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comments1.xml" ContentType="application/vnd.openxmlformats-officedocument.spreadsheetml.comments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2"/>
  <fileSharing readOnlyRecommended="1"/>
  <workbookPr filterPrivacy="1" codeName="ЭтаКнига" autoCompressPictures="0" defaultThemeVersion="124226"/>
  <bookViews>
    <workbookView xWindow="24450" yWindow="1455" windowWidth="4680" windowHeight="6765" tabRatio="837"/>
  </bookViews>
  <sheets>
    <sheet name="Содержание" sheetId="4" r:id="rId1"/>
    <sheet name="OPTIMUS S1" sheetId="29" r:id="rId2"/>
    <sheet name="OPTIMUS S1 (short)" sheetId="86" r:id="rId3"/>
    <sheet name="OPTIMUS S2" sheetId="45" r:id="rId4"/>
    <sheet name="OPTIMUS S3" sheetId="46" r:id="rId5"/>
    <sheet name="OPTIMUS P1" sheetId="20" r:id="rId6"/>
    <sheet name="OPTIMUS P1 (short)" sheetId="85" r:id="rId7"/>
    <sheet name="OPTIMUS P2" sheetId="47" r:id="rId8"/>
    <sheet name="OPTIMUS P3" sheetId="48" r:id="rId9"/>
    <sheet name="OPTIMUS ARC" sheetId="34" r:id="rId10"/>
    <sheet name="OPTIMUS FS" sheetId="76" r:id="rId11"/>
    <sheet name="OPTIMUS-1Ex-P" sheetId="83" r:id="rId12"/>
    <sheet name="OPTIMUS Ex-P" sheetId="30" r:id="rId13"/>
    <sheet name="OPTIMUS Ex-P2" sheetId="77" r:id="rId14"/>
    <sheet name="MIRAGE S1" sheetId="19" r:id="rId15"/>
    <sheet name="MIRAGE P1" sheetId="31" r:id="rId16"/>
    <sheet name="MIRAGE ARC" sheetId="33" r:id="rId17"/>
    <sheet name="LONG S1" sheetId="12" r:id="rId18"/>
    <sheet name="LONG S3" sheetId="52" r:id="rId19"/>
    <sheet name="LONG P1" sheetId="35" r:id="rId20"/>
    <sheet name="LONG P2" sheetId="53" r:id="rId21"/>
    <sheet name="LONG P3" sheetId="54" r:id="rId22"/>
    <sheet name="LONG-1Ex-P" sheetId="84" r:id="rId23"/>
    <sheet name="LONG Ex-P" sheetId="36" r:id="rId24"/>
    <sheet name="LONG Ex-P3" sheetId="79" r:id="rId25"/>
    <sheet name="LONG ARC" sheetId="39" r:id="rId26"/>
    <sheet name="ALFA" sheetId="74" r:id="rId27"/>
    <sheet name="ALFA SPOT" sheetId="87" r:id="rId28"/>
    <sheet name="DION" sheetId="82" r:id="rId29"/>
    <sheet name="PRIMA" sheetId="72" r:id="rId30"/>
    <sheet name="BETA" sheetId="62" r:id="rId31"/>
    <sheet name="BETA NEO" sheetId="63" r:id="rId32"/>
    <sheet name="BRUM-RING" sheetId="41" r:id="rId33"/>
    <sheet name="BRUM-CUP" sheetId="61" r:id="rId34"/>
    <sheet name="BRUM-L" sheetId="42" r:id="rId35"/>
    <sheet name="BRUM-C" sheetId="64" r:id="rId36"/>
    <sheet name=" BRUM-ELEGANT" sheetId="73" r:id="rId37"/>
    <sheet name=" BRUM-PL" sheetId="16" r:id="rId38"/>
    <sheet name=" BRUM-RL" sheetId="59" r:id="rId39"/>
    <sheet name="BRUM-S1" sheetId="40" r:id="rId40"/>
    <sheet name="BRUM-S2" sheetId="58" r:id="rId41"/>
    <sheet name="BRUM-S3" sheetId="60" r:id="rId42"/>
    <sheet name="BRUM-S4" sheetId="89" r:id="rId43"/>
    <sheet name="BRUM-QUADRO" sheetId="43" r:id="rId44"/>
    <sheet name="LOW" sheetId="70" r:id="rId45"/>
    <sheet name="TUB-R1" sheetId="17" r:id="rId46"/>
    <sheet name="TUB-R2" sheetId="57" r:id="rId47"/>
    <sheet name=" ROOM" sheetId="10" r:id="rId48"/>
    <sheet name="ICEBERG 1, 2" sheetId="3" r:id="rId49"/>
    <sheet name="LONG R" sheetId="91" r:id="rId50"/>
    <sheet name="FLAT 220V" sheetId="67" r:id="rId51"/>
    <sheet name="FLAT 12-36V (Низковольтные)" sheetId="66" r:id="rId52"/>
    <sheet name="FLAT-EM (Аварийные)" sheetId="68" r:id="rId53"/>
    <sheet name="Опоры для светильников" sheetId="75" r:id="rId54"/>
    <sheet name="Закладные" sheetId="26" r:id="rId55"/>
    <sheet name="КРОНШТЕЙНЫ,КОНСОЛИ" sheetId="13" r:id="rId56"/>
    <sheet name="Доработки" sheetId="44" r:id="rId57"/>
    <sheet name="Классификация защиты( IP коды )" sheetId="56" r:id="rId58"/>
    <sheet name="Виды климатических исполнений" sheetId="55" r:id="rId59"/>
    <sheet name="Типы КСС" sheetId="80" state="hidden" r:id="rId60"/>
    <sheet name="Типы диаграмм КСС" sheetId="81" r:id="rId61"/>
  </sheets>
  <definedNames>
    <definedName name="_xlnm._FilterDatabase" localSheetId="36" hidden="1">' BRUM-ELEGANT'!$F$1:$F$621</definedName>
    <definedName name="_xlnm._FilterDatabase" localSheetId="37" hidden="1">' BRUM-PL'!$F$1:$F$900</definedName>
    <definedName name="_xlnm._FilterDatabase" localSheetId="38" hidden="1">' BRUM-RL'!$F$1:$F$558</definedName>
    <definedName name="_xlnm._FilterDatabase" localSheetId="47" hidden="1">' ROOM'!$F$1:$F$690</definedName>
    <definedName name="_xlnm._FilterDatabase" localSheetId="26" hidden="1">ALFA!$F$1:$F$125</definedName>
    <definedName name="_xlnm._FilterDatabase" localSheetId="27" hidden="1">'ALFA SPOT'!$F$1:$F$125</definedName>
    <definedName name="_xlnm._FilterDatabase" localSheetId="30" hidden="1">BETA!$A$1:$J$96</definedName>
    <definedName name="_xlnm._FilterDatabase" localSheetId="33" hidden="1">'BRUM-CUP'!$A$1:$J$127</definedName>
    <definedName name="_xlnm._FilterDatabase" localSheetId="34" hidden="1">'BRUM-L'!$F$1:$F$398</definedName>
    <definedName name="_xlnm._FilterDatabase" localSheetId="43" hidden="1">'BRUM-QUADRO'!$F$1:$F$552</definedName>
    <definedName name="_xlnm._FilterDatabase" localSheetId="32" hidden="1">'BRUM-RING'!$F$1:$F$725</definedName>
    <definedName name="_xlnm._FilterDatabase" localSheetId="39" hidden="1">'BRUM-S1'!$F$1:$F$692</definedName>
    <definedName name="_xlnm._FilterDatabase" localSheetId="40" hidden="1">'BRUM-S2'!$F$1:$F$845</definedName>
    <definedName name="_xlnm._FilterDatabase" localSheetId="41" hidden="1">'BRUM-S3'!$F$1:$F$1012</definedName>
    <definedName name="_xlnm._FilterDatabase" localSheetId="42" hidden="1">'BRUM-S4'!$A$1:$P$626</definedName>
    <definedName name="_xlnm._FilterDatabase" localSheetId="51" hidden="1">'FLAT 12-36V (Низковольтные)'!$F$1:$F$605</definedName>
    <definedName name="_xlnm._FilterDatabase" localSheetId="50" hidden="1">'FLAT 220V'!$F$1:$F$1474</definedName>
    <definedName name="_xlnm._FilterDatabase" localSheetId="52" hidden="1">'FLAT-EM (Аварийные)'!$F$1:$F$386</definedName>
    <definedName name="_xlnm._FilterDatabase" localSheetId="48" hidden="1">'ICEBERG 1, 2'!$A$1:$J$304</definedName>
    <definedName name="_xlnm._FilterDatabase" localSheetId="25" hidden="1">'LONG ARC'!$F$1:$F$689</definedName>
    <definedName name="_xlnm._FilterDatabase" localSheetId="23" hidden="1">'LONG Ex-P'!$F$1:$F$874</definedName>
    <definedName name="_xlnm._FilterDatabase" localSheetId="24" hidden="1">'LONG Ex-P3'!$F$1:$F$447</definedName>
    <definedName name="_xlnm._FilterDatabase" localSheetId="19" hidden="1">'LONG P1'!$F$1:$F$680</definedName>
    <definedName name="_xlnm._FilterDatabase" localSheetId="20" hidden="1">'LONG P2'!$F$1:$F$562</definedName>
    <definedName name="_xlnm._FilterDatabase" localSheetId="21" hidden="1">'LONG P3'!$F$1:$F$618</definedName>
    <definedName name="_xlnm._FilterDatabase" localSheetId="49" hidden="1">'LONG R'!$F$1:$F$618</definedName>
    <definedName name="_xlnm._FilterDatabase" localSheetId="17" hidden="1">'LONG S1'!$F$1:$F$779</definedName>
    <definedName name="_xlnm._FilterDatabase" localSheetId="18" hidden="1">'LONG S3'!$F$1:$F$698</definedName>
    <definedName name="_xlnm._FilterDatabase" localSheetId="22" hidden="1">'LONG-1Ex-P'!$F$1:$F$852</definedName>
    <definedName name="_xlnm._FilterDatabase" localSheetId="16" hidden="1">'MIRAGE ARC'!$F$1:$F$1026</definedName>
    <definedName name="_xlnm._FilterDatabase" localSheetId="15" hidden="1">'MIRAGE P1'!$F$1:$F$1107</definedName>
    <definedName name="_xlnm._FilterDatabase" localSheetId="14" hidden="1">'MIRAGE S1'!$F$1:$F$1060</definedName>
    <definedName name="_xlnm._FilterDatabase" localSheetId="9" hidden="1">'OPTIMUS ARC'!$F$1:$F$784</definedName>
    <definedName name="_xlnm._FilterDatabase" localSheetId="12" hidden="1">'OPTIMUS Ex-P'!$F$1:$F$1149</definedName>
    <definedName name="_xlnm._FilterDatabase" localSheetId="13" hidden="1">'OPTIMUS Ex-P2'!$F$1:$F$1025</definedName>
    <definedName name="_xlnm._FilterDatabase" localSheetId="10" hidden="1">'OPTIMUS FS'!$F$1:$F$887</definedName>
    <definedName name="_xlnm._FilterDatabase" localSheetId="5" hidden="1">'OPTIMUS P1'!$F$1:$F$1017</definedName>
    <definedName name="_xlnm._FilterDatabase" localSheetId="6" hidden="1">'OPTIMUS P1 (short)'!$F$1:$F$1079</definedName>
    <definedName name="_xlnm._FilterDatabase" localSheetId="7" hidden="1">'OPTIMUS P2'!$F$1:$F$1025</definedName>
    <definedName name="_xlnm._FilterDatabase" localSheetId="8" hidden="1">'OPTIMUS P3'!$F$1:$F$1018</definedName>
    <definedName name="_xlnm._FilterDatabase" localSheetId="1" hidden="1">'OPTIMUS S1'!$F$1:$F$1416</definedName>
    <definedName name="_xlnm._FilterDatabase" localSheetId="2" hidden="1">'OPTIMUS S1 (short)'!$F$1:$F$1079</definedName>
    <definedName name="_xlnm._FilterDatabase" localSheetId="3" hidden="1">'OPTIMUS S2'!$F$1:$F$751</definedName>
    <definedName name="_xlnm._FilterDatabase" localSheetId="4" hidden="1">'OPTIMUS S3'!$F$1:$F$756</definedName>
    <definedName name="_xlnm._FilterDatabase" localSheetId="11" hidden="1">'OPTIMUS-1Ex-P'!$F$1:$F$1058</definedName>
    <definedName name="_xlnm._FilterDatabase" localSheetId="29" hidden="1">PRIMA!$F$1:$F$557</definedName>
    <definedName name="_xlnm._FilterDatabase" localSheetId="45" hidden="1">'TUB-R1'!$F$1:$F$633</definedName>
    <definedName name="_xlnm._FilterDatabase" localSheetId="46" hidden="1">'TUB-R2'!$F$1:$F$633</definedName>
    <definedName name="_xlnm.Print_Area" localSheetId="36">' BRUM-ELEGANT'!$A$4:$J$189</definedName>
    <definedName name="_xlnm.Print_Area" localSheetId="37">' BRUM-PL'!$A$4:$J$437</definedName>
    <definedName name="_xlnm.Print_Area" localSheetId="38">' BRUM-RL'!$A$4:$J$131</definedName>
    <definedName name="_xlnm.Print_Area" localSheetId="47">' ROOM'!$A$3:$J$600</definedName>
    <definedName name="_xlnm.Print_Area" localSheetId="26">ALFA!$A$2:$L$96</definedName>
    <definedName name="_xlnm.Print_Area" localSheetId="27">'ALFA SPOT'!$A$2:$L$96</definedName>
    <definedName name="_xlnm.Print_Area" localSheetId="30">BETA!$A$3:$J$96</definedName>
    <definedName name="_xlnm.Print_Area" localSheetId="31">'BETA NEO'!$A$3:$J$96</definedName>
    <definedName name="_xlnm.Print_Area" localSheetId="35">'BRUM-C'!#REF!</definedName>
    <definedName name="_xlnm.Print_Area" localSheetId="33">'BRUM-CUP'!$A$3:$J$127</definedName>
    <definedName name="_xlnm.Print_Area" localSheetId="34">'BRUM-L'!$A$3:$J$128</definedName>
    <definedName name="_xlnm.Print_Area" localSheetId="43">'BRUM-QUADRO'!$A$3:$J$63</definedName>
    <definedName name="_xlnm.Print_Area" localSheetId="32">'BRUM-RING'!$A$3:$J$143</definedName>
    <definedName name="_xlnm.Print_Area" localSheetId="39">'BRUM-S1'!$A$3:$J$128</definedName>
    <definedName name="_xlnm.Print_Area" localSheetId="40">'BRUM-S2'!$A$3:$J$158</definedName>
    <definedName name="_xlnm.Print_Area" localSheetId="41">'BRUM-S3'!$A$3:$J$158</definedName>
    <definedName name="_xlnm.Print_Area" localSheetId="42">'BRUM-S4'!$A$3:$J$158</definedName>
    <definedName name="_xlnm.Print_Area" localSheetId="51">'FLAT 12-36V (Низковольтные)'!#REF!</definedName>
    <definedName name="_xlnm.Print_Area" localSheetId="50">'FLAT 220V'!#REF!</definedName>
    <definedName name="_xlnm.Print_Area" localSheetId="52">'FLAT-EM (Аварийные)'!#REF!</definedName>
    <definedName name="_xlnm.Print_Area" localSheetId="48">'ICEBERG 1, 2'!$A$1:$J$304</definedName>
    <definedName name="_xlnm.Print_Area" localSheetId="25">'LONG ARC'!$A$2:$L$303</definedName>
    <definedName name="_xlnm.Print_Area" localSheetId="23">'LONG Ex-P'!$A$2:$L$375</definedName>
    <definedName name="_xlnm.Print_Area" localSheetId="24">'LONG Ex-P3'!$A$2:$L$189</definedName>
    <definedName name="_xlnm.Print_Area" localSheetId="19">'LONG P1'!$A$2:$L$313</definedName>
    <definedName name="_xlnm.Print_Area" localSheetId="20">'LONG P2'!$A$2:$L$282</definedName>
    <definedName name="_xlnm.Print_Area" localSheetId="21">'LONG P3'!$A$2:$L$282</definedName>
    <definedName name="_xlnm.Print_Area" localSheetId="49">'LONG R'!$A$2:$L$158</definedName>
    <definedName name="_xlnm.Print_Area" localSheetId="17">'LONG S1'!$A$2:$L$282</definedName>
    <definedName name="_xlnm.Print_Area" localSheetId="18">'LONG S3'!$A$2:$L$251</definedName>
    <definedName name="_xlnm.Print_Area" localSheetId="22">'LONG-1Ex-P'!$A$2:$L$387</definedName>
    <definedName name="_xlnm.Print_Area" localSheetId="44">LOW!$A$3:$J$63</definedName>
    <definedName name="_xlnm.Print_Area" localSheetId="16">'MIRAGE ARC'!$A$2:$L$1025</definedName>
    <definedName name="_xlnm.Print_Area" localSheetId="15">'MIRAGE P1'!$A$2:$L$1059</definedName>
    <definedName name="_xlnm.Print_Area" localSheetId="14">'MIRAGE S1'!$A$3:$L$1058</definedName>
    <definedName name="_xlnm.Print_Area" localSheetId="9">'OPTIMUS ARC'!$A$2:$L$753</definedName>
    <definedName name="_xlnm.Print_Area" localSheetId="12">'OPTIMUS Ex-P'!$A$3:$L$934</definedName>
    <definedName name="_xlnm.Print_Area" localSheetId="13">'OPTIMUS Ex-P2'!$A$2:$L$1024</definedName>
    <definedName name="_xlnm.Print_Area" localSheetId="10">'OPTIMUS FS'!$A$2:$L$886</definedName>
    <definedName name="_xlnm.Print_Area" localSheetId="5">'OPTIMUS P1'!$A$2:$L$1016</definedName>
    <definedName name="_xlnm.Print_Area" localSheetId="6">'OPTIMUS P1 (short)'!$A$2:$L$1078</definedName>
    <definedName name="_xlnm.Print_Area" localSheetId="7">'OPTIMUS P2'!$A$2:$L$1024</definedName>
    <definedName name="_xlnm.Print_Area" localSheetId="8">'OPTIMUS P3'!$A$2:$L$1017</definedName>
    <definedName name="_xlnm.Print_Area" localSheetId="1">'OPTIMUS S1'!$A$2:$J$903</definedName>
    <definedName name="_xlnm.Print_Area" localSheetId="2">'OPTIMUS S1 (short)'!$A$2:$J$1078</definedName>
    <definedName name="_xlnm.Print_Area" localSheetId="3">'OPTIMUS S2'!$A$2:$L$750</definedName>
    <definedName name="_xlnm.Print_Area" localSheetId="4">'OPTIMUS S3'!$A$2:$L$755</definedName>
    <definedName name="_xlnm.Print_Area" localSheetId="11">'OPTIMUS-1Ex-P'!$A$3:$L$934</definedName>
    <definedName name="_xlnm.Print_Area" localSheetId="29">PRIMA!$A$4:$J$33</definedName>
    <definedName name="_xlnm.Print_Area" localSheetId="45">'TUB-R1'!#REF!</definedName>
    <definedName name="_xlnm.Print_Area" localSheetId="46">'TUB-R2'!#REF!</definedName>
    <definedName name="_xlnm.Print_Area" localSheetId="54">Закладные!$A$273:$K$273</definedName>
    <definedName name="_xlnm.Print_Area" localSheetId="55">'КРОНШТЕЙНЫ,КОНСОЛИ'!#REF!</definedName>
    <definedName name="_xlnm.Print_Area" localSheetId="53">'Опоры для светильников'!$A$178:$K$178</definedName>
  </definedNames>
  <calcPr calcId="144525"/>
  <webPublishing allowPng="1" targetScreenSize="1152x882" dpi="120" codePage="125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L156" i="91" l="1"/>
  <c r="L154" i="91"/>
  <c r="J131" i="91"/>
  <c r="I131" i="91"/>
  <c r="H131" i="91"/>
  <c r="G131" i="91"/>
  <c r="L122" i="91"/>
  <c r="L121" i="91"/>
  <c r="L116" i="91"/>
  <c r="J100" i="91"/>
  <c r="I100" i="91"/>
  <c r="H100" i="91"/>
  <c r="G100" i="91"/>
  <c r="L94" i="91"/>
  <c r="L92" i="91"/>
  <c r="L87" i="91"/>
  <c r="J69" i="91"/>
  <c r="I69" i="91"/>
  <c r="H69" i="91"/>
  <c r="G69" i="91"/>
  <c r="L60" i="91"/>
  <c r="L59" i="91"/>
  <c r="L54" i="91"/>
  <c r="J38" i="91"/>
  <c r="I38" i="91"/>
  <c r="H38" i="91"/>
  <c r="G38" i="91"/>
  <c r="L32" i="91"/>
  <c r="L30" i="91"/>
  <c r="L25" i="91"/>
  <c r="J7" i="91"/>
  <c r="I7" i="91"/>
  <c r="H7" i="91"/>
  <c r="G7" i="91"/>
  <c r="L127" i="91" l="1"/>
  <c r="L65" i="91"/>
  <c r="L93" i="91"/>
  <c r="L145" i="91"/>
  <c r="L64" i="91"/>
  <c r="L146" i="91"/>
  <c r="L31" i="91"/>
  <c r="L151" i="91"/>
  <c r="L83" i="91"/>
  <c r="L22" i="91"/>
  <c r="L84" i="91"/>
  <c r="L155" i="91"/>
  <c r="L26" i="91"/>
  <c r="L126" i="91"/>
  <c r="L88" i="91"/>
  <c r="L89" i="91"/>
  <c r="L21" i="91"/>
  <c r="L150" i="91"/>
  <c r="L27" i="91"/>
  <c r="L62" i="91"/>
  <c r="L29" i="91"/>
  <c r="L153" i="91"/>
  <c r="L52" i="91"/>
  <c r="L55" i="91"/>
  <c r="L117" i="91"/>
  <c r="L119" i="91"/>
  <c r="L90" i="91"/>
  <c r="L120" i="91"/>
  <c r="L152" i="91"/>
  <c r="L56" i="91"/>
  <c r="L124" i="91"/>
  <c r="L53" i="91"/>
  <c r="L23" i="91"/>
  <c r="L85" i="91"/>
  <c r="L147" i="91"/>
  <c r="L91" i="91"/>
  <c r="L114" i="91"/>
  <c r="L118" i="91"/>
  <c r="L24" i="91"/>
  <c r="L86" i="91"/>
  <c r="L148" i="91"/>
  <c r="L28" i="91"/>
  <c r="L115" i="91"/>
  <c r="L57" i="91"/>
  <c r="L33" i="91"/>
  <c r="L95" i="91"/>
  <c r="L157" i="91"/>
  <c r="L58" i="91"/>
  <c r="L34" i="91"/>
  <c r="L61" i="91"/>
  <c r="L96" i="91"/>
  <c r="L123" i="91"/>
  <c r="L158" i="91"/>
  <c r="L63" i="91"/>
  <c r="L125" i="91"/>
  <c r="L149" i="91"/>
  <c r="L626" i="89" l="1"/>
  <c r="P626" i="89" s="1"/>
  <c r="L625" i="89"/>
  <c r="P625" i="89" s="1"/>
  <c r="O625" i="89" s="1"/>
  <c r="L624" i="89"/>
  <c r="P624" i="89" s="1"/>
  <c r="M624" i="89" s="1"/>
  <c r="L623" i="89"/>
  <c r="P623" i="89" s="1"/>
  <c r="L622" i="89"/>
  <c r="P622" i="89" s="1"/>
  <c r="O622" i="89" s="1"/>
  <c r="L621" i="89"/>
  <c r="P621" i="89" s="1"/>
  <c r="L620" i="89"/>
  <c r="P620" i="89" s="1"/>
  <c r="M620" i="89" s="1"/>
  <c r="L619" i="89"/>
  <c r="P619" i="89" s="1"/>
  <c r="P618" i="89"/>
  <c r="O618" i="89"/>
  <c r="N618" i="89"/>
  <c r="M618" i="89"/>
  <c r="L618" i="89"/>
  <c r="P617" i="89"/>
  <c r="M617" i="89" s="1"/>
  <c r="O617" i="89"/>
  <c r="N617" i="89"/>
  <c r="L617" i="89"/>
  <c r="L616" i="89"/>
  <c r="P616" i="89" s="1"/>
  <c r="O616" i="89" s="1"/>
  <c r="L615" i="89"/>
  <c r="P615" i="89" s="1"/>
  <c r="L614" i="89"/>
  <c r="P614" i="89" s="1"/>
  <c r="L613" i="89"/>
  <c r="P613" i="89" s="1"/>
  <c r="J599" i="89"/>
  <c r="I599" i="89"/>
  <c r="H599" i="89"/>
  <c r="G599" i="89"/>
  <c r="L596" i="89"/>
  <c r="L612" i="89" s="1"/>
  <c r="P612" i="89" s="1"/>
  <c r="P595" i="89"/>
  <c r="N595" i="89" s="1"/>
  <c r="O595" i="89"/>
  <c r="L595" i="89"/>
  <c r="P594" i="89"/>
  <c r="M594" i="89" s="1"/>
  <c r="L594" i="89"/>
  <c r="L593" i="89"/>
  <c r="P593" i="89" s="1"/>
  <c r="L592" i="89"/>
  <c r="P592" i="89" s="1"/>
  <c r="L591" i="89"/>
  <c r="P591" i="89" s="1"/>
  <c r="L590" i="89"/>
  <c r="P590" i="89" s="1"/>
  <c r="L589" i="89"/>
  <c r="P589" i="89" s="1"/>
  <c r="L588" i="89"/>
  <c r="P588" i="89" s="1"/>
  <c r="L587" i="89"/>
  <c r="P587" i="89" s="1"/>
  <c r="M587" i="89" s="1"/>
  <c r="L586" i="89"/>
  <c r="P586" i="89" s="1"/>
  <c r="O586" i="89" s="1"/>
  <c r="L585" i="89"/>
  <c r="P585" i="89" s="1"/>
  <c r="L584" i="89"/>
  <c r="P584" i="89" s="1"/>
  <c r="L583" i="89"/>
  <c r="P583" i="89" s="1"/>
  <c r="L582" i="89"/>
  <c r="P582" i="89" s="1"/>
  <c r="O582" i="89" s="1"/>
  <c r="L581" i="89"/>
  <c r="P581" i="89" s="1"/>
  <c r="N581" i="89" s="1"/>
  <c r="J568" i="89"/>
  <c r="I568" i="89"/>
  <c r="H568" i="89"/>
  <c r="G568" i="89"/>
  <c r="P565" i="89"/>
  <c r="M565" i="89" s="1"/>
  <c r="L565" i="89"/>
  <c r="L564" i="89"/>
  <c r="P564" i="89" s="1"/>
  <c r="L563" i="89"/>
  <c r="P563" i="89" s="1"/>
  <c r="O563" i="89" s="1"/>
  <c r="L562" i="89"/>
  <c r="P562" i="89" s="1"/>
  <c r="O562" i="89" s="1"/>
  <c r="L561" i="89"/>
  <c r="P561" i="89" s="1"/>
  <c r="L560" i="89"/>
  <c r="P560" i="89" s="1"/>
  <c r="O560" i="89" s="1"/>
  <c r="L559" i="89"/>
  <c r="P559" i="89" s="1"/>
  <c r="L558" i="89"/>
  <c r="P558" i="89" s="1"/>
  <c r="L557" i="89"/>
  <c r="P557" i="89" s="1"/>
  <c r="P556" i="89"/>
  <c r="O556" i="89"/>
  <c r="N556" i="89"/>
  <c r="M556" i="89"/>
  <c r="L556" i="89"/>
  <c r="L555" i="89"/>
  <c r="P555" i="89" s="1"/>
  <c r="P554" i="89"/>
  <c r="O554" i="89" s="1"/>
  <c r="L554" i="89"/>
  <c r="L553" i="89"/>
  <c r="P553" i="89" s="1"/>
  <c r="L552" i="89"/>
  <c r="P552" i="89" s="1"/>
  <c r="L551" i="89"/>
  <c r="P551" i="89" s="1"/>
  <c r="J537" i="89"/>
  <c r="I537" i="89"/>
  <c r="H537" i="89"/>
  <c r="G537" i="89"/>
  <c r="L534" i="89"/>
  <c r="L550" i="89" s="1"/>
  <c r="P550" i="89" s="1"/>
  <c r="P533" i="89"/>
  <c r="N533" i="89" s="1"/>
  <c r="O533" i="89"/>
  <c r="L533" i="89"/>
  <c r="L532" i="89"/>
  <c r="P532" i="89" s="1"/>
  <c r="M532" i="89" s="1"/>
  <c r="P531" i="89"/>
  <c r="L531" i="89"/>
  <c r="L530" i="89"/>
  <c r="P530" i="89" s="1"/>
  <c r="L529" i="89"/>
  <c r="P529" i="89" s="1"/>
  <c r="L528" i="89"/>
  <c r="P528" i="89" s="1"/>
  <c r="L527" i="89"/>
  <c r="P527" i="89" s="1"/>
  <c r="L526" i="89"/>
  <c r="P526" i="89" s="1"/>
  <c r="L525" i="89"/>
  <c r="P525" i="89" s="1"/>
  <c r="L524" i="89"/>
  <c r="P524" i="89" s="1"/>
  <c r="O524" i="89" s="1"/>
  <c r="L523" i="89"/>
  <c r="P523" i="89" s="1"/>
  <c r="L522" i="89"/>
  <c r="P522" i="89" s="1"/>
  <c r="P521" i="89"/>
  <c r="M521" i="89" s="1"/>
  <c r="O521" i="89"/>
  <c r="N521" i="89"/>
  <c r="L521" i="89"/>
  <c r="L520" i="89"/>
  <c r="P520" i="89" s="1"/>
  <c r="O520" i="89" s="1"/>
  <c r="L519" i="89"/>
  <c r="P519" i="89" s="1"/>
  <c r="O519" i="89" s="1"/>
  <c r="J506" i="89"/>
  <c r="I506" i="89"/>
  <c r="H506" i="89"/>
  <c r="G506" i="89"/>
  <c r="L503" i="89"/>
  <c r="P503" i="89" s="1"/>
  <c r="P502" i="89"/>
  <c r="M502" i="89" s="1"/>
  <c r="O502" i="89"/>
  <c r="N502" i="89"/>
  <c r="L502" i="89"/>
  <c r="L501" i="89"/>
  <c r="P501" i="89" s="1"/>
  <c r="O501" i="89" s="1"/>
  <c r="L500" i="89"/>
  <c r="P500" i="89" s="1"/>
  <c r="O500" i="89" s="1"/>
  <c r="L499" i="89"/>
  <c r="P499" i="89" s="1"/>
  <c r="L498" i="89"/>
  <c r="P498" i="89" s="1"/>
  <c r="O498" i="89" s="1"/>
  <c r="L497" i="89"/>
  <c r="P497" i="89" s="1"/>
  <c r="O497" i="89" s="1"/>
  <c r="P496" i="89"/>
  <c r="M496" i="89" s="1"/>
  <c r="O496" i="89"/>
  <c r="N496" i="89"/>
  <c r="L496" i="89"/>
  <c r="L495" i="89"/>
  <c r="P495" i="89" s="1"/>
  <c r="P494" i="89"/>
  <c r="O494" i="89" s="1"/>
  <c r="L494" i="89"/>
  <c r="L493" i="89"/>
  <c r="P493" i="89" s="1"/>
  <c r="P492" i="89"/>
  <c r="O492" i="89" s="1"/>
  <c r="L492" i="89"/>
  <c r="L491" i="89"/>
  <c r="P491" i="89" s="1"/>
  <c r="L490" i="89"/>
  <c r="P490" i="89" s="1"/>
  <c r="O490" i="89" s="1"/>
  <c r="L489" i="89"/>
  <c r="P489" i="89" s="1"/>
  <c r="J475" i="89"/>
  <c r="I475" i="89"/>
  <c r="H475" i="89"/>
  <c r="G475" i="89"/>
  <c r="L472" i="89"/>
  <c r="L488" i="89" s="1"/>
  <c r="P488" i="89" s="1"/>
  <c r="P470" i="89"/>
  <c r="N470" i="89" s="1"/>
  <c r="O470" i="89"/>
  <c r="L470" i="89"/>
  <c r="L469" i="89"/>
  <c r="P469" i="89" s="1"/>
  <c r="L468" i="89"/>
  <c r="P468" i="89" s="1"/>
  <c r="O468" i="89" s="1"/>
  <c r="L467" i="89"/>
  <c r="P467" i="89" s="1"/>
  <c r="L466" i="89"/>
  <c r="P466" i="89" s="1"/>
  <c r="M466" i="89" s="1"/>
  <c r="L465" i="89"/>
  <c r="P465" i="89" s="1"/>
  <c r="L464" i="89"/>
  <c r="P464" i="89" s="1"/>
  <c r="L463" i="89"/>
  <c r="P463" i="89" s="1"/>
  <c r="L462" i="89"/>
  <c r="P462" i="89" s="1"/>
  <c r="L461" i="89"/>
  <c r="P461" i="89" s="1"/>
  <c r="O461" i="89" s="1"/>
  <c r="L460" i="89"/>
  <c r="P460" i="89" s="1"/>
  <c r="N460" i="89" s="1"/>
  <c r="L459" i="89"/>
  <c r="P459" i="89" s="1"/>
  <c r="P458" i="89"/>
  <c r="N458" i="89" s="1"/>
  <c r="O458" i="89"/>
  <c r="L458" i="89"/>
  <c r="L457" i="89"/>
  <c r="P457" i="89" s="1"/>
  <c r="O457" i="89" s="1"/>
  <c r="J443" i="89"/>
  <c r="I443" i="89"/>
  <c r="H443" i="89"/>
  <c r="G443" i="89"/>
  <c r="L440" i="89"/>
  <c r="L456" i="89" s="1"/>
  <c r="P456" i="89" s="1"/>
  <c r="N456" i="89" s="1"/>
  <c r="L439" i="89"/>
  <c r="P439" i="89" s="1"/>
  <c r="L438" i="89"/>
  <c r="P438" i="89" s="1"/>
  <c r="O438" i="89" s="1"/>
  <c r="L437" i="89"/>
  <c r="P437" i="89" s="1"/>
  <c r="O437" i="89" s="1"/>
  <c r="L436" i="89"/>
  <c r="P436" i="89" s="1"/>
  <c r="L435" i="89"/>
  <c r="P435" i="89" s="1"/>
  <c r="O435" i="89" s="1"/>
  <c r="L434" i="89"/>
  <c r="P434" i="89" s="1"/>
  <c r="O434" i="89" s="1"/>
  <c r="P433" i="89"/>
  <c r="O433" i="89" s="1"/>
  <c r="L433" i="89"/>
  <c r="P432" i="89"/>
  <c r="O432" i="89" s="1"/>
  <c r="L432" i="89"/>
  <c r="L431" i="89"/>
  <c r="P431" i="89" s="1"/>
  <c r="L430" i="89"/>
  <c r="P430" i="89" s="1"/>
  <c r="L429" i="89"/>
  <c r="P429" i="89" s="1"/>
  <c r="O429" i="89" s="1"/>
  <c r="L428" i="89"/>
  <c r="P428" i="89" s="1"/>
  <c r="P427" i="89"/>
  <c r="N427" i="89" s="1"/>
  <c r="L427" i="89"/>
  <c r="L426" i="89"/>
  <c r="P426" i="89" s="1"/>
  <c r="M426" i="89" s="1"/>
  <c r="J412" i="89"/>
  <c r="I412" i="89"/>
  <c r="H412" i="89"/>
  <c r="G412" i="89"/>
  <c r="L409" i="89"/>
  <c r="L425" i="89" s="1"/>
  <c r="P425" i="89" s="1"/>
  <c r="P408" i="89"/>
  <c r="O408" i="89" s="1"/>
  <c r="L408" i="89"/>
  <c r="L407" i="89"/>
  <c r="P407" i="89" s="1"/>
  <c r="L406" i="89"/>
  <c r="P406" i="89" s="1"/>
  <c r="O406" i="89" s="1"/>
  <c r="L405" i="89"/>
  <c r="P405" i="89" s="1"/>
  <c r="L404" i="89"/>
  <c r="P404" i="89" s="1"/>
  <c r="L403" i="89"/>
  <c r="P403" i="89" s="1"/>
  <c r="L402" i="89"/>
  <c r="P402" i="89" s="1"/>
  <c r="L401" i="89"/>
  <c r="P401" i="89" s="1"/>
  <c r="L400" i="89"/>
  <c r="P400" i="89" s="1"/>
  <c r="L399" i="89"/>
  <c r="P399" i="89" s="1"/>
  <c r="O399" i="89" s="1"/>
  <c r="L398" i="89"/>
  <c r="P398" i="89" s="1"/>
  <c r="L397" i="89"/>
  <c r="P397" i="89" s="1"/>
  <c r="M397" i="89" s="1"/>
  <c r="L396" i="89"/>
  <c r="P396" i="89" s="1"/>
  <c r="L395" i="89"/>
  <c r="P395" i="89" s="1"/>
  <c r="O395" i="89" s="1"/>
  <c r="J381" i="89"/>
  <c r="I381" i="89"/>
  <c r="H381" i="89"/>
  <c r="G381" i="89"/>
  <c r="L378" i="89"/>
  <c r="L394" i="89" s="1"/>
  <c r="P394" i="89" s="1"/>
  <c r="P377" i="89"/>
  <c r="N377" i="89" s="1"/>
  <c r="O377" i="89"/>
  <c r="L377" i="89"/>
  <c r="M376" i="89"/>
  <c r="L376" i="89"/>
  <c r="P376" i="89" s="1"/>
  <c r="O376" i="89" s="1"/>
  <c r="L375" i="89"/>
  <c r="P375" i="89" s="1"/>
  <c r="O375" i="89" s="1"/>
  <c r="L374" i="89"/>
  <c r="P374" i="89" s="1"/>
  <c r="L373" i="89"/>
  <c r="P373" i="89" s="1"/>
  <c r="O373" i="89" s="1"/>
  <c r="L372" i="89"/>
  <c r="P372" i="89" s="1"/>
  <c r="O372" i="89" s="1"/>
  <c r="P371" i="89"/>
  <c r="M371" i="89" s="1"/>
  <c r="O371" i="89"/>
  <c r="N371" i="89"/>
  <c r="L371" i="89"/>
  <c r="L370" i="89"/>
  <c r="P370" i="89" s="1"/>
  <c r="L369" i="89"/>
  <c r="P369" i="89" s="1"/>
  <c r="P368" i="89"/>
  <c r="M368" i="89" s="1"/>
  <c r="L368" i="89"/>
  <c r="P367" i="89"/>
  <c r="O367" i="89" s="1"/>
  <c r="L367" i="89"/>
  <c r="L366" i="89"/>
  <c r="P366" i="89" s="1"/>
  <c r="L365" i="89"/>
  <c r="P365" i="89" s="1"/>
  <c r="L364" i="89"/>
  <c r="P364" i="89" s="1"/>
  <c r="J350" i="89"/>
  <c r="I350" i="89"/>
  <c r="H350" i="89"/>
  <c r="G350" i="89"/>
  <c r="L347" i="89"/>
  <c r="L363" i="89" s="1"/>
  <c r="P363" i="89" s="1"/>
  <c r="L346" i="89"/>
  <c r="P346" i="89" s="1"/>
  <c r="P345" i="89"/>
  <c r="M345" i="89" s="1"/>
  <c r="L345" i="89"/>
  <c r="P344" i="89"/>
  <c r="O344" i="89" s="1"/>
  <c r="L344" i="89"/>
  <c r="L343" i="89"/>
  <c r="P343" i="89" s="1"/>
  <c r="L342" i="89"/>
  <c r="P342" i="89" s="1"/>
  <c r="L341" i="89"/>
  <c r="P341" i="89" s="1"/>
  <c r="L340" i="89"/>
  <c r="P340" i="89" s="1"/>
  <c r="L339" i="89"/>
  <c r="P339" i="89" s="1"/>
  <c r="L338" i="89"/>
  <c r="P338" i="89" s="1"/>
  <c r="L337" i="89"/>
  <c r="P337" i="89" s="1"/>
  <c r="O337" i="89" s="1"/>
  <c r="L336" i="89"/>
  <c r="P336" i="89" s="1"/>
  <c r="L335" i="89"/>
  <c r="P335" i="89" s="1"/>
  <c r="L334" i="89"/>
  <c r="P334" i="89" s="1"/>
  <c r="L333" i="89"/>
  <c r="P333" i="89" s="1"/>
  <c r="O333" i="89" s="1"/>
  <c r="J319" i="89"/>
  <c r="I319" i="89"/>
  <c r="H319" i="89"/>
  <c r="G319" i="89"/>
  <c r="L316" i="89"/>
  <c r="L332" i="89" s="1"/>
  <c r="P332" i="89" s="1"/>
  <c r="L314" i="89"/>
  <c r="P314" i="89" s="1"/>
  <c r="L313" i="89"/>
  <c r="P313" i="89" s="1"/>
  <c r="O313" i="89" s="1"/>
  <c r="M312" i="89"/>
  <c r="L312" i="89"/>
  <c r="P312" i="89" s="1"/>
  <c r="O312" i="89" s="1"/>
  <c r="L311" i="89"/>
  <c r="P311" i="89" s="1"/>
  <c r="L310" i="89"/>
  <c r="P310" i="89" s="1"/>
  <c r="O310" i="89" s="1"/>
  <c r="L309" i="89"/>
  <c r="P309" i="89" s="1"/>
  <c r="O309" i="89" s="1"/>
  <c r="L308" i="89"/>
  <c r="P308" i="89" s="1"/>
  <c r="L307" i="89"/>
  <c r="P307" i="89" s="1"/>
  <c r="P306" i="89"/>
  <c r="O306" i="89" s="1"/>
  <c r="L306" i="89"/>
  <c r="L305" i="89"/>
  <c r="P305" i="89" s="1"/>
  <c r="M305" i="89" s="1"/>
  <c r="L304" i="89"/>
  <c r="P304" i="89" s="1"/>
  <c r="O304" i="89" s="1"/>
  <c r="L303" i="89"/>
  <c r="P303" i="89" s="1"/>
  <c r="L302" i="89"/>
  <c r="P302" i="89" s="1"/>
  <c r="L301" i="89"/>
  <c r="P301" i="89" s="1"/>
  <c r="L300" i="89"/>
  <c r="P300" i="89" s="1"/>
  <c r="O300" i="89" s="1"/>
  <c r="J287" i="89"/>
  <c r="I287" i="89"/>
  <c r="H287" i="89"/>
  <c r="G287" i="89"/>
  <c r="P284" i="89"/>
  <c r="O284" i="89" s="1"/>
  <c r="L283" i="89"/>
  <c r="P283" i="89" s="1"/>
  <c r="L282" i="89"/>
  <c r="P282" i="89" s="1"/>
  <c r="O281" i="89"/>
  <c r="L281" i="89"/>
  <c r="P281" i="89" s="1"/>
  <c r="M281" i="89" s="1"/>
  <c r="L280" i="89"/>
  <c r="P280" i="89" s="1"/>
  <c r="O280" i="89" s="1"/>
  <c r="L279" i="89"/>
  <c r="P279" i="89" s="1"/>
  <c r="L278" i="89"/>
  <c r="P278" i="89" s="1"/>
  <c r="P277" i="89"/>
  <c r="M277" i="89" s="1"/>
  <c r="N277" i="89"/>
  <c r="L277" i="89"/>
  <c r="L276" i="89"/>
  <c r="P276" i="89" s="1"/>
  <c r="L275" i="89"/>
  <c r="P275" i="89" s="1"/>
  <c r="L274" i="89"/>
  <c r="P274" i="89" s="1"/>
  <c r="L273" i="89"/>
  <c r="P273" i="89" s="1"/>
  <c r="L272" i="89"/>
  <c r="P272" i="89" s="1"/>
  <c r="L271" i="89"/>
  <c r="P271" i="89" s="1"/>
  <c r="L270" i="89"/>
  <c r="P270" i="89" s="1"/>
  <c r="L269" i="89"/>
  <c r="P269" i="89" s="1"/>
  <c r="O269" i="89" s="1"/>
  <c r="J256" i="89"/>
  <c r="I256" i="89"/>
  <c r="H256" i="89"/>
  <c r="G256" i="89"/>
  <c r="P253" i="89"/>
  <c r="O253" i="89"/>
  <c r="L252" i="89"/>
  <c r="P252" i="89" s="1"/>
  <c r="L251" i="89"/>
  <c r="P251" i="89" s="1"/>
  <c r="L250" i="89"/>
  <c r="P250" i="89" s="1"/>
  <c r="L249" i="89"/>
  <c r="P249" i="89" s="1"/>
  <c r="L248" i="89"/>
  <c r="P248" i="89" s="1"/>
  <c r="L247" i="89"/>
  <c r="P247" i="89" s="1"/>
  <c r="L246" i="89"/>
  <c r="P246" i="89" s="1"/>
  <c r="L245" i="89"/>
  <c r="P245" i="89" s="1"/>
  <c r="O245" i="89" s="1"/>
  <c r="P244" i="89"/>
  <c r="N244" i="89" s="1"/>
  <c r="L244" i="89"/>
  <c r="P243" i="89"/>
  <c r="L243" i="89"/>
  <c r="L242" i="89"/>
  <c r="P242" i="89" s="1"/>
  <c r="L241" i="89"/>
  <c r="P241" i="89" s="1"/>
  <c r="O241" i="89" s="1"/>
  <c r="L240" i="89"/>
  <c r="P240" i="89" s="1"/>
  <c r="M240" i="89" s="1"/>
  <c r="L239" i="89"/>
  <c r="P239" i="89" s="1"/>
  <c r="L238" i="89"/>
  <c r="P238" i="89" s="1"/>
  <c r="O238" i="89" s="1"/>
  <c r="J225" i="89"/>
  <c r="I225" i="89"/>
  <c r="H225" i="89"/>
  <c r="G225" i="89"/>
  <c r="P222" i="89"/>
  <c r="O222" i="89" s="1"/>
  <c r="N222" i="89"/>
  <c r="M222" i="89"/>
  <c r="M221" i="89"/>
  <c r="L221" i="89"/>
  <c r="P221" i="89" s="1"/>
  <c r="O221" i="89" s="1"/>
  <c r="L220" i="89"/>
  <c r="P220" i="89" s="1"/>
  <c r="L219" i="89"/>
  <c r="P219" i="89" s="1"/>
  <c r="L218" i="89"/>
  <c r="P218" i="89" s="1"/>
  <c r="L217" i="89"/>
  <c r="P217" i="89" s="1"/>
  <c r="O217" i="89" s="1"/>
  <c r="L216" i="89"/>
  <c r="P216" i="89" s="1"/>
  <c r="N216" i="89" s="1"/>
  <c r="L215" i="89"/>
  <c r="P215" i="89" s="1"/>
  <c r="L214" i="89"/>
  <c r="P214" i="89" s="1"/>
  <c r="O214" i="89" s="1"/>
  <c r="L213" i="89"/>
  <c r="P213" i="89" s="1"/>
  <c r="P212" i="89"/>
  <c r="M212" i="89" s="1"/>
  <c r="O212" i="89"/>
  <c r="N212" i="89"/>
  <c r="L212" i="89"/>
  <c r="P211" i="89"/>
  <c r="N211" i="89" s="1"/>
  <c r="O211" i="89"/>
  <c r="L211" i="89"/>
  <c r="L210" i="89"/>
  <c r="P210" i="89" s="1"/>
  <c r="L209" i="89"/>
  <c r="P209" i="89" s="1"/>
  <c r="L208" i="89"/>
  <c r="P208" i="89" s="1"/>
  <c r="O208" i="89" s="1"/>
  <c r="L207" i="89"/>
  <c r="P207" i="89" s="1"/>
  <c r="J194" i="89"/>
  <c r="I194" i="89"/>
  <c r="H194" i="89"/>
  <c r="G194" i="89"/>
  <c r="P191" i="89"/>
  <c r="M191" i="89" s="1"/>
  <c r="O191" i="89"/>
  <c r="N191" i="89"/>
  <c r="L190" i="89"/>
  <c r="P190" i="89" s="1"/>
  <c r="O190" i="89" s="1"/>
  <c r="P189" i="89"/>
  <c r="M189" i="89" s="1"/>
  <c r="L189" i="89"/>
  <c r="L188" i="89"/>
  <c r="P188" i="89" s="1"/>
  <c r="L187" i="89"/>
  <c r="P187" i="89" s="1"/>
  <c r="L186" i="89"/>
  <c r="P186" i="89" s="1"/>
  <c r="L185" i="89"/>
  <c r="P185" i="89" s="1"/>
  <c r="M185" i="89" s="1"/>
  <c r="L184" i="89"/>
  <c r="P184" i="89" s="1"/>
  <c r="O184" i="89" s="1"/>
  <c r="L183" i="89"/>
  <c r="P183" i="89" s="1"/>
  <c r="L182" i="89"/>
  <c r="P182" i="89" s="1"/>
  <c r="L181" i="89"/>
  <c r="P181" i="89" s="1"/>
  <c r="L180" i="89"/>
  <c r="P180" i="89" s="1"/>
  <c r="P179" i="89"/>
  <c r="N179" i="89" s="1"/>
  <c r="L179" i="89"/>
  <c r="L178" i="89"/>
  <c r="P178" i="89" s="1"/>
  <c r="L177" i="89"/>
  <c r="P177" i="89" s="1"/>
  <c r="L176" i="89"/>
  <c r="P176" i="89" s="1"/>
  <c r="J163" i="89"/>
  <c r="I163" i="89"/>
  <c r="H163" i="89"/>
  <c r="G163" i="89"/>
  <c r="P160" i="89"/>
  <c r="L158" i="89"/>
  <c r="P158" i="89" s="1"/>
  <c r="O158" i="89" s="1"/>
  <c r="L157" i="89"/>
  <c r="P157" i="89" s="1"/>
  <c r="L156" i="89"/>
  <c r="P156" i="89" s="1"/>
  <c r="L155" i="89"/>
  <c r="P155" i="89" s="1"/>
  <c r="L154" i="89"/>
  <c r="P154" i="89" s="1"/>
  <c r="L153" i="89"/>
  <c r="P153" i="89" s="1"/>
  <c r="P152" i="89"/>
  <c r="N152" i="89" s="1"/>
  <c r="O152" i="89"/>
  <c r="L152" i="89"/>
  <c r="L151" i="89"/>
  <c r="P151" i="89" s="1"/>
  <c r="L150" i="89"/>
  <c r="P150" i="89" s="1"/>
  <c r="L149" i="89"/>
  <c r="P149" i="89" s="1"/>
  <c r="L148" i="89"/>
  <c r="P148" i="89" s="1"/>
  <c r="L147" i="89"/>
  <c r="P147" i="89" s="1"/>
  <c r="L146" i="89"/>
  <c r="P146" i="89" s="1"/>
  <c r="L145" i="89"/>
  <c r="P145" i="89" s="1"/>
  <c r="J131" i="89"/>
  <c r="I131" i="89"/>
  <c r="H131" i="89"/>
  <c r="G131" i="89"/>
  <c r="L127" i="89"/>
  <c r="P127" i="89" s="1"/>
  <c r="P126" i="89"/>
  <c r="O126" i="89" s="1"/>
  <c r="L126" i="89"/>
  <c r="M125" i="89"/>
  <c r="L125" i="89"/>
  <c r="P125" i="89" s="1"/>
  <c r="O125" i="89" s="1"/>
  <c r="L124" i="89"/>
  <c r="P124" i="89" s="1"/>
  <c r="O124" i="89" s="1"/>
  <c r="L123" i="89"/>
  <c r="P123" i="89" s="1"/>
  <c r="L122" i="89"/>
  <c r="P122" i="89" s="1"/>
  <c r="N122" i="89" s="1"/>
  <c r="L121" i="89"/>
  <c r="P121" i="89" s="1"/>
  <c r="L120" i="89"/>
  <c r="P120" i="89" s="1"/>
  <c r="P119" i="89"/>
  <c r="O119" i="89" s="1"/>
  <c r="L119" i="89"/>
  <c r="P118" i="89"/>
  <c r="M118" i="89" s="1"/>
  <c r="O118" i="89"/>
  <c r="N118" i="89"/>
  <c r="L118" i="89"/>
  <c r="L117" i="89"/>
  <c r="P117" i="89" s="1"/>
  <c r="L116" i="89"/>
  <c r="P116" i="89" s="1"/>
  <c r="P115" i="89"/>
  <c r="M115" i="89" s="1"/>
  <c r="O115" i="89"/>
  <c r="N115" i="89"/>
  <c r="L115" i="89"/>
  <c r="L114" i="89"/>
  <c r="P114" i="89" s="1"/>
  <c r="J100" i="89"/>
  <c r="I100" i="89"/>
  <c r="H100" i="89"/>
  <c r="G100" i="89"/>
  <c r="P97" i="89"/>
  <c r="N97" i="89" s="1"/>
  <c r="L97" i="89"/>
  <c r="L113" i="89" s="1"/>
  <c r="P113" i="89" s="1"/>
  <c r="L96" i="89"/>
  <c r="P96" i="89" s="1"/>
  <c r="P95" i="89"/>
  <c r="N95" i="89" s="1"/>
  <c r="L95" i="89"/>
  <c r="L94" i="89"/>
  <c r="P94" i="89" s="1"/>
  <c r="M94" i="89" s="1"/>
  <c r="L93" i="89"/>
  <c r="P93" i="89" s="1"/>
  <c r="L92" i="89"/>
  <c r="P92" i="89" s="1"/>
  <c r="L91" i="89"/>
  <c r="P91" i="89" s="1"/>
  <c r="L90" i="89"/>
  <c r="P90" i="89" s="1"/>
  <c r="L89" i="89"/>
  <c r="P89" i="89" s="1"/>
  <c r="N89" i="89" s="1"/>
  <c r="L88" i="89"/>
  <c r="P88" i="89" s="1"/>
  <c r="O88" i="89" s="1"/>
  <c r="L87" i="89"/>
  <c r="P87" i="89" s="1"/>
  <c r="N87" i="89" s="1"/>
  <c r="L86" i="89"/>
  <c r="P86" i="89" s="1"/>
  <c r="L85" i="89"/>
  <c r="P85" i="89" s="1"/>
  <c r="L84" i="89"/>
  <c r="P84" i="89" s="1"/>
  <c r="P83" i="89"/>
  <c r="M83" i="89" s="1"/>
  <c r="O83" i="89"/>
  <c r="N83" i="89"/>
  <c r="L83" i="89"/>
  <c r="L82" i="89"/>
  <c r="P82" i="89" s="1"/>
  <c r="J69" i="89"/>
  <c r="I69" i="89"/>
  <c r="H69" i="89"/>
  <c r="G69" i="89"/>
  <c r="P66" i="89"/>
  <c r="O66" i="89" s="1"/>
  <c r="N66" i="89"/>
  <c r="M66" i="89"/>
  <c r="L65" i="89"/>
  <c r="P65" i="89" s="1"/>
  <c r="L64" i="89"/>
  <c r="P64" i="89" s="1"/>
  <c r="L63" i="89"/>
  <c r="P63" i="89" s="1"/>
  <c r="N63" i="89" s="1"/>
  <c r="L62" i="89"/>
  <c r="P62" i="89" s="1"/>
  <c r="O62" i="89" s="1"/>
  <c r="L61" i="89"/>
  <c r="P61" i="89" s="1"/>
  <c r="L60" i="89"/>
  <c r="P60" i="89" s="1"/>
  <c r="P59" i="89"/>
  <c r="O59" i="89"/>
  <c r="N59" i="89"/>
  <c r="M59" i="89"/>
  <c r="L59" i="89"/>
  <c r="P58" i="89"/>
  <c r="O58" i="89" s="1"/>
  <c r="N58" i="89"/>
  <c r="M58" i="89"/>
  <c r="L58" i="89"/>
  <c r="L57" i="89"/>
  <c r="P57" i="89" s="1"/>
  <c r="O57" i="89" s="1"/>
  <c r="L56" i="89"/>
  <c r="P56" i="89" s="1"/>
  <c r="L55" i="89"/>
  <c r="P55" i="89" s="1"/>
  <c r="O55" i="89" s="1"/>
  <c r="L54" i="89"/>
  <c r="P54" i="89" s="1"/>
  <c r="L53" i="89"/>
  <c r="P53" i="89" s="1"/>
  <c r="L52" i="89"/>
  <c r="P52" i="89" s="1"/>
  <c r="O52" i="89" s="1"/>
  <c r="L51" i="89"/>
  <c r="P51" i="89" s="1"/>
  <c r="J38" i="89"/>
  <c r="I38" i="89"/>
  <c r="H38" i="89"/>
  <c r="G38" i="89"/>
  <c r="P35" i="89"/>
  <c r="M35" i="89" s="1"/>
  <c r="P34" i="89"/>
  <c r="O34" i="89" s="1"/>
  <c r="N34" i="89"/>
  <c r="M34" i="89"/>
  <c r="P33" i="89"/>
  <c r="O33" i="89" s="1"/>
  <c r="N33" i="89"/>
  <c r="M33" i="89"/>
  <c r="P32" i="89"/>
  <c r="N32" i="89" s="1"/>
  <c r="P31" i="89"/>
  <c r="M31" i="89" s="1"/>
  <c r="O31" i="89"/>
  <c r="P30" i="89"/>
  <c r="M30" i="89" s="1"/>
  <c r="O30" i="89"/>
  <c r="N30" i="89"/>
  <c r="P29" i="89"/>
  <c r="M29" i="89" s="1"/>
  <c r="O29" i="89"/>
  <c r="N29" i="89"/>
  <c r="P28" i="89"/>
  <c r="O28" i="89" s="1"/>
  <c r="P27" i="89"/>
  <c r="O27" i="89" s="1"/>
  <c r="N27" i="89"/>
  <c r="P26" i="89"/>
  <c r="O26" i="89"/>
  <c r="N26" i="89"/>
  <c r="M26" i="89"/>
  <c r="P25" i="89"/>
  <c r="M25" i="89" s="1"/>
  <c r="P24" i="89"/>
  <c r="O24" i="89" s="1"/>
  <c r="M24" i="89"/>
  <c r="P23" i="89"/>
  <c r="M23" i="89" s="1"/>
  <c r="O23" i="89"/>
  <c r="N23" i="89"/>
  <c r="P22" i="89"/>
  <c r="O22" i="89" s="1"/>
  <c r="N22" i="89"/>
  <c r="M22" i="89"/>
  <c r="P21" i="89"/>
  <c r="O21" i="89" s="1"/>
  <c r="M21" i="89"/>
  <c r="L20" i="89"/>
  <c r="P20" i="89" s="1"/>
  <c r="J7" i="89"/>
  <c r="I7" i="89"/>
  <c r="H7" i="89"/>
  <c r="G7" i="89"/>
  <c r="P4" i="89"/>
  <c r="N4" i="89" s="1"/>
  <c r="O4" i="89"/>
  <c r="M53" i="89" l="1"/>
  <c r="N53" i="89"/>
  <c r="O53" i="89"/>
  <c r="N252" i="89"/>
  <c r="O252" i="89"/>
  <c r="M364" i="89"/>
  <c r="O364" i="89"/>
  <c r="M365" i="89"/>
  <c r="O365" i="89"/>
  <c r="N365" i="89"/>
  <c r="M493" i="89"/>
  <c r="O493" i="89"/>
  <c r="N493" i="89"/>
  <c r="M551" i="89"/>
  <c r="N551" i="89"/>
  <c r="O551" i="89"/>
  <c r="M613" i="89"/>
  <c r="N613" i="89"/>
  <c r="O613" i="89"/>
  <c r="O614" i="89"/>
  <c r="N614" i="89"/>
  <c r="M614" i="89"/>
  <c r="O583" i="89"/>
  <c r="N583" i="89"/>
  <c r="M583" i="89"/>
  <c r="O242" i="89"/>
  <c r="N242" i="89"/>
  <c r="M242" i="89"/>
  <c r="M469" i="89"/>
  <c r="O469" i="89"/>
  <c r="M114" i="89"/>
  <c r="O114" i="89"/>
  <c r="N114" i="89"/>
  <c r="O369" i="89"/>
  <c r="N369" i="89"/>
  <c r="M369" i="89"/>
  <c r="N151" i="89"/>
  <c r="M151" i="89"/>
  <c r="O151" i="89"/>
  <c r="N398" i="89"/>
  <c r="O398" i="89"/>
  <c r="N180" i="89"/>
  <c r="O180" i="89"/>
  <c r="M307" i="89"/>
  <c r="O307" i="89"/>
  <c r="N307" i="89"/>
  <c r="O558" i="89"/>
  <c r="N558" i="89"/>
  <c r="M558" i="89"/>
  <c r="O61" i="89"/>
  <c r="N61" i="89"/>
  <c r="M61" i="89"/>
  <c r="M186" i="89"/>
  <c r="O186" i="89"/>
  <c r="N186" i="89"/>
  <c r="M213" i="89"/>
  <c r="N213" i="89"/>
  <c r="O213" i="89"/>
  <c r="O308" i="89"/>
  <c r="N308" i="89"/>
  <c r="M308" i="89"/>
  <c r="N559" i="89"/>
  <c r="O559" i="89"/>
  <c r="M430" i="89"/>
  <c r="N430" i="89"/>
  <c r="O430" i="89"/>
  <c r="O210" i="89"/>
  <c r="N210" i="89"/>
  <c r="M210" i="89"/>
  <c r="M407" i="89"/>
  <c r="O407" i="89"/>
  <c r="N407" i="89"/>
  <c r="O439" i="89"/>
  <c r="N439" i="89"/>
  <c r="M439" i="89"/>
  <c r="O282" i="89"/>
  <c r="N282" i="89"/>
  <c r="M282" i="89"/>
  <c r="O552" i="89"/>
  <c r="M552" i="89"/>
  <c r="N552" i="89"/>
  <c r="O120" i="89"/>
  <c r="N120" i="89"/>
  <c r="M120" i="89"/>
  <c r="O188" i="89"/>
  <c r="N188" i="89"/>
  <c r="M188" i="89"/>
  <c r="N621" i="89"/>
  <c r="O621" i="89"/>
  <c r="M334" i="89"/>
  <c r="O334" i="89"/>
  <c r="N334" i="89"/>
  <c r="M145" i="89"/>
  <c r="O145" i="89"/>
  <c r="N145" i="89"/>
  <c r="N302" i="89"/>
  <c r="M302" i="89"/>
  <c r="O302" i="89"/>
  <c r="N116" i="89"/>
  <c r="O116" i="89"/>
  <c r="M116" i="89"/>
  <c r="M121" i="89"/>
  <c r="N121" i="89"/>
  <c r="O121" i="89"/>
  <c r="M278" i="89"/>
  <c r="O278" i="89"/>
  <c r="N278" i="89"/>
  <c r="O396" i="89"/>
  <c r="N396" i="89"/>
  <c r="M396" i="89"/>
  <c r="N336" i="89"/>
  <c r="M336" i="89"/>
  <c r="O336" i="89"/>
  <c r="N370" i="89"/>
  <c r="O370" i="89"/>
  <c r="O346" i="89"/>
  <c r="M346" i="89"/>
  <c r="N346" i="89"/>
  <c r="M555" i="89"/>
  <c r="O555" i="89"/>
  <c r="N555" i="89"/>
  <c r="O271" i="89"/>
  <c r="N271" i="89"/>
  <c r="M271" i="89"/>
  <c r="O218" i="89"/>
  <c r="N218" i="89"/>
  <c r="M218" i="89"/>
  <c r="O564" i="89"/>
  <c r="N564" i="89"/>
  <c r="M564" i="89"/>
  <c r="M301" i="89"/>
  <c r="N301" i="89"/>
  <c r="O301" i="89"/>
  <c r="M157" i="89"/>
  <c r="N157" i="89"/>
  <c r="O157" i="89"/>
  <c r="M489" i="89"/>
  <c r="N489" i="89"/>
  <c r="O489" i="89"/>
  <c r="O431" i="89"/>
  <c r="N431" i="89"/>
  <c r="M431" i="89"/>
  <c r="O51" i="89"/>
  <c r="N51" i="89"/>
  <c r="M51" i="89"/>
  <c r="O314" i="89"/>
  <c r="N314" i="89"/>
  <c r="M314" i="89"/>
  <c r="O626" i="89"/>
  <c r="N626" i="89"/>
  <c r="M626" i="89"/>
  <c r="M28" i="89"/>
  <c r="M97" i="89"/>
  <c r="L128" i="89"/>
  <c r="L144" i="89" s="1"/>
  <c r="P144" i="89" s="1"/>
  <c r="M190" i="89"/>
  <c r="N345" i="89"/>
  <c r="N368" i="89"/>
  <c r="M377" i="89"/>
  <c r="M595" i="89"/>
  <c r="N28" i="89"/>
  <c r="O97" i="89"/>
  <c r="N333" i="89"/>
  <c r="O345" i="89"/>
  <c r="O368" i="89"/>
  <c r="O427" i="89"/>
  <c r="O620" i="89"/>
  <c r="N24" i="89"/>
  <c r="O32" i="89"/>
  <c r="O216" i="89"/>
  <c r="M241" i="89"/>
  <c r="P440" i="89"/>
  <c r="M440" i="89" s="1"/>
  <c r="N438" i="89"/>
  <c r="M408" i="89"/>
  <c r="N408" i="89"/>
  <c r="N238" i="89"/>
  <c r="N25" i="89"/>
  <c r="O25" i="89"/>
  <c r="M55" i="89"/>
  <c r="M238" i="89"/>
  <c r="N620" i="89"/>
  <c r="N125" i="89"/>
  <c r="M57" i="89"/>
  <c r="M306" i="89"/>
  <c r="M433" i="89"/>
  <c r="N35" i="89"/>
  <c r="N306" i="89"/>
  <c r="N433" i="89"/>
  <c r="M494" i="89"/>
  <c r="N57" i="89"/>
  <c r="M126" i="89"/>
  <c r="O35" i="89"/>
  <c r="O95" i="89"/>
  <c r="N126" i="89"/>
  <c r="M152" i="89"/>
  <c r="N189" i="89"/>
  <c r="M211" i="89"/>
  <c r="M458" i="89"/>
  <c r="M470" i="89"/>
  <c r="N494" i="89"/>
  <c r="M533" i="89"/>
  <c r="M27" i="89"/>
  <c r="O189" i="89"/>
  <c r="M249" i="89"/>
  <c r="O249" i="89"/>
  <c r="N249" i="89"/>
  <c r="M403" i="89"/>
  <c r="O403" i="89"/>
  <c r="N403" i="89"/>
  <c r="O250" i="89"/>
  <c r="N250" i="89"/>
  <c r="M250" i="89"/>
  <c r="O404" i="89"/>
  <c r="N404" i="89"/>
  <c r="M404" i="89"/>
  <c r="N428" i="89"/>
  <c r="M428" i="89"/>
  <c r="O428" i="89"/>
  <c r="O251" i="89"/>
  <c r="N251" i="89"/>
  <c r="M251" i="89"/>
  <c r="M394" i="89"/>
  <c r="N394" i="89"/>
  <c r="O394" i="89"/>
  <c r="O522" i="89"/>
  <c r="N522" i="89"/>
  <c r="M522" i="89"/>
  <c r="M113" i="89"/>
  <c r="O113" i="89"/>
  <c r="N113" i="89"/>
  <c r="O335" i="89"/>
  <c r="N335" i="89"/>
  <c r="M335" i="89"/>
  <c r="N363" i="89"/>
  <c r="M363" i="89"/>
  <c r="O363" i="89"/>
  <c r="N464" i="89"/>
  <c r="M464" i="89"/>
  <c r="O464" i="89"/>
  <c r="N207" i="89"/>
  <c r="M207" i="89"/>
  <c r="O207" i="89"/>
  <c r="N279" i="89"/>
  <c r="M279" i="89"/>
  <c r="O279" i="89"/>
  <c r="M465" i="89"/>
  <c r="O465" i="89"/>
  <c r="N465" i="89"/>
  <c r="M96" i="89"/>
  <c r="O96" i="89"/>
  <c r="N96" i="89"/>
  <c r="O274" i="89"/>
  <c r="N274" i="89"/>
  <c r="M274" i="89"/>
  <c r="O82" i="89"/>
  <c r="N82" i="89"/>
  <c r="M82" i="89"/>
  <c r="O127" i="89"/>
  <c r="M127" i="89"/>
  <c r="N127" i="89"/>
  <c r="O495" i="89"/>
  <c r="N495" i="89"/>
  <c r="M495" i="89"/>
  <c r="O144" i="89"/>
  <c r="N144" i="89"/>
  <c r="M144" i="89"/>
  <c r="N153" i="89"/>
  <c r="O153" i="89"/>
  <c r="M153" i="89"/>
  <c r="O247" i="89"/>
  <c r="N247" i="89"/>
  <c r="M247" i="89"/>
  <c r="N276" i="89"/>
  <c r="O276" i="89"/>
  <c r="M276" i="89"/>
  <c r="N488" i="89"/>
  <c r="M488" i="89"/>
  <c r="O488" i="89"/>
  <c r="N550" i="89"/>
  <c r="M550" i="89"/>
  <c r="O550" i="89"/>
  <c r="O20" i="89"/>
  <c r="N20" i="89"/>
  <c r="M20" i="89"/>
  <c r="O154" i="89"/>
  <c r="N154" i="89"/>
  <c r="M154" i="89"/>
  <c r="M181" i="89"/>
  <c r="O181" i="89"/>
  <c r="N181" i="89"/>
  <c r="N248" i="89"/>
  <c r="M248" i="89"/>
  <c r="O248" i="89"/>
  <c r="N402" i="89"/>
  <c r="M402" i="89"/>
  <c r="O402" i="89"/>
  <c r="O436" i="89"/>
  <c r="M436" i="89"/>
  <c r="N436" i="89"/>
  <c r="N612" i="89"/>
  <c r="M612" i="89"/>
  <c r="O612" i="89"/>
  <c r="O146" i="89"/>
  <c r="M146" i="89"/>
  <c r="N146" i="89"/>
  <c r="O148" i="89"/>
  <c r="N148" i="89"/>
  <c r="M148" i="89"/>
  <c r="M528" i="89"/>
  <c r="O528" i="89"/>
  <c r="N528" i="89"/>
  <c r="O561" i="89"/>
  <c r="M561" i="89"/>
  <c r="N561" i="89"/>
  <c r="O123" i="89"/>
  <c r="N123" i="89"/>
  <c r="M123" i="89"/>
  <c r="M187" i="89"/>
  <c r="O187" i="89"/>
  <c r="N187" i="89"/>
  <c r="M209" i="89"/>
  <c r="O209" i="89"/>
  <c r="N209" i="89"/>
  <c r="N303" i="89"/>
  <c r="M303" i="89"/>
  <c r="O303" i="89"/>
  <c r="O529" i="89"/>
  <c r="N529" i="89"/>
  <c r="M529" i="89"/>
  <c r="O557" i="89"/>
  <c r="N557" i="89"/>
  <c r="M557" i="89"/>
  <c r="O85" i="89"/>
  <c r="N85" i="89"/>
  <c r="M85" i="89"/>
  <c r="O86" i="89"/>
  <c r="N86" i="89"/>
  <c r="M86" i="89"/>
  <c r="O64" i="89"/>
  <c r="N64" i="89"/>
  <c r="M64" i="89"/>
  <c r="N91" i="89"/>
  <c r="O91" i="89"/>
  <c r="M91" i="89"/>
  <c r="O150" i="89"/>
  <c r="N150" i="89"/>
  <c r="M150" i="89"/>
  <c r="N553" i="89"/>
  <c r="M553" i="89"/>
  <c r="O553" i="89"/>
  <c r="O623" i="89"/>
  <c r="N623" i="89"/>
  <c r="M623" i="89"/>
  <c r="N155" i="89"/>
  <c r="O155" i="89"/>
  <c r="M155" i="89"/>
  <c r="N183" i="89"/>
  <c r="M183" i="89"/>
  <c r="O183" i="89"/>
  <c r="O84" i="89"/>
  <c r="M84" i="89"/>
  <c r="N84" i="89"/>
  <c r="O215" i="89"/>
  <c r="N215" i="89"/>
  <c r="M215" i="89"/>
  <c r="M90" i="89"/>
  <c r="N90" i="89"/>
  <c r="O90" i="89"/>
  <c r="N65" i="89"/>
  <c r="O65" i="89"/>
  <c r="M65" i="89"/>
  <c r="O92" i="89"/>
  <c r="M92" i="89"/>
  <c r="N92" i="89"/>
  <c r="N589" i="89"/>
  <c r="M589" i="89"/>
  <c r="O589" i="89"/>
  <c r="O239" i="89"/>
  <c r="N239" i="89"/>
  <c r="M239" i="89"/>
  <c r="N585" i="89"/>
  <c r="O585" i="89"/>
  <c r="M585" i="89"/>
  <c r="O56" i="89"/>
  <c r="N56" i="89"/>
  <c r="M56" i="89"/>
  <c r="N93" i="89"/>
  <c r="O93" i="89"/>
  <c r="M93" i="89"/>
  <c r="N176" i="89"/>
  <c r="O176" i="89"/>
  <c r="M176" i="89"/>
  <c r="N340" i="89"/>
  <c r="M340" i="89"/>
  <c r="O340" i="89"/>
  <c r="M590" i="89"/>
  <c r="O590" i="89"/>
  <c r="N590" i="89"/>
  <c r="O584" i="89"/>
  <c r="N584" i="89"/>
  <c r="M584" i="89"/>
  <c r="O311" i="89"/>
  <c r="N311" i="89"/>
  <c r="M311" i="89"/>
  <c r="O177" i="89"/>
  <c r="N177" i="89"/>
  <c r="M177" i="89"/>
  <c r="M341" i="89"/>
  <c r="O341" i="89"/>
  <c r="N341" i="89"/>
  <c r="N425" i="89"/>
  <c r="M425" i="89"/>
  <c r="O425" i="89"/>
  <c r="O591" i="89"/>
  <c r="N591" i="89"/>
  <c r="M591" i="89"/>
  <c r="N182" i="89"/>
  <c r="M182" i="89"/>
  <c r="O182" i="89"/>
  <c r="O619" i="89"/>
  <c r="N619" i="89"/>
  <c r="M619" i="89"/>
  <c r="N527" i="89"/>
  <c r="M527" i="89"/>
  <c r="O527" i="89"/>
  <c r="O178" i="89"/>
  <c r="N178" i="89"/>
  <c r="M178" i="89"/>
  <c r="O342" i="89"/>
  <c r="N342" i="89"/>
  <c r="M342" i="89"/>
  <c r="N615" i="89"/>
  <c r="M615" i="89"/>
  <c r="O615" i="89"/>
  <c r="N523" i="89"/>
  <c r="O523" i="89"/>
  <c r="M523" i="89"/>
  <c r="O499" i="89"/>
  <c r="N499" i="89"/>
  <c r="M499" i="89"/>
  <c r="O219" i="89"/>
  <c r="M219" i="89"/>
  <c r="N219" i="89"/>
  <c r="M283" i="89"/>
  <c r="O283" i="89"/>
  <c r="N283" i="89"/>
  <c r="O332" i="89"/>
  <c r="M332" i="89"/>
  <c r="N332" i="89"/>
  <c r="O374" i="89"/>
  <c r="M374" i="89"/>
  <c r="N374" i="89"/>
  <c r="M156" i="89"/>
  <c r="O156" i="89"/>
  <c r="N156" i="89"/>
  <c r="N147" i="89"/>
  <c r="O147" i="89"/>
  <c r="M147" i="89"/>
  <c r="M117" i="89"/>
  <c r="N117" i="89"/>
  <c r="O117" i="89"/>
  <c r="N220" i="89"/>
  <c r="O220" i="89"/>
  <c r="M220" i="89"/>
  <c r="N272" i="89"/>
  <c r="M272" i="89"/>
  <c r="O272" i="89"/>
  <c r="N366" i="89"/>
  <c r="M366" i="89"/>
  <c r="O366" i="89"/>
  <c r="O60" i="89"/>
  <c r="M60" i="89"/>
  <c r="N60" i="89"/>
  <c r="N491" i="89"/>
  <c r="M491" i="89"/>
  <c r="O491" i="89"/>
  <c r="M54" i="89"/>
  <c r="O54" i="89"/>
  <c r="N54" i="89"/>
  <c r="M273" i="89"/>
  <c r="O273" i="89"/>
  <c r="N273" i="89"/>
  <c r="O503" i="89"/>
  <c r="N503" i="89"/>
  <c r="M586" i="89"/>
  <c r="M245" i="89"/>
  <c r="P378" i="89"/>
  <c r="M461" i="89"/>
  <c r="N524" i="89"/>
  <c r="M622" i="89"/>
  <c r="N245" i="89"/>
  <c r="N253" i="89"/>
  <c r="M253" i="89"/>
  <c r="O275" i="89"/>
  <c r="N275" i="89"/>
  <c r="M275" i="89"/>
  <c r="M399" i="89"/>
  <c r="O525" i="89"/>
  <c r="N525" i="89"/>
  <c r="N622" i="89"/>
  <c r="O246" i="89"/>
  <c r="N246" i="89"/>
  <c r="M498" i="89"/>
  <c r="M560" i="89"/>
  <c r="M246" i="89"/>
  <c r="N337" i="89"/>
  <c r="O400" i="89"/>
  <c r="N400" i="89"/>
  <c r="N498" i="89"/>
  <c r="N560" i="89"/>
  <c r="O338" i="89"/>
  <c r="N338" i="89"/>
  <c r="M373" i="89"/>
  <c r="M519" i="89"/>
  <c r="O526" i="89"/>
  <c r="N526" i="89"/>
  <c r="M526" i="89"/>
  <c r="M581" i="89"/>
  <c r="O588" i="89"/>
  <c r="N588" i="89"/>
  <c r="M588" i="89"/>
  <c r="M122" i="89"/>
  <c r="M310" i="89"/>
  <c r="O243" i="89"/>
  <c r="N243" i="89"/>
  <c r="O343" i="89"/>
  <c r="N343" i="89"/>
  <c r="M343" i="89"/>
  <c r="O459" i="89"/>
  <c r="N459" i="89"/>
  <c r="N531" i="89"/>
  <c r="M531" i="89"/>
  <c r="N593" i="89"/>
  <c r="M593" i="89"/>
  <c r="M52" i="89"/>
  <c r="O179" i="89"/>
  <c r="M179" i="89"/>
  <c r="O397" i="89"/>
  <c r="N397" i="89"/>
  <c r="N468" i="89"/>
  <c r="M468" i="89"/>
  <c r="M490" i="89"/>
  <c r="M4" i="89"/>
  <c r="M32" i="89"/>
  <c r="N52" i="89"/>
  <c r="M63" i="89"/>
  <c r="M89" i="89"/>
  <c r="M95" i="89"/>
  <c r="M217" i="89"/>
  <c r="M244" i="89"/>
  <c r="N406" i="89"/>
  <c r="M406" i="89"/>
  <c r="M427" i="89"/>
  <c r="M460" i="89"/>
  <c r="N490" i="89"/>
  <c r="N532" i="89"/>
  <c r="N594" i="89"/>
  <c r="O63" i="89"/>
  <c r="O89" i="89"/>
  <c r="M180" i="89"/>
  <c r="N217" i="89"/>
  <c r="O244" i="89"/>
  <c r="M252" i="89"/>
  <c r="N281" i="89"/>
  <c r="N344" i="89"/>
  <c r="M344" i="89"/>
  <c r="M398" i="89"/>
  <c r="O460" i="89"/>
  <c r="N469" i="89"/>
  <c r="M503" i="89"/>
  <c r="O532" i="89"/>
  <c r="O594" i="89"/>
  <c r="O565" i="89"/>
  <c r="N565" i="89"/>
  <c r="O440" i="89"/>
  <c r="N440" i="89"/>
  <c r="O339" i="89"/>
  <c r="N339" i="89"/>
  <c r="M339" i="89"/>
  <c r="M214" i="89"/>
  <c r="N269" i="89"/>
  <c r="O277" i="89"/>
  <c r="P409" i="89"/>
  <c r="M520" i="89"/>
  <c r="M582" i="89"/>
  <c r="N624" i="89"/>
  <c r="O160" i="89"/>
  <c r="N160" i="89"/>
  <c r="M160" i="89"/>
  <c r="M337" i="89"/>
  <c r="P128" i="89"/>
  <c r="N214" i="89"/>
  <c r="O270" i="89"/>
  <c r="N270" i="89"/>
  <c r="N305" i="89"/>
  <c r="P347" i="89"/>
  <c r="M457" i="89"/>
  <c r="M500" i="89"/>
  <c r="N520" i="89"/>
  <c r="M562" i="89"/>
  <c r="N582" i="89"/>
  <c r="O624" i="89"/>
  <c r="M524" i="89"/>
  <c r="M400" i="89"/>
  <c r="N310" i="89"/>
  <c r="O581" i="89"/>
  <c r="N21" i="89"/>
  <c r="N55" i="89"/>
  <c r="N241" i="89"/>
  <c r="M270" i="89"/>
  <c r="N284" i="89"/>
  <c r="M284" i="89"/>
  <c r="O305" i="89"/>
  <c r="M395" i="89"/>
  <c r="M437" i="89"/>
  <c r="N457" i="89"/>
  <c r="N500" i="89"/>
  <c r="N562" i="89"/>
  <c r="N158" i="89"/>
  <c r="M158" i="89"/>
  <c r="P316" i="89"/>
  <c r="M338" i="89"/>
  <c r="O463" i="89"/>
  <c r="N463" i="89"/>
  <c r="M463" i="89"/>
  <c r="N519" i="89"/>
  <c r="P472" i="89"/>
  <c r="O149" i="89"/>
  <c r="N149" i="89"/>
  <c r="M333" i="89"/>
  <c r="M375" i="89"/>
  <c r="N395" i="89"/>
  <c r="N437" i="89"/>
  <c r="M625" i="89"/>
  <c r="N461" i="89"/>
  <c r="O462" i="89"/>
  <c r="N462" i="89"/>
  <c r="M435" i="89"/>
  <c r="O401" i="89"/>
  <c r="N401" i="89"/>
  <c r="M401" i="89"/>
  <c r="O122" i="89"/>
  <c r="M149" i="89"/>
  <c r="N375" i="89"/>
  <c r="N625" i="89"/>
  <c r="N435" i="89"/>
  <c r="N240" i="89"/>
  <c r="P596" i="89"/>
  <c r="O456" i="89"/>
  <c r="M87" i="89"/>
  <c r="N221" i="89"/>
  <c r="N312" i="89"/>
  <c r="M501" i="89"/>
  <c r="M563" i="89"/>
  <c r="O587" i="89"/>
  <c r="N587" i="89"/>
  <c r="O240" i="89"/>
  <c r="O87" i="89"/>
  <c r="M124" i="89"/>
  <c r="N184" i="89"/>
  <c r="M184" i="89"/>
  <c r="M438" i="89"/>
  <c r="N501" i="89"/>
  <c r="N563" i="89"/>
  <c r="M525" i="89"/>
  <c r="N373" i="89"/>
  <c r="P534" i="89"/>
  <c r="M269" i="89"/>
  <c r="M119" i="89"/>
  <c r="N124" i="89"/>
  <c r="M432" i="89"/>
  <c r="O466" i="89"/>
  <c r="N466" i="89"/>
  <c r="O530" i="89"/>
  <c r="N530" i="89"/>
  <c r="M530" i="89"/>
  <c r="O592" i="89"/>
  <c r="N592" i="89"/>
  <c r="M592" i="89"/>
  <c r="N586" i="89"/>
  <c r="N399" i="89"/>
  <c r="M462" i="89"/>
  <c r="M456" i="89"/>
  <c r="M62" i="89"/>
  <c r="M88" i="89"/>
  <c r="N94" i="89"/>
  <c r="N119" i="89"/>
  <c r="N185" i="89"/>
  <c r="N190" i="89"/>
  <c r="M216" i="89"/>
  <c r="M313" i="89"/>
  <c r="M370" i="89"/>
  <c r="N376" i="89"/>
  <c r="N426" i="89"/>
  <c r="N432" i="89"/>
  <c r="O467" i="89"/>
  <c r="N467" i="89"/>
  <c r="M467" i="89"/>
  <c r="N208" i="89"/>
  <c r="M208" i="89"/>
  <c r="N31" i="89"/>
  <c r="N62" i="89"/>
  <c r="N88" i="89"/>
  <c r="O94" i="89"/>
  <c r="O185" i="89"/>
  <c r="M243" i="89"/>
  <c r="N300" i="89"/>
  <c r="M300" i="89"/>
  <c r="N313" i="89"/>
  <c r="N364" i="89"/>
  <c r="O405" i="89"/>
  <c r="N405" i="89"/>
  <c r="M405" i="89"/>
  <c r="O426" i="89"/>
  <c r="M459" i="89"/>
  <c r="O531" i="89"/>
  <c r="O593" i="89"/>
  <c r="M280" i="89"/>
  <c r="M304" i="89"/>
  <c r="M367" i="89"/>
  <c r="M429" i="89"/>
  <c r="M492" i="89"/>
  <c r="M554" i="89"/>
  <c r="M616" i="89"/>
  <c r="N280" i="89"/>
  <c r="N304" i="89"/>
  <c r="M309" i="89"/>
  <c r="N367" i="89"/>
  <c r="M372" i="89"/>
  <c r="N429" i="89"/>
  <c r="M434" i="89"/>
  <c r="N492" i="89"/>
  <c r="M497" i="89"/>
  <c r="N554" i="89"/>
  <c r="M559" i="89"/>
  <c r="N616" i="89"/>
  <c r="M621" i="89"/>
  <c r="N309" i="89"/>
  <c r="N372" i="89"/>
  <c r="N434" i="89"/>
  <c r="N497" i="89"/>
  <c r="O378" i="89" l="1"/>
  <c r="N378" i="89"/>
  <c r="M378" i="89"/>
  <c r="N409" i="89"/>
  <c r="M409" i="89"/>
  <c r="O409" i="89"/>
  <c r="N596" i="89"/>
  <c r="M596" i="89"/>
  <c r="O596" i="89"/>
  <c r="O316" i="89"/>
  <c r="N316" i="89"/>
  <c r="M316" i="89"/>
  <c r="N347" i="89"/>
  <c r="M347" i="89"/>
  <c r="O347" i="89"/>
  <c r="N534" i="89"/>
  <c r="M534" i="89"/>
  <c r="O534" i="89"/>
  <c r="N472" i="89"/>
  <c r="M472" i="89"/>
  <c r="O472" i="89"/>
  <c r="N128" i="89"/>
  <c r="M128" i="89"/>
  <c r="O128" i="89"/>
  <c r="L274" i="3"/>
  <c r="L270" i="3"/>
  <c r="L267" i="3"/>
  <c r="L263" i="3"/>
  <c r="L262" i="3"/>
  <c r="L244" i="3"/>
  <c r="L243" i="3"/>
  <c r="L242" i="3"/>
  <c r="L238" i="3"/>
  <c r="L235" i="3"/>
  <c r="L232" i="3"/>
  <c r="L212" i="3"/>
  <c r="L208" i="3"/>
  <c r="L204" i="3"/>
  <c r="L184" i="3"/>
  <c r="L180" i="3"/>
  <c r="L176" i="3"/>
  <c r="L172" i="3"/>
  <c r="L90" i="3"/>
  <c r="L86" i="3"/>
  <c r="L82" i="3"/>
  <c r="L63" i="3"/>
  <c r="L59" i="3"/>
  <c r="L55" i="3"/>
  <c r="L51" i="3"/>
  <c r="L264" i="3" l="1"/>
  <c r="L62" i="3"/>
  <c r="L292" i="3"/>
  <c r="L272" i="3"/>
  <c r="L183" i="3"/>
  <c r="L151" i="3"/>
  <c r="L207" i="3"/>
  <c r="L268" i="3"/>
  <c r="L58" i="3"/>
  <c r="L25" i="3"/>
  <c r="L30" i="3"/>
  <c r="L22" i="3"/>
  <c r="L32" i="3"/>
  <c r="L26" i="3"/>
  <c r="L28" i="3"/>
  <c r="L29" i="3"/>
  <c r="L24" i="3"/>
  <c r="L54" i="3"/>
  <c r="L179" i="3"/>
  <c r="L300" i="3"/>
  <c r="L88" i="3"/>
  <c r="L147" i="3"/>
  <c r="L175" i="3"/>
  <c r="L84" i="3"/>
  <c r="L203" i="3"/>
  <c r="L23" i="3"/>
  <c r="L27" i="3"/>
  <c r="L31" i="3"/>
  <c r="L143" i="3"/>
  <c r="L236" i="3"/>
  <c r="L240" i="3"/>
  <c r="L296" i="3"/>
  <c r="L92" i="3"/>
  <c r="L211" i="3"/>
  <c r="L304" i="3"/>
  <c r="L52" i="3"/>
  <c r="L57" i="3"/>
  <c r="L113" i="3"/>
  <c r="L117" i="3"/>
  <c r="L121" i="3"/>
  <c r="L53" i="3"/>
  <c r="L114" i="3"/>
  <c r="L118" i="3"/>
  <c r="L122" i="3"/>
  <c r="L60" i="3"/>
  <c r="L81" i="3"/>
  <c r="L111" i="3"/>
  <c r="L115" i="3"/>
  <c r="L119" i="3"/>
  <c r="L123" i="3"/>
  <c r="L56" i="3"/>
  <c r="L61" i="3"/>
  <c r="L174" i="3"/>
  <c r="L178" i="3"/>
  <c r="L182" i="3"/>
  <c r="L202" i="3"/>
  <c r="L206" i="3"/>
  <c r="L210" i="3"/>
  <c r="L214" i="3"/>
  <c r="L294" i="3"/>
  <c r="L298" i="3"/>
  <c r="L302" i="3"/>
  <c r="L112" i="3"/>
  <c r="L116" i="3"/>
  <c r="L120" i="3"/>
  <c r="L141" i="3"/>
  <c r="L144" i="3"/>
  <c r="L148" i="3"/>
  <c r="L152" i="3"/>
  <c r="L233" i="3"/>
  <c r="L265" i="3"/>
  <c r="L85" i="3"/>
  <c r="L89" i="3"/>
  <c r="L93" i="3"/>
  <c r="L145" i="3"/>
  <c r="L149" i="3"/>
  <c r="L153" i="3"/>
  <c r="L237" i="3"/>
  <c r="L269" i="3"/>
  <c r="L295" i="3"/>
  <c r="L299" i="3"/>
  <c r="L303" i="3"/>
  <c r="L33" i="3"/>
  <c r="L83" i="3"/>
  <c r="L87" i="3"/>
  <c r="L91" i="3"/>
  <c r="L142" i="3"/>
  <c r="L146" i="3"/>
  <c r="L150" i="3"/>
  <c r="L173" i="3"/>
  <c r="L177" i="3"/>
  <c r="L181" i="3"/>
  <c r="L205" i="3"/>
  <c r="L209" i="3"/>
  <c r="L213" i="3"/>
  <c r="L234" i="3"/>
  <c r="L239" i="3"/>
  <c r="L241" i="3"/>
  <c r="L266" i="3"/>
  <c r="L271" i="3"/>
  <c r="L273" i="3"/>
  <c r="L293" i="3"/>
  <c r="L297" i="3"/>
  <c r="L301" i="3"/>
  <c r="L586" i="10"/>
  <c r="L561" i="10"/>
  <c r="L557" i="10"/>
  <c r="L532" i="10"/>
  <c r="L530" i="10"/>
  <c r="L500" i="10"/>
  <c r="L466" i="10"/>
  <c r="L457" i="10"/>
  <c r="L434" i="10"/>
  <c r="L395" i="10"/>
  <c r="L358" i="10"/>
  <c r="L332" i="10"/>
  <c r="L327" i="10"/>
  <c r="L324" i="10"/>
  <c r="L299" i="10"/>
  <c r="L298" i="10"/>
  <c r="L296" i="10"/>
  <c r="L293" i="10"/>
  <c r="L290" i="10"/>
  <c r="L262" i="10"/>
  <c r="L254" i="10"/>
  <c r="L228" i="10"/>
  <c r="L222" i="10"/>
  <c r="L195" i="10"/>
  <c r="L194" i="10"/>
  <c r="L166" i="10"/>
  <c r="L164" i="10"/>
  <c r="L156" i="10"/>
  <c r="L132" i="10"/>
  <c r="L131" i="10"/>
  <c r="L127" i="10"/>
  <c r="L123" i="10"/>
  <c r="L101" i="10"/>
  <c r="L93" i="10"/>
  <c r="L92" i="10"/>
  <c r="L69" i="10"/>
  <c r="L62" i="10"/>
  <c r="L61" i="10"/>
  <c r="L31" i="10"/>
  <c r="L23" i="10"/>
  <c r="L398" i="57"/>
  <c r="L365" i="57"/>
  <c r="L344" i="57"/>
  <c r="L309" i="57"/>
  <c r="L282" i="57"/>
  <c r="L279" i="57"/>
  <c r="L276" i="57"/>
  <c r="L274" i="57"/>
  <c r="L248" i="57"/>
  <c r="L241" i="57"/>
  <c r="L240" i="57"/>
  <c r="L218" i="57"/>
  <c r="L212" i="57"/>
  <c r="L210" i="57"/>
  <c r="L187" i="57"/>
  <c r="L181" i="57"/>
  <c r="L154" i="57"/>
  <c r="L146" i="57"/>
  <c r="L127" i="57"/>
  <c r="L119" i="57"/>
  <c r="L83" i="57"/>
  <c r="L56" i="57"/>
  <c r="L30" i="57"/>
  <c r="L22" i="57"/>
  <c r="L402" i="17"/>
  <c r="L342" i="17"/>
  <c r="L308" i="17"/>
  <c r="L33" i="17"/>
  <c r="L120" i="70"/>
  <c r="L112" i="70"/>
  <c r="L92" i="70"/>
  <c r="L84" i="70"/>
  <c r="L83" i="70"/>
  <c r="L59" i="70"/>
  <c r="L51" i="70"/>
  <c r="L50" i="70"/>
  <c r="L33" i="70"/>
  <c r="L29" i="70"/>
  <c r="L123" i="43"/>
  <c r="L122" i="43"/>
  <c r="L115" i="43"/>
  <c r="L93" i="43"/>
  <c r="L85" i="43"/>
  <c r="L83" i="43"/>
  <c r="L81" i="43"/>
  <c r="L57" i="43"/>
  <c r="L56" i="43"/>
  <c r="L32" i="43"/>
  <c r="L31" i="43"/>
  <c r="L27" i="43"/>
  <c r="L23" i="43"/>
  <c r="L619" i="60"/>
  <c r="L593" i="60"/>
  <c r="L552" i="60"/>
  <c r="L529" i="60"/>
  <c r="L526" i="60"/>
  <c r="L498" i="60"/>
  <c r="L495" i="60"/>
  <c r="L490" i="60"/>
  <c r="L464" i="60"/>
  <c r="L457" i="60"/>
  <c r="L408" i="60"/>
  <c r="L407" i="60"/>
  <c r="L404" i="60"/>
  <c r="L367" i="60"/>
  <c r="L341" i="60"/>
  <c r="L333" i="60"/>
  <c r="L307" i="60"/>
  <c r="L306" i="60"/>
  <c r="L280" i="60"/>
  <c r="L278" i="60"/>
  <c r="L272" i="60"/>
  <c r="L251" i="60"/>
  <c r="L250" i="60"/>
  <c r="L243" i="60"/>
  <c r="L221" i="60"/>
  <c r="L217" i="60"/>
  <c r="L209" i="60"/>
  <c r="L208" i="60"/>
  <c r="L187" i="60"/>
  <c r="L186" i="60"/>
  <c r="L179" i="60"/>
  <c r="L178" i="60"/>
  <c r="L156" i="60"/>
  <c r="L148" i="60"/>
  <c r="L121" i="60"/>
  <c r="L114" i="60"/>
  <c r="L96" i="60"/>
  <c r="L95" i="60"/>
  <c r="L87" i="60"/>
  <c r="L83" i="60"/>
  <c r="L62" i="60"/>
  <c r="L615" i="58"/>
  <c r="L593" i="58"/>
  <c r="L589" i="58"/>
  <c r="L585" i="58"/>
  <c r="L563" i="58"/>
  <c r="L559" i="58"/>
  <c r="L555" i="58"/>
  <c r="L551" i="58"/>
  <c r="L533" i="58"/>
  <c r="L529" i="58"/>
  <c r="L525" i="58"/>
  <c r="L501" i="58"/>
  <c r="L497" i="58"/>
  <c r="L493" i="58"/>
  <c r="L489" i="58"/>
  <c r="L470" i="58"/>
  <c r="L466" i="58"/>
  <c r="L407" i="58"/>
  <c r="L403" i="58"/>
  <c r="L399" i="58"/>
  <c r="L395" i="58"/>
  <c r="L369" i="58"/>
  <c r="L365" i="58"/>
  <c r="L343" i="58"/>
  <c r="L339" i="58"/>
  <c r="L311" i="58"/>
  <c r="L307" i="58"/>
  <c r="L281" i="58"/>
  <c r="L243" i="58"/>
  <c r="L239" i="58"/>
  <c r="L213" i="58"/>
  <c r="L209" i="58"/>
  <c r="L187" i="58"/>
  <c r="L148" i="58"/>
  <c r="L126" i="58"/>
  <c r="L403" i="40"/>
  <c r="L402" i="40"/>
  <c r="L371" i="40"/>
  <c r="L335" i="40"/>
  <c r="L314" i="40"/>
  <c r="L311" i="40"/>
  <c r="L308" i="40"/>
  <c r="L281" i="40"/>
  <c r="L279" i="40"/>
  <c r="L272" i="40"/>
  <c r="L271" i="40"/>
  <c r="L240" i="40"/>
  <c r="L208" i="40"/>
  <c r="L188" i="40"/>
  <c r="L181" i="40"/>
  <c r="L180" i="40"/>
  <c r="L178" i="40"/>
  <c r="L152" i="40"/>
  <c r="L150" i="40"/>
  <c r="L146" i="40"/>
  <c r="L127" i="40"/>
  <c r="L123" i="40"/>
  <c r="L117" i="40"/>
  <c r="L93" i="40"/>
  <c r="L89" i="40"/>
  <c r="L85" i="40"/>
  <c r="L83" i="40"/>
  <c r="L61" i="40"/>
  <c r="L58" i="40"/>
  <c r="L55" i="40"/>
  <c r="L54" i="40"/>
  <c r="L33" i="40"/>
  <c r="L25" i="40"/>
  <c r="L158" i="60" l="1"/>
  <c r="L121" i="70"/>
  <c r="L150" i="57"/>
  <c r="L367" i="40"/>
  <c r="L209" i="40"/>
  <c r="L366" i="40"/>
  <c r="L67" i="10"/>
  <c r="L123" i="17"/>
  <c r="L122" i="60"/>
  <c r="L59" i="40"/>
  <c r="L186" i="40"/>
  <c r="L218" i="17"/>
  <c r="L220" i="17"/>
  <c r="L184" i="60"/>
  <c r="L188" i="57"/>
  <c r="L95" i="10"/>
  <c r="L52" i="40"/>
  <c r="L53" i="70"/>
  <c r="L93" i="60"/>
  <c r="L491" i="60"/>
  <c r="L458" i="58"/>
  <c r="L30" i="70"/>
  <c r="L364" i="57"/>
  <c r="L88" i="70"/>
  <c r="L84" i="60"/>
  <c r="L526" i="10"/>
  <c r="L212" i="40"/>
  <c r="L124" i="60"/>
  <c r="L26" i="57"/>
  <c r="L368" i="57"/>
  <c r="L25" i="10"/>
  <c r="L189" i="40"/>
  <c r="L345" i="40"/>
  <c r="L308" i="60"/>
  <c r="L86" i="43"/>
  <c r="L121" i="10"/>
  <c r="L462" i="58"/>
  <c r="L125" i="60"/>
  <c r="L620" i="60"/>
  <c r="L346" i="17"/>
  <c r="L118" i="70"/>
  <c r="L57" i="57"/>
  <c r="L57" i="10"/>
  <c r="L363" i="10"/>
  <c r="L64" i="60"/>
  <c r="L88" i="60"/>
  <c r="L338" i="60"/>
  <c r="L435" i="60"/>
  <c r="L90" i="43"/>
  <c r="L240" i="17"/>
  <c r="L21" i="57"/>
  <c r="L100" i="10"/>
  <c r="L265" i="10"/>
  <c r="L24" i="43"/>
  <c r="L124" i="10"/>
  <c r="L89" i="43"/>
  <c r="L51" i="43"/>
  <c r="L22" i="10"/>
  <c r="L429" i="10"/>
  <c r="L119" i="60"/>
  <c r="L26" i="43"/>
  <c r="L592" i="60"/>
  <c r="L23" i="57"/>
  <c r="L111" i="43"/>
  <c r="L277" i="40"/>
  <c r="L115" i="40"/>
  <c r="L90" i="60"/>
  <c r="L247" i="60"/>
  <c r="L374" i="60"/>
  <c r="L32" i="70"/>
  <c r="L113" i="70"/>
  <c r="L24" i="57"/>
  <c r="L102" i="10"/>
  <c r="L55" i="57"/>
  <c r="L126" i="60"/>
  <c r="L27" i="70"/>
  <c r="L345" i="60"/>
  <c r="L458" i="60"/>
  <c r="L52" i="70"/>
  <c r="L213" i="60"/>
  <c r="L123" i="70"/>
  <c r="L148" i="57"/>
  <c r="L24" i="10"/>
  <c r="L421" i="10"/>
  <c r="L346" i="60"/>
  <c r="L150" i="17"/>
  <c r="L244" i="17"/>
  <c r="L123" i="57"/>
  <c r="L158" i="17"/>
  <c r="L184" i="57"/>
  <c r="L226" i="10"/>
  <c r="L234" i="10"/>
  <c r="L388" i="10"/>
  <c r="L274" i="40"/>
  <c r="L521" i="60"/>
  <c r="L61" i="43"/>
  <c r="L216" i="17"/>
  <c r="L60" i="57"/>
  <c r="L58" i="10"/>
  <c r="L128" i="10"/>
  <c r="L488" i="10"/>
  <c r="L306" i="40"/>
  <c r="L303" i="60"/>
  <c r="L55" i="70"/>
  <c r="L271" i="17"/>
  <c r="L180" i="57"/>
  <c r="L553" i="10"/>
  <c r="L364" i="60"/>
  <c r="L152" i="17"/>
  <c r="L306" i="17"/>
  <c r="L400" i="17"/>
  <c r="L27" i="10"/>
  <c r="L492" i="10"/>
  <c r="L30" i="10"/>
  <c r="L56" i="10"/>
  <c r="L163" i="10"/>
  <c r="L263" i="10"/>
  <c r="L458" i="10"/>
  <c r="L554" i="10"/>
  <c r="L64" i="10"/>
  <c r="L229" i="10"/>
  <c r="L32" i="10"/>
  <c r="L65" i="10"/>
  <c r="L157" i="10"/>
  <c r="L165" i="10"/>
  <c r="L33" i="10"/>
  <c r="L134" i="10"/>
  <c r="L158" i="10"/>
  <c r="L190" i="10"/>
  <c r="L353" i="10"/>
  <c r="L533" i="10"/>
  <c r="L155" i="10"/>
  <c r="L191" i="10"/>
  <c r="L257" i="10"/>
  <c r="L301" i="10"/>
  <c r="L396" i="10"/>
  <c r="L499" i="10"/>
  <c r="L66" i="10"/>
  <c r="L129" i="10"/>
  <c r="L135" i="10"/>
  <c r="L160" i="10"/>
  <c r="L199" i="10"/>
  <c r="L291" i="10"/>
  <c r="L325" i="10"/>
  <c r="L89" i="10"/>
  <c r="L94" i="10"/>
  <c r="L168" i="10"/>
  <c r="L197" i="10"/>
  <c r="L255" i="10"/>
  <c r="L355" i="10"/>
  <c r="L362" i="10"/>
  <c r="L425" i="10"/>
  <c r="L501" i="10"/>
  <c r="L522" i="10"/>
  <c r="L565" i="10"/>
  <c r="L600" i="10"/>
  <c r="L35" i="10"/>
  <c r="L59" i="10"/>
  <c r="L97" i="10"/>
  <c r="L126" i="10"/>
  <c r="L189" i="10"/>
  <c r="L192" i="10"/>
  <c r="L231" i="10"/>
  <c r="L288" i="10"/>
  <c r="L333" i="10"/>
  <c r="L354" i="10"/>
  <c r="L366" i="10"/>
  <c r="L588" i="10"/>
  <c r="L29" i="57"/>
  <c r="L31" i="57"/>
  <c r="L58" i="57"/>
  <c r="L84" i="57"/>
  <c r="L189" i="57"/>
  <c r="L32" i="57"/>
  <c r="L52" i="57"/>
  <c r="L86" i="57"/>
  <c r="L342" i="57"/>
  <c r="L404" i="57"/>
  <c r="L92" i="57"/>
  <c r="L121" i="57"/>
  <c r="L179" i="57"/>
  <c r="L402" i="57"/>
  <c r="L239" i="57"/>
  <c r="L302" i="57"/>
  <c r="L334" i="57"/>
  <c r="L34" i="57"/>
  <c r="L89" i="57"/>
  <c r="L94" i="57"/>
  <c r="L376" i="57"/>
  <c r="L93" i="57"/>
  <c r="L158" i="57"/>
  <c r="L251" i="57"/>
  <c r="L312" i="57"/>
  <c r="L63" i="17"/>
  <c r="L119" i="17"/>
  <c r="L146" i="17"/>
  <c r="L95" i="17"/>
  <c r="L115" i="17"/>
  <c r="L154" i="17"/>
  <c r="L188" i="17"/>
  <c r="L398" i="17"/>
  <c r="L60" i="70"/>
  <c r="L24" i="70"/>
  <c r="L61" i="70"/>
  <c r="L93" i="70"/>
  <c r="L110" i="70"/>
  <c r="L25" i="70"/>
  <c r="L58" i="70"/>
  <c r="L115" i="70"/>
  <c r="L91" i="70"/>
  <c r="L116" i="70"/>
  <c r="L26" i="70"/>
  <c r="L117" i="70"/>
  <c r="L80" i="70"/>
  <c r="L63" i="70"/>
  <c r="L85" i="70"/>
  <c r="L86" i="70"/>
  <c r="L88" i="43"/>
  <c r="L116" i="43"/>
  <c r="L117" i="43"/>
  <c r="L29" i="43"/>
  <c r="L50" i="43"/>
  <c r="L114" i="43"/>
  <c r="L53" i="43"/>
  <c r="L82" i="43"/>
  <c r="L28" i="43"/>
  <c r="L58" i="43"/>
  <c r="L59" i="43"/>
  <c r="L80" i="43"/>
  <c r="L91" i="43"/>
  <c r="L119" i="43"/>
  <c r="L63" i="60"/>
  <c r="L157" i="60"/>
  <c r="L301" i="60"/>
  <c r="L127" i="60"/>
  <c r="L147" i="60"/>
  <c r="L150" i="60"/>
  <c r="L61" i="60"/>
  <c r="L116" i="60"/>
  <c r="L155" i="60"/>
  <c r="L181" i="60"/>
  <c r="L189" i="60"/>
  <c r="L218" i="60"/>
  <c r="L399" i="60"/>
  <c r="L85" i="60"/>
  <c r="L182" i="60"/>
  <c r="L344" i="60"/>
  <c r="L149" i="60"/>
  <c r="L216" i="60"/>
  <c r="L242" i="60"/>
  <c r="L252" i="60"/>
  <c r="L276" i="60"/>
  <c r="L314" i="60"/>
  <c r="L337" i="60"/>
  <c r="L400" i="60"/>
  <c r="L430" i="60"/>
  <c r="L468" i="60"/>
  <c r="L492" i="60"/>
  <c r="L532" i="60"/>
  <c r="L588" i="60"/>
  <c r="L91" i="60"/>
  <c r="L117" i="60"/>
  <c r="L245" i="60"/>
  <c r="L334" i="60"/>
  <c r="L336" i="60"/>
  <c r="L339" i="60"/>
  <c r="L365" i="60"/>
  <c r="L368" i="60"/>
  <c r="L427" i="60"/>
  <c r="L583" i="60"/>
  <c r="L92" i="60"/>
  <c r="L152" i="60"/>
  <c r="L190" i="60"/>
  <c r="L219" i="60"/>
  <c r="L239" i="60"/>
  <c r="L270" i="60"/>
  <c r="L273" i="60"/>
  <c r="L281" i="60"/>
  <c r="L283" i="60"/>
  <c r="L311" i="60"/>
  <c r="L342" i="60"/>
  <c r="L370" i="60"/>
  <c r="L396" i="60"/>
  <c r="L401" i="60"/>
  <c r="L433" i="60"/>
  <c r="L438" i="60"/>
  <c r="L466" i="60"/>
  <c r="L527" i="60"/>
  <c r="L554" i="60"/>
  <c r="L118" i="60"/>
  <c r="L183" i="60"/>
  <c r="L210" i="60"/>
  <c r="L211" i="60"/>
  <c r="L244" i="60"/>
  <c r="L275" i="60"/>
  <c r="L277" i="60"/>
  <c r="L309" i="60"/>
  <c r="L371" i="60"/>
  <c r="L434" i="60"/>
  <c r="L524" i="60"/>
  <c r="L585" i="60"/>
  <c r="L558" i="60"/>
  <c r="L333" i="58"/>
  <c r="L120" i="58"/>
  <c r="L521" i="58"/>
  <c r="L26" i="40"/>
  <c r="L34" i="40"/>
  <c r="L241" i="40"/>
  <c r="L27" i="40"/>
  <c r="L154" i="40"/>
  <c r="L215" i="40"/>
  <c r="L368" i="40"/>
  <c r="L32" i="40"/>
  <c r="L24" i="40"/>
  <c r="L147" i="40"/>
  <c r="L183" i="40"/>
  <c r="L249" i="40"/>
  <c r="L280" i="40"/>
  <c r="L309" i="40"/>
  <c r="L29" i="40"/>
  <c r="L119" i="40"/>
  <c r="L243" i="40"/>
  <c r="L375" i="40"/>
  <c r="L60" i="40"/>
  <c r="L116" i="40"/>
  <c r="L151" i="40"/>
  <c r="L156" i="40"/>
  <c r="L220" i="40"/>
  <c r="L282" i="40"/>
  <c r="L337" i="40"/>
  <c r="L376" i="40"/>
  <c r="L21" i="40"/>
  <c r="L57" i="40"/>
  <c r="L63" i="40"/>
  <c r="L94" i="40"/>
  <c r="L217" i="40"/>
  <c r="L251" i="40"/>
  <c r="L303" i="40"/>
  <c r="L401" i="40"/>
  <c r="L169" i="10"/>
  <c r="L36" i="10"/>
  <c r="L98" i="10"/>
  <c r="L161" i="10"/>
  <c r="L28" i="10"/>
  <c r="L90" i="10"/>
  <c r="L198" i="10"/>
  <c r="L225" i="10"/>
  <c r="L259" i="10"/>
  <c r="L260" i="10"/>
  <c r="L287" i="10"/>
  <c r="L321" i="10"/>
  <c r="L322" i="10"/>
  <c r="L394" i="10"/>
  <c r="L398" i="10"/>
  <c r="L422" i="10"/>
  <c r="L462" i="10"/>
  <c r="L590" i="10"/>
  <c r="L591" i="10"/>
  <c r="L599" i="10"/>
  <c r="L202" i="10"/>
  <c r="L221" i="10"/>
  <c r="L331" i="10"/>
  <c r="L400" i="10"/>
  <c r="L433" i="10"/>
  <c r="L525" i="10"/>
  <c r="L531" i="10"/>
  <c r="L534" i="10"/>
  <c r="L567" i="10"/>
  <c r="L594" i="10"/>
  <c r="L596" i="10"/>
  <c r="L200" i="10"/>
  <c r="L230" i="10"/>
  <c r="L268" i="10"/>
  <c r="L292" i="10"/>
  <c r="L330" i="10"/>
  <c r="L357" i="10"/>
  <c r="L431" i="10"/>
  <c r="L432" i="10"/>
  <c r="L460" i="10"/>
  <c r="L498" i="10"/>
  <c r="L562" i="10"/>
  <c r="L29" i="10"/>
  <c r="L55" i="10"/>
  <c r="L91" i="10"/>
  <c r="L99" i="10"/>
  <c r="L125" i="10"/>
  <c r="L133" i="10"/>
  <c r="L162" i="10"/>
  <c r="L188" i="10"/>
  <c r="L196" i="10"/>
  <c r="L223" i="10"/>
  <c r="L261" i="10"/>
  <c r="L300" i="10"/>
  <c r="L323" i="10"/>
  <c r="L361" i="10"/>
  <c r="L367" i="10"/>
  <c r="L390" i="10"/>
  <c r="L401" i="10"/>
  <c r="L426" i="10"/>
  <c r="L430" i="10"/>
  <c r="L465" i="10"/>
  <c r="L489" i="10"/>
  <c r="L493" i="10"/>
  <c r="L495" i="10"/>
  <c r="L592" i="10"/>
  <c r="L464" i="10"/>
  <c r="L524" i="10"/>
  <c r="L558" i="10"/>
  <c r="L566" i="10"/>
  <c r="L424" i="10"/>
  <c r="L456" i="10"/>
  <c r="L487" i="10"/>
  <c r="L527" i="10"/>
  <c r="L560" i="10"/>
  <c r="L61" i="57"/>
  <c r="L53" i="57"/>
  <c r="L155" i="57"/>
  <c r="L27" i="57"/>
  <c r="L88" i="57"/>
  <c r="L208" i="57"/>
  <c r="L209" i="57"/>
  <c r="L243" i="57"/>
  <c r="L271" i="57"/>
  <c r="L333" i="57"/>
  <c r="L396" i="57"/>
  <c r="L406" i="57"/>
  <c r="L96" i="57"/>
  <c r="L125" i="57"/>
  <c r="L126" i="57"/>
  <c r="L152" i="57"/>
  <c r="L153" i="57"/>
  <c r="L183" i="57"/>
  <c r="L221" i="57"/>
  <c r="L247" i="57"/>
  <c r="L115" i="57"/>
  <c r="L277" i="57"/>
  <c r="L304" i="57"/>
  <c r="L310" i="57"/>
  <c r="L337" i="57"/>
  <c r="L339" i="57"/>
  <c r="L372" i="57"/>
  <c r="L400" i="57"/>
  <c r="L28" i="57"/>
  <c r="L54" i="57"/>
  <c r="L63" i="57"/>
  <c r="L85" i="57"/>
  <c r="L120" i="57"/>
  <c r="L147" i="57"/>
  <c r="L156" i="57"/>
  <c r="L214" i="57"/>
  <c r="L249" i="57"/>
  <c r="L336" i="57"/>
  <c r="L371" i="57"/>
  <c r="L345" i="57"/>
  <c r="L367" i="57"/>
  <c r="L377" i="57"/>
  <c r="L275" i="57"/>
  <c r="L278" i="57"/>
  <c r="L338" i="57"/>
  <c r="L308" i="57"/>
  <c r="L343" i="57"/>
  <c r="L346" i="57"/>
  <c r="L373" i="57"/>
  <c r="L22" i="17"/>
  <c r="L24" i="17"/>
  <c r="L26" i="17"/>
  <c r="L28" i="17"/>
  <c r="L30" i="17"/>
  <c r="L32" i="17"/>
  <c r="L23" i="17"/>
  <c r="L27" i="17"/>
  <c r="L31" i="17"/>
  <c r="L55" i="17"/>
  <c r="L59" i="17"/>
  <c r="L83" i="17"/>
  <c r="L85" i="17"/>
  <c r="L89" i="17"/>
  <c r="L125" i="17"/>
  <c r="L127" i="17"/>
  <c r="L180" i="17"/>
  <c r="L208" i="17"/>
  <c r="L210" i="17"/>
  <c r="L239" i="17"/>
  <c r="L241" i="17"/>
  <c r="L251" i="17"/>
  <c r="L365" i="17"/>
  <c r="L369" i="17"/>
  <c r="L377" i="17"/>
  <c r="L395" i="17"/>
  <c r="L404" i="17"/>
  <c r="L61" i="17"/>
  <c r="L91" i="17"/>
  <c r="L93" i="17"/>
  <c r="L184" i="17"/>
  <c r="L212" i="17"/>
  <c r="L214" i="17"/>
  <c r="L242" i="17"/>
  <c r="L248" i="17"/>
  <c r="L310" i="17"/>
  <c r="L343" i="17"/>
  <c r="L64" i="17"/>
  <c r="L96" i="17"/>
  <c r="L114" i="17"/>
  <c r="L116" i="17"/>
  <c r="L118" i="17"/>
  <c r="L120" i="17"/>
  <c r="L122" i="17"/>
  <c r="L147" i="17"/>
  <c r="L149" i="17"/>
  <c r="L151" i="17"/>
  <c r="L189" i="17"/>
  <c r="L217" i="17"/>
  <c r="L219" i="17"/>
  <c r="L278" i="17"/>
  <c r="L366" i="17"/>
  <c r="L374" i="17"/>
  <c r="L396" i="17"/>
  <c r="L403" i="17"/>
  <c r="L34" i="17"/>
  <c r="L52" i="17"/>
  <c r="L54" i="17"/>
  <c r="L124" i="17"/>
  <c r="L153" i="17"/>
  <c r="L155" i="17"/>
  <c r="L157" i="17"/>
  <c r="L159" i="17"/>
  <c r="L177" i="17"/>
  <c r="L179" i="17"/>
  <c r="L221" i="17"/>
  <c r="L275" i="17"/>
  <c r="L283" i="17"/>
  <c r="L309" i="17"/>
  <c r="L344" i="17"/>
  <c r="L252" i="17"/>
  <c r="L279" i="17"/>
  <c r="L245" i="17"/>
  <c r="L247" i="17"/>
  <c r="L272" i="17"/>
  <c r="L274" i="17"/>
  <c r="L302" i="17"/>
  <c r="L304" i="17"/>
  <c r="L305" i="17"/>
  <c r="L307" i="17"/>
  <c r="L399" i="17"/>
  <c r="L401" i="17"/>
  <c r="L312" i="17"/>
  <c r="L314" i="17"/>
  <c r="L336" i="17"/>
  <c r="L340" i="17"/>
  <c r="L370" i="17"/>
  <c r="L406" i="17"/>
  <c r="L408" i="17"/>
  <c r="L20" i="70"/>
  <c r="L56" i="70"/>
  <c r="L89" i="70"/>
  <c r="L23" i="70"/>
  <c r="L81" i="70"/>
  <c r="L31" i="70"/>
  <c r="L57" i="70"/>
  <c r="L82" i="70"/>
  <c r="L90" i="70"/>
  <c r="L114" i="70"/>
  <c r="L122" i="70"/>
  <c r="L22" i="43"/>
  <c r="L54" i="43"/>
  <c r="L21" i="43"/>
  <c r="L120" i="43"/>
  <c r="L112" i="43"/>
  <c r="L62" i="43"/>
  <c r="L25" i="43"/>
  <c r="L33" i="43"/>
  <c r="L55" i="43"/>
  <c r="L63" i="43"/>
  <c r="L87" i="43"/>
  <c r="L113" i="43"/>
  <c r="L121" i="43"/>
  <c r="L28" i="60"/>
  <c r="L33" i="60"/>
  <c r="L55" i="60"/>
  <c r="L153" i="60"/>
  <c r="L240" i="60"/>
  <c r="L312" i="60"/>
  <c r="L21" i="60"/>
  <c r="L32" i="60"/>
  <c r="L54" i="60"/>
  <c r="L59" i="60"/>
  <c r="L145" i="60"/>
  <c r="L304" i="60"/>
  <c r="L25" i="60"/>
  <c r="L58" i="60"/>
  <c r="L214" i="60"/>
  <c r="L24" i="60"/>
  <c r="L29" i="60"/>
  <c r="L248" i="60"/>
  <c r="L376" i="60"/>
  <c r="L377" i="60"/>
  <c r="L395" i="60"/>
  <c r="L429" i="60"/>
  <c r="L496" i="60"/>
  <c r="L531" i="60"/>
  <c r="L556" i="60"/>
  <c r="L557" i="60"/>
  <c r="L560" i="60"/>
  <c r="L564" i="60"/>
  <c r="L624" i="60"/>
  <c r="L403" i="60"/>
  <c r="L437" i="60"/>
  <c r="L470" i="60"/>
  <c r="L525" i="60"/>
  <c r="L528" i="60"/>
  <c r="L533" i="60"/>
  <c r="L584" i="60"/>
  <c r="L460" i="60"/>
  <c r="L499" i="60"/>
  <c r="L562" i="60"/>
  <c r="L587" i="60"/>
  <c r="L591" i="60"/>
  <c r="L614" i="60"/>
  <c r="L622" i="60"/>
  <c r="L626" i="60"/>
  <c r="L60" i="60"/>
  <c r="L89" i="60"/>
  <c r="L115" i="60"/>
  <c r="L123" i="60"/>
  <c r="L146" i="60"/>
  <c r="L154" i="60"/>
  <c r="L180" i="60"/>
  <c r="L188" i="60"/>
  <c r="L215" i="60"/>
  <c r="L241" i="60"/>
  <c r="L249" i="60"/>
  <c r="L274" i="60"/>
  <c r="L282" i="60"/>
  <c r="L305" i="60"/>
  <c r="L313" i="60"/>
  <c r="L335" i="60"/>
  <c r="L343" i="60"/>
  <c r="L369" i="60"/>
  <c r="L372" i="60"/>
  <c r="L426" i="60"/>
  <c r="L465" i="60"/>
  <c r="L497" i="60"/>
  <c r="L500" i="60"/>
  <c r="L582" i="60"/>
  <c r="L618" i="60"/>
  <c r="L59" i="58"/>
  <c r="L63" i="58"/>
  <c r="L84" i="58"/>
  <c r="L88" i="58"/>
  <c r="L92" i="58"/>
  <c r="L96" i="58"/>
  <c r="L33" i="58"/>
  <c r="L62" i="58"/>
  <c r="L21" i="58"/>
  <c r="L25" i="58"/>
  <c r="L29" i="58"/>
  <c r="L32" i="58"/>
  <c r="L55" i="58"/>
  <c r="L58" i="58"/>
  <c r="L115" i="58"/>
  <c r="L282" i="58"/>
  <c r="L24" i="58"/>
  <c r="L28" i="58"/>
  <c r="L54" i="58"/>
  <c r="L85" i="58"/>
  <c r="L89" i="58"/>
  <c r="L93" i="58"/>
  <c r="L114" i="58"/>
  <c r="L240" i="58"/>
  <c r="L146" i="58"/>
  <c r="L157" i="58"/>
  <c r="L190" i="58"/>
  <c r="L211" i="58"/>
  <c r="L241" i="58"/>
  <c r="L304" i="58"/>
  <c r="L373" i="58"/>
  <c r="L564" i="58"/>
  <c r="L118" i="58"/>
  <c r="L119" i="58"/>
  <c r="L127" i="58"/>
  <c r="L153" i="58"/>
  <c r="L158" i="58"/>
  <c r="L180" i="58"/>
  <c r="L185" i="58"/>
  <c r="L186" i="58"/>
  <c r="L208" i="58"/>
  <c r="L218" i="58"/>
  <c r="L248" i="58"/>
  <c r="L274" i="58"/>
  <c r="L279" i="58"/>
  <c r="L280" i="58"/>
  <c r="L305" i="58"/>
  <c r="L306" i="58"/>
  <c r="L336" i="58"/>
  <c r="L364" i="58"/>
  <c r="L184" i="58"/>
  <c r="L242" i="58"/>
  <c r="L252" i="58"/>
  <c r="L283" i="58"/>
  <c r="L309" i="58"/>
  <c r="L342" i="58"/>
  <c r="L368" i="58"/>
  <c r="L591" i="58"/>
  <c r="L121" i="58"/>
  <c r="L124" i="58"/>
  <c r="L125" i="58"/>
  <c r="L150" i="58"/>
  <c r="L151" i="58"/>
  <c r="L152" i="58"/>
  <c r="L177" i="58"/>
  <c r="L178" i="58"/>
  <c r="L179" i="58"/>
  <c r="L215" i="58"/>
  <c r="L216" i="58"/>
  <c r="L217" i="58"/>
  <c r="L245" i="58"/>
  <c r="L246" i="58"/>
  <c r="L247" i="58"/>
  <c r="L271" i="58"/>
  <c r="L272" i="58"/>
  <c r="L273" i="58"/>
  <c r="L313" i="58"/>
  <c r="L314" i="58"/>
  <c r="L341" i="58"/>
  <c r="L147" i="58"/>
  <c r="L189" i="58"/>
  <c r="L212" i="58"/>
  <c r="L278" i="58"/>
  <c r="L310" i="58"/>
  <c r="L154" i="58"/>
  <c r="L155" i="58"/>
  <c r="L156" i="58"/>
  <c r="L181" i="58"/>
  <c r="L182" i="58"/>
  <c r="L183" i="58"/>
  <c r="L219" i="58"/>
  <c r="L220" i="58"/>
  <c r="L221" i="58"/>
  <c r="L249" i="58"/>
  <c r="L250" i="58"/>
  <c r="L251" i="58"/>
  <c r="L275" i="58"/>
  <c r="L276" i="58"/>
  <c r="L277" i="58"/>
  <c r="L301" i="58"/>
  <c r="L302" i="58"/>
  <c r="L303" i="58"/>
  <c r="L426" i="58"/>
  <c r="L337" i="58"/>
  <c r="L338" i="58"/>
  <c r="L374" i="58"/>
  <c r="L398" i="58"/>
  <c r="L402" i="58"/>
  <c r="L406" i="58"/>
  <c r="L345" i="58"/>
  <c r="L346" i="58"/>
  <c r="L371" i="58"/>
  <c r="L372" i="58"/>
  <c r="L467" i="58"/>
  <c r="L490" i="58"/>
  <c r="L494" i="58"/>
  <c r="L498" i="58"/>
  <c r="L502" i="58"/>
  <c r="L523" i="58"/>
  <c r="L335" i="58"/>
  <c r="L375" i="58"/>
  <c r="L376" i="58"/>
  <c r="L377" i="58"/>
  <c r="L427" i="58"/>
  <c r="L428" i="58"/>
  <c r="L432" i="58"/>
  <c r="L436" i="58"/>
  <c r="L437" i="58"/>
  <c r="L439" i="58"/>
  <c r="L457" i="58"/>
  <c r="L459" i="58"/>
  <c r="L461" i="58"/>
  <c r="L468" i="58"/>
  <c r="L491" i="58"/>
  <c r="L495" i="58"/>
  <c r="L499" i="58"/>
  <c r="L552" i="58"/>
  <c r="L616" i="58"/>
  <c r="L527" i="58"/>
  <c r="L560" i="58"/>
  <c r="L595" i="58"/>
  <c r="L620" i="58"/>
  <c r="L465" i="58"/>
  <c r="L469" i="58"/>
  <c r="L492" i="58"/>
  <c r="L496" i="58"/>
  <c r="L500" i="58"/>
  <c r="L556" i="58"/>
  <c r="L624" i="58"/>
  <c r="L524" i="58"/>
  <c r="L528" i="58"/>
  <c r="L584" i="58"/>
  <c r="L588" i="58"/>
  <c r="L592" i="58"/>
  <c r="L520" i="58"/>
  <c r="L522" i="58"/>
  <c r="L554" i="58"/>
  <c r="L558" i="58"/>
  <c r="L562" i="58"/>
  <c r="L614" i="58"/>
  <c r="L618" i="58"/>
  <c r="L622" i="58"/>
  <c r="L626" i="58"/>
  <c r="L532" i="58"/>
  <c r="L582" i="58"/>
  <c r="L586" i="58"/>
  <c r="L619" i="58"/>
  <c r="L623" i="58"/>
  <c r="L30" i="40"/>
  <c r="L22" i="40"/>
  <c r="L62" i="40"/>
  <c r="L84" i="40"/>
  <c r="L118" i="40"/>
  <c r="L153" i="40"/>
  <c r="L177" i="40"/>
  <c r="L213" i="40"/>
  <c r="L219" i="40"/>
  <c r="L341" i="40"/>
  <c r="L88" i="40"/>
  <c r="L122" i="40"/>
  <c r="L216" i="40"/>
  <c r="L307" i="40"/>
  <c r="L310" i="40"/>
  <c r="L339" i="40"/>
  <c r="L340" i="40"/>
  <c r="L347" i="40"/>
  <c r="L370" i="40"/>
  <c r="L405" i="40"/>
  <c r="L64" i="40"/>
  <c r="L86" i="40"/>
  <c r="L120" i="40"/>
  <c r="L159" i="40"/>
  <c r="L182" i="40"/>
  <c r="L247" i="40"/>
  <c r="L334" i="40"/>
  <c r="L343" i="40"/>
  <c r="L374" i="40"/>
  <c r="L23" i="40"/>
  <c r="L31" i="40"/>
  <c r="L56" i="40"/>
  <c r="L90" i="40"/>
  <c r="L95" i="40"/>
  <c r="L124" i="40"/>
  <c r="L148" i="40"/>
  <c r="L190" i="40"/>
  <c r="L214" i="40"/>
  <c r="L246" i="40"/>
  <c r="L248" i="40"/>
  <c r="L273" i="40"/>
  <c r="L313" i="40"/>
  <c r="L397" i="40"/>
  <c r="L409" i="40"/>
  <c r="L528" i="10" l="1"/>
  <c r="L529" i="10"/>
  <c r="L523" i="10"/>
  <c r="L423" i="10"/>
  <c r="L356" i="10"/>
  <c r="L597" i="10"/>
  <c r="L167" i="10"/>
  <c r="L391" i="10"/>
  <c r="L387" i="10"/>
  <c r="L397" i="10"/>
  <c r="L593" i="10"/>
  <c r="L521" i="10"/>
  <c r="L555" i="10"/>
  <c r="L496" i="10"/>
  <c r="L392" i="10"/>
  <c r="L364" i="10"/>
  <c r="L326" i="10"/>
  <c r="L96" i="10"/>
  <c r="L34" i="10"/>
  <c r="L595" i="10"/>
  <c r="L556" i="10"/>
  <c r="L491" i="10"/>
  <c r="L328" i="10"/>
  <c r="L266" i="10"/>
  <c r="L235" i="10"/>
  <c r="L598" i="10"/>
  <c r="L399" i="10"/>
  <c r="L365" i="10"/>
  <c r="L294" i="10"/>
  <c r="L232" i="10"/>
  <c r="L494" i="10"/>
  <c r="L393" i="10"/>
  <c r="L258" i="10"/>
  <c r="L459" i="10"/>
  <c r="L455" i="10"/>
  <c r="L427" i="10"/>
  <c r="L264" i="10"/>
  <c r="L193" i="10"/>
  <c r="L159" i="10"/>
  <c r="L130" i="10"/>
  <c r="L454" i="10"/>
  <c r="L428" i="10"/>
  <c r="L329" i="10"/>
  <c r="L297" i="10"/>
  <c r="L267" i="10"/>
  <c r="L201" i="10"/>
  <c r="L559" i="10"/>
  <c r="L463" i="10"/>
  <c r="L453" i="10"/>
  <c r="L334" i="10"/>
  <c r="L564" i="10"/>
  <c r="L360" i="10"/>
  <c r="L224" i="10"/>
  <c r="L63" i="10"/>
  <c r="L589" i="10"/>
  <c r="L587" i="10"/>
  <c r="L520" i="10"/>
  <c r="L461" i="10"/>
  <c r="L563" i="10"/>
  <c r="L490" i="10"/>
  <c r="L497" i="10"/>
  <c r="L420" i="10"/>
  <c r="L389" i="10"/>
  <c r="L122" i="10"/>
  <c r="L88" i="10"/>
  <c r="L68" i="10"/>
  <c r="L60" i="10"/>
  <c r="L26" i="10"/>
  <c r="L359" i="10"/>
  <c r="L295" i="10"/>
  <c r="L289" i="10"/>
  <c r="L256" i="10"/>
  <c r="L233" i="10"/>
  <c r="L227" i="10"/>
  <c r="L467" i="10"/>
  <c r="L320" i="10"/>
  <c r="L397" i="57"/>
  <c r="L313" i="57"/>
  <c r="L305" i="57"/>
  <c r="L250" i="57"/>
  <c r="L217" i="57"/>
  <c r="L95" i="57"/>
  <c r="L65" i="57"/>
  <c r="L314" i="57"/>
  <c r="L306" i="57"/>
  <c r="L283" i="57"/>
  <c r="L118" i="57"/>
  <c r="L90" i="57"/>
  <c r="L64" i="57"/>
  <c r="L405" i="57"/>
  <c r="L335" i="57"/>
  <c r="L311" i="57"/>
  <c r="L341" i="57"/>
  <c r="L401" i="57"/>
  <c r="L399" i="57"/>
  <c r="L395" i="57"/>
  <c r="L370" i="57"/>
  <c r="L242" i="57"/>
  <c r="L216" i="57"/>
  <c r="L182" i="57"/>
  <c r="L124" i="57"/>
  <c r="L114" i="57"/>
  <c r="L25" i="57"/>
  <c r="L366" i="57"/>
  <c r="L211" i="57"/>
  <c r="L159" i="57"/>
  <c r="L149" i="57"/>
  <c r="L122" i="57"/>
  <c r="L117" i="57"/>
  <c r="L246" i="57"/>
  <c r="L190" i="57"/>
  <c r="L375" i="57"/>
  <c r="L303" i="57"/>
  <c r="L407" i="57"/>
  <c r="L315" i="57"/>
  <c r="L281" i="57"/>
  <c r="L273" i="57"/>
  <c r="L186" i="57"/>
  <c r="L219" i="57"/>
  <c r="L178" i="57"/>
  <c r="L87" i="57"/>
  <c r="L272" i="57"/>
  <c r="L252" i="57"/>
  <c r="L215" i="57"/>
  <c r="L157" i="57"/>
  <c r="L213" i="57"/>
  <c r="L116" i="57"/>
  <c r="L62" i="57"/>
  <c r="L408" i="57"/>
  <c r="L307" i="57"/>
  <c r="L369" i="57"/>
  <c r="L340" i="57"/>
  <c r="L244" i="57"/>
  <c r="L185" i="57"/>
  <c r="L151" i="57"/>
  <c r="L59" i="57"/>
  <c r="L33" i="57"/>
  <c r="L284" i="57"/>
  <c r="L245" i="57"/>
  <c r="L177" i="57"/>
  <c r="L91" i="57"/>
  <c r="L403" i="57"/>
  <c r="L374" i="57"/>
  <c r="L220" i="57"/>
  <c r="L280" i="57"/>
  <c r="L372" i="17"/>
  <c r="L334" i="17"/>
  <c r="L373" i="17"/>
  <c r="L335" i="17"/>
  <c r="L273" i="17"/>
  <c r="L186" i="17"/>
  <c r="L148" i="17"/>
  <c r="L117" i="17"/>
  <c r="L397" i="17"/>
  <c r="L311" i="17"/>
  <c r="L243" i="17"/>
  <c r="L213" i="17"/>
  <c r="L84" i="17"/>
  <c r="L58" i="17"/>
  <c r="L29" i="17"/>
  <c r="L21" i="17"/>
  <c r="L368" i="17"/>
  <c r="L371" i="17"/>
  <c r="L339" i="17"/>
  <c r="L333" i="17"/>
  <c r="L315" i="17"/>
  <c r="L303" i="17"/>
  <c r="L250" i="17"/>
  <c r="L182" i="17"/>
  <c r="L156" i="17"/>
  <c r="L87" i="17"/>
  <c r="L57" i="17"/>
  <c r="L187" i="17"/>
  <c r="L94" i="17"/>
  <c r="L211" i="17"/>
  <c r="L183" i="17"/>
  <c r="L126" i="17"/>
  <c r="L88" i="17"/>
  <c r="L56" i="17"/>
  <c r="L338" i="17"/>
  <c r="L407" i="17"/>
  <c r="L337" i="17"/>
  <c r="L281" i="17"/>
  <c r="L246" i="17"/>
  <c r="L282" i="17"/>
  <c r="L178" i="17"/>
  <c r="L121" i="17"/>
  <c r="L53" i="17"/>
  <c r="L367" i="17"/>
  <c r="L405" i="17"/>
  <c r="L276" i="17"/>
  <c r="L215" i="17"/>
  <c r="L185" i="17"/>
  <c r="L62" i="17"/>
  <c r="L345" i="17"/>
  <c r="L181" i="17"/>
  <c r="L86" i="17"/>
  <c r="L60" i="17"/>
  <c r="L25" i="17"/>
  <c r="L376" i="17"/>
  <c r="L364" i="17"/>
  <c r="L341" i="17"/>
  <c r="L313" i="17"/>
  <c r="L277" i="17"/>
  <c r="L280" i="17"/>
  <c r="L190" i="17"/>
  <c r="L65" i="17"/>
  <c r="L375" i="17"/>
  <c r="L249" i="17"/>
  <c r="L284" i="17"/>
  <c r="L92" i="17"/>
  <c r="L209" i="17"/>
  <c r="L90" i="17"/>
  <c r="L87" i="70"/>
  <c r="L62" i="70"/>
  <c r="L119" i="70"/>
  <c r="L22" i="70"/>
  <c r="L111" i="70"/>
  <c r="L54" i="70"/>
  <c r="L28" i="70"/>
  <c r="L21" i="70"/>
  <c r="L110" i="43"/>
  <c r="L92" i="43"/>
  <c r="L84" i="43"/>
  <c r="L52" i="43"/>
  <c r="L118" i="43"/>
  <c r="L60" i="43"/>
  <c r="L30" i="43"/>
  <c r="L586" i="60"/>
  <c r="L617" i="60"/>
  <c r="L502" i="60"/>
  <c r="L271" i="60"/>
  <c r="L212" i="60"/>
  <c r="L185" i="60"/>
  <c r="L120" i="60"/>
  <c r="L594" i="60"/>
  <c r="L589" i="60"/>
  <c r="L553" i="60"/>
  <c r="L523" i="60"/>
  <c r="L432" i="60"/>
  <c r="L397" i="60"/>
  <c r="L373" i="60"/>
  <c r="L34" i="60"/>
  <c r="L53" i="60"/>
  <c r="L621" i="60"/>
  <c r="L625" i="60"/>
  <c r="L623" i="60"/>
  <c r="L559" i="60"/>
  <c r="L436" i="60"/>
  <c r="L402" i="60"/>
  <c r="L340" i="60"/>
  <c r="L302" i="60"/>
  <c r="L177" i="60"/>
  <c r="L463" i="60"/>
  <c r="L431" i="60"/>
  <c r="L375" i="60"/>
  <c r="L613" i="60"/>
  <c r="L590" i="60"/>
  <c r="L561" i="60"/>
  <c r="L551" i="60"/>
  <c r="L501" i="60"/>
  <c r="L30" i="60"/>
  <c r="L563" i="60"/>
  <c r="L493" i="60"/>
  <c r="L31" i="60"/>
  <c r="L595" i="60"/>
  <c r="L469" i="60"/>
  <c r="L459" i="60"/>
  <c r="L406" i="60"/>
  <c r="L246" i="60"/>
  <c r="L220" i="60"/>
  <c r="L94" i="60"/>
  <c r="L467" i="60"/>
  <c r="L462" i="60"/>
  <c r="L520" i="60"/>
  <c r="L56" i="60"/>
  <c r="L26" i="60"/>
  <c r="L530" i="60"/>
  <c r="L461" i="60"/>
  <c r="L27" i="60"/>
  <c r="L555" i="60"/>
  <c r="L489" i="60"/>
  <c r="L439" i="60"/>
  <c r="L405" i="60"/>
  <c r="L366" i="60"/>
  <c r="L310" i="60"/>
  <c r="L279" i="60"/>
  <c r="L151" i="60"/>
  <c r="L86" i="60"/>
  <c r="L65" i="60"/>
  <c r="L522" i="60"/>
  <c r="L494" i="60"/>
  <c r="L428" i="60"/>
  <c r="L398" i="60"/>
  <c r="L615" i="60"/>
  <c r="L52" i="60"/>
  <c r="L22" i="60"/>
  <c r="L616" i="60"/>
  <c r="L57" i="60"/>
  <c r="L23" i="60"/>
  <c r="L621" i="58"/>
  <c r="L435" i="58"/>
  <c r="L397" i="58"/>
  <c r="L123" i="58"/>
  <c r="L22" i="58"/>
  <c r="L95" i="58"/>
  <c r="L65" i="58"/>
  <c r="L617" i="58"/>
  <c r="L587" i="58"/>
  <c r="L557" i="58"/>
  <c r="L438" i="58"/>
  <c r="L430" i="58"/>
  <c r="L594" i="58"/>
  <c r="L433" i="58"/>
  <c r="L367" i="58"/>
  <c r="L370" i="58"/>
  <c r="L344" i="58"/>
  <c r="L340" i="58"/>
  <c r="L244" i="58"/>
  <c r="L214" i="58"/>
  <c r="L149" i="58"/>
  <c r="L34" i="58"/>
  <c r="L210" i="58"/>
  <c r="L60" i="58"/>
  <c r="L31" i="58"/>
  <c r="L23" i="58"/>
  <c r="L30" i="58"/>
  <c r="L561" i="58"/>
  <c r="L464" i="58"/>
  <c r="L405" i="58"/>
  <c r="L117" i="58"/>
  <c r="L57" i="58"/>
  <c r="L64" i="58"/>
  <c r="L613" i="58"/>
  <c r="L583" i="58"/>
  <c r="L553" i="58"/>
  <c r="L460" i="58"/>
  <c r="L530" i="58"/>
  <c r="L401" i="58"/>
  <c r="L463" i="58"/>
  <c r="L366" i="58"/>
  <c r="L396" i="58"/>
  <c r="L312" i="58"/>
  <c r="L116" i="58"/>
  <c r="L56" i="58"/>
  <c r="L91" i="58"/>
  <c r="L83" i="58"/>
  <c r="L61" i="58"/>
  <c r="L53" i="58"/>
  <c r="L400" i="58"/>
  <c r="L26" i="58"/>
  <c r="L531" i="58"/>
  <c r="L429" i="58"/>
  <c r="L86" i="58"/>
  <c r="L334" i="58"/>
  <c r="L122" i="58"/>
  <c r="L87" i="58"/>
  <c r="L625" i="58"/>
  <c r="L434" i="58"/>
  <c r="L526" i="58"/>
  <c r="L590" i="58"/>
  <c r="L431" i="58"/>
  <c r="L404" i="58"/>
  <c r="L270" i="58"/>
  <c r="L94" i="58"/>
  <c r="L308" i="58"/>
  <c r="L188" i="58"/>
  <c r="L145" i="58"/>
  <c r="L408" i="58"/>
  <c r="L90" i="58"/>
  <c r="L52" i="58"/>
  <c r="L27" i="58"/>
  <c r="L406" i="40"/>
  <c r="L344" i="40"/>
  <c r="L211" i="40"/>
  <c r="L155" i="40"/>
  <c r="L149" i="40"/>
  <c r="L96" i="40"/>
  <c r="L91" i="40"/>
  <c r="L315" i="40"/>
  <c r="L157" i="40"/>
  <c r="L400" i="40"/>
  <c r="L372" i="40"/>
  <c r="L302" i="40"/>
  <c r="L336" i="40"/>
  <c r="L399" i="40"/>
  <c r="L373" i="40"/>
  <c r="L283" i="40"/>
  <c r="L244" i="40"/>
  <c r="L28" i="40"/>
  <c r="L377" i="40"/>
  <c r="L276" i="40"/>
  <c r="L187" i="40"/>
  <c r="L158" i="40"/>
  <c r="L121" i="40"/>
  <c r="L87" i="40"/>
  <c r="L65" i="40"/>
  <c r="L252" i="40"/>
  <c r="L221" i="40"/>
  <c r="L184" i="40"/>
  <c r="L378" i="40"/>
  <c r="L404" i="40"/>
  <c r="L369" i="40"/>
  <c r="L312" i="40"/>
  <c r="L245" i="40"/>
  <c r="L210" i="40"/>
  <c r="L114" i="40"/>
  <c r="L365" i="40"/>
  <c r="L126" i="40"/>
  <c r="L92" i="40"/>
  <c r="L253" i="40"/>
  <c r="L338" i="40"/>
  <c r="L346" i="40"/>
  <c r="L408" i="40"/>
  <c r="L396" i="40"/>
  <c r="L342" i="40"/>
  <c r="L305" i="40"/>
  <c r="L284" i="40"/>
  <c r="L278" i="40"/>
  <c r="L125" i="40"/>
  <c r="L53" i="40"/>
  <c r="L275" i="40"/>
  <c r="L250" i="40"/>
  <c r="L407" i="40"/>
  <c r="L398" i="40"/>
  <c r="L185" i="40"/>
  <c r="L179" i="40"/>
  <c r="L304" i="40"/>
  <c r="L242" i="40"/>
  <c r="L218" i="40"/>
  <c r="L157" i="59" l="1"/>
  <c r="L98" i="59"/>
  <c r="L97" i="59"/>
  <c r="L61" i="59"/>
  <c r="L33" i="59"/>
  <c r="L28" i="59"/>
  <c r="L27" i="59"/>
  <c r="L25" i="59"/>
  <c r="L523" i="16"/>
  <c r="L496" i="16"/>
  <c r="L495" i="16"/>
  <c r="L488" i="16"/>
  <c r="L486" i="16"/>
  <c r="L463" i="16"/>
  <c r="L455" i="16"/>
  <c r="L430" i="16"/>
  <c r="L425" i="16"/>
  <c r="L393" i="16"/>
  <c r="L371" i="16"/>
  <c r="L343" i="16"/>
  <c r="L341" i="16"/>
  <c r="L339" i="16"/>
  <c r="L278" i="16"/>
  <c r="L274" i="16"/>
  <c r="L270" i="16"/>
  <c r="L246" i="16"/>
  <c r="L240" i="16"/>
  <c r="L238" i="16"/>
  <c r="L218" i="16"/>
  <c r="L216" i="16"/>
  <c r="L214" i="16"/>
  <c r="L188" i="16"/>
  <c r="L158" i="16"/>
  <c r="L156" i="16"/>
  <c r="L150" i="16"/>
  <c r="L148" i="16"/>
  <c r="L124" i="16"/>
  <c r="L118" i="16"/>
  <c r="L116" i="16"/>
  <c r="L114" i="16"/>
  <c r="L94" i="16"/>
  <c r="L90" i="16"/>
  <c r="L84" i="16"/>
  <c r="L64" i="16"/>
  <c r="L60" i="16"/>
  <c r="L56" i="16"/>
  <c r="L52" i="16"/>
  <c r="L34" i="16"/>
  <c r="L32" i="16"/>
  <c r="L30" i="16"/>
  <c r="L28" i="16"/>
  <c r="L24" i="16"/>
  <c r="L185" i="73"/>
  <c r="L178" i="73"/>
  <c r="L177" i="73"/>
  <c r="L158" i="73"/>
  <c r="L157" i="73"/>
  <c r="L125" i="73"/>
  <c r="L117" i="73"/>
  <c r="L94" i="73"/>
  <c r="L63" i="73"/>
  <c r="L60" i="73"/>
  <c r="L59" i="73"/>
  <c r="L33" i="73"/>
  <c r="L65" i="64"/>
  <c r="L63" i="64"/>
  <c r="L59" i="64"/>
  <c r="L55" i="64"/>
  <c r="L33" i="64"/>
  <c r="L29" i="64"/>
  <c r="L25" i="64"/>
  <c r="L23" i="64"/>
  <c r="L21" i="64"/>
  <c r="L130" i="59" l="1"/>
  <c r="L492" i="16"/>
  <c r="L179" i="73"/>
  <c r="L119" i="59"/>
  <c r="L215" i="16"/>
  <c r="L207" i="16"/>
  <c r="L155" i="73"/>
  <c r="L404" i="16"/>
  <c r="L91" i="73"/>
  <c r="L61" i="16"/>
  <c r="L87" i="59"/>
  <c r="L87" i="73"/>
  <c r="L150" i="73"/>
  <c r="L433" i="16"/>
  <c r="L65" i="73"/>
  <c r="L55" i="73"/>
  <c r="L487" i="16"/>
  <c r="L524" i="16"/>
  <c r="L86" i="73"/>
  <c r="L456" i="16"/>
  <c r="L60" i="64"/>
  <c r="L34" i="73"/>
  <c r="L187" i="73"/>
  <c r="L22" i="64"/>
  <c r="L189" i="73"/>
  <c r="L340" i="16"/>
  <c r="L64" i="64"/>
  <c r="L52" i="73"/>
  <c r="L147" i="73"/>
  <c r="L56" i="73"/>
  <c r="L122" i="59"/>
  <c r="L31" i="16"/>
  <c r="L428" i="16"/>
  <c r="L34" i="64"/>
  <c r="L241" i="16"/>
  <c r="L366" i="16"/>
  <c r="L518" i="16"/>
  <c r="L62" i="59"/>
  <c r="L95" i="59"/>
  <c r="L466" i="16"/>
  <c r="L118" i="59"/>
  <c r="L30" i="59"/>
  <c r="L54" i="59"/>
  <c r="L153" i="59"/>
  <c r="L159" i="59"/>
  <c r="L497" i="16"/>
  <c r="L464" i="16"/>
  <c r="L185" i="16"/>
  <c r="L245" i="16"/>
  <c r="L300" i="16"/>
  <c r="L308" i="16"/>
  <c r="L369" i="16"/>
  <c r="L489" i="16"/>
  <c r="L22" i="16"/>
  <c r="L117" i="16"/>
  <c r="L373" i="16"/>
  <c r="L26" i="16"/>
  <c r="L27" i="16"/>
  <c r="L86" i="16"/>
  <c r="L120" i="16"/>
  <c r="L146" i="16"/>
  <c r="L147" i="16"/>
  <c r="L181" i="16"/>
  <c r="L184" i="16"/>
  <c r="L244" i="16"/>
  <c r="L304" i="16"/>
  <c r="L312" i="16"/>
  <c r="L344" i="16"/>
  <c r="L370" i="16"/>
  <c r="L395" i="16"/>
  <c r="L426" i="16"/>
  <c r="L431" i="16"/>
  <c r="L458" i="16"/>
  <c r="L526" i="16"/>
  <c r="L23" i="16"/>
  <c r="L53" i="16"/>
  <c r="L57" i="16"/>
  <c r="L65" i="16"/>
  <c r="L83" i="16"/>
  <c r="L155" i="16"/>
  <c r="L177" i="16"/>
  <c r="L211" i="16"/>
  <c r="L248" i="16"/>
  <c r="L436" i="16"/>
  <c r="L54" i="73"/>
  <c r="L85" i="73"/>
  <c r="L96" i="73"/>
  <c r="L64" i="73"/>
  <c r="L57" i="73"/>
  <c r="L62" i="73"/>
  <c r="L88" i="73"/>
  <c r="L95" i="73"/>
  <c r="L121" i="73"/>
  <c r="L127" i="73"/>
  <c r="L32" i="59"/>
  <c r="L64" i="59"/>
  <c r="L89" i="59"/>
  <c r="L90" i="59"/>
  <c r="L92" i="59"/>
  <c r="L123" i="59"/>
  <c r="L131" i="59"/>
  <c r="L155" i="59"/>
  <c r="L161" i="59"/>
  <c r="L26" i="59"/>
  <c r="L88" i="59"/>
  <c r="L96" i="59"/>
  <c r="L99" i="59"/>
  <c r="L151" i="59"/>
  <c r="L56" i="59"/>
  <c r="L126" i="59"/>
  <c r="L22" i="59"/>
  <c r="L29" i="59"/>
  <c r="L60" i="59"/>
  <c r="L91" i="59"/>
  <c r="L124" i="59"/>
  <c r="L125" i="59"/>
  <c r="L127" i="59"/>
  <c r="L156" i="59"/>
  <c r="L93" i="16"/>
  <c r="L21" i="16"/>
  <c r="L29" i="16"/>
  <c r="L149" i="16"/>
  <c r="L176" i="16"/>
  <c r="L247" i="16"/>
  <c r="L249" i="16"/>
  <c r="L269" i="16"/>
  <c r="L309" i="16"/>
  <c r="L123" i="16"/>
  <c r="L212" i="16"/>
  <c r="L217" i="16"/>
  <c r="L219" i="16"/>
  <c r="L279" i="16"/>
  <c r="L334" i="16"/>
  <c r="L365" i="16"/>
  <c r="L372" i="16"/>
  <c r="L374" i="16"/>
  <c r="L521" i="16"/>
  <c r="L87" i="16"/>
  <c r="L121" i="16"/>
  <c r="L151" i="16"/>
  <c r="L180" i="16"/>
  <c r="L182" i="16"/>
  <c r="L187" i="16"/>
  <c r="L189" i="16"/>
  <c r="L208" i="16"/>
  <c r="L243" i="16"/>
  <c r="L251" i="16"/>
  <c r="L275" i="16"/>
  <c r="L301" i="16"/>
  <c r="L493" i="16"/>
  <c r="L520" i="16"/>
  <c r="L25" i="16"/>
  <c r="L33" i="16"/>
  <c r="L85" i="16"/>
  <c r="L115" i="16"/>
  <c r="L119" i="16"/>
  <c r="L239" i="16"/>
  <c r="L282" i="16"/>
  <c r="L461" i="16"/>
  <c r="L89" i="16"/>
  <c r="L153" i="16"/>
  <c r="L210" i="16"/>
  <c r="L305" i="16"/>
  <c r="L338" i="16"/>
  <c r="L367" i="16"/>
  <c r="L54" i="16"/>
  <c r="L58" i="16"/>
  <c r="L62" i="16"/>
  <c r="L91" i="16"/>
  <c r="L95" i="16"/>
  <c r="L125" i="16"/>
  <c r="L157" i="16"/>
  <c r="L178" i="16"/>
  <c r="L186" i="16"/>
  <c r="L242" i="16"/>
  <c r="L271" i="16"/>
  <c r="L313" i="16"/>
  <c r="L394" i="16"/>
  <c r="L396" i="16"/>
  <c r="L403" i="16"/>
  <c r="L277" i="16"/>
  <c r="L307" i="16"/>
  <c r="L399" i="16"/>
  <c r="L398" i="16"/>
  <c r="L427" i="16"/>
  <c r="L432" i="16"/>
  <c r="L273" i="16"/>
  <c r="L281" i="16"/>
  <c r="L303" i="16"/>
  <c r="L311" i="16"/>
  <c r="L342" i="16"/>
  <c r="L362" i="16"/>
  <c r="L400" i="16"/>
  <c r="L460" i="16"/>
  <c r="L331" i="16"/>
  <c r="L335" i="16"/>
  <c r="L405" i="16"/>
  <c r="L494" i="16"/>
  <c r="L499" i="16"/>
  <c r="L522" i="16"/>
  <c r="L530" i="16"/>
  <c r="L462" i="16"/>
  <c r="L529" i="16"/>
  <c r="L31" i="73"/>
  <c r="L118" i="73"/>
  <c r="L24" i="73"/>
  <c r="L23" i="73"/>
  <c r="L28" i="73"/>
  <c r="L27" i="73"/>
  <c r="L32" i="73"/>
  <c r="L83" i="73"/>
  <c r="L123" i="73"/>
  <c r="L124" i="73"/>
  <c r="L148" i="73"/>
  <c r="L90" i="73"/>
  <c r="L115" i="73"/>
  <c r="L116" i="73"/>
  <c r="L156" i="73"/>
  <c r="L151" i="73"/>
  <c r="L181" i="73"/>
  <c r="L53" i="73"/>
  <c r="L61" i="73"/>
  <c r="L84" i="73"/>
  <c r="L119" i="73"/>
  <c r="L149" i="73"/>
  <c r="L152" i="73"/>
  <c r="L186" i="73"/>
  <c r="L24" i="64"/>
  <c r="L28" i="64"/>
  <c r="L54" i="64"/>
  <c r="L26" i="64"/>
  <c r="L52" i="64"/>
  <c r="L30" i="64"/>
  <c r="L56" i="64"/>
  <c r="L61" i="64"/>
  <c r="L96" i="42"/>
  <c r="L94" i="42"/>
  <c r="L90" i="42"/>
  <c r="L63" i="42"/>
  <c r="L59" i="42"/>
  <c r="L56" i="42"/>
  <c r="L55" i="42"/>
  <c r="L29" i="42"/>
  <c r="L25" i="42"/>
  <c r="L22" i="42"/>
  <c r="L21" i="42"/>
  <c r="L124" i="61"/>
  <c r="L116" i="61"/>
  <c r="L95" i="61"/>
  <c r="L64" i="61"/>
  <c r="L56" i="61"/>
  <c r="L29" i="61"/>
  <c r="L24" i="61"/>
  <c r="L560" i="41"/>
  <c r="L559" i="41"/>
  <c r="L558" i="41"/>
  <c r="L530" i="41"/>
  <c r="L527" i="41"/>
  <c r="L484" i="41"/>
  <c r="L458" i="41"/>
  <c r="L454" i="41"/>
  <c r="L451" i="41"/>
  <c r="L414" i="41"/>
  <c r="L386" i="41"/>
  <c r="L378" i="41"/>
  <c r="L350" i="41"/>
  <c r="L345" i="41"/>
  <c r="L319" i="41"/>
  <c r="L318" i="41"/>
  <c r="L311" i="41"/>
  <c r="L282" i="41"/>
  <c r="L275" i="41"/>
  <c r="L274" i="41"/>
  <c r="L270" i="41"/>
  <c r="L243" i="41"/>
  <c r="L239" i="41"/>
  <c r="L235" i="41"/>
  <c r="L211" i="41"/>
  <c r="L210" i="41"/>
  <c r="L202" i="41"/>
  <c r="L175" i="41"/>
  <c r="L174" i="41"/>
  <c r="L170" i="41"/>
  <c r="L166" i="41"/>
  <c r="L142" i="41"/>
  <c r="L134" i="41"/>
  <c r="L133" i="41"/>
  <c r="L105" i="41"/>
  <c r="L98" i="41"/>
  <c r="L97" i="41"/>
  <c r="L93" i="41"/>
  <c r="L70" i="41"/>
  <c r="L69" i="41"/>
  <c r="L62" i="41"/>
  <c r="L61" i="41"/>
  <c r="L34" i="41"/>
  <c r="L26" i="41"/>
  <c r="L200" i="41" l="1"/>
  <c r="L143" i="41"/>
  <c r="L130" i="41"/>
  <c r="L353" i="41"/>
  <c r="L245" i="41"/>
  <c r="L167" i="41"/>
  <c r="L136" i="41"/>
  <c r="L410" i="41"/>
  <c r="L52" i="42"/>
  <c r="L34" i="42"/>
  <c r="L247" i="41"/>
  <c r="L455" i="41"/>
  <c r="L85" i="61"/>
  <c r="L32" i="61"/>
  <c r="L33" i="42"/>
  <c r="L84" i="42"/>
  <c r="L108" i="41"/>
  <c r="L280" i="41"/>
  <c r="L34" i="61"/>
  <c r="L141" i="41"/>
  <c r="L206" i="41"/>
  <c r="L244" i="41"/>
  <c r="L61" i="42"/>
  <c r="L27" i="42"/>
  <c r="L164" i="41"/>
  <c r="L88" i="61"/>
  <c r="L103" i="41"/>
  <c r="L90" i="61"/>
  <c r="L36" i="41"/>
  <c r="L305" i="41"/>
  <c r="L96" i="61"/>
  <c r="L125" i="61"/>
  <c r="L242" i="41"/>
  <c r="L57" i="61"/>
  <c r="L83" i="42"/>
  <c r="L94" i="41"/>
  <c r="L207" i="41"/>
  <c r="L552" i="41"/>
  <c r="L119" i="61"/>
  <c r="L447" i="41"/>
  <c r="L58" i="41"/>
  <c r="L106" i="41"/>
  <c r="L283" i="41"/>
  <c r="L308" i="41"/>
  <c r="L380" i="41"/>
  <c r="L171" i="41"/>
  <c r="L93" i="61"/>
  <c r="L382" i="41"/>
  <c r="L30" i="42"/>
  <c r="L64" i="42"/>
  <c r="L342" i="41"/>
  <c r="L271" i="41"/>
  <c r="L25" i="61"/>
  <c r="L63" i="41"/>
  <c r="L526" i="41"/>
  <c r="L59" i="61"/>
  <c r="L86" i="42"/>
  <c r="L32" i="42"/>
  <c r="L26" i="42"/>
  <c r="L60" i="42"/>
  <c r="L24" i="42"/>
  <c r="L53" i="42"/>
  <c r="L58" i="42"/>
  <c r="L91" i="42"/>
  <c r="L95" i="42"/>
  <c r="L65" i="61"/>
  <c r="L22" i="61"/>
  <c r="L23" i="61"/>
  <c r="L127" i="61"/>
  <c r="L26" i="61"/>
  <c r="L117" i="61"/>
  <c r="L27" i="41"/>
  <c r="L35" i="41"/>
  <c r="L128" i="41"/>
  <c r="L277" i="41"/>
  <c r="L28" i="41"/>
  <c r="L72" i="41"/>
  <c r="L234" i="41"/>
  <c r="L269" i="41"/>
  <c r="L320" i="41"/>
  <c r="L517" i="41"/>
  <c r="L33" i="41"/>
  <c r="L100" i="41"/>
  <c r="L213" i="41"/>
  <c r="L424" i="41"/>
  <c r="L456" i="41"/>
  <c r="L177" i="41"/>
  <c r="L205" i="41"/>
  <c r="L236" i="41"/>
  <c r="L306" i="41"/>
  <c r="L446" i="41"/>
  <c r="L519" i="41"/>
  <c r="L25" i="41"/>
  <c r="L208" i="41"/>
  <c r="L214" i="41"/>
  <c r="L272" i="41"/>
  <c r="L278" i="41"/>
  <c r="L418" i="41"/>
  <c r="L486" i="41"/>
  <c r="L30" i="41"/>
  <c r="L66" i="41"/>
  <c r="L95" i="41"/>
  <c r="L101" i="41"/>
  <c r="L172" i="41"/>
  <c r="L178" i="41"/>
  <c r="L199" i="41"/>
  <c r="L237" i="41"/>
  <c r="L347" i="41"/>
  <c r="L38" i="41"/>
  <c r="L135" i="41"/>
  <c r="L279" i="41"/>
  <c r="L312" i="41"/>
  <c r="L346" i="41"/>
  <c r="L390" i="41"/>
  <c r="L422" i="41"/>
  <c r="L522" i="41"/>
  <c r="L64" i="41"/>
  <c r="L71" i="41"/>
  <c r="L102" i="41"/>
  <c r="L138" i="41"/>
  <c r="L169" i="41"/>
  <c r="L179" i="41"/>
  <c r="L203" i="41"/>
  <c r="L448" i="41"/>
  <c r="L490" i="41"/>
  <c r="L154" i="59"/>
  <c r="L59" i="59"/>
  <c r="L24" i="59"/>
  <c r="L162" i="59"/>
  <c r="L35" i="59"/>
  <c r="L63" i="59"/>
  <c r="L55" i="59"/>
  <c r="L150" i="59"/>
  <c r="L67" i="59"/>
  <c r="L34" i="59"/>
  <c r="L158" i="59"/>
  <c r="L23" i="59"/>
  <c r="L160" i="59"/>
  <c r="L120" i="59"/>
  <c r="L94" i="59"/>
  <c r="L152" i="59"/>
  <c r="L129" i="59"/>
  <c r="L121" i="59"/>
  <c r="L65" i="59"/>
  <c r="L93" i="59"/>
  <c r="L66" i="59"/>
  <c r="L57" i="59"/>
  <c r="L86" i="59"/>
  <c r="L31" i="59"/>
  <c r="L163" i="59"/>
  <c r="L128" i="59"/>
  <c r="L58" i="59"/>
  <c r="L498" i="16"/>
  <c r="L424" i="16"/>
  <c r="L154" i="16"/>
  <c r="L468" i="16"/>
  <c r="L213" i="16"/>
  <c r="L528" i="16"/>
  <c r="L491" i="16"/>
  <c r="L467" i="16"/>
  <c r="L435" i="16"/>
  <c r="L519" i="16"/>
  <c r="L397" i="16"/>
  <c r="L337" i="16"/>
  <c r="L525" i="16"/>
  <c r="L368" i="16"/>
  <c r="L429" i="16"/>
  <c r="L375" i="16"/>
  <c r="L302" i="16"/>
  <c r="L209" i="16"/>
  <c r="L126" i="16"/>
  <c r="L59" i="16"/>
  <c r="L527" i="16"/>
  <c r="L333" i="16"/>
  <c r="L145" i="16"/>
  <c r="L364" i="16"/>
  <c r="L127" i="16"/>
  <c r="L457" i="16"/>
  <c r="L517" i="16"/>
  <c r="L401" i="16"/>
  <c r="L332" i="16"/>
  <c r="L434" i="16"/>
  <c r="L406" i="16"/>
  <c r="L276" i="16"/>
  <c r="L220" i="16"/>
  <c r="L96" i="16"/>
  <c r="L55" i="16"/>
  <c r="L402" i="16"/>
  <c r="L280" i="16"/>
  <c r="L250" i="16"/>
  <c r="L490" i="16"/>
  <c r="L465" i="16"/>
  <c r="L437" i="16"/>
  <c r="L363" i="16"/>
  <c r="L336" i="16"/>
  <c r="L459" i="16"/>
  <c r="L183" i="16"/>
  <c r="L92" i="16"/>
  <c r="L63" i="16"/>
  <c r="L310" i="16"/>
  <c r="L272" i="16"/>
  <c r="L306" i="16"/>
  <c r="L152" i="16"/>
  <c r="L122" i="16"/>
  <c r="L88" i="16"/>
  <c r="L179" i="16"/>
  <c r="L154" i="73"/>
  <c r="L114" i="73"/>
  <c r="L184" i="73"/>
  <c r="L21" i="73"/>
  <c r="L182" i="73"/>
  <c r="L30" i="73"/>
  <c r="L89" i="73"/>
  <c r="L188" i="73"/>
  <c r="L183" i="73"/>
  <c r="L146" i="73"/>
  <c r="L122" i="73"/>
  <c r="L153" i="73"/>
  <c r="L120" i="73"/>
  <c r="L26" i="73"/>
  <c r="L176" i="73"/>
  <c r="L93" i="73"/>
  <c r="L58" i="73"/>
  <c r="L126" i="73"/>
  <c r="L29" i="73"/>
  <c r="L145" i="73"/>
  <c r="L22" i="73"/>
  <c r="L180" i="73"/>
  <c r="L92" i="73"/>
  <c r="L25" i="73"/>
  <c r="L53" i="64"/>
  <c r="L58" i="64"/>
  <c r="L27" i="64"/>
  <c r="L62" i="64"/>
  <c r="L57" i="64"/>
  <c r="L31" i="64"/>
  <c r="L32" i="64"/>
  <c r="L87" i="42"/>
  <c r="L23" i="42"/>
  <c r="L31" i="42"/>
  <c r="L57" i="42"/>
  <c r="L65" i="42"/>
  <c r="L92" i="42"/>
  <c r="L30" i="61"/>
  <c r="L61" i="61"/>
  <c r="L62" i="61"/>
  <c r="L86" i="61"/>
  <c r="L92" i="61"/>
  <c r="L121" i="61"/>
  <c r="L122" i="61"/>
  <c r="L33" i="61"/>
  <c r="L55" i="61"/>
  <c r="L89" i="61"/>
  <c r="L115" i="61"/>
  <c r="L54" i="61"/>
  <c r="L114" i="61"/>
  <c r="L21" i="61"/>
  <c r="L31" i="61"/>
  <c r="L63" i="61"/>
  <c r="L87" i="61"/>
  <c r="L123" i="61"/>
  <c r="L23" i="41"/>
  <c r="L67" i="41"/>
  <c r="L415" i="41"/>
  <c r="L59" i="41"/>
  <c r="L139" i="41"/>
  <c r="L248" i="41"/>
  <c r="L309" i="41"/>
  <c r="L31" i="41"/>
  <c r="L131" i="41"/>
  <c r="L240" i="41"/>
  <c r="L387" i="41"/>
  <c r="L351" i="41"/>
  <c r="L420" i="41"/>
  <c r="L421" i="41"/>
  <c r="L482" i="41"/>
  <c r="L488" i="41"/>
  <c r="L489" i="41"/>
  <c r="L492" i="41"/>
  <c r="L496" i="41"/>
  <c r="L531" i="41"/>
  <c r="L341" i="41"/>
  <c r="L384" i="41"/>
  <c r="L385" i="41"/>
  <c r="L412" i="41"/>
  <c r="L413" i="41"/>
  <c r="L450" i="41"/>
  <c r="L481" i="41"/>
  <c r="L518" i="41"/>
  <c r="L562" i="41"/>
  <c r="L354" i="41"/>
  <c r="L461" i="41"/>
  <c r="L494" i="41"/>
  <c r="L521" i="41"/>
  <c r="L525" i="41"/>
  <c r="L24" i="41"/>
  <c r="L32" i="41"/>
  <c r="L60" i="41"/>
  <c r="L68" i="41"/>
  <c r="L99" i="41"/>
  <c r="L107" i="41"/>
  <c r="L132" i="41"/>
  <c r="L140" i="41"/>
  <c r="L168" i="41"/>
  <c r="L176" i="41"/>
  <c r="L204" i="41"/>
  <c r="L212" i="41"/>
  <c r="L241" i="41"/>
  <c r="L249" i="41"/>
  <c r="L276" i="41"/>
  <c r="L284" i="41"/>
  <c r="L310" i="41"/>
  <c r="L314" i="41"/>
  <c r="L352" i="41"/>
  <c r="L355" i="41"/>
  <c r="L379" i="41"/>
  <c r="L388" i="41"/>
  <c r="L416" i="41"/>
  <c r="L516" i="41"/>
  <c r="L551" i="41"/>
  <c r="L554" i="41"/>
  <c r="L566" i="41"/>
  <c r="L85" i="42" l="1"/>
  <c r="L28" i="42"/>
  <c r="L89" i="42"/>
  <c r="L93" i="42"/>
  <c r="L88" i="42"/>
  <c r="L62" i="42"/>
  <c r="L54" i="42"/>
  <c r="L126" i="61"/>
  <c r="L52" i="61"/>
  <c r="L118" i="61"/>
  <c r="L91" i="61"/>
  <c r="L60" i="61"/>
  <c r="L27" i="61"/>
  <c r="L84" i="61"/>
  <c r="L53" i="61"/>
  <c r="L28" i="61"/>
  <c r="L94" i="61"/>
  <c r="L83" i="61"/>
  <c r="L58" i="61"/>
  <c r="L120" i="61"/>
  <c r="L529" i="41"/>
  <c r="L459" i="41"/>
  <c r="L317" i="41"/>
  <c r="L281" i="41"/>
  <c r="L173" i="41"/>
  <c r="L96" i="41"/>
  <c r="L73" i="41"/>
  <c r="L29" i="41"/>
  <c r="L457" i="41"/>
  <c r="L419" i="41"/>
  <c r="L377" i="41"/>
  <c r="L557" i="41"/>
  <c r="L425" i="41"/>
  <c r="L487" i="41"/>
  <c r="L565" i="41"/>
  <c r="L449" i="41"/>
  <c r="L383" i="41"/>
  <c r="L340" i="41"/>
  <c r="L316" i="41"/>
  <c r="L273" i="41"/>
  <c r="L238" i="41"/>
  <c r="L209" i="41"/>
  <c r="L165" i="41"/>
  <c r="L129" i="41"/>
  <c r="L528" i="41"/>
  <c r="L523" i="41"/>
  <c r="L485" i="41"/>
  <c r="L423" i="41"/>
  <c r="L381" i="41"/>
  <c r="L376" i="41"/>
  <c r="L349" i="41"/>
  <c r="L417" i="41"/>
  <c r="L389" i="41"/>
  <c r="L375" i="41"/>
  <c r="L561" i="41"/>
  <c r="L520" i="41"/>
  <c r="L563" i="41"/>
  <c r="L453" i="41"/>
  <c r="L344" i="41"/>
  <c r="L307" i="41"/>
  <c r="L201" i="41"/>
  <c r="L65" i="41"/>
  <c r="L37" i="41"/>
  <c r="L553" i="41"/>
  <c r="L524" i="41"/>
  <c r="L493" i="41"/>
  <c r="L483" i="41"/>
  <c r="L495" i="41"/>
  <c r="L556" i="41"/>
  <c r="L491" i="41"/>
  <c r="L452" i="41"/>
  <c r="L411" i="41"/>
  <c r="L343" i="41"/>
  <c r="L246" i="41"/>
  <c r="L137" i="41"/>
  <c r="L104" i="41"/>
  <c r="L460" i="41"/>
  <c r="L564" i="41"/>
  <c r="L555" i="41"/>
  <c r="L315" i="41"/>
  <c r="L348" i="41"/>
  <c r="L313" i="41"/>
  <c r="L96" i="63" l="1"/>
  <c r="L92" i="63"/>
  <c r="L88" i="63"/>
  <c r="L86" i="63"/>
  <c r="L83" i="63"/>
  <c r="L62" i="63"/>
  <c r="L54" i="63"/>
  <c r="L31" i="63"/>
  <c r="L28" i="63"/>
  <c r="L27" i="63"/>
  <c r="L96" i="62"/>
  <c r="L94" i="62"/>
  <c r="L92" i="62"/>
  <c r="L88" i="62"/>
  <c r="L84" i="62"/>
  <c r="L83" i="62"/>
  <c r="L58" i="62"/>
  <c r="L32" i="62"/>
  <c r="L31" i="62"/>
  <c r="L27" i="62"/>
  <c r="L24" i="62"/>
  <c r="L23" i="62"/>
  <c r="L126" i="72"/>
  <c r="L118" i="72"/>
  <c r="L91" i="72"/>
  <c r="L83" i="72"/>
  <c r="L64" i="72"/>
  <c r="L56" i="72"/>
  <c r="L29" i="72"/>
  <c r="L28" i="72"/>
  <c r="L21" i="72"/>
  <c r="L23" i="63" l="1"/>
  <c r="L53" i="63"/>
  <c r="L65" i="62"/>
  <c r="L60" i="72"/>
  <c r="L24" i="63"/>
  <c r="L58" i="63"/>
  <c r="L125" i="72"/>
  <c r="L52" i="62"/>
  <c r="L23" i="72"/>
  <c r="L55" i="63"/>
  <c r="L93" i="72"/>
  <c r="L33" i="63"/>
  <c r="L57" i="72"/>
  <c r="L55" i="72"/>
  <c r="L58" i="72"/>
  <c r="L87" i="72"/>
  <c r="L33" i="72"/>
  <c r="L54" i="62"/>
  <c r="L85" i="63"/>
  <c r="L114" i="72"/>
  <c r="L93" i="62"/>
  <c r="L56" i="63"/>
  <c r="L61" i="63"/>
  <c r="L22" i="63"/>
  <c r="L63" i="63"/>
  <c r="L64" i="63"/>
  <c r="L32" i="63"/>
  <c r="L84" i="63"/>
  <c r="L25" i="63"/>
  <c r="L30" i="63"/>
  <c r="L29" i="62"/>
  <c r="L34" i="62"/>
  <c r="L59" i="62"/>
  <c r="L60" i="62"/>
  <c r="L57" i="62"/>
  <c r="L28" i="62"/>
  <c r="L89" i="62"/>
  <c r="L21" i="62"/>
  <c r="L26" i="62"/>
  <c r="L62" i="62"/>
  <c r="L22" i="72"/>
  <c r="L92" i="72"/>
  <c r="L117" i="72"/>
  <c r="L90" i="72"/>
  <c r="L119" i="72"/>
  <c r="L63" i="72"/>
  <c r="L120" i="72"/>
  <c r="L25" i="72"/>
  <c r="L95" i="72"/>
  <c r="L30" i="72"/>
  <c r="L31" i="72"/>
  <c r="L52" i="72"/>
  <c r="L84" i="72"/>
  <c r="L85" i="72"/>
  <c r="L122" i="72"/>
  <c r="L59" i="63"/>
  <c r="L87" i="63"/>
  <c r="L91" i="63"/>
  <c r="L89" i="63"/>
  <c r="L21" i="63"/>
  <c r="L29" i="63"/>
  <c r="L52" i="63"/>
  <c r="L60" i="63"/>
  <c r="L93" i="63"/>
  <c r="L63" i="62"/>
  <c r="L55" i="62"/>
  <c r="L95" i="62"/>
  <c r="L25" i="62"/>
  <c r="L33" i="62"/>
  <c r="L56" i="62"/>
  <c r="L64" i="62"/>
  <c r="L85" i="62"/>
  <c r="L90" i="62"/>
  <c r="L53" i="72"/>
  <c r="L88" i="72"/>
  <c r="L123" i="72"/>
  <c r="L26" i="72"/>
  <c r="L115" i="72"/>
  <c r="L61" i="72"/>
  <c r="L27" i="72"/>
  <c r="L54" i="72"/>
  <c r="L62" i="72"/>
  <c r="L89" i="72"/>
  <c r="L116" i="72"/>
  <c r="L124" i="72"/>
  <c r="L57" i="63" l="1"/>
  <c r="L90" i="63"/>
  <c r="L95" i="63"/>
  <c r="L94" i="63"/>
  <c r="L65" i="63"/>
  <c r="L34" i="63"/>
  <c r="L26" i="63"/>
  <c r="L91" i="62"/>
  <c r="L86" i="62"/>
  <c r="L61" i="62"/>
  <c r="L30" i="62"/>
  <c r="L22" i="62"/>
  <c r="L53" i="62"/>
  <c r="L87" i="62"/>
  <c r="L86" i="72"/>
  <c r="L59" i="72"/>
  <c r="L32" i="72"/>
  <c r="L121" i="72"/>
  <c r="L94" i="72"/>
  <c r="L24" i="72"/>
  <c r="L955" i="86" l="1"/>
  <c r="L953" i="86"/>
  <c r="L895" i="86"/>
  <c r="L870" i="86"/>
  <c r="L865" i="86"/>
  <c r="L836" i="86"/>
  <c r="L835" i="86"/>
  <c r="L779" i="86"/>
  <c r="L737" i="86"/>
  <c r="L704" i="86"/>
  <c r="L648" i="86"/>
  <c r="L637" i="86"/>
  <c r="L633" i="86"/>
  <c r="L630" i="86"/>
  <c r="L629" i="86"/>
  <c r="L613" i="86"/>
  <c r="L606" i="86"/>
  <c r="L604" i="86"/>
  <c r="L598" i="86"/>
  <c r="L589" i="86"/>
  <c r="L576" i="86"/>
  <c r="L557" i="86"/>
  <c r="L547" i="86"/>
  <c r="L545" i="86"/>
  <c r="L541" i="86"/>
  <c r="L539" i="86"/>
  <c r="L537" i="86"/>
  <c r="L533" i="86"/>
  <c r="L521" i="86"/>
  <c r="L499" i="86"/>
  <c r="L498" i="86"/>
  <c r="L497" i="86"/>
  <c r="L496" i="86"/>
  <c r="L495" i="86"/>
  <c r="L494" i="86"/>
  <c r="L493" i="86"/>
  <c r="L492" i="86"/>
  <c r="L491" i="86"/>
  <c r="L490" i="86"/>
  <c r="L489" i="86"/>
  <c r="L488" i="86"/>
  <c r="L487" i="86"/>
  <c r="L486" i="86"/>
  <c r="L484" i="86"/>
  <c r="L483" i="86"/>
  <c r="L482" i="86"/>
  <c r="L481" i="86"/>
  <c r="L480" i="86"/>
  <c r="L479" i="86"/>
  <c r="L478" i="86"/>
  <c r="L477" i="86"/>
  <c r="L476" i="86"/>
  <c r="L475" i="86"/>
  <c r="L474" i="86"/>
  <c r="L473" i="86"/>
  <c r="L472" i="86"/>
  <c r="L471" i="86"/>
  <c r="L470" i="86"/>
  <c r="L468" i="86"/>
  <c r="L467" i="86"/>
  <c r="L466" i="86"/>
  <c r="L465" i="86"/>
  <c r="L464" i="86"/>
  <c r="L463" i="86"/>
  <c r="L462" i="86"/>
  <c r="L461" i="86"/>
  <c r="L460" i="86"/>
  <c r="L459" i="86"/>
  <c r="L458" i="86"/>
  <c r="L457" i="86"/>
  <c r="L456" i="86"/>
  <c r="L455" i="86"/>
  <c r="L452" i="86"/>
  <c r="L451" i="86"/>
  <c r="L450" i="86"/>
  <c r="L449" i="86"/>
  <c r="L448" i="86"/>
  <c r="L447" i="86"/>
  <c r="L446" i="86"/>
  <c r="L445" i="86"/>
  <c r="L444" i="86"/>
  <c r="L443" i="86"/>
  <c r="L442" i="86"/>
  <c r="L441" i="86"/>
  <c r="L440" i="86"/>
  <c r="L439" i="86"/>
  <c r="L437" i="86"/>
  <c r="L436" i="86"/>
  <c r="L435" i="86"/>
  <c r="L434" i="86"/>
  <c r="L433" i="86"/>
  <c r="L432" i="86"/>
  <c r="L431" i="86"/>
  <c r="L430" i="86"/>
  <c r="L429" i="86"/>
  <c r="L428" i="86"/>
  <c r="L427" i="86"/>
  <c r="L426" i="86"/>
  <c r="L425" i="86"/>
  <c r="L424" i="86"/>
  <c r="L422" i="86"/>
  <c r="L421" i="86"/>
  <c r="L420" i="86"/>
  <c r="L419" i="86"/>
  <c r="L418" i="86"/>
  <c r="L417" i="86"/>
  <c r="L416" i="86"/>
  <c r="L415" i="86"/>
  <c r="L414" i="86"/>
  <c r="L413" i="86"/>
  <c r="L412" i="86"/>
  <c r="L411" i="86"/>
  <c r="L410" i="86"/>
  <c r="L409" i="86"/>
  <c r="L408" i="86"/>
  <c r="L406" i="86"/>
  <c r="L405" i="86"/>
  <c r="L404" i="86"/>
  <c r="L403" i="86"/>
  <c r="L402" i="86"/>
  <c r="L401" i="86"/>
  <c r="L400" i="86"/>
  <c r="L399" i="86"/>
  <c r="L398" i="86"/>
  <c r="L397" i="86"/>
  <c r="L396" i="86"/>
  <c r="L395" i="86"/>
  <c r="L394" i="86"/>
  <c r="L393" i="86"/>
  <c r="L390" i="86"/>
  <c r="L389" i="86"/>
  <c r="L388" i="86"/>
  <c r="L387" i="86"/>
  <c r="L386" i="86"/>
  <c r="L385" i="86"/>
  <c r="L384" i="86"/>
  <c r="L383" i="86"/>
  <c r="L382" i="86"/>
  <c r="L381" i="86"/>
  <c r="L380" i="86"/>
  <c r="L379" i="86"/>
  <c r="L378" i="86"/>
  <c r="L377" i="86"/>
  <c r="L375" i="86"/>
  <c r="L374" i="86"/>
  <c r="L373" i="86"/>
  <c r="L372" i="86"/>
  <c r="L371" i="86"/>
  <c r="L370" i="86"/>
  <c r="L369" i="86"/>
  <c r="L368" i="86"/>
  <c r="L367" i="86"/>
  <c r="L366" i="86"/>
  <c r="L365" i="86"/>
  <c r="L364" i="86"/>
  <c r="L363" i="86"/>
  <c r="L362" i="86"/>
  <c r="L360" i="86"/>
  <c r="L359" i="86"/>
  <c r="L358" i="86"/>
  <c r="L357" i="86"/>
  <c r="L356" i="86"/>
  <c r="L355" i="86"/>
  <c r="L354" i="86"/>
  <c r="L353" i="86"/>
  <c r="L352" i="86"/>
  <c r="L351" i="86"/>
  <c r="L350" i="86"/>
  <c r="L349" i="86"/>
  <c r="L348" i="86"/>
  <c r="L347" i="86"/>
  <c r="L346" i="86"/>
  <c r="L344" i="86"/>
  <c r="L343" i="86"/>
  <c r="L342" i="86"/>
  <c r="L341" i="86"/>
  <c r="L340" i="86"/>
  <c r="L339" i="86"/>
  <c r="L338" i="86"/>
  <c r="L337" i="86"/>
  <c r="L336" i="86"/>
  <c r="L335" i="86"/>
  <c r="L334" i="86"/>
  <c r="L333" i="86"/>
  <c r="L332" i="86"/>
  <c r="L331" i="86"/>
  <c r="L328" i="86"/>
  <c r="L327" i="86"/>
  <c r="L326" i="86"/>
  <c r="L325" i="86"/>
  <c r="L324" i="86"/>
  <c r="L323" i="86"/>
  <c r="L322" i="86"/>
  <c r="L321" i="86"/>
  <c r="L320" i="86"/>
  <c r="L319" i="86"/>
  <c r="L318" i="86"/>
  <c r="L317" i="86"/>
  <c r="L316" i="86"/>
  <c r="L315" i="86"/>
  <c r="L313" i="86"/>
  <c r="L312" i="86"/>
  <c r="L311" i="86"/>
  <c r="L310" i="86"/>
  <c r="L309" i="86"/>
  <c r="L308" i="86"/>
  <c r="L307" i="86"/>
  <c r="L306" i="86"/>
  <c r="L305" i="86"/>
  <c r="L304" i="86"/>
  <c r="L303" i="86"/>
  <c r="L302" i="86"/>
  <c r="L301" i="86"/>
  <c r="L299" i="86"/>
  <c r="L297" i="86"/>
  <c r="L296" i="86"/>
  <c r="L295" i="86"/>
  <c r="L294" i="86"/>
  <c r="L293" i="86"/>
  <c r="L292" i="86"/>
  <c r="L291" i="86"/>
  <c r="L290" i="86"/>
  <c r="L289" i="86"/>
  <c r="L288" i="86"/>
  <c r="L287" i="86"/>
  <c r="L286" i="86"/>
  <c r="L285" i="86"/>
  <c r="L284" i="86"/>
  <c r="L282" i="86"/>
  <c r="L281" i="86"/>
  <c r="L280" i="86"/>
  <c r="L279" i="86"/>
  <c r="L278" i="86"/>
  <c r="L277" i="86"/>
  <c r="L276" i="86"/>
  <c r="L275" i="86"/>
  <c r="L274" i="86"/>
  <c r="L273" i="86"/>
  <c r="L272" i="86"/>
  <c r="L271" i="86"/>
  <c r="L270" i="86"/>
  <c r="L268" i="86"/>
  <c r="L266" i="86"/>
  <c r="L265" i="86"/>
  <c r="L264" i="86"/>
  <c r="L263" i="86"/>
  <c r="L262" i="86"/>
  <c r="L261" i="86"/>
  <c r="L260" i="86"/>
  <c r="L259" i="86"/>
  <c r="L258" i="86"/>
  <c r="L257" i="86"/>
  <c r="L256" i="86"/>
  <c r="L255" i="86"/>
  <c r="L254" i="86"/>
  <c r="L253" i="86"/>
  <c r="L251" i="86"/>
  <c r="L250" i="86"/>
  <c r="L249" i="86"/>
  <c r="L248" i="86"/>
  <c r="L247" i="86"/>
  <c r="L246" i="86"/>
  <c r="L245" i="86"/>
  <c r="L244" i="86"/>
  <c r="L243" i="86"/>
  <c r="L242" i="86"/>
  <c r="L241" i="86"/>
  <c r="L240" i="86"/>
  <c r="L239" i="86"/>
  <c r="L236" i="86"/>
  <c r="L235" i="86"/>
  <c r="L234" i="86"/>
  <c r="L233" i="86"/>
  <c r="L232" i="86"/>
  <c r="L231" i="86"/>
  <c r="L230" i="86"/>
  <c r="L229" i="86"/>
  <c r="L228" i="86"/>
  <c r="L227" i="86"/>
  <c r="L226" i="86"/>
  <c r="L225" i="86"/>
  <c r="L224" i="86"/>
  <c r="L223" i="86"/>
  <c r="L222" i="86"/>
  <c r="L189" i="86"/>
  <c r="L188" i="86"/>
  <c r="L187" i="86"/>
  <c r="L186" i="86"/>
  <c r="L185" i="86"/>
  <c r="L184" i="86"/>
  <c r="L183" i="86"/>
  <c r="L182" i="86"/>
  <c r="L181" i="86"/>
  <c r="L180" i="86"/>
  <c r="L179" i="86"/>
  <c r="L178" i="86"/>
  <c r="L177" i="86"/>
  <c r="L173" i="86"/>
  <c r="L172" i="86"/>
  <c r="L171" i="86"/>
  <c r="L170" i="86"/>
  <c r="L169" i="86"/>
  <c r="L168" i="86"/>
  <c r="L167" i="86"/>
  <c r="L166" i="86"/>
  <c r="L165" i="86"/>
  <c r="L164" i="86"/>
  <c r="L163" i="86"/>
  <c r="L162" i="86"/>
  <c r="L161" i="86"/>
  <c r="L160" i="86"/>
  <c r="L158" i="86"/>
  <c r="L157" i="86"/>
  <c r="L156" i="86"/>
  <c r="L155" i="86"/>
  <c r="L154" i="86"/>
  <c r="L153" i="86"/>
  <c r="L152" i="86"/>
  <c r="L151" i="86"/>
  <c r="L150" i="86"/>
  <c r="L149" i="86"/>
  <c r="L148" i="86"/>
  <c r="L147" i="86"/>
  <c r="L146" i="86"/>
  <c r="L144" i="86"/>
  <c r="L142" i="86"/>
  <c r="L141" i="86"/>
  <c r="L140" i="86"/>
  <c r="L139" i="86"/>
  <c r="L138" i="86"/>
  <c r="L137" i="86"/>
  <c r="L136" i="86"/>
  <c r="L135" i="86"/>
  <c r="L134" i="86"/>
  <c r="L133" i="86"/>
  <c r="L132" i="86"/>
  <c r="L131" i="86"/>
  <c r="L130" i="86"/>
  <c r="L129" i="86"/>
  <c r="L127" i="86"/>
  <c r="L126" i="86"/>
  <c r="L125" i="86"/>
  <c r="L124" i="86"/>
  <c r="L123" i="86"/>
  <c r="L122" i="86"/>
  <c r="L121" i="86"/>
  <c r="L120" i="86"/>
  <c r="L119" i="86"/>
  <c r="L118" i="86"/>
  <c r="L117" i="86"/>
  <c r="L116" i="86"/>
  <c r="L115" i="86"/>
  <c r="L114" i="86"/>
  <c r="L112" i="86"/>
  <c r="L111" i="86"/>
  <c r="L110" i="86"/>
  <c r="L109" i="86"/>
  <c r="L108" i="86"/>
  <c r="L107" i="86"/>
  <c r="L106" i="86"/>
  <c r="L105" i="86"/>
  <c r="L104" i="86"/>
  <c r="L103" i="86"/>
  <c r="L102" i="86"/>
  <c r="L101" i="86"/>
  <c r="L100" i="86"/>
  <c r="L99" i="86"/>
  <c r="L98" i="86"/>
  <c r="L96" i="86"/>
  <c r="L95" i="86"/>
  <c r="L94" i="86"/>
  <c r="L93" i="86"/>
  <c r="L92" i="86"/>
  <c r="L91" i="86"/>
  <c r="L90" i="86"/>
  <c r="L89" i="86"/>
  <c r="L88" i="86"/>
  <c r="L87" i="86"/>
  <c r="L86" i="86"/>
  <c r="L85" i="86"/>
  <c r="L84" i="86"/>
  <c r="L83" i="86"/>
  <c r="L65" i="86"/>
  <c r="L64" i="86"/>
  <c r="L63" i="86"/>
  <c r="L62" i="86"/>
  <c r="L61" i="86"/>
  <c r="L60" i="86"/>
  <c r="L59" i="86"/>
  <c r="L58" i="86"/>
  <c r="L57" i="86"/>
  <c r="L56" i="86"/>
  <c r="L55" i="86"/>
  <c r="L54" i="86"/>
  <c r="L53" i="86"/>
  <c r="L52" i="86"/>
  <c r="L50" i="86"/>
  <c r="L49" i="86"/>
  <c r="L48" i="86"/>
  <c r="L47" i="86"/>
  <c r="L46" i="86"/>
  <c r="L45" i="86"/>
  <c r="L44" i="86"/>
  <c r="L43" i="86"/>
  <c r="L42" i="86"/>
  <c r="L41" i="86"/>
  <c r="L40" i="86"/>
  <c r="L39" i="86"/>
  <c r="L38" i="86"/>
  <c r="L37" i="86"/>
  <c r="L36" i="86"/>
  <c r="L34" i="86"/>
  <c r="L33" i="86"/>
  <c r="L32" i="86"/>
  <c r="L31" i="86"/>
  <c r="L30" i="86"/>
  <c r="L29" i="86"/>
  <c r="L28" i="86"/>
  <c r="L27" i="86"/>
  <c r="L26" i="86"/>
  <c r="L25" i="86"/>
  <c r="L24" i="86"/>
  <c r="L23" i="86"/>
  <c r="L22" i="86"/>
  <c r="L21" i="86"/>
  <c r="L578" i="86" l="1"/>
  <c r="L596" i="86"/>
  <c r="L572" i="86"/>
  <c r="L175" i="86"/>
  <c r="L267" i="86"/>
  <c r="L574" i="86"/>
  <c r="L902" i="86"/>
  <c r="L605" i="86"/>
  <c r="L609" i="86"/>
  <c r="L329" i="86"/>
  <c r="L868" i="86"/>
  <c r="L453" i="86"/>
  <c r="L566" i="86"/>
  <c r="L607" i="86"/>
  <c r="L570" i="86"/>
  <c r="L585" i="86"/>
  <c r="L678" i="86"/>
  <c r="L800" i="86"/>
  <c r="L525" i="86"/>
  <c r="L534" i="86"/>
  <c r="L542" i="86"/>
  <c r="L592" i="86"/>
  <c r="L597" i="86"/>
  <c r="L643" i="86"/>
  <c r="L654" i="86"/>
  <c r="L773" i="86"/>
  <c r="L862" i="86"/>
  <c r="L529" i="86"/>
  <c r="L540" i="86"/>
  <c r="L549" i="86"/>
  <c r="L561" i="86"/>
  <c r="L564" i="86"/>
  <c r="L603" i="86"/>
  <c r="L621" i="86"/>
  <c r="L645" i="86"/>
  <c r="L686" i="86"/>
  <c r="L864" i="86"/>
  <c r="L872" i="86"/>
  <c r="L988" i="86"/>
  <c r="L536" i="86"/>
  <c r="L544" i="86"/>
  <c r="L558" i="86"/>
  <c r="L568" i="86"/>
  <c r="L599" i="86"/>
  <c r="L611" i="86"/>
  <c r="L903" i="86"/>
  <c r="L957" i="86"/>
  <c r="L538" i="86"/>
  <c r="L546" i="86"/>
  <c r="L595" i="86"/>
  <c r="L601" i="86"/>
  <c r="L619" i="86"/>
  <c r="L626" i="86"/>
  <c r="L634" i="86"/>
  <c r="L644" i="86"/>
  <c r="L646" i="86"/>
  <c r="L587" i="86"/>
  <c r="L638" i="86"/>
  <c r="L714" i="86"/>
  <c r="L766" i="86"/>
  <c r="L829" i="86"/>
  <c r="L931" i="86"/>
  <c r="L989" i="86"/>
  <c r="L682" i="86"/>
  <c r="L801" i="86"/>
  <c r="L143" i="86"/>
  <c r="L174" i="86"/>
  <c r="L298" i="86"/>
  <c r="L565" i="86"/>
  <c r="L569" i="86"/>
  <c r="L573" i="86"/>
  <c r="L577" i="86"/>
  <c r="L647" i="86"/>
  <c r="L655" i="86"/>
  <c r="L677" i="86"/>
  <c r="L683" i="86"/>
  <c r="L797" i="86"/>
  <c r="L391" i="86"/>
  <c r="L526" i="86"/>
  <c r="L530" i="86"/>
  <c r="L550" i="86"/>
  <c r="L562" i="86"/>
  <c r="L567" i="86"/>
  <c r="L571" i="86"/>
  <c r="L575" i="86"/>
  <c r="L582" i="86"/>
  <c r="L590" i="86"/>
  <c r="L600" i="86"/>
  <c r="L608" i="86"/>
  <c r="L614" i="86"/>
  <c r="L622" i="86"/>
  <c r="L651" i="86"/>
  <c r="L685" i="86"/>
  <c r="L707" i="86"/>
  <c r="L520" i="86"/>
  <c r="L524" i="86"/>
  <c r="L528" i="86"/>
  <c r="L552" i="86"/>
  <c r="L556" i="86"/>
  <c r="L560" i="86"/>
  <c r="L580" i="86"/>
  <c r="L681" i="86"/>
  <c r="L738" i="86"/>
  <c r="L740" i="86"/>
  <c r="L747" i="86"/>
  <c r="L775" i="86"/>
  <c r="L896" i="86"/>
  <c r="L983" i="86"/>
  <c r="L990" i="86"/>
  <c r="L535" i="86"/>
  <c r="L543" i="86"/>
  <c r="L584" i="86"/>
  <c r="L586" i="86"/>
  <c r="L624" i="86"/>
  <c r="L628" i="86"/>
  <c r="L632" i="86"/>
  <c r="L636" i="86"/>
  <c r="L640" i="86"/>
  <c r="L642" i="86"/>
  <c r="L650" i="86"/>
  <c r="L673" i="86"/>
  <c r="L706" i="86"/>
  <c r="L802" i="86"/>
  <c r="L602" i="86"/>
  <c r="L627" i="86"/>
  <c r="L631" i="86"/>
  <c r="L635" i="86"/>
  <c r="L639" i="86"/>
  <c r="L807" i="86"/>
  <c r="L808" i="86"/>
  <c r="L833" i="86"/>
  <c r="L965" i="86"/>
  <c r="L711" i="86"/>
  <c r="L742" i="86"/>
  <c r="L768" i="86"/>
  <c r="L806" i="86"/>
  <c r="L859" i="86"/>
  <c r="L928" i="86"/>
  <c r="L956" i="86"/>
  <c r="L958" i="86"/>
  <c r="L899" i="86"/>
  <c r="L840" i="86"/>
  <c r="L869" i="86"/>
  <c r="L960" i="86"/>
  <c r="L994" i="86"/>
  <c r="L900" i="86"/>
  <c r="L996" i="86"/>
  <c r="L933" i="86" l="1"/>
  <c r="L834" i="86"/>
  <c r="L769" i="86"/>
  <c r="L743" i="86"/>
  <c r="L962" i="86"/>
  <c r="L770" i="86"/>
  <c r="L618" i="86"/>
  <c r="L992" i="86"/>
  <c r="L675" i="86"/>
  <c r="L237" i="86"/>
  <c r="L744" i="86"/>
  <c r="L616" i="86"/>
  <c r="L890" i="86"/>
  <c r="L841" i="86"/>
  <c r="L705" i="86"/>
  <c r="L799" i="86"/>
  <c r="L553" i="86"/>
  <c r="L838" i="86"/>
  <c r="L924" i="86"/>
  <c r="L932" i="86"/>
  <c r="L708" i="86"/>
  <c r="L991" i="86"/>
  <c r="L987" i="86"/>
  <c r="L778" i="86"/>
  <c r="L735" i="86"/>
  <c r="L777" i="86"/>
  <c r="L593" i="86"/>
  <c r="L954" i="86"/>
  <c r="L995" i="86"/>
  <c r="L961" i="86"/>
  <c r="L712" i="86"/>
  <c r="L713" i="86"/>
  <c r="L804" i="86"/>
  <c r="L985" i="86"/>
  <c r="L653" i="86"/>
  <c r="L863" i="86"/>
  <c r="L830" i="86"/>
  <c r="L617" i="86"/>
  <c r="L581" i="86"/>
  <c r="L736" i="86"/>
  <c r="L652" i="86"/>
  <c r="L860" i="86"/>
  <c r="L748" i="86"/>
  <c r="L679" i="86"/>
  <c r="L554" i="86"/>
  <c r="L522" i="86"/>
  <c r="L984" i="86"/>
  <c r="L894" i="86"/>
  <c r="L803" i="86"/>
  <c r="L709" i="86"/>
  <c r="L674" i="86"/>
  <c r="L739" i="86"/>
  <c r="L717" i="86"/>
  <c r="L774" i="86"/>
  <c r="L649" i="86"/>
  <c r="L871" i="86"/>
  <c r="L898" i="86"/>
  <c r="L927" i="86"/>
  <c r="L929" i="86"/>
  <c r="L892" i="86"/>
  <c r="L715" i="86"/>
  <c r="L934" i="86"/>
  <c r="L612" i="86"/>
  <c r="L591" i="86"/>
  <c r="L746" i="86"/>
  <c r="L716" i="86"/>
  <c r="L559" i="86"/>
  <c r="L551" i="86"/>
  <c r="L527" i="86"/>
  <c r="L519" i="86"/>
  <c r="L923" i="86"/>
  <c r="L986" i="86"/>
  <c r="L952" i="86"/>
  <c r="L921" i="86"/>
  <c r="L925" i="86"/>
  <c r="L866" i="86"/>
  <c r="L805" i="86"/>
  <c r="L588" i="86"/>
  <c r="L615" i="86"/>
  <c r="L680" i="86"/>
  <c r="L772" i="86"/>
  <c r="L684" i="86"/>
  <c r="L810" i="86"/>
  <c r="L901" i="86"/>
  <c r="L922" i="86"/>
  <c r="L861" i="86"/>
  <c r="L767" i="86"/>
  <c r="L809" i="86"/>
  <c r="L623" i="86"/>
  <c r="L831" i="86"/>
  <c r="L832" i="86"/>
  <c r="L555" i="86"/>
  <c r="L531" i="86"/>
  <c r="L523" i="86"/>
  <c r="L926" i="86"/>
  <c r="L993" i="86"/>
  <c r="L828" i="86"/>
  <c r="L798" i="86"/>
  <c r="L867" i="86"/>
  <c r="L893" i="86"/>
  <c r="L620" i="86"/>
  <c r="L897" i="86"/>
  <c r="L959" i="86"/>
  <c r="L839" i="86"/>
  <c r="L964" i="86"/>
  <c r="L741" i="86"/>
  <c r="L710" i="86"/>
  <c r="L963" i="86"/>
  <c r="L930" i="86"/>
  <c r="L891" i="86"/>
  <c r="L776" i="86"/>
  <c r="L583" i="86"/>
  <c r="L771" i="86"/>
  <c r="L745" i="86"/>
  <c r="L837" i="86"/>
  <c r="L676" i="86"/>
  <c r="L760" i="84" l="1"/>
  <c r="L759" i="84"/>
  <c r="L758" i="84"/>
  <c r="L757" i="84"/>
  <c r="L754" i="84"/>
  <c r="L753" i="84"/>
  <c r="L752" i="84"/>
  <c r="L751" i="84"/>
  <c r="L749" i="84"/>
  <c r="L729" i="84"/>
  <c r="L728" i="84"/>
  <c r="L727" i="84"/>
  <c r="L725" i="84"/>
  <c r="L724" i="84"/>
  <c r="L722" i="84"/>
  <c r="L721" i="84"/>
  <c r="L720" i="84"/>
  <c r="L719" i="84"/>
  <c r="L718" i="84"/>
  <c r="L717" i="84"/>
  <c r="L697" i="84"/>
  <c r="L695" i="84"/>
  <c r="L694" i="84"/>
  <c r="L693" i="84"/>
  <c r="L692" i="84"/>
  <c r="L691" i="84"/>
  <c r="L690" i="84"/>
  <c r="L689" i="84"/>
  <c r="L688" i="84"/>
  <c r="L687" i="84"/>
  <c r="L686" i="84"/>
  <c r="L667" i="84"/>
  <c r="L666" i="84"/>
  <c r="L665" i="84"/>
  <c r="L664" i="84"/>
  <c r="L663" i="84"/>
  <c r="L662" i="84"/>
  <c r="L661" i="84"/>
  <c r="L660" i="84"/>
  <c r="L659" i="84"/>
  <c r="L658" i="84"/>
  <c r="L656" i="84"/>
  <c r="L655" i="84"/>
  <c r="L636" i="84"/>
  <c r="L634" i="84"/>
  <c r="L633" i="84"/>
  <c r="L632" i="84"/>
  <c r="L631" i="84"/>
  <c r="L630" i="84"/>
  <c r="L629" i="84"/>
  <c r="L628" i="84"/>
  <c r="L627" i="84"/>
  <c r="L626" i="84"/>
  <c r="L625" i="84"/>
  <c r="L605" i="84"/>
  <c r="L604" i="84"/>
  <c r="L603" i="84"/>
  <c r="L602" i="84"/>
  <c r="L601" i="84"/>
  <c r="L600" i="84"/>
  <c r="L599" i="84"/>
  <c r="L598" i="84"/>
  <c r="L597" i="84"/>
  <c r="L596" i="84"/>
  <c r="L595" i="84"/>
  <c r="L593" i="84"/>
  <c r="L574" i="84"/>
  <c r="L573" i="84"/>
  <c r="L572" i="84"/>
  <c r="L571" i="84"/>
  <c r="L570" i="84"/>
  <c r="L569" i="84"/>
  <c r="L568" i="84"/>
  <c r="L567" i="84"/>
  <c r="L565" i="84"/>
  <c r="L563" i="84"/>
  <c r="L562" i="84"/>
  <c r="L543" i="84"/>
  <c r="L542" i="84"/>
  <c r="L541" i="84"/>
  <c r="L540" i="84"/>
  <c r="L539" i="84"/>
  <c r="L537" i="84"/>
  <c r="L536" i="84"/>
  <c r="L535" i="84"/>
  <c r="L534" i="84"/>
  <c r="L533" i="84"/>
  <c r="L532" i="84"/>
  <c r="L531" i="84"/>
  <c r="L512" i="84"/>
  <c r="L511" i="84"/>
  <c r="L510" i="84"/>
  <c r="L509" i="84"/>
  <c r="L508" i="84"/>
  <c r="L507" i="84"/>
  <c r="L506" i="84"/>
  <c r="L505" i="84"/>
  <c r="L504" i="84"/>
  <c r="L502" i="84"/>
  <c r="L501" i="84"/>
  <c r="L500" i="84"/>
  <c r="L481" i="84"/>
  <c r="L480" i="84"/>
  <c r="L479" i="84"/>
  <c r="L478" i="84"/>
  <c r="L476" i="84"/>
  <c r="L474" i="84"/>
  <c r="L473" i="84"/>
  <c r="L472" i="84"/>
  <c r="L471" i="84"/>
  <c r="L470" i="84"/>
  <c r="L469" i="84"/>
  <c r="L450" i="84"/>
  <c r="L449" i="84"/>
  <c r="L448" i="84"/>
  <c r="L446" i="84"/>
  <c r="L445" i="84"/>
  <c r="L444" i="84"/>
  <c r="L443" i="84"/>
  <c r="L442" i="84"/>
  <c r="L441" i="84"/>
  <c r="L440" i="84"/>
  <c r="L439" i="84"/>
  <c r="L438" i="84"/>
  <c r="L418" i="84"/>
  <c r="L416" i="84"/>
  <c r="L415" i="84"/>
  <c r="L414" i="84"/>
  <c r="L413" i="84"/>
  <c r="L412" i="84"/>
  <c r="L411" i="84"/>
  <c r="L410" i="84"/>
  <c r="L409" i="84"/>
  <c r="L408" i="84"/>
  <c r="L407" i="84"/>
  <c r="L387" i="84"/>
  <c r="L386" i="84"/>
  <c r="L385" i="84"/>
  <c r="L384" i="84"/>
  <c r="L383" i="84"/>
  <c r="L382" i="84"/>
  <c r="L381" i="84"/>
  <c r="L380" i="84"/>
  <c r="L379" i="84"/>
  <c r="L378" i="84"/>
  <c r="L377" i="84"/>
  <c r="L376" i="84"/>
  <c r="L375" i="84"/>
  <c r="L374" i="84"/>
  <c r="L355" i="84"/>
  <c r="L354" i="84"/>
  <c r="L353" i="84"/>
  <c r="L352" i="84"/>
  <c r="L351" i="84"/>
  <c r="L350" i="84"/>
  <c r="L349" i="84"/>
  <c r="L348" i="84"/>
  <c r="L347" i="84"/>
  <c r="L346" i="84"/>
  <c r="L345" i="84"/>
  <c r="L344" i="84"/>
  <c r="L342" i="84"/>
  <c r="L323" i="84"/>
  <c r="L322" i="84"/>
  <c r="L320" i="84"/>
  <c r="L319" i="84"/>
  <c r="L318" i="84"/>
  <c r="L317" i="84"/>
  <c r="L316" i="84"/>
  <c r="L314" i="84"/>
  <c r="L313" i="84"/>
  <c r="L312" i="84"/>
  <c r="L311" i="84"/>
  <c r="L310" i="84"/>
  <c r="L291" i="84"/>
  <c r="L290" i="84"/>
  <c r="L289" i="84"/>
  <c r="L288" i="84"/>
  <c r="L287" i="84"/>
  <c r="L285" i="84"/>
  <c r="L284" i="84"/>
  <c r="L283" i="84"/>
  <c r="L282" i="84"/>
  <c r="L281" i="84"/>
  <c r="L280" i="84"/>
  <c r="L279" i="84"/>
  <c r="L258" i="84"/>
  <c r="L257" i="84"/>
  <c r="L256" i="84"/>
  <c r="L255" i="84"/>
  <c r="L254" i="84"/>
  <c r="L253" i="84"/>
  <c r="L252" i="84"/>
  <c r="L251" i="84"/>
  <c r="L250" i="84"/>
  <c r="L248" i="84"/>
  <c r="L247" i="84"/>
  <c r="L246" i="84"/>
  <c r="L227" i="84"/>
  <c r="L226" i="84"/>
  <c r="L225" i="84"/>
  <c r="L224" i="84"/>
  <c r="L223" i="84"/>
  <c r="L222" i="84"/>
  <c r="L221" i="84"/>
  <c r="L220" i="84"/>
  <c r="L219" i="84"/>
  <c r="L218" i="84"/>
  <c r="L217" i="84"/>
  <c r="L215" i="84"/>
  <c r="L214" i="84"/>
  <c r="L195" i="84"/>
  <c r="L194" i="84"/>
  <c r="L193" i="84"/>
  <c r="L191" i="84"/>
  <c r="L190" i="84"/>
  <c r="L189" i="84"/>
  <c r="L188" i="84"/>
  <c r="L187" i="84"/>
  <c r="L186" i="84"/>
  <c r="L185" i="84"/>
  <c r="L184" i="84"/>
  <c r="L183" i="84"/>
  <c r="L182" i="84"/>
  <c r="L163" i="84"/>
  <c r="L162" i="84"/>
  <c r="L161" i="84"/>
  <c r="L160" i="84"/>
  <c r="L159" i="84"/>
  <c r="L158" i="84"/>
  <c r="L157" i="84"/>
  <c r="L156" i="84"/>
  <c r="L155" i="84"/>
  <c r="L154" i="84"/>
  <c r="L152" i="84"/>
  <c r="L151" i="84"/>
  <c r="L150" i="84"/>
  <c r="L131" i="84"/>
  <c r="L130" i="84"/>
  <c r="L129" i="84"/>
  <c r="L128" i="84"/>
  <c r="L127" i="84"/>
  <c r="L126" i="84"/>
  <c r="L125" i="84"/>
  <c r="L124" i="84"/>
  <c r="L123" i="84"/>
  <c r="L122" i="84"/>
  <c r="L121" i="84"/>
  <c r="L120" i="84"/>
  <c r="L119" i="84"/>
  <c r="L118" i="84"/>
  <c r="L99" i="84"/>
  <c r="L97" i="84"/>
  <c r="L96" i="84"/>
  <c r="L94" i="84"/>
  <c r="L93" i="84"/>
  <c r="L92" i="84"/>
  <c r="L91" i="84"/>
  <c r="L89" i="84"/>
  <c r="L88" i="84"/>
  <c r="L87" i="84"/>
  <c r="L86" i="84"/>
  <c r="L66" i="84"/>
  <c r="L65" i="84"/>
  <c r="L64" i="84"/>
  <c r="L63" i="84"/>
  <c r="L62" i="84"/>
  <c r="L61" i="84"/>
  <c r="L60" i="84"/>
  <c r="L59" i="84"/>
  <c r="L57" i="84"/>
  <c r="L56" i="84"/>
  <c r="L54" i="84"/>
  <c r="L35" i="84"/>
  <c r="L31" i="84"/>
  <c r="L30" i="84"/>
  <c r="L27" i="84"/>
  <c r="L25" i="84"/>
  <c r="L24" i="84"/>
  <c r="L34" i="84" l="1"/>
  <c r="L22" i="84"/>
  <c r="L26" i="84"/>
  <c r="L28" i="84"/>
  <c r="L23" i="84"/>
  <c r="L29" i="84"/>
  <c r="L33" i="84"/>
  <c r="L32" i="84"/>
  <c r="L503" i="84"/>
  <c r="L726" i="84"/>
  <c r="L419" i="84"/>
  <c r="L475" i="84"/>
  <c r="L192" i="84"/>
  <c r="L286" i="84"/>
  <c r="L698" i="84"/>
  <c r="L153" i="84"/>
  <c r="L538" i="84"/>
  <c r="L657" i="84"/>
  <c r="L67" i="84"/>
  <c r="L756" i="84"/>
  <c r="L447" i="84"/>
  <c r="L566" i="84"/>
  <c r="L278" i="84"/>
  <c r="L90" i="84"/>
  <c r="L755" i="84"/>
  <c r="L58" i="84"/>
  <c r="L216" i="84"/>
  <c r="L635" i="84"/>
  <c r="L249" i="84"/>
  <c r="L748" i="84"/>
  <c r="L98" i="84"/>
  <c r="L594" i="84"/>
  <c r="L343" i="84"/>
  <c r="L477" i="84"/>
  <c r="L624" i="84"/>
  <c r="L750" i="84"/>
  <c r="L321" i="84"/>
  <c r="L259" i="84"/>
  <c r="L723" i="84"/>
  <c r="L55" i="84"/>
  <c r="L95" i="84"/>
  <c r="L315" i="84"/>
  <c r="L417" i="84"/>
  <c r="L564" i="84"/>
  <c r="L696" i="84"/>
  <c r="L377" i="68" l="1"/>
  <c r="L343" i="68"/>
  <c r="L279" i="68"/>
  <c r="L192" i="68"/>
  <c r="L153" i="68"/>
  <c r="L150" i="68"/>
  <c r="L126" i="68"/>
  <c r="L30" i="68"/>
  <c r="L572" i="66"/>
  <c r="L571" i="66"/>
  <c r="L566" i="66"/>
  <c r="L565" i="66"/>
  <c r="L536" i="66"/>
  <c r="L511" i="66"/>
  <c r="L475" i="66"/>
  <c r="L452" i="66"/>
  <c r="L450" i="66"/>
  <c r="L422" i="66"/>
  <c r="L413" i="66"/>
  <c r="L392" i="66"/>
  <c r="L387" i="66"/>
  <c r="L360" i="66"/>
  <c r="L325" i="66"/>
  <c r="L295" i="66"/>
  <c r="L242" i="66"/>
  <c r="L211" i="66"/>
  <c r="L181" i="66"/>
  <c r="L174" i="66"/>
  <c r="L151" i="66"/>
  <c r="L149" i="66"/>
  <c r="L144" i="66"/>
  <c r="L120" i="66"/>
  <c r="L119" i="66"/>
  <c r="L112" i="66"/>
  <c r="L85" i="66"/>
  <c r="L84" i="66"/>
  <c r="L61" i="66"/>
  <c r="L60" i="66"/>
  <c r="L59" i="66"/>
  <c r="L53" i="66"/>
  <c r="L1556" i="67"/>
  <c r="L1555" i="67"/>
  <c r="L1523" i="67"/>
  <c r="L1380" i="67"/>
  <c r="L1346" i="67"/>
  <c r="L1285" i="67"/>
  <c r="L1283" i="67"/>
  <c r="L1260" i="67"/>
  <c r="L1225" i="67"/>
  <c r="L1173" i="67"/>
  <c r="L1165" i="67"/>
  <c r="L1133" i="67"/>
  <c r="L1021" i="67"/>
  <c r="L775" i="67"/>
  <c r="L745" i="67"/>
  <c r="L715" i="67"/>
  <c r="L685" i="67"/>
  <c r="L661" i="67"/>
  <c r="L599" i="67"/>
  <c r="L594" i="67"/>
  <c r="L569" i="67"/>
  <c r="L564" i="67"/>
  <c r="L532" i="67"/>
  <c r="L481" i="67"/>
  <c r="L474" i="67"/>
  <c r="L472" i="67"/>
  <c r="L421" i="67"/>
  <c r="L352" i="67"/>
  <c r="L331" i="67"/>
  <c r="L269" i="67"/>
  <c r="L234" i="67"/>
  <c r="L172" i="67"/>
  <c r="L145" i="67"/>
  <c r="L121" i="67"/>
  <c r="L88" i="67"/>
  <c r="L61" i="67"/>
  <c r="L18" i="82"/>
  <c r="L87" i="87"/>
  <c r="L94" i="74"/>
  <c r="L601" i="39"/>
  <c r="L595" i="39"/>
  <c r="L593" i="39"/>
  <c r="L570" i="39"/>
  <c r="L506" i="39"/>
  <c r="L504" i="39"/>
  <c r="L484" i="39"/>
  <c r="L479" i="39"/>
  <c r="L424" i="39"/>
  <c r="L413" i="39"/>
  <c r="L393" i="39"/>
  <c r="L390" i="39"/>
  <c r="L361" i="39"/>
  <c r="L360" i="39"/>
  <c r="L357" i="39"/>
  <c r="L329" i="39"/>
  <c r="L173" i="39"/>
  <c r="L150" i="39"/>
  <c r="L143" i="39"/>
  <c r="L142" i="39"/>
  <c r="L114" i="39"/>
  <c r="L84" i="39"/>
  <c r="L82" i="39"/>
  <c r="L59" i="39"/>
  <c r="L54" i="39"/>
  <c r="L375" i="79"/>
  <c r="L366" i="79"/>
  <c r="L343" i="79"/>
  <c r="L341" i="79"/>
  <c r="L273" i="79"/>
  <c r="L249" i="79"/>
  <c r="L248" i="79"/>
  <c r="L217" i="79"/>
  <c r="L189" i="79"/>
  <c r="L180" i="79"/>
  <c r="L158" i="79"/>
  <c r="L149" i="79"/>
  <c r="L92" i="79"/>
  <c r="L85" i="79"/>
  <c r="L58" i="79"/>
  <c r="L53" i="79"/>
  <c r="L27" i="79"/>
  <c r="L648" i="36"/>
  <c r="L613" i="36"/>
  <c r="L489" i="36"/>
  <c r="L488" i="36"/>
  <c r="L465" i="36"/>
  <c r="L433" i="36"/>
  <c r="L430" i="36"/>
  <c r="L403" i="36"/>
  <c r="L398" i="36"/>
  <c r="L371" i="36"/>
  <c r="L363" i="36"/>
  <c r="L340" i="36"/>
  <c r="L304" i="36"/>
  <c r="L242" i="36"/>
  <c r="L149" i="36"/>
  <c r="L148" i="36"/>
  <c r="L30" i="36"/>
  <c r="L482" i="66" l="1"/>
  <c r="L445" i="66"/>
  <c r="L716" i="67"/>
  <c r="L61" i="39"/>
  <c r="L362" i="66"/>
  <c r="L447" i="66"/>
  <c r="L224" i="68"/>
  <c r="L300" i="39"/>
  <c r="L242" i="67"/>
  <c r="L480" i="67"/>
  <c r="L985" i="67"/>
  <c r="L1412" i="67"/>
  <c r="L241" i="66"/>
  <c r="L150" i="66"/>
  <c r="L332" i="66"/>
  <c r="L83" i="66"/>
  <c r="L324" i="66"/>
  <c r="L505" i="66"/>
  <c r="L54" i="66"/>
  <c r="L91" i="66"/>
  <c r="L355" i="66"/>
  <c r="L1135" i="67"/>
  <c r="L114" i="67"/>
  <c r="L202" i="67"/>
  <c r="L902" i="67"/>
  <c r="L932" i="67"/>
  <c r="L1105" i="67"/>
  <c r="L1352" i="67"/>
  <c r="L1495" i="67"/>
  <c r="L1255" i="67"/>
  <c r="L1382" i="67"/>
  <c r="L835" i="67"/>
  <c r="L1103" i="67"/>
  <c r="L94" i="87"/>
  <c r="L565" i="39"/>
  <c r="L184" i="68"/>
  <c r="L313" i="68"/>
  <c r="L185" i="68"/>
  <c r="L190" i="68"/>
  <c r="L352" i="68"/>
  <c r="L89" i="68"/>
  <c r="L128" i="68"/>
  <c r="L375" i="68"/>
  <c r="L30" i="66"/>
  <c r="L121" i="66"/>
  <c r="L513" i="66"/>
  <c r="L1112" i="67"/>
  <c r="L511" i="67"/>
  <c r="L622" i="67"/>
  <c r="L657" i="67"/>
  <c r="L872" i="67"/>
  <c r="L1142" i="67"/>
  <c r="L1406" i="67"/>
  <c r="L1525" i="67"/>
  <c r="L54" i="67"/>
  <c r="L204" i="67"/>
  <c r="L384" i="67"/>
  <c r="L443" i="67"/>
  <c r="L503" i="67"/>
  <c r="L512" i="67"/>
  <c r="L656" i="67"/>
  <c r="L686" i="67"/>
  <c r="L692" i="67"/>
  <c r="L720" i="67"/>
  <c r="L782" i="67"/>
  <c r="L842" i="67"/>
  <c r="L863" i="67"/>
  <c r="L1194" i="67"/>
  <c r="L1320" i="67"/>
  <c r="L513" i="67"/>
  <c r="L722" i="67"/>
  <c r="L593" i="67"/>
  <c r="L662" i="67"/>
  <c r="L1043" i="67"/>
  <c r="L1049" i="67"/>
  <c r="L1200" i="67"/>
  <c r="L1230" i="67"/>
  <c r="L1384" i="67"/>
  <c r="L63" i="87"/>
  <c r="L86" i="87"/>
  <c r="L87" i="74"/>
  <c r="L240" i="39"/>
  <c r="L23" i="39"/>
  <c r="L26" i="39"/>
  <c r="L32" i="39"/>
  <c r="L83" i="39"/>
  <c r="L219" i="79"/>
  <c r="L117" i="79"/>
  <c r="L342" i="79"/>
  <c r="L60" i="79"/>
  <c r="L61" i="79"/>
  <c r="L212" i="79"/>
  <c r="L155" i="79"/>
  <c r="L179" i="79"/>
  <c r="L614" i="36"/>
  <c r="L86" i="36"/>
  <c r="L55" i="36"/>
  <c r="L156" i="36"/>
  <c r="L553" i="36"/>
  <c r="L560" i="36"/>
  <c r="L708" i="36"/>
  <c r="L218" i="36"/>
  <c r="L272" i="36"/>
  <c r="L309" i="36"/>
  <c r="L460" i="36"/>
  <c r="L652" i="36"/>
  <c r="L209" i="36"/>
  <c r="L654" i="36"/>
  <c r="L60" i="36"/>
  <c r="L125" i="36"/>
  <c r="L675" i="36"/>
  <c r="L685" i="36"/>
  <c r="L271" i="36"/>
  <c r="L582" i="36"/>
  <c r="L585" i="36"/>
  <c r="L399" i="36"/>
  <c r="L716" i="36"/>
  <c r="L179" i="36"/>
  <c r="L683" i="36"/>
  <c r="L32" i="68"/>
  <c r="L57" i="68"/>
  <c r="L121" i="68"/>
  <c r="L160" i="68"/>
  <c r="L214" i="68"/>
  <c r="L345" i="68"/>
  <c r="L376" i="68"/>
  <c r="L159" i="68"/>
  <c r="L256" i="68"/>
  <c r="L287" i="68"/>
  <c r="L379" i="68"/>
  <c r="L384" i="68"/>
  <c r="L96" i="68"/>
  <c r="L183" i="68"/>
  <c r="L249" i="68"/>
  <c r="L320" i="68"/>
  <c r="L354" i="68"/>
  <c r="L535" i="66"/>
  <c r="L595" i="66"/>
  <c r="L113" i="66"/>
  <c r="L203" i="66"/>
  <c r="L143" i="66"/>
  <c r="L233" i="66"/>
  <c r="L331" i="66"/>
  <c r="L58" i="66"/>
  <c r="L176" i="66"/>
  <c r="L269" i="66"/>
  <c r="L573" i="66"/>
  <c r="L543" i="66"/>
  <c r="L114" i="66"/>
  <c r="L204" i="66"/>
  <c r="L385" i="66"/>
  <c r="L506" i="66"/>
  <c r="L23" i="66"/>
  <c r="L31" i="67"/>
  <c r="L239" i="67"/>
  <c r="L301" i="67"/>
  <c r="L85" i="67"/>
  <c r="L211" i="67"/>
  <c r="L386" i="67"/>
  <c r="L923" i="67"/>
  <c r="L209" i="67"/>
  <c r="L960" i="67"/>
  <c r="L59" i="67"/>
  <c r="L174" i="67"/>
  <c r="L626" i="67"/>
  <c r="L836" i="67"/>
  <c r="L296" i="67"/>
  <c r="L717" i="67"/>
  <c r="L143" i="67"/>
  <c r="L328" i="67"/>
  <c r="L803" i="67"/>
  <c r="L181" i="67"/>
  <c r="L332" i="67"/>
  <c r="L448" i="67"/>
  <c r="L418" i="67"/>
  <c r="L534" i="67"/>
  <c r="L962" i="67"/>
  <c r="L1046" i="67"/>
  <c r="L504" i="67"/>
  <c r="L537" i="67"/>
  <c r="L956" i="67"/>
  <c r="L600" i="67"/>
  <c r="L752" i="67"/>
  <c r="L1195" i="67"/>
  <c r="L1405" i="67"/>
  <c r="L1562" i="67"/>
  <c r="L1019" i="67"/>
  <c r="L1559" i="67"/>
  <c r="L1288" i="67"/>
  <c r="L1373" i="67"/>
  <c r="L1321" i="67"/>
  <c r="L1532" i="67"/>
  <c r="L174" i="82"/>
  <c r="L79" i="82"/>
  <c r="L208" i="82"/>
  <c r="L24" i="87"/>
  <c r="L125" i="87"/>
  <c r="L34" i="87"/>
  <c r="L56" i="87"/>
  <c r="L62" i="87"/>
  <c r="L115" i="87"/>
  <c r="L122" i="87"/>
  <c r="L53" i="87"/>
  <c r="L55" i="87"/>
  <c r="L32" i="74"/>
  <c r="L25" i="74"/>
  <c r="L31" i="39"/>
  <c r="L24" i="39"/>
  <c r="L594" i="39"/>
  <c r="L602" i="39"/>
  <c r="L572" i="39"/>
  <c r="L29" i="39"/>
  <c r="L91" i="39"/>
  <c r="L113" i="39"/>
  <c r="L176" i="39"/>
  <c r="L181" i="39"/>
  <c r="L211" i="39"/>
  <c r="L213" i="39"/>
  <c r="L452" i="39"/>
  <c r="L235" i="39"/>
  <c r="L121" i="39"/>
  <c r="L174" i="39"/>
  <c r="L204" i="39"/>
  <c r="L294" i="39"/>
  <c r="L445" i="39"/>
  <c r="L514" i="39"/>
  <c r="L562" i="39"/>
  <c r="L472" i="39"/>
  <c r="L382" i="39"/>
  <c r="L352" i="39"/>
  <c r="L322" i="39"/>
  <c r="L291" i="39"/>
  <c r="L231" i="39"/>
  <c r="L201" i="39"/>
  <c r="L171" i="39"/>
  <c r="L336" i="79"/>
  <c r="L281" i="79"/>
  <c r="L86" i="79"/>
  <c r="L274" i="79"/>
  <c r="L367" i="79"/>
  <c r="L374" i="79"/>
  <c r="L62" i="79"/>
  <c r="L218" i="79"/>
  <c r="L156" i="79"/>
  <c r="L373" i="79"/>
  <c r="L271" i="79"/>
  <c r="L185" i="36"/>
  <c r="L213" i="36"/>
  <c r="L240" i="36"/>
  <c r="L153" i="36"/>
  <c r="L91" i="36"/>
  <c r="L180" i="36"/>
  <c r="L311" i="36"/>
  <c r="L405" i="36"/>
  <c r="L550" i="36"/>
  <c r="L615" i="36"/>
  <c r="L280" i="36"/>
  <c r="L342" i="36"/>
  <c r="L682" i="36"/>
  <c r="L301" i="36"/>
  <c r="L457" i="36"/>
  <c r="L715" i="36"/>
  <c r="L177" i="36"/>
  <c r="L182" i="36"/>
  <c r="L247" i="36"/>
  <c r="L335" i="36"/>
  <c r="L370" i="36"/>
  <c r="L495" i="36"/>
  <c r="L620" i="36"/>
  <c r="L397" i="36"/>
  <c r="L590" i="36"/>
  <c r="L249" i="36"/>
  <c r="L529" i="36"/>
  <c r="L584" i="36"/>
  <c r="L684" i="36"/>
  <c r="L111" i="39"/>
  <c r="L76" i="82"/>
  <c r="L188" i="82"/>
  <c r="L91" i="82"/>
  <c r="L209" i="82"/>
  <c r="L114" i="82"/>
  <c r="L93" i="82"/>
  <c r="L115" i="82"/>
  <c r="L190" i="82"/>
  <c r="L95" i="82"/>
  <c r="L191" i="82"/>
  <c r="L382" i="68"/>
  <c r="L374" i="68"/>
  <c r="L378" i="68"/>
  <c r="L381" i="68"/>
  <c r="L385" i="68"/>
  <c r="L386" i="68"/>
  <c r="L347" i="68"/>
  <c r="L349" i="68"/>
  <c r="L350" i="68"/>
  <c r="L342" i="68"/>
  <c r="L353" i="68"/>
  <c r="L346" i="68"/>
  <c r="L314" i="68"/>
  <c r="L315" i="68"/>
  <c r="L317" i="68"/>
  <c r="L318" i="68"/>
  <c r="L311" i="68"/>
  <c r="L310" i="68"/>
  <c r="L321" i="68"/>
  <c r="L322" i="68"/>
  <c r="L281" i="68"/>
  <c r="L282" i="68"/>
  <c r="L283" i="68"/>
  <c r="L285" i="68"/>
  <c r="L278" i="68"/>
  <c r="L286" i="68"/>
  <c r="L288" i="68"/>
  <c r="L289" i="68"/>
  <c r="L290" i="68"/>
  <c r="L251" i="68"/>
  <c r="L246" i="68"/>
  <c r="L254" i="68"/>
  <c r="L247" i="68"/>
  <c r="L253" i="68"/>
  <c r="L257" i="68"/>
  <c r="L258" i="68"/>
  <c r="L219" i="68"/>
  <c r="L222" i="68"/>
  <c r="L215" i="68"/>
  <c r="L225" i="68"/>
  <c r="L218" i="68"/>
  <c r="L226" i="68"/>
  <c r="L186" i="68"/>
  <c r="L187" i="68"/>
  <c r="L193" i="68"/>
  <c r="L182" i="68"/>
  <c r="L189" i="68"/>
  <c r="L194" i="68"/>
  <c r="L154" i="68"/>
  <c r="L155" i="68"/>
  <c r="L151" i="68"/>
  <c r="L157" i="68"/>
  <c r="L158" i="68"/>
  <c r="L161" i="68"/>
  <c r="L162" i="68"/>
  <c r="L152" i="68"/>
  <c r="L122" i="68"/>
  <c r="L123" i="68"/>
  <c r="L125" i="68"/>
  <c r="L118" i="68"/>
  <c r="L119" i="68"/>
  <c r="L129" i="68"/>
  <c r="L130" i="68"/>
  <c r="L86" i="68"/>
  <c r="L90" i="68"/>
  <c r="L93" i="68"/>
  <c r="L94" i="68"/>
  <c r="L91" i="68"/>
  <c r="L87" i="68"/>
  <c r="L97" i="68"/>
  <c r="L98" i="68"/>
  <c r="L88" i="68"/>
  <c r="L58" i="68"/>
  <c r="L59" i="68"/>
  <c r="L54" i="68"/>
  <c r="L61" i="68"/>
  <c r="L55" i="68"/>
  <c r="L65" i="68"/>
  <c r="L62" i="68"/>
  <c r="L66" i="68"/>
  <c r="L27" i="68"/>
  <c r="L22" i="68"/>
  <c r="L29" i="68"/>
  <c r="L23" i="68"/>
  <c r="L26" i="68"/>
  <c r="L33" i="68"/>
  <c r="L34" i="68"/>
  <c r="L597" i="66"/>
  <c r="L598" i="66"/>
  <c r="L594" i="66"/>
  <c r="L600" i="66"/>
  <c r="L601" i="66"/>
  <c r="L604" i="66"/>
  <c r="L605" i="66"/>
  <c r="L567" i="66"/>
  <c r="L568" i="66"/>
  <c r="L570" i="66"/>
  <c r="L564" i="66"/>
  <c r="L574" i="66"/>
  <c r="L575" i="66"/>
  <c r="L541" i="66"/>
  <c r="L534" i="66"/>
  <c r="L537" i="66"/>
  <c r="L544" i="66"/>
  <c r="L545" i="66"/>
  <c r="L508" i="66"/>
  <c r="L510" i="66"/>
  <c r="L504" i="66"/>
  <c r="L514" i="66"/>
  <c r="L507" i="66"/>
  <c r="L515" i="66"/>
  <c r="L480" i="66"/>
  <c r="L473" i="66"/>
  <c r="L483" i="66"/>
  <c r="L476" i="66"/>
  <c r="L484" i="66"/>
  <c r="L449" i="66"/>
  <c r="L446" i="66"/>
  <c r="L453" i="66"/>
  <c r="L443" i="66"/>
  <c r="L454" i="66"/>
  <c r="L416" i="66"/>
  <c r="L417" i="66"/>
  <c r="L419" i="66"/>
  <c r="L420" i="66"/>
  <c r="L423" i="66"/>
  <c r="L424" i="66"/>
  <c r="L415" i="66"/>
  <c r="L389" i="66"/>
  <c r="L390" i="66"/>
  <c r="L383" i="66"/>
  <c r="L386" i="66"/>
  <c r="L393" i="66"/>
  <c r="L394" i="66"/>
  <c r="L356" i="66"/>
  <c r="L353" i="66"/>
  <c r="L359" i="66"/>
  <c r="L363" i="66"/>
  <c r="L364" i="66"/>
  <c r="L330" i="66"/>
  <c r="L323" i="66"/>
  <c r="L326" i="66"/>
  <c r="L333" i="66"/>
  <c r="L327" i="66"/>
  <c r="L334" i="66"/>
  <c r="L296" i="66"/>
  <c r="L297" i="66"/>
  <c r="L299" i="66"/>
  <c r="L300" i="66"/>
  <c r="L293" i="66"/>
  <c r="L303" i="66"/>
  <c r="L304" i="66"/>
  <c r="L267" i="66"/>
  <c r="L270" i="66"/>
  <c r="L263" i="66"/>
  <c r="L272" i="66"/>
  <c r="L265" i="66"/>
  <c r="L273" i="66"/>
  <c r="L274" i="66"/>
  <c r="L232" i="66"/>
  <c r="L238" i="66"/>
  <c r="L239" i="66"/>
  <c r="L235" i="66"/>
  <c r="L236" i="66"/>
  <c r="L243" i="66"/>
  <c r="L208" i="66"/>
  <c r="L209" i="66"/>
  <c r="L202" i="66"/>
  <c r="L212" i="66"/>
  <c r="L205" i="66"/>
  <c r="L206" i="66"/>
  <c r="L213" i="66"/>
  <c r="L175" i="66"/>
  <c r="L172" i="66"/>
  <c r="L178" i="66"/>
  <c r="L179" i="66"/>
  <c r="L182" i="66"/>
  <c r="L183" i="66"/>
  <c r="L148" i="66"/>
  <c r="L142" i="66"/>
  <c r="L145" i="66"/>
  <c r="L152" i="66"/>
  <c r="L146" i="66"/>
  <c r="L153" i="66"/>
  <c r="L118" i="66"/>
  <c r="L115" i="66"/>
  <c r="L122" i="66"/>
  <c r="L116" i="66"/>
  <c r="L123" i="66"/>
  <c r="L88" i="66"/>
  <c r="L82" i="66"/>
  <c r="L89" i="66"/>
  <c r="L92" i="66"/>
  <c r="L93" i="66"/>
  <c r="L56" i="66"/>
  <c r="L52" i="66"/>
  <c r="L62" i="66"/>
  <c r="L55" i="66"/>
  <c r="L63" i="66"/>
  <c r="L29" i="66"/>
  <c r="L26" i="66"/>
  <c r="L22" i="66"/>
  <c r="L25" i="66"/>
  <c r="L32" i="66"/>
  <c r="L33" i="66"/>
  <c r="L1557" i="67"/>
  <c r="L1553" i="67"/>
  <c r="L1560" i="67"/>
  <c r="L1563" i="67"/>
  <c r="L1564" i="67"/>
  <c r="L1529" i="67"/>
  <c r="L1526" i="67"/>
  <c r="L1527" i="67"/>
  <c r="L1534" i="67"/>
  <c r="L1496" i="67"/>
  <c r="L1497" i="67"/>
  <c r="L1499" i="67"/>
  <c r="L1500" i="67"/>
  <c r="L1493" i="67"/>
  <c r="L1503" i="67"/>
  <c r="L1504" i="67"/>
  <c r="L1466" i="67"/>
  <c r="L1467" i="67"/>
  <c r="L1470" i="67"/>
  <c r="L1473" i="67"/>
  <c r="L1474" i="67"/>
  <c r="L1435" i="67"/>
  <c r="L1436" i="67"/>
  <c r="L1437" i="67"/>
  <c r="L1439" i="67"/>
  <c r="L1440" i="67"/>
  <c r="L1442" i="67"/>
  <c r="L1443" i="67"/>
  <c r="L1433" i="67"/>
  <c r="L1444" i="67"/>
  <c r="L1409" i="67"/>
  <c r="L1410" i="67"/>
  <c r="L1413" i="67"/>
  <c r="L1379" i="67"/>
  <c r="L1383" i="67"/>
  <c r="L1377" i="67"/>
  <c r="L1347" i="67"/>
  <c r="L1349" i="67"/>
  <c r="L1343" i="67"/>
  <c r="L1350" i="67"/>
  <c r="L1353" i="67"/>
  <c r="L1354" i="67"/>
  <c r="L1319" i="67"/>
  <c r="L1316" i="67"/>
  <c r="L1317" i="67"/>
  <c r="L1315" i="67"/>
  <c r="L1323" i="67"/>
  <c r="L1324" i="67"/>
  <c r="L1286" i="67"/>
  <c r="L1287" i="67"/>
  <c r="L1290" i="67"/>
  <c r="L1293" i="67"/>
  <c r="L1257" i="67"/>
  <c r="L1253" i="67"/>
  <c r="L1263" i="67"/>
  <c r="L1256" i="67"/>
  <c r="L1264" i="67"/>
  <c r="L1229" i="67"/>
  <c r="L1223" i="67"/>
  <c r="L1226" i="67"/>
  <c r="L1233" i="67"/>
  <c r="L1234" i="67"/>
  <c r="L1199" i="67"/>
  <c r="L1193" i="67"/>
  <c r="L1196" i="67"/>
  <c r="L1203" i="67"/>
  <c r="L1204" i="67"/>
  <c r="L1169" i="67"/>
  <c r="L1170" i="67"/>
  <c r="L1163" i="67"/>
  <c r="L1166" i="67"/>
  <c r="L1174" i="67"/>
  <c r="L1139" i="67"/>
  <c r="L1140" i="67"/>
  <c r="L1143" i="67"/>
  <c r="L1137" i="67"/>
  <c r="L1109" i="67"/>
  <c r="L1110" i="67"/>
  <c r="L1106" i="67"/>
  <c r="L1107" i="67"/>
  <c r="L1113" i="67"/>
  <c r="L1077" i="67"/>
  <c r="L1076" i="67"/>
  <c r="L1073" i="67"/>
  <c r="L1082" i="67"/>
  <c r="L1083" i="67"/>
  <c r="L1075" i="67"/>
  <c r="L1079" i="67"/>
  <c r="L1080" i="67"/>
  <c r="L1084" i="67"/>
  <c r="L1050" i="67"/>
  <c r="L1052" i="67"/>
  <c r="L1045" i="67"/>
  <c r="L1017" i="67"/>
  <c r="L1023" i="67"/>
  <c r="L986" i="67"/>
  <c r="L987" i="67"/>
  <c r="L989" i="67"/>
  <c r="L990" i="67"/>
  <c r="L993" i="67"/>
  <c r="L994" i="67"/>
  <c r="L957" i="67"/>
  <c r="L959" i="67"/>
  <c r="L953" i="67"/>
  <c r="L963" i="67"/>
  <c r="L964" i="67"/>
  <c r="L929" i="67"/>
  <c r="L930" i="67"/>
  <c r="L926" i="67"/>
  <c r="L934" i="67"/>
  <c r="L899" i="67"/>
  <c r="L893" i="67"/>
  <c r="L897" i="67"/>
  <c r="L903" i="67"/>
  <c r="L896" i="67"/>
  <c r="L869" i="67"/>
  <c r="L870" i="67"/>
  <c r="L873" i="67"/>
  <c r="L866" i="67"/>
  <c r="L867" i="67"/>
  <c r="L874" i="67"/>
  <c r="L837" i="67"/>
  <c r="L839" i="67"/>
  <c r="L840" i="67"/>
  <c r="L833" i="67"/>
  <c r="L843" i="67"/>
  <c r="L844" i="67"/>
  <c r="L834" i="67"/>
  <c r="L806" i="67"/>
  <c r="L807" i="67"/>
  <c r="L809" i="67"/>
  <c r="L813" i="67"/>
  <c r="L814" i="67"/>
  <c r="L804" i="67"/>
  <c r="L777" i="67"/>
  <c r="L780" i="67"/>
  <c r="L773" i="67"/>
  <c r="L776" i="67"/>
  <c r="L746" i="67"/>
  <c r="L747" i="67"/>
  <c r="L750" i="67"/>
  <c r="L753" i="67"/>
  <c r="L754" i="67"/>
  <c r="L719" i="67"/>
  <c r="L713" i="67"/>
  <c r="L723" i="67"/>
  <c r="L724" i="67"/>
  <c r="L690" i="67"/>
  <c r="L693" i="67"/>
  <c r="L694" i="67"/>
  <c r="L684" i="67"/>
  <c r="L659" i="67"/>
  <c r="L660" i="67"/>
  <c r="L663" i="67"/>
  <c r="L664" i="67"/>
  <c r="L628" i="67"/>
  <c r="L632" i="67"/>
  <c r="L625" i="67"/>
  <c r="L633" i="67"/>
  <c r="L595" i="67"/>
  <c r="L596" i="67"/>
  <c r="L598" i="67"/>
  <c r="L602" i="67"/>
  <c r="L603" i="67"/>
  <c r="L565" i="67"/>
  <c r="L572" i="67"/>
  <c r="L573" i="67"/>
  <c r="L538" i="67"/>
  <c r="L535" i="67"/>
  <c r="L536" i="67"/>
  <c r="L541" i="67"/>
  <c r="L542" i="67"/>
  <c r="L543" i="67"/>
  <c r="L508" i="67"/>
  <c r="L509" i="67"/>
  <c r="L502" i="67"/>
  <c r="L505" i="67"/>
  <c r="L506" i="67"/>
  <c r="L476" i="67"/>
  <c r="L478" i="67"/>
  <c r="L479" i="67"/>
  <c r="L482" i="67"/>
  <c r="L483" i="67"/>
  <c r="L446" i="67"/>
  <c r="L449" i="67"/>
  <c r="L442" i="67"/>
  <c r="L444" i="67"/>
  <c r="L451" i="67"/>
  <c r="L452" i="67"/>
  <c r="L453" i="67"/>
  <c r="L419" i="67"/>
  <c r="L412" i="67"/>
  <c r="L415" i="67"/>
  <c r="L422" i="67"/>
  <c r="L389" i="67"/>
  <c r="L392" i="67"/>
  <c r="L385" i="67"/>
  <c r="L393" i="67"/>
  <c r="L355" i="67"/>
  <c r="L356" i="67"/>
  <c r="L362" i="67"/>
  <c r="L363" i="67"/>
  <c r="L326" i="67"/>
  <c r="L325" i="67"/>
  <c r="L322" i="67"/>
  <c r="L333" i="67"/>
  <c r="L298" i="67"/>
  <c r="L299" i="67"/>
  <c r="L294" i="67"/>
  <c r="L295" i="67"/>
  <c r="L266" i="67"/>
  <c r="L268" i="67"/>
  <c r="L264" i="67"/>
  <c r="L271" i="67"/>
  <c r="L262" i="67"/>
  <c r="L273" i="67"/>
  <c r="L238" i="67"/>
  <c r="L235" i="67"/>
  <c r="L236" i="67"/>
  <c r="L206" i="67"/>
  <c r="L205" i="67"/>
  <c r="L213" i="67"/>
  <c r="L175" i="67"/>
  <c r="L176" i="67"/>
  <c r="L179" i="67"/>
  <c r="L178" i="67"/>
  <c r="L182" i="67"/>
  <c r="L183" i="67"/>
  <c r="L146" i="67"/>
  <c r="L148" i="67"/>
  <c r="L149" i="67"/>
  <c r="L142" i="67"/>
  <c r="L151" i="67"/>
  <c r="L144" i="67"/>
  <c r="L153" i="67"/>
  <c r="L116" i="67"/>
  <c r="L118" i="67"/>
  <c r="L119" i="67"/>
  <c r="L112" i="67"/>
  <c r="L123" i="67"/>
  <c r="L86" i="67"/>
  <c r="L89" i="67"/>
  <c r="L82" i="67"/>
  <c r="L84" i="67"/>
  <c r="L91" i="67"/>
  <c r="L92" i="67"/>
  <c r="L93" i="67"/>
  <c r="L55" i="67"/>
  <c r="L56" i="67"/>
  <c r="L58" i="67"/>
  <c r="L52" i="67"/>
  <c r="L62" i="67"/>
  <c r="L63" i="67"/>
  <c r="L25" i="67"/>
  <c r="L26" i="67"/>
  <c r="L28" i="67"/>
  <c r="L29" i="67"/>
  <c r="L22" i="67"/>
  <c r="L32" i="67"/>
  <c r="L33" i="67"/>
  <c r="L226" i="82"/>
  <c r="L227" i="82"/>
  <c r="L230" i="82"/>
  <c r="L224" i="82"/>
  <c r="L207" i="82"/>
  <c r="L210" i="82"/>
  <c r="L211" i="82"/>
  <c r="L212" i="82"/>
  <c r="L189" i="82"/>
  <c r="L186" i="82"/>
  <c r="L192" i="82"/>
  <c r="L193" i="82"/>
  <c r="L167" i="82"/>
  <c r="L169" i="82"/>
  <c r="L173" i="82"/>
  <c r="L170" i="82"/>
  <c r="L148" i="82"/>
  <c r="L150" i="82"/>
  <c r="L151" i="82"/>
  <c r="L154" i="82"/>
  <c r="L155" i="82"/>
  <c r="L131" i="82"/>
  <c r="L132" i="82"/>
  <c r="L135" i="82"/>
  <c r="L113" i="82"/>
  <c r="L116" i="82"/>
  <c r="L110" i="82"/>
  <c r="L117" i="82"/>
  <c r="L94" i="82"/>
  <c r="L96" i="82"/>
  <c r="L97" i="82"/>
  <c r="L98" i="82"/>
  <c r="L75" i="82"/>
  <c r="L74" i="82"/>
  <c r="L72" i="82"/>
  <c r="L77" i="82"/>
  <c r="L78" i="82"/>
  <c r="L56" i="82"/>
  <c r="L53" i="82"/>
  <c r="L58" i="82"/>
  <c r="L59" i="82"/>
  <c r="L55" i="82"/>
  <c r="L37" i="82"/>
  <c r="L34" i="82"/>
  <c r="L36" i="82"/>
  <c r="L39" i="82"/>
  <c r="L40" i="82"/>
  <c r="L41" i="82"/>
  <c r="L15" i="82"/>
  <c r="L17" i="82"/>
  <c r="L21" i="82"/>
  <c r="L22" i="82"/>
  <c r="L116" i="87"/>
  <c r="L123" i="87"/>
  <c r="L126" i="87"/>
  <c r="L120" i="87"/>
  <c r="L118" i="87"/>
  <c r="L119" i="87"/>
  <c r="L127" i="87"/>
  <c r="L88" i="87"/>
  <c r="L89" i="87"/>
  <c r="L91" i="87"/>
  <c r="L84" i="87"/>
  <c r="L92" i="87"/>
  <c r="L85" i="87"/>
  <c r="L95" i="87"/>
  <c r="L96" i="87"/>
  <c r="L61" i="87"/>
  <c r="L54" i="87"/>
  <c r="L57" i="87"/>
  <c r="L64" i="87"/>
  <c r="L58" i="87"/>
  <c r="L65" i="87"/>
  <c r="L29" i="87"/>
  <c r="L26" i="87"/>
  <c r="L27" i="87"/>
  <c r="L22" i="87"/>
  <c r="L30" i="87"/>
  <c r="L32" i="87"/>
  <c r="L33" i="87"/>
  <c r="L23" i="87"/>
  <c r="L25" i="87"/>
  <c r="L91" i="74"/>
  <c r="L88" i="74"/>
  <c r="L92" i="74"/>
  <c r="L84" i="74"/>
  <c r="L85" i="74"/>
  <c r="L95" i="74"/>
  <c r="L96" i="74"/>
  <c r="L53" i="74"/>
  <c r="L60" i="74"/>
  <c r="L54" i="74"/>
  <c r="L63" i="74"/>
  <c r="L64" i="74"/>
  <c r="L57" i="74"/>
  <c r="L58" i="74"/>
  <c r="L61" i="74"/>
  <c r="L56" i="74"/>
  <c r="L65" i="74"/>
  <c r="L30" i="74"/>
  <c r="L26" i="74"/>
  <c r="L27" i="74"/>
  <c r="L29" i="74"/>
  <c r="L23" i="74"/>
  <c r="L22" i="74"/>
  <c r="L33" i="74"/>
  <c r="L34" i="74"/>
  <c r="L597" i="39"/>
  <c r="L600" i="39"/>
  <c r="L599" i="39"/>
  <c r="L596" i="39"/>
  <c r="L603" i="39"/>
  <c r="L604" i="39"/>
  <c r="L566" i="39"/>
  <c r="L567" i="39"/>
  <c r="L569" i="39"/>
  <c r="L563" i="39"/>
  <c r="L573" i="39"/>
  <c r="L574" i="39"/>
  <c r="L536" i="39"/>
  <c r="L537" i="39"/>
  <c r="L540" i="39"/>
  <c r="L533" i="39"/>
  <c r="L542" i="39"/>
  <c r="L543" i="39"/>
  <c r="L535" i="39"/>
  <c r="L544" i="39"/>
  <c r="L534" i="39"/>
  <c r="L507" i="39"/>
  <c r="L509" i="39"/>
  <c r="L510" i="39"/>
  <c r="L503" i="39"/>
  <c r="L512" i="39"/>
  <c r="L513" i="39"/>
  <c r="L505" i="39"/>
  <c r="L477" i="39"/>
  <c r="L480" i="39"/>
  <c r="L482" i="39"/>
  <c r="L473" i="39"/>
  <c r="L483" i="39"/>
  <c r="L475" i="39"/>
  <c r="L476" i="39"/>
  <c r="L449" i="39"/>
  <c r="L450" i="39"/>
  <c r="L442" i="39"/>
  <c r="L443" i="39"/>
  <c r="L453" i="39"/>
  <c r="L446" i="39"/>
  <c r="L447" i="39"/>
  <c r="L416" i="39"/>
  <c r="L417" i="39"/>
  <c r="L419" i="39"/>
  <c r="L420" i="39"/>
  <c r="L422" i="39"/>
  <c r="L423" i="39"/>
  <c r="L415" i="39"/>
  <c r="L387" i="39"/>
  <c r="L392" i="39"/>
  <c r="L383" i="39"/>
  <c r="L385" i="39"/>
  <c r="L389" i="39"/>
  <c r="L386" i="39"/>
  <c r="L394" i="39"/>
  <c r="L355" i="39"/>
  <c r="L359" i="39"/>
  <c r="L356" i="39"/>
  <c r="L353" i="39"/>
  <c r="L362" i="39"/>
  <c r="L363" i="39"/>
  <c r="L364" i="39"/>
  <c r="L327" i="39"/>
  <c r="L330" i="39"/>
  <c r="L323" i="39"/>
  <c r="L332" i="39"/>
  <c r="L326" i="39"/>
  <c r="L333" i="39"/>
  <c r="L325" i="39"/>
  <c r="L334" i="39"/>
  <c r="L299" i="39"/>
  <c r="L292" i="39"/>
  <c r="L301" i="39"/>
  <c r="L302" i="39"/>
  <c r="L295" i="39"/>
  <c r="L296" i="39"/>
  <c r="L265" i="39"/>
  <c r="L266" i="39"/>
  <c r="L269" i="39"/>
  <c r="L262" i="39"/>
  <c r="L271" i="39"/>
  <c r="L272" i="39"/>
  <c r="L264" i="39"/>
  <c r="L273" i="39"/>
  <c r="L238" i="39"/>
  <c r="L241" i="39"/>
  <c r="L242" i="39"/>
  <c r="L234" i="39"/>
  <c r="L236" i="39"/>
  <c r="L239" i="39"/>
  <c r="L243" i="39"/>
  <c r="L208" i="39"/>
  <c r="L212" i="39"/>
  <c r="L209" i="39"/>
  <c r="L202" i="39"/>
  <c r="L205" i="39"/>
  <c r="L206" i="39"/>
  <c r="L179" i="39"/>
  <c r="L172" i="39"/>
  <c r="L175" i="39"/>
  <c r="L178" i="39"/>
  <c r="L182" i="39"/>
  <c r="L183" i="39"/>
  <c r="L146" i="39"/>
  <c r="L149" i="39"/>
  <c r="L148" i="39"/>
  <c r="L151" i="39"/>
  <c r="L152" i="39"/>
  <c r="L145" i="39"/>
  <c r="L153" i="39"/>
  <c r="L119" i="39"/>
  <c r="L112" i="39"/>
  <c r="L122" i="39"/>
  <c r="L115" i="39"/>
  <c r="L116" i="39"/>
  <c r="L123" i="39"/>
  <c r="L85" i="39"/>
  <c r="L86" i="39"/>
  <c r="L89" i="39"/>
  <c r="L92" i="39"/>
  <c r="L93" i="39"/>
  <c r="L56" i="39"/>
  <c r="L58" i="39"/>
  <c r="L52" i="39"/>
  <c r="L62" i="39"/>
  <c r="L55" i="39"/>
  <c r="L63" i="39"/>
  <c r="L22" i="39"/>
  <c r="L25" i="39"/>
  <c r="L28" i="39"/>
  <c r="L33" i="39"/>
  <c r="L371" i="79"/>
  <c r="L364" i="79"/>
  <c r="L372" i="79"/>
  <c r="L365" i="79"/>
  <c r="L368" i="79"/>
  <c r="L369" i="79"/>
  <c r="L376" i="79"/>
  <c r="L340" i="79"/>
  <c r="L333" i="79"/>
  <c r="L334" i="79"/>
  <c r="L337" i="79"/>
  <c r="L344" i="79"/>
  <c r="L338" i="79"/>
  <c r="L345" i="79"/>
  <c r="L306" i="79"/>
  <c r="L307" i="79"/>
  <c r="L302" i="79"/>
  <c r="L303" i="79"/>
  <c r="L312" i="79"/>
  <c r="L309" i="79"/>
  <c r="L310" i="79"/>
  <c r="L313" i="79"/>
  <c r="L305" i="79"/>
  <c r="L314" i="79"/>
  <c r="L276" i="79"/>
  <c r="L272" i="79"/>
  <c r="L279" i="79"/>
  <c r="L282" i="79"/>
  <c r="L275" i="79"/>
  <c r="L283" i="79"/>
  <c r="L247" i="79"/>
  <c r="L245" i="79"/>
  <c r="L240" i="79"/>
  <c r="L241" i="79"/>
  <c r="L250" i="79"/>
  <c r="L243" i="79"/>
  <c r="L244" i="79"/>
  <c r="L252" i="79"/>
  <c r="L242" i="79"/>
  <c r="L216" i="79"/>
  <c r="L209" i="79"/>
  <c r="L210" i="79"/>
  <c r="L213" i="79"/>
  <c r="L220" i="79"/>
  <c r="L214" i="79"/>
  <c r="L221" i="79"/>
  <c r="L178" i="79"/>
  <c r="L184" i="79"/>
  <c r="L177" i="79"/>
  <c r="L185" i="79"/>
  <c r="L188" i="79"/>
  <c r="L181" i="79"/>
  <c r="L182" i="79"/>
  <c r="L154" i="79"/>
  <c r="L146" i="79"/>
  <c r="L157" i="79"/>
  <c r="L150" i="79"/>
  <c r="L151" i="79"/>
  <c r="L147" i="79"/>
  <c r="L153" i="79"/>
  <c r="L120" i="79"/>
  <c r="L122" i="79"/>
  <c r="L115" i="79"/>
  <c r="L123" i="79"/>
  <c r="L116" i="79"/>
  <c r="L126" i="79"/>
  <c r="L119" i="79"/>
  <c r="L127" i="79"/>
  <c r="L89" i="79"/>
  <c r="L91" i="79"/>
  <c r="L87" i="79"/>
  <c r="L94" i="79"/>
  <c r="L84" i="79"/>
  <c r="L95" i="79"/>
  <c r="L88" i="79"/>
  <c r="L96" i="79"/>
  <c r="L54" i="79"/>
  <c r="L57" i="79"/>
  <c r="L63" i="79"/>
  <c r="L64" i="79"/>
  <c r="L56" i="79"/>
  <c r="L65" i="79"/>
  <c r="L25" i="79"/>
  <c r="L26" i="79"/>
  <c r="L30" i="79"/>
  <c r="L22" i="79"/>
  <c r="L23" i="79"/>
  <c r="L29" i="79"/>
  <c r="L32" i="79"/>
  <c r="L33" i="79"/>
  <c r="L34" i="79"/>
  <c r="L24" i="79"/>
  <c r="L740" i="36"/>
  <c r="L741" i="36"/>
  <c r="L739" i="36"/>
  <c r="L736" i="36"/>
  <c r="L737" i="36"/>
  <c r="L746" i="36"/>
  <c r="L747" i="36"/>
  <c r="L744" i="36"/>
  <c r="L748" i="36"/>
  <c r="L705" i="36"/>
  <c r="L712" i="36"/>
  <c r="L706" i="36"/>
  <c r="L713" i="36"/>
  <c r="L709" i="36"/>
  <c r="L717" i="36"/>
  <c r="L679" i="36"/>
  <c r="L681" i="36"/>
  <c r="L674" i="36"/>
  <c r="L678" i="36"/>
  <c r="L686" i="36"/>
  <c r="L643" i="36"/>
  <c r="L650" i="36"/>
  <c r="L651" i="36"/>
  <c r="L644" i="36"/>
  <c r="L646" i="36"/>
  <c r="L653" i="36"/>
  <c r="L647" i="36"/>
  <c r="L655" i="36"/>
  <c r="L616" i="36"/>
  <c r="L617" i="36"/>
  <c r="L619" i="36"/>
  <c r="L612" i="36"/>
  <c r="L624" i="36"/>
  <c r="L586" i="36"/>
  <c r="L588" i="36"/>
  <c r="L589" i="36"/>
  <c r="L581" i="36"/>
  <c r="L592" i="36"/>
  <c r="L593" i="36"/>
  <c r="L583" i="36"/>
  <c r="L554" i="36"/>
  <c r="L558" i="36"/>
  <c r="L555" i="36"/>
  <c r="L551" i="36"/>
  <c r="L561" i="36"/>
  <c r="L562" i="36"/>
  <c r="L523" i="36"/>
  <c r="L524" i="36"/>
  <c r="L520" i="36"/>
  <c r="L526" i="36"/>
  <c r="L519" i="36"/>
  <c r="L530" i="36"/>
  <c r="L531" i="36"/>
  <c r="L491" i="36"/>
  <c r="L492" i="36"/>
  <c r="L493" i="36"/>
  <c r="L496" i="36"/>
  <c r="L498" i="36"/>
  <c r="L499" i="36"/>
  <c r="L500" i="36"/>
  <c r="L462" i="36"/>
  <c r="L467" i="36"/>
  <c r="L458" i="36"/>
  <c r="L461" i="36"/>
  <c r="L468" i="36"/>
  <c r="L469" i="36"/>
  <c r="L431" i="36"/>
  <c r="L426" i="36"/>
  <c r="L429" i="36"/>
  <c r="L436" i="36"/>
  <c r="L437" i="36"/>
  <c r="L434" i="36"/>
  <c r="L438" i="36"/>
  <c r="L400" i="36"/>
  <c r="L395" i="36"/>
  <c r="L396" i="36"/>
  <c r="L402" i="36"/>
  <c r="L406" i="36"/>
  <c r="L407" i="36"/>
  <c r="L366" i="36"/>
  <c r="L367" i="36"/>
  <c r="L368" i="36"/>
  <c r="L373" i="36"/>
  <c r="L364" i="36"/>
  <c r="L374" i="36"/>
  <c r="L375" i="36"/>
  <c r="L332" i="36"/>
  <c r="L336" i="36"/>
  <c r="L337" i="36"/>
  <c r="L339" i="36"/>
  <c r="L333" i="36"/>
  <c r="L343" i="36"/>
  <c r="L344" i="36"/>
  <c r="L302" i="36"/>
  <c r="L305" i="36"/>
  <c r="L306" i="36"/>
  <c r="L312" i="36"/>
  <c r="L313" i="36"/>
  <c r="L278" i="36"/>
  <c r="L275" i="36"/>
  <c r="L277" i="36"/>
  <c r="L270" i="36"/>
  <c r="L281" i="36"/>
  <c r="L282" i="36"/>
  <c r="L246" i="36"/>
  <c r="L239" i="36"/>
  <c r="L243" i="36"/>
  <c r="L251" i="36"/>
  <c r="L212" i="36"/>
  <c r="L216" i="36"/>
  <c r="L208" i="36"/>
  <c r="L219" i="36"/>
  <c r="L220" i="36"/>
  <c r="L178" i="36"/>
  <c r="L181" i="36"/>
  <c r="L188" i="36"/>
  <c r="L189" i="36"/>
  <c r="L151" i="36"/>
  <c r="L146" i="36"/>
  <c r="L154" i="36"/>
  <c r="L157" i="36"/>
  <c r="L158" i="36"/>
  <c r="L122" i="36"/>
  <c r="L123" i="36"/>
  <c r="L120" i="36"/>
  <c r="L116" i="36"/>
  <c r="L115" i="36"/>
  <c r="L126" i="36"/>
  <c r="L127" i="36"/>
  <c r="L85" i="36"/>
  <c r="L92" i="36"/>
  <c r="L89" i="36"/>
  <c r="L84" i="36"/>
  <c r="L95" i="36"/>
  <c r="L96" i="36"/>
  <c r="L56" i="36"/>
  <c r="L54" i="36"/>
  <c r="L58" i="36"/>
  <c r="L65" i="36"/>
  <c r="L26" i="36"/>
  <c r="L22" i="36"/>
  <c r="L29" i="36"/>
  <c r="L33" i="36"/>
  <c r="L34" i="36"/>
  <c r="L551" i="54"/>
  <c r="L490" i="54"/>
  <c r="L489" i="54"/>
  <c r="L465" i="54"/>
  <c r="L457" i="54"/>
  <c r="L428" i="54"/>
  <c r="L405" i="54"/>
  <c r="L398" i="54"/>
  <c r="L374" i="54"/>
  <c r="L372" i="54"/>
  <c r="L343" i="54"/>
  <c r="L336" i="54"/>
  <c r="L305" i="54"/>
  <c r="L249" i="54"/>
  <c r="L243" i="54"/>
  <c r="L242" i="54"/>
  <c r="L211" i="54"/>
  <c r="L146" i="54"/>
  <c r="L94" i="54"/>
  <c r="L92" i="54"/>
  <c r="L87" i="54"/>
  <c r="L61" i="54"/>
  <c r="L60" i="54"/>
  <c r="L57" i="54"/>
  <c r="L22" i="54"/>
  <c r="L523" i="53"/>
  <c r="L466" i="53"/>
  <c r="L403" i="53"/>
  <c r="L335" i="53"/>
  <c r="L215" i="53"/>
  <c r="L209" i="53"/>
  <c r="L208" i="53"/>
  <c r="L181" i="53"/>
  <c r="L179" i="53"/>
  <c r="L150" i="53"/>
  <c r="L149" i="53"/>
  <c r="L116" i="53"/>
  <c r="L94" i="53"/>
  <c r="L25" i="53"/>
  <c r="L23" i="53"/>
  <c r="L622" i="35"/>
  <c r="L615" i="35"/>
  <c r="L591" i="35"/>
  <c r="L554" i="35"/>
  <c r="L553" i="35"/>
  <c r="L551" i="35"/>
  <c r="L436" i="35"/>
  <c r="L304" i="35"/>
  <c r="L302" i="35"/>
  <c r="L282" i="35"/>
  <c r="L271" i="35"/>
  <c r="L247" i="35"/>
  <c r="L216" i="35"/>
  <c r="L153" i="35"/>
  <c r="L125" i="35"/>
  <c r="L116" i="35"/>
  <c r="L88" i="35"/>
  <c r="L85" i="35"/>
  <c r="L64" i="35"/>
  <c r="L63" i="35"/>
  <c r="L58" i="35"/>
  <c r="L30" i="35"/>
  <c r="L491" i="52"/>
  <c r="L466" i="52"/>
  <c r="L465" i="52"/>
  <c r="L405" i="52"/>
  <c r="L398" i="52"/>
  <c r="L367" i="52"/>
  <c r="L365" i="52"/>
  <c r="L345" i="52"/>
  <c r="L342" i="52"/>
  <c r="L312" i="52"/>
  <c r="L310" i="52"/>
  <c r="L305" i="52"/>
  <c r="L274" i="52"/>
  <c r="L249" i="52"/>
  <c r="L211" i="52"/>
  <c r="L187" i="52"/>
  <c r="L180" i="52"/>
  <c r="L115" i="52"/>
  <c r="L94" i="52"/>
  <c r="L92" i="52"/>
  <c r="L803" i="33"/>
  <c r="L776" i="33"/>
  <c r="L720" i="33"/>
  <c r="L687" i="33"/>
  <c r="L653" i="33"/>
  <c r="L631" i="33"/>
  <c r="L630" i="33"/>
  <c r="L512" i="33"/>
  <c r="L504" i="33"/>
  <c r="L472" i="33"/>
  <c r="L442" i="33"/>
  <c r="L412" i="33"/>
  <c r="L264" i="33"/>
  <c r="L234" i="33"/>
  <c r="L204" i="33"/>
  <c r="L149" i="33"/>
  <c r="L119" i="33"/>
  <c r="L84" i="33"/>
  <c r="L62" i="33"/>
  <c r="L59" i="33"/>
  <c r="L29" i="33"/>
  <c r="L1058" i="31"/>
  <c r="L1057" i="31"/>
  <c r="L1056" i="31"/>
  <c r="L1055" i="31"/>
  <c r="L1054" i="31"/>
  <c r="L1053" i="31"/>
  <c r="L1052" i="31"/>
  <c r="L1051" i="31"/>
  <c r="L1050" i="31"/>
  <c r="L1049" i="31"/>
  <c r="L1048" i="31"/>
  <c r="L1047" i="31"/>
  <c r="L1046" i="31"/>
  <c r="L1045" i="31"/>
  <c r="L1027" i="31"/>
  <c r="L1026" i="31"/>
  <c r="L1025" i="31"/>
  <c r="L1024" i="31"/>
  <c r="L1023" i="31"/>
  <c r="L1022" i="31"/>
  <c r="L1021" i="31"/>
  <c r="L1020" i="31"/>
  <c r="L1019" i="31"/>
  <c r="L1018" i="31"/>
  <c r="L1017" i="31"/>
  <c r="L1016" i="31"/>
  <c r="L1015" i="31"/>
  <c r="L1014" i="31"/>
  <c r="L996" i="31"/>
  <c r="L995" i="31"/>
  <c r="L994" i="31"/>
  <c r="L993" i="31"/>
  <c r="L992" i="31"/>
  <c r="L991" i="31"/>
  <c r="L990" i="31"/>
  <c r="L989" i="31"/>
  <c r="L988" i="31"/>
  <c r="L987" i="31"/>
  <c r="L986" i="31"/>
  <c r="L985" i="31"/>
  <c r="L984" i="31"/>
  <c r="L983" i="31"/>
  <c r="L965" i="31"/>
  <c r="L964" i="31"/>
  <c r="L963" i="31"/>
  <c r="L962" i="31"/>
  <c r="L961" i="31"/>
  <c r="L960" i="31"/>
  <c r="L959" i="31"/>
  <c r="L958" i="31"/>
  <c r="L957" i="31"/>
  <c r="L956" i="31"/>
  <c r="L955" i="31"/>
  <c r="L954" i="31"/>
  <c r="L953" i="31"/>
  <c r="L952" i="31"/>
  <c r="L934" i="31"/>
  <c r="L933" i="31"/>
  <c r="L932" i="31"/>
  <c r="L931" i="31"/>
  <c r="L930" i="31"/>
  <c r="L929" i="31"/>
  <c r="L928" i="31"/>
  <c r="L927" i="31"/>
  <c r="L926" i="31"/>
  <c r="L925" i="31"/>
  <c r="L924" i="31"/>
  <c r="L923" i="31"/>
  <c r="L922" i="31"/>
  <c r="L921" i="31"/>
  <c r="L903" i="31"/>
  <c r="L902" i="31"/>
  <c r="L901" i="31"/>
  <c r="L900" i="31"/>
  <c r="L899" i="31"/>
  <c r="L898" i="31"/>
  <c r="L897" i="31"/>
  <c r="L896" i="31"/>
  <c r="L895" i="31"/>
  <c r="L894" i="31"/>
  <c r="L893" i="31"/>
  <c r="L892" i="31"/>
  <c r="L891" i="31"/>
  <c r="L890" i="31"/>
  <c r="L872" i="31"/>
  <c r="L871" i="31"/>
  <c r="L870" i="31"/>
  <c r="L869" i="31"/>
  <c r="L868" i="31"/>
  <c r="L867" i="31"/>
  <c r="L866" i="31"/>
  <c r="L865" i="31"/>
  <c r="L864" i="31"/>
  <c r="L863" i="31"/>
  <c r="L862" i="31"/>
  <c r="L861" i="31"/>
  <c r="L860" i="31"/>
  <c r="L859" i="31"/>
  <c r="L841" i="31"/>
  <c r="L840" i="31"/>
  <c r="L839" i="31"/>
  <c r="L838" i="31"/>
  <c r="L837" i="31"/>
  <c r="L836" i="31"/>
  <c r="L835" i="31"/>
  <c r="L834" i="31"/>
  <c r="L833" i="31"/>
  <c r="L832" i="31"/>
  <c r="L831" i="31"/>
  <c r="L830" i="31"/>
  <c r="L829" i="31"/>
  <c r="L828" i="31"/>
  <c r="L810" i="31"/>
  <c r="L809" i="31"/>
  <c r="L808" i="31"/>
  <c r="L807" i="31"/>
  <c r="L806" i="31"/>
  <c r="L805" i="31"/>
  <c r="L804" i="31"/>
  <c r="L803" i="31"/>
  <c r="L802" i="31"/>
  <c r="L801" i="31"/>
  <c r="L800" i="31"/>
  <c r="L799" i="31"/>
  <c r="L798" i="31"/>
  <c r="L797" i="31"/>
  <c r="L779" i="31"/>
  <c r="L778" i="31"/>
  <c r="L777" i="31"/>
  <c r="L776" i="31"/>
  <c r="L775" i="31"/>
  <c r="L774" i="31"/>
  <c r="L773" i="31"/>
  <c r="L772" i="31"/>
  <c r="L771" i="31"/>
  <c r="L770" i="31"/>
  <c r="L769" i="31"/>
  <c r="L768" i="31"/>
  <c r="L767" i="31"/>
  <c r="L766" i="31"/>
  <c r="L748" i="31"/>
  <c r="L747" i="31"/>
  <c r="L746" i="31"/>
  <c r="L745" i="31"/>
  <c r="L744" i="31"/>
  <c r="L743" i="31"/>
  <c r="L742" i="31"/>
  <c r="L741" i="31"/>
  <c r="L740" i="31"/>
  <c r="L739" i="31"/>
  <c r="L738" i="31"/>
  <c r="L737" i="31"/>
  <c r="L736" i="31"/>
  <c r="L735" i="31"/>
  <c r="L717" i="31"/>
  <c r="L716" i="31"/>
  <c r="L715" i="31"/>
  <c r="L714" i="31"/>
  <c r="L713" i="31"/>
  <c r="L712" i="31"/>
  <c r="L711" i="31"/>
  <c r="L710" i="31"/>
  <c r="L709" i="31"/>
  <c r="L708" i="31"/>
  <c r="L707" i="31"/>
  <c r="L706" i="31"/>
  <c r="L705" i="31"/>
  <c r="L704" i="31"/>
  <c r="L686" i="31"/>
  <c r="L685" i="31"/>
  <c r="L684" i="31"/>
  <c r="L683" i="31"/>
  <c r="L682" i="31"/>
  <c r="L681" i="31"/>
  <c r="L680" i="31"/>
  <c r="L679" i="31"/>
  <c r="L678" i="31"/>
  <c r="L677" i="31"/>
  <c r="L676" i="31"/>
  <c r="L675" i="31"/>
  <c r="L674" i="31"/>
  <c r="L673" i="31"/>
  <c r="L655" i="31"/>
  <c r="L654" i="31"/>
  <c r="L653" i="31"/>
  <c r="L652" i="31"/>
  <c r="L651" i="31"/>
  <c r="L650" i="31"/>
  <c r="L649" i="31"/>
  <c r="L648" i="31"/>
  <c r="L647" i="31"/>
  <c r="L646" i="31"/>
  <c r="L645" i="31"/>
  <c r="L644" i="31"/>
  <c r="L643" i="31"/>
  <c r="L642" i="31"/>
  <c r="L624" i="31"/>
  <c r="L623" i="31"/>
  <c r="L622" i="31"/>
  <c r="L621" i="31"/>
  <c r="L620" i="31"/>
  <c r="L619" i="31"/>
  <c r="L618" i="31"/>
  <c r="L617" i="31"/>
  <c r="L616" i="31"/>
  <c r="L615" i="31"/>
  <c r="L614" i="31"/>
  <c r="L613" i="31"/>
  <c r="L612" i="31"/>
  <c r="L611" i="31"/>
  <c r="L593" i="31"/>
  <c r="L592" i="31"/>
  <c r="L591" i="31"/>
  <c r="L590" i="31"/>
  <c r="L589" i="31"/>
  <c r="L588" i="31"/>
  <c r="L587" i="31"/>
  <c r="L586" i="31"/>
  <c r="L585" i="31"/>
  <c r="L584" i="31"/>
  <c r="L583" i="31"/>
  <c r="L582" i="31"/>
  <c r="L581" i="31"/>
  <c r="L580" i="31"/>
  <c r="L562" i="31"/>
  <c r="L561" i="31"/>
  <c r="L560" i="31"/>
  <c r="L559" i="31"/>
  <c r="L558" i="31"/>
  <c r="L557" i="31"/>
  <c r="L556" i="31"/>
  <c r="L555" i="31"/>
  <c r="L554" i="31"/>
  <c r="L553" i="31"/>
  <c r="L552" i="31"/>
  <c r="L551" i="31"/>
  <c r="L550" i="31"/>
  <c r="L549" i="31"/>
  <c r="L530" i="31"/>
  <c r="L529" i="31"/>
  <c r="L528" i="31"/>
  <c r="L527" i="31"/>
  <c r="L526" i="31"/>
  <c r="L525" i="31"/>
  <c r="L524" i="31"/>
  <c r="L523" i="31"/>
  <c r="L522" i="31"/>
  <c r="L521" i="31"/>
  <c r="L520" i="31"/>
  <c r="L519" i="31"/>
  <c r="L518" i="31"/>
  <c r="L517" i="31"/>
  <c r="L499" i="31"/>
  <c r="L498" i="31"/>
  <c r="L497" i="31"/>
  <c r="L496" i="31"/>
  <c r="L495" i="31"/>
  <c r="L494" i="31"/>
  <c r="L493" i="31"/>
  <c r="L492" i="31"/>
  <c r="L491" i="31"/>
  <c r="L490" i="31"/>
  <c r="L489" i="31"/>
  <c r="L488" i="31"/>
  <c r="L487" i="31"/>
  <c r="L486" i="31"/>
  <c r="L468" i="31"/>
  <c r="L467" i="31"/>
  <c r="L466" i="31"/>
  <c r="L465" i="31"/>
  <c r="L464" i="31"/>
  <c r="L463" i="31"/>
  <c r="L462" i="31"/>
  <c r="L461" i="31"/>
  <c r="L460" i="31"/>
  <c r="L459" i="31"/>
  <c r="L458" i="31"/>
  <c r="L457" i="31"/>
  <c r="L456" i="31"/>
  <c r="L455" i="31"/>
  <c r="L437" i="31"/>
  <c r="L436" i="31"/>
  <c r="L435" i="31"/>
  <c r="L434" i="31"/>
  <c r="L433" i="31"/>
  <c r="L432" i="31"/>
  <c r="L431" i="31"/>
  <c r="L430" i="31"/>
  <c r="L429" i="31"/>
  <c r="L428" i="31"/>
  <c r="L427" i="31"/>
  <c r="L426" i="31"/>
  <c r="L425" i="31"/>
  <c r="L424" i="31"/>
  <c r="L406" i="31"/>
  <c r="L405" i="31"/>
  <c r="L404" i="31"/>
  <c r="L403" i="31"/>
  <c r="L402" i="31"/>
  <c r="L401" i="31"/>
  <c r="L400" i="31"/>
  <c r="L399" i="31"/>
  <c r="L398" i="31"/>
  <c r="L397" i="31"/>
  <c r="L396" i="31"/>
  <c r="L395" i="31"/>
  <c r="L394" i="31"/>
  <c r="L393" i="31"/>
  <c r="L375" i="31"/>
  <c r="L374" i="31"/>
  <c r="L373" i="31"/>
  <c r="L372" i="31"/>
  <c r="L371" i="31"/>
  <c r="L370" i="31"/>
  <c r="L369" i="31"/>
  <c r="L368" i="31"/>
  <c r="L367" i="31"/>
  <c r="L366" i="31"/>
  <c r="L365" i="31"/>
  <c r="L364" i="31"/>
  <c r="L363" i="31"/>
  <c r="L362" i="31"/>
  <c r="L344" i="31"/>
  <c r="L343" i="31"/>
  <c r="L342" i="31"/>
  <c r="L341" i="31"/>
  <c r="L340" i="31"/>
  <c r="L339" i="31"/>
  <c r="L338" i="31"/>
  <c r="L337" i="31"/>
  <c r="L336" i="31"/>
  <c r="L335" i="31"/>
  <c r="L334" i="31"/>
  <c r="L333" i="31"/>
  <c r="L332" i="31"/>
  <c r="L331" i="31"/>
  <c r="L313" i="31"/>
  <c r="L312" i="31"/>
  <c r="L311" i="31"/>
  <c r="L310" i="31"/>
  <c r="L309" i="31"/>
  <c r="L308" i="31"/>
  <c r="L307" i="31"/>
  <c r="L306" i="31"/>
  <c r="L305" i="31"/>
  <c r="L304" i="31"/>
  <c r="L303" i="31"/>
  <c r="L302" i="31"/>
  <c r="L301" i="31"/>
  <c r="L300" i="31"/>
  <c r="L282" i="31"/>
  <c r="L281" i="31"/>
  <c r="L280" i="31"/>
  <c r="L279" i="31"/>
  <c r="L278" i="31"/>
  <c r="L277" i="31"/>
  <c r="L276" i="31"/>
  <c r="L275" i="31"/>
  <c r="L274" i="31"/>
  <c r="L273" i="31"/>
  <c r="L272" i="31"/>
  <c r="L271" i="31"/>
  <c r="L270" i="31"/>
  <c r="L269" i="31"/>
  <c r="L251" i="31"/>
  <c r="L250" i="31"/>
  <c r="L249" i="31"/>
  <c r="L248" i="31"/>
  <c r="L247" i="31"/>
  <c r="L246" i="31"/>
  <c r="L245" i="31"/>
  <c r="L244" i="31"/>
  <c r="L243" i="31"/>
  <c r="L242" i="31"/>
  <c r="L241" i="31"/>
  <c r="L240" i="31"/>
  <c r="L239" i="31"/>
  <c r="L238" i="31"/>
  <c r="L220" i="31"/>
  <c r="L219" i="31"/>
  <c r="L218" i="31"/>
  <c r="L217" i="31"/>
  <c r="L216" i="31"/>
  <c r="L215" i="31"/>
  <c r="L214" i="31"/>
  <c r="L213" i="31"/>
  <c r="L212" i="31"/>
  <c r="L211" i="31"/>
  <c r="L210" i="31"/>
  <c r="L209" i="31"/>
  <c r="L208" i="31"/>
  <c r="L207" i="31"/>
  <c r="L189" i="31"/>
  <c r="L188" i="31"/>
  <c r="L187" i="31"/>
  <c r="L186" i="31"/>
  <c r="L185" i="31"/>
  <c r="L184" i="31"/>
  <c r="L183" i="31"/>
  <c r="L182" i="31"/>
  <c r="L181" i="31"/>
  <c r="L180" i="31"/>
  <c r="L179" i="31"/>
  <c r="L178" i="31"/>
  <c r="L177" i="31"/>
  <c r="L176" i="31"/>
  <c r="L158" i="31"/>
  <c r="L157" i="31"/>
  <c r="L156" i="31"/>
  <c r="L155" i="31"/>
  <c r="L154" i="31"/>
  <c r="L153" i="31"/>
  <c r="L152" i="31"/>
  <c r="L151" i="31"/>
  <c r="L150" i="31"/>
  <c r="L149" i="31"/>
  <c r="L148" i="31"/>
  <c r="L147" i="31"/>
  <c r="L146" i="31"/>
  <c r="L145" i="31"/>
  <c r="L127" i="31"/>
  <c r="L126" i="31"/>
  <c r="L125" i="31"/>
  <c r="L124" i="31"/>
  <c r="L123" i="31"/>
  <c r="L122" i="31"/>
  <c r="L121" i="31"/>
  <c r="L120" i="31"/>
  <c r="L119" i="31"/>
  <c r="L118" i="31"/>
  <c r="L117" i="31"/>
  <c r="L116" i="31"/>
  <c r="L115" i="31"/>
  <c r="L114" i="31"/>
  <c r="L96" i="31"/>
  <c r="L95" i="31"/>
  <c r="L94" i="31"/>
  <c r="L93" i="31"/>
  <c r="L92" i="31"/>
  <c r="L91" i="31"/>
  <c r="L90" i="31"/>
  <c r="L89" i="31"/>
  <c r="L88" i="31"/>
  <c r="L87" i="31"/>
  <c r="L86" i="31"/>
  <c r="L85" i="31"/>
  <c r="L84" i="31"/>
  <c r="L83" i="31"/>
  <c r="L65" i="31"/>
  <c r="L64" i="31"/>
  <c r="L63" i="31"/>
  <c r="L62" i="31"/>
  <c r="L61" i="31"/>
  <c r="L60" i="31"/>
  <c r="L59" i="31"/>
  <c r="L58" i="31"/>
  <c r="L57" i="31"/>
  <c r="L56" i="31"/>
  <c r="L55" i="31"/>
  <c r="L54" i="31"/>
  <c r="L53" i="31"/>
  <c r="L52" i="31"/>
  <c r="L34" i="31"/>
  <c r="L33" i="31"/>
  <c r="L32" i="31"/>
  <c r="L30" i="31"/>
  <c r="L29" i="31"/>
  <c r="L28" i="31"/>
  <c r="L26" i="31"/>
  <c r="L25" i="31"/>
  <c r="L24" i="31"/>
  <c r="L22" i="31"/>
  <c r="L21" i="31"/>
  <c r="L1058" i="19"/>
  <c r="L1057" i="19"/>
  <c r="L1056" i="19"/>
  <c r="L1055" i="19"/>
  <c r="L1054" i="19"/>
  <c r="L1053" i="19"/>
  <c r="L1052" i="19"/>
  <c r="L1051" i="19"/>
  <c r="L1050" i="19"/>
  <c r="L1049" i="19"/>
  <c r="L1048" i="19"/>
  <c r="L1047" i="19"/>
  <c r="L1046" i="19"/>
  <c r="L1045" i="19"/>
  <c r="L1027" i="19"/>
  <c r="L1026" i="19"/>
  <c r="L1025" i="19"/>
  <c r="L1024" i="19"/>
  <c r="L1023" i="19"/>
  <c r="L1022" i="19"/>
  <c r="L1021" i="19"/>
  <c r="L1020" i="19"/>
  <c r="L1019" i="19"/>
  <c r="L1018" i="19"/>
  <c r="L1017" i="19"/>
  <c r="L1016" i="19"/>
  <c r="L1015" i="19"/>
  <c r="L1014" i="19"/>
  <c r="L996" i="19"/>
  <c r="L995" i="19"/>
  <c r="L994" i="19"/>
  <c r="L993" i="19"/>
  <c r="L992" i="19"/>
  <c r="L991" i="19"/>
  <c r="L990" i="19"/>
  <c r="L989" i="19"/>
  <c r="L988" i="19"/>
  <c r="L987" i="19"/>
  <c r="L986" i="19"/>
  <c r="L985" i="19"/>
  <c r="L984" i="19"/>
  <c r="L983" i="19"/>
  <c r="L965" i="19"/>
  <c r="L964" i="19"/>
  <c r="L963" i="19"/>
  <c r="L962" i="19"/>
  <c r="L961" i="19"/>
  <c r="L960" i="19"/>
  <c r="L959" i="19"/>
  <c r="L958" i="19"/>
  <c r="L957" i="19"/>
  <c r="L956" i="19"/>
  <c r="L955" i="19"/>
  <c r="L954" i="19"/>
  <c r="L953" i="19"/>
  <c r="L952" i="19"/>
  <c r="L934" i="19"/>
  <c r="L933" i="19"/>
  <c r="L932" i="19"/>
  <c r="L931" i="19"/>
  <c r="L930" i="19"/>
  <c r="L929" i="19"/>
  <c r="L928" i="19"/>
  <c r="L927" i="19"/>
  <c r="L926" i="19"/>
  <c r="L925" i="19"/>
  <c r="L924" i="19"/>
  <c r="L923" i="19"/>
  <c r="L922" i="19"/>
  <c r="L921" i="19"/>
  <c r="L903" i="19"/>
  <c r="L902" i="19"/>
  <c r="L901" i="19"/>
  <c r="L900" i="19"/>
  <c r="L899" i="19"/>
  <c r="L898" i="19"/>
  <c r="L897" i="19"/>
  <c r="L896" i="19"/>
  <c r="L895" i="19"/>
  <c r="L894" i="19"/>
  <c r="L893" i="19"/>
  <c r="L892" i="19"/>
  <c r="L891" i="19"/>
  <c r="L890" i="19"/>
  <c r="L872" i="19"/>
  <c r="L871" i="19"/>
  <c r="L870" i="19"/>
  <c r="L869" i="19"/>
  <c r="L868" i="19"/>
  <c r="L867" i="19"/>
  <c r="L866" i="19"/>
  <c r="L865" i="19"/>
  <c r="L864" i="19"/>
  <c r="L863" i="19"/>
  <c r="L862" i="19"/>
  <c r="L861" i="19"/>
  <c r="L860" i="19"/>
  <c r="L859" i="19"/>
  <c r="L841" i="19"/>
  <c r="L840" i="19"/>
  <c r="L839" i="19"/>
  <c r="L838" i="19"/>
  <c r="L837" i="19"/>
  <c r="L836" i="19"/>
  <c r="L835" i="19"/>
  <c r="L834" i="19"/>
  <c r="L833" i="19"/>
  <c r="L832" i="19"/>
  <c r="L831" i="19"/>
  <c r="L830" i="19"/>
  <c r="L829" i="19"/>
  <c r="L828" i="19"/>
  <c r="L810" i="19"/>
  <c r="L809" i="19"/>
  <c r="L808" i="19"/>
  <c r="L807" i="19"/>
  <c r="L806" i="19"/>
  <c r="L805" i="19"/>
  <c r="L804" i="19"/>
  <c r="L803" i="19"/>
  <c r="L802" i="19"/>
  <c r="L801" i="19"/>
  <c r="L800" i="19"/>
  <c r="L799" i="19"/>
  <c r="L798" i="19"/>
  <c r="L797" i="19"/>
  <c r="L779" i="19"/>
  <c r="L778" i="19"/>
  <c r="L777" i="19"/>
  <c r="L776" i="19"/>
  <c r="L775" i="19"/>
  <c r="L774" i="19"/>
  <c r="L773" i="19"/>
  <c r="L772" i="19"/>
  <c r="L771" i="19"/>
  <c r="L770" i="19"/>
  <c r="L769" i="19"/>
  <c r="L768" i="19"/>
  <c r="L767" i="19"/>
  <c r="L766" i="19"/>
  <c r="L748" i="19"/>
  <c r="L747" i="19"/>
  <c r="L746" i="19"/>
  <c r="L745" i="19"/>
  <c r="L744" i="19"/>
  <c r="L743" i="19"/>
  <c r="L742" i="19"/>
  <c r="L741" i="19"/>
  <c r="L740" i="19"/>
  <c r="L739" i="19"/>
  <c r="L738" i="19"/>
  <c r="L737" i="19"/>
  <c r="L736" i="19"/>
  <c r="L735" i="19"/>
  <c r="L717" i="19"/>
  <c r="L716" i="19"/>
  <c r="L715" i="19"/>
  <c r="L714" i="19"/>
  <c r="L713" i="19"/>
  <c r="L712" i="19"/>
  <c r="L711" i="19"/>
  <c r="L710" i="19"/>
  <c r="L709" i="19"/>
  <c r="L708" i="19"/>
  <c r="L707" i="19"/>
  <c r="L706" i="19"/>
  <c r="L705" i="19"/>
  <c r="L704" i="19"/>
  <c r="L686" i="19"/>
  <c r="L685" i="19"/>
  <c r="L684" i="19"/>
  <c r="L683" i="19"/>
  <c r="L682" i="19"/>
  <c r="L681" i="19"/>
  <c r="L680" i="19"/>
  <c r="L679" i="19"/>
  <c r="L678" i="19"/>
  <c r="L677" i="19"/>
  <c r="L676" i="19"/>
  <c r="L675" i="19"/>
  <c r="L674" i="19"/>
  <c r="L673" i="19"/>
  <c r="L655" i="19"/>
  <c r="L654" i="19"/>
  <c r="L653" i="19"/>
  <c r="L652" i="19"/>
  <c r="L651" i="19"/>
  <c r="L650" i="19"/>
  <c r="L649" i="19"/>
  <c r="L648" i="19"/>
  <c r="L647" i="19"/>
  <c r="L646" i="19"/>
  <c r="L645" i="19"/>
  <c r="L644" i="19"/>
  <c r="L643" i="19"/>
  <c r="L642" i="19"/>
  <c r="L624" i="19"/>
  <c r="L623" i="19"/>
  <c r="L622" i="19"/>
  <c r="L621" i="19"/>
  <c r="L620" i="19"/>
  <c r="L619" i="19"/>
  <c r="L618" i="19"/>
  <c r="L617" i="19"/>
  <c r="L616" i="19"/>
  <c r="L615" i="19"/>
  <c r="L614" i="19"/>
  <c r="L613" i="19"/>
  <c r="L612" i="19"/>
  <c r="L611" i="19"/>
  <c r="L593" i="19"/>
  <c r="L592" i="19"/>
  <c r="L591" i="19"/>
  <c r="L590" i="19"/>
  <c r="L589" i="19"/>
  <c r="L588" i="19"/>
  <c r="L587" i="19"/>
  <c r="L586" i="19"/>
  <c r="L585" i="19"/>
  <c r="L584" i="19"/>
  <c r="L583" i="19"/>
  <c r="L582" i="19"/>
  <c r="L581" i="19"/>
  <c r="L580" i="19"/>
  <c r="L562" i="19"/>
  <c r="L561" i="19"/>
  <c r="L560" i="19"/>
  <c r="L559" i="19"/>
  <c r="L558" i="19"/>
  <c r="L557" i="19"/>
  <c r="L556" i="19"/>
  <c r="L555" i="19"/>
  <c r="L554" i="19"/>
  <c r="L553" i="19"/>
  <c r="L552" i="19"/>
  <c r="L551" i="19"/>
  <c r="L550" i="19"/>
  <c r="L549" i="19"/>
  <c r="L530" i="19"/>
  <c r="L527" i="19"/>
  <c r="L526" i="19"/>
  <c r="L525" i="19"/>
  <c r="L524" i="19"/>
  <c r="L523" i="19"/>
  <c r="L522" i="19"/>
  <c r="L519" i="19"/>
  <c r="L518" i="19"/>
  <c r="L517" i="19"/>
  <c r="L498" i="19"/>
  <c r="L496" i="19"/>
  <c r="L494" i="19"/>
  <c r="L490" i="19"/>
  <c r="L487" i="19"/>
  <c r="L486" i="19"/>
  <c r="L468" i="19"/>
  <c r="L467" i="19"/>
  <c r="L464" i="19"/>
  <c r="L463" i="19"/>
  <c r="L460" i="19"/>
  <c r="L456" i="19"/>
  <c r="L455" i="19"/>
  <c r="L437" i="19"/>
  <c r="L433" i="19"/>
  <c r="L432" i="19"/>
  <c r="L431" i="19"/>
  <c r="L429" i="19"/>
  <c r="L426" i="19"/>
  <c r="L425" i="19"/>
  <c r="L424" i="19"/>
  <c r="L406" i="19"/>
  <c r="L405" i="19"/>
  <c r="L403" i="19"/>
  <c r="L402" i="19"/>
  <c r="L401" i="19"/>
  <c r="L400" i="19"/>
  <c r="L398" i="19"/>
  <c r="L397" i="19"/>
  <c r="L394" i="19"/>
  <c r="L393" i="19"/>
  <c r="L375" i="19"/>
  <c r="L374" i="19"/>
  <c r="L373" i="19"/>
  <c r="L372" i="19"/>
  <c r="L371" i="19"/>
  <c r="L370" i="19"/>
  <c r="L368" i="19"/>
  <c r="L367" i="19"/>
  <c r="L366" i="19"/>
  <c r="L365" i="19"/>
  <c r="L363" i="19"/>
  <c r="L362" i="19"/>
  <c r="L344" i="19"/>
  <c r="L343" i="19"/>
  <c r="L342" i="19"/>
  <c r="L341" i="19"/>
  <c r="L340" i="19"/>
  <c r="L339" i="19"/>
  <c r="L338" i="19"/>
  <c r="L337" i="19"/>
  <c r="L336" i="19"/>
  <c r="L335" i="19"/>
  <c r="L334" i="19"/>
  <c r="L333" i="19"/>
  <c r="L332" i="19"/>
  <c r="L331" i="19"/>
  <c r="L313" i="19"/>
  <c r="L312" i="19"/>
  <c r="L311" i="19"/>
  <c r="L310" i="19"/>
  <c r="L309" i="19"/>
  <c r="L308" i="19"/>
  <c r="L307" i="19"/>
  <c r="L306" i="19"/>
  <c r="L305" i="19"/>
  <c r="L304" i="19"/>
  <c r="L303" i="19"/>
  <c r="L302" i="19"/>
  <c r="L301" i="19"/>
  <c r="L300" i="19"/>
  <c r="L282" i="19"/>
  <c r="L281" i="19"/>
  <c r="L280" i="19"/>
  <c r="L279" i="19"/>
  <c r="L278" i="19"/>
  <c r="L277" i="19"/>
  <c r="L276" i="19"/>
  <c r="L275" i="19"/>
  <c r="L274" i="19"/>
  <c r="L273" i="19"/>
  <c r="L272" i="19"/>
  <c r="L271" i="19"/>
  <c r="L270" i="19"/>
  <c r="L269" i="19"/>
  <c r="L251" i="19"/>
  <c r="L250" i="19"/>
  <c r="L249" i="19"/>
  <c r="L248" i="19"/>
  <c r="L247" i="19"/>
  <c r="L246" i="19"/>
  <c r="L245" i="19"/>
  <c r="L244" i="19"/>
  <c r="L243" i="19"/>
  <c r="L242" i="19"/>
  <c r="L241" i="19"/>
  <c r="L240" i="19"/>
  <c r="L239" i="19"/>
  <c r="L238" i="19"/>
  <c r="L220" i="19"/>
  <c r="L219" i="19"/>
  <c r="L218" i="19"/>
  <c r="L217" i="19"/>
  <c r="L216" i="19"/>
  <c r="L215" i="19"/>
  <c r="L214" i="19"/>
  <c r="L213" i="19"/>
  <c r="L212" i="19"/>
  <c r="L211" i="19"/>
  <c r="L210" i="19"/>
  <c r="L209" i="19"/>
  <c r="L208" i="19"/>
  <c r="L207" i="19"/>
  <c r="L189" i="19"/>
  <c r="L188" i="19"/>
  <c r="L187" i="19"/>
  <c r="L186" i="19"/>
  <c r="L185" i="19"/>
  <c r="L184" i="19"/>
  <c r="L183" i="19"/>
  <c r="L182" i="19"/>
  <c r="L181" i="19"/>
  <c r="L180" i="19"/>
  <c r="L179" i="19"/>
  <c r="L178" i="19"/>
  <c r="L177" i="19"/>
  <c r="L176" i="19"/>
  <c r="L158" i="19"/>
  <c r="L157" i="19"/>
  <c r="L156" i="19"/>
  <c r="L155" i="19"/>
  <c r="L154" i="19"/>
  <c r="L153" i="19"/>
  <c r="L152" i="19"/>
  <c r="L151" i="19"/>
  <c r="L150" i="19"/>
  <c r="L149" i="19"/>
  <c r="L148" i="19"/>
  <c r="L147" i="19"/>
  <c r="L146" i="19"/>
  <c r="L145" i="19"/>
  <c r="L127" i="19"/>
  <c r="L126" i="19"/>
  <c r="L125" i="19"/>
  <c r="L124" i="19"/>
  <c r="L123" i="19"/>
  <c r="L122" i="19"/>
  <c r="L120" i="19"/>
  <c r="L119" i="19"/>
  <c r="L118" i="19"/>
  <c r="L117" i="19"/>
  <c r="L116" i="19"/>
  <c r="L115" i="19"/>
  <c r="L114" i="19"/>
  <c r="L96" i="19"/>
  <c r="L95" i="19"/>
  <c r="L94" i="19"/>
  <c r="L93" i="19"/>
  <c r="L92" i="19"/>
  <c r="L91" i="19"/>
  <c r="L90" i="19"/>
  <c r="L89" i="19"/>
  <c r="L88" i="19"/>
  <c r="L87" i="19"/>
  <c r="L86" i="19"/>
  <c r="L85" i="19"/>
  <c r="L84" i="19"/>
  <c r="L83" i="19"/>
  <c r="L65" i="19"/>
  <c r="L64" i="19"/>
  <c r="L63" i="19"/>
  <c r="L62" i="19"/>
  <c r="L61" i="19"/>
  <c r="L60" i="19"/>
  <c r="L59" i="19"/>
  <c r="L58" i="19"/>
  <c r="L57" i="19"/>
  <c r="L56" i="19"/>
  <c r="L55" i="19"/>
  <c r="L54" i="19"/>
  <c r="L53" i="19"/>
  <c r="L52" i="19"/>
  <c r="L34" i="19"/>
  <c r="L33" i="19"/>
  <c r="L32" i="19"/>
  <c r="L30" i="19"/>
  <c r="L29" i="19"/>
  <c r="L28" i="19"/>
  <c r="L26" i="19"/>
  <c r="L25" i="19"/>
  <c r="L24" i="19"/>
  <c r="L22" i="19"/>
  <c r="L21" i="19"/>
  <c r="L1048" i="30"/>
  <c r="L1046" i="30"/>
  <c r="L1023" i="30"/>
  <c r="L1018" i="30"/>
  <c r="L1015" i="30"/>
  <c r="L994" i="30"/>
  <c r="L993" i="30"/>
  <c r="L986" i="30"/>
  <c r="L955" i="30"/>
  <c r="L953" i="30"/>
  <c r="L952" i="30"/>
  <c r="L927" i="30"/>
  <c r="L924" i="30"/>
  <c r="L898" i="30"/>
  <c r="L895" i="30"/>
  <c r="L890" i="30"/>
  <c r="L863" i="30"/>
  <c r="L841" i="30"/>
  <c r="L839" i="30"/>
  <c r="L838" i="30"/>
  <c r="L832" i="30"/>
  <c r="L801" i="30"/>
  <c r="L798" i="30"/>
  <c r="L768" i="30"/>
  <c r="L744" i="30"/>
  <c r="L737" i="30"/>
  <c r="L735" i="30"/>
  <c r="L713" i="30"/>
  <c r="L704" i="30"/>
  <c r="L677" i="30"/>
  <c r="L676" i="30"/>
  <c r="L674" i="30"/>
  <c r="L673" i="30"/>
  <c r="L651" i="30"/>
  <c r="L650" i="30"/>
  <c r="L643" i="30"/>
  <c r="L619" i="30"/>
  <c r="L616" i="30"/>
  <c r="L589" i="30"/>
  <c r="L582" i="30"/>
  <c r="L560" i="30"/>
  <c r="L558" i="30"/>
  <c r="L552" i="30"/>
  <c r="L549" i="30"/>
  <c r="L530" i="30"/>
  <c r="L525" i="30"/>
  <c r="L518" i="30"/>
  <c r="L517" i="30"/>
  <c r="L486" i="30"/>
  <c r="L464" i="30"/>
  <c r="L457" i="30"/>
  <c r="L428" i="30"/>
  <c r="L426" i="30"/>
  <c r="L393" i="30"/>
  <c r="L373" i="30"/>
  <c r="L372" i="30"/>
  <c r="L371" i="30"/>
  <c r="L343" i="30"/>
  <c r="L334" i="30"/>
  <c r="L305" i="30"/>
  <c r="L303" i="30"/>
  <c r="L300" i="30"/>
  <c r="L282" i="30"/>
  <c r="L277" i="30"/>
  <c r="L272" i="30"/>
  <c r="L270" i="30"/>
  <c r="L239" i="30"/>
  <c r="L216" i="30"/>
  <c r="L213" i="30"/>
  <c r="L212" i="30"/>
  <c r="L187" i="30"/>
  <c r="L185" i="30"/>
  <c r="L180" i="30"/>
  <c r="L146" i="30"/>
  <c r="L125" i="30"/>
  <c r="L123" i="30"/>
  <c r="L88" i="30"/>
  <c r="L86" i="30"/>
  <c r="L825" i="76"/>
  <c r="L793" i="76"/>
  <c r="L765" i="76"/>
  <c r="L735" i="76"/>
  <c r="L704" i="76"/>
  <c r="L604" i="76"/>
  <c r="L548" i="76"/>
  <c r="L504" i="76"/>
  <c r="L448" i="76"/>
  <c r="L415" i="76"/>
  <c r="L347" i="76"/>
  <c r="L346" i="76"/>
  <c r="L322" i="76"/>
  <c r="L289" i="76"/>
  <c r="L280" i="76"/>
  <c r="L60" i="76"/>
  <c r="L58" i="76"/>
  <c r="L31" i="76"/>
  <c r="L712" i="34"/>
  <c r="L690" i="34"/>
  <c r="L624" i="34"/>
  <c r="L533" i="34"/>
  <c r="L477" i="34"/>
  <c r="L475" i="34"/>
  <c r="L446" i="34"/>
  <c r="L445" i="34"/>
  <c r="L391" i="34"/>
  <c r="L329" i="34"/>
  <c r="L323" i="34"/>
  <c r="L263" i="34"/>
  <c r="L262" i="34"/>
  <c r="L241" i="34"/>
  <c r="L239" i="34"/>
  <c r="L235" i="34"/>
  <c r="L234" i="34"/>
  <c r="L204" i="34"/>
  <c r="L202" i="34"/>
  <c r="L121" i="34"/>
  <c r="L114" i="34"/>
  <c r="L112" i="34"/>
  <c r="L923" i="48"/>
  <c r="L922" i="48"/>
  <c r="L894" i="48"/>
  <c r="L839" i="48"/>
  <c r="L831" i="48"/>
  <c r="L810" i="48"/>
  <c r="L801" i="48"/>
  <c r="L779" i="48"/>
  <c r="L768" i="48"/>
  <c r="L736" i="48"/>
  <c r="L652" i="48"/>
  <c r="L620" i="48"/>
  <c r="L615" i="48"/>
  <c r="L590" i="48"/>
  <c r="L586" i="48"/>
  <c r="L559" i="48"/>
  <c r="L551" i="48"/>
  <c r="L522" i="48"/>
  <c r="L521" i="48"/>
  <c r="L492" i="48"/>
  <c r="L458" i="48"/>
  <c r="L429" i="48"/>
  <c r="L337" i="48"/>
  <c r="L336" i="48"/>
  <c r="L280" i="48"/>
  <c r="L278" i="48"/>
  <c r="L244" i="48"/>
  <c r="L151" i="48"/>
  <c r="L87" i="48"/>
  <c r="L931" i="47"/>
  <c r="L925" i="47"/>
  <c r="L924" i="47"/>
  <c r="L894" i="47"/>
  <c r="L892" i="47"/>
  <c r="L865" i="47"/>
  <c r="L863" i="47"/>
  <c r="L862" i="47"/>
  <c r="L840" i="47"/>
  <c r="L832" i="47"/>
  <c r="L831" i="47"/>
  <c r="L799" i="47"/>
  <c r="L777" i="47"/>
  <c r="L746" i="47"/>
  <c r="L739" i="47"/>
  <c r="L706" i="47"/>
  <c r="L682" i="47"/>
  <c r="L677" i="47"/>
  <c r="L622" i="47"/>
  <c r="L589" i="47"/>
  <c r="L584" i="47"/>
  <c r="L553" i="47"/>
  <c r="L552" i="47"/>
  <c r="L529" i="47"/>
  <c r="L496" i="47"/>
  <c r="L401" i="47"/>
  <c r="L395" i="47"/>
  <c r="L271" i="47"/>
  <c r="L250" i="47"/>
  <c r="L125" i="47"/>
  <c r="L118" i="47"/>
  <c r="L85" i="47"/>
  <c r="L22" i="47"/>
  <c r="L872" i="85"/>
  <c r="L775" i="85"/>
  <c r="L741" i="85"/>
  <c r="L461" i="85"/>
  <c r="L309" i="85"/>
  <c r="L89" i="85"/>
  <c r="L930" i="20"/>
  <c r="L921" i="20"/>
  <c r="L713" i="20"/>
  <c r="L674" i="20"/>
  <c r="L620" i="20"/>
  <c r="L464" i="20"/>
  <c r="L182" i="20"/>
  <c r="L150" i="20"/>
  <c r="L123" i="20"/>
  <c r="L23" i="20"/>
  <c r="L617" i="45"/>
  <c r="L614" i="45"/>
  <c r="L587" i="45"/>
  <c r="L580" i="45"/>
  <c r="L562" i="45"/>
  <c r="L555" i="45"/>
  <c r="L554" i="45"/>
  <c r="L528" i="45"/>
  <c r="L527" i="45"/>
  <c r="L522" i="45"/>
  <c r="L496" i="45"/>
  <c r="L490" i="45"/>
  <c r="L489" i="45"/>
  <c r="L466" i="45"/>
  <c r="L464" i="45"/>
  <c r="L460" i="45"/>
  <c r="L426" i="45"/>
  <c r="L402" i="45"/>
  <c r="L364" i="45"/>
  <c r="L341" i="45"/>
  <c r="L336" i="45"/>
  <c r="L312" i="45"/>
  <c r="L309" i="45"/>
  <c r="L272" i="45"/>
  <c r="L244" i="45"/>
  <c r="L243" i="45"/>
  <c r="L218" i="45"/>
  <c r="L217" i="45"/>
  <c r="L211" i="45"/>
  <c r="L185" i="45"/>
  <c r="L182" i="45"/>
  <c r="L154" i="45"/>
  <c r="L153" i="45"/>
  <c r="L146" i="45"/>
  <c r="L125" i="45"/>
  <c r="L123" i="45"/>
  <c r="L122" i="45"/>
  <c r="L120" i="45"/>
  <c r="L95" i="45"/>
  <c r="L86" i="45"/>
  <c r="L63" i="45"/>
  <c r="L62" i="45"/>
  <c r="L56" i="45"/>
  <c r="L52" i="45"/>
  <c r="L30" i="45"/>
  <c r="L459" i="19" l="1"/>
  <c r="L466" i="19"/>
  <c r="L23" i="19"/>
  <c r="L865" i="67"/>
  <c r="L797" i="20"/>
  <c r="L31" i="66"/>
  <c r="L265" i="33"/>
  <c r="L1374" i="67"/>
  <c r="L358" i="67"/>
  <c r="L539" i="67"/>
  <c r="L497" i="19"/>
  <c r="L279" i="20"/>
  <c r="L591" i="47"/>
  <c r="L310" i="45"/>
  <c r="L56" i="35"/>
  <c r="L1013" i="67"/>
  <c r="L714" i="47"/>
  <c r="L399" i="19"/>
  <c r="L282" i="76"/>
  <c r="L25" i="68"/>
  <c r="L562" i="67"/>
  <c r="L217" i="85"/>
  <c r="L590" i="45"/>
  <c r="L188" i="76"/>
  <c r="L505" i="33"/>
  <c r="L902" i="33"/>
  <c r="L502" i="39"/>
  <c r="L86" i="47"/>
  <c r="L187" i="47"/>
  <c r="L242" i="47"/>
  <c r="L27" i="31"/>
  <c r="L151" i="33"/>
  <c r="L125" i="53"/>
  <c r="L1020" i="67"/>
  <c r="L310" i="47"/>
  <c r="L181" i="47"/>
  <c r="L243" i="67"/>
  <c r="L117" i="47"/>
  <c r="L117" i="53"/>
  <c r="L88" i="45"/>
  <c r="L343" i="45"/>
  <c r="L436" i="19"/>
  <c r="L492" i="52"/>
  <c r="L467" i="52"/>
  <c r="L529" i="48"/>
  <c r="L529" i="45"/>
  <c r="L398" i="47"/>
  <c r="L774" i="67"/>
  <c r="L1024" i="67"/>
  <c r="L24" i="68"/>
  <c r="L684" i="47"/>
  <c r="L369" i="19"/>
  <c r="L24" i="66"/>
  <c r="L474" i="66"/>
  <c r="L294" i="66"/>
  <c r="L359" i="67"/>
  <c r="L783" i="67"/>
  <c r="L113" i="67"/>
  <c r="L212" i="67"/>
  <c r="L653" i="67"/>
  <c r="L232" i="67"/>
  <c r="L683" i="67"/>
  <c r="L933" i="67"/>
  <c r="L1289" i="67"/>
  <c r="L992" i="67"/>
  <c r="L117" i="87"/>
  <c r="L263" i="39"/>
  <c r="L51" i="39"/>
  <c r="L231" i="33"/>
  <c r="L331" i="33"/>
  <c r="L61" i="33"/>
  <c r="L692" i="33"/>
  <c r="L481" i="33"/>
  <c r="L564" i="33"/>
  <c r="L264" i="34"/>
  <c r="L218" i="76"/>
  <c r="L353" i="76"/>
  <c r="L416" i="76"/>
  <c r="L179" i="54"/>
  <c r="L279" i="53"/>
  <c r="L405" i="53"/>
  <c r="L529" i="53"/>
  <c r="L87" i="35"/>
  <c r="L435" i="35"/>
  <c r="L560" i="35"/>
  <c r="L31" i="31"/>
  <c r="L63" i="48"/>
  <c r="L901" i="48"/>
  <c r="L707" i="48"/>
  <c r="L808" i="48"/>
  <c r="L32" i="48"/>
  <c r="L88" i="47"/>
  <c r="L342" i="47"/>
  <c r="L903" i="47"/>
  <c r="L24" i="47"/>
  <c r="L776" i="20"/>
  <c r="L373" i="20"/>
  <c r="L714" i="20"/>
  <c r="L396" i="20"/>
  <c r="L436" i="52"/>
  <c r="L181" i="34"/>
  <c r="L233" i="34"/>
  <c r="L535" i="34"/>
  <c r="L331" i="34"/>
  <c r="L692" i="34"/>
  <c r="L59" i="34"/>
  <c r="L240" i="34"/>
  <c r="L422" i="34"/>
  <c r="L602" i="34"/>
  <c r="L61" i="34"/>
  <c r="L423" i="34"/>
  <c r="L149" i="34"/>
  <c r="L211" i="34"/>
  <c r="L294" i="34"/>
  <c r="L452" i="34"/>
  <c r="L120" i="68"/>
  <c r="L280" i="68"/>
  <c r="L56" i="68"/>
  <c r="L689" i="67"/>
  <c r="L329" i="67"/>
  <c r="L382" i="67"/>
  <c r="L841" i="67"/>
  <c r="L1375" i="67"/>
  <c r="L571" i="67"/>
  <c r="L1533" i="67"/>
  <c r="L1376" i="67"/>
  <c r="L1313" i="67"/>
  <c r="L1114" i="67"/>
  <c r="L871" i="67"/>
  <c r="L810" i="67"/>
  <c r="L1345" i="67"/>
  <c r="L208" i="67"/>
  <c r="L1463" i="67"/>
  <c r="L1407" i="67"/>
  <c r="L292" i="67"/>
  <c r="L654" i="67"/>
  <c r="L1136" i="67"/>
  <c r="L655" i="67"/>
  <c r="L1259" i="67"/>
  <c r="L629" i="67"/>
  <c r="L1403" i="67"/>
  <c r="L983" i="67"/>
  <c r="L592" i="67"/>
  <c r="L1014" i="67"/>
  <c r="L1167" i="67"/>
  <c r="L687" i="67"/>
  <c r="L743" i="67"/>
  <c r="L904" i="67"/>
  <c r="L1434" i="67"/>
  <c r="L900" i="67"/>
  <c r="L1202" i="67"/>
  <c r="L1104" i="67"/>
  <c r="L1502" i="67"/>
  <c r="L1232" i="67"/>
  <c r="L23" i="67"/>
  <c r="L1344" i="67"/>
  <c r="L1262" i="67"/>
  <c r="L129" i="82"/>
  <c r="L412" i="39"/>
  <c r="L141" i="39"/>
  <c r="L293" i="39"/>
  <c r="L81" i="39"/>
  <c r="L89" i="33"/>
  <c r="L180" i="33"/>
  <c r="L362" i="33"/>
  <c r="L414" i="33"/>
  <c r="L475" i="33"/>
  <c r="L566" i="33"/>
  <c r="L623" i="33"/>
  <c r="L633" i="33"/>
  <c r="L872" i="33"/>
  <c r="L509" i="33"/>
  <c r="L837" i="33"/>
  <c r="L28" i="33"/>
  <c r="L444" i="33"/>
  <c r="L750" i="33"/>
  <c r="L895" i="33"/>
  <c r="L899" i="33"/>
  <c r="L24" i="36"/>
  <c r="L445" i="76"/>
  <c r="L566" i="76"/>
  <c r="L671" i="76"/>
  <c r="L183" i="76"/>
  <c r="L345" i="76"/>
  <c r="L408" i="76"/>
  <c r="L537" i="76"/>
  <c r="L662" i="76"/>
  <c r="L672" i="76"/>
  <c r="L159" i="76"/>
  <c r="L385" i="76"/>
  <c r="L90" i="76"/>
  <c r="L190" i="76"/>
  <c r="L405" i="76"/>
  <c r="L480" i="76"/>
  <c r="L666" i="76"/>
  <c r="L801" i="76"/>
  <c r="L427" i="54"/>
  <c r="L464" i="54"/>
  <c r="L146" i="53"/>
  <c r="L148" i="53"/>
  <c r="L312" i="53"/>
  <c r="L373" i="53"/>
  <c r="L436" i="53"/>
  <c r="L460" i="53"/>
  <c r="L522" i="53"/>
  <c r="L118" i="35"/>
  <c r="L218" i="35"/>
  <c r="L343" i="35"/>
  <c r="L211" i="35"/>
  <c r="L367" i="35"/>
  <c r="L429" i="35"/>
  <c r="L584" i="35"/>
  <c r="L25" i="35"/>
  <c r="L23" i="31"/>
  <c r="L342" i="48"/>
  <c r="L25" i="48"/>
  <c r="L56" i="48"/>
  <c r="L210" i="48"/>
  <c r="L272" i="48"/>
  <c r="L335" i="48"/>
  <c r="L491" i="48"/>
  <c r="L562" i="48"/>
  <c r="L684" i="48"/>
  <c r="L614" i="48"/>
  <c r="L92" i="48"/>
  <c r="L125" i="48"/>
  <c r="L148" i="48"/>
  <c r="L713" i="48"/>
  <c r="L25" i="47"/>
  <c r="L240" i="47"/>
  <c r="L373" i="47"/>
  <c r="L528" i="47"/>
  <c r="L683" i="47"/>
  <c r="L801" i="47"/>
  <c r="L211" i="47"/>
  <c r="L56" i="47"/>
  <c r="L63" i="47"/>
  <c r="L249" i="47"/>
  <c r="L273" i="47"/>
  <c r="L279" i="47"/>
  <c r="L335" i="47"/>
  <c r="L366" i="47"/>
  <c r="L395" i="85"/>
  <c r="L30" i="85"/>
  <c r="L60" i="85"/>
  <c r="L95" i="85"/>
  <c r="L155" i="85"/>
  <c r="L246" i="85"/>
  <c r="L521" i="85"/>
  <c r="L558" i="85"/>
  <c r="L83" i="85"/>
  <c r="L208" i="85"/>
  <c r="L250" i="85"/>
  <c r="L332" i="85"/>
  <c r="L339" i="85"/>
  <c r="L33" i="85"/>
  <c r="L116" i="85"/>
  <c r="L274" i="85"/>
  <c r="L468" i="85"/>
  <c r="L487" i="85"/>
  <c r="L770" i="85"/>
  <c r="L836" i="85"/>
  <c r="L686" i="85"/>
  <c r="L961" i="85"/>
  <c r="L182" i="85"/>
  <c r="L240" i="85"/>
  <c r="L278" i="85"/>
  <c r="L486" i="85"/>
  <c r="L524" i="85"/>
  <c r="L560" i="85"/>
  <c r="L589" i="85"/>
  <c r="L830" i="85"/>
  <c r="L923" i="85"/>
  <c r="L181" i="20"/>
  <c r="L591" i="20"/>
  <c r="L650" i="20"/>
  <c r="L710" i="20"/>
  <c r="L770" i="20"/>
  <c r="L85" i="20"/>
  <c r="L94" i="20"/>
  <c r="L241" i="20"/>
  <c r="L271" i="20"/>
  <c r="L402" i="20"/>
  <c r="L521" i="20"/>
  <c r="L768" i="20"/>
  <c r="L872" i="20"/>
  <c r="L34" i="20"/>
  <c r="L248" i="20"/>
  <c r="L280" i="20"/>
  <c r="L366" i="20"/>
  <c r="L184" i="20"/>
  <c r="L398" i="20"/>
  <c r="L528" i="20"/>
  <c r="L621" i="20"/>
  <c r="L739" i="20"/>
  <c r="L774" i="20"/>
  <c r="L870" i="20"/>
  <c r="L557" i="20"/>
  <c r="L801" i="20"/>
  <c r="L301" i="20"/>
  <c r="L495" i="20"/>
  <c r="L869" i="20"/>
  <c r="L157" i="52"/>
  <c r="L374" i="52"/>
  <c r="L281" i="52"/>
  <c r="L337" i="52"/>
  <c r="L498" i="52"/>
  <c r="L368" i="52"/>
  <c r="L31" i="19"/>
  <c r="L435" i="19"/>
  <c r="L457" i="19"/>
  <c r="L488" i="19"/>
  <c r="L395" i="19"/>
  <c r="L396" i="19"/>
  <c r="L428" i="19"/>
  <c r="L461" i="19"/>
  <c r="L462" i="19"/>
  <c r="L491" i="19"/>
  <c r="L493" i="19"/>
  <c r="L499" i="19"/>
  <c r="L520" i="19"/>
  <c r="L528" i="19"/>
  <c r="L529" i="19"/>
  <c r="L364" i="19"/>
  <c r="L430" i="19"/>
  <c r="L521" i="19"/>
  <c r="L56" i="46"/>
  <c r="L120" i="46"/>
  <c r="L243" i="46"/>
  <c r="L275" i="46"/>
  <c r="L308" i="46"/>
  <c r="L406" i="46"/>
  <c r="L430" i="46"/>
  <c r="L467" i="46"/>
  <c r="L491" i="46"/>
  <c r="L495" i="46"/>
  <c r="L53" i="46"/>
  <c r="L244" i="46"/>
  <c r="L457" i="46"/>
  <c r="L524" i="46"/>
  <c r="L530" i="46"/>
  <c r="L585" i="46"/>
  <c r="L593" i="46"/>
  <c r="L616" i="46"/>
  <c r="L623" i="46"/>
  <c r="L55" i="46"/>
  <c r="L63" i="46"/>
  <c r="L126" i="46"/>
  <c r="L146" i="46"/>
  <c r="L154" i="46"/>
  <c r="L157" i="46"/>
  <c r="L177" i="46"/>
  <c r="L188" i="46"/>
  <c r="L208" i="46"/>
  <c r="L212" i="46"/>
  <c r="L220" i="46"/>
  <c r="L274" i="46"/>
  <c r="L281" i="46"/>
  <c r="L366" i="46"/>
  <c r="L429" i="46"/>
  <c r="L465" i="46"/>
  <c r="L490" i="46"/>
  <c r="L552" i="46"/>
  <c r="L93" i="46"/>
  <c r="L178" i="46"/>
  <c r="L209" i="46"/>
  <c r="L217" i="46"/>
  <c r="L247" i="46"/>
  <c r="L302" i="46"/>
  <c r="L340" i="46"/>
  <c r="L402" i="46"/>
  <c r="L426" i="46"/>
  <c r="L499" i="46"/>
  <c r="L527" i="46"/>
  <c r="L612" i="46"/>
  <c r="L94" i="46"/>
  <c r="L309" i="46"/>
  <c r="L334" i="46"/>
  <c r="L395" i="46"/>
  <c r="L403" i="46"/>
  <c r="L589" i="46"/>
  <c r="L613" i="46"/>
  <c r="L620" i="46"/>
  <c r="L27" i="46"/>
  <c r="L30" i="46"/>
  <c r="L34" i="46"/>
  <c r="L58" i="46"/>
  <c r="L85" i="46"/>
  <c r="L87" i="46"/>
  <c r="L179" i="46"/>
  <c r="L219" i="46"/>
  <c r="L273" i="46"/>
  <c r="L300" i="46"/>
  <c r="L342" i="46"/>
  <c r="L369" i="46"/>
  <c r="L404" i="46"/>
  <c r="L464" i="46"/>
  <c r="L469" i="46"/>
  <c r="L493" i="46"/>
  <c r="L555" i="46"/>
  <c r="L590" i="46"/>
  <c r="L621" i="46"/>
  <c r="L624" i="46"/>
  <c r="L522" i="46"/>
  <c r="L528" i="46"/>
  <c r="L118" i="45"/>
  <c r="L148" i="45"/>
  <c r="L363" i="45"/>
  <c r="L93" i="45"/>
  <c r="L248" i="45"/>
  <c r="L456" i="45"/>
  <c r="L207" i="45"/>
  <c r="L220" i="45"/>
  <c r="L275" i="45"/>
  <c r="L461" i="45"/>
  <c r="L54" i="45"/>
  <c r="L117" i="45"/>
  <c r="L179" i="45"/>
  <c r="L241" i="45"/>
  <c r="L303" i="45"/>
  <c r="L497" i="45"/>
  <c r="L559" i="45"/>
  <c r="L31" i="79"/>
  <c r="L623" i="36"/>
  <c r="L274" i="36"/>
  <c r="L53" i="36"/>
  <c r="L119" i="36"/>
  <c r="L714" i="36"/>
  <c r="L25" i="36"/>
  <c r="L552" i="36"/>
  <c r="L23" i="36"/>
  <c r="L147" i="36"/>
  <c r="L250" i="36"/>
  <c r="L63" i="36"/>
  <c r="L210" i="36"/>
  <c r="L743" i="36"/>
  <c r="L62" i="36"/>
  <c r="L88" i="36"/>
  <c r="L61" i="36"/>
  <c r="L427" i="36"/>
  <c r="L527" i="36"/>
  <c r="L591" i="36"/>
  <c r="L459" i="36"/>
  <c r="L94" i="36"/>
  <c r="L622" i="36"/>
  <c r="L273" i="36"/>
  <c r="L522" i="36"/>
  <c r="L677" i="36"/>
  <c r="L466" i="36"/>
  <c r="L584" i="30"/>
  <c r="L186" i="30"/>
  <c r="L87" i="30"/>
  <c r="L962" i="30"/>
  <c r="L653" i="30"/>
  <c r="L487" i="30"/>
  <c r="L494" i="30"/>
  <c r="L559" i="30"/>
  <c r="L960" i="30"/>
  <c r="L779" i="30"/>
  <c r="L459" i="30"/>
  <c r="L280" i="30"/>
  <c r="L425" i="30"/>
  <c r="L528" i="30"/>
  <c r="L800" i="30"/>
  <c r="L1025" i="30"/>
  <c r="L238" i="30"/>
  <c r="L427" i="30"/>
  <c r="L434" i="30"/>
  <c r="L580" i="30"/>
  <c r="L279" i="30"/>
  <c r="L179" i="30"/>
  <c r="L217" i="30"/>
  <c r="L714" i="30"/>
  <c r="L739" i="30"/>
  <c r="L831" i="30"/>
  <c r="L1024" i="30"/>
  <c r="L124" i="30"/>
  <c r="L435" i="30"/>
  <c r="L489" i="30"/>
  <c r="L527" i="30"/>
  <c r="L652" i="30"/>
  <c r="L833" i="30"/>
  <c r="L901" i="30"/>
  <c r="L351" i="68"/>
  <c r="L64" i="68"/>
  <c r="L31" i="68"/>
  <c r="L344" i="68"/>
  <c r="L63" i="68"/>
  <c r="L255" i="68"/>
  <c r="L250" i="68"/>
  <c r="L223" i="68"/>
  <c r="L85" i="68"/>
  <c r="L149" i="68"/>
  <c r="L221" i="68"/>
  <c r="L312" i="68"/>
  <c r="L191" i="68"/>
  <c r="L216" i="68"/>
  <c r="L319" i="68"/>
  <c r="L248" i="68"/>
  <c r="L217" i="68"/>
  <c r="L127" i="68"/>
  <c r="L383" i="68"/>
  <c r="L117" i="68"/>
  <c r="L277" i="68"/>
  <c r="L95" i="68"/>
  <c r="L481" i="66"/>
  <c r="L240" i="66"/>
  <c r="L264" i="66"/>
  <c r="L271" i="66"/>
  <c r="L451" i="66"/>
  <c r="L542" i="66"/>
  <c r="L596" i="66"/>
  <c r="L538" i="66"/>
  <c r="L361" i="66"/>
  <c r="L477" i="66"/>
  <c r="L391" i="66"/>
  <c r="L357" i="66"/>
  <c r="L90" i="66"/>
  <c r="L210" i="66"/>
  <c r="L512" i="66"/>
  <c r="L173" i="66"/>
  <c r="L540" i="66"/>
  <c r="L329" i="66"/>
  <c r="L444" i="66"/>
  <c r="L603" i="66"/>
  <c r="L421" i="66"/>
  <c r="L302" i="66"/>
  <c r="L354" i="66"/>
  <c r="L28" i="66"/>
  <c r="L301" i="66"/>
  <c r="L234" i="66"/>
  <c r="L180" i="66"/>
  <c r="L414" i="66"/>
  <c r="L266" i="66"/>
  <c r="L86" i="66"/>
  <c r="L602" i="66"/>
  <c r="L479" i="66"/>
  <c r="L384" i="66"/>
  <c r="L1381" i="67"/>
  <c r="L1078" i="67"/>
  <c r="L1469" i="67"/>
  <c r="L1172" i="67"/>
  <c r="L1051" i="67"/>
  <c r="L749" i="67"/>
  <c r="L631" i="67"/>
  <c r="L961" i="67"/>
  <c r="L630" i="67"/>
  <c r="L383" i="67"/>
  <c r="L210" i="67"/>
  <c r="L354" i="67"/>
  <c r="L390" i="67"/>
  <c r="L1411" i="67"/>
  <c r="L1294" i="67"/>
  <c r="L1351" i="67"/>
  <c r="L1261" i="67"/>
  <c r="L1201" i="67"/>
  <c r="L1530" i="67"/>
  <c r="L1144" i="67"/>
  <c r="L1561" i="67"/>
  <c r="L955" i="67"/>
  <c r="L811" i="67"/>
  <c r="L784" i="67"/>
  <c r="L744" i="67"/>
  <c r="L563" i="67"/>
  <c r="L241" i="67"/>
  <c r="L475" i="67"/>
  <c r="L450" i="67"/>
  <c r="L270" i="67"/>
  <c r="L120" i="67"/>
  <c r="L53" i="67"/>
  <c r="L1047" i="67"/>
  <c r="L1074" i="67"/>
  <c r="L1441" i="67"/>
  <c r="L1314" i="67"/>
  <c r="L1164" i="67"/>
  <c r="L894" i="67"/>
  <c r="L805" i="67"/>
  <c r="L1015" i="67"/>
  <c r="L927" i="67"/>
  <c r="L323" i="67"/>
  <c r="L30" i="67"/>
  <c r="L303" i="67"/>
  <c r="L87" i="67"/>
  <c r="L203" i="67"/>
  <c r="L624" i="67"/>
  <c r="L233" i="67"/>
  <c r="L1197" i="67"/>
  <c r="L1531" i="67"/>
  <c r="L1472" i="67"/>
  <c r="L1111" i="67"/>
  <c r="L1224" i="67"/>
  <c r="L1291" i="67"/>
  <c r="L1318" i="67"/>
  <c r="L330" i="67"/>
  <c r="L1044" i="67"/>
  <c r="L416" i="67"/>
  <c r="L473" i="67"/>
  <c r="L293" i="67"/>
  <c r="L173" i="67"/>
  <c r="L115" i="67"/>
  <c r="L721" i="67"/>
  <c r="L391" i="67"/>
  <c r="L361" i="67"/>
  <c r="L360" i="67"/>
  <c r="L1054" i="67"/>
  <c r="L1414" i="67"/>
  <c r="L1494" i="67"/>
  <c r="L1227" i="67"/>
  <c r="L1134" i="67"/>
  <c r="L1016" i="67"/>
  <c r="L781" i="67"/>
  <c r="L864" i="67"/>
  <c r="L447" i="67"/>
  <c r="L954" i="67"/>
  <c r="L895" i="67"/>
  <c r="L714" i="67"/>
  <c r="L445" i="67"/>
  <c r="L272" i="67"/>
  <c r="L152" i="67"/>
  <c r="L510" i="67"/>
  <c r="L24" i="67"/>
  <c r="L1464" i="67"/>
  <c r="L1254" i="67"/>
  <c r="L984" i="67"/>
  <c r="L300" i="67"/>
  <c r="L540" i="67"/>
  <c r="L924" i="67"/>
  <c r="L566" i="67"/>
  <c r="L570" i="67"/>
  <c r="L413" i="67"/>
  <c r="L601" i="67"/>
  <c r="L90" i="67"/>
  <c r="L414" i="67"/>
  <c r="L812" i="67"/>
  <c r="L423" i="67"/>
  <c r="L388" i="67"/>
  <c r="L83" i="67"/>
  <c r="L1524" i="67"/>
  <c r="L1081" i="67"/>
  <c r="L1501" i="67"/>
  <c r="L1231" i="67"/>
  <c r="L1554" i="67"/>
  <c r="L1471" i="67"/>
  <c r="L1053" i="67"/>
  <c r="L420" i="67"/>
  <c r="L751" i="67"/>
  <c r="L931" i="67"/>
  <c r="L623" i="67"/>
  <c r="L1022" i="67"/>
  <c r="L691" i="67"/>
  <c r="L779" i="67"/>
  <c r="L533" i="67"/>
  <c r="L263" i="67"/>
  <c r="L60" i="67"/>
  <c r="L265" i="67"/>
  <c r="L302" i="67"/>
  <c r="L122" i="67"/>
  <c r="L150" i="67"/>
  <c r="L324" i="67"/>
  <c r="L1284" i="67"/>
  <c r="L1171" i="67"/>
  <c r="L1141" i="67"/>
  <c r="L1404" i="67"/>
  <c r="L991" i="67"/>
  <c r="L1465" i="67"/>
  <c r="L925" i="67"/>
  <c r="L240" i="67"/>
  <c r="L901" i="67"/>
  <c r="L568" i="67"/>
  <c r="L353" i="67"/>
  <c r="L180" i="67"/>
  <c r="L124" i="87"/>
  <c r="L31" i="87"/>
  <c r="L60" i="87"/>
  <c r="L93" i="87"/>
  <c r="L114" i="87"/>
  <c r="L31" i="74"/>
  <c r="L62" i="74"/>
  <c r="L93" i="74"/>
  <c r="L89" i="74"/>
  <c r="L24" i="74"/>
  <c r="L86" i="74"/>
  <c r="L55" i="74"/>
  <c r="L511" i="39"/>
  <c r="L564" i="39"/>
  <c r="L120" i="39"/>
  <c r="L454" i="39"/>
  <c r="L391" i="39"/>
  <c r="L233" i="39"/>
  <c r="L539" i="39"/>
  <c r="L421" i="39"/>
  <c r="L451" i="39"/>
  <c r="L384" i="39"/>
  <c r="L210" i="39"/>
  <c r="L90" i="39"/>
  <c r="L331" i="39"/>
  <c r="L270" i="39"/>
  <c r="L541" i="39"/>
  <c r="L354" i="39"/>
  <c r="L444" i="39"/>
  <c r="L481" i="39"/>
  <c r="L268" i="39"/>
  <c r="L88" i="39"/>
  <c r="L571" i="39"/>
  <c r="L147" i="39"/>
  <c r="L203" i="39"/>
  <c r="L474" i="39"/>
  <c r="L414" i="39"/>
  <c r="L232" i="39"/>
  <c r="L180" i="39"/>
  <c r="L60" i="39"/>
  <c r="L118" i="39"/>
  <c r="L30" i="39"/>
  <c r="L140" i="39"/>
  <c r="L324" i="39"/>
  <c r="L531" i="39"/>
  <c r="L298" i="39"/>
  <c r="L110" i="39"/>
  <c r="L53" i="39"/>
  <c r="L303" i="39"/>
  <c r="L592" i="39"/>
  <c r="L532" i="39"/>
  <c r="L261" i="39"/>
  <c r="L23" i="33"/>
  <c r="L60" i="33"/>
  <c r="L236" i="33"/>
  <c r="L212" i="33"/>
  <c r="L263" i="33"/>
  <c r="L88" i="33"/>
  <c r="L210" i="33"/>
  <c r="L382" i="33"/>
  <c r="L299" i="33"/>
  <c r="L352" i="33"/>
  <c r="L624" i="33"/>
  <c r="L717" i="33"/>
  <c r="L1015" i="33"/>
  <c r="L632" i="33"/>
  <c r="L744" i="33"/>
  <c r="L774" i="33"/>
  <c r="L804" i="33"/>
  <c r="L960" i="33"/>
  <c r="L1022" i="33"/>
  <c r="L602" i="33"/>
  <c r="L957" i="33"/>
  <c r="L625" i="33"/>
  <c r="L685" i="33"/>
  <c r="L779" i="33"/>
  <c r="L869" i="33"/>
  <c r="L955" i="33"/>
  <c r="L985" i="33"/>
  <c r="L1019" i="33"/>
  <c r="L474" i="33"/>
  <c r="L533" i="33"/>
  <c r="L541" i="33"/>
  <c r="L565" i="33"/>
  <c r="L603" i="33"/>
  <c r="L655" i="33"/>
  <c r="L871" i="33"/>
  <c r="L801" i="33"/>
  <c r="L711" i="33"/>
  <c r="L531" i="33"/>
  <c r="L110" i="33"/>
  <c r="L292" i="34"/>
  <c r="L88" i="34"/>
  <c r="L23" i="34"/>
  <c r="L503" i="34"/>
  <c r="L597" i="34"/>
  <c r="L51" i="34"/>
  <c r="L424" i="34"/>
  <c r="L141" i="34"/>
  <c r="L356" i="34"/>
  <c r="L326" i="34"/>
  <c r="L685" i="34"/>
  <c r="L354" i="34"/>
  <c r="L472" i="34"/>
  <c r="L510" i="34"/>
  <c r="L451" i="34"/>
  <c r="L481" i="34"/>
  <c r="L512" i="34"/>
  <c r="L542" i="34"/>
  <c r="L632" i="34"/>
  <c r="L719" i="34"/>
  <c r="L31" i="34"/>
  <c r="L54" i="34"/>
  <c r="L84" i="34"/>
  <c r="L291" i="34"/>
  <c r="L324" i="34"/>
  <c r="L625" i="34"/>
  <c r="L652" i="34"/>
  <c r="L91" i="34"/>
  <c r="L150" i="34"/>
  <c r="L174" i="34"/>
  <c r="L271" i="34"/>
  <c r="L209" i="34"/>
  <c r="L93" i="79"/>
  <c r="L211" i="79"/>
  <c r="L55" i="79"/>
  <c r="L125" i="79"/>
  <c r="L118" i="79"/>
  <c r="L335" i="79"/>
  <c r="L280" i="79"/>
  <c r="L186" i="79"/>
  <c r="L148" i="79"/>
  <c r="L304" i="79"/>
  <c r="L124" i="79"/>
  <c r="L251" i="79"/>
  <c r="L90" i="79"/>
  <c r="L278" i="79"/>
  <c r="L311" i="79"/>
  <c r="L187" i="79"/>
  <c r="L93" i="36"/>
  <c r="L557" i="36"/>
  <c r="L372" i="36"/>
  <c r="L310" i="36"/>
  <c r="L308" i="36"/>
  <c r="L155" i="36"/>
  <c r="L32" i="36"/>
  <c r="L334" i="36"/>
  <c r="L248" i="36"/>
  <c r="L124" i="36"/>
  <c r="L117" i="36"/>
  <c r="L341" i="36"/>
  <c r="L279" i="36"/>
  <c r="L559" i="36"/>
  <c r="L428" i="36"/>
  <c r="L365" i="36"/>
  <c r="L184" i="36"/>
  <c r="L150" i="36"/>
  <c r="L432" i="36"/>
  <c r="L645" i="36"/>
  <c r="L244" i="36"/>
  <c r="L303" i="36"/>
  <c r="L57" i="36"/>
  <c r="L707" i="36"/>
  <c r="L464" i="36"/>
  <c r="L87" i="36"/>
  <c r="L31" i="36"/>
  <c r="L528" i="36"/>
  <c r="L217" i="36"/>
  <c r="L745" i="36"/>
  <c r="L404" i="36"/>
  <c r="L241" i="36"/>
  <c r="L621" i="36"/>
  <c r="L490" i="36"/>
  <c r="L676" i="36"/>
  <c r="L435" i="36"/>
  <c r="L64" i="36"/>
  <c r="L59" i="36"/>
  <c r="L710" i="36"/>
  <c r="L738" i="36"/>
  <c r="L497" i="36"/>
  <c r="L186" i="36"/>
  <c r="L211" i="36"/>
  <c r="L521" i="36"/>
  <c r="L187" i="36"/>
  <c r="L118" i="36"/>
  <c r="L27" i="36"/>
  <c r="L25" i="30"/>
  <c r="L32" i="30"/>
  <c r="L52" i="30"/>
  <c r="L61" i="30"/>
  <c r="L145" i="30"/>
  <c r="L153" i="30"/>
  <c r="L246" i="30"/>
  <c r="L310" i="30"/>
  <c r="L341" i="30"/>
  <c r="L366" i="30"/>
  <c r="L458" i="30"/>
  <c r="L583" i="30"/>
  <c r="L615" i="30"/>
  <c r="L622" i="30"/>
  <c r="L646" i="30"/>
  <c r="L707" i="30"/>
  <c r="L738" i="30"/>
  <c r="L776" i="30"/>
  <c r="L805" i="30"/>
  <c r="L869" i="30"/>
  <c r="L900" i="30"/>
  <c r="L963" i="30"/>
  <c r="L1022" i="30"/>
  <c r="L117" i="30"/>
  <c r="L241" i="30"/>
  <c r="L396" i="30"/>
  <c r="L404" i="30"/>
  <c r="L466" i="30"/>
  <c r="L520" i="30"/>
  <c r="L591" i="30"/>
  <c r="L683" i="30"/>
  <c r="L746" i="30"/>
  <c r="L808" i="30"/>
  <c r="L931" i="30"/>
  <c r="L956" i="30"/>
  <c r="L53" i="30"/>
  <c r="L65" i="30"/>
  <c r="L1055" i="30"/>
  <c r="L118" i="30"/>
  <c r="L155" i="30"/>
  <c r="L210" i="30"/>
  <c r="L273" i="30"/>
  <c r="L304" i="30"/>
  <c r="L311" i="30"/>
  <c r="L397" i="30"/>
  <c r="L496" i="30"/>
  <c r="L521" i="30"/>
  <c r="L621" i="30"/>
  <c r="L681" i="30"/>
  <c r="L870" i="30"/>
  <c r="L894" i="30"/>
  <c r="L94" i="30"/>
  <c r="L248" i="30"/>
  <c r="L365" i="30"/>
  <c r="L403" i="30"/>
  <c r="L465" i="30"/>
  <c r="L553" i="30"/>
  <c r="L590" i="30"/>
  <c r="L684" i="30"/>
  <c r="L745" i="30"/>
  <c r="L807" i="30"/>
  <c r="L868" i="30"/>
  <c r="L987" i="30"/>
  <c r="L1053" i="30"/>
  <c r="L610" i="76"/>
  <c r="L151" i="76"/>
  <c r="L213" i="76"/>
  <c r="L279" i="76"/>
  <c r="L21" i="76"/>
  <c r="L65" i="76"/>
  <c r="L509" i="76"/>
  <c r="L547" i="76"/>
  <c r="L608" i="76"/>
  <c r="L697" i="76"/>
  <c r="L32" i="76"/>
  <c r="L534" i="76"/>
  <c r="L636" i="76"/>
  <c r="L643" i="76"/>
  <c r="L802" i="76"/>
  <c r="L832" i="76"/>
  <c r="L414" i="76"/>
  <c r="L447" i="76"/>
  <c r="L669" i="76"/>
  <c r="L701" i="76"/>
  <c r="L245" i="76"/>
  <c r="L314" i="76"/>
  <c r="L440" i="76"/>
  <c r="L602" i="76"/>
  <c r="L635" i="76"/>
  <c r="L834" i="76"/>
  <c r="L181" i="76"/>
  <c r="L352" i="76"/>
  <c r="L119" i="76"/>
  <c r="L225" i="76"/>
  <c r="L320" i="76"/>
  <c r="L641" i="76"/>
  <c r="L726" i="76"/>
  <c r="L156" i="76"/>
  <c r="L24" i="54"/>
  <c r="L125" i="54"/>
  <c r="L218" i="54"/>
  <c r="L280" i="54"/>
  <c r="L312" i="54"/>
  <c r="L402" i="54"/>
  <c r="L529" i="54"/>
  <c r="L558" i="54"/>
  <c r="L118" i="54"/>
  <c r="L273" i="54"/>
  <c r="L459" i="54"/>
  <c r="L21" i="54"/>
  <c r="L84" i="54"/>
  <c r="L122" i="54"/>
  <c r="L342" i="54"/>
  <c r="L309" i="54"/>
  <c r="L520" i="54"/>
  <c r="L367" i="54"/>
  <c r="L55" i="54"/>
  <c r="L153" i="54"/>
  <c r="L403" i="54"/>
  <c r="L522" i="54"/>
  <c r="L559" i="54"/>
  <c r="L120" i="54"/>
  <c r="L151" i="54"/>
  <c r="L456" i="54"/>
  <c r="L549" i="54"/>
  <c r="L153" i="53"/>
  <c r="L32" i="53"/>
  <c r="L34" i="53"/>
  <c r="L426" i="53"/>
  <c r="L555" i="53"/>
  <c r="L305" i="53"/>
  <c r="L435" i="53"/>
  <c r="L461" i="53"/>
  <c r="L467" i="53"/>
  <c r="L217" i="53"/>
  <c r="L343" i="53"/>
  <c r="L363" i="53"/>
  <c r="L498" i="53"/>
  <c r="L91" i="53"/>
  <c r="L123" i="53"/>
  <c r="L87" i="53"/>
  <c r="L96" i="53"/>
  <c r="L241" i="53"/>
  <c r="L304" i="53"/>
  <c r="L336" i="53"/>
  <c r="L118" i="53"/>
  <c r="L156" i="53"/>
  <c r="L58" i="53"/>
  <c r="L31" i="35"/>
  <c r="L86" i="35"/>
  <c r="L242" i="35"/>
  <c r="L333" i="35"/>
  <c r="L123" i="35"/>
  <c r="L217" i="35"/>
  <c r="L341" i="35"/>
  <c r="L94" i="35"/>
  <c r="L145" i="35"/>
  <c r="L374" i="35"/>
  <c r="L526" i="35"/>
  <c r="L624" i="35"/>
  <c r="L336" i="35"/>
  <c r="L187" i="35"/>
  <c r="L456" i="35"/>
  <c r="L216" i="48"/>
  <c r="L830" i="48"/>
  <c r="L94" i="48"/>
  <c r="L177" i="48"/>
  <c r="L461" i="48"/>
  <c r="L646" i="48"/>
  <c r="L55" i="48"/>
  <c r="L209" i="48"/>
  <c r="L277" i="48"/>
  <c r="L550" i="48"/>
  <c r="L333" i="48"/>
  <c r="L464" i="48"/>
  <c r="L84" i="48"/>
  <c r="L591" i="48"/>
  <c r="L182" i="48"/>
  <c r="L185" i="48"/>
  <c r="L394" i="48"/>
  <c r="L622" i="48"/>
  <c r="L841" i="48"/>
  <c r="L798" i="48"/>
  <c r="L891" i="48"/>
  <c r="L430" i="48"/>
  <c r="L459" i="48"/>
  <c r="L557" i="48"/>
  <c r="L743" i="48"/>
  <c r="L868" i="48"/>
  <c r="L930" i="48"/>
  <c r="L115" i="48"/>
  <c r="L498" i="48"/>
  <c r="L679" i="48"/>
  <c r="L714" i="48"/>
  <c r="L745" i="48"/>
  <c r="L145" i="48"/>
  <c r="L493" i="48"/>
  <c r="L589" i="48"/>
  <c r="L304" i="47"/>
  <c r="L557" i="47"/>
  <c r="L709" i="47"/>
  <c r="L32" i="47"/>
  <c r="L248" i="47"/>
  <c r="L775" i="47"/>
  <c r="L340" i="47"/>
  <c r="L582" i="47"/>
  <c r="L713" i="47"/>
  <c r="L771" i="47"/>
  <c r="L93" i="47"/>
  <c r="L180" i="47"/>
  <c r="L218" i="47"/>
  <c r="L464" i="47"/>
  <c r="L927" i="47"/>
  <c r="L461" i="47"/>
  <c r="L870" i="47"/>
  <c r="L770" i="47"/>
  <c r="L803" i="47"/>
  <c r="L491" i="47"/>
  <c r="L560" i="47"/>
  <c r="L839" i="47"/>
  <c r="L32" i="85"/>
  <c r="L244" i="85"/>
  <c r="L708" i="85"/>
  <c r="L146" i="85"/>
  <c r="L153" i="85"/>
  <c r="L551" i="85"/>
  <c r="L677" i="85"/>
  <c r="L706" i="85"/>
  <c r="L767" i="85"/>
  <c r="L988" i="85"/>
  <c r="L437" i="85"/>
  <c r="L520" i="85"/>
  <c r="L313" i="85"/>
  <c r="L396" i="85"/>
  <c r="L402" i="85"/>
  <c r="L489" i="85"/>
  <c r="L833" i="85"/>
  <c r="L117" i="85"/>
  <c r="L403" i="85"/>
  <c r="L435" i="85"/>
  <c r="L457" i="85"/>
  <c r="L490" i="85"/>
  <c r="L776" i="85"/>
  <c r="L802" i="85"/>
  <c r="L962" i="85"/>
  <c r="L738" i="85"/>
  <c r="L397" i="85"/>
  <c r="L463" i="85"/>
  <c r="L653" i="85"/>
  <c r="L777" i="85"/>
  <c r="L528" i="85"/>
  <c r="L310" i="85"/>
  <c r="L371" i="85"/>
  <c r="L808" i="85"/>
  <c r="L900" i="85"/>
  <c r="L991" i="85"/>
  <c r="L983" i="85"/>
  <c r="L272" i="85"/>
  <c r="L306" i="85"/>
  <c r="L334" i="85"/>
  <c r="L646" i="85"/>
  <c r="L832" i="85"/>
  <c r="L366" i="85"/>
  <c r="L552" i="85"/>
  <c r="L559" i="85"/>
  <c r="L584" i="85"/>
  <c r="L615" i="85"/>
  <c r="L838" i="85"/>
  <c r="L870" i="85"/>
  <c r="L932" i="85"/>
  <c r="L456" i="85"/>
  <c r="L614" i="85"/>
  <c r="L931" i="85"/>
  <c r="L427" i="20"/>
  <c r="L677" i="20"/>
  <c r="L522" i="20"/>
  <c r="L646" i="20"/>
  <c r="L365" i="20"/>
  <c r="L25" i="20"/>
  <c r="L31" i="20"/>
  <c r="L56" i="20"/>
  <c r="L86" i="20"/>
  <c r="L459" i="20"/>
  <c r="L736" i="20"/>
  <c r="L334" i="20"/>
  <c r="L404" i="20"/>
  <c r="L497" i="20"/>
  <c r="L187" i="20"/>
  <c r="L367" i="20"/>
  <c r="L560" i="20"/>
  <c r="L802" i="20"/>
  <c r="L397" i="20"/>
  <c r="L558" i="20"/>
  <c r="L30" i="20"/>
  <c r="L93" i="20"/>
  <c r="L153" i="20"/>
  <c r="L209" i="20"/>
  <c r="L589" i="20"/>
  <c r="L929" i="20"/>
  <c r="L372" i="20"/>
  <c r="L559" i="20"/>
  <c r="L707" i="20"/>
  <c r="L769" i="20"/>
  <c r="L900" i="20"/>
  <c r="L212" i="20"/>
  <c r="L244" i="20"/>
  <c r="L247" i="20"/>
  <c r="L375" i="20"/>
  <c r="L25" i="52"/>
  <c r="L220" i="52"/>
  <c r="L343" i="52"/>
  <c r="L464" i="52"/>
  <c r="L63" i="52"/>
  <c r="L87" i="52"/>
  <c r="L218" i="52"/>
  <c r="L275" i="52"/>
  <c r="L460" i="52"/>
  <c r="L62" i="52"/>
  <c r="L114" i="52"/>
  <c r="L395" i="52"/>
  <c r="L189" i="52"/>
  <c r="L213" i="52"/>
  <c r="L433" i="52"/>
  <c r="L242" i="52"/>
  <c r="L429" i="52"/>
  <c r="L60" i="12"/>
  <c r="L157" i="12"/>
  <c r="L314" i="12"/>
  <c r="L407" i="12"/>
  <c r="L430" i="12"/>
  <c r="L158" i="12"/>
  <c r="L369" i="12"/>
  <c r="L61" i="12"/>
  <c r="L87" i="12"/>
  <c r="L115" i="12"/>
  <c r="L127" i="12"/>
  <c r="L185" i="12"/>
  <c r="L242" i="12"/>
  <c r="L396" i="12"/>
  <c r="L403" i="12"/>
  <c r="L57" i="12"/>
  <c r="L94" i="12"/>
  <c r="L243" i="12"/>
  <c r="L277" i="12"/>
  <c r="L54" i="12"/>
  <c r="L95" i="12"/>
  <c r="L177" i="12"/>
  <c r="L212" i="12"/>
  <c r="L303" i="12"/>
  <c r="L375" i="12"/>
  <c r="L23" i="12"/>
  <c r="L278" i="12"/>
  <c r="L309" i="12"/>
  <c r="L345" i="12"/>
  <c r="L427" i="12"/>
  <c r="L434" i="12"/>
  <c r="L493" i="12"/>
  <c r="L64" i="12"/>
  <c r="L146" i="12"/>
  <c r="L150" i="12"/>
  <c r="L213" i="12"/>
  <c r="L467" i="12"/>
  <c r="L91" i="12"/>
  <c r="L118" i="12"/>
  <c r="L239" i="12"/>
  <c r="L368" i="12"/>
  <c r="L558" i="12"/>
  <c r="L550" i="12"/>
  <c r="L153" i="12"/>
  <c r="L340" i="12"/>
  <c r="L114" i="12"/>
  <c r="L307" i="12"/>
  <c r="L251" i="12"/>
  <c r="L527" i="12"/>
  <c r="L404" i="19"/>
  <c r="L427" i="19"/>
  <c r="L434" i="19"/>
  <c r="L458" i="19"/>
  <c r="L465" i="19"/>
  <c r="L489" i="19"/>
  <c r="L492" i="19"/>
  <c r="L495" i="19"/>
  <c r="L57" i="82"/>
  <c r="L152" i="82"/>
  <c r="L171" i="82"/>
  <c r="L19" i="82"/>
  <c r="L153" i="82"/>
  <c r="L229" i="82"/>
  <c r="L134" i="82"/>
  <c r="L205" i="82"/>
  <c r="L112" i="82"/>
  <c r="L20" i="82"/>
  <c r="L38" i="82"/>
  <c r="L136" i="82"/>
  <c r="L133" i="82"/>
  <c r="L231" i="82"/>
  <c r="L172" i="82"/>
  <c r="L228" i="82"/>
  <c r="L60" i="82"/>
  <c r="L32" i="83"/>
  <c r="L217" i="83"/>
  <c r="L310" i="83"/>
  <c r="L33" i="83"/>
  <c r="L218" i="83"/>
  <c r="L311" i="83"/>
  <c r="L587" i="83"/>
  <c r="L34" i="83"/>
  <c r="L219" i="83"/>
  <c r="L312" i="83"/>
  <c r="L900" i="83"/>
  <c r="L127" i="83"/>
  <c r="L220" i="83"/>
  <c r="L274" i="83"/>
  <c r="L313" i="83"/>
  <c r="L901" i="83"/>
  <c r="L993" i="83"/>
  <c r="L275" i="83"/>
  <c r="L644" i="83"/>
  <c r="L90" i="83"/>
  <c r="L405" i="83"/>
  <c r="L459" i="83"/>
  <c r="L995" i="83"/>
  <c r="L27" i="83"/>
  <c r="L119" i="83"/>
  <c r="L212" i="83"/>
  <c r="L305" i="83"/>
  <c r="L120" i="83"/>
  <c r="L213" i="83"/>
  <c r="L306" i="83"/>
  <c r="L582" i="83"/>
  <c r="L83" i="83"/>
  <c r="L214" i="83"/>
  <c r="L307" i="83"/>
  <c r="L344" i="83"/>
  <c r="L895" i="83"/>
  <c r="L987" i="83"/>
  <c r="L215" i="83"/>
  <c r="L308" i="83"/>
  <c r="L896" i="83"/>
  <c r="L216" i="83"/>
  <c r="L309" i="83"/>
  <c r="L492" i="83"/>
  <c r="L770" i="83"/>
  <c r="L463" i="83"/>
  <c r="L832" i="83"/>
  <c r="L54" i="83"/>
  <c r="L57" i="83"/>
  <c r="L558" i="83"/>
  <c r="L372" i="83"/>
  <c r="L426" i="83"/>
  <c r="L519" i="83"/>
  <c r="L871" i="83"/>
  <c r="L59" i="83"/>
  <c r="L22" i="83"/>
  <c r="L207" i="83"/>
  <c r="L300" i="83"/>
  <c r="L374" i="83"/>
  <c r="L521" i="83"/>
  <c r="L146" i="83"/>
  <c r="L462" i="83"/>
  <c r="L23" i="83"/>
  <c r="L429" i="83"/>
  <c r="L707" i="83"/>
  <c r="L746" i="83"/>
  <c r="L115" i="83"/>
  <c r="L208" i="83"/>
  <c r="L301" i="83"/>
  <c r="L116" i="83"/>
  <c r="L155" i="83"/>
  <c r="L209" i="83"/>
  <c r="L302" i="83"/>
  <c r="L617" i="83"/>
  <c r="L25" i="83"/>
  <c r="L210" i="83"/>
  <c r="L303" i="83"/>
  <c r="L618" i="83"/>
  <c r="L211" i="83"/>
  <c r="L304" i="83"/>
  <c r="L526" i="83"/>
  <c r="L711" i="83"/>
  <c r="L892" i="83"/>
  <c r="L373" i="68"/>
  <c r="L380" i="68"/>
  <c r="L348" i="68"/>
  <c r="L341" i="68"/>
  <c r="L316" i="68"/>
  <c r="L309" i="68"/>
  <c r="L284" i="68"/>
  <c r="L252" i="68"/>
  <c r="L245" i="68"/>
  <c r="L220" i="68"/>
  <c r="L213" i="68"/>
  <c r="L181" i="68"/>
  <c r="L188" i="68"/>
  <c r="L156" i="68"/>
  <c r="L124" i="68"/>
  <c r="L92" i="68"/>
  <c r="L60" i="68"/>
  <c r="L53" i="68"/>
  <c r="L28" i="68"/>
  <c r="L21" i="68"/>
  <c r="L599" i="66"/>
  <c r="L569" i="66"/>
  <c r="L539" i="66"/>
  <c r="L509" i="66"/>
  <c r="L478" i="66"/>
  <c r="L448" i="66"/>
  <c r="L418" i="66"/>
  <c r="L388" i="66"/>
  <c r="L358" i="66"/>
  <c r="L328" i="66"/>
  <c r="L298" i="66"/>
  <c r="L268" i="66"/>
  <c r="L237" i="66"/>
  <c r="L207" i="66"/>
  <c r="L177" i="66"/>
  <c r="L147" i="66"/>
  <c r="L117" i="66"/>
  <c r="L87" i="66"/>
  <c r="L57" i="66"/>
  <c r="L27" i="66"/>
  <c r="L1558" i="67"/>
  <c r="L1528" i="67"/>
  <c r="L1498" i="67"/>
  <c r="L1468" i="67"/>
  <c r="L1438" i="67"/>
  <c r="L1408" i="67"/>
  <c r="L1378" i="67"/>
  <c r="L1348" i="67"/>
  <c r="L1322" i="67"/>
  <c r="L1292" i="67"/>
  <c r="L1258" i="67"/>
  <c r="L1228" i="67"/>
  <c r="L1198" i="67"/>
  <c r="L1168" i="67"/>
  <c r="L1138" i="67"/>
  <c r="L1108" i="67"/>
  <c r="L1048" i="67"/>
  <c r="L1018" i="67"/>
  <c r="L988" i="67"/>
  <c r="L958" i="67"/>
  <c r="L928" i="67"/>
  <c r="L898" i="67"/>
  <c r="L868" i="67"/>
  <c r="L838" i="67"/>
  <c r="L808" i="67"/>
  <c r="L778" i="67"/>
  <c r="L748" i="67"/>
  <c r="L718" i="67"/>
  <c r="L688" i="67"/>
  <c r="L658" i="67"/>
  <c r="L627" i="67"/>
  <c r="L597" i="67"/>
  <c r="L567" i="67"/>
  <c r="L507" i="67"/>
  <c r="L477" i="67"/>
  <c r="L417" i="67"/>
  <c r="L387" i="67"/>
  <c r="L357" i="67"/>
  <c r="L327" i="67"/>
  <c r="L297" i="67"/>
  <c r="L267" i="67"/>
  <c r="L237" i="67"/>
  <c r="L207" i="67"/>
  <c r="L177" i="67"/>
  <c r="L147" i="67"/>
  <c r="L117" i="67"/>
  <c r="L57" i="67"/>
  <c r="L27" i="67"/>
  <c r="L225" i="82"/>
  <c r="L206" i="82"/>
  <c r="L187" i="82"/>
  <c r="L168" i="82"/>
  <c r="L149" i="82"/>
  <c r="L130" i="82"/>
  <c r="L111" i="82"/>
  <c r="L92" i="82"/>
  <c r="L73" i="82"/>
  <c r="L54" i="82"/>
  <c r="L35" i="82"/>
  <c r="L16" i="82"/>
  <c r="L121" i="87"/>
  <c r="L90" i="87"/>
  <c r="L83" i="87"/>
  <c r="L59" i="87"/>
  <c r="L52" i="87"/>
  <c r="L21" i="87"/>
  <c r="L28" i="87"/>
  <c r="L90" i="74"/>
  <c r="L83" i="74"/>
  <c r="L59" i="74"/>
  <c r="L52" i="74"/>
  <c r="L28" i="74"/>
  <c r="L21" i="74"/>
  <c r="L591" i="39"/>
  <c r="L598" i="39"/>
  <c r="L568" i="39"/>
  <c r="L538" i="39"/>
  <c r="L508" i="39"/>
  <c r="L471" i="39"/>
  <c r="L478" i="39"/>
  <c r="L441" i="39"/>
  <c r="L448" i="39"/>
  <c r="L418" i="39"/>
  <c r="L388" i="39"/>
  <c r="L351" i="39"/>
  <c r="L358" i="39"/>
  <c r="L321" i="39"/>
  <c r="L328" i="39"/>
  <c r="L297" i="39"/>
  <c r="L290" i="39"/>
  <c r="L267" i="39"/>
  <c r="L237" i="39"/>
  <c r="L207" i="39"/>
  <c r="L200" i="39"/>
  <c r="L177" i="39"/>
  <c r="L170" i="39"/>
  <c r="L144" i="39"/>
  <c r="L117" i="39"/>
  <c r="L87" i="39"/>
  <c r="L50" i="39"/>
  <c r="L57" i="39"/>
  <c r="L27" i="39"/>
  <c r="L370" i="79"/>
  <c r="L339" i="79"/>
  <c r="L308" i="79"/>
  <c r="L277" i="79"/>
  <c r="L246" i="79"/>
  <c r="L215" i="79"/>
  <c r="L183" i="79"/>
  <c r="L152" i="79"/>
  <c r="L121" i="79"/>
  <c r="L59" i="79"/>
  <c r="L28" i="79"/>
  <c r="L742" i="36"/>
  <c r="L711" i="36"/>
  <c r="L680" i="36"/>
  <c r="L649" i="36"/>
  <c r="L618" i="36"/>
  <c r="L587" i="36"/>
  <c r="L556" i="36"/>
  <c r="L525" i="36"/>
  <c r="L494" i="36"/>
  <c r="L463" i="36"/>
  <c r="L401" i="36"/>
  <c r="L369" i="36"/>
  <c r="L338" i="36"/>
  <c r="L307" i="36"/>
  <c r="L276" i="36"/>
  <c r="L245" i="36"/>
  <c r="L215" i="36"/>
  <c r="L214" i="36"/>
  <c r="L183" i="36"/>
  <c r="L152" i="36"/>
  <c r="L121" i="36"/>
  <c r="L90" i="36"/>
  <c r="L28" i="36"/>
  <c r="L554" i="54"/>
  <c r="L555" i="54"/>
  <c r="L557" i="54"/>
  <c r="L550" i="54"/>
  <c r="L561" i="54"/>
  <c r="L562" i="54"/>
  <c r="L552" i="54"/>
  <c r="L526" i="54"/>
  <c r="L527" i="54"/>
  <c r="L523" i="54"/>
  <c r="L524" i="54"/>
  <c r="L519" i="54"/>
  <c r="L530" i="54"/>
  <c r="L531" i="54"/>
  <c r="L492" i="54"/>
  <c r="L493" i="54"/>
  <c r="L496" i="54"/>
  <c r="L498" i="54"/>
  <c r="L499" i="54"/>
  <c r="L500" i="54"/>
  <c r="L462" i="54"/>
  <c r="L458" i="54"/>
  <c r="L467" i="54"/>
  <c r="L460" i="54"/>
  <c r="L468" i="54"/>
  <c r="L461" i="54"/>
  <c r="L469" i="54"/>
  <c r="L430" i="54"/>
  <c r="L431" i="54"/>
  <c r="L433" i="54"/>
  <c r="L434" i="54"/>
  <c r="L426" i="54"/>
  <c r="L437" i="54"/>
  <c r="L438" i="54"/>
  <c r="L400" i="54"/>
  <c r="L395" i="54"/>
  <c r="L396" i="54"/>
  <c r="L406" i="54"/>
  <c r="L399" i="54"/>
  <c r="L407" i="54"/>
  <c r="L368" i="54"/>
  <c r="L369" i="54"/>
  <c r="L371" i="54"/>
  <c r="L365" i="54"/>
  <c r="L375" i="54"/>
  <c r="L376" i="54"/>
  <c r="L340" i="54"/>
  <c r="L341" i="54"/>
  <c r="L333" i="54"/>
  <c r="L334" i="54"/>
  <c r="L337" i="54"/>
  <c r="L344" i="54"/>
  <c r="L306" i="54"/>
  <c r="L307" i="54"/>
  <c r="L303" i="54"/>
  <c r="L302" i="54"/>
  <c r="L313" i="54"/>
  <c r="L310" i="54"/>
  <c r="L314" i="54"/>
  <c r="L271" i="54"/>
  <c r="L274" i="54"/>
  <c r="L275" i="54"/>
  <c r="L277" i="54"/>
  <c r="L278" i="54"/>
  <c r="L270" i="54"/>
  <c r="L281" i="54"/>
  <c r="L282" i="54"/>
  <c r="L244" i="54"/>
  <c r="L246" i="54"/>
  <c r="L247" i="54"/>
  <c r="L239" i="54"/>
  <c r="L240" i="54"/>
  <c r="L250" i="54"/>
  <c r="L251" i="54"/>
  <c r="L212" i="54"/>
  <c r="L213" i="54"/>
  <c r="L215" i="54"/>
  <c r="L208" i="54"/>
  <c r="L216" i="54"/>
  <c r="L209" i="54"/>
  <c r="L219" i="54"/>
  <c r="L220" i="54"/>
  <c r="L182" i="54"/>
  <c r="L184" i="54"/>
  <c r="L185" i="54"/>
  <c r="L177" i="54"/>
  <c r="L178" i="54"/>
  <c r="L188" i="54"/>
  <c r="L181" i="54"/>
  <c r="L154" i="54"/>
  <c r="L147" i="54"/>
  <c r="L156" i="54"/>
  <c r="L149" i="54"/>
  <c r="L150" i="54"/>
  <c r="L157" i="54"/>
  <c r="L158" i="54"/>
  <c r="L119" i="54"/>
  <c r="L123" i="54"/>
  <c r="L115" i="54"/>
  <c r="L116" i="54"/>
  <c r="L126" i="54"/>
  <c r="L127" i="54"/>
  <c r="L91" i="54"/>
  <c r="L85" i="54"/>
  <c r="L88" i="54"/>
  <c r="L95" i="54"/>
  <c r="L96" i="54"/>
  <c r="L58" i="54"/>
  <c r="L53" i="54"/>
  <c r="L54" i="54"/>
  <c r="L56" i="54"/>
  <c r="L63" i="54"/>
  <c r="L64" i="54"/>
  <c r="L65" i="54"/>
  <c r="L27" i="54"/>
  <c r="L30" i="54"/>
  <c r="L23" i="54"/>
  <c r="L32" i="54"/>
  <c r="L25" i="54"/>
  <c r="L33" i="54"/>
  <c r="L26" i="54"/>
  <c r="L34" i="54"/>
  <c r="L557" i="53"/>
  <c r="L551" i="53"/>
  <c r="L554" i="53"/>
  <c r="L558" i="53"/>
  <c r="L560" i="53"/>
  <c r="L561" i="53"/>
  <c r="L550" i="53"/>
  <c r="L562" i="53"/>
  <c r="L524" i="53"/>
  <c r="L526" i="53"/>
  <c r="L527" i="53"/>
  <c r="L520" i="53"/>
  <c r="L519" i="53"/>
  <c r="L530" i="53"/>
  <c r="L531" i="53"/>
  <c r="L492" i="53"/>
  <c r="L493" i="53"/>
  <c r="L495" i="53"/>
  <c r="L496" i="53"/>
  <c r="L489" i="53"/>
  <c r="L488" i="53"/>
  <c r="L499" i="53"/>
  <c r="L500" i="53"/>
  <c r="L457" i="53"/>
  <c r="L464" i="53"/>
  <c r="L458" i="53"/>
  <c r="L465" i="53"/>
  <c r="L469" i="53"/>
  <c r="L434" i="53"/>
  <c r="L427" i="53"/>
  <c r="L437" i="53"/>
  <c r="L430" i="53"/>
  <c r="L431" i="53"/>
  <c r="L400" i="53"/>
  <c r="L402" i="53"/>
  <c r="L395" i="53"/>
  <c r="L396" i="53"/>
  <c r="L399" i="53"/>
  <c r="L406" i="53"/>
  <c r="L407" i="53"/>
  <c r="L368" i="53"/>
  <c r="L369" i="53"/>
  <c r="L371" i="53"/>
  <c r="L372" i="53"/>
  <c r="L364" i="53"/>
  <c r="L365" i="53"/>
  <c r="L374" i="53"/>
  <c r="L375" i="53"/>
  <c r="L367" i="53"/>
  <c r="L376" i="53"/>
  <c r="L338" i="53"/>
  <c r="L333" i="53"/>
  <c r="L340" i="53"/>
  <c r="L341" i="53"/>
  <c r="L334" i="53"/>
  <c r="L344" i="53"/>
  <c r="L337" i="53"/>
  <c r="L345" i="53"/>
  <c r="L307" i="53"/>
  <c r="L309" i="53"/>
  <c r="L303" i="53"/>
  <c r="L310" i="53"/>
  <c r="L302" i="53"/>
  <c r="L313" i="53"/>
  <c r="L306" i="53"/>
  <c r="L277" i="53"/>
  <c r="L278" i="53"/>
  <c r="L271" i="53"/>
  <c r="L270" i="53"/>
  <c r="L281" i="53"/>
  <c r="L274" i="53"/>
  <c r="L275" i="53"/>
  <c r="L244" i="53"/>
  <c r="L243" i="53"/>
  <c r="L246" i="53"/>
  <c r="L247" i="53"/>
  <c r="L240" i="53"/>
  <c r="L249" i="53"/>
  <c r="L239" i="53"/>
  <c r="L250" i="53"/>
  <c r="L242" i="53"/>
  <c r="L251" i="53"/>
  <c r="L211" i="53"/>
  <c r="L212" i="53"/>
  <c r="L213" i="53"/>
  <c r="L216" i="53"/>
  <c r="L218" i="53"/>
  <c r="L219" i="53"/>
  <c r="L220" i="53"/>
  <c r="L177" i="53"/>
  <c r="L184" i="53"/>
  <c r="L185" i="53"/>
  <c r="L178" i="53"/>
  <c r="L180" i="53"/>
  <c r="L187" i="53"/>
  <c r="L188" i="53"/>
  <c r="L189" i="53"/>
  <c r="L147" i="53"/>
  <c r="L154" i="53"/>
  <c r="L151" i="53"/>
  <c r="L157" i="53"/>
  <c r="L158" i="53"/>
  <c r="L120" i="53"/>
  <c r="L122" i="53"/>
  <c r="L119" i="53"/>
  <c r="L115" i="53"/>
  <c r="L126" i="53"/>
  <c r="L127" i="53"/>
  <c r="L88" i="53"/>
  <c r="L89" i="53"/>
  <c r="L92" i="53"/>
  <c r="L85" i="53"/>
  <c r="L84" i="53"/>
  <c r="L95" i="53"/>
  <c r="L60" i="53"/>
  <c r="L61" i="53"/>
  <c r="L53" i="53"/>
  <c r="L54" i="53"/>
  <c r="L64" i="53"/>
  <c r="L57" i="53"/>
  <c r="L26" i="53"/>
  <c r="L27" i="53"/>
  <c r="L29" i="53"/>
  <c r="L30" i="53"/>
  <c r="L33" i="53"/>
  <c r="L617" i="35"/>
  <c r="L616" i="35"/>
  <c r="L619" i="35"/>
  <c r="L620" i="35"/>
  <c r="L612" i="35"/>
  <c r="L613" i="35"/>
  <c r="L623" i="35"/>
  <c r="L586" i="35"/>
  <c r="L588" i="35"/>
  <c r="L589" i="35"/>
  <c r="L581" i="35"/>
  <c r="L582" i="35"/>
  <c r="L592" i="35"/>
  <c r="L585" i="35"/>
  <c r="L550" i="35"/>
  <c r="L558" i="35"/>
  <c r="L561" i="35"/>
  <c r="L557" i="35"/>
  <c r="L562" i="35"/>
  <c r="L524" i="35"/>
  <c r="L519" i="35"/>
  <c r="L527" i="35"/>
  <c r="L520" i="35"/>
  <c r="L529" i="35"/>
  <c r="L522" i="35"/>
  <c r="L530" i="35"/>
  <c r="L493" i="35"/>
  <c r="L488" i="35"/>
  <c r="L496" i="35"/>
  <c r="L489" i="35"/>
  <c r="L498" i="35"/>
  <c r="L495" i="35"/>
  <c r="L491" i="35"/>
  <c r="L499" i="35"/>
  <c r="L500" i="35"/>
  <c r="L464" i="35"/>
  <c r="L465" i="35"/>
  <c r="L461" i="35"/>
  <c r="L457" i="35"/>
  <c r="L458" i="35"/>
  <c r="L467" i="35"/>
  <c r="L468" i="35"/>
  <c r="L460" i="35"/>
  <c r="L469" i="35"/>
  <c r="L427" i="35"/>
  <c r="L434" i="35"/>
  <c r="L426" i="35"/>
  <c r="L430" i="35"/>
  <c r="L437" i="35"/>
  <c r="L431" i="35"/>
  <c r="L438" i="35"/>
  <c r="L400" i="35"/>
  <c r="L396" i="35"/>
  <c r="L403" i="35"/>
  <c r="L405" i="35"/>
  <c r="L398" i="35"/>
  <c r="L406" i="35"/>
  <c r="L399" i="35"/>
  <c r="L407" i="35"/>
  <c r="L368" i="35"/>
  <c r="L369" i="35"/>
  <c r="L371" i="35"/>
  <c r="L372" i="35"/>
  <c r="L365" i="35"/>
  <c r="L364" i="35"/>
  <c r="L375" i="35"/>
  <c r="L376" i="35"/>
  <c r="L334" i="35"/>
  <c r="L337" i="35"/>
  <c r="L344" i="35"/>
  <c r="L338" i="35"/>
  <c r="L345" i="35"/>
  <c r="L305" i="35"/>
  <c r="L306" i="35"/>
  <c r="L308" i="35"/>
  <c r="L309" i="35"/>
  <c r="L301" i="35"/>
  <c r="L312" i="35"/>
  <c r="L313" i="35"/>
  <c r="L274" i="35"/>
  <c r="L278" i="35"/>
  <c r="L275" i="35"/>
  <c r="L277" i="35"/>
  <c r="L270" i="35"/>
  <c r="L280" i="35"/>
  <c r="L281" i="35"/>
  <c r="L273" i="35"/>
  <c r="L243" i="35"/>
  <c r="L244" i="35"/>
  <c r="L246" i="35"/>
  <c r="L239" i="35"/>
  <c r="L240" i="35"/>
  <c r="L250" i="35"/>
  <c r="L251" i="35"/>
  <c r="L215" i="35"/>
  <c r="L208" i="35"/>
  <c r="L209" i="35"/>
  <c r="L212" i="35"/>
  <c r="L219" i="35"/>
  <c r="L213" i="35"/>
  <c r="L220" i="35"/>
  <c r="L181" i="35"/>
  <c r="L182" i="35"/>
  <c r="L184" i="35"/>
  <c r="L185" i="35"/>
  <c r="L177" i="35"/>
  <c r="L178" i="35"/>
  <c r="L188" i="35"/>
  <c r="L189" i="35"/>
  <c r="L151" i="35"/>
  <c r="L149" i="35"/>
  <c r="L150" i="35"/>
  <c r="L154" i="35"/>
  <c r="L146" i="35"/>
  <c r="L147" i="35"/>
  <c r="L156" i="35"/>
  <c r="L157" i="35"/>
  <c r="L158" i="35"/>
  <c r="L119" i="35"/>
  <c r="L120" i="35"/>
  <c r="L122" i="35"/>
  <c r="L115" i="35"/>
  <c r="L126" i="35"/>
  <c r="L127" i="35"/>
  <c r="L89" i="35"/>
  <c r="L95" i="35"/>
  <c r="L91" i="35"/>
  <c r="L92" i="35"/>
  <c r="L84" i="35"/>
  <c r="L96" i="35"/>
  <c r="L60" i="35"/>
  <c r="L53" i="35"/>
  <c r="L54" i="35"/>
  <c r="L61" i="35"/>
  <c r="L57" i="35"/>
  <c r="L65" i="35"/>
  <c r="L22" i="35"/>
  <c r="L29" i="35"/>
  <c r="L26" i="35"/>
  <c r="L23" i="35"/>
  <c r="L33" i="35"/>
  <c r="L34" i="35"/>
  <c r="L493" i="52"/>
  <c r="L488" i="52"/>
  <c r="L495" i="52"/>
  <c r="L489" i="52"/>
  <c r="L496" i="52"/>
  <c r="L499" i="52"/>
  <c r="L500" i="52"/>
  <c r="L462" i="52"/>
  <c r="L457" i="52"/>
  <c r="L458" i="52"/>
  <c r="L468" i="52"/>
  <c r="L461" i="52"/>
  <c r="L469" i="52"/>
  <c r="L430" i="52"/>
  <c r="L431" i="52"/>
  <c r="L426" i="52"/>
  <c r="L427" i="52"/>
  <c r="L437" i="52"/>
  <c r="L434" i="52"/>
  <c r="L438" i="52"/>
  <c r="L399" i="52"/>
  <c r="L400" i="52"/>
  <c r="L403" i="52"/>
  <c r="L396" i="52"/>
  <c r="L406" i="52"/>
  <c r="L407" i="52"/>
  <c r="L371" i="52"/>
  <c r="L369" i="52"/>
  <c r="L372" i="52"/>
  <c r="L364" i="52"/>
  <c r="L375" i="52"/>
  <c r="L376" i="52"/>
  <c r="L340" i="52"/>
  <c r="L341" i="52"/>
  <c r="L333" i="52"/>
  <c r="L334" i="52"/>
  <c r="L344" i="52"/>
  <c r="L338" i="52"/>
  <c r="L306" i="52"/>
  <c r="L307" i="52"/>
  <c r="L309" i="52"/>
  <c r="L302" i="52"/>
  <c r="L303" i="52"/>
  <c r="L313" i="52"/>
  <c r="L314" i="52"/>
  <c r="L272" i="52"/>
  <c r="L276" i="52"/>
  <c r="L271" i="52"/>
  <c r="L279" i="52"/>
  <c r="L278" i="52"/>
  <c r="L243" i="52"/>
  <c r="L244" i="52"/>
  <c r="L246" i="52"/>
  <c r="L240" i="52"/>
  <c r="L247" i="52"/>
  <c r="L250" i="52"/>
  <c r="L239" i="52"/>
  <c r="L251" i="52"/>
  <c r="L212" i="52"/>
  <c r="L216" i="52"/>
  <c r="L209" i="52"/>
  <c r="L208" i="52"/>
  <c r="L215" i="52"/>
  <c r="L219" i="52"/>
  <c r="L184" i="52"/>
  <c r="L185" i="52"/>
  <c r="L177" i="52"/>
  <c r="L178" i="52"/>
  <c r="L188" i="52"/>
  <c r="L181" i="52"/>
  <c r="L182" i="52"/>
  <c r="L147" i="52"/>
  <c r="L156" i="52"/>
  <c r="L146" i="52"/>
  <c r="L153" i="52"/>
  <c r="L154" i="52"/>
  <c r="L149" i="52"/>
  <c r="L150" i="52"/>
  <c r="L151" i="52"/>
  <c r="L118" i="52"/>
  <c r="L119" i="52"/>
  <c r="L120" i="52"/>
  <c r="L122" i="52"/>
  <c r="L123" i="52"/>
  <c r="L125" i="52"/>
  <c r="L116" i="52"/>
  <c r="L126" i="52"/>
  <c r="L127" i="52"/>
  <c r="L91" i="52"/>
  <c r="L84" i="52"/>
  <c r="L85" i="52"/>
  <c r="L88" i="52"/>
  <c r="L95" i="52"/>
  <c r="L89" i="52"/>
  <c r="L96" i="52"/>
  <c r="L58" i="52"/>
  <c r="L60" i="52"/>
  <c r="L61" i="52"/>
  <c r="L54" i="52"/>
  <c r="L64" i="52"/>
  <c r="L53" i="52"/>
  <c r="L57" i="52"/>
  <c r="L22" i="52"/>
  <c r="L26" i="52"/>
  <c r="L27" i="52"/>
  <c r="L30" i="52"/>
  <c r="L29" i="52"/>
  <c r="L33" i="52"/>
  <c r="L34" i="52"/>
  <c r="L58" i="12"/>
  <c r="L1012" i="33"/>
  <c r="L1013" i="33"/>
  <c r="L1020" i="33"/>
  <c r="L1023" i="33"/>
  <c r="L1024" i="33"/>
  <c r="L982" i="33"/>
  <c r="L983" i="33"/>
  <c r="L989" i="33"/>
  <c r="L986" i="33"/>
  <c r="L993" i="33"/>
  <c r="L987" i="33"/>
  <c r="L994" i="33"/>
  <c r="L959" i="33"/>
  <c r="L953" i="33"/>
  <c r="L952" i="33"/>
  <c r="L963" i="33"/>
  <c r="L956" i="33"/>
  <c r="L964" i="33"/>
  <c r="L929" i="33"/>
  <c r="L930" i="33"/>
  <c r="L922" i="33"/>
  <c r="L927" i="33"/>
  <c r="L932" i="33"/>
  <c r="L923" i="33"/>
  <c r="L925" i="33"/>
  <c r="L926" i="33"/>
  <c r="L934" i="33"/>
  <c r="L900" i="33"/>
  <c r="L896" i="33"/>
  <c r="L897" i="33"/>
  <c r="L892" i="33"/>
  <c r="L893" i="33"/>
  <c r="L903" i="33"/>
  <c r="L904" i="33"/>
  <c r="L867" i="33"/>
  <c r="L862" i="33"/>
  <c r="L870" i="33"/>
  <c r="L863" i="33"/>
  <c r="L865" i="33"/>
  <c r="L873" i="33"/>
  <c r="L874" i="33"/>
  <c r="L839" i="33"/>
  <c r="L840" i="33"/>
  <c r="L843" i="33"/>
  <c r="L844" i="33"/>
  <c r="L809" i="33"/>
  <c r="L802" i="33"/>
  <c r="L810" i="33"/>
  <c r="L812" i="33"/>
  <c r="L805" i="33"/>
  <c r="L813" i="33"/>
  <c r="L806" i="33"/>
  <c r="L772" i="33"/>
  <c r="L773" i="33"/>
  <c r="L780" i="33"/>
  <c r="L782" i="33"/>
  <c r="L783" i="33"/>
  <c r="L784" i="33"/>
  <c r="L742" i="33"/>
  <c r="L743" i="33"/>
  <c r="L749" i="33"/>
  <c r="L753" i="33"/>
  <c r="L754" i="33"/>
  <c r="L716" i="33"/>
  <c r="L712" i="33"/>
  <c r="L713" i="33"/>
  <c r="L722" i="33"/>
  <c r="L719" i="33"/>
  <c r="L715" i="33"/>
  <c r="L724" i="33"/>
  <c r="L689" i="33"/>
  <c r="L682" i="33"/>
  <c r="L690" i="33"/>
  <c r="L683" i="33"/>
  <c r="L693" i="33"/>
  <c r="L686" i="33"/>
  <c r="L694" i="33"/>
  <c r="L660" i="33"/>
  <c r="L652" i="33"/>
  <c r="L656" i="33"/>
  <c r="L657" i="33"/>
  <c r="L659" i="33"/>
  <c r="L663" i="33"/>
  <c r="L664" i="33"/>
  <c r="L626" i="33"/>
  <c r="L627" i="33"/>
  <c r="L629" i="33"/>
  <c r="L622" i="33"/>
  <c r="L634" i="33"/>
  <c r="L596" i="33"/>
  <c r="L597" i="33"/>
  <c r="L600" i="33"/>
  <c r="L593" i="33"/>
  <c r="L592" i="33"/>
  <c r="L599" i="33"/>
  <c r="L604" i="33"/>
  <c r="L567" i="33"/>
  <c r="L569" i="33"/>
  <c r="L563" i="33"/>
  <c r="L562" i="33"/>
  <c r="L573" i="33"/>
  <c r="L574" i="33"/>
  <c r="L540" i="33"/>
  <c r="L532" i="33"/>
  <c r="L542" i="33"/>
  <c r="L535" i="33"/>
  <c r="L539" i="33"/>
  <c r="L543" i="33"/>
  <c r="L536" i="33"/>
  <c r="L537" i="33"/>
  <c r="L544" i="33"/>
  <c r="L501" i="33"/>
  <c r="L508" i="33"/>
  <c r="L502" i="33"/>
  <c r="L513" i="33"/>
  <c r="L476" i="33"/>
  <c r="L478" i="33"/>
  <c r="L479" i="33"/>
  <c r="L471" i="33"/>
  <c r="L482" i="33"/>
  <c r="L483" i="33"/>
  <c r="L473" i="33"/>
  <c r="L448" i="33"/>
  <c r="L449" i="33"/>
  <c r="L441" i="33"/>
  <c r="L452" i="33"/>
  <c r="L446" i="33"/>
  <c r="L419" i="33"/>
  <c r="L416" i="33"/>
  <c r="L418" i="33"/>
  <c r="L423" i="33"/>
  <c r="L385" i="33"/>
  <c r="L386" i="33"/>
  <c r="L388" i="33"/>
  <c r="L381" i="33"/>
  <c r="L392" i="33"/>
  <c r="L393" i="33"/>
  <c r="L354" i="33"/>
  <c r="L356" i="33"/>
  <c r="L359" i="33"/>
  <c r="L361" i="33"/>
  <c r="L363" i="33"/>
  <c r="L321" i="33"/>
  <c r="L325" i="33"/>
  <c r="L329" i="33"/>
  <c r="L326" i="33"/>
  <c r="L328" i="33"/>
  <c r="L298" i="33"/>
  <c r="L291" i="33"/>
  <c r="L292" i="33"/>
  <c r="L302" i="33"/>
  <c r="L296" i="33"/>
  <c r="L303" i="33"/>
  <c r="L266" i="33"/>
  <c r="L261" i="33"/>
  <c r="L268" i="33"/>
  <c r="L262" i="33"/>
  <c r="L272" i="33"/>
  <c r="L273" i="33"/>
  <c r="L238" i="33"/>
  <c r="L239" i="33"/>
  <c r="L232" i="33"/>
  <c r="L242" i="33"/>
  <c r="L243" i="33"/>
  <c r="L233" i="33"/>
  <c r="L208" i="33"/>
  <c r="L201" i="33"/>
  <c r="L202" i="33"/>
  <c r="L205" i="33"/>
  <c r="L213" i="33"/>
  <c r="L178" i="33"/>
  <c r="L171" i="33"/>
  <c r="L179" i="33"/>
  <c r="L172" i="33"/>
  <c r="L175" i="33"/>
  <c r="L182" i="33"/>
  <c r="L183" i="33"/>
  <c r="L148" i="33"/>
  <c r="L141" i="33"/>
  <c r="L152" i="33"/>
  <c r="L142" i="33"/>
  <c r="L153" i="33"/>
  <c r="L143" i="33"/>
  <c r="L116" i="33"/>
  <c r="L118" i="33"/>
  <c r="L111" i="33"/>
  <c r="L112" i="33"/>
  <c r="L115" i="33"/>
  <c r="L121" i="33"/>
  <c r="L122" i="33"/>
  <c r="L114" i="33"/>
  <c r="L123" i="33"/>
  <c r="L85" i="33"/>
  <c r="L86" i="33"/>
  <c r="L82" i="33"/>
  <c r="L81" i="33"/>
  <c r="L92" i="33"/>
  <c r="L93" i="33"/>
  <c r="L52" i="33"/>
  <c r="L58" i="33"/>
  <c r="L51" i="33"/>
  <c r="L55" i="33"/>
  <c r="L56" i="33"/>
  <c r="L63" i="33"/>
  <c r="L30" i="33"/>
  <c r="L24" i="33"/>
  <c r="L21" i="33"/>
  <c r="L25" i="33"/>
  <c r="L26" i="33"/>
  <c r="L31" i="33"/>
  <c r="L32" i="33"/>
  <c r="L33" i="33"/>
  <c r="L121" i="19"/>
  <c r="L27" i="19"/>
  <c r="L1051" i="30"/>
  <c r="L1054" i="30"/>
  <c r="L1045" i="30"/>
  <c r="L1047" i="30"/>
  <c r="L1056" i="30"/>
  <c r="L1057" i="30"/>
  <c r="L1049" i="30"/>
  <c r="L1050" i="30"/>
  <c r="L1058" i="30"/>
  <c r="L1016" i="30"/>
  <c r="L1019" i="30"/>
  <c r="L1026" i="30"/>
  <c r="L1020" i="30"/>
  <c r="L1014" i="30"/>
  <c r="L1027" i="30"/>
  <c r="L1017" i="30"/>
  <c r="L988" i="30"/>
  <c r="L989" i="30"/>
  <c r="L983" i="30"/>
  <c r="L992" i="30"/>
  <c r="L991" i="30"/>
  <c r="L985" i="30"/>
  <c r="L984" i="30"/>
  <c r="L995" i="30"/>
  <c r="L996" i="30"/>
  <c r="L961" i="30"/>
  <c r="L954" i="30"/>
  <c r="L957" i="30"/>
  <c r="L964" i="30"/>
  <c r="L958" i="30"/>
  <c r="L965" i="30"/>
  <c r="L925" i="30"/>
  <c r="L921" i="30"/>
  <c r="L929" i="30"/>
  <c r="L922" i="30"/>
  <c r="L930" i="30"/>
  <c r="L926" i="30"/>
  <c r="L923" i="30"/>
  <c r="L932" i="30"/>
  <c r="L933" i="30"/>
  <c r="L934" i="30"/>
  <c r="L896" i="30"/>
  <c r="L892" i="30"/>
  <c r="L891" i="30"/>
  <c r="L902" i="30"/>
  <c r="L899" i="30"/>
  <c r="L903" i="30"/>
  <c r="L893" i="30"/>
  <c r="L865" i="30"/>
  <c r="L867" i="30"/>
  <c r="L859" i="30"/>
  <c r="L860" i="30"/>
  <c r="L861" i="30"/>
  <c r="L871" i="30"/>
  <c r="L864" i="30"/>
  <c r="L872" i="30"/>
  <c r="L862" i="30"/>
  <c r="L834" i="30"/>
  <c r="L828" i="30"/>
  <c r="L836" i="30"/>
  <c r="L829" i="30"/>
  <c r="L837" i="30"/>
  <c r="L840" i="30"/>
  <c r="L830" i="30"/>
  <c r="L803" i="30"/>
  <c r="L797" i="30"/>
  <c r="L806" i="30"/>
  <c r="L799" i="30"/>
  <c r="L809" i="30"/>
  <c r="L802" i="30"/>
  <c r="L810" i="30"/>
  <c r="L770" i="30"/>
  <c r="L771" i="30"/>
  <c r="L774" i="30"/>
  <c r="L775" i="30"/>
  <c r="L766" i="30"/>
  <c r="L767" i="30"/>
  <c r="L777" i="30"/>
  <c r="L778" i="30"/>
  <c r="L772" i="30"/>
  <c r="L769" i="30"/>
  <c r="L741" i="30"/>
  <c r="L743" i="30"/>
  <c r="L736" i="30"/>
  <c r="L747" i="30"/>
  <c r="L740" i="30"/>
  <c r="L748" i="30"/>
  <c r="L710" i="30"/>
  <c r="L712" i="30"/>
  <c r="L705" i="30"/>
  <c r="L706" i="30"/>
  <c r="L715" i="30"/>
  <c r="L708" i="30"/>
  <c r="L716" i="30"/>
  <c r="L709" i="30"/>
  <c r="L717" i="30"/>
  <c r="L679" i="30"/>
  <c r="L675" i="30"/>
  <c r="L682" i="30"/>
  <c r="L685" i="30"/>
  <c r="L678" i="30"/>
  <c r="L686" i="30"/>
  <c r="L642" i="30"/>
  <c r="L648" i="30"/>
  <c r="L644" i="30"/>
  <c r="L647" i="30"/>
  <c r="L654" i="30"/>
  <c r="L655" i="30"/>
  <c r="L645" i="30"/>
  <c r="L617" i="30"/>
  <c r="L613" i="30"/>
  <c r="L620" i="30"/>
  <c r="L612" i="30"/>
  <c r="L611" i="30"/>
  <c r="L623" i="30"/>
  <c r="L624" i="30"/>
  <c r="L614" i="30"/>
  <c r="L585" i="30"/>
  <c r="L586" i="30"/>
  <c r="L588" i="30"/>
  <c r="L581" i="30"/>
  <c r="L592" i="30"/>
  <c r="L593" i="30"/>
  <c r="L550" i="30"/>
  <c r="L555" i="30"/>
  <c r="L557" i="30"/>
  <c r="L551" i="30"/>
  <c r="L561" i="30"/>
  <c r="L554" i="30"/>
  <c r="L562" i="30"/>
  <c r="L526" i="30"/>
  <c r="L519" i="30"/>
  <c r="L522" i="30"/>
  <c r="L529" i="30"/>
  <c r="L523" i="30"/>
  <c r="L491" i="30"/>
  <c r="L492" i="30"/>
  <c r="L495" i="30"/>
  <c r="L488" i="30"/>
  <c r="L497" i="30"/>
  <c r="L498" i="30"/>
  <c r="L490" i="30"/>
  <c r="L499" i="30"/>
  <c r="L455" i="30"/>
  <c r="L463" i="30"/>
  <c r="L461" i="30"/>
  <c r="L456" i="30"/>
  <c r="L467" i="30"/>
  <c r="L460" i="30"/>
  <c r="L468" i="30"/>
  <c r="L433" i="30"/>
  <c r="L429" i="30"/>
  <c r="L432" i="30"/>
  <c r="L430" i="30"/>
  <c r="L424" i="30"/>
  <c r="L436" i="30"/>
  <c r="L437" i="30"/>
  <c r="L398" i="30"/>
  <c r="L399" i="30"/>
  <c r="L401" i="30"/>
  <c r="L402" i="30"/>
  <c r="L394" i="30"/>
  <c r="L395" i="30"/>
  <c r="L405" i="30"/>
  <c r="L406" i="30"/>
  <c r="L368" i="30"/>
  <c r="L363" i="30"/>
  <c r="L370" i="30"/>
  <c r="L362" i="30"/>
  <c r="L364" i="30"/>
  <c r="L367" i="30"/>
  <c r="L374" i="30"/>
  <c r="L375" i="30"/>
  <c r="L337" i="30"/>
  <c r="L339" i="30"/>
  <c r="L340" i="30"/>
  <c r="L331" i="30"/>
  <c r="L333" i="30"/>
  <c r="L342" i="30"/>
  <c r="L332" i="30"/>
  <c r="L335" i="30"/>
  <c r="L336" i="30"/>
  <c r="L344" i="30"/>
  <c r="L306" i="30"/>
  <c r="L301" i="30"/>
  <c r="L302" i="30"/>
  <c r="L309" i="30"/>
  <c r="L308" i="30"/>
  <c r="L312" i="30"/>
  <c r="L313" i="30"/>
  <c r="L269" i="30"/>
  <c r="L278" i="30"/>
  <c r="L271" i="30"/>
  <c r="L274" i="30"/>
  <c r="L281" i="30"/>
  <c r="L275" i="30"/>
  <c r="L242" i="30"/>
  <c r="L243" i="30"/>
  <c r="L244" i="30"/>
  <c r="L247" i="30"/>
  <c r="L240" i="30"/>
  <c r="L249" i="30"/>
  <c r="L250" i="30"/>
  <c r="L251" i="30"/>
  <c r="L208" i="30"/>
  <c r="L215" i="30"/>
  <c r="L209" i="30"/>
  <c r="L207" i="30"/>
  <c r="L211" i="30"/>
  <c r="L218" i="30"/>
  <c r="L219" i="30"/>
  <c r="L220" i="30"/>
  <c r="L184" i="30"/>
  <c r="L177" i="30"/>
  <c r="L176" i="30"/>
  <c r="L178" i="30"/>
  <c r="L181" i="30"/>
  <c r="L188" i="30"/>
  <c r="L182" i="30"/>
  <c r="L189" i="30"/>
  <c r="L151" i="30"/>
  <c r="L154" i="30"/>
  <c r="L147" i="30"/>
  <c r="L156" i="30"/>
  <c r="L157" i="30"/>
  <c r="L149" i="30"/>
  <c r="L150" i="30"/>
  <c r="L158" i="30"/>
  <c r="L148" i="30"/>
  <c r="L120" i="30"/>
  <c r="L114" i="30"/>
  <c r="L122" i="30"/>
  <c r="L115" i="30"/>
  <c r="L116" i="30"/>
  <c r="L119" i="30"/>
  <c r="L126" i="30"/>
  <c r="L127" i="30"/>
  <c r="L83" i="30"/>
  <c r="L89" i="30"/>
  <c r="L84" i="30"/>
  <c r="L91" i="30"/>
  <c r="L85" i="30"/>
  <c r="L92" i="30"/>
  <c r="L95" i="30"/>
  <c r="L96" i="30"/>
  <c r="L21" i="30"/>
  <c r="L29" i="30"/>
  <c r="L30" i="30"/>
  <c r="L23" i="30"/>
  <c r="L22" i="30"/>
  <c r="L34" i="30"/>
  <c r="L828" i="76"/>
  <c r="L829" i="76"/>
  <c r="L831" i="76"/>
  <c r="L824" i="76"/>
  <c r="L836" i="76"/>
  <c r="L800" i="76"/>
  <c r="L792" i="76"/>
  <c r="L796" i="76"/>
  <c r="L797" i="76"/>
  <c r="L799" i="76"/>
  <c r="L803" i="76"/>
  <c r="L804" i="76"/>
  <c r="L763" i="76"/>
  <c r="L758" i="76"/>
  <c r="L767" i="76"/>
  <c r="L760" i="76"/>
  <c r="L770" i="76"/>
  <c r="L771" i="76"/>
  <c r="L772" i="76"/>
  <c r="L728" i="76"/>
  <c r="L733" i="76"/>
  <c r="L729" i="76"/>
  <c r="L736" i="76"/>
  <c r="L738" i="76"/>
  <c r="L739" i="76"/>
  <c r="L740" i="76"/>
  <c r="L700" i="76"/>
  <c r="L696" i="76"/>
  <c r="L706" i="76"/>
  <c r="L699" i="76"/>
  <c r="L707" i="76"/>
  <c r="L708" i="76"/>
  <c r="L664" i="76"/>
  <c r="L665" i="76"/>
  <c r="L667" i="76"/>
  <c r="L674" i="76"/>
  <c r="L675" i="76"/>
  <c r="L676" i="76"/>
  <c r="L630" i="76"/>
  <c r="L632" i="76"/>
  <c r="L633" i="76"/>
  <c r="L637" i="76"/>
  <c r="L639" i="76"/>
  <c r="L644" i="76"/>
  <c r="L607" i="76"/>
  <c r="L605" i="76"/>
  <c r="L598" i="76"/>
  <c r="L611" i="76"/>
  <c r="L612" i="76"/>
  <c r="L573" i="76"/>
  <c r="L576" i="76"/>
  <c r="L569" i="76"/>
  <c r="L571" i="76"/>
  <c r="L578" i="76"/>
  <c r="L579" i="76"/>
  <c r="L580" i="76"/>
  <c r="L570" i="76"/>
  <c r="L536" i="76"/>
  <c r="L546" i="76"/>
  <c r="L540" i="76"/>
  <c r="L541" i="76"/>
  <c r="L543" i="76"/>
  <c r="L544" i="76"/>
  <c r="L508" i="76"/>
  <c r="L502" i="76"/>
  <c r="L505" i="76"/>
  <c r="L515" i="76"/>
  <c r="L516" i="76"/>
  <c r="L479" i="76"/>
  <c r="L476" i="76"/>
  <c r="L477" i="76"/>
  <c r="L473" i="76"/>
  <c r="L472" i="76"/>
  <c r="L484" i="76"/>
  <c r="L441" i="76"/>
  <c r="L444" i="76"/>
  <c r="L438" i="76"/>
  <c r="L451" i="76"/>
  <c r="L452" i="76"/>
  <c r="L407" i="76"/>
  <c r="L418" i="76"/>
  <c r="L419" i="76"/>
  <c r="L380" i="76"/>
  <c r="L376" i="76"/>
  <c r="L379" i="76"/>
  <c r="L373" i="76"/>
  <c r="L387" i="76"/>
  <c r="L348" i="76"/>
  <c r="L341" i="76"/>
  <c r="L343" i="76"/>
  <c r="L350" i="76"/>
  <c r="L344" i="76"/>
  <c r="L351" i="76"/>
  <c r="L354" i="76"/>
  <c r="L355" i="76"/>
  <c r="L318" i="76"/>
  <c r="L311" i="76"/>
  <c r="L312" i="76"/>
  <c r="L316" i="76"/>
  <c r="L323" i="76"/>
  <c r="L277" i="76"/>
  <c r="L283" i="76"/>
  <c r="L284" i="76"/>
  <c r="L291" i="76"/>
  <c r="L247" i="76"/>
  <c r="L254" i="76"/>
  <c r="L257" i="76"/>
  <c r="L255" i="76"/>
  <c r="L258" i="76"/>
  <c r="L259" i="76"/>
  <c r="L220" i="76"/>
  <c r="L219" i="76"/>
  <c r="L223" i="76"/>
  <c r="L215" i="76"/>
  <c r="L226" i="76"/>
  <c r="L227" i="76"/>
  <c r="L191" i="76"/>
  <c r="L184" i="76"/>
  <c r="L194" i="76"/>
  <c r="L187" i="76"/>
  <c r="L154" i="76"/>
  <c r="L155" i="76"/>
  <c r="L149" i="76"/>
  <c r="L152" i="76"/>
  <c r="L161" i="76"/>
  <c r="L162" i="76"/>
  <c r="L163" i="76"/>
  <c r="L120" i="76"/>
  <c r="L117" i="76"/>
  <c r="L88" i="76"/>
  <c r="L95" i="76"/>
  <c r="L98" i="76"/>
  <c r="L85" i="76"/>
  <c r="L87" i="76"/>
  <c r="L91" i="76"/>
  <c r="L92" i="76"/>
  <c r="L53" i="76"/>
  <c r="L62" i="76"/>
  <c r="L55" i="76"/>
  <c r="L63" i="76"/>
  <c r="L56" i="76"/>
  <c r="L66" i="76"/>
  <c r="L59" i="76"/>
  <c r="L67" i="76"/>
  <c r="L28" i="76"/>
  <c r="L30" i="76"/>
  <c r="L23" i="76"/>
  <c r="L24" i="76"/>
  <c r="L35" i="76"/>
  <c r="L716" i="34"/>
  <c r="L720" i="34"/>
  <c r="L713" i="34"/>
  <c r="L722" i="34"/>
  <c r="L723" i="34"/>
  <c r="L715" i="34"/>
  <c r="L724" i="34"/>
  <c r="L686" i="34"/>
  <c r="L689" i="34"/>
  <c r="L687" i="34"/>
  <c r="L682" i="34"/>
  <c r="L683" i="34"/>
  <c r="L693" i="34"/>
  <c r="L694" i="34"/>
  <c r="L655" i="34"/>
  <c r="L656" i="34"/>
  <c r="L657" i="34"/>
  <c r="L660" i="34"/>
  <c r="L662" i="34"/>
  <c r="L663" i="34"/>
  <c r="L664" i="34"/>
  <c r="L623" i="34"/>
  <c r="L630" i="34"/>
  <c r="L629" i="34"/>
  <c r="L633" i="34"/>
  <c r="L622" i="34"/>
  <c r="L626" i="34"/>
  <c r="L627" i="34"/>
  <c r="L634" i="34"/>
  <c r="L599" i="34"/>
  <c r="L592" i="34"/>
  <c r="L600" i="34"/>
  <c r="L593" i="34"/>
  <c r="L603" i="34"/>
  <c r="L596" i="34"/>
  <c r="L604" i="34"/>
  <c r="L566" i="34"/>
  <c r="L570" i="34"/>
  <c r="L569" i="34"/>
  <c r="L562" i="34"/>
  <c r="L563" i="34"/>
  <c r="L573" i="34"/>
  <c r="L574" i="34"/>
  <c r="L536" i="34"/>
  <c r="L537" i="34"/>
  <c r="L539" i="34"/>
  <c r="L532" i="34"/>
  <c r="L543" i="34"/>
  <c r="L544" i="34"/>
  <c r="L506" i="34"/>
  <c r="L507" i="34"/>
  <c r="L502" i="34"/>
  <c r="L513" i="34"/>
  <c r="L514" i="34"/>
  <c r="L504" i="34"/>
  <c r="L480" i="34"/>
  <c r="L473" i="34"/>
  <c r="L476" i="34"/>
  <c r="L482" i="34"/>
  <c r="L483" i="34"/>
  <c r="L484" i="34"/>
  <c r="L449" i="34"/>
  <c r="L443" i="34"/>
  <c r="L442" i="34"/>
  <c r="L450" i="34"/>
  <c r="L453" i="34"/>
  <c r="L447" i="34"/>
  <c r="L419" i="34"/>
  <c r="L420" i="34"/>
  <c r="L413" i="34"/>
  <c r="L412" i="34"/>
  <c r="L416" i="34"/>
  <c r="L417" i="34"/>
  <c r="L390" i="34"/>
  <c r="L387" i="34"/>
  <c r="L382" i="34"/>
  <c r="L386" i="34"/>
  <c r="L389" i="34"/>
  <c r="L385" i="34"/>
  <c r="L383" i="34"/>
  <c r="L392" i="34"/>
  <c r="L393" i="34"/>
  <c r="L394" i="34"/>
  <c r="L355" i="34"/>
  <c r="L358" i="34"/>
  <c r="L351" i="34"/>
  <c r="L352" i="34"/>
  <c r="L359" i="34"/>
  <c r="L362" i="34"/>
  <c r="L363" i="34"/>
  <c r="L328" i="34"/>
  <c r="L321" i="34"/>
  <c r="L322" i="34"/>
  <c r="L332" i="34"/>
  <c r="L333" i="34"/>
  <c r="L295" i="34"/>
  <c r="L296" i="34"/>
  <c r="L299" i="34"/>
  <c r="L302" i="34"/>
  <c r="L303" i="34"/>
  <c r="L261" i="34"/>
  <c r="L269" i="34"/>
  <c r="L265" i="34"/>
  <c r="L266" i="34"/>
  <c r="L268" i="34"/>
  <c r="L272" i="34"/>
  <c r="L273" i="34"/>
  <c r="L236" i="34"/>
  <c r="L231" i="34"/>
  <c r="L238" i="34"/>
  <c r="L242" i="34"/>
  <c r="L232" i="34"/>
  <c r="L243" i="34"/>
  <c r="L205" i="34"/>
  <c r="L206" i="34"/>
  <c r="L208" i="34"/>
  <c r="L201" i="34"/>
  <c r="L212" i="34"/>
  <c r="L213" i="34"/>
  <c r="L178" i="34"/>
  <c r="L175" i="34"/>
  <c r="L176" i="34"/>
  <c r="L172" i="34"/>
  <c r="L171" i="34"/>
  <c r="L182" i="34"/>
  <c r="L183" i="34"/>
  <c r="L142" i="34"/>
  <c r="L144" i="34"/>
  <c r="L151" i="34"/>
  <c r="L145" i="34"/>
  <c r="L146" i="34"/>
  <c r="L148" i="34"/>
  <c r="L153" i="34"/>
  <c r="L115" i="34"/>
  <c r="L116" i="34"/>
  <c r="L118" i="34"/>
  <c r="L111" i="34"/>
  <c r="L119" i="34"/>
  <c r="L122" i="34"/>
  <c r="L123" i="34"/>
  <c r="L81" i="34"/>
  <c r="L92" i="34"/>
  <c r="L89" i="34"/>
  <c r="L82" i="34"/>
  <c r="L86" i="34"/>
  <c r="L56" i="34"/>
  <c r="L52" i="34"/>
  <c r="L55" i="34"/>
  <c r="L62" i="34"/>
  <c r="L63" i="34"/>
  <c r="L53" i="34"/>
  <c r="L29" i="34"/>
  <c r="L22" i="34"/>
  <c r="L32" i="34"/>
  <c r="L25" i="34"/>
  <c r="L26" i="34"/>
  <c r="L21" i="34"/>
  <c r="L33" i="34"/>
  <c r="L926" i="48"/>
  <c r="L927" i="48"/>
  <c r="L925" i="48"/>
  <c r="L932" i="48"/>
  <c r="L933" i="48"/>
  <c r="L934" i="48"/>
  <c r="L899" i="48"/>
  <c r="L892" i="48"/>
  <c r="L902" i="48"/>
  <c r="L895" i="48"/>
  <c r="L903" i="48"/>
  <c r="L865" i="48"/>
  <c r="L867" i="48"/>
  <c r="L860" i="48"/>
  <c r="L864" i="48"/>
  <c r="L870" i="48"/>
  <c r="L871" i="48"/>
  <c r="L863" i="48"/>
  <c r="L872" i="48"/>
  <c r="L836" i="48"/>
  <c r="L829" i="48"/>
  <c r="L837" i="48"/>
  <c r="L840" i="48"/>
  <c r="L833" i="48"/>
  <c r="L834" i="48"/>
  <c r="L799" i="48"/>
  <c r="L806" i="48"/>
  <c r="L809" i="48"/>
  <c r="L802" i="48"/>
  <c r="L803" i="48"/>
  <c r="L774" i="48"/>
  <c r="L777" i="48"/>
  <c r="L778" i="48"/>
  <c r="L767" i="48"/>
  <c r="L771" i="48"/>
  <c r="L775" i="48"/>
  <c r="L770" i="48"/>
  <c r="L772" i="48"/>
  <c r="L737" i="48"/>
  <c r="L746" i="48"/>
  <c r="L747" i="48"/>
  <c r="L739" i="48"/>
  <c r="L740" i="48"/>
  <c r="L741" i="48"/>
  <c r="L710" i="48"/>
  <c r="L712" i="48"/>
  <c r="L706" i="48"/>
  <c r="L705" i="48"/>
  <c r="L708" i="48"/>
  <c r="L715" i="48"/>
  <c r="L716" i="48"/>
  <c r="L709" i="48"/>
  <c r="L717" i="48"/>
  <c r="L678" i="48"/>
  <c r="L674" i="48"/>
  <c r="L681" i="48"/>
  <c r="L675" i="48"/>
  <c r="L685" i="48"/>
  <c r="L686" i="48"/>
  <c r="L651" i="48"/>
  <c r="L653" i="48"/>
  <c r="L650" i="48"/>
  <c r="L654" i="48"/>
  <c r="L643" i="48"/>
  <c r="L647" i="48"/>
  <c r="L655" i="48"/>
  <c r="L612" i="48"/>
  <c r="L613" i="48"/>
  <c r="L617" i="48"/>
  <c r="L619" i="48"/>
  <c r="L623" i="48"/>
  <c r="L616" i="48"/>
  <c r="L624" i="48"/>
  <c r="L581" i="48"/>
  <c r="L588" i="48"/>
  <c r="L584" i="48"/>
  <c r="L585" i="48"/>
  <c r="L592" i="48"/>
  <c r="L593" i="48"/>
  <c r="L558" i="48"/>
  <c r="L561" i="48"/>
  <c r="L553" i="48"/>
  <c r="L554" i="48"/>
  <c r="L555" i="48"/>
  <c r="L524" i="48"/>
  <c r="L526" i="48"/>
  <c r="L519" i="48"/>
  <c r="L527" i="48"/>
  <c r="L520" i="48"/>
  <c r="L530" i="48"/>
  <c r="L523" i="48"/>
  <c r="L531" i="48"/>
  <c r="L495" i="48"/>
  <c r="L488" i="48"/>
  <c r="L489" i="48"/>
  <c r="L496" i="48"/>
  <c r="L499" i="48"/>
  <c r="L500" i="48"/>
  <c r="L463" i="48"/>
  <c r="L456" i="48"/>
  <c r="L457" i="48"/>
  <c r="L467" i="48"/>
  <c r="L460" i="48"/>
  <c r="L468" i="48"/>
  <c r="L432" i="48"/>
  <c r="L425" i="48"/>
  <c r="L426" i="48"/>
  <c r="L433" i="48"/>
  <c r="L436" i="48"/>
  <c r="L437" i="48"/>
  <c r="L397" i="48"/>
  <c r="L398" i="48"/>
  <c r="L399" i="48"/>
  <c r="L404" i="48"/>
  <c r="L395" i="48"/>
  <c r="L405" i="48"/>
  <c r="L402" i="48"/>
  <c r="L406" i="48"/>
  <c r="L367" i="48"/>
  <c r="L370" i="48"/>
  <c r="L371" i="48"/>
  <c r="L364" i="48"/>
  <c r="L363" i="48"/>
  <c r="L373" i="48"/>
  <c r="L374" i="48"/>
  <c r="L366" i="48"/>
  <c r="L332" i="48"/>
  <c r="L339" i="48"/>
  <c r="L340" i="48"/>
  <c r="L344" i="48"/>
  <c r="L334" i="48"/>
  <c r="L308" i="48"/>
  <c r="L309" i="48"/>
  <c r="L305" i="48"/>
  <c r="L301" i="48"/>
  <c r="L311" i="48"/>
  <c r="L306" i="48"/>
  <c r="L304" i="48"/>
  <c r="L313" i="48"/>
  <c r="L274" i="48"/>
  <c r="L275" i="48"/>
  <c r="L270" i="48"/>
  <c r="L271" i="48"/>
  <c r="L281" i="48"/>
  <c r="L282" i="48"/>
  <c r="L243" i="48"/>
  <c r="L246" i="48"/>
  <c r="L247" i="48"/>
  <c r="L240" i="48"/>
  <c r="L249" i="48"/>
  <c r="L242" i="48"/>
  <c r="L250" i="48"/>
  <c r="L251" i="48"/>
  <c r="L211" i="48"/>
  <c r="L212" i="48"/>
  <c r="L215" i="48"/>
  <c r="L213" i="48"/>
  <c r="L218" i="48"/>
  <c r="L219" i="48"/>
  <c r="L220" i="48"/>
  <c r="L181" i="48"/>
  <c r="L187" i="48"/>
  <c r="L180" i="48"/>
  <c r="L188" i="48"/>
  <c r="L184" i="48"/>
  <c r="L189" i="48"/>
  <c r="L150" i="48"/>
  <c r="L154" i="48"/>
  <c r="L146" i="48"/>
  <c r="L147" i="48"/>
  <c r="L153" i="48"/>
  <c r="L156" i="48"/>
  <c r="L157" i="48"/>
  <c r="L149" i="48"/>
  <c r="L158" i="48"/>
  <c r="L120" i="48"/>
  <c r="L116" i="48"/>
  <c r="L123" i="48"/>
  <c r="L126" i="48"/>
  <c r="L119" i="48"/>
  <c r="L127" i="48"/>
  <c r="L89" i="48"/>
  <c r="L85" i="48"/>
  <c r="L95" i="48"/>
  <c r="L88" i="48"/>
  <c r="L96" i="48"/>
  <c r="L86" i="48"/>
  <c r="L53" i="48"/>
  <c r="L60" i="48"/>
  <c r="L54" i="48"/>
  <c r="L61" i="48"/>
  <c r="L57" i="48"/>
  <c r="L64" i="48"/>
  <c r="L65" i="48"/>
  <c r="L26" i="48"/>
  <c r="L29" i="48"/>
  <c r="L30" i="48"/>
  <c r="L22" i="48"/>
  <c r="L23" i="48"/>
  <c r="L33" i="48"/>
  <c r="L34" i="48"/>
  <c r="L930" i="47"/>
  <c r="L922" i="47"/>
  <c r="L923" i="47"/>
  <c r="L933" i="47"/>
  <c r="L926" i="47"/>
  <c r="L934" i="47"/>
  <c r="L898" i="47"/>
  <c r="L899" i="47"/>
  <c r="L891" i="47"/>
  <c r="L902" i="47"/>
  <c r="L895" i="47"/>
  <c r="L896" i="47"/>
  <c r="L860" i="47"/>
  <c r="L867" i="47"/>
  <c r="L861" i="47"/>
  <c r="L868" i="47"/>
  <c r="L864" i="47"/>
  <c r="L871" i="47"/>
  <c r="L833" i="47"/>
  <c r="L837" i="47"/>
  <c r="L834" i="47"/>
  <c r="L830" i="47"/>
  <c r="L829" i="47"/>
  <c r="L805" i="47"/>
  <c r="L802" i="47"/>
  <c r="L798" i="47"/>
  <c r="L808" i="47"/>
  <c r="L809" i="47"/>
  <c r="L810" i="47"/>
  <c r="L774" i="47"/>
  <c r="L772" i="47"/>
  <c r="L768" i="47"/>
  <c r="L778" i="47"/>
  <c r="L767" i="47"/>
  <c r="L779" i="47"/>
  <c r="L741" i="47"/>
  <c r="L743" i="47"/>
  <c r="L737" i="47"/>
  <c r="L747" i="47"/>
  <c r="L748" i="47"/>
  <c r="L710" i="47"/>
  <c r="L712" i="47"/>
  <c r="L705" i="47"/>
  <c r="L708" i="47"/>
  <c r="L715" i="47"/>
  <c r="L716" i="47"/>
  <c r="L717" i="47"/>
  <c r="L674" i="47"/>
  <c r="L681" i="47"/>
  <c r="L675" i="47"/>
  <c r="L685" i="47"/>
  <c r="L678" i="47"/>
  <c r="L686" i="47"/>
  <c r="L676" i="47"/>
  <c r="L647" i="47"/>
  <c r="L648" i="47"/>
  <c r="L650" i="47"/>
  <c r="L651" i="47"/>
  <c r="L643" i="47"/>
  <c r="L654" i="47"/>
  <c r="L655" i="47"/>
  <c r="L619" i="47"/>
  <c r="L620" i="47"/>
  <c r="L613" i="47"/>
  <c r="L612" i="47"/>
  <c r="L615" i="47"/>
  <c r="L623" i="47"/>
  <c r="L616" i="47"/>
  <c r="L617" i="47"/>
  <c r="L586" i="47"/>
  <c r="L588" i="47"/>
  <c r="L581" i="47"/>
  <c r="L585" i="47"/>
  <c r="L592" i="47"/>
  <c r="L593" i="47"/>
  <c r="L555" i="47"/>
  <c r="L550" i="47"/>
  <c r="L554" i="47"/>
  <c r="L551" i="47"/>
  <c r="L558" i="47"/>
  <c r="L561" i="47"/>
  <c r="L562" i="47"/>
  <c r="L526" i="47"/>
  <c r="L527" i="47"/>
  <c r="L519" i="47"/>
  <c r="L523" i="47"/>
  <c r="L530" i="47"/>
  <c r="L524" i="47"/>
  <c r="L493" i="47"/>
  <c r="L488" i="47"/>
  <c r="L495" i="47"/>
  <c r="L489" i="47"/>
  <c r="L492" i="47"/>
  <c r="L499" i="47"/>
  <c r="L500" i="47"/>
  <c r="L456" i="47"/>
  <c r="L457" i="47"/>
  <c r="L467" i="47"/>
  <c r="L460" i="47"/>
  <c r="L468" i="47"/>
  <c r="L430" i="47"/>
  <c r="L428" i="47"/>
  <c r="L433" i="47"/>
  <c r="L425" i="47"/>
  <c r="L429" i="47"/>
  <c r="L432" i="47"/>
  <c r="L426" i="47"/>
  <c r="L435" i="47"/>
  <c r="L399" i="47"/>
  <c r="L402" i="47"/>
  <c r="L404" i="47"/>
  <c r="L405" i="47"/>
  <c r="L397" i="47"/>
  <c r="L370" i="47"/>
  <c r="L371" i="47"/>
  <c r="L363" i="47"/>
  <c r="L364" i="47"/>
  <c r="L374" i="47"/>
  <c r="L367" i="47"/>
  <c r="L368" i="47"/>
  <c r="L337" i="47"/>
  <c r="L339" i="47"/>
  <c r="L332" i="47"/>
  <c r="L333" i="47"/>
  <c r="L343" i="47"/>
  <c r="L336" i="47"/>
  <c r="L344" i="47"/>
  <c r="L334" i="47"/>
  <c r="L306" i="47"/>
  <c r="L301" i="47"/>
  <c r="L302" i="47"/>
  <c r="L311" i="47"/>
  <c r="L312" i="47"/>
  <c r="L313" i="47"/>
  <c r="L303" i="47"/>
  <c r="L274" i="47"/>
  <c r="L275" i="47"/>
  <c r="L277" i="47"/>
  <c r="L278" i="47"/>
  <c r="L270" i="47"/>
  <c r="L281" i="47"/>
  <c r="L282" i="47"/>
  <c r="L246" i="47"/>
  <c r="L247" i="47"/>
  <c r="L239" i="47"/>
  <c r="L243" i="47"/>
  <c r="L244" i="47"/>
  <c r="L251" i="47"/>
  <c r="L212" i="47"/>
  <c r="L213" i="47"/>
  <c r="L215" i="47"/>
  <c r="L209" i="47"/>
  <c r="L208" i="47"/>
  <c r="L216" i="47"/>
  <c r="L219" i="47"/>
  <c r="L220" i="47"/>
  <c r="L182" i="47"/>
  <c r="L177" i="47"/>
  <c r="L184" i="47"/>
  <c r="L178" i="47"/>
  <c r="L188" i="47"/>
  <c r="L185" i="47"/>
  <c r="L189" i="47"/>
  <c r="L150" i="47"/>
  <c r="L151" i="47"/>
  <c r="L154" i="47"/>
  <c r="L147" i="47"/>
  <c r="L156" i="47"/>
  <c r="L157" i="47"/>
  <c r="L149" i="47"/>
  <c r="L158" i="47"/>
  <c r="L148" i="47"/>
  <c r="L119" i="47"/>
  <c r="L120" i="47"/>
  <c r="L122" i="47"/>
  <c r="L123" i="47"/>
  <c r="L115" i="47"/>
  <c r="L126" i="47"/>
  <c r="L127" i="47"/>
  <c r="L84" i="47"/>
  <c r="L89" i="47"/>
  <c r="L91" i="47"/>
  <c r="L92" i="47"/>
  <c r="L94" i="47"/>
  <c r="L87" i="47"/>
  <c r="L95" i="47"/>
  <c r="L96" i="47"/>
  <c r="L60" i="47"/>
  <c r="L57" i="47"/>
  <c r="L58" i="47"/>
  <c r="L61" i="47"/>
  <c r="L53" i="47"/>
  <c r="L54" i="47"/>
  <c r="L64" i="47"/>
  <c r="L65" i="47"/>
  <c r="L55" i="47"/>
  <c r="L29" i="47"/>
  <c r="L30" i="47"/>
  <c r="L33" i="47"/>
  <c r="L23" i="47"/>
  <c r="L26" i="47"/>
  <c r="L984" i="85"/>
  <c r="L992" i="85"/>
  <c r="L994" i="85"/>
  <c r="L995" i="85"/>
  <c r="L996" i="85"/>
  <c r="L986" i="85"/>
  <c r="L953" i="85"/>
  <c r="L960" i="85"/>
  <c r="L954" i="85"/>
  <c r="L957" i="85"/>
  <c r="L963" i="85"/>
  <c r="L964" i="85"/>
  <c r="L965" i="85"/>
  <c r="L927" i="85"/>
  <c r="L926" i="85"/>
  <c r="L929" i="85"/>
  <c r="L922" i="85"/>
  <c r="L930" i="85"/>
  <c r="L934" i="85"/>
  <c r="L895" i="85"/>
  <c r="L896" i="85"/>
  <c r="L898" i="85"/>
  <c r="L899" i="85"/>
  <c r="L892" i="85"/>
  <c r="L901" i="85"/>
  <c r="L867" i="85"/>
  <c r="L861" i="85"/>
  <c r="L868" i="85"/>
  <c r="L864" i="85"/>
  <c r="L860" i="85"/>
  <c r="L865" i="85"/>
  <c r="L829" i="85"/>
  <c r="L834" i="85"/>
  <c r="L840" i="85"/>
  <c r="L803" i="85"/>
  <c r="L798" i="85"/>
  <c r="L805" i="85"/>
  <c r="L806" i="85"/>
  <c r="L799" i="85"/>
  <c r="L809" i="85"/>
  <c r="L810" i="85"/>
  <c r="L768" i="85"/>
  <c r="L771" i="85"/>
  <c r="L772" i="85"/>
  <c r="L779" i="85"/>
  <c r="L743" i="85"/>
  <c r="L744" i="85"/>
  <c r="L737" i="85"/>
  <c r="L739" i="85"/>
  <c r="L746" i="85"/>
  <c r="L747" i="85"/>
  <c r="L748" i="85"/>
  <c r="L713" i="85"/>
  <c r="L709" i="85"/>
  <c r="L710" i="85"/>
  <c r="L705" i="85"/>
  <c r="L717" i="85"/>
  <c r="L674" i="85"/>
  <c r="L678" i="85"/>
  <c r="L679" i="85"/>
  <c r="L681" i="85"/>
  <c r="L675" i="85"/>
  <c r="L682" i="85"/>
  <c r="L685" i="85"/>
  <c r="L650" i="85"/>
  <c r="L651" i="85"/>
  <c r="L643" i="85"/>
  <c r="L644" i="85"/>
  <c r="L654" i="85"/>
  <c r="L647" i="85"/>
  <c r="L648" i="85"/>
  <c r="L616" i="85"/>
  <c r="L617" i="85"/>
  <c r="L619" i="85"/>
  <c r="L620" i="85"/>
  <c r="L612" i="85"/>
  <c r="L613" i="85"/>
  <c r="L623" i="85"/>
  <c r="L624" i="85"/>
  <c r="L586" i="85"/>
  <c r="L582" i="85"/>
  <c r="L588" i="85"/>
  <c r="L581" i="85"/>
  <c r="L585" i="85"/>
  <c r="L593" i="85"/>
  <c r="L550" i="85"/>
  <c r="L557" i="85"/>
  <c r="L555" i="85"/>
  <c r="L562" i="85"/>
  <c r="L527" i="85"/>
  <c r="L529" i="85"/>
  <c r="L522" i="85"/>
  <c r="L523" i="85"/>
  <c r="L492" i="85"/>
  <c r="L495" i="85"/>
  <c r="L498" i="85"/>
  <c r="L491" i="85"/>
  <c r="L464" i="85"/>
  <c r="L459" i="85"/>
  <c r="L467" i="85"/>
  <c r="L460" i="85"/>
  <c r="L426" i="85"/>
  <c r="L432" i="85"/>
  <c r="L425" i="85"/>
  <c r="L433" i="85"/>
  <c r="L436" i="85"/>
  <c r="L429" i="85"/>
  <c r="L430" i="85"/>
  <c r="L394" i="85"/>
  <c r="L399" i="85"/>
  <c r="L401" i="85"/>
  <c r="L406" i="85"/>
  <c r="L368" i="85"/>
  <c r="L367" i="85"/>
  <c r="L363" i="85"/>
  <c r="L370" i="85"/>
  <c r="L364" i="85"/>
  <c r="L374" i="85"/>
  <c r="L375" i="85"/>
  <c r="L337" i="85"/>
  <c r="L340" i="85"/>
  <c r="L333" i="85"/>
  <c r="L342" i="85"/>
  <c r="L343" i="85"/>
  <c r="L335" i="85"/>
  <c r="L344" i="85"/>
  <c r="L308" i="85"/>
  <c r="L302" i="85"/>
  <c r="L311" i="85"/>
  <c r="L312" i="85"/>
  <c r="L305" i="85"/>
  <c r="L275" i="85"/>
  <c r="L270" i="85"/>
  <c r="L271" i="85"/>
  <c r="L280" i="85"/>
  <c r="L273" i="85"/>
  <c r="L281" i="85"/>
  <c r="L282" i="85"/>
  <c r="L242" i="85"/>
  <c r="L247" i="85"/>
  <c r="L239" i="85"/>
  <c r="L243" i="85"/>
  <c r="L251" i="85"/>
  <c r="L216" i="85"/>
  <c r="L209" i="85"/>
  <c r="L215" i="85"/>
  <c r="L220" i="85"/>
  <c r="L210" i="85"/>
  <c r="L184" i="85"/>
  <c r="L177" i="85"/>
  <c r="L188" i="85"/>
  <c r="L178" i="85"/>
  <c r="L181" i="85"/>
  <c r="L154" i="85"/>
  <c r="L149" i="85"/>
  <c r="L150" i="85"/>
  <c r="L151" i="85"/>
  <c r="L156" i="85"/>
  <c r="L147" i="85"/>
  <c r="L157" i="85"/>
  <c r="L158" i="85"/>
  <c r="L115" i="85"/>
  <c r="L123" i="85"/>
  <c r="L119" i="85"/>
  <c r="L127" i="85"/>
  <c r="L87" i="85"/>
  <c r="L88" i="85"/>
  <c r="L84" i="85"/>
  <c r="L92" i="85"/>
  <c r="L91" i="85"/>
  <c r="L85" i="85"/>
  <c r="L94" i="85"/>
  <c r="L96" i="85"/>
  <c r="L58" i="85"/>
  <c r="L61" i="85"/>
  <c r="L53" i="85"/>
  <c r="L54" i="85"/>
  <c r="L63" i="85"/>
  <c r="L64" i="85"/>
  <c r="L56" i="85"/>
  <c r="L65" i="85"/>
  <c r="L29" i="85"/>
  <c r="L22" i="85"/>
  <c r="L23" i="85"/>
  <c r="L26" i="85"/>
  <c r="L27" i="85"/>
  <c r="L34" i="85"/>
  <c r="L923" i="20"/>
  <c r="L922" i="20"/>
  <c r="L925" i="20"/>
  <c r="L932" i="20"/>
  <c r="L933" i="20"/>
  <c r="L926" i="20"/>
  <c r="L934" i="20"/>
  <c r="L899" i="20"/>
  <c r="L891" i="20"/>
  <c r="L892" i="20"/>
  <c r="L896" i="20"/>
  <c r="L901" i="20"/>
  <c r="L895" i="20"/>
  <c r="L898" i="20"/>
  <c r="L894" i="20"/>
  <c r="L903" i="20"/>
  <c r="L867" i="20"/>
  <c r="L864" i="20"/>
  <c r="L865" i="20"/>
  <c r="L861" i="20"/>
  <c r="L860" i="20"/>
  <c r="L868" i="20"/>
  <c r="L871" i="20"/>
  <c r="L836" i="20"/>
  <c r="L829" i="20"/>
  <c r="L837" i="20"/>
  <c r="L832" i="20"/>
  <c r="L833" i="20"/>
  <c r="L830" i="20"/>
  <c r="L839" i="20"/>
  <c r="L840" i="20"/>
  <c r="L841" i="20"/>
  <c r="L805" i="20"/>
  <c r="L806" i="20"/>
  <c r="L798" i="20"/>
  <c r="L803" i="20"/>
  <c r="L808" i="20"/>
  <c r="L809" i="20"/>
  <c r="L810" i="20"/>
  <c r="L771" i="20"/>
  <c r="L772" i="20"/>
  <c r="L767" i="20"/>
  <c r="L777" i="20"/>
  <c r="L775" i="20"/>
  <c r="L778" i="20"/>
  <c r="L779" i="20"/>
  <c r="L740" i="20"/>
  <c r="L741" i="20"/>
  <c r="L744" i="20"/>
  <c r="L737" i="20"/>
  <c r="L746" i="20"/>
  <c r="L747" i="20"/>
  <c r="L748" i="20"/>
  <c r="L705" i="20"/>
  <c r="L706" i="20"/>
  <c r="L709" i="20"/>
  <c r="L716" i="20"/>
  <c r="L717" i="20"/>
  <c r="L679" i="20"/>
  <c r="L682" i="20"/>
  <c r="L675" i="20"/>
  <c r="L684" i="20"/>
  <c r="L685" i="20"/>
  <c r="L678" i="20"/>
  <c r="L648" i="20"/>
  <c r="L643" i="20"/>
  <c r="L644" i="20"/>
  <c r="L651" i="20"/>
  <c r="L654" i="20"/>
  <c r="L655" i="20"/>
  <c r="L616" i="20"/>
  <c r="L617" i="20"/>
  <c r="L619" i="20"/>
  <c r="L612" i="20"/>
  <c r="L623" i="20"/>
  <c r="L624" i="20"/>
  <c r="L585" i="20"/>
  <c r="L588" i="20"/>
  <c r="L582" i="20"/>
  <c r="L592" i="20"/>
  <c r="L581" i="20"/>
  <c r="L593" i="20"/>
  <c r="L551" i="20"/>
  <c r="L554" i="20"/>
  <c r="L555" i="20"/>
  <c r="L561" i="20"/>
  <c r="L552" i="20"/>
  <c r="L519" i="20"/>
  <c r="L526" i="20"/>
  <c r="L520" i="20"/>
  <c r="L530" i="20"/>
  <c r="L523" i="20"/>
  <c r="L524" i="20"/>
  <c r="L496" i="20"/>
  <c r="L488" i="20"/>
  <c r="L493" i="20"/>
  <c r="L499" i="20"/>
  <c r="L500" i="20"/>
  <c r="L461" i="20"/>
  <c r="L456" i="20"/>
  <c r="L463" i="20"/>
  <c r="L457" i="20"/>
  <c r="L466" i="20"/>
  <c r="L460" i="20"/>
  <c r="L467" i="20"/>
  <c r="L468" i="20"/>
  <c r="L426" i="20"/>
  <c r="L428" i="20"/>
  <c r="L429" i="20"/>
  <c r="L430" i="20"/>
  <c r="L433" i="20"/>
  <c r="L437" i="20"/>
  <c r="L399" i="20"/>
  <c r="L401" i="20"/>
  <c r="L394" i="20"/>
  <c r="L395" i="20"/>
  <c r="L405" i="20"/>
  <c r="L406" i="20"/>
  <c r="L368" i="20"/>
  <c r="L370" i="20"/>
  <c r="L363" i="20"/>
  <c r="L364" i="20"/>
  <c r="L374" i="20"/>
  <c r="L339" i="20"/>
  <c r="L332" i="20"/>
  <c r="L340" i="20"/>
  <c r="L342" i="20"/>
  <c r="L333" i="20"/>
  <c r="L335" i="20"/>
  <c r="L336" i="20"/>
  <c r="L344" i="20"/>
  <c r="L305" i="20"/>
  <c r="L306" i="20"/>
  <c r="L309" i="20"/>
  <c r="L302" i="20"/>
  <c r="L311" i="20"/>
  <c r="L312" i="20"/>
  <c r="L313" i="20"/>
  <c r="L277" i="20"/>
  <c r="L278" i="20"/>
  <c r="L270" i="20"/>
  <c r="L274" i="20"/>
  <c r="L275" i="20"/>
  <c r="L239" i="20"/>
  <c r="L246" i="20"/>
  <c r="L249" i="20"/>
  <c r="L251" i="20"/>
  <c r="L208" i="20"/>
  <c r="L215" i="20"/>
  <c r="L216" i="20"/>
  <c r="L213" i="20"/>
  <c r="L220" i="20"/>
  <c r="L185" i="20"/>
  <c r="L177" i="20"/>
  <c r="L188" i="20"/>
  <c r="L189" i="20"/>
  <c r="L179" i="20"/>
  <c r="L151" i="20"/>
  <c r="L147" i="20"/>
  <c r="L154" i="20"/>
  <c r="L146" i="20"/>
  <c r="L157" i="20"/>
  <c r="L158" i="20"/>
  <c r="L148" i="20"/>
  <c r="L122" i="20"/>
  <c r="L115" i="20"/>
  <c r="L116" i="20"/>
  <c r="L119" i="20"/>
  <c r="L120" i="20"/>
  <c r="L127" i="20"/>
  <c r="L84" i="20"/>
  <c r="L92" i="20"/>
  <c r="L95" i="20"/>
  <c r="L89" i="20"/>
  <c r="L88" i="20"/>
  <c r="L96" i="20"/>
  <c r="L58" i="20"/>
  <c r="L60" i="20"/>
  <c r="L61" i="20"/>
  <c r="L53" i="20"/>
  <c r="L54" i="20"/>
  <c r="L64" i="20"/>
  <c r="L57" i="20"/>
  <c r="L65" i="20"/>
  <c r="L27" i="20"/>
  <c r="L29" i="20"/>
  <c r="L22" i="20"/>
  <c r="L33" i="20"/>
  <c r="L586" i="46"/>
  <c r="L588" i="46"/>
  <c r="L520" i="46"/>
  <c r="L431" i="46"/>
  <c r="L365" i="46"/>
  <c r="L368" i="46"/>
  <c r="L337" i="46"/>
  <c r="L345" i="46"/>
  <c r="L306" i="46"/>
  <c r="L301" i="46"/>
  <c r="L272" i="46"/>
  <c r="L246" i="46"/>
  <c r="L251" i="46"/>
  <c r="L185" i="46"/>
  <c r="L189" i="46"/>
  <c r="L153" i="46"/>
  <c r="L116" i="46"/>
  <c r="L621" i="45"/>
  <c r="L552" i="45"/>
  <c r="L521" i="45"/>
  <c r="L467" i="45"/>
  <c r="L433" i="45"/>
  <c r="L428" i="45"/>
  <c r="L395" i="45"/>
  <c r="L404" i="45"/>
  <c r="L397" i="45"/>
  <c r="L371" i="45"/>
  <c r="L373" i="45"/>
  <c r="L342" i="45"/>
  <c r="L335" i="45"/>
  <c r="L279" i="45"/>
  <c r="L274" i="45"/>
  <c r="L186" i="45"/>
  <c r="L155" i="45"/>
  <c r="L124" i="45"/>
  <c r="L31" i="45"/>
  <c r="L24" i="45"/>
  <c r="L25" i="45"/>
  <c r="L32" i="45"/>
  <c r="L615" i="45"/>
  <c r="L620" i="45"/>
  <c r="L619" i="45"/>
  <c r="L612" i="45"/>
  <c r="L613" i="45"/>
  <c r="L616" i="45"/>
  <c r="L622" i="45"/>
  <c r="L623" i="45"/>
  <c r="L624" i="45"/>
  <c r="L585" i="45"/>
  <c r="L586" i="45"/>
  <c r="L588" i="45"/>
  <c r="L589" i="45"/>
  <c r="L581" i="45"/>
  <c r="L582" i="45"/>
  <c r="L591" i="45"/>
  <c r="L584" i="45"/>
  <c r="L592" i="45"/>
  <c r="L593" i="45"/>
  <c r="L583" i="45"/>
  <c r="L550" i="45"/>
  <c r="L558" i="45"/>
  <c r="L560" i="45"/>
  <c r="L551" i="45"/>
  <c r="L561" i="45"/>
  <c r="L557" i="45"/>
  <c r="L553" i="45"/>
  <c r="L520" i="45"/>
  <c r="L519" i="45"/>
  <c r="L526" i="45"/>
  <c r="L523" i="45"/>
  <c r="L530" i="45"/>
  <c r="L524" i="45"/>
  <c r="L531" i="45"/>
  <c r="L491" i="45"/>
  <c r="L492" i="45"/>
  <c r="L493" i="45"/>
  <c r="L495" i="45"/>
  <c r="L488" i="45"/>
  <c r="L498" i="45"/>
  <c r="L499" i="45"/>
  <c r="L500" i="45"/>
  <c r="L462" i="45"/>
  <c r="L457" i="45"/>
  <c r="L458" i="45"/>
  <c r="L465" i="45"/>
  <c r="L468" i="45"/>
  <c r="L469" i="45"/>
  <c r="L459" i="45"/>
  <c r="L430" i="45"/>
  <c r="L431" i="45"/>
  <c r="L427" i="45"/>
  <c r="L434" i="45"/>
  <c r="L436" i="45"/>
  <c r="L437" i="45"/>
  <c r="L429" i="45"/>
  <c r="L438" i="45"/>
  <c r="L435" i="45"/>
  <c r="L400" i="45"/>
  <c r="L396" i="45"/>
  <c r="L403" i="45"/>
  <c r="L405" i="45"/>
  <c r="L399" i="45"/>
  <c r="L398" i="45"/>
  <c r="L406" i="45"/>
  <c r="L407" i="45"/>
  <c r="L369" i="45"/>
  <c r="L365" i="45"/>
  <c r="L372" i="45"/>
  <c r="L374" i="45"/>
  <c r="L367" i="45"/>
  <c r="L375" i="45"/>
  <c r="L368" i="45"/>
  <c r="L376" i="45"/>
  <c r="L366" i="45"/>
  <c r="L338" i="45"/>
  <c r="L340" i="45"/>
  <c r="L333" i="45"/>
  <c r="L334" i="45"/>
  <c r="L344" i="45"/>
  <c r="L337" i="45"/>
  <c r="L345" i="45"/>
  <c r="L308" i="45"/>
  <c r="L301" i="45"/>
  <c r="L311" i="45"/>
  <c r="L304" i="45"/>
  <c r="L305" i="45"/>
  <c r="L306" i="45"/>
  <c r="L302" i="45"/>
  <c r="L313" i="45"/>
  <c r="L271" i="45"/>
  <c r="L278" i="45"/>
  <c r="L273" i="45"/>
  <c r="L270" i="45"/>
  <c r="L277" i="45"/>
  <c r="L280" i="45"/>
  <c r="L281" i="45"/>
  <c r="L282" i="45"/>
  <c r="L240" i="45"/>
  <c r="L246" i="45"/>
  <c r="L247" i="45"/>
  <c r="L239" i="45"/>
  <c r="L242" i="45"/>
  <c r="L249" i="45"/>
  <c r="L250" i="45"/>
  <c r="L251" i="45"/>
  <c r="L216" i="45"/>
  <c r="L208" i="45"/>
  <c r="L219" i="45"/>
  <c r="L209" i="45"/>
  <c r="L212" i="45"/>
  <c r="L213" i="45"/>
  <c r="L210" i="45"/>
  <c r="L215" i="45"/>
  <c r="L184" i="45"/>
  <c r="L177" i="45"/>
  <c r="L178" i="45"/>
  <c r="L181" i="45"/>
  <c r="L187" i="45"/>
  <c r="L180" i="45"/>
  <c r="L188" i="45"/>
  <c r="L189" i="45"/>
  <c r="L151" i="45"/>
  <c r="L149" i="45"/>
  <c r="L147" i="45"/>
  <c r="L156" i="45"/>
  <c r="L157" i="45"/>
  <c r="L150" i="45"/>
  <c r="L158" i="45"/>
  <c r="L115" i="45"/>
  <c r="L116" i="45"/>
  <c r="L119" i="45"/>
  <c r="L126" i="45"/>
  <c r="L127" i="45"/>
  <c r="L89" i="45"/>
  <c r="L84" i="45"/>
  <c r="L92" i="45"/>
  <c r="L91" i="45"/>
  <c r="L94" i="45"/>
  <c r="L87" i="45"/>
  <c r="L85" i="45"/>
  <c r="L96" i="45"/>
  <c r="L61" i="45"/>
  <c r="L57" i="45"/>
  <c r="L58" i="45"/>
  <c r="L60" i="45"/>
  <c r="L64" i="45"/>
  <c r="L53" i="45"/>
  <c r="L65" i="45"/>
  <c r="L55" i="45"/>
  <c r="L27" i="45"/>
  <c r="L29" i="45"/>
  <c r="L22" i="45"/>
  <c r="L23" i="45"/>
  <c r="L26" i="45"/>
  <c r="L33" i="45"/>
  <c r="L34" i="45"/>
  <c r="L834" i="33" l="1"/>
  <c r="L761" i="76"/>
  <c r="L28" i="34"/>
  <c r="L210" i="46"/>
  <c r="L550" i="46"/>
  <c r="L86" i="85"/>
  <c r="L415" i="33"/>
  <c r="L640" i="76"/>
  <c r="L561" i="39"/>
  <c r="L213" i="46"/>
  <c r="L123" i="46"/>
  <c r="L436" i="46"/>
  <c r="L694" i="76"/>
  <c r="L400" i="46"/>
  <c r="L131" i="76"/>
  <c r="L220" i="12"/>
  <c r="L490" i="48"/>
  <c r="L241" i="33"/>
  <c r="L156" i="46"/>
  <c r="L436" i="20"/>
  <c r="L127" i="76"/>
  <c r="L491" i="20"/>
  <c r="L304" i="85"/>
  <c r="L615" i="20"/>
  <c r="L619" i="46"/>
  <c r="L34" i="76"/>
  <c r="L129" i="76"/>
  <c r="L372" i="12"/>
  <c r="L26" i="76"/>
  <c r="L559" i="46"/>
  <c r="L371" i="20"/>
  <c r="L490" i="20"/>
  <c r="L249" i="85"/>
  <c r="L459" i="35"/>
  <c r="L211" i="46"/>
  <c r="L25" i="85"/>
  <c r="L216" i="46"/>
  <c r="L428" i="46"/>
  <c r="L526" i="46"/>
  <c r="L193" i="76"/>
  <c r="L723" i="33"/>
  <c r="L249" i="46"/>
  <c r="L520" i="47"/>
  <c r="L65" i="46"/>
  <c r="L376" i="46"/>
  <c r="L64" i="46"/>
  <c r="L600" i="76"/>
  <c r="L433" i="12"/>
  <c r="L365" i="85"/>
  <c r="L62" i="46"/>
  <c r="L364" i="12"/>
  <c r="L293" i="34"/>
  <c r="L445" i="33"/>
  <c r="L459" i="12"/>
  <c r="L460" i="46"/>
  <c r="L21" i="46"/>
  <c r="L434" i="46"/>
  <c r="L332" i="33"/>
  <c r="L703" i="76"/>
  <c r="L554" i="46"/>
  <c r="L337" i="20"/>
  <c r="L738" i="20"/>
  <c r="L61" i="46"/>
  <c r="L187" i="46"/>
  <c r="L281" i="20"/>
  <c r="L94" i="76"/>
  <c r="L186" i="76"/>
  <c r="L425" i="46"/>
  <c r="L736" i="85"/>
  <c r="L250" i="76"/>
  <c r="L531" i="12"/>
  <c r="L269" i="46"/>
  <c r="L271" i="46"/>
  <c r="L489" i="46"/>
  <c r="L712" i="85"/>
  <c r="L145" i="33"/>
  <c r="L184" i="46"/>
  <c r="L764" i="76"/>
  <c r="L437" i="46"/>
  <c r="L488" i="12"/>
  <c r="L837" i="85"/>
  <c r="L531" i="46"/>
  <c r="L122" i="46"/>
  <c r="L466" i="85"/>
  <c r="L241" i="85"/>
  <c r="L378" i="76"/>
  <c r="L511" i="33"/>
  <c r="L22" i="33"/>
  <c r="L519" i="46"/>
  <c r="L679" i="47"/>
  <c r="L411" i="76"/>
  <c r="L333" i="33"/>
  <c r="L425" i="20"/>
  <c r="L893" i="20"/>
  <c r="L653" i="20"/>
  <c r="L985" i="85"/>
  <c r="L400" i="12"/>
  <c r="L180" i="12"/>
  <c r="L125" i="12"/>
  <c r="L862" i="20"/>
  <c r="L355" i="33"/>
  <c r="L557" i="46"/>
  <c r="L336" i="85"/>
  <c r="L215" i="46"/>
  <c r="L364" i="46"/>
  <c r="L343" i="46"/>
  <c r="L833" i="33"/>
  <c r="L250" i="12"/>
  <c r="L562" i="12"/>
  <c r="L122" i="12"/>
  <c r="L519" i="85"/>
  <c r="L463" i="47"/>
  <c r="L176" i="53"/>
  <c r="L512" i="76"/>
  <c r="L601" i="76"/>
  <c r="L741" i="33"/>
  <c r="L488" i="46"/>
  <c r="L92" i="46"/>
  <c r="L182" i="46"/>
  <c r="L501" i="39"/>
  <c r="L344" i="46"/>
  <c r="L240" i="46"/>
  <c r="L122" i="85"/>
  <c r="L551" i="46"/>
  <c r="L806" i="47"/>
  <c r="L308" i="47"/>
  <c r="L305" i="47"/>
  <c r="L769" i="48"/>
  <c r="L603" i="76"/>
  <c r="L835" i="76"/>
  <c r="L427" i="46"/>
  <c r="L591" i="46"/>
  <c r="L902" i="85"/>
  <c r="L987" i="85"/>
  <c r="L394" i="47"/>
  <c r="L861" i="48"/>
  <c r="L270" i="12"/>
  <c r="L804" i="47"/>
  <c r="L178" i="48"/>
  <c r="L581" i="46"/>
  <c r="L278" i="46"/>
  <c r="L438" i="46"/>
  <c r="L148" i="46"/>
  <c r="L558" i="46"/>
  <c r="L527" i="20"/>
  <c r="L239" i="46"/>
  <c r="L575" i="76"/>
  <c r="L280" i="46"/>
  <c r="L282" i="46"/>
  <c r="L118" i="85"/>
  <c r="L514" i="76"/>
  <c r="L158" i="46"/>
  <c r="L871" i="85"/>
  <c r="L731" i="76"/>
  <c r="L381" i="39"/>
  <c r="L520" i="12"/>
  <c r="L903" i="85"/>
  <c r="L125" i="46"/>
  <c r="L147" i="46"/>
  <c r="L523" i="46"/>
  <c r="L222" i="76"/>
  <c r="L836" i="33"/>
  <c r="L744" i="47"/>
  <c r="L762" i="76"/>
  <c r="L386" i="76"/>
  <c r="L497" i="46"/>
  <c r="L26" i="46"/>
  <c r="L31" i="46"/>
  <c r="L462" i="46"/>
  <c r="L539" i="76"/>
  <c r="L270" i="46"/>
  <c r="L338" i="46"/>
  <c r="L582" i="46"/>
  <c r="L959" i="85"/>
  <c r="L277" i="85"/>
  <c r="L436" i="47"/>
  <c r="L896" i="48"/>
  <c r="L560" i="48"/>
  <c r="L24" i="48"/>
  <c r="L567" i="34"/>
  <c r="L25" i="46"/>
  <c r="L458" i="46"/>
  <c r="L399" i="46"/>
  <c r="L26" i="20"/>
  <c r="L312" i="46"/>
  <c r="L212" i="85"/>
  <c r="L383" i="76"/>
  <c r="L617" i="46"/>
  <c r="L127" i="46"/>
  <c r="L435" i="20"/>
  <c r="L377" i="76"/>
  <c r="L238" i="12"/>
  <c r="L302" i="12"/>
  <c r="L145" i="52"/>
  <c r="L309" i="47"/>
  <c r="L682" i="48"/>
  <c r="L302" i="48"/>
  <c r="L790" i="76"/>
  <c r="L126" i="76"/>
  <c r="L216" i="76"/>
  <c r="L768" i="76"/>
  <c r="L540" i="34"/>
  <c r="L383" i="33"/>
  <c r="L333" i="46"/>
  <c r="L32" i="46"/>
  <c r="L180" i="20"/>
  <c r="L530" i="85"/>
  <c r="L230" i="39"/>
  <c r="L521" i="46"/>
  <c r="L91" i="46"/>
  <c r="L745" i="85"/>
  <c r="L434" i="85"/>
  <c r="L562" i="46"/>
  <c r="L902" i="20"/>
  <c r="L80" i="39"/>
  <c r="L863" i="85"/>
  <c r="L311" i="46"/>
  <c r="L411" i="39"/>
  <c r="L866" i="33"/>
  <c r="L235" i="33"/>
  <c r="L269" i="33"/>
  <c r="L775" i="33"/>
  <c r="L389" i="33"/>
  <c r="L570" i="33"/>
  <c r="L33" i="76"/>
  <c r="L287" i="76"/>
  <c r="L290" i="76"/>
  <c r="L795" i="76"/>
  <c r="L122" i="76"/>
  <c r="L319" i="76"/>
  <c r="L375" i="76"/>
  <c r="L483" i="76"/>
  <c r="L428" i="53"/>
  <c r="L272" i="53"/>
  <c r="L552" i="53"/>
  <c r="L179" i="35"/>
  <c r="L744" i="48"/>
  <c r="L368" i="48"/>
  <c r="L645" i="47"/>
  <c r="L126" i="85"/>
  <c r="L405" i="85"/>
  <c r="L740" i="85"/>
  <c r="L148" i="85"/>
  <c r="L398" i="85"/>
  <c r="L458" i="85"/>
  <c r="L303" i="85"/>
  <c r="L499" i="85"/>
  <c r="L404" i="85"/>
  <c r="L185" i="85"/>
  <c r="L715" i="85"/>
  <c r="L301" i="85"/>
  <c r="L583" i="85"/>
  <c r="L592" i="85"/>
  <c r="L590" i="85"/>
  <c r="L427" i="85"/>
  <c r="L55" i="85"/>
  <c r="L243" i="20"/>
  <c r="L799" i="20"/>
  <c r="L91" i="20"/>
  <c r="L240" i="20"/>
  <c r="L489" i="20"/>
  <c r="L613" i="20"/>
  <c r="L831" i="20"/>
  <c r="L529" i="20"/>
  <c r="L118" i="20"/>
  <c r="L210" i="52"/>
  <c r="L458" i="12"/>
  <c r="L561" i="12"/>
  <c r="L179" i="34"/>
  <c r="L325" i="34"/>
  <c r="L173" i="34"/>
  <c r="L353" i="34"/>
  <c r="L390" i="33"/>
  <c r="L181" i="33"/>
  <c r="L746" i="33"/>
  <c r="L1017" i="33"/>
  <c r="L451" i="33"/>
  <c r="L933" i="33"/>
  <c r="L992" i="33"/>
  <c r="L662" i="33"/>
  <c r="L271" i="33"/>
  <c r="L572" i="33"/>
  <c r="L211" i="33"/>
  <c r="L209" i="33"/>
  <c r="L413" i="33"/>
  <c r="L422" i="33"/>
  <c r="L962" i="33"/>
  <c r="L420" i="33"/>
  <c r="L595" i="33"/>
  <c r="L176" i="33"/>
  <c r="L295" i="33"/>
  <c r="L294" i="33"/>
  <c r="L144" i="33"/>
  <c r="L301" i="33"/>
  <c r="L421" i="33"/>
  <c r="L54" i="33"/>
  <c r="L91" i="33"/>
  <c r="L252" i="76"/>
  <c r="L99" i="76"/>
  <c r="L572" i="76"/>
  <c r="L482" i="76"/>
  <c r="L475" i="76"/>
  <c r="L410" i="76"/>
  <c r="L642" i="76"/>
  <c r="L442" i="76"/>
  <c r="L511" i="76"/>
  <c r="L27" i="76"/>
  <c r="L121" i="76"/>
  <c r="L248" i="76"/>
  <c r="L382" i="76"/>
  <c r="L507" i="76"/>
  <c r="L568" i="76"/>
  <c r="L730" i="76"/>
  <c r="L737" i="76"/>
  <c r="L449" i="76"/>
  <c r="L25" i="76"/>
  <c r="L827" i="76"/>
  <c r="L470" i="76"/>
  <c r="L97" i="76"/>
  <c r="L309" i="76"/>
  <c r="L158" i="76"/>
  <c r="L634" i="76"/>
  <c r="L366" i="54"/>
  <c r="L22" i="53"/>
  <c r="L582" i="48"/>
  <c r="L645" i="48"/>
  <c r="L740" i="47"/>
  <c r="L836" i="47"/>
  <c r="L27" i="47"/>
  <c r="L683" i="85"/>
  <c r="L145" i="85"/>
  <c r="L891" i="85"/>
  <c r="L894" i="85"/>
  <c r="L933" i="85"/>
  <c r="L341" i="85"/>
  <c r="L956" i="85"/>
  <c r="L488" i="85"/>
  <c r="L707" i="85"/>
  <c r="L704" i="85"/>
  <c r="L561" i="85"/>
  <c r="L179" i="85"/>
  <c r="L180" i="85"/>
  <c r="L211" i="85"/>
  <c r="L218" i="85"/>
  <c r="L120" i="85"/>
  <c r="L178" i="20"/>
  <c r="L242" i="20"/>
  <c r="L562" i="20"/>
  <c r="L586" i="20"/>
  <c r="L712" i="20"/>
  <c r="L927" i="20"/>
  <c r="L303" i="20"/>
  <c r="L928" i="20"/>
  <c r="L308" i="20"/>
  <c r="L645" i="20"/>
  <c r="L304" i="20"/>
  <c r="L218" i="20"/>
  <c r="L800" i="20"/>
  <c r="L828" i="20"/>
  <c r="L250" i="20"/>
  <c r="L126" i="20"/>
  <c r="L735" i="20"/>
  <c r="L31" i="52"/>
  <c r="L30" i="12"/>
  <c r="L116" i="12"/>
  <c r="L281" i="12"/>
  <c r="L406" i="12"/>
  <c r="L460" i="12"/>
  <c r="L26" i="12"/>
  <c r="L85" i="12"/>
  <c r="L247" i="12"/>
  <c r="L523" i="12"/>
  <c r="L189" i="12"/>
  <c r="L246" i="12"/>
  <c r="L337" i="12"/>
  <c r="L466" i="12"/>
  <c r="L208" i="12"/>
  <c r="L274" i="12"/>
  <c r="L24" i="12"/>
  <c r="L53" i="12"/>
  <c r="L120" i="12"/>
  <c r="L187" i="12"/>
  <c r="L282" i="12"/>
  <c r="L344" i="12"/>
  <c r="L395" i="12"/>
  <c r="L399" i="12"/>
  <c r="L465" i="12"/>
  <c r="L462" i="12"/>
  <c r="L495" i="12"/>
  <c r="L555" i="12"/>
  <c r="L551" i="12"/>
  <c r="L63" i="12"/>
  <c r="L156" i="12"/>
  <c r="L219" i="12"/>
  <c r="L244" i="12"/>
  <c r="L469" i="12"/>
  <c r="L526" i="12"/>
  <c r="L29" i="12"/>
  <c r="L27" i="12"/>
  <c r="L84" i="12"/>
  <c r="L338" i="12"/>
  <c r="L22" i="12"/>
  <c r="L96" i="12"/>
  <c r="L271" i="12"/>
  <c r="L522" i="12"/>
  <c r="L489" i="12"/>
  <c r="L147" i="12"/>
  <c r="L500" i="12"/>
  <c r="L341" i="12"/>
  <c r="L461" i="12"/>
  <c r="L33" i="12"/>
  <c r="L437" i="12"/>
  <c r="L365" i="12"/>
  <c r="L188" i="12"/>
  <c r="L468" i="12"/>
  <c r="L34" i="12"/>
  <c r="L151" i="12"/>
  <c r="L182" i="12"/>
  <c r="L240" i="12"/>
  <c r="L336" i="12"/>
  <c r="L25" i="12"/>
  <c r="L55" i="12"/>
  <c r="L499" i="12"/>
  <c r="L438" i="12"/>
  <c r="L249" i="12"/>
  <c r="L371" i="12"/>
  <c r="L333" i="12"/>
  <c r="L554" i="12"/>
  <c r="L402" i="12"/>
  <c r="L92" i="12"/>
  <c r="L89" i="12"/>
  <c r="L126" i="12"/>
  <c r="L123" i="12"/>
  <c r="L181" i="12"/>
  <c r="L215" i="12"/>
  <c r="L492" i="12"/>
  <c r="L530" i="12"/>
  <c r="L184" i="12"/>
  <c r="L65" i="12"/>
  <c r="L178" i="12"/>
  <c r="L209" i="12"/>
  <c r="L310" i="12"/>
  <c r="L334" i="12"/>
  <c r="L376" i="12"/>
  <c r="L426" i="12"/>
  <c r="L524" i="12"/>
  <c r="L275" i="12"/>
  <c r="L305" i="12"/>
  <c r="L57" i="46"/>
  <c r="L115" i="46"/>
  <c r="L277" i="46"/>
  <c r="L396" i="46"/>
  <c r="L614" i="46"/>
  <c r="L54" i="46"/>
  <c r="L149" i="46"/>
  <c r="L218" i="46"/>
  <c r="L250" i="46"/>
  <c r="L398" i="46"/>
  <c r="L498" i="46"/>
  <c r="L307" i="46"/>
  <c r="L553" i="46"/>
  <c r="L492" i="46"/>
  <c r="L310" i="46"/>
  <c r="L335" i="46"/>
  <c r="L407" i="46"/>
  <c r="L95" i="46"/>
  <c r="L463" i="46"/>
  <c r="L279" i="46"/>
  <c r="L33" i="46"/>
  <c r="L23" i="46"/>
  <c r="L29" i="46"/>
  <c r="L60" i="46"/>
  <c r="L96" i="46"/>
  <c r="L84" i="46"/>
  <c r="L89" i="46"/>
  <c r="L119" i="46"/>
  <c r="L150" i="46"/>
  <c r="L151" i="46"/>
  <c r="L180" i="46"/>
  <c r="L242" i="46"/>
  <c r="L341" i="46"/>
  <c r="L372" i="46"/>
  <c r="L405" i="46"/>
  <c r="L468" i="46"/>
  <c r="L461" i="46"/>
  <c r="L500" i="46"/>
  <c r="L496" i="46"/>
  <c r="L561" i="46"/>
  <c r="L435" i="46"/>
  <c r="L622" i="46"/>
  <c r="L560" i="46"/>
  <c r="L313" i="46"/>
  <c r="L592" i="46"/>
  <c r="L394" i="46"/>
  <c r="L583" i="46"/>
  <c r="L303" i="46"/>
  <c r="L336" i="46"/>
  <c r="L22" i="46"/>
  <c r="L88" i="46"/>
  <c r="L181" i="46"/>
  <c r="L304" i="46"/>
  <c r="L375" i="46"/>
  <c r="L397" i="46"/>
  <c r="L584" i="46"/>
  <c r="L367" i="46"/>
  <c r="L248" i="46"/>
  <c r="L114" i="46"/>
  <c r="L186" i="46"/>
  <c r="L529" i="46"/>
  <c r="L305" i="46"/>
  <c r="L24" i="46"/>
  <c r="L117" i="46"/>
  <c r="L118" i="46"/>
  <c r="L466" i="46"/>
  <c r="L373" i="46"/>
  <c r="L241" i="46"/>
  <c r="L155" i="46"/>
  <c r="L124" i="46"/>
  <c r="L615" i="46"/>
  <c r="L459" i="46"/>
  <c r="L433" i="46"/>
  <c r="L374" i="46"/>
  <c r="L86" i="46"/>
  <c r="L371" i="46"/>
  <c r="L24" i="30"/>
  <c r="L64" i="30"/>
  <c r="L60" i="30"/>
  <c r="L58" i="30"/>
  <c r="L33" i="30"/>
  <c r="L260" i="39"/>
  <c r="L924" i="33"/>
  <c r="L748" i="33"/>
  <c r="L721" i="33"/>
  <c r="L781" i="33"/>
  <c r="L322" i="33"/>
  <c r="L353" i="33"/>
  <c r="L747" i="33"/>
  <c r="L330" i="33"/>
  <c r="L503" i="33"/>
  <c r="L453" i="33"/>
  <c r="L841" i="33"/>
  <c r="L594" i="33"/>
  <c r="L146" i="33"/>
  <c r="L174" i="33"/>
  <c r="L300" i="33"/>
  <c r="L984" i="33"/>
  <c r="L510" i="33"/>
  <c r="L991" i="33"/>
  <c r="L691" i="33"/>
  <c r="L1016" i="33"/>
  <c r="L811" i="33"/>
  <c r="L1014" i="33"/>
  <c r="L601" i="33"/>
  <c r="L661" i="33"/>
  <c r="L534" i="33"/>
  <c r="L53" i="33"/>
  <c r="L894" i="33"/>
  <c r="L814" i="33"/>
  <c r="L864" i="33"/>
  <c r="L1021" i="33"/>
  <c r="L835" i="33"/>
  <c r="L654" i="33"/>
  <c r="L384" i="33"/>
  <c r="L113" i="33"/>
  <c r="L240" i="33"/>
  <c r="L173" i="33"/>
  <c r="L450" i="33"/>
  <c r="L808" i="33"/>
  <c r="L506" i="33"/>
  <c r="L990" i="33"/>
  <c r="L538" i="33"/>
  <c r="L901" i="33"/>
  <c r="L807" i="33"/>
  <c r="L391" i="33"/>
  <c r="L120" i="33"/>
  <c r="L324" i="33"/>
  <c r="L117" i="33"/>
  <c r="L751" i="33"/>
  <c r="L684" i="33"/>
  <c r="L323" i="33"/>
  <c r="L961" i="33"/>
  <c r="L443" i="33"/>
  <c r="L83" i="33"/>
  <c r="L293" i="33"/>
  <c r="L150" i="33"/>
  <c r="L270" i="33"/>
  <c r="L203" i="33"/>
  <c r="L90" i="33"/>
  <c r="L351" i="33"/>
  <c r="L777" i="33"/>
  <c r="L358" i="33"/>
  <c r="L571" i="33"/>
  <c r="L411" i="33"/>
  <c r="L718" i="33"/>
  <c r="L714" i="33"/>
  <c r="L931" i="33"/>
  <c r="L480" i="33"/>
  <c r="L206" i="33"/>
  <c r="L954" i="33"/>
  <c r="L842" i="33"/>
  <c r="L360" i="33"/>
  <c r="L831" i="33"/>
  <c r="L621" i="33"/>
  <c r="L470" i="33"/>
  <c r="L380" i="33"/>
  <c r="L140" i="33"/>
  <c r="L120" i="34"/>
  <c r="L454" i="34"/>
  <c r="L717" i="34"/>
  <c r="L361" i="34"/>
  <c r="L152" i="34"/>
  <c r="L479" i="34"/>
  <c r="L564" i="34"/>
  <c r="L601" i="34"/>
  <c r="L90" i="34"/>
  <c r="L415" i="34"/>
  <c r="L58" i="34"/>
  <c r="L684" i="34"/>
  <c r="L330" i="34"/>
  <c r="L93" i="34"/>
  <c r="L653" i="34"/>
  <c r="L511" i="34"/>
  <c r="L505" i="34"/>
  <c r="L24" i="34"/>
  <c r="L270" i="34"/>
  <c r="L203" i="34"/>
  <c r="L60" i="34"/>
  <c r="L143" i="34"/>
  <c r="L594" i="34"/>
  <c r="L565" i="34"/>
  <c r="L30" i="34"/>
  <c r="L210" i="34"/>
  <c r="L659" i="34"/>
  <c r="L421" i="34"/>
  <c r="L83" i="34"/>
  <c r="L298" i="34"/>
  <c r="L661" i="34"/>
  <c r="L414" i="34"/>
  <c r="L300" i="34"/>
  <c r="L301" i="34"/>
  <c r="L534" i="34"/>
  <c r="L631" i="34"/>
  <c r="L113" i="34"/>
  <c r="L180" i="34"/>
  <c r="L444" i="34"/>
  <c r="L721" i="34"/>
  <c r="L474" i="34"/>
  <c r="L595" i="34"/>
  <c r="L691" i="34"/>
  <c r="L714" i="34"/>
  <c r="L654" i="34"/>
  <c r="L541" i="34"/>
  <c r="L384" i="34"/>
  <c r="L360" i="34"/>
  <c r="L571" i="34"/>
  <c r="L572" i="34"/>
  <c r="L85" i="34"/>
  <c r="L31" i="30"/>
  <c r="L63" i="30"/>
  <c r="L26" i="30"/>
  <c r="L56" i="30"/>
  <c r="L54" i="30"/>
  <c r="L57" i="30"/>
  <c r="L93" i="30"/>
  <c r="L62" i="30"/>
  <c r="L55" i="30"/>
  <c r="L27" i="30"/>
  <c r="L567" i="76"/>
  <c r="L409" i="76"/>
  <c r="L224" i="76"/>
  <c r="L153" i="76"/>
  <c r="L89" i="76"/>
  <c r="L538" i="76"/>
  <c r="L57" i="76"/>
  <c r="L673" i="76"/>
  <c r="L256" i="76"/>
  <c r="L249" i="76"/>
  <c r="L412" i="76"/>
  <c r="L192" i="76"/>
  <c r="L732" i="76"/>
  <c r="L195" i="76"/>
  <c r="L481" i="76"/>
  <c r="L450" i="76"/>
  <c r="L217" i="76"/>
  <c r="L118" i="76"/>
  <c r="L321" i="76"/>
  <c r="L315" i="76"/>
  <c r="L822" i="76"/>
  <c r="L759" i="76"/>
  <c r="L128" i="76"/>
  <c r="L374" i="76"/>
  <c r="L474" i="76"/>
  <c r="L130" i="76"/>
  <c r="L286" i="76"/>
  <c r="L160" i="76"/>
  <c r="L281" i="76"/>
  <c r="L123" i="76"/>
  <c r="L705" i="76"/>
  <c r="L577" i="76"/>
  <c r="L313" i="76"/>
  <c r="L185" i="76"/>
  <c r="L288" i="76"/>
  <c r="L769" i="76"/>
  <c r="L698" i="76"/>
  <c r="L417" i="76"/>
  <c r="L124" i="76"/>
  <c r="L794" i="76"/>
  <c r="L668" i="76"/>
  <c r="L833" i="76"/>
  <c r="L513" i="76"/>
  <c r="L609" i="76"/>
  <c r="L443" i="76"/>
  <c r="L64" i="76"/>
  <c r="L826" i="76"/>
  <c r="L96" i="76"/>
  <c r="L545" i="76"/>
  <c r="L251" i="76"/>
  <c r="L384" i="76"/>
  <c r="L506" i="76"/>
  <c r="L435" i="54"/>
  <c r="L495" i="54"/>
  <c r="L436" i="54"/>
  <c r="L397" i="54"/>
  <c r="L463" i="54"/>
  <c r="L335" i="54"/>
  <c r="L304" i="54"/>
  <c r="L210" i="54"/>
  <c r="L528" i="54"/>
  <c r="L279" i="54"/>
  <c r="L187" i="54"/>
  <c r="L521" i="54"/>
  <c r="L404" i="54"/>
  <c r="L364" i="54"/>
  <c r="L93" i="54"/>
  <c r="L491" i="54"/>
  <c r="L373" i="54"/>
  <c r="L556" i="54"/>
  <c r="L117" i="54"/>
  <c r="L29" i="54"/>
  <c r="L429" i="54"/>
  <c r="L217" i="54"/>
  <c r="L28" i="54"/>
  <c r="L497" i="54"/>
  <c r="L345" i="54"/>
  <c r="L186" i="54"/>
  <c r="L155" i="54"/>
  <c r="L124" i="54"/>
  <c r="L86" i="54"/>
  <c r="L180" i="54"/>
  <c r="L272" i="54"/>
  <c r="L89" i="54"/>
  <c r="L466" i="54"/>
  <c r="L488" i="54"/>
  <c r="L311" i="54"/>
  <c r="L248" i="54"/>
  <c r="L189" i="54"/>
  <c r="L338" i="54"/>
  <c r="L148" i="54"/>
  <c r="L62" i="54"/>
  <c r="L241" i="54"/>
  <c r="L31" i="54"/>
  <c r="L363" i="54"/>
  <c r="L429" i="53"/>
  <c r="L155" i="53"/>
  <c r="L86" i="53"/>
  <c r="L459" i="53"/>
  <c r="L183" i="53"/>
  <c r="L63" i="53"/>
  <c r="L438" i="53"/>
  <c r="L314" i="53"/>
  <c r="L124" i="53"/>
  <c r="L549" i="53"/>
  <c r="L62" i="53"/>
  <c r="L468" i="53"/>
  <c r="L55" i="53"/>
  <c r="L559" i="53"/>
  <c r="L528" i="53"/>
  <c r="L425" i="53"/>
  <c r="L273" i="53"/>
  <c r="L269" i="53"/>
  <c r="L24" i="53"/>
  <c r="L248" i="53"/>
  <c r="L462" i="53"/>
  <c r="L342" i="53"/>
  <c r="L490" i="53"/>
  <c r="L282" i="53"/>
  <c r="L521" i="53"/>
  <c r="L433" i="53"/>
  <c r="L398" i="53"/>
  <c r="L65" i="53"/>
  <c r="L497" i="53"/>
  <c r="L397" i="53"/>
  <c r="L182" i="53"/>
  <c r="L404" i="53"/>
  <c r="L280" i="53"/>
  <c r="L210" i="53"/>
  <c r="L93" i="53"/>
  <c r="L186" i="53"/>
  <c r="L491" i="53"/>
  <c r="L370" i="53"/>
  <c r="L31" i="53"/>
  <c r="L366" i="53"/>
  <c r="L56" i="53"/>
  <c r="L311" i="53"/>
  <c r="L27" i="35"/>
  <c r="L55" i="35"/>
  <c r="L462" i="35"/>
  <c r="L523" i="35"/>
  <c r="L466" i="35"/>
  <c r="L463" i="35"/>
  <c r="L402" i="35"/>
  <c r="L373" i="35"/>
  <c r="L249" i="35"/>
  <c r="L93" i="35"/>
  <c r="L559" i="35"/>
  <c r="L428" i="35"/>
  <c r="L279" i="35"/>
  <c r="L176" i="35"/>
  <c r="L555" i="35"/>
  <c r="L303" i="35"/>
  <c r="L124" i="35"/>
  <c r="L148" i="35"/>
  <c r="L180" i="35"/>
  <c r="L397" i="35"/>
  <c r="L621" i="35"/>
  <c r="L552" i="35"/>
  <c r="L614" i="35"/>
  <c r="L433" i="35"/>
  <c r="L531" i="35"/>
  <c r="L241" i="35"/>
  <c r="L593" i="35"/>
  <c r="L492" i="35"/>
  <c r="L117" i="35"/>
  <c r="L366" i="35"/>
  <c r="L272" i="35"/>
  <c r="L528" i="35"/>
  <c r="L335" i="35"/>
  <c r="L248" i="35"/>
  <c r="L590" i="35"/>
  <c r="L155" i="35"/>
  <c r="L342" i="35"/>
  <c r="L152" i="35"/>
  <c r="L24" i="35"/>
  <c r="L497" i="35"/>
  <c r="L186" i="35"/>
  <c r="L311" i="35"/>
  <c r="L62" i="35"/>
  <c r="L490" i="35"/>
  <c r="L395" i="35"/>
  <c r="L32" i="35"/>
  <c r="L521" i="35"/>
  <c r="L404" i="35"/>
  <c r="L583" i="35"/>
  <c r="L340" i="35"/>
  <c r="L210" i="35"/>
  <c r="L310" i="35"/>
  <c r="L427" i="48"/>
  <c r="L748" i="48"/>
  <c r="L343" i="48"/>
  <c r="L341" i="48"/>
  <c r="L331" i="48"/>
  <c r="L372" i="48"/>
  <c r="L122" i="48"/>
  <c r="L642" i="48"/>
  <c r="L93" i="48"/>
  <c r="L58" i="48"/>
  <c r="L924" i="48"/>
  <c r="L528" i="48"/>
  <c r="L401" i="48"/>
  <c r="L273" i="48"/>
  <c r="L403" i="48"/>
  <c r="L900" i="48"/>
  <c r="L310" i="48"/>
  <c r="L862" i="48"/>
  <c r="L465" i="48"/>
  <c r="L375" i="48"/>
  <c r="L186" i="48"/>
  <c r="L552" i="48"/>
  <c r="L832" i="48"/>
  <c r="L800" i="48"/>
  <c r="L776" i="48"/>
  <c r="L312" i="48"/>
  <c r="L583" i="48"/>
  <c r="L677" i="48"/>
  <c r="L239" i="48"/>
  <c r="L303" i="48"/>
  <c r="L898" i="48"/>
  <c r="L124" i="48"/>
  <c r="L644" i="48"/>
  <c r="L838" i="48"/>
  <c r="L929" i="48"/>
  <c r="L683" i="48"/>
  <c r="L497" i="48"/>
  <c r="L648" i="48"/>
  <c r="L362" i="48"/>
  <c r="L396" i="48"/>
  <c r="L676" i="48"/>
  <c r="L621" i="48"/>
  <c r="L487" i="48"/>
  <c r="L83" i="48"/>
  <c r="L27" i="48"/>
  <c r="L31" i="48"/>
  <c r="L179" i="48"/>
  <c r="L248" i="48"/>
  <c r="L152" i="48"/>
  <c r="L117" i="48"/>
  <c r="L62" i="48"/>
  <c r="L466" i="48"/>
  <c r="L208" i="48"/>
  <c r="L931" i="48"/>
  <c r="L279" i="48"/>
  <c r="L805" i="48"/>
  <c r="L241" i="48"/>
  <c r="L428" i="48"/>
  <c r="L155" i="48"/>
  <c r="L869" i="48"/>
  <c r="L217" i="48"/>
  <c r="L738" i="48"/>
  <c r="L365" i="48"/>
  <c r="L807" i="48"/>
  <c r="L435" i="48"/>
  <c r="L893" i="48"/>
  <c r="L91" i="48"/>
  <c r="L118" i="48"/>
  <c r="L116" i="47"/>
  <c r="L929" i="47"/>
  <c r="L900" i="47"/>
  <c r="L365" i="47"/>
  <c r="L179" i="47"/>
  <c r="L145" i="47"/>
  <c r="L155" i="47"/>
  <c r="L372" i="47"/>
  <c r="L34" i="47"/>
  <c r="L490" i="47"/>
  <c r="L841" i="47"/>
  <c r="L396" i="47"/>
  <c r="L838" i="47"/>
  <c r="L522" i="47"/>
  <c r="L458" i="47"/>
  <c r="L406" i="47"/>
  <c r="L642" i="47"/>
  <c r="L437" i="47"/>
  <c r="L807" i="47"/>
  <c r="L427" i="47"/>
  <c r="L466" i="47"/>
  <c r="L186" i="47"/>
  <c r="L217" i="47"/>
  <c r="L62" i="47"/>
  <c r="L644" i="47"/>
  <c r="L776" i="47"/>
  <c r="L745" i="47"/>
  <c r="L375" i="47"/>
  <c r="L459" i="47"/>
  <c r="L153" i="47"/>
  <c r="L300" i="47"/>
  <c r="L434" i="47"/>
  <c r="L272" i="47"/>
  <c r="L210" i="47"/>
  <c r="L146" i="47"/>
  <c r="L497" i="47"/>
  <c r="L872" i="47"/>
  <c r="L559" i="47"/>
  <c r="L673" i="47"/>
  <c r="L583" i="47"/>
  <c r="L621" i="47"/>
  <c r="L736" i="47"/>
  <c r="L932" i="47"/>
  <c r="L531" i="47"/>
  <c r="L465" i="47"/>
  <c r="L869" i="47"/>
  <c r="L124" i="47"/>
  <c r="L707" i="47"/>
  <c r="L241" i="47"/>
  <c r="L901" i="47"/>
  <c r="L498" i="47"/>
  <c r="L769" i="47"/>
  <c r="L331" i="47"/>
  <c r="L624" i="47"/>
  <c r="L652" i="47"/>
  <c r="L738" i="47"/>
  <c r="L893" i="47"/>
  <c r="L31" i="47"/>
  <c r="L280" i="47"/>
  <c r="L800" i="47"/>
  <c r="L614" i="47"/>
  <c r="L341" i="47"/>
  <c r="L590" i="47"/>
  <c r="L521" i="47"/>
  <c r="L403" i="47"/>
  <c r="L646" i="47"/>
  <c r="L653" i="47"/>
  <c r="L993" i="85"/>
  <c r="L645" i="85"/>
  <c r="L219" i="85"/>
  <c r="L591" i="85"/>
  <c r="L279" i="85"/>
  <c r="L125" i="85"/>
  <c r="L869" i="85"/>
  <c r="L554" i="85"/>
  <c r="L924" i="85"/>
  <c r="L958" i="85"/>
  <c r="L676" i="85"/>
  <c r="L553" i="85"/>
  <c r="L428" i="85"/>
  <c r="L186" i="85"/>
  <c r="L207" i="85"/>
  <c r="L801" i="85"/>
  <c r="L248" i="85"/>
  <c r="L213" i="85"/>
  <c r="L62" i="85"/>
  <c r="L655" i="85"/>
  <c r="L831" i="85"/>
  <c r="L989" i="85"/>
  <c r="L124" i="85"/>
  <c r="L189" i="85"/>
  <c r="L93" i="85"/>
  <c r="L622" i="85"/>
  <c r="L31" i="85"/>
  <c r="L893" i="85"/>
  <c r="L769" i="85"/>
  <c r="L774" i="85"/>
  <c r="L621" i="85"/>
  <c r="L372" i="85"/>
  <c r="L652" i="85"/>
  <c r="L187" i="85"/>
  <c r="L839" i="85"/>
  <c r="L24" i="85"/>
  <c r="L778" i="85"/>
  <c r="L925" i="85"/>
  <c r="L526" i="85"/>
  <c r="L497" i="85"/>
  <c r="L955" i="85"/>
  <c r="L580" i="85"/>
  <c r="L714" i="85"/>
  <c r="L494" i="85"/>
  <c r="L496" i="85"/>
  <c r="L841" i="85"/>
  <c r="L716" i="85"/>
  <c r="L862" i="85"/>
  <c r="L807" i="85"/>
  <c r="L684" i="85"/>
  <c r="L465" i="85"/>
  <c r="L800" i="85"/>
  <c r="L531" i="85"/>
  <c r="L455" i="85"/>
  <c r="L57" i="85"/>
  <c r="L373" i="85"/>
  <c r="L614" i="20"/>
  <c r="L272" i="20"/>
  <c r="L282" i="20"/>
  <c r="L838" i="20"/>
  <c r="L217" i="20"/>
  <c r="L583" i="20"/>
  <c r="L580" i="20"/>
  <c r="L550" i="20"/>
  <c r="L492" i="20"/>
  <c r="L343" i="20"/>
  <c r="L211" i="20"/>
  <c r="L403" i="20"/>
  <c r="L745" i="20"/>
  <c r="L55" i="20"/>
  <c r="L924" i="20"/>
  <c r="L176" i="20"/>
  <c r="L890" i="20"/>
  <c r="L117" i="20"/>
  <c r="L859" i="20"/>
  <c r="L676" i="20"/>
  <c r="L458" i="20"/>
  <c r="L931" i="20"/>
  <c r="L549" i="20"/>
  <c r="L708" i="20"/>
  <c r="L310" i="20"/>
  <c r="L149" i="20"/>
  <c r="L834" i="20"/>
  <c r="L487" i="20"/>
  <c r="L686" i="20"/>
  <c r="L24" i="20"/>
  <c r="L863" i="20"/>
  <c r="L219" i="20"/>
  <c r="L715" i="20"/>
  <c r="L125" i="20"/>
  <c r="L32" i="20"/>
  <c r="L683" i="20"/>
  <c r="L743" i="20"/>
  <c r="L186" i="20"/>
  <c r="L341" i="20"/>
  <c r="L590" i="20"/>
  <c r="L273" i="20"/>
  <c r="L584" i="20"/>
  <c r="L145" i="20"/>
  <c r="L531" i="20"/>
  <c r="L681" i="20"/>
  <c r="L553" i="20"/>
  <c r="L434" i="20"/>
  <c r="L155" i="20"/>
  <c r="L62" i="20"/>
  <c r="L647" i="20"/>
  <c r="L63" i="20"/>
  <c r="L465" i="20"/>
  <c r="L156" i="20"/>
  <c r="L652" i="20"/>
  <c r="L124" i="20"/>
  <c r="L498" i="20"/>
  <c r="L432" i="20"/>
  <c r="L807" i="20"/>
  <c r="L622" i="20"/>
  <c r="L210" i="20"/>
  <c r="L87" i="20"/>
  <c r="L32" i="52"/>
  <c r="L402" i="52"/>
  <c r="L280" i="52"/>
  <c r="L497" i="52"/>
  <c r="L336" i="52"/>
  <c r="L152" i="52"/>
  <c r="L65" i="52"/>
  <c r="L158" i="52"/>
  <c r="L282" i="52"/>
  <c r="L155" i="52"/>
  <c r="L93" i="52"/>
  <c r="L148" i="52"/>
  <c r="L24" i="52"/>
  <c r="L459" i="52"/>
  <c r="L124" i="52"/>
  <c r="L397" i="52"/>
  <c r="L428" i="52"/>
  <c r="L186" i="52"/>
  <c r="L404" i="52"/>
  <c r="L248" i="52"/>
  <c r="L23" i="52"/>
  <c r="L435" i="52"/>
  <c r="L207" i="52"/>
  <c r="L273" i="52"/>
  <c r="L311" i="52"/>
  <c r="L117" i="52"/>
  <c r="L121" i="52"/>
  <c r="L55" i="52"/>
  <c r="L366" i="52"/>
  <c r="L241" i="52"/>
  <c r="L490" i="52"/>
  <c r="L179" i="52"/>
  <c r="L56" i="52"/>
  <c r="L283" i="52"/>
  <c r="L304" i="52"/>
  <c r="L373" i="52"/>
  <c r="L86" i="52"/>
  <c r="L217" i="52"/>
  <c r="L335" i="52"/>
  <c r="L335" i="12"/>
  <c r="L405" i="12"/>
  <c r="L154" i="12"/>
  <c r="L86" i="12"/>
  <c r="L186" i="12"/>
  <c r="L149" i="12"/>
  <c r="L343" i="12"/>
  <c r="L529" i="12"/>
  <c r="L155" i="12"/>
  <c r="L218" i="12"/>
  <c r="L367" i="12"/>
  <c r="L306" i="12"/>
  <c r="L398" i="12"/>
  <c r="L179" i="12"/>
  <c r="L496" i="12"/>
  <c r="L374" i="12"/>
  <c r="L280" i="12"/>
  <c r="L560" i="12"/>
  <c r="L436" i="12"/>
  <c r="L273" i="12"/>
  <c r="L553" i="12"/>
  <c r="L279" i="12"/>
  <c r="L312" i="12"/>
  <c r="L552" i="12"/>
  <c r="L56" i="12"/>
  <c r="L490" i="12"/>
  <c r="L397" i="12"/>
  <c r="L241" i="12"/>
  <c r="L272" i="12"/>
  <c r="L216" i="12"/>
  <c r="L429" i="12"/>
  <c r="L464" i="12"/>
  <c r="L124" i="12"/>
  <c r="L32" i="12"/>
  <c r="L313" i="12"/>
  <c r="L217" i="12"/>
  <c r="L342" i="12"/>
  <c r="L31" i="12"/>
  <c r="L119" i="12"/>
  <c r="L211" i="12"/>
  <c r="L311" i="12"/>
  <c r="L559" i="12"/>
  <c r="L210" i="12"/>
  <c r="L88" i="12"/>
  <c r="L491" i="12"/>
  <c r="L457" i="12"/>
  <c r="L521" i="12"/>
  <c r="L373" i="12"/>
  <c r="L366" i="12"/>
  <c r="L519" i="12"/>
  <c r="L435" i="12"/>
  <c r="L456" i="12"/>
  <c r="L304" i="12"/>
  <c r="L248" i="12"/>
  <c r="L148" i="12"/>
  <c r="L528" i="12"/>
  <c r="L557" i="12"/>
  <c r="L431" i="12"/>
  <c r="L117" i="12"/>
  <c r="L121" i="12"/>
  <c r="L498" i="12"/>
  <c r="L245" i="12"/>
  <c r="L428" i="12"/>
  <c r="L62" i="12"/>
  <c r="L404" i="12"/>
  <c r="L93" i="12"/>
  <c r="L497" i="12"/>
  <c r="L393" i="83"/>
  <c r="L953" i="83"/>
  <c r="L556" i="83"/>
  <c r="L562" i="83"/>
  <c r="L61" i="83"/>
  <c r="L647" i="83"/>
  <c r="L926" i="83"/>
  <c r="L1016" i="83"/>
  <c r="L962" i="83"/>
  <c r="L362" i="83"/>
  <c r="L859" i="83"/>
  <c r="L841" i="83"/>
  <c r="L251" i="83"/>
  <c r="L87" i="83"/>
  <c r="L586" i="83"/>
  <c r="L525" i="83"/>
  <c r="L1021" i="83"/>
  <c r="L524" i="83"/>
  <c r="L1058" i="83"/>
  <c r="L153" i="83"/>
  <c r="L369" i="83"/>
  <c r="L337" i="83"/>
  <c r="L925" i="83"/>
  <c r="L336" i="83"/>
  <c r="L425" i="83"/>
  <c r="L1051" i="83"/>
  <c r="L148" i="83"/>
  <c r="L860" i="83"/>
  <c r="L805" i="83"/>
  <c r="L777" i="83"/>
  <c r="L184" i="83"/>
  <c r="L683" i="83"/>
  <c r="L590" i="83"/>
  <c r="L643" i="83"/>
  <c r="L88" i="83"/>
  <c r="L1022" i="83"/>
  <c r="L523" i="83"/>
  <c r="L24" i="83"/>
  <c r="L593" i="83"/>
  <c r="L963" i="83"/>
  <c r="L923" i="83"/>
  <c r="L806" i="83"/>
  <c r="L269" i="83"/>
  <c r="L804" i="83"/>
  <c r="L89" i="83"/>
  <c r="L588" i="83"/>
  <c r="L549" i="83"/>
  <c r="L1023" i="83"/>
  <c r="L487" i="83"/>
  <c r="L983" i="83"/>
  <c r="L486" i="83"/>
  <c r="L1020" i="83"/>
  <c r="L654" i="83"/>
  <c r="L279" i="83"/>
  <c r="L835" i="83"/>
  <c r="L872" i="83"/>
  <c r="L371" i="83"/>
  <c r="L739" i="83"/>
  <c r="L649" i="83"/>
  <c r="L94" i="83"/>
  <c r="L807" i="83"/>
  <c r="L767" i="83"/>
  <c r="L738" i="83"/>
  <c r="L645" i="83"/>
  <c r="L552" i="83"/>
  <c r="L589" i="83"/>
  <c r="L1045" i="83"/>
  <c r="L1014" i="83"/>
  <c r="L555" i="83"/>
  <c r="L924" i="83"/>
  <c r="L335" i="83"/>
  <c r="L870" i="83"/>
  <c r="L270" i="83"/>
  <c r="L768" i="83"/>
  <c r="L158" i="83"/>
  <c r="L52" i="83"/>
  <c r="L550" i="83"/>
  <c r="L493" i="83"/>
  <c r="L456" i="83"/>
  <c r="L984" i="83"/>
  <c r="L433" i="83"/>
  <c r="L432" i="83"/>
  <c r="L929" i="83"/>
  <c r="L431" i="83"/>
  <c r="L615" i="83"/>
  <c r="L240" i="83"/>
  <c r="L798" i="83"/>
  <c r="L245" i="83"/>
  <c r="L334" i="83"/>
  <c r="L611" i="83"/>
  <c r="L56" i="83"/>
  <c r="L769" i="83"/>
  <c r="L713" i="83"/>
  <c r="L684" i="83"/>
  <c r="L91" i="83"/>
  <c r="L591" i="83"/>
  <c r="L1048" i="83"/>
  <c r="L497" i="83"/>
  <c r="L551" i="83"/>
  <c r="L494" i="83"/>
  <c r="L990" i="83"/>
  <c r="L930" i="83"/>
  <c r="L831" i="83"/>
  <c r="L461" i="83"/>
  <c r="L244" i="83"/>
  <c r="L282" i="83"/>
  <c r="L833" i="83"/>
  <c r="L716" i="83"/>
  <c r="L714" i="83"/>
  <c r="L176" i="83"/>
  <c r="L712" i="83"/>
  <c r="L1047" i="83"/>
  <c r="L1046" i="83"/>
  <c r="L495" i="83"/>
  <c r="L991" i="83"/>
  <c r="L455" i="83"/>
  <c r="L1052" i="83"/>
  <c r="L394" i="83"/>
  <c r="L931" i="83"/>
  <c r="L186" i="83"/>
  <c r="L430" i="83"/>
  <c r="L561" i="83"/>
  <c r="L621" i="83"/>
  <c r="L800" i="83"/>
  <c r="L927" i="83"/>
  <c r="L185" i="83"/>
  <c r="L96" i="83"/>
  <c r="L92" i="83"/>
  <c r="L31" i="83"/>
  <c r="L30" i="83"/>
  <c r="L529" i="83"/>
  <c r="L1025" i="83"/>
  <c r="L28" i="83"/>
  <c r="L488" i="83"/>
  <c r="L996" i="83"/>
  <c r="L864" i="83"/>
  <c r="L863" i="83"/>
  <c r="L809" i="83"/>
  <c r="L271" i="83"/>
  <c r="L745" i="83"/>
  <c r="L401" i="83"/>
  <c r="L766" i="83"/>
  <c r="L709" i="83"/>
  <c r="L375" i="83"/>
  <c r="L686" i="83"/>
  <c r="L560" i="83"/>
  <c r="L559" i="83"/>
  <c r="L650" i="83"/>
  <c r="L95" i="83"/>
  <c r="L370" i="83"/>
  <c r="L530" i="83"/>
  <c r="L489" i="83"/>
  <c r="L460" i="83"/>
  <c r="L903" i="83"/>
  <c r="L367" i="83"/>
  <c r="L828" i="83"/>
  <c r="L272" i="83"/>
  <c r="L771" i="83"/>
  <c r="L744" i="83"/>
  <c r="L400" i="83"/>
  <c r="L865" i="83"/>
  <c r="L157" i="83"/>
  <c r="L747" i="83"/>
  <c r="L247" i="83"/>
  <c r="L921" i="83"/>
  <c r="L651" i="83"/>
  <c r="L58" i="83"/>
  <c r="L961" i="83"/>
  <c r="L1027" i="83"/>
  <c r="L1026" i="83"/>
  <c r="L490" i="83"/>
  <c r="L986" i="83"/>
  <c r="L1024" i="83"/>
  <c r="L434" i="83"/>
  <c r="L958" i="83"/>
  <c r="L810" i="83"/>
  <c r="L273" i="83"/>
  <c r="L772" i="83"/>
  <c r="L496" i="83"/>
  <c r="L899" i="83"/>
  <c r="L365" i="83"/>
  <c r="L710" i="83"/>
  <c r="L156" i="83"/>
  <c r="L338" i="83"/>
  <c r="L648" i="83"/>
  <c r="L55" i="83"/>
  <c r="L520" i="83"/>
  <c r="L333" i="83"/>
  <c r="L491" i="83"/>
  <c r="L435" i="83"/>
  <c r="L406" i="83"/>
  <c r="L866" i="83"/>
  <c r="L276" i="83"/>
  <c r="L775" i="83"/>
  <c r="L717" i="83"/>
  <c r="L281" i="83"/>
  <c r="L557" i="83"/>
  <c r="L332" i="83"/>
  <c r="L715" i="83"/>
  <c r="L674" i="83"/>
  <c r="L646" i="83"/>
  <c r="L53" i="83"/>
  <c r="L553" i="83"/>
  <c r="L994" i="83"/>
  <c r="L458" i="83"/>
  <c r="L891" i="83"/>
  <c r="L928" i="83"/>
  <c r="L1057" i="83"/>
  <c r="L368" i="83"/>
  <c r="L834" i="83"/>
  <c r="L243" i="83"/>
  <c r="L278" i="83"/>
  <c r="L677" i="83"/>
  <c r="L177" i="83"/>
  <c r="L675" i="83"/>
  <c r="L121" i="83"/>
  <c r="L620" i="83"/>
  <c r="L65" i="83"/>
  <c r="L992" i="83"/>
  <c r="L341" i="83"/>
  <c r="L838" i="83"/>
  <c r="L340" i="83"/>
  <c r="L522" i="83"/>
  <c r="L147" i="83"/>
  <c r="L706" i="83"/>
  <c r="L152" i="83"/>
  <c r="L705" i="83"/>
  <c r="L242" i="83"/>
  <c r="L868" i="83"/>
  <c r="L676" i="83"/>
  <c r="L592" i="83"/>
  <c r="L1049" i="83"/>
  <c r="L498" i="83"/>
  <c r="L956" i="83"/>
  <c r="L404" i="83"/>
  <c r="L457" i="83"/>
  <c r="L898" i="83"/>
  <c r="L839" i="83"/>
  <c r="L890" i="83"/>
  <c r="L1019" i="83"/>
  <c r="L797" i="83"/>
  <c r="L189" i="83"/>
  <c r="L624" i="83"/>
  <c r="L123" i="83"/>
  <c r="L122" i="83"/>
  <c r="L622" i="83"/>
  <c r="L581" i="83"/>
  <c r="L955" i="83"/>
  <c r="L840" i="83"/>
  <c r="L801" i="83"/>
  <c r="L468" i="83"/>
  <c r="L779" i="83"/>
  <c r="L93" i="83"/>
  <c r="L653" i="83"/>
  <c r="L114" i="83"/>
  <c r="L652" i="83"/>
  <c r="L151" i="83"/>
  <c r="L742" i="83"/>
  <c r="L188" i="83"/>
  <c r="L623" i="83"/>
  <c r="L554" i="83"/>
  <c r="L902" i="83"/>
  <c r="L366" i="83"/>
  <c r="L403" i="83"/>
  <c r="L250" i="83"/>
  <c r="L802" i="83"/>
  <c r="L837" i="83"/>
  <c r="L339" i="83"/>
  <c r="L965" i="83"/>
  <c r="L239" i="83"/>
  <c r="L743" i="83"/>
  <c r="L150" i="83"/>
  <c r="L1053" i="83"/>
  <c r="L585" i="83"/>
  <c r="L84" i="83"/>
  <c r="L583" i="83"/>
  <c r="L29" i="83"/>
  <c r="L527" i="83"/>
  <c r="L1050" i="83"/>
  <c r="L364" i="83"/>
  <c r="L862" i="83"/>
  <c r="L803" i="83"/>
  <c r="L249" i="83"/>
  <c r="L748" i="83"/>
  <c r="L248" i="83"/>
  <c r="L740" i="83"/>
  <c r="L614" i="83"/>
  <c r="L60" i="83"/>
  <c r="L613" i="83"/>
  <c r="L704" i="83"/>
  <c r="L149" i="83"/>
  <c r="L584" i="83"/>
  <c r="L528" i="83"/>
  <c r="L499" i="83"/>
  <c r="L957" i="83"/>
  <c r="L118" i="83"/>
  <c r="L708" i="83"/>
  <c r="L830" i="83"/>
  <c r="L1056" i="83"/>
  <c r="L612" i="83"/>
  <c r="L21" i="83"/>
  <c r="L922" i="83"/>
  <c r="L988" i="83"/>
  <c r="L436" i="83"/>
  <c r="L933" i="83"/>
  <c r="L985" i="83"/>
  <c r="L395" i="83"/>
  <c r="L773" i="83"/>
  <c r="L124" i="83"/>
  <c r="L954" i="83"/>
  <c r="L673" i="83"/>
  <c r="L117" i="83"/>
  <c r="L836" i="83"/>
  <c r="L517" i="83"/>
  <c r="L467" i="83"/>
  <c r="L959" i="83"/>
  <c r="L466" i="83"/>
  <c r="L280" i="83"/>
  <c r="L989" i="83"/>
  <c r="L437" i="83"/>
  <c r="L396" i="83"/>
  <c r="L331" i="83"/>
  <c r="L238" i="83"/>
  <c r="L736" i="83"/>
  <c r="L774" i="83"/>
  <c r="L179" i="83"/>
  <c r="L678" i="83"/>
  <c r="L808" i="83"/>
  <c r="L64" i="83"/>
  <c r="L655" i="83"/>
  <c r="L154" i="83"/>
  <c r="L778" i="83"/>
  <c r="L1018" i="83"/>
  <c r="L178" i="83"/>
  <c r="L960" i="83"/>
  <c r="L934" i="83"/>
  <c r="L397" i="83"/>
  <c r="L894" i="83"/>
  <c r="L932" i="83"/>
  <c r="L342" i="83"/>
  <c r="L735" i="83"/>
  <c r="L180" i="83"/>
  <c r="L85" i="83"/>
  <c r="L402" i="83"/>
  <c r="L619" i="83"/>
  <c r="L63" i="83"/>
  <c r="L62" i="83"/>
  <c r="L799" i="83"/>
  <c r="L246" i="83"/>
  <c r="L428" i="83"/>
  <c r="L1055" i="83"/>
  <c r="L427" i="83"/>
  <c r="L518" i="83"/>
  <c r="L241" i="83"/>
  <c r="L952" i="83"/>
  <c r="L398" i="83"/>
  <c r="L343" i="83"/>
  <c r="L867" i="83"/>
  <c r="L277" i="83"/>
  <c r="L776" i="83"/>
  <c r="L183" i="83"/>
  <c r="L682" i="83"/>
  <c r="L182" i="83"/>
  <c r="L181" i="83"/>
  <c r="L679" i="83"/>
  <c r="L125" i="83"/>
  <c r="L861" i="83"/>
  <c r="L26" i="83"/>
  <c r="L616" i="83"/>
  <c r="L685" i="83"/>
  <c r="L964" i="83"/>
  <c r="L1054" i="83"/>
  <c r="L465" i="83"/>
  <c r="L1015" i="83"/>
  <c r="L741" i="83"/>
  <c r="L399" i="83"/>
  <c r="L893" i="83"/>
  <c r="L680" i="83"/>
  <c r="L126" i="83"/>
  <c r="L363" i="83"/>
  <c r="L580" i="83"/>
  <c r="L869" i="83"/>
  <c r="L424" i="83"/>
  <c r="L1017" i="83"/>
  <c r="L373" i="83"/>
  <c r="L464" i="83"/>
  <c r="L187" i="83"/>
  <c r="L897" i="83"/>
  <c r="L829" i="83"/>
  <c r="L737" i="83"/>
  <c r="L145" i="83"/>
  <c r="L681" i="83"/>
  <c r="L642" i="83"/>
  <c r="L86" i="83"/>
  <c r="L560" i="54"/>
  <c r="L553" i="54"/>
  <c r="L525" i="54"/>
  <c r="L518" i="54"/>
  <c r="L487" i="54"/>
  <c r="L494" i="54"/>
  <c r="L432" i="54"/>
  <c r="L425" i="54"/>
  <c r="L394" i="54"/>
  <c r="L401" i="54"/>
  <c r="L370" i="54"/>
  <c r="L339" i="54"/>
  <c r="L332" i="54"/>
  <c r="L308" i="54"/>
  <c r="L301" i="54"/>
  <c r="L276" i="54"/>
  <c r="L269" i="54"/>
  <c r="L245" i="54"/>
  <c r="L238" i="54"/>
  <c r="L214" i="54"/>
  <c r="L207" i="54"/>
  <c r="L183" i="54"/>
  <c r="L176" i="54"/>
  <c r="L145" i="54"/>
  <c r="L152" i="54"/>
  <c r="L114" i="54"/>
  <c r="L121" i="54"/>
  <c r="L90" i="54"/>
  <c r="L83" i="54"/>
  <c r="L52" i="54"/>
  <c r="L59" i="54"/>
  <c r="L556" i="53"/>
  <c r="L553" i="53"/>
  <c r="L518" i="53"/>
  <c r="L525" i="53"/>
  <c r="L494" i="53"/>
  <c r="L487" i="53"/>
  <c r="L463" i="53"/>
  <c r="L456" i="53"/>
  <c r="L432" i="53"/>
  <c r="L394" i="53"/>
  <c r="L401" i="53"/>
  <c r="L339" i="53"/>
  <c r="L332" i="53"/>
  <c r="L308" i="53"/>
  <c r="L301" i="53"/>
  <c r="L276" i="53"/>
  <c r="L238" i="53"/>
  <c r="L245" i="53"/>
  <c r="L214" i="53"/>
  <c r="L207" i="53"/>
  <c r="L145" i="53"/>
  <c r="L152" i="53"/>
  <c r="L114" i="53"/>
  <c r="L121" i="53"/>
  <c r="L90" i="53"/>
  <c r="L83" i="53"/>
  <c r="L59" i="53"/>
  <c r="L52" i="53"/>
  <c r="L28" i="53"/>
  <c r="L21" i="53"/>
  <c r="L618" i="35"/>
  <c r="L611" i="35"/>
  <c r="L580" i="35"/>
  <c r="L587" i="35"/>
  <c r="L549" i="35"/>
  <c r="L556" i="35"/>
  <c r="L518" i="35"/>
  <c r="L525" i="35"/>
  <c r="L494" i="35"/>
  <c r="L487" i="35"/>
  <c r="L432" i="35"/>
  <c r="L425" i="35"/>
  <c r="L401" i="35"/>
  <c r="L394" i="35"/>
  <c r="L370" i="35"/>
  <c r="L363" i="35"/>
  <c r="L339" i="35"/>
  <c r="L332" i="35"/>
  <c r="L307" i="35"/>
  <c r="L300" i="35"/>
  <c r="L276" i="35"/>
  <c r="L269" i="35"/>
  <c r="L238" i="35"/>
  <c r="L245" i="35"/>
  <c r="L207" i="35"/>
  <c r="L214" i="35"/>
  <c r="L183" i="35"/>
  <c r="L121" i="35"/>
  <c r="L114" i="35"/>
  <c r="L83" i="35"/>
  <c r="L90" i="35"/>
  <c r="L52" i="35"/>
  <c r="L59" i="35"/>
  <c r="L28" i="35"/>
  <c r="L21" i="35"/>
  <c r="L487" i="52"/>
  <c r="L494" i="52"/>
  <c r="L463" i="52"/>
  <c r="L456" i="52"/>
  <c r="L432" i="52"/>
  <c r="L425" i="52"/>
  <c r="L401" i="52"/>
  <c r="L394" i="52"/>
  <c r="L363" i="52"/>
  <c r="L370" i="52"/>
  <c r="L332" i="52"/>
  <c r="L339" i="52"/>
  <c r="L308" i="52"/>
  <c r="L301" i="52"/>
  <c r="L277" i="52"/>
  <c r="L270" i="52"/>
  <c r="L245" i="52"/>
  <c r="L238" i="52"/>
  <c r="L214" i="52"/>
  <c r="L176" i="52"/>
  <c r="L183" i="52"/>
  <c r="L83" i="52"/>
  <c r="L90" i="52"/>
  <c r="L52" i="52"/>
  <c r="L59" i="52"/>
  <c r="L28" i="52"/>
  <c r="L21" i="52"/>
  <c r="L556" i="12"/>
  <c r="L549" i="12"/>
  <c r="L525" i="12"/>
  <c r="L518" i="12"/>
  <c r="L494" i="12"/>
  <c r="L487" i="12"/>
  <c r="L463" i="12"/>
  <c r="L425" i="12"/>
  <c r="L432" i="12"/>
  <c r="L394" i="12"/>
  <c r="L401" i="12"/>
  <c r="L370" i="12"/>
  <c r="L363" i="12"/>
  <c r="L339" i="12"/>
  <c r="L332" i="12"/>
  <c r="L301" i="12"/>
  <c r="L308" i="12"/>
  <c r="L269" i="12"/>
  <c r="L276" i="12"/>
  <c r="L214" i="12"/>
  <c r="L207" i="12"/>
  <c r="L183" i="12"/>
  <c r="L176" i="12"/>
  <c r="L152" i="12"/>
  <c r="L145" i="12"/>
  <c r="L90" i="12"/>
  <c r="L83" i="12"/>
  <c r="L59" i="12"/>
  <c r="L52" i="12"/>
  <c r="L28" i="12"/>
  <c r="L21" i="12"/>
  <c r="L1011" i="33"/>
  <c r="L1018" i="33"/>
  <c r="L988" i="33"/>
  <c r="L981" i="33"/>
  <c r="L958" i="33"/>
  <c r="L951" i="33"/>
  <c r="L928" i="33"/>
  <c r="L921" i="33"/>
  <c r="L898" i="33"/>
  <c r="L891" i="33"/>
  <c r="L868" i="33"/>
  <c r="L861" i="33"/>
  <c r="L838" i="33"/>
  <c r="L832" i="33"/>
  <c r="L778" i="33"/>
  <c r="L771" i="33"/>
  <c r="L752" i="33"/>
  <c r="L745" i="33"/>
  <c r="L688" i="33"/>
  <c r="L681" i="33"/>
  <c r="L658" i="33"/>
  <c r="L651" i="33"/>
  <c r="L628" i="33"/>
  <c r="L598" i="33"/>
  <c r="L591" i="33"/>
  <c r="L561" i="33"/>
  <c r="L568" i="33"/>
  <c r="L507" i="33"/>
  <c r="L500" i="33"/>
  <c r="L477" i="33"/>
  <c r="L447" i="33"/>
  <c r="L440" i="33"/>
  <c r="L417" i="33"/>
  <c r="L410" i="33"/>
  <c r="L387" i="33"/>
  <c r="L350" i="33"/>
  <c r="L357" i="33"/>
  <c r="L327" i="33"/>
  <c r="L320" i="33"/>
  <c r="L297" i="33"/>
  <c r="L290" i="33"/>
  <c r="L267" i="33"/>
  <c r="L260" i="33"/>
  <c r="L230" i="33"/>
  <c r="L237" i="33"/>
  <c r="L207" i="33"/>
  <c r="L200" i="33"/>
  <c r="L170" i="33"/>
  <c r="L177" i="33"/>
  <c r="L147" i="33"/>
  <c r="L87" i="33"/>
  <c r="L80" i="33"/>
  <c r="L57" i="33"/>
  <c r="L50" i="33"/>
  <c r="L27" i="33"/>
  <c r="L1052" i="30"/>
  <c r="L1021" i="30"/>
  <c r="L990" i="30"/>
  <c r="L959" i="30"/>
  <c r="L928" i="30"/>
  <c r="L897" i="30"/>
  <c r="L866" i="30"/>
  <c r="L835" i="30"/>
  <c r="L804" i="30"/>
  <c r="L773" i="30"/>
  <c r="L742" i="30"/>
  <c r="L711" i="30"/>
  <c r="L680" i="30"/>
  <c r="L649" i="30"/>
  <c r="L618" i="30"/>
  <c r="L587" i="30"/>
  <c r="L556" i="30"/>
  <c r="L524" i="30"/>
  <c r="L493" i="30"/>
  <c r="L462" i="30"/>
  <c r="L431" i="30"/>
  <c r="L400" i="30"/>
  <c r="L369" i="30"/>
  <c r="L338" i="30"/>
  <c r="L307" i="30"/>
  <c r="L276" i="30"/>
  <c r="L245" i="30"/>
  <c r="L214" i="30"/>
  <c r="L183" i="30"/>
  <c r="L152" i="30"/>
  <c r="L121" i="30"/>
  <c r="L90" i="30"/>
  <c r="L59" i="30"/>
  <c r="L28" i="30"/>
  <c r="L823" i="76"/>
  <c r="L830" i="76"/>
  <c r="L798" i="76"/>
  <c r="L791" i="76"/>
  <c r="L766" i="76"/>
  <c r="L734" i="76"/>
  <c r="L727" i="76"/>
  <c r="L702" i="76"/>
  <c r="L695" i="76"/>
  <c r="L670" i="76"/>
  <c r="L663" i="76"/>
  <c r="L638" i="76"/>
  <c r="L631" i="76"/>
  <c r="L606" i="76"/>
  <c r="L599" i="76"/>
  <c r="L574" i="76"/>
  <c r="L542" i="76"/>
  <c r="L535" i="76"/>
  <c r="L503" i="76"/>
  <c r="L510" i="76"/>
  <c r="L478" i="76"/>
  <c r="L471" i="76"/>
  <c r="L446" i="76"/>
  <c r="L439" i="76"/>
  <c r="L413" i="76"/>
  <c r="L406" i="76"/>
  <c r="L381" i="76"/>
  <c r="L349" i="76"/>
  <c r="L342" i="76"/>
  <c r="L317" i="76"/>
  <c r="L310" i="76"/>
  <c r="L285" i="76"/>
  <c r="L278" i="76"/>
  <c r="L253" i="76"/>
  <c r="L246" i="76"/>
  <c r="L221" i="76"/>
  <c r="L214" i="76"/>
  <c r="L182" i="76"/>
  <c r="L189" i="76"/>
  <c r="L150" i="76"/>
  <c r="L157" i="76"/>
  <c r="L125" i="76"/>
  <c r="L93" i="76"/>
  <c r="L86" i="76"/>
  <c r="L61" i="76"/>
  <c r="L54" i="76"/>
  <c r="L29" i="76"/>
  <c r="L22" i="76"/>
  <c r="L718" i="34"/>
  <c r="L688" i="34"/>
  <c r="L658" i="34"/>
  <c r="L628" i="34"/>
  <c r="L598" i="34"/>
  <c r="L568" i="34"/>
  <c r="L538" i="34"/>
  <c r="L508" i="34"/>
  <c r="L509" i="34"/>
  <c r="L478" i="34"/>
  <c r="L448" i="34"/>
  <c r="L418" i="34"/>
  <c r="L388" i="34"/>
  <c r="L357" i="34"/>
  <c r="L327" i="34"/>
  <c r="L297" i="34"/>
  <c r="L267" i="34"/>
  <c r="L237" i="34"/>
  <c r="L207" i="34"/>
  <c r="L177" i="34"/>
  <c r="L147" i="34"/>
  <c r="L117" i="34"/>
  <c r="L87" i="34"/>
  <c r="L57" i="34"/>
  <c r="L27" i="34"/>
  <c r="L921" i="48"/>
  <c r="L928" i="48"/>
  <c r="L897" i="48"/>
  <c r="L890" i="48"/>
  <c r="L866" i="48"/>
  <c r="L859" i="48"/>
  <c r="L835" i="48"/>
  <c r="L828" i="48"/>
  <c r="L804" i="48"/>
  <c r="L797" i="48"/>
  <c r="L766" i="48"/>
  <c r="L773" i="48"/>
  <c r="L742" i="48"/>
  <c r="L735" i="48"/>
  <c r="L711" i="48"/>
  <c r="L704" i="48"/>
  <c r="L680" i="48"/>
  <c r="L673" i="48"/>
  <c r="L649" i="48"/>
  <c r="L618" i="48"/>
  <c r="L611" i="48"/>
  <c r="L587" i="48"/>
  <c r="L580" i="48"/>
  <c r="L556" i="48"/>
  <c r="L549" i="48"/>
  <c r="L525" i="48"/>
  <c r="L518" i="48"/>
  <c r="L494" i="48"/>
  <c r="L455" i="48"/>
  <c r="L462" i="48"/>
  <c r="L424" i="48"/>
  <c r="L434" i="48"/>
  <c r="L431" i="48"/>
  <c r="L400" i="48"/>
  <c r="L393" i="48"/>
  <c r="L369" i="48"/>
  <c r="L338" i="48"/>
  <c r="L307" i="48"/>
  <c r="L300" i="48"/>
  <c r="L276" i="48"/>
  <c r="L269" i="48"/>
  <c r="L245" i="48"/>
  <c r="L238" i="48"/>
  <c r="L207" i="48"/>
  <c r="L214" i="48"/>
  <c r="L183" i="48"/>
  <c r="L176" i="48"/>
  <c r="L114" i="48"/>
  <c r="L121" i="48"/>
  <c r="L90" i="48"/>
  <c r="L59" i="48"/>
  <c r="L52" i="48"/>
  <c r="L28" i="48"/>
  <c r="L21" i="48"/>
  <c r="L921" i="47"/>
  <c r="L928" i="47"/>
  <c r="L890" i="47"/>
  <c r="L897" i="47"/>
  <c r="L859" i="47"/>
  <c r="L866" i="47"/>
  <c r="L828" i="47"/>
  <c r="L835" i="47"/>
  <c r="L797" i="47"/>
  <c r="L773" i="47"/>
  <c r="L766" i="47"/>
  <c r="L742" i="47"/>
  <c r="L735" i="47"/>
  <c r="L711" i="47"/>
  <c r="L704" i="47"/>
  <c r="L680" i="47"/>
  <c r="L649" i="47"/>
  <c r="L611" i="47"/>
  <c r="L618" i="47"/>
  <c r="L587" i="47"/>
  <c r="L580" i="47"/>
  <c r="L556" i="47"/>
  <c r="L549" i="47"/>
  <c r="L518" i="47"/>
  <c r="L525" i="47"/>
  <c r="L494" i="47"/>
  <c r="L487" i="47"/>
  <c r="L455" i="47"/>
  <c r="L462" i="47"/>
  <c r="L431" i="47"/>
  <c r="L424" i="47"/>
  <c r="L400" i="47"/>
  <c r="L393" i="47"/>
  <c r="L369" i="47"/>
  <c r="L362" i="47"/>
  <c r="L338" i="47"/>
  <c r="L307" i="47"/>
  <c r="L269" i="47"/>
  <c r="L276" i="47"/>
  <c r="L238" i="47"/>
  <c r="L245" i="47"/>
  <c r="L214" i="47"/>
  <c r="L207" i="47"/>
  <c r="L183" i="47"/>
  <c r="L176" i="47"/>
  <c r="L152" i="47"/>
  <c r="L121" i="47"/>
  <c r="L114" i="47"/>
  <c r="L83" i="47"/>
  <c r="L90" i="47"/>
  <c r="L59" i="47"/>
  <c r="L52" i="47"/>
  <c r="L28" i="47"/>
  <c r="L21" i="47"/>
  <c r="L990" i="85"/>
  <c r="L952" i="85"/>
  <c r="L928" i="85"/>
  <c r="L921" i="85"/>
  <c r="L897" i="85"/>
  <c r="L890" i="85"/>
  <c r="L866" i="85"/>
  <c r="L859" i="85"/>
  <c r="L828" i="85"/>
  <c r="L835" i="85"/>
  <c r="L804" i="85"/>
  <c r="L797" i="85"/>
  <c r="L773" i="85"/>
  <c r="L766" i="85"/>
  <c r="L735" i="85"/>
  <c r="L742" i="85"/>
  <c r="L711" i="85"/>
  <c r="L680" i="85"/>
  <c r="L673" i="85"/>
  <c r="L642" i="85"/>
  <c r="L649" i="85"/>
  <c r="L618" i="85"/>
  <c r="L611" i="85"/>
  <c r="L587" i="85"/>
  <c r="L556" i="85"/>
  <c r="L549" i="85"/>
  <c r="L518" i="85"/>
  <c r="L525" i="85"/>
  <c r="L493" i="85"/>
  <c r="L462" i="85"/>
  <c r="L431" i="85"/>
  <c r="L424" i="85"/>
  <c r="L393" i="85"/>
  <c r="L400" i="85"/>
  <c r="L369" i="85"/>
  <c r="L362" i="85"/>
  <c r="L331" i="85"/>
  <c r="L338" i="85"/>
  <c r="L300" i="85"/>
  <c r="L307" i="85"/>
  <c r="L276" i="85"/>
  <c r="L269" i="85"/>
  <c r="L238" i="85"/>
  <c r="L245" i="85"/>
  <c r="L214" i="85"/>
  <c r="L183" i="85"/>
  <c r="L176" i="85"/>
  <c r="L152" i="85"/>
  <c r="L114" i="85"/>
  <c r="L121" i="85"/>
  <c r="L90" i="85"/>
  <c r="L52" i="85"/>
  <c r="L59" i="85"/>
  <c r="L21" i="85"/>
  <c r="L28" i="85"/>
  <c r="L897" i="20"/>
  <c r="L866" i="20"/>
  <c r="L835" i="20"/>
  <c r="L804" i="20"/>
  <c r="L773" i="20"/>
  <c r="L766" i="20"/>
  <c r="L742" i="20"/>
  <c r="L711" i="20"/>
  <c r="L704" i="20"/>
  <c r="L680" i="20"/>
  <c r="L673" i="20"/>
  <c r="L642" i="20"/>
  <c r="L649" i="20"/>
  <c r="L611" i="20"/>
  <c r="L618" i="20"/>
  <c r="L587" i="20"/>
  <c r="L556" i="20"/>
  <c r="L518" i="20"/>
  <c r="L525" i="20"/>
  <c r="L494" i="20"/>
  <c r="L455" i="20"/>
  <c r="L462" i="20"/>
  <c r="L431" i="20"/>
  <c r="L424" i="20"/>
  <c r="L400" i="20"/>
  <c r="L393" i="20"/>
  <c r="L369" i="20"/>
  <c r="L362" i="20"/>
  <c r="L338" i="20"/>
  <c r="L331" i="20"/>
  <c r="L307" i="20"/>
  <c r="L300" i="20"/>
  <c r="L276" i="20"/>
  <c r="L269" i="20"/>
  <c r="L245" i="20"/>
  <c r="L238" i="20"/>
  <c r="L214" i="20"/>
  <c r="L207" i="20"/>
  <c r="L183" i="20"/>
  <c r="L152" i="20"/>
  <c r="L121" i="20"/>
  <c r="L114" i="20"/>
  <c r="L90" i="20"/>
  <c r="L83" i="20"/>
  <c r="L59" i="20"/>
  <c r="L52" i="20"/>
  <c r="L21" i="20"/>
  <c r="L28" i="20"/>
  <c r="L618" i="46"/>
  <c r="L611" i="46"/>
  <c r="L587" i="46"/>
  <c r="L580" i="46"/>
  <c r="L556" i="46"/>
  <c r="L549" i="46"/>
  <c r="L525" i="46"/>
  <c r="L518" i="46"/>
  <c r="L494" i="46"/>
  <c r="L487" i="46"/>
  <c r="L456" i="46"/>
  <c r="L432" i="46"/>
  <c r="L401" i="46"/>
  <c r="L370" i="46"/>
  <c r="L363" i="46"/>
  <c r="L339" i="46"/>
  <c r="L332" i="46"/>
  <c r="L276" i="46"/>
  <c r="L245" i="46"/>
  <c r="L238" i="46"/>
  <c r="L207" i="46"/>
  <c r="L214" i="46"/>
  <c r="L176" i="46"/>
  <c r="L183" i="46"/>
  <c r="L145" i="46"/>
  <c r="L152" i="46"/>
  <c r="L121" i="46"/>
  <c r="L90" i="46"/>
  <c r="L83" i="46"/>
  <c r="L59" i="46"/>
  <c r="L52" i="46"/>
  <c r="L28" i="46"/>
  <c r="L611" i="45"/>
  <c r="L618" i="45"/>
  <c r="L556" i="45"/>
  <c r="L549" i="45"/>
  <c r="L525" i="45"/>
  <c r="L518" i="45"/>
  <c r="L494" i="45"/>
  <c r="L487" i="45"/>
  <c r="L463" i="45"/>
  <c r="L425" i="45"/>
  <c r="L432" i="45"/>
  <c r="L401" i="45"/>
  <c r="L394" i="45"/>
  <c r="L370" i="45"/>
  <c r="L339" i="45"/>
  <c r="L332" i="45"/>
  <c r="L300" i="45"/>
  <c r="L307" i="45"/>
  <c r="L276" i="45"/>
  <c r="L269" i="45"/>
  <c r="L245" i="45"/>
  <c r="L238" i="45"/>
  <c r="L214" i="45"/>
  <c r="L176" i="45"/>
  <c r="L183" i="45"/>
  <c r="L145" i="45"/>
  <c r="L152" i="45"/>
  <c r="L121" i="45"/>
  <c r="L114" i="45"/>
  <c r="L83" i="45"/>
  <c r="L90" i="45"/>
  <c r="L59" i="45"/>
  <c r="L28" i="45"/>
  <c r="L21" i="45"/>
  <c r="J100" i="87" l="1"/>
  <c r="I100" i="87"/>
  <c r="H100" i="87"/>
  <c r="G100" i="87"/>
  <c r="J69" i="87"/>
  <c r="I69" i="87"/>
  <c r="H69" i="87"/>
  <c r="G69" i="87"/>
  <c r="J38" i="87"/>
  <c r="I38" i="87"/>
  <c r="H38" i="87"/>
  <c r="G38" i="87"/>
  <c r="J7" i="87"/>
  <c r="I7" i="87"/>
  <c r="H7" i="87"/>
  <c r="G7" i="87"/>
  <c r="J969" i="86"/>
  <c r="I969" i="86"/>
  <c r="H969" i="86"/>
  <c r="G969" i="86"/>
  <c r="J938" i="86"/>
  <c r="I938" i="86"/>
  <c r="H938" i="86"/>
  <c r="G938" i="86"/>
  <c r="J907" i="86"/>
  <c r="I907" i="86"/>
  <c r="H907" i="86"/>
  <c r="G907" i="86"/>
  <c r="J876" i="86"/>
  <c r="I876" i="86"/>
  <c r="H876" i="86"/>
  <c r="G876" i="86"/>
  <c r="J845" i="86"/>
  <c r="I845" i="86"/>
  <c r="H845" i="86"/>
  <c r="G845" i="86"/>
  <c r="J814" i="86"/>
  <c r="I814" i="86"/>
  <c r="H814" i="86"/>
  <c r="G814" i="86"/>
  <c r="J783" i="86"/>
  <c r="I783" i="86"/>
  <c r="H783" i="86"/>
  <c r="G783" i="86"/>
  <c r="J752" i="86"/>
  <c r="I752" i="86"/>
  <c r="H752" i="86"/>
  <c r="G752" i="86"/>
  <c r="J721" i="86"/>
  <c r="I721" i="86"/>
  <c r="H721" i="86"/>
  <c r="G721" i="86"/>
  <c r="J690" i="86"/>
  <c r="I690" i="86"/>
  <c r="H690" i="86"/>
  <c r="G690" i="86"/>
  <c r="J659" i="86"/>
  <c r="I659" i="86"/>
  <c r="H659" i="86"/>
  <c r="G659" i="86"/>
  <c r="J628" i="86"/>
  <c r="I628" i="86"/>
  <c r="H628" i="86"/>
  <c r="G628" i="86"/>
  <c r="J597" i="86"/>
  <c r="I597" i="86"/>
  <c r="H597" i="86"/>
  <c r="G597" i="86"/>
  <c r="J566" i="86"/>
  <c r="I566" i="86"/>
  <c r="H566" i="86"/>
  <c r="G566" i="86"/>
  <c r="J535" i="86"/>
  <c r="I535" i="86"/>
  <c r="H535" i="86"/>
  <c r="G535" i="86"/>
  <c r="J504" i="86"/>
  <c r="I504" i="86"/>
  <c r="H504" i="86"/>
  <c r="G504" i="86"/>
  <c r="J472" i="86"/>
  <c r="I472" i="86"/>
  <c r="H472" i="86"/>
  <c r="G472" i="86"/>
  <c r="J441" i="86"/>
  <c r="I441" i="86"/>
  <c r="H441" i="86"/>
  <c r="G441" i="86"/>
  <c r="J410" i="86"/>
  <c r="I410" i="86"/>
  <c r="H410" i="86"/>
  <c r="G410" i="86"/>
  <c r="J379" i="86"/>
  <c r="I379" i="86"/>
  <c r="H379" i="86"/>
  <c r="G379" i="86"/>
  <c r="J348" i="86"/>
  <c r="I348" i="86"/>
  <c r="H348" i="86"/>
  <c r="G348" i="86"/>
  <c r="J317" i="86"/>
  <c r="I317" i="86"/>
  <c r="H317" i="86"/>
  <c r="G317" i="86"/>
  <c r="J286" i="86"/>
  <c r="I286" i="86"/>
  <c r="H286" i="86"/>
  <c r="G286" i="86"/>
  <c r="J255" i="86"/>
  <c r="I255" i="86"/>
  <c r="H255" i="86"/>
  <c r="G255" i="86"/>
  <c r="J224" i="86"/>
  <c r="I224" i="86"/>
  <c r="H224" i="86"/>
  <c r="G224" i="86"/>
  <c r="J193" i="86"/>
  <c r="I193" i="86"/>
  <c r="H193" i="86"/>
  <c r="G193" i="86"/>
  <c r="J162" i="86"/>
  <c r="I162" i="86"/>
  <c r="H162" i="86"/>
  <c r="G162" i="86"/>
  <c r="J131" i="86"/>
  <c r="I131" i="86"/>
  <c r="H131" i="86"/>
  <c r="G131" i="86"/>
  <c r="J100" i="86"/>
  <c r="I100" i="86"/>
  <c r="H100" i="86"/>
  <c r="G100" i="86"/>
  <c r="J69" i="86"/>
  <c r="I69" i="86"/>
  <c r="H69" i="86"/>
  <c r="G69" i="86"/>
  <c r="J38" i="86"/>
  <c r="I38" i="86"/>
  <c r="H38" i="86"/>
  <c r="G38" i="86"/>
  <c r="J7" i="86"/>
  <c r="I7" i="86"/>
  <c r="H7" i="86"/>
  <c r="G7" i="86"/>
  <c r="J472" i="85"/>
  <c r="I472" i="85"/>
  <c r="H472" i="85"/>
  <c r="G472" i="85"/>
  <c r="J441" i="85"/>
  <c r="I441" i="85"/>
  <c r="H441" i="85"/>
  <c r="G441" i="85"/>
  <c r="J410" i="85"/>
  <c r="I410" i="85"/>
  <c r="H410" i="85"/>
  <c r="G410" i="85"/>
  <c r="J379" i="85"/>
  <c r="I379" i="85"/>
  <c r="H379" i="85"/>
  <c r="G379" i="85"/>
  <c r="J348" i="85"/>
  <c r="I348" i="85"/>
  <c r="H348" i="85"/>
  <c r="G348" i="85"/>
  <c r="J317" i="85"/>
  <c r="I317" i="85"/>
  <c r="H317" i="85"/>
  <c r="G317" i="85"/>
  <c r="J286" i="85"/>
  <c r="I286" i="85"/>
  <c r="H286" i="85"/>
  <c r="G286" i="85"/>
  <c r="J255" i="85"/>
  <c r="I255" i="85"/>
  <c r="H255" i="85"/>
  <c r="G255" i="85"/>
  <c r="J224" i="85"/>
  <c r="I224" i="85"/>
  <c r="H224" i="85"/>
  <c r="G224" i="85"/>
  <c r="J193" i="85"/>
  <c r="I193" i="85"/>
  <c r="H193" i="85"/>
  <c r="G193" i="85"/>
  <c r="J162" i="85"/>
  <c r="I162" i="85"/>
  <c r="H162" i="85"/>
  <c r="G162" i="85"/>
  <c r="J131" i="85"/>
  <c r="I131" i="85"/>
  <c r="H131" i="85"/>
  <c r="G131" i="85"/>
  <c r="J100" i="85"/>
  <c r="I100" i="85"/>
  <c r="H100" i="85"/>
  <c r="G100" i="85"/>
  <c r="J69" i="85"/>
  <c r="I69" i="85"/>
  <c r="H69" i="85"/>
  <c r="G69" i="85"/>
  <c r="J38" i="85"/>
  <c r="I38" i="85"/>
  <c r="H38" i="85"/>
  <c r="G38" i="85"/>
  <c r="J7" i="85"/>
  <c r="I7" i="85"/>
  <c r="H7" i="85"/>
  <c r="G7" i="85"/>
  <c r="I876" i="85"/>
  <c r="I907" i="85"/>
  <c r="I814" i="85"/>
  <c r="I783" i="85"/>
  <c r="I752" i="85"/>
  <c r="I721" i="85"/>
  <c r="I690" i="85"/>
  <c r="I659" i="85"/>
  <c r="I628" i="85"/>
  <c r="I597" i="85"/>
  <c r="I566" i="85"/>
  <c r="I504" i="85"/>
  <c r="I969" i="85"/>
  <c r="I938" i="85"/>
  <c r="J938" i="85"/>
  <c r="H938" i="85"/>
  <c r="G938" i="85"/>
  <c r="J907" i="85"/>
  <c r="H907" i="85"/>
  <c r="G907" i="85"/>
  <c r="J845" i="85"/>
  <c r="I845" i="85"/>
  <c r="H845" i="85"/>
  <c r="G845" i="85"/>
  <c r="J752" i="85"/>
  <c r="H752" i="85"/>
  <c r="G752" i="85"/>
  <c r="J690" i="85"/>
  <c r="H690" i="85"/>
  <c r="G690" i="85"/>
  <c r="J628" i="85"/>
  <c r="H628" i="85"/>
  <c r="G628" i="85"/>
  <c r="J566" i="85"/>
  <c r="H566" i="85"/>
  <c r="G566" i="85"/>
  <c r="J969" i="85"/>
  <c r="H969" i="85"/>
  <c r="G969" i="85"/>
  <c r="J876" i="85"/>
  <c r="H876" i="85"/>
  <c r="G876" i="85"/>
  <c r="J814" i="85"/>
  <c r="H814" i="85"/>
  <c r="G814" i="85"/>
  <c r="J783" i="85"/>
  <c r="H783" i="85"/>
  <c r="G783" i="85"/>
  <c r="J721" i="85"/>
  <c r="H721" i="85"/>
  <c r="G721" i="85"/>
  <c r="J659" i="85"/>
  <c r="H659" i="85"/>
  <c r="G659" i="85"/>
  <c r="J597" i="85"/>
  <c r="H597" i="85"/>
  <c r="G597" i="85"/>
  <c r="J535" i="85"/>
  <c r="I535" i="85"/>
  <c r="H535" i="85"/>
  <c r="G535" i="85"/>
  <c r="J504" i="85"/>
  <c r="H504" i="85"/>
  <c r="G504" i="85"/>
  <c r="J135" i="59"/>
  <c r="I135" i="59"/>
  <c r="H135" i="59"/>
  <c r="G135" i="59"/>
  <c r="J503" i="16"/>
  <c r="I503" i="16"/>
  <c r="H503" i="16"/>
  <c r="G503" i="16"/>
  <c r="J472" i="16"/>
  <c r="I472" i="16"/>
  <c r="H472" i="16"/>
  <c r="G472" i="16"/>
  <c r="J733" i="84"/>
  <c r="I733" i="84"/>
  <c r="H733" i="84"/>
  <c r="G733" i="84"/>
  <c r="J702" i="84"/>
  <c r="I702" i="84"/>
  <c r="H702" i="84"/>
  <c r="G702" i="84"/>
  <c r="J671" i="84"/>
  <c r="I671" i="84"/>
  <c r="H671" i="84"/>
  <c r="G671" i="84"/>
  <c r="J640" i="84"/>
  <c r="I640" i="84"/>
  <c r="H640" i="84"/>
  <c r="G640" i="84"/>
  <c r="J609" i="84"/>
  <c r="I609" i="84"/>
  <c r="H609" i="84"/>
  <c r="G609" i="84"/>
  <c r="J578" i="84"/>
  <c r="I578" i="84"/>
  <c r="H578" i="84"/>
  <c r="G578" i="84"/>
  <c r="J547" i="84"/>
  <c r="I547" i="84"/>
  <c r="H547" i="84"/>
  <c r="G547" i="84"/>
  <c r="J516" i="84"/>
  <c r="I516" i="84"/>
  <c r="H516" i="84"/>
  <c r="G516" i="84"/>
  <c r="J485" i="84"/>
  <c r="I485" i="84"/>
  <c r="H485" i="84"/>
  <c r="G485" i="84"/>
  <c r="J454" i="84"/>
  <c r="I454" i="84"/>
  <c r="H454" i="84"/>
  <c r="G454" i="84"/>
  <c r="J423" i="84"/>
  <c r="I423" i="84"/>
  <c r="H423" i="84"/>
  <c r="G423" i="84"/>
  <c r="J392" i="84"/>
  <c r="I392" i="84"/>
  <c r="H392" i="84"/>
  <c r="G392" i="84"/>
  <c r="J359" i="84"/>
  <c r="I359" i="84"/>
  <c r="H359" i="84"/>
  <c r="G359" i="84"/>
  <c r="J327" i="84"/>
  <c r="I327" i="84"/>
  <c r="H327" i="84"/>
  <c r="G327" i="84"/>
  <c r="J295" i="84"/>
  <c r="I295" i="84"/>
  <c r="H295" i="84"/>
  <c r="G295" i="84"/>
  <c r="J263" i="84"/>
  <c r="I263" i="84"/>
  <c r="H263" i="84"/>
  <c r="G263" i="84"/>
  <c r="J231" i="84"/>
  <c r="I231" i="84"/>
  <c r="H231" i="84"/>
  <c r="G231" i="84"/>
  <c r="J199" i="84"/>
  <c r="I199" i="84"/>
  <c r="H199" i="84"/>
  <c r="G199" i="84"/>
  <c r="J167" i="84"/>
  <c r="I167" i="84"/>
  <c r="H167" i="84"/>
  <c r="G167" i="84"/>
  <c r="J135" i="84"/>
  <c r="I135" i="84"/>
  <c r="H135" i="84"/>
  <c r="G135" i="84"/>
  <c r="J103" i="84"/>
  <c r="I103" i="84"/>
  <c r="H103" i="84"/>
  <c r="G103" i="84"/>
  <c r="J71" i="84"/>
  <c r="I71" i="84"/>
  <c r="H71" i="84"/>
  <c r="G71" i="84"/>
  <c r="J39" i="84"/>
  <c r="I39" i="84"/>
  <c r="H39" i="84"/>
  <c r="G39" i="84"/>
  <c r="J7" i="84"/>
  <c r="I7" i="84"/>
  <c r="H7" i="84"/>
  <c r="G7" i="84"/>
  <c r="J1031" i="83"/>
  <c r="I1031" i="83"/>
  <c r="H1031" i="83"/>
  <c r="G1031" i="83"/>
  <c r="J1000" i="83"/>
  <c r="I1000" i="83"/>
  <c r="H1000" i="83"/>
  <c r="G1000" i="83"/>
  <c r="J969" i="83"/>
  <c r="I969" i="83"/>
  <c r="H969" i="83"/>
  <c r="G969" i="83"/>
  <c r="J938" i="83"/>
  <c r="I938" i="83"/>
  <c r="H938" i="83"/>
  <c r="G938" i="83"/>
  <c r="J907" i="83"/>
  <c r="I907" i="83"/>
  <c r="H907" i="83"/>
  <c r="G907" i="83"/>
  <c r="J876" i="83"/>
  <c r="I876" i="83"/>
  <c r="H876" i="83"/>
  <c r="G876" i="83"/>
  <c r="J845" i="83"/>
  <c r="I845" i="83"/>
  <c r="H845" i="83"/>
  <c r="G845" i="83"/>
  <c r="J814" i="83"/>
  <c r="I814" i="83"/>
  <c r="H814" i="83"/>
  <c r="G814" i="83"/>
  <c r="J783" i="83"/>
  <c r="I783" i="83"/>
  <c r="H783" i="83"/>
  <c r="G783" i="83"/>
  <c r="J752" i="83"/>
  <c r="I752" i="83"/>
  <c r="H752" i="83"/>
  <c r="G752" i="83"/>
  <c r="J721" i="83"/>
  <c r="I721" i="83"/>
  <c r="H721" i="83"/>
  <c r="G721" i="83"/>
  <c r="J690" i="83"/>
  <c r="I690" i="83"/>
  <c r="H690" i="83"/>
  <c r="G690" i="83"/>
  <c r="J659" i="83"/>
  <c r="I659" i="83"/>
  <c r="H659" i="83"/>
  <c r="G659" i="83"/>
  <c r="J628" i="83"/>
  <c r="I628" i="83"/>
  <c r="H628" i="83"/>
  <c r="G628" i="83"/>
  <c r="J597" i="83"/>
  <c r="I597" i="83"/>
  <c r="H597" i="83"/>
  <c r="G597" i="83"/>
  <c r="J566" i="83"/>
  <c r="I566" i="83"/>
  <c r="H566" i="83"/>
  <c r="G566" i="83"/>
  <c r="J535" i="83"/>
  <c r="I535" i="83"/>
  <c r="H535" i="83"/>
  <c r="G535" i="83"/>
  <c r="J503" i="83"/>
  <c r="I503" i="83"/>
  <c r="H503" i="83"/>
  <c r="G503" i="83"/>
  <c r="J472" i="83"/>
  <c r="I472" i="83"/>
  <c r="H472" i="83"/>
  <c r="G472" i="83"/>
  <c r="J441" i="83"/>
  <c r="I441" i="83"/>
  <c r="H441" i="83"/>
  <c r="G441" i="83"/>
  <c r="J410" i="83"/>
  <c r="I410" i="83"/>
  <c r="H410" i="83"/>
  <c r="G410" i="83"/>
  <c r="J379" i="83"/>
  <c r="I379" i="83"/>
  <c r="H379" i="83"/>
  <c r="G379" i="83"/>
  <c r="J348" i="83"/>
  <c r="I348" i="83"/>
  <c r="H348" i="83"/>
  <c r="G348" i="83"/>
  <c r="J317" i="83"/>
  <c r="I317" i="83"/>
  <c r="H317" i="83"/>
  <c r="G317" i="83"/>
  <c r="J286" i="83"/>
  <c r="I286" i="83"/>
  <c r="H286" i="83"/>
  <c r="G286" i="83"/>
  <c r="J255" i="83"/>
  <c r="I255" i="83"/>
  <c r="H255" i="83"/>
  <c r="G255" i="83"/>
  <c r="J224" i="83"/>
  <c r="I224" i="83"/>
  <c r="H224" i="83"/>
  <c r="G224" i="83"/>
  <c r="J193" i="83"/>
  <c r="I193" i="83"/>
  <c r="H193" i="83"/>
  <c r="G193" i="83"/>
  <c r="J162" i="83"/>
  <c r="I162" i="83"/>
  <c r="H162" i="83"/>
  <c r="G162" i="83"/>
  <c r="J131" i="83"/>
  <c r="I131" i="83"/>
  <c r="H131" i="83"/>
  <c r="G131" i="83"/>
  <c r="J100" i="83"/>
  <c r="I100" i="83"/>
  <c r="H100" i="83"/>
  <c r="G100" i="83"/>
  <c r="J69" i="83"/>
  <c r="I69" i="83"/>
  <c r="H69" i="83"/>
  <c r="G69" i="83"/>
  <c r="J38" i="83"/>
  <c r="I38" i="83"/>
  <c r="H38" i="83"/>
  <c r="G38" i="83"/>
  <c r="J7" i="83"/>
  <c r="I7" i="83"/>
  <c r="H7" i="83"/>
  <c r="G7" i="83"/>
  <c r="J907" i="29"/>
  <c r="I907" i="29"/>
  <c r="H907" i="29"/>
  <c r="G907" i="29"/>
  <c r="J410" i="29"/>
  <c r="I410" i="29"/>
  <c r="H410" i="29"/>
  <c r="G410" i="29"/>
  <c r="J216" i="82"/>
  <c r="I216" i="82"/>
  <c r="H216" i="82"/>
  <c r="G216" i="82"/>
  <c r="J197" i="82"/>
  <c r="I197" i="82"/>
  <c r="H197" i="82"/>
  <c r="G197" i="82"/>
  <c r="J178" i="82"/>
  <c r="I178" i="82"/>
  <c r="H178" i="82"/>
  <c r="G178" i="82"/>
  <c r="J159" i="82"/>
  <c r="I159" i="82"/>
  <c r="H159" i="82"/>
  <c r="G159" i="82"/>
  <c r="J140" i="82"/>
  <c r="I140" i="82"/>
  <c r="H140" i="82"/>
  <c r="G140" i="82"/>
  <c r="J121" i="82"/>
  <c r="I121" i="82"/>
  <c r="H121" i="82"/>
  <c r="G121" i="82"/>
  <c r="J102" i="82"/>
  <c r="I102" i="82"/>
  <c r="H102" i="82"/>
  <c r="G102" i="82"/>
  <c r="J83" i="82"/>
  <c r="I83" i="82"/>
  <c r="H83" i="82"/>
  <c r="G83" i="82"/>
  <c r="J64" i="82"/>
  <c r="I64" i="82"/>
  <c r="H64" i="82"/>
  <c r="G64" i="82"/>
  <c r="J45" i="82"/>
  <c r="I45" i="82"/>
  <c r="H45" i="82"/>
  <c r="G45" i="82"/>
  <c r="J26" i="82"/>
  <c r="I26" i="82"/>
  <c r="H26" i="82"/>
  <c r="G26" i="82"/>
  <c r="J7" i="82"/>
  <c r="I7" i="82"/>
  <c r="H7" i="82"/>
  <c r="G7" i="82"/>
  <c r="J69" i="47"/>
  <c r="I69" i="47"/>
  <c r="H69" i="47"/>
  <c r="G69" i="47"/>
  <c r="J597" i="35"/>
  <c r="I597" i="35"/>
  <c r="H597" i="35"/>
  <c r="G597" i="35"/>
  <c r="J566" i="35"/>
  <c r="I566" i="35"/>
  <c r="H566" i="35"/>
  <c r="G566" i="35"/>
  <c r="J535" i="35"/>
  <c r="I535" i="35"/>
  <c r="H535" i="35"/>
  <c r="G535" i="35"/>
  <c r="J504" i="35"/>
  <c r="I504" i="35"/>
  <c r="H504" i="35"/>
  <c r="G504" i="35"/>
  <c r="J473" i="35"/>
  <c r="I473" i="35"/>
  <c r="H473" i="35"/>
  <c r="G473" i="35"/>
  <c r="J442" i="35"/>
  <c r="I442" i="35"/>
  <c r="H442" i="35"/>
  <c r="G442" i="35"/>
  <c r="J411" i="35"/>
  <c r="I411" i="35"/>
  <c r="H411" i="35"/>
  <c r="G411" i="35"/>
  <c r="J380" i="35"/>
  <c r="I380" i="35"/>
  <c r="H380" i="35"/>
  <c r="G380" i="35"/>
  <c r="J349" i="35"/>
  <c r="I349" i="35"/>
  <c r="H349" i="35"/>
  <c r="G349" i="35"/>
  <c r="J318" i="35"/>
  <c r="I318" i="35"/>
  <c r="H318" i="35"/>
  <c r="G318" i="35"/>
  <c r="J286" i="35"/>
  <c r="I286" i="35"/>
  <c r="H286" i="35"/>
  <c r="G286" i="35"/>
  <c r="J255" i="35"/>
  <c r="I255" i="35"/>
  <c r="H255" i="35"/>
  <c r="G255" i="35"/>
  <c r="J224" i="35"/>
  <c r="I224" i="35"/>
  <c r="H224" i="35"/>
  <c r="G224" i="35"/>
  <c r="J193" i="35"/>
  <c r="I193" i="35"/>
  <c r="H193" i="35"/>
  <c r="G193" i="35"/>
  <c r="J162" i="35"/>
  <c r="I162" i="35"/>
  <c r="H162" i="35"/>
  <c r="G162" i="35"/>
  <c r="J131" i="35"/>
  <c r="I131" i="35"/>
  <c r="H131" i="35"/>
  <c r="G131" i="35"/>
  <c r="J100" i="35"/>
  <c r="I100" i="35"/>
  <c r="H100" i="35"/>
  <c r="G100" i="35"/>
  <c r="J69" i="35"/>
  <c r="I69" i="35"/>
  <c r="H69" i="35"/>
  <c r="G69" i="35"/>
  <c r="J38" i="35"/>
  <c r="I38" i="35"/>
  <c r="H38" i="35"/>
  <c r="G38" i="35"/>
  <c r="J7" i="35"/>
  <c r="I7" i="35"/>
  <c r="H7" i="35"/>
  <c r="G7" i="35"/>
  <c r="J100" i="36"/>
  <c r="I100" i="36"/>
  <c r="H100" i="36"/>
  <c r="G100" i="36"/>
  <c r="J668" i="34"/>
  <c r="I668" i="34"/>
  <c r="H668" i="34"/>
  <c r="G668" i="34"/>
  <c r="J277" i="34"/>
  <c r="I277" i="34"/>
  <c r="H277" i="34"/>
  <c r="G277" i="34"/>
  <c r="G7" i="67"/>
  <c r="J578" i="39"/>
  <c r="I578" i="39"/>
  <c r="H578" i="39"/>
  <c r="G578" i="39"/>
  <c r="J548" i="39"/>
  <c r="I548" i="39"/>
  <c r="H548" i="39"/>
  <c r="G548" i="39"/>
  <c r="J518" i="39"/>
  <c r="I518" i="39"/>
  <c r="H518" i="39"/>
  <c r="G518" i="39"/>
  <c r="J488" i="39"/>
  <c r="I488" i="39"/>
  <c r="H488" i="39"/>
  <c r="G488" i="39"/>
  <c r="J458" i="39"/>
  <c r="I458" i="39"/>
  <c r="H458" i="39"/>
  <c r="G458" i="39"/>
  <c r="J428" i="39"/>
  <c r="I428" i="39"/>
  <c r="H428" i="39"/>
  <c r="G428" i="39"/>
  <c r="J398" i="39"/>
  <c r="I398" i="39"/>
  <c r="H398" i="39"/>
  <c r="G398" i="39"/>
  <c r="J368" i="39"/>
  <c r="I368" i="39"/>
  <c r="H368" i="39"/>
  <c r="G368" i="39"/>
  <c r="J338" i="39"/>
  <c r="I338" i="39"/>
  <c r="H338" i="39"/>
  <c r="G338" i="39"/>
  <c r="J308" i="39"/>
  <c r="I308" i="39"/>
  <c r="H308" i="39"/>
  <c r="G308" i="39"/>
  <c r="J277" i="39"/>
  <c r="I277" i="39"/>
  <c r="H277" i="39"/>
  <c r="G277" i="39"/>
  <c r="J247" i="39"/>
  <c r="I247" i="39"/>
  <c r="H247" i="39"/>
  <c r="G247" i="39"/>
  <c r="J217" i="39"/>
  <c r="I217" i="39"/>
  <c r="H217" i="39"/>
  <c r="G217" i="39"/>
  <c r="J187" i="39"/>
  <c r="I187" i="39"/>
  <c r="H187" i="39"/>
  <c r="G187" i="39"/>
  <c r="J157" i="39"/>
  <c r="I157" i="39"/>
  <c r="H157" i="39"/>
  <c r="G157" i="39"/>
  <c r="J127" i="39"/>
  <c r="I127" i="39"/>
  <c r="H127" i="39"/>
  <c r="G127" i="39"/>
  <c r="J97" i="39"/>
  <c r="I97" i="39"/>
  <c r="H97" i="39"/>
  <c r="G97" i="39"/>
  <c r="J67" i="39"/>
  <c r="I67" i="39"/>
  <c r="H67" i="39"/>
  <c r="G67" i="39"/>
  <c r="J37" i="39"/>
  <c r="I37" i="39"/>
  <c r="H37" i="39"/>
  <c r="G37" i="39"/>
  <c r="J7" i="39"/>
  <c r="I7" i="39"/>
  <c r="H7" i="39"/>
  <c r="G7" i="39"/>
  <c r="J349" i="79"/>
  <c r="I349" i="79"/>
  <c r="H349" i="79"/>
  <c r="G349" i="79"/>
  <c r="J318" i="79"/>
  <c r="I318" i="79"/>
  <c r="H318" i="79"/>
  <c r="G318" i="79"/>
  <c r="J287" i="79"/>
  <c r="I287" i="79"/>
  <c r="H287" i="79"/>
  <c r="G287" i="79"/>
  <c r="J256" i="79"/>
  <c r="I256" i="79"/>
  <c r="H256" i="79"/>
  <c r="G256" i="79"/>
  <c r="J225" i="79"/>
  <c r="I225" i="79"/>
  <c r="H225" i="79"/>
  <c r="G225" i="79"/>
  <c r="J194" i="79"/>
  <c r="I194" i="79"/>
  <c r="H194" i="79"/>
  <c r="G194" i="79"/>
  <c r="J162" i="79"/>
  <c r="I162" i="79"/>
  <c r="H162" i="79"/>
  <c r="G162" i="79"/>
  <c r="J131" i="79"/>
  <c r="I131" i="79"/>
  <c r="H131" i="79"/>
  <c r="G131" i="79"/>
  <c r="J100" i="79"/>
  <c r="I100" i="79"/>
  <c r="H100" i="79"/>
  <c r="G100" i="79"/>
  <c r="J69" i="79"/>
  <c r="I69" i="79"/>
  <c r="H69" i="79"/>
  <c r="G69" i="79"/>
  <c r="J38" i="79"/>
  <c r="I38" i="79"/>
  <c r="H38" i="79"/>
  <c r="G38" i="79"/>
  <c r="J7" i="79"/>
  <c r="I7" i="79"/>
  <c r="H7" i="79"/>
  <c r="G7" i="79"/>
  <c r="J721" i="36"/>
  <c r="I721" i="36"/>
  <c r="H721" i="36"/>
  <c r="G721" i="36"/>
  <c r="J690" i="36"/>
  <c r="I690" i="36"/>
  <c r="H690" i="36"/>
  <c r="G690" i="36"/>
  <c r="J659" i="36"/>
  <c r="I659" i="36"/>
  <c r="H659" i="36"/>
  <c r="G659" i="36"/>
  <c r="J628" i="36"/>
  <c r="I628" i="36"/>
  <c r="H628" i="36"/>
  <c r="G628" i="36"/>
  <c r="J597" i="36"/>
  <c r="I597" i="36"/>
  <c r="H597" i="36"/>
  <c r="G597" i="36"/>
  <c r="J566" i="36"/>
  <c r="I566" i="36"/>
  <c r="H566" i="36"/>
  <c r="G566" i="36"/>
  <c r="J535" i="36"/>
  <c r="I535" i="36"/>
  <c r="H535" i="36"/>
  <c r="G535" i="36"/>
  <c r="J504" i="36"/>
  <c r="I504" i="36"/>
  <c r="H504" i="36"/>
  <c r="G504" i="36"/>
  <c r="J473" i="36"/>
  <c r="I473" i="36"/>
  <c r="H473" i="36"/>
  <c r="G473" i="36"/>
  <c r="J442" i="36"/>
  <c r="I442" i="36"/>
  <c r="H442" i="36"/>
  <c r="G442" i="36"/>
  <c r="J411" i="36"/>
  <c r="I411" i="36"/>
  <c r="H411" i="36"/>
  <c r="G411" i="36"/>
  <c r="J380" i="36"/>
  <c r="I380" i="36"/>
  <c r="H380" i="36"/>
  <c r="G380" i="36"/>
  <c r="J348" i="36"/>
  <c r="I348" i="36"/>
  <c r="H348" i="36"/>
  <c r="G348" i="36"/>
  <c r="J317" i="36"/>
  <c r="I317" i="36"/>
  <c r="H317" i="36"/>
  <c r="G317" i="36"/>
  <c r="J286" i="36"/>
  <c r="I286" i="36"/>
  <c r="H286" i="36"/>
  <c r="G286" i="36"/>
  <c r="J255" i="36"/>
  <c r="I255" i="36"/>
  <c r="H255" i="36"/>
  <c r="G255" i="36"/>
  <c r="J224" i="36"/>
  <c r="I224" i="36"/>
  <c r="H224" i="36"/>
  <c r="G224" i="36"/>
  <c r="J193" i="36"/>
  <c r="I193" i="36"/>
  <c r="H193" i="36"/>
  <c r="G193" i="36"/>
  <c r="J162" i="36"/>
  <c r="I162" i="36"/>
  <c r="H162" i="36"/>
  <c r="G162" i="36"/>
  <c r="J131" i="36"/>
  <c r="I131" i="36"/>
  <c r="H131" i="36"/>
  <c r="G131" i="36"/>
  <c r="J69" i="36"/>
  <c r="I69" i="36"/>
  <c r="H69" i="36"/>
  <c r="G69" i="36"/>
  <c r="J38" i="36"/>
  <c r="I38" i="36"/>
  <c r="H38" i="36"/>
  <c r="G38" i="36"/>
  <c r="J7" i="36"/>
  <c r="I7" i="36"/>
  <c r="H7" i="36"/>
  <c r="G7" i="36"/>
  <c r="I358" i="68"/>
  <c r="H358" i="68"/>
  <c r="G358" i="68"/>
  <c r="I326" i="68"/>
  <c r="H326" i="68"/>
  <c r="G326" i="68"/>
  <c r="I294" i="68"/>
  <c r="H294" i="68"/>
  <c r="G294" i="68"/>
  <c r="I262" i="68"/>
  <c r="H262" i="68"/>
  <c r="G262" i="68"/>
  <c r="I230" i="68"/>
  <c r="H230" i="68"/>
  <c r="G230" i="68"/>
  <c r="I198" i="68"/>
  <c r="H198" i="68"/>
  <c r="G198" i="68"/>
  <c r="I166" i="68"/>
  <c r="H166" i="68"/>
  <c r="G166" i="68"/>
  <c r="I134" i="68"/>
  <c r="H134" i="68"/>
  <c r="G134" i="68"/>
  <c r="I102" i="68"/>
  <c r="H102" i="68"/>
  <c r="G102" i="68"/>
  <c r="I70" i="68"/>
  <c r="H70" i="68"/>
  <c r="G70" i="68"/>
  <c r="I38" i="68"/>
  <c r="H38" i="68"/>
  <c r="G38" i="68"/>
  <c r="I7" i="68"/>
  <c r="H7" i="68"/>
  <c r="G7" i="68"/>
  <c r="I579" i="66"/>
  <c r="H579" i="66"/>
  <c r="G579" i="66"/>
  <c r="I549" i="66"/>
  <c r="H549" i="66"/>
  <c r="G549" i="66"/>
  <c r="I519" i="66"/>
  <c r="H519" i="66"/>
  <c r="G519" i="66"/>
  <c r="I489" i="66"/>
  <c r="H489" i="66"/>
  <c r="G489" i="66"/>
  <c r="I458" i="66"/>
  <c r="H458" i="66"/>
  <c r="G458" i="66"/>
  <c r="I428" i="66"/>
  <c r="H428" i="66"/>
  <c r="G428" i="66"/>
  <c r="I398" i="66"/>
  <c r="H398" i="66"/>
  <c r="G398" i="66"/>
  <c r="I368" i="66"/>
  <c r="H368" i="66"/>
  <c r="G368" i="66"/>
  <c r="I338" i="66"/>
  <c r="H338" i="66"/>
  <c r="G338" i="66"/>
  <c r="I308" i="66"/>
  <c r="H308" i="66"/>
  <c r="G308" i="66"/>
  <c r="I278" i="66"/>
  <c r="H278" i="66"/>
  <c r="G278" i="66"/>
  <c r="I248" i="66"/>
  <c r="H248" i="66"/>
  <c r="G248" i="66"/>
  <c r="I217" i="66"/>
  <c r="H217" i="66"/>
  <c r="G217" i="66"/>
  <c r="I187" i="66"/>
  <c r="H187" i="66"/>
  <c r="G187" i="66"/>
  <c r="I157" i="66"/>
  <c r="H157" i="66"/>
  <c r="G157" i="66"/>
  <c r="I127" i="66"/>
  <c r="H127" i="66"/>
  <c r="G127" i="66"/>
  <c r="I97" i="66"/>
  <c r="H97" i="66"/>
  <c r="G97" i="66"/>
  <c r="I67" i="66"/>
  <c r="H67" i="66"/>
  <c r="G67" i="66"/>
  <c r="I37" i="66"/>
  <c r="H37" i="66"/>
  <c r="G37" i="66"/>
  <c r="I7" i="66"/>
  <c r="H7" i="66"/>
  <c r="G7" i="66"/>
  <c r="I1448" i="67"/>
  <c r="H1448" i="67"/>
  <c r="G1448" i="67"/>
  <c r="I1418" i="67"/>
  <c r="H1418" i="67"/>
  <c r="G1418" i="67"/>
  <c r="I1388" i="67"/>
  <c r="H1388" i="67"/>
  <c r="G1388" i="67"/>
  <c r="I1358" i="67"/>
  <c r="H1358" i="67"/>
  <c r="G1358" i="67"/>
  <c r="I1328" i="67"/>
  <c r="H1328" i="67"/>
  <c r="G1328" i="67"/>
  <c r="I1298" i="67"/>
  <c r="H1298" i="67"/>
  <c r="G1298" i="67"/>
  <c r="I1268" i="67"/>
  <c r="H1268" i="67"/>
  <c r="G1268" i="67"/>
  <c r="I1238" i="67"/>
  <c r="H1238" i="67"/>
  <c r="G1238" i="67"/>
  <c r="I1208" i="67"/>
  <c r="H1208" i="67"/>
  <c r="G1208" i="67"/>
  <c r="I1178" i="67"/>
  <c r="H1178" i="67"/>
  <c r="G1178" i="67"/>
  <c r="I1148" i="67"/>
  <c r="H1148" i="67"/>
  <c r="G1148" i="67"/>
  <c r="I1118" i="67"/>
  <c r="H1118" i="67"/>
  <c r="G1118" i="67"/>
  <c r="I1088" i="67"/>
  <c r="H1088" i="67"/>
  <c r="G1088" i="67"/>
  <c r="I1058" i="67"/>
  <c r="H1058" i="67"/>
  <c r="G1058" i="67"/>
  <c r="I1028" i="67"/>
  <c r="H1028" i="67"/>
  <c r="G1028" i="67"/>
  <c r="I998" i="67"/>
  <c r="H998" i="67"/>
  <c r="G998" i="67"/>
  <c r="I968" i="67"/>
  <c r="H968" i="67"/>
  <c r="G968" i="67"/>
  <c r="I938" i="67"/>
  <c r="H938" i="67"/>
  <c r="G938" i="67"/>
  <c r="I908" i="67"/>
  <c r="H908" i="67"/>
  <c r="G908" i="67"/>
  <c r="I878" i="67"/>
  <c r="H878" i="67"/>
  <c r="G878" i="67"/>
  <c r="I848" i="67"/>
  <c r="H848" i="67"/>
  <c r="G848" i="67"/>
  <c r="I818" i="67"/>
  <c r="H818" i="67"/>
  <c r="G818" i="67"/>
  <c r="I788" i="67"/>
  <c r="H788" i="67"/>
  <c r="G788" i="67"/>
  <c r="I758" i="67"/>
  <c r="H758" i="67"/>
  <c r="G758" i="67"/>
  <c r="I728" i="67"/>
  <c r="H728" i="67"/>
  <c r="G728" i="67"/>
  <c r="I698" i="67"/>
  <c r="H698" i="67"/>
  <c r="G698" i="67"/>
  <c r="I668" i="67"/>
  <c r="H668" i="67"/>
  <c r="G668" i="67"/>
  <c r="I638" i="67"/>
  <c r="H638" i="67"/>
  <c r="G638" i="67"/>
  <c r="I607" i="67"/>
  <c r="H607" i="67"/>
  <c r="G607" i="67"/>
  <c r="I577" i="67"/>
  <c r="H577" i="67"/>
  <c r="G577" i="67"/>
  <c r="I547" i="67"/>
  <c r="H547" i="67"/>
  <c r="G547" i="67"/>
  <c r="I517" i="67"/>
  <c r="H517" i="67"/>
  <c r="G517" i="67"/>
  <c r="I487" i="67"/>
  <c r="H487" i="67"/>
  <c r="G487" i="67"/>
  <c r="I457" i="67"/>
  <c r="H457" i="67"/>
  <c r="G457" i="67"/>
  <c r="I427" i="67"/>
  <c r="H427" i="67"/>
  <c r="G427" i="67"/>
  <c r="I397" i="67"/>
  <c r="H397" i="67"/>
  <c r="G397" i="67"/>
  <c r="I367" i="67"/>
  <c r="H367" i="67"/>
  <c r="G367" i="67"/>
  <c r="I337" i="67"/>
  <c r="H337" i="67"/>
  <c r="G337" i="67"/>
  <c r="I307" i="67"/>
  <c r="H307" i="67"/>
  <c r="G307" i="67"/>
  <c r="I277" i="67"/>
  <c r="H277" i="67"/>
  <c r="G277" i="67"/>
  <c r="I247" i="67"/>
  <c r="H247" i="67"/>
  <c r="G247" i="67"/>
  <c r="I217" i="67"/>
  <c r="H217" i="67"/>
  <c r="G217" i="67"/>
  <c r="I187" i="67"/>
  <c r="H187" i="67"/>
  <c r="G187" i="67"/>
  <c r="I157" i="67"/>
  <c r="H157" i="67"/>
  <c r="G157" i="67"/>
  <c r="I127" i="67"/>
  <c r="H127" i="67"/>
  <c r="G127" i="67"/>
  <c r="I97" i="67"/>
  <c r="H97" i="67"/>
  <c r="G97" i="67"/>
  <c r="I67" i="67"/>
  <c r="H67" i="67"/>
  <c r="G67" i="67"/>
  <c r="I37" i="67"/>
  <c r="H37" i="67"/>
  <c r="G37" i="67"/>
  <c r="I7" i="67"/>
  <c r="H7" i="67"/>
  <c r="J278" i="3"/>
  <c r="I278" i="3"/>
  <c r="H278" i="3"/>
  <c r="G278" i="3"/>
  <c r="J248" i="3"/>
  <c r="I248" i="3"/>
  <c r="H248" i="3"/>
  <c r="G248" i="3"/>
  <c r="J218" i="3"/>
  <c r="I218" i="3"/>
  <c r="H218" i="3"/>
  <c r="G218" i="3"/>
  <c r="J188" i="3"/>
  <c r="I188" i="3"/>
  <c r="H188" i="3"/>
  <c r="G188" i="3"/>
  <c r="J158" i="3"/>
  <c r="I158" i="3"/>
  <c r="H158" i="3"/>
  <c r="G158" i="3"/>
  <c r="J127" i="3"/>
  <c r="I127" i="3"/>
  <c r="H127" i="3"/>
  <c r="G127" i="3"/>
  <c r="J97" i="3"/>
  <c r="I97" i="3"/>
  <c r="H97" i="3"/>
  <c r="G97" i="3"/>
  <c r="J67" i="3"/>
  <c r="I67" i="3"/>
  <c r="H67" i="3"/>
  <c r="G67" i="3"/>
  <c r="J37" i="3"/>
  <c r="I37" i="3"/>
  <c r="H37" i="3"/>
  <c r="G37" i="3"/>
  <c r="J7" i="3"/>
  <c r="I7" i="3"/>
  <c r="H7" i="3"/>
  <c r="G7" i="3"/>
  <c r="J571" i="10"/>
  <c r="I571" i="10"/>
  <c r="H571" i="10"/>
  <c r="G571" i="10"/>
  <c r="J538" i="10"/>
  <c r="I538" i="10"/>
  <c r="H538" i="10"/>
  <c r="G538" i="10"/>
  <c r="J505" i="10"/>
  <c r="I505" i="10"/>
  <c r="H505" i="10"/>
  <c r="G505" i="10"/>
  <c r="J472" i="10"/>
  <c r="I472" i="10"/>
  <c r="H472" i="10"/>
  <c r="G472" i="10"/>
  <c r="J438" i="10"/>
  <c r="I438" i="10"/>
  <c r="H438" i="10"/>
  <c r="G438" i="10"/>
  <c r="J405" i="10"/>
  <c r="I405" i="10"/>
  <c r="H405" i="10"/>
  <c r="G405" i="10"/>
  <c r="J372" i="10"/>
  <c r="I372" i="10"/>
  <c r="H372" i="10"/>
  <c r="G372" i="10"/>
  <c r="J338" i="10"/>
  <c r="I338" i="10"/>
  <c r="H338" i="10"/>
  <c r="G338" i="10"/>
  <c r="J305" i="10"/>
  <c r="I305" i="10"/>
  <c r="H305" i="10"/>
  <c r="G305" i="10"/>
  <c r="J272" i="10"/>
  <c r="I272" i="10"/>
  <c r="H272" i="10"/>
  <c r="G272" i="10"/>
  <c r="J239" i="10"/>
  <c r="I239" i="10"/>
  <c r="H239" i="10"/>
  <c r="G239" i="10"/>
  <c r="J206" i="10"/>
  <c r="I206" i="10"/>
  <c r="H206" i="10"/>
  <c r="G206" i="10"/>
  <c r="J173" i="10"/>
  <c r="I173" i="10"/>
  <c r="H173" i="10"/>
  <c r="G173" i="10"/>
  <c r="J140" i="10"/>
  <c r="I140" i="10"/>
  <c r="H140" i="10"/>
  <c r="G140" i="10"/>
  <c r="J106" i="10"/>
  <c r="I106" i="10"/>
  <c r="H106" i="10"/>
  <c r="G106" i="10"/>
  <c r="J73" i="10"/>
  <c r="I73" i="10"/>
  <c r="H73" i="10"/>
  <c r="G73" i="10"/>
  <c r="J40" i="10"/>
  <c r="I40" i="10"/>
  <c r="H40" i="10"/>
  <c r="G40" i="10"/>
  <c r="J7" i="10"/>
  <c r="I7" i="10"/>
  <c r="H7" i="10"/>
  <c r="G7" i="10"/>
  <c r="J381" i="57"/>
  <c r="I381" i="57"/>
  <c r="H381" i="57"/>
  <c r="G381" i="57"/>
  <c r="J350" i="57"/>
  <c r="I350" i="57"/>
  <c r="H350" i="57"/>
  <c r="G350" i="57"/>
  <c r="J319" i="57"/>
  <c r="I319" i="57"/>
  <c r="H319" i="57"/>
  <c r="G319" i="57"/>
  <c r="J288" i="57"/>
  <c r="I288" i="57"/>
  <c r="H288" i="57"/>
  <c r="G288" i="57"/>
  <c r="J257" i="57"/>
  <c r="I257" i="57"/>
  <c r="H257" i="57"/>
  <c r="G257" i="57"/>
  <c r="J225" i="57"/>
  <c r="I225" i="57"/>
  <c r="H225" i="57"/>
  <c r="G225" i="57"/>
  <c r="J194" i="57"/>
  <c r="I194" i="57"/>
  <c r="H194" i="57"/>
  <c r="G194" i="57"/>
  <c r="J163" i="57"/>
  <c r="I163" i="57"/>
  <c r="H163" i="57"/>
  <c r="G163" i="57"/>
  <c r="J132" i="57"/>
  <c r="I132" i="57"/>
  <c r="H132" i="57"/>
  <c r="G132" i="57"/>
  <c r="J100" i="57"/>
  <c r="I100" i="57"/>
  <c r="H100" i="57"/>
  <c r="G100" i="57"/>
  <c r="J69" i="57"/>
  <c r="I69" i="57"/>
  <c r="H69" i="57"/>
  <c r="G69" i="57"/>
  <c r="J38" i="57"/>
  <c r="I38" i="57"/>
  <c r="H38" i="57"/>
  <c r="G38" i="57"/>
  <c r="J7" i="57"/>
  <c r="I7" i="57"/>
  <c r="H7" i="57"/>
  <c r="G7" i="57"/>
  <c r="J381" i="17"/>
  <c r="I381" i="17"/>
  <c r="H381" i="17"/>
  <c r="G381" i="17"/>
  <c r="J350" i="17"/>
  <c r="I350" i="17"/>
  <c r="H350" i="17"/>
  <c r="G350" i="17"/>
  <c r="J319" i="17"/>
  <c r="I319" i="17"/>
  <c r="H319" i="17"/>
  <c r="G319" i="17"/>
  <c r="J288" i="17"/>
  <c r="I288" i="17"/>
  <c r="H288" i="17"/>
  <c r="G288" i="17"/>
  <c r="J257" i="17"/>
  <c r="I257" i="17"/>
  <c r="H257" i="17"/>
  <c r="G257" i="17"/>
  <c r="J225" i="17"/>
  <c r="I225" i="17"/>
  <c r="H225" i="17"/>
  <c r="G225" i="17"/>
  <c r="J194" i="17"/>
  <c r="I194" i="17"/>
  <c r="H194" i="17"/>
  <c r="G194" i="17"/>
  <c r="J163" i="17"/>
  <c r="I163" i="17"/>
  <c r="H163" i="17"/>
  <c r="G163" i="17"/>
  <c r="J132" i="17"/>
  <c r="I132" i="17"/>
  <c r="H132" i="17"/>
  <c r="G132" i="17"/>
  <c r="J100" i="17"/>
  <c r="I100" i="17"/>
  <c r="H100" i="17"/>
  <c r="G100" i="17"/>
  <c r="J69" i="17"/>
  <c r="I69" i="17"/>
  <c r="H69" i="17"/>
  <c r="G69" i="17"/>
  <c r="J38" i="17"/>
  <c r="I38" i="17"/>
  <c r="H38" i="17"/>
  <c r="G38" i="17"/>
  <c r="J7" i="17"/>
  <c r="I7" i="17"/>
  <c r="H7" i="17"/>
  <c r="G7" i="17"/>
  <c r="J97" i="70"/>
  <c r="I97" i="70"/>
  <c r="H97" i="70"/>
  <c r="G97" i="70"/>
  <c r="J67" i="70"/>
  <c r="I67" i="70"/>
  <c r="H67" i="70"/>
  <c r="G67" i="70"/>
  <c r="J37" i="70"/>
  <c r="I37" i="70"/>
  <c r="H37" i="70"/>
  <c r="G37" i="70"/>
  <c r="J7" i="70"/>
  <c r="I7" i="70"/>
  <c r="H7" i="70"/>
  <c r="G7" i="70"/>
  <c r="J97" i="43"/>
  <c r="I97" i="43"/>
  <c r="H97" i="43"/>
  <c r="G97" i="43"/>
  <c r="J67" i="43"/>
  <c r="I67" i="43"/>
  <c r="H67" i="43"/>
  <c r="G67" i="43"/>
  <c r="J37" i="43"/>
  <c r="I37" i="43"/>
  <c r="H37" i="43"/>
  <c r="G37" i="43"/>
  <c r="J7" i="43"/>
  <c r="I7" i="43"/>
  <c r="H7" i="43"/>
  <c r="G7" i="43"/>
  <c r="J599" i="60"/>
  <c r="I599" i="60"/>
  <c r="H599" i="60"/>
  <c r="G599" i="60"/>
  <c r="J568" i="60"/>
  <c r="I568" i="60"/>
  <c r="H568" i="60"/>
  <c r="G568" i="60"/>
  <c r="J537" i="60"/>
  <c r="I537" i="60"/>
  <c r="H537" i="60"/>
  <c r="G537" i="60"/>
  <c r="J506" i="60"/>
  <c r="I506" i="60"/>
  <c r="H506" i="60"/>
  <c r="G506" i="60"/>
  <c r="J475" i="60"/>
  <c r="I475" i="60"/>
  <c r="H475" i="60"/>
  <c r="G475" i="60"/>
  <c r="J443" i="60"/>
  <c r="I443" i="60"/>
  <c r="H443" i="60"/>
  <c r="G443" i="60"/>
  <c r="J412" i="60"/>
  <c r="I412" i="60"/>
  <c r="H412" i="60"/>
  <c r="G412" i="60"/>
  <c r="J381" i="60"/>
  <c r="I381" i="60"/>
  <c r="H381" i="60"/>
  <c r="G381" i="60"/>
  <c r="J350" i="60"/>
  <c r="I350" i="60"/>
  <c r="H350" i="60"/>
  <c r="G350" i="60"/>
  <c r="J319" i="60"/>
  <c r="I319" i="60"/>
  <c r="H319" i="60"/>
  <c r="G319" i="60"/>
  <c r="J287" i="60"/>
  <c r="I287" i="60"/>
  <c r="H287" i="60"/>
  <c r="G287" i="60"/>
  <c r="J256" i="60"/>
  <c r="I256" i="60"/>
  <c r="H256" i="60"/>
  <c r="G256" i="60"/>
  <c r="J225" i="60"/>
  <c r="I225" i="60"/>
  <c r="H225" i="60"/>
  <c r="G225" i="60"/>
  <c r="J194" i="60"/>
  <c r="I194" i="60"/>
  <c r="H194" i="60"/>
  <c r="G194" i="60"/>
  <c r="J163" i="60"/>
  <c r="I163" i="60"/>
  <c r="H163" i="60"/>
  <c r="G163" i="60"/>
  <c r="J131" i="60"/>
  <c r="I131" i="60"/>
  <c r="H131" i="60"/>
  <c r="G131" i="60"/>
  <c r="J100" i="60"/>
  <c r="I100" i="60"/>
  <c r="H100" i="60"/>
  <c r="G100" i="60"/>
  <c r="J69" i="60"/>
  <c r="I69" i="60"/>
  <c r="H69" i="60"/>
  <c r="G69" i="60"/>
  <c r="J38" i="60"/>
  <c r="I38" i="60"/>
  <c r="H38" i="60"/>
  <c r="G38" i="60"/>
  <c r="J7" i="60"/>
  <c r="I7" i="60"/>
  <c r="H7" i="60"/>
  <c r="G7" i="60"/>
  <c r="J599" i="58"/>
  <c r="I599" i="58"/>
  <c r="H599" i="58"/>
  <c r="G599" i="58"/>
  <c r="J568" i="58"/>
  <c r="I568" i="58"/>
  <c r="H568" i="58"/>
  <c r="G568" i="58"/>
  <c r="J537" i="58"/>
  <c r="I537" i="58"/>
  <c r="H537" i="58"/>
  <c r="G537" i="58"/>
  <c r="J506" i="58"/>
  <c r="I506" i="58"/>
  <c r="H506" i="58"/>
  <c r="G506" i="58"/>
  <c r="J475" i="58"/>
  <c r="I475" i="58"/>
  <c r="H475" i="58"/>
  <c r="G475" i="58"/>
  <c r="J443" i="58"/>
  <c r="I443" i="58"/>
  <c r="H443" i="58"/>
  <c r="G443" i="58"/>
  <c r="J412" i="58"/>
  <c r="I412" i="58"/>
  <c r="H412" i="58"/>
  <c r="G412" i="58"/>
  <c r="J381" i="58"/>
  <c r="I381" i="58"/>
  <c r="H381" i="58"/>
  <c r="G381" i="58"/>
  <c r="J350" i="58"/>
  <c r="I350" i="58"/>
  <c r="H350" i="58"/>
  <c r="G350" i="58"/>
  <c r="J319" i="58"/>
  <c r="I319" i="58"/>
  <c r="H319" i="58"/>
  <c r="G319" i="58"/>
  <c r="J287" i="58"/>
  <c r="I287" i="58"/>
  <c r="H287" i="58"/>
  <c r="G287" i="58"/>
  <c r="J256" i="58"/>
  <c r="I256" i="58"/>
  <c r="H256" i="58"/>
  <c r="G256" i="58"/>
  <c r="J225" i="58"/>
  <c r="I225" i="58"/>
  <c r="H225" i="58"/>
  <c r="G225" i="58"/>
  <c r="J194" i="58"/>
  <c r="I194" i="58"/>
  <c r="H194" i="58"/>
  <c r="G194" i="58"/>
  <c r="J163" i="58"/>
  <c r="I163" i="58"/>
  <c r="H163" i="58"/>
  <c r="G163" i="58"/>
  <c r="J131" i="58"/>
  <c r="I131" i="58"/>
  <c r="H131" i="58"/>
  <c r="G131" i="58"/>
  <c r="J100" i="58"/>
  <c r="I100" i="58"/>
  <c r="H100" i="58"/>
  <c r="G100" i="58"/>
  <c r="J69" i="58"/>
  <c r="I69" i="58"/>
  <c r="H69" i="58"/>
  <c r="G69" i="58"/>
  <c r="J38" i="58"/>
  <c r="I38" i="58"/>
  <c r="H38" i="58"/>
  <c r="G38" i="58"/>
  <c r="J7" i="58"/>
  <c r="I7" i="58"/>
  <c r="H7" i="58"/>
  <c r="G7" i="58"/>
  <c r="J382" i="40"/>
  <c r="I382" i="40"/>
  <c r="H382" i="40"/>
  <c r="G382" i="40"/>
  <c r="J351" i="40"/>
  <c r="I351" i="40"/>
  <c r="H351" i="40"/>
  <c r="G351" i="40"/>
  <c r="J320" i="40"/>
  <c r="I320" i="40"/>
  <c r="H320" i="40"/>
  <c r="G320" i="40"/>
  <c r="J288" i="40"/>
  <c r="I288" i="40"/>
  <c r="H288" i="40"/>
  <c r="G288" i="40"/>
  <c r="J257" i="40"/>
  <c r="I257" i="40"/>
  <c r="H257" i="40"/>
  <c r="G257" i="40"/>
  <c r="J226" i="40"/>
  <c r="I226" i="40"/>
  <c r="H226" i="40"/>
  <c r="G226" i="40"/>
  <c r="J194" i="40"/>
  <c r="I194" i="40"/>
  <c r="H194" i="40"/>
  <c r="G194" i="40"/>
  <c r="J163" i="40"/>
  <c r="I163" i="40"/>
  <c r="H163" i="40"/>
  <c r="G163" i="40"/>
  <c r="J132" i="40"/>
  <c r="I132" i="40"/>
  <c r="H132" i="40"/>
  <c r="G132" i="40"/>
  <c r="J100" i="40"/>
  <c r="I100" i="40"/>
  <c r="H100" i="40"/>
  <c r="G100" i="40"/>
  <c r="J69" i="40"/>
  <c r="I69" i="40"/>
  <c r="H69" i="40"/>
  <c r="G69" i="40"/>
  <c r="J38" i="40"/>
  <c r="I38" i="40"/>
  <c r="H38" i="40"/>
  <c r="G38" i="40"/>
  <c r="J7" i="40"/>
  <c r="I7" i="40"/>
  <c r="H7" i="40"/>
  <c r="G7" i="40"/>
  <c r="J103" i="59"/>
  <c r="I103" i="59"/>
  <c r="H103" i="59"/>
  <c r="G103" i="59"/>
  <c r="J71" i="59"/>
  <c r="I71" i="59"/>
  <c r="H71" i="59"/>
  <c r="G71" i="59"/>
  <c r="J39" i="59"/>
  <c r="I39" i="59"/>
  <c r="H39" i="59"/>
  <c r="G39" i="59"/>
  <c r="J7" i="59"/>
  <c r="I7" i="59"/>
  <c r="H7" i="59"/>
  <c r="G7" i="59"/>
  <c r="J441" i="16"/>
  <c r="I441" i="16"/>
  <c r="H441" i="16"/>
  <c r="G441" i="16"/>
  <c r="J410" i="16"/>
  <c r="I410" i="16"/>
  <c r="H410" i="16"/>
  <c r="G410" i="16"/>
  <c r="J379" i="16"/>
  <c r="I379" i="16"/>
  <c r="H379" i="16"/>
  <c r="G379" i="16"/>
  <c r="J348" i="16"/>
  <c r="I348" i="16"/>
  <c r="H348" i="16"/>
  <c r="G348" i="16"/>
  <c r="J317" i="16"/>
  <c r="I317" i="16"/>
  <c r="H317" i="16"/>
  <c r="G317" i="16"/>
  <c r="J286" i="16"/>
  <c r="I286" i="16"/>
  <c r="H286" i="16"/>
  <c r="G286" i="16"/>
  <c r="J255" i="16"/>
  <c r="I255" i="16"/>
  <c r="H255" i="16"/>
  <c r="G255" i="16"/>
  <c r="J224" i="16"/>
  <c r="I224" i="16"/>
  <c r="H224" i="16"/>
  <c r="G224" i="16"/>
  <c r="J193" i="16"/>
  <c r="I193" i="16"/>
  <c r="H193" i="16"/>
  <c r="G193" i="16"/>
  <c r="J162" i="16"/>
  <c r="I162" i="16"/>
  <c r="H162" i="16"/>
  <c r="G162" i="16"/>
  <c r="J131" i="16"/>
  <c r="I131" i="16"/>
  <c r="H131" i="16"/>
  <c r="G131" i="16"/>
  <c r="J100" i="16"/>
  <c r="I100" i="16"/>
  <c r="H100" i="16"/>
  <c r="G100" i="16"/>
  <c r="J69" i="16"/>
  <c r="I69" i="16"/>
  <c r="H69" i="16"/>
  <c r="G69" i="16"/>
  <c r="J38" i="16"/>
  <c r="I38" i="16"/>
  <c r="H38" i="16"/>
  <c r="G38" i="16"/>
  <c r="J7" i="16"/>
  <c r="I7" i="16"/>
  <c r="H7" i="16"/>
  <c r="G7" i="16"/>
  <c r="J162" i="73"/>
  <c r="I162" i="73"/>
  <c r="H162" i="73"/>
  <c r="G162" i="73"/>
  <c r="J131" i="73"/>
  <c r="I131" i="73"/>
  <c r="H131" i="73"/>
  <c r="G131" i="73"/>
  <c r="J100" i="73"/>
  <c r="I100" i="73"/>
  <c r="H100" i="73"/>
  <c r="G100" i="73"/>
  <c r="J69" i="73"/>
  <c r="I69" i="73"/>
  <c r="H69" i="73"/>
  <c r="G69" i="73"/>
  <c r="J38" i="73"/>
  <c r="I38" i="73"/>
  <c r="H38" i="73"/>
  <c r="G38" i="73"/>
  <c r="J7" i="73"/>
  <c r="I7" i="73"/>
  <c r="H7" i="73"/>
  <c r="G7" i="73"/>
  <c r="J38" i="64"/>
  <c r="I38" i="64"/>
  <c r="H38" i="64"/>
  <c r="G38" i="64"/>
  <c r="J7" i="64"/>
  <c r="I7" i="64"/>
  <c r="H7" i="64"/>
  <c r="G7" i="64"/>
  <c r="J69" i="42"/>
  <c r="I69" i="42"/>
  <c r="H69" i="42"/>
  <c r="G69" i="42"/>
  <c r="J38" i="42"/>
  <c r="I38" i="42"/>
  <c r="H38" i="42"/>
  <c r="G38" i="42"/>
  <c r="J7" i="42"/>
  <c r="I7" i="42"/>
  <c r="H7" i="42"/>
  <c r="G7" i="42"/>
  <c r="J100" i="61"/>
  <c r="I100" i="61"/>
  <c r="H100" i="61"/>
  <c r="G100" i="61"/>
  <c r="J69" i="61"/>
  <c r="I69" i="61"/>
  <c r="H69" i="61"/>
  <c r="G69" i="61"/>
  <c r="J38" i="61"/>
  <c r="I38" i="61"/>
  <c r="H38" i="61"/>
  <c r="G38" i="61"/>
  <c r="J7" i="61"/>
  <c r="I7" i="61"/>
  <c r="H7" i="61"/>
  <c r="G7" i="61"/>
  <c r="J535" i="41"/>
  <c r="I535" i="41"/>
  <c r="H535" i="41"/>
  <c r="G535" i="41"/>
  <c r="J500" i="41"/>
  <c r="I500" i="41"/>
  <c r="H500" i="41"/>
  <c r="G500" i="41"/>
  <c r="J465" i="41"/>
  <c r="I465" i="41"/>
  <c r="H465" i="41"/>
  <c r="G465" i="41"/>
  <c r="J430" i="41"/>
  <c r="I430" i="41"/>
  <c r="H430" i="41"/>
  <c r="G430" i="41"/>
  <c r="J394" i="41"/>
  <c r="I394" i="41"/>
  <c r="H394" i="41"/>
  <c r="G394" i="41"/>
  <c r="J359" i="41"/>
  <c r="I359" i="41"/>
  <c r="H359" i="41"/>
  <c r="G359" i="41"/>
  <c r="J324" i="41"/>
  <c r="I324" i="41"/>
  <c r="H324" i="41"/>
  <c r="G324" i="41"/>
  <c r="J289" i="41"/>
  <c r="I289" i="41"/>
  <c r="H289" i="41"/>
  <c r="G289" i="41"/>
  <c r="J253" i="41"/>
  <c r="I253" i="41"/>
  <c r="H253" i="41"/>
  <c r="G253" i="41"/>
  <c r="J218" i="41"/>
  <c r="I218" i="41"/>
  <c r="H218" i="41"/>
  <c r="G218" i="41"/>
  <c r="J183" i="41"/>
  <c r="I183" i="41"/>
  <c r="H183" i="41"/>
  <c r="G183" i="41"/>
  <c r="J148" i="41"/>
  <c r="I148" i="41"/>
  <c r="H148" i="41"/>
  <c r="G148" i="41"/>
  <c r="J112" i="41"/>
  <c r="I112" i="41"/>
  <c r="H112" i="41"/>
  <c r="G112" i="41"/>
  <c r="J77" i="41"/>
  <c r="I77" i="41"/>
  <c r="H77" i="41"/>
  <c r="G77" i="41"/>
  <c r="J42" i="41"/>
  <c r="I42" i="41"/>
  <c r="H42" i="41"/>
  <c r="G42" i="41"/>
  <c r="J7" i="41"/>
  <c r="I7" i="41"/>
  <c r="H7" i="41"/>
  <c r="G7" i="41"/>
  <c r="J69" i="63"/>
  <c r="I69" i="63"/>
  <c r="H69" i="63"/>
  <c r="G69" i="63"/>
  <c r="J38" i="63"/>
  <c r="I38" i="63"/>
  <c r="H38" i="63"/>
  <c r="G38" i="63"/>
  <c r="J7" i="63"/>
  <c r="I7" i="63"/>
  <c r="H7" i="63"/>
  <c r="G7" i="63"/>
  <c r="J69" i="62"/>
  <c r="I69" i="62"/>
  <c r="H69" i="62"/>
  <c r="G69" i="62"/>
  <c r="J38" i="62"/>
  <c r="I38" i="62"/>
  <c r="H38" i="62"/>
  <c r="G38" i="62"/>
  <c r="J7" i="62"/>
  <c r="I7" i="62"/>
  <c r="H7" i="62"/>
  <c r="G7" i="62"/>
  <c r="J100" i="72"/>
  <c r="I100" i="72"/>
  <c r="H100" i="72"/>
  <c r="G100" i="72"/>
  <c r="J69" i="72"/>
  <c r="I69" i="72"/>
  <c r="H69" i="72"/>
  <c r="G69" i="72"/>
  <c r="J38" i="72"/>
  <c r="I38" i="72"/>
  <c r="H38" i="72"/>
  <c r="G38" i="72"/>
  <c r="J7" i="72"/>
  <c r="I7" i="72"/>
  <c r="H7" i="72"/>
  <c r="G7" i="72"/>
  <c r="J69" i="74"/>
  <c r="I69" i="74"/>
  <c r="H69" i="74"/>
  <c r="G69" i="74"/>
  <c r="J38" i="74"/>
  <c r="I38" i="74"/>
  <c r="H38" i="74"/>
  <c r="G38" i="74"/>
  <c r="J7" i="74"/>
  <c r="I7" i="74"/>
  <c r="H7" i="74"/>
  <c r="G7" i="74"/>
  <c r="J535" i="54"/>
  <c r="I535" i="54"/>
  <c r="H535" i="54"/>
  <c r="G535" i="54"/>
  <c r="J504" i="54"/>
  <c r="I504" i="54"/>
  <c r="H504" i="54"/>
  <c r="G504" i="54"/>
  <c r="J473" i="54"/>
  <c r="I473" i="54"/>
  <c r="H473" i="54"/>
  <c r="G473" i="54"/>
  <c r="J442" i="54"/>
  <c r="I442" i="54"/>
  <c r="H442" i="54"/>
  <c r="G442" i="54"/>
  <c r="J411" i="54"/>
  <c r="I411" i="54"/>
  <c r="H411" i="54"/>
  <c r="G411" i="54"/>
  <c r="J380" i="54"/>
  <c r="I380" i="54"/>
  <c r="H380" i="54"/>
  <c r="G380" i="54"/>
  <c r="J349" i="54"/>
  <c r="I349" i="54"/>
  <c r="H349" i="54"/>
  <c r="G349" i="54"/>
  <c r="J318" i="54"/>
  <c r="I318" i="54"/>
  <c r="H318" i="54"/>
  <c r="G318" i="54"/>
  <c r="J287" i="54"/>
  <c r="I287" i="54"/>
  <c r="H287" i="54"/>
  <c r="G287" i="54"/>
  <c r="J255" i="54"/>
  <c r="I255" i="54"/>
  <c r="H255" i="54"/>
  <c r="G255" i="54"/>
  <c r="J224" i="54"/>
  <c r="I224" i="54"/>
  <c r="H224" i="54"/>
  <c r="G224" i="54"/>
  <c r="J193" i="54"/>
  <c r="I193" i="54"/>
  <c r="H193" i="54"/>
  <c r="G193" i="54"/>
  <c r="J162" i="54"/>
  <c r="I162" i="54"/>
  <c r="H162" i="54"/>
  <c r="G162" i="54"/>
  <c r="J131" i="54"/>
  <c r="I131" i="54"/>
  <c r="H131" i="54"/>
  <c r="G131" i="54"/>
  <c r="J100" i="54"/>
  <c r="I100" i="54"/>
  <c r="H100" i="54"/>
  <c r="G100" i="54"/>
  <c r="J69" i="54"/>
  <c r="I69" i="54"/>
  <c r="H69" i="54"/>
  <c r="G69" i="54"/>
  <c r="J38" i="54"/>
  <c r="I38" i="54"/>
  <c r="H38" i="54"/>
  <c r="G38" i="54"/>
  <c r="J7" i="54"/>
  <c r="I7" i="54"/>
  <c r="H7" i="54"/>
  <c r="G7" i="54"/>
  <c r="J535" i="53"/>
  <c r="I535" i="53"/>
  <c r="H535" i="53"/>
  <c r="G535" i="53"/>
  <c r="J504" i="53"/>
  <c r="I504" i="53"/>
  <c r="H504" i="53"/>
  <c r="G504" i="53"/>
  <c r="J473" i="53"/>
  <c r="I473" i="53"/>
  <c r="H473" i="53"/>
  <c r="G473" i="53"/>
  <c r="J442" i="53"/>
  <c r="I442" i="53"/>
  <c r="H442" i="53"/>
  <c r="G442" i="53"/>
  <c r="J411" i="53"/>
  <c r="I411" i="53"/>
  <c r="H411" i="53"/>
  <c r="G411" i="53"/>
  <c r="J380" i="53"/>
  <c r="I380" i="53"/>
  <c r="H380" i="53"/>
  <c r="G380" i="53"/>
  <c r="J349" i="53"/>
  <c r="I349" i="53"/>
  <c r="H349" i="53"/>
  <c r="G349" i="53"/>
  <c r="J318" i="53"/>
  <c r="I318" i="53"/>
  <c r="H318" i="53"/>
  <c r="G318" i="53"/>
  <c r="J287" i="53"/>
  <c r="I287" i="53"/>
  <c r="H287" i="53"/>
  <c r="G287" i="53"/>
  <c r="J255" i="53"/>
  <c r="I255" i="53"/>
  <c r="H255" i="53"/>
  <c r="G255" i="53"/>
  <c r="J224" i="53"/>
  <c r="I224" i="53"/>
  <c r="H224" i="53"/>
  <c r="G224" i="53"/>
  <c r="J193" i="53"/>
  <c r="I193" i="53"/>
  <c r="H193" i="53"/>
  <c r="G193" i="53"/>
  <c r="J162" i="53"/>
  <c r="I162" i="53"/>
  <c r="H162" i="53"/>
  <c r="G162" i="53"/>
  <c r="J131" i="53"/>
  <c r="I131" i="53"/>
  <c r="H131" i="53"/>
  <c r="G131" i="53"/>
  <c r="J100" i="53"/>
  <c r="I100" i="53"/>
  <c r="H100" i="53"/>
  <c r="G100" i="53"/>
  <c r="J69" i="53"/>
  <c r="I69" i="53"/>
  <c r="H69" i="53"/>
  <c r="G69" i="53"/>
  <c r="J38" i="53"/>
  <c r="I38" i="53"/>
  <c r="H38" i="53"/>
  <c r="G38" i="53"/>
  <c r="J7" i="53"/>
  <c r="I7" i="53"/>
  <c r="H7" i="53"/>
  <c r="G7" i="53"/>
  <c r="J473" i="52"/>
  <c r="I473" i="52"/>
  <c r="H473" i="52"/>
  <c r="G473" i="52"/>
  <c r="J442" i="52"/>
  <c r="I442" i="52"/>
  <c r="H442" i="52"/>
  <c r="G442" i="52"/>
  <c r="J411" i="52"/>
  <c r="I411" i="52"/>
  <c r="H411" i="52"/>
  <c r="G411" i="52"/>
  <c r="J380" i="52"/>
  <c r="I380" i="52"/>
  <c r="H380" i="52"/>
  <c r="G380" i="52"/>
  <c r="J349" i="52"/>
  <c r="I349" i="52"/>
  <c r="H349" i="52"/>
  <c r="G349" i="52"/>
  <c r="J318" i="52"/>
  <c r="I318" i="52"/>
  <c r="H318" i="52"/>
  <c r="G318" i="52"/>
  <c r="J287" i="52"/>
  <c r="I287" i="52"/>
  <c r="H287" i="52"/>
  <c r="G287" i="52"/>
  <c r="J256" i="52"/>
  <c r="I256" i="52"/>
  <c r="H256" i="52"/>
  <c r="G256" i="52"/>
  <c r="J224" i="52"/>
  <c r="I224" i="52"/>
  <c r="H224" i="52"/>
  <c r="G224" i="52"/>
  <c r="J193" i="52"/>
  <c r="I193" i="52"/>
  <c r="H193" i="52"/>
  <c r="G193" i="52"/>
  <c r="J162" i="52"/>
  <c r="I162" i="52"/>
  <c r="H162" i="52"/>
  <c r="G162" i="52"/>
  <c r="J131" i="52"/>
  <c r="I131" i="52"/>
  <c r="H131" i="52"/>
  <c r="G131" i="52"/>
  <c r="J100" i="52"/>
  <c r="I100" i="52"/>
  <c r="H100" i="52"/>
  <c r="G100" i="52"/>
  <c r="J69" i="52"/>
  <c r="I69" i="52"/>
  <c r="H69" i="52"/>
  <c r="G69" i="52"/>
  <c r="J38" i="52"/>
  <c r="I38" i="52"/>
  <c r="H38" i="52"/>
  <c r="G38" i="52"/>
  <c r="J7" i="52"/>
  <c r="I7" i="52"/>
  <c r="H7" i="52"/>
  <c r="G7" i="52"/>
  <c r="J535" i="12"/>
  <c r="I535" i="12"/>
  <c r="H535" i="12"/>
  <c r="G535" i="12"/>
  <c r="J504" i="12"/>
  <c r="I504" i="12"/>
  <c r="H504" i="12"/>
  <c r="G504" i="12"/>
  <c r="J473" i="12"/>
  <c r="I473" i="12"/>
  <c r="H473" i="12"/>
  <c r="G473" i="12"/>
  <c r="J442" i="12"/>
  <c r="I442" i="12"/>
  <c r="H442" i="12"/>
  <c r="G442" i="12"/>
  <c r="J411" i="12"/>
  <c r="I411" i="12"/>
  <c r="H411" i="12"/>
  <c r="G411" i="12"/>
  <c r="J380" i="12"/>
  <c r="I380" i="12"/>
  <c r="H380" i="12"/>
  <c r="G380" i="12"/>
  <c r="J349" i="12"/>
  <c r="I349" i="12"/>
  <c r="H349" i="12"/>
  <c r="G349" i="12"/>
  <c r="J318" i="12"/>
  <c r="I318" i="12"/>
  <c r="H318" i="12"/>
  <c r="G318" i="12"/>
  <c r="J287" i="12"/>
  <c r="I287" i="12"/>
  <c r="H287" i="12"/>
  <c r="G287" i="12"/>
  <c r="J255" i="12"/>
  <c r="I255" i="12"/>
  <c r="H255" i="12"/>
  <c r="G255" i="12"/>
  <c r="J224" i="12"/>
  <c r="I224" i="12"/>
  <c r="H224" i="12"/>
  <c r="G224" i="12"/>
  <c r="J193" i="12"/>
  <c r="I193" i="12"/>
  <c r="H193" i="12"/>
  <c r="G193" i="12"/>
  <c r="J162" i="12"/>
  <c r="I162" i="12"/>
  <c r="H162" i="12"/>
  <c r="G162" i="12"/>
  <c r="J131" i="12"/>
  <c r="I131" i="12"/>
  <c r="H131" i="12"/>
  <c r="G131" i="12"/>
  <c r="J100" i="12"/>
  <c r="I100" i="12"/>
  <c r="H100" i="12"/>
  <c r="G100" i="12"/>
  <c r="J69" i="12"/>
  <c r="I69" i="12"/>
  <c r="H69" i="12"/>
  <c r="G69" i="12"/>
  <c r="J38" i="12"/>
  <c r="I38" i="12"/>
  <c r="H38" i="12"/>
  <c r="G38" i="12"/>
  <c r="J7" i="12"/>
  <c r="I7" i="12"/>
  <c r="H7" i="12"/>
  <c r="G7" i="12"/>
  <c r="J998" i="33"/>
  <c r="I998" i="33"/>
  <c r="H998" i="33"/>
  <c r="G998" i="33"/>
  <c r="J968" i="33"/>
  <c r="I968" i="33"/>
  <c r="H968" i="33"/>
  <c r="G968" i="33"/>
  <c r="J938" i="33"/>
  <c r="I938" i="33"/>
  <c r="H938" i="33"/>
  <c r="G938" i="33"/>
  <c r="J908" i="33"/>
  <c r="I908" i="33"/>
  <c r="H908" i="33"/>
  <c r="G908" i="33"/>
  <c r="J878" i="33"/>
  <c r="I878" i="33"/>
  <c r="H878" i="33"/>
  <c r="G878" i="33"/>
  <c r="J848" i="33"/>
  <c r="I848" i="33"/>
  <c r="H848" i="33"/>
  <c r="G848" i="33"/>
  <c r="J818" i="33"/>
  <c r="I818" i="33"/>
  <c r="H818" i="33"/>
  <c r="G818" i="33"/>
  <c r="J788" i="33"/>
  <c r="I788" i="33"/>
  <c r="H788" i="33"/>
  <c r="G788" i="33"/>
  <c r="J758" i="33"/>
  <c r="I758" i="33"/>
  <c r="H758" i="33"/>
  <c r="G758" i="33"/>
  <c r="J728" i="33"/>
  <c r="I728" i="33"/>
  <c r="H728" i="33"/>
  <c r="G728" i="33"/>
  <c r="J698" i="33"/>
  <c r="I698" i="33"/>
  <c r="H698" i="33"/>
  <c r="G698" i="33"/>
  <c r="J668" i="33"/>
  <c r="I668" i="33"/>
  <c r="H668" i="33"/>
  <c r="G668" i="33"/>
  <c r="J638" i="33"/>
  <c r="I638" i="33"/>
  <c r="H638" i="33"/>
  <c r="G638" i="33"/>
  <c r="J608" i="33"/>
  <c r="I608" i="33"/>
  <c r="H608" i="33"/>
  <c r="G608" i="33"/>
  <c r="J578" i="33"/>
  <c r="I578" i="33"/>
  <c r="H578" i="33"/>
  <c r="G578" i="33"/>
  <c r="J548" i="33"/>
  <c r="I548" i="33"/>
  <c r="H548" i="33"/>
  <c r="G548" i="33"/>
  <c r="J518" i="33"/>
  <c r="I518" i="33"/>
  <c r="H518" i="33"/>
  <c r="G518" i="33"/>
  <c r="J487" i="33"/>
  <c r="I487" i="33"/>
  <c r="H487" i="33"/>
  <c r="G487" i="33"/>
  <c r="J457" i="33"/>
  <c r="I457" i="33"/>
  <c r="H457" i="33"/>
  <c r="G457" i="33"/>
  <c r="J427" i="33"/>
  <c r="I427" i="33"/>
  <c r="H427" i="33"/>
  <c r="G427" i="33"/>
  <c r="J397" i="33"/>
  <c r="I397" i="33"/>
  <c r="H397" i="33"/>
  <c r="G397" i="33"/>
  <c r="J367" i="33"/>
  <c r="I367" i="33"/>
  <c r="H367" i="33"/>
  <c r="G367" i="33"/>
  <c r="J337" i="33"/>
  <c r="I337" i="33"/>
  <c r="H337" i="33"/>
  <c r="G337" i="33"/>
  <c r="J307" i="33"/>
  <c r="I307" i="33"/>
  <c r="H307" i="33"/>
  <c r="G307" i="33"/>
  <c r="J277" i="33"/>
  <c r="I277" i="33"/>
  <c r="H277" i="33"/>
  <c r="G277" i="33"/>
  <c r="J247" i="33"/>
  <c r="I247" i="33"/>
  <c r="H247" i="33"/>
  <c r="G247" i="33"/>
  <c r="J217" i="33"/>
  <c r="I217" i="33"/>
  <c r="H217" i="33"/>
  <c r="G217" i="33"/>
  <c r="J187" i="33"/>
  <c r="I187" i="33"/>
  <c r="H187" i="33"/>
  <c r="G187" i="33"/>
  <c r="J157" i="33"/>
  <c r="I157" i="33"/>
  <c r="H157" i="33"/>
  <c r="G157" i="33"/>
  <c r="J127" i="33"/>
  <c r="I127" i="33"/>
  <c r="H127" i="33"/>
  <c r="G127" i="33"/>
  <c r="J97" i="33"/>
  <c r="I97" i="33"/>
  <c r="H97" i="33"/>
  <c r="G97" i="33"/>
  <c r="J67" i="33"/>
  <c r="I67" i="33"/>
  <c r="H67" i="33"/>
  <c r="G67" i="33"/>
  <c r="J37" i="33"/>
  <c r="I37" i="33"/>
  <c r="H37" i="33"/>
  <c r="G37" i="33"/>
  <c r="J7" i="33"/>
  <c r="I7" i="33"/>
  <c r="H7" i="33"/>
  <c r="G7" i="33"/>
  <c r="J1031" i="31"/>
  <c r="I1031" i="31"/>
  <c r="H1031" i="31"/>
  <c r="G1031" i="31"/>
  <c r="J1000" i="31"/>
  <c r="I1000" i="31"/>
  <c r="H1000" i="31"/>
  <c r="G1000" i="31"/>
  <c r="J969" i="31"/>
  <c r="I969" i="31"/>
  <c r="H969" i="31"/>
  <c r="G969" i="31"/>
  <c r="J938" i="31"/>
  <c r="I938" i="31"/>
  <c r="H938" i="31"/>
  <c r="G938" i="31"/>
  <c r="J907" i="31"/>
  <c r="I907" i="31"/>
  <c r="H907" i="31"/>
  <c r="G907" i="31"/>
  <c r="J876" i="31"/>
  <c r="I876" i="31"/>
  <c r="H876" i="31"/>
  <c r="G876" i="31"/>
  <c r="J845" i="31"/>
  <c r="I845" i="31"/>
  <c r="H845" i="31"/>
  <c r="G845" i="31"/>
  <c r="J814" i="31"/>
  <c r="I814" i="31"/>
  <c r="H814" i="31"/>
  <c r="G814" i="31"/>
  <c r="J783" i="31"/>
  <c r="I783" i="31"/>
  <c r="H783" i="31"/>
  <c r="G783" i="31"/>
  <c r="J752" i="31"/>
  <c r="I752" i="31"/>
  <c r="H752" i="31"/>
  <c r="G752" i="31"/>
  <c r="J721" i="31"/>
  <c r="I721" i="31"/>
  <c r="H721" i="31"/>
  <c r="G721" i="31"/>
  <c r="J690" i="31"/>
  <c r="I690" i="31"/>
  <c r="H690" i="31"/>
  <c r="G690" i="31"/>
  <c r="J659" i="31"/>
  <c r="I659" i="31"/>
  <c r="H659" i="31"/>
  <c r="G659" i="31"/>
  <c r="J628" i="31"/>
  <c r="I628" i="31"/>
  <c r="H628" i="31"/>
  <c r="G628" i="31"/>
  <c r="J597" i="31"/>
  <c r="I597" i="31"/>
  <c r="H597" i="31"/>
  <c r="G597" i="31"/>
  <c r="J566" i="31"/>
  <c r="I566" i="31"/>
  <c r="H566" i="31"/>
  <c r="G566" i="31"/>
  <c r="J535" i="31"/>
  <c r="I535" i="31"/>
  <c r="H535" i="31"/>
  <c r="G535" i="31"/>
  <c r="J503" i="31"/>
  <c r="I503" i="31"/>
  <c r="H503" i="31"/>
  <c r="G503" i="31"/>
  <c r="J472" i="31"/>
  <c r="I472" i="31"/>
  <c r="H472" i="31"/>
  <c r="G472" i="31"/>
  <c r="J441" i="31"/>
  <c r="I441" i="31"/>
  <c r="H441" i="31"/>
  <c r="G441" i="31"/>
  <c r="J410" i="31"/>
  <c r="I410" i="31"/>
  <c r="H410" i="31"/>
  <c r="G410" i="31"/>
  <c r="J379" i="31"/>
  <c r="I379" i="31"/>
  <c r="H379" i="31"/>
  <c r="G379" i="31"/>
  <c r="J348" i="31"/>
  <c r="I348" i="31"/>
  <c r="H348" i="31"/>
  <c r="G348" i="31"/>
  <c r="J317" i="31"/>
  <c r="I317" i="31"/>
  <c r="H317" i="31"/>
  <c r="G317" i="31"/>
  <c r="J286" i="31"/>
  <c r="I286" i="31"/>
  <c r="H286" i="31"/>
  <c r="G286" i="31"/>
  <c r="J255" i="31"/>
  <c r="I255" i="31"/>
  <c r="H255" i="31"/>
  <c r="G255" i="31"/>
  <c r="J224" i="31"/>
  <c r="I224" i="31"/>
  <c r="H224" i="31"/>
  <c r="G224" i="31"/>
  <c r="J193" i="31"/>
  <c r="I193" i="31"/>
  <c r="H193" i="31"/>
  <c r="G193" i="31"/>
  <c r="J162" i="31"/>
  <c r="I162" i="31"/>
  <c r="H162" i="31"/>
  <c r="G162" i="31"/>
  <c r="J131" i="31"/>
  <c r="I131" i="31"/>
  <c r="H131" i="31"/>
  <c r="G131" i="31"/>
  <c r="J100" i="31"/>
  <c r="I100" i="31"/>
  <c r="H100" i="31"/>
  <c r="G100" i="31"/>
  <c r="J69" i="31"/>
  <c r="I69" i="31"/>
  <c r="H69" i="31"/>
  <c r="G69" i="31"/>
  <c r="J38" i="31"/>
  <c r="I38" i="31"/>
  <c r="H38" i="31"/>
  <c r="G38" i="31"/>
  <c r="J7" i="31"/>
  <c r="I7" i="31"/>
  <c r="H7" i="31"/>
  <c r="G7" i="31"/>
  <c r="J1031" i="19"/>
  <c r="I1031" i="19"/>
  <c r="H1031" i="19"/>
  <c r="G1031" i="19"/>
  <c r="J1000" i="19"/>
  <c r="I1000" i="19"/>
  <c r="H1000" i="19"/>
  <c r="G1000" i="19"/>
  <c r="J969" i="19"/>
  <c r="I969" i="19"/>
  <c r="H969" i="19"/>
  <c r="G969" i="19"/>
  <c r="J938" i="19"/>
  <c r="I938" i="19"/>
  <c r="H938" i="19"/>
  <c r="G938" i="19"/>
  <c r="J907" i="19"/>
  <c r="I907" i="19"/>
  <c r="H907" i="19"/>
  <c r="G907" i="19"/>
  <c r="J876" i="19"/>
  <c r="I876" i="19"/>
  <c r="H876" i="19"/>
  <c r="G876" i="19"/>
  <c r="J845" i="19"/>
  <c r="I845" i="19"/>
  <c r="H845" i="19"/>
  <c r="G845" i="19"/>
  <c r="J814" i="19"/>
  <c r="I814" i="19"/>
  <c r="H814" i="19"/>
  <c r="G814" i="19"/>
  <c r="J783" i="19"/>
  <c r="I783" i="19"/>
  <c r="H783" i="19"/>
  <c r="G783" i="19"/>
  <c r="J752" i="19"/>
  <c r="I752" i="19"/>
  <c r="H752" i="19"/>
  <c r="G752" i="19"/>
  <c r="J721" i="19"/>
  <c r="I721" i="19"/>
  <c r="H721" i="19"/>
  <c r="G721" i="19"/>
  <c r="J690" i="19"/>
  <c r="I690" i="19"/>
  <c r="H690" i="19"/>
  <c r="G690" i="19"/>
  <c r="J659" i="19"/>
  <c r="I659" i="19"/>
  <c r="H659" i="19"/>
  <c r="G659" i="19"/>
  <c r="J628" i="19"/>
  <c r="I628" i="19"/>
  <c r="H628" i="19"/>
  <c r="G628" i="19"/>
  <c r="J597" i="19"/>
  <c r="I597" i="19"/>
  <c r="H597" i="19"/>
  <c r="G597" i="19"/>
  <c r="J566" i="19"/>
  <c r="I566" i="19"/>
  <c r="H566" i="19"/>
  <c r="G566" i="19"/>
  <c r="J535" i="19"/>
  <c r="I535" i="19"/>
  <c r="H535" i="19"/>
  <c r="G535" i="19"/>
  <c r="J503" i="19"/>
  <c r="I503" i="19"/>
  <c r="H503" i="19"/>
  <c r="G503" i="19"/>
  <c r="J472" i="19"/>
  <c r="I472" i="19"/>
  <c r="H472" i="19"/>
  <c r="G472" i="19"/>
  <c r="J441" i="19"/>
  <c r="I441" i="19"/>
  <c r="H441" i="19"/>
  <c r="G441" i="19"/>
  <c r="J410" i="19"/>
  <c r="I410" i="19"/>
  <c r="H410" i="19"/>
  <c r="G410" i="19"/>
  <c r="J379" i="19"/>
  <c r="I379" i="19"/>
  <c r="H379" i="19"/>
  <c r="G379" i="19"/>
  <c r="J348" i="19"/>
  <c r="I348" i="19"/>
  <c r="H348" i="19"/>
  <c r="G348" i="19"/>
  <c r="J317" i="19"/>
  <c r="I317" i="19"/>
  <c r="H317" i="19"/>
  <c r="G317" i="19"/>
  <c r="J286" i="19"/>
  <c r="I286" i="19"/>
  <c r="H286" i="19"/>
  <c r="G286" i="19"/>
  <c r="J255" i="19"/>
  <c r="I255" i="19"/>
  <c r="H255" i="19"/>
  <c r="G255" i="19"/>
  <c r="J224" i="19"/>
  <c r="I224" i="19"/>
  <c r="H224" i="19"/>
  <c r="G224" i="19"/>
  <c r="J193" i="19"/>
  <c r="I193" i="19"/>
  <c r="H193" i="19"/>
  <c r="G193" i="19"/>
  <c r="J162" i="19"/>
  <c r="I162" i="19"/>
  <c r="H162" i="19"/>
  <c r="G162" i="19"/>
  <c r="J131" i="19"/>
  <c r="I131" i="19"/>
  <c r="H131" i="19"/>
  <c r="G131" i="19"/>
  <c r="J100" i="19"/>
  <c r="I100" i="19"/>
  <c r="H100" i="19"/>
  <c r="G100" i="19"/>
  <c r="J69" i="19"/>
  <c r="I69" i="19"/>
  <c r="H69" i="19"/>
  <c r="G69" i="19"/>
  <c r="J38" i="19"/>
  <c r="I38" i="19"/>
  <c r="H38" i="19"/>
  <c r="G38" i="19"/>
  <c r="J7" i="19"/>
  <c r="I7" i="19"/>
  <c r="H7" i="19"/>
  <c r="G7" i="19"/>
  <c r="J907" i="77"/>
  <c r="I907" i="77"/>
  <c r="H907" i="77"/>
  <c r="G907" i="77"/>
  <c r="J876" i="77"/>
  <c r="I876" i="77"/>
  <c r="H876" i="77"/>
  <c r="G876" i="77"/>
  <c r="J845" i="77"/>
  <c r="I845" i="77"/>
  <c r="H845" i="77"/>
  <c r="G845" i="77"/>
  <c r="J814" i="77"/>
  <c r="I814" i="77"/>
  <c r="H814" i="77"/>
  <c r="G814" i="77"/>
  <c r="J783" i="77"/>
  <c r="I783" i="77"/>
  <c r="H783" i="77"/>
  <c r="G783" i="77"/>
  <c r="J752" i="77"/>
  <c r="I752" i="77"/>
  <c r="H752" i="77"/>
  <c r="G752" i="77"/>
  <c r="J721" i="77"/>
  <c r="I721" i="77"/>
  <c r="H721" i="77"/>
  <c r="G721" i="77"/>
  <c r="J690" i="77"/>
  <c r="I690" i="77"/>
  <c r="H690" i="77"/>
  <c r="G690" i="77"/>
  <c r="J659" i="77"/>
  <c r="I659" i="77"/>
  <c r="H659" i="77"/>
  <c r="G659" i="77"/>
  <c r="J628" i="77"/>
  <c r="I628" i="77"/>
  <c r="H628" i="77"/>
  <c r="G628" i="77"/>
  <c r="J597" i="77"/>
  <c r="I597" i="77"/>
  <c r="H597" i="77"/>
  <c r="G597" i="77"/>
  <c r="J566" i="77"/>
  <c r="I566" i="77"/>
  <c r="H566" i="77"/>
  <c r="G566" i="77"/>
  <c r="J535" i="77"/>
  <c r="I535" i="77"/>
  <c r="H535" i="77"/>
  <c r="G535" i="77"/>
  <c r="J504" i="77"/>
  <c r="I504" i="77"/>
  <c r="H504" i="77"/>
  <c r="G504" i="77"/>
  <c r="J473" i="77"/>
  <c r="I473" i="77"/>
  <c r="H473" i="77"/>
  <c r="G473" i="77"/>
  <c r="J441" i="77"/>
  <c r="I441" i="77"/>
  <c r="H441" i="77"/>
  <c r="G441" i="77"/>
  <c r="J410" i="77"/>
  <c r="I410" i="77"/>
  <c r="H410" i="77"/>
  <c r="G410" i="77"/>
  <c r="J379" i="77"/>
  <c r="I379" i="77"/>
  <c r="H379" i="77"/>
  <c r="G379" i="77"/>
  <c r="J348" i="77"/>
  <c r="I348" i="77"/>
  <c r="H348" i="77"/>
  <c r="G348" i="77"/>
  <c r="J317" i="77"/>
  <c r="I317" i="77"/>
  <c r="H317" i="77"/>
  <c r="G317" i="77"/>
  <c r="J286" i="77"/>
  <c r="I286" i="77"/>
  <c r="H286" i="77"/>
  <c r="G286" i="77"/>
  <c r="J255" i="77"/>
  <c r="I255" i="77"/>
  <c r="H255" i="77"/>
  <c r="G255" i="77"/>
  <c r="J224" i="77"/>
  <c r="I224" i="77"/>
  <c r="H224" i="77"/>
  <c r="G224" i="77"/>
  <c r="J193" i="77"/>
  <c r="I193" i="77"/>
  <c r="H193" i="77"/>
  <c r="G193" i="77"/>
  <c r="J162" i="77"/>
  <c r="I162" i="77"/>
  <c r="H162" i="77"/>
  <c r="G162" i="77"/>
  <c r="J131" i="77"/>
  <c r="I131" i="77"/>
  <c r="H131" i="77"/>
  <c r="G131" i="77"/>
  <c r="J100" i="77"/>
  <c r="I100" i="77"/>
  <c r="H100" i="77"/>
  <c r="G100" i="77"/>
  <c r="J69" i="77"/>
  <c r="I69" i="77"/>
  <c r="H69" i="77"/>
  <c r="G69" i="77"/>
  <c r="J38" i="77"/>
  <c r="I38" i="77"/>
  <c r="H38" i="77"/>
  <c r="G38" i="77"/>
  <c r="J7" i="77"/>
  <c r="I7" i="77"/>
  <c r="H7" i="77"/>
  <c r="G7" i="77"/>
  <c r="J1031" i="30"/>
  <c r="I1031" i="30"/>
  <c r="H1031" i="30"/>
  <c r="G1031" i="30"/>
  <c r="J1000" i="30"/>
  <c r="I1000" i="30"/>
  <c r="H1000" i="30"/>
  <c r="G1000" i="30"/>
  <c r="J969" i="30"/>
  <c r="I969" i="30"/>
  <c r="H969" i="30"/>
  <c r="G969" i="30"/>
  <c r="J938" i="30"/>
  <c r="I938" i="30"/>
  <c r="H938" i="30"/>
  <c r="G938" i="30"/>
  <c r="J907" i="30"/>
  <c r="I907" i="30"/>
  <c r="H907" i="30"/>
  <c r="G907" i="30"/>
  <c r="J876" i="30"/>
  <c r="I876" i="30"/>
  <c r="H876" i="30"/>
  <c r="G876" i="30"/>
  <c r="J845" i="30"/>
  <c r="I845" i="30"/>
  <c r="H845" i="30"/>
  <c r="G845" i="30"/>
  <c r="J814" i="30"/>
  <c r="I814" i="30"/>
  <c r="H814" i="30"/>
  <c r="G814" i="30"/>
  <c r="J783" i="30"/>
  <c r="I783" i="30"/>
  <c r="H783" i="30"/>
  <c r="G783" i="30"/>
  <c r="J752" i="30"/>
  <c r="I752" i="30"/>
  <c r="H752" i="30"/>
  <c r="G752" i="30"/>
  <c r="J721" i="30"/>
  <c r="I721" i="30"/>
  <c r="H721" i="30"/>
  <c r="G721" i="30"/>
  <c r="J690" i="30"/>
  <c r="I690" i="30"/>
  <c r="H690" i="30"/>
  <c r="G690" i="30"/>
  <c r="J659" i="30"/>
  <c r="I659" i="30"/>
  <c r="H659" i="30"/>
  <c r="G659" i="30"/>
  <c r="J628" i="30"/>
  <c r="I628" i="30"/>
  <c r="H628" i="30"/>
  <c r="G628" i="30"/>
  <c r="J597" i="30"/>
  <c r="I597" i="30"/>
  <c r="H597" i="30"/>
  <c r="G597" i="30"/>
  <c r="J566" i="30"/>
  <c r="I566" i="30"/>
  <c r="H566" i="30"/>
  <c r="G566" i="30"/>
  <c r="J535" i="30"/>
  <c r="I535" i="30"/>
  <c r="H535" i="30"/>
  <c r="G535" i="30"/>
  <c r="J503" i="30"/>
  <c r="I503" i="30"/>
  <c r="H503" i="30"/>
  <c r="G503" i="30"/>
  <c r="J472" i="30"/>
  <c r="I472" i="30"/>
  <c r="H472" i="30"/>
  <c r="G472" i="30"/>
  <c r="J441" i="30"/>
  <c r="I441" i="30"/>
  <c r="H441" i="30"/>
  <c r="G441" i="30"/>
  <c r="J410" i="30"/>
  <c r="I410" i="30"/>
  <c r="H410" i="30"/>
  <c r="G410" i="30"/>
  <c r="J379" i="30"/>
  <c r="I379" i="30"/>
  <c r="H379" i="30"/>
  <c r="G379" i="30"/>
  <c r="J348" i="30"/>
  <c r="I348" i="30"/>
  <c r="H348" i="30"/>
  <c r="G348" i="30"/>
  <c r="J317" i="30"/>
  <c r="I317" i="30"/>
  <c r="H317" i="30"/>
  <c r="G317" i="30"/>
  <c r="J286" i="30"/>
  <c r="I286" i="30"/>
  <c r="H286" i="30"/>
  <c r="G286" i="30"/>
  <c r="J255" i="30"/>
  <c r="I255" i="30"/>
  <c r="H255" i="30"/>
  <c r="G255" i="30"/>
  <c r="J224" i="30"/>
  <c r="I224" i="30"/>
  <c r="H224" i="30"/>
  <c r="G224" i="30"/>
  <c r="J193" i="30"/>
  <c r="I193" i="30"/>
  <c r="H193" i="30"/>
  <c r="G193" i="30"/>
  <c r="J162" i="30"/>
  <c r="I162" i="30"/>
  <c r="H162" i="30"/>
  <c r="G162" i="30"/>
  <c r="J131" i="30"/>
  <c r="I131" i="30"/>
  <c r="H131" i="30"/>
  <c r="G131" i="30"/>
  <c r="J100" i="30"/>
  <c r="I100" i="30"/>
  <c r="H100" i="30"/>
  <c r="G100" i="30"/>
  <c r="J69" i="30"/>
  <c r="I69" i="30"/>
  <c r="H69" i="30"/>
  <c r="G69" i="30"/>
  <c r="J38" i="30"/>
  <c r="I38" i="30"/>
  <c r="H38" i="30"/>
  <c r="G38" i="30"/>
  <c r="J7" i="30"/>
  <c r="I7" i="30"/>
  <c r="H7" i="30"/>
  <c r="G7" i="30"/>
  <c r="J808" i="76"/>
  <c r="I808" i="76"/>
  <c r="H808" i="76"/>
  <c r="G808" i="76"/>
  <c r="J776" i="76"/>
  <c r="I776" i="76"/>
  <c r="H776" i="76"/>
  <c r="G776" i="76"/>
  <c r="J744" i="76"/>
  <c r="I744" i="76"/>
  <c r="H744" i="76"/>
  <c r="G744" i="76"/>
  <c r="J712" i="76"/>
  <c r="I712" i="76"/>
  <c r="H712" i="76"/>
  <c r="G712" i="76"/>
  <c r="J680" i="76"/>
  <c r="I680" i="76"/>
  <c r="H680" i="76"/>
  <c r="G680" i="76"/>
  <c r="J648" i="76"/>
  <c r="I648" i="76"/>
  <c r="H648" i="76"/>
  <c r="G648" i="76"/>
  <c r="J616" i="76"/>
  <c r="I616" i="76"/>
  <c r="H616" i="76"/>
  <c r="G616" i="76"/>
  <c r="J584" i="76"/>
  <c r="I584" i="76"/>
  <c r="H584" i="76"/>
  <c r="G584" i="76"/>
  <c r="J552" i="76"/>
  <c r="I552" i="76"/>
  <c r="H552" i="76"/>
  <c r="G552" i="76"/>
  <c r="J520" i="76"/>
  <c r="I520" i="76"/>
  <c r="H520" i="76"/>
  <c r="G520" i="76"/>
  <c r="J488" i="76"/>
  <c r="I488" i="76"/>
  <c r="H488" i="76"/>
  <c r="G488" i="76"/>
  <c r="J456" i="76"/>
  <c r="I456" i="76"/>
  <c r="H456" i="76"/>
  <c r="G456" i="76"/>
  <c r="J424" i="76"/>
  <c r="I424" i="76"/>
  <c r="H424" i="76"/>
  <c r="G424" i="76"/>
  <c r="J391" i="76"/>
  <c r="I391" i="76"/>
  <c r="H391" i="76"/>
  <c r="G391" i="76"/>
  <c r="J359" i="76"/>
  <c r="I359" i="76"/>
  <c r="H359" i="76"/>
  <c r="G359" i="76"/>
  <c r="J327" i="76"/>
  <c r="I327" i="76"/>
  <c r="H327" i="76"/>
  <c r="G327" i="76"/>
  <c r="J295" i="76"/>
  <c r="I295" i="76"/>
  <c r="H295" i="76"/>
  <c r="G295" i="76"/>
  <c r="J263" i="76"/>
  <c r="I263" i="76"/>
  <c r="H263" i="76"/>
  <c r="G263" i="76"/>
  <c r="J231" i="76"/>
  <c r="I231" i="76"/>
  <c r="H231" i="76"/>
  <c r="G231" i="76"/>
  <c r="J199" i="76"/>
  <c r="I199" i="76"/>
  <c r="H199" i="76"/>
  <c r="G199" i="76"/>
  <c r="J167" i="76"/>
  <c r="I167" i="76"/>
  <c r="H167" i="76"/>
  <c r="G167" i="76"/>
  <c r="J135" i="76"/>
  <c r="I135" i="76"/>
  <c r="H135" i="76"/>
  <c r="G135" i="76"/>
  <c r="J103" i="76"/>
  <c r="I103" i="76"/>
  <c r="H103" i="76"/>
  <c r="G103" i="76"/>
  <c r="J71" i="76"/>
  <c r="I71" i="76"/>
  <c r="H71" i="76"/>
  <c r="G71" i="76"/>
  <c r="J39" i="76"/>
  <c r="I39" i="76"/>
  <c r="H39" i="76"/>
  <c r="G39" i="76"/>
  <c r="J7" i="76"/>
  <c r="I7" i="76"/>
  <c r="H7" i="76"/>
  <c r="G7" i="76"/>
  <c r="J698" i="34"/>
  <c r="I698" i="34"/>
  <c r="H698" i="34"/>
  <c r="G698" i="34"/>
  <c r="J638" i="34"/>
  <c r="I638" i="34"/>
  <c r="H638" i="34"/>
  <c r="G638" i="34"/>
  <c r="J608" i="34"/>
  <c r="I608" i="34"/>
  <c r="H608" i="34"/>
  <c r="G608" i="34"/>
  <c r="J578" i="34"/>
  <c r="I578" i="34"/>
  <c r="H578" i="34"/>
  <c r="G578" i="34"/>
  <c r="J548" i="34"/>
  <c r="I548" i="34"/>
  <c r="H548" i="34"/>
  <c r="G548" i="34"/>
  <c r="J518" i="34"/>
  <c r="I518" i="34"/>
  <c r="H518" i="34"/>
  <c r="G518" i="34"/>
  <c r="J488" i="34"/>
  <c r="I488" i="34"/>
  <c r="H488" i="34"/>
  <c r="G488" i="34"/>
  <c r="J458" i="34"/>
  <c r="I458" i="34"/>
  <c r="H458" i="34"/>
  <c r="G458" i="34"/>
  <c r="J428" i="34"/>
  <c r="I428" i="34"/>
  <c r="H428" i="34"/>
  <c r="G428" i="34"/>
  <c r="J398" i="34"/>
  <c r="I398" i="34"/>
  <c r="H398" i="34"/>
  <c r="G398" i="34"/>
  <c r="J368" i="34"/>
  <c r="I368" i="34"/>
  <c r="H368" i="34"/>
  <c r="G368" i="34"/>
  <c r="J337" i="34"/>
  <c r="I337" i="34"/>
  <c r="H337" i="34"/>
  <c r="G337" i="34"/>
  <c r="J307" i="34"/>
  <c r="I307" i="34"/>
  <c r="H307" i="34"/>
  <c r="G307" i="34"/>
  <c r="J247" i="34"/>
  <c r="I247" i="34"/>
  <c r="H247" i="34"/>
  <c r="G247" i="34"/>
  <c r="J217" i="34"/>
  <c r="I217" i="34"/>
  <c r="H217" i="34"/>
  <c r="G217" i="34"/>
  <c r="J187" i="34"/>
  <c r="I187" i="34"/>
  <c r="H187" i="34"/>
  <c r="G187" i="34"/>
  <c r="J157" i="34"/>
  <c r="I157" i="34"/>
  <c r="H157" i="34"/>
  <c r="G157" i="34"/>
  <c r="J127" i="34"/>
  <c r="I127" i="34"/>
  <c r="H127" i="34"/>
  <c r="G127" i="34"/>
  <c r="J97" i="34"/>
  <c r="I97" i="34"/>
  <c r="H97" i="34"/>
  <c r="G97" i="34"/>
  <c r="J67" i="34"/>
  <c r="I67" i="34"/>
  <c r="H67" i="34"/>
  <c r="G67" i="34"/>
  <c r="J37" i="34"/>
  <c r="I37" i="34"/>
  <c r="H37" i="34"/>
  <c r="G37" i="34"/>
  <c r="J7" i="34"/>
  <c r="I7" i="34"/>
  <c r="H7" i="34"/>
  <c r="G7" i="34"/>
  <c r="J907" i="48"/>
  <c r="I907" i="48"/>
  <c r="H907" i="48"/>
  <c r="G907" i="48"/>
  <c r="J876" i="48"/>
  <c r="I876" i="48"/>
  <c r="H876" i="48"/>
  <c r="G876" i="48"/>
  <c r="J845" i="48"/>
  <c r="I845" i="48"/>
  <c r="H845" i="48"/>
  <c r="G845" i="48"/>
  <c r="J814" i="48"/>
  <c r="I814" i="48"/>
  <c r="H814" i="48"/>
  <c r="G814" i="48"/>
  <c r="J783" i="48"/>
  <c r="I783" i="48"/>
  <c r="H783" i="48"/>
  <c r="G783" i="48"/>
  <c r="J752" i="48"/>
  <c r="I752" i="48"/>
  <c r="H752" i="48"/>
  <c r="G752" i="48"/>
  <c r="J721" i="48"/>
  <c r="I721" i="48"/>
  <c r="H721" i="48"/>
  <c r="G721" i="48"/>
  <c r="J690" i="48"/>
  <c r="I690" i="48"/>
  <c r="H690" i="48"/>
  <c r="G690" i="48"/>
  <c r="J659" i="48"/>
  <c r="I659" i="48"/>
  <c r="H659" i="48"/>
  <c r="G659" i="48"/>
  <c r="J628" i="48"/>
  <c r="I628" i="48"/>
  <c r="H628" i="48"/>
  <c r="G628" i="48"/>
  <c r="J597" i="48"/>
  <c r="I597" i="48"/>
  <c r="H597" i="48"/>
  <c r="G597" i="48"/>
  <c r="J566" i="48"/>
  <c r="I566" i="48"/>
  <c r="H566" i="48"/>
  <c r="G566" i="48"/>
  <c r="J535" i="48"/>
  <c r="I535" i="48"/>
  <c r="H535" i="48"/>
  <c r="G535" i="48"/>
  <c r="J504" i="48"/>
  <c r="I504" i="48"/>
  <c r="H504" i="48"/>
  <c r="G504" i="48"/>
  <c r="J473" i="48"/>
  <c r="I473" i="48"/>
  <c r="H473" i="48"/>
  <c r="G473" i="48"/>
  <c r="J441" i="48"/>
  <c r="I441" i="48"/>
  <c r="H441" i="48"/>
  <c r="G441" i="48"/>
  <c r="J410" i="48"/>
  <c r="I410" i="48"/>
  <c r="H410" i="48"/>
  <c r="G410" i="48"/>
  <c r="J379" i="48"/>
  <c r="I379" i="48"/>
  <c r="H379" i="48"/>
  <c r="G379" i="48"/>
  <c r="J348" i="48"/>
  <c r="I348" i="48"/>
  <c r="H348" i="48"/>
  <c r="G348" i="48"/>
  <c r="J317" i="48"/>
  <c r="I317" i="48"/>
  <c r="H317" i="48"/>
  <c r="G317" i="48"/>
  <c r="J286" i="48"/>
  <c r="I286" i="48"/>
  <c r="H286" i="48"/>
  <c r="G286" i="48"/>
  <c r="J255" i="48"/>
  <c r="I255" i="48"/>
  <c r="H255" i="48"/>
  <c r="G255" i="48"/>
  <c r="J224" i="48"/>
  <c r="I224" i="48"/>
  <c r="H224" i="48"/>
  <c r="G224" i="48"/>
  <c r="J193" i="48"/>
  <c r="I193" i="48"/>
  <c r="H193" i="48"/>
  <c r="G193" i="48"/>
  <c r="J162" i="48"/>
  <c r="I162" i="48"/>
  <c r="H162" i="48"/>
  <c r="G162" i="48"/>
  <c r="J131" i="48"/>
  <c r="I131" i="48"/>
  <c r="H131" i="48"/>
  <c r="G131" i="48"/>
  <c r="J100" i="48"/>
  <c r="I100" i="48"/>
  <c r="H100" i="48"/>
  <c r="G100" i="48"/>
  <c r="J69" i="48"/>
  <c r="I69" i="48"/>
  <c r="H69" i="48"/>
  <c r="G69" i="48"/>
  <c r="J38" i="48"/>
  <c r="I38" i="48"/>
  <c r="H38" i="48"/>
  <c r="G38" i="48"/>
  <c r="J7" i="48"/>
  <c r="I7" i="48"/>
  <c r="H7" i="48"/>
  <c r="G7" i="48"/>
  <c r="J907" i="47"/>
  <c r="I907" i="47"/>
  <c r="H907" i="47"/>
  <c r="G907" i="47"/>
  <c r="J876" i="47"/>
  <c r="I876" i="47"/>
  <c r="H876" i="47"/>
  <c r="G876" i="47"/>
  <c r="J845" i="47"/>
  <c r="I845" i="47"/>
  <c r="H845" i="47"/>
  <c r="G845" i="47"/>
  <c r="J814" i="47"/>
  <c r="I814" i="47"/>
  <c r="H814" i="47"/>
  <c r="G814" i="47"/>
  <c r="J783" i="47"/>
  <c r="I783" i="47"/>
  <c r="H783" i="47"/>
  <c r="G783" i="47"/>
  <c r="J752" i="47"/>
  <c r="I752" i="47"/>
  <c r="H752" i="47"/>
  <c r="G752" i="47"/>
  <c r="J721" i="47"/>
  <c r="I721" i="47"/>
  <c r="H721" i="47"/>
  <c r="G721" i="47"/>
  <c r="J690" i="47"/>
  <c r="I690" i="47"/>
  <c r="H690" i="47"/>
  <c r="G690" i="47"/>
  <c r="J659" i="47"/>
  <c r="I659" i="47"/>
  <c r="H659" i="47"/>
  <c r="G659" i="47"/>
  <c r="J628" i="47"/>
  <c r="I628" i="47"/>
  <c r="H628" i="47"/>
  <c r="G628" i="47"/>
  <c r="J597" i="47"/>
  <c r="I597" i="47"/>
  <c r="H597" i="47"/>
  <c r="G597" i="47"/>
  <c r="J566" i="47"/>
  <c r="I566" i="47"/>
  <c r="H566" i="47"/>
  <c r="G566" i="47"/>
  <c r="J535" i="47"/>
  <c r="I535" i="47"/>
  <c r="H535" i="47"/>
  <c r="G535" i="47"/>
  <c r="J504" i="47"/>
  <c r="I504" i="47"/>
  <c r="H504" i="47"/>
  <c r="G504" i="47"/>
  <c r="J473" i="47"/>
  <c r="I473" i="47"/>
  <c r="H473" i="47"/>
  <c r="G473" i="47"/>
  <c r="J441" i="47"/>
  <c r="I441" i="47"/>
  <c r="H441" i="47"/>
  <c r="G441" i="47"/>
  <c r="J410" i="47"/>
  <c r="I410" i="47"/>
  <c r="H410" i="47"/>
  <c r="G410" i="47"/>
  <c r="J379" i="47"/>
  <c r="I379" i="47"/>
  <c r="H379" i="47"/>
  <c r="G379" i="47"/>
  <c r="J348" i="47"/>
  <c r="I348" i="47"/>
  <c r="H348" i="47"/>
  <c r="G348" i="47"/>
  <c r="J317" i="47"/>
  <c r="I317" i="47"/>
  <c r="H317" i="47"/>
  <c r="G317" i="47"/>
  <c r="J286" i="47"/>
  <c r="I286" i="47"/>
  <c r="H286" i="47"/>
  <c r="G286" i="47"/>
  <c r="J255" i="47"/>
  <c r="I255" i="47"/>
  <c r="H255" i="47"/>
  <c r="G255" i="47"/>
  <c r="J224" i="47"/>
  <c r="I224" i="47"/>
  <c r="H224" i="47"/>
  <c r="G224" i="47"/>
  <c r="J193" i="47"/>
  <c r="I193" i="47"/>
  <c r="H193" i="47"/>
  <c r="G193" i="47"/>
  <c r="J162" i="47"/>
  <c r="I162" i="47"/>
  <c r="H162" i="47"/>
  <c r="G162" i="47"/>
  <c r="J131" i="47"/>
  <c r="I131" i="47"/>
  <c r="H131" i="47"/>
  <c r="G131" i="47"/>
  <c r="J100" i="47"/>
  <c r="I100" i="47"/>
  <c r="H100" i="47"/>
  <c r="G100" i="47"/>
  <c r="J38" i="47"/>
  <c r="I38" i="47"/>
  <c r="H38" i="47"/>
  <c r="G38" i="47"/>
  <c r="J7" i="47"/>
  <c r="I7" i="47"/>
  <c r="H7" i="47"/>
  <c r="G7" i="47"/>
  <c r="J907" i="20"/>
  <c r="I907" i="20"/>
  <c r="H907" i="20"/>
  <c r="G907" i="20"/>
  <c r="J876" i="20"/>
  <c r="I876" i="20"/>
  <c r="H876" i="20"/>
  <c r="G876" i="20"/>
  <c r="J845" i="20"/>
  <c r="I845" i="20"/>
  <c r="H845" i="20"/>
  <c r="G845" i="20"/>
  <c r="J814" i="20"/>
  <c r="I814" i="20"/>
  <c r="H814" i="20"/>
  <c r="G814" i="20"/>
  <c r="J783" i="20"/>
  <c r="I783" i="20"/>
  <c r="H783" i="20"/>
  <c r="G783" i="20"/>
  <c r="J752" i="20"/>
  <c r="I752" i="20"/>
  <c r="H752" i="20"/>
  <c r="G752" i="20"/>
  <c r="J721" i="20"/>
  <c r="I721" i="20"/>
  <c r="H721" i="20"/>
  <c r="G721" i="20"/>
  <c r="J690" i="20"/>
  <c r="I690" i="20"/>
  <c r="H690" i="20"/>
  <c r="G690" i="20"/>
  <c r="J659" i="20"/>
  <c r="I659" i="20"/>
  <c r="H659" i="20"/>
  <c r="G659" i="20"/>
  <c r="J628" i="20"/>
  <c r="I628" i="20"/>
  <c r="H628" i="20"/>
  <c r="G628" i="20"/>
  <c r="J597" i="20"/>
  <c r="I597" i="20"/>
  <c r="H597" i="20"/>
  <c r="G597" i="20"/>
  <c r="J566" i="20"/>
  <c r="I566" i="20"/>
  <c r="H566" i="20"/>
  <c r="G566" i="20"/>
  <c r="J535" i="20"/>
  <c r="I535" i="20"/>
  <c r="H535" i="20"/>
  <c r="G535" i="20"/>
  <c r="J504" i="20"/>
  <c r="I504" i="20"/>
  <c r="H504" i="20"/>
  <c r="G504" i="20"/>
  <c r="J473" i="20"/>
  <c r="I473" i="20"/>
  <c r="H473" i="20"/>
  <c r="G473" i="20"/>
  <c r="J441" i="20"/>
  <c r="I441" i="20"/>
  <c r="H441" i="20"/>
  <c r="G441" i="20"/>
  <c r="J410" i="20"/>
  <c r="I410" i="20"/>
  <c r="H410" i="20"/>
  <c r="G410" i="20"/>
  <c r="J379" i="20"/>
  <c r="I379" i="20"/>
  <c r="H379" i="20"/>
  <c r="G379" i="20"/>
  <c r="J348" i="20"/>
  <c r="I348" i="20"/>
  <c r="H348" i="20"/>
  <c r="G348" i="20"/>
  <c r="J317" i="20"/>
  <c r="I317" i="20"/>
  <c r="H317" i="20"/>
  <c r="G317" i="20"/>
  <c r="J286" i="20"/>
  <c r="I286" i="20"/>
  <c r="H286" i="20"/>
  <c r="G286" i="20"/>
  <c r="J255" i="20"/>
  <c r="I255" i="20"/>
  <c r="H255" i="20"/>
  <c r="G255" i="20"/>
  <c r="J224" i="20"/>
  <c r="I224" i="20"/>
  <c r="H224" i="20"/>
  <c r="G224" i="20"/>
  <c r="J193" i="20"/>
  <c r="I193" i="20"/>
  <c r="H193" i="20"/>
  <c r="G193" i="20"/>
  <c r="J162" i="20"/>
  <c r="I162" i="20"/>
  <c r="H162" i="20"/>
  <c r="G162" i="20"/>
  <c r="J131" i="20"/>
  <c r="I131" i="20"/>
  <c r="H131" i="20"/>
  <c r="G131" i="20"/>
  <c r="J100" i="20"/>
  <c r="I100" i="20"/>
  <c r="H100" i="20"/>
  <c r="G100" i="20"/>
  <c r="J69" i="20"/>
  <c r="I69" i="20"/>
  <c r="H69" i="20"/>
  <c r="G69" i="20"/>
  <c r="J38" i="20"/>
  <c r="I38" i="20"/>
  <c r="H38" i="20"/>
  <c r="G38" i="20"/>
  <c r="J7" i="20"/>
  <c r="I7" i="20"/>
  <c r="H7" i="20"/>
  <c r="G7" i="20"/>
  <c r="J597" i="46"/>
  <c r="I597" i="46"/>
  <c r="H597" i="46"/>
  <c r="G597" i="46"/>
  <c r="J566" i="46"/>
  <c r="I566" i="46"/>
  <c r="H566" i="46"/>
  <c r="G566" i="46"/>
  <c r="J535" i="46"/>
  <c r="I535" i="46"/>
  <c r="H535" i="46"/>
  <c r="G535" i="46"/>
  <c r="J504" i="46"/>
  <c r="I504" i="46"/>
  <c r="H504" i="46"/>
  <c r="G504" i="46"/>
  <c r="J473" i="46"/>
  <c r="I473" i="46"/>
  <c r="H473" i="46"/>
  <c r="G473" i="46"/>
  <c r="J442" i="46"/>
  <c r="I442" i="46"/>
  <c r="H442" i="46"/>
  <c r="G442" i="46"/>
  <c r="J411" i="46"/>
  <c r="I411" i="46"/>
  <c r="H411" i="46"/>
  <c r="G411" i="46"/>
  <c r="J380" i="46"/>
  <c r="I380" i="46"/>
  <c r="H380" i="46"/>
  <c r="G380" i="46"/>
  <c r="J349" i="46"/>
  <c r="I349" i="46"/>
  <c r="H349" i="46"/>
  <c r="G349" i="46"/>
  <c r="J318" i="46"/>
  <c r="I318" i="46"/>
  <c r="H318" i="46"/>
  <c r="G318" i="46"/>
  <c r="J286" i="46"/>
  <c r="I286" i="46"/>
  <c r="H286" i="46"/>
  <c r="G286" i="46"/>
  <c r="J255" i="46"/>
  <c r="I255" i="46"/>
  <c r="H255" i="46"/>
  <c r="G255" i="46"/>
  <c r="J224" i="46"/>
  <c r="I224" i="46"/>
  <c r="H224" i="46"/>
  <c r="G224" i="46"/>
  <c r="J193" i="46"/>
  <c r="I193" i="46"/>
  <c r="H193" i="46"/>
  <c r="G193" i="46"/>
  <c r="J162" i="46"/>
  <c r="I162" i="46"/>
  <c r="H162" i="46"/>
  <c r="G162" i="46"/>
  <c r="J131" i="46"/>
  <c r="I131" i="46"/>
  <c r="H131" i="46"/>
  <c r="G131" i="46"/>
  <c r="J100" i="46"/>
  <c r="I100" i="46"/>
  <c r="H100" i="46"/>
  <c r="G100" i="46"/>
  <c r="J69" i="46"/>
  <c r="I69" i="46"/>
  <c r="H69" i="46"/>
  <c r="G69" i="46"/>
  <c r="J38" i="46"/>
  <c r="I38" i="46"/>
  <c r="H38" i="46"/>
  <c r="G38" i="46"/>
  <c r="J7" i="46"/>
  <c r="I7" i="46"/>
  <c r="H7" i="46"/>
  <c r="G7" i="46"/>
  <c r="J597" i="45"/>
  <c r="I597" i="45"/>
  <c r="H597" i="45"/>
  <c r="G597" i="45"/>
  <c r="J566" i="45"/>
  <c r="I566" i="45"/>
  <c r="H566" i="45"/>
  <c r="G566" i="45"/>
  <c r="J535" i="45"/>
  <c r="I535" i="45"/>
  <c r="H535" i="45"/>
  <c r="G535" i="45"/>
  <c r="J504" i="45"/>
  <c r="I504" i="45"/>
  <c r="H504" i="45"/>
  <c r="G504" i="45"/>
  <c r="J473" i="45"/>
  <c r="I473" i="45"/>
  <c r="H473" i="45"/>
  <c r="G473" i="45"/>
  <c r="J442" i="45"/>
  <c r="I442" i="45"/>
  <c r="H442" i="45"/>
  <c r="G442" i="45"/>
  <c r="J411" i="45"/>
  <c r="I411" i="45"/>
  <c r="H411" i="45"/>
  <c r="G411" i="45"/>
  <c r="J380" i="45"/>
  <c r="I380" i="45"/>
  <c r="H380" i="45"/>
  <c r="G380" i="45"/>
  <c r="J349" i="45"/>
  <c r="I349" i="45"/>
  <c r="H349" i="45"/>
  <c r="G349" i="45"/>
  <c r="J318" i="45"/>
  <c r="I318" i="45"/>
  <c r="H318" i="45"/>
  <c r="G318" i="45"/>
  <c r="J286" i="45"/>
  <c r="I286" i="45"/>
  <c r="H286" i="45"/>
  <c r="G286" i="45"/>
  <c r="J255" i="45"/>
  <c r="I255" i="45"/>
  <c r="H255" i="45"/>
  <c r="G255" i="45"/>
  <c r="J224" i="45"/>
  <c r="I224" i="45"/>
  <c r="H224" i="45"/>
  <c r="G224" i="45"/>
  <c r="J193" i="45"/>
  <c r="I193" i="45"/>
  <c r="H193" i="45"/>
  <c r="G193" i="45"/>
  <c r="J162" i="45"/>
  <c r="I162" i="45"/>
  <c r="H162" i="45"/>
  <c r="G162" i="45"/>
  <c r="J131" i="45"/>
  <c r="I131" i="45"/>
  <c r="H131" i="45"/>
  <c r="G131" i="45"/>
  <c r="J100" i="45"/>
  <c r="I100" i="45"/>
  <c r="H100" i="45"/>
  <c r="G100" i="45"/>
  <c r="J69" i="45"/>
  <c r="I69" i="45"/>
  <c r="H69" i="45"/>
  <c r="G69" i="45"/>
  <c r="J38" i="45"/>
  <c r="I38" i="45"/>
  <c r="H38" i="45"/>
  <c r="G38" i="45"/>
  <c r="J7" i="45"/>
  <c r="I7" i="45"/>
  <c r="H7" i="45"/>
  <c r="G7" i="45"/>
  <c r="J876" i="29"/>
  <c r="I876" i="29"/>
  <c r="H876" i="29"/>
  <c r="G876" i="29"/>
  <c r="J845" i="29"/>
  <c r="I845" i="29"/>
  <c r="H845" i="29"/>
  <c r="G845" i="29"/>
  <c r="J814" i="29"/>
  <c r="I814" i="29"/>
  <c r="H814" i="29"/>
  <c r="G814" i="29"/>
  <c r="J783" i="29"/>
  <c r="I783" i="29"/>
  <c r="H783" i="29"/>
  <c r="G783" i="29"/>
  <c r="J752" i="29"/>
  <c r="I752" i="29"/>
  <c r="H752" i="29"/>
  <c r="G752" i="29"/>
  <c r="J721" i="29"/>
  <c r="I721" i="29"/>
  <c r="H721" i="29"/>
  <c r="G721" i="29"/>
  <c r="J690" i="29"/>
  <c r="I690" i="29"/>
  <c r="H690" i="29"/>
  <c r="G690" i="29"/>
  <c r="J659" i="29"/>
  <c r="I659" i="29"/>
  <c r="H659" i="29"/>
  <c r="G659" i="29"/>
  <c r="J628" i="29"/>
  <c r="I628" i="29"/>
  <c r="H628" i="29"/>
  <c r="G628" i="29"/>
  <c r="J597" i="29"/>
  <c r="I597" i="29"/>
  <c r="H597" i="29"/>
  <c r="G597" i="29"/>
  <c r="J566" i="29"/>
  <c r="I566" i="29"/>
  <c r="H566" i="29"/>
  <c r="G566" i="29"/>
  <c r="J535" i="29"/>
  <c r="I535" i="29"/>
  <c r="H535" i="29"/>
  <c r="G535" i="29"/>
  <c r="J504" i="29"/>
  <c r="I504" i="29"/>
  <c r="H504" i="29"/>
  <c r="G504" i="29"/>
  <c r="J473" i="29"/>
  <c r="I473" i="29"/>
  <c r="H473" i="29"/>
  <c r="G473" i="29"/>
  <c r="J441" i="29"/>
  <c r="I441" i="29"/>
  <c r="H441" i="29"/>
  <c r="G441" i="29"/>
  <c r="J379" i="29"/>
  <c r="I379" i="29"/>
  <c r="H379" i="29"/>
  <c r="G379" i="29"/>
  <c r="J348" i="29"/>
  <c r="I348" i="29"/>
  <c r="H348" i="29"/>
  <c r="G348" i="29"/>
  <c r="J317" i="29"/>
  <c r="I317" i="29"/>
  <c r="H317" i="29"/>
  <c r="G317" i="29"/>
  <c r="J286" i="29"/>
  <c r="I286" i="29"/>
  <c r="H286" i="29"/>
  <c r="G286" i="29"/>
  <c r="J255" i="29"/>
  <c r="I255" i="29"/>
  <c r="H255" i="29"/>
  <c r="G255" i="29"/>
  <c r="J224" i="29"/>
  <c r="I224" i="29"/>
  <c r="H224" i="29"/>
  <c r="G224" i="29"/>
  <c r="J193" i="29"/>
  <c r="I193" i="29"/>
  <c r="H193" i="29"/>
  <c r="G193" i="29"/>
  <c r="J162" i="29"/>
  <c r="I162" i="29"/>
  <c r="H162" i="29"/>
  <c r="G162" i="29"/>
  <c r="J131" i="29"/>
  <c r="I131" i="29"/>
  <c r="H131" i="29"/>
  <c r="G131" i="29"/>
  <c r="J100" i="29"/>
  <c r="I100" i="29"/>
  <c r="H100" i="29"/>
  <c r="G100" i="29"/>
  <c r="J69" i="29"/>
  <c r="I69" i="29"/>
  <c r="H69" i="29"/>
  <c r="G69" i="29"/>
  <c r="J38" i="29"/>
  <c r="I38" i="29"/>
  <c r="H38" i="29"/>
  <c r="G38" i="29"/>
  <c r="J7" i="29"/>
  <c r="I7" i="29"/>
  <c r="H7" i="29"/>
  <c r="G7" i="29"/>
</calcChain>
</file>

<file path=xl/comments1.xml><?xml version="1.0" encoding="utf-8"?>
<comments xmlns="http://schemas.openxmlformats.org/spreadsheetml/2006/main">
  <authors>
    <author>Автор</author>
  </authors>
  <commentList>
    <comment ref="A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b/>
            <sz val="9"/>
            <color indexed="81"/>
            <rFont val="Tahoma"/>
            <family val="2"/>
            <charset val="20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<sst xmlns="http://schemas.openxmlformats.org/spreadsheetml/2006/main" count="53334" uniqueCount="1721">
  <si>
    <t>Мощность потребляемая: Вт</t>
  </si>
  <si>
    <t>Цветовая температура:  К</t>
  </si>
  <si>
    <t xml:space="preserve">Степень защиты: </t>
  </si>
  <si>
    <t>Размер: Д*Ш*В мм</t>
  </si>
  <si>
    <t xml:space="preserve">Масса: </t>
  </si>
  <si>
    <t>Напряжение питания: В</t>
  </si>
  <si>
    <t xml:space="preserve"> 160-280</t>
  </si>
  <si>
    <t xml:space="preserve">1280х135х100 </t>
  </si>
  <si>
    <t>Цветовая температура, К</t>
  </si>
  <si>
    <t>Возврат к содержанию</t>
  </si>
  <si>
    <t>160-280</t>
  </si>
  <si>
    <t>340*180*140</t>
  </si>
  <si>
    <t>240*180*140</t>
  </si>
  <si>
    <t>290*180*140</t>
  </si>
  <si>
    <t>380*180*140</t>
  </si>
  <si>
    <t>420*180*140</t>
  </si>
  <si>
    <t>470*180*140</t>
  </si>
  <si>
    <t>520*180*140</t>
  </si>
  <si>
    <t>570*180*140</t>
  </si>
  <si>
    <t>620*180*140</t>
  </si>
  <si>
    <t>670*180*140</t>
  </si>
  <si>
    <t>720*180*140</t>
  </si>
  <si>
    <t>520*370*140</t>
  </si>
  <si>
    <t>570*370*140</t>
  </si>
  <si>
    <t>770*370*140</t>
  </si>
  <si>
    <t xml:space="preserve">1020х78х78 </t>
  </si>
  <si>
    <t>300*75*65</t>
  </si>
  <si>
    <t>600*75*65</t>
  </si>
  <si>
    <t>900*75*65</t>
  </si>
  <si>
    <t>1200*75*65</t>
  </si>
  <si>
    <t>1500*75*65</t>
  </si>
  <si>
    <t>ККЛ-1</t>
  </si>
  <si>
    <t>ККЛ-2</t>
  </si>
  <si>
    <t xml:space="preserve">Кронштейн крепление лира </t>
  </si>
  <si>
    <t>ККР-1</t>
  </si>
  <si>
    <t>Кронштейн консольный регулируемый</t>
  </si>
  <si>
    <t>НКУ-250</t>
  </si>
  <si>
    <t>Настенный кронштейн уличный</t>
  </si>
  <si>
    <t>ПК-40-60</t>
  </si>
  <si>
    <t>ПК-50-60</t>
  </si>
  <si>
    <t>1200*225*130</t>
  </si>
  <si>
    <t>600*225*130</t>
  </si>
  <si>
    <t>300*225*130</t>
  </si>
  <si>
    <t>1200*75*130</t>
  </si>
  <si>
    <t>900*75*130</t>
  </si>
  <si>
    <t>600*75*130</t>
  </si>
  <si>
    <t>300*75*130</t>
  </si>
  <si>
    <t>ЗКП-1</t>
  </si>
  <si>
    <t>ЗКП-1,2</t>
  </si>
  <si>
    <t>ЗКП-1,5</t>
  </si>
  <si>
    <t>770*180*180</t>
  </si>
  <si>
    <t>210*120*130</t>
  </si>
  <si>
    <t>300*120*130</t>
  </si>
  <si>
    <t>350*120*130</t>
  </si>
  <si>
    <t>450*120*130</t>
  </si>
  <si>
    <t>650*120*130</t>
  </si>
  <si>
    <t>750*120*130</t>
  </si>
  <si>
    <t>850*120*130</t>
  </si>
  <si>
    <t>550*120*130</t>
  </si>
  <si>
    <t>210*120*75</t>
  </si>
  <si>
    <t>300*120*75</t>
  </si>
  <si>
    <t>450*120*75</t>
  </si>
  <si>
    <t>550*120*75</t>
  </si>
  <si>
    <t>650*120*75</t>
  </si>
  <si>
    <t>750*120*75</t>
  </si>
  <si>
    <t>850*120*75</t>
  </si>
  <si>
    <t>950*120*75</t>
  </si>
  <si>
    <t>1100*120*75</t>
  </si>
  <si>
    <t>1250*120*75</t>
  </si>
  <si>
    <t>1350*120*75</t>
  </si>
  <si>
    <t>350*120*75</t>
  </si>
  <si>
    <t>1150*120*75</t>
  </si>
  <si>
    <t>400*120*75</t>
  </si>
  <si>
    <t>№</t>
  </si>
  <si>
    <t>НАИМЕНОВАНИЕ</t>
  </si>
  <si>
    <t>ИЗОБРАЖЕНИЕ</t>
  </si>
  <si>
    <t>ТЕХНИЧЕСКИЕ ХАРАКТЕРИСТИКИ</t>
  </si>
  <si>
    <t>OPTIMUS STREET БЕЗ ОПТИКИ</t>
  </si>
  <si>
    <t>OPTIMUS STREET С ОПТИКОЙ</t>
  </si>
  <si>
    <t>ГАРАНТИЯ НА ВСЮ ПРОДУКЦИЮ 5 ЛЕТ</t>
  </si>
  <si>
    <t>Потребляемая мощность, W</t>
  </si>
  <si>
    <t>Напряжение питания, V</t>
  </si>
  <si>
    <t>Световой поток, Lm</t>
  </si>
  <si>
    <t>Степень защиты, IP</t>
  </si>
  <si>
    <t>Масса, kg</t>
  </si>
  <si>
    <t>ROOM</t>
  </si>
  <si>
    <t>OPTIMUS ARC</t>
  </si>
  <si>
    <t>MIRAGE ARC</t>
  </si>
  <si>
    <t>LONG ARC</t>
  </si>
  <si>
    <t>ЗАКЛАДНЫЕ ДЛЯ ОПОРЫ СВЕТИЛЬНИКОВ</t>
  </si>
  <si>
    <t>КРОНШТЕЙНЫ,КОНСОЛИ</t>
  </si>
  <si>
    <t>ЗАКЛАДНЫЕ  1 / 1,2 / 1,5 метра</t>
  </si>
  <si>
    <t>BRUM-PL</t>
  </si>
  <si>
    <t>BRUM-S2</t>
  </si>
  <si>
    <t>BRUM-RING</t>
  </si>
  <si>
    <t>750*750*500</t>
  </si>
  <si>
    <t>300*80</t>
  </si>
  <si>
    <t>350*80</t>
  </si>
  <si>
    <t>400*80</t>
  </si>
  <si>
    <t>BRUM-CUP</t>
  </si>
  <si>
    <t>Доработки</t>
  </si>
  <si>
    <t>ICEBERG 1, ICEBERG 2</t>
  </si>
  <si>
    <t>BRUM-S1</t>
  </si>
  <si>
    <t>Опоры металические</t>
  </si>
  <si>
    <t>Рассеиватели</t>
  </si>
  <si>
    <t>1  ед</t>
  </si>
  <si>
    <t>Аварийные блоки питания</t>
  </si>
  <si>
    <t>Аварийный БП (ресурс работы до 3 часов)</t>
  </si>
  <si>
    <t>Аварийный БП (ресурс работы до 2 часов)</t>
  </si>
  <si>
    <t>1 шт</t>
  </si>
  <si>
    <t>Дополнительная герметизация</t>
  </si>
  <si>
    <t>IP 40</t>
  </si>
  <si>
    <t>IP 54</t>
  </si>
  <si>
    <t>IP 65</t>
  </si>
  <si>
    <t>Датчики движения</t>
  </si>
  <si>
    <t>Датчик движений инфракрасный</t>
  </si>
  <si>
    <t>Датчик движения микроволновый</t>
  </si>
  <si>
    <t>1 изделие</t>
  </si>
  <si>
    <t>Драйверы тока</t>
  </si>
  <si>
    <t>Нестандартная покраска по RAL</t>
  </si>
  <si>
    <t>Покраска по ЗОЛОТО</t>
  </si>
  <si>
    <t>Покраска под СЕРЕБРО</t>
  </si>
  <si>
    <t>Покраска под МЕДЬ</t>
  </si>
  <si>
    <t>Контроллеры управления</t>
  </si>
  <si>
    <t>Установка контроллера по протоколу управления DALI</t>
  </si>
  <si>
    <t>Установка контроллера по протоколу управления RF</t>
  </si>
  <si>
    <t>Установка контроллера по протоколу управления IR</t>
  </si>
  <si>
    <t>Установка дополнительного  гермоввода</t>
  </si>
  <si>
    <t>Коннекторы и вводы</t>
  </si>
  <si>
    <t>Замена стандартного кабеля питания</t>
  </si>
  <si>
    <t>Сечение Ø 3*1,5 mm</t>
  </si>
  <si>
    <t>Сечение Ø 3*2,5 mm</t>
  </si>
  <si>
    <t>1 m</t>
  </si>
  <si>
    <t>BRUM QUADRO</t>
  </si>
  <si>
    <r>
      <t>Опора металическая 80 х 80</t>
    </r>
    <r>
      <rPr>
        <sz val="11"/>
        <color theme="1"/>
        <rFont val="Calibri"/>
        <family val="2"/>
        <charset val="204"/>
      </rPr>
      <t xml:space="preserve"> mm</t>
    </r>
  </si>
  <si>
    <r>
      <t xml:space="preserve">Опора металическая 120 х </t>
    </r>
    <r>
      <rPr>
        <sz val="11"/>
        <color theme="1"/>
        <rFont val="Calibri"/>
        <family val="2"/>
        <charset val="204"/>
      </rPr>
      <t>120 mm</t>
    </r>
  </si>
  <si>
    <t>80*80*1000</t>
  </si>
  <si>
    <t>80*80*3000</t>
  </si>
  <si>
    <t>OPTIMUS-ARC-30</t>
  </si>
  <si>
    <t>OPTIMUS-ARC-50</t>
  </si>
  <si>
    <t>OPTIMUS-ARC-60</t>
  </si>
  <si>
    <t>OPTIMUS-ARC-90</t>
  </si>
  <si>
    <t>OPTIMUS-ARC-100</t>
  </si>
  <si>
    <t>OPTIMUS-ARC-120</t>
  </si>
  <si>
    <t>OPTIMUS-ARC-180</t>
  </si>
  <si>
    <t>BRUM-PL-25 (25°)</t>
  </si>
  <si>
    <t>BRUM-PL-25</t>
  </si>
  <si>
    <t>BRUM-PL2-50  (40°)</t>
  </si>
  <si>
    <t>BRUM-PL2-50</t>
  </si>
  <si>
    <t>BRUM-PL-40</t>
  </si>
  <si>
    <t>BRUM-PL-55</t>
  </si>
  <si>
    <t>BRUM-PL-40 (20°)</t>
  </si>
  <si>
    <t>BRUM-PL-55 (20°)</t>
  </si>
  <si>
    <t>BRUM-PL2-80 (35°)</t>
  </si>
  <si>
    <t>BRUM-PL2-110</t>
  </si>
  <si>
    <t>BRUM-PL2-110 (35°)</t>
  </si>
  <si>
    <t>BRUM-PL2.2-80</t>
  </si>
  <si>
    <t>BRUM-PL2.2-110</t>
  </si>
  <si>
    <t>BRUM-PL2.2-50</t>
  </si>
  <si>
    <t>BRUM-QUADRO</t>
  </si>
  <si>
    <t>Датчик присутствия оптико-акустический</t>
  </si>
  <si>
    <t>КРГ-1</t>
  </si>
  <si>
    <t>Установка контроллера по протоколу управления ШИМ за каждые 50 W</t>
  </si>
  <si>
    <t>Установка контроллера по протоколу управления 1-10 V  за каждые 50 W</t>
  </si>
  <si>
    <t>1 ед</t>
  </si>
  <si>
    <t>за 1 метр</t>
  </si>
  <si>
    <t>за  1 метр</t>
  </si>
  <si>
    <t>BRUM-PL2-100</t>
  </si>
  <si>
    <t>Установка диммируемого драйвера  каждые 50 W</t>
  </si>
  <si>
    <t>ед</t>
  </si>
  <si>
    <t>Уменьшение стандартной мощности</t>
  </si>
  <si>
    <t>каждые 50 W</t>
  </si>
  <si>
    <t>210*240*130</t>
  </si>
  <si>
    <t>OPTIMUS-S2-100</t>
  </si>
  <si>
    <t>OPTIMUS-S2-120</t>
  </si>
  <si>
    <t>OPTIMUS-S2-140</t>
  </si>
  <si>
    <t>300*240*130</t>
  </si>
  <si>
    <t>350*240*130</t>
  </si>
  <si>
    <t>450*240*130</t>
  </si>
  <si>
    <t>550*240*130</t>
  </si>
  <si>
    <t>650*240*130</t>
  </si>
  <si>
    <t>750*240*130</t>
  </si>
  <si>
    <t>850*240*130</t>
  </si>
  <si>
    <t>OPTIMUS-S2-180</t>
  </si>
  <si>
    <t>OPTIMUS-S2-240</t>
  </si>
  <si>
    <t>OPTIMUS-S2-280</t>
  </si>
  <si>
    <t>OPTIMUS-S3-150</t>
  </si>
  <si>
    <t>OPTIMUS-S3-210</t>
  </si>
  <si>
    <t>OPTIMUS-S3-270</t>
  </si>
  <si>
    <t>OPTIMUS-S3-300</t>
  </si>
  <si>
    <t>OPTIMUS-S3-360</t>
  </si>
  <si>
    <t>OPTIMUS-S3-420</t>
  </si>
  <si>
    <t>210*360*130</t>
  </si>
  <si>
    <t>300*360*130</t>
  </si>
  <si>
    <t>350*360*130</t>
  </si>
  <si>
    <t>450*360*130</t>
  </si>
  <si>
    <t>550*360*130</t>
  </si>
  <si>
    <t>650*360*130</t>
  </si>
  <si>
    <t>750*360*130</t>
  </si>
  <si>
    <t>850*360*130</t>
  </si>
  <si>
    <t>OPTIMUS-P2-100</t>
  </si>
  <si>
    <t>OPTIMUS-P2-120</t>
  </si>
  <si>
    <t>OPTIMUS-P2-140</t>
  </si>
  <si>
    <t>OPTIMUS-P2-180</t>
  </si>
  <si>
    <t>OPTIMUS-P2-240</t>
  </si>
  <si>
    <t>OPTIMUS-P2-280</t>
  </si>
  <si>
    <t>OPTIMUS-P2-320</t>
  </si>
  <si>
    <t>OPTIMUS-P2-360</t>
  </si>
  <si>
    <t>OPTIMUS-P2-380</t>
  </si>
  <si>
    <t>OPTIMUS-P2-420</t>
  </si>
  <si>
    <t>OPTIMUS-P2-480</t>
  </si>
  <si>
    <t>210*240*75</t>
  </si>
  <si>
    <t>300*240*75</t>
  </si>
  <si>
    <t>350*240*75</t>
  </si>
  <si>
    <t>450*240*75</t>
  </si>
  <si>
    <t>550*240*75</t>
  </si>
  <si>
    <t>650*240*75</t>
  </si>
  <si>
    <t>750*240*75</t>
  </si>
  <si>
    <t>850*240*75</t>
  </si>
  <si>
    <t>950*240*75</t>
  </si>
  <si>
    <t>1100*240*75</t>
  </si>
  <si>
    <t>1150*240*75</t>
  </si>
  <si>
    <t>1250*240*75</t>
  </si>
  <si>
    <t>MIRAGE STREET БЕЗ ОПТИКИ</t>
  </si>
  <si>
    <t>MIRAGE STREET С ОПТИКОЙ</t>
  </si>
  <si>
    <t>MIRAGE-P2-280</t>
  </si>
  <si>
    <t>MIRAGE-P2-320</t>
  </si>
  <si>
    <t>MIRAGE-P2-480</t>
  </si>
  <si>
    <t>MIRAGE-ARC-35</t>
  </si>
  <si>
    <t>MIRAGE-ARC-50</t>
  </si>
  <si>
    <t>MIRAGE-ARC-60</t>
  </si>
  <si>
    <t>MIRAGE-ARC-70</t>
  </si>
  <si>
    <t>MIRAGE-ARC-90</t>
  </si>
  <si>
    <t>MIRAGE-ARC-100</t>
  </si>
  <si>
    <t>MIRAGE-ARC-120</t>
  </si>
  <si>
    <t>MIRAGE-ARC-140</t>
  </si>
  <si>
    <t>MIRAGE-ARC-160</t>
  </si>
  <si>
    <t>MIRAGE-ARC-180</t>
  </si>
  <si>
    <t>MIRAGE-ARC-190</t>
  </si>
  <si>
    <t>MIRAGE-ARC-210</t>
  </si>
  <si>
    <t>MIRAGE-ARC-220</t>
  </si>
  <si>
    <t>MIRAGE-ARC-240</t>
  </si>
  <si>
    <t>MIRAGE-ARC2-280</t>
  </si>
  <si>
    <t>MIRAGE-ARC2-320</t>
  </si>
  <si>
    <t>MIRAGE-ARC2-480</t>
  </si>
  <si>
    <t>OPTIMUS PRO С ОПТИКОЙ</t>
  </si>
  <si>
    <t>OPTIMUS PRO БЕЗ ОПТИКИ</t>
  </si>
  <si>
    <t>MIRAGE PRO БЕЗ ОПТИКИ</t>
  </si>
  <si>
    <t>MIRAGE PRO C ОПТИКОЙ</t>
  </si>
  <si>
    <t>MIRAGE ARC С ОПТИКОЙ</t>
  </si>
  <si>
    <t>MIRAGE ARC БЕЗ ОПТИКИ</t>
  </si>
  <si>
    <t>LONG STREET БЕЗ ОПТИКИ</t>
  </si>
  <si>
    <t>LONG PRO БЕЗ ОПТИКИ</t>
  </si>
  <si>
    <t>LONG STREET С ОПТИКОЙ</t>
  </si>
  <si>
    <t>900*225*130</t>
  </si>
  <si>
    <t>LONG PRO С ОПТИКОЙ</t>
  </si>
  <si>
    <t>Размер: Д*Ш*В, mm</t>
  </si>
  <si>
    <t>Тип рассеивателя по умолчанию:</t>
  </si>
  <si>
    <t>OPTIMUS ARCHITEC С ОПТИКОЙ</t>
  </si>
  <si>
    <t>OPTIMUS ARCHITEC БЕЗ ОПТИКИ</t>
  </si>
  <si>
    <t>OPTIMUS-ARC-30 (OPTIC)</t>
  </si>
  <si>
    <t>OPTIMUS-ARC-50 (OPTIC)</t>
  </si>
  <si>
    <t>OPTIMUS-ARC-60 (OPTIC)</t>
  </si>
  <si>
    <t>OPTIMUS-ARC-90 (OPTIC)</t>
  </si>
  <si>
    <t>OPTIMUS-ARC-100 (OPTIC)</t>
  </si>
  <si>
    <t>OPTIMUS-ARC-120 (OPTIC)</t>
  </si>
  <si>
    <t>OPTIMUS-ARC-180 (OPTIC)</t>
  </si>
  <si>
    <t>OPTIMUS-S2-100 (OPTIC)</t>
  </si>
  <si>
    <t>OPTIMUS-S2-120 (OPTIC)</t>
  </si>
  <si>
    <t>OPTIMUS-S2-140 (OPTIC)</t>
  </si>
  <si>
    <t>OPTIMUS-S2-180 (OPTIC)</t>
  </si>
  <si>
    <t>OPTIMUS-S2-240 (OPTIC)</t>
  </si>
  <si>
    <t>OPTIMUS-S2-280 (OPTIC)</t>
  </si>
  <si>
    <t>OPTIMUS-S3-150 (OPTIC)</t>
  </si>
  <si>
    <t>OPTIMUS-S3-210 (OPTIC)</t>
  </si>
  <si>
    <t>OPTIMUS-S3-270 (OPTIC)</t>
  </si>
  <si>
    <t>OPTIMUS-S3-300 (OPTIC)</t>
  </si>
  <si>
    <t>OPTIMUS-S3-360 (OPTIC)</t>
  </si>
  <si>
    <t>OPTIMUS-S3-420 (OPTIC)</t>
  </si>
  <si>
    <t>OPTIMUS-P2-100 (OPTIC)</t>
  </si>
  <si>
    <t>OPTIMUS-P2-120 (OPTIC)</t>
  </si>
  <si>
    <t>OPTIMUS-P2-140 (OPTIC)</t>
  </si>
  <si>
    <t>OPTIMUS-P2-180 (OPTIC)</t>
  </si>
  <si>
    <t>OPTIMUS-P2-240 (OPTIC)</t>
  </si>
  <si>
    <t>OPTIMUS-P2-280 (OPTIC)</t>
  </si>
  <si>
    <t>OPTIMUS-P2-320 (OPTIC)</t>
  </si>
  <si>
    <t>OPTIMUS-P2-360 (OPTIC)</t>
  </si>
  <si>
    <t>OPTIMUS-P2-380 (OPTIC)</t>
  </si>
  <si>
    <t>OPTIMUS-P2-420 (OPTIC)</t>
  </si>
  <si>
    <t>OPTIMUS-P2-480 (OPTIC)</t>
  </si>
  <si>
    <t>MIRAGE-S2-480 (OPTIC)</t>
  </si>
  <si>
    <t>MIRAGE-P2-280 (OPTIC)</t>
  </si>
  <si>
    <t>MIRAGE-P2-320 (OPTIC)</t>
  </si>
  <si>
    <t>MIRAGE-P2-480 (OPTIC)</t>
  </si>
  <si>
    <t>MIRAGE-ARC-35 (OPTIC)</t>
  </si>
  <si>
    <t>MIRAGE-ARC-50 (OPTIC)</t>
  </si>
  <si>
    <t>MIRAGE-ARC-60 (OPTIC)</t>
  </si>
  <si>
    <t>MIRAGE-ARC-70 (OPTIC)</t>
  </si>
  <si>
    <t>MIRAGE-ARC-90 (OPTIC)</t>
  </si>
  <si>
    <t>MIRAGE-ARC-100 (OPTIC)</t>
  </si>
  <si>
    <t>MIRAGE-ARC-120 (OPTIC)</t>
  </si>
  <si>
    <t>MIRAGE-ARC-140 (OPTIC)</t>
  </si>
  <si>
    <t>MIRAGE-ARC-160 (OPTIC)</t>
  </si>
  <si>
    <t>MIRAGE-ARC-180 (OPTIC)</t>
  </si>
  <si>
    <t>MIRAGE-ARC-190 (OPTIC)</t>
  </si>
  <si>
    <t>MIRAGE-ARC-210 (OPTIC)</t>
  </si>
  <si>
    <t>MIRAGE-ARC-220 (OPTIC)</t>
  </si>
  <si>
    <t>MIRAGE-ARC-240 (OPTIC)</t>
  </si>
  <si>
    <t>MIRAGE-ARC2-280 (OPTIC)</t>
  </si>
  <si>
    <t>MIRAGE-ARC2-320 (OPTIC)</t>
  </si>
  <si>
    <t>LONG-S3-60 L0,6</t>
  </si>
  <si>
    <t>LONG-S3-120 L1,2</t>
  </si>
  <si>
    <t>LONG-S3-180 L0,9</t>
  </si>
  <si>
    <t>LONG-S3-60 L0,6 (OPTIC)</t>
  </si>
  <si>
    <t>LONG-S3-120 L1,2 (OPTIC)</t>
  </si>
  <si>
    <t>LONG-S3-180 L0,9 (OPTIC)</t>
  </si>
  <si>
    <t>LONG-P2-40 L0,6</t>
  </si>
  <si>
    <t>LONG-P2-80 L1,2</t>
  </si>
  <si>
    <t>LONG-P2-40 L0,6 (OPTIC)</t>
  </si>
  <si>
    <t>LONG-P2-80 L1,2 (OPTIC)</t>
  </si>
  <si>
    <t>300*150*65</t>
  </si>
  <si>
    <t>600*150*65</t>
  </si>
  <si>
    <t>1200*150*65</t>
  </si>
  <si>
    <t>1500*150*65</t>
  </si>
  <si>
    <t>900*150*65</t>
  </si>
  <si>
    <t>LONG-P3-60 L0,6</t>
  </si>
  <si>
    <t>LONG-P3-120 L1,2</t>
  </si>
  <si>
    <t>LONG-P3-60 L0,6 (OPTIC)</t>
  </si>
  <si>
    <t>LONG-P3-120 L1,2 (OPTIC)</t>
  </si>
  <si>
    <t>300*225*65</t>
  </si>
  <si>
    <t>600*225*65</t>
  </si>
  <si>
    <t>1200*225*65</t>
  </si>
  <si>
    <t>1500*225*65</t>
  </si>
  <si>
    <t>900*225*65</t>
  </si>
  <si>
    <t>LONG ARCHITEC БЕЗ ОПТИКИ</t>
  </si>
  <si>
    <t>LONG ARCHITEC С ОПТИКОЙ</t>
  </si>
  <si>
    <t>Прозрачная микропризма</t>
  </si>
  <si>
    <t>BRUM-S1-20</t>
  </si>
  <si>
    <t>BRUM-S1-40</t>
  </si>
  <si>
    <t>BRUM-S1-60</t>
  </si>
  <si>
    <t>BRUM-S1-80</t>
  </si>
  <si>
    <t>BRUM-S2-20</t>
  </si>
  <si>
    <t>BRUM-S2-30</t>
  </si>
  <si>
    <t>BRUM-S2-40</t>
  </si>
  <si>
    <t>BRUM-S2-50</t>
  </si>
  <si>
    <t>BRUM-S2-60</t>
  </si>
  <si>
    <t>400*490</t>
  </si>
  <si>
    <t>370*170*430</t>
  </si>
  <si>
    <t>ROOM LITE (ОБНОВЛЁННАЯ МОДИФИКАЦИЯ)</t>
  </si>
  <si>
    <t>BRUM-RING-25</t>
  </si>
  <si>
    <t>BRUM-RING-40</t>
  </si>
  <si>
    <t>BRUM-RING-60</t>
  </si>
  <si>
    <t>BRUM-RING-80</t>
  </si>
  <si>
    <t>BRUM-CUP-25</t>
  </si>
  <si>
    <t>BRUM-CUP-40</t>
  </si>
  <si>
    <t>BRUM-CUP-60</t>
  </si>
  <si>
    <t>BRUM-CUP-80</t>
  </si>
  <si>
    <t>500*350*60</t>
  </si>
  <si>
    <t>Цвет корпуса по умолчанию:</t>
  </si>
  <si>
    <t>RAL 9005 (муар)</t>
  </si>
  <si>
    <t>RAL 9010</t>
  </si>
  <si>
    <t>ROOM-30</t>
  </si>
  <si>
    <t>ROOM-36</t>
  </si>
  <si>
    <t>ROOM-40</t>
  </si>
  <si>
    <t>ROOM-60</t>
  </si>
  <si>
    <t>ROOM-К-30</t>
  </si>
  <si>
    <t>ROOM-К-36</t>
  </si>
  <si>
    <t>ROOM-К-40</t>
  </si>
  <si>
    <t>ROOM-К-60</t>
  </si>
  <si>
    <t xml:space="preserve">ROOM-D-60              </t>
  </si>
  <si>
    <t xml:space="preserve">ROOM-D-70               </t>
  </si>
  <si>
    <t xml:space="preserve">ROOM-D-80                </t>
  </si>
  <si>
    <t>ROOM-LITE-30</t>
  </si>
  <si>
    <t>ROOM-LITE-36</t>
  </si>
  <si>
    <t>ROOM-LITE-40</t>
  </si>
  <si>
    <t>ROOM-LITE-60</t>
  </si>
  <si>
    <t>Тип крепления по умолчанию:</t>
  </si>
  <si>
    <t>Возможность диммирования:</t>
  </si>
  <si>
    <t>Прозрачный поликарбонат</t>
  </si>
  <si>
    <t>Марка светодиодов:</t>
  </si>
  <si>
    <t>Seoul Semiconductor</t>
  </si>
  <si>
    <t>Материал корпуса:</t>
  </si>
  <si>
    <t>Анодированный алюминий</t>
  </si>
  <si>
    <t>Материал боковых заглушек:</t>
  </si>
  <si>
    <t>ABS пластик</t>
  </si>
  <si>
    <t>Клапан выравнивания давления:</t>
  </si>
  <si>
    <t>Встроен в корпус</t>
  </si>
  <si>
    <t>1-10 V, DALI, DMX 512</t>
  </si>
  <si>
    <t>Возможность установки БАП:</t>
  </si>
  <si>
    <t>Гальваническая развязка:</t>
  </si>
  <si>
    <t>Функция встроена в ИП</t>
  </si>
  <si>
    <t>Прозрачный поликарбонат / 1,5 mm</t>
  </si>
  <si>
    <t>Поворотный кронштейн</t>
  </si>
  <si>
    <t>Продолжительность работы 2 ч. / 3 ч</t>
  </si>
  <si>
    <t>Металл</t>
  </si>
  <si>
    <t>Усиленный поворотный кронштейн</t>
  </si>
  <si>
    <t>Тип КСС:</t>
  </si>
  <si>
    <t>Д120°</t>
  </si>
  <si>
    <t>Отсутствует</t>
  </si>
  <si>
    <t>Samsung</t>
  </si>
  <si>
    <t>Фланцевый</t>
  </si>
  <si>
    <t>Оцинкованная сталь</t>
  </si>
  <si>
    <t>Тип оцинковки:</t>
  </si>
  <si>
    <t>Тип покраски:</t>
  </si>
  <si>
    <t>Полимерное (порошковое) покрытие</t>
  </si>
  <si>
    <t>Размеры опоры: Д*Ш*В, mm</t>
  </si>
  <si>
    <t>Размеры световой части: Д*Ш*В, mm</t>
  </si>
  <si>
    <t>80*80*4000</t>
  </si>
  <si>
    <t>Матовый поликарбонат</t>
  </si>
  <si>
    <t>RAL 9005 (глянец)</t>
  </si>
  <si>
    <t>Тип крепления на опору:</t>
  </si>
  <si>
    <t>Трехсторонний зажим</t>
  </si>
  <si>
    <t>Тип крепления опоры по умолчанию:</t>
  </si>
  <si>
    <t>65 (max.)</t>
  </si>
  <si>
    <t>5000*65 (max.)</t>
  </si>
  <si>
    <t>Д120</t>
  </si>
  <si>
    <t>595*595*40</t>
  </si>
  <si>
    <t>Встраиваемый / Накладной / Подвесной</t>
  </si>
  <si>
    <t>Размер : Д*Ш*В, mm</t>
  </si>
  <si>
    <t>Сталь 0,5mm</t>
  </si>
  <si>
    <t>Без оцинковки</t>
  </si>
  <si>
    <t>Расположение драйвера тока:</t>
  </si>
  <si>
    <t>Варианты рассеивателя:</t>
  </si>
  <si>
    <t>1200*180*40</t>
  </si>
  <si>
    <t>600*180*40</t>
  </si>
  <si>
    <t>1195*595*40</t>
  </si>
  <si>
    <t xml:space="preserve"> Накладной / Подвесной</t>
  </si>
  <si>
    <t>Пластик</t>
  </si>
  <si>
    <t>Матовый белый</t>
  </si>
  <si>
    <t xml:space="preserve">Тип КСС: </t>
  </si>
  <si>
    <t>80*80*300</t>
  </si>
  <si>
    <t>Крепление рым-гайка</t>
  </si>
  <si>
    <t>OPTIMUS S1</t>
  </si>
  <si>
    <t>OPTIMUS-S1-30</t>
  </si>
  <si>
    <t>OPTIMUS-S1-40</t>
  </si>
  <si>
    <t>OPTIMUS-S1-50</t>
  </si>
  <si>
    <t>OPTIMUS-S1-60</t>
  </si>
  <si>
    <t>OPTIMUS-S1-70</t>
  </si>
  <si>
    <t>OPTIMUS-S1-90</t>
  </si>
  <si>
    <t>OPTIMUS-S1-100</t>
  </si>
  <si>
    <t>OPTIMUS-S1-120</t>
  </si>
  <si>
    <t>OPTIMUS-S1-140</t>
  </si>
  <si>
    <t>OPTIMUS-S1-30 (OPTIC)</t>
  </si>
  <si>
    <t>OPTIMUS-S1-40 (OPTIC)</t>
  </si>
  <si>
    <t>OPTIMUS-S1-50 (OPTIC)</t>
  </si>
  <si>
    <t>OPTIMUS-S1-60 (OPTIC)</t>
  </si>
  <si>
    <t>OPTIMUS-S1-70 (OPTIC)</t>
  </si>
  <si>
    <t>OPTIMUS-S1-90 (OPTIC)</t>
  </si>
  <si>
    <t>OPTIMUS-S1-100 (OPTIC)</t>
  </si>
  <si>
    <t>OPTIMUS-S1-120 (OPTIC)</t>
  </si>
  <si>
    <t>OPTIMUS-S1-140 (OPTIC)</t>
  </si>
  <si>
    <t>MIRAGE-S1-35</t>
  </si>
  <si>
    <t>MIRAGE-S1-50</t>
  </si>
  <si>
    <t>MIRAGE-S1-60</t>
  </si>
  <si>
    <t>MIRAGE-S1-70</t>
  </si>
  <si>
    <t>MIRAGE-S1-90</t>
  </si>
  <si>
    <t>MIRAGE-S1-100</t>
  </si>
  <si>
    <t>MIRAGE-S1-120</t>
  </si>
  <si>
    <t>MIRAGE-S1-140</t>
  </si>
  <si>
    <t>MIRAGE-S1-160</t>
  </si>
  <si>
    <t>MIRAGE-S1-180</t>
  </si>
  <si>
    <t>MIRAGE-S1-190</t>
  </si>
  <si>
    <t>MIRAGE-S1-210</t>
  </si>
  <si>
    <t>MIRAGE-S1-220</t>
  </si>
  <si>
    <t>MIRAGE-S1-240</t>
  </si>
  <si>
    <t>MIRAGE-S1-35 (OPTIC)</t>
  </si>
  <si>
    <t>MIRAGE-S1-50 (OPTIC)</t>
  </si>
  <si>
    <t>MIRAGE-S1-60 (OPTIC)</t>
  </si>
  <si>
    <t>MIRAGE-S1-70 (OPTIC)</t>
  </si>
  <si>
    <t>MIRAGE-S1-90 (OPTIC)</t>
  </si>
  <si>
    <t>MIRAGE-S1-100 (OPTIC)</t>
  </si>
  <si>
    <t>MIRAGE-S1-120 (OPTIC)</t>
  </si>
  <si>
    <t>MIRAGE-S1-140 (OPTIC)</t>
  </si>
  <si>
    <t>MIRAGE-S1-160 (OPTIC)</t>
  </si>
  <si>
    <t>MIRAGE-S1-180 (OPTIC)</t>
  </si>
  <si>
    <t>MIRAGE-S1-190 (OPTIC)</t>
  </si>
  <si>
    <t>MIRAGE-S1-210 (OPTIC)</t>
  </si>
  <si>
    <t>MIRAGE-S1-220 (OPTIC)</t>
  </si>
  <si>
    <t>MIRAGE-S1-240 (OPTIC)</t>
  </si>
  <si>
    <t>LONG-S1-20 L0,6</t>
  </si>
  <si>
    <t>LONG-S1-40 L1,2</t>
  </si>
  <si>
    <t>LONG-S1-60 L0,9</t>
  </si>
  <si>
    <t>LONG-S1-20 L0,6 (OPTIC)</t>
  </si>
  <si>
    <t>LONG-S1-40 L1,2 (OPTIC)</t>
  </si>
  <si>
    <t>LONG-S1-60 L0,9 (OPTIC)</t>
  </si>
  <si>
    <t>OPTIMUS-P1-30</t>
  </si>
  <si>
    <t>OPTIMUS-P1-40</t>
  </si>
  <si>
    <t>OPTIMUS-P1-50</t>
  </si>
  <si>
    <t>OPTIMUS-P1-60</t>
  </si>
  <si>
    <t>OPTIMUS-P1-70</t>
  </si>
  <si>
    <t>OPTIMUS-P1-90</t>
  </si>
  <si>
    <t>OPTIMUS-P1-100</t>
  </si>
  <si>
    <t>OPTIMUS-P1-120</t>
  </si>
  <si>
    <t>OPTIMUS-P1-140</t>
  </si>
  <si>
    <t>OPTIMUS-P1-160</t>
  </si>
  <si>
    <t>OPTIMUS-P1-180</t>
  </si>
  <si>
    <t>OPTIMUS-P1-190</t>
  </si>
  <si>
    <t>OPTIMUS-P1-210</t>
  </si>
  <si>
    <t>OPTIMUS-P1-240</t>
  </si>
  <si>
    <t>OPTIMUS-P1-30 (OPTIC)</t>
  </si>
  <si>
    <t>OPTIMUS-P1-40 (OPTIC)</t>
  </si>
  <si>
    <t>OPTIMUS-P1-50 (OPTIC)</t>
  </si>
  <si>
    <t>OPTIMUS-P1-60 (OPTIC)</t>
  </si>
  <si>
    <t>OPTIMUS-P1-70 (OPTIC)</t>
  </si>
  <si>
    <t>OPTIMUS-P1-90 (OPTIC)</t>
  </si>
  <si>
    <t>OPTIMUS-P1-100 (OPTIC)</t>
  </si>
  <si>
    <t>OPTIMUS-P1-120 (OPTIC)</t>
  </si>
  <si>
    <t>OPTIMUS-P1-140 (OPTIC)</t>
  </si>
  <si>
    <t>OPTIMUS-P1-160 (OPTIC)</t>
  </si>
  <si>
    <t>OPTIMUS-P1-180 (OPTIC)</t>
  </si>
  <si>
    <t>OPTIMUS-P1-190 (OPTIC)</t>
  </si>
  <si>
    <t>OPTIMUS-P1-210 (OPTIC)</t>
  </si>
  <si>
    <t>OPTIMUS-P1-240 (OPTIC)</t>
  </si>
  <si>
    <t>MIRAGE-P1-35</t>
  </si>
  <si>
    <t>MIRAGE-P1-50</t>
  </si>
  <si>
    <t>MIRAGE-P1-60</t>
  </si>
  <si>
    <t>MIRAGE-P1-70</t>
  </si>
  <si>
    <t>MIRAGE-P1-90</t>
  </si>
  <si>
    <t>MIRAGE-P1-100</t>
  </si>
  <si>
    <t>MIRAGE-P1-120</t>
  </si>
  <si>
    <t>MIRAGE-P1-140</t>
  </si>
  <si>
    <t>MIRAGE-P1-160</t>
  </si>
  <si>
    <t>MIRAGE-P1-180</t>
  </si>
  <si>
    <t>MIRAGE-P1-190</t>
  </si>
  <si>
    <t>MIRAGE-P1-210</t>
  </si>
  <si>
    <t>MIRAGE-P1-220</t>
  </si>
  <si>
    <t>MIRAGE-P1-240</t>
  </si>
  <si>
    <t>MIRAGE-P1-35 (OPTIC)</t>
  </si>
  <si>
    <t>MIRAGE-P1-50 (OPTIC)</t>
  </si>
  <si>
    <t>MIRAGE-P1-60 (OPTIC)</t>
  </si>
  <si>
    <t>MIRAGE-P1-70 (OPTIC)</t>
  </si>
  <si>
    <t>MIRAGE-P1-90 (OPTIC)</t>
  </si>
  <si>
    <t>MIRAGE-P1-100 (OPTIC)</t>
  </si>
  <si>
    <t>MIRAGE-P1-120 (OPTIC)</t>
  </si>
  <si>
    <t>MIRAGE-P1-140 (OPTIC)</t>
  </si>
  <si>
    <t>MIRAGE-P1-160 (OPTIC)</t>
  </si>
  <si>
    <t>MIRAGE-P1-180 (OPTIC)</t>
  </si>
  <si>
    <t>MIRAGE-P1-190 (OPTIC)</t>
  </si>
  <si>
    <t>MIRAGE-P1-210 (OPTIC)</t>
  </si>
  <si>
    <t>MIRAGE-P1-220 (OPTIC)</t>
  </si>
  <si>
    <t>MIRAGE-P1-240 (OPTIC)</t>
  </si>
  <si>
    <t>LONG-P1-20 L0,6</t>
  </si>
  <si>
    <t>LONG-P1-40 L1,2</t>
  </si>
  <si>
    <t>LONG-P1-20 L0,6 (OPTIC)</t>
  </si>
  <si>
    <t>LONG-P1-40 L1,2 (OPTIC)</t>
  </si>
  <si>
    <t>MIRAGE S1</t>
  </si>
  <si>
    <t>LONG S1</t>
  </si>
  <si>
    <t>OPTIMUS S2</t>
  </si>
  <si>
    <t>OPTIMUS S3</t>
  </si>
  <si>
    <t>LONG S3</t>
  </si>
  <si>
    <t>OPTIMUS P1</t>
  </si>
  <si>
    <t>OPTIMUS P2</t>
  </si>
  <si>
    <t>OPTIMUS P3</t>
  </si>
  <si>
    <t>LONG P1</t>
  </si>
  <si>
    <t>LONG P2</t>
  </si>
  <si>
    <t>LONG P3</t>
  </si>
  <si>
    <t>Прозрачный поликарбонат / 2 mm</t>
  </si>
  <si>
    <t>Консольный,  до Ø 53 mm</t>
  </si>
  <si>
    <t>OPTIMUS-S1-35</t>
  </si>
  <si>
    <t>OPTIMUS-S1-35 (OPTIC)</t>
  </si>
  <si>
    <t>OPTIMUS-S2-70</t>
  </si>
  <si>
    <t>OPTIMUS-S2-70 (OPTIC)</t>
  </si>
  <si>
    <t>Рабочая t окружающей среды:</t>
  </si>
  <si>
    <t>OPTIMUS-S2-210</t>
  </si>
  <si>
    <t>OPTIMUS-S2-210 (OPTIC)</t>
  </si>
  <si>
    <t>OPTIMUS-S3-80</t>
  </si>
  <si>
    <t>OPTIMUS-S3-170</t>
  </si>
  <si>
    <t>OPTIMUS-S3-170 (OPTIC)</t>
  </si>
  <si>
    <t>OPTIMUS-P1-35</t>
  </si>
  <si>
    <t>OPTIMUS-P1-35 (OPTIC)</t>
  </si>
  <si>
    <t>Климатическое исполнение:</t>
  </si>
  <si>
    <t>В зависимости от выбранного производителем макроклиматического района (или районов) по стандарту ГОСТ 15150 назначают диапазон температур воздушной среды и относительную влажность при эксплуатации.</t>
  </si>
  <si>
    <r>
      <rPr>
        <b/>
        <sz val="11"/>
        <color rgb="FF0033CC"/>
        <rFont val="Calibri"/>
        <family val="2"/>
        <charset val="204"/>
        <scheme val="minor"/>
      </rPr>
      <t>Для морских макрорайонов могут использовать обозначения:</t>
    </r>
    <r>
      <rPr>
        <sz val="11"/>
        <color theme="1"/>
        <rFont val="Calibri"/>
        <family val="2"/>
        <charset val="204"/>
        <scheme val="minor"/>
      </rPr>
      <t xml:space="preserve">
• </t>
    </r>
    <r>
      <rPr>
        <b/>
        <sz val="11"/>
        <color rgb="FFFF0000"/>
        <rFont val="Calibri"/>
        <family val="2"/>
        <charset val="204"/>
        <scheme val="minor"/>
      </rPr>
      <t>ТМ</t>
    </r>
    <r>
      <rPr>
        <sz val="11"/>
        <color theme="1"/>
        <rFont val="Calibri"/>
        <family val="2"/>
        <charset val="204"/>
        <scheme val="minor"/>
      </rPr>
      <t xml:space="preserve"> – тропический морской климат;
• </t>
    </r>
    <r>
      <rPr>
        <b/>
        <sz val="11"/>
        <color rgb="FFFF0000"/>
        <rFont val="Calibri"/>
        <family val="2"/>
        <charset val="204"/>
        <scheme val="minor"/>
      </rPr>
      <t>ОМ</t>
    </r>
    <r>
      <rPr>
        <sz val="11"/>
        <color theme="1"/>
        <rFont val="Calibri"/>
        <family val="2"/>
        <charset val="204"/>
        <scheme val="minor"/>
      </rPr>
      <t xml:space="preserve"> – тропический и умеренно-холодный морской климат.
Климатическое исполнение ОМ могут трактовать как сочетание букв О и М, тогда изделие допускается эксплуатировать во всех районах суши и на море в умеренно-холодных макрорайонах.</t>
    </r>
  </si>
  <si>
    <t>EC 60529. IP коды - IP code. Классификация кожухов (оболочек) электрооборудования по степени защиты от воздействия окружающей среды.</t>
  </si>
  <si>
    <t>Виды климатических исполнений</t>
  </si>
  <si>
    <r>
      <rPr>
        <b/>
        <sz val="11"/>
        <color rgb="FFFF0000"/>
        <rFont val="Calibri"/>
        <family val="2"/>
        <charset val="204"/>
        <scheme val="minor"/>
      </rPr>
      <t>IP = ingress protection = защита от проникновения(й)</t>
    </r>
    <r>
      <rPr>
        <b/>
        <sz val="11"/>
        <color rgb="FF0033CC"/>
        <rFont val="Calibri"/>
        <family val="2"/>
        <charset val="204"/>
        <scheme val="minor"/>
      </rPr>
      <t xml:space="preserve">
Чем выше номер в данной кодировке, тем выше класс защиты. Цифры означают: первая - защита от проникновения индивидуумов внутрь защитного кожуха электроприборов и электроустановок и/или от проникновения твердых частиц извне внутрь оборудования; вторая - степень защиты оборудования внутри кожуха от повреждения из-за проникновения воды.
Кодировка степеней защиты:</t>
    </r>
  </si>
  <si>
    <r>
      <t xml:space="preserve">Расшифровка первой части обозначения (буквы, климатическое исполнение):
• </t>
    </r>
    <r>
      <rPr>
        <b/>
        <sz val="11"/>
        <color rgb="FFFF0000"/>
        <rFont val="Calibri"/>
        <family val="2"/>
        <charset val="204"/>
        <scheme val="minor"/>
      </rPr>
      <t>У</t>
    </r>
    <r>
      <rPr>
        <sz val="11"/>
        <color theme="1"/>
        <rFont val="Calibri"/>
        <family val="2"/>
        <charset val="204"/>
        <scheme val="minor"/>
      </rPr>
      <t xml:space="preserve"> – умеренный макроклиматический район (территория Украины);
• </t>
    </r>
    <r>
      <rPr>
        <b/>
        <sz val="11"/>
        <color rgb="FFFF0000"/>
        <rFont val="Calibri"/>
        <family val="2"/>
        <charset val="204"/>
        <scheme val="minor"/>
      </rPr>
      <t>ХЛ</t>
    </r>
    <r>
      <rPr>
        <sz val="11"/>
        <color theme="1"/>
        <rFont val="Calibri"/>
        <family val="2"/>
        <charset val="204"/>
        <scheme val="minor"/>
      </rPr>
      <t xml:space="preserve"> – холодный макроклиматический район (большая часть территории России);
• </t>
    </r>
    <r>
      <rPr>
        <b/>
        <sz val="11"/>
        <color rgb="FFFF0000"/>
        <rFont val="Calibri"/>
        <family val="2"/>
        <charset val="204"/>
        <scheme val="minor"/>
      </rPr>
      <t>УХЛ</t>
    </r>
    <r>
      <rPr>
        <sz val="11"/>
        <color theme="1"/>
        <rFont val="Calibri"/>
        <family val="2"/>
        <charset val="204"/>
        <scheme val="minor"/>
      </rPr>
      <t xml:space="preserve"> – объединение умеренного и холодного макроклиматических районов (включая территорию Украины и России);
• </t>
    </r>
    <r>
      <rPr>
        <b/>
        <sz val="11"/>
        <color rgb="FFFF0000"/>
        <rFont val="Calibri"/>
        <family val="2"/>
        <charset val="204"/>
        <scheme val="minor"/>
      </rPr>
      <t>Т</t>
    </r>
    <r>
      <rPr>
        <sz val="11"/>
        <color theme="1"/>
        <rFont val="Calibri"/>
        <family val="2"/>
        <charset val="204"/>
        <scheme val="minor"/>
      </rPr>
      <t xml:space="preserve"> – тропический макроклиматический район, из него выделяют:
     -  влажный тропический климат (обозначение ТВ);
     -  сухой тропический климат (обозначение ТС).
• </t>
    </r>
    <r>
      <rPr>
        <b/>
        <sz val="11"/>
        <color rgb="FFFF0000"/>
        <rFont val="Calibri"/>
        <family val="2"/>
        <charset val="204"/>
        <scheme val="minor"/>
      </rPr>
      <t>О</t>
    </r>
    <r>
      <rPr>
        <sz val="11"/>
        <color theme="1"/>
        <rFont val="Calibri"/>
        <family val="2"/>
        <charset val="204"/>
        <scheme val="minor"/>
      </rPr>
      <t xml:space="preserve"> – общий район суши, исключая районы с очень низкими температурами;
• </t>
    </r>
    <r>
      <rPr>
        <b/>
        <sz val="11"/>
        <color rgb="FFFF0000"/>
        <rFont val="Calibri"/>
        <family val="2"/>
        <charset val="204"/>
        <scheme val="minor"/>
      </rPr>
      <t>М</t>
    </r>
    <r>
      <rPr>
        <sz val="11"/>
        <color theme="1"/>
        <rFont val="Calibri"/>
        <family val="2"/>
        <charset val="204"/>
        <scheme val="minor"/>
      </rPr>
      <t xml:space="preserve"> – макроклиматический район с умеренно-холодным морским климатом;
• </t>
    </r>
    <r>
      <rPr>
        <b/>
        <sz val="11"/>
        <color rgb="FFFF0000"/>
        <rFont val="Calibri"/>
        <family val="2"/>
        <charset val="204"/>
        <scheme val="minor"/>
      </rPr>
      <t>В</t>
    </r>
    <r>
      <rPr>
        <sz val="11"/>
        <color theme="1"/>
        <rFont val="Calibri"/>
        <family val="2"/>
        <charset val="204"/>
        <scheme val="minor"/>
      </rPr>
      <t xml:space="preserve"> – все районы земного шара, исключая части земли с очень низкими температурами (например, Антарктида).</t>
    </r>
  </si>
  <si>
    <r>
      <rPr>
        <b/>
        <sz val="11"/>
        <color rgb="FF0033CC"/>
        <rFont val="Calibri"/>
        <family val="2"/>
        <charset val="204"/>
        <scheme val="minor"/>
      </rPr>
      <t>Разбор второй части обозначения (цифра, категория размещения):</t>
    </r>
    <r>
      <rPr>
        <sz val="11"/>
        <color theme="1"/>
        <rFont val="Calibri"/>
        <family val="2"/>
        <charset val="204"/>
        <scheme val="minor"/>
      </rPr>
      <t xml:space="preserve">
• </t>
    </r>
    <r>
      <rPr>
        <b/>
        <sz val="11"/>
        <color rgb="FFFF0000"/>
        <rFont val="Calibri"/>
        <family val="2"/>
        <charset val="204"/>
        <scheme val="minor"/>
      </rPr>
      <t>1</t>
    </r>
    <r>
      <rPr>
        <sz val="11"/>
        <color theme="1"/>
        <rFont val="Calibri"/>
        <family val="2"/>
        <charset val="204"/>
        <scheme val="minor"/>
      </rPr>
      <t xml:space="preserve"> – эксплуатация на открытом воздухе с воздействием любых атмосферных факторов (дождь, ливень, снег, пыль при сильном ветре);
• </t>
    </r>
    <r>
      <rPr>
        <b/>
        <sz val="11"/>
        <color rgb="FFFF0000"/>
        <rFont val="Calibri"/>
        <family val="2"/>
        <charset val="204"/>
        <scheme val="minor"/>
      </rPr>
      <t>2</t>
    </r>
    <r>
      <rPr>
        <sz val="11"/>
        <color theme="1"/>
        <rFont val="Calibri"/>
        <family val="2"/>
        <charset val="204"/>
        <scheme val="minor"/>
      </rPr>
      <t xml:space="preserve"> – эксплуатация под навесом (защита от вертикальных струй воды, допускается обрызгивание, попадание пыли, снега);
• </t>
    </r>
    <r>
      <rPr>
        <b/>
        <sz val="11"/>
        <color rgb="FFFF0000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 xml:space="preserve"> – эксплуатация в крытых помещениях без регулирования температурных условий с естественной вентиляцией (температура практически не отличается от уличной, нет брызг и струй воды, незначительное количество пыли);
• </t>
    </r>
    <r>
      <rPr>
        <b/>
        <sz val="11"/>
        <color rgb="FFFF0000"/>
        <rFont val="Calibri"/>
        <family val="2"/>
        <charset val="204"/>
        <scheme val="minor"/>
      </rPr>
      <t>4</t>
    </r>
    <r>
      <rPr>
        <sz val="11"/>
        <color theme="1"/>
        <rFont val="Calibri"/>
        <family val="2"/>
        <charset val="204"/>
        <scheme val="minor"/>
      </rPr>
      <t xml:space="preserve"> – эксплуатация в крытых помещениях с отоплением и с искусственной вентиляцией (регулирование температурных условий, нет низких температур, низкая концентрация пыли);
• </t>
    </r>
    <r>
      <rPr>
        <b/>
        <sz val="11"/>
        <color rgb="FFFF0000"/>
        <rFont val="Calibri"/>
        <family val="2"/>
        <charset val="204"/>
        <scheme val="minor"/>
      </rPr>
      <t>5</t>
    </r>
    <r>
      <rPr>
        <sz val="11"/>
        <color theme="1"/>
        <rFont val="Calibri"/>
        <family val="2"/>
        <charset val="204"/>
        <scheme val="minor"/>
      </rPr>
      <t xml:space="preserve"> – работа во влажных ограниченных пространствах без отопления и вентиляции, при наличии воды либо конденсата (например, шахты, корабельные трюмы, подвалы).</t>
    </r>
  </si>
  <si>
    <r>
      <rPr>
        <b/>
        <sz val="11"/>
        <color rgb="FF0033CC"/>
        <rFont val="Calibri"/>
        <family val="2"/>
        <charset val="204"/>
        <scheme val="minor"/>
      </rPr>
      <t>Дополнительные категории:</t>
    </r>
    <r>
      <rPr>
        <sz val="11"/>
        <color theme="1"/>
        <rFont val="Calibri"/>
        <family val="2"/>
        <charset val="204"/>
        <scheme val="minor"/>
      </rPr>
      <t xml:space="preserve">
• </t>
    </r>
    <r>
      <rPr>
        <b/>
        <sz val="11"/>
        <color rgb="FFFF0000"/>
        <rFont val="Calibri"/>
        <family val="2"/>
        <charset val="204"/>
        <scheme val="minor"/>
      </rPr>
      <t>1.1</t>
    </r>
    <r>
      <rPr>
        <sz val="11"/>
        <color theme="1"/>
        <rFont val="Calibri"/>
        <family val="2"/>
        <charset val="204"/>
        <scheme val="minor"/>
      </rPr>
      <t xml:space="preserve"> – кратковременная работа в любых категориях размещения до 4 включительно, предпочтительная эксплуатация в категории размещения 4 для более продолжительной сохранности;
• </t>
    </r>
    <r>
      <rPr>
        <b/>
        <sz val="11"/>
        <color rgb="FFFF0000"/>
        <rFont val="Calibri"/>
        <family val="2"/>
        <charset val="204"/>
        <scheme val="minor"/>
      </rPr>
      <t>2.1</t>
    </r>
    <r>
      <rPr>
        <sz val="11"/>
        <color theme="1"/>
        <rFont val="Calibri"/>
        <family val="2"/>
        <charset val="204"/>
        <scheme val="minor"/>
      </rPr>
      <t xml:space="preserve"> – работа внутри комплектных устройств категории размещения до 2 включительно, где исключается конденсация влаги;
• </t>
    </r>
    <r>
      <rPr>
        <b/>
        <sz val="11"/>
        <color rgb="FFFF0000"/>
        <rFont val="Calibri"/>
        <family val="2"/>
        <charset val="204"/>
        <scheme val="minor"/>
      </rPr>
      <t>3.1</t>
    </r>
    <r>
      <rPr>
        <sz val="11"/>
        <color theme="1"/>
        <rFont val="Calibri"/>
        <family val="2"/>
        <charset val="204"/>
        <scheme val="minor"/>
      </rPr>
      <t xml:space="preserve"> – работа в нерегулярно отапливаемых помещениях с естественной вентиляцией;
• </t>
    </r>
    <r>
      <rPr>
        <b/>
        <sz val="11"/>
        <color rgb="FFFF0000"/>
        <rFont val="Calibri"/>
        <family val="2"/>
        <charset val="204"/>
        <scheme val="minor"/>
      </rPr>
      <t>4.1</t>
    </r>
    <r>
      <rPr>
        <sz val="11"/>
        <color theme="1"/>
        <rFont val="Calibri"/>
        <family val="2"/>
        <charset val="204"/>
        <scheme val="minor"/>
      </rPr>
      <t xml:space="preserve"> – работоспособность в строениях с кондиционированным воздухом;
• </t>
    </r>
    <r>
      <rPr>
        <b/>
        <sz val="11"/>
        <color rgb="FFFF0000"/>
        <rFont val="Calibri"/>
        <family val="2"/>
        <charset val="204"/>
        <scheme val="minor"/>
      </rPr>
      <t>4.2</t>
    </r>
    <r>
      <rPr>
        <sz val="11"/>
        <color theme="1"/>
        <rFont val="Calibri"/>
        <family val="2"/>
        <charset val="204"/>
        <scheme val="minor"/>
      </rPr>
      <t xml:space="preserve"> – работа в лабораторных, капитальных жилых помещениях;
• </t>
    </r>
    <r>
      <rPr>
        <b/>
        <sz val="11"/>
        <color rgb="FFFF0000"/>
        <rFont val="Calibri"/>
        <family val="2"/>
        <charset val="204"/>
        <scheme val="minor"/>
      </rPr>
      <t>5.1</t>
    </r>
    <r>
      <rPr>
        <sz val="11"/>
        <color theme="1"/>
        <rFont val="Calibri"/>
        <family val="2"/>
        <charset val="204"/>
        <scheme val="minor"/>
      </rPr>
      <t xml:space="preserve"> – работоспособность внутри комплектных устройств категории размещения 5, где исключается образование конденсата.</t>
    </r>
  </si>
  <si>
    <t>РЕАЛИЗАЦИЯ ТОЛЬКО В КОМПЛЕКТЕ С СВЕТИЛЬНИКАМИ</t>
  </si>
  <si>
    <t>OPTIMUS-P2-70</t>
  </si>
  <si>
    <t>OPTIMUS-P2-70 (OPTIC)</t>
  </si>
  <si>
    <t>OPTIMUS-P2-210 (OPTIC)</t>
  </si>
  <si>
    <t>OPTIMUS-P2-210</t>
  </si>
  <si>
    <t>OPTIMUS-P3-150</t>
  </si>
  <si>
    <t>OPTIMUS-P3-210</t>
  </si>
  <si>
    <t>OPTIMUS-P3-270</t>
  </si>
  <si>
    <t>OPTIMUS-P3-300</t>
  </si>
  <si>
    <t>OPTIMUS-P3-360</t>
  </si>
  <si>
    <t>OPTIMUS-P3-420</t>
  </si>
  <si>
    <t>OPTIMUS-P3-480</t>
  </si>
  <si>
    <t>OPTIMUS-P3-540</t>
  </si>
  <si>
    <t>OPTIMUS-P3-570</t>
  </si>
  <si>
    <t>OPTIMUS-P3-630</t>
  </si>
  <si>
    <t>OPTIMUS-P3-720</t>
  </si>
  <si>
    <t>OPTIMUS-P3-150 (OPTIC)</t>
  </si>
  <si>
    <t>OPTIMUS-P3-210 (OPTIC)</t>
  </si>
  <si>
    <t>OPTIMUS-P3-270 (OPTIC)</t>
  </si>
  <si>
    <t>OPTIMUS-P3-300 (OPTIC)</t>
  </si>
  <si>
    <t>OPTIMUS-P3-360 (OPTIC)</t>
  </si>
  <si>
    <t>OPTIMUS-P3-420 (OPTIC)</t>
  </si>
  <si>
    <t>OPTIMUS-P3-480 (OPTIC)</t>
  </si>
  <si>
    <t>OPTIMUS-P3-540 (OPTIC)</t>
  </si>
  <si>
    <t>OPTIMUS-P3-570 (OPTIC)</t>
  </si>
  <si>
    <t>OPTIMUS-P3-630 (OPTIC)</t>
  </si>
  <si>
    <t>OPTIMUS-P3-720 (OPTIC)</t>
  </si>
  <si>
    <t>OPTIMUS-P3-100</t>
  </si>
  <si>
    <t>OPTIMUS-P3-170</t>
  </si>
  <si>
    <t>OPTIMUS-P3-80 (OPTIC)</t>
  </si>
  <si>
    <t>OPTIMUS-P3-80</t>
  </si>
  <si>
    <t>OPTIMUS-P3-100 (OPTIC)</t>
  </si>
  <si>
    <t>OPTIMUS-P3-170 (OPTIC)</t>
  </si>
  <si>
    <r>
      <rPr>
        <b/>
        <sz val="11"/>
        <color rgb="FF0033CC"/>
        <rFont val="Calibri"/>
        <family val="2"/>
        <charset val="204"/>
        <scheme val="minor"/>
      </rPr>
      <t>Климатическое исполнение и категорию размещения пишут слитно:</t>
    </r>
    <r>
      <rPr>
        <sz val="11"/>
        <color theme="1"/>
        <rFont val="Calibri"/>
        <family val="2"/>
        <charset val="204"/>
        <scheme val="minor"/>
      </rPr>
      <t xml:space="preserve">
• указание на макроклимат обозначают буквами;
• указание на категорию размещения обозначают цифрами.</t>
    </r>
  </si>
  <si>
    <t>УХЛ1</t>
  </si>
  <si>
    <t>УХЛ2</t>
  </si>
  <si>
    <t>OPTIMUS-ARC-35</t>
  </si>
  <si>
    <t>OPTIMUS-ARC-40</t>
  </si>
  <si>
    <t>OPTIMUS-ARC-35 (OPTIC)</t>
  </si>
  <si>
    <t>OPTIMUS-ARC-40 (OPTIC)</t>
  </si>
  <si>
    <t>BRUM-L</t>
  </si>
  <si>
    <t>Болтовой ( на резьбу)</t>
  </si>
  <si>
    <t>BRUM-L-25</t>
  </si>
  <si>
    <t>BRUM-L-40</t>
  </si>
  <si>
    <t>BRUM-L-60</t>
  </si>
  <si>
    <t>BRUM-C</t>
  </si>
  <si>
    <t>BRUM-C-60</t>
  </si>
  <si>
    <t>УХЛ4</t>
  </si>
  <si>
    <t>Доступ к обслуживанию драйвера:</t>
  </si>
  <si>
    <t>Боковая съёмная панель</t>
  </si>
  <si>
    <t>TUB-R1-20 (L1000/300)</t>
  </si>
  <si>
    <t>TUB-R1-40 (L1000/300)</t>
  </si>
  <si>
    <t>TUB-R1-40 (L1000/600)</t>
  </si>
  <si>
    <t>TUB-R1-60 (L1000/600)</t>
  </si>
  <si>
    <t>TUB-R1-20 (L1500/300)</t>
  </si>
  <si>
    <t>TUB-R1-40 (L1500/300)</t>
  </si>
  <si>
    <t>TUB-R1-40 (L1500/600)</t>
  </si>
  <si>
    <t>TUB-R1-60 (L1500/600)</t>
  </si>
  <si>
    <t>TUB-R1-20 (L2000/300)</t>
  </si>
  <si>
    <t>TUB-R1-40 (L2000/300)</t>
  </si>
  <si>
    <t>TUB-R1-40 (L2000/600)</t>
  </si>
  <si>
    <t>TUB-R1-60 (L2000/600)</t>
  </si>
  <si>
    <t>TUB-R1-60 (L2000/900)</t>
  </si>
  <si>
    <t>TUB-R2     L1000</t>
  </si>
  <si>
    <t>TUB-R2     L1500</t>
  </si>
  <si>
    <t>TUB-R2     L2000</t>
  </si>
  <si>
    <t>TUB-R1     L1000</t>
  </si>
  <si>
    <t>TUB-R1     L1500</t>
  </si>
  <si>
    <t>TUB-R1     L2000</t>
  </si>
  <si>
    <t>TUB-R1</t>
  </si>
  <si>
    <t>TUB-R2</t>
  </si>
  <si>
    <t>MIRAGE P1</t>
  </si>
  <si>
    <t>BRUM-QUADRO-1 (L1000)</t>
  </si>
  <si>
    <t>BRUM-QUADRO-2 (L1000)</t>
  </si>
  <si>
    <t>BRUM-QUADRO-3 (L1000)</t>
  </si>
  <si>
    <t>BRUM-QUADRO-4 (L1000)</t>
  </si>
  <si>
    <t>Кронштейны и консоли</t>
  </si>
  <si>
    <t>УХЛ3</t>
  </si>
  <si>
    <t>Виды климатических исполнений и категории размещения (ГОСТ 15150-69)</t>
  </si>
  <si>
    <t xml:space="preserve">Микропризма </t>
  </si>
  <si>
    <r>
      <t xml:space="preserve">Опора металическая </t>
    </r>
    <r>
      <rPr>
        <sz val="11"/>
        <color theme="1"/>
        <rFont val="Calibri"/>
        <family val="2"/>
        <charset val="204"/>
      </rPr>
      <t>Ø 89 mm</t>
    </r>
  </si>
  <si>
    <r>
      <t xml:space="preserve">Опора металическая </t>
    </r>
    <r>
      <rPr>
        <sz val="11"/>
        <color theme="1"/>
        <rFont val="Calibri"/>
        <family val="2"/>
        <charset val="204"/>
      </rPr>
      <t>Ø 108 mm</t>
    </r>
  </si>
  <si>
    <t xml:space="preserve">Матовый ОПАЛ </t>
  </si>
  <si>
    <t>от 500</t>
  </si>
  <si>
    <t>OPTIMUS-S3-100</t>
  </si>
  <si>
    <t xml:space="preserve">ROOM-К-15 </t>
  </si>
  <si>
    <t>ROOM-К-18</t>
  </si>
  <si>
    <t>ROOM-К-20</t>
  </si>
  <si>
    <t>ROOM-K</t>
  </si>
  <si>
    <t>OPTIMUS-S1-160</t>
  </si>
  <si>
    <t>OPTIMUS-S1-180</t>
  </si>
  <si>
    <t>OPTIMUS-S1-190</t>
  </si>
  <si>
    <t>OPTIMUS-S1-210</t>
  </si>
  <si>
    <t>950*120*130</t>
  </si>
  <si>
    <t>1050*120*130</t>
  </si>
  <si>
    <t>1150*120*130</t>
  </si>
  <si>
    <t>OPTIMUS-S1-160 (OPTIC)</t>
  </si>
  <si>
    <t>OPTIMUS-S1-180 (OPTIC)</t>
  </si>
  <si>
    <t>OPTIMUS-S1-190 (OPTIC)</t>
  </si>
  <si>
    <t>OPTIMUS-S1-210 (OPTIC)</t>
  </si>
  <si>
    <t>КП-1</t>
  </si>
  <si>
    <t>КП-2</t>
  </si>
  <si>
    <t>210*360*75</t>
  </si>
  <si>
    <t>300*360*75</t>
  </si>
  <si>
    <t>350*360*75</t>
  </si>
  <si>
    <t>450*360*75</t>
  </si>
  <si>
    <t>550*360*75</t>
  </si>
  <si>
    <t>650*360*75</t>
  </si>
  <si>
    <t>750*360*75</t>
  </si>
  <si>
    <t>850*360*75</t>
  </si>
  <si>
    <t>950*360*75</t>
  </si>
  <si>
    <t>1100*360*75</t>
  </si>
  <si>
    <t>1150*360*75</t>
  </si>
  <si>
    <t>1250*360*75</t>
  </si>
  <si>
    <t>770*180*140</t>
  </si>
  <si>
    <t>MIRAGE-S2-280 (OPTIC)</t>
  </si>
  <si>
    <t>MIRAGE-S2-320 (OPTIC)</t>
  </si>
  <si>
    <t>MIRAGE-S2-480</t>
  </si>
  <si>
    <t>MIRAGE-S2-320</t>
  </si>
  <si>
    <t>MIRAGE-S2-280</t>
  </si>
  <si>
    <t>Индекс цветопередачи (CRI), Ra</t>
  </si>
  <si>
    <t>80+</t>
  </si>
  <si>
    <t>Ресурс светодиодов, Ч:</t>
  </si>
  <si>
    <t>Варианты крепления:</t>
  </si>
  <si>
    <t>Поворотный кронштейн, рым-гайка</t>
  </si>
  <si>
    <t>Класс защ. от поражения эл. током:</t>
  </si>
  <si>
    <t>I</t>
  </si>
  <si>
    <t>Защита от 380 V:</t>
  </si>
  <si>
    <t>Драйвер тока (марка):</t>
  </si>
  <si>
    <t>Защита от холостого хода:</t>
  </si>
  <si>
    <t>Крепление под консоль, рым-гайка</t>
  </si>
  <si>
    <t>ОПОРА-108-М4</t>
  </si>
  <si>
    <t>ОПОРА-108-М5</t>
  </si>
  <si>
    <t>ОПОРА-108-М6</t>
  </si>
  <si>
    <t>BRUM-S3</t>
  </si>
  <si>
    <t>BRUM-S3-20</t>
  </si>
  <si>
    <t>BRUM-S3-30</t>
  </si>
  <si>
    <t>BRUM-S3-40</t>
  </si>
  <si>
    <t>BRUM-S3-50</t>
  </si>
  <si>
    <t>BRUM-S3-60</t>
  </si>
  <si>
    <t>BRUM-RL</t>
  </si>
  <si>
    <t>BRUM-RING-DUO</t>
  </si>
  <si>
    <t>BRUM-RING-DUO-25</t>
  </si>
  <si>
    <t>BRUM-RING-DUO-40</t>
  </si>
  <si>
    <t>BRUM-RING-DUO-60</t>
  </si>
  <si>
    <t>BRUM-RING-DUO-80</t>
  </si>
  <si>
    <t>BRUM-RING-TRIO</t>
  </si>
  <si>
    <t>BRUM-RING-TRIO-25</t>
  </si>
  <si>
    <t>BRUM-RING-TRIO-40</t>
  </si>
  <si>
    <t>BRUM-RING-TRIO-60</t>
  </si>
  <si>
    <t>BRUM-RING-TRIO-80</t>
  </si>
  <si>
    <t>BRUM-RING-QUATTRO</t>
  </si>
  <si>
    <t>BRUM-RING-QUATTRO-25</t>
  </si>
  <si>
    <t>BRUM-RING-QUATTRO-60</t>
  </si>
  <si>
    <t>BRUM-RING-QUATTRO-80</t>
  </si>
  <si>
    <t>BRUM-RING-QUATTRO-40</t>
  </si>
  <si>
    <t>BRUM RING</t>
  </si>
  <si>
    <t>1350*240*75</t>
  </si>
  <si>
    <t>1350*360*75</t>
  </si>
  <si>
    <t>1100*120*130</t>
  </si>
  <si>
    <t>4,,8</t>
  </si>
  <si>
    <t>750*130*75</t>
  </si>
  <si>
    <t>550*130*75</t>
  </si>
  <si>
    <t>210*130*75</t>
  </si>
  <si>
    <t>Размер : Ø*В, mm</t>
  </si>
  <si>
    <t>150*50</t>
  </si>
  <si>
    <t>LG</t>
  </si>
  <si>
    <t>Накладной</t>
  </si>
  <si>
    <t>180*50</t>
  </si>
  <si>
    <t>Белый</t>
  </si>
  <si>
    <t>Нет</t>
  </si>
  <si>
    <t>100*100*800</t>
  </si>
  <si>
    <t>LOW</t>
  </si>
  <si>
    <t>BRUM-RL-50 (L3 м)</t>
  </si>
  <si>
    <t>BRUM-RL-75 (L4м)</t>
  </si>
  <si>
    <t>BRUM-RL-50 (L4 м)</t>
  </si>
  <si>
    <t>PRIMA-DUO</t>
  </si>
  <si>
    <t>PRIMA-TRIO</t>
  </si>
  <si>
    <t>PRIMA-QUATTRO</t>
  </si>
  <si>
    <t>PRIMA</t>
  </si>
  <si>
    <t>Торшерный</t>
  </si>
  <si>
    <t>80*80*320</t>
  </si>
  <si>
    <t>PRIMA-QUINTO</t>
  </si>
  <si>
    <t>1155х180х55</t>
  </si>
  <si>
    <t xml:space="preserve"> </t>
  </si>
  <si>
    <t>BRUM-ELEGANT-30 (L3)</t>
  </si>
  <si>
    <t>BRUM-ELEGANT-50 (L3)</t>
  </si>
  <si>
    <t>BRUM-ELEGANT-50 (L4)</t>
  </si>
  <si>
    <t>BRUM-ELEGANT-50 (L5)</t>
  </si>
  <si>
    <t>BRUM-ELEGANT-60 (L4)</t>
  </si>
  <si>
    <t>BRUM-ELEGANT-60 (L5)</t>
  </si>
  <si>
    <t>BRUM-ELEGANT</t>
  </si>
  <si>
    <t>LOW R10</t>
  </si>
  <si>
    <t>LOW S20</t>
  </si>
  <si>
    <t>LOW S10</t>
  </si>
  <si>
    <t>LOW R20</t>
  </si>
  <si>
    <t>FLAT 220V</t>
  </si>
  <si>
    <t>FLAT-EM (Аварийные)</t>
  </si>
  <si>
    <t>ОПОРЫ 89 mm,108 mm</t>
  </si>
  <si>
    <t>РЕАЛИЗАЦИЯ ТОЛЬКО В КОМПЛЕКТЕ С ОПОРАМИ И СВЕТИЛЬНИКАМИ</t>
  </si>
  <si>
    <t>Марка металла:</t>
  </si>
  <si>
    <t>Холодная оцинковка</t>
  </si>
  <si>
    <t>Тип грунта:</t>
  </si>
  <si>
    <t>Сталь конструкционная</t>
  </si>
  <si>
    <t>Цинкосодержащий грунт</t>
  </si>
  <si>
    <t>Диаметр фланца, mm</t>
  </si>
  <si>
    <t xml:space="preserve">Комплектация: </t>
  </si>
  <si>
    <t>Диаметр основной части, mm</t>
  </si>
  <si>
    <t>Размер фланца, mm</t>
  </si>
  <si>
    <t>Закладная, комплект креплений</t>
  </si>
  <si>
    <t>Тип фланца:</t>
  </si>
  <si>
    <t>Круглый</t>
  </si>
  <si>
    <t>3 метра</t>
  </si>
  <si>
    <t>FLAT 220V (D150 mm)</t>
  </si>
  <si>
    <t>FLAT-3</t>
  </si>
  <si>
    <t>отсутствуют</t>
  </si>
  <si>
    <t>Ударопрочный поликарбонат</t>
  </si>
  <si>
    <t>Наличие защиты:</t>
  </si>
  <si>
    <t>Антивандальный корпус</t>
  </si>
  <si>
    <t>Тип установленных датчиков:</t>
  </si>
  <si>
    <t>опция отсутствует</t>
  </si>
  <si>
    <t>Наличие блока аварийного питания,ресурс</t>
  </si>
  <si>
    <t>Оптический порог срабатывания, Lx</t>
  </si>
  <si>
    <t>Акустический порог срабатывания, dB</t>
  </si>
  <si>
    <t>Время задержки выключения,min</t>
  </si>
  <si>
    <t>Снижение св.потока в дежурном режиме,%</t>
  </si>
  <si>
    <t>FLAT-3-F</t>
  </si>
  <si>
    <t xml:space="preserve">Фотодатчик </t>
  </si>
  <si>
    <t>FLAT-3-A</t>
  </si>
  <si>
    <t>Акустический</t>
  </si>
  <si>
    <t>FLAT-3-FA</t>
  </si>
  <si>
    <t>Фотоакустический</t>
  </si>
  <si>
    <t>FLAT-3-DFA1</t>
  </si>
  <si>
    <t>FLAT-3-DFA2</t>
  </si>
  <si>
    <t>FLAT-3-FMW</t>
  </si>
  <si>
    <t>Фотодатчик + микроволновый</t>
  </si>
  <si>
    <t>Дежурный режим</t>
  </si>
  <si>
    <t>FLAT-4</t>
  </si>
  <si>
    <t>Световой поток (с учетом потерь), Lm</t>
  </si>
  <si>
    <t>FLAT-4-F</t>
  </si>
  <si>
    <t>FLAT-4-A</t>
  </si>
  <si>
    <t>FLAT-4-FA</t>
  </si>
  <si>
    <t>FLAT-4-DFA1</t>
  </si>
  <si>
    <t>FLAT-4-DFA2</t>
  </si>
  <si>
    <t>FLAT-4-FMW</t>
  </si>
  <si>
    <t>FLAT-5</t>
  </si>
  <si>
    <t>FLAT-5-F</t>
  </si>
  <si>
    <t>FLAT-5-A</t>
  </si>
  <si>
    <t>FLAT-5-FA</t>
  </si>
  <si>
    <t>FLAT-5-DFA1</t>
  </si>
  <si>
    <t>FLAT-5-DFA2</t>
  </si>
  <si>
    <t>FLAT-5-FMW</t>
  </si>
  <si>
    <t>FLAT 220V (D180 mm)</t>
  </si>
  <si>
    <t>FLAT-6</t>
  </si>
  <si>
    <t>FLAT-6-F</t>
  </si>
  <si>
    <t>FLAT-6-A</t>
  </si>
  <si>
    <t>FLAT-6-FA</t>
  </si>
  <si>
    <t>FLAT-6-DFA1</t>
  </si>
  <si>
    <t>FLAT-6-DFA2</t>
  </si>
  <si>
    <t>FLAT-6-FMW</t>
  </si>
  <si>
    <t>FLAT-8</t>
  </si>
  <si>
    <t>FLAT-8-F</t>
  </si>
  <si>
    <t>FLAT-8-A</t>
  </si>
  <si>
    <t>FLAT-8-FA</t>
  </si>
  <si>
    <t>FLAT-8-DFA1</t>
  </si>
  <si>
    <t>FLAT-8-DFA2</t>
  </si>
  <si>
    <t>FLAT-8-FMW</t>
  </si>
  <si>
    <t>FLAT-10</t>
  </si>
  <si>
    <t>FLAT-10-F</t>
  </si>
  <si>
    <t>FLAT-10-A</t>
  </si>
  <si>
    <t>FLAT-10-FA</t>
  </si>
  <si>
    <t>FLAT-10-DFA1</t>
  </si>
  <si>
    <t>FLAT-10-DFA2</t>
  </si>
  <si>
    <t>FLAT-10-FMW</t>
  </si>
  <si>
    <t>FLAT-12</t>
  </si>
  <si>
    <t>FLAT-12-F</t>
  </si>
  <si>
    <t>FLAT-12-A</t>
  </si>
  <si>
    <t>FLAT-12-FA</t>
  </si>
  <si>
    <t>FLAT-12-DFA1</t>
  </si>
  <si>
    <t>FLAT-12-DFA2</t>
  </si>
  <si>
    <t>FLAT-12-FMW</t>
  </si>
  <si>
    <t>FLAT 12V (D150 mm)</t>
  </si>
  <si>
    <t>FLAT-3 (DC 12V)</t>
  </si>
  <si>
    <t xml:space="preserve">Напряжение питания DC, V </t>
  </si>
  <si>
    <t>FLAT-3-F (DC 12V)</t>
  </si>
  <si>
    <t>FLAT-3-A (DC 12V)</t>
  </si>
  <si>
    <t>FLAT-3-FA (DC 12V)</t>
  </si>
  <si>
    <t>FLAT-6 (DC 12V)</t>
  </si>
  <si>
    <t>FLAT-6-F (DC 12V)</t>
  </si>
  <si>
    <t>FLAT-6-A (DC 12V)</t>
  </si>
  <si>
    <t>FLAT-6-FA (DC 12V)</t>
  </si>
  <si>
    <t>FLAT 24V (D150 mm)</t>
  </si>
  <si>
    <t>FLAT-3 (DC 24V)</t>
  </si>
  <si>
    <t>FLAT-3-F (DC 24V)</t>
  </si>
  <si>
    <t>FLAT-3-A (DC 24V)</t>
  </si>
  <si>
    <t>FLAT-3-FA (DC 24V)</t>
  </si>
  <si>
    <t>FLAT-6 (DC 24V)</t>
  </si>
  <si>
    <t>FLAT-6-F (DC 24V)</t>
  </si>
  <si>
    <t>FLAT-6-A (DC 24V)</t>
  </si>
  <si>
    <t>FLAT-6-FA (DC 24V)</t>
  </si>
  <si>
    <t>FLAT 36V (D150 mm)</t>
  </si>
  <si>
    <t>FLAT-8 (DC 36V)</t>
  </si>
  <si>
    <t>FLAT-8-F (DC 36V)</t>
  </si>
  <si>
    <t>FLAT-8-A (DC 36V)</t>
  </si>
  <si>
    <t>FLAT-8-FA (DC 36V)</t>
  </si>
  <si>
    <t>FLAT-6-A (EM)</t>
  </si>
  <si>
    <t>Наличие блока аварийного питания</t>
  </si>
  <si>
    <t>Емкость акумулятора, mA/ч</t>
  </si>
  <si>
    <t>Тип встраиваемого аккумулятора</t>
  </si>
  <si>
    <t>Li-ion</t>
  </si>
  <si>
    <t>FLAT-6-FA (EM)</t>
  </si>
  <si>
    <t>FLAT-6-DFA1 (EM)</t>
  </si>
  <si>
    <t>FLAT-6-DFA2 (EM)</t>
  </si>
  <si>
    <t>FLAT-6-FMW (EM)</t>
  </si>
  <si>
    <t>FLAT-8 (EM)</t>
  </si>
  <si>
    <t>FLAT-8-F (EM)</t>
  </si>
  <si>
    <t>FLAT-8-A (EM)</t>
  </si>
  <si>
    <t>FLAT-8-FA (EM)</t>
  </si>
  <si>
    <t>FLAT-8-DFA1 (EM)</t>
  </si>
  <si>
    <t>FLAT-8-DFA2 (EM)</t>
  </si>
  <si>
    <t>FLAT-8-FMW (EM)</t>
  </si>
  <si>
    <t>Серый,металик</t>
  </si>
  <si>
    <t>Высота опоры, mm</t>
  </si>
  <si>
    <t>ЗКК-1</t>
  </si>
  <si>
    <t>ЗКК-1,2</t>
  </si>
  <si>
    <t>ЗКК-1,5</t>
  </si>
  <si>
    <t>50*50</t>
  </si>
  <si>
    <t>ВИД ДОРАБОТКИ</t>
  </si>
  <si>
    <t>ЕД. ИЗМ.</t>
  </si>
  <si>
    <t>K15° / K30° / Г60° / Г90° / Ш150*75°</t>
  </si>
  <si>
    <t>250*250</t>
  </si>
  <si>
    <t>4 метра</t>
  </si>
  <si>
    <t>Mean Well</t>
  </si>
  <si>
    <t>76 (max.)</t>
  </si>
  <si>
    <t>89 (max.)</t>
  </si>
  <si>
    <t>ALFA</t>
  </si>
  <si>
    <t>Возможность установки кронштейна  с регулировкой угла наклона</t>
  </si>
  <si>
    <t>Серый, металик</t>
  </si>
  <si>
    <t>400*120*130</t>
  </si>
  <si>
    <t>1250*120*130</t>
  </si>
  <si>
    <t>400*240*130</t>
  </si>
  <si>
    <t>400*360*130</t>
  </si>
  <si>
    <t>410*80*80</t>
  </si>
  <si>
    <t>225*80*80</t>
  </si>
  <si>
    <t>600*80*80</t>
  </si>
  <si>
    <t>FLAT-EM (D180 mm)</t>
  </si>
  <si>
    <t>400*240*75</t>
  </si>
  <si>
    <t>350*130*75</t>
  </si>
  <si>
    <t>400*130*75</t>
  </si>
  <si>
    <t>450*130*75</t>
  </si>
  <si>
    <t>650*130*75</t>
  </si>
  <si>
    <t>TUB-R2-20 (L1000/300)</t>
  </si>
  <si>
    <t>TUB-R2-40 (L1000/300)</t>
  </si>
  <si>
    <t>TUB-R2-40 (L1000/600)</t>
  </si>
  <si>
    <t>TUB-R2-60 (L1000/600)</t>
  </si>
  <si>
    <t>TUB-R2-20 (L1500/300)</t>
  </si>
  <si>
    <t>TUB-R2-40 (L1500/300)</t>
  </si>
  <si>
    <t>TUB-R2-40 (L1500/600)</t>
  </si>
  <si>
    <t>TUB-R2-60 (L1500/600)</t>
  </si>
  <si>
    <t>TUB-R2-20 (L2000/300)</t>
  </si>
  <si>
    <t>TUB-R2-40 (L2000/300)</t>
  </si>
  <si>
    <t>TUB-R2-40 (L2000/600)</t>
  </si>
  <si>
    <t>TUB-R2-60 (L2000/600)</t>
  </si>
  <si>
    <t>TUB-R2-60 (L2000/900)</t>
  </si>
  <si>
    <t>Дополнительная опция</t>
  </si>
  <si>
    <t>Регулируемый кронштейн</t>
  </si>
  <si>
    <t>50 (max.)</t>
  </si>
  <si>
    <t>ОПОРА-89-М1</t>
  </si>
  <si>
    <t>ОПОРА-89-М2</t>
  </si>
  <si>
    <t>ОПОРА-89-М3</t>
  </si>
  <si>
    <t>Квадратный</t>
  </si>
  <si>
    <t>150*150</t>
  </si>
  <si>
    <t>220*220</t>
  </si>
  <si>
    <t>80 (max.)</t>
  </si>
  <si>
    <t>560*80</t>
  </si>
  <si>
    <t>300*300</t>
  </si>
  <si>
    <t>ALFA-30</t>
  </si>
  <si>
    <t>ALFA-50</t>
  </si>
  <si>
    <t>ALFA-90</t>
  </si>
  <si>
    <t>BRUM-C-60 ( в комплекте с опорой 2840 mm)</t>
  </si>
  <si>
    <t>100*60*3000</t>
  </si>
  <si>
    <t>Размеры световой части: Д*Ш, mm</t>
  </si>
  <si>
    <t>100*60*4000</t>
  </si>
  <si>
    <t>100*60*5000</t>
  </si>
  <si>
    <t>FLAT-12-36V (Низковольтные)</t>
  </si>
  <si>
    <t>Угол наклона световой части, гр.</t>
  </si>
  <si>
    <t>RAL 7001</t>
  </si>
  <si>
    <t>200*60</t>
  </si>
  <si>
    <t>Размер окна ввода кабеля: В*Ш, mm</t>
  </si>
  <si>
    <t>6 метра</t>
  </si>
  <si>
    <t>Материал рамки:</t>
  </si>
  <si>
    <t>Листовая сталь</t>
  </si>
  <si>
    <t>BRUM-RL-75 (L3 м)</t>
  </si>
  <si>
    <t>1100*130*75</t>
  </si>
  <si>
    <t>950*130*75</t>
  </si>
  <si>
    <t>OPTIMUS-FS-30</t>
  </si>
  <si>
    <t>OPTIMUS-FS-35</t>
  </si>
  <si>
    <t>OPTIMUS-FS-40</t>
  </si>
  <si>
    <t>OPTIMUS-FS-50</t>
  </si>
  <si>
    <t>OPTIMUS-FS-60</t>
  </si>
  <si>
    <t>OPTIMUS-FS-70</t>
  </si>
  <si>
    <t>OPTIMUS-FS-90</t>
  </si>
  <si>
    <t>OPTIMUS-FS-100</t>
  </si>
  <si>
    <t>OPTIMUS-FS-120</t>
  </si>
  <si>
    <t>OPTIMUS-FS-140</t>
  </si>
  <si>
    <t>OPTIMUS-FS-160</t>
  </si>
  <si>
    <t>OPTIMUS-FS-180</t>
  </si>
  <si>
    <t>OPTIMUS-FS-190</t>
  </si>
  <si>
    <t>OPTIMUS-FS-30 (OPTIC)</t>
  </si>
  <si>
    <t>OPTIMUS FS БЕЗ ОПТИКИ</t>
  </si>
  <si>
    <t>OPTIMUS FS С ОПТИКОЙ</t>
  </si>
  <si>
    <t>OPTIMUS-FS-35 (OPTIC)</t>
  </si>
  <si>
    <t>OPTIMUS-FS-40 (OPTIC)</t>
  </si>
  <si>
    <t>OPTIMUS-FS-50 (OPTIC)</t>
  </si>
  <si>
    <t>OPTIMUS-FS-60 (OPTIC)</t>
  </si>
  <si>
    <t>OPTIMUS-FS-70 (OPTIC)</t>
  </si>
  <si>
    <t>OPTIMUS-FS-90 (OPTIC)</t>
  </si>
  <si>
    <t>OPTIMUS-FS-100 (OPTIC)</t>
  </si>
  <si>
    <t>OPTIMUS-FS-120 (OPTIC)</t>
  </si>
  <si>
    <t>OPTIMUS-FS-140 (OPTIC)</t>
  </si>
  <si>
    <t>OPTIMUS-FS-160 (OPTIC)</t>
  </si>
  <si>
    <t>OPTIMUS-FS-180 (OPTIC)</t>
  </si>
  <si>
    <t>OPTIMUS-FS-190 (OPTIC)</t>
  </si>
  <si>
    <t>89*700</t>
  </si>
  <si>
    <t>80*300</t>
  </si>
  <si>
    <t>89*400</t>
  </si>
  <si>
    <t>80*600</t>
  </si>
  <si>
    <t>89*1200</t>
  </si>
  <si>
    <t>89*900</t>
  </si>
  <si>
    <t>89*1700</t>
  </si>
  <si>
    <t>89*1400</t>
  </si>
  <si>
    <t>89*1100</t>
  </si>
  <si>
    <t>80*900</t>
  </si>
  <si>
    <t>Классификация защиты (IP коды)</t>
  </si>
  <si>
    <t>Накладное</t>
  </si>
  <si>
    <t>Резьбовое, на винт</t>
  </si>
  <si>
    <t>OPTIMUS FS</t>
  </si>
  <si>
    <t>Гарантия, лет</t>
  </si>
  <si>
    <t>89/57</t>
  </si>
  <si>
    <t>108/76</t>
  </si>
  <si>
    <t>от - 45°С до +50°С</t>
  </si>
  <si>
    <t>Функция встроена в источник питания</t>
  </si>
  <si>
    <t>Тип КСС</t>
  </si>
  <si>
    <t>ИЗОБРАЖЕНИЯ И ДЕТАЛИЗИРОВАННЫЕ ЧЕРТЕЖИ</t>
  </si>
  <si>
    <t>КСС</t>
  </si>
  <si>
    <r>
      <t>от - 45</t>
    </r>
    <r>
      <rPr>
        <b/>
        <sz val="10"/>
        <rFont val="Calibri"/>
        <family val="2"/>
        <charset val="204"/>
      </rPr>
      <t>°С до +50°С</t>
    </r>
  </si>
  <si>
    <t>Линейный оптический акрил</t>
  </si>
  <si>
    <t>Матовый акрил</t>
  </si>
  <si>
    <r>
      <t>K15° / K30° / Г60° / Г90°</t>
    </r>
    <r>
      <rPr>
        <b/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  <scheme val="minor"/>
      </rPr>
      <t>/ Ш150*75°</t>
    </r>
  </si>
  <si>
    <r>
      <t xml:space="preserve">Размеры опоры: </t>
    </r>
    <r>
      <rPr>
        <b/>
        <sz val="10"/>
        <color theme="1"/>
        <rFont val="Calibri"/>
        <family val="2"/>
        <charset val="204"/>
      </rPr>
      <t>Ø, mm</t>
    </r>
  </si>
  <si>
    <r>
      <t xml:space="preserve">Размеры световой части: </t>
    </r>
    <r>
      <rPr>
        <b/>
        <sz val="10"/>
        <color theme="1"/>
        <rFont val="Calibri"/>
        <family val="2"/>
        <charset val="204"/>
      </rPr>
      <t>Ø*В, mm</t>
    </r>
  </si>
  <si>
    <t>Тип крепления опоры:</t>
  </si>
  <si>
    <r>
      <t>Размеры световой части: Д*Ш</t>
    </r>
    <r>
      <rPr>
        <b/>
        <sz val="10"/>
        <color theme="1"/>
        <rFont val="Calibri"/>
        <family val="2"/>
        <charset val="204"/>
      </rPr>
      <t>, mm</t>
    </r>
  </si>
  <si>
    <r>
      <t>Размеры корпуса: Ø</t>
    </r>
    <r>
      <rPr>
        <b/>
        <sz val="10"/>
        <color theme="1"/>
        <rFont val="Calibri"/>
        <family val="2"/>
        <charset val="204"/>
      </rPr>
      <t>*В, mm</t>
    </r>
  </si>
  <si>
    <r>
      <t>90</t>
    </r>
    <r>
      <rPr>
        <b/>
        <sz val="10"/>
        <rFont val="Calibri"/>
        <family val="2"/>
        <charset val="204"/>
      </rPr>
      <t>°</t>
    </r>
  </si>
  <si>
    <r>
      <t>100</t>
    </r>
    <r>
      <rPr>
        <b/>
        <sz val="10"/>
        <rFont val="Calibri"/>
        <family val="2"/>
        <charset val="204"/>
      </rPr>
      <t>°</t>
    </r>
  </si>
  <si>
    <r>
      <t>105</t>
    </r>
    <r>
      <rPr>
        <b/>
        <sz val="10"/>
        <rFont val="Calibri"/>
        <family val="2"/>
        <charset val="204"/>
      </rPr>
      <t>°</t>
    </r>
  </si>
  <si>
    <r>
      <t>110</t>
    </r>
    <r>
      <rPr>
        <b/>
        <sz val="10"/>
        <rFont val="Calibri"/>
        <family val="2"/>
        <charset val="204"/>
      </rPr>
      <t>°</t>
    </r>
  </si>
  <si>
    <r>
      <t xml:space="preserve">Размеры световой части: </t>
    </r>
    <r>
      <rPr>
        <b/>
        <sz val="10"/>
        <color theme="1"/>
        <rFont val="Calibri"/>
        <family val="2"/>
        <charset val="204"/>
      </rPr>
      <t xml:space="preserve">Ø * </t>
    </r>
    <r>
      <rPr>
        <b/>
        <sz val="10"/>
        <color theme="1"/>
        <rFont val="Calibri"/>
        <family val="2"/>
        <charset val="204"/>
        <scheme val="minor"/>
      </rPr>
      <t>В, mm</t>
    </r>
  </si>
  <si>
    <r>
      <t xml:space="preserve">Размеры световой части: </t>
    </r>
    <r>
      <rPr>
        <b/>
        <sz val="10"/>
        <color theme="1"/>
        <rFont val="Calibri"/>
        <family val="2"/>
        <charset val="204"/>
      </rPr>
      <t>Ø*Ø*В, mm</t>
    </r>
  </si>
  <si>
    <t>BRUM-S1-QUATTRO</t>
  </si>
  <si>
    <t>BRUM-S1-TRIO</t>
  </si>
  <si>
    <t>BRUM-S1-DUO</t>
  </si>
  <si>
    <t>BRUM-S1-DUO-40</t>
  </si>
  <si>
    <t>BRUM-S1-DUO-80</t>
  </si>
  <si>
    <t>BRUM-S1-TRIO-60</t>
  </si>
  <si>
    <t>BRUM-S1-QUATTRO-40</t>
  </si>
  <si>
    <t>BRUM-S2-DUO</t>
  </si>
  <si>
    <t>BRUM-S2-DUO-40</t>
  </si>
  <si>
    <t>BRUM-S2-DUO-60</t>
  </si>
  <si>
    <t>BRUM-S2-DUO-80</t>
  </si>
  <si>
    <t>BRUM-S2-DUO-100</t>
  </si>
  <si>
    <t>BRUM-S2-DUO-120</t>
  </si>
  <si>
    <t>BRUM-S2-TRIO</t>
  </si>
  <si>
    <t>BRUM-S2-TRIO-60</t>
  </si>
  <si>
    <t>BRUM-S2-TRIO-90</t>
  </si>
  <si>
    <t>BRUM-S2-TRIO-120</t>
  </si>
  <si>
    <t>BRUM-S2-TRIO-150</t>
  </si>
  <si>
    <t>BRUM-S2-TRIO-180</t>
  </si>
  <si>
    <t>BRUM-S2-QUATTRO</t>
  </si>
  <si>
    <t>BRUM-S2-QUATTRO-80</t>
  </si>
  <si>
    <t>BRUM-S2-QUATTRO-120</t>
  </si>
  <si>
    <t>BRUM-S2-QUATTRO-160</t>
  </si>
  <si>
    <t>BRUM-S2-QUATTRO-200</t>
  </si>
  <si>
    <t>BRUM-S2-QUATTRO-240</t>
  </si>
  <si>
    <t>BRUM-S3-DUO</t>
  </si>
  <si>
    <t>BRUM-S3-DUO-40</t>
  </si>
  <si>
    <t>BRUM-S3-DUO-60</t>
  </si>
  <si>
    <t>BRUM-S3-DUO-80</t>
  </si>
  <si>
    <t>BRUM-S3-DUO-100</t>
  </si>
  <si>
    <t>BRUM-S3-DUO-120</t>
  </si>
  <si>
    <t>BRUM-S3-TRIO</t>
  </si>
  <si>
    <t>BRUM-S3-TRIO-60</t>
  </si>
  <si>
    <t>BRUM-S3-TRIO-90</t>
  </si>
  <si>
    <t>BRUM-S3-TRIO-120</t>
  </si>
  <si>
    <t>BRUM-S3-TRIO-150</t>
  </si>
  <si>
    <t>BRUM-S3-TRIO-180</t>
  </si>
  <si>
    <t>BRUM-S3-QUATTRO</t>
  </si>
  <si>
    <t>BRUM-S3-QUATTRO-80</t>
  </si>
  <si>
    <t>BRUM-S3-QUATTRO-120</t>
  </si>
  <si>
    <t>BRUM-S3-QUATTRO-160</t>
  </si>
  <si>
    <t>BRUM-S3-QUATTRO-200</t>
  </si>
  <si>
    <t>BRUM-S3-QUATTRO-240</t>
  </si>
  <si>
    <r>
      <t>Д120</t>
    </r>
    <r>
      <rPr>
        <b/>
        <sz val="10"/>
        <rFont val="Calibri"/>
        <family val="2"/>
        <charset val="204"/>
      </rPr>
      <t>° / Ш150*75°</t>
    </r>
  </si>
  <si>
    <r>
      <t xml:space="preserve">Размеры опоры: </t>
    </r>
    <r>
      <rPr>
        <b/>
        <sz val="10"/>
        <rFont val="Calibri"/>
        <family val="2"/>
        <charset val="204"/>
      </rPr>
      <t>Ø</t>
    </r>
    <r>
      <rPr>
        <b/>
        <sz val="10"/>
        <rFont val="Calibri"/>
        <family val="2"/>
        <charset val="204"/>
        <scheme val="minor"/>
      </rPr>
      <t>*В, mm</t>
    </r>
  </si>
  <si>
    <r>
      <t>Д120</t>
    </r>
    <r>
      <rPr>
        <b/>
        <sz val="10"/>
        <rFont val="Calibri"/>
        <family val="2"/>
        <charset val="204"/>
      </rPr>
      <t>°</t>
    </r>
  </si>
  <si>
    <r>
      <t>от - 40</t>
    </r>
    <r>
      <rPr>
        <b/>
        <sz val="10"/>
        <rFont val="Calibri"/>
        <family val="2"/>
        <charset val="204"/>
      </rPr>
      <t>°С до +55°С</t>
    </r>
  </si>
  <si>
    <r>
      <t>от - 25</t>
    </r>
    <r>
      <rPr>
        <b/>
        <sz val="10"/>
        <rFont val="Calibri"/>
        <family val="2"/>
        <charset val="204"/>
      </rPr>
      <t>°С до +40°С</t>
    </r>
  </si>
  <si>
    <r>
      <t xml:space="preserve">Диаметр фланца: </t>
    </r>
    <r>
      <rPr>
        <b/>
        <sz val="10"/>
        <color theme="1"/>
        <rFont val="Calibri"/>
        <family val="2"/>
        <charset val="204"/>
      </rPr>
      <t xml:space="preserve">Ø, </t>
    </r>
    <r>
      <rPr>
        <b/>
        <sz val="10"/>
        <color theme="1"/>
        <rFont val="Calibri"/>
        <family val="2"/>
        <charset val="204"/>
        <scheme val="minor"/>
      </rPr>
      <t>mm</t>
    </r>
  </si>
  <si>
    <r>
      <t xml:space="preserve">Диаметр основной части: </t>
    </r>
    <r>
      <rPr>
        <b/>
        <sz val="10"/>
        <rFont val="Calibri"/>
        <family val="2"/>
        <charset val="204"/>
      </rPr>
      <t xml:space="preserve">Ø, </t>
    </r>
    <r>
      <rPr>
        <b/>
        <sz val="10"/>
        <rFont val="Calibri"/>
        <family val="2"/>
        <charset val="204"/>
        <scheme val="minor"/>
      </rPr>
      <t>mm</t>
    </r>
  </si>
  <si>
    <t>Ø450*Ø200*595</t>
  </si>
  <si>
    <t>600*80*40</t>
  </si>
  <si>
    <t>500*80*80</t>
  </si>
  <si>
    <r>
      <t>500*80*80 (угол наклона 25</t>
    </r>
    <r>
      <rPr>
        <b/>
        <sz val="10"/>
        <rFont val="Calibri"/>
        <family val="2"/>
        <charset val="204"/>
      </rPr>
      <t>°)</t>
    </r>
  </si>
  <si>
    <t>700*80*80</t>
  </si>
  <si>
    <r>
      <t>700*80*80 (угол наклона 20</t>
    </r>
    <r>
      <rPr>
        <b/>
        <sz val="10"/>
        <rFont val="Calibri"/>
        <family val="2"/>
        <charset val="204"/>
      </rPr>
      <t>°)</t>
    </r>
  </si>
  <si>
    <t>920*80*80</t>
  </si>
  <si>
    <t>500*80*80 / 500*80*80 (каскад)</t>
  </si>
  <si>
    <t>500*80*80 / 500*80*80  (угол  40°)</t>
  </si>
  <si>
    <t>1320*80*80</t>
  </si>
  <si>
    <t>700*80*80 / 700*80*80 (каскад)</t>
  </si>
  <si>
    <t>700*80*80 / 700*80*80  (угол 35°)</t>
  </si>
  <si>
    <r>
      <t>Размеры световой части: Д*</t>
    </r>
    <r>
      <rPr>
        <b/>
        <sz val="10"/>
        <color theme="1"/>
        <rFont val="Calibri"/>
        <family val="2"/>
        <charset val="204"/>
      </rPr>
      <t>Ø</t>
    </r>
    <r>
      <rPr>
        <b/>
        <sz val="10"/>
        <color theme="1"/>
        <rFont val="Calibri"/>
        <family val="2"/>
        <charset val="204"/>
        <scheme val="minor"/>
      </rPr>
      <t>, mm</t>
    </r>
  </si>
  <si>
    <r>
      <t>600*</t>
    </r>
    <r>
      <rPr>
        <b/>
        <sz val="10"/>
        <rFont val="Calibri"/>
        <family val="2"/>
        <charset val="204"/>
      </rPr>
      <t>Ø</t>
    </r>
    <r>
      <rPr>
        <b/>
        <sz val="10"/>
        <rFont val="Calibri"/>
        <family val="2"/>
        <charset val="204"/>
        <scheme val="minor"/>
      </rPr>
      <t>133</t>
    </r>
  </si>
  <si>
    <r>
      <t xml:space="preserve">Размеры опоры: </t>
    </r>
    <r>
      <rPr>
        <b/>
        <sz val="10"/>
        <color theme="1"/>
        <rFont val="Calibri"/>
        <family val="2"/>
        <charset val="204"/>
      </rPr>
      <t>Ø</t>
    </r>
    <r>
      <rPr>
        <b/>
        <sz val="10"/>
        <color theme="1"/>
        <rFont val="Calibri"/>
        <family val="2"/>
        <charset val="204"/>
        <scheme val="minor"/>
      </rPr>
      <t>*В, mm</t>
    </r>
  </si>
  <si>
    <t>Ø133*4000</t>
  </si>
  <si>
    <t>Ø133*3000</t>
  </si>
  <si>
    <r>
      <t>800*</t>
    </r>
    <r>
      <rPr>
        <b/>
        <sz val="10"/>
        <rFont val="Calibri"/>
        <family val="2"/>
        <charset val="204"/>
      </rPr>
      <t>Ø</t>
    </r>
    <r>
      <rPr>
        <b/>
        <sz val="10"/>
        <rFont val="Calibri"/>
        <family val="2"/>
        <charset val="204"/>
        <scheme val="minor"/>
      </rPr>
      <t>133</t>
    </r>
  </si>
  <si>
    <r>
      <rPr>
        <b/>
        <sz val="10"/>
        <rFont val="Calibri"/>
        <family val="2"/>
        <charset val="204"/>
      </rPr>
      <t>Ø</t>
    </r>
    <r>
      <rPr>
        <b/>
        <sz val="10"/>
        <rFont val="Calibri"/>
        <family val="2"/>
        <charset val="204"/>
        <scheme val="minor"/>
      </rPr>
      <t>140*800</t>
    </r>
  </si>
  <si>
    <r>
      <t xml:space="preserve">Размеры опоры: L1 = </t>
    </r>
    <r>
      <rPr>
        <b/>
        <sz val="10"/>
        <rFont val="Calibri"/>
        <family val="2"/>
        <charset val="204"/>
      </rPr>
      <t>Ø</t>
    </r>
    <r>
      <rPr>
        <b/>
        <sz val="10"/>
        <rFont val="Calibri"/>
        <family val="2"/>
        <charset val="204"/>
        <scheme val="minor"/>
      </rPr>
      <t>*В, mm</t>
    </r>
  </si>
  <si>
    <t>Размеры световой части: L2 = Ø*В, mm</t>
  </si>
  <si>
    <t>Размеры опоры: L1 = Ø*В, mm</t>
  </si>
  <si>
    <t>5 метра</t>
  </si>
  <si>
    <t>Высота опоры</t>
  </si>
  <si>
    <r>
      <rPr>
        <b/>
        <sz val="9"/>
        <color rgb="FFFF0000"/>
        <rFont val="Calibri"/>
        <family val="2"/>
        <charset val="204"/>
        <scheme val="minor"/>
      </rPr>
      <t>Светильник FLAT-DFA1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фотоакустическим датчиком  с дежурным режимом</t>
    </r>
    <r>
      <rPr>
        <sz val="9"/>
        <color theme="1"/>
        <rFont val="Calibri"/>
        <family val="2"/>
        <charset val="204"/>
        <scheme val="minor"/>
      </rPr>
      <t>. Светильник включается на полную мощность при освещенности менее 10 Lx и уровне шума более 60 dB, через 60-80 секунд светильник переходит в дежурный режим (20% от полной яркости свечения). Светильник начинает отсчет заново при каждом появлении шума, превышающем 60 dB. При освещенности выше 10 Lx светильник работает в дежурном режиме и на шум не реагирует.</t>
    </r>
  </si>
  <si>
    <r>
      <rPr>
        <b/>
        <sz val="9"/>
        <color rgb="FFFF0000"/>
        <rFont val="Calibri"/>
        <family val="2"/>
        <charset val="204"/>
        <scheme val="minor"/>
      </rPr>
      <t xml:space="preserve"> Светильник FLAT</t>
    </r>
    <r>
      <rPr>
        <sz val="9"/>
        <color theme="1"/>
        <rFont val="Calibri"/>
        <family val="2"/>
        <charset val="204"/>
        <scheme val="minor"/>
      </rPr>
      <t>,</t>
    </r>
    <r>
      <rPr>
        <b/>
        <sz val="9"/>
        <color theme="1"/>
        <rFont val="Calibri"/>
        <family val="2"/>
        <charset val="204"/>
        <scheme val="minor"/>
      </rPr>
      <t xml:space="preserve"> </t>
    </r>
    <r>
      <rPr>
        <sz val="9"/>
        <color theme="1"/>
        <rFont val="Calibri"/>
        <family val="2"/>
        <charset val="204"/>
        <scheme val="minor"/>
      </rPr>
      <t>рабочее напряжение 220 V, данная модель не имеет никаких датчиков.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</si>
  <si>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FLAT-F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фотодатчиком</t>
    </r>
    <r>
      <rPr>
        <sz val="9"/>
        <color theme="1"/>
        <rFont val="Calibri"/>
        <family val="2"/>
        <charset val="204"/>
        <scheme val="minor"/>
      </rPr>
      <t>. Светильник включается при снижении уровня освещенности менее 10 Lx. При увеличении уровня освещенности выше 10 Lx через 60-80 секунд светильник отключается.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</si>
  <si>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FLAT-A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акустическим датчиком</t>
    </r>
    <r>
      <rPr>
        <sz val="9"/>
        <color theme="1"/>
        <rFont val="Calibri"/>
        <family val="2"/>
        <charset val="204"/>
        <scheme val="minor"/>
      </rPr>
      <t>. Светильник включается при уровне шума более 60 dB. При снижении уровня шума ниже 60 dB выключается через 60 секунд.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</si>
  <si>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FLAT-FA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фотоакустическим датчиком</t>
    </r>
    <r>
      <rPr>
        <sz val="9"/>
        <color theme="1"/>
        <rFont val="Calibri"/>
        <family val="2"/>
        <charset val="204"/>
        <scheme val="minor"/>
      </rPr>
      <t>. Светильник включается при освещенности менее 10 Lx и уровне шума более 60 dB, через 60- 80 секунд светильник отключатеся. При уровне освещенности более 10 Lx светильник выключен и на шум не реагирует.</t>
    </r>
  </si>
  <si>
    <r>
      <rPr>
        <b/>
        <sz val="9"/>
        <color rgb="FFFF0000"/>
        <rFont val="Calibri"/>
        <family val="2"/>
        <charset val="204"/>
        <scheme val="minor"/>
      </rPr>
      <t>Cветильник FLAT-DFA2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фотоакустическим датчиком  с дежурным режимом</t>
    </r>
    <r>
      <rPr>
        <sz val="9"/>
        <color theme="1"/>
        <rFont val="Calibri"/>
        <family val="2"/>
        <charset val="204"/>
        <scheme val="minor"/>
      </rPr>
      <t>. Светильник включается на полную мощность при освещенности менее 10 Lx и уровне шума более 60 dB, через 60-80 секунд светильник переходит в дежурный режим (20% от полной яркости свечения). Светильник начинает отсчет заново при каждом появлении шума, превышающем 60 dB. При освещенности выше 10 Lx светильник работает в дежурном режиме и на шум не реагирует.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</si>
  <si>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FLAT-A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акустическим датчиком.</t>
    </r>
    <r>
      <rPr>
        <b/>
        <sz val="9"/>
        <color theme="1"/>
        <rFont val="Calibri"/>
        <family val="2"/>
        <charset val="204"/>
        <scheme val="minor"/>
      </rPr>
      <t xml:space="preserve"> </t>
    </r>
    <r>
      <rPr>
        <sz val="9"/>
        <color theme="1"/>
        <rFont val="Calibri"/>
        <family val="2"/>
        <charset val="204"/>
        <scheme val="minor"/>
      </rPr>
      <t>Светильник включается при уровне шума более 60 dB. При снижении уровня шума ниже 60 dB выключается через 60 секунд.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</si>
  <si>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FLAT-DFA1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фотоакустическим датчиком  с дежурным режимом.</t>
    </r>
    <r>
      <rPr>
        <sz val="9"/>
        <color theme="1"/>
        <rFont val="Calibri"/>
        <family val="2"/>
        <charset val="204"/>
        <scheme val="minor"/>
      </rPr>
      <t xml:space="preserve"> Светильник включается на полную мощность при освещенности менее 10 Lx и уровне шума более 60 dB, через 60-80 секунд светильник переходит в дежурный режим (20% от полной яркости свечения). Светильник начинает отсчет заново при каждом появлении шума, превышающем 60 dB. При освещенности выше 10 Lx светильник работает в дежурном режиме и на шум не реагирует.</t>
    </r>
  </si>
  <si>
    <r>
      <rPr>
        <b/>
        <sz val="9"/>
        <color rgb="FFFF0000"/>
        <rFont val="Calibri"/>
        <family val="2"/>
        <charset val="204"/>
        <scheme val="minor"/>
      </rPr>
      <t>Cветильник FLAT-DFA2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фотоакустическим датчиком  с дежурным режимом.</t>
    </r>
    <r>
      <rPr>
        <sz val="9"/>
        <color theme="1"/>
        <rFont val="Calibri"/>
        <family val="2"/>
        <charset val="204"/>
        <scheme val="minor"/>
      </rPr>
      <t xml:space="preserve"> Светильник включается на полную мощность при освещенности менее 10 Lx и уровне шума более 60 dB, через 60-80 секунд светильник переходит в дежурный режим (20% от полной яркости свечения). Светильник начинает отсчет заново при каждом появлении шума, превышающем 60 dB. При освещенности выше 10 Lx светильник работает в дежурном режиме и на шум не реагирует.</t>
    </r>
  </si>
  <si>
    <r>
      <rPr>
        <b/>
        <sz val="9"/>
        <color rgb="FFFF0000"/>
        <rFont val="Calibri"/>
        <family val="2"/>
        <charset val="204"/>
        <scheme val="minor"/>
      </rPr>
      <t xml:space="preserve"> Светильник FLAT</t>
    </r>
    <r>
      <rPr>
        <sz val="9"/>
        <color theme="1"/>
        <rFont val="Calibri"/>
        <family val="2"/>
        <charset val="204"/>
        <scheme val="minor"/>
      </rPr>
      <t>, рабочее напряжение 220 V, данная модель не имеет никаких датчиков.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</si>
  <si>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FLAT-F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фотодатчиком.</t>
    </r>
    <r>
      <rPr>
        <sz val="9"/>
        <color theme="1"/>
        <rFont val="Calibri"/>
        <family val="2"/>
        <charset val="204"/>
        <scheme val="minor"/>
      </rPr>
      <t xml:space="preserve"> Светильник включается при снижении уровня освещенности менее 10 Lx. При увеличении уровня освещенности выше 10 Lx через 60-80 секунд светильник отключается.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</si>
  <si>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FLAT-A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 xml:space="preserve">модель оснащена акустическим датчиком. </t>
    </r>
    <r>
      <rPr>
        <sz val="9"/>
        <color theme="1"/>
        <rFont val="Calibri"/>
        <family val="2"/>
        <charset val="204"/>
        <scheme val="minor"/>
      </rPr>
      <t>Светильник включается при уровне шума более 60 dB. При снижении уровня шума ниже 60 dB выключается через 60 секунд.</t>
    </r>
  </si>
  <si>
    <r>
      <rPr>
        <b/>
        <sz val="9"/>
        <color rgb="FFFF0000"/>
        <rFont val="Calibri"/>
        <family val="2"/>
        <charset val="204"/>
        <scheme val="minor"/>
      </rPr>
      <t xml:space="preserve"> Светильник FLAT (DC)</t>
    </r>
    <r>
      <rPr>
        <sz val="9"/>
        <color theme="1"/>
        <rFont val="Calibri"/>
        <family val="2"/>
        <charset val="204"/>
        <scheme val="minor"/>
      </rPr>
      <t>,</t>
    </r>
    <r>
      <rPr>
        <b/>
        <sz val="9"/>
        <color theme="1"/>
        <rFont val="Calibri"/>
        <family val="2"/>
        <charset val="204"/>
        <scheme val="minor"/>
      </rPr>
      <t xml:space="preserve"> </t>
    </r>
    <r>
      <rPr>
        <sz val="9"/>
        <color theme="1"/>
        <rFont val="Calibri"/>
        <family val="2"/>
        <charset val="204"/>
        <scheme val="minor"/>
      </rPr>
      <t>рабочее напряжение 12 V, данная модель не имеет никаких датчиков.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</si>
  <si>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FLAT-F (DC)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12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фотодатчиком</t>
    </r>
    <r>
      <rPr>
        <sz val="9"/>
        <color theme="1"/>
        <rFont val="Calibri"/>
        <family val="2"/>
        <charset val="204"/>
        <scheme val="minor"/>
      </rPr>
      <t>. Светильник включается при снижении уровня освещенности менее 10 Lx. При увеличении уровня освещенности выше 10 Lx через 60-80 секунд светильник отключается.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</si>
  <si>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FLAT-A (DC)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12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акустическим датчиком</t>
    </r>
    <r>
      <rPr>
        <sz val="9"/>
        <color theme="1"/>
        <rFont val="Calibri"/>
        <family val="2"/>
        <charset val="204"/>
        <scheme val="minor"/>
      </rPr>
      <t>.Светильник включается при уровне шума более 60 dB. При снижении уровня шума ниже 60 dB выключается через 60 секунд.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</si>
  <si>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FLAT-FA (DC)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12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фотоакустическим датчиком</t>
    </r>
    <r>
      <rPr>
        <sz val="9"/>
        <color theme="1"/>
        <rFont val="Calibri"/>
        <family val="2"/>
        <charset val="204"/>
        <scheme val="minor"/>
      </rPr>
      <t>.Светильник включается при освещенности менее 10 Lx и уровне шума более 60 dB, через 60- 80 секунд светильник отключатеся. При уровне освещенности более 10 Lx светильник выключен и на шум не реагирует.</t>
    </r>
  </si>
  <si>
    <r>
      <rPr>
        <b/>
        <sz val="9"/>
        <color rgb="FFFF0000"/>
        <rFont val="Calibri"/>
        <family val="2"/>
        <charset val="204"/>
        <scheme val="minor"/>
      </rPr>
      <t xml:space="preserve"> Светильник FLAT (DC)</t>
    </r>
    <r>
      <rPr>
        <sz val="9"/>
        <color theme="1"/>
        <rFont val="Calibri"/>
        <family val="2"/>
        <charset val="204"/>
        <scheme val="minor"/>
      </rPr>
      <t>,</t>
    </r>
    <r>
      <rPr>
        <b/>
        <sz val="9"/>
        <color theme="1"/>
        <rFont val="Calibri"/>
        <family val="2"/>
        <charset val="204"/>
        <scheme val="minor"/>
      </rPr>
      <t xml:space="preserve"> </t>
    </r>
    <r>
      <rPr>
        <sz val="9"/>
        <color theme="1"/>
        <rFont val="Calibri"/>
        <family val="2"/>
        <charset val="204"/>
        <scheme val="minor"/>
      </rPr>
      <t>рабочее напряжение 24 V, данная модель не имеет никаких датчиков.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</si>
  <si>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FLAT-F (DC)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24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фотодатчиком</t>
    </r>
    <r>
      <rPr>
        <sz val="9"/>
        <color theme="1"/>
        <rFont val="Calibri"/>
        <family val="2"/>
        <charset val="204"/>
        <scheme val="minor"/>
      </rPr>
      <t>. Светильник включается при снижении уровня освещенности менее 10 Lx. При увеличении уровня освещенности выше 10 Lx через 60-80 секунд светильник отключается.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</si>
  <si>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FLAT-A (DC)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24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акустическим датчиком</t>
    </r>
    <r>
      <rPr>
        <sz val="9"/>
        <color theme="1"/>
        <rFont val="Calibri"/>
        <family val="2"/>
        <charset val="204"/>
        <scheme val="minor"/>
      </rPr>
      <t>.Светильник включается при уровне шума более 60 dB. При снижении уровня шума ниже 60 dB выключается через 60 секунд.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</si>
  <si>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FLAT-FA (DC)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24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фотоакустическим датчиком</t>
    </r>
    <r>
      <rPr>
        <sz val="9"/>
        <color theme="1"/>
        <rFont val="Calibri"/>
        <family val="2"/>
        <charset val="204"/>
        <scheme val="minor"/>
      </rPr>
      <t>.Светильник включается при освещенности менее 10 Lx и уровне шума более 60 dB, через 60- 80 секунд светильник отключатеся. При уровне освещенности более 10 Lx светильник выключен и на шум не реагирует.</t>
    </r>
  </si>
  <si>
    <r>
      <rPr>
        <b/>
        <sz val="9"/>
        <color rgb="FFFF0000"/>
        <rFont val="Calibri"/>
        <family val="2"/>
        <charset val="204"/>
        <scheme val="minor"/>
      </rPr>
      <t xml:space="preserve"> Светильник FLAT (DC)</t>
    </r>
    <r>
      <rPr>
        <sz val="9"/>
        <color theme="1"/>
        <rFont val="Calibri"/>
        <family val="2"/>
        <charset val="204"/>
        <scheme val="minor"/>
      </rPr>
      <t>,</t>
    </r>
    <r>
      <rPr>
        <b/>
        <sz val="9"/>
        <color theme="1"/>
        <rFont val="Calibri"/>
        <family val="2"/>
        <charset val="204"/>
        <scheme val="minor"/>
      </rPr>
      <t xml:space="preserve"> </t>
    </r>
    <r>
      <rPr>
        <sz val="9"/>
        <color theme="1"/>
        <rFont val="Calibri"/>
        <family val="2"/>
        <charset val="204"/>
        <scheme val="minor"/>
      </rPr>
      <t>рабочее напряжение 36 V, данная модель не имеет никаких датчиков.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</si>
  <si>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FLAT-F (DC)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36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фотодатчиком</t>
    </r>
    <r>
      <rPr>
        <sz val="9"/>
        <color theme="1"/>
        <rFont val="Calibri"/>
        <family val="2"/>
        <charset val="204"/>
        <scheme val="minor"/>
      </rPr>
      <t>. Светильник включается при снижении уровня освещенности менее 10 Lx. При увеличении уровня освещенности выше 10 Lx через 60-80 секунд светильник отключается.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</si>
  <si>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FLAT-A (DC)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36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акустическим датчиком</t>
    </r>
    <r>
      <rPr>
        <sz val="9"/>
        <color theme="1"/>
        <rFont val="Calibri"/>
        <family val="2"/>
        <charset val="204"/>
        <scheme val="minor"/>
      </rPr>
      <t>.Светильник включается при уровне шума более 60 dB. При снижении уровня шума ниже 60 dB выключается через 60 секунд.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</si>
  <si>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FLAT-FA (DC)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36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фотоакустическим датчиком</t>
    </r>
    <r>
      <rPr>
        <sz val="9"/>
        <color theme="1"/>
        <rFont val="Calibri"/>
        <family val="2"/>
        <charset val="204"/>
        <scheme val="minor"/>
      </rPr>
      <t>.Светильник включается при освещенности менее 10 Lx и уровне шума более 60 dB, через 60- 80 секунд светильник отключатеся. При уровне освещенности более 10 Lx светильник выключен и на шум не реагирует.</t>
    </r>
  </si>
  <si>
    <t>1-1,5</t>
  </si>
  <si>
    <t>Снижение св.потока в деж. режиме,%</t>
  </si>
  <si>
    <t>Наличие блока авар.питания,ресурс</t>
  </si>
  <si>
    <r>
      <rPr>
        <b/>
        <sz val="9"/>
        <color rgb="FFFF0000"/>
        <rFont val="Calibri"/>
        <family val="2"/>
        <charset val="204"/>
        <scheme val="minor"/>
      </rPr>
      <t>Светильник FLAT-FMW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фотодатчиком и микроволновым датчиком.</t>
    </r>
    <r>
      <rPr>
        <sz val="9"/>
        <color theme="1"/>
        <rFont val="Calibri"/>
        <family val="2"/>
        <charset val="204"/>
        <scheme val="minor"/>
      </rPr>
      <t xml:space="preserve"> Светильник включается при освещенности менее 10 Лк (ночь) и появлении движения в зоне срабатывания микроволнового датчика, через 60- 80 сек. светильник выключается. При уровне освещенности более 10 Лк (день) светильник выключен и на движение не реагирует. Отсчет времени начинается заново при каждом появлении движения. </t>
    </r>
  </si>
  <si>
    <t>ТИПЫ ДИАГРАММ КСС</t>
  </si>
  <si>
    <r>
      <t>Концентрированная К15</t>
    </r>
    <r>
      <rPr>
        <b/>
        <sz val="12"/>
        <color theme="1"/>
        <rFont val="Times New Roman"/>
        <family val="1"/>
        <charset val="204"/>
      </rPr>
      <t>º</t>
    </r>
  </si>
  <si>
    <r>
      <t>Концентрированная К30</t>
    </r>
    <r>
      <rPr>
        <b/>
        <sz val="12"/>
        <color theme="1"/>
        <rFont val="Times New Roman"/>
        <family val="1"/>
        <charset val="204"/>
      </rPr>
      <t>º</t>
    </r>
  </si>
  <si>
    <r>
      <t>Конусная                     Д120</t>
    </r>
    <r>
      <rPr>
        <b/>
        <sz val="12"/>
        <color theme="1"/>
        <rFont val="Times New Roman"/>
        <family val="1"/>
        <charset val="204"/>
      </rPr>
      <t>º</t>
    </r>
  </si>
  <si>
    <t>Широкая                 Ш150*75º</t>
  </si>
  <si>
    <t>Широкая             Ш156*68º</t>
  </si>
  <si>
    <r>
      <t>Глубокая                        Г60</t>
    </r>
    <r>
      <rPr>
        <b/>
        <sz val="12"/>
        <color theme="1"/>
        <rFont val="Times New Roman"/>
        <family val="1"/>
        <charset val="204"/>
      </rPr>
      <t>º</t>
    </r>
  </si>
  <si>
    <r>
      <t>Глубокая                        Г90</t>
    </r>
    <r>
      <rPr>
        <b/>
        <sz val="12"/>
        <color theme="1"/>
        <rFont val="Times New Roman"/>
        <family val="1"/>
        <charset val="204"/>
      </rPr>
      <t>º</t>
    </r>
  </si>
  <si>
    <t>Типы диаграмм КСС</t>
  </si>
  <si>
    <t>1. Применяется в светильниках прямого света для автострад, улиц, автотранспортных туннелей, надземных и подземных пешеходных переходов и вытянутых коридоров общественных зданий.</t>
  </si>
  <si>
    <r>
      <t>Равномерная             М180</t>
    </r>
    <r>
      <rPr>
        <b/>
        <sz val="12"/>
        <color theme="1"/>
        <rFont val="Times New Roman"/>
        <family val="1"/>
        <charset val="204"/>
      </rPr>
      <t>º</t>
    </r>
  </si>
  <si>
    <t>1. Применяется в светильниках прямого света для ля освещения подсобных помещений, подъездов, парков</t>
  </si>
  <si>
    <t>ОПИСАНИЕ</t>
  </si>
  <si>
    <t>ОБОЗНАЧЕНИЕ И УГОЛ РАСКРЫТИЯ</t>
  </si>
  <si>
    <r>
      <t xml:space="preserve">1. Применяется в светильниках прямого света для освещения производственных помещений. Чем больше высота подвеса, тем уже зона направлений максимальной силы света.                                                </t>
    </r>
    <r>
      <rPr>
        <b/>
        <sz val="10"/>
        <color rgb="FF0000FF"/>
        <rFont val="Calibri"/>
        <family val="2"/>
        <charset val="204"/>
        <scheme val="minor"/>
      </rPr>
      <t>2. Применяется в светильниках прямого света для подсветки особых, выделенных зон, внутренних архитектурных решений и деталей интерьера.</t>
    </r>
  </si>
  <si>
    <r>
      <t xml:space="preserve">1. Применяется в светильниках прямого света для освещения производственных помещений. Чем больше высота подвеса, тем уже зона направлений максимальной силы света.                                                                                 </t>
    </r>
    <r>
      <rPr>
        <b/>
        <sz val="10"/>
        <color rgb="FF0000FF"/>
        <rFont val="Calibri"/>
        <family val="2"/>
        <charset val="204"/>
        <scheme val="minor"/>
      </rPr>
      <t>2. Применяется в светильниках прямого света для подсветки особых, выделенных зон, внутренних архитектурных решений и деталей интерьера.</t>
    </r>
  </si>
  <si>
    <r>
      <t xml:space="preserve">1. Применяется в светильниках прямого света для освещения производственных помещений. Чем больше высота подвеса, тем уже зона направлений максимальной силы света.                                                                            </t>
    </r>
    <r>
      <rPr>
        <b/>
        <sz val="10"/>
        <color rgb="FFFF0000"/>
        <rFont val="Calibri"/>
        <family val="2"/>
        <charset val="204"/>
        <scheme val="minor"/>
      </rPr>
      <t>2. Применяется в светильниках прямого и рассеянного света для общего освещения офисов.</t>
    </r>
  </si>
  <si>
    <r>
      <t xml:space="preserve">1. Применяется в светильниках прямого света для освещения производственных помещений. Чем больше высота подвеса, тем уже зона направлений максимальной силы света.                                                  </t>
    </r>
    <r>
      <rPr>
        <b/>
        <sz val="10"/>
        <color rgb="FFFF0000"/>
        <rFont val="Calibri"/>
        <family val="2"/>
        <charset val="204"/>
        <scheme val="minor"/>
      </rPr>
      <t>2. Применяется в светильниках прямого и рассеянного света для общего освещения офисов.</t>
    </r>
  </si>
  <si>
    <r>
      <t xml:space="preserve">1. Применяется в светильниках прямого света для освещения производственных помещений. Чем больше высота подвеса, тем уже зона направлений максимальной силы света.                                                          </t>
    </r>
    <r>
      <rPr>
        <b/>
        <sz val="10"/>
        <color rgb="FFFF0000"/>
        <rFont val="Calibri"/>
        <family val="2"/>
        <charset val="204"/>
        <scheme val="minor"/>
      </rPr>
      <t>2. Применяется в светильниках прямого и рассеянного света для общего освещения офисов.</t>
    </r>
  </si>
  <si>
    <r>
      <rPr>
        <b/>
        <sz val="9"/>
        <color rgb="FFFF0000"/>
        <rFont val="Calibri"/>
        <family val="2"/>
        <charset val="204"/>
        <scheme val="minor"/>
      </rPr>
      <t>Светильник FLAT-FMW</t>
    </r>
    <r>
      <rPr>
        <sz val="9"/>
        <color theme="1"/>
        <rFont val="Calibri"/>
        <family val="2"/>
        <charset val="204"/>
        <scheme val="minor"/>
      </rPr>
      <t xml:space="preserve">, рабочее напряжение 220 V, данная </t>
    </r>
    <r>
      <rPr>
        <b/>
        <sz val="9"/>
        <color rgb="FFFF0000"/>
        <rFont val="Calibri"/>
        <family val="2"/>
        <charset val="204"/>
        <scheme val="minor"/>
      </rPr>
      <t>модель оснащена фотодатчиком и микроволновым датчиком</t>
    </r>
    <r>
      <rPr>
        <sz val="9"/>
        <color theme="1"/>
        <rFont val="Calibri"/>
        <family val="2"/>
        <charset val="204"/>
        <scheme val="minor"/>
      </rPr>
      <t xml:space="preserve">. Светильник включается при освещенности менее 10 Лк (ночь) и появлении движения в зоне срабатывания микроволнового датчика, через 60- 80 сек. светильник выключается. При уровне освещенности более 10 Лк (день) светильник выключен и на движение не реагирует. Отсчет времени начинается заново при каждом появлении движения. </t>
    </r>
  </si>
  <si>
    <t>OPTIMUS-S2-90</t>
  </si>
  <si>
    <t>OPTIMUS-S2-50 (OPTIC)</t>
  </si>
  <si>
    <t>OPTIMUS-S2-50</t>
  </si>
  <si>
    <t>OPTIMUS-S2-90 (OPTIC)</t>
  </si>
  <si>
    <t>OPTIMUS-S3-130</t>
  </si>
  <si>
    <t>OPTIMUS-S3-80 (OPTIC)</t>
  </si>
  <si>
    <t>OPTIMUS-S3-130 (OPTIC)</t>
  </si>
  <si>
    <t>OPTIMUS-P2-90</t>
  </si>
  <si>
    <t>OPTIMUS-P2-50</t>
  </si>
  <si>
    <t>OPTIMUS-P2-50 (OPTIC)</t>
  </si>
  <si>
    <t>OPTIMUS-P2-90 (OPTIC)</t>
  </si>
  <si>
    <t>BRUM-S1-DUO-120</t>
  </si>
  <si>
    <t>BRUM-S1-TRIO-120</t>
  </si>
  <si>
    <t>BRUM-S1-TRIO-180</t>
  </si>
  <si>
    <t>BRUM-S1-QUATTRO-160</t>
  </si>
  <si>
    <t>BRUM-S1-QUATTRO-240</t>
  </si>
  <si>
    <t>ОПОРЫ ДЛЯ СВЕТИЛЬНИКОВ</t>
  </si>
  <si>
    <t>Опора, лючек, крепление лючка</t>
  </si>
  <si>
    <t>А++</t>
  </si>
  <si>
    <t>2Ех nR IIC T6 Gc Х / Ех tb IIIC Т80С° Db Х</t>
  </si>
  <si>
    <t>Класс энергоэффективности:</t>
  </si>
  <si>
    <t>Класс энергоэффективности::</t>
  </si>
  <si>
    <t>Категория применения:</t>
  </si>
  <si>
    <t>М180°</t>
  </si>
  <si>
    <t>K15° / K30° / Г60° / Г90°</t>
  </si>
  <si>
    <t>Для опор высотой:</t>
  </si>
  <si>
    <t>до 3-х метров</t>
  </si>
  <si>
    <t>до 4-х метров</t>
  </si>
  <si>
    <t>ДЕТАЛИЗИРОВАННЫЕ ЧЕРТЕЖИ</t>
  </si>
  <si>
    <t>ИЗОБРАЖЕНИЯ</t>
  </si>
  <si>
    <t>АРТИКУЛ</t>
  </si>
  <si>
    <t>―</t>
  </si>
  <si>
    <t>Переходной кронштейн с  Ø57 на Ø47 мм.</t>
  </si>
  <si>
    <t>Переходной кронштейн C  Ø57 на Ø40 мм.</t>
  </si>
  <si>
    <t>OPTIMUS-ARC-70</t>
  </si>
  <si>
    <t>OPTIMUS-ARC-140</t>
  </si>
  <si>
    <t>OPTIMUS-ARC-160</t>
  </si>
  <si>
    <t>850*130*75</t>
  </si>
  <si>
    <t>OPTIMUS-ARC-70 (OPTIC)</t>
  </si>
  <si>
    <t>OPTIMUS-ARC-140 (OPTIC)</t>
  </si>
  <si>
    <t>OPTIMUS-ARC-160 (OPTIC)</t>
  </si>
  <si>
    <t>OPTIMUS-P3-130</t>
  </si>
  <si>
    <t>OPTIMUS-P3-130 (OPTIC)</t>
  </si>
  <si>
    <t>LONG-ARC-20 L0,6</t>
  </si>
  <si>
    <t>LONG-ARC-40 L1,2</t>
  </si>
  <si>
    <t>LONG-ARC-20 L0,6 (OPTIC)</t>
  </si>
  <si>
    <t>LONG-ARC-40 L1,2 (OPTIC)</t>
  </si>
  <si>
    <t>ЗКК-1,5 (250 mm)</t>
  </si>
  <si>
    <t>Матовый акрил / Колотый лёд</t>
  </si>
  <si>
    <t>ROOM-D</t>
  </si>
  <si>
    <t>OPTIMUS-Ex-P-10</t>
  </si>
  <si>
    <t>OPTIMUS-Ex-P-20</t>
  </si>
  <si>
    <t>OPTIMUS-Ex-P-30</t>
  </si>
  <si>
    <t>OPTIMUS-Ex-P-35</t>
  </si>
  <si>
    <t>OPTIMUS-Ex-P-40</t>
  </si>
  <si>
    <t>OPTIMUS-Ex-P-50</t>
  </si>
  <si>
    <t>OPTIMUS-Ex-P-60</t>
  </si>
  <si>
    <t>OPTIMUS-Ex-P-70</t>
  </si>
  <si>
    <t>OPTIMUS-Ex-P-90</t>
  </si>
  <si>
    <t>OPTIMUS-Ex-P-100</t>
  </si>
  <si>
    <t>OPTIMUS-Ex-P-120</t>
  </si>
  <si>
    <t>OPTIMUS-Ex-P-140</t>
  </si>
  <si>
    <t>OPTIMUS-Ex-P-160</t>
  </si>
  <si>
    <t>OPTIMUS-Ex-P-180</t>
  </si>
  <si>
    <t>OPTIMUS-Ex-P-190</t>
  </si>
  <si>
    <t>OPTIMUS-Ex-P-210</t>
  </si>
  <si>
    <t>OPTIMUS-Ex-P-240</t>
  </si>
  <si>
    <t>OPTIMUS-Ex-P-10 (OPTIC)</t>
  </si>
  <si>
    <t>OPTIMUS-Ex-P-20 (OPTIC)</t>
  </si>
  <si>
    <t>OPTIMUS-Ex-P-30 (OPTIC)</t>
  </si>
  <si>
    <t>OPTIMUS-Ex-P-35 (OPTIC)</t>
  </si>
  <si>
    <t>OPTIMUS-Ex-P-40 (OPTIC)</t>
  </si>
  <si>
    <t>OPTIMUS-Ex-P-50 (OPTIC)</t>
  </si>
  <si>
    <t>OPTIMUS-Ex-P-60 (OPTIC)</t>
  </si>
  <si>
    <t>OPTIMUS-Ex-P-70 (OPTIC)</t>
  </si>
  <si>
    <t>OPTIMUS-Ex-P-90 (OPTIC)</t>
  </si>
  <si>
    <t>OPTIMUS-Ex-P-100 (OPTIC)</t>
  </si>
  <si>
    <t>OPTIMUS-Ex-P-120 (OPTIC)</t>
  </si>
  <si>
    <t>OPTIMUS-Ex-P-140 (OPTIC)</t>
  </si>
  <si>
    <t>OPTIMUS-Ex-P-160 (OPTIC)</t>
  </si>
  <si>
    <t>OPTIMUS-Ex-P-180 (OPTIC)</t>
  </si>
  <si>
    <t>OPTIMUS-Ex-P-190 (OPTIC)</t>
  </si>
  <si>
    <t>OPTIMUS-Ex-P-210 (OPTIC)</t>
  </si>
  <si>
    <t>OPTIMUS-Ex-P-240 (OPTIC)</t>
  </si>
  <si>
    <t>LONG-Ex-P-20 L0,6</t>
  </si>
  <si>
    <t>LONG-Ex-P-30 L0,6 (OPTIC)</t>
  </si>
  <si>
    <t>LONG-Ex-P-30 L0,9</t>
  </si>
  <si>
    <t>LONG-Ex-P-40 L0,6</t>
  </si>
  <si>
    <t>LONG-Ex-P-40 L1,2</t>
  </si>
  <si>
    <t>LONG-Ex-P-50 L0,9</t>
  </si>
  <si>
    <t>LONG-Ex-P-50 L1,2</t>
  </si>
  <si>
    <t>LONG-Ex-P-60 L0,9</t>
  </si>
  <si>
    <t>LONG-Ex-P-80 L1,2</t>
  </si>
  <si>
    <t>LONG-Ex-P-100 L1,5</t>
  </si>
  <si>
    <t>LONG-Ex-P-20 L0,6 (OPTIC)</t>
  </si>
  <si>
    <t>LONG-Ex-P-30 L0,9 (OPTIC)</t>
  </si>
  <si>
    <t>LONG-Ex-P-40 L0,6 (OPTIC)</t>
  </si>
  <si>
    <t>LONG-Ex-P-40 L1,2 (OPTIC)</t>
  </si>
  <si>
    <t>LONG-Ex-P-50 L0,9 (OPTIC)</t>
  </si>
  <si>
    <t>LONG-Ex-P-50 L1,5 (OPTIC)</t>
  </si>
  <si>
    <t>LONG-Ex-P-60 L0,9 (OPTIC)</t>
  </si>
  <si>
    <t>LONG-Ex-P-80 L1,2 (OPTIC)</t>
  </si>
  <si>
    <t>LONG-Ex-P-100 L1,5 (OPTIC)</t>
  </si>
  <si>
    <t>ККЛ-4 (MIRAGE)</t>
  </si>
  <si>
    <t>ККЛ-5 (LONG)</t>
  </si>
  <si>
    <t>ККЛ-3 (OPTIMUS)</t>
  </si>
  <si>
    <t>МРЦ</t>
  </si>
  <si>
    <t>РРЦ</t>
  </si>
  <si>
    <t>Коэффициент мощности, cosφ</t>
  </si>
  <si>
    <t>Trion</t>
  </si>
  <si>
    <t>Защита от микроимпульсов до 2кV:</t>
  </si>
  <si>
    <t>LONG-Ex-P-30 L0,6</t>
  </si>
  <si>
    <t>BETA-40</t>
  </si>
  <si>
    <t>BETA-60</t>
  </si>
  <si>
    <t>BETA-80</t>
  </si>
  <si>
    <t>BETA</t>
  </si>
  <si>
    <t>BETA NEO</t>
  </si>
  <si>
    <t>BETA NEO-40</t>
  </si>
  <si>
    <t>BETA NEO-60</t>
  </si>
  <si>
    <t>BETA NEO-80</t>
  </si>
  <si>
    <t>IICEBERG</t>
  </si>
  <si>
    <t>IICEBERG-30</t>
  </si>
  <si>
    <t>Индекс цветопередачи (CRII), Ra</t>
  </si>
  <si>
    <t>II</t>
  </si>
  <si>
    <t>1-10 V, DALII, DMX 512</t>
  </si>
  <si>
    <t>IICEBERG-36</t>
  </si>
  <si>
    <t>IICEBERG-40</t>
  </si>
  <si>
    <t>IICEBERG-60</t>
  </si>
  <si>
    <t>IICEBERG-80</t>
  </si>
  <si>
    <t>IICEBERG 2</t>
  </si>
  <si>
    <t>IICEBERG2-30</t>
  </si>
  <si>
    <t>IICEBERG2-36</t>
  </si>
  <si>
    <t>IICEBERG2-40</t>
  </si>
  <si>
    <t>IICEBERG2-60</t>
  </si>
  <si>
    <t>IICEBERG2-80</t>
  </si>
  <si>
    <t>Сталь</t>
  </si>
  <si>
    <t>Грунтоцинк</t>
  </si>
  <si>
    <t>LONG-S1-10 L0,3</t>
  </si>
  <si>
    <t>LONG-S1-20 L0,3</t>
  </si>
  <si>
    <t>LONG-S1-30 L0,9</t>
  </si>
  <si>
    <t>LONG-S1-40 L0,6</t>
  </si>
  <si>
    <t>LONG-S1-60 L0,6</t>
  </si>
  <si>
    <t>LONG-S1-80 L1,2</t>
  </si>
  <si>
    <t>LONG-S1-10 L0,3 (OPTIC)</t>
  </si>
  <si>
    <t>LONG-S1-20 L0,3 (OPTIC)</t>
  </si>
  <si>
    <t>LONG-S1-30 L0,9 (OPTIC)</t>
  </si>
  <si>
    <t>LONG-S1-40 L0,6 (OPTIC)</t>
  </si>
  <si>
    <t>LONG-S1-60 L0,6 (OPTIC)</t>
  </si>
  <si>
    <t>LONG-S1-80 L1,2 (OPTIC)</t>
  </si>
  <si>
    <t>LONG-S3-30 L0,3</t>
  </si>
  <si>
    <t>LONG-S3-60 L0,3</t>
  </si>
  <si>
    <t>LONG-S3-90 L0,9</t>
  </si>
  <si>
    <t>LONG-S3-120 L0,6</t>
  </si>
  <si>
    <t>LONG-S3-180 L0,6</t>
  </si>
  <si>
    <t>LONG-S3-30 0,3 (OPTIC)</t>
  </si>
  <si>
    <t>LONG-S3-60 L0,3 (OPTIC)</t>
  </si>
  <si>
    <t>LONG-S3-90 L0,9 (OPTIC)</t>
  </si>
  <si>
    <t>LONG-S3-120 L0,6 (OPTIC)</t>
  </si>
  <si>
    <t>LONG-S3-180 L0,6 (OPTIC)</t>
  </si>
  <si>
    <t>LONG-P1-10 L0,3</t>
  </si>
  <si>
    <t>LONG-P1-20 L0,3</t>
  </si>
  <si>
    <t>LONG-P1-30 L0,9</t>
  </si>
  <si>
    <t>LONG-P1-40 L0,6</t>
  </si>
  <si>
    <t>LONG-P1-50 L1,5</t>
  </si>
  <si>
    <t>LONG-P1-60 L0,9</t>
  </si>
  <si>
    <t>LONG-P1-80 L1,2</t>
  </si>
  <si>
    <t>LONG-P1-100 L1,5</t>
  </si>
  <si>
    <t>LONG-P1-10 L0,3 (OPTIC)</t>
  </si>
  <si>
    <t>LONG-P1-20 L0,3 (OPTIC)</t>
  </si>
  <si>
    <t>LONG-P1-40 0,6 (OPTIC)</t>
  </si>
  <si>
    <t>LONG-P1-50 L1,5 (OPTIC)</t>
  </si>
  <si>
    <t>LONG-P1-60 L0,9 (OPTIC)</t>
  </si>
  <si>
    <t>LONG-P1-80 L1,2 (OPTIC)</t>
  </si>
  <si>
    <t>LONG-P1-100 L1,5 (OPTIC)</t>
  </si>
  <si>
    <t>LONG-P2-20 L0,3</t>
  </si>
  <si>
    <t>LONG-P2-40 L0,3</t>
  </si>
  <si>
    <t>LONG-P2-80 L0,6</t>
  </si>
  <si>
    <t>LONG-P2-100 L1,5</t>
  </si>
  <si>
    <t>LONG-P2-120 L0,9</t>
  </si>
  <si>
    <t>LONG-P2-160 L1,2</t>
  </si>
  <si>
    <t>LONG-P2-200 L1,5</t>
  </si>
  <si>
    <t>LONG-P2-20 L0,3 (OPTIC)</t>
  </si>
  <si>
    <t>LONG-P2-40 L0,3 (OPTIC)</t>
  </si>
  <si>
    <t>LONG-P2-80 L0,6  (OPTIC)</t>
  </si>
  <si>
    <t>LONG-P2-100 L1,5 (OPTIC)</t>
  </si>
  <si>
    <t>LONG-P2-120 L0,9 (OPTIC)</t>
  </si>
  <si>
    <t>LONG-P2-160 L1,2 (OPTIC)</t>
  </si>
  <si>
    <t>LONG-P2-200 L1,5 (OPTIC)</t>
  </si>
  <si>
    <t>LONG-P3-30 L0,3</t>
  </si>
  <si>
    <t>LONG-P3-60 L0,3</t>
  </si>
  <si>
    <t>LONG-P3-120 L0,6</t>
  </si>
  <si>
    <t>LONG-P3-150 L1,5</t>
  </si>
  <si>
    <t>LONG-P3-180 L0,9</t>
  </si>
  <si>
    <t>LONG-P3-240 L1,2</t>
  </si>
  <si>
    <t>LONG-P3-300 L1,5</t>
  </si>
  <si>
    <t>LONG-P3-30 L0,3 (OPTIC)</t>
  </si>
  <si>
    <t>LONG-P3-60 L0,3 (OPTIC)</t>
  </si>
  <si>
    <t>LONG-P3-120 L0,6 (OPTIC)</t>
  </si>
  <si>
    <t>LONG-P3-150 L1,5 (OPTIC)</t>
  </si>
  <si>
    <t>LONG-P3-180 L0,9 (OPTIC)</t>
  </si>
  <si>
    <t>LONG-P3-240 L1,2 (OPTIC)</t>
  </si>
  <si>
    <t>LONG-P3-300 L1,5 (OPTIC)</t>
  </si>
  <si>
    <t>LONG-Ex-P-10 L0,3</t>
  </si>
  <si>
    <t>LONG-Ex-P-20 L0,3</t>
  </si>
  <si>
    <t>LONG-Ex-P-10 L0,3 (OPTIC)</t>
  </si>
  <si>
    <t>LONG-Ex-P-20 L0,3 (OPTIC)</t>
  </si>
  <si>
    <t>LONG-ARC-10 L0,3</t>
  </si>
  <si>
    <t>LONG-ARC-20 L0,3</t>
  </si>
  <si>
    <t>LONG-ARC-40 L0,6</t>
  </si>
  <si>
    <t>LONG-ARC-50 L1,5</t>
  </si>
  <si>
    <t>LONG-ARC-60 L0,9</t>
  </si>
  <si>
    <t>LONG-ARC-80 L1,2</t>
  </si>
  <si>
    <t>LONG-ARC-100 L1,5</t>
  </si>
  <si>
    <t>LONG-ARC-10 L0,3 (OPTIC)</t>
  </si>
  <si>
    <t>LONG-ARC-20 L0,3 (OPTIC)</t>
  </si>
  <si>
    <t>LONG-ARC-40 L0,6 (OPTIC)</t>
  </si>
  <si>
    <t>LONG-ARC-50 L1,5 (OPTIC)</t>
  </si>
  <si>
    <t>LONG-ARC-60 L0,9 (OPTIC)</t>
  </si>
  <si>
    <t>LONG-ARC-80 L1,2 (OPTIC)</t>
  </si>
  <si>
    <t>LONG-ARC-100 L1,5 (OPTIC)</t>
  </si>
  <si>
    <t>Возможные варианты исполнения IP:</t>
  </si>
  <si>
    <t>Скоба</t>
  </si>
  <si>
    <t>Кронштейн, рым-гайка, консоль</t>
  </si>
  <si>
    <t>до 6-и метров</t>
  </si>
  <si>
    <t>Диаметр фланца: Ø, mm</t>
  </si>
  <si>
    <t>Дилер</t>
  </si>
  <si>
    <t>Дилер-Поставщик</t>
  </si>
  <si>
    <r>
      <t>Размер основной части</t>
    </r>
    <r>
      <rPr>
        <b/>
        <sz val="10"/>
        <rFont val="Calibri"/>
        <family val="2"/>
        <charset val="204"/>
      </rPr>
      <t xml:space="preserve">, </t>
    </r>
    <r>
      <rPr>
        <b/>
        <sz val="10"/>
        <rFont val="Calibri"/>
        <family val="2"/>
        <charset val="204"/>
        <scheme val="minor"/>
      </rPr>
      <t>mm</t>
    </r>
  </si>
  <si>
    <t>ЗКП-1,5 (120х120, 250 mm)</t>
  </si>
  <si>
    <t>ЗКП-1,5 (100х100, 250 mm)</t>
  </si>
  <si>
    <t>120х120</t>
  </si>
  <si>
    <t>100х100</t>
  </si>
  <si>
    <t>80х80</t>
  </si>
  <si>
    <t>Кронштейн повортный</t>
  </si>
  <si>
    <t>Опора для светильника Ø 89 mm, L 3000mm</t>
  </si>
  <si>
    <t>Опора для светильника Ø 89 mm, L 4000mm</t>
  </si>
  <si>
    <t>Опора для светильника Ø 89 mm, L 5000mm</t>
  </si>
  <si>
    <t>Опора для светильника Ø 89 mm, L 6000mm</t>
  </si>
  <si>
    <t>1150*130*75</t>
  </si>
  <si>
    <t>DION-ARH L0,25</t>
  </si>
  <si>
    <t>12,24,36</t>
  </si>
  <si>
    <t>Потребляемая мощность до, W</t>
  </si>
  <si>
    <t>Световой поток с учетом потерь, Lm</t>
  </si>
  <si>
    <t>250*Ф25</t>
  </si>
  <si>
    <t>опал/прозрачный</t>
  </si>
  <si>
    <t>на скобу</t>
  </si>
  <si>
    <t>Поликарбонат</t>
  </si>
  <si>
    <t>вожможна установка</t>
  </si>
  <si>
    <t>DION-ARH L0,5</t>
  </si>
  <si>
    <t>500*Ф25</t>
  </si>
  <si>
    <t>DION-ARH L0,75</t>
  </si>
  <si>
    <t>750*Ф25</t>
  </si>
  <si>
    <t>DION-ARH L1,0</t>
  </si>
  <si>
    <t>1000*Ф25</t>
  </si>
  <si>
    <t>DION-ARH L1,25</t>
  </si>
  <si>
    <t>1250*Ф25</t>
  </si>
  <si>
    <t>DION-ARH L1,5</t>
  </si>
  <si>
    <t>Тип КСС: Косинусная</t>
  </si>
  <si>
    <t>1500*Ф25</t>
  </si>
  <si>
    <t>DION-ARH L1,75</t>
  </si>
  <si>
    <t>1750*Ф25</t>
  </si>
  <si>
    <t>DION-ARH L2,0</t>
  </si>
  <si>
    <t>2000*Ф25</t>
  </si>
  <si>
    <t>DION-ARH L2,25</t>
  </si>
  <si>
    <t>2250*Ф25</t>
  </si>
  <si>
    <t>DION-ARH L2,5</t>
  </si>
  <si>
    <t>2500*Ф25</t>
  </si>
  <si>
    <t>DION-ARH L2,75</t>
  </si>
  <si>
    <t>2750*Ф25</t>
  </si>
  <si>
    <t>DION-ARH L3,0</t>
  </si>
  <si>
    <t>3000*Ф25</t>
  </si>
  <si>
    <t>Светильники DION цветные (одного цвета) (красный, желтый, синий, зеленый) +10% к цене.</t>
  </si>
  <si>
    <r>
      <t>от - 45</t>
    </r>
    <r>
      <rPr>
        <b/>
        <sz val="11"/>
        <rFont val="Calibri"/>
        <family val="2"/>
        <charset val="204"/>
      </rPr>
      <t>°С до +50°С</t>
    </r>
  </si>
  <si>
    <t>DION</t>
  </si>
  <si>
    <t>Стандартное исполнение светильника: 3000/4000/5000/6000К</t>
  </si>
  <si>
    <t>OPTIMUS-S1-240</t>
  </si>
  <si>
    <t>OPTIMUS PROM БЕЗ ОПТИКИ</t>
  </si>
  <si>
    <t>OPTIMUS PROM С ОПТИКОЙ</t>
  </si>
  <si>
    <t>LONG PROM БЕЗ ОПТИКИ</t>
  </si>
  <si>
    <t>LONG PROM С ОПТИКОЙ</t>
  </si>
  <si>
    <t>LONG-P1-30 L0,9 (OPTIC)</t>
  </si>
  <si>
    <t>OPTIMUS-1Ex-P-10</t>
  </si>
  <si>
    <t>OPTIMUS-1Ex-P-20</t>
  </si>
  <si>
    <t>OPTIMUS-1Ex-P-30</t>
  </si>
  <si>
    <t>OPTIMUS-1Ex-P-35</t>
  </si>
  <si>
    <t>OPTIMUS-1Ex-P-40</t>
  </si>
  <si>
    <t>OPTIMUS-1Ex-P-50</t>
  </si>
  <si>
    <t>OPTIMUS-1Ex-P-60</t>
  </si>
  <si>
    <t>OPTIMUS-1Ex-P-70</t>
  </si>
  <si>
    <t>OPTIMUS-1Ex-P-90</t>
  </si>
  <si>
    <t>OPTIMUS-1Ex-P-100</t>
  </si>
  <si>
    <t>OPTIMUS-1Ex-P-120</t>
  </si>
  <si>
    <t>OPTIMUS-1Ex-P-140</t>
  </si>
  <si>
    <t>OPTIMUS-1Ex-P-160</t>
  </si>
  <si>
    <t>OPTIMUS-1Ex-P-180</t>
  </si>
  <si>
    <t>OPTIMUS-1Ex-P-190</t>
  </si>
  <si>
    <t>OPTIMUS-1Ex-P-210</t>
  </si>
  <si>
    <t>OPTIMUS-1Ex-P-240</t>
  </si>
  <si>
    <t>OPTIMUS-1Ex-P-10 (OPTIC)</t>
  </si>
  <si>
    <t>OPTIMUS-1Ex-P-20 (OPTIC)</t>
  </si>
  <si>
    <t>OPTIMUS-1Ex-P-35 (OPTIC)</t>
  </si>
  <si>
    <t>OPTIMUS-1Ex-P-40 (OPTIC)</t>
  </si>
  <si>
    <t>OPTIMUS-1Ex-P-50 (OPTIC)</t>
  </si>
  <si>
    <t>OPTIMUS-1Ex-P-60 (OPTIC)</t>
  </si>
  <si>
    <t>OPTIMUS-1Ex-P-70 (OPTIC)</t>
  </si>
  <si>
    <t>OPTIMUS-1Ex-P-90 (OPTIC)</t>
  </si>
  <si>
    <t>OPTIMUS-1Ex-P-100 (OPTIC)</t>
  </si>
  <si>
    <t>OPTIMUS-1Ex-P-120 (OPTIC)</t>
  </si>
  <si>
    <t>OPTIMUS-1Ex-P-140 (OPTIC)</t>
  </si>
  <si>
    <t>OPTIMUS-1Ex-P-160 (OPTIC)</t>
  </si>
  <si>
    <t>OPTIMUS-1Ex-P-180 (OPTIC)</t>
  </si>
  <si>
    <t>OPTIMUS-1Ex-P-190 (OPTIC)</t>
  </si>
  <si>
    <t>OPTIMUS-1Ex-P-210 (OPTIC)</t>
  </si>
  <si>
    <t>OPTIMUS-1Ex-P-240 (OPTIC)</t>
  </si>
  <si>
    <t>1Ех mb e IIB T6 Gc Х / Ех tb IIIC Т85С° Db Х</t>
  </si>
  <si>
    <r>
      <t>от - 50</t>
    </r>
    <r>
      <rPr>
        <b/>
        <sz val="10"/>
        <rFont val="Calibri"/>
        <family val="2"/>
        <charset val="204"/>
      </rPr>
      <t>°С до +50°С</t>
    </r>
  </si>
  <si>
    <t>OPTIMUS-1Ex-P</t>
  </si>
  <si>
    <t>OPTIMUS-Ex-P</t>
  </si>
  <si>
    <t>LONG-Ex-P</t>
  </si>
  <si>
    <t>LONG-1Ex-P</t>
  </si>
  <si>
    <t>LONG-1Ex-P-10 L0,3</t>
  </si>
  <si>
    <t>LONG-1Ex-P-20 L0,3</t>
  </si>
  <si>
    <t>LONG-1Ex-P-20 L0,6</t>
  </si>
  <si>
    <t>LONG-1Ex-P-30 L0,6</t>
  </si>
  <si>
    <t>LONG-1Ex-P-30 L0,9</t>
  </si>
  <si>
    <t>LONG-1Ex-P-40 L1,2</t>
  </si>
  <si>
    <t>LONG-1Ex-P-50 L0,9</t>
  </si>
  <si>
    <t>LONG-1Ex-P-50 L1,2</t>
  </si>
  <si>
    <t>LONG-1Ex-P-80 L1,2</t>
  </si>
  <si>
    <t>LONG-1Ex-P-100 L1,5</t>
  </si>
  <si>
    <t>LONG-1Ex-P-10 L0,3 (OPTIC)</t>
  </si>
  <si>
    <t>LONG-1Ex-P-20 L0,3 (OPTIC)</t>
  </si>
  <si>
    <t>LONG-1Ex-P-20 L0,6 (OPTIC)</t>
  </si>
  <si>
    <t>LONG-1Ex-P-30 L0,6 (OPTIC)</t>
  </si>
  <si>
    <t>LONG-1Ex-P-30 L0,9 (OPTIC)</t>
  </si>
  <si>
    <t>LONG-1Ex-P-40 L0,6 (OPTIC)</t>
  </si>
  <si>
    <t>LONG-1Ex-P-40 L1,2 (OPTIC)</t>
  </si>
  <si>
    <t>LONG-1Ex-P-50 L0,9 (OPTIC)</t>
  </si>
  <si>
    <t>LONG-1Ex-P-50 L1,5 (OPTIC)</t>
  </si>
  <si>
    <t>LONG-1Ex-P-60 L0,9 (OPTIC)</t>
  </si>
  <si>
    <t>LONG-1Ex-P-80 L1,2 (OPTIC)</t>
  </si>
  <si>
    <t>LONG-1Ex-P-100 L1,5 (OPTIC)</t>
  </si>
  <si>
    <t>700*100*100</t>
  </si>
  <si>
    <t>BRUM-PL-55 L6,0</t>
  </si>
  <si>
    <t>700*100*100 / 700*100*100 (каскад)</t>
  </si>
  <si>
    <t>BRUM-RL-75 (L6м)</t>
  </si>
  <si>
    <t xml:space="preserve"> 220×134×55 мм</t>
  </si>
  <si>
    <t>Опал</t>
  </si>
  <si>
    <t>FLAT -25</t>
  </si>
  <si>
    <t>222*71</t>
  </si>
  <si>
    <t>FLAT 18</t>
  </si>
  <si>
    <t>FLAT 15</t>
  </si>
  <si>
    <t>700*120*75</t>
  </si>
  <si>
    <t>OPTIMUS PROM БЕЗ ОПТИКИ (SHORT)</t>
  </si>
  <si>
    <t>100-305</t>
  </si>
  <si>
    <t>Mean Well / PHILIPS</t>
  </si>
  <si>
    <t>OPTIMUS-P1-240 SHORT</t>
  </si>
  <si>
    <t>OPTIMUS PROM С ОПТИКОЙ SHORT</t>
  </si>
  <si>
    <t>OPTIMUS-P1-230 SHORT</t>
  </si>
  <si>
    <t>OPTIMUS-P1-90 SHORT</t>
  </si>
  <si>
    <t>OPTIMUS-P1-100 SHORT</t>
  </si>
  <si>
    <t>OPTIMUS-P1-110 SHORT</t>
  </si>
  <si>
    <t>OPTIMUS-P1-120 SHORT</t>
  </si>
  <si>
    <t>OPTIMUS-P1-130 SHORT</t>
  </si>
  <si>
    <t>OPTIMUS-P1-140 SHORT</t>
  </si>
  <si>
    <t>OPTIMUS-P1-150 SHORT</t>
  </si>
  <si>
    <t>OPTIMUS-P1-160 SHORT</t>
  </si>
  <si>
    <t>OPTIMUS-P1-170 SHORT</t>
  </si>
  <si>
    <t>OPTIMUS-P1-180 SHORT</t>
  </si>
  <si>
    <t>OPTIMUS-P1-190 SHORT</t>
  </si>
  <si>
    <t>OPTIMUS-P1-200 SHORT</t>
  </si>
  <si>
    <t>OPTIMUS-P1-210 SHORT</t>
  </si>
  <si>
    <t>OPTIMUS-P1-220 SHORT</t>
  </si>
  <si>
    <t>OPTIMUS-P1-90 SHORT (OPTIC)</t>
  </si>
  <si>
    <t>OPTIMUS-P1-100 SHORT (OPTIC)</t>
  </si>
  <si>
    <t>OPTIMUS-P1-110 SHORT (OPTIC)</t>
  </si>
  <si>
    <t>OPTIMUS-P1-120 SHORT (OPTIC)</t>
  </si>
  <si>
    <t>OPTIMUS-P1-130 SHORT (OPTIC)</t>
  </si>
  <si>
    <t>OPTIMUS-P1-140 SHORT (OPTIC)</t>
  </si>
  <si>
    <t>OPTIMUS-P1-150 SHORT (OPTIC)</t>
  </si>
  <si>
    <t>OPTIMUS-P1-160 SHORT (OPTIC)</t>
  </si>
  <si>
    <t>OPTIMUS-P1-170 SHORT (OPTIC)</t>
  </si>
  <si>
    <t>OPTIMUS-P1-180 SHORT (OPTIC)</t>
  </si>
  <si>
    <t>OPTIMUS-P1-190 SHORT (OPTIC)</t>
  </si>
  <si>
    <t>OPTIMUS-P1-200 SHORT (OPTIC)</t>
  </si>
  <si>
    <t>OPTIMUS-P1-210 SHORT (OPTIC)</t>
  </si>
  <si>
    <t>OPTIMUS-P1-220 SHORT (OPTIC)</t>
  </si>
  <si>
    <t>OPTIMUS-P1-230 SHORT (OPTIC)</t>
  </si>
  <si>
    <t>OPTIMUS-P1-240 SHORT (OPTIC)</t>
  </si>
  <si>
    <t>OPTIMUS STREET БЕЗ ОПТИКИ (SHORT)</t>
  </si>
  <si>
    <t>OPTIMUS STREET С ОПТИКОЙ SHORT</t>
  </si>
  <si>
    <t>OPTIMUS-S1-90 SHORT</t>
  </si>
  <si>
    <t>OPTIMUS-S1-100 SHORT</t>
  </si>
  <si>
    <t>OPTIMUS-S1-110 SHORT</t>
  </si>
  <si>
    <t>OPTIMUS-S1-120 SHORT</t>
  </si>
  <si>
    <t>OPTIMUS-S1-130 SHORT</t>
  </si>
  <si>
    <t>OPTIMUS-S1-140 SHORT</t>
  </si>
  <si>
    <t>OPTIMUS-S1-150 SHORT</t>
  </si>
  <si>
    <t>OPTIMUS-S1-160 SHORT</t>
  </si>
  <si>
    <t>OPTIMUS-S1-170 SHORT</t>
  </si>
  <si>
    <t>OPTIMUS-S1-180 SHORT</t>
  </si>
  <si>
    <t>OPTIMUS-S1-190 SHORT</t>
  </si>
  <si>
    <t>OPTIMUS-S1-200 SHORT</t>
  </si>
  <si>
    <t>OPTIMUS-S1-210 SHORT</t>
  </si>
  <si>
    <t>OPTIMUS-S1-220 SHORT</t>
  </si>
  <si>
    <t>OPTIMUS-S1-230 SHORT</t>
  </si>
  <si>
    <t>OPTIMUS-S1-240 SHORT</t>
  </si>
  <si>
    <t>OPTIMUS-S1-90 SHORT (OPTIC)</t>
  </si>
  <si>
    <t>OPTIMUS-S1-100 SHORT (OPTIC)</t>
  </si>
  <si>
    <t>OPTIMUS-S1-110 SHORT (OPTIC)</t>
  </si>
  <si>
    <t>OPTIMUS-S1-120 SHORT (OPTIC)</t>
  </si>
  <si>
    <t>OPTIMUS-S1-130 SHORT (OPTIC)</t>
  </si>
  <si>
    <t>OPTIMUS-S1-140 SHORT (OPTIC)</t>
  </si>
  <si>
    <t>OPTIMUS-S1-150 SHORT (OPTIC)</t>
  </si>
  <si>
    <t>OPTIMUS-S1-160 SHORT (OPTIC)</t>
  </si>
  <si>
    <t>OPTIMUS-S1-170 SHORT (OPTIC)</t>
  </si>
  <si>
    <t>OPTIMUS-S1-180 SHORT (OPTIC)</t>
  </si>
  <si>
    <t>OPTIMUS-S1-190 SHORT (OPTIC)</t>
  </si>
  <si>
    <t>OPTIMUS-S1-200 SHORT (OPTIC)</t>
  </si>
  <si>
    <t>OPTIMUS-S1-210 SHORT (OPTIC)</t>
  </si>
  <si>
    <t>OPTIMUS-S1-220 SHORT (OPTIC)</t>
  </si>
  <si>
    <t>OPTIMUS-S1-230 SHORT (OPTIC)</t>
  </si>
  <si>
    <t>OPTIMUS-S1-240 SHORT (OPTIC)</t>
  </si>
  <si>
    <t>ALFA SPOT</t>
  </si>
  <si>
    <t>OPTIMUS S1 (SHORT)</t>
  </si>
  <si>
    <t>OPTIMUS P1 (SHORT)</t>
  </si>
  <si>
    <t>ALFA-SPOT-D1-5</t>
  </si>
  <si>
    <t>ALFA-SPOT-D1-10</t>
  </si>
  <si>
    <t>ALFA-SPOT-D2-10</t>
  </si>
  <si>
    <t>ALFA-SPOT-D2-20</t>
  </si>
  <si>
    <t xml:space="preserve"> 12/24/36/220</t>
  </si>
  <si>
    <t>205x140x90</t>
  </si>
  <si>
    <t>115x140x90</t>
  </si>
  <si>
    <t>Алюминий</t>
  </si>
  <si>
    <t>Материал крышек:</t>
  </si>
  <si>
    <t>Настенное</t>
  </si>
  <si>
    <t>Стекло / 2 mm</t>
  </si>
  <si>
    <t>Анодированный</t>
  </si>
  <si>
    <t>RAL 9005</t>
  </si>
  <si>
    <t>Базовая цена</t>
  </si>
  <si>
    <t>Грантия, лет</t>
  </si>
  <si>
    <t>OPTIMUS Ex-P с обеспечением взрывозащиты по пыли и газу 1Ех mb e IIB T6 Gc Х / Ех tb IIIC Т85С° Db Х (БЕЗ ОПТИКИ)</t>
  </si>
  <si>
    <t>OPTIMUS Ex-P с обеспечением взрывозащиты по пыли и газу 2Ех nR IIC T6 Gc Х / Ех tb IIIC Т80С° Db Х (БЕЗ ОПТИКИ)</t>
  </si>
  <si>
    <t>OPTIMUS Ex-P с обеспечением взрывозащиты по пыли и газу 2Ех nR IIC T6 Gc Х / Ех tb IIIC Т80С° Db Х (С ОПТИКОЙ)</t>
  </si>
  <si>
    <t>LONG-Ex-P  с обеспечением взрывозащиты по пыли и газу 2Ех nR IIC T6 Gc Х / Ех tb IIIC Т80С° Db Х (БЕЗ ОПТИКИ)</t>
  </si>
  <si>
    <t>OPTIMUS-1Ex-P с обеспечением взрывозащиты по пыли и газу 1Ех mb e IIB T6 Gc Х / Ех tb IIIC Т85С° Db Х (С ОПТИКОЙ)</t>
  </si>
  <si>
    <r>
      <rPr>
        <b/>
        <sz val="20"/>
        <rFont val="Calibri"/>
        <family val="2"/>
        <charset val="204"/>
        <scheme val="minor"/>
      </rPr>
      <t>LONG-Ex-P  с обеспечением взрывозащиты по пыли и газу 2Ех nR IIC T6 Gc Х / Ех tb IIIC Т80С° Db Х</t>
    </r>
    <r>
      <rPr>
        <b/>
        <sz val="20"/>
        <color rgb="FF0000CC"/>
        <rFont val="Calibri"/>
        <family val="2"/>
        <charset val="204"/>
        <scheme val="minor"/>
      </rPr>
      <t xml:space="preserve"> </t>
    </r>
    <r>
      <rPr>
        <b/>
        <sz val="20"/>
        <color rgb="FFFF0000"/>
        <rFont val="Calibri"/>
        <family val="2"/>
        <charset val="204"/>
        <scheme val="minor"/>
      </rPr>
      <t>(С ОПТИКОЙ)</t>
    </r>
  </si>
  <si>
    <t>Блок питания</t>
  </si>
  <si>
    <t>LONG-ARC-30 L0,9</t>
  </si>
  <si>
    <t>700*120*130</t>
  </si>
  <si>
    <t>80*80*6000</t>
  </si>
  <si>
    <t>BRUM-PL2.2-110 L6,0</t>
  </si>
  <si>
    <t>LONG-ARC-30 L0,9 (OPTIC)</t>
  </si>
  <si>
    <t>LONG-1Ex-P  с обеспечением взрывозащиты по пыли и газу 1Ех mb e IIB T6 Gb Х / Ех tb IIIC Т85С° Db Х  (БЕЗ ОПТИКИ)</t>
  </si>
  <si>
    <t xml:space="preserve">1Ех mb e IIB T6 Gb Х / Ех tb IIIC Т85С° Db Х </t>
  </si>
  <si>
    <t>LONG-Ex-P  с обеспечением взрывозащиты по пыли и газу 1Ех mb e IIB T6 Gb Х / Ех tb IIIC Т85С° Db Х  (С ОПТИКОЙ)</t>
  </si>
  <si>
    <t>от 625</t>
  </si>
  <si>
    <t>от 1250</t>
  </si>
  <si>
    <t>250-1250</t>
  </si>
  <si>
    <t>375-625</t>
  </si>
  <si>
    <t>от  1125</t>
  </si>
  <si>
    <t>OPTIMUS-Ex-P2-50</t>
  </si>
  <si>
    <t>OPTIMUS-Ex-P2-70</t>
  </si>
  <si>
    <t>OPTIMUS-Ex-P2-90</t>
  </si>
  <si>
    <t>OPTIMUS-Ex-P2-100</t>
  </si>
  <si>
    <t>OPTIMUS-Ex-P2-120</t>
  </si>
  <si>
    <t>OPTIMUS-Ex-P2-140</t>
  </si>
  <si>
    <t>OPTIMUS-Ex-P2-180</t>
  </si>
  <si>
    <t>OPTIMUS-Ex-P2-210</t>
  </si>
  <si>
    <t>OPTIMUS-Ex-P2-240</t>
  </si>
  <si>
    <t>OPTIMUS-Ex-P2-280</t>
  </si>
  <si>
    <t>OPTIMUS-Ex-P2-320</t>
  </si>
  <si>
    <t>OPTIMUS-Ex-P2-360</t>
  </si>
  <si>
    <t>OPTIMUS-Ex-P2-380</t>
  </si>
  <si>
    <t>OPTIMUS-Ex-P2-420</t>
  </si>
  <si>
    <t>OPTIMUS-Ex-P2-480</t>
  </si>
  <si>
    <t>OPTIMUS-Ex-P2-50 (OPTIC)</t>
  </si>
  <si>
    <t>OPTIMUS-Ex-P2-70 (OPTIC)</t>
  </si>
  <si>
    <t>OPTIMUS-Ex-P2-80 (OPTIC)</t>
  </si>
  <si>
    <t>OPTIMUS-Ex-P2-100 (OPTIC)</t>
  </si>
  <si>
    <t>OPTIMUS-Ex-P2-120 (OPTIC)</t>
  </si>
  <si>
    <t>OPTIMUS-Ex-P2-140 (OPTIC)</t>
  </si>
  <si>
    <t>OPTIMUS-Ex-P2-180 (OPTIC)</t>
  </si>
  <si>
    <t>OPTIMUS-Ex-P2-210 (OPTIC)</t>
  </si>
  <si>
    <t>OPTIMUS-Ex-P2-240 (OPTIC)</t>
  </si>
  <si>
    <t>OPTIMUS-Ex-P2-280 (OPTIC)</t>
  </si>
  <si>
    <t>OPTIMUS-Ex-P2-320 (OPTIC)</t>
  </si>
  <si>
    <t>OPTIMUS-Ex-P2-360 (OPTIC)</t>
  </si>
  <si>
    <t>OPTIMUS-Ex-P2-380 (OPTIC)</t>
  </si>
  <si>
    <t>OPTIMUS-Ex-P2-420 (OPTIC)</t>
  </si>
  <si>
    <t>OPTIMUS-Ex-P2-480 (OPTIC)</t>
  </si>
  <si>
    <t>LONG-Ex-P3-150 L1,5 (OPTIC)</t>
  </si>
  <si>
    <t>LONG-Ex-P3-120 L1,2 (OPTIC)</t>
  </si>
  <si>
    <t>LONG-Ex-P3-120 L0,6 (OPTIC)</t>
  </si>
  <si>
    <t>LONG-Ex-P3-60 L0,6 (OPTIC)</t>
  </si>
  <si>
    <t>LONG-Ex-P3-60 L0,3 (OPTIC)</t>
  </si>
  <si>
    <t>LONG-Ex-P3-30 L0,3 (OPTIC)</t>
  </si>
  <si>
    <t>LONG-Ex-P3-150 L1,5</t>
  </si>
  <si>
    <t>LONG-Ex-P3-120 L1,2</t>
  </si>
  <si>
    <t>LONG-Ex-P3-120 L0,6</t>
  </si>
  <si>
    <t>LONG-Ex-P3-60 L0,6</t>
  </si>
  <si>
    <t>LONG-Ex-P3-60 L0,3</t>
  </si>
  <si>
    <t>LONG-Ex-P3-30 L0,3</t>
  </si>
  <si>
    <t>LONG-Ex-P3</t>
  </si>
  <si>
    <t>OPTIMUS-Ex-P2</t>
  </si>
  <si>
    <t>OPTIMUS Ex-P2 с обеспечением взрывозащиты по пыли и газу 2Ех nR IIC T6 Gc Х / Ех tb IIIC Т80С° Db Х (С ОПТИКОЙ)</t>
  </si>
  <si>
    <t>OPTIMUS Ex-P2 с обеспечением взрывозащиты по пыли и газу 2Ех nR IIC T6 Gc Х / Ех tb IIIC Т80С° Db Х (БЕЗ ОПТИКИ)</t>
  </si>
  <si>
    <r>
      <rPr>
        <b/>
        <sz val="20"/>
        <rFont val="Calibri"/>
        <family val="2"/>
        <charset val="204"/>
        <scheme val="minor"/>
      </rPr>
      <t>LONG-Ex-P3  с обеспечением взрывозащиты по пыли и газу 2Ех nR IIC T6 Gc Х / Ех tb IIIC Т80С° Db Х</t>
    </r>
    <r>
      <rPr>
        <b/>
        <sz val="20"/>
        <color rgb="FF0000CC"/>
        <rFont val="Calibri"/>
        <family val="2"/>
        <charset val="204"/>
        <scheme val="minor"/>
      </rPr>
      <t xml:space="preserve"> </t>
    </r>
    <r>
      <rPr>
        <b/>
        <sz val="20"/>
        <color rgb="FFFF0000"/>
        <rFont val="Calibri"/>
        <family val="2"/>
        <charset val="204"/>
        <scheme val="minor"/>
      </rPr>
      <t>(БЕЗ ОПТИКИ)</t>
    </r>
  </si>
  <si>
    <r>
      <rPr>
        <b/>
        <sz val="20"/>
        <rFont val="Calibri"/>
        <family val="2"/>
        <charset val="204"/>
        <scheme val="minor"/>
      </rPr>
      <t>LONG-Ex-P3  с обеспечением взрывозащиты по пыли и газу 2Ех nR IIC T6 Gc Х / Ех tb IIIC Т80С° Db Х</t>
    </r>
    <r>
      <rPr>
        <b/>
        <sz val="20"/>
        <color rgb="FF0000CC"/>
        <rFont val="Calibri"/>
        <family val="2"/>
        <charset val="204"/>
        <scheme val="minor"/>
      </rPr>
      <t xml:space="preserve"> </t>
    </r>
    <r>
      <rPr>
        <b/>
        <sz val="20"/>
        <color rgb="FFFF0000"/>
        <rFont val="Calibri"/>
        <family val="2"/>
        <charset val="204"/>
        <scheme val="minor"/>
      </rPr>
      <t>(С ОПТИКОЙ)</t>
    </r>
  </si>
  <si>
    <t>BRUM-S4</t>
  </si>
  <si>
    <t>BRUM-S4-20</t>
  </si>
  <si>
    <t>68 (max.)</t>
  </si>
  <si>
    <t>Ø600*Ø200*600</t>
  </si>
  <si>
    <t>BRUM-S4-30</t>
  </si>
  <si>
    <t>BRUM-S4-40</t>
  </si>
  <si>
    <t>BRUM-S4-50</t>
  </si>
  <si>
    <t>BRUM-S4-60</t>
  </si>
  <si>
    <t>BRUM-S4-DUO</t>
  </si>
  <si>
    <t>BRUM-S4-DUO-40</t>
  </si>
  <si>
    <t>BRUM-S4-DUO-60</t>
  </si>
  <si>
    <t>BRUM-S4-DUO-80</t>
  </si>
  <si>
    <t>BRUM-S4-DUO-100</t>
  </si>
  <si>
    <t>BRUM-S4-DUO-120</t>
  </si>
  <si>
    <t>BRUM-S4-TRIO</t>
  </si>
  <si>
    <t>BRUM-S4-TRIO-60</t>
  </si>
  <si>
    <t>BRUM-S4-TRIO-90</t>
  </si>
  <si>
    <t>BRUM-S4-TRIO-120</t>
  </si>
  <si>
    <t>BRUM-S4-TRIO-150</t>
  </si>
  <si>
    <t>BRUM-S4-TRIO-180</t>
  </si>
  <si>
    <t>BRUM-S4-QUATTRO</t>
  </si>
  <si>
    <t>BRUM-S4-QUATTRO-80</t>
  </si>
  <si>
    <t>BRUM-S4-QUATTRO-120</t>
  </si>
  <si>
    <t>BRUM-S4-QUATTRO-160</t>
  </si>
  <si>
    <t>BRUM-S4-QUATTRO-200</t>
  </si>
  <si>
    <t>BRUM-S4-QUATTRO-240</t>
  </si>
  <si>
    <t>LONG-R</t>
  </si>
  <si>
    <t>LONG-R-10 L0,3</t>
  </si>
  <si>
    <t>300*50*50</t>
  </si>
  <si>
    <t xml:space="preserve">Кронштейн поворотный, подвесное крепление, скоба </t>
  </si>
  <si>
    <t>Aлюминий</t>
  </si>
  <si>
    <t>LONG-R-20 L0,6</t>
  </si>
  <si>
    <t>600*50*50</t>
  </si>
  <si>
    <t>LONG-R-30 L0,9</t>
  </si>
  <si>
    <t>900*50*50</t>
  </si>
  <si>
    <t>LONG-R-40 L1,2</t>
  </si>
  <si>
    <t>1200*50*50</t>
  </si>
  <si>
    <t>LONG-R-50 L1,5</t>
  </si>
  <si>
    <t>1500*50*50</t>
  </si>
  <si>
    <t>LONG R БЕЗ ОПТИКИ</t>
  </si>
  <si>
    <t>Крепление под консоль</t>
  </si>
  <si>
    <t>Уточнять у менеджера</t>
  </si>
  <si>
    <t>Угол наклона световой части:</t>
  </si>
  <si>
    <t>20°</t>
  </si>
  <si>
    <t>25°</t>
  </si>
  <si>
    <t>35°</t>
  </si>
  <si>
    <t>40°</t>
  </si>
  <si>
    <t>По вопросам продаж и поддержки обращайтесь:</t>
  </si>
  <si>
    <t>ЦЕНА С НДС</t>
  </si>
  <si>
    <t>Цена</t>
  </si>
  <si>
    <t>Сайт: http://delled.nt-rt.ru ||  Эл.почта: dds@nt-rt.ru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</si>
</sst>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44" formatCode="_-* #,##0.00\ &quot;₽&quot;_-;\-* #,##0.00\ &quot;₽&quot;_-;_-* &quot;-&quot;??\ &quot;₽&quot;_-;_-@_-"/>
    <numFmt numFmtId="164" formatCode="#,##0.0"/>
    <numFmt numFmtId="165" formatCode="#,##0.00\ &quot;₽&quot;"/>
    <numFmt numFmtId="166" formatCode="000000"/>
    <numFmt numFmtId="167" formatCode="#,##0&quot;р.&quot;"/>
  </numFmts>
  <fonts count="86" x14ac:knownFonts="1"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20"/>
      <color rgb="FFFF0000"/>
      <name val="Calibri"/>
      <family val="2"/>
      <charset val="204"/>
      <scheme val="minor"/>
    </font>
    <font>
      <sz val="24"/>
      <color theme="1"/>
      <name val="Calibri"/>
      <family val="2"/>
      <charset val="204"/>
      <scheme val="minor"/>
    </font>
    <font>
      <b/>
      <sz val="11"/>
      <color rgb="FF0D3389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u/>
      <sz val="20"/>
      <color rgb="FF0D3389"/>
      <name val="Calibri"/>
      <family val="2"/>
      <charset val="204"/>
      <scheme val="minor"/>
    </font>
    <font>
      <b/>
      <sz val="11"/>
      <color theme="9" tint="-0.249977111117893"/>
      <name val="Calibri"/>
      <family val="2"/>
      <charset val="204"/>
      <scheme val="minor"/>
    </font>
    <font>
      <b/>
      <sz val="11"/>
      <color rgb="FF0066FF"/>
      <name val="Calibri"/>
      <family val="2"/>
      <charset val="204"/>
      <scheme val="minor"/>
    </font>
    <font>
      <b/>
      <sz val="11"/>
      <color rgb="FFCC3300"/>
      <name val="Calibri"/>
      <family val="2"/>
      <charset val="204"/>
      <scheme val="minor"/>
    </font>
    <font>
      <b/>
      <sz val="11"/>
      <color theme="3" tint="-0.249977111117893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4"/>
      <color rgb="FF3333FF"/>
      <name val="Calibri"/>
      <family val="2"/>
      <charset val="204"/>
      <scheme val="minor"/>
    </font>
    <font>
      <b/>
      <sz val="11"/>
      <color rgb="FF3333FF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14"/>
      <color rgb="FF00CC0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1"/>
      <color theme="1"/>
      <name val="Calibri"/>
      <family val="2"/>
      <charset val="204"/>
    </font>
    <font>
      <b/>
      <sz val="10"/>
      <color theme="9" tint="-0.249977111117893"/>
      <name val="Calibri"/>
      <family val="2"/>
      <charset val="204"/>
      <scheme val="minor"/>
    </font>
    <font>
      <b/>
      <sz val="10"/>
      <color rgb="FFCC3300"/>
      <name val="Calibri"/>
      <family val="2"/>
      <charset val="204"/>
      <scheme val="minor"/>
    </font>
    <font>
      <b/>
      <sz val="10"/>
      <color rgb="FF0066FF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b/>
      <u/>
      <sz val="20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rgb="FF0033CC"/>
      <name val="Calibri"/>
      <family val="2"/>
      <charset val="204"/>
      <scheme val="minor"/>
    </font>
    <font>
      <b/>
      <sz val="10"/>
      <color rgb="FF0033CC"/>
      <name val="Calibri"/>
      <family val="2"/>
      <charset val="204"/>
      <scheme val="minor"/>
    </font>
    <font>
      <b/>
      <u/>
      <sz val="16"/>
      <color theme="10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b/>
      <sz val="12"/>
      <color rgb="FF0033CC"/>
      <name val="Calibri"/>
      <family val="2"/>
      <charset val="204"/>
      <scheme val="minor"/>
    </font>
    <font>
      <b/>
      <sz val="15"/>
      <color rgb="FF0033CC"/>
      <name val="Calibri"/>
      <family val="2"/>
      <charset val="204"/>
      <scheme val="minor"/>
    </font>
    <font>
      <b/>
      <sz val="10"/>
      <color rgb="FF0D3389"/>
      <name val="Calibri"/>
      <family val="2"/>
      <charset val="204"/>
      <scheme val="minor"/>
    </font>
    <font>
      <b/>
      <sz val="10"/>
      <color rgb="FFFF0000"/>
      <name val="Calibri"/>
      <family val="2"/>
      <charset val="204"/>
      <scheme val="minor"/>
    </font>
    <font>
      <b/>
      <sz val="30"/>
      <color rgb="FFFF0000"/>
      <name val="Calibri"/>
      <family val="2"/>
      <charset val="204"/>
      <scheme val="minor"/>
    </font>
    <font>
      <b/>
      <sz val="14"/>
      <color rgb="FF0000CC"/>
      <name val="Calibri"/>
      <family val="2"/>
      <charset val="204"/>
      <scheme val="minor"/>
    </font>
    <font>
      <b/>
      <sz val="20"/>
      <color rgb="FF0000CC"/>
      <name val="Calibri"/>
      <family val="2"/>
      <charset val="204"/>
      <scheme val="minor"/>
    </font>
    <font>
      <b/>
      <sz val="10"/>
      <name val="Calibri"/>
      <family val="2"/>
      <charset val="204"/>
    </font>
    <font>
      <b/>
      <sz val="14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0"/>
      <color rgb="FF3333FF"/>
      <name val="Calibri"/>
      <family val="2"/>
      <charset val="204"/>
      <scheme val="minor"/>
    </font>
    <font>
      <b/>
      <sz val="12"/>
      <color rgb="FF0000CC"/>
      <name val="Calibri"/>
      <family val="2"/>
      <charset val="204"/>
      <scheme val="minor"/>
    </font>
    <font>
      <b/>
      <sz val="10"/>
      <color theme="1"/>
      <name val="Calibri"/>
      <family val="2"/>
      <charset val="204"/>
    </font>
    <font>
      <b/>
      <sz val="11"/>
      <color rgb="FF0000CC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u/>
      <sz val="11"/>
      <color theme="11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b/>
      <sz val="9"/>
      <color theme="1"/>
      <name val="Calibri"/>
      <family val="2"/>
      <charset val="204"/>
      <scheme val="minor"/>
    </font>
    <font>
      <b/>
      <sz val="9"/>
      <color rgb="FFFF0000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b/>
      <sz val="50"/>
      <color rgb="FFFF0000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b/>
      <sz val="35"/>
      <color theme="1"/>
      <name val="Calibri"/>
      <family val="2"/>
      <charset val="204"/>
      <scheme val="minor"/>
    </font>
    <font>
      <b/>
      <sz val="10"/>
      <color rgb="FF0000FF"/>
      <name val="Calibri"/>
      <family val="2"/>
      <charset val="204"/>
      <scheme val="minor"/>
    </font>
    <font>
      <sz val="11"/>
      <color rgb="FF9C0006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14"/>
      <color theme="1"/>
      <name val="Calibri"/>
      <family val="2"/>
      <charset val="204"/>
    </font>
    <font>
      <b/>
      <sz val="8"/>
      <name val="Calibri"/>
      <family val="2"/>
      <charset val="204"/>
      <scheme val="minor"/>
    </font>
    <font>
      <b/>
      <sz val="11"/>
      <name val="Calibri"/>
      <family val="2"/>
      <charset val="204"/>
    </font>
    <font>
      <b/>
      <sz val="18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b/>
      <sz val="9"/>
      <name val="Calibri"/>
      <family val="2"/>
      <charset val="204"/>
      <scheme val="minor"/>
    </font>
    <font>
      <b/>
      <sz val="10"/>
      <color rgb="FF008080"/>
      <name val="Calibri"/>
      <family val="2"/>
      <charset val="204"/>
      <scheme val="minor"/>
    </font>
    <font>
      <b/>
      <sz val="11"/>
      <color rgb="FF000099"/>
      <name val="Calibri"/>
      <family val="2"/>
      <charset val="204"/>
      <scheme val="minor"/>
    </font>
    <font>
      <b/>
      <sz val="10"/>
      <color rgb="FF000099"/>
      <name val="Calibri"/>
      <family val="2"/>
      <charset val="204"/>
      <scheme val="minor"/>
    </font>
    <font>
      <b/>
      <sz val="10"/>
      <color theme="5"/>
      <name val="Calibri"/>
      <family val="2"/>
      <charset val="204"/>
      <scheme val="minor"/>
    </font>
    <font>
      <b/>
      <sz val="11"/>
      <color rgb="FF7030A0"/>
      <name val="Calibri"/>
      <family val="2"/>
      <charset val="204"/>
      <scheme val="minor"/>
    </font>
    <font>
      <b/>
      <sz val="20"/>
      <color rgb="FF7030A0"/>
      <name val="Calibri"/>
      <family val="2"/>
      <charset val="204"/>
      <scheme val="minor"/>
    </font>
    <font>
      <b/>
      <sz val="13"/>
      <name val="Calibri"/>
      <family val="2"/>
      <charset val="204"/>
      <scheme val="minor"/>
    </font>
    <font>
      <b/>
      <sz val="20"/>
      <name val="Calibri"/>
      <family val="2"/>
      <charset val="204"/>
      <scheme val="minor"/>
    </font>
    <font>
      <b/>
      <sz val="15"/>
      <name val="Calibri"/>
      <family val="2"/>
      <charset val="204"/>
      <scheme val="minor"/>
    </font>
    <font>
      <sz val="15"/>
      <name val="Calibri"/>
      <family val="2"/>
      <charset val="204"/>
      <scheme val="minor"/>
    </font>
    <font>
      <b/>
      <sz val="22"/>
      <name val="Calibri"/>
      <family val="2"/>
      <charset val="204"/>
      <scheme val="minor"/>
    </font>
    <font>
      <b/>
      <sz val="9"/>
      <color indexed="81"/>
      <name val="Tahoma"/>
      <family val="2"/>
      <charset val="204"/>
    </font>
    <font>
      <sz val="8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FFFFF"/>
        <bgColor indexed="64"/>
      </patternFill>
    </fill>
    <fill>
      <patternFill patternType="solid">
        <fgColor rgb="FFFFEA93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66FF99"/>
        <bgColor indexed="64"/>
      </patternFill>
    </fill>
    <fill>
      <patternFill patternType="solid">
        <fgColor rgb="FFFFC7CE"/>
      </patternFill>
    </fill>
    <fill>
      <patternFill patternType="solid">
        <fgColor rgb="FFFFF63F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FFAF"/>
        <bgColor indexed="64"/>
      </patternFill>
    </fill>
    <fill>
      <patternFill patternType="solid">
        <fgColor rgb="FFA1F5CF"/>
        <bgColor indexed="64"/>
      </patternFill>
    </fill>
    <fill>
      <patternFill patternType="solid">
        <fgColor rgb="FF89F3C3"/>
        <bgColor indexed="64"/>
      </patternFill>
    </fill>
  </fills>
  <borders count="6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/>
      <top/>
      <bottom/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FF0000"/>
      </left>
      <right style="thin">
        <color rgb="FFFF0000"/>
      </right>
      <top style="thin">
        <color rgb="FFFF0000"/>
      </top>
      <bottom style="thin">
        <color rgb="FFFF0000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rgb="FF000099"/>
      </left>
      <right style="thin">
        <color rgb="FF000099"/>
      </right>
      <top style="thin">
        <color rgb="FF000099"/>
      </top>
      <bottom/>
      <diagonal/>
    </border>
    <border>
      <left style="medium">
        <color indexed="64"/>
      </left>
      <right style="thin">
        <color rgb="FF000099"/>
      </right>
      <top style="medium">
        <color indexed="64"/>
      </top>
      <bottom style="thin">
        <color rgb="FF000099"/>
      </bottom>
      <diagonal/>
    </border>
    <border>
      <left style="thin">
        <color rgb="FF000099"/>
      </left>
      <right style="thin">
        <color rgb="FF000099"/>
      </right>
      <top style="medium">
        <color indexed="64"/>
      </top>
      <bottom style="thin">
        <color rgb="FF000099"/>
      </bottom>
      <diagonal/>
    </border>
    <border>
      <left style="medium">
        <color indexed="64"/>
      </left>
      <right style="thin">
        <color rgb="FF000099"/>
      </right>
      <top style="thin">
        <color rgb="FF000099"/>
      </top>
      <bottom style="thin">
        <color rgb="FF000099"/>
      </bottom>
      <diagonal/>
    </border>
    <border>
      <left style="thin">
        <color rgb="FF000099"/>
      </left>
      <right style="thin">
        <color rgb="FF000099"/>
      </right>
      <top style="thin">
        <color rgb="FF000099"/>
      </top>
      <bottom style="thin">
        <color rgb="FF000099"/>
      </bottom>
      <diagonal/>
    </border>
    <border>
      <left style="medium">
        <color indexed="64"/>
      </left>
      <right style="thin">
        <color rgb="FF000099"/>
      </right>
      <top style="thin">
        <color rgb="FF000099"/>
      </top>
      <bottom/>
      <diagonal/>
    </border>
    <border>
      <left style="thin">
        <color rgb="FF000099"/>
      </left>
      <right/>
      <top style="thin">
        <color rgb="FF000099"/>
      </top>
      <bottom style="thin">
        <color rgb="FF000099"/>
      </bottom>
      <diagonal/>
    </border>
    <border>
      <left/>
      <right/>
      <top style="thin">
        <color rgb="FF000099"/>
      </top>
      <bottom style="thin">
        <color rgb="FF000099"/>
      </bottom>
      <diagonal/>
    </border>
    <border>
      <left/>
      <right style="thin">
        <color rgb="FF000099"/>
      </right>
      <top style="thin">
        <color rgb="FF000099"/>
      </top>
      <bottom style="thin">
        <color rgb="FF000099"/>
      </bottom>
      <diagonal/>
    </border>
    <border>
      <left style="thin">
        <color rgb="FF000099"/>
      </left>
      <right style="thin">
        <color rgb="FF000099"/>
      </right>
      <top style="thin">
        <color rgb="FF000099"/>
      </top>
      <bottom style="medium">
        <color indexed="64"/>
      </bottom>
      <diagonal/>
    </border>
    <border>
      <left style="medium">
        <color indexed="64"/>
      </left>
      <right style="thin">
        <color rgb="FF000099"/>
      </right>
      <top style="thin">
        <color rgb="FF000099"/>
      </top>
      <bottom style="medium">
        <color indexed="64"/>
      </bottom>
      <diagonal/>
    </border>
    <border>
      <left style="thin">
        <color rgb="FF000099"/>
      </left>
      <right style="thin">
        <color rgb="FF000099"/>
      </right>
      <top style="medium">
        <color indexed="64"/>
      </top>
      <bottom/>
      <diagonal/>
    </border>
    <border>
      <left style="thin">
        <color rgb="FF000099"/>
      </left>
      <right style="thin">
        <color rgb="FF000099"/>
      </right>
      <top/>
      <bottom/>
      <diagonal/>
    </border>
    <border>
      <left style="thin">
        <color rgb="FF000099"/>
      </left>
      <right style="thin">
        <color rgb="FF000099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rgb="FF000099"/>
      </right>
      <top style="medium">
        <color indexed="64"/>
      </top>
      <bottom style="thin">
        <color rgb="FF000099"/>
      </bottom>
      <diagonal/>
    </border>
    <border>
      <left style="thin">
        <color indexed="64"/>
      </left>
      <right style="thin">
        <color rgb="FF000099"/>
      </right>
      <top style="thin">
        <color rgb="FF000099"/>
      </top>
      <bottom style="thin">
        <color rgb="FF000099"/>
      </bottom>
      <diagonal/>
    </border>
    <border>
      <left style="thin">
        <color indexed="64"/>
      </left>
      <right style="thin">
        <color rgb="FF000099"/>
      </right>
      <top style="thin">
        <color rgb="FF000099"/>
      </top>
      <bottom style="medium">
        <color indexed="64"/>
      </bottom>
      <diagonal/>
    </border>
    <border>
      <left style="thin">
        <color rgb="FF000099"/>
      </left>
      <right style="thin">
        <color rgb="FF000099"/>
      </right>
      <top/>
      <bottom style="thin">
        <color rgb="FF000099"/>
      </bottom>
      <diagonal/>
    </border>
    <border>
      <left style="medium">
        <color indexed="64"/>
      </left>
      <right style="thin">
        <color rgb="FF000099"/>
      </right>
      <top style="medium">
        <color indexed="64"/>
      </top>
      <bottom/>
      <diagonal/>
    </border>
    <border>
      <left style="medium">
        <color indexed="64"/>
      </left>
      <right style="thin">
        <color rgb="FF000099"/>
      </right>
      <top/>
      <bottom/>
      <diagonal/>
    </border>
    <border>
      <left style="medium">
        <color indexed="64"/>
      </left>
      <right style="thin">
        <color rgb="FF000099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</borders>
  <cellStyleXfs count="5">
    <xf numFmtId="0" fontId="0" fillId="0" borderId="0"/>
    <xf numFmtId="0" fontId="2" fillId="0" borderId="0" applyNumberFormat="0" applyFill="0" applyBorder="0" applyAlignment="0" applyProtection="0"/>
    <xf numFmtId="0" fontId="56" fillId="0" borderId="0" applyNumberFormat="0" applyFill="0" applyBorder="0" applyAlignment="0" applyProtection="0"/>
    <xf numFmtId="44" fontId="6" fillId="0" borderId="0" applyFont="0" applyFill="0" applyBorder="0" applyAlignment="0" applyProtection="0"/>
    <xf numFmtId="0" fontId="65" fillId="8" borderId="0" applyNumberFormat="0" applyBorder="0" applyAlignment="0" applyProtection="0"/>
  </cellStyleXfs>
  <cellXfs count="894">
    <xf numFmtId="0" fontId="0" fillId="0" borderId="0" xfId="0"/>
    <xf numFmtId="0" fontId="0" fillId="2" borderId="0" xfId="0" applyFill="1"/>
    <xf numFmtId="0" fontId="0" fillId="0" borderId="0" xfId="0" applyFont="1"/>
    <xf numFmtId="0" fontId="0" fillId="0" borderId="0" xfId="0" applyAlignment="1">
      <alignment vertical="center"/>
    </xf>
    <xf numFmtId="0" fontId="8" fillId="0" borderId="0" xfId="0" applyFont="1"/>
    <xf numFmtId="0" fontId="9" fillId="0" borderId="0" xfId="0" applyFont="1"/>
    <xf numFmtId="0" fontId="13" fillId="0" borderId="0" xfId="0" applyFont="1"/>
    <xf numFmtId="0" fontId="12" fillId="0" borderId="0" xfId="0" applyFont="1"/>
    <xf numFmtId="0" fontId="14" fillId="0" borderId="0" xfId="0" applyFont="1"/>
    <xf numFmtId="0" fontId="19" fillId="0" borderId="0" xfId="0" applyFont="1"/>
    <xf numFmtId="0" fontId="21" fillId="0" borderId="0" xfId="0" applyFont="1"/>
    <xf numFmtId="0" fontId="3" fillId="0" borderId="0" xfId="0" applyFont="1"/>
    <xf numFmtId="0" fontId="3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7" fillId="0" borderId="0" xfId="0" applyFont="1" applyFill="1" applyBorder="1" applyAlignment="1">
      <alignment horizontal="center" vertical="center" wrapText="1"/>
    </xf>
    <xf numFmtId="165" fontId="20" fillId="0" borderId="0" xfId="0" applyNumberFormat="1" applyFont="1" applyFill="1" applyBorder="1" applyAlignment="1">
      <alignment horizontal="center" vertical="center" wrapText="1"/>
    </xf>
    <xf numFmtId="0" fontId="10" fillId="0" borderId="0" xfId="0" applyFont="1"/>
    <xf numFmtId="0" fontId="23" fillId="0" borderId="0" xfId="0" applyFont="1"/>
    <xf numFmtId="9" fontId="0" fillId="0" borderId="0" xfId="0" applyNumberFormat="1"/>
    <xf numFmtId="0" fontId="30" fillId="0" borderId="0" xfId="0" applyFont="1" applyFill="1" applyBorder="1" applyAlignment="1">
      <alignment horizontal="center"/>
    </xf>
    <xf numFmtId="165" fontId="22" fillId="0" borderId="0" xfId="0" applyNumberFormat="1" applyFont="1" applyBorder="1" applyAlignment="1">
      <alignment horizontal="center" vertical="center"/>
    </xf>
    <xf numFmtId="165" fontId="22" fillId="0" borderId="0" xfId="0" applyNumberFormat="1" applyFont="1" applyBorder="1" applyAlignment="1">
      <alignment horizontal="center" vertical="center" wrapText="1"/>
    </xf>
    <xf numFmtId="165" fontId="25" fillId="0" borderId="0" xfId="0" applyNumberFormat="1" applyFont="1" applyAlignment="1">
      <alignment horizontal="center" vertical="center"/>
    </xf>
    <xf numFmtId="0" fontId="25" fillId="0" borderId="0" xfId="0" applyFont="1" applyBorder="1" applyAlignment="1">
      <alignment horizontal="center" vertical="center"/>
    </xf>
    <xf numFmtId="0" fontId="25" fillId="0" borderId="0" xfId="0" applyFont="1" applyBorder="1" applyAlignment="1">
      <alignment horizontal="center"/>
    </xf>
    <xf numFmtId="0" fontId="31" fillId="0" borderId="0" xfId="1" applyFont="1" applyBorder="1" applyAlignment="1">
      <alignment horizontal="center"/>
    </xf>
    <xf numFmtId="165" fontId="22" fillId="0" borderId="0" xfId="0" applyNumberFormat="1" applyFont="1" applyAlignment="1">
      <alignment vertical="center"/>
    </xf>
    <xf numFmtId="165" fontId="10" fillId="0" borderId="0" xfId="0" applyNumberFormat="1" applyFont="1"/>
    <xf numFmtId="0" fontId="32" fillId="0" borderId="0" xfId="0" applyFont="1"/>
    <xf numFmtId="0" fontId="33" fillId="0" borderId="0" xfId="0" applyFont="1"/>
    <xf numFmtId="3" fontId="12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14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10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1" fillId="0" borderId="0" xfId="0" applyFont="1" applyAlignment="1">
      <alignment horizontal="left"/>
    </xf>
    <xf numFmtId="0" fontId="17" fillId="0" borderId="0" xfId="0" applyFont="1" applyAlignment="1">
      <alignment horizontal="center" vertical="center"/>
    </xf>
    <xf numFmtId="0" fontId="17" fillId="0" borderId="0" xfId="0" applyFont="1"/>
    <xf numFmtId="0" fontId="17" fillId="0" borderId="1" xfId="0" applyFont="1" applyBorder="1" applyAlignment="1">
      <alignment horizontal="center" vertical="center"/>
    </xf>
    <xf numFmtId="0" fontId="36" fillId="2" borderId="1" xfId="1" applyFont="1" applyFill="1" applyBorder="1" applyAlignment="1">
      <alignment horizontal="left" vertical="center"/>
    </xf>
    <xf numFmtId="0" fontId="36" fillId="0" borderId="1" xfId="1" applyFont="1" applyBorder="1" applyAlignment="1">
      <alignment horizontal="left" vertical="center"/>
    </xf>
    <xf numFmtId="0" fontId="0" fillId="0" borderId="0" xfId="0" applyAlignment="1">
      <alignment horizontal="left" vertical="center"/>
    </xf>
    <xf numFmtId="0" fontId="0" fillId="0" borderId="14" xfId="0" applyBorder="1" applyAlignment="1">
      <alignment horizontal="left" vertical="center"/>
    </xf>
    <xf numFmtId="0" fontId="0" fillId="0" borderId="12" xfId="0" applyBorder="1" applyAlignment="1">
      <alignment horizontal="left" vertical="center" wrapText="1"/>
    </xf>
    <xf numFmtId="0" fontId="36" fillId="0" borderId="1" xfId="1" applyFont="1" applyBorder="1"/>
    <xf numFmtId="0" fontId="34" fillId="0" borderId="12" xfId="0" applyFont="1" applyBorder="1" applyAlignment="1">
      <alignment wrapText="1"/>
    </xf>
    <xf numFmtId="0" fontId="25" fillId="0" borderId="12" xfId="0" applyFont="1" applyBorder="1" applyAlignment="1">
      <alignment horizontal="center" vertical="center" wrapText="1"/>
    </xf>
    <xf numFmtId="0" fontId="17" fillId="0" borderId="1" xfId="0" applyFont="1" applyBorder="1"/>
    <xf numFmtId="0" fontId="1" fillId="0" borderId="0" xfId="0" applyFont="1"/>
    <xf numFmtId="165" fontId="10" fillId="0" borderId="0" xfId="0" applyNumberFormat="1" applyFont="1" applyProtection="1">
      <protection hidden="1"/>
    </xf>
    <xf numFmtId="165" fontId="25" fillId="0" borderId="0" xfId="0" applyNumberFormat="1" applyFont="1" applyAlignment="1" applyProtection="1">
      <alignment horizontal="center" vertical="center"/>
      <protection hidden="1"/>
    </xf>
    <xf numFmtId="0" fontId="8" fillId="0" borderId="0" xfId="0" applyFont="1" applyProtection="1">
      <protection hidden="1"/>
    </xf>
    <xf numFmtId="0" fontId="32" fillId="0" borderId="0" xfId="0" applyFont="1" applyProtection="1">
      <protection hidden="1"/>
    </xf>
    <xf numFmtId="0" fontId="0" fillId="0" borderId="0" xfId="0" applyProtection="1">
      <protection hidden="1"/>
    </xf>
    <xf numFmtId="0" fontId="10" fillId="0" borderId="0" xfId="0" applyFont="1" applyProtection="1">
      <protection hidden="1"/>
    </xf>
    <xf numFmtId="0" fontId="23" fillId="0" borderId="0" xfId="0" applyFont="1" applyProtection="1">
      <protection hidden="1"/>
    </xf>
    <xf numFmtId="0" fontId="0" fillId="0" borderId="0" xfId="0" applyBorder="1" applyProtection="1">
      <protection hidden="1"/>
    </xf>
    <xf numFmtId="0" fontId="19" fillId="0" borderId="0" xfId="0" applyFont="1" applyProtection="1">
      <protection hidden="1"/>
    </xf>
    <xf numFmtId="0" fontId="10" fillId="0" borderId="0" xfId="0" applyFont="1" applyAlignment="1" applyProtection="1">
      <alignment horizontal="center" vertical="center"/>
      <protection hidden="1"/>
    </xf>
    <xf numFmtId="0" fontId="0" fillId="0" borderId="0" xfId="0" applyFont="1" applyProtection="1">
      <protection hidden="1"/>
    </xf>
    <xf numFmtId="165" fontId="19" fillId="0" borderId="0" xfId="0" applyNumberFormat="1" applyFont="1" applyProtection="1">
      <protection hidden="1"/>
    </xf>
    <xf numFmtId="0" fontId="21" fillId="0" borderId="0" xfId="0" applyFont="1" applyAlignment="1" applyProtection="1">
      <alignment horizontal="center" vertical="center"/>
      <protection hidden="1"/>
    </xf>
    <xf numFmtId="0" fontId="15" fillId="0" borderId="0" xfId="0" applyFont="1" applyProtection="1">
      <protection hidden="1"/>
    </xf>
    <xf numFmtId="0" fontId="18" fillId="2" borderId="0" xfId="0" applyFont="1" applyFill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vertical="center"/>
      <protection hidden="1"/>
    </xf>
    <xf numFmtId="165" fontId="0" fillId="0" borderId="0" xfId="0" applyNumberFormat="1" applyProtection="1">
      <protection hidden="1"/>
    </xf>
    <xf numFmtId="165" fontId="0" fillId="0" borderId="0" xfId="0" applyNumberFormat="1" applyFont="1" applyProtection="1">
      <protection hidden="1"/>
    </xf>
    <xf numFmtId="0" fontId="0" fillId="0" borderId="1" xfId="0" applyBorder="1" applyAlignment="1" applyProtection="1">
      <alignment horizontal="center"/>
      <protection hidden="1"/>
    </xf>
    <xf numFmtId="0" fontId="0" fillId="0" borderId="1" xfId="0" applyBorder="1" applyAlignment="1" applyProtection="1">
      <alignment horizontal="center" wrapText="1"/>
      <protection hidden="1"/>
    </xf>
    <xf numFmtId="0" fontId="0" fillId="0" borderId="0" xfId="0" applyAlignment="1" applyProtection="1">
      <alignment horizontal="center"/>
      <protection hidden="1"/>
    </xf>
    <xf numFmtId="0" fontId="0" fillId="0" borderId="0" xfId="0" applyAlignment="1" applyProtection="1">
      <alignment horizontal="center" wrapText="1"/>
      <protection hidden="1"/>
    </xf>
    <xf numFmtId="0" fontId="0" fillId="2" borderId="1" xfId="0" applyFill="1" applyBorder="1" applyAlignment="1" applyProtection="1">
      <alignment horizontal="center"/>
      <protection hidden="1"/>
    </xf>
    <xf numFmtId="0" fontId="36" fillId="0" borderId="1" xfId="1" applyFont="1" applyBorder="1" applyAlignment="1">
      <alignment horizontal="left"/>
    </xf>
    <xf numFmtId="0" fontId="10" fillId="0" borderId="0" xfId="0" applyFont="1" applyFill="1" applyBorder="1"/>
    <xf numFmtId="0" fontId="16" fillId="0" borderId="0" xfId="0" applyFont="1" applyFill="1" applyBorder="1" applyAlignment="1" applyProtection="1">
      <alignment vertical="center"/>
      <protection hidden="1"/>
    </xf>
    <xf numFmtId="0" fontId="10" fillId="0" borderId="0" xfId="0" applyFont="1" applyAlignment="1"/>
    <xf numFmtId="0" fontId="0" fillId="0" borderId="0" xfId="0" applyFont="1" applyBorder="1"/>
    <xf numFmtId="0" fontId="0" fillId="0" borderId="0" xfId="0" applyBorder="1"/>
    <xf numFmtId="0" fontId="0" fillId="0" borderId="0" xfId="0" applyFont="1" applyBorder="1" applyAlignment="1" applyProtection="1">
      <alignment horizontal="center" vertical="center"/>
      <protection hidden="1"/>
    </xf>
    <xf numFmtId="0" fontId="0" fillId="0" borderId="1" xfId="0" applyFont="1" applyBorder="1" applyAlignment="1" applyProtection="1">
      <alignment horizontal="center" vertical="center"/>
      <protection hidden="1"/>
    </xf>
    <xf numFmtId="0" fontId="8" fillId="0" borderId="0" xfId="0" applyFont="1" applyBorder="1" applyProtection="1">
      <protection hidden="1"/>
    </xf>
    <xf numFmtId="0" fontId="0" fillId="0" borderId="0" xfId="0" applyBorder="1" applyAlignment="1" applyProtection="1">
      <alignment horizontal="center" vertical="center"/>
      <protection hidden="1"/>
    </xf>
    <xf numFmtId="0" fontId="0" fillId="0" borderId="1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 vertical="center"/>
      <protection hidden="1"/>
    </xf>
    <xf numFmtId="0" fontId="9" fillId="0" borderId="0" xfId="0" applyFont="1" applyBorder="1"/>
    <xf numFmtId="0" fontId="19" fillId="0" borderId="0" xfId="0" applyFont="1" applyBorder="1"/>
    <xf numFmtId="0" fontId="33" fillId="0" borderId="0" xfId="0" applyFont="1" applyBorder="1"/>
    <xf numFmtId="0" fontId="9" fillId="0" borderId="0" xfId="0" applyFont="1" applyBorder="1" applyAlignment="1">
      <alignment vertical="center"/>
    </xf>
    <xf numFmtId="3" fontId="27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28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23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0" fillId="0" borderId="1" xfId="0" applyFont="1" applyBorder="1" applyAlignment="1" applyProtection="1">
      <alignment horizontal="center" vertical="center"/>
      <protection hidden="1"/>
    </xf>
    <xf numFmtId="0" fontId="17" fillId="0" borderId="1" xfId="0" applyFont="1" applyFill="1" applyBorder="1" applyAlignment="1">
      <alignment horizontal="center" vertical="center"/>
    </xf>
    <xf numFmtId="0" fontId="0" fillId="0" borderId="0" xfId="0" applyFill="1" applyProtection="1">
      <protection hidden="1"/>
    </xf>
    <xf numFmtId="0" fontId="41" fillId="0" borderId="0" xfId="0" applyFont="1" applyAlignment="1">
      <alignment wrapText="1"/>
    </xf>
    <xf numFmtId="0" fontId="37" fillId="0" borderId="1" xfId="0" applyFont="1" applyFill="1" applyBorder="1" applyAlignment="1">
      <alignment horizontal="left" vertical="top" wrapText="1"/>
    </xf>
    <xf numFmtId="0" fontId="23" fillId="0" borderId="1" xfId="0" applyFont="1" applyFill="1" applyBorder="1" applyAlignment="1" applyProtection="1">
      <alignment horizontal="left" vertical="center" wrapText="1"/>
      <protection hidden="1"/>
    </xf>
    <xf numFmtId="0" fontId="37" fillId="0" borderId="1" xfId="0" applyFont="1" applyFill="1" applyBorder="1" applyAlignment="1">
      <alignment horizontal="left" vertical="top"/>
    </xf>
    <xf numFmtId="0" fontId="37" fillId="0" borderId="1" xfId="0" applyFont="1" applyBorder="1" applyAlignment="1">
      <alignment horizontal="left"/>
    </xf>
    <xf numFmtId="0" fontId="37" fillId="0" borderId="1" xfId="0" applyFont="1" applyFill="1" applyBorder="1" applyAlignment="1">
      <alignment horizontal="left" vertical="center" wrapText="1"/>
    </xf>
    <xf numFmtId="0" fontId="37" fillId="0" borderId="0" xfId="0" applyFont="1"/>
    <xf numFmtId="3" fontId="27" fillId="0" borderId="1" xfId="0" applyNumberFormat="1" applyFont="1" applyFill="1" applyBorder="1" applyAlignment="1" applyProtection="1">
      <alignment horizontal="center" vertical="center"/>
      <protection hidden="1"/>
    </xf>
    <xf numFmtId="3" fontId="28" fillId="0" borderId="1" xfId="0" applyNumberFormat="1" applyFont="1" applyFill="1" applyBorder="1" applyAlignment="1" applyProtection="1">
      <alignment horizontal="center" vertical="center"/>
      <protection hidden="1"/>
    </xf>
    <xf numFmtId="3" fontId="29" fillId="0" borderId="1" xfId="0" applyNumberFormat="1" applyFont="1" applyFill="1" applyBorder="1" applyAlignment="1" applyProtection="1">
      <alignment horizontal="center" vertical="center"/>
      <protection hidden="1"/>
    </xf>
    <xf numFmtId="3" fontId="23" fillId="0" borderId="1" xfId="0" applyNumberFormat="1" applyFont="1" applyFill="1" applyBorder="1" applyAlignment="1" applyProtection="1">
      <alignment horizontal="center" vertical="center"/>
      <protection hidden="1"/>
    </xf>
    <xf numFmtId="0" fontId="27" fillId="0" borderId="0" xfId="0" applyFont="1" applyAlignment="1"/>
    <xf numFmtId="0" fontId="28" fillId="0" borderId="0" xfId="0" applyFont="1" applyAlignment="1"/>
    <xf numFmtId="0" fontId="29" fillId="0" borderId="0" xfId="0" applyFont="1" applyAlignment="1"/>
    <xf numFmtId="0" fontId="42" fillId="0" borderId="0" xfId="0" applyFont="1" applyAlignment="1"/>
    <xf numFmtId="0" fontId="8" fillId="0" borderId="0" xfId="0" applyFont="1" applyAlignment="1"/>
    <xf numFmtId="3" fontId="37" fillId="2" borderId="1" xfId="0" applyNumberFormat="1" applyFont="1" applyFill="1" applyBorder="1" applyAlignment="1" applyProtection="1">
      <alignment horizontal="left" vertical="center"/>
      <protection hidden="1"/>
    </xf>
    <xf numFmtId="0" fontId="32" fillId="0" borderId="0" xfId="0" applyFont="1" applyBorder="1" applyProtection="1">
      <protection hidden="1"/>
    </xf>
    <xf numFmtId="0" fontId="23" fillId="0" borderId="1" xfId="0" applyFont="1" applyFill="1" applyBorder="1" applyAlignment="1">
      <alignment horizontal="left" vertical="top" wrapText="1"/>
    </xf>
    <xf numFmtId="0" fontId="23" fillId="0" borderId="1" xfId="0" applyFont="1" applyFill="1" applyBorder="1" applyAlignment="1">
      <alignment horizontal="left" vertical="top"/>
    </xf>
    <xf numFmtId="0" fontId="23" fillId="0" borderId="1" xfId="0" applyFont="1" applyFill="1" applyBorder="1" applyAlignment="1">
      <alignment horizontal="left" vertical="center" wrapText="1"/>
    </xf>
    <xf numFmtId="0" fontId="23" fillId="0" borderId="1" xfId="0" applyFont="1" applyBorder="1" applyAlignment="1">
      <alignment horizontal="left" vertical="top"/>
    </xf>
    <xf numFmtId="3" fontId="29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7" fillId="0" borderId="0" xfId="0" applyFont="1"/>
    <xf numFmtId="0" fontId="28" fillId="0" borderId="0" xfId="0" applyFont="1"/>
    <xf numFmtId="0" fontId="29" fillId="0" borderId="0" xfId="0" applyFont="1"/>
    <xf numFmtId="0" fontId="42" fillId="0" borderId="0" xfId="0" applyFont="1"/>
    <xf numFmtId="0" fontId="37" fillId="0" borderId="1" xfId="0" applyFont="1" applyBorder="1" applyAlignment="1">
      <alignment horizontal="left" vertical="top" wrapText="1"/>
    </xf>
    <xf numFmtId="0" fontId="23" fillId="0" borderId="0" xfId="0" applyFont="1" applyBorder="1"/>
    <xf numFmtId="0" fontId="27" fillId="0" borderId="0" xfId="0" applyFont="1" applyBorder="1"/>
    <xf numFmtId="0" fontId="28" fillId="0" borderId="0" xfId="0" applyFont="1" applyBorder="1"/>
    <xf numFmtId="0" fontId="29" fillId="0" borderId="0" xfId="0" applyFont="1" applyBorder="1"/>
    <xf numFmtId="0" fontId="42" fillId="0" borderId="0" xfId="0" applyFont="1" applyBorder="1"/>
    <xf numFmtId="0" fontId="42" fillId="0" borderId="0" xfId="0" applyFont="1" applyBorder="1" applyAlignment="1">
      <alignment vertical="center"/>
    </xf>
    <xf numFmtId="165" fontId="23" fillId="0" borderId="0" xfId="0" applyNumberFormat="1" applyFont="1"/>
    <xf numFmtId="165" fontId="43" fillId="0" borderId="0" xfId="0" applyNumberFormat="1" applyFont="1" applyAlignment="1">
      <alignment vertical="center"/>
    </xf>
    <xf numFmtId="0" fontId="23" fillId="0" borderId="0" xfId="0" applyFont="1" applyFill="1"/>
    <xf numFmtId="0" fontId="27" fillId="0" borderId="0" xfId="0" applyFont="1" applyFill="1"/>
    <xf numFmtId="0" fontId="28" fillId="0" borderId="0" xfId="0" applyFont="1" applyFill="1"/>
    <xf numFmtId="0" fontId="29" fillId="0" borderId="0" xfId="0" applyFont="1" applyFill="1"/>
    <xf numFmtId="0" fontId="42" fillId="0" borderId="0" xfId="0" applyFont="1" applyFill="1"/>
    <xf numFmtId="165" fontId="43" fillId="0" borderId="0" xfId="0" applyNumberFormat="1" applyFont="1" applyAlignment="1">
      <alignment horizontal="center" vertical="center"/>
    </xf>
    <xf numFmtId="0" fontId="19" fillId="0" borderId="0" xfId="0" applyFont="1" applyFill="1" applyBorder="1" applyAlignment="1"/>
    <xf numFmtId="165" fontId="33" fillId="0" borderId="0" xfId="0" applyNumberFormat="1" applyFont="1" applyAlignment="1">
      <alignment horizontal="center" vertical="center"/>
    </xf>
    <xf numFmtId="0" fontId="37" fillId="0" borderId="1" xfId="0" applyFont="1" applyFill="1" applyBorder="1" applyAlignment="1">
      <alignment horizontal="left"/>
    </xf>
    <xf numFmtId="0" fontId="49" fillId="0" borderId="0" xfId="0" applyFont="1" applyAlignment="1">
      <alignment vertical="center"/>
    </xf>
    <xf numFmtId="0" fontId="49" fillId="0" borderId="0" xfId="0" applyFont="1" applyFill="1" applyAlignment="1">
      <alignment vertical="center"/>
    </xf>
    <xf numFmtId="0" fontId="0" fillId="0" borderId="0" xfId="0" applyFill="1" applyAlignment="1">
      <alignment vertical="center"/>
    </xf>
    <xf numFmtId="0" fontId="4" fillId="0" borderId="0" xfId="0" applyFont="1" applyFill="1" applyAlignment="1">
      <alignment vertical="center"/>
    </xf>
    <xf numFmtId="0" fontId="4" fillId="0" borderId="0" xfId="0" applyFont="1" applyAlignment="1">
      <alignment vertical="center"/>
    </xf>
    <xf numFmtId="0" fontId="23" fillId="0" borderId="1" xfId="0" applyFont="1" applyFill="1" applyBorder="1" applyAlignment="1">
      <alignment horizontal="left" vertical="center"/>
    </xf>
    <xf numFmtId="0" fontId="23" fillId="0" borderId="0" xfId="0" applyFont="1" applyFill="1" applyAlignment="1">
      <alignment vertical="center"/>
    </xf>
    <xf numFmtId="0" fontId="23" fillId="0" borderId="0" xfId="0" applyFont="1" applyAlignment="1">
      <alignment vertical="center"/>
    </xf>
    <xf numFmtId="0" fontId="0" fillId="0" borderId="0" xfId="0" applyFill="1"/>
    <xf numFmtId="0" fontId="23" fillId="0" borderId="0" xfId="0" applyFont="1" applyFill="1" applyProtection="1">
      <protection hidden="1"/>
    </xf>
    <xf numFmtId="0" fontId="23" fillId="0" borderId="1" xfId="0" applyFont="1" applyFill="1" applyBorder="1" applyAlignment="1" applyProtection="1">
      <alignment horizontal="left" vertical="top" wrapText="1"/>
      <protection hidden="1"/>
    </xf>
    <xf numFmtId="0" fontId="37" fillId="0" borderId="1" xfId="0" applyFont="1" applyFill="1" applyBorder="1" applyAlignment="1" applyProtection="1">
      <alignment horizontal="left" vertical="top" wrapText="1"/>
      <protection hidden="1"/>
    </xf>
    <xf numFmtId="0" fontId="23" fillId="0" borderId="1" xfId="0" applyFont="1" applyFill="1" applyBorder="1" applyAlignment="1" applyProtection="1">
      <alignment horizontal="left" vertical="top"/>
      <protection hidden="1"/>
    </xf>
    <xf numFmtId="0" fontId="49" fillId="0" borderId="0" xfId="0" applyFont="1" applyFill="1"/>
    <xf numFmtId="0" fontId="49" fillId="0" borderId="0" xfId="0" applyFont="1"/>
    <xf numFmtId="0" fontId="49" fillId="0" borderId="0" xfId="0" applyFont="1" applyFill="1" applyProtection="1">
      <protection hidden="1"/>
    </xf>
    <xf numFmtId="0" fontId="49" fillId="0" borderId="0" xfId="0" applyFont="1" applyProtection="1">
      <protection hidden="1"/>
    </xf>
    <xf numFmtId="0" fontId="4" fillId="0" borderId="0" xfId="0" applyFont="1" applyProtection="1">
      <protection hidden="1"/>
    </xf>
    <xf numFmtId="0" fontId="40" fillId="0" borderId="0" xfId="0" applyFont="1" applyFill="1" applyBorder="1" applyAlignment="1">
      <alignment vertical="center" wrapText="1"/>
    </xf>
    <xf numFmtId="0" fontId="40" fillId="0" borderId="16" xfId="0" applyFont="1" applyFill="1" applyBorder="1" applyAlignment="1">
      <alignment vertical="center" wrapText="1"/>
    </xf>
    <xf numFmtId="0" fontId="0" fillId="0" borderId="0" xfId="0" applyFill="1" applyBorder="1" applyProtection="1">
      <protection hidden="1"/>
    </xf>
    <xf numFmtId="0" fontId="23" fillId="0" borderId="0" xfId="0" applyFont="1" applyFill="1" applyBorder="1" applyProtection="1">
      <protection hidden="1"/>
    </xf>
    <xf numFmtId="0" fontId="23" fillId="0" borderId="0" xfId="0" applyFont="1" applyBorder="1" applyProtection="1">
      <protection hidden="1"/>
    </xf>
    <xf numFmtId="0" fontId="49" fillId="0" borderId="0" xfId="0" applyFont="1" applyFill="1" applyBorder="1" applyProtection="1">
      <protection hidden="1"/>
    </xf>
    <xf numFmtId="0" fontId="49" fillId="0" borderId="0" xfId="0" applyFont="1" applyBorder="1" applyProtection="1">
      <protection hidden="1"/>
    </xf>
    <xf numFmtId="0" fontId="0" fillId="0" borderId="0" xfId="0" applyFont="1" applyFill="1"/>
    <xf numFmtId="44" fontId="50" fillId="0" borderId="0" xfId="0" applyNumberFormat="1" applyFont="1" applyFill="1"/>
    <xf numFmtId="44" fontId="50" fillId="0" borderId="0" xfId="0" applyNumberFormat="1" applyFont="1"/>
    <xf numFmtId="0" fontId="4" fillId="0" borderId="0" xfId="0" applyFont="1"/>
    <xf numFmtId="0" fontId="33" fillId="0" borderId="0" xfId="0" applyFont="1" applyProtection="1">
      <protection hidden="1"/>
    </xf>
    <xf numFmtId="0" fontId="23" fillId="0" borderId="1" xfId="0" applyFont="1" applyFill="1" applyBorder="1" applyAlignment="1" applyProtection="1">
      <alignment horizontal="left" vertical="center"/>
      <protection hidden="1"/>
    </xf>
    <xf numFmtId="0" fontId="23" fillId="0" borderId="0" xfId="0" applyFont="1" applyAlignment="1" applyProtection="1">
      <alignment horizontal="left" vertical="center"/>
      <protection hidden="1"/>
    </xf>
    <xf numFmtId="0" fontId="23" fillId="0" borderId="0" xfId="0" applyFont="1" applyAlignment="1" applyProtection="1">
      <alignment horizontal="center" vertical="center"/>
      <protection hidden="1"/>
    </xf>
    <xf numFmtId="0" fontId="8" fillId="0" borderId="0" xfId="0" applyFont="1" applyFill="1" applyProtection="1">
      <protection hidden="1"/>
    </xf>
    <xf numFmtId="0" fontId="32" fillId="0" borderId="0" xfId="0" applyFont="1" applyFill="1" applyProtection="1">
      <protection hidden="1"/>
    </xf>
    <xf numFmtId="0" fontId="10" fillId="0" borderId="0" xfId="0" applyFont="1" applyFill="1" applyProtection="1">
      <protection hidden="1"/>
    </xf>
    <xf numFmtId="0" fontId="10" fillId="0" borderId="0" xfId="0" applyFont="1" applyFill="1" applyAlignment="1" applyProtection="1">
      <alignment horizontal="center" vertical="center"/>
      <protection hidden="1"/>
    </xf>
    <xf numFmtId="0" fontId="21" fillId="0" borderId="0" xfId="0" applyFont="1" applyFill="1" applyAlignment="1" applyProtection="1">
      <alignment horizontal="center" vertical="center"/>
      <protection hidden="1"/>
    </xf>
    <xf numFmtId="0" fontId="23" fillId="0" borderId="0" xfId="0" applyFont="1" applyFill="1" applyAlignment="1" applyProtection="1">
      <alignment horizontal="left" vertical="center"/>
      <protection hidden="1"/>
    </xf>
    <xf numFmtId="0" fontId="23" fillId="0" borderId="0" xfId="0" applyFont="1" applyFill="1" applyAlignment="1" applyProtection="1">
      <alignment horizontal="center" vertical="center"/>
      <protection hidden="1"/>
    </xf>
    <xf numFmtId="165" fontId="50" fillId="0" borderId="0" xfId="0" applyNumberFormat="1" applyFont="1" applyFill="1" applyProtection="1">
      <protection hidden="1"/>
    </xf>
    <xf numFmtId="0" fontId="33" fillId="0" borderId="0" xfId="0" applyFont="1" applyFill="1" applyProtection="1">
      <protection hidden="1"/>
    </xf>
    <xf numFmtId="165" fontId="50" fillId="0" borderId="0" xfId="0" applyNumberFormat="1" applyFont="1" applyProtection="1">
      <protection hidden="1"/>
    </xf>
    <xf numFmtId="0" fontId="10" fillId="0" borderId="0" xfId="0" applyFont="1" applyFill="1" applyBorder="1" applyAlignment="1" applyProtection="1">
      <alignment horizontal="center" vertical="center"/>
      <protection hidden="1"/>
    </xf>
    <xf numFmtId="0" fontId="23" fillId="0" borderId="0" xfId="0" applyFont="1" applyFill="1" applyBorder="1" applyAlignment="1" applyProtection="1">
      <alignment horizontal="center"/>
      <protection hidden="1"/>
    </xf>
    <xf numFmtId="0" fontId="33" fillId="0" borderId="6" xfId="0" applyFont="1" applyFill="1" applyBorder="1" applyProtection="1">
      <protection hidden="1"/>
    </xf>
    <xf numFmtId="0" fontId="33" fillId="0" borderId="0" xfId="0" applyFont="1" applyFill="1" applyBorder="1" applyProtection="1">
      <protection hidden="1"/>
    </xf>
    <xf numFmtId="0" fontId="23" fillId="0" borderId="0" xfId="0" applyFont="1" applyBorder="1" applyAlignment="1" applyProtection="1">
      <alignment vertical="center"/>
      <protection hidden="1"/>
    </xf>
    <xf numFmtId="0" fontId="23" fillId="0" borderId="0" xfId="0" applyFont="1" applyAlignment="1" applyProtection="1">
      <alignment vertical="center"/>
      <protection hidden="1"/>
    </xf>
    <xf numFmtId="165" fontId="50" fillId="2" borderId="0" xfId="0" applyNumberFormat="1" applyFont="1" applyFill="1" applyProtection="1">
      <protection hidden="1"/>
    </xf>
    <xf numFmtId="0" fontId="23" fillId="0" borderId="0" xfId="0" applyFont="1" applyFill="1" applyBorder="1" applyAlignment="1" applyProtection="1">
      <alignment horizontal="left" vertical="center"/>
      <protection hidden="1"/>
    </xf>
    <xf numFmtId="0" fontId="23" fillId="0" borderId="0" xfId="0" applyFont="1" applyFill="1" applyBorder="1" applyAlignment="1" applyProtection="1">
      <alignment horizontal="center" vertical="center"/>
      <protection hidden="1"/>
    </xf>
    <xf numFmtId="165" fontId="50" fillId="0" borderId="0" xfId="0" applyNumberFormat="1" applyFont="1" applyFill="1" applyBorder="1" applyProtection="1">
      <protection hidden="1"/>
    </xf>
    <xf numFmtId="0" fontId="48" fillId="0" borderId="0" xfId="0" applyFont="1" applyFill="1" applyBorder="1" applyAlignment="1" applyProtection="1">
      <alignment vertical="center"/>
      <protection hidden="1"/>
    </xf>
    <xf numFmtId="0" fontId="33" fillId="0" borderId="0" xfId="0" applyFont="1" applyFill="1" applyBorder="1"/>
    <xf numFmtId="0" fontId="23" fillId="0" borderId="0" xfId="0" applyFont="1" applyFill="1" applyBorder="1" applyAlignment="1" applyProtection="1">
      <alignment vertical="center"/>
      <protection hidden="1"/>
    </xf>
    <xf numFmtId="0" fontId="23" fillId="0" borderId="0" xfId="0" applyFont="1" applyFill="1" applyBorder="1" applyAlignment="1" applyProtection="1">
      <alignment horizontal="left" vertical="center" wrapText="1"/>
      <protection hidden="1"/>
    </xf>
    <xf numFmtId="3" fontId="27" fillId="0" borderId="0" xfId="0" applyNumberFormat="1" applyFont="1" applyFill="1" applyBorder="1" applyAlignment="1" applyProtection="1">
      <alignment horizontal="center" vertical="center" wrapText="1"/>
      <protection hidden="1"/>
    </xf>
    <xf numFmtId="3" fontId="28" fillId="0" borderId="0" xfId="0" applyNumberFormat="1" applyFont="1" applyFill="1" applyBorder="1" applyAlignment="1" applyProtection="1">
      <alignment horizontal="center" vertical="center" wrapText="1"/>
      <protection hidden="1"/>
    </xf>
    <xf numFmtId="3" fontId="29" fillId="0" borderId="0" xfId="0" applyNumberFormat="1" applyFont="1" applyFill="1" applyBorder="1" applyAlignment="1" applyProtection="1">
      <alignment horizontal="center" vertical="center" wrapText="1"/>
      <protection hidden="1"/>
    </xf>
    <xf numFmtId="3" fontId="23" fillId="0" borderId="0" xfId="0" applyNumberFormat="1" applyFont="1" applyFill="1" applyBorder="1" applyAlignment="1" applyProtection="1">
      <alignment horizontal="center" vertical="center" wrapText="1"/>
      <protection hidden="1"/>
    </xf>
    <xf numFmtId="0" fontId="37" fillId="0" borderId="0" xfId="0" applyFont="1" applyFill="1" applyBorder="1" applyAlignment="1" applyProtection="1">
      <alignment horizontal="left" vertical="top" wrapText="1"/>
      <protection hidden="1"/>
    </xf>
    <xf numFmtId="0" fontId="23" fillId="0" borderId="0" xfId="0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center" vertical="center"/>
    </xf>
    <xf numFmtId="0" fontId="23" fillId="0" borderId="0" xfId="0" applyFont="1" applyAlignment="1">
      <alignment horizontal="left" vertical="center"/>
    </xf>
    <xf numFmtId="0" fontId="23" fillId="0" borderId="0" xfId="0" applyFont="1" applyAlignment="1">
      <alignment horizontal="center" vertical="center"/>
    </xf>
    <xf numFmtId="0" fontId="33" fillId="0" borderId="0" xfId="0" applyFont="1" applyAlignment="1"/>
    <xf numFmtId="0" fontId="23" fillId="0" borderId="0" xfId="0" applyFont="1" applyAlignment="1"/>
    <xf numFmtId="0" fontId="8" fillId="0" borderId="0" xfId="0" applyFont="1" applyFill="1"/>
    <xf numFmtId="0" fontId="32" fillId="0" borderId="0" xfId="0" applyFont="1" applyFill="1"/>
    <xf numFmtId="165" fontId="10" fillId="0" borderId="0" xfId="0" applyNumberFormat="1" applyFont="1" applyFill="1"/>
    <xf numFmtId="0" fontId="33" fillId="0" borderId="0" xfId="0" applyFont="1" applyFill="1" applyAlignment="1"/>
    <xf numFmtId="0" fontId="10" fillId="0" borderId="0" xfId="0" applyFont="1" applyFill="1" applyAlignment="1"/>
    <xf numFmtId="0" fontId="23" fillId="0" borderId="0" xfId="0" applyFont="1" applyFill="1" applyAlignment="1"/>
    <xf numFmtId="0" fontId="33" fillId="0" borderId="0" xfId="0" applyFont="1" applyFill="1"/>
    <xf numFmtId="0" fontId="10" fillId="0" borderId="0" xfId="0" applyFont="1" applyFill="1"/>
    <xf numFmtId="0" fontId="23" fillId="0" borderId="0" xfId="0" applyFont="1" applyFill="1" applyAlignment="1">
      <alignment horizontal="left" vertical="center"/>
    </xf>
    <xf numFmtId="0" fontId="23" fillId="0" borderId="0" xfId="0" applyFont="1" applyFill="1" applyAlignment="1">
      <alignment horizontal="center" vertical="center"/>
    </xf>
    <xf numFmtId="0" fontId="37" fillId="0" borderId="1" xfId="0" applyFont="1" applyFill="1" applyBorder="1" applyAlignment="1" applyProtection="1">
      <alignment horizontal="left" vertical="center" wrapText="1"/>
      <protection hidden="1"/>
    </xf>
    <xf numFmtId="0" fontId="37" fillId="0" borderId="1" xfId="0" applyFont="1" applyFill="1" applyBorder="1" applyAlignment="1" applyProtection="1">
      <alignment horizontal="left" vertical="center"/>
      <protection hidden="1"/>
    </xf>
    <xf numFmtId="165" fontId="23" fillId="2" borderId="0" xfId="0" applyNumberFormat="1" applyFont="1" applyFill="1" applyProtection="1">
      <protection hidden="1"/>
    </xf>
    <xf numFmtId="0" fontId="37" fillId="0" borderId="0" xfId="0" applyFont="1" applyAlignment="1" applyProtection="1">
      <alignment horizontal="left" vertical="center"/>
      <protection hidden="1"/>
    </xf>
    <xf numFmtId="0" fontId="10" fillId="0" borderId="0" xfId="0" applyFont="1" applyBorder="1" applyAlignment="1" applyProtection="1">
      <protection hidden="1"/>
    </xf>
    <xf numFmtId="0" fontId="49" fillId="0" borderId="0" xfId="0" applyFont="1" applyAlignment="1" applyProtection="1">
      <alignment horizontal="center" vertical="center"/>
      <protection hidden="1"/>
    </xf>
    <xf numFmtId="0" fontId="4" fillId="0" borderId="0" xfId="0" applyFont="1" applyAlignment="1" applyProtection="1">
      <alignment horizontal="left"/>
      <protection hidden="1"/>
    </xf>
    <xf numFmtId="0" fontId="50" fillId="0" borderId="0" xfId="0" applyFont="1" applyProtection="1">
      <protection hidden="1"/>
    </xf>
    <xf numFmtId="0" fontId="4" fillId="2" borderId="0" xfId="0" applyFont="1" applyFill="1" applyProtection="1">
      <protection hidden="1"/>
    </xf>
    <xf numFmtId="3" fontId="37" fillId="0" borderId="18" xfId="0" applyNumberFormat="1" applyFont="1" applyFill="1" applyBorder="1" applyAlignment="1" applyProtection="1">
      <alignment horizontal="center" vertical="center" wrapText="1"/>
      <protection hidden="1"/>
    </xf>
    <xf numFmtId="0" fontId="54" fillId="0" borderId="0" xfId="0" applyFont="1" applyProtection="1">
      <protection hidden="1"/>
    </xf>
    <xf numFmtId="0" fontId="48" fillId="0" borderId="0" xfId="0" applyFont="1" applyFill="1" applyBorder="1" applyAlignment="1">
      <alignment vertical="center" wrapText="1"/>
    </xf>
    <xf numFmtId="0" fontId="17" fillId="0" borderId="0" xfId="0" applyFont="1" applyBorder="1" applyAlignment="1">
      <alignment horizontal="center" vertical="center"/>
    </xf>
    <xf numFmtId="0" fontId="17" fillId="0" borderId="0" xfId="0" applyFont="1" applyBorder="1"/>
    <xf numFmtId="0" fontId="60" fillId="0" borderId="0" xfId="0" applyFont="1" applyProtection="1">
      <protection hidden="1"/>
    </xf>
    <xf numFmtId="0" fontId="60" fillId="0" borderId="0" xfId="0" applyFont="1" applyBorder="1" applyProtection="1">
      <protection hidden="1"/>
    </xf>
    <xf numFmtId="0" fontId="60" fillId="0" borderId="0" xfId="0" applyFont="1" applyBorder="1" applyAlignment="1" applyProtection="1">
      <alignment horizontal="center"/>
      <protection hidden="1"/>
    </xf>
    <xf numFmtId="0" fontId="55" fillId="0" borderId="1" xfId="0" applyFont="1" applyFill="1" applyBorder="1" applyAlignment="1">
      <alignment horizontal="center" vertical="center"/>
    </xf>
    <xf numFmtId="0" fontId="57" fillId="0" borderId="1" xfId="0" applyFont="1" applyFill="1" applyBorder="1" applyAlignment="1">
      <alignment horizontal="center" vertical="center"/>
    </xf>
    <xf numFmtId="0" fontId="17" fillId="0" borderId="0" xfId="0" applyFont="1" applyFill="1" applyAlignment="1">
      <alignment horizontal="center" vertical="center"/>
    </xf>
    <xf numFmtId="0" fontId="17" fillId="0" borderId="0" xfId="0" applyFont="1" applyFill="1"/>
    <xf numFmtId="0" fontId="3" fillId="0" borderId="0" xfId="0" applyFont="1" applyFill="1"/>
    <xf numFmtId="0" fontId="22" fillId="0" borderId="1" xfId="0" applyFont="1" applyFill="1" applyBorder="1" applyAlignment="1">
      <alignment horizontal="center" vertical="center"/>
    </xf>
    <xf numFmtId="0" fontId="36" fillId="0" borderId="1" xfId="1" applyFont="1" applyBorder="1"/>
    <xf numFmtId="0" fontId="17" fillId="0" borderId="1" xfId="0" applyFont="1" applyBorder="1"/>
    <xf numFmtId="3" fontId="27" fillId="0" borderId="1" xfId="0" applyNumberFormat="1" applyFont="1" applyFill="1" applyBorder="1" applyAlignment="1" applyProtection="1">
      <alignment horizontal="center" vertical="center" wrapText="1"/>
    </xf>
    <xf numFmtId="3" fontId="28" fillId="0" borderId="1" xfId="0" applyNumberFormat="1" applyFont="1" applyFill="1" applyBorder="1" applyAlignment="1" applyProtection="1">
      <alignment horizontal="center" vertical="center" wrapText="1"/>
    </xf>
    <xf numFmtId="3" fontId="23" fillId="0" borderId="1" xfId="0" applyNumberFormat="1" applyFont="1" applyFill="1" applyBorder="1" applyAlignment="1" applyProtection="1">
      <alignment horizontal="center" vertical="center" wrapText="1"/>
    </xf>
    <xf numFmtId="3" fontId="27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28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23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29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3" fillId="0" borderId="0" xfId="0" applyFont="1" applyFill="1" applyBorder="1" applyAlignment="1" applyProtection="1">
      <protection hidden="1"/>
    </xf>
    <xf numFmtId="0" fontId="21" fillId="0" borderId="0" xfId="0" applyFont="1" applyAlignment="1">
      <alignment horizontal="center" vertical="center"/>
    </xf>
    <xf numFmtId="0" fontId="21" fillId="0" borderId="1" xfId="0" applyFont="1" applyBorder="1" applyAlignment="1">
      <alignment horizontal="center" vertical="center"/>
    </xf>
    <xf numFmtId="0" fontId="21" fillId="0" borderId="0" xfId="0" applyFont="1" applyAlignment="1">
      <alignment horizontal="center" vertical="center" wrapText="1"/>
    </xf>
    <xf numFmtId="0" fontId="21" fillId="0" borderId="1" xfId="0" applyFont="1" applyBorder="1" applyAlignment="1">
      <alignment horizontal="center" vertical="center" wrapText="1"/>
    </xf>
    <xf numFmtId="0" fontId="62" fillId="0" borderId="1" xfId="0" applyFont="1" applyBorder="1" applyAlignment="1">
      <alignment horizontal="center" vertical="center" wrapText="1"/>
    </xf>
    <xf numFmtId="0" fontId="21" fillId="0" borderId="11" xfId="0" applyFont="1" applyBorder="1" applyAlignment="1">
      <alignment horizontal="center" vertical="center"/>
    </xf>
    <xf numFmtId="0" fontId="21" fillId="0" borderId="11" xfId="0" applyFont="1" applyBorder="1" applyAlignment="1">
      <alignment horizontal="center" vertical="center" wrapText="1"/>
    </xf>
    <xf numFmtId="0" fontId="23" fillId="0" borderId="11" xfId="0" applyFont="1" applyBorder="1" applyAlignment="1">
      <alignment horizontal="center" vertical="center" wrapText="1"/>
    </xf>
    <xf numFmtId="0" fontId="23" fillId="0" borderId="1" xfId="0" applyFont="1" applyBorder="1" applyAlignment="1">
      <alignment horizontal="center" vertical="center" wrapText="1"/>
    </xf>
    <xf numFmtId="3" fontId="37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33" fillId="0" borderId="0" xfId="0" applyFont="1" applyBorder="1" applyAlignment="1">
      <alignment vertical="center"/>
    </xf>
    <xf numFmtId="165" fontId="57" fillId="0" borderId="0" xfId="0" applyNumberFormat="1" applyFont="1" applyAlignment="1">
      <alignment vertical="center"/>
    </xf>
    <xf numFmtId="0" fontId="0" fillId="2" borderId="0" xfId="0" applyFill="1" applyBorder="1" applyProtection="1">
      <protection hidden="1"/>
    </xf>
    <xf numFmtId="0" fontId="33" fillId="0" borderId="0" xfId="0" applyFont="1" applyBorder="1" applyAlignment="1" applyProtection="1">
      <protection hidden="1"/>
    </xf>
    <xf numFmtId="0" fontId="23" fillId="0" borderId="0" xfId="0" applyFont="1" applyBorder="1" applyAlignment="1" applyProtection="1">
      <protection hidden="1"/>
    </xf>
    <xf numFmtId="0" fontId="33" fillId="0" borderId="0" xfId="0" applyFont="1" applyBorder="1" applyProtection="1">
      <protection hidden="1"/>
    </xf>
    <xf numFmtId="0" fontId="15" fillId="0" borderId="0" xfId="0" applyFont="1" applyBorder="1" applyProtection="1">
      <protection hidden="1"/>
    </xf>
    <xf numFmtId="0" fontId="23" fillId="0" borderId="0" xfId="0" applyFont="1" applyBorder="1" applyAlignment="1" applyProtection="1">
      <alignment horizontal="center" vertical="center"/>
      <protection hidden="1"/>
    </xf>
    <xf numFmtId="165" fontId="23" fillId="2" borderId="0" xfId="0" applyNumberFormat="1" applyFont="1" applyFill="1" applyBorder="1" applyProtection="1">
      <protection hidden="1"/>
    </xf>
    <xf numFmtId="0" fontId="19" fillId="0" borderId="0" xfId="0" applyFont="1" applyBorder="1" applyProtection="1">
      <protection hidden="1"/>
    </xf>
    <xf numFmtId="0" fontId="37" fillId="0" borderId="0" xfId="0" applyFont="1" applyBorder="1" applyAlignment="1" applyProtection="1">
      <alignment horizontal="left" vertical="center"/>
      <protection hidden="1"/>
    </xf>
    <xf numFmtId="0" fontId="4" fillId="0" borderId="0" xfId="0" applyFont="1" applyBorder="1" applyProtection="1">
      <protection hidden="1"/>
    </xf>
    <xf numFmtId="0" fontId="48" fillId="0" borderId="0" xfId="0" applyFont="1" applyBorder="1" applyAlignment="1" applyProtection="1">
      <alignment horizontal="center" vertical="center"/>
      <protection hidden="1"/>
    </xf>
    <xf numFmtId="0" fontId="48" fillId="0" borderId="0" xfId="0" applyFont="1" applyFill="1" applyBorder="1" applyAlignment="1">
      <alignment vertical="center" textRotation="90" wrapText="1"/>
    </xf>
    <xf numFmtId="0" fontId="0" fillId="0" borderId="0" xfId="0" applyBorder="1" applyAlignment="1" applyProtection="1">
      <alignment textRotation="90"/>
      <protection hidden="1"/>
    </xf>
    <xf numFmtId="0" fontId="0" fillId="0" borderId="0" xfId="0" applyAlignment="1" applyProtection="1">
      <alignment textRotation="90"/>
      <protection hidden="1"/>
    </xf>
    <xf numFmtId="167" fontId="10" fillId="0" borderId="0" xfId="0" applyNumberFormat="1" applyFont="1"/>
    <xf numFmtId="3" fontId="37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27" fillId="0" borderId="1" xfId="0" applyNumberFormat="1" applyFont="1" applyBorder="1" applyAlignment="1" applyProtection="1">
      <alignment horizontal="center" vertical="center" wrapText="1"/>
      <protection hidden="1"/>
    </xf>
    <xf numFmtId="3" fontId="28" fillId="0" borderId="1" xfId="0" applyNumberFormat="1" applyFont="1" applyBorder="1" applyAlignment="1" applyProtection="1">
      <alignment horizontal="center" vertical="center" wrapText="1"/>
      <protection hidden="1"/>
    </xf>
    <xf numFmtId="3" fontId="29" fillId="0" borderId="1" xfId="0" applyNumberFormat="1" applyFont="1" applyBorder="1" applyAlignment="1" applyProtection="1">
      <alignment horizontal="center" vertical="center" wrapText="1"/>
      <protection hidden="1"/>
    </xf>
    <xf numFmtId="3" fontId="23" fillId="0" borderId="1" xfId="0" applyNumberFormat="1" applyFont="1" applyBorder="1" applyAlignment="1" applyProtection="1">
      <alignment horizontal="center" vertical="center" wrapText="1"/>
      <protection hidden="1"/>
    </xf>
    <xf numFmtId="0" fontId="33" fillId="0" borderId="36" xfId="0" applyFont="1" applyBorder="1" applyAlignment="1">
      <alignment horizontal="left" vertical="top" wrapText="1"/>
    </xf>
    <xf numFmtId="0" fontId="33" fillId="0" borderId="38" xfId="0" applyFont="1" applyBorder="1" applyAlignment="1">
      <alignment horizontal="left" vertical="top" wrapText="1"/>
    </xf>
    <xf numFmtId="3" fontId="12" fillId="0" borderId="38" xfId="0" applyNumberFormat="1" applyFont="1" applyBorder="1" applyAlignment="1" applyProtection="1">
      <alignment horizontal="center" vertical="center" wrapText="1"/>
      <protection hidden="1"/>
    </xf>
    <xf numFmtId="3" fontId="14" fillId="0" borderId="38" xfId="0" applyNumberFormat="1" applyFont="1" applyBorder="1" applyAlignment="1" applyProtection="1">
      <alignment horizontal="center" vertical="center" wrapText="1"/>
      <protection hidden="1"/>
    </xf>
    <xf numFmtId="3" fontId="13" fillId="0" borderId="38" xfId="0" applyNumberFormat="1" applyFont="1" applyBorder="1" applyAlignment="1" applyProtection="1">
      <alignment horizontal="center" vertical="center" wrapText="1"/>
      <protection hidden="1"/>
    </xf>
    <xf numFmtId="3" fontId="10" fillId="0" borderId="38" xfId="0" applyNumberFormat="1" applyFont="1" applyBorder="1" applyAlignment="1" applyProtection="1">
      <alignment horizontal="center" vertical="center" wrapText="1"/>
      <protection hidden="1"/>
    </xf>
    <xf numFmtId="0" fontId="33" fillId="0" borderId="34" xfId="0" applyFont="1" applyBorder="1" applyAlignment="1">
      <alignment horizontal="left" vertical="top" wrapText="1"/>
    </xf>
    <xf numFmtId="0" fontId="33" fillId="0" borderId="43" xfId="0" applyFont="1" applyBorder="1" applyAlignment="1">
      <alignment horizontal="left" vertical="top"/>
    </xf>
    <xf numFmtId="0" fontId="10" fillId="0" borderId="36" xfId="0" applyFont="1" applyBorder="1" applyAlignment="1">
      <alignment horizontal="left" vertical="top" wrapText="1"/>
    </xf>
    <xf numFmtId="0" fontId="10" fillId="0" borderId="38" xfId="0" applyFont="1" applyBorder="1" applyAlignment="1">
      <alignment horizontal="left" vertical="top" wrapText="1"/>
    </xf>
    <xf numFmtId="0" fontId="10" fillId="0" borderId="43" xfId="0" applyFont="1" applyBorder="1" applyAlignment="1">
      <alignment horizontal="left" vertical="top"/>
    </xf>
    <xf numFmtId="0" fontId="10" fillId="0" borderId="38" xfId="0" applyFont="1" applyBorder="1" applyAlignment="1">
      <alignment horizontal="left" vertical="center" wrapText="1"/>
    </xf>
    <xf numFmtId="0" fontId="36" fillId="0" borderId="1" xfId="1" applyFont="1" applyFill="1" applyBorder="1" applyAlignment="1">
      <alignment horizontal="left" vertical="center"/>
    </xf>
    <xf numFmtId="0" fontId="36" fillId="0" borderId="0" xfId="1" applyFont="1" applyBorder="1"/>
    <xf numFmtId="0" fontId="37" fillId="0" borderId="1" xfId="0" applyFont="1" applyBorder="1" applyAlignment="1">
      <alignment horizontal="left" vertical="top" wrapText="1"/>
    </xf>
    <xf numFmtId="0" fontId="23" fillId="0" borderId="1" xfId="0" applyFont="1" applyBorder="1" applyAlignment="1" applyProtection="1">
      <alignment horizontal="left" vertical="center" wrapText="1"/>
      <protection hidden="1"/>
    </xf>
    <xf numFmtId="0" fontId="37" fillId="0" borderId="1" xfId="0" applyFont="1" applyBorder="1" applyAlignment="1">
      <alignment horizontal="left"/>
    </xf>
    <xf numFmtId="0" fontId="37" fillId="0" borderId="1" xfId="0" applyFont="1" applyBorder="1" applyAlignment="1" applyProtection="1">
      <alignment horizontal="left" vertical="top" wrapText="1"/>
      <protection hidden="1"/>
    </xf>
    <xf numFmtId="0" fontId="23" fillId="0" borderId="1" xfId="0" applyFont="1" applyBorder="1" applyAlignment="1" applyProtection="1">
      <alignment horizontal="left" vertical="center"/>
      <protection hidden="1"/>
    </xf>
    <xf numFmtId="3" fontId="27" fillId="0" borderId="1" xfId="0" applyNumberFormat="1" applyFont="1" applyBorder="1" applyAlignment="1" applyProtection="1">
      <alignment horizontal="center" vertical="center" wrapText="1"/>
      <protection hidden="1"/>
    </xf>
    <xf numFmtId="3" fontId="28" fillId="0" borderId="1" xfId="0" applyNumberFormat="1" applyFont="1" applyBorder="1" applyAlignment="1" applyProtection="1">
      <alignment horizontal="center" vertical="center" wrapText="1"/>
      <protection hidden="1"/>
    </xf>
    <xf numFmtId="3" fontId="29" fillId="0" borderId="1" xfId="0" applyNumberFormat="1" applyFont="1" applyBorder="1" applyAlignment="1" applyProtection="1">
      <alignment horizontal="center" vertical="center" wrapText="1"/>
      <protection hidden="1"/>
    </xf>
    <xf numFmtId="0" fontId="23" fillId="0" borderId="1" xfId="0" applyFont="1" applyBorder="1" applyAlignment="1" applyProtection="1">
      <alignment horizontal="left" vertical="top" wrapText="1"/>
      <protection hidden="1"/>
    </xf>
    <xf numFmtId="3" fontId="37" fillId="0" borderId="18" xfId="0" applyNumberFormat="1" applyFont="1" applyBorder="1" applyAlignment="1" applyProtection="1">
      <alignment horizontal="center" vertical="center" wrapText="1"/>
      <protection hidden="1"/>
    </xf>
    <xf numFmtId="3" fontId="37" fillId="0" borderId="1" xfId="0" applyNumberFormat="1" applyFont="1" applyBorder="1" applyAlignment="1" applyProtection="1">
      <alignment horizontal="center" vertical="center" wrapText="1"/>
      <protection hidden="1"/>
    </xf>
    <xf numFmtId="0" fontId="37" fillId="0" borderId="11" xfId="0" applyFont="1" applyFill="1" applyBorder="1" applyAlignment="1">
      <alignment horizontal="left" vertical="top" wrapText="1"/>
    </xf>
    <xf numFmtId="0" fontId="37" fillId="0" borderId="49" xfId="0" applyFont="1" applyFill="1" applyBorder="1" applyAlignment="1">
      <alignment horizontal="left" vertical="top" wrapText="1"/>
    </xf>
    <xf numFmtId="0" fontId="37" fillId="0" borderId="57" xfId="0" applyFont="1" applyBorder="1" applyAlignment="1">
      <alignment horizontal="left"/>
    </xf>
    <xf numFmtId="3" fontId="37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37" fillId="0" borderId="1" xfId="0" applyNumberFormat="1" applyFont="1" applyFill="1" applyBorder="1" applyAlignment="1" applyProtection="1">
      <alignment horizontal="center" vertical="center" wrapText="1"/>
    </xf>
    <xf numFmtId="0" fontId="73" fillId="0" borderId="1" xfId="0" applyFont="1" applyFill="1" applyBorder="1" applyAlignment="1">
      <alignment horizontal="left" vertical="top" wrapText="1"/>
    </xf>
    <xf numFmtId="3" fontId="75" fillId="0" borderId="1" xfId="0" applyNumberFormat="1" applyFont="1" applyFill="1" applyBorder="1" applyAlignment="1" applyProtection="1">
      <alignment horizontal="center" vertical="center"/>
      <protection hidden="1"/>
    </xf>
    <xf numFmtId="3" fontId="75" fillId="0" borderId="1" xfId="0" applyNumberFormat="1" applyFont="1" applyFill="1" applyBorder="1" applyAlignment="1">
      <alignment horizontal="center" vertical="center" wrapText="1"/>
    </xf>
    <xf numFmtId="3" fontId="75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74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76" fillId="0" borderId="1" xfId="0" applyNumberFormat="1" applyFont="1" applyFill="1" applyBorder="1" applyAlignment="1" applyProtection="1">
      <alignment horizontal="center" vertical="center" wrapText="1"/>
    </xf>
    <xf numFmtId="3" fontId="76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29" fillId="12" borderId="1" xfId="0" applyNumberFormat="1" applyFont="1" applyFill="1" applyBorder="1" applyAlignment="1" applyProtection="1">
      <alignment horizontal="center" vertical="center" wrapText="1"/>
      <protection hidden="1"/>
    </xf>
    <xf numFmtId="3" fontId="23" fillId="12" borderId="1" xfId="0" applyNumberFormat="1" applyFont="1" applyFill="1" applyBorder="1" applyAlignment="1" applyProtection="1">
      <alignment horizontal="center" vertical="center" wrapText="1"/>
      <protection hidden="1"/>
    </xf>
    <xf numFmtId="3" fontId="13" fillId="0" borderId="38" xfId="0" applyNumberFormat="1" applyFont="1" applyFill="1" applyBorder="1" applyAlignment="1" applyProtection="1">
      <alignment horizontal="center" vertical="center" wrapText="1"/>
      <protection hidden="1"/>
    </xf>
    <xf numFmtId="3" fontId="28" fillId="12" borderId="1" xfId="0" applyNumberFormat="1" applyFont="1" applyFill="1" applyBorder="1" applyAlignment="1" applyProtection="1">
      <alignment horizontal="center" vertical="center" wrapText="1"/>
      <protection hidden="1"/>
    </xf>
    <xf numFmtId="3" fontId="28" fillId="12" borderId="1" xfId="0" applyNumberFormat="1" applyFont="1" applyFill="1" applyBorder="1" applyAlignment="1" applyProtection="1">
      <alignment horizontal="center" vertical="center"/>
      <protection hidden="1"/>
    </xf>
    <xf numFmtId="0" fontId="66" fillId="12" borderId="29" xfId="0" applyFont="1" applyFill="1" applyBorder="1" applyAlignment="1">
      <alignment horizontal="center" vertical="center" wrapText="1"/>
    </xf>
    <xf numFmtId="0" fontId="81" fillId="0" borderId="0" xfId="0" applyFont="1" applyAlignment="1">
      <alignment wrapText="1"/>
    </xf>
    <xf numFmtId="167" fontId="48" fillId="0" borderId="0" xfId="0" applyNumberFormat="1" applyFont="1"/>
    <xf numFmtId="0" fontId="48" fillId="12" borderId="1" xfId="0" applyFont="1" applyFill="1" applyBorder="1" applyAlignment="1">
      <alignment horizontal="center" vertical="center" wrapText="1"/>
    </xf>
    <xf numFmtId="0" fontId="79" fillId="12" borderId="1" xfId="0" applyFont="1" applyFill="1" applyBorder="1" applyAlignment="1">
      <alignment horizontal="center" vertical="center" textRotation="90" wrapText="1"/>
    </xf>
    <xf numFmtId="0" fontId="48" fillId="12" borderId="11" xfId="0" applyFont="1" applyFill="1" applyBorder="1" applyAlignment="1">
      <alignment horizontal="center" vertical="center" wrapText="1"/>
    </xf>
    <xf numFmtId="0" fontId="33" fillId="12" borderId="11" xfId="0" applyFont="1" applyFill="1" applyBorder="1" applyAlignment="1">
      <alignment horizontal="center" vertical="center" wrapText="1"/>
    </xf>
    <xf numFmtId="167" fontId="33" fillId="0" borderId="0" xfId="0" applyNumberFormat="1" applyFont="1" applyAlignment="1">
      <alignment horizontal="center" vertical="center"/>
    </xf>
    <xf numFmtId="167" fontId="33" fillId="0" borderId="0" xfId="0" applyNumberFormat="1" applyFont="1"/>
    <xf numFmtId="167" fontId="33" fillId="2" borderId="0" xfId="0" applyNumberFormat="1" applyFont="1" applyFill="1"/>
    <xf numFmtId="0" fontId="70" fillId="0" borderId="0" xfId="0" applyFont="1" applyAlignment="1">
      <alignment wrapText="1"/>
    </xf>
    <xf numFmtId="0" fontId="66" fillId="12" borderId="11" xfId="0" applyFont="1" applyFill="1" applyBorder="1" applyAlignment="1">
      <alignment horizontal="center" vertical="center" wrapText="1"/>
    </xf>
    <xf numFmtId="0" fontId="70" fillId="0" borderId="0" xfId="0" applyFont="1" applyBorder="1" applyAlignment="1">
      <alignment wrapText="1"/>
    </xf>
    <xf numFmtId="0" fontId="33" fillId="0" borderId="0" xfId="0" applyFont="1" applyBorder="1" applyAlignment="1">
      <alignment vertical="center" wrapText="1"/>
    </xf>
    <xf numFmtId="165" fontId="70" fillId="0" borderId="0" xfId="0" applyNumberFormat="1" applyFont="1" applyAlignment="1">
      <alignment vertical="center" wrapText="1"/>
    </xf>
    <xf numFmtId="167" fontId="33" fillId="0" borderId="0" xfId="0" applyNumberFormat="1" applyFont="1" applyBorder="1" applyProtection="1">
      <protection hidden="1"/>
    </xf>
    <xf numFmtId="167" fontId="33" fillId="0" borderId="0" xfId="0" applyNumberFormat="1" applyFont="1" applyBorder="1" applyAlignment="1">
      <alignment vertical="center"/>
    </xf>
    <xf numFmtId="167" fontId="33" fillId="0" borderId="0" xfId="0" applyNumberFormat="1" applyFont="1" applyProtection="1">
      <protection hidden="1"/>
    </xf>
    <xf numFmtId="167" fontId="57" fillId="0" borderId="0" xfId="0" applyNumberFormat="1" applyFont="1" applyAlignment="1">
      <alignment vertical="center"/>
    </xf>
    <xf numFmtId="165" fontId="81" fillId="0" borderId="0" xfId="0" applyNumberFormat="1" applyFont="1" applyAlignment="1">
      <alignment horizontal="center" vertical="center"/>
    </xf>
    <xf numFmtId="0" fontId="48" fillId="12" borderId="48" xfId="0" applyFont="1" applyFill="1" applyBorder="1" applyAlignment="1">
      <alignment horizontal="center" vertical="center" wrapText="1"/>
    </xf>
    <xf numFmtId="0" fontId="79" fillId="12" borderId="49" xfId="0" applyFont="1" applyFill="1" applyBorder="1" applyAlignment="1">
      <alignment horizontal="center" vertical="center" textRotation="90" wrapText="1"/>
    </xf>
    <xf numFmtId="0" fontId="48" fillId="12" borderId="49" xfId="0" applyFont="1" applyFill="1" applyBorder="1" applyAlignment="1">
      <alignment horizontal="center" vertical="center" wrapText="1"/>
    </xf>
    <xf numFmtId="0" fontId="33" fillId="12" borderId="49" xfId="0" applyFont="1" applyFill="1" applyBorder="1" applyAlignment="1">
      <alignment horizontal="center" vertical="center" wrapText="1"/>
    </xf>
    <xf numFmtId="0" fontId="48" fillId="4" borderId="1" xfId="0" applyFont="1" applyFill="1" applyBorder="1" applyAlignment="1">
      <alignment horizontal="center" vertical="center" wrapText="1"/>
    </xf>
    <xf numFmtId="0" fontId="33" fillId="12" borderId="20" xfId="0" applyFont="1" applyFill="1" applyBorder="1" applyAlignment="1">
      <alignment horizontal="center" vertical="center" wrapText="1"/>
    </xf>
    <xf numFmtId="167" fontId="49" fillId="0" borderId="0" xfId="0" applyNumberFormat="1" applyFont="1" applyProtection="1">
      <protection hidden="1"/>
    </xf>
    <xf numFmtId="167" fontId="33" fillId="2" borderId="0" xfId="0" applyNumberFormat="1" applyFont="1" applyFill="1" applyProtection="1">
      <protection hidden="1"/>
    </xf>
    <xf numFmtId="167" fontId="33" fillId="2" borderId="0" xfId="0" applyNumberFormat="1" applyFont="1" applyFill="1" applyBorder="1" applyProtection="1">
      <protection hidden="1"/>
    </xf>
    <xf numFmtId="167" fontId="33" fillId="0" borderId="0" xfId="0" applyNumberFormat="1" applyFont="1" applyFill="1"/>
    <xf numFmtId="0" fontId="37" fillId="0" borderId="0" xfId="0" applyFont="1" applyAlignment="1">
      <alignment horizontal="center" vertical="center"/>
    </xf>
    <xf numFmtId="167" fontId="66" fillId="0" borderId="0" xfId="0" applyNumberFormat="1" applyFont="1" applyAlignment="1" applyProtection="1">
      <alignment vertical="center"/>
      <protection hidden="1"/>
    </xf>
    <xf numFmtId="167" fontId="33" fillId="0" borderId="0" xfId="0" applyNumberFormat="1" applyFont="1" applyFill="1" applyProtection="1">
      <protection hidden="1"/>
    </xf>
    <xf numFmtId="167" fontId="49" fillId="0" borderId="0" xfId="0" applyNumberFormat="1" applyFont="1" applyFill="1"/>
    <xf numFmtId="167" fontId="49" fillId="0" borderId="0" xfId="0" applyNumberFormat="1" applyFont="1"/>
    <xf numFmtId="167" fontId="33" fillId="0" borderId="0" xfId="0" applyNumberFormat="1" applyFont="1" applyFill="1" applyBorder="1" applyProtection="1">
      <protection hidden="1"/>
    </xf>
    <xf numFmtId="167" fontId="57" fillId="0" borderId="0" xfId="0" applyNumberFormat="1" applyFont="1" applyProtection="1">
      <protection hidden="1"/>
    </xf>
    <xf numFmtId="167" fontId="33" fillId="0" borderId="0" xfId="0" applyNumberFormat="1" applyFont="1" applyAlignment="1">
      <alignment vertical="center"/>
    </xf>
    <xf numFmtId="167" fontId="33" fillId="0" borderId="0" xfId="0" applyNumberFormat="1" applyFont="1" applyFill="1" applyAlignment="1" applyProtection="1">
      <alignment vertical="center"/>
      <protection hidden="1"/>
    </xf>
    <xf numFmtId="167" fontId="33" fillId="0" borderId="0" xfId="0" applyNumberFormat="1" applyFont="1" applyAlignment="1" applyProtection="1">
      <alignment vertical="center"/>
      <protection hidden="1"/>
    </xf>
    <xf numFmtId="167" fontId="33" fillId="0" borderId="0" xfId="0" applyNumberFormat="1" applyFont="1" applyFill="1" applyAlignment="1">
      <alignment vertical="center"/>
    </xf>
    <xf numFmtId="0" fontId="81" fillId="0" borderId="0" xfId="0" applyFont="1" applyBorder="1" applyAlignment="1">
      <alignment wrapText="1"/>
    </xf>
    <xf numFmtId="0" fontId="81" fillId="0" borderId="0" xfId="0" applyFont="1" applyBorder="1" applyAlignment="1">
      <alignment vertical="center" wrapText="1"/>
    </xf>
    <xf numFmtId="165" fontId="81" fillId="0" borderId="0" xfId="0" applyNumberFormat="1" applyFont="1" applyAlignment="1">
      <alignment vertical="center" wrapText="1"/>
    </xf>
    <xf numFmtId="0" fontId="81" fillId="0" borderId="0" xfId="0" applyFont="1" applyProtection="1">
      <protection hidden="1"/>
    </xf>
    <xf numFmtId="0" fontId="82" fillId="0" borderId="0" xfId="0" applyFont="1" applyAlignment="1" applyProtection="1">
      <alignment horizontal="left"/>
      <protection hidden="1"/>
    </xf>
    <xf numFmtId="0" fontId="81" fillId="0" borderId="0" xfId="0" applyFont="1" applyBorder="1" applyProtection="1">
      <protection hidden="1"/>
    </xf>
    <xf numFmtId="0" fontId="81" fillId="0" borderId="0" xfId="0" applyFont="1" applyBorder="1" applyAlignment="1" applyProtection="1">
      <protection hidden="1"/>
    </xf>
    <xf numFmtId="0" fontId="81" fillId="0" borderId="0" xfId="0" applyFont="1" applyAlignment="1" applyProtection="1">
      <alignment horizontal="center" vertical="center"/>
      <protection hidden="1"/>
    </xf>
    <xf numFmtId="0" fontId="81" fillId="0" borderId="0" xfId="0" applyFont="1" applyFill="1" applyAlignment="1"/>
    <xf numFmtId="0" fontId="81" fillId="0" borderId="0" xfId="0" applyFont="1" applyFill="1"/>
    <xf numFmtId="0" fontId="81" fillId="0" borderId="0" xfId="0" applyFont="1"/>
    <xf numFmtId="0" fontId="81" fillId="0" borderId="0" xfId="0" applyFont="1" applyAlignment="1"/>
    <xf numFmtId="0" fontId="81" fillId="0" borderId="0" xfId="0" applyFont="1" applyFill="1" applyBorder="1" applyAlignment="1" applyProtection="1">
      <alignment vertical="center" wrapText="1"/>
      <protection hidden="1"/>
    </xf>
    <xf numFmtId="0" fontId="81" fillId="0" borderId="0" xfId="0" applyFont="1" applyFill="1" applyBorder="1" applyAlignment="1">
      <alignment wrapText="1"/>
    </xf>
    <xf numFmtId="0" fontId="81" fillId="0" borderId="0" xfId="0" applyFont="1" applyFill="1" applyBorder="1" applyAlignment="1" applyProtection="1">
      <alignment horizontal="center" vertical="center"/>
      <protection hidden="1"/>
    </xf>
    <xf numFmtId="0" fontId="81" fillId="0" borderId="0" xfId="0" applyFont="1" applyFill="1" applyAlignment="1" applyProtection="1">
      <alignment horizontal="center" vertical="center"/>
      <protection hidden="1"/>
    </xf>
    <xf numFmtId="0" fontId="81" fillId="0" borderId="0" xfId="0" applyFont="1" applyFill="1" applyProtection="1">
      <protection hidden="1"/>
    </xf>
    <xf numFmtId="0" fontId="70" fillId="0" borderId="0" xfId="0" applyFont="1"/>
    <xf numFmtId="0" fontId="81" fillId="0" borderId="0" xfId="0" applyFont="1" applyFill="1" applyBorder="1" applyAlignment="1" applyProtection="1">
      <alignment wrapText="1"/>
      <protection hidden="1"/>
    </xf>
    <xf numFmtId="0" fontId="81" fillId="0" borderId="0" xfId="0" applyFont="1" applyBorder="1" applyAlignment="1" applyProtection="1">
      <alignment wrapText="1"/>
      <protection hidden="1"/>
    </xf>
    <xf numFmtId="0" fontId="81" fillId="0" borderId="0" xfId="0" applyFont="1" applyAlignment="1" applyProtection="1">
      <alignment wrapText="1"/>
      <protection hidden="1"/>
    </xf>
    <xf numFmtId="0" fontId="81" fillId="0" borderId="0" xfId="0" applyFont="1" applyFill="1" applyAlignment="1" applyProtection="1">
      <alignment wrapText="1"/>
      <protection hidden="1"/>
    </xf>
    <xf numFmtId="0" fontId="81" fillId="0" borderId="0" xfId="0" applyFont="1" applyFill="1" applyAlignment="1">
      <alignment wrapText="1"/>
    </xf>
    <xf numFmtId="0" fontId="81" fillId="0" borderId="0" xfId="0" applyFont="1" applyAlignment="1">
      <alignment vertical="center" wrapText="1"/>
    </xf>
    <xf numFmtId="0" fontId="81" fillId="0" borderId="0" xfId="0" applyFont="1" applyFill="1" applyAlignment="1">
      <alignment vertical="center" wrapText="1"/>
    </xf>
    <xf numFmtId="0" fontId="66" fillId="12" borderId="49" xfId="0" applyFont="1" applyFill="1" applyBorder="1" applyAlignment="1">
      <alignment horizontal="center" vertical="center" wrapText="1"/>
    </xf>
    <xf numFmtId="0" fontId="82" fillId="0" borderId="0" xfId="0" applyFont="1" applyProtection="1">
      <protection hidden="1"/>
    </xf>
    <xf numFmtId="167" fontId="57" fillId="0" borderId="0" xfId="0" applyNumberFormat="1" applyFont="1" applyBorder="1" applyAlignment="1" applyProtection="1">
      <alignment horizontal="center" vertical="center"/>
      <protection hidden="1"/>
    </xf>
    <xf numFmtId="167" fontId="57" fillId="0" borderId="0" xfId="0" applyNumberFormat="1" applyFont="1" applyBorder="1" applyAlignment="1" applyProtection="1">
      <alignment horizontal="center" vertical="center" wrapText="1"/>
      <protection hidden="1"/>
    </xf>
    <xf numFmtId="167" fontId="49" fillId="2" borderId="0" xfId="0" applyNumberFormat="1" applyFont="1" applyFill="1" applyProtection="1">
      <protection hidden="1"/>
    </xf>
    <xf numFmtId="0" fontId="82" fillId="0" borderId="0" xfId="0" applyFont="1" applyBorder="1" applyProtection="1">
      <protection hidden="1"/>
    </xf>
    <xf numFmtId="165" fontId="82" fillId="0" borderId="0" xfId="0" applyNumberFormat="1" applyFont="1" applyProtection="1">
      <protection hidden="1"/>
    </xf>
    <xf numFmtId="0" fontId="80" fillId="12" borderId="11" xfId="0" applyFont="1" applyFill="1" applyBorder="1" applyAlignment="1" applyProtection="1">
      <alignment horizontal="center" vertical="center" wrapText="1"/>
    </xf>
    <xf numFmtId="0" fontId="83" fillId="12" borderId="11" xfId="0" applyFont="1" applyFill="1" applyBorder="1" applyAlignment="1" applyProtection="1">
      <alignment horizontal="center" vertical="center" wrapText="1"/>
    </xf>
    <xf numFmtId="0" fontId="66" fillId="12" borderId="28" xfId="0" applyFont="1" applyFill="1" applyBorder="1" applyAlignment="1">
      <alignment horizontal="center" vertical="center" wrapText="1"/>
    </xf>
    <xf numFmtId="9" fontId="66" fillId="12" borderId="30" xfId="0" applyNumberFormat="1" applyFont="1" applyFill="1" applyBorder="1" applyAlignment="1">
      <alignment horizontal="center" vertical="center" wrapText="1"/>
    </xf>
    <xf numFmtId="0" fontId="9" fillId="0" borderId="0" xfId="0" applyFont="1" applyBorder="1" applyAlignment="1">
      <alignment horizontal="center" vertical="center"/>
    </xf>
    <xf numFmtId="0" fontId="11" fillId="0" borderId="0" xfId="1" applyFont="1" applyBorder="1" applyAlignment="1">
      <alignment horizontal="center"/>
    </xf>
    <xf numFmtId="0" fontId="80" fillId="10" borderId="0" xfId="0" applyFont="1" applyFill="1" applyBorder="1" applyAlignment="1">
      <alignment horizontal="center" vertical="center" wrapText="1"/>
    </xf>
    <xf numFmtId="0" fontId="78" fillId="10" borderId="0" xfId="0" applyFont="1" applyFill="1" applyBorder="1" applyAlignment="1">
      <alignment horizontal="center" vertical="center" wrapText="1"/>
    </xf>
    <xf numFmtId="0" fontId="66" fillId="12" borderId="13" xfId="0" applyFont="1" applyFill="1" applyBorder="1" applyAlignment="1">
      <alignment horizontal="center" vertical="center" wrapText="1"/>
    </xf>
    <xf numFmtId="0" fontId="48" fillId="12" borderId="13" xfId="0" applyFont="1" applyFill="1" applyBorder="1" applyAlignment="1">
      <alignment horizontal="center" vertical="center" wrapText="1"/>
    </xf>
    <xf numFmtId="0" fontId="33" fillId="12" borderId="13" xfId="0" applyFont="1" applyFill="1" applyBorder="1" applyAlignment="1">
      <alignment horizontal="center" vertical="center" wrapText="1"/>
    </xf>
    <xf numFmtId="0" fontId="79" fillId="12" borderId="13" xfId="0" applyFont="1" applyFill="1" applyBorder="1" applyAlignment="1">
      <alignment horizontal="center" vertical="center" textRotation="90" wrapText="1"/>
    </xf>
    <xf numFmtId="0" fontId="48" fillId="12" borderId="13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 applyProtection="1">
      <alignment horizontal="left" vertical="center" wrapText="1"/>
      <protection hidden="1"/>
    </xf>
    <xf numFmtId="0" fontId="48" fillId="12" borderId="13" xfId="0" applyFont="1" applyFill="1" applyBorder="1" applyAlignment="1">
      <alignment horizontal="center" vertical="center" wrapText="1"/>
    </xf>
    <xf numFmtId="0" fontId="37" fillId="0" borderId="10" xfId="0" applyFont="1" applyFill="1" applyBorder="1" applyAlignment="1">
      <alignment horizontal="left"/>
    </xf>
    <xf numFmtId="0" fontId="48" fillId="12" borderId="13" xfId="0" applyFont="1" applyFill="1" applyBorder="1" applyAlignment="1">
      <alignment horizontal="center" vertical="center" wrapText="1"/>
    </xf>
    <xf numFmtId="167" fontId="48" fillId="0" borderId="0" xfId="0" applyNumberFormat="1" applyFont="1" applyAlignment="1" applyProtection="1">
      <alignment vertical="center"/>
      <protection hidden="1"/>
    </xf>
    <xf numFmtId="3" fontId="35" fillId="0" borderId="0" xfId="0" applyNumberFormat="1" applyFont="1" applyAlignment="1" applyProtection="1">
      <alignment horizontal="center" vertical="center" wrapText="1"/>
      <protection hidden="1"/>
    </xf>
    <xf numFmtId="3" fontId="23" fillId="0" borderId="0" xfId="0" applyNumberFormat="1" applyFont="1" applyAlignment="1" applyProtection="1">
      <alignment horizontal="center" vertical="center" wrapText="1"/>
      <protection hidden="1"/>
    </xf>
    <xf numFmtId="164" fontId="35" fillId="0" borderId="0" xfId="0" applyNumberFormat="1" applyFont="1" applyAlignment="1" applyProtection="1">
      <alignment horizontal="center" vertical="center"/>
      <protection hidden="1"/>
    </xf>
    <xf numFmtId="0" fontId="37" fillId="0" borderId="11" xfId="0" applyFont="1" applyFill="1" applyBorder="1" applyAlignment="1" applyProtection="1">
      <alignment horizontal="left" vertical="center" wrapText="1"/>
      <protection hidden="1"/>
    </xf>
    <xf numFmtId="0" fontId="23" fillId="0" borderId="11" xfId="0" applyFont="1" applyFill="1" applyBorder="1" applyAlignment="1" applyProtection="1">
      <alignment horizontal="left" vertical="top" wrapText="1"/>
      <protection hidden="1"/>
    </xf>
    <xf numFmtId="0" fontId="37" fillId="0" borderId="10" xfId="0" applyFont="1" applyBorder="1" applyAlignment="1">
      <alignment horizontal="left"/>
    </xf>
    <xf numFmtId="0" fontId="48" fillId="12" borderId="65" xfId="0" applyFont="1" applyFill="1" applyBorder="1" applyAlignment="1">
      <alignment horizontal="center" vertical="center" wrapText="1"/>
    </xf>
    <xf numFmtId="0" fontId="48" fillId="12" borderId="13" xfId="0" applyFont="1" applyFill="1" applyBorder="1" applyAlignment="1">
      <alignment horizontal="center" vertical="center" wrapText="1"/>
    </xf>
    <xf numFmtId="0" fontId="23" fillId="0" borderId="11" xfId="0" applyFont="1" applyBorder="1" applyAlignment="1" applyProtection="1">
      <alignment horizontal="left" vertical="center" wrapText="1"/>
      <protection hidden="1"/>
    </xf>
    <xf numFmtId="3" fontId="27" fillId="0" borderId="1" xfId="0" applyNumberFormat="1" applyFont="1" applyBorder="1" applyAlignment="1" applyProtection="1">
      <alignment horizontal="center" vertical="center"/>
      <protection hidden="1"/>
    </xf>
    <xf numFmtId="3" fontId="28" fillId="0" borderId="1" xfId="0" applyNumberFormat="1" applyFont="1" applyBorder="1" applyAlignment="1" applyProtection="1">
      <alignment horizontal="center" vertical="center"/>
      <protection hidden="1"/>
    </xf>
    <xf numFmtId="3" fontId="29" fillId="0" borderId="1" xfId="0" applyNumberFormat="1" applyFont="1" applyBorder="1" applyAlignment="1" applyProtection="1">
      <alignment horizontal="center" vertical="center"/>
      <protection hidden="1"/>
    </xf>
    <xf numFmtId="3" fontId="23" fillId="0" borderId="1" xfId="0" applyNumberFormat="1" applyFont="1" applyBorder="1" applyAlignment="1" applyProtection="1">
      <alignment horizontal="center" vertical="center"/>
      <protection hidden="1"/>
    </xf>
    <xf numFmtId="0" fontId="48" fillId="12" borderId="1" xfId="0" applyFont="1" applyFill="1" applyBorder="1" applyAlignment="1">
      <alignment horizontal="center" vertical="center" wrapText="1"/>
    </xf>
    <xf numFmtId="0" fontId="23" fillId="0" borderId="1" xfId="0" applyFont="1" applyBorder="1" applyAlignment="1" applyProtection="1">
      <alignment horizontal="left" vertical="top"/>
      <protection hidden="1"/>
    </xf>
    <xf numFmtId="3" fontId="37" fillId="0" borderId="1" xfId="0" applyNumberFormat="1" applyFont="1" applyBorder="1" applyAlignment="1" applyProtection="1">
      <alignment horizontal="center" vertical="center" wrapText="1"/>
      <protection hidden="1"/>
    </xf>
    <xf numFmtId="0" fontId="80" fillId="10" borderId="8" xfId="0" applyFont="1" applyFill="1" applyBorder="1" applyAlignment="1">
      <alignment vertical="center" wrapText="1"/>
    </xf>
    <xf numFmtId="0" fontId="80" fillId="11" borderId="7" xfId="0" applyFont="1" applyFill="1" applyBorder="1" applyAlignment="1">
      <alignment vertical="center" wrapText="1"/>
    </xf>
    <xf numFmtId="0" fontId="80" fillId="11" borderId="8" xfId="0" applyFont="1" applyFill="1" applyBorder="1" applyAlignment="1">
      <alignment vertical="center" wrapText="1"/>
    </xf>
    <xf numFmtId="0" fontId="65" fillId="0" borderId="19" xfId="4" applyFill="1" applyBorder="1" applyAlignment="1">
      <alignment horizontal="center" vertical="center" wrapText="1"/>
    </xf>
    <xf numFmtId="0" fontId="65" fillId="0" borderId="15" xfId="4" applyFill="1" applyBorder="1" applyAlignment="1">
      <alignment horizontal="center" vertical="center" wrapText="1"/>
    </xf>
    <xf numFmtId="0" fontId="65" fillId="0" borderId="20" xfId="4" applyFill="1" applyBorder="1" applyAlignment="1">
      <alignment horizontal="center" vertical="center" wrapText="1"/>
    </xf>
    <xf numFmtId="0" fontId="16" fillId="0" borderId="0" xfId="0" applyFont="1" applyAlignment="1">
      <alignment horizontal="center" vertical="center"/>
    </xf>
    <xf numFmtId="3" fontId="70" fillId="0" borderId="13" xfId="0" applyNumberFormat="1" applyFont="1" applyBorder="1" applyAlignment="1" applyProtection="1">
      <alignment horizontal="center" vertical="center"/>
      <protection hidden="1"/>
    </xf>
    <xf numFmtId="3" fontId="70" fillId="0" borderId="11" xfId="0" applyNumberFormat="1" applyFont="1" applyBorder="1" applyAlignment="1" applyProtection="1">
      <alignment horizontal="center" vertical="center"/>
      <protection hidden="1"/>
    </xf>
    <xf numFmtId="167" fontId="48" fillId="0" borderId="13" xfId="0" applyNumberFormat="1" applyFont="1" applyBorder="1" applyAlignment="1" applyProtection="1">
      <alignment horizontal="center" vertical="center" wrapText="1"/>
      <protection hidden="1"/>
    </xf>
    <xf numFmtId="167" fontId="48" fillId="0" borderId="11" xfId="0" applyNumberFormat="1" applyFont="1" applyBorder="1" applyAlignment="1" applyProtection="1">
      <alignment horizontal="center" vertical="center" wrapText="1"/>
      <protection hidden="1"/>
    </xf>
    <xf numFmtId="3" fontId="70" fillId="12" borderId="10" xfId="0" applyNumberFormat="1" applyFont="1" applyFill="1" applyBorder="1" applyAlignment="1" applyProtection="1">
      <alignment horizontal="center" vertical="center"/>
      <protection hidden="1"/>
    </xf>
    <xf numFmtId="3" fontId="70" fillId="12" borderId="13" xfId="0" applyNumberFormat="1" applyFont="1" applyFill="1" applyBorder="1" applyAlignment="1" applyProtection="1">
      <alignment horizontal="center" vertical="center"/>
      <protection hidden="1"/>
    </xf>
    <xf numFmtId="3" fontId="70" fillId="12" borderId="56" xfId="0" applyNumberFormat="1" applyFont="1" applyFill="1" applyBorder="1" applyAlignment="1" applyProtection="1">
      <alignment horizontal="center" vertical="center"/>
      <protection hidden="1"/>
    </xf>
    <xf numFmtId="167" fontId="48" fillId="12" borderId="10" xfId="0" applyNumberFormat="1" applyFont="1" applyFill="1" applyBorder="1" applyAlignment="1" applyProtection="1">
      <alignment horizontal="center" vertical="center" wrapText="1"/>
      <protection hidden="1"/>
    </xf>
    <xf numFmtId="167" fontId="48" fillId="12" borderId="13" xfId="0" applyNumberFormat="1" applyFont="1" applyFill="1" applyBorder="1" applyAlignment="1" applyProtection="1">
      <alignment horizontal="center" vertical="center" wrapText="1"/>
      <protection hidden="1"/>
    </xf>
    <xf numFmtId="167" fontId="48" fillId="12" borderId="56" xfId="0" applyNumberFormat="1" applyFont="1" applyFill="1" applyBorder="1" applyAlignment="1" applyProtection="1">
      <alignment horizontal="center" vertical="center" wrapText="1"/>
      <protection hidden="1"/>
    </xf>
    <xf numFmtId="167" fontId="48" fillId="0" borderId="54" xfId="0" applyNumberFormat="1" applyFont="1" applyBorder="1" applyAlignment="1" applyProtection="1">
      <alignment horizontal="center" vertical="center" wrapText="1"/>
      <protection hidden="1"/>
    </xf>
    <xf numFmtId="3" fontId="70" fillId="0" borderId="54" xfId="0" applyNumberFormat="1" applyFont="1" applyBorder="1" applyAlignment="1" applyProtection="1">
      <alignment horizontal="center" vertical="center"/>
      <protection hidden="1"/>
    </xf>
    <xf numFmtId="0" fontId="40" fillId="0" borderId="1" xfId="0" applyFont="1" applyFill="1" applyBorder="1" applyAlignment="1">
      <alignment horizontal="center" vertical="center" wrapText="1"/>
    </xf>
    <xf numFmtId="0" fontId="41" fillId="0" borderId="11" xfId="0" applyFont="1" applyFill="1" applyBorder="1" applyAlignment="1">
      <alignment horizontal="center" vertical="center" wrapText="1"/>
    </xf>
    <xf numFmtId="0" fontId="41" fillId="0" borderId="1" xfId="0" applyFont="1" applyFill="1" applyBorder="1" applyAlignment="1">
      <alignment horizontal="center" vertical="center" wrapText="1"/>
    </xf>
    <xf numFmtId="0" fontId="37" fillId="2" borderId="1" xfId="0" applyNumberFormat="1" applyFont="1" applyFill="1" applyBorder="1" applyAlignment="1" applyProtection="1">
      <alignment horizontal="center" vertical="center"/>
      <protection hidden="1"/>
    </xf>
    <xf numFmtId="0" fontId="16" fillId="0" borderId="1" xfId="0" applyFont="1" applyBorder="1" applyAlignment="1">
      <alignment horizontal="center" vertical="center" wrapText="1"/>
    </xf>
    <xf numFmtId="0" fontId="16" fillId="0" borderId="1" xfId="0" applyFont="1" applyBorder="1" applyAlignment="1"/>
    <xf numFmtId="3" fontId="37" fillId="0" borderId="1" xfId="0" applyNumberFormat="1" applyFont="1" applyFill="1" applyBorder="1" applyAlignment="1" applyProtection="1">
      <alignment horizontal="center" vertical="center"/>
      <protection hidden="1"/>
    </xf>
    <xf numFmtId="0" fontId="81" fillId="0" borderId="1" xfId="0" applyFont="1" applyFill="1" applyBorder="1" applyAlignment="1">
      <alignment horizontal="center" vertical="center" wrapText="1"/>
    </xf>
    <xf numFmtId="0" fontId="41" fillId="0" borderId="10" xfId="0" applyFont="1" applyFill="1" applyBorder="1" applyAlignment="1">
      <alignment horizontal="center" vertical="center" wrapText="1"/>
    </xf>
    <xf numFmtId="0" fontId="81" fillId="0" borderId="10" xfId="0" applyFont="1" applyFill="1" applyBorder="1" applyAlignment="1">
      <alignment horizontal="center" vertical="center" wrapText="1"/>
    </xf>
    <xf numFmtId="0" fontId="37" fillId="13" borderId="1" xfId="0" applyFont="1" applyFill="1" applyBorder="1" applyAlignment="1">
      <alignment horizontal="center" vertical="center" wrapText="1"/>
    </xf>
    <xf numFmtId="0" fontId="40" fillId="0" borderId="10" xfId="0" applyFont="1" applyFill="1" applyBorder="1" applyAlignment="1">
      <alignment horizontal="center" vertical="center" wrapText="1"/>
    </xf>
    <xf numFmtId="0" fontId="40" fillId="0" borderId="11" xfId="0" applyFont="1" applyFill="1" applyBorder="1" applyAlignment="1">
      <alignment horizontal="center" vertical="center" wrapText="1"/>
    </xf>
    <xf numFmtId="3" fontId="37" fillId="2" borderId="1" xfId="0" applyNumberFormat="1" applyFont="1" applyFill="1" applyBorder="1" applyAlignment="1" applyProtection="1">
      <alignment horizontal="center" vertical="center"/>
      <protection hidden="1"/>
    </xf>
    <xf numFmtId="3" fontId="37" fillId="2" borderId="7" xfId="0" applyNumberFormat="1" applyFont="1" applyFill="1" applyBorder="1" applyAlignment="1" applyProtection="1">
      <alignment horizontal="center" vertical="center"/>
      <protection hidden="1"/>
    </xf>
    <xf numFmtId="3" fontId="37" fillId="2" borderId="8" xfId="0" applyNumberFormat="1" applyFont="1" applyFill="1" applyBorder="1" applyAlignment="1" applyProtection="1">
      <alignment horizontal="center" vertical="center"/>
      <protection hidden="1"/>
    </xf>
    <xf numFmtId="3" fontId="37" fillId="2" borderId="9" xfId="0" applyNumberFormat="1" applyFont="1" applyFill="1" applyBorder="1" applyAlignment="1" applyProtection="1">
      <alignment horizontal="center" vertical="center"/>
      <protection hidden="1"/>
    </xf>
    <xf numFmtId="164" fontId="37" fillId="0" borderId="1" xfId="0" applyNumberFormat="1" applyFont="1" applyFill="1" applyBorder="1" applyAlignment="1" applyProtection="1">
      <alignment horizontal="center" vertical="center"/>
      <protection hidden="1"/>
    </xf>
    <xf numFmtId="3" fontId="37" fillId="0" borderId="7" xfId="0" applyNumberFormat="1" applyFont="1" applyFill="1" applyBorder="1" applyAlignment="1" applyProtection="1">
      <alignment horizontal="center" vertical="center"/>
      <protection hidden="1"/>
    </xf>
    <xf numFmtId="3" fontId="37" fillId="0" borderId="8" xfId="0" applyNumberFormat="1" applyFont="1" applyFill="1" applyBorder="1" applyAlignment="1" applyProtection="1">
      <alignment horizontal="center" vertical="center"/>
      <protection hidden="1"/>
    </xf>
    <xf numFmtId="3" fontId="37" fillId="0" borderId="9" xfId="0" applyNumberFormat="1" applyFont="1" applyFill="1" applyBorder="1" applyAlignment="1" applyProtection="1">
      <alignment horizontal="center" vertical="center"/>
      <protection hidden="1"/>
    </xf>
    <xf numFmtId="0" fontId="37" fillId="12" borderId="1" xfId="0" applyFont="1" applyFill="1" applyBorder="1" applyAlignment="1">
      <alignment horizontal="center" vertical="center" wrapText="1"/>
    </xf>
    <xf numFmtId="0" fontId="16" fillId="0" borderId="10" xfId="0" applyFont="1" applyBorder="1" applyAlignment="1">
      <alignment horizontal="center" vertical="center" wrapText="1"/>
    </xf>
    <xf numFmtId="0" fontId="16" fillId="0" borderId="13" xfId="0" applyFont="1" applyBorder="1" applyAlignment="1">
      <alignment horizontal="center" vertical="center" wrapText="1"/>
    </xf>
    <xf numFmtId="0" fontId="16" fillId="0" borderId="11" xfId="0" applyFont="1" applyBorder="1" applyAlignment="1">
      <alignment horizontal="center" vertical="center" wrapText="1"/>
    </xf>
    <xf numFmtId="0" fontId="40" fillId="0" borderId="57" xfId="0" applyFont="1" applyFill="1" applyBorder="1" applyAlignment="1">
      <alignment horizontal="center" vertical="center" wrapText="1"/>
    </xf>
    <xf numFmtId="3" fontId="37" fillId="2" borderId="57" xfId="0" applyNumberFormat="1" applyFont="1" applyFill="1" applyBorder="1" applyAlignment="1" applyProtection="1">
      <alignment horizontal="center" vertical="center"/>
      <protection hidden="1"/>
    </xf>
    <xf numFmtId="0" fontId="16" fillId="0" borderId="48" xfId="0" applyFont="1" applyBorder="1" applyAlignment="1">
      <alignment horizontal="center" vertical="center" wrapText="1"/>
    </xf>
    <xf numFmtId="0" fontId="16" fillId="0" borderId="50" xfId="0" applyFont="1" applyBorder="1" applyAlignment="1">
      <alignment horizontal="center" vertical="center" wrapText="1"/>
    </xf>
    <xf numFmtId="0" fontId="16" fillId="0" borderId="55" xfId="0" applyFont="1" applyBorder="1" applyAlignment="1">
      <alignment horizontal="center" vertical="center" wrapText="1"/>
    </xf>
    <xf numFmtId="0" fontId="81" fillId="0" borderId="49" xfId="0" applyFont="1" applyFill="1" applyBorder="1" applyAlignment="1">
      <alignment horizontal="center" vertical="center" wrapText="1"/>
    </xf>
    <xf numFmtId="0" fontId="81" fillId="0" borderId="57" xfId="0" applyFont="1" applyFill="1" applyBorder="1" applyAlignment="1">
      <alignment horizontal="center" vertical="center" wrapText="1"/>
    </xf>
    <xf numFmtId="3" fontId="37" fillId="2" borderId="49" xfId="0" applyNumberFormat="1" applyFont="1" applyFill="1" applyBorder="1" applyAlignment="1" applyProtection="1">
      <alignment horizontal="center" vertical="center"/>
      <protection hidden="1"/>
    </xf>
    <xf numFmtId="0" fontId="48" fillId="12" borderId="13" xfId="0" applyFont="1" applyFill="1" applyBorder="1" applyAlignment="1">
      <alignment horizontal="center" vertical="center" wrapText="1"/>
    </xf>
    <xf numFmtId="0" fontId="16" fillId="0" borderId="66" xfId="0" applyFont="1" applyBorder="1" applyAlignment="1">
      <alignment horizontal="center" vertical="center" wrapText="1"/>
    </xf>
    <xf numFmtId="0" fontId="81" fillId="0" borderId="11" xfId="0" applyFont="1" applyFill="1" applyBorder="1" applyAlignment="1">
      <alignment horizontal="center" vertical="center" wrapText="1"/>
    </xf>
    <xf numFmtId="3" fontId="37" fillId="0" borderId="11" xfId="0" applyNumberFormat="1" applyFont="1" applyFill="1" applyBorder="1" applyAlignment="1" applyProtection="1">
      <alignment horizontal="center" vertical="center"/>
      <protection hidden="1"/>
    </xf>
    <xf numFmtId="0" fontId="41" fillId="0" borderId="57" xfId="0" applyFont="1" applyFill="1" applyBorder="1" applyAlignment="1">
      <alignment horizontal="center" vertical="center" wrapText="1"/>
    </xf>
    <xf numFmtId="0" fontId="40" fillId="0" borderId="49" xfId="0" applyFont="1" applyFill="1" applyBorder="1" applyAlignment="1">
      <alignment horizontal="center" vertical="center" wrapText="1"/>
    </xf>
    <xf numFmtId="0" fontId="41" fillId="0" borderId="49" xfId="0" applyFont="1" applyFill="1" applyBorder="1" applyAlignment="1">
      <alignment horizontal="center" vertical="center" wrapText="1"/>
    </xf>
    <xf numFmtId="3" fontId="37" fillId="2" borderId="11" xfId="0" applyNumberFormat="1" applyFont="1" applyFill="1" applyBorder="1" applyAlignment="1" applyProtection="1">
      <alignment horizontal="center" vertical="center"/>
      <protection hidden="1"/>
    </xf>
    <xf numFmtId="0" fontId="16" fillId="0" borderId="10" xfId="0" applyFont="1" applyBorder="1" applyAlignment="1"/>
    <xf numFmtId="0" fontId="16" fillId="0" borderId="56" xfId="0" applyFont="1" applyBorder="1" applyAlignment="1">
      <alignment horizontal="center" vertical="center" wrapText="1"/>
    </xf>
    <xf numFmtId="0" fontId="16" fillId="0" borderId="54" xfId="0" applyFont="1" applyBorder="1" applyAlignment="1">
      <alignment horizontal="center" vertical="center" wrapText="1"/>
    </xf>
    <xf numFmtId="3" fontId="37" fillId="0" borderId="10" xfId="0" applyNumberFormat="1" applyFont="1" applyFill="1" applyBorder="1" applyAlignment="1" applyProtection="1">
      <alignment horizontal="center" vertical="center"/>
      <protection hidden="1"/>
    </xf>
    <xf numFmtId="0" fontId="80" fillId="10" borderId="7" xfId="0" applyFont="1" applyFill="1" applyBorder="1" applyAlignment="1">
      <alignment horizontal="center" vertical="center" wrapText="1"/>
    </xf>
    <xf numFmtId="0" fontId="80" fillId="10" borderId="8" xfId="0" applyFont="1" applyFill="1" applyBorder="1" applyAlignment="1">
      <alignment horizontal="center" vertical="center" wrapText="1"/>
    </xf>
    <xf numFmtId="0" fontId="44" fillId="2" borderId="1" xfId="0" applyFont="1" applyFill="1" applyBorder="1" applyAlignment="1">
      <alignment horizontal="center" vertical="center"/>
    </xf>
    <xf numFmtId="0" fontId="71" fillId="12" borderId="1" xfId="0" applyFont="1" applyFill="1" applyBorder="1" applyAlignment="1">
      <alignment horizontal="center" vertical="center"/>
    </xf>
    <xf numFmtId="0" fontId="10" fillId="12" borderId="1" xfId="0" applyFont="1" applyFill="1" applyBorder="1" applyAlignment="1">
      <alignment horizontal="center" vertical="center"/>
    </xf>
    <xf numFmtId="167" fontId="48" fillId="2" borderId="10" xfId="0" applyNumberFormat="1" applyFont="1" applyFill="1" applyBorder="1" applyAlignment="1" applyProtection="1">
      <alignment horizontal="center" vertical="center" wrapText="1"/>
      <protection hidden="1"/>
    </xf>
    <xf numFmtId="167" fontId="48" fillId="2" borderId="13" xfId="0" applyNumberFormat="1" applyFont="1" applyFill="1" applyBorder="1" applyAlignment="1" applyProtection="1">
      <alignment horizontal="center" vertical="center" wrapText="1"/>
      <protection hidden="1"/>
    </xf>
    <xf numFmtId="167" fontId="48" fillId="2" borderId="11" xfId="0" applyNumberFormat="1" applyFont="1" applyFill="1" applyBorder="1" applyAlignment="1" applyProtection="1">
      <alignment horizontal="center" vertical="center" wrapText="1"/>
      <protection hidden="1"/>
    </xf>
    <xf numFmtId="0" fontId="70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3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71" fillId="12" borderId="10" xfId="0" applyFont="1" applyFill="1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70" fillId="0" borderId="10" xfId="0" applyFont="1" applyBorder="1" applyAlignment="1">
      <alignment horizontal="center" vertical="center" wrapText="1"/>
    </xf>
    <xf numFmtId="0" fontId="10" fillId="0" borderId="13" xfId="0" applyFont="1" applyBorder="1" applyAlignment="1">
      <alignment horizontal="center" vertical="center"/>
    </xf>
    <xf numFmtId="0" fontId="0" fillId="0" borderId="11" xfId="0" applyBorder="1"/>
    <xf numFmtId="167" fontId="48" fillId="12" borderId="11" xfId="0" applyNumberFormat="1" applyFont="1" applyFill="1" applyBorder="1" applyAlignment="1" applyProtection="1">
      <alignment horizontal="center" vertical="center" wrapText="1"/>
      <protection hidden="1"/>
    </xf>
    <xf numFmtId="167" fontId="48" fillId="0" borderId="10" xfId="0" applyNumberFormat="1" applyFont="1" applyBorder="1" applyAlignment="1" applyProtection="1">
      <alignment horizontal="center" vertical="center"/>
      <protection hidden="1"/>
    </xf>
    <xf numFmtId="167" fontId="48" fillId="0" borderId="13" xfId="0" applyNumberFormat="1" applyFont="1" applyBorder="1" applyAlignment="1" applyProtection="1">
      <alignment horizontal="center" vertical="center"/>
      <protection hidden="1"/>
    </xf>
    <xf numFmtId="167" fontId="48" fillId="0" borderId="11" xfId="0" applyNumberFormat="1" applyFont="1" applyBorder="1" applyAlignment="1" applyProtection="1">
      <alignment horizontal="center" vertical="center"/>
      <protection hidden="1"/>
    </xf>
    <xf numFmtId="167" fontId="48" fillId="12" borderId="10" xfId="0" applyNumberFormat="1" applyFont="1" applyFill="1" applyBorder="1" applyAlignment="1" applyProtection="1">
      <alignment horizontal="center" vertical="center"/>
      <protection hidden="1"/>
    </xf>
    <xf numFmtId="167" fontId="48" fillId="12" borderId="13" xfId="0" applyNumberFormat="1" applyFont="1" applyFill="1" applyBorder="1" applyAlignment="1" applyProtection="1">
      <alignment horizontal="center" vertical="center"/>
      <protection hidden="1"/>
    </xf>
    <xf numFmtId="167" fontId="48" fillId="12" borderId="11" xfId="0" applyNumberFormat="1" applyFont="1" applyFill="1" applyBorder="1" applyAlignment="1" applyProtection="1">
      <alignment horizontal="center" vertical="center"/>
      <protection hidden="1"/>
    </xf>
    <xf numFmtId="0" fontId="48" fillId="12" borderId="1" xfId="0" applyFont="1" applyFill="1" applyBorder="1" applyAlignment="1">
      <alignment horizontal="center" vertical="center" wrapText="1"/>
    </xf>
    <xf numFmtId="0" fontId="80" fillId="10" borderId="1" xfId="0" applyFont="1" applyFill="1" applyBorder="1" applyAlignment="1">
      <alignment horizontal="center" vertical="center" wrapText="1"/>
    </xf>
    <xf numFmtId="0" fontId="19" fillId="0" borderId="1" xfId="0" applyFont="1" applyBorder="1" applyAlignment="1">
      <alignment horizontal="center"/>
    </xf>
    <xf numFmtId="0" fontId="19" fillId="0" borderId="1" xfId="0" applyFont="1" applyBorder="1" applyAlignment="1"/>
    <xf numFmtId="0" fontId="37" fillId="0" borderId="1" xfId="0" applyFont="1" applyFill="1" applyBorder="1" applyAlignment="1">
      <alignment horizontal="center" vertical="center" wrapText="1"/>
    </xf>
    <xf numFmtId="3" fontId="37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37" fillId="0" borderId="1" xfId="0" applyNumberFormat="1" applyFont="1" applyFill="1" applyBorder="1" applyAlignment="1">
      <alignment horizontal="center" vertical="center" wrapText="1"/>
    </xf>
    <xf numFmtId="0" fontId="37" fillId="0" borderId="1" xfId="0" applyFont="1" applyFill="1" applyBorder="1" applyAlignment="1">
      <alignment horizontal="center" vertical="center"/>
    </xf>
    <xf numFmtId="164" fontId="37" fillId="0" borderId="1" xfId="0" applyNumberFormat="1" applyFont="1" applyFill="1" applyBorder="1" applyAlignment="1">
      <alignment horizontal="center" vertical="center"/>
    </xf>
    <xf numFmtId="164" fontId="37" fillId="0" borderId="1" xfId="0" applyNumberFormat="1" applyFont="1" applyBorder="1" applyAlignment="1">
      <alignment horizontal="center" vertical="center"/>
    </xf>
    <xf numFmtId="0" fontId="78" fillId="10" borderId="1" xfId="0" applyFont="1" applyFill="1" applyBorder="1" applyAlignment="1">
      <alignment horizontal="center" vertical="center" wrapText="1"/>
    </xf>
    <xf numFmtId="0" fontId="9" fillId="0" borderId="0" xfId="0" applyFont="1" applyBorder="1" applyAlignment="1">
      <alignment horizontal="center" vertical="center"/>
    </xf>
    <xf numFmtId="0" fontId="11" fillId="0" borderId="6" xfId="1" applyFont="1" applyBorder="1" applyAlignment="1">
      <alignment horizontal="center"/>
    </xf>
    <xf numFmtId="0" fontId="11" fillId="0" borderId="0" xfId="1" applyFont="1" applyBorder="1" applyAlignment="1">
      <alignment horizontal="center"/>
    </xf>
    <xf numFmtId="0" fontId="49" fillId="0" borderId="11" xfId="0" applyFont="1" applyBorder="1" applyAlignment="1">
      <alignment horizontal="center" vertical="center" wrapText="1"/>
    </xf>
    <xf numFmtId="167" fontId="48" fillId="12" borderId="1" xfId="0" applyNumberFormat="1" applyFont="1" applyFill="1" applyBorder="1" applyAlignment="1" applyProtection="1">
      <alignment horizontal="center" vertical="center" wrapText="1"/>
      <protection hidden="1"/>
    </xf>
    <xf numFmtId="167" fontId="48" fillId="2" borderId="1" xfId="0" applyNumberFormat="1" applyFont="1" applyFill="1" applyBorder="1" applyAlignment="1" applyProtection="1">
      <alignment horizontal="center" vertical="center" wrapText="1"/>
      <protection hidden="1"/>
    </xf>
    <xf numFmtId="0" fontId="44" fillId="2" borderId="17" xfId="0" applyFont="1" applyFill="1" applyBorder="1" applyAlignment="1">
      <alignment horizontal="center" vertical="center"/>
    </xf>
    <xf numFmtId="0" fontId="44" fillId="2" borderId="0" xfId="0" applyFont="1" applyFill="1" applyBorder="1" applyAlignment="1">
      <alignment horizontal="center" vertical="center"/>
    </xf>
    <xf numFmtId="0" fontId="44" fillId="2" borderId="7" xfId="0" applyFont="1" applyFill="1" applyBorder="1" applyAlignment="1">
      <alignment horizontal="center" vertical="center"/>
    </xf>
    <xf numFmtId="0" fontId="44" fillId="2" borderId="8" xfId="0" applyFont="1" applyFill="1" applyBorder="1" applyAlignment="1">
      <alignment horizontal="center" vertical="center"/>
    </xf>
    <xf numFmtId="0" fontId="70" fillId="0" borderId="1" xfId="0" applyFont="1" applyFill="1" applyBorder="1" applyAlignment="1">
      <alignment horizontal="center" vertical="center" wrapText="1"/>
    </xf>
    <xf numFmtId="167" fontId="48" fillId="13" borderId="10" xfId="0" applyNumberFormat="1" applyFont="1" applyFill="1" applyBorder="1" applyAlignment="1" applyProtection="1">
      <alignment horizontal="center" vertical="center"/>
      <protection hidden="1"/>
    </xf>
    <xf numFmtId="167" fontId="48" fillId="13" borderId="13" xfId="0" applyNumberFormat="1" applyFont="1" applyFill="1" applyBorder="1" applyAlignment="1" applyProtection="1">
      <alignment horizontal="center" vertical="center"/>
      <protection hidden="1"/>
    </xf>
    <xf numFmtId="167" fontId="48" fillId="13" borderId="11" xfId="0" applyNumberFormat="1" applyFont="1" applyFill="1" applyBorder="1" applyAlignment="1" applyProtection="1">
      <alignment horizontal="center" vertical="center"/>
      <protection hidden="1"/>
    </xf>
    <xf numFmtId="0" fontId="81" fillId="0" borderId="13" xfId="0" applyFont="1" applyFill="1" applyBorder="1" applyAlignment="1">
      <alignment horizontal="center" vertical="center" wrapText="1"/>
    </xf>
    <xf numFmtId="0" fontId="19" fillId="0" borderId="10" xfId="0" applyFont="1" applyBorder="1" applyAlignment="1">
      <alignment horizontal="center"/>
    </xf>
    <xf numFmtId="0" fontId="19" fillId="0" borderId="13" xfId="0" applyFont="1" applyBorder="1" applyAlignment="1">
      <alignment horizontal="center"/>
    </xf>
    <xf numFmtId="0" fontId="19" fillId="0" borderId="11" xfId="0" applyFont="1" applyBorder="1" applyAlignment="1">
      <alignment horizontal="center"/>
    </xf>
    <xf numFmtId="0" fontId="9" fillId="0" borderId="0" xfId="0" applyFont="1" applyBorder="1" applyAlignment="1">
      <alignment horizontal="center"/>
    </xf>
    <xf numFmtId="3" fontId="37" fillId="0" borderId="1" xfId="0" applyNumberFormat="1" applyFont="1" applyFill="1" applyBorder="1" applyAlignment="1" applyProtection="1">
      <alignment horizontal="center" vertical="center" wrapText="1"/>
    </xf>
    <xf numFmtId="0" fontId="48" fillId="0" borderId="1" xfId="0" applyFont="1" applyBorder="1" applyAlignment="1">
      <alignment horizontal="center" vertical="center" wrapText="1"/>
    </xf>
    <xf numFmtId="0" fontId="48" fillId="0" borderId="1" xfId="0" applyFont="1" applyBorder="1" applyAlignment="1"/>
    <xf numFmtId="0" fontId="48" fillId="0" borderId="10" xfId="0" applyFont="1" applyBorder="1" applyAlignment="1">
      <alignment horizontal="center" vertical="center" wrapText="1"/>
    </xf>
    <xf numFmtId="0" fontId="48" fillId="0" borderId="13" xfId="0" applyFont="1" applyBorder="1" applyAlignment="1">
      <alignment horizontal="center" vertical="center" wrapText="1"/>
    </xf>
    <xf numFmtId="0" fontId="48" fillId="0" borderId="11" xfId="0" applyFont="1" applyBorder="1" applyAlignment="1">
      <alignment horizontal="center" vertical="center" wrapText="1"/>
    </xf>
    <xf numFmtId="0" fontId="37" fillId="12" borderId="7" xfId="0" applyFont="1" applyFill="1" applyBorder="1" applyAlignment="1">
      <alignment horizontal="center" vertical="center" wrapText="1"/>
    </xf>
    <xf numFmtId="0" fontId="37" fillId="12" borderId="8" xfId="0" applyFont="1" applyFill="1" applyBorder="1" applyAlignment="1">
      <alignment horizontal="center" vertical="center" wrapText="1"/>
    </xf>
    <xf numFmtId="0" fontId="37" fillId="12" borderId="9" xfId="0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/>
    </xf>
    <xf numFmtId="164" fontId="37" fillId="0" borderId="1" xfId="0" applyNumberFormat="1" applyFont="1" applyFill="1" applyBorder="1" applyAlignment="1">
      <alignment horizontal="center" vertical="center" wrapText="1"/>
    </xf>
    <xf numFmtId="3" fontId="37" fillId="0" borderId="1" xfId="0" applyNumberFormat="1" applyFont="1" applyBorder="1" applyAlignment="1" applyProtection="1">
      <alignment horizontal="center" vertical="center" wrapText="1"/>
      <protection hidden="1"/>
    </xf>
    <xf numFmtId="3" fontId="70" fillId="0" borderId="1" xfId="0" applyNumberFormat="1" applyFont="1" applyFill="1" applyBorder="1" applyAlignment="1">
      <alignment horizontal="center" vertical="center" wrapText="1"/>
    </xf>
    <xf numFmtId="3" fontId="37" fillId="0" borderId="7" xfId="0" applyNumberFormat="1" applyFont="1" applyFill="1" applyBorder="1" applyAlignment="1" applyProtection="1">
      <alignment horizontal="center" vertical="center" wrapText="1"/>
      <protection hidden="1"/>
    </xf>
    <xf numFmtId="3" fontId="37" fillId="0" borderId="8" xfId="0" applyNumberFormat="1" applyFont="1" applyFill="1" applyBorder="1" applyAlignment="1" applyProtection="1">
      <alignment horizontal="center" vertical="center" wrapText="1"/>
      <protection hidden="1"/>
    </xf>
    <xf numFmtId="3" fontId="37" fillId="0" borderId="9" xfId="0" applyNumberFormat="1" applyFont="1" applyFill="1" applyBorder="1" applyAlignment="1" applyProtection="1">
      <alignment horizontal="center" vertical="center" wrapText="1"/>
      <protection hidden="1"/>
    </xf>
    <xf numFmtId="0" fontId="48" fillId="0" borderId="1" xfId="0" applyFont="1" applyFill="1" applyBorder="1" applyAlignment="1">
      <alignment horizontal="center" vertical="center" wrapText="1"/>
    </xf>
    <xf numFmtId="0" fontId="48" fillId="0" borderId="1" xfId="0" applyFont="1" applyFill="1" applyBorder="1" applyAlignment="1"/>
    <xf numFmtId="0" fontId="19" fillId="0" borderId="1" xfId="0" applyFont="1" applyFill="1" applyBorder="1" applyAlignment="1"/>
    <xf numFmtId="0" fontId="48" fillId="0" borderId="10" xfId="0" applyFont="1" applyFill="1" applyBorder="1" applyAlignment="1">
      <alignment horizontal="center" vertical="center" wrapText="1"/>
    </xf>
    <xf numFmtId="0" fontId="48" fillId="0" borderId="13" xfId="0" applyFont="1" applyFill="1" applyBorder="1" applyAlignment="1">
      <alignment horizontal="center" vertical="center" wrapText="1"/>
    </xf>
    <xf numFmtId="0" fontId="48" fillId="0" borderId="11" xfId="0" applyFont="1" applyFill="1" applyBorder="1" applyAlignment="1">
      <alignment horizontal="center" vertical="center" wrapText="1"/>
    </xf>
    <xf numFmtId="3" fontId="37" fillId="12" borderId="1" xfId="0" applyNumberFormat="1" applyFont="1" applyFill="1" applyBorder="1" applyAlignment="1">
      <alignment horizontal="center" vertical="center" wrapText="1"/>
    </xf>
    <xf numFmtId="3" fontId="70" fillId="12" borderId="1" xfId="0" applyNumberFormat="1" applyFont="1" applyFill="1" applyBorder="1" applyAlignment="1">
      <alignment horizontal="center" vertical="center" wrapText="1"/>
    </xf>
    <xf numFmtId="0" fontId="0" fillId="12" borderId="1" xfId="0" applyFill="1" applyBorder="1" applyAlignment="1">
      <alignment horizontal="center" vertical="center"/>
    </xf>
    <xf numFmtId="3" fontId="37" fillId="9" borderId="7" xfId="0" applyNumberFormat="1" applyFont="1" applyFill="1" applyBorder="1" applyAlignment="1" applyProtection="1">
      <alignment horizontal="center" vertical="center" wrapText="1"/>
      <protection hidden="1"/>
    </xf>
    <xf numFmtId="3" fontId="37" fillId="9" borderId="8" xfId="0" applyNumberFormat="1" applyFont="1" applyFill="1" applyBorder="1" applyAlignment="1" applyProtection="1">
      <alignment horizontal="center" vertical="center" wrapText="1"/>
      <protection hidden="1"/>
    </xf>
    <xf numFmtId="3" fontId="37" fillId="9" borderId="9" xfId="0" applyNumberFormat="1" applyFont="1" applyFill="1" applyBorder="1" applyAlignment="1" applyProtection="1">
      <alignment horizontal="center" vertical="center" wrapText="1"/>
      <protection hidden="1"/>
    </xf>
    <xf numFmtId="3" fontId="72" fillId="9" borderId="7" xfId="0" applyNumberFormat="1" applyFont="1" applyFill="1" applyBorder="1" applyAlignment="1" applyProtection="1">
      <alignment horizontal="center" vertical="center" wrapText="1"/>
      <protection hidden="1"/>
    </xf>
    <xf numFmtId="3" fontId="72" fillId="9" borderId="8" xfId="0" applyNumberFormat="1" applyFont="1" applyFill="1" applyBorder="1" applyAlignment="1" applyProtection="1">
      <alignment horizontal="center" vertical="center" wrapText="1"/>
      <protection hidden="1"/>
    </xf>
    <xf numFmtId="3" fontId="72" fillId="9" borderId="9" xfId="0" applyNumberFormat="1" applyFont="1" applyFill="1" applyBorder="1" applyAlignment="1" applyProtection="1">
      <alignment horizontal="center" vertical="center" wrapText="1"/>
      <protection hidden="1"/>
    </xf>
    <xf numFmtId="3" fontId="37" fillId="12" borderId="1" xfId="0" applyNumberFormat="1" applyFont="1" applyFill="1" applyBorder="1" applyAlignment="1" applyProtection="1">
      <alignment horizontal="center" vertical="center" wrapText="1"/>
      <protection hidden="1"/>
    </xf>
    <xf numFmtId="0" fontId="75" fillId="2" borderId="1" xfId="0" applyNumberFormat="1" applyFont="1" applyFill="1" applyBorder="1" applyAlignment="1" applyProtection="1">
      <alignment horizontal="center" vertical="center"/>
      <protection hidden="1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center"/>
    </xf>
    <xf numFmtId="0" fontId="0" fillId="0" borderId="1" xfId="0" applyBorder="1" applyAlignment="1">
      <alignment horizontal="center" vertical="center" wrapText="1"/>
    </xf>
    <xf numFmtId="0" fontId="70" fillId="12" borderId="1" xfId="0" applyFont="1" applyFill="1" applyBorder="1" applyAlignment="1">
      <alignment horizontal="center" vertical="center" wrapText="1"/>
    </xf>
    <xf numFmtId="0" fontId="0" fillId="12" borderId="1" xfId="0" applyFill="1" applyBorder="1" applyAlignment="1">
      <alignment horizontal="center" vertical="center" wrapText="1"/>
    </xf>
    <xf numFmtId="0" fontId="48" fillId="12" borderId="7" xfId="0" applyFont="1" applyFill="1" applyBorder="1" applyAlignment="1">
      <alignment horizontal="center" vertical="center" wrapText="1"/>
    </xf>
    <xf numFmtId="0" fontId="48" fillId="12" borderId="8" xfId="0" applyFont="1" applyFill="1" applyBorder="1" applyAlignment="1">
      <alignment horizontal="center" vertical="center" wrapText="1"/>
    </xf>
    <xf numFmtId="0" fontId="48" fillId="12" borderId="9" xfId="0" applyFont="1" applyFill="1" applyBorder="1" applyAlignment="1">
      <alignment horizontal="center" vertical="center" wrapText="1"/>
    </xf>
    <xf numFmtId="167" fontId="48" fillId="0" borderId="10" xfId="0" applyNumberFormat="1" applyFont="1" applyFill="1" applyBorder="1" applyAlignment="1" applyProtection="1">
      <alignment horizontal="center" vertical="center" wrapText="1"/>
      <protection hidden="1"/>
    </xf>
    <xf numFmtId="0" fontId="49" fillId="0" borderId="13" xfId="0" applyFont="1" applyBorder="1" applyAlignment="1">
      <alignment horizontal="center" vertical="center" wrapText="1"/>
    </xf>
    <xf numFmtId="0" fontId="49" fillId="12" borderId="13" xfId="0" applyFont="1" applyFill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70" fillId="12" borderId="13" xfId="0" applyFont="1" applyFill="1" applyBorder="1" applyAlignment="1">
      <alignment horizontal="center" vertical="center" wrapText="1"/>
    </xf>
    <xf numFmtId="0" fontId="10" fillId="12" borderId="13" xfId="0" applyFont="1" applyFill="1" applyBorder="1" applyAlignment="1">
      <alignment horizontal="center" vertical="center" wrapText="1"/>
    </xf>
    <xf numFmtId="0" fontId="10" fillId="12" borderId="11" xfId="0" applyFont="1" applyFill="1" applyBorder="1" applyAlignment="1">
      <alignment horizontal="center" vertical="center" wrapText="1"/>
    </xf>
    <xf numFmtId="0" fontId="49" fillId="12" borderId="11" xfId="0" applyFont="1" applyFill="1" applyBorder="1" applyAlignment="1">
      <alignment horizontal="center" vertical="center" wrapText="1"/>
    </xf>
    <xf numFmtId="0" fontId="0" fillId="0" borderId="1" xfId="0" applyFill="1" applyBorder="1" applyAlignment="1"/>
    <xf numFmtId="0" fontId="0" fillId="0" borderId="10" xfId="0" applyFill="1" applyBorder="1" applyAlignment="1">
      <alignment horizontal="center"/>
    </xf>
    <xf numFmtId="0" fontId="0" fillId="0" borderId="13" xfId="0" applyFill="1" applyBorder="1" applyAlignment="1">
      <alignment horizontal="center"/>
    </xf>
    <xf numFmtId="0" fontId="0" fillId="0" borderId="11" xfId="0" applyFill="1" applyBorder="1" applyAlignment="1">
      <alignment horizontal="center"/>
    </xf>
    <xf numFmtId="167" fontId="48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49" fillId="0" borderId="1" xfId="0" applyFont="1" applyBorder="1" applyAlignment="1">
      <alignment horizontal="center" vertical="center" wrapText="1"/>
    </xf>
    <xf numFmtId="0" fontId="49" fillId="12" borderId="1" xfId="0" applyFont="1" applyFill="1" applyBorder="1" applyAlignment="1">
      <alignment horizontal="center" vertical="center" wrapText="1"/>
    </xf>
    <xf numFmtId="167" fontId="48" fillId="0" borderId="13" xfId="0" applyNumberFormat="1" applyFont="1" applyFill="1" applyBorder="1" applyAlignment="1" applyProtection="1">
      <alignment horizontal="center" vertical="center" wrapText="1"/>
      <protection hidden="1"/>
    </xf>
    <xf numFmtId="167" fontId="48" fillId="0" borderId="11" xfId="0" applyNumberFormat="1" applyFont="1" applyFill="1" applyBorder="1" applyAlignment="1" applyProtection="1">
      <alignment horizontal="center" vertical="center" wrapText="1"/>
      <protection hidden="1"/>
    </xf>
    <xf numFmtId="0" fontId="37" fillId="0" borderId="1" xfId="0" applyFont="1" applyFill="1" applyBorder="1" applyAlignment="1" applyProtection="1">
      <alignment horizontal="center" vertical="center"/>
      <protection hidden="1"/>
    </xf>
    <xf numFmtId="0" fontId="37" fillId="0" borderId="1" xfId="0" applyFont="1" applyFill="1" applyBorder="1" applyAlignment="1" applyProtection="1">
      <alignment horizontal="center" vertical="center" wrapText="1"/>
      <protection hidden="1"/>
    </xf>
    <xf numFmtId="0" fontId="81" fillId="0" borderId="10" xfId="0" applyFont="1" applyFill="1" applyBorder="1" applyAlignment="1" applyProtection="1">
      <alignment horizontal="center" vertical="center" wrapText="1"/>
      <protection hidden="1"/>
    </xf>
    <xf numFmtId="0" fontId="81" fillId="0" borderId="13" xfId="0" applyFont="1" applyFill="1" applyBorder="1" applyAlignment="1" applyProtection="1">
      <alignment horizontal="center" vertical="center" wrapText="1"/>
      <protection hidden="1"/>
    </xf>
    <xf numFmtId="0" fontId="81" fillId="0" borderId="11" xfId="0" applyFont="1" applyFill="1" applyBorder="1" applyAlignment="1" applyProtection="1">
      <alignment horizontal="center" vertical="center" wrapText="1"/>
      <protection hidden="1"/>
    </xf>
    <xf numFmtId="0" fontId="0" fillId="0" borderId="1" xfId="0" applyFill="1" applyBorder="1" applyAlignment="1" applyProtection="1">
      <alignment horizontal="center"/>
      <protection hidden="1"/>
    </xf>
    <xf numFmtId="0" fontId="0" fillId="0" borderId="1" xfId="0" applyFill="1" applyBorder="1" applyAlignment="1" applyProtection="1">
      <protection hidden="1"/>
    </xf>
    <xf numFmtId="0" fontId="37" fillId="0" borderId="1" xfId="0" applyFont="1" applyBorder="1" applyAlignment="1" applyProtection="1">
      <alignment horizontal="center" vertical="center" wrapText="1"/>
      <protection hidden="1"/>
    </xf>
    <xf numFmtId="0" fontId="81" fillId="0" borderId="1" xfId="0" applyFont="1" applyFill="1" applyBorder="1" applyAlignment="1" applyProtection="1">
      <alignment horizontal="center" vertical="center" wrapText="1"/>
      <protection hidden="1"/>
    </xf>
    <xf numFmtId="0" fontId="37" fillId="0" borderId="1" xfId="0" applyFont="1" applyBorder="1" applyAlignment="1" applyProtection="1">
      <alignment horizontal="center" vertical="center"/>
      <protection hidden="1"/>
    </xf>
    <xf numFmtId="0" fontId="0" fillId="0" borderId="10" xfId="0" applyFill="1" applyBorder="1" applyAlignment="1" applyProtection="1">
      <alignment horizontal="center"/>
      <protection hidden="1"/>
    </xf>
    <xf numFmtId="0" fontId="0" fillId="0" borderId="13" xfId="0" applyFill="1" applyBorder="1" applyAlignment="1" applyProtection="1">
      <alignment horizontal="center"/>
      <protection hidden="1"/>
    </xf>
    <xf numFmtId="0" fontId="0" fillId="0" borderId="11" xfId="0" applyFill="1" applyBorder="1" applyAlignment="1" applyProtection="1">
      <alignment horizontal="center"/>
      <protection hidden="1"/>
    </xf>
    <xf numFmtId="0" fontId="37" fillId="2" borderId="1" xfId="0" applyFont="1" applyFill="1" applyBorder="1" applyAlignment="1" applyProtection="1">
      <alignment horizontal="center" vertical="center"/>
      <protection hidden="1"/>
    </xf>
    <xf numFmtId="3" fontId="37" fillId="0" borderId="1" xfId="0" applyNumberFormat="1" applyFont="1" applyBorder="1" applyAlignment="1" applyProtection="1">
      <alignment horizontal="center" vertical="center"/>
      <protection hidden="1"/>
    </xf>
    <xf numFmtId="3" fontId="37" fillId="0" borderId="7" xfId="0" applyNumberFormat="1" applyFont="1" applyBorder="1" applyAlignment="1" applyProtection="1">
      <alignment horizontal="center" vertical="center" wrapText="1"/>
      <protection hidden="1"/>
    </xf>
    <xf numFmtId="3" fontId="37" fillId="0" borderId="8" xfId="0" applyNumberFormat="1" applyFont="1" applyBorder="1" applyAlignment="1" applyProtection="1">
      <alignment horizontal="center" vertical="center" wrapText="1"/>
      <protection hidden="1"/>
    </xf>
    <xf numFmtId="3" fontId="37" fillId="0" borderId="9" xfId="0" applyNumberFormat="1" applyFont="1" applyBorder="1" applyAlignment="1" applyProtection="1">
      <alignment horizontal="center" vertical="center" wrapText="1"/>
      <protection hidden="1"/>
    </xf>
    <xf numFmtId="0" fontId="40" fillId="0" borderId="13" xfId="0" applyFont="1" applyFill="1" applyBorder="1" applyAlignment="1">
      <alignment horizontal="center" vertical="center" wrapText="1"/>
    </xf>
    <xf numFmtId="0" fontId="37" fillId="0" borderId="7" xfId="0" applyFont="1" applyFill="1" applyBorder="1" applyAlignment="1" applyProtection="1">
      <alignment horizontal="center" vertical="center"/>
      <protection hidden="1"/>
    </xf>
    <xf numFmtId="0" fontId="37" fillId="0" borderId="8" xfId="0" applyFont="1" applyFill="1" applyBorder="1" applyAlignment="1" applyProtection="1">
      <alignment horizontal="center" vertical="center"/>
      <protection hidden="1"/>
    </xf>
    <xf numFmtId="0" fontId="37" fillId="0" borderId="9" xfId="0" applyFont="1" applyFill="1" applyBorder="1" applyAlignment="1" applyProtection="1">
      <alignment horizontal="center" vertical="center"/>
      <protection hidden="1"/>
    </xf>
    <xf numFmtId="165" fontId="45" fillId="0" borderId="10" xfId="0" applyNumberFormat="1" applyFont="1" applyFill="1" applyBorder="1" applyAlignment="1" applyProtection="1">
      <alignment horizontal="center" vertical="center" wrapText="1"/>
      <protection hidden="1"/>
    </xf>
    <xf numFmtId="165" fontId="45" fillId="0" borderId="13" xfId="0" applyNumberFormat="1" applyFont="1" applyFill="1" applyBorder="1" applyAlignment="1" applyProtection="1">
      <alignment horizontal="center" vertical="center" wrapText="1"/>
      <protection hidden="1"/>
    </xf>
    <xf numFmtId="165" fontId="45" fillId="0" borderId="11" xfId="0" applyNumberFormat="1" applyFont="1" applyFill="1" applyBorder="1" applyAlignment="1" applyProtection="1">
      <alignment horizontal="center" vertical="center" wrapText="1"/>
      <protection hidden="1"/>
    </xf>
    <xf numFmtId="0" fontId="0" fillId="0" borderId="1" xfId="0" applyFill="1" applyBorder="1" applyAlignment="1">
      <alignment horizontal="center" vertical="center" wrapText="1"/>
    </xf>
    <xf numFmtId="0" fontId="46" fillId="10" borderId="1" xfId="0" applyFont="1" applyFill="1" applyBorder="1" applyAlignment="1">
      <alignment horizontal="center" vertical="center" wrapText="1"/>
    </xf>
    <xf numFmtId="0" fontId="37" fillId="12" borderId="11" xfId="0" applyFont="1" applyFill="1" applyBorder="1" applyAlignment="1">
      <alignment horizontal="center" vertical="center" wrapText="1"/>
    </xf>
    <xf numFmtId="0" fontId="48" fillId="12" borderId="11" xfId="0" applyFont="1" applyFill="1" applyBorder="1" applyAlignment="1">
      <alignment horizontal="center" vertical="center" wrapText="1"/>
    </xf>
    <xf numFmtId="0" fontId="66" fillId="12" borderId="1" xfId="0" applyFont="1" applyFill="1" applyBorder="1" applyAlignment="1">
      <alignment horizontal="center" vertical="center" wrapText="1"/>
    </xf>
    <xf numFmtId="0" fontId="70" fillId="0" borderId="10" xfId="0" applyFont="1" applyFill="1" applyBorder="1" applyAlignment="1">
      <alignment horizontal="center" vertical="center" wrapText="1"/>
    </xf>
    <xf numFmtId="0" fontId="70" fillId="12" borderId="10" xfId="0" applyFont="1" applyFill="1" applyBorder="1" applyAlignment="1">
      <alignment horizontal="center" vertical="center" wrapText="1"/>
    </xf>
    <xf numFmtId="0" fontId="0" fillId="12" borderId="13" xfId="0" applyFill="1" applyBorder="1" applyAlignment="1">
      <alignment horizontal="center" vertical="center" wrapText="1"/>
    </xf>
    <xf numFmtId="0" fontId="0" fillId="0" borderId="1" xfId="0" applyBorder="1" applyAlignment="1" applyProtection="1">
      <alignment horizontal="center"/>
      <protection hidden="1"/>
    </xf>
    <xf numFmtId="0" fontId="0" fillId="0" borderId="1" xfId="0" applyBorder="1" applyAlignment="1" applyProtection="1">
      <protection hidden="1"/>
    </xf>
    <xf numFmtId="164" fontId="33" fillId="0" borderId="43" xfId="0" applyNumberFormat="1" applyFont="1" applyBorder="1" applyAlignment="1" applyProtection="1">
      <alignment horizontal="center" vertical="center"/>
      <protection hidden="1"/>
    </xf>
    <xf numFmtId="3" fontId="33" fillId="0" borderId="40" xfId="0" applyNumberFormat="1" applyFont="1" applyBorder="1" applyAlignment="1" applyProtection="1">
      <alignment horizontal="center" vertical="center" wrapText="1"/>
      <protection hidden="1"/>
    </xf>
    <xf numFmtId="3" fontId="33" fillId="0" borderId="41" xfId="0" applyNumberFormat="1" applyFont="1" applyBorder="1" applyAlignment="1" applyProtection="1">
      <alignment horizontal="center" vertical="center" wrapText="1"/>
      <protection hidden="1"/>
    </xf>
    <xf numFmtId="3" fontId="33" fillId="0" borderId="42" xfId="0" applyNumberFormat="1" applyFont="1" applyBorder="1" applyAlignment="1" applyProtection="1">
      <alignment horizontal="center" vertical="center" wrapText="1"/>
      <protection hidden="1"/>
    </xf>
    <xf numFmtId="0" fontId="48" fillId="12" borderId="51" xfId="0" applyFont="1" applyFill="1" applyBorder="1" applyAlignment="1">
      <alignment horizontal="center" vertical="center" wrapText="1"/>
    </xf>
    <xf numFmtId="0" fontId="48" fillId="12" borderId="52" xfId="0" applyFont="1" applyFill="1" applyBorder="1" applyAlignment="1">
      <alignment horizontal="center" vertical="center" wrapText="1"/>
    </xf>
    <xf numFmtId="0" fontId="48" fillId="12" borderId="53" xfId="0" applyFont="1" applyFill="1" applyBorder="1" applyAlignment="1">
      <alignment horizontal="center" vertical="center" wrapText="1"/>
    </xf>
    <xf numFmtId="3" fontId="9" fillId="12" borderId="38" xfId="0" applyNumberFormat="1" applyFont="1" applyFill="1" applyBorder="1" applyAlignment="1" applyProtection="1">
      <alignment horizontal="center" vertical="center" wrapText="1"/>
      <protection hidden="1"/>
    </xf>
    <xf numFmtId="3" fontId="33" fillId="0" borderId="38" xfId="0" applyNumberFormat="1" applyFont="1" applyBorder="1" applyAlignment="1" applyProtection="1">
      <alignment horizontal="center" vertical="center" wrapText="1"/>
      <protection hidden="1"/>
    </xf>
    <xf numFmtId="0" fontId="0" fillId="0" borderId="45" xfId="0" applyBorder="1" applyAlignment="1">
      <alignment horizontal="center"/>
    </xf>
    <xf numFmtId="0" fontId="0" fillId="0" borderId="46" xfId="0" applyBorder="1" applyAlignment="1">
      <alignment horizontal="center"/>
    </xf>
    <xf numFmtId="0" fontId="0" fillId="0" borderId="47" xfId="0" applyBorder="1" applyAlignment="1">
      <alignment horizontal="center"/>
    </xf>
    <xf numFmtId="0" fontId="1" fillId="0" borderId="45" xfId="0" applyFont="1" applyBorder="1" applyAlignment="1">
      <alignment horizontal="center" vertical="center" wrapText="1"/>
    </xf>
    <xf numFmtId="0" fontId="1" fillId="0" borderId="46" xfId="0" applyFont="1" applyBorder="1" applyAlignment="1">
      <alignment horizontal="center" vertical="center" wrapText="1"/>
    </xf>
    <xf numFmtId="0" fontId="1" fillId="0" borderId="47" xfId="0" applyFont="1" applyBorder="1" applyAlignment="1">
      <alignment horizontal="center" vertical="center" wrapText="1"/>
    </xf>
    <xf numFmtId="3" fontId="57" fillId="12" borderId="34" xfId="0" applyNumberFormat="1" applyFont="1" applyFill="1" applyBorder="1" applyAlignment="1" applyProtection="1">
      <alignment horizontal="center" vertical="center" wrapText="1"/>
      <protection hidden="1"/>
    </xf>
    <xf numFmtId="3" fontId="57" fillId="12" borderId="46" xfId="0" applyNumberFormat="1" applyFont="1" applyFill="1" applyBorder="1" applyAlignment="1" applyProtection="1">
      <alignment horizontal="center" vertical="center" wrapText="1"/>
      <protection hidden="1"/>
    </xf>
    <xf numFmtId="3" fontId="57" fillId="12" borderId="47" xfId="0" applyNumberFormat="1" applyFont="1" applyFill="1" applyBorder="1" applyAlignment="1" applyProtection="1">
      <alignment horizontal="center" vertical="center" wrapText="1"/>
      <protection hidden="1"/>
    </xf>
    <xf numFmtId="3" fontId="57" fillId="2" borderId="36" xfId="0" applyNumberFormat="1" applyFont="1" applyFill="1" applyBorder="1" applyAlignment="1" applyProtection="1">
      <alignment horizontal="center" vertical="center" wrapText="1"/>
      <protection hidden="1"/>
    </xf>
    <xf numFmtId="0" fontId="49" fillId="0" borderId="38" xfId="0" applyFont="1" applyBorder="1" applyAlignment="1">
      <alignment horizontal="center" vertical="center" wrapText="1"/>
    </xf>
    <xf numFmtId="0" fontId="44" fillId="2" borderId="10" xfId="0" applyFont="1" applyFill="1" applyBorder="1" applyAlignment="1" applyProtection="1">
      <alignment horizontal="center" vertical="center"/>
      <protection hidden="1"/>
    </xf>
    <xf numFmtId="0" fontId="80" fillId="10" borderId="50" xfId="0" applyFont="1" applyFill="1" applyBorder="1" applyAlignment="1">
      <alignment horizontal="center" vertical="center" wrapText="1"/>
    </xf>
    <xf numFmtId="0" fontId="80" fillId="10" borderId="10" xfId="0" applyFont="1" applyFill="1" applyBorder="1" applyAlignment="1">
      <alignment horizontal="center" vertical="center" wrapText="1"/>
    </xf>
    <xf numFmtId="0" fontId="1" fillId="0" borderId="35" xfId="0" applyFont="1" applyBorder="1" applyAlignment="1">
      <alignment horizontal="center" vertical="center" wrapText="1"/>
    </xf>
    <xf numFmtId="0" fontId="1" fillId="0" borderId="37" xfId="0" applyFont="1" applyBorder="1"/>
    <xf numFmtId="0" fontId="1" fillId="0" borderId="39" xfId="0" applyFont="1" applyBorder="1"/>
    <xf numFmtId="0" fontId="1" fillId="0" borderId="44" xfId="0" applyFont="1" applyBorder="1"/>
    <xf numFmtId="0" fontId="48" fillId="0" borderId="36" xfId="0" applyFont="1" applyBorder="1" applyAlignment="1">
      <alignment horizontal="center" vertical="center" wrapText="1"/>
    </xf>
    <xf numFmtId="0" fontId="48" fillId="0" borderId="38" xfId="0" applyFont="1" applyBorder="1" applyAlignment="1">
      <alignment horizontal="center" vertical="center" wrapText="1"/>
    </xf>
    <xf numFmtId="0" fontId="48" fillId="0" borderId="34" xfId="0" applyFont="1" applyBorder="1" applyAlignment="1">
      <alignment horizontal="center" vertical="center" wrapText="1"/>
    </xf>
    <xf numFmtId="0" fontId="48" fillId="0" borderId="43" xfId="0" applyFont="1" applyBorder="1" applyAlignment="1">
      <alignment horizontal="center" vertical="center" wrapText="1"/>
    </xf>
    <xf numFmtId="0" fontId="0" fillId="0" borderId="36" xfId="0" applyBorder="1" applyAlignment="1">
      <alignment horizontal="center"/>
    </xf>
    <xf numFmtId="0" fontId="0" fillId="0" borderId="38" xfId="0" applyBorder="1"/>
    <xf numFmtId="0" fontId="0" fillId="0" borderId="34" xfId="0" applyBorder="1"/>
    <xf numFmtId="0" fontId="0" fillId="0" borderId="43" xfId="0" applyBorder="1"/>
    <xf numFmtId="3" fontId="33" fillId="0" borderId="36" xfId="0" applyNumberFormat="1" applyFont="1" applyBorder="1" applyAlignment="1" applyProtection="1">
      <alignment horizontal="center" vertical="center" wrapText="1"/>
      <protection hidden="1"/>
    </xf>
    <xf numFmtId="0" fontId="70" fillId="12" borderId="59" xfId="0" applyFont="1" applyFill="1" applyBorder="1" applyAlignment="1">
      <alignment horizontal="center" vertical="center" wrapText="1"/>
    </xf>
    <xf numFmtId="0" fontId="0" fillId="12" borderId="59" xfId="0" applyFill="1" applyBorder="1" applyAlignment="1">
      <alignment horizontal="center" vertical="center" wrapText="1"/>
    </xf>
    <xf numFmtId="0" fontId="0" fillId="12" borderId="60" xfId="0" applyFill="1" applyBorder="1" applyAlignment="1">
      <alignment horizontal="center" vertical="center" wrapText="1"/>
    </xf>
    <xf numFmtId="0" fontId="70" fillId="0" borderId="58" xfId="0" applyFont="1" applyFill="1" applyBorder="1" applyAlignment="1">
      <alignment horizontal="center" vertical="center" wrapText="1"/>
    </xf>
    <xf numFmtId="0" fontId="0" fillId="0" borderId="59" xfId="0" applyBorder="1" applyAlignment="1">
      <alignment horizontal="center" vertical="center" wrapText="1"/>
    </xf>
    <xf numFmtId="0" fontId="70" fillId="0" borderId="34" xfId="0" applyFont="1" applyFill="1" applyBorder="1" applyAlignment="1">
      <alignment horizontal="center" vertical="center" wrapText="1"/>
    </xf>
    <xf numFmtId="0" fontId="0" fillId="0" borderId="46" xfId="0" applyFill="1" applyBorder="1" applyAlignment="1">
      <alignment horizontal="center" vertical="center" wrapText="1"/>
    </xf>
    <xf numFmtId="0" fontId="0" fillId="0" borderId="61" xfId="0" applyFill="1" applyBorder="1" applyAlignment="1">
      <alignment horizontal="center" vertical="center" wrapText="1"/>
    </xf>
    <xf numFmtId="0" fontId="70" fillId="0" borderId="45" xfId="0" applyFont="1" applyFill="1" applyBorder="1" applyAlignment="1">
      <alignment horizontal="center" vertical="center" wrapText="1"/>
    </xf>
    <xf numFmtId="0" fontId="0" fillId="0" borderId="46" xfId="0" applyBorder="1" applyAlignment="1">
      <alignment horizontal="center" vertical="center" wrapText="1"/>
    </xf>
    <xf numFmtId="0" fontId="0" fillId="0" borderId="61" xfId="0" applyBorder="1" applyAlignment="1">
      <alignment horizontal="center" vertical="center" wrapText="1"/>
    </xf>
    <xf numFmtId="0" fontId="1" fillId="0" borderId="62" xfId="0" applyFont="1" applyBorder="1" applyAlignment="1">
      <alignment vertical="center"/>
    </xf>
    <xf numFmtId="0" fontId="1" fillId="0" borderId="63" xfId="0" applyFont="1" applyBorder="1" applyAlignment="1">
      <alignment vertical="center"/>
    </xf>
    <xf numFmtId="0" fontId="1" fillId="0" borderId="64" xfId="0" applyFont="1" applyBorder="1" applyAlignment="1">
      <alignment vertical="center"/>
    </xf>
    <xf numFmtId="0" fontId="48" fillId="0" borderId="45" xfId="0" applyFont="1" applyBorder="1" applyAlignment="1">
      <alignment horizontal="center" vertical="center" wrapText="1"/>
    </xf>
    <xf numFmtId="0" fontId="48" fillId="0" borderId="46" xfId="0" applyFont="1" applyBorder="1" applyAlignment="1">
      <alignment horizontal="center" vertical="center" wrapText="1"/>
    </xf>
    <xf numFmtId="0" fontId="48" fillId="0" borderId="47" xfId="0" applyFont="1" applyBorder="1" applyAlignment="1">
      <alignment horizontal="center" vertical="center" wrapText="1"/>
    </xf>
    <xf numFmtId="0" fontId="10" fillId="0" borderId="34" xfId="0" applyFont="1" applyBorder="1" applyAlignment="1">
      <alignment vertical="center"/>
    </xf>
    <xf numFmtId="0" fontId="0" fillId="0" borderId="46" xfId="0" applyBorder="1" applyAlignment="1">
      <alignment vertical="center"/>
    </xf>
    <xf numFmtId="0" fontId="0" fillId="0" borderId="61" xfId="0" applyBorder="1" applyAlignment="1">
      <alignment vertical="center"/>
    </xf>
    <xf numFmtId="0" fontId="10" fillId="0" borderId="45" xfId="0" applyFont="1" applyBorder="1" applyAlignment="1">
      <alignment vertical="center"/>
    </xf>
    <xf numFmtId="0" fontId="0" fillId="0" borderId="61" xfId="0" applyBorder="1" applyAlignment="1">
      <alignment horizontal="center"/>
    </xf>
    <xf numFmtId="0" fontId="0" fillId="0" borderId="34" xfId="0" applyBorder="1" applyAlignment="1">
      <alignment horizontal="center"/>
    </xf>
    <xf numFmtId="0" fontId="16" fillId="0" borderId="34" xfId="0" applyFont="1" applyBorder="1" applyAlignment="1">
      <alignment horizontal="center" vertical="center"/>
    </xf>
    <xf numFmtId="0" fontId="0" fillId="0" borderId="47" xfId="0" applyFill="1" applyBorder="1" applyAlignment="1">
      <alignment horizontal="center" vertical="center" wrapText="1"/>
    </xf>
    <xf numFmtId="0" fontId="0" fillId="0" borderId="46" xfId="0" applyBorder="1" applyAlignment="1">
      <alignment horizontal="center" vertical="center"/>
    </xf>
    <xf numFmtId="0" fontId="0" fillId="0" borderId="61" xfId="0" applyBorder="1" applyAlignment="1">
      <alignment horizontal="center" vertical="center"/>
    </xf>
    <xf numFmtId="0" fontId="1" fillId="0" borderId="45" xfId="0" applyFont="1" applyBorder="1" applyAlignment="1">
      <alignment horizontal="center" vertical="center"/>
    </xf>
    <xf numFmtId="0" fontId="1" fillId="0" borderId="34" xfId="0" applyFont="1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0" fillId="0" borderId="47" xfId="0" applyBorder="1" applyAlignment="1">
      <alignment vertical="center"/>
    </xf>
    <xf numFmtId="167" fontId="48" fillId="0" borderId="10" xfId="0" applyNumberFormat="1" applyFont="1" applyBorder="1" applyAlignment="1" applyProtection="1">
      <alignment horizontal="center" vertical="center" wrapText="1"/>
      <protection hidden="1"/>
    </xf>
    <xf numFmtId="0" fontId="10" fillId="0" borderId="1" xfId="0" applyFont="1" applyFill="1" applyBorder="1" applyAlignment="1" applyProtection="1">
      <alignment horizontal="center"/>
      <protection hidden="1"/>
    </xf>
    <xf numFmtId="0" fontId="10" fillId="0" borderId="1" xfId="0" applyFont="1" applyFill="1" applyBorder="1" applyAlignment="1" applyProtection="1">
      <protection hidden="1"/>
    </xf>
    <xf numFmtId="0" fontId="78" fillId="10" borderId="7" xfId="0" applyFont="1" applyFill="1" applyBorder="1" applyAlignment="1">
      <alignment horizontal="center" vertical="center" wrapText="1"/>
    </xf>
    <xf numFmtId="0" fontId="78" fillId="10" borderId="8" xfId="0" applyFont="1" applyFill="1" applyBorder="1" applyAlignment="1">
      <alignment horizontal="center" vertical="center" wrapText="1"/>
    </xf>
    <xf numFmtId="0" fontId="70" fillId="0" borderId="11" xfId="0" applyFont="1" applyBorder="1" applyAlignment="1">
      <alignment horizontal="center" vertical="center" wrapText="1"/>
    </xf>
    <xf numFmtId="0" fontId="10" fillId="0" borderId="11" xfId="0" applyFont="1" applyFill="1" applyBorder="1" applyAlignment="1" applyProtection="1">
      <alignment horizontal="center"/>
      <protection hidden="1"/>
    </xf>
    <xf numFmtId="3" fontId="37" fillId="0" borderId="11" xfId="0" applyNumberFormat="1" applyFont="1" applyFill="1" applyBorder="1" applyAlignment="1" applyProtection="1">
      <alignment horizontal="center" vertical="center" wrapText="1"/>
      <protection hidden="1"/>
    </xf>
    <xf numFmtId="167" fontId="48" fillId="0" borderId="1" xfId="0" applyNumberFormat="1" applyFont="1" applyBorder="1" applyAlignment="1" applyProtection="1">
      <alignment horizontal="center" vertical="center" wrapText="1"/>
      <protection hidden="1"/>
    </xf>
    <xf numFmtId="0" fontId="10" fillId="0" borderId="11" xfId="0" applyFont="1" applyFill="1" applyBorder="1" applyAlignment="1" applyProtection="1">
      <alignment horizontal="center" vertical="center"/>
      <protection hidden="1"/>
    </xf>
    <xf numFmtId="0" fontId="10" fillId="0" borderId="1" xfId="0" applyFont="1" applyFill="1" applyBorder="1" applyAlignment="1" applyProtection="1">
      <alignment horizontal="center" vertical="center"/>
      <protection hidden="1"/>
    </xf>
    <xf numFmtId="0" fontId="10" fillId="0" borderId="10" xfId="0" applyFont="1" applyFill="1" applyBorder="1" applyAlignment="1" applyProtection="1">
      <protection hidden="1"/>
    </xf>
    <xf numFmtId="0" fontId="0" fillId="12" borderId="10" xfId="0" applyFill="1" applyBorder="1" applyAlignment="1">
      <alignment horizontal="center" vertical="center" wrapText="1"/>
    </xf>
    <xf numFmtId="0" fontId="49" fillId="12" borderId="10" xfId="0" applyFont="1" applyFill="1" applyBorder="1" applyAlignment="1">
      <alignment horizontal="center" vertical="center" wrapText="1"/>
    </xf>
    <xf numFmtId="4" fontId="37" fillId="0" borderId="1" xfId="0" applyNumberFormat="1" applyFont="1" applyFill="1" applyBorder="1" applyAlignment="1" applyProtection="1">
      <alignment horizontal="center" vertical="center"/>
      <protection hidden="1"/>
    </xf>
    <xf numFmtId="0" fontId="37" fillId="0" borderId="1" xfId="0" applyNumberFormat="1" applyFont="1" applyFill="1" applyBorder="1" applyAlignment="1" applyProtection="1">
      <alignment horizontal="center" vertical="center" wrapText="1"/>
      <protection hidden="1"/>
    </xf>
    <xf numFmtId="4" fontId="37" fillId="0" borderId="7" xfId="0" applyNumberFormat="1" applyFont="1" applyFill="1" applyBorder="1" applyAlignment="1" applyProtection="1">
      <alignment horizontal="center" vertical="center"/>
      <protection hidden="1"/>
    </xf>
    <xf numFmtId="4" fontId="37" fillId="0" borderId="8" xfId="0" applyNumberFormat="1" applyFont="1" applyFill="1" applyBorder="1" applyAlignment="1" applyProtection="1">
      <alignment horizontal="center" vertical="center"/>
      <protection hidden="1"/>
    </xf>
    <xf numFmtId="4" fontId="37" fillId="0" borderId="9" xfId="0" applyNumberFormat="1" applyFont="1" applyFill="1" applyBorder="1" applyAlignment="1" applyProtection="1">
      <alignment horizontal="center" vertical="center"/>
      <protection hidden="1"/>
    </xf>
    <xf numFmtId="0" fontId="37" fillId="0" borderId="7" xfId="0" applyNumberFormat="1" applyFont="1" applyFill="1" applyBorder="1" applyAlignment="1" applyProtection="1">
      <alignment horizontal="center" vertical="center" wrapText="1"/>
      <protection hidden="1"/>
    </xf>
    <xf numFmtId="0" fontId="37" fillId="0" borderId="8" xfId="0" applyNumberFormat="1" applyFont="1" applyFill="1" applyBorder="1" applyAlignment="1" applyProtection="1">
      <alignment horizontal="center" vertical="center" wrapText="1"/>
      <protection hidden="1"/>
    </xf>
    <xf numFmtId="0" fontId="37" fillId="0" borderId="9" xfId="0" applyNumberFormat="1" applyFont="1" applyFill="1" applyBorder="1" applyAlignment="1" applyProtection="1">
      <alignment horizontal="center" vertical="center" wrapText="1"/>
      <protection hidden="1"/>
    </xf>
    <xf numFmtId="0" fontId="10" fillId="0" borderId="1" xfId="0" applyFont="1" applyBorder="1" applyAlignment="1" applyProtection="1">
      <alignment horizontal="center"/>
      <protection hidden="1"/>
    </xf>
    <xf numFmtId="0" fontId="49" fillId="0" borderId="1" xfId="0" applyFont="1" applyBorder="1"/>
    <xf numFmtId="0" fontId="10" fillId="0" borderId="13" xfId="0" applyFont="1" applyFill="1" applyBorder="1" applyAlignment="1" applyProtection="1">
      <alignment horizontal="center"/>
      <protection hidden="1"/>
    </xf>
    <xf numFmtId="0" fontId="10" fillId="0" borderId="10" xfId="0" applyFont="1" applyFill="1" applyBorder="1" applyAlignment="1" applyProtection="1">
      <alignment horizontal="center"/>
      <protection hidden="1"/>
    </xf>
    <xf numFmtId="0" fontId="37" fillId="2" borderId="7" xfId="0" applyNumberFormat="1" applyFont="1" applyFill="1" applyBorder="1" applyAlignment="1" applyProtection="1">
      <alignment horizontal="center" vertical="center"/>
      <protection hidden="1"/>
    </xf>
    <xf numFmtId="0" fontId="37" fillId="2" borderId="8" xfId="0" applyNumberFormat="1" applyFont="1" applyFill="1" applyBorder="1" applyAlignment="1" applyProtection="1">
      <alignment horizontal="center" vertical="center"/>
      <protection hidden="1"/>
    </xf>
    <xf numFmtId="0" fontId="37" fillId="2" borderId="9" xfId="0" applyNumberFormat="1" applyFont="1" applyFill="1" applyBorder="1" applyAlignment="1" applyProtection="1">
      <alignment horizontal="center" vertical="center"/>
      <protection hidden="1"/>
    </xf>
    <xf numFmtId="164" fontId="37" fillId="0" borderId="7" xfId="0" applyNumberFormat="1" applyFont="1" applyFill="1" applyBorder="1" applyAlignment="1" applyProtection="1">
      <alignment horizontal="center" vertical="center"/>
      <protection hidden="1"/>
    </xf>
    <xf numFmtId="164" fontId="37" fillId="0" borderId="8" xfId="0" applyNumberFormat="1" applyFont="1" applyFill="1" applyBorder="1" applyAlignment="1" applyProtection="1">
      <alignment horizontal="center" vertical="center"/>
      <protection hidden="1"/>
    </xf>
    <xf numFmtId="164" fontId="37" fillId="0" borderId="9" xfId="0" applyNumberFormat="1" applyFont="1" applyFill="1" applyBorder="1" applyAlignment="1" applyProtection="1">
      <alignment horizontal="center" vertical="center"/>
      <protection hidden="1"/>
    </xf>
    <xf numFmtId="3" fontId="47" fillId="0" borderId="7" xfId="0" applyNumberFormat="1" applyFont="1" applyFill="1" applyBorder="1" applyAlignment="1" applyProtection="1">
      <alignment horizontal="center" vertical="center" wrapText="1"/>
      <protection hidden="1"/>
    </xf>
    <xf numFmtId="3" fontId="47" fillId="0" borderId="8" xfId="0" applyNumberFormat="1" applyFont="1" applyFill="1" applyBorder="1" applyAlignment="1" applyProtection="1">
      <alignment horizontal="center" vertical="center" wrapText="1"/>
      <protection hidden="1"/>
    </xf>
    <xf numFmtId="3" fontId="47" fillId="0" borderId="9" xfId="0" applyNumberFormat="1" applyFont="1" applyFill="1" applyBorder="1" applyAlignment="1" applyProtection="1">
      <alignment horizontal="center" vertical="center" wrapText="1"/>
      <protection hidden="1"/>
    </xf>
    <xf numFmtId="3" fontId="47" fillId="0" borderId="1" xfId="0" applyNumberFormat="1" applyFont="1" applyFill="1" applyBorder="1" applyAlignment="1" applyProtection="1">
      <alignment horizontal="center" vertical="center" wrapText="1"/>
      <protection hidden="1"/>
    </xf>
    <xf numFmtId="167" fontId="57" fillId="0" borderId="0" xfId="0" applyNumberFormat="1" applyFont="1" applyAlignment="1" applyProtection="1">
      <alignment horizontal="center" vertical="center" wrapText="1"/>
      <protection hidden="1"/>
    </xf>
    <xf numFmtId="0" fontId="23" fillId="0" borderId="1" xfId="0" applyFont="1" applyFill="1" applyBorder="1" applyAlignment="1" applyProtection="1">
      <alignment horizontal="center"/>
      <protection hidden="1"/>
    </xf>
    <xf numFmtId="0" fontId="23" fillId="0" borderId="11" xfId="0" applyFont="1" applyFill="1" applyBorder="1" applyAlignment="1" applyProtection="1">
      <alignment horizontal="center"/>
      <protection hidden="1"/>
    </xf>
    <xf numFmtId="3" fontId="35" fillId="0" borderId="0" xfId="0" applyNumberFormat="1" applyFont="1" applyFill="1" applyBorder="1" applyAlignment="1" applyProtection="1">
      <alignment horizontal="center" vertical="center" wrapText="1"/>
      <protection hidden="1"/>
    </xf>
    <xf numFmtId="164" fontId="35" fillId="0" borderId="0" xfId="0" applyNumberFormat="1" applyFont="1" applyFill="1" applyBorder="1" applyAlignment="1" applyProtection="1">
      <alignment horizontal="center" vertical="center"/>
      <protection hidden="1"/>
    </xf>
    <xf numFmtId="0" fontId="81" fillId="0" borderId="0" xfId="0" applyFont="1" applyFill="1" applyBorder="1" applyAlignment="1" applyProtection="1">
      <alignment horizontal="center" vertical="center" wrapText="1"/>
      <protection hidden="1"/>
    </xf>
    <xf numFmtId="0" fontId="48" fillId="0" borderId="0" xfId="0" applyFont="1" applyBorder="1" applyAlignment="1" applyProtection="1">
      <alignment horizontal="center" vertical="center"/>
      <protection hidden="1"/>
    </xf>
    <xf numFmtId="0" fontId="23" fillId="0" borderId="0" xfId="0" applyFont="1" applyFill="1" applyBorder="1" applyAlignment="1" applyProtection="1">
      <alignment horizontal="center"/>
      <protection hidden="1"/>
    </xf>
    <xf numFmtId="0" fontId="23" fillId="0" borderId="10" xfId="0" applyFont="1" applyFill="1" applyBorder="1" applyAlignment="1" applyProtection="1">
      <alignment horizontal="center"/>
      <protection hidden="1"/>
    </xf>
    <xf numFmtId="0" fontId="37" fillId="12" borderId="1" xfId="0" applyFont="1" applyFill="1" applyBorder="1" applyAlignment="1">
      <alignment horizontal="center" vertical="center"/>
    </xf>
    <xf numFmtId="0" fontId="81" fillId="0" borderId="11" xfId="0" applyFont="1" applyBorder="1" applyAlignment="1" applyProtection="1">
      <alignment horizontal="center" vertical="center" wrapText="1"/>
      <protection hidden="1"/>
    </xf>
    <xf numFmtId="0" fontId="81" fillId="0" borderId="1" xfId="0" applyFont="1" applyBorder="1" applyAlignment="1" applyProtection="1">
      <alignment horizontal="center" vertical="center" wrapText="1"/>
      <protection hidden="1"/>
    </xf>
    <xf numFmtId="0" fontId="23" fillId="0" borderId="10" xfId="0" applyFont="1" applyBorder="1" applyAlignment="1" applyProtection="1">
      <alignment horizontal="center"/>
      <protection hidden="1"/>
    </xf>
    <xf numFmtId="0" fontId="23" fillId="0" borderId="13" xfId="0" applyFont="1" applyBorder="1" applyAlignment="1" applyProtection="1">
      <alignment horizontal="center"/>
      <protection hidden="1"/>
    </xf>
    <xf numFmtId="0" fontId="23" fillId="0" borderId="11" xfId="0" applyFont="1" applyBorder="1" applyAlignment="1" applyProtection="1">
      <alignment horizontal="center"/>
      <protection hidden="1"/>
    </xf>
    <xf numFmtId="0" fontId="40" fillId="0" borderId="11" xfId="0" applyFont="1" applyBorder="1" applyAlignment="1">
      <alignment horizontal="center" vertical="center" wrapText="1"/>
    </xf>
    <xf numFmtId="0" fontId="40" fillId="0" borderId="1" xfId="0" applyFont="1" applyBorder="1" applyAlignment="1">
      <alignment horizontal="center" vertical="center" wrapText="1"/>
    </xf>
    <xf numFmtId="3" fontId="37" fillId="0" borderId="11" xfId="0" applyNumberFormat="1" applyFont="1" applyBorder="1" applyAlignment="1" applyProtection="1">
      <alignment horizontal="center" vertical="center"/>
      <protection hidden="1"/>
    </xf>
    <xf numFmtId="164" fontId="37" fillId="0" borderId="1" xfId="0" applyNumberFormat="1" applyFont="1" applyBorder="1" applyAlignment="1" applyProtection="1">
      <alignment horizontal="center" vertical="center"/>
      <protection hidden="1"/>
    </xf>
    <xf numFmtId="0" fontId="81" fillId="0" borderId="10" xfId="0" applyFont="1" applyBorder="1" applyAlignment="1" applyProtection="1">
      <alignment horizontal="center" vertical="center" wrapText="1"/>
      <protection hidden="1"/>
    </xf>
    <xf numFmtId="0" fontId="40" fillId="0" borderId="10" xfId="0" applyFont="1" applyBorder="1" applyAlignment="1">
      <alignment horizontal="center" vertical="center" wrapText="1"/>
    </xf>
    <xf numFmtId="3" fontId="37" fillId="0" borderId="10" xfId="0" applyNumberFormat="1" applyFont="1" applyBorder="1" applyAlignment="1" applyProtection="1">
      <alignment horizontal="center" vertical="center"/>
      <protection hidden="1"/>
    </xf>
    <xf numFmtId="0" fontId="23" fillId="0" borderId="1" xfId="0" applyFont="1" applyBorder="1" applyAlignment="1" applyProtection="1">
      <alignment horizontal="center"/>
      <protection hidden="1"/>
    </xf>
    <xf numFmtId="166" fontId="24" fillId="0" borderId="1" xfId="0" applyNumberFormat="1" applyFont="1" applyFill="1" applyBorder="1" applyAlignment="1" applyProtection="1">
      <alignment horizontal="center" vertical="center"/>
      <protection hidden="1"/>
    </xf>
    <xf numFmtId="166" fontId="24" fillId="0" borderId="11" xfId="0" applyNumberFormat="1" applyFont="1" applyFill="1" applyBorder="1" applyAlignment="1" applyProtection="1">
      <alignment horizontal="center" vertical="center"/>
      <protection hidden="1"/>
    </xf>
    <xf numFmtId="0" fontId="0" fillId="12" borderId="11" xfId="0" applyFill="1" applyBorder="1" applyAlignment="1">
      <alignment horizontal="center" vertical="center" wrapText="1"/>
    </xf>
    <xf numFmtId="0" fontId="70" fillId="0" borderId="13" xfId="0" applyFont="1" applyBorder="1" applyAlignment="1">
      <alignment horizontal="center" vertical="center" wrapText="1"/>
    </xf>
    <xf numFmtId="166" fontId="24" fillId="0" borderId="10" xfId="0" applyNumberFormat="1" applyFont="1" applyFill="1" applyBorder="1" applyAlignment="1" applyProtection="1">
      <alignment horizontal="center" vertical="center"/>
      <protection hidden="1"/>
    </xf>
    <xf numFmtId="3" fontId="68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5" fillId="0" borderId="1" xfId="0" applyFont="1" applyFill="1" applyBorder="1" applyAlignment="1" applyProtection="1">
      <alignment horizontal="center" vertical="center" wrapText="1"/>
      <protection hidden="1"/>
    </xf>
    <xf numFmtId="0" fontId="5" fillId="0" borderId="10" xfId="0" applyFont="1" applyFill="1" applyBorder="1" applyAlignment="1" applyProtection="1">
      <alignment horizontal="center" vertical="center" wrapText="1"/>
      <protection hidden="1"/>
    </xf>
    <xf numFmtId="0" fontId="18" fillId="0" borderId="11" xfId="0" applyFont="1" applyFill="1" applyBorder="1" applyAlignment="1" applyProtection="1">
      <alignment horizontal="center" vertical="center" wrapText="1"/>
      <protection hidden="1"/>
    </xf>
    <xf numFmtId="0" fontId="18" fillId="0" borderId="1" xfId="0" applyFont="1" applyFill="1" applyBorder="1" applyAlignment="1" applyProtection="1">
      <alignment horizontal="center" vertical="center" wrapText="1"/>
      <protection hidden="1"/>
    </xf>
    <xf numFmtId="0" fontId="5" fillId="0" borderId="11" xfId="0" applyFont="1" applyFill="1" applyBorder="1" applyAlignment="1" applyProtection="1">
      <alignment horizontal="center" vertical="center" wrapText="1"/>
      <protection hidden="1"/>
    </xf>
    <xf numFmtId="0" fontId="4" fillId="0" borderId="10" xfId="0" applyFont="1" applyFill="1" applyBorder="1" applyAlignment="1" applyProtection="1">
      <alignment horizontal="center"/>
      <protection hidden="1"/>
    </xf>
    <xf numFmtId="0" fontId="4" fillId="0" borderId="13" xfId="0" applyFont="1" applyFill="1" applyBorder="1" applyAlignment="1" applyProtection="1">
      <alignment horizontal="center"/>
      <protection hidden="1"/>
    </xf>
    <xf numFmtId="0" fontId="4" fillId="0" borderId="11" xfId="0" applyFont="1" applyFill="1" applyBorder="1" applyAlignment="1" applyProtection="1">
      <alignment horizontal="center"/>
      <protection hidden="1"/>
    </xf>
    <xf numFmtId="0" fontId="4" fillId="0" borderId="1" xfId="0" applyFont="1" applyFill="1" applyBorder="1" applyAlignment="1" applyProtection="1">
      <alignment horizontal="center"/>
      <protection hidden="1"/>
    </xf>
    <xf numFmtId="0" fontId="0" fillId="0" borderId="10" xfId="0" applyBorder="1" applyAlignment="1" applyProtection="1">
      <alignment horizontal="center"/>
      <protection hidden="1"/>
    </xf>
    <xf numFmtId="0" fontId="0" fillId="0" borderId="13" xfId="0" applyBorder="1" applyAlignment="1" applyProtection="1">
      <alignment horizontal="center"/>
      <protection hidden="1"/>
    </xf>
    <xf numFmtId="0" fontId="0" fillId="0" borderId="11" xfId="0" applyBorder="1" applyAlignment="1" applyProtection="1">
      <alignment horizontal="center"/>
      <protection hidden="1"/>
    </xf>
    <xf numFmtId="0" fontId="0" fillId="0" borderId="1" xfId="0" applyBorder="1" applyProtection="1">
      <protection hidden="1"/>
    </xf>
    <xf numFmtId="4" fontId="37" fillId="0" borderId="1" xfId="0" applyNumberFormat="1" applyFont="1" applyBorder="1" applyAlignment="1" applyProtection="1">
      <alignment horizontal="center" vertical="center"/>
      <protection hidden="1"/>
    </xf>
    <xf numFmtId="3" fontId="37" fillId="7" borderId="7" xfId="0" applyNumberFormat="1" applyFont="1" applyFill="1" applyBorder="1" applyAlignment="1" applyProtection="1">
      <alignment horizontal="center" vertical="center" wrapText="1"/>
      <protection hidden="1"/>
    </xf>
    <xf numFmtId="3" fontId="37" fillId="7" borderId="8" xfId="0" applyNumberFormat="1" applyFont="1" applyFill="1" applyBorder="1" applyAlignment="1" applyProtection="1">
      <alignment horizontal="center" vertical="center" wrapText="1"/>
      <protection hidden="1"/>
    </xf>
    <xf numFmtId="3" fontId="37" fillId="7" borderId="9" xfId="0" applyNumberFormat="1" applyFont="1" applyFill="1" applyBorder="1" applyAlignment="1" applyProtection="1">
      <alignment horizontal="center" vertical="center" wrapText="1"/>
      <protection hidden="1"/>
    </xf>
    <xf numFmtId="0" fontId="71" fillId="0" borderId="1" xfId="0" applyFont="1" applyBorder="1" applyAlignment="1">
      <alignment horizontal="center" vertical="center"/>
    </xf>
    <xf numFmtId="0" fontId="81" fillId="0" borderId="1" xfId="0" applyFont="1" applyBorder="1" applyAlignment="1">
      <alignment horizontal="center" vertical="center" wrapText="1"/>
    </xf>
    <xf numFmtId="0" fontId="19" fillId="0" borderId="1" xfId="0" applyFont="1" applyBorder="1"/>
    <xf numFmtId="4" fontId="37" fillId="0" borderId="7" xfId="0" applyNumberFormat="1" applyFont="1" applyBorder="1" applyAlignment="1" applyProtection="1">
      <alignment horizontal="center" vertical="center"/>
      <protection hidden="1"/>
    </xf>
    <xf numFmtId="4" fontId="37" fillId="0" borderId="8" xfId="0" applyNumberFormat="1" applyFont="1" applyBorder="1" applyAlignment="1" applyProtection="1">
      <alignment horizontal="center" vertical="center"/>
      <protection hidden="1"/>
    </xf>
    <xf numFmtId="4" fontId="37" fillId="0" borderId="9" xfId="0" applyNumberFormat="1" applyFont="1" applyBorder="1" applyAlignment="1" applyProtection="1">
      <alignment horizontal="center" vertical="center"/>
      <protection hidden="1"/>
    </xf>
    <xf numFmtId="0" fontId="37" fillId="2" borderId="7" xfId="0" applyFont="1" applyFill="1" applyBorder="1" applyAlignment="1" applyProtection="1">
      <alignment horizontal="center" vertical="center"/>
      <protection hidden="1"/>
    </xf>
    <xf numFmtId="0" fontId="37" fillId="2" borderId="8" xfId="0" applyFont="1" applyFill="1" applyBorder="1" applyAlignment="1" applyProtection="1">
      <alignment horizontal="center" vertical="center"/>
      <protection hidden="1"/>
    </xf>
    <xf numFmtId="0" fontId="37" fillId="2" borderId="9" xfId="0" applyFont="1" applyFill="1" applyBorder="1" applyAlignment="1" applyProtection="1">
      <alignment horizontal="center" vertical="center"/>
      <protection hidden="1"/>
    </xf>
    <xf numFmtId="0" fontId="58" fillId="0" borderId="21" xfId="0" applyFont="1" applyBorder="1" applyAlignment="1" applyProtection="1">
      <alignment horizontal="center" vertical="center" wrapText="1"/>
      <protection hidden="1"/>
    </xf>
    <xf numFmtId="0" fontId="60" fillId="0" borderId="21" xfId="0" applyFont="1" applyBorder="1" applyAlignment="1" applyProtection="1">
      <alignment horizontal="center" vertical="center" wrapText="1"/>
      <protection hidden="1"/>
    </xf>
    <xf numFmtId="3" fontId="37" fillId="7" borderId="1" xfId="0" applyNumberFormat="1" applyFont="1" applyFill="1" applyBorder="1" applyAlignment="1" applyProtection="1">
      <alignment horizontal="center" vertical="center" wrapText="1"/>
      <protection hidden="1"/>
    </xf>
    <xf numFmtId="0" fontId="8" fillId="0" borderId="17" xfId="0" applyFont="1" applyBorder="1" applyAlignment="1">
      <alignment horizontal="center"/>
    </xf>
    <xf numFmtId="3" fontId="70" fillId="0" borderId="1" xfId="0" applyNumberFormat="1" applyFont="1" applyFill="1" applyBorder="1" applyAlignment="1" applyProtection="1">
      <alignment horizontal="center" vertical="center" wrapText="1"/>
      <protection hidden="1"/>
    </xf>
    <xf numFmtId="3" fontId="70" fillId="12" borderId="1" xfId="0" applyNumberFormat="1" applyFont="1" applyFill="1" applyBorder="1" applyAlignment="1" applyProtection="1">
      <alignment horizontal="center" vertical="center" wrapText="1"/>
      <protection hidden="1"/>
    </xf>
    <xf numFmtId="3" fontId="37" fillId="2" borderId="31" xfId="0" applyNumberFormat="1" applyFont="1" applyFill="1" applyBorder="1" applyAlignment="1" applyProtection="1">
      <alignment horizontal="center" vertical="center" wrapText="1"/>
      <protection hidden="1"/>
    </xf>
    <xf numFmtId="3" fontId="37" fillId="2" borderId="16" xfId="0" applyNumberFormat="1" applyFont="1" applyFill="1" applyBorder="1" applyAlignment="1" applyProtection="1">
      <alignment horizontal="center" vertical="center" wrapText="1"/>
      <protection hidden="1"/>
    </xf>
    <xf numFmtId="3" fontId="37" fillId="2" borderId="32" xfId="0" applyNumberFormat="1" applyFont="1" applyFill="1" applyBorder="1" applyAlignment="1" applyProtection="1">
      <alignment horizontal="center" vertical="center" wrapText="1"/>
      <protection hidden="1"/>
    </xf>
    <xf numFmtId="3" fontId="37" fillId="2" borderId="17" xfId="0" applyNumberFormat="1" applyFont="1" applyFill="1" applyBorder="1" applyAlignment="1" applyProtection="1">
      <alignment horizontal="center" vertical="center" wrapText="1"/>
      <protection hidden="1"/>
    </xf>
    <xf numFmtId="3" fontId="37" fillId="2" borderId="0" xfId="0" applyNumberFormat="1" applyFont="1" applyFill="1" applyAlignment="1" applyProtection="1">
      <alignment horizontal="center" vertical="center" wrapText="1"/>
      <protection hidden="1"/>
    </xf>
    <xf numFmtId="3" fontId="37" fillId="2" borderId="33" xfId="0" applyNumberFormat="1" applyFont="1" applyFill="1" applyBorder="1" applyAlignment="1" applyProtection="1">
      <alignment horizontal="center" vertical="center" wrapText="1"/>
      <protection hidden="1"/>
    </xf>
    <xf numFmtId="3" fontId="37" fillId="2" borderId="19" xfId="0" applyNumberFormat="1" applyFont="1" applyFill="1" applyBorder="1" applyAlignment="1" applyProtection="1">
      <alignment horizontal="center" vertical="center" wrapText="1"/>
      <protection hidden="1"/>
    </xf>
    <xf numFmtId="3" fontId="37" fillId="2" borderId="15" xfId="0" applyNumberFormat="1" applyFont="1" applyFill="1" applyBorder="1" applyAlignment="1" applyProtection="1">
      <alignment horizontal="center" vertical="center" wrapText="1"/>
      <protection hidden="1"/>
    </xf>
    <xf numFmtId="3" fontId="37" fillId="2" borderId="20" xfId="0" applyNumberFormat="1" applyFont="1" applyFill="1" applyBorder="1" applyAlignment="1" applyProtection="1">
      <alignment horizontal="center" vertical="center" wrapText="1"/>
      <protection hidden="1"/>
    </xf>
    <xf numFmtId="0" fontId="23" fillId="0" borderId="10" xfId="0" applyFont="1" applyBorder="1" applyAlignment="1" applyProtection="1">
      <alignment horizontal="center" vertical="center"/>
      <protection hidden="1"/>
    </xf>
    <xf numFmtId="0" fontId="23" fillId="0" borderId="13" xfId="0" applyFont="1" applyBorder="1" applyAlignment="1" applyProtection="1">
      <alignment horizontal="center" vertical="center"/>
      <protection hidden="1"/>
    </xf>
    <xf numFmtId="0" fontId="23" fillId="0" borderId="11" xfId="0" applyFont="1" applyBorder="1" applyAlignment="1" applyProtection="1">
      <alignment horizontal="center" vertical="center"/>
      <protection hidden="1"/>
    </xf>
    <xf numFmtId="0" fontId="23" fillId="0" borderId="10" xfId="0" applyFont="1" applyBorder="1" applyAlignment="1" applyProtection="1">
      <alignment horizontal="center" vertical="center" wrapText="1"/>
      <protection hidden="1"/>
    </xf>
    <xf numFmtId="0" fontId="23" fillId="0" borderId="13" xfId="0" applyFont="1" applyBorder="1" applyAlignment="1" applyProtection="1">
      <alignment horizontal="center" vertical="center" wrapText="1"/>
      <protection hidden="1"/>
    </xf>
    <xf numFmtId="0" fontId="23" fillId="0" borderId="11" xfId="0" applyFont="1" applyBorder="1" applyAlignment="1" applyProtection="1">
      <alignment horizontal="center" vertical="center" wrapText="1"/>
      <protection hidden="1"/>
    </xf>
    <xf numFmtId="0" fontId="37" fillId="2" borderId="31" xfId="0" applyFont="1" applyFill="1" applyBorder="1" applyAlignment="1" applyProtection="1">
      <alignment horizontal="center" vertical="center" wrapText="1"/>
      <protection hidden="1"/>
    </xf>
    <xf numFmtId="0" fontId="37" fillId="2" borderId="16" xfId="0" applyFont="1" applyFill="1" applyBorder="1" applyAlignment="1" applyProtection="1">
      <alignment horizontal="center" vertical="center" wrapText="1"/>
      <protection hidden="1"/>
    </xf>
    <xf numFmtId="0" fontId="37" fillId="2" borderId="32" xfId="0" applyFont="1" applyFill="1" applyBorder="1" applyAlignment="1" applyProtection="1">
      <alignment horizontal="center" vertical="center" wrapText="1"/>
      <protection hidden="1"/>
    </xf>
    <xf numFmtId="0" fontId="37" fillId="2" borderId="17" xfId="0" applyFont="1" applyFill="1" applyBorder="1" applyAlignment="1" applyProtection="1">
      <alignment horizontal="center" vertical="center" wrapText="1"/>
      <protection hidden="1"/>
    </xf>
    <xf numFmtId="0" fontId="37" fillId="2" borderId="0" xfId="0" applyFont="1" applyFill="1" applyAlignment="1" applyProtection="1">
      <alignment horizontal="center" vertical="center" wrapText="1"/>
      <protection hidden="1"/>
    </xf>
    <xf numFmtId="0" fontId="37" fillId="2" borderId="33" xfId="0" applyFont="1" applyFill="1" applyBorder="1" applyAlignment="1" applyProtection="1">
      <alignment horizontal="center" vertical="center" wrapText="1"/>
      <protection hidden="1"/>
    </xf>
    <xf numFmtId="0" fontId="37" fillId="2" borderId="19" xfId="0" applyFont="1" applyFill="1" applyBorder="1" applyAlignment="1" applyProtection="1">
      <alignment horizontal="center" vertical="center" wrapText="1"/>
      <protection hidden="1"/>
    </xf>
    <xf numFmtId="0" fontId="37" fillId="2" borderId="15" xfId="0" applyFont="1" applyFill="1" applyBorder="1" applyAlignment="1" applyProtection="1">
      <alignment horizontal="center" vertical="center" wrapText="1"/>
      <protection hidden="1"/>
    </xf>
    <xf numFmtId="0" fontId="37" fillId="2" borderId="20" xfId="0" applyFont="1" applyFill="1" applyBorder="1" applyAlignment="1" applyProtection="1">
      <alignment horizontal="center" vertical="center" wrapText="1"/>
      <protection hidden="1"/>
    </xf>
    <xf numFmtId="0" fontId="23" fillId="2" borderId="10" xfId="0" applyFont="1" applyFill="1" applyBorder="1" applyAlignment="1" applyProtection="1">
      <alignment horizontal="center" vertical="center" wrapText="1"/>
      <protection hidden="1"/>
    </xf>
    <xf numFmtId="0" fontId="23" fillId="2" borderId="13" xfId="0" applyFont="1" applyFill="1" applyBorder="1" applyAlignment="1" applyProtection="1">
      <alignment horizontal="center" vertical="center" wrapText="1"/>
      <protection hidden="1"/>
    </xf>
    <xf numFmtId="0" fontId="23" fillId="2" borderId="11" xfId="0" applyFont="1" applyFill="1" applyBorder="1" applyAlignment="1" applyProtection="1">
      <alignment horizontal="center" vertical="center" wrapText="1"/>
      <protection hidden="1"/>
    </xf>
    <xf numFmtId="0" fontId="5" fillId="0" borderId="13" xfId="0" applyFont="1" applyFill="1" applyBorder="1" applyAlignment="1" applyProtection="1">
      <alignment horizontal="center" vertical="center" wrapText="1"/>
      <protection hidden="1"/>
    </xf>
    <xf numFmtId="4" fontId="37" fillId="2" borderId="31" xfId="0" applyNumberFormat="1" applyFont="1" applyFill="1" applyBorder="1" applyAlignment="1" applyProtection="1">
      <alignment horizontal="center" vertical="center"/>
      <protection hidden="1"/>
    </xf>
    <xf numFmtId="4" fontId="37" fillId="2" borderId="16" xfId="0" applyNumberFormat="1" applyFont="1" applyFill="1" applyBorder="1" applyAlignment="1" applyProtection="1">
      <alignment horizontal="center" vertical="center"/>
      <protection hidden="1"/>
    </xf>
    <xf numFmtId="4" fontId="37" fillId="2" borderId="32" xfId="0" applyNumberFormat="1" applyFont="1" applyFill="1" applyBorder="1" applyAlignment="1" applyProtection="1">
      <alignment horizontal="center" vertical="center"/>
      <protection hidden="1"/>
    </xf>
    <xf numFmtId="4" fontId="37" fillId="2" borderId="17" xfId="0" applyNumberFormat="1" applyFont="1" applyFill="1" applyBorder="1" applyAlignment="1" applyProtection="1">
      <alignment horizontal="center" vertical="center"/>
      <protection hidden="1"/>
    </xf>
    <xf numFmtId="4" fontId="37" fillId="2" borderId="0" xfId="0" applyNumberFormat="1" applyFont="1" applyFill="1" applyAlignment="1" applyProtection="1">
      <alignment horizontal="center" vertical="center"/>
      <protection hidden="1"/>
    </xf>
    <xf numFmtId="4" fontId="37" fillId="2" borderId="33" xfId="0" applyNumberFormat="1" applyFont="1" applyFill="1" applyBorder="1" applyAlignment="1" applyProtection="1">
      <alignment horizontal="center" vertical="center"/>
      <protection hidden="1"/>
    </xf>
    <xf numFmtId="4" fontId="37" fillId="2" borderId="19" xfId="0" applyNumberFormat="1" applyFont="1" applyFill="1" applyBorder="1" applyAlignment="1" applyProtection="1">
      <alignment horizontal="center" vertical="center"/>
      <protection hidden="1"/>
    </xf>
    <xf numFmtId="4" fontId="37" fillId="2" borderId="15" xfId="0" applyNumberFormat="1" applyFont="1" applyFill="1" applyBorder="1" applyAlignment="1" applyProtection="1">
      <alignment horizontal="center" vertical="center"/>
      <protection hidden="1"/>
    </xf>
    <xf numFmtId="4" fontId="37" fillId="2" borderId="20" xfId="0" applyNumberFormat="1" applyFont="1" applyFill="1" applyBorder="1" applyAlignment="1" applyProtection="1">
      <alignment horizontal="center" vertical="center"/>
      <protection hidden="1"/>
    </xf>
    <xf numFmtId="0" fontId="39" fillId="3" borderId="7" xfId="0" applyFont="1" applyFill="1" applyBorder="1" applyAlignment="1" applyProtection="1">
      <alignment horizontal="center" vertical="center"/>
      <protection hidden="1"/>
    </xf>
    <xf numFmtId="0" fontId="39" fillId="3" borderId="8" xfId="0" applyFont="1" applyFill="1" applyBorder="1" applyAlignment="1" applyProtection="1">
      <alignment horizontal="center" vertical="center"/>
      <protection hidden="1"/>
    </xf>
    <xf numFmtId="0" fontId="37" fillId="0" borderId="10" xfId="0" applyFont="1" applyBorder="1" applyAlignment="1" applyProtection="1">
      <alignment horizontal="center" vertical="center"/>
      <protection hidden="1"/>
    </xf>
    <xf numFmtId="0" fontId="37" fillId="0" borderId="13" xfId="0" applyFont="1" applyBorder="1" applyAlignment="1" applyProtection="1">
      <alignment horizontal="center" vertical="center"/>
      <protection hidden="1"/>
    </xf>
    <xf numFmtId="0" fontId="37" fillId="0" borderId="11" xfId="0" applyFont="1" applyBorder="1" applyAlignment="1" applyProtection="1">
      <alignment horizontal="center" vertical="center"/>
      <protection hidden="1"/>
    </xf>
    <xf numFmtId="0" fontId="37" fillId="0" borderId="10" xfId="0" applyFont="1" applyBorder="1" applyAlignment="1" applyProtection="1">
      <alignment horizontal="center" vertical="center" wrapText="1"/>
      <protection hidden="1"/>
    </xf>
    <xf numFmtId="0" fontId="37" fillId="0" borderId="13" xfId="0" applyFont="1" applyBorder="1" applyAlignment="1" applyProtection="1">
      <alignment horizontal="center" vertical="center" wrapText="1"/>
      <protection hidden="1"/>
    </xf>
    <xf numFmtId="0" fontId="37" fillId="0" borderId="11" xfId="0" applyFont="1" applyBorder="1" applyAlignment="1" applyProtection="1">
      <alignment horizontal="center" vertical="center" wrapText="1"/>
      <protection hidden="1"/>
    </xf>
    <xf numFmtId="0" fontId="39" fillId="3" borderId="1" xfId="0" applyFont="1" applyFill="1" applyBorder="1" applyAlignment="1" applyProtection="1">
      <alignment horizontal="center" vertical="center"/>
      <protection hidden="1"/>
    </xf>
    <xf numFmtId="3" fontId="37" fillId="2" borderId="0" xfId="0" applyNumberFormat="1" applyFont="1" applyFill="1" applyBorder="1" applyAlignment="1" applyProtection="1">
      <alignment horizontal="center" vertical="center" wrapText="1"/>
      <protection hidden="1"/>
    </xf>
    <xf numFmtId="0" fontId="66" fillId="0" borderId="31" xfId="0" applyFont="1" applyBorder="1" applyAlignment="1" applyProtection="1">
      <alignment horizontal="center" vertical="center" wrapText="1"/>
      <protection hidden="1"/>
    </xf>
    <xf numFmtId="0" fontId="66" fillId="0" borderId="16" xfId="0" applyFont="1" applyBorder="1" applyAlignment="1" applyProtection="1">
      <alignment horizontal="center" vertical="center" wrapText="1"/>
      <protection hidden="1"/>
    </xf>
    <xf numFmtId="0" fontId="66" fillId="0" borderId="32" xfId="0" applyFont="1" applyBorder="1" applyAlignment="1" applyProtection="1">
      <alignment horizontal="center" vertical="center" wrapText="1"/>
      <protection hidden="1"/>
    </xf>
    <xf numFmtId="0" fontId="66" fillId="0" borderId="17" xfId="0" applyFont="1" applyBorder="1" applyAlignment="1" applyProtection="1">
      <alignment horizontal="center" vertical="center" wrapText="1"/>
      <protection hidden="1"/>
    </xf>
    <xf numFmtId="0" fontId="66" fillId="0" borderId="0" xfId="0" applyFont="1" applyBorder="1" applyAlignment="1" applyProtection="1">
      <alignment horizontal="center" vertical="center" wrapText="1"/>
      <protection hidden="1"/>
    </xf>
    <xf numFmtId="0" fontId="66" fillId="0" borderId="33" xfId="0" applyFont="1" applyBorder="1" applyAlignment="1" applyProtection="1">
      <alignment horizontal="center" vertical="center" wrapText="1"/>
      <protection hidden="1"/>
    </xf>
    <xf numFmtId="0" fontId="66" fillId="0" borderId="19" xfId="0" applyFont="1" applyBorder="1" applyAlignment="1" applyProtection="1">
      <alignment horizontal="center" vertical="center" wrapText="1"/>
      <protection hidden="1"/>
    </xf>
    <xf numFmtId="0" fontId="66" fillId="0" borderId="15" xfId="0" applyFont="1" applyBorder="1" applyAlignment="1" applyProtection="1">
      <alignment horizontal="center" vertical="center" wrapText="1"/>
      <protection hidden="1"/>
    </xf>
    <xf numFmtId="0" fontId="66" fillId="0" borderId="20" xfId="0" applyFont="1" applyBorder="1" applyAlignment="1" applyProtection="1">
      <alignment horizontal="center" vertical="center" wrapText="1"/>
      <protection hidden="1"/>
    </xf>
    <xf numFmtId="0" fontId="16" fillId="0" borderId="32" xfId="0" applyFont="1" applyBorder="1" applyAlignment="1" applyProtection="1">
      <alignment horizontal="center" vertical="center" wrapText="1"/>
      <protection hidden="1"/>
    </xf>
    <xf numFmtId="0" fontId="16" fillId="0" borderId="33" xfId="0" applyFont="1" applyBorder="1" applyAlignment="1" applyProtection="1">
      <alignment horizontal="center" vertical="center" wrapText="1"/>
      <protection hidden="1"/>
    </xf>
    <xf numFmtId="0" fontId="16" fillId="0" borderId="20" xfId="0" applyFont="1" applyBorder="1" applyAlignment="1" applyProtection="1">
      <alignment horizontal="center" vertical="center" wrapText="1"/>
      <protection hidden="1"/>
    </xf>
    <xf numFmtId="0" fontId="48" fillId="0" borderId="10" xfId="0" applyFont="1" applyFill="1" applyBorder="1" applyAlignment="1">
      <alignment horizontal="center" vertical="center" textRotation="90" wrapText="1"/>
    </xf>
    <xf numFmtId="0" fontId="48" fillId="0" borderId="13" xfId="0" applyFont="1" applyFill="1" applyBorder="1" applyAlignment="1">
      <alignment horizontal="center" vertical="center" textRotation="90" wrapText="1"/>
    </xf>
    <xf numFmtId="0" fontId="48" fillId="0" borderId="11" xfId="0" applyFont="1" applyFill="1" applyBorder="1" applyAlignment="1">
      <alignment horizontal="center" vertical="center" textRotation="90" wrapText="1"/>
    </xf>
    <xf numFmtId="0" fontId="16" fillId="0" borderId="10" xfId="0" applyFont="1" applyBorder="1" applyAlignment="1" applyProtection="1">
      <alignment horizontal="center" vertical="center" wrapText="1"/>
      <protection hidden="1"/>
    </xf>
    <xf numFmtId="0" fontId="16" fillId="0" borderId="13" xfId="0" applyFont="1" applyBorder="1" applyAlignment="1" applyProtection="1">
      <alignment horizontal="center" vertical="center" wrapText="1"/>
      <protection hidden="1"/>
    </xf>
    <xf numFmtId="0" fontId="16" fillId="0" borderId="11" xfId="0" applyFont="1" applyBorder="1" applyAlignment="1" applyProtection="1">
      <alignment horizontal="center" vertical="center" wrapText="1"/>
      <protection hidden="1"/>
    </xf>
    <xf numFmtId="0" fontId="67" fillId="0" borderId="32" xfId="0" applyFont="1" applyBorder="1" applyAlignment="1" applyProtection="1">
      <alignment horizontal="center" vertical="center" wrapText="1"/>
      <protection hidden="1"/>
    </xf>
    <xf numFmtId="0" fontId="16" fillId="0" borderId="1" xfId="0" applyFont="1" applyBorder="1" applyAlignment="1" applyProtection="1">
      <alignment horizontal="center" vertical="center" wrapText="1"/>
      <protection hidden="1"/>
    </xf>
    <xf numFmtId="0" fontId="38" fillId="3" borderId="1" xfId="0" applyFont="1" applyFill="1" applyBorder="1" applyAlignment="1" applyProtection="1">
      <alignment horizontal="center" vertical="center" wrapText="1"/>
      <protection hidden="1"/>
    </xf>
    <xf numFmtId="0" fontId="33" fillId="12" borderId="1" xfId="0" applyFont="1" applyFill="1" applyBorder="1" applyAlignment="1">
      <alignment horizontal="center" vertical="center" wrapText="1"/>
    </xf>
    <xf numFmtId="0" fontId="53" fillId="5" borderId="1" xfId="0" applyFont="1" applyFill="1" applyBorder="1" applyAlignment="1">
      <alignment horizontal="center" vertical="center" wrapText="1"/>
    </xf>
    <xf numFmtId="0" fontId="77" fillId="12" borderId="1" xfId="0" applyFont="1" applyFill="1" applyBorder="1" applyAlignment="1">
      <alignment horizontal="center" vertical="center" wrapText="1"/>
    </xf>
    <xf numFmtId="0" fontId="61" fillId="6" borderId="7" xfId="0" applyFont="1" applyFill="1" applyBorder="1" applyAlignment="1">
      <alignment horizontal="center" vertical="center"/>
    </xf>
    <xf numFmtId="0" fontId="61" fillId="6" borderId="8" xfId="0" applyFont="1" applyFill="1" applyBorder="1" applyAlignment="1">
      <alignment horizontal="center" vertical="center"/>
    </xf>
    <xf numFmtId="0" fontId="61" fillId="6" borderId="9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22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2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24" xfId="0" applyBorder="1" applyAlignment="1">
      <alignment horizontal="center"/>
    </xf>
    <xf numFmtId="9" fontId="51" fillId="3" borderId="0" xfId="0" applyNumberFormat="1" applyFont="1" applyFill="1" applyBorder="1" applyAlignment="1">
      <alignment horizontal="center" vertical="center" wrapText="1"/>
    </xf>
    <xf numFmtId="9" fontId="51" fillId="3" borderId="13" xfId="0" applyNumberFormat="1" applyFont="1" applyFill="1" applyBorder="1" applyAlignment="1">
      <alignment horizontal="center" vertical="center" wrapText="1"/>
    </xf>
    <xf numFmtId="9" fontId="51" fillId="3" borderId="11" xfId="0" applyNumberFormat="1" applyFont="1" applyFill="1" applyBorder="1" applyAlignment="1">
      <alignment horizontal="center" vertical="center" wrapText="1"/>
    </xf>
    <xf numFmtId="0" fontId="63" fillId="0" borderId="25" xfId="0" applyFont="1" applyBorder="1" applyAlignment="1">
      <alignment horizontal="center" vertical="center" wrapText="1"/>
    </xf>
    <xf numFmtId="0" fontId="63" fillId="0" borderId="26" xfId="0" applyFont="1" applyBorder="1" applyAlignment="1">
      <alignment horizontal="center" vertical="center" wrapText="1"/>
    </xf>
    <xf numFmtId="0" fontId="63" fillId="0" borderId="27" xfId="0" applyFont="1" applyBorder="1" applyAlignment="1">
      <alignment horizontal="center" vertical="center" wrapText="1"/>
    </xf>
  </cellXfs>
  <cellStyles count="5">
    <cellStyle name="Гиперссылка" xfId="1" builtinId="8"/>
    <cellStyle name="Денежный 2" xfId="3"/>
    <cellStyle name="Обычный" xfId="0" builtinId="0"/>
    <cellStyle name="Открывавшаяся гиперссылка" xfId="2" builtinId="9" customBuiltin="1"/>
    <cellStyle name="Плохой" xfId="4" builtinId="27"/>
  </cellStyles>
  <dxfs count="0"/>
  <tableStyles count="0" defaultTableStyle="TableStyleMedium9" defaultPivotStyle="PivotStyleLight16"/>
  <colors>
    <mruColors>
      <color rgb="FF89F3C3"/>
      <color rgb="FFA1F5CF"/>
      <color rgb="FF000099"/>
      <color rgb="FFFFFF99"/>
      <color rgb="FF003366"/>
      <color rgb="FF007774"/>
      <color rgb="FF008080"/>
      <color rgb="FF065641"/>
      <color rgb="FF63EFB0"/>
      <color rgb="FF09816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styles" Target="style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61" Type="http://schemas.openxmlformats.org/officeDocument/2006/relationships/worksheet" Target="worksheets/sheet6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29" Type="http://schemas.openxmlformats.org/officeDocument/2006/relationships/hyperlink" Target="#&#1057;&#1086;&#1076;&#1077;&#1088;&#1078;&#1072;&#1085;&#1080;&#1077;!A1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13" Type="http://schemas.openxmlformats.org/officeDocument/2006/relationships/image" Target="../media/image34.png"/><Relationship Id="rId3" Type="http://schemas.openxmlformats.org/officeDocument/2006/relationships/image" Target="../media/image16.jpeg"/><Relationship Id="rId7" Type="http://schemas.openxmlformats.org/officeDocument/2006/relationships/image" Target="../media/image29.png"/><Relationship Id="rId12" Type="http://schemas.openxmlformats.org/officeDocument/2006/relationships/image" Target="../media/image33.emf"/><Relationship Id="rId2" Type="http://schemas.openxmlformats.org/officeDocument/2006/relationships/image" Target="../media/image15.jpeg"/><Relationship Id="rId1" Type="http://schemas.openxmlformats.org/officeDocument/2006/relationships/image" Target="../media/image14.jpeg"/><Relationship Id="rId6" Type="http://schemas.openxmlformats.org/officeDocument/2006/relationships/image" Target="../media/image19.jpeg"/><Relationship Id="rId11" Type="http://schemas.openxmlformats.org/officeDocument/2006/relationships/hyperlink" Target="#&#1057;&#1086;&#1076;&#1077;&#1088;&#1078;&#1072;&#1085;&#1080;&#1077;!A1"/><Relationship Id="rId5" Type="http://schemas.openxmlformats.org/officeDocument/2006/relationships/image" Target="../media/image18.jpeg"/><Relationship Id="rId10" Type="http://schemas.openxmlformats.org/officeDocument/2006/relationships/image" Target="../media/image32.png"/><Relationship Id="rId4" Type="http://schemas.openxmlformats.org/officeDocument/2006/relationships/image" Target="../media/image17.jpeg"/><Relationship Id="rId9" Type="http://schemas.openxmlformats.org/officeDocument/2006/relationships/image" Target="../media/image31.png"/><Relationship Id="rId14" Type="http://schemas.openxmlformats.org/officeDocument/2006/relationships/image" Target="../media/image3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jpeg"/><Relationship Id="rId13" Type="http://schemas.openxmlformats.org/officeDocument/2006/relationships/image" Target="../media/image16.jpeg"/><Relationship Id="rId18" Type="http://schemas.openxmlformats.org/officeDocument/2006/relationships/image" Target="../media/image46.png"/><Relationship Id="rId3" Type="http://schemas.openxmlformats.org/officeDocument/2006/relationships/image" Target="../media/image38.jpeg"/><Relationship Id="rId7" Type="http://schemas.openxmlformats.org/officeDocument/2006/relationships/image" Target="../media/image42.jpeg"/><Relationship Id="rId12" Type="http://schemas.openxmlformats.org/officeDocument/2006/relationships/image" Target="../media/image15.jpeg"/><Relationship Id="rId17" Type="http://schemas.openxmlformats.org/officeDocument/2006/relationships/image" Target="../media/image45.png"/><Relationship Id="rId2" Type="http://schemas.openxmlformats.org/officeDocument/2006/relationships/image" Target="../media/image37.jpeg"/><Relationship Id="rId16" Type="http://schemas.openxmlformats.org/officeDocument/2006/relationships/image" Target="../media/image19.jpeg"/><Relationship Id="rId20" Type="http://schemas.openxmlformats.org/officeDocument/2006/relationships/image" Target="../media/image48.png"/><Relationship Id="rId1" Type="http://schemas.openxmlformats.org/officeDocument/2006/relationships/image" Target="../media/image36.jpeg"/><Relationship Id="rId6" Type="http://schemas.openxmlformats.org/officeDocument/2006/relationships/image" Target="../media/image41.jpeg"/><Relationship Id="rId11" Type="http://schemas.openxmlformats.org/officeDocument/2006/relationships/hyperlink" Target="#&#1057;&#1086;&#1076;&#1077;&#1088;&#1078;&#1072;&#1085;&#1080;&#1077;!A1"/><Relationship Id="rId5" Type="http://schemas.openxmlformats.org/officeDocument/2006/relationships/image" Target="../media/image40.jpeg"/><Relationship Id="rId15" Type="http://schemas.openxmlformats.org/officeDocument/2006/relationships/image" Target="../media/image18.jpeg"/><Relationship Id="rId10" Type="http://schemas.openxmlformats.org/officeDocument/2006/relationships/image" Target="../media/image14.jpeg"/><Relationship Id="rId19" Type="http://schemas.openxmlformats.org/officeDocument/2006/relationships/image" Target="../media/image47.png"/><Relationship Id="rId4" Type="http://schemas.openxmlformats.org/officeDocument/2006/relationships/image" Target="../media/image39.jpeg"/><Relationship Id="rId9" Type="http://schemas.openxmlformats.org/officeDocument/2006/relationships/image" Target="../media/image44.jpeg"/><Relationship Id="rId14" Type="http://schemas.openxmlformats.org/officeDocument/2006/relationships/image" Target="../media/image17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6.jpeg"/><Relationship Id="rId13" Type="http://schemas.openxmlformats.org/officeDocument/2006/relationships/image" Target="../media/image16.jpeg"/><Relationship Id="rId18" Type="http://schemas.openxmlformats.org/officeDocument/2006/relationships/image" Target="../media/image59.png"/><Relationship Id="rId3" Type="http://schemas.openxmlformats.org/officeDocument/2006/relationships/image" Target="../media/image51.jpeg"/><Relationship Id="rId21" Type="http://schemas.openxmlformats.org/officeDocument/2006/relationships/image" Target="../media/image62.png"/><Relationship Id="rId7" Type="http://schemas.openxmlformats.org/officeDocument/2006/relationships/image" Target="../media/image55.jpeg"/><Relationship Id="rId12" Type="http://schemas.openxmlformats.org/officeDocument/2006/relationships/image" Target="../media/image15.jpeg"/><Relationship Id="rId17" Type="http://schemas.openxmlformats.org/officeDocument/2006/relationships/image" Target="../media/image14.jpeg"/><Relationship Id="rId2" Type="http://schemas.openxmlformats.org/officeDocument/2006/relationships/image" Target="../media/image50.jpeg"/><Relationship Id="rId16" Type="http://schemas.openxmlformats.org/officeDocument/2006/relationships/image" Target="../media/image19.jpeg"/><Relationship Id="rId20" Type="http://schemas.openxmlformats.org/officeDocument/2006/relationships/image" Target="../media/image61.png"/><Relationship Id="rId1" Type="http://schemas.openxmlformats.org/officeDocument/2006/relationships/image" Target="../media/image49.jpeg"/><Relationship Id="rId6" Type="http://schemas.openxmlformats.org/officeDocument/2006/relationships/image" Target="../media/image54.jpeg"/><Relationship Id="rId11" Type="http://schemas.openxmlformats.org/officeDocument/2006/relationships/hyperlink" Target="#&#1057;&#1086;&#1076;&#1077;&#1088;&#1078;&#1072;&#1085;&#1080;&#1077;!A1"/><Relationship Id="rId5" Type="http://schemas.openxmlformats.org/officeDocument/2006/relationships/image" Target="../media/image53.jpeg"/><Relationship Id="rId15" Type="http://schemas.openxmlformats.org/officeDocument/2006/relationships/image" Target="../media/image18.jpeg"/><Relationship Id="rId10" Type="http://schemas.openxmlformats.org/officeDocument/2006/relationships/image" Target="../media/image58.jpeg"/><Relationship Id="rId19" Type="http://schemas.openxmlformats.org/officeDocument/2006/relationships/image" Target="../media/image60.png"/><Relationship Id="rId4" Type="http://schemas.openxmlformats.org/officeDocument/2006/relationships/image" Target="../media/image52.jpeg"/><Relationship Id="rId9" Type="http://schemas.openxmlformats.org/officeDocument/2006/relationships/image" Target="../media/image57.jpeg"/><Relationship Id="rId14" Type="http://schemas.openxmlformats.org/officeDocument/2006/relationships/image" Target="../media/image17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70.jpeg"/><Relationship Id="rId13" Type="http://schemas.openxmlformats.org/officeDocument/2006/relationships/image" Target="../media/image75.jpeg"/><Relationship Id="rId18" Type="http://schemas.openxmlformats.org/officeDocument/2006/relationships/image" Target="../media/image16.jpeg"/><Relationship Id="rId26" Type="http://schemas.openxmlformats.org/officeDocument/2006/relationships/image" Target="../media/image81.png"/><Relationship Id="rId3" Type="http://schemas.openxmlformats.org/officeDocument/2006/relationships/image" Target="../media/image65.jpeg"/><Relationship Id="rId21" Type="http://schemas.openxmlformats.org/officeDocument/2006/relationships/image" Target="../media/image19.jpeg"/><Relationship Id="rId7" Type="http://schemas.openxmlformats.org/officeDocument/2006/relationships/image" Target="../media/image69.jpeg"/><Relationship Id="rId12" Type="http://schemas.openxmlformats.org/officeDocument/2006/relationships/image" Target="../media/image74.jpeg"/><Relationship Id="rId17" Type="http://schemas.openxmlformats.org/officeDocument/2006/relationships/image" Target="../media/image15.jpeg"/><Relationship Id="rId25" Type="http://schemas.openxmlformats.org/officeDocument/2006/relationships/image" Target="../media/image80.png"/><Relationship Id="rId2" Type="http://schemas.openxmlformats.org/officeDocument/2006/relationships/image" Target="../media/image64.jpeg"/><Relationship Id="rId16" Type="http://schemas.openxmlformats.org/officeDocument/2006/relationships/hyperlink" Target="#&#1057;&#1086;&#1076;&#1077;&#1088;&#1078;&#1072;&#1085;&#1080;&#1077;!A1"/><Relationship Id="rId20" Type="http://schemas.openxmlformats.org/officeDocument/2006/relationships/image" Target="../media/image18.jpeg"/><Relationship Id="rId29" Type="http://schemas.openxmlformats.org/officeDocument/2006/relationships/image" Target="../media/image84.png"/><Relationship Id="rId1" Type="http://schemas.openxmlformats.org/officeDocument/2006/relationships/image" Target="../media/image63.jpeg"/><Relationship Id="rId6" Type="http://schemas.openxmlformats.org/officeDocument/2006/relationships/image" Target="../media/image68.jpeg"/><Relationship Id="rId11" Type="http://schemas.openxmlformats.org/officeDocument/2006/relationships/image" Target="../media/image73.jpeg"/><Relationship Id="rId24" Type="http://schemas.openxmlformats.org/officeDocument/2006/relationships/image" Target="../media/image79.png"/><Relationship Id="rId5" Type="http://schemas.openxmlformats.org/officeDocument/2006/relationships/image" Target="../media/image67.jpeg"/><Relationship Id="rId15" Type="http://schemas.openxmlformats.org/officeDocument/2006/relationships/image" Target="../media/image14.jpeg"/><Relationship Id="rId23" Type="http://schemas.openxmlformats.org/officeDocument/2006/relationships/image" Target="../media/image78.png"/><Relationship Id="rId28" Type="http://schemas.openxmlformats.org/officeDocument/2006/relationships/image" Target="../media/image83.png"/><Relationship Id="rId10" Type="http://schemas.openxmlformats.org/officeDocument/2006/relationships/image" Target="../media/image72.jpeg"/><Relationship Id="rId19" Type="http://schemas.openxmlformats.org/officeDocument/2006/relationships/image" Target="../media/image17.jpeg"/><Relationship Id="rId4" Type="http://schemas.openxmlformats.org/officeDocument/2006/relationships/image" Target="../media/image66.jpeg"/><Relationship Id="rId9" Type="http://schemas.openxmlformats.org/officeDocument/2006/relationships/image" Target="../media/image71.jpeg"/><Relationship Id="rId14" Type="http://schemas.openxmlformats.org/officeDocument/2006/relationships/image" Target="../media/image76.jpeg"/><Relationship Id="rId22" Type="http://schemas.openxmlformats.org/officeDocument/2006/relationships/image" Target="../media/image77.png"/><Relationship Id="rId27" Type="http://schemas.openxmlformats.org/officeDocument/2006/relationships/image" Target="../media/image82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5.jpg"/><Relationship Id="rId13" Type="http://schemas.openxmlformats.org/officeDocument/2006/relationships/image" Target="../media/image90.png"/><Relationship Id="rId3" Type="http://schemas.openxmlformats.org/officeDocument/2006/relationships/image" Target="../media/image15.jpeg"/><Relationship Id="rId7" Type="http://schemas.openxmlformats.org/officeDocument/2006/relationships/image" Target="../media/image19.jpeg"/><Relationship Id="rId12" Type="http://schemas.openxmlformats.org/officeDocument/2006/relationships/image" Target="../media/image89.jpg"/><Relationship Id="rId17" Type="http://schemas.openxmlformats.org/officeDocument/2006/relationships/image" Target="../media/image94.png"/><Relationship Id="rId2" Type="http://schemas.openxmlformats.org/officeDocument/2006/relationships/hyperlink" Target="#&#1057;&#1086;&#1076;&#1077;&#1088;&#1078;&#1072;&#1085;&#1080;&#1077;!A1"/><Relationship Id="rId16" Type="http://schemas.openxmlformats.org/officeDocument/2006/relationships/image" Target="../media/image93.png"/><Relationship Id="rId1" Type="http://schemas.openxmlformats.org/officeDocument/2006/relationships/image" Target="../media/image14.jpeg"/><Relationship Id="rId6" Type="http://schemas.openxmlformats.org/officeDocument/2006/relationships/image" Target="../media/image18.jpeg"/><Relationship Id="rId11" Type="http://schemas.openxmlformats.org/officeDocument/2006/relationships/image" Target="../media/image88.jpg"/><Relationship Id="rId5" Type="http://schemas.openxmlformats.org/officeDocument/2006/relationships/image" Target="../media/image17.jpeg"/><Relationship Id="rId15" Type="http://schemas.openxmlformats.org/officeDocument/2006/relationships/image" Target="../media/image92.jpg"/><Relationship Id="rId10" Type="http://schemas.openxmlformats.org/officeDocument/2006/relationships/image" Target="../media/image87.png"/><Relationship Id="rId4" Type="http://schemas.openxmlformats.org/officeDocument/2006/relationships/image" Target="../media/image16.jpeg"/><Relationship Id="rId9" Type="http://schemas.openxmlformats.org/officeDocument/2006/relationships/image" Target="../media/image86.png"/><Relationship Id="rId14" Type="http://schemas.openxmlformats.org/officeDocument/2006/relationships/image" Target="../media/image91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2.jpeg"/><Relationship Id="rId13" Type="http://schemas.openxmlformats.org/officeDocument/2006/relationships/image" Target="../media/image14.jpeg"/><Relationship Id="rId18" Type="http://schemas.openxmlformats.org/officeDocument/2006/relationships/image" Target="../media/image16.jpeg"/><Relationship Id="rId26" Type="http://schemas.openxmlformats.org/officeDocument/2006/relationships/image" Target="../media/image113.png"/><Relationship Id="rId3" Type="http://schemas.openxmlformats.org/officeDocument/2006/relationships/image" Target="../media/image97.jpeg"/><Relationship Id="rId21" Type="http://schemas.openxmlformats.org/officeDocument/2006/relationships/image" Target="../media/image19.jpeg"/><Relationship Id="rId7" Type="http://schemas.openxmlformats.org/officeDocument/2006/relationships/image" Target="../media/image101.jpeg"/><Relationship Id="rId12" Type="http://schemas.openxmlformats.org/officeDocument/2006/relationships/image" Target="../media/image106.jpeg"/><Relationship Id="rId17" Type="http://schemas.openxmlformats.org/officeDocument/2006/relationships/image" Target="../media/image15.jpeg"/><Relationship Id="rId25" Type="http://schemas.openxmlformats.org/officeDocument/2006/relationships/image" Target="../media/image112.png"/><Relationship Id="rId2" Type="http://schemas.openxmlformats.org/officeDocument/2006/relationships/image" Target="../media/image96.jpeg"/><Relationship Id="rId16" Type="http://schemas.openxmlformats.org/officeDocument/2006/relationships/hyperlink" Target="#&#1057;&#1086;&#1076;&#1077;&#1088;&#1078;&#1072;&#1085;&#1080;&#1077;!A1"/><Relationship Id="rId20" Type="http://schemas.openxmlformats.org/officeDocument/2006/relationships/image" Target="../media/image18.jpeg"/><Relationship Id="rId29" Type="http://schemas.openxmlformats.org/officeDocument/2006/relationships/image" Target="../media/image116.png"/><Relationship Id="rId1" Type="http://schemas.openxmlformats.org/officeDocument/2006/relationships/image" Target="../media/image95.jpeg"/><Relationship Id="rId6" Type="http://schemas.openxmlformats.org/officeDocument/2006/relationships/image" Target="../media/image100.jpeg"/><Relationship Id="rId11" Type="http://schemas.openxmlformats.org/officeDocument/2006/relationships/image" Target="../media/image105.jpeg"/><Relationship Id="rId24" Type="http://schemas.openxmlformats.org/officeDocument/2006/relationships/image" Target="../media/image111.png"/><Relationship Id="rId5" Type="http://schemas.openxmlformats.org/officeDocument/2006/relationships/image" Target="../media/image99.jpeg"/><Relationship Id="rId15" Type="http://schemas.openxmlformats.org/officeDocument/2006/relationships/image" Target="../media/image108.jpeg"/><Relationship Id="rId23" Type="http://schemas.openxmlformats.org/officeDocument/2006/relationships/image" Target="../media/image110.png"/><Relationship Id="rId28" Type="http://schemas.openxmlformats.org/officeDocument/2006/relationships/image" Target="../media/image115.png"/><Relationship Id="rId10" Type="http://schemas.openxmlformats.org/officeDocument/2006/relationships/image" Target="../media/image104.jpeg"/><Relationship Id="rId19" Type="http://schemas.openxmlformats.org/officeDocument/2006/relationships/image" Target="../media/image17.jpeg"/><Relationship Id="rId4" Type="http://schemas.openxmlformats.org/officeDocument/2006/relationships/image" Target="../media/image98.jpeg"/><Relationship Id="rId9" Type="http://schemas.openxmlformats.org/officeDocument/2006/relationships/image" Target="../media/image103.jpeg"/><Relationship Id="rId14" Type="http://schemas.openxmlformats.org/officeDocument/2006/relationships/image" Target="../media/image107.jpeg"/><Relationship Id="rId22" Type="http://schemas.openxmlformats.org/officeDocument/2006/relationships/image" Target="../media/image109.png"/><Relationship Id="rId27" Type="http://schemas.openxmlformats.org/officeDocument/2006/relationships/image" Target="../media/image114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4.jpeg"/><Relationship Id="rId13" Type="http://schemas.openxmlformats.org/officeDocument/2006/relationships/image" Target="../media/image129.jpeg"/><Relationship Id="rId18" Type="http://schemas.openxmlformats.org/officeDocument/2006/relationships/image" Target="../media/image17.jpeg"/><Relationship Id="rId26" Type="http://schemas.openxmlformats.org/officeDocument/2006/relationships/image" Target="../media/image135.png"/><Relationship Id="rId3" Type="http://schemas.openxmlformats.org/officeDocument/2006/relationships/image" Target="../media/image119.jpeg"/><Relationship Id="rId21" Type="http://schemas.openxmlformats.org/officeDocument/2006/relationships/image" Target="../media/image14.jpeg"/><Relationship Id="rId7" Type="http://schemas.openxmlformats.org/officeDocument/2006/relationships/image" Target="../media/image123.jpeg"/><Relationship Id="rId12" Type="http://schemas.openxmlformats.org/officeDocument/2006/relationships/image" Target="../media/image128.jpeg"/><Relationship Id="rId17" Type="http://schemas.openxmlformats.org/officeDocument/2006/relationships/image" Target="../media/image16.jpeg"/><Relationship Id="rId25" Type="http://schemas.openxmlformats.org/officeDocument/2006/relationships/image" Target="../media/image134.png"/><Relationship Id="rId2" Type="http://schemas.openxmlformats.org/officeDocument/2006/relationships/image" Target="../media/image118.jpeg"/><Relationship Id="rId16" Type="http://schemas.openxmlformats.org/officeDocument/2006/relationships/image" Target="../media/image15.jpeg"/><Relationship Id="rId20" Type="http://schemas.openxmlformats.org/officeDocument/2006/relationships/image" Target="../media/image19.jpeg"/><Relationship Id="rId29" Type="http://schemas.openxmlformats.org/officeDocument/2006/relationships/image" Target="../media/image138.png"/><Relationship Id="rId1" Type="http://schemas.openxmlformats.org/officeDocument/2006/relationships/image" Target="../media/image117.jpeg"/><Relationship Id="rId6" Type="http://schemas.openxmlformats.org/officeDocument/2006/relationships/image" Target="../media/image122.jpeg"/><Relationship Id="rId11" Type="http://schemas.openxmlformats.org/officeDocument/2006/relationships/image" Target="../media/image127.jpeg"/><Relationship Id="rId24" Type="http://schemas.openxmlformats.org/officeDocument/2006/relationships/image" Target="../media/image133.png"/><Relationship Id="rId5" Type="http://schemas.openxmlformats.org/officeDocument/2006/relationships/image" Target="../media/image121.jpeg"/><Relationship Id="rId15" Type="http://schemas.openxmlformats.org/officeDocument/2006/relationships/hyperlink" Target="#&#1057;&#1086;&#1076;&#1077;&#1088;&#1078;&#1072;&#1085;&#1080;&#1077;!A1"/><Relationship Id="rId23" Type="http://schemas.openxmlformats.org/officeDocument/2006/relationships/image" Target="../media/image132.png"/><Relationship Id="rId28" Type="http://schemas.openxmlformats.org/officeDocument/2006/relationships/image" Target="../media/image137.png"/><Relationship Id="rId10" Type="http://schemas.openxmlformats.org/officeDocument/2006/relationships/image" Target="../media/image126.jpeg"/><Relationship Id="rId19" Type="http://schemas.openxmlformats.org/officeDocument/2006/relationships/image" Target="../media/image18.jpeg"/><Relationship Id="rId4" Type="http://schemas.openxmlformats.org/officeDocument/2006/relationships/image" Target="../media/image120.jpeg"/><Relationship Id="rId9" Type="http://schemas.openxmlformats.org/officeDocument/2006/relationships/image" Target="../media/image125.jpeg"/><Relationship Id="rId14" Type="http://schemas.openxmlformats.org/officeDocument/2006/relationships/image" Target="../media/image130.jpeg"/><Relationship Id="rId22" Type="http://schemas.openxmlformats.org/officeDocument/2006/relationships/image" Target="../media/image131.png"/><Relationship Id="rId27" Type="http://schemas.openxmlformats.org/officeDocument/2006/relationships/image" Target="../media/image136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jpeg"/><Relationship Id="rId13" Type="http://schemas.openxmlformats.org/officeDocument/2006/relationships/image" Target="../media/image14.jpeg"/><Relationship Id="rId18" Type="http://schemas.openxmlformats.org/officeDocument/2006/relationships/image" Target="../media/image143.jpeg"/><Relationship Id="rId3" Type="http://schemas.openxmlformats.org/officeDocument/2006/relationships/image" Target="../media/image64.jpeg"/><Relationship Id="rId21" Type="http://schemas.openxmlformats.org/officeDocument/2006/relationships/image" Target="../media/image79.png"/><Relationship Id="rId7" Type="http://schemas.openxmlformats.org/officeDocument/2006/relationships/image" Target="../media/image68.jpeg"/><Relationship Id="rId12" Type="http://schemas.openxmlformats.org/officeDocument/2006/relationships/image" Target="../media/image73.jpeg"/><Relationship Id="rId17" Type="http://schemas.openxmlformats.org/officeDocument/2006/relationships/image" Target="../media/image142.jpeg"/><Relationship Id="rId2" Type="http://schemas.openxmlformats.org/officeDocument/2006/relationships/image" Target="../media/image63.jpeg"/><Relationship Id="rId16" Type="http://schemas.openxmlformats.org/officeDocument/2006/relationships/image" Target="../media/image141.jpeg"/><Relationship Id="rId20" Type="http://schemas.openxmlformats.org/officeDocument/2006/relationships/image" Target="../media/image78.png"/><Relationship Id="rId1" Type="http://schemas.openxmlformats.org/officeDocument/2006/relationships/hyperlink" Target="#&#1057;&#1086;&#1076;&#1077;&#1088;&#1078;&#1072;&#1085;&#1080;&#1077;!A1"/><Relationship Id="rId6" Type="http://schemas.openxmlformats.org/officeDocument/2006/relationships/image" Target="../media/image67.jpeg"/><Relationship Id="rId11" Type="http://schemas.openxmlformats.org/officeDocument/2006/relationships/image" Target="../media/image72.jpeg"/><Relationship Id="rId24" Type="http://schemas.openxmlformats.org/officeDocument/2006/relationships/image" Target="../media/image82.png"/><Relationship Id="rId5" Type="http://schemas.openxmlformats.org/officeDocument/2006/relationships/image" Target="../media/image66.jpeg"/><Relationship Id="rId15" Type="http://schemas.openxmlformats.org/officeDocument/2006/relationships/image" Target="../media/image140.jpeg"/><Relationship Id="rId23" Type="http://schemas.openxmlformats.org/officeDocument/2006/relationships/image" Target="../media/image81.png"/><Relationship Id="rId10" Type="http://schemas.openxmlformats.org/officeDocument/2006/relationships/image" Target="../media/image71.jpeg"/><Relationship Id="rId19" Type="http://schemas.openxmlformats.org/officeDocument/2006/relationships/image" Target="../media/image77.png"/><Relationship Id="rId4" Type="http://schemas.openxmlformats.org/officeDocument/2006/relationships/image" Target="../media/image65.jpeg"/><Relationship Id="rId9" Type="http://schemas.openxmlformats.org/officeDocument/2006/relationships/image" Target="../media/image70.jpeg"/><Relationship Id="rId14" Type="http://schemas.openxmlformats.org/officeDocument/2006/relationships/image" Target="../media/image139.jpeg"/><Relationship Id="rId22" Type="http://schemas.openxmlformats.org/officeDocument/2006/relationships/image" Target="../media/image8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4.png"/><Relationship Id="rId13" Type="http://schemas.openxmlformats.org/officeDocument/2006/relationships/image" Target="../media/image149.png"/><Relationship Id="rId18" Type="http://schemas.openxmlformats.org/officeDocument/2006/relationships/image" Target="../media/image154.jpg"/><Relationship Id="rId26" Type="http://schemas.openxmlformats.org/officeDocument/2006/relationships/image" Target="../media/image162.jpg"/><Relationship Id="rId3" Type="http://schemas.openxmlformats.org/officeDocument/2006/relationships/image" Target="../media/image139.jpeg"/><Relationship Id="rId21" Type="http://schemas.openxmlformats.org/officeDocument/2006/relationships/image" Target="../media/image157.jpg"/><Relationship Id="rId7" Type="http://schemas.openxmlformats.org/officeDocument/2006/relationships/image" Target="../media/image143.jpeg"/><Relationship Id="rId12" Type="http://schemas.openxmlformats.org/officeDocument/2006/relationships/image" Target="../media/image148.png"/><Relationship Id="rId17" Type="http://schemas.openxmlformats.org/officeDocument/2006/relationships/image" Target="../media/image153.jpg"/><Relationship Id="rId25" Type="http://schemas.openxmlformats.org/officeDocument/2006/relationships/image" Target="../media/image161.jpg"/><Relationship Id="rId2" Type="http://schemas.openxmlformats.org/officeDocument/2006/relationships/hyperlink" Target="#&#1057;&#1086;&#1076;&#1077;&#1088;&#1078;&#1072;&#1085;&#1080;&#1077;!A1"/><Relationship Id="rId16" Type="http://schemas.openxmlformats.org/officeDocument/2006/relationships/image" Target="../media/image152.jpg"/><Relationship Id="rId20" Type="http://schemas.openxmlformats.org/officeDocument/2006/relationships/image" Target="../media/image156.jpg"/><Relationship Id="rId1" Type="http://schemas.openxmlformats.org/officeDocument/2006/relationships/image" Target="../media/image14.jpeg"/><Relationship Id="rId6" Type="http://schemas.openxmlformats.org/officeDocument/2006/relationships/image" Target="../media/image142.jpeg"/><Relationship Id="rId11" Type="http://schemas.openxmlformats.org/officeDocument/2006/relationships/image" Target="../media/image147.png"/><Relationship Id="rId24" Type="http://schemas.openxmlformats.org/officeDocument/2006/relationships/image" Target="../media/image160.jpg"/><Relationship Id="rId5" Type="http://schemas.openxmlformats.org/officeDocument/2006/relationships/image" Target="../media/image141.jpeg"/><Relationship Id="rId15" Type="http://schemas.openxmlformats.org/officeDocument/2006/relationships/image" Target="../media/image151.jpg"/><Relationship Id="rId23" Type="http://schemas.openxmlformats.org/officeDocument/2006/relationships/image" Target="../media/image159.jpg"/><Relationship Id="rId10" Type="http://schemas.openxmlformats.org/officeDocument/2006/relationships/image" Target="../media/image146.png"/><Relationship Id="rId19" Type="http://schemas.openxmlformats.org/officeDocument/2006/relationships/image" Target="../media/image155.jpg"/><Relationship Id="rId4" Type="http://schemas.openxmlformats.org/officeDocument/2006/relationships/image" Target="../media/image140.jpeg"/><Relationship Id="rId9" Type="http://schemas.openxmlformats.org/officeDocument/2006/relationships/image" Target="../media/image145.png"/><Relationship Id="rId14" Type="http://schemas.openxmlformats.org/officeDocument/2006/relationships/image" Target="../media/image150.png"/><Relationship Id="rId22" Type="http://schemas.openxmlformats.org/officeDocument/2006/relationships/image" Target="../media/image158.jp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.jpeg"/><Relationship Id="rId13" Type="http://schemas.openxmlformats.org/officeDocument/2006/relationships/image" Target="../media/image76.jpeg"/><Relationship Id="rId18" Type="http://schemas.openxmlformats.org/officeDocument/2006/relationships/image" Target="../media/image140.jpeg"/><Relationship Id="rId26" Type="http://schemas.openxmlformats.org/officeDocument/2006/relationships/image" Target="../media/image167.png"/><Relationship Id="rId3" Type="http://schemas.openxmlformats.org/officeDocument/2006/relationships/image" Target="../media/image66.jpeg"/><Relationship Id="rId21" Type="http://schemas.openxmlformats.org/officeDocument/2006/relationships/image" Target="../media/image143.jpeg"/><Relationship Id="rId7" Type="http://schemas.openxmlformats.org/officeDocument/2006/relationships/image" Target="../media/image70.jpeg"/><Relationship Id="rId12" Type="http://schemas.openxmlformats.org/officeDocument/2006/relationships/image" Target="../media/image75.jpeg"/><Relationship Id="rId17" Type="http://schemas.openxmlformats.org/officeDocument/2006/relationships/image" Target="../media/image139.jpeg"/><Relationship Id="rId25" Type="http://schemas.openxmlformats.org/officeDocument/2006/relationships/image" Target="../media/image166.png"/><Relationship Id="rId2" Type="http://schemas.openxmlformats.org/officeDocument/2006/relationships/image" Target="../media/image65.jpeg"/><Relationship Id="rId16" Type="http://schemas.openxmlformats.org/officeDocument/2006/relationships/hyperlink" Target="#&#1057;&#1086;&#1076;&#1077;&#1088;&#1078;&#1072;&#1085;&#1080;&#1077;!A1"/><Relationship Id="rId20" Type="http://schemas.openxmlformats.org/officeDocument/2006/relationships/image" Target="../media/image142.jpeg"/><Relationship Id="rId29" Type="http://schemas.openxmlformats.org/officeDocument/2006/relationships/image" Target="../media/image170.png"/><Relationship Id="rId1" Type="http://schemas.openxmlformats.org/officeDocument/2006/relationships/image" Target="../media/image64.jpeg"/><Relationship Id="rId6" Type="http://schemas.openxmlformats.org/officeDocument/2006/relationships/image" Target="../media/image69.jpeg"/><Relationship Id="rId11" Type="http://schemas.openxmlformats.org/officeDocument/2006/relationships/image" Target="../media/image74.jpeg"/><Relationship Id="rId24" Type="http://schemas.openxmlformats.org/officeDocument/2006/relationships/image" Target="../media/image165.png"/><Relationship Id="rId5" Type="http://schemas.openxmlformats.org/officeDocument/2006/relationships/image" Target="../media/image68.jpeg"/><Relationship Id="rId15" Type="http://schemas.openxmlformats.org/officeDocument/2006/relationships/image" Target="../media/image14.jpeg"/><Relationship Id="rId23" Type="http://schemas.openxmlformats.org/officeDocument/2006/relationships/image" Target="../media/image164.png"/><Relationship Id="rId28" Type="http://schemas.openxmlformats.org/officeDocument/2006/relationships/image" Target="../media/image169.png"/><Relationship Id="rId10" Type="http://schemas.openxmlformats.org/officeDocument/2006/relationships/image" Target="../media/image73.jpeg"/><Relationship Id="rId19" Type="http://schemas.openxmlformats.org/officeDocument/2006/relationships/image" Target="../media/image141.jpeg"/><Relationship Id="rId4" Type="http://schemas.openxmlformats.org/officeDocument/2006/relationships/image" Target="../media/image67.jpeg"/><Relationship Id="rId9" Type="http://schemas.openxmlformats.org/officeDocument/2006/relationships/image" Target="../media/image72.jpeg"/><Relationship Id="rId14" Type="http://schemas.openxmlformats.org/officeDocument/2006/relationships/image" Target="../media/image63.jpeg"/><Relationship Id="rId22" Type="http://schemas.openxmlformats.org/officeDocument/2006/relationships/image" Target="../media/image163.png"/><Relationship Id="rId27" Type="http://schemas.openxmlformats.org/officeDocument/2006/relationships/image" Target="../media/image168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.jpeg"/><Relationship Id="rId13" Type="http://schemas.openxmlformats.org/officeDocument/2006/relationships/image" Target="../media/image76.jpeg"/><Relationship Id="rId18" Type="http://schemas.openxmlformats.org/officeDocument/2006/relationships/image" Target="../media/image140.jpeg"/><Relationship Id="rId26" Type="http://schemas.openxmlformats.org/officeDocument/2006/relationships/image" Target="../media/image167.png"/><Relationship Id="rId3" Type="http://schemas.openxmlformats.org/officeDocument/2006/relationships/image" Target="../media/image66.jpeg"/><Relationship Id="rId21" Type="http://schemas.openxmlformats.org/officeDocument/2006/relationships/image" Target="../media/image143.jpeg"/><Relationship Id="rId7" Type="http://schemas.openxmlformats.org/officeDocument/2006/relationships/image" Target="../media/image70.jpeg"/><Relationship Id="rId12" Type="http://schemas.openxmlformats.org/officeDocument/2006/relationships/image" Target="../media/image75.jpeg"/><Relationship Id="rId17" Type="http://schemas.openxmlformats.org/officeDocument/2006/relationships/image" Target="../media/image139.jpeg"/><Relationship Id="rId25" Type="http://schemas.openxmlformats.org/officeDocument/2006/relationships/image" Target="../media/image166.png"/><Relationship Id="rId2" Type="http://schemas.openxmlformats.org/officeDocument/2006/relationships/image" Target="../media/image65.jpeg"/><Relationship Id="rId16" Type="http://schemas.openxmlformats.org/officeDocument/2006/relationships/hyperlink" Target="#&#1057;&#1086;&#1076;&#1077;&#1088;&#1078;&#1072;&#1085;&#1080;&#1077;!A1"/><Relationship Id="rId20" Type="http://schemas.openxmlformats.org/officeDocument/2006/relationships/image" Target="../media/image142.jpeg"/><Relationship Id="rId29" Type="http://schemas.openxmlformats.org/officeDocument/2006/relationships/image" Target="../media/image170.png"/><Relationship Id="rId1" Type="http://schemas.openxmlformats.org/officeDocument/2006/relationships/image" Target="../media/image64.jpeg"/><Relationship Id="rId6" Type="http://schemas.openxmlformats.org/officeDocument/2006/relationships/image" Target="../media/image69.jpeg"/><Relationship Id="rId11" Type="http://schemas.openxmlformats.org/officeDocument/2006/relationships/image" Target="../media/image74.jpeg"/><Relationship Id="rId24" Type="http://schemas.openxmlformats.org/officeDocument/2006/relationships/image" Target="../media/image165.png"/><Relationship Id="rId5" Type="http://schemas.openxmlformats.org/officeDocument/2006/relationships/image" Target="../media/image68.jpeg"/><Relationship Id="rId15" Type="http://schemas.openxmlformats.org/officeDocument/2006/relationships/image" Target="../media/image14.jpeg"/><Relationship Id="rId23" Type="http://schemas.openxmlformats.org/officeDocument/2006/relationships/image" Target="../media/image164.png"/><Relationship Id="rId28" Type="http://schemas.openxmlformats.org/officeDocument/2006/relationships/image" Target="../media/image169.png"/><Relationship Id="rId10" Type="http://schemas.openxmlformats.org/officeDocument/2006/relationships/image" Target="../media/image73.jpeg"/><Relationship Id="rId19" Type="http://schemas.openxmlformats.org/officeDocument/2006/relationships/image" Target="../media/image141.jpeg"/><Relationship Id="rId4" Type="http://schemas.openxmlformats.org/officeDocument/2006/relationships/image" Target="../media/image67.jpeg"/><Relationship Id="rId9" Type="http://schemas.openxmlformats.org/officeDocument/2006/relationships/image" Target="../media/image72.jpeg"/><Relationship Id="rId14" Type="http://schemas.openxmlformats.org/officeDocument/2006/relationships/image" Target="../media/image63.jpeg"/><Relationship Id="rId22" Type="http://schemas.openxmlformats.org/officeDocument/2006/relationships/image" Target="../media/image163.png"/><Relationship Id="rId27" Type="http://schemas.openxmlformats.org/officeDocument/2006/relationships/image" Target="../media/image168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3.jpeg"/><Relationship Id="rId13" Type="http://schemas.openxmlformats.org/officeDocument/2006/relationships/image" Target="../media/image108.jpeg"/><Relationship Id="rId18" Type="http://schemas.openxmlformats.org/officeDocument/2006/relationships/image" Target="../media/image140.jpeg"/><Relationship Id="rId26" Type="http://schemas.openxmlformats.org/officeDocument/2006/relationships/image" Target="../media/image176.png"/><Relationship Id="rId3" Type="http://schemas.openxmlformats.org/officeDocument/2006/relationships/image" Target="../media/image98.jpeg"/><Relationship Id="rId21" Type="http://schemas.openxmlformats.org/officeDocument/2006/relationships/image" Target="../media/image143.jpeg"/><Relationship Id="rId7" Type="http://schemas.openxmlformats.org/officeDocument/2006/relationships/image" Target="../media/image102.jpeg"/><Relationship Id="rId12" Type="http://schemas.openxmlformats.org/officeDocument/2006/relationships/image" Target="../media/image107.jpeg"/><Relationship Id="rId17" Type="http://schemas.openxmlformats.org/officeDocument/2006/relationships/image" Target="../media/image139.jpeg"/><Relationship Id="rId25" Type="http://schemas.openxmlformats.org/officeDocument/2006/relationships/image" Target="../media/image175.png"/><Relationship Id="rId2" Type="http://schemas.openxmlformats.org/officeDocument/2006/relationships/image" Target="../media/image97.jpeg"/><Relationship Id="rId16" Type="http://schemas.openxmlformats.org/officeDocument/2006/relationships/hyperlink" Target="#&#1057;&#1086;&#1076;&#1077;&#1088;&#1078;&#1072;&#1085;&#1080;&#1077;!A1"/><Relationship Id="rId20" Type="http://schemas.openxmlformats.org/officeDocument/2006/relationships/image" Target="../media/image142.jpeg"/><Relationship Id="rId29" Type="http://schemas.openxmlformats.org/officeDocument/2006/relationships/image" Target="../media/image179.png"/><Relationship Id="rId1" Type="http://schemas.openxmlformats.org/officeDocument/2006/relationships/image" Target="../media/image96.jpeg"/><Relationship Id="rId6" Type="http://schemas.openxmlformats.org/officeDocument/2006/relationships/image" Target="../media/image101.jpeg"/><Relationship Id="rId11" Type="http://schemas.openxmlformats.org/officeDocument/2006/relationships/image" Target="../media/image106.jpeg"/><Relationship Id="rId24" Type="http://schemas.openxmlformats.org/officeDocument/2006/relationships/image" Target="../media/image174.png"/><Relationship Id="rId5" Type="http://schemas.openxmlformats.org/officeDocument/2006/relationships/image" Target="../media/image100.jpeg"/><Relationship Id="rId15" Type="http://schemas.openxmlformats.org/officeDocument/2006/relationships/image" Target="../media/image14.jpeg"/><Relationship Id="rId23" Type="http://schemas.openxmlformats.org/officeDocument/2006/relationships/image" Target="../media/image173.png"/><Relationship Id="rId28" Type="http://schemas.openxmlformats.org/officeDocument/2006/relationships/image" Target="../media/image178.png"/><Relationship Id="rId10" Type="http://schemas.openxmlformats.org/officeDocument/2006/relationships/image" Target="../media/image105.jpeg"/><Relationship Id="rId19" Type="http://schemas.openxmlformats.org/officeDocument/2006/relationships/image" Target="../media/image141.jpeg"/><Relationship Id="rId4" Type="http://schemas.openxmlformats.org/officeDocument/2006/relationships/image" Target="../media/image99.jpeg"/><Relationship Id="rId9" Type="http://schemas.openxmlformats.org/officeDocument/2006/relationships/image" Target="../media/image104.jpeg"/><Relationship Id="rId14" Type="http://schemas.openxmlformats.org/officeDocument/2006/relationships/image" Target="../media/image171.jpeg"/><Relationship Id="rId22" Type="http://schemas.openxmlformats.org/officeDocument/2006/relationships/image" Target="../media/image172.png"/><Relationship Id="rId27" Type="http://schemas.openxmlformats.org/officeDocument/2006/relationships/image" Target="../media/image177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7.jpeg"/><Relationship Id="rId13" Type="http://schemas.openxmlformats.org/officeDocument/2006/relationships/image" Target="../media/image192.jpeg"/><Relationship Id="rId18" Type="http://schemas.openxmlformats.org/officeDocument/2006/relationships/image" Target="../media/image16.jpeg"/><Relationship Id="rId26" Type="http://schemas.openxmlformats.org/officeDocument/2006/relationships/image" Target="../media/image198.png"/><Relationship Id="rId3" Type="http://schemas.openxmlformats.org/officeDocument/2006/relationships/image" Target="../media/image182.jpeg"/><Relationship Id="rId21" Type="http://schemas.openxmlformats.org/officeDocument/2006/relationships/image" Target="../media/image19.jpeg"/><Relationship Id="rId34" Type="http://schemas.microsoft.com/office/2007/relationships/hdphoto" Target="../media/hdphoto3.wdp"/><Relationship Id="rId7" Type="http://schemas.openxmlformats.org/officeDocument/2006/relationships/image" Target="../media/image186.jpeg"/><Relationship Id="rId12" Type="http://schemas.openxmlformats.org/officeDocument/2006/relationships/image" Target="../media/image191.jpeg"/><Relationship Id="rId17" Type="http://schemas.openxmlformats.org/officeDocument/2006/relationships/image" Target="../media/image15.jpeg"/><Relationship Id="rId25" Type="http://schemas.openxmlformats.org/officeDocument/2006/relationships/image" Target="../media/image197.png"/><Relationship Id="rId33" Type="http://schemas.openxmlformats.org/officeDocument/2006/relationships/image" Target="../media/image203.png"/><Relationship Id="rId2" Type="http://schemas.openxmlformats.org/officeDocument/2006/relationships/image" Target="../media/image181.jpeg"/><Relationship Id="rId16" Type="http://schemas.openxmlformats.org/officeDocument/2006/relationships/hyperlink" Target="#&#1057;&#1086;&#1076;&#1077;&#1088;&#1078;&#1072;&#1085;&#1080;&#1077;!A1"/><Relationship Id="rId20" Type="http://schemas.openxmlformats.org/officeDocument/2006/relationships/image" Target="../media/image18.jpeg"/><Relationship Id="rId29" Type="http://schemas.openxmlformats.org/officeDocument/2006/relationships/image" Target="../media/image201.png"/><Relationship Id="rId1" Type="http://schemas.openxmlformats.org/officeDocument/2006/relationships/image" Target="../media/image180.jpeg"/><Relationship Id="rId6" Type="http://schemas.openxmlformats.org/officeDocument/2006/relationships/image" Target="../media/image185.jpeg"/><Relationship Id="rId11" Type="http://schemas.openxmlformats.org/officeDocument/2006/relationships/image" Target="../media/image190.jpeg"/><Relationship Id="rId24" Type="http://schemas.openxmlformats.org/officeDocument/2006/relationships/image" Target="../media/image196.png"/><Relationship Id="rId32" Type="http://schemas.microsoft.com/office/2007/relationships/hdphoto" Target="../media/hdphoto2.wdp"/><Relationship Id="rId5" Type="http://schemas.openxmlformats.org/officeDocument/2006/relationships/image" Target="../media/image184.jpeg"/><Relationship Id="rId15" Type="http://schemas.openxmlformats.org/officeDocument/2006/relationships/image" Target="../media/image14.jpeg"/><Relationship Id="rId23" Type="http://schemas.openxmlformats.org/officeDocument/2006/relationships/image" Target="../media/image195.png"/><Relationship Id="rId28" Type="http://schemas.openxmlformats.org/officeDocument/2006/relationships/image" Target="../media/image200.png"/><Relationship Id="rId36" Type="http://schemas.microsoft.com/office/2007/relationships/hdphoto" Target="../media/hdphoto4.wdp"/><Relationship Id="rId10" Type="http://schemas.openxmlformats.org/officeDocument/2006/relationships/image" Target="../media/image189.jpeg"/><Relationship Id="rId19" Type="http://schemas.openxmlformats.org/officeDocument/2006/relationships/image" Target="../media/image17.jpeg"/><Relationship Id="rId31" Type="http://schemas.openxmlformats.org/officeDocument/2006/relationships/image" Target="../media/image202.png"/><Relationship Id="rId4" Type="http://schemas.openxmlformats.org/officeDocument/2006/relationships/image" Target="../media/image183.jpeg"/><Relationship Id="rId9" Type="http://schemas.openxmlformats.org/officeDocument/2006/relationships/image" Target="../media/image188.jpeg"/><Relationship Id="rId14" Type="http://schemas.openxmlformats.org/officeDocument/2006/relationships/image" Target="../media/image193.jpeg"/><Relationship Id="rId22" Type="http://schemas.openxmlformats.org/officeDocument/2006/relationships/image" Target="../media/image194.jpeg"/><Relationship Id="rId27" Type="http://schemas.openxmlformats.org/officeDocument/2006/relationships/image" Target="../media/image199.png"/><Relationship Id="rId30" Type="http://schemas.microsoft.com/office/2007/relationships/hdphoto" Target="../media/hdphoto1.wdp"/><Relationship Id="rId35" Type="http://schemas.openxmlformats.org/officeDocument/2006/relationships/image" Target="../media/image204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2.jpeg"/><Relationship Id="rId13" Type="http://schemas.openxmlformats.org/officeDocument/2006/relationships/image" Target="../media/image217.jpeg"/><Relationship Id="rId18" Type="http://schemas.openxmlformats.org/officeDocument/2006/relationships/image" Target="../media/image15.jpeg"/><Relationship Id="rId26" Type="http://schemas.openxmlformats.org/officeDocument/2006/relationships/image" Target="../media/image223.png"/><Relationship Id="rId3" Type="http://schemas.openxmlformats.org/officeDocument/2006/relationships/image" Target="../media/image207.jpeg"/><Relationship Id="rId21" Type="http://schemas.openxmlformats.org/officeDocument/2006/relationships/image" Target="../media/image18.jpeg"/><Relationship Id="rId7" Type="http://schemas.openxmlformats.org/officeDocument/2006/relationships/image" Target="../media/image211.jpeg"/><Relationship Id="rId12" Type="http://schemas.openxmlformats.org/officeDocument/2006/relationships/image" Target="../media/image216.jpeg"/><Relationship Id="rId17" Type="http://schemas.openxmlformats.org/officeDocument/2006/relationships/hyperlink" Target="#&#1057;&#1086;&#1076;&#1077;&#1088;&#1078;&#1072;&#1085;&#1080;&#1077;!A1"/><Relationship Id="rId25" Type="http://schemas.openxmlformats.org/officeDocument/2006/relationships/image" Target="../media/image222.png"/><Relationship Id="rId2" Type="http://schemas.openxmlformats.org/officeDocument/2006/relationships/image" Target="../media/image206.jpeg"/><Relationship Id="rId16" Type="http://schemas.openxmlformats.org/officeDocument/2006/relationships/image" Target="../media/image14.jpeg"/><Relationship Id="rId20" Type="http://schemas.openxmlformats.org/officeDocument/2006/relationships/image" Target="../media/image17.jpeg"/><Relationship Id="rId29" Type="http://schemas.openxmlformats.org/officeDocument/2006/relationships/image" Target="../media/image226.png"/><Relationship Id="rId1" Type="http://schemas.openxmlformats.org/officeDocument/2006/relationships/image" Target="../media/image205.jpeg"/><Relationship Id="rId6" Type="http://schemas.openxmlformats.org/officeDocument/2006/relationships/image" Target="../media/image210.jpeg"/><Relationship Id="rId11" Type="http://schemas.openxmlformats.org/officeDocument/2006/relationships/image" Target="../media/image215.jpeg"/><Relationship Id="rId24" Type="http://schemas.openxmlformats.org/officeDocument/2006/relationships/image" Target="../media/image221.png"/><Relationship Id="rId32" Type="http://schemas.openxmlformats.org/officeDocument/2006/relationships/image" Target="../media/image229.png"/><Relationship Id="rId5" Type="http://schemas.openxmlformats.org/officeDocument/2006/relationships/image" Target="../media/image209.jpeg"/><Relationship Id="rId15" Type="http://schemas.openxmlformats.org/officeDocument/2006/relationships/image" Target="../media/image219.jpeg"/><Relationship Id="rId23" Type="http://schemas.openxmlformats.org/officeDocument/2006/relationships/image" Target="../media/image220.png"/><Relationship Id="rId28" Type="http://schemas.openxmlformats.org/officeDocument/2006/relationships/image" Target="../media/image225.png"/><Relationship Id="rId10" Type="http://schemas.openxmlformats.org/officeDocument/2006/relationships/image" Target="../media/image214.jpeg"/><Relationship Id="rId19" Type="http://schemas.openxmlformats.org/officeDocument/2006/relationships/image" Target="../media/image16.jpeg"/><Relationship Id="rId31" Type="http://schemas.openxmlformats.org/officeDocument/2006/relationships/image" Target="../media/image228.png"/><Relationship Id="rId4" Type="http://schemas.openxmlformats.org/officeDocument/2006/relationships/image" Target="../media/image208.jpeg"/><Relationship Id="rId9" Type="http://schemas.openxmlformats.org/officeDocument/2006/relationships/image" Target="../media/image213.jpeg"/><Relationship Id="rId14" Type="http://schemas.openxmlformats.org/officeDocument/2006/relationships/image" Target="../media/image218.jpeg"/><Relationship Id="rId22" Type="http://schemas.openxmlformats.org/officeDocument/2006/relationships/image" Target="../media/image19.jpeg"/><Relationship Id="rId27" Type="http://schemas.openxmlformats.org/officeDocument/2006/relationships/image" Target="../media/image224.png"/><Relationship Id="rId30" Type="http://schemas.openxmlformats.org/officeDocument/2006/relationships/image" Target="../media/image227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2.jpeg"/><Relationship Id="rId13" Type="http://schemas.openxmlformats.org/officeDocument/2006/relationships/image" Target="../media/image217.jpeg"/><Relationship Id="rId18" Type="http://schemas.openxmlformats.org/officeDocument/2006/relationships/image" Target="../media/image139.jpeg"/><Relationship Id="rId26" Type="http://schemas.openxmlformats.org/officeDocument/2006/relationships/image" Target="../media/image223.png"/><Relationship Id="rId3" Type="http://schemas.openxmlformats.org/officeDocument/2006/relationships/image" Target="../media/image230.jpeg"/><Relationship Id="rId21" Type="http://schemas.openxmlformats.org/officeDocument/2006/relationships/image" Target="../media/image142.jpeg"/><Relationship Id="rId7" Type="http://schemas.openxmlformats.org/officeDocument/2006/relationships/image" Target="../media/image211.jpeg"/><Relationship Id="rId12" Type="http://schemas.openxmlformats.org/officeDocument/2006/relationships/image" Target="../media/image235.jpeg"/><Relationship Id="rId17" Type="http://schemas.openxmlformats.org/officeDocument/2006/relationships/hyperlink" Target="#&#1057;&#1086;&#1076;&#1077;&#1088;&#1078;&#1072;&#1085;&#1080;&#1077;!A1"/><Relationship Id="rId25" Type="http://schemas.openxmlformats.org/officeDocument/2006/relationships/image" Target="../media/image222.png"/><Relationship Id="rId2" Type="http://schemas.openxmlformats.org/officeDocument/2006/relationships/image" Target="../media/image206.jpeg"/><Relationship Id="rId16" Type="http://schemas.openxmlformats.org/officeDocument/2006/relationships/image" Target="../media/image14.jpeg"/><Relationship Id="rId20" Type="http://schemas.openxmlformats.org/officeDocument/2006/relationships/image" Target="../media/image141.jpeg"/><Relationship Id="rId29" Type="http://schemas.openxmlformats.org/officeDocument/2006/relationships/image" Target="../media/image226.png"/><Relationship Id="rId1" Type="http://schemas.openxmlformats.org/officeDocument/2006/relationships/image" Target="../media/image205.jpeg"/><Relationship Id="rId6" Type="http://schemas.openxmlformats.org/officeDocument/2006/relationships/image" Target="../media/image210.jpeg"/><Relationship Id="rId11" Type="http://schemas.openxmlformats.org/officeDocument/2006/relationships/image" Target="../media/image234.jpeg"/><Relationship Id="rId24" Type="http://schemas.openxmlformats.org/officeDocument/2006/relationships/image" Target="../media/image221.png"/><Relationship Id="rId32" Type="http://schemas.openxmlformats.org/officeDocument/2006/relationships/image" Target="../media/image239.png"/><Relationship Id="rId5" Type="http://schemas.openxmlformats.org/officeDocument/2006/relationships/image" Target="../media/image231.jpeg"/><Relationship Id="rId15" Type="http://schemas.openxmlformats.org/officeDocument/2006/relationships/image" Target="../media/image237.jpeg"/><Relationship Id="rId23" Type="http://schemas.openxmlformats.org/officeDocument/2006/relationships/image" Target="../media/image220.png"/><Relationship Id="rId28" Type="http://schemas.openxmlformats.org/officeDocument/2006/relationships/image" Target="../media/image225.png"/><Relationship Id="rId10" Type="http://schemas.openxmlformats.org/officeDocument/2006/relationships/image" Target="../media/image214.jpeg"/><Relationship Id="rId19" Type="http://schemas.openxmlformats.org/officeDocument/2006/relationships/image" Target="../media/image140.jpeg"/><Relationship Id="rId31" Type="http://schemas.openxmlformats.org/officeDocument/2006/relationships/image" Target="../media/image238.png"/><Relationship Id="rId4" Type="http://schemas.openxmlformats.org/officeDocument/2006/relationships/image" Target="../media/image208.jpeg"/><Relationship Id="rId9" Type="http://schemas.openxmlformats.org/officeDocument/2006/relationships/image" Target="../media/image233.jpeg"/><Relationship Id="rId14" Type="http://schemas.openxmlformats.org/officeDocument/2006/relationships/image" Target="../media/image236.jpeg"/><Relationship Id="rId22" Type="http://schemas.openxmlformats.org/officeDocument/2006/relationships/image" Target="../media/image143.jpeg"/><Relationship Id="rId27" Type="http://schemas.openxmlformats.org/officeDocument/2006/relationships/image" Target="../media/image224.png"/><Relationship Id="rId30" Type="http://schemas.openxmlformats.org/officeDocument/2006/relationships/image" Target="../media/image227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6.png"/><Relationship Id="rId13" Type="http://schemas.openxmlformats.org/officeDocument/2006/relationships/image" Target="../media/image251.png"/><Relationship Id="rId18" Type="http://schemas.openxmlformats.org/officeDocument/2006/relationships/hyperlink" Target="#&#1057;&#1086;&#1076;&#1077;&#1088;&#1078;&#1072;&#1085;&#1080;&#1077;!A1"/><Relationship Id="rId3" Type="http://schemas.openxmlformats.org/officeDocument/2006/relationships/image" Target="../media/image242.jpeg"/><Relationship Id="rId7" Type="http://schemas.openxmlformats.org/officeDocument/2006/relationships/image" Target="../media/image245.png"/><Relationship Id="rId12" Type="http://schemas.openxmlformats.org/officeDocument/2006/relationships/image" Target="../media/image250.png"/><Relationship Id="rId17" Type="http://schemas.openxmlformats.org/officeDocument/2006/relationships/image" Target="../media/image18.jpeg"/><Relationship Id="rId2" Type="http://schemas.openxmlformats.org/officeDocument/2006/relationships/image" Target="../media/image241.jpeg"/><Relationship Id="rId16" Type="http://schemas.openxmlformats.org/officeDocument/2006/relationships/image" Target="../media/image17.jpeg"/><Relationship Id="rId1" Type="http://schemas.openxmlformats.org/officeDocument/2006/relationships/image" Target="../media/image240.jpeg"/><Relationship Id="rId6" Type="http://schemas.openxmlformats.org/officeDocument/2006/relationships/image" Target="../media/image244.png"/><Relationship Id="rId11" Type="http://schemas.openxmlformats.org/officeDocument/2006/relationships/image" Target="../media/image249.png"/><Relationship Id="rId5" Type="http://schemas.openxmlformats.org/officeDocument/2006/relationships/image" Target="../media/image14.jpeg"/><Relationship Id="rId15" Type="http://schemas.openxmlformats.org/officeDocument/2006/relationships/image" Target="../media/image16.jpeg"/><Relationship Id="rId10" Type="http://schemas.openxmlformats.org/officeDocument/2006/relationships/image" Target="../media/image248.png"/><Relationship Id="rId4" Type="http://schemas.openxmlformats.org/officeDocument/2006/relationships/image" Target="../media/image243.jpeg"/><Relationship Id="rId9" Type="http://schemas.openxmlformats.org/officeDocument/2006/relationships/image" Target="../media/image247.png"/><Relationship Id="rId1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8.png"/><Relationship Id="rId13" Type="http://schemas.openxmlformats.org/officeDocument/2006/relationships/image" Target="../media/image263.png"/><Relationship Id="rId18" Type="http://schemas.openxmlformats.org/officeDocument/2006/relationships/image" Target="../media/image18.jpeg"/><Relationship Id="rId3" Type="http://schemas.openxmlformats.org/officeDocument/2006/relationships/image" Target="../media/image254.jpeg"/><Relationship Id="rId7" Type="http://schemas.openxmlformats.org/officeDocument/2006/relationships/image" Target="../media/image257.png"/><Relationship Id="rId12" Type="http://schemas.openxmlformats.org/officeDocument/2006/relationships/image" Target="../media/image262.png"/><Relationship Id="rId17" Type="http://schemas.openxmlformats.org/officeDocument/2006/relationships/image" Target="../media/image17.jpeg"/><Relationship Id="rId2" Type="http://schemas.openxmlformats.org/officeDocument/2006/relationships/image" Target="../media/image253.jpeg"/><Relationship Id="rId16" Type="http://schemas.openxmlformats.org/officeDocument/2006/relationships/image" Target="../media/image16.jpeg"/><Relationship Id="rId1" Type="http://schemas.openxmlformats.org/officeDocument/2006/relationships/image" Target="../media/image252.jpeg"/><Relationship Id="rId6" Type="http://schemas.openxmlformats.org/officeDocument/2006/relationships/image" Target="../media/image256.png"/><Relationship Id="rId11" Type="http://schemas.openxmlformats.org/officeDocument/2006/relationships/image" Target="../media/image261.png"/><Relationship Id="rId5" Type="http://schemas.openxmlformats.org/officeDocument/2006/relationships/image" Target="../media/image14.jpeg"/><Relationship Id="rId15" Type="http://schemas.openxmlformats.org/officeDocument/2006/relationships/image" Target="../media/image15.jpeg"/><Relationship Id="rId10" Type="http://schemas.openxmlformats.org/officeDocument/2006/relationships/image" Target="../media/image260.png"/><Relationship Id="rId4" Type="http://schemas.openxmlformats.org/officeDocument/2006/relationships/image" Target="../media/image255.jpeg"/><Relationship Id="rId9" Type="http://schemas.openxmlformats.org/officeDocument/2006/relationships/image" Target="../media/image259.png"/><Relationship Id="rId14" Type="http://schemas.openxmlformats.org/officeDocument/2006/relationships/hyperlink" Target="#&#1057;&#1086;&#1076;&#1077;&#1088;&#1078;&#1072;&#1085;&#1080;&#1077;!A1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0.png"/><Relationship Id="rId13" Type="http://schemas.openxmlformats.org/officeDocument/2006/relationships/image" Target="../media/image275.png"/><Relationship Id="rId18" Type="http://schemas.openxmlformats.org/officeDocument/2006/relationships/image" Target="../media/image17.jpeg"/><Relationship Id="rId3" Type="http://schemas.openxmlformats.org/officeDocument/2006/relationships/image" Target="../media/image266.jpeg"/><Relationship Id="rId7" Type="http://schemas.openxmlformats.org/officeDocument/2006/relationships/image" Target="../media/image269.png"/><Relationship Id="rId12" Type="http://schemas.openxmlformats.org/officeDocument/2006/relationships/image" Target="../media/image274.png"/><Relationship Id="rId17" Type="http://schemas.openxmlformats.org/officeDocument/2006/relationships/image" Target="../media/image16.jpeg"/><Relationship Id="rId2" Type="http://schemas.openxmlformats.org/officeDocument/2006/relationships/image" Target="../media/image265.jpeg"/><Relationship Id="rId16" Type="http://schemas.openxmlformats.org/officeDocument/2006/relationships/image" Target="../media/image15.jpeg"/><Relationship Id="rId1" Type="http://schemas.openxmlformats.org/officeDocument/2006/relationships/image" Target="../media/image264.jpeg"/><Relationship Id="rId6" Type="http://schemas.openxmlformats.org/officeDocument/2006/relationships/image" Target="../media/image268.jpeg"/><Relationship Id="rId11" Type="http://schemas.openxmlformats.org/officeDocument/2006/relationships/image" Target="../media/image273.png"/><Relationship Id="rId5" Type="http://schemas.openxmlformats.org/officeDocument/2006/relationships/image" Target="../media/image14.jpeg"/><Relationship Id="rId15" Type="http://schemas.openxmlformats.org/officeDocument/2006/relationships/hyperlink" Target="#&#1057;&#1086;&#1076;&#1077;&#1088;&#1078;&#1072;&#1085;&#1080;&#1077;!A1"/><Relationship Id="rId10" Type="http://schemas.openxmlformats.org/officeDocument/2006/relationships/image" Target="../media/image272.png"/><Relationship Id="rId19" Type="http://schemas.openxmlformats.org/officeDocument/2006/relationships/image" Target="../media/image18.jpeg"/><Relationship Id="rId4" Type="http://schemas.openxmlformats.org/officeDocument/2006/relationships/image" Target="../media/image267.jpeg"/><Relationship Id="rId9" Type="http://schemas.openxmlformats.org/officeDocument/2006/relationships/image" Target="../media/image271.png"/><Relationship Id="rId14" Type="http://schemas.openxmlformats.org/officeDocument/2006/relationships/image" Target="../media/image276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3.png"/><Relationship Id="rId13" Type="http://schemas.openxmlformats.org/officeDocument/2006/relationships/image" Target="../media/image288.png"/><Relationship Id="rId18" Type="http://schemas.openxmlformats.org/officeDocument/2006/relationships/image" Target="../media/image17.jpeg"/><Relationship Id="rId3" Type="http://schemas.openxmlformats.org/officeDocument/2006/relationships/image" Target="../media/image279.jpeg"/><Relationship Id="rId7" Type="http://schemas.openxmlformats.org/officeDocument/2006/relationships/image" Target="../media/image282.png"/><Relationship Id="rId12" Type="http://schemas.openxmlformats.org/officeDocument/2006/relationships/image" Target="../media/image287.png"/><Relationship Id="rId17" Type="http://schemas.openxmlformats.org/officeDocument/2006/relationships/image" Target="../media/image16.jpeg"/><Relationship Id="rId2" Type="http://schemas.openxmlformats.org/officeDocument/2006/relationships/image" Target="../media/image278.jpeg"/><Relationship Id="rId16" Type="http://schemas.openxmlformats.org/officeDocument/2006/relationships/image" Target="../media/image15.jpeg"/><Relationship Id="rId1" Type="http://schemas.openxmlformats.org/officeDocument/2006/relationships/image" Target="../media/image277.jpeg"/><Relationship Id="rId6" Type="http://schemas.openxmlformats.org/officeDocument/2006/relationships/image" Target="../media/image14.jpeg"/><Relationship Id="rId11" Type="http://schemas.openxmlformats.org/officeDocument/2006/relationships/image" Target="../media/image286.png"/><Relationship Id="rId5" Type="http://schemas.openxmlformats.org/officeDocument/2006/relationships/image" Target="../media/image281.jpeg"/><Relationship Id="rId15" Type="http://schemas.openxmlformats.org/officeDocument/2006/relationships/hyperlink" Target="#&#1057;&#1086;&#1076;&#1077;&#1088;&#1078;&#1072;&#1085;&#1080;&#1077;!A1"/><Relationship Id="rId10" Type="http://schemas.openxmlformats.org/officeDocument/2006/relationships/image" Target="../media/image285.png"/><Relationship Id="rId19" Type="http://schemas.openxmlformats.org/officeDocument/2006/relationships/image" Target="../media/image18.jpeg"/><Relationship Id="rId4" Type="http://schemas.openxmlformats.org/officeDocument/2006/relationships/image" Target="../media/image280.jpeg"/><Relationship Id="rId9" Type="http://schemas.openxmlformats.org/officeDocument/2006/relationships/image" Target="../media/image284.png"/><Relationship Id="rId14" Type="http://schemas.openxmlformats.org/officeDocument/2006/relationships/image" Target="../media/image289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6.png"/><Relationship Id="rId13" Type="http://schemas.openxmlformats.org/officeDocument/2006/relationships/image" Target="../media/image301.png"/><Relationship Id="rId18" Type="http://schemas.openxmlformats.org/officeDocument/2006/relationships/image" Target="../media/image17.jpeg"/><Relationship Id="rId3" Type="http://schemas.openxmlformats.org/officeDocument/2006/relationships/image" Target="../media/image292.jpeg"/><Relationship Id="rId7" Type="http://schemas.openxmlformats.org/officeDocument/2006/relationships/image" Target="../media/image295.png"/><Relationship Id="rId12" Type="http://schemas.openxmlformats.org/officeDocument/2006/relationships/image" Target="../media/image300.png"/><Relationship Id="rId17" Type="http://schemas.openxmlformats.org/officeDocument/2006/relationships/image" Target="../media/image16.jpeg"/><Relationship Id="rId2" Type="http://schemas.openxmlformats.org/officeDocument/2006/relationships/image" Target="../media/image291.jpeg"/><Relationship Id="rId16" Type="http://schemas.openxmlformats.org/officeDocument/2006/relationships/image" Target="../media/image15.jpeg"/><Relationship Id="rId1" Type="http://schemas.openxmlformats.org/officeDocument/2006/relationships/image" Target="../media/image290.jpeg"/><Relationship Id="rId6" Type="http://schemas.openxmlformats.org/officeDocument/2006/relationships/image" Target="../media/image14.jpeg"/><Relationship Id="rId11" Type="http://schemas.openxmlformats.org/officeDocument/2006/relationships/image" Target="../media/image299.png"/><Relationship Id="rId5" Type="http://schemas.openxmlformats.org/officeDocument/2006/relationships/image" Target="../media/image294.jpeg"/><Relationship Id="rId15" Type="http://schemas.openxmlformats.org/officeDocument/2006/relationships/hyperlink" Target="#&#1057;&#1086;&#1076;&#1077;&#1088;&#1078;&#1072;&#1085;&#1080;&#1077;!A1"/><Relationship Id="rId10" Type="http://schemas.openxmlformats.org/officeDocument/2006/relationships/image" Target="../media/image298.png"/><Relationship Id="rId19" Type="http://schemas.openxmlformats.org/officeDocument/2006/relationships/image" Target="../media/image18.jpeg"/><Relationship Id="rId4" Type="http://schemas.openxmlformats.org/officeDocument/2006/relationships/image" Target="../media/image293.jpeg"/><Relationship Id="rId9" Type="http://schemas.openxmlformats.org/officeDocument/2006/relationships/image" Target="../media/image297.png"/><Relationship Id="rId14" Type="http://schemas.openxmlformats.org/officeDocument/2006/relationships/image" Target="../media/image302.pn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5.png"/><Relationship Id="rId13" Type="http://schemas.openxmlformats.org/officeDocument/2006/relationships/image" Target="../media/image310.png"/><Relationship Id="rId18" Type="http://schemas.openxmlformats.org/officeDocument/2006/relationships/image" Target="../media/image17.jpeg"/><Relationship Id="rId3" Type="http://schemas.openxmlformats.org/officeDocument/2006/relationships/image" Target="../media/image266.jpeg"/><Relationship Id="rId7" Type="http://schemas.openxmlformats.org/officeDocument/2006/relationships/image" Target="../media/image304.png"/><Relationship Id="rId12" Type="http://schemas.openxmlformats.org/officeDocument/2006/relationships/image" Target="../media/image309.png"/><Relationship Id="rId17" Type="http://schemas.openxmlformats.org/officeDocument/2006/relationships/image" Target="../media/image16.jpeg"/><Relationship Id="rId2" Type="http://schemas.openxmlformats.org/officeDocument/2006/relationships/image" Target="../media/image265.jpeg"/><Relationship Id="rId16" Type="http://schemas.openxmlformats.org/officeDocument/2006/relationships/image" Target="../media/image15.jpeg"/><Relationship Id="rId1" Type="http://schemas.openxmlformats.org/officeDocument/2006/relationships/image" Target="../media/image264.jpeg"/><Relationship Id="rId6" Type="http://schemas.openxmlformats.org/officeDocument/2006/relationships/image" Target="../media/image303.png"/><Relationship Id="rId11" Type="http://schemas.openxmlformats.org/officeDocument/2006/relationships/image" Target="../media/image308.png"/><Relationship Id="rId5" Type="http://schemas.openxmlformats.org/officeDocument/2006/relationships/image" Target="../media/image268.jpeg"/><Relationship Id="rId15" Type="http://schemas.openxmlformats.org/officeDocument/2006/relationships/hyperlink" Target="#&#1057;&#1086;&#1076;&#1077;&#1088;&#1078;&#1072;&#1085;&#1080;&#1077;!A1"/><Relationship Id="rId10" Type="http://schemas.openxmlformats.org/officeDocument/2006/relationships/image" Target="../media/image307.png"/><Relationship Id="rId19" Type="http://schemas.openxmlformats.org/officeDocument/2006/relationships/image" Target="../media/image18.jpeg"/><Relationship Id="rId4" Type="http://schemas.openxmlformats.org/officeDocument/2006/relationships/image" Target="../media/image267.jpeg"/><Relationship Id="rId9" Type="http://schemas.openxmlformats.org/officeDocument/2006/relationships/image" Target="../media/image306.png"/><Relationship Id="rId14" Type="http://schemas.openxmlformats.org/officeDocument/2006/relationships/image" Target="../media/image14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5.png"/><Relationship Id="rId13" Type="http://schemas.openxmlformats.org/officeDocument/2006/relationships/image" Target="../media/image310.png"/><Relationship Id="rId18" Type="http://schemas.openxmlformats.org/officeDocument/2006/relationships/image" Target="../media/image17.jpeg"/><Relationship Id="rId3" Type="http://schemas.openxmlformats.org/officeDocument/2006/relationships/image" Target="../media/image266.jpeg"/><Relationship Id="rId7" Type="http://schemas.openxmlformats.org/officeDocument/2006/relationships/image" Target="../media/image304.png"/><Relationship Id="rId12" Type="http://schemas.openxmlformats.org/officeDocument/2006/relationships/image" Target="../media/image309.png"/><Relationship Id="rId17" Type="http://schemas.openxmlformats.org/officeDocument/2006/relationships/image" Target="../media/image16.jpeg"/><Relationship Id="rId2" Type="http://schemas.openxmlformats.org/officeDocument/2006/relationships/image" Target="../media/image265.jpeg"/><Relationship Id="rId16" Type="http://schemas.openxmlformats.org/officeDocument/2006/relationships/image" Target="../media/image15.jpeg"/><Relationship Id="rId1" Type="http://schemas.openxmlformats.org/officeDocument/2006/relationships/image" Target="../media/image264.jpeg"/><Relationship Id="rId6" Type="http://schemas.openxmlformats.org/officeDocument/2006/relationships/image" Target="../media/image303.png"/><Relationship Id="rId11" Type="http://schemas.openxmlformats.org/officeDocument/2006/relationships/image" Target="../media/image308.png"/><Relationship Id="rId5" Type="http://schemas.openxmlformats.org/officeDocument/2006/relationships/image" Target="../media/image268.jpeg"/><Relationship Id="rId15" Type="http://schemas.openxmlformats.org/officeDocument/2006/relationships/hyperlink" Target="#&#1057;&#1086;&#1076;&#1077;&#1088;&#1078;&#1072;&#1085;&#1080;&#1077;!A1"/><Relationship Id="rId10" Type="http://schemas.openxmlformats.org/officeDocument/2006/relationships/image" Target="../media/image307.png"/><Relationship Id="rId19" Type="http://schemas.openxmlformats.org/officeDocument/2006/relationships/image" Target="../media/image18.jpeg"/><Relationship Id="rId4" Type="http://schemas.openxmlformats.org/officeDocument/2006/relationships/image" Target="../media/image267.jpeg"/><Relationship Id="rId9" Type="http://schemas.openxmlformats.org/officeDocument/2006/relationships/image" Target="../media/image306.png"/><Relationship Id="rId14" Type="http://schemas.openxmlformats.org/officeDocument/2006/relationships/image" Target="../media/image14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4.png"/><Relationship Id="rId13" Type="http://schemas.openxmlformats.org/officeDocument/2006/relationships/image" Target="../media/image15.jpeg"/><Relationship Id="rId3" Type="http://schemas.openxmlformats.org/officeDocument/2006/relationships/image" Target="../media/image292.jpeg"/><Relationship Id="rId7" Type="http://schemas.openxmlformats.org/officeDocument/2006/relationships/image" Target="../media/image313.png"/><Relationship Id="rId12" Type="http://schemas.openxmlformats.org/officeDocument/2006/relationships/hyperlink" Target="#&#1057;&#1086;&#1076;&#1077;&#1088;&#1078;&#1072;&#1085;&#1080;&#1077;!A1"/><Relationship Id="rId2" Type="http://schemas.openxmlformats.org/officeDocument/2006/relationships/image" Target="../media/image291.jpeg"/><Relationship Id="rId16" Type="http://schemas.openxmlformats.org/officeDocument/2006/relationships/image" Target="../media/image18.jpeg"/><Relationship Id="rId1" Type="http://schemas.openxmlformats.org/officeDocument/2006/relationships/image" Target="../media/image290.jpeg"/><Relationship Id="rId6" Type="http://schemas.openxmlformats.org/officeDocument/2006/relationships/image" Target="../media/image312.png"/><Relationship Id="rId11" Type="http://schemas.openxmlformats.org/officeDocument/2006/relationships/image" Target="../media/image14.jpeg"/><Relationship Id="rId5" Type="http://schemas.openxmlformats.org/officeDocument/2006/relationships/image" Target="../media/image311.png"/><Relationship Id="rId15" Type="http://schemas.openxmlformats.org/officeDocument/2006/relationships/image" Target="../media/image17.jpeg"/><Relationship Id="rId10" Type="http://schemas.openxmlformats.org/officeDocument/2006/relationships/image" Target="../media/image316.png"/><Relationship Id="rId4" Type="http://schemas.openxmlformats.org/officeDocument/2006/relationships/image" Target="../media/image293.jpeg"/><Relationship Id="rId9" Type="http://schemas.openxmlformats.org/officeDocument/2006/relationships/image" Target="../media/image315.png"/><Relationship Id="rId14" Type="http://schemas.openxmlformats.org/officeDocument/2006/relationships/image" Target="../media/image16.jpe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6.jpeg"/><Relationship Id="rId13" Type="http://schemas.openxmlformats.org/officeDocument/2006/relationships/image" Target="../media/image275.png"/><Relationship Id="rId18" Type="http://schemas.openxmlformats.org/officeDocument/2006/relationships/image" Target="../media/image17.jpeg"/><Relationship Id="rId3" Type="http://schemas.openxmlformats.org/officeDocument/2006/relationships/image" Target="../media/image269.png"/><Relationship Id="rId7" Type="http://schemas.openxmlformats.org/officeDocument/2006/relationships/image" Target="../media/image272.png"/><Relationship Id="rId12" Type="http://schemas.openxmlformats.org/officeDocument/2006/relationships/image" Target="../media/image268.jpeg"/><Relationship Id="rId17" Type="http://schemas.openxmlformats.org/officeDocument/2006/relationships/image" Target="../media/image16.jpeg"/><Relationship Id="rId2" Type="http://schemas.openxmlformats.org/officeDocument/2006/relationships/image" Target="../media/image14.jpeg"/><Relationship Id="rId16" Type="http://schemas.openxmlformats.org/officeDocument/2006/relationships/image" Target="../media/image15.jpeg"/><Relationship Id="rId1" Type="http://schemas.openxmlformats.org/officeDocument/2006/relationships/image" Target="../media/image264.jpeg"/><Relationship Id="rId6" Type="http://schemas.openxmlformats.org/officeDocument/2006/relationships/image" Target="../media/image271.png"/><Relationship Id="rId11" Type="http://schemas.openxmlformats.org/officeDocument/2006/relationships/image" Target="../media/image267.jpeg"/><Relationship Id="rId5" Type="http://schemas.openxmlformats.org/officeDocument/2006/relationships/image" Target="../media/image265.jpeg"/><Relationship Id="rId15" Type="http://schemas.openxmlformats.org/officeDocument/2006/relationships/hyperlink" Target="#&#1057;&#1086;&#1076;&#1077;&#1088;&#1078;&#1072;&#1085;&#1080;&#1077;!A1"/><Relationship Id="rId10" Type="http://schemas.openxmlformats.org/officeDocument/2006/relationships/image" Target="../media/image274.png"/><Relationship Id="rId19" Type="http://schemas.openxmlformats.org/officeDocument/2006/relationships/image" Target="../media/image18.jpeg"/><Relationship Id="rId4" Type="http://schemas.openxmlformats.org/officeDocument/2006/relationships/image" Target="../media/image270.png"/><Relationship Id="rId9" Type="http://schemas.openxmlformats.org/officeDocument/2006/relationships/image" Target="../media/image273.png"/><Relationship Id="rId14" Type="http://schemas.openxmlformats.org/officeDocument/2006/relationships/image" Target="../media/image276.pn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4.png"/><Relationship Id="rId13" Type="http://schemas.openxmlformats.org/officeDocument/2006/relationships/image" Target="../media/image18.jpeg"/><Relationship Id="rId3" Type="http://schemas.openxmlformats.org/officeDocument/2006/relationships/image" Target="../media/image319.jpeg"/><Relationship Id="rId7" Type="http://schemas.openxmlformats.org/officeDocument/2006/relationships/image" Target="../media/image323.png"/><Relationship Id="rId12" Type="http://schemas.openxmlformats.org/officeDocument/2006/relationships/image" Target="../media/image17.jpeg"/><Relationship Id="rId2" Type="http://schemas.openxmlformats.org/officeDocument/2006/relationships/image" Target="../media/image318.jpeg"/><Relationship Id="rId1" Type="http://schemas.openxmlformats.org/officeDocument/2006/relationships/image" Target="../media/image317.jpeg"/><Relationship Id="rId6" Type="http://schemas.openxmlformats.org/officeDocument/2006/relationships/image" Target="../media/image322.png"/><Relationship Id="rId11" Type="http://schemas.openxmlformats.org/officeDocument/2006/relationships/image" Target="../media/image16.jpeg"/><Relationship Id="rId5" Type="http://schemas.openxmlformats.org/officeDocument/2006/relationships/image" Target="../media/image321.png"/><Relationship Id="rId15" Type="http://schemas.openxmlformats.org/officeDocument/2006/relationships/hyperlink" Target="#&#1057;&#1086;&#1076;&#1077;&#1088;&#1078;&#1072;&#1085;&#1080;&#1077;!A1"/><Relationship Id="rId10" Type="http://schemas.openxmlformats.org/officeDocument/2006/relationships/image" Target="../media/image15.jpeg"/><Relationship Id="rId4" Type="http://schemas.openxmlformats.org/officeDocument/2006/relationships/image" Target="../media/image320.png"/><Relationship Id="rId9" Type="http://schemas.openxmlformats.org/officeDocument/2006/relationships/image" Target="../media/image325.png"/><Relationship Id="rId14" Type="http://schemas.openxmlformats.org/officeDocument/2006/relationships/image" Target="../media/image19.jpe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7.jpg"/><Relationship Id="rId3" Type="http://schemas.openxmlformats.org/officeDocument/2006/relationships/image" Target="../media/image17.jpeg"/><Relationship Id="rId7" Type="http://schemas.openxmlformats.org/officeDocument/2006/relationships/image" Target="../media/image326.jpg"/><Relationship Id="rId2" Type="http://schemas.openxmlformats.org/officeDocument/2006/relationships/image" Target="../media/image16.jpeg"/><Relationship Id="rId1" Type="http://schemas.openxmlformats.org/officeDocument/2006/relationships/image" Target="../media/image15.jpeg"/><Relationship Id="rId6" Type="http://schemas.openxmlformats.org/officeDocument/2006/relationships/hyperlink" Target="#&#1057;&#1086;&#1076;&#1077;&#1088;&#1078;&#1072;&#1085;&#1080;&#1077;!A1"/><Relationship Id="rId5" Type="http://schemas.openxmlformats.org/officeDocument/2006/relationships/image" Target="../media/image19.jpeg"/><Relationship Id="rId4" Type="http://schemas.openxmlformats.org/officeDocument/2006/relationships/image" Target="../media/image18.jpe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9.jpg"/><Relationship Id="rId2" Type="http://schemas.openxmlformats.org/officeDocument/2006/relationships/image" Target="../media/image328.jpg"/><Relationship Id="rId1" Type="http://schemas.openxmlformats.org/officeDocument/2006/relationships/hyperlink" Target="#&#1057;&#1086;&#1076;&#1077;&#1088;&#1078;&#1072;&#1085;&#1080;&#1077;!A1"/><Relationship Id="rId6" Type="http://schemas.openxmlformats.org/officeDocument/2006/relationships/image" Target="../media/image332.jpg"/><Relationship Id="rId5" Type="http://schemas.openxmlformats.org/officeDocument/2006/relationships/image" Target="../media/image331.jpg"/><Relationship Id="rId4" Type="http://schemas.openxmlformats.org/officeDocument/2006/relationships/image" Target="../media/image330.jp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0.jpeg"/><Relationship Id="rId3" Type="http://schemas.openxmlformats.org/officeDocument/2006/relationships/image" Target="../media/image335.jpeg"/><Relationship Id="rId7" Type="http://schemas.openxmlformats.org/officeDocument/2006/relationships/image" Target="../media/image339.jpeg"/><Relationship Id="rId2" Type="http://schemas.openxmlformats.org/officeDocument/2006/relationships/image" Target="../media/image334.jpeg"/><Relationship Id="rId1" Type="http://schemas.openxmlformats.org/officeDocument/2006/relationships/image" Target="../media/image333.jpeg"/><Relationship Id="rId6" Type="http://schemas.openxmlformats.org/officeDocument/2006/relationships/image" Target="../media/image338.jpeg"/><Relationship Id="rId5" Type="http://schemas.openxmlformats.org/officeDocument/2006/relationships/image" Target="../media/image337.jpeg"/><Relationship Id="rId10" Type="http://schemas.openxmlformats.org/officeDocument/2006/relationships/hyperlink" Target="#&#1057;&#1086;&#1076;&#1077;&#1088;&#1078;&#1072;&#1085;&#1080;&#1077;!A1"/><Relationship Id="rId4" Type="http://schemas.openxmlformats.org/officeDocument/2006/relationships/image" Target="../media/image336.jpeg"/><Relationship Id="rId9" Type="http://schemas.openxmlformats.org/officeDocument/2006/relationships/image" Target="../media/image341.jpe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2" Type="http://schemas.openxmlformats.org/officeDocument/2006/relationships/image" Target="../media/image343.png"/><Relationship Id="rId1" Type="http://schemas.openxmlformats.org/officeDocument/2006/relationships/image" Target="../media/image342.jpeg"/><Relationship Id="rId5" Type="http://schemas.openxmlformats.org/officeDocument/2006/relationships/hyperlink" Target="#&#1057;&#1086;&#1076;&#1077;&#1088;&#1078;&#1072;&#1085;&#1080;&#1077;!A1"/><Relationship Id="rId4" Type="http://schemas.openxmlformats.org/officeDocument/2006/relationships/image" Target="../media/image344.jpe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2" Type="http://schemas.openxmlformats.org/officeDocument/2006/relationships/image" Target="../media/image346.png"/><Relationship Id="rId1" Type="http://schemas.openxmlformats.org/officeDocument/2006/relationships/image" Target="../media/image345.jpg"/><Relationship Id="rId5" Type="http://schemas.openxmlformats.org/officeDocument/2006/relationships/hyperlink" Target="#&#1057;&#1086;&#1076;&#1077;&#1088;&#1078;&#1072;&#1085;&#1080;&#1077;!A1"/><Relationship Id="rId4" Type="http://schemas.openxmlformats.org/officeDocument/2006/relationships/image" Target="../media/image344.jpe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4.jpeg"/><Relationship Id="rId13" Type="http://schemas.openxmlformats.org/officeDocument/2006/relationships/image" Target="../media/image359.jpeg"/><Relationship Id="rId3" Type="http://schemas.openxmlformats.org/officeDocument/2006/relationships/image" Target="../media/image349.jpeg"/><Relationship Id="rId7" Type="http://schemas.openxmlformats.org/officeDocument/2006/relationships/image" Target="../media/image353.jpeg"/><Relationship Id="rId12" Type="http://schemas.openxmlformats.org/officeDocument/2006/relationships/image" Target="../media/image358.jpeg"/><Relationship Id="rId2" Type="http://schemas.openxmlformats.org/officeDocument/2006/relationships/image" Target="../media/image348.jpeg"/><Relationship Id="rId16" Type="http://schemas.openxmlformats.org/officeDocument/2006/relationships/hyperlink" Target="#&#1057;&#1086;&#1076;&#1077;&#1088;&#1078;&#1072;&#1085;&#1080;&#1077;!A1"/><Relationship Id="rId1" Type="http://schemas.openxmlformats.org/officeDocument/2006/relationships/image" Target="../media/image347.jpeg"/><Relationship Id="rId6" Type="http://schemas.openxmlformats.org/officeDocument/2006/relationships/image" Target="../media/image352.jpeg"/><Relationship Id="rId11" Type="http://schemas.openxmlformats.org/officeDocument/2006/relationships/image" Target="../media/image357.jpeg"/><Relationship Id="rId5" Type="http://schemas.openxmlformats.org/officeDocument/2006/relationships/image" Target="../media/image351.jpeg"/><Relationship Id="rId15" Type="http://schemas.openxmlformats.org/officeDocument/2006/relationships/image" Target="../media/image344.jpeg"/><Relationship Id="rId10" Type="http://schemas.openxmlformats.org/officeDocument/2006/relationships/image" Target="../media/image356.jpeg"/><Relationship Id="rId4" Type="http://schemas.openxmlformats.org/officeDocument/2006/relationships/image" Target="../media/image350.jpeg"/><Relationship Id="rId9" Type="http://schemas.openxmlformats.org/officeDocument/2006/relationships/image" Target="../media/image355.jpeg"/><Relationship Id="rId14" Type="http://schemas.openxmlformats.org/officeDocument/2006/relationships/image" Target="../media/image14.jpe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2" Type="http://schemas.openxmlformats.org/officeDocument/2006/relationships/image" Target="../media/image361.png"/><Relationship Id="rId1" Type="http://schemas.openxmlformats.org/officeDocument/2006/relationships/image" Target="../media/image360.jpeg"/><Relationship Id="rId5" Type="http://schemas.openxmlformats.org/officeDocument/2006/relationships/hyperlink" Target="#&#1057;&#1086;&#1076;&#1077;&#1088;&#1078;&#1072;&#1085;&#1080;&#1077;!A1"/><Relationship Id="rId4" Type="http://schemas.openxmlformats.org/officeDocument/2006/relationships/image" Target="../media/image344.jpeg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hyperlink" Target="#&#1057;&#1086;&#1076;&#1077;&#1088;&#1078;&#1072;&#1085;&#1080;&#1077;!A1"/><Relationship Id="rId3" Type="http://schemas.openxmlformats.org/officeDocument/2006/relationships/image" Target="../media/image344.jpeg"/><Relationship Id="rId7" Type="http://schemas.openxmlformats.org/officeDocument/2006/relationships/image" Target="../media/image366.jpeg"/><Relationship Id="rId2" Type="http://schemas.openxmlformats.org/officeDocument/2006/relationships/image" Target="../media/image14.jpeg"/><Relationship Id="rId1" Type="http://schemas.openxmlformats.org/officeDocument/2006/relationships/image" Target="../media/image362.jpeg"/><Relationship Id="rId6" Type="http://schemas.openxmlformats.org/officeDocument/2006/relationships/image" Target="../media/image365.jpeg"/><Relationship Id="rId5" Type="http://schemas.openxmlformats.org/officeDocument/2006/relationships/image" Target="../media/image364.jpeg"/><Relationship Id="rId4" Type="http://schemas.openxmlformats.org/officeDocument/2006/relationships/image" Target="../media/image363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4.jpeg"/><Relationship Id="rId7" Type="http://schemas.openxmlformats.org/officeDocument/2006/relationships/hyperlink" Target="#&#1057;&#1086;&#1076;&#1077;&#1088;&#1078;&#1072;&#1085;&#1080;&#1077;!A1"/><Relationship Id="rId2" Type="http://schemas.openxmlformats.org/officeDocument/2006/relationships/image" Target="../media/image14.jpeg"/><Relationship Id="rId1" Type="http://schemas.openxmlformats.org/officeDocument/2006/relationships/image" Target="../media/image367.jpeg"/><Relationship Id="rId6" Type="http://schemas.openxmlformats.org/officeDocument/2006/relationships/image" Target="../media/image370.png"/><Relationship Id="rId5" Type="http://schemas.openxmlformats.org/officeDocument/2006/relationships/image" Target="../media/image369.png"/><Relationship Id="rId4" Type="http://schemas.openxmlformats.org/officeDocument/2006/relationships/image" Target="../media/image368.jpeg"/></Relationships>
</file>

<file path=xl/drawings/_rels/drawing3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3" Type="http://schemas.openxmlformats.org/officeDocument/2006/relationships/image" Target="../media/image373.jpeg"/><Relationship Id="rId7" Type="http://schemas.openxmlformats.org/officeDocument/2006/relationships/image" Target="../media/image377.jpeg"/><Relationship Id="rId2" Type="http://schemas.openxmlformats.org/officeDocument/2006/relationships/image" Target="../media/image372.jpeg"/><Relationship Id="rId1" Type="http://schemas.openxmlformats.org/officeDocument/2006/relationships/image" Target="../media/image371.jpeg"/><Relationship Id="rId6" Type="http://schemas.openxmlformats.org/officeDocument/2006/relationships/image" Target="../media/image376.jpeg"/><Relationship Id="rId5" Type="http://schemas.openxmlformats.org/officeDocument/2006/relationships/image" Target="../media/image375.jpeg"/><Relationship Id="rId10" Type="http://schemas.openxmlformats.org/officeDocument/2006/relationships/hyperlink" Target="#&#1057;&#1086;&#1076;&#1077;&#1088;&#1078;&#1072;&#1085;&#1080;&#1077;!A1"/><Relationship Id="rId4" Type="http://schemas.openxmlformats.org/officeDocument/2006/relationships/image" Target="../media/image374.jpeg"/><Relationship Id="rId9" Type="http://schemas.openxmlformats.org/officeDocument/2006/relationships/image" Target="../media/image344.jpeg"/></Relationships>
</file>

<file path=xl/drawings/_rels/drawing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5.jpeg"/><Relationship Id="rId13" Type="http://schemas.openxmlformats.org/officeDocument/2006/relationships/image" Target="../media/image390.jpeg"/><Relationship Id="rId18" Type="http://schemas.openxmlformats.org/officeDocument/2006/relationships/image" Target="../media/image395.jpeg"/><Relationship Id="rId3" Type="http://schemas.openxmlformats.org/officeDocument/2006/relationships/image" Target="../media/image380.jpeg"/><Relationship Id="rId21" Type="http://schemas.openxmlformats.org/officeDocument/2006/relationships/image" Target="../media/image14.jpeg"/><Relationship Id="rId7" Type="http://schemas.openxmlformats.org/officeDocument/2006/relationships/image" Target="../media/image384.jpeg"/><Relationship Id="rId12" Type="http://schemas.openxmlformats.org/officeDocument/2006/relationships/image" Target="../media/image389.jpeg"/><Relationship Id="rId17" Type="http://schemas.openxmlformats.org/officeDocument/2006/relationships/image" Target="../media/image394.jpeg"/><Relationship Id="rId2" Type="http://schemas.openxmlformats.org/officeDocument/2006/relationships/image" Target="../media/image379.jpeg"/><Relationship Id="rId16" Type="http://schemas.openxmlformats.org/officeDocument/2006/relationships/image" Target="../media/image393.jpeg"/><Relationship Id="rId20" Type="http://schemas.openxmlformats.org/officeDocument/2006/relationships/image" Target="../media/image397.jpeg"/><Relationship Id="rId1" Type="http://schemas.openxmlformats.org/officeDocument/2006/relationships/image" Target="../media/image378.jpeg"/><Relationship Id="rId6" Type="http://schemas.openxmlformats.org/officeDocument/2006/relationships/image" Target="../media/image383.jpeg"/><Relationship Id="rId11" Type="http://schemas.openxmlformats.org/officeDocument/2006/relationships/image" Target="../media/image388.jpeg"/><Relationship Id="rId5" Type="http://schemas.openxmlformats.org/officeDocument/2006/relationships/image" Target="../media/image382.jpeg"/><Relationship Id="rId15" Type="http://schemas.openxmlformats.org/officeDocument/2006/relationships/image" Target="../media/image392.jpeg"/><Relationship Id="rId23" Type="http://schemas.openxmlformats.org/officeDocument/2006/relationships/hyperlink" Target="#&#1057;&#1086;&#1076;&#1077;&#1088;&#1078;&#1072;&#1085;&#1080;&#1077;!A1"/><Relationship Id="rId10" Type="http://schemas.openxmlformats.org/officeDocument/2006/relationships/image" Target="../media/image387.jpeg"/><Relationship Id="rId19" Type="http://schemas.openxmlformats.org/officeDocument/2006/relationships/image" Target="../media/image396.jpeg"/><Relationship Id="rId4" Type="http://schemas.openxmlformats.org/officeDocument/2006/relationships/image" Target="../media/image381.jpeg"/><Relationship Id="rId9" Type="http://schemas.openxmlformats.org/officeDocument/2006/relationships/image" Target="../media/image386.jpeg"/><Relationship Id="rId14" Type="http://schemas.openxmlformats.org/officeDocument/2006/relationships/image" Target="../media/image391.jpeg"/><Relationship Id="rId22" Type="http://schemas.openxmlformats.org/officeDocument/2006/relationships/image" Target="../media/image344.jpeg"/></Relationships>
</file>

<file path=xl/drawings/_rels/drawing3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4.jpeg"/><Relationship Id="rId3" Type="http://schemas.openxmlformats.org/officeDocument/2006/relationships/image" Target="../media/image400.jpeg"/><Relationship Id="rId7" Type="http://schemas.openxmlformats.org/officeDocument/2006/relationships/image" Target="../media/image14.jpeg"/><Relationship Id="rId12" Type="http://schemas.openxmlformats.org/officeDocument/2006/relationships/image" Target="../media/image406.png"/><Relationship Id="rId2" Type="http://schemas.openxmlformats.org/officeDocument/2006/relationships/image" Target="../media/image399.jpeg"/><Relationship Id="rId1" Type="http://schemas.openxmlformats.org/officeDocument/2006/relationships/image" Target="../media/image398.jpeg"/><Relationship Id="rId6" Type="http://schemas.openxmlformats.org/officeDocument/2006/relationships/image" Target="../media/image403.jpeg"/><Relationship Id="rId11" Type="http://schemas.openxmlformats.org/officeDocument/2006/relationships/hyperlink" Target="#&#1057;&#1086;&#1076;&#1077;&#1088;&#1078;&#1072;&#1085;&#1080;&#1077;!A1"/><Relationship Id="rId5" Type="http://schemas.openxmlformats.org/officeDocument/2006/relationships/image" Target="../media/image402.jpeg"/><Relationship Id="rId10" Type="http://schemas.openxmlformats.org/officeDocument/2006/relationships/image" Target="../media/image405.jpeg"/><Relationship Id="rId4" Type="http://schemas.openxmlformats.org/officeDocument/2006/relationships/image" Target="../media/image401.jpeg"/><Relationship Id="rId9" Type="http://schemas.openxmlformats.org/officeDocument/2006/relationships/image" Target="../media/image404.jpeg"/></Relationships>
</file>

<file path=xl/drawings/_rels/drawing4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4.jpeg"/><Relationship Id="rId3" Type="http://schemas.openxmlformats.org/officeDocument/2006/relationships/image" Target="../media/image409.jpeg"/><Relationship Id="rId7" Type="http://schemas.openxmlformats.org/officeDocument/2006/relationships/image" Target="../media/image413.jpeg"/><Relationship Id="rId12" Type="http://schemas.openxmlformats.org/officeDocument/2006/relationships/hyperlink" Target="#&#1057;&#1086;&#1076;&#1077;&#1088;&#1078;&#1072;&#1085;&#1080;&#1077;!A1"/><Relationship Id="rId2" Type="http://schemas.openxmlformats.org/officeDocument/2006/relationships/image" Target="../media/image408.jpeg"/><Relationship Id="rId1" Type="http://schemas.openxmlformats.org/officeDocument/2006/relationships/image" Target="../media/image407.jpeg"/><Relationship Id="rId6" Type="http://schemas.openxmlformats.org/officeDocument/2006/relationships/image" Target="../media/image412.jpeg"/><Relationship Id="rId11" Type="http://schemas.openxmlformats.org/officeDocument/2006/relationships/image" Target="../media/image341.jpeg"/><Relationship Id="rId5" Type="http://schemas.openxmlformats.org/officeDocument/2006/relationships/image" Target="../media/image411.jpeg"/><Relationship Id="rId10" Type="http://schemas.openxmlformats.org/officeDocument/2006/relationships/image" Target="../media/image416.jpeg"/><Relationship Id="rId4" Type="http://schemas.openxmlformats.org/officeDocument/2006/relationships/image" Target="../media/image410.jpeg"/><Relationship Id="rId9" Type="http://schemas.openxmlformats.org/officeDocument/2006/relationships/image" Target="../media/image415.jpeg"/></Relationships>
</file>

<file path=xl/drawings/_rels/drawing4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4.jpeg"/><Relationship Id="rId3" Type="http://schemas.openxmlformats.org/officeDocument/2006/relationships/image" Target="../media/image419.jpeg"/><Relationship Id="rId7" Type="http://schemas.openxmlformats.org/officeDocument/2006/relationships/image" Target="../media/image423.jpeg"/><Relationship Id="rId12" Type="http://schemas.openxmlformats.org/officeDocument/2006/relationships/hyperlink" Target="#&#1057;&#1086;&#1076;&#1077;&#1088;&#1078;&#1072;&#1085;&#1080;&#1077;!A1"/><Relationship Id="rId2" Type="http://schemas.openxmlformats.org/officeDocument/2006/relationships/image" Target="../media/image418.jpeg"/><Relationship Id="rId1" Type="http://schemas.openxmlformats.org/officeDocument/2006/relationships/image" Target="../media/image417.jpeg"/><Relationship Id="rId6" Type="http://schemas.openxmlformats.org/officeDocument/2006/relationships/image" Target="../media/image422.jpeg"/><Relationship Id="rId11" Type="http://schemas.openxmlformats.org/officeDocument/2006/relationships/image" Target="../media/image341.jpeg"/><Relationship Id="rId5" Type="http://schemas.openxmlformats.org/officeDocument/2006/relationships/image" Target="../media/image421.jpeg"/><Relationship Id="rId10" Type="http://schemas.openxmlformats.org/officeDocument/2006/relationships/image" Target="../media/image426.jpeg"/><Relationship Id="rId4" Type="http://schemas.openxmlformats.org/officeDocument/2006/relationships/image" Target="../media/image420.jpeg"/><Relationship Id="rId9" Type="http://schemas.openxmlformats.org/officeDocument/2006/relationships/image" Target="../media/image425.jpeg"/></Relationships>
</file>

<file path=xl/drawings/_rels/drawing4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4.jpeg"/><Relationship Id="rId3" Type="http://schemas.openxmlformats.org/officeDocument/2006/relationships/image" Target="../media/image429.jpeg"/><Relationship Id="rId7" Type="http://schemas.openxmlformats.org/officeDocument/2006/relationships/image" Target="../media/image433.jpeg"/><Relationship Id="rId12" Type="http://schemas.openxmlformats.org/officeDocument/2006/relationships/hyperlink" Target="#&#1057;&#1086;&#1076;&#1077;&#1088;&#1078;&#1072;&#1085;&#1080;&#1077;!A1"/><Relationship Id="rId2" Type="http://schemas.openxmlformats.org/officeDocument/2006/relationships/image" Target="../media/image428.jpeg"/><Relationship Id="rId1" Type="http://schemas.openxmlformats.org/officeDocument/2006/relationships/image" Target="../media/image427.jpeg"/><Relationship Id="rId6" Type="http://schemas.openxmlformats.org/officeDocument/2006/relationships/image" Target="../media/image432.jpeg"/><Relationship Id="rId11" Type="http://schemas.openxmlformats.org/officeDocument/2006/relationships/image" Target="../media/image341.jpeg"/><Relationship Id="rId5" Type="http://schemas.openxmlformats.org/officeDocument/2006/relationships/image" Target="../media/image431.jpeg"/><Relationship Id="rId10" Type="http://schemas.openxmlformats.org/officeDocument/2006/relationships/image" Target="../media/image436.jpeg"/><Relationship Id="rId4" Type="http://schemas.openxmlformats.org/officeDocument/2006/relationships/image" Target="../media/image430.jpeg"/><Relationship Id="rId9" Type="http://schemas.openxmlformats.org/officeDocument/2006/relationships/image" Target="../media/image435.jpeg"/></Relationships>
</file>

<file path=xl/drawings/_rels/drawing4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2.png"/><Relationship Id="rId3" Type="http://schemas.openxmlformats.org/officeDocument/2006/relationships/image" Target="../media/image437.jpg"/><Relationship Id="rId7" Type="http://schemas.openxmlformats.org/officeDocument/2006/relationships/image" Target="../media/image441.png"/><Relationship Id="rId2" Type="http://schemas.openxmlformats.org/officeDocument/2006/relationships/hyperlink" Target="#&#1057;&#1086;&#1076;&#1077;&#1088;&#1078;&#1072;&#1085;&#1080;&#1077;!A1"/><Relationship Id="rId1" Type="http://schemas.openxmlformats.org/officeDocument/2006/relationships/image" Target="../media/image341.jpeg"/><Relationship Id="rId6" Type="http://schemas.openxmlformats.org/officeDocument/2006/relationships/image" Target="../media/image440.png"/><Relationship Id="rId5" Type="http://schemas.openxmlformats.org/officeDocument/2006/relationships/image" Target="../media/image439.png"/><Relationship Id="rId10" Type="http://schemas.openxmlformats.org/officeDocument/2006/relationships/image" Target="../media/image444.png"/><Relationship Id="rId4" Type="http://schemas.openxmlformats.org/officeDocument/2006/relationships/image" Target="../media/image438.png"/><Relationship Id="rId9" Type="http://schemas.openxmlformats.org/officeDocument/2006/relationships/image" Target="../media/image443.png"/></Relationships>
</file>

<file path=xl/drawings/_rels/drawing4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2.jpeg"/><Relationship Id="rId3" Type="http://schemas.openxmlformats.org/officeDocument/2006/relationships/image" Target="../media/image447.jpeg"/><Relationship Id="rId7" Type="http://schemas.openxmlformats.org/officeDocument/2006/relationships/image" Target="../media/image451.jpeg"/><Relationship Id="rId2" Type="http://schemas.openxmlformats.org/officeDocument/2006/relationships/image" Target="../media/image446.jpeg"/><Relationship Id="rId1" Type="http://schemas.openxmlformats.org/officeDocument/2006/relationships/image" Target="../media/image445.jpeg"/><Relationship Id="rId6" Type="http://schemas.openxmlformats.org/officeDocument/2006/relationships/image" Target="../media/image450.jpeg"/><Relationship Id="rId5" Type="http://schemas.openxmlformats.org/officeDocument/2006/relationships/image" Target="../media/image449.jpeg"/><Relationship Id="rId10" Type="http://schemas.openxmlformats.org/officeDocument/2006/relationships/hyperlink" Target="#&#1057;&#1086;&#1076;&#1077;&#1088;&#1078;&#1072;&#1085;&#1080;&#1077;!A1"/><Relationship Id="rId4" Type="http://schemas.openxmlformats.org/officeDocument/2006/relationships/image" Target="../media/image448.jpeg"/><Relationship Id="rId9" Type="http://schemas.openxmlformats.org/officeDocument/2006/relationships/image" Target="../media/image341.jpe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5.jpeg"/><Relationship Id="rId2" Type="http://schemas.openxmlformats.org/officeDocument/2006/relationships/image" Target="../media/image454.jpeg"/><Relationship Id="rId1" Type="http://schemas.openxmlformats.org/officeDocument/2006/relationships/image" Target="../media/image453.jpeg"/><Relationship Id="rId6" Type="http://schemas.openxmlformats.org/officeDocument/2006/relationships/hyperlink" Target="#&#1057;&#1086;&#1076;&#1077;&#1088;&#1078;&#1072;&#1085;&#1080;&#1077;!A1"/><Relationship Id="rId5" Type="http://schemas.openxmlformats.org/officeDocument/2006/relationships/image" Target="../media/image14.jpeg"/><Relationship Id="rId4" Type="http://schemas.openxmlformats.org/officeDocument/2006/relationships/image" Target="../media/image456.jpeg"/></Relationships>
</file>

<file path=xl/drawings/_rels/drawing4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4.jpeg"/><Relationship Id="rId13" Type="http://schemas.openxmlformats.org/officeDocument/2006/relationships/image" Target="../media/image469.jpeg"/><Relationship Id="rId3" Type="http://schemas.openxmlformats.org/officeDocument/2006/relationships/image" Target="../media/image459.jpeg"/><Relationship Id="rId7" Type="http://schemas.openxmlformats.org/officeDocument/2006/relationships/image" Target="../media/image463.jpeg"/><Relationship Id="rId12" Type="http://schemas.openxmlformats.org/officeDocument/2006/relationships/image" Target="../media/image468.jpeg"/><Relationship Id="rId2" Type="http://schemas.openxmlformats.org/officeDocument/2006/relationships/image" Target="../media/image458.jpeg"/><Relationship Id="rId16" Type="http://schemas.openxmlformats.org/officeDocument/2006/relationships/hyperlink" Target="#&#1057;&#1086;&#1076;&#1077;&#1088;&#1078;&#1072;&#1085;&#1080;&#1077;!A1"/><Relationship Id="rId1" Type="http://schemas.openxmlformats.org/officeDocument/2006/relationships/image" Target="../media/image457.jpeg"/><Relationship Id="rId6" Type="http://schemas.openxmlformats.org/officeDocument/2006/relationships/image" Target="../media/image462.jpeg"/><Relationship Id="rId11" Type="http://schemas.openxmlformats.org/officeDocument/2006/relationships/image" Target="../media/image467.jpeg"/><Relationship Id="rId5" Type="http://schemas.openxmlformats.org/officeDocument/2006/relationships/image" Target="../media/image461.jpeg"/><Relationship Id="rId15" Type="http://schemas.openxmlformats.org/officeDocument/2006/relationships/image" Target="../media/image341.jpeg"/><Relationship Id="rId10" Type="http://schemas.openxmlformats.org/officeDocument/2006/relationships/image" Target="../media/image466.jpeg"/><Relationship Id="rId4" Type="http://schemas.openxmlformats.org/officeDocument/2006/relationships/image" Target="../media/image460.jpeg"/><Relationship Id="rId9" Type="http://schemas.openxmlformats.org/officeDocument/2006/relationships/image" Target="../media/image465.jpeg"/><Relationship Id="rId14" Type="http://schemas.openxmlformats.org/officeDocument/2006/relationships/image" Target="../media/image470.jpeg"/></Relationships>
</file>

<file path=xl/drawings/_rels/drawing4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8.jpeg"/><Relationship Id="rId13" Type="http://schemas.openxmlformats.org/officeDocument/2006/relationships/image" Target="../media/image483.jpeg"/><Relationship Id="rId3" Type="http://schemas.openxmlformats.org/officeDocument/2006/relationships/image" Target="../media/image473.jpeg"/><Relationship Id="rId7" Type="http://schemas.openxmlformats.org/officeDocument/2006/relationships/image" Target="../media/image477.jpeg"/><Relationship Id="rId12" Type="http://schemas.openxmlformats.org/officeDocument/2006/relationships/image" Target="../media/image482.jpeg"/><Relationship Id="rId2" Type="http://schemas.openxmlformats.org/officeDocument/2006/relationships/image" Target="../media/image472.jpeg"/><Relationship Id="rId16" Type="http://schemas.openxmlformats.org/officeDocument/2006/relationships/hyperlink" Target="#&#1057;&#1086;&#1076;&#1077;&#1088;&#1078;&#1072;&#1085;&#1080;&#1077;!A1"/><Relationship Id="rId1" Type="http://schemas.openxmlformats.org/officeDocument/2006/relationships/image" Target="../media/image471.jpeg"/><Relationship Id="rId6" Type="http://schemas.openxmlformats.org/officeDocument/2006/relationships/image" Target="../media/image476.jpeg"/><Relationship Id="rId11" Type="http://schemas.openxmlformats.org/officeDocument/2006/relationships/image" Target="../media/image481.jpeg"/><Relationship Id="rId5" Type="http://schemas.openxmlformats.org/officeDocument/2006/relationships/image" Target="../media/image475.jpeg"/><Relationship Id="rId15" Type="http://schemas.openxmlformats.org/officeDocument/2006/relationships/image" Target="../media/image341.jpeg"/><Relationship Id="rId10" Type="http://schemas.openxmlformats.org/officeDocument/2006/relationships/image" Target="../media/image480.jpeg"/><Relationship Id="rId4" Type="http://schemas.openxmlformats.org/officeDocument/2006/relationships/image" Target="../media/image474.jpeg"/><Relationship Id="rId9" Type="http://schemas.openxmlformats.org/officeDocument/2006/relationships/image" Target="../media/image479.jpeg"/><Relationship Id="rId14" Type="http://schemas.openxmlformats.org/officeDocument/2006/relationships/image" Target="../media/image484.jpeg"/></Relationships>
</file>

<file path=xl/drawings/_rels/drawing4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91.png"/><Relationship Id="rId3" Type="http://schemas.openxmlformats.org/officeDocument/2006/relationships/image" Target="../media/image487.jpeg"/><Relationship Id="rId7" Type="http://schemas.openxmlformats.org/officeDocument/2006/relationships/image" Target="../media/image490.png"/><Relationship Id="rId12" Type="http://schemas.openxmlformats.org/officeDocument/2006/relationships/hyperlink" Target="#&#1057;&#1086;&#1076;&#1077;&#1088;&#1078;&#1072;&#1085;&#1080;&#1077;!A1"/><Relationship Id="rId2" Type="http://schemas.openxmlformats.org/officeDocument/2006/relationships/image" Target="../media/image486.jpeg"/><Relationship Id="rId1" Type="http://schemas.openxmlformats.org/officeDocument/2006/relationships/image" Target="../media/image485.jpeg"/><Relationship Id="rId6" Type="http://schemas.openxmlformats.org/officeDocument/2006/relationships/image" Target="../media/image14.jpeg"/><Relationship Id="rId11" Type="http://schemas.openxmlformats.org/officeDocument/2006/relationships/image" Target="../media/image494.png"/><Relationship Id="rId5" Type="http://schemas.openxmlformats.org/officeDocument/2006/relationships/image" Target="../media/image489.jpeg"/><Relationship Id="rId10" Type="http://schemas.openxmlformats.org/officeDocument/2006/relationships/image" Target="../media/image493.png"/><Relationship Id="rId4" Type="http://schemas.openxmlformats.org/officeDocument/2006/relationships/image" Target="../media/image488.jpeg"/><Relationship Id="rId9" Type="http://schemas.openxmlformats.org/officeDocument/2006/relationships/image" Target="../media/image492.png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7.jpeg"/><Relationship Id="rId2" Type="http://schemas.openxmlformats.org/officeDocument/2006/relationships/image" Target="../media/image496.jpeg"/><Relationship Id="rId1" Type="http://schemas.openxmlformats.org/officeDocument/2006/relationships/image" Target="../media/image495.jpeg"/><Relationship Id="rId6" Type="http://schemas.openxmlformats.org/officeDocument/2006/relationships/hyperlink" Target="#&#1057;&#1086;&#1076;&#1077;&#1088;&#1078;&#1072;&#1085;&#1080;&#1077;!A1"/><Relationship Id="rId5" Type="http://schemas.openxmlformats.org/officeDocument/2006/relationships/image" Target="../media/image14.jpeg"/><Relationship Id="rId4" Type="http://schemas.openxmlformats.org/officeDocument/2006/relationships/image" Target="../media/image498.jpeg"/></Relationships>
</file>

<file path=xl/drawings/_rels/drawing50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4.png"/><Relationship Id="rId13" Type="http://schemas.openxmlformats.org/officeDocument/2006/relationships/image" Target="../media/image509.png"/><Relationship Id="rId3" Type="http://schemas.openxmlformats.org/officeDocument/2006/relationships/image" Target="../media/image499.png"/><Relationship Id="rId7" Type="http://schemas.openxmlformats.org/officeDocument/2006/relationships/image" Target="../media/image503.png"/><Relationship Id="rId12" Type="http://schemas.openxmlformats.org/officeDocument/2006/relationships/image" Target="../media/image508.png"/><Relationship Id="rId17" Type="http://schemas.openxmlformats.org/officeDocument/2006/relationships/image" Target="../media/image513.png"/><Relationship Id="rId2" Type="http://schemas.openxmlformats.org/officeDocument/2006/relationships/hyperlink" Target="#&#1057;&#1086;&#1076;&#1077;&#1088;&#1078;&#1072;&#1085;&#1080;&#1077;!A1"/><Relationship Id="rId16" Type="http://schemas.openxmlformats.org/officeDocument/2006/relationships/image" Target="../media/image512.png"/><Relationship Id="rId1" Type="http://schemas.openxmlformats.org/officeDocument/2006/relationships/image" Target="../media/image14.jpeg"/><Relationship Id="rId6" Type="http://schemas.openxmlformats.org/officeDocument/2006/relationships/image" Target="../media/image502.png"/><Relationship Id="rId11" Type="http://schemas.openxmlformats.org/officeDocument/2006/relationships/image" Target="../media/image507.png"/><Relationship Id="rId5" Type="http://schemas.openxmlformats.org/officeDocument/2006/relationships/image" Target="../media/image501.png"/><Relationship Id="rId15" Type="http://schemas.openxmlformats.org/officeDocument/2006/relationships/image" Target="../media/image511.png"/><Relationship Id="rId10" Type="http://schemas.openxmlformats.org/officeDocument/2006/relationships/image" Target="../media/image506.png"/><Relationship Id="rId4" Type="http://schemas.openxmlformats.org/officeDocument/2006/relationships/image" Target="../media/image500.png"/><Relationship Id="rId9" Type="http://schemas.openxmlformats.org/officeDocument/2006/relationships/image" Target="../media/image505.png"/><Relationship Id="rId14" Type="http://schemas.openxmlformats.org/officeDocument/2006/relationships/image" Target="../media/image510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6.jpeg"/><Relationship Id="rId7" Type="http://schemas.openxmlformats.org/officeDocument/2006/relationships/image" Target="../media/image518.jpg"/><Relationship Id="rId2" Type="http://schemas.openxmlformats.org/officeDocument/2006/relationships/image" Target="../media/image515.jpeg"/><Relationship Id="rId1" Type="http://schemas.openxmlformats.org/officeDocument/2006/relationships/image" Target="../media/image514.jpeg"/><Relationship Id="rId6" Type="http://schemas.openxmlformats.org/officeDocument/2006/relationships/image" Target="../media/image517.jpeg"/><Relationship Id="rId5" Type="http://schemas.openxmlformats.org/officeDocument/2006/relationships/hyperlink" Target="#&#1057;&#1086;&#1076;&#1077;&#1088;&#1078;&#1072;&#1085;&#1080;&#1077;!A1"/><Relationship Id="rId4" Type="http://schemas.openxmlformats.org/officeDocument/2006/relationships/image" Target="../media/image14.jpe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2" Type="http://schemas.openxmlformats.org/officeDocument/2006/relationships/image" Target="../media/image516.jpeg"/><Relationship Id="rId1" Type="http://schemas.openxmlformats.org/officeDocument/2006/relationships/image" Target="../media/image514.jpeg"/><Relationship Id="rId4" Type="http://schemas.openxmlformats.org/officeDocument/2006/relationships/hyperlink" Target="#&#1057;&#1086;&#1076;&#1077;&#1088;&#1078;&#1072;&#1085;&#1080;&#1077;!A1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1.jpeg"/><Relationship Id="rId2" Type="http://schemas.openxmlformats.org/officeDocument/2006/relationships/image" Target="../media/image520.jpeg"/><Relationship Id="rId1" Type="http://schemas.openxmlformats.org/officeDocument/2006/relationships/image" Target="../media/image519.jpeg"/><Relationship Id="rId5" Type="http://schemas.openxmlformats.org/officeDocument/2006/relationships/hyperlink" Target="#&#1057;&#1086;&#1076;&#1077;&#1088;&#1078;&#1072;&#1085;&#1080;&#1077;!A1"/><Relationship Id="rId4" Type="http://schemas.openxmlformats.org/officeDocument/2006/relationships/image" Target="../media/image14.jpeg"/></Relationships>
</file>

<file path=xl/drawings/_rels/drawing5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9.jpeg"/><Relationship Id="rId13" Type="http://schemas.openxmlformats.org/officeDocument/2006/relationships/image" Target="../media/image534.jpeg"/><Relationship Id="rId3" Type="http://schemas.openxmlformats.org/officeDocument/2006/relationships/image" Target="../media/image524.jpeg"/><Relationship Id="rId7" Type="http://schemas.openxmlformats.org/officeDocument/2006/relationships/image" Target="../media/image528.jpeg"/><Relationship Id="rId12" Type="http://schemas.openxmlformats.org/officeDocument/2006/relationships/image" Target="../media/image533.jpeg"/><Relationship Id="rId2" Type="http://schemas.openxmlformats.org/officeDocument/2006/relationships/image" Target="../media/image523.jpeg"/><Relationship Id="rId1" Type="http://schemas.openxmlformats.org/officeDocument/2006/relationships/image" Target="../media/image522.jpeg"/><Relationship Id="rId6" Type="http://schemas.openxmlformats.org/officeDocument/2006/relationships/image" Target="../media/image527.jpeg"/><Relationship Id="rId11" Type="http://schemas.openxmlformats.org/officeDocument/2006/relationships/image" Target="../media/image532.jpeg"/><Relationship Id="rId5" Type="http://schemas.openxmlformats.org/officeDocument/2006/relationships/image" Target="../media/image526.jpeg"/><Relationship Id="rId15" Type="http://schemas.openxmlformats.org/officeDocument/2006/relationships/hyperlink" Target="#&#1057;&#1086;&#1076;&#1077;&#1088;&#1078;&#1072;&#1085;&#1080;&#1077;!A1"/><Relationship Id="rId10" Type="http://schemas.openxmlformats.org/officeDocument/2006/relationships/image" Target="../media/image531.jpeg"/><Relationship Id="rId4" Type="http://schemas.openxmlformats.org/officeDocument/2006/relationships/image" Target="../media/image525.jpeg"/><Relationship Id="rId9" Type="http://schemas.openxmlformats.org/officeDocument/2006/relationships/image" Target="../media/image530.jpeg"/><Relationship Id="rId14" Type="http://schemas.openxmlformats.org/officeDocument/2006/relationships/image" Target="../media/image535.jpeg"/></Relationships>
</file>

<file path=xl/drawings/_rels/drawing5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2.jpeg"/><Relationship Id="rId13" Type="http://schemas.openxmlformats.org/officeDocument/2006/relationships/image" Target="../media/image546.png"/><Relationship Id="rId18" Type="http://schemas.microsoft.com/office/2007/relationships/hdphoto" Target="../media/hdphoto8.wdp"/><Relationship Id="rId26" Type="http://schemas.microsoft.com/office/2007/relationships/hdphoto" Target="../media/hdphoto12.wdp"/><Relationship Id="rId39" Type="http://schemas.openxmlformats.org/officeDocument/2006/relationships/image" Target="../media/image559.png"/><Relationship Id="rId3" Type="http://schemas.openxmlformats.org/officeDocument/2006/relationships/image" Target="../media/image538.jpeg"/><Relationship Id="rId21" Type="http://schemas.openxmlformats.org/officeDocument/2006/relationships/image" Target="../media/image550.png"/><Relationship Id="rId34" Type="http://schemas.microsoft.com/office/2007/relationships/hdphoto" Target="../media/hdphoto16.wdp"/><Relationship Id="rId42" Type="http://schemas.microsoft.com/office/2007/relationships/hdphoto" Target="../media/hdphoto20.wdp"/><Relationship Id="rId7" Type="http://schemas.openxmlformats.org/officeDocument/2006/relationships/image" Target="../media/image541.jpeg"/><Relationship Id="rId12" Type="http://schemas.microsoft.com/office/2007/relationships/hdphoto" Target="../media/hdphoto5.wdp"/><Relationship Id="rId17" Type="http://schemas.openxmlformats.org/officeDocument/2006/relationships/image" Target="../media/image548.png"/><Relationship Id="rId25" Type="http://schemas.openxmlformats.org/officeDocument/2006/relationships/image" Target="../media/image552.png"/><Relationship Id="rId33" Type="http://schemas.openxmlformats.org/officeDocument/2006/relationships/image" Target="../media/image556.png"/><Relationship Id="rId38" Type="http://schemas.microsoft.com/office/2007/relationships/hdphoto" Target="../media/hdphoto18.wdp"/><Relationship Id="rId2" Type="http://schemas.openxmlformats.org/officeDocument/2006/relationships/image" Target="../media/image537.jpeg"/><Relationship Id="rId16" Type="http://schemas.microsoft.com/office/2007/relationships/hdphoto" Target="../media/hdphoto7.wdp"/><Relationship Id="rId20" Type="http://schemas.microsoft.com/office/2007/relationships/hdphoto" Target="../media/hdphoto9.wdp"/><Relationship Id="rId29" Type="http://schemas.openxmlformats.org/officeDocument/2006/relationships/image" Target="../media/image554.png"/><Relationship Id="rId41" Type="http://schemas.openxmlformats.org/officeDocument/2006/relationships/image" Target="../media/image560.png"/><Relationship Id="rId1" Type="http://schemas.openxmlformats.org/officeDocument/2006/relationships/image" Target="../media/image536.jpeg"/><Relationship Id="rId6" Type="http://schemas.openxmlformats.org/officeDocument/2006/relationships/image" Target="../media/image540.jpeg"/><Relationship Id="rId11" Type="http://schemas.openxmlformats.org/officeDocument/2006/relationships/image" Target="../media/image545.png"/><Relationship Id="rId24" Type="http://schemas.microsoft.com/office/2007/relationships/hdphoto" Target="../media/hdphoto11.wdp"/><Relationship Id="rId32" Type="http://schemas.microsoft.com/office/2007/relationships/hdphoto" Target="../media/hdphoto15.wdp"/><Relationship Id="rId37" Type="http://schemas.openxmlformats.org/officeDocument/2006/relationships/image" Target="../media/image558.png"/><Relationship Id="rId40" Type="http://schemas.microsoft.com/office/2007/relationships/hdphoto" Target="../media/hdphoto19.wdp"/><Relationship Id="rId5" Type="http://schemas.openxmlformats.org/officeDocument/2006/relationships/hyperlink" Target="#&#1057;&#1086;&#1076;&#1077;&#1088;&#1078;&#1072;&#1085;&#1080;&#1077;!A1"/><Relationship Id="rId15" Type="http://schemas.openxmlformats.org/officeDocument/2006/relationships/image" Target="../media/image547.png"/><Relationship Id="rId23" Type="http://schemas.openxmlformats.org/officeDocument/2006/relationships/image" Target="../media/image551.png"/><Relationship Id="rId28" Type="http://schemas.microsoft.com/office/2007/relationships/hdphoto" Target="../media/hdphoto13.wdp"/><Relationship Id="rId36" Type="http://schemas.microsoft.com/office/2007/relationships/hdphoto" Target="../media/hdphoto17.wdp"/><Relationship Id="rId10" Type="http://schemas.openxmlformats.org/officeDocument/2006/relationships/image" Target="../media/image544.jpeg"/><Relationship Id="rId19" Type="http://schemas.openxmlformats.org/officeDocument/2006/relationships/image" Target="../media/image549.png"/><Relationship Id="rId31" Type="http://schemas.openxmlformats.org/officeDocument/2006/relationships/image" Target="../media/image555.png"/><Relationship Id="rId4" Type="http://schemas.openxmlformats.org/officeDocument/2006/relationships/image" Target="../media/image539.jpeg"/><Relationship Id="rId9" Type="http://schemas.openxmlformats.org/officeDocument/2006/relationships/image" Target="../media/image543.jpeg"/><Relationship Id="rId14" Type="http://schemas.microsoft.com/office/2007/relationships/hdphoto" Target="../media/hdphoto6.wdp"/><Relationship Id="rId22" Type="http://schemas.microsoft.com/office/2007/relationships/hdphoto" Target="../media/hdphoto10.wdp"/><Relationship Id="rId27" Type="http://schemas.openxmlformats.org/officeDocument/2006/relationships/image" Target="../media/image553.png"/><Relationship Id="rId30" Type="http://schemas.microsoft.com/office/2007/relationships/hdphoto" Target="../media/hdphoto14.wdp"/><Relationship Id="rId35" Type="http://schemas.openxmlformats.org/officeDocument/2006/relationships/image" Target="../media/image557.png"/></Relationships>
</file>

<file path=xl/drawings/_rels/drawing56.xml.rels><?xml version="1.0" encoding="UTF-8" standalone="yes"?>
<Relationships xmlns="http://schemas.openxmlformats.org/package/2006/relationships"><Relationship Id="rId8" Type="http://schemas.openxmlformats.org/officeDocument/2006/relationships/image" Target="../media/image568.png"/><Relationship Id="rId13" Type="http://schemas.openxmlformats.org/officeDocument/2006/relationships/image" Target="../media/image573.jpeg"/><Relationship Id="rId18" Type="http://schemas.openxmlformats.org/officeDocument/2006/relationships/image" Target="../media/image578.jpeg"/><Relationship Id="rId3" Type="http://schemas.openxmlformats.org/officeDocument/2006/relationships/image" Target="../media/image563.png"/><Relationship Id="rId21" Type="http://schemas.openxmlformats.org/officeDocument/2006/relationships/image" Target="../media/image581.png"/><Relationship Id="rId7" Type="http://schemas.openxmlformats.org/officeDocument/2006/relationships/image" Target="../media/image567.jpeg"/><Relationship Id="rId12" Type="http://schemas.openxmlformats.org/officeDocument/2006/relationships/image" Target="../media/image572.jpeg"/><Relationship Id="rId17" Type="http://schemas.openxmlformats.org/officeDocument/2006/relationships/image" Target="../media/image577.jpeg"/><Relationship Id="rId2" Type="http://schemas.openxmlformats.org/officeDocument/2006/relationships/image" Target="../media/image562.png"/><Relationship Id="rId16" Type="http://schemas.openxmlformats.org/officeDocument/2006/relationships/image" Target="../media/image576.jpeg"/><Relationship Id="rId20" Type="http://schemas.openxmlformats.org/officeDocument/2006/relationships/image" Target="../media/image580.png"/><Relationship Id="rId1" Type="http://schemas.openxmlformats.org/officeDocument/2006/relationships/image" Target="../media/image561.png"/><Relationship Id="rId6" Type="http://schemas.openxmlformats.org/officeDocument/2006/relationships/image" Target="../media/image566.png"/><Relationship Id="rId11" Type="http://schemas.openxmlformats.org/officeDocument/2006/relationships/image" Target="../media/image571.png"/><Relationship Id="rId24" Type="http://schemas.openxmlformats.org/officeDocument/2006/relationships/hyperlink" Target="#&#1057;&#1086;&#1076;&#1077;&#1088;&#1078;&#1072;&#1085;&#1080;&#1077;!A1"/><Relationship Id="rId5" Type="http://schemas.openxmlformats.org/officeDocument/2006/relationships/image" Target="../media/image565.png"/><Relationship Id="rId15" Type="http://schemas.openxmlformats.org/officeDocument/2006/relationships/image" Target="../media/image575.png"/><Relationship Id="rId23" Type="http://schemas.openxmlformats.org/officeDocument/2006/relationships/image" Target="../media/image583.jpeg"/><Relationship Id="rId10" Type="http://schemas.openxmlformats.org/officeDocument/2006/relationships/image" Target="../media/image570.png"/><Relationship Id="rId19" Type="http://schemas.openxmlformats.org/officeDocument/2006/relationships/image" Target="../media/image579.png"/><Relationship Id="rId4" Type="http://schemas.openxmlformats.org/officeDocument/2006/relationships/image" Target="../media/image564.jpeg"/><Relationship Id="rId9" Type="http://schemas.openxmlformats.org/officeDocument/2006/relationships/image" Target="../media/image569.jpeg"/><Relationship Id="rId14" Type="http://schemas.openxmlformats.org/officeDocument/2006/relationships/image" Target="../media/image574.png"/><Relationship Id="rId22" Type="http://schemas.openxmlformats.org/officeDocument/2006/relationships/image" Target="../media/image582.jpe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hyperlink" Target="#&#1057;&#1086;&#1076;&#1077;&#1088;&#1078;&#1072;&#1085;&#1080;&#1077;!A1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hyperlink" Target="#&#1057;&#1086;&#1076;&#1077;&#1088;&#1078;&#1072;&#1085;&#1080;&#1077;!A1"/><Relationship Id="rId2" Type="http://schemas.openxmlformats.org/officeDocument/2006/relationships/image" Target="../media/image585.jpg"/><Relationship Id="rId1" Type="http://schemas.openxmlformats.org/officeDocument/2006/relationships/image" Target="../media/image584.pn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hyperlink" Target="#&#1057;&#1086;&#1076;&#1077;&#1088;&#1078;&#1072;&#1085;&#1080;&#1077;!A1"/><Relationship Id="rId2" Type="http://schemas.openxmlformats.org/officeDocument/2006/relationships/image" Target="../media/image585.jpg"/><Relationship Id="rId1" Type="http://schemas.openxmlformats.org/officeDocument/2006/relationships/image" Target="../media/image586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88.jpeg"/><Relationship Id="rId7" Type="http://schemas.openxmlformats.org/officeDocument/2006/relationships/image" Target="../media/image592.jpeg"/><Relationship Id="rId2" Type="http://schemas.openxmlformats.org/officeDocument/2006/relationships/image" Target="../media/image587.jpeg"/><Relationship Id="rId1" Type="http://schemas.openxmlformats.org/officeDocument/2006/relationships/hyperlink" Target="#&#1057;&#1086;&#1076;&#1077;&#1088;&#1078;&#1072;&#1085;&#1080;&#1077;!A1"/><Relationship Id="rId6" Type="http://schemas.openxmlformats.org/officeDocument/2006/relationships/image" Target="../media/image591.jpeg"/><Relationship Id="rId5" Type="http://schemas.openxmlformats.org/officeDocument/2006/relationships/image" Target="../media/image590.jpeg"/><Relationship Id="rId4" Type="http://schemas.openxmlformats.org/officeDocument/2006/relationships/image" Target="../media/image589.jpeg"/></Relationships>
</file>

<file path=xl/drawings/_rels/drawing6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0.jpeg"/><Relationship Id="rId3" Type="http://schemas.openxmlformats.org/officeDocument/2006/relationships/image" Target="../media/image595.jpeg"/><Relationship Id="rId7" Type="http://schemas.openxmlformats.org/officeDocument/2006/relationships/image" Target="../media/image599.jpeg"/><Relationship Id="rId2" Type="http://schemas.openxmlformats.org/officeDocument/2006/relationships/image" Target="../media/image594.jpeg"/><Relationship Id="rId1" Type="http://schemas.openxmlformats.org/officeDocument/2006/relationships/image" Target="../media/image593.jpeg"/><Relationship Id="rId6" Type="http://schemas.openxmlformats.org/officeDocument/2006/relationships/image" Target="../media/image598.jpeg"/><Relationship Id="rId5" Type="http://schemas.openxmlformats.org/officeDocument/2006/relationships/image" Target="../media/image597.jpeg"/><Relationship Id="rId4" Type="http://schemas.openxmlformats.org/officeDocument/2006/relationships/image" Target="../media/image596.jpeg"/><Relationship Id="rId9" Type="http://schemas.openxmlformats.org/officeDocument/2006/relationships/hyperlink" Target="#&#1057;&#1086;&#1076;&#1077;&#1088;&#1078;&#1072;&#1085;&#1080;&#1077;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</xdr:row>
      <xdr:rowOff>0</xdr:rowOff>
    </xdr:from>
    <xdr:to>
      <xdr:col>7</xdr:col>
      <xdr:colOff>3716776</xdr:colOff>
      <xdr:row>3</xdr:row>
      <xdr:rowOff>561600</xdr:rowOff>
    </xdr:to>
    <xdr:sp macro="" textlink="">
      <xdr:nvSpPr>
        <xdr:cNvPr id="127" name="Прямоугольник 126">
          <a:extLst>
            <a:ext uri="{FF2B5EF4-FFF2-40B4-BE49-F238E27FC236}">
              <a16:creationId xmlns="" xmlns:a16="http://schemas.microsoft.com/office/drawing/2014/main" id="{00000000-0008-0000-0000-00007F000000}"/>
            </a:ext>
          </a:extLst>
        </xdr:cNvPr>
        <xdr:cNvSpPr/>
      </xdr:nvSpPr>
      <xdr:spPr>
        <a:xfrm>
          <a:off x="0" y="0"/>
          <a:ext cx="12856130" cy="561600"/>
        </a:xfrm>
        <a:prstGeom prst="rect">
          <a:avLst/>
        </a:prstGeom>
        <a:solidFill>
          <a:srgbClr val="6AC4D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5"/>
        </a:lnRef>
        <a:fillRef idx="3">
          <a:schemeClr val="accent5"/>
        </a:fillRef>
        <a:effectRef idx="3">
          <a:schemeClr val="accent5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2800" b="1">
              <a:solidFill>
                <a:schemeClr val="bg1"/>
              </a:solidFill>
            </a:rPr>
            <a:t>СОДЕРЖАНИЕ</a:t>
          </a:r>
          <a:endParaRPr lang="ru-RU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3</xdr:col>
      <xdr:colOff>309813</xdr:colOff>
      <xdr:row>10</xdr:row>
      <xdr:rowOff>267820</xdr:rowOff>
    </xdr:from>
    <xdr:to>
      <xdr:col>4</xdr:col>
      <xdr:colOff>3705297</xdr:colOff>
      <xdr:row>12</xdr:row>
      <xdr:rowOff>4425</xdr:rowOff>
    </xdr:to>
    <xdr:sp macro="" textlink="">
      <xdr:nvSpPr>
        <xdr:cNvPr id="128" name="Прямоугольник 127">
          <a:extLst>
            <a:ext uri="{FF2B5EF4-FFF2-40B4-BE49-F238E27FC236}">
              <a16:creationId xmlns="" xmlns:a16="http://schemas.microsoft.com/office/drawing/2014/main" id="{00000000-0008-0000-0000-000080000000}"/>
            </a:ext>
          </a:extLst>
        </xdr:cNvPr>
        <xdr:cNvSpPr/>
      </xdr:nvSpPr>
      <xdr:spPr>
        <a:xfrm>
          <a:off x="4587404" y="2441252"/>
          <a:ext cx="3711541" cy="273468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ПАРКОВОЕ</a:t>
          </a:r>
          <a:r>
            <a:rPr lang="ru-RU" sz="1600" b="1" baseline="0"/>
            <a:t> ОСВЕЩЕНИЕ</a:t>
          </a:r>
          <a:endParaRPr lang="ru-RU" sz="1600" b="1"/>
        </a:p>
      </xdr:txBody>
    </xdr:sp>
    <xdr:clientData/>
  </xdr:twoCellAnchor>
  <xdr:twoCellAnchor>
    <xdr:from>
      <xdr:col>3</xdr:col>
      <xdr:colOff>779</xdr:colOff>
      <xdr:row>11</xdr:row>
      <xdr:rowOff>1159</xdr:rowOff>
    </xdr:from>
    <xdr:to>
      <xdr:col>4</xdr:col>
      <xdr:colOff>2977</xdr:colOff>
      <xdr:row>12</xdr:row>
      <xdr:rowOff>7374</xdr:rowOff>
    </xdr:to>
    <xdr:sp macro="" textlink="">
      <xdr:nvSpPr>
        <xdr:cNvPr id="129" name="Прямоугольник 128">
          <a:extLst>
            <a:ext uri="{FF2B5EF4-FFF2-40B4-BE49-F238E27FC236}">
              <a16:creationId xmlns="" xmlns:a16="http://schemas.microsoft.com/office/drawing/2014/main" id="{00000000-0008-0000-0000-000081000000}"/>
            </a:ext>
          </a:extLst>
        </xdr:cNvPr>
        <xdr:cNvSpPr/>
      </xdr:nvSpPr>
      <xdr:spPr>
        <a:xfrm>
          <a:off x="4278370" y="2443023"/>
          <a:ext cx="318255" cy="274646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7</a:t>
          </a:r>
        </a:p>
      </xdr:txBody>
    </xdr:sp>
    <xdr:clientData/>
  </xdr:twoCellAnchor>
  <xdr:twoCellAnchor>
    <xdr:from>
      <xdr:col>1</xdr:col>
      <xdr:colOff>4753</xdr:colOff>
      <xdr:row>4</xdr:row>
      <xdr:rowOff>10746</xdr:rowOff>
    </xdr:from>
    <xdr:to>
      <xdr:col>2</xdr:col>
      <xdr:colOff>1098</xdr:colOff>
      <xdr:row>5</xdr:row>
      <xdr:rowOff>13236</xdr:rowOff>
    </xdr:to>
    <xdr:sp macro="" textlink="">
      <xdr:nvSpPr>
        <xdr:cNvPr id="130" name="Прямоугольник 129">
          <a:extLst>
            <a:ext uri="{FF2B5EF4-FFF2-40B4-BE49-F238E27FC236}">
              <a16:creationId xmlns="" xmlns:a16="http://schemas.microsoft.com/office/drawing/2014/main" id="{00000000-0008-0000-0000-000082000000}"/>
            </a:ext>
          </a:extLst>
        </xdr:cNvPr>
        <xdr:cNvSpPr/>
      </xdr:nvSpPr>
      <xdr:spPr>
        <a:xfrm>
          <a:off x="317461" y="571463"/>
          <a:ext cx="3712892" cy="268471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НАРУЖНОЕ</a:t>
          </a:r>
          <a:r>
            <a:rPr lang="ru-RU" sz="1600" b="1" baseline="0"/>
            <a:t> ОСВЕЩЕНИЕ</a:t>
          </a:r>
          <a:endParaRPr lang="ru-RU" sz="1600" b="1"/>
        </a:p>
      </xdr:txBody>
    </xdr:sp>
    <xdr:clientData/>
  </xdr:twoCellAnchor>
  <xdr:twoCellAnchor>
    <xdr:from>
      <xdr:col>0</xdr:col>
      <xdr:colOff>0</xdr:colOff>
      <xdr:row>4</xdr:row>
      <xdr:rowOff>5641</xdr:rowOff>
    </xdr:from>
    <xdr:to>
      <xdr:col>1</xdr:col>
      <xdr:colOff>651</xdr:colOff>
      <xdr:row>5</xdr:row>
      <xdr:rowOff>11347</xdr:rowOff>
    </xdr:to>
    <xdr:sp macro="" textlink="">
      <xdr:nvSpPr>
        <xdr:cNvPr id="131" name="Прямоугольник 130">
          <a:extLst>
            <a:ext uri="{FF2B5EF4-FFF2-40B4-BE49-F238E27FC236}">
              <a16:creationId xmlns="" xmlns:a16="http://schemas.microsoft.com/office/drawing/2014/main" id="{00000000-0008-0000-0000-000083000000}"/>
            </a:ext>
          </a:extLst>
        </xdr:cNvPr>
        <xdr:cNvSpPr/>
      </xdr:nvSpPr>
      <xdr:spPr>
        <a:xfrm>
          <a:off x="0" y="569035"/>
          <a:ext cx="316800" cy="273216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1</a:t>
          </a:r>
        </a:p>
      </xdr:txBody>
    </xdr:sp>
    <xdr:clientData/>
  </xdr:twoCellAnchor>
  <xdr:twoCellAnchor>
    <xdr:from>
      <xdr:col>6</xdr:col>
      <xdr:colOff>582705</xdr:colOff>
      <xdr:row>11</xdr:row>
      <xdr:rowOff>5010</xdr:rowOff>
    </xdr:from>
    <xdr:to>
      <xdr:col>8</xdr:col>
      <xdr:colOff>225</xdr:colOff>
      <xdr:row>12</xdr:row>
      <xdr:rowOff>7500</xdr:rowOff>
    </xdr:to>
    <xdr:sp macro="" textlink="">
      <xdr:nvSpPr>
        <xdr:cNvPr id="132" name="Прямоугольник 131">
          <a:extLst>
            <a:ext uri="{FF2B5EF4-FFF2-40B4-BE49-F238E27FC236}">
              <a16:creationId xmlns="" xmlns:a16="http://schemas.microsoft.com/office/drawing/2014/main" id="{00000000-0008-0000-0000-000084000000}"/>
            </a:ext>
          </a:extLst>
        </xdr:cNvPr>
        <xdr:cNvSpPr/>
      </xdr:nvSpPr>
      <xdr:spPr>
        <a:xfrm>
          <a:off x="9139965" y="568890"/>
          <a:ext cx="3715200" cy="269190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ТИПЫ КРЕПЛЕНИЙ</a:t>
          </a:r>
        </a:p>
      </xdr:txBody>
    </xdr:sp>
    <xdr:clientData/>
  </xdr:twoCellAnchor>
  <xdr:twoCellAnchor>
    <xdr:from>
      <xdr:col>6</xdr:col>
      <xdr:colOff>2759</xdr:colOff>
      <xdr:row>11</xdr:row>
      <xdr:rowOff>2770</xdr:rowOff>
    </xdr:from>
    <xdr:to>
      <xdr:col>7</xdr:col>
      <xdr:colOff>3410</xdr:colOff>
      <xdr:row>12</xdr:row>
      <xdr:rowOff>6070</xdr:rowOff>
    </xdr:to>
    <xdr:sp macro="" textlink="">
      <xdr:nvSpPr>
        <xdr:cNvPr id="133" name="Прямоугольник 132">
          <a:extLst>
            <a:ext uri="{FF2B5EF4-FFF2-40B4-BE49-F238E27FC236}">
              <a16:creationId xmlns="" xmlns:a16="http://schemas.microsoft.com/office/drawing/2014/main" id="{00000000-0008-0000-0000-000085000000}"/>
            </a:ext>
          </a:extLst>
        </xdr:cNvPr>
        <xdr:cNvSpPr/>
      </xdr:nvSpPr>
      <xdr:spPr>
        <a:xfrm>
          <a:off x="8560019" y="566650"/>
          <a:ext cx="583581" cy="270000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500" b="1"/>
            <a:t>10</a:t>
          </a:r>
        </a:p>
      </xdr:txBody>
    </xdr:sp>
    <xdr:clientData/>
  </xdr:twoCellAnchor>
  <xdr:twoCellAnchor>
    <xdr:from>
      <xdr:col>1</xdr:col>
      <xdr:colOff>1515</xdr:colOff>
      <xdr:row>12</xdr:row>
      <xdr:rowOff>400</xdr:rowOff>
    </xdr:from>
    <xdr:to>
      <xdr:col>1</xdr:col>
      <xdr:colOff>3716715</xdr:colOff>
      <xdr:row>13</xdr:row>
      <xdr:rowOff>5437</xdr:rowOff>
    </xdr:to>
    <xdr:sp macro="" textlink="">
      <xdr:nvSpPr>
        <xdr:cNvPr id="134" name="Прямоугольник 133">
          <a:extLst>
            <a:ext uri="{FF2B5EF4-FFF2-40B4-BE49-F238E27FC236}">
              <a16:creationId xmlns="" xmlns:a16="http://schemas.microsoft.com/office/drawing/2014/main" id="{00000000-0008-0000-0000-000086000000}"/>
            </a:ext>
          </a:extLst>
        </xdr:cNvPr>
        <xdr:cNvSpPr/>
      </xdr:nvSpPr>
      <xdr:spPr>
        <a:xfrm>
          <a:off x="315840" y="2695975"/>
          <a:ext cx="3715200" cy="271737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 baseline="0"/>
            <a:t>ПРОИЗВОДСТВЕННОЕ ОСВЕЩЕНИЕ</a:t>
          </a:r>
          <a:endParaRPr lang="ru-RU" sz="1600" b="1"/>
        </a:p>
      </xdr:txBody>
    </xdr:sp>
    <xdr:clientData/>
  </xdr:twoCellAnchor>
  <xdr:twoCellAnchor>
    <xdr:from>
      <xdr:col>0</xdr:col>
      <xdr:colOff>0</xdr:colOff>
      <xdr:row>11</xdr:row>
      <xdr:rowOff>265502</xdr:rowOff>
    </xdr:from>
    <xdr:to>
      <xdr:col>1</xdr:col>
      <xdr:colOff>1212</xdr:colOff>
      <xdr:row>13</xdr:row>
      <xdr:rowOff>3598</xdr:rowOff>
    </xdr:to>
    <xdr:sp macro="" textlink="">
      <xdr:nvSpPr>
        <xdr:cNvPr id="135" name="Прямоугольник 134">
          <a:extLst>
            <a:ext uri="{FF2B5EF4-FFF2-40B4-BE49-F238E27FC236}">
              <a16:creationId xmlns="" xmlns:a16="http://schemas.microsoft.com/office/drawing/2014/main" id="{00000000-0008-0000-0000-000087000000}"/>
            </a:ext>
          </a:extLst>
        </xdr:cNvPr>
        <xdr:cNvSpPr/>
      </xdr:nvSpPr>
      <xdr:spPr>
        <a:xfrm>
          <a:off x="0" y="2694377"/>
          <a:ext cx="315537" cy="271496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2</a:t>
          </a:r>
        </a:p>
      </xdr:txBody>
    </xdr:sp>
    <xdr:clientData/>
  </xdr:twoCellAnchor>
  <xdr:twoCellAnchor>
    <xdr:from>
      <xdr:col>4</xdr:col>
      <xdr:colOff>1515</xdr:colOff>
      <xdr:row>4</xdr:row>
      <xdr:rowOff>4730</xdr:rowOff>
    </xdr:from>
    <xdr:to>
      <xdr:col>5</xdr:col>
      <xdr:colOff>1965</xdr:colOff>
      <xdr:row>5</xdr:row>
      <xdr:rowOff>9767</xdr:rowOff>
    </xdr:to>
    <xdr:sp macro="" textlink="">
      <xdr:nvSpPr>
        <xdr:cNvPr id="138" name="Прямоугольник 137">
          <a:extLst>
            <a:ext uri="{FF2B5EF4-FFF2-40B4-BE49-F238E27FC236}">
              <a16:creationId xmlns="" xmlns:a16="http://schemas.microsoft.com/office/drawing/2014/main" id="{00000000-0008-0000-0000-00008A000000}"/>
            </a:ext>
          </a:extLst>
        </xdr:cNvPr>
        <xdr:cNvSpPr/>
      </xdr:nvSpPr>
      <xdr:spPr>
        <a:xfrm>
          <a:off x="4595163" y="567571"/>
          <a:ext cx="3715200" cy="273469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АРХИТЕКТУРНОЕ</a:t>
          </a:r>
          <a:r>
            <a:rPr lang="ru-RU" sz="1600" b="1" baseline="0"/>
            <a:t> ОСВЕЩЕНИЕ</a:t>
          </a:r>
          <a:endParaRPr lang="ru-RU" sz="1600" b="1"/>
        </a:p>
      </xdr:txBody>
    </xdr:sp>
    <xdr:clientData/>
  </xdr:twoCellAnchor>
  <xdr:twoCellAnchor>
    <xdr:from>
      <xdr:col>3</xdr:col>
      <xdr:colOff>0</xdr:colOff>
      <xdr:row>4</xdr:row>
      <xdr:rowOff>2743</xdr:rowOff>
    </xdr:from>
    <xdr:to>
      <xdr:col>4</xdr:col>
      <xdr:colOff>1212</xdr:colOff>
      <xdr:row>5</xdr:row>
      <xdr:rowOff>7911</xdr:rowOff>
    </xdr:to>
    <xdr:sp macro="" textlink="">
      <xdr:nvSpPr>
        <xdr:cNvPr id="139" name="Прямоугольник 138">
          <a:extLst>
            <a:ext uri="{FF2B5EF4-FFF2-40B4-BE49-F238E27FC236}">
              <a16:creationId xmlns="" xmlns:a16="http://schemas.microsoft.com/office/drawing/2014/main" id="{00000000-0008-0000-0000-00008B000000}"/>
            </a:ext>
          </a:extLst>
        </xdr:cNvPr>
        <xdr:cNvSpPr/>
      </xdr:nvSpPr>
      <xdr:spPr>
        <a:xfrm>
          <a:off x="4277591" y="565584"/>
          <a:ext cx="317269" cy="273600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6</a:t>
          </a:r>
        </a:p>
      </xdr:txBody>
    </xdr:sp>
    <xdr:clientData/>
  </xdr:twoCellAnchor>
  <xdr:twoCellAnchor>
    <xdr:from>
      <xdr:col>7</xdr:col>
      <xdr:colOff>6724</xdr:colOff>
      <xdr:row>7</xdr:row>
      <xdr:rowOff>3121</xdr:rowOff>
    </xdr:from>
    <xdr:to>
      <xdr:col>8</xdr:col>
      <xdr:colOff>3890</xdr:colOff>
      <xdr:row>8</xdr:row>
      <xdr:rowOff>8158</xdr:rowOff>
    </xdr:to>
    <xdr:sp macro="" textlink="">
      <xdr:nvSpPr>
        <xdr:cNvPr id="140" name="Прямоугольник 139">
          <a:extLst>
            <a:ext uri="{FF2B5EF4-FFF2-40B4-BE49-F238E27FC236}">
              <a16:creationId xmlns="" xmlns:a16="http://schemas.microsoft.com/office/drawing/2014/main" id="{00000000-0008-0000-0000-00008C000000}"/>
            </a:ext>
          </a:extLst>
        </xdr:cNvPr>
        <xdr:cNvSpPr/>
      </xdr:nvSpPr>
      <xdr:spPr>
        <a:xfrm>
          <a:off x="4605000" y="6223931"/>
          <a:ext cx="3715200" cy="274365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ОСВЕЩЕНИЕ ДЛЯ ЖКХ</a:t>
          </a:r>
        </a:p>
      </xdr:txBody>
    </xdr:sp>
    <xdr:clientData/>
  </xdr:twoCellAnchor>
  <xdr:twoCellAnchor>
    <xdr:from>
      <xdr:col>6</xdr:col>
      <xdr:colOff>4598</xdr:colOff>
      <xdr:row>7</xdr:row>
      <xdr:rowOff>1523</xdr:rowOff>
    </xdr:from>
    <xdr:to>
      <xdr:col>7</xdr:col>
      <xdr:colOff>6796</xdr:colOff>
      <xdr:row>8</xdr:row>
      <xdr:rowOff>6319</xdr:rowOff>
    </xdr:to>
    <xdr:sp macro="" textlink="">
      <xdr:nvSpPr>
        <xdr:cNvPr id="141" name="Прямоугольник 140">
          <a:extLst>
            <a:ext uri="{FF2B5EF4-FFF2-40B4-BE49-F238E27FC236}">
              <a16:creationId xmlns="" xmlns:a16="http://schemas.microsoft.com/office/drawing/2014/main" id="{00000000-0008-0000-0000-00008D000000}"/>
            </a:ext>
          </a:extLst>
        </xdr:cNvPr>
        <xdr:cNvSpPr/>
      </xdr:nvSpPr>
      <xdr:spPr>
        <a:xfrm>
          <a:off x="4287564" y="6222333"/>
          <a:ext cx="317508" cy="274124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9</a:t>
          </a:r>
        </a:p>
      </xdr:txBody>
    </xdr:sp>
    <xdr:clientData/>
  </xdr:twoCellAnchor>
  <xdr:twoCellAnchor>
    <xdr:from>
      <xdr:col>7</xdr:col>
      <xdr:colOff>5598</xdr:colOff>
      <xdr:row>4</xdr:row>
      <xdr:rowOff>3121</xdr:rowOff>
    </xdr:from>
    <xdr:to>
      <xdr:col>8</xdr:col>
      <xdr:colOff>3326</xdr:colOff>
      <xdr:row>5</xdr:row>
      <xdr:rowOff>8158</xdr:rowOff>
    </xdr:to>
    <xdr:sp macro="" textlink="">
      <xdr:nvSpPr>
        <xdr:cNvPr id="142" name="Прямоугольник 141">
          <a:extLst>
            <a:ext uri="{FF2B5EF4-FFF2-40B4-BE49-F238E27FC236}">
              <a16:creationId xmlns="" xmlns:a16="http://schemas.microsoft.com/office/drawing/2014/main" id="{00000000-0008-0000-0000-00008E000000}"/>
            </a:ext>
          </a:extLst>
        </xdr:cNvPr>
        <xdr:cNvSpPr/>
      </xdr:nvSpPr>
      <xdr:spPr>
        <a:xfrm>
          <a:off x="4596648" y="5365696"/>
          <a:ext cx="3712478" cy="271737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ОФИСНОЕ ОСВЕЩЕНИЕ И ЖКХ</a:t>
          </a:r>
        </a:p>
      </xdr:txBody>
    </xdr:sp>
    <xdr:clientData/>
  </xdr:twoCellAnchor>
  <xdr:twoCellAnchor>
    <xdr:from>
      <xdr:col>6</xdr:col>
      <xdr:colOff>2721</xdr:colOff>
      <xdr:row>4</xdr:row>
      <xdr:rowOff>1523</xdr:rowOff>
    </xdr:from>
    <xdr:to>
      <xdr:col>7</xdr:col>
      <xdr:colOff>5295</xdr:colOff>
      <xdr:row>5</xdr:row>
      <xdr:rowOff>6319</xdr:rowOff>
    </xdr:to>
    <xdr:sp macro="" textlink="">
      <xdr:nvSpPr>
        <xdr:cNvPr id="143" name="Прямоугольник 142">
          <a:extLst>
            <a:ext uri="{FF2B5EF4-FFF2-40B4-BE49-F238E27FC236}">
              <a16:creationId xmlns="" xmlns:a16="http://schemas.microsoft.com/office/drawing/2014/main" id="{00000000-0008-0000-0000-00008F000000}"/>
            </a:ext>
          </a:extLst>
        </xdr:cNvPr>
        <xdr:cNvSpPr/>
      </xdr:nvSpPr>
      <xdr:spPr>
        <a:xfrm>
          <a:off x="4279446" y="5364098"/>
          <a:ext cx="316899" cy="271496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8</a:t>
          </a:r>
        </a:p>
      </xdr:txBody>
    </xdr:sp>
    <xdr:clientData/>
  </xdr:twoCellAnchor>
  <xdr:twoCellAnchor>
    <xdr:from>
      <xdr:col>6</xdr:col>
      <xdr:colOff>582546</xdr:colOff>
      <xdr:row>13</xdr:row>
      <xdr:rowOff>1200</xdr:rowOff>
    </xdr:from>
    <xdr:to>
      <xdr:col>8</xdr:col>
      <xdr:colOff>66</xdr:colOff>
      <xdr:row>14</xdr:row>
      <xdr:rowOff>3689</xdr:rowOff>
    </xdr:to>
    <xdr:sp macro="" textlink="">
      <xdr:nvSpPr>
        <xdr:cNvPr id="144" name="Прямоугольник 143">
          <a:extLst>
            <a:ext uri="{FF2B5EF4-FFF2-40B4-BE49-F238E27FC236}">
              <a16:creationId xmlns="" xmlns:a16="http://schemas.microsoft.com/office/drawing/2014/main" id="{00000000-0008-0000-0000-000090000000}"/>
            </a:ext>
          </a:extLst>
        </xdr:cNvPr>
        <xdr:cNvSpPr/>
      </xdr:nvSpPr>
      <xdr:spPr>
        <a:xfrm>
          <a:off x="9139806" y="1098480"/>
          <a:ext cx="3715200" cy="269189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ТИПЫ ОПОР ОСВЕЩЕНИЯ</a:t>
          </a:r>
        </a:p>
      </xdr:txBody>
    </xdr:sp>
    <xdr:clientData/>
  </xdr:twoCellAnchor>
  <xdr:twoCellAnchor>
    <xdr:from>
      <xdr:col>6</xdr:col>
      <xdr:colOff>3318</xdr:colOff>
      <xdr:row>13</xdr:row>
      <xdr:rowOff>2546</xdr:rowOff>
    </xdr:from>
    <xdr:to>
      <xdr:col>7</xdr:col>
      <xdr:colOff>3588</xdr:colOff>
      <xdr:row>14</xdr:row>
      <xdr:rowOff>5151</xdr:rowOff>
    </xdr:to>
    <xdr:sp macro="" textlink="">
      <xdr:nvSpPr>
        <xdr:cNvPr id="145" name="Прямоугольник 144">
          <a:extLst>
            <a:ext uri="{FF2B5EF4-FFF2-40B4-BE49-F238E27FC236}">
              <a16:creationId xmlns="" xmlns:a16="http://schemas.microsoft.com/office/drawing/2014/main" id="{00000000-0008-0000-0000-000091000000}"/>
            </a:ext>
          </a:extLst>
        </xdr:cNvPr>
        <xdr:cNvSpPr/>
      </xdr:nvSpPr>
      <xdr:spPr>
        <a:xfrm>
          <a:off x="8560578" y="1099826"/>
          <a:ext cx="583200" cy="269305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500" b="1"/>
            <a:t>11</a:t>
          </a:r>
        </a:p>
      </xdr:txBody>
    </xdr:sp>
    <xdr:clientData/>
  </xdr:twoCellAnchor>
  <xdr:twoCellAnchor>
    <xdr:from>
      <xdr:col>7</xdr:col>
      <xdr:colOff>2101</xdr:colOff>
      <xdr:row>15</xdr:row>
      <xdr:rowOff>4310</xdr:rowOff>
    </xdr:from>
    <xdr:to>
      <xdr:col>8</xdr:col>
      <xdr:colOff>2284</xdr:colOff>
      <xdr:row>16</xdr:row>
      <xdr:rowOff>6799</xdr:rowOff>
    </xdr:to>
    <xdr:sp macro="" textlink="">
      <xdr:nvSpPr>
        <xdr:cNvPr id="146" name="Прямоугольник 145">
          <a:extLst>
            <a:ext uri="{FF2B5EF4-FFF2-40B4-BE49-F238E27FC236}">
              <a16:creationId xmlns="" xmlns:a16="http://schemas.microsoft.com/office/drawing/2014/main" id="{00000000-0008-0000-0000-000092000000}"/>
            </a:ext>
          </a:extLst>
        </xdr:cNvPr>
        <xdr:cNvSpPr/>
      </xdr:nvSpPr>
      <xdr:spPr>
        <a:xfrm>
          <a:off x="9136576" y="1633085"/>
          <a:ext cx="3714933" cy="269189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ТИПЫ ЗАКЛАДНЫХ</a:t>
          </a:r>
        </a:p>
      </xdr:txBody>
    </xdr:sp>
    <xdr:clientData/>
  </xdr:twoCellAnchor>
  <xdr:twoCellAnchor>
    <xdr:from>
      <xdr:col>6</xdr:col>
      <xdr:colOff>2802</xdr:colOff>
      <xdr:row>15</xdr:row>
      <xdr:rowOff>2546</xdr:rowOff>
    </xdr:from>
    <xdr:to>
      <xdr:col>7</xdr:col>
      <xdr:colOff>3453</xdr:colOff>
      <xdr:row>16</xdr:row>
      <xdr:rowOff>4451</xdr:rowOff>
    </xdr:to>
    <xdr:sp macro="" textlink="">
      <xdr:nvSpPr>
        <xdr:cNvPr id="147" name="Прямоугольник 146">
          <a:extLst>
            <a:ext uri="{FF2B5EF4-FFF2-40B4-BE49-F238E27FC236}">
              <a16:creationId xmlns="" xmlns:a16="http://schemas.microsoft.com/office/drawing/2014/main" id="{00000000-0008-0000-0000-000093000000}"/>
            </a:ext>
          </a:extLst>
        </xdr:cNvPr>
        <xdr:cNvSpPr/>
      </xdr:nvSpPr>
      <xdr:spPr>
        <a:xfrm>
          <a:off x="8556252" y="1631321"/>
          <a:ext cx="581676" cy="268605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500" b="1"/>
            <a:t>12</a:t>
          </a:r>
        </a:p>
      </xdr:txBody>
    </xdr:sp>
    <xdr:clientData/>
  </xdr:twoCellAnchor>
  <xdr:twoCellAnchor>
    <xdr:from>
      <xdr:col>7</xdr:col>
      <xdr:colOff>5162</xdr:colOff>
      <xdr:row>17</xdr:row>
      <xdr:rowOff>2438</xdr:rowOff>
    </xdr:from>
    <xdr:to>
      <xdr:col>8</xdr:col>
      <xdr:colOff>1604</xdr:colOff>
      <xdr:row>18</xdr:row>
      <xdr:rowOff>4928</xdr:rowOff>
    </xdr:to>
    <xdr:sp macro="" textlink="">
      <xdr:nvSpPr>
        <xdr:cNvPr id="148" name="Прямоугольник 147">
          <a:extLst>
            <a:ext uri="{FF2B5EF4-FFF2-40B4-BE49-F238E27FC236}">
              <a16:creationId xmlns="" xmlns:a16="http://schemas.microsoft.com/office/drawing/2014/main" id="{00000000-0008-0000-0000-000094000000}"/>
            </a:ext>
          </a:extLst>
        </xdr:cNvPr>
        <xdr:cNvSpPr/>
      </xdr:nvSpPr>
      <xdr:spPr>
        <a:xfrm>
          <a:off x="9139637" y="2164613"/>
          <a:ext cx="3711192" cy="269190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ДОРАБОТКИ</a:t>
          </a:r>
        </a:p>
      </xdr:txBody>
    </xdr:sp>
    <xdr:clientData/>
  </xdr:twoCellAnchor>
  <xdr:twoCellAnchor>
    <xdr:from>
      <xdr:col>6</xdr:col>
      <xdr:colOff>4503</xdr:colOff>
      <xdr:row>17</xdr:row>
      <xdr:rowOff>674</xdr:rowOff>
    </xdr:from>
    <xdr:to>
      <xdr:col>7</xdr:col>
      <xdr:colOff>6514</xdr:colOff>
      <xdr:row>18</xdr:row>
      <xdr:rowOff>2580</xdr:rowOff>
    </xdr:to>
    <xdr:sp macro="" textlink="">
      <xdr:nvSpPr>
        <xdr:cNvPr id="149" name="Прямоугольник 148">
          <a:extLst>
            <a:ext uri="{FF2B5EF4-FFF2-40B4-BE49-F238E27FC236}">
              <a16:creationId xmlns="" xmlns:a16="http://schemas.microsoft.com/office/drawing/2014/main" id="{00000000-0008-0000-0000-000095000000}"/>
            </a:ext>
          </a:extLst>
        </xdr:cNvPr>
        <xdr:cNvSpPr/>
      </xdr:nvSpPr>
      <xdr:spPr>
        <a:xfrm>
          <a:off x="8557953" y="2162849"/>
          <a:ext cx="583036" cy="268606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500" b="1"/>
            <a:t>13</a:t>
          </a:r>
        </a:p>
      </xdr:txBody>
    </xdr:sp>
    <xdr:clientData/>
  </xdr:twoCellAnchor>
  <xdr:twoCellAnchor>
    <xdr:from>
      <xdr:col>7</xdr:col>
      <xdr:colOff>4822</xdr:colOff>
      <xdr:row>19</xdr:row>
      <xdr:rowOff>3458</xdr:rowOff>
    </xdr:from>
    <xdr:to>
      <xdr:col>8</xdr:col>
      <xdr:colOff>1264</xdr:colOff>
      <xdr:row>20</xdr:row>
      <xdr:rowOff>5948</xdr:rowOff>
    </xdr:to>
    <xdr:sp macro="" textlink="">
      <xdr:nvSpPr>
        <xdr:cNvPr id="150" name="Прямоугольник 149">
          <a:extLst>
            <a:ext uri="{FF2B5EF4-FFF2-40B4-BE49-F238E27FC236}">
              <a16:creationId xmlns="" xmlns:a16="http://schemas.microsoft.com/office/drawing/2014/main" id="{00000000-0008-0000-0000-000096000000}"/>
            </a:ext>
          </a:extLst>
        </xdr:cNvPr>
        <xdr:cNvSpPr/>
      </xdr:nvSpPr>
      <xdr:spPr>
        <a:xfrm>
          <a:off x="9139297" y="2699033"/>
          <a:ext cx="3711192" cy="269190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ДОПОЛНИТЕЛЬНАЯ ИНФОРМАЦИЯ</a:t>
          </a:r>
        </a:p>
      </xdr:txBody>
    </xdr:sp>
    <xdr:clientData/>
  </xdr:twoCellAnchor>
  <xdr:twoCellAnchor>
    <xdr:from>
      <xdr:col>6</xdr:col>
      <xdr:colOff>4503</xdr:colOff>
      <xdr:row>19</xdr:row>
      <xdr:rowOff>674</xdr:rowOff>
    </xdr:from>
    <xdr:to>
      <xdr:col>7</xdr:col>
      <xdr:colOff>5154</xdr:colOff>
      <xdr:row>20</xdr:row>
      <xdr:rowOff>3600</xdr:rowOff>
    </xdr:to>
    <xdr:sp macro="" textlink="">
      <xdr:nvSpPr>
        <xdr:cNvPr id="151" name="Прямоугольник 150">
          <a:extLst>
            <a:ext uri="{FF2B5EF4-FFF2-40B4-BE49-F238E27FC236}">
              <a16:creationId xmlns="" xmlns:a16="http://schemas.microsoft.com/office/drawing/2014/main" id="{00000000-0008-0000-0000-000097000000}"/>
            </a:ext>
          </a:extLst>
        </xdr:cNvPr>
        <xdr:cNvSpPr/>
      </xdr:nvSpPr>
      <xdr:spPr>
        <a:xfrm>
          <a:off x="8557953" y="2696249"/>
          <a:ext cx="581676" cy="269626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500" b="1"/>
            <a:t>14</a:t>
          </a:r>
        </a:p>
      </xdr:txBody>
    </xdr:sp>
    <xdr:clientData/>
  </xdr:twoCellAnchor>
  <xdr:twoCellAnchor>
    <xdr:from>
      <xdr:col>1</xdr:col>
      <xdr:colOff>1515</xdr:colOff>
      <xdr:row>22</xdr:row>
      <xdr:rowOff>400</xdr:rowOff>
    </xdr:from>
    <xdr:to>
      <xdr:col>1</xdr:col>
      <xdr:colOff>3716715</xdr:colOff>
      <xdr:row>23</xdr:row>
      <xdr:rowOff>5437</xdr:rowOff>
    </xdr:to>
    <xdr:sp macro="" textlink="">
      <xdr:nvSpPr>
        <xdr:cNvPr id="29" name="Прямоугольник 28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SpPr/>
      </xdr:nvSpPr>
      <xdr:spPr>
        <a:xfrm>
          <a:off x="315840" y="5629675"/>
          <a:ext cx="3715200" cy="271737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СВЕТИЛЬНИКИ</a:t>
          </a:r>
          <a:r>
            <a:rPr lang="ru-RU" sz="1600" b="1" baseline="0"/>
            <a:t> ДЛЯ ТОРГ.ПЛОЩАДЕЙ</a:t>
          </a:r>
          <a:endParaRPr lang="ru-RU" sz="1600" b="1"/>
        </a:p>
      </xdr:txBody>
    </xdr:sp>
    <xdr:clientData/>
  </xdr:twoCellAnchor>
  <xdr:twoCellAnchor>
    <xdr:from>
      <xdr:col>0</xdr:col>
      <xdr:colOff>0</xdr:colOff>
      <xdr:row>21</xdr:row>
      <xdr:rowOff>265502</xdr:rowOff>
    </xdr:from>
    <xdr:to>
      <xdr:col>1</xdr:col>
      <xdr:colOff>1212</xdr:colOff>
      <xdr:row>23</xdr:row>
      <xdr:rowOff>3598</xdr:rowOff>
    </xdr:to>
    <xdr:sp macro="" textlink="">
      <xdr:nvSpPr>
        <xdr:cNvPr id="30" name="Прямоугольник 29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SpPr/>
      </xdr:nvSpPr>
      <xdr:spPr>
        <a:xfrm>
          <a:off x="0" y="5628077"/>
          <a:ext cx="315537" cy="271496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3</a:t>
          </a:r>
        </a:p>
      </xdr:txBody>
    </xdr:sp>
    <xdr:clientData/>
  </xdr:twoCellAnchor>
  <xdr:twoCellAnchor>
    <xdr:from>
      <xdr:col>0</xdr:col>
      <xdr:colOff>0</xdr:colOff>
      <xdr:row>24</xdr:row>
      <xdr:rowOff>1905</xdr:rowOff>
    </xdr:from>
    <xdr:to>
      <xdr:col>1</xdr:col>
      <xdr:colOff>1212</xdr:colOff>
      <xdr:row>25</xdr:row>
      <xdr:rowOff>6701</xdr:rowOff>
    </xdr:to>
    <xdr:sp macro="" textlink="">
      <xdr:nvSpPr>
        <xdr:cNvPr id="37" name="Прямоугольник 36">
          <a:extLst>
            <a:ext uri="{FF2B5EF4-FFF2-40B4-BE49-F238E27FC236}">
              <a16:creationId xmlns="" xmlns:a16="http://schemas.microsoft.com/office/drawing/2014/main" id="{FEEF2AAE-6989-4D3B-A92E-6D06928BFB9E}"/>
            </a:ext>
          </a:extLst>
        </xdr:cNvPr>
        <xdr:cNvSpPr/>
      </xdr:nvSpPr>
      <xdr:spPr>
        <a:xfrm>
          <a:off x="0" y="5899785"/>
          <a:ext cx="317442" cy="271496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600" b="1"/>
            <a:t>4</a:t>
          </a:r>
          <a:endParaRPr lang="ru-RU" sz="1600" b="1"/>
        </a:p>
      </xdr:txBody>
    </xdr:sp>
    <xdr:clientData/>
  </xdr:twoCellAnchor>
  <xdr:twoCellAnchor>
    <xdr:from>
      <xdr:col>0</xdr:col>
      <xdr:colOff>315840</xdr:colOff>
      <xdr:row>23</xdr:row>
      <xdr:rowOff>265195</xdr:rowOff>
    </xdr:from>
    <xdr:to>
      <xdr:col>2</xdr:col>
      <xdr:colOff>60</xdr:colOff>
      <xdr:row>25</xdr:row>
      <xdr:rowOff>3532</xdr:rowOff>
    </xdr:to>
    <xdr:sp macro="" textlink="">
      <xdr:nvSpPr>
        <xdr:cNvPr id="38" name="Прямоугольник 37">
          <a:extLst>
            <a:ext uri="{FF2B5EF4-FFF2-40B4-BE49-F238E27FC236}">
              <a16:creationId xmlns="" xmlns:a16="http://schemas.microsoft.com/office/drawing/2014/main" id="{3975C39D-CF74-4128-9EE2-AF551528066D}"/>
            </a:ext>
          </a:extLst>
        </xdr:cNvPr>
        <xdr:cNvSpPr/>
      </xdr:nvSpPr>
      <xdr:spPr>
        <a:xfrm>
          <a:off x="315840" y="5896375"/>
          <a:ext cx="3715200" cy="271737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СВЕТИЛЬНИКИ</a:t>
          </a:r>
          <a:r>
            <a:rPr lang="ru-RU" sz="1600" b="1" baseline="0"/>
            <a:t> ДЛЯ АЗС</a:t>
          </a:r>
          <a:endParaRPr lang="ru-RU" sz="1600" b="1"/>
        </a:p>
      </xdr:txBody>
    </xdr:sp>
    <xdr:clientData/>
  </xdr:twoCellAnchor>
  <xdr:twoCellAnchor>
    <xdr:from>
      <xdr:col>1</xdr:col>
      <xdr:colOff>1515</xdr:colOff>
      <xdr:row>24</xdr:row>
      <xdr:rowOff>400</xdr:rowOff>
    </xdr:from>
    <xdr:to>
      <xdr:col>1</xdr:col>
      <xdr:colOff>3716715</xdr:colOff>
      <xdr:row>25</xdr:row>
      <xdr:rowOff>5437</xdr:rowOff>
    </xdr:to>
    <xdr:sp macro="" textlink="">
      <xdr:nvSpPr>
        <xdr:cNvPr id="40" name="Прямоугольник 39">
          <a:extLst>
            <a:ext uri="{FF2B5EF4-FFF2-40B4-BE49-F238E27FC236}">
              <a16:creationId xmlns="" xmlns:a16="http://schemas.microsoft.com/office/drawing/2014/main" id="{E19D5C7F-EE37-48A6-A2FF-2DA3E08BE53D}"/>
            </a:ext>
          </a:extLst>
        </xdr:cNvPr>
        <xdr:cNvSpPr/>
      </xdr:nvSpPr>
      <xdr:spPr>
        <a:xfrm>
          <a:off x="14081197" y="6789127"/>
          <a:ext cx="610050" cy="264810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СВЕТИЛЬНИКИ</a:t>
          </a:r>
          <a:r>
            <a:rPr lang="ru-RU" sz="1600" b="1" baseline="0"/>
            <a:t> ДЛЯ АЗС</a:t>
          </a:r>
          <a:endParaRPr lang="ru-RU" sz="1600" b="1"/>
        </a:p>
      </xdr:txBody>
    </xdr:sp>
    <xdr:clientData/>
  </xdr:twoCellAnchor>
  <xdr:twoCellAnchor>
    <xdr:from>
      <xdr:col>0</xdr:col>
      <xdr:colOff>0</xdr:colOff>
      <xdr:row>26</xdr:row>
      <xdr:rowOff>3117</xdr:rowOff>
    </xdr:from>
    <xdr:to>
      <xdr:col>1</xdr:col>
      <xdr:colOff>1212</xdr:colOff>
      <xdr:row>27</xdr:row>
      <xdr:rowOff>7913</xdr:rowOff>
    </xdr:to>
    <xdr:sp macro="" textlink="">
      <xdr:nvSpPr>
        <xdr:cNvPr id="43" name="Прямоугольник 42">
          <a:extLst>
            <a:ext uri="{FF2B5EF4-FFF2-40B4-BE49-F238E27FC236}">
              <a16:creationId xmlns="" xmlns:a16="http://schemas.microsoft.com/office/drawing/2014/main" id="{E391A499-6D5A-48E8-A1AE-C88D3165A979}"/>
            </a:ext>
          </a:extLst>
        </xdr:cNvPr>
        <xdr:cNvSpPr/>
      </xdr:nvSpPr>
      <xdr:spPr>
        <a:xfrm>
          <a:off x="0" y="6370213"/>
          <a:ext cx="316270" cy="268565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5</a:t>
          </a:r>
        </a:p>
      </xdr:txBody>
    </xdr:sp>
    <xdr:clientData/>
  </xdr:twoCellAnchor>
  <xdr:twoCellAnchor>
    <xdr:from>
      <xdr:col>1</xdr:col>
      <xdr:colOff>1515</xdr:colOff>
      <xdr:row>26</xdr:row>
      <xdr:rowOff>1612</xdr:rowOff>
    </xdr:from>
    <xdr:to>
      <xdr:col>2</xdr:col>
      <xdr:colOff>1965</xdr:colOff>
      <xdr:row>27</xdr:row>
      <xdr:rowOff>6649</xdr:rowOff>
    </xdr:to>
    <xdr:sp macro="" textlink="">
      <xdr:nvSpPr>
        <xdr:cNvPr id="44" name="Прямоугольник 43">
          <a:extLst>
            <a:ext uri="{FF2B5EF4-FFF2-40B4-BE49-F238E27FC236}">
              <a16:creationId xmlns="" xmlns:a16="http://schemas.microsoft.com/office/drawing/2014/main" id="{6668E547-C494-4E05-874D-D949D1257F26}"/>
            </a:ext>
          </a:extLst>
        </xdr:cNvPr>
        <xdr:cNvSpPr/>
      </xdr:nvSpPr>
      <xdr:spPr>
        <a:xfrm>
          <a:off x="316573" y="6368708"/>
          <a:ext cx="3715200" cy="268806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ВЗРЫВОЗАЩИЩЕННЫЕ</a:t>
          </a:r>
          <a:r>
            <a:rPr lang="ru-RU" sz="1600" b="1" baseline="0"/>
            <a:t> СВЕТИЛЬНИКИ</a:t>
          </a:r>
          <a:endParaRPr lang="ru-RU" sz="1600" b="1"/>
        </a:p>
      </xdr:txBody>
    </xdr:sp>
    <xdr:clientData/>
  </xdr:twoCellAnchor>
  <xdr:twoCellAnchor>
    <xdr:from>
      <xdr:col>1</xdr:col>
      <xdr:colOff>1515</xdr:colOff>
      <xdr:row>26</xdr:row>
      <xdr:rowOff>400</xdr:rowOff>
    </xdr:from>
    <xdr:to>
      <xdr:col>1</xdr:col>
      <xdr:colOff>3716715</xdr:colOff>
      <xdr:row>27</xdr:row>
      <xdr:rowOff>8283</xdr:rowOff>
    </xdr:to>
    <xdr:sp macro="" textlink="">
      <xdr:nvSpPr>
        <xdr:cNvPr id="45" name="Прямоугольник 44">
          <a:extLst>
            <a:ext uri="{FF2B5EF4-FFF2-40B4-BE49-F238E27FC236}">
              <a16:creationId xmlns="" xmlns:a16="http://schemas.microsoft.com/office/drawing/2014/main" id="{177BAF56-3517-4396-AF18-54340475B250}"/>
            </a:ext>
          </a:extLst>
        </xdr:cNvPr>
        <xdr:cNvSpPr/>
      </xdr:nvSpPr>
      <xdr:spPr>
        <a:xfrm>
          <a:off x="14076103" y="4594812"/>
          <a:ext cx="610050" cy="276824"/>
        </a:xfrm>
        <a:prstGeom prst="rect">
          <a:avLst/>
        </a:prstGeom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ВЗРЫВОЗАЩИЩЕННЫЕ СВЕТИЛЬНИКИ</a:t>
          </a:r>
        </a:p>
      </xdr:txBody>
    </xdr:sp>
    <xdr:clientData/>
  </xdr:twoCellAnchor>
  <xdr:twoCellAnchor>
    <xdr:from>
      <xdr:col>0</xdr:col>
      <xdr:colOff>0</xdr:colOff>
      <xdr:row>26</xdr:row>
      <xdr:rowOff>459</xdr:rowOff>
    </xdr:from>
    <xdr:to>
      <xdr:col>1</xdr:col>
      <xdr:colOff>1212</xdr:colOff>
      <xdr:row>27</xdr:row>
      <xdr:rowOff>8283</xdr:rowOff>
    </xdr:to>
    <xdr:sp macro="" textlink="">
      <xdr:nvSpPr>
        <xdr:cNvPr id="46" name="Прямоугольник 45">
          <a:extLst>
            <a:ext uri="{FF2B5EF4-FFF2-40B4-BE49-F238E27FC236}">
              <a16:creationId xmlns="" xmlns:a16="http://schemas.microsoft.com/office/drawing/2014/main" id="{B2B4C1C1-3352-461A-A8AC-2F553DEE2417}"/>
            </a:ext>
          </a:extLst>
        </xdr:cNvPr>
        <xdr:cNvSpPr/>
      </xdr:nvSpPr>
      <xdr:spPr>
        <a:xfrm>
          <a:off x="13469471" y="4594871"/>
          <a:ext cx="606329" cy="276765"/>
        </a:xfrm>
        <a:prstGeom prst="rect">
          <a:avLst/>
        </a:prstGeom>
        <a:solidFill>
          <a:srgbClr val="A40000"/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/>
            <a:t>4</a:t>
          </a:r>
        </a:p>
      </xdr:txBody>
    </xdr:sp>
    <xdr:clientData/>
  </xdr:twoCellAnchor>
  <xdr:twoCellAnchor editAs="oneCell">
    <xdr:from>
      <xdr:col>2</xdr:col>
      <xdr:colOff>226008</xdr:colOff>
      <xdr:row>1</xdr:row>
      <xdr:rowOff>80160</xdr:rowOff>
    </xdr:from>
    <xdr:to>
      <xdr:col>4</xdr:col>
      <xdr:colOff>1676170</xdr:colOff>
      <xdr:row>1</xdr:row>
      <xdr:rowOff>2459068</xdr:rowOff>
    </xdr:to>
    <xdr:sp macro="" textlink="">
      <xdr:nvSpPr>
        <xdr:cNvPr id="34" name="TextBox 33"/>
        <xdr:cNvSpPr txBox="1">
          <a:spLocks noChangeArrowheads="1"/>
        </xdr:cNvSpPr>
      </xdr:nvSpPr>
      <xdr:spPr bwMode="auto">
        <a:xfrm flipH="1">
          <a:off x="4260126" y="349101"/>
          <a:ext cx="2010456" cy="23789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ru-RU" sz="1200" b="1" i="0" baseline="0"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К</a:t>
          </a:r>
          <a:r>
            <a:rPr lang="ru-RU" sz="1200" b="0" i="0" baseline="0"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азань (843)206-01-48</a:t>
          </a:r>
          <a:endParaRPr lang="ru-RU" sz="1200" b="1" i="0" u="none" strike="noStrike" baseline="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К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алининград (4012)72-03-81 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К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алуга (4842)92-23-67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К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емерово (3842)65-04-62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К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иров (8332)68-02-04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К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раснодар (861)203-40-90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К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расноярск (391)204-63-61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К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урск (4712)77-13-04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Л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ипецк (4742)52-20-81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М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агнитогорск (3519)55-03-13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М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осква (495)268-04-70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М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урманск (8152)59-64-93</a:t>
          </a:r>
        </a:p>
        <a:p>
          <a:pPr algn="l" rtl="0">
            <a:defRPr sz="1000"/>
          </a:pPr>
          <a:endParaRPr lang="ru-RU" sz="1100" b="0" i="0" u="none" strike="noStrike" baseline="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К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азахстан (772) 734-952-31</a:t>
          </a:r>
          <a:endParaRPr lang="en-US" sz="1100" b="0" i="0" u="none" strike="noStrike" baseline="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  <a:p>
          <a:pPr algn="l" rtl="0">
            <a:defRPr sz="1000"/>
          </a:pPr>
          <a:endParaRPr lang="ru-RU" sz="1100" b="0" i="0" u="none" strike="noStrike" baseline="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6</xdr:col>
      <xdr:colOff>192593</xdr:colOff>
      <xdr:row>1</xdr:row>
      <xdr:rowOff>67236</xdr:rowOff>
    </xdr:from>
    <xdr:to>
      <xdr:col>7</xdr:col>
      <xdr:colOff>1623743</xdr:colOff>
      <xdr:row>1</xdr:row>
      <xdr:rowOff>2279152</xdr:rowOff>
    </xdr:to>
    <xdr:sp macro="" textlink="">
      <xdr:nvSpPr>
        <xdr:cNvPr id="35" name="TextBox 34"/>
        <xdr:cNvSpPr txBox="1">
          <a:spLocks noChangeArrowheads="1"/>
        </xdr:cNvSpPr>
      </xdr:nvSpPr>
      <xdr:spPr bwMode="auto">
        <a:xfrm>
          <a:off x="8753887" y="336177"/>
          <a:ext cx="2013856" cy="22119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marL="0" marR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lang="ru-RU" sz="1100" b="1" i="0" baseline="0"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С</a:t>
          </a:r>
          <a:r>
            <a:rPr lang="ru-RU" sz="1100" b="0" i="0" baseline="0"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аратов (845)249-38-78</a:t>
          </a:r>
          <a:endParaRPr lang="ru-RU" sz="11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С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моленск (4812)29-41-54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С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очи (862)225-72-31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С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таврополь (8652)20-65-13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Т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верь (4822)63-31-35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Т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омск (3822)98-41-53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Т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ула (4872)74-02-29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Т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юмень (3452)66-21-18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У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льяновск (8422)24-23-59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У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фа (347)229-48-12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Ч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елябинск (351)202-03-61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Ч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ереповец (8202)49-02-64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Я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рославль (4852)69-52-93</a:t>
          </a:r>
        </a:p>
      </xdr:txBody>
    </xdr:sp>
    <xdr:clientData/>
  </xdr:twoCellAnchor>
  <xdr:twoCellAnchor editAs="oneCell">
    <xdr:from>
      <xdr:col>4</xdr:col>
      <xdr:colOff>1718505</xdr:colOff>
      <xdr:row>1</xdr:row>
      <xdr:rowOff>70637</xdr:rowOff>
    </xdr:from>
    <xdr:to>
      <xdr:col>6</xdr:col>
      <xdr:colOff>225402</xdr:colOff>
      <xdr:row>1</xdr:row>
      <xdr:rowOff>2494221</xdr:rowOff>
    </xdr:to>
    <xdr:sp macro="" textlink="">
      <xdr:nvSpPr>
        <xdr:cNvPr id="36" name="TextBox 35"/>
        <xdr:cNvSpPr txBox="1">
          <a:spLocks noChangeArrowheads="1"/>
        </xdr:cNvSpPr>
      </xdr:nvSpPr>
      <xdr:spPr bwMode="auto">
        <a:xfrm>
          <a:off x="6312917" y="339578"/>
          <a:ext cx="2473779" cy="2423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marL="0" marR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lang="ru-RU" sz="1100" b="1" i="0" baseline="0"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Н</a:t>
          </a:r>
          <a:r>
            <a:rPr lang="ru-RU" sz="1100" b="0" i="0" baseline="0"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абережные Челны (8552)20-53-41</a:t>
          </a:r>
          <a:endParaRPr lang="ru-RU" sz="11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Н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ижний Новгород (831)429-08-12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Н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овокузнецк (3843)20-46-81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Н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овосибирск (383)227-86-73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О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рел (4862)44-53-42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О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ренбург (3532)37-68-04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П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енза (8412)22-31-16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П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ермь (342)205-81-47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Р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остов-на-Дону (863)308-18-15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Р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язань (4912)46-61-64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С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амара (846)206-03-16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С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анкт-Петербург (812)309-46-40</a:t>
          </a:r>
        </a:p>
        <a:p>
          <a:pPr algn="l" rtl="0">
            <a:defRPr sz="1000"/>
          </a:pPr>
          <a:endParaRPr lang="ru-RU" sz="1100" b="0" i="0" u="none" strike="noStrike" baseline="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  <a:p>
          <a:pPr algn="l" rtl="0">
            <a:defRPr sz="1000"/>
          </a:pP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Таджикистан (992) 427-82-92-69</a:t>
          </a:r>
        </a:p>
        <a:p>
          <a:pPr algn="l" rtl="0">
            <a:defRPr sz="1000"/>
          </a:pPr>
          <a:endParaRPr lang="ru-RU" sz="1100" b="0" i="0" u="none" strike="noStrike" baseline="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</xdr:col>
      <xdr:colOff>1882611</xdr:colOff>
      <xdr:row>1</xdr:row>
      <xdr:rowOff>90139</xdr:rowOff>
    </xdr:from>
    <xdr:to>
      <xdr:col>2</xdr:col>
      <xdr:colOff>226008</xdr:colOff>
      <xdr:row>2</xdr:row>
      <xdr:rowOff>36397</xdr:rowOff>
    </xdr:to>
    <xdr:sp macro="" textlink="">
      <xdr:nvSpPr>
        <xdr:cNvPr id="39" name="TextBox 38"/>
        <xdr:cNvSpPr txBox="1">
          <a:spLocks noChangeArrowheads="1"/>
        </xdr:cNvSpPr>
      </xdr:nvSpPr>
      <xdr:spPr bwMode="auto">
        <a:xfrm>
          <a:off x="2196376" y="359080"/>
          <a:ext cx="2063750" cy="24675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А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рхангельск (8182)63-90-72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А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стана +7(7172)727-132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Б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елгород (4722)40-23-64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Б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рянск (4832)59-03-52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В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ладивосток (423)249-28-31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В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олгоград (844)278-03-48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В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ологда (8172)26-41-59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В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оронеж (473)204-51-73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Е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катеринбург (343)384-55-89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И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ваново (4932)77-34-06</a:t>
          </a: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И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жевск (3412)26-03-58</a:t>
          </a:r>
          <a:endParaRPr lang="en-US" sz="1100" b="0" i="0" u="none" strike="noStrike" baseline="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  <a:p>
          <a:pPr algn="l" rtl="0">
            <a:defRPr sz="1000"/>
          </a:pP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Иркутск (395) 279-98-46</a:t>
          </a:r>
        </a:p>
        <a:p>
          <a:pPr algn="l" rtl="0">
            <a:defRPr sz="1000"/>
          </a:pPr>
          <a:endParaRPr lang="en-US" sz="1100" b="0" i="0" u="none" strike="noStrike" baseline="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  <a:p>
          <a:pPr algn="l" rtl="0">
            <a:defRPr sz="1000"/>
          </a:pPr>
          <a:r>
            <a:rPr lang="ru-RU" sz="1100" b="1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К</a:t>
          </a:r>
          <a:r>
            <a:rPr lang="ru-RU" sz="1100" b="0" i="0" u="none" strike="noStrike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иргизия (996) 312-96-26-47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90207</xdr:colOff>
      <xdr:row>13</xdr:row>
      <xdr:rowOff>152400</xdr:rowOff>
    </xdr:from>
    <xdr:to>
      <xdr:col>3</xdr:col>
      <xdr:colOff>4748223</xdr:colOff>
      <xdr:row>33</xdr:row>
      <xdr:rowOff>61643</xdr:rowOff>
    </xdr:to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2332" y="3076575"/>
          <a:ext cx="4658016" cy="3719243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76</xdr:row>
      <xdr:rowOff>104775</xdr:rowOff>
    </xdr:from>
    <xdr:to>
      <xdr:col>3</xdr:col>
      <xdr:colOff>4714875</xdr:colOff>
      <xdr:row>94</xdr:row>
      <xdr:rowOff>56700</xdr:rowOff>
    </xdr:to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100-000051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799" y="14068425"/>
          <a:ext cx="4638676" cy="3380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104773</xdr:colOff>
      <xdr:row>107</xdr:row>
      <xdr:rowOff>51758</xdr:rowOff>
    </xdr:from>
    <xdr:to>
      <xdr:col>3</xdr:col>
      <xdr:colOff>4693690</xdr:colOff>
      <xdr:row>125</xdr:row>
      <xdr:rowOff>51758</xdr:rowOff>
    </xdr:to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6898" y="19539908"/>
          <a:ext cx="4588917" cy="34343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139</xdr:row>
      <xdr:rowOff>142875</xdr:rowOff>
    </xdr:from>
    <xdr:to>
      <xdr:col>3</xdr:col>
      <xdr:colOff>4663677</xdr:colOff>
      <xdr:row>156</xdr:row>
      <xdr:rowOff>9525</xdr:rowOff>
    </xdr:to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27546300"/>
          <a:ext cx="4568427" cy="310515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170</xdr:row>
      <xdr:rowOff>152399</xdr:rowOff>
    </xdr:from>
    <xdr:to>
      <xdr:col>3</xdr:col>
      <xdr:colOff>4638675</xdr:colOff>
      <xdr:row>186</xdr:row>
      <xdr:rowOff>30754</xdr:rowOff>
    </xdr:to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1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8851" y="33461324"/>
          <a:ext cx="4486274" cy="292635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201</xdr:row>
      <xdr:rowOff>123824</xdr:rowOff>
    </xdr:from>
    <xdr:to>
      <xdr:col>3</xdr:col>
      <xdr:colOff>4673162</xdr:colOff>
      <xdr:row>218</xdr:row>
      <xdr:rowOff>95249</xdr:rowOff>
    </xdr:to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1700" y="39338249"/>
          <a:ext cx="4577912" cy="3209925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233</xdr:row>
      <xdr:rowOff>95249</xdr:rowOff>
    </xdr:from>
    <xdr:to>
      <xdr:col>3</xdr:col>
      <xdr:colOff>4676775</xdr:colOff>
      <xdr:row>248</xdr:row>
      <xdr:rowOff>85725</xdr:rowOff>
    </xdr:to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42062399"/>
          <a:ext cx="4524375" cy="284797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266</xdr:row>
      <xdr:rowOff>104774</xdr:rowOff>
    </xdr:from>
    <xdr:to>
      <xdr:col>3</xdr:col>
      <xdr:colOff>4671757</xdr:colOff>
      <xdr:row>277</xdr:row>
      <xdr:rowOff>165406</xdr:rowOff>
    </xdr:to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6425" y="47977424"/>
          <a:ext cx="4557457" cy="215613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296</xdr:row>
      <xdr:rowOff>142875</xdr:rowOff>
    </xdr:from>
    <xdr:to>
      <xdr:col>3</xdr:col>
      <xdr:colOff>4672183</xdr:colOff>
      <xdr:row>308</xdr:row>
      <xdr:rowOff>38100</xdr:rowOff>
    </xdr:to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5476" y="53359050"/>
          <a:ext cx="4538832" cy="2181225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452</xdr:row>
      <xdr:rowOff>37244</xdr:rowOff>
    </xdr:from>
    <xdr:to>
      <xdr:col>3</xdr:col>
      <xdr:colOff>4722150</xdr:colOff>
      <xdr:row>462</xdr:row>
      <xdr:rowOff>76200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800" y="75541919"/>
          <a:ext cx="4655475" cy="194395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328</xdr:row>
      <xdr:rowOff>123823</xdr:rowOff>
    </xdr:from>
    <xdr:to>
      <xdr:col>3</xdr:col>
      <xdr:colOff>4662647</xdr:colOff>
      <xdr:row>338</xdr:row>
      <xdr:rowOff>28574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5" y="59054998"/>
          <a:ext cx="4567397" cy="1809751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359</xdr:row>
      <xdr:rowOff>104775</xdr:rowOff>
    </xdr:from>
    <xdr:to>
      <xdr:col>3</xdr:col>
      <xdr:colOff>4705498</xdr:colOff>
      <xdr:row>369</xdr:row>
      <xdr:rowOff>180975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276" y="69427725"/>
          <a:ext cx="4581672" cy="1981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392</xdr:row>
      <xdr:rowOff>89707</xdr:rowOff>
    </xdr:from>
    <xdr:to>
      <xdr:col>3</xdr:col>
      <xdr:colOff>4695825</xdr:colOff>
      <xdr:row>401</xdr:row>
      <xdr:rowOff>142875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5" y="70450882"/>
          <a:ext cx="4600575" cy="1767668"/>
        </a:xfrm>
        <a:prstGeom prst="rect">
          <a:avLst/>
        </a:prstGeom>
      </xdr:spPr>
    </xdr:pic>
    <xdr:clientData/>
  </xdr:twoCellAnchor>
  <xdr:twoCellAnchor editAs="oneCell">
    <xdr:from>
      <xdr:col>4</xdr:col>
      <xdr:colOff>66432</xdr:colOff>
      <xdr:row>15</xdr:row>
      <xdr:rowOff>99974</xdr:rowOff>
    </xdr:from>
    <xdr:to>
      <xdr:col>4</xdr:col>
      <xdr:colOff>1980469</xdr:colOff>
      <xdr:row>21</xdr:row>
      <xdr:rowOff>114299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3214649"/>
          <a:ext cx="1914037" cy="1157325"/>
        </a:xfrm>
        <a:prstGeom prst="rect">
          <a:avLst/>
        </a:prstGeom>
      </xdr:spPr>
    </xdr:pic>
    <xdr:clientData/>
  </xdr:twoCellAnchor>
  <xdr:oneCellAnchor>
    <xdr:from>
      <xdr:col>4</xdr:col>
      <xdr:colOff>73964</xdr:colOff>
      <xdr:row>481</xdr:row>
      <xdr:rowOff>104774</xdr:rowOff>
    </xdr:from>
    <xdr:ext cx="1908000" cy="1120442"/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0100-0000B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487</xdr:row>
      <xdr:rowOff>128589</xdr:rowOff>
    </xdr:from>
    <xdr:ext cx="1908000" cy="1124116"/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0100-0000B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475</xdr:row>
      <xdr:rowOff>86914</xdr:rowOff>
    </xdr:from>
    <xdr:ext cx="1908000" cy="1116692"/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0100-0000B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469</xdr:row>
      <xdr:rowOff>48816</xdr:rowOff>
    </xdr:from>
    <xdr:ext cx="1908000" cy="1127750"/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00000000-0008-0000-0100-0000C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493</xdr:row>
      <xdr:rowOff>159545</xdr:rowOff>
    </xdr:from>
    <xdr:ext cx="1908000" cy="1122807"/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1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01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01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01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01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0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01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01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01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294</xdr:row>
      <xdr:rowOff>99974</xdr:rowOff>
    </xdr:from>
    <xdr:ext cx="1914037" cy="1157325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01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325</xdr:row>
      <xdr:rowOff>99974</xdr:rowOff>
    </xdr:from>
    <xdr:ext cx="1914037" cy="1157325"/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0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356</xdr:row>
      <xdr:rowOff>99974</xdr:rowOff>
    </xdr:from>
    <xdr:ext cx="1914037" cy="1157325"/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01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387</xdr:row>
      <xdr:rowOff>99974</xdr:rowOff>
    </xdr:from>
    <xdr:ext cx="1914037" cy="1157325"/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01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449</xdr:row>
      <xdr:rowOff>99974</xdr:rowOff>
    </xdr:from>
    <xdr:ext cx="1914037" cy="1157325"/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01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512</xdr:row>
      <xdr:rowOff>104774</xdr:rowOff>
    </xdr:from>
    <xdr:ext cx="1908000" cy="1120442"/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0100-0000B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518</xdr:row>
      <xdr:rowOff>128589</xdr:rowOff>
    </xdr:from>
    <xdr:ext cx="1908000" cy="1124116"/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00000000-0008-0000-01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506</xdr:row>
      <xdr:rowOff>86914</xdr:rowOff>
    </xdr:from>
    <xdr:ext cx="1908000" cy="1116692"/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0000000-0008-0000-0100-0000B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500</xdr:row>
      <xdr:rowOff>48816</xdr:rowOff>
    </xdr:from>
    <xdr:ext cx="1908000" cy="1127750"/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0100-0000B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524</xdr:row>
      <xdr:rowOff>159545</xdr:rowOff>
    </xdr:from>
    <xdr:ext cx="1908000" cy="1122807"/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0100-0000C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543</xdr:row>
      <xdr:rowOff>104774</xdr:rowOff>
    </xdr:from>
    <xdr:ext cx="1908000" cy="1120442"/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00000000-0008-0000-0100-0000C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549</xdr:row>
      <xdr:rowOff>128589</xdr:rowOff>
    </xdr:from>
    <xdr:ext cx="1908000" cy="1124116"/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00000000-0008-0000-0100-0000C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537</xdr:row>
      <xdr:rowOff>86914</xdr:rowOff>
    </xdr:from>
    <xdr:ext cx="1908000" cy="1116692"/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0100-0000C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531</xdr:row>
      <xdr:rowOff>48816</xdr:rowOff>
    </xdr:from>
    <xdr:ext cx="1908000" cy="1127750"/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00000000-0008-0000-0100-0000C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555</xdr:row>
      <xdr:rowOff>159545</xdr:rowOff>
    </xdr:from>
    <xdr:ext cx="1908000" cy="1122807"/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0100-0000C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574</xdr:row>
      <xdr:rowOff>104774</xdr:rowOff>
    </xdr:from>
    <xdr:ext cx="1908000" cy="1120442"/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00000000-0008-0000-0100-0000C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580</xdr:row>
      <xdr:rowOff>128589</xdr:rowOff>
    </xdr:from>
    <xdr:ext cx="1908000" cy="1124116"/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1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568</xdr:row>
      <xdr:rowOff>86914</xdr:rowOff>
    </xdr:from>
    <xdr:ext cx="1908000" cy="1116692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01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562</xdr:row>
      <xdr:rowOff>48816</xdr:rowOff>
    </xdr:from>
    <xdr:ext cx="1908000" cy="1127750"/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0000000-0008-0000-0100-0000C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586</xdr:row>
      <xdr:rowOff>159545</xdr:rowOff>
    </xdr:from>
    <xdr:ext cx="1908000" cy="1122807"/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00000000-0008-0000-0100-0000D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605</xdr:row>
      <xdr:rowOff>104774</xdr:rowOff>
    </xdr:from>
    <xdr:ext cx="1908000" cy="1120442"/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100-0000D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611</xdr:row>
      <xdr:rowOff>128589</xdr:rowOff>
    </xdr:from>
    <xdr:ext cx="1908000" cy="1124116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0100-0000D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599</xdr:row>
      <xdr:rowOff>86914</xdr:rowOff>
    </xdr:from>
    <xdr:ext cx="1908000" cy="1116692"/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0100-0000D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593</xdr:row>
      <xdr:rowOff>48816</xdr:rowOff>
    </xdr:from>
    <xdr:ext cx="1908000" cy="1127750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1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617</xdr:row>
      <xdr:rowOff>159545</xdr:rowOff>
    </xdr:from>
    <xdr:ext cx="1908000" cy="1122807"/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0100-0000D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636</xdr:row>
      <xdr:rowOff>104774</xdr:rowOff>
    </xdr:from>
    <xdr:ext cx="1908000" cy="1120442"/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0100-0000D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642</xdr:row>
      <xdr:rowOff>128589</xdr:rowOff>
    </xdr:from>
    <xdr:ext cx="1908000" cy="1124116"/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00000000-0008-0000-0100-0000D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630</xdr:row>
      <xdr:rowOff>86914</xdr:rowOff>
    </xdr:from>
    <xdr:ext cx="1908000" cy="1116692"/>
    <xdr:pic>
      <xdr:nvPicPr>
        <xdr:cNvPr id="346" name="Рисунок 345">
          <a:extLst>
            <a:ext uri="{FF2B5EF4-FFF2-40B4-BE49-F238E27FC236}">
              <a16:creationId xmlns="" xmlns:a16="http://schemas.microsoft.com/office/drawing/2014/main" id="{00000000-0008-0000-0100-00005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624</xdr:row>
      <xdr:rowOff>48816</xdr:rowOff>
    </xdr:from>
    <xdr:ext cx="1908000" cy="1127750"/>
    <xdr:pic>
      <xdr:nvPicPr>
        <xdr:cNvPr id="347" name="Рисунок 346">
          <a:extLst>
            <a:ext uri="{FF2B5EF4-FFF2-40B4-BE49-F238E27FC236}">
              <a16:creationId xmlns="" xmlns:a16="http://schemas.microsoft.com/office/drawing/2014/main" id="{00000000-0008-0000-0100-00005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648</xdr:row>
      <xdr:rowOff>159545</xdr:rowOff>
    </xdr:from>
    <xdr:ext cx="1908000" cy="1122807"/>
    <xdr:pic>
      <xdr:nvPicPr>
        <xdr:cNvPr id="348" name="Рисунок 347">
          <a:extLst>
            <a:ext uri="{FF2B5EF4-FFF2-40B4-BE49-F238E27FC236}">
              <a16:creationId xmlns="" xmlns:a16="http://schemas.microsoft.com/office/drawing/2014/main" id="{00000000-0008-0000-0100-00005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667</xdr:row>
      <xdr:rowOff>104774</xdr:rowOff>
    </xdr:from>
    <xdr:ext cx="1908000" cy="1120442"/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00000000-0008-0000-0100-00005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673</xdr:row>
      <xdr:rowOff>128589</xdr:rowOff>
    </xdr:from>
    <xdr:ext cx="1908000" cy="1124116"/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00000000-0008-0000-0100-00005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661</xdr:row>
      <xdr:rowOff>86914</xdr:rowOff>
    </xdr:from>
    <xdr:ext cx="1908000" cy="1116692"/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00000000-0008-0000-0100-00005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655</xdr:row>
      <xdr:rowOff>48816</xdr:rowOff>
    </xdr:from>
    <xdr:ext cx="1908000" cy="1127750"/>
    <xdr:pic>
      <xdr:nvPicPr>
        <xdr:cNvPr id="352" name="Рисунок 351">
          <a:extLst>
            <a:ext uri="{FF2B5EF4-FFF2-40B4-BE49-F238E27FC236}">
              <a16:creationId xmlns="" xmlns:a16="http://schemas.microsoft.com/office/drawing/2014/main" id="{00000000-0008-0000-0100-00006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679</xdr:row>
      <xdr:rowOff>159545</xdr:rowOff>
    </xdr:from>
    <xdr:ext cx="1908000" cy="1122807"/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00000000-0008-0000-0100-00006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698</xdr:row>
      <xdr:rowOff>104774</xdr:rowOff>
    </xdr:from>
    <xdr:ext cx="1908000" cy="1120442"/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00000000-0008-0000-0100-00006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704</xdr:row>
      <xdr:rowOff>128589</xdr:rowOff>
    </xdr:from>
    <xdr:ext cx="1908000" cy="1124116"/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00000000-0008-0000-0100-00006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692</xdr:row>
      <xdr:rowOff>86914</xdr:rowOff>
    </xdr:from>
    <xdr:ext cx="1908000" cy="1116692"/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00000000-0008-0000-0100-00006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686</xdr:row>
      <xdr:rowOff>48816</xdr:rowOff>
    </xdr:from>
    <xdr:ext cx="1908000" cy="1127750"/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00000000-0008-0000-0100-00006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710</xdr:row>
      <xdr:rowOff>159545</xdr:rowOff>
    </xdr:from>
    <xdr:ext cx="1908000" cy="1122807"/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00000000-0008-0000-0100-00006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729</xdr:row>
      <xdr:rowOff>104774</xdr:rowOff>
    </xdr:from>
    <xdr:ext cx="1908000" cy="1120442"/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00000000-0008-0000-0100-00006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735</xdr:row>
      <xdr:rowOff>128589</xdr:rowOff>
    </xdr:from>
    <xdr:ext cx="1908000" cy="1124116"/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00000000-0008-0000-0100-00006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723</xdr:row>
      <xdr:rowOff>86914</xdr:rowOff>
    </xdr:from>
    <xdr:ext cx="1908000" cy="1116692"/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00000000-0008-0000-0100-00006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717</xdr:row>
      <xdr:rowOff>48816</xdr:rowOff>
    </xdr:from>
    <xdr:ext cx="1908000" cy="1127750"/>
    <xdr:pic>
      <xdr:nvPicPr>
        <xdr:cNvPr id="362" name="Рисунок 361">
          <a:extLst>
            <a:ext uri="{FF2B5EF4-FFF2-40B4-BE49-F238E27FC236}">
              <a16:creationId xmlns="" xmlns:a16="http://schemas.microsoft.com/office/drawing/2014/main" id="{00000000-0008-0000-0100-00006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741</xdr:row>
      <xdr:rowOff>159545</xdr:rowOff>
    </xdr:from>
    <xdr:ext cx="1908000" cy="1122807"/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00000000-0008-0000-0100-00006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760</xdr:row>
      <xdr:rowOff>104774</xdr:rowOff>
    </xdr:from>
    <xdr:ext cx="1908000" cy="1120442"/>
    <xdr:pic>
      <xdr:nvPicPr>
        <xdr:cNvPr id="364" name="Рисунок 363">
          <a:extLst>
            <a:ext uri="{FF2B5EF4-FFF2-40B4-BE49-F238E27FC236}">
              <a16:creationId xmlns="" xmlns:a16="http://schemas.microsoft.com/office/drawing/2014/main" id="{00000000-0008-0000-0100-00006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766</xdr:row>
      <xdr:rowOff>128589</xdr:rowOff>
    </xdr:from>
    <xdr:ext cx="1908000" cy="1124116"/>
    <xdr:pic>
      <xdr:nvPicPr>
        <xdr:cNvPr id="365" name="Рисунок 364">
          <a:extLst>
            <a:ext uri="{FF2B5EF4-FFF2-40B4-BE49-F238E27FC236}">
              <a16:creationId xmlns="" xmlns:a16="http://schemas.microsoft.com/office/drawing/2014/main" id="{00000000-0008-0000-0100-00006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754</xdr:row>
      <xdr:rowOff>86914</xdr:rowOff>
    </xdr:from>
    <xdr:ext cx="1908000" cy="1116692"/>
    <xdr:pic>
      <xdr:nvPicPr>
        <xdr:cNvPr id="366" name="Рисунок 365">
          <a:extLst>
            <a:ext uri="{FF2B5EF4-FFF2-40B4-BE49-F238E27FC236}">
              <a16:creationId xmlns="" xmlns:a16="http://schemas.microsoft.com/office/drawing/2014/main" id="{00000000-0008-0000-0100-00006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748</xdr:row>
      <xdr:rowOff>48816</xdr:rowOff>
    </xdr:from>
    <xdr:ext cx="1908000" cy="1127750"/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00000000-0008-0000-0100-00006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772</xdr:row>
      <xdr:rowOff>159545</xdr:rowOff>
    </xdr:from>
    <xdr:ext cx="1908000" cy="1122807"/>
    <xdr:pic>
      <xdr:nvPicPr>
        <xdr:cNvPr id="368" name="Рисунок 367">
          <a:extLst>
            <a:ext uri="{FF2B5EF4-FFF2-40B4-BE49-F238E27FC236}">
              <a16:creationId xmlns="" xmlns:a16="http://schemas.microsoft.com/office/drawing/2014/main" id="{00000000-0008-0000-0100-00007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791</xdr:row>
      <xdr:rowOff>104774</xdr:rowOff>
    </xdr:from>
    <xdr:ext cx="1908000" cy="1120442"/>
    <xdr:pic>
      <xdr:nvPicPr>
        <xdr:cNvPr id="369" name="Рисунок 368">
          <a:extLst>
            <a:ext uri="{FF2B5EF4-FFF2-40B4-BE49-F238E27FC236}">
              <a16:creationId xmlns="" xmlns:a16="http://schemas.microsoft.com/office/drawing/2014/main" id="{00000000-0008-0000-0100-00007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797</xdr:row>
      <xdr:rowOff>128589</xdr:rowOff>
    </xdr:from>
    <xdr:ext cx="1908000" cy="1124116"/>
    <xdr:pic>
      <xdr:nvPicPr>
        <xdr:cNvPr id="370" name="Рисунок 369">
          <a:extLst>
            <a:ext uri="{FF2B5EF4-FFF2-40B4-BE49-F238E27FC236}">
              <a16:creationId xmlns="" xmlns:a16="http://schemas.microsoft.com/office/drawing/2014/main" id="{00000000-0008-0000-0100-00007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785</xdr:row>
      <xdr:rowOff>86914</xdr:rowOff>
    </xdr:from>
    <xdr:ext cx="1908000" cy="1116692"/>
    <xdr:pic>
      <xdr:nvPicPr>
        <xdr:cNvPr id="371" name="Рисунок 370">
          <a:extLst>
            <a:ext uri="{FF2B5EF4-FFF2-40B4-BE49-F238E27FC236}">
              <a16:creationId xmlns="" xmlns:a16="http://schemas.microsoft.com/office/drawing/2014/main" id="{00000000-0008-0000-0100-00007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779</xdr:row>
      <xdr:rowOff>48816</xdr:rowOff>
    </xdr:from>
    <xdr:ext cx="1908000" cy="1127750"/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00000000-0008-0000-0100-00007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803</xdr:row>
      <xdr:rowOff>159545</xdr:rowOff>
    </xdr:from>
    <xdr:ext cx="1908000" cy="1122807"/>
    <xdr:pic>
      <xdr:nvPicPr>
        <xdr:cNvPr id="373" name="Рисунок 372">
          <a:extLst>
            <a:ext uri="{FF2B5EF4-FFF2-40B4-BE49-F238E27FC236}">
              <a16:creationId xmlns="" xmlns:a16="http://schemas.microsoft.com/office/drawing/2014/main" id="{00000000-0008-0000-0100-00007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822</xdr:row>
      <xdr:rowOff>104774</xdr:rowOff>
    </xdr:from>
    <xdr:ext cx="1908000" cy="1120442"/>
    <xdr:pic>
      <xdr:nvPicPr>
        <xdr:cNvPr id="374" name="Рисунок 373">
          <a:extLst>
            <a:ext uri="{FF2B5EF4-FFF2-40B4-BE49-F238E27FC236}">
              <a16:creationId xmlns="" xmlns:a16="http://schemas.microsoft.com/office/drawing/2014/main" id="{00000000-0008-0000-0100-00007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828</xdr:row>
      <xdr:rowOff>128589</xdr:rowOff>
    </xdr:from>
    <xdr:ext cx="1908000" cy="1124116"/>
    <xdr:pic>
      <xdr:nvPicPr>
        <xdr:cNvPr id="375" name="Рисунок 374">
          <a:extLst>
            <a:ext uri="{FF2B5EF4-FFF2-40B4-BE49-F238E27FC236}">
              <a16:creationId xmlns="" xmlns:a16="http://schemas.microsoft.com/office/drawing/2014/main" id="{00000000-0008-0000-0100-00007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816</xdr:row>
      <xdr:rowOff>86914</xdr:rowOff>
    </xdr:from>
    <xdr:ext cx="1908000" cy="1116692"/>
    <xdr:pic>
      <xdr:nvPicPr>
        <xdr:cNvPr id="376" name="Рисунок 375">
          <a:extLst>
            <a:ext uri="{FF2B5EF4-FFF2-40B4-BE49-F238E27FC236}">
              <a16:creationId xmlns="" xmlns:a16="http://schemas.microsoft.com/office/drawing/2014/main" id="{00000000-0008-0000-0100-00007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810</xdr:row>
      <xdr:rowOff>48816</xdr:rowOff>
    </xdr:from>
    <xdr:ext cx="1908000" cy="1127750"/>
    <xdr:pic>
      <xdr:nvPicPr>
        <xdr:cNvPr id="377" name="Рисунок 376">
          <a:extLst>
            <a:ext uri="{FF2B5EF4-FFF2-40B4-BE49-F238E27FC236}">
              <a16:creationId xmlns="" xmlns:a16="http://schemas.microsoft.com/office/drawing/2014/main" id="{00000000-0008-0000-0100-00007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834</xdr:row>
      <xdr:rowOff>159545</xdr:rowOff>
    </xdr:from>
    <xdr:ext cx="1908000" cy="1122807"/>
    <xdr:pic>
      <xdr:nvPicPr>
        <xdr:cNvPr id="378" name="Рисунок 377">
          <a:extLst>
            <a:ext uri="{FF2B5EF4-FFF2-40B4-BE49-F238E27FC236}">
              <a16:creationId xmlns="" xmlns:a16="http://schemas.microsoft.com/office/drawing/2014/main" id="{00000000-0008-0000-0100-00007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853</xdr:row>
      <xdr:rowOff>104774</xdr:rowOff>
    </xdr:from>
    <xdr:ext cx="1908000" cy="1120442"/>
    <xdr:pic>
      <xdr:nvPicPr>
        <xdr:cNvPr id="379" name="Рисунок 378">
          <a:extLst>
            <a:ext uri="{FF2B5EF4-FFF2-40B4-BE49-F238E27FC236}">
              <a16:creationId xmlns="" xmlns:a16="http://schemas.microsoft.com/office/drawing/2014/main" id="{00000000-0008-0000-0100-00007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859</xdr:row>
      <xdr:rowOff>128589</xdr:rowOff>
    </xdr:from>
    <xdr:ext cx="1908000" cy="1124116"/>
    <xdr:pic>
      <xdr:nvPicPr>
        <xdr:cNvPr id="380" name="Рисунок 379">
          <a:extLst>
            <a:ext uri="{FF2B5EF4-FFF2-40B4-BE49-F238E27FC236}">
              <a16:creationId xmlns="" xmlns:a16="http://schemas.microsoft.com/office/drawing/2014/main" id="{00000000-0008-0000-0100-00007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847</xdr:row>
      <xdr:rowOff>86914</xdr:rowOff>
    </xdr:from>
    <xdr:ext cx="1908000" cy="1116692"/>
    <xdr:pic>
      <xdr:nvPicPr>
        <xdr:cNvPr id="381" name="Рисунок 380">
          <a:extLst>
            <a:ext uri="{FF2B5EF4-FFF2-40B4-BE49-F238E27FC236}">
              <a16:creationId xmlns="" xmlns:a16="http://schemas.microsoft.com/office/drawing/2014/main" id="{00000000-0008-0000-0100-00007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841</xdr:row>
      <xdr:rowOff>48816</xdr:rowOff>
    </xdr:from>
    <xdr:ext cx="1908000" cy="1127750"/>
    <xdr:pic>
      <xdr:nvPicPr>
        <xdr:cNvPr id="382" name="Рисунок 381">
          <a:extLst>
            <a:ext uri="{FF2B5EF4-FFF2-40B4-BE49-F238E27FC236}">
              <a16:creationId xmlns="" xmlns:a16="http://schemas.microsoft.com/office/drawing/2014/main" id="{00000000-0008-0000-0100-00007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865</xdr:row>
      <xdr:rowOff>159545</xdr:rowOff>
    </xdr:from>
    <xdr:ext cx="1908000" cy="1122807"/>
    <xdr:pic>
      <xdr:nvPicPr>
        <xdr:cNvPr id="383" name="Рисунок 382">
          <a:extLst>
            <a:ext uri="{FF2B5EF4-FFF2-40B4-BE49-F238E27FC236}">
              <a16:creationId xmlns="" xmlns:a16="http://schemas.microsoft.com/office/drawing/2014/main" id="{00000000-0008-0000-0100-00007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884</xdr:row>
      <xdr:rowOff>104774</xdr:rowOff>
    </xdr:from>
    <xdr:ext cx="1908000" cy="1120442"/>
    <xdr:pic>
      <xdr:nvPicPr>
        <xdr:cNvPr id="384" name="Рисунок 383">
          <a:extLst>
            <a:ext uri="{FF2B5EF4-FFF2-40B4-BE49-F238E27FC236}">
              <a16:creationId xmlns="" xmlns:a16="http://schemas.microsoft.com/office/drawing/2014/main" id="{00000000-0008-0000-0100-00008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890</xdr:row>
      <xdr:rowOff>128589</xdr:rowOff>
    </xdr:from>
    <xdr:ext cx="1908000" cy="1124116"/>
    <xdr:pic>
      <xdr:nvPicPr>
        <xdr:cNvPr id="385" name="Рисунок 384">
          <a:extLst>
            <a:ext uri="{FF2B5EF4-FFF2-40B4-BE49-F238E27FC236}">
              <a16:creationId xmlns="" xmlns:a16="http://schemas.microsoft.com/office/drawing/2014/main" id="{00000000-0008-0000-0100-00008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878</xdr:row>
      <xdr:rowOff>86914</xdr:rowOff>
    </xdr:from>
    <xdr:ext cx="1908000" cy="1116692"/>
    <xdr:pic>
      <xdr:nvPicPr>
        <xdr:cNvPr id="386" name="Рисунок 385">
          <a:extLst>
            <a:ext uri="{FF2B5EF4-FFF2-40B4-BE49-F238E27FC236}">
              <a16:creationId xmlns="" xmlns:a16="http://schemas.microsoft.com/office/drawing/2014/main" id="{00000000-0008-0000-0100-00008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872</xdr:row>
      <xdr:rowOff>48816</xdr:rowOff>
    </xdr:from>
    <xdr:ext cx="1908000" cy="1127750"/>
    <xdr:pic>
      <xdr:nvPicPr>
        <xdr:cNvPr id="387" name="Рисунок 386">
          <a:extLst>
            <a:ext uri="{FF2B5EF4-FFF2-40B4-BE49-F238E27FC236}">
              <a16:creationId xmlns="" xmlns:a16="http://schemas.microsoft.com/office/drawing/2014/main" id="{00000000-0008-0000-0100-00008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896</xdr:row>
      <xdr:rowOff>159545</xdr:rowOff>
    </xdr:from>
    <xdr:ext cx="1908000" cy="1122807"/>
    <xdr:pic>
      <xdr:nvPicPr>
        <xdr:cNvPr id="388" name="Рисунок 387">
          <a:extLst>
            <a:ext uri="{FF2B5EF4-FFF2-40B4-BE49-F238E27FC236}">
              <a16:creationId xmlns="" xmlns:a16="http://schemas.microsoft.com/office/drawing/2014/main" id="{00000000-0008-0000-0100-00008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218295"/>
          <a:ext cx="1908000" cy="1122807"/>
        </a:xfrm>
        <a:prstGeom prst="rect">
          <a:avLst/>
        </a:prstGeom>
      </xdr:spPr>
    </xdr:pic>
    <xdr:clientData/>
  </xdr:oneCellAnchor>
  <xdr:twoCellAnchor editAs="oneCell">
    <xdr:from>
      <xdr:col>3</xdr:col>
      <xdr:colOff>2266951</xdr:colOff>
      <xdr:row>4</xdr:row>
      <xdr:rowOff>142876</xdr:rowOff>
    </xdr:from>
    <xdr:to>
      <xdr:col>3</xdr:col>
      <xdr:colOff>4693358</xdr:colOff>
      <xdr:row>10</xdr:row>
      <xdr:rowOff>180975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1847851"/>
          <a:ext cx="2426407" cy="1171574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4</xdr:row>
      <xdr:rowOff>171450</xdr:rowOff>
    </xdr:from>
    <xdr:to>
      <xdr:col>3</xdr:col>
      <xdr:colOff>2278954</xdr:colOff>
      <xdr:row>11</xdr:row>
      <xdr:rowOff>35475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1876425"/>
          <a:ext cx="2193230" cy="1188000"/>
        </a:xfrm>
        <a:prstGeom prst="rect">
          <a:avLst/>
        </a:prstGeom>
      </xdr:spPr>
    </xdr:pic>
    <xdr:clientData/>
  </xdr:twoCellAnchor>
  <xdr:oneCellAnchor>
    <xdr:from>
      <xdr:col>3</xdr:col>
      <xdr:colOff>90207</xdr:colOff>
      <xdr:row>44</xdr:row>
      <xdr:rowOff>152400</xdr:rowOff>
    </xdr:from>
    <xdr:ext cx="4658016" cy="3719243"/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00000000-0008-0000-01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6657" y="3562350"/>
          <a:ext cx="4658016" cy="3719243"/>
        </a:xfrm>
        <a:prstGeom prst="rect">
          <a:avLst/>
        </a:prstGeom>
      </xdr:spPr>
    </xdr:pic>
    <xdr:clientData/>
  </xdr:oneCellAnchor>
  <xdr:oneCellAnchor>
    <xdr:from>
      <xdr:col>3</xdr:col>
      <xdr:colOff>2266951</xdr:colOff>
      <xdr:row>35</xdr:row>
      <xdr:rowOff>142876</xdr:rowOff>
    </xdr:from>
    <xdr:ext cx="2426407" cy="1171574"/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00000000-0008-0000-0100-0000F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1847851"/>
          <a:ext cx="2426407" cy="1171574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35</xdr:row>
      <xdr:rowOff>171450</xdr:rowOff>
    </xdr:from>
    <xdr:ext cx="2193230" cy="1188000"/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00000000-0008-0000-0100-0000F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1876425"/>
          <a:ext cx="2193230" cy="1188000"/>
        </a:xfrm>
        <a:prstGeom prst="rect">
          <a:avLst/>
        </a:prstGeom>
      </xdr:spPr>
    </xdr:pic>
    <xdr:clientData/>
  </xdr:oneCellAnchor>
  <xdr:oneCellAnchor>
    <xdr:from>
      <xdr:col>3</xdr:col>
      <xdr:colOff>2266951</xdr:colOff>
      <xdr:row>66</xdr:row>
      <xdr:rowOff>142876</xdr:rowOff>
    </xdr:from>
    <xdr:ext cx="2426407" cy="1171574"/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00000000-0008-0000-0100-0000F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1847851"/>
          <a:ext cx="2426407" cy="1171574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66</xdr:row>
      <xdr:rowOff>171450</xdr:rowOff>
    </xdr:from>
    <xdr:ext cx="2193230" cy="1188000"/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00000000-0008-0000-0100-0000F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1876425"/>
          <a:ext cx="2193230" cy="1188000"/>
        </a:xfrm>
        <a:prstGeom prst="rect">
          <a:avLst/>
        </a:prstGeom>
      </xdr:spPr>
    </xdr:pic>
    <xdr:clientData/>
  </xdr:oneCellAnchor>
  <xdr:oneCellAnchor>
    <xdr:from>
      <xdr:col>3</xdr:col>
      <xdr:colOff>2266951</xdr:colOff>
      <xdr:row>97</xdr:row>
      <xdr:rowOff>142876</xdr:rowOff>
    </xdr:from>
    <xdr:ext cx="2426407" cy="1171574"/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00000000-0008-0000-0100-0000F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1847851"/>
          <a:ext cx="2426407" cy="1171574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97</xdr:row>
      <xdr:rowOff>171450</xdr:rowOff>
    </xdr:from>
    <xdr:ext cx="2193230" cy="1188000"/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00000000-0008-0000-0100-0000F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1876425"/>
          <a:ext cx="2193230" cy="1188000"/>
        </a:xfrm>
        <a:prstGeom prst="rect">
          <a:avLst/>
        </a:prstGeom>
      </xdr:spPr>
    </xdr:pic>
    <xdr:clientData/>
  </xdr:oneCellAnchor>
  <xdr:oneCellAnchor>
    <xdr:from>
      <xdr:col>3</xdr:col>
      <xdr:colOff>2266951</xdr:colOff>
      <xdr:row>130</xdr:row>
      <xdr:rowOff>38101</xdr:rowOff>
    </xdr:from>
    <xdr:ext cx="2426407" cy="1171574"/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00000000-0008-0000-0100-0000F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25727026"/>
          <a:ext cx="2426407" cy="1171574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130</xdr:row>
      <xdr:rowOff>66675</xdr:rowOff>
    </xdr:from>
    <xdr:ext cx="2193230" cy="1188000"/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00000000-0008-0000-0100-0000F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25755600"/>
          <a:ext cx="2193230" cy="1188000"/>
        </a:xfrm>
        <a:prstGeom prst="rect">
          <a:avLst/>
        </a:prstGeom>
      </xdr:spPr>
    </xdr:pic>
    <xdr:clientData/>
  </xdr:oneCellAnchor>
  <xdr:oneCellAnchor>
    <xdr:from>
      <xdr:col>3</xdr:col>
      <xdr:colOff>2266951</xdr:colOff>
      <xdr:row>161</xdr:row>
      <xdr:rowOff>38101</xdr:rowOff>
    </xdr:from>
    <xdr:ext cx="2426407" cy="1171574"/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00000000-0008-0000-0100-0000F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25727026"/>
          <a:ext cx="2426407" cy="1171574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161</xdr:row>
      <xdr:rowOff>66675</xdr:rowOff>
    </xdr:from>
    <xdr:ext cx="2193230" cy="1188000"/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00000000-0008-0000-0100-0000F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25755600"/>
          <a:ext cx="2193230" cy="1188000"/>
        </a:xfrm>
        <a:prstGeom prst="rect">
          <a:avLst/>
        </a:prstGeom>
      </xdr:spPr>
    </xdr:pic>
    <xdr:clientData/>
  </xdr:oneCellAnchor>
  <xdr:oneCellAnchor>
    <xdr:from>
      <xdr:col>3</xdr:col>
      <xdr:colOff>870586</xdr:colOff>
      <xdr:row>290</xdr:row>
      <xdr:rowOff>28575</xdr:rowOff>
    </xdr:from>
    <xdr:ext cx="2697479" cy="1123950"/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00000000-0008-0000-0100-00000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7036" y="56197500"/>
          <a:ext cx="2697479" cy="112395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283</xdr:row>
      <xdr:rowOff>152400</xdr:rowOff>
    </xdr:from>
    <xdr:ext cx="2560937" cy="1080000"/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00000000-0008-0000-0100-00000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54987825"/>
          <a:ext cx="2560937" cy="1080000"/>
        </a:xfrm>
        <a:prstGeom prst="rect">
          <a:avLst/>
        </a:prstGeom>
      </xdr:spPr>
    </xdr:pic>
    <xdr:clientData/>
  </xdr:oneCellAnchor>
  <xdr:twoCellAnchor editAs="oneCell">
    <xdr:from>
      <xdr:col>3</xdr:col>
      <xdr:colOff>556483</xdr:colOff>
      <xdr:row>321</xdr:row>
      <xdr:rowOff>0</xdr:rowOff>
    </xdr:from>
    <xdr:to>
      <xdr:col>3</xdr:col>
      <xdr:colOff>4071951</xdr:colOff>
      <xdr:row>326</xdr:row>
      <xdr:rowOff>165600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2933" y="62083950"/>
          <a:ext cx="3515468" cy="1118100"/>
        </a:xfrm>
        <a:prstGeom prst="rect">
          <a:avLst/>
        </a:prstGeom>
      </xdr:spPr>
    </xdr:pic>
    <xdr:clientData/>
  </xdr:twoCellAnchor>
  <xdr:twoCellAnchor editAs="oneCell">
    <xdr:from>
      <xdr:col>3</xdr:col>
      <xdr:colOff>616726</xdr:colOff>
      <xdr:row>315</xdr:row>
      <xdr:rowOff>47625</xdr:rowOff>
    </xdr:from>
    <xdr:to>
      <xdr:col>3</xdr:col>
      <xdr:colOff>4104019</xdr:colOff>
      <xdr:row>320</xdr:row>
      <xdr:rowOff>103125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3176" y="60988575"/>
          <a:ext cx="3487293" cy="1008000"/>
        </a:xfrm>
        <a:prstGeom prst="rect">
          <a:avLst/>
        </a:prstGeom>
      </xdr:spPr>
    </xdr:pic>
    <xdr:clientData/>
  </xdr:twoCellAnchor>
  <xdr:oneCellAnchor>
    <xdr:from>
      <xdr:col>3</xdr:col>
      <xdr:colOff>870586</xdr:colOff>
      <xdr:row>259</xdr:row>
      <xdr:rowOff>28575</xdr:rowOff>
    </xdr:from>
    <xdr:ext cx="2697479" cy="1123950"/>
    <xdr:pic>
      <xdr:nvPicPr>
        <xdr:cNvPr id="271" name="Рисунок 270">
          <a:extLst>
            <a:ext uri="{FF2B5EF4-FFF2-40B4-BE49-F238E27FC236}">
              <a16:creationId xmlns="" xmlns:a16="http://schemas.microsoft.com/office/drawing/2014/main" id="{00000000-0008-0000-0100-00000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7036" y="56197500"/>
          <a:ext cx="2697479" cy="112395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252</xdr:row>
      <xdr:rowOff>152400</xdr:rowOff>
    </xdr:from>
    <xdr:ext cx="2560937" cy="1080000"/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00000000-0008-0000-0100-00001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54987825"/>
          <a:ext cx="2560937" cy="1080000"/>
        </a:xfrm>
        <a:prstGeom prst="rect">
          <a:avLst/>
        </a:prstGeom>
      </xdr:spPr>
    </xdr:pic>
    <xdr:clientData/>
  </xdr:oneCellAnchor>
  <xdr:oneCellAnchor>
    <xdr:from>
      <xdr:col>3</xdr:col>
      <xdr:colOff>870586</xdr:colOff>
      <xdr:row>228</xdr:row>
      <xdr:rowOff>28575</xdr:rowOff>
    </xdr:from>
    <xdr:ext cx="2697479" cy="1123950"/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00000000-0008-0000-0100-00001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7036" y="56197500"/>
          <a:ext cx="2697479" cy="112395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221</xdr:row>
      <xdr:rowOff>152400</xdr:rowOff>
    </xdr:from>
    <xdr:ext cx="2560937" cy="1080000"/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00000000-0008-0000-0100-00001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54987825"/>
          <a:ext cx="2560937" cy="1080000"/>
        </a:xfrm>
        <a:prstGeom prst="rect">
          <a:avLst/>
        </a:prstGeom>
      </xdr:spPr>
    </xdr:pic>
    <xdr:clientData/>
  </xdr:oneCellAnchor>
  <xdr:oneCellAnchor>
    <xdr:from>
      <xdr:col>3</xdr:col>
      <xdr:colOff>870586</xdr:colOff>
      <xdr:row>196</xdr:row>
      <xdr:rowOff>133350</xdr:rowOff>
    </xdr:from>
    <xdr:ext cx="2697479" cy="1123950"/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00000000-0008-0000-0100-00001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7036" y="38395275"/>
          <a:ext cx="2697479" cy="112395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190</xdr:row>
      <xdr:rowOff>95250</xdr:rowOff>
    </xdr:from>
    <xdr:ext cx="2560937" cy="1080000"/>
    <xdr:pic>
      <xdr:nvPicPr>
        <xdr:cNvPr id="278" name="Рисунок 277">
          <a:extLst>
            <a:ext uri="{FF2B5EF4-FFF2-40B4-BE49-F238E27FC236}">
              <a16:creationId xmlns="" xmlns:a16="http://schemas.microsoft.com/office/drawing/2014/main" id="{00000000-0008-0000-0100-00001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37214175"/>
          <a:ext cx="2560937" cy="1080000"/>
        </a:xfrm>
        <a:prstGeom prst="rect">
          <a:avLst/>
        </a:prstGeom>
      </xdr:spPr>
    </xdr:pic>
    <xdr:clientData/>
  </xdr:oneCellAnchor>
  <xdr:oneCellAnchor>
    <xdr:from>
      <xdr:col>3</xdr:col>
      <xdr:colOff>556483</xdr:colOff>
      <xdr:row>352</xdr:row>
      <xdr:rowOff>0</xdr:rowOff>
    </xdr:from>
    <xdr:ext cx="3515468" cy="1118100"/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00000000-0008-0000-0100-00001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2933" y="62083950"/>
          <a:ext cx="3515468" cy="1118100"/>
        </a:xfrm>
        <a:prstGeom prst="rect">
          <a:avLst/>
        </a:prstGeom>
      </xdr:spPr>
    </xdr:pic>
    <xdr:clientData/>
  </xdr:oneCellAnchor>
  <xdr:oneCellAnchor>
    <xdr:from>
      <xdr:col>3</xdr:col>
      <xdr:colOff>616726</xdr:colOff>
      <xdr:row>346</xdr:row>
      <xdr:rowOff>47625</xdr:rowOff>
    </xdr:from>
    <xdr:ext cx="3487293" cy="1008000"/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00000000-0008-0000-0100-00001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3176" y="60988575"/>
          <a:ext cx="3487293" cy="1008000"/>
        </a:xfrm>
        <a:prstGeom prst="rect">
          <a:avLst/>
        </a:prstGeom>
      </xdr:spPr>
    </xdr:pic>
    <xdr:clientData/>
  </xdr:oneCellAnchor>
  <xdr:oneCellAnchor>
    <xdr:from>
      <xdr:col>3</xdr:col>
      <xdr:colOff>556483</xdr:colOff>
      <xdr:row>383</xdr:row>
      <xdr:rowOff>0</xdr:rowOff>
    </xdr:from>
    <xdr:ext cx="3515468" cy="1118100"/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00000000-0008-0000-0100-00001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2933" y="62083950"/>
          <a:ext cx="3515468" cy="1118100"/>
        </a:xfrm>
        <a:prstGeom prst="rect">
          <a:avLst/>
        </a:prstGeom>
      </xdr:spPr>
    </xdr:pic>
    <xdr:clientData/>
  </xdr:oneCellAnchor>
  <xdr:oneCellAnchor>
    <xdr:from>
      <xdr:col>3</xdr:col>
      <xdr:colOff>616726</xdr:colOff>
      <xdr:row>377</xdr:row>
      <xdr:rowOff>47625</xdr:rowOff>
    </xdr:from>
    <xdr:ext cx="3487293" cy="1008000"/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00000000-0008-0000-0100-00001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3176" y="60988575"/>
          <a:ext cx="3487293" cy="1008000"/>
        </a:xfrm>
        <a:prstGeom prst="rect">
          <a:avLst/>
        </a:prstGeom>
      </xdr:spPr>
    </xdr:pic>
    <xdr:clientData/>
  </xdr:oneCellAnchor>
  <xdr:twoCellAnchor editAs="oneCell">
    <xdr:from>
      <xdr:col>3</xdr:col>
      <xdr:colOff>590549</xdr:colOff>
      <xdr:row>437</xdr:row>
      <xdr:rowOff>114300</xdr:rowOff>
    </xdr:from>
    <xdr:to>
      <xdr:col>3</xdr:col>
      <xdr:colOff>4174667</xdr:colOff>
      <xdr:row>443</xdr:row>
      <xdr:rowOff>51300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6999" y="78390750"/>
          <a:ext cx="3584118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444</xdr:row>
      <xdr:rowOff>142875</xdr:rowOff>
    </xdr:from>
    <xdr:to>
      <xdr:col>3</xdr:col>
      <xdr:colOff>4273500</xdr:colOff>
      <xdr:row>450</xdr:row>
      <xdr:rowOff>79875</xdr:rowOff>
    </xdr:to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57450" y="79752825"/>
          <a:ext cx="3892500" cy="1080000"/>
        </a:xfrm>
        <a:prstGeom prst="rect">
          <a:avLst/>
        </a:prstGeom>
      </xdr:spPr>
    </xdr:pic>
    <xdr:clientData/>
  </xdr:twoCellAnchor>
  <xdr:oneCellAnchor>
    <xdr:from>
      <xdr:col>3</xdr:col>
      <xdr:colOff>90207</xdr:colOff>
      <xdr:row>479</xdr:row>
      <xdr:rowOff>152400</xdr:rowOff>
    </xdr:from>
    <xdr:ext cx="4658016" cy="3719243"/>
    <xdr:pic>
      <xdr:nvPicPr>
        <xdr:cNvPr id="288" name="Рисунок 287">
          <a:extLst>
            <a:ext uri="{FF2B5EF4-FFF2-40B4-BE49-F238E27FC236}">
              <a16:creationId xmlns="" xmlns:a16="http://schemas.microsoft.com/office/drawing/2014/main" id="{00000000-0008-0000-01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6657" y="3562350"/>
          <a:ext cx="4658016" cy="3719243"/>
        </a:xfrm>
        <a:prstGeom prst="rect">
          <a:avLst/>
        </a:prstGeom>
      </xdr:spPr>
    </xdr:pic>
    <xdr:clientData/>
  </xdr:oneCellAnchor>
  <xdr:oneCellAnchor>
    <xdr:from>
      <xdr:col>3</xdr:col>
      <xdr:colOff>76199</xdr:colOff>
      <xdr:row>542</xdr:row>
      <xdr:rowOff>104775</xdr:rowOff>
    </xdr:from>
    <xdr:ext cx="4638676" cy="3380925"/>
    <xdr:pic>
      <xdr:nvPicPr>
        <xdr:cNvPr id="289" name="Рисунок 288">
          <a:extLst>
            <a:ext uri="{FF2B5EF4-FFF2-40B4-BE49-F238E27FC236}">
              <a16:creationId xmlns="" xmlns:a16="http://schemas.microsoft.com/office/drawing/2014/main" id="{00000000-0008-0000-0100-00002101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649" y="15506700"/>
          <a:ext cx="4638676" cy="3380925"/>
        </a:xfrm>
        <a:prstGeom prst="rect">
          <a:avLst/>
        </a:prstGeom>
      </xdr:spPr>
    </xdr:pic>
    <xdr:clientData/>
  </xdr:oneCellAnchor>
  <xdr:oneCellAnchor>
    <xdr:from>
      <xdr:col>3</xdr:col>
      <xdr:colOff>104773</xdr:colOff>
      <xdr:row>573</xdr:row>
      <xdr:rowOff>51758</xdr:rowOff>
    </xdr:from>
    <xdr:ext cx="4588917" cy="3429000"/>
    <xdr:pic>
      <xdr:nvPicPr>
        <xdr:cNvPr id="290" name="Рисунок 289">
          <a:extLst>
            <a:ext uri="{FF2B5EF4-FFF2-40B4-BE49-F238E27FC236}">
              <a16:creationId xmlns="" xmlns:a16="http://schemas.microsoft.com/office/drawing/2014/main" id="{00000000-0008-0000-01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1223" y="21359183"/>
          <a:ext cx="4588917" cy="3429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605</xdr:row>
      <xdr:rowOff>142875</xdr:rowOff>
    </xdr:from>
    <xdr:ext cx="4568427" cy="3105150"/>
    <xdr:pic>
      <xdr:nvPicPr>
        <xdr:cNvPr id="291" name="Рисунок 290">
          <a:extLst>
            <a:ext uri="{FF2B5EF4-FFF2-40B4-BE49-F238E27FC236}">
              <a16:creationId xmlns="" xmlns:a16="http://schemas.microsoft.com/office/drawing/2014/main" id="{00000000-0008-0000-0100-00002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27546300"/>
          <a:ext cx="4568427" cy="3105150"/>
        </a:xfrm>
        <a:prstGeom prst="rect">
          <a:avLst/>
        </a:prstGeom>
      </xdr:spPr>
    </xdr:pic>
    <xdr:clientData/>
  </xdr:oneCellAnchor>
  <xdr:oneCellAnchor>
    <xdr:from>
      <xdr:col>3</xdr:col>
      <xdr:colOff>152401</xdr:colOff>
      <xdr:row>636</xdr:row>
      <xdr:rowOff>152399</xdr:rowOff>
    </xdr:from>
    <xdr:ext cx="4486274" cy="2926355"/>
    <xdr:pic>
      <xdr:nvPicPr>
        <xdr:cNvPr id="292" name="Рисунок 291">
          <a:extLst>
            <a:ext uri="{FF2B5EF4-FFF2-40B4-BE49-F238E27FC236}">
              <a16:creationId xmlns="" xmlns:a16="http://schemas.microsoft.com/office/drawing/2014/main" id="{00000000-0008-0000-0100-00002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8851" y="33461324"/>
          <a:ext cx="4486274" cy="2926355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667</xdr:row>
      <xdr:rowOff>123824</xdr:rowOff>
    </xdr:from>
    <xdr:ext cx="4577912" cy="3209925"/>
    <xdr:pic>
      <xdr:nvPicPr>
        <xdr:cNvPr id="293" name="Рисунок 292">
          <a:extLst>
            <a:ext uri="{FF2B5EF4-FFF2-40B4-BE49-F238E27FC236}">
              <a16:creationId xmlns="" xmlns:a16="http://schemas.microsoft.com/office/drawing/2014/main" id="{00000000-0008-0000-01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1700" y="39338249"/>
          <a:ext cx="4577912" cy="3209925"/>
        </a:xfrm>
        <a:prstGeom prst="rect">
          <a:avLst/>
        </a:prstGeom>
      </xdr:spPr>
    </xdr:pic>
    <xdr:clientData/>
  </xdr:oneCellAnchor>
  <xdr:oneCellAnchor>
    <xdr:from>
      <xdr:col>3</xdr:col>
      <xdr:colOff>152400</xdr:colOff>
      <xdr:row>699</xdr:row>
      <xdr:rowOff>95249</xdr:rowOff>
    </xdr:from>
    <xdr:ext cx="4524375" cy="2847976"/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00000000-0008-0000-01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45405674"/>
          <a:ext cx="4524375" cy="2847976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732</xdr:row>
      <xdr:rowOff>104774</xdr:rowOff>
    </xdr:from>
    <xdr:ext cx="4557457" cy="2156132"/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00000000-0008-0000-01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0" y="51701699"/>
          <a:ext cx="4557457" cy="2156132"/>
        </a:xfrm>
        <a:prstGeom prst="rect">
          <a:avLst/>
        </a:prstGeom>
      </xdr:spPr>
    </xdr:pic>
    <xdr:clientData/>
  </xdr:oneCellAnchor>
  <xdr:oneCellAnchor>
    <xdr:from>
      <xdr:col>3</xdr:col>
      <xdr:colOff>133351</xdr:colOff>
      <xdr:row>762</xdr:row>
      <xdr:rowOff>142875</xdr:rowOff>
    </xdr:from>
    <xdr:ext cx="4538832" cy="2181225"/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00000000-0008-0000-01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1" y="57464325"/>
          <a:ext cx="4538832" cy="2181225"/>
        </a:xfrm>
        <a:prstGeom prst="rect">
          <a:avLst/>
        </a:prstGeom>
      </xdr:spPr>
    </xdr:pic>
    <xdr:clientData/>
  </xdr:oneCellAnchor>
  <xdr:oneCellAnchor>
    <xdr:from>
      <xdr:col>3</xdr:col>
      <xdr:colOff>66675</xdr:colOff>
      <xdr:row>887</xdr:row>
      <xdr:rowOff>37244</xdr:rowOff>
    </xdr:from>
    <xdr:ext cx="4655475" cy="1943956"/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0000000-0008-0000-01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25" y="81171194"/>
          <a:ext cx="4655475" cy="1943956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794</xdr:row>
      <xdr:rowOff>123823</xdr:rowOff>
    </xdr:from>
    <xdr:ext cx="4567397" cy="1809751"/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00000000-0008-0000-01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1700" y="63541273"/>
          <a:ext cx="4567397" cy="1809751"/>
        </a:xfrm>
        <a:prstGeom prst="rect">
          <a:avLst/>
        </a:prstGeom>
      </xdr:spPr>
    </xdr:pic>
    <xdr:clientData/>
  </xdr:oneCellAnchor>
  <xdr:oneCellAnchor>
    <xdr:from>
      <xdr:col>3</xdr:col>
      <xdr:colOff>123826</xdr:colOff>
      <xdr:row>825</xdr:row>
      <xdr:rowOff>104775</xdr:rowOff>
    </xdr:from>
    <xdr:ext cx="4581672" cy="1981200"/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00000000-0008-0000-01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276" y="69427725"/>
          <a:ext cx="4581672" cy="19812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858</xdr:row>
      <xdr:rowOff>89707</xdr:rowOff>
    </xdr:from>
    <xdr:ext cx="4600575" cy="1767668"/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00000000-0008-0000-01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1700" y="75699157"/>
          <a:ext cx="4600575" cy="1767668"/>
        </a:xfrm>
        <a:prstGeom prst="rect">
          <a:avLst/>
        </a:prstGeom>
      </xdr:spPr>
    </xdr:pic>
    <xdr:clientData/>
  </xdr:oneCellAnchor>
  <xdr:oneCellAnchor>
    <xdr:from>
      <xdr:col>3</xdr:col>
      <xdr:colOff>2266951</xdr:colOff>
      <xdr:row>470</xdr:row>
      <xdr:rowOff>142876</xdr:rowOff>
    </xdr:from>
    <xdr:ext cx="2426407" cy="1171574"/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00000000-0008-0000-0100-00002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1847851"/>
          <a:ext cx="2426407" cy="1171574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470</xdr:row>
      <xdr:rowOff>171450</xdr:rowOff>
    </xdr:from>
    <xdr:ext cx="2193230" cy="1188000"/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00000000-0008-0000-0100-00002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1876425"/>
          <a:ext cx="2193230" cy="1188000"/>
        </a:xfrm>
        <a:prstGeom prst="rect">
          <a:avLst/>
        </a:prstGeom>
      </xdr:spPr>
    </xdr:pic>
    <xdr:clientData/>
  </xdr:oneCellAnchor>
  <xdr:oneCellAnchor>
    <xdr:from>
      <xdr:col>3</xdr:col>
      <xdr:colOff>90207</xdr:colOff>
      <xdr:row>510</xdr:row>
      <xdr:rowOff>152400</xdr:rowOff>
    </xdr:from>
    <xdr:ext cx="4658016" cy="3719243"/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00000000-0008-0000-01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6657" y="9458325"/>
          <a:ext cx="4658016" cy="3719243"/>
        </a:xfrm>
        <a:prstGeom prst="rect">
          <a:avLst/>
        </a:prstGeom>
      </xdr:spPr>
    </xdr:pic>
    <xdr:clientData/>
  </xdr:oneCellAnchor>
  <xdr:oneCellAnchor>
    <xdr:from>
      <xdr:col>3</xdr:col>
      <xdr:colOff>2266951</xdr:colOff>
      <xdr:row>501</xdr:row>
      <xdr:rowOff>142876</xdr:rowOff>
    </xdr:from>
    <xdr:ext cx="2426407" cy="1171574"/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00000000-0008-0000-0100-00003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7743826"/>
          <a:ext cx="2426407" cy="1171574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501</xdr:row>
      <xdr:rowOff>171450</xdr:rowOff>
    </xdr:from>
    <xdr:ext cx="2193230" cy="1188000"/>
    <xdr:pic>
      <xdr:nvPicPr>
        <xdr:cNvPr id="305" name="Рисунок 304">
          <a:extLst>
            <a:ext uri="{FF2B5EF4-FFF2-40B4-BE49-F238E27FC236}">
              <a16:creationId xmlns="" xmlns:a16="http://schemas.microsoft.com/office/drawing/2014/main" id="{00000000-0008-0000-0100-00003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7772400"/>
          <a:ext cx="2193230" cy="1188000"/>
        </a:xfrm>
        <a:prstGeom prst="rect">
          <a:avLst/>
        </a:prstGeom>
      </xdr:spPr>
    </xdr:pic>
    <xdr:clientData/>
  </xdr:oneCellAnchor>
  <xdr:oneCellAnchor>
    <xdr:from>
      <xdr:col>3</xdr:col>
      <xdr:colOff>2266951</xdr:colOff>
      <xdr:row>532</xdr:row>
      <xdr:rowOff>142876</xdr:rowOff>
    </xdr:from>
    <xdr:ext cx="2426407" cy="1171574"/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00000000-0008-0000-0100-00003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13639801"/>
          <a:ext cx="2426407" cy="1171574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532</xdr:row>
      <xdr:rowOff>171450</xdr:rowOff>
    </xdr:from>
    <xdr:ext cx="2193230" cy="1188000"/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00000000-0008-0000-0100-00003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13668375"/>
          <a:ext cx="2193230" cy="1188000"/>
        </a:xfrm>
        <a:prstGeom prst="rect">
          <a:avLst/>
        </a:prstGeom>
      </xdr:spPr>
    </xdr:pic>
    <xdr:clientData/>
  </xdr:oneCellAnchor>
  <xdr:oneCellAnchor>
    <xdr:from>
      <xdr:col>3</xdr:col>
      <xdr:colOff>2266951</xdr:colOff>
      <xdr:row>563</xdr:row>
      <xdr:rowOff>142876</xdr:rowOff>
    </xdr:from>
    <xdr:ext cx="2426407" cy="1171574"/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00000000-0008-0000-0100-00003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19545301"/>
          <a:ext cx="2426407" cy="1171574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563</xdr:row>
      <xdr:rowOff>171450</xdr:rowOff>
    </xdr:from>
    <xdr:ext cx="2193230" cy="1188000"/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00000000-0008-0000-0100-00003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19573875"/>
          <a:ext cx="2193230" cy="1188000"/>
        </a:xfrm>
        <a:prstGeom prst="rect">
          <a:avLst/>
        </a:prstGeom>
      </xdr:spPr>
    </xdr:pic>
    <xdr:clientData/>
  </xdr:oneCellAnchor>
  <xdr:oneCellAnchor>
    <xdr:from>
      <xdr:col>3</xdr:col>
      <xdr:colOff>2266951</xdr:colOff>
      <xdr:row>596</xdr:row>
      <xdr:rowOff>38101</xdr:rowOff>
    </xdr:from>
    <xdr:ext cx="2426407" cy="1171574"/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00000000-0008-0000-0100-00003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25727026"/>
          <a:ext cx="2426407" cy="1171574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596</xdr:row>
      <xdr:rowOff>66675</xdr:rowOff>
    </xdr:from>
    <xdr:ext cx="2193230" cy="1188000"/>
    <xdr:pic>
      <xdr:nvPicPr>
        <xdr:cNvPr id="311" name="Рисунок 310">
          <a:extLst>
            <a:ext uri="{FF2B5EF4-FFF2-40B4-BE49-F238E27FC236}">
              <a16:creationId xmlns="" xmlns:a16="http://schemas.microsoft.com/office/drawing/2014/main" id="{00000000-0008-0000-0100-00003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25755600"/>
          <a:ext cx="2193230" cy="1188000"/>
        </a:xfrm>
        <a:prstGeom prst="rect">
          <a:avLst/>
        </a:prstGeom>
      </xdr:spPr>
    </xdr:pic>
    <xdr:clientData/>
  </xdr:oneCellAnchor>
  <xdr:oneCellAnchor>
    <xdr:from>
      <xdr:col>3</xdr:col>
      <xdr:colOff>2266951</xdr:colOff>
      <xdr:row>627</xdr:row>
      <xdr:rowOff>38101</xdr:rowOff>
    </xdr:from>
    <xdr:ext cx="2426407" cy="1171574"/>
    <xdr:pic>
      <xdr:nvPicPr>
        <xdr:cNvPr id="312" name="Рисунок 311">
          <a:extLst>
            <a:ext uri="{FF2B5EF4-FFF2-40B4-BE49-F238E27FC236}">
              <a16:creationId xmlns="" xmlns:a16="http://schemas.microsoft.com/office/drawing/2014/main" id="{00000000-0008-0000-0100-00003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43401" y="31632526"/>
          <a:ext cx="2426407" cy="1171574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627</xdr:row>
      <xdr:rowOff>66675</xdr:rowOff>
    </xdr:from>
    <xdr:ext cx="2193230" cy="1188000"/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00000000-0008-0000-0100-00003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4" y="31661100"/>
          <a:ext cx="2193230" cy="1188000"/>
        </a:xfrm>
        <a:prstGeom prst="rect">
          <a:avLst/>
        </a:prstGeom>
      </xdr:spPr>
    </xdr:pic>
    <xdr:clientData/>
  </xdr:oneCellAnchor>
  <xdr:oneCellAnchor>
    <xdr:from>
      <xdr:col>3</xdr:col>
      <xdr:colOff>870586</xdr:colOff>
      <xdr:row>756</xdr:row>
      <xdr:rowOff>28575</xdr:rowOff>
    </xdr:from>
    <xdr:ext cx="2697479" cy="1123950"/>
    <xdr:pic>
      <xdr:nvPicPr>
        <xdr:cNvPr id="314" name="Рисунок 313">
          <a:extLst>
            <a:ext uri="{FF2B5EF4-FFF2-40B4-BE49-F238E27FC236}">
              <a16:creationId xmlns="" xmlns:a16="http://schemas.microsoft.com/office/drawing/2014/main" id="{00000000-0008-0000-0100-00003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7036" y="56197500"/>
          <a:ext cx="2697479" cy="112395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749</xdr:row>
      <xdr:rowOff>152400</xdr:rowOff>
    </xdr:from>
    <xdr:ext cx="2560937" cy="1080000"/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00000000-0008-0000-0100-00003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54987825"/>
          <a:ext cx="2560937" cy="1080000"/>
        </a:xfrm>
        <a:prstGeom prst="rect">
          <a:avLst/>
        </a:prstGeom>
      </xdr:spPr>
    </xdr:pic>
    <xdr:clientData/>
  </xdr:oneCellAnchor>
  <xdr:oneCellAnchor>
    <xdr:from>
      <xdr:col>3</xdr:col>
      <xdr:colOff>556483</xdr:colOff>
      <xdr:row>787</xdr:row>
      <xdr:rowOff>0</xdr:rowOff>
    </xdr:from>
    <xdr:ext cx="3515468" cy="1118100"/>
    <xdr:pic>
      <xdr:nvPicPr>
        <xdr:cNvPr id="316" name="Рисунок 315">
          <a:extLst>
            <a:ext uri="{FF2B5EF4-FFF2-40B4-BE49-F238E27FC236}">
              <a16:creationId xmlns="" xmlns:a16="http://schemas.microsoft.com/office/drawing/2014/main" id="{00000000-0008-0000-0100-00003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2933" y="62083950"/>
          <a:ext cx="3515468" cy="1118100"/>
        </a:xfrm>
        <a:prstGeom prst="rect">
          <a:avLst/>
        </a:prstGeom>
      </xdr:spPr>
    </xdr:pic>
    <xdr:clientData/>
  </xdr:oneCellAnchor>
  <xdr:oneCellAnchor>
    <xdr:from>
      <xdr:col>3</xdr:col>
      <xdr:colOff>616726</xdr:colOff>
      <xdr:row>781</xdr:row>
      <xdr:rowOff>47625</xdr:rowOff>
    </xdr:from>
    <xdr:ext cx="3487293" cy="1008000"/>
    <xdr:pic>
      <xdr:nvPicPr>
        <xdr:cNvPr id="317" name="Рисунок 316">
          <a:extLst>
            <a:ext uri="{FF2B5EF4-FFF2-40B4-BE49-F238E27FC236}">
              <a16:creationId xmlns="" xmlns:a16="http://schemas.microsoft.com/office/drawing/2014/main" id="{00000000-0008-0000-0100-00003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3176" y="60988575"/>
          <a:ext cx="3487293" cy="1008000"/>
        </a:xfrm>
        <a:prstGeom prst="rect">
          <a:avLst/>
        </a:prstGeom>
      </xdr:spPr>
    </xdr:pic>
    <xdr:clientData/>
  </xdr:oneCellAnchor>
  <xdr:oneCellAnchor>
    <xdr:from>
      <xdr:col>3</xdr:col>
      <xdr:colOff>870586</xdr:colOff>
      <xdr:row>725</xdr:row>
      <xdr:rowOff>28575</xdr:rowOff>
    </xdr:from>
    <xdr:ext cx="2697479" cy="1123950"/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00000000-0008-0000-0100-00003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7036" y="50292000"/>
          <a:ext cx="2697479" cy="112395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718</xdr:row>
      <xdr:rowOff>152400</xdr:rowOff>
    </xdr:from>
    <xdr:ext cx="2560937" cy="1080000"/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00000000-0008-0000-0100-00003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49082325"/>
          <a:ext cx="2560937" cy="1080000"/>
        </a:xfrm>
        <a:prstGeom prst="rect">
          <a:avLst/>
        </a:prstGeom>
      </xdr:spPr>
    </xdr:pic>
    <xdr:clientData/>
  </xdr:oneCellAnchor>
  <xdr:oneCellAnchor>
    <xdr:from>
      <xdr:col>3</xdr:col>
      <xdr:colOff>870586</xdr:colOff>
      <xdr:row>694</xdr:row>
      <xdr:rowOff>28575</xdr:rowOff>
    </xdr:from>
    <xdr:ext cx="2697479" cy="1123950"/>
    <xdr:pic>
      <xdr:nvPicPr>
        <xdr:cNvPr id="320" name="Рисунок 319">
          <a:extLst>
            <a:ext uri="{FF2B5EF4-FFF2-40B4-BE49-F238E27FC236}">
              <a16:creationId xmlns="" xmlns:a16="http://schemas.microsoft.com/office/drawing/2014/main" id="{00000000-0008-0000-0100-00004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7036" y="44386500"/>
          <a:ext cx="2697479" cy="112395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687</xdr:row>
      <xdr:rowOff>152400</xdr:rowOff>
    </xdr:from>
    <xdr:ext cx="2560937" cy="1080000"/>
    <xdr:pic>
      <xdr:nvPicPr>
        <xdr:cNvPr id="321" name="Рисунок 320">
          <a:extLst>
            <a:ext uri="{FF2B5EF4-FFF2-40B4-BE49-F238E27FC236}">
              <a16:creationId xmlns="" xmlns:a16="http://schemas.microsoft.com/office/drawing/2014/main" id="{00000000-0008-0000-0100-00004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43176825"/>
          <a:ext cx="2560937" cy="1080000"/>
        </a:xfrm>
        <a:prstGeom prst="rect">
          <a:avLst/>
        </a:prstGeom>
      </xdr:spPr>
    </xdr:pic>
    <xdr:clientData/>
  </xdr:oneCellAnchor>
  <xdr:oneCellAnchor>
    <xdr:from>
      <xdr:col>3</xdr:col>
      <xdr:colOff>870586</xdr:colOff>
      <xdr:row>663</xdr:row>
      <xdr:rowOff>28575</xdr:rowOff>
    </xdr:from>
    <xdr:ext cx="2697479" cy="1123950"/>
    <xdr:pic>
      <xdr:nvPicPr>
        <xdr:cNvPr id="322" name="Рисунок 321">
          <a:extLst>
            <a:ext uri="{FF2B5EF4-FFF2-40B4-BE49-F238E27FC236}">
              <a16:creationId xmlns="" xmlns:a16="http://schemas.microsoft.com/office/drawing/2014/main" id="{00000000-0008-0000-0100-00004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7036" y="38481000"/>
          <a:ext cx="2697479" cy="112395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656</xdr:row>
      <xdr:rowOff>152400</xdr:rowOff>
    </xdr:from>
    <xdr:ext cx="2560937" cy="1080000"/>
    <xdr:pic>
      <xdr:nvPicPr>
        <xdr:cNvPr id="323" name="Рисунок 322">
          <a:extLst>
            <a:ext uri="{FF2B5EF4-FFF2-40B4-BE49-F238E27FC236}">
              <a16:creationId xmlns="" xmlns:a16="http://schemas.microsoft.com/office/drawing/2014/main" id="{00000000-0008-0000-0100-00004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37271325"/>
          <a:ext cx="2560937" cy="1080000"/>
        </a:xfrm>
        <a:prstGeom prst="rect">
          <a:avLst/>
        </a:prstGeom>
      </xdr:spPr>
    </xdr:pic>
    <xdr:clientData/>
  </xdr:oneCellAnchor>
  <xdr:oneCellAnchor>
    <xdr:from>
      <xdr:col>3</xdr:col>
      <xdr:colOff>556483</xdr:colOff>
      <xdr:row>818</xdr:row>
      <xdr:rowOff>0</xdr:rowOff>
    </xdr:from>
    <xdr:ext cx="3515468" cy="1118100"/>
    <xdr:pic>
      <xdr:nvPicPr>
        <xdr:cNvPr id="324" name="Рисунок 323">
          <a:extLst>
            <a:ext uri="{FF2B5EF4-FFF2-40B4-BE49-F238E27FC236}">
              <a16:creationId xmlns="" xmlns:a16="http://schemas.microsoft.com/office/drawing/2014/main" id="{00000000-0008-0000-0100-00004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2933" y="67989450"/>
          <a:ext cx="3515468" cy="1118100"/>
        </a:xfrm>
        <a:prstGeom prst="rect">
          <a:avLst/>
        </a:prstGeom>
      </xdr:spPr>
    </xdr:pic>
    <xdr:clientData/>
  </xdr:oneCellAnchor>
  <xdr:oneCellAnchor>
    <xdr:from>
      <xdr:col>3</xdr:col>
      <xdr:colOff>616726</xdr:colOff>
      <xdr:row>812</xdr:row>
      <xdr:rowOff>47625</xdr:rowOff>
    </xdr:from>
    <xdr:ext cx="3487293" cy="1008000"/>
    <xdr:pic>
      <xdr:nvPicPr>
        <xdr:cNvPr id="325" name="Рисунок 324">
          <a:extLst>
            <a:ext uri="{FF2B5EF4-FFF2-40B4-BE49-F238E27FC236}">
              <a16:creationId xmlns="" xmlns:a16="http://schemas.microsoft.com/office/drawing/2014/main" id="{00000000-0008-0000-0100-00004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3176" y="66894075"/>
          <a:ext cx="3487293" cy="1008000"/>
        </a:xfrm>
        <a:prstGeom prst="rect">
          <a:avLst/>
        </a:prstGeom>
      </xdr:spPr>
    </xdr:pic>
    <xdr:clientData/>
  </xdr:oneCellAnchor>
  <xdr:oneCellAnchor>
    <xdr:from>
      <xdr:col>3</xdr:col>
      <xdr:colOff>556483</xdr:colOff>
      <xdr:row>849</xdr:row>
      <xdr:rowOff>0</xdr:rowOff>
    </xdr:from>
    <xdr:ext cx="3515468" cy="1118100"/>
    <xdr:pic>
      <xdr:nvPicPr>
        <xdr:cNvPr id="326" name="Рисунок 325">
          <a:extLst>
            <a:ext uri="{FF2B5EF4-FFF2-40B4-BE49-F238E27FC236}">
              <a16:creationId xmlns="" xmlns:a16="http://schemas.microsoft.com/office/drawing/2014/main" id="{00000000-0008-0000-0100-00004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2933" y="73894950"/>
          <a:ext cx="3515468" cy="1118100"/>
        </a:xfrm>
        <a:prstGeom prst="rect">
          <a:avLst/>
        </a:prstGeom>
      </xdr:spPr>
    </xdr:pic>
    <xdr:clientData/>
  </xdr:oneCellAnchor>
  <xdr:oneCellAnchor>
    <xdr:from>
      <xdr:col>3</xdr:col>
      <xdr:colOff>616726</xdr:colOff>
      <xdr:row>843</xdr:row>
      <xdr:rowOff>47625</xdr:rowOff>
    </xdr:from>
    <xdr:ext cx="3487293" cy="1008000"/>
    <xdr:pic>
      <xdr:nvPicPr>
        <xdr:cNvPr id="327" name="Рисунок 326">
          <a:extLst>
            <a:ext uri="{FF2B5EF4-FFF2-40B4-BE49-F238E27FC236}">
              <a16:creationId xmlns="" xmlns:a16="http://schemas.microsoft.com/office/drawing/2014/main" id="{00000000-0008-0000-0100-00004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3176" y="72799575"/>
          <a:ext cx="3487293" cy="1008000"/>
        </a:xfrm>
        <a:prstGeom prst="rect">
          <a:avLst/>
        </a:prstGeom>
      </xdr:spPr>
    </xdr:pic>
    <xdr:clientData/>
  </xdr:oneCellAnchor>
  <xdr:oneCellAnchor>
    <xdr:from>
      <xdr:col>3</xdr:col>
      <xdr:colOff>590549</xdr:colOff>
      <xdr:row>872</xdr:row>
      <xdr:rowOff>114300</xdr:rowOff>
    </xdr:from>
    <xdr:ext cx="3584118" cy="1080000"/>
    <xdr:pic>
      <xdr:nvPicPr>
        <xdr:cNvPr id="328" name="Рисунок 327">
          <a:extLst>
            <a:ext uri="{FF2B5EF4-FFF2-40B4-BE49-F238E27FC236}">
              <a16:creationId xmlns="" xmlns:a16="http://schemas.microsoft.com/office/drawing/2014/main" id="{00000000-0008-0000-0100-00004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6999" y="78390750"/>
          <a:ext cx="3584118" cy="1080000"/>
        </a:xfrm>
        <a:prstGeom prst="rect">
          <a:avLst/>
        </a:prstGeom>
      </xdr:spPr>
    </xdr:pic>
    <xdr:clientData/>
  </xdr:oneCellAnchor>
  <xdr:oneCellAnchor>
    <xdr:from>
      <xdr:col>3</xdr:col>
      <xdr:colOff>381000</xdr:colOff>
      <xdr:row>879</xdr:row>
      <xdr:rowOff>142875</xdr:rowOff>
    </xdr:from>
    <xdr:ext cx="3892500" cy="1080000"/>
    <xdr:pic>
      <xdr:nvPicPr>
        <xdr:cNvPr id="329" name="Рисунок 328">
          <a:extLst>
            <a:ext uri="{FF2B5EF4-FFF2-40B4-BE49-F238E27FC236}">
              <a16:creationId xmlns="" xmlns:a16="http://schemas.microsoft.com/office/drawing/2014/main" id="{00000000-0008-0000-0100-00004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57450" y="79752825"/>
          <a:ext cx="3892500" cy="1080000"/>
        </a:xfrm>
        <a:prstGeom prst="rect">
          <a:avLst/>
        </a:prstGeom>
      </xdr:spPr>
    </xdr:pic>
    <xdr:clientData/>
  </xdr:oneCellAnchor>
  <xdr:oneCellAnchor>
    <xdr:from>
      <xdr:col>3</xdr:col>
      <xdr:colOff>66675</xdr:colOff>
      <xdr:row>421</xdr:row>
      <xdr:rowOff>37244</xdr:rowOff>
    </xdr:from>
    <xdr:ext cx="4655475" cy="1943956"/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01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6300" y="87079869"/>
          <a:ext cx="4655475" cy="1943956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418</xdr:row>
      <xdr:rowOff>99974</xdr:rowOff>
    </xdr:from>
    <xdr:ext cx="1914037" cy="1157325"/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01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8657109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590549</xdr:colOff>
      <xdr:row>406</xdr:row>
      <xdr:rowOff>114300</xdr:rowOff>
    </xdr:from>
    <xdr:ext cx="3584118" cy="1080000"/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00000000-0008-0000-0100-0000C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70174" y="84299425"/>
          <a:ext cx="3584118" cy="1080000"/>
        </a:xfrm>
        <a:prstGeom prst="rect">
          <a:avLst/>
        </a:prstGeom>
      </xdr:spPr>
    </xdr:pic>
    <xdr:clientData/>
  </xdr:oneCellAnchor>
  <xdr:oneCellAnchor>
    <xdr:from>
      <xdr:col>3</xdr:col>
      <xdr:colOff>381000</xdr:colOff>
      <xdr:row>413</xdr:row>
      <xdr:rowOff>142875</xdr:rowOff>
    </xdr:from>
    <xdr:ext cx="3892500" cy="1080000"/>
    <xdr:pic>
      <xdr:nvPicPr>
        <xdr:cNvPr id="196" name="Рисунок 195">
          <a:extLst>
            <a:ext uri="{FF2B5EF4-FFF2-40B4-BE49-F238E27FC236}">
              <a16:creationId xmlns="" xmlns:a16="http://schemas.microsoft.com/office/drawing/2014/main" id="{00000000-0008-0000-0100-0000C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0625" y="85661500"/>
          <a:ext cx="3892500" cy="108000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915</xdr:row>
      <xdr:rowOff>104774</xdr:rowOff>
    </xdr:from>
    <xdr:ext cx="1908000" cy="1120442"/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0100-0000C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9554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921</xdr:row>
      <xdr:rowOff>128589</xdr:rowOff>
    </xdr:from>
    <xdr:ext cx="1908000" cy="1124116"/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0100-0000D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0721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909</xdr:row>
      <xdr:rowOff>86914</xdr:rowOff>
    </xdr:from>
    <xdr:ext cx="1908000" cy="1116692"/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0100-0000D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8393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903</xdr:row>
      <xdr:rowOff>48816</xdr:rowOff>
    </xdr:from>
    <xdr:ext cx="1908000" cy="1127750"/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0100-0000D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7212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927</xdr:row>
      <xdr:rowOff>159545</xdr:rowOff>
    </xdr:from>
    <xdr:ext cx="1908000" cy="1122807"/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00000000-0008-0000-0100-0000D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1895295"/>
          <a:ext cx="1908000" cy="1122807"/>
        </a:xfrm>
        <a:prstGeom prst="rect">
          <a:avLst/>
        </a:prstGeom>
      </xdr:spPr>
    </xdr:pic>
    <xdr:clientData/>
  </xdr:oneCellAnchor>
  <xdr:oneCellAnchor>
    <xdr:from>
      <xdr:col>3</xdr:col>
      <xdr:colOff>66675</xdr:colOff>
      <xdr:row>918</xdr:row>
      <xdr:rowOff>37244</xdr:rowOff>
    </xdr:from>
    <xdr:ext cx="4655475" cy="1943956"/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00000000-0008-0000-01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6300" y="170058494"/>
          <a:ext cx="4655475" cy="1943956"/>
        </a:xfrm>
        <a:prstGeom prst="rect">
          <a:avLst/>
        </a:prstGeom>
      </xdr:spPr>
    </xdr:pic>
    <xdr:clientData/>
  </xdr:oneCellAnchor>
  <xdr:oneCellAnchor>
    <xdr:from>
      <xdr:col>3</xdr:col>
      <xdr:colOff>590549</xdr:colOff>
      <xdr:row>903</xdr:row>
      <xdr:rowOff>114300</xdr:rowOff>
    </xdr:from>
    <xdr:ext cx="3584118" cy="1080000"/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00000000-0008-0000-0100-0000D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70174" y="167278050"/>
          <a:ext cx="3584118" cy="1080000"/>
        </a:xfrm>
        <a:prstGeom prst="rect">
          <a:avLst/>
        </a:prstGeom>
      </xdr:spPr>
    </xdr:pic>
    <xdr:clientData/>
  </xdr:oneCellAnchor>
  <xdr:oneCellAnchor>
    <xdr:from>
      <xdr:col>3</xdr:col>
      <xdr:colOff>381000</xdr:colOff>
      <xdr:row>910</xdr:row>
      <xdr:rowOff>142875</xdr:rowOff>
    </xdr:from>
    <xdr:ext cx="3892500" cy="1080000"/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00000000-0008-0000-0100-0000D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0625" y="168640125"/>
          <a:ext cx="3892500" cy="1080000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223" name="Стрелка: пятиугольник 222">
          <a:hlinkClick xmlns:r="http://schemas.openxmlformats.org/officeDocument/2006/relationships" r:id="rId29"/>
          <a:extLst>
            <a:ext uri="{FF2B5EF4-FFF2-40B4-BE49-F238E27FC236}">
              <a16:creationId xmlns="" xmlns:a16="http://schemas.microsoft.com/office/drawing/2014/main" id="{4D763617-25C2-4214-BCC8-F53FFE82B044}"/>
            </a:ext>
          </a:extLst>
        </xdr:cNvPr>
        <xdr:cNvSpPr/>
      </xdr:nvSpPr>
      <xdr:spPr>
        <a:xfrm flipH="1">
          <a:off x="17287872" y="38101"/>
          <a:ext cx="2162177" cy="361949"/>
        </a:xfrm>
        <a:prstGeom prst="homePlate">
          <a:avLst/>
        </a:prstGeom>
        <a:gradFill flip="none" rotWithShape="1">
          <a:gsLst>
            <a:gs pos="0">
              <a:srgbClr val="C00000">
                <a:shade val="30000"/>
                <a:satMod val="115000"/>
              </a:srgbClr>
            </a:gs>
            <a:gs pos="50000">
              <a:srgbClr val="C00000">
                <a:shade val="67500"/>
                <a:satMod val="115000"/>
              </a:srgbClr>
            </a:gs>
            <a:gs pos="100000">
              <a:srgbClr val="C00000">
                <a:shade val="100000"/>
                <a:satMod val="115000"/>
              </a:srgbClr>
            </a:gs>
          </a:gsLst>
          <a:lin ang="13500000" scaled="1"/>
          <a:tileRect/>
        </a:gradFill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104532</xdr:colOff>
      <xdr:row>15</xdr:row>
      <xdr:rowOff>99974</xdr:rowOff>
    </xdr:from>
    <xdr:to>
      <xdr:col>4</xdr:col>
      <xdr:colOff>2018569</xdr:colOff>
      <xdr:row>21</xdr:row>
      <xdr:rowOff>114299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twoCellAnchor>
  <xdr:oneCellAnchor>
    <xdr:from>
      <xdr:col>4</xdr:col>
      <xdr:colOff>104532</xdr:colOff>
      <xdr:row>46</xdr:row>
      <xdr:rowOff>99974</xdr:rowOff>
    </xdr:from>
    <xdr:ext cx="1914037" cy="1157325"/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77</xdr:row>
      <xdr:rowOff>99974</xdr:rowOff>
    </xdr:from>
    <xdr:ext cx="1914037" cy="1157325"/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15711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108</xdr:row>
      <xdr:rowOff>99974</xdr:rowOff>
    </xdr:from>
    <xdr:ext cx="1914037" cy="1157325"/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21616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139</xdr:row>
      <xdr:rowOff>99974</xdr:rowOff>
    </xdr:from>
    <xdr:ext cx="1914037" cy="1157325"/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27522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170</xdr:row>
      <xdr:rowOff>99974</xdr:rowOff>
    </xdr:from>
    <xdr:ext cx="1914037" cy="1157325"/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3427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201</xdr:row>
      <xdr:rowOff>99974</xdr:rowOff>
    </xdr:from>
    <xdr:ext cx="1914037" cy="1157325"/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333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232</xdr:row>
      <xdr:rowOff>99974</xdr:rowOff>
    </xdr:from>
    <xdr:ext cx="1914037" cy="1157325"/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45238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263</xdr:row>
      <xdr:rowOff>99974</xdr:rowOff>
    </xdr:from>
    <xdr:ext cx="1914037" cy="1157325"/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51144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294</xdr:row>
      <xdr:rowOff>99974</xdr:rowOff>
    </xdr:from>
    <xdr:ext cx="1914037" cy="1157325"/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57049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325</xdr:row>
      <xdr:rowOff>99974</xdr:rowOff>
    </xdr:from>
    <xdr:ext cx="1914037" cy="1157325"/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62955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387</xdr:row>
      <xdr:rowOff>99974</xdr:rowOff>
    </xdr:from>
    <xdr:ext cx="1914037" cy="1157325"/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74766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418</xdr:row>
      <xdr:rowOff>99974</xdr:rowOff>
    </xdr:from>
    <xdr:ext cx="1914037" cy="1157325"/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80671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449</xdr:row>
      <xdr:rowOff>99974</xdr:rowOff>
    </xdr:from>
    <xdr:ext cx="1914037" cy="1157325"/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86577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480</xdr:row>
      <xdr:rowOff>99974</xdr:rowOff>
    </xdr:from>
    <xdr:ext cx="1914037" cy="1157325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92482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512</xdr:row>
      <xdr:rowOff>104774</xdr:rowOff>
    </xdr:from>
    <xdr:ext cx="1908000" cy="1120442"/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87932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518</xdr:row>
      <xdr:rowOff>128589</xdr:rowOff>
    </xdr:from>
    <xdr:ext cx="1908000" cy="1124116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99601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506</xdr:row>
      <xdr:rowOff>86914</xdr:rowOff>
    </xdr:from>
    <xdr:ext cx="1908000" cy="1116692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75943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500</xdr:row>
      <xdr:rowOff>48816</xdr:rowOff>
    </xdr:from>
    <xdr:ext cx="1908000" cy="1127750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63560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524</xdr:row>
      <xdr:rowOff>159545</xdr:rowOff>
    </xdr:from>
    <xdr:ext cx="1908000" cy="1122807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11340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543</xdr:row>
      <xdr:rowOff>104774</xdr:rowOff>
    </xdr:from>
    <xdr:ext cx="1908000" cy="1120442"/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8035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549</xdr:row>
      <xdr:rowOff>128589</xdr:rowOff>
    </xdr:from>
    <xdr:ext cx="1908000" cy="1124116"/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9703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537</xdr:row>
      <xdr:rowOff>86914</xdr:rowOff>
    </xdr:from>
    <xdr:ext cx="1908000" cy="1116692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604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531</xdr:row>
      <xdr:rowOff>48816</xdr:rowOff>
    </xdr:from>
    <xdr:ext cx="1908000" cy="1127750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3663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555</xdr:row>
      <xdr:rowOff>159545</xdr:rowOff>
    </xdr:from>
    <xdr:ext cx="1908000" cy="1122807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71443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605</xdr:row>
      <xdr:rowOff>104774</xdr:rowOff>
    </xdr:from>
    <xdr:ext cx="1908000" cy="1120442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70146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611</xdr:row>
      <xdr:rowOff>128589</xdr:rowOff>
    </xdr:from>
    <xdr:ext cx="1908000" cy="1124116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81814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599</xdr:row>
      <xdr:rowOff>86914</xdr:rowOff>
    </xdr:from>
    <xdr:ext cx="1908000" cy="1116692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5815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593</xdr:row>
      <xdr:rowOff>48816</xdr:rowOff>
    </xdr:from>
    <xdr:ext cx="1908000" cy="1127750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45774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617</xdr:row>
      <xdr:rowOff>159545</xdr:rowOff>
    </xdr:from>
    <xdr:ext cx="1908000" cy="1122807"/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93553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667</xdr:row>
      <xdr:rowOff>104774</xdr:rowOff>
    </xdr:from>
    <xdr:ext cx="1908000" cy="1120442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92256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673</xdr:row>
      <xdr:rowOff>128589</xdr:rowOff>
    </xdr:from>
    <xdr:ext cx="1908000" cy="1124116"/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03924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661</xdr:row>
      <xdr:rowOff>86914</xdr:rowOff>
    </xdr:from>
    <xdr:ext cx="1908000" cy="1116692"/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80267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655</xdr:row>
      <xdr:rowOff>48816</xdr:rowOff>
    </xdr:from>
    <xdr:ext cx="1908000" cy="1127750"/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67884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679</xdr:row>
      <xdr:rowOff>159545</xdr:rowOff>
    </xdr:from>
    <xdr:ext cx="1908000" cy="1122807"/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15664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729</xdr:row>
      <xdr:rowOff>104774</xdr:rowOff>
    </xdr:from>
    <xdr:ext cx="1908000" cy="1120442"/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1341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735</xdr:row>
      <xdr:rowOff>128589</xdr:rowOff>
    </xdr:from>
    <xdr:ext cx="1908000" cy="1124116"/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2508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723</xdr:row>
      <xdr:rowOff>86914</xdr:rowOff>
    </xdr:from>
    <xdr:ext cx="1908000" cy="1116692"/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0180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717</xdr:row>
      <xdr:rowOff>48816</xdr:rowOff>
    </xdr:from>
    <xdr:ext cx="1908000" cy="1127750"/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8999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741</xdr:row>
      <xdr:rowOff>159545</xdr:rowOff>
    </xdr:from>
    <xdr:ext cx="1908000" cy="1122807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3682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791</xdr:row>
      <xdr:rowOff>104774</xdr:rowOff>
    </xdr:from>
    <xdr:ext cx="1908000" cy="1120442"/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3152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797</xdr:row>
      <xdr:rowOff>128589</xdr:rowOff>
    </xdr:from>
    <xdr:ext cx="1908000" cy="1124116"/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4319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785</xdr:row>
      <xdr:rowOff>86914</xdr:rowOff>
    </xdr:from>
    <xdr:ext cx="1908000" cy="1116692"/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1991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779</xdr:row>
      <xdr:rowOff>48816</xdr:rowOff>
    </xdr:from>
    <xdr:ext cx="1908000" cy="1127750"/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0810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803</xdr:row>
      <xdr:rowOff>159545</xdr:rowOff>
    </xdr:from>
    <xdr:ext cx="1908000" cy="1122807"/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493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822</xdr:row>
      <xdr:rowOff>104774</xdr:rowOff>
    </xdr:from>
    <xdr:ext cx="1908000" cy="1120442"/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90579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828</xdr:row>
      <xdr:rowOff>128589</xdr:rowOff>
    </xdr:from>
    <xdr:ext cx="1908000" cy="1124116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2247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816</xdr:row>
      <xdr:rowOff>86914</xdr:rowOff>
    </xdr:from>
    <xdr:ext cx="1908000" cy="1116692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8971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810</xdr:row>
      <xdr:rowOff>48816</xdr:rowOff>
    </xdr:from>
    <xdr:ext cx="1908000" cy="1127750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7160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834</xdr:row>
      <xdr:rowOff>159545</xdr:rowOff>
    </xdr:from>
    <xdr:ext cx="1908000" cy="1122807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13987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884</xdr:row>
      <xdr:rowOff>104774</xdr:rowOff>
    </xdr:from>
    <xdr:ext cx="1908000" cy="1120442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08689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890</xdr:row>
      <xdr:rowOff>128589</xdr:rowOff>
    </xdr:from>
    <xdr:ext cx="1908000" cy="1124116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20357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878</xdr:row>
      <xdr:rowOff>86914</xdr:rowOff>
    </xdr:from>
    <xdr:ext cx="1908000" cy="1116692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97081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872</xdr:row>
      <xdr:rowOff>48816</xdr:rowOff>
    </xdr:from>
    <xdr:ext cx="1908000" cy="1127750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85270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896</xdr:row>
      <xdr:rowOff>159545</xdr:rowOff>
    </xdr:from>
    <xdr:ext cx="1908000" cy="1122807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32097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977</xdr:row>
      <xdr:rowOff>104774</xdr:rowOff>
    </xdr:from>
    <xdr:ext cx="1908000" cy="1120442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8585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983</xdr:row>
      <xdr:rowOff>128589</xdr:rowOff>
    </xdr:from>
    <xdr:ext cx="1908000" cy="1124116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9752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971</xdr:row>
      <xdr:rowOff>86914</xdr:rowOff>
    </xdr:from>
    <xdr:ext cx="1908000" cy="1116692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7424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965</xdr:row>
      <xdr:rowOff>48816</xdr:rowOff>
    </xdr:from>
    <xdr:ext cx="1908000" cy="1127750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6243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989</xdr:row>
      <xdr:rowOff>159545</xdr:rowOff>
    </xdr:from>
    <xdr:ext cx="1908000" cy="1122807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90926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574</xdr:row>
      <xdr:rowOff>104774</xdr:rowOff>
    </xdr:from>
    <xdr:ext cx="1908000" cy="1120442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08328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580</xdr:row>
      <xdr:rowOff>128589</xdr:rowOff>
    </xdr:from>
    <xdr:ext cx="1908000" cy="1124116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20568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568</xdr:row>
      <xdr:rowOff>86914</xdr:rowOff>
    </xdr:from>
    <xdr:ext cx="1908000" cy="1116692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96148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562</xdr:row>
      <xdr:rowOff>48816</xdr:rowOff>
    </xdr:from>
    <xdr:ext cx="1908000" cy="1127750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83766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586</xdr:row>
      <xdr:rowOff>159545</xdr:rowOff>
    </xdr:from>
    <xdr:ext cx="1908000" cy="1122807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32879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636</xdr:row>
      <xdr:rowOff>104774</xdr:rowOff>
    </xdr:from>
    <xdr:ext cx="1908000" cy="1120442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30439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642</xdr:row>
      <xdr:rowOff>128589</xdr:rowOff>
    </xdr:from>
    <xdr:ext cx="1908000" cy="1124116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2679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630</xdr:row>
      <xdr:rowOff>86914</xdr:rowOff>
    </xdr:from>
    <xdr:ext cx="1908000" cy="1116692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8259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624</xdr:row>
      <xdr:rowOff>48816</xdr:rowOff>
    </xdr:from>
    <xdr:ext cx="1908000" cy="1127750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876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648</xdr:row>
      <xdr:rowOff>159545</xdr:rowOff>
    </xdr:from>
    <xdr:ext cx="1908000" cy="1122807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4990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698</xdr:row>
      <xdr:rowOff>104774</xdr:rowOff>
    </xdr:from>
    <xdr:ext cx="1908000" cy="1120442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52549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704</xdr:row>
      <xdr:rowOff>128589</xdr:rowOff>
    </xdr:from>
    <xdr:ext cx="1908000" cy="1124116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64789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692</xdr:row>
      <xdr:rowOff>86914</xdr:rowOff>
    </xdr:from>
    <xdr:ext cx="1908000" cy="1116692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40369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686</xdr:row>
      <xdr:rowOff>48816</xdr:rowOff>
    </xdr:from>
    <xdr:ext cx="1908000" cy="1127750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27987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710</xdr:row>
      <xdr:rowOff>159545</xdr:rowOff>
    </xdr:from>
    <xdr:ext cx="1908000" cy="1122807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2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77100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760</xdr:row>
      <xdr:rowOff>104774</xdr:rowOff>
    </xdr:from>
    <xdr:ext cx="1908000" cy="1120442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2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72469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766</xdr:row>
      <xdr:rowOff>128589</xdr:rowOff>
    </xdr:from>
    <xdr:ext cx="1908000" cy="1124116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2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84137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754</xdr:row>
      <xdr:rowOff>86914</xdr:rowOff>
    </xdr:from>
    <xdr:ext cx="1908000" cy="1116692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60861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748</xdr:row>
      <xdr:rowOff>48816</xdr:rowOff>
    </xdr:from>
    <xdr:ext cx="1908000" cy="1127750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49050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772</xdr:row>
      <xdr:rowOff>159545</xdr:rowOff>
    </xdr:from>
    <xdr:ext cx="1908000" cy="1122807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95877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853</xdr:row>
      <xdr:rowOff>104774</xdr:rowOff>
    </xdr:from>
    <xdr:ext cx="1908000" cy="1120442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2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4963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859</xdr:row>
      <xdr:rowOff>128589</xdr:rowOff>
    </xdr:from>
    <xdr:ext cx="1908000" cy="1124116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6130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847</xdr:row>
      <xdr:rowOff>86914</xdr:rowOff>
    </xdr:from>
    <xdr:ext cx="1908000" cy="1116692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3802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841</xdr:row>
      <xdr:rowOff>48816</xdr:rowOff>
    </xdr:from>
    <xdr:ext cx="1908000" cy="1127750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02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2621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865</xdr:row>
      <xdr:rowOff>159545</xdr:rowOff>
    </xdr:from>
    <xdr:ext cx="1908000" cy="1122807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02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7304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915</xdr:row>
      <xdr:rowOff>104774</xdr:rowOff>
    </xdr:from>
    <xdr:ext cx="1908000" cy="1120442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2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6774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921</xdr:row>
      <xdr:rowOff>128589</xdr:rowOff>
    </xdr:from>
    <xdr:ext cx="1908000" cy="1124116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2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7941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909</xdr:row>
      <xdr:rowOff>86914</xdr:rowOff>
    </xdr:from>
    <xdr:ext cx="1908000" cy="1116692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2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5613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903</xdr:row>
      <xdr:rowOff>48816</xdr:rowOff>
    </xdr:from>
    <xdr:ext cx="1908000" cy="1127750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02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4432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927</xdr:row>
      <xdr:rowOff>159545</xdr:rowOff>
    </xdr:from>
    <xdr:ext cx="1908000" cy="1122807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02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9115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946</xdr:row>
      <xdr:rowOff>104774</xdr:rowOff>
    </xdr:from>
    <xdr:ext cx="1908000" cy="1120442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02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26799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952</xdr:row>
      <xdr:rowOff>128589</xdr:rowOff>
    </xdr:from>
    <xdr:ext cx="1908000" cy="1124116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02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38467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940</xdr:row>
      <xdr:rowOff>86914</xdr:rowOff>
    </xdr:from>
    <xdr:ext cx="1908000" cy="1116692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15191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934</xdr:row>
      <xdr:rowOff>48816</xdr:rowOff>
    </xdr:from>
    <xdr:ext cx="1908000" cy="1127750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03380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958</xdr:row>
      <xdr:rowOff>159545</xdr:rowOff>
    </xdr:from>
    <xdr:ext cx="1908000" cy="1122807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02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50207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356</xdr:row>
      <xdr:rowOff>99974</xdr:rowOff>
    </xdr:from>
    <xdr:ext cx="1914037" cy="1157325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02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68860949"/>
          <a:ext cx="1914037" cy="1157325"/>
        </a:xfrm>
        <a:prstGeom prst="rect">
          <a:avLst/>
        </a:prstGeom>
      </xdr:spPr>
    </xdr:pic>
    <xdr:clientData/>
  </xdr:oneCellAnchor>
  <xdr:twoCellAnchor editAs="oneCell">
    <xdr:from>
      <xdr:col>3</xdr:col>
      <xdr:colOff>168087</xdr:colOff>
      <xdr:row>15</xdr:row>
      <xdr:rowOff>20252</xdr:rowOff>
    </xdr:from>
    <xdr:to>
      <xdr:col>3</xdr:col>
      <xdr:colOff>4650440</xdr:colOff>
      <xdr:row>33</xdr:row>
      <xdr:rowOff>78441</xdr:rowOff>
    </xdr:to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02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5855" r="10642"/>
        <a:stretch/>
      </xdr:blipFill>
      <xdr:spPr>
        <a:xfrm>
          <a:off x="2241175" y="3819046"/>
          <a:ext cx="4482353" cy="3487189"/>
        </a:xfrm>
        <a:prstGeom prst="rect">
          <a:avLst/>
        </a:prstGeom>
      </xdr:spPr>
    </xdr:pic>
    <xdr:clientData/>
  </xdr:twoCellAnchor>
  <xdr:twoCellAnchor editAs="oneCell">
    <xdr:from>
      <xdr:col>3</xdr:col>
      <xdr:colOff>123265</xdr:colOff>
      <xdr:row>141</xdr:row>
      <xdr:rowOff>112059</xdr:rowOff>
    </xdr:from>
    <xdr:to>
      <xdr:col>3</xdr:col>
      <xdr:colOff>4731717</xdr:colOff>
      <xdr:row>157</xdr:row>
      <xdr:rowOff>78442</xdr:rowOff>
    </xdr:to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0200-0000B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6191" r="6385"/>
        <a:stretch/>
      </xdr:blipFill>
      <xdr:spPr>
        <a:xfrm>
          <a:off x="2196353" y="27913853"/>
          <a:ext cx="4608452" cy="301438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205</xdr:row>
      <xdr:rowOff>156883</xdr:rowOff>
    </xdr:from>
    <xdr:to>
      <xdr:col>3</xdr:col>
      <xdr:colOff>4755493</xdr:colOff>
      <xdr:row>219</xdr:row>
      <xdr:rowOff>112060</xdr:rowOff>
    </xdr:to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0200-0000B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707" r="2297" b="5581"/>
        <a:stretch/>
      </xdr:blipFill>
      <xdr:spPr>
        <a:xfrm>
          <a:off x="2263588" y="40150677"/>
          <a:ext cx="4564993" cy="2622177"/>
        </a:xfrm>
        <a:prstGeom prst="rect">
          <a:avLst/>
        </a:prstGeom>
      </xdr:spPr>
    </xdr:pic>
    <xdr:clientData/>
  </xdr:twoCellAnchor>
  <xdr:twoCellAnchor editAs="oneCell">
    <xdr:from>
      <xdr:col>3</xdr:col>
      <xdr:colOff>72039</xdr:colOff>
      <xdr:row>331</xdr:row>
      <xdr:rowOff>134472</xdr:rowOff>
    </xdr:from>
    <xdr:to>
      <xdr:col>3</xdr:col>
      <xdr:colOff>4760746</xdr:colOff>
      <xdr:row>342</xdr:row>
      <xdr:rowOff>33618</xdr:rowOff>
    </xdr:to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0200-0000C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5127" y="64131266"/>
          <a:ext cx="4688707" cy="1994646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64" name="Стрелка: пятиугольник 163">
          <a:hlinkClick xmlns:r="http://schemas.openxmlformats.org/officeDocument/2006/relationships" r:id="rId11"/>
          <a:extLst>
            <a:ext uri="{FF2B5EF4-FFF2-40B4-BE49-F238E27FC236}">
              <a16:creationId xmlns="" xmlns:a16="http://schemas.microsoft.com/office/drawing/2014/main" id="{8FE8C3BF-DB67-4D03-8FCB-D614457BF162}"/>
            </a:ext>
          </a:extLst>
        </xdr:cNvPr>
        <xdr:cNvSpPr/>
      </xdr:nvSpPr>
      <xdr:spPr>
        <a:xfrm flipH="1">
          <a:off x="17547288" y="38101"/>
          <a:ext cx="2164979" cy="361949"/>
        </a:xfrm>
        <a:prstGeom prst="homePlate">
          <a:avLst/>
        </a:prstGeom>
        <a:gradFill flip="none" rotWithShape="1">
          <a:gsLst>
            <a:gs pos="0">
              <a:srgbClr val="C00000">
                <a:shade val="30000"/>
                <a:satMod val="115000"/>
              </a:srgbClr>
            </a:gs>
            <a:gs pos="50000">
              <a:srgbClr val="C00000">
                <a:shade val="67500"/>
                <a:satMod val="115000"/>
              </a:srgbClr>
            </a:gs>
            <a:gs pos="100000">
              <a:srgbClr val="C00000">
                <a:shade val="100000"/>
                <a:satMod val="115000"/>
              </a:srgbClr>
            </a:gs>
          </a:gsLst>
          <a:lin ang="13500000" scaled="1"/>
          <a:tileRect/>
        </a:gradFill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3</xdr:col>
      <xdr:colOff>168087</xdr:colOff>
      <xdr:row>46</xdr:row>
      <xdr:rowOff>20252</xdr:rowOff>
    </xdr:from>
    <xdr:ext cx="4482353" cy="3487189"/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D34A0673-B23D-493B-A459-0A27C196C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5855" r="10642"/>
        <a:stretch/>
      </xdr:blipFill>
      <xdr:spPr>
        <a:xfrm>
          <a:off x="2241175" y="3819046"/>
          <a:ext cx="4482353" cy="3487189"/>
        </a:xfrm>
        <a:prstGeom prst="rect">
          <a:avLst/>
        </a:prstGeom>
      </xdr:spPr>
    </xdr:pic>
    <xdr:clientData/>
  </xdr:oneCellAnchor>
  <xdr:oneCellAnchor>
    <xdr:from>
      <xdr:col>3</xdr:col>
      <xdr:colOff>168087</xdr:colOff>
      <xdr:row>77</xdr:row>
      <xdr:rowOff>20252</xdr:rowOff>
    </xdr:from>
    <xdr:ext cx="4482353" cy="3487189"/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2105A5DB-76D0-4234-95F8-273AD4D944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5855" r="10642"/>
        <a:stretch/>
      </xdr:blipFill>
      <xdr:spPr>
        <a:xfrm>
          <a:off x="2241175" y="9724546"/>
          <a:ext cx="4482353" cy="3487189"/>
        </a:xfrm>
        <a:prstGeom prst="rect">
          <a:avLst/>
        </a:prstGeom>
      </xdr:spPr>
    </xdr:pic>
    <xdr:clientData/>
  </xdr:oneCellAnchor>
  <xdr:oneCellAnchor>
    <xdr:from>
      <xdr:col>3</xdr:col>
      <xdr:colOff>168087</xdr:colOff>
      <xdr:row>108</xdr:row>
      <xdr:rowOff>20252</xdr:rowOff>
    </xdr:from>
    <xdr:ext cx="4482353" cy="3487189"/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8FA71D66-20FA-4F34-ABEB-56000E3A1B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5855" r="10642"/>
        <a:stretch/>
      </xdr:blipFill>
      <xdr:spPr>
        <a:xfrm>
          <a:off x="2241175" y="15630046"/>
          <a:ext cx="4482353" cy="3487189"/>
        </a:xfrm>
        <a:prstGeom prst="rect">
          <a:avLst/>
        </a:prstGeom>
      </xdr:spPr>
    </xdr:pic>
    <xdr:clientData/>
  </xdr:oneCellAnchor>
  <xdr:oneCellAnchor>
    <xdr:from>
      <xdr:col>3</xdr:col>
      <xdr:colOff>123265</xdr:colOff>
      <xdr:row>172</xdr:row>
      <xdr:rowOff>112059</xdr:rowOff>
    </xdr:from>
    <xdr:ext cx="4608452" cy="3014383"/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2AE4177C-4723-467D-8F2C-422B749E38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6191" r="6385"/>
        <a:stretch/>
      </xdr:blipFill>
      <xdr:spPr>
        <a:xfrm>
          <a:off x="2196353" y="27913853"/>
          <a:ext cx="4608452" cy="3014383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236</xdr:row>
      <xdr:rowOff>156883</xdr:rowOff>
    </xdr:from>
    <xdr:ext cx="4564993" cy="2622177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3F5EB0DE-0930-4F3D-9380-E914B07003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707" r="2297" b="5581"/>
        <a:stretch/>
      </xdr:blipFill>
      <xdr:spPr>
        <a:xfrm>
          <a:off x="2263588" y="40150677"/>
          <a:ext cx="4564993" cy="2622177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267</xdr:row>
      <xdr:rowOff>156883</xdr:rowOff>
    </xdr:from>
    <xdr:ext cx="4564993" cy="2622177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A41B92D2-34C8-4280-97E4-064C67BAC9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707" r="2297" b="5581"/>
        <a:stretch/>
      </xdr:blipFill>
      <xdr:spPr>
        <a:xfrm>
          <a:off x="2263588" y="46056177"/>
          <a:ext cx="4564993" cy="2622177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298</xdr:row>
      <xdr:rowOff>156883</xdr:rowOff>
    </xdr:from>
    <xdr:ext cx="4564993" cy="2622177"/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A94F0637-AEC4-4B1A-AB3C-3B24ED5E9A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707" r="2297" b="5581"/>
        <a:stretch/>
      </xdr:blipFill>
      <xdr:spPr>
        <a:xfrm>
          <a:off x="2263588" y="51961677"/>
          <a:ext cx="4564993" cy="2622177"/>
        </a:xfrm>
        <a:prstGeom prst="rect">
          <a:avLst/>
        </a:prstGeom>
      </xdr:spPr>
    </xdr:pic>
    <xdr:clientData/>
  </xdr:oneCellAnchor>
  <xdr:twoCellAnchor editAs="oneCell">
    <xdr:from>
      <xdr:col>3</xdr:col>
      <xdr:colOff>0</xdr:colOff>
      <xdr:row>282</xdr:row>
      <xdr:rowOff>0</xdr:rowOff>
    </xdr:from>
    <xdr:to>
      <xdr:col>4</xdr:col>
      <xdr:colOff>9525</xdr:colOff>
      <xdr:row>313</xdr:row>
      <xdr:rowOff>9525</xdr:rowOff>
    </xdr:to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4E6ED2CC-4F20-4111-A7D9-9C67F8F04F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0" y="54663975"/>
          <a:ext cx="4791075" cy="5915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72039</xdr:colOff>
      <xdr:row>362</xdr:row>
      <xdr:rowOff>134472</xdr:rowOff>
    </xdr:from>
    <xdr:ext cx="4688707" cy="1994646"/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5C9F0652-778D-4EFB-9FF9-581169620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8489" y="64132947"/>
          <a:ext cx="4688707" cy="1994646"/>
        </a:xfrm>
        <a:prstGeom prst="rect">
          <a:avLst/>
        </a:prstGeom>
      </xdr:spPr>
    </xdr:pic>
    <xdr:clientData/>
  </xdr:oneCellAnchor>
  <xdr:oneCellAnchor>
    <xdr:from>
      <xdr:col>3</xdr:col>
      <xdr:colOff>72039</xdr:colOff>
      <xdr:row>393</xdr:row>
      <xdr:rowOff>134472</xdr:rowOff>
    </xdr:from>
    <xdr:ext cx="4688707" cy="1994646"/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907EE010-124C-4561-B4FF-14F4908020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8489" y="70038447"/>
          <a:ext cx="4688707" cy="1994646"/>
        </a:xfrm>
        <a:prstGeom prst="rect">
          <a:avLst/>
        </a:prstGeom>
      </xdr:spPr>
    </xdr:pic>
    <xdr:clientData/>
  </xdr:oneCellAnchor>
  <xdr:oneCellAnchor>
    <xdr:from>
      <xdr:col>3</xdr:col>
      <xdr:colOff>72039</xdr:colOff>
      <xdr:row>424</xdr:row>
      <xdr:rowOff>134472</xdr:rowOff>
    </xdr:from>
    <xdr:ext cx="4688707" cy="1994646"/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2240F442-8A17-4307-B2B4-6F95F40CFD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8489" y="75943947"/>
          <a:ext cx="4688707" cy="1994646"/>
        </a:xfrm>
        <a:prstGeom prst="rect">
          <a:avLst/>
        </a:prstGeom>
      </xdr:spPr>
    </xdr:pic>
    <xdr:clientData/>
  </xdr:oneCellAnchor>
  <xdr:oneCellAnchor>
    <xdr:from>
      <xdr:col>3</xdr:col>
      <xdr:colOff>72039</xdr:colOff>
      <xdr:row>455</xdr:row>
      <xdr:rowOff>134472</xdr:rowOff>
    </xdr:from>
    <xdr:ext cx="4688707" cy="1994646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C1686E6B-E55D-482C-A87A-DC7CAC345D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8489" y="75943947"/>
          <a:ext cx="4688707" cy="1994646"/>
        </a:xfrm>
        <a:prstGeom prst="rect">
          <a:avLst/>
        </a:prstGeom>
      </xdr:spPr>
    </xdr:pic>
    <xdr:clientData/>
  </xdr:oneCellAnchor>
  <xdr:oneCellAnchor>
    <xdr:from>
      <xdr:col>3</xdr:col>
      <xdr:colOff>72039</xdr:colOff>
      <xdr:row>486</xdr:row>
      <xdr:rowOff>134472</xdr:rowOff>
    </xdr:from>
    <xdr:ext cx="4688707" cy="1994646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7D4C7755-D092-45B1-9DFC-84E0F80833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8489" y="75943947"/>
          <a:ext cx="4688707" cy="1994646"/>
        </a:xfrm>
        <a:prstGeom prst="rect">
          <a:avLst/>
        </a:prstGeom>
      </xdr:spPr>
    </xdr:pic>
    <xdr:clientData/>
  </xdr:oneCellAnchor>
  <xdr:twoCellAnchor editAs="oneCell">
    <xdr:from>
      <xdr:col>3</xdr:col>
      <xdr:colOff>78442</xdr:colOff>
      <xdr:row>3</xdr:row>
      <xdr:rowOff>78442</xdr:rowOff>
    </xdr:from>
    <xdr:to>
      <xdr:col>3</xdr:col>
      <xdr:colOff>3188262</xdr:colOff>
      <xdr:row>11</xdr:row>
      <xdr:rowOff>156882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8AC6D39A-554A-4C7B-A843-4DFA68A5B5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151530" y="1591236"/>
          <a:ext cx="3109820" cy="1602440"/>
        </a:xfrm>
        <a:prstGeom prst="rect">
          <a:avLst/>
        </a:prstGeom>
      </xdr:spPr>
    </xdr:pic>
    <xdr:clientData/>
  </xdr:twoCellAnchor>
  <xdr:twoCellAnchor editAs="oneCell">
    <xdr:from>
      <xdr:col>3</xdr:col>
      <xdr:colOff>997325</xdr:colOff>
      <xdr:row>6</xdr:row>
      <xdr:rowOff>123266</xdr:rowOff>
    </xdr:from>
    <xdr:to>
      <xdr:col>4</xdr:col>
      <xdr:colOff>5827</xdr:colOff>
      <xdr:row>16</xdr:row>
      <xdr:rowOff>100852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FAAD408D-0499-4318-B0E7-7BF10FFBDE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3070413" y="2207560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34</xdr:row>
      <xdr:rowOff>0</xdr:rowOff>
    </xdr:from>
    <xdr:to>
      <xdr:col>3</xdr:col>
      <xdr:colOff>3109820</xdr:colOff>
      <xdr:row>42</xdr:row>
      <xdr:rowOff>78440</xdr:rowOff>
    </xdr:to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83AF6E25-E3C7-49A8-A721-E9FA0CBA4F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7418294"/>
          <a:ext cx="3109820" cy="1602440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37</xdr:row>
      <xdr:rowOff>44824</xdr:rowOff>
    </xdr:from>
    <xdr:to>
      <xdr:col>3</xdr:col>
      <xdr:colOff>4712297</xdr:colOff>
      <xdr:row>47</xdr:row>
      <xdr:rowOff>22410</xdr:rowOff>
    </xdr:to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B1D6E3DF-AA3F-4713-8AA6-1F89D9DBC2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8034618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65</xdr:row>
      <xdr:rowOff>0</xdr:rowOff>
    </xdr:from>
    <xdr:to>
      <xdr:col>3</xdr:col>
      <xdr:colOff>3109820</xdr:colOff>
      <xdr:row>73</xdr:row>
      <xdr:rowOff>78440</xdr:rowOff>
    </xdr:to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AF892621-35D6-48E2-8529-C0C9769C5A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13323794"/>
          <a:ext cx="3109820" cy="1602440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68</xdr:row>
      <xdr:rowOff>44824</xdr:rowOff>
    </xdr:from>
    <xdr:to>
      <xdr:col>3</xdr:col>
      <xdr:colOff>4712297</xdr:colOff>
      <xdr:row>78</xdr:row>
      <xdr:rowOff>22410</xdr:rowOff>
    </xdr:to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501B57DC-1904-4D6C-94A8-3F24B31F2C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13940118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96</xdr:row>
      <xdr:rowOff>0</xdr:rowOff>
    </xdr:from>
    <xdr:to>
      <xdr:col>3</xdr:col>
      <xdr:colOff>3109820</xdr:colOff>
      <xdr:row>104</xdr:row>
      <xdr:rowOff>78440</xdr:rowOff>
    </xdr:to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7960ED0D-A758-4002-B3C7-0F2BADF8A5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19229294"/>
          <a:ext cx="3109820" cy="1602440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99</xdr:row>
      <xdr:rowOff>44824</xdr:rowOff>
    </xdr:from>
    <xdr:to>
      <xdr:col>3</xdr:col>
      <xdr:colOff>4712297</xdr:colOff>
      <xdr:row>109</xdr:row>
      <xdr:rowOff>22410</xdr:rowOff>
    </xdr:to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DAB451FB-68D4-45F5-8D78-04EF4CA63C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19845618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2</xdr:col>
      <xdr:colOff>1445558</xdr:colOff>
      <xdr:row>127</xdr:row>
      <xdr:rowOff>0</xdr:rowOff>
    </xdr:from>
    <xdr:to>
      <xdr:col>3</xdr:col>
      <xdr:colOff>3384176</xdr:colOff>
      <xdr:row>136</xdr:row>
      <xdr:rowOff>29312</xdr:rowOff>
    </xdr:to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BD431032-20FD-4DC1-A357-ACE626F8F2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7" y="25134794"/>
          <a:ext cx="3384177" cy="1743812"/>
        </a:xfrm>
        <a:prstGeom prst="rect">
          <a:avLst/>
        </a:prstGeom>
      </xdr:spPr>
    </xdr:pic>
    <xdr:clientData/>
  </xdr:twoCellAnchor>
  <xdr:twoCellAnchor editAs="oneCell">
    <xdr:from>
      <xdr:col>3</xdr:col>
      <xdr:colOff>930088</xdr:colOff>
      <xdr:row>131</xdr:row>
      <xdr:rowOff>179295</xdr:rowOff>
    </xdr:from>
    <xdr:to>
      <xdr:col>3</xdr:col>
      <xdr:colOff>4723502</xdr:colOff>
      <xdr:row>141</xdr:row>
      <xdr:rowOff>156881</xdr:rowOff>
    </xdr:to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C9198F94-3879-498D-96D5-0D28CB9E18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3003176" y="26076089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158</xdr:row>
      <xdr:rowOff>0</xdr:rowOff>
    </xdr:from>
    <xdr:to>
      <xdr:col>3</xdr:col>
      <xdr:colOff>3384177</xdr:colOff>
      <xdr:row>167</xdr:row>
      <xdr:rowOff>29312</xdr:rowOff>
    </xdr:to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80DBF22B-8ABB-42D1-98BA-01D27F63F8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31040294"/>
          <a:ext cx="3384177" cy="1743812"/>
        </a:xfrm>
        <a:prstGeom prst="rect">
          <a:avLst/>
        </a:prstGeom>
      </xdr:spPr>
    </xdr:pic>
    <xdr:clientData/>
  </xdr:twoCellAnchor>
  <xdr:twoCellAnchor editAs="oneCell">
    <xdr:from>
      <xdr:col>3</xdr:col>
      <xdr:colOff>930089</xdr:colOff>
      <xdr:row>162</xdr:row>
      <xdr:rowOff>179295</xdr:rowOff>
    </xdr:from>
    <xdr:to>
      <xdr:col>3</xdr:col>
      <xdr:colOff>4723503</xdr:colOff>
      <xdr:row>172</xdr:row>
      <xdr:rowOff>156881</xdr:rowOff>
    </xdr:to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77C6AC04-21D3-417E-A71A-70E2FB626A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3003177" y="31981589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188</xdr:row>
      <xdr:rowOff>190499</xdr:rowOff>
    </xdr:from>
    <xdr:to>
      <xdr:col>3</xdr:col>
      <xdr:colOff>3914461</xdr:colOff>
      <xdr:row>199</xdr:row>
      <xdr:rowOff>112058</xdr:rowOff>
    </xdr:to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71A04908-6064-435E-9F29-B00E82A25C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36945793"/>
          <a:ext cx="3914461" cy="2017059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196</xdr:row>
      <xdr:rowOff>22413</xdr:rowOff>
    </xdr:from>
    <xdr:to>
      <xdr:col>3</xdr:col>
      <xdr:colOff>4712297</xdr:colOff>
      <xdr:row>205</xdr:row>
      <xdr:rowOff>190499</xdr:rowOff>
    </xdr:to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248D7D1D-125D-4E60-8850-A4CECD4B2A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38301707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220</xdr:row>
      <xdr:rowOff>0</xdr:rowOff>
    </xdr:from>
    <xdr:to>
      <xdr:col>3</xdr:col>
      <xdr:colOff>3914461</xdr:colOff>
      <xdr:row>230</xdr:row>
      <xdr:rowOff>112059</xdr:rowOff>
    </xdr:to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3B874DAB-3F12-420B-B7C2-A48A3A93D8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42851294"/>
          <a:ext cx="3914461" cy="2017059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227</xdr:row>
      <xdr:rowOff>22414</xdr:rowOff>
    </xdr:from>
    <xdr:to>
      <xdr:col>3</xdr:col>
      <xdr:colOff>4712297</xdr:colOff>
      <xdr:row>237</xdr:row>
      <xdr:rowOff>0</xdr:rowOff>
    </xdr:to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B811C71-77C1-4D42-8283-A142DF8AA6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44207208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251</xdr:row>
      <xdr:rowOff>0</xdr:rowOff>
    </xdr:from>
    <xdr:to>
      <xdr:col>3</xdr:col>
      <xdr:colOff>3914461</xdr:colOff>
      <xdr:row>261</xdr:row>
      <xdr:rowOff>112059</xdr:rowOff>
    </xdr:to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EC964B6C-29AC-4716-9CD4-7ECAFBABB6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48756794"/>
          <a:ext cx="3914461" cy="2017059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258</xdr:row>
      <xdr:rowOff>22414</xdr:rowOff>
    </xdr:from>
    <xdr:to>
      <xdr:col>3</xdr:col>
      <xdr:colOff>4712297</xdr:colOff>
      <xdr:row>268</xdr:row>
      <xdr:rowOff>0</xdr:rowOff>
    </xdr:to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72A022A-CBBE-456B-9B24-1FBD2DD1C3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50112708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3362</xdr:colOff>
      <xdr:row>282</xdr:row>
      <xdr:rowOff>1681</xdr:rowOff>
    </xdr:from>
    <xdr:to>
      <xdr:col>3</xdr:col>
      <xdr:colOff>3917823</xdr:colOff>
      <xdr:row>292</xdr:row>
      <xdr:rowOff>113740</xdr:rowOff>
    </xdr:to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78EB1409-1067-4B79-B813-637181C522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6450" y="54663975"/>
          <a:ext cx="3914461" cy="2017059"/>
        </a:xfrm>
        <a:prstGeom prst="rect">
          <a:avLst/>
        </a:prstGeom>
      </xdr:spPr>
    </xdr:pic>
    <xdr:clientData/>
  </xdr:twoCellAnchor>
  <xdr:twoCellAnchor editAs="oneCell">
    <xdr:from>
      <xdr:col>3</xdr:col>
      <xdr:colOff>922245</xdr:colOff>
      <xdr:row>289</xdr:row>
      <xdr:rowOff>24095</xdr:rowOff>
    </xdr:from>
    <xdr:to>
      <xdr:col>3</xdr:col>
      <xdr:colOff>4715659</xdr:colOff>
      <xdr:row>299</xdr:row>
      <xdr:rowOff>1681</xdr:rowOff>
    </xdr:to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78DFC24B-F5D4-430A-889C-79782C9E1B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5333" y="56019889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313</xdr:row>
      <xdr:rowOff>0</xdr:rowOff>
    </xdr:from>
    <xdr:to>
      <xdr:col>3</xdr:col>
      <xdr:colOff>3914461</xdr:colOff>
      <xdr:row>323</xdr:row>
      <xdr:rowOff>112059</xdr:rowOff>
    </xdr:to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46FEC917-5449-4B46-BCF5-8F413E9FD3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60567794"/>
          <a:ext cx="3914461" cy="2017059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320</xdr:row>
      <xdr:rowOff>22414</xdr:rowOff>
    </xdr:from>
    <xdr:to>
      <xdr:col>3</xdr:col>
      <xdr:colOff>4712297</xdr:colOff>
      <xdr:row>330</xdr:row>
      <xdr:rowOff>0</xdr:rowOff>
    </xdr:to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12F62C51-3EA5-481B-9B2C-326AAF6633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61923708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344</xdr:row>
      <xdr:rowOff>0</xdr:rowOff>
    </xdr:from>
    <xdr:to>
      <xdr:col>3</xdr:col>
      <xdr:colOff>3914461</xdr:colOff>
      <xdr:row>354</xdr:row>
      <xdr:rowOff>112059</xdr:rowOff>
    </xdr:to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CCDB4C85-0332-474D-884E-2E944F46EE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66473294"/>
          <a:ext cx="3914461" cy="2017059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351</xdr:row>
      <xdr:rowOff>22414</xdr:rowOff>
    </xdr:from>
    <xdr:to>
      <xdr:col>3</xdr:col>
      <xdr:colOff>4712297</xdr:colOff>
      <xdr:row>361</xdr:row>
      <xdr:rowOff>0</xdr:rowOff>
    </xdr:to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466FF32B-9C6F-4736-A9E4-5D1E4896DF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67829208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375</xdr:row>
      <xdr:rowOff>0</xdr:rowOff>
    </xdr:from>
    <xdr:to>
      <xdr:col>3</xdr:col>
      <xdr:colOff>3914461</xdr:colOff>
      <xdr:row>385</xdr:row>
      <xdr:rowOff>112059</xdr:rowOff>
    </xdr:to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69A384C5-5AFC-4AD6-ABDE-B11D8C376D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72378794"/>
          <a:ext cx="3914461" cy="2017059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382</xdr:row>
      <xdr:rowOff>22414</xdr:rowOff>
    </xdr:from>
    <xdr:to>
      <xdr:col>3</xdr:col>
      <xdr:colOff>4712297</xdr:colOff>
      <xdr:row>392</xdr:row>
      <xdr:rowOff>0</xdr:rowOff>
    </xdr:to>
    <xdr:pic>
      <xdr:nvPicPr>
        <xdr:cNvPr id="196" name="Рисунок 195">
          <a:extLst>
            <a:ext uri="{FF2B5EF4-FFF2-40B4-BE49-F238E27FC236}">
              <a16:creationId xmlns="" xmlns:a16="http://schemas.microsoft.com/office/drawing/2014/main" id="{B811FC91-9171-4D3F-AF6F-9EEFA0CC82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73734708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406</xdr:row>
      <xdr:rowOff>0</xdr:rowOff>
    </xdr:from>
    <xdr:to>
      <xdr:col>3</xdr:col>
      <xdr:colOff>3914461</xdr:colOff>
      <xdr:row>416</xdr:row>
      <xdr:rowOff>112059</xdr:rowOff>
    </xdr:to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DEDE1A31-1AD4-4321-A68A-48D626010B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78284294"/>
          <a:ext cx="3914461" cy="2017059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413</xdr:row>
      <xdr:rowOff>22414</xdr:rowOff>
    </xdr:from>
    <xdr:to>
      <xdr:col>3</xdr:col>
      <xdr:colOff>4712297</xdr:colOff>
      <xdr:row>423</xdr:row>
      <xdr:rowOff>0</xdr:rowOff>
    </xdr:to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34E996F9-D45D-4094-A98F-0B4DC6CF90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79640208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437</xdr:row>
      <xdr:rowOff>0</xdr:rowOff>
    </xdr:from>
    <xdr:to>
      <xdr:col>3</xdr:col>
      <xdr:colOff>3914461</xdr:colOff>
      <xdr:row>447</xdr:row>
      <xdr:rowOff>112059</xdr:rowOff>
    </xdr:to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58A3EE0D-C3AB-4518-A653-D2FF35007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84189794"/>
          <a:ext cx="3914461" cy="2017059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444</xdr:row>
      <xdr:rowOff>22414</xdr:rowOff>
    </xdr:from>
    <xdr:to>
      <xdr:col>3</xdr:col>
      <xdr:colOff>4712297</xdr:colOff>
      <xdr:row>454</xdr:row>
      <xdr:rowOff>0</xdr:rowOff>
    </xdr:to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95599947-43AF-4C1A-80B5-12F550828C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85545708"/>
          <a:ext cx="3793414" cy="18825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468</xdr:row>
      <xdr:rowOff>0</xdr:rowOff>
    </xdr:from>
    <xdr:to>
      <xdr:col>3</xdr:col>
      <xdr:colOff>3914461</xdr:colOff>
      <xdr:row>478</xdr:row>
      <xdr:rowOff>112059</xdr:rowOff>
    </xdr:to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88416E5D-465B-4C6A-82ED-A2BFF1389C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90095294"/>
          <a:ext cx="3914461" cy="2017059"/>
        </a:xfrm>
        <a:prstGeom prst="rect">
          <a:avLst/>
        </a:prstGeom>
      </xdr:spPr>
    </xdr:pic>
    <xdr:clientData/>
  </xdr:twoCellAnchor>
  <xdr:twoCellAnchor editAs="oneCell">
    <xdr:from>
      <xdr:col>3</xdr:col>
      <xdr:colOff>918883</xdr:colOff>
      <xdr:row>475</xdr:row>
      <xdr:rowOff>22414</xdr:rowOff>
    </xdr:from>
    <xdr:to>
      <xdr:col>3</xdr:col>
      <xdr:colOff>4712297</xdr:colOff>
      <xdr:row>485</xdr:row>
      <xdr:rowOff>0</xdr:rowOff>
    </xdr:to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13CAEC7D-3E0B-4C38-B418-C3EFF83269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91451208"/>
          <a:ext cx="3793414" cy="1882586"/>
        </a:xfrm>
        <a:prstGeom prst="rect">
          <a:avLst/>
        </a:prstGeom>
      </xdr:spPr>
    </xdr:pic>
    <xdr:clientData/>
  </xdr:twoCellAnchor>
  <xdr:oneCellAnchor>
    <xdr:from>
      <xdr:col>3</xdr:col>
      <xdr:colOff>168087</xdr:colOff>
      <xdr:row>512</xdr:row>
      <xdr:rowOff>20252</xdr:rowOff>
    </xdr:from>
    <xdr:ext cx="4482353" cy="3487189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B9B2FC58-202B-4D0B-A946-77ED729018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5855" r="10642"/>
        <a:stretch/>
      </xdr:blipFill>
      <xdr:spPr>
        <a:xfrm>
          <a:off x="2236373" y="3816645"/>
          <a:ext cx="4482353" cy="3487189"/>
        </a:xfrm>
        <a:prstGeom prst="rect">
          <a:avLst/>
        </a:prstGeom>
      </xdr:spPr>
    </xdr:pic>
    <xdr:clientData/>
  </xdr:oneCellAnchor>
  <xdr:oneCellAnchor>
    <xdr:from>
      <xdr:col>3</xdr:col>
      <xdr:colOff>78442</xdr:colOff>
      <xdr:row>500</xdr:row>
      <xdr:rowOff>78442</xdr:rowOff>
    </xdr:from>
    <xdr:ext cx="3109820" cy="1602440"/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DF21E95C-176C-450B-892C-CFB0476598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146728" y="1588835"/>
          <a:ext cx="3109820" cy="1602440"/>
        </a:xfrm>
        <a:prstGeom prst="rect">
          <a:avLst/>
        </a:prstGeom>
      </xdr:spPr>
    </xdr:pic>
    <xdr:clientData/>
  </xdr:oneCellAnchor>
  <xdr:oneCellAnchor>
    <xdr:from>
      <xdr:col>3</xdr:col>
      <xdr:colOff>997325</xdr:colOff>
      <xdr:row>503</xdr:row>
      <xdr:rowOff>123266</xdr:rowOff>
    </xdr:from>
    <xdr:ext cx="3784609" cy="1882586"/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C517402C-2727-4628-B1D3-C2722577AF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3065611" y="2205159"/>
          <a:ext cx="3784609" cy="1882586"/>
        </a:xfrm>
        <a:prstGeom prst="rect">
          <a:avLst/>
        </a:prstGeom>
      </xdr:spPr>
    </xdr:pic>
    <xdr:clientData/>
  </xdr:oneCellAnchor>
  <xdr:oneCellAnchor>
    <xdr:from>
      <xdr:col>3</xdr:col>
      <xdr:colOff>168087</xdr:colOff>
      <xdr:row>543</xdr:row>
      <xdr:rowOff>20252</xdr:rowOff>
    </xdr:from>
    <xdr:ext cx="4482353" cy="3487189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9E48F661-AB94-4D1E-B459-5E1CFE5A7A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5855" r="10642"/>
        <a:stretch/>
      </xdr:blipFill>
      <xdr:spPr>
        <a:xfrm>
          <a:off x="2236373" y="3816645"/>
          <a:ext cx="4482353" cy="3487189"/>
        </a:xfrm>
        <a:prstGeom prst="rect">
          <a:avLst/>
        </a:prstGeom>
      </xdr:spPr>
    </xdr:pic>
    <xdr:clientData/>
  </xdr:oneCellAnchor>
  <xdr:oneCellAnchor>
    <xdr:from>
      <xdr:col>3</xdr:col>
      <xdr:colOff>78442</xdr:colOff>
      <xdr:row>531</xdr:row>
      <xdr:rowOff>78442</xdr:rowOff>
    </xdr:from>
    <xdr:ext cx="3109820" cy="1602440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862CAF9F-EBDC-4260-9053-942C60652F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146728" y="1588835"/>
          <a:ext cx="3109820" cy="1602440"/>
        </a:xfrm>
        <a:prstGeom prst="rect">
          <a:avLst/>
        </a:prstGeom>
      </xdr:spPr>
    </xdr:pic>
    <xdr:clientData/>
  </xdr:oneCellAnchor>
  <xdr:oneCellAnchor>
    <xdr:from>
      <xdr:col>3</xdr:col>
      <xdr:colOff>997325</xdr:colOff>
      <xdr:row>534</xdr:row>
      <xdr:rowOff>123266</xdr:rowOff>
    </xdr:from>
    <xdr:ext cx="3784609" cy="1882586"/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4813AA8-BBD0-499B-A3C5-E034E4AB4B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3065611" y="2205159"/>
          <a:ext cx="3784609" cy="1882586"/>
        </a:xfrm>
        <a:prstGeom prst="rect">
          <a:avLst/>
        </a:prstGeom>
      </xdr:spPr>
    </xdr:pic>
    <xdr:clientData/>
  </xdr:oneCellAnchor>
  <xdr:oneCellAnchor>
    <xdr:from>
      <xdr:col>3</xdr:col>
      <xdr:colOff>168087</xdr:colOff>
      <xdr:row>574</xdr:row>
      <xdr:rowOff>20252</xdr:rowOff>
    </xdr:from>
    <xdr:ext cx="4482353" cy="3487189"/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D4CE81D0-D0D0-4515-ADAC-A2F2699A8A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5855" r="10642"/>
        <a:stretch/>
      </xdr:blipFill>
      <xdr:spPr>
        <a:xfrm>
          <a:off x="2241175" y="3819046"/>
          <a:ext cx="4482353" cy="3487189"/>
        </a:xfrm>
        <a:prstGeom prst="rect">
          <a:avLst/>
        </a:prstGeom>
      </xdr:spPr>
    </xdr:pic>
    <xdr:clientData/>
  </xdr:oneCellAnchor>
  <xdr:oneCellAnchor>
    <xdr:from>
      <xdr:col>3</xdr:col>
      <xdr:colOff>78442</xdr:colOff>
      <xdr:row>562</xdr:row>
      <xdr:rowOff>78442</xdr:rowOff>
    </xdr:from>
    <xdr:ext cx="3109820" cy="1602440"/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0A559BDB-4E2B-46C8-9C71-E3714E4128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151530" y="1591236"/>
          <a:ext cx="3109820" cy="1602440"/>
        </a:xfrm>
        <a:prstGeom prst="rect">
          <a:avLst/>
        </a:prstGeom>
      </xdr:spPr>
    </xdr:pic>
    <xdr:clientData/>
  </xdr:oneCellAnchor>
  <xdr:oneCellAnchor>
    <xdr:from>
      <xdr:col>3</xdr:col>
      <xdr:colOff>997325</xdr:colOff>
      <xdr:row>565</xdr:row>
      <xdr:rowOff>123266</xdr:rowOff>
    </xdr:from>
    <xdr:ext cx="3793414" cy="1882586"/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31084012-15E8-4138-9B06-C4F8DDC909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3070413" y="2207560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168087</xdr:colOff>
      <xdr:row>605</xdr:row>
      <xdr:rowOff>20252</xdr:rowOff>
    </xdr:from>
    <xdr:ext cx="4482353" cy="3487189"/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BA589FE5-EF3A-4466-B3AA-E9251C51B7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5855" r="10642"/>
        <a:stretch/>
      </xdr:blipFill>
      <xdr:spPr>
        <a:xfrm>
          <a:off x="2241175" y="3819046"/>
          <a:ext cx="4482353" cy="3487189"/>
        </a:xfrm>
        <a:prstGeom prst="rect">
          <a:avLst/>
        </a:prstGeom>
      </xdr:spPr>
    </xdr:pic>
    <xdr:clientData/>
  </xdr:oneCellAnchor>
  <xdr:oneCellAnchor>
    <xdr:from>
      <xdr:col>3</xdr:col>
      <xdr:colOff>78442</xdr:colOff>
      <xdr:row>593</xdr:row>
      <xdr:rowOff>78442</xdr:rowOff>
    </xdr:from>
    <xdr:ext cx="3109820" cy="1602440"/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8DF5B036-2431-4D2E-B57C-E74984897B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151530" y="1591236"/>
          <a:ext cx="3109820" cy="1602440"/>
        </a:xfrm>
        <a:prstGeom prst="rect">
          <a:avLst/>
        </a:prstGeom>
      </xdr:spPr>
    </xdr:pic>
    <xdr:clientData/>
  </xdr:oneCellAnchor>
  <xdr:oneCellAnchor>
    <xdr:from>
      <xdr:col>3</xdr:col>
      <xdr:colOff>997325</xdr:colOff>
      <xdr:row>596</xdr:row>
      <xdr:rowOff>123266</xdr:rowOff>
    </xdr:from>
    <xdr:ext cx="3793414" cy="1882586"/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DD556690-5B1F-4F67-82C2-F1F85A8996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3070413" y="2207560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123265</xdr:colOff>
      <xdr:row>638</xdr:row>
      <xdr:rowOff>112059</xdr:rowOff>
    </xdr:from>
    <xdr:ext cx="4608452" cy="3014383"/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392B736A-6886-4CAC-BC32-973BD05AE5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6191" r="6385"/>
        <a:stretch/>
      </xdr:blipFill>
      <xdr:spPr>
        <a:xfrm>
          <a:off x="2196353" y="27913853"/>
          <a:ext cx="4608452" cy="3014383"/>
        </a:xfrm>
        <a:prstGeom prst="rect">
          <a:avLst/>
        </a:prstGeom>
      </xdr:spPr>
    </xdr:pic>
    <xdr:clientData/>
  </xdr:oneCellAnchor>
  <xdr:oneCellAnchor>
    <xdr:from>
      <xdr:col>2</xdr:col>
      <xdr:colOff>1445558</xdr:colOff>
      <xdr:row>624</xdr:row>
      <xdr:rowOff>0</xdr:rowOff>
    </xdr:from>
    <xdr:ext cx="3384177" cy="1743812"/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3BE95183-DC1F-4F89-9FBC-5CC2DAC7E7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7" y="25134794"/>
          <a:ext cx="3384177" cy="1743812"/>
        </a:xfrm>
        <a:prstGeom prst="rect">
          <a:avLst/>
        </a:prstGeom>
      </xdr:spPr>
    </xdr:pic>
    <xdr:clientData/>
  </xdr:oneCellAnchor>
  <xdr:oneCellAnchor>
    <xdr:from>
      <xdr:col>3</xdr:col>
      <xdr:colOff>930088</xdr:colOff>
      <xdr:row>628</xdr:row>
      <xdr:rowOff>179295</xdr:rowOff>
    </xdr:from>
    <xdr:ext cx="3793414" cy="1882586"/>
    <xdr:pic>
      <xdr:nvPicPr>
        <xdr:cNvPr id="246" name="Рисунок 245">
          <a:extLst>
            <a:ext uri="{FF2B5EF4-FFF2-40B4-BE49-F238E27FC236}">
              <a16:creationId xmlns="" xmlns:a16="http://schemas.microsoft.com/office/drawing/2014/main" id="{4BC576B8-75EF-4201-82DE-6CC7599C9C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3003176" y="26076089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123265</xdr:colOff>
      <xdr:row>669</xdr:row>
      <xdr:rowOff>112059</xdr:rowOff>
    </xdr:from>
    <xdr:ext cx="4608452" cy="3014383"/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F5B9CAFA-9C1A-41DF-B9FD-3448E64519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6191" r="6385"/>
        <a:stretch/>
      </xdr:blipFill>
      <xdr:spPr>
        <a:xfrm>
          <a:off x="2196353" y="27913853"/>
          <a:ext cx="4608452" cy="3014383"/>
        </a:xfrm>
        <a:prstGeom prst="rect">
          <a:avLst/>
        </a:prstGeom>
      </xdr:spPr>
    </xdr:pic>
    <xdr:clientData/>
  </xdr:oneCellAnchor>
  <xdr:oneCellAnchor>
    <xdr:from>
      <xdr:col>2</xdr:col>
      <xdr:colOff>1445558</xdr:colOff>
      <xdr:row>655</xdr:row>
      <xdr:rowOff>0</xdr:rowOff>
    </xdr:from>
    <xdr:ext cx="3384177" cy="1743812"/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92CEE0FD-D5DA-4334-B104-48EB6E2DD9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7" y="25134794"/>
          <a:ext cx="3384177" cy="1743812"/>
        </a:xfrm>
        <a:prstGeom prst="rect">
          <a:avLst/>
        </a:prstGeom>
      </xdr:spPr>
    </xdr:pic>
    <xdr:clientData/>
  </xdr:oneCellAnchor>
  <xdr:oneCellAnchor>
    <xdr:from>
      <xdr:col>3</xdr:col>
      <xdr:colOff>930088</xdr:colOff>
      <xdr:row>659</xdr:row>
      <xdr:rowOff>179295</xdr:rowOff>
    </xdr:from>
    <xdr:ext cx="3793414" cy="1882586"/>
    <xdr:pic>
      <xdr:nvPicPr>
        <xdr:cNvPr id="249" name="Рисунок 248">
          <a:extLst>
            <a:ext uri="{FF2B5EF4-FFF2-40B4-BE49-F238E27FC236}">
              <a16:creationId xmlns="" xmlns:a16="http://schemas.microsoft.com/office/drawing/2014/main" id="{9598F1AE-F297-409A-8B81-DECC991A5A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3003176" y="26076089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702</xdr:row>
      <xdr:rowOff>156883</xdr:rowOff>
    </xdr:from>
    <xdr:ext cx="4564993" cy="2622177"/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6E47B500-5734-4762-9875-5F54BC0E8E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707" r="2297" b="5581"/>
        <a:stretch/>
      </xdr:blipFill>
      <xdr:spPr>
        <a:xfrm>
          <a:off x="2263588" y="51961677"/>
          <a:ext cx="4564993" cy="2622177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686</xdr:row>
      <xdr:rowOff>0</xdr:rowOff>
    </xdr:from>
    <xdr:ext cx="3914461" cy="2017059"/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7769E071-2C10-4582-B2D4-62E53DD38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48756794"/>
          <a:ext cx="3914461" cy="2017059"/>
        </a:xfrm>
        <a:prstGeom prst="rect">
          <a:avLst/>
        </a:prstGeom>
      </xdr:spPr>
    </xdr:pic>
    <xdr:clientData/>
  </xdr:oneCellAnchor>
  <xdr:oneCellAnchor>
    <xdr:from>
      <xdr:col>3</xdr:col>
      <xdr:colOff>918883</xdr:colOff>
      <xdr:row>693</xdr:row>
      <xdr:rowOff>22414</xdr:rowOff>
    </xdr:from>
    <xdr:ext cx="3793414" cy="1882586"/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C225EC67-B14D-4A0C-8D2B-61A3BC0152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50112708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733</xdr:row>
      <xdr:rowOff>156883</xdr:rowOff>
    </xdr:from>
    <xdr:ext cx="4564993" cy="2622177"/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21E28A92-F637-48B1-B52B-D13F6A3B5B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707" r="2297" b="5581"/>
        <a:stretch/>
      </xdr:blipFill>
      <xdr:spPr>
        <a:xfrm>
          <a:off x="2263588" y="51961677"/>
          <a:ext cx="4564993" cy="2622177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717</xdr:row>
      <xdr:rowOff>0</xdr:rowOff>
    </xdr:from>
    <xdr:ext cx="3914461" cy="2017059"/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9F5CCB37-F859-4E52-8A50-532955C288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48756794"/>
          <a:ext cx="3914461" cy="2017059"/>
        </a:xfrm>
        <a:prstGeom prst="rect">
          <a:avLst/>
        </a:prstGeom>
      </xdr:spPr>
    </xdr:pic>
    <xdr:clientData/>
  </xdr:oneCellAnchor>
  <xdr:oneCellAnchor>
    <xdr:from>
      <xdr:col>3</xdr:col>
      <xdr:colOff>918883</xdr:colOff>
      <xdr:row>724</xdr:row>
      <xdr:rowOff>22414</xdr:rowOff>
    </xdr:from>
    <xdr:ext cx="3793414" cy="1882586"/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1DF18E91-7F07-4B63-B233-EF74307C85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50112708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764</xdr:row>
      <xdr:rowOff>156883</xdr:rowOff>
    </xdr:from>
    <xdr:ext cx="4564993" cy="2622177"/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FFA07AFA-2F61-4D6E-98EC-3A5ADAB17E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707" r="2297" b="5581"/>
        <a:stretch/>
      </xdr:blipFill>
      <xdr:spPr>
        <a:xfrm>
          <a:off x="2263588" y="51961677"/>
          <a:ext cx="4564993" cy="2622177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748</xdr:row>
      <xdr:rowOff>0</xdr:rowOff>
    </xdr:from>
    <xdr:ext cx="3914461" cy="2017059"/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53978F05-786C-4A4F-BF94-7FB8B97D07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48756794"/>
          <a:ext cx="3914461" cy="2017059"/>
        </a:xfrm>
        <a:prstGeom prst="rect">
          <a:avLst/>
        </a:prstGeom>
      </xdr:spPr>
    </xdr:pic>
    <xdr:clientData/>
  </xdr:oneCellAnchor>
  <xdr:oneCellAnchor>
    <xdr:from>
      <xdr:col>3</xdr:col>
      <xdr:colOff>918883</xdr:colOff>
      <xdr:row>755</xdr:row>
      <xdr:rowOff>22414</xdr:rowOff>
    </xdr:from>
    <xdr:ext cx="3793414" cy="1882586"/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8F79D6D0-0B12-452F-AE5F-579E2982DE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50112708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795</xdr:row>
      <xdr:rowOff>156883</xdr:rowOff>
    </xdr:from>
    <xdr:ext cx="4564993" cy="2622177"/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F0421DC6-4719-45A9-BBA0-C7BB04EF41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707" r="2297" b="5581"/>
        <a:stretch/>
      </xdr:blipFill>
      <xdr:spPr>
        <a:xfrm>
          <a:off x="2263588" y="51961677"/>
          <a:ext cx="4564993" cy="2622177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779</xdr:row>
      <xdr:rowOff>0</xdr:rowOff>
    </xdr:from>
    <xdr:ext cx="3914461" cy="2017059"/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A3BA2FE3-1064-4AC7-8C7A-E581A9B5E9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48756794"/>
          <a:ext cx="3914461" cy="2017059"/>
        </a:xfrm>
        <a:prstGeom prst="rect">
          <a:avLst/>
        </a:prstGeom>
      </xdr:spPr>
    </xdr:pic>
    <xdr:clientData/>
  </xdr:oneCellAnchor>
  <xdr:oneCellAnchor>
    <xdr:from>
      <xdr:col>3</xdr:col>
      <xdr:colOff>918883</xdr:colOff>
      <xdr:row>786</xdr:row>
      <xdr:rowOff>22414</xdr:rowOff>
    </xdr:from>
    <xdr:ext cx="3793414" cy="1882586"/>
    <xdr:pic>
      <xdr:nvPicPr>
        <xdr:cNvPr id="293" name="Рисунок 292">
          <a:extLst>
            <a:ext uri="{FF2B5EF4-FFF2-40B4-BE49-F238E27FC236}">
              <a16:creationId xmlns="" xmlns:a16="http://schemas.microsoft.com/office/drawing/2014/main" id="{785047DF-3A88-44AC-B9C3-6C2CEF82F2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50112708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72039</xdr:colOff>
      <xdr:row>983</xdr:row>
      <xdr:rowOff>134472</xdr:rowOff>
    </xdr:from>
    <xdr:ext cx="4688707" cy="1994646"/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8E96FDC5-882D-4A46-BDBD-F2F962E571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5127" y="81847766"/>
          <a:ext cx="4688707" cy="199464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965</xdr:row>
      <xdr:rowOff>0</xdr:rowOff>
    </xdr:from>
    <xdr:ext cx="3914461" cy="2017059"/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47FB0E01-C5D2-4076-AC44-0C582E029C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78284294"/>
          <a:ext cx="3914461" cy="2017059"/>
        </a:xfrm>
        <a:prstGeom prst="rect">
          <a:avLst/>
        </a:prstGeom>
      </xdr:spPr>
    </xdr:pic>
    <xdr:clientData/>
  </xdr:oneCellAnchor>
  <xdr:oneCellAnchor>
    <xdr:from>
      <xdr:col>3</xdr:col>
      <xdr:colOff>918883</xdr:colOff>
      <xdr:row>972</xdr:row>
      <xdr:rowOff>22414</xdr:rowOff>
    </xdr:from>
    <xdr:ext cx="3793414" cy="1882586"/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04FF1DE2-2660-449B-87C1-C485CDC099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79640208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72039</xdr:colOff>
      <xdr:row>952</xdr:row>
      <xdr:rowOff>134472</xdr:rowOff>
    </xdr:from>
    <xdr:ext cx="4688707" cy="1994646"/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EA90112E-3CBC-4FDE-ACEF-4C8A5DE80B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5127" y="189984531"/>
          <a:ext cx="4688707" cy="199464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934</xdr:row>
      <xdr:rowOff>0</xdr:rowOff>
    </xdr:from>
    <xdr:ext cx="3914461" cy="2017059"/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69DFEFFC-8499-4805-A84C-75090B8531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186421059"/>
          <a:ext cx="3914461" cy="2017059"/>
        </a:xfrm>
        <a:prstGeom prst="rect">
          <a:avLst/>
        </a:prstGeom>
      </xdr:spPr>
    </xdr:pic>
    <xdr:clientData/>
  </xdr:oneCellAnchor>
  <xdr:oneCellAnchor>
    <xdr:from>
      <xdr:col>3</xdr:col>
      <xdr:colOff>918883</xdr:colOff>
      <xdr:row>941</xdr:row>
      <xdr:rowOff>22414</xdr:rowOff>
    </xdr:from>
    <xdr:ext cx="3793414" cy="1882586"/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F1EEC237-105F-4CBE-9C44-673C43D11A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187776973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72039</xdr:colOff>
      <xdr:row>921</xdr:row>
      <xdr:rowOff>134472</xdr:rowOff>
    </xdr:from>
    <xdr:ext cx="4688707" cy="1994646"/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DAF36D2A-5D51-4663-9513-28BD2FEDB8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5127" y="189984531"/>
          <a:ext cx="4688707" cy="199464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903</xdr:row>
      <xdr:rowOff>0</xdr:rowOff>
    </xdr:from>
    <xdr:ext cx="3914461" cy="2017059"/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B8E92DAD-D679-4379-A5DC-E632F219E4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186421059"/>
          <a:ext cx="3914461" cy="2017059"/>
        </a:xfrm>
        <a:prstGeom prst="rect">
          <a:avLst/>
        </a:prstGeom>
      </xdr:spPr>
    </xdr:pic>
    <xdr:clientData/>
  </xdr:oneCellAnchor>
  <xdr:oneCellAnchor>
    <xdr:from>
      <xdr:col>3</xdr:col>
      <xdr:colOff>918883</xdr:colOff>
      <xdr:row>910</xdr:row>
      <xdr:rowOff>22414</xdr:rowOff>
    </xdr:from>
    <xdr:ext cx="3793414" cy="1882586"/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E380E6F5-5C76-4552-A46A-D42EB9DB00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187776973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72039</xdr:colOff>
      <xdr:row>890</xdr:row>
      <xdr:rowOff>134472</xdr:rowOff>
    </xdr:from>
    <xdr:ext cx="4688707" cy="1994646"/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C7BBBF99-3AD2-4DA2-AD8D-F6414BB0AD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5127" y="189984531"/>
          <a:ext cx="4688707" cy="199464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872</xdr:row>
      <xdr:rowOff>0</xdr:rowOff>
    </xdr:from>
    <xdr:ext cx="3914461" cy="2017059"/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2AEA7690-0647-4CDB-BC8D-9D8A1A4870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186421059"/>
          <a:ext cx="3914461" cy="2017059"/>
        </a:xfrm>
        <a:prstGeom prst="rect">
          <a:avLst/>
        </a:prstGeom>
      </xdr:spPr>
    </xdr:pic>
    <xdr:clientData/>
  </xdr:oneCellAnchor>
  <xdr:oneCellAnchor>
    <xdr:from>
      <xdr:col>3</xdr:col>
      <xdr:colOff>918883</xdr:colOff>
      <xdr:row>879</xdr:row>
      <xdr:rowOff>22414</xdr:rowOff>
    </xdr:from>
    <xdr:ext cx="3793414" cy="1882586"/>
    <xdr:pic>
      <xdr:nvPicPr>
        <xdr:cNvPr id="305" name="Рисунок 304">
          <a:extLst>
            <a:ext uri="{FF2B5EF4-FFF2-40B4-BE49-F238E27FC236}">
              <a16:creationId xmlns="" xmlns:a16="http://schemas.microsoft.com/office/drawing/2014/main" id="{919F536A-72F7-4EF7-A645-C6536577EC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187776973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72039</xdr:colOff>
      <xdr:row>859</xdr:row>
      <xdr:rowOff>134472</xdr:rowOff>
    </xdr:from>
    <xdr:ext cx="4688707" cy="1994646"/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1DA9B15D-D2AF-4085-8933-98483A0729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5127" y="189984531"/>
          <a:ext cx="4688707" cy="199464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841</xdr:row>
      <xdr:rowOff>0</xdr:rowOff>
    </xdr:from>
    <xdr:ext cx="3914461" cy="2017059"/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BF54F6D3-0EBE-4EA3-9A66-08EDE1AAD8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186421059"/>
          <a:ext cx="3914461" cy="2017059"/>
        </a:xfrm>
        <a:prstGeom prst="rect">
          <a:avLst/>
        </a:prstGeom>
      </xdr:spPr>
    </xdr:pic>
    <xdr:clientData/>
  </xdr:oneCellAnchor>
  <xdr:oneCellAnchor>
    <xdr:from>
      <xdr:col>3</xdr:col>
      <xdr:colOff>918883</xdr:colOff>
      <xdr:row>848</xdr:row>
      <xdr:rowOff>22414</xdr:rowOff>
    </xdr:from>
    <xdr:ext cx="3793414" cy="1882586"/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37C2B503-E668-43E8-8D5A-292D928BE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187776973"/>
          <a:ext cx="3793414" cy="1882586"/>
        </a:xfrm>
        <a:prstGeom prst="rect">
          <a:avLst/>
        </a:prstGeom>
      </xdr:spPr>
    </xdr:pic>
    <xdr:clientData/>
  </xdr:oneCellAnchor>
  <xdr:oneCellAnchor>
    <xdr:from>
      <xdr:col>3</xdr:col>
      <xdr:colOff>72039</xdr:colOff>
      <xdr:row>828</xdr:row>
      <xdr:rowOff>134472</xdr:rowOff>
    </xdr:from>
    <xdr:ext cx="4688707" cy="1994646"/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36BE5C17-CA0A-4D2E-A0D2-967287ED1C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196" t="11650" b="15589"/>
        <a:stretch/>
      </xdr:blipFill>
      <xdr:spPr>
        <a:xfrm>
          <a:off x="2145127" y="189984531"/>
          <a:ext cx="4688707" cy="199464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810</xdr:row>
      <xdr:rowOff>0</xdr:rowOff>
    </xdr:from>
    <xdr:ext cx="3914461" cy="2017059"/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3A135011-E5CB-4BEC-ACB0-CA8AD68EEF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925" t="1000" r="10051" b="20312"/>
        <a:stretch/>
      </xdr:blipFill>
      <xdr:spPr>
        <a:xfrm>
          <a:off x="2073088" y="186421059"/>
          <a:ext cx="3914461" cy="2017059"/>
        </a:xfrm>
        <a:prstGeom prst="rect">
          <a:avLst/>
        </a:prstGeom>
      </xdr:spPr>
    </xdr:pic>
    <xdr:clientData/>
  </xdr:oneCellAnchor>
  <xdr:oneCellAnchor>
    <xdr:from>
      <xdr:col>3</xdr:col>
      <xdr:colOff>918883</xdr:colOff>
      <xdr:row>817</xdr:row>
      <xdr:rowOff>22414</xdr:rowOff>
    </xdr:from>
    <xdr:ext cx="3793414" cy="1882586"/>
    <xdr:pic>
      <xdr:nvPicPr>
        <xdr:cNvPr id="311" name="Рисунок 310">
          <a:extLst>
            <a:ext uri="{FF2B5EF4-FFF2-40B4-BE49-F238E27FC236}">
              <a16:creationId xmlns="" xmlns:a16="http://schemas.microsoft.com/office/drawing/2014/main" id="{774B5CCE-2C1D-45F9-B28C-4A4C755AC1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-1" b="614"/>
        <a:stretch/>
      </xdr:blipFill>
      <xdr:spPr>
        <a:xfrm>
          <a:off x="2991971" y="187776973"/>
          <a:ext cx="3793414" cy="1882586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54269</xdr:colOff>
      <xdr:row>12</xdr:row>
      <xdr:rowOff>113462</xdr:rowOff>
    </xdr:from>
    <xdr:to>
      <xdr:col>3</xdr:col>
      <xdr:colOff>4747876</xdr:colOff>
      <xdr:row>32</xdr:row>
      <xdr:rowOff>36287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719" y="3332912"/>
          <a:ext cx="4693607" cy="373282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75560</xdr:colOff>
      <xdr:row>74</xdr:row>
      <xdr:rowOff>157204</xdr:rowOff>
    </xdr:from>
    <xdr:to>
      <xdr:col>3</xdr:col>
      <xdr:colOff>4769167</xdr:colOff>
      <xdr:row>93</xdr:row>
      <xdr:rowOff>39226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881" y="13927633"/>
          <a:ext cx="4693607" cy="3501522"/>
        </a:xfrm>
        <a:prstGeom prst="rect">
          <a:avLst/>
        </a:prstGeom>
      </xdr:spPr>
    </xdr:pic>
    <xdr:clientData/>
  </xdr:twoCellAnchor>
  <xdr:twoCellAnchor editAs="oneCell">
    <xdr:from>
      <xdr:col>3</xdr:col>
      <xdr:colOff>47867</xdr:colOff>
      <xdr:row>105</xdr:row>
      <xdr:rowOff>159927</xdr:rowOff>
    </xdr:from>
    <xdr:to>
      <xdr:col>3</xdr:col>
      <xdr:colOff>4741474</xdr:colOff>
      <xdr:row>124</xdr:row>
      <xdr:rowOff>63632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3188" y="19454856"/>
          <a:ext cx="4693607" cy="3509597"/>
        </a:xfrm>
        <a:prstGeom prst="rect">
          <a:avLst/>
        </a:prstGeom>
      </xdr:spPr>
    </xdr:pic>
    <xdr:clientData/>
  </xdr:twoCellAnchor>
  <xdr:twoCellAnchor editAs="oneCell">
    <xdr:from>
      <xdr:col>3</xdr:col>
      <xdr:colOff>52190</xdr:colOff>
      <xdr:row>137</xdr:row>
      <xdr:rowOff>63397</xdr:rowOff>
    </xdr:from>
    <xdr:to>
      <xdr:col>3</xdr:col>
      <xdr:colOff>4745797</xdr:colOff>
      <xdr:row>155</xdr:row>
      <xdr:rowOff>135919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7511" y="25059718"/>
          <a:ext cx="4693607" cy="3501522"/>
        </a:xfrm>
        <a:prstGeom prst="rect">
          <a:avLst/>
        </a:prstGeom>
      </xdr:spPr>
    </xdr:pic>
    <xdr:clientData/>
  </xdr:twoCellAnchor>
  <xdr:twoCellAnchor editAs="oneCell">
    <xdr:from>
      <xdr:col>3</xdr:col>
      <xdr:colOff>51710</xdr:colOff>
      <xdr:row>167</xdr:row>
      <xdr:rowOff>178981</xdr:rowOff>
    </xdr:from>
    <xdr:to>
      <xdr:col>3</xdr:col>
      <xdr:colOff>4731710</xdr:colOff>
      <xdr:row>186</xdr:row>
      <xdr:rowOff>50852</xdr:rowOff>
    </xdr:to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7031" y="30509302"/>
          <a:ext cx="4680000" cy="3491371"/>
        </a:xfrm>
        <a:prstGeom prst="rect">
          <a:avLst/>
        </a:prstGeom>
      </xdr:spPr>
    </xdr:pic>
    <xdr:clientData/>
  </xdr:twoCellAnchor>
  <xdr:twoCellAnchor editAs="oneCell">
    <xdr:from>
      <xdr:col>3</xdr:col>
      <xdr:colOff>49633</xdr:colOff>
      <xdr:row>203</xdr:row>
      <xdr:rowOff>93493</xdr:rowOff>
    </xdr:from>
    <xdr:to>
      <xdr:col>3</xdr:col>
      <xdr:colOff>4729633</xdr:colOff>
      <xdr:row>217</xdr:row>
      <xdr:rowOff>86586</xdr:rowOff>
    </xdr:to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6083" y="39679393"/>
          <a:ext cx="4680000" cy="2660093"/>
        </a:xfrm>
        <a:prstGeom prst="rect">
          <a:avLst/>
        </a:prstGeom>
      </xdr:spPr>
    </xdr:pic>
    <xdr:clientData/>
  </xdr:twoCellAnchor>
  <xdr:twoCellAnchor editAs="oneCell">
    <xdr:from>
      <xdr:col>3</xdr:col>
      <xdr:colOff>53955</xdr:colOff>
      <xdr:row>234</xdr:row>
      <xdr:rowOff>58763</xdr:rowOff>
    </xdr:from>
    <xdr:to>
      <xdr:col>3</xdr:col>
      <xdr:colOff>4733955</xdr:colOff>
      <xdr:row>248</xdr:row>
      <xdr:rowOff>51856</xdr:rowOff>
    </xdr:to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405" y="45550163"/>
          <a:ext cx="4680000" cy="2660093"/>
        </a:xfrm>
        <a:prstGeom prst="rect">
          <a:avLst/>
        </a:prstGeom>
      </xdr:spPr>
    </xdr:pic>
    <xdr:clientData/>
  </xdr:twoCellAnchor>
  <xdr:twoCellAnchor editAs="oneCell">
    <xdr:from>
      <xdr:col>3</xdr:col>
      <xdr:colOff>60600</xdr:colOff>
      <xdr:row>264</xdr:row>
      <xdr:rowOff>188588</xdr:rowOff>
    </xdr:from>
    <xdr:to>
      <xdr:col>3</xdr:col>
      <xdr:colOff>4740600</xdr:colOff>
      <xdr:row>278</xdr:row>
      <xdr:rowOff>181681</xdr:rowOff>
    </xdr:to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050" y="51394988"/>
          <a:ext cx="4680000" cy="2660093"/>
        </a:xfrm>
        <a:prstGeom prst="rect">
          <a:avLst/>
        </a:prstGeom>
      </xdr:spPr>
    </xdr:pic>
    <xdr:clientData/>
  </xdr:twoCellAnchor>
  <xdr:twoCellAnchor editAs="oneCell">
    <xdr:from>
      <xdr:col>3</xdr:col>
      <xdr:colOff>58523</xdr:colOff>
      <xdr:row>296</xdr:row>
      <xdr:rowOff>103827</xdr:rowOff>
    </xdr:from>
    <xdr:to>
      <xdr:col>3</xdr:col>
      <xdr:colOff>4738523</xdr:colOff>
      <xdr:row>310</xdr:row>
      <xdr:rowOff>96920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973" y="57406227"/>
          <a:ext cx="4680000" cy="2660093"/>
        </a:xfrm>
        <a:prstGeom prst="rect">
          <a:avLst/>
        </a:prstGeom>
      </xdr:spPr>
    </xdr:pic>
    <xdr:clientData/>
  </xdr:twoCellAnchor>
  <xdr:twoCellAnchor editAs="oneCell">
    <xdr:from>
      <xdr:col>4</xdr:col>
      <xdr:colOff>66432</xdr:colOff>
      <xdr:row>14</xdr:row>
      <xdr:rowOff>99974</xdr:rowOff>
    </xdr:from>
    <xdr:to>
      <xdr:col>4</xdr:col>
      <xdr:colOff>1980469</xdr:colOff>
      <xdr:row>20</xdr:row>
      <xdr:rowOff>114299</xdr:rowOff>
    </xdr:to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03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3214649"/>
          <a:ext cx="1914037" cy="1157325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28576</xdr:rowOff>
    </xdr:from>
    <xdr:to>
      <xdr:col>12</xdr:col>
      <xdr:colOff>0</xdr:colOff>
      <xdr:row>0</xdr:row>
      <xdr:rowOff>390525</xdr:rowOff>
    </xdr:to>
    <xdr:sp macro="" textlink="">
      <xdr:nvSpPr>
        <xdr:cNvPr id="177" name="Стрелка: пятиугольник 176">
          <a:hlinkClick xmlns:r="http://schemas.openxmlformats.org/officeDocument/2006/relationships" r:id="rId11"/>
          <a:extLst>
            <a:ext uri="{FF2B5EF4-FFF2-40B4-BE49-F238E27FC236}">
              <a16:creationId xmlns="" xmlns:a16="http://schemas.microsoft.com/office/drawing/2014/main" id="{00000000-0008-0000-0300-0000B1000000}"/>
            </a:ext>
          </a:extLst>
        </xdr:cNvPr>
        <xdr:cNvSpPr/>
      </xdr:nvSpPr>
      <xdr:spPr>
        <a:xfrm flipH="1">
          <a:off x="17459322" y="28576"/>
          <a:ext cx="214312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66432</xdr:colOff>
      <xdr:row>45</xdr:row>
      <xdr:rowOff>99974</xdr:rowOff>
    </xdr:from>
    <xdr:ext cx="1914037" cy="1157325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0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7004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76</xdr:row>
      <xdr:rowOff>99974</xdr:rowOff>
    </xdr:from>
    <xdr:ext cx="1914037" cy="1157325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7004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107</xdr:row>
      <xdr:rowOff>99974</xdr:rowOff>
    </xdr:from>
    <xdr:ext cx="1914037" cy="1157325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3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7004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138</xdr:row>
      <xdr:rowOff>99974</xdr:rowOff>
    </xdr:from>
    <xdr:ext cx="1914037" cy="1157325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3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7004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169</xdr:row>
      <xdr:rowOff>99974</xdr:rowOff>
    </xdr:from>
    <xdr:ext cx="1914037" cy="1157325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03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7004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200</xdr:row>
      <xdr:rowOff>99974</xdr:rowOff>
    </xdr:from>
    <xdr:ext cx="1914037" cy="1157325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3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7004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231</xdr:row>
      <xdr:rowOff>99974</xdr:rowOff>
    </xdr:from>
    <xdr:ext cx="1914037" cy="1157325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03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7004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262</xdr:row>
      <xdr:rowOff>99974</xdr:rowOff>
    </xdr:from>
    <xdr:ext cx="1914037" cy="1157325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03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7004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293</xdr:row>
      <xdr:rowOff>99974</xdr:rowOff>
    </xdr:from>
    <xdr:ext cx="1914037" cy="1157325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3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7004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326</xdr:row>
      <xdr:rowOff>104774</xdr:rowOff>
    </xdr:from>
    <xdr:ext cx="1908000" cy="1120442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3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77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332</xdr:row>
      <xdr:rowOff>128589</xdr:rowOff>
    </xdr:from>
    <xdr:ext cx="1908000" cy="1124116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3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44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320</xdr:row>
      <xdr:rowOff>86914</xdr:rowOff>
    </xdr:from>
    <xdr:ext cx="1908000" cy="1116692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3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716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314</xdr:row>
      <xdr:rowOff>48816</xdr:rowOff>
    </xdr:from>
    <xdr:ext cx="1908000" cy="1127750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03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35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338</xdr:row>
      <xdr:rowOff>159545</xdr:rowOff>
    </xdr:from>
    <xdr:ext cx="1908000" cy="1122807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03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5577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357</xdr:row>
      <xdr:rowOff>104774</xdr:rowOff>
    </xdr:from>
    <xdr:ext cx="1908000" cy="1120442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03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3236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363</xdr:row>
      <xdr:rowOff>128589</xdr:rowOff>
    </xdr:from>
    <xdr:ext cx="1908000" cy="1124116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03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4403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351</xdr:row>
      <xdr:rowOff>86914</xdr:rowOff>
    </xdr:from>
    <xdr:ext cx="1908000" cy="1116692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03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075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345</xdr:row>
      <xdr:rowOff>48816</xdr:rowOff>
    </xdr:from>
    <xdr:ext cx="1908000" cy="1127750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03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0894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369</xdr:row>
      <xdr:rowOff>159545</xdr:rowOff>
    </xdr:from>
    <xdr:ext cx="1908000" cy="1122807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03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5577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388</xdr:row>
      <xdr:rowOff>104774</xdr:rowOff>
    </xdr:from>
    <xdr:ext cx="1908000" cy="1120442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03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3236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394</xdr:row>
      <xdr:rowOff>128589</xdr:rowOff>
    </xdr:from>
    <xdr:ext cx="1908000" cy="1124116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03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4403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382</xdr:row>
      <xdr:rowOff>86914</xdr:rowOff>
    </xdr:from>
    <xdr:ext cx="1908000" cy="1116692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03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075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376</xdr:row>
      <xdr:rowOff>48816</xdr:rowOff>
    </xdr:from>
    <xdr:ext cx="1908000" cy="1127750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03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0894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400</xdr:row>
      <xdr:rowOff>159545</xdr:rowOff>
    </xdr:from>
    <xdr:ext cx="1908000" cy="1122807"/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03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5577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419</xdr:row>
      <xdr:rowOff>104774</xdr:rowOff>
    </xdr:from>
    <xdr:ext cx="1908000" cy="1120442"/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03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3236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425</xdr:row>
      <xdr:rowOff>128589</xdr:rowOff>
    </xdr:from>
    <xdr:ext cx="1908000" cy="1124116"/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03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4403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413</xdr:row>
      <xdr:rowOff>86914</xdr:rowOff>
    </xdr:from>
    <xdr:ext cx="1908000" cy="1116692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03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075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407</xdr:row>
      <xdr:rowOff>48816</xdr:rowOff>
    </xdr:from>
    <xdr:ext cx="1908000" cy="1127750"/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03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0894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431</xdr:row>
      <xdr:rowOff>159545</xdr:rowOff>
    </xdr:from>
    <xdr:ext cx="1908000" cy="1122807"/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03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5577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450</xdr:row>
      <xdr:rowOff>104774</xdr:rowOff>
    </xdr:from>
    <xdr:ext cx="1908000" cy="1120442"/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03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3236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456</xdr:row>
      <xdr:rowOff>128589</xdr:rowOff>
    </xdr:from>
    <xdr:ext cx="1908000" cy="1124116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0300-00008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4403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444</xdr:row>
      <xdr:rowOff>86914</xdr:rowOff>
    </xdr:from>
    <xdr:ext cx="1908000" cy="1116692"/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03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075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438</xdr:row>
      <xdr:rowOff>48816</xdr:rowOff>
    </xdr:from>
    <xdr:ext cx="1908000" cy="1127750"/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03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0894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462</xdr:row>
      <xdr:rowOff>159545</xdr:rowOff>
    </xdr:from>
    <xdr:ext cx="1908000" cy="1122807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03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5577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481</xdr:row>
      <xdr:rowOff>104774</xdr:rowOff>
    </xdr:from>
    <xdr:ext cx="1908000" cy="1120442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03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3236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487</xdr:row>
      <xdr:rowOff>128589</xdr:rowOff>
    </xdr:from>
    <xdr:ext cx="1908000" cy="1124116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03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4403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475</xdr:row>
      <xdr:rowOff>86914</xdr:rowOff>
    </xdr:from>
    <xdr:ext cx="1908000" cy="1116692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03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075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469</xdr:row>
      <xdr:rowOff>48816</xdr:rowOff>
    </xdr:from>
    <xdr:ext cx="1908000" cy="1127750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03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0894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493</xdr:row>
      <xdr:rowOff>159545</xdr:rowOff>
    </xdr:from>
    <xdr:ext cx="1908000" cy="1122807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03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5577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512</xdr:row>
      <xdr:rowOff>104774</xdr:rowOff>
    </xdr:from>
    <xdr:ext cx="1908000" cy="1120442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03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3236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518</xdr:row>
      <xdr:rowOff>128589</xdr:rowOff>
    </xdr:from>
    <xdr:ext cx="1908000" cy="1124116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03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4403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506</xdr:row>
      <xdr:rowOff>86914</xdr:rowOff>
    </xdr:from>
    <xdr:ext cx="1908000" cy="1116692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03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075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500</xdr:row>
      <xdr:rowOff>48816</xdr:rowOff>
    </xdr:from>
    <xdr:ext cx="1908000" cy="1127750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03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0894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524</xdr:row>
      <xdr:rowOff>159545</xdr:rowOff>
    </xdr:from>
    <xdr:ext cx="1908000" cy="1122807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03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5577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543</xdr:row>
      <xdr:rowOff>104774</xdr:rowOff>
    </xdr:from>
    <xdr:ext cx="1908000" cy="1120442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03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3236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549</xdr:row>
      <xdr:rowOff>128589</xdr:rowOff>
    </xdr:from>
    <xdr:ext cx="1908000" cy="1124116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03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4403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537</xdr:row>
      <xdr:rowOff>86914</xdr:rowOff>
    </xdr:from>
    <xdr:ext cx="1908000" cy="1116692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0300-00009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075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531</xdr:row>
      <xdr:rowOff>48816</xdr:rowOff>
    </xdr:from>
    <xdr:ext cx="1908000" cy="1127750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03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0894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555</xdr:row>
      <xdr:rowOff>159545</xdr:rowOff>
    </xdr:from>
    <xdr:ext cx="1908000" cy="1122807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03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5577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574</xdr:row>
      <xdr:rowOff>104774</xdr:rowOff>
    </xdr:from>
    <xdr:ext cx="1908000" cy="1120442"/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03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3236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580</xdr:row>
      <xdr:rowOff>128589</xdr:rowOff>
    </xdr:from>
    <xdr:ext cx="1908000" cy="1124116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0300-0000A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4403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568</xdr:row>
      <xdr:rowOff>86914</xdr:rowOff>
    </xdr:from>
    <xdr:ext cx="1908000" cy="1116692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0300-0000A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075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562</xdr:row>
      <xdr:rowOff>48816</xdr:rowOff>
    </xdr:from>
    <xdr:ext cx="1908000" cy="1127750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03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0894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586</xdr:row>
      <xdr:rowOff>159545</xdr:rowOff>
    </xdr:from>
    <xdr:ext cx="1908000" cy="1122807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03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55772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605</xdr:row>
      <xdr:rowOff>104774</xdr:rowOff>
    </xdr:from>
    <xdr:ext cx="1908000" cy="1120442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0300-0000A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32364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611</xdr:row>
      <xdr:rowOff>128589</xdr:rowOff>
    </xdr:from>
    <xdr:ext cx="1908000" cy="1124116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03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44032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599</xdr:row>
      <xdr:rowOff>86914</xdr:rowOff>
    </xdr:from>
    <xdr:ext cx="1908000" cy="1116692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03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0756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593</xdr:row>
      <xdr:rowOff>48816</xdr:rowOff>
    </xdr:from>
    <xdr:ext cx="1908000" cy="1127750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03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08945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617</xdr:row>
      <xdr:rowOff>159545</xdr:rowOff>
    </xdr:from>
    <xdr:ext cx="1908000" cy="1122807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03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5577245"/>
          <a:ext cx="1908000" cy="1122807"/>
        </a:xfrm>
        <a:prstGeom prst="rect">
          <a:avLst/>
        </a:prstGeom>
      </xdr:spPr>
    </xdr:pic>
    <xdr:clientData/>
  </xdr:oneCellAnchor>
  <xdr:twoCellAnchor editAs="oneCell">
    <xdr:from>
      <xdr:col>3</xdr:col>
      <xdr:colOff>95250</xdr:colOff>
      <xdr:row>4</xdr:row>
      <xdr:rowOff>66675</xdr:rowOff>
    </xdr:from>
    <xdr:to>
      <xdr:col>3</xdr:col>
      <xdr:colOff>2287370</xdr:colOff>
      <xdr:row>10</xdr:row>
      <xdr:rowOff>114299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771650"/>
          <a:ext cx="2192120" cy="1181099"/>
        </a:xfrm>
        <a:prstGeom prst="rect">
          <a:avLst/>
        </a:prstGeom>
      </xdr:spPr>
    </xdr:pic>
    <xdr:clientData/>
  </xdr:twoCellAnchor>
  <xdr:twoCellAnchor editAs="oneCell">
    <xdr:from>
      <xdr:col>3</xdr:col>
      <xdr:colOff>2409825</xdr:colOff>
      <xdr:row>4</xdr:row>
      <xdr:rowOff>28349</xdr:rowOff>
    </xdr:from>
    <xdr:to>
      <xdr:col>3</xdr:col>
      <xdr:colOff>4667250</xdr:colOff>
      <xdr:row>10</xdr:row>
      <xdr:rowOff>36978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1733324"/>
          <a:ext cx="2257425" cy="1142104"/>
        </a:xfrm>
        <a:prstGeom prst="rect">
          <a:avLst/>
        </a:prstGeom>
      </xdr:spPr>
    </xdr:pic>
    <xdr:clientData/>
  </xdr:twoCellAnchor>
  <xdr:oneCellAnchor>
    <xdr:from>
      <xdr:col>3</xdr:col>
      <xdr:colOff>54269</xdr:colOff>
      <xdr:row>43</xdr:row>
      <xdr:rowOff>113462</xdr:rowOff>
    </xdr:from>
    <xdr:ext cx="4693607" cy="3732825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03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719" y="3332912"/>
          <a:ext cx="4693607" cy="3732825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35</xdr:row>
      <xdr:rowOff>66675</xdr:rowOff>
    </xdr:from>
    <xdr:ext cx="2192120" cy="1181099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03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771650"/>
          <a:ext cx="2192120" cy="1181099"/>
        </a:xfrm>
        <a:prstGeom prst="rect">
          <a:avLst/>
        </a:prstGeom>
      </xdr:spPr>
    </xdr:pic>
    <xdr:clientData/>
  </xdr:oneCellAnchor>
  <xdr:oneCellAnchor>
    <xdr:from>
      <xdr:col>3</xdr:col>
      <xdr:colOff>2409825</xdr:colOff>
      <xdr:row>35</xdr:row>
      <xdr:rowOff>28349</xdr:rowOff>
    </xdr:from>
    <xdr:ext cx="2257425" cy="1142104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03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1733324"/>
          <a:ext cx="2257425" cy="1142104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66</xdr:row>
      <xdr:rowOff>66675</xdr:rowOff>
    </xdr:from>
    <xdr:ext cx="2192120" cy="1181099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0300-0000A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771650"/>
          <a:ext cx="2192120" cy="1181099"/>
        </a:xfrm>
        <a:prstGeom prst="rect">
          <a:avLst/>
        </a:prstGeom>
      </xdr:spPr>
    </xdr:pic>
    <xdr:clientData/>
  </xdr:oneCellAnchor>
  <xdr:oneCellAnchor>
    <xdr:from>
      <xdr:col>3</xdr:col>
      <xdr:colOff>2409825</xdr:colOff>
      <xdr:row>66</xdr:row>
      <xdr:rowOff>28349</xdr:rowOff>
    </xdr:from>
    <xdr:ext cx="2257425" cy="1142104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03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1733324"/>
          <a:ext cx="2257425" cy="1142104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98</xdr:row>
      <xdr:rowOff>9525</xdr:rowOff>
    </xdr:from>
    <xdr:ext cx="2192120" cy="1181099"/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0300-0000B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02450"/>
          <a:ext cx="2192120" cy="1181099"/>
        </a:xfrm>
        <a:prstGeom prst="rect">
          <a:avLst/>
        </a:prstGeom>
      </xdr:spPr>
    </xdr:pic>
    <xdr:clientData/>
  </xdr:oneCellAnchor>
  <xdr:oneCellAnchor>
    <xdr:from>
      <xdr:col>3</xdr:col>
      <xdr:colOff>2409825</xdr:colOff>
      <xdr:row>97</xdr:row>
      <xdr:rowOff>161699</xdr:rowOff>
    </xdr:from>
    <xdr:ext cx="2257425" cy="1142104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03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19564124"/>
          <a:ext cx="2257425" cy="1142104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129</xdr:row>
      <xdr:rowOff>9525</xdr:rowOff>
    </xdr:from>
    <xdr:ext cx="2192120" cy="1181099"/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0300-0000B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02450"/>
          <a:ext cx="2192120" cy="1181099"/>
        </a:xfrm>
        <a:prstGeom prst="rect">
          <a:avLst/>
        </a:prstGeom>
      </xdr:spPr>
    </xdr:pic>
    <xdr:clientData/>
  </xdr:oneCellAnchor>
  <xdr:oneCellAnchor>
    <xdr:from>
      <xdr:col>3</xdr:col>
      <xdr:colOff>2409825</xdr:colOff>
      <xdr:row>128</xdr:row>
      <xdr:rowOff>161699</xdr:rowOff>
    </xdr:from>
    <xdr:ext cx="2257425" cy="1142104"/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0300-0000B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19564124"/>
          <a:ext cx="2257425" cy="1142104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160</xdr:row>
      <xdr:rowOff>9525</xdr:rowOff>
    </xdr:from>
    <xdr:ext cx="2192120" cy="1181099"/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0300-0000B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02450"/>
          <a:ext cx="2192120" cy="1181099"/>
        </a:xfrm>
        <a:prstGeom prst="rect">
          <a:avLst/>
        </a:prstGeom>
      </xdr:spPr>
    </xdr:pic>
    <xdr:clientData/>
  </xdr:oneCellAnchor>
  <xdr:oneCellAnchor>
    <xdr:from>
      <xdr:col>3</xdr:col>
      <xdr:colOff>2409825</xdr:colOff>
      <xdr:row>159</xdr:row>
      <xdr:rowOff>161699</xdr:rowOff>
    </xdr:from>
    <xdr:ext cx="2257425" cy="1142104"/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00000000-0008-0000-03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19564124"/>
          <a:ext cx="2257425" cy="1142104"/>
        </a:xfrm>
        <a:prstGeom prst="rect">
          <a:avLst/>
        </a:prstGeom>
      </xdr:spPr>
    </xdr:pic>
    <xdr:clientData/>
  </xdr:oneCellAnchor>
  <xdr:twoCellAnchor editAs="oneCell">
    <xdr:from>
      <xdr:col>3</xdr:col>
      <xdr:colOff>1104899</xdr:colOff>
      <xdr:row>189</xdr:row>
      <xdr:rowOff>123826</xdr:rowOff>
    </xdr:from>
    <xdr:to>
      <xdr:col>3</xdr:col>
      <xdr:colOff>3787639</xdr:colOff>
      <xdr:row>196</xdr:row>
      <xdr:rowOff>14326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81349" y="37042726"/>
          <a:ext cx="2682740" cy="12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923925</xdr:colOff>
      <xdr:row>196</xdr:row>
      <xdr:rowOff>47625</xdr:rowOff>
    </xdr:from>
    <xdr:to>
      <xdr:col>3</xdr:col>
      <xdr:colOff>3707472</xdr:colOff>
      <xdr:row>201</xdr:row>
      <xdr:rowOff>175125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0375" y="38300025"/>
          <a:ext cx="2783547" cy="1080000"/>
        </a:xfrm>
        <a:prstGeom prst="rect">
          <a:avLst/>
        </a:prstGeom>
      </xdr:spPr>
    </xdr:pic>
    <xdr:clientData/>
  </xdr:twoCellAnchor>
  <xdr:oneCellAnchor>
    <xdr:from>
      <xdr:col>3</xdr:col>
      <xdr:colOff>1104899</xdr:colOff>
      <xdr:row>220</xdr:row>
      <xdr:rowOff>123826</xdr:rowOff>
    </xdr:from>
    <xdr:ext cx="2682740" cy="1224000"/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0300-0000B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81349" y="37042726"/>
          <a:ext cx="2682740" cy="1224000"/>
        </a:xfrm>
        <a:prstGeom prst="rect">
          <a:avLst/>
        </a:prstGeom>
      </xdr:spPr>
    </xdr:pic>
    <xdr:clientData/>
  </xdr:oneCellAnchor>
  <xdr:oneCellAnchor>
    <xdr:from>
      <xdr:col>3</xdr:col>
      <xdr:colOff>923925</xdr:colOff>
      <xdr:row>227</xdr:row>
      <xdr:rowOff>47625</xdr:rowOff>
    </xdr:from>
    <xdr:ext cx="2783547" cy="1080000"/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0300-0000B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0375" y="38300025"/>
          <a:ext cx="2783547" cy="1080000"/>
        </a:xfrm>
        <a:prstGeom prst="rect">
          <a:avLst/>
        </a:prstGeom>
      </xdr:spPr>
    </xdr:pic>
    <xdr:clientData/>
  </xdr:oneCellAnchor>
  <xdr:oneCellAnchor>
    <xdr:from>
      <xdr:col>3</xdr:col>
      <xdr:colOff>1114424</xdr:colOff>
      <xdr:row>252</xdr:row>
      <xdr:rowOff>142876</xdr:rowOff>
    </xdr:from>
    <xdr:ext cx="2682740" cy="1224000"/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0300-0000B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4" y="49063276"/>
          <a:ext cx="2682740" cy="1224000"/>
        </a:xfrm>
        <a:prstGeom prst="rect">
          <a:avLst/>
        </a:prstGeom>
      </xdr:spPr>
    </xdr:pic>
    <xdr:clientData/>
  </xdr:oneCellAnchor>
  <xdr:oneCellAnchor>
    <xdr:from>
      <xdr:col>3</xdr:col>
      <xdr:colOff>933450</xdr:colOff>
      <xdr:row>259</xdr:row>
      <xdr:rowOff>66675</xdr:rowOff>
    </xdr:from>
    <xdr:ext cx="2783547" cy="1080000"/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0300-0000B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9900" y="50320575"/>
          <a:ext cx="2783547" cy="1080000"/>
        </a:xfrm>
        <a:prstGeom prst="rect">
          <a:avLst/>
        </a:prstGeom>
      </xdr:spPr>
    </xdr:pic>
    <xdr:clientData/>
  </xdr:oneCellAnchor>
  <xdr:oneCellAnchor>
    <xdr:from>
      <xdr:col>3</xdr:col>
      <xdr:colOff>1114424</xdr:colOff>
      <xdr:row>283</xdr:row>
      <xdr:rowOff>142876</xdr:rowOff>
    </xdr:from>
    <xdr:ext cx="2682740" cy="1224000"/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3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4" y="49063276"/>
          <a:ext cx="2682740" cy="1224000"/>
        </a:xfrm>
        <a:prstGeom prst="rect">
          <a:avLst/>
        </a:prstGeom>
      </xdr:spPr>
    </xdr:pic>
    <xdr:clientData/>
  </xdr:oneCellAnchor>
  <xdr:oneCellAnchor>
    <xdr:from>
      <xdr:col>3</xdr:col>
      <xdr:colOff>933450</xdr:colOff>
      <xdr:row>290</xdr:row>
      <xdr:rowOff>66675</xdr:rowOff>
    </xdr:from>
    <xdr:ext cx="2783547" cy="1080000"/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0300-0000C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9900" y="50320575"/>
          <a:ext cx="2783547" cy="1080000"/>
        </a:xfrm>
        <a:prstGeom prst="rect">
          <a:avLst/>
        </a:prstGeom>
      </xdr:spPr>
    </xdr:pic>
    <xdr:clientData/>
  </xdr:oneCellAnchor>
  <xdr:oneCellAnchor>
    <xdr:from>
      <xdr:col>3</xdr:col>
      <xdr:colOff>54269</xdr:colOff>
      <xdr:row>323</xdr:row>
      <xdr:rowOff>113462</xdr:rowOff>
    </xdr:from>
    <xdr:ext cx="4693607" cy="3732825"/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00000000-0008-0000-03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719" y="3332912"/>
          <a:ext cx="4693607" cy="3732825"/>
        </a:xfrm>
        <a:prstGeom prst="rect">
          <a:avLst/>
        </a:prstGeom>
      </xdr:spPr>
    </xdr:pic>
    <xdr:clientData/>
  </xdr:oneCellAnchor>
  <xdr:oneCellAnchor>
    <xdr:from>
      <xdr:col>3</xdr:col>
      <xdr:colOff>75560</xdr:colOff>
      <xdr:row>385</xdr:row>
      <xdr:rowOff>157204</xdr:rowOff>
    </xdr:from>
    <xdr:ext cx="4693607" cy="3501522"/>
    <xdr:pic>
      <xdr:nvPicPr>
        <xdr:cNvPr id="196" name="Рисунок 195">
          <a:extLst>
            <a:ext uri="{FF2B5EF4-FFF2-40B4-BE49-F238E27FC236}">
              <a16:creationId xmlns="" xmlns:a16="http://schemas.microsoft.com/office/drawing/2014/main" id="{00000000-0008-0000-03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010" y="15178129"/>
          <a:ext cx="4693607" cy="3501522"/>
        </a:xfrm>
        <a:prstGeom prst="rect">
          <a:avLst/>
        </a:prstGeom>
      </xdr:spPr>
    </xdr:pic>
    <xdr:clientData/>
  </xdr:oneCellAnchor>
  <xdr:oneCellAnchor>
    <xdr:from>
      <xdr:col>3</xdr:col>
      <xdr:colOff>47867</xdr:colOff>
      <xdr:row>416</xdr:row>
      <xdr:rowOff>159927</xdr:rowOff>
    </xdr:from>
    <xdr:ext cx="4693607" cy="3513680"/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03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317" y="21086352"/>
          <a:ext cx="4693607" cy="3513680"/>
        </a:xfrm>
        <a:prstGeom prst="rect">
          <a:avLst/>
        </a:prstGeom>
      </xdr:spPr>
    </xdr:pic>
    <xdr:clientData/>
  </xdr:oneCellAnchor>
  <xdr:oneCellAnchor>
    <xdr:from>
      <xdr:col>3</xdr:col>
      <xdr:colOff>52190</xdr:colOff>
      <xdr:row>448</xdr:row>
      <xdr:rowOff>63397</xdr:rowOff>
    </xdr:from>
    <xdr:ext cx="4693607" cy="3501522"/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00000000-0008-0000-03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640" y="27076297"/>
          <a:ext cx="4693607" cy="3501522"/>
        </a:xfrm>
        <a:prstGeom prst="rect">
          <a:avLst/>
        </a:prstGeom>
      </xdr:spPr>
    </xdr:pic>
    <xdr:clientData/>
  </xdr:oneCellAnchor>
  <xdr:oneCellAnchor>
    <xdr:from>
      <xdr:col>3</xdr:col>
      <xdr:colOff>51710</xdr:colOff>
      <xdr:row>478</xdr:row>
      <xdr:rowOff>178981</xdr:rowOff>
    </xdr:from>
    <xdr:ext cx="4680000" cy="3491371"/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00000000-0008-0000-03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160" y="32906881"/>
          <a:ext cx="4680000" cy="3491371"/>
        </a:xfrm>
        <a:prstGeom prst="rect">
          <a:avLst/>
        </a:prstGeom>
      </xdr:spPr>
    </xdr:pic>
    <xdr:clientData/>
  </xdr:oneCellAnchor>
  <xdr:oneCellAnchor>
    <xdr:from>
      <xdr:col>3</xdr:col>
      <xdr:colOff>49633</xdr:colOff>
      <xdr:row>514</xdr:row>
      <xdr:rowOff>93493</xdr:rowOff>
    </xdr:from>
    <xdr:ext cx="4680000" cy="2660093"/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03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6083" y="39679393"/>
          <a:ext cx="4680000" cy="2660093"/>
        </a:xfrm>
        <a:prstGeom prst="rect">
          <a:avLst/>
        </a:prstGeom>
      </xdr:spPr>
    </xdr:pic>
    <xdr:clientData/>
  </xdr:oneCellAnchor>
  <xdr:oneCellAnchor>
    <xdr:from>
      <xdr:col>3</xdr:col>
      <xdr:colOff>53955</xdr:colOff>
      <xdr:row>545</xdr:row>
      <xdr:rowOff>58763</xdr:rowOff>
    </xdr:from>
    <xdr:ext cx="4680000" cy="2660093"/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03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405" y="45550163"/>
          <a:ext cx="4680000" cy="2660093"/>
        </a:xfrm>
        <a:prstGeom prst="rect">
          <a:avLst/>
        </a:prstGeom>
      </xdr:spPr>
    </xdr:pic>
    <xdr:clientData/>
  </xdr:oneCellAnchor>
  <xdr:oneCellAnchor>
    <xdr:from>
      <xdr:col>3</xdr:col>
      <xdr:colOff>60600</xdr:colOff>
      <xdr:row>575</xdr:row>
      <xdr:rowOff>188588</xdr:rowOff>
    </xdr:from>
    <xdr:ext cx="4680000" cy="2660093"/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00000000-0008-0000-03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050" y="51394988"/>
          <a:ext cx="4680000" cy="2660093"/>
        </a:xfrm>
        <a:prstGeom prst="rect">
          <a:avLst/>
        </a:prstGeom>
      </xdr:spPr>
    </xdr:pic>
    <xdr:clientData/>
  </xdr:oneCellAnchor>
  <xdr:oneCellAnchor>
    <xdr:from>
      <xdr:col>3</xdr:col>
      <xdr:colOff>58523</xdr:colOff>
      <xdr:row>607</xdr:row>
      <xdr:rowOff>103827</xdr:rowOff>
    </xdr:from>
    <xdr:ext cx="4680000" cy="2660093"/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03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973" y="57406227"/>
          <a:ext cx="4680000" cy="2660093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315</xdr:row>
      <xdr:rowOff>66675</xdr:rowOff>
    </xdr:from>
    <xdr:ext cx="2192120" cy="1181099"/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00000000-0008-0000-0300-0000C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771650"/>
          <a:ext cx="2192120" cy="1181099"/>
        </a:xfrm>
        <a:prstGeom prst="rect">
          <a:avLst/>
        </a:prstGeom>
      </xdr:spPr>
    </xdr:pic>
    <xdr:clientData/>
  </xdr:oneCellAnchor>
  <xdr:oneCellAnchor>
    <xdr:from>
      <xdr:col>3</xdr:col>
      <xdr:colOff>2409825</xdr:colOff>
      <xdr:row>315</xdr:row>
      <xdr:rowOff>28349</xdr:rowOff>
    </xdr:from>
    <xdr:ext cx="2257425" cy="1142104"/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3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1733324"/>
          <a:ext cx="2257425" cy="1142104"/>
        </a:xfrm>
        <a:prstGeom prst="rect">
          <a:avLst/>
        </a:prstGeom>
      </xdr:spPr>
    </xdr:pic>
    <xdr:clientData/>
  </xdr:oneCellAnchor>
  <xdr:oneCellAnchor>
    <xdr:from>
      <xdr:col>3</xdr:col>
      <xdr:colOff>54269</xdr:colOff>
      <xdr:row>354</xdr:row>
      <xdr:rowOff>113462</xdr:rowOff>
    </xdr:from>
    <xdr:ext cx="4693607" cy="3732825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03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719" y="9228887"/>
          <a:ext cx="4693607" cy="3732825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346</xdr:row>
      <xdr:rowOff>66675</xdr:rowOff>
    </xdr:from>
    <xdr:ext cx="2192120" cy="1181099"/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0000000-0008-0000-0300-0000C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7667625"/>
          <a:ext cx="2192120" cy="1181099"/>
        </a:xfrm>
        <a:prstGeom prst="rect">
          <a:avLst/>
        </a:prstGeom>
      </xdr:spPr>
    </xdr:pic>
    <xdr:clientData/>
  </xdr:oneCellAnchor>
  <xdr:oneCellAnchor>
    <xdr:from>
      <xdr:col>3</xdr:col>
      <xdr:colOff>2409825</xdr:colOff>
      <xdr:row>346</xdr:row>
      <xdr:rowOff>28349</xdr:rowOff>
    </xdr:from>
    <xdr:ext cx="2257425" cy="1142104"/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00000000-0008-0000-0300-0000D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7629299"/>
          <a:ext cx="2257425" cy="1142104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377</xdr:row>
      <xdr:rowOff>66675</xdr:rowOff>
    </xdr:from>
    <xdr:ext cx="2192120" cy="1181099"/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300-0000D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3563600"/>
          <a:ext cx="2192120" cy="1181099"/>
        </a:xfrm>
        <a:prstGeom prst="rect">
          <a:avLst/>
        </a:prstGeom>
      </xdr:spPr>
    </xdr:pic>
    <xdr:clientData/>
  </xdr:oneCellAnchor>
  <xdr:oneCellAnchor>
    <xdr:from>
      <xdr:col>3</xdr:col>
      <xdr:colOff>2409825</xdr:colOff>
      <xdr:row>377</xdr:row>
      <xdr:rowOff>28349</xdr:rowOff>
    </xdr:from>
    <xdr:ext cx="2257425" cy="1142104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0300-0000D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13525274"/>
          <a:ext cx="2257425" cy="1142104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409</xdr:row>
      <xdr:rowOff>9525</xdr:rowOff>
    </xdr:from>
    <xdr:ext cx="2192120" cy="1181099"/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0300-0000D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02450"/>
          <a:ext cx="2192120" cy="1181099"/>
        </a:xfrm>
        <a:prstGeom prst="rect">
          <a:avLst/>
        </a:prstGeom>
      </xdr:spPr>
    </xdr:pic>
    <xdr:clientData/>
  </xdr:oneCellAnchor>
  <xdr:oneCellAnchor>
    <xdr:from>
      <xdr:col>3</xdr:col>
      <xdr:colOff>2409825</xdr:colOff>
      <xdr:row>408</xdr:row>
      <xdr:rowOff>161699</xdr:rowOff>
    </xdr:from>
    <xdr:ext cx="2257425" cy="1142104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3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19564124"/>
          <a:ext cx="2257425" cy="1142104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440</xdr:row>
      <xdr:rowOff>9525</xdr:rowOff>
    </xdr:from>
    <xdr:ext cx="2192120" cy="1181099"/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0300-0000D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25498425"/>
          <a:ext cx="2192120" cy="1181099"/>
        </a:xfrm>
        <a:prstGeom prst="rect">
          <a:avLst/>
        </a:prstGeom>
      </xdr:spPr>
    </xdr:pic>
    <xdr:clientData/>
  </xdr:oneCellAnchor>
  <xdr:oneCellAnchor>
    <xdr:from>
      <xdr:col>3</xdr:col>
      <xdr:colOff>2409825</xdr:colOff>
      <xdr:row>439</xdr:row>
      <xdr:rowOff>161699</xdr:rowOff>
    </xdr:from>
    <xdr:ext cx="2257425" cy="1142104"/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0300-0000D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25460099"/>
          <a:ext cx="2257425" cy="1142104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471</xdr:row>
      <xdr:rowOff>9525</xdr:rowOff>
    </xdr:from>
    <xdr:ext cx="2192120" cy="1181099"/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00000000-0008-0000-0300-0000D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31403925"/>
          <a:ext cx="2192120" cy="1181099"/>
        </a:xfrm>
        <a:prstGeom prst="rect">
          <a:avLst/>
        </a:prstGeom>
      </xdr:spPr>
    </xdr:pic>
    <xdr:clientData/>
  </xdr:oneCellAnchor>
  <xdr:oneCellAnchor>
    <xdr:from>
      <xdr:col>3</xdr:col>
      <xdr:colOff>2409825</xdr:colOff>
      <xdr:row>470</xdr:row>
      <xdr:rowOff>161699</xdr:rowOff>
    </xdr:from>
    <xdr:ext cx="2257425" cy="1142104"/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0300-0000D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31365599"/>
          <a:ext cx="2257425" cy="1142104"/>
        </a:xfrm>
        <a:prstGeom prst="rect">
          <a:avLst/>
        </a:prstGeom>
      </xdr:spPr>
    </xdr:pic>
    <xdr:clientData/>
  </xdr:oneCellAnchor>
  <xdr:oneCellAnchor>
    <xdr:from>
      <xdr:col>3</xdr:col>
      <xdr:colOff>1104899</xdr:colOff>
      <xdr:row>500</xdr:row>
      <xdr:rowOff>123826</xdr:rowOff>
    </xdr:from>
    <xdr:ext cx="2682740" cy="1224000"/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0300-0000D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81349" y="37042726"/>
          <a:ext cx="2682740" cy="1224000"/>
        </a:xfrm>
        <a:prstGeom prst="rect">
          <a:avLst/>
        </a:prstGeom>
      </xdr:spPr>
    </xdr:pic>
    <xdr:clientData/>
  </xdr:oneCellAnchor>
  <xdr:oneCellAnchor>
    <xdr:from>
      <xdr:col>3</xdr:col>
      <xdr:colOff>923925</xdr:colOff>
      <xdr:row>507</xdr:row>
      <xdr:rowOff>47625</xdr:rowOff>
    </xdr:from>
    <xdr:ext cx="2783547" cy="1080000"/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0300-0000D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0375" y="38300025"/>
          <a:ext cx="2783547" cy="1080000"/>
        </a:xfrm>
        <a:prstGeom prst="rect">
          <a:avLst/>
        </a:prstGeom>
      </xdr:spPr>
    </xdr:pic>
    <xdr:clientData/>
  </xdr:oneCellAnchor>
  <xdr:oneCellAnchor>
    <xdr:from>
      <xdr:col>3</xdr:col>
      <xdr:colOff>1104899</xdr:colOff>
      <xdr:row>531</xdr:row>
      <xdr:rowOff>123826</xdr:rowOff>
    </xdr:from>
    <xdr:ext cx="2682740" cy="1224000"/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00000000-0008-0000-0300-0000D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81349" y="42948226"/>
          <a:ext cx="2682740" cy="1224000"/>
        </a:xfrm>
        <a:prstGeom prst="rect">
          <a:avLst/>
        </a:prstGeom>
      </xdr:spPr>
    </xdr:pic>
    <xdr:clientData/>
  </xdr:oneCellAnchor>
  <xdr:oneCellAnchor>
    <xdr:from>
      <xdr:col>3</xdr:col>
      <xdr:colOff>923925</xdr:colOff>
      <xdr:row>538</xdr:row>
      <xdr:rowOff>47625</xdr:rowOff>
    </xdr:from>
    <xdr:ext cx="2783547" cy="1080000"/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00000000-0008-0000-0300-0000D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0375" y="44205525"/>
          <a:ext cx="2783547" cy="1080000"/>
        </a:xfrm>
        <a:prstGeom prst="rect">
          <a:avLst/>
        </a:prstGeom>
      </xdr:spPr>
    </xdr:pic>
    <xdr:clientData/>
  </xdr:oneCellAnchor>
  <xdr:oneCellAnchor>
    <xdr:from>
      <xdr:col>3</xdr:col>
      <xdr:colOff>1114424</xdr:colOff>
      <xdr:row>563</xdr:row>
      <xdr:rowOff>142876</xdr:rowOff>
    </xdr:from>
    <xdr:ext cx="2682740" cy="1224000"/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00000000-0008-0000-0300-0000D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4" y="49063276"/>
          <a:ext cx="2682740" cy="1224000"/>
        </a:xfrm>
        <a:prstGeom prst="rect">
          <a:avLst/>
        </a:prstGeom>
      </xdr:spPr>
    </xdr:pic>
    <xdr:clientData/>
  </xdr:oneCellAnchor>
  <xdr:oneCellAnchor>
    <xdr:from>
      <xdr:col>3</xdr:col>
      <xdr:colOff>933450</xdr:colOff>
      <xdr:row>570</xdr:row>
      <xdr:rowOff>66675</xdr:rowOff>
    </xdr:from>
    <xdr:ext cx="2783547" cy="1080000"/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00000000-0008-0000-0300-0000D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9900" y="50320575"/>
          <a:ext cx="2783547" cy="1080000"/>
        </a:xfrm>
        <a:prstGeom prst="rect">
          <a:avLst/>
        </a:prstGeom>
      </xdr:spPr>
    </xdr:pic>
    <xdr:clientData/>
  </xdr:oneCellAnchor>
  <xdr:oneCellAnchor>
    <xdr:from>
      <xdr:col>3</xdr:col>
      <xdr:colOff>1114424</xdr:colOff>
      <xdr:row>594</xdr:row>
      <xdr:rowOff>142876</xdr:rowOff>
    </xdr:from>
    <xdr:ext cx="2682740" cy="1224000"/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0300-0000D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4" y="54968776"/>
          <a:ext cx="2682740" cy="1224000"/>
        </a:xfrm>
        <a:prstGeom prst="rect">
          <a:avLst/>
        </a:prstGeom>
      </xdr:spPr>
    </xdr:pic>
    <xdr:clientData/>
  </xdr:oneCellAnchor>
  <xdr:oneCellAnchor>
    <xdr:from>
      <xdr:col>3</xdr:col>
      <xdr:colOff>933450</xdr:colOff>
      <xdr:row>601</xdr:row>
      <xdr:rowOff>66675</xdr:rowOff>
    </xdr:from>
    <xdr:ext cx="2783547" cy="1080000"/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0300-0000E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9900" y="56226075"/>
          <a:ext cx="2783547" cy="108000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60104</xdr:colOff>
      <xdr:row>12</xdr:row>
      <xdr:rowOff>136510</xdr:rowOff>
    </xdr:from>
    <xdr:to>
      <xdr:col>3</xdr:col>
      <xdr:colOff>4740104</xdr:colOff>
      <xdr:row>32</xdr:row>
      <xdr:rowOff>47773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6559" y="2855465"/>
          <a:ext cx="4680000" cy="3730788"/>
        </a:xfrm>
        <a:prstGeom prst="rect">
          <a:avLst/>
        </a:prstGeom>
      </xdr:spPr>
    </xdr:pic>
    <xdr:clientData/>
  </xdr:twoCellAnchor>
  <xdr:twoCellAnchor editAs="oneCell">
    <xdr:from>
      <xdr:col>3</xdr:col>
      <xdr:colOff>63408</xdr:colOff>
      <xdr:row>74</xdr:row>
      <xdr:rowOff>180562</xdr:rowOff>
    </xdr:from>
    <xdr:to>
      <xdr:col>3</xdr:col>
      <xdr:colOff>4743408</xdr:colOff>
      <xdr:row>94</xdr:row>
      <xdr:rowOff>105754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9863" y="13931198"/>
          <a:ext cx="4680000" cy="3735192"/>
        </a:xfrm>
        <a:prstGeom prst="rect">
          <a:avLst/>
        </a:prstGeom>
      </xdr:spPr>
    </xdr:pic>
    <xdr:clientData/>
  </xdr:twoCellAnchor>
  <xdr:twoCellAnchor editAs="oneCell">
    <xdr:from>
      <xdr:col>3</xdr:col>
      <xdr:colOff>45319</xdr:colOff>
      <xdr:row>105</xdr:row>
      <xdr:rowOff>151267</xdr:rowOff>
    </xdr:from>
    <xdr:to>
      <xdr:col>3</xdr:col>
      <xdr:colOff>4725319</xdr:colOff>
      <xdr:row>125</xdr:row>
      <xdr:rowOff>76459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1774" y="19426403"/>
          <a:ext cx="4680000" cy="3735192"/>
        </a:xfrm>
        <a:prstGeom prst="rect">
          <a:avLst/>
        </a:prstGeom>
      </xdr:spPr>
    </xdr:pic>
    <xdr:clientData/>
  </xdr:twoCellAnchor>
  <xdr:twoCellAnchor editAs="oneCell">
    <xdr:from>
      <xdr:col>3</xdr:col>
      <xdr:colOff>59831</xdr:colOff>
      <xdr:row>136</xdr:row>
      <xdr:rowOff>79184</xdr:rowOff>
    </xdr:from>
    <xdr:to>
      <xdr:col>3</xdr:col>
      <xdr:colOff>4739831</xdr:colOff>
      <xdr:row>156</xdr:row>
      <xdr:rowOff>4376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6286" y="24878820"/>
          <a:ext cx="4680000" cy="3735192"/>
        </a:xfrm>
        <a:prstGeom prst="rect">
          <a:avLst/>
        </a:prstGeom>
      </xdr:spPr>
    </xdr:pic>
    <xdr:clientData/>
  </xdr:twoCellAnchor>
  <xdr:twoCellAnchor editAs="oneCell">
    <xdr:from>
      <xdr:col>3</xdr:col>
      <xdr:colOff>53966</xdr:colOff>
      <xdr:row>167</xdr:row>
      <xdr:rowOff>153800</xdr:rowOff>
    </xdr:from>
    <xdr:to>
      <xdr:col>3</xdr:col>
      <xdr:colOff>4733966</xdr:colOff>
      <xdr:row>186</xdr:row>
      <xdr:rowOff>66367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0421" y="30477936"/>
          <a:ext cx="4680000" cy="3532067"/>
        </a:xfrm>
        <a:prstGeom prst="rect">
          <a:avLst/>
        </a:prstGeom>
      </xdr:spPr>
    </xdr:pic>
    <xdr:clientData/>
  </xdr:twoCellAnchor>
  <xdr:twoCellAnchor editAs="oneCell">
    <xdr:from>
      <xdr:col>3</xdr:col>
      <xdr:colOff>58290</xdr:colOff>
      <xdr:row>203</xdr:row>
      <xdr:rowOff>131744</xdr:rowOff>
    </xdr:from>
    <xdr:to>
      <xdr:col>3</xdr:col>
      <xdr:colOff>4738290</xdr:colOff>
      <xdr:row>217</xdr:row>
      <xdr:rowOff>132738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740" y="39736694"/>
          <a:ext cx="4680000" cy="2667994"/>
        </a:xfrm>
        <a:prstGeom prst="rect">
          <a:avLst/>
        </a:prstGeom>
      </xdr:spPr>
    </xdr:pic>
    <xdr:clientData/>
  </xdr:twoCellAnchor>
  <xdr:twoCellAnchor editAs="oneCell">
    <xdr:from>
      <xdr:col>3</xdr:col>
      <xdr:colOff>58898</xdr:colOff>
      <xdr:row>234</xdr:row>
      <xdr:rowOff>91243</xdr:rowOff>
    </xdr:from>
    <xdr:to>
      <xdr:col>3</xdr:col>
      <xdr:colOff>4738898</xdr:colOff>
      <xdr:row>248</xdr:row>
      <xdr:rowOff>92237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5348" y="45601693"/>
          <a:ext cx="4680000" cy="2667994"/>
        </a:xfrm>
        <a:prstGeom prst="rect">
          <a:avLst/>
        </a:prstGeom>
      </xdr:spPr>
    </xdr:pic>
    <xdr:clientData/>
  </xdr:twoCellAnchor>
  <xdr:twoCellAnchor editAs="oneCell">
    <xdr:from>
      <xdr:col>3</xdr:col>
      <xdr:colOff>54714</xdr:colOff>
      <xdr:row>264</xdr:row>
      <xdr:rowOff>136213</xdr:rowOff>
    </xdr:from>
    <xdr:to>
      <xdr:col>3</xdr:col>
      <xdr:colOff>4734714</xdr:colOff>
      <xdr:row>278</xdr:row>
      <xdr:rowOff>141126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1169" y="47795849"/>
          <a:ext cx="4680000" cy="2671913"/>
        </a:xfrm>
        <a:prstGeom prst="rect">
          <a:avLst/>
        </a:prstGeom>
      </xdr:spPr>
    </xdr:pic>
    <xdr:clientData/>
  </xdr:twoCellAnchor>
  <xdr:twoCellAnchor editAs="oneCell">
    <xdr:from>
      <xdr:col>3</xdr:col>
      <xdr:colOff>47831</xdr:colOff>
      <xdr:row>295</xdr:row>
      <xdr:rowOff>43760</xdr:rowOff>
    </xdr:from>
    <xdr:to>
      <xdr:col>3</xdr:col>
      <xdr:colOff>4727831</xdr:colOff>
      <xdr:row>309</xdr:row>
      <xdr:rowOff>44754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4286" y="53227896"/>
          <a:ext cx="4680000" cy="2667994"/>
        </a:xfrm>
        <a:prstGeom prst="rect">
          <a:avLst/>
        </a:prstGeom>
      </xdr:spPr>
    </xdr:pic>
    <xdr:clientData/>
  </xdr:twoCellAnchor>
  <xdr:twoCellAnchor editAs="oneCell">
    <xdr:from>
      <xdr:col>4</xdr:col>
      <xdr:colOff>66432</xdr:colOff>
      <xdr:row>14</xdr:row>
      <xdr:rowOff>99974</xdr:rowOff>
    </xdr:from>
    <xdr:to>
      <xdr:col>4</xdr:col>
      <xdr:colOff>1980469</xdr:colOff>
      <xdr:row>20</xdr:row>
      <xdr:rowOff>99974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709949"/>
          <a:ext cx="1914037" cy="1143000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4" name="Стрелка: пятиугольник 13">
          <a:hlinkClick xmlns:r="http://schemas.openxmlformats.org/officeDocument/2006/relationships" r:id="rId11"/>
          <a:extLst>
            <a:ext uri="{FF2B5EF4-FFF2-40B4-BE49-F238E27FC236}">
              <a16:creationId xmlns="" xmlns:a16="http://schemas.microsoft.com/office/drawing/2014/main" id="{00000000-0008-0000-0400-00000E000000}"/>
            </a:ext>
          </a:extLst>
        </xdr:cNvPr>
        <xdr:cNvSpPr/>
      </xdr:nvSpPr>
      <xdr:spPr>
        <a:xfrm flipH="1">
          <a:off x="17512549" y="38101"/>
          <a:ext cx="2247342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73964</xdr:colOff>
      <xdr:row>605</xdr:row>
      <xdr:rowOff>104774</xdr:rowOff>
    </xdr:from>
    <xdr:ext cx="1908000" cy="1120442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43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611</xdr:row>
      <xdr:rowOff>128589</xdr:rowOff>
    </xdr:from>
    <xdr:ext cx="1908000" cy="1124116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4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8910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599</xdr:row>
      <xdr:rowOff>86914</xdr:rowOff>
    </xdr:from>
    <xdr:ext cx="1908000" cy="1116692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582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593</xdr:row>
      <xdr:rowOff>48816</xdr:rowOff>
    </xdr:from>
    <xdr:ext cx="1908000" cy="1127750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4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401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617</xdr:row>
      <xdr:rowOff>159545</xdr:rowOff>
    </xdr:from>
    <xdr:ext cx="1908000" cy="1122807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4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084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574</xdr:row>
      <xdr:rowOff>104774</xdr:rowOff>
    </xdr:from>
    <xdr:ext cx="1908000" cy="1120442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4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43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580</xdr:row>
      <xdr:rowOff>128589</xdr:rowOff>
    </xdr:from>
    <xdr:ext cx="1908000" cy="1124116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4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8910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568</xdr:row>
      <xdr:rowOff>86914</xdr:rowOff>
    </xdr:from>
    <xdr:ext cx="1908000" cy="1116692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4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582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562</xdr:row>
      <xdr:rowOff>48816</xdr:rowOff>
    </xdr:from>
    <xdr:ext cx="1908000" cy="1127750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4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401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586</xdr:row>
      <xdr:rowOff>159545</xdr:rowOff>
    </xdr:from>
    <xdr:ext cx="1908000" cy="1122807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4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084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543</xdr:row>
      <xdr:rowOff>104774</xdr:rowOff>
    </xdr:from>
    <xdr:ext cx="1908000" cy="1120442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43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549</xdr:row>
      <xdr:rowOff>128589</xdr:rowOff>
    </xdr:from>
    <xdr:ext cx="1908000" cy="1124116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4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8910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537</xdr:row>
      <xdr:rowOff>86914</xdr:rowOff>
    </xdr:from>
    <xdr:ext cx="1908000" cy="1116692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4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582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531</xdr:row>
      <xdr:rowOff>48816</xdr:rowOff>
    </xdr:from>
    <xdr:ext cx="1908000" cy="1127750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4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401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555</xdr:row>
      <xdr:rowOff>159545</xdr:rowOff>
    </xdr:from>
    <xdr:ext cx="1908000" cy="1122807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4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084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512</xdr:row>
      <xdr:rowOff>104774</xdr:rowOff>
    </xdr:from>
    <xdr:ext cx="1908000" cy="1120442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4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43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518</xdr:row>
      <xdr:rowOff>128589</xdr:rowOff>
    </xdr:from>
    <xdr:ext cx="1908000" cy="1124116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04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8910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506</xdr:row>
      <xdr:rowOff>86914</xdr:rowOff>
    </xdr:from>
    <xdr:ext cx="1908000" cy="1116692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04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582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500</xdr:row>
      <xdr:rowOff>48816</xdr:rowOff>
    </xdr:from>
    <xdr:ext cx="1908000" cy="1127750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04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401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524</xdr:row>
      <xdr:rowOff>159545</xdr:rowOff>
    </xdr:from>
    <xdr:ext cx="1908000" cy="1122807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04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084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481</xdr:row>
      <xdr:rowOff>104774</xdr:rowOff>
    </xdr:from>
    <xdr:ext cx="1908000" cy="1120442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04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43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487</xdr:row>
      <xdr:rowOff>128589</xdr:rowOff>
    </xdr:from>
    <xdr:ext cx="1908000" cy="1124116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4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8910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475</xdr:row>
      <xdr:rowOff>86914</xdr:rowOff>
    </xdr:from>
    <xdr:ext cx="1908000" cy="1116692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04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582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469</xdr:row>
      <xdr:rowOff>48816</xdr:rowOff>
    </xdr:from>
    <xdr:ext cx="1908000" cy="1127750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04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401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493</xdr:row>
      <xdr:rowOff>159545</xdr:rowOff>
    </xdr:from>
    <xdr:ext cx="1908000" cy="1122807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04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084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450</xdr:row>
      <xdr:rowOff>104774</xdr:rowOff>
    </xdr:from>
    <xdr:ext cx="1908000" cy="1120442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4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43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456</xdr:row>
      <xdr:rowOff>128589</xdr:rowOff>
    </xdr:from>
    <xdr:ext cx="1908000" cy="1124116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04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8910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444</xdr:row>
      <xdr:rowOff>86914</xdr:rowOff>
    </xdr:from>
    <xdr:ext cx="1908000" cy="1116692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04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582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438</xdr:row>
      <xdr:rowOff>48816</xdr:rowOff>
    </xdr:from>
    <xdr:ext cx="1908000" cy="1127750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04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401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462</xdr:row>
      <xdr:rowOff>159545</xdr:rowOff>
    </xdr:from>
    <xdr:ext cx="1908000" cy="1122807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04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084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419</xdr:row>
      <xdr:rowOff>104774</xdr:rowOff>
    </xdr:from>
    <xdr:ext cx="1908000" cy="1120442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04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43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425</xdr:row>
      <xdr:rowOff>128589</xdr:rowOff>
    </xdr:from>
    <xdr:ext cx="1908000" cy="1124116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04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8910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413</xdr:row>
      <xdr:rowOff>86914</xdr:rowOff>
    </xdr:from>
    <xdr:ext cx="1908000" cy="1116692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4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582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407</xdr:row>
      <xdr:rowOff>48816</xdr:rowOff>
    </xdr:from>
    <xdr:ext cx="1908000" cy="1127750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4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401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431</xdr:row>
      <xdr:rowOff>159545</xdr:rowOff>
    </xdr:from>
    <xdr:ext cx="1908000" cy="1122807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04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084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388</xdr:row>
      <xdr:rowOff>104774</xdr:rowOff>
    </xdr:from>
    <xdr:ext cx="1908000" cy="1120442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4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43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394</xdr:row>
      <xdr:rowOff>128589</xdr:rowOff>
    </xdr:from>
    <xdr:ext cx="1908000" cy="1124116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04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8910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382</xdr:row>
      <xdr:rowOff>86914</xdr:rowOff>
    </xdr:from>
    <xdr:ext cx="1908000" cy="1116692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04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582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376</xdr:row>
      <xdr:rowOff>48816</xdr:rowOff>
    </xdr:from>
    <xdr:ext cx="1908000" cy="1127750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04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401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400</xdr:row>
      <xdr:rowOff>159545</xdr:rowOff>
    </xdr:from>
    <xdr:ext cx="1908000" cy="1122807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4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084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357</xdr:row>
      <xdr:rowOff>104774</xdr:rowOff>
    </xdr:from>
    <xdr:ext cx="1908000" cy="1120442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4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43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363</xdr:row>
      <xdr:rowOff>128589</xdr:rowOff>
    </xdr:from>
    <xdr:ext cx="1908000" cy="1124116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4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8910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351</xdr:row>
      <xdr:rowOff>86914</xdr:rowOff>
    </xdr:from>
    <xdr:ext cx="1908000" cy="1116692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4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582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345</xdr:row>
      <xdr:rowOff>48816</xdr:rowOff>
    </xdr:from>
    <xdr:ext cx="1908000" cy="1127750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04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401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369</xdr:row>
      <xdr:rowOff>159545</xdr:rowOff>
    </xdr:from>
    <xdr:ext cx="1908000" cy="1122807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04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084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326</xdr:row>
      <xdr:rowOff>104774</xdr:rowOff>
    </xdr:from>
    <xdr:ext cx="1908000" cy="1120442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04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43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332</xdr:row>
      <xdr:rowOff>128589</xdr:rowOff>
    </xdr:from>
    <xdr:ext cx="1908000" cy="1124116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04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8910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320</xdr:row>
      <xdr:rowOff>86914</xdr:rowOff>
    </xdr:from>
    <xdr:ext cx="1908000" cy="1116692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04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582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314</xdr:row>
      <xdr:rowOff>48816</xdr:rowOff>
    </xdr:from>
    <xdr:ext cx="1908000" cy="1127750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04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401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338</xdr:row>
      <xdr:rowOff>159545</xdr:rowOff>
    </xdr:from>
    <xdr:ext cx="1908000" cy="1122807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04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084295"/>
          <a:ext cx="1908000" cy="1122807"/>
        </a:xfrm>
        <a:prstGeom prst="rect">
          <a:avLst/>
        </a:prstGeom>
      </xdr:spPr>
    </xdr:pic>
    <xdr:clientData/>
  </xdr:oneCellAnchor>
  <xdr:twoCellAnchor editAs="oneCell">
    <xdr:from>
      <xdr:col>4</xdr:col>
      <xdr:colOff>66432</xdr:colOff>
      <xdr:row>294</xdr:row>
      <xdr:rowOff>99974</xdr:rowOff>
    </xdr:from>
    <xdr:to>
      <xdr:col>4</xdr:col>
      <xdr:colOff>1980469</xdr:colOff>
      <xdr:row>300</xdr:row>
      <xdr:rowOff>114299</xdr:rowOff>
    </xdr:to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04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twoCellAnchor>
  <xdr:twoCellAnchor editAs="oneCell">
    <xdr:from>
      <xdr:col>4</xdr:col>
      <xdr:colOff>66432</xdr:colOff>
      <xdr:row>263</xdr:row>
      <xdr:rowOff>99974</xdr:rowOff>
    </xdr:from>
    <xdr:to>
      <xdr:col>4</xdr:col>
      <xdr:colOff>1980469</xdr:colOff>
      <xdr:row>269</xdr:row>
      <xdr:rowOff>114299</xdr:rowOff>
    </xdr:to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04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twoCellAnchor>
  <xdr:twoCellAnchor editAs="oneCell">
    <xdr:from>
      <xdr:col>4</xdr:col>
      <xdr:colOff>66432</xdr:colOff>
      <xdr:row>232</xdr:row>
      <xdr:rowOff>99974</xdr:rowOff>
    </xdr:from>
    <xdr:to>
      <xdr:col>4</xdr:col>
      <xdr:colOff>1980469</xdr:colOff>
      <xdr:row>238</xdr:row>
      <xdr:rowOff>114299</xdr:rowOff>
    </xdr:to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04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twoCellAnchor>
  <xdr:twoCellAnchor editAs="oneCell">
    <xdr:from>
      <xdr:col>4</xdr:col>
      <xdr:colOff>66432</xdr:colOff>
      <xdr:row>201</xdr:row>
      <xdr:rowOff>99974</xdr:rowOff>
    </xdr:from>
    <xdr:to>
      <xdr:col>4</xdr:col>
      <xdr:colOff>1980469</xdr:colOff>
      <xdr:row>207</xdr:row>
      <xdr:rowOff>114299</xdr:rowOff>
    </xdr:to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04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twoCellAnchor>
  <xdr:twoCellAnchor editAs="oneCell">
    <xdr:from>
      <xdr:col>4</xdr:col>
      <xdr:colOff>66432</xdr:colOff>
      <xdr:row>170</xdr:row>
      <xdr:rowOff>99974</xdr:rowOff>
    </xdr:from>
    <xdr:to>
      <xdr:col>4</xdr:col>
      <xdr:colOff>1980469</xdr:colOff>
      <xdr:row>176</xdr:row>
      <xdr:rowOff>114299</xdr:rowOff>
    </xdr:to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04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twoCellAnchor>
  <xdr:twoCellAnchor editAs="oneCell">
    <xdr:from>
      <xdr:col>4</xdr:col>
      <xdr:colOff>66432</xdr:colOff>
      <xdr:row>139</xdr:row>
      <xdr:rowOff>99974</xdr:rowOff>
    </xdr:from>
    <xdr:to>
      <xdr:col>4</xdr:col>
      <xdr:colOff>1980469</xdr:colOff>
      <xdr:row>145</xdr:row>
      <xdr:rowOff>114299</xdr:rowOff>
    </xdr:to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04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twoCellAnchor>
  <xdr:twoCellAnchor editAs="oneCell">
    <xdr:from>
      <xdr:col>4</xdr:col>
      <xdr:colOff>66432</xdr:colOff>
      <xdr:row>108</xdr:row>
      <xdr:rowOff>99974</xdr:rowOff>
    </xdr:from>
    <xdr:to>
      <xdr:col>4</xdr:col>
      <xdr:colOff>1980469</xdr:colOff>
      <xdr:row>114</xdr:row>
      <xdr:rowOff>114299</xdr:rowOff>
    </xdr:to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04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twoCellAnchor>
  <xdr:twoCellAnchor editAs="oneCell">
    <xdr:from>
      <xdr:col>4</xdr:col>
      <xdr:colOff>66432</xdr:colOff>
      <xdr:row>77</xdr:row>
      <xdr:rowOff>99974</xdr:rowOff>
    </xdr:from>
    <xdr:to>
      <xdr:col>4</xdr:col>
      <xdr:colOff>1980469</xdr:colOff>
      <xdr:row>83</xdr:row>
      <xdr:rowOff>114299</xdr:rowOff>
    </xdr:to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04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twoCellAnchor>
  <xdr:twoCellAnchor editAs="oneCell">
    <xdr:from>
      <xdr:col>4</xdr:col>
      <xdr:colOff>66432</xdr:colOff>
      <xdr:row>46</xdr:row>
      <xdr:rowOff>99974</xdr:rowOff>
    </xdr:from>
    <xdr:to>
      <xdr:col>4</xdr:col>
      <xdr:colOff>1980469</xdr:colOff>
      <xdr:row>52</xdr:row>
      <xdr:rowOff>114299</xdr:rowOff>
    </xdr:to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04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0924"/>
          <a:ext cx="1914037" cy="1157325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4</xdr:row>
      <xdr:rowOff>123826</xdr:rowOff>
    </xdr:from>
    <xdr:to>
      <xdr:col>3</xdr:col>
      <xdr:colOff>2305050</xdr:colOff>
      <xdr:row>11</xdr:row>
      <xdr:rowOff>10933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57400" y="1828801"/>
          <a:ext cx="2324100" cy="1211082"/>
        </a:xfrm>
        <a:prstGeom prst="rect">
          <a:avLst/>
        </a:prstGeom>
      </xdr:spPr>
    </xdr:pic>
    <xdr:clientData/>
  </xdr:twoCellAnchor>
  <xdr:twoCellAnchor editAs="oneCell">
    <xdr:from>
      <xdr:col>3</xdr:col>
      <xdr:colOff>2302650</xdr:colOff>
      <xdr:row>3</xdr:row>
      <xdr:rowOff>152402</xdr:rowOff>
    </xdr:from>
    <xdr:to>
      <xdr:col>3</xdr:col>
      <xdr:colOff>4706593</xdr:colOff>
      <xdr:row>10</xdr:row>
      <xdr:rowOff>28575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379100" y="1666877"/>
          <a:ext cx="2403943" cy="1200148"/>
        </a:xfrm>
        <a:prstGeom prst="rect">
          <a:avLst/>
        </a:prstGeom>
      </xdr:spPr>
    </xdr:pic>
    <xdr:clientData/>
  </xdr:twoCellAnchor>
  <xdr:oneCellAnchor>
    <xdr:from>
      <xdr:col>3</xdr:col>
      <xdr:colOff>60104</xdr:colOff>
      <xdr:row>43</xdr:row>
      <xdr:rowOff>136510</xdr:rowOff>
    </xdr:from>
    <xdr:ext cx="4680000" cy="3730788"/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04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554" y="3355960"/>
          <a:ext cx="4680000" cy="3730788"/>
        </a:xfrm>
        <a:prstGeom prst="rect">
          <a:avLst/>
        </a:prstGeom>
      </xdr:spPr>
    </xdr:pic>
    <xdr:clientData/>
  </xdr:oneCellAnchor>
  <xdr:oneCellAnchor>
    <xdr:from>
      <xdr:col>2</xdr:col>
      <xdr:colOff>1428750</xdr:colOff>
      <xdr:row>35</xdr:row>
      <xdr:rowOff>123826</xdr:rowOff>
    </xdr:from>
    <xdr:ext cx="2324100" cy="1211082"/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04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57400" y="1828801"/>
          <a:ext cx="2324100" cy="1211082"/>
        </a:xfrm>
        <a:prstGeom prst="rect">
          <a:avLst/>
        </a:prstGeom>
      </xdr:spPr>
    </xdr:pic>
    <xdr:clientData/>
  </xdr:oneCellAnchor>
  <xdr:oneCellAnchor>
    <xdr:from>
      <xdr:col>3</xdr:col>
      <xdr:colOff>2302650</xdr:colOff>
      <xdr:row>34</xdr:row>
      <xdr:rowOff>152402</xdr:rowOff>
    </xdr:from>
    <xdr:ext cx="2403943" cy="1200148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0400-00008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379100" y="1666877"/>
          <a:ext cx="2403943" cy="1200148"/>
        </a:xfrm>
        <a:prstGeom prst="rect">
          <a:avLst/>
        </a:prstGeom>
      </xdr:spPr>
    </xdr:pic>
    <xdr:clientData/>
  </xdr:oneCellAnchor>
  <xdr:oneCellAnchor>
    <xdr:from>
      <xdr:col>2</xdr:col>
      <xdr:colOff>1428750</xdr:colOff>
      <xdr:row>66</xdr:row>
      <xdr:rowOff>123826</xdr:rowOff>
    </xdr:from>
    <xdr:ext cx="2324100" cy="1211082"/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04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57400" y="1828801"/>
          <a:ext cx="2324100" cy="1211082"/>
        </a:xfrm>
        <a:prstGeom prst="rect">
          <a:avLst/>
        </a:prstGeom>
      </xdr:spPr>
    </xdr:pic>
    <xdr:clientData/>
  </xdr:oneCellAnchor>
  <xdr:oneCellAnchor>
    <xdr:from>
      <xdr:col>3</xdr:col>
      <xdr:colOff>2302650</xdr:colOff>
      <xdr:row>65</xdr:row>
      <xdr:rowOff>152402</xdr:rowOff>
    </xdr:from>
    <xdr:ext cx="2403943" cy="1200148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04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379100" y="1666877"/>
          <a:ext cx="2403943" cy="1200148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98</xdr:row>
      <xdr:rowOff>9526</xdr:rowOff>
    </xdr:from>
    <xdr:ext cx="2324100" cy="1211082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04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19611976"/>
          <a:ext cx="2324100" cy="1211082"/>
        </a:xfrm>
        <a:prstGeom prst="rect">
          <a:avLst/>
        </a:prstGeom>
      </xdr:spPr>
    </xdr:pic>
    <xdr:clientData/>
  </xdr:oneCellAnchor>
  <xdr:oneCellAnchor>
    <xdr:from>
      <xdr:col>3</xdr:col>
      <xdr:colOff>2340750</xdr:colOff>
      <xdr:row>97</xdr:row>
      <xdr:rowOff>38102</xdr:rowOff>
    </xdr:from>
    <xdr:ext cx="2403943" cy="1200148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04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417200" y="19450052"/>
          <a:ext cx="2403943" cy="1200148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129</xdr:row>
      <xdr:rowOff>9526</xdr:rowOff>
    </xdr:from>
    <xdr:ext cx="2324100" cy="1211082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04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19611976"/>
          <a:ext cx="2324100" cy="1211082"/>
        </a:xfrm>
        <a:prstGeom prst="rect">
          <a:avLst/>
        </a:prstGeom>
      </xdr:spPr>
    </xdr:pic>
    <xdr:clientData/>
  </xdr:oneCellAnchor>
  <xdr:oneCellAnchor>
    <xdr:from>
      <xdr:col>3</xdr:col>
      <xdr:colOff>2340750</xdr:colOff>
      <xdr:row>128</xdr:row>
      <xdr:rowOff>38102</xdr:rowOff>
    </xdr:from>
    <xdr:ext cx="2403943" cy="1200148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04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417200" y="19450052"/>
          <a:ext cx="2403943" cy="1200148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160</xdr:row>
      <xdr:rowOff>152401</xdr:rowOff>
    </xdr:from>
    <xdr:ext cx="2324100" cy="1211082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04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31565851"/>
          <a:ext cx="2324100" cy="1211082"/>
        </a:xfrm>
        <a:prstGeom prst="rect">
          <a:avLst/>
        </a:prstGeom>
      </xdr:spPr>
    </xdr:pic>
    <xdr:clientData/>
  </xdr:oneCellAnchor>
  <xdr:oneCellAnchor>
    <xdr:from>
      <xdr:col>3</xdr:col>
      <xdr:colOff>2340750</xdr:colOff>
      <xdr:row>159</xdr:row>
      <xdr:rowOff>180977</xdr:rowOff>
    </xdr:from>
    <xdr:ext cx="2403943" cy="1200148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04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417200" y="31403927"/>
          <a:ext cx="2403943" cy="1200148"/>
        </a:xfrm>
        <a:prstGeom prst="rect">
          <a:avLst/>
        </a:prstGeom>
      </xdr:spPr>
    </xdr:pic>
    <xdr:clientData/>
  </xdr:oneCellAnchor>
  <xdr:twoCellAnchor editAs="oneCell">
    <xdr:from>
      <xdr:col>3</xdr:col>
      <xdr:colOff>1019174</xdr:colOff>
      <xdr:row>189</xdr:row>
      <xdr:rowOff>104775</xdr:rowOff>
    </xdr:from>
    <xdr:to>
      <xdr:col>3</xdr:col>
      <xdr:colOff>3759723</xdr:colOff>
      <xdr:row>195</xdr:row>
      <xdr:rowOff>149775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4" y="37042725"/>
          <a:ext cx="2740549" cy="11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1009650</xdr:colOff>
      <xdr:row>196</xdr:row>
      <xdr:rowOff>19050</xdr:rowOff>
    </xdr:from>
    <xdr:to>
      <xdr:col>3</xdr:col>
      <xdr:colOff>3827468</xdr:colOff>
      <xdr:row>201</xdr:row>
      <xdr:rowOff>146550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0" y="38290500"/>
          <a:ext cx="2817818" cy="1080000"/>
        </a:xfrm>
        <a:prstGeom prst="rect">
          <a:avLst/>
        </a:prstGeom>
      </xdr:spPr>
    </xdr:pic>
    <xdr:clientData/>
  </xdr:twoCellAnchor>
  <xdr:oneCellAnchor>
    <xdr:from>
      <xdr:col>3</xdr:col>
      <xdr:colOff>1019174</xdr:colOff>
      <xdr:row>221</xdr:row>
      <xdr:rowOff>38100</xdr:rowOff>
    </xdr:from>
    <xdr:ext cx="2740549" cy="1188000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04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4" y="43072050"/>
          <a:ext cx="2740549" cy="1188000"/>
        </a:xfrm>
        <a:prstGeom prst="rect">
          <a:avLst/>
        </a:prstGeom>
      </xdr:spPr>
    </xdr:pic>
    <xdr:clientData/>
  </xdr:oneCellAnchor>
  <xdr:oneCellAnchor>
    <xdr:from>
      <xdr:col>3</xdr:col>
      <xdr:colOff>1009650</xdr:colOff>
      <xdr:row>227</xdr:row>
      <xdr:rowOff>142875</xdr:rowOff>
    </xdr:from>
    <xdr:ext cx="2817818" cy="1080000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04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0" y="44319825"/>
          <a:ext cx="2817818" cy="1080000"/>
        </a:xfrm>
        <a:prstGeom prst="rect">
          <a:avLst/>
        </a:prstGeom>
      </xdr:spPr>
    </xdr:pic>
    <xdr:clientData/>
  </xdr:oneCellAnchor>
  <xdr:oneCellAnchor>
    <xdr:from>
      <xdr:col>3</xdr:col>
      <xdr:colOff>1019174</xdr:colOff>
      <xdr:row>252</xdr:row>
      <xdr:rowOff>38100</xdr:rowOff>
    </xdr:from>
    <xdr:ext cx="2740549" cy="1188000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0400-0000A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4" y="43072050"/>
          <a:ext cx="2740549" cy="1188000"/>
        </a:xfrm>
        <a:prstGeom prst="rect">
          <a:avLst/>
        </a:prstGeom>
      </xdr:spPr>
    </xdr:pic>
    <xdr:clientData/>
  </xdr:oneCellAnchor>
  <xdr:oneCellAnchor>
    <xdr:from>
      <xdr:col>3</xdr:col>
      <xdr:colOff>1009650</xdr:colOff>
      <xdr:row>258</xdr:row>
      <xdr:rowOff>142875</xdr:rowOff>
    </xdr:from>
    <xdr:ext cx="2817818" cy="1080000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0400-0000A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0" y="44319825"/>
          <a:ext cx="2817818" cy="1080000"/>
        </a:xfrm>
        <a:prstGeom prst="rect">
          <a:avLst/>
        </a:prstGeom>
      </xdr:spPr>
    </xdr:pic>
    <xdr:clientData/>
  </xdr:oneCellAnchor>
  <xdr:oneCellAnchor>
    <xdr:from>
      <xdr:col>3</xdr:col>
      <xdr:colOff>1019174</xdr:colOff>
      <xdr:row>283</xdr:row>
      <xdr:rowOff>38100</xdr:rowOff>
    </xdr:from>
    <xdr:ext cx="2740549" cy="1188000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04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4" y="43072050"/>
          <a:ext cx="2740549" cy="1188000"/>
        </a:xfrm>
        <a:prstGeom prst="rect">
          <a:avLst/>
        </a:prstGeom>
      </xdr:spPr>
    </xdr:pic>
    <xdr:clientData/>
  </xdr:oneCellAnchor>
  <xdr:oneCellAnchor>
    <xdr:from>
      <xdr:col>3</xdr:col>
      <xdr:colOff>1009650</xdr:colOff>
      <xdr:row>289</xdr:row>
      <xdr:rowOff>142875</xdr:rowOff>
    </xdr:from>
    <xdr:ext cx="2817818" cy="1080000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0400-0000A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0" y="44319825"/>
          <a:ext cx="2817818" cy="1080000"/>
        </a:xfrm>
        <a:prstGeom prst="rect">
          <a:avLst/>
        </a:prstGeom>
      </xdr:spPr>
    </xdr:pic>
    <xdr:clientData/>
  </xdr:oneCellAnchor>
  <xdr:oneCellAnchor>
    <xdr:from>
      <xdr:col>3</xdr:col>
      <xdr:colOff>60104</xdr:colOff>
      <xdr:row>323</xdr:row>
      <xdr:rowOff>136510</xdr:rowOff>
    </xdr:from>
    <xdr:ext cx="4680000" cy="3730788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04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554" y="3355960"/>
          <a:ext cx="4680000" cy="3730788"/>
        </a:xfrm>
        <a:prstGeom prst="rect">
          <a:avLst/>
        </a:prstGeom>
      </xdr:spPr>
    </xdr:pic>
    <xdr:clientData/>
  </xdr:oneCellAnchor>
  <xdr:oneCellAnchor>
    <xdr:from>
      <xdr:col>3</xdr:col>
      <xdr:colOff>63408</xdr:colOff>
      <xdr:row>385</xdr:row>
      <xdr:rowOff>180562</xdr:rowOff>
    </xdr:from>
    <xdr:ext cx="4680000" cy="3735192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04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9858" y="15211012"/>
          <a:ext cx="4680000" cy="3735192"/>
        </a:xfrm>
        <a:prstGeom prst="rect">
          <a:avLst/>
        </a:prstGeom>
      </xdr:spPr>
    </xdr:pic>
    <xdr:clientData/>
  </xdr:oneCellAnchor>
  <xdr:oneCellAnchor>
    <xdr:from>
      <xdr:col>3</xdr:col>
      <xdr:colOff>45319</xdr:colOff>
      <xdr:row>416</xdr:row>
      <xdr:rowOff>151267</xdr:rowOff>
    </xdr:from>
    <xdr:ext cx="4680000" cy="3735192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04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1769" y="21087217"/>
          <a:ext cx="4680000" cy="3735192"/>
        </a:xfrm>
        <a:prstGeom prst="rect">
          <a:avLst/>
        </a:prstGeom>
      </xdr:spPr>
    </xdr:pic>
    <xdr:clientData/>
  </xdr:oneCellAnchor>
  <xdr:oneCellAnchor>
    <xdr:from>
      <xdr:col>3</xdr:col>
      <xdr:colOff>59831</xdr:colOff>
      <xdr:row>447</xdr:row>
      <xdr:rowOff>79184</xdr:rowOff>
    </xdr:from>
    <xdr:ext cx="4680000" cy="3735192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04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281" y="26920634"/>
          <a:ext cx="4680000" cy="3735192"/>
        </a:xfrm>
        <a:prstGeom prst="rect">
          <a:avLst/>
        </a:prstGeom>
      </xdr:spPr>
    </xdr:pic>
    <xdr:clientData/>
  </xdr:oneCellAnchor>
  <xdr:oneCellAnchor>
    <xdr:from>
      <xdr:col>3</xdr:col>
      <xdr:colOff>53966</xdr:colOff>
      <xdr:row>478</xdr:row>
      <xdr:rowOff>153800</xdr:rowOff>
    </xdr:from>
    <xdr:ext cx="4680000" cy="3532067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0400-0000A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0416" y="32900750"/>
          <a:ext cx="4680000" cy="3532067"/>
        </a:xfrm>
        <a:prstGeom prst="rect">
          <a:avLst/>
        </a:prstGeom>
      </xdr:spPr>
    </xdr:pic>
    <xdr:clientData/>
  </xdr:oneCellAnchor>
  <xdr:oneCellAnchor>
    <xdr:from>
      <xdr:col>3</xdr:col>
      <xdr:colOff>58290</xdr:colOff>
      <xdr:row>514</xdr:row>
      <xdr:rowOff>131744</xdr:rowOff>
    </xdr:from>
    <xdr:ext cx="4680000" cy="2667994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04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740" y="39736694"/>
          <a:ext cx="4680000" cy="2667994"/>
        </a:xfrm>
        <a:prstGeom prst="rect">
          <a:avLst/>
        </a:prstGeom>
      </xdr:spPr>
    </xdr:pic>
    <xdr:clientData/>
  </xdr:oneCellAnchor>
  <xdr:oneCellAnchor>
    <xdr:from>
      <xdr:col>3</xdr:col>
      <xdr:colOff>58898</xdr:colOff>
      <xdr:row>545</xdr:row>
      <xdr:rowOff>91243</xdr:rowOff>
    </xdr:from>
    <xdr:ext cx="4680000" cy="2667994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04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5348" y="45601693"/>
          <a:ext cx="4680000" cy="2667994"/>
        </a:xfrm>
        <a:prstGeom prst="rect">
          <a:avLst/>
        </a:prstGeom>
      </xdr:spPr>
    </xdr:pic>
    <xdr:clientData/>
  </xdr:oneCellAnchor>
  <xdr:oneCellAnchor>
    <xdr:from>
      <xdr:col>3</xdr:col>
      <xdr:colOff>54714</xdr:colOff>
      <xdr:row>575</xdr:row>
      <xdr:rowOff>136213</xdr:rowOff>
    </xdr:from>
    <xdr:ext cx="4680000" cy="2671913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04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164" y="51361663"/>
          <a:ext cx="4680000" cy="2671913"/>
        </a:xfrm>
        <a:prstGeom prst="rect">
          <a:avLst/>
        </a:prstGeom>
      </xdr:spPr>
    </xdr:pic>
    <xdr:clientData/>
  </xdr:oneCellAnchor>
  <xdr:oneCellAnchor>
    <xdr:from>
      <xdr:col>3</xdr:col>
      <xdr:colOff>47831</xdr:colOff>
      <xdr:row>606</xdr:row>
      <xdr:rowOff>43760</xdr:rowOff>
    </xdr:from>
    <xdr:ext cx="4680000" cy="2667994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04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281" y="57174710"/>
          <a:ext cx="4680000" cy="2667994"/>
        </a:xfrm>
        <a:prstGeom prst="rect">
          <a:avLst/>
        </a:prstGeom>
      </xdr:spPr>
    </xdr:pic>
    <xdr:clientData/>
  </xdr:oneCellAnchor>
  <xdr:oneCellAnchor>
    <xdr:from>
      <xdr:col>2</xdr:col>
      <xdr:colOff>1428750</xdr:colOff>
      <xdr:row>315</xdr:row>
      <xdr:rowOff>123826</xdr:rowOff>
    </xdr:from>
    <xdr:ext cx="2324100" cy="1211082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04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57400" y="1828801"/>
          <a:ext cx="2324100" cy="1211082"/>
        </a:xfrm>
        <a:prstGeom prst="rect">
          <a:avLst/>
        </a:prstGeom>
      </xdr:spPr>
    </xdr:pic>
    <xdr:clientData/>
  </xdr:oneCellAnchor>
  <xdr:oneCellAnchor>
    <xdr:from>
      <xdr:col>3</xdr:col>
      <xdr:colOff>2302650</xdr:colOff>
      <xdr:row>314</xdr:row>
      <xdr:rowOff>152402</xdr:rowOff>
    </xdr:from>
    <xdr:ext cx="2403943" cy="1200148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04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379100" y="1666877"/>
          <a:ext cx="2403943" cy="1200148"/>
        </a:xfrm>
        <a:prstGeom prst="rect">
          <a:avLst/>
        </a:prstGeom>
      </xdr:spPr>
    </xdr:pic>
    <xdr:clientData/>
  </xdr:oneCellAnchor>
  <xdr:oneCellAnchor>
    <xdr:from>
      <xdr:col>3</xdr:col>
      <xdr:colOff>60104</xdr:colOff>
      <xdr:row>354</xdr:row>
      <xdr:rowOff>136510</xdr:rowOff>
    </xdr:from>
    <xdr:ext cx="4680000" cy="3730788"/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04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554" y="9261460"/>
          <a:ext cx="4680000" cy="3730788"/>
        </a:xfrm>
        <a:prstGeom prst="rect">
          <a:avLst/>
        </a:prstGeom>
      </xdr:spPr>
    </xdr:pic>
    <xdr:clientData/>
  </xdr:oneCellAnchor>
  <xdr:oneCellAnchor>
    <xdr:from>
      <xdr:col>2</xdr:col>
      <xdr:colOff>1428750</xdr:colOff>
      <xdr:row>346</xdr:row>
      <xdr:rowOff>123826</xdr:rowOff>
    </xdr:from>
    <xdr:ext cx="2324100" cy="1211082"/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0400-0000B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57400" y="7734301"/>
          <a:ext cx="2324100" cy="1211082"/>
        </a:xfrm>
        <a:prstGeom prst="rect">
          <a:avLst/>
        </a:prstGeom>
      </xdr:spPr>
    </xdr:pic>
    <xdr:clientData/>
  </xdr:oneCellAnchor>
  <xdr:oneCellAnchor>
    <xdr:from>
      <xdr:col>3</xdr:col>
      <xdr:colOff>2302650</xdr:colOff>
      <xdr:row>345</xdr:row>
      <xdr:rowOff>152402</xdr:rowOff>
    </xdr:from>
    <xdr:ext cx="2403943" cy="1200148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04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379100" y="7572377"/>
          <a:ext cx="2403943" cy="1200148"/>
        </a:xfrm>
        <a:prstGeom prst="rect">
          <a:avLst/>
        </a:prstGeom>
      </xdr:spPr>
    </xdr:pic>
    <xdr:clientData/>
  </xdr:oneCellAnchor>
  <xdr:oneCellAnchor>
    <xdr:from>
      <xdr:col>2</xdr:col>
      <xdr:colOff>1428750</xdr:colOff>
      <xdr:row>377</xdr:row>
      <xdr:rowOff>123826</xdr:rowOff>
    </xdr:from>
    <xdr:ext cx="2324100" cy="1211082"/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0400-0000B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57400" y="13630276"/>
          <a:ext cx="2324100" cy="1211082"/>
        </a:xfrm>
        <a:prstGeom prst="rect">
          <a:avLst/>
        </a:prstGeom>
      </xdr:spPr>
    </xdr:pic>
    <xdr:clientData/>
  </xdr:oneCellAnchor>
  <xdr:oneCellAnchor>
    <xdr:from>
      <xdr:col>3</xdr:col>
      <xdr:colOff>2302650</xdr:colOff>
      <xdr:row>376</xdr:row>
      <xdr:rowOff>152402</xdr:rowOff>
    </xdr:from>
    <xdr:ext cx="2403943" cy="1200148"/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0400-0000B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379100" y="13468352"/>
          <a:ext cx="2403943" cy="1200148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409</xdr:row>
      <xdr:rowOff>9526</xdr:rowOff>
    </xdr:from>
    <xdr:ext cx="2324100" cy="1211082"/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0400-0000B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19611976"/>
          <a:ext cx="2324100" cy="1211082"/>
        </a:xfrm>
        <a:prstGeom prst="rect">
          <a:avLst/>
        </a:prstGeom>
      </xdr:spPr>
    </xdr:pic>
    <xdr:clientData/>
  </xdr:oneCellAnchor>
  <xdr:oneCellAnchor>
    <xdr:from>
      <xdr:col>3</xdr:col>
      <xdr:colOff>2340750</xdr:colOff>
      <xdr:row>408</xdr:row>
      <xdr:rowOff>38102</xdr:rowOff>
    </xdr:from>
    <xdr:ext cx="2403943" cy="1200148"/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0400-0000B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417200" y="19450052"/>
          <a:ext cx="2403943" cy="1200148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440</xdr:row>
      <xdr:rowOff>9526</xdr:rowOff>
    </xdr:from>
    <xdr:ext cx="2324100" cy="1211082"/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0400-0000B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25517476"/>
          <a:ext cx="2324100" cy="1211082"/>
        </a:xfrm>
        <a:prstGeom prst="rect">
          <a:avLst/>
        </a:prstGeom>
      </xdr:spPr>
    </xdr:pic>
    <xdr:clientData/>
  </xdr:oneCellAnchor>
  <xdr:oneCellAnchor>
    <xdr:from>
      <xdr:col>3</xdr:col>
      <xdr:colOff>2340750</xdr:colOff>
      <xdr:row>439</xdr:row>
      <xdr:rowOff>38102</xdr:rowOff>
    </xdr:from>
    <xdr:ext cx="2403943" cy="1200148"/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00000000-0008-0000-04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417200" y="25355552"/>
          <a:ext cx="2403943" cy="1200148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471</xdr:row>
      <xdr:rowOff>152401</xdr:rowOff>
    </xdr:from>
    <xdr:ext cx="2324100" cy="1211082"/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0000000-0008-0000-0400-0000B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31565851"/>
          <a:ext cx="2324100" cy="1211082"/>
        </a:xfrm>
        <a:prstGeom prst="rect">
          <a:avLst/>
        </a:prstGeom>
      </xdr:spPr>
    </xdr:pic>
    <xdr:clientData/>
  </xdr:oneCellAnchor>
  <xdr:oneCellAnchor>
    <xdr:from>
      <xdr:col>3</xdr:col>
      <xdr:colOff>2340750</xdr:colOff>
      <xdr:row>470</xdr:row>
      <xdr:rowOff>180977</xdr:rowOff>
    </xdr:from>
    <xdr:ext cx="2403943" cy="1200148"/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0400-0000B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34"/>
        <a:stretch/>
      </xdr:blipFill>
      <xdr:spPr>
        <a:xfrm>
          <a:off x="4417200" y="31403927"/>
          <a:ext cx="2403943" cy="1200148"/>
        </a:xfrm>
        <a:prstGeom prst="rect">
          <a:avLst/>
        </a:prstGeom>
      </xdr:spPr>
    </xdr:pic>
    <xdr:clientData/>
  </xdr:oneCellAnchor>
  <xdr:oneCellAnchor>
    <xdr:from>
      <xdr:col>3</xdr:col>
      <xdr:colOff>1019174</xdr:colOff>
      <xdr:row>500</xdr:row>
      <xdr:rowOff>104775</xdr:rowOff>
    </xdr:from>
    <xdr:ext cx="2740549" cy="1188000"/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0400-0000B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4" y="37042725"/>
          <a:ext cx="2740549" cy="1188000"/>
        </a:xfrm>
        <a:prstGeom prst="rect">
          <a:avLst/>
        </a:prstGeom>
      </xdr:spPr>
    </xdr:pic>
    <xdr:clientData/>
  </xdr:oneCellAnchor>
  <xdr:oneCellAnchor>
    <xdr:from>
      <xdr:col>3</xdr:col>
      <xdr:colOff>1009650</xdr:colOff>
      <xdr:row>507</xdr:row>
      <xdr:rowOff>19050</xdr:rowOff>
    </xdr:from>
    <xdr:ext cx="2817818" cy="1080000"/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0400-0000B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0" y="38290500"/>
          <a:ext cx="2817818" cy="1080000"/>
        </a:xfrm>
        <a:prstGeom prst="rect">
          <a:avLst/>
        </a:prstGeom>
      </xdr:spPr>
    </xdr:pic>
    <xdr:clientData/>
  </xdr:oneCellAnchor>
  <xdr:oneCellAnchor>
    <xdr:from>
      <xdr:col>3</xdr:col>
      <xdr:colOff>1019174</xdr:colOff>
      <xdr:row>532</xdr:row>
      <xdr:rowOff>38100</xdr:rowOff>
    </xdr:from>
    <xdr:ext cx="2740549" cy="1188000"/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0400-0000B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4" y="43072050"/>
          <a:ext cx="2740549" cy="1188000"/>
        </a:xfrm>
        <a:prstGeom prst="rect">
          <a:avLst/>
        </a:prstGeom>
      </xdr:spPr>
    </xdr:pic>
    <xdr:clientData/>
  </xdr:oneCellAnchor>
  <xdr:oneCellAnchor>
    <xdr:from>
      <xdr:col>3</xdr:col>
      <xdr:colOff>1009650</xdr:colOff>
      <xdr:row>538</xdr:row>
      <xdr:rowOff>142875</xdr:rowOff>
    </xdr:from>
    <xdr:ext cx="2817818" cy="1080000"/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0400-0000B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0" y="44319825"/>
          <a:ext cx="2817818" cy="1080000"/>
        </a:xfrm>
        <a:prstGeom prst="rect">
          <a:avLst/>
        </a:prstGeom>
      </xdr:spPr>
    </xdr:pic>
    <xdr:clientData/>
  </xdr:oneCellAnchor>
  <xdr:oneCellAnchor>
    <xdr:from>
      <xdr:col>3</xdr:col>
      <xdr:colOff>1019174</xdr:colOff>
      <xdr:row>563</xdr:row>
      <xdr:rowOff>38100</xdr:rowOff>
    </xdr:from>
    <xdr:ext cx="2740549" cy="1188000"/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00000000-0008-0000-0400-0000C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4" y="48977550"/>
          <a:ext cx="2740549" cy="1188000"/>
        </a:xfrm>
        <a:prstGeom prst="rect">
          <a:avLst/>
        </a:prstGeom>
      </xdr:spPr>
    </xdr:pic>
    <xdr:clientData/>
  </xdr:oneCellAnchor>
  <xdr:oneCellAnchor>
    <xdr:from>
      <xdr:col>3</xdr:col>
      <xdr:colOff>1009650</xdr:colOff>
      <xdr:row>569</xdr:row>
      <xdr:rowOff>142875</xdr:rowOff>
    </xdr:from>
    <xdr:ext cx="2817818" cy="1080000"/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4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0" y="50225325"/>
          <a:ext cx="2817818" cy="1080000"/>
        </a:xfrm>
        <a:prstGeom prst="rect">
          <a:avLst/>
        </a:prstGeom>
      </xdr:spPr>
    </xdr:pic>
    <xdr:clientData/>
  </xdr:oneCellAnchor>
  <xdr:oneCellAnchor>
    <xdr:from>
      <xdr:col>3</xdr:col>
      <xdr:colOff>1019174</xdr:colOff>
      <xdr:row>594</xdr:row>
      <xdr:rowOff>38100</xdr:rowOff>
    </xdr:from>
    <xdr:ext cx="2740549" cy="1188000"/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0400-0000C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4" y="54883050"/>
          <a:ext cx="2740549" cy="1188000"/>
        </a:xfrm>
        <a:prstGeom prst="rect">
          <a:avLst/>
        </a:prstGeom>
      </xdr:spPr>
    </xdr:pic>
    <xdr:clientData/>
  </xdr:oneCellAnchor>
  <xdr:oneCellAnchor>
    <xdr:from>
      <xdr:col>3</xdr:col>
      <xdr:colOff>1009650</xdr:colOff>
      <xdr:row>600</xdr:row>
      <xdr:rowOff>142875</xdr:rowOff>
    </xdr:from>
    <xdr:ext cx="2817818" cy="1080000"/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00000000-0008-0000-0400-0000C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0" y="56130825"/>
          <a:ext cx="2817818" cy="1080000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94130</xdr:colOff>
      <xdr:row>13</xdr:row>
      <xdr:rowOff>67237</xdr:rowOff>
    </xdr:from>
    <xdr:to>
      <xdr:col>3</xdr:col>
      <xdr:colOff>4774130</xdr:colOff>
      <xdr:row>32</xdr:row>
      <xdr:rowOff>120383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0580" y="3486712"/>
          <a:ext cx="4680000" cy="3672646"/>
        </a:xfrm>
        <a:prstGeom prst="rect">
          <a:avLst/>
        </a:prstGeom>
      </xdr:spPr>
    </xdr:pic>
    <xdr:clientData/>
  </xdr:twoCellAnchor>
  <xdr:twoCellAnchor editAs="oneCell">
    <xdr:from>
      <xdr:col>3</xdr:col>
      <xdr:colOff>94128</xdr:colOff>
      <xdr:row>75</xdr:row>
      <xdr:rowOff>100854</xdr:rowOff>
    </xdr:from>
    <xdr:to>
      <xdr:col>3</xdr:col>
      <xdr:colOff>4774128</xdr:colOff>
      <xdr:row>93</xdr:row>
      <xdr:rowOff>33456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0578" y="15331329"/>
          <a:ext cx="4680000" cy="3361602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107</xdr:row>
      <xdr:rowOff>123269</xdr:rowOff>
    </xdr:from>
    <xdr:to>
      <xdr:col>3</xdr:col>
      <xdr:colOff>4736029</xdr:colOff>
      <xdr:row>124</xdr:row>
      <xdr:rowOff>10590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79" y="21449744"/>
          <a:ext cx="4680000" cy="3125821"/>
        </a:xfrm>
        <a:prstGeom prst="rect">
          <a:avLst/>
        </a:prstGeom>
      </xdr:spPr>
    </xdr:pic>
    <xdr:clientData/>
  </xdr:twoCellAnchor>
  <xdr:twoCellAnchor editAs="oneCell">
    <xdr:from>
      <xdr:col>3</xdr:col>
      <xdr:colOff>56028</xdr:colOff>
      <xdr:row>137</xdr:row>
      <xdr:rowOff>134472</xdr:rowOff>
    </xdr:from>
    <xdr:to>
      <xdr:col>3</xdr:col>
      <xdr:colOff>4736028</xdr:colOff>
      <xdr:row>156</xdr:row>
      <xdr:rowOff>24972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8" y="27175947"/>
          <a:ext cx="4680000" cy="351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60352</xdr:colOff>
      <xdr:row>168</xdr:row>
      <xdr:rowOff>138796</xdr:rowOff>
    </xdr:from>
    <xdr:to>
      <xdr:col>3</xdr:col>
      <xdr:colOff>4740352</xdr:colOff>
      <xdr:row>187</xdr:row>
      <xdr:rowOff>24496</xdr:rowOff>
    </xdr:to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5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2" y="33085771"/>
          <a:ext cx="4680000" cy="351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53470</xdr:colOff>
      <xdr:row>202</xdr:row>
      <xdr:rowOff>64684</xdr:rowOff>
    </xdr:from>
    <xdr:to>
      <xdr:col>3</xdr:col>
      <xdr:colOff>4733470</xdr:colOff>
      <xdr:row>216</xdr:row>
      <xdr:rowOff>71970</xdr:rowOff>
    </xdr:to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5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20" y="39488659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57793</xdr:colOff>
      <xdr:row>233</xdr:row>
      <xdr:rowOff>57802</xdr:rowOff>
    </xdr:from>
    <xdr:to>
      <xdr:col>3</xdr:col>
      <xdr:colOff>4737793</xdr:colOff>
      <xdr:row>247</xdr:row>
      <xdr:rowOff>65088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5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7117" y="42023831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267</xdr:row>
      <xdr:rowOff>6096</xdr:rowOff>
    </xdr:from>
    <xdr:to>
      <xdr:col>3</xdr:col>
      <xdr:colOff>4736029</xdr:colOff>
      <xdr:row>276</xdr:row>
      <xdr:rowOff>39169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5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117" y="51810890"/>
          <a:ext cx="4680000" cy="1747573"/>
        </a:xfrm>
        <a:prstGeom prst="rect">
          <a:avLst/>
        </a:prstGeom>
      </xdr:spPr>
    </xdr:pic>
    <xdr:clientData/>
  </xdr:twoCellAnchor>
  <xdr:twoCellAnchor editAs="oneCell">
    <xdr:from>
      <xdr:col>3</xdr:col>
      <xdr:colOff>55236</xdr:colOff>
      <xdr:row>298</xdr:row>
      <xdr:rowOff>77649</xdr:rowOff>
    </xdr:from>
    <xdr:to>
      <xdr:col>3</xdr:col>
      <xdr:colOff>4735236</xdr:colOff>
      <xdr:row>306</xdr:row>
      <xdr:rowOff>167442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5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4560" y="53664178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59558</xdr:colOff>
      <xdr:row>331</xdr:row>
      <xdr:rowOff>3534</xdr:rowOff>
    </xdr:from>
    <xdr:to>
      <xdr:col>3</xdr:col>
      <xdr:colOff>4739558</xdr:colOff>
      <xdr:row>339</xdr:row>
      <xdr:rowOff>93327</xdr:rowOff>
    </xdr:to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5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646" y="64000328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52676</xdr:colOff>
      <xdr:row>361</xdr:row>
      <xdr:rowOff>63891</xdr:rowOff>
    </xdr:from>
    <xdr:to>
      <xdr:col>3</xdr:col>
      <xdr:colOff>4732676</xdr:colOff>
      <xdr:row>369</xdr:row>
      <xdr:rowOff>153684</xdr:rowOff>
    </xdr:to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5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764" y="69775685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56998</xdr:colOff>
      <xdr:row>392</xdr:row>
      <xdr:rowOff>101830</xdr:rowOff>
    </xdr:from>
    <xdr:to>
      <xdr:col>3</xdr:col>
      <xdr:colOff>4736998</xdr:colOff>
      <xdr:row>401</xdr:row>
      <xdr:rowOff>1123</xdr:rowOff>
    </xdr:to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5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086" y="75719124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61321</xdr:colOff>
      <xdr:row>423</xdr:row>
      <xdr:rowOff>117356</xdr:rowOff>
    </xdr:from>
    <xdr:to>
      <xdr:col>3</xdr:col>
      <xdr:colOff>4741321</xdr:colOff>
      <xdr:row>432</xdr:row>
      <xdr:rowOff>16649</xdr:rowOff>
    </xdr:to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5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409" y="81640150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54439</xdr:colOff>
      <xdr:row>454</xdr:row>
      <xdr:rowOff>88065</xdr:rowOff>
    </xdr:from>
    <xdr:to>
      <xdr:col>3</xdr:col>
      <xdr:colOff>4734439</xdr:colOff>
      <xdr:row>462</xdr:row>
      <xdr:rowOff>177858</xdr:rowOff>
    </xdr:to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5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527" y="87516359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4</xdr:col>
      <xdr:colOff>104532</xdr:colOff>
      <xdr:row>15</xdr:row>
      <xdr:rowOff>99974</xdr:rowOff>
    </xdr:from>
    <xdr:to>
      <xdr:col>4</xdr:col>
      <xdr:colOff>2018569</xdr:colOff>
      <xdr:row>21</xdr:row>
      <xdr:rowOff>114299</xdr:rowOff>
    </xdr:to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05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53976</xdr:rowOff>
    </xdr:from>
    <xdr:to>
      <xdr:col>12</xdr:col>
      <xdr:colOff>0</xdr:colOff>
      <xdr:row>0</xdr:row>
      <xdr:rowOff>415925</xdr:rowOff>
    </xdr:to>
    <xdr:sp macro="" textlink="">
      <xdr:nvSpPr>
        <xdr:cNvPr id="18" name="Стрелка: пятиугольник 17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500-000012000000}"/>
            </a:ext>
          </a:extLst>
        </xdr:cNvPr>
        <xdr:cNvSpPr/>
      </xdr:nvSpPr>
      <xdr:spPr>
        <a:xfrm flipH="1">
          <a:off x="17459322" y="53976"/>
          <a:ext cx="221932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104532</xdr:colOff>
      <xdr:row>46</xdr:row>
      <xdr:rowOff>99974</xdr:rowOff>
    </xdr:from>
    <xdr:ext cx="1914037" cy="1157325"/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05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77</xdr:row>
      <xdr:rowOff>99974</xdr:rowOff>
    </xdr:from>
    <xdr:ext cx="1914037" cy="1157325"/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00000000-0008-0000-05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108</xdr:row>
      <xdr:rowOff>99974</xdr:rowOff>
    </xdr:from>
    <xdr:ext cx="1914037" cy="1157325"/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00000000-0008-0000-05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139</xdr:row>
      <xdr:rowOff>99974</xdr:rowOff>
    </xdr:from>
    <xdr:ext cx="1914037" cy="1157325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05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170</xdr:row>
      <xdr:rowOff>99974</xdr:rowOff>
    </xdr:from>
    <xdr:ext cx="1914037" cy="1157325"/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00000000-0008-0000-05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201</xdr:row>
      <xdr:rowOff>99974</xdr:rowOff>
    </xdr:from>
    <xdr:ext cx="1914037" cy="1157325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05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232</xdr:row>
      <xdr:rowOff>99974</xdr:rowOff>
    </xdr:from>
    <xdr:ext cx="1914037" cy="1157325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5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263</xdr:row>
      <xdr:rowOff>99974</xdr:rowOff>
    </xdr:from>
    <xdr:ext cx="1914037" cy="1157325"/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05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294</xdr:row>
      <xdr:rowOff>99974</xdr:rowOff>
    </xdr:from>
    <xdr:ext cx="1914037" cy="1157325"/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05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325</xdr:row>
      <xdr:rowOff>99974</xdr:rowOff>
    </xdr:from>
    <xdr:ext cx="1914037" cy="1157325"/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05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356</xdr:row>
      <xdr:rowOff>99974</xdr:rowOff>
    </xdr:from>
    <xdr:ext cx="1914037" cy="1157325"/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00000000-0008-0000-05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387</xdr:row>
      <xdr:rowOff>99974</xdr:rowOff>
    </xdr:from>
    <xdr:ext cx="1914037" cy="1157325"/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00000000-0008-0000-05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418</xdr:row>
      <xdr:rowOff>99974</xdr:rowOff>
    </xdr:from>
    <xdr:ext cx="1914037" cy="1157325"/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05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449</xdr:row>
      <xdr:rowOff>99974</xdr:rowOff>
    </xdr:from>
    <xdr:ext cx="1914037" cy="1157325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05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481</xdr:row>
      <xdr:rowOff>104774</xdr:rowOff>
    </xdr:from>
    <xdr:ext cx="1908000" cy="1120442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0500-0000E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5844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487</xdr:row>
      <xdr:rowOff>128589</xdr:rowOff>
    </xdr:from>
    <xdr:ext cx="1908000" cy="1124116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0500-0000E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513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475</xdr:row>
      <xdr:rowOff>86914</xdr:rowOff>
    </xdr:from>
    <xdr:ext cx="1908000" cy="1116692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05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236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469</xdr:row>
      <xdr:rowOff>48816</xdr:rowOff>
    </xdr:from>
    <xdr:ext cx="1908000" cy="1127750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05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425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493</xdr:row>
      <xdr:rowOff>159545</xdr:rowOff>
    </xdr:from>
    <xdr:ext cx="1908000" cy="1122807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0500-0000E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347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512</xdr:row>
      <xdr:rowOff>104774</xdr:rowOff>
    </xdr:from>
    <xdr:ext cx="1908000" cy="1120442"/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0500-0000E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518</xdr:row>
      <xdr:rowOff>128589</xdr:rowOff>
    </xdr:from>
    <xdr:ext cx="1908000" cy="1124116"/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0500-0000E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506</xdr:row>
      <xdr:rowOff>86914</xdr:rowOff>
    </xdr:from>
    <xdr:ext cx="1908000" cy="1116692"/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00000000-0008-0000-0500-0000E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500</xdr:row>
      <xdr:rowOff>48816</xdr:rowOff>
    </xdr:from>
    <xdr:ext cx="1908000" cy="1127750"/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00000000-0008-0000-0500-0000E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524</xdr:row>
      <xdr:rowOff>159545</xdr:rowOff>
    </xdr:from>
    <xdr:ext cx="1908000" cy="1122807"/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00000000-0008-0000-0500-0000E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543</xdr:row>
      <xdr:rowOff>104774</xdr:rowOff>
    </xdr:from>
    <xdr:ext cx="1908000" cy="1120442"/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00000000-0008-0000-0500-0000E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549</xdr:row>
      <xdr:rowOff>128589</xdr:rowOff>
    </xdr:from>
    <xdr:ext cx="1908000" cy="1124116"/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00000000-0008-0000-0500-0000E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537</xdr:row>
      <xdr:rowOff>86914</xdr:rowOff>
    </xdr:from>
    <xdr:ext cx="1908000" cy="1116692"/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00000000-0008-0000-0500-0000F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531</xdr:row>
      <xdr:rowOff>48816</xdr:rowOff>
    </xdr:from>
    <xdr:ext cx="1908000" cy="1127750"/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00000000-0008-0000-0500-0000F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555</xdr:row>
      <xdr:rowOff>159545</xdr:rowOff>
    </xdr:from>
    <xdr:ext cx="1908000" cy="1122807"/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00000000-0008-0000-0500-0000F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574</xdr:row>
      <xdr:rowOff>104774</xdr:rowOff>
    </xdr:from>
    <xdr:ext cx="1908000" cy="1120442"/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00000000-0008-0000-0500-0000F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580</xdr:row>
      <xdr:rowOff>128589</xdr:rowOff>
    </xdr:from>
    <xdr:ext cx="1908000" cy="1124116"/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00000000-0008-0000-0500-0000F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568</xdr:row>
      <xdr:rowOff>86914</xdr:rowOff>
    </xdr:from>
    <xdr:ext cx="1908000" cy="1116692"/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00000000-0008-0000-0500-0000F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562</xdr:row>
      <xdr:rowOff>48816</xdr:rowOff>
    </xdr:from>
    <xdr:ext cx="1908000" cy="1127750"/>
    <xdr:pic>
      <xdr:nvPicPr>
        <xdr:cNvPr id="246" name="Рисунок 245">
          <a:extLst>
            <a:ext uri="{FF2B5EF4-FFF2-40B4-BE49-F238E27FC236}">
              <a16:creationId xmlns="" xmlns:a16="http://schemas.microsoft.com/office/drawing/2014/main" id="{00000000-0008-0000-0500-0000F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586</xdr:row>
      <xdr:rowOff>159545</xdr:rowOff>
    </xdr:from>
    <xdr:ext cx="1908000" cy="1122807"/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00000000-0008-0000-0500-0000F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605</xdr:row>
      <xdr:rowOff>104774</xdr:rowOff>
    </xdr:from>
    <xdr:ext cx="1908000" cy="1120442"/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00000000-0008-0000-0500-0000F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611</xdr:row>
      <xdr:rowOff>128589</xdr:rowOff>
    </xdr:from>
    <xdr:ext cx="1908000" cy="1124116"/>
    <xdr:pic>
      <xdr:nvPicPr>
        <xdr:cNvPr id="249" name="Рисунок 248">
          <a:extLst>
            <a:ext uri="{FF2B5EF4-FFF2-40B4-BE49-F238E27FC236}">
              <a16:creationId xmlns="" xmlns:a16="http://schemas.microsoft.com/office/drawing/2014/main" id="{00000000-0008-0000-0500-0000F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599</xdr:row>
      <xdr:rowOff>86914</xdr:rowOff>
    </xdr:from>
    <xdr:ext cx="1908000" cy="1116692"/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00000000-0008-0000-0500-0000F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593</xdr:row>
      <xdr:rowOff>48816</xdr:rowOff>
    </xdr:from>
    <xdr:ext cx="1908000" cy="1127750"/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00000000-0008-0000-0500-0000F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617</xdr:row>
      <xdr:rowOff>159545</xdr:rowOff>
    </xdr:from>
    <xdr:ext cx="1908000" cy="1122807"/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00000000-0008-0000-0500-0000F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636</xdr:row>
      <xdr:rowOff>104774</xdr:rowOff>
    </xdr:from>
    <xdr:ext cx="1908000" cy="1120442"/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00000000-0008-0000-0500-0000F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642</xdr:row>
      <xdr:rowOff>128589</xdr:rowOff>
    </xdr:from>
    <xdr:ext cx="1908000" cy="1124116"/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00000000-0008-0000-0500-0000F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630</xdr:row>
      <xdr:rowOff>86914</xdr:rowOff>
    </xdr:from>
    <xdr:ext cx="1908000" cy="1116692"/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00000000-0008-0000-0500-0000F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624</xdr:row>
      <xdr:rowOff>48816</xdr:rowOff>
    </xdr:from>
    <xdr:ext cx="1908000" cy="1127750"/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00000000-0008-0000-0500-00000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648</xdr:row>
      <xdr:rowOff>159545</xdr:rowOff>
    </xdr:from>
    <xdr:ext cx="1908000" cy="1122807"/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00000000-0008-0000-0500-00000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667</xdr:row>
      <xdr:rowOff>104774</xdr:rowOff>
    </xdr:from>
    <xdr:ext cx="1908000" cy="1120442"/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00000000-0008-0000-0500-00000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673</xdr:row>
      <xdr:rowOff>128589</xdr:rowOff>
    </xdr:from>
    <xdr:ext cx="1908000" cy="1124116"/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00000000-0008-0000-0500-00000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661</xdr:row>
      <xdr:rowOff>86914</xdr:rowOff>
    </xdr:from>
    <xdr:ext cx="1908000" cy="1116692"/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00000000-0008-0000-0500-00000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655</xdr:row>
      <xdr:rowOff>48816</xdr:rowOff>
    </xdr:from>
    <xdr:ext cx="1908000" cy="1127750"/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00000000-0008-0000-0500-00000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679</xdr:row>
      <xdr:rowOff>159545</xdr:rowOff>
    </xdr:from>
    <xdr:ext cx="1908000" cy="1122807"/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00000000-0008-0000-0500-00000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698</xdr:row>
      <xdr:rowOff>104774</xdr:rowOff>
    </xdr:from>
    <xdr:ext cx="1908000" cy="1120442"/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00000000-0008-0000-0500-00000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704</xdr:row>
      <xdr:rowOff>128589</xdr:rowOff>
    </xdr:from>
    <xdr:ext cx="1908000" cy="1124116"/>
    <xdr:pic>
      <xdr:nvPicPr>
        <xdr:cNvPr id="264" name="Рисунок 263">
          <a:extLst>
            <a:ext uri="{FF2B5EF4-FFF2-40B4-BE49-F238E27FC236}">
              <a16:creationId xmlns="" xmlns:a16="http://schemas.microsoft.com/office/drawing/2014/main" id="{00000000-0008-0000-0500-00000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692</xdr:row>
      <xdr:rowOff>86914</xdr:rowOff>
    </xdr:from>
    <xdr:ext cx="1908000" cy="1116692"/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00000000-0008-0000-0500-00000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686</xdr:row>
      <xdr:rowOff>48816</xdr:rowOff>
    </xdr:from>
    <xdr:ext cx="1908000" cy="1127750"/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00000000-0008-0000-0500-00000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710</xdr:row>
      <xdr:rowOff>159545</xdr:rowOff>
    </xdr:from>
    <xdr:ext cx="1908000" cy="1122807"/>
    <xdr:pic>
      <xdr:nvPicPr>
        <xdr:cNvPr id="267" name="Рисунок 266">
          <a:extLst>
            <a:ext uri="{FF2B5EF4-FFF2-40B4-BE49-F238E27FC236}">
              <a16:creationId xmlns="" xmlns:a16="http://schemas.microsoft.com/office/drawing/2014/main" id="{00000000-0008-0000-0500-00000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729</xdr:row>
      <xdr:rowOff>104774</xdr:rowOff>
    </xdr:from>
    <xdr:ext cx="1908000" cy="1120442"/>
    <xdr:pic>
      <xdr:nvPicPr>
        <xdr:cNvPr id="268" name="Рисунок 267">
          <a:extLst>
            <a:ext uri="{FF2B5EF4-FFF2-40B4-BE49-F238E27FC236}">
              <a16:creationId xmlns="" xmlns:a16="http://schemas.microsoft.com/office/drawing/2014/main" id="{00000000-0008-0000-0500-00000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735</xdr:row>
      <xdr:rowOff>128589</xdr:rowOff>
    </xdr:from>
    <xdr:ext cx="1908000" cy="1124116"/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00000000-0008-0000-0500-00000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723</xdr:row>
      <xdr:rowOff>86914</xdr:rowOff>
    </xdr:from>
    <xdr:ext cx="1908000" cy="1116692"/>
    <xdr:pic>
      <xdr:nvPicPr>
        <xdr:cNvPr id="270" name="Рисунок 269">
          <a:extLst>
            <a:ext uri="{FF2B5EF4-FFF2-40B4-BE49-F238E27FC236}">
              <a16:creationId xmlns="" xmlns:a16="http://schemas.microsoft.com/office/drawing/2014/main" id="{00000000-0008-0000-0500-00000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717</xdr:row>
      <xdr:rowOff>48816</xdr:rowOff>
    </xdr:from>
    <xdr:ext cx="1908000" cy="1127750"/>
    <xdr:pic>
      <xdr:nvPicPr>
        <xdr:cNvPr id="271" name="Рисунок 270">
          <a:extLst>
            <a:ext uri="{FF2B5EF4-FFF2-40B4-BE49-F238E27FC236}">
              <a16:creationId xmlns="" xmlns:a16="http://schemas.microsoft.com/office/drawing/2014/main" id="{00000000-0008-0000-0500-00000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741</xdr:row>
      <xdr:rowOff>159545</xdr:rowOff>
    </xdr:from>
    <xdr:ext cx="1908000" cy="1122807"/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00000000-0008-0000-0500-00001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760</xdr:row>
      <xdr:rowOff>104774</xdr:rowOff>
    </xdr:from>
    <xdr:ext cx="1908000" cy="1120442"/>
    <xdr:pic>
      <xdr:nvPicPr>
        <xdr:cNvPr id="273" name="Рисунок 272">
          <a:extLst>
            <a:ext uri="{FF2B5EF4-FFF2-40B4-BE49-F238E27FC236}">
              <a16:creationId xmlns="" xmlns:a16="http://schemas.microsoft.com/office/drawing/2014/main" id="{00000000-0008-0000-0500-00001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766</xdr:row>
      <xdr:rowOff>128589</xdr:rowOff>
    </xdr:from>
    <xdr:ext cx="1908000" cy="1124116"/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00000000-0008-0000-0500-00001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754</xdr:row>
      <xdr:rowOff>86914</xdr:rowOff>
    </xdr:from>
    <xdr:ext cx="1908000" cy="1116692"/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00000000-0008-0000-0500-00001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748</xdr:row>
      <xdr:rowOff>48816</xdr:rowOff>
    </xdr:from>
    <xdr:ext cx="1908000" cy="1127750"/>
    <xdr:pic>
      <xdr:nvPicPr>
        <xdr:cNvPr id="276" name="Рисунок 275">
          <a:extLst>
            <a:ext uri="{FF2B5EF4-FFF2-40B4-BE49-F238E27FC236}">
              <a16:creationId xmlns="" xmlns:a16="http://schemas.microsoft.com/office/drawing/2014/main" id="{00000000-0008-0000-0500-00001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772</xdr:row>
      <xdr:rowOff>159545</xdr:rowOff>
    </xdr:from>
    <xdr:ext cx="1908000" cy="1122807"/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00000000-0008-0000-0500-00001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791</xdr:row>
      <xdr:rowOff>104774</xdr:rowOff>
    </xdr:from>
    <xdr:ext cx="1908000" cy="1120442"/>
    <xdr:pic>
      <xdr:nvPicPr>
        <xdr:cNvPr id="278" name="Рисунок 277">
          <a:extLst>
            <a:ext uri="{FF2B5EF4-FFF2-40B4-BE49-F238E27FC236}">
              <a16:creationId xmlns="" xmlns:a16="http://schemas.microsoft.com/office/drawing/2014/main" id="{00000000-0008-0000-0500-00001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797</xdr:row>
      <xdr:rowOff>128589</xdr:rowOff>
    </xdr:from>
    <xdr:ext cx="1908000" cy="1124116"/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00000000-0008-0000-0500-00001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785</xdr:row>
      <xdr:rowOff>86914</xdr:rowOff>
    </xdr:from>
    <xdr:ext cx="1908000" cy="1116692"/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00000000-0008-0000-0500-00001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779</xdr:row>
      <xdr:rowOff>48816</xdr:rowOff>
    </xdr:from>
    <xdr:ext cx="1908000" cy="1127750"/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00000000-0008-0000-0500-00001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803</xdr:row>
      <xdr:rowOff>159545</xdr:rowOff>
    </xdr:from>
    <xdr:ext cx="1908000" cy="1122807"/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00000000-0008-0000-0500-00001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822</xdr:row>
      <xdr:rowOff>104774</xdr:rowOff>
    </xdr:from>
    <xdr:ext cx="1908000" cy="1120442"/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00000000-0008-0000-0500-00001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828</xdr:row>
      <xdr:rowOff>128589</xdr:rowOff>
    </xdr:from>
    <xdr:ext cx="1908000" cy="1124116"/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00000000-0008-0000-0500-00001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816</xdr:row>
      <xdr:rowOff>86914</xdr:rowOff>
    </xdr:from>
    <xdr:ext cx="1908000" cy="1116692"/>
    <xdr:pic>
      <xdr:nvPicPr>
        <xdr:cNvPr id="285" name="Рисунок 284">
          <a:extLst>
            <a:ext uri="{FF2B5EF4-FFF2-40B4-BE49-F238E27FC236}">
              <a16:creationId xmlns="" xmlns:a16="http://schemas.microsoft.com/office/drawing/2014/main" id="{00000000-0008-0000-0500-00001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810</xdr:row>
      <xdr:rowOff>48816</xdr:rowOff>
    </xdr:from>
    <xdr:ext cx="1908000" cy="1127750"/>
    <xdr:pic>
      <xdr:nvPicPr>
        <xdr:cNvPr id="286" name="Рисунок 285">
          <a:extLst>
            <a:ext uri="{FF2B5EF4-FFF2-40B4-BE49-F238E27FC236}">
              <a16:creationId xmlns="" xmlns:a16="http://schemas.microsoft.com/office/drawing/2014/main" id="{00000000-0008-0000-0500-00001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834</xdr:row>
      <xdr:rowOff>159545</xdr:rowOff>
    </xdr:from>
    <xdr:ext cx="1908000" cy="1122807"/>
    <xdr:pic>
      <xdr:nvPicPr>
        <xdr:cNvPr id="287" name="Рисунок 286">
          <a:extLst>
            <a:ext uri="{FF2B5EF4-FFF2-40B4-BE49-F238E27FC236}">
              <a16:creationId xmlns="" xmlns:a16="http://schemas.microsoft.com/office/drawing/2014/main" id="{00000000-0008-0000-0500-00001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853</xdr:row>
      <xdr:rowOff>104774</xdr:rowOff>
    </xdr:from>
    <xdr:ext cx="1908000" cy="1120442"/>
    <xdr:pic>
      <xdr:nvPicPr>
        <xdr:cNvPr id="288" name="Рисунок 287">
          <a:extLst>
            <a:ext uri="{FF2B5EF4-FFF2-40B4-BE49-F238E27FC236}">
              <a16:creationId xmlns="" xmlns:a16="http://schemas.microsoft.com/office/drawing/2014/main" id="{00000000-0008-0000-0500-00002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859</xdr:row>
      <xdr:rowOff>128589</xdr:rowOff>
    </xdr:from>
    <xdr:ext cx="1908000" cy="1124116"/>
    <xdr:pic>
      <xdr:nvPicPr>
        <xdr:cNvPr id="289" name="Рисунок 288">
          <a:extLst>
            <a:ext uri="{FF2B5EF4-FFF2-40B4-BE49-F238E27FC236}">
              <a16:creationId xmlns="" xmlns:a16="http://schemas.microsoft.com/office/drawing/2014/main" id="{00000000-0008-0000-0500-00002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847</xdr:row>
      <xdr:rowOff>86914</xdr:rowOff>
    </xdr:from>
    <xdr:ext cx="1908000" cy="1116692"/>
    <xdr:pic>
      <xdr:nvPicPr>
        <xdr:cNvPr id="290" name="Рисунок 289">
          <a:extLst>
            <a:ext uri="{FF2B5EF4-FFF2-40B4-BE49-F238E27FC236}">
              <a16:creationId xmlns="" xmlns:a16="http://schemas.microsoft.com/office/drawing/2014/main" id="{00000000-0008-0000-0500-00002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841</xdr:row>
      <xdr:rowOff>48816</xdr:rowOff>
    </xdr:from>
    <xdr:ext cx="1908000" cy="1127750"/>
    <xdr:pic>
      <xdr:nvPicPr>
        <xdr:cNvPr id="291" name="Рисунок 290">
          <a:extLst>
            <a:ext uri="{FF2B5EF4-FFF2-40B4-BE49-F238E27FC236}">
              <a16:creationId xmlns="" xmlns:a16="http://schemas.microsoft.com/office/drawing/2014/main" id="{00000000-0008-0000-0500-00002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865</xdr:row>
      <xdr:rowOff>159545</xdr:rowOff>
    </xdr:from>
    <xdr:ext cx="1908000" cy="1122807"/>
    <xdr:pic>
      <xdr:nvPicPr>
        <xdr:cNvPr id="292" name="Рисунок 291">
          <a:extLst>
            <a:ext uri="{FF2B5EF4-FFF2-40B4-BE49-F238E27FC236}">
              <a16:creationId xmlns="" xmlns:a16="http://schemas.microsoft.com/office/drawing/2014/main" id="{00000000-0008-0000-0500-00002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884</xdr:row>
      <xdr:rowOff>104774</xdr:rowOff>
    </xdr:from>
    <xdr:ext cx="1908000" cy="1120442"/>
    <xdr:pic>
      <xdr:nvPicPr>
        <xdr:cNvPr id="293" name="Рисунок 292">
          <a:extLst>
            <a:ext uri="{FF2B5EF4-FFF2-40B4-BE49-F238E27FC236}">
              <a16:creationId xmlns="" xmlns:a16="http://schemas.microsoft.com/office/drawing/2014/main" id="{00000000-0008-0000-0500-00002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890</xdr:row>
      <xdr:rowOff>128589</xdr:rowOff>
    </xdr:from>
    <xdr:ext cx="1908000" cy="1124116"/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00000000-0008-0000-0500-00002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878</xdr:row>
      <xdr:rowOff>86914</xdr:rowOff>
    </xdr:from>
    <xdr:ext cx="1908000" cy="1116692"/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00000000-0008-0000-0500-00002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872</xdr:row>
      <xdr:rowOff>48816</xdr:rowOff>
    </xdr:from>
    <xdr:ext cx="1908000" cy="1127750"/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00000000-0008-0000-0500-00002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896</xdr:row>
      <xdr:rowOff>159545</xdr:rowOff>
    </xdr:from>
    <xdr:ext cx="1908000" cy="1122807"/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0000000-0008-0000-0500-00002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915</xdr:row>
      <xdr:rowOff>104774</xdr:rowOff>
    </xdr:from>
    <xdr:ext cx="1908000" cy="1120442"/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00000000-0008-0000-0500-00002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921</xdr:row>
      <xdr:rowOff>128589</xdr:rowOff>
    </xdr:from>
    <xdr:ext cx="1908000" cy="1124116"/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00000000-0008-0000-0500-00002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909</xdr:row>
      <xdr:rowOff>86914</xdr:rowOff>
    </xdr:from>
    <xdr:ext cx="1908000" cy="1116692"/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00000000-0008-0000-0500-00002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903</xdr:row>
      <xdr:rowOff>48816</xdr:rowOff>
    </xdr:from>
    <xdr:ext cx="1908000" cy="1127750"/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00000000-0008-0000-0500-00002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927</xdr:row>
      <xdr:rowOff>159545</xdr:rowOff>
    </xdr:from>
    <xdr:ext cx="1908000" cy="1122807"/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00000000-0008-0000-0500-00002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twoCellAnchor editAs="oneCell">
    <xdr:from>
      <xdr:col>3</xdr:col>
      <xdr:colOff>57151</xdr:colOff>
      <xdr:row>4</xdr:row>
      <xdr:rowOff>142875</xdr:rowOff>
    </xdr:from>
    <xdr:to>
      <xdr:col>3</xdr:col>
      <xdr:colOff>2375024</xdr:colOff>
      <xdr:row>11</xdr:row>
      <xdr:rowOff>33375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1847850"/>
          <a:ext cx="2317873" cy="12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2314574</xdr:colOff>
      <xdr:row>4</xdr:row>
      <xdr:rowOff>133350</xdr:rowOff>
    </xdr:from>
    <xdr:to>
      <xdr:col>4</xdr:col>
      <xdr:colOff>25855</xdr:colOff>
      <xdr:row>10</xdr:row>
      <xdr:rowOff>70350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1024" y="1838325"/>
          <a:ext cx="2492831" cy="1080000"/>
        </a:xfrm>
        <a:prstGeom prst="rect">
          <a:avLst/>
        </a:prstGeom>
      </xdr:spPr>
    </xdr:pic>
    <xdr:clientData/>
  </xdr:twoCellAnchor>
  <xdr:oneCellAnchor>
    <xdr:from>
      <xdr:col>3</xdr:col>
      <xdr:colOff>94130</xdr:colOff>
      <xdr:row>44</xdr:row>
      <xdr:rowOff>67237</xdr:rowOff>
    </xdr:from>
    <xdr:ext cx="4680000" cy="3672646"/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0500-0000C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0580" y="3486712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57151</xdr:colOff>
      <xdr:row>35</xdr:row>
      <xdr:rowOff>142875</xdr:rowOff>
    </xdr:from>
    <xdr:ext cx="2317873" cy="1224000"/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0500-0000C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184785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2314574</xdr:colOff>
      <xdr:row>35</xdr:row>
      <xdr:rowOff>133350</xdr:rowOff>
    </xdr:from>
    <xdr:ext cx="2492831" cy="1080000"/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5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1024" y="183832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57151</xdr:colOff>
      <xdr:row>66</xdr:row>
      <xdr:rowOff>142875</xdr:rowOff>
    </xdr:from>
    <xdr:ext cx="2317873" cy="1224000"/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500-0000D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184785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2314574</xdr:colOff>
      <xdr:row>66</xdr:row>
      <xdr:rowOff>133350</xdr:rowOff>
    </xdr:from>
    <xdr:ext cx="2492831" cy="1080000"/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0500-0000D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1024" y="183832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57151</xdr:colOff>
      <xdr:row>97</xdr:row>
      <xdr:rowOff>142875</xdr:rowOff>
    </xdr:from>
    <xdr:ext cx="2317873" cy="1224000"/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0500-0000D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1365885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2314574</xdr:colOff>
      <xdr:row>97</xdr:row>
      <xdr:rowOff>133350</xdr:rowOff>
    </xdr:from>
    <xdr:ext cx="2492831" cy="1080000"/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00000000-0008-0000-0500-0000D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1024" y="1364932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28576</xdr:colOff>
      <xdr:row>129</xdr:row>
      <xdr:rowOff>171450</xdr:rowOff>
    </xdr:from>
    <xdr:ext cx="2317873" cy="1224000"/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0500-0000D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6" y="25688925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2285999</xdr:colOff>
      <xdr:row>129</xdr:row>
      <xdr:rowOff>161925</xdr:rowOff>
    </xdr:from>
    <xdr:ext cx="2492831" cy="1080000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0500-0000E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62449" y="25679400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28576</xdr:colOff>
      <xdr:row>160</xdr:row>
      <xdr:rowOff>171450</xdr:rowOff>
    </xdr:from>
    <xdr:ext cx="2317873" cy="1224000"/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00000000-0008-0000-0500-00002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6" y="25688925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2285999</xdr:colOff>
      <xdr:row>160</xdr:row>
      <xdr:rowOff>161925</xdr:rowOff>
    </xdr:from>
    <xdr:ext cx="2492831" cy="1080000"/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00000000-0008-0000-0500-00003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62449" y="25679400"/>
          <a:ext cx="2492831" cy="1080000"/>
        </a:xfrm>
        <a:prstGeom prst="rect">
          <a:avLst/>
        </a:prstGeom>
      </xdr:spPr>
    </xdr:pic>
    <xdr:clientData/>
  </xdr:oneCellAnchor>
  <xdr:twoCellAnchor editAs="oneCell">
    <xdr:from>
      <xdr:col>3</xdr:col>
      <xdr:colOff>1009651</xdr:colOff>
      <xdr:row>189</xdr:row>
      <xdr:rowOff>142875</xdr:rowOff>
    </xdr:from>
    <xdr:to>
      <xdr:col>3</xdr:col>
      <xdr:colOff>3948739</xdr:colOff>
      <xdr:row>196</xdr:row>
      <xdr:rowOff>141375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1" y="37090350"/>
          <a:ext cx="2939088" cy="1332000"/>
        </a:xfrm>
        <a:prstGeom prst="rect">
          <a:avLst/>
        </a:prstGeom>
      </xdr:spPr>
    </xdr:pic>
    <xdr:clientData/>
  </xdr:twoCellAnchor>
  <xdr:twoCellAnchor editAs="oneCell">
    <xdr:from>
      <xdr:col>3</xdr:col>
      <xdr:colOff>838199</xdr:colOff>
      <xdr:row>197</xdr:row>
      <xdr:rowOff>47625</xdr:rowOff>
    </xdr:from>
    <xdr:to>
      <xdr:col>3</xdr:col>
      <xdr:colOff>3831458</xdr:colOff>
      <xdr:row>202</xdr:row>
      <xdr:rowOff>72286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49" y="38519100"/>
          <a:ext cx="2993259" cy="977161"/>
        </a:xfrm>
        <a:prstGeom prst="rect">
          <a:avLst/>
        </a:prstGeom>
      </xdr:spPr>
    </xdr:pic>
    <xdr:clientData/>
  </xdr:twoCellAnchor>
  <xdr:oneCellAnchor>
    <xdr:from>
      <xdr:col>3</xdr:col>
      <xdr:colOff>1009651</xdr:colOff>
      <xdr:row>220</xdr:row>
      <xdr:rowOff>142875</xdr:rowOff>
    </xdr:from>
    <xdr:ext cx="2939088" cy="1332000"/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00000000-0008-0000-0500-00003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1" y="42995850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838199</xdr:colOff>
      <xdr:row>228</xdr:row>
      <xdr:rowOff>47625</xdr:rowOff>
    </xdr:from>
    <xdr:ext cx="2993259" cy="977161"/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00000000-0008-0000-0500-00003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49" y="38519100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1019176</xdr:colOff>
      <xdr:row>252</xdr:row>
      <xdr:rowOff>123825</xdr:rowOff>
    </xdr:from>
    <xdr:ext cx="2939088" cy="1332000"/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00000000-0008-0000-0500-00003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6" y="49072800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847724</xdr:colOff>
      <xdr:row>260</xdr:row>
      <xdr:rowOff>28575</xdr:rowOff>
    </xdr:from>
    <xdr:ext cx="2993259" cy="977161"/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00000000-0008-0000-0500-00003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4174" y="50501550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1019176</xdr:colOff>
      <xdr:row>283</xdr:row>
      <xdr:rowOff>123825</xdr:rowOff>
    </xdr:from>
    <xdr:ext cx="2939088" cy="1332000"/>
    <xdr:pic>
      <xdr:nvPicPr>
        <xdr:cNvPr id="312" name="Рисунок 311">
          <a:extLst>
            <a:ext uri="{FF2B5EF4-FFF2-40B4-BE49-F238E27FC236}">
              <a16:creationId xmlns="" xmlns:a16="http://schemas.microsoft.com/office/drawing/2014/main" id="{00000000-0008-0000-0500-00003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6" y="54978300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847724</xdr:colOff>
      <xdr:row>291</xdr:row>
      <xdr:rowOff>28575</xdr:rowOff>
    </xdr:from>
    <xdr:ext cx="2993259" cy="977161"/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00000000-0008-0000-0500-00003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4174" y="50501550"/>
          <a:ext cx="2993259" cy="977161"/>
        </a:xfrm>
        <a:prstGeom prst="rect">
          <a:avLst/>
        </a:prstGeom>
      </xdr:spPr>
    </xdr:pic>
    <xdr:clientData/>
  </xdr:oneCellAnchor>
  <xdr:twoCellAnchor editAs="oneCell">
    <xdr:from>
      <xdr:col>3</xdr:col>
      <xdr:colOff>689019</xdr:colOff>
      <xdr:row>315</xdr:row>
      <xdr:rowOff>47626</xdr:rowOff>
    </xdr:from>
    <xdr:to>
      <xdr:col>3</xdr:col>
      <xdr:colOff>4076700</xdr:colOff>
      <xdr:row>321</xdr:row>
      <xdr:rowOff>175538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5469" y="60998101"/>
          <a:ext cx="3387681" cy="1270912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323</xdr:row>
      <xdr:rowOff>1569</xdr:rowOff>
    </xdr:from>
    <xdr:to>
      <xdr:col>3</xdr:col>
      <xdr:colOff>4162425</xdr:colOff>
      <xdr:row>328</xdr:row>
      <xdr:rowOff>79874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5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0" y="62476044"/>
          <a:ext cx="3590925" cy="1030805"/>
        </a:xfrm>
        <a:prstGeom prst="rect">
          <a:avLst/>
        </a:prstGeom>
      </xdr:spPr>
    </xdr:pic>
    <xdr:clientData/>
  </xdr:twoCellAnchor>
  <xdr:oneCellAnchor>
    <xdr:from>
      <xdr:col>3</xdr:col>
      <xdr:colOff>689019</xdr:colOff>
      <xdr:row>346</xdr:row>
      <xdr:rowOff>47626</xdr:rowOff>
    </xdr:from>
    <xdr:ext cx="3387681" cy="1270912"/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00000000-0008-0000-0500-00003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5469" y="60998101"/>
          <a:ext cx="3387681" cy="1270912"/>
        </a:xfrm>
        <a:prstGeom prst="rect">
          <a:avLst/>
        </a:prstGeom>
      </xdr:spPr>
    </xdr:pic>
    <xdr:clientData/>
  </xdr:oneCellAnchor>
  <xdr:oneCellAnchor>
    <xdr:from>
      <xdr:col>3</xdr:col>
      <xdr:colOff>571500</xdr:colOff>
      <xdr:row>354</xdr:row>
      <xdr:rowOff>1569</xdr:rowOff>
    </xdr:from>
    <xdr:ext cx="3590925" cy="1030805"/>
    <xdr:pic>
      <xdr:nvPicPr>
        <xdr:cNvPr id="316" name="Рисунок 315">
          <a:extLst>
            <a:ext uri="{FF2B5EF4-FFF2-40B4-BE49-F238E27FC236}">
              <a16:creationId xmlns="" xmlns:a16="http://schemas.microsoft.com/office/drawing/2014/main" id="{00000000-0008-0000-0500-00003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0" y="62476044"/>
          <a:ext cx="3590925" cy="1030805"/>
        </a:xfrm>
        <a:prstGeom prst="rect">
          <a:avLst/>
        </a:prstGeom>
      </xdr:spPr>
    </xdr:pic>
    <xdr:clientData/>
  </xdr:oneCellAnchor>
  <xdr:oneCellAnchor>
    <xdr:from>
      <xdr:col>3</xdr:col>
      <xdr:colOff>689019</xdr:colOff>
      <xdr:row>377</xdr:row>
      <xdr:rowOff>47626</xdr:rowOff>
    </xdr:from>
    <xdr:ext cx="3387681" cy="1270912"/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00000000-0008-0000-0500-00003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5469" y="60998101"/>
          <a:ext cx="3387681" cy="1270912"/>
        </a:xfrm>
        <a:prstGeom prst="rect">
          <a:avLst/>
        </a:prstGeom>
      </xdr:spPr>
    </xdr:pic>
    <xdr:clientData/>
  </xdr:oneCellAnchor>
  <xdr:oneCellAnchor>
    <xdr:from>
      <xdr:col>3</xdr:col>
      <xdr:colOff>571500</xdr:colOff>
      <xdr:row>385</xdr:row>
      <xdr:rowOff>1569</xdr:rowOff>
    </xdr:from>
    <xdr:ext cx="3590925" cy="1030805"/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00000000-0008-0000-0500-00003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0" y="62476044"/>
          <a:ext cx="3590925" cy="1030805"/>
        </a:xfrm>
        <a:prstGeom prst="rect">
          <a:avLst/>
        </a:prstGeom>
      </xdr:spPr>
    </xdr:pic>
    <xdr:clientData/>
  </xdr:oneCellAnchor>
  <xdr:twoCellAnchor editAs="oneCell">
    <xdr:from>
      <xdr:col>3</xdr:col>
      <xdr:colOff>514348</xdr:colOff>
      <xdr:row>408</xdr:row>
      <xdr:rowOff>161923</xdr:rowOff>
    </xdr:from>
    <xdr:to>
      <xdr:col>3</xdr:col>
      <xdr:colOff>4445078</xdr:colOff>
      <xdr:row>415</xdr:row>
      <xdr:rowOff>16423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5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90798" y="78828898"/>
          <a:ext cx="3930730" cy="11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466724</xdr:colOff>
      <xdr:row>416</xdr:row>
      <xdr:rowOff>85725</xdr:rowOff>
    </xdr:from>
    <xdr:to>
      <xdr:col>3</xdr:col>
      <xdr:colOff>4421610</xdr:colOff>
      <xdr:row>421</xdr:row>
      <xdr:rowOff>141225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5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3174" y="80276700"/>
          <a:ext cx="3954886" cy="1008000"/>
        </a:xfrm>
        <a:prstGeom prst="rect">
          <a:avLst/>
        </a:prstGeom>
      </xdr:spPr>
    </xdr:pic>
    <xdr:clientData/>
  </xdr:twoCellAnchor>
  <xdr:oneCellAnchor>
    <xdr:from>
      <xdr:col>3</xdr:col>
      <xdr:colOff>495298</xdr:colOff>
      <xdr:row>439</xdr:row>
      <xdr:rowOff>190498</xdr:rowOff>
    </xdr:from>
    <xdr:ext cx="3930730" cy="1188000"/>
    <xdr:pic>
      <xdr:nvPicPr>
        <xdr:cNvPr id="321" name="Рисунок 320">
          <a:extLst>
            <a:ext uri="{FF2B5EF4-FFF2-40B4-BE49-F238E27FC236}">
              <a16:creationId xmlns="" xmlns:a16="http://schemas.microsoft.com/office/drawing/2014/main" id="{00000000-0008-0000-0500-00004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1748" y="84762973"/>
          <a:ext cx="3930730" cy="1188000"/>
        </a:xfrm>
        <a:prstGeom prst="rect">
          <a:avLst/>
        </a:prstGeom>
      </xdr:spPr>
    </xdr:pic>
    <xdr:clientData/>
  </xdr:oneCellAnchor>
  <xdr:oneCellAnchor>
    <xdr:from>
      <xdr:col>3</xdr:col>
      <xdr:colOff>447674</xdr:colOff>
      <xdr:row>447</xdr:row>
      <xdr:rowOff>114300</xdr:rowOff>
    </xdr:from>
    <xdr:ext cx="3954886" cy="1008000"/>
    <xdr:pic>
      <xdr:nvPicPr>
        <xdr:cNvPr id="322" name="Рисунок 321">
          <a:extLst>
            <a:ext uri="{FF2B5EF4-FFF2-40B4-BE49-F238E27FC236}">
              <a16:creationId xmlns="" xmlns:a16="http://schemas.microsoft.com/office/drawing/2014/main" id="{00000000-0008-0000-0500-00004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4124" y="86210775"/>
          <a:ext cx="3954886" cy="1008000"/>
        </a:xfrm>
        <a:prstGeom prst="rect">
          <a:avLst/>
        </a:prstGeom>
      </xdr:spPr>
    </xdr:pic>
    <xdr:clientData/>
  </xdr:oneCellAnchor>
  <xdr:oneCellAnchor>
    <xdr:from>
      <xdr:col>3</xdr:col>
      <xdr:colOff>94130</xdr:colOff>
      <xdr:row>479</xdr:row>
      <xdr:rowOff>67237</xdr:rowOff>
    </xdr:from>
    <xdr:ext cx="4680000" cy="3672646"/>
    <xdr:pic>
      <xdr:nvPicPr>
        <xdr:cNvPr id="323" name="Рисунок 322">
          <a:extLst>
            <a:ext uri="{FF2B5EF4-FFF2-40B4-BE49-F238E27FC236}">
              <a16:creationId xmlns="" xmlns:a16="http://schemas.microsoft.com/office/drawing/2014/main" id="{00000000-0008-0000-0500-00004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0580" y="3486712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94128</xdr:colOff>
      <xdr:row>541</xdr:row>
      <xdr:rowOff>100854</xdr:rowOff>
    </xdr:from>
    <xdr:ext cx="4680000" cy="3361602"/>
    <xdr:pic>
      <xdr:nvPicPr>
        <xdr:cNvPr id="324" name="Рисунок 323">
          <a:extLst>
            <a:ext uri="{FF2B5EF4-FFF2-40B4-BE49-F238E27FC236}">
              <a16:creationId xmlns="" xmlns:a16="http://schemas.microsoft.com/office/drawing/2014/main" id="{00000000-0008-0000-0500-00004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0578" y="15331329"/>
          <a:ext cx="4680000" cy="3361602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573</xdr:row>
      <xdr:rowOff>123269</xdr:rowOff>
    </xdr:from>
    <xdr:ext cx="4680000" cy="3125821"/>
    <xdr:pic>
      <xdr:nvPicPr>
        <xdr:cNvPr id="325" name="Рисунок 324">
          <a:extLst>
            <a:ext uri="{FF2B5EF4-FFF2-40B4-BE49-F238E27FC236}">
              <a16:creationId xmlns="" xmlns:a16="http://schemas.microsoft.com/office/drawing/2014/main" id="{00000000-0008-0000-0500-00004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79" y="21449744"/>
          <a:ext cx="4680000" cy="3125821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603</xdr:row>
      <xdr:rowOff>134472</xdr:rowOff>
    </xdr:from>
    <xdr:ext cx="4680000" cy="3510000"/>
    <xdr:pic>
      <xdr:nvPicPr>
        <xdr:cNvPr id="326" name="Рисунок 325">
          <a:extLst>
            <a:ext uri="{FF2B5EF4-FFF2-40B4-BE49-F238E27FC236}">
              <a16:creationId xmlns="" xmlns:a16="http://schemas.microsoft.com/office/drawing/2014/main" id="{00000000-0008-0000-05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8" y="27175947"/>
          <a:ext cx="4680000" cy="3510000"/>
        </a:xfrm>
        <a:prstGeom prst="rect">
          <a:avLst/>
        </a:prstGeom>
      </xdr:spPr>
    </xdr:pic>
    <xdr:clientData/>
  </xdr:oneCellAnchor>
  <xdr:oneCellAnchor>
    <xdr:from>
      <xdr:col>3</xdr:col>
      <xdr:colOff>60352</xdr:colOff>
      <xdr:row>634</xdr:row>
      <xdr:rowOff>138796</xdr:rowOff>
    </xdr:from>
    <xdr:ext cx="4680000" cy="3510000"/>
    <xdr:pic>
      <xdr:nvPicPr>
        <xdr:cNvPr id="327" name="Рисунок 326">
          <a:extLst>
            <a:ext uri="{FF2B5EF4-FFF2-40B4-BE49-F238E27FC236}">
              <a16:creationId xmlns="" xmlns:a16="http://schemas.microsoft.com/office/drawing/2014/main" id="{00000000-0008-0000-05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2" y="33085771"/>
          <a:ext cx="4680000" cy="3510000"/>
        </a:xfrm>
        <a:prstGeom prst="rect">
          <a:avLst/>
        </a:prstGeom>
      </xdr:spPr>
    </xdr:pic>
    <xdr:clientData/>
  </xdr:oneCellAnchor>
  <xdr:oneCellAnchor>
    <xdr:from>
      <xdr:col>3</xdr:col>
      <xdr:colOff>53470</xdr:colOff>
      <xdr:row>668</xdr:row>
      <xdr:rowOff>64684</xdr:rowOff>
    </xdr:from>
    <xdr:ext cx="4680000" cy="2674286"/>
    <xdr:pic>
      <xdr:nvPicPr>
        <xdr:cNvPr id="328" name="Рисунок 327">
          <a:extLst>
            <a:ext uri="{FF2B5EF4-FFF2-40B4-BE49-F238E27FC236}">
              <a16:creationId xmlns="" xmlns:a16="http://schemas.microsoft.com/office/drawing/2014/main" id="{00000000-0008-0000-05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20" y="39488659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57793</xdr:colOff>
      <xdr:row>699</xdr:row>
      <xdr:rowOff>57802</xdr:rowOff>
    </xdr:from>
    <xdr:ext cx="4680000" cy="2674286"/>
    <xdr:pic>
      <xdr:nvPicPr>
        <xdr:cNvPr id="329" name="Рисунок 328">
          <a:extLst>
            <a:ext uri="{FF2B5EF4-FFF2-40B4-BE49-F238E27FC236}">
              <a16:creationId xmlns="" xmlns:a16="http://schemas.microsoft.com/office/drawing/2014/main" id="{00000000-0008-0000-05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3" y="45387277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733</xdr:row>
      <xdr:rowOff>6096</xdr:rowOff>
    </xdr:from>
    <xdr:ext cx="4680000" cy="1747573"/>
    <xdr:pic>
      <xdr:nvPicPr>
        <xdr:cNvPr id="330" name="Рисунок 329">
          <a:extLst>
            <a:ext uri="{FF2B5EF4-FFF2-40B4-BE49-F238E27FC236}">
              <a16:creationId xmlns="" xmlns:a16="http://schemas.microsoft.com/office/drawing/2014/main" id="{00000000-0008-0000-0500-00004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79" y="51812571"/>
          <a:ext cx="4680000" cy="1747573"/>
        </a:xfrm>
        <a:prstGeom prst="rect">
          <a:avLst/>
        </a:prstGeom>
      </xdr:spPr>
    </xdr:pic>
    <xdr:clientData/>
  </xdr:oneCellAnchor>
  <xdr:oneCellAnchor>
    <xdr:from>
      <xdr:col>3</xdr:col>
      <xdr:colOff>55236</xdr:colOff>
      <xdr:row>764</xdr:row>
      <xdr:rowOff>77649</xdr:rowOff>
    </xdr:from>
    <xdr:ext cx="4680000" cy="1613793"/>
    <xdr:pic>
      <xdr:nvPicPr>
        <xdr:cNvPr id="331" name="Рисунок 330">
          <a:extLst>
            <a:ext uri="{FF2B5EF4-FFF2-40B4-BE49-F238E27FC236}">
              <a16:creationId xmlns="" xmlns:a16="http://schemas.microsoft.com/office/drawing/2014/main" id="{00000000-0008-0000-05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86" y="57789624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59558</xdr:colOff>
      <xdr:row>797</xdr:row>
      <xdr:rowOff>3534</xdr:rowOff>
    </xdr:from>
    <xdr:ext cx="4680000" cy="1613793"/>
    <xdr:pic>
      <xdr:nvPicPr>
        <xdr:cNvPr id="332" name="Рисунок 331">
          <a:extLst>
            <a:ext uri="{FF2B5EF4-FFF2-40B4-BE49-F238E27FC236}">
              <a16:creationId xmlns="" xmlns:a16="http://schemas.microsoft.com/office/drawing/2014/main" id="{00000000-0008-0000-05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008" y="64002009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52676</xdr:colOff>
      <xdr:row>827</xdr:row>
      <xdr:rowOff>63891</xdr:rowOff>
    </xdr:from>
    <xdr:ext cx="4680000" cy="1613793"/>
    <xdr:pic>
      <xdr:nvPicPr>
        <xdr:cNvPr id="333" name="Рисунок 332">
          <a:extLst>
            <a:ext uri="{FF2B5EF4-FFF2-40B4-BE49-F238E27FC236}">
              <a16:creationId xmlns="" xmlns:a16="http://schemas.microsoft.com/office/drawing/2014/main" id="{00000000-0008-0000-05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26" y="69777366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56998</xdr:colOff>
      <xdr:row>858</xdr:row>
      <xdr:rowOff>101830</xdr:rowOff>
    </xdr:from>
    <xdr:ext cx="4680000" cy="1613793"/>
    <xdr:pic>
      <xdr:nvPicPr>
        <xdr:cNvPr id="334" name="Рисунок 333">
          <a:extLst>
            <a:ext uri="{FF2B5EF4-FFF2-40B4-BE49-F238E27FC236}">
              <a16:creationId xmlns="" xmlns:a16="http://schemas.microsoft.com/office/drawing/2014/main" id="{00000000-0008-0000-05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8" y="75720805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61321</xdr:colOff>
      <xdr:row>889</xdr:row>
      <xdr:rowOff>117356</xdr:rowOff>
    </xdr:from>
    <xdr:ext cx="4680000" cy="1613793"/>
    <xdr:pic>
      <xdr:nvPicPr>
        <xdr:cNvPr id="335" name="Рисунок 334">
          <a:extLst>
            <a:ext uri="{FF2B5EF4-FFF2-40B4-BE49-F238E27FC236}">
              <a16:creationId xmlns="" xmlns:a16="http://schemas.microsoft.com/office/drawing/2014/main" id="{00000000-0008-0000-05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71" y="81641831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54439</xdr:colOff>
      <xdr:row>920</xdr:row>
      <xdr:rowOff>88065</xdr:rowOff>
    </xdr:from>
    <xdr:ext cx="4680000" cy="1613793"/>
    <xdr:pic>
      <xdr:nvPicPr>
        <xdr:cNvPr id="336" name="Рисунок 335">
          <a:extLst>
            <a:ext uri="{FF2B5EF4-FFF2-40B4-BE49-F238E27FC236}">
              <a16:creationId xmlns="" xmlns:a16="http://schemas.microsoft.com/office/drawing/2014/main" id="{00000000-0008-0000-05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9" y="87518040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57151</xdr:colOff>
      <xdr:row>470</xdr:row>
      <xdr:rowOff>142875</xdr:rowOff>
    </xdr:from>
    <xdr:ext cx="2317873" cy="1224000"/>
    <xdr:pic>
      <xdr:nvPicPr>
        <xdr:cNvPr id="337" name="Рисунок 336">
          <a:extLst>
            <a:ext uri="{FF2B5EF4-FFF2-40B4-BE49-F238E27FC236}">
              <a16:creationId xmlns="" xmlns:a16="http://schemas.microsoft.com/office/drawing/2014/main" id="{00000000-0008-0000-0500-00005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184785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2314574</xdr:colOff>
      <xdr:row>470</xdr:row>
      <xdr:rowOff>133350</xdr:rowOff>
    </xdr:from>
    <xdr:ext cx="2492831" cy="1080000"/>
    <xdr:pic>
      <xdr:nvPicPr>
        <xdr:cNvPr id="338" name="Рисунок 337">
          <a:extLst>
            <a:ext uri="{FF2B5EF4-FFF2-40B4-BE49-F238E27FC236}">
              <a16:creationId xmlns="" xmlns:a16="http://schemas.microsoft.com/office/drawing/2014/main" id="{00000000-0008-0000-0500-00005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1024" y="183832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94130</xdr:colOff>
      <xdr:row>510</xdr:row>
      <xdr:rowOff>67237</xdr:rowOff>
    </xdr:from>
    <xdr:ext cx="4680000" cy="3672646"/>
    <xdr:pic>
      <xdr:nvPicPr>
        <xdr:cNvPr id="339" name="Рисунок 338">
          <a:extLst>
            <a:ext uri="{FF2B5EF4-FFF2-40B4-BE49-F238E27FC236}">
              <a16:creationId xmlns="" xmlns:a16="http://schemas.microsoft.com/office/drawing/2014/main" id="{00000000-0008-0000-0500-00005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0580" y="9392212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57151</xdr:colOff>
      <xdr:row>501</xdr:row>
      <xdr:rowOff>142875</xdr:rowOff>
    </xdr:from>
    <xdr:ext cx="2317873" cy="1224000"/>
    <xdr:pic>
      <xdr:nvPicPr>
        <xdr:cNvPr id="340" name="Рисунок 339">
          <a:extLst>
            <a:ext uri="{FF2B5EF4-FFF2-40B4-BE49-F238E27FC236}">
              <a16:creationId xmlns="" xmlns:a16="http://schemas.microsoft.com/office/drawing/2014/main" id="{00000000-0008-0000-0500-00005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775335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2314574</xdr:colOff>
      <xdr:row>501</xdr:row>
      <xdr:rowOff>133350</xdr:rowOff>
    </xdr:from>
    <xdr:ext cx="2492831" cy="1080000"/>
    <xdr:pic>
      <xdr:nvPicPr>
        <xdr:cNvPr id="341" name="Рисунок 340">
          <a:extLst>
            <a:ext uri="{FF2B5EF4-FFF2-40B4-BE49-F238E27FC236}">
              <a16:creationId xmlns="" xmlns:a16="http://schemas.microsoft.com/office/drawing/2014/main" id="{00000000-0008-0000-0500-00005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1024" y="774382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57151</xdr:colOff>
      <xdr:row>532</xdr:row>
      <xdr:rowOff>142875</xdr:rowOff>
    </xdr:from>
    <xdr:ext cx="2317873" cy="1224000"/>
    <xdr:pic>
      <xdr:nvPicPr>
        <xdr:cNvPr id="342" name="Рисунок 341">
          <a:extLst>
            <a:ext uri="{FF2B5EF4-FFF2-40B4-BE49-F238E27FC236}">
              <a16:creationId xmlns="" xmlns:a16="http://schemas.microsoft.com/office/drawing/2014/main" id="{00000000-0008-0000-0500-00005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1365885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2314574</xdr:colOff>
      <xdr:row>532</xdr:row>
      <xdr:rowOff>133350</xdr:rowOff>
    </xdr:from>
    <xdr:ext cx="2492831" cy="1080000"/>
    <xdr:pic>
      <xdr:nvPicPr>
        <xdr:cNvPr id="343" name="Рисунок 342">
          <a:extLst>
            <a:ext uri="{FF2B5EF4-FFF2-40B4-BE49-F238E27FC236}">
              <a16:creationId xmlns="" xmlns:a16="http://schemas.microsoft.com/office/drawing/2014/main" id="{00000000-0008-0000-0500-00005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1024" y="1364932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57151</xdr:colOff>
      <xdr:row>563</xdr:row>
      <xdr:rowOff>142875</xdr:rowOff>
    </xdr:from>
    <xdr:ext cx="2317873" cy="1224000"/>
    <xdr:pic>
      <xdr:nvPicPr>
        <xdr:cNvPr id="344" name="Рисунок 343">
          <a:extLst>
            <a:ext uri="{FF2B5EF4-FFF2-40B4-BE49-F238E27FC236}">
              <a16:creationId xmlns="" xmlns:a16="http://schemas.microsoft.com/office/drawing/2014/main" id="{00000000-0008-0000-0500-00005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1956435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2314574</xdr:colOff>
      <xdr:row>563</xdr:row>
      <xdr:rowOff>133350</xdr:rowOff>
    </xdr:from>
    <xdr:ext cx="2492831" cy="1080000"/>
    <xdr:pic>
      <xdr:nvPicPr>
        <xdr:cNvPr id="345" name="Рисунок 344">
          <a:extLst>
            <a:ext uri="{FF2B5EF4-FFF2-40B4-BE49-F238E27FC236}">
              <a16:creationId xmlns="" xmlns:a16="http://schemas.microsoft.com/office/drawing/2014/main" id="{00000000-0008-0000-0500-00005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1024" y="1955482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28576</xdr:colOff>
      <xdr:row>595</xdr:row>
      <xdr:rowOff>171450</xdr:rowOff>
    </xdr:from>
    <xdr:ext cx="2317873" cy="1224000"/>
    <xdr:pic>
      <xdr:nvPicPr>
        <xdr:cNvPr id="346" name="Рисунок 345">
          <a:extLst>
            <a:ext uri="{FF2B5EF4-FFF2-40B4-BE49-F238E27FC236}">
              <a16:creationId xmlns="" xmlns:a16="http://schemas.microsoft.com/office/drawing/2014/main" id="{00000000-0008-0000-0500-00005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6" y="25688925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2285999</xdr:colOff>
      <xdr:row>595</xdr:row>
      <xdr:rowOff>161925</xdr:rowOff>
    </xdr:from>
    <xdr:ext cx="2492831" cy="1080000"/>
    <xdr:pic>
      <xdr:nvPicPr>
        <xdr:cNvPr id="347" name="Рисунок 346">
          <a:extLst>
            <a:ext uri="{FF2B5EF4-FFF2-40B4-BE49-F238E27FC236}">
              <a16:creationId xmlns="" xmlns:a16="http://schemas.microsoft.com/office/drawing/2014/main" id="{00000000-0008-0000-0500-00005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62449" y="25679400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28576</xdr:colOff>
      <xdr:row>626</xdr:row>
      <xdr:rowOff>171450</xdr:rowOff>
    </xdr:from>
    <xdr:ext cx="2317873" cy="1224000"/>
    <xdr:pic>
      <xdr:nvPicPr>
        <xdr:cNvPr id="348" name="Рисунок 347">
          <a:extLst>
            <a:ext uri="{FF2B5EF4-FFF2-40B4-BE49-F238E27FC236}">
              <a16:creationId xmlns="" xmlns:a16="http://schemas.microsoft.com/office/drawing/2014/main" id="{00000000-0008-0000-0500-00005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6" y="31594425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2285999</xdr:colOff>
      <xdr:row>626</xdr:row>
      <xdr:rowOff>161925</xdr:rowOff>
    </xdr:from>
    <xdr:ext cx="2492831" cy="1080000"/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00000000-0008-0000-0500-00005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62449" y="31584900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1009651</xdr:colOff>
      <xdr:row>655</xdr:row>
      <xdr:rowOff>142875</xdr:rowOff>
    </xdr:from>
    <xdr:ext cx="2939088" cy="1332000"/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00000000-0008-0000-0500-00005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1" y="126501525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838199</xdr:colOff>
      <xdr:row>663</xdr:row>
      <xdr:rowOff>47625</xdr:rowOff>
    </xdr:from>
    <xdr:ext cx="2993259" cy="977161"/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00000000-0008-0000-0500-00005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49" y="38519100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1009651</xdr:colOff>
      <xdr:row>686</xdr:row>
      <xdr:rowOff>142875</xdr:rowOff>
    </xdr:from>
    <xdr:ext cx="2939088" cy="1332000"/>
    <xdr:pic>
      <xdr:nvPicPr>
        <xdr:cNvPr id="352" name="Рисунок 351">
          <a:extLst>
            <a:ext uri="{FF2B5EF4-FFF2-40B4-BE49-F238E27FC236}">
              <a16:creationId xmlns="" xmlns:a16="http://schemas.microsoft.com/office/drawing/2014/main" id="{00000000-0008-0000-0500-00006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1" y="132511800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838199</xdr:colOff>
      <xdr:row>694</xdr:row>
      <xdr:rowOff>47625</xdr:rowOff>
    </xdr:from>
    <xdr:ext cx="2993259" cy="977161"/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00000000-0008-0000-0500-00006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49" y="44424600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1019176</xdr:colOff>
      <xdr:row>718</xdr:row>
      <xdr:rowOff>123825</xdr:rowOff>
    </xdr:from>
    <xdr:ext cx="2939088" cy="1332000"/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00000000-0008-0000-0500-00006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6" y="138703050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847724</xdr:colOff>
      <xdr:row>726</xdr:row>
      <xdr:rowOff>28575</xdr:rowOff>
    </xdr:from>
    <xdr:ext cx="2993259" cy="977161"/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00000000-0008-0000-0500-00006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4174" y="50501550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1019176</xdr:colOff>
      <xdr:row>749</xdr:row>
      <xdr:rowOff>123825</xdr:rowOff>
    </xdr:from>
    <xdr:ext cx="2939088" cy="1332000"/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00000000-0008-0000-0500-00006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6" y="144713325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847724</xdr:colOff>
      <xdr:row>757</xdr:row>
      <xdr:rowOff>28575</xdr:rowOff>
    </xdr:from>
    <xdr:ext cx="2993259" cy="977161"/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00000000-0008-0000-0500-00006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4174" y="56407050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689019</xdr:colOff>
      <xdr:row>781</xdr:row>
      <xdr:rowOff>47626</xdr:rowOff>
    </xdr:from>
    <xdr:ext cx="3387681" cy="1270912"/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00000000-0008-0000-0500-00006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5469" y="60998101"/>
          <a:ext cx="3387681" cy="1270912"/>
        </a:xfrm>
        <a:prstGeom prst="rect">
          <a:avLst/>
        </a:prstGeom>
      </xdr:spPr>
    </xdr:pic>
    <xdr:clientData/>
  </xdr:oneCellAnchor>
  <xdr:oneCellAnchor>
    <xdr:from>
      <xdr:col>3</xdr:col>
      <xdr:colOff>571500</xdr:colOff>
      <xdr:row>789</xdr:row>
      <xdr:rowOff>1569</xdr:rowOff>
    </xdr:from>
    <xdr:ext cx="3590925" cy="1030805"/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00000000-0008-0000-0500-00006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0" y="62476044"/>
          <a:ext cx="3590925" cy="1030805"/>
        </a:xfrm>
        <a:prstGeom prst="rect">
          <a:avLst/>
        </a:prstGeom>
      </xdr:spPr>
    </xdr:pic>
    <xdr:clientData/>
  </xdr:oneCellAnchor>
  <xdr:oneCellAnchor>
    <xdr:from>
      <xdr:col>3</xdr:col>
      <xdr:colOff>689019</xdr:colOff>
      <xdr:row>812</xdr:row>
      <xdr:rowOff>47626</xdr:rowOff>
    </xdr:from>
    <xdr:ext cx="3387681" cy="1270912"/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00000000-0008-0000-0500-00006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5469" y="66903601"/>
          <a:ext cx="3387681" cy="1270912"/>
        </a:xfrm>
        <a:prstGeom prst="rect">
          <a:avLst/>
        </a:prstGeom>
      </xdr:spPr>
    </xdr:pic>
    <xdr:clientData/>
  </xdr:oneCellAnchor>
  <xdr:oneCellAnchor>
    <xdr:from>
      <xdr:col>3</xdr:col>
      <xdr:colOff>571500</xdr:colOff>
      <xdr:row>820</xdr:row>
      <xdr:rowOff>1569</xdr:rowOff>
    </xdr:from>
    <xdr:ext cx="3590925" cy="1030805"/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00000000-0008-0000-0500-00006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0" y="68381544"/>
          <a:ext cx="3590925" cy="1030805"/>
        </a:xfrm>
        <a:prstGeom prst="rect">
          <a:avLst/>
        </a:prstGeom>
      </xdr:spPr>
    </xdr:pic>
    <xdr:clientData/>
  </xdr:oneCellAnchor>
  <xdr:oneCellAnchor>
    <xdr:from>
      <xdr:col>3</xdr:col>
      <xdr:colOff>689019</xdr:colOff>
      <xdr:row>843</xdr:row>
      <xdr:rowOff>47626</xdr:rowOff>
    </xdr:from>
    <xdr:ext cx="3387681" cy="1270912"/>
    <xdr:pic>
      <xdr:nvPicPr>
        <xdr:cNvPr id="362" name="Рисунок 361">
          <a:extLst>
            <a:ext uri="{FF2B5EF4-FFF2-40B4-BE49-F238E27FC236}">
              <a16:creationId xmlns="" xmlns:a16="http://schemas.microsoft.com/office/drawing/2014/main" id="{00000000-0008-0000-0500-00006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5469" y="72809101"/>
          <a:ext cx="3387681" cy="1270912"/>
        </a:xfrm>
        <a:prstGeom prst="rect">
          <a:avLst/>
        </a:prstGeom>
      </xdr:spPr>
    </xdr:pic>
    <xdr:clientData/>
  </xdr:oneCellAnchor>
  <xdr:oneCellAnchor>
    <xdr:from>
      <xdr:col>3</xdr:col>
      <xdr:colOff>571500</xdr:colOff>
      <xdr:row>851</xdr:row>
      <xdr:rowOff>1569</xdr:rowOff>
    </xdr:from>
    <xdr:ext cx="3590925" cy="1030805"/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00000000-0008-0000-0500-00006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0" y="74287044"/>
          <a:ext cx="3590925" cy="1030805"/>
        </a:xfrm>
        <a:prstGeom prst="rect">
          <a:avLst/>
        </a:prstGeom>
      </xdr:spPr>
    </xdr:pic>
    <xdr:clientData/>
  </xdr:oneCellAnchor>
  <xdr:oneCellAnchor>
    <xdr:from>
      <xdr:col>3</xdr:col>
      <xdr:colOff>514348</xdr:colOff>
      <xdr:row>874</xdr:row>
      <xdr:rowOff>161923</xdr:rowOff>
    </xdr:from>
    <xdr:ext cx="3930730" cy="1188000"/>
    <xdr:pic>
      <xdr:nvPicPr>
        <xdr:cNvPr id="364" name="Рисунок 363">
          <a:extLst>
            <a:ext uri="{FF2B5EF4-FFF2-40B4-BE49-F238E27FC236}">
              <a16:creationId xmlns="" xmlns:a16="http://schemas.microsoft.com/office/drawing/2014/main" id="{00000000-0008-0000-0500-00006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90798" y="78828898"/>
          <a:ext cx="3930730" cy="1188000"/>
        </a:xfrm>
        <a:prstGeom prst="rect">
          <a:avLst/>
        </a:prstGeom>
      </xdr:spPr>
    </xdr:pic>
    <xdr:clientData/>
  </xdr:oneCellAnchor>
  <xdr:oneCellAnchor>
    <xdr:from>
      <xdr:col>3</xdr:col>
      <xdr:colOff>466724</xdr:colOff>
      <xdr:row>882</xdr:row>
      <xdr:rowOff>85725</xdr:rowOff>
    </xdr:from>
    <xdr:ext cx="3954886" cy="1008000"/>
    <xdr:pic>
      <xdr:nvPicPr>
        <xdr:cNvPr id="365" name="Рисунок 364">
          <a:extLst>
            <a:ext uri="{FF2B5EF4-FFF2-40B4-BE49-F238E27FC236}">
              <a16:creationId xmlns="" xmlns:a16="http://schemas.microsoft.com/office/drawing/2014/main" id="{00000000-0008-0000-0500-00006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3174" y="80276700"/>
          <a:ext cx="3954886" cy="1008000"/>
        </a:xfrm>
        <a:prstGeom prst="rect">
          <a:avLst/>
        </a:prstGeom>
      </xdr:spPr>
    </xdr:pic>
    <xdr:clientData/>
  </xdr:oneCellAnchor>
  <xdr:oneCellAnchor>
    <xdr:from>
      <xdr:col>3</xdr:col>
      <xdr:colOff>495298</xdr:colOff>
      <xdr:row>905</xdr:row>
      <xdr:rowOff>190498</xdr:rowOff>
    </xdr:from>
    <xdr:ext cx="3930730" cy="1188000"/>
    <xdr:pic>
      <xdr:nvPicPr>
        <xdr:cNvPr id="366" name="Рисунок 365">
          <a:extLst>
            <a:ext uri="{FF2B5EF4-FFF2-40B4-BE49-F238E27FC236}">
              <a16:creationId xmlns="" xmlns:a16="http://schemas.microsoft.com/office/drawing/2014/main" id="{00000000-0008-0000-0500-00006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1748" y="84762973"/>
          <a:ext cx="3930730" cy="1188000"/>
        </a:xfrm>
        <a:prstGeom prst="rect">
          <a:avLst/>
        </a:prstGeom>
      </xdr:spPr>
    </xdr:pic>
    <xdr:clientData/>
  </xdr:oneCellAnchor>
  <xdr:oneCellAnchor>
    <xdr:from>
      <xdr:col>3</xdr:col>
      <xdr:colOff>447674</xdr:colOff>
      <xdr:row>913</xdr:row>
      <xdr:rowOff>114300</xdr:rowOff>
    </xdr:from>
    <xdr:ext cx="3954886" cy="1008000"/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00000000-0008-0000-0500-00006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4124" y="86210775"/>
          <a:ext cx="3954886" cy="1008000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104532</xdr:colOff>
      <xdr:row>15</xdr:row>
      <xdr:rowOff>99974</xdr:rowOff>
    </xdr:from>
    <xdr:to>
      <xdr:col>4</xdr:col>
      <xdr:colOff>2018569</xdr:colOff>
      <xdr:row>21</xdr:row>
      <xdr:rowOff>114299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00449"/>
          <a:ext cx="1914037" cy="1157325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53976</xdr:rowOff>
    </xdr:from>
    <xdr:to>
      <xdr:col>12</xdr:col>
      <xdr:colOff>0</xdr:colOff>
      <xdr:row>0</xdr:row>
      <xdr:rowOff>415925</xdr:rowOff>
    </xdr:to>
    <xdr:sp macro="" textlink="">
      <xdr:nvSpPr>
        <xdr:cNvPr id="17" name="Стрелка: пятиугольник 17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600-000011000000}"/>
            </a:ext>
          </a:extLst>
        </xdr:cNvPr>
        <xdr:cNvSpPr/>
      </xdr:nvSpPr>
      <xdr:spPr>
        <a:xfrm flipH="1">
          <a:off x="17618072" y="53976"/>
          <a:ext cx="234632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104532</xdr:colOff>
      <xdr:row>46</xdr:row>
      <xdr:rowOff>99974</xdr:rowOff>
    </xdr:from>
    <xdr:ext cx="1914037" cy="1157325"/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77</xdr:row>
      <xdr:rowOff>99974</xdr:rowOff>
    </xdr:from>
    <xdr:ext cx="1914037" cy="1157325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15711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108</xdr:row>
      <xdr:rowOff>99974</xdr:rowOff>
    </xdr:from>
    <xdr:ext cx="1914037" cy="1157325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21616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139</xdr:row>
      <xdr:rowOff>99974</xdr:rowOff>
    </xdr:from>
    <xdr:ext cx="1914037" cy="1157325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27522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170</xdr:row>
      <xdr:rowOff>99974</xdr:rowOff>
    </xdr:from>
    <xdr:ext cx="1914037" cy="1157325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3427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201</xdr:row>
      <xdr:rowOff>99974</xdr:rowOff>
    </xdr:from>
    <xdr:ext cx="1914037" cy="1157325"/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39333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232</xdr:row>
      <xdr:rowOff>99974</xdr:rowOff>
    </xdr:from>
    <xdr:ext cx="1914037" cy="1157325"/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45238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263</xdr:row>
      <xdr:rowOff>99974</xdr:rowOff>
    </xdr:from>
    <xdr:ext cx="1914037" cy="1157325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51144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294</xdr:row>
      <xdr:rowOff>99974</xdr:rowOff>
    </xdr:from>
    <xdr:ext cx="1914037" cy="1157325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57049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325</xdr:row>
      <xdr:rowOff>99974</xdr:rowOff>
    </xdr:from>
    <xdr:ext cx="1914037" cy="1157325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62955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387</xdr:row>
      <xdr:rowOff>99974</xdr:rowOff>
    </xdr:from>
    <xdr:ext cx="1914037" cy="1157325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68860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418</xdr:row>
      <xdr:rowOff>99974</xdr:rowOff>
    </xdr:from>
    <xdr:ext cx="1914037" cy="1157325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74766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449</xdr:row>
      <xdr:rowOff>99974</xdr:rowOff>
    </xdr:from>
    <xdr:ext cx="1914037" cy="1157325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80671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480</xdr:row>
      <xdr:rowOff>99974</xdr:rowOff>
    </xdr:from>
    <xdr:ext cx="1914037" cy="1157325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32" y="86577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512</xdr:row>
      <xdr:rowOff>104774</xdr:rowOff>
    </xdr:from>
    <xdr:ext cx="1908000" cy="1120442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06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88446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518</xdr:row>
      <xdr:rowOff>128589</xdr:rowOff>
    </xdr:from>
    <xdr:ext cx="1908000" cy="1124116"/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06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00114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506</xdr:row>
      <xdr:rowOff>86914</xdr:rowOff>
    </xdr:from>
    <xdr:ext cx="1908000" cy="1116692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06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76457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500</xdr:row>
      <xdr:rowOff>48816</xdr:rowOff>
    </xdr:from>
    <xdr:ext cx="1908000" cy="1127750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6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64074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524</xdr:row>
      <xdr:rowOff>159545</xdr:rowOff>
    </xdr:from>
    <xdr:ext cx="1908000" cy="1122807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6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11854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543</xdr:row>
      <xdr:rowOff>104774</xdr:rowOff>
    </xdr:from>
    <xdr:ext cx="1908000" cy="1120442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6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48549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549</xdr:row>
      <xdr:rowOff>128589</xdr:rowOff>
    </xdr:from>
    <xdr:ext cx="1908000" cy="1124116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6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60217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537</xdr:row>
      <xdr:rowOff>86914</xdr:rowOff>
    </xdr:from>
    <xdr:ext cx="1908000" cy="1116692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6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36559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531</xdr:row>
      <xdr:rowOff>48816</xdr:rowOff>
    </xdr:from>
    <xdr:ext cx="1908000" cy="1127750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6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24177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555</xdr:row>
      <xdr:rowOff>159545</xdr:rowOff>
    </xdr:from>
    <xdr:ext cx="1908000" cy="1122807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6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71957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605</xdr:row>
      <xdr:rowOff>104774</xdr:rowOff>
    </xdr:from>
    <xdr:ext cx="1908000" cy="1120442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6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08652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611</xdr:row>
      <xdr:rowOff>128589</xdr:rowOff>
    </xdr:from>
    <xdr:ext cx="1908000" cy="1124116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6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20320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599</xdr:row>
      <xdr:rowOff>86914</xdr:rowOff>
    </xdr:from>
    <xdr:ext cx="1908000" cy="1116692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6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96662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593</xdr:row>
      <xdr:rowOff>48816</xdr:rowOff>
    </xdr:from>
    <xdr:ext cx="1908000" cy="1127750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6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84280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617</xdr:row>
      <xdr:rowOff>159545</xdr:rowOff>
    </xdr:from>
    <xdr:ext cx="1908000" cy="1122807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6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32059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667</xdr:row>
      <xdr:rowOff>104774</xdr:rowOff>
    </xdr:from>
    <xdr:ext cx="1908000" cy="1120442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6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68754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673</xdr:row>
      <xdr:rowOff>128589</xdr:rowOff>
    </xdr:from>
    <xdr:ext cx="1908000" cy="1124116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6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80423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661</xdr:row>
      <xdr:rowOff>86914</xdr:rowOff>
    </xdr:from>
    <xdr:ext cx="1908000" cy="1116692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6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56765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655</xdr:row>
      <xdr:rowOff>48816</xdr:rowOff>
    </xdr:from>
    <xdr:ext cx="1908000" cy="1127750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6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44382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679</xdr:row>
      <xdr:rowOff>159545</xdr:rowOff>
    </xdr:from>
    <xdr:ext cx="1908000" cy="1122807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6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92162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729</xdr:row>
      <xdr:rowOff>104774</xdr:rowOff>
    </xdr:from>
    <xdr:ext cx="1908000" cy="1120442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6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2790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735</xdr:row>
      <xdr:rowOff>128589</xdr:rowOff>
    </xdr:from>
    <xdr:ext cx="1908000" cy="1124116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6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3957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723</xdr:row>
      <xdr:rowOff>86914</xdr:rowOff>
    </xdr:from>
    <xdr:ext cx="1908000" cy="1116692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6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1629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717</xdr:row>
      <xdr:rowOff>48816</xdr:rowOff>
    </xdr:from>
    <xdr:ext cx="1908000" cy="1127750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6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0448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741</xdr:row>
      <xdr:rowOff>159545</xdr:rowOff>
    </xdr:from>
    <xdr:ext cx="1908000" cy="1122807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6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5131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791</xdr:row>
      <xdr:rowOff>104774</xdr:rowOff>
    </xdr:from>
    <xdr:ext cx="1908000" cy="1120442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6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86960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797</xdr:row>
      <xdr:rowOff>128589</xdr:rowOff>
    </xdr:from>
    <xdr:ext cx="1908000" cy="1124116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6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98628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785</xdr:row>
      <xdr:rowOff>86914</xdr:rowOff>
    </xdr:from>
    <xdr:ext cx="1908000" cy="1116692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6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5351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779</xdr:row>
      <xdr:rowOff>48816</xdr:rowOff>
    </xdr:from>
    <xdr:ext cx="1908000" cy="1127750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6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3540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803</xdr:row>
      <xdr:rowOff>159545</xdr:rowOff>
    </xdr:from>
    <xdr:ext cx="1908000" cy="1122807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6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10367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822</xdr:row>
      <xdr:rowOff>104774</xdr:rowOff>
    </xdr:from>
    <xdr:ext cx="1908000" cy="1120442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6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4601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828</xdr:row>
      <xdr:rowOff>128589</xdr:rowOff>
    </xdr:from>
    <xdr:ext cx="1908000" cy="1124116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6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5768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816</xdr:row>
      <xdr:rowOff>86914</xdr:rowOff>
    </xdr:from>
    <xdr:ext cx="1908000" cy="1116692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6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3440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810</xdr:row>
      <xdr:rowOff>48816</xdr:rowOff>
    </xdr:from>
    <xdr:ext cx="1908000" cy="1127750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6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2259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834</xdr:row>
      <xdr:rowOff>159545</xdr:rowOff>
    </xdr:from>
    <xdr:ext cx="1908000" cy="1122807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06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6942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884</xdr:row>
      <xdr:rowOff>104774</xdr:rowOff>
    </xdr:from>
    <xdr:ext cx="1908000" cy="1120442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06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05070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890</xdr:row>
      <xdr:rowOff>128589</xdr:rowOff>
    </xdr:from>
    <xdr:ext cx="1908000" cy="1124116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06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16738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878</xdr:row>
      <xdr:rowOff>86914</xdr:rowOff>
    </xdr:from>
    <xdr:ext cx="1908000" cy="1116692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06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93461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872</xdr:row>
      <xdr:rowOff>48816</xdr:rowOff>
    </xdr:from>
    <xdr:ext cx="1908000" cy="1127750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06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81650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896</xdr:row>
      <xdr:rowOff>159545</xdr:rowOff>
    </xdr:from>
    <xdr:ext cx="1908000" cy="1122807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6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28477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977</xdr:row>
      <xdr:rowOff>104774</xdr:rowOff>
    </xdr:from>
    <xdr:ext cx="1908000" cy="1120442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06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6412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983</xdr:row>
      <xdr:rowOff>128589</xdr:rowOff>
    </xdr:from>
    <xdr:ext cx="1908000" cy="1124116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06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7579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971</xdr:row>
      <xdr:rowOff>86914</xdr:rowOff>
    </xdr:from>
    <xdr:ext cx="1908000" cy="1116692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06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5251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965</xdr:row>
      <xdr:rowOff>48816</xdr:rowOff>
    </xdr:from>
    <xdr:ext cx="1908000" cy="1127750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6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4070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989</xdr:row>
      <xdr:rowOff>159545</xdr:rowOff>
    </xdr:from>
    <xdr:ext cx="1908000" cy="1122807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06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78753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574</xdr:row>
      <xdr:rowOff>104774</xdr:rowOff>
    </xdr:from>
    <xdr:ext cx="1908000" cy="1120442"/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0600-0000B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78216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580</xdr:row>
      <xdr:rowOff>128589</xdr:rowOff>
    </xdr:from>
    <xdr:ext cx="1908000" cy="1124116"/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0600-0000B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89884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568</xdr:row>
      <xdr:rowOff>86914</xdr:rowOff>
    </xdr:from>
    <xdr:ext cx="1908000" cy="1116692"/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00000000-0008-0000-0600-0000C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65972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562</xdr:row>
      <xdr:rowOff>48816</xdr:rowOff>
    </xdr:from>
    <xdr:ext cx="1908000" cy="1127750"/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6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53209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586</xdr:row>
      <xdr:rowOff>159545</xdr:rowOff>
    </xdr:from>
    <xdr:ext cx="1908000" cy="1122807"/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0600-0000C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01624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636</xdr:row>
      <xdr:rowOff>104774</xdr:rowOff>
    </xdr:from>
    <xdr:ext cx="1908000" cy="1120442"/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00000000-0008-0000-0600-0000C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2993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642</xdr:row>
      <xdr:rowOff>128589</xdr:rowOff>
    </xdr:from>
    <xdr:ext cx="1908000" cy="1124116"/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00000000-0008-0000-0600-0000C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14662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630</xdr:row>
      <xdr:rowOff>86914</xdr:rowOff>
    </xdr:from>
    <xdr:ext cx="1908000" cy="1116692"/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0600-0000C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90750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624</xdr:row>
      <xdr:rowOff>48816</xdr:rowOff>
    </xdr:from>
    <xdr:ext cx="1908000" cy="1127750"/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0600-0000C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986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648</xdr:row>
      <xdr:rowOff>159545</xdr:rowOff>
    </xdr:from>
    <xdr:ext cx="1908000" cy="1122807"/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00000000-0008-0000-0600-0000C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26401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698</xdr:row>
      <xdr:rowOff>104774</xdr:rowOff>
    </xdr:from>
    <xdr:ext cx="1908000" cy="1120442"/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6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02993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704</xdr:row>
      <xdr:rowOff>128589</xdr:rowOff>
    </xdr:from>
    <xdr:ext cx="1908000" cy="1124116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06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14662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692</xdr:row>
      <xdr:rowOff>86914</xdr:rowOff>
    </xdr:from>
    <xdr:ext cx="1908000" cy="1116692"/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0000000-0008-0000-0600-0000C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90750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686</xdr:row>
      <xdr:rowOff>48816</xdr:rowOff>
    </xdr:from>
    <xdr:ext cx="1908000" cy="1127750"/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00000000-0008-0000-0600-0000D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7986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710</xdr:row>
      <xdr:rowOff>159545</xdr:rowOff>
    </xdr:from>
    <xdr:ext cx="1908000" cy="1122807"/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600-0000D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26401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760</xdr:row>
      <xdr:rowOff>104774</xdr:rowOff>
    </xdr:from>
    <xdr:ext cx="1908000" cy="1120442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6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44293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766</xdr:row>
      <xdr:rowOff>128589</xdr:rowOff>
    </xdr:from>
    <xdr:ext cx="1908000" cy="1124116"/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0600-0000D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55962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754</xdr:row>
      <xdr:rowOff>86914</xdr:rowOff>
    </xdr:from>
    <xdr:ext cx="1908000" cy="1116692"/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0600-0000D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32685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748</xdr:row>
      <xdr:rowOff>48816</xdr:rowOff>
    </xdr:from>
    <xdr:ext cx="1908000" cy="1127750"/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00000000-0008-0000-0600-0000D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20874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772</xdr:row>
      <xdr:rowOff>159545</xdr:rowOff>
    </xdr:from>
    <xdr:ext cx="1908000" cy="1122807"/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0600-0000D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67701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853</xdr:row>
      <xdr:rowOff>104774</xdr:rowOff>
    </xdr:from>
    <xdr:ext cx="1908000" cy="1120442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0600-0000E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903348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859</xdr:row>
      <xdr:rowOff>128589</xdr:rowOff>
    </xdr:from>
    <xdr:ext cx="1908000" cy="1124116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0600-0000E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915017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847</xdr:row>
      <xdr:rowOff>86914</xdr:rowOff>
    </xdr:from>
    <xdr:ext cx="1908000" cy="1116692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06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91740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841</xdr:row>
      <xdr:rowOff>48816</xdr:rowOff>
    </xdr:from>
    <xdr:ext cx="1908000" cy="1127750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06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79929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865</xdr:row>
      <xdr:rowOff>159545</xdr:rowOff>
    </xdr:from>
    <xdr:ext cx="1908000" cy="1122807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0600-0000E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926756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915</xdr:row>
      <xdr:rowOff>104774</xdr:rowOff>
    </xdr:from>
    <xdr:ext cx="1908000" cy="1120442"/>
    <xdr:pic>
      <xdr:nvPicPr>
        <xdr:cNvPr id="246" name="Рисунок 245">
          <a:extLst>
            <a:ext uri="{FF2B5EF4-FFF2-40B4-BE49-F238E27FC236}">
              <a16:creationId xmlns="" xmlns:a16="http://schemas.microsoft.com/office/drawing/2014/main" id="{00000000-0008-0000-0600-0000F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198623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921</xdr:row>
      <xdr:rowOff>128589</xdr:rowOff>
    </xdr:from>
    <xdr:ext cx="1908000" cy="1124116"/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00000000-0008-0000-0600-0000F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210292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909</xdr:row>
      <xdr:rowOff>86914</xdr:rowOff>
    </xdr:from>
    <xdr:ext cx="1908000" cy="1116692"/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00000000-0008-0000-0600-0000F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187015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903</xdr:row>
      <xdr:rowOff>48816</xdr:rowOff>
    </xdr:from>
    <xdr:ext cx="1908000" cy="1127750"/>
    <xdr:pic>
      <xdr:nvPicPr>
        <xdr:cNvPr id="249" name="Рисунок 248">
          <a:extLst>
            <a:ext uri="{FF2B5EF4-FFF2-40B4-BE49-F238E27FC236}">
              <a16:creationId xmlns="" xmlns:a16="http://schemas.microsoft.com/office/drawing/2014/main" id="{00000000-0008-0000-0600-0000F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175204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927</xdr:row>
      <xdr:rowOff>159545</xdr:rowOff>
    </xdr:from>
    <xdr:ext cx="1908000" cy="1122807"/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00000000-0008-0000-0600-0000F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222031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946</xdr:row>
      <xdr:rowOff>104774</xdr:rowOff>
    </xdr:from>
    <xdr:ext cx="1908000" cy="1120442"/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00000000-0008-0000-0600-0000F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198623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952</xdr:row>
      <xdr:rowOff>128589</xdr:rowOff>
    </xdr:from>
    <xdr:ext cx="1908000" cy="1124116"/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00000000-0008-0000-0600-0000F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210292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940</xdr:row>
      <xdr:rowOff>86914</xdr:rowOff>
    </xdr:from>
    <xdr:ext cx="1908000" cy="1116692"/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00000000-0008-0000-0600-00000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187015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934</xdr:row>
      <xdr:rowOff>48816</xdr:rowOff>
    </xdr:from>
    <xdr:ext cx="1908000" cy="1127750"/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00000000-0008-0000-0600-00000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175204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958</xdr:row>
      <xdr:rowOff>159545</xdr:rowOff>
    </xdr:from>
    <xdr:ext cx="1908000" cy="1122807"/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00000000-0008-0000-0600-00000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222031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104532</xdr:colOff>
      <xdr:row>356</xdr:row>
      <xdr:rowOff>99974</xdr:rowOff>
    </xdr:from>
    <xdr:ext cx="1914037" cy="1157325"/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00000000-0008-0000-06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8925" y="74762367"/>
          <a:ext cx="1914037" cy="1157325"/>
        </a:xfrm>
        <a:prstGeom prst="rect">
          <a:avLst/>
        </a:prstGeom>
      </xdr:spPr>
    </xdr:pic>
    <xdr:clientData/>
  </xdr:oneCellAnchor>
  <xdr:twoCellAnchor editAs="oneCell">
    <xdr:from>
      <xdr:col>3</xdr:col>
      <xdr:colOff>67235</xdr:colOff>
      <xdr:row>17</xdr:row>
      <xdr:rowOff>19395</xdr:rowOff>
    </xdr:from>
    <xdr:to>
      <xdr:col>4</xdr:col>
      <xdr:colOff>0</xdr:colOff>
      <xdr:row>33</xdr:row>
      <xdr:rowOff>56029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34FC0B73-7D8B-493F-85FD-D1D47C7D6C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0415" t="4661" r="7715" b="1696"/>
        <a:stretch/>
      </xdr:blipFill>
      <xdr:spPr>
        <a:xfrm>
          <a:off x="2140323" y="4199189"/>
          <a:ext cx="4717677" cy="3084634"/>
        </a:xfrm>
        <a:prstGeom prst="rect">
          <a:avLst/>
        </a:prstGeom>
      </xdr:spPr>
    </xdr:pic>
    <xdr:clientData/>
  </xdr:twoCellAnchor>
  <xdr:twoCellAnchor editAs="oneCell">
    <xdr:from>
      <xdr:col>3</xdr:col>
      <xdr:colOff>2073088</xdr:colOff>
      <xdr:row>2</xdr:row>
      <xdr:rowOff>257735</xdr:rowOff>
    </xdr:from>
    <xdr:to>
      <xdr:col>3</xdr:col>
      <xdr:colOff>4685156</xdr:colOff>
      <xdr:row>15</xdr:row>
      <xdr:rowOff>22411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B4C32204-76C5-4EAB-91A3-FC6F96653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46176" y="1456764"/>
          <a:ext cx="2612068" cy="2364441"/>
        </a:xfrm>
        <a:prstGeom prst="rect">
          <a:avLst/>
        </a:prstGeom>
      </xdr:spPr>
    </xdr:pic>
    <xdr:clientData/>
  </xdr:twoCellAnchor>
  <xdr:twoCellAnchor editAs="oneCell">
    <xdr:from>
      <xdr:col>3</xdr:col>
      <xdr:colOff>112059</xdr:colOff>
      <xdr:row>6</xdr:row>
      <xdr:rowOff>1</xdr:rowOff>
    </xdr:from>
    <xdr:to>
      <xdr:col>3</xdr:col>
      <xdr:colOff>3170983</xdr:colOff>
      <xdr:row>16</xdr:row>
      <xdr:rowOff>145677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4C1E5E29-59E0-402B-82A4-3BEDE27E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85147" y="2084295"/>
          <a:ext cx="3058924" cy="2050676"/>
        </a:xfrm>
        <a:prstGeom prst="rect">
          <a:avLst/>
        </a:prstGeom>
      </xdr:spPr>
    </xdr:pic>
    <xdr:clientData/>
  </xdr:twoCellAnchor>
  <xdr:oneCellAnchor>
    <xdr:from>
      <xdr:col>3</xdr:col>
      <xdr:colOff>67235</xdr:colOff>
      <xdr:row>48</xdr:row>
      <xdr:rowOff>19395</xdr:rowOff>
    </xdr:from>
    <xdr:ext cx="4717677" cy="3084634"/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CB131FC1-F681-4ABC-AC69-C5FC35BCD3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0415" t="4661" r="7715" b="1696"/>
        <a:stretch/>
      </xdr:blipFill>
      <xdr:spPr>
        <a:xfrm>
          <a:off x="2140323" y="4199189"/>
          <a:ext cx="4717677" cy="3084634"/>
        </a:xfrm>
        <a:prstGeom prst="rect">
          <a:avLst/>
        </a:prstGeom>
      </xdr:spPr>
    </xdr:pic>
    <xdr:clientData/>
  </xdr:oneCellAnchor>
  <xdr:oneCellAnchor>
    <xdr:from>
      <xdr:col>3</xdr:col>
      <xdr:colOff>2073088</xdr:colOff>
      <xdr:row>33</xdr:row>
      <xdr:rowOff>257735</xdr:rowOff>
    </xdr:from>
    <xdr:ext cx="2612068" cy="2364441"/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5E46AD88-7F59-4BB6-8C65-98A2F3D1F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46176" y="1456764"/>
          <a:ext cx="2612068" cy="2364441"/>
        </a:xfrm>
        <a:prstGeom prst="rect">
          <a:avLst/>
        </a:prstGeom>
      </xdr:spPr>
    </xdr:pic>
    <xdr:clientData/>
  </xdr:oneCellAnchor>
  <xdr:oneCellAnchor>
    <xdr:from>
      <xdr:col>3</xdr:col>
      <xdr:colOff>112059</xdr:colOff>
      <xdr:row>37</xdr:row>
      <xdr:rowOff>1</xdr:rowOff>
    </xdr:from>
    <xdr:ext cx="3058924" cy="2050676"/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F7E53DC1-D7A8-425F-AB79-D26527933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85147" y="2084295"/>
          <a:ext cx="3058924" cy="2050676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79</xdr:row>
      <xdr:rowOff>19395</xdr:rowOff>
    </xdr:from>
    <xdr:ext cx="4717677" cy="3084634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F9B4D80A-DBFF-4D00-9962-71DF4A5E7A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0415" t="4661" r="7715" b="1696"/>
        <a:stretch/>
      </xdr:blipFill>
      <xdr:spPr>
        <a:xfrm>
          <a:off x="2140323" y="4199189"/>
          <a:ext cx="4717677" cy="3084634"/>
        </a:xfrm>
        <a:prstGeom prst="rect">
          <a:avLst/>
        </a:prstGeom>
      </xdr:spPr>
    </xdr:pic>
    <xdr:clientData/>
  </xdr:oneCellAnchor>
  <xdr:oneCellAnchor>
    <xdr:from>
      <xdr:col>3</xdr:col>
      <xdr:colOff>2073088</xdr:colOff>
      <xdr:row>64</xdr:row>
      <xdr:rowOff>257735</xdr:rowOff>
    </xdr:from>
    <xdr:ext cx="2612068" cy="2364441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D96EB8A9-845F-4D36-B1CD-428D0B938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46176" y="1456764"/>
          <a:ext cx="2612068" cy="2364441"/>
        </a:xfrm>
        <a:prstGeom prst="rect">
          <a:avLst/>
        </a:prstGeom>
      </xdr:spPr>
    </xdr:pic>
    <xdr:clientData/>
  </xdr:oneCellAnchor>
  <xdr:oneCellAnchor>
    <xdr:from>
      <xdr:col>3</xdr:col>
      <xdr:colOff>112059</xdr:colOff>
      <xdr:row>68</xdr:row>
      <xdr:rowOff>1</xdr:rowOff>
    </xdr:from>
    <xdr:ext cx="3058924" cy="2050676"/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A0B2505E-3350-4D61-B837-6BCC6EC45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85147" y="2084295"/>
          <a:ext cx="3058924" cy="2050676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110</xdr:row>
      <xdr:rowOff>19395</xdr:rowOff>
    </xdr:from>
    <xdr:ext cx="4717677" cy="3084634"/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9465EA47-09FB-4444-AEDB-501EE25BCE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0415" t="4661" r="7715" b="1696"/>
        <a:stretch/>
      </xdr:blipFill>
      <xdr:spPr>
        <a:xfrm>
          <a:off x="2140323" y="4199189"/>
          <a:ext cx="4717677" cy="3084634"/>
        </a:xfrm>
        <a:prstGeom prst="rect">
          <a:avLst/>
        </a:prstGeom>
      </xdr:spPr>
    </xdr:pic>
    <xdr:clientData/>
  </xdr:oneCellAnchor>
  <xdr:oneCellAnchor>
    <xdr:from>
      <xdr:col>3</xdr:col>
      <xdr:colOff>2073088</xdr:colOff>
      <xdr:row>95</xdr:row>
      <xdr:rowOff>257735</xdr:rowOff>
    </xdr:from>
    <xdr:ext cx="2612068" cy="2364441"/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7363FFF4-0971-478F-8325-CB4B2AB0C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46176" y="1456764"/>
          <a:ext cx="2612068" cy="2364441"/>
        </a:xfrm>
        <a:prstGeom prst="rect">
          <a:avLst/>
        </a:prstGeom>
      </xdr:spPr>
    </xdr:pic>
    <xdr:clientData/>
  </xdr:oneCellAnchor>
  <xdr:oneCellAnchor>
    <xdr:from>
      <xdr:col>3</xdr:col>
      <xdr:colOff>112059</xdr:colOff>
      <xdr:row>99</xdr:row>
      <xdr:rowOff>1</xdr:rowOff>
    </xdr:from>
    <xdr:ext cx="3058924" cy="2050676"/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4D433ED5-2AF0-4272-8D51-CC9BAE6AB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85147" y="2084295"/>
          <a:ext cx="3058924" cy="2050676"/>
        </a:xfrm>
        <a:prstGeom prst="rect">
          <a:avLst/>
        </a:prstGeom>
      </xdr:spPr>
    </xdr:pic>
    <xdr:clientData/>
  </xdr:oneCellAnchor>
  <xdr:oneCellAnchor>
    <xdr:from>
      <xdr:col>3</xdr:col>
      <xdr:colOff>1961029</xdr:colOff>
      <xdr:row>127</xdr:row>
      <xdr:rowOff>0</xdr:rowOff>
    </xdr:from>
    <xdr:ext cx="2612068" cy="2364441"/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DFFEE942-C68F-4223-81E5-DA3BCA10D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34117" y="25134794"/>
          <a:ext cx="2612068" cy="2364441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129</xdr:row>
      <xdr:rowOff>189941</xdr:rowOff>
    </xdr:from>
    <xdr:ext cx="3058924" cy="2050676"/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392C8DF0-545E-47AA-B6CA-DC3C719CC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73088" y="25705735"/>
          <a:ext cx="3058924" cy="2050676"/>
        </a:xfrm>
        <a:prstGeom prst="rect">
          <a:avLst/>
        </a:prstGeom>
      </xdr:spPr>
    </xdr:pic>
    <xdr:clientData/>
  </xdr:oneCellAnchor>
  <xdr:twoCellAnchor editAs="oneCell">
    <xdr:from>
      <xdr:col>3</xdr:col>
      <xdr:colOff>67235</xdr:colOff>
      <xdr:row>143</xdr:row>
      <xdr:rowOff>44824</xdr:rowOff>
    </xdr:from>
    <xdr:to>
      <xdr:col>3</xdr:col>
      <xdr:colOff>4752215</xdr:colOff>
      <xdr:row>156</xdr:row>
      <xdr:rowOff>44823</xdr:rowOff>
    </xdr:to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68484A51-BEFF-4923-B716-57FC3332CD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1671" t="5652" r="958" b="4307"/>
        <a:stretch/>
      </xdr:blipFill>
      <xdr:spPr>
        <a:xfrm>
          <a:off x="2140323" y="28227618"/>
          <a:ext cx="4684980" cy="2476499"/>
        </a:xfrm>
        <a:prstGeom prst="rect">
          <a:avLst/>
        </a:prstGeom>
      </xdr:spPr>
    </xdr:pic>
    <xdr:clientData/>
  </xdr:twoCellAnchor>
  <xdr:oneCellAnchor>
    <xdr:from>
      <xdr:col>3</xdr:col>
      <xdr:colOff>1961029</xdr:colOff>
      <xdr:row>158</xdr:row>
      <xdr:rowOff>0</xdr:rowOff>
    </xdr:from>
    <xdr:ext cx="2612068" cy="2364441"/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E8202F6E-D936-49E2-B020-4A5ACDB7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34117" y="25134794"/>
          <a:ext cx="2612068" cy="2364441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160</xdr:row>
      <xdr:rowOff>189941</xdr:rowOff>
    </xdr:from>
    <xdr:ext cx="3058924" cy="2050676"/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02B9C024-608B-4CB0-9CE1-B9411F2D9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73088" y="25705735"/>
          <a:ext cx="3058924" cy="2050676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174</xdr:row>
      <xdr:rowOff>44824</xdr:rowOff>
    </xdr:from>
    <xdr:ext cx="4684980" cy="2476499"/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718B2B1E-0537-4C90-8608-5D852F6498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1671" t="5652" r="958" b="4307"/>
        <a:stretch/>
      </xdr:blipFill>
      <xdr:spPr>
        <a:xfrm>
          <a:off x="2140323" y="28227618"/>
          <a:ext cx="4684980" cy="2476499"/>
        </a:xfrm>
        <a:prstGeom prst="rect">
          <a:avLst/>
        </a:prstGeom>
      </xdr:spPr>
    </xdr:pic>
    <xdr:clientData/>
  </xdr:oneCellAnchor>
  <xdr:twoCellAnchor editAs="oneCell">
    <xdr:from>
      <xdr:col>3</xdr:col>
      <xdr:colOff>85676</xdr:colOff>
      <xdr:row>298</xdr:row>
      <xdr:rowOff>156881</xdr:rowOff>
    </xdr:from>
    <xdr:to>
      <xdr:col>3</xdr:col>
      <xdr:colOff>4762805</xdr:colOff>
      <xdr:row>311</xdr:row>
      <xdr:rowOff>89647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9A1D0AC5-218D-4EC6-9DF0-FC7D76EA48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231" t="7795" r="958" b="5866"/>
        <a:stretch/>
      </xdr:blipFill>
      <xdr:spPr>
        <a:xfrm>
          <a:off x="2158764" y="57867175"/>
          <a:ext cx="4677129" cy="2409266"/>
        </a:xfrm>
        <a:prstGeom prst="rect">
          <a:avLst/>
        </a:prstGeom>
      </xdr:spPr>
    </xdr:pic>
    <xdr:clientData/>
  </xdr:twoCellAnchor>
  <xdr:twoCellAnchor editAs="oneCell">
    <xdr:from>
      <xdr:col>3</xdr:col>
      <xdr:colOff>1557617</xdr:colOff>
      <xdr:row>282</xdr:row>
      <xdr:rowOff>56029</xdr:rowOff>
    </xdr:from>
    <xdr:to>
      <xdr:col>3</xdr:col>
      <xdr:colOff>4490654</xdr:colOff>
      <xdr:row>294</xdr:row>
      <xdr:rowOff>0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5735B420-9641-496D-A228-74D5704E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30705" y="54718323"/>
          <a:ext cx="2933037" cy="2229971"/>
        </a:xfrm>
        <a:prstGeom prst="rect">
          <a:avLst/>
        </a:prstGeom>
      </xdr:spPr>
    </xdr:pic>
    <xdr:clientData/>
  </xdr:twoCellAnchor>
  <xdr:twoCellAnchor editAs="oneCell">
    <xdr:from>
      <xdr:col>3</xdr:col>
      <xdr:colOff>179294</xdr:colOff>
      <xdr:row>287</xdr:row>
      <xdr:rowOff>190499</xdr:rowOff>
    </xdr:from>
    <xdr:to>
      <xdr:col>3</xdr:col>
      <xdr:colOff>3267866</xdr:colOff>
      <xdr:row>298</xdr:row>
      <xdr:rowOff>123264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92C42196-86D0-4CD2-834D-6861C8F27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52382" y="55805293"/>
          <a:ext cx="3088572" cy="2028265"/>
        </a:xfrm>
        <a:prstGeom prst="rect">
          <a:avLst/>
        </a:prstGeom>
      </xdr:spPr>
    </xdr:pic>
    <xdr:clientData/>
  </xdr:twoCellAnchor>
  <xdr:oneCellAnchor>
    <xdr:from>
      <xdr:col>3</xdr:col>
      <xdr:colOff>85676</xdr:colOff>
      <xdr:row>267</xdr:row>
      <xdr:rowOff>156881</xdr:rowOff>
    </xdr:from>
    <xdr:ext cx="4677129" cy="2409266"/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2E064668-6E5F-45DF-A320-8FCA0EB0D4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231" t="7795" r="958" b="5866"/>
        <a:stretch/>
      </xdr:blipFill>
      <xdr:spPr>
        <a:xfrm>
          <a:off x="2158764" y="57867175"/>
          <a:ext cx="4677129" cy="2409266"/>
        </a:xfrm>
        <a:prstGeom prst="rect">
          <a:avLst/>
        </a:prstGeom>
      </xdr:spPr>
    </xdr:pic>
    <xdr:clientData/>
  </xdr:oneCellAnchor>
  <xdr:oneCellAnchor>
    <xdr:from>
      <xdr:col>3</xdr:col>
      <xdr:colOff>1557617</xdr:colOff>
      <xdr:row>251</xdr:row>
      <xdr:rowOff>56029</xdr:rowOff>
    </xdr:from>
    <xdr:ext cx="2933037" cy="2229971"/>
    <xdr:pic>
      <xdr:nvPicPr>
        <xdr:cNvPr id="264" name="Рисунок 263">
          <a:extLst>
            <a:ext uri="{FF2B5EF4-FFF2-40B4-BE49-F238E27FC236}">
              <a16:creationId xmlns="" xmlns:a16="http://schemas.microsoft.com/office/drawing/2014/main" id="{306B967D-F4DA-4A3A-894F-DD71B7836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30705" y="54718323"/>
          <a:ext cx="2933037" cy="2229971"/>
        </a:xfrm>
        <a:prstGeom prst="rect">
          <a:avLst/>
        </a:prstGeom>
      </xdr:spPr>
    </xdr:pic>
    <xdr:clientData/>
  </xdr:oneCellAnchor>
  <xdr:oneCellAnchor>
    <xdr:from>
      <xdr:col>3</xdr:col>
      <xdr:colOff>179294</xdr:colOff>
      <xdr:row>256</xdr:row>
      <xdr:rowOff>190499</xdr:rowOff>
    </xdr:from>
    <xdr:ext cx="3088572" cy="2028265"/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6D107F00-51FC-4EA5-8169-C68DD4CC0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52382" y="55805293"/>
          <a:ext cx="3088572" cy="2028265"/>
        </a:xfrm>
        <a:prstGeom prst="rect">
          <a:avLst/>
        </a:prstGeom>
      </xdr:spPr>
    </xdr:pic>
    <xdr:clientData/>
  </xdr:oneCellAnchor>
  <xdr:oneCellAnchor>
    <xdr:from>
      <xdr:col>3</xdr:col>
      <xdr:colOff>85676</xdr:colOff>
      <xdr:row>236</xdr:row>
      <xdr:rowOff>156881</xdr:rowOff>
    </xdr:from>
    <xdr:ext cx="4677129" cy="2409266"/>
    <xdr:pic>
      <xdr:nvPicPr>
        <xdr:cNvPr id="267" name="Рисунок 266">
          <a:extLst>
            <a:ext uri="{FF2B5EF4-FFF2-40B4-BE49-F238E27FC236}">
              <a16:creationId xmlns="" xmlns:a16="http://schemas.microsoft.com/office/drawing/2014/main" id="{AB003957-2BC5-478A-8560-AB218963CC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231" t="7795" r="958" b="5866"/>
        <a:stretch/>
      </xdr:blipFill>
      <xdr:spPr>
        <a:xfrm>
          <a:off x="2158764" y="57867175"/>
          <a:ext cx="4677129" cy="2409266"/>
        </a:xfrm>
        <a:prstGeom prst="rect">
          <a:avLst/>
        </a:prstGeom>
      </xdr:spPr>
    </xdr:pic>
    <xdr:clientData/>
  </xdr:oneCellAnchor>
  <xdr:oneCellAnchor>
    <xdr:from>
      <xdr:col>3</xdr:col>
      <xdr:colOff>1557617</xdr:colOff>
      <xdr:row>220</xdr:row>
      <xdr:rowOff>56029</xdr:rowOff>
    </xdr:from>
    <xdr:ext cx="2933037" cy="2229971"/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5E02596B-61BC-4C2D-BC80-53704C5DE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30705" y="54718323"/>
          <a:ext cx="2933037" cy="2229971"/>
        </a:xfrm>
        <a:prstGeom prst="rect">
          <a:avLst/>
        </a:prstGeom>
      </xdr:spPr>
    </xdr:pic>
    <xdr:clientData/>
  </xdr:oneCellAnchor>
  <xdr:oneCellAnchor>
    <xdr:from>
      <xdr:col>3</xdr:col>
      <xdr:colOff>179294</xdr:colOff>
      <xdr:row>225</xdr:row>
      <xdr:rowOff>190499</xdr:rowOff>
    </xdr:from>
    <xdr:ext cx="3088572" cy="2028265"/>
    <xdr:pic>
      <xdr:nvPicPr>
        <xdr:cNvPr id="271" name="Рисунок 270">
          <a:extLst>
            <a:ext uri="{FF2B5EF4-FFF2-40B4-BE49-F238E27FC236}">
              <a16:creationId xmlns="" xmlns:a16="http://schemas.microsoft.com/office/drawing/2014/main" id="{14EB82B5-E2B2-43FA-BBA6-D9A7F8CFE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52382" y="55805293"/>
          <a:ext cx="3088572" cy="2028265"/>
        </a:xfrm>
        <a:prstGeom prst="rect">
          <a:avLst/>
        </a:prstGeom>
      </xdr:spPr>
    </xdr:pic>
    <xdr:clientData/>
  </xdr:oneCellAnchor>
  <xdr:oneCellAnchor>
    <xdr:from>
      <xdr:col>3</xdr:col>
      <xdr:colOff>85676</xdr:colOff>
      <xdr:row>205</xdr:row>
      <xdr:rowOff>156881</xdr:rowOff>
    </xdr:from>
    <xdr:ext cx="4677129" cy="2409266"/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D7EA766C-1C6B-47E3-89D3-FAF326BDD1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231" t="7795" r="958" b="5866"/>
        <a:stretch/>
      </xdr:blipFill>
      <xdr:spPr>
        <a:xfrm>
          <a:off x="2158764" y="57867175"/>
          <a:ext cx="4677129" cy="2409266"/>
        </a:xfrm>
        <a:prstGeom prst="rect">
          <a:avLst/>
        </a:prstGeom>
      </xdr:spPr>
    </xdr:pic>
    <xdr:clientData/>
  </xdr:oneCellAnchor>
  <xdr:oneCellAnchor>
    <xdr:from>
      <xdr:col>3</xdr:col>
      <xdr:colOff>1557617</xdr:colOff>
      <xdr:row>189</xdr:row>
      <xdr:rowOff>56029</xdr:rowOff>
    </xdr:from>
    <xdr:ext cx="2933037" cy="2229971"/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0A6FFE31-2778-44D8-A7DA-87B08C782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30705" y="54718323"/>
          <a:ext cx="2933037" cy="2229971"/>
        </a:xfrm>
        <a:prstGeom prst="rect">
          <a:avLst/>
        </a:prstGeom>
      </xdr:spPr>
    </xdr:pic>
    <xdr:clientData/>
  </xdr:oneCellAnchor>
  <xdr:oneCellAnchor>
    <xdr:from>
      <xdr:col>3</xdr:col>
      <xdr:colOff>179294</xdr:colOff>
      <xdr:row>194</xdr:row>
      <xdr:rowOff>190499</xdr:rowOff>
    </xdr:from>
    <xdr:ext cx="3088572" cy="2028265"/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7D8F18CD-F4D5-4E0D-B92A-CB38A8619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52382" y="55805293"/>
          <a:ext cx="3088572" cy="2028265"/>
        </a:xfrm>
        <a:prstGeom prst="rect">
          <a:avLst/>
        </a:prstGeom>
      </xdr:spPr>
    </xdr:pic>
    <xdr:clientData/>
  </xdr:oneCellAnchor>
  <xdr:twoCellAnchor editAs="oneCell">
    <xdr:from>
      <xdr:col>3</xdr:col>
      <xdr:colOff>119511</xdr:colOff>
      <xdr:row>486</xdr:row>
      <xdr:rowOff>11206</xdr:rowOff>
    </xdr:from>
    <xdr:to>
      <xdr:col>3</xdr:col>
      <xdr:colOff>4762501</xdr:colOff>
      <xdr:row>495</xdr:row>
      <xdr:rowOff>168088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6CB12AC0-1FA1-4AC8-982B-06403567D7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twoCellAnchor>
  <xdr:twoCellAnchor editAs="oneCell">
    <xdr:from>
      <xdr:col>3</xdr:col>
      <xdr:colOff>89648</xdr:colOff>
      <xdr:row>472</xdr:row>
      <xdr:rowOff>134469</xdr:rowOff>
    </xdr:from>
    <xdr:to>
      <xdr:col>3</xdr:col>
      <xdr:colOff>3697942</xdr:colOff>
      <xdr:row>486</xdr:row>
      <xdr:rowOff>120030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A346BA62-3209-4697-B53D-396ADD0C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twoCellAnchor>
  <xdr:twoCellAnchor editAs="oneCell">
    <xdr:from>
      <xdr:col>3</xdr:col>
      <xdr:colOff>862854</xdr:colOff>
      <xdr:row>468</xdr:row>
      <xdr:rowOff>56029</xdr:rowOff>
    </xdr:from>
    <xdr:to>
      <xdr:col>3</xdr:col>
      <xdr:colOff>4683199</xdr:colOff>
      <xdr:row>480</xdr:row>
      <xdr:rowOff>100853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EDAE42F0-D8B2-41CF-9D93-333D3F3BB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twoCellAnchor>
  <xdr:oneCellAnchor>
    <xdr:from>
      <xdr:col>3</xdr:col>
      <xdr:colOff>119511</xdr:colOff>
      <xdr:row>455</xdr:row>
      <xdr:rowOff>11206</xdr:rowOff>
    </xdr:from>
    <xdr:ext cx="4642990" cy="1871382"/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2EA5AC03-8804-424C-B580-8E0D1F46C0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441</xdr:row>
      <xdr:rowOff>134469</xdr:rowOff>
    </xdr:from>
    <xdr:ext cx="3608294" cy="2652561"/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FF25B69B-44E0-4BCC-8D92-458775126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oneCellAnchor>
  <xdr:oneCellAnchor>
    <xdr:from>
      <xdr:col>3</xdr:col>
      <xdr:colOff>862854</xdr:colOff>
      <xdr:row>437</xdr:row>
      <xdr:rowOff>56029</xdr:rowOff>
    </xdr:from>
    <xdr:ext cx="3820345" cy="2330824"/>
    <xdr:pic>
      <xdr:nvPicPr>
        <xdr:cNvPr id="288" name="Рисунок 287">
          <a:extLst>
            <a:ext uri="{FF2B5EF4-FFF2-40B4-BE49-F238E27FC236}">
              <a16:creationId xmlns="" xmlns:a16="http://schemas.microsoft.com/office/drawing/2014/main" id="{12AA38C0-8B3B-46DC-99C6-94662A42F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oneCellAnchor>
  <xdr:oneCellAnchor>
    <xdr:from>
      <xdr:col>3</xdr:col>
      <xdr:colOff>119511</xdr:colOff>
      <xdr:row>424</xdr:row>
      <xdr:rowOff>11206</xdr:rowOff>
    </xdr:from>
    <xdr:ext cx="4642990" cy="1871382"/>
    <xdr:pic>
      <xdr:nvPicPr>
        <xdr:cNvPr id="289" name="Рисунок 288">
          <a:extLst>
            <a:ext uri="{FF2B5EF4-FFF2-40B4-BE49-F238E27FC236}">
              <a16:creationId xmlns="" xmlns:a16="http://schemas.microsoft.com/office/drawing/2014/main" id="{A631D151-1ACB-4001-803D-83970224B6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410</xdr:row>
      <xdr:rowOff>134469</xdr:rowOff>
    </xdr:from>
    <xdr:ext cx="3608294" cy="2652561"/>
    <xdr:pic>
      <xdr:nvPicPr>
        <xdr:cNvPr id="290" name="Рисунок 289">
          <a:extLst>
            <a:ext uri="{FF2B5EF4-FFF2-40B4-BE49-F238E27FC236}">
              <a16:creationId xmlns="" xmlns:a16="http://schemas.microsoft.com/office/drawing/2014/main" id="{961EB6ED-20DD-479A-9A47-96F2C6003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oneCellAnchor>
  <xdr:oneCellAnchor>
    <xdr:from>
      <xdr:col>3</xdr:col>
      <xdr:colOff>862854</xdr:colOff>
      <xdr:row>406</xdr:row>
      <xdr:rowOff>56029</xdr:rowOff>
    </xdr:from>
    <xdr:ext cx="3820345" cy="2330824"/>
    <xdr:pic>
      <xdr:nvPicPr>
        <xdr:cNvPr id="291" name="Рисунок 290">
          <a:extLst>
            <a:ext uri="{FF2B5EF4-FFF2-40B4-BE49-F238E27FC236}">
              <a16:creationId xmlns="" xmlns:a16="http://schemas.microsoft.com/office/drawing/2014/main" id="{8C4DBD1D-6E4F-43D3-B26A-EC089A78F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oneCellAnchor>
  <xdr:oneCellAnchor>
    <xdr:from>
      <xdr:col>3</xdr:col>
      <xdr:colOff>119511</xdr:colOff>
      <xdr:row>393</xdr:row>
      <xdr:rowOff>11206</xdr:rowOff>
    </xdr:from>
    <xdr:ext cx="4642990" cy="1871382"/>
    <xdr:pic>
      <xdr:nvPicPr>
        <xdr:cNvPr id="292" name="Рисунок 291">
          <a:extLst>
            <a:ext uri="{FF2B5EF4-FFF2-40B4-BE49-F238E27FC236}">
              <a16:creationId xmlns="" xmlns:a16="http://schemas.microsoft.com/office/drawing/2014/main" id="{9A0E4494-B1AA-4532-BF57-9BD03A5837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379</xdr:row>
      <xdr:rowOff>134469</xdr:rowOff>
    </xdr:from>
    <xdr:ext cx="3608294" cy="2652561"/>
    <xdr:pic>
      <xdr:nvPicPr>
        <xdr:cNvPr id="293" name="Рисунок 292">
          <a:extLst>
            <a:ext uri="{FF2B5EF4-FFF2-40B4-BE49-F238E27FC236}">
              <a16:creationId xmlns="" xmlns:a16="http://schemas.microsoft.com/office/drawing/2014/main" id="{81B7DC4E-5985-41F3-8807-17761FC79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oneCellAnchor>
  <xdr:oneCellAnchor>
    <xdr:from>
      <xdr:col>3</xdr:col>
      <xdr:colOff>862854</xdr:colOff>
      <xdr:row>375</xdr:row>
      <xdr:rowOff>56029</xdr:rowOff>
    </xdr:from>
    <xdr:ext cx="3820345" cy="2330824"/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2A0F665E-56C5-473A-905B-D176E3D6E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oneCellAnchor>
  <xdr:oneCellAnchor>
    <xdr:from>
      <xdr:col>3</xdr:col>
      <xdr:colOff>119511</xdr:colOff>
      <xdr:row>362</xdr:row>
      <xdr:rowOff>11206</xdr:rowOff>
    </xdr:from>
    <xdr:ext cx="4642990" cy="1871382"/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19189F2C-0264-43AA-995A-189F4644A0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348</xdr:row>
      <xdr:rowOff>134469</xdr:rowOff>
    </xdr:from>
    <xdr:ext cx="3608294" cy="2652561"/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B7929B2A-9EE2-47EF-942D-38DBA23D3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oneCellAnchor>
  <xdr:oneCellAnchor>
    <xdr:from>
      <xdr:col>3</xdr:col>
      <xdr:colOff>862854</xdr:colOff>
      <xdr:row>344</xdr:row>
      <xdr:rowOff>56029</xdr:rowOff>
    </xdr:from>
    <xdr:ext cx="3820345" cy="2330824"/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B1C0C9C3-F28F-4743-80EE-9FDDB72D4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oneCellAnchor>
  <xdr:oneCellAnchor>
    <xdr:from>
      <xdr:col>3</xdr:col>
      <xdr:colOff>119511</xdr:colOff>
      <xdr:row>331</xdr:row>
      <xdr:rowOff>11206</xdr:rowOff>
    </xdr:from>
    <xdr:ext cx="4642990" cy="1871382"/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6232E3CE-18F0-46A1-93A4-5A19C0D44C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317</xdr:row>
      <xdr:rowOff>134469</xdr:rowOff>
    </xdr:from>
    <xdr:ext cx="3608294" cy="2652561"/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E69EFD25-80C0-47AD-9C14-164D7BE42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oneCellAnchor>
  <xdr:oneCellAnchor>
    <xdr:from>
      <xdr:col>3</xdr:col>
      <xdr:colOff>862854</xdr:colOff>
      <xdr:row>313</xdr:row>
      <xdr:rowOff>56029</xdr:rowOff>
    </xdr:from>
    <xdr:ext cx="3820345" cy="2330824"/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3BC3DCF7-3D8A-4534-A3E0-E1854FD78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oneCellAnchor>
  <xdr:oneCellAnchor>
    <xdr:from>
      <xdr:col>3</xdr:col>
      <xdr:colOff>119511</xdr:colOff>
      <xdr:row>983</xdr:row>
      <xdr:rowOff>11206</xdr:rowOff>
    </xdr:from>
    <xdr:ext cx="4642990" cy="1871382"/>
    <xdr:pic>
      <xdr:nvPicPr>
        <xdr:cNvPr id="352" name="Рисунок 351">
          <a:extLst>
            <a:ext uri="{FF2B5EF4-FFF2-40B4-BE49-F238E27FC236}">
              <a16:creationId xmlns="" xmlns:a16="http://schemas.microsoft.com/office/drawing/2014/main" id="{BAB6A2E1-DECF-4C35-99ED-8D5F37BC07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969</xdr:row>
      <xdr:rowOff>134469</xdr:rowOff>
    </xdr:from>
    <xdr:ext cx="3608294" cy="2652561"/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4A4D9470-8B11-4228-993B-A0365E9DD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oneCellAnchor>
  <xdr:oneCellAnchor>
    <xdr:from>
      <xdr:col>3</xdr:col>
      <xdr:colOff>862854</xdr:colOff>
      <xdr:row>965</xdr:row>
      <xdr:rowOff>56029</xdr:rowOff>
    </xdr:from>
    <xdr:ext cx="3820345" cy="2330824"/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E7C28BE8-A76A-4CF9-81DF-BA6AD7A09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oneCellAnchor>
  <xdr:oneCellAnchor>
    <xdr:from>
      <xdr:col>3</xdr:col>
      <xdr:colOff>119511</xdr:colOff>
      <xdr:row>952</xdr:row>
      <xdr:rowOff>11206</xdr:rowOff>
    </xdr:from>
    <xdr:ext cx="4642990" cy="1871382"/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B2C4336A-D139-4412-8FBE-27E19312EA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938</xdr:row>
      <xdr:rowOff>134469</xdr:rowOff>
    </xdr:from>
    <xdr:ext cx="3608294" cy="2652561"/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33845661-292B-4B18-9714-58D5CCA5A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oneCellAnchor>
  <xdr:oneCellAnchor>
    <xdr:from>
      <xdr:col>3</xdr:col>
      <xdr:colOff>862854</xdr:colOff>
      <xdr:row>934</xdr:row>
      <xdr:rowOff>56029</xdr:rowOff>
    </xdr:from>
    <xdr:ext cx="3820345" cy="2330824"/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A7D03382-1F38-41F4-A25A-C817A0DF5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oneCellAnchor>
  <xdr:oneCellAnchor>
    <xdr:from>
      <xdr:col>3</xdr:col>
      <xdr:colOff>119511</xdr:colOff>
      <xdr:row>921</xdr:row>
      <xdr:rowOff>11206</xdr:rowOff>
    </xdr:from>
    <xdr:ext cx="4642990" cy="1871382"/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F8BD5B3D-20D6-4444-81FA-38E5548168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907</xdr:row>
      <xdr:rowOff>134469</xdr:rowOff>
    </xdr:from>
    <xdr:ext cx="3608294" cy="2652561"/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DFA9BB44-9B1A-4413-9AAC-447E6FC60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oneCellAnchor>
  <xdr:oneCellAnchor>
    <xdr:from>
      <xdr:col>3</xdr:col>
      <xdr:colOff>862854</xdr:colOff>
      <xdr:row>903</xdr:row>
      <xdr:rowOff>56029</xdr:rowOff>
    </xdr:from>
    <xdr:ext cx="3820345" cy="2330824"/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7C6988D9-E55F-427E-8B78-FDDC7023C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oneCellAnchor>
  <xdr:oneCellAnchor>
    <xdr:from>
      <xdr:col>3</xdr:col>
      <xdr:colOff>119511</xdr:colOff>
      <xdr:row>890</xdr:row>
      <xdr:rowOff>11206</xdr:rowOff>
    </xdr:from>
    <xdr:ext cx="4642990" cy="1871382"/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86BD2A97-920C-4CC8-BB38-527F543ACB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876</xdr:row>
      <xdr:rowOff>134469</xdr:rowOff>
    </xdr:from>
    <xdr:ext cx="3608294" cy="2652561"/>
    <xdr:pic>
      <xdr:nvPicPr>
        <xdr:cNvPr id="362" name="Рисунок 361">
          <a:extLst>
            <a:ext uri="{FF2B5EF4-FFF2-40B4-BE49-F238E27FC236}">
              <a16:creationId xmlns="" xmlns:a16="http://schemas.microsoft.com/office/drawing/2014/main" id="{98DAE260-D13A-4645-82C1-F77DAFD4B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oneCellAnchor>
  <xdr:oneCellAnchor>
    <xdr:from>
      <xdr:col>3</xdr:col>
      <xdr:colOff>862854</xdr:colOff>
      <xdr:row>872</xdr:row>
      <xdr:rowOff>56029</xdr:rowOff>
    </xdr:from>
    <xdr:ext cx="3820345" cy="2330824"/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A47D2BDD-1841-4353-887A-5C9E5212C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oneCellAnchor>
  <xdr:oneCellAnchor>
    <xdr:from>
      <xdr:col>3</xdr:col>
      <xdr:colOff>119511</xdr:colOff>
      <xdr:row>859</xdr:row>
      <xdr:rowOff>11206</xdr:rowOff>
    </xdr:from>
    <xdr:ext cx="4642990" cy="1871382"/>
    <xdr:pic>
      <xdr:nvPicPr>
        <xdr:cNvPr id="364" name="Рисунок 363">
          <a:extLst>
            <a:ext uri="{FF2B5EF4-FFF2-40B4-BE49-F238E27FC236}">
              <a16:creationId xmlns="" xmlns:a16="http://schemas.microsoft.com/office/drawing/2014/main" id="{059A7907-42BF-43BE-87AE-F3E4D36E92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845</xdr:row>
      <xdr:rowOff>134469</xdr:rowOff>
    </xdr:from>
    <xdr:ext cx="3608294" cy="2652561"/>
    <xdr:pic>
      <xdr:nvPicPr>
        <xdr:cNvPr id="365" name="Рисунок 364">
          <a:extLst>
            <a:ext uri="{FF2B5EF4-FFF2-40B4-BE49-F238E27FC236}">
              <a16:creationId xmlns="" xmlns:a16="http://schemas.microsoft.com/office/drawing/2014/main" id="{FACFD7B7-DAF8-4C59-8536-49B972ABA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oneCellAnchor>
  <xdr:oneCellAnchor>
    <xdr:from>
      <xdr:col>3</xdr:col>
      <xdr:colOff>862854</xdr:colOff>
      <xdr:row>841</xdr:row>
      <xdr:rowOff>56029</xdr:rowOff>
    </xdr:from>
    <xdr:ext cx="3820345" cy="2330824"/>
    <xdr:pic>
      <xdr:nvPicPr>
        <xdr:cNvPr id="366" name="Рисунок 365">
          <a:extLst>
            <a:ext uri="{FF2B5EF4-FFF2-40B4-BE49-F238E27FC236}">
              <a16:creationId xmlns="" xmlns:a16="http://schemas.microsoft.com/office/drawing/2014/main" id="{D6054CD7-555D-438A-8ED6-F4FA0387E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oneCellAnchor>
  <xdr:oneCellAnchor>
    <xdr:from>
      <xdr:col>3</xdr:col>
      <xdr:colOff>119511</xdr:colOff>
      <xdr:row>828</xdr:row>
      <xdr:rowOff>11206</xdr:rowOff>
    </xdr:from>
    <xdr:ext cx="4642990" cy="1871382"/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84DB130D-2E3C-4AC8-95F7-ABBF2C82D3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674" t="16956" r="2517" b="16195"/>
        <a:stretch/>
      </xdr:blipFill>
      <xdr:spPr>
        <a:xfrm>
          <a:off x="2192599" y="93535500"/>
          <a:ext cx="4642990" cy="1871382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814</xdr:row>
      <xdr:rowOff>134469</xdr:rowOff>
    </xdr:from>
    <xdr:ext cx="3608294" cy="2652561"/>
    <xdr:pic>
      <xdr:nvPicPr>
        <xdr:cNvPr id="368" name="Рисунок 367">
          <a:extLst>
            <a:ext uri="{FF2B5EF4-FFF2-40B4-BE49-F238E27FC236}">
              <a16:creationId xmlns="" xmlns:a16="http://schemas.microsoft.com/office/drawing/2014/main" id="{FDCD7648-F939-4203-8E10-782239194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2736" y="90991763"/>
          <a:ext cx="3608294" cy="2652561"/>
        </a:xfrm>
        <a:prstGeom prst="rect">
          <a:avLst/>
        </a:prstGeom>
      </xdr:spPr>
    </xdr:pic>
    <xdr:clientData/>
  </xdr:oneCellAnchor>
  <xdr:oneCellAnchor>
    <xdr:from>
      <xdr:col>3</xdr:col>
      <xdr:colOff>862854</xdr:colOff>
      <xdr:row>810</xdr:row>
      <xdr:rowOff>56029</xdr:rowOff>
    </xdr:from>
    <xdr:ext cx="3820345" cy="2330824"/>
    <xdr:pic>
      <xdr:nvPicPr>
        <xdr:cNvPr id="369" name="Рисунок 368">
          <a:extLst>
            <a:ext uri="{FF2B5EF4-FFF2-40B4-BE49-F238E27FC236}">
              <a16:creationId xmlns="" xmlns:a16="http://schemas.microsoft.com/office/drawing/2014/main" id="{E1853984-7043-45DC-ADC9-E87E6EAE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35942" y="90151323"/>
          <a:ext cx="3820345" cy="2330824"/>
        </a:xfrm>
        <a:prstGeom prst="rect">
          <a:avLst/>
        </a:prstGeom>
      </xdr:spPr>
    </xdr:pic>
    <xdr:clientData/>
  </xdr:oneCellAnchor>
  <xdr:oneCellAnchor>
    <xdr:from>
      <xdr:col>3</xdr:col>
      <xdr:colOff>85676</xdr:colOff>
      <xdr:row>795</xdr:row>
      <xdr:rowOff>156881</xdr:rowOff>
    </xdr:from>
    <xdr:ext cx="4677129" cy="2409266"/>
    <xdr:pic>
      <xdr:nvPicPr>
        <xdr:cNvPr id="370" name="Рисунок 369">
          <a:extLst>
            <a:ext uri="{FF2B5EF4-FFF2-40B4-BE49-F238E27FC236}">
              <a16:creationId xmlns="" xmlns:a16="http://schemas.microsoft.com/office/drawing/2014/main" id="{B25956D0-C884-40E5-8E9C-91CA4C1DE9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231" t="7795" r="958" b="5866"/>
        <a:stretch/>
      </xdr:blipFill>
      <xdr:spPr>
        <a:xfrm>
          <a:off x="2158764" y="57867175"/>
          <a:ext cx="4677129" cy="2409266"/>
        </a:xfrm>
        <a:prstGeom prst="rect">
          <a:avLst/>
        </a:prstGeom>
      </xdr:spPr>
    </xdr:pic>
    <xdr:clientData/>
  </xdr:oneCellAnchor>
  <xdr:oneCellAnchor>
    <xdr:from>
      <xdr:col>3</xdr:col>
      <xdr:colOff>1557617</xdr:colOff>
      <xdr:row>779</xdr:row>
      <xdr:rowOff>56029</xdr:rowOff>
    </xdr:from>
    <xdr:ext cx="2933037" cy="2229971"/>
    <xdr:pic>
      <xdr:nvPicPr>
        <xdr:cNvPr id="371" name="Рисунок 370">
          <a:extLst>
            <a:ext uri="{FF2B5EF4-FFF2-40B4-BE49-F238E27FC236}">
              <a16:creationId xmlns="" xmlns:a16="http://schemas.microsoft.com/office/drawing/2014/main" id="{65DAFAB1-BB53-4131-9BAC-357D7824A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30705" y="54718323"/>
          <a:ext cx="2933037" cy="2229971"/>
        </a:xfrm>
        <a:prstGeom prst="rect">
          <a:avLst/>
        </a:prstGeom>
      </xdr:spPr>
    </xdr:pic>
    <xdr:clientData/>
  </xdr:oneCellAnchor>
  <xdr:oneCellAnchor>
    <xdr:from>
      <xdr:col>3</xdr:col>
      <xdr:colOff>179294</xdr:colOff>
      <xdr:row>784</xdr:row>
      <xdr:rowOff>190499</xdr:rowOff>
    </xdr:from>
    <xdr:ext cx="3088572" cy="2028265"/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B5B38578-3ECB-4515-A088-6951F20E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52382" y="55805293"/>
          <a:ext cx="3088572" cy="2028265"/>
        </a:xfrm>
        <a:prstGeom prst="rect">
          <a:avLst/>
        </a:prstGeom>
      </xdr:spPr>
    </xdr:pic>
    <xdr:clientData/>
  </xdr:oneCellAnchor>
  <xdr:oneCellAnchor>
    <xdr:from>
      <xdr:col>3</xdr:col>
      <xdr:colOff>85676</xdr:colOff>
      <xdr:row>764</xdr:row>
      <xdr:rowOff>156881</xdr:rowOff>
    </xdr:from>
    <xdr:ext cx="4677129" cy="2409266"/>
    <xdr:pic>
      <xdr:nvPicPr>
        <xdr:cNvPr id="373" name="Рисунок 372">
          <a:extLst>
            <a:ext uri="{FF2B5EF4-FFF2-40B4-BE49-F238E27FC236}">
              <a16:creationId xmlns="" xmlns:a16="http://schemas.microsoft.com/office/drawing/2014/main" id="{9DBC942D-F5AA-45F9-BAED-2C5249572F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231" t="7795" r="958" b="5866"/>
        <a:stretch/>
      </xdr:blipFill>
      <xdr:spPr>
        <a:xfrm>
          <a:off x="2158764" y="57867175"/>
          <a:ext cx="4677129" cy="2409266"/>
        </a:xfrm>
        <a:prstGeom prst="rect">
          <a:avLst/>
        </a:prstGeom>
      </xdr:spPr>
    </xdr:pic>
    <xdr:clientData/>
  </xdr:oneCellAnchor>
  <xdr:oneCellAnchor>
    <xdr:from>
      <xdr:col>3</xdr:col>
      <xdr:colOff>1557617</xdr:colOff>
      <xdr:row>748</xdr:row>
      <xdr:rowOff>56029</xdr:rowOff>
    </xdr:from>
    <xdr:ext cx="2933037" cy="2229971"/>
    <xdr:pic>
      <xdr:nvPicPr>
        <xdr:cNvPr id="374" name="Рисунок 373">
          <a:extLst>
            <a:ext uri="{FF2B5EF4-FFF2-40B4-BE49-F238E27FC236}">
              <a16:creationId xmlns="" xmlns:a16="http://schemas.microsoft.com/office/drawing/2014/main" id="{B59B9E5F-448E-4C77-B27E-31E1BE2B2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30705" y="54718323"/>
          <a:ext cx="2933037" cy="2229971"/>
        </a:xfrm>
        <a:prstGeom prst="rect">
          <a:avLst/>
        </a:prstGeom>
      </xdr:spPr>
    </xdr:pic>
    <xdr:clientData/>
  </xdr:oneCellAnchor>
  <xdr:oneCellAnchor>
    <xdr:from>
      <xdr:col>3</xdr:col>
      <xdr:colOff>179294</xdr:colOff>
      <xdr:row>753</xdr:row>
      <xdr:rowOff>190499</xdr:rowOff>
    </xdr:from>
    <xdr:ext cx="3088572" cy="2028265"/>
    <xdr:pic>
      <xdr:nvPicPr>
        <xdr:cNvPr id="375" name="Рисунок 374">
          <a:extLst>
            <a:ext uri="{FF2B5EF4-FFF2-40B4-BE49-F238E27FC236}">
              <a16:creationId xmlns="" xmlns:a16="http://schemas.microsoft.com/office/drawing/2014/main" id="{58BD07CF-0234-48D0-A1D1-AADCBC02E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52382" y="55805293"/>
          <a:ext cx="3088572" cy="2028265"/>
        </a:xfrm>
        <a:prstGeom prst="rect">
          <a:avLst/>
        </a:prstGeom>
      </xdr:spPr>
    </xdr:pic>
    <xdr:clientData/>
  </xdr:oneCellAnchor>
  <xdr:oneCellAnchor>
    <xdr:from>
      <xdr:col>3</xdr:col>
      <xdr:colOff>85676</xdr:colOff>
      <xdr:row>733</xdr:row>
      <xdr:rowOff>156881</xdr:rowOff>
    </xdr:from>
    <xdr:ext cx="4677129" cy="2409266"/>
    <xdr:pic>
      <xdr:nvPicPr>
        <xdr:cNvPr id="376" name="Рисунок 375">
          <a:extLst>
            <a:ext uri="{FF2B5EF4-FFF2-40B4-BE49-F238E27FC236}">
              <a16:creationId xmlns="" xmlns:a16="http://schemas.microsoft.com/office/drawing/2014/main" id="{714313A5-39C4-404C-AC69-6295C13379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231" t="7795" r="958" b="5866"/>
        <a:stretch/>
      </xdr:blipFill>
      <xdr:spPr>
        <a:xfrm>
          <a:off x="2158764" y="57867175"/>
          <a:ext cx="4677129" cy="2409266"/>
        </a:xfrm>
        <a:prstGeom prst="rect">
          <a:avLst/>
        </a:prstGeom>
      </xdr:spPr>
    </xdr:pic>
    <xdr:clientData/>
  </xdr:oneCellAnchor>
  <xdr:oneCellAnchor>
    <xdr:from>
      <xdr:col>3</xdr:col>
      <xdr:colOff>1557617</xdr:colOff>
      <xdr:row>717</xdr:row>
      <xdr:rowOff>56029</xdr:rowOff>
    </xdr:from>
    <xdr:ext cx="2933037" cy="2229971"/>
    <xdr:pic>
      <xdr:nvPicPr>
        <xdr:cNvPr id="377" name="Рисунок 376">
          <a:extLst>
            <a:ext uri="{FF2B5EF4-FFF2-40B4-BE49-F238E27FC236}">
              <a16:creationId xmlns="" xmlns:a16="http://schemas.microsoft.com/office/drawing/2014/main" id="{2EF7CA4A-3F16-438A-B30F-CC096DD84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30705" y="54718323"/>
          <a:ext cx="2933037" cy="2229971"/>
        </a:xfrm>
        <a:prstGeom prst="rect">
          <a:avLst/>
        </a:prstGeom>
      </xdr:spPr>
    </xdr:pic>
    <xdr:clientData/>
  </xdr:oneCellAnchor>
  <xdr:oneCellAnchor>
    <xdr:from>
      <xdr:col>3</xdr:col>
      <xdr:colOff>179294</xdr:colOff>
      <xdr:row>722</xdr:row>
      <xdr:rowOff>190499</xdr:rowOff>
    </xdr:from>
    <xdr:ext cx="3088572" cy="2028265"/>
    <xdr:pic>
      <xdr:nvPicPr>
        <xdr:cNvPr id="378" name="Рисунок 377">
          <a:extLst>
            <a:ext uri="{FF2B5EF4-FFF2-40B4-BE49-F238E27FC236}">
              <a16:creationId xmlns="" xmlns:a16="http://schemas.microsoft.com/office/drawing/2014/main" id="{0C1399ED-9AA6-41CF-A4AE-862C270FF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52382" y="55805293"/>
          <a:ext cx="3088572" cy="2028265"/>
        </a:xfrm>
        <a:prstGeom prst="rect">
          <a:avLst/>
        </a:prstGeom>
      </xdr:spPr>
    </xdr:pic>
    <xdr:clientData/>
  </xdr:oneCellAnchor>
  <xdr:oneCellAnchor>
    <xdr:from>
      <xdr:col>3</xdr:col>
      <xdr:colOff>85676</xdr:colOff>
      <xdr:row>702</xdr:row>
      <xdr:rowOff>156881</xdr:rowOff>
    </xdr:from>
    <xdr:ext cx="4677129" cy="2409266"/>
    <xdr:pic>
      <xdr:nvPicPr>
        <xdr:cNvPr id="379" name="Рисунок 378">
          <a:extLst>
            <a:ext uri="{FF2B5EF4-FFF2-40B4-BE49-F238E27FC236}">
              <a16:creationId xmlns="" xmlns:a16="http://schemas.microsoft.com/office/drawing/2014/main" id="{739E710B-7E6B-4C2E-A374-77C6BE7DAA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231" t="7795" r="958" b="5866"/>
        <a:stretch/>
      </xdr:blipFill>
      <xdr:spPr>
        <a:xfrm>
          <a:off x="2158764" y="57867175"/>
          <a:ext cx="4677129" cy="2409266"/>
        </a:xfrm>
        <a:prstGeom prst="rect">
          <a:avLst/>
        </a:prstGeom>
      </xdr:spPr>
    </xdr:pic>
    <xdr:clientData/>
  </xdr:oneCellAnchor>
  <xdr:oneCellAnchor>
    <xdr:from>
      <xdr:col>3</xdr:col>
      <xdr:colOff>1557617</xdr:colOff>
      <xdr:row>686</xdr:row>
      <xdr:rowOff>56029</xdr:rowOff>
    </xdr:from>
    <xdr:ext cx="2933037" cy="2229971"/>
    <xdr:pic>
      <xdr:nvPicPr>
        <xdr:cNvPr id="380" name="Рисунок 379">
          <a:extLst>
            <a:ext uri="{FF2B5EF4-FFF2-40B4-BE49-F238E27FC236}">
              <a16:creationId xmlns="" xmlns:a16="http://schemas.microsoft.com/office/drawing/2014/main" id="{A7916B6E-494E-4988-AB25-ADD12D44C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30705" y="54718323"/>
          <a:ext cx="2933037" cy="2229971"/>
        </a:xfrm>
        <a:prstGeom prst="rect">
          <a:avLst/>
        </a:prstGeom>
      </xdr:spPr>
    </xdr:pic>
    <xdr:clientData/>
  </xdr:oneCellAnchor>
  <xdr:oneCellAnchor>
    <xdr:from>
      <xdr:col>3</xdr:col>
      <xdr:colOff>179294</xdr:colOff>
      <xdr:row>691</xdr:row>
      <xdr:rowOff>190499</xdr:rowOff>
    </xdr:from>
    <xdr:ext cx="3088572" cy="2028265"/>
    <xdr:pic>
      <xdr:nvPicPr>
        <xdr:cNvPr id="381" name="Рисунок 380">
          <a:extLst>
            <a:ext uri="{FF2B5EF4-FFF2-40B4-BE49-F238E27FC236}">
              <a16:creationId xmlns="" xmlns:a16="http://schemas.microsoft.com/office/drawing/2014/main" id="{04770091-3D30-47AF-993F-6FB0F7A0E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52382" y="55805293"/>
          <a:ext cx="3088572" cy="2028265"/>
        </a:xfrm>
        <a:prstGeom prst="rect">
          <a:avLst/>
        </a:prstGeom>
      </xdr:spPr>
    </xdr:pic>
    <xdr:clientData/>
  </xdr:oneCellAnchor>
  <xdr:oneCellAnchor>
    <xdr:from>
      <xdr:col>3</xdr:col>
      <xdr:colOff>1961029</xdr:colOff>
      <xdr:row>655</xdr:row>
      <xdr:rowOff>0</xdr:rowOff>
    </xdr:from>
    <xdr:ext cx="2612068" cy="2364441"/>
    <xdr:pic>
      <xdr:nvPicPr>
        <xdr:cNvPr id="382" name="Рисунок 381">
          <a:extLst>
            <a:ext uri="{FF2B5EF4-FFF2-40B4-BE49-F238E27FC236}">
              <a16:creationId xmlns="" xmlns:a16="http://schemas.microsoft.com/office/drawing/2014/main" id="{2C119E20-BC7C-484F-A2D6-53FE62B32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34117" y="31040294"/>
          <a:ext cx="2612068" cy="2364441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657</xdr:row>
      <xdr:rowOff>189941</xdr:rowOff>
    </xdr:from>
    <xdr:ext cx="3058924" cy="2050676"/>
    <xdr:pic>
      <xdr:nvPicPr>
        <xdr:cNvPr id="383" name="Рисунок 382">
          <a:extLst>
            <a:ext uri="{FF2B5EF4-FFF2-40B4-BE49-F238E27FC236}">
              <a16:creationId xmlns="" xmlns:a16="http://schemas.microsoft.com/office/drawing/2014/main" id="{FDD54ABA-5CA3-4447-8963-14B2E3591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73088" y="31611235"/>
          <a:ext cx="3058924" cy="2050676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671</xdr:row>
      <xdr:rowOff>44824</xdr:rowOff>
    </xdr:from>
    <xdr:ext cx="4684980" cy="2476499"/>
    <xdr:pic>
      <xdr:nvPicPr>
        <xdr:cNvPr id="384" name="Рисунок 383">
          <a:extLst>
            <a:ext uri="{FF2B5EF4-FFF2-40B4-BE49-F238E27FC236}">
              <a16:creationId xmlns="" xmlns:a16="http://schemas.microsoft.com/office/drawing/2014/main" id="{4260159F-CDE5-439D-9CBD-3A38C609EE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1671" t="5652" r="958" b="4307"/>
        <a:stretch/>
      </xdr:blipFill>
      <xdr:spPr>
        <a:xfrm>
          <a:off x="2140323" y="34133118"/>
          <a:ext cx="4684980" cy="2476499"/>
        </a:xfrm>
        <a:prstGeom prst="rect">
          <a:avLst/>
        </a:prstGeom>
      </xdr:spPr>
    </xdr:pic>
    <xdr:clientData/>
  </xdr:oneCellAnchor>
  <xdr:oneCellAnchor>
    <xdr:from>
      <xdr:col>3</xdr:col>
      <xdr:colOff>1961029</xdr:colOff>
      <xdr:row>624</xdr:row>
      <xdr:rowOff>0</xdr:rowOff>
    </xdr:from>
    <xdr:ext cx="2612068" cy="2364441"/>
    <xdr:pic>
      <xdr:nvPicPr>
        <xdr:cNvPr id="385" name="Рисунок 384">
          <a:extLst>
            <a:ext uri="{FF2B5EF4-FFF2-40B4-BE49-F238E27FC236}">
              <a16:creationId xmlns="" xmlns:a16="http://schemas.microsoft.com/office/drawing/2014/main" id="{97B8DDBD-0130-462D-A53A-79FDAF5E3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34117" y="31040294"/>
          <a:ext cx="2612068" cy="2364441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626</xdr:row>
      <xdr:rowOff>189941</xdr:rowOff>
    </xdr:from>
    <xdr:ext cx="3058924" cy="2050676"/>
    <xdr:pic>
      <xdr:nvPicPr>
        <xdr:cNvPr id="386" name="Рисунок 385">
          <a:extLst>
            <a:ext uri="{FF2B5EF4-FFF2-40B4-BE49-F238E27FC236}">
              <a16:creationId xmlns="" xmlns:a16="http://schemas.microsoft.com/office/drawing/2014/main" id="{0F8A1089-558C-4A92-90C4-D8E9B0478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73088" y="31611235"/>
          <a:ext cx="3058924" cy="2050676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640</xdr:row>
      <xdr:rowOff>44824</xdr:rowOff>
    </xdr:from>
    <xdr:ext cx="4684980" cy="2476499"/>
    <xdr:pic>
      <xdr:nvPicPr>
        <xdr:cNvPr id="387" name="Рисунок 386">
          <a:extLst>
            <a:ext uri="{FF2B5EF4-FFF2-40B4-BE49-F238E27FC236}">
              <a16:creationId xmlns="" xmlns:a16="http://schemas.microsoft.com/office/drawing/2014/main" id="{73E97AEA-71C7-4735-9049-F4710D9C19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1671" t="5652" r="958" b="4307"/>
        <a:stretch/>
      </xdr:blipFill>
      <xdr:spPr>
        <a:xfrm>
          <a:off x="2140323" y="34133118"/>
          <a:ext cx="4684980" cy="2476499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514</xdr:row>
      <xdr:rowOff>19395</xdr:rowOff>
    </xdr:from>
    <xdr:ext cx="4717677" cy="3084634"/>
    <xdr:pic>
      <xdr:nvPicPr>
        <xdr:cNvPr id="388" name="Рисунок 387">
          <a:extLst>
            <a:ext uri="{FF2B5EF4-FFF2-40B4-BE49-F238E27FC236}">
              <a16:creationId xmlns="" xmlns:a16="http://schemas.microsoft.com/office/drawing/2014/main" id="{5742DCE6-3BE9-4144-8529-431FB6EBE2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0415" t="4661" r="7715" b="1696"/>
        <a:stretch/>
      </xdr:blipFill>
      <xdr:spPr>
        <a:xfrm>
          <a:off x="2140323" y="16010189"/>
          <a:ext cx="4717677" cy="3084634"/>
        </a:xfrm>
        <a:prstGeom prst="rect">
          <a:avLst/>
        </a:prstGeom>
      </xdr:spPr>
    </xdr:pic>
    <xdr:clientData/>
  </xdr:oneCellAnchor>
  <xdr:oneCellAnchor>
    <xdr:from>
      <xdr:col>3</xdr:col>
      <xdr:colOff>2073088</xdr:colOff>
      <xdr:row>499</xdr:row>
      <xdr:rowOff>257735</xdr:rowOff>
    </xdr:from>
    <xdr:ext cx="2612068" cy="2364441"/>
    <xdr:pic>
      <xdr:nvPicPr>
        <xdr:cNvPr id="389" name="Рисунок 388">
          <a:extLst>
            <a:ext uri="{FF2B5EF4-FFF2-40B4-BE49-F238E27FC236}">
              <a16:creationId xmlns="" xmlns:a16="http://schemas.microsoft.com/office/drawing/2014/main" id="{BF0A06AD-A19E-440C-937E-798E3CEB4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46176" y="13324354"/>
          <a:ext cx="2612068" cy="2364441"/>
        </a:xfrm>
        <a:prstGeom prst="rect">
          <a:avLst/>
        </a:prstGeom>
      </xdr:spPr>
    </xdr:pic>
    <xdr:clientData/>
  </xdr:oneCellAnchor>
  <xdr:oneCellAnchor>
    <xdr:from>
      <xdr:col>3</xdr:col>
      <xdr:colOff>112059</xdr:colOff>
      <xdr:row>503</xdr:row>
      <xdr:rowOff>1</xdr:rowOff>
    </xdr:from>
    <xdr:ext cx="3058924" cy="2050676"/>
    <xdr:pic>
      <xdr:nvPicPr>
        <xdr:cNvPr id="390" name="Рисунок 389">
          <a:extLst>
            <a:ext uri="{FF2B5EF4-FFF2-40B4-BE49-F238E27FC236}">
              <a16:creationId xmlns="" xmlns:a16="http://schemas.microsoft.com/office/drawing/2014/main" id="{96A924AB-25CE-4ABD-AEE7-63E85F32D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85147" y="13895295"/>
          <a:ext cx="3058924" cy="2050676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545</xdr:row>
      <xdr:rowOff>19395</xdr:rowOff>
    </xdr:from>
    <xdr:ext cx="4717677" cy="3084634"/>
    <xdr:pic>
      <xdr:nvPicPr>
        <xdr:cNvPr id="391" name="Рисунок 390">
          <a:extLst>
            <a:ext uri="{FF2B5EF4-FFF2-40B4-BE49-F238E27FC236}">
              <a16:creationId xmlns="" xmlns:a16="http://schemas.microsoft.com/office/drawing/2014/main" id="{6CDA85EF-EB5A-4378-9FF9-6ACEDDCDBD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0415" t="4661" r="7715" b="1696"/>
        <a:stretch/>
      </xdr:blipFill>
      <xdr:spPr>
        <a:xfrm>
          <a:off x="2140323" y="16010189"/>
          <a:ext cx="4717677" cy="3084634"/>
        </a:xfrm>
        <a:prstGeom prst="rect">
          <a:avLst/>
        </a:prstGeom>
      </xdr:spPr>
    </xdr:pic>
    <xdr:clientData/>
  </xdr:oneCellAnchor>
  <xdr:oneCellAnchor>
    <xdr:from>
      <xdr:col>3</xdr:col>
      <xdr:colOff>2073088</xdr:colOff>
      <xdr:row>530</xdr:row>
      <xdr:rowOff>257735</xdr:rowOff>
    </xdr:from>
    <xdr:ext cx="2612068" cy="2364441"/>
    <xdr:pic>
      <xdr:nvPicPr>
        <xdr:cNvPr id="392" name="Рисунок 391">
          <a:extLst>
            <a:ext uri="{FF2B5EF4-FFF2-40B4-BE49-F238E27FC236}">
              <a16:creationId xmlns="" xmlns:a16="http://schemas.microsoft.com/office/drawing/2014/main" id="{8570EE5F-E762-4C87-8CB1-2A1831776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46176" y="13324354"/>
          <a:ext cx="2612068" cy="2364441"/>
        </a:xfrm>
        <a:prstGeom prst="rect">
          <a:avLst/>
        </a:prstGeom>
      </xdr:spPr>
    </xdr:pic>
    <xdr:clientData/>
  </xdr:oneCellAnchor>
  <xdr:oneCellAnchor>
    <xdr:from>
      <xdr:col>3</xdr:col>
      <xdr:colOff>112059</xdr:colOff>
      <xdr:row>534</xdr:row>
      <xdr:rowOff>1</xdr:rowOff>
    </xdr:from>
    <xdr:ext cx="3058924" cy="2050676"/>
    <xdr:pic>
      <xdr:nvPicPr>
        <xdr:cNvPr id="393" name="Рисунок 392">
          <a:extLst>
            <a:ext uri="{FF2B5EF4-FFF2-40B4-BE49-F238E27FC236}">
              <a16:creationId xmlns="" xmlns:a16="http://schemas.microsoft.com/office/drawing/2014/main" id="{0BBBEF4A-6929-4AEE-972A-20C9CBA11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85147" y="13895295"/>
          <a:ext cx="3058924" cy="2050676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576</xdr:row>
      <xdr:rowOff>19395</xdr:rowOff>
    </xdr:from>
    <xdr:ext cx="4717677" cy="3084634"/>
    <xdr:pic>
      <xdr:nvPicPr>
        <xdr:cNvPr id="394" name="Рисунок 393">
          <a:extLst>
            <a:ext uri="{FF2B5EF4-FFF2-40B4-BE49-F238E27FC236}">
              <a16:creationId xmlns="" xmlns:a16="http://schemas.microsoft.com/office/drawing/2014/main" id="{78D99661-D884-4F5A-BFA2-27380C4DB9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0415" t="4661" r="7715" b="1696"/>
        <a:stretch/>
      </xdr:blipFill>
      <xdr:spPr>
        <a:xfrm>
          <a:off x="2140323" y="16010189"/>
          <a:ext cx="4717677" cy="3084634"/>
        </a:xfrm>
        <a:prstGeom prst="rect">
          <a:avLst/>
        </a:prstGeom>
      </xdr:spPr>
    </xdr:pic>
    <xdr:clientData/>
  </xdr:oneCellAnchor>
  <xdr:oneCellAnchor>
    <xdr:from>
      <xdr:col>3</xdr:col>
      <xdr:colOff>2073088</xdr:colOff>
      <xdr:row>561</xdr:row>
      <xdr:rowOff>257735</xdr:rowOff>
    </xdr:from>
    <xdr:ext cx="2612068" cy="2364441"/>
    <xdr:pic>
      <xdr:nvPicPr>
        <xdr:cNvPr id="395" name="Рисунок 394">
          <a:extLst>
            <a:ext uri="{FF2B5EF4-FFF2-40B4-BE49-F238E27FC236}">
              <a16:creationId xmlns="" xmlns:a16="http://schemas.microsoft.com/office/drawing/2014/main" id="{4CF9035E-B5E5-4138-A7D5-E0B4B42EF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46176" y="13324354"/>
          <a:ext cx="2612068" cy="2364441"/>
        </a:xfrm>
        <a:prstGeom prst="rect">
          <a:avLst/>
        </a:prstGeom>
      </xdr:spPr>
    </xdr:pic>
    <xdr:clientData/>
  </xdr:oneCellAnchor>
  <xdr:oneCellAnchor>
    <xdr:from>
      <xdr:col>3</xdr:col>
      <xdr:colOff>112059</xdr:colOff>
      <xdr:row>565</xdr:row>
      <xdr:rowOff>1</xdr:rowOff>
    </xdr:from>
    <xdr:ext cx="3058924" cy="2050676"/>
    <xdr:pic>
      <xdr:nvPicPr>
        <xdr:cNvPr id="396" name="Рисунок 395">
          <a:extLst>
            <a:ext uri="{FF2B5EF4-FFF2-40B4-BE49-F238E27FC236}">
              <a16:creationId xmlns="" xmlns:a16="http://schemas.microsoft.com/office/drawing/2014/main" id="{32C9BF1E-10FE-414C-A9AF-5C1C590DC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85147" y="13895295"/>
          <a:ext cx="3058924" cy="2050676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607</xdr:row>
      <xdr:rowOff>19395</xdr:rowOff>
    </xdr:from>
    <xdr:ext cx="4717677" cy="3084634"/>
    <xdr:pic>
      <xdr:nvPicPr>
        <xdr:cNvPr id="397" name="Рисунок 396">
          <a:extLst>
            <a:ext uri="{FF2B5EF4-FFF2-40B4-BE49-F238E27FC236}">
              <a16:creationId xmlns="" xmlns:a16="http://schemas.microsoft.com/office/drawing/2014/main" id="{EEC22A9D-1C0A-4FE8-86F3-668A6A1D68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0415" t="4661" r="7715" b="1696"/>
        <a:stretch/>
      </xdr:blipFill>
      <xdr:spPr>
        <a:xfrm>
          <a:off x="2140323" y="16010189"/>
          <a:ext cx="4717677" cy="3084634"/>
        </a:xfrm>
        <a:prstGeom prst="rect">
          <a:avLst/>
        </a:prstGeom>
      </xdr:spPr>
    </xdr:pic>
    <xdr:clientData/>
  </xdr:oneCellAnchor>
  <xdr:oneCellAnchor>
    <xdr:from>
      <xdr:col>3</xdr:col>
      <xdr:colOff>2073088</xdr:colOff>
      <xdr:row>592</xdr:row>
      <xdr:rowOff>257735</xdr:rowOff>
    </xdr:from>
    <xdr:ext cx="2612068" cy="2364441"/>
    <xdr:pic>
      <xdr:nvPicPr>
        <xdr:cNvPr id="398" name="Рисунок 397">
          <a:extLst>
            <a:ext uri="{FF2B5EF4-FFF2-40B4-BE49-F238E27FC236}">
              <a16:creationId xmlns="" xmlns:a16="http://schemas.microsoft.com/office/drawing/2014/main" id="{581B340E-C847-4692-9DED-FBAC2BDB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46176" y="13324354"/>
          <a:ext cx="2612068" cy="2364441"/>
        </a:xfrm>
        <a:prstGeom prst="rect">
          <a:avLst/>
        </a:prstGeom>
      </xdr:spPr>
    </xdr:pic>
    <xdr:clientData/>
  </xdr:oneCellAnchor>
  <xdr:oneCellAnchor>
    <xdr:from>
      <xdr:col>3</xdr:col>
      <xdr:colOff>112059</xdr:colOff>
      <xdr:row>596</xdr:row>
      <xdr:rowOff>1</xdr:rowOff>
    </xdr:from>
    <xdr:ext cx="3058924" cy="2050676"/>
    <xdr:pic>
      <xdr:nvPicPr>
        <xdr:cNvPr id="399" name="Рисунок 398">
          <a:extLst>
            <a:ext uri="{FF2B5EF4-FFF2-40B4-BE49-F238E27FC236}">
              <a16:creationId xmlns="" xmlns:a16="http://schemas.microsoft.com/office/drawing/2014/main" id="{8D8EC2BF-2C50-4B62-9A24-F574613F1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85147" y="13895295"/>
          <a:ext cx="3058924" cy="2050676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56030</xdr:colOff>
      <xdr:row>13</xdr:row>
      <xdr:rowOff>123265</xdr:rowOff>
    </xdr:from>
    <xdr:to>
      <xdr:col>3</xdr:col>
      <xdr:colOff>4736030</xdr:colOff>
      <xdr:row>33</xdr:row>
      <xdr:rowOff>52294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4" y="2846294"/>
          <a:ext cx="4680000" cy="3739029"/>
        </a:xfrm>
        <a:prstGeom prst="rect">
          <a:avLst/>
        </a:prstGeom>
      </xdr:spPr>
    </xdr:pic>
    <xdr:clientData/>
  </xdr:twoCellAnchor>
  <xdr:twoCellAnchor editAs="oneCell">
    <xdr:from>
      <xdr:col>3</xdr:col>
      <xdr:colOff>60352</xdr:colOff>
      <xdr:row>75</xdr:row>
      <xdr:rowOff>127588</xdr:rowOff>
    </xdr:from>
    <xdr:to>
      <xdr:col>3</xdr:col>
      <xdr:colOff>4740352</xdr:colOff>
      <xdr:row>95</xdr:row>
      <xdr:rowOff>56617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07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676" y="13899617"/>
          <a:ext cx="4680000" cy="3739029"/>
        </a:xfrm>
        <a:prstGeom prst="rect">
          <a:avLst/>
        </a:prstGeom>
      </xdr:spPr>
    </xdr:pic>
    <xdr:clientData/>
  </xdr:twoCellAnchor>
  <xdr:twoCellAnchor editAs="oneCell">
    <xdr:from>
      <xdr:col>3</xdr:col>
      <xdr:colOff>53469</xdr:colOff>
      <xdr:row>106</xdr:row>
      <xdr:rowOff>10328</xdr:rowOff>
    </xdr:from>
    <xdr:to>
      <xdr:col>3</xdr:col>
      <xdr:colOff>4733469</xdr:colOff>
      <xdr:row>125</xdr:row>
      <xdr:rowOff>129857</xdr:rowOff>
    </xdr:to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19" y="21146303"/>
          <a:ext cx="4680000" cy="3739029"/>
        </a:xfrm>
        <a:prstGeom prst="rect">
          <a:avLst/>
        </a:prstGeom>
      </xdr:spPr>
    </xdr:pic>
    <xdr:clientData/>
  </xdr:twoCellAnchor>
  <xdr:twoCellAnchor editAs="oneCell">
    <xdr:from>
      <xdr:col>3</xdr:col>
      <xdr:colOff>56026</xdr:colOff>
      <xdr:row>138</xdr:row>
      <xdr:rowOff>35382</xdr:rowOff>
    </xdr:from>
    <xdr:to>
      <xdr:col>3</xdr:col>
      <xdr:colOff>4736026</xdr:colOff>
      <xdr:row>155</xdr:row>
      <xdr:rowOff>102057</xdr:rowOff>
    </xdr:to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7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0" y="25046911"/>
          <a:ext cx="4680000" cy="3312476"/>
        </a:xfrm>
        <a:prstGeom prst="rect">
          <a:avLst/>
        </a:prstGeom>
      </xdr:spPr>
    </xdr:pic>
    <xdr:clientData/>
  </xdr:twoCellAnchor>
  <xdr:twoCellAnchor editAs="oneCell">
    <xdr:from>
      <xdr:col>3</xdr:col>
      <xdr:colOff>50911</xdr:colOff>
      <xdr:row>170</xdr:row>
      <xdr:rowOff>70526</xdr:rowOff>
    </xdr:from>
    <xdr:to>
      <xdr:col>3</xdr:col>
      <xdr:colOff>4730911</xdr:colOff>
      <xdr:row>185</xdr:row>
      <xdr:rowOff>168815</xdr:rowOff>
    </xdr:to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361" y="33398501"/>
          <a:ext cx="4680000" cy="2955789"/>
        </a:xfrm>
        <a:prstGeom prst="rect">
          <a:avLst/>
        </a:prstGeom>
      </xdr:spPr>
    </xdr:pic>
    <xdr:clientData/>
  </xdr:twoCellAnchor>
  <xdr:twoCellAnchor editAs="oneCell">
    <xdr:from>
      <xdr:col>3</xdr:col>
      <xdr:colOff>55233</xdr:colOff>
      <xdr:row>202</xdr:row>
      <xdr:rowOff>13217</xdr:rowOff>
    </xdr:from>
    <xdr:to>
      <xdr:col>3</xdr:col>
      <xdr:colOff>4735233</xdr:colOff>
      <xdr:row>217</xdr:row>
      <xdr:rowOff>111506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7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83" y="39437192"/>
          <a:ext cx="4680000" cy="2955789"/>
        </a:xfrm>
        <a:prstGeom prst="rect">
          <a:avLst/>
        </a:prstGeom>
      </xdr:spPr>
    </xdr:pic>
    <xdr:clientData/>
  </xdr:twoCellAnchor>
  <xdr:twoCellAnchor editAs="oneCell">
    <xdr:from>
      <xdr:col>3</xdr:col>
      <xdr:colOff>59557</xdr:colOff>
      <xdr:row>232</xdr:row>
      <xdr:rowOff>37150</xdr:rowOff>
    </xdr:from>
    <xdr:to>
      <xdr:col>3</xdr:col>
      <xdr:colOff>4739557</xdr:colOff>
      <xdr:row>247</xdr:row>
      <xdr:rowOff>135439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7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8881" y="41812679"/>
          <a:ext cx="4680000" cy="2955789"/>
        </a:xfrm>
        <a:prstGeom prst="rect">
          <a:avLst/>
        </a:prstGeom>
      </xdr:spPr>
    </xdr:pic>
    <xdr:clientData/>
  </xdr:twoCellAnchor>
  <xdr:twoCellAnchor editAs="oneCell">
    <xdr:from>
      <xdr:col>3</xdr:col>
      <xdr:colOff>52673</xdr:colOff>
      <xdr:row>263</xdr:row>
      <xdr:rowOff>172026</xdr:rowOff>
    </xdr:from>
    <xdr:to>
      <xdr:col>3</xdr:col>
      <xdr:colOff>4732673</xdr:colOff>
      <xdr:row>277</xdr:row>
      <xdr:rowOff>179312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7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23" y="51216501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56997</xdr:colOff>
      <xdr:row>295</xdr:row>
      <xdr:rowOff>86142</xdr:rowOff>
    </xdr:from>
    <xdr:to>
      <xdr:col>3</xdr:col>
      <xdr:colOff>4736997</xdr:colOff>
      <xdr:row>309</xdr:row>
      <xdr:rowOff>93428</xdr:rowOff>
    </xdr:to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7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7" y="57226617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61321</xdr:colOff>
      <xdr:row>328</xdr:row>
      <xdr:rowOff>50683</xdr:rowOff>
    </xdr:from>
    <xdr:to>
      <xdr:col>3</xdr:col>
      <xdr:colOff>4741321</xdr:colOff>
      <xdr:row>342</xdr:row>
      <xdr:rowOff>57969</xdr:rowOff>
    </xdr:to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7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71" y="63477658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65642</xdr:colOff>
      <xdr:row>360</xdr:row>
      <xdr:rowOff>93664</xdr:rowOff>
    </xdr:from>
    <xdr:to>
      <xdr:col>3</xdr:col>
      <xdr:colOff>4745642</xdr:colOff>
      <xdr:row>371</xdr:row>
      <xdr:rowOff>3878</xdr:rowOff>
    </xdr:to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2092" y="69616639"/>
          <a:ext cx="4680000" cy="2005714"/>
        </a:xfrm>
        <a:prstGeom prst="rect">
          <a:avLst/>
        </a:prstGeom>
      </xdr:spPr>
    </xdr:pic>
    <xdr:clientData/>
  </xdr:twoCellAnchor>
  <xdr:twoCellAnchor editAs="oneCell">
    <xdr:from>
      <xdr:col>3</xdr:col>
      <xdr:colOff>49237</xdr:colOff>
      <xdr:row>391</xdr:row>
      <xdr:rowOff>71658</xdr:rowOff>
    </xdr:from>
    <xdr:to>
      <xdr:col>3</xdr:col>
      <xdr:colOff>4729237</xdr:colOff>
      <xdr:row>402</xdr:row>
      <xdr:rowOff>136158</xdr:rowOff>
    </xdr:to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687" y="75500133"/>
          <a:ext cx="4680000" cy="2160000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15</xdr:row>
      <xdr:rowOff>99974</xdr:rowOff>
    </xdr:from>
    <xdr:ext cx="1914037" cy="1157325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07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1977750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07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07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07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07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07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07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07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07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294</xdr:row>
      <xdr:rowOff>99974</xdr:rowOff>
    </xdr:from>
    <xdr:ext cx="1914037" cy="1157325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07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325</xdr:row>
      <xdr:rowOff>99974</xdr:rowOff>
    </xdr:from>
    <xdr:ext cx="1914037" cy="1157325"/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07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356</xdr:row>
      <xdr:rowOff>99974</xdr:rowOff>
    </xdr:from>
    <xdr:ext cx="1914037" cy="1157325"/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07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387</xdr:row>
      <xdr:rowOff>99974</xdr:rowOff>
    </xdr:from>
    <xdr:ext cx="1914037" cy="1157325"/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418</xdr:row>
      <xdr:rowOff>99974</xdr:rowOff>
    </xdr:from>
    <xdr:ext cx="1914037" cy="1157325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449</xdr:row>
      <xdr:rowOff>99974</xdr:rowOff>
    </xdr:from>
    <xdr:ext cx="1914037" cy="1157325"/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51878</xdr:colOff>
      <xdr:row>423</xdr:row>
      <xdr:rowOff>18274</xdr:rowOff>
    </xdr:from>
    <xdr:ext cx="4680000" cy="2005714"/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07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966" y="171658774"/>
          <a:ext cx="4680000" cy="2005714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454</xdr:row>
      <xdr:rowOff>160809</xdr:rowOff>
    </xdr:from>
    <xdr:ext cx="4680000" cy="1613793"/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00000000-0008-0000-07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17" y="177706809"/>
          <a:ext cx="4680000" cy="1613793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224" name="Стрелка: пятиугольник 223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700-0000E0000000}"/>
            </a:ext>
          </a:extLst>
        </xdr:cNvPr>
        <xdr:cNvSpPr/>
      </xdr:nvSpPr>
      <xdr:spPr>
        <a:xfrm flipH="1">
          <a:off x="17550242" y="38101"/>
          <a:ext cx="2106759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73964</xdr:colOff>
      <xdr:row>481</xdr:row>
      <xdr:rowOff>104774</xdr:rowOff>
    </xdr:from>
    <xdr:ext cx="1908000" cy="1120442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0700-0000E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8489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487</xdr:row>
      <xdr:rowOff>128589</xdr:rowOff>
    </xdr:from>
    <xdr:ext cx="1908000" cy="1124116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0700-0000E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80157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475</xdr:row>
      <xdr:rowOff>86914</xdr:rowOff>
    </xdr:from>
    <xdr:ext cx="1908000" cy="1116692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0700-0000E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56880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469</xdr:row>
      <xdr:rowOff>48816</xdr:rowOff>
    </xdr:from>
    <xdr:ext cx="1908000" cy="1127750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0700-0000E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45069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493</xdr:row>
      <xdr:rowOff>159545</xdr:rowOff>
    </xdr:from>
    <xdr:ext cx="1908000" cy="1122807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0700-0000E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91897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512</xdr:row>
      <xdr:rowOff>104774</xdr:rowOff>
    </xdr:from>
    <xdr:ext cx="1908000" cy="1120442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07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518</xdr:row>
      <xdr:rowOff>128589</xdr:rowOff>
    </xdr:from>
    <xdr:ext cx="1908000" cy="1124116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07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506</xdr:row>
      <xdr:rowOff>86914</xdr:rowOff>
    </xdr:from>
    <xdr:ext cx="1908000" cy="1116692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0700-0000E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500</xdr:row>
      <xdr:rowOff>48816</xdr:rowOff>
    </xdr:from>
    <xdr:ext cx="1908000" cy="1127750"/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0700-0000E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524</xdr:row>
      <xdr:rowOff>159545</xdr:rowOff>
    </xdr:from>
    <xdr:ext cx="1908000" cy="1122807"/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0700-0000E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543</xdr:row>
      <xdr:rowOff>104774</xdr:rowOff>
    </xdr:from>
    <xdr:ext cx="1908000" cy="1120442"/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00000000-0008-0000-0700-0000E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549</xdr:row>
      <xdr:rowOff>128589</xdr:rowOff>
    </xdr:from>
    <xdr:ext cx="1908000" cy="1124116"/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00000000-0008-0000-0700-0000E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537</xdr:row>
      <xdr:rowOff>86914</xdr:rowOff>
    </xdr:from>
    <xdr:ext cx="1908000" cy="1116692"/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00000000-0008-0000-0700-0000E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531</xdr:row>
      <xdr:rowOff>48816</xdr:rowOff>
    </xdr:from>
    <xdr:ext cx="1908000" cy="1127750"/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00000000-0008-0000-0700-0000E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555</xdr:row>
      <xdr:rowOff>159545</xdr:rowOff>
    </xdr:from>
    <xdr:ext cx="1908000" cy="1122807"/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00000000-0008-0000-0700-0000E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574</xdr:row>
      <xdr:rowOff>104774</xdr:rowOff>
    </xdr:from>
    <xdr:ext cx="1908000" cy="1120442"/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00000000-0008-0000-0700-0000F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580</xdr:row>
      <xdr:rowOff>128589</xdr:rowOff>
    </xdr:from>
    <xdr:ext cx="1908000" cy="1124116"/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00000000-0008-0000-0700-0000F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568</xdr:row>
      <xdr:rowOff>86914</xdr:rowOff>
    </xdr:from>
    <xdr:ext cx="1908000" cy="1116692"/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00000000-0008-0000-0700-0000F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562</xdr:row>
      <xdr:rowOff>48816</xdr:rowOff>
    </xdr:from>
    <xdr:ext cx="1908000" cy="1127750"/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00000000-0008-0000-0700-0000F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586</xdr:row>
      <xdr:rowOff>159545</xdr:rowOff>
    </xdr:from>
    <xdr:ext cx="1908000" cy="1122807"/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00000000-0008-0000-0700-0000F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605</xdr:row>
      <xdr:rowOff>104774</xdr:rowOff>
    </xdr:from>
    <xdr:ext cx="1908000" cy="1120442"/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00000000-0008-0000-0700-0000F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611</xdr:row>
      <xdr:rowOff>128589</xdr:rowOff>
    </xdr:from>
    <xdr:ext cx="1908000" cy="1124116"/>
    <xdr:pic>
      <xdr:nvPicPr>
        <xdr:cNvPr id="246" name="Рисунок 245">
          <a:extLst>
            <a:ext uri="{FF2B5EF4-FFF2-40B4-BE49-F238E27FC236}">
              <a16:creationId xmlns="" xmlns:a16="http://schemas.microsoft.com/office/drawing/2014/main" id="{00000000-0008-0000-0700-0000F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599</xdr:row>
      <xdr:rowOff>86914</xdr:rowOff>
    </xdr:from>
    <xdr:ext cx="1908000" cy="1116692"/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00000000-0008-0000-0700-0000F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593</xdr:row>
      <xdr:rowOff>48816</xdr:rowOff>
    </xdr:from>
    <xdr:ext cx="1908000" cy="1127750"/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00000000-0008-0000-0700-0000F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617</xdr:row>
      <xdr:rowOff>159545</xdr:rowOff>
    </xdr:from>
    <xdr:ext cx="1908000" cy="1122807"/>
    <xdr:pic>
      <xdr:nvPicPr>
        <xdr:cNvPr id="249" name="Рисунок 248">
          <a:extLst>
            <a:ext uri="{FF2B5EF4-FFF2-40B4-BE49-F238E27FC236}">
              <a16:creationId xmlns="" xmlns:a16="http://schemas.microsoft.com/office/drawing/2014/main" id="{00000000-0008-0000-0700-0000F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636</xdr:row>
      <xdr:rowOff>104774</xdr:rowOff>
    </xdr:from>
    <xdr:ext cx="1908000" cy="1120442"/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00000000-0008-0000-0700-0000F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642</xdr:row>
      <xdr:rowOff>128589</xdr:rowOff>
    </xdr:from>
    <xdr:ext cx="1908000" cy="1124116"/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00000000-0008-0000-0700-0000F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630</xdr:row>
      <xdr:rowOff>86914</xdr:rowOff>
    </xdr:from>
    <xdr:ext cx="1908000" cy="1116692"/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00000000-0008-0000-0700-0000F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624</xdr:row>
      <xdr:rowOff>48816</xdr:rowOff>
    </xdr:from>
    <xdr:ext cx="1908000" cy="1127750"/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00000000-0008-0000-0700-0000F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648</xdr:row>
      <xdr:rowOff>159545</xdr:rowOff>
    </xdr:from>
    <xdr:ext cx="1908000" cy="1122807"/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00000000-0008-0000-0700-0000F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667</xdr:row>
      <xdr:rowOff>104774</xdr:rowOff>
    </xdr:from>
    <xdr:ext cx="1908000" cy="1120442"/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00000000-0008-0000-0700-0000F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673</xdr:row>
      <xdr:rowOff>128589</xdr:rowOff>
    </xdr:from>
    <xdr:ext cx="1908000" cy="1124116"/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00000000-0008-0000-0700-00000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661</xdr:row>
      <xdr:rowOff>86914</xdr:rowOff>
    </xdr:from>
    <xdr:ext cx="1908000" cy="1116692"/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00000000-0008-0000-0700-00000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655</xdr:row>
      <xdr:rowOff>48816</xdr:rowOff>
    </xdr:from>
    <xdr:ext cx="1908000" cy="1127750"/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00000000-0008-0000-0700-00000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679</xdr:row>
      <xdr:rowOff>159545</xdr:rowOff>
    </xdr:from>
    <xdr:ext cx="1908000" cy="1122807"/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00000000-0008-0000-0700-00000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698</xdr:row>
      <xdr:rowOff>104774</xdr:rowOff>
    </xdr:from>
    <xdr:ext cx="1908000" cy="1120442"/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00000000-0008-0000-0700-00000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704</xdr:row>
      <xdr:rowOff>128589</xdr:rowOff>
    </xdr:from>
    <xdr:ext cx="1908000" cy="1124116"/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00000000-0008-0000-0700-00000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692</xdr:row>
      <xdr:rowOff>86914</xdr:rowOff>
    </xdr:from>
    <xdr:ext cx="1908000" cy="1116692"/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00000000-0008-0000-0700-00000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686</xdr:row>
      <xdr:rowOff>48816</xdr:rowOff>
    </xdr:from>
    <xdr:ext cx="1908000" cy="1127750"/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00000000-0008-0000-0700-00000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710</xdr:row>
      <xdr:rowOff>159545</xdr:rowOff>
    </xdr:from>
    <xdr:ext cx="1908000" cy="1122807"/>
    <xdr:pic>
      <xdr:nvPicPr>
        <xdr:cNvPr id="264" name="Рисунок 263">
          <a:extLst>
            <a:ext uri="{FF2B5EF4-FFF2-40B4-BE49-F238E27FC236}">
              <a16:creationId xmlns="" xmlns:a16="http://schemas.microsoft.com/office/drawing/2014/main" id="{00000000-0008-0000-0700-00000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729</xdr:row>
      <xdr:rowOff>104774</xdr:rowOff>
    </xdr:from>
    <xdr:ext cx="1908000" cy="1120442"/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00000000-0008-0000-0700-00000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735</xdr:row>
      <xdr:rowOff>128589</xdr:rowOff>
    </xdr:from>
    <xdr:ext cx="1908000" cy="1124116"/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00000000-0008-0000-0700-00000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723</xdr:row>
      <xdr:rowOff>86914</xdr:rowOff>
    </xdr:from>
    <xdr:ext cx="1908000" cy="1116692"/>
    <xdr:pic>
      <xdr:nvPicPr>
        <xdr:cNvPr id="267" name="Рисунок 266">
          <a:extLst>
            <a:ext uri="{FF2B5EF4-FFF2-40B4-BE49-F238E27FC236}">
              <a16:creationId xmlns="" xmlns:a16="http://schemas.microsoft.com/office/drawing/2014/main" id="{00000000-0008-0000-0700-00000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717</xdr:row>
      <xdr:rowOff>48816</xdr:rowOff>
    </xdr:from>
    <xdr:ext cx="1908000" cy="1127750"/>
    <xdr:pic>
      <xdr:nvPicPr>
        <xdr:cNvPr id="268" name="Рисунок 267">
          <a:extLst>
            <a:ext uri="{FF2B5EF4-FFF2-40B4-BE49-F238E27FC236}">
              <a16:creationId xmlns="" xmlns:a16="http://schemas.microsoft.com/office/drawing/2014/main" id="{00000000-0008-0000-0700-00000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741</xdr:row>
      <xdr:rowOff>159545</xdr:rowOff>
    </xdr:from>
    <xdr:ext cx="1908000" cy="1122807"/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00000000-0008-0000-0700-00000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760</xdr:row>
      <xdr:rowOff>104774</xdr:rowOff>
    </xdr:from>
    <xdr:ext cx="1908000" cy="1120442"/>
    <xdr:pic>
      <xdr:nvPicPr>
        <xdr:cNvPr id="270" name="Рисунок 269">
          <a:extLst>
            <a:ext uri="{FF2B5EF4-FFF2-40B4-BE49-F238E27FC236}">
              <a16:creationId xmlns="" xmlns:a16="http://schemas.microsoft.com/office/drawing/2014/main" id="{00000000-0008-0000-0700-00000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766</xdr:row>
      <xdr:rowOff>128589</xdr:rowOff>
    </xdr:from>
    <xdr:ext cx="1908000" cy="1124116"/>
    <xdr:pic>
      <xdr:nvPicPr>
        <xdr:cNvPr id="271" name="Рисунок 270">
          <a:extLst>
            <a:ext uri="{FF2B5EF4-FFF2-40B4-BE49-F238E27FC236}">
              <a16:creationId xmlns="" xmlns:a16="http://schemas.microsoft.com/office/drawing/2014/main" id="{00000000-0008-0000-0700-00000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754</xdr:row>
      <xdr:rowOff>86914</xdr:rowOff>
    </xdr:from>
    <xdr:ext cx="1908000" cy="1116692"/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00000000-0008-0000-0700-00001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748</xdr:row>
      <xdr:rowOff>48816</xdr:rowOff>
    </xdr:from>
    <xdr:ext cx="1908000" cy="1127750"/>
    <xdr:pic>
      <xdr:nvPicPr>
        <xdr:cNvPr id="273" name="Рисунок 272">
          <a:extLst>
            <a:ext uri="{FF2B5EF4-FFF2-40B4-BE49-F238E27FC236}">
              <a16:creationId xmlns="" xmlns:a16="http://schemas.microsoft.com/office/drawing/2014/main" id="{00000000-0008-0000-0700-00001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772</xdr:row>
      <xdr:rowOff>159545</xdr:rowOff>
    </xdr:from>
    <xdr:ext cx="1908000" cy="1122807"/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00000000-0008-0000-0700-00001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791</xdr:row>
      <xdr:rowOff>104774</xdr:rowOff>
    </xdr:from>
    <xdr:ext cx="1908000" cy="1120442"/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00000000-0008-0000-0700-00001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797</xdr:row>
      <xdr:rowOff>128589</xdr:rowOff>
    </xdr:from>
    <xdr:ext cx="1908000" cy="1124116"/>
    <xdr:pic>
      <xdr:nvPicPr>
        <xdr:cNvPr id="276" name="Рисунок 275">
          <a:extLst>
            <a:ext uri="{FF2B5EF4-FFF2-40B4-BE49-F238E27FC236}">
              <a16:creationId xmlns="" xmlns:a16="http://schemas.microsoft.com/office/drawing/2014/main" id="{00000000-0008-0000-0700-00001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785</xdr:row>
      <xdr:rowOff>86914</xdr:rowOff>
    </xdr:from>
    <xdr:ext cx="1908000" cy="1116692"/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00000000-0008-0000-0700-00001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779</xdr:row>
      <xdr:rowOff>48816</xdr:rowOff>
    </xdr:from>
    <xdr:ext cx="1908000" cy="1127750"/>
    <xdr:pic>
      <xdr:nvPicPr>
        <xdr:cNvPr id="278" name="Рисунок 277">
          <a:extLst>
            <a:ext uri="{FF2B5EF4-FFF2-40B4-BE49-F238E27FC236}">
              <a16:creationId xmlns="" xmlns:a16="http://schemas.microsoft.com/office/drawing/2014/main" id="{00000000-0008-0000-0700-00001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803</xdr:row>
      <xdr:rowOff>159545</xdr:rowOff>
    </xdr:from>
    <xdr:ext cx="1908000" cy="1122807"/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00000000-0008-0000-0700-00001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822</xdr:row>
      <xdr:rowOff>104774</xdr:rowOff>
    </xdr:from>
    <xdr:ext cx="1908000" cy="1120442"/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00000000-0008-0000-0700-00001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828</xdr:row>
      <xdr:rowOff>128589</xdr:rowOff>
    </xdr:from>
    <xdr:ext cx="1908000" cy="1124116"/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00000000-0008-0000-0700-00001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816</xdr:row>
      <xdr:rowOff>86914</xdr:rowOff>
    </xdr:from>
    <xdr:ext cx="1908000" cy="1116692"/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00000000-0008-0000-0700-00001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810</xdr:row>
      <xdr:rowOff>48816</xdr:rowOff>
    </xdr:from>
    <xdr:ext cx="1908000" cy="1127750"/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00000000-0008-0000-0700-00001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834</xdr:row>
      <xdr:rowOff>159545</xdr:rowOff>
    </xdr:from>
    <xdr:ext cx="1908000" cy="1122807"/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00000000-0008-0000-0700-00001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853</xdr:row>
      <xdr:rowOff>104774</xdr:rowOff>
    </xdr:from>
    <xdr:ext cx="1908000" cy="1120442"/>
    <xdr:pic>
      <xdr:nvPicPr>
        <xdr:cNvPr id="285" name="Рисунок 284">
          <a:extLst>
            <a:ext uri="{FF2B5EF4-FFF2-40B4-BE49-F238E27FC236}">
              <a16:creationId xmlns="" xmlns:a16="http://schemas.microsoft.com/office/drawing/2014/main" id="{00000000-0008-0000-0700-00001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859</xdr:row>
      <xdr:rowOff>128589</xdr:rowOff>
    </xdr:from>
    <xdr:ext cx="1908000" cy="1124116"/>
    <xdr:pic>
      <xdr:nvPicPr>
        <xdr:cNvPr id="286" name="Рисунок 285">
          <a:extLst>
            <a:ext uri="{FF2B5EF4-FFF2-40B4-BE49-F238E27FC236}">
              <a16:creationId xmlns="" xmlns:a16="http://schemas.microsoft.com/office/drawing/2014/main" id="{00000000-0008-0000-0700-00001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847</xdr:row>
      <xdr:rowOff>86914</xdr:rowOff>
    </xdr:from>
    <xdr:ext cx="1908000" cy="1116692"/>
    <xdr:pic>
      <xdr:nvPicPr>
        <xdr:cNvPr id="287" name="Рисунок 286">
          <a:extLst>
            <a:ext uri="{FF2B5EF4-FFF2-40B4-BE49-F238E27FC236}">
              <a16:creationId xmlns="" xmlns:a16="http://schemas.microsoft.com/office/drawing/2014/main" id="{00000000-0008-0000-0700-00001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841</xdr:row>
      <xdr:rowOff>48816</xdr:rowOff>
    </xdr:from>
    <xdr:ext cx="1908000" cy="1127750"/>
    <xdr:pic>
      <xdr:nvPicPr>
        <xdr:cNvPr id="288" name="Рисунок 287">
          <a:extLst>
            <a:ext uri="{FF2B5EF4-FFF2-40B4-BE49-F238E27FC236}">
              <a16:creationId xmlns="" xmlns:a16="http://schemas.microsoft.com/office/drawing/2014/main" id="{00000000-0008-0000-0700-00002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865</xdr:row>
      <xdr:rowOff>159545</xdr:rowOff>
    </xdr:from>
    <xdr:ext cx="1908000" cy="1122807"/>
    <xdr:pic>
      <xdr:nvPicPr>
        <xdr:cNvPr id="289" name="Рисунок 288">
          <a:extLst>
            <a:ext uri="{FF2B5EF4-FFF2-40B4-BE49-F238E27FC236}">
              <a16:creationId xmlns="" xmlns:a16="http://schemas.microsoft.com/office/drawing/2014/main" id="{00000000-0008-0000-0700-00002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884</xdr:row>
      <xdr:rowOff>104774</xdr:rowOff>
    </xdr:from>
    <xdr:ext cx="1908000" cy="1120442"/>
    <xdr:pic>
      <xdr:nvPicPr>
        <xdr:cNvPr id="290" name="Рисунок 289">
          <a:extLst>
            <a:ext uri="{FF2B5EF4-FFF2-40B4-BE49-F238E27FC236}">
              <a16:creationId xmlns="" xmlns:a16="http://schemas.microsoft.com/office/drawing/2014/main" id="{00000000-0008-0000-0700-00002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890</xdr:row>
      <xdr:rowOff>128589</xdr:rowOff>
    </xdr:from>
    <xdr:ext cx="1908000" cy="1124116"/>
    <xdr:pic>
      <xdr:nvPicPr>
        <xdr:cNvPr id="291" name="Рисунок 290">
          <a:extLst>
            <a:ext uri="{FF2B5EF4-FFF2-40B4-BE49-F238E27FC236}">
              <a16:creationId xmlns="" xmlns:a16="http://schemas.microsoft.com/office/drawing/2014/main" id="{00000000-0008-0000-0700-00002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878</xdr:row>
      <xdr:rowOff>86914</xdr:rowOff>
    </xdr:from>
    <xdr:ext cx="1908000" cy="1116692"/>
    <xdr:pic>
      <xdr:nvPicPr>
        <xdr:cNvPr id="292" name="Рисунок 291">
          <a:extLst>
            <a:ext uri="{FF2B5EF4-FFF2-40B4-BE49-F238E27FC236}">
              <a16:creationId xmlns="" xmlns:a16="http://schemas.microsoft.com/office/drawing/2014/main" id="{00000000-0008-0000-0700-00002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872</xdr:row>
      <xdr:rowOff>48816</xdr:rowOff>
    </xdr:from>
    <xdr:ext cx="1908000" cy="1127750"/>
    <xdr:pic>
      <xdr:nvPicPr>
        <xdr:cNvPr id="293" name="Рисунок 292">
          <a:extLst>
            <a:ext uri="{FF2B5EF4-FFF2-40B4-BE49-F238E27FC236}">
              <a16:creationId xmlns="" xmlns:a16="http://schemas.microsoft.com/office/drawing/2014/main" id="{00000000-0008-0000-0700-00002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896</xdr:row>
      <xdr:rowOff>159545</xdr:rowOff>
    </xdr:from>
    <xdr:ext cx="1908000" cy="1122807"/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00000000-0008-0000-0700-00002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915</xdr:row>
      <xdr:rowOff>104774</xdr:rowOff>
    </xdr:from>
    <xdr:ext cx="1908000" cy="1120442"/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00000000-0008-0000-0700-00002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2887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921</xdr:row>
      <xdr:rowOff>128589</xdr:rowOff>
    </xdr:from>
    <xdr:ext cx="1908000" cy="1124116"/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00000000-0008-0000-0700-00002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4054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909</xdr:row>
      <xdr:rowOff>86914</xdr:rowOff>
    </xdr:from>
    <xdr:ext cx="1908000" cy="1116692"/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0000000-0008-0000-0700-00002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16888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903</xdr:row>
      <xdr:rowOff>48816</xdr:rowOff>
    </xdr:from>
    <xdr:ext cx="1908000" cy="1127750"/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00000000-0008-0000-0700-00002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0450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927</xdr:row>
      <xdr:rowOff>159545</xdr:rowOff>
    </xdr:from>
    <xdr:ext cx="1908000" cy="1122807"/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00000000-0008-0000-0700-00002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5228570"/>
          <a:ext cx="1908000" cy="1122807"/>
        </a:xfrm>
        <a:prstGeom prst="rect">
          <a:avLst/>
        </a:prstGeom>
      </xdr:spPr>
    </xdr:pic>
    <xdr:clientData/>
  </xdr:oneCellAnchor>
  <xdr:twoCellAnchor editAs="oneCell">
    <xdr:from>
      <xdr:col>3</xdr:col>
      <xdr:colOff>66674</xdr:colOff>
      <xdr:row>5</xdr:row>
      <xdr:rowOff>28576</xdr:rowOff>
    </xdr:from>
    <xdr:to>
      <xdr:col>3</xdr:col>
      <xdr:colOff>2311196</xdr:colOff>
      <xdr:row>11</xdr:row>
      <xdr:rowOff>28576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924051"/>
          <a:ext cx="2244522" cy="115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2352675</xdr:colOff>
      <xdr:row>5</xdr:row>
      <xdr:rowOff>38101</xdr:rowOff>
    </xdr:from>
    <xdr:to>
      <xdr:col>3</xdr:col>
      <xdr:colOff>4747623</xdr:colOff>
      <xdr:row>10</xdr:row>
      <xdr:rowOff>165601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29125" y="1933576"/>
          <a:ext cx="2394948" cy="1080000"/>
        </a:xfrm>
        <a:prstGeom prst="rect">
          <a:avLst/>
        </a:prstGeom>
      </xdr:spPr>
    </xdr:pic>
    <xdr:clientData/>
  </xdr:twoCellAnchor>
  <xdr:oneCellAnchor>
    <xdr:from>
      <xdr:col>3</xdr:col>
      <xdr:colOff>56030</xdr:colOff>
      <xdr:row>44</xdr:row>
      <xdr:rowOff>123265</xdr:rowOff>
    </xdr:from>
    <xdr:ext cx="4680000" cy="3739029"/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7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80" y="3542740"/>
          <a:ext cx="4680000" cy="3739029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36</xdr:row>
      <xdr:rowOff>28576</xdr:rowOff>
    </xdr:from>
    <xdr:ext cx="2244522" cy="1152000"/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0700-0000C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924051"/>
          <a:ext cx="2244522" cy="1152000"/>
        </a:xfrm>
        <a:prstGeom prst="rect">
          <a:avLst/>
        </a:prstGeom>
      </xdr:spPr>
    </xdr:pic>
    <xdr:clientData/>
  </xdr:oneCellAnchor>
  <xdr:oneCellAnchor>
    <xdr:from>
      <xdr:col>3</xdr:col>
      <xdr:colOff>2352675</xdr:colOff>
      <xdr:row>36</xdr:row>
      <xdr:rowOff>38101</xdr:rowOff>
    </xdr:from>
    <xdr:ext cx="2394948" cy="1080000"/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00000000-0008-0000-0700-0000C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29125" y="1933576"/>
          <a:ext cx="2394948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67</xdr:row>
      <xdr:rowOff>28576</xdr:rowOff>
    </xdr:from>
    <xdr:ext cx="2244522" cy="1152000"/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0700-0000C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924051"/>
          <a:ext cx="2244522" cy="1152000"/>
        </a:xfrm>
        <a:prstGeom prst="rect">
          <a:avLst/>
        </a:prstGeom>
      </xdr:spPr>
    </xdr:pic>
    <xdr:clientData/>
  </xdr:oneCellAnchor>
  <xdr:oneCellAnchor>
    <xdr:from>
      <xdr:col>3</xdr:col>
      <xdr:colOff>2352675</xdr:colOff>
      <xdr:row>67</xdr:row>
      <xdr:rowOff>38101</xdr:rowOff>
    </xdr:from>
    <xdr:ext cx="2394948" cy="1080000"/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00000000-0008-0000-0700-0000C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29125" y="1933576"/>
          <a:ext cx="2394948" cy="1080000"/>
        </a:xfrm>
        <a:prstGeom prst="rect">
          <a:avLst/>
        </a:prstGeom>
      </xdr:spPr>
    </xdr:pic>
    <xdr:clientData/>
  </xdr:oneCellAnchor>
  <xdr:oneCellAnchor>
    <xdr:from>
      <xdr:col>3</xdr:col>
      <xdr:colOff>57149</xdr:colOff>
      <xdr:row>98</xdr:row>
      <xdr:rowOff>123826</xdr:rowOff>
    </xdr:from>
    <xdr:ext cx="2244522" cy="1152000"/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0700-0000C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599" y="19735801"/>
          <a:ext cx="2244522" cy="1152000"/>
        </a:xfrm>
        <a:prstGeom prst="rect">
          <a:avLst/>
        </a:prstGeom>
      </xdr:spPr>
    </xdr:pic>
    <xdr:clientData/>
  </xdr:oneCellAnchor>
  <xdr:oneCellAnchor>
    <xdr:from>
      <xdr:col>3</xdr:col>
      <xdr:colOff>2343150</xdr:colOff>
      <xdr:row>98</xdr:row>
      <xdr:rowOff>133351</xdr:rowOff>
    </xdr:from>
    <xdr:ext cx="2394948" cy="1080000"/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0700-0000C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9600" y="19745326"/>
          <a:ext cx="2394948" cy="1080000"/>
        </a:xfrm>
        <a:prstGeom prst="rect">
          <a:avLst/>
        </a:prstGeom>
      </xdr:spPr>
    </xdr:pic>
    <xdr:clientData/>
  </xdr:oneCellAnchor>
  <xdr:oneCellAnchor>
    <xdr:from>
      <xdr:col>3</xdr:col>
      <xdr:colOff>57149</xdr:colOff>
      <xdr:row>129</xdr:row>
      <xdr:rowOff>123826</xdr:rowOff>
    </xdr:from>
    <xdr:ext cx="2244522" cy="1152000"/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0700-0000C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599" y="19735801"/>
          <a:ext cx="2244522" cy="1152000"/>
        </a:xfrm>
        <a:prstGeom prst="rect">
          <a:avLst/>
        </a:prstGeom>
      </xdr:spPr>
    </xdr:pic>
    <xdr:clientData/>
  </xdr:oneCellAnchor>
  <xdr:oneCellAnchor>
    <xdr:from>
      <xdr:col>3</xdr:col>
      <xdr:colOff>2343150</xdr:colOff>
      <xdr:row>129</xdr:row>
      <xdr:rowOff>133351</xdr:rowOff>
    </xdr:from>
    <xdr:ext cx="2394948" cy="1080000"/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00000000-0008-0000-0700-0000C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9600" y="19745326"/>
          <a:ext cx="2394948" cy="1080000"/>
        </a:xfrm>
        <a:prstGeom prst="rect">
          <a:avLst/>
        </a:prstGeom>
      </xdr:spPr>
    </xdr:pic>
    <xdr:clientData/>
  </xdr:oneCellAnchor>
  <xdr:oneCellAnchor>
    <xdr:from>
      <xdr:col>3</xdr:col>
      <xdr:colOff>57149</xdr:colOff>
      <xdr:row>160</xdr:row>
      <xdr:rowOff>123826</xdr:rowOff>
    </xdr:from>
    <xdr:ext cx="2244522" cy="1152000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07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599" y="19735801"/>
          <a:ext cx="2244522" cy="1152000"/>
        </a:xfrm>
        <a:prstGeom prst="rect">
          <a:avLst/>
        </a:prstGeom>
      </xdr:spPr>
    </xdr:pic>
    <xdr:clientData/>
  </xdr:oneCellAnchor>
  <xdr:oneCellAnchor>
    <xdr:from>
      <xdr:col>3</xdr:col>
      <xdr:colOff>2343150</xdr:colOff>
      <xdr:row>160</xdr:row>
      <xdr:rowOff>133351</xdr:rowOff>
    </xdr:from>
    <xdr:ext cx="2394948" cy="1080000"/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0000000-0008-0000-0700-0000C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9600" y="19745326"/>
          <a:ext cx="2394948" cy="1080000"/>
        </a:xfrm>
        <a:prstGeom prst="rect">
          <a:avLst/>
        </a:prstGeom>
      </xdr:spPr>
    </xdr:pic>
    <xdr:clientData/>
  </xdr:oneCellAnchor>
  <xdr:twoCellAnchor editAs="oneCell">
    <xdr:from>
      <xdr:col>3</xdr:col>
      <xdr:colOff>1066799</xdr:colOff>
      <xdr:row>189</xdr:row>
      <xdr:rowOff>76201</xdr:rowOff>
    </xdr:from>
    <xdr:to>
      <xdr:col>3</xdr:col>
      <xdr:colOff>3820068</xdr:colOff>
      <xdr:row>195</xdr:row>
      <xdr:rowOff>121201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07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49" y="37023676"/>
          <a:ext cx="2753269" cy="11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959625</xdr:colOff>
      <xdr:row>196</xdr:row>
      <xdr:rowOff>47625</xdr:rowOff>
    </xdr:from>
    <xdr:to>
      <xdr:col>3</xdr:col>
      <xdr:colOff>3705045</xdr:colOff>
      <xdr:row>201</xdr:row>
      <xdr:rowOff>175125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36075" y="38328600"/>
          <a:ext cx="2745420" cy="1080000"/>
        </a:xfrm>
        <a:prstGeom prst="rect">
          <a:avLst/>
        </a:prstGeom>
      </xdr:spPr>
    </xdr:pic>
    <xdr:clientData/>
  </xdr:twoCellAnchor>
  <xdr:oneCellAnchor>
    <xdr:from>
      <xdr:col>3</xdr:col>
      <xdr:colOff>1066799</xdr:colOff>
      <xdr:row>220</xdr:row>
      <xdr:rowOff>76201</xdr:rowOff>
    </xdr:from>
    <xdr:ext cx="2753269" cy="1188000"/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0700-0000D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49" y="37023676"/>
          <a:ext cx="2753269" cy="1188000"/>
        </a:xfrm>
        <a:prstGeom prst="rect">
          <a:avLst/>
        </a:prstGeom>
      </xdr:spPr>
    </xdr:pic>
    <xdr:clientData/>
  </xdr:oneCellAnchor>
  <xdr:oneCellAnchor>
    <xdr:from>
      <xdr:col>3</xdr:col>
      <xdr:colOff>959625</xdr:colOff>
      <xdr:row>227</xdr:row>
      <xdr:rowOff>47625</xdr:rowOff>
    </xdr:from>
    <xdr:ext cx="2745420" cy="1080000"/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0700-0000D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36075" y="38328600"/>
          <a:ext cx="2745420" cy="1080000"/>
        </a:xfrm>
        <a:prstGeom prst="rect">
          <a:avLst/>
        </a:prstGeom>
      </xdr:spPr>
    </xdr:pic>
    <xdr:clientData/>
  </xdr:oneCellAnchor>
  <xdr:oneCellAnchor>
    <xdr:from>
      <xdr:col>3</xdr:col>
      <xdr:colOff>1066799</xdr:colOff>
      <xdr:row>251</xdr:row>
      <xdr:rowOff>76201</xdr:rowOff>
    </xdr:from>
    <xdr:ext cx="2753269" cy="1188000"/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0700-0000D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49" y="37023676"/>
          <a:ext cx="2753269" cy="1188000"/>
        </a:xfrm>
        <a:prstGeom prst="rect">
          <a:avLst/>
        </a:prstGeom>
      </xdr:spPr>
    </xdr:pic>
    <xdr:clientData/>
  </xdr:oneCellAnchor>
  <xdr:oneCellAnchor>
    <xdr:from>
      <xdr:col>3</xdr:col>
      <xdr:colOff>959625</xdr:colOff>
      <xdr:row>258</xdr:row>
      <xdr:rowOff>47625</xdr:rowOff>
    </xdr:from>
    <xdr:ext cx="2745420" cy="1080000"/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0700-0000D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36075" y="38328600"/>
          <a:ext cx="2745420" cy="1080000"/>
        </a:xfrm>
        <a:prstGeom prst="rect">
          <a:avLst/>
        </a:prstGeom>
      </xdr:spPr>
    </xdr:pic>
    <xdr:clientData/>
  </xdr:oneCellAnchor>
  <xdr:oneCellAnchor>
    <xdr:from>
      <xdr:col>3</xdr:col>
      <xdr:colOff>1066799</xdr:colOff>
      <xdr:row>282</xdr:row>
      <xdr:rowOff>180976</xdr:rowOff>
    </xdr:from>
    <xdr:ext cx="2753269" cy="1188000"/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00000000-0008-0000-0700-00002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49" y="54844951"/>
          <a:ext cx="2753269" cy="1188000"/>
        </a:xfrm>
        <a:prstGeom prst="rect">
          <a:avLst/>
        </a:prstGeom>
      </xdr:spPr>
    </xdr:pic>
    <xdr:clientData/>
  </xdr:oneCellAnchor>
  <xdr:oneCellAnchor>
    <xdr:from>
      <xdr:col>3</xdr:col>
      <xdr:colOff>959625</xdr:colOff>
      <xdr:row>289</xdr:row>
      <xdr:rowOff>152400</xdr:rowOff>
    </xdr:from>
    <xdr:ext cx="2745420" cy="1080000"/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00000000-0008-0000-0700-00002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36075" y="56149875"/>
          <a:ext cx="2745420" cy="1080000"/>
        </a:xfrm>
        <a:prstGeom prst="rect">
          <a:avLst/>
        </a:prstGeom>
      </xdr:spPr>
    </xdr:pic>
    <xdr:clientData/>
  </xdr:oneCellAnchor>
  <xdr:twoCellAnchor editAs="oneCell">
    <xdr:from>
      <xdr:col>3</xdr:col>
      <xdr:colOff>666751</xdr:colOff>
      <xdr:row>315</xdr:row>
      <xdr:rowOff>9526</xdr:rowOff>
    </xdr:from>
    <xdr:to>
      <xdr:col>3</xdr:col>
      <xdr:colOff>4130522</xdr:colOff>
      <xdr:row>321</xdr:row>
      <xdr:rowOff>162526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7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1" y="60960001"/>
          <a:ext cx="3463771" cy="12960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635775</xdr:colOff>
      <xdr:row>323</xdr:row>
      <xdr:rowOff>0</xdr:rowOff>
    </xdr:from>
    <xdr:to>
      <xdr:col>3</xdr:col>
      <xdr:colOff>4051589</xdr:colOff>
      <xdr:row>328</xdr:row>
      <xdr:rowOff>127500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7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2225" y="62474475"/>
          <a:ext cx="3415814" cy="1080000"/>
        </a:xfrm>
        <a:prstGeom prst="rect">
          <a:avLst/>
        </a:prstGeom>
      </xdr:spPr>
    </xdr:pic>
    <xdr:clientData/>
  </xdr:twoCellAnchor>
  <xdr:oneCellAnchor>
    <xdr:from>
      <xdr:col>3</xdr:col>
      <xdr:colOff>666751</xdr:colOff>
      <xdr:row>346</xdr:row>
      <xdr:rowOff>9526</xdr:rowOff>
    </xdr:from>
    <xdr:ext cx="3463771" cy="1296000"/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00000000-0008-0000-0700-00003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1" y="60960001"/>
          <a:ext cx="3463771" cy="1296000"/>
        </a:xfrm>
        <a:prstGeom prst="rect">
          <a:avLst/>
        </a:prstGeom>
      </xdr:spPr>
    </xdr:pic>
    <xdr:clientData/>
  </xdr:oneCellAnchor>
  <xdr:oneCellAnchor>
    <xdr:from>
      <xdr:col>3</xdr:col>
      <xdr:colOff>635775</xdr:colOff>
      <xdr:row>354</xdr:row>
      <xdr:rowOff>0</xdr:rowOff>
    </xdr:from>
    <xdr:ext cx="3415814" cy="1080000"/>
    <xdr:pic>
      <xdr:nvPicPr>
        <xdr:cNvPr id="305" name="Рисунок 304">
          <a:extLst>
            <a:ext uri="{FF2B5EF4-FFF2-40B4-BE49-F238E27FC236}">
              <a16:creationId xmlns="" xmlns:a16="http://schemas.microsoft.com/office/drawing/2014/main" id="{00000000-0008-0000-0700-00003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2225" y="62474475"/>
          <a:ext cx="3415814" cy="1080000"/>
        </a:xfrm>
        <a:prstGeom prst="rect">
          <a:avLst/>
        </a:prstGeom>
      </xdr:spPr>
    </xdr:pic>
    <xdr:clientData/>
  </xdr:oneCellAnchor>
  <xdr:oneCellAnchor>
    <xdr:from>
      <xdr:col>3</xdr:col>
      <xdr:colOff>666751</xdr:colOff>
      <xdr:row>377</xdr:row>
      <xdr:rowOff>9526</xdr:rowOff>
    </xdr:from>
    <xdr:ext cx="3463771" cy="1296000"/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00000000-0008-0000-0700-00003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1" y="60960001"/>
          <a:ext cx="3463771" cy="1296000"/>
        </a:xfrm>
        <a:prstGeom prst="rect">
          <a:avLst/>
        </a:prstGeom>
      </xdr:spPr>
    </xdr:pic>
    <xdr:clientData/>
  </xdr:oneCellAnchor>
  <xdr:oneCellAnchor>
    <xdr:from>
      <xdr:col>3</xdr:col>
      <xdr:colOff>635775</xdr:colOff>
      <xdr:row>385</xdr:row>
      <xdr:rowOff>0</xdr:rowOff>
    </xdr:from>
    <xdr:ext cx="3415814" cy="1080000"/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00000000-0008-0000-0700-00003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2225" y="62474475"/>
          <a:ext cx="3415814" cy="1080000"/>
        </a:xfrm>
        <a:prstGeom prst="rect">
          <a:avLst/>
        </a:prstGeom>
      </xdr:spPr>
    </xdr:pic>
    <xdr:clientData/>
  </xdr:oneCellAnchor>
  <xdr:twoCellAnchor editAs="oneCell">
    <xdr:from>
      <xdr:col>3</xdr:col>
      <xdr:colOff>342900</xdr:colOff>
      <xdr:row>415</xdr:row>
      <xdr:rowOff>171451</xdr:rowOff>
    </xdr:from>
    <xdr:to>
      <xdr:col>3</xdr:col>
      <xdr:colOff>4302274</xdr:colOff>
      <xdr:row>421</xdr:row>
      <xdr:rowOff>144451</xdr:rowOff>
    </xdr:to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7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9350" y="80171926"/>
          <a:ext cx="3959374" cy="1116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409575</xdr:colOff>
      <xdr:row>408</xdr:row>
      <xdr:rowOff>104776</xdr:rowOff>
    </xdr:from>
    <xdr:to>
      <xdr:col>3</xdr:col>
      <xdr:colOff>4427089</xdr:colOff>
      <xdr:row>414</xdr:row>
      <xdr:rowOff>185776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7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6025" y="78771751"/>
          <a:ext cx="4017514" cy="1224000"/>
        </a:xfrm>
        <a:prstGeom prst="rect">
          <a:avLst/>
        </a:prstGeom>
      </xdr:spPr>
    </xdr:pic>
    <xdr:clientData/>
  </xdr:twoCellAnchor>
  <xdr:oneCellAnchor>
    <xdr:from>
      <xdr:col>3</xdr:col>
      <xdr:colOff>342900</xdr:colOff>
      <xdr:row>446</xdr:row>
      <xdr:rowOff>171451</xdr:rowOff>
    </xdr:from>
    <xdr:ext cx="3959374" cy="1116000"/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00000000-0008-0000-0700-00003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9350" y="80171926"/>
          <a:ext cx="3959374" cy="1116000"/>
        </a:xfrm>
        <a:prstGeom prst="rect">
          <a:avLst/>
        </a:prstGeom>
      </xdr:spPr>
    </xdr:pic>
    <xdr:clientData/>
  </xdr:oneCellAnchor>
  <xdr:oneCellAnchor>
    <xdr:from>
      <xdr:col>3</xdr:col>
      <xdr:colOff>409575</xdr:colOff>
      <xdr:row>439</xdr:row>
      <xdr:rowOff>104776</xdr:rowOff>
    </xdr:from>
    <xdr:ext cx="4017514" cy="1224000"/>
    <xdr:pic>
      <xdr:nvPicPr>
        <xdr:cNvPr id="311" name="Рисунок 310">
          <a:extLst>
            <a:ext uri="{FF2B5EF4-FFF2-40B4-BE49-F238E27FC236}">
              <a16:creationId xmlns="" xmlns:a16="http://schemas.microsoft.com/office/drawing/2014/main" id="{00000000-0008-0000-0700-00003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6025" y="78771751"/>
          <a:ext cx="4017514" cy="1224000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479</xdr:row>
      <xdr:rowOff>123265</xdr:rowOff>
    </xdr:from>
    <xdr:ext cx="4680000" cy="3739029"/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00000000-0008-0000-07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80" y="3542740"/>
          <a:ext cx="4680000" cy="3739029"/>
        </a:xfrm>
        <a:prstGeom prst="rect">
          <a:avLst/>
        </a:prstGeom>
      </xdr:spPr>
    </xdr:pic>
    <xdr:clientData/>
  </xdr:oneCellAnchor>
  <xdr:oneCellAnchor>
    <xdr:from>
      <xdr:col>3</xdr:col>
      <xdr:colOff>60352</xdr:colOff>
      <xdr:row>541</xdr:row>
      <xdr:rowOff>127588</xdr:rowOff>
    </xdr:from>
    <xdr:ext cx="4680000" cy="3739029"/>
    <xdr:pic>
      <xdr:nvPicPr>
        <xdr:cNvPr id="316" name="Рисунок 315">
          <a:extLst>
            <a:ext uri="{FF2B5EF4-FFF2-40B4-BE49-F238E27FC236}">
              <a16:creationId xmlns="" xmlns:a16="http://schemas.microsoft.com/office/drawing/2014/main" id="{00000000-0008-0000-07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2" y="15358063"/>
          <a:ext cx="4680000" cy="3739029"/>
        </a:xfrm>
        <a:prstGeom prst="rect">
          <a:avLst/>
        </a:prstGeom>
      </xdr:spPr>
    </xdr:pic>
    <xdr:clientData/>
  </xdr:oneCellAnchor>
  <xdr:oneCellAnchor>
    <xdr:from>
      <xdr:col>3</xdr:col>
      <xdr:colOff>53469</xdr:colOff>
      <xdr:row>572</xdr:row>
      <xdr:rowOff>10328</xdr:rowOff>
    </xdr:from>
    <xdr:ext cx="4680000" cy="3739029"/>
    <xdr:pic>
      <xdr:nvPicPr>
        <xdr:cNvPr id="317" name="Рисунок 316">
          <a:extLst>
            <a:ext uri="{FF2B5EF4-FFF2-40B4-BE49-F238E27FC236}">
              <a16:creationId xmlns="" xmlns:a16="http://schemas.microsoft.com/office/drawing/2014/main" id="{00000000-0008-0000-07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19" y="21146303"/>
          <a:ext cx="4680000" cy="3739029"/>
        </a:xfrm>
        <a:prstGeom prst="rect">
          <a:avLst/>
        </a:prstGeom>
      </xdr:spPr>
    </xdr:pic>
    <xdr:clientData/>
  </xdr:oneCellAnchor>
  <xdr:oneCellAnchor>
    <xdr:from>
      <xdr:col>3</xdr:col>
      <xdr:colOff>56026</xdr:colOff>
      <xdr:row>604</xdr:row>
      <xdr:rowOff>35382</xdr:rowOff>
    </xdr:from>
    <xdr:ext cx="4680000" cy="3312476"/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00000000-0008-0000-0700-00003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76" y="27267357"/>
          <a:ext cx="4680000" cy="3312476"/>
        </a:xfrm>
        <a:prstGeom prst="rect">
          <a:avLst/>
        </a:prstGeom>
      </xdr:spPr>
    </xdr:pic>
    <xdr:clientData/>
  </xdr:oneCellAnchor>
  <xdr:oneCellAnchor>
    <xdr:from>
      <xdr:col>3</xdr:col>
      <xdr:colOff>50911</xdr:colOff>
      <xdr:row>636</xdr:row>
      <xdr:rowOff>70526</xdr:rowOff>
    </xdr:from>
    <xdr:ext cx="4680000" cy="2955789"/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00000000-0008-0000-07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361" y="33398501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55233</xdr:colOff>
      <xdr:row>668</xdr:row>
      <xdr:rowOff>13217</xdr:rowOff>
    </xdr:from>
    <xdr:ext cx="4680000" cy="2955789"/>
    <xdr:pic>
      <xdr:nvPicPr>
        <xdr:cNvPr id="320" name="Рисунок 319">
          <a:extLst>
            <a:ext uri="{FF2B5EF4-FFF2-40B4-BE49-F238E27FC236}">
              <a16:creationId xmlns="" xmlns:a16="http://schemas.microsoft.com/office/drawing/2014/main" id="{00000000-0008-0000-07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83" y="39437192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59557</xdr:colOff>
      <xdr:row>698</xdr:row>
      <xdr:rowOff>37150</xdr:rowOff>
    </xdr:from>
    <xdr:ext cx="4680000" cy="2955789"/>
    <xdr:pic>
      <xdr:nvPicPr>
        <xdr:cNvPr id="321" name="Рисунок 320">
          <a:extLst>
            <a:ext uri="{FF2B5EF4-FFF2-40B4-BE49-F238E27FC236}">
              <a16:creationId xmlns="" xmlns:a16="http://schemas.microsoft.com/office/drawing/2014/main" id="{00000000-0008-0000-07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007" y="45176125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52673</xdr:colOff>
      <xdr:row>729</xdr:row>
      <xdr:rowOff>172026</xdr:rowOff>
    </xdr:from>
    <xdr:ext cx="4680000" cy="2674286"/>
    <xdr:pic>
      <xdr:nvPicPr>
        <xdr:cNvPr id="322" name="Рисунок 321">
          <a:extLst>
            <a:ext uri="{FF2B5EF4-FFF2-40B4-BE49-F238E27FC236}">
              <a16:creationId xmlns="" xmlns:a16="http://schemas.microsoft.com/office/drawing/2014/main" id="{00000000-0008-0000-07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23" y="51216501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56997</xdr:colOff>
      <xdr:row>761</xdr:row>
      <xdr:rowOff>86142</xdr:rowOff>
    </xdr:from>
    <xdr:ext cx="4680000" cy="2674286"/>
    <xdr:pic>
      <xdr:nvPicPr>
        <xdr:cNvPr id="323" name="Рисунок 322">
          <a:extLst>
            <a:ext uri="{FF2B5EF4-FFF2-40B4-BE49-F238E27FC236}">
              <a16:creationId xmlns="" xmlns:a16="http://schemas.microsoft.com/office/drawing/2014/main" id="{00000000-0008-0000-07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7" y="57226617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61321</xdr:colOff>
      <xdr:row>794</xdr:row>
      <xdr:rowOff>50683</xdr:rowOff>
    </xdr:from>
    <xdr:ext cx="4680000" cy="2674286"/>
    <xdr:pic>
      <xdr:nvPicPr>
        <xdr:cNvPr id="324" name="Рисунок 323">
          <a:extLst>
            <a:ext uri="{FF2B5EF4-FFF2-40B4-BE49-F238E27FC236}">
              <a16:creationId xmlns="" xmlns:a16="http://schemas.microsoft.com/office/drawing/2014/main" id="{00000000-0008-0000-07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71" y="63477658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65642</xdr:colOff>
      <xdr:row>826</xdr:row>
      <xdr:rowOff>93664</xdr:rowOff>
    </xdr:from>
    <xdr:ext cx="4680000" cy="2005714"/>
    <xdr:pic>
      <xdr:nvPicPr>
        <xdr:cNvPr id="325" name="Рисунок 324">
          <a:extLst>
            <a:ext uri="{FF2B5EF4-FFF2-40B4-BE49-F238E27FC236}">
              <a16:creationId xmlns="" xmlns:a16="http://schemas.microsoft.com/office/drawing/2014/main" id="{00000000-0008-0000-07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2092" y="69616639"/>
          <a:ext cx="4680000" cy="2005714"/>
        </a:xfrm>
        <a:prstGeom prst="rect">
          <a:avLst/>
        </a:prstGeom>
      </xdr:spPr>
    </xdr:pic>
    <xdr:clientData/>
  </xdr:oneCellAnchor>
  <xdr:oneCellAnchor>
    <xdr:from>
      <xdr:col>3</xdr:col>
      <xdr:colOff>49237</xdr:colOff>
      <xdr:row>857</xdr:row>
      <xdr:rowOff>71658</xdr:rowOff>
    </xdr:from>
    <xdr:ext cx="4680000" cy="2160000"/>
    <xdr:pic>
      <xdr:nvPicPr>
        <xdr:cNvPr id="326" name="Рисунок 325">
          <a:extLst>
            <a:ext uri="{FF2B5EF4-FFF2-40B4-BE49-F238E27FC236}">
              <a16:creationId xmlns="" xmlns:a16="http://schemas.microsoft.com/office/drawing/2014/main" id="{00000000-0008-0000-07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687" y="75500133"/>
          <a:ext cx="4680000" cy="2160000"/>
        </a:xfrm>
        <a:prstGeom prst="rect">
          <a:avLst/>
        </a:prstGeom>
      </xdr:spPr>
    </xdr:pic>
    <xdr:clientData/>
  </xdr:oneCellAnchor>
  <xdr:oneCellAnchor>
    <xdr:from>
      <xdr:col>3</xdr:col>
      <xdr:colOff>51878</xdr:colOff>
      <xdr:row>889</xdr:row>
      <xdr:rowOff>18274</xdr:rowOff>
    </xdr:from>
    <xdr:ext cx="4680000" cy="2005714"/>
    <xdr:pic>
      <xdr:nvPicPr>
        <xdr:cNvPr id="327" name="Рисунок 326">
          <a:extLst>
            <a:ext uri="{FF2B5EF4-FFF2-40B4-BE49-F238E27FC236}">
              <a16:creationId xmlns="" xmlns:a16="http://schemas.microsoft.com/office/drawing/2014/main" id="{00000000-0008-0000-07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328" y="81542749"/>
          <a:ext cx="4680000" cy="2005714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920</xdr:row>
      <xdr:rowOff>160809</xdr:rowOff>
    </xdr:from>
    <xdr:ext cx="4680000" cy="1613793"/>
    <xdr:pic>
      <xdr:nvPicPr>
        <xdr:cNvPr id="328" name="Рисунок 327">
          <a:extLst>
            <a:ext uri="{FF2B5EF4-FFF2-40B4-BE49-F238E27FC236}">
              <a16:creationId xmlns="" xmlns:a16="http://schemas.microsoft.com/office/drawing/2014/main" id="{00000000-0008-0000-07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9" y="87590784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471</xdr:row>
      <xdr:rowOff>28576</xdr:rowOff>
    </xdr:from>
    <xdr:ext cx="2244522" cy="1152000"/>
    <xdr:pic>
      <xdr:nvPicPr>
        <xdr:cNvPr id="329" name="Рисунок 328">
          <a:extLst>
            <a:ext uri="{FF2B5EF4-FFF2-40B4-BE49-F238E27FC236}">
              <a16:creationId xmlns="" xmlns:a16="http://schemas.microsoft.com/office/drawing/2014/main" id="{00000000-0008-0000-0700-00004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924051"/>
          <a:ext cx="2244522" cy="1152000"/>
        </a:xfrm>
        <a:prstGeom prst="rect">
          <a:avLst/>
        </a:prstGeom>
      </xdr:spPr>
    </xdr:pic>
    <xdr:clientData/>
  </xdr:oneCellAnchor>
  <xdr:oneCellAnchor>
    <xdr:from>
      <xdr:col>3</xdr:col>
      <xdr:colOff>2352675</xdr:colOff>
      <xdr:row>471</xdr:row>
      <xdr:rowOff>38101</xdr:rowOff>
    </xdr:from>
    <xdr:ext cx="2394948" cy="1080000"/>
    <xdr:pic>
      <xdr:nvPicPr>
        <xdr:cNvPr id="330" name="Рисунок 329">
          <a:extLst>
            <a:ext uri="{FF2B5EF4-FFF2-40B4-BE49-F238E27FC236}">
              <a16:creationId xmlns="" xmlns:a16="http://schemas.microsoft.com/office/drawing/2014/main" id="{00000000-0008-0000-0700-00004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29125" y="1933576"/>
          <a:ext cx="2394948" cy="1080000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510</xdr:row>
      <xdr:rowOff>123265</xdr:rowOff>
    </xdr:from>
    <xdr:ext cx="4680000" cy="3739029"/>
    <xdr:pic>
      <xdr:nvPicPr>
        <xdr:cNvPr id="331" name="Рисунок 330">
          <a:extLst>
            <a:ext uri="{FF2B5EF4-FFF2-40B4-BE49-F238E27FC236}">
              <a16:creationId xmlns="" xmlns:a16="http://schemas.microsoft.com/office/drawing/2014/main" id="{00000000-0008-0000-07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80" y="9448240"/>
          <a:ext cx="4680000" cy="3739029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502</xdr:row>
      <xdr:rowOff>28576</xdr:rowOff>
    </xdr:from>
    <xdr:ext cx="2244522" cy="1152000"/>
    <xdr:pic>
      <xdr:nvPicPr>
        <xdr:cNvPr id="332" name="Рисунок 331">
          <a:extLst>
            <a:ext uri="{FF2B5EF4-FFF2-40B4-BE49-F238E27FC236}">
              <a16:creationId xmlns="" xmlns:a16="http://schemas.microsoft.com/office/drawing/2014/main" id="{00000000-0008-0000-0700-00004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7829551"/>
          <a:ext cx="2244522" cy="1152000"/>
        </a:xfrm>
        <a:prstGeom prst="rect">
          <a:avLst/>
        </a:prstGeom>
      </xdr:spPr>
    </xdr:pic>
    <xdr:clientData/>
  </xdr:oneCellAnchor>
  <xdr:oneCellAnchor>
    <xdr:from>
      <xdr:col>3</xdr:col>
      <xdr:colOff>2352675</xdr:colOff>
      <xdr:row>502</xdr:row>
      <xdr:rowOff>38101</xdr:rowOff>
    </xdr:from>
    <xdr:ext cx="2394948" cy="1080000"/>
    <xdr:pic>
      <xdr:nvPicPr>
        <xdr:cNvPr id="333" name="Рисунок 332">
          <a:extLst>
            <a:ext uri="{FF2B5EF4-FFF2-40B4-BE49-F238E27FC236}">
              <a16:creationId xmlns="" xmlns:a16="http://schemas.microsoft.com/office/drawing/2014/main" id="{00000000-0008-0000-0700-00004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29125" y="7839076"/>
          <a:ext cx="2394948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533</xdr:row>
      <xdr:rowOff>28576</xdr:rowOff>
    </xdr:from>
    <xdr:ext cx="2244522" cy="1152000"/>
    <xdr:pic>
      <xdr:nvPicPr>
        <xdr:cNvPr id="334" name="Рисунок 333">
          <a:extLst>
            <a:ext uri="{FF2B5EF4-FFF2-40B4-BE49-F238E27FC236}">
              <a16:creationId xmlns="" xmlns:a16="http://schemas.microsoft.com/office/drawing/2014/main" id="{00000000-0008-0000-0700-00004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3735051"/>
          <a:ext cx="2244522" cy="1152000"/>
        </a:xfrm>
        <a:prstGeom prst="rect">
          <a:avLst/>
        </a:prstGeom>
      </xdr:spPr>
    </xdr:pic>
    <xdr:clientData/>
  </xdr:oneCellAnchor>
  <xdr:oneCellAnchor>
    <xdr:from>
      <xdr:col>3</xdr:col>
      <xdr:colOff>2352675</xdr:colOff>
      <xdr:row>533</xdr:row>
      <xdr:rowOff>38101</xdr:rowOff>
    </xdr:from>
    <xdr:ext cx="2394948" cy="1080000"/>
    <xdr:pic>
      <xdr:nvPicPr>
        <xdr:cNvPr id="335" name="Рисунок 334">
          <a:extLst>
            <a:ext uri="{FF2B5EF4-FFF2-40B4-BE49-F238E27FC236}">
              <a16:creationId xmlns="" xmlns:a16="http://schemas.microsoft.com/office/drawing/2014/main" id="{00000000-0008-0000-0700-00004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29125" y="13744576"/>
          <a:ext cx="2394948" cy="1080000"/>
        </a:xfrm>
        <a:prstGeom prst="rect">
          <a:avLst/>
        </a:prstGeom>
      </xdr:spPr>
    </xdr:pic>
    <xdr:clientData/>
  </xdr:oneCellAnchor>
  <xdr:oneCellAnchor>
    <xdr:from>
      <xdr:col>3</xdr:col>
      <xdr:colOff>57149</xdr:colOff>
      <xdr:row>564</xdr:row>
      <xdr:rowOff>123826</xdr:rowOff>
    </xdr:from>
    <xdr:ext cx="2244522" cy="1152000"/>
    <xdr:pic>
      <xdr:nvPicPr>
        <xdr:cNvPr id="336" name="Рисунок 335">
          <a:extLst>
            <a:ext uri="{FF2B5EF4-FFF2-40B4-BE49-F238E27FC236}">
              <a16:creationId xmlns="" xmlns:a16="http://schemas.microsoft.com/office/drawing/2014/main" id="{00000000-0008-0000-0700-00005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599" y="19735801"/>
          <a:ext cx="2244522" cy="1152000"/>
        </a:xfrm>
        <a:prstGeom prst="rect">
          <a:avLst/>
        </a:prstGeom>
      </xdr:spPr>
    </xdr:pic>
    <xdr:clientData/>
  </xdr:oneCellAnchor>
  <xdr:oneCellAnchor>
    <xdr:from>
      <xdr:col>3</xdr:col>
      <xdr:colOff>2343150</xdr:colOff>
      <xdr:row>564</xdr:row>
      <xdr:rowOff>133351</xdr:rowOff>
    </xdr:from>
    <xdr:ext cx="2394948" cy="1080000"/>
    <xdr:pic>
      <xdr:nvPicPr>
        <xdr:cNvPr id="337" name="Рисунок 336">
          <a:extLst>
            <a:ext uri="{FF2B5EF4-FFF2-40B4-BE49-F238E27FC236}">
              <a16:creationId xmlns="" xmlns:a16="http://schemas.microsoft.com/office/drawing/2014/main" id="{00000000-0008-0000-0700-00005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9600" y="19745326"/>
          <a:ext cx="2394948" cy="1080000"/>
        </a:xfrm>
        <a:prstGeom prst="rect">
          <a:avLst/>
        </a:prstGeom>
      </xdr:spPr>
    </xdr:pic>
    <xdr:clientData/>
  </xdr:oneCellAnchor>
  <xdr:oneCellAnchor>
    <xdr:from>
      <xdr:col>3</xdr:col>
      <xdr:colOff>57149</xdr:colOff>
      <xdr:row>595</xdr:row>
      <xdr:rowOff>123826</xdr:rowOff>
    </xdr:from>
    <xdr:ext cx="2244522" cy="1152000"/>
    <xdr:pic>
      <xdr:nvPicPr>
        <xdr:cNvPr id="338" name="Рисунок 337">
          <a:extLst>
            <a:ext uri="{FF2B5EF4-FFF2-40B4-BE49-F238E27FC236}">
              <a16:creationId xmlns="" xmlns:a16="http://schemas.microsoft.com/office/drawing/2014/main" id="{00000000-0008-0000-0700-00005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599" y="25641301"/>
          <a:ext cx="2244522" cy="1152000"/>
        </a:xfrm>
        <a:prstGeom prst="rect">
          <a:avLst/>
        </a:prstGeom>
      </xdr:spPr>
    </xdr:pic>
    <xdr:clientData/>
  </xdr:oneCellAnchor>
  <xdr:oneCellAnchor>
    <xdr:from>
      <xdr:col>3</xdr:col>
      <xdr:colOff>2343150</xdr:colOff>
      <xdr:row>595</xdr:row>
      <xdr:rowOff>133351</xdr:rowOff>
    </xdr:from>
    <xdr:ext cx="2394948" cy="1080000"/>
    <xdr:pic>
      <xdr:nvPicPr>
        <xdr:cNvPr id="339" name="Рисунок 338">
          <a:extLst>
            <a:ext uri="{FF2B5EF4-FFF2-40B4-BE49-F238E27FC236}">
              <a16:creationId xmlns="" xmlns:a16="http://schemas.microsoft.com/office/drawing/2014/main" id="{00000000-0008-0000-0700-00005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9600" y="25650826"/>
          <a:ext cx="2394948" cy="1080000"/>
        </a:xfrm>
        <a:prstGeom prst="rect">
          <a:avLst/>
        </a:prstGeom>
      </xdr:spPr>
    </xdr:pic>
    <xdr:clientData/>
  </xdr:oneCellAnchor>
  <xdr:oneCellAnchor>
    <xdr:from>
      <xdr:col>3</xdr:col>
      <xdr:colOff>57149</xdr:colOff>
      <xdr:row>626</xdr:row>
      <xdr:rowOff>123826</xdr:rowOff>
    </xdr:from>
    <xdr:ext cx="2244522" cy="1152000"/>
    <xdr:pic>
      <xdr:nvPicPr>
        <xdr:cNvPr id="340" name="Рисунок 339">
          <a:extLst>
            <a:ext uri="{FF2B5EF4-FFF2-40B4-BE49-F238E27FC236}">
              <a16:creationId xmlns="" xmlns:a16="http://schemas.microsoft.com/office/drawing/2014/main" id="{00000000-0008-0000-0700-00005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599" y="31546801"/>
          <a:ext cx="2244522" cy="1152000"/>
        </a:xfrm>
        <a:prstGeom prst="rect">
          <a:avLst/>
        </a:prstGeom>
      </xdr:spPr>
    </xdr:pic>
    <xdr:clientData/>
  </xdr:oneCellAnchor>
  <xdr:oneCellAnchor>
    <xdr:from>
      <xdr:col>3</xdr:col>
      <xdr:colOff>2343150</xdr:colOff>
      <xdr:row>626</xdr:row>
      <xdr:rowOff>133351</xdr:rowOff>
    </xdr:from>
    <xdr:ext cx="2394948" cy="1080000"/>
    <xdr:pic>
      <xdr:nvPicPr>
        <xdr:cNvPr id="341" name="Рисунок 340">
          <a:extLst>
            <a:ext uri="{FF2B5EF4-FFF2-40B4-BE49-F238E27FC236}">
              <a16:creationId xmlns="" xmlns:a16="http://schemas.microsoft.com/office/drawing/2014/main" id="{00000000-0008-0000-0700-00005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9600" y="31556326"/>
          <a:ext cx="2394948" cy="1080000"/>
        </a:xfrm>
        <a:prstGeom prst="rect">
          <a:avLst/>
        </a:prstGeom>
      </xdr:spPr>
    </xdr:pic>
    <xdr:clientData/>
  </xdr:oneCellAnchor>
  <xdr:oneCellAnchor>
    <xdr:from>
      <xdr:col>3</xdr:col>
      <xdr:colOff>1066799</xdr:colOff>
      <xdr:row>655</xdr:row>
      <xdr:rowOff>76201</xdr:rowOff>
    </xdr:from>
    <xdr:ext cx="2753269" cy="1188000"/>
    <xdr:pic>
      <xdr:nvPicPr>
        <xdr:cNvPr id="342" name="Рисунок 341">
          <a:extLst>
            <a:ext uri="{FF2B5EF4-FFF2-40B4-BE49-F238E27FC236}">
              <a16:creationId xmlns="" xmlns:a16="http://schemas.microsoft.com/office/drawing/2014/main" id="{00000000-0008-0000-0700-00005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49" y="37023676"/>
          <a:ext cx="2753269" cy="1188000"/>
        </a:xfrm>
        <a:prstGeom prst="rect">
          <a:avLst/>
        </a:prstGeom>
      </xdr:spPr>
    </xdr:pic>
    <xdr:clientData/>
  </xdr:oneCellAnchor>
  <xdr:oneCellAnchor>
    <xdr:from>
      <xdr:col>3</xdr:col>
      <xdr:colOff>959625</xdr:colOff>
      <xdr:row>662</xdr:row>
      <xdr:rowOff>47625</xdr:rowOff>
    </xdr:from>
    <xdr:ext cx="2745420" cy="1080000"/>
    <xdr:pic>
      <xdr:nvPicPr>
        <xdr:cNvPr id="343" name="Рисунок 342">
          <a:extLst>
            <a:ext uri="{FF2B5EF4-FFF2-40B4-BE49-F238E27FC236}">
              <a16:creationId xmlns="" xmlns:a16="http://schemas.microsoft.com/office/drawing/2014/main" id="{00000000-0008-0000-0700-00005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36075" y="38328600"/>
          <a:ext cx="2745420" cy="1080000"/>
        </a:xfrm>
        <a:prstGeom prst="rect">
          <a:avLst/>
        </a:prstGeom>
      </xdr:spPr>
    </xdr:pic>
    <xdr:clientData/>
  </xdr:oneCellAnchor>
  <xdr:oneCellAnchor>
    <xdr:from>
      <xdr:col>3</xdr:col>
      <xdr:colOff>1066799</xdr:colOff>
      <xdr:row>686</xdr:row>
      <xdr:rowOff>76201</xdr:rowOff>
    </xdr:from>
    <xdr:ext cx="2753269" cy="1188000"/>
    <xdr:pic>
      <xdr:nvPicPr>
        <xdr:cNvPr id="344" name="Рисунок 343">
          <a:extLst>
            <a:ext uri="{FF2B5EF4-FFF2-40B4-BE49-F238E27FC236}">
              <a16:creationId xmlns="" xmlns:a16="http://schemas.microsoft.com/office/drawing/2014/main" id="{00000000-0008-0000-0700-00005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49" y="42929176"/>
          <a:ext cx="2753269" cy="1188000"/>
        </a:xfrm>
        <a:prstGeom prst="rect">
          <a:avLst/>
        </a:prstGeom>
      </xdr:spPr>
    </xdr:pic>
    <xdr:clientData/>
  </xdr:oneCellAnchor>
  <xdr:oneCellAnchor>
    <xdr:from>
      <xdr:col>3</xdr:col>
      <xdr:colOff>959625</xdr:colOff>
      <xdr:row>693</xdr:row>
      <xdr:rowOff>47625</xdr:rowOff>
    </xdr:from>
    <xdr:ext cx="2745420" cy="1080000"/>
    <xdr:pic>
      <xdr:nvPicPr>
        <xdr:cNvPr id="345" name="Рисунок 344">
          <a:extLst>
            <a:ext uri="{FF2B5EF4-FFF2-40B4-BE49-F238E27FC236}">
              <a16:creationId xmlns="" xmlns:a16="http://schemas.microsoft.com/office/drawing/2014/main" id="{00000000-0008-0000-0700-00005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36075" y="44234100"/>
          <a:ext cx="2745420" cy="1080000"/>
        </a:xfrm>
        <a:prstGeom prst="rect">
          <a:avLst/>
        </a:prstGeom>
      </xdr:spPr>
    </xdr:pic>
    <xdr:clientData/>
  </xdr:oneCellAnchor>
  <xdr:oneCellAnchor>
    <xdr:from>
      <xdr:col>3</xdr:col>
      <xdr:colOff>1066799</xdr:colOff>
      <xdr:row>717</xdr:row>
      <xdr:rowOff>76201</xdr:rowOff>
    </xdr:from>
    <xdr:ext cx="2753269" cy="1188000"/>
    <xdr:pic>
      <xdr:nvPicPr>
        <xdr:cNvPr id="346" name="Рисунок 345">
          <a:extLst>
            <a:ext uri="{FF2B5EF4-FFF2-40B4-BE49-F238E27FC236}">
              <a16:creationId xmlns="" xmlns:a16="http://schemas.microsoft.com/office/drawing/2014/main" id="{00000000-0008-0000-0700-00005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49" y="48834676"/>
          <a:ext cx="2753269" cy="1188000"/>
        </a:xfrm>
        <a:prstGeom prst="rect">
          <a:avLst/>
        </a:prstGeom>
      </xdr:spPr>
    </xdr:pic>
    <xdr:clientData/>
  </xdr:oneCellAnchor>
  <xdr:oneCellAnchor>
    <xdr:from>
      <xdr:col>3</xdr:col>
      <xdr:colOff>959625</xdr:colOff>
      <xdr:row>724</xdr:row>
      <xdr:rowOff>47625</xdr:rowOff>
    </xdr:from>
    <xdr:ext cx="2745420" cy="1080000"/>
    <xdr:pic>
      <xdr:nvPicPr>
        <xdr:cNvPr id="347" name="Рисунок 346">
          <a:extLst>
            <a:ext uri="{FF2B5EF4-FFF2-40B4-BE49-F238E27FC236}">
              <a16:creationId xmlns="" xmlns:a16="http://schemas.microsoft.com/office/drawing/2014/main" id="{00000000-0008-0000-0700-00005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36075" y="50139600"/>
          <a:ext cx="2745420" cy="1080000"/>
        </a:xfrm>
        <a:prstGeom prst="rect">
          <a:avLst/>
        </a:prstGeom>
      </xdr:spPr>
    </xdr:pic>
    <xdr:clientData/>
  </xdr:oneCellAnchor>
  <xdr:oneCellAnchor>
    <xdr:from>
      <xdr:col>3</xdr:col>
      <xdr:colOff>1066799</xdr:colOff>
      <xdr:row>748</xdr:row>
      <xdr:rowOff>180976</xdr:rowOff>
    </xdr:from>
    <xdr:ext cx="2753269" cy="1188000"/>
    <xdr:pic>
      <xdr:nvPicPr>
        <xdr:cNvPr id="348" name="Рисунок 347">
          <a:extLst>
            <a:ext uri="{FF2B5EF4-FFF2-40B4-BE49-F238E27FC236}">
              <a16:creationId xmlns="" xmlns:a16="http://schemas.microsoft.com/office/drawing/2014/main" id="{00000000-0008-0000-0700-00005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49" y="54844951"/>
          <a:ext cx="2753269" cy="1188000"/>
        </a:xfrm>
        <a:prstGeom prst="rect">
          <a:avLst/>
        </a:prstGeom>
      </xdr:spPr>
    </xdr:pic>
    <xdr:clientData/>
  </xdr:oneCellAnchor>
  <xdr:oneCellAnchor>
    <xdr:from>
      <xdr:col>3</xdr:col>
      <xdr:colOff>959625</xdr:colOff>
      <xdr:row>755</xdr:row>
      <xdr:rowOff>152400</xdr:rowOff>
    </xdr:from>
    <xdr:ext cx="2745420" cy="1080000"/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00000000-0008-0000-0700-00005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36075" y="56149875"/>
          <a:ext cx="2745420" cy="1080000"/>
        </a:xfrm>
        <a:prstGeom prst="rect">
          <a:avLst/>
        </a:prstGeom>
      </xdr:spPr>
    </xdr:pic>
    <xdr:clientData/>
  </xdr:oneCellAnchor>
  <xdr:oneCellAnchor>
    <xdr:from>
      <xdr:col>3</xdr:col>
      <xdr:colOff>666751</xdr:colOff>
      <xdr:row>781</xdr:row>
      <xdr:rowOff>9526</xdr:rowOff>
    </xdr:from>
    <xdr:ext cx="3463771" cy="1296000"/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00000000-0008-0000-0700-00005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1" y="60960001"/>
          <a:ext cx="3463771" cy="1296000"/>
        </a:xfrm>
        <a:prstGeom prst="rect">
          <a:avLst/>
        </a:prstGeom>
      </xdr:spPr>
    </xdr:pic>
    <xdr:clientData/>
  </xdr:oneCellAnchor>
  <xdr:oneCellAnchor>
    <xdr:from>
      <xdr:col>3</xdr:col>
      <xdr:colOff>635775</xdr:colOff>
      <xdr:row>789</xdr:row>
      <xdr:rowOff>0</xdr:rowOff>
    </xdr:from>
    <xdr:ext cx="3415814" cy="1080000"/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00000000-0008-0000-0700-00005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2225" y="62474475"/>
          <a:ext cx="3415814" cy="1080000"/>
        </a:xfrm>
        <a:prstGeom prst="rect">
          <a:avLst/>
        </a:prstGeom>
      </xdr:spPr>
    </xdr:pic>
    <xdr:clientData/>
  </xdr:oneCellAnchor>
  <xdr:oneCellAnchor>
    <xdr:from>
      <xdr:col>3</xdr:col>
      <xdr:colOff>666751</xdr:colOff>
      <xdr:row>812</xdr:row>
      <xdr:rowOff>9526</xdr:rowOff>
    </xdr:from>
    <xdr:ext cx="3463771" cy="1296000"/>
    <xdr:pic>
      <xdr:nvPicPr>
        <xdr:cNvPr id="352" name="Рисунок 351">
          <a:extLst>
            <a:ext uri="{FF2B5EF4-FFF2-40B4-BE49-F238E27FC236}">
              <a16:creationId xmlns="" xmlns:a16="http://schemas.microsoft.com/office/drawing/2014/main" id="{00000000-0008-0000-0700-00006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1" y="66865501"/>
          <a:ext cx="3463771" cy="1296000"/>
        </a:xfrm>
        <a:prstGeom prst="rect">
          <a:avLst/>
        </a:prstGeom>
      </xdr:spPr>
    </xdr:pic>
    <xdr:clientData/>
  </xdr:oneCellAnchor>
  <xdr:oneCellAnchor>
    <xdr:from>
      <xdr:col>3</xdr:col>
      <xdr:colOff>635775</xdr:colOff>
      <xdr:row>820</xdr:row>
      <xdr:rowOff>0</xdr:rowOff>
    </xdr:from>
    <xdr:ext cx="3415814" cy="1080000"/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00000000-0008-0000-0700-00006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2225" y="68379975"/>
          <a:ext cx="3415814" cy="1080000"/>
        </a:xfrm>
        <a:prstGeom prst="rect">
          <a:avLst/>
        </a:prstGeom>
      </xdr:spPr>
    </xdr:pic>
    <xdr:clientData/>
  </xdr:oneCellAnchor>
  <xdr:oneCellAnchor>
    <xdr:from>
      <xdr:col>3</xdr:col>
      <xdr:colOff>666751</xdr:colOff>
      <xdr:row>843</xdr:row>
      <xdr:rowOff>9526</xdr:rowOff>
    </xdr:from>
    <xdr:ext cx="3463771" cy="1296000"/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00000000-0008-0000-0700-00006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1" y="72771001"/>
          <a:ext cx="3463771" cy="1296000"/>
        </a:xfrm>
        <a:prstGeom prst="rect">
          <a:avLst/>
        </a:prstGeom>
      </xdr:spPr>
    </xdr:pic>
    <xdr:clientData/>
  </xdr:oneCellAnchor>
  <xdr:oneCellAnchor>
    <xdr:from>
      <xdr:col>3</xdr:col>
      <xdr:colOff>635775</xdr:colOff>
      <xdr:row>851</xdr:row>
      <xdr:rowOff>0</xdr:rowOff>
    </xdr:from>
    <xdr:ext cx="3415814" cy="1080000"/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00000000-0008-0000-0700-00006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2225" y="74285475"/>
          <a:ext cx="3415814" cy="1080000"/>
        </a:xfrm>
        <a:prstGeom prst="rect">
          <a:avLst/>
        </a:prstGeom>
      </xdr:spPr>
    </xdr:pic>
    <xdr:clientData/>
  </xdr:oneCellAnchor>
  <xdr:oneCellAnchor>
    <xdr:from>
      <xdr:col>3</xdr:col>
      <xdr:colOff>342900</xdr:colOff>
      <xdr:row>881</xdr:row>
      <xdr:rowOff>171451</xdr:rowOff>
    </xdr:from>
    <xdr:ext cx="3959374" cy="1116000"/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00000000-0008-0000-0700-00006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9350" y="80171926"/>
          <a:ext cx="3959374" cy="1116000"/>
        </a:xfrm>
        <a:prstGeom prst="rect">
          <a:avLst/>
        </a:prstGeom>
      </xdr:spPr>
    </xdr:pic>
    <xdr:clientData/>
  </xdr:oneCellAnchor>
  <xdr:oneCellAnchor>
    <xdr:from>
      <xdr:col>3</xdr:col>
      <xdr:colOff>409575</xdr:colOff>
      <xdr:row>874</xdr:row>
      <xdr:rowOff>104776</xdr:rowOff>
    </xdr:from>
    <xdr:ext cx="4017514" cy="1224000"/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00000000-0008-0000-0700-00006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6025" y="78771751"/>
          <a:ext cx="4017514" cy="1224000"/>
        </a:xfrm>
        <a:prstGeom prst="rect">
          <a:avLst/>
        </a:prstGeom>
      </xdr:spPr>
    </xdr:pic>
    <xdr:clientData/>
  </xdr:oneCellAnchor>
  <xdr:oneCellAnchor>
    <xdr:from>
      <xdr:col>3</xdr:col>
      <xdr:colOff>342900</xdr:colOff>
      <xdr:row>912</xdr:row>
      <xdr:rowOff>171451</xdr:rowOff>
    </xdr:from>
    <xdr:ext cx="3959374" cy="1116000"/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00000000-0008-0000-0700-00006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9350" y="86077426"/>
          <a:ext cx="3959374" cy="1116000"/>
        </a:xfrm>
        <a:prstGeom prst="rect">
          <a:avLst/>
        </a:prstGeom>
      </xdr:spPr>
    </xdr:pic>
    <xdr:clientData/>
  </xdr:oneCellAnchor>
  <xdr:oneCellAnchor>
    <xdr:from>
      <xdr:col>3</xdr:col>
      <xdr:colOff>409575</xdr:colOff>
      <xdr:row>905</xdr:row>
      <xdr:rowOff>104776</xdr:rowOff>
    </xdr:from>
    <xdr:ext cx="4017514" cy="1224000"/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00000000-0008-0000-0700-00006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6025" y="84677251"/>
          <a:ext cx="4017514" cy="1224000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56029</xdr:colOff>
      <xdr:row>13</xdr:row>
      <xdr:rowOff>190497</xdr:rowOff>
    </xdr:from>
    <xdr:to>
      <xdr:col>3</xdr:col>
      <xdr:colOff>4736029</xdr:colOff>
      <xdr:row>33</xdr:row>
      <xdr:rowOff>119526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08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9" y="3609972"/>
          <a:ext cx="4680000" cy="3739029"/>
        </a:xfrm>
        <a:prstGeom prst="rect">
          <a:avLst/>
        </a:prstGeom>
      </xdr:spPr>
    </xdr:pic>
    <xdr:clientData/>
  </xdr:twoCellAnchor>
  <xdr:twoCellAnchor editAs="oneCell">
    <xdr:from>
      <xdr:col>3</xdr:col>
      <xdr:colOff>71559</xdr:colOff>
      <xdr:row>76</xdr:row>
      <xdr:rowOff>15526</xdr:rowOff>
    </xdr:from>
    <xdr:to>
      <xdr:col>3</xdr:col>
      <xdr:colOff>4751559</xdr:colOff>
      <xdr:row>95</xdr:row>
      <xdr:rowOff>135055</xdr:rowOff>
    </xdr:to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8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883" y="13978055"/>
          <a:ext cx="4680000" cy="3739029"/>
        </a:xfrm>
        <a:prstGeom prst="rect">
          <a:avLst/>
        </a:prstGeom>
      </xdr:spPr>
    </xdr:pic>
    <xdr:clientData/>
  </xdr:twoCellAnchor>
  <xdr:twoCellAnchor editAs="oneCell">
    <xdr:from>
      <xdr:col>3</xdr:col>
      <xdr:colOff>53470</xdr:colOff>
      <xdr:row>108</xdr:row>
      <xdr:rowOff>75880</xdr:rowOff>
    </xdr:from>
    <xdr:to>
      <xdr:col>3</xdr:col>
      <xdr:colOff>4733470</xdr:colOff>
      <xdr:row>125</xdr:row>
      <xdr:rowOff>133030</xdr:rowOff>
    </xdr:to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8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2794" y="19753409"/>
          <a:ext cx="4680000" cy="3303530"/>
        </a:xfrm>
        <a:prstGeom prst="rect">
          <a:avLst/>
        </a:prstGeom>
      </xdr:spPr>
    </xdr:pic>
    <xdr:clientData/>
  </xdr:twoCellAnchor>
  <xdr:twoCellAnchor editAs="oneCell">
    <xdr:from>
      <xdr:col>3</xdr:col>
      <xdr:colOff>57793</xdr:colOff>
      <xdr:row>170</xdr:row>
      <xdr:rowOff>57796</xdr:rowOff>
    </xdr:from>
    <xdr:to>
      <xdr:col>3</xdr:col>
      <xdr:colOff>4737793</xdr:colOff>
      <xdr:row>187</xdr:row>
      <xdr:rowOff>122826</xdr:rowOff>
    </xdr:to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8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7117" y="30784325"/>
          <a:ext cx="4680000" cy="3303530"/>
        </a:xfrm>
        <a:prstGeom prst="rect">
          <a:avLst/>
        </a:prstGeom>
      </xdr:spPr>
    </xdr:pic>
    <xdr:clientData/>
  </xdr:twoCellAnchor>
  <xdr:twoCellAnchor editAs="oneCell">
    <xdr:from>
      <xdr:col>3</xdr:col>
      <xdr:colOff>50910</xdr:colOff>
      <xdr:row>202</xdr:row>
      <xdr:rowOff>178661</xdr:rowOff>
    </xdr:from>
    <xdr:to>
      <xdr:col>3</xdr:col>
      <xdr:colOff>4730910</xdr:colOff>
      <xdr:row>218</xdr:row>
      <xdr:rowOff>86450</xdr:rowOff>
    </xdr:to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8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360" y="39602636"/>
          <a:ext cx="4680000" cy="2955789"/>
        </a:xfrm>
        <a:prstGeom prst="rect">
          <a:avLst/>
        </a:prstGeom>
      </xdr:spPr>
    </xdr:pic>
    <xdr:clientData/>
  </xdr:twoCellAnchor>
  <xdr:twoCellAnchor editAs="oneCell">
    <xdr:from>
      <xdr:col>3</xdr:col>
      <xdr:colOff>55234</xdr:colOff>
      <xdr:row>233</xdr:row>
      <xdr:rowOff>122471</xdr:rowOff>
    </xdr:from>
    <xdr:to>
      <xdr:col>3</xdr:col>
      <xdr:colOff>4735234</xdr:colOff>
      <xdr:row>249</xdr:row>
      <xdr:rowOff>30260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8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4558" y="42088500"/>
          <a:ext cx="4680000" cy="2955789"/>
        </a:xfrm>
        <a:prstGeom prst="rect">
          <a:avLst/>
        </a:prstGeom>
      </xdr:spPr>
    </xdr:pic>
    <xdr:clientData/>
  </xdr:twoCellAnchor>
  <xdr:twoCellAnchor editAs="oneCell">
    <xdr:from>
      <xdr:col>3</xdr:col>
      <xdr:colOff>59556</xdr:colOff>
      <xdr:row>265</xdr:row>
      <xdr:rowOff>93178</xdr:rowOff>
    </xdr:from>
    <xdr:to>
      <xdr:col>3</xdr:col>
      <xdr:colOff>4739556</xdr:colOff>
      <xdr:row>279</xdr:row>
      <xdr:rowOff>100464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8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8880" y="47774207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63879</xdr:colOff>
      <xdr:row>295</xdr:row>
      <xdr:rowOff>187147</xdr:rowOff>
    </xdr:from>
    <xdr:to>
      <xdr:col>3</xdr:col>
      <xdr:colOff>4743879</xdr:colOff>
      <xdr:row>310</xdr:row>
      <xdr:rowOff>3933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8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3203" y="53202176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70597</xdr:colOff>
      <xdr:row>138</xdr:row>
      <xdr:rowOff>125083</xdr:rowOff>
    </xdr:from>
    <xdr:to>
      <xdr:col>3</xdr:col>
      <xdr:colOff>4734899</xdr:colOff>
      <xdr:row>156</xdr:row>
      <xdr:rowOff>11205</xdr:rowOff>
    </xdr:to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8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2504511" y="24462022"/>
          <a:ext cx="3315122" cy="4664302"/>
        </a:xfrm>
        <a:prstGeom prst="rect">
          <a:avLst/>
        </a:prstGeom>
      </xdr:spPr>
    </xdr:pic>
    <xdr:clientData/>
  </xdr:twoCellAnchor>
  <xdr:twoCellAnchor editAs="oneCell">
    <xdr:from>
      <xdr:col>3</xdr:col>
      <xdr:colOff>56028</xdr:colOff>
      <xdr:row>327</xdr:row>
      <xdr:rowOff>44827</xdr:rowOff>
    </xdr:from>
    <xdr:to>
      <xdr:col>3</xdr:col>
      <xdr:colOff>4736028</xdr:colOff>
      <xdr:row>341</xdr:row>
      <xdr:rowOff>10327</xdr:rowOff>
    </xdr:to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8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2" y="58774856"/>
          <a:ext cx="4680000" cy="26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71558</xdr:colOff>
      <xdr:row>358</xdr:row>
      <xdr:rowOff>93974</xdr:rowOff>
    </xdr:from>
    <xdr:to>
      <xdr:col>3</xdr:col>
      <xdr:colOff>4751558</xdr:colOff>
      <xdr:row>372</xdr:row>
      <xdr:rowOff>59474</xdr:rowOff>
    </xdr:to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8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882" y="64348503"/>
          <a:ext cx="4680000" cy="26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58513</xdr:colOff>
      <xdr:row>390</xdr:row>
      <xdr:rowOff>134471</xdr:rowOff>
    </xdr:from>
    <xdr:to>
      <xdr:col>3</xdr:col>
      <xdr:colOff>4738513</xdr:colOff>
      <xdr:row>401</xdr:row>
      <xdr:rowOff>13696</xdr:rowOff>
    </xdr:to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8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4963" y="75372446"/>
          <a:ext cx="4680000" cy="1974725"/>
        </a:xfrm>
        <a:prstGeom prst="rect">
          <a:avLst/>
        </a:prstGeom>
      </xdr:spPr>
    </xdr:pic>
    <xdr:clientData/>
  </xdr:twoCellAnchor>
  <xdr:twoCellAnchor editAs="oneCell">
    <xdr:from>
      <xdr:col>3</xdr:col>
      <xdr:colOff>57794</xdr:colOff>
      <xdr:row>420</xdr:row>
      <xdr:rowOff>168090</xdr:rowOff>
    </xdr:from>
    <xdr:to>
      <xdr:col>3</xdr:col>
      <xdr:colOff>4737794</xdr:colOff>
      <xdr:row>430</xdr:row>
      <xdr:rowOff>173070</xdr:rowOff>
    </xdr:to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7118" y="75471619"/>
          <a:ext cx="4680000" cy="1909980"/>
        </a:xfrm>
        <a:prstGeom prst="rect">
          <a:avLst/>
        </a:prstGeom>
      </xdr:spPr>
    </xdr:pic>
    <xdr:clientData/>
  </xdr:twoCellAnchor>
  <xdr:twoCellAnchor editAs="oneCell">
    <xdr:from>
      <xdr:col>3</xdr:col>
      <xdr:colOff>60436</xdr:colOff>
      <xdr:row>452</xdr:row>
      <xdr:rowOff>172572</xdr:rowOff>
    </xdr:from>
    <xdr:to>
      <xdr:col>3</xdr:col>
      <xdr:colOff>4740436</xdr:colOff>
      <xdr:row>462</xdr:row>
      <xdr:rowOff>153273</xdr:rowOff>
    </xdr:to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886" y="87221547"/>
          <a:ext cx="4680000" cy="1885701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84" name="Стрелка: пятиугольник 183">
          <a:hlinkClick xmlns:r="http://schemas.openxmlformats.org/officeDocument/2006/relationships" r:id="rId15"/>
          <a:extLst>
            <a:ext uri="{FF2B5EF4-FFF2-40B4-BE49-F238E27FC236}">
              <a16:creationId xmlns="" xmlns:a16="http://schemas.microsoft.com/office/drawing/2014/main" id="{00000000-0008-0000-0800-0000B8000000}"/>
            </a:ext>
          </a:extLst>
        </xdr:cNvPr>
        <xdr:cNvSpPr/>
      </xdr:nvSpPr>
      <xdr:spPr>
        <a:xfrm flipH="1">
          <a:off x="17456520" y="38101"/>
          <a:ext cx="2135283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73964</xdr:colOff>
      <xdr:row>481</xdr:row>
      <xdr:rowOff>104774</xdr:rowOff>
    </xdr:from>
    <xdr:ext cx="1908000" cy="1120442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487</xdr:row>
      <xdr:rowOff>128589</xdr:rowOff>
    </xdr:from>
    <xdr:ext cx="1908000" cy="1124116"/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475</xdr:row>
      <xdr:rowOff>86914</xdr:rowOff>
    </xdr:from>
    <xdr:ext cx="1908000" cy="1116692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469</xdr:row>
      <xdr:rowOff>48816</xdr:rowOff>
    </xdr:from>
    <xdr:ext cx="1908000" cy="1127750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493</xdr:row>
      <xdr:rowOff>159545</xdr:rowOff>
    </xdr:from>
    <xdr:ext cx="1908000" cy="1122807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512</xdr:row>
      <xdr:rowOff>104774</xdr:rowOff>
    </xdr:from>
    <xdr:ext cx="1908000" cy="1120442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8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518</xdr:row>
      <xdr:rowOff>128589</xdr:rowOff>
    </xdr:from>
    <xdr:ext cx="1908000" cy="1124116"/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8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506</xdr:row>
      <xdr:rowOff>86914</xdr:rowOff>
    </xdr:from>
    <xdr:ext cx="1908000" cy="1116692"/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8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500</xdr:row>
      <xdr:rowOff>48816</xdr:rowOff>
    </xdr:from>
    <xdr:ext cx="1908000" cy="1127750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8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524</xdr:row>
      <xdr:rowOff>159545</xdr:rowOff>
    </xdr:from>
    <xdr:ext cx="1908000" cy="1122807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512</xdr:row>
      <xdr:rowOff>104774</xdr:rowOff>
    </xdr:from>
    <xdr:ext cx="1908000" cy="1120442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518</xdr:row>
      <xdr:rowOff>128589</xdr:rowOff>
    </xdr:from>
    <xdr:ext cx="1908000" cy="1124116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8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506</xdr:row>
      <xdr:rowOff>86914</xdr:rowOff>
    </xdr:from>
    <xdr:ext cx="1908000" cy="1116692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500</xdr:row>
      <xdr:rowOff>48816</xdr:rowOff>
    </xdr:from>
    <xdr:ext cx="1908000" cy="1127750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524</xdr:row>
      <xdr:rowOff>159545</xdr:rowOff>
    </xdr:from>
    <xdr:ext cx="1908000" cy="1122807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543</xdr:row>
      <xdr:rowOff>104774</xdr:rowOff>
    </xdr:from>
    <xdr:ext cx="1908000" cy="1120442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549</xdr:row>
      <xdr:rowOff>128589</xdr:rowOff>
    </xdr:from>
    <xdr:ext cx="1908000" cy="1124116"/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537</xdr:row>
      <xdr:rowOff>86914</xdr:rowOff>
    </xdr:from>
    <xdr:ext cx="1908000" cy="1116692"/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531</xdr:row>
      <xdr:rowOff>48816</xdr:rowOff>
    </xdr:from>
    <xdr:ext cx="1908000" cy="1127750"/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555</xdr:row>
      <xdr:rowOff>159545</xdr:rowOff>
    </xdr:from>
    <xdr:ext cx="1908000" cy="1122807"/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574</xdr:row>
      <xdr:rowOff>104774</xdr:rowOff>
    </xdr:from>
    <xdr:ext cx="1908000" cy="1120442"/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580</xdr:row>
      <xdr:rowOff>128589</xdr:rowOff>
    </xdr:from>
    <xdr:ext cx="1908000" cy="1124116"/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8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568</xdr:row>
      <xdr:rowOff>86914</xdr:rowOff>
    </xdr:from>
    <xdr:ext cx="1908000" cy="1116692"/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562</xdr:row>
      <xdr:rowOff>48816</xdr:rowOff>
    </xdr:from>
    <xdr:ext cx="1908000" cy="1127750"/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586</xdr:row>
      <xdr:rowOff>159545</xdr:rowOff>
    </xdr:from>
    <xdr:ext cx="1908000" cy="1122807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605</xdr:row>
      <xdr:rowOff>104774</xdr:rowOff>
    </xdr:from>
    <xdr:ext cx="1908000" cy="1120442"/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611</xdr:row>
      <xdr:rowOff>128589</xdr:rowOff>
    </xdr:from>
    <xdr:ext cx="1908000" cy="1124116"/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599</xdr:row>
      <xdr:rowOff>86914</xdr:rowOff>
    </xdr:from>
    <xdr:ext cx="1908000" cy="1116692"/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8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593</xdr:row>
      <xdr:rowOff>48816</xdr:rowOff>
    </xdr:from>
    <xdr:ext cx="1908000" cy="1127750"/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8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617</xdr:row>
      <xdr:rowOff>159545</xdr:rowOff>
    </xdr:from>
    <xdr:ext cx="1908000" cy="1122807"/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8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636</xdr:row>
      <xdr:rowOff>104774</xdr:rowOff>
    </xdr:from>
    <xdr:ext cx="1908000" cy="1120442"/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08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642</xdr:row>
      <xdr:rowOff>128589</xdr:rowOff>
    </xdr:from>
    <xdr:ext cx="1908000" cy="1124116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8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630</xdr:row>
      <xdr:rowOff>86914</xdr:rowOff>
    </xdr:from>
    <xdr:ext cx="1908000" cy="1116692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8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624</xdr:row>
      <xdr:rowOff>48816</xdr:rowOff>
    </xdr:from>
    <xdr:ext cx="1908000" cy="1127750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8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648</xdr:row>
      <xdr:rowOff>159545</xdr:rowOff>
    </xdr:from>
    <xdr:ext cx="1908000" cy="1122807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8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667</xdr:row>
      <xdr:rowOff>104774</xdr:rowOff>
    </xdr:from>
    <xdr:ext cx="1908000" cy="1120442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8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673</xdr:row>
      <xdr:rowOff>128589</xdr:rowOff>
    </xdr:from>
    <xdr:ext cx="1908000" cy="1124116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08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661</xdr:row>
      <xdr:rowOff>86914</xdr:rowOff>
    </xdr:from>
    <xdr:ext cx="1908000" cy="1116692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8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655</xdr:row>
      <xdr:rowOff>48816</xdr:rowOff>
    </xdr:from>
    <xdr:ext cx="1908000" cy="1127750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8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679</xdr:row>
      <xdr:rowOff>159545</xdr:rowOff>
    </xdr:from>
    <xdr:ext cx="1908000" cy="1122807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08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698</xdr:row>
      <xdr:rowOff>104774</xdr:rowOff>
    </xdr:from>
    <xdr:ext cx="1908000" cy="1120442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08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704</xdr:row>
      <xdr:rowOff>128589</xdr:rowOff>
    </xdr:from>
    <xdr:ext cx="1908000" cy="1124116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8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692</xdr:row>
      <xdr:rowOff>86914</xdr:rowOff>
    </xdr:from>
    <xdr:ext cx="1908000" cy="1116692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08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686</xdr:row>
      <xdr:rowOff>48816</xdr:rowOff>
    </xdr:from>
    <xdr:ext cx="1908000" cy="1127750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08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710</xdr:row>
      <xdr:rowOff>159545</xdr:rowOff>
    </xdr:from>
    <xdr:ext cx="1908000" cy="1122807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08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729</xdr:row>
      <xdr:rowOff>104774</xdr:rowOff>
    </xdr:from>
    <xdr:ext cx="1908000" cy="1120442"/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08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735</xdr:row>
      <xdr:rowOff>128589</xdr:rowOff>
    </xdr:from>
    <xdr:ext cx="1908000" cy="1124116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08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723</xdr:row>
      <xdr:rowOff>86914</xdr:rowOff>
    </xdr:from>
    <xdr:ext cx="1908000" cy="1116692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8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717</xdr:row>
      <xdr:rowOff>48816</xdr:rowOff>
    </xdr:from>
    <xdr:ext cx="1908000" cy="1127750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8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741</xdr:row>
      <xdr:rowOff>159545</xdr:rowOff>
    </xdr:from>
    <xdr:ext cx="1908000" cy="1122807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8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760</xdr:row>
      <xdr:rowOff>104774</xdr:rowOff>
    </xdr:from>
    <xdr:ext cx="1908000" cy="1120442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8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766</xdr:row>
      <xdr:rowOff>128589</xdr:rowOff>
    </xdr:from>
    <xdr:ext cx="1908000" cy="1124116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8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754</xdr:row>
      <xdr:rowOff>86914</xdr:rowOff>
    </xdr:from>
    <xdr:ext cx="1908000" cy="1116692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8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748</xdr:row>
      <xdr:rowOff>48816</xdr:rowOff>
    </xdr:from>
    <xdr:ext cx="1908000" cy="1127750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8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772</xdr:row>
      <xdr:rowOff>159545</xdr:rowOff>
    </xdr:from>
    <xdr:ext cx="1908000" cy="1122807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791</xdr:row>
      <xdr:rowOff>104774</xdr:rowOff>
    </xdr:from>
    <xdr:ext cx="1908000" cy="1120442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8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797</xdr:row>
      <xdr:rowOff>128589</xdr:rowOff>
    </xdr:from>
    <xdr:ext cx="1908000" cy="1124116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785</xdr:row>
      <xdr:rowOff>86914</xdr:rowOff>
    </xdr:from>
    <xdr:ext cx="1908000" cy="1116692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779</xdr:row>
      <xdr:rowOff>48816</xdr:rowOff>
    </xdr:from>
    <xdr:ext cx="1908000" cy="1127750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803</xdr:row>
      <xdr:rowOff>159545</xdr:rowOff>
    </xdr:from>
    <xdr:ext cx="1908000" cy="1122807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822</xdr:row>
      <xdr:rowOff>104774</xdr:rowOff>
    </xdr:from>
    <xdr:ext cx="1908000" cy="1120442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8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828</xdr:row>
      <xdr:rowOff>128589</xdr:rowOff>
    </xdr:from>
    <xdr:ext cx="1908000" cy="1124116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8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816</xdr:row>
      <xdr:rowOff>86914</xdr:rowOff>
    </xdr:from>
    <xdr:ext cx="1908000" cy="1116692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810</xdr:row>
      <xdr:rowOff>48816</xdr:rowOff>
    </xdr:from>
    <xdr:ext cx="1908000" cy="1127750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834</xdr:row>
      <xdr:rowOff>159545</xdr:rowOff>
    </xdr:from>
    <xdr:ext cx="1908000" cy="1122807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853</xdr:row>
      <xdr:rowOff>104774</xdr:rowOff>
    </xdr:from>
    <xdr:ext cx="1908000" cy="1120442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08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859</xdr:row>
      <xdr:rowOff>128589</xdr:rowOff>
    </xdr:from>
    <xdr:ext cx="1908000" cy="1124116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847</xdr:row>
      <xdr:rowOff>86914</xdr:rowOff>
    </xdr:from>
    <xdr:ext cx="1908000" cy="1116692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841</xdr:row>
      <xdr:rowOff>48816</xdr:rowOff>
    </xdr:from>
    <xdr:ext cx="1908000" cy="1127750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865</xdr:row>
      <xdr:rowOff>159545</xdr:rowOff>
    </xdr:from>
    <xdr:ext cx="1908000" cy="1122807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08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884</xdr:row>
      <xdr:rowOff>104774</xdr:rowOff>
    </xdr:from>
    <xdr:ext cx="1908000" cy="1120442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8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890</xdr:row>
      <xdr:rowOff>128589</xdr:rowOff>
    </xdr:from>
    <xdr:ext cx="1908000" cy="1124116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08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878</xdr:row>
      <xdr:rowOff>86914</xdr:rowOff>
    </xdr:from>
    <xdr:ext cx="1908000" cy="1116692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08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872</xdr:row>
      <xdr:rowOff>48816</xdr:rowOff>
    </xdr:from>
    <xdr:ext cx="1908000" cy="1127750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08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896</xdr:row>
      <xdr:rowOff>159545</xdr:rowOff>
    </xdr:from>
    <xdr:ext cx="1908000" cy="1122807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915</xdr:row>
      <xdr:rowOff>104774</xdr:rowOff>
    </xdr:from>
    <xdr:ext cx="1908000" cy="1120442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08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29391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921</xdr:row>
      <xdr:rowOff>128589</xdr:rowOff>
    </xdr:from>
    <xdr:ext cx="1908000" cy="1124116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08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41059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909</xdr:row>
      <xdr:rowOff>86914</xdr:rowOff>
    </xdr:from>
    <xdr:ext cx="1908000" cy="1116692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08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740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903</xdr:row>
      <xdr:rowOff>48816</xdr:rowOff>
    </xdr:from>
    <xdr:ext cx="1908000" cy="1127750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05019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927</xdr:row>
      <xdr:rowOff>159545</xdr:rowOff>
    </xdr:from>
    <xdr:ext cx="1908000" cy="1122807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08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52799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15</xdr:row>
      <xdr:rowOff>99974</xdr:rowOff>
    </xdr:from>
    <xdr:ext cx="1914037" cy="1157325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08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8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8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08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08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08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294</xdr:row>
      <xdr:rowOff>99974</xdr:rowOff>
    </xdr:from>
    <xdr:ext cx="1914037" cy="1157325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8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325</xdr:row>
      <xdr:rowOff>99974</xdr:rowOff>
    </xdr:from>
    <xdr:ext cx="1914037" cy="1157325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356</xdr:row>
      <xdr:rowOff>99974</xdr:rowOff>
    </xdr:from>
    <xdr:ext cx="1914037" cy="1157325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387</xdr:row>
      <xdr:rowOff>99974</xdr:rowOff>
    </xdr:from>
    <xdr:ext cx="1914037" cy="1157325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418</xdr:row>
      <xdr:rowOff>99974</xdr:rowOff>
    </xdr:from>
    <xdr:ext cx="1914037" cy="1157325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08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449</xdr:row>
      <xdr:rowOff>99974</xdr:rowOff>
    </xdr:from>
    <xdr:ext cx="1914037" cy="1157325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08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5949"/>
          <a:ext cx="1914037" cy="1157325"/>
        </a:xfrm>
        <a:prstGeom prst="rect">
          <a:avLst/>
        </a:prstGeom>
      </xdr:spPr>
    </xdr:pic>
    <xdr:clientData/>
  </xdr:oneCellAnchor>
  <xdr:twoCellAnchor editAs="oneCell">
    <xdr:from>
      <xdr:col>3</xdr:col>
      <xdr:colOff>2409824</xdr:colOff>
      <xdr:row>5</xdr:row>
      <xdr:rowOff>76200</xdr:rowOff>
    </xdr:from>
    <xdr:to>
      <xdr:col>3</xdr:col>
      <xdr:colOff>4695824</xdr:colOff>
      <xdr:row>11</xdr:row>
      <xdr:rowOff>13200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1971675"/>
          <a:ext cx="2286000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</xdr:row>
      <xdr:rowOff>66676</xdr:rowOff>
    </xdr:from>
    <xdr:to>
      <xdr:col>3</xdr:col>
      <xdr:colOff>2339250</xdr:colOff>
      <xdr:row>11</xdr:row>
      <xdr:rowOff>147676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2151"/>
          <a:ext cx="2244000" cy="1224000"/>
        </a:xfrm>
        <a:prstGeom prst="rect">
          <a:avLst/>
        </a:prstGeom>
      </xdr:spPr>
    </xdr:pic>
    <xdr:clientData/>
  </xdr:twoCellAnchor>
  <xdr:oneCellAnchor>
    <xdr:from>
      <xdr:col>3</xdr:col>
      <xdr:colOff>56029</xdr:colOff>
      <xdr:row>44</xdr:row>
      <xdr:rowOff>190497</xdr:rowOff>
    </xdr:from>
    <xdr:ext cx="4680000" cy="3739029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08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9" y="3609972"/>
          <a:ext cx="4680000" cy="3739029"/>
        </a:xfrm>
        <a:prstGeom prst="rect">
          <a:avLst/>
        </a:prstGeom>
      </xdr:spPr>
    </xdr:pic>
    <xdr:clientData/>
  </xdr:oneCellAnchor>
  <xdr:oneCellAnchor>
    <xdr:from>
      <xdr:col>3</xdr:col>
      <xdr:colOff>2409824</xdr:colOff>
      <xdr:row>36</xdr:row>
      <xdr:rowOff>76200</xdr:rowOff>
    </xdr:from>
    <xdr:ext cx="2286000" cy="1080000"/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0800-0000D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1971675"/>
          <a:ext cx="2286000" cy="1080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36</xdr:row>
      <xdr:rowOff>66676</xdr:rowOff>
    </xdr:from>
    <xdr:ext cx="2244000" cy="1224000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8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2151"/>
          <a:ext cx="2244000" cy="1224000"/>
        </a:xfrm>
        <a:prstGeom prst="rect">
          <a:avLst/>
        </a:prstGeom>
      </xdr:spPr>
    </xdr:pic>
    <xdr:clientData/>
  </xdr:oneCellAnchor>
  <xdr:oneCellAnchor>
    <xdr:from>
      <xdr:col>3</xdr:col>
      <xdr:colOff>2409824</xdr:colOff>
      <xdr:row>67</xdr:row>
      <xdr:rowOff>76200</xdr:rowOff>
    </xdr:from>
    <xdr:ext cx="2286000" cy="1080000"/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0800-0000D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1971675"/>
          <a:ext cx="2286000" cy="1080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67</xdr:row>
      <xdr:rowOff>66676</xdr:rowOff>
    </xdr:from>
    <xdr:ext cx="2244000" cy="1224000"/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00000000-0008-0000-0800-0000D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2151"/>
          <a:ext cx="2244000" cy="1224000"/>
        </a:xfrm>
        <a:prstGeom prst="rect">
          <a:avLst/>
        </a:prstGeom>
      </xdr:spPr>
    </xdr:pic>
    <xdr:clientData/>
  </xdr:oneCellAnchor>
  <xdr:oneCellAnchor>
    <xdr:from>
      <xdr:col>3</xdr:col>
      <xdr:colOff>2409824</xdr:colOff>
      <xdr:row>98</xdr:row>
      <xdr:rowOff>76200</xdr:rowOff>
    </xdr:from>
    <xdr:ext cx="2286000" cy="1080000"/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0800-0000D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1971675"/>
          <a:ext cx="2286000" cy="1080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98</xdr:row>
      <xdr:rowOff>66676</xdr:rowOff>
    </xdr:from>
    <xdr:ext cx="2244000" cy="1224000"/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0800-0000D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2151"/>
          <a:ext cx="2244000" cy="1224000"/>
        </a:xfrm>
        <a:prstGeom prst="rect">
          <a:avLst/>
        </a:prstGeom>
      </xdr:spPr>
    </xdr:pic>
    <xdr:clientData/>
  </xdr:oneCellAnchor>
  <xdr:oneCellAnchor>
    <xdr:from>
      <xdr:col>3</xdr:col>
      <xdr:colOff>2409824</xdr:colOff>
      <xdr:row>129</xdr:row>
      <xdr:rowOff>76200</xdr:rowOff>
    </xdr:from>
    <xdr:ext cx="2286000" cy="1080000"/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00000000-0008-0000-0800-0000D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1971675"/>
          <a:ext cx="2286000" cy="1080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129</xdr:row>
      <xdr:rowOff>66676</xdr:rowOff>
    </xdr:from>
    <xdr:ext cx="2244000" cy="1224000"/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00000000-0008-0000-0800-0000D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2151"/>
          <a:ext cx="2244000" cy="1224000"/>
        </a:xfrm>
        <a:prstGeom prst="rect">
          <a:avLst/>
        </a:prstGeom>
      </xdr:spPr>
    </xdr:pic>
    <xdr:clientData/>
  </xdr:oneCellAnchor>
  <xdr:oneCellAnchor>
    <xdr:from>
      <xdr:col>3</xdr:col>
      <xdr:colOff>2409824</xdr:colOff>
      <xdr:row>160</xdr:row>
      <xdr:rowOff>76200</xdr:rowOff>
    </xdr:from>
    <xdr:ext cx="2286000" cy="1080000"/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0800-0000D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1971675"/>
          <a:ext cx="2286000" cy="1080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160</xdr:row>
      <xdr:rowOff>66676</xdr:rowOff>
    </xdr:from>
    <xdr:ext cx="2244000" cy="1224000"/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0800-0000E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2151"/>
          <a:ext cx="2244000" cy="1224000"/>
        </a:xfrm>
        <a:prstGeom prst="rect">
          <a:avLst/>
        </a:prstGeom>
      </xdr:spPr>
    </xdr:pic>
    <xdr:clientData/>
  </xdr:oneCellAnchor>
  <xdr:twoCellAnchor editAs="oneCell">
    <xdr:from>
      <xdr:col>3</xdr:col>
      <xdr:colOff>1000122</xdr:colOff>
      <xdr:row>189</xdr:row>
      <xdr:rowOff>47626</xdr:rowOff>
    </xdr:from>
    <xdr:to>
      <xdr:col>3</xdr:col>
      <xdr:colOff>3899171</xdr:colOff>
      <xdr:row>196</xdr:row>
      <xdr:rowOff>82126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6572" y="36995101"/>
          <a:ext cx="2899049" cy="13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876300</xdr:colOff>
      <xdr:row>196</xdr:row>
      <xdr:rowOff>171450</xdr:rowOff>
    </xdr:from>
    <xdr:to>
      <xdr:col>3</xdr:col>
      <xdr:colOff>3837393</xdr:colOff>
      <xdr:row>202</xdr:row>
      <xdr:rowOff>0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0" y="38452425"/>
          <a:ext cx="2961093" cy="972000"/>
        </a:xfrm>
        <a:prstGeom prst="rect">
          <a:avLst/>
        </a:prstGeom>
      </xdr:spPr>
    </xdr:pic>
    <xdr:clientData/>
  </xdr:twoCellAnchor>
  <xdr:oneCellAnchor>
    <xdr:from>
      <xdr:col>3</xdr:col>
      <xdr:colOff>1000122</xdr:colOff>
      <xdr:row>220</xdr:row>
      <xdr:rowOff>114301</xdr:rowOff>
    </xdr:from>
    <xdr:ext cx="2899049" cy="1368000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0800-0000E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6572" y="42967276"/>
          <a:ext cx="2899049" cy="1368000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228</xdr:row>
      <xdr:rowOff>47625</xdr:rowOff>
    </xdr:from>
    <xdr:ext cx="2961093" cy="972000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0800-0000E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0" y="44424600"/>
          <a:ext cx="2961093" cy="972000"/>
        </a:xfrm>
        <a:prstGeom prst="rect">
          <a:avLst/>
        </a:prstGeom>
      </xdr:spPr>
    </xdr:pic>
    <xdr:clientData/>
  </xdr:oneCellAnchor>
  <xdr:oneCellAnchor>
    <xdr:from>
      <xdr:col>3</xdr:col>
      <xdr:colOff>1000122</xdr:colOff>
      <xdr:row>251</xdr:row>
      <xdr:rowOff>114301</xdr:rowOff>
    </xdr:from>
    <xdr:ext cx="2899049" cy="1368000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0800-0000E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6572" y="42967276"/>
          <a:ext cx="2899049" cy="1368000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259</xdr:row>
      <xdr:rowOff>47625</xdr:rowOff>
    </xdr:from>
    <xdr:ext cx="2961093" cy="972000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08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0" y="44424600"/>
          <a:ext cx="2961093" cy="972000"/>
        </a:xfrm>
        <a:prstGeom prst="rect">
          <a:avLst/>
        </a:prstGeom>
      </xdr:spPr>
    </xdr:pic>
    <xdr:clientData/>
  </xdr:oneCellAnchor>
  <xdr:oneCellAnchor>
    <xdr:from>
      <xdr:col>3</xdr:col>
      <xdr:colOff>1000122</xdr:colOff>
      <xdr:row>282</xdr:row>
      <xdr:rowOff>171451</xdr:rowOff>
    </xdr:from>
    <xdr:ext cx="2899049" cy="1368000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0800-0000E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6572" y="54835426"/>
          <a:ext cx="2899049" cy="1368000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290</xdr:row>
      <xdr:rowOff>104775</xdr:rowOff>
    </xdr:from>
    <xdr:ext cx="2961093" cy="972000"/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0800-0000E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0" y="56292750"/>
          <a:ext cx="2961093" cy="972000"/>
        </a:xfrm>
        <a:prstGeom prst="rect">
          <a:avLst/>
        </a:prstGeom>
      </xdr:spPr>
    </xdr:pic>
    <xdr:clientData/>
  </xdr:oneCellAnchor>
  <xdr:twoCellAnchor editAs="oneCell">
    <xdr:from>
      <xdr:col>3</xdr:col>
      <xdr:colOff>704847</xdr:colOff>
      <xdr:row>314</xdr:row>
      <xdr:rowOff>104774</xdr:rowOff>
    </xdr:from>
    <xdr:to>
      <xdr:col>3</xdr:col>
      <xdr:colOff>4124273</xdr:colOff>
      <xdr:row>320</xdr:row>
      <xdr:rowOff>185774</xdr:rowOff>
    </xdr:to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08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1297" y="60864749"/>
          <a:ext cx="3419426" cy="12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695325</xdr:colOff>
      <xdr:row>321</xdr:row>
      <xdr:rowOff>66674</xdr:rowOff>
    </xdr:from>
    <xdr:to>
      <xdr:col>3</xdr:col>
      <xdr:colOff>4016111</xdr:colOff>
      <xdr:row>327</xdr:row>
      <xdr:rowOff>3674</xdr:rowOff>
    </xdr:to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08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1775" y="62160149"/>
          <a:ext cx="3320786" cy="1080000"/>
        </a:xfrm>
        <a:prstGeom prst="rect">
          <a:avLst/>
        </a:prstGeom>
      </xdr:spPr>
    </xdr:pic>
    <xdr:clientData/>
  </xdr:twoCellAnchor>
  <xdr:oneCellAnchor>
    <xdr:from>
      <xdr:col>3</xdr:col>
      <xdr:colOff>704847</xdr:colOff>
      <xdr:row>345</xdr:row>
      <xdr:rowOff>104774</xdr:rowOff>
    </xdr:from>
    <xdr:ext cx="3419426" cy="1224000"/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00000000-0008-0000-0800-0000E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1297" y="60864749"/>
          <a:ext cx="3419426" cy="1224000"/>
        </a:xfrm>
        <a:prstGeom prst="rect">
          <a:avLst/>
        </a:prstGeom>
      </xdr:spPr>
    </xdr:pic>
    <xdr:clientData/>
  </xdr:oneCellAnchor>
  <xdr:oneCellAnchor>
    <xdr:from>
      <xdr:col>3</xdr:col>
      <xdr:colOff>695325</xdr:colOff>
      <xdr:row>352</xdr:row>
      <xdr:rowOff>66674</xdr:rowOff>
    </xdr:from>
    <xdr:ext cx="3320786" cy="1080000"/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00000000-0008-0000-0800-0000E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1775" y="62160149"/>
          <a:ext cx="3320786" cy="1080000"/>
        </a:xfrm>
        <a:prstGeom prst="rect">
          <a:avLst/>
        </a:prstGeom>
      </xdr:spPr>
    </xdr:pic>
    <xdr:clientData/>
  </xdr:oneCellAnchor>
  <xdr:oneCellAnchor>
    <xdr:from>
      <xdr:col>3</xdr:col>
      <xdr:colOff>704847</xdr:colOff>
      <xdr:row>376</xdr:row>
      <xdr:rowOff>104774</xdr:rowOff>
    </xdr:from>
    <xdr:ext cx="3419426" cy="1224000"/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00000000-0008-0000-0800-0000E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1297" y="60864749"/>
          <a:ext cx="3419426" cy="1224000"/>
        </a:xfrm>
        <a:prstGeom prst="rect">
          <a:avLst/>
        </a:prstGeom>
      </xdr:spPr>
    </xdr:pic>
    <xdr:clientData/>
  </xdr:oneCellAnchor>
  <xdr:oneCellAnchor>
    <xdr:from>
      <xdr:col>3</xdr:col>
      <xdr:colOff>695325</xdr:colOff>
      <xdr:row>383</xdr:row>
      <xdr:rowOff>66674</xdr:rowOff>
    </xdr:from>
    <xdr:ext cx="3320786" cy="1080000"/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00000000-0008-0000-0800-0000E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1775" y="62160149"/>
          <a:ext cx="3320786" cy="1080000"/>
        </a:xfrm>
        <a:prstGeom prst="rect">
          <a:avLst/>
        </a:prstGeom>
      </xdr:spPr>
    </xdr:pic>
    <xdr:clientData/>
  </xdr:oneCellAnchor>
  <xdr:twoCellAnchor editAs="oneCell">
    <xdr:from>
      <xdr:col>3</xdr:col>
      <xdr:colOff>638174</xdr:colOff>
      <xdr:row>407</xdr:row>
      <xdr:rowOff>19050</xdr:rowOff>
    </xdr:from>
    <xdr:to>
      <xdr:col>3</xdr:col>
      <xdr:colOff>4118255</xdr:colOff>
      <xdr:row>413</xdr:row>
      <xdr:rowOff>100050</xdr:rowOff>
    </xdr:to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08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4624" y="78495525"/>
          <a:ext cx="3480081" cy="12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561975</xdr:colOff>
      <xdr:row>413</xdr:row>
      <xdr:rowOff>180974</xdr:rowOff>
    </xdr:from>
    <xdr:to>
      <xdr:col>3</xdr:col>
      <xdr:colOff>4192509</xdr:colOff>
      <xdr:row>419</xdr:row>
      <xdr:rowOff>117974</xdr:rowOff>
    </xdr:to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08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8425" y="79800449"/>
          <a:ext cx="3630534" cy="1080000"/>
        </a:xfrm>
        <a:prstGeom prst="rect">
          <a:avLst/>
        </a:prstGeom>
      </xdr:spPr>
    </xdr:pic>
    <xdr:clientData/>
  </xdr:twoCellAnchor>
  <xdr:oneCellAnchor>
    <xdr:from>
      <xdr:col>3</xdr:col>
      <xdr:colOff>647699</xdr:colOff>
      <xdr:row>439</xdr:row>
      <xdr:rowOff>57150</xdr:rowOff>
    </xdr:from>
    <xdr:ext cx="3480081" cy="1224000"/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00000000-0008-0000-0800-0000F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4149" y="84629625"/>
          <a:ext cx="3480081" cy="1224000"/>
        </a:xfrm>
        <a:prstGeom prst="rect">
          <a:avLst/>
        </a:prstGeom>
      </xdr:spPr>
    </xdr:pic>
    <xdr:clientData/>
  </xdr:oneCellAnchor>
  <xdr:oneCellAnchor>
    <xdr:from>
      <xdr:col>3</xdr:col>
      <xdr:colOff>571500</xdr:colOff>
      <xdr:row>446</xdr:row>
      <xdr:rowOff>28574</xdr:rowOff>
    </xdr:from>
    <xdr:ext cx="3630534" cy="1080000"/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00000000-0008-0000-0800-0000F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0" y="85934549"/>
          <a:ext cx="3630534" cy="1080000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479</xdr:row>
      <xdr:rowOff>190497</xdr:rowOff>
    </xdr:from>
    <xdr:ext cx="4680000" cy="3739029"/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00000000-0008-0000-08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9" y="3609972"/>
          <a:ext cx="4680000" cy="3739029"/>
        </a:xfrm>
        <a:prstGeom prst="rect">
          <a:avLst/>
        </a:prstGeom>
      </xdr:spPr>
    </xdr:pic>
    <xdr:clientData/>
  </xdr:oneCellAnchor>
  <xdr:oneCellAnchor>
    <xdr:from>
      <xdr:col>3</xdr:col>
      <xdr:colOff>71559</xdr:colOff>
      <xdr:row>542</xdr:row>
      <xdr:rowOff>15526</xdr:rowOff>
    </xdr:from>
    <xdr:ext cx="4680000" cy="3739029"/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00000000-0008-0000-08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8009" y="15436501"/>
          <a:ext cx="4680000" cy="3739029"/>
        </a:xfrm>
        <a:prstGeom prst="rect">
          <a:avLst/>
        </a:prstGeom>
      </xdr:spPr>
    </xdr:pic>
    <xdr:clientData/>
  </xdr:oneCellAnchor>
  <xdr:oneCellAnchor>
    <xdr:from>
      <xdr:col>3</xdr:col>
      <xdr:colOff>53470</xdr:colOff>
      <xdr:row>574</xdr:row>
      <xdr:rowOff>75880</xdr:rowOff>
    </xdr:from>
    <xdr:ext cx="4680000" cy="3303530"/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00000000-0008-0000-08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20" y="21592855"/>
          <a:ext cx="4680000" cy="3303530"/>
        </a:xfrm>
        <a:prstGeom prst="rect">
          <a:avLst/>
        </a:prstGeom>
      </xdr:spPr>
    </xdr:pic>
    <xdr:clientData/>
  </xdr:oneCellAnchor>
  <xdr:oneCellAnchor>
    <xdr:from>
      <xdr:col>3</xdr:col>
      <xdr:colOff>57793</xdr:colOff>
      <xdr:row>636</xdr:row>
      <xdr:rowOff>57796</xdr:rowOff>
    </xdr:from>
    <xdr:ext cx="4680000" cy="3303530"/>
    <xdr:pic>
      <xdr:nvPicPr>
        <xdr:cNvPr id="246" name="Рисунок 245">
          <a:extLst>
            <a:ext uri="{FF2B5EF4-FFF2-40B4-BE49-F238E27FC236}">
              <a16:creationId xmlns="" xmlns:a16="http://schemas.microsoft.com/office/drawing/2014/main" id="{00000000-0008-0000-08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3" y="33385771"/>
          <a:ext cx="4680000" cy="3303530"/>
        </a:xfrm>
        <a:prstGeom prst="rect">
          <a:avLst/>
        </a:prstGeom>
      </xdr:spPr>
    </xdr:pic>
    <xdr:clientData/>
  </xdr:oneCellAnchor>
  <xdr:oneCellAnchor>
    <xdr:from>
      <xdr:col>3</xdr:col>
      <xdr:colOff>50910</xdr:colOff>
      <xdr:row>668</xdr:row>
      <xdr:rowOff>178661</xdr:rowOff>
    </xdr:from>
    <xdr:ext cx="4680000" cy="2955789"/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00000000-0008-0000-08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360" y="39602636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55234</xdr:colOff>
      <xdr:row>699</xdr:row>
      <xdr:rowOff>122471</xdr:rowOff>
    </xdr:from>
    <xdr:ext cx="4680000" cy="2955789"/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00000000-0008-0000-08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84" y="45451946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59556</xdr:colOff>
      <xdr:row>731</xdr:row>
      <xdr:rowOff>93178</xdr:rowOff>
    </xdr:from>
    <xdr:ext cx="4680000" cy="2674286"/>
    <xdr:pic>
      <xdr:nvPicPr>
        <xdr:cNvPr id="249" name="Рисунок 248">
          <a:extLst>
            <a:ext uri="{FF2B5EF4-FFF2-40B4-BE49-F238E27FC236}">
              <a16:creationId xmlns="" xmlns:a16="http://schemas.microsoft.com/office/drawing/2014/main" id="{00000000-0008-0000-08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006" y="51518653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63879</xdr:colOff>
      <xdr:row>761</xdr:row>
      <xdr:rowOff>187147</xdr:rowOff>
    </xdr:from>
    <xdr:ext cx="4680000" cy="2674286"/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00000000-0008-0000-08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0329" y="57327622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70597</xdr:colOff>
      <xdr:row>604</xdr:row>
      <xdr:rowOff>125083</xdr:rowOff>
    </xdr:from>
    <xdr:ext cx="4664302" cy="3315122"/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00000000-0008-0000-0800-0000F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2821637" y="26682468"/>
          <a:ext cx="3315122" cy="4664302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793</xdr:row>
      <xdr:rowOff>44827</xdr:rowOff>
    </xdr:from>
    <xdr:ext cx="4680000" cy="2632500"/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00000000-0008-0000-08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8" y="63281302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71558</xdr:colOff>
      <xdr:row>824</xdr:row>
      <xdr:rowOff>93974</xdr:rowOff>
    </xdr:from>
    <xdr:ext cx="4680000" cy="2632500"/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00000000-0008-0000-08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8008" y="69235949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58513</xdr:colOff>
      <xdr:row>856</xdr:row>
      <xdr:rowOff>134471</xdr:rowOff>
    </xdr:from>
    <xdr:ext cx="4680000" cy="1974725"/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00000000-0008-0000-0800-0000F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4963" y="75372446"/>
          <a:ext cx="4680000" cy="1974725"/>
        </a:xfrm>
        <a:prstGeom prst="rect">
          <a:avLst/>
        </a:prstGeom>
      </xdr:spPr>
    </xdr:pic>
    <xdr:clientData/>
  </xdr:oneCellAnchor>
  <xdr:oneCellAnchor>
    <xdr:from>
      <xdr:col>3</xdr:col>
      <xdr:colOff>57794</xdr:colOff>
      <xdr:row>886</xdr:row>
      <xdr:rowOff>168090</xdr:rowOff>
    </xdr:from>
    <xdr:ext cx="4680000" cy="1909980"/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00000000-0008-0000-0800-0000F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4244" y="81121065"/>
          <a:ext cx="4680000" cy="1909980"/>
        </a:xfrm>
        <a:prstGeom prst="rect">
          <a:avLst/>
        </a:prstGeom>
      </xdr:spPr>
    </xdr:pic>
    <xdr:clientData/>
  </xdr:oneCellAnchor>
  <xdr:oneCellAnchor>
    <xdr:from>
      <xdr:col>3</xdr:col>
      <xdr:colOff>60436</xdr:colOff>
      <xdr:row>918</xdr:row>
      <xdr:rowOff>172572</xdr:rowOff>
    </xdr:from>
    <xdr:ext cx="4680000" cy="1885701"/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00000000-0008-0000-0800-00000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886" y="87221547"/>
          <a:ext cx="4680000" cy="1885701"/>
        </a:xfrm>
        <a:prstGeom prst="rect">
          <a:avLst/>
        </a:prstGeom>
      </xdr:spPr>
    </xdr:pic>
    <xdr:clientData/>
  </xdr:oneCellAnchor>
  <xdr:oneCellAnchor>
    <xdr:from>
      <xdr:col>3</xdr:col>
      <xdr:colOff>2409824</xdr:colOff>
      <xdr:row>471</xdr:row>
      <xdr:rowOff>76200</xdr:rowOff>
    </xdr:from>
    <xdr:ext cx="2286000" cy="1080000"/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00000000-0008-0000-0800-00000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1971675"/>
          <a:ext cx="2286000" cy="1080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471</xdr:row>
      <xdr:rowOff>66676</xdr:rowOff>
    </xdr:from>
    <xdr:ext cx="2244000" cy="1224000"/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00000000-0008-0000-0800-00000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2151"/>
          <a:ext cx="2244000" cy="1224000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510</xdr:row>
      <xdr:rowOff>190497</xdr:rowOff>
    </xdr:from>
    <xdr:ext cx="4680000" cy="3739029"/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00000000-0008-0000-08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9" y="9515472"/>
          <a:ext cx="4680000" cy="3739029"/>
        </a:xfrm>
        <a:prstGeom prst="rect">
          <a:avLst/>
        </a:prstGeom>
      </xdr:spPr>
    </xdr:pic>
    <xdr:clientData/>
  </xdr:oneCellAnchor>
  <xdr:oneCellAnchor>
    <xdr:from>
      <xdr:col>3</xdr:col>
      <xdr:colOff>2409824</xdr:colOff>
      <xdr:row>502</xdr:row>
      <xdr:rowOff>76200</xdr:rowOff>
    </xdr:from>
    <xdr:ext cx="2286000" cy="1080000"/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00000000-0008-0000-0800-00000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7877175"/>
          <a:ext cx="2286000" cy="1080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502</xdr:row>
      <xdr:rowOff>66676</xdr:rowOff>
    </xdr:from>
    <xdr:ext cx="2244000" cy="1224000"/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00000000-0008-0000-0800-00000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7867651"/>
          <a:ext cx="2244000" cy="1224000"/>
        </a:xfrm>
        <a:prstGeom prst="rect">
          <a:avLst/>
        </a:prstGeom>
      </xdr:spPr>
    </xdr:pic>
    <xdr:clientData/>
  </xdr:oneCellAnchor>
  <xdr:oneCellAnchor>
    <xdr:from>
      <xdr:col>3</xdr:col>
      <xdr:colOff>2409824</xdr:colOff>
      <xdr:row>533</xdr:row>
      <xdr:rowOff>76200</xdr:rowOff>
    </xdr:from>
    <xdr:ext cx="2286000" cy="1080000"/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00000000-0008-0000-0800-00000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13782675"/>
          <a:ext cx="2286000" cy="1080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533</xdr:row>
      <xdr:rowOff>66676</xdr:rowOff>
    </xdr:from>
    <xdr:ext cx="2244000" cy="1224000"/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00000000-0008-0000-0800-00000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3773151"/>
          <a:ext cx="2244000" cy="1224000"/>
        </a:xfrm>
        <a:prstGeom prst="rect">
          <a:avLst/>
        </a:prstGeom>
      </xdr:spPr>
    </xdr:pic>
    <xdr:clientData/>
  </xdr:oneCellAnchor>
  <xdr:oneCellAnchor>
    <xdr:from>
      <xdr:col>3</xdr:col>
      <xdr:colOff>2409824</xdr:colOff>
      <xdr:row>564</xdr:row>
      <xdr:rowOff>76200</xdr:rowOff>
    </xdr:from>
    <xdr:ext cx="2286000" cy="1080000"/>
    <xdr:pic>
      <xdr:nvPicPr>
        <xdr:cNvPr id="264" name="Рисунок 263">
          <a:extLst>
            <a:ext uri="{FF2B5EF4-FFF2-40B4-BE49-F238E27FC236}">
              <a16:creationId xmlns="" xmlns:a16="http://schemas.microsoft.com/office/drawing/2014/main" id="{00000000-0008-0000-0800-00000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19688175"/>
          <a:ext cx="2286000" cy="1080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564</xdr:row>
      <xdr:rowOff>66676</xdr:rowOff>
    </xdr:from>
    <xdr:ext cx="2244000" cy="1224000"/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00000000-0008-0000-0800-00000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19678651"/>
          <a:ext cx="2244000" cy="1224000"/>
        </a:xfrm>
        <a:prstGeom prst="rect">
          <a:avLst/>
        </a:prstGeom>
      </xdr:spPr>
    </xdr:pic>
    <xdr:clientData/>
  </xdr:oneCellAnchor>
  <xdr:oneCellAnchor>
    <xdr:from>
      <xdr:col>3</xdr:col>
      <xdr:colOff>2409824</xdr:colOff>
      <xdr:row>595</xdr:row>
      <xdr:rowOff>76200</xdr:rowOff>
    </xdr:from>
    <xdr:ext cx="2286000" cy="1080000"/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00000000-0008-0000-0800-00000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25593675"/>
          <a:ext cx="2286000" cy="1080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595</xdr:row>
      <xdr:rowOff>66676</xdr:rowOff>
    </xdr:from>
    <xdr:ext cx="2244000" cy="1224000"/>
    <xdr:pic>
      <xdr:nvPicPr>
        <xdr:cNvPr id="267" name="Рисунок 266">
          <a:extLst>
            <a:ext uri="{FF2B5EF4-FFF2-40B4-BE49-F238E27FC236}">
              <a16:creationId xmlns="" xmlns:a16="http://schemas.microsoft.com/office/drawing/2014/main" id="{00000000-0008-0000-0800-00000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25584151"/>
          <a:ext cx="2244000" cy="1224000"/>
        </a:xfrm>
        <a:prstGeom prst="rect">
          <a:avLst/>
        </a:prstGeom>
      </xdr:spPr>
    </xdr:pic>
    <xdr:clientData/>
  </xdr:oneCellAnchor>
  <xdr:oneCellAnchor>
    <xdr:from>
      <xdr:col>3</xdr:col>
      <xdr:colOff>2409824</xdr:colOff>
      <xdr:row>626</xdr:row>
      <xdr:rowOff>76200</xdr:rowOff>
    </xdr:from>
    <xdr:ext cx="2286000" cy="1080000"/>
    <xdr:pic>
      <xdr:nvPicPr>
        <xdr:cNvPr id="268" name="Рисунок 267">
          <a:extLst>
            <a:ext uri="{FF2B5EF4-FFF2-40B4-BE49-F238E27FC236}">
              <a16:creationId xmlns="" xmlns:a16="http://schemas.microsoft.com/office/drawing/2014/main" id="{00000000-0008-0000-0800-00000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4" y="31499175"/>
          <a:ext cx="2286000" cy="10800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626</xdr:row>
      <xdr:rowOff>66676</xdr:rowOff>
    </xdr:from>
    <xdr:ext cx="2244000" cy="1224000"/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00000000-0008-0000-0800-00000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0" y="31489651"/>
          <a:ext cx="2244000" cy="1224000"/>
        </a:xfrm>
        <a:prstGeom prst="rect">
          <a:avLst/>
        </a:prstGeom>
      </xdr:spPr>
    </xdr:pic>
    <xdr:clientData/>
  </xdr:oneCellAnchor>
  <xdr:oneCellAnchor>
    <xdr:from>
      <xdr:col>3</xdr:col>
      <xdr:colOff>1000122</xdr:colOff>
      <xdr:row>655</xdr:row>
      <xdr:rowOff>47626</xdr:rowOff>
    </xdr:from>
    <xdr:ext cx="2899049" cy="1368000"/>
    <xdr:pic>
      <xdr:nvPicPr>
        <xdr:cNvPr id="270" name="Рисунок 269">
          <a:extLst>
            <a:ext uri="{FF2B5EF4-FFF2-40B4-BE49-F238E27FC236}">
              <a16:creationId xmlns="" xmlns:a16="http://schemas.microsoft.com/office/drawing/2014/main" id="{00000000-0008-0000-0800-00000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6572" y="36995101"/>
          <a:ext cx="2899049" cy="1368000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662</xdr:row>
      <xdr:rowOff>171450</xdr:rowOff>
    </xdr:from>
    <xdr:ext cx="2961093" cy="972000"/>
    <xdr:pic>
      <xdr:nvPicPr>
        <xdr:cNvPr id="271" name="Рисунок 270">
          <a:extLst>
            <a:ext uri="{FF2B5EF4-FFF2-40B4-BE49-F238E27FC236}">
              <a16:creationId xmlns="" xmlns:a16="http://schemas.microsoft.com/office/drawing/2014/main" id="{00000000-0008-0000-0800-00000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0" y="38452425"/>
          <a:ext cx="2961093" cy="972000"/>
        </a:xfrm>
        <a:prstGeom prst="rect">
          <a:avLst/>
        </a:prstGeom>
      </xdr:spPr>
    </xdr:pic>
    <xdr:clientData/>
  </xdr:oneCellAnchor>
  <xdr:oneCellAnchor>
    <xdr:from>
      <xdr:col>3</xdr:col>
      <xdr:colOff>1000122</xdr:colOff>
      <xdr:row>686</xdr:row>
      <xdr:rowOff>114301</xdr:rowOff>
    </xdr:from>
    <xdr:ext cx="2899049" cy="1368000"/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00000000-0008-0000-0800-00001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6572" y="42967276"/>
          <a:ext cx="2899049" cy="1368000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694</xdr:row>
      <xdr:rowOff>47625</xdr:rowOff>
    </xdr:from>
    <xdr:ext cx="2961093" cy="972000"/>
    <xdr:pic>
      <xdr:nvPicPr>
        <xdr:cNvPr id="273" name="Рисунок 272">
          <a:extLst>
            <a:ext uri="{FF2B5EF4-FFF2-40B4-BE49-F238E27FC236}">
              <a16:creationId xmlns="" xmlns:a16="http://schemas.microsoft.com/office/drawing/2014/main" id="{00000000-0008-0000-0800-00001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0" y="44424600"/>
          <a:ext cx="2961093" cy="972000"/>
        </a:xfrm>
        <a:prstGeom prst="rect">
          <a:avLst/>
        </a:prstGeom>
      </xdr:spPr>
    </xdr:pic>
    <xdr:clientData/>
  </xdr:oneCellAnchor>
  <xdr:oneCellAnchor>
    <xdr:from>
      <xdr:col>3</xdr:col>
      <xdr:colOff>1000122</xdr:colOff>
      <xdr:row>717</xdr:row>
      <xdr:rowOff>114301</xdr:rowOff>
    </xdr:from>
    <xdr:ext cx="2899049" cy="1368000"/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00000000-0008-0000-0800-00001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6572" y="48872776"/>
          <a:ext cx="2899049" cy="1368000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725</xdr:row>
      <xdr:rowOff>47625</xdr:rowOff>
    </xdr:from>
    <xdr:ext cx="2961093" cy="972000"/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00000000-0008-0000-0800-00001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0" y="50330100"/>
          <a:ext cx="2961093" cy="972000"/>
        </a:xfrm>
        <a:prstGeom prst="rect">
          <a:avLst/>
        </a:prstGeom>
      </xdr:spPr>
    </xdr:pic>
    <xdr:clientData/>
  </xdr:oneCellAnchor>
  <xdr:oneCellAnchor>
    <xdr:from>
      <xdr:col>3</xdr:col>
      <xdr:colOff>1000122</xdr:colOff>
      <xdr:row>748</xdr:row>
      <xdr:rowOff>171451</xdr:rowOff>
    </xdr:from>
    <xdr:ext cx="2899049" cy="1368000"/>
    <xdr:pic>
      <xdr:nvPicPr>
        <xdr:cNvPr id="276" name="Рисунок 275">
          <a:extLst>
            <a:ext uri="{FF2B5EF4-FFF2-40B4-BE49-F238E27FC236}">
              <a16:creationId xmlns="" xmlns:a16="http://schemas.microsoft.com/office/drawing/2014/main" id="{00000000-0008-0000-0800-00001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6572" y="54835426"/>
          <a:ext cx="2899049" cy="1368000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756</xdr:row>
      <xdr:rowOff>104775</xdr:rowOff>
    </xdr:from>
    <xdr:ext cx="2961093" cy="972000"/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00000000-0008-0000-0800-00001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0" y="56292750"/>
          <a:ext cx="2961093" cy="972000"/>
        </a:xfrm>
        <a:prstGeom prst="rect">
          <a:avLst/>
        </a:prstGeom>
      </xdr:spPr>
    </xdr:pic>
    <xdr:clientData/>
  </xdr:oneCellAnchor>
  <xdr:oneCellAnchor>
    <xdr:from>
      <xdr:col>3</xdr:col>
      <xdr:colOff>704847</xdr:colOff>
      <xdr:row>780</xdr:row>
      <xdr:rowOff>104774</xdr:rowOff>
    </xdr:from>
    <xdr:ext cx="3419426" cy="1224000"/>
    <xdr:pic>
      <xdr:nvPicPr>
        <xdr:cNvPr id="278" name="Рисунок 277">
          <a:extLst>
            <a:ext uri="{FF2B5EF4-FFF2-40B4-BE49-F238E27FC236}">
              <a16:creationId xmlns="" xmlns:a16="http://schemas.microsoft.com/office/drawing/2014/main" id="{00000000-0008-0000-0800-00001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1297" y="60864749"/>
          <a:ext cx="3419426" cy="1224000"/>
        </a:xfrm>
        <a:prstGeom prst="rect">
          <a:avLst/>
        </a:prstGeom>
      </xdr:spPr>
    </xdr:pic>
    <xdr:clientData/>
  </xdr:oneCellAnchor>
  <xdr:oneCellAnchor>
    <xdr:from>
      <xdr:col>3</xdr:col>
      <xdr:colOff>695325</xdr:colOff>
      <xdr:row>787</xdr:row>
      <xdr:rowOff>66674</xdr:rowOff>
    </xdr:from>
    <xdr:ext cx="3320786" cy="1080000"/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00000000-0008-0000-0800-00001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1775" y="62160149"/>
          <a:ext cx="3320786" cy="1080000"/>
        </a:xfrm>
        <a:prstGeom prst="rect">
          <a:avLst/>
        </a:prstGeom>
      </xdr:spPr>
    </xdr:pic>
    <xdr:clientData/>
  </xdr:oneCellAnchor>
  <xdr:oneCellAnchor>
    <xdr:from>
      <xdr:col>3</xdr:col>
      <xdr:colOff>704847</xdr:colOff>
      <xdr:row>811</xdr:row>
      <xdr:rowOff>104774</xdr:rowOff>
    </xdr:from>
    <xdr:ext cx="3419426" cy="1224000"/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00000000-0008-0000-0800-00001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1297" y="66770249"/>
          <a:ext cx="3419426" cy="1224000"/>
        </a:xfrm>
        <a:prstGeom prst="rect">
          <a:avLst/>
        </a:prstGeom>
      </xdr:spPr>
    </xdr:pic>
    <xdr:clientData/>
  </xdr:oneCellAnchor>
  <xdr:oneCellAnchor>
    <xdr:from>
      <xdr:col>3</xdr:col>
      <xdr:colOff>695325</xdr:colOff>
      <xdr:row>818</xdr:row>
      <xdr:rowOff>66674</xdr:rowOff>
    </xdr:from>
    <xdr:ext cx="3320786" cy="1080000"/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00000000-0008-0000-0800-00001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1775" y="68065649"/>
          <a:ext cx="3320786" cy="1080000"/>
        </a:xfrm>
        <a:prstGeom prst="rect">
          <a:avLst/>
        </a:prstGeom>
      </xdr:spPr>
    </xdr:pic>
    <xdr:clientData/>
  </xdr:oneCellAnchor>
  <xdr:oneCellAnchor>
    <xdr:from>
      <xdr:col>3</xdr:col>
      <xdr:colOff>704847</xdr:colOff>
      <xdr:row>842</xdr:row>
      <xdr:rowOff>104774</xdr:rowOff>
    </xdr:from>
    <xdr:ext cx="3419426" cy="1224000"/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00000000-0008-0000-0800-00001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1297" y="72675749"/>
          <a:ext cx="3419426" cy="1224000"/>
        </a:xfrm>
        <a:prstGeom prst="rect">
          <a:avLst/>
        </a:prstGeom>
      </xdr:spPr>
    </xdr:pic>
    <xdr:clientData/>
  </xdr:oneCellAnchor>
  <xdr:oneCellAnchor>
    <xdr:from>
      <xdr:col>3</xdr:col>
      <xdr:colOff>695325</xdr:colOff>
      <xdr:row>849</xdr:row>
      <xdr:rowOff>66674</xdr:rowOff>
    </xdr:from>
    <xdr:ext cx="3320786" cy="1080000"/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00000000-0008-0000-0800-00001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1775" y="73971149"/>
          <a:ext cx="3320786" cy="1080000"/>
        </a:xfrm>
        <a:prstGeom prst="rect">
          <a:avLst/>
        </a:prstGeom>
      </xdr:spPr>
    </xdr:pic>
    <xdr:clientData/>
  </xdr:oneCellAnchor>
  <xdr:oneCellAnchor>
    <xdr:from>
      <xdr:col>3</xdr:col>
      <xdr:colOff>638174</xdr:colOff>
      <xdr:row>873</xdr:row>
      <xdr:rowOff>19050</xdr:rowOff>
    </xdr:from>
    <xdr:ext cx="3480081" cy="1224000"/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00000000-0008-0000-0800-00001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4624" y="78495525"/>
          <a:ext cx="3480081" cy="1224000"/>
        </a:xfrm>
        <a:prstGeom prst="rect">
          <a:avLst/>
        </a:prstGeom>
      </xdr:spPr>
    </xdr:pic>
    <xdr:clientData/>
  </xdr:oneCellAnchor>
  <xdr:oneCellAnchor>
    <xdr:from>
      <xdr:col>3</xdr:col>
      <xdr:colOff>561975</xdr:colOff>
      <xdr:row>879</xdr:row>
      <xdr:rowOff>180974</xdr:rowOff>
    </xdr:from>
    <xdr:ext cx="3630534" cy="1080000"/>
    <xdr:pic>
      <xdr:nvPicPr>
        <xdr:cNvPr id="285" name="Рисунок 284">
          <a:extLst>
            <a:ext uri="{FF2B5EF4-FFF2-40B4-BE49-F238E27FC236}">
              <a16:creationId xmlns="" xmlns:a16="http://schemas.microsoft.com/office/drawing/2014/main" id="{00000000-0008-0000-0800-00001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8425" y="79800449"/>
          <a:ext cx="3630534" cy="1080000"/>
        </a:xfrm>
        <a:prstGeom prst="rect">
          <a:avLst/>
        </a:prstGeom>
      </xdr:spPr>
    </xdr:pic>
    <xdr:clientData/>
  </xdr:oneCellAnchor>
  <xdr:oneCellAnchor>
    <xdr:from>
      <xdr:col>3</xdr:col>
      <xdr:colOff>647699</xdr:colOff>
      <xdr:row>905</xdr:row>
      <xdr:rowOff>57150</xdr:rowOff>
    </xdr:from>
    <xdr:ext cx="3480081" cy="1224000"/>
    <xdr:pic>
      <xdr:nvPicPr>
        <xdr:cNvPr id="286" name="Рисунок 285">
          <a:extLst>
            <a:ext uri="{FF2B5EF4-FFF2-40B4-BE49-F238E27FC236}">
              <a16:creationId xmlns="" xmlns:a16="http://schemas.microsoft.com/office/drawing/2014/main" id="{00000000-0008-0000-0800-00001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4149" y="84629625"/>
          <a:ext cx="3480081" cy="1224000"/>
        </a:xfrm>
        <a:prstGeom prst="rect">
          <a:avLst/>
        </a:prstGeom>
      </xdr:spPr>
    </xdr:pic>
    <xdr:clientData/>
  </xdr:oneCellAnchor>
  <xdr:oneCellAnchor>
    <xdr:from>
      <xdr:col>3</xdr:col>
      <xdr:colOff>571500</xdr:colOff>
      <xdr:row>912</xdr:row>
      <xdr:rowOff>28574</xdr:rowOff>
    </xdr:from>
    <xdr:ext cx="3630534" cy="1080000"/>
    <xdr:pic>
      <xdr:nvPicPr>
        <xdr:cNvPr id="287" name="Рисунок 286">
          <a:extLst>
            <a:ext uri="{FF2B5EF4-FFF2-40B4-BE49-F238E27FC236}">
              <a16:creationId xmlns="" xmlns:a16="http://schemas.microsoft.com/office/drawing/2014/main" id="{00000000-0008-0000-0800-00001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0" y="85934549"/>
          <a:ext cx="3630534" cy="108000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46" name="Стрелка: пятиугольник 145">
          <a:hlinkClick xmlns:r="http://schemas.openxmlformats.org/officeDocument/2006/relationships" r:id="rId1"/>
          <a:extLst>
            <a:ext uri="{FF2B5EF4-FFF2-40B4-BE49-F238E27FC236}">
              <a16:creationId xmlns="" xmlns:a16="http://schemas.microsoft.com/office/drawing/2014/main" id="{00000000-0008-0000-0900-000092000000}"/>
            </a:ext>
          </a:extLst>
        </xdr:cNvPr>
        <xdr:cNvSpPr/>
      </xdr:nvSpPr>
      <xdr:spPr>
        <a:xfrm flipH="1">
          <a:off x="17370875" y="38101"/>
          <a:ext cx="221932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twoCellAnchor editAs="oneCell">
    <xdr:from>
      <xdr:col>3</xdr:col>
      <xdr:colOff>50979</xdr:colOff>
      <xdr:row>12</xdr:row>
      <xdr:rowOff>57711</xdr:rowOff>
    </xdr:from>
    <xdr:to>
      <xdr:col>3</xdr:col>
      <xdr:colOff>4730979</xdr:colOff>
      <xdr:row>31</xdr:row>
      <xdr:rowOff>110857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7429" y="3286686"/>
          <a:ext cx="4680000" cy="3672646"/>
        </a:xfrm>
        <a:prstGeom prst="rect">
          <a:avLst/>
        </a:prstGeom>
      </xdr:spPr>
    </xdr:pic>
    <xdr:clientData/>
  </xdr:twoCellAnchor>
  <xdr:twoCellAnchor editAs="oneCell">
    <xdr:from>
      <xdr:col>3</xdr:col>
      <xdr:colOff>60502</xdr:colOff>
      <xdr:row>73</xdr:row>
      <xdr:rowOff>129428</xdr:rowOff>
    </xdr:from>
    <xdr:to>
      <xdr:col>3</xdr:col>
      <xdr:colOff>4740502</xdr:colOff>
      <xdr:row>91</xdr:row>
      <xdr:rowOff>62030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952" y="14978903"/>
          <a:ext cx="4680000" cy="3361602"/>
        </a:xfrm>
        <a:prstGeom prst="rect">
          <a:avLst/>
        </a:prstGeom>
      </xdr:spPr>
    </xdr:pic>
    <xdr:clientData/>
  </xdr:twoCellAnchor>
  <xdr:twoCellAnchor editAs="oneCell">
    <xdr:from>
      <xdr:col>3</xdr:col>
      <xdr:colOff>50978</xdr:colOff>
      <xdr:row>104</xdr:row>
      <xdr:rowOff>56593</xdr:rowOff>
    </xdr:from>
    <xdr:to>
      <xdr:col>3</xdr:col>
      <xdr:colOff>4730978</xdr:colOff>
      <xdr:row>120</xdr:row>
      <xdr:rowOff>134414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7428" y="20811568"/>
          <a:ext cx="4680000" cy="3125821"/>
        </a:xfrm>
        <a:prstGeom prst="rect">
          <a:avLst/>
        </a:prstGeom>
      </xdr:spPr>
    </xdr:pic>
    <xdr:clientData/>
  </xdr:twoCellAnchor>
  <xdr:twoCellAnchor editAs="oneCell">
    <xdr:from>
      <xdr:col>3</xdr:col>
      <xdr:colOff>50977</xdr:colOff>
      <xdr:row>133</xdr:row>
      <xdr:rowOff>39221</xdr:rowOff>
    </xdr:from>
    <xdr:to>
      <xdr:col>3</xdr:col>
      <xdr:colOff>4730977</xdr:colOff>
      <xdr:row>151</xdr:row>
      <xdr:rowOff>120221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427" y="26318696"/>
          <a:ext cx="4680000" cy="351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55301</xdr:colOff>
      <xdr:row>162</xdr:row>
      <xdr:rowOff>100695</xdr:rowOff>
    </xdr:from>
    <xdr:to>
      <xdr:col>3</xdr:col>
      <xdr:colOff>4735301</xdr:colOff>
      <xdr:row>180</xdr:row>
      <xdr:rowOff>181695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751" y="31904670"/>
          <a:ext cx="4680000" cy="351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57944</xdr:colOff>
      <xdr:row>196</xdr:row>
      <xdr:rowOff>64683</xdr:rowOff>
    </xdr:from>
    <xdr:to>
      <xdr:col>3</xdr:col>
      <xdr:colOff>4737944</xdr:colOff>
      <xdr:row>210</xdr:row>
      <xdr:rowOff>64683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394" y="38345658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52742</xdr:colOff>
      <xdr:row>226</xdr:row>
      <xdr:rowOff>38751</xdr:rowOff>
    </xdr:from>
    <xdr:to>
      <xdr:col>3</xdr:col>
      <xdr:colOff>4732742</xdr:colOff>
      <xdr:row>240</xdr:row>
      <xdr:rowOff>38751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92" y="44034726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60503</xdr:colOff>
      <xdr:row>258</xdr:row>
      <xdr:rowOff>120395</xdr:rowOff>
    </xdr:from>
    <xdr:to>
      <xdr:col>3</xdr:col>
      <xdr:colOff>4740503</xdr:colOff>
      <xdr:row>267</xdr:row>
      <xdr:rowOff>153468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953" y="50212370"/>
          <a:ext cx="4680000" cy="1747573"/>
        </a:xfrm>
        <a:prstGeom prst="rect">
          <a:avLst/>
        </a:prstGeom>
      </xdr:spPr>
    </xdr:pic>
    <xdr:clientData/>
  </xdr:twoCellAnchor>
  <xdr:twoCellAnchor editAs="oneCell">
    <xdr:from>
      <xdr:col>3</xdr:col>
      <xdr:colOff>59710</xdr:colOff>
      <xdr:row>290</xdr:row>
      <xdr:rowOff>30023</xdr:rowOff>
    </xdr:from>
    <xdr:to>
      <xdr:col>3</xdr:col>
      <xdr:colOff>4739710</xdr:colOff>
      <xdr:row>298</xdr:row>
      <xdr:rowOff>119816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160" y="56217998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44982</xdr:colOff>
      <xdr:row>320</xdr:row>
      <xdr:rowOff>165458</xdr:rowOff>
    </xdr:from>
    <xdr:to>
      <xdr:col>3</xdr:col>
      <xdr:colOff>4724982</xdr:colOff>
      <xdr:row>329</xdr:row>
      <xdr:rowOff>64751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1432" y="62068433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350</xdr:row>
      <xdr:rowOff>35315</xdr:rowOff>
    </xdr:from>
    <xdr:to>
      <xdr:col>3</xdr:col>
      <xdr:colOff>4737150</xdr:colOff>
      <xdr:row>358</xdr:row>
      <xdr:rowOff>125108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0" y="67653290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4</xdr:col>
      <xdr:colOff>70906</xdr:colOff>
      <xdr:row>14</xdr:row>
      <xdr:rowOff>90448</xdr:rowOff>
    </xdr:from>
    <xdr:to>
      <xdr:col>4</xdr:col>
      <xdr:colOff>1984943</xdr:colOff>
      <xdr:row>20</xdr:row>
      <xdr:rowOff>104773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twoCellAnchor>
  <xdr:oneCellAnchor>
    <xdr:from>
      <xdr:col>4</xdr:col>
      <xdr:colOff>70906</xdr:colOff>
      <xdr:row>44</xdr:row>
      <xdr:rowOff>90448</xdr:rowOff>
    </xdr:from>
    <xdr:ext cx="1914037" cy="1157325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9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70906</xdr:colOff>
      <xdr:row>74</xdr:row>
      <xdr:rowOff>90448</xdr:rowOff>
    </xdr:from>
    <xdr:ext cx="1914037" cy="1157325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9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70906</xdr:colOff>
      <xdr:row>104</xdr:row>
      <xdr:rowOff>90448</xdr:rowOff>
    </xdr:from>
    <xdr:ext cx="1914037" cy="1157325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70906</xdr:colOff>
      <xdr:row>134</xdr:row>
      <xdr:rowOff>90448</xdr:rowOff>
    </xdr:from>
    <xdr:ext cx="1914037" cy="1157325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9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70906</xdr:colOff>
      <xdr:row>164</xdr:row>
      <xdr:rowOff>90448</xdr:rowOff>
    </xdr:from>
    <xdr:ext cx="1914037" cy="1157325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9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70906</xdr:colOff>
      <xdr:row>194</xdr:row>
      <xdr:rowOff>90448</xdr:rowOff>
    </xdr:from>
    <xdr:ext cx="1914037" cy="1157325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09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70906</xdr:colOff>
      <xdr:row>224</xdr:row>
      <xdr:rowOff>90448</xdr:rowOff>
    </xdr:from>
    <xdr:ext cx="1914037" cy="1157325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9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70906</xdr:colOff>
      <xdr:row>254</xdr:row>
      <xdr:rowOff>90448</xdr:rowOff>
    </xdr:from>
    <xdr:ext cx="1914037" cy="1157325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9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70906</xdr:colOff>
      <xdr:row>284</xdr:row>
      <xdr:rowOff>90448</xdr:rowOff>
    </xdr:from>
    <xdr:ext cx="1914037" cy="1157325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09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70906</xdr:colOff>
      <xdr:row>314</xdr:row>
      <xdr:rowOff>90448</xdr:rowOff>
    </xdr:from>
    <xdr:ext cx="1914037" cy="1157325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09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70906</xdr:colOff>
      <xdr:row>344</xdr:row>
      <xdr:rowOff>90448</xdr:rowOff>
    </xdr:from>
    <xdr:ext cx="1914037" cy="1157325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9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8906" y="370042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375</xdr:row>
      <xdr:rowOff>189308</xdr:rowOff>
    </xdr:from>
    <xdr:ext cx="1869784" cy="1098000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9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381</xdr:row>
      <xdr:rowOff>175023</xdr:rowOff>
    </xdr:from>
    <xdr:ext cx="1863672" cy="1098000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9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370</xdr:row>
      <xdr:rowOff>19048</xdr:rowOff>
    </xdr:from>
    <xdr:ext cx="1876063" cy="1098000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9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364</xdr:row>
      <xdr:rowOff>38100</xdr:rowOff>
    </xdr:from>
    <xdr:ext cx="1857668" cy="1098000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9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387</xdr:row>
      <xdr:rowOff>158354</xdr:rowOff>
    </xdr:from>
    <xdr:ext cx="1865846" cy="1098000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9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405</xdr:row>
      <xdr:rowOff>189308</xdr:rowOff>
    </xdr:from>
    <xdr:ext cx="1869784" cy="1098000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9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411</xdr:row>
      <xdr:rowOff>175023</xdr:rowOff>
    </xdr:from>
    <xdr:ext cx="1863672" cy="1098000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9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400</xdr:row>
      <xdr:rowOff>19048</xdr:rowOff>
    </xdr:from>
    <xdr:ext cx="1876063" cy="1098000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9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394</xdr:row>
      <xdr:rowOff>38100</xdr:rowOff>
    </xdr:from>
    <xdr:ext cx="1857668" cy="1098000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9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417</xdr:row>
      <xdr:rowOff>158354</xdr:rowOff>
    </xdr:from>
    <xdr:ext cx="1865846" cy="1098000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9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435</xdr:row>
      <xdr:rowOff>189308</xdr:rowOff>
    </xdr:from>
    <xdr:ext cx="1869784" cy="1098000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9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441</xdr:row>
      <xdr:rowOff>175023</xdr:rowOff>
    </xdr:from>
    <xdr:ext cx="1863672" cy="1098000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9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430</xdr:row>
      <xdr:rowOff>19048</xdr:rowOff>
    </xdr:from>
    <xdr:ext cx="1876063" cy="1098000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9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424</xdr:row>
      <xdr:rowOff>38100</xdr:rowOff>
    </xdr:from>
    <xdr:ext cx="1857668" cy="1098000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9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447</xdr:row>
      <xdr:rowOff>158354</xdr:rowOff>
    </xdr:from>
    <xdr:ext cx="1865846" cy="1098000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9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465</xdr:row>
      <xdr:rowOff>189308</xdr:rowOff>
    </xdr:from>
    <xdr:ext cx="1869784" cy="1098000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9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471</xdr:row>
      <xdr:rowOff>175023</xdr:rowOff>
    </xdr:from>
    <xdr:ext cx="1863672" cy="1098000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9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460</xdr:row>
      <xdr:rowOff>19048</xdr:rowOff>
    </xdr:from>
    <xdr:ext cx="1876063" cy="1098000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454</xdr:row>
      <xdr:rowOff>38100</xdr:rowOff>
    </xdr:from>
    <xdr:ext cx="1857668" cy="1098000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9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477</xdr:row>
      <xdr:rowOff>158354</xdr:rowOff>
    </xdr:from>
    <xdr:ext cx="1865846" cy="1098000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9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495</xdr:row>
      <xdr:rowOff>189308</xdr:rowOff>
    </xdr:from>
    <xdr:ext cx="1869784" cy="1098000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9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501</xdr:row>
      <xdr:rowOff>175023</xdr:rowOff>
    </xdr:from>
    <xdr:ext cx="1863672" cy="1098000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9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490</xdr:row>
      <xdr:rowOff>19048</xdr:rowOff>
    </xdr:from>
    <xdr:ext cx="1876063" cy="1098000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9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484</xdr:row>
      <xdr:rowOff>38100</xdr:rowOff>
    </xdr:from>
    <xdr:ext cx="1857668" cy="1098000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9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507</xdr:row>
      <xdr:rowOff>158354</xdr:rowOff>
    </xdr:from>
    <xdr:ext cx="1865846" cy="1098000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9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525</xdr:row>
      <xdr:rowOff>189308</xdr:rowOff>
    </xdr:from>
    <xdr:ext cx="1869784" cy="1098000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9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531</xdr:row>
      <xdr:rowOff>175023</xdr:rowOff>
    </xdr:from>
    <xdr:ext cx="1863672" cy="1098000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9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520</xdr:row>
      <xdr:rowOff>19048</xdr:rowOff>
    </xdr:from>
    <xdr:ext cx="1876063" cy="1098000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9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514</xdr:row>
      <xdr:rowOff>38100</xdr:rowOff>
    </xdr:from>
    <xdr:ext cx="1857668" cy="1098000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9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537</xdr:row>
      <xdr:rowOff>158354</xdr:rowOff>
    </xdr:from>
    <xdr:ext cx="1865846" cy="1098000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9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555</xdr:row>
      <xdr:rowOff>189308</xdr:rowOff>
    </xdr:from>
    <xdr:ext cx="1869784" cy="1098000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9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561</xdr:row>
      <xdr:rowOff>175023</xdr:rowOff>
    </xdr:from>
    <xdr:ext cx="1863672" cy="1098000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09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550</xdr:row>
      <xdr:rowOff>19048</xdr:rowOff>
    </xdr:from>
    <xdr:ext cx="1876063" cy="1098000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09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544</xdr:row>
      <xdr:rowOff>38100</xdr:rowOff>
    </xdr:from>
    <xdr:ext cx="1857668" cy="1098000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09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567</xdr:row>
      <xdr:rowOff>158354</xdr:rowOff>
    </xdr:from>
    <xdr:ext cx="1865846" cy="1098000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585</xdr:row>
      <xdr:rowOff>189308</xdr:rowOff>
    </xdr:from>
    <xdr:ext cx="1869784" cy="1098000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09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591</xdr:row>
      <xdr:rowOff>175023</xdr:rowOff>
    </xdr:from>
    <xdr:ext cx="1863672" cy="1098000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9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580</xdr:row>
      <xdr:rowOff>19048</xdr:rowOff>
    </xdr:from>
    <xdr:ext cx="1876063" cy="1098000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09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574</xdr:row>
      <xdr:rowOff>38100</xdr:rowOff>
    </xdr:from>
    <xdr:ext cx="1857668" cy="1098000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09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597</xdr:row>
      <xdr:rowOff>158354</xdr:rowOff>
    </xdr:from>
    <xdr:ext cx="1865846" cy="1098000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09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615</xdr:row>
      <xdr:rowOff>189308</xdr:rowOff>
    </xdr:from>
    <xdr:ext cx="1869784" cy="1098000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9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621</xdr:row>
      <xdr:rowOff>175023</xdr:rowOff>
    </xdr:from>
    <xdr:ext cx="1863672" cy="1098000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09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610</xdr:row>
      <xdr:rowOff>19048</xdr:rowOff>
    </xdr:from>
    <xdr:ext cx="1876063" cy="1098000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604</xdr:row>
      <xdr:rowOff>38100</xdr:rowOff>
    </xdr:from>
    <xdr:ext cx="1857668" cy="1098000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09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627</xdr:row>
      <xdr:rowOff>158354</xdr:rowOff>
    </xdr:from>
    <xdr:ext cx="1865846" cy="1098000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09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645</xdr:row>
      <xdr:rowOff>189308</xdr:rowOff>
    </xdr:from>
    <xdr:ext cx="1869784" cy="1098000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09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651</xdr:row>
      <xdr:rowOff>175023</xdr:rowOff>
    </xdr:from>
    <xdr:ext cx="1863672" cy="1098000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09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640</xdr:row>
      <xdr:rowOff>19048</xdr:rowOff>
    </xdr:from>
    <xdr:ext cx="1876063" cy="1098000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9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634</xdr:row>
      <xdr:rowOff>38100</xdr:rowOff>
    </xdr:from>
    <xdr:ext cx="1857668" cy="1098000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9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657</xdr:row>
      <xdr:rowOff>158354</xdr:rowOff>
    </xdr:from>
    <xdr:ext cx="1865846" cy="1098000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09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675</xdr:row>
      <xdr:rowOff>189308</xdr:rowOff>
    </xdr:from>
    <xdr:ext cx="1869784" cy="1098000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9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681</xdr:row>
      <xdr:rowOff>175023</xdr:rowOff>
    </xdr:from>
    <xdr:ext cx="1863672" cy="1098000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09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670</xdr:row>
      <xdr:rowOff>19048</xdr:rowOff>
    </xdr:from>
    <xdr:ext cx="1876063" cy="1098000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09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664</xdr:row>
      <xdr:rowOff>38100</xdr:rowOff>
    </xdr:from>
    <xdr:ext cx="1857668" cy="1098000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09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687</xdr:row>
      <xdr:rowOff>158354</xdr:rowOff>
    </xdr:from>
    <xdr:ext cx="1865846" cy="1098000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9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705</xdr:row>
      <xdr:rowOff>189308</xdr:rowOff>
    </xdr:from>
    <xdr:ext cx="1869784" cy="1098000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9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2693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711</xdr:row>
      <xdr:rowOff>175023</xdr:rowOff>
    </xdr:from>
    <xdr:ext cx="1863672" cy="1098000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9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3822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700</xdr:row>
      <xdr:rowOff>19048</xdr:rowOff>
    </xdr:from>
    <xdr:ext cx="1876063" cy="1098000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9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71570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694</xdr:row>
      <xdr:rowOff>38100</xdr:rowOff>
    </xdr:from>
    <xdr:ext cx="1857668" cy="1098000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09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0446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717</xdr:row>
      <xdr:rowOff>158354</xdr:rowOff>
    </xdr:from>
    <xdr:ext cx="1865846" cy="1098000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09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74948654"/>
          <a:ext cx="1865846" cy="1098000"/>
        </a:xfrm>
        <a:prstGeom prst="rect">
          <a:avLst/>
        </a:prstGeom>
      </xdr:spPr>
    </xdr:pic>
    <xdr:clientData/>
  </xdr:oneCellAnchor>
  <xdr:twoCellAnchor editAs="oneCell">
    <xdr:from>
      <xdr:col>3</xdr:col>
      <xdr:colOff>19050</xdr:colOff>
      <xdr:row>4</xdr:row>
      <xdr:rowOff>123825</xdr:rowOff>
    </xdr:from>
    <xdr:to>
      <xdr:col>3</xdr:col>
      <xdr:colOff>2336923</xdr:colOff>
      <xdr:row>11</xdr:row>
      <xdr:rowOff>14325</xdr:rowOff>
    </xdr:to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0900-0000A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1828800"/>
          <a:ext cx="2317873" cy="12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2276473</xdr:colOff>
      <xdr:row>4</xdr:row>
      <xdr:rowOff>114300</xdr:rowOff>
    </xdr:from>
    <xdr:to>
      <xdr:col>3</xdr:col>
      <xdr:colOff>4769304</xdr:colOff>
      <xdr:row>10</xdr:row>
      <xdr:rowOff>51300</xdr:rowOff>
    </xdr:to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09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1819275"/>
          <a:ext cx="2492831" cy="1080000"/>
        </a:xfrm>
        <a:prstGeom prst="rect">
          <a:avLst/>
        </a:prstGeom>
      </xdr:spPr>
    </xdr:pic>
    <xdr:clientData/>
  </xdr:twoCellAnchor>
  <xdr:oneCellAnchor>
    <xdr:from>
      <xdr:col>3</xdr:col>
      <xdr:colOff>981075</xdr:colOff>
      <xdr:row>753</xdr:row>
      <xdr:rowOff>180975</xdr:rowOff>
    </xdr:from>
    <xdr:ext cx="2939088" cy="1332000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09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144694275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50979</xdr:colOff>
      <xdr:row>42</xdr:row>
      <xdr:rowOff>57711</xdr:rowOff>
    </xdr:from>
    <xdr:ext cx="4680000" cy="3672646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0900-0000A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7429" y="3286686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34</xdr:row>
      <xdr:rowOff>123825</xdr:rowOff>
    </xdr:from>
    <xdr:ext cx="2317873" cy="1224000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09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182880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2276473</xdr:colOff>
      <xdr:row>34</xdr:row>
      <xdr:rowOff>114300</xdr:rowOff>
    </xdr:from>
    <xdr:ext cx="2492831" cy="1080000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09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181927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64</xdr:row>
      <xdr:rowOff>123825</xdr:rowOff>
    </xdr:from>
    <xdr:ext cx="2317873" cy="1224000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09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182880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2276473</xdr:colOff>
      <xdr:row>64</xdr:row>
      <xdr:rowOff>114300</xdr:rowOff>
    </xdr:from>
    <xdr:ext cx="2492831" cy="1080000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0900-0000A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181927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94</xdr:row>
      <xdr:rowOff>123825</xdr:rowOff>
    </xdr:from>
    <xdr:ext cx="2317873" cy="1224000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09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182880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2276473</xdr:colOff>
      <xdr:row>94</xdr:row>
      <xdr:rowOff>114300</xdr:rowOff>
    </xdr:from>
    <xdr:ext cx="2492831" cy="1080000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09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181927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125</xdr:row>
      <xdr:rowOff>57150</xdr:rowOff>
    </xdr:from>
    <xdr:ext cx="2317873" cy="1224000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09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24812625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2276473</xdr:colOff>
      <xdr:row>125</xdr:row>
      <xdr:rowOff>47625</xdr:rowOff>
    </xdr:from>
    <xdr:ext cx="2492831" cy="1080000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09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24803100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155</xdr:row>
      <xdr:rowOff>57150</xdr:rowOff>
    </xdr:from>
    <xdr:ext cx="2317873" cy="1224000"/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0900-0000B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24812625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2276473</xdr:colOff>
      <xdr:row>155</xdr:row>
      <xdr:rowOff>47625</xdr:rowOff>
    </xdr:from>
    <xdr:ext cx="2492831" cy="1080000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09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24803100"/>
          <a:ext cx="2492831" cy="1080000"/>
        </a:xfrm>
        <a:prstGeom prst="rect">
          <a:avLst/>
        </a:prstGeom>
      </xdr:spPr>
    </xdr:pic>
    <xdr:clientData/>
  </xdr:oneCellAnchor>
  <xdr:twoCellAnchor editAs="oneCell">
    <xdr:from>
      <xdr:col>3</xdr:col>
      <xdr:colOff>1009652</xdr:colOff>
      <xdr:row>183</xdr:row>
      <xdr:rowOff>152400</xdr:rowOff>
    </xdr:from>
    <xdr:to>
      <xdr:col>3</xdr:col>
      <xdr:colOff>3948740</xdr:colOff>
      <xdr:row>190</xdr:row>
      <xdr:rowOff>150900</xdr:rowOff>
    </xdr:to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0900-0000B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2" y="35956875"/>
          <a:ext cx="2939088" cy="133200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838200</xdr:colOff>
      <xdr:row>191</xdr:row>
      <xdr:rowOff>57150</xdr:rowOff>
    </xdr:from>
    <xdr:to>
      <xdr:col>3</xdr:col>
      <xdr:colOff>3831459</xdr:colOff>
      <xdr:row>196</xdr:row>
      <xdr:rowOff>81811</xdr:rowOff>
    </xdr:to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0900-0000B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37385625"/>
          <a:ext cx="2993259" cy="977161"/>
        </a:xfrm>
        <a:prstGeom prst="rect">
          <a:avLst/>
        </a:prstGeom>
      </xdr:spPr>
    </xdr:pic>
    <xdr:clientData/>
  </xdr:twoCellAnchor>
  <xdr:oneCellAnchor>
    <xdr:from>
      <xdr:col>3</xdr:col>
      <xdr:colOff>1009652</xdr:colOff>
      <xdr:row>213</xdr:row>
      <xdr:rowOff>152400</xdr:rowOff>
    </xdr:from>
    <xdr:ext cx="2939088" cy="1332000"/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0000000-0008-0000-0900-0000B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2" y="35956875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221</xdr:row>
      <xdr:rowOff>57150</xdr:rowOff>
    </xdr:from>
    <xdr:ext cx="2993259" cy="977161"/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0900-0000B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37385625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1009652</xdr:colOff>
      <xdr:row>244</xdr:row>
      <xdr:rowOff>28575</xdr:rowOff>
    </xdr:from>
    <xdr:ext cx="2939088" cy="1332000"/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0900-0000B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2" y="47453550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251</xdr:row>
      <xdr:rowOff>123825</xdr:rowOff>
    </xdr:from>
    <xdr:ext cx="2993259" cy="977161"/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0900-0000B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48882300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1009652</xdr:colOff>
      <xdr:row>274</xdr:row>
      <xdr:rowOff>133350</xdr:rowOff>
    </xdr:from>
    <xdr:ext cx="2939088" cy="1332000"/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00000000-0008-0000-0900-0000C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2" y="53273325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282</xdr:row>
      <xdr:rowOff>38100</xdr:rowOff>
    </xdr:from>
    <xdr:ext cx="2993259" cy="977161"/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9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54702075"/>
          <a:ext cx="2993259" cy="977161"/>
        </a:xfrm>
        <a:prstGeom prst="rect">
          <a:avLst/>
        </a:prstGeom>
      </xdr:spPr>
    </xdr:pic>
    <xdr:clientData/>
  </xdr:oneCellAnchor>
  <xdr:twoCellAnchor editAs="oneCell">
    <xdr:from>
      <xdr:col>3</xdr:col>
      <xdr:colOff>641394</xdr:colOff>
      <xdr:row>305</xdr:row>
      <xdr:rowOff>133350</xdr:rowOff>
    </xdr:from>
    <xdr:to>
      <xdr:col>3</xdr:col>
      <xdr:colOff>4029075</xdr:colOff>
      <xdr:row>312</xdr:row>
      <xdr:rowOff>70762</xdr:rowOff>
    </xdr:to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0900-0000C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7844" y="59178825"/>
          <a:ext cx="3387681" cy="1270912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523875</xdr:colOff>
      <xdr:row>313</xdr:row>
      <xdr:rowOff>87293</xdr:rowOff>
    </xdr:from>
    <xdr:to>
      <xdr:col>3</xdr:col>
      <xdr:colOff>4114800</xdr:colOff>
      <xdr:row>318</xdr:row>
      <xdr:rowOff>165598</xdr:rowOff>
    </xdr:to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00000000-0008-0000-0900-0000C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00325" y="60656768"/>
          <a:ext cx="3590925" cy="1030805"/>
        </a:xfrm>
        <a:prstGeom prst="rect">
          <a:avLst/>
        </a:prstGeom>
      </xdr:spPr>
    </xdr:pic>
    <xdr:clientData/>
  </xdr:twoCellAnchor>
  <xdr:oneCellAnchor>
    <xdr:from>
      <xdr:col>3</xdr:col>
      <xdr:colOff>641394</xdr:colOff>
      <xdr:row>335</xdr:row>
      <xdr:rowOff>133350</xdr:rowOff>
    </xdr:from>
    <xdr:ext cx="3387681" cy="1270912"/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0900-0000C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7844" y="59178825"/>
          <a:ext cx="3387681" cy="1270912"/>
        </a:xfrm>
        <a:prstGeom prst="rect">
          <a:avLst/>
        </a:prstGeom>
      </xdr:spPr>
    </xdr:pic>
    <xdr:clientData/>
  </xdr:oneCellAnchor>
  <xdr:oneCellAnchor>
    <xdr:from>
      <xdr:col>3</xdr:col>
      <xdr:colOff>523875</xdr:colOff>
      <xdr:row>343</xdr:row>
      <xdr:rowOff>87293</xdr:rowOff>
    </xdr:from>
    <xdr:ext cx="3590925" cy="1030805"/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00000000-0008-0000-0900-0000C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00325" y="60656768"/>
          <a:ext cx="3590925" cy="1030805"/>
        </a:xfrm>
        <a:prstGeom prst="rect">
          <a:avLst/>
        </a:prstGeom>
      </xdr:spPr>
    </xdr:pic>
    <xdr:clientData/>
  </xdr:oneCellAnchor>
  <xdr:oneCellAnchor>
    <xdr:from>
      <xdr:col>3</xdr:col>
      <xdr:colOff>50979</xdr:colOff>
      <xdr:row>373</xdr:row>
      <xdr:rowOff>57711</xdr:rowOff>
    </xdr:from>
    <xdr:ext cx="4680000" cy="3672646"/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00000000-0008-0000-0900-0000C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7429" y="3286686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60502</xdr:colOff>
      <xdr:row>434</xdr:row>
      <xdr:rowOff>129428</xdr:rowOff>
    </xdr:from>
    <xdr:ext cx="4680000" cy="3361602"/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0900-0000C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952" y="14978903"/>
          <a:ext cx="4680000" cy="3361602"/>
        </a:xfrm>
        <a:prstGeom prst="rect">
          <a:avLst/>
        </a:prstGeom>
      </xdr:spPr>
    </xdr:pic>
    <xdr:clientData/>
  </xdr:oneCellAnchor>
  <xdr:oneCellAnchor>
    <xdr:from>
      <xdr:col>3</xdr:col>
      <xdr:colOff>50978</xdr:colOff>
      <xdr:row>465</xdr:row>
      <xdr:rowOff>56593</xdr:rowOff>
    </xdr:from>
    <xdr:ext cx="4680000" cy="3125821"/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0900-0000C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7428" y="20811568"/>
          <a:ext cx="4680000" cy="3125821"/>
        </a:xfrm>
        <a:prstGeom prst="rect">
          <a:avLst/>
        </a:prstGeom>
      </xdr:spPr>
    </xdr:pic>
    <xdr:clientData/>
  </xdr:oneCellAnchor>
  <xdr:oneCellAnchor>
    <xdr:from>
      <xdr:col>3</xdr:col>
      <xdr:colOff>50977</xdr:colOff>
      <xdr:row>494</xdr:row>
      <xdr:rowOff>39221</xdr:rowOff>
    </xdr:from>
    <xdr:ext cx="4680000" cy="3510000"/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00000000-0008-0000-09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427" y="26318696"/>
          <a:ext cx="4680000" cy="3510000"/>
        </a:xfrm>
        <a:prstGeom prst="rect">
          <a:avLst/>
        </a:prstGeom>
      </xdr:spPr>
    </xdr:pic>
    <xdr:clientData/>
  </xdr:oneCellAnchor>
  <xdr:oneCellAnchor>
    <xdr:from>
      <xdr:col>3</xdr:col>
      <xdr:colOff>55301</xdr:colOff>
      <xdr:row>523</xdr:row>
      <xdr:rowOff>100695</xdr:rowOff>
    </xdr:from>
    <xdr:ext cx="4680000" cy="3510000"/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09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751" y="31904670"/>
          <a:ext cx="4680000" cy="3510000"/>
        </a:xfrm>
        <a:prstGeom prst="rect">
          <a:avLst/>
        </a:prstGeom>
      </xdr:spPr>
    </xdr:pic>
    <xdr:clientData/>
  </xdr:oneCellAnchor>
  <xdr:oneCellAnchor>
    <xdr:from>
      <xdr:col>3</xdr:col>
      <xdr:colOff>57944</xdr:colOff>
      <xdr:row>557</xdr:row>
      <xdr:rowOff>64683</xdr:rowOff>
    </xdr:from>
    <xdr:ext cx="4680000" cy="2674286"/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00000000-0008-0000-09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394" y="38345658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52742</xdr:colOff>
      <xdr:row>587</xdr:row>
      <xdr:rowOff>38751</xdr:rowOff>
    </xdr:from>
    <xdr:ext cx="4680000" cy="2674286"/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9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92" y="44034726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60503</xdr:colOff>
      <xdr:row>619</xdr:row>
      <xdr:rowOff>120395</xdr:rowOff>
    </xdr:from>
    <xdr:ext cx="4680000" cy="1747573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09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953" y="50212370"/>
          <a:ext cx="4680000" cy="1747573"/>
        </a:xfrm>
        <a:prstGeom prst="rect">
          <a:avLst/>
        </a:prstGeom>
      </xdr:spPr>
    </xdr:pic>
    <xdr:clientData/>
  </xdr:oneCellAnchor>
  <xdr:oneCellAnchor>
    <xdr:from>
      <xdr:col>3</xdr:col>
      <xdr:colOff>59710</xdr:colOff>
      <xdr:row>651</xdr:row>
      <xdr:rowOff>30023</xdr:rowOff>
    </xdr:from>
    <xdr:ext cx="4680000" cy="1613793"/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0000000-0008-0000-09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160" y="56217998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44982</xdr:colOff>
      <xdr:row>681</xdr:row>
      <xdr:rowOff>165458</xdr:rowOff>
    </xdr:from>
    <xdr:ext cx="4680000" cy="1613793"/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00000000-0008-0000-09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1432" y="62068433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711</xdr:row>
      <xdr:rowOff>35315</xdr:rowOff>
    </xdr:from>
    <xdr:ext cx="4680000" cy="1613793"/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9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0" y="67653290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365</xdr:row>
      <xdr:rowOff>123825</xdr:rowOff>
    </xdr:from>
    <xdr:ext cx="2317873" cy="1224000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0900-0000D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182880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2276473</xdr:colOff>
      <xdr:row>365</xdr:row>
      <xdr:rowOff>114300</xdr:rowOff>
    </xdr:from>
    <xdr:ext cx="2492831" cy="1080000"/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0900-0000D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181927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50979</xdr:colOff>
      <xdr:row>403</xdr:row>
      <xdr:rowOff>57711</xdr:rowOff>
    </xdr:from>
    <xdr:ext cx="4680000" cy="3672646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9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7429" y="9001686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395</xdr:row>
      <xdr:rowOff>123825</xdr:rowOff>
    </xdr:from>
    <xdr:ext cx="2317873" cy="1224000"/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0900-0000D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754380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2276473</xdr:colOff>
      <xdr:row>395</xdr:row>
      <xdr:rowOff>114300</xdr:rowOff>
    </xdr:from>
    <xdr:ext cx="2492831" cy="1080000"/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0900-0000D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753427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425</xdr:row>
      <xdr:rowOff>123825</xdr:rowOff>
    </xdr:from>
    <xdr:ext cx="2317873" cy="1224000"/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00000000-0008-0000-0900-0000D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1325880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2276473</xdr:colOff>
      <xdr:row>425</xdr:row>
      <xdr:rowOff>114300</xdr:rowOff>
    </xdr:from>
    <xdr:ext cx="2492831" cy="1080000"/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0900-0000D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1324927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455</xdr:row>
      <xdr:rowOff>123825</xdr:rowOff>
    </xdr:from>
    <xdr:ext cx="2317873" cy="1224000"/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0900-0000D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18973800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2276473</xdr:colOff>
      <xdr:row>455</xdr:row>
      <xdr:rowOff>114300</xdr:rowOff>
    </xdr:from>
    <xdr:ext cx="2492831" cy="1080000"/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0900-0000D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18964275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486</xdr:row>
      <xdr:rowOff>57150</xdr:rowOff>
    </xdr:from>
    <xdr:ext cx="2317873" cy="1224000"/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00000000-0008-0000-0900-0000D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24812625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2276473</xdr:colOff>
      <xdr:row>486</xdr:row>
      <xdr:rowOff>47625</xdr:rowOff>
    </xdr:from>
    <xdr:ext cx="2492831" cy="1080000"/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00000000-0008-0000-0900-0000D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24803100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516</xdr:row>
      <xdr:rowOff>57150</xdr:rowOff>
    </xdr:from>
    <xdr:ext cx="2317873" cy="1224000"/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00000000-0008-0000-0900-0000D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30527625"/>
          <a:ext cx="2317873" cy="1224000"/>
        </a:xfrm>
        <a:prstGeom prst="rect">
          <a:avLst/>
        </a:prstGeom>
      </xdr:spPr>
    </xdr:pic>
    <xdr:clientData/>
  </xdr:oneCellAnchor>
  <xdr:oneCellAnchor>
    <xdr:from>
      <xdr:col>3</xdr:col>
      <xdr:colOff>2276473</xdr:colOff>
      <xdr:row>516</xdr:row>
      <xdr:rowOff>47625</xdr:rowOff>
    </xdr:from>
    <xdr:ext cx="2492831" cy="1080000"/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00000000-0008-0000-0900-0000D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52923" y="30518100"/>
          <a:ext cx="2492831" cy="1080000"/>
        </a:xfrm>
        <a:prstGeom prst="rect">
          <a:avLst/>
        </a:prstGeom>
      </xdr:spPr>
    </xdr:pic>
    <xdr:clientData/>
  </xdr:oneCellAnchor>
  <xdr:oneCellAnchor>
    <xdr:from>
      <xdr:col>3</xdr:col>
      <xdr:colOff>1009652</xdr:colOff>
      <xdr:row>544</xdr:row>
      <xdr:rowOff>152400</xdr:rowOff>
    </xdr:from>
    <xdr:ext cx="2939088" cy="1332000"/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0900-0000D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2" y="35956875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552</xdr:row>
      <xdr:rowOff>57150</xdr:rowOff>
    </xdr:from>
    <xdr:ext cx="2993259" cy="977161"/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0900-0000E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37385625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1009652</xdr:colOff>
      <xdr:row>574</xdr:row>
      <xdr:rowOff>152400</xdr:rowOff>
    </xdr:from>
    <xdr:ext cx="2939088" cy="1332000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0900-0000E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2" y="41671875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582</xdr:row>
      <xdr:rowOff>57150</xdr:rowOff>
    </xdr:from>
    <xdr:ext cx="2993259" cy="977161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0900-0000E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43100625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1009652</xdr:colOff>
      <xdr:row>605</xdr:row>
      <xdr:rowOff>28575</xdr:rowOff>
    </xdr:from>
    <xdr:ext cx="2939088" cy="1332000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0900-0000E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2" y="47453550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612</xdr:row>
      <xdr:rowOff>123825</xdr:rowOff>
    </xdr:from>
    <xdr:ext cx="2993259" cy="977161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0900-0000E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48882300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1009652</xdr:colOff>
      <xdr:row>635</xdr:row>
      <xdr:rowOff>133350</xdr:rowOff>
    </xdr:from>
    <xdr:ext cx="2939088" cy="1332000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0900-0000E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2" y="53273325"/>
          <a:ext cx="2939088" cy="1332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643</xdr:row>
      <xdr:rowOff>38100</xdr:rowOff>
    </xdr:from>
    <xdr:ext cx="2993259" cy="977161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09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54702075"/>
          <a:ext cx="2993259" cy="977161"/>
        </a:xfrm>
        <a:prstGeom prst="rect">
          <a:avLst/>
        </a:prstGeom>
      </xdr:spPr>
    </xdr:pic>
    <xdr:clientData/>
  </xdr:oneCellAnchor>
  <xdr:oneCellAnchor>
    <xdr:from>
      <xdr:col>3</xdr:col>
      <xdr:colOff>641394</xdr:colOff>
      <xdr:row>666</xdr:row>
      <xdr:rowOff>133350</xdr:rowOff>
    </xdr:from>
    <xdr:ext cx="3387681" cy="1270912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09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7844" y="59178825"/>
          <a:ext cx="3387681" cy="1270912"/>
        </a:xfrm>
        <a:prstGeom prst="rect">
          <a:avLst/>
        </a:prstGeom>
      </xdr:spPr>
    </xdr:pic>
    <xdr:clientData/>
  </xdr:oneCellAnchor>
  <xdr:oneCellAnchor>
    <xdr:from>
      <xdr:col>3</xdr:col>
      <xdr:colOff>523875</xdr:colOff>
      <xdr:row>674</xdr:row>
      <xdr:rowOff>87293</xdr:rowOff>
    </xdr:from>
    <xdr:ext cx="3590925" cy="1030805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0900-0000E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00325" y="60656768"/>
          <a:ext cx="3590925" cy="1030805"/>
        </a:xfrm>
        <a:prstGeom prst="rect">
          <a:avLst/>
        </a:prstGeom>
      </xdr:spPr>
    </xdr:pic>
    <xdr:clientData/>
  </xdr:oneCellAnchor>
  <xdr:oneCellAnchor>
    <xdr:from>
      <xdr:col>3</xdr:col>
      <xdr:colOff>641394</xdr:colOff>
      <xdr:row>696</xdr:row>
      <xdr:rowOff>133350</xdr:rowOff>
    </xdr:from>
    <xdr:ext cx="3387681" cy="1270912"/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0900-0000E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7844" y="64893825"/>
          <a:ext cx="3387681" cy="1270912"/>
        </a:xfrm>
        <a:prstGeom prst="rect">
          <a:avLst/>
        </a:prstGeom>
      </xdr:spPr>
    </xdr:pic>
    <xdr:clientData/>
  </xdr:oneCellAnchor>
  <xdr:oneCellAnchor>
    <xdr:from>
      <xdr:col>3</xdr:col>
      <xdr:colOff>523875</xdr:colOff>
      <xdr:row>704</xdr:row>
      <xdr:rowOff>87293</xdr:rowOff>
    </xdr:from>
    <xdr:ext cx="3590925" cy="1030805"/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0900-0000E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00325" y="66371768"/>
          <a:ext cx="3590925" cy="1030805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66432</xdr:colOff>
      <xdr:row>15</xdr:row>
      <xdr:rowOff>167210</xdr:rowOff>
    </xdr:from>
    <xdr:to>
      <xdr:col>4</xdr:col>
      <xdr:colOff>1980469</xdr:colOff>
      <xdr:row>21</xdr:row>
      <xdr:rowOff>181535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67685"/>
          <a:ext cx="1914037" cy="1157325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5" name="Стрелка: пятиугольник 14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A00-00000F000000}"/>
            </a:ext>
          </a:extLst>
        </xdr:cNvPr>
        <xdr:cNvSpPr/>
      </xdr:nvSpPr>
      <xdr:spPr>
        <a:xfrm flipH="1">
          <a:off x="17456521" y="38101"/>
          <a:ext cx="2146489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66432</xdr:colOff>
      <xdr:row>47</xdr:row>
      <xdr:rowOff>167210</xdr:rowOff>
    </xdr:from>
    <xdr:ext cx="1914037" cy="1157325"/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67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79</xdr:row>
      <xdr:rowOff>167210</xdr:rowOff>
    </xdr:from>
    <xdr:ext cx="1914037" cy="1157325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67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111</xdr:row>
      <xdr:rowOff>167210</xdr:rowOff>
    </xdr:from>
    <xdr:ext cx="1914037" cy="1157325"/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67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143</xdr:row>
      <xdr:rowOff>167210</xdr:rowOff>
    </xdr:from>
    <xdr:ext cx="1914037" cy="1157325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67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175</xdr:row>
      <xdr:rowOff>167210</xdr:rowOff>
    </xdr:from>
    <xdr:ext cx="1914037" cy="1157325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67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207</xdr:row>
      <xdr:rowOff>167210</xdr:rowOff>
    </xdr:from>
    <xdr:ext cx="1914037" cy="1157325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67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239</xdr:row>
      <xdr:rowOff>167210</xdr:rowOff>
    </xdr:from>
    <xdr:ext cx="1914037" cy="1157325"/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67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271</xdr:row>
      <xdr:rowOff>167210</xdr:rowOff>
    </xdr:from>
    <xdr:ext cx="1914037" cy="1157325"/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67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303</xdr:row>
      <xdr:rowOff>167210</xdr:rowOff>
    </xdr:from>
    <xdr:ext cx="1914037" cy="1157325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52735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335</xdr:row>
      <xdr:rowOff>167210</xdr:rowOff>
    </xdr:from>
    <xdr:ext cx="1914037" cy="1157325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52735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367</xdr:row>
      <xdr:rowOff>167210</xdr:rowOff>
    </xdr:from>
    <xdr:ext cx="1914037" cy="1157325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52735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399</xdr:row>
      <xdr:rowOff>167210</xdr:rowOff>
    </xdr:from>
    <xdr:ext cx="1914037" cy="1157325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5273568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432</xdr:row>
      <xdr:rowOff>160733</xdr:rowOff>
    </xdr:from>
    <xdr:ext cx="1869784" cy="1098000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3514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438</xdr:row>
      <xdr:rowOff>146448</xdr:rowOff>
    </xdr:from>
    <xdr:ext cx="1863672" cy="1098000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4642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426</xdr:row>
      <xdr:rowOff>180973</xdr:rowOff>
    </xdr:from>
    <xdr:ext cx="1876063" cy="1098000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2391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421</xdr:row>
      <xdr:rowOff>9525</xdr:rowOff>
    </xdr:from>
    <xdr:ext cx="1857668" cy="1098000"/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1267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444</xdr:row>
      <xdr:rowOff>129779</xdr:rowOff>
    </xdr:from>
    <xdr:ext cx="1865846" cy="1098000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A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5769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464</xdr:row>
      <xdr:rowOff>160733</xdr:rowOff>
    </xdr:from>
    <xdr:ext cx="1869784" cy="1098000"/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3514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470</xdr:row>
      <xdr:rowOff>146448</xdr:rowOff>
    </xdr:from>
    <xdr:ext cx="1863672" cy="1098000"/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4642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458</xdr:row>
      <xdr:rowOff>180973</xdr:rowOff>
    </xdr:from>
    <xdr:ext cx="1876063" cy="1098000"/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2391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453</xdr:row>
      <xdr:rowOff>9525</xdr:rowOff>
    </xdr:from>
    <xdr:ext cx="1857668" cy="1098000"/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A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1267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476</xdr:row>
      <xdr:rowOff>129779</xdr:rowOff>
    </xdr:from>
    <xdr:ext cx="1865846" cy="1098000"/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A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5769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496</xdr:row>
      <xdr:rowOff>160733</xdr:rowOff>
    </xdr:from>
    <xdr:ext cx="1869784" cy="1098000"/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A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9610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502</xdr:row>
      <xdr:rowOff>146448</xdr:rowOff>
    </xdr:from>
    <xdr:ext cx="1863672" cy="1098000"/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A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90738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490</xdr:row>
      <xdr:rowOff>180973</xdr:rowOff>
    </xdr:from>
    <xdr:ext cx="1876063" cy="1098000"/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A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8487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485</xdr:row>
      <xdr:rowOff>9525</xdr:rowOff>
    </xdr:from>
    <xdr:ext cx="1857668" cy="1098000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A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7363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508</xdr:row>
      <xdr:rowOff>129779</xdr:rowOff>
    </xdr:from>
    <xdr:ext cx="1865846" cy="1098000"/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A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91865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528</xdr:row>
      <xdr:rowOff>160733</xdr:rowOff>
    </xdr:from>
    <xdr:ext cx="1869784" cy="1098000"/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A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9610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534</xdr:row>
      <xdr:rowOff>146448</xdr:rowOff>
    </xdr:from>
    <xdr:ext cx="1863672" cy="1098000"/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A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90738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522</xdr:row>
      <xdr:rowOff>180973</xdr:rowOff>
    </xdr:from>
    <xdr:ext cx="1876063" cy="1098000"/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A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8487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517</xdr:row>
      <xdr:rowOff>9525</xdr:rowOff>
    </xdr:from>
    <xdr:ext cx="1857668" cy="1098000"/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A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7363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540</xdr:row>
      <xdr:rowOff>129779</xdr:rowOff>
    </xdr:from>
    <xdr:ext cx="1865846" cy="1098000"/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0A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91865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560</xdr:row>
      <xdr:rowOff>160733</xdr:rowOff>
    </xdr:from>
    <xdr:ext cx="1869784" cy="1098000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A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9610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566</xdr:row>
      <xdr:rowOff>146448</xdr:rowOff>
    </xdr:from>
    <xdr:ext cx="1863672" cy="1098000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A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90738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554</xdr:row>
      <xdr:rowOff>180973</xdr:rowOff>
    </xdr:from>
    <xdr:ext cx="1876063" cy="1098000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A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8487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549</xdr:row>
      <xdr:rowOff>9525</xdr:rowOff>
    </xdr:from>
    <xdr:ext cx="1857668" cy="1098000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A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7363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572</xdr:row>
      <xdr:rowOff>129779</xdr:rowOff>
    </xdr:from>
    <xdr:ext cx="1865846" cy="1098000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A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91865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592</xdr:row>
      <xdr:rowOff>160733</xdr:rowOff>
    </xdr:from>
    <xdr:ext cx="1869784" cy="1098000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0A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9610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598</xdr:row>
      <xdr:rowOff>146448</xdr:rowOff>
    </xdr:from>
    <xdr:ext cx="1863672" cy="1098000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A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90738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586</xdr:row>
      <xdr:rowOff>180973</xdr:rowOff>
    </xdr:from>
    <xdr:ext cx="1876063" cy="1098000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A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8487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581</xdr:row>
      <xdr:rowOff>9525</xdr:rowOff>
    </xdr:from>
    <xdr:ext cx="1857668" cy="1098000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0A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7363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604</xdr:row>
      <xdr:rowOff>129779</xdr:rowOff>
    </xdr:from>
    <xdr:ext cx="1865846" cy="1098000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0A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91865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624</xdr:row>
      <xdr:rowOff>160733</xdr:rowOff>
    </xdr:from>
    <xdr:ext cx="1869784" cy="1098000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A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9610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630</xdr:row>
      <xdr:rowOff>146448</xdr:rowOff>
    </xdr:from>
    <xdr:ext cx="1863672" cy="1098000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0A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90738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618</xdr:row>
      <xdr:rowOff>180973</xdr:rowOff>
    </xdr:from>
    <xdr:ext cx="1876063" cy="1098000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8487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613</xdr:row>
      <xdr:rowOff>9525</xdr:rowOff>
    </xdr:from>
    <xdr:ext cx="1857668" cy="1098000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7363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636</xdr:row>
      <xdr:rowOff>129779</xdr:rowOff>
    </xdr:from>
    <xdr:ext cx="1865846" cy="1098000"/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0A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91865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656</xdr:row>
      <xdr:rowOff>160733</xdr:rowOff>
    </xdr:from>
    <xdr:ext cx="1869784" cy="1098000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0A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9610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662</xdr:row>
      <xdr:rowOff>146448</xdr:rowOff>
    </xdr:from>
    <xdr:ext cx="1863672" cy="1098000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A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90738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650</xdr:row>
      <xdr:rowOff>180973</xdr:rowOff>
    </xdr:from>
    <xdr:ext cx="1876063" cy="1098000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A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8487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645</xdr:row>
      <xdr:rowOff>9525</xdr:rowOff>
    </xdr:from>
    <xdr:ext cx="1857668" cy="1098000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A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7363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668</xdr:row>
      <xdr:rowOff>129779</xdr:rowOff>
    </xdr:from>
    <xdr:ext cx="1865846" cy="1098000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A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91865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688</xdr:row>
      <xdr:rowOff>160733</xdr:rowOff>
    </xdr:from>
    <xdr:ext cx="1869784" cy="1098000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A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9610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694</xdr:row>
      <xdr:rowOff>146448</xdr:rowOff>
    </xdr:from>
    <xdr:ext cx="1863672" cy="1098000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A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90738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682</xdr:row>
      <xdr:rowOff>180973</xdr:rowOff>
    </xdr:from>
    <xdr:ext cx="1876063" cy="1098000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A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8487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677</xdr:row>
      <xdr:rowOff>9525</xdr:rowOff>
    </xdr:from>
    <xdr:ext cx="1857668" cy="1098000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A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7363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700</xdr:row>
      <xdr:rowOff>129779</xdr:rowOff>
    </xdr:from>
    <xdr:ext cx="1865846" cy="1098000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A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91865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720</xdr:row>
      <xdr:rowOff>160733</xdr:rowOff>
    </xdr:from>
    <xdr:ext cx="1869784" cy="1098000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A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9610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726</xdr:row>
      <xdr:rowOff>146448</xdr:rowOff>
    </xdr:from>
    <xdr:ext cx="1863672" cy="1098000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A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90738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714</xdr:row>
      <xdr:rowOff>180973</xdr:rowOff>
    </xdr:from>
    <xdr:ext cx="1876063" cy="1098000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A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8487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709</xdr:row>
      <xdr:rowOff>9525</xdr:rowOff>
    </xdr:from>
    <xdr:ext cx="1857668" cy="1098000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A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7363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732</xdr:row>
      <xdr:rowOff>129779</xdr:rowOff>
    </xdr:from>
    <xdr:ext cx="1865846" cy="1098000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A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91865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752</xdr:row>
      <xdr:rowOff>160733</xdr:rowOff>
    </xdr:from>
    <xdr:ext cx="1869784" cy="1098000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A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9610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758</xdr:row>
      <xdr:rowOff>146448</xdr:rowOff>
    </xdr:from>
    <xdr:ext cx="1863672" cy="1098000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A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90738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746</xdr:row>
      <xdr:rowOff>180973</xdr:rowOff>
    </xdr:from>
    <xdr:ext cx="1876063" cy="1098000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A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8487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741</xdr:row>
      <xdr:rowOff>9525</xdr:rowOff>
    </xdr:from>
    <xdr:ext cx="1857668" cy="1098000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A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7363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764</xdr:row>
      <xdr:rowOff>129779</xdr:rowOff>
    </xdr:from>
    <xdr:ext cx="1865846" cy="1098000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A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91865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784</xdr:row>
      <xdr:rowOff>160733</xdr:rowOff>
    </xdr:from>
    <xdr:ext cx="1869784" cy="1098000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A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9610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790</xdr:row>
      <xdr:rowOff>146448</xdr:rowOff>
    </xdr:from>
    <xdr:ext cx="1863672" cy="1098000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A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90738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778</xdr:row>
      <xdr:rowOff>180973</xdr:rowOff>
    </xdr:from>
    <xdr:ext cx="1876063" cy="1098000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A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8487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773</xdr:row>
      <xdr:rowOff>9525</xdr:rowOff>
    </xdr:from>
    <xdr:ext cx="1857668" cy="1098000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A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7363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796</xdr:row>
      <xdr:rowOff>129779</xdr:rowOff>
    </xdr:from>
    <xdr:ext cx="1865846" cy="1098000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A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91865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816</xdr:row>
      <xdr:rowOff>160733</xdr:rowOff>
    </xdr:from>
    <xdr:ext cx="1869784" cy="1098000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A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9610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822</xdr:row>
      <xdr:rowOff>146448</xdr:rowOff>
    </xdr:from>
    <xdr:ext cx="1863672" cy="1098000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A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90738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810</xdr:row>
      <xdr:rowOff>180973</xdr:rowOff>
    </xdr:from>
    <xdr:ext cx="1876063" cy="1098000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A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88487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805</xdr:row>
      <xdr:rowOff>9525</xdr:rowOff>
    </xdr:from>
    <xdr:ext cx="1857668" cy="1098000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A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87363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828</xdr:row>
      <xdr:rowOff>129779</xdr:rowOff>
    </xdr:from>
    <xdr:ext cx="1865846" cy="1098000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A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91865054"/>
          <a:ext cx="1865846" cy="1098000"/>
        </a:xfrm>
        <a:prstGeom prst="rect">
          <a:avLst/>
        </a:prstGeom>
      </xdr:spPr>
    </xdr:pic>
    <xdr:clientData/>
  </xdr:oneCellAnchor>
  <xdr:twoCellAnchor editAs="oneCell">
    <xdr:from>
      <xdr:col>3</xdr:col>
      <xdr:colOff>771525</xdr:colOff>
      <xdr:row>10</xdr:row>
      <xdr:rowOff>114300</xdr:rowOff>
    </xdr:from>
    <xdr:to>
      <xdr:col>3</xdr:col>
      <xdr:colOff>3692691</xdr:colOff>
      <xdr:row>15</xdr:row>
      <xdr:rowOff>171958</xdr:rowOff>
    </xdr:to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A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7975" y="2962275"/>
          <a:ext cx="2921166" cy="1010158"/>
        </a:xfrm>
        <a:prstGeom prst="rect">
          <a:avLst/>
        </a:prstGeom>
      </xdr:spPr>
    </xdr:pic>
    <xdr:clientData/>
  </xdr:twoCellAnchor>
  <xdr:twoCellAnchor editAs="oneCell">
    <xdr:from>
      <xdr:col>3</xdr:col>
      <xdr:colOff>790575</xdr:colOff>
      <xdr:row>3</xdr:row>
      <xdr:rowOff>152400</xdr:rowOff>
    </xdr:from>
    <xdr:to>
      <xdr:col>3</xdr:col>
      <xdr:colOff>3816548</xdr:colOff>
      <xdr:row>10</xdr:row>
      <xdr:rowOff>20454</xdr:rowOff>
    </xdr:to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0A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1666875"/>
          <a:ext cx="3025973" cy="1201554"/>
        </a:xfrm>
        <a:prstGeom prst="rect">
          <a:avLst/>
        </a:prstGeom>
      </xdr:spPr>
    </xdr:pic>
    <xdr:clientData/>
  </xdr:twoCellAnchor>
  <xdr:oneCellAnchor>
    <xdr:from>
      <xdr:col>3</xdr:col>
      <xdr:colOff>771525</xdr:colOff>
      <xdr:row>42</xdr:row>
      <xdr:rowOff>114300</xdr:rowOff>
    </xdr:from>
    <xdr:ext cx="2921166" cy="1010158"/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0A00-0000B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7975" y="2962275"/>
          <a:ext cx="2921166" cy="1010158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35</xdr:row>
      <xdr:rowOff>152400</xdr:rowOff>
    </xdr:from>
    <xdr:ext cx="3025973" cy="1201554"/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00000000-0008-0000-0A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1666875"/>
          <a:ext cx="3025973" cy="1201554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74</xdr:row>
      <xdr:rowOff>114300</xdr:rowOff>
    </xdr:from>
    <xdr:ext cx="2921166" cy="1010158"/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0A00-0000B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7975" y="9058275"/>
          <a:ext cx="2921166" cy="1010158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67</xdr:row>
      <xdr:rowOff>152400</xdr:rowOff>
    </xdr:from>
    <xdr:ext cx="3025973" cy="1201554"/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0A00-0000B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7762875"/>
          <a:ext cx="3025973" cy="1201554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106</xdr:row>
      <xdr:rowOff>114300</xdr:rowOff>
    </xdr:from>
    <xdr:ext cx="2921166" cy="1010158"/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0A00-0000B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7975" y="9058275"/>
          <a:ext cx="2921166" cy="1010158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99</xdr:row>
      <xdr:rowOff>152400</xdr:rowOff>
    </xdr:from>
    <xdr:ext cx="3025973" cy="1201554"/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0A00-0000B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7762875"/>
          <a:ext cx="3025973" cy="1201554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138</xdr:row>
      <xdr:rowOff>114300</xdr:rowOff>
    </xdr:from>
    <xdr:ext cx="2921166" cy="1010158"/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A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7975" y="9058275"/>
          <a:ext cx="2921166" cy="1010158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131</xdr:row>
      <xdr:rowOff>152400</xdr:rowOff>
    </xdr:from>
    <xdr:ext cx="3025973" cy="1201554"/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0A00-0000C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7762875"/>
          <a:ext cx="3025973" cy="1201554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171</xdr:row>
      <xdr:rowOff>57150</xdr:rowOff>
    </xdr:from>
    <xdr:ext cx="2921166" cy="1010158"/>
    <xdr:pic>
      <xdr:nvPicPr>
        <xdr:cNvPr id="196" name="Рисунок 195">
          <a:extLst>
            <a:ext uri="{FF2B5EF4-FFF2-40B4-BE49-F238E27FC236}">
              <a16:creationId xmlns="" xmlns:a16="http://schemas.microsoft.com/office/drawing/2014/main" id="{00000000-0008-0000-0A00-0000C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33575625"/>
          <a:ext cx="2921166" cy="1010158"/>
        </a:xfrm>
        <a:prstGeom prst="rect">
          <a:avLst/>
        </a:prstGeom>
      </xdr:spPr>
    </xdr:pic>
    <xdr:clientData/>
  </xdr:oneCellAnchor>
  <xdr:oneCellAnchor>
    <xdr:from>
      <xdr:col>3</xdr:col>
      <xdr:colOff>809625</xdr:colOff>
      <xdr:row>164</xdr:row>
      <xdr:rowOff>95250</xdr:rowOff>
    </xdr:from>
    <xdr:ext cx="3025973" cy="1201554"/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0A00-0000C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86075" y="32280225"/>
          <a:ext cx="3025973" cy="1201554"/>
        </a:xfrm>
        <a:prstGeom prst="rect">
          <a:avLst/>
        </a:prstGeom>
      </xdr:spPr>
    </xdr:pic>
    <xdr:clientData/>
  </xdr:oneCellAnchor>
  <xdr:twoCellAnchor editAs="oneCell">
    <xdr:from>
      <xdr:col>3</xdr:col>
      <xdr:colOff>552450</xdr:colOff>
      <xdr:row>203</xdr:row>
      <xdr:rowOff>171450</xdr:rowOff>
    </xdr:from>
    <xdr:to>
      <xdr:col>3</xdr:col>
      <xdr:colOff>3848221</xdr:colOff>
      <xdr:row>208</xdr:row>
      <xdr:rowOff>182763</xdr:rowOff>
    </xdr:to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0A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8900" y="39785925"/>
          <a:ext cx="3295771" cy="963813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196</xdr:row>
      <xdr:rowOff>95250</xdr:rowOff>
    </xdr:from>
    <xdr:to>
      <xdr:col>3</xdr:col>
      <xdr:colOff>3922762</xdr:colOff>
      <xdr:row>202</xdr:row>
      <xdr:rowOff>145883</xdr:rowOff>
    </xdr:to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A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5" y="38376225"/>
          <a:ext cx="3303637" cy="1193633"/>
        </a:xfrm>
        <a:prstGeom prst="rect">
          <a:avLst/>
        </a:prstGeom>
      </xdr:spPr>
    </xdr:pic>
    <xdr:clientData/>
  </xdr:twoCellAnchor>
  <xdr:oneCellAnchor>
    <xdr:from>
      <xdr:col>3</xdr:col>
      <xdr:colOff>552450</xdr:colOff>
      <xdr:row>235</xdr:row>
      <xdr:rowOff>171450</xdr:rowOff>
    </xdr:from>
    <xdr:ext cx="3295771" cy="963813"/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00000000-0008-0000-0A00-0000C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8900" y="39785925"/>
          <a:ext cx="3295771" cy="963813"/>
        </a:xfrm>
        <a:prstGeom prst="rect">
          <a:avLst/>
        </a:prstGeom>
      </xdr:spPr>
    </xdr:pic>
    <xdr:clientData/>
  </xdr:oneCellAnchor>
  <xdr:oneCellAnchor>
    <xdr:from>
      <xdr:col>3</xdr:col>
      <xdr:colOff>619125</xdr:colOff>
      <xdr:row>228</xdr:row>
      <xdr:rowOff>95250</xdr:rowOff>
    </xdr:from>
    <xdr:ext cx="3303637" cy="1193633"/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0A00-0000C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5" y="38376225"/>
          <a:ext cx="3303637" cy="1193633"/>
        </a:xfrm>
        <a:prstGeom prst="rect">
          <a:avLst/>
        </a:prstGeom>
      </xdr:spPr>
    </xdr:pic>
    <xdr:clientData/>
  </xdr:oneCellAnchor>
  <xdr:oneCellAnchor>
    <xdr:from>
      <xdr:col>3</xdr:col>
      <xdr:colOff>552450</xdr:colOff>
      <xdr:row>267</xdr:row>
      <xdr:rowOff>171450</xdr:rowOff>
    </xdr:from>
    <xdr:ext cx="3295771" cy="963813"/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00000000-0008-0000-0A00-0000C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8900" y="39785925"/>
          <a:ext cx="3295771" cy="963813"/>
        </a:xfrm>
        <a:prstGeom prst="rect">
          <a:avLst/>
        </a:prstGeom>
      </xdr:spPr>
    </xdr:pic>
    <xdr:clientData/>
  </xdr:oneCellAnchor>
  <xdr:oneCellAnchor>
    <xdr:from>
      <xdr:col>3</xdr:col>
      <xdr:colOff>619125</xdr:colOff>
      <xdr:row>260</xdr:row>
      <xdr:rowOff>95250</xdr:rowOff>
    </xdr:from>
    <xdr:ext cx="3303637" cy="1193633"/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0A00-0000C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5" y="38376225"/>
          <a:ext cx="3303637" cy="1193633"/>
        </a:xfrm>
        <a:prstGeom prst="rect">
          <a:avLst/>
        </a:prstGeom>
      </xdr:spPr>
    </xdr:pic>
    <xdr:clientData/>
  </xdr:oneCellAnchor>
  <xdr:oneCellAnchor>
    <xdr:from>
      <xdr:col>3</xdr:col>
      <xdr:colOff>552450</xdr:colOff>
      <xdr:row>301</xdr:row>
      <xdr:rowOff>47625</xdr:rowOff>
    </xdr:from>
    <xdr:ext cx="3295771" cy="963813"/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A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8900" y="58331100"/>
          <a:ext cx="3295771" cy="963813"/>
        </a:xfrm>
        <a:prstGeom prst="rect">
          <a:avLst/>
        </a:prstGeom>
      </xdr:spPr>
    </xdr:pic>
    <xdr:clientData/>
  </xdr:oneCellAnchor>
  <xdr:oneCellAnchor>
    <xdr:from>
      <xdr:col>3</xdr:col>
      <xdr:colOff>619125</xdr:colOff>
      <xdr:row>293</xdr:row>
      <xdr:rowOff>161925</xdr:rowOff>
    </xdr:from>
    <xdr:ext cx="3303637" cy="1193633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0A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5" y="56921400"/>
          <a:ext cx="3303637" cy="1193633"/>
        </a:xfrm>
        <a:prstGeom prst="rect">
          <a:avLst/>
        </a:prstGeom>
      </xdr:spPr>
    </xdr:pic>
    <xdr:clientData/>
  </xdr:oneCellAnchor>
  <xdr:twoCellAnchor editAs="oneCell">
    <xdr:from>
      <xdr:col>3</xdr:col>
      <xdr:colOff>428625</xdr:colOff>
      <xdr:row>333</xdr:row>
      <xdr:rowOff>31563</xdr:rowOff>
    </xdr:from>
    <xdr:to>
      <xdr:col>3</xdr:col>
      <xdr:colOff>4219575</xdr:colOff>
      <xdr:row>338</xdr:row>
      <xdr:rowOff>119903</xdr:rowOff>
    </xdr:to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A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1713" y="64409357"/>
          <a:ext cx="3790950" cy="1040840"/>
        </a:xfrm>
        <a:prstGeom prst="rect">
          <a:avLst/>
        </a:prstGeom>
      </xdr:spPr>
    </xdr:pic>
    <xdr:clientData/>
  </xdr:twoCellAnchor>
  <xdr:twoCellAnchor editAs="oneCell">
    <xdr:from>
      <xdr:col>3</xdr:col>
      <xdr:colOff>479642</xdr:colOff>
      <xdr:row>326</xdr:row>
      <xdr:rowOff>167528</xdr:rowOff>
    </xdr:from>
    <xdr:to>
      <xdr:col>3</xdr:col>
      <xdr:colOff>4293374</xdr:colOff>
      <xdr:row>332</xdr:row>
      <xdr:rowOff>81803</xdr:rowOff>
    </xdr:to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A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52730" y="63211822"/>
          <a:ext cx="3813732" cy="1057275"/>
        </a:xfrm>
        <a:prstGeom prst="rect">
          <a:avLst/>
        </a:prstGeom>
      </xdr:spPr>
    </xdr:pic>
    <xdr:clientData/>
  </xdr:twoCellAnchor>
  <xdr:oneCellAnchor>
    <xdr:from>
      <xdr:col>3</xdr:col>
      <xdr:colOff>428625</xdr:colOff>
      <xdr:row>365</xdr:row>
      <xdr:rowOff>31563</xdr:rowOff>
    </xdr:from>
    <xdr:ext cx="3790950" cy="1040840"/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00000000-0008-0000-0A00-0000D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1713" y="64409357"/>
          <a:ext cx="3790950" cy="1040840"/>
        </a:xfrm>
        <a:prstGeom prst="rect">
          <a:avLst/>
        </a:prstGeom>
      </xdr:spPr>
    </xdr:pic>
    <xdr:clientData/>
  </xdr:oneCellAnchor>
  <xdr:oneCellAnchor>
    <xdr:from>
      <xdr:col>3</xdr:col>
      <xdr:colOff>479642</xdr:colOff>
      <xdr:row>358</xdr:row>
      <xdr:rowOff>167528</xdr:rowOff>
    </xdr:from>
    <xdr:ext cx="3813732" cy="1057275"/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A00-0000D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52730" y="63211822"/>
          <a:ext cx="3813732" cy="1057275"/>
        </a:xfrm>
        <a:prstGeom prst="rect">
          <a:avLst/>
        </a:prstGeom>
      </xdr:spPr>
    </xdr:pic>
    <xdr:clientData/>
  </xdr:oneCellAnchor>
  <xdr:oneCellAnchor>
    <xdr:from>
      <xdr:col>3</xdr:col>
      <xdr:colOff>428625</xdr:colOff>
      <xdr:row>397</xdr:row>
      <xdr:rowOff>31563</xdr:rowOff>
    </xdr:from>
    <xdr:ext cx="3790950" cy="1040840"/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0A00-0000D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1713" y="64409357"/>
          <a:ext cx="3790950" cy="1040840"/>
        </a:xfrm>
        <a:prstGeom prst="rect">
          <a:avLst/>
        </a:prstGeom>
      </xdr:spPr>
    </xdr:pic>
    <xdr:clientData/>
  </xdr:oneCellAnchor>
  <xdr:oneCellAnchor>
    <xdr:from>
      <xdr:col>3</xdr:col>
      <xdr:colOff>479642</xdr:colOff>
      <xdr:row>390</xdr:row>
      <xdr:rowOff>167528</xdr:rowOff>
    </xdr:from>
    <xdr:ext cx="3813732" cy="1057275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A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52730" y="63211822"/>
          <a:ext cx="3813732" cy="1057275"/>
        </a:xfrm>
        <a:prstGeom prst="rect">
          <a:avLst/>
        </a:prstGeom>
      </xdr:spPr>
    </xdr:pic>
    <xdr:clientData/>
  </xdr:oneCellAnchor>
  <xdr:oneCellAnchor>
    <xdr:from>
      <xdr:col>3</xdr:col>
      <xdr:colOff>428625</xdr:colOff>
      <xdr:row>814</xdr:row>
      <xdr:rowOff>31563</xdr:rowOff>
    </xdr:from>
    <xdr:ext cx="3790950" cy="1040840"/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00000000-0008-0000-0A00-0000F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1713" y="76601357"/>
          <a:ext cx="3790950" cy="1040840"/>
        </a:xfrm>
        <a:prstGeom prst="rect">
          <a:avLst/>
        </a:prstGeom>
      </xdr:spPr>
    </xdr:pic>
    <xdr:clientData/>
  </xdr:oneCellAnchor>
  <xdr:oneCellAnchor>
    <xdr:from>
      <xdr:col>3</xdr:col>
      <xdr:colOff>479642</xdr:colOff>
      <xdr:row>807</xdr:row>
      <xdr:rowOff>167528</xdr:rowOff>
    </xdr:from>
    <xdr:ext cx="3813732" cy="1057275"/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00000000-0008-0000-0A00-0000F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52730" y="75403822"/>
          <a:ext cx="3813732" cy="1057275"/>
        </a:xfrm>
        <a:prstGeom prst="rect">
          <a:avLst/>
        </a:prstGeom>
      </xdr:spPr>
    </xdr:pic>
    <xdr:clientData/>
  </xdr:oneCellAnchor>
  <xdr:twoCellAnchor editAs="oneCell">
    <xdr:from>
      <xdr:col>3</xdr:col>
      <xdr:colOff>72580</xdr:colOff>
      <xdr:row>19</xdr:row>
      <xdr:rowOff>22412</xdr:rowOff>
    </xdr:from>
    <xdr:to>
      <xdr:col>3</xdr:col>
      <xdr:colOff>4727103</xdr:colOff>
      <xdr:row>34</xdr:row>
      <xdr:rowOff>64694</xdr:rowOff>
    </xdr:to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F2994215-3334-421F-87D8-55B7A2BFAB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10648" t="7658" r="10007" b="4505"/>
        <a:stretch/>
      </xdr:blipFill>
      <xdr:spPr>
        <a:xfrm>
          <a:off x="2145668" y="4583206"/>
          <a:ext cx="4654523" cy="2899782"/>
        </a:xfrm>
        <a:prstGeom prst="rect">
          <a:avLst/>
        </a:prstGeom>
      </xdr:spPr>
    </xdr:pic>
    <xdr:clientData/>
  </xdr:twoCellAnchor>
  <xdr:twoCellAnchor editAs="oneCell">
    <xdr:from>
      <xdr:col>3</xdr:col>
      <xdr:colOff>100853</xdr:colOff>
      <xdr:row>50</xdr:row>
      <xdr:rowOff>78440</xdr:rowOff>
    </xdr:from>
    <xdr:to>
      <xdr:col>3</xdr:col>
      <xdr:colOff>4717677</xdr:colOff>
      <xdr:row>65</xdr:row>
      <xdr:rowOff>62957</xdr:rowOff>
    </xdr:to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5A758D66-ED79-4190-AB4C-51F933E09E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7584" t="2995" r="3731"/>
        <a:stretch/>
      </xdr:blipFill>
      <xdr:spPr>
        <a:xfrm>
          <a:off x="2173941" y="10544734"/>
          <a:ext cx="4616824" cy="2842017"/>
        </a:xfrm>
        <a:prstGeom prst="rect">
          <a:avLst/>
        </a:prstGeom>
      </xdr:spPr>
    </xdr:pic>
    <xdr:clientData/>
  </xdr:twoCellAnchor>
  <xdr:twoCellAnchor editAs="oneCell">
    <xdr:from>
      <xdr:col>3</xdr:col>
      <xdr:colOff>56031</xdr:colOff>
      <xdr:row>83</xdr:row>
      <xdr:rowOff>44823</xdr:rowOff>
    </xdr:from>
    <xdr:to>
      <xdr:col>3</xdr:col>
      <xdr:colOff>4728883</xdr:colOff>
      <xdr:row>97</xdr:row>
      <xdr:rowOff>21225</xdr:rowOff>
    </xdr:to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81A083EF-9F0F-4AB5-94B3-2B8D897062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5348" t="3168" r="3075" b="4780"/>
        <a:stretch/>
      </xdr:blipFill>
      <xdr:spPr>
        <a:xfrm>
          <a:off x="2129119" y="16797617"/>
          <a:ext cx="4672852" cy="2643402"/>
        </a:xfrm>
        <a:prstGeom prst="rect">
          <a:avLst/>
        </a:prstGeom>
      </xdr:spPr>
    </xdr:pic>
    <xdr:clientData/>
  </xdr:twoCellAnchor>
  <xdr:twoCellAnchor editAs="oneCell">
    <xdr:from>
      <xdr:col>3</xdr:col>
      <xdr:colOff>74154</xdr:colOff>
      <xdr:row>116</xdr:row>
      <xdr:rowOff>123265</xdr:rowOff>
    </xdr:from>
    <xdr:to>
      <xdr:col>3</xdr:col>
      <xdr:colOff>4741961</xdr:colOff>
      <xdr:row>130</xdr:row>
      <xdr:rowOff>78441</xdr:rowOff>
    </xdr:to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A0D82A2D-C7E0-4F7E-8455-3548986CE2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679" t="3761" r="1516" b="2601"/>
        <a:stretch/>
      </xdr:blipFill>
      <xdr:spPr>
        <a:xfrm>
          <a:off x="2147242" y="23162559"/>
          <a:ext cx="4667807" cy="2622176"/>
        </a:xfrm>
        <a:prstGeom prst="rect">
          <a:avLst/>
        </a:prstGeom>
      </xdr:spPr>
    </xdr:pic>
    <xdr:clientData/>
  </xdr:twoCellAnchor>
  <xdr:twoCellAnchor editAs="oneCell">
    <xdr:from>
      <xdr:col>3</xdr:col>
      <xdr:colOff>66560</xdr:colOff>
      <xdr:row>147</xdr:row>
      <xdr:rowOff>78440</xdr:rowOff>
    </xdr:from>
    <xdr:to>
      <xdr:col>3</xdr:col>
      <xdr:colOff>4759357</xdr:colOff>
      <xdr:row>160</xdr:row>
      <xdr:rowOff>134471</xdr:rowOff>
    </xdr:to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3197AC46-3337-4303-905B-77D39CA4D1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791" t="4752" r="2518" b="6364"/>
        <a:stretch/>
      </xdr:blipFill>
      <xdr:spPr>
        <a:xfrm>
          <a:off x="2139648" y="29023234"/>
          <a:ext cx="4692797" cy="2532531"/>
        </a:xfrm>
        <a:prstGeom prst="rect">
          <a:avLst/>
        </a:prstGeom>
      </xdr:spPr>
    </xdr:pic>
    <xdr:clientData/>
  </xdr:twoCellAnchor>
  <xdr:twoCellAnchor editAs="oneCell">
    <xdr:from>
      <xdr:col>3</xdr:col>
      <xdr:colOff>82992</xdr:colOff>
      <xdr:row>179</xdr:row>
      <xdr:rowOff>168089</xdr:rowOff>
    </xdr:from>
    <xdr:to>
      <xdr:col>3</xdr:col>
      <xdr:colOff>4767051</xdr:colOff>
      <xdr:row>191</xdr:row>
      <xdr:rowOff>145677</xdr:rowOff>
    </xdr:to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34FBD5F6-01EE-4CAB-81FF-D25526CE68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6128" t="10690" r="735" b="9333"/>
        <a:stretch/>
      </xdr:blipFill>
      <xdr:spPr>
        <a:xfrm>
          <a:off x="2156080" y="35208883"/>
          <a:ext cx="4684059" cy="2263588"/>
        </a:xfrm>
        <a:prstGeom prst="rect">
          <a:avLst/>
        </a:prstGeom>
      </xdr:spPr>
    </xdr:pic>
    <xdr:clientData/>
  </xdr:twoCellAnchor>
  <xdr:twoCellAnchor editAs="oneCell">
    <xdr:from>
      <xdr:col>3</xdr:col>
      <xdr:colOff>32577</xdr:colOff>
      <xdr:row>212</xdr:row>
      <xdr:rowOff>168088</xdr:rowOff>
    </xdr:from>
    <xdr:to>
      <xdr:col>3</xdr:col>
      <xdr:colOff>4759132</xdr:colOff>
      <xdr:row>223</xdr:row>
      <xdr:rowOff>134470</xdr:rowOff>
    </xdr:to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43CFF684-A1AC-4B4E-9E1E-582EEE263A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679" t="13462" r="1850" b="14084"/>
        <a:stretch/>
      </xdr:blipFill>
      <xdr:spPr>
        <a:xfrm>
          <a:off x="2105665" y="41495382"/>
          <a:ext cx="4726555" cy="2061882"/>
        </a:xfrm>
        <a:prstGeom prst="rect">
          <a:avLst/>
        </a:prstGeom>
      </xdr:spPr>
    </xdr:pic>
    <xdr:clientData/>
  </xdr:twoCellAnchor>
  <xdr:twoCellAnchor editAs="oneCell">
    <xdr:from>
      <xdr:col>3</xdr:col>
      <xdr:colOff>49061</xdr:colOff>
      <xdr:row>243</xdr:row>
      <xdr:rowOff>145676</xdr:rowOff>
    </xdr:from>
    <xdr:to>
      <xdr:col>3</xdr:col>
      <xdr:colOff>4762501</xdr:colOff>
      <xdr:row>254</xdr:row>
      <xdr:rowOff>0</xdr:rowOff>
    </xdr:to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BE1E9D3B-B15B-41B7-A5A9-E371E25C4E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454" t="14649" r="401" b="14678"/>
        <a:stretch/>
      </xdr:blipFill>
      <xdr:spPr>
        <a:xfrm>
          <a:off x="2122149" y="47378470"/>
          <a:ext cx="4713440" cy="1949824"/>
        </a:xfrm>
        <a:prstGeom prst="rect">
          <a:avLst/>
        </a:prstGeom>
      </xdr:spPr>
    </xdr:pic>
    <xdr:clientData/>
  </xdr:twoCellAnchor>
  <xdr:twoCellAnchor editAs="oneCell">
    <xdr:from>
      <xdr:col>3</xdr:col>
      <xdr:colOff>64525</xdr:colOff>
      <xdr:row>276</xdr:row>
      <xdr:rowOff>44825</xdr:rowOff>
    </xdr:from>
    <xdr:to>
      <xdr:col>3</xdr:col>
      <xdr:colOff>4751294</xdr:colOff>
      <xdr:row>286</xdr:row>
      <xdr:rowOff>78443</xdr:rowOff>
    </xdr:to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E216E098-C4C1-43AE-B82B-7036341FA3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1225" t="13857" r="735" b="14085"/>
        <a:stretch/>
      </xdr:blipFill>
      <xdr:spPr>
        <a:xfrm>
          <a:off x="2137613" y="53564119"/>
          <a:ext cx="4686769" cy="1938618"/>
        </a:xfrm>
        <a:prstGeom prst="rect">
          <a:avLst/>
        </a:prstGeom>
      </xdr:spPr>
    </xdr:pic>
    <xdr:clientData/>
  </xdr:twoCellAnchor>
  <xdr:twoCellAnchor editAs="oneCell">
    <xdr:from>
      <xdr:col>3</xdr:col>
      <xdr:colOff>64497</xdr:colOff>
      <xdr:row>309</xdr:row>
      <xdr:rowOff>44823</xdr:rowOff>
    </xdr:from>
    <xdr:to>
      <xdr:col>3</xdr:col>
      <xdr:colOff>4751295</xdr:colOff>
      <xdr:row>317</xdr:row>
      <xdr:rowOff>156883</xdr:rowOff>
    </xdr:to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9A6499BB-A88B-4647-BE20-4F8AB10064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2785" t="18806" r="513" b="21211"/>
        <a:stretch/>
      </xdr:blipFill>
      <xdr:spPr>
        <a:xfrm>
          <a:off x="2137585" y="59850617"/>
          <a:ext cx="4686798" cy="1636060"/>
        </a:xfrm>
        <a:prstGeom prst="rect">
          <a:avLst/>
        </a:prstGeom>
      </xdr:spPr>
    </xdr:pic>
    <xdr:clientData/>
  </xdr:twoCellAnchor>
  <xdr:twoCellAnchor editAs="oneCell">
    <xdr:from>
      <xdr:col>3</xdr:col>
      <xdr:colOff>33619</xdr:colOff>
      <xdr:row>341</xdr:row>
      <xdr:rowOff>91333</xdr:rowOff>
    </xdr:from>
    <xdr:to>
      <xdr:col>4</xdr:col>
      <xdr:colOff>702</xdr:colOff>
      <xdr:row>349</xdr:row>
      <xdr:rowOff>100853</xdr:rowOff>
    </xdr:to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8E5E204-826A-46B9-A740-0FABD7CCB2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1449" t="23756" b="19627"/>
        <a:stretch/>
      </xdr:blipFill>
      <xdr:spPr>
        <a:xfrm>
          <a:off x="2106707" y="65993127"/>
          <a:ext cx="4743190" cy="1533520"/>
        </a:xfrm>
        <a:prstGeom prst="rect">
          <a:avLst/>
        </a:prstGeom>
      </xdr:spPr>
    </xdr:pic>
    <xdr:clientData/>
  </xdr:twoCellAnchor>
  <xdr:twoCellAnchor editAs="oneCell">
    <xdr:from>
      <xdr:col>3</xdr:col>
      <xdr:colOff>29062</xdr:colOff>
      <xdr:row>373</xdr:row>
      <xdr:rowOff>134471</xdr:rowOff>
    </xdr:from>
    <xdr:to>
      <xdr:col>3</xdr:col>
      <xdr:colOff>4759451</xdr:colOff>
      <xdr:row>381</xdr:row>
      <xdr:rowOff>145677</xdr:rowOff>
    </xdr:to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D2237555-0FE4-4F30-999B-3C3D9E4513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2005" t="20786" r="847" b="23190"/>
        <a:stretch/>
      </xdr:blipFill>
      <xdr:spPr>
        <a:xfrm>
          <a:off x="2102150" y="72132265"/>
          <a:ext cx="4730389" cy="1535206"/>
        </a:xfrm>
        <a:prstGeom prst="rect">
          <a:avLst/>
        </a:prstGeom>
      </xdr:spPr>
    </xdr:pic>
    <xdr:clientData/>
  </xdr:twoCellAnchor>
  <xdr:twoCellAnchor editAs="oneCell">
    <xdr:from>
      <xdr:col>3</xdr:col>
      <xdr:colOff>19535</xdr:colOff>
      <xdr:row>406</xdr:row>
      <xdr:rowOff>44823</xdr:rowOff>
    </xdr:from>
    <xdr:to>
      <xdr:col>3</xdr:col>
      <xdr:colOff>4773706</xdr:colOff>
      <xdr:row>413</xdr:row>
      <xdr:rowOff>44823</xdr:rowOff>
    </xdr:to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13F3A814-803A-438E-AA7A-1774D0283B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1894" t="25537" b="25566"/>
        <a:stretch/>
      </xdr:blipFill>
      <xdr:spPr>
        <a:xfrm>
          <a:off x="2092623" y="78329117"/>
          <a:ext cx="4754171" cy="1333500"/>
        </a:xfrm>
        <a:prstGeom prst="rect">
          <a:avLst/>
        </a:prstGeom>
      </xdr:spPr>
    </xdr:pic>
    <xdr:clientData/>
  </xdr:twoCellAnchor>
  <xdr:oneCellAnchor>
    <xdr:from>
      <xdr:col>3</xdr:col>
      <xdr:colOff>19535</xdr:colOff>
      <xdr:row>823</xdr:row>
      <xdr:rowOff>44823</xdr:rowOff>
    </xdr:from>
    <xdr:ext cx="4754171" cy="1333500"/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D0E73FF-639C-49EE-B3F5-F6B0FA9E25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1894" t="25537" b="25566"/>
        <a:stretch/>
      </xdr:blipFill>
      <xdr:spPr>
        <a:xfrm>
          <a:off x="2092623" y="78329117"/>
          <a:ext cx="4754171" cy="1333500"/>
        </a:xfrm>
        <a:prstGeom prst="rect">
          <a:avLst/>
        </a:prstGeom>
      </xdr:spPr>
    </xdr:pic>
    <xdr:clientData/>
  </xdr:oneCellAnchor>
  <xdr:oneCellAnchor>
    <xdr:from>
      <xdr:col>3</xdr:col>
      <xdr:colOff>428625</xdr:colOff>
      <xdr:row>782</xdr:row>
      <xdr:rowOff>31563</xdr:rowOff>
    </xdr:from>
    <xdr:ext cx="3790950" cy="1040840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1C227A44-FE40-4EAB-B531-BEC0BE535B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0313" y="70492751"/>
          <a:ext cx="3790950" cy="1040840"/>
        </a:xfrm>
        <a:prstGeom prst="rect">
          <a:avLst/>
        </a:prstGeom>
      </xdr:spPr>
    </xdr:pic>
    <xdr:clientData/>
  </xdr:oneCellAnchor>
  <xdr:oneCellAnchor>
    <xdr:from>
      <xdr:col>3</xdr:col>
      <xdr:colOff>479642</xdr:colOff>
      <xdr:row>775</xdr:row>
      <xdr:rowOff>167528</xdr:rowOff>
    </xdr:from>
    <xdr:ext cx="3813732" cy="1057275"/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C90A5D05-00FE-4FF5-89B2-D59708ADD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51330" y="69295216"/>
          <a:ext cx="3813732" cy="1057275"/>
        </a:xfrm>
        <a:prstGeom prst="rect">
          <a:avLst/>
        </a:prstGeom>
      </xdr:spPr>
    </xdr:pic>
    <xdr:clientData/>
  </xdr:oneCellAnchor>
  <xdr:oneCellAnchor>
    <xdr:from>
      <xdr:col>3</xdr:col>
      <xdr:colOff>29062</xdr:colOff>
      <xdr:row>790</xdr:row>
      <xdr:rowOff>134471</xdr:rowOff>
    </xdr:from>
    <xdr:ext cx="4730389" cy="1535206"/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8BDA2677-687F-4E4C-807E-DF654C0785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2005" t="20786" r="847" b="23190"/>
        <a:stretch/>
      </xdr:blipFill>
      <xdr:spPr>
        <a:xfrm>
          <a:off x="2100750" y="72119659"/>
          <a:ext cx="4730389" cy="1535206"/>
        </a:xfrm>
        <a:prstGeom prst="rect">
          <a:avLst/>
        </a:prstGeom>
      </xdr:spPr>
    </xdr:pic>
    <xdr:clientData/>
  </xdr:oneCellAnchor>
  <xdr:oneCellAnchor>
    <xdr:from>
      <xdr:col>3</xdr:col>
      <xdr:colOff>428625</xdr:colOff>
      <xdr:row>750</xdr:row>
      <xdr:rowOff>31563</xdr:rowOff>
    </xdr:from>
    <xdr:ext cx="3790950" cy="1040840"/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4309FDD8-CA38-4ED1-AAB9-E84C9238A1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6911" y="64406956"/>
          <a:ext cx="3790950" cy="1040840"/>
        </a:xfrm>
        <a:prstGeom prst="rect">
          <a:avLst/>
        </a:prstGeom>
      </xdr:spPr>
    </xdr:pic>
    <xdr:clientData/>
  </xdr:oneCellAnchor>
  <xdr:oneCellAnchor>
    <xdr:from>
      <xdr:col>3</xdr:col>
      <xdr:colOff>479642</xdr:colOff>
      <xdr:row>743</xdr:row>
      <xdr:rowOff>167528</xdr:rowOff>
    </xdr:from>
    <xdr:ext cx="3813732" cy="1057275"/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05447297-1808-49B5-8422-A36FD159EA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7928" y="63209421"/>
          <a:ext cx="3813732" cy="1057275"/>
        </a:xfrm>
        <a:prstGeom prst="rect">
          <a:avLst/>
        </a:prstGeom>
      </xdr:spPr>
    </xdr:pic>
    <xdr:clientData/>
  </xdr:oneCellAnchor>
  <xdr:oneCellAnchor>
    <xdr:from>
      <xdr:col>3</xdr:col>
      <xdr:colOff>33619</xdr:colOff>
      <xdr:row>758</xdr:row>
      <xdr:rowOff>91333</xdr:rowOff>
    </xdr:from>
    <xdr:ext cx="4743190" cy="1533520"/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23715C03-73FD-4166-9B61-30E5EAA38C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1449" t="23756" b="19627"/>
        <a:stretch/>
      </xdr:blipFill>
      <xdr:spPr>
        <a:xfrm>
          <a:off x="2101905" y="65990726"/>
          <a:ext cx="4743190" cy="1533520"/>
        </a:xfrm>
        <a:prstGeom prst="rect">
          <a:avLst/>
        </a:prstGeom>
      </xdr:spPr>
    </xdr:pic>
    <xdr:clientData/>
  </xdr:oneCellAnchor>
  <xdr:oneCellAnchor>
    <xdr:from>
      <xdr:col>3</xdr:col>
      <xdr:colOff>552450</xdr:colOff>
      <xdr:row>718</xdr:row>
      <xdr:rowOff>47625</xdr:rowOff>
    </xdr:from>
    <xdr:ext cx="3295771" cy="963813"/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A4069511-0DE6-4438-9652-717F91E9F1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0736" y="58327018"/>
          <a:ext cx="3295771" cy="963813"/>
        </a:xfrm>
        <a:prstGeom prst="rect">
          <a:avLst/>
        </a:prstGeom>
      </xdr:spPr>
    </xdr:pic>
    <xdr:clientData/>
  </xdr:oneCellAnchor>
  <xdr:oneCellAnchor>
    <xdr:from>
      <xdr:col>3</xdr:col>
      <xdr:colOff>619125</xdr:colOff>
      <xdr:row>710</xdr:row>
      <xdr:rowOff>161925</xdr:rowOff>
    </xdr:from>
    <xdr:ext cx="3303637" cy="1193633"/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031E6A29-6C05-4C77-8511-A4276C8EA6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7411" y="56917318"/>
          <a:ext cx="3303637" cy="1193633"/>
        </a:xfrm>
        <a:prstGeom prst="rect">
          <a:avLst/>
        </a:prstGeom>
      </xdr:spPr>
    </xdr:pic>
    <xdr:clientData/>
  </xdr:oneCellAnchor>
  <xdr:oneCellAnchor>
    <xdr:from>
      <xdr:col>3</xdr:col>
      <xdr:colOff>64497</xdr:colOff>
      <xdr:row>726</xdr:row>
      <xdr:rowOff>44823</xdr:rowOff>
    </xdr:from>
    <xdr:ext cx="4686798" cy="1636060"/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867AC356-2BFB-4978-85E3-431BC62EAF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2785" t="18806" r="513" b="21211"/>
        <a:stretch/>
      </xdr:blipFill>
      <xdr:spPr>
        <a:xfrm>
          <a:off x="2132783" y="59848216"/>
          <a:ext cx="4686798" cy="1636060"/>
        </a:xfrm>
        <a:prstGeom prst="rect">
          <a:avLst/>
        </a:prstGeom>
      </xdr:spPr>
    </xdr:pic>
    <xdr:clientData/>
  </xdr:oneCellAnchor>
  <xdr:oneCellAnchor>
    <xdr:from>
      <xdr:col>3</xdr:col>
      <xdr:colOff>552450</xdr:colOff>
      <xdr:row>684</xdr:row>
      <xdr:rowOff>171450</xdr:rowOff>
    </xdr:from>
    <xdr:ext cx="3295771" cy="963813"/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5B48C3FB-FA7C-4799-8942-6531AE6610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0736" y="51973843"/>
          <a:ext cx="3295771" cy="963813"/>
        </a:xfrm>
        <a:prstGeom prst="rect">
          <a:avLst/>
        </a:prstGeom>
      </xdr:spPr>
    </xdr:pic>
    <xdr:clientData/>
  </xdr:oneCellAnchor>
  <xdr:oneCellAnchor>
    <xdr:from>
      <xdr:col>3</xdr:col>
      <xdr:colOff>619125</xdr:colOff>
      <xdr:row>677</xdr:row>
      <xdr:rowOff>95250</xdr:rowOff>
    </xdr:from>
    <xdr:ext cx="3303637" cy="1193633"/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834459CB-E9BE-4388-A258-AF7BAD99D8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7411" y="50564143"/>
          <a:ext cx="3303637" cy="1193633"/>
        </a:xfrm>
        <a:prstGeom prst="rect">
          <a:avLst/>
        </a:prstGeom>
      </xdr:spPr>
    </xdr:pic>
    <xdr:clientData/>
  </xdr:oneCellAnchor>
  <xdr:oneCellAnchor>
    <xdr:from>
      <xdr:col>3</xdr:col>
      <xdr:colOff>64525</xdr:colOff>
      <xdr:row>693</xdr:row>
      <xdr:rowOff>44825</xdr:rowOff>
    </xdr:from>
    <xdr:ext cx="4686769" cy="1938618"/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25979CFB-764A-4AAB-B9C4-A564B8B094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1225" t="13857" r="735" b="14085"/>
        <a:stretch/>
      </xdr:blipFill>
      <xdr:spPr>
        <a:xfrm>
          <a:off x="2132811" y="53561718"/>
          <a:ext cx="4686769" cy="1938618"/>
        </a:xfrm>
        <a:prstGeom prst="rect">
          <a:avLst/>
        </a:prstGeom>
      </xdr:spPr>
    </xdr:pic>
    <xdr:clientData/>
  </xdr:oneCellAnchor>
  <xdr:oneCellAnchor>
    <xdr:from>
      <xdr:col>3</xdr:col>
      <xdr:colOff>552450</xdr:colOff>
      <xdr:row>652</xdr:row>
      <xdr:rowOff>171450</xdr:rowOff>
    </xdr:from>
    <xdr:ext cx="3295771" cy="963813"/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A2446F90-4D3F-4B54-BDA2-964E7CC8A8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0736" y="45877843"/>
          <a:ext cx="3295771" cy="963813"/>
        </a:xfrm>
        <a:prstGeom prst="rect">
          <a:avLst/>
        </a:prstGeom>
      </xdr:spPr>
    </xdr:pic>
    <xdr:clientData/>
  </xdr:oneCellAnchor>
  <xdr:oneCellAnchor>
    <xdr:from>
      <xdr:col>3</xdr:col>
      <xdr:colOff>619125</xdr:colOff>
      <xdr:row>645</xdr:row>
      <xdr:rowOff>95250</xdr:rowOff>
    </xdr:from>
    <xdr:ext cx="3303637" cy="1193633"/>
    <xdr:pic>
      <xdr:nvPicPr>
        <xdr:cNvPr id="264" name="Рисунок 263">
          <a:extLst>
            <a:ext uri="{FF2B5EF4-FFF2-40B4-BE49-F238E27FC236}">
              <a16:creationId xmlns="" xmlns:a16="http://schemas.microsoft.com/office/drawing/2014/main" id="{B804318D-4B3A-43A6-A1AA-6B4879D88B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7411" y="44468143"/>
          <a:ext cx="3303637" cy="1193633"/>
        </a:xfrm>
        <a:prstGeom prst="rect">
          <a:avLst/>
        </a:prstGeom>
      </xdr:spPr>
    </xdr:pic>
    <xdr:clientData/>
  </xdr:oneCellAnchor>
  <xdr:oneCellAnchor>
    <xdr:from>
      <xdr:col>3</xdr:col>
      <xdr:colOff>49061</xdr:colOff>
      <xdr:row>660</xdr:row>
      <xdr:rowOff>145676</xdr:rowOff>
    </xdr:from>
    <xdr:ext cx="4713440" cy="1949824"/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82A67F14-A08B-450D-B19C-C57865F81A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454" t="14649" r="401" b="14678"/>
        <a:stretch/>
      </xdr:blipFill>
      <xdr:spPr>
        <a:xfrm>
          <a:off x="2117347" y="47376069"/>
          <a:ext cx="4713440" cy="1949824"/>
        </a:xfrm>
        <a:prstGeom prst="rect">
          <a:avLst/>
        </a:prstGeom>
      </xdr:spPr>
    </xdr:pic>
    <xdr:clientData/>
  </xdr:oneCellAnchor>
  <xdr:oneCellAnchor>
    <xdr:from>
      <xdr:col>3</xdr:col>
      <xdr:colOff>552450</xdr:colOff>
      <xdr:row>620</xdr:row>
      <xdr:rowOff>171450</xdr:rowOff>
    </xdr:from>
    <xdr:ext cx="3295771" cy="963813"/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27F53E56-4403-4C90-B344-EE6CF28FDF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0736" y="39781843"/>
          <a:ext cx="3295771" cy="963813"/>
        </a:xfrm>
        <a:prstGeom prst="rect">
          <a:avLst/>
        </a:prstGeom>
      </xdr:spPr>
    </xdr:pic>
    <xdr:clientData/>
  </xdr:oneCellAnchor>
  <xdr:oneCellAnchor>
    <xdr:from>
      <xdr:col>3</xdr:col>
      <xdr:colOff>619125</xdr:colOff>
      <xdr:row>613</xdr:row>
      <xdr:rowOff>95250</xdr:rowOff>
    </xdr:from>
    <xdr:ext cx="3303637" cy="1193633"/>
    <xdr:pic>
      <xdr:nvPicPr>
        <xdr:cNvPr id="267" name="Рисунок 266">
          <a:extLst>
            <a:ext uri="{FF2B5EF4-FFF2-40B4-BE49-F238E27FC236}">
              <a16:creationId xmlns="" xmlns:a16="http://schemas.microsoft.com/office/drawing/2014/main" id="{E929C82E-83C6-44BD-8030-97893697C2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7411" y="38372143"/>
          <a:ext cx="3303637" cy="1193633"/>
        </a:xfrm>
        <a:prstGeom prst="rect">
          <a:avLst/>
        </a:prstGeom>
      </xdr:spPr>
    </xdr:pic>
    <xdr:clientData/>
  </xdr:oneCellAnchor>
  <xdr:oneCellAnchor>
    <xdr:from>
      <xdr:col>3</xdr:col>
      <xdr:colOff>32577</xdr:colOff>
      <xdr:row>629</xdr:row>
      <xdr:rowOff>168088</xdr:rowOff>
    </xdr:from>
    <xdr:ext cx="4726555" cy="2061882"/>
    <xdr:pic>
      <xdr:nvPicPr>
        <xdr:cNvPr id="268" name="Рисунок 267">
          <a:extLst>
            <a:ext uri="{FF2B5EF4-FFF2-40B4-BE49-F238E27FC236}">
              <a16:creationId xmlns="" xmlns:a16="http://schemas.microsoft.com/office/drawing/2014/main" id="{40CDCE9C-0C92-43FF-8B10-80200A4DC5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679" t="13462" r="1850" b="14084"/>
        <a:stretch/>
      </xdr:blipFill>
      <xdr:spPr>
        <a:xfrm>
          <a:off x="2100863" y="41492981"/>
          <a:ext cx="4726555" cy="2061882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491</xdr:row>
      <xdr:rowOff>114300</xdr:rowOff>
    </xdr:from>
    <xdr:ext cx="2921166" cy="1010158"/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8E757246-3CCB-4548-BF65-C48F309C9C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39811" y="15150193"/>
          <a:ext cx="2921166" cy="1010158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484</xdr:row>
      <xdr:rowOff>152400</xdr:rowOff>
    </xdr:from>
    <xdr:ext cx="3025973" cy="1201554"/>
    <xdr:pic>
      <xdr:nvPicPr>
        <xdr:cNvPr id="270" name="Рисунок 269">
          <a:extLst>
            <a:ext uri="{FF2B5EF4-FFF2-40B4-BE49-F238E27FC236}">
              <a16:creationId xmlns="" xmlns:a16="http://schemas.microsoft.com/office/drawing/2014/main" id="{B55A8B4B-65D3-421E-9D1F-B77BA57F25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8861" y="13854793"/>
          <a:ext cx="3025973" cy="1201554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523</xdr:row>
      <xdr:rowOff>114300</xdr:rowOff>
    </xdr:from>
    <xdr:ext cx="2921166" cy="1010158"/>
    <xdr:pic>
      <xdr:nvPicPr>
        <xdr:cNvPr id="271" name="Рисунок 270">
          <a:extLst>
            <a:ext uri="{FF2B5EF4-FFF2-40B4-BE49-F238E27FC236}">
              <a16:creationId xmlns="" xmlns:a16="http://schemas.microsoft.com/office/drawing/2014/main" id="{3659B09F-275F-4A80-BD16-239C7320E1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39811" y="21246193"/>
          <a:ext cx="2921166" cy="1010158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516</xdr:row>
      <xdr:rowOff>152400</xdr:rowOff>
    </xdr:from>
    <xdr:ext cx="3025973" cy="1201554"/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13D80579-273C-49EA-A0C3-B011EE18CF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8861" y="19950793"/>
          <a:ext cx="3025973" cy="1201554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555</xdr:row>
      <xdr:rowOff>114300</xdr:rowOff>
    </xdr:from>
    <xdr:ext cx="2921166" cy="1010158"/>
    <xdr:pic>
      <xdr:nvPicPr>
        <xdr:cNvPr id="273" name="Рисунок 272">
          <a:extLst>
            <a:ext uri="{FF2B5EF4-FFF2-40B4-BE49-F238E27FC236}">
              <a16:creationId xmlns="" xmlns:a16="http://schemas.microsoft.com/office/drawing/2014/main" id="{67721BEE-15C9-459C-800F-E4F0DF09EA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39811" y="27342193"/>
          <a:ext cx="2921166" cy="1010158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548</xdr:row>
      <xdr:rowOff>152400</xdr:rowOff>
    </xdr:from>
    <xdr:ext cx="3025973" cy="1201554"/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BF9C484A-6DED-4507-886B-7194EEDF8B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8861" y="26046793"/>
          <a:ext cx="3025973" cy="1201554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588</xdr:row>
      <xdr:rowOff>57150</xdr:rowOff>
    </xdr:from>
    <xdr:ext cx="2921166" cy="1010158"/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23EC4230-66A9-4368-AAA9-22E7FFAA9A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8861" y="33571543"/>
          <a:ext cx="2921166" cy="1010158"/>
        </a:xfrm>
        <a:prstGeom prst="rect">
          <a:avLst/>
        </a:prstGeom>
      </xdr:spPr>
    </xdr:pic>
    <xdr:clientData/>
  </xdr:oneCellAnchor>
  <xdr:oneCellAnchor>
    <xdr:from>
      <xdr:col>3</xdr:col>
      <xdr:colOff>809625</xdr:colOff>
      <xdr:row>581</xdr:row>
      <xdr:rowOff>95250</xdr:rowOff>
    </xdr:from>
    <xdr:ext cx="3025973" cy="1201554"/>
    <xdr:pic>
      <xdr:nvPicPr>
        <xdr:cNvPr id="276" name="Рисунок 275">
          <a:extLst>
            <a:ext uri="{FF2B5EF4-FFF2-40B4-BE49-F238E27FC236}">
              <a16:creationId xmlns="" xmlns:a16="http://schemas.microsoft.com/office/drawing/2014/main" id="{77A8AA75-9A71-4C63-AD70-CE99E82CB5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7911" y="32276143"/>
          <a:ext cx="3025973" cy="1201554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500</xdr:row>
      <xdr:rowOff>44823</xdr:rowOff>
    </xdr:from>
    <xdr:ext cx="4672852" cy="2643402"/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58EE65D9-0B52-4DB8-B6A6-1E14A1D8F2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5348" t="3168" r="3075" b="4780"/>
        <a:stretch/>
      </xdr:blipFill>
      <xdr:spPr>
        <a:xfrm>
          <a:off x="2124317" y="16795216"/>
          <a:ext cx="4672852" cy="2643402"/>
        </a:xfrm>
        <a:prstGeom prst="rect">
          <a:avLst/>
        </a:prstGeom>
      </xdr:spPr>
    </xdr:pic>
    <xdr:clientData/>
  </xdr:oneCellAnchor>
  <xdr:oneCellAnchor>
    <xdr:from>
      <xdr:col>3</xdr:col>
      <xdr:colOff>74154</xdr:colOff>
      <xdr:row>533</xdr:row>
      <xdr:rowOff>123265</xdr:rowOff>
    </xdr:from>
    <xdr:ext cx="4667807" cy="2622176"/>
    <xdr:pic>
      <xdr:nvPicPr>
        <xdr:cNvPr id="278" name="Рисунок 277">
          <a:extLst>
            <a:ext uri="{FF2B5EF4-FFF2-40B4-BE49-F238E27FC236}">
              <a16:creationId xmlns="" xmlns:a16="http://schemas.microsoft.com/office/drawing/2014/main" id="{40B8CD23-41EF-45B5-835F-BA2A22F733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679" t="3761" r="1516" b="2601"/>
        <a:stretch/>
      </xdr:blipFill>
      <xdr:spPr>
        <a:xfrm>
          <a:off x="2142440" y="23160158"/>
          <a:ext cx="4667807" cy="2622176"/>
        </a:xfrm>
        <a:prstGeom prst="rect">
          <a:avLst/>
        </a:prstGeom>
      </xdr:spPr>
    </xdr:pic>
    <xdr:clientData/>
  </xdr:oneCellAnchor>
  <xdr:oneCellAnchor>
    <xdr:from>
      <xdr:col>3</xdr:col>
      <xdr:colOff>66560</xdr:colOff>
      <xdr:row>564</xdr:row>
      <xdr:rowOff>78440</xdr:rowOff>
    </xdr:from>
    <xdr:ext cx="4692797" cy="2532531"/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8D641892-2D0A-40BF-BC70-510572F879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791" t="4752" r="2518" b="6364"/>
        <a:stretch/>
      </xdr:blipFill>
      <xdr:spPr>
        <a:xfrm>
          <a:off x="2134846" y="29020833"/>
          <a:ext cx="4692797" cy="2532531"/>
        </a:xfrm>
        <a:prstGeom prst="rect">
          <a:avLst/>
        </a:prstGeom>
      </xdr:spPr>
    </xdr:pic>
    <xdr:clientData/>
  </xdr:oneCellAnchor>
  <xdr:oneCellAnchor>
    <xdr:from>
      <xdr:col>3</xdr:col>
      <xdr:colOff>82992</xdr:colOff>
      <xdr:row>596</xdr:row>
      <xdr:rowOff>168089</xdr:rowOff>
    </xdr:from>
    <xdr:ext cx="4684059" cy="2263588"/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4C464F18-BCDD-496D-A43F-AD79B79CBF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6128" t="10690" r="735" b="9333"/>
        <a:stretch/>
      </xdr:blipFill>
      <xdr:spPr>
        <a:xfrm>
          <a:off x="2151278" y="35206482"/>
          <a:ext cx="4684059" cy="2263588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427</xdr:row>
      <xdr:rowOff>114300</xdr:rowOff>
    </xdr:from>
    <xdr:ext cx="2921166" cy="1010158"/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45A34BF6-DEEB-43A3-BA17-BBF15F0C3A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39811" y="2958193"/>
          <a:ext cx="2921166" cy="1010158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420</xdr:row>
      <xdr:rowOff>152400</xdr:rowOff>
    </xdr:from>
    <xdr:ext cx="3025973" cy="1201554"/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81812DBE-48FD-4513-9946-B37800253E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8861" y="1662793"/>
          <a:ext cx="3025973" cy="1201554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459</xdr:row>
      <xdr:rowOff>114300</xdr:rowOff>
    </xdr:from>
    <xdr:ext cx="2921166" cy="1010158"/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3D690DE9-6FDB-4154-8F2C-FE282CBEC0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39811" y="9054193"/>
          <a:ext cx="2921166" cy="1010158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452</xdr:row>
      <xdr:rowOff>152400</xdr:rowOff>
    </xdr:from>
    <xdr:ext cx="3025973" cy="1201554"/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99A6605B-5396-47D3-B767-20367DCE13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8861" y="7758793"/>
          <a:ext cx="3025973" cy="1201554"/>
        </a:xfrm>
        <a:prstGeom prst="rect">
          <a:avLst/>
        </a:prstGeom>
      </xdr:spPr>
    </xdr:pic>
    <xdr:clientData/>
  </xdr:oneCellAnchor>
  <xdr:oneCellAnchor>
    <xdr:from>
      <xdr:col>3</xdr:col>
      <xdr:colOff>72580</xdr:colOff>
      <xdr:row>436</xdr:row>
      <xdr:rowOff>22412</xdr:rowOff>
    </xdr:from>
    <xdr:ext cx="4654523" cy="2899782"/>
    <xdr:pic>
      <xdr:nvPicPr>
        <xdr:cNvPr id="285" name="Рисунок 284">
          <a:extLst>
            <a:ext uri="{FF2B5EF4-FFF2-40B4-BE49-F238E27FC236}">
              <a16:creationId xmlns="" xmlns:a16="http://schemas.microsoft.com/office/drawing/2014/main" id="{F07F18A2-125C-4DAA-89FA-55A48A4B0A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10648" t="7658" r="10007" b="4505"/>
        <a:stretch/>
      </xdr:blipFill>
      <xdr:spPr>
        <a:xfrm>
          <a:off x="2140866" y="4580805"/>
          <a:ext cx="4654523" cy="2899782"/>
        </a:xfrm>
        <a:prstGeom prst="rect">
          <a:avLst/>
        </a:prstGeom>
      </xdr:spPr>
    </xdr:pic>
    <xdr:clientData/>
  </xdr:oneCellAnchor>
  <xdr:oneCellAnchor>
    <xdr:from>
      <xdr:col>3</xdr:col>
      <xdr:colOff>100853</xdr:colOff>
      <xdr:row>467</xdr:row>
      <xdr:rowOff>78440</xdr:rowOff>
    </xdr:from>
    <xdr:ext cx="4616824" cy="2842017"/>
    <xdr:pic>
      <xdr:nvPicPr>
        <xdr:cNvPr id="286" name="Рисунок 285">
          <a:extLst>
            <a:ext uri="{FF2B5EF4-FFF2-40B4-BE49-F238E27FC236}">
              <a16:creationId xmlns="" xmlns:a16="http://schemas.microsoft.com/office/drawing/2014/main" id="{22FFEB0A-A14D-4AEC-BF5F-C3AA430347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7584" t="2995" r="3731"/>
        <a:stretch/>
      </xdr:blipFill>
      <xdr:spPr>
        <a:xfrm>
          <a:off x="2169139" y="10542333"/>
          <a:ext cx="4616824" cy="2842017"/>
        </a:xfrm>
        <a:prstGeom prst="rect">
          <a:avLst/>
        </a:prstGeom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56028</xdr:colOff>
      <xdr:row>139</xdr:row>
      <xdr:rowOff>44823</xdr:rowOff>
    </xdr:from>
    <xdr:to>
      <xdr:col>3</xdr:col>
      <xdr:colOff>4736028</xdr:colOff>
      <xdr:row>156</xdr:row>
      <xdr:rowOff>167925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78" y="28229298"/>
          <a:ext cx="4680000" cy="3361602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171</xdr:row>
      <xdr:rowOff>33617</xdr:rowOff>
    </xdr:from>
    <xdr:to>
      <xdr:col>3</xdr:col>
      <xdr:colOff>4736030</xdr:colOff>
      <xdr:row>187</xdr:row>
      <xdr:rowOff>111438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0" y="34504592"/>
          <a:ext cx="4680000" cy="3125821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201</xdr:row>
      <xdr:rowOff>0</xdr:rowOff>
    </xdr:from>
    <xdr:to>
      <xdr:col>3</xdr:col>
      <xdr:colOff>4736029</xdr:colOff>
      <xdr:row>219</xdr:row>
      <xdr:rowOff>81000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9" y="40376475"/>
          <a:ext cx="4680000" cy="351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60353</xdr:colOff>
      <xdr:row>231</xdr:row>
      <xdr:rowOff>138794</xdr:rowOff>
    </xdr:from>
    <xdr:to>
      <xdr:col>3</xdr:col>
      <xdr:colOff>4740353</xdr:colOff>
      <xdr:row>250</xdr:row>
      <xdr:rowOff>29294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3" y="46420769"/>
          <a:ext cx="4680000" cy="351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53471</xdr:colOff>
      <xdr:row>265</xdr:row>
      <xdr:rowOff>19850</xdr:rowOff>
    </xdr:from>
    <xdr:to>
      <xdr:col>3</xdr:col>
      <xdr:colOff>4733471</xdr:colOff>
      <xdr:row>279</xdr:row>
      <xdr:rowOff>19850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21" y="52969325"/>
          <a:ext cx="4680000" cy="2667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57794</xdr:colOff>
      <xdr:row>295</xdr:row>
      <xdr:rowOff>46586</xdr:rowOff>
    </xdr:from>
    <xdr:to>
      <xdr:col>3</xdr:col>
      <xdr:colOff>4737794</xdr:colOff>
      <xdr:row>309</xdr:row>
      <xdr:rowOff>46586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4" y="58901561"/>
          <a:ext cx="4680000" cy="2667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329</xdr:row>
      <xdr:rowOff>18312</xdr:rowOff>
    </xdr:from>
    <xdr:to>
      <xdr:col>3</xdr:col>
      <xdr:colOff>4736030</xdr:colOff>
      <xdr:row>338</xdr:row>
      <xdr:rowOff>51385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4212" y="65532994"/>
          <a:ext cx="4680000" cy="1747573"/>
        </a:xfrm>
        <a:prstGeom prst="rect">
          <a:avLst/>
        </a:prstGeom>
      </xdr:spPr>
    </xdr:pic>
    <xdr:clientData/>
  </xdr:twoCellAnchor>
  <xdr:twoCellAnchor editAs="oneCell">
    <xdr:from>
      <xdr:col>3</xdr:col>
      <xdr:colOff>55236</xdr:colOff>
      <xdr:row>360</xdr:row>
      <xdr:rowOff>78665</xdr:rowOff>
    </xdr:from>
    <xdr:to>
      <xdr:col>3</xdr:col>
      <xdr:colOff>4735236</xdr:colOff>
      <xdr:row>368</xdr:row>
      <xdr:rowOff>168458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18" y="71689347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59559</xdr:colOff>
      <xdr:row>390</xdr:row>
      <xdr:rowOff>144112</xdr:rowOff>
    </xdr:from>
    <xdr:to>
      <xdr:col>3</xdr:col>
      <xdr:colOff>4739559</xdr:colOff>
      <xdr:row>399</xdr:row>
      <xdr:rowOff>43405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41" y="77660294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52677</xdr:colOff>
      <xdr:row>421</xdr:row>
      <xdr:rowOff>170847</xdr:rowOff>
    </xdr:from>
    <xdr:to>
      <xdr:col>3</xdr:col>
      <xdr:colOff>4732677</xdr:colOff>
      <xdr:row>430</xdr:row>
      <xdr:rowOff>70140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59" y="83783029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56999</xdr:colOff>
      <xdr:row>452</xdr:row>
      <xdr:rowOff>101823</xdr:rowOff>
    </xdr:from>
    <xdr:to>
      <xdr:col>3</xdr:col>
      <xdr:colOff>4736999</xdr:colOff>
      <xdr:row>461</xdr:row>
      <xdr:rowOff>1116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B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9" y="89817798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61322</xdr:colOff>
      <xdr:row>484</xdr:row>
      <xdr:rowOff>5293</xdr:rowOff>
    </xdr:from>
    <xdr:to>
      <xdr:col>3</xdr:col>
      <xdr:colOff>4741322</xdr:colOff>
      <xdr:row>492</xdr:row>
      <xdr:rowOff>95086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B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72" y="96007768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65646</xdr:colOff>
      <xdr:row>514</xdr:row>
      <xdr:rowOff>177705</xdr:rowOff>
    </xdr:from>
    <xdr:to>
      <xdr:col>3</xdr:col>
      <xdr:colOff>4745646</xdr:colOff>
      <xdr:row>523</xdr:row>
      <xdr:rowOff>76998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0B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2096" y="102085680"/>
          <a:ext cx="4680000" cy="1613793"/>
        </a:xfrm>
        <a:prstGeom prst="rect">
          <a:avLst/>
        </a:prstGeom>
      </xdr:spPr>
    </xdr:pic>
    <xdr:clientData/>
  </xdr:twoCellAnchor>
  <xdr:oneCellAnchor>
    <xdr:from>
      <xdr:col>3</xdr:col>
      <xdr:colOff>56031</xdr:colOff>
      <xdr:row>13</xdr:row>
      <xdr:rowOff>168089</xdr:rowOff>
    </xdr:from>
    <xdr:ext cx="4680000" cy="3672646"/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B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3587564"/>
          <a:ext cx="4680000" cy="3672646"/>
        </a:xfrm>
        <a:prstGeom prst="rect">
          <a:avLst/>
        </a:prstGeom>
      </xdr:spPr>
    </xdr:pic>
    <xdr:clientData/>
  </xdr:oneCellAnchor>
  <xdr:twoCellAnchor editAs="oneCell">
    <xdr:from>
      <xdr:col>4</xdr:col>
      <xdr:colOff>66432</xdr:colOff>
      <xdr:row>15</xdr:row>
      <xdr:rowOff>99974</xdr:rowOff>
    </xdr:from>
    <xdr:to>
      <xdr:col>4</xdr:col>
      <xdr:colOff>1980469</xdr:colOff>
      <xdr:row>21</xdr:row>
      <xdr:rowOff>114299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B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7" name="Стрелка: пятиугольник 16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B00-000011000000}"/>
            </a:ext>
          </a:extLst>
        </xdr:cNvPr>
        <xdr:cNvSpPr/>
      </xdr:nvSpPr>
      <xdr:spPr>
        <a:xfrm flipH="1">
          <a:off x="17588590" y="38101"/>
          <a:ext cx="221932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0B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996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0B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16092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22188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28284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438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B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40476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46572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52668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294</xdr:row>
      <xdr:rowOff>99974</xdr:rowOff>
    </xdr:from>
    <xdr:ext cx="1914037" cy="1157325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0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58764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325</xdr:row>
      <xdr:rowOff>99974</xdr:rowOff>
    </xdr:from>
    <xdr:ext cx="1914037" cy="1157325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6486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356</xdr:row>
      <xdr:rowOff>99974</xdr:rowOff>
    </xdr:from>
    <xdr:ext cx="1914037" cy="1157325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70956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387</xdr:row>
      <xdr:rowOff>99974</xdr:rowOff>
    </xdr:from>
    <xdr:ext cx="1914037" cy="1157325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77052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418</xdr:row>
      <xdr:rowOff>99974</xdr:rowOff>
    </xdr:from>
    <xdr:ext cx="1914037" cy="1157325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B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83148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449</xdr:row>
      <xdr:rowOff>99974</xdr:rowOff>
    </xdr:from>
    <xdr:ext cx="1914037" cy="1157325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0B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89244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480</xdr:row>
      <xdr:rowOff>99974</xdr:rowOff>
    </xdr:from>
    <xdr:ext cx="1914037" cy="1157325"/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534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511</xdr:row>
      <xdr:rowOff>99974</xdr:rowOff>
    </xdr:from>
    <xdr:ext cx="1914037" cy="1157325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101436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543</xdr:row>
      <xdr:rowOff>160733</xdr:rowOff>
    </xdr:from>
    <xdr:ext cx="1869784" cy="1098000"/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0788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549</xdr:row>
      <xdr:rowOff>0</xdr:rowOff>
    </xdr:from>
    <xdr:ext cx="1863672" cy="1098000"/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0901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537</xdr:row>
      <xdr:rowOff>180973</xdr:rowOff>
    </xdr:from>
    <xdr:ext cx="1876063" cy="1098000"/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B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0676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532</xdr:row>
      <xdr:rowOff>9525</xdr:rowOff>
    </xdr:from>
    <xdr:ext cx="1857668" cy="1098000"/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0564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554</xdr:row>
      <xdr:rowOff>129779</xdr:rowOff>
    </xdr:from>
    <xdr:ext cx="1865846" cy="1098000"/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B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1014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574</xdr:row>
      <xdr:rowOff>160733</xdr:rowOff>
    </xdr:from>
    <xdr:ext cx="1869784" cy="1098000"/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B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13984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580</xdr:row>
      <xdr:rowOff>0</xdr:rowOff>
    </xdr:from>
    <xdr:ext cx="1863672" cy="1098000"/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B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15113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568</xdr:row>
      <xdr:rowOff>180973</xdr:rowOff>
    </xdr:from>
    <xdr:ext cx="1876063" cy="1098000"/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12861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563</xdr:row>
      <xdr:rowOff>9525</xdr:rowOff>
    </xdr:from>
    <xdr:ext cx="1857668" cy="1098000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B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11737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585</xdr:row>
      <xdr:rowOff>129779</xdr:rowOff>
    </xdr:from>
    <xdr:ext cx="1865846" cy="1098000"/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B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16239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605</xdr:row>
      <xdr:rowOff>160733</xdr:rowOff>
    </xdr:from>
    <xdr:ext cx="1869784" cy="1098000"/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B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20080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611</xdr:row>
      <xdr:rowOff>0</xdr:rowOff>
    </xdr:from>
    <xdr:ext cx="1863672" cy="1098000"/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B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21209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599</xdr:row>
      <xdr:rowOff>180973</xdr:rowOff>
    </xdr:from>
    <xdr:ext cx="1876063" cy="1098000"/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B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18957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594</xdr:row>
      <xdr:rowOff>9525</xdr:rowOff>
    </xdr:from>
    <xdr:ext cx="1857668" cy="1098000"/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B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17833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616</xdr:row>
      <xdr:rowOff>129779</xdr:rowOff>
    </xdr:from>
    <xdr:ext cx="1865846" cy="1098000"/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0B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22335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636</xdr:row>
      <xdr:rowOff>160733</xdr:rowOff>
    </xdr:from>
    <xdr:ext cx="1869784" cy="1098000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B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26176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642</xdr:row>
      <xdr:rowOff>0</xdr:rowOff>
    </xdr:from>
    <xdr:ext cx="1863672" cy="1098000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B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27305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630</xdr:row>
      <xdr:rowOff>180973</xdr:rowOff>
    </xdr:from>
    <xdr:ext cx="1876063" cy="1098000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B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25053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625</xdr:row>
      <xdr:rowOff>9525</xdr:rowOff>
    </xdr:from>
    <xdr:ext cx="1857668" cy="1098000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B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23929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647</xdr:row>
      <xdr:rowOff>129779</xdr:rowOff>
    </xdr:from>
    <xdr:ext cx="1865846" cy="1098000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B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28431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667</xdr:row>
      <xdr:rowOff>160733</xdr:rowOff>
    </xdr:from>
    <xdr:ext cx="1869784" cy="1098000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0B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32272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673</xdr:row>
      <xdr:rowOff>0</xdr:rowOff>
    </xdr:from>
    <xdr:ext cx="1863672" cy="1098000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B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33401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661</xdr:row>
      <xdr:rowOff>180973</xdr:rowOff>
    </xdr:from>
    <xdr:ext cx="1876063" cy="1098000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31149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656</xdr:row>
      <xdr:rowOff>9525</xdr:rowOff>
    </xdr:from>
    <xdr:ext cx="1857668" cy="1098000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0B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30025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678</xdr:row>
      <xdr:rowOff>129779</xdr:rowOff>
    </xdr:from>
    <xdr:ext cx="1865846" cy="1098000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0B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34527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698</xdr:row>
      <xdr:rowOff>160733</xdr:rowOff>
    </xdr:from>
    <xdr:ext cx="1869784" cy="1098000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B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3836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704</xdr:row>
      <xdr:rowOff>0</xdr:rowOff>
    </xdr:from>
    <xdr:ext cx="1863672" cy="1098000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0B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3949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692</xdr:row>
      <xdr:rowOff>180973</xdr:rowOff>
    </xdr:from>
    <xdr:ext cx="1876063" cy="1098000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0B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3724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687</xdr:row>
      <xdr:rowOff>9525</xdr:rowOff>
    </xdr:from>
    <xdr:ext cx="1857668" cy="1098000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0B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3612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709</xdr:row>
      <xdr:rowOff>129779</xdr:rowOff>
    </xdr:from>
    <xdr:ext cx="1865846" cy="1098000"/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0B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4062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729</xdr:row>
      <xdr:rowOff>160733</xdr:rowOff>
    </xdr:from>
    <xdr:ext cx="1869784" cy="1098000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0B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44464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735</xdr:row>
      <xdr:rowOff>0</xdr:rowOff>
    </xdr:from>
    <xdr:ext cx="1863672" cy="1098000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B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45593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723</xdr:row>
      <xdr:rowOff>180973</xdr:rowOff>
    </xdr:from>
    <xdr:ext cx="1876063" cy="1098000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B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43341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718</xdr:row>
      <xdr:rowOff>9525</xdr:rowOff>
    </xdr:from>
    <xdr:ext cx="1857668" cy="1098000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B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42217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740</xdr:row>
      <xdr:rowOff>129779</xdr:rowOff>
    </xdr:from>
    <xdr:ext cx="1865846" cy="1098000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46719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760</xdr:row>
      <xdr:rowOff>160733</xdr:rowOff>
    </xdr:from>
    <xdr:ext cx="1869784" cy="1098000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B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0560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766</xdr:row>
      <xdr:rowOff>0</xdr:rowOff>
    </xdr:from>
    <xdr:ext cx="1863672" cy="1098000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B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1689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754</xdr:row>
      <xdr:rowOff>180973</xdr:rowOff>
    </xdr:from>
    <xdr:ext cx="1876063" cy="1098000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B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49437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749</xdr:row>
      <xdr:rowOff>9525</xdr:rowOff>
    </xdr:from>
    <xdr:ext cx="1857668" cy="1098000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B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48313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771</xdr:row>
      <xdr:rowOff>129779</xdr:rowOff>
    </xdr:from>
    <xdr:ext cx="1865846" cy="1098000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2815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791</xdr:row>
      <xdr:rowOff>160733</xdr:rowOff>
    </xdr:from>
    <xdr:ext cx="1869784" cy="1098000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B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56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797</xdr:row>
      <xdr:rowOff>0</xdr:rowOff>
    </xdr:from>
    <xdr:ext cx="1863672" cy="1098000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85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785</xdr:row>
      <xdr:rowOff>180973</xdr:rowOff>
    </xdr:from>
    <xdr:ext cx="1876063" cy="1098000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33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780</xdr:row>
      <xdr:rowOff>9525</xdr:rowOff>
    </xdr:from>
    <xdr:ext cx="1857668" cy="1098000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B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09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802</xdr:row>
      <xdr:rowOff>129779</xdr:rowOff>
    </xdr:from>
    <xdr:ext cx="1865846" cy="1098000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B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11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822</xdr:row>
      <xdr:rowOff>160733</xdr:rowOff>
    </xdr:from>
    <xdr:ext cx="1869784" cy="1098000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B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62752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828</xdr:row>
      <xdr:rowOff>0</xdr:rowOff>
    </xdr:from>
    <xdr:ext cx="1863672" cy="1098000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B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63881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816</xdr:row>
      <xdr:rowOff>180973</xdr:rowOff>
    </xdr:from>
    <xdr:ext cx="1876063" cy="1098000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B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61629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811</xdr:row>
      <xdr:rowOff>9525</xdr:rowOff>
    </xdr:from>
    <xdr:ext cx="1857668" cy="1098000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B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60505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833</xdr:row>
      <xdr:rowOff>129779</xdr:rowOff>
    </xdr:from>
    <xdr:ext cx="1865846" cy="1098000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B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65007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853</xdr:row>
      <xdr:rowOff>160733</xdr:rowOff>
    </xdr:from>
    <xdr:ext cx="1869784" cy="1098000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B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6884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859</xdr:row>
      <xdr:rowOff>0</xdr:rowOff>
    </xdr:from>
    <xdr:ext cx="1863672" cy="1098000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B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6997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847</xdr:row>
      <xdr:rowOff>180973</xdr:rowOff>
    </xdr:from>
    <xdr:ext cx="1876063" cy="1098000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B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6772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842</xdr:row>
      <xdr:rowOff>9525</xdr:rowOff>
    </xdr:from>
    <xdr:ext cx="1857668" cy="1098000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B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6660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864</xdr:row>
      <xdr:rowOff>129779</xdr:rowOff>
    </xdr:from>
    <xdr:ext cx="1865846" cy="1098000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B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7110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884</xdr:row>
      <xdr:rowOff>160733</xdr:rowOff>
    </xdr:from>
    <xdr:ext cx="1869784" cy="1098000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B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74944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890</xdr:row>
      <xdr:rowOff>0</xdr:rowOff>
    </xdr:from>
    <xdr:ext cx="1863672" cy="1098000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B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76073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878</xdr:row>
      <xdr:rowOff>180973</xdr:rowOff>
    </xdr:from>
    <xdr:ext cx="1876063" cy="1098000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B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73821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873</xdr:row>
      <xdr:rowOff>9525</xdr:rowOff>
    </xdr:from>
    <xdr:ext cx="1857668" cy="1098000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B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72697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895</xdr:row>
      <xdr:rowOff>129779</xdr:rowOff>
    </xdr:from>
    <xdr:ext cx="1865846" cy="1098000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B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77199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915</xdr:row>
      <xdr:rowOff>160733</xdr:rowOff>
    </xdr:from>
    <xdr:ext cx="1869784" cy="1098000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B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81040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921</xdr:row>
      <xdr:rowOff>0</xdr:rowOff>
    </xdr:from>
    <xdr:ext cx="1863672" cy="1098000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B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82169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909</xdr:row>
      <xdr:rowOff>180973</xdr:rowOff>
    </xdr:from>
    <xdr:ext cx="1876063" cy="1098000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0B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79917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904</xdr:row>
      <xdr:rowOff>9525</xdr:rowOff>
    </xdr:from>
    <xdr:ext cx="1857668" cy="1098000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0B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78793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926</xdr:row>
      <xdr:rowOff>129779</xdr:rowOff>
    </xdr:from>
    <xdr:ext cx="1865846" cy="1098000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0B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83295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946</xdr:row>
      <xdr:rowOff>160733</xdr:rowOff>
    </xdr:from>
    <xdr:ext cx="1869784" cy="1098000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0B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87136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952</xdr:row>
      <xdr:rowOff>0</xdr:rowOff>
    </xdr:from>
    <xdr:ext cx="1863672" cy="1098000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0B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88265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940</xdr:row>
      <xdr:rowOff>180973</xdr:rowOff>
    </xdr:from>
    <xdr:ext cx="1876063" cy="1098000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B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86013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935</xdr:row>
      <xdr:rowOff>9525</xdr:rowOff>
    </xdr:from>
    <xdr:ext cx="1857668" cy="1098000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0B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84889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957</xdr:row>
      <xdr:rowOff>129779</xdr:rowOff>
    </xdr:from>
    <xdr:ext cx="1865846" cy="1098000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0B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89391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977</xdr:row>
      <xdr:rowOff>160733</xdr:rowOff>
    </xdr:from>
    <xdr:ext cx="1869784" cy="1098000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0B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3232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983</xdr:row>
      <xdr:rowOff>0</xdr:rowOff>
    </xdr:from>
    <xdr:ext cx="1863672" cy="1098000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B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4361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971</xdr:row>
      <xdr:rowOff>180973</xdr:rowOff>
    </xdr:from>
    <xdr:ext cx="1876063" cy="1098000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0B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2109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966</xdr:row>
      <xdr:rowOff>9525</xdr:rowOff>
    </xdr:from>
    <xdr:ext cx="1857668" cy="1098000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0B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0985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988</xdr:row>
      <xdr:rowOff>129779</xdr:rowOff>
    </xdr:from>
    <xdr:ext cx="1865846" cy="1098000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0B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5487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1008</xdr:row>
      <xdr:rowOff>160733</xdr:rowOff>
    </xdr:from>
    <xdr:ext cx="1869784" cy="1098000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0B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1014</xdr:row>
      <xdr:rowOff>0</xdr:rowOff>
    </xdr:from>
    <xdr:ext cx="1863672" cy="1098000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0B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1002</xdr:row>
      <xdr:rowOff>180973</xdr:rowOff>
    </xdr:from>
    <xdr:ext cx="1876063" cy="1098000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0B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997</xdr:row>
      <xdr:rowOff>9525</xdr:rowOff>
    </xdr:from>
    <xdr:ext cx="1857668" cy="1098000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B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1019</xdr:row>
      <xdr:rowOff>129779</xdr:rowOff>
    </xdr:from>
    <xdr:ext cx="1865846" cy="1098000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B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1039</xdr:row>
      <xdr:rowOff>160733</xdr:rowOff>
    </xdr:from>
    <xdr:ext cx="1869784" cy="1098000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0B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5424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1045</xdr:row>
      <xdr:rowOff>0</xdr:rowOff>
    </xdr:from>
    <xdr:ext cx="1863672" cy="1098000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B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6553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1033</xdr:row>
      <xdr:rowOff>180973</xdr:rowOff>
    </xdr:from>
    <xdr:ext cx="1876063" cy="1098000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0B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4301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1028</xdr:row>
      <xdr:rowOff>9525</xdr:rowOff>
    </xdr:from>
    <xdr:ext cx="1857668" cy="1098000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0B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3177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1050</xdr:row>
      <xdr:rowOff>129779</xdr:rowOff>
    </xdr:from>
    <xdr:ext cx="1865846" cy="1098000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0B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7679529"/>
          <a:ext cx="1865846" cy="1098000"/>
        </a:xfrm>
        <a:prstGeom prst="rect">
          <a:avLst/>
        </a:prstGeom>
      </xdr:spPr>
    </xdr:pic>
    <xdr:clientData/>
  </xdr:oneCellAnchor>
  <xdr:twoCellAnchor editAs="oneCell">
    <xdr:from>
      <xdr:col>3</xdr:col>
      <xdr:colOff>2438400</xdr:colOff>
      <xdr:row>5</xdr:row>
      <xdr:rowOff>57150</xdr:rowOff>
    </xdr:from>
    <xdr:to>
      <xdr:col>3</xdr:col>
      <xdr:colOff>4752686</xdr:colOff>
      <xdr:row>10</xdr:row>
      <xdr:rowOff>184650</xdr:rowOff>
    </xdr:to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B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952625"/>
          <a:ext cx="2314286" cy="10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1409697</xdr:colOff>
      <xdr:row>5</xdr:row>
      <xdr:rowOff>38101</xdr:rowOff>
    </xdr:from>
    <xdr:to>
      <xdr:col>3</xdr:col>
      <xdr:colOff>2405783</xdr:colOff>
      <xdr:row>11</xdr:row>
      <xdr:rowOff>83101</xdr:rowOff>
    </xdr:to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B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933576"/>
          <a:ext cx="2443886" cy="1188000"/>
        </a:xfrm>
        <a:prstGeom prst="rect">
          <a:avLst/>
        </a:prstGeom>
      </xdr:spPr>
    </xdr:pic>
    <xdr:clientData/>
  </xdr:twoCellAnchor>
  <xdr:oneCellAnchor>
    <xdr:from>
      <xdr:col>3</xdr:col>
      <xdr:colOff>56031</xdr:colOff>
      <xdr:row>44</xdr:row>
      <xdr:rowOff>168089</xdr:rowOff>
    </xdr:from>
    <xdr:ext cx="4680000" cy="3672646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B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9683564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36</xdr:row>
      <xdr:rowOff>57150</xdr:rowOff>
    </xdr:from>
    <xdr:ext cx="2314286" cy="1080000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B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8048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36</xdr:row>
      <xdr:rowOff>38101</xdr:rowOff>
    </xdr:from>
    <xdr:ext cx="2443886" cy="1188000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0B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8029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75</xdr:row>
      <xdr:rowOff>168089</xdr:rowOff>
    </xdr:from>
    <xdr:ext cx="4680000" cy="3672646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0B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15779564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67</xdr:row>
      <xdr:rowOff>57150</xdr:rowOff>
    </xdr:from>
    <xdr:ext cx="2314286" cy="1080000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0B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4144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67</xdr:row>
      <xdr:rowOff>38101</xdr:rowOff>
    </xdr:from>
    <xdr:ext cx="2443886" cy="1188000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0B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4125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106</xdr:row>
      <xdr:rowOff>168089</xdr:rowOff>
    </xdr:from>
    <xdr:ext cx="4680000" cy="3672646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0B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21875564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98</xdr:row>
      <xdr:rowOff>57150</xdr:rowOff>
    </xdr:from>
    <xdr:ext cx="2314286" cy="1080000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0B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20240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98</xdr:row>
      <xdr:rowOff>38101</xdr:rowOff>
    </xdr:from>
    <xdr:ext cx="2443886" cy="1188000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0B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20221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129</xdr:row>
      <xdr:rowOff>57150</xdr:rowOff>
    </xdr:from>
    <xdr:ext cx="2314286" cy="1080000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0B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26336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129</xdr:row>
      <xdr:rowOff>38101</xdr:rowOff>
    </xdr:from>
    <xdr:ext cx="2443886" cy="1188000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0B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26317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160</xdr:row>
      <xdr:rowOff>57150</xdr:rowOff>
    </xdr:from>
    <xdr:ext cx="2314286" cy="1080000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0B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32432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160</xdr:row>
      <xdr:rowOff>38101</xdr:rowOff>
    </xdr:from>
    <xdr:ext cx="2443886" cy="1188000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0B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32413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192</xdr:row>
      <xdr:rowOff>180975</xdr:rowOff>
    </xdr:from>
    <xdr:ext cx="2314286" cy="1080000"/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0B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3884295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192</xdr:row>
      <xdr:rowOff>161926</xdr:rowOff>
    </xdr:from>
    <xdr:ext cx="2443886" cy="1188000"/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0B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38823901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223</xdr:row>
      <xdr:rowOff>180975</xdr:rowOff>
    </xdr:from>
    <xdr:ext cx="2314286" cy="1080000"/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0B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4493895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223</xdr:row>
      <xdr:rowOff>161926</xdr:rowOff>
    </xdr:from>
    <xdr:ext cx="2443886" cy="1188000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0B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44919901"/>
          <a:ext cx="2443886" cy="1188000"/>
        </a:xfrm>
        <a:prstGeom prst="rect">
          <a:avLst/>
        </a:prstGeom>
      </xdr:spPr>
    </xdr:pic>
    <xdr:clientData/>
  </xdr:oneCellAnchor>
  <xdr:twoCellAnchor editAs="oneCell">
    <xdr:from>
      <xdr:col>3</xdr:col>
      <xdr:colOff>1114423</xdr:colOff>
      <xdr:row>258</xdr:row>
      <xdr:rowOff>114300</xdr:rowOff>
    </xdr:from>
    <xdr:to>
      <xdr:col>3</xdr:col>
      <xdr:colOff>3985101</xdr:colOff>
      <xdr:row>265</xdr:row>
      <xdr:rowOff>40800</xdr:rowOff>
    </xdr:to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0B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51730275"/>
          <a:ext cx="2870678" cy="126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981075</xdr:colOff>
      <xdr:row>252</xdr:row>
      <xdr:rowOff>38099</xdr:rowOff>
    </xdr:from>
    <xdr:to>
      <xdr:col>3</xdr:col>
      <xdr:colOff>3925113</xdr:colOff>
      <xdr:row>257</xdr:row>
      <xdr:rowOff>165599</xdr:rowOff>
    </xdr:to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0B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50511074"/>
          <a:ext cx="2944038" cy="1080000"/>
        </a:xfrm>
        <a:prstGeom prst="rect">
          <a:avLst/>
        </a:prstGeom>
      </xdr:spPr>
    </xdr:pic>
    <xdr:clientData/>
  </xdr:twoCellAnchor>
  <xdr:oneCellAnchor>
    <xdr:from>
      <xdr:col>3</xdr:col>
      <xdr:colOff>1114423</xdr:colOff>
      <xdr:row>289</xdr:row>
      <xdr:rowOff>114300</xdr:rowOff>
    </xdr:from>
    <xdr:ext cx="2870678" cy="1260000"/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0B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57826275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283</xdr:row>
      <xdr:rowOff>38099</xdr:rowOff>
    </xdr:from>
    <xdr:ext cx="2944038" cy="1080000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0B00-00008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56607074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321</xdr:row>
      <xdr:rowOff>0</xdr:rowOff>
    </xdr:from>
    <xdr:ext cx="2870678" cy="1260000"/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0B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63998475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314</xdr:row>
      <xdr:rowOff>114299</xdr:rowOff>
    </xdr:from>
    <xdr:ext cx="2944038" cy="1080000"/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0B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62779274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352</xdr:row>
      <xdr:rowOff>0</xdr:rowOff>
    </xdr:from>
    <xdr:ext cx="2870678" cy="1260000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0B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70094475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345</xdr:row>
      <xdr:rowOff>114299</xdr:rowOff>
    </xdr:from>
    <xdr:ext cx="2944038" cy="1080000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0B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68875274"/>
          <a:ext cx="2944038" cy="1080000"/>
        </a:xfrm>
        <a:prstGeom prst="rect">
          <a:avLst/>
        </a:prstGeom>
      </xdr:spPr>
    </xdr:pic>
    <xdr:clientData/>
  </xdr:oneCellAnchor>
  <xdr:twoCellAnchor editAs="oneCell">
    <xdr:from>
      <xdr:col>3</xdr:col>
      <xdr:colOff>838200</xdr:colOff>
      <xdr:row>383</xdr:row>
      <xdr:rowOff>64943</xdr:rowOff>
    </xdr:from>
    <xdr:to>
      <xdr:col>3</xdr:col>
      <xdr:colOff>3911734</xdr:colOff>
      <xdr:row>389</xdr:row>
      <xdr:rowOff>1943</xdr:rowOff>
    </xdr:to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0B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6382" y="76247625"/>
          <a:ext cx="3073534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769125</xdr:colOff>
      <xdr:row>378</xdr:row>
      <xdr:rowOff>7794</xdr:rowOff>
    </xdr:from>
    <xdr:to>
      <xdr:col>3</xdr:col>
      <xdr:colOff>3812587</xdr:colOff>
      <xdr:row>382</xdr:row>
      <xdr:rowOff>73794</xdr:rowOff>
    </xdr:to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0B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7307" y="75237976"/>
          <a:ext cx="3043462" cy="828000"/>
        </a:xfrm>
        <a:prstGeom prst="rect">
          <a:avLst/>
        </a:prstGeom>
      </xdr:spPr>
    </xdr:pic>
    <xdr:clientData/>
  </xdr:twoCellAnchor>
  <xdr:oneCellAnchor>
    <xdr:from>
      <xdr:col>3</xdr:col>
      <xdr:colOff>838200</xdr:colOff>
      <xdr:row>414</xdr:row>
      <xdr:rowOff>47625</xdr:rowOff>
    </xdr:from>
    <xdr:ext cx="3073534" cy="1080000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0B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82334100"/>
          <a:ext cx="3073534" cy="1080000"/>
        </a:xfrm>
        <a:prstGeom prst="rect">
          <a:avLst/>
        </a:prstGeom>
      </xdr:spPr>
    </xdr:pic>
    <xdr:clientData/>
  </xdr:oneCellAnchor>
  <xdr:oneCellAnchor>
    <xdr:from>
      <xdr:col>3</xdr:col>
      <xdr:colOff>769125</xdr:colOff>
      <xdr:row>408</xdr:row>
      <xdr:rowOff>180976</xdr:rowOff>
    </xdr:from>
    <xdr:ext cx="3043462" cy="828000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0B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5575" y="81324451"/>
          <a:ext cx="3043462" cy="828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445</xdr:row>
      <xdr:rowOff>47625</xdr:rowOff>
    </xdr:from>
    <xdr:ext cx="3073534" cy="1080000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0B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88430100"/>
          <a:ext cx="3073534" cy="1080000"/>
        </a:xfrm>
        <a:prstGeom prst="rect">
          <a:avLst/>
        </a:prstGeom>
      </xdr:spPr>
    </xdr:pic>
    <xdr:clientData/>
  </xdr:oneCellAnchor>
  <xdr:oneCellAnchor>
    <xdr:from>
      <xdr:col>3</xdr:col>
      <xdr:colOff>769125</xdr:colOff>
      <xdr:row>439</xdr:row>
      <xdr:rowOff>180976</xdr:rowOff>
    </xdr:from>
    <xdr:ext cx="3043462" cy="828000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0B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5575" y="87420451"/>
          <a:ext cx="3043462" cy="828000"/>
        </a:xfrm>
        <a:prstGeom prst="rect">
          <a:avLst/>
        </a:prstGeom>
      </xdr:spPr>
    </xdr:pic>
    <xdr:clientData/>
  </xdr:oneCellAnchor>
  <xdr:twoCellAnchor editAs="oneCell">
    <xdr:from>
      <xdr:col>3</xdr:col>
      <xdr:colOff>619124</xdr:colOff>
      <xdr:row>476</xdr:row>
      <xdr:rowOff>28575</xdr:rowOff>
    </xdr:from>
    <xdr:to>
      <xdr:col>3</xdr:col>
      <xdr:colOff>4291125</xdr:colOff>
      <xdr:row>482</xdr:row>
      <xdr:rowOff>73575</xdr:rowOff>
    </xdr:to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0B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4" y="94507050"/>
          <a:ext cx="3672001" cy="11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292876</xdr:colOff>
      <xdr:row>470</xdr:row>
      <xdr:rowOff>66674</xdr:rowOff>
    </xdr:from>
    <xdr:to>
      <xdr:col>3</xdr:col>
      <xdr:colOff>4150327</xdr:colOff>
      <xdr:row>475</xdr:row>
      <xdr:rowOff>50174</xdr:rowOff>
    </xdr:to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0B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9326" y="93402149"/>
          <a:ext cx="3857451" cy="936000"/>
        </a:xfrm>
        <a:prstGeom prst="rect">
          <a:avLst/>
        </a:prstGeom>
      </xdr:spPr>
    </xdr:pic>
    <xdr:clientData/>
  </xdr:twoCellAnchor>
  <xdr:oneCellAnchor>
    <xdr:from>
      <xdr:col>3</xdr:col>
      <xdr:colOff>619124</xdr:colOff>
      <xdr:row>507</xdr:row>
      <xdr:rowOff>28575</xdr:rowOff>
    </xdr:from>
    <xdr:ext cx="3672001" cy="1188000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0B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4" y="100603050"/>
          <a:ext cx="3672001" cy="1188000"/>
        </a:xfrm>
        <a:prstGeom prst="rect">
          <a:avLst/>
        </a:prstGeom>
      </xdr:spPr>
    </xdr:pic>
    <xdr:clientData/>
  </xdr:oneCellAnchor>
  <xdr:oneCellAnchor>
    <xdr:from>
      <xdr:col>3</xdr:col>
      <xdr:colOff>292876</xdr:colOff>
      <xdr:row>501</xdr:row>
      <xdr:rowOff>66674</xdr:rowOff>
    </xdr:from>
    <xdr:ext cx="3857451" cy="936000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0B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9326" y="99498149"/>
          <a:ext cx="3857451" cy="936000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667</xdr:row>
      <xdr:rowOff>44823</xdr:rowOff>
    </xdr:from>
    <xdr:ext cx="4680000" cy="3361602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0B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78" y="132156573"/>
          <a:ext cx="4680000" cy="3361602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699</xdr:row>
      <xdr:rowOff>33617</xdr:rowOff>
    </xdr:from>
    <xdr:ext cx="4680000" cy="3125821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0B00-00009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0" y="138431867"/>
          <a:ext cx="4680000" cy="3125821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729</xdr:row>
      <xdr:rowOff>0</xdr:rowOff>
    </xdr:from>
    <xdr:ext cx="4680000" cy="3510000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0B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9" y="144303750"/>
          <a:ext cx="4680000" cy="3510000"/>
        </a:xfrm>
        <a:prstGeom prst="rect">
          <a:avLst/>
        </a:prstGeom>
      </xdr:spPr>
    </xdr:pic>
    <xdr:clientData/>
  </xdr:oneCellAnchor>
  <xdr:oneCellAnchor>
    <xdr:from>
      <xdr:col>3</xdr:col>
      <xdr:colOff>60353</xdr:colOff>
      <xdr:row>759</xdr:row>
      <xdr:rowOff>138794</xdr:rowOff>
    </xdr:from>
    <xdr:ext cx="4680000" cy="3510000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0B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3" y="150348044"/>
          <a:ext cx="4680000" cy="3510000"/>
        </a:xfrm>
        <a:prstGeom prst="rect">
          <a:avLst/>
        </a:prstGeom>
      </xdr:spPr>
    </xdr:pic>
    <xdr:clientData/>
  </xdr:oneCellAnchor>
  <xdr:oneCellAnchor>
    <xdr:from>
      <xdr:col>3</xdr:col>
      <xdr:colOff>53471</xdr:colOff>
      <xdr:row>793</xdr:row>
      <xdr:rowOff>19850</xdr:rowOff>
    </xdr:from>
    <xdr:ext cx="4680000" cy="2674286"/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0B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21" y="156896600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57794</xdr:colOff>
      <xdr:row>823</xdr:row>
      <xdr:rowOff>46586</xdr:rowOff>
    </xdr:from>
    <xdr:ext cx="4680000" cy="2674286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0B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4" y="162828836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856</xdr:row>
      <xdr:rowOff>174176</xdr:rowOff>
    </xdr:from>
    <xdr:ext cx="4680000" cy="1747573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0B00-0000A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0" y="169433426"/>
          <a:ext cx="4680000" cy="1747573"/>
        </a:xfrm>
        <a:prstGeom prst="rect">
          <a:avLst/>
        </a:prstGeom>
      </xdr:spPr>
    </xdr:pic>
    <xdr:clientData/>
  </xdr:oneCellAnchor>
  <xdr:oneCellAnchor>
    <xdr:from>
      <xdr:col>3</xdr:col>
      <xdr:colOff>55236</xdr:colOff>
      <xdr:row>888</xdr:row>
      <xdr:rowOff>44029</xdr:rowOff>
    </xdr:from>
    <xdr:ext cx="4680000" cy="1613793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0B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86" y="175589779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59559</xdr:colOff>
      <xdr:row>918</xdr:row>
      <xdr:rowOff>126794</xdr:rowOff>
    </xdr:from>
    <xdr:ext cx="4680000" cy="1613793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0B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009" y="181578044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52677</xdr:colOff>
      <xdr:row>949</xdr:row>
      <xdr:rowOff>153529</xdr:rowOff>
    </xdr:from>
    <xdr:ext cx="4680000" cy="1613793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0B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27" y="187700779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56999</xdr:colOff>
      <xdr:row>980</xdr:row>
      <xdr:rowOff>101823</xdr:rowOff>
    </xdr:from>
    <xdr:ext cx="4680000" cy="1613793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0B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9" y="193745073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61322</xdr:colOff>
      <xdr:row>1012</xdr:row>
      <xdr:rowOff>5293</xdr:rowOff>
    </xdr:from>
    <xdr:ext cx="4680000" cy="1613793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0B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72" y="199935043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65646</xdr:colOff>
      <xdr:row>1042</xdr:row>
      <xdr:rowOff>177705</xdr:rowOff>
    </xdr:from>
    <xdr:ext cx="4680000" cy="1613793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0B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2096" y="206012955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541</xdr:row>
      <xdr:rowOff>168089</xdr:rowOff>
    </xdr:from>
    <xdr:ext cx="4680000" cy="3672646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0B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107514839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533</xdr:row>
      <xdr:rowOff>57150</xdr:rowOff>
    </xdr:from>
    <xdr:ext cx="2314286" cy="1080000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0B00-0000A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0587990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533</xdr:row>
      <xdr:rowOff>38101</xdr:rowOff>
    </xdr:from>
    <xdr:ext cx="2443886" cy="1188000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0B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05860851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572</xdr:row>
      <xdr:rowOff>168089</xdr:rowOff>
    </xdr:from>
    <xdr:ext cx="4680000" cy="3672646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0B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113610839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564</xdr:row>
      <xdr:rowOff>57150</xdr:rowOff>
    </xdr:from>
    <xdr:ext cx="2314286" cy="1080000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0B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1197590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564</xdr:row>
      <xdr:rowOff>38101</xdr:rowOff>
    </xdr:from>
    <xdr:ext cx="2443886" cy="1188000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0B00-0000A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11956851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603</xdr:row>
      <xdr:rowOff>168089</xdr:rowOff>
    </xdr:from>
    <xdr:ext cx="4680000" cy="3672646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0B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119706839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595</xdr:row>
      <xdr:rowOff>57150</xdr:rowOff>
    </xdr:from>
    <xdr:ext cx="2314286" cy="1080000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0B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1807190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595</xdr:row>
      <xdr:rowOff>38101</xdr:rowOff>
    </xdr:from>
    <xdr:ext cx="2443886" cy="1188000"/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0B00-0000B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18052851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634</xdr:row>
      <xdr:rowOff>168089</xdr:rowOff>
    </xdr:from>
    <xdr:ext cx="4680000" cy="3672646"/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0B00-0000B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125802839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626</xdr:row>
      <xdr:rowOff>57150</xdr:rowOff>
    </xdr:from>
    <xdr:ext cx="2314286" cy="1080000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0B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2416790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626</xdr:row>
      <xdr:rowOff>38101</xdr:rowOff>
    </xdr:from>
    <xdr:ext cx="2443886" cy="1188000"/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0B00-0000B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24148851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657</xdr:row>
      <xdr:rowOff>57150</xdr:rowOff>
    </xdr:from>
    <xdr:ext cx="2314286" cy="1080000"/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0B00-0000B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3026390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657</xdr:row>
      <xdr:rowOff>38101</xdr:rowOff>
    </xdr:from>
    <xdr:ext cx="2443886" cy="1188000"/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0B00-0000B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30244851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688</xdr:row>
      <xdr:rowOff>57150</xdr:rowOff>
    </xdr:from>
    <xdr:ext cx="2314286" cy="1080000"/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0B00-0000B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3635990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688</xdr:row>
      <xdr:rowOff>38101</xdr:rowOff>
    </xdr:from>
    <xdr:ext cx="2443886" cy="1188000"/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0B00-0000B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36340851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720</xdr:row>
      <xdr:rowOff>180975</xdr:rowOff>
    </xdr:from>
    <xdr:ext cx="2314286" cy="1080000"/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00000000-0008-0000-0B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427702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720</xdr:row>
      <xdr:rowOff>161926</xdr:rowOff>
    </xdr:from>
    <xdr:ext cx="2443886" cy="1188000"/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0000000-0008-0000-0B00-0000B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427511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751</xdr:row>
      <xdr:rowOff>180975</xdr:rowOff>
    </xdr:from>
    <xdr:ext cx="2314286" cy="1080000"/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0B00-0000B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488662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751</xdr:row>
      <xdr:rowOff>161926</xdr:rowOff>
    </xdr:from>
    <xdr:ext cx="2443886" cy="1188000"/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0B00-0000B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488471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786</xdr:row>
      <xdr:rowOff>114300</xdr:rowOff>
    </xdr:from>
    <xdr:ext cx="2870678" cy="1260000"/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0B00-0000B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155657550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780</xdr:row>
      <xdr:rowOff>38099</xdr:rowOff>
    </xdr:from>
    <xdr:ext cx="2944038" cy="1080000"/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0B00-0000B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154438349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817</xdr:row>
      <xdr:rowOff>114300</xdr:rowOff>
    </xdr:from>
    <xdr:ext cx="2870678" cy="1260000"/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0B00-0000B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161753550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811</xdr:row>
      <xdr:rowOff>38099</xdr:rowOff>
    </xdr:from>
    <xdr:ext cx="2944038" cy="1080000"/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00000000-0008-0000-0B00-0000C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160534349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849</xdr:row>
      <xdr:rowOff>0</xdr:rowOff>
    </xdr:from>
    <xdr:ext cx="2870678" cy="1260000"/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B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167925750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842</xdr:row>
      <xdr:rowOff>114299</xdr:rowOff>
    </xdr:from>
    <xdr:ext cx="2944038" cy="1080000"/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0B00-0000C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166706549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880</xdr:row>
      <xdr:rowOff>0</xdr:rowOff>
    </xdr:from>
    <xdr:ext cx="2870678" cy="1260000"/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00000000-0008-0000-0B00-0000C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174021750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873</xdr:row>
      <xdr:rowOff>114299</xdr:rowOff>
    </xdr:from>
    <xdr:ext cx="2944038" cy="1080000"/>
    <xdr:pic>
      <xdr:nvPicPr>
        <xdr:cNvPr id="196" name="Рисунок 195">
          <a:extLst>
            <a:ext uri="{FF2B5EF4-FFF2-40B4-BE49-F238E27FC236}">
              <a16:creationId xmlns="" xmlns:a16="http://schemas.microsoft.com/office/drawing/2014/main" id="{00000000-0008-0000-0B00-0000C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172802549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911</xdr:row>
      <xdr:rowOff>47625</xdr:rowOff>
    </xdr:from>
    <xdr:ext cx="3073534" cy="1080000"/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0B00-0000C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180165375"/>
          <a:ext cx="3073534" cy="1080000"/>
        </a:xfrm>
        <a:prstGeom prst="rect">
          <a:avLst/>
        </a:prstGeom>
      </xdr:spPr>
    </xdr:pic>
    <xdr:clientData/>
  </xdr:oneCellAnchor>
  <xdr:oneCellAnchor>
    <xdr:from>
      <xdr:col>3</xdr:col>
      <xdr:colOff>769125</xdr:colOff>
      <xdr:row>905</xdr:row>
      <xdr:rowOff>180976</xdr:rowOff>
    </xdr:from>
    <xdr:ext cx="3043462" cy="828000"/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00000000-0008-0000-0B00-0000C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5575" y="179155726"/>
          <a:ext cx="3043462" cy="828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942</xdr:row>
      <xdr:rowOff>47625</xdr:rowOff>
    </xdr:from>
    <xdr:ext cx="3073534" cy="1080000"/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00000000-0008-0000-0B00-0000C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186261375"/>
          <a:ext cx="3073534" cy="1080000"/>
        </a:xfrm>
        <a:prstGeom prst="rect">
          <a:avLst/>
        </a:prstGeom>
      </xdr:spPr>
    </xdr:pic>
    <xdr:clientData/>
  </xdr:oneCellAnchor>
  <xdr:oneCellAnchor>
    <xdr:from>
      <xdr:col>3</xdr:col>
      <xdr:colOff>769125</xdr:colOff>
      <xdr:row>936</xdr:row>
      <xdr:rowOff>180976</xdr:rowOff>
    </xdr:from>
    <xdr:ext cx="3043462" cy="828000"/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0B00-0000C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5575" y="185251726"/>
          <a:ext cx="3043462" cy="828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973</xdr:row>
      <xdr:rowOff>47625</xdr:rowOff>
    </xdr:from>
    <xdr:ext cx="3073534" cy="1080000"/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0B00-0000C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192357375"/>
          <a:ext cx="3073534" cy="1080000"/>
        </a:xfrm>
        <a:prstGeom prst="rect">
          <a:avLst/>
        </a:prstGeom>
      </xdr:spPr>
    </xdr:pic>
    <xdr:clientData/>
  </xdr:oneCellAnchor>
  <xdr:oneCellAnchor>
    <xdr:from>
      <xdr:col>3</xdr:col>
      <xdr:colOff>769125</xdr:colOff>
      <xdr:row>967</xdr:row>
      <xdr:rowOff>180976</xdr:rowOff>
    </xdr:from>
    <xdr:ext cx="3043462" cy="828000"/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00000000-0008-0000-0B00-0000C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5575" y="191347726"/>
          <a:ext cx="3043462" cy="828000"/>
        </a:xfrm>
        <a:prstGeom prst="rect">
          <a:avLst/>
        </a:prstGeom>
      </xdr:spPr>
    </xdr:pic>
    <xdr:clientData/>
  </xdr:oneCellAnchor>
  <xdr:oneCellAnchor>
    <xdr:from>
      <xdr:col>3</xdr:col>
      <xdr:colOff>619124</xdr:colOff>
      <xdr:row>1004</xdr:row>
      <xdr:rowOff>28575</xdr:rowOff>
    </xdr:from>
    <xdr:ext cx="3672001" cy="1188000"/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0B00-0000C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4" y="198434325"/>
          <a:ext cx="3672001" cy="1188000"/>
        </a:xfrm>
        <a:prstGeom prst="rect">
          <a:avLst/>
        </a:prstGeom>
      </xdr:spPr>
    </xdr:pic>
    <xdr:clientData/>
  </xdr:oneCellAnchor>
  <xdr:oneCellAnchor>
    <xdr:from>
      <xdr:col>3</xdr:col>
      <xdr:colOff>292876</xdr:colOff>
      <xdr:row>998</xdr:row>
      <xdr:rowOff>66674</xdr:rowOff>
    </xdr:from>
    <xdr:ext cx="3857451" cy="936000"/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00000000-0008-0000-0B00-0000C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9326" y="197329424"/>
          <a:ext cx="3857451" cy="936000"/>
        </a:xfrm>
        <a:prstGeom prst="rect">
          <a:avLst/>
        </a:prstGeom>
      </xdr:spPr>
    </xdr:pic>
    <xdr:clientData/>
  </xdr:oneCellAnchor>
  <xdr:oneCellAnchor>
    <xdr:from>
      <xdr:col>3</xdr:col>
      <xdr:colOff>619124</xdr:colOff>
      <xdr:row>1035</xdr:row>
      <xdr:rowOff>28575</xdr:rowOff>
    </xdr:from>
    <xdr:ext cx="3672001" cy="1188000"/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B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4" y="204530325"/>
          <a:ext cx="3672001" cy="1188000"/>
        </a:xfrm>
        <a:prstGeom prst="rect">
          <a:avLst/>
        </a:prstGeom>
      </xdr:spPr>
    </xdr:pic>
    <xdr:clientData/>
  </xdr:oneCellAnchor>
  <xdr:oneCellAnchor>
    <xdr:from>
      <xdr:col>3</xdr:col>
      <xdr:colOff>292876</xdr:colOff>
      <xdr:row>1029</xdr:row>
      <xdr:rowOff>66674</xdr:rowOff>
    </xdr:from>
    <xdr:ext cx="3857451" cy="936000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0B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9326" y="203425424"/>
          <a:ext cx="3857451" cy="936000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56028</xdr:colOff>
      <xdr:row>139</xdr:row>
      <xdr:rowOff>44823</xdr:rowOff>
    </xdr:from>
    <xdr:to>
      <xdr:col>3</xdr:col>
      <xdr:colOff>4736028</xdr:colOff>
      <xdr:row>156</xdr:row>
      <xdr:rowOff>167925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C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2" y="25246852"/>
          <a:ext cx="4680000" cy="3361602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171</xdr:row>
      <xdr:rowOff>33617</xdr:rowOff>
    </xdr:from>
    <xdr:to>
      <xdr:col>3</xdr:col>
      <xdr:colOff>4736030</xdr:colOff>
      <xdr:row>187</xdr:row>
      <xdr:rowOff>111439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C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4" y="30950646"/>
          <a:ext cx="4680000" cy="3125821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201</xdr:row>
      <xdr:rowOff>0</xdr:rowOff>
    </xdr:from>
    <xdr:to>
      <xdr:col>3</xdr:col>
      <xdr:colOff>4736029</xdr:colOff>
      <xdr:row>219</xdr:row>
      <xdr:rowOff>81000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3" y="36251029"/>
          <a:ext cx="4680000" cy="351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60353</xdr:colOff>
      <xdr:row>231</xdr:row>
      <xdr:rowOff>138794</xdr:rowOff>
    </xdr:from>
    <xdr:to>
      <xdr:col>3</xdr:col>
      <xdr:colOff>4740353</xdr:colOff>
      <xdr:row>250</xdr:row>
      <xdr:rowOff>29294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677" y="41723823"/>
          <a:ext cx="4680000" cy="351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53471</xdr:colOff>
      <xdr:row>265</xdr:row>
      <xdr:rowOff>19850</xdr:rowOff>
    </xdr:from>
    <xdr:to>
      <xdr:col>3</xdr:col>
      <xdr:colOff>4733471</xdr:colOff>
      <xdr:row>279</xdr:row>
      <xdr:rowOff>19850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2795" y="47700879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57794</xdr:colOff>
      <xdr:row>295</xdr:row>
      <xdr:rowOff>46586</xdr:rowOff>
    </xdr:from>
    <xdr:to>
      <xdr:col>3</xdr:col>
      <xdr:colOff>4737794</xdr:colOff>
      <xdr:row>309</xdr:row>
      <xdr:rowOff>46586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7118" y="53061615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328</xdr:row>
      <xdr:rowOff>174176</xdr:rowOff>
    </xdr:from>
    <xdr:to>
      <xdr:col>3</xdr:col>
      <xdr:colOff>4736030</xdr:colOff>
      <xdr:row>338</xdr:row>
      <xdr:rowOff>16748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4" y="59094705"/>
          <a:ext cx="4680000" cy="1747573"/>
        </a:xfrm>
        <a:prstGeom prst="rect">
          <a:avLst/>
        </a:prstGeom>
      </xdr:spPr>
    </xdr:pic>
    <xdr:clientData/>
  </xdr:twoCellAnchor>
  <xdr:twoCellAnchor editAs="oneCell">
    <xdr:from>
      <xdr:col>3</xdr:col>
      <xdr:colOff>55236</xdr:colOff>
      <xdr:row>360</xdr:row>
      <xdr:rowOff>44029</xdr:rowOff>
    </xdr:from>
    <xdr:to>
      <xdr:col>3</xdr:col>
      <xdr:colOff>4735236</xdr:colOff>
      <xdr:row>368</xdr:row>
      <xdr:rowOff>133822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4560" y="64679558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59559</xdr:colOff>
      <xdr:row>390</xdr:row>
      <xdr:rowOff>126794</xdr:rowOff>
    </xdr:from>
    <xdr:to>
      <xdr:col>3</xdr:col>
      <xdr:colOff>4739559</xdr:colOff>
      <xdr:row>399</xdr:row>
      <xdr:rowOff>26087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8883" y="70096323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52677</xdr:colOff>
      <xdr:row>421</xdr:row>
      <xdr:rowOff>153529</xdr:rowOff>
    </xdr:from>
    <xdr:to>
      <xdr:col>3</xdr:col>
      <xdr:colOff>4732677</xdr:colOff>
      <xdr:row>430</xdr:row>
      <xdr:rowOff>52822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2001" y="75647558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56999</xdr:colOff>
      <xdr:row>452</xdr:row>
      <xdr:rowOff>101823</xdr:rowOff>
    </xdr:from>
    <xdr:to>
      <xdr:col>3</xdr:col>
      <xdr:colOff>4736999</xdr:colOff>
      <xdr:row>461</xdr:row>
      <xdr:rowOff>1116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6323" y="81120352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61322</xdr:colOff>
      <xdr:row>484</xdr:row>
      <xdr:rowOff>5293</xdr:rowOff>
    </xdr:from>
    <xdr:to>
      <xdr:col>3</xdr:col>
      <xdr:colOff>4741322</xdr:colOff>
      <xdr:row>492</xdr:row>
      <xdr:rowOff>95085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0646" y="86738822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65646</xdr:colOff>
      <xdr:row>514</xdr:row>
      <xdr:rowOff>177705</xdr:rowOff>
    </xdr:from>
    <xdr:to>
      <xdr:col>3</xdr:col>
      <xdr:colOff>4745646</xdr:colOff>
      <xdr:row>523</xdr:row>
      <xdr:rowOff>76997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7771" y="98551905"/>
          <a:ext cx="4680000" cy="1613793"/>
        </a:xfrm>
        <a:prstGeom prst="rect">
          <a:avLst/>
        </a:prstGeom>
      </xdr:spPr>
    </xdr:pic>
    <xdr:clientData/>
  </xdr:twoCellAnchor>
  <xdr:oneCellAnchor>
    <xdr:from>
      <xdr:col>3</xdr:col>
      <xdr:colOff>56031</xdr:colOff>
      <xdr:row>13</xdr:row>
      <xdr:rowOff>168089</xdr:rowOff>
    </xdr:from>
    <xdr:ext cx="4680000" cy="3672646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5" y="2891118"/>
          <a:ext cx="4680000" cy="3672646"/>
        </a:xfrm>
        <a:prstGeom prst="rect">
          <a:avLst/>
        </a:prstGeom>
      </xdr:spPr>
    </xdr:pic>
    <xdr:clientData/>
  </xdr:oneCellAnchor>
  <xdr:twoCellAnchor editAs="oneCell">
    <xdr:from>
      <xdr:col>4</xdr:col>
      <xdr:colOff>66432</xdr:colOff>
      <xdr:row>15</xdr:row>
      <xdr:rowOff>99974</xdr:rowOff>
    </xdr:from>
    <xdr:to>
      <xdr:col>4</xdr:col>
      <xdr:colOff>1980469</xdr:colOff>
      <xdr:row>21</xdr:row>
      <xdr:rowOff>114299</xdr:rowOff>
    </xdr:to>
    <xdr:pic>
      <xdr:nvPicPr>
        <xdr:cNvPr id="289" name="Рисунок 288">
          <a:extLst>
            <a:ext uri="{FF2B5EF4-FFF2-40B4-BE49-F238E27FC236}">
              <a16:creationId xmlns="" xmlns:a16="http://schemas.microsoft.com/office/drawing/2014/main" id="{00000000-0008-0000-0C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3214649"/>
          <a:ext cx="1914037" cy="1157325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8" name="Стрелка: пятиугольник 17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C00-000012000000}"/>
            </a:ext>
          </a:extLst>
        </xdr:cNvPr>
        <xdr:cNvSpPr/>
      </xdr:nvSpPr>
      <xdr:spPr>
        <a:xfrm flipH="1">
          <a:off x="17262018" y="38101"/>
          <a:ext cx="212407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C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C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294</xdr:row>
      <xdr:rowOff>99974</xdr:rowOff>
    </xdr:from>
    <xdr:ext cx="1914037" cy="1157325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325</xdr:row>
      <xdr:rowOff>99974</xdr:rowOff>
    </xdr:from>
    <xdr:ext cx="1914037" cy="1157325"/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356</xdr:row>
      <xdr:rowOff>99974</xdr:rowOff>
    </xdr:from>
    <xdr:ext cx="1914037" cy="1157325"/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387</xdr:row>
      <xdr:rowOff>99974</xdr:rowOff>
    </xdr:from>
    <xdr:ext cx="1914037" cy="1157325"/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418</xdr:row>
      <xdr:rowOff>99974</xdr:rowOff>
    </xdr:from>
    <xdr:ext cx="1914037" cy="1157325"/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449</xdr:row>
      <xdr:rowOff>99974</xdr:rowOff>
    </xdr:from>
    <xdr:ext cx="1914037" cy="1157325"/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480</xdr:row>
      <xdr:rowOff>99974</xdr:rowOff>
    </xdr:from>
    <xdr:ext cx="1914037" cy="1157325"/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511</xdr:row>
      <xdr:rowOff>99974</xdr:rowOff>
    </xdr:from>
    <xdr:ext cx="1914037" cy="1157325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543</xdr:row>
      <xdr:rowOff>160733</xdr:rowOff>
    </xdr:from>
    <xdr:ext cx="1869784" cy="1098000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C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549</xdr:row>
      <xdr:rowOff>0</xdr:rowOff>
    </xdr:from>
    <xdr:ext cx="1863672" cy="1098000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537</xdr:row>
      <xdr:rowOff>180973</xdr:rowOff>
    </xdr:from>
    <xdr:ext cx="1876063" cy="1098000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532</xdr:row>
      <xdr:rowOff>9525</xdr:rowOff>
    </xdr:from>
    <xdr:ext cx="1857668" cy="1098000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554</xdr:row>
      <xdr:rowOff>129779</xdr:rowOff>
    </xdr:from>
    <xdr:ext cx="1865846" cy="1098000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574</xdr:row>
      <xdr:rowOff>160733</xdr:rowOff>
    </xdr:from>
    <xdr:ext cx="1869784" cy="1098000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580</xdr:row>
      <xdr:rowOff>0</xdr:rowOff>
    </xdr:from>
    <xdr:ext cx="1863672" cy="1098000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C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568</xdr:row>
      <xdr:rowOff>180973</xdr:rowOff>
    </xdr:from>
    <xdr:ext cx="1876063" cy="1098000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0C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563</xdr:row>
      <xdr:rowOff>9525</xdr:rowOff>
    </xdr:from>
    <xdr:ext cx="1857668" cy="1098000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0C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585</xdr:row>
      <xdr:rowOff>129779</xdr:rowOff>
    </xdr:from>
    <xdr:ext cx="1865846" cy="1098000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C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605</xdr:row>
      <xdr:rowOff>160733</xdr:rowOff>
    </xdr:from>
    <xdr:ext cx="1869784" cy="1098000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611</xdr:row>
      <xdr:rowOff>0</xdr:rowOff>
    </xdr:from>
    <xdr:ext cx="1863672" cy="1098000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0C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599</xdr:row>
      <xdr:rowOff>180973</xdr:rowOff>
    </xdr:from>
    <xdr:ext cx="1876063" cy="1098000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594</xdr:row>
      <xdr:rowOff>9525</xdr:rowOff>
    </xdr:from>
    <xdr:ext cx="1857668" cy="1098000"/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0C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616</xdr:row>
      <xdr:rowOff>129779</xdr:rowOff>
    </xdr:from>
    <xdr:ext cx="1865846" cy="1098000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0C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636</xdr:row>
      <xdr:rowOff>160733</xdr:rowOff>
    </xdr:from>
    <xdr:ext cx="1869784" cy="1098000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C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642</xdr:row>
      <xdr:rowOff>0</xdr:rowOff>
    </xdr:from>
    <xdr:ext cx="1863672" cy="1098000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C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630</xdr:row>
      <xdr:rowOff>180973</xdr:rowOff>
    </xdr:from>
    <xdr:ext cx="1876063" cy="1098000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C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625</xdr:row>
      <xdr:rowOff>9525</xdr:rowOff>
    </xdr:from>
    <xdr:ext cx="1857668" cy="1098000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C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647</xdr:row>
      <xdr:rowOff>129779</xdr:rowOff>
    </xdr:from>
    <xdr:ext cx="1865846" cy="1098000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C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667</xdr:row>
      <xdr:rowOff>160733</xdr:rowOff>
    </xdr:from>
    <xdr:ext cx="1869784" cy="1098000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C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673</xdr:row>
      <xdr:rowOff>0</xdr:rowOff>
    </xdr:from>
    <xdr:ext cx="1863672" cy="1098000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C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661</xdr:row>
      <xdr:rowOff>180973</xdr:rowOff>
    </xdr:from>
    <xdr:ext cx="1876063" cy="1098000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C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656</xdr:row>
      <xdr:rowOff>9525</xdr:rowOff>
    </xdr:from>
    <xdr:ext cx="1857668" cy="1098000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C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678</xdr:row>
      <xdr:rowOff>129779</xdr:rowOff>
    </xdr:from>
    <xdr:ext cx="1865846" cy="1098000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C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698</xdr:row>
      <xdr:rowOff>160733</xdr:rowOff>
    </xdr:from>
    <xdr:ext cx="1869784" cy="1098000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C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704</xdr:row>
      <xdr:rowOff>0</xdr:rowOff>
    </xdr:from>
    <xdr:ext cx="1863672" cy="1098000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C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692</xdr:row>
      <xdr:rowOff>180973</xdr:rowOff>
    </xdr:from>
    <xdr:ext cx="1876063" cy="1098000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C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687</xdr:row>
      <xdr:rowOff>9525</xdr:rowOff>
    </xdr:from>
    <xdr:ext cx="1857668" cy="1098000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C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709</xdr:row>
      <xdr:rowOff>129779</xdr:rowOff>
    </xdr:from>
    <xdr:ext cx="1865846" cy="1098000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C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729</xdr:row>
      <xdr:rowOff>160733</xdr:rowOff>
    </xdr:from>
    <xdr:ext cx="1869784" cy="1098000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C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735</xdr:row>
      <xdr:rowOff>0</xdr:rowOff>
    </xdr:from>
    <xdr:ext cx="1863672" cy="1098000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C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723</xdr:row>
      <xdr:rowOff>180973</xdr:rowOff>
    </xdr:from>
    <xdr:ext cx="1876063" cy="1098000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C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718</xdr:row>
      <xdr:rowOff>9525</xdr:rowOff>
    </xdr:from>
    <xdr:ext cx="1857668" cy="1098000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C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740</xdr:row>
      <xdr:rowOff>129779</xdr:rowOff>
    </xdr:from>
    <xdr:ext cx="1865846" cy="1098000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C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760</xdr:row>
      <xdr:rowOff>160733</xdr:rowOff>
    </xdr:from>
    <xdr:ext cx="1869784" cy="1098000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C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766</xdr:row>
      <xdr:rowOff>0</xdr:rowOff>
    </xdr:from>
    <xdr:ext cx="1863672" cy="1098000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C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754</xdr:row>
      <xdr:rowOff>180973</xdr:rowOff>
    </xdr:from>
    <xdr:ext cx="1876063" cy="1098000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C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749</xdr:row>
      <xdr:rowOff>9525</xdr:rowOff>
    </xdr:from>
    <xdr:ext cx="1857668" cy="1098000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C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771</xdr:row>
      <xdr:rowOff>129779</xdr:rowOff>
    </xdr:from>
    <xdr:ext cx="1865846" cy="1098000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C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791</xdr:row>
      <xdr:rowOff>160733</xdr:rowOff>
    </xdr:from>
    <xdr:ext cx="1869784" cy="1098000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C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797</xdr:row>
      <xdr:rowOff>0</xdr:rowOff>
    </xdr:from>
    <xdr:ext cx="1863672" cy="1098000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C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785</xdr:row>
      <xdr:rowOff>180973</xdr:rowOff>
    </xdr:from>
    <xdr:ext cx="1876063" cy="1098000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C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780</xdr:row>
      <xdr:rowOff>9525</xdr:rowOff>
    </xdr:from>
    <xdr:ext cx="1857668" cy="1098000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C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802</xdr:row>
      <xdr:rowOff>129779</xdr:rowOff>
    </xdr:from>
    <xdr:ext cx="1865846" cy="1098000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C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822</xdr:row>
      <xdr:rowOff>160733</xdr:rowOff>
    </xdr:from>
    <xdr:ext cx="1869784" cy="1098000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C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828</xdr:row>
      <xdr:rowOff>0</xdr:rowOff>
    </xdr:from>
    <xdr:ext cx="1863672" cy="1098000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0C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816</xdr:row>
      <xdr:rowOff>180973</xdr:rowOff>
    </xdr:from>
    <xdr:ext cx="1876063" cy="1098000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0C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811</xdr:row>
      <xdr:rowOff>9525</xdr:rowOff>
    </xdr:from>
    <xdr:ext cx="1857668" cy="1098000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0C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833</xdr:row>
      <xdr:rowOff>129779</xdr:rowOff>
    </xdr:from>
    <xdr:ext cx="1865846" cy="1098000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0C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853</xdr:row>
      <xdr:rowOff>160733</xdr:rowOff>
    </xdr:from>
    <xdr:ext cx="1869784" cy="1098000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0C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859</xdr:row>
      <xdr:rowOff>0</xdr:rowOff>
    </xdr:from>
    <xdr:ext cx="1863672" cy="1098000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C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847</xdr:row>
      <xdr:rowOff>180973</xdr:rowOff>
    </xdr:from>
    <xdr:ext cx="1876063" cy="1098000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0C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842</xdr:row>
      <xdr:rowOff>9525</xdr:rowOff>
    </xdr:from>
    <xdr:ext cx="1857668" cy="1098000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0C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864</xdr:row>
      <xdr:rowOff>129779</xdr:rowOff>
    </xdr:from>
    <xdr:ext cx="1865846" cy="1098000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0C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884</xdr:row>
      <xdr:rowOff>160733</xdr:rowOff>
    </xdr:from>
    <xdr:ext cx="1869784" cy="1098000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C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890</xdr:row>
      <xdr:rowOff>0</xdr:rowOff>
    </xdr:from>
    <xdr:ext cx="1863672" cy="1098000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0C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878</xdr:row>
      <xdr:rowOff>180973</xdr:rowOff>
    </xdr:from>
    <xdr:ext cx="1876063" cy="1098000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0C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873</xdr:row>
      <xdr:rowOff>9525</xdr:rowOff>
    </xdr:from>
    <xdr:ext cx="1857668" cy="1098000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0C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895</xdr:row>
      <xdr:rowOff>129779</xdr:rowOff>
    </xdr:from>
    <xdr:ext cx="1865846" cy="1098000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0C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915</xdr:row>
      <xdr:rowOff>160733</xdr:rowOff>
    </xdr:from>
    <xdr:ext cx="1869784" cy="1098000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0C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921</xdr:row>
      <xdr:rowOff>0</xdr:rowOff>
    </xdr:from>
    <xdr:ext cx="1863672" cy="1098000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0C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909</xdr:row>
      <xdr:rowOff>180973</xdr:rowOff>
    </xdr:from>
    <xdr:ext cx="1876063" cy="1098000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C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904</xdr:row>
      <xdr:rowOff>9525</xdr:rowOff>
    </xdr:from>
    <xdr:ext cx="1857668" cy="1098000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C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926</xdr:row>
      <xdr:rowOff>129779</xdr:rowOff>
    </xdr:from>
    <xdr:ext cx="1865846" cy="1098000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0C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946</xdr:row>
      <xdr:rowOff>160733</xdr:rowOff>
    </xdr:from>
    <xdr:ext cx="1869784" cy="1098000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C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952</xdr:row>
      <xdr:rowOff>0</xdr:rowOff>
    </xdr:from>
    <xdr:ext cx="1863672" cy="1098000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0C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940</xdr:row>
      <xdr:rowOff>180973</xdr:rowOff>
    </xdr:from>
    <xdr:ext cx="1876063" cy="1098000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0C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935</xdr:row>
      <xdr:rowOff>9525</xdr:rowOff>
    </xdr:from>
    <xdr:ext cx="1857668" cy="1098000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0C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957</xdr:row>
      <xdr:rowOff>129779</xdr:rowOff>
    </xdr:from>
    <xdr:ext cx="1865846" cy="1098000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C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977</xdr:row>
      <xdr:rowOff>160733</xdr:rowOff>
    </xdr:from>
    <xdr:ext cx="1869784" cy="1098000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C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983</xdr:row>
      <xdr:rowOff>0</xdr:rowOff>
    </xdr:from>
    <xdr:ext cx="1863672" cy="1098000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C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971</xdr:row>
      <xdr:rowOff>180973</xdr:rowOff>
    </xdr:from>
    <xdr:ext cx="1876063" cy="1098000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C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966</xdr:row>
      <xdr:rowOff>9525</xdr:rowOff>
    </xdr:from>
    <xdr:ext cx="1857668" cy="1098000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0C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988</xdr:row>
      <xdr:rowOff>129779</xdr:rowOff>
    </xdr:from>
    <xdr:ext cx="1865846" cy="1098000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0C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1008</xdr:row>
      <xdr:rowOff>160733</xdr:rowOff>
    </xdr:from>
    <xdr:ext cx="1869784" cy="1098000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0C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1014</xdr:row>
      <xdr:rowOff>0</xdr:rowOff>
    </xdr:from>
    <xdr:ext cx="1863672" cy="1098000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0C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1002</xdr:row>
      <xdr:rowOff>180973</xdr:rowOff>
    </xdr:from>
    <xdr:ext cx="1876063" cy="1098000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0C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997</xdr:row>
      <xdr:rowOff>9525</xdr:rowOff>
    </xdr:from>
    <xdr:ext cx="1857668" cy="1098000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0C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1019</xdr:row>
      <xdr:rowOff>129779</xdr:rowOff>
    </xdr:from>
    <xdr:ext cx="1865846" cy="1098000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0C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1039</xdr:row>
      <xdr:rowOff>160733</xdr:rowOff>
    </xdr:from>
    <xdr:ext cx="1869784" cy="1098000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0C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66660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1045</xdr:row>
      <xdr:rowOff>0</xdr:rowOff>
    </xdr:from>
    <xdr:ext cx="1863672" cy="1098000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0C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77947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1033</xdr:row>
      <xdr:rowOff>180973</xdr:rowOff>
    </xdr:from>
    <xdr:ext cx="1876063" cy="1098000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0C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555432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1028</xdr:row>
      <xdr:rowOff>9525</xdr:rowOff>
    </xdr:from>
    <xdr:ext cx="1857668" cy="1098000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0C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44193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1050</xdr:row>
      <xdr:rowOff>129779</xdr:rowOff>
    </xdr:from>
    <xdr:ext cx="1865846" cy="1098000"/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0C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58921054"/>
          <a:ext cx="1865846" cy="1098000"/>
        </a:xfrm>
        <a:prstGeom prst="rect">
          <a:avLst/>
        </a:prstGeom>
      </xdr:spPr>
    </xdr:pic>
    <xdr:clientData/>
  </xdr:oneCellAnchor>
  <xdr:twoCellAnchor editAs="oneCell">
    <xdr:from>
      <xdr:col>3</xdr:col>
      <xdr:colOff>2438400</xdr:colOff>
      <xdr:row>5</xdr:row>
      <xdr:rowOff>57150</xdr:rowOff>
    </xdr:from>
    <xdr:to>
      <xdr:col>3</xdr:col>
      <xdr:colOff>4752686</xdr:colOff>
      <xdr:row>10</xdr:row>
      <xdr:rowOff>184650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952625"/>
          <a:ext cx="2314286" cy="10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1409697</xdr:colOff>
      <xdr:row>5</xdr:row>
      <xdr:rowOff>38101</xdr:rowOff>
    </xdr:from>
    <xdr:to>
      <xdr:col>3</xdr:col>
      <xdr:colOff>2405783</xdr:colOff>
      <xdr:row>11</xdr:row>
      <xdr:rowOff>83101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933576"/>
          <a:ext cx="2443886" cy="1188000"/>
        </a:xfrm>
        <a:prstGeom prst="rect">
          <a:avLst/>
        </a:prstGeom>
      </xdr:spPr>
    </xdr:pic>
    <xdr:clientData/>
  </xdr:twoCellAnchor>
  <xdr:oneCellAnchor>
    <xdr:from>
      <xdr:col>3</xdr:col>
      <xdr:colOff>56031</xdr:colOff>
      <xdr:row>44</xdr:row>
      <xdr:rowOff>168089</xdr:rowOff>
    </xdr:from>
    <xdr:ext cx="4680000" cy="3672646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0C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3587564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36</xdr:row>
      <xdr:rowOff>57150</xdr:rowOff>
    </xdr:from>
    <xdr:ext cx="2314286" cy="1080000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0C00-0000E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952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36</xdr:row>
      <xdr:rowOff>38101</xdr:rowOff>
    </xdr:from>
    <xdr:ext cx="2443886" cy="1188000"/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0C00-0000E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933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75</xdr:row>
      <xdr:rowOff>168089</xdr:rowOff>
    </xdr:from>
    <xdr:ext cx="4680000" cy="3672646"/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0C00-0000E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3587564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67</xdr:row>
      <xdr:rowOff>57150</xdr:rowOff>
    </xdr:from>
    <xdr:ext cx="2314286" cy="1080000"/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00000000-0008-0000-0C00-0000E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952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67</xdr:row>
      <xdr:rowOff>38101</xdr:rowOff>
    </xdr:from>
    <xdr:ext cx="2443886" cy="1188000"/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00000000-0008-0000-0C00-0000E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933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106</xdr:row>
      <xdr:rowOff>168089</xdr:rowOff>
    </xdr:from>
    <xdr:ext cx="4680000" cy="3672646"/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00000000-0008-0000-0C00-0000E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3587564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98</xdr:row>
      <xdr:rowOff>57150</xdr:rowOff>
    </xdr:from>
    <xdr:ext cx="2314286" cy="1080000"/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00000000-0008-0000-0C00-0000E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952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98</xdr:row>
      <xdr:rowOff>38101</xdr:rowOff>
    </xdr:from>
    <xdr:ext cx="2443886" cy="1188000"/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00000000-0008-0000-0C00-0000E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933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129</xdr:row>
      <xdr:rowOff>57150</xdr:rowOff>
    </xdr:from>
    <xdr:ext cx="2314286" cy="1080000"/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00000000-0008-0000-0C00-0000F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952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129</xdr:row>
      <xdr:rowOff>38101</xdr:rowOff>
    </xdr:from>
    <xdr:ext cx="2443886" cy="1188000"/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00000000-0008-0000-0C00-0000F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933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160</xdr:row>
      <xdr:rowOff>57150</xdr:rowOff>
    </xdr:from>
    <xdr:ext cx="2314286" cy="1080000"/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00000000-0008-0000-0C00-0000F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952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160</xdr:row>
      <xdr:rowOff>38101</xdr:rowOff>
    </xdr:from>
    <xdr:ext cx="2443886" cy="1188000"/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00000000-0008-0000-0C00-0000F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933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192</xdr:row>
      <xdr:rowOff>180975</xdr:rowOff>
    </xdr:from>
    <xdr:ext cx="2314286" cy="1080000"/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00000000-0008-0000-0C00-0000F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3884295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192</xdr:row>
      <xdr:rowOff>161926</xdr:rowOff>
    </xdr:from>
    <xdr:ext cx="2443886" cy="1188000"/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00000000-0008-0000-0C00-0000F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38823901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223</xdr:row>
      <xdr:rowOff>180975</xdr:rowOff>
    </xdr:from>
    <xdr:ext cx="2314286" cy="1080000"/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00000000-0008-0000-0C00-0000F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3884295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223</xdr:row>
      <xdr:rowOff>161926</xdr:rowOff>
    </xdr:from>
    <xdr:ext cx="2443886" cy="1188000"/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00000000-0008-0000-0C00-0000F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38823901"/>
          <a:ext cx="2443886" cy="1188000"/>
        </a:xfrm>
        <a:prstGeom prst="rect">
          <a:avLst/>
        </a:prstGeom>
      </xdr:spPr>
    </xdr:pic>
    <xdr:clientData/>
  </xdr:oneCellAnchor>
  <xdr:twoCellAnchor editAs="oneCell">
    <xdr:from>
      <xdr:col>3</xdr:col>
      <xdr:colOff>1114423</xdr:colOff>
      <xdr:row>258</xdr:row>
      <xdr:rowOff>114300</xdr:rowOff>
    </xdr:from>
    <xdr:to>
      <xdr:col>3</xdr:col>
      <xdr:colOff>3985101</xdr:colOff>
      <xdr:row>265</xdr:row>
      <xdr:rowOff>40799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51730275"/>
          <a:ext cx="2870678" cy="126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981075</xdr:colOff>
      <xdr:row>252</xdr:row>
      <xdr:rowOff>38099</xdr:rowOff>
    </xdr:from>
    <xdr:to>
      <xdr:col>3</xdr:col>
      <xdr:colOff>3925113</xdr:colOff>
      <xdr:row>257</xdr:row>
      <xdr:rowOff>165599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C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50511074"/>
          <a:ext cx="2944038" cy="1080000"/>
        </a:xfrm>
        <a:prstGeom prst="rect">
          <a:avLst/>
        </a:prstGeom>
      </xdr:spPr>
    </xdr:pic>
    <xdr:clientData/>
  </xdr:twoCellAnchor>
  <xdr:oneCellAnchor>
    <xdr:from>
      <xdr:col>3</xdr:col>
      <xdr:colOff>1114423</xdr:colOff>
      <xdr:row>289</xdr:row>
      <xdr:rowOff>114300</xdr:rowOff>
    </xdr:from>
    <xdr:ext cx="2870678" cy="1260000"/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00000000-0008-0000-0C00-0000F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51730275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283</xdr:row>
      <xdr:rowOff>38099</xdr:rowOff>
    </xdr:from>
    <xdr:ext cx="2944038" cy="1080000"/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00000000-0008-0000-0C00-0000F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50511074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321</xdr:row>
      <xdr:rowOff>0</xdr:rowOff>
    </xdr:from>
    <xdr:ext cx="2870678" cy="1260000"/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00000000-0008-0000-0C00-00000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63998475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314</xdr:row>
      <xdr:rowOff>114299</xdr:rowOff>
    </xdr:from>
    <xdr:ext cx="2944038" cy="1080000"/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00000000-0008-0000-0C00-00000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62779274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352</xdr:row>
      <xdr:rowOff>0</xdr:rowOff>
    </xdr:from>
    <xdr:ext cx="2870678" cy="1260000"/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00000000-0008-0000-0C00-00000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63998475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345</xdr:row>
      <xdr:rowOff>114299</xdr:rowOff>
    </xdr:from>
    <xdr:ext cx="2944038" cy="1080000"/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00000000-0008-0000-0C00-00000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62779274"/>
          <a:ext cx="2944038" cy="1080000"/>
        </a:xfrm>
        <a:prstGeom prst="rect">
          <a:avLst/>
        </a:prstGeom>
      </xdr:spPr>
    </xdr:pic>
    <xdr:clientData/>
  </xdr:oneCellAnchor>
  <xdr:twoCellAnchor editAs="oneCell">
    <xdr:from>
      <xdr:col>3</xdr:col>
      <xdr:colOff>838200</xdr:colOff>
      <xdr:row>383</xdr:row>
      <xdr:rowOff>47625</xdr:rowOff>
    </xdr:from>
    <xdr:to>
      <xdr:col>3</xdr:col>
      <xdr:colOff>3911734</xdr:colOff>
      <xdr:row>388</xdr:row>
      <xdr:rowOff>175125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C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76238100"/>
          <a:ext cx="3073534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769125</xdr:colOff>
      <xdr:row>377</xdr:row>
      <xdr:rowOff>180976</xdr:rowOff>
    </xdr:from>
    <xdr:to>
      <xdr:col>3</xdr:col>
      <xdr:colOff>3812587</xdr:colOff>
      <xdr:row>382</xdr:row>
      <xdr:rowOff>56475</xdr:rowOff>
    </xdr:to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0C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5575" y="75228451"/>
          <a:ext cx="3043462" cy="828000"/>
        </a:xfrm>
        <a:prstGeom prst="rect">
          <a:avLst/>
        </a:prstGeom>
      </xdr:spPr>
    </xdr:pic>
    <xdr:clientData/>
  </xdr:twoCellAnchor>
  <xdr:oneCellAnchor>
    <xdr:from>
      <xdr:col>3</xdr:col>
      <xdr:colOff>838200</xdr:colOff>
      <xdr:row>414</xdr:row>
      <xdr:rowOff>47625</xdr:rowOff>
    </xdr:from>
    <xdr:ext cx="3073534" cy="1080000"/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00000000-0008-0000-0C00-00000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76238100"/>
          <a:ext cx="3073534" cy="1080000"/>
        </a:xfrm>
        <a:prstGeom prst="rect">
          <a:avLst/>
        </a:prstGeom>
      </xdr:spPr>
    </xdr:pic>
    <xdr:clientData/>
  </xdr:oneCellAnchor>
  <xdr:oneCellAnchor>
    <xdr:from>
      <xdr:col>3</xdr:col>
      <xdr:colOff>769125</xdr:colOff>
      <xdr:row>408</xdr:row>
      <xdr:rowOff>180976</xdr:rowOff>
    </xdr:from>
    <xdr:ext cx="3043462" cy="828000"/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00000000-0008-0000-0C00-00000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5575" y="75228451"/>
          <a:ext cx="3043462" cy="828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445</xdr:row>
      <xdr:rowOff>47625</xdr:rowOff>
    </xdr:from>
    <xdr:ext cx="3073534" cy="1080000"/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00000000-0008-0000-0C00-00000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76238100"/>
          <a:ext cx="3073534" cy="1080000"/>
        </a:xfrm>
        <a:prstGeom prst="rect">
          <a:avLst/>
        </a:prstGeom>
      </xdr:spPr>
    </xdr:pic>
    <xdr:clientData/>
  </xdr:oneCellAnchor>
  <xdr:oneCellAnchor>
    <xdr:from>
      <xdr:col>3</xdr:col>
      <xdr:colOff>769125</xdr:colOff>
      <xdr:row>439</xdr:row>
      <xdr:rowOff>180976</xdr:rowOff>
    </xdr:from>
    <xdr:ext cx="3043462" cy="828000"/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00000000-0008-0000-0C00-00000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5575" y="75228451"/>
          <a:ext cx="3043462" cy="828000"/>
        </a:xfrm>
        <a:prstGeom prst="rect">
          <a:avLst/>
        </a:prstGeom>
      </xdr:spPr>
    </xdr:pic>
    <xdr:clientData/>
  </xdr:oneCellAnchor>
  <xdr:twoCellAnchor editAs="oneCell">
    <xdr:from>
      <xdr:col>3</xdr:col>
      <xdr:colOff>619124</xdr:colOff>
      <xdr:row>476</xdr:row>
      <xdr:rowOff>28575</xdr:rowOff>
    </xdr:from>
    <xdr:to>
      <xdr:col>3</xdr:col>
      <xdr:colOff>4291125</xdr:colOff>
      <xdr:row>482</xdr:row>
      <xdr:rowOff>73576</xdr:rowOff>
    </xdr:to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0C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4" y="94507050"/>
          <a:ext cx="3672001" cy="11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292876</xdr:colOff>
      <xdr:row>470</xdr:row>
      <xdr:rowOff>66674</xdr:rowOff>
    </xdr:from>
    <xdr:to>
      <xdr:col>3</xdr:col>
      <xdr:colOff>4150327</xdr:colOff>
      <xdr:row>475</xdr:row>
      <xdr:rowOff>50174</xdr:rowOff>
    </xdr:to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0C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9326" y="93402149"/>
          <a:ext cx="3857451" cy="936000"/>
        </a:xfrm>
        <a:prstGeom prst="rect">
          <a:avLst/>
        </a:prstGeom>
      </xdr:spPr>
    </xdr:pic>
    <xdr:clientData/>
  </xdr:twoCellAnchor>
  <xdr:oneCellAnchor>
    <xdr:from>
      <xdr:col>3</xdr:col>
      <xdr:colOff>619124</xdr:colOff>
      <xdr:row>507</xdr:row>
      <xdr:rowOff>28575</xdr:rowOff>
    </xdr:from>
    <xdr:ext cx="3672001" cy="1188000"/>
    <xdr:pic>
      <xdr:nvPicPr>
        <xdr:cNvPr id="268" name="Рисунок 267">
          <a:extLst>
            <a:ext uri="{FF2B5EF4-FFF2-40B4-BE49-F238E27FC236}">
              <a16:creationId xmlns="" xmlns:a16="http://schemas.microsoft.com/office/drawing/2014/main" id="{00000000-0008-0000-0C00-00000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4" y="94507050"/>
          <a:ext cx="3672001" cy="1188000"/>
        </a:xfrm>
        <a:prstGeom prst="rect">
          <a:avLst/>
        </a:prstGeom>
      </xdr:spPr>
    </xdr:pic>
    <xdr:clientData/>
  </xdr:oneCellAnchor>
  <xdr:oneCellAnchor>
    <xdr:from>
      <xdr:col>3</xdr:col>
      <xdr:colOff>292876</xdr:colOff>
      <xdr:row>501</xdr:row>
      <xdr:rowOff>66674</xdr:rowOff>
    </xdr:from>
    <xdr:ext cx="3857451" cy="936000"/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00000000-0008-0000-0C00-00000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9326" y="93402149"/>
          <a:ext cx="3857451" cy="936000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667</xdr:row>
      <xdr:rowOff>44823</xdr:rowOff>
    </xdr:from>
    <xdr:ext cx="4680000" cy="3361602"/>
    <xdr:pic>
      <xdr:nvPicPr>
        <xdr:cNvPr id="270" name="Рисунок 269">
          <a:extLst>
            <a:ext uri="{FF2B5EF4-FFF2-40B4-BE49-F238E27FC236}">
              <a16:creationId xmlns="" xmlns:a16="http://schemas.microsoft.com/office/drawing/2014/main" id="{00000000-0008-0000-0C00-00000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78" y="28229298"/>
          <a:ext cx="4680000" cy="3361602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699</xdr:row>
      <xdr:rowOff>33617</xdr:rowOff>
    </xdr:from>
    <xdr:ext cx="4680000" cy="3125821"/>
    <xdr:pic>
      <xdr:nvPicPr>
        <xdr:cNvPr id="271" name="Рисунок 270">
          <a:extLst>
            <a:ext uri="{FF2B5EF4-FFF2-40B4-BE49-F238E27FC236}">
              <a16:creationId xmlns="" xmlns:a16="http://schemas.microsoft.com/office/drawing/2014/main" id="{00000000-0008-0000-0C00-00000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0" y="34504592"/>
          <a:ext cx="4680000" cy="3125821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729</xdr:row>
      <xdr:rowOff>0</xdr:rowOff>
    </xdr:from>
    <xdr:ext cx="4680000" cy="3510000"/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00000000-0008-0000-0C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9" y="40376475"/>
          <a:ext cx="4680000" cy="3510000"/>
        </a:xfrm>
        <a:prstGeom prst="rect">
          <a:avLst/>
        </a:prstGeom>
      </xdr:spPr>
    </xdr:pic>
    <xdr:clientData/>
  </xdr:oneCellAnchor>
  <xdr:oneCellAnchor>
    <xdr:from>
      <xdr:col>3</xdr:col>
      <xdr:colOff>60353</xdr:colOff>
      <xdr:row>759</xdr:row>
      <xdr:rowOff>138794</xdr:rowOff>
    </xdr:from>
    <xdr:ext cx="4680000" cy="3510000"/>
    <xdr:pic>
      <xdr:nvPicPr>
        <xdr:cNvPr id="273" name="Рисунок 272">
          <a:extLst>
            <a:ext uri="{FF2B5EF4-FFF2-40B4-BE49-F238E27FC236}">
              <a16:creationId xmlns="" xmlns:a16="http://schemas.microsoft.com/office/drawing/2014/main" id="{00000000-0008-0000-0C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3" y="46420769"/>
          <a:ext cx="4680000" cy="3510000"/>
        </a:xfrm>
        <a:prstGeom prst="rect">
          <a:avLst/>
        </a:prstGeom>
      </xdr:spPr>
    </xdr:pic>
    <xdr:clientData/>
  </xdr:oneCellAnchor>
  <xdr:oneCellAnchor>
    <xdr:from>
      <xdr:col>3</xdr:col>
      <xdr:colOff>53471</xdr:colOff>
      <xdr:row>793</xdr:row>
      <xdr:rowOff>19850</xdr:rowOff>
    </xdr:from>
    <xdr:ext cx="4680000" cy="2674286"/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00000000-0008-0000-0C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21" y="52969325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57794</xdr:colOff>
      <xdr:row>823</xdr:row>
      <xdr:rowOff>46586</xdr:rowOff>
    </xdr:from>
    <xdr:ext cx="4680000" cy="2674286"/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00000000-0008-0000-0C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4" y="58901561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856</xdr:row>
      <xdr:rowOff>174176</xdr:rowOff>
    </xdr:from>
    <xdr:ext cx="4680000" cy="1747573"/>
    <xdr:pic>
      <xdr:nvPicPr>
        <xdr:cNvPr id="276" name="Рисунок 275">
          <a:extLst>
            <a:ext uri="{FF2B5EF4-FFF2-40B4-BE49-F238E27FC236}">
              <a16:creationId xmlns="" xmlns:a16="http://schemas.microsoft.com/office/drawing/2014/main" id="{00000000-0008-0000-0C00-00001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0" y="65506151"/>
          <a:ext cx="4680000" cy="1747573"/>
        </a:xfrm>
        <a:prstGeom prst="rect">
          <a:avLst/>
        </a:prstGeom>
      </xdr:spPr>
    </xdr:pic>
    <xdr:clientData/>
  </xdr:oneCellAnchor>
  <xdr:oneCellAnchor>
    <xdr:from>
      <xdr:col>3</xdr:col>
      <xdr:colOff>55236</xdr:colOff>
      <xdr:row>888</xdr:row>
      <xdr:rowOff>44029</xdr:rowOff>
    </xdr:from>
    <xdr:ext cx="4680000" cy="1613793"/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00000000-0008-0000-0C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86" y="71662504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59559</xdr:colOff>
      <xdr:row>918</xdr:row>
      <xdr:rowOff>126794</xdr:rowOff>
    </xdr:from>
    <xdr:ext cx="4680000" cy="1613793"/>
    <xdr:pic>
      <xdr:nvPicPr>
        <xdr:cNvPr id="278" name="Рисунок 277">
          <a:extLst>
            <a:ext uri="{FF2B5EF4-FFF2-40B4-BE49-F238E27FC236}">
              <a16:creationId xmlns="" xmlns:a16="http://schemas.microsoft.com/office/drawing/2014/main" id="{00000000-0008-0000-0C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009" y="77650769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52677</xdr:colOff>
      <xdr:row>949</xdr:row>
      <xdr:rowOff>153529</xdr:rowOff>
    </xdr:from>
    <xdr:ext cx="4680000" cy="1613793"/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00000000-0008-0000-0C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27" y="83773504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56999</xdr:colOff>
      <xdr:row>980</xdr:row>
      <xdr:rowOff>101823</xdr:rowOff>
    </xdr:from>
    <xdr:ext cx="4680000" cy="1613793"/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00000000-0008-0000-0C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9" y="89817798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61322</xdr:colOff>
      <xdr:row>1012</xdr:row>
      <xdr:rowOff>5293</xdr:rowOff>
    </xdr:from>
    <xdr:ext cx="4680000" cy="1613793"/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00000000-0008-0000-0C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72" y="96007768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65646</xdr:colOff>
      <xdr:row>1042</xdr:row>
      <xdr:rowOff>177705</xdr:rowOff>
    </xdr:from>
    <xdr:ext cx="4680000" cy="1613793"/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00000000-0008-0000-0C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2096" y="102085680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541</xdr:row>
      <xdr:rowOff>168089</xdr:rowOff>
    </xdr:from>
    <xdr:ext cx="4680000" cy="3672646"/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00000000-0008-0000-0C00-00001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3587564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533</xdr:row>
      <xdr:rowOff>57150</xdr:rowOff>
    </xdr:from>
    <xdr:ext cx="2314286" cy="1080000"/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00000000-0008-0000-0C00-00001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952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533</xdr:row>
      <xdr:rowOff>38101</xdr:rowOff>
    </xdr:from>
    <xdr:ext cx="2443886" cy="1188000"/>
    <xdr:pic>
      <xdr:nvPicPr>
        <xdr:cNvPr id="285" name="Рисунок 284">
          <a:extLst>
            <a:ext uri="{FF2B5EF4-FFF2-40B4-BE49-F238E27FC236}">
              <a16:creationId xmlns="" xmlns:a16="http://schemas.microsoft.com/office/drawing/2014/main" id="{00000000-0008-0000-0C00-00001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933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572</xdr:row>
      <xdr:rowOff>168089</xdr:rowOff>
    </xdr:from>
    <xdr:ext cx="4680000" cy="3672646"/>
    <xdr:pic>
      <xdr:nvPicPr>
        <xdr:cNvPr id="286" name="Рисунок 285">
          <a:extLst>
            <a:ext uri="{FF2B5EF4-FFF2-40B4-BE49-F238E27FC236}">
              <a16:creationId xmlns="" xmlns:a16="http://schemas.microsoft.com/office/drawing/2014/main" id="{00000000-0008-0000-0C00-00001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9683564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564</xdr:row>
      <xdr:rowOff>57150</xdr:rowOff>
    </xdr:from>
    <xdr:ext cx="2314286" cy="1080000"/>
    <xdr:pic>
      <xdr:nvPicPr>
        <xdr:cNvPr id="287" name="Рисунок 286">
          <a:extLst>
            <a:ext uri="{FF2B5EF4-FFF2-40B4-BE49-F238E27FC236}">
              <a16:creationId xmlns="" xmlns:a16="http://schemas.microsoft.com/office/drawing/2014/main" id="{00000000-0008-0000-0C00-00001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8048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564</xdr:row>
      <xdr:rowOff>38101</xdr:rowOff>
    </xdr:from>
    <xdr:ext cx="2443886" cy="1188000"/>
    <xdr:pic>
      <xdr:nvPicPr>
        <xdr:cNvPr id="288" name="Рисунок 287">
          <a:extLst>
            <a:ext uri="{FF2B5EF4-FFF2-40B4-BE49-F238E27FC236}">
              <a16:creationId xmlns="" xmlns:a16="http://schemas.microsoft.com/office/drawing/2014/main" id="{00000000-0008-0000-0C00-00002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8029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603</xdr:row>
      <xdr:rowOff>168089</xdr:rowOff>
    </xdr:from>
    <xdr:ext cx="4680000" cy="3672646"/>
    <xdr:pic>
      <xdr:nvPicPr>
        <xdr:cNvPr id="290" name="Рисунок 289">
          <a:extLst>
            <a:ext uri="{FF2B5EF4-FFF2-40B4-BE49-F238E27FC236}">
              <a16:creationId xmlns="" xmlns:a16="http://schemas.microsoft.com/office/drawing/2014/main" id="{00000000-0008-0000-0C00-00002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15779564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595</xdr:row>
      <xdr:rowOff>57150</xdr:rowOff>
    </xdr:from>
    <xdr:ext cx="2314286" cy="1080000"/>
    <xdr:pic>
      <xdr:nvPicPr>
        <xdr:cNvPr id="291" name="Рисунок 290">
          <a:extLst>
            <a:ext uri="{FF2B5EF4-FFF2-40B4-BE49-F238E27FC236}">
              <a16:creationId xmlns="" xmlns:a16="http://schemas.microsoft.com/office/drawing/2014/main" id="{00000000-0008-0000-0C00-00002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14144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595</xdr:row>
      <xdr:rowOff>38101</xdr:rowOff>
    </xdr:from>
    <xdr:ext cx="2443886" cy="1188000"/>
    <xdr:pic>
      <xdr:nvPicPr>
        <xdr:cNvPr id="292" name="Рисунок 291">
          <a:extLst>
            <a:ext uri="{FF2B5EF4-FFF2-40B4-BE49-F238E27FC236}">
              <a16:creationId xmlns="" xmlns:a16="http://schemas.microsoft.com/office/drawing/2014/main" id="{00000000-0008-0000-0C00-00002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14125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634</xdr:row>
      <xdr:rowOff>168089</xdr:rowOff>
    </xdr:from>
    <xdr:ext cx="4680000" cy="3672646"/>
    <xdr:pic>
      <xdr:nvPicPr>
        <xdr:cNvPr id="293" name="Рисунок 292">
          <a:extLst>
            <a:ext uri="{FF2B5EF4-FFF2-40B4-BE49-F238E27FC236}">
              <a16:creationId xmlns="" xmlns:a16="http://schemas.microsoft.com/office/drawing/2014/main" id="{00000000-0008-0000-0C00-00002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21875564"/>
          <a:ext cx="4680000" cy="3672646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626</xdr:row>
      <xdr:rowOff>57150</xdr:rowOff>
    </xdr:from>
    <xdr:ext cx="2314286" cy="1080000"/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00000000-0008-0000-0C00-00002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20240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626</xdr:row>
      <xdr:rowOff>38101</xdr:rowOff>
    </xdr:from>
    <xdr:ext cx="2443886" cy="1188000"/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00000000-0008-0000-0C00-00002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20221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657</xdr:row>
      <xdr:rowOff>57150</xdr:rowOff>
    </xdr:from>
    <xdr:ext cx="2314286" cy="1080000"/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00000000-0008-0000-0C00-00002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26336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657</xdr:row>
      <xdr:rowOff>38101</xdr:rowOff>
    </xdr:from>
    <xdr:ext cx="2443886" cy="1188000"/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0000000-0008-0000-0C00-00002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26317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688</xdr:row>
      <xdr:rowOff>57150</xdr:rowOff>
    </xdr:from>
    <xdr:ext cx="2314286" cy="1080000"/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00000000-0008-0000-0C00-00002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32432625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688</xdr:row>
      <xdr:rowOff>38101</xdr:rowOff>
    </xdr:from>
    <xdr:ext cx="2443886" cy="1188000"/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00000000-0008-0000-0C00-00002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32413576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720</xdr:row>
      <xdr:rowOff>180975</xdr:rowOff>
    </xdr:from>
    <xdr:ext cx="2314286" cy="1080000"/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00000000-0008-0000-0C00-00002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3884295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720</xdr:row>
      <xdr:rowOff>161926</xdr:rowOff>
    </xdr:from>
    <xdr:ext cx="2443886" cy="1188000"/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00000000-0008-0000-0C00-00002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38823901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2438400</xdr:colOff>
      <xdr:row>751</xdr:row>
      <xdr:rowOff>180975</xdr:rowOff>
    </xdr:from>
    <xdr:ext cx="2314286" cy="1080000"/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00000000-0008-0000-0C00-00002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4850" y="44938950"/>
          <a:ext cx="2314286" cy="1080000"/>
        </a:xfrm>
        <a:prstGeom prst="rect">
          <a:avLst/>
        </a:prstGeom>
      </xdr:spPr>
    </xdr:pic>
    <xdr:clientData/>
  </xdr:oneCellAnchor>
  <xdr:oneCellAnchor>
    <xdr:from>
      <xdr:col>2</xdr:col>
      <xdr:colOff>1409697</xdr:colOff>
      <xdr:row>751</xdr:row>
      <xdr:rowOff>161926</xdr:rowOff>
    </xdr:from>
    <xdr:ext cx="2443886" cy="1188000"/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00000000-0008-0000-0C00-00002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347" y="44919901"/>
          <a:ext cx="2443886" cy="1188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786</xdr:row>
      <xdr:rowOff>114300</xdr:rowOff>
    </xdr:from>
    <xdr:ext cx="2870678" cy="1260000"/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00000000-0008-0000-0C00-00003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51730275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780</xdr:row>
      <xdr:rowOff>38099</xdr:rowOff>
    </xdr:from>
    <xdr:ext cx="2944038" cy="1080000"/>
    <xdr:pic>
      <xdr:nvPicPr>
        <xdr:cNvPr id="305" name="Рисунок 304">
          <a:extLst>
            <a:ext uri="{FF2B5EF4-FFF2-40B4-BE49-F238E27FC236}">
              <a16:creationId xmlns="" xmlns:a16="http://schemas.microsoft.com/office/drawing/2014/main" id="{00000000-0008-0000-0C00-00003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50511074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817</xdr:row>
      <xdr:rowOff>114300</xdr:rowOff>
    </xdr:from>
    <xdr:ext cx="2870678" cy="1260000"/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00000000-0008-0000-0C00-00003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57826275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811</xdr:row>
      <xdr:rowOff>38099</xdr:rowOff>
    </xdr:from>
    <xdr:ext cx="2944038" cy="1080000"/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00000000-0008-0000-0C00-00003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56607074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849</xdr:row>
      <xdr:rowOff>0</xdr:rowOff>
    </xdr:from>
    <xdr:ext cx="2870678" cy="1260000"/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00000000-0008-0000-0C00-00003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63998475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842</xdr:row>
      <xdr:rowOff>114299</xdr:rowOff>
    </xdr:from>
    <xdr:ext cx="2944038" cy="1080000"/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00000000-0008-0000-0C00-00003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62779274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1114423</xdr:colOff>
      <xdr:row>880</xdr:row>
      <xdr:rowOff>0</xdr:rowOff>
    </xdr:from>
    <xdr:ext cx="2870678" cy="1260000"/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00000000-0008-0000-0C00-00003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0873" y="70094475"/>
          <a:ext cx="2870678" cy="1260000"/>
        </a:xfrm>
        <a:prstGeom prst="rect">
          <a:avLst/>
        </a:prstGeom>
      </xdr:spPr>
    </xdr:pic>
    <xdr:clientData/>
  </xdr:oneCellAnchor>
  <xdr:oneCellAnchor>
    <xdr:from>
      <xdr:col>3</xdr:col>
      <xdr:colOff>981075</xdr:colOff>
      <xdr:row>873</xdr:row>
      <xdr:rowOff>114299</xdr:rowOff>
    </xdr:from>
    <xdr:ext cx="2944038" cy="1080000"/>
    <xdr:pic>
      <xdr:nvPicPr>
        <xdr:cNvPr id="311" name="Рисунок 310">
          <a:extLst>
            <a:ext uri="{FF2B5EF4-FFF2-40B4-BE49-F238E27FC236}">
              <a16:creationId xmlns="" xmlns:a16="http://schemas.microsoft.com/office/drawing/2014/main" id="{00000000-0008-0000-0C00-00003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525" y="68875274"/>
          <a:ext cx="2944038" cy="1080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911</xdr:row>
      <xdr:rowOff>47625</xdr:rowOff>
    </xdr:from>
    <xdr:ext cx="3073534" cy="1080000"/>
    <xdr:pic>
      <xdr:nvPicPr>
        <xdr:cNvPr id="312" name="Рисунок 311">
          <a:extLst>
            <a:ext uri="{FF2B5EF4-FFF2-40B4-BE49-F238E27FC236}">
              <a16:creationId xmlns="" xmlns:a16="http://schemas.microsoft.com/office/drawing/2014/main" id="{00000000-0008-0000-0C00-00003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76238100"/>
          <a:ext cx="3073534" cy="1080000"/>
        </a:xfrm>
        <a:prstGeom prst="rect">
          <a:avLst/>
        </a:prstGeom>
      </xdr:spPr>
    </xdr:pic>
    <xdr:clientData/>
  </xdr:oneCellAnchor>
  <xdr:oneCellAnchor>
    <xdr:from>
      <xdr:col>3</xdr:col>
      <xdr:colOff>769125</xdr:colOff>
      <xdr:row>905</xdr:row>
      <xdr:rowOff>180976</xdr:rowOff>
    </xdr:from>
    <xdr:ext cx="3043462" cy="828000"/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00000000-0008-0000-0C00-00003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5575" y="75228451"/>
          <a:ext cx="3043462" cy="828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942</xdr:row>
      <xdr:rowOff>47625</xdr:rowOff>
    </xdr:from>
    <xdr:ext cx="3073534" cy="1080000"/>
    <xdr:pic>
      <xdr:nvPicPr>
        <xdr:cNvPr id="314" name="Рисунок 313">
          <a:extLst>
            <a:ext uri="{FF2B5EF4-FFF2-40B4-BE49-F238E27FC236}">
              <a16:creationId xmlns="" xmlns:a16="http://schemas.microsoft.com/office/drawing/2014/main" id="{00000000-0008-0000-0C00-00003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82334100"/>
          <a:ext cx="3073534" cy="1080000"/>
        </a:xfrm>
        <a:prstGeom prst="rect">
          <a:avLst/>
        </a:prstGeom>
      </xdr:spPr>
    </xdr:pic>
    <xdr:clientData/>
  </xdr:oneCellAnchor>
  <xdr:oneCellAnchor>
    <xdr:from>
      <xdr:col>3</xdr:col>
      <xdr:colOff>769125</xdr:colOff>
      <xdr:row>936</xdr:row>
      <xdr:rowOff>180976</xdr:rowOff>
    </xdr:from>
    <xdr:ext cx="3043462" cy="828000"/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00000000-0008-0000-0C00-00003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5575" y="81324451"/>
          <a:ext cx="3043462" cy="828000"/>
        </a:xfrm>
        <a:prstGeom prst="rect">
          <a:avLst/>
        </a:prstGeom>
      </xdr:spPr>
    </xdr:pic>
    <xdr:clientData/>
  </xdr:oneCellAnchor>
  <xdr:oneCellAnchor>
    <xdr:from>
      <xdr:col>3</xdr:col>
      <xdr:colOff>838200</xdr:colOff>
      <xdr:row>973</xdr:row>
      <xdr:rowOff>47625</xdr:rowOff>
    </xdr:from>
    <xdr:ext cx="3073534" cy="1080000"/>
    <xdr:pic>
      <xdr:nvPicPr>
        <xdr:cNvPr id="316" name="Рисунок 315">
          <a:extLst>
            <a:ext uri="{FF2B5EF4-FFF2-40B4-BE49-F238E27FC236}">
              <a16:creationId xmlns="" xmlns:a16="http://schemas.microsoft.com/office/drawing/2014/main" id="{00000000-0008-0000-0C00-00003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4650" y="88430100"/>
          <a:ext cx="3073534" cy="1080000"/>
        </a:xfrm>
        <a:prstGeom prst="rect">
          <a:avLst/>
        </a:prstGeom>
      </xdr:spPr>
    </xdr:pic>
    <xdr:clientData/>
  </xdr:oneCellAnchor>
  <xdr:oneCellAnchor>
    <xdr:from>
      <xdr:col>3</xdr:col>
      <xdr:colOff>769125</xdr:colOff>
      <xdr:row>967</xdr:row>
      <xdr:rowOff>180976</xdr:rowOff>
    </xdr:from>
    <xdr:ext cx="3043462" cy="828000"/>
    <xdr:pic>
      <xdr:nvPicPr>
        <xdr:cNvPr id="317" name="Рисунок 316">
          <a:extLst>
            <a:ext uri="{FF2B5EF4-FFF2-40B4-BE49-F238E27FC236}">
              <a16:creationId xmlns="" xmlns:a16="http://schemas.microsoft.com/office/drawing/2014/main" id="{00000000-0008-0000-0C00-00003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5575" y="87420451"/>
          <a:ext cx="3043462" cy="828000"/>
        </a:xfrm>
        <a:prstGeom prst="rect">
          <a:avLst/>
        </a:prstGeom>
      </xdr:spPr>
    </xdr:pic>
    <xdr:clientData/>
  </xdr:oneCellAnchor>
  <xdr:oneCellAnchor>
    <xdr:from>
      <xdr:col>3</xdr:col>
      <xdr:colOff>619124</xdr:colOff>
      <xdr:row>1004</xdr:row>
      <xdr:rowOff>28575</xdr:rowOff>
    </xdr:from>
    <xdr:ext cx="3672001" cy="1188000"/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00000000-0008-0000-0C00-00003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4" y="94507050"/>
          <a:ext cx="3672001" cy="1188000"/>
        </a:xfrm>
        <a:prstGeom prst="rect">
          <a:avLst/>
        </a:prstGeom>
      </xdr:spPr>
    </xdr:pic>
    <xdr:clientData/>
  </xdr:oneCellAnchor>
  <xdr:oneCellAnchor>
    <xdr:from>
      <xdr:col>3</xdr:col>
      <xdr:colOff>292876</xdr:colOff>
      <xdr:row>998</xdr:row>
      <xdr:rowOff>66674</xdr:rowOff>
    </xdr:from>
    <xdr:ext cx="3857451" cy="936000"/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00000000-0008-0000-0C00-00003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9326" y="93402149"/>
          <a:ext cx="3857451" cy="936000"/>
        </a:xfrm>
        <a:prstGeom prst="rect">
          <a:avLst/>
        </a:prstGeom>
      </xdr:spPr>
    </xdr:pic>
    <xdr:clientData/>
  </xdr:oneCellAnchor>
  <xdr:oneCellAnchor>
    <xdr:from>
      <xdr:col>3</xdr:col>
      <xdr:colOff>619124</xdr:colOff>
      <xdr:row>1035</xdr:row>
      <xdr:rowOff>28575</xdr:rowOff>
    </xdr:from>
    <xdr:ext cx="3672001" cy="1188000"/>
    <xdr:pic>
      <xdr:nvPicPr>
        <xdr:cNvPr id="320" name="Рисунок 319">
          <a:extLst>
            <a:ext uri="{FF2B5EF4-FFF2-40B4-BE49-F238E27FC236}">
              <a16:creationId xmlns="" xmlns:a16="http://schemas.microsoft.com/office/drawing/2014/main" id="{00000000-0008-0000-0C00-00004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5574" y="100603050"/>
          <a:ext cx="3672001" cy="1188000"/>
        </a:xfrm>
        <a:prstGeom prst="rect">
          <a:avLst/>
        </a:prstGeom>
      </xdr:spPr>
    </xdr:pic>
    <xdr:clientData/>
  </xdr:oneCellAnchor>
  <xdr:oneCellAnchor>
    <xdr:from>
      <xdr:col>3</xdr:col>
      <xdr:colOff>292876</xdr:colOff>
      <xdr:row>1029</xdr:row>
      <xdr:rowOff>66674</xdr:rowOff>
    </xdr:from>
    <xdr:ext cx="3857451" cy="936000"/>
    <xdr:pic>
      <xdr:nvPicPr>
        <xdr:cNvPr id="321" name="Рисунок 320">
          <a:extLst>
            <a:ext uri="{FF2B5EF4-FFF2-40B4-BE49-F238E27FC236}">
              <a16:creationId xmlns="" xmlns:a16="http://schemas.microsoft.com/office/drawing/2014/main" id="{00000000-0008-0000-0C00-00004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9326" y="99498149"/>
          <a:ext cx="3857451" cy="936000"/>
        </a:xfrm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60353</xdr:colOff>
      <xdr:row>74</xdr:row>
      <xdr:rowOff>161205</xdr:rowOff>
    </xdr:from>
    <xdr:to>
      <xdr:col>3</xdr:col>
      <xdr:colOff>4740353</xdr:colOff>
      <xdr:row>94</xdr:row>
      <xdr:rowOff>90234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677" y="13742734"/>
          <a:ext cx="4680000" cy="3739029"/>
        </a:xfrm>
        <a:prstGeom prst="rect">
          <a:avLst/>
        </a:prstGeom>
      </xdr:spPr>
    </xdr:pic>
    <xdr:clientData/>
  </xdr:twoCellAnchor>
  <xdr:twoCellAnchor editAs="oneCell">
    <xdr:from>
      <xdr:col>3</xdr:col>
      <xdr:colOff>64676</xdr:colOff>
      <xdr:row>106</xdr:row>
      <xdr:rowOff>53470</xdr:rowOff>
    </xdr:from>
    <xdr:to>
      <xdr:col>3</xdr:col>
      <xdr:colOff>4744676</xdr:colOff>
      <xdr:row>125</xdr:row>
      <xdr:rowOff>172999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D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4000" y="19349999"/>
          <a:ext cx="4680000" cy="3739029"/>
        </a:xfrm>
        <a:prstGeom prst="rect">
          <a:avLst/>
        </a:prstGeom>
      </xdr:spPr>
    </xdr:pic>
    <xdr:clientData/>
  </xdr:twoCellAnchor>
  <xdr:twoCellAnchor editAs="oneCell">
    <xdr:from>
      <xdr:col>3</xdr:col>
      <xdr:colOff>56028</xdr:colOff>
      <xdr:row>138</xdr:row>
      <xdr:rowOff>136234</xdr:rowOff>
    </xdr:from>
    <xdr:to>
      <xdr:col>3</xdr:col>
      <xdr:colOff>4736028</xdr:colOff>
      <xdr:row>156</xdr:row>
      <xdr:rowOff>12409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D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2" y="25147763"/>
          <a:ext cx="4680000" cy="3312476"/>
        </a:xfrm>
        <a:prstGeom prst="rect">
          <a:avLst/>
        </a:prstGeom>
      </xdr:spPr>
    </xdr:pic>
    <xdr:clientData/>
  </xdr:twoCellAnchor>
  <xdr:twoCellAnchor editAs="oneCell">
    <xdr:from>
      <xdr:col>3</xdr:col>
      <xdr:colOff>50912</xdr:colOff>
      <xdr:row>170</xdr:row>
      <xdr:rowOff>39705</xdr:rowOff>
    </xdr:from>
    <xdr:to>
      <xdr:col>3</xdr:col>
      <xdr:colOff>4730912</xdr:colOff>
      <xdr:row>185</xdr:row>
      <xdr:rowOff>137994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0236" y="30766234"/>
          <a:ext cx="4680000" cy="2955789"/>
        </a:xfrm>
        <a:prstGeom prst="rect">
          <a:avLst/>
        </a:prstGeom>
      </xdr:spPr>
    </xdr:pic>
    <xdr:clientData/>
  </xdr:twoCellAnchor>
  <xdr:twoCellAnchor editAs="oneCell">
    <xdr:from>
      <xdr:col>3</xdr:col>
      <xdr:colOff>55234</xdr:colOff>
      <xdr:row>202</xdr:row>
      <xdr:rowOff>51312</xdr:rowOff>
    </xdr:from>
    <xdr:to>
      <xdr:col>3</xdr:col>
      <xdr:colOff>4735234</xdr:colOff>
      <xdr:row>217</xdr:row>
      <xdr:rowOff>149601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84" y="40618287"/>
          <a:ext cx="4680000" cy="2955789"/>
        </a:xfrm>
        <a:prstGeom prst="rect">
          <a:avLst/>
        </a:prstGeom>
      </xdr:spPr>
    </xdr:pic>
    <xdr:clientData/>
  </xdr:twoCellAnchor>
  <xdr:twoCellAnchor editAs="oneCell">
    <xdr:from>
      <xdr:col>3</xdr:col>
      <xdr:colOff>59558</xdr:colOff>
      <xdr:row>232</xdr:row>
      <xdr:rowOff>187866</xdr:rowOff>
    </xdr:from>
    <xdr:to>
      <xdr:col>3</xdr:col>
      <xdr:colOff>4739558</xdr:colOff>
      <xdr:row>248</xdr:row>
      <xdr:rowOff>95655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D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008" y="46660341"/>
          <a:ext cx="4680000" cy="2955789"/>
        </a:xfrm>
        <a:prstGeom prst="rect">
          <a:avLst/>
        </a:prstGeom>
      </xdr:spPr>
    </xdr:pic>
    <xdr:clientData/>
  </xdr:twoCellAnchor>
  <xdr:twoCellAnchor editAs="oneCell">
    <xdr:from>
      <xdr:col>3</xdr:col>
      <xdr:colOff>52674</xdr:colOff>
      <xdr:row>265</xdr:row>
      <xdr:rowOff>58841</xdr:rowOff>
    </xdr:from>
    <xdr:to>
      <xdr:col>3</xdr:col>
      <xdr:colOff>4732674</xdr:colOff>
      <xdr:row>279</xdr:row>
      <xdr:rowOff>66127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24" y="53008316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56998</xdr:colOff>
      <xdr:row>295</xdr:row>
      <xdr:rowOff>162340</xdr:rowOff>
    </xdr:from>
    <xdr:to>
      <xdr:col>3</xdr:col>
      <xdr:colOff>4736998</xdr:colOff>
      <xdr:row>309</xdr:row>
      <xdr:rowOff>169626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8" y="59017315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61322</xdr:colOff>
      <xdr:row>327</xdr:row>
      <xdr:rowOff>167223</xdr:rowOff>
    </xdr:from>
    <xdr:to>
      <xdr:col>3</xdr:col>
      <xdr:colOff>4741322</xdr:colOff>
      <xdr:row>341</xdr:row>
      <xdr:rowOff>174509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72" y="65308698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54438</xdr:colOff>
      <xdr:row>358</xdr:row>
      <xdr:rowOff>32031</xdr:rowOff>
    </xdr:from>
    <xdr:to>
      <xdr:col>3</xdr:col>
      <xdr:colOff>4734438</xdr:colOff>
      <xdr:row>368</xdr:row>
      <xdr:rowOff>132745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D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3762" y="64286560"/>
          <a:ext cx="4680000" cy="2005714"/>
        </a:xfrm>
        <a:prstGeom prst="rect">
          <a:avLst/>
        </a:prstGeom>
      </xdr:spPr>
    </xdr:pic>
    <xdr:clientData/>
  </xdr:twoCellAnchor>
  <xdr:twoCellAnchor editAs="oneCell">
    <xdr:from>
      <xdr:col>3</xdr:col>
      <xdr:colOff>49238</xdr:colOff>
      <xdr:row>390</xdr:row>
      <xdr:rowOff>152340</xdr:rowOff>
    </xdr:from>
    <xdr:to>
      <xdr:col>3</xdr:col>
      <xdr:colOff>4729238</xdr:colOff>
      <xdr:row>402</xdr:row>
      <xdr:rowOff>26340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D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688" y="77676315"/>
          <a:ext cx="4680000" cy="216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61404</xdr:colOff>
      <xdr:row>423</xdr:row>
      <xdr:rowOff>101191</xdr:rowOff>
    </xdr:from>
    <xdr:to>
      <xdr:col>3</xdr:col>
      <xdr:colOff>4741404</xdr:colOff>
      <xdr:row>434</xdr:row>
      <xdr:rowOff>11405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0D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854" y="84102166"/>
          <a:ext cx="4680000" cy="2005714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455</xdr:row>
      <xdr:rowOff>0</xdr:rowOff>
    </xdr:from>
    <xdr:to>
      <xdr:col>3</xdr:col>
      <xdr:colOff>4736030</xdr:colOff>
      <xdr:row>463</xdr:row>
      <xdr:rowOff>89793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D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80" y="90380493"/>
          <a:ext cx="4680000" cy="1613793"/>
        </a:xfrm>
        <a:prstGeom prst="rect">
          <a:avLst/>
        </a:prstGeom>
      </xdr:spPr>
    </xdr:pic>
    <xdr:clientData/>
  </xdr:twoCellAnchor>
  <xdr:oneCellAnchor>
    <xdr:from>
      <xdr:col>3</xdr:col>
      <xdr:colOff>278718</xdr:colOff>
      <xdr:row>12</xdr:row>
      <xdr:rowOff>156881</xdr:rowOff>
    </xdr:from>
    <xdr:ext cx="4214840" cy="3955678"/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0D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8042" y="8213910"/>
          <a:ext cx="4214840" cy="3955678"/>
        </a:xfrm>
        <a:prstGeom prst="rect">
          <a:avLst/>
        </a:prstGeom>
      </xdr:spPr>
    </xdr:pic>
    <xdr:clientData/>
  </xdr:oneCellAnchor>
  <xdr:twoCellAnchor editAs="oneCell">
    <xdr:from>
      <xdr:col>4</xdr:col>
      <xdr:colOff>66432</xdr:colOff>
      <xdr:row>15</xdr:row>
      <xdr:rowOff>99974</xdr:rowOff>
    </xdr:from>
    <xdr:to>
      <xdr:col>4</xdr:col>
      <xdr:colOff>1980469</xdr:colOff>
      <xdr:row>21</xdr:row>
      <xdr:rowOff>114299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D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3214649"/>
          <a:ext cx="1914037" cy="1157325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7" name="Стрелка: пятиугольник 16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D00-000011000000}"/>
            </a:ext>
          </a:extLst>
        </xdr:cNvPr>
        <xdr:cNvSpPr/>
      </xdr:nvSpPr>
      <xdr:spPr>
        <a:xfrm flipH="1">
          <a:off x="17342424" y="38101"/>
          <a:ext cx="2158713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0D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D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D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D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D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D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D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D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294</xdr:row>
      <xdr:rowOff>99974</xdr:rowOff>
    </xdr:from>
    <xdr:ext cx="1914037" cy="1157325"/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D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325</xdr:row>
      <xdr:rowOff>99974</xdr:rowOff>
    </xdr:from>
    <xdr:ext cx="1914037" cy="1157325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D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356</xdr:row>
      <xdr:rowOff>99974</xdr:rowOff>
    </xdr:from>
    <xdr:ext cx="1914037" cy="1157325"/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D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387</xdr:row>
      <xdr:rowOff>99974</xdr:rowOff>
    </xdr:from>
    <xdr:ext cx="1914037" cy="1157325"/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D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418</xdr:row>
      <xdr:rowOff>99974</xdr:rowOff>
    </xdr:from>
    <xdr:ext cx="1914037" cy="1157325"/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D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449</xdr:row>
      <xdr:rowOff>99974</xdr:rowOff>
    </xdr:from>
    <xdr:ext cx="1914037" cy="1157325"/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D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481</xdr:row>
      <xdr:rowOff>160733</xdr:rowOff>
    </xdr:from>
    <xdr:ext cx="1869784" cy="1098000"/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D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487</xdr:row>
      <xdr:rowOff>0</xdr:rowOff>
    </xdr:from>
    <xdr:ext cx="1863672" cy="1098000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D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475</xdr:row>
      <xdr:rowOff>180973</xdr:rowOff>
    </xdr:from>
    <xdr:ext cx="1876063" cy="1098000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D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470</xdr:row>
      <xdr:rowOff>9525</xdr:rowOff>
    </xdr:from>
    <xdr:ext cx="1857668" cy="1098000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D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492</xdr:row>
      <xdr:rowOff>129779</xdr:rowOff>
    </xdr:from>
    <xdr:ext cx="1865846" cy="1098000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D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512</xdr:row>
      <xdr:rowOff>160733</xdr:rowOff>
    </xdr:from>
    <xdr:ext cx="1869784" cy="1098000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0D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518</xdr:row>
      <xdr:rowOff>0</xdr:rowOff>
    </xdr:from>
    <xdr:ext cx="1863672" cy="1098000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D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506</xdr:row>
      <xdr:rowOff>180973</xdr:rowOff>
    </xdr:from>
    <xdr:ext cx="1876063" cy="1098000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D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501</xdr:row>
      <xdr:rowOff>9525</xdr:rowOff>
    </xdr:from>
    <xdr:ext cx="1857668" cy="1098000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0D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523</xdr:row>
      <xdr:rowOff>129779</xdr:rowOff>
    </xdr:from>
    <xdr:ext cx="1865846" cy="1098000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0D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543</xdr:row>
      <xdr:rowOff>160733</xdr:rowOff>
    </xdr:from>
    <xdr:ext cx="1869784" cy="1098000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D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549</xdr:row>
      <xdr:rowOff>0</xdr:rowOff>
    </xdr:from>
    <xdr:ext cx="1863672" cy="1098000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0D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537</xdr:row>
      <xdr:rowOff>180973</xdr:rowOff>
    </xdr:from>
    <xdr:ext cx="1876063" cy="1098000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0D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532</xdr:row>
      <xdr:rowOff>9525</xdr:rowOff>
    </xdr:from>
    <xdr:ext cx="1857668" cy="1098000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0D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554</xdr:row>
      <xdr:rowOff>129779</xdr:rowOff>
    </xdr:from>
    <xdr:ext cx="1865846" cy="1098000"/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0D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574</xdr:row>
      <xdr:rowOff>160733</xdr:rowOff>
    </xdr:from>
    <xdr:ext cx="1869784" cy="1098000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0D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580</xdr:row>
      <xdr:rowOff>0</xdr:rowOff>
    </xdr:from>
    <xdr:ext cx="1863672" cy="1098000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D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568</xdr:row>
      <xdr:rowOff>180973</xdr:rowOff>
    </xdr:from>
    <xdr:ext cx="1876063" cy="1098000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D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563</xdr:row>
      <xdr:rowOff>9525</xdr:rowOff>
    </xdr:from>
    <xdr:ext cx="1857668" cy="1098000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D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585</xdr:row>
      <xdr:rowOff>129779</xdr:rowOff>
    </xdr:from>
    <xdr:ext cx="1865846" cy="1098000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D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605</xdr:row>
      <xdr:rowOff>160733</xdr:rowOff>
    </xdr:from>
    <xdr:ext cx="1869784" cy="1098000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D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611</xdr:row>
      <xdr:rowOff>0</xdr:rowOff>
    </xdr:from>
    <xdr:ext cx="1863672" cy="1098000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D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599</xdr:row>
      <xdr:rowOff>180973</xdr:rowOff>
    </xdr:from>
    <xdr:ext cx="1876063" cy="1098000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D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594</xdr:row>
      <xdr:rowOff>9525</xdr:rowOff>
    </xdr:from>
    <xdr:ext cx="1857668" cy="1098000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D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616</xdr:row>
      <xdr:rowOff>129779</xdr:rowOff>
    </xdr:from>
    <xdr:ext cx="1865846" cy="1098000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D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636</xdr:row>
      <xdr:rowOff>160733</xdr:rowOff>
    </xdr:from>
    <xdr:ext cx="1869784" cy="1098000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D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642</xdr:row>
      <xdr:rowOff>0</xdr:rowOff>
    </xdr:from>
    <xdr:ext cx="1863672" cy="1098000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D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630</xdr:row>
      <xdr:rowOff>180973</xdr:rowOff>
    </xdr:from>
    <xdr:ext cx="1876063" cy="1098000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D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625</xdr:row>
      <xdr:rowOff>9525</xdr:rowOff>
    </xdr:from>
    <xdr:ext cx="1857668" cy="1098000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D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647</xdr:row>
      <xdr:rowOff>129779</xdr:rowOff>
    </xdr:from>
    <xdr:ext cx="1865846" cy="1098000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D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667</xdr:row>
      <xdr:rowOff>160733</xdr:rowOff>
    </xdr:from>
    <xdr:ext cx="1869784" cy="1098000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D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673</xdr:row>
      <xdr:rowOff>0</xdr:rowOff>
    </xdr:from>
    <xdr:ext cx="1863672" cy="1098000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D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661</xdr:row>
      <xdr:rowOff>180973</xdr:rowOff>
    </xdr:from>
    <xdr:ext cx="1876063" cy="1098000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D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656</xdr:row>
      <xdr:rowOff>9525</xdr:rowOff>
    </xdr:from>
    <xdr:ext cx="1857668" cy="1098000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D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678</xdr:row>
      <xdr:rowOff>129779</xdr:rowOff>
    </xdr:from>
    <xdr:ext cx="1865846" cy="1098000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D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698</xdr:row>
      <xdr:rowOff>160733</xdr:rowOff>
    </xdr:from>
    <xdr:ext cx="1869784" cy="1098000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D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704</xdr:row>
      <xdr:rowOff>0</xdr:rowOff>
    </xdr:from>
    <xdr:ext cx="1863672" cy="1098000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D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692</xdr:row>
      <xdr:rowOff>180973</xdr:rowOff>
    </xdr:from>
    <xdr:ext cx="1876063" cy="1098000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D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687</xdr:row>
      <xdr:rowOff>9525</xdr:rowOff>
    </xdr:from>
    <xdr:ext cx="1857668" cy="1098000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D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709</xdr:row>
      <xdr:rowOff>129779</xdr:rowOff>
    </xdr:from>
    <xdr:ext cx="1865846" cy="1098000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D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729</xdr:row>
      <xdr:rowOff>160733</xdr:rowOff>
    </xdr:from>
    <xdr:ext cx="1869784" cy="1098000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D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735</xdr:row>
      <xdr:rowOff>0</xdr:rowOff>
    </xdr:from>
    <xdr:ext cx="1863672" cy="1098000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D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723</xdr:row>
      <xdr:rowOff>180973</xdr:rowOff>
    </xdr:from>
    <xdr:ext cx="1876063" cy="1098000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D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718</xdr:row>
      <xdr:rowOff>9525</xdr:rowOff>
    </xdr:from>
    <xdr:ext cx="1857668" cy="1098000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D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740</xdr:row>
      <xdr:rowOff>129779</xdr:rowOff>
    </xdr:from>
    <xdr:ext cx="1865846" cy="1098000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D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760</xdr:row>
      <xdr:rowOff>160733</xdr:rowOff>
    </xdr:from>
    <xdr:ext cx="1869784" cy="1098000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D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766</xdr:row>
      <xdr:rowOff>0</xdr:rowOff>
    </xdr:from>
    <xdr:ext cx="1863672" cy="1098000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D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754</xdr:row>
      <xdr:rowOff>180973</xdr:rowOff>
    </xdr:from>
    <xdr:ext cx="1876063" cy="1098000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0D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749</xdr:row>
      <xdr:rowOff>9525</xdr:rowOff>
    </xdr:from>
    <xdr:ext cx="1857668" cy="1098000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0D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771</xdr:row>
      <xdr:rowOff>129779</xdr:rowOff>
    </xdr:from>
    <xdr:ext cx="1865846" cy="1098000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0D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791</xdr:row>
      <xdr:rowOff>160733</xdr:rowOff>
    </xdr:from>
    <xdr:ext cx="1869784" cy="1098000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0D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797</xdr:row>
      <xdr:rowOff>0</xdr:rowOff>
    </xdr:from>
    <xdr:ext cx="1863672" cy="1098000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0D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785</xdr:row>
      <xdr:rowOff>180973</xdr:rowOff>
    </xdr:from>
    <xdr:ext cx="1876063" cy="1098000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D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780</xdr:row>
      <xdr:rowOff>9525</xdr:rowOff>
    </xdr:from>
    <xdr:ext cx="1857668" cy="1098000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0D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802</xdr:row>
      <xdr:rowOff>129779</xdr:rowOff>
    </xdr:from>
    <xdr:ext cx="1865846" cy="1098000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0D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822</xdr:row>
      <xdr:rowOff>160733</xdr:rowOff>
    </xdr:from>
    <xdr:ext cx="1869784" cy="1098000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0D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828</xdr:row>
      <xdr:rowOff>0</xdr:rowOff>
    </xdr:from>
    <xdr:ext cx="1863672" cy="1098000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D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816</xdr:row>
      <xdr:rowOff>180973</xdr:rowOff>
    </xdr:from>
    <xdr:ext cx="1876063" cy="1098000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0D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811</xdr:row>
      <xdr:rowOff>9525</xdr:rowOff>
    </xdr:from>
    <xdr:ext cx="1857668" cy="1098000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0D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833</xdr:row>
      <xdr:rowOff>129779</xdr:rowOff>
    </xdr:from>
    <xdr:ext cx="1865846" cy="1098000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0D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853</xdr:row>
      <xdr:rowOff>160733</xdr:rowOff>
    </xdr:from>
    <xdr:ext cx="1869784" cy="1098000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0D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859</xdr:row>
      <xdr:rowOff>0</xdr:rowOff>
    </xdr:from>
    <xdr:ext cx="1863672" cy="1098000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0D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847</xdr:row>
      <xdr:rowOff>180973</xdr:rowOff>
    </xdr:from>
    <xdr:ext cx="1876063" cy="1098000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0D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842</xdr:row>
      <xdr:rowOff>9525</xdr:rowOff>
    </xdr:from>
    <xdr:ext cx="1857668" cy="1098000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D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864</xdr:row>
      <xdr:rowOff>129779</xdr:rowOff>
    </xdr:from>
    <xdr:ext cx="1865846" cy="1098000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D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884</xdr:row>
      <xdr:rowOff>160733</xdr:rowOff>
    </xdr:from>
    <xdr:ext cx="1869784" cy="1098000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0D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890</xdr:row>
      <xdr:rowOff>0</xdr:rowOff>
    </xdr:from>
    <xdr:ext cx="1863672" cy="1098000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D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878</xdr:row>
      <xdr:rowOff>180973</xdr:rowOff>
    </xdr:from>
    <xdr:ext cx="1876063" cy="1098000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0D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873</xdr:row>
      <xdr:rowOff>9525</xdr:rowOff>
    </xdr:from>
    <xdr:ext cx="1857668" cy="1098000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0D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895</xdr:row>
      <xdr:rowOff>129779</xdr:rowOff>
    </xdr:from>
    <xdr:ext cx="1865846" cy="1098000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0D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915</xdr:row>
      <xdr:rowOff>160733</xdr:rowOff>
    </xdr:from>
    <xdr:ext cx="1869784" cy="1098000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D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9328483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921</xdr:row>
      <xdr:rowOff>0</xdr:rowOff>
    </xdr:from>
    <xdr:ext cx="1863672" cy="1098000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D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200457198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909</xdr:row>
      <xdr:rowOff>180973</xdr:rowOff>
    </xdr:from>
    <xdr:ext cx="1876063" cy="1098000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D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0" y="198205723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904</xdr:row>
      <xdr:rowOff>9525</xdr:rowOff>
    </xdr:from>
    <xdr:ext cx="1857668" cy="1098000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D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197081775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95251</xdr:colOff>
      <xdr:row>926</xdr:row>
      <xdr:rowOff>129779</xdr:rowOff>
    </xdr:from>
    <xdr:ext cx="1865846" cy="1098000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0D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1" y="201583529"/>
          <a:ext cx="1865846" cy="1098000"/>
        </a:xfrm>
        <a:prstGeom prst="rect">
          <a:avLst/>
        </a:prstGeom>
      </xdr:spPr>
    </xdr:pic>
    <xdr:clientData/>
  </xdr:oneCellAnchor>
  <xdr:twoCellAnchor editAs="oneCell">
    <xdr:from>
      <xdr:col>3</xdr:col>
      <xdr:colOff>2381251</xdr:colOff>
      <xdr:row>5</xdr:row>
      <xdr:rowOff>57150</xdr:rowOff>
    </xdr:from>
    <xdr:to>
      <xdr:col>3</xdr:col>
      <xdr:colOff>4703464</xdr:colOff>
      <xdr:row>10</xdr:row>
      <xdr:rowOff>184650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1952625"/>
          <a:ext cx="2322213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66674</xdr:colOff>
      <xdr:row>5</xdr:row>
      <xdr:rowOff>76201</xdr:rowOff>
    </xdr:from>
    <xdr:to>
      <xdr:col>3</xdr:col>
      <xdr:colOff>2382268</xdr:colOff>
      <xdr:row>11</xdr:row>
      <xdr:rowOff>13201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971676"/>
          <a:ext cx="2315594" cy="1080000"/>
        </a:xfrm>
        <a:prstGeom prst="rect">
          <a:avLst/>
        </a:prstGeom>
      </xdr:spPr>
    </xdr:pic>
    <xdr:clientData/>
  </xdr:twoCellAnchor>
  <xdr:oneCellAnchor>
    <xdr:from>
      <xdr:col>3</xdr:col>
      <xdr:colOff>278718</xdr:colOff>
      <xdr:row>43</xdr:row>
      <xdr:rowOff>156881</xdr:rowOff>
    </xdr:from>
    <xdr:ext cx="4214840" cy="3955678"/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D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55168" y="3385856"/>
          <a:ext cx="4214840" cy="3955678"/>
        </a:xfrm>
        <a:prstGeom prst="rect">
          <a:avLst/>
        </a:prstGeom>
      </xdr:spPr>
    </xdr:pic>
    <xdr:clientData/>
  </xdr:oneCellAnchor>
  <xdr:oneCellAnchor>
    <xdr:from>
      <xdr:col>3</xdr:col>
      <xdr:colOff>2381251</xdr:colOff>
      <xdr:row>36</xdr:row>
      <xdr:rowOff>57150</xdr:rowOff>
    </xdr:from>
    <xdr:ext cx="2322213" cy="1080000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0D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1952625"/>
          <a:ext cx="2322213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36</xdr:row>
      <xdr:rowOff>76201</xdr:rowOff>
    </xdr:from>
    <xdr:ext cx="2315594" cy="1080000"/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0000000-0008-0000-0D00-0000C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971676"/>
          <a:ext cx="2315594" cy="1080000"/>
        </a:xfrm>
        <a:prstGeom prst="rect">
          <a:avLst/>
        </a:prstGeom>
      </xdr:spPr>
    </xdr:pic>
    <xdr:clientData/>
  </xdr:oneCellAnchor>
  <xdr:oneCellAnchor>
    <xdr:from>
      <xdr:col>3</xdr:col>
      <xdr:colOff>2381251</xdr:colOff>
      <xdr:row>67</xdr:row>
      <xdr:rowOff>57150</xdr:rowOff>
    </xdr:from>
    <xdr:ext cx="2322213" cy="1080000"/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D00-0000D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1952625"/>
          <a:ext cx="2322213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67</xdr:row>
      <xdr:rowOff>76201</xdr:rowOff>
    </xdr:from>
    <xdr:ext cx="2315594" cy="1080000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0D00-0000D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971676"/>
          <a:ext cx="2315594" cy="1080000"/>
        </a:xfrm>
        <a:prstGeom prst="rect">
          <a:avLst/>
        </a:prstGeom>
      </xdr:spPr>
    </xdr:pic>
    <xdr:clientData/>
  </xdr:oneCellAnchor>
  <xdr:oneCellAnchor>
    <xdr:from>
      <xdr:col>3</xdr:col>
      <xdr:colOff>2381251</xdr:colOff>
      <xdr:row>98</xdr:row>
      <xdr:rowOff>57150</xdr:rowOff>
    </xdr:from>
    <xdr:ext cx="2322213" cy="1080000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D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1952625"/>
          <a:ext cx="2322213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98</xdr:row>
      <xdr:rowOff>76201</xdr:rowOff>
    </xdr:from>
    <xdr:ext cx="2315594" cy="1080000"/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0D00-0000D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971676"/>
          <a:ext cx="2315594" cy="1080000"/>
        </a:xfrm>
        <a:prstGeom prst="rect">
          <a:avLst/>
        </a:prstGeom>
      </xdr:spPr>
    </xdr:pic>
    <xdr:clientData/>
  </xdr:oneCellAnchor>
  <xdr:oneCellAnchor>
    <xdr:from>
      <xdr:col>3</xdr:col>
      <xdr:colOff>2381251</xdr:colOff>
      <xdr:row>129</xdr:row>
      <xdr:rowOff>57150</xdr:rowOff>
    </xdr:from>
    <xdr:ext cx="2322213" cy="1080000"/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00000000-0008-0000-0D00-0000D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1952625"/>
          <a:ext cx="2322213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129</xdr:row>
      <xdr:rowOff>76201</xdr:rowOff>
    </xdr:from>
    <xdr:ext cx="2315594" cy="1080000"/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0D00-0000D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971676"/>
          <a:ext cx="2315594" cy="1080000"/>
        </a:xfrm>
        <a:prstGeom prst="rect">
          <a:avLst/>
        </a:prstGeom>
      </xdr:spPr>
    </xdr:pic>
    <xdr:clientData/>
  </xdr:oneCellAnchor>
  <xdr:oneCellAnchor>
    <xdr:from>
      <xdr:col>3</xdr:col>
      <xdr:colOff>2381251</xdr:colOff>
      <xdr:row>160</xdr:row>
      <xdr:rowOff>57150</xdr:rowOff>
    </xdr:from>
    <xdr:ext cx="2322213" cy="1080000"/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0D00-0000D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1952625"/>
          <a:ext cx="2322213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160</xdr:row>
      <xdr:rowOff>76201</xdr:rowOff>
    </xdr:from>
    <xdr:ext cx="2315594" cy="1080000"/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00000000-0008-0000-0D00-0000D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971676"/>
          <a:ext cx="2315594" cy="1080000"/>
        </a:xfrm>
        <a:prstGeom prst="rect">
          <a:avLst/>
        </a:prstGeom>
      </xdr:spPr>
    </xdr:pic>
    <xdr:clientData/>
  </xdr:oneCellAnchor>
  <xdr:twoCellAnchor editAs="oneCell">
    <xdr:from>
      <xdr:col>3</xdr:col>
      <xdr:colOff>1038226</xdr:colOff>
      <xdr:row>196</xdr:row>
      <xdr:rowOff>95251</xdr:rowOff>
    </xdr:from>
    <xdr:to>
      <xdr:col>3</xdr:col>
      <xdr:colOff>3554031</xdr:colOff>
      <xdr:row>201</xdr:row>
      <xdr:rowOff>186751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39519226"/>
          <a:ext cx="2515805" cy="104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1038225</xdr:colOff>
      <xdr:row>189</xdr:row>
      <xdr:rowOff>171450</xdr:rowOff>
    </xdr:from>
    <xdr:to>
      <xdr:col>3</xdr:col>
      <xdr:colOff>3620140</xdr:colOff>
      <xdr:row>195</xdr:row>
      <xdr:rowOff>171450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5" y="38261925"/>
          <a:ext cx="2581915" cy="1152000"/>
        </a:xfrm>
        <a:prstGeom prst="rect">
          <a:avLst/>
        </a:prstGeom>
      </xdr:spPr>
    </xdr:pic>
    <xdr:clientData/>
  </xdr:twoCellAnchor>
  <xdr:oneCellAnchor>
    <xdr:from>
      <xdr:col>3</xdr:col>
      <xdr:colOff>1038226</xdr:colOff>
      <xdr:row>227</xdr:row>
      <xdr:rowOff>95251</xdr:rowOff>
    </xdr:from>
    <xdr:ext cx="2515805" cy="1044000"/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00000000-0008-0000-0D00-0000D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39519226"/>
          <a:ext cx="2515805" cy="1044000"/>
        </a:xfrm>
        <a:prstGeom prst="rect">
          <a:avLst/>
        </a:prstGeom>
      </xdr:spPr>
    </xdr:pic>
    <xdr:clientData/>
  </xdr:oneCellAnchor>
  <xdr:oneCellAnchor>
    <xdr:from>
      <xdr:col>3</xdr:col>
      <xdr:colOff>1038225</xdr:colOff>
      <xdr:row>220</xdr:row>
      <xdr:rowOff>171450</xdr:rowOff>
    </xdr:from>
    <xdr:ext cx="2581915" cy="1152000"/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00000000-0008-0000-0D00-0000D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5" y="38261925"/>
          <a:ext cx="2581915" cy="115200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259</xdr:row>
      <xdr:rowOff>123826</xdr:rowOff>
    </xdr:from>
    <xdr:ext cx="2515805" cy="1044000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0D00-0000E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51930301"/>
          <a:ext cx="2515805" cy="1044000"/>
        </a:xfrm>
        <a:prstGeom prst="rect">
          <a:avLst/>
        </a:prstGeom>
      </xdr:spPr>
    </xdr:pic>
    <xdr:clientData/>
  </xdr:oneCellAnchor>
  <xdr:oneCellAnchor>
    <xdr:from>
      <xdr:col>3</xdr:col>
      <xdr:colOff>1038225</xdr:colOff>
      <xdr:row>253</xdr:row>
      <xdr:rowOff>9525</xdr:rowOff>
    </xdr:from>
    <xdr:ext cx="2581915" cy="1152000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0D00-0000E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5" y="50673000"/>
          <a:ext cx="2581915" cy="115200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290</xdr:row>
      <xdr:rowOff>123826</xdr:rowOff>
    </xdr:from>
    <xdr:ext cx="2515805" cy="1044000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0D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51930301"/>
          <a:ext cx="2515805" cy="1044000"/>
        </a:xfrm>
        <a:prstGeom prst="rect">
          <a:avLst/>
        </a:prstGeom>
      </xdr:spPr>
    </xdr:pic>
    <xdr:clientData/>
  </xdr:oneCellAnchor>
  <xdr:oneCellAnchor>
    <xdr:from>
      <xdr:col>3</xdr:col>
      <xdr:colOff>1038225</xdr:colOff>
      <xdr:row>284</xdr:row>
      <xdr:rowOff>9525</xdr:rowOff>
    </xdr:from>
    <xdr:ext cx="2581915" cy="1152000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0D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5" y="50673000"/>
          <a:ext cx="2581915" cy="1152000"/>
        </a:xfrm>
        <a:prstGeom prst="rect">
          <a:avLst/>
        </a:prstGeom>
      </xdr:spPr>
    </xdr:pic>
    <xdr:clientData/>
  </xdr:oneCellAnchor>
  <xdr:twoCellAnchor editAs="oneCell">
    <xdr:from>
      <xdr:col>3</xdr:col>
      <xdr:colOff>742950</xdr:colOff>
      <xdr:row>321</xdr:row>
      <xdr:rowOff>38100</xdr:rowOff>
    </xdr:from>
    <xdr:to>
      <xdr:col>3</xdr:col>
      <xdr:colOff>4050776</xdr:colOff>
      <xdr:row>326</xdr:row>
      <xdr:rowOff>165600</xdr:rowOff>
    </xdr:to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0D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19400" y="64036575"/>
          <a:ext cx="3307826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721501</xdr:colOff>
      <xdr:row>314</xdr:row>
      <xdr:rowOff>142875</xdr:rowOff>
    </xdr:from>
    <xdr:to>
      <xdr:col>3</xdr:col>
      <xdr:colOff>4024826</xdr:colOff>
      <xdr:row>320</xdr:row>
      <xdr:rowOff>7875</xdr:rowOff>
    </xdr:to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0D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7951" y="62807850"/>
          <a:ext cx="3303325" cy="1008000"/>
        </a:xfrm>
        <a:prstGeom prst="rect">
          <a:avLst/>
        </a:prstGeom>
      </xdr:spPr>
    </xdr:pic>
    <xdr:clientData/>
  </xdr:twoCellAnchor>
  <xdr:oneCellAnchor>
    <xdr:from>
      <xdr:col>3</xdr:col>
      <xdr:colOff>742950</xdr:colOff>
      <xdr:row>352</xdr:row>
      <xdr:rowOff>38100</xdr:rowOff>
    </xdr:from>
    <xdr:ext cx="3307826" cy="1080000"/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0D00-0000E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19400" y="64036575"/>
          <a:ext cx="3307826" cy="1080000"/>
        </a:xfrm>
        <a:prstGeom prst="rect">
          <a:avLst/>
        </a:prstGeom>
      </xdr:spPr>
    </xdr:pic>
    <xdr:clientData/>
  </xdr:oneCellAnchor>
  <xdr:oneCellAnchor>
    <xdr:from>
      <xdr:col>3</xdr:col>
      <xdr:colOff>721501</xdr:colOff>
      <xdr:row>345</xdr:row>
      <xdr:rowOff>142875</xdr:rowOff>
    </xdr:from>
    <xdr:ext cx="3303325" cy="1008000"/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0D00-0000E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7951" y="62807850"/>
          <a:ext cx="3303325" cy="1008000"/>
        </a:xfrm>
        <a:prstGeom prst="rect">
          <a:avLst/>
        </a:prstGeom>
      </xdr:spPr>
    </xdr:pic>
    <xdr:clientData/>
  </xdr:oneCellAnchor>
  <xdr:oneCellAnchor>
    <xdr:from>
      <xdr:col>3</xdr:col>
      <xdr:colOff>733425</xdr:colOff>
      <xdr:row>384</xdr:row>
      <xdr:rowOff>142875</xdr:rowOff>
    </xdr:from>
    <xdr:ext cx="3307826" cy="1080000"/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00000000-0008-0000-0D00-0000E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9875" y="76523850"/>
          <a:ext cx="3307826" cy="1080000"/>
        </a:xfrm>
        <a:prstGeom prst="rect">
          <a:avLst/>
        </a:prstGeom>
      </xdr:spPr>
    </xdr:pic>
    <xdr:clientData/>
  </xdr:oneCellAnchor>
  <xdr:oneCellAnchor>
    <xdr:from>
      <xdr:col>3</xdr:col>
      <xdr:colOff>711976</xdr:colOff>
      <xdr:row>378</xdr:row>
      <xdr:rowOff>57150</xdr:rowOff>
    </xdr:from>
    <xdr:ext cx="3303325" cy="1008000"/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00000000-0008-0000-0D00-0000E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8426" y="75295125"/>
          <a:ext cx="3303325" cy="1008000"/>
        </a:xfrm>
        <a:prstGeom prst="rect">
          <a:avLst/>
        </a:prstGeom>
      </xdr:spPr>
    </xdr:pic>
    <xdr:clientData/>
  </xdr:oneCellAnchor>
  <xdr:twoCellAnchor editAs="oneCell">
    <xdr:from>
      <xdr:col>3</xdr:col>
      <xdr:colOff>419100</xdr:colOff>
      <xdr:row>416</xdr:row>
      <xdr:rowOff>76201</xdr:rowOff>
    </xdr:from>
    <xdr:to>
      <xdr:col>3</xdr:col>
      <xdr:colOff>4339500</xdr:colOff>
      <xdr:row>422</xdr:row>
      <xdr:rowOff>121201</xdr:rowOff>
    </xdr:to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0D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5550" y="82743676"/>
          <a:ext cx="3920400" cy="11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390524</xdr:colOff>
      <xdr:row>409</xdr:row>
      <xdr:rowOff>47625</xdr:rowOff>
    </xdr:from>
    <xdr:to>
      <xdr:col>3</xdr:col>
      <xdr:colOff>4332925</xdr:colOff>
      <xdr:row>414</xdr:row>
      <xdr:rowOff>103125</xdr:rowOff>
    </xdr:to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0D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6974" y="81381600"/>
          <a:ext cx="3942401" cy="1008000"/>
        </a:xfrm>
        <a:prstGeom prst="rect">
          <a:avLst/>
        </a:prstGeom>
      </xdr:spPr>
    </xdr:pic>
    <xdr:clientData/>
  </xdr:twoCellAnchor>
  <xdr:oneCellAnchor>
    <xdr:from>
      <xdr:col>3</xdr:col>
      <xdr:colOff>419100</xdr:colOff>
      <xdr:row>447</xdr:row>
      <xdr:rowOff>76201</xdr:rowOff>
    </xdr:from>
    <xdr:ext cx="3920400" cy="1188000"/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00000000-0008-0000-0D00-0000E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5550" y="82743676"/>
          <a:ext cx="3920400" cy="1188000"/>
        </a:xfrm>
        <a:prstGeom prst="rect">
          <a:avLst/>
        </a:prstGeom>
      </xdr:spPr>
    </xdr:pic>
    <xdr:clientData/>
  </xdr:oneCellAnchor>
  <xdr:oneCellAnchor>
    <xdr:from>
      <xdr:col>3</xdr:col>
      <xdr:colOff>390524</xdr:colOff>
      <xdr:row>440</xdr:row>
      <xdr:rowOff>47625</xdr:rowOff>
    </xdr:from>
    <xdr:ext cx="3942401" cy="1008000"/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00000000-0008-0000-0D00-0000F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6974" y="81381600"/>
          <a:ext cx="3942401" cy="1008000"/>
        </a:xfrm>
        <a:prstGeom prst="rect">
          <a:avLst/>
        </a:prstGeom>
      </xdr:spPr>
    </xdr:pic>
    <xdr:clientData/>
  </xdr:oneCellAnchor>
  <xdr:oneCellAnchor>
    <xdr:from>
      <xdr:col>3</xdr:col>
      <xdr:colOff>60353</xdr:colOff>
      <xdr:row>540</xdr:row>
      <xdr:rowOff>161205</xdr:rowOff>
    </xdr:from>
    <xdr:ext cx="4680000" cy="3739029"/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00000000-0008-0000-0D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3" y="15582180"/>
          <a:ext cx="4680000" cy="3739029"/>
        </a:xfrm>
        <a:prstGeom prst="rect">
          <a:avLst/>
        </a:prstGeom>
      </xdr:spPr>
    </xdr:pic>
    <xdr:clientData/>
  </xdr:oneCellAnchor>
  <xdr:oneCellAnchor>
    <xdr:from>
      <xdr:col>3</xdr:col>
      <xdr:colOff>64676</xdr:colOff>
      <xdr:row>572</xdr:row>
      <xdr:rowOff>53470</xdr:rowOff>
    </xdr:from>
    <xdr:ext cx="4680000" cy="3739029"/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00000000-0008-0000-0D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1126" y="21760945"/>
          <a:ext cx="4680000" cy="3739029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604</xdr:row>
      <xdr:rowOff>136234</xdr:rowOff>
    </xdr:from>
    <xdr:ext cx="4680000" cy="3312476"/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00000000-0008-0000-0D00-0000F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78" y="28130209"/>
          <a:ext cx="4680000" cy="3312476"/>
        </a:xfrm>
        <a:prstGeom prst="rect">
          <a:avLst/>
        </a:prstGeom>
      </xdr:spPr>
    </xdr:pic>
    <xdr:clientData/>
  </xdr:oneCellAnchor>
  <xdr:oneCellAnchor>
    <xdr:from>
      <xdr:col>3</xdr:col>
      <xdr:colOff>50912</xdr:colOff>
      <xdr:row>636</xdr:row>
      <xdr:rowOff>39705</xdr:rowOff>
    </xdr:from>
    <xdr:ext cx="4680000" cy="2955789"/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00000000-0008-0000-0D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362" y="34320180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55234</xdr:colOff>
      <xdr:row>668</xdr:row>
      <xdr:rowOff>51312</xdr:rowOff>
    </xdr:from>
    <xdr:ext cx="4680000" cy="2955789"/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00000000-0008-0000-0D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84" y="40618287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59558</xdr:colOff>
      <xdr:row>698</xdr:row>
      <xdr:rowOff>187866</xdr:rowOff>
    </xdr:from>
    <xdr:ext cx="4680000" cy="2955789"/>
    <xdr:pic>
      <xdr:nvPicPr>
        <xdr:cNvPr id="246" name="Рисунок 245">
          <a:extLst>
            <a:ext uri="{FF2B5EF4-FFF2-40B4-BE49-F238E27FC236}">
              <a16:creationId xmlns="" xmlns:a16="http://schemas.microsoft.com/office/drawing/2014/main" id="{00000000-0008-0000-0D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008" y="46660341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52674</xdr:colOff>
      <xdr:row>731</xdr:row>
      <xdr:rowOff>58841</xdr:rowOff>
    </xdr:from>
    <xdr:ext cx="4680000" cy="2674286"/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00000000-0008-0000-0D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24" y="53008316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56998</xdr:colOff>
      <xdr:row>761</xdr:row>
      <xdr:rowOff>162340</xdr:rowOff>
    </xdr:from>
    <xdr:ext cx="4680000" cy="2674286"/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00000000-0008-0000-0D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8" y="59017315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61322</xdr:colOff>
      <xdr:row>793</xdr:row>
      <xdr:rowOff>167223</xdr:rowOff>
    </xdr:from>
    <xdr:ext cx="4680000" cy="2674286"/>
    <xdr:pic>
      <xdr:nvPicPr>
        <xdr:cNvPr id="249" name="Рисунок 248">
          <a:extLst>
            <a:ext uri="{FF2B5EF4-FFF2-40B4-BE49-F238E27FC236}">
              <a16:creationId xmlns="" xmlns:a16="http://schemas.microsoft.com/office/drawing/2014/main" id="{00000000-0008-0000-0D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72" y="65308698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54438</xdr:colOff>
      <xdr:row>824</xdr:row>
      <xdr:rowOff>32031</xdr:rowOff>
    </xdr:from>
    <xdr:ext cx="4680000" cy="2005714"/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00000000-0008-0000-0D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8" y="71269506"/>
          <a:ext cx="4680000" cy="2005714"/>
        </a:xfrm>
        <a:prstGeom prst="rect">
          <a:avLst/>
        </a:prstGeom>
      </xdr:spPr>
    </xdr:pic>
    <xdr:clientData/>
  </xdr:oneCellAnchor>
  <xdr:oneCellAnchor>
    <xdr:from>
      <xdr:col>3</xdr:col>
      <xdr:colOff>49238</xdr:colOff>
      <xdr:row>856</xdr:row>
      <xdr:rowOff>152340</xdr:rowOff>
    </xdr:from>
    <xdr:ext cx="4680000" cy="2160000"/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00000000-0008-0000-0D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688" y="77676315"/>
          <a:ext cx="4680000" cy="2160000"/>
        </a:xfrm>
        <a:prstGeom prst="rect">
          <a:avLst/>
        </a:prstGeom>
      </xdr:spPr>
    </xdr:pic>
    <xdr:clientData/>
  </xdr:oneCellAnchor>
  <xdr:oneCellAnchor>
    <xdr:from>
      <xdr:col>3</xdr:col>
      <xdr:colOff>61404</xdr:colOff>
      <xdr:row>889</xdr:row>
      <xdr:rowOff>101191</xdr:rowOff>
    </xdr:from>
    <xdr:ext cx="4680000" cy="2005714"/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00000000-0008-0000-0D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854" y="84102166"/>
          <a:ext cx="4680000" cy="2005714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921</xdr:row>
      <xdr:rowOff>0</xdr:rowOff>
    </xdr:from>
    <xdr:ext cx="4680000" cy="1613793"/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00000000-0008-0000-0D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80" y="90380493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278718</xdr:colOff>
      <xdr:row>478</xdr:row>
      <xdr:rowOff>156881</xdr:rowOff>
    </xdr:from>
    <xdr:ext cx="4214840" cy="3955678"/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00000000-0008-0000-0D00-0000F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55168" y="3385856"/>
          <a:ext cx="4214840" cy="3955678"/>
        </a:xfrm>
        <a:prstGeom prst="rect">
          <a:avLst/>
        </a:prstGeom>
      </xdr:spPr>
    </xdr:pic>
    <xdr:clientData/>
  </xdr:oneCellAnchor>
  <xdr:oneCellAnchor>
    <xdr:from>
      <xdr:col>3</xdr:col>
      <xdr:colOff>2381251</xdr:colOff>
      <xdr:row>471</xdr:row>
      <xdr:rowOff>57150</xdr:rowOff>
    </xdr:from>
    <xdr:ext cx="2322213" cy="1080000"/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00000000-0008-0000-0D00-0000F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1952625"/>
          <a:ext cx="2322213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471</xdr:row>
      <xdr:rowOff>76201</xdr:rowOff>
    </xdr:from>
    <xdr:ext cx="2315594" cy="1080000"/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00000000-0008-0000-0D00-00000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971676"/>
          <a:ext cx="2315594" cy="1080000"/>
        </a:xfrm>
        <a:prstGeom prst="rect">
          <a:avLst/>
        </a:prstGeom>
      </xdr:spPr>
    </xdr:pic>
    <xdr:clientData/>
  </xdr:oneCellAnchor>
  <xdr:oneCellAnchor>
    <xdr:from>
      <xdr:col>3</xdr:col>
      <xdr:colOff>278718</xdr:colOff>
      <xdr:row>509</xdr:row>
      <xdr:rowOff>156881</xdr:rowOff>
    </xdr:from>
    <xdr:ext cx="4214840" cy="3955678"/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00000000-0008-0000-0D00-00000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55168" y="9481856"/>
          <a:ext cx="4214840" cy="3955678"/>
        </a:xfrm>
        <a:prstGeom prst="rect">
          <a:avLst/>
        </a:prstGeom>
      </xdr:spPr>
    </xdr:pic>
    <xdr:clientData/>
  </xdr:oneCellAnchor>
  <xdr:oneCellAnchor>
    <xdr:from>
      <xdr:col>3</xdr:col>
      <xdr:colOff>2381251</xdr:colOff>
      <xdr:row>502</xdr:row>
      <xdr:rowOff>57150</xdr:rowOff>
    </xdr:from>
    <xdr:ext cx="2322213" cy="1080000"/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00000000-0008-0000-0D00-00000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8048625"/>
          <a:ext cx="2322213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502</xdr:row>
      <xdr:rowOff>76201</xdr:rowOff>
    </xdr:from>
    <xdr:ext cx="2315594" cy="1080000"/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00000000-0008-0000-0D00-00000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8067676"/>
          <a:ext cx="2315594" cy="1080000"/>
        </a:xfrm>
        <a:prstGeom prst="rect">
          <a:avLst/>
        </a:prstGeom>
      </xdr:spPr>
    </xdr:pic>
    <xdr:clientData/>
  </xdr:oneCellAnchor>
  <xdr:oneCellAnchor>
    <xdr:from>
      <xdr:col>3</xdr:col>
      <xdr:colOff>2381251</xdr:colOff>
      <xdr:row>533</xdr:row>
      <xdr:rowOff>57150</xdr:rowOff>
    </xdr:from>
    <xdr:ext cx="2322213" cy="1080000"/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00000000-0008-0000-0D00-00000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14144625"/>
          <a:ext cx="2322213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533</xdr:row>
      <xdr:rowOff>76201</xdr:rowOff>
    </xdr:from>
    <xdr:ext cx="2315594" cy="1080000"/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00000000-0008-0000-0D00-00000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14163676"/>
          <a:ext cx="2315594" cy="1080000"/>
        </a:xfrm>
        <a:prstGeom prst="rect">
          <a:avLst/>
        </a:prstGeom>
      </xdr:spPr>
    </xdr:pic>
    <xdr:clientData/>
  </xdr:oneCellAnchor>
  <xdr:oneCellAnchor>
    <xdr:from>
      <xdr:col>3</xdr:col>
      <xdr:colOff>2381251</xdr:colOff>
      <xdr:row>564</xdr:row>
      <xdr:rowOff>57150</xdr:rowOff>
    </xdr:from>
    <xdr:ext cx="2322213" cy="1080000"/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00000000-0008-0000-0D00-00000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20240625"/>
          <a:ext cx="2322213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564</xdr:row>
      <xdr:rowOff>76201</xdr:rowOff>
    </xdr:from>
    <xdr:ext cx="2315594" cy="1080000"/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00000000-0008-0000-0D00-00000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20259676"/>
          <a:ext cx="2315594" cy="1080000"/>
        </a:xfrm>
        <a:prstGeom prst="rect">
          <a:avLst/>
        </a:prstGeom>
      </xdr:spPr>
    </xdr:pic>
    <xdr:clientData/>
  </xdr:oneCellAnchor>
  <xdr:oneCellAnchor>
    <xdr:from>
      <xdr:col>3</xdr:col>
      <xdr:colOff>2381251</xdr:colOff>
      <xdr:row>595</xdr:row>
      <xdr:rowOff>57150</xdr:rowOff>
    </xdr:from>
    <xdr:ext cx="2322213" cy="1080000"/>
    <xdr:pic>
      <xdr:nvPicPr>
        <xdr:cNvPr id="264" name="Рисунок 263">
          <a:extLst>
            <a:ext uri="{FF2B5EF4-FFF2-40B4-BE49-F238E27FC236}">
              <a16:creationId xmlns="" xmlns:a16="http://schemas.microsoft.com/office/drawing/2014/main" id="{00000000-0008-0000-0D00-00000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26336625"/>
          <a:ext cx="2322213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595</xdr:row>
      <xdr:rowOff>76201</xdr:rowOff>
    </xdr:from>
    <xdr:ext cx="2315594" cy="1080000"/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00000000-0008-0000-0D00-00000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26355676"/>
          <a:ext cx="2315594" cy="1080000"/>
        </a:xfrm>
        <a:prstGeom prst="rect">
          <a:avLst/>
        </a:prstGeom>
      </xdr:spPr>
    </xdr:pic>
    <xdr:clientData/>
  </xdr:oneCellAnchor>
  <xdr:oneCellAnchor>
    <xdr:from>
      <xdr:col>3</xdr:col>
      <xdr:colOff>2381251</xdr:colOff>
      <xdr:row>626</xdr:row>
      <xdr:rowOff>57150</xdr:rowOff>
    </xdr:from>
    <xdr:ext cx="2322213" cy="1080000"/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00000000-0008-0000-0D00-00000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701" y="32432625"/>
          <a:ext cx="2322213" cy="108000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626</xdr:row>
      <xdr:rowOff>76201</xdr:rowOff>
    </xdr:from>
    <xdr:ext cx="2315594" cy="1080000"/>
    <xdr:pic>
      <xdr:nvPicPr>
        <xdr:cNvPr id="267" name="Рисунок 266">
          <a:extLst>
            <a:ext uri="{FF2B5EF4-FFF2-40B4-BE49-F238E27FC236}">
              <a16:creationId xmlns="" xmlns:a16="http://schemas.microsoft.com/office/drawing/2014/main" id="{00000000-0008-0000-0D00-00000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32451676"/>
          <a:ext cx="2315594" cy="108000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662</xdr:row>
      <xdr:rowOff>95251</xdr:rowOff>
    </xdr:from>
    <xdr:ext cx="2515805" cy="1044000"/>
    <xdr:pic>
      <xdr:nvPicPr>
        <xdr:cNvPr id="268" name="Рисунок 267">
          <a:extLst>
            <a:ext uri="{FF2B5EF4-FFF2-40B4-BE49-F238E27FC236}">
              <a16:creationId xmlns="" xmlns:a16="http://schemas.microsoft.com/office/drawing/2014/main" id="{00000000-0008-0000-0D00-00000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39519226"/>
          <a:ext cx="2515805" cy="1044000"/>
        </a:xfrm>
        <a:prstGeom prst="rect">
          <a:avLst/>
        </a:prstGeom>
      </xdr:spPr>
    </xdr:pic>
    <xdr:clientData/>
  </xdr:oneCellAnchor>
  <xdr:oneCellAnchor>
    <xdr:from>
      <xdr:col>3</xdr:col>
      <xdr:colOff>1038225</xdr:colOff>
      <xdr:row>655</xdr:row>
      <xdr:rowOff>171450</xdr:rowOff>
    </xdr:from>
    <xdr:ext cx="2581915" cy="1152000"/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00000000-0008-0000-0D00-00000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5" y="38261925"/>
          <a:ext cx="2581915" cy="115200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693</xdr:row>
      <xdr:rowOff>95251</xdr:rowOff>
    </xdr:from>
    <xdr:ext cx="2515805" cy="1044000"/>
    <xdr:pic>
      <xdr:nvPicPr>
        <xdr:cNvPr id="270" name="Рисунок 269">
          <a:extLst>
            <a:ext uri="{FF2B5EF4-FFF2-40B4-BE49-F238E27FC236}">
              <a16:creationId xmlns="" xmlns:a16="http://schemas.microsoft.com/office/drawing/2014/main" id="{00000000-0008-0000-0D00-00000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45615226"/>
          <a:ext cx="2515805" cy="1044000"/>
        </a:xfrm>
        <a:prstGeom prst="rect">
          <a:avLst/>
        </a:prstGeom>
      </xdr:spPr>
    </xdr:pic>
    <xdr:clientData/>
  </xdr:oneCellAnchor>
  <xdr:oneCellAnchor>
    <xdr:from>
      <xdr:col>3</xdr:col>
      <xdr:colOff>1038225</xdr:colOff>
      <xdr:row>686</xdr:row>
      <xdr:rowOff>171450</xdr:rowOff>
    </xdr:from>
    <xdr:ext cx="2581915" cy="1152000"/>
    <xdr:pic>
      <xdr:nvPicPr>
        <xdr:cNvPr id="271" name="Рисунок 270">
          <a:extLst>
            <a:ext uri="{FF2B5EF4-FFF2-40B4-BE49-F238E27FC236}">
              <a16:creationId xmlns="" xmlns:a16="http://schemas.microsoft.com/office/drawing/2014/main" id="{00000000-0008-0000-0D00-00000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5" y="44357925"/>
          <a:ext cx="2581915" cy="115200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725</xdr:row>
      <xdr:rowOff>123826</xdr:rowOff>
    </xdr:from>
    <xdr:ext cx="2515805" cy="1044000"/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00000000-0008-0000-0D00-00001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51930301"/>
          <a:ext cx="2515805" cy="1044000"/>
        </a:xfrm>
        <a:prstGeom prst="rect">
          <a:avLst/>
        </a:prstGeom>
      </xdr:spPr>
    </xdr:pic>
    <xdr:clientData/>
  </xdr:oneCellAnchor>
  <xdr:oneCellAnchor>
    <xdr:from>
      <xdr:col>3</xdr:col>
      <xdr:colOff>1038225</xdr:colOff>
      <xdr:row>719</xdr:row>
      <xdr:rowOff>9525</xdr:rowOff>
    </xdr:from>
    <xdr:ext cx="2581915" cy="1152000"/>
    <xdr:pic>
      <xdr:nvPicPr>
        <xdr:cNvPr id="273" name="Рисунок 272">
          <a:extLst>
            <a:ext uri="{FF2B5EF4-FFF2-40B4-BE49-F238E27FC236}">
              <a16:creationId xmlns="" xmlns:a16="http://schemas.microsoft.com/office/drawing/2014/main" id="{00000000-0008-0000-0D00-00001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5" y="50673000"/>
          <a:ext cx="2581915" cy="1152000"/>
        </a:xfrm>
        <a:prstGeom prst="rect">
          <a:avLst/>
        </a:prstGeom>
      </xdr:spPr>
    </xdr:pic>
    <xdr:clientData/>
  </xdr:oneCellAnchor>
  <xdr:oneCellAnchor>
    <xdr:from>
      <xdr:col>3</xdr:col>
      <xdr:colOff>1038226</xdr:colOff>
      <xdr:row>756</xdr:row>
      <xdr:rowOff>123826</xdr:rowOff>
    </xdr:from>
    <xdr:ext cx="2515805" cy="1044000"/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00000000-0008-0000-0D00-00001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6" y="58026301"/>
          <a:ext cx="2515805" cy="1044000"/>
        </a:xfrm>
        <a:prstGeom prst="rect">
          <a:avLst/>
        </a:prstGeom>
      </xdr:spPr>
    </xdr:pic>
    <xdr:clientData/>
  </xdr:oneCellAnchor>
  <xdr:oneCellAnchor>
    <xdr:from>
      <xdr:col>3</xdr:col>
      <xdr:colOff>1038225</xdr:colOff>
      <xdr:row>750</xdr:row>
      <xdr:rowOff>9525</xdr:rowOff>
    </xdr:from>
    <xdr:ext cx="2581915" cy="1152000"/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00000000-0008-0000-0D00-00001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4675" y="56769000"/>
          <a:ext cx="2581915" cy="1152000"/>
        </a:xfrm>
        <a:prstGeom prst="rect">
          <a:avLst/>
        </a:prstGeom>
      </xdr:spPr>
    </xdr:pic>
    <xdr:clientData/>
  </xdr:oneCellAnchor>
  <xdr:oneCellAnchor>
    <xdr:from>
      <xdr:col>3</xdr:col>
      <xdr:colOff>742950</xdr:colOff>
      <xdr:row>787</xdr:row>
      <xdr:rowOff>38100</xdr:rowOff>
    </xdr:from>
    <xdr:ext cx="3307826" cy="1080000"/>
    <xdr:pic>
      <xdr:nvPicPr>
        <xdr:cNvPr id="276" name="Рисунок 275">
          <a:extLst>
            <a:ext uri="{FF2B5EF4-FFF2-40B4-BE49-F238E27FC236}">
              <a16:creationId xmlns="" xmlns:a16="http://schemas.microsoft.com/office/drawing/2014/main" id="{00000000-0008-0000-0D00-00001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19400" y="64036575"/>
          <a:ext cx="3307826" cy="1080000"/>
        </a:xfrm>
        <a:prstGeom prst="rect">
          <a:avLst/>
        </a:prstGeom>
      </xdr:spPr>
    </xdr:pic>
    <xdr:clientData/>
  </xdr:oneCellAnchor>
  <xdr:oneCellAnchor>
    <xdr:from>
      <xdr:col>3</xdr:col>
      <xdr:colOff>721501</xdr:colOff>
      <xdr:row>780</xdr:row>
      <xdr:rowOff>142875</xdr:rowOff>
    </xdr:from>
    <xdr:ext cx="3303325" cy="1008000"/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00000000-0008-0000-0D00-00001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7951" y="62807850"/>
          <a:ext cx="3303325" cy="1008000"/>
        </a:xfrm>
        <a:prstGeom prst="rect">
          <a:avLst/>
        </a:prstGeom>
      </xdr:spPr>
    </xdr:pic>
    <xdr:clientData/>
  </xdr:oneCellAnchor>
  <xdr:oneCellAnchor>
    <xdr:from>
      <xdr:col>3</xdr:col>
      <xdr:colOff>742950</xdr:colOff>
      <xdr:row>818</xdr:row>
      <xdr:rowOff>38100</xdr:rowOff>
    </xdr:from>
    <xdr:ext cx="3307826" cy="1080000"/>
    <xdr:pic>
      <xdr:nvPicPr>
        <xdr:cNvPr id="278" name="Рисунок 277">
          <a:extLst>
            <a:ext uri="{FF2B5EF4-FFF2-40B4-BE49-F238E27FC236}">
              <a16:creationId xmlns="" xmlns:a16="http://schemas.microsoft.com/office/drawing/2014/main" id="{00000000-0008-0000-0D00-00001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19400" y="70132575"/>
          <a:ext cx="3307826" cy="1080000"/>
        </a:xfrm>
        <a:prstGeom prst="rect">
          <a:avLst/>
        </a:prstGeom>
      </xdr:spPr>
    </xdr:pic>
    <xdr:clientData/>
  </xdr:oneCellAnchor>
  <xdr:oneCellAnchor>
    <xdr:from>
      <xdr:col>3</xdr:col>
      <xdr:colOff>721501</xdr:colOff>
      <xdr:row>811</xdr:row>
      <xdr:rowOff>142875</xdr:rowOff>
    </xdr:from>
    <xdr:ext cx="3303325" cy="1008000"/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00000000-0008-0000-0D00-00001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7951" y="68903850"/>
          <a:ext cx="3303325" cy="1008000"/>
        </a:xfrm>
        <a:prstGeom prst="rect">
          <a:avLst/>
        </a:prstGeom>
      </xdr:spPr>
    </xdr:pic>
    <xdr:clientData/>
  </xdr:oneCellAnchor>
  <xdr:oneCellAnchor>
    <xdr:from>
      <xdr:col>3</xdr:col>
      <xdr:colOff>733425</xdr:colOff>
      <xdr:row>850</xdr:row>
      <xdr:rowOff>142875</xdr:rowOff>
    </xdr:from>
    <xdr:ext cx="3307826" cy="1080000"/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00000000-0008-0000-0D00-00001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9875" y="76523850"/>
          <a:ext cx="3307826" cy="1080000"/>
        </a:xfrm>
        <a:prstGeom prst="rect">
          <a:avLst/>
        </a:prstGeom>
      </xdr:spPr>
    </xdr:pic>
    <xdr:clientData/>
  </xdr:oneCellAnchor>
  <xdr:oneCellAnchor>
    <xdr:from>
      <xdr:col>3</xdr:col>
      <xdr:colOff>711976</xdr:colOff>
      <xdr:row>844</xdr:row>
      <xdr:rowOff>57150</xdr:rowOff>
    </xdr:from>
    <xdr:ext cx="3303325" cy="1008000"/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00000000-0008-0000-0D00-00001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8426" y="75295125"/>
          <a:ext cx="3303325" cy="1008000"/>
        </a:xfrm>
        <a:prstGeom prst="rect">
          <a:avLst/>
        </a:prstGeom>
      </xdr:spPr>
    </xdr:pic>
    <xdr:clientData/>
  </xdr:oneCellAnchor>
  <xdr:oneCellAnchor>
    <xdr:from>
      <xdr:col>3</xdr:col>
      <xdr:colOff>419100</xdr:colOff>
      <xdr:row>882</xdr:row>
      <xdr:rowOff>76201</xdr:rowOff>
    </xdr:from>
    <xdr:ext cx="3920400" cy="1188000"/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00000000-0008-0000-0D00-00001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5550" y="82743676"/>
          <a:ext cx="3920400" cy="1188000"/>
        </a:xfrm>
        <a:prstGeom prst="rect">
          <a:avLst/>
        </a:prstGeom>
      </xdr:spPr>
    </xdr:pic>
    <xdr:clientData/>
  </xdr:oneCellAnchor>
  <xdr:oneCellAnchor>
    <xdr:from>
      <xdr:col>3</xdr:col>
      <xdr:colOff>390524</xdr:colOff>
      <xdr:row>875</xdr:row>
      <xdr:rowOff>47625</xdr:rowOff>
    </xdr:from>
    <xdr:ext cx="3942401" cy="1008000"/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00000000-0008-0000-0D00-00001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6974" y="81381600"/>
          <a:ext cx="3942401" cy="1008000"/>
        </a:xfrm>
        <a:prstGeom prst="rect">
          <a:avLst/>
        </a:prstGeom>
      </xdr:spPr>
    </xdr:pic>
    <xdr:clientData/>
  </xdr:oneCellAnchor>
  <xdr:oneCellAnchor>
    <xdr:from>
      <xdr:col>3</xdr:col>
      <xdr:colOff>419100</xdr:colOff>
      <xdr:row>913</xdr:row>
      <xdr:rowOff>76201</xdr:rowOff>
    </xdr:from>
    <xdr:ext cx="3920400" cy="1188000"/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00000000-0008-0000-0D00-00001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5550" y="88839676"/>
          <a:ext cx="3920400" cy="1188000"/>
        </a:xfrm>
        <a:prstGeom prst="rect">
          <a:avLst/>
        </a:prstGeom>
      </xdr:spPr>
    </xdr:pic>
    <xdr:clientData/>
  </xdr:oneCellAnchor>
  <xdr:oneCellAnchor>
    <xdr:from>
      <xdr:col>3</xdr:col>
      <xdr:colOff>390524</xdr:colOff>
      <xdr:row>906</xdr:row>
      <xdr:rowOff>47625</xdr:rowOff>
    </xdr:from>
    <xdr:ext cx="3942401" cy="1008000"/>
    <xdr:pic>
      <xdr:nvPicPr>
        <xdr:cNvPr id="285" name="Рисунок 284">
          <a:extLst>
            <a:ext uri="{FF2B5EF4-FFF2-40B4-BE49-F238E27FC236}">
              <a16:creationId xmlns="" xmlns:a16="http://schemas.microsoft.com/office/drawing/2014/main" id="{00000000-0008-0000-0D00-00001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6974" y="87477600"/>
          <a:ext cx="3942401" cy="1008000"/>
        </a:xfrm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60348</xdr:colOff>
      <xdr:row>106</xdr:row>
      <xdr:rowOff>78441</xdr:rowOff>
    </xdr:from>
    <xdr:ext cx="4680000" cy="3844241"/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E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798" y="21214416"/>
          <a:ext cx="4680000" cy="3844241"/>
        </a:xfrm>
        <a:prstGeom prst="rect">
          <a:avLst/>
        </a:prstGeom>
      </xdr:spPr>
    </xdr:pic>
    <xdr:clientData/>
  </xdr:oneCellAnchor>
  <xdr:oneCellAnchor>
    <xdr:from>
      <xdr:col>3</xdr:col>
      <xdr:colOff>53469</xdr:colOff>
      <xdr:row>140</xdr:row>
      <xdr:rowOff>131111</xdr:rowOff>
    </xdr:from>
    <xdr:ext cx="4680000" cy="3245349"/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E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919" y="27744086"/>
          <a:ext cx="4680000" cy="3245349"/>
        </a:xfrm>
        <a:prstGeom prst="rect">
          <a:avLst/>
        </a:prstGeom>
      </xdr:spPr>
    </xdr:pic>
    <xdr:clientData/>
  </xdr:oneCellAnchor>
  <xdr:oneCellAnchor>
    <xdr:from>
      <xdr:col>3</xdr:col>
      <xdr:colOff>57791</xdr:colOff>
      <xdr:row>171</xdr:row>
      <xdr:rowOff>10732</xdr:rowOff>
    </xdr:from>
    <xdr:ext cx="4680000" cy="3370643"/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E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4241" y="33529207"/>
          <a:ext cx="4680000" cy="3370643"/>
        </a:xfrm>
        <a:prstGeom prst="rect">
          <a:avLst/>
        </a:prstGeom>
      </xdr:spPr>
    </xdr:pic>
    <xdr:clientData/>
  </xdr:oneCellAnchor>
  <xdr:oneCellAnchor>
    <xdr:from>
      <xdr:col>3</xdr:col>
      <xdr:colOff>52589</xdr:colOff>
      <xdr:row>202</xdr:row>
      <xdr:rowOff>30184</xdr:rowOff>
    </xdr:from>
    <xdr:ext cx="4680000" cy="3313091"/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E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039" y="39454159"/>
          <a:ext cx="4680000" cy="3313091"/>
        </a:xfrm>
        <a:prstGeom prst="rect">
          <a:avLst/>
        </a:prstGeom>
      </xdr:spPr>
    </xdr:pic>
    <xdr:clientData/>
  </xdr:oneCellAnchor>
  <xdr:oneCellAnchor>
    <xdr:from>
      <xdr:col>3</xdr:col>
      <xdr:colOff>55231</xdr:colOff>
      <xdr:row>233</xdr:row>
      <xdr:rowOff>86051</xdr:rowOff>
    </xdr:from>
    <xdr:ext cx="4680000" cy="3228649"/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E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1681" y="45415526"/>
          <a:ext cx="4680000" cy="3228649"/>
        </a:xfrm>
        <a:prstGeom prst="rect">
          <a:avLst/>
        </a:prstGeom>
      </xdr:spPr>
    </xdr:pic>
    <xdr:clientData/>
  </xdr:oneCellAnchor>
  <xdr:oneCellAnchor>
    <xdr:from>
      <xdr:col>3</xdr:col>
      <xdr:colOff>50030</xdr:colOff>
      <xdr:row>265</xdr:row>
      <xdr:rowOff>82366</xdr:rowOff>
    </xdr:from>
    <xdr:ext cx="4680000" cy="3013259"/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E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6480" y="51507841"/>
          <a:ext cx="4680000" cy="3013259"/>
        </a:xfrm>
        <a:prstGeom prst="rect">
          <a:avLst/>
        </a:prstGeom>
      </xdr:spPr>
    </xdr:pic>
    <xdr:clientData/>
  </xdr:oneCellAnchor>
  <xdr:oneCellAnchor>
    <xdr:from>
      <xdr:col>3</xdr:col>
      <xdr:colOff>52671</xdr:colOff>
      <xdr:row>294</xdr:row>
      <xdr:rowOff>103654</xdr:rowOff>
    </xdr:from>
    <xdr:ext cx="4680000" cy="3151482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E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121" y="57053629"/>
          <a:ext cx="4680000" cy="3151482"/>
        </a:xfrm>
        <a:prstGeom prst="rect">
          <a:avLst/>
        </a:prstGeom>
      </xdr:spPr>
    </xdr:pic>
    <xdr:clientData/>
  </xdr:oneCellAnchor>
  <xdr:oneCellAnchor>
    <xdr:from>
      <xdr:col>3</xdr:col>
      <xdr:colOff>68204</xdr:colOff>
      <xdr:row>326</xdr:row>
      <xdr:rowOff>183219</xdr:rowOff>
    </xdr:from>
    <xdr:ext cx="4680000" cy="3033209"/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E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4654" y="63229194"/>
          <a:ext cx="4680000" cy="3033209"/>
        </a:xfrm>
        <a:prstGeom prst="rect">
          <a:avLst/>
        </a:prstGeom>
      </xdr:spPr>
    </xdr:pic>
    <xdr:clientData/>
  </xdr:oneCellAnchor>
  <xdr:oneCellAnchor>
    <xdr:from>
      <xdr:col>3</xdr:col>
      <xdr:colOff>61320</xdr:colOff>
      <xdr:row>357</xdr:row>
      <xdr:rowOff>113437</xdr:rowOff>
    </xdr:from>
    <xdr:ext cx="4680000" cy="2632500"/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E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70" y="69064912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54438</xdr:colOff>
      <xdr:row>387</xdr:row>
      <xdr:rowOff>166505</xdr:rowOff>
    </xdr:from>
    <xdr:ext cx="4680000" cy="2632500"/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E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3762" y="69575740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58761</xdr:colOff>
      <xdr:row>418</xdr:row>
      <xdr:rowOff>182035</xdr:rowOff>
    </xdr:from>
    <xdr:ext cx="4680000" cy="2632500"/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E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8085" y="75115770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303678</xdr:colOff>
      <xdr:row>451</xdr:row>
      <xdr:rowOff>142874</xdr:rowOff>
    </xdr:from>
    <xdr:ext cx="4122692" cy="3009901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E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2656"/>
        <a:stretch/>
      </xdr:blipFill>
      <xdr:spPr>
        <a:xfrm>
          <a:off x="2380128" y="87001349"/>
          <a:ext cx="4122692" cy="3009901"/>
        </a:xfrm>
        <a:prstGeom prst="rect">
          <a:avLst/>
        </a:prstGeom>
      </xdr:spPr>
    </xdr:pic>
    <xdr:clientData/>
  </xdr:oneCellAnchor>
  <xdr:oneCellAnchor>
    <xdr:from>
      <xdr:col>3</xdr:col>
      <xdr:colOff>174651</xdr:colOff>
      <xdr:row>481</xdr:row>
      <xdr:rowOff>57149</xdr:rowOff>
    </xdr:from>
    <xdr:ext cx="4454169" cy="3340627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E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1101" y="92630624"/>
          <a:ext cx="4454169" cy="3340627"/>
        </a:xfrm>
        <a:prstGeom prst="rect">
          <a:avLst/>
        </a:prstGeom>
      </xdr:spPr>
    </xdr:pic>
    <xdr:clientData/>
  </xdr:oneCellAnchor>
  <xdr:oneCellAnchor>
    <xdr:from>
      <xdr:col>3</xdr:col>
      <xdr:colOff>53469</xdr:colOff>
      <xdr:row>515</xdr:row>
      <xdr:rowOff>17052</xdr:rowOff>
    </xdr:from>
    <xdr:ext cx="4680000" cy="2632500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E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19" y="99067527"/>
          <a:ext cx="4680000" cy="2632500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15</xdr:row>
      <xdr:rowOff>99974</xdr:rowOff>
    </xdr:from>
    <xdr:ext cx="1914037" cy="1157325"/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0E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80557649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38100</xdr:rowOff>
    </xdr:from>
    <xdr:to>
      <xdr:col>12</xdr:col>
      <xdr:colOff>0</xdr:colOff>
      <xdr:row>0</xdr:row>
      <xdr:rowOff>400049</xdr:rowOff>
    </xdr:to>
    <xdr:sp macro="" textlink="">
      <xdr:nvSpPr>
        <xdr:cNvPr id="206" name="Стрелка: пятиугольник 205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E00-0000CE000000}"/>
            </a:ext>
          </a:extLst>
        </xdr:cNvPr>
        <xdr:cNvSpPr/>
      </xdr:nvSpPr>
      <xdr:spPr>
        <a:xfrm flipH="1">
          <a:off x="16513625" y="38100"/>
          <a:ext cx="2318661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73964</xdr:colOff>
      <xdr:row>543</xdr:row>
      <xdr:rowOff>104774</xdr:rowOff>
    </xdr:from>
    <xdr:ext cx="1908000" cy="1120442"/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0000000-0008-0000-0E00-0000C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549</xdr:row>
      <xdr:rowOff>128589</xdr:rowOff>
    </xdr:from>
    <xdr:ext cx="1908000" cy="1124116"/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00000000-0008-0000-0E00-0000D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537</xdr:row>
      <xdr:rowOff>86914</xdr:rowOff>
    </xdr:from>
    <xdr:ext cx="1908000" cy="1116692"/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E00-0000D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531</xdr:row>
      <xdr:rowOff>48816</xdr:rowOff>
    </xdr:from>
    <xdr:ext cx="1908000" cy="1127750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0E00-0000D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555</xdr:row>
      <xdr:rowOff>159545</xdr:rowOff>
    </xdr:from>
    <xdr:ext cx="1908000" cy="1122807"/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0E00-0000D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3</xdr:col>
      <xdr:colOff>201703</xdr:colOff>
      <xdr:row>74</xdr:row>
      <xdr:rowOff>145677</xdr:rowOff>
    </xdr:from>
    <xdr:ext cx="4320000" cy="3944470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E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8153" y="3374652"/>
          <a:ext cx="4320000" cy="3944470"/>
        </a:xfrm>
        <a:prstGeom prst="rect">
          <a:avLst/>
        </a:prstGeom>
      </xdr:spPr>
    </xdr:pic>
    <xdr:clientData/>
  </xdr:oneCellAnchor>
  <xdr:oneCellAnchor>
    <xdr:from>
      <xdr:col>3</xdr:col>
      <xdr:colOff>1076325</xdr:colOff>
      <xdr:row>220</xdr:row>
      <xdr:rowOff>104775</xdr:rowOff>
    </xdr:from>
    <xdr:ext cx="2297706" cy="1343025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0E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52775" y="42957750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895350</xdr:colOff>
      <xdr:row>227</xdr:row>
      <xdr:rowOff>24742</xdr:rowOff>
    </xdr:from>
    <xdr:ext cx="2505075" cy="1352405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E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1800" y="44211217"/>
          <a:ext cx="2505075" cy="1352405"/>
        </a:xfrm>
        <a:prstGeom prst="rect">
          <a:avLst/>
        </a:prstGeom>
      </xdr:spPr>
    </xdr:pic>
    <xdr:clientData/>
  </xdr:oneCellAnchor>
  <xdr:twoCellAnchor editAs="oneCell">
    <xdr:from>
      <xdr:col>3</xdr:col>
      <xdr:colOff>1184034</xdr:colOff>
      <xdr:row>252</xdr:row>
      <xdr:rowOff>171451</xdr:rowOff>
    </xdr:from>
    <xdr:to>
      <xdr:col>3</xdr:col>
      <xdr:colOff>3476626</xdr:colOff>
      <xdr:row>258</xdr:row>
      <xdr:rowOff>51127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0484" y="49120426"/>
          <a:ext cx="2292592" cy="1022676"/>
        </a:xfrm>
        <a:prstGeom prst="rect">
          <a:avLst/>
        </a:prstGeom>
      </xdr:spPr>
    </xdr:pic>
    <xdr:clientData/>
  </xdr:twoCellAnchor>
  <xdr:twoCellAnchor editAs="oneCell">
    <xdr:from>
      <xdr:col>3</xdr:col>
      <xdr:colOff>1002628</xdr:colOff>
      <xdr:row>258</xdr:row>
      <xdr:rowOff>104773</xdr:rowOff>
    </xdr:from>
    <xdr:to>
      <xdr:col>3</xdr:col>
      <xdr:colOff>3467100</xdr:colOff>
      <xdr:row>263</xdr:row>
      <xdr:rowOff>123824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E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9078" y="50196748"/>
          <a:ext cx="2464472" cy="971551"/>
        </a:xfrm>
        <a:prstGeom prst="rect">
          <a:avLst/>
        </a:prstGeom>
      </xdr:spPr>
    </xdr:pic>
    <xdr:clientData/>
  </xdr:twoCellAnchor>
  <xdr:twoCellAnchor editAs="oneCell">
    <xdr:from>
      <xdr:col>3</xdr:col>
      <xdr:colOff>819150</xdr:colOff>
      <xdr:row>406</xdr:row>
      <xdr:rowOff>152401</xdr:rowOff>
    </xdr:from>
    <xdr:to>
      <xdr:col>3</xdr:col>
      <xdr:colOff>3899605</xdr:colOff>
      <xdr:row>412</xdr:row>
      <xdr:rowOff>89401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95600" y="78438376"/>
          <a:ext cx="3080455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609597</xdr:colOff>
      <xdr:row>413</xdr:row>
      <xdr:rowOff>19051</xdr:rowOff>
    </xdr:from>
    <xdr:to>
      <xdr:col>3</xdr:col>
      <xdr:colOff>3781424</xdr:colOff>
      <xdr:row>418</xdr:row>
      <xdr:rowOff>146551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E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6047" y="79638526"/>
          <a:ext cx="3171827" cy="1080000"/>
        </a:xfrm>
        <a:prstGeom prst="rect">
          <a:avLst/>
        </a:prstGeom>
      </xdr:spPr>
    </xdr:pic>
    <xdr:clientData/>
  </xdr:twoCellAnchor>
  <xdr:oneCellAnchor>
    <xdr:from>
      <xdr:col>3</xdr:col>
      <xdr:colOff>1184034</xdr:colOff>
      <xdr:row>283</xdr:row>
      <xdr:rowOff>171451</xdr:rowOff>
    </xdr:from>
    <xdr:ext cx="2292592" cy="1022676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E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0484" y="49120426"/>
          <a:ext cx="2292592" cy="1022676"/>
        </a:xfrm>
        <a:prstGeom prst="rect">
          <a:avLst/>
        </a:prstGeom>
      </xdr:spPr>
    </xdr:pic>
    <xdr:clientData/>
  </xdr:oneCellAnchor>
  <xdr:oneCellAnchor>
    <xdr:from>
      <xdr:col>3</xdr:col>
      <xdr:colOff>1002628</xdr:colOff>
      <xdr:row>289</xdr:row>
      <xdr:rowOff>104773</xdr:rowOff>
    </xdr:from>
    <xdr:ext cx="2464472" cy="971551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E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9078" y="50196748"/>
          <a:ext cx="2464472" cy="971551"/>
        </a:xfrm>
        <a:prstGeom prst="rect">
          <a:avLst/>
        </a:prstGeom>
      </xdr:spPr>
    </xdr:pic>
    <xdr:clientData/>
  </xdr:oneCellAnchor>
  <xdr:oneCellAnchor>
    <xdr:from>
      <xdr:col>3</xdr:col>
      <xdr:colOff>1184034</xdr:colOff>
      <xdr:row>314</xdr:row>
      <xdr:rowOff>171451</xdr:rowOff>
    </xdr:from>
    <xdr:ext cx="2292592" cy="1022676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E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0484" y="49120426"/>
          <a:ext cx="2292592" cy="1022676"/>
        </a:xfrm>
        <a:prstGeom prst="rect">
          <a:avLst/>
        </a:prstGeom>
      </xdr:spPr>
    </xdr:pic>
    <xdr:clientData/>
  </xdr:oneCellAnchor>
  <xdr:oneCellAnchor>
    <xdr:from>
      <xdr:col>3</xdr:col>
      <xdr:colOff>1002628</xdr:colOff>
      <xdr:row>320</xdr:row>
      <xdr:rowOff>104773</xdr:rowOff>
    </xdr:from>
    <xdr:ext cx="2464472" cy="971551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E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9078" y="50196748"/>
          <a:ext cx="2464472" cy="971551"/>
        </a:xfrm>
        <a:prstGeom prst="rect">
          <a:avLst/>
        </a:prstGeom>
      </xdr:spPr>
    </xdr:pic>
    <xdr:clientData/>
  </xdr:oneCellAnchor>
  <xdr:oneCellAnchor>
    <xdr:from>
      <xdr:col>3</xdr:col>
      <xdr:colOff>1184034</xdr:colOff>
      <xdr:row>345</xdr:row>
      <xdr:rowOff>171451</xdr:rowOff>
    </xdr:from>
    <xdr:ext cx="2292592" cy="1022676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E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0484" y="49120426"/>
          <a:ext cx="2292592" cy="1022676"/>
        </a:xfrm>
        <a:prstGeom prst="rect">
          <a:avLst/>
        </a:prstGeom>
      </xdr:spPr>
    </xdr:pic>
    <xdr:clientData/>
  </xdr:oneCellAnchor>
  <xdr:oneCellAnchor>
    <xdr:from>
      <xdr:col>3</xdr:col>
      <xdr:colOff>1002628</xdr:colOff>
      <xdr:row>351</xdr:row>
      <xdr:rowOff>104773</xdr:rowOff>
    </xdr:from>
    <xdr:ext cx="2464472" cy="971551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E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9078" y="50196748"/>
          <a:ext cx="2464472" cy="971551"/>
        </a:xfrm>
        <a:prstGeom prst="rect">
          <a:avLst/>
        </a:prstGeom>
      </xdr:spPr>
    </xdr:pic>
    <xdr:clientData/>
  </xdr:oneCellAnchor>
  <xdr:oneCellAnchor>
    <xdr:from>
      <xdr:col>3</xdr:col>
      <xdr:colOff>1184034</xdr:colOff>
      <xdr:row>376</xdr:row>
      <xdr:rowOff>171451</xdr:rowOff>
    </xdr:from>
    <xdr:ext cx="2292592" cy="1022676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E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0484" y="49120426"/>
          <a:ext cx="2292592" cy="1022676"/>
        </a:xfrm>
        <a:prstGeom prst="rect">
          <a:avLst/>
        </a:prstGeom>
      </xdr:spPr>
    </xdr:pic>
    <xdr:clientData/>
  </xdr:oneCellAnchor>
  <xdr:oneCellAnchor>
    <xdr:from>
      <xdr:col>3</xdr:col>
      <xdr:colOff>1002628</xdr:colOff>
      <xdr:row>382</xdr:row>
      <xdr:rowOff>104773</xdr:rowOff>
    </xdr:from>
    <xdr:ext cx="2464472" cy="971551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E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9078" y="50196748"/>
          <a:ext cx="2464472" cy="971551"/>
        </a:xfrm>
        <a:prstGeom prst="rect">
          <a:avLst/>
        </a:prstGeom>
      </xdr:spPr>
    </xdr:pic>
    <xdr:clientData/>
  </xdr:oneCellAnchor>
  <xdr:oneCellAnchor>
    <xdr:from>
      <xdr:col>3</xdr:col>
      <xdr:colOff>1076325</xdr:colOff>
      <xdr:row>189</xdr:row>
      <xdr:rowOff>104775</xdr:rowOff>
    </xdr:from>
    <xdr:ext cx="2297706" cy="1343025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E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52775" y="42957750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895350</xdr:colOff>
      <xdr:row>196</xdr:row>
      <xdr:rowOff>24742</xdr:rowOff>
    </xdr:from>
    <xdr:ext cx="2505075" cy="1352405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E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1800" y="44211217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1076325</xdr:colOff>
      <xdr:row>158</xdr:row>
      <xdr:rowOff>104775</xdr:rowOff>
    </xdr:from>
    <xdr:ext cx="2297706" cy="1343025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E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52775" y="42957750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895350</xdr:colOff>
      <xdr:row>164</xdr:row>
      <xdr:rowOff>158092</xdr:rowOff>
    </xdr:from>
    <xdr:ext cx="2505075" cy="1352405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E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1800" y="32343067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1076325</xdr:colOff>
      <xdr:row>127</xdr:row>
      <xdr:rowOff>66675</xdr:rowOff>
    </xdr:from>
    <xdr:ext cx="2297706" cy="1343025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0E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52775" y="25203150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895350</xdr:colOff>
      <xdr:row>133</xdr:row>
      <xdr:rowOff>100942</xdr:rowOff>
    </xdr:from>
    <xdr:ext cx="2505075" cy="1352405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0E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1800" y="26380417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97</xdr:row>
      <xdr:rowOff>38100</xdr:rowOff>
    </xdr:from>
    <xdr:ext cx="2297706" cy="1343025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0E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4550" y="19459575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2247900</xdr:colOff>
      <xdr:row>97</xdr:row>
      <xdr:rowOff>167617</xdr:rowOff>
    </xdr:from>
    <xdr:ext cx="2505075" cy="1352405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E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24350" y="19589092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66</xdr:row>
      <xdr:rowOff>38100</xdr:rowOff>
    </xdr:from>
    <xdr:ext cx="2297706" cy="1343025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0E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4550" y="19459575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2247900</xdr:colOff>
      <xdr:row>66</xdr:row>
      <xdr:rowOff>167617</xdr:rowOff>
    </xdr:from>
    <xdr:ext cx="2505075" cy="1352405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0E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24350" y="19589092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201703</xdr:colOff>
      <xdr:row>43</xdr:row>
      <xdr:rowOff>145677</xdr:rowOff>
    </xdr:from>
    <xdr:ext cx="4320000" cy="3944470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E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8153" y="15185652"/>
          <a:ext cx="4320000" cy="3944470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35</xdr:row>
      <xdr:rowOff>38100</xdr:rowOff>
    </xdr:from>
    <xdr:ext cx="2297706" cy="1343025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0E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4550" y="13554075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2247900</xdr:colOff>
      <xdr:row>35</xdr:row>
      <xdr:rowOff>167617</xdr:rowOff>
    </xdr:from>
    <xdr:ext cx="2505075" cy="1352405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0E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24350" y="13683592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201703</xdr:colOff>
      <xdr:row>12</xdr:row>
      <xdr:rowOff>145677</xdr:rowOff>
    </xdr:from>
    <xdr:ext cx="4320000" cy="3944470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0E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8153" y="15185652"/>
          <a:ext cx="4320000" cy="3944470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4</xdr:row>
      <xdr:rowOff>38100</xdr:rowOff>
    </xdr:from>
    <xdr:ext cx="2297706" cy="1343025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0E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4550" y="13554075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2247900</xdr:colOff>
      <xdr:row>4</xdr:row>
      <xdr:rowOff>167617</xdr:rowOff>
    </xdr:from>
    <xdr:ext cx="2505075" cy="1352405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0E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24350" y="13683592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60348</xdr:colOff>
      <xdr:row>634</xdr:row>
      <xdr:rowOff>78441</xdr:rowOff>
    </xdr:from>
    <xdr:ext cx="4680000" cy="3844241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0E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798" y="21214416"/>
          <a:ext cx="4680000" cy="3844241"/>
        </a:xfrm>
        <a:prstGeom prst="rect">
          <a:avLst/>
        </a:prstGeom>
      </xdr:spPr>
    </xdr:pic>
    <xdr:clientData/>
  </xdr:oneCellAnchor>
  <xdr:oneCellAnchor>
    <xdr:from>
      <xdr:col>3</xdr:col>
      <xdr:colOff>53469</xdr:colOff>
      <xdr:row>668</xdr:row>
      <xdr:rowOff>131111</xdr:rowOff>
    </xdr:from>
    <xdr:ext cx="4680000" cy="3245349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E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919" y="27744086"/>
          <a:ext cx="4680000" cy="3245349"/>
        </a:xfrm>
        <a:prstGeom prst="rect">
          <a:avLst/>
        </a:prstGeom>
      </xdr:spPr>
    </xdr:pic>
    <xdr:clientData/>
  </xdr:oneCellAnchor>
  <xdr:oneCellAnchor>
    <xdr:from>
      <xdr:col>3</xdr:col>
      <xdr:colOff>57791</xdr:colOff>
      <xdr:row>699</xdr:row>
      <xdr:rowOff>10732</xdr:rowOff>
    </xdr:from>
    <xdr:ext cx="4680000" cy="3370643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E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4241" y="33529207"/>
          <a:ext cx="4680000" cy="3370643"/>
        </a:xfrm>
        <a:prstGeom prst="rect">
          <a:avLst/>
        </a:prstGeom>
      </xdr:spPr>
    </xdr:pic>
    <xdr:clientData/>
  </xdr:oneCellAnchor>
  <xdr:oneCellAnchor>
    <xdr:from>
      <xdr:col>3</xdr:col>
      <xdr:colOff>52589</xdr:colOff>
      <xdr:row>730</xdr:row>
      <xdr:rowOff>30184</xdr:rowOff>
    </xdr:from>
    <xdr:ext cx="4680000" cy="3313091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0E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039" y="39454159"/>
          <a:ext cx="4680000" cy="3313091"/>
        </a:xfrm>
        <a:prstGeom prst="rect">
          <a:avLst/>
        </a:prstGeom>
      </xdr:spPr>
    </xdr:pic>
    <xdr:clientData/>
  </xdr:oneCellAnchor>
  <xdr:oneCellAnchor>
    <xdr:from>
      <xdr:col>3</xdr:col>
      <xdr:colOff>55231</xdr:colOff>
      <xdr:row>761</xdr:row>
      <xdr:rowOff>86051</xdr:rowOff>
    </xdr:from>
    <xdr:ext cx="4680000" cy="3228649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0E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1681" y="45415526"/>
          <a:ext cx="4680000" cy="3228649"/>
        </a:xfrm>
        <a:prstGeom prst="rect">
          <a:avLst/>
        </a:prstGeom>
      </xdr:spPr>
    </xdr:pic>
    <xdr:clientData/>
  </xdr:oneCellAnchor>
  <xdr:oneCellAnchor>
    <xdr:from>
      <xdr:col>3</xdr:col>
      <xdr:colOff>50030</xdr:colOff>
      <xdr:row>793</xdr:row>
      <xdr:rowOff>82366</xdr:rowOff>
    </xdr:from>
    <xdr:ext cx="4680000" cy="3013259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E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6480" y="51507841"/>
          <a:ext cx="4680000" cy="3013259"/>
        </a:xfrm>
        <a:prstGeom prst="rect">
          <a:avLst/>
        </a:prstGeom>
      </xdr:spPr>
    </xdr:pic>
    <xdr:clientData/>
  </xdr:oneCellAnchor>
  <xdr:oneCellAnchor>
    <xdr:from>
      <xdr:col>3</xdr:col>
      <xdr:colOff>52671</xdr:colOff>
      <xdr:row>822</xdr:row>
      <xdr:rowOff>103654</xdr:rowOff>
    </xdr:from>
    <xdr:ext cx="4680000" cy="3151482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0E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121" y="57053629"/>
          <a:ext cx="4680000" cy="3151482"/>
        </a:xfrm>
        <a:prstGeom prst="rect">
          <a:avLst/>
        </a:prstGeom>
      </xdr:spPr>
    </xdr:pic>
    <xdr:clientData/>
  </xdr:oneCellAnchor>
  <xdr:oneCellAnchor>
    <xdr:from>
      <xdr:col>3</xdr:col>
      <xdr:colOff>68204</xdr:colOff>
      <xdr:row>854</xdr:row>
      <xdr:rowOff>183219</xdr:rowOff>
    </xdr:from>
    <xdr:ext cx="4680000" cy="3033209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0E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4654" y="63229194"/>
          <a:ext cx="4680000" cy="3033209"/>
        </a:xfrm>
        <a:prstGeom prst="rect">
          <a:avLst/>
        </a:prstGeom>
      </xdr:spPr>
    </xdr:pic>
    <xdr:clientData/>
  </xdr:oneCellAnchor>
  <xdr:oneCellAnchor>
    <xdr:from>
      <xdr:col>3</xdr:col>
      <xdr:colOff>61320</xdr:colOff>
      <xdr:row>885</xdr:row>
      <xdr:rowOff>113437</xdr:rowOff>
    </xdr:from>
    <xdr:ext cx="4680000" cy="2632500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0E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70" y="69064912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54438</xdr:colOff>
      <xdr:row>915</xdr:row>
      <xdr:rowOff>166505</xdr:rowOff>
    </xdr:from>
    <xdr:ext cx="4680000" cy="2632500"/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0E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8" y="74832980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58761</xdr:colOff>
      <xdr:row>946</xdr:row>
      <xdr:rowOff>182035</xdr:rowOff>
    </xdr:from>
    <xdr:ext cx="4680000" cy="2632500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E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5211" y="80754010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201703</xdr:colOff>
      <xdr:row>602</xdr:row>
      <xdr:rowOff>145677</xdr:rowOff>
    </xdr:from>
    <xdr:ext cx="4320000" cy="3944470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E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8153" y="15185652"/>
          <a:ext cx="4320000" cy="3944470"/>
        </a:xfrm>
        <a:prstGeom prst="rect">
          <a:avLst/>
        </a:prstGeom>
      </xdr:spPr>
    </xdr:pic>
    <xdr:clientData/>
  </xdr:oneCellAnchor>
  <xdr:oneCellAnchor>
    <xdr:from>
      <xdr:col>3</xdr:col>
      <xdr:colOff>1076325</xdr:colOff>
      <xdr:row>748</xdr:row>
      <xdr:rowOff>104775</xdr:rowOff>
    </xdr:from>
    <xdr:ext cx="2297706" cy="1343025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E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52775" y="42957750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895350</xdr:colOff>
      <xdr:row>755</xdr:row>
      <xdr:rowOff>24742</xdr:rowOff>
    </xdr:from>
    <xdr:ext cx="2505075" cy="1352405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E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1800" y="44211217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1184034</xdr:colOff>
      <xdr:row>780</xdr:row>
      <xdr:rowOff>171451</xdr:rowOff>
    </xdr:from>
    <xdr:ext cx="2292592" cy="1022676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E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0484" y="49120426"/>
          <a:ext cx="2292592" cy="1022676"/>
        </a:xfrm>
        <a:prstGeom prst="rect">
          <a:avLst/>
        </a:prstGeom>
      </xdr:spPr>
    </xdr:pic>
    <xdr:clientData/>
  </xdr:oneCellAnchor>
  <xdr:oneCellAnchor>
    <xdr:from>
      <xdr:col>3</xdr:col>
      <xdr:colOff>1002628</xdr:colOff>
      <xdr:row>786</xdr:row>
      <xdr:rowOff>104773</xdr:rowOff>
    </xdr:from>
    <xdr:ext cx="2464472" cy="971551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E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9078" y="50196748"/>
          <a:ext cx="2464472" cy="971551"/>
        </a:xfrm>
        <a:prstGeom prst="rect">
          <a:avLst/>
        </a:prstGeom>
      </xdr:spPr>
    </xdr:pic>
    <xdr:clientData/>
  </xdr:oneCellAnchor>
  <xdr:oneCellAnchor>
    <xdr:from>
      <xdr:col>3</xdr:col>
      <xdr:colOff>819150</xdr:colOff>
      <xdr:row>934</xdr:row>
      <xdr:rowOff>152401</xdr:rowOff>
    </xdr:from>
    <xdr:ext cx="3080455" cy="1080000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E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95600" y="78438376"/>
          <a:ext cx="3080455" cy="1080000"/>
        </a:xfrm>
        <a:prstGeom prst="rect">
          <a:avLst/>
        </a:prstGeom>
      </xdr:spPr>
    </xdr:pic>
    <xdr:clientData/>
  </xdr:oneCellAnchor>
  <xdr:oneCellAnchor>
    <xdr:from>
      <xdr:col>3</xdr:col>
      <xdr:colOff>609597</xdr:colOff>
      <xdr:row>941</xdr:row>
      <xdr:rowOff>19051</xdr:rowOff>
    </xdr:from>
    <xdr:ext cx="3171827" cy="1080000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E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6047" y="79638526"/>
          <a:ext cx="3171827" cy="1080000"/>
        </a:xfrm>
        <a:prstGeom prst="rect">
          <a:avLst/>
        </a:prstGeom>
      </xdr:spPr>
    </xdr:pic>
    <xdr:clientData/>
  </xdr:oneCellAnchor>
  <xdr:oneCellAnchor>
    <xdr:from>
      <xdr:col>3</xdr:col>
      <xdr:colOff>1184034</xdr:colOff>
      <xdr:row>811</xdr:row>
      <xdr:rowOff>171451</xdr:rowOff>
    </xdr:from>
    <xdr:ext cx="2292592" cy="1022676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E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0484" y="55025926"/>
          <a:ext cx="2292592" cy="1022676"/>
        </a:xfrm>
        <a:prstGeom prst="rect">
          <a:avLst/>
        </a:prstGeom>
      </xdr:spPr>
    </xdr:pic>
    <xdr:clientData/>
  </xdr:oneCellAnchor>
  <xdr:oneCellAnchor>
    <xdr:from>
      <xdr:col>3</xdr:col>
      <xdr:colOff>1002628</xdr:colOff>
      <xdr:row>817</xdr:row>
      <xdr:rowOff>104773</xdr:rowOff>
    </xdr:from>
    <xdr:ext cx="2464472" cy="971551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E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9078" y="56102248"/>
          <a:ext cx="2464472" cy="971551"/>
        </a:xfrm>
        <a:prstGeom prst="rect">
          <a:avLst/>
        </a:prstGeom>
      </xdr:spPr>
    </xdr:pic>
    <xdr:clientData/>
  </xdr:oneCellAnchor>
  <xdr:oneCellAnchor>
    <xdr:from>
      <xdr:col>3</xdr:col>
      <xdr:colOff>1184034</xdr:colOff>
      <xdr:row>842</xdr:row>
      <xdr:rowOff>171451</xdr:rowOff>
    </xdr:from>
    <xdr:ext cx="2292592" cy="1022676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E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0484" y="60931426"/>
          <a:ext cx="2292592" cy="1022676"/>
        </a:xfrm>
        <a:prstGeom prst="rect">
          <a:avLst/>
        </a:prstGeom>
      </xdr:spPr>
    </xdr:pic>
    <xdr:clientData/>
  </xdr:oneCellAnchor>
  <xdr:oneCellAnchor>
    <xdr:from>
      <xdr:col>3</xdr:col>
      <xdr:colOff>1002628</xdr:colOff>
      <xdr:row>848</xdr:row>
      <xdr:rowOff>104773</xdr:rowOff>
    </xdr:from>
    <xdr:ext cx="2464472" cy="971551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E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9078" y="62007748"/>
          <a:ext cx="2464472" cy="971551"/>
        </a:xfrm>
        <a:prstGeom prst="rect">
          <a:avLst/>
        </a:prstGeom>
      </xdr:spPr>
    </xdr:pic>
    <xdr:clientData/>
  </xdr:oneCellAnchor>
  <xdr:oneCellAnchor>
    <xdr:from>
      <xdr:col>3</xdr:col>
      <xdr:colOff>1184034</xdr:colOff>
      <xdr:row>873</xdr:row>
      <xdr:rowOff>171451</xdr:rowOff>
    </xdr:from>
    <xdr:ext cx="2292592" cy="1022676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E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0484" y="66836926"/>
          <a:ext cx="2292592" cy="1022676"/>
        </a:xfrm>
        <a:prstGeom prst="rect">
          <a:avLst/>
        </a:prstGeom>
      </xdr:spPr>
    </xdr:pic>
    <xdr:clientData/>
  </xdr:oneCellAnchor>
  <xdr:oneCellAnchor>
    <xdr:from>
      <xdr:col>3</xdr:col>
      <xdr:colOff>1002628</xdr:colOff>
      <xdr:row>879</xdr:row>
      <xdr:rowOff>104773</xdr:rowOff>
    </xdr:from>
    <xdr:ext cx="2464472" cy="971551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E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9078" y="67913248"/>
          <a:ext cx="2464472" cy="971551"/>
        </a:xfrm>
        <a:prstGeom prst="rect">
          <a:avLst/>
        </a:prstGeom>
      </xdr:spPr>
    </xdr:pic>
    <xdr:clientData/>
  </xdr:oneCellAnchor>
  <xdr:oneCellAnchor>
    <xdr:from>
      <xdr:col>3</xdr:col>
      <xdr:colOff>1184034</xdr:colOff>
      <xdr:row>904</xdr:row>
      <xdr:rowOff>171451</xdr:rowOff>
    </xdr:from>
    <xdr:ext cx="2292592" cy="1022676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E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0484" y="72742426"/>
          <a:ext cx="2292592" cy="1022676"/>
        </a:xfrm>
        <a:prstGeom prst="rect">
          <a:avLst/>
        </a:prstGeom>
      </xdr:spPr>
    </xdr:pic>
    <xdr:clientData/>
  </xdr:oneCellAnchor>
  <xdr:oneCellAnchor>
    <xdr:from>
      <xdr:col>3</xdr:col>
      <xdr:colOff>1002628</xdr:colOff>
      <xdr:row>910</xdr:row>
      <xdr:rowOff>104773</xdr:rowOff>
    </xdr:from>
    <xdr:ext cx="2464472" cy="971551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0E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9078" y="73818748"/>
          <a:ext cx="2464472" cy="971551"/>
        </a:xfrm>
        <a:prstGeom prst="rect">
          <a:avLst/>
        </a:prstGeom>
      </xdr:spPr>
    </xdr:pic>
    <xdr:clientData/>
  </xdr:oneCellAnchor>
  <xdr:oneCellAnchor>
    <xdr:from>
      <xdr:col>3</xdr:col>
      <xdr:colOff>1076325</xdr:colOff>
      <xdr:row>717</xdr:row>
      <xdr:rowOff>104775</xdr:rowOff>
    </xdr:from>
    <xdr:ext cx="2297706" cy="1343025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0E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52775" y="37052250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895350</xdr:colOff>
      <xdr:row>724</xdr:row>
      <xdr:rowOff>24742</xdr:rowOff>
    </xdr:from>
    <xdr:ext cx="2505075" cy="1352405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0E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1800" y="38305717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1076325</xdr:colOff>
      <xdr:row>686</xdr:row>
      <xdr:rowOff>104775</xdr:rowOff>
    </xdr:from>
    <xdr:ext cx="2297706" cy="1343025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0E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52775" y="31146750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895350</xdr:colOff>
      <xdr:row>692</xdr:row>
      <xdr:rowOff>158092</xdr:rowOff>
    </xdr:from>
    <xdr:ext cx="2505075" cy="1352405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E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1800" y="32343067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1076325</xdr:colOff>
      <xdr:row>655</xdr:row>
      <xdr:rowOff>66675</xdr:rowOff>
    </xdr:from>
    <xdr:ext cx="2297706" cy="1343025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E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52775" y="25203150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895350</xdr:colOff>
      <xdr:row>661</xdr:row>
      <xdr:rowOff>100942</xdr:rowOff>
    </xdr:from>
    <xdr:ext cx="2505075" cy="1352405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0E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1800" y="26380417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625</xdr:row>
      <xdr:rowOff>38100</xdr:rowOff>
    </xdr:from>
    <xdr:ext cx="2297706" cy="1343025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E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4550" y="19459575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2247900</xdr:colOff>
      <xdr:row>625</xdr:row>
      <xdr:rowOff>167617</xdr:rowOff>
    </xdr:from>
    <xdr:ext cx="2505075" cy="1352405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0E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24350" y="19589092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594</xdr:row>
      <xdr:rowOff>38100</xdr:rowOff>
    </xdr:from>
    <xdr:ext cx="2297706" cy="1343025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0E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4550" y="13554075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2247900</xdr:colOff>
      <xdr:row>594</xdr:row>
      <xdr:rowOff>167617</xdr:rowOff>
    </xdr:from>
    <xdr:ext cx="2505075" cy="1352405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0E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24350" y="13683592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201703</xdr:colOff>
      <xdr:row>571</xdr:row>
      <xdr:rowOff>145677</xdr:rowOff>
    </xdr:from>
    <xdr:ext cx="4320000" cy="3944470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E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8153" y="9280152"/>
          <a:ext cx="4320000" cy="3944470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563</xdr:row>
      <xdr:rowOff>38100</xdr:rowOff>
    </xdr:from>
    <xdr:ext cx="2297706" cy="1343025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E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4550" y="7648575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2247900</xdr:colOff>
      <xdr:row>563</xdr:row>
      <xdr:rowOff>167617</xdr:rowOff>
    </xdr:from>
    <xdr:ext cx="2505075" cy="1352405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E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24350" y="7778092"/>
          <a:ext cx="2505075" cy="1352405"/>
        </a:xfrm>
        <a:prstGeom prst="rect">
          <a:avLst/>
        </a:prstGeom>
      </xdr:spPr>
    </xdr:pic>
    <xdr:clientData/>
  </xdr:oneCellAnchor>
  <xdr:oneCellAnchor>
    <xdr:from>
      <xdr:col>3</xdr:col>
      <xdr:colOff>201703</xdr:colOff>
      <xdr:row>540</xdr:row>
      <xdr:rowOff>145677</xdr:rowOff>
    </xdr:from>
    <xdr:ext cx="4320000" cy="3944470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E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8153" y="3374652"/>
          <a:ext cx="4320000" cy="3944470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532</xdr:row>
      <xdr:rowOff>38100</xdr:rowOff>
    </xdr:from>
    <xdr:ext cx="2297706" cy="1343025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0E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4550" y="1743075"/>
          <a:ext cx="2297706" cy="1343025"/>
        </a:xfrm>
        <a:prstGeom prst="rect">
          <a:avLst/>
        </a:prstGeom>
      </xdr:spPr>
    </xdr:pic>
    <xdr:clientData/>
  </xdr:oneCellAnchor>
  <xdr:oneCellAnchor>
    <xdr:from>
      <xdr:col>3</xdr:col>
      <xdr:colOff>2247900</xdr:colOff>
      <xdr:row>532</xdr:row>
      <xdr:rowOff>167617</xdr:rowOff>
    </xdr:from>
    <xdr:ext cx="2505075" cy="1352405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0E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24350" y="1872592"/>
          <a:ext cx="2505075" cy="135240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0E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0E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0E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0E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0E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0E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0E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0E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294</xdr:row>
      <xdr:rowOff>99974</xdr:rowOff>
    </xdr:from>
    <xdr:ext cx="1914037" cy="1157325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0E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325</xdr:row>
      <xdr:rowOff>99974</xdr:rowOff>
    </xdr:from>
    <xdr:ext cx="1914037" cy="1157325"/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0E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356</xdr:row>
      <xdr:rowOff>99974</xdr:rowOff>
    </xdr:from>
    <xdr:ext cx="1914037" cy="1157325"/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0E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387</xdr:row>
      <xdr:rowOff>99974</xdr:rowOff>
    </xdr:from>
    <xdr:ext cx="1914037" cy="1157325"/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0E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418</xdr:row>
      <xdr:rowOff>99974</xdr:rowOff>
    </xdr:from>
    <xdr:ext cx="1914037" cy="1157325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0E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449</xdr:row>
      <xdr:rowOff>99974</xdr:rowOff>
    </xdr:from>
    <xdr:ext cx="1914037" cy="1157325"/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0E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480</xdr:row>
      <xdr:rowOff>99974</xdr:rowOff>
    </xdr:from>
    <xdr:ext cx="1914037" cy="1157325"/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0E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511</xdr:row>
      <xdr:rowOff>99974</xdr:rowOff>
    </xdr:from>
    <xdr:ext cx="1914037" cy="1157325"/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0E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574</xdr:row>
      <xdr:rowOff>104774</xdr:rowOff>
    </xdr:from>
    <xdr:ext cx="1908000" cy="1120442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0E00-00008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580</xdr:row>
      <xdr:rowOff>128589</xdr:rowOff>
    </xdr:from>
    <xdr:ext cx="1908000" cy="1124116"/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0E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568</xdr:row>
      <xdr:rowOff>86914</xdr:rowOff>
    </xdr:from>
    <xdr:ext cx="1908000" cy="1116692"/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0E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562</xdr:row>
      <xdr:rowOff>48816</xdr:rowOff>
    </xdr:from>
    <xdr:ext cx="1908000" cy="1127750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0E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586</xdr:row>
      <xdr:rowOff>159545</xdr:rowOff>
    </xdr:from>
    <xdr:ext cx="1908000" cy="1122807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0E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605</xdr:row>
      <xdr:rowOff>104774</xdr:rowOff>
    </xdr:from>
    <xdr:ext cx="1908000" cy="1120442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0E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611</xdr:row>
      <xdr:rowOff>128589</xdr:rowOff>
    </xdr:from>
    <xdr:ext cx="1908000" cy="1124116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0E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599</xdr:row>
      <xdr:rowOff>86914</xdr:rowOff>
    </xdr:from>
    <xdr:ext cx="1908000" cy="1116692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0E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593</xdr:row>
      <xdr:rowOff>48816</xdr:rowOff>
    </xdr:from>
    <xdr:ext cx="1908000" cy="1127750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0E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617</xdr:row>
      <xdr:rowOff>159545</xdr:rowOff>
    </xdr:from>
    <xdr:ext cx="1908000" cy="1122807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0E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636</xdr:row>
      <xdr:rowOff>104774</xdr:rowOff>
    </xdr:from>
    <xdr:ext cx="1908000" cy="1120442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0E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642</xdr:row>
      <xdr:rowOff>128589</xdr:rowOff>
    </xdr:from>
    <xdr:ext cx="1908000" cy="1124116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0E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630</xdr:row>
      <xdr:rowOff>86914</xdr:rowOff>
    </xdr:from>
    <xdr:ext cx="1908000" cy="1116692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0E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624</xdr:row>
      <xdr:rowOff>48816</xdr:rowOff>
    </xdr:from>
    <xdr:ext cx="1908000" cy="1127750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0E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648</xdr:row>
      <xdr:rowOff>159545</xdr:rowOff>
    </xdr:from>
    <xdr:ext cx="1908000" cy="1122807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0E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667</xdr:row>
      <xdr:rowOff>104774</xdr:rowOff>
    </xdr:from>
    <xdr:ext cx="1908000" cy="1120442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0E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673</xdr:row>
      <xdr:rowOff>128589</xdr:rowOff>
    </xdr:from>
    <xdr:ext cx="1908000" cy="1124116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0E00-00009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661</xdr:row>
      <xdr:rowOff>86914</xdr:rowOff>
    </xdr:from>
    <xdr:ext cx="1908000" cy="1116692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0E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655</xdr:row>
      <xdr:rowOff>48816</xdr:rowOff>
    </xdr:from>
    <xdr:ext cx="1908000" cy="1127750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0E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679</xdr:row>
      <xdr:rowOff>159545</xdr:rowOff>
    </xdr:from>
    <xdr:ext cx="1908000" cy="1122807"/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0E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698</xdr:row>
      <xdr:rowOff>104774</xdr:rowOff>
    </xdr:from>
    <xdr:ext cx="1908000" cy="1120442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0E00-0000A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704</xdr:row>
      <xdr:rowOff>128589</xdr:rowOff>
    </xdr:from>
    <xdr:ext cx="1908000" cy="1124116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0E00-0000A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692</xdr:row>
      <xdr:rowOff>86914</xdr:rowOff>
    </xdr:from>
    <xdr:ext cx="1908000" cy="1116692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0E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686</xdr:row>
      <xdr:rowOff>48816</xdr:rowOff>
    </xdr:from>
    <xdr:ext cx="1908000" cy="1127750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0E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710</xdr:row>
      <xdr:rowOff>159545</xdr:rowOff>
    </xdr:from>
    <xdr:ext cx="1908000" cy="1122807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0E00-0000A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729</xdr:row>
      <xdr:rowOff>104774</xdr:rowOff>
    </xdr:from>
    <xdr:ext cx="1908000" cy="1120442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0E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735</xdr:row>
      <xdr:rowOff>128589</xdr:rowOff>
    </xdr:from>
    <xdr:ext cx="1908000" cy="1124116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0E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723</xdr:row>
      <xdr:rowOff>86914</xdr:rowOff>
    </xdr:from>
    <xdr:ext cx="1908000" cy="1116692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0E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717</xdr:row>
      <xdr:rowOff>48816</xdr:rowOff>
    </xdr:from>
    <xdr:ext cx="1908000" cy="1127750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0E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741</xdr:row>
      <xdr:rowOff>159545</xdr:rowOff>
    </xdr:from>
    <xdr:ext cx="1908000" cy="1122807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0E00-0000A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760</xdr:row>
      <xdr:rowOff>104774</xdr:rowOff>
    </xdr:from>
    <xdr:ext cx="1908000" cy="1120442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0E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766</xdr:row>
      <xdr:rowOff>128589</xdr:rowOff>
    </xdr:from>
    <xdr:ext cx="1908000" cy="1124116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0E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754</xdr:row>
      <xdr:rowOff>86914</xdr:rowOff>
    </xdr:from>
    <xdr:ext cx="1908000" cy="1116692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0E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748</xdr:row>
      <xdr:rowOff>48816</xdr:rowOff>
    </xdr:from>
    <xdr:ext cx="1908000" cy="1127750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0E00-0000A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772</xdr:row>
      <xdr:rowOff>159545</xdr:rowOff>
    </xdr:from>
    <xdr:ext cx="1908000" cy="1122807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0E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791</xdr:row>
      <xdr:rowOff>104774</xdr:rowOff>
    </xdr:from>
    <xdr:ext cx="1908000" cy="1120442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0E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797</xdr:row>
      <xdr:rowOff>128589</xdr:rowOff>
    </xdr:from>
    <xdr:ext cx="1908000" cy="1124116"/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0E00-0000B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785</xdr:row>
      <xdr:rowOff>86914</xdr:rowOff>
    </xdr:from>
    <xdr:ext cx="1908000" cy="1116692"/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0E00-0000B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779</xdr:row>
      <xdr:rowOff>48816</xdr:rowOff>
    </xdr:from>
    <xdr:ext cx="1908000" cy="1127750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0E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803</xdr:row>
      <xdr:rowOff>159545</xdr:rowOff>
    </xdr:from>
    <xdr:ext cx="1908000" cy="1122807"/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0E00-0000B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822</xdr:row>
      <xdr:rowOff>104774</xdr:rowOff>
    </xdr:from>
    <xdr:ext cx="1908000" cy="1120442"/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0E00-0000B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828</xdr:row>
      <xdr:rowOff>128589</xdr:rowOff>
    </xdr:from>
    <xdr:ext cx="1908000" cy="1124116"/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0E00-0000B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816</xdr:row>
      <xdr:rowOff>86914</xdr:rowOff>
    </xdr:from>
    <xdr:ext cx="1908000" cy="1116692"/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0E00-0000B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810</xdr:row>
      <xdr:rowOff>48816</xdr:rowOff>
    </xdr:from>
    <xdr:ext cx="1908000" cy="1127750"/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00000000-0008-0000-0E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834</xdr:row>
      <xdr:rowOff>159545</xdr:rowOff>
    </xdr:from>
    <xdr:ext cx="1908000" cy="1122807"/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0000000-0008-0000-0E00-0000B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853</xdr:row>
      <xdr:rowOff>104774</xdr:rowOff>
    </xdr:from>
    <xdr:ext cx="1908000" cy="1120442"/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0E00-0000B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859</xdr:row>
      <xdr:rowOff>128589</xdr:rowOff>
    </xdr:from>
    <xdr:ext cx="1908000" cy="1124116"/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0E00-0000B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847</xdr:row>
      <xdr:rowOff>86914</xdr:rowOff>
    </xdr:from>
    <xdr:ext cx="1908000" cy="1116692"/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0E00-0000B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841</xdr:row>
      <xdr:rowOff>48816</xdr:rowOff>
    </xdr:from>
    <xdr:ext cx="1908000" cy="1127750"/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0E00-0000B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865</xdr:row>
      <xdr:rowOff>159545</xdr:rowOff>
    </xdr:from>
    <xdr:ext cx="1908000" cy="1122807"/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0E00-0000B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884</xdr:row>
      <xdr:rowOff>104774</xdr:rowOff>
    </xdr:from>
    <xdr:ext cx="1908000" cy="1120442"/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00000000-0008-0000-0E00-0000C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890</xdr:row>
      <xdr:rowOff>128589</xdr:rowOff>
    </xdr:from>
    <xdr:ext cx="1908000" cy="1124116"/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E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878</xdr:row>
      <xdr:rowOff>86914</xdr:rowOff>
    </xdr:from>
    <xdr:ext cx="1908000" cy="1116692"/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0E00-0000C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872</xdr:row>
      <xdr:rowOff>48816</xdr:rowOff>
    </xdr:from>
    <xdr:ext cx="1908000" cy="1127750"/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00000000-0008-0000-0E00-0000C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896</xdr:row>
      <xdr:rowOff>159545</xdr:rowOff>
    </xdr:from>
    <xdr:ext cx="1908000" cy="1122807"/>
    <xdr:pic>
      <xdr:nvPicPr>
        <xdr:cNvPr id="196" name="Рисунок 195">
          <a:extLst>
            <a:ext uri="{FF2B5EF4-FFF2-40B4-BE49-F238E27FC236}">
              <a16:creationId xmlns="" xmlns:a16="http://schemas.microsoft.com/office/drawing/2014/main" id="{00000000-0008-0000-0E00-0000C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915</xdr:row>
      <xdr:rowOff>104774</xdr:rowOff>
    </xdr:from>
    <xdr:ext cx="1908000" cy="1120442"/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0E00-0000C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921</xdr:row>
      <xdr:rowOff>128589</xdr:rowOff>
    </xdr:from>
    <xdr:ext cx="1908000" cy="1124116"/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00000000-0008-0000-0E00-0000C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909</xdr:row>
      <xdr:rowOff>86914</xdr:rowOff>
    </xdr:from>
    <xdr:ext cx="1908000" cy="1116692"/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00000000-0008-0000-0E00-0000C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903</xdr:row>
      <xdr:rowOff>48816</xdr:rowOff>
    </xdr:from>
    <xdr:ext cx="1908000" cy="1127750"/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0E00-0000C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927</xdr:row>
      <xdr:rowOff>159545</xdr:rowOff>
    </xdr:from>
    <xdr:ext cx="1908000" cy="1122807"/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0E00-0000C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946</xdr:row>
      <xdr:rowOff>104774</xdr:rowOff>
    </xdr:from>
    <xdr:ext cx="1908000" cy="1120442"/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00000000-0008-0000-0E00-0000C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952</xdr:row>
      <xdr:rowOff>128589</xdr:rowOff>
    </xdr:from>
    <xdr:ext cx="1908000" cy="1124116"/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0E00-0000C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940</xdr:row>
      <xdr:rowOff>86914</xdr:rowOff>
    </xdr:from>
    <xdr:ext cx="1908000" cy="1116692"/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00000000-0008-0000-0E00-0000C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934</xdr:row>
      <xdr:rowOff>48816</xdr:rowOff>
    </xdr:from>
    <xdr:ext cx="1908000" cy="1127750"/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E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958</xdr:row>
      <xdr:rowOff>159545</xdr:rowOff>
    </xdr:from>
    <xdr:ext cx="1908000" cy="1122807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E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977</xdr:row>
      <xdr:rowOff>104774</xdr:rowOff>
    </xdr:from>
    <xdr:ext cx="1908000" cy="1120442"/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0E00-0000D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983</xdr:row>
      <xdr:rowOff>128589</xdr:rowOff>
    </xdr:from>
    <xdr:ext cx="1908000" cy="1124116"/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0E00-0000D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971</xdr:row>
      <xdr:rowOff>86914</xdr:rowOff>
    </xdr:from>
    <xdr:ext cx="1908000" cy="1116692"/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00000000-0008-0000-0E00-0000D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965</xdr:row>
      <xdr:rowOff>48816</xdr:rowOff>
    </xdr:from>
    <xdr:ext cx="1908000" cy="1127750"/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0E00-0000D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989</xdr:row>
      <xdr:rowOff>159545</xdr:rowOff>
    </xdr:from>
    <xdr:ext cx="1908000" cy="1122807"/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0E00-0000D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1008</xdr:row>
      <xdr:rowOff>104774</xdr:rowOff>
    </xdr:from>
    <xdr:ext cx="1908000" cy="1120442"/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0E00-0000D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1014</xdr:row>
      <xdr:rowOff>128589</xdr:rowOff>
    </xdr:from>
    <xdr:ext cx="1908000" cy="1124116"/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00000000-0008-0000-0E00-0000D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1002</xdr:row>
      <xdr:rowOff>86914</xdr:rowOff>
    </xdr:from>
    <xdr:ext cx="1908000" cy="1116692"/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00000000-0008-0000-0E00-0000D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996</xdr:row>
      <xdr:rowOff>48816</xdr:rowOff>
    </xdr:from>
    <xdr:ext cx="1908000" cy="1127750"/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00000000-0008-0000-0E00-0000D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1020</xdr:row>
      <xdr:rowOff>159545</xdr:rowOff>
    </xdr:from>
    <xdr:ext cx="1908000" cy="1122807"/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00000000-0008-0000-0E00-0000D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1039</xdr:row>
      <xdr:rowOff>104774</xdr:rowOff>
    </xdr:from>
    <xdr:ext cx="1908000" cy="1120442"/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0E00-0000D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035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1045</xdr:row>
      <xdr:rowOff>128589</xdr:rowOff>
    </xdr:from>
    <xdr:ext cx="1908000" cy="1124116"/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0E00-0000E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03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1033</xdr:row>
      <xdr:rowOff>86914</xdr:rowOff>
    </xdr:from>
    <xdr:ext cx="1908000" cy="1116692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0E00-0000E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426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1027</xdr:row>
      <xdr:rowOff>48816</xdr:rowOff>
    </xdr:from>
    <xdr:ext cx="1908000" cy="1127750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0E00-0000E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615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1051</xdr:row>
      <xdr:rowOff>159545</xdr:rowOff>
    </xdr:from>
    <xdr:ext cx="1908000" cy="1122807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0E00-0000E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44320"/>
          <a:ext cx="1908000" cy="1122807"/>
        </a:xfrm>
        <a:prstGeom prst="rect">
          <a:avLst/>
        </a:prstGeom>
      </xdr:spPr>
    </xdr:pic>
    <xdr:clientData/>
  </xdr:oneCellAnchor>
  <xdr:twoCellAnchor editAs="oneCell">
    <xdr:from>
      <xdr:col>3</xdr:col>
      <xdr:colOff>76200</xdr:colOff>
      <xdr:row>437</xdr:row>
      <xdr:rowOff>180976</xdr:rowOff>
    </xdr:from>
    <xdr:to>
      <xdr:col>3</xdr:col>
      <xdr:colOff>2790825</xdr:colOff>
      <xdr:row>445</xdr:row>
      <xdr:rowOff>47556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2650" y="84372451"/>
          <a:ext cx="2714625" cy="1390580"/>
        </a:xfrm>
        <a:prstGeom prst="rect">
          <a:avLst/>
        </a:prstGeom>
      </xdr:spPr>
    </xdr:pic>
    <xdr:clientData/>
  </xdr:twoCellAnchor>
  <xdr:twoCellAnchor editAs="oneCell">
    <xdr:from>
      <xdr:col>3</xdr:col>
      <xdr:colOff>1969275</xdr:colOff>
      <xdr:row>444</xdr:row>
      <xdr:rowOff>142876</xdr:rowOff>
    </xdr:from>
    <xdr:to>
      <xdr:col>3</xdr:col>
      <xdr:colOff>4704822</xdr:colOff>
      <xdr:row>451</xdr:row>
      <xdr:rowOff>47626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45725" y="85667851"/>
          <a:ext cx="2735547" cy="123825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468</xdr:row>
      <xdr:rowOff>180976</xdr:rowOff>
    </xdr:from>
    <xdr:ext cx="2714625" cy="1390580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0E00-0000E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2650" y="84372451"/>
          <a:ext cx="2714625" cy="1390580"/>
        </a:xfrm>
        <a:prstGeom prst="rect">
          <a:avLst/>
        </a:prstGeom>
      </xdr:spPr>
    </xdr:pic>
    <xdr:clientData/>
  </xdr:oneCellAnchor>
  <xdr:oneCellAnchor>
    <xdr:from>
      <xdr:col>3</xdr:col>
      <xdr:colOff>1969275</xdr:colOff>
      <xdr:row>475</xdr:row>
      <xdr:rowOff>142876</xdr:rowOff>
    </xdr:from>
    <xdr:ext cx="2735547" cy="1238250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0E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45725" y="85667851"/>
          <a:ext cx="2735547" cy="1238250"/>
        </a:xfrm>
        <a:prstGeom prst="rect">
          <a:avLst/>
        </a:prstGeom>
      </xdr:spPr>
    </xdr:pic>
    <xdr:clientData/>
  </xdr:oneCellAnchor>
  <xdr:twoCellAnchor editAs="oneCell">
    <xdr:from>
      <xdr:col>3</xdr:col>
      <xdr:colOff>800100</xdr:colOff>
      <xdr:row>500</xdr:row>
      <xdr:rowOff>28575</xdr:rowOff>
    </xdr:from>
    <xdr:to>
      <xdr:col>3</xdr:col>
      <xdr:colOff>4266144</xdr:colOff>
      <xdr:row>508</xdr:row>
      <xdr:rowOff>9525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0E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21435274">
          <a:off x="2876550" y="96221550"/>
          <a:ext cx="3466044" cy="1504950"/>
        </a:xfrm>
        <a:prstGeom prst="rect">
          <a:avLst/>
        </a:prstGeom>
      </xdr:spPr>
    </xdr:pic>
    <xdr:clientData/>
  </xdr:twoCellAnchor>
  <xdr:twoCellAnchor editAs="oneCell">
    <xdr:from>
      <xdr:col>3</xdr:col>
      <xdr:colOff>561975</xdr:colOff>
      <xdr:row>506</xdr:row>
      <xdr:rowOff>189295</xdr:rowOff>
    </xdr:from>
    <xdr:to>
      <xdr:col>3</xdr:col>
      <xdr:colOff>4263744</xdr:colOff>
      <xdr:row>514</xdr:row>
      <xdr:rowOff>30402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E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56242">
          <a:off x="2638425" y="97525270"/>
          <a:ext cx="3701769" cy="1365107"/>
        </a:xfrm>
        <a:prstGeom prst="rect">
          <a:avLst/>
        </a:prstGeom>
      </xdr:spPr>
    </xdr:pic>
    <xdr:clientData/>
  </xdr:twoCellAnchor>
  <xdr:oneCellAnchor>
    <xdr:from>
      <xdr:col>3</xdr:col>
      <xdr:colOff>303678</xdr:colOff>
      <xdr:row>979</xdr:row>
      <xdr:rowOff>142874</xdr:rowOff>
    </xdr:from>
    <xdr:ext cx="4122692" cy="3009901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0E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2656"/>
        <a:stretch/>
      </xdr:blipFill>
      <xdr:spPr>
        <a:xfrm>
          <a:off x="2380128" y="87001349"/>
          <a:ext cx="4122692" cy="3009901"/>
        </a:xfrm>
        <a:prstGeom prst="rect">
          <a:avLst/>
        </a:prstGeom>
      </xdr:spPr>
    </xdr:pic>
    <xdr:clientData/>
  </xdr:oneCellAnchor>
  <xdr:oneCellAnchor>
    <xdr:from>
      <xdr:col>3</xdr:col>
      <xdr:colOff>174651</xdr:colOff>
      <xdr:row>1009</xdr:row>
      <xdr:rowOff>57149</xdr:rowOff>
    </xdr:from>
    <xdr:ext cx="4454169" cy="3340627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0E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1101" y="92630624"/>
          <a:ext cx="4454169" cy="3340627"/>
        </a:xfrm>
        <a:prstGeom prst="rect">
          <a:avLst/>
        </a:prstGeom>
      </xdr:spPr>
    </xdr:pic>
    <xdr:clientData/>
  </xdr:oneCellAnchor>
  <xdr:oneCellAnchor>
    <xdr:from>
      <xdr:col>3</xdr:col>
      <xdr:colOff>53469</xdr:colOff>
      <xdr:row>1043</xdr:row>
      <xdr:rowOff>17052</xdr:rowOff>
    </xdr:from>
    <xdr:ext cx="4680000" cy="2632500"/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0E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19" y="99067527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965</xdr:row>
      <xdr:rowOff>180976</xdr:rowOff>
    </xdr:from>
    <xdr:ext cx="2714625" cy="1390580"/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0E00-0000E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2650" y="84372451"/>
          <a:ext cx="2714625" cy="1390580"/>
        </a:xfrm>
        <a:prstGeom prst="rect">
          <a:avLst/>
        </a:prstGeom>
      </xdr:spPr>
    </xdr:pic>
    <xdr:clientData/>
  </xdr:oneCellAnchor>
  <xdr:oneCellAnchor>
    <xdr:from>
      <xdr:col>3</xdr:col>
      <xdr:colOff>1969275</xdr:colOff>
      <xdr:row>972</xdr:row>
      <xdr:rowOff>142876</xdr:rowOff>
    </xdr:from>
    <xdr:ext cx="2735547" cy="1238250"/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00000000-0008-0000-0E00-0000E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45725" y="85667851"/>
          <a:ext cx="2735547" cy="1238250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996</xdr:row>
      <xdr:rowOff>180976</xdr:rowOff>
    </xdr:from>
    <xdr:ext cx="2714625" cy="1390580"/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00000000-0008-0000-0E00-0000E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2650" y="90277951"/>
          <a:ext cx="2714625" cy="1390580"/>
        </a:xfrm>
        <a:prstGeom prst="rect">
          <a:avLst/>
        </a:prstGeom>
      </xdr:spPr>
    </xdr:pic>
    <xdr:clientData/>
  </xdr:oneCellAnchor>
  <xdr:oneCellAnchor>
    <xdr:from>
      <xdr:col>3</xdr:col>
      <xdr:colOff>1969275</xdr:colOff>
      <xdr:row>1003</xdr:row>
      <xdr:rowOff>142876</xdr:rowOff>
    </xdr:from>
    <xdr:ext cx="2735547" cy="1238250"/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00000000-0008-0000-0E00-0000E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45725" y="91573351"/>
          <a:ext cx="2735547" cy="1238250"/>
        </a:xfrm>
        <a:prstGeom prst="rect">
          <a:avLst/>
        </a:prstGeom>
      </xdr:spPr>
    </xdr:pic>
    <xdr:clientData/>
  </xdr:oneCellAnchor>
  <xdr:oneCellAnchor>
    <xdr:from>
      <xdr:col>3</xdr:col>
      <xdr:colOff>800100</xdr:colOff>
      <xdr:row>1028</xdr:row>
      <xdr:rowOff>28575</xdr:rowOff>
    </xdr:from>
    <xdr:ext cx="3466044" cy="1504950"/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00000000-0008-0000-0E00-0000E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21435274">
          <a:off x="2876550" y="96221550"/>
          <a:ext cx="3466044" cy="1504950"/>
        </a:xfrm>
        <a:prstGeom prst="rect">
          <a:avLst/>
        </a:prstGeom>
      </xdr:spPr>
    </xdr:pic>
    <xdr:clientData/>
  </xdr:oneCellAnchor>
  <xdr:oneCellAnchor>
    <xdr:from>
      <xdr:col>3</xdr:col>
      <xdr:colOff>561975</xdr:colOff>
      <xdr:row>1034</xdr:row>
      <xdr:rowOff>189295</xdr:rowOff>
    </xdr:from>
    <xdr:ext cx="3701769" cy="1365107"/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00000000-0008-0000-0E00-0000E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56242">
          <a:off x="2638425" y="97525270"/>
          <a:ext cx="3701769" cy="1365107"/>
        </a:xfrm>
        <a:prstGeom prst="rect">
          <a:avLst/>
        </a:prstGeom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60353</xdr:colOff>
      <xdr:row>515</xdr:row>
      <xdr:rowOff>91167</xdr:rowOff>
    </xdr:from>
    <xdr:to>
      <xdr:col>3</xdr:col>
      <xdr:colOff>4740353</xdr:colOff>
      <xdr:row>529</xdr:row>
      <xdr:rowOff>56667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3" y="99141642"/>
          <a:ext cx="4680000" cy="26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53472</xdr:colOff>
      <xdr:row>480</xdr:row>
      <xdr:rowOff>62751</xdr:rowOff>
    </xdr:from>
    <xdr:to>
      <xdr:col>3</xdr:col>
      <xdr:colOff>4733472</xdr:colOff>
      <xdr:row>497</xdr:row>
      <xdr:rowOff>130073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922" y="92445726"/>
          <a:ext cx="4680000" cy="3305822"/>
        </a:xfrm>
        <a:prstGeom prst="rect">
          <a:avLst/>
        </a:prstGeom>
      </xdr:spPr>
    </xdr:pic>
    <xdr:clientData/>
  </xdr:twoCellAnchor>
  <xdr:twoCellAnchor editAs="oneCell">
    <xdr:from>
      <xdr:col>3</xdr:col>
      <xdr:colOff>57795</xdr:colOff>
      <xdr:row>449</xdr:row>
      <xdr:rowOff>61636</xdr:rowOff>
    </xdr:from>
    <xdr:to>
      <xdr:col>3</xdr:col>
      <xdr:colOff>4737795</xdr:colOff>
      <xdr:row>467</xdr:row>
      <xdr:rowOff>85725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4245" y="86539111"/>
          <a:ext cx="4680000" cy="3453089"/>
        </a:xfrm>
        <a:prstGeom prst="rect">
          <a:avLst/>
        </a:prstGeom>
      </xdr:spPr>
    </xdr:pic>
    <xdr:clientData/>
  </xdr:twoCellAnchor>
  <xdr:twoCellAnchor editAs="oneCell">
    <xdr:from>
      <xdr:col>3</xdr:col>
      <xdr:colOff>50912</xdr:colOff>
      <xdr:row>421</xdr:row>
      <xdr:rowOff>100777</xdr:rowOff>
    </xdr:from>
    <xdr:to>
      <xdr:col>3</xdr:col>
      <xdr:colOff>4730912</xdr:colOff>
      <xdr:row>435</xdr:row>
      <xdr:rowOff>66277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362" y="81244252"/>
          <a:ext cx="4680000" cy="26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51875</xdr:colOff>
      <xdr:row>390</xdr:row>
      <xdr:rowOff>78441</xdr:rowOff>
    </xdr:from>
    <xdr:to>
      <xdr:col>3</xdr:col>
      <xdr:colOff>4731875</xdr:colOff>
      <xdr:row>404</xdr:row>
      <xdr:rowOff>66675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8325" y="75316416"/>
          <a:ext cx="4680000" cy="2655234"/>
        </a:xfrm>
        <a:prstGeom prst="rect">
          <a:avLst/>
        </a:prstGeom>
      </xdr:spPr>
    </xdr:pic>
    <xdr:clientData/>
  </xdr:twoCellAnchor>
  <xdr:twoCellAnchor editAs="oneCell">
    <xdr:from>
      <xdr:col>3</xdr:col>
      <xdr:colOff>52836</xdr:colOff>
      <xdr:row>357</xdr:row>
      <xdr:rowOff>2800</xdr:rowOff>
    </xdr:from>
    <xdr:to>
      <xdr:col>3</xdr:col>
      <xdr:colOff>4732836</xdr:colOff>
      <xdr:row>373</xdr:row>
      <xdr:rowOff>46504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286" y="68954275"/>
          <a:ext cx="4680000" cy="3091704"/>
        </a:xfrm>
        <a:prstGeom prst="rect">
          <a:avLst/>
        </a:prstGeom>
      </xdr:spPr>
    </xdr:pic>
    <xdr:clientData/>
  </xdr:twoCellAnchor>
  <xdr:twoCellAnchor editAs="oneCell">
    <xdr:from>
      <xdr:col>3</xdr:col>
      <xdr:colOff>50997</xdr:colOff>
      <xdr:row>325</xdr:row>
      <xdr:rowOff>80683</xdr:rowOff>
    </xdr:from>
    <xdr:to>
      <xdr:col>3</xdr:col>
      <xdr:colOff>4730997</xdr:colOff>
      <xdr:row>341</xdr:row>
      <xdr:rowOff>167977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7447" y="62936158"/>
          <a:ext cx="4680000" cy="3135294"/>
        </a:xfrm>
        <a:prstGeom prst="rect">
          <a:avLst/>
        </a:prstGeom>
      </xdr:spPr>
    </xdr:pic>
    <xdr:clientData/>
  </xdr:twoCellAnchor>
  <xdr:twoCellAnchor editAs="oneCell">
    <xdr:from>
      <xdr:col>3</xdr:col>
      <xdr:colOff>34589</xdr:colOff>
      <xdr:row>293</xdr:row>
      <xdr:rowOff>182095</xdr:rowOff>
    </xdr:from>
    <xdr:to>
      <xdr:col>3</xdr:col>
      <xdr:colOff>4714589</xdr:colOff>
      <xdr:row>311</xdr:row>
      <xdr:rowOff>37187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1039" y="56941570"/>
          <a:ext cx="4680000" cy="3284092"/>
        </a:xfrm>
        <a:prstGeom prst="rect">
          <a:avLst/>
        </a:prstGeom>
      </xdr:spPr>
    </xdr:pic>
    <xdr:clientData/>
  </xdr:twoCellAnchor>
  <xdr:twoCellAnchor editAs="oneCell">
    <xdr:from>
      <xdr:col>3</xdr:col>
      <xdr:colOff>51800</xdr:colOff>
      <xdr:row>262</xdr:row>
      <xdr:rowOff>138949</xdr:rowOff>
    </xdr:from>
    <xdr:to>
      <xdr:col>3</xdr:col>
      <xdr:colOff>4731800</xdr:colOff>
      <xdr:row>279</xdr:row>
      <xdr:rowOff>133350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8250" y="50992924"/>
          <a:ext cx="4680000" cy="3232901"/>
        </a:xfrm>
        <a:prstGeom prst="rect">
          <a:avLst/>
        </a:prstGeom>
      </xdr:spPr>
    </xdr:pic>
    <xdr:clientData/>
  </xdr:twoCellAnchor>
  <xdr:twoCellAnchor editAs="oneCell">
    <xdr:from>
      <xdr:col>3</xdr:col>
      <xdr:colOff>54443</xdr:colOff>
      <xdr:row>231</xdr:row>
      <xdr:rowOff>142872</xdr:rowOff>
    </xdr:from>
    <xdr:to>
      <xdr:col>3</xdr:col>
      <xdr:colOff>4734443</xdr:colOff>
      <xdr:row>250</xdr:row>
      <xdr:rowOff>88176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0893" y="45091347"/>
          <a:ext cx="4680000" cy="3564804"/>
        </a:xfrm>
        <a:prstGeom prst="rect">
          <a:avLst/>
        </a:prstGeom>
      </xdr:spPr>
    </xdr:pic>
    <xdr:clientData/>
  </xdr:twoCellAnchor>
  <xdr:twoCellAnchor editAs="oneCell">
    <xdr:from>
      <xdr:col>3</xdr:col>
      <xdr:colOff>58767</xdr:colOff>
      <xdr:row>200</xdr:row>
      <xdr:rowOff>66110</xdr:rowOff>
    </xdr:from>
    <xdr:to>
      <xdr:col>3</xdr:col>
      <xdr:colOff>4738767</xdr:colOff>
      <xdr:row>219</xdr:row>
      <xdr:rowOff>63095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5217" y="39109085"/>
          <a:ext cx="4680000" cy="3616485"/>
        </a:xfrm>
        <a:prstGeom prst="rect">
          <a:avLst/>
        </a:prstGeom>
      </xdr:spPr>
    </xdr:pic>
    <xdr:clientData/>
  </xdr:twoCellAnchor>
  <xdr:twoCellAnchor editAs="oneCell">
    <xdr:from>
      <xdr:col>3</xdr:col>
      <xdr:colOff>51882</xdr:colOff>
      <xdr:row>168</xdr:row>
      <xdr:rowOff>130880</xdr:rowOff>
    </xdr:from>
    <xdr:to>
      <xdr:col>3</xdr:col>
      <xdr:colOff>4731882</xdr:colOff>
      <xdr:row>188</xdr:row>
      <xdr:rowOff>64880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332" y="33077855"/>
          <a:ext cx="4680000" cy="3744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56204</xdr:colOff>
      <xdr:row>137</xdr:row>
      <xdr:rowOff>145854</xdr:rowOff>
    </xdr:from>
    <xdr:to>
      <xdr:col>3</xdr:col>
      <xdr:colOff>4736204</xdr:colOff>
      <xdr:row>157</xdr:row>
      <xdr:rowOff>79854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528" y="24978089"/>
          <a:ext cx="4680000" cy="374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419116</xdr:colOff>
      <xdr:row>106</xdr:row>
      <xdr:rowOff>150176</xdr:rowOff>
    </xdr:from>
    <xdr:to>
      <xdr:col>3</xdr:col>
      <xdr:colOff>4379116</xdr:colOff>
      <xdr:row>126</xdr:row>
      <xdr:rowOff>150176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8440" y="19457911"/>
          <a:ext cx="3960000" cy="3810622"/>
        </a:xfrm>
        <a:prstGeom prst="rect">
          <a:avLst/>
        </a:prstGeom>
      </xdr:spPr>
    </xdr:pic>
    <xdr:clientData/>
  </xdr:twoCellAnchor>
  <xdr:oneCellAnchor>
    <xdr:from>
      <xdr:col>3</xdr:col>
      <xdr:colOff>493060</xdr:colOff>
      <xdr:row>13</xdr:row>
      <xdr:rowOff>168088</xdr:rowOff>
    </xdr:from>
    <xdr:ext cx="3780000" cy="3780000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2384" y="2902323"/>
          <a:ext cx="3780000" cy="3780000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15</xdr:row>
      <xdr:rowOff>99974</xdr:rowOff>
    </xdr:from>
    <xdr:ext cx="1914037" cy="1157325"/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0F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322417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511</xdr:row>
      <xdr:rowOff>99974</xdr:rowOff>
    </xdr:from>
    <xdr:ext cx="1914037" cy="1157325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0F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3215209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208" name="Стрелка: пятиугольник 207">
          <a:hlinkClick xmlns:r="http://schemas.openxmlformats.org/officeDocument/2006/relationships" r:id="rId17"/>
          <a:extLst>
            <a:ext uri="{FF2B5EF4-FFF2-40B4-BE49-F238E27FC236}">
              <a16:creationId xmlns="" xmlns:a16="http://schemas.microsoft.com/office/drawing/2014/main" id="{00000000-0008-0000-0F00-0000D0000000}"/>
            </a:ext>
          </a:extLst>
        </xdr:cNvPr>
        <xdr:cNvSpPr/>
      </xdr:nvSpPr>
      <xdr:spPr>
        <a:xfrm flipH="1">
          <a:off x="17491072" y="38101"/>
          <a:ext cx="2235202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F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0F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0F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F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293" name="Рисунок 292">
          <a:extLst>
            <a:ext uri="{FF2B5EF4-FFF2-40B4-BE49-F238E27FC236}">
              <a16:creationId xmlns="" xmlns:a16="http://schemas.microsoft.com/office/drawing/2014/main" id="{00000000-0008-0000-0F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00000000-0008-0000-0F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00000000-0008-0000-0F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00000000-0008-0000-0F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294</xdr:row>
      <xdr:rowOff>99974</xdr:rowOff>
    </xdr:from>
    <xdr:ext cx="1914037" cy="1157325"/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0000000-0008-0000-0F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325</xdr:row>
      <xdr:rowOff>99974</xdr:rowOff>
    </xdr:from>
    <xdr:ext cx="1914037" cy="1157325"/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00000000-0008-0000-0F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356</xdr:row>
      <xdr:rowOff>99974</xdr:rowOff>
    </xdr:from>
    <xdr:ext cx="1914037" cy="1157325"/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00000000-0008-0000-0F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387</xdr:row>
      <xdr:rowOff>99974</xdr:rowOff>
    </xdr:from>
    <xdr:ext cx="1914037" cy="1157325"/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00000000-0008-0000-0F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418</xdr:row>
      <xdr:rowOff>99974</xdr:rowOff>
    </xdr:from>
    <xdr:ext cx="1914037" cy="1157325"/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00000000-0008-0000-0F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449</xdr:row>
      <xdr:rowOff>99974</xdr:rowOff>
    </xdr:from>
    <xdr:ext cx="1914037" cy="1157325"/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00000000-0008-0000-0F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480</xdr:row>
      <xdr:rowOff>99974</xdr:rowOff>
    </xdr:from>
    <xdr:ext cx="1914037" cy="1157325"/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00000000-0008-0000-0F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543</xdr:row>
      <xdr:rowOff>104774</xdr:rowOff>
    </xdr:from>
    <xdr:ext cx="1908000" cy="1120442"/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00000000-0008-0000-0F00-00003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89494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549</xdr:row>
      <xdr:rowOff>128589</xdr:rowOff>
    </xdr:from>
    <xdr:ext cx="1908000" cy="1124116"/>
    <xdr:pic>
      <xdr:nvPicPr>
        <xdr:cNvPr id="305" name="Рисунок 304">
          <a:extLst>
            <a:ext uri="{FF2B5EF4-FFF2-40B4-BE49-F238E27FC236}">
              <a16:creationId xmlns="" xmlns:a16="http://schemas.microsoft.com/office/drawing/2014/main" id="{00000000-0008-0000-0F00-00003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01162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537</xdr:row>
      <xdr:rowOff>86914</xdr:rowOff>
    </xdr:from>
    <xdr:ext cx="1908000" cy="1116692"/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00000000-0008-0000-0F00-00003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77504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531</xdr:row>
      <xdr:rowOff>48816</xdr:rowOff>
    </xdr:from>
    <xdr:ext cx="1908000" cy="1127750"/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00000000-0008-0000-0F00-00003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65122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555</xdr:row>
      <xdr:rowOff>159545</xdr:rowOff>
    </xdr:from>
    <xdr:ext cx="1908000" cy="1122807"/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00000000-0008-0000-0F00-00003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12902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574</xdr:row>
      <xdr:rowOff>104774</xdr:rowOff>
    </xdr:from>
    <xdr:ext cx="1908000" cy="1120442"/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00000000-0008-0000-0F00-00003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580</xdr:row>
      <xdr:rowOff>128589</xdr:rowOff>
    </xdr:from>
    <xdr:ext cx="1908000" cy="1124116"/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00000000-0008-0000-0F00-00003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568</xdr:row>
      <xdr:rowOff>86914</xdr:rowOff>
    </xdr:from>
    <xdr:ext cx="1908000" cy="1116692"/>
    <xdr:pic>
      <xdr:nvPicPr>
        <xdr:cNvPr id="311" name="Рисунок 310">
          <a:extLst>
            <a:ext uri="{FF2B5EF4-FFF2-40B4-BE49-F238E27FC236}">
              <a16:creationId xmlns="" xmlns:a16="http://schemas.microsoft.com/office/drawing/2014/main" id="{00000000-0008-0000-0F00-00003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562</xdr:row>
      <xdr:rowOff>48816</xdr:rowOff>
    </xdr:from>
    <xdr:ext cx="1908000" cy="1127750"/>
    <xdr:pic>
      <xdr:nvPicPr>
        <xdr:cNvPr id="312" name="Рисунок 311">
          <a:extLst>
            <a:ext uri="{FF2B5EF4-FFF2-40B4-BE49-F238E27FC236}">
              <a16:creationId xmlns="" xmlns:a16="http://schemas.microsoft.com/office/drawing/2014/main" id="{00000000-0008-0000-0F00-00003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586</xdr:row>
      <xdr:rowOff>159545</xdr:rowOff>
    </xdr:from>
    <xdr:ext cx="1908000" cy="1122807"/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00000000-0008-0000-0F00-00003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605</xdr:row>
      <xdr:rowOff>104774</xdr:rowOff>
    </xdr:from>
    <xdr:ext cx="1908000" cy="1120442"/>
    <xdr:pic>
      <xdr:nvPicPr>
        <xdr:cNvPr id="314" name="Рисунок 313">
          <a:extLst>
            <a:ext uri="{FF2B5EF4-FFF2-40B4-BE49-F238E27FC236}">
              <a16:creationId xmlns="" xmlns:a16="http://schemas.microsoft.com/office/drawing/2014/main" id="{00000000-0008-0000-0F00-00003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611</xdr:row>
      <xdr:rowOff>128589</xdr:rowOff>
    </xdr:from>
    <xdr:ext cx="1908000" cy="1124116"/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00000000-0008-0000-0F00-00003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599</xdr:row>
      <xdr:rowOff>86914</xdr:rowOff>
    </xdr:from>
    <xdr:ext cx="1908000" cy="1116692"/>
    <xdr:pic>
      <xdr:nvPicPr>
        <xdr:cNvPr id="316" name="Рисунок 315">
          <a:extLst>
            <a:ext uri="{FF2B5EF4-FFF2-40B4-BE49-F238E27FC236}">
              <a16:creationId xmlns="" xmlns:a16="http://schemas.microsoft.com/office/drawing/2014/main" id="{00000000-0008-0000-0F00-00003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593</xdr:row>
      <xdr:rowOff>48816</xdr:rowOff>
    </xdr:from>
    <xdr:ext cx="1908000" cy="1127750"/>
    <xdr:pic>
      <xdr:nvPicPr>
        <xdr:cNvPr id="317" name="Рисунок 316">
          <a:extLst>
            <a:ext uri="{FF2B5EF4-FFF2-40B4-BE49-F238E27FC236}">
              <a16:creationId xmlns="" xmlns:a16="http://schemas.microsoft.com/office/drawing/2014/main" id="{00000000-0008-0000-0F00-00003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617</xdr:row>
      <xdr:rowOff>159545</xdr:rowOff>
    </xdr:from>
    <xdr:ext cx="1908000" cy="1122807"/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00000000-0008-0000-0F00-00003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636</xdr:row>
      <xdr:rowOff>104774</xdr:rowOff>
    </xdr:from>
    <xdr:ext cx="1908000" cy="1120442"/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00000000-0008-0000-0F00-00003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642</xdr:row>
      <xdr:rowOff>128589</xdr:rowOff>
    </xdr:from>
    <xdr:ext cx="1908000" cy="1124116"/>
    <xdr:pic>
      <xdr:nvPicPr>
        <xdr:cNvPr id="320" name="Рисунок 319">
          <a:extLst>
            <a:ext uri="{FF2B5EF4-FFF2-40B4-BE49-F238E27FC236}">
              <a16:creationId xmlns="" xmlns:a16="http://schemas.microsoft.com/office/drawing/2014/main" id="{00000000-0008-0000-0F00-00004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630</xdr:row>
      <xdr:rowOff>86914</xdr:rowOff>
    </xdr:from>
    <xdr:ext cx="1908000" cy="1116692"/>
    <xdr:pic>
      <xdr:nvPicPr>
        <xdr:cNvPr id="321" name="Рисунок 320">
          <a:extLst>
            <a:ext uri="{FF2B5EF4-FFF2-40B4-BE49-F238E27FC236}">
              <a16:creationId xmlns="" xmlns:a16="http://schemas.microsoft.com/office/drawing/2014/main" id="{00000000-0008-0000-0F00-00004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624</xdr:row>
      <xdr:rowOff>48816</xdr:rowOff>
    </xdr:from>
    <xdr:ext cx="1908000" cy="1127750"/>
    <xdr:pic>
      <xdr:nvPicPr>
        <xdr:cNvPr id="322" name="Рисунок 321">
          <a:extLst>
            <a:ext uri="{FF2B5EF4-FFF2-40B4-BE49-F238E27FC236}">
              <a16:creationId xmlns="" xmlns:a16="http://schemas.microsoft.com/office/drawing/2014/main" id="{00000000-0008-0000-0F00-00004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648</xdr:row>
      <xdr:rowOff>159545</xdr:rowOff>
    </xdr:from>
    <xdr:ext cx="1908000" cy="1122807"/>
    <xdr:pic>
      <xdr:nvPicPr>
        <xdr:cNvPr id="323" name="Рисунок 322">
          <a:extLst>
            <a:ext uri="{FF2B5EF4-FFF2-40B4-BE49-F238E27FC236}">
              <a16:creationId xmlns="" xmlns:a16="http://schemas.microsoft.com/office/drawing/2014/main" id="{00000000-0008-0000-0F00-00004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667</xdr:row>
      <xdr:rowOff>104774</xdr:rowOff>
    </xdr:from>
    <xdr:ext cx="1908000" cy="1120442"/>
    <xdr:pic>
      <xdr:nvPicPr>
        <xdr:cNvPr id="324" name="Рисунок 323">
          <a:extLst>
            <a:ext uri="{FF2B5EF4-FFF2-40B4-BE49-F238E27FC236}">
              <a16:creationId xmlns="" xmlns:a16="http://schemas.microsoft.com/office/drawing/2014/main" id="{00000000-0008-0000-0F00-00004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673</xdr:row>
      <xdr:rowOff>128589</xdr:rowOff>
    </xdr:from>
    <xdr:ext cx="1908000" cy="1124116"/>
    <xdr:pic>
      <xdr:nvPicPr>
        <xdr:cNvPr id="325" name="Рисунок 324">
          <a:extLst>
            <a:ext uri="{FF2B5EF4-FFF2-40B4-BE49-F238E27FC236}">
              <a16:creationId xmlns="" xmlns:a16="http://schemas.microsoft.com/office/drawing/2014/main" id="{00000000-0008-0000-0F00-00004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661</xdr:row>
      <xdr:rowOff>86914</xdr:rowOff>
    </xdr:from>
    <xdr:ext cx="1908000" cy="1116692"/>
    <xdr:pic>
      <xdr:nvPicPr>
        <xdr:cNvPr id="326" name="Рисунок 325">
          <a:extLst>
            <a:ext uri="{FF2B5EF4-FFF2-40B4-BE49-F238E27FC236}">
              <a16:creationId xmlns="" xmlns:a16="http://schemas.microsoft.com/office/drawing/2014/main" id="{00000000-0008-0000-0F00-00004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655</xdr:row>
      <xdr:rowOff>48816</xdr:rowOff>
    </xdr:from>
    <xdr:ext cx="1908000" cy="1127750"/>
    <xdr:pic>
      <xdr:nvPicPr>
        <xdr:cNvPr id="327" name="Рисунок 326">
          <a:extLst>
            <a:ext uri="{FF2B5EF4-FFF2-40B4-BE49-F238E27FC236}">
              <a16:creationId xmlns="" xmlns:a16="http://schemas.microsoft.com/office/drawing/2014/main" id="{00000000-0008-0000-0F00-00004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679</xdr:row>
      <xdr:rowOff>159545</xdr:rowOff>
    </xdr:from>
    <xdr:ext cx="1908000" cy="1122807"/>
    <xdr:pic>
      <xdr:nvPicPr>
        <xdr:cNvPr id="328" name="Рисунок 327">
          <a:extLst>
            <a:ext uri="{FF2B5EF4-FFF2-40B4-BE49-F238E27FC236}">
              <a16:creationId xmlns="" xmlns:a16="http://schemas.microsoft.com/office/drawing/2014/main" id="{00000000-0008-0000-0F00-00004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698</xdr:row>
      <xdr:rowOff>104774</xdr:rowOff>
    </xdr:from>
    <xdr:ext cx="1908000" cy="1120442"/>
    <xdr:pic>
      <xdr:nvPicPr>
        <xdr:cNvPr id="329" name="Рисунок 328">
          <a:extLst>
            <a:ext uri="{FF2B5EF4-FFF2-40B4-BE49-F238E27FC236}">
              <a16:creationId xmlns="" xmlns:a16="http://schemas.microsoft.com/office/drawing/2014/main" id="{00000000-0008-0000-0F00-00004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704</xdr:row>
      <xdr:rowOff>128589</xdr:rowOff>
    </xdr:from>
    <xdr:ext cx="1908000" cy="1124116"/>
    <xdr:pic>
      <xdr:nvPicPr>
        <xdr:cNvPr id="330" name="Рисунок 329">
          <a:extLst>
            <a:ext uri="{FF2B5EF4-FFF2-40B4-BE49-F238E27FC236}">
              <a16:creationId xmlns="" xmlns:a16="http://schemas.microsoft.com/office/drawing/2014/main" id="{00000000-0008-0000-0F00-00004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692</xdr:row>
      <xdr:rowOff>86914</xdr:rowOff>
    </xdr:from>
    <xdr:ext cx="1908000" cy="1116692"/>
    <xdr:pic>
      <xdr:nvPicPr>
        <xdr:cNvPr id="331" name="Рисунок 330">
          <a:extLst>
            <a:ext uri="{FF2B5EF4-FFF2-40B4-BE49-F238E27FC236}">
              <a16:creationId xmlns="" xmlns:a16="http://schemas.microsoft.com/office/drawing/2014/main" id="{00000000-0008-0000-0F00-00004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686</xdr:row>
      <xdr:rowOff>48816</xdr:rowOff>
    </xdr:from>
    <xdr:ext cx="1908000" cy="1127750"/>
    <xdr:pic>
      <xdr:nvPicPr>
        <xdr:cNvPr id="332" name="Рисунок 331">
          <a:extLst>
            <a:ext uri="{FF2B5EF4-FFF2-40B4-BE49-F238E27FC236}">
              <a16:creationId xmlns="" xmlns:a16="http://schemas.microsoft.com/office/drawing/2014/main" id="{00000000-0008-0000-0F00-00004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710</xdr:row>
      <xdr:rowOff>159545</xdr:rowOff>
    </xdr:from>
    <xdr:ext cx="1908000" cy="1122807"/>
    <xdr:pic>
      <xdr:nvPicPr>
        <xdr:cNvPr id="333" name="Рисунок 332">
          <a:extLst>
            <a:ext uri="{FF2B5EF4-FFF2-40B4-BE49-F238E27FC236}">
              <a16:creationId xmlns="" xmlns:a16="http://schemas.microsoft.com/office/drawing/2014/main" id="{00000000-0008-0000-0F00-00004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729</xdr:row>
      <xdr:rowOff>104774</xdr:rowOff>
    </xdr:from>
    <xdr:ext cx="1908000" cy="1120442"/>
    <xdr:pic>
      <xdr:nvPicPr>
        <xdr:cNvPr id="334" name="Рисунок 333">
          <a:extLst>
            <a:ext uri="{FF2B5EF4-FFF2-40B4-BE49-F238E27FC236}">
              <a16:creationId xmlns="" xmlns:a16="http://schemas.microsoft.com/office/drawing/2014/main" id="{00000000-0008-0000-0F00-00004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735</xdr:row>
      <xdr:rowOff>128589</xdr:rowOff>
    </xdr:from>
    <xdr:ext cx="1908000" cy="1124116"/>
    <xdr:pic>
      <xdr:nvPicPr>
        <xdr:cNvPr id="335" name="Рисунок 334">
          <a:extLst>
            <a:ext uri="{FF2B5EF4-FFF2-40B4-BE49-F238E27FC236}">
              <a16:creationId xmlns="" xmlns:a16="http://schemas.microsoft.com/office/drawing/2014/main" id="{00000000-0008-0000-0F00-00004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723</xdr:row>
      <xdr:rowOff>86914</xdr:rowOff>
    </xdr:from>
    <xdr:ext cx="1908000" cy="1116692"/>
    <xdr:pic>
      <xdr:nvPicPr>
        <xdr:cNvPr id="336" name="Рисунок 335">
          <a:extLst>
            <a:ext uri="{FF2B5EF4-FFF2-40B4-BE49-F238E27FC236}">
              <a16:creationId xmlns="" xmlns:a16="http://schemas.microsoft.com/office/drawing/2014/main" id="{00000000-0008-0000-0F00-00005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717</xdr:row>
      <xdr:rowOff>48816</xdr:rowOff>
    </xdr:from>
    <xdr:ext cx="1908000" cy="1127750"/>
    <xdr:pic>
      <xdr:nvPicPr>
        <xdr:cNvPr id="337" name="Рисунок 336">
          <a:extLst>
            <a:ext uri="{FF2B5EF4-FFF2-40B4-BE49-F238E27FC236}">
              <a16:creationId xmlns="" xmlns:a16="http://schemas.microsoft.com/office/drawing/2014/main" id="{00000000-0008-0000-0F00-00005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741</xdr:row>
      <xdr:rowOff>159545</xdr:rowOff>
    </xdr:from>
    <xdr:ext cx="1908000" cy="1122807"/>
    <xdr:pic>
      <xdr:nvPicPr>
        <xdr:cNvPr id="338" name="Рисунок 337">
          <a:extLst>
            <a:ext uri="{FF2B5EF4-FFF2-40B4-BE49-F238E27FC236}">
              <a16:creationId xmlns="" xmlns:a16="http://schemas.microsoft.com/office/drawing/2014/main" id="{00000000-0008-0000-0F00-00005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760</xdr:row>
      <xdr:rowOff>104774</xdr:rowOff>
    </xdr:from>
    <xdr:ext cx="1908000" cy="1120442"/>
    <xdr:pic>
      <xdr:nvPicPr>
        <xdr:cNvPr id="339" name="Рисунок 338">
          <a:extLst>
            <a:ext uri="{FF2B5EF4-FFF2-40B4-BE49-F238E27FC236}">
              <a16:creationId xmlns="" xmlns:a16="http://schemas.microsoft.com/office/drawing/2014/main" id="{00000000-0008-0000-0F00-00005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766</xdr:row>
      <xdr:rowOff>128589</xdr:rowOff>
    </xdr:from>
    <xdr:ext cx="1908000" cy="1124116"/>
    <xdr:pic>
      <xdr:nvPicPr>
        <xdr:cNvPr id="340" name="Рисунок 339">
          <a:extLst>
            <a:ext uri="{FF2B5EF4-FFF2-40B4-BE49-F238E27FC236}">
              <a16:creationId xmlns="" xmlns:a16="http://schemas.microsoft.com/office/drawing/2014/main" id="{00000000-0008-0000-0F00-00005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754</xdr:row>
      <xdr:rowOff>86914</xdr:rowOff>
    </xdr:from>
    <xdr:ext cx="1908000" cy="1116692"/>
    <xdr:pic>
      <xdr:nvPicPr>
        <xdr:cNvPr id="341" name="Рисунок 340">
          <a:extLst>
            <a:ext uri="{FF2B5EF4-FFF2-40B4-BE49-F238E27FC236}">
              <a16:creationId xmlns="" xmlns:a16="http://schemas.microsoft.com/office/drawing/2014/main" id="{00000000-0008-0000-0F00-00005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748</xdr:row>
      <xdr:rowOff>48816</xdr:rowOff>
    </xdr:from>
    <xdr:ext cx="1908000" cy="1127750"/>
    <xdr:pic>
      <xdr:nvPicPr>
        <xdr:cNvPr id="342" name="Рисунок 341">
          <a:extLst>
            <a:ext uri="{FF2B5EF4-FFF2-40B4-BE49-F238E27FC236}">
              <a16:creationId xmlns="" xmlns:a16="http://schemas.microsoft.com/office/drawing/2014/main" id="{00000000-0008-0000-0F00-00005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772</xdr:row>
      <xdr:rowOff>159545</xdr:rowOff>
    </xdr:from>
    <xdr:ext cx="1908000" cy="1122807"/>
    <xdr:pic>
      <xdr:nvPicPr>
        <xdr:cNvPr id="343" name="Рисунок 342">
          <a:extLst>
            <a:ext uri="{FF2B5EF4-FFF2-40B4-BE49-F238E27FC236}">
              <a16:creationId xmlns="" xmlns:a16="http://schemas.microsoft.com/office/drawing/2014/main" id="{00000000-0008-0000-0F00-00005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791</xdr:row>
      <xdr:rowOff>104774</xdr:rowOff>
    </xdr:from>
    <xdr:ext cx="1908000" cy="1120442"/>
    <xdr:pic>
      <xdr:nvPicPr>
        <xdr:cNvPr id="344" name="Рисунок 343">
          <a:extLst>
            <a:ext uri="{FF2B5EF4-FFF2-40B4-BE49-F238E27FC236}">
              <a16:creationId xmlns="" xmlns:a16="http://schemas.microsoft.com/office/drawing/2014/main" id="{00000000-0008-0000-0F00-00005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797</xdr:row>
      <xdr:rowOff>128589</xdr:rowOff>
    </xdr:from>
    <xdr:ext cx="1908000" cy="1124116"/>
    <xdr:pic>
      <xdr:nvPicPr>
        <xdr:cNvPr id="345" name="Рисунок 344">
          <a:extLst>
            <a:ext uri="{FF2B5EF4-FFF2-40B4-BE49-F238E27FC236}">
              <a16:creationId xmlns="" xmlns:a16="http://schemas.microsoft.com/office/drawing/2014/main" id="{00000000-0008-0000-0F00-00005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785</xdr:row>
      <xdr:rowOff>86914</xdr:rowOff>
    </xdr:from>
    <xdr:ext cx="1908000" cy="1116692"/>
    <xdr:pic>
      <xdr:nvPicPr>
        <xdr:cNvPr id="346" name="Рисунок 345">
          <a:extLst>
            <a:ext uri="{FF2B5EF4-FFF2-40B4-BE49-F238E27FC236}">
              <a16:creationId xmlns="" xmlns:a16="http://schemas.microsoft.com/office/drawing/2014/main" id="{00000000-0008-0000-0F00-00005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779</xdr:row>
      <xdr:rowOff>48816</xdr:rowOff>
    </xdr:from>
    <xdr:ext cx="1908000" cy="1127750"/>
    <xdr:pic>
      <xdr:nvPicPr>
        <xdr:cNvPr id="347" name="Рисунок 346">
          <a:extLst>
            <a:ext uri="{FF2B5EF4-FFF2-40B4-BE49-F238E27FC236}">
              <a16:creationId xmlns="" xmlns:a16="http://schemas.microsoft.com/office/drawing/2014/main" id="{00000000-0008-0000-0F00-00005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803</xdr:row>
      <xdr:rowOff>159545</xdr:rowOff>
    </xdr:from>
    <xdr:ext cx="1908000" cy="1122807"/>
    <xdr:pic>
      <xdr:nvPicPr>
        <xdr:cNvPr id="348" name="Рисунок 347">
          <a:extLst>
            <a:ext uri="{FF2B5EF4-FFF2-40B4-BE49-F238E27FC236}">
              <a16:creationId xmlns="" xmlns:a16="http://schemas.microsoft.com/office/drawing/2014/main" id="{00000000-0008-0000-0F00-00005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822</xdr:row>
      <xdr:rowOff>104774</xdr:rowOff>
    </xdr:from>
    <xdr:ext cx="1908000" cy="1120442"/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00000000-0008-0000-0F00-00005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828</xdr:row>
      <xdr:rowOff>128589</xdr:rowOff>
    </xdr:from>
    <xdr:ext cx="1908000" cy="1124116"/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00000000-0008-0000-0F00-00005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816</xdr:row>
      <xdr:rowOff>86914</xdr:rowOff>
    </xdr:from>
    <xdr:ext cx="1908000" cy="1116692"/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00000000-0008-0000-0F00-00005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810</xdr:row>
      <xdr:rowOff>48816</xdr:rowOff>
    </xdr:from>
    <xdr:ext cx="1908000" cy="1127750"/>
    <xdr:pic>
      <xdr:nvPicPr>
        <xdr:cNvPr id="352" name="Рисунок 351">
          <a:extLst>
            <a:ext uri="{FF2B5EF4-FFF2-40B4-BE49-F238E27FC236}">
              <a16:creationId xmlns="" xmlns:a16="http://schemas.microsoft.com/office/drawing/2014/main" id="{00000000-0008-0000-0F00-00006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834</xdr:row>
      <xdr:rowOff>159545</xdr:rowOff>
    </xdr:from>
    <xdr:ext cx="1908000" cy="1122807"/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00000000-0008-0000-0F00-00006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853</xdr:row>
      <xdr:rowOff>104774</xdr:rowOff>
    </xdr:from>
    <xdr:ext cx="1908000" cy="1120442"/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00000000-0008-0000-0F00-00006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859</xdr:row>
      <xdr:rowOff>128589</xdr:rowOff>
    </xdr:from>
    <xdr:ext cx="1908000" cy="1124116"/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00000000-0008-0000-0F00-00006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847</xdr:row>
      <xdr:rowOff>86914</xdr:rowOff>
    </xdr:from>
    <xdr:ext cx="1908000" cy="1116692"/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00000000-0008-0000-0F00-00006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841</xdr:row>
      <xdr:rowOff>48816</xdr:rowOff>
    </xdr:from>
    <xdr:ext cx="1908000" cy="1127750"/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00000000-0008-0000-0F00-00006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865</xdr:row>
      <xdr:rowOff>159545</xdr:rowOff>
    </xdr:from>
    <xdr:ext cx="1908000" cy="1122807"/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00000000-0008-0000-0F00-00006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884</xdr:row>
      <xdr:rowOff>104774</xdr:rowOff>
    </xdr:from>
    <xdr:ext cx="1908000" cy="1120442"/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00000000-0008-0000-0F00-00006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890</xdr:row>
      <xdr:rowOff>128589</xdr:rowOff>
    </xdr:from>
    <xdr:ext cx="1908000" cy="1124116"/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00000000-0008-0000-0F00-00006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878</xdr:row>
      <xdr:rowOff>86914</xdr:rowOff>
    </xdr:from>
    <xdr:ext cx="1908000" cy="1116692"/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00000000-0008-0000-0F00-00006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872</xdr:row>
      <xdr:rowOff>48816</xdr:rowOff>
    </xdr:from>
    <xdr:ext cx="1908000" cy="1127750"/>
    <xdr:pic>
      <xdr:nvPicPr>
        <xdr:cNvPr id="362" name="Рисунок 361">
          <a:extLst>
            <a:ext uri="{FF2B5EF4-FFF2-40B4-BE49-F238E27FC236}">
              <a16:creationId xmlns="" xmlns:a16="http://schemas.microsoft.com/office/drawing/2014/main" id="{00000000-0008-0000-0F00-00006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896</xdr:row>
      <xdr:rowOff>159545</xdr:rowOff>
    </xdr:from>
    <xdr:ext cx="1908000" cy="1122807"/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00000000-0008-0000-0F00-00006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915</xdr:row>
      <xdr:rowOff>104774</xdr:rowOff>
    </xdr:from>
    <xdr:ext cx="1908000" cy="1120442"/>
    <xdr:pic>
      <xdr:nvPicPr>
        <xdr:cNvPr id="364" name="Рисунок 363">
          <a:extLst>
            <a:ext uri="{FF2B5EF4-FFF2-40B4-BE49-F238E27FC236}">
              <a16:creationId xmlns="" xmlns:a16="http://schemas.microsoft.com/office/drawing/2014/main" id="{00000000-0008-0000-0F00-00006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921</xdr:row>
      <xdr:rowOff>128589</xdr:rowOff>
    </xdr:from>
    <xdr:ext cx="1908000" cy="1124116"/>
    <xdr:pic>
      <xdr:nvPicPr>
        <xdr:cNvPr id="365" name="Рисунок 364">
          <a:extLst>
            <a:ext uri="{FF2B5EF4-FFF2-40B4-BE49-F238E27FC236}">
              <a16:creationId xmlns="" xmlns:a16="http://schemas.microsoft.com/office/drawing/2014/main" id="{00000000-0008-0000-0F00-00006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909</xdr:row>
      <xdr:rowOff>86914</xdr:rowOff>
    </xdr:from>
    <xdr:ext cx="1908000" cy="1116692"/>
    <xdr:pic>
      <xdr:nvPicPr>
        <xdr:cNvPr id="366" name="Рисунок 365">
          <a:extLst>
            <a:ext uri="{FF2B5EF4-FFF2-40B4-BE49-F238E27FC236}">
              <a16:creationId xmlns="" xmlns:a16="http://schemas.microsoft.com/office/drawing/2014/main" id="{00000000-0008-0000-0F00-00006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903</xdr:row>
      <xdr:rowOff>48816</xdr:rowOff>
    </xdr:from>
    <xdr:ext cx="1908000" cy="1127750"/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00000000-0008-0000-0F00-00006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927</xdr:row>
      <xdr:rowOff>159545</xdr:rowOff>
    </xdr:from>
    <xdr:ext cx="1908000" cy="1122807"/>
    <xdr:pic>
      <xdr:nvPicPr>
        <xdr:cNvPr id="368" name="Рисунок 367">
          <a:extLst>
            <a:ext uri="{FF2B5EF4-FFF2-40B4-BE49-F238E27FC236}">
              <a16:creationId xmlns="" xmlns:a16="http://schemas.microsoft.com/office/drawing/2014/main" id="{00000000-0008-0000-0F00-00007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946</xdr:row>
      <xdr:rowOff>104774</xdr:rowOff>
    </xdr:from>
    <xdr:ext cx="1908000" cy="1120442"/>
    <xdr:pic>
      <xdr:nvPicPr>
        <xdr:cNvPr id="369" name="Рисунок 368">
          <a:extLst>
            <a:ext uri="{FF2B5EF4-FFF2-40B4-BE49-F238E27FC236}">
              <a16:creationId xmlns="" xmlns:a16="http://schemas.microsoft.com/office/drawing/2014/main" id="{00000000-0008-0000-0F00-00007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952</xdr:row>
      <xdr:rowOff>128589</xdr:rowOff>
    </xdr:from>
    <xdr:ext cx="1908000" cy="1124116"/>
    <xdr:pic>
      <xdr:nvPicPr>
        <xdr:cNvPr id="370" name="Рисунок 369">
          <a:extLst>
            <a:ext uri="{FF2B5EF4-FFF2-40B4-BE49-F238E27FC236}">
              <a16:creationId xmlns="" xmlns:a16="http://schemas.microsoft.com/office/drawing/2014/main" id="{00000000-0008-0000-0F00-00007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940</xdr:row>
      <xdr:rowOff>86914</xdr:rowOff>
    </xdr:from>
    <xdr:ext cx="1908000" cy="1116692"/>
    <xdr:pic>
      <xdr:nvPicPr>
        <xdr:cNvPr id="371" name="Рисунок 370">
          <a:extLst>
            <a:ext uri="{FF2B5EF4-FFF2-40B4-BE49-F238E27FC236}">
              <a16:creationId xmlns="" xmlns:a16="http://schemas.microsoft.com/office/drawing/2014/main" id="{00000000-0008-0000-0F00-00007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934</xdr:row>
      <xdr:rowOff>48816</xdr:rowOff>
    </xdr:from>
    <xdr:ext cx="1908000" cy="1127750"/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00000000-0008-0000-0F00-00007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958</xdr:row>
      <xdr:rowOff>159545</xdr:rowOff>
    </xdr:from>
    <xdr:ext cx="1908000" cy="1122807"/>
    <xdr:pic>
      <xdr:nvPicPr>
        <xdr:cNvPr id="378" name="Рисунок 377">
          <a:extLst>
            <a:ext uri="{FF2B5EF4-FFF2-40B4-BE49-F238E27FC236}">
              <a16:creationId xmlns="" xmlns:a16="http://schemas.microsoft.com/office/drawing/2014/main" id="{00000000-0008-0000-0F00-00007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977</xdr:row>
      <xdr:rowOff>104774</xdr:rowOff>
    </xdr:from>
    <xdr:ext cx="1908000" cy="1120442"/>
    <xdr:pic>
      <xdr:nvPicPr>
        <xdr:cNvPr id="379" name="Рисунок 378">
          <a:extLst>
            <a:ext uri="{FF2B5EF4-FFF2-40B4-BE49-F238E27FC236}">
              <a16:creationId xmlns="" xmlns:a16="http://schemas.microsoft.com/office/drawing/2014/main" id="{00000000-0008-0000-0F00-00007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983</xdr:row>
      <xdr:rowOff>128589</xdr:rowOff>
    </xdr:from>
    <xdr:ext cx="1908000" cy="1124116"/>
    <xdr:pic>
      <xdr:nvPicPr>
        <xdr:cNvPr id="380" name="Рисунок 379">
          <a:extLst>
            <a:ext uri="{FF2B5EF4-FFF2-40B4-BE49-F238E27FC236}">
              <a16:creationId xmlns="" xmlns:a16="http://schemas.microsoft.com/office/drawing/2014/main" id="{00000000-0008-0000-0F00-00007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971</xdr:row>
      <xdr:rowOff>86914</xdr:rowOff>
    </xdr:from>
    <xdr:ext cx="1908000" cy="1116692"/>
    <xdr:pic>
      <xdr:nvPicPr>
        <xdr:cNvPr id="381" name="Рисунок 380">
          <a:extLst>
            <a:ext uri="{FF2B5EF4-FFF2-40B4-BE49-F238E27FC236}">
              <a16:creationId xmlns="" xmlns:a16="http://schemas.microsoft.com/office/drawing/2014/main" id="{00000000-0008-0000-0F00-00007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965</xdr:row>
      <xdr:rowOff>48816</xdr:rowOff>
    </xdr:from>
    <xdr:ext cx="1908000" cy="1127750"/>
    <xdr:pic>
      <xdr:nvPicPr>
        <xdr:cNvPr id="382" name="Рисунок 381">
          <a:extLst>
            <a:ext uri="{FF2B5EF4-FFF2-40B4-BE49-F238E27FC236}">
              <a16:creationId xmlns="" xmlns:a16="http://schemas.microsoft.com/office/drawing/2014/main" id="{00000000-0008-0000-0F00-00007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989</xdr:row>
      <xdr:rowOff>159545</xdr:rowOff>
    </xdr:from>
    <xdr:ext cx="1908000" cy="1122807"/>
    <xdr:pic>
      <xdr:nvPicPr>
        <xdr:cNvPr id="383" name="Рисунок 382">
          <a:extLst>
            <a:ext uri="{FF2B5EF4-FFF2-40B4-BE49-F238E27FC236}">
              <a16:creationId xmlns="" xmlns:a16="http://schemas.microsoft.com/office/drawing/2014/main" id="{00000000-0008-0000-0F00-00007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1008</xdr:row>
      <xdr:rowOff>104774</xdr:rowOff>
    </xdr:from>
    <xdr:ext cx="1908000" cy="1120442"/>
    <xdr:pic>
      <xdr:nvPicPr>
        <xdr:cNvPr id="384" name="Рисунок 383">
          <a:extLst>
            <a:ext uri="{FF2B5EF4-FFF2-40B4-BE49-F238E27FC236}">
              <a16:creationId xmlns="" xmlns:a16="http://schemas.microsoft.com/office/drawing/2014/main" id="{00000000-0008-0000-0F00-00008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1014</xdr:row>
      <xdr:rowOff>128589</xdr:rowOff>
    </xdr:from>
    <xdr:ext cx="1908000" cy="1124116"/>
    <xdr:pic>
      <xdr:nvPicPr>
        <xdr:cNvPr id="385" name="Рисунок 384">
          <a:extLst>
            <a:ext uri="{FF2B5EF4-FFF2-40B4-BE49-F238E27FC236}">
              <a16:creationId xmlns="" xmlns:a16="http://schemas.microsoft.com/office/drawing/2014/main" id="{00000000-0008-0000-0F00-00008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1002</xdr:row>
      <xdr:rowOff>86914</xdr:rowOff>
    </xdr:from>
    <xdr:ext cx="1908000" cy="1116692"/>
    <xdr:pic>
      <xdr:nvPicPr>
        <xdr:cNvPr id="386" name="Рисунок 385">
          <a:extLst>
            <a:ext uri="{FF2B5EF4-FFF2-40B4-BE49-F238E27FC236}">
              <a16:creationId xmlns="" xmlns:a16="http://schemas.microsoft.com/office/drawing/2014/main" id="{00000000-0008-0000-0F00-00008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996</xdr:row>
      <xdr:rowOff>48816</xdr:rowOff>
    </xdr:from>
    <xdr:ext cx="1908000" cy="1127750"/>
    <xdr:pic>
      <xdr:nvPicPr>
        <xdr:cNvPr id="387" name="Рисунок 386">
          <a:extLst>
            <a:ext uri="{FF2B5EF4-FFF2-40B4-BE49-F238E27FC236}">
              <a16:creationId xmlns="" xmlns:a16="http://schemas.microsoft.com/office/drawing/2014/main" id="{00000000-0008-0000-0F00-00008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1020</xdr:row>
      <xdr:rowOff>159545</xdr:rowOff>
    </xdr:from>
    <xdr:ext cx="1908000" cy="1122807"/>
    <xdr:pic>
      <xdr:nvPicPr>
        <xdr:cNvPr id="388" name="Рисунок 387">
          <a:extLst>
            <a:ext uri="{FF2B5EF4-FFF2-40B4-BE49-F238E27FC236}">
              <a16:creationId xmlns="" xmlns:a16="http://schemas.microsoft.com/office/drawing/2014/main" id="{00000000-0008-0000-0F00-00008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1039</xdr:row>
      <xdr:rowOff>104774</xdr:rowOff>
    </xdr:from>
    <xdr:ext cx="1908000" cy="1120442"/>
    <xdr:pic>
      <xdr:nvPicPr>
        <xdr:cNvPr id="389" name="Рисунок 388">
          <a:extLst>
            <a:ext uri="{FF2B5EF4-FFF2-40B4-BE49-F238E27FC236}">
              <a16:creationId xmlns="" xmlns:a16="http://schemas.microsoft.com/office/drawing/2014/main" id="{00000000-0008-0000-0F00-00008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461307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1045</xdr:row>
      <xdr:rowOff>128589</xdr:rowOff>
    </xdr:from>
    <xdr:ext cx="1908000" cy="1124116"/>
    <xdr:pic>
      <xdr:nvPicPr>
        <xdr:cNvPr id="390" name="Рисунок 389">
          <a:extLst>
            <a:ext uri="{FF2B5EF4-FFF2-40B4-BE49-F238E27FC236}">
              <a16:creationId xmlns="" xmlns:a16="http://schemas.microsoft.com/office/drawing/2014/main" id="{00000000-0008-0000-0F00-00008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77988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1033</xdr:row>
      <xdr:rowOff>86914</xdr:rowOff>
    </xdr:from>
    <xdr:ext cx="1908000" cy="1116692"/>
    <xdr:pic>
      <xdr:nvPicPr>
        <xdr:cNvPr id="391" name="Рисунок 390">
          <a:extLst>
            <a:ext uri="{FF2B5EF4-FFF2-40B4-BE49-F238E27FC236}">
              <a16:creationId xmlns="" xmlns:a16="http://schemas.microsoft.com/office/drawing/2014/main" id="{00000000-0008-0000-0F00-00008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45221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1027</xdr:row>
      <xdr:rowOff>48816</xdr:rowOff>
    </xdr:from>
    <xdr:ext cx="1908000" cy="1127750"/>
    <xdr:pic>
      <xdr:nvPicPr>
        <xdr:cNvPr id="392" name="Рисунок 391">
          <a:extLst>
            <a:ext uri="{FF2B5EF4-FFF2-40B4-BE49-F238E27FC236}">
              <a16:creationId xmlns="" xmlns:a16="http://schemas.microsoft.com/office/drawing/2014/main" id="{00000000-0008-0000-0F00-00008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27111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1051</xdr:row>
      <xdr:rowOff>159545</xdr:rowOff>
    </xdr:from>
    <xdr:ext cx="1908000" cy="1122807"/>
    <xdr:pic>
      <xdr:nvPicPr>
        <xdr:cNvPr id="393" name="Рисунок 392">
          <a:extLst>
            <a:ext uri="{FF2B5EF4-FFF2-40B4-BE49-F238E27FC236}">
              <a16:creationId xmlns="" xmlns:a16="http://schemas.microsoft.com/office/drawing/2014/main" id="{00000000-0008-0000-0F00-00008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953845"/>
          <a:ext cx="1908000" cy="1122807"/>
        </a:xfrm>
        <a:prstGeom prst="rect">
          <a:avLst/>
        </a:prstGeom>
      </xdr:spPr>
    </xdr:pic>
    <xdr:clientData/>
  </xdr:oneCellAnchor>
  <xdr:twoCellAnchor editAs="oneCell">
    <xdr:from>
      <xdr:col>3</xdr:col>
      <xdr:colOff>2340013</xdr:colOff>
      <xdr:row>5</xdr:row>
      <xdr:rowOff>85725</xdr:rowOff>
    </xdr:from>
    <xdr:to>
      <xdr:col>3</xdr:col>
      <xdr:colOff>4760664</xdr:colOff>
      <xdr:row>12</xdr:row>
      <xdr:rowOff>98925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F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1981200"/>
          <a:ext cx="2420651" cy="13467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</xdr:colOff>
      <xdr:row>4</xdr:row>
      <xdr:rowOff>104774</xdr:rowOff>
    </xdr:from>
    <xdr:to>
      <xdr:col>3</xdr:col>
      <xdr:colOff>2333625</xdr:colOff>
      <xdr:row>13</xdr:row>
      <xdr:rowOff>69603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1809749"/>
          <a:ext cx="2305051" cy="1679329"/>
        </a:xfrm>
        <a:prstGeom prst="rect">
          <a:avLst/>
        </a:prstGeom>
      </xdr:spPr>
    </xdr:pic>
    <xdr:clientData/>
  </xdr:twoCellAnchor>
  <xdr:oneCellAnchor>
    <xdr:from>
      <xdr:col>3</xdr:col>
      <xdr:colOff>493060</xdr:colOff>
      <xdr:row>44</xdr:row>
      <xdr:rowOff>168088</xdr:rowOff>
    </xdr:from>
    <xdr:ext cx="3780000" cy="3780000"/>
    <xdr:pic>
      <xdr:nvPicPr>
        <xdr:cNvPr id="394" name="Рисунок 393">
          <a:extLst>
            <a:ext uri="{FF2B5EF4-FFF2-40B4-BE49-F238E27FC236}">
              <a16:creationId xmlns="" xmlns:a16="http://schemas.microsoft.com/office/drawing/2014/main" id="{00000000-0008-0000-0F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9510" y="3587563"/>
          <a:ext cx="3780000" cy="3780000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36</xdr:row>
      <xdr:rowOff>85725</xdr:rowOff>
    </xdr:from>
    <xdr:ext cx="2420651" cy="1346700"/>
    <xdr:pic>
      <xdr:nvPicPr>
        <xdr:cNvPr id="395" name="Рисунок 394">
          <a:extLst>
            <a:ext uri="{FF2B5EF4-FFF2-40B4-BE49-F238E27FC236}">
              <a16:creationId xmlns="" xmlns:a16="http://schemas.microsoft.com/office/drawing/2014/main" id="{00000000-0008-0000-0F00-00008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19812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35</xdr:row>
      <xdr:rowOff>104774</xdr:rowOff>
    </xdr:from>
    <xdr:ext cx="2305051" cy="1679329"/>
    <xdr:pic>
      <xdr:nvPicPr>
        <xdr:cNvPr id="396" name="Рисунок 395">
          <a:extLst>
            <a:ext uri="{FF2B5EF4-FFF2-40B4-BE49-F238E27FC236}">
              <a16:creationId xmlns="" xmlns:a16="http://schemas.microsoft.com/office/drawing/2014/main" id="{00000000-0008-0000-0F00-00008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18097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493060</xdr:colOff>
      <xdr:row>75</xdr:row>
      <xdr:rowOff>168088</xdr:rowOff>
    </xdr:from>
    <xdr:ext cx="3780000" cy="3780000"/>
    <xdr:pic>
      <xdr:nvPicPr>
        <xdr:cNvPr id="397" name="Рисунок 396">
          <a:extLst>
            <a:ext uri="{FF2B5EF4-FFF2-40B4-BE49-F238E27FC236}">
              <a16:creationId xmlns="" xmlns:a16="http://schemas.microsoft.com/office/drawing/2014/main" id="{00000000-0008-0000-0F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9510" y="3587563"/>
          <a:ext cx="3780000" cy="3780000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67</xdr:row>
      <xdr:rowOff>85725</xdr:rowOff>
    </xdr:from>
    <xdr:ext cx="2420651" cy="1346700"/>
    <xdr:pic>
      <xdr:nvPicPr>
        <xdr:cNvPr id="398" name="Рисунок 397">
          <a:extLst>
            <a:ext uri="{FF2B5EF4-FFF2-40B4-BE49-F238E27FC236}">
              <a16:creationId xmlns="" xmlns:a16="http://schemas.microsoft.com/office/drawing/2014/main" id="{00000000-0008-0000-0F00-00008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19812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66</xdr:row>
      <xdr:rowOff>104774</xdr:rowOff>
    </xdr:from>
    <xdr:ext cx="2305051" cy="1679329"/>
    <xdr:pic>
      <xdr:nvPicPr>
        <xdr:cNvPr id="399" name="Рисунок 398">
          <a:extLst>
            <a:ext uri="{FF2B5EF4-FFF2-40B4-BE49-F238E27FC236}">
              <a16:creationId xmlns="" xmlns:a16="http://schemas.microsoft.com/office/drawing/2014/main" id="{00000000-0008-0000-0F00-00008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18097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98</xdr:row>
      <xdr:rowOff>85725</xdr:rowOff>
    </xdr:from>
    <xdr:ext cx="2420651" cy="1346700"/>
    <xdr:pic>
      <xdr:nvPicPr>
        <xdr:cNvPr id="401" name="Рисунок 400">
          <a:extLst>
            <a:ext uri="{FF2B5EF4-FFF2-40B4-BE49-F238E27FC236}">
              <a16:creationId xmlns="" xmlns:a16="http://schemas.microsoft.com/office/drawing/2014/main" id="{00000000-0008-0000-0F00-00009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19812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97</xdr:row>
      <xdr:rowOff>104774</xdr:rowOff>
    </xdr:from>
    <xdr:ext cx="2305051" cy="1679329"/>
    <xdr:pic>
      <xdr:nvPicPr>
        <xdr:cNvPr id="402" name="Рисунок 401">
          <a:extLst>
            <a:ext uri="{FF2B5EF4-FFF2-40B4-BE49-F238E27FC236}">
              <a16:creationId xmlns="" xmlns:a16="http://schemas.microsoft.com/office/drawing/2014/main" id="{00000000-0008-0000-0F00-00009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18097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129</xdr:row>
      <xdr:rowOff>85725</xdr:rowOff>
    </xdr:from>
    <xdr:ext cx="2420651" cy="1346700"/>
    <xdr:pic>
      <xdr:nvPicPr>
        <xdr:cNvPr id="404" name="Рисунок 403">
          <a:extLst>
            <a:ext uri="{FF2B5EF4-FFF2-40B4-BE49-F238E27FC236}">
              <a16:creationId xmlns="" xmlns:a16="http://schemas.microsoft.com/office/drawing/2014/main" id="{00000000-0008-0000-0F00-00009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19812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128</xdr:row>
      <xdr:rowOff>104774</xdr:rowOff>
    </xdr:from>
    <xdr:ext cx="2305051" cy="1679329"/>
    <xdr:pic>
      <xdr:nvPicPr>
        <xdr:cNvPr id="405" name="Рисунок 404">
          <a:extLst>
            <a:ext uri="{FF2B5EF4-FFF2-40B4-BE49-F238E27FC236}">
              <a16:creationId xmlns="" xmlns:a16="http://schemas.microsoft.com/office/drawing/2014/main" id="{00000000-0008-0000-0F00-00009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18097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160</xdr:row>
      <xdr:rowOff>85725</xdr:rowOff>
    </xdr:from>
    <xdr:ext cx="2420651" cy="1346700"/>
    <xdr:pic>
      <xdr:nvPicPr>
        <xdr:cNvPr id="407" name="Рисунок 406">
          <a:extLst>
            <a:ext uri="{FF2B5EF4-FFF2-40B4-BE49-F238E27FC236}">
              <a16:creationId xmlns="" xmlns:a16="http://schemas.microsoft.com/office/drawing/2014/main" id="{00000000-0008-0000-0F00-00009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19812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159</xdr:row>
      <xdr:rowOff>104774</xdr:rowOff>
    </xdr:from>
    <xdr:ext cx="2305051" cy="1679329"/>
    <xdr:pic>
      <xdr:nvPicPr>
        <xdr:cNvPr id="408" name="Рисунок 407">
          <a:extLst>
            <a:ext uri="{FF2B5EF4-FFF2-40B4-BE49-F238E27FC236}">
              <a16:creationId xmlns="" xmlns:a16="http://schemas.microsoft.com/office/drawing/2014/main" id="{00000000-0008-0000-0F00-00009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18097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191</xdr:row>
      <xdr:rowOff>85725</xdr:rowOff>
    </xdr:from>
    <xdr:ext cx="2420651" cy="1346700"/>
    <xdr:pic>
      <xdr:nvPicPr>
        <xdr:cNvPr id="410" name="Рисунок 409">
          <a:extLst>
            <a:ext uri="{FF2B5EF4-FFF2-40B4-BE49-F238E27FC236}">
              <a16:creationId xmlns="" xmlns:a16="http://schemas.microsoft.com/office/drawing/2014/main" id="{00000000-0008-0000-0F00-00009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19812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190</xdr:row>
      <xdr:rowOff>104774</xdr:rowOff>
    </xdr:from>
    <xdr:ext cx="2305051" cy="1679329"/>
    <xdr:pic>
      <xdr:nvPicPr>
        <xdr:cNvPr id="411" name="Рисунок 410">
          <a:extLst>
            <a:ext uri="{FF2B5EF4-FFF2-40B4-BE49-F238E27FC236}">
              <a16:creationId xmlns="" xmlns:a16="http://schemas.microsoft.com/office/drawing/2014/main" id="{00000000-0008-0000-0F00-00009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18097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222</xdr:row>
      <xdr:rowOff>85725</xdr:rowOff>
    </xdr:from>
    <xdr:ext cx="2420651" cy="1346700"/>
    <xdr:pic>
      <xdr:nvPicPr>
        <xdr:cNvPr id="413" name="Рисунок 412">
          <a:extLst>
            <a:ext uri="{FF2B5EF4-FFF2-40B4-BE49-F238E27FC236}">
              <a16:creationId xmlns="" xmlns:a16="http://schemas.microsoft.com/office/drawing/2014/main" id="{00000000-0008-0000-0F00-00009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19812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221</xdr:row>
      <xdr:rowOff>104774</xdr:rowOff>
    </xdr:from>
    <xdr:ext cx="2305051" cy="1679329"/>
    <xdr:pic>
      <xdr:nvPicPr>
        <xdr:cNvPr id="414" name="Рисунок 413">
          <a:extLst>
            <a:ext uri="{FF2B5EF4-FFF2-40B4-BE49-F238E27FC236}">
              <a16:creationId xmlns="" xmlns:a16="http://schemas.microsoft.com/office/drawing/2014/main" id="{00000000-0008-0000-0F00-00009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1809749"/>
          <a:ext cx="2305051" cy="1679329"/>
        </a:xfrm>
        <a:prstGeom prst="rect">
          <a:avLst/>
        </a:prstGeom>
      </xdr:spPr>
    </xdr:pic>
    <xdr:clientData/>
  </xdr:oneCellAnchor>
  <xdr:twoCellAnchor editAs="oneCell">
    <xdr:from>
      <xdr:col>3</xdr:col>
      <xdr:colOff>19050</xdr:colOff>
      <xdr:row>254</xdr:row>
      <xdr:rowOff>19050</xdr:rowOff>
    </xdr:from>
    <xdr:to>
      <xdr:col>3</xdr:col>
      <xdr:colOff>2445600</xdr:colOff>
      <xdr:row>259</xdr:row>
      <xdr:rowOff>175126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49349025"/>
          <a:ext cx="2426550" cy="1108576"/>
        </a:xfrm>
        <a:prstGeom prst="rect">
          <a:avLst/>
        </a:prstGeom>
      </xdr:spPr>
    </xdr:pic>
    <xdr:clientData/>
  </xdr:twoCellAnchor>
  <xdr:twoCellAnchor editAs="oneCell">
    <xdr:from>
      <xdr:col>3</xdr:col>
      <xdr:colOff>2478184</xdr:colOff>
      <xdr:row>253</xdr:row>
      <xdr:rowOff>133350</xdr:rowOff>
    </xdr:from>
    <xdr:to>
      <xdr:col>3</xdr:col>
      <xdr:colOff>4758130</xdr:colOff>
      <xdr:row>260</xdr:row>
      <xdr:rowOff>76200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F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4634" y="49272825"/>
          <a:ext cx="2279946" cy="1276350"/>
        </a:xfrm>
        <a:prstGeom prst="rect">
          <a:avLst/>
        </a:prstGeom>
      </xdr:spPr>
    </xdr:pic>
    <xdr:clientData/>
  </xdr:twoCellAnchor>
  <xdr:oneCellAnchor>
    <xdr:from>
      <xdr:col>3</xdr:col>
      <xdr:colOff>19050</xdr:colOff>
      <xdr:row>285</xdr:row>
      <xdr:rowOff>19050</xdr:rowOff>
    </xdr:from>
    <xdr:ext cx="2426550" cy="1108576"/>
    <xdr:pic>
      <xdr:nvPicPr>
        <xdr:cNvPr id="419" name="Рисунок 418">
          <a:extLst>
            <a:ext uri="{FF2B5EF4-FFF2-40B4-BE49-F238E27FC236}">
              <a16:creationId xmlns="" xmlns:a16="http://schemas.microsoft.com/office/drawing/2014/main" id="{00000000-0008-0000-0F00-0000A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49349025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284</xdr:row>
      <xdr:rowOff>133350</xdr:rowOff>
    </xdr:from>
    <xdr:ext cx="2279946" cy="1276350"/>
    <xdr:pic>
      <xdr:nvPicPr>
        <xdr:cNvPr id="420" name="Рисунок 419">
          <a:extLst>
            <a:ext uri="{FF2B5EF4-FFF2-40B4-BE49-F238E27FC236}">
              <a16:creationId xmlns="" xmlns:a16="http://schemas.microsoft.com/office/drawing/2014/main" id="{00000000-0008-0000-0F00-0000A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4634" y="49272825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316</xdr:row>
      <xdr:rowOff>95250</xdr:rowOff>
    </xdr:from>
    <xdr:ext cx="2426550" cy="1108576"/>
    <xdr:pic>
      <xdr:nvPicPr>
        <xdr:cNvPr id="422" name="Рисунок 421">
          <a:extLst>
            <a:ext uri="{FF2B5EF4-FFF2-40B4-BE49-F238E27FC236}">
              <a16:creationId xmlns="" xmlns:a16="http://schemas.microsoft.com/office/drawing/2014/main" id="{00000000-0008-0000-0F00-0000A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61236225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316</xdr:row>
      <xdr:rowOff>19050</xdr:rowOff>
    </xdr:from>
    <xdr:ext cx="2279946" cy="1276350"/>
    <xdr:pic>
      <xdr:nvPicPr>
        <xdr:cNvPr id="423" name="Рисунок 422">
          <a:extLst>
            <a:ext uri="{FF2B5EF4-FFF2-40B4-BE49-F238E27FC236}">
              <a16:creationId xmlns="" xmlns:a16="http://schemas.microsoft.com/office/drawing/2014/main" id="{00000000-0008-0000-0F00-0000A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4634" y="61160025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347</xdr:row>
      <xdr:rowOff>133350</xdr:rowOff>
    </xdr:from>
    <xdr:ext cx="2426550" cy="1108576"/>
    <xdr:pic>
      <xdr:nvPicPr>
        <xdr:cNvPr id="425" name="Рисунок 424">
          <a:extLst>
            <a:ext uri="{FF2B5EF4-FFF2-40B4-BE49-F238E27FC236}">
              <a16:creationId xmlns="" xmlns:a16="http://schemas.microsoft.com/office/drawing/2014/main" id="{00000000-0008-0000-0F00-0000A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67179825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347</xdr:row>
      <xdr:rowOff>38100</xdr:rowOff>
    </xdr:from>
    <xdr:ext cx="2279946" cy="1276350"/>
    <xdr:pic>
      <xdr:nvPicPr>
        <xdr:cNvPr id="426" name="Рисунок 425">
          <a:extLst>
            <a:ext uri="{FF2B5EF4-FFF2-40B4-BE49-F238E27FC236}">
              <a16:creationId xmlns="" xmlns:a16="http://schemas.microsoft.com/office/drawing/2014/main" id="{00000000-0008-0000-0F00-0000A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4634" y="67084575"/>
          <a:ext cx="2279946" cy="1276350"/>
        </a:xfrm>
        <a:prstGeom prst="rect">
          <a:avLst/>
        </a:prstGeom>
      </xdr:spPr>
    </xdr:pic>
    <xdr:clientData/>
  </xdr:oneCellAnchor>
  <xdr:twoCellAnchor editAs="oneCell">
    <xdr:from>
      <xdr:col>3</xdr:col>
      <xdr:colOff>790575</xdr:colOff>
      <xdr:row>383</xdr:row>
      <xdr:rowOff>123825</xdr:rowOff>
    </xdr:from>
    <xdr:to>
      <xdr:col>3</xdr:col>
      <xdr:colOff>3831395</xdr:colOff>
      <xdr:row>389</xdr:row>
      <xdr:rowOff>60825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0F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74028300"/>
          <a:ext cx="3040820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828675</xdr:colOff>
      <xdr:row>375</xdr:row>
      <xdr:rowOff>142874</xdr:rowOff>
    </xdr:from>
    <xdr:to>
      <xdr:col>3</xdr:col>
      <xdr:colOff>3679182</xdr:colOff>
      <xdr:row>382</xdr:row>
      <xdr:rowOff>171450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05125" y="72523349"/>
          <a:ext cx="2850507" cy="1362076"/>
        </a:xfrm>
        <a:prstGeom prst="rect">
          <a:avLst/>
        </a:prstGeom>
      </xdr:spPr>
    </xdr:pic>
    <xdr:clientData/>
  </xdr:twoCellAnchor>
  <xdr:oneCellAnchor>
    <xdr:from>
      <xdr:col>3</xdr:col>
      <xdr:colOff>790575</xdr:colOff>
      <xdr:row>414</xdr:row>
      <xdr:rowOff>123825</xdr:rowOff>
    </xdr:from>
    <xdr:ext cx="3040820" cy="1080000"/>
    <xdr:pic>
      <xdr:nvPicPr>
        <xdr:cNvPr id="428" name="Рисунок 427">
          <a:extLst>
            <a:ext uri="{FF2B5EF4-FFF2-40B4-BE49-F238E27FC236}">
              <a16:creationId xmlns="" xmlns:a16="http://schemas.microsoft.com/office/drawing/2014/main" id="{00000000-0008-0000-0F00-0000A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74028300"/>
          <a:ext cx="3040820" cy="1080000"/>
        </a:xfrm>
        <a:prstGeom prst="rect">
          <a:avLst/>
        </a:prstGeom>
      </xdr:spPr>
    </xdr:pic>
    <xdr:clientData/>
  </xdr:oneCellAnchor>
  <xdr:oneCellAnchor>
    <xdr:from>
      <xdr:col>3</xdr:col>
      <xdr:colOff>828675</xdr:colOff>
      <xdr:row>406</xdr:row>
      <xdr:rowOff>142874</xdr:rowOff>
    </xdr:from>
    <xdr:ext cx="2850507" cy="1362076"/>
    <xdr:pic>
      <xdr:nvPicPr>
        <xdr:cNvPr id="429" name="Рисунок 428">
          <a:extLst>
            <a:ext uri="{FF2B5EF4-FFF2-40B4-BE49-F238E27FC236}">
              <a16:creationId xmlns="" xmlns:a16="http://schemas.microsoft.com/office/drawing/2014/main" id="{00000000-0008-0000-0F00-0000A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05125" y="72523349"/>
          <a:ext cx="2850507" cy="1362076"/>
        </a:xfrm>
        <a:prstGeom prst="rect">
          <a:avLst/>
        </a:prstGeom>
      </xdr:spPr>
    </xdr:pic>
    <xdr:clientData/>
  </xdr:oneCellAnchor>
  <xdr:twoCellAnchor editAs="oneCell">
    <xdr:from>
      <xdr:col>3</xdr:col>
      <xdr:colOff>2419349</xdr:colOff>
      <xdr:row>439</xdr:row>
      <xdr:rowOff>171450</xdr:rowOff>
    </xdr:from>
    <xdr:to>
      <xdr:col>3</xdr:col>
      <xdr:colOff>4703462</xdr:colOff>
      <xdr:row>445</xdr:row>
      <xdr:rowOff>127500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95799" y="84743925"/>
          <a:ext cx="2284113" cy="10990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</xdr:colOff>
      <xdr:row>439</xdr:row>
      <xdr:rowOff>152400</xdr:rowOff>
    </xdr:from>
    <xdr:to>
      <xdr:col>3</xdr:col>
      <xdr:colOff>2365226</xdr:colOff>
      <xdr:row>446</xdr:row>
      <xdr:rowOff>89401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F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599" y="84724875"/>
          <a:ext cx="2308077" cy="1270501"/>
        </a:xfrm>
        <a:prstGeom prst="rect">
          <a:avLst/>
        </a:prstGeom>
      </xdr:spPr>
    </xdr:pic>
    <xdr:clientData/>
  </xdr:twoCellAnchor>
  <xdr:oneCellAnchor>
    <xdr:from>
      <xdr:col>3</xdr:col>
      <xdr:colOff>2428874</xdr:colOff>
      <xdr:row>471</xdr:row>
      <xdr:rowOff>104775</xdr:rowOff>
    </xdr:from>
    <xdr:ext cx="2284113" cy="1099050"/>
    <xdr:pic>
      <xdr:nvPicPr>
        <xdr:cNvPr id="431" name="Рисунок 430">
          <a:extLst>
            <a:ext uri="{FF2B5EF4-FFF2-40B4-BE49-F238E27FC236}">
              <a16:creationId xmlns="" xmlns:a16="http://schemas.microsoft.com/office/drawing/2014/main" id="{00000000-0008-0000-0F00-0000A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05324" y="90773250"/>
          <a:ext cx="2284113" cy="109905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471</xdr:row>
      <xdr:rowOff>85725</xdr:rowOff>
    </xdr:from>
    <xdr:ext cx="2308077" cy="1270501"/>
    <xdr:pic>
      <xdr:nvPicPr>
        <xdr:cNvPr id="432" name="Рисунок 431">
          <a:extLst>
            <a:ext uri="{FF2B5EF4-FFF2-40B4-BE49-F238E27FC236}">
              <a16:creationId xmlns="" xmlns:a16="http://schemas.microsoft.com/office/drawing/2014/main" id="{00000000-0008-0000-0F00-0000B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90754200"/>
          <a:ext cx="2308077" cy="1270501"/>
        </a:xfrm>
        <a:prstGeom prst="rect">
          <a:avLst/>
        </a:prstGeom>
      </xdr:spPr>
    </xdr:pic>
    <xdr:clientData/>
  </xdr:oneCellAnchor>
  <xdr:twoCellAnchor editAs="oneCell">
    <xdr:from>
      <xdr:col>3</xdr:col>
      <xdr:colOff>790575</xdr:colOff>
      <xdr:row>507</xdr:row>
      <xdr:rowOff>100884</xdr:rowOff>
    </xdr:from>
    <xdr:to>
      <xdr:col>3</xdr:col>
      <xdr:colOff>3914775</xdr:colOff>
      <xdr:row>514</xdr:row>
      <xdr:rowOff>175126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97627359"/>
          <a:ext cx="3124200" cy="1407742"/>
        </a:xfrm>
        <a:prstGeom prst="rect">
          <a:avLst/>
        </a:prstGeom>
      </xdr:spPr>
    </xdr:pic>
    <xdr:clientData/>
  </xdr:twoCellAnchor>
  <xdr:twoCellAnchor editAs="oneCell">
    <xdr:from>
      <xdr:col>3</xdr:col>
      <xdr:colOff>771526</xdr:colOff>
      <xdr:row>499</xdr:row>
      <xdr:rowOff>76200</xdr:rowOff>
    </xdr:from>
    <xdr:to>
      <xdr:col>3</xdr:col>
      <xdr:colOff>3945949</xdr:colOff>
      <xdr:row>507</xdr:row>
      <xdr:rowOff>38100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7976" y="96078675"/>
          <a:ext cx="3174423" cy="1485900"/>
        </a:xfrm>
        <a:prstGeom prst="rect">
          <a:avLst/>
        </a:prstGeom>
      </xdr:spPr>
    </xdr:pic>
    <xdr:clientData/>
  </xdr:twoCellAnchor>
  <xdr:oneCellAnchor>
    <xdr:from>
      <xdr:col>3</xdr:col>
      <xdr:colOff>60353</xdr:colOff>
      <xdr:row>1043</xdr:row>
      <xdr:rowOff>91167</xdr:rowOff>
    </xdr:from>
    <xdr:ext cx="4680000" cy="2632500"/>
    <xdr:pic>
      <xdr:nvPicPr>
        <xdr:cNvPr id="433" name="Рисунок 432">
          <a:extLst>
            <a:ext uri="{FF2B5EF4-FFF2-40B4-BE49-F238E27FC236}">
              <a16:creationId xmlns="" xmlns:a16="http://schemas.microsoft.com/office/drawing/2014/main" id="{00000000-0008-0000-0F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3" y="99141642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53472</xdr:colOff>
      <xdr:row>1008</xdr:row>
      <xdr:rowOff>62751</xdr:rowOff>
    </xdr:from>
    <xdr:ext cx="4680000" cy="3305822"/>
    <xdr:pic>
      <xdr:nvPicPr>
        <xdr:cNvPr id="434" name="Рисунок 433">
          <a:extLst>
            <a:ext uri="{FF2B5EF4-FFF2-40B4-BE49-F238E27FC236}">
              <a16:creationId xmlns="" xmlns:a16="http://schemas.microsoft.com/office/drawing/2014/main" id="{00000000-0008-0000-0F00-0000B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922" y="92445726"/>
          <a:ext cx="4680000" cy="3305822"/>
        </a:xfrm>
        <a:prstGeom prst="rect">
          <a:avLst/>
        </a:prstGeom>
      </xdr:spPr>
    </xdr:pic>
    <xdr:clientData/>
  </xdr:oneCellAnchor>
  <xdr:oneCellAnchor>
    <xdr:from>
      <xdr:col>3</xdr:col>
      <xdr:colOff>57795</xdr:colOff>
      <xdr:row>977</xdr:row>
      <xdr:rowOff>61636</xdr:rowOff>
    </xdr:from>
    <xdr:ext cx="4680000" cy="3453089"/>
    <xdr:pic>
      <xdr:nvPicPr>
        <xdr:cNvPr id="435" name="Рисунок 434">
          <a:extLst>
            <a:ext uri="{FF2B5EF4-FFF2-40B4-BE49-F238E27FC236}">
              <a16:creationId xmlns="" xmlns:a16="http://schemas.microsoft.com/office/drawing/2014/main" id="{00000000-0008-0000-0F00-0000B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4245" y="86539111"/>
          <a:ext cx="4680000" cy="3453089"/>
        </a:xfrm>
        <a:prstGeom prst="rect">
          <a:avLst/>
        </a:prstGeom>
      </xdr:spPr>
    </xdr:pic>
    <xdr:clientData/>
  </xdr:oneCellAnchor>
  <xdr:oneCellAnchor>
    <xdr:from>
      <xdr:col>3</xdr:col>
      <xdr:colOff>50912</xdr:colOff>
      <xdr:row>949</xdr:row>
      <xdr:rowOff>100777</xdr:rowOff>
    </xdr:from>
    <xdr:ext cx="4680000" cy="2632500"/>
    <xdr:pic>
      <xdr:nvPicPr>
        <xdr:cNvPr id="436" name="Рисунок 435">
          <a:extLst>
            <a:ext uri="{FF2B5EF4-FFF2-40B4-BE49-F238E27FC236}">
              <a16:creationId xmlns="" xmlns:a16="http://schemas.microsoft.com/office/drawing/2014/main" id="{00000000-0008-0000-0F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362" y="81244252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51875</xdr:colOff>
      <xdr:row>918</xdr:row>
      <xdr:rowOff>78441</xdr:rowOff>
    </xdr:from>
    <xdr:ext cx="4680000" cy="2655234"/>
    <xdr:pic>
      <xdr:nvPicPr>
        <xdr:cNvPr id="437" name="Рисунок 436">
          <a:extLst>
            <a:ext uri="{FF2B5EF4-FFF2-40B4-BE49-F238E27FC236}">
              <a16:creationId xmlns="" xmlns:a16="http://schemas.microsoft.com/office/drawing/2014/main" id="{00000000-0008-0000-0F00-0000B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8325" y="75316416"/>
          <a:ext cx="4680000" cy="2655234"/>
        </a:xfrm>
        <a:prstGeom prst="rect">
          <a:avLst/>
        </a:prstGeom>
      </xdr:spPr>
    </xdr:pic>
    <xdr:clientData/>
  </xdr:oneCellAnchor>
  <xdr:oneCellAnchor>
    <xdr:from>
      <xdr:col>3</xdr:col>
      <xdr:colOff>52836</xdr:colOff>
      <xdr:row>885</xdr:row>
      <xdr:rowOff>2800</xdr:rowOff>
    </xdr:from>
    <xdr:ext cx="4680000" cy="3091704"/>
    <xdr:pic>
      <xdr:nvPicPr>
        <xdr:cNvPr id="438" name="Рисунок 437">
          <a:extLst>
            <a:ext uri="{FF2B5EF4-FFF2-40B4-BE49-F238E27FC236}">
              <a16:creationId xmlns="" xmlns:a16="http://schemas.microsoft.com/office/drawing/2014/main" id="{00000000-0008-0000-0F00-0000B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286" y="68954275"/>
          <a:ext cx="4680000" cy="3091704"/>
        </a:xfrm>
        <a:prstGeom prst="rect">
          <a:avLst/>
        </a:prstGeom>
      </xdr:spPr>
    </xdr:pic>
    <xdr:clientData/>
  </xdr:oneCellAnchor>
  <xdr:oneCellAnchor>
    <xdr:from>
      <xdr:col>3</xdr:col>
      <xdr:colOff>50997</xdr:colOff>
      <xdr:row>853</xdr:row>
      <xdr:rowOff>80683</xdr:rowOff>
    </xdr:from>
    <xdr:ext cx="4680000" cy="3135294"/>
    <xdr:pic>
      <xdr:nvPicPr>
        <xdr:cNvPr id="439" name="Рисунок 438">
          <a:extLst>
            <a:ext uri="{FF2B5EF4-FFF2-40B4-BE49-F238E27FC236}">
              <a16:creationId xmlns="" xmlns:a16="http://schemas.microsoft.com/office/drawing/2014/main" id="{00000000-0008-0000-0F00-0000B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7447" y="62936158"/>
          <a:ext cx="4680000" cy="3135294"/>
        </a:xfrm>
        <a:prstGeom prst="rect">
          <a:avLst/>
        </a:prstGeom>
      </xdr:spPr>
    </xdr:pic>
    <xdr:clientData/>
  </xdr:oneCellAnchor>
  <xdr:oneCellAnchor>
    <xdr:from>
      <xdr:col>3</xdr:col>
      <xdr:colOff>34589</xdr:colOff>
      <xdr:row>821</xdr:row>
      <xdr:rowOff>182095</xdr:rowOff>
    </xdr:from>
    <xdr:ext cx="4680000" cy="3284092"/>
    <xdr:pic>
      <xdr:nvPicPr>
        <xdr:cNvPr id="440" name="Рисунок 439">
          <a:extLst>
            <a:ext uri="{FF2B5EF4-FFF2-40B4-BE49-F238E27FC236}">
              <a16:creationId xmlns="" xmlns:a16="http://schemas.microsoft.com/office/drawing/2014/main" id="{00000000-0008-0000-0F00-0000B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1039" y="56941570"/>
          <a:ext cx="4680000" cy="3284092"/>
        </a:xfrm>
        <a:prstGeom prst="rect">
          <a:avLst/>
        </a:prstGeom>
      </xdr:spPr>
    </xdr:pic>
    <xdr:clientData/>
  </xdr:oneCellAnchor>
  <xdr:oneCellAnchor>
    <xdr:from>
      <xdr:col>3</xdr:col>
      <xdr:colOff>51800</xdr:colOff>
      <xdr:row>790</xdr:row>
      <xdr:rowOff>138949</xdr:rowOff>
    </xdr:from>
    <xdr:ext cx="4680000" cy="3232901"/>
    <xdr:pic>
      <xdr:nvPicPr>
        <xdr:cNvPr id="441" name="Рисунок 440">
          <a:extLst>
            <a:ext uri="{FF2B5EF4-FFF2-40B4-BE49-F238E27FC236}">
              <a16:creationId xmlns="" xmlns:a16="http://schemas.microsoft.com/office/drawing/2014/main" id="{00000000-0008-0000-0F00-0000B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8250" y="50992924"/>
          <a:ext cx="4680000" cy="3232901"/>
        </a:xfrm>
        <a:prstGeom prst="rect">
          <a:avLst/>
        </a:prstGeom>
      </xdr:spPr>
    </xdr:pic>
    <xdr:clientData/>
  </xdr:oneCellAnchor>
  <xdr:oneCellAnchor>
    <xdr:from>
      <xdr:col>3</xdr:col>
      <xdr:colOff>54443</xdr:colOff>
      <xdr:row>759</xdr:row>
      <xdr:rowOff>142872</xdr:rowOff>
    </xdr:from>
    <xdr:ext cx="4680000" cy="3564804"/>
    <xdr:pic>
      <xdr:nvPicPr>
        <xdr:cNvPr id="442" name="Рисунок 441">
          <a:extLst>
            <a:ext uri="{FF2B5EF4-FFF2-40B4-BE49-F238E27FC236}">
              <a16:creationId xmlns="" xmlns:a16="http://schemas.microsoft.com/office/drawing/2014/main" id="{00000000-0008-0000-0F00-0000B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0893" y="45091347"/>
          <a:ext cx="4680000" cy="3564804"/>
        </a:xfrm>
        <a:prstGeom prst="rect">
          <a:avLst/>
        </a:prstGeom>
      </xdr:spPr>
    </xdr:pic>
    <xdr:clientData/>
  </xdr:oneCellAnchor>
  <xdr:oneCellAnchor>
    <xdr:from>
      <xdr:col>3</xdr:col>
      <xdr:colOff>58767</xdr:colOff>
      <xdr:row>728</xdr:row>
      <xdr:rowOff>66110</xdr:rowOff>
    </xdr:from>
    <xdr:ext cx="4680000" cy="3616485"/>
    <xdr:pic>
      <xdr:nvPicPr>
        <xdr:cNvPr id="443" name="Рисунок 442">
          <a:extLst>
            <a:ext uri="{FF2B5EF4-FFF2-40B4-BE49-F238E27FC236}">
              <a16:creationId xmlns="" xmlns:a16="http://schemas.microsoft.com/office/drawing/2014/main" id="{00000000-0008-0000-0F00-0000B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5217" y="39109085"/>
          <a:ext cx="4680000" cy="3616485"/>
        </a:xfrm>
        <a:prstGeom prst="rect">
          <a:avLst/>
        </a:prstGeom>
      </xdr:spPr>
    </xdr:pic>
    <xdr:clientData/>
  </xdr:oneCellAnchor>
  <xdr:oneCellAnchor>
    <xdr:from>
      <xdr:col>3</xdr:col>
      <xdr:colOff>51882</xdr:colOff>
      <xdr:row>696</xdr:row>
      <xdr:rowOff>130880</xdr:rowOff>
    </xdr:from>
    <xdr:ext cx="4680000" cy="3744000"/>
    <xdr:pic>
      <xdr:nvPicPr>
        <xdr:cNvPr id="444" name="Рисунок 443">
          <a:extLst>
            <a:ext uri="{FF2B5EF4-FFF2-40B4-BE49-F238E27FC236}">
              <a16:creationId xmlns="" xmlns:a16="http://schemas.microsoft.com/office/drawing/2014/main" id="{00000000-0008-0000-0F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332" y="33077855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56204</xdr:colOff>
      <xdr:row>665</xdr:row>
      <xdr:rowOff>145854</xdr:rowOff>
    </xdr:from>
    <xdr:ext cx="4680000" cy="3744000"/>
    <xdr:pic>
      <xdr:nvPicPr>
        <xdr:cNvPr id="445" name="Рисунок 444">
          <a:extLst>
            <a:ext uri="{FF2B5EF4-FFF2-40B4-BE49-F238E27FC236}">
              <a16:creationId xmlns="" xmlns:a16="http://schemas.microsoft.com/office/drawing/2014/main" id="{00000000-0008-0000-0F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654" y="27187329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419116</xdr:colOff>
      <xdr:row>634</xdr:row>
      <xdr:rowOff>150176</xdr:rowOff>
    </xdr:from>
    <xdr:ext cx="3960000" cy="3810622"/>
    <xdr:pic>
      <xdr:nvPicPr>
        <xdr:cNvPr id="446" name="Рисунок 445">
          <a:extLst>
            <a:ext uri="{FF2B5EF4-FFF2-40B4-BE49-F238E27FC236}">
              <a16:creationId xmlns="" xmlns:a16="http://schemas.microsoft.com/office/drawing/2014/main" id="{00000000-0008-0000-0F00-0000B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5566" y="21286151"/>
          <a:ext cx="3960000" cy="3810622"/>
        </a:xfrm>
        <a:prstGeom prst="rect">
          <a:avLst/>
        </a:prstGeom>
      </xdr:spPr>
    </xdr:pic>
    <xdr:clientData/>
  </xdr:oneCellAnchor>
  <xdr:oneCellAnchor>
    <xdr:from>
      <xdr:col>3</xdr:col>
      <xdr:colOff>493060</xdr:colOff>
      <xdr:row>541</xdr:row>
      <xdr:rowOff>168088</xdr:rowOff>
    </xdr:from>
    <xdr:ext cx="3780000" cy="3780000"/>
    <xdr:pic>
      <xdr:nvPicPr>
        <xdr:cNvPr id="447" name="Рисунок 446">
          <a:extLst>
            <a:ext uri="{FF2B5EF4-FFF2-40B4-BE49-F238E27FC236}">
              <a16:creationId xmlns="" xmlns:a16="http://schemas.microsoft.com/office/drawing/2014/main" id="{00000000-0008-0000-0F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9510" y="3587563"/>
          <a:ext cx="3780000" cy="3780000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533</xdr:row>
      <xdr:rowOff>85725</xdr:rowOff>
    </xdr:from>
    <xdr:ext cx="2420651" cy="1346700"/>
    <xdr:pic>
      <xdr:nvPicPr>
        <xdr:cNvPr id="448" name="Рисунок 447">
          <a:extLst>
            <a:ext uri="{FF2B5EF4-FFF2-40B4-BE49-F238E27FC236}">
              <a16:creationId xmlns="" xmlns:a16="http://schemas.microsoft.com/office/drawing/2014/main" id="{00000000-0008-0000-0F00-0000C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19812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532</xdr:row>
      <xdr:rowOff>104774</xdr:rowOff>
    </xdr:from>
    <xdr:ext cx="2305051" cy="1679329"/>
    <xdr:pic>
      <xdr:nvPicPr>
        <xdr:cNvPr id="449" name="Рисунок 448">
          <a:extLst>
            <a:ext uri="{FF2B5EF4-FFF2-40B4-BE49-F238E27FC236}">
              <a16:creationId xmlns="" xmlns:a16="http://schemas.microsoft.com/office/drawing/2014/main" id="{00000000-0008-0000-0F00-0000C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18097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493060</xdr:colOff>
      <xdr:row>572</xdr:row>
      <xdr:rowOff>168088</xdr:rowOff>
    </xdr:from>
    <xdr:ext cx="3780000" cy="3780000"/>
    <xdr:pic>
      <xdr:nvPicPr>
        <xdr:cNvPr id="450" name="Рисунок 449">
          <a:extLst>
            <a:ext uri="{FF2B5EF4-FFF2-40B4-BE49-F238E27FC236}">
              <a16:creationId xmlns="" xmlns:a16="http://schemas.microsoft.com/office/drawing/2014/main" id="{00000000-0008-0000-0F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9510" y="9493063"/>
          <a:ext cx="3780000" cy="3780000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564</xdr:row>
      <xdr:rowOff>85725</xdr:rowOff>
    </xdr:from>
    <xdr:ext cx="2420651" cy="1346700"/>
    <xdr:pic>
      <xdr:nvPicPr>
        <xdr:cNvPr id="451" name="Рисунок 450">
          <a:extLst>
            <a:ext uri="{FF2B5EF4-FFF2-40B4-BE49-F238E27FC236}">
              <a16:creationId xmlns="" xmlns:a16="http://schemas.microsoft.com/office/drawing/2014/main" id="{00000000-0008-0000-0F00-0000C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78867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563</xdr:row>
      <xdr:rowOff>104774</xdr:rowOff>
    </xdr:from>
    <xdr:ext cx="2305051" cy="1679329"/>
    <xdr:pic>
      <xdr:nvPicPr>
        <xdr:cNvPr id="452" name="Рисунок 451">
          <a:extLst>
            <a:ext uri="{FF2B5EF4-FFF2-40B4-BE49-F238E27FC236}">
              <a16:creationId xmlns="" xmlns:a16="http://schemas.microsoft.com/office/drawing/2014/main" id="{00000000-0008-0000-0F00-0000C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77152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493060</xdr:colOff>
      <xdr:row>603</xdr:row>
      <xdr:rowOff>168088</xdr:rowOff>
    </xdr:from>
    <xdr:ext cx="3780000" cy="3780000"/>
    <xdr:pic>
      <xdr:nvPicPr>
        <xdr:cNvPr id="453" name="Рисунок 452">
          <a:extLst>
            <a:ext uri="{FF2B5EF4-FFF2-40B4-BE49-F238E27FC236}">
              <a16:creationId xmlns="" xmlns:a16="http://schemas.microsoft.com/office/drawing/2014/main" id="{00000000-0008-0000-0F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9510" y="15398563"/>
          <a:ext cx="3780000" cy="3780000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595</xdr:row>
      <xdr:rowOff>85725</xdr:rowOff>
    </xdr:from>
    <xdr:ext cx="2420651" cy="1346700"/>
    <xdr:pic>
      <xdr:nvPicPr>
        <xdr:cNvPr id="454" name="Рисунок 453">
          <a:extLst>
            <a:ext uri="{FF2B5EF4-FFF2-40B4-BE49-F238E27FC236}">
              <a16:creationId xmlns="" xmlns:a16="http://schemas.microsoft.com/office/drawing/2014/main" id="{00000000-0008-0000-0F00-0000C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137922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594</xdr:row>
      <xdr:rowOff>104774</xdr:rowOff>
    </xdr:from>
    <xdr:ext cx="2305051" cy="1679329"/>
    <xdr:pic>
      <xdr:nvPicPr>
        <xdr:cNvPr id="455" name="Рисунок 454">
          <a:extLst>
            <a:ext uri="{FF2B5EF4-FFF2-40B4-BE49-F238E27FC236}">
              <a16:creationId xmlns="" xmlns:a16="http://schemas.microsoft.com/office/drawing/2014/main" id="{00000000-0008-0000-0F00-0000C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136207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626</xdr:row>
      <xdr:rowOff>85725</xdr:rowOff>
    </xdr:from>
    <xdr:ext cx="2420651" cy="1346700"/>
    <xdr:pic>
      <xdr:nvPicPr>
        <xdr:cNvPr id="456" name="Рисунок 455">
          <a:extLst>
            <a:ext uri="{FF2B5EF4-FFF2-40B4-BE49-F238E27FC236}">
              <a16:creationId xmlns="" xmlns:a16="http://schemas.microsoft.com/office/drawing/2014/main" id="{00000000-0008-0000-0F00-0000C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196977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625</xdr:row>
      <xdr:rowOff>104774</xdr:rowOff>
    </xdr:from>
    <xdr:ext cx="2305051" cy="1679329"/>
    <xdr:pic>
      <xdr:nvPicPr>
        <xdr:cNvPr id="457" name="Рисунок 456">
          <a:extLst>
            <a:ext uri="{FF2B5EF4-FFF2-40B4-BE49-F238E27FC236}">
              <a16:creationId xmlns="" xmlns:a16="http://schemas.microsoft.com/office/drawing/2014/main" id="{00000000-0008-0000-0F00-0000C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195262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657</xdr:row>
      <xdr:rowOff>85725</xdr:rowOff>
    </xdr:from>
    <xdr:ext cx="2420651" cy="1346700"/>
    <xdr:pic>
      <xdr:nvPicPr>
        <xdr:cNvPr id="458" name="Рисунок 457">
          <a:extLst>
            <a:ext uri="{FF2B5EF4-FFF2-40B4-BE49-F238E27FC236}">
              <a16:creationId xmlns="" xmlns:a16="http://schemas.microsoft.com/office/drawing/2014/main" id="{00000000-0008-0000-0F00-0000C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256032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656</xdr:row>
      <xdr:rowOff>104774</xdr:rowOff>
    </xdr:from>
    <xdr:ext cx="2305051" cy="1679329"/>
    <xdr:pic>
      <xdr:nvPicPr>
        <xdr:cNvPr id="459" name="Рисунок 458">
          <a:extLst>
            <a:ext uri="{FF2B5EF4-FFF2-40B4-BE49-F238E27FC236}">
              <a16:creationId xmlns="" xmlns:a16="http://schemas.microsoft.com/office/drawing/2014/main" id="{00000000-0008-0000-0F00-0000C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254317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688</xdr:row>
      <xdr:rowOff>85725</xdr:rowOff>
    </xdr:from>
    <xdr:ext cx="2420651" cy="1346700"/>
    <xdr:pic>
      <xdr:nvPicPr>
        <xdr:cNvPr id="460" name="Рисунок 459">
          <a:extLst>
            <a:ext uri="{FF2B5EF4-FFF2-40B4-BE49-F238E27FC236}">
              <a16:creationId xmlns="" xmlns:a16="http://schemas.microsoft.com/office/drawing/2014/main" id="{00000000-0008-0000-0F00-0000C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315087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687</xdr:row>
      <xdr:rowOff>104774</xdr:rowOff>
    </xdr:from>
    <xdr:ext cx="2305051" cy="1679329"/>
    <xdr:pic>
      <xdr:nvPicPr>
        <xdr:cNvPr id="461" name="Рисунок 460">
          <a:extLst>
            <a:ext uri="{FF2B5EF4-FFF2-40B4-BE49-F238E27FC236}">
              <a16:creationId xmlns="" xmlns:a16="http://schemas.microsoft.com/office/drawing/2014/main" id="{00000000-0008-0000-0F00-0000C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313372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719</xdr:row>
      <xdr:rowOff>85725</xdr:rowOff>
    </xdr:from>
    <xdr:ext cx="2420651" cy="1346700"/>
    <xdr:pic>
      <xdr:nvPicPr>
        <xdr:cNvPr id="462" name="Рисунок 461">
          <a:extLst>
            <a:ext uri="{FF2B5EF4-FFF2-40B4-BE49-F238E27FC236}">
              <a16:creationId xmlns="" xmlns:a16="http://schemas.microsoft.com/office/drawing/2014/main" id="{00000000-0008-0000-0F00-0000C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374142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718</xdr:row>
      <xdr:rowOff>104774</xdr:rowOff>
    </xdr:from>
    <xdr:ext cx="2305051" cy="1679329"/>
    <xdr:pic>
      <xdr:nvPicPr>
        <xdr:cNvPr id="463" name="Рисунок 462">
          <a:extLst>
            <a:ext uri="{FF2B5EF4-FFF2-40B4-BE49-F238E27FC236}">
              <a16:creationId xmlns="" xmlns:a16="http://schemas.microsoft.com/office/drawing/2014/main" id="{00000000-0008-0000-0F00-0000C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372427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2340013</xdr:colOff>
      <xdr:row>750</xdr:row>
      <xdr:rowOff>85725</xdr:rowOff>
    </xdr:from>
    <xdr:ext cx="2420651" cy="1346700"/>
    <xdr:pic>
      <xdr:nvPicPr>
        <xdr:cNvPr id="464" name="Рисунок 463">
          <a:extLst>
            <a:ext uri="{FF2B5EF4-FFF2-40B4-BE49-F238E27FC236}">
              <a16:creationId xmlns="" xmlns:a16="http://schemas.microsoft.com/office/drawing/2014/main" id="{00000000-0008-0000-0F00-0000D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3" y="4331970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749</xdr:row>
      <xdr:rowOff>104774</xdr:rowOff>
    </xdr:from>
    <xdr:ext cx="2305051" cy="1679329"/>
    <xdr:pic>
      <xdr:nvPicPr>
        <xdr:cNvPr id="465" name="Рисунок 464">
          <a:extLst>
            <a:ext uri="{FF2B5EF4-FFF2-40B4-BE49-F238E27FC236}">
              <a16:creationId xmlns="" xmlns:a16="http://schemas.microsoft.com/office/drawing/2014/main" id="{00000000-0008-0000-0F00-0000D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4" y="4314824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782</xdr:row>
      <xdr:rowOff>19050</xdr:rowOff>
    </xdr:from>
    <xdr:ext cx="2426550" cy="1108576"/>
    <xdr:pic>
      <xdr:nvPicPr>
        <xdr:cNvPr id="466" name="Рисунок 465">
          <a:extLst>
            <a:ext uri="{FF2B5EF4-FFF2-40B4-BE49-F238E27FC236}">
              <a16:creationId xmlns="" xmlns:a16="http://schemas.microsoft.com/office/drawing/2014/main" id="{00000000-0008-0000-0F00-0000D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49349025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781</xdr:row>
      <xdr:rowOff>133350</xdr:rowOff>
    </xdr:from>
    <xdr:ext cx="2279946" cy="1276350"/>
    <xdr:pic>
      <xdr:nvPicPr>
        <xdr:cNvPr id="467" name="Рисунок 466">
          <a:extLst>
            <a:ext uri="{FF2B5EF4-FFF2-40B4-BE49-F238E27FC236}">
              <a16:creationId xmlns="" xmlns:a16="http://schemas.microsoft.com/office/drawing/2014/main" id="{00000000-0008-0000-0F00-0000D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4634" y="49272825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813</xdr:row>
      <xdr:rowOff>19050</xdr:rowOff>
    </xdr:from>
    <xdr:ext cx="2426550" cy="1108576"/>
    <xdr:pic>
      <xdr:nvPicPr>
        <xdr:cNvPr id="468" name="Рисунок 467">
          <a:extLst>
            <a:ext uri="{FF2B5EF4-FFF2-40B4-BE49-F238E27FC236}">
              <a16:creationId xmlns="" xmlns:a16="http://schemas.microsoft.com/office/drawing/2014/main" id="{00000000-0008-0000-0F00-0000D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55254525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812</xdr:row>
      <xdr:rowOff>133350</xdr:rowOff>
    </xdr:from>
    <xdr:ext cx="2279946" cy="1276350"/>
    <xdr:pic>
      <xdr:nvPicPr>
        <xdr:cNvPr id="469" name="Рисунок 468">
          <a:extLst>
            <a:ext uri="{FF2B5EF4-FFF2-40B4-BE49-F238E27FC236}">
              <a16:creationId xmlns="" xmlns:a16="http://schemas.microsoft.com/office/drawing/2014/main" id="{00000000-0008-0000-0F00-0000D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4634" y="55178325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844</xdr:row>
      <xdr:rowOff>95250</xdr:rowOff>
    </xdr:from>
    <xdr:ext cx="2426550" cy="1108576"/>
    <xdr:pic>
      <xdr:nvPicPr>
        <xdr:cNvPr id="470" name="Рисунок 469">
          <a:extLst>
            <a:ext uri="{FF2B5EF4-FFF2-40B4-BE49-F238E27FC236}">
              <a16:creationId xmlns="" xmlns:a16="http://schemas.microsoft.com/office/drawing/2014/main" id="{00000000-0008-0000-0F00-0000D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61236225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844</xdr:row>
      <xdr:rowOff>19050</xdr:rowOff>
    </xdr:from>
    <xdr:ext cx="2279946" cy="1276350"/>
    <xdr:pic>
      <xdr:nvPicPr>
        <xdr:cNvPr id="471" name="Рисунок 470">
          <a:extLst>
            <a:ext uri="{FF2B5EF4-FFF2-40B4-BE49-F238E27FC236}">
              <a16:creationId xmlns="" xmlns:a16="http://schemas.microsoft.com/office/drawing/2014/main" id="{00000000-0008-0000-0F00-0000D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4634" y="61160025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875</xdr:row>
      <xdr:rowOff>133350</xdr:rowOff>
    </xdr:from>
    <xdr:ext cx="2426550" cy="1108576"/>
    <xdr:pic>
      <xdr:nvPicPr>
        <xdr:cNvPr id="472" name="Рисунок 471">
          <a:extLst>
            <a:ext uri="{FF2B5EF4-FFF2-40B4-BE49-F238E27FC236}">
              <a16:creationId xmlns="" xmlns:a16="http://schemas.microsoft.com/office/drawing/2014/main" id="{00000000-0008-0000-0F00-0000D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67179825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875</xdr:row>
      <xdr:rowOff>38100</xdr:rowOff>
    </xdr:from>
    <xdr:ext cx="2279946" cy="1276350"/>
    <xdr:pic>
      <xdr:nvPicPr>
        <xdr:cNvPr id="473" name="Рисунок 472">
          <a:extLst>
            <a:ext uri="{FF2B5EF4-FFF2-40B4-BE49-F238E27FC236}">
              <a16:creationId xmlns="" xmlns:a16="http://schemas.microsoft.com/office/drawing/2014/main" id="{00000000-0008-0000-0F00-0000D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4634" y="67084575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911</xdr:row>
      <xdr:rowOff>123825</xdr:rowOff>
    </xdr:from>
    <xdr:ext cx="3040820" cy="1080000"/>
    <xdr:pic>
      <xdr:nvPicPr>
        <xdr:cNvPr id="474" name="Рисунок 473">
          <a:extLst>
            <a:ext uri="{FF2B5EF4-FFF2-40B4-BE49-F238E27FC236}">
              <a16:creationId xmlns="" xmlns:a16="http://schemas.microsoft.com/office/drawing/2014/main" id="{00000000-0008-0000-0F00-0000D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74028300"/>
          <a:ext cx="3040820" cy="1080000"/>
        </a:xfrm>
        <a:prstGeom prst="rect">
          <a:avLst/>
        </a:prstGeom>
      </xdr:spPr>
    </xdr:pic>
    <xdr:clientData/>
  </xdr:oneCellAnchor>
  <xdr:oneCellAnchor>
    <xdr:from>
      <xdr:col>3</xdr:col>
      <xdr:colOff>828675</xdr:colOff>
      <xdr:row>903</xdr:row>
      <xdr:rowOff>142874</xdr:rowOff>
    </xdr:from>
    <xdr:ext cx="2850507" cy="1362076"/>
    <xdr:pic>
      <xdr:nvPicPr>
        <xdr:cNvPr id="475" name="Рисунок 474">
          <a:extLst>
            <a:ext uri="{FF2B5EF4-FFF2-40B4-BE49-F238E27FC236}">
              <a16:creationId xmlns="" xmlns:a16="http://schemas.microsoft.com/office/drawing/2014/main" id="{00000000-0008-0000-0F00-0000D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05125" y="72523349"/>
          <a:ext cx="2850507" cy="1362076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942</xdr:row>
      <xdr:rowOff>123825</xdr:rowOff>
    </xdr:from>
    <xdr:ext cx="3040820" cy="1080000"/>
    <xdr:pic>
      <xdr:nvPicPr>
        <xdr:cNvPr id="476" name="Рисунок 475">
          <a:extLst>
            <a:ext uri="{FF2B5EF4-FFF2-40B4-BE49-F238E27FC236}">
              <a16:creationId xmlns="" xmlns:a16="http://schemas.microsoft.com/office/drawing/2014/main" id="{00000000-0008-0000-0F00-0000D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79933800"/>
          <a:ext cx="3040820" cy="1080000"/>
        </a:xfrm>
        <a:prstGeom prst="rect">
          <a:avLst/>
        </a:prstGeom>
      </xdr:spPr>
    </xdr:pic>
    <xdr:clientData/>
  </xdr:oneCellAnchor>
  <xdr:oneCellAnchor>
    <xdr:from>
      <xdr:col>3</xdr:col>
      <xdr:colOff>828675</xdr:colOff>
      <xdr:row>934</xdr:row>
      <xdr:rowOff>142874</xdr:rowOff>
    </xdr:from>
    <xdr:ext cx="2850507" cy="1362076"/>
    <xdr:pic>
      <xdr:nvPicPr>
        <xdr:cNvPr id="477" name="Рисунок 476">
          <a:extLst>
            <a:ext uri="{FF2B5EF4-FFF2-40B4-BE49-F238E27FC236}">
              <a16:creationId xmlns="" xmlns:a16="http://schemas.microsoft.com/office/drawing/2014/main" id="{00000000-0008-0000-0F00-0000D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05125" y="78428849"/>
          <a:ext cx="2850507" cy="1362076"/>
        </a:xfrm>
        <a:prstGeom prst="rect">
          <a:avLst/>
        </a:prstGeom>
      </xdr:spPr>
    </xdr:pic>
    <xdr:clientData/>
  </xdr:oneCellAnchor>
  <xdr:oneCellAnchor>
    <xdr:from>
      <xdr:col>3</xdr:col>
      <xdr:colOff>2419349</xdr:colOff>
      <xdr:row>967</xdr:row>
      <xdr:rowOff>171450</xdr:rowOff>
    </xdr:from>
    <xdr:ext cx="2284113" cy="1099050"/>
    <xdr:pic>
      <xdr:nvPicPr>
        <xdr:cNvPr id="478" name="Рисунок 477">
          <a:extLst>
            <a:ext uri="{FF2B5EF4-FFF2-40B4-BE49-F238E27FC236}">
              <a16:creationId xmlns="" xmlns:a16="http://schemas.microsoft.com/office/drawing/2014/main" id="{00000000-0008-0000-0F00-0000D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95799" y="84743925"/>
          <a:ext cx="2284113" cy="1099050"/>
        </a:xfrm>
        <a:prstGeom prst="rect">
          <a:avLst/>
        </a:prstGeom>
      </xdr:spPr>
    </xdr:pic>
    <xdr:clientData/>
  </xdr:oneCellAnchor>
  <xdr:oneCellAnchor>
    <xdr:from>
      <xdr:col>3</xdr:col>
      <xdr:colOff>57149</xdr:colOff>
      <xdr:row>967</xdr:row>
      <xdr:rowOff>152400</xdr:rowOff>
    </xdr:from>
    <xdr:ext cx="2308077" cy="1270501"/>
    <xdr:pic>
      <xdr:nvPicPr>
        <xdr:cNvPr id="479" name="Рисунок 478">
          <a:extLst>
            <a:ext uri="{FF2B5EF4-FFF2-40B4-BE49-F238E27FC236}">
              <a16:creationId xmlns="" xmlns:a16="http://schemas.microsoft.com/office/drawing/2014/main" id="{00000000-0008-0000-0F00-0000D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599" y="84724875"/>
          <a:ext cx="2308077" cy="1270501"/>
        </a:xfrm>
        <a:prstGeom prst="rect">
          <a:avLst/>
        </a:prstGeom>
      </xdr:spPr>
    </xdr:pic>
    <xdr:clientData/>
  </xdr:oneCellAnchor>
  <xdr:oneCellAnchor>
    <xdr:from>
      <xdr:col>3</xdr:col>
      <xdr:colOff>2428874</xdr:colOff>
      <xdr:row>999</xdr:row>
      <xdr:rowOff>104775</xdr:rowOff>
    </xdr:from>
    <xdr:ext cx="2284113" cy="1099050"/>
    <xdr:pic>
      <xdr:nvPicPr>
        <xdr:cNvPr id="480" name="Рисунок 479">
          <a:extLst>
            <a:ext uri="{FF2B5EF4-FFF2-40B4-BE49-F238E27FC236}">
              <a16:creationId xmlns="" xmlns:a16="http://schemas.microsoft.com/office/drawing/2014/main" id="{00000000-0008-0000-0F00-0000E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05324" y="90773250"/>
          <a:ext cx="2284113" cy="1099050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999</xdr:row>
      <xdr:rowOff>85725</xdr:rowOff>
    </xdr:from>
    <xdr:ext cx="2308077" cy="1270501"/>
    <xdr:pic>
      <xdr:nvPicPr>
        <xdr:cNvPr id="481" name="Рисунок 480">
          <a:extLst>
            <a:ext uri="{FF2B5EF4-FFF2-40B4-BE49-F238E27FC236}">
              <a16:creationId xmlns="" xmlns:a16="http://schemas.microsoft.com/office/drawing/2014/main" id="{00000000-0008-0000-0F00-0000E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4" y="90754200"/>
          <a:ext cx="2308077" cy="1270501"/>
        </a:xfrm>
        <a:prstGeom prst="rect">
          <a:avLst/>
        </a:prstGeom>
      </xdr:spPr>
    </xdr:pic>
    <xdr:clientData/>
  </xdr:oneCellAnchor>
  <xdr:oneCellAnchor>
    <xdr:from>
      <xdr:col>3</xdr:col>
      <xdr:colOff>790575</xdr:colOff>
      <xdr:row>1035</xdr:row>
      <xdr:rowOff>100884</xdr:rowOff>
    </xdr:from>
    <xdr:ext cx="3124200" cy="1407742"/>
    <xdr:pic>
      <xdr:nvPicPr>
        <xdr:cNvPr id="482" name="Рисунок 481">
          <a:extLst>
            <a:ext uri="{FF2B5EF4-FFF2-40B4-BE49-F238E27FC236}">
              <a16:creationId xmlns="" xmlns:a16="http://schemas.microsoft.com/office/drawing/2014/main" id="{00000000-0008-0000-0F00-0000E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7025" y="97627359"/>
          <a:ext cx="3124200" cy="1407742"/>
        </a:xfrm>
        <a:prstGeom prst="rect">
          <a:avLst/>
        </a:prstGeom>
      </xdr:spPr>
    </xdr:pic>
    <xdr:clientData/>
  </xdr:oneCellAnchor>
  <xdr:oneCellAnchor>
    <xdr:from>
      <xdr:col>3</xdr:col>
      <xdr:colOff>771526</xdr:colOff>
      <xdr:row>1027</xdr:row>
      <xdr:rowOff>76200</xdr:rowOff>
    </xdr:from>
    <xdr:ext cx="3174423" cy="1485900"/>
    <xdr:pic>
      <xdr:nvPicPr>
        <xdr:cNvPr id="483" name="Рисунок 482">
          <a:extLst>
            <a:ext uri="{FF2B5EF4-FFF2-40B4-BE49-F238E27FC236}">
              <a16:creationId xmlns="" xmlns:a16="http://schemas.microsoft.com/office/drawing/2014/main" id="{00000000-0008-0000-0F00-0000E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7976" y="96078675"/>
          <a:ext cx="3174423" cy="1485900"/>
        </a:xfrm>
        <a:prstGeom prst="rect">
          <a:avLst/>
        </a:prstGeom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60352</xdr:colOff>
      <xdr:row>498</xdr:row>
      <xdr:rowOff>127601</xdr:rowOff>
    </xdr:from>
    <xdr:to>
      <xdr:col>3</xdr:col>
      <xdr:colOff>4740352</xdr:colOff>
      <xdr:row>512</xdr:row>
      <xdr:rowOff>92697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0" y="95937895"/>
          <a:ext cx="4680000" cy="2632096"/>
        </a:xfrm>
        <a:prstGeom prst="rect">
          <a:avLst/>
        </a:prstGeom>
      </xdr:spPr>
    </xdr:pic>
    <xdr:clientData/>
  </xdr:twoCellAnchor>
  <xdr:twoCellAnchor editAs="oneCell">
    <xdr:from>
      <xdr:col>3</xdr:col>
      <xdr:colOff>53471</xdr:colOff>
      <xdr:row>464</xdr:row>
      <xdr:rowOff>56035</xdr:rowOff>
    </xdr:from>
    <xdr:to>
      <xdr:col>3</xdr:col>
      <xdr:colOff>4733471</xdr:colOff>
      <xdr:row>481</xdr:row>
      <xdr:rowOff>123357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2795" y="82990770"/>
          <a:ext cx="4680000" cy="3305822"/>
        </a:xfrm>
        <a:prstGeom prst="rect">
          <a:avLst/>
        </a:prstGeom>
      </xdr:spPr>
    </xdr:pic>
    <xdr:clientData/>
  </xdr:twoCellAnchor>
  <xdr:twoCellAnchor editAs="oneCell">
    <xdr:from>
      <xdr:col>3</xdr:col>
      <xdr:colOff>57795</xdr:colOff>
      <xdr:row>433</xdr:row>
      <xdr:rowOff>112064</xdr:rowOff>
    </xdr:from>
    <xdr:to>
      <xdr:col>3</xdr:col>
      <xdr:colOff>4737795</xdr:colOff>
      <xdr:row>451</xdr:row>
      <xdr:rowOff>112062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0883" y="83539858"/>
          <a:ext cx="4680000" cy="3428998"/>
        </a:xfrm>
        <a:prstGeom prst="rect">
          <a:avLst/>
        </a:prstGeom>
      </xdr:spPr>
    </xdr:pic>
    <xdr:clientData/>
  </xdr:twoCellAnchor>
  <xdr:twoCellAnchor editAs="oneCell">
    <xdr:from>
      <xdr:col>3</xdr:col>
      <xdr:colOff>39706</xdr:colOff>
      <xdr:row>407</xdr:row>
      <xdr:rowOff>50919</xdr:rowOff>
    </xdr:from>
    <xdr:to>
      <xdr:col>3</xdr:col>
      <xdr:colOff>4719706</xdr:colOff>
      <xdr:row>421</xdr:row>
      <xdr:rowOff>16419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2794" y="78525713"/>
          <a:ext cx="4680000" cy="26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55237</xdr:colOff>
      <xdr:row>377</xdr:row>
      <xdr:rowOff>134480</xdr:rowOff>
    </xdr:from>
    <xdr:to>
      <xdr:col>3</xdr:col>
      <xdr:colOff>4735237</xdr:colOff>
      <xdr:row>391</xdr:row>
      <xdr:rowOff>100855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8325" y="72894274"/>
          <a:ext cx="4680000" cy="2633375"/>
        </a:xfrm>
        <a:prstGeom prst="rect">
          <a:avLst/>
        </a:prstGeom>
      </xdr:spPr>
    </xdr:pic>
    <xdr:clientData/>
  </xdr:twoCellAnchor>
  <xdr:twoCellAnchor editAs="oneCell">
    <xdr:from>
      <xdr:col>3</xdr:col>
      <xdr:colOff>59559</xdr:colOff>
      <xdr:row>344</xdr:row>
      <xdr:rowOff>179296</xdr:rowOff>
    </xdr:from>
    <xdr:to>
      <xdr:col>3</xdr:col>
      <xdr:colOff>4739559</xdr:colOff>
      <xdr:row>361</xdr:row>
      <xdr:rowOff>32500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647" y="66652590"/>
          <a:ext cx="4680000" cy="3091704"/>
        </a:xfrm>
        <a:prstGeom prst="rect">
          <a:avLst/>
        </a:prstGeom>
      </xdr:spPr>
    </xdr:pic>
    <xdr:clientData/>
  </xdr:twoCellAnchor>
  <xdr:twoCellAnchor editAs="oneCell">
    <xdr:from>
      <xdr:col>3</xdr:col>
      <xdr:colOff>63884</xdr:colOff>
      <xdr:row>314</xdr:row>
      <xdr:rowOff>123269</xdr:rowOff>
    </xdr:from>
    <xdr:to>
      <xdr:col>3</xdr:col>
      <xdr:colOff>4743884</xdr:colOff>
      <xdr:row>331</xdr:row>
      <xdr:rowOff>20063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972" y="60881563"/>
          <a:ext cx="4680000" cy="3135294"/>
        </a:xfrm>
        <a:prstGeom prst="rect">
          <a:avLst/>
        </a:prstGeom>
      </xdr:spPr>
    </xdr:pic>
    <xdr:clientData/>
  </xdr:twoCellAnchor>
  <xdr:twoCellAnchor editAs="oneCell">
    <xdr:from>
      <xdr:col>3</xdr:col>
      <xdr:colOff>56999</xdr:colOff>
      <xdr:row>284</xdr:row>
      <xdr:rowOff>44823</xdr:rowOff>
    </xdr:from>
    <xdr:to>
      <xdr:col>3</xdr:col>
      <xdr:colOff>4736999</xdr:colOff>
      <xdr:row>300</xdr:row>
      <xdr:rowOff>78440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0087" y="55088117"/>
          <a:ext cx="4680000" cy="3081617"/>
        </a:xfrm>
        <a:prstGeom prst="rect">
          <a:avLst/>
        </a:prstGeom>
      </xdr:spPr>
    </xdr:pic>
    <xdr:clientData/>
  </xdr:twoCellAnchor>
  <xdr:twoCellAnchor editAs="oneCell">
    <xdr:from>
      <xdr:col>3</xdr:col>
      <xdr:colOff>61324</xdr:colOff>
      <xdr:row>253</xdr:row>
      <xdr:rowOff>45386</xdr:rowOff>
    </xdr:from>
    <xdr:to>
      <xdr:col>3</xdr:col>
      <xdr:colOff>4741324</xdr:colOff>
      <xdr:row>270</xdr:row>
      <xdr:rowOff>34179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774" y="49184861"/>
          <a:ext cx="4680000" cy="3227293"/>
        </a:xfrm>
        <a:prstGeom prst="rect">
          <a:avLst/>
        </a:prstGeom>
      </xdr:spPr>
    </xdr:pic>
    <xdr:clientData/>
  </xdr:twoCellAnchor>
  <xdr:twoCellAnchor editAs="oneCell">
    <xdr:from>
      <xdr:col>3</xdr:col>
      <xdr:colOff>54442</xdr:colOff>
      <xdr:row>224</xdr:row>
      <xdr:rowOff>11210</xdr:rowOff>
    </xdr:from>
    <xdr:to>
      <xdr:col>3</xdr:col>
      <xdr:colOff>4734442</xdr:colOff>
      <xdr:row>242</xdr:row>
      <xdr:rowOff>147014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3766" y="40273945"/>
          <a:ext cx="4680000" cy="3564804"/>
        </a:xfrm>
        <a:prstGeom prst="rect">
          <a:avLst/>
        </a:prstGeom>
      </xdr:spPr>
    </xdr:pic>
    <xdr:clientData/>
  </xdr:twoCellAnchor>
  <xdr:twoCellAnchor editAs="oneCell">
    <xdr:from>
      <xdr:col>3</xdr:col>
      <xdr:colOff>58768</xdr:colOff>
      <xdr:row>193</xdr:row>
      <xdr:rowOff>98615</xdr:rowOff>
    </xdr:from>
    <xdr:to>
      <xdr:col>3</xdr:col>
      <xdr:colOff>4738768</xdr:colOff>
      <xdr:row>211</xdr:row>
      <xdr:rowOff>177054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5218" y="37808090"/>
          <a:ext cx="4680000" cy="3507439"/>
        </a:xfrm>
        <a:prstGeom prst="rect">
          <a:avLst/>
        </a:prstGeom>
      </xdr:spPr>
    </xdr:pic>
    <xdr:clientData/>
  </xdr:twoCellAnchor>
  <xdr:twoCellAnchor editAs="oneCell">
    <xdr:from>
      <xdr:col>3</xdr:col>
      <xdr:colOff>63087</xdr:colOff>
      <xdr:row>163</xdr:row>
      <xdr:rowOff>74297</xdr:rowOff>
    </xdr:from>
    <xdr:to>
      <xdr:col>3</xdr:col>
      <xdr:colOff>4743087</xdr:colOff>
      <xdr:row>182</xdr:row>
      <xdr:rowOff>145677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2411" y="29478532"/>
          <a:ext cx="4680000" cy="3690880"/>
        </a:xfrm>
        <a:prstGeom prst="rect">
          <a:avLst/>
        </a:prstGeom>
      </xdr:spPr>
    </xdr:pic>
    <xdr:clientData/>
  </xdr:twoCellAnchor>
  <xdr:twoCellAnchor editAs="oneCell">
    <xdr:from>
      <xdr:col>3</xdr:col>
      <xdr:colOff>56205</xdr:colOff>
      <xdr:row>133</xdr:row>
      <xdr:rowOff>33795</xdr:rowOff>
    </xdr:from>
    <xdr:to>
      <xdr:col>3</xdr:col>
      <xdr:colOff>4736205</xdr:colOff>
      <xdr:row>152</xdr:row>
      <xdr:rowOff>158295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529" y="24104030"/>
          <a:ext cx="4680000" cy="374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452736</xdr:colOff>
      <xdr:row>104</xdr:row>
      <xdr:rowOff>33619</xdr:rowOff>
    </xdr:from>
    <xdr:to>
      <xdr:col>3</xdr:col>
      <xdr:colOff>4232736</xdr:colOff>
      <xdr:row>122</xdr:row>
      <xdr:rowOff>113077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2060" y="18960354"/>
          <a:ext cx="3780000" cy="3508458"/>
        </a:xfrm>
        <a:prstGeom prst="rect">
          <a:avLst/>
        </a:prstGeom>
      </xdr:spPr>
    </xdr:pic>
    <xdr:clientData/>
  </xdr:twoCellAnchor>
  <xdr:oneCellAnchor>
    <xdr:from>
      <xdr:col>3</xdr:col>
      <xdr:colOff>549091</xdr:colOff>
      <xdr:row>13</xdr:row>
      <xdr:rowOff>134472</xdr:rowOff>
    </xdr:from>
    <xdr:ext cx="3600000" cy="3600000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415" y="2868707"/>
          <a:ext cx="3600000" cy="3600000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15</xdr:row>
      <xdr:rowOff>33619</xdr:rowOff>
    </xdr:from>
    <xdr:ext cx="1914037" cy="1157325"/>
    <xdr:pic>
      <xdr:nvPicPr>
        <xdr:cNvPr id="378" name="Рисунок 377">
          <a:extLst>
            <a:ext uri="{FF2B5EF4-FFF2-40B4-BE49-F238E27FC236}">
              <a16:creationId xmlns="" xmlns:a16="http://schemas.microsoft.com/office/drawing/2014/main" id="{00000000-0008-0000-1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2116" y="56497819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53976</xdr:rowOff>
    </xdr:from>
    <xdr:to>
      <xdr:col>12</xdr:col>
      <xdr:colOff>0</xdr:colOff>
      <xdr:row>0</xdr:row>
      <xdr:rowOff>415925</xdr:rowOff>
    </xdr:to>
    <xdr:sp macro="" textlink="">
      <xdr:nvSpPr>
        <xdr:cNvPr id="206" name="Стрелка: пятиугольник 205">
          <a:hlinkClick xmlns:r="http://schemas.openxmlformats.org/officeDocument/2006/relationships" r:id="rId17"/>
          <a:extLst>
            <a:ext uri="{FF2B5EF4-FFF2-40B4-BE49-F238E27FC236}">
              <a16:creationId xmlns="" xmlns:a16="http://schemas.microsoft.com/office/drawing/2014/main" id="{00000000-0008-0000-1000-0000CE000000}"/>
            </a:ext>
          </a:extLst>
        </xdr:cNvPr>
        <xdr:cNvSpPr/>
      </xdr:nvSpPr>
      <xdr:spPr>
        <a:xfrm flipH="1">
          <a:off x="17649822" y="53976"/>
          <a:ext cx="231457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85725</xdr:colOff>
      <xdr:row>525</xdr:row>
      <xdr:rowOff>189308</xdr:rowOff>
    </xdr:from>
    <xdr:ext cx="1869784" cy="1098000"/>
    <xdr:pic>
      <xdr:nvPicPr>
        <xdr:cNvPr id="292" name="Рисунок 291">
          <a:extLst>
            <a:ext uri="{FF2B5EF4-FFF2-40B4-BE49-F238E27FC236}">
              <a16:creationId xmlns="" xmlns:a16="http://schemas.microsoft.com/office/drawing/2014/main" id="{00000000-0008-0000-1000-00002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531</xdr:row>
      <xdr:rowOff>175023</xdr:rowOff>
    </xdr:from>
    <xdr:ext cx="1863672" cy="1098000"/>
    <xdr:pic>
      <xdr:nvPicPr>
        <xdr:cNvPr id="293" name="Рисунок 292">
          <a:extLst>
            <a:ext uri="{FF2B5EF4-FFF2-40B4-BE49-F238E27FC236}">
              <a16:creationId xmlns="" xmlns:a16="http://schemas.microsoft.com/office/drawing/2014/main" id="{00000000-0008-0000-1000-00002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520</xdr:row>
      <xdr:rowOff>19048</xdr:rowOff>
    </xdr:from>
    <xdr:ext cx="1876063" cy="1098000"/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00000000-0008-0000-1000-00002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514</xdr:row>
      <xdr:rowOff>38100</xdr:rowOff>
    </xdr:from>
    <xdr:ext cx="1857668" cy="1098000"/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00000000-0008-0000-1000-00002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537</xdr:row>
      <xdr:rowOff>158354</xdr:rowOff>
    </xdr:from>
    <xdr:ext cx="1865846" cy="1098000"/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00000000-0008-0000-1000-00002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555</xdr:row>
      <xdr:rowOff>189308</xdr:rowOff>
    </xdr:from>
    <xdr:ext cx="1869784" cy="1098000"/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0000000-0008-0000-1000-00002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561</xdr:row>
      <xdr:rowOff>175023</xdr:rowOff>
    </xdr:from>
    <xdr:ext cx="1863672" cy="1098000"/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00000000-0008-0000-1000-00002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550</xdr:row>
      <xdr:rowOff>19048</xdr:rowOff>
    </xdr:from>
    <xdr:ext cx="1876063" cy="1098000"/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00000000-0008-0000-1000-00002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544</xdr:row>
      <xdr:rowOff>38100</xdr:rowOff>
    </xdr:from>
    <xdr:ext cx="1857668" cy="1098000"/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00000000-0008-0000-1000-00002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567</xdr:row>
      <xdr:rowOff>158354</xdr:rowOff>
    </xdr:from>
    <xdr:ext cx="1865846" cy="1098000"/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00000000-0008-0000-1000-00002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585</xdr:row>
      <xdr:rowOff>189308</xdr:rowOff>
    </xdr:from>
    <xdr:ext cx="1869784" cy="1098000"/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00000000-0008-0000-1000-00002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591</xdr:row>
      <xdr:rowOff>175023</xdr:rowOff>
    </xdr:from>
    <xdr:ext cx="1863672" cy="1098000"/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00000000-0008-0000-1000-00002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580</xdr:row>
      <xdr:rowOff>19048</xdr:rowOff>
    </xdr:from>
    <xdr:ext cx="1876063" cy="1098000"/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00000000-0008-0000-1000-00003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574</xdr:row>
      <xdr:rowOff>38100</xdr:rowOff>
    </xdr:from>
    <xdr:ext cx="1857668" cy="1098000"/>
    <xdr:pic>
      <xdr:nvPicPr>
        <xdr:cNvPr id="305" name="Рисунок 304">
          <a:extLst>
            <a:ext uri="{FF2B5EF4-FFF2-40B4-BE49-F238E27FC236}">
              <a16:creationId xmlns="" xmlns:a16="http://schemas.microsoft.com/office/drawing/2014/main" id="{00000000-0008-0000-1000-00003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597</xdr:row>
      <xdr:rowOff>158354</xdr:rowOff>
    </xdr:from>
    <xdr:ext cx="1865846" cy="1098000"/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00000000-0008-0000-1000-00003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615</xdr:row>
      <xdr:rowOff>189308</xdr:rowOff>
    </xdr:from>
    <xdr:ext cx="1869784" cy="1098000"/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00000000-0008-0000-1000-00003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621</xdr:row>
      <xdr:rowOff>175023</xdr:rowOff>
    </xdr:from>
    <xdr:ext cx="1863672" cy="1098000"/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00000000-0008-0000-1000-00003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610</xdr:row>
      <xdr:rowOff>19048</xdr:rowOff>
    </xdr:from>
    <xdr:ext cx="1876063" cy="1098000"/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00000000-0008-0000-1000-00003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604</xdr:row>
      <xdr:rowOff>38100</xdr:rowOff>
    </xdr:from>
    <xdr:ext cx="1857668" cy="1098000"/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00000000-0008-0000-1000-00003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627</xdr:row>
      <xdr:rowOff>158354</xdr:rowOff>
    </xdr:from>
    <xdr:ext cx="1865846" cy="1098000"/>
    <xdr:pic>
      <xdr:nvPicPr>
        <xdr:cNvPr id="311" name="Рисунок 310">
          <a:extLst>
            <a:ext uri="{FF2B5EF4-FFF2-40B4-BE49-F238E27FC236}">
              <a16:creationId xmlns="" xmlns:a16="http://schemas.microsoft.com/office/drawing/2014/main" id="{00000000-0008-0000-1000-00003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645</xdr:row>
      <xdr:rowOff>189308</xdr:rowOff>
    </xdr:from>
    <xdr:ext cx="1869784" cy="1098000"/>
    <xdr:pic>
      <xdr:nvPicPr>
        <xdr:cNvPr id="312" name="Рисунок 311">
          <a:extLst>
            <a:ext uri="{FF2B5EF4-FFF2-40B4-BE49-F238E27FC236}">
              <a16:creationId xmlns="" xmlns:a16="http://schemas.microsoft.com/office/drawing/2014/main" id="{00000000-0008-0000-1000-00003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651</xdr:row>
      <xdr:rowOff>175023</xdr:rowOff>
    </xdr:from>
    <xdr:ext cx="1863672" cy="1098000"/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00000000-0008-0000-1000-00003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640</xdr:row>
      <xdr:rowOff>19048</xdr:rowOff>
    </xdr:from>
    <xdr:ext cx="1876063" cy="1098000"/>
    <xdr:pic>
      <xdr:nvPicPr>
        <xdr:cNvPr id="314" name="Рисунок 313">
          <a:extLst>
            <a:ext uri="{FF2B5EF4-FFF2-40B4-BE49-F238E27FC236}">
              <a16:creationId xmlns="" xmlns:a16="http://schemas.microsoft.com/office/drawing/2014/main" id="{00000000-0008-0000-1000-00003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634</xdr:row>
      <xdr:rowOff>38100</xdr:rowOff>
    </xdr:from>
    <xdr:ext cx="1857668" cy="1098000"/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00000000-0008-0000-1000-00003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657</xdr:row>
      <xdr:rowOff>158354</xdr:rowOff>
    </xdr:from>
    <xdr:ext cx="1865846" cy="1098000"/>
    <xdr:pic>
      <xdr:nvPicPr>
        <xdr:cNvPr id="316" name="Рисунок 315">
          <a:extLst>
            <a:ext uri="{FF2B5EF4-FFF2-40B4-BE49-F238E27FC236}">
              <a16:creationId xmlns="" xmlns:a16="http://schemas.microsoft.com/office/drawing/2014/main" id="{00000000-0008-0000-1000-00003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675</xdr:row>
      <xdr:rowOff>189308</xdr:rowOff>
    </xdr:from>
    <xdr:ext cx="1869784" cy="1098000"/>
    <xdr:pic>
      <xdr:nvPicPr>
        <xdr:cNvPr id="317" name="Рисунок 316">
          <a:extLst>
            <a:ext uri="{FF2B5EF4-FFF2-40B4-BE49-F238E27FC236}">
              <a16:creationId xmlns="" xmlns:a16="http://schemas.microsoft.com/office/drawing/2014/main" id="{00000000-0008-0000-1000-00003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681</xdr:row>
      <xdr:rowOff>175023</xdr:rowOff>
    </xdr:from>
    <xdr:ext cx="1863672" cy="1098000"/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00000000-0008-0000-1000-00003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670</xdr:row>
      <xdr:rowOff>19048</xdr:rowOff>
    </xdr:from>
    <xdr:ext cx="1876063" cy="1098000"/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00000000-0008-0000-1000-00003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664</xdr:row>
      <xdr:rowOff>38100</xdr:rowOff>
    </xdr:from>
    <xdr:ext cx="1857668" cy="1098000"/>
    <xdr:pic>
      <xdr:nvPicPr>
        <xdr:cNvPr id="320" name="Рисунок 319">
          <a:extLst>
            <a:ext uri="{FF2B5EF4-FFF2-40B4-BE49-F238E27FC236}">
              <a16:creationId xmlns="" xmlns:a16="http://schemas.microsoft.com/office/drawing/2014/main" id="{00000000-0008-0000-1000-00004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687</xdr:row>
      <xdr:rowOff>158354</xdr:rowOff>
    </xdr:from>
    <xdr:ext cx="1865846" cy="1098000"/>
    <xdr:pic>
      <xdr:nvPicPr>
        <xdr:cNvPr id="321" name="Рисунок 320">
          <a:extLst>
            <a:ext uri="{FF2B5EF4-FFF2-40B4-BE49-F238E27FC236}">
              <a16:creationId xmlns="" xmlns:a16="http://schemas.microsoft.com/office/drawing/2014/main" id="{00000000-0008-0000-1000-00004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705</xdr:row>
      <xdr:rowOff>189308</xdr:rowOff>
    </xdr:from>
    <xdr:ext cx="1869784" cy="1098000"/>
    <xdr:pic>
      <xdr:nvPicPr>
        <xdr:cNvPr id="322" name="Рисунок 321">
          <a:extLst>
            <a:ext uri="{FF2B5EF4-FFF2-40B4-BE49-F238E27FC236}">
              <a16:creationId xmlns="" xmlns:a16="http://schemas.microsoft.com/office/drawing/2014/main" id="{00000000-0008-0000-1000-00004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711</xdr:row>
      <xdr:rowOff>175023</xdr:rowOff>
    </xdr:from>
    <xdr:ext cx="1863672" cy="1098000"/>
    <xdr:pic>
      <xdr:nvPicPr>
        <xdr:cNvPr id="323" name="Рисунок 322">
          <a:extLst>
            <a:ext uri="{FF2B5EF4-FFF2-40B4-BE49-F238E27FC236}">
              <a16:creationId xmlns="" xmlns:a16="http://schemas.microsoft.com/office/drawing/2014/main" id="{00000000-0008-0000-1000-00004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700</xdr:row>
      <xdr:rowOff>19048</xdr:rowOff>
    </xdr:from>
    <xdr:ext cx="1876063" cy="1098000"/>
    <xdr:pic>
      <xdr:nvPicPr>
        <xdr:cNvPr id="324" name="Рисунок 323">
          <a:extLst>
            <a:ext uri="{FF2B5EF4-FFF2-40B4-BE49-F238E27FC236}">
              <a16:creationId xmlns="" xmlns:a16="http://schemas.microsoft.com/office/drawing/2014/main" id="{00000000-0008-0000-1000-00004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694</xdr:row>
      <xdr:rowOff>38100</xdr:rowOff>
    </xdr:from>
    <xdr:ext cx="1857668" cy="1098000"/>
    <xdr:pic>
      <xdr:nvPicPr>
        <xdr:cNvPr id="325" name="Рисунок 324">
          <a:extLst>
            <a:ext uri="{FF2B5EF4-FFF2-40B4-BE49-F238E27FC236}">
              <a16:creationId xmlns="" xmlns:a16="http://schemas.microsoft.com/office/drawing/2014/main" id="{00000000-0008-0000-1000-00004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717</xdr:row>
      <xdr:rowOff>158354</xdr:rowOff>
    </xdr:from>
    <xdr:ext cx="1865846" cy="1098000"/>
    <xdr:pic>
      <xdr:nvPicPr>
        <xdr:cNvPr id="326" name="Рисунок 325">
          <a:extLst>
            <a:ext uri="{FF2B5EF4-FFF2-40B4-BE49-F238E27FC236}">
              <a16:creationId xmlns="" xmlns:a16="http://schemas.microsoft.com/office/drawing/2014/main" id="{00000000-0008-0000-1000-00004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735</xdr:row>
      <xdr:rowOff>189308</xdr:rowOff>
    </xdr:from>
    <xdr:ext cx="1869784" cy="1098000"/>
    <xdr:pic>
      <xdr:nvPicPr>
        <xdr:cNvPr id="327" name="Рисунок 326">
          <a:extLst>
            <a:ext uri="{FF2B5EF4-FFF2-40B4-BE49-F238E27FC236}">
              <a16:creationId xmlns="" xmlns:a16="http://schemas.microsoft.com/office/drawing/2014/main" id="{00000000-0008-0000-1000-00004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741</xdr:row>
      <xdr:rowOff>175023</xdr:rowOff>
    </xdr:from>
    <xdr:ext cx="1863672" cy="1098000"/>
    <xdr:pic>
      <xdr:nvPicPr>
        <xdr:cNvPr id="328" name="Рисунок 327">
          <a:extLst>
            <a:ext uri="{FF2B5EF4-FFF2-40B4-BE49-F238E27FC236}">
              <a16:creationId xmlns="" xmlns:a16="http://schemas.microsoft.com/office/drawing/2014/main" id="{00000000-0008-0000-1000-00004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730</xdr:row>
      <xdr:rowOff>19048</xdr:rowOff>
    </xdr:from>
    <xdr:ext cx="1876063" cy="1098000"/>
    <xdr:pic>
      <xdr:nvPicPr>
        <xdr:cNvPr id="329" name="Рисунок 328">
          <a:extLst>
            <a:ext uri="{FF2B5EF4-FFF2-40B4-BE49-F238E27FC236}">
              <a16:creationId xmlns="" xmlns:a16="http://schemas.microsoft.com/office/drawing/2014/main" id="{00000000-0008-0000-1000-00004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724</xdr:row>
      <xdr:rowOff>38100</xdr:rowOff>
    </xdr:from>
    <xdr:ext cx="1857668" cy="1098000"/>
    <xdr:pic>
      <xdr:nvPicPr>
        <xdr:cNvPr id="330" name="Рисунок 329">
          <a:extLst>
            <a:ext uri="{FF2B5EF4-FFF2-40B4-BE49-F238E27FC236}">
              <a16:creationId xmlns="" xmlns:a16="http://schemas.microsoft.com/office/drawing/2014/main" id="{00000000-0008-0000-1000-00004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747</xdr:row>
      <xdr:rowOff>158354</xdr:rowOff>
    </xdr:from>
    <xdr:ext cx="1865846" cy="1098000"/>
    <xdr:pic>
      <xdr:nvPicPr>
        <xdr:cNvPr id="331" name="Рисунок 330">
          <a:extLst>
            <a:ext uri="{FF2B5EF4-FFF2-40B4-BE49-F238E27FC236}">
              <a16:creationId xmlns="" xmlns:a16="http://schemas.microsoft.com/office/drawing/2014/main" id="{00000000-0008-0000-1000-00004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765</xdr:row>
      <xdr:rowOff>189308</xdr:rowOff>
    </xdr:from>
    <xdr:ext cx="1869784" cy="1098000"/>
    <xdr:pic>
      <xdr:nvPicPr>
        <xdr:cNvPr id="332" name="Рисунок 331">
          <a:extLst>
            <a:ext uri="{FF2B5EF4-FFF2-40B4-BE49-F238E27FC236}">
              <a16:creationId xmlns="" xmlns:a16="http://schemas.microsoft.com/office/drawing/2014/main" id="{00000000-0008-0000-1000-00004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771</xdr:row>
      <xdr:rowOff>175023</xdr:rowOff>
    </xdr:from>
    <xdr:ext cx="1863672" cy="1098000"/>
    <xdr:pic>
      <xdr:nvPicPr>
        <xdr:cNvPr id="333" name="Рисунок 332">
          <a:extLst>
            <a:ext uri="{FF2B5EF4-FFF2-40B4-BE49-F238E27FC236}">
              <a16:creationId xmlns="" xmlns:a16="http://schemas.microsoft.com/office/drawing/2014/main" id="{00000000-0008-0000-1000-00004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760</xdr:row>
      <xdr:rowOff>19048</xdr:rowOff>
    </xdr:from>
    <xdr:ext cx="1876063" cy="1098000"/>
    <xdr:pic>
      <xdr:nvPicPr>
        <xdr:cNvPr id="334" name="Рисунок 333">
          <a:extLst>
            <a:ext uri="{FF2B5EF4-FFF2-40B4-BE49-F238E27FC236}">
              <a16:creationId xmlns="" xmlns:a16="http://schemas.microsoft.com/office/drawing/2014/main" id="{00000000-0008-0000-1000-00004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754</xdr:row>
      <xdr:rowOff>38100</xdr:rowOff>
    </xdr:from>
    <xdr:ext cx="1857668" cy="1098000"/>
    <xdr:pic>
      <xdr:nvPicPr>
        <xdr:cNvPr id="335" name="Рисунок 334">
          <a:extLst>
            <a:ext uri="{FF2B5EF4-FFF2-40B4-BE49-F238E27FC236}">
              <a16:creationId xmlns="" xmlns:a16="http://schemas.microsoft.com/office/drawing/2014/main" id="{00000000-0008-0000-1000-00004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777</xdr:row>
      <xdr:rowOff>158354</xdr:rowOff>
    </xdr:from>
    <xdr:ext cx="1865846" cy="1098000"/>
    <xdr:pic>
      <xdr:nvPicPr>
        <xdr:cNvPr id="336" name="Рисунок 335">
          <a:extLst>
            <a:ext uri="{FF2B5EF4-FFF2-40B4-BE49-F238E27FC236}">
              <a16:creationId xmlns="" xmlns:a16="http://schemas.microsoft.com/office/drawing/2014/main" id="{00000000-0008-0000-1000-00005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795</xdr:row>
      <xdr:rowOff>189308</xdr:rowOff>
    </xdr:from>
    <xdr:ext cx="1869784" cy="1098000"/>
    <xdr:pic>
      <xdr:nvPicPr>
        <xdr:cNvPr id="337" name="Рисунок 336">
          <a:extLst>
            <a:ext uri="{FF2B5EF4-FFF2-40B4-BE49-F238E27FC236}">
              <a16:creationId xmlns="" xmlns:a16="http://schemas.microsoft.com/office/drawing/2014/main" id="{00000000-0008-0000-1000-00005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801</xdr:row>
      <xdr:rowOff>175023</xdr:rowOff>
    </xdr:from>
    <xdr:ext cx="1863672" cy="1098000"/>
    <xdr:pic>
      <xdr:nvPicPr>
        <xdr:cNvPr id="338" name="Рисунок 337">
          <a:extLst>
            <a:ext uri="{FF2B5EF4-FFF2-40B4-BE49-F238E27FC236}">
              <a16:creationId xmlns="" xmlns:a16="http://schemas.microsoft.com/office/drawing/2014/main" id="{00000000-0008-0000-1000-00005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790</xdr:row>
      <xdr:rowOff>19048</xdr:rowOff>
    </xdr:from>
    <xdr:ext cx="1876063" cy="1098000"/>
    <xdr:pic>
      <xdr:nvPicPr>
        <xdr:cNvPr id="339" name="Рисунок 338">
          <a:extLst>
            <a:ext uri="{FF2B5EF4-FFF2-40B4-BE49-F238E27FC236}">
              <a16:creationId xmlns="" xmlns:a16="http://schemas.microsoft.com/office/drawing/2014/main" id="{00000000-0008-0000-1000-00005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784</xdr:row>
      <xdr:rowOff>38100</xdr:rowOff>
    </xdr:from>
    <xdr:ext cx="1857668" cy="1098000"/>
    <xdr:pic>
      <xdr:nvPicPr>
        <xdr:cNvPr id="340" name="Рисунок 339">
          <a:extLst>
            <a:ext uri="{FF2B5EF4-FFF2-40B4-BE49-F238E27FC236}">
              <a16:creationId xmlns="" xmlns:a16="http://schemas.microsoft.com/office/drawing/2014/main" id="{00000000-0008-0000-1000-00005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807</xdr:row>
      <xdr:rowOff>158354</xdr:rowOff>
    </xdr:from>
    <xdr:ext cx="1865846" cy="1098000"/>
    <xdr:pic>
      <xdr:nvPicPr>
        <xdr:cNvPr id="341" name="Рисунок 340">
          <a:extLst>
            <a:ext uri="{FF2B5EF4-FFF2-40B4-BE49-F238E27FC236}">
              <a16:creationId xmlns="" xmlns:a16="http://schemas.microsoft.com/office/drawing/2014/main" id="{00000000-0008-0000-1000-00005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825</xdr:row>
      <xdr:rowOff>189308</xdr:rowOff>
    </xdr:from>
    <xdr:ext cx="1869784" cy="1098000"/>
    <xdr:pic>
      <xdr:nvPicPr>
        <xdr:cNvPr id="342" name="Рисунок 341">
          <a:extLst>
            <a:ext uri="{FF2B5EF4-FFF2-40B4-BE49-F238E27FC236}">
              <a16:creationId xmlns="" xmlns:a16="http://schemas.microsoft.com/office/drawing/2014/main" id="{00000000-0008-0000-1000-00005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831</xdr:row>
      <xdr:rowOff>175023</xdr:rowOff>
    </xdr:from>
    <xdr:ext cx="1863672" cy="1098000"/>
    <xdr:pic>
      <xdr:nvPicPr>
        <xdr:cNvPr id="343" name="Рисунок 342">
          <a:extLst>
            <a:ext uri="{FF2B5EF4-FFF2-40B4-BE49-F238E27FC236}">
              <a16:creationId xmlns="" xmlns:a16="http://schemas.microsoft.com/office/drawing/2014/main" id="{00000000-0008-0000-1000-00005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820</xdr:row>
      <xdr:rowOff>19048</xdr:rowOff>
    </xdr:from>
    <xdr:ext cx="1876063" cy="1098000"/>
    <xdr:pic>
      <xdr:nvPicPr>
        <xdr:cNvPr id="344" name="Рисунок 343">
          <a:extLst>
            <a:ext uri="{FF2B5EF4-FFF2-40B4-BE49-F238E27FC236}">
              <a16:creationId xmlns="" xmlns:a16="http://schemas.microsoft.com/office/drawing/2014/main" id="{00000000-0008-0000-1000-00005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814</xdr:row>
      <xdr:rowOff>38100</xdr:rowOff>
    </xdr:from>
    <xdr:ext cx="1857668" cy="1098000"/>
    <xdr:pic>
      <xdr:nvPicPr>
        <xdr:cNvPr id="345" name="Рисунок 344">
          <a:extLst>
            <a:ext uri="{FF2B5EF4-FFF2-40B4-BE49-F238E27FC236}">
              <a16:creationId xmlns="" xmlns:a16="http://schemas.microsoft.com/office/drawing/2014/main" id="{00000000-0008-0000-1000-00005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837</xdr:row>
      <xdr:rowOff>158354</xdr:rowOff>
    </xdr:from>
    <xdr:ext cx="1865846" cy="1098000"/>
    <xdr:pic>
      <xdr:nvPicPr>
        <xdr:cNvPr id="346" name="Рисунок 345">
          <a:extLst>
            <a:ext uri="{FF2B5EF4-FFF2-40B4-BE49-F238E27FC236}">
              <a16:creationId xmlns="" xmlns:a16="http://schemas.microsoft.com/office/drawing/2014/main" id="{00000000-0008-0000-1000-00005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855</xdr:row>
      <xdr:rowOff>189308</xdr:rowOff>
    </xdr:from>
    <xdr:ext cx="1869784" cy="1098000"/>
    <xdr:pic>
      <xdr:nvPicPr>
        <xdr:cNvPr id="347" name="Рисунок 346">
          <a:extLst>
            <a:ext uri="{FF2B5EF4-FFF2-40B4-BE49-F238E27FC236}">
              <a16:creationId xmlns="" xmlns:a16="http://schemas.microsoft.com/office/drawing/2014/main" id="{00000000-0008-0000-1000-00005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861</xdr:row>
      <xdr:rowOff>175023</xdr:rowOff>
    </xdr:from>
    <xdr:ext cx="1863672" cy="1098000"/>
    <xdr:pic>
      <xdr:nvPicPr>
        <xdr:cNvPr id="348" name="Рисунок 347">
          <a:extLst>
            <a:ext uri="{FF2B5EF4-FFF2-40B4-BE49-F238E27FC236}">
              <a16:creationId xmlns="" xmlns:a16="http://schemas.microsoft.com/office/drawing/2014/main" id="{00000000-0008-0000-1000-00005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850</xdr:row>
      <xdr:rowOff>19048</xdr:rowOff>
    </xdr:from>
    <xdr:ext cx="1876063" cy="1098000"/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00000000-0008-0000-1000-00005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844</xdr:row>
      <xdr:rowOff>38100</xdr:rowOff>
    </xdr:from>
    <xdr:ext cx="1857668" cy="1098000"/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00000000-0008-0000-1000-00005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867</xdr:row>
      <xdr:rowOff>158354</xdr:rowOff>
    </xdr:from>
    <xdr:ext cx="1865846" cy="1098000"/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00000000-0008-0000-1000-00005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885</xdr:row>
      <xdr:rowOff>189308</xdr:rowOff>
    </xdr:from>
    <xdr:ext cx="1869784" cy="1098000"/>
    <xdr:pic>
      <xdr:nvPicPr>
        <xdr:cNvPr id="352" name="Рисунок 351">
          <a:extLst>
            <a:ext uri="{FF2B5EF4-FFF2-40B4-BE49-F238E27FC236}">
              <a16:creationId xmlns="" xmlns:a16="http://schemas.microsoft.com/office/drawing/2014/main" id="{00000000-0008-0000-1000-00006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891</xdr:row>
      <xdr:rowOff>175023</xdr:rowOff>
    </xdr:from>
    <xdr:ext cx="1863672" cy="1098000"/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00000000-0008-0000-1000-00006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880</xdr:row>
      <xdr:rowOff>19048</xdr:rowOff>
    </xdr:from>
    <xdr:ext cx="1876063" cy="1098000"/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00000000-0008-0000-1000-00006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874</xdr:row>
      <xdr:rowOff>38100</xdr:rowOff>
    </xdr:from>
    <xdr:ext cx="1857668" cy="1098000"/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00000000-0008-0000-1000-00006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897</xdr:row>
      <xdr:rowOff>158354</xdr:rowOff>
    </xdr:from>
    <xdr:ext cx="1865846" cy="1098000"/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00000000-0008-0000-1000-00006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915</xdr:row>
      <xdr:rowOff>189308</xdr:rowOff>
    </xdr:from>
    <xdr:ext cx="1869784" cy="1098000"/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00000000-0008-0000-1000-00006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921</xdr:row>
      <xdr:rowOff>175023</xdr:rowOff>
    </xdr:from>
    <xdr:ext cx="1863672" cy="1098000"/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00000000-0008-0000-1000-00006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910</xdr:row>
      <xdr:rowOff>19048</xdr:rowOff>
    </xdr:from>
    <xdr:ext cx="1876063" cy="1098000"/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00000000-0008-0000-1000-00006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904</xdr:row>
      <xdr:rowOff>38100</xdr:rowOff>
    </xdr:from>
    <xdr:ext cx="1857668" cy="1098000"/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00000000-0008-0000-1000-00006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927</xdr:row>
      <xdr:rowOff>158354</xdr:rowOff>
    </xdr:from>
    <xdr:ext cx="1865846" cy="1098000"/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00000000-0008-0000-1000-00006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945</xdr:row>
      <xdr:rowOff>189308</xdr:rowOff>
    </xdr:from>
    <xdr:ext cx="1869784" cy="1098000"/>
    <xdr:pic>
      <xdr:nvPicPr>
        <xdr:cNvPr id="362" name="Рисунок 361">
          <a:extLst>
            <a:ext uri="{FF2B5EF4-FFF2-40B4-BE49-F238E27FC236}">
              <a16:creationId xmlns="" xmlns:a16="http://schemas.microsoft.com/office/drawing/2014/main" id="{00000000-0008-0000-1000-00006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951</xdr:row>
      <xdr:rowOff>175023</xdr:rowOff>
    </xdr:from>
    <xdr:ext cx="1863672" cy="1098000"/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00000000-0008-0000-1000-00006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940</xdr:row>
      <xdr:rowOff>19048</xdr:rowOff>
    </xdr:from>
    <xdr:ext cx="1876063" cy="1098000"/>
    <xdr:pic>
      <xdr:nvPicPr>
        <xdr:cNvPr id="364" name="Рисунок 363">
          <a:extLst>
            <a:ext uri="{FF2B5EF4-FFF2-40B4-BE49-F238E27FC236}">
              <a16:creationId xmlns="" xmlns:a16="http://schemas.microsoft.com/office/drawing/2014/main" id="{00000000-0008-0000-1000-00006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934</xdr:row>
      <xdr:rowOff>38100</xdr:rowOff>
    </xdr:from>
    <xdr:ext cx="1857668" cy="1098000"/>
    <xdr:pic>
      <xdr:nvPicPr>
        <xdr:cNvPr id="365" name="Рисунок 364">
          <a:extLst>
            <a:ext uri="{FF2B5EF4-FFF2-40B4-BE49-F238E27FC236}">
              <a16:creationId xmlns="" xmlns:a16="http://schemas.microsoft.com/office/drawing/2014/main" id="{00000000-0008-0000-1000-00006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957</xdr:row>
      <xdr:rowOff>158354</xdr:rowOff>
    </xdr:from>
    <xdr:ext cx="1865846" cy="1098000"/>
    <xdr:pic>
      <xdr:nvPicPr>
        <xdr:cNvPr id="366" name="Рисунок 365">
          <a:extLst>
            <a:ext uri="{FF2B5EF4-FFF2-40B4-BE49-F238E27FC236}">
              <a16:creationId xmlns="" xmlns:a16="http://schemas.microsoft.com/office/drawing/2014/main" id="{00000000-0008-0000-1000-00006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975</xdr:row>
      <xdr:rowOff>189308</xdr:rowOff>
    </xdr:from>
    <xdr:ext cx="1869784" cy="1098000"/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00000000-0008-0000-1000-00006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981</xdr:row>
      <xdr:rowOff>175023</xdr:rowOff>
    </xdr:from>
    <xdr:ext cx="1863672" cy="1098000"/>
    <xdr:pic>
      <xdr:nvPicPr>
        <xdr:cNvPr id="368" name="Рисунок 367">
          <a:extLst>
            <a:ext uri="{FF2B5EF4-FFF2-40B4-BE49-F238E27FC236}">
              <a16:creationId xmlns="" xmlns:a16="http://schemas.microsoft.com/office/drawing/2014/main" id="{00000000-0008-0000-1000-00007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970</xdr:row>
      <xdr:rowOff>19048</xdr:rowOff>
    </xdr:from>
    <xdr:ext cx="1876063" cy="1098000"/>
    <xdr:pic>
      <xdr:nvPicPr>
        <xdr:cNvPr id="369" name="Рисунок 368">
          <a:extLst>
            <a:ext uri="{FF2B5EF4-FFF2-40B4-BE49-F238E27FC236}">
              <a16:creationId xmlns="" xmlns:a16="http://schemas.microsoft.com/office/drawing/2014/main" id="{00000000-0008-0000-1000-00007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964</xdr:row>
      <xdr:rowOff>38100</xdr:rowOff>
    </xdr:from>
    <xdr:ext cx="1857668" cy="1098000"/>
    <xdr:pic>
      <xdr:nvPicPr>
        <xdr:cNvPr id="370" name="Рисунок 369">
          <a:extLst>
            <a:ext uri="{FF2B5EF4-FFF2-40B4-BE49-F238E27FC236}">
              <a16:creationId xmlns="" xmlns:a16="http://schemas.microsoft.com/office/drawing/2014/main" id="{00000000-0008-0000-1000-00007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987</xdr:row>
      <xdr:rowOff>158354</xdr:rowOff>
    </xdr:from>
    <xdr:ext cx="1865846" cy="1098000"/>
    <xdr:pic>
      <xdr:nvPicPr>
        <xdr:cNvPr id="371" name="Рисунок 370">
          <a:extLst>
            <a:ext uri="{FF2B5EF4-FFF2-40B4-BE49-F238E27FC236}">
              <a16:creationId xmlns="" xmlns:a16="http://schemas.microsoft.com/office/drawing/2014/main" id="{00000000-0008-0000-1000-00007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1005</xdr:row>
      <xdr:rowOff>189308</xdr:rowOff>
    </xdr:from>
    <xdr:ext cx="1869784" cy="1098000"/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00000000-0008-0000-1000-00007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1268608"/>
          <a:ext cx="1869784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1011</xdr:row>
      <xdr:rowOff>175023</xdr:rowOff>
    </xdr:from>
    <xdr:ext cx="1863672" cy="1098000"/>
    <xdr:pic>
      <xdr:nvPicPr>
        <xdr:cNvPr id="373" name="Рисунок 372">
          <a:extLst>
            <a:ext uri="{FF2B5EF4-FFF2-40B4-BE49-F238E27FC236}">
              <a16:creationId xmlns="" xmlns:a16="http://schemas.microsoft.com/office/drawing/2014/main" id="{00000000-0008-0000-1000-00007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2397323"/>
          <a:ext cx="1863672" cy="1098000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1000</xdr:row>
      <xdr:rowOff>19048</xdr:rowOff>
    </xdr:from>
    <xdr:ext cx="1876063" cy="1098000"/>
    <xdr:pic>
      <xdr:nvPicPr>
        <xdr:cNvPr id="374" name="Рисунок 373">
          <a:extLst>
            <a:ext uri="{FF2B5EF4-FFF2-40B4-BE49-F238E27FC236}">
              <a16:creationId xmlns="" xmlns:a16="http://schemas.microsoft.com/office/drawing/2014/main" id="{00000000-0008-0000-1000-00007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5" y="100145848"/>
          <a:ext cx="1876063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994</xdr:row>
      <xdr:rowOff>38100</xdr:rowOff>
    </xdr:from>
    <xdr:ext cx="1857668" cy="1098000"/>
    <xdr:pic>
      <xdr:nvPicPr>
        <xdr:cNvPr id="375" name="Рисунок 374">
          <a:extLst>
            <a:ext uri="{FF2B5EF4-FFF2-40B4-BE49-F238E27FC236}">
              <a16:creationId xmlns="" xmlns:a16="http://schemas.microsoft.com/office/drawing/2014/main" id="{00000000-0008-0000-1000-00007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99021900"/>
          <a:ext cx="1857668" cy="1098000"/>
        </a:xfrm>
        <a:prstGeom prst="rect">
          <a:avLst/>
        </a:prstGeom>
      </xdr:spPr>
    </xdr:pic>
    <xdr:clientData/>
  </xdr:oneCellAnchor>
  <xdr:oneCellAnchor>
    <xdr:from>
      <xdr:col>4</xdr:col>
      <xdr:colOff>85726</xdr:colOff>
      <xdr:row>1017</xdr:row>
      <xdr:rowOff>158354</xdr:rowOff>
    </xdr:from>
    <xdr:ext cx="1865846" cy="1098000"/>
    <xdr:pic>
      <xdr:nvPicPr>
        <xdr:cNvPr id="376" name="Рисунок 375">
          <a:extLst>
            <a:ext uri="{FF2B5EF4-FFF2-40B4-BE49-F238E27FC236}">
              <a16:creationId xmlns="" xmlns:a16="http://schemas.microsoft.com/office/drawing/2014/main" id="{00000000-0008-0000-1000-00007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3726" y="103523654"/>
          <a:ext cx="1865846" cy="1098000"/>
        </a:xfrm>
        <a:prstGeom prst="rect">
          <a:avLst/>
        </a:prstGeom>
      </xdr:spPr>
    </xdr:pic>
    <xdr:clientData/>
  </xdr:oneCellAnchor>
  <xdr:twoCellAnchor editAs="oneCell">
    <xdr:from>
      <xdr:col>3</xdr:col>
      <xdr:colOff>2340014</xdr:colOff>
      <xdr:row>5</xdr:row>
      <xdr:rowOff>123826</xdr:rowOff>
    </xdr:from>
    <xdr:to>
      <xdr:col>3</xdr:col>
      <xdr:colOff>4760665</xdr:colOff>
      <xdr:row>12</xdr:row>
      <xdr:rowOff>123826</xdr:rowOff>
    </xdr:to>
    <xdr:pic>
      <xdr:nvPicPr>
        <xdr:cNvPr id="377" name="Рисунок 376">
          <a:extLst>
            <a:ext uri="{FF2B5EF4-FFF2-40B4-BE49-F238E27FC236}">
              <a16:creationId xmlns="" xmlns:a16="http://schemas.microsoft.com/office/drawing/2014/main" id="{00000000-0008-0000-1000-00007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4" y="2019301"/>
          <a:ext cx="2420651" cy="13467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4</xdr:row>
      <xdr:rowOff>142875</xdr:rowOff>
    </xdr:from>
    <xdr:to>
      <xdr:col>3</xdr:col>
      <xdr:colOff>2333626</xdr:colOff>
      <xdr:row>13</xdr:row>
      <xdr:rowOff>107704</xdr:rowOff>
    </xdr:to>
    <xdr:pic>
      <xdr:nvPicPr>
        <xdr:cNvPr id="395" name="Рисунок 394">
          <a:extLst>
            <a:ext uri="{FF2B5EF4-FFF2-40B4-BE49-F238E27FC236}">
              <a16:creationId xmlns="" xmlns:a16="http://schemas.microsoft.com/office/drawing/2014/main" id="{00000000-0008-0000-1000-00008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5" y="1847850"/>
          <a:ext cx="2305051" cy="1679329"/>
        </a:xfrm>
        <a:prstGeom prst="rect">
          <a:avLst/>
        </a:prstGeom>
      </xdr:spPr>
    </xdr:pic>
    <xdr:clientData/>
  </xdr:twoCellAnchor>
  <xdr:oneCellAnchor>
    <xdr:from>
      <xdr:col>3</xdr:col>
      <xdr:colOff>549091</xdr:colOff>
      <xdr:row>43</xdr:row>
      <xdr:rowOff>134472</xdr:rowOff>
    </xdr:from>
    <xdr:ext cx="3600000" cy="3600000"/>
    <xdr:pic>
      <xdr:nvPicPr>
        <xdr:cNvPr id="396" name="Рисунок 395">
          <a:extLst>
            <a:ext uri="{FF2B5EF4-FFF2-40B4-BE49-F238E27FC236}">
              <a16:creationId xmlns="" xmlns:a16="http://schemas.microsoft.com/office/drawing/2014/main" id="{00000000-0008-0000-1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5541" y="3553947"/>
          <a:ext cx="3600000" cy="3600000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35</xdr:row>
      <xdr:rowOff>123826</xdr:rowOff>
    </xdr:from>
    <xdr:ext cx="2420651" cy="1346700"/>
    <xdr:pic>
      <xdr:nvPicPr>
        <xdr:cNvPr id="397" name="Рисунок 396">
          <a:extLst>
            <a:ext uri="{FF2B5EF4-FFF2-40B4-BE49-F238E27FC236}">
              <a16:creationId xmlns="" xmlns:a16="http://schemas.microsoft.com/office/drawing/2014/main" id="{00000000-0008-0000-1000-00008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4" y="2019301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34</xdr:row>
      <xdr:rowOff>142875</xdr:rowOff>
    </xdr:from>
    <xdr:ext cx="2305051" cy="1679329"/>
    <xdr:pic>
      <xdr:nvPicPr>
        <xdr:cNvPr id="398" name="Рисунок 397">
          <a:extLst>
            <a:ext uri="{FF2B5EF4-FFF2-40B4-BE49-F238E27FC236}">
              <a16:creationId xmlns="" xmlns:a16="http://schemas.microsoft.com/office/drawing/2014/main" id="{00000000-0008-0000-1000-00008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5" y="1847850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549091</xdr:colOff>
      <xdr:row>73</xdr:row>
      <xdr:rowOff>134472</xdr:rowOff>
    </xdr:from>
    <xdr:ext cx="3600000" cy="3600000"/>
    <xdr:pic>
      <xdr:nvPicPr>
        <xdr:cNvPr id="399" name="Рисунок 398">
          <a:extLst>
            <a:ext uri="{FF2B5EF4-FFF2-40B4-BE49-F238E27FC236}">
              <a16:creationId xmlns="" xmlns:a16="http://schemas.microsoft.com/office/drawing/2014/main" id="{00000000-0008-0000-1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5541" y="3553947"/>
          <a:ext cx="3600000" cy="3600000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65</xdr:row>
      <xdr:rowOff>123826</xdr:rowOff>
    </xdr:from>
    <xdr:ext cx="2420651" cy="1346700"/>
    <xdr:pic>
      <xdr:nvPicPr>
        <xdr:cNvPr id="400" name="Рисунок 399">
          <a:extLst>
            <a:ext uri="{FF2B5EF4-FFF2-40B4-BE49-F238E27FC236}">
              <a16:creationId xmlns="" xmlns:a16="http://schemas.microsoft.com/office/drawing/2014/main" id="{00000000-0008-0000-1000-00009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4" y="2019301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64</xdr:row>
      <xdr:rowOff>142875</xdr:rowOff>
    </xdr:from>
    <xdr:ext cx="2305051" cy="1679329"/>
    <xdr:pic>
      <xdr:nvPicPr>
        <xdr:cNvPr id="401" name="Рисунок 400">
          <a:extLst>
            <a:ext uri="{FF2B5EF4-FFF2-40B4-BE49-F238E27FC236}">
              <a16:creationId xmlns="" xmlns:a16="http://schemas.microsoft.com/office/drawing/2014/main" id="{00000000-0008-0000-1000-00009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5" y="1847850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95</xdr:row>
      <xdr:rowOff>123826</xdr:rowOff>
    </xdr:from>
    <xdr:ext cx="2420651" cy="1346700"/>
    <xdr:pic>
      <xdr:nvPicPr>
        <xdr:cNvPr id="403" name="Рисунок 402">
          <a:extLst>
            <a:ext uri="{FF2B5EF4-FFF2-40B4-BE49-F238E27FC236}">
              <a16:creationId xmlns="" xmlns:a16="http://schemas.microsoft.com/office/drawing/2014/main" id="{00000000-0008-0000-1000-00009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4" y="2019301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94</xdr:row>
      <xdr:rowOff>142875</xdr:rowOff>
    </xdr:from>
    <xdr:ext cx="2305051" cy="1679329"/>
    <xdr:pic>
      <xdr:nvPicPr>
        <xdr:cNvPr id="404" name="Рисунок 403">
          <a:extLst>
            <a:ext uri="{FF2B5EF4-FFF2-40B4-BE49-F238E27FC236}">
              <a16:creationId xmlns="" xmlns:a16="http://schemas.microsoft.com/office/drawing/2014/main" id="{00000000-0008-0000-1000-00009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5" y="1847850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125</xdr:row>
      <xdr:rowOff>123826</xdr:rowOff>
    </xdr:from>
    <xdr:ext cx="2420651" cy="1346700"/>
    <xdr:pic>
      <xdr:nvPicPr>
        <xdr:cNvPr id="406" name="Рисунок 405">
          <a:extLst>
            <a:ext uri="{FF2B5EF4-FFF2-40B4-BE49-F238E27FC236}">
              <a16:creationId xmlns="" xmlns:a16="http://schemas.microsoft.com/office/drawing/2014/main" id="{00000000-0008-0000-1000-00009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4" y="2019301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124</xdr:row>
      <xdr:rowOff>142875</xdr:rowOff>
    </xdr:from>
    <xdr:ext cx="2305051" cy="1679329"/>
    <xdr:pic>
      <xdr:nvPicPr>
        <xdr:cNvPr id="407" name="Рисунок 406">
          <a:extLst>
            <a:ext uri="{FF2B5EF4-FFF2-40B4-BE49-F238E27FC236}">
              <a16:creationId xmlns="" xmlns:a16="http://schemas.microsoft.com/office/drawing/2014/main" id="{00000000-0008-0000-1000-00009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5" y="1847850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155</xdr:row>
      <xdr:rowOff>123826</xdr:rowOff>
    </xdr:from>
    <xdr:ext cx="2420651" cy="1346700"/>
    <xdr:pic>
      <xdr:nvPicPr>
        <xdr:cNvPr id="409" name="Рисунок 408">
          <a:extLst>
            <a:ext uri="{FF2B5EF4-FFF2-40B4-BE49-F238E27FC236}">
              <a16:creationId xmlns="" xmlns:a16="http://schemas.microsoft.com/office/drawing/2014/main" id="{00000000-0008-0000-1000-00009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4" y="2019301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154</xdr:row>
      <xdr:rowOff>142875</xdr:rowOff>
    </xdr:from>
    <xdr:ext cx="2305051" cy="1679329"/>
    <xdr:pic>
      <xdr:nvPicPr>
        <xdr:cNvPr id="410" name="Рисунок 409">
          <a:extLst>
            <a:ext uri="{FF2B5EF4-FFF2-40B4-BE49-F238E27FC236}">
              <a16:creationId xmlns="" xmlns:a16="http://schemas.microsoft.com/office/drawing/2014/main" id="{00000000-0008-0000-1000-00009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5" y="1847850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185</xdr:row>
      <xdr:rowOff>123826</xdr:rowOff>
    </xdr:from>
    <xdr:ext cx="2420651" cy="1346700"/>
    <xdr:pic>
      <xdr:nvPicPr>
        <xdr:cNvPr id="412" name="Рисунок 411">
          <a:extLst>
            <a:ext uri="{FF2B5EF4-FFF2-40B4-BE49-F238E27FC236}">
              <a16:creationId xmlns="" xmlns:a16="http://schemas.microsoft.com/office/drawing/2014/main" id="{00000000-0008-0000-1000-00009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4" y="2019301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184</xdr:row>
      <xdr:rowOff>142875</xdr:rowOff>
    </xdr:from>
    <xdr:ext cx="2305051" cy="1679329"/>
    <xdr:pic>
      <xdr:nvPicPr>
        <xdr:cNvPr id="413" name="Рисунок 412">
          <a:extLst>
            <a:ext uri="{FF2B5EF4-FFF2-40B4-BE49-F238E27FC236}">
              <a16:creationId xmlns="" xmlns:a16="http://schemas.microsoft.com/office/drawing/2014/main" id="{00000000-0008-0000-1000-00009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5" y="1847850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215</xdr:row>
      <xdr:rowOff>123826</xdr:rowOff>
    </xdr:from>
    <xdr:ext cx="2420651" cy="1346700"/>
    <xdr:pic>
      <xdr:nvPicPr>
        <xdr:cNvPr id="415" name="Рисунок 414">
          <a:extLst>
            <a:ext uri="{FF2B5EF4-FFF2-40B4-BE49-F238E27FC236}">
              <a16:creationId xmlns="" xmlns:a16="http://schemas.microsoft.com/office/drawing/2014/main" id="{00000000-0008-0000-1000-00009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6464" y="2019301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214</xdr:row>
      <xdr:rowOff>142875</xdr:rowOff>
    </xdr:from>
    <xdr:ext cx="2305051" cy="1679329"/>
    <xdr:pic>
      <xdr:nvPicPr>
        <xdr:cNvPr id="416" name="Рисунок 415">
          <a:extLst>
            <a:ext uri="{FF2B5EF4-FFF2-40B4-BE49-F238E27FC236}">
              <a16:creationId xmlns="" xmlns:a16="http://schemas.microsoft.com/office/drawing/2014/main" id="{00000000-0008-0000-1000-0000A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025" y="1847850"/>
          <a:ext cx="2305051" cy="1679329"/>
        </a:xfrm>
        <a:prstGeom prst="rect">
          <a:avLst/>
        </a:prstGeom>
      </xdr:spPr>
    </xdr:pic>
    <xdr:clientData/>
  </xdr:oneCellAnchor>
  <xdr:twoCellAnchor editAs="oneCell">
    <xdr:from>
      <xdr:col>3</xdr:col>
      <xdr:colOff>19050</xdr:colOff>
      <xdr:row>245</xdr:row>
      <xdr:rowOff>180975</xdr:rowOff>
    </xdr:from>
    <xdr:to>
      <xdr:col>3</xdr:col>
      <xdr:colOff>2445600</xdr:colOff>
      <xdr:row>251</xdr:row>
      <xdr:rowOff>146551</xdr:rowOff>
    </xdr:to>
    <xdr:pic>
      <xdr:nvPicPr>
        <xdr:cNvPr id="417" name="Рисунок 416">
          <a:extLst>
            <a:ext uri="{FF2B5EF4-FFF2-40B4-BE49-F238E27FC236}">
              <a16:creationId xmlns="" xmlns:a16="http://schemas.microsoft.com/office/drawing/2014/main" id="{00000000-0008-0000-1000-0000A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0" y="47796450"/>
          <a:ext cx="2426550" cy="1108576"/>
        </a:xfrm>
        <a:prstGeom prst="rect">
          <a:avLst/>
        </a:prstGeom>
      </xdr:spPr>
    </xdr:pic>
    <xdr:clientData/>
  </xdr:twoCellAnchor>
  <xdr:twoCellAnchor editAs="oneCell">
    <xdr:from>
      <xdr:col>3</xdr:col>
      <xdr:colOff>2478184</xdr:colOff>
      <xdr:row>245</xdr:row>
      <xdr:rowOff>104775</xdr:rowOff>
    </xdr:from>
    <xdr:to>
      <xdr:col>3</xdr:col>
      <xdr:colOff>4758130</xdr:colOff>
      <xdr:row>252</xdr:row>
      <xdr:rowOff>47625</xdr:rowOff>
    </xdr:to>
    <xdr:pic>
      <xdr:nvPicPr>
        <xdr:cNvPr id="418" name="Рисунок 417">
          <a:extLst>
            <a:ext uri="{FF2B5EF4-FFF2-40B4-BE49-F238E27FC236}">
              <a16:creationId xmlns="" xmlns:a16="http://schemas.microsoft.com/office/drawing/2014/main" id="{00000000-0008-0000-1000-0000A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4634" y="47720250"/>
          <a:ext cx="2279946" cy="1276350"/>
        </a:xfrm>
        <a:prstGeom prst="rect">
          <a:avLst/>
        </a:prstGeom>
      </xdr:spPr>
    </xdr:pic>
    <xdr:clientData/>
  </xdr:twoCellAnchor>
  <xdr:oneCellAnchor>
    <xdr:from>
      <xdr:col>3</xdr:col>
      <xdr:colOff>19050</xdr:colOff>
      <xdr:row>275</xdr:row>
      <xdr:rowOff>180975</xdr:rowOff>
    </xdr:from>
    <xdr:ext cx="2426550" cy="1108576"/>
    <xdr:pic>
      <xdr:nvPicPr>
        <xdr:cNvPr id="420" name="Рисунок 419">
          <a:extLst>
            <a:ext uri="{FF2B5EF4-FFF2-40B4-BE49-F238E27FC236}">
              <a16:creationId xmlns="" xmlns:a16="http://schemas.microsoft.com/office/drawing/2014/main" id="{00000000-0008-0000-1000-0000A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2138" y="47794769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275</xdr:row>
      <xdr:rowOff>104775</xdr:rowOff>
    </xdr:from>
    <xdr:ext cx="2279946" cy="1276350"/>
    <xdr:pic>
      <xdr:nvPicPr>
        <xdr:cNvPr id="421" name="Рисунок 420">
          <a:extLst>
            <a:ext uri="{FF2B5EF4-FFF2-40B4-BE49-F238E27FC236}">
              <a16:creationId xmlns="" xmlns:a16="http://schemas.microsoft.com/office/drawing/2014/main" id="{00000000-0008-0000-1000-0000A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1272" y="47718569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305</xdr:row>
      <xdr:rowOff>180975</xdr:rowOff>
    </xdr:from>
    <xdr:ext cx="2426550" cy="1108576"/>
    <xdr:pic>
      <xdr:nvPicPr>
        <xdr:cNvPr id="423" name="Рисунок 422">
          <a:extLst>
            <a:ext uri="{FF2B5EF4-FFF2-40B4-BE49-F238E27FC236}">
              <a16:creationId xmlns="" xmlns:a16="http://schemas.microsoft.com/office/drawing/2014/main" id="{00000000-0008-0000-1000-0000A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2138" y="47794769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305</xdr:row>
      <xdr:rowOff>104775</xdr:rowOff>
    </xdr:from>
    <xdr:ext cx="2279946" cy="1276350"/>
    <xdr:pic>
      <xdr:nvPicPr>
        <xdr:cNvPr id="424" name="Рисунок 423">
          <a:extLst>
            <a:ext uri="{FF2B5EF4-FFF2-40B4-BE49-F238E27FC236}">
              <a16:creationId xmlns="" xmlns:a16="http://schemas.microsoft.com/office/drawing/2014/main" id="{00000000-0008-0000-1000-0000A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1272" y="47718569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336</xdr:row>
      <xdr:rowOff>136153</xdr:rowOff>
    </xdr:from>
    <xdr:ext cx="2426550" cy="1108576"/>
    <xdr:pic>
      <xdr:nvPicPr>
        <xdr:cNvPr id="426" name="Рисунок 425">
          <a:extLst>
            <a:ext uri="{FF2B5EF4-FFF2-40B4-BE49-F238E27FC236}">
              <a16:creationId xmlns="" xmlns:a16="http://schemas.microsoft.com/office/drawing/2014/main" id="{00000000-0008-0000-1000-0000A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2138" y="65085447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336</xdr:row>
      <xdr:rowOff>59953</xdr:rowOff>
    </xdr:from>
    <xdr:ext cx="2279946" cy="1276350"/>
    <xdr:pic>
      <xdr:nvPicPr>
        <xdr:cNvPr id="427" name="Рисунок 426">
          <a:extLst>
            <a:ext uri="{FF2B5EF4-FFF2-40B4-BE49-F238E27FC236}">
              <a16:creationId xmlns="" xmlns:a16="http://schemas.microsoft.com/office/drawing/2014/main" id="{00000000-0008-0000-1000-0000A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1272" y="65009247"/>
          <a:ext cx="2279946" cy="1276350"/>
        </a:xfrm>
        <a:prstGeom prst="rect">
          <a:avLst/>
        </a:prstGeom>
      </xdr:spPr>
    </xdr:pic>
    <xdr:clientData/>
  </xdr:oneCellAnchor>
  <xdr:twoCellAnchor editAs="oneCell">
    <xdr:from>
      <xdr:col>3</xdr:col>
      <xdr:colOff>851647</xdr:colOff>
      <xdr:row>371</xdr:row>
      <xdr:rowOff>25775</xdr:rowOff>
    </xdr:from>
    <xdr:to>
      <xdr:col>3</xdr:col>
      <xdr:colOff>3892467</xdr:colOff>
      <xdr:row>376</xdr:row>
      <xdr:rowOff>153275</xdr:rowOff>
    </xdr:to>
    <xdr:pic>
      <xdr:nvPicPr>
        <xdr:cNvPr id="436" name="Рисунок 435">
          <a:extLst>
            <a:ext uri="{FF2B5EF4-FFF2-40B4-BE49-F238E27FC236}">
              <a16:creationId xmlns="" xmlns:a16="http://schemas.microsoft.com/office/drawing/2014/main" id="{00000000-0008-0000-1000-0000B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4735" y="71642569"/>
          <a:ext cx="3040820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889747</xdr:colOff>
      <xdr:row>363</xdr:row>
      <xdr:rowOff>44824</xdr:rowOff>
    </xdr:from>
    <xdr:to>
      <xdr:col>3</xdr:col>
      <xdr:colOff>3740254</xdr:colOff>
      <xdr:row>370</xdr:row>
      <xdr:rowOff>73400</xdr:rowOff>
    </xdr:to>
    <xdr:pic>
      <xdr:nvPicPr>
        <xdr:cNvPr id="437" name="Рисунок 436">
          <a:extLst>
            <a:ext uri="{FF2B5EF4-FFF2-40B4-BE49-F238E27FC236}">
              <a16:creationId xmlns="" xmlns:a16="http://schemas.microsoft.com/office/drawing/2014/main" id="{00000000-0008-0000-1000-0000B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62835" y="70137618"/>
          <a:ext cx="2850507" cy="1362076"/>
        </a:xfrm>
        <a:prstGeom prst="rect">
          <a:avLst/>
        </a:prstGeom>
      </xdr:spPr>
    </xdr:pic>
    <xdr:clientData/>
  </xdr:twoCellAnchor>
  <xdr:oneCellAnchor>
    <xdr:from>
      <xdr:col>3</xdr:col>
      <xdr:colOff>851647</xdr:colOff>
      <xdr:row>401</xdr:row>
      <xdr:rowOff>25775</xdr:rowOff>
    </xdr:from>
    <xdr:ext cx="3040820" cy="1080000"/>
    <xdr:pic>
      <xdr:nvPicPr>
        <xdr:cNvPr id="439" name="Рисунок 438">
          <a:extLst>
            <a:ext uri="{FF2B5EF4-FFF2-40B4-BE49-F238E27FC236}">
              <a16:creationId xmlns="" xmlns:a16="http://schemas.microsoft.com/office/drawing/2014/main" id="{00000000-0008-0000-1000-0000B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4735" y="71642569"/>
          <a:ext cx="3040820" cy="1080000"/>
        </a:xfrm>
        <a:prstGeom prst="rect">
          <a:avLst/>
        </a:prstGeom>
      </xdr:spPr>
    </xdr:pic>
    <xdr:clientData/>
  </xdr:oneCellAnchor>
  <xdr:oneCellAnchor>
    <xdr:from>
      <xdr:col>3</xdr:col>
      <xdr:colOff>889747</xdr:colOff>
      <xdr:row>393</xdr:row>
      <xdr:rowOff>44824</xdr:rowOff>
    </xdr:from>
    <xdr:ext cx="2850507" cy="1362076"/>
    <xdr:pic>
      <xdr:nvPicPr>
        <xdr:cNvPr id="440" name="Рисунок 439">
          <a:extLst>
            <a:ext uri="{FF2B5EF4-FFF2-40B4-BE49-F238E27FC236}">
              <a16:creationId xmlns="" xmlns:a16="http://schemas.microsoft.com/office/drawing/2014/main" id="{00000000-0008-0000-1000-0000B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62835" y="70137618"/>
          <a:ext cx="2850507" cy="1362076"/>
        </a:xfrm>
        <a:prstGeom prst="rect">
          <a:avLst/>
        </a:prstGeom>
      </xdr:spPr>
    </xdr:pic>
    <xdr:clientData/>
  </xdr:oneCellAnchor>
  <xdr:twoCellAnchor editAs="oneCell">
    <xdr:from>
      <xdr:col>3</xdr:col>
      <xdr:colOff>2440641</xdr:colOff>
      <xdr:row>425</xdr:row>
      <xdr:rowOff>119904</xdr:rowOff>
    </xdr:from>
    <xdr:to>
      <xdr:col>3</xdr:col>
      <xdr:colOff>4724754</xdr:colOff>
      <xdr:row>431</xdr:row>
      <xdr:rowOff>75954</xdr:rowOff>
    </xdr:to>
    <xdr:pic>
      <xdr:nvPicPr>
        <xdr:cNvPr id="441" name="Рисунок 440">
          <a:extLst>
            <a:ext uri="{FF2B5EF4-FFF2-40B4-BE49-F238E27FC236}">
              <a16:creationId xmlns="" xmlns:a16="http://schemas.microsoft.com/office/drawing/2014/main" id="{00000000-0008-0000-1000-0000B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3729" y="82023698"/>
          <a:ext cx="2284113" cy="1099050"/>
        </a:xfrm>
        <a:prstGeom prst="rect">
          <a:avLst/>
        </a:prstGeom>
      </xdr:spPr>
    </xdr:pic>
    <xdr:clientData/>
  </xdr:twoCellAnchor>
  <xdr:twoCellAnchor editAs="oneCell">
    <xdr:from>
      <xdr:col>3</xdr:col>
      <xdr:colOff>78441</xdr:colOff>
      <xdr:row>425</xdr:row>
      <xdr:rowOff>100854</xdr:rowOff>
    </xdr:from>
    <xdr:to>
      <xdr:col>3</xdr:col>
      <xdr:colOff>2386518</xdr:colOff>
      <xdr:row>432</xdr:row>
      <xdr:rowOff>37855</xdr:rowOff>
    </xdr:to>
    <xdr:pic>
      <xdr:nvPicPr>
        <xdr:cNvPr id="442" name="Рисунок 441">
          <a:extLst>
            <a:ext uri="{FF2B5EF4-FFF2-40B4-BE49-F238E27FC236}">
              <a16:creationId xmlns="" xmlns:a16="http://schemas.microsoft.com/office/drawing/2014/main" id="{00000000-0008-0000-1000-0000B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1529" y="82004648"/>
          <a:ext cx="2308077" cy="1270501"/>
        </a:xfrm>
        <a:prstGeom prst="rect">
          <a:avLst/>
        </a:prstGeom>
      </xdr:spPr>
    </xdr:pic>
    <xdr:clientData/>
  </xdr:twoCellAnchor>
  <xdr:oneCellAnchor>
    <xdr:from>
      <xdr:col>3</xdr:col>
      <xdr:colOff>2440641</xdr:colOff>
      <xdr:row>455</xdr:row>
      <xdr:rowOff>119904</xdr:rowOff>
    </xdr:from>
    <xdr:ext cx="2284113" cy="1099050"/>
    <xdr:pic>
      <xdr:nvPicPr>
        <xdr:cNvPr id="444" name="Рисунок 443">
          <a:extLst>
            <a:ext uri="{FF2B5EF4-FFF2-40B4-BE49-F238E27FC236}">
              <a16:creationId xmlns="" xmlns:a16="http://schemas.microsoft.com/office/drawing/2014/main" id="{00000000-0008-0000-1000-0000B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3729" y="82023698"/>
          <a:ext cx="2284113" cy="1099050"/>
        </a:xfrm>
        <a:prstGeom prst="rect">
          <a:avLst/>
        </a:prstGeom>
      </xdr:spPr>
    </xdr:pic>
    <xdr:clientData/>
  </xdr:oneCellAnchor>
  <xdr:oneCellAnchor>
    <xdr:from>
      <xdr:col>3</xdr:col>
      <xdr:colOff>78441</xdr:colOff>
      <xdr:row>455</xdr:row>
      <xdr:rowOff>100854</xdr:rowOff>
    </xdr:from>
    <xdr:ext cx="2308077" cy="1270501"/>
    <xdr:pic>
      <xdr:nvPicPr>
        <xdr:cNvPr id="445" name="Рисунок 444">
          <a:extLst>
            <a:ext uri="{FF2B5EF4-FFF2-40B4-BE49-F238E27FC236}">
              <a16:creationId xmlns="" xmlns:a16="http://schemas.microsoft.com/office/drawing/2014/main" id="{00000000-0008-0000-1000-0000B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1529" y="82004648"/>
          <a:ext cx="2308077" cy="1270501"/>
        </a:xfrm>
        <a:prstGeom prst="rect">
          <a:avLst/>
        </a:prstGeom>
      </xdr:spPr>
    </xdr:pic>
    <xdr:clientData/>
  </xdr:oneCellAnchor>
  <xdr:twoCellAnchor editAs="oneCell">
    <xdr:from>
      <xdr:col>3</xdr:col>
      <xdr:colOff>837080</xdr:colOff>
      <xdr:row>491</xdr:row>
      <xdr:rowOff>91919</xdr:rowOff>
    </xdr:from>
    <xdr:to>
      <xdr:col>3</xdr:col>
      <xdr:colOff>3843619</xdr:colOff>
      <xdr:row>498</xdr:row>
      <xdr:rowOff>113144</xdr:rowOff>
    </xdr:to>
    <xdr:pic>
      <xdr:nvPicPr>
        <xdr:cNvPr id="446" name="Рисунок 445">
          <a:extLst>
            <a:ext uri="{FF2B5EF4-FFF2-40B4-BE49-F238E27FC236}">
              <a16:creationId xmlns="" xmlns:a16="http://schemas.microsoft.com/office/drawing/2014/main" id="{00000000-0008-0000-1000-0000B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0168" y="94568713"/>
          <a:ext cx="3006539" cy="1354725"/>
        </a:xfrm>
        <a:prstGeom prst="rect">
          <a:avLst/>
        </a:prstGeom>
      </xdr:spPr>
    </xdr:pic>
    <xdr:clientData/>
  </xdr:twoCellAnchor>
  <xdr:twoCellAnchor editAs="oneCell">
    <xdr:from>
      <xdr:col>3</xdr:col>
      <xdr:colOff>818031</xdr:colOff>
      <xdr:row>483</xdr:row>
      <xdr:rowOff>67235</xdr:rowOff>
    </xdr:from>
    <xdr:to>
      <xdr:col>3</xdr:col>
      <xdr:colOff>3872902</xdr:colOff>
      <xdr:row>490</xdr:row>
      <xdr:rowOff>163674</xdr:rowOff>
    </xdr:to>
    <xdr:pic>
      <xdr:nvPicPr>
        <xdr:cNvPr id="447" name="Рисунок 446">
          <a:extLst>
            <a:ext uri="{FF2B5EF4-FFF2-40B4-BE49-F238E27FC236}">
              <a16:creationId xmlns="" xmlns:a16="http://schemas.microsoft.com/office/drawing/2014/main" id="{00000000-0008-0000-1000-0000B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91119" y="93020029"/>
          <a:ext cx="3054871" cy="1429939"/>
        </a:xfrm>
        <a:prstGeom prst="rect">
          <a:avLst/>
        </a:prstGeom>
      </xdr:spPr>
    </xdr:pic>
    <xdr:clientData/>
  </xdr:twoCellAnchor>
  <xdr:oneCellAnchor>
    <xdr:from>
      <xdr:col>4</xdr:col>
      <xdr:colOff>78441</xdr:colOff>
      <xdr:row>45</xdr:row>
      <xdr:rowOff>33619</xdr:rowOff>
    </xdr:from>
    <xdr:ext cx="1914037" cy="1157325"/>
    <xdr:pic>
      <xdr:nvPicPr>
        <xdr:cNvPr id="448" name="Рисунок 447">
          <a:extLst>
            <a:ext uri="{FF2B5EF4-FFF2-40B4-BE49-F238E27FC236}">
              <a16:creationId xmlns="" xmlns:a16="http://schemas.microsoft.com/office/drawing/2014/main" id="{00000000-0008-0000-1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75</xdr:row>
      <xdr:rowOff>33619</xdr:rowOff>
    </xdr:from>
    <xdr:ext cx="1914037" cy="1157325"/>
    <xdr:pic>
      <xdr:nvPicPr>
        <xdr:cNvPr id="449" name="Рисунок 448">
          <a:extLst>
            <a:ext uri="{FF2B5EF4-FFF2-40B4-BE49-F238E27FC236}">
              <a16:creationId xmlns="" xmlns:a16="http://schemas.microsoft.com/office/drawing/2014/main" id="{00000000-0008-0000-1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105</xdr:row>
      <xdr:rowOff>33619</xdr:rowOff>
    </xdr:from>
    <xdr:ext cx="1914037" cy="1157325"/>
    <xdr:pic>
      <xdr:nvPicPr>
        <xdr:cNvPr id="450" name="Рисунок 449">
          <a:extLst>
            <a:ext uri="{FF2B5EF4-FFF2-40B4-BE49-F238E27FC236}">
              <a16:creationId xmlns="" xmlns:a16="http://schemas.microsoft.com/office/drawing/2014/main" id="{00000000-0008-0000-1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135</xdr:row>
      <xdr:rowOff>33619</xdr:rowOff>
    </xdr:from>
    <xdr:ext cx="1914037" cy="1157325"/>
    <xdr:pic>
      <xdr:nvPicPr>
        <xdr:cNvPr id="451" name="Рисунок 450">
          <a:extLst>
            <a:ext uri="{FF2B5EF4-FFF2-40B4-BE49-F238E27FC236}">
              <a16:creationId xmlns="" xmlns:a16="http://schemas.microsoft.com/office/drawing/2014/main" id="{00000000-0008-0000-1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165</xdr:row>
      <xdr:rowOff>33619</xdr:rowOff>
    </xdr:from>
    <xdr:ext cx="1914037" cy="1157325"/>
    <xdr:pic>
      <xdr:nvPicPr>
        <xdr:cNvPr id="452" name="Рисунок 451">
          <a:extLst>
            <a:ext uri="{FF2B5EF4-FFF2-40B4-BE49-F238E27FC236}">
              <a16:creationId xmlns="" xmlns:a16="http://schemas.microsoft.com/office/drawing/2014/main" id="{00000000-0008-0000-1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195</xdr:row>
      <xdr:rowOff>33619</xdr:rowOff>
    </xdr:from>
    <xdr:ext cx="1914037" cy="1157325"/>
    <xdr:pic>
      <xdr:nvPicPr>
        <xdr:cNvPr id="453" name="Рисунок 452">
          <a:extLst>
            <a:ext uri="{FF2B5EF4-FFF2-40B4-BE49-F238E27FC236}">
              <a16:creationId xmlns="" xmlns:a16="http://schemas.microsoft.com/office/drawing/2014/main" id="{00000000-0008-0000-1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225</xdr:row>
      <xdr:rowOff>33619</xdr:rowOff>
    </xdr:from>
    <xdr:ext cx="1914037" cy="1157325"/>
    <xdr:pic>
      <xdr:nvPicPr>
        <xdr:cNvPr id="454" name="Рисунок 453">
          <a:extLst>
            <a:ext uri="{FF2B5EF4-FFF2-40B4-BE49-F238E27FC236}">
              <a16:creationId xmlns="" xmlns:a16="http://schemas.microsoft.com/office/drawing/2014/main" id="{00000000-0008-0000-1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255</xdr:row>
      <xdr:rowOff>33619</xdr:rowOff>
    </xdr:from>
    <xdr:ext cx="1914037" cy="1157325"/>
    <xdr:pic>
      <xdr:nvPicPr>
        <xdr:cNvPr id="455" name="Рисунок 454">
          <a:extLst>
            <a:ext uri="{FF2B5EF4-FFF2-40B4-BE49-F238E27FC236}">
              <a16:creationId xmlns="" xmlns:a16="http://schemas.microsoft.com/office/drawing/2014/main" id="{00000000-0008-0000-1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285</xdr:row>
      <xdr:rowOff>33619</xdr:rowOff>
    </xdr:from>
    <xdr:ext cx="1914037" cy="1157325"/>
    <xdr:pic>
      <xdr:nvPicPr>
        <xdr:cNvPr id="456" name="Рисунок 455">
          <a:extLst>
            <a:ext uri="{FF2B5EF4-FFF2-40B4-BE49-F238E27FC236}">
              <a16:creationId xmlns="" xmlns:a16="http://schemas.microsoft.com/office/drawing/2014/main" id="{00000000-0008-0000-1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315</xdr:row>
      <xdr:rowOff>33619</xdr:rowOff>
    </xdr:from>
    <xdr:ext cx="1914037" cy="1157325"/>
    <xdr:pic>
      <xdr:nvPicPr>
        <xdr:cNvPr id="457" name="Рисунок 456">
          <a:extLst>
            <a:ext uri="{FF2B5EF4-FFF2-40B4-BE49-F238E27FC236}">
              <a16:creationId xmlns="" xmlns:a16="http://schemas.microsoft.com/office/drawing/2014/main" id="{00000000-0008-0000-1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345</xdr:row>
      <xdr:rowOff>33619</xdr:rowOff>
    </xdr:from>
    <xdr:ext cx="1914037" cy="1157325"/>
    <xdr:pic>
      <xdr:nvPicPr>
        <xdr:cNvPr id="458" name="Рисунок 457">
          <a:extLst>
            <a:ext uri="{FF2B5EF4-FFF2-40B4-BE49-F238E27FC236}">
              <a16:creationId xmlns="" xmlns:a16="http://schemas.microsoft.com/office/drawing/2014/main" id="{00000000-0008-0000-1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375</xdr:row>
      <xdr:rowOff>33619</xdr:rowOff>
    </xdr:from>
    <xdr:ext cx="1914037" cy="1157325"/>
    <xdr:pic>
      <xdr:nvPicPr>
        <xdr:cNvPr id="459" name="Рисунок 458">
          <a:extLst>
            <a:ext uri="{FF2B5EF4-FFF2-40B4-BE49-F238E27FC236}">
              <a16:creationId xmlns="" xmlns:a16="http://schemas.microsoft.com/office/drawing/2014/main" id="{00000000-0008-0000-1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405</xdr:row>
      <xdr:rowOff>33619</xdr:rowOff>
    </xdr:from>
    <xdr:ext cx="1914037" cy="1157325"/>
    <xdr:pic>
      <xdr:nvPicPr>
        <xdr:cNvPr id="460" name="Рисунок 459">
          <a:extLst>
            <a:ext uri="{FF2B5EF4-FFF2-40B4-BE49-F238E27FC236}">
              <a16:creationId xmlns="" xmlns:a16="http://schemas.microsoft.com/office/drawing/2014/main" id="{00000000-0008-0000-1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435</xdr:row>
      <xdr:rowOff>33619</xdr:rowOff>
    </xdr:from>
    <xdr:ext cx="1914037" cy="1157325"/>
    <xdr:pic>
      <xdr:nvPicPr>
        <xdr:cNvPr id="461" name="Рисунок 460">
          <a:extLst>
            <a:ext uri="{FF2B5EF4-FFF2-40B4-BE49-F238E27FC236}">
              <a16:creationId xmlns="" xmlns:a16="http://schemas.microsoft.com/office/drawing/2014/main" id="{00000000-0008-0000-1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465</xdr:row>
      <xdr:rowOff>33619</xdr:rowOff>
    </xdr:from>
    <xdr:ext cx="1914037" cy="1157325"/>
    <xdr:pic>
      <xdr:nvPicPr>
        <xdr:cNvPr id="462" name="Рисунок 461">
          <a:extLst>
            <a:ext uri="{FF2B5EF4-FFF2-40B4-BE49-F238E27FC236}">
              <a16:creationId xmlns="" xmlns:a16="http://schemas.microsoft.com/office/drawing/2014/main" id="{00000000-0008-0000-1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495</xdr:row>
      <xdr:rowOff>33619</xdr:rowOff>
    </xdr:from>
    <xdr:ext cx="1914037" cy="1157325"/>
    <xdr:pic>
      <xdr:nvPicPr>
        <xdr:cNvPr id="463" name="Рисунок 462">
          <a:extLst>
            <a:ext uri="{FF2B5EF4-FFF2-40B4-BE49-F238E27FC236}">
              <a16:creationId xmlns="" xmlns:a16="http://schemas.microsoft.com/office/drawing/2014/main" id="{00000000-0008-0000-1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3241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60352</xdr:colOff>
      <xdr:row>1009</xdr:row>
      <xdr:rowOff>127601</xdr:rowOff>
    </xdr:from>
    <xdr:ext cx="4680000" cy="2632096"/>
    <xdr:pic>
      <xdr:nvPicPr>
        <xdr:cNvPr id="464" name="Рисунок 463">
          <a:extLst>
            <a:ext uri="{FF2B5EF4-FFF2-40B4-BE49-F238E27FC236}">
              <a16:creationId xmlns="" xmlns:a16="http://schemas.microsoft.com/office/drawing/2014/main" id="{00000000-0008-0000-1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0" y="95937895"/>
          <a:ext cx="4680000" cy="2632096"/>
        </a:xfrm>
        <a:prstGeom prst="rect">
          <a:avLst/>
        </a:prstGeom>
      </xdr:spPr>
    </xdr:pic>
    <xdr:clientData/>
  </xdr:oneCellAnchor>
  <xdr:oneCellAnchor>
    <xdr:from>
      <xdr:col>3</xdr:col>
      <xdr:colOff>53471</xdr:colOff>
      <xdr:row>975</xdr:row>
      <xdr:rowOff>56035</xdr:rowOff>
    </xdr:from>
    <xdr:ext cx="4680000" cy="3305822"/>
    <xdr:pic>
      <xdr:nvPicPr>
        <xdr:cNvPr id="465" name="Рисунок 464">
          <a:extLst>
            <a:ext uri="{FF2B5EF4-FFF2-40B4-BE49-F238E27FC236}">
              <a16:creationId xmlns="" xmlns:a16="http://schemas.microsoft.com/office/drawing/2014/main" id="{00000000-0008-0000-1000-0000D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6559" y="89389329"/>
          <a:ext cx="4680000" cy="3305822"/>
        </a:xfrm>
        <a:prstGeom prst="rect">
          <a:avLst/>
        </a:prstGeom>
      </xdr:spPr>
    </xdr:pic>
    <xdr:clientData/>
  </xdr:oneCellAnchor>
  <xdr:oneCellAnchor>
    <xdr:from>
      <xdr:col>3</xdr:col>
      <xdr:colOff>57795</xdr:colOff>
      <xdr:row>944</xdr:row>
      <xdr:rowOff>112064</xdr:rowOff>
    </xdr:from>
    <xdr:ext cx="4680000" cy="3428998"/>
    <xdr:pic>
      <xdr:nvPicPr>
        <xdr:cNvPr id="466" name="Рисунок 465">
          <a:extLst>
            <a:ext uri="{FF2B5EF4-FFF2-40B4-BE49-F238E27FC236}">
              <a16:creationId xmlns="" xmlns:a16="http://schemas.microsoft.com/office/drawing/2014/main" id="{00000000-0008-0000-1000-0000D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0883" y="83539858"/>
          <a:ext cx="4680000" cy="3428998"/>
        </a:xfrm>
        <a:prstGeom prst="rect">
          <a:avLst/>
        </a:prstGeom>
      </xdr:spPr>
    </xdr:pic>
    <xdr:clientData/>
  </xdr:oneCellAnchor>
  <xdr:oneCellAnchor>
    <xdr:from>
      <xdr:col>3</xdr:col>
      <xdr:colOff>39706</xdr:colOff>
      <xdr:row>918</xdr:row>
      <xdr:rowOff>50919</xdr:rowOff>
    </xdr:from>
    <xdr:ext cx="4680000" cy="2632500"/>
    <xdr:pic>
      <xdr:nvPicPr>
        <xdr:cNvPr id="467" name="Рисунок 466">
          <a:extLst>
            <a:ext uri="{FF2B5EF4-FFF2-40B4-BE49-F238E27FC236}">
              <a16:creationId xmlns="" xmlns:a16="http://schemas.microsoft.com/office/drawing/2014/main" id="{00000000-0008-0000-1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2794" y="78525713"/>
          <a:ext cx="4680000" cy="2632500"/>
        </a:xfrm>
        <a:prstGeom prst="rect">
          <a:avLst/>
        </a:prstGeom>
      </xdr:spPr>
    </xdr:pic>
    <xdr:clientData/>
  </xdr:oneCellAnchor>
  <xdr:oneCellAnchor>
    <xdr:from>
      <xdr:col>3</xdr:col>
      <xdr:colOff>55237</xdr:colOff>
      <xdr:row>888</xdr:row>
      <xdr:rowOff>134480</xdr:rowOff>
    </xdr:from>
    <xdr:ext cx="4680000" cy="2633375"/>
    <xdr:pic>
      <xdr:nvPicPr>
        <xdr:cNvPr id="468" name="Рисунок 467">
          <a:extLst>
            <a:ext uri="{FF2B5EF4-FFF2-40B4-BE49-F238E27FC236}">
              <a16:creationId xmlns="" xmlns:a16="http://schemas.microsoft.com/office/drawing/2014/main" id="{00000000-0008-0000-1000-0000D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8325" y="72894274"/>
          <a:ext cx="4680000" cy="2633375"/>
        </a:xfrm>
        <a:prstGeom prst="rect">
          <a:avLst/>
        </a:prstGeom>
      </xdr:spPr>
    </xdr:pic>
    <xdr:clientData/>
  </xdr:oneCellAnchor>
  <xdr:oneCellAnchor>
    <xdr:from>
      <xdr:col>3</xdr:col>
      <xdr:colOff>59559</xdr:colOff>
      <xdr:row>855</xdr:row>
      <xdr:rowOff>179296</xdr:rowOff>
    </xdr:from>
    <xdr:ext cx="4680000" cy="3091704"/>
    <xdr:pic>
      <xdr:nvPicPr>
        <xdr:cNvPr id="469" name="Рисунок 468">
          <a:extLst>
            <a:ext uri="{FF2B5EF4-FFF2-40B4-BE49-F238E27FC236}">
              <a16:creationId xmlns="" xmlns:a16="http://schemas.microsoft.com/office/drawing/2014/main" id="{00000000-0008-0000-1000-0000D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647" y="66652590"/>
          <a:ext cx="4680000" cy="3091704"/>
        </a:xfrm>
        <a:prstGeom prst="rect">
          <a:avLst/>
        </a:prstGeom>
      </xdr:spPr>
    </xdr:pic>
    <xdr:clientData/>
  </xdr:oneCellAnchor>
  <xdr:oneCellAnchor>
    <xdr:from>
      <xdr:col>3</xdr:col>
      <xdr:colOff>63884</xdr:colOff>
      <xdr:row>825</xdr:row>
      <xdr:rowOff>123269</xdr:rowOff>
    </xdr:from>
    <xdr:ext cx="4680000" cy="3135294"/>
    <xdr:pic>
      <xdr:nvPicPr>
        <xdr:cNvPr id="470" name="Рисунок 469">
          <a:extLst>
            <a:ext uri="{FF2B5EF4-FFF2-40B4-BE49-F238E27FC236}">
              <a16:creationId xmlns="" xmlns:a16="http://schemas.microsoft.com/office/drawing/2014/main" id="{00000000-0008-0000-1000-0000D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972" y="60881563"/>
          <a:ext cx="4680000" cy="3135294"/>
        </a:xfrm>
        <a:prstGeom prst="rect">
          <a:avLst/>
        </a:prstGeom>
      </xdr:spPr>
    </xdr:pic>
    <xdr:clientData/>
  </xdr:oneCellAnchor>
  <xdr:oneCellAnchor>
    <xdr:from>
      <xdr:col>3</xdr:col>
      <xdr:colOff>56999</xdr:colOff>
      <xdr:row>795</xdr:row>
      <xdr:rowOff>44823</xdr:rowOff>
    </xdr:from>
    <xdr:ext cx="4680000" cy="3081617"/>
    <xdr:pic>
      <xdr:nvPicPr>
        <xdr:cNvPr id="471" name="Рисунок 470">
          <a:extLst>
            <a:ext uri="{FF2B5EF4-FFF2-40B4-BE49-F238E27FC236}">
              <a16:creationId xmlns="" xmlns:a16="http://schemas.microsoft.com/office/drawing/2014/main" id="{00000000-0008-0000-1000-0000D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0087" y="55088117"/>
          <a:ext cx="4680000" cy="3081617"/>
        </a:xfrm>
        <a:prstGeom prst="rect">
          <a:avLst/>
        </a:prstGeom>
      </xdr:spPr>
    </xdr:pic>
    <xdr:clientData/>
  </xdr:oneCellAnchor>
  <xdr:oneCellAnchor>
    <xdr:from>
      <xdr:col>3</xdr:col>
      <xdr:colOff>61324</xdr:colOff>
      <xdr:row>764</xdr:row>
      <xdr:rowOff>45386</xdr:rowOff>
    </xdr:from>
    <xdr:ext cx="4680000" cy="3227293"/>
    <xdr:pic>
      <xdr:nvPicPr>
        <xdr:cNvPr id="472" name="Рисунок 471">
          <a:extLst>
            <a:ext uri="{FF2B5EF4-FFF2-40B4-BE49-F238E27FC236}">
              <a16:creationId xmlns="" xmlns:a16="http://schemas.microsoft.com/office/drawing/2014/main" id="{00000000-0008-0000-1000-0000D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4412" y="49183180"/>
          <a:ext cx="4680000" cy="3227293"/>
        </a:xfrm>
        <a:prstGeom prst="rect">
          <a:avLst/>
        </a:prstGeom>
      </xdr:spPr>
    </xdr:pic>
    <xdr:clientData/>
  </xdr:oneCellAnchor>
  <xdr:oneCellAnchor>
    <xdr:from>
      <xdr:col>3</xdr:col>
      <xdr:colOff>54442</xdr:colOff>
      <xdr:row>735</xdr:row>
      <xdr:rowOff>11210</xdr:rowOff>
    </xdr:from>
    <xdr:ext cx="4680000" cy="3564804"/>
    <xdr:pic>
      <xdr:nvPicPr>
        <xdr:cNvPr id="473" name="Рисунок 472">
          <a:extLst>
            <a:ext uri="{FF2B5EF4-FFF2-40B4-BE49-F238E27FC236}">
              <a16:creationId xmlns="" xmlns:a16="http://schemas.microsoft.com/office/drawing/2014/main" id="{00000000-0008-0000-1000-0000D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7530" y="43624504"/>
          <a:ext cx="4680000" cy="3564804"/>
        </a:xfrm>
        <a:prstGeom prst="rect">
          <a:avLst/>
        </a:prstGeom>
      </xdr:spPr>
    </xdr:pic>
    <xdr:clientData/>
  </xdr:oneCellAnchor>
  <xdr:oneCellAnchor>
    <xdr:from>
      <xdr:col>3</xdr:col>
      <xdr:colOff>58768</xdr:colOff>
      <xdr:row>704</xdr:row>
      <xdr:rowOff>98615</xdr:rowOff>
    </xdr:from>
    <xdr:ext cx="4680000" cy="3507439"/>
    <xdr:pic>
      <xdr:nvPicPr>
        <xdr:cNvPr id="474" name="Рисунок 473">
          <a:extLst>
            <a:ext uri="{FF2B5EF4-FFF2-40B4-BE49-F238E27FC236}">
              <a16:creationId xmlns="" xmlns:a16="http://schemas.microsoft.com/office/drawing/2014/main" id="{00000000-0008-0000-1000-0000D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1856" y="37806409"/>
          <a:ext cx="4680000" cy="3507439"/>
        </a:xfrm>
        <a:prstGeom prst="rect">
          <a:avLst/>
        </a:prstGeom>
      </xdr:spPr>
    </xdr:pic>
    <xdr:clientData/>
  </xdr:oneCellAnchor>
  <xdr:oneCellAnchor>
    <xdr:from>
      <xdr:col>3</xdr:col>
      <xdr:colOff>63087</xdr:colOff>
      <xdr:row>674</xdr:row>
      <xdr:rowOff>74297</xdr:rowOff>
    </xdr:from>
    <xdr:ext cx="4680000" cy="3690880"/>
    <xdr:pic>
      <xdr:nvPicPr>
        <xdr:cNvPr id="475" name="Рисунок 474">
          <a:extLst>
            <a:ext uri="{FF2B5EF4-FFF2-40B4-BE49-F238E27FC236}">
              <a16:creationId xmlns="" xmlns:a16="http://schemas.microsoft.com/office/drawing/2014/main" id="{00000000-0008-0000-1000-0000D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175" y="32067091"/>
          <a:ext cx="4680000" cy="3690880"/>
        </a:xfrm>
        <a:prstGeom prst="rect">
          <a:avLst/>
        </a:prstGeom>
      </xdr:spPr>
    </xdr:pic>
    <xdr:clientData/>
  </xdr:oneCellAnchor>
  <xdr:oneCellAnchor>
    <xdr:from>
      <xdr:col>3</xdr:col>
      <xdr:colOff>56205</xdr:colOff>
      <xdr:row>644</xdr:row>
      <xdr:rowOff>33795</xdr:rowOff>
    </xdr:from>
    <xdr:ext cx="4680000" cy="3744000"/>
    <xdr:pic>
      <xdr:nvPicPr>
        <xdr:cNvPr id="476" name="Рисунок 475">
          <a:extLst>
            <a:ext uri="{FF2B5EF4-FFF2-40B4-BE49-F238E27FC236}">
              <a16:creationId xmlns="" xmlns:a16="http://schemas.microsoft.com/office/drawing/2014/main" id="{00000000-0008-0000-1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293" y="26311589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452736</xdr:colOff>
      <xdr:row>615</xdr:row>
      <xdr:rowOff>33619</xdr:rowOff>
    </xdr:from>
    <xdr:ext cx="3780000" cy="3508458"/>
    <xdr:pic>
      <xdr:nvPicPr>
        <xdr:cNvPr id="477" name="Рисунок 476">
          <a:extLst>
            <a:ext uri="{FF2B5EF4-FFF2-40B4-BE49-F238E27FC236}">
              <a16:creationId xmlns="" xmlns:a16="http://schemas.microsoft.com/office/drawing/2014/main" id="{00000000-0008-0000-1000-0000D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5824" y="20786913"/>
          <a:ext cx="3780000" cy="3508458"/>
        </a:xfrm>
        <a:prstGeom prst="rect">
          <a:avLst/>
        </a:prstGeom>
      </xdr:spPr>
    </xdr:pic>
    <xdr:clientData/>
  </xdr:oneCellAnchor>
  <xdr:oneCellAnchor>
    <xdr:from>
      <xdr:col>3</xdr:col>
      <xdr:colOff>549091</xdr:colOff>
      <xdr:row>524</xdr:row>
      <xdr:rowOff>134472</xdr:rowOff>
    </xdr:from>
    <xdr:ext cx="3600000" cy="3600000"/>
    <xdr:pic>
      <xdr:nvPicPr>
        <xdr:cNvPr id="478" name="Рисунок 477">
          <a:extLst>
            <a:ext uri="{FF2B5EF4-FFF2-40B4-BE49-F238E27FC236}">
              <a16:creationId xmlns="" xmlns:a16="http://schemas.microsoft.com/office/drawing/2014/main" id="{00000000-0008-0000-1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2179" y="3552266"/>
          <a:ext cx="3600000" cy="3600000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516</xdr:row>
      <xdr:rowOff>123826</xdr:rowOff>
    </xdr:from>
    <xdr:ext cx="2420651" cy="1346700"/>
    <xdr:pic>
      <xdr:nvPicPr>
        <xdr:cNvPr id="479" name="Рисунок 478">
          <a:extLst>
            <a:ext uri="{FF2B5EF4-FFF2-40B4-BE49-F238E27FC236}">
              <a16:creationId xmlns="" xmlns:a16="http://schemas.microsoft.com/office/drawing/2014/main" id="{00000000-0008-0000-1000-0000D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3102" y="201762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515</xdr:row>
      <xdr:rowOff>142875</xdr:rowOff>
    </xdr:from>
    <xdr:ext cx="2305051" cy="1679329"/>
    <xdr:pic>
      <xdr:nvPicPr>
        <xdr:cNvPr id="480" name="Рисунок 479">
          <a:extLst>
            <a:ext uri="{FF2B5EF4-FFF2-40B4-BE49-F238E27FC236}">
              <a16:creationId xmlns="" xmlns:a16="http://schemas.microsoft.com/office/drawing/2014/main" id="{00000000-0008-0000-1000-0000E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1663" y="184616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549091</xdr:colOff>
      <xdr:row>554</xdr:row>
      <xdr:rowOff>134472</xdr:rowOff>
    </xdr:from>
    <xdr:ext cx="3600000" cy="3600000"/>
    <xdr:pic>
      <xdr:nvPicPr>
        <xdr:cNvPr id="481" name="Рисунок 480">
          <a:extLst>
            <a:ext uri="{FF2B5EF4-FFF2-40B4-BE49-F238E27FC236}">
              <a16:creationId xmlns="" xmlns:a16="http://schemas.microsoft.com/office/drawing/2014/main" id="{00000000-0008-0000-1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2179" y="9267266"/>
          <a:ext cx="3600000" cy="3600000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546</xdr:row>
      <xdr:rowOff>123826</xdr:rowOff>
    </xdr:from>
    <xdr:ext cx="2420651" cy="1346700"/>
    <xdr:pic>
      <xdr:nvPicPr>
        <xdr:cNvPr id="482" name="Рисунок 481">
          <a:extLst>
            <a:ext uri="{FF2B5EF4-FFF2-40B4-BE49-F238E27FC236}">
              <a16:creationId xmlns="" xmlns:a16="http://schemas.microsoft.com/office/drawing/2014/main" id="{00000000-0008-0000-1000-0000E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3102" y="773262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545</xdr:row>
      <xdr:rowOff>142875</xdr:rowOff>
    </xdr:from>
    <xdr:ext cx="2305051" cy="1679329"/>
    <xdr:pic>
      <xdr:nvPicPr>
        <xdr:cNvPr id="483" name="Рисунок 482">
          <a:extLst>
            <a:ext uri="{FF2B5EF4-FFF2-40B4-BE49-F238E27FC236}">
              <a16:creationId xmlns="" xmlns:a16="http://schemas.microsoft.com/office/drawing/2014/main" id="{00000000-0008-0000-1000-0000E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1663" y="756116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549091</xdr:colOff>
      <xdr:row>584</xdr:row>
      <xdr:rowOff>134472</xdr:rowOff>
    </xdr:from>
    <xdr:ext cx="3600000" cy="3600000"/>
    <xdr:pic>
      <xdr:nvPicPr>
        <xdr:cNvPr id="484" name="Рисунок 483">
          <a:extLst>
            <a:ext uri="{FF2B5EF4-FFF2-40B4-BE49-F238E27FC236}">
              <a16:creationId xmlns="" xmlns:a16="http://schemas.microsoft.com/office/drawing/2014/main" id="{00000000-0008-0000-1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2179" y="14982266"/>
          <a:ext cx="3600000" cy="3600000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576</xdr:row>
      <xdr:rowOff>123826</xdr:rowOff>
    </xdr:from>
    <xdr:ext cx="2420651" cy="1346700"/>
    <xdr:pic>
      <xdr:nvPicPr>
        <xdr:cNvPr id="485" name="Рисунок 484">
          <a:extLst>
            <a:ext uri="{FF2B5EF4-FFF2-40B4-BE49-F238E27FC236}">
              <a16:creationId xmlns="" xmlns:a16="http://schemas.microsoft.com/office/drawing/2014/main" id="{00000000-0008-0000-1000-0000E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3102" y="1344762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575</xdr:row>
      <xdr:rowOff>142875</xdr:rowOff>
    </xdr:from>
    <xdr:ext cx="2305051" cy="1679329"/>
    <xdr:pic>
      <xdr:nvPicPr>
        <xdr:cNvPr id="486" name="Рисунок 485">
          <a:extLst>
            <a:ext uri="{FF2B5EF4-FFF2-40B4-BE49-F238E27FC236}">
              <a16:creationId xmlns="" xmlns:a16="http://schemas.microsoft.com/office/drawing/2014/main" id="{00000000-0008-0000-1000-0000E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1663" y="1327616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606</xdr:row>
      <xdr:rowOff>123826</xdr:rowOff>
    </xdr:from>
    <xdr:ext cx="2420651" cy="1346700"/>
    <xdr:pic>
      <xdr:nvPicPr>
        <xdr:cNvPr id="487" name="Рисунок 486">
          <a:extLst>
            <a:ext uri="{FF2B5EF4-FFF2-40B4-BE49-F238E27FC236}">
              <a16:creationId xmlns="" xmlns:a16="http://schemas.microsoft.com/office/drawing/2014/main" id="{00000000-0008-0000-1000-0000E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3102" y="1916262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605</xdr:row>
      <xdr:rowOff>142875</xdr:rowOff>
    </xdr:from>
    <xdr:ext cx="2305051" cy="1679329"/>
    <xdr:pic>
      <xdr:nvPicPr>
        <xdr:cNvPr id="488" name="Рисунок 487">
          <a:extLst>
            <a:ext uri="{FF2B5EF4-FFF2-40B4-BE49-F238E27FC236}">
              <a16:creationId xmlns="" xmlns:a16="http://schemas.microsoft.com/office/drawing/2014/main" id="{00000000-0008-0000-1000-0000E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1663" y="1899116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636</xdr:row>
      <xdr:rowOff>123826</xdr:rowOff>
    </xdr:from>
    <xdr:ext cx="2420651" cy="1346700"/>
    <xdr:pic>
      <xdr:nvPicPr>
        <xdr:cNvPr id="489" name="Рисунок 488">
          <a:extLst>
            <a:ext uri="{FF2B5EF4-FFF2-40B4-BE49-F238E27FC236}">
              <a16:creationId xmlns="" xmlns:a16="http://schemas.microsoft.com/office/drawing/2014/main" id="{00000000-0008-0000-1000-0000E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3102" y="2487762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635</xdr:row>
      <xdr:rowOff>142875</xdr:rowOff>
    </xdr:from>
    <xdr:ext cx="2305051" cy="1679329"/>
    <xdr:pic>
      <xdr:nvPicPr>
        <xdr:cNvPr id="490" name="Рисунок 489">
          <a:extLst>
            <a:ext uri="{FF2B5EF4-FFF2-40B4-BE49-F238E27FC236}">
              <a16:creationId xmlns="" xmlns:a16="http://schemas.microsoft.com/office/drawing/2014/main" id="{00000000-0008-0000-1000-0000E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1663" y="2470616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666</xdr:row>
      <xdr:rowOff>123826</xdr:rowOff>
    </xdr:from>
    <xdr:ext cx="2420651" cy="1346700"/>
    <xdr:pic>
      <xdr:nvPicPr>
        <xdr:cNvPr id="491" name="Рисунок 490">
          <a:extLst>
            <a:ext uri="{FF2B5EF4-FFF2-40B4-BE49-F238E27FC236}">
              <a16:creationId xmlns="" xmlns:a16="http://schemas.microsoft.com/office/drawing/2014/main" id="{00000000-0008-0000-1000-0000E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3102" y="3059262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665</xdr:row>
      <xdr:rowOff>142875</xdr:rowOff>
    </xdr:from>
    <xdr:ext cx="2305051" cy="1679329"/>
    <xdr:pic>
      <xdr:nvPicPr>
        <xdr:cNvPr id="492" name="Рисунок 491">
          <a:extLst>
            <a:ext uri="{FF2B5EF4-FFF2-40B4-BE49-F238E27FC236}">
              <a16:creationId xmlns="" xmlns:a16="http://schemas.microsoft.com/office/drawing/2014/main" id="{00000000-0008-0000-1000-0000E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1663" y="3042116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696</xdr:row>
      <xdr:rowOff>123826</xdr:rowOff>
    </xdr:from>
    <xdr:ext cx="2420651" cy="1346700"/>
    <xdr:pic>
      <xdr:nvPicPr>
        <xdr:cNvPr id="493" name="Рисунок 492">
          <a:extLst>
            <a:ext uri="{FF2B5EF4-FFF2-40B4-BE49-F238E27FC236}">
              <a16:creationId xmlns="" xmlns:a16="http://schemas.microsoft.com/office/drawing/2014/main" id="{00000000-0008-0000-1000-0000E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3102" y="3630762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695</xdr:row>
      <xdr:rowOff>142875</xdr:rowOff>
    </xdr:from>
    <xdr:ext cx="2305051" cy="1679329"/>
    <xdr:pic>
      <xdr:nvPicPr>
        <xdr:cNvPr id="494" name="Рисунок 493">
          <a:extLst>
            <a:ext uri="{FF2B5EF4-FFF2-40B4-BE49-F238E27FC236}">
              <a16:creationId xmlns="" xmlns:a16="http://schemas.microsoft.com/office/drawing/2014/main" id="{00000000-0008-0000-1000-0000E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1663" y="3613616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2340014</xdr:colOff>
      <xdr:row>726</xdr:row>
      <xdr:rowOff>123826</xdr:rowOff>
    </xdr:from>
    <xdr:ext cx="2420651" cy="1346700"/>
    <xdr:pic>
      <xdr:nvPicPr>
        <xdr:cNvPr id="495" name="Рисунок 494">
          <a:extLst>
            <a:ext uri="{FF2B5EF4-FFF2-40B4-BE49-F238E27FC236}">
              <a16:creationId xmlns="" xmlns:a16="http://schemas.microsoft.com/office/drawing/2014/main" id="{00000000-0008-0000-1000-0000E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3102" y="42022620"/>
          <a:ext cx="2420651" cy="13467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725</xdr:row>
      <xdr:rowOff>142875</xdr:rowOff>
    </xdr:from>
    <xdr:ext cx="2305051" cy="1679329"/>
    <xdr:pic>
      <xdr:nvPicPr>
        <xdr:cNvPr id="496" name="Рисунок 495">
          <a:extLst>
            <a:ext uri="{FF2B5EF4-FFF2-40B4-BE49-F238E27FC236}">
              <a16:creationId xmlns="" xmlns:a16="http://schemas.microsoft.com/office/drawing/2014/main" id="{00000000-0008-0000-1000-0000F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1663" y="41851169"/>
          <a:ext cx="2305051" cy="1679329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756</xdr:row>
      <xdr:rowOff>180975</xdr:rowOff>
    </xdr:from>
    <xdr:ext cx="2426550" cy="1108576"/>
    <xdr:pic>
      <xdr:nvPicPr>
        <xdr:cNvPr id="497" name="Рисунок 496">
          <a:extLst>
            <a:ext uri="{FF2B5EF4-FFF2-40B4-BE49-F238E27FC236}">
              <a16:creationId xmlns="" xmlns:a16="http://schemas.microsoft.com/office/drawing/2014/main" id="{00000000-0008-0000-1000-0000F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2138" y="47794769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756</xdr:row>
      <xdr:rowOff>104775</xdr:rowOff>
    </xdr:from>
    <xdr:ext cx="2279946" cy="1276350"/>
    <xdr:pic>
      <xdr:nvPicPr>
        <xdr:cNvPr id="498" name="Рисунок 497">
          <a:extLst>
            <a:ext uri="{FF2B5EF4-FFF2-40B4-BE49-F238E27FC236}">
              <a16:creationId xmlns="" xmlns:a16="http://schemas.microsoft.com/office/drawing/2014/main" id="{00000000-0008-0000-1000-0000F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1272" y="47718569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786</xdr:row>
      <xdr:rowOff>180975</xdr:rowOff>
    </xdr:from>
    <xdr:ext cx="2426550" cy="1108576"/>
    <xdr:pic>
      <xdr:nvPicPr>
        <xdr:cNvPr id="499" name="Рисунок 498">
          <a:extLst>
            <a:ext uri="{FF2B5EF4-FFF2-40B4-BE49-F238E27FC236}">
              <a16:creationId xmlns="" xmlns:a16="http://schemas.microsoft.com/office/drawing/2014/main" id="{00000000-0008-0000-1000-0000F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2138" y="53509769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786</xdr:row>
      <xdr:rowOff>104775</xdr:rowOff>
    </xdr:from>
    <xdr:ext cx="2279946" cy="1276350"/>
    <xdr:pic>
      <xdr:nvPicPr>
        <xdr:cNvPr id="500" name="Рисунок 499">
          <a:extLst>
            <a:ext uri="{FF2B5EF4-FFF2-40B4-BE49-F238E27FC236}">
              <a16:creationId xmlns="" xmlns:a16="http://schemas.microsoft.com/office/drawing/2014/main" id="{00000000-0008-0000-1000-0000F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1272" y="53433569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816</xdr:row>
      <xdr:rowOff>180975</xdr:rowOff>
    </xdr:from>
    <xdr:ext cx="2426550" cy="1108576"/>
    <xdr:pic>
      <xdr:nvPicPr>
        <xdr:cNvPr id="501" name="Рисунок 500">
          <a:extLst>
            <a:ext uri="{FF2B5EF4-FFF2-40B4-BE49-F238E27FC236}">
              <a16:creationId xmlns="" xmlns:a16="http://schemas.microsoft.com/office/drawing/2014/main" id="{00000000-0008-0000-1000-0000F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2138" y="59224769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816</xdr:row>
      <xdr:rowOff>104775</xdr:rowOff>
    </xdr:from>
    <xdr:ext cx="2279946" cy="1276350"/>
    <xdr:pic>
      <xdr:nvPicPr>
        <xdr:cNvPr id="502" name="Рисунок 501">
          <a:extLst>
            <a:ext uri="{FF2B5EF4-FFF2-40B4-BE49-F238E27FC236}">
              <a16:creationId xmlns="" xmlns:a16="http://schemas.microsoft.com/office/drawing/2014/main" id="{00000000-0008-0000-1000-0000F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1272" y="59148569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847</xdr:row>
      <xdr:rowOff>136153</xdr:rowOff>
    </xdr:from>
    <xdr:ext cx="2426550" cy="1108576"/>
    <xdr:pic>
      <xdr:nvPicPr>
        <xdr:cNvPr id="503" name="Рисунок 502">
          <a:extLst>
            <a:ext uri="{FF2B5EF4-FFF2-40B4-BE49-F238E27FC236}">
              <a16:creationId xmlns="" xmlns:a16="http://schemas.microsoft.com/office/drawing/2014/main" id="{00000000-0008-0000-1000-0000F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2138" y="65085447"/>
          <a:ext cx="2426550" cy="1108576"/>
        </a:xfrm>
        <a:prstGeom prst="rect">
          <a:avLst/>
        </a:prstGeom>
      </xdr:spPr>
    </xdr:pic>
    <xdr:clientData/>
  </xdr:oneCellAnchor>
  <xdr:oneCellAnchor>
    <xdr:from>
      <xdr:col>3</xdr:col>
      <xdr:colOff>2478184</xdr:colOff>
      <xdr:row>847</xdr:row>
      <xdr:rowOff>59953</xdr:rowOff>
    </xdr:from>
    <xdr:ext cx="2279946" cy="1276350"/>
    <xdr:pic>
      <xdr:nvPicPr>
        <xdr:cNvPr id="504" name="Рисунок 503">
          <a:extLst>
            <a:ext uri="{FF2B5EF4-FFF2-40B4-BE49-F238E27FC236}">
              <a16:creationId xmlns="" xmlns:a16="http://schemas.microsoft.com/office/drawing/2014/main" id="{00000000-0008-0000-1000-0000F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1272" y="65009247"/>
          <a:ext cx="2279946" cy="1276350"/>
        </a:xfrm>
        <a:prstGeom prst="rect">
          <a:avLst/>
        </a:prstGeom>
      </xdr:spPr>
    </xdr:pic>
    <xdr:clientData/>
  </xdr:oneCellAnchor>
  <xdr:oneCellAnchor>
    <xdr:from>
      <xdr:col>3</xdr:col>
      <xdr:colOff>851647</xdr:colOff>
      <xdr:row>882</xdr:row>
      <xdr:rowOff>25775</xdr:rowOff>
    </xdr:from>
    <xdr:ext cx="3040820" cy="1080000"/>
    <xdr:pic>
      <xdr:nvPicPr>
        <xdr:cNvPr id="505" name="Рисунок 504">
          <a:extLst>
            <a:ext uri="{FF2B5EF4-FFF2-40B4-BE49-F238E27FC236}">
              <a16:creationId xmlns="" xmlns:a16="http://schemas.microsoft.com/office/drawing/2014/main" id="{00000000-0008-0000-1000-0000F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4735" y="71642569"/>
          <a:ext cx="3040820" cy="1080000"/>
        </a:xfrm>
        <a:prstGeom prst="rect">
          <a:avLst/>
        </a:prstGeom>
      </xdr:spPr>
    </xdr:pic>
    <xdr:clientData/>
  </xdr:oneCellAnchor>
  <xdr:oneCellAnchor>
    <xdr:from>
      <xdr:col>3</xdr:col>
      <xdr:colOff>889747</xdr:colOff>
      <xdr:row>874</xdr:row>
      <xdr:rowOff>44824</xdr:rowOff>
    </xdr:from>
    <xdr:ext cx="2850507" cy="1362076"/>
    <xdr:pic>
      <xdr:nvPicPr>
        <xdr:cNvPr id="506" name="Рисунок 505">
          <a:extLst>
            <a:ext uri="{FF2B5EF4-FFF2-40B4-BE49-F238E27FC236}">
              <a16:creationId xmlns="" xmlns:a16="http://schemas.microsoft.com/office/drawing/2014/main" id="{00000000-0008-0000-1000-0000F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62835" y="70137618"/>
          <a:ext cx="2850507" cy="1362076"/>
        </a:xfrm>
        <a:prstGeom prst="rect">
          <a:avLst/>
        </a:prstGeom>
      </xdr:spPr>
    </xdr:pic>
    <xdr:clientData/>
  </xdr:oneCellAnchor>
  <xdr:oneCellAnchor>
    <xdr:from>
      <xdr:col>3</xdr:col>
      <xdr:colOff>851647</xdr:colOff>
      <xdr:row>912</xdr:row>
      <xdr:rowOff>25775</xdr:rowOff>
    </xdr:from>
    <xdr:ext cx="3040820" cy="1080000"/>
    <xdr:pic>
      <xdr:nvPicPr>
        <xdr:cNvPr id="507" name="Рисунок 506">
          <a:extLst>
            <a:ext uri="{FF2B5EF4-FFF2-40B4-BE49-F238E27FC236}">
              <a16:creationId xmlns="" xmlns:a16="http://schemas.microsoft.com/office/drawing/2014/main" id="{00000000-0008-0000-1000-0000F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4735" y="77357569"/>
          <a:ext cx="3040820" cy="1080000"/>
        </a:xfrm>
        <a:prstGeom prst="rect">
          <a:avLst/>
        </a:prstGeom>
      </xdr:spPr>
    </xdr:pic>
    <xdr:clientData/>
  </xdr:oneCellAnchor>
  <xdr:oneCellAnchor>
    <xdr:from>
      <xdr:col>3</xdr:col>
      <xdr:colOff>889747</xdr:colOff>
      <xdr:row>904</xdr:row>
      <xdr:rowOff>44824</xdr:rowOff>
    </xdr:from>
    <xdr:ext cx="2850507" cy="1362076"/>
    <xdr:pic>
      <xdr:nvPicPr>
        <xdr:cNvPr id="508" name="Рисунок 507">
          <a:extLst>
            <a:ext uri="{FF2B5EF4-FFF2-40B4-BE49-F238E27FC236}">
              <a16:creationId xmlns="" xmlns:a16="http://schemas.microsoft.com/office/drawing/2014/main" id="{00000000-0008-0000-1000-0000F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62835" y="75852618"/>
          <a:ext cx="2850507" cy="1362076"/>
        </a:xfrm>
        <a:prstGeom prst="rect">
          <a:avLst/>
        </a:prstGeom>
      </xdr:spPr>
    </xdr:pic>
    <xdr:clientData/>
  </xdr:oneCellAnchor>
  <xdr:oneCellAnchor>
    <xdr:from>
      <xdr:col>3</xdr:col>
      <xdr:colOff>2440641</xdr:colOff>
      <xdr:row>936</xdr:row>
      <xdr:rowOff>119904</xdr:rowOff>
    </xdr:from>
    <xdr:ext cx="2284113" cy="1099050"/>
    <xdr:pic>
      <xdr:nvPicPr>
        <xdr:cNvPr id="509" name="Рисунок 508">
          <a:extLst>
            <a:ext uri="{FF2B5EF4-FFF2-40B4-BE49-F238E27FC236}">
              <a16:creationId xmlns="" xmlns:a16="http://schemas.microsoft.com/office/drawing/2014/main" id="{00000000-0008-0000-1000-0000F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3729" y="82023698"/>
          <a:ext cx="2284113" cy="1099050"/>
        </a:xfrm>
        <a:prstGeom prst="rect">
          <a:avLst/>
        </a:prstGeom>
      </xdr:spPr>
    </xdr:pic>
    <xdr:clientData/>
  </xdr:oneCellAnchor>
  <xdr:oneCellAnchor>
    <xdr:from>
      <xdr:col>3</xdr:col>
      <xdr:colOff>78441</xdr:colOff>
      <xdr:row>936</xdr:row>
      <xdr:rowOff>100854</xdr:rowOff>
    </xdr:from>
    <xdr:ext cx="2308077" cy="1270501"/>
    <xdr:pic>
      <xdr:nvPicPr>
        <xdr:cNvPr id="510" name="Рисунок 509">
          <a:extLst>
            <a:ext uri="{FF2B5EF4-FFF2-40B4-BE49-F238E27FC236}">
              <a16:creationId xmlns="" xmlns:a16="http://schemas.microsoft.com/office/drawing/2014/main" id="{00000000-0008-0000-1000-0000F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1529" y="82004648"/>
          <a:ext cx="2308077" cy="1270501"/>
        </a:xfrm>
        <a:prstGeom prst="rect">
          <a:avLst/>
        </a:prstGeom>
      </xdr:spPr>
    </xdr:pic>
    <xdr:clientData/>
  </xdr:oneCellAnchor>
  <xdr:oneCellAnchor>
    <xdr:from>
      <xdr:col>3</xdr:col>
      <xdr:colOff>2440641</xdr:colOff>
      <xdr:row>966</xdr:row>
      <xdr:rowOff>119904</xdr:rowOff>
    </xdr:from>
    <xdr:ext cx="2284113" cy="1099050"/>
    <xdr:pic>
      <xdr:nvPicPr>
        <xdr:cNvPr id="511" name="Рисунок 510">
          <a:extLst>
            <a:ext uri="{FF2B5EF4-FFF2-40B4-BE49-F238E27FC236}">
              <a16:creationId xmlns="" xmlns:a16="http://schemas.microsoft.com/office/drawing/2014/main" id="{00000000-0008-0000-1000-0000F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13729" y="87738698"/>
          <a:ext cx="2284113" cy="1099050"/>
        </a:xfrm>
        <a:prstGeom prst="rect">
          <a:avLst/>
        </a:prstGeom>
      </xdr:spPr>
    </xdr:pic>
    <xdr:clientData/>
  </xdr:oneCellAnchor>
  <xdr:oneCellAnchor>
    <xdr:from>
      <xdr:col>3</xdr:col>
      <xdr:colOff>78441</xdr:colOff>
      <xdr:row>966</xdr:row>
      <xdr:rowOff>100854</xdr:rowOff>
    </xdr:from>
    <xdr:ext cx="2308077" cy="1270501"/>
    <xdr:pic>
      <xdr:nvPicPr>
        <xdr:cNvPr id="512" name="Рисунок 511">
          <a:extLst>
            <a:ext uri="{FF2B5EF4-FFF2-40B4-BE49-F238E27FC236}">
              <a16:creationId xmlns="" xmlns:a16="http://schemas.microsoft.com/office/drawing/2014/main" id="{00000000-0008-0000-1000-000000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1529" y="87719648"/>
          <a:ext cx="2308077" cy="1270501"/>
        </a:xfrm>
        <a:prstGeom prst="rect">
          <a:avLst/>
        </a:prstGeom>
      </xdr:spPr>
    </xdr:pic>
    <xdr:clientData/>
  </xdr:oneCellAnchor>
  <xdr:oneCellAnchor>
    <xdr:from>
      <xdr:col>3</xdr:col>
      <xdr:colOff>837080</xdr:colOff>
      <xdr:row>1002</xdr:row>
      <xdr:rowOff>91919</xdr:rowOff>
    </xdr:from>
    <xdr:ext cx="3006539" cy="1354725"/>
    <xdr:pic>
      <xdr:nvPicPr>
        <xdr:cNvPr id="513" name="Рисунок 512">
          <a:extLst>
            <a:ext uri="{FF2B5EF4-FFF2-40B4-BE49-F238E27FC236}">
              <a16:creationId xmlns="" xmlns:a16="http://schemas.microsoft.com/office/drawing/2014/main" id="{00000000-0008-0000-1000-000001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0168" y="94568713"/>
          <a:ext cx="3006539" cy="1354725"/>
        </a:xfrm>
        <a:prstGeom prst="rect">
          <a:avLst/>
        </a:prstGeom>
      </xdr:spPr>
    </xdr:pic>
    <xdr:clientData/>
  </xdr:oneCellAnchor>
  <xdr:oneCellAnchor>
    <xdr:from>
      <xdr:col>3</xdr:col>
      <xdr:colOff>818031</xdr:colOff>
      <xdr:row>994</xdr:row>
      <xdr:rowOff>67235</xdr:rowOff>
    </xdr:from>
    <xdr:ext cx="3054871" cy="1429939"/>
    <xdr:pic>
      <xdr:nvPicPr>
        <xdr:cNvPr id="514" name="Рисунок 513">
          <a:extLst>
            <a:ext uri="{FF2B5EF4-FFF2-40B4-BE49-F238E27FC236}">
              <a16:creationId xmlns="" xmlns:a16="http://schemas.microsoft.com/office/drawing/2014/main" id="{00000000-0008-0000-1000-000002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91119" y="93020029"/>
          <a:ext cx="3054871" cy="1429939"/>
        </a:xfrm>
        <a:prstGeom prst="rect">
          <a:avLst/>
        </a:prstGeom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56031</xdr:colOff>
      <xdr:row>13</xdr:row>
      <xdr:rowOff>179295</xdr:rowOff>
    </xdr:from>
    <xdr:to>
      <xdr:col>3</xdr:col>
      <xdr:colOff>4736031</xdr:colOff>
      <xdr:row>32</xdr:row>
      <xdr:rowOff>182398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3598770"/>
          <a:ext cx="4680000" cy="3622603"/>
        </a:xfrm>
        <a:prstGeom prst="rect">
          <a:avLst/>
        </a:prstGeom>
      </xdr:spPr>
    </xdr:pic>
    <xdr:clientData/>
  </xdr:twoCellAnchor>
  <xdr:twoCellAnchor editAs="oneCell">
    <xdr:from>
      <xdr:col>3</xdr:col>
      <xdr:colOff>60355</xdr:colOff>
      <xdr:row>80</xdr:row>
      <xdr:rowOff>2086</xdr:rowOff>
    </xdr:from>
    <xdr:to>
      <xdr:col>3</xdr:col>
      <xdr:colOff>4740355</xdr:colOff>
      <xdr:row>94</xdr:row>
      <xdr:rowOff>9372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5" y="16185061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64676</xdr:colOff>
      <xdr:row>111</xdr:row>
      <xdr:rowOff>189628</xdr:rowOff>
    </xdr:from>
    <xdr:to>
      <xdr:col>3</xdr:col>
      <xdr:colOff>4744676</xdr:colOff>
      <xdr:row>122</xdr:row>
      <xdr:rowOff>93133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1126" y="22278103"/>
          <a:ext cx="4680000" cy="1999005"/>
        </a:xfrm>
        <a:prstGeom prst="rect">
          <a:avLst/>
        </a:prstGeom>
      </xdr:spPr>
    </xdr:pic>
    <xdr:clientData/>
  </xdr:twoCellAnchor>
  <xdr:twoCellAnchor editAs="oneCell">
    <xdr:from>
      <xdr:col>3</xdr:col>
      <xdr:colOff>57796</xdr:colOff>
      <xdr:row>175</xdr:row>
      <xdr:rowOff>125035</xdr:rowOff>
    </xdr:from>
    <xdr:to>
      <xdr:col>3</xdr:col>
      <xdr:colOff>4737796</xdr:colOff>
      <xdr:row>183</xdr:row>
      <xdr:rowOff>63535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4" y="34403829"/>
          <a:ext cx="4680000" cy="1462500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15</xdr:row>
      <xdr:rowOff>99974</xdr:rowOff>
    </xdr:from>
    <xdr:ext cx="1914037" cy="1157325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11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3224174"/>
          <a:ext cx="1914037" cy="1157325"/>
        </a:xfrm>
        <a:prstGeom prst="rect">
          <a:avLst/>
        </a:prstGeom>
      </xdr:spPr>
    </xdr:pic>
    <xdr:clientData/>
  </xdr:oneCellAnchor>
  <xdr:twoCellAnchor editAs="oneCell">
    <xdr:from>
      <xdr:col>3</xdr:col>
      <xdr:colOff>2295525</xdr:colOff>
      <xdr:row>5</xdr:row>
      <xdr:rowOff>97255</xdr:rowOff>
    </xdr:from>
    <xdr:to>
      <xdr:col>3</xdr:col>
      <xdr:colOff>4651725</xdr:colOff>
      <xdr:row>11</xdr:row>
      <xdr:rowOff>70350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1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71975" y="1992730"/>
          <a:ext cx="2356200" cy="111609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</xdr:row>
      <xdr:rowOff>142875</xdr:rowOff>
    </xdr:from>
    <xdr:to>
      <xdr:col>3</xdr:col>
      <xdr:colOff>2331427</xdr:colOff>
      <xdr:row>11</xdr:row>
      <xdr:rowOff>117975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5" y="2038350"/>
          <a:ext cx="2245702" cy="1118100"/>
        </a:xfrm>
        <a:prstGeom prst="rect">
          <a:avLst/>
        </a:prstGeom>
      </xdr:spPr>
    </xdr:pic>
    <xdr:clientData/>
  </xdr:twoCellAnchor>
  <xdr:oneCellAnchor>
    <xdr:from>
      <xdr:col>3</xdr:col>
      <xdr:colOff>56031</xdr:colOff>
      <xdr:row>44</xdr:row>
      <xdr:rowOff>179295</xdr:rowOff>
    </xdr:from>
    <xdr:ext cx="4680000" cy="3622603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11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2481" y="3598770"/>
          <a:ext cx="4680000" cy="3622603"/>
        </a:xfrm>
        <a:prstGeom prst="rect">
          <a:avLst/>
        </a:prstGeom>
      </xdr:spPr>
    </xdr:pic>
    <xdr:clientData/>
  </xdr:oneCellAnchor>
  <xdr:oneCellAnchor>
    <xdr:from>
      <xdr:col>3</xdr:col>
      <xdr:colOff>2295525</xdr:colOff>
      <xdr:row>36</xdr:row>
      <xdr:rowOff>97255</xdr:rowOff>
    </xdr:from>
    <xdr:ext cx="2356200" cy="1116095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11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71975" y="1992730"/>
          <a:ext cx="2356200" cy="1116095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36</xdr:row>
      <xdr:rowOff>142875</xdr:rowOff>
    </xdr:from>
    <xdr:ext cx="2245702" cy="1118100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11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175" y="2038350"/>
          <a:ext cx="2245702" cy="1118100"/>
        </a:xfrm>
        <a:prstGeom prst="rect">
          <a:avLst/>
        </a:prstGeom>
      </xdr:spPr>
    </xdr:pic>
    <xdr:clientData/>
  </xdr:oneCellAnchor>
  <xdr:twoCellAnchor editAs="oneCell">
    <xdr:from>
      <xdr:col>3</xdr:col>
      <xdr:colOff>771525</xdr:colOff>
      <xdr:row>74</xdr:row>
      <xdr:rowOff>114300</xdr:rowOff>
    </xdr:from>
    <xdr:to>
      <xdr:col>3</xdr:col>
      <xdr:colOff>3942219</xdr:colOff>
      <xdr:row>80</xdr:row>
      <xdr:rowOff>51300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11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7975" y="15154275"/>
          <a:ext cx="3170694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732025</xdr:colOff>
      <xdr:row>67</xdr:row>
      <xdr:rowOff>47626</xdr:rowOff>
    </xdr:from>
    <xdr:to>
      <xdr:col>3</xdr:col>
      <xdr:colOff>3846276</xdr:colOff>
      <xdr:row>73</xdr:row>
      <xdr:rowOff>95250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11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8475" y="13754101"/>
          <a:ext cx="3114251" cy="1190624"/>
        </a:xfrm>
        <a:prstGeom prst="rect">
          <a:avLst/>
        </a:prstGeom>
      </xdr:spPr>
    </xdr:pic>
    <xdr:clientData/>
  </xdr:twoCellAnchor>
  <xdr:oneCellAnchor>
    <xdr:from>
      <xdr:col>3</xdr:col>
      <xdr:colOff>60355</xdr:colOff>
      <xdr:row>142</xdr:row>
      <xdr:rowOff>2086</xdr:rowOff>
    </xdr:from>
    <xdr:ext cx="4680000" cy="2674286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1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5" y="16185061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136</xdr:row>
      <xdr:rowOff>114300</xdr:rowOff>
    </xdr:from>
    <xdr:ext cx="3170694" cy="1080000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11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7975" y="15154275"/>
          <a:ext cx="3170694" cy="1080000"/>
        </a:xfrm>
        <a:prstGeom prst="rect">
          <a:avLst/>
        </a:prstGeom>
      </xdr:spPr>
    </xdr:pic>
    <xdr:clientData/>
  </xdr:oneCellAnchor>
  <xdr:oneCellAnchor>
    <xdr:from>
      <xdr:col>3</xdr:col>
      <xdr:colOff>732025</xdr:colOff>
      <xdr:row>129</xdr:row>
      <xdr:rowOff>47626</xdr:rowOff>
    </xdr:from>
    <xdr:ext cx="3114251" cy="1190624"/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11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8475" y="13754101"/>
          <a:ext cx="3114251" cy="1190624"/>
        </a:xfrm>
        <a:prstGeom prst="rect">
          <a:avLst/>
        </a:prstGeom>
      </xdr:spPr>
    </xdr:pic>
    <xdr:clientData/>
  </xdr:oneCellAnchor>
  <xdr:oneCellAnchor>
    <xdr:from>
      <xdr:col>3</xdr:col>
      <xdr:colOff>60355</xdr:colOff>
      <xdr:row>204</xdr:row>
      <xdr:rowOff>2086</xdr:rowOff>
    </xdr:from>
    <xdr:ext cx="4680000" cy="2674286"/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11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5" y="16185061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198</xdr:row>
      <xdr:rowOff>114300</xdr:rowOff>
    </xdr:from>
    <xdr:ext cx="3170694" cy="1080000"/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11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7975" y="15154275"/>
          <a:ext cx="3170694" cy="1080000"/>
        </a:xfrm>
        <a:prstGeom prst="rect">
          <a:avLst/>
        </a:prstGeom>
      </xdr:spPr>
    </xdr:pic>
    <xdr:clientData/>
  </xdr:oneCellAnchor>
  <xdr:oneCellAnchor>
    <xdr:from>
      <xdr:col>3</xdr:col>
      <xdr:colOff>732025</xdr:colOff>
      <xdr:row>191</xdr:row>
      <xdr:rowOff>47626</xdr:rowOff>
    </xdr:from>
    <xdr:ext cx="3114251" cy="1190624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11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8475" y="13754101"/>
          <a:ext cx="3114251" cy="1190624"/>
        </a:xfrm>
        <a:prstGeom prst="rect">
          <a:avLst/>
        </a:prstGeom>
      </xdr:spPr>
    </xdr:pic>
    <xdr:clientData/>
  </xdr:oneCellAnchor>
  <xdr:twoCellAnchor editAs="oneCell">
    <xdr:from>
      <xdr:col>3</xdr:col>
      <xdr:colOff>561976</xdr:colOff>
      <xdr:row>105</xdr:row>
      <xdr:rowOff>114300</xdr:rowOff>
    </xdr:from>
    <xdr:to>
      <xdr:col>3</xdr:col>
      <xdr:colOff>3993752</xdr:colOff>
      <xdr:row>110</xdr:row>
      <xdr:rowOff>61800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11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8426" y="21059775"/>
          <a:ext cx="3431776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590549</xdr:colOff>
      <xdr:row>99</xdr:row>
      <xdr:rowOff>946</xdr:rowOff>
    </xdr:from>
    <xdr:to>
      <xdr:col>3</xdr:col>
      <xdr:colOff>3895724</xdr:colOff>
      <xdr:row>103</xdr:row>
      <xdr:rowOff>157050</xdr:rowOff>
    </xdr:to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11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6999" y="19803421"/>
          <a:ext cx="3305175" cy="918104"/>
        </a:xfrm>
        <a:prstGeom prst="rect">
          <a:avLst/>
        </a:prstGeom>
      </xdr:spPr>
    </xdr:pic>
    <xdr:clientData/>
  </xdr:twoCellAnchor>
  <xdr:oneCellAnchor>
    <xdr:from>
      <xdr:col>3</xdr:col>
      <xdr:colOff>64676</xdr:colOff>
      <xdr:row>235</xdr:row>
      <xdr:rowOff>189628</xdr:rowOff>
    </xdr:from>
    <xdr:ext cx="4680000" cy="1999005"/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11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1126" y="22278103"/>
          <a:ext cx="4680000" cy="1999005"/>
        </a:xfrm>
        <a:prstGeom prst="rect">
          <a:avLst/>
        </a:prstGeom>
      </xdr:spPr>
    </xdr:pic>
    <xdr:clientData/>
  </xdr:oneCellAnchor>
  <xdr:oneCellAnchor>
    <xdr:from>
      <xdr:col>3</xdr:col>
      <xdr:colOff>561976</xdr:colOff>
      <xdr:row>229</xdr:row>
      <xdr:rowOff>114300</xdr:rowOff>
    </xdr:from>
    <xdr:ext cx="3431776" cy="900000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1100-00008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8426" y="21059775"/>
          <a:ext cx="3431776" cy="900000"/>
        </a:xfrm>
        <a:prstGeom prst="rect">
          <a:avLst/>
        </a:prstGeom>
      </xdr:spPr>
    </xdr:pic>
    <xdr:clientData/>
  </xdr:oneCellAnchor>
  <xdr:oneCellAnchor>
    <xdr:from>
      <xdr:col>3</xdr:col>
      <xdr:colOff>590549</xdr:colOff>
      <xdr:row>223</xdr:row>
      <xdr:rowOff>946</xdr:rowOff>
    </xdr:from>
    <xdr:ext cx="3305175" cy="918104"/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11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6999" y="19803421"/>
          <a:ext cx="3305175" cy="918104"/>
        </a:xfrm>
        <a:prstGeom prst="rect">
          <a:avLst/>
        </a:prstGeom>
      </xdr:spPr>
    </xdr:pic>
    <xdr:clientData/>
  </xdr:oneCellAnchor>
  <xdr:twoCellAnchor editAs="oneCell">
    <xdr:from>
      <xdr:col>3</xdr:col>
      <xdr:colOff>247650</xdr:colOff>
      <xdr:row>168</xdr:row>
      <xdr:rowOff>152401</xdr:rowOff>
    </xdr:from>
    <xdr:to>
      <xdr:col>3</xdr:col>
      <xdr:colOff>4567650</xdr:colOff>
      <xdr:row>174</xdr:row>
      <xdr:rowOff>74784</xdr:rowOff>
    </xdr:to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11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4100" y="33099376"/>
          <a:ext cx="4320000" cy="1065383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257174</xdr:colOff>
      <xdr:row>161</xdr:row>
      <xdr:rowOff>121585</xdr:rowOff>
    </xdr:from>
    <xdr:to>
      <xdr:col>3</xdr:col>
      <xdr:colOff>4577174</xdr:colOff>
      <xdr:row>167</xdr:row>
      <xdr:rowOff>84167</xdr:rowOff>
    </xdr:to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11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30262" y="31733379"/>
          <a:ext cx="4320000" cy="1105582"/>
        </a:xfrm>
        <a:prstGeom prst="rect">
          <a:avLst/>
        </a:prstGeom>
      </xdr:spPr>
    </xdr:pic>
    <xdr:clientData/>
  </xdr:twoCellAnchor>
  <xdr:oneCellAnchor>
    <xdr:from>
      <xdr:col>3</xdr:col>
      <xdr:colOff>57796</xdr:colOff>
      <xdr:row>268</xdr:row>
      <xdr:rowOff>125035</xdr:rowOff>
    </xdr:from>
    <xdr:ext cx="4680000" cy="1462500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11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4" y="34403829"/>
          <a:ext cx="4680000" cy="1462500"/>
        </a:xfrm>
        <a:prstGeom prst="rect">
          <a:avLst/>
        </a:prstGeom>
      </xdr:spPr>
    </xdr:pic>
    <xdr:clientData/>
  </xdr:oneCellAnchor>
  <xdr:oneCellAnchor>
    <xdr:from>
      <xdr:col>3</xdr:col>
      <xdr:colOff>247650</xdr:colOff>
      <xdr:row>261</xdr:row>
      <xdr:rowOff>152401</xdr:rowOff>
    </xdr:from>
    <xdr:ext cx="4320000" cy="1065383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11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0738" y="33097695"/>
          <a:ext cx="4320000" cy="1065383"/>
        </a:xfrm>
        <a:prstGeom prst="rect">
          <a:avLst/>
        </a:prstGeom>
      </xdr:spPr>
    </xdr:pic>
    <xdr:clientData/>
  </xdr:oneCellAnchor>
  <xdr:oneCellAnchor>
    <xdr:from>
      <xdr:col>3</xdr:col>
      <xdr:colOff>257174</xdr:colOff>
      <xdr:row>254</xdr:row>
      <xdr:rowOff>121585</xdr:rowOff>
    </xdr:from>
    <xdr:ext cx="4320000" cy="1105582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11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30262" y="31733379"/>
          <a:ext cx="4320000" cy="1105582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293</xdr:row>
      <xdr:rowOff>179295</xdr:rowOff>
    </xdr:from>
    <xdr:ext cx="4680000" cy="3622603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11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119" y="3597089"/>
          <a:ext cx="4680000" cy="3622603"/>
        </a:xfrm>
        <a:prstGeom prst="rect">
          <a:avLst/>
        </a:prstGeom>
      </xdr:spPr>
    </xdr:pic>
    <xdr:clientData/>
  </xdr:oneCellAnchor>
  <xdr:oneCellAnchor>
    <xdr:from>
      <xdr:col>3</xdr:col>
      <xdr:colOff>60355</xdr:colOff>
      <xdr:row>360</xdr:row>
      <xdr:rowOff>2086</xdr:rowOff>
    </xdr:from>
    <xdr:ext cx="4680000" cy="2674286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11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3" y="16183380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64676</xdr:colOff>
      <xdr:row>391</xdr:row>
      <xdr:rowOff>189628</xdr:rowOff>
    </xdr:from>
    <xdr:ext cx="4680000" cy="1999005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11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64" y="22276422"/>
          <a:ext cx="4680000" cy="1999005"/>
        </a:xfrm>
        <a:prstGeom prst="rect">
          <a:avLst/>
        </a:prstGeom>
      </xdr:spPr>
    </xdr:pic>
    <xdr:clientData/>
  </xdr:oneCellAnchor>
  <xdr:oneCellAnchor>
    <xdr:from>
      <xdr:col>3</xdr:col>
      <xdr:colOff>57796</xdr:colOff>
      <xdr:row>455</xdr:row>
      <xdr:rowOff>125035</xdr:rowOff>
    </xdr:from>
    <xdr:ext cx="4680000" cy="1462500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11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4" y="34403829"/>
          <a:ext cx="4680000" cy="1462500"/>
        </a:xfrm>
        <a:prstGeom prst="rect">
          <a:avLst/>
        </a:prstGeom>
      </xdr:spPr>
    </xdr:pic>
    <xdr:clientData/>
  </xdr:oneCellAnchor>
  <xdr:oneCellAnchor>
    <xdr:from>
      <xdr:col>3</xdr:col>
      <xdr:colOff>2295525</xdr:colOff>
      <xdr:row>285</xdr:row>
      <xdr:rowOff>97255</xdr:rowOff>
    </xdr:from>
    <xdr:ext cx="2356200" cy="1116095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11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68613" y="1991049"/>
          <a:ext cx="2356200" cy="1116095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285</xdr:row>
      <xdr:rowOff>142875</xdr:rowOff>
    </xdr:from>
    <xdr:ext cx="2245702" cy="1118100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11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8813" y="2036669"/>
          <a:ext cx="2245702" cy="1118100"/>
        </a:xfrm>
        <a:prstGeom prst="rect">
          <a:avLst/>
        </a:prstGeom>
      </xdr:spPr>
    </xdr:pic>
    <xdr:clientData/>
  </xdr:oneCellAnchor>
  <xdr:oneCellAnchor>
    <xdr:from>
      <xdr:col>3</xdr:col>
      <xdr:colOff>56031</xdr:colOff>
      <xdr:row>324</xdr:row>
      <xdr:rowOff>179295</xdr:rowOff>
    </xdr:from>
    <xdr:ext cx="4680000" cy="3622603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11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9119" y="9502589"/>
          <a:ext cx="4680000" cy="3622603"/>
        </a:xfrm>
        <a:prstGeom prst="rect">
          <a:avLst/>
        </a:prstGeom>
      </xdr:spPr>
    </xdr:pic>
    <xdr:clientData/>
  </xdr:oneCellAnchor>
  <xdr:oneCellAnchor>
    <xdr:from>
      <xdr:col>3</xdr:col>
      <xdr:colOff>2295525</xdr:colOff>
      <xdr:row>316</xdr:row>
      <xdr:rowOff>97255</xdr:rowOff>
    </xdr:from>
    <xdr:ext cx="2356200" cy="1116095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1100-00009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68613" y="7896549"/>
          <a:ext cx="2356200" cy="1116095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316</xdr:row>
      <xdr:rowOff>142875</xdr:rowOff>
    </xdr:from>
    <xdr:ext cx="2245702" cy="1118100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11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8813" y="7942169"/>
          <a:ext cx="2245702" cy="1118100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354</xdr:row>
      <xdr:rowOff>114300</xdr:rowOff>
    </xdr:from>
    <xdr:ext cx="3170694" cy="1080000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11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4613" y="15152594"/>
          <a:ext cx="3170694" cy="1080000"/>
        </a:xfrm>
        <a:prstGeom prst="rect">
          <a:avLst/>
        </a:prstGeom>
      </xdr:spPr>
    </xdr:pic>
    <xdr:clientData/>
  </xdr:oneCellAnchor>
  <xdr:oneCellAnchor>
    <xdr:from>
      <xdr:col>3</xdr:col>
      <xdr:colOff>732025</xdr:colOff>
      <xdr:row>347</xdr:row>
      <xdr:rowOff>47626</xdr:rowOff>
    </xdr:from>
    <xdr:ext cx="3114251" cy="1190624"/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11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5113" y="13752420"/>
          <a:ext cx="3114251" cy="1190624"/>
        </a:xfrm>
        <a:prstGeom prst="rect">
          <a:avLst/>
        </a:prstGeom>
      </xdr:spPr>
    </xdr:pic>
    <xdr:clientData/>
  </xdr:oneCellAnchor>
  <xdr:oneCellAnchor>
    <xdr:from>
      <xdr:col>3</xdr:col>
      <xdr:colOff>60355</xdr:colOff>
      <xdr:row>422</xdr:row>
      <xdr:rowOff>2086</xdr:rowOff>
    </xdr:from>
    <xdr:ext cx="4680000" cy="2674286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11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3" y="27994380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416</xdr:row>
      <xdr:rowOff>114300</xdr:rowOff>
    </xdr:from>
    <xdr:ext cx="3170694" cy="1080000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11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4613" y="26963594"/>
          <a:ext cx="3170694" cy="1080000"/>
        </a:xfrm>
        <a:prstGeom prst="rect">
          <a:avLst/>
        </a:prstGeom>
      </xdr:spPr>
    </xdr:pic>
    <xdr:clientData/>
  </xdr:oneCellAnchor>
  <xdr:oneCellAnchor>
    <xdr:from>
      <xdr:col>3</xdr:col>
      <xdr:colOff>732025</xdr:colOff>
      <xdr:row>409</xdr:row>
      <xdr:rowOff>47626</xdr:rowOff>
    </xdr:from>
    <xdr:ext cx="3114251" cy="1190624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11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5113" y="25563420"/>
          <a:ext cx="3114251" cy="1190624"/>
        </a:xfrm>
        <a:prstGeom prst="rect">
          <a:avLst/>
        </a:prstGeom>
      </xdr:spPr>
    </xdr:pic>
    <xdr:clientData/>
  </xdr:oneCellAnchor>
  <xdr:oneCellAnchor>
    <xdr:from>
      <xdr:col>3</xdr:col>
      <xdr:colOff>60355</xdr:colOff>
      <xdr:row>484</xdr:row>
      <xdr:rowOff>2086</xdr:rowOff>
    </xdr:from>
    <xdr:ext cx="4680000" cy="2674286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11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3" y="39805380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771525</xdr:colOff>
      <xdr:row>478</xdr:row>
      <xdr:rowOff>114300</xdr:rowOff>
    </xdr:from>
    <xdr:ext cx="3170694" cy="1080000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11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4613" y="38774594"/>
          <a:ext cx="3170694" cy="1080000"/>
        </a:xfrm>
        <a:prstGeom prst="rect">
          <a:avLst/>
        </a:prstGeom>
      </xdr:spPr>
    </xdr:pic>
    <xdr:clientData/>
  </xdr:oneCellAnchor>
  <xdr:oneCellAnchor>
    <xdr:from>
      <xdr:col>3</xdr:col>
      <xdr:colOff>732025</xdr:colOff>
      <xdr:row>471</xdr:row>
      <xdr:rowOff>47626</xdr:rowOff>
    </xdr:from>
    <xdr:ext cx="3114251" cy="1190624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11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5113" y="37374420"/>
          <a:ext cx="3114251" cy="1190624"/>
        </a:xfrm>
        <a:prstGeom prst="rect">
          <a:avLst/>
        </a:prstGeom>
      </xdr:spPr>
    </xdr:pic>
    <xdr:clientData/>
  </xdr:oneCellAnchor>
  <xdr:oneCellAnchor>
    <xdr:from>
      <xdr:col>3</xdr:col>
      <xdr:colOff>561976</xdr:colOff>
      <xdr:row>385</xdr:row>
      <xdr:rowOff>114300</xdr:rowOff>
    </xdr:from>
    <xdr:ext cx="3431776" cy="900000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11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5064" y="21058094"/>
          <a:ext cx="3431776" cy="900000"/>
        </a:xfrm>
        <a:prstGeom prst="rect">
          <a:avLst/>
        </a:prstGeom>
      </xdr:spPr>
    </xdr:pic>
    <xdr:clientData/>
  </xdr:oneCellAnchor>
  <xdr:oneCellAnchor>
    <xdr:from>
      <xdr:col>3</xdr:col>
      <xdr:colOff>590549</xdr:colOff>
      <xdr:row>379</xdr:row>
      <xdr:rowOff>946</xdr:rowOff>
    </xdr:from>
    <xdr:ext cx="3305175" cy="918104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11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3637" y="19801740"/>
          <a:ext cx="3305175" cy="918104"/>
        </a:xfrm>
        <a:prstGeom prst="rect">
          <a:avLst/>
        </a:prstGeom>
      </xdr:spPr>
    </xdr:pic>
    <xdr:clientData/>
  </xdr:oneCellAnchor>
  <xdr:oneCellAnchor>
    <xdr:from>
      <xdr:col>3</xdr:col>
      <xdr:colOff>64676</xdr:colOff>
      <xdr:row>515</xdr:row>
      <xdr:rowOff>189628</xdr:rowOff>
    </xdr:from>
    <xdr:ext cx="4680000" cy="1999005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11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64" y="45898422"/>
          <a:ext cx="4680000" cy="1999005"/>
        </a:xfrm>
        <a:prstGeom prst="rect">
          <a:avLst/>
        </a:prstGeom>
      </xdr:spPr>
    </xdr:pic>
    <xdr:clientData/>
  </xdr:oneCellAnchor>
  <xdr:oneCellAnchor>
    <xdr:from>
      <xdr:col>3</xdr:col>
      <xdr:colOff>561976</xdr:colOff>
      <xdr:row>509</xdr:row>
      <xdr:rowOff>114300</xdr:rowOff>
    </xdr:from>
    <xdr:ext cx="3431776" cy="900000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11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5064" y="44680094"/>
          <a:ext cx="3431776" cy="900000"/>
        </a:xfrm>
        <a:prstGeom prst="rect">
          <a:avLst/>
        </a:prstGeom>
      </xdr:spPr>
    </xdr:pic>
    <xdr:clientData/>
  </xdr:oneCellAnchor>
  <xdr:oneCellAnchor>
    <xdr:from>
      <xdr:col>3</xdr:col>
      <xdr:colOff>590549</xdr:colOff>
      <xdr:row>503</xdr:row>
      <xdr:rowOff>946</xdr:rowOff>
    </xdr:from>
    <xdr:ext cx="3305175" cy="918104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11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3637" y="43423740"/>
          <a:ext cx="3305175" cy="918104"/>
        </a:xfrm>
        <a:prstGeom prst="rect">
          <a:avLst/>
        </a:prstGeom>
      </xdr:spPr>
    </xdr:pic>
    <xdr:clientData/>
  </xdr:oneCellAnchor>
  <xdr:oneCellAnchor>
    <xdr:from>
      <xdr:col>3</xdr:col>
      <xdr:colOff>247650</xdr:colOff>
      <xdr:row>448</xdr:row>
      <xdr:rowOff>152401</xdr:rowOff>
    </xdr:from>
    <xdr:ext cx="4320000" cy="1065383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11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0738" y="33097695"/>
          <a:ext cx="4320000" cy="1065383"/>
        </a:xfrm>
        <a:prstGeom prst="rect">
          <a:avLst/>
        </a:prstGeom>
      </xdr:spPr>
    </xdr:pic>
    <xdr:clientData/>
  </xdr:oneCellAnchor>
  <xdr:oneCellAnchor>
    <xdr:from>
      <xdr:col>3</xdr:col>
      <xdr:colOff>257174</xdr:colOff>
      <xdr:row>441</xdr:row>
      <xdr:rowOff>121585</xdr:rowOff>
    </xdr:from>
    <xdr:ext cx="4320000" cy="1105582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1100-0000A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30262" y="31733379"/>
          <a:ext cx="4320000" cy="1105582"/>
        </a:xfrm>
        <a:prstGeom prst="rect">
          <a:avLst/>
        </a:prstGeom>
      </xdr:spPr>
    </xdr:pic>
    <xdr:clientData/>
  </xdr:oneCellAnchor>
  <xdr:oneCellAnchor>
    <xdr:from>
      <xdr:col>3</xdr:col>
      <xdr:colOff>57796</xdr:colOff>
      <xdr:row>548</xdr:row>
      <xdr:rowOff>125035</xdr:rowOff>
    </xdr:from>
    <xdr:ext cx="4680000" cy="1462500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1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4" y="52120329"/>
          <a:ext cx="4680000" cy="1462500"/>
        </a:xfrm>
        <a:prstGeom prst="rect">
          <a:avLst/>
        </a:prstGeom>
      </xdr:spPr>
    </xdr:pic>
    <xdr:clientData/>
  </xdr:oneCellAnchor>
  <xdr:oneCellAnchor>
    <xdr:from>
      <xdr:col>3</xdr:col>
      <xdr:colOff>247650</xdr:colOff>
      <xdr:row>541</xdr:row>
      <xdr:rowOff>152401</xdr:rowOff>
    </xdr:from>
    <xdr:ext cx="4320000" cy="1065383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11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0738" y="50814195"/>
          <a:ext cx="4320000" cy="1065383"/>
        </a:xfrm>
        <a:prstGeom prst="rect">
          <a:avLst/>
        </a:prstGeom>
      </xdr:spPr>
    </xdr:pic>
    <xdr:clientData/>
  </xdr:oneCellAnchor>
  <xdr:oneCellAnchor>
    <xdr:from>
      <xdr:col>3</xdr:col>
      <xdr:colOff>257174</xdr:colOff>
      <xdr:row>534</xdr:row>
      <xdr:rowOff>121585</xdr:rowOff>
    </xdr:from>
    <xdr:ext cx="4320000" cy="1105582"/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1100-0000B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30262" y="49449879"/>
          <a:ext cx="4320000" cy="110558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297</xdr:row>
      <xdr:rowOff>156729</xdr:rowOff>
    </xdr:from>
    <xdr:ext cx="1908000" cy="1120442"/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1100-0000B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7743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303</xdr:row>
      <xdr:rowOff>180544</xdr:rowOff>
    </xdr:from>
    <xdr:ext cx="1908000" cy="1124116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11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89411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291</xdr:row>
      <xdr:rowOff>138869</xdr:rowOff>
    </xdr:from>
    <xdr:ext cx="1908000" cy="1116692"/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1100-0000B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134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285</xdr:row>
      <xdr:rowOff>100771</xdr:rowOff>
    </xdr:from>
    <xdr:ext cx="1908000" cy="1127750"/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1100-0000B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4323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11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11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11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11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11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11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11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11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53976</xdr:rowOff>
    </xdr:from>
    <xdr:to>
      <xdr:col>12</xdr:col>
      <xdr:colOff>0</xdr:colOff>
      <xdr:row>0</xdr:row>
      <xdr:rowOff>415925</xdr:rowOff>
    </xdr:to>
    <xdr:sp macro="" textlink="">
      <xdr:nvSpPr>
        <xdr:cNvPr id="110" name="Стрелка: пятиугольник 109">
          <a:hlinkClick xmlns:r="http://schemas.openxmlformats.org/officeDocument/2006/relationships" r:id="rId18"/>
          <a:extLst>
            <a:ext uri="{FF2B5EF4-FFF2-40B4-BE49-F238E27FC236}">
              <a16:creationId xmlns="" xmlns:a16="http://schemas.microsoft.com/office/drawing/2014/main" id="{00000000-0008-0000-1100-00006E000000}"/>
            </a:ext>
          </a:extLst>
        </xdr:cNvPr>
        <xdr:cNvSpPr/>
      </xdr:nvSpPr>
      <xdr:spPr>
        <a:xfrm flipH="1">
          <a:off x="17379947" y="53976"/>
          <a:ext cx="2171702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73964</xdr:colOff>
      <xdr:row>328</xdr:row>
      <xdr:rowOff>156729</xdr:rowOff>
    </xdr:from>
    <xdr:ext cx="1908000" cy="1120442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11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7743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334</xdr:row>
      <xdr:rowOff>180544</xdr:rowOff>
    </xdr:from>
    <xdr:ext cx="1908000" cy="1124116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11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89411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322</xdr:row>
      <xdr:rowOff>138869</xdr:rowOff>
    </xdr:from>
    <xdr:ext cx="1908000" cy="1116692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11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134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316</xdr:row>
      <xdr:rowOff>100771</xdr:rowOff>
    </xdr:from>
    <xdr:ext cx="1908000" cy="1127750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11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4323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359</xdr:row>
      <xdr:rowOff>156729</xdr:rowOff>
    </xdr:from>
    <xdr:ext cx="1908000" cy="1120442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11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7743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365</xdr:row>
      <xdr:rowOff>180544</xdr:rowOff>
    </xdr:from>
    <xdr:ext cx="1908000" cy="1124116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11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89411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353</xdr:row>
      <xdr:rowOff>138869</xdr:rowOff>
    </xdr:from>
    <xdr:ext cx="1908000" cy="1116692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11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134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347</xdr:row>
      <xdr:rowOff>100771</xdr:rowOff>
    </xdr:from>
    <xdr:ext cx="1908000" cy="1127750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11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4323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390</xdr:row>
      <xdr:rowOff>156729</xdr:rowOff>
    </xdr:from>
    <xdr:ext cx="1908000" cy="1120442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11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7743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396</xdr:row>
      <xdr:rowOff>180544</xdr:rowOff>
    </xdr:from>
    <xdr:ext cx="1908000" cy="1124116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11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89411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384</xdr:row>
      <xdr:rowOff>138869</xdr:rowOff>
    </xdr:from>
    <xdr:ext cx="1908000" cy="1116692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11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134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378</xdr:row>
      <xdr:rowOff>100771</xdr:rowOff>
    </xdr:from>
    <xdr:ext cx="1908000" cy="1127750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11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4323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421</xdr:row>
      <xdr:rowOff>156729</xdr:rowOff>
    </xdr:from>
    <xdr:ext cx="1908000" cy="1120442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11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7743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427</xdr:row>
      <xdr:rowOff>180544</xdr:rowOff>
    </xdr:from>
    <xdr:ext cx="1908000" cy="1124116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11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89411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415</xdr:row>
      <xdr:rowOff>138869</xdr:rowOff>
    </xdr:from>
    <xdr:ext cx="1908000" cy="1116692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11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134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409</xdr:row>
      <xdr:rowOff>100771</xdr:rowOff>
    </xdr:from>
    <xdr:ext cx="1908000" cy="1127750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11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4323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452</xdr:row>
      <xdr:rowOff>156729</xdr:rowOff>
    </xdr:from>
    <xdr:ext cx="1908000" cy="1120442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11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7743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458</xdr:row>
      <xdr:rowOff>180544</xdr:rowOff>
    </xdr:from>
    <xdr:ext cx="1908000" cy="1124116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11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89411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446</xdr:row>
      <xdr:rowOff>138869</xdr:rowOff>
    </xdr:from>
    <xdr:ext cx="1908000" cy="1116692"/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11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134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440</xdr:row>
      <xdr:rowOff>100771</xdr:rowOff>
    </xdr:from>
    <xdr:ext cx="1908000" cy="1127750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11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4323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483</xdr:row>
      <xdr:rowOff>156729</xdr:rowOff>
    </xdr:from>
    <xdr:ext cx="1908000" cy="1120442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11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7743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489</xdr:row>
      <xdr:rowOff>180544</xdr:rowOff>
    </xdr:from>
    <xdr:ext cx="1908000" cy="1124116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11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89411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477</xdr:row>
      <xdr:rowOff>138869</xdr:rowOff>
    </xdr:from>
    <xdr:ext cx="1908000" cy="1116692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1100-0000E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134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471</xdr:row>
      <xdr:rowOff>100771</xdr:rowOff>
    </xdr:from>
    <xdr:ext cx="1908000" cy="1127750"/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1100-0000E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4323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514</xdr:row>
      <xdr:rowOff>156729</xdr:rowOff>
    </xdr:from>
    <xdr:ext cx="1908000" cy="1120442"/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1100-0000E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7743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520</xdr:row>
      <xdr:rowOff>180544</xdr:rowOff>
    </xdr:from>
    <xdr:ext cx="1908000" cy="1124116"/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00000000-0008-0000-1100-0000E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89411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508</xdr:row>
      <xdr:rowOff>138869</xdr:rowOff>
    </xdr:from>
    <xdr:ext cx="1908000" cy="1116692"/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00000000-0008-0000-1100-0000E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134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502</xdr:row>
      <xdr:rowOff>100771</xdr:rowOff>
    </xdr:from>
    <xdr:ext cx="1908000" cy="1127750"/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00000000-0008-0000-1100-0000E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4323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545</xdr:row>
      <xdr:rowOff>156729</xdr:rowOff>
    </xdr:from>
    <xdr:ext cx="1908000" cy="1120442"/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00000000-0008-0000-1100-0000E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7743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551</xdr:row>
      <xdr:rowOff>180544</xdr:rowOff>
    </xdr:from>
    <xdr:ext cx="1908000" cy="1124116"/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00000000-0008-0000-1100-0000E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89411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539</xdr:row>
      <xdr:rowOff>138869</xdr:rowOff>
    </xdr:from>
    <xdr:ext cx="1908000" cy="1116692"/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00000000-0008-0000-1100-0000F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134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533</xdr:row>
      <xdr:rowOff>100771</xdr:rowOff>
    </xdr:from>
    <xdr:ext cx="1908000" cy="1127750"/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00000000-0008-0000-1100-0000F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432362"/>
          <a:ext cx="1908000" cy="1127750"/>
        </a:xfrm>
        <a:prstGeom prst="rect">
          <a:avLst/>
        </a:prstGeom>
      </xdr:spPr>
    </xdr:pic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56030</xdr:colOff>
      <xdr:row>15</xdr:row>
      <xdr:rowOff>168088</xdr:rowOff>
    </xdr:from>
    <xdr:to>
      <xdr:col>3</xdr:col>
      <xdr:colOff>4736030</xdr:colOff>
      <xdr:row>31</xdr:row>
      <xdr:rowOff>75877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4" y="3283323"/>
          <a:ext cx="4680000" cy="2955789"/>
        </a:xfrm>
        <a:prstGeom prst="rect">
          <a:avLst/>
        </a:prstGeom>
      </xdr:spPr>
    </xdr:pic>
    <xdr:clientData/>
  </xdr:twoCellAnchor>
  <xdr:twoCellAnchor editAs="oneCell">
    <xdr:from>
      <xdr:col>3</xdr:col>
      <xdr:colOff>60352</xdr:colOff>
      <xdr:row>78</xdr:row>
      <xdr:rowOff>100696</xdr:rowOff>
    </xdr:from>
    <xdr:to>
      <xdr:col>3</xdr:col>
      <xdr:colOff>4740352</xdr:colOff>
      <xdr:row>94</xdr:row>
      <xdr:rowOff>8485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2" y="15902671"/>
          <a:ext cx="4680000" cy="2955789"/>
        </a:xfrm>
        <a:prstGeom prst="rect">
          <a:avLst/>
        </a:prstGeom>
      </xdr:spPr>
    </xdr:pic>
    <xdr:clientData/>
  </xdr:twoCellAnchor>
  <xdr:twoCellAnchor editAs="oneCell">
    <xdr:from>
      <xdr:col>3</xdr:col>
      <xdr:colOff>53470</xdr:colOff>
      <xdr:row>109</xdr:row>
      <xdr:rowOff>109502</xdr:rowOff>
    </xdr:from>
    <xdr:to>
      <xdr:col>3</xdr:col>
      <xdr:colOff>4733470</xdr:colOff>
      <xdr:row>123</xdr:row>
      <xdr:rowOff>116788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1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2794" y="19988737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57794</xdr:colOff>
      <xdr:row>173</xdr:row>
      <xdr:rowOff>113823</xdr:rowOff>
    </xdr:from>
    <xdr:to>
      <xdr:col>3</xdr:col>
      <xdr:colOff>4737794</xdr:colOff>
      <xdr:row>182</xdr:row>
      <xdr:rowOff>13116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7118" y="31423058"/>
          <a:ext cx="4680000" cy="1613793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15</xdr:row>
      <xdr:rowOff>99974</xdr:rowOff>
    </xdr:from>
    <xdr:ext cx="1914037" cy="1157325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12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14273174"/>
          <a:ext cx="1914037" cy="1157325"/>
        </a:xfrm>
        <a:prstGeom prst="rect">
          <a:avLst/>
        </a:prstGeom>
      </xdr:spPr>
    </xdr:pic>
    <xdr:clientData/>
  </xdr:oneCellAnchor>
  <xdr:twoCellAnchor editAs="oneCell">
    <xdr:from>
      <xdr:col>3</xdr:col>
      <xdr:colOff>114299</xdr:colOff>
      <xdr:row>6</xdr:row>
      <xdr:rowOff>19050</xdr:rowOff>
    </xdr:from>
    <xdr:to>
      <xdr:col>3</xdr:col>
      <xdr:colOff>2414966</xdr:colOff>
      <xdr:row>12</xdr:row>
      <xdr:rowOff>95250</xdr:rowOff>
    </xdr:to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12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49" y="2105025"/>
          <a:ext cx="2300667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2552700</xdr:colOff>
      <xdr:row>5</xdr:row>
      <xdr:rowOff>141994</xdr:rowOff>
    </xdr:from>
    <xdr:to>
      <xdr:col>3</xdr:col>
      <xdr:colOff>4667250</xdr:colOff>
      <xdr:row>13</xdr:row>
      <xdr:rowOff>156316</xdr:rowOff>
    </xdr:to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12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29150" y="2037469"/>
          <a:ext cx="2114550" cy="1538322"/>
        </a:xfrm>
        <a:prstGeom prst="rect">
          <a:avLst/>
        </a:prstGeom>
      </xdr:spPr>
    </xdr:pic>
    <xdr:clientData/>
  </xdr:twoCellAnchor>
  <xdr:oneCellAnchor>
    <xdr:from>
      <xdr:col>3</xdr:col>
      <xdr:colOff>56030</xdr:colOff>
      <xdr:row>46</xdr:row>
      <xdr:rowOff>168088</xdr:rowOff>
    </xdr:from>
    <xdr:ext cx="4680000" cy="2955789"/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12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80" y="3968563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114299</xdr:colOff>
      <xdr:row>37</xdr:row>
      <xdr:rowOff>19050</xdr:rowOff>
    </xdr:from>
    <xdr:ext cx="2300667" cy="1219200"/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12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49" y="2105025"/>
          <a:ext cx="2300667" cy="1219200"/>
        </a:xfrm>
        <a:prstGeom prst="rect">
          <a:avLst/>
        </a:prstGeom>
      </xdr:spPr>
    </xdr:pic>
    <xdr:clientData/>
  </xdr:oneCellAnchor>
  <xdr:oneCellAnchor>
    <xdr:from>
      <xdr:col>3</xdr:col>
      <xdr:colOff>2552700</xdr:colOff>
      <xdr:row>36</xdr:row>
      <xdr:rowOff>141994</xdr:rowOff>
    </xdr:from>
    <xdr:ext cx="2114550" cy="1538322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12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29150" y="2037469"/>
          <a:ext cx="2114550" cy="1538322"/>
        </a:xfrm>
        <a:prstGeom prst="rect">
          <a:avLst/>
        </a:prstGeom>
      </xdr:spPr>
    </xdr:pic>
    <xdr:clientData/>
  </xdr:oneCellAnchor>
  <xdr:twoCellAnchor editAs="oneCell">
    <xdr:from>
      <xdr:col>3</xdr:col>
      <xdr:colOff>1047749</xdr:colOff>
      <xdr:row>66</xdr:row>
      <xdr:rowOff>161924</xdr:rowOff>
    </xdr:from>
    <xdr:to>
      <xdr:col>3</xdr:col>
      <xdr:colOff>3680918</xdr:colOff>
      <xdr:row>72</xdr:row>
      <xdr:rowOff>0</xdr:rowOff>
    </xdr:to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12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4199" y="13677899"/>
          <a:ext cx="2633169" cy="981076"/>
        </a:xfrm>
        <a:prstGeom prst="rect">
          <a:avLst/>
        </a:prstGeom>
      </xdr:spPr>
    </xdr:pic>
    <xdr:clientData/>
  </xdr:twoCellAnchor>
  <xdr:twoCellAnchor editAs="oneCell">
    <xdr:from>
      <xdr:col>3</xdr:col>
      <xdr:colOff>876300</xdr:colOff>
      <xdr:row>71</xdr:row>
      <xdr:rowOff>95251</xdr:rowOff>
    </xdr:from>
    <xdr:to>
      <xdr:col>3</xdr:col>
      <xdr:colOff>3571875</xdr:colOff>
      <xdr:row>78</xdr:row>
      <xdr:rowOff>95251</xdr:rowOff>
    </xdr:to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12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0" y="14563726"/>
          <a:ext cx="2695575" cy="1335478"/>
        </a:xfrm>
        <a:prstGeom prst="rect">
          <a:avLst/>
        </a:prstGeom>
      </xdr:spPr>
    </xdr:pic>
    <xdr:clientData/>
  </xdr:twoCellAnchor>
  <xdr:oneCellAnchor>
    <xdr:from>
      <xdr:col>3</xdr:col>
      <xdr:colOff>60352</xdr:colOff>
      <xdr:row>140</xdr:row>
      <xdr:rowOff>100696</xdr:rowOff>
    </xdr:from>
    <xdr:ext cx="4680000" cy="2955789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12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2" y="15902671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1047749</xdr:colOff>
      <xdr:row>128</xdr:row>
      <xdr:rowOff>161924</xdr:rowOff>
    </xdr:from>
    <xdr:ext cx="2633169" cy="981076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12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4199" y="13677899"/>
          <a:ext cx="2633169" cy="981076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133</xdr:row>
      <xdr:rowOff>95251</xdr:rowOff>
    </xdr:from>
    <xdr:ext cx="2695575" cy="1335478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12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0" y="14563726"/>
          <a:ext cx="2695575" cy="1335478"/>
        </a:xfrm>
        <a:prstGeom prst="rect">
          <a:avLst/>
        </a:prstGeom>
      </xdr:spPr>
    </xdr:pic>
    <xdr:clientData/>
  </xdr:oneCellAnchor>
  <xdr:oneCellAnchor>
    <xdr:from>
      <xdr:col>3</xdr:col>
      <xdr:colOff>60352</xdr:colOff>
      <xdr:row>202</xdr:row>
      <xdr:rowOff>100696</xdr:rowOff>
    </xdr:from>
    <xdr:ext cx="4680000" cy="2955789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12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0" y="15900990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1047749</xdr:colOff>
      <xdr:row>190</xdr:row>
      <xdr:rowOff>161924</xdr:rowOff>
    </xdr:from>
    <xdr:ext cx="2633169" cy="981076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12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0837" y="13676218"/>
          <a:ext cx="2633169" cy="981076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195</xdr:row>
      <xdr:rowOff>95251</xdr:rowOff>
    </xdr:from>
    <xdr:ext cx="2695575" cy="1335478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12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9388" y="14562045"/>
          <a:ext cx="2695575" cy="1335478"/>
        </a:xfrm>
        <a:prstGeom prst="rect">
          <a:avLst/>
        </a:prstGeom>
      </xdr:spPr>
    </xdr:pic>
    <xdr:clientData/>
  </xdr:oneCellAnchor>
  <xdr:twoCellAnchor editAs="oneCell">
    <xdr:from>
      <xdr:col>3</xdr:col>
      <xdr:colOff>627529</xdr:colOff>
      <xdr:row>98</xdr:row>
      <xdr:rowOff>22412</xdr:rowOff>
    </xdr:from>
    <xdr:to>
      <xdr:col>3</xdr:col>
      <xdr:colOff>4218783</xdr:colOff>
      <xdr:row>103</xdr:row>
      <xdr:rowOff>183530</xdr:rowOff>
    </xdr:to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12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00617" y="19632706"/>
          <a:ext cx="3591254" cy="1113618"/>
        </a:xfrm>
        <a:prstGeom prst="rect">
          <a:avLst/>
        </a:prstGeom>
      </xdr:spPr>
    </xdr:pic>
    <xdr:clientData/>
  </xdr:twoCellAnchor>
  <xdr:twoCellAnchor editAs="oneCell">
    <xdr:from>
      <xdr:col>3</xdr:col>
      <xdr:colOff>515469</xdr:colOff>
      <xdr:row>103</xdr:row>
      <xdr:rowOff>44823</xdr:rowOff>
    </xdr:from>
    <xdr:to>
      <xdr:col>3</xdr:col>
      <xdr:colOff>4067813</xdr:colOff>
      <xdr:row>110</xdr:row>
      <xdr:rowOff>127500</xdr:rowOff>
    </xdr:to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12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88557" y="20607617"/>
          <a:ext cx="3552344" cy="1416177"/>
        </a:xfrm>
        <a:prstGeom prst="rect">
          <a:avLst/>
        </a:prstGeom>
      </xdr:spPr>
    </xdr:pic>
    <xdr:clientData/>
  </xdr:twoCellAnchor>
  <xdr:oneCellAnchor>
    <xdr:from>
      <xdr:col>3</xdr:col>
      <xdr:colOff>53470</xdr:colOff>
      <xdr:row>233</xdr:row>
      <xdr:rowOff>109502</xdr:rowOff>
    </xdr:from>
    <xdr:ext cx="4680000" cy="2674286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12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6558" y="21815296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627529</xdr:colOff>
      <xdr:row>222</xdr:row>
      <xdr:rowOff>22412</xdr:rowOff>
    </xdr:from>
    <xdr:ext cx="3591254" cy="1113618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12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00617" y="19632706"/>
          <a:ext cx="3591254" cy="1113618"/>
        </a:xfrm>
        <a:prstGeom prst="rect">
          <a:avLst/>
        </a:prstGeom>
      </xdr:spPr>
    </xdr:pic>
    <xdr:clientData/>
  </xdr:oneCellAnchor>
  <xdr:oneCellAnchor>
    <xdr:from>
      <xdr:col>3</xdr:col>
      <xdr:colOff>515469</xdr:colOff>
      <xdr:row>227</xdr:row>
      <xdr:rowOff>44823</xdr:rowOff>
    </xdr:from>
    <xdr:ext cx="3552344" cy="1416177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12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88557" y="20607617"/>
          <a:ext cx="3552344" cy="1416177"/>
        </a:xfrm>
        <a:prstGeom prst="rect">
          <a:avLst/>
        </a:prstGeom>
      </xdr:spPr>
    </xdr:pic>
    <xdr:clientData/>
  </xdr:oneCellAnchor>
  <xdr:twoCellAnchor editAs="oneCell">
    <xdr:from>
      <xdr:col>3</xdr:col>
      <xdr:colOff>369796</xdr:colOff>
      <xdr:row>159</xdr:row>
      <xdr:rowOff>33618</xdr:rowOff>
    </xdr:from>
    <xdr:to>
      <xdr:col>3</xdr:col>
      <xdr:colOff>4377399</xdr:colOff>
      <xdr:row>164</xdr:row>
      <xdr:rowOff>161118</xdr:rowOff>
    </xdr:to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12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42884" y="31264412"/>
          <a:ext cx="4007603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224120</xdr:colOff>
      <xdr:row>162</xdr:row>
      <xdr:rowOff>123265</xdr:rowOff>
    </xdr:from>
    <xdr:to>
      <xdr:col>3</xdr:col>
      <xdr:colOff>4336678</xdr:colOff>
      <xdr:row>170</xdr:row>
      <xdr:rowOff>96588</xdr:rowOff>
    </xdr:to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12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7208" y="31925559"/>
          <a:ext cx="4112558" cy="1497323"/>
        </a:xfrm>
        <a:prstGeom prst="rect">
          <a:avLst/>
        </a:prstGeom>
      </xdr:spPr>
    </xdr:pic>
    <xdr:clientData/>
  </xdr:twoCellAnchor>
  <xdr:oneCellAnchor>
    <xdr:from>
      <xdr:col>3</xdr:col>
      <xdr:colOff>56030</xdr:colOff>
      <xdr:row>264</xdr:row>
      <xdr:rowOff>168088</xdr:rowOff>
    </xdr:from>
    <xdr:ext cx="4680000" cy="2955789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12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18" y="3966882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60352</xdr:colOff>
      <xdr:row>327</xdr:row>
      <xdr:rowOff>100696</xdr:rowOff>
    </xdr:from>
    <xdr:ext cx="4680000" cy="2955789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12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0" y="15900990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53470</xdr:colOff>
      <xdr:row>358</xdr:row>
      <xdr:rowOff>109502</xdr:rowOff>
    </xdr:from>
    <xdr:ext cx="4680000" cy="2674286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12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6558" y="21815296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57794</xdr:colOff>
      <xdr:row>422</xdr:row>
      <xdr:rowOff>113823</xdr:rowOff>
    </xdr:from>
    <xdr:ext cx="4680000" cy="1613793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12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2" y="34011617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114299</xdr:colOff>
      <xdr:row>255</xdr:row>
      <xdr:rowOff>19050</xdr:rowOff>
    </xdr:from>
    <xdr:ext cx="2300667" cy="1219200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1200-0000A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7387" y="2103344"/>
          <a:ext cx="2300667" cy="1219200"/>
        </a:xfrm>
        <a:prstGeom prst="rect">
          <a:avLst/>
        </a:prstGeom>
      </xdr:spPr>
    </xdr:pic>
    <xdr:clientData/>
  </xdr:oneCellAnchor>
  <xdr:oneCellAnchor>
    <xdr:from>
      <xdr:col>3</xdr:col>
      <xdr:colOff>2552700</xdr:colOff>
      <xdr:row>254</xdr:row>
      <xdr:rowOff>141994</xdr:rowOff>
    </xdr:from>
    <xdr:ext cx="2114550" cy="1538322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12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25788" y="2035788"/>
          <a:ext cx="2114550" cy="1538322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295</xdr:row>
      <xdr:rowOff>168088</xdr:rowOff>
    </xdr:from>
    <xdr:ext cx="4680000" cy="2955789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12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18" y="9872382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114299</xdr:colOff>
      <xdr:row>286</xdr:row>
      <xdr:rowOff>19050</xdr:rowOff>
    </xdr:from>
    <xdr:ext cx="2300667" cy="1219200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12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7387" y="8008844"/>
          <a:ext cx="2300667" cy="1219200"/>
        </a:xfrm>
        <a:prstGeom prst="rect">
          <a:avLst/>
        </a:prstGeom>
      </xdr:spPr>
    </xdr:pic>
    <xdr:clientData/>
  </xdr:oneCellAnchor>
  <xdr:oneCellAnchor>
    <xdr:from>
      <xdr:col>3</xdr:col>
      <xdr:colOff>2552700</xdr:colOff>
      <xdr:row>285</xdr:row>
      <xdr:rowOff>141994</xdr:rowOff>
    </xdr:from>
    <xdr:ext cx="2114550" cy="1538322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12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25788" y="7941288"/>
          <a:ext cx="2114550" cy="1538322"/>
        </a:xfrm>
        <a:prstGeom prst="rect">
          <a:avLst/>
        </a:prstGeom>
      </xdr:spPr>
    </xdr:pic>
    <xdr:clientData/>
  </xdr:oneCellAnchor>
  <xdr:oneCellAnchor>
    <xdr:from>
      <xdr:col>3</xdr:col>
      <xdr:colOff>1047749</xdr:colOff>
      <xdr:row>315</xdr:row>
      <xdr:rowOff>161924</xdr:rowOff>
    </xdr:from>
    <xdr:ext cx="2633169" cy="981076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1200-0000A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0837" y="13676218"/>
          <a:ext cx="2633169" cy="981076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320</xdr:row>
      <xdr:rowOff>95251</xdr:rowOff>
    </xdr:from>
    <xdr:ext cx="2695575" cy="1335478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12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9388" y="14562045"/>
          <a:ext cx="2695575" cy="1335478"/>
        </a:xfrm>
        <a:prstGeom prst="rect">
          <a:avLst/>
        </a:prstGeom>
      </xdr:spPr>
    </xdr:pic>
    <xdr:clientData/>
  </xdr:oneCellAnchor>
  <xdr:oneCellAnchor>
    <xdr:from>
      <xdr:col>3</xdr:col>
      <xdr:colOff>60352</xdr:colOff>
      <xdr:row>389</xdr:row>
      <xdr:rowOff>100696</xdr:rowOff>
    </xdr:from>
    <xdr:ext cx="4680000" cy="2955789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12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0" y="27711990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1047749</xdr:colOff>
      <xdr:row>377</xdr:row>
      <xdr:rowOff>161924</xdr:rowOff>
    </xdr:from>
    <xdr:ext cx="2633169" cy="981076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12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0837" y="25487218"/>
          <a:ext cx="2633169" cy="981076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382</xdr:row>
      <xdr:rowOff>95251</xdr:rowOff>
    </xdr:from>
    <xdr:ext cx="2695575" cy="1335478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1200-0000A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9388" y="26373045"/>
          <a:ext cx="2695575" cy="1335478"/>
        </a:xfrm>
        <a:prstGeom prst="rect">
          <a:avLst/>
        </a:prstGeom>
      </xdr:spPr>
    </xdr:pic>
    <xdr:clientData/>
  </xdr:oneCellAnchor>
  <xdr:oneCellAnchor>
    <xdr:from>
      <xdr:col>3</xdr:col>
      <xdr:colOff>60352</xdr:colOff>
      <xdr:row>451</xdr:row>
      <xdr:rowOff>100696</xdr:rowOff>
    </xdr:from>
    <xdr:ext cx="4680000" cy="2955789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12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0" y="39522990"/>
          <a:ext cx="4680000" cy="2955789"/>
        </a:xfrm>
        <a:prstGeom prst="rect">
          <a:avLst/>
        </a:prstGeom>
      </xdr:spPr>
    </xdr:pic>
    <xdr:clientData/>
  </xdr:oneCellAnchor>
  <xdr:oneCellAnchor>
    <xdr:from>
      <xdr:col>3</xdr:col>
      <xdr:colOff>1047749</xdr:colOff>
      <xdr:row>439</xdr:row>
      <xdr:rowOff>161924</xdr:rowOff>
    </xdr:from>
    <xdr:ext cx="2633169" cy="981076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12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0837" y="37298218"/>
          <a:ext cx="2633169" cy="981076"/>
        </a:xfrm>
        <a:prstGeom prst="rect">
          <a:avLst/>
        </a:prstGeom>
      </xdr:spPr>
    </xdr:pic>
    <xdr:clientData/>
  </xdr:oneCellAnchor>
  <xdr:oneCellAnchor>
    <xdr:from>
      <xdr:col>3</xdr:col>
      <xdr:colOff>876300</xdr:colOff>
      <xdr:row>444</xdr:row>
      <xdr:rowOff>95251</xdr:rowOff>
    </xdr:from>
    <xdr:ext cx="2695575" cy="1335478"/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1200-0000B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9388" y="38184045"/>
          <a:ext cx="2695575" cy="1335478"/>
        </a:xfrm>
        <a:prstGeom prst="rect">
          <a:avLst/>
        </a:prstGeom>
      </xdr:spPr>
    </xdr:pic>
    <xdr:clientData/>
  </xdr:oneCellAnchor>
  <xdr:oneCellAnchor>
    <xdr:from>
      <xdr:col>3</xdr:col>
      <xdr:colOff>627529</xdr:colOff>
      <xdr:row>347</xdr:row>
      <xdr:rowOff>22412</xdr:rowOff>
    </xdr:from>
    <xdr:ext cx="3591254" cy="1113618"/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1200-0000B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00617" y="19632706"/>
          <a:ext cx="3591254" cy="1113618"/>
        </a:xfrm>
        <a:prstGeom prst="rect">
          <a:avLst/>
        </a:prstGeom>
      </xdr:spPr>
    </xdr:pic>
    <xdr:clientData/>
  </xdr:oneCellAnchor>
  <xdr:oneCellAnchor>
    <xdr:from>
      <xdr:col>3</xdr:col>
      <xdr:colOff>515469</xdr:colOff>
      <xdr:row>352</xdr:row>
      <xdr:rowOff>44823</xdr:rowOff>
    </xdr:from>
    <xdr:ext cx="3552344" cy="1416177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12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88557" y="20607617"/>
          <a:ext cx="3552344" cy="1416177"/>
        </a:xfrm>
        <a:prstGeom prst="rect">
          <a:avLst/>
        </a:prstGeom>
      </xdr:spPr>
    </xdr:pic>
    <xdr:clientData/>
  </xdr:oneCellAnchor>
  <xdr:oneCellAnchor>
    <xdr:from>
      <xdr:col>3</xdr:col>
      <xdr:colOff>53470</xdr:colOff>
      <xdr:row>482</xdr:row>
      <xdr:rowOff>109502</xdr:rowOff>
    </xdr:from>
    <xdr:ext cx="4680000" cy="2674286"/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12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6558" y="45437296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627529</xdr:colOff>
      <xdr:row>471</xdr:row>
      <xdr:rowOff>22412</xdr:rowOff>
    </xdr:from>
    <xdr:ext cx="3591254" cy="1113618"/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1200-0000B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00617" y="43254706"/>
          <a:ext cx="3591254" cy="1113618"/>
        </a:xfrm>
        <a:prstGeom prst="rect">
          <a:avLst/>
        </a:prstGeom>
      </xdr:spPr>
    </xdr:pic>
    <xdr:clientData/>
  </xdr:oneCellAnchor>
  <xdr:oneCellAnchor>
    <xdr:from>
      <xdr:col>3</xdr:col>
      <xdr:colOff>515469</xdr:colOff>
      <xdr:row>476</xdr:row>
      <xdr:rowOff>44823</xdr:rowOff>
    </xdr:from>
    <xdr:ext cx="3552344" cy="1416177"/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1200-0000B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88557" y="44229617"/>
          <a:ext cx="3552344" cy="1416177"/>
        </a:xfrm>
        <a:prstGeom prst="rect">
          <a:avLst/>
        </a:prstGeom>
      </xdr:spPr>
    </xdr:pic>
    <xdr:clientData/>
  </xdr:oneCellAnchor>
  <xdr:oneCellAnchor>
    <xdr:from>
      <xdr:col>3</xdr:col>
      <xdr:colOff>369796</xdr:colOff>
      <xdr:row>408</xdr:row>
      <xdr:rowOff>33618</xdr:rowOff>
    </xdr:from>
    <xdr:ext cx="4007603" cy="1080000"/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1200-0000B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42884" y="31264412"/>
          <a:ext cx="4007603" cy="1080000"/>
        </a:xfrm>
        <a:prstGeom prst="rect">
          <a:avLst/>
        </a:prstGeom>
      </xdr:spPr>
    </xdr:pic>
    <xdr:clientData/>
  </xdr:oneCellAnchor>
  <xdr:oneCellAnchor>
    <xdr:from>
      <xdr:col>3</xdr:col>
      <xdr:colOff>224120</xdr:colOff>
      <xdr:row>411</xdr:row>
      <xdr:rowOff>123265</xdr:rowOff>
    </xdr:from>
    <xdr:ext cx="4112558" cy="1497323"/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1200-0000B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7208" y="31925559"/>
          <a:ext cx="4112558" cy="1497323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12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12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12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12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12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12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12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98" name="Стрелка: пятиугольник 97">
          <a:hlinkClick xmlns:r="http://schemas.openxmlformats.org/officeDocument/2006/relationships" r:id="rId14"/>
          <a:extLst>
            <a:ext uri="{FF2B5EF4-FFF2-40B4-BE49-F238E27FC236}">
              <a16:creationId xmlns="" xmlns:a16="http://schemas.microsoft.com/office/drawing/2014/main" id="{00000000-0008-0000-1200-000062000000}"/>
            </a:ext>
          </a:extLst>
        </xdr:cNvPr>
        <xdr:cNvSpPr/>
      </xdr:nvSpPr>
      <xdr:spPr>
        <a:xfrm flipH="1">
          <a:off x="17357268" y="38101"/>
          <a:ext cx="2164899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73964</xdr:colOff>
      <xdr:row>266</xdr:row>
      <xdr:rowOff>156729</xdr:rowOff>
    </xdr:from>
    <xdr:ext cx="1908000" cy="1120442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12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7549947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272</xdr:row>
      <xdr:rowOff>180544</xdr:rowOff>
    </xdr:from>
    <xdr:ext cx="1908000" cy="1124116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12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7666629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260</xdr:row>
      <xdr:rowOff>138869</xdr:rowOff>
    </xdr:from>
    <xdr:ext cx="1908000" cy="1116692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12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7433861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254</xdr:row>
      <xdr:rowOff>100771</xdr:rowOff>
    </xdr:from>
    <xdr:ext cx="1908000" cy="1127750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12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7315752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297</xdr:row>
      <xdr:rowOff>156729</xdr:rowOff>
    </xdr:from>
    <xdr:ext cx="1908000" cy="1120442"/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12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18688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303</xdr:row>
      <xdr:rowOff>180544</xdr:rowOff>
    </xdr:from>
    <xdr:ext cx="1908000" cy="1124116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12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30356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291</xdr:row>
      <xdr:rowOff>138869</xdr:rowOff>
    </xdr:from>
    <xdr:ext cx="1908000" cy="1116692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12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07079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285</xdr:row>
      <xdr:rowOff>100771</xdr:rowOff>
    </xdr:from>
    <xdr:ext cx="1908000" cy="1127750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12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495268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328</xdr:row>
      <xdr:rowOff>156729</xdr:rowOff>
    </xdr:from>
    <xdr:ext cx="1908000" cy="1120442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12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18688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334</xdr:row>
      <xdr:rowOff>180544</xdr:rowOff>
    </xdr:from>
    <xdr:ext cx="1908000" cy="1124116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12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30356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322</xdr:row>
      <xdr:rowOff>138869</xdr:rowOff>
    </xdr:from>
    <xdr:ext cx="1908000" cy="1116692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12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07079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316</xdr:row>
      <xdr:rowOff>100771</xdr:rowOff>
    </xdr:from>
    <xdr:ext cx="1908000" cy="1127750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12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495268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359</xdr:row>
      <xdr:rowOff>156729</xdr:rowOff>
    </xdr:from>
    <xdr:ext cx="1908000" cy="1120442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12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18688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365</xdr:row>
      <xdr:rowOff>180544</xdr:rowOff>
    </xdr:from>
    <xdr:ext cx="1908000" cy="1124116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12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30356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353</xdr:row>
      <xdr:rowOff>138869</xdr:rowOff>
    </xdr:from>
    <xdr:ext cx="1908000" cy="1116692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12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07079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347</xdr:row>
      <xdr:rowOff>100771</xdr:rowOff>
    </xdr:from>
    <xdr:ext cx="1908000" cy="1127750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12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495268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390</xdr:row>
      <xdr:rowOff>156729</xdr:rowOff>
    </xdr:from>
    <xdr:ext cx="1908000" cy="1120442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12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18688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396</xdr:row>
      <xdr:rowOff>180544</xdr:rowOff>
    </xdr:from>
    <xdr:ext cx="1908000" cy="1124116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12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30356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384</xdr:row>
      <xdr:rowOff>138869</xdr:rowOff>
    </xdr:from>
    <xdr:ext cx="1908000" cy="1116692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12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07079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378</xdr:row>
      <xdr:rowOff>100771</xdr:rowOff>
    </xdr:from>
    <xdr:ext cx="1908000" cy="1127750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12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495268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421</xdr:row>
      <xdr:rowOff>156729</xdr:rowOff>
    </xdr:from>
    <xdr:ext cx="1908000" cy="1120442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12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18688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427</xdr:row>
      <xdr:rowOff>180544</xdr:rowOff>
    </xdr:from>
    <xdr:ext cx="1908000" cy="1124116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12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30356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415</xdr:row>
      <xdr:rowOff>138869</xdr:rowOff>
    </xdr:from>
    <xdr:ext cx="1908000" cy="1116692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12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07079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409</xdr:row>
      <xdr:rowOff>100771</xdr:rowOff>
    </xdr:from>
    <xdr:ext cx="1908000" cy="1127750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12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495268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452</xdr:row>
      <xdr:rowOff>156729</xdr:rowOff>
    </xdr:from>
    <xdr:ext cx="1908000" cy="1120442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12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18688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458</xdr:row>
      <xdr:rowOff>180544</xdr:rowOff>
    </xdr:from>
    <xdr:ext cx="1908000" cy="1124116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12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30356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446</xdr:row>
      <xdr:rowOff>138869</xdr:rowOff>
    </xdr:from>
    <xdr:ext cx="1908000" cy="1116692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12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07079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440</xdr:row>
      <xdr:rowOff>100771</xdr:rowOff>
    </xdr:from>
    <xdr:ext cx="1908000" cy="1127750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12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49526862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483</xdr:row>
      <xdr:rowOff>156729</xdr:rowOff>
    </xdr:from>
    <xdr:ext cx="1908000" cy="1120442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12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1868820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489</xdr:row>
      <xdr:rowOff>180544</xdr:rowOff>
    </xdr:from>
    <xdr:ext cx="1908000" cy="1124116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12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3035635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477</xdr:row>
      <xdr:rowOff>138869</xdr:rowOff>
    </xdr:from>
    <xdr:ext cx="1908000" cy="1116692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12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0707960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471</xdr:row>
      <xdr:rowOff>100771</xdr:rowOff>
    </xdr:from>
    <xdr:ext cx="1908000" cy="1127750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12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49526862"/>
          <a:ext cx="1908000" cy="1127750"/>
        </a:xfrm>
        <a:prstGeom prst="rect">
          <a:avLst/>
        </a:prstGeom>
      </xdr:spPr>
    </xdr:pic>
    <xdr:clientData/>
  </xdr:one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56027</xdr:colOff>
      <xdr:row>13</xdr:row>
      <xdr:rowOff>67236</xdr:rowOff>
    </xdr:from>
    <xdr:to>
      <xdr:col>3</xdr:col>
      <xdr:colOff>4736027</xdr:colOff>
      <xdr:row>33</xdr:row>
      <xdr:rowOff>1236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7" y="3486711"/>
          <a:ext cx="4680000" cy="3744000"/>
        </a:xfrm>
        <a:prstGeom prst="rect">
          <a:avLst/>
        </a:prstGeom>
      </xdr:spPr>
    </xdr:pic>
    <xdr:clientData/>
  </xdr:twoCellAnchor>
  <xdr:twoCellAnchor editAs="oneCell">
    <xdr:from>
      <xdr:col>3</xdr:col>
      <xdr:colOff>60353</xdr:colOff>
      <xdr:row>79</xdr:row>
      <xdr:rowOff>31774</xdr:rowOff>
    </xdr:from>
    <xdr:to>
      <xdr:col>3</xdr:col>
      <xdr:colOff>4740353</xdr:colOff>
      <xdr:row>93</xdr:row>
      <xdr:rowOff>31774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1" y="16022568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64674</xdr:colOff>
      <xdr:row>111</xdr:row>
      <xdr:rowOff>87088</xdr:rowOff>
    </xdr:from>
    <xdr:to>
      <xdr:col>3</xdr:col>
      <xdr:colOff>4744674</xdr:colOff>
      <xdr:row>119</xdr:row>
      <xdr:rowOff>176881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62" y="22173882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61155</xdr:colOff>
      <xdr:row>174</xdr:row>
      <xdr:rowOff>147442</xdr:rowOff>
    </xdr:from>
    <xdr:to>
      <xdr:col>3</xdr:col>
      <xdr:colOff>4741155</xdr:colOff>
      <xdr:row>183</xdr:row>
      <xdr:rowOff>134760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3" y="34235736"/>
          <a:ext cx="4680000" cy="1701818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15</xdr:row>
      <xdr:rowOff>99974</xdr:rowOff>
    </xdr:from>
    <xdr:ext cx="1914037" cy="1157325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13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47420174"/>
          <a:ext cx="1914037" cy="1157325"/>
        </a:xfrm>
        <a:prstGeom prst="rect">
          <a:avLst/>
        </a:prstGeom>
      </xdr:spPr>
    </xdr:pic>
    <xdr:clientData/>
  </xdr:oneCellAnchor>
  <xdr:twoCellAnchor editAs="oneCell">
    <xdr:from>
      <xdr:col>3</xdr:col>
      <xdr:colOff>57150</xdr:colOff>
      <xdr:row>206</xdr:row>
      <xdr:rowOff>80119</xdr:rowOff>
    </xdr:from>
    <xdr:to>
      <xdr:col>3</xdr:col>
      <xdr:colOff>4737150</xdr:colOff>
      <xdr:row>215</xdr:row>
      <xdr:rowOff>67437</xdr:rowOff>
    </xdr:to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13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238" y="40264413"/>
          <a:ext cx="4680000" cy="1701818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339" name="Рисунок 338">
          <a:extLst>
            <a:ext uri="{FF2B5EF4-FFF2-40B4-BE49-F238E27FC236}">
              <a16:creationId xmlns="" xmlns:a16="http://schemas.microsoft.com/office/drawing/2014/main" id="{00000000-0008-0000-13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twoCellAnchor editAs="oneCell">
    <xdr:from>
      <xdr:col>3</xdr:col>
      <xdr:colOff>47625</xdr:colOff>
      <xdr:row>4</xdr:row>
      <xdr:rowOff>76201</xdr:rowOff>
    </xdr:from>
    <xdr:to>
      <xdr:col>3</xdr:col>
      <xdr:colOff>2409825</xdr:colOff>
      <xdr:row>11</xdr:row>
      <xdr:rowOff>100255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4075" y="1781176"/>
          <a:ext cx="2362200" cy="1357554"/>
        </a:xfrm>
        <a:prstGeom prst="rect">
          <a:avLst/>
        </a:prstGeom>
      </xdr:spPr>
    </xdr:pic>
    <xdr:clientData/>
  </xdr:twoCellAnchor>
  <xdr:twoCellAnchor editAs="oneCell">
    <xdr:from>
      <xdr:col>3</xdr:col>
      <xdr:colOff>2362197</xdr:colOff>
      <xdr:row>4</xdr:row>
      <xdr:rowOff>180976</xdr:rowOff>
    </xdr:from>
    <xdr:to>
      <xdr:col>3</xdr:col>
      <xdr:colOff>4676774</xdr:colOff>
      <xdr:row>10</xdr:row>
      <xdr:rowOff>180976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438647" y="1885951"/>
          <a:ext cx="2314577" cy="1147840"/>
        </a:xfrm>
        <a:prstGeom prst="rect">
          <a:avLst/>
        </a:prstGeom>
      </xdr:spPr>
    </xdr:pic>
    <xdr:clientData/>
  </xdr:twoCellAnchor>
  <xdr:oneCellAnchor>
    <xdr:from>
      <xdr:col>3</xdr:col>
      <xdr:colOff>56027</xdr:colOff>
      <xdr:row>44</xdr:row>
      <xdr:rowOff>67236</xdr:rowOff>
    </xdr:from>
    <xdr:ext cx="4680000" cy="3744000"/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00000000-0008-0000-13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7" y="3486711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35</xdr:row>
      <xdr:rowOff>76201</xdr:rowOff>
    </xdr:from>
    <xdr:ext cx="2362200" cy="1357554"/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00000000-0008-0000-1300-00006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4075" y="1781176"/>
          <a:ext cx="2362200" cy="1357554"/>
        </a:xfrm>
        <a:prstGeom prst="rect">
          <a:avLst/>
        </a:prstGeom>
      </xdr:spPr>
    </xdr:pic>
    <xdr:clientData/>
  </xdr:oneCellAnchor>
  <xdr:oneCellAnchor>
    <xdr:from>
      <xdr:col>3</xdr:col>
      <xdr:colOff>2362197</xdr:colOff>
      <xdr:row>35</xdr:row>
      <xdr:rowOff>180976</xdr:rowOff>
    </xdr:from>
    <xdr:ext cx="2314577" cy="1147840"/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00000000-0008-0000-1300-00006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438647" y="1885951"/>
          <a:ext cx="2314577" cy="1147840"/>
        </a:xfrm>
        <a:prstGeom prst="rect">
          <a:avLst/>
        </a:prstGeom>
      </xdr:spPr>
    </xdr:pic>
    <xdr:clientData/>
  </xdr:oneCellAnchor>
  <xdr:twoCellAnchor editAs="oneCell">
    <xdr:from>
      <xdr:col>3</xdr:col>
      <xdr:colOff>942975</xdr:colOff>
      <xdr:row>73</xdr:row>
      <xdr:rowOff>85723</xdr:rowOff>
    </xdr:from>
    <xdr:to>
      <xdr:col>3</xdr:col>
      <xdr:colOff>3895725</xdr:colOff>
      <xdr:row>78</xdr:row>
      <xdr:rowOff>155422</xdr:rowOff>
    </xdr:to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16063" y="14933517"/>
          <a:ext cx="2952750" cy="1022199"/>
        </a:xfrm>
        <a:prstGeom prst="rect">
          <a:avLst/>
        </a:prstGeom>
      </xdr:spPr>
    </xdr:pic>
    <xdr:clientData/>
  </xdr:twoCellAnchor>
  <xdr:twoCellAnchor editAs="oneCell">
    <xdr:from>
      <xdr:col>3</xdr:col>
      <xdr:colOff>942974</xdr:colOff>
      <xdr:row>66</xdr:row>
      <xdr:rowOff>123823</xdr:rowOff>
    </xdr:from>
    <xdr:to>
      <xdr:col>3</xdr:col>
      <xdr:colOff>3906695</xdr:colOff>
      <xdr:row>72</xdr:row>
      <xdr:rowOff>60823</xdr:rowOff>
    </xdr:to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6062" y="13638117"/>
          <a:ext cx="2963721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827293</xdr:colOff>
      <xdr:row>104</xdr:row>
      <xdr:rowOff>134471</xdr:rowOff>
    </xdr:from>
    <xdr:to>
      <xdr:col>3</xdr:col>
      <xdr:colOff>3929206</xdr:colOff>
      <xdr:row>109</xdr:row>
      <xdr:rowOff>81971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900381" y="20887765"/>
          <a:ext cx="3101913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840442</xdr:colOff>
      <xdr:row>99</xdr:row>
      <xdr:rowOff>11206</xdr:rowOff>
    </xdr:from>
    <xdr:to>
      <xdr:col>3</xdr:col>
      <xdr:colOff>3912892</xdr:colOff>
      <xdr:row>103</xdr:row>
      <xdr:rowOff>182823</xdr:rowOff>
    </xdr:to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3530" y="19812000"/>
          <a:ext cx="3072450" cy="933617"/>
        </a:xfrm>
        <a:prstGeom prst="rect">
          <a:avLst/>
        </a:prstGeom>
      </xdr:spPr>
    </xdr:pic>
    <xdr:clientData/>
  </xdr:twoCellAnchor>
  <xdr:twoCellAnchor editAs="oneCell">
    <xdr:from>
      <xdr:col>3</xdr:col>
      <xdr:colOff>324969</xdr:colOff>
      <xdr:row>167</xdr:row>
      <xdr:rowOff>100853</xdr:rowOff>
    </xdr:from>
    <xdr:to>
      <xdr:col>3</xdr:col>
      <xdr:colOff>4560792</xdr:colOff>
      <xdr:row>173</xdr:row>
      <xdr:rowOff>25601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13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8057" y="32855647"/>
          <a:ext cx="4235823" cy="1067748"/>
        </a:xfrm>
        <a:prstGeom prst="rect">
          <a:avLst/>
        </a:prstGeom>
      </xdr:spPr>
    </xdr:pic>
    <xdr:clientData/>
  </xdr:twoCellAnchor>
  <xdr:twoCellAnchor editAs="oneCell">
    <xdr:from>
      <xdr:col>3</xdr:col>
      <xdr:colOff>347384</xdr:colOff>
      <xdr:row>160</xdr:row>
      <xdr:rowOff>163195</xdr:rowOff>
    </xdr:from>
    <xdr:to>
      <xdr:col>3</xdr:col>
      <xdr:colOff>4456862</xdr:colOff>
      <xdr:row>166</xdr:row>
      <xdr:rowOff>116293</xdr:rowOff>
    </xdr:to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13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2" y="31584489"/>
          <a:ext cx="4109478" cy="1096098"/>
        </a:xfrm>
        <a:prstGeom prst="rect">
          <a:avLst/>
        </a:prstGeom>
      </xdr:spPr>
    </xdr:pic>
    <xdr:clientData/>
  </xdr:twoCellAnchor>
  <xdr:oneCellAnchor>
    <xdr:from>
      <xdr:col>3</xdr:col>
      <xdr:colOff>60353</xdr:colOff>
      <xdr:row>141</xdr:row>
      <xdr:rowOff>31774</xdr:rowOff>
    </xdr:from>
    <xdr:ext cx="4680000" cy="2674286"/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00000000-0008-0000-13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1" y="16022568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942975</xdr:colOff>
      <xdr:row>135</xdr:row>
      <xdr:rowOff>85723</xdr:rowOff>
    </xdr:from>
    <xdr:ext cx="2952750" cy="1022199"/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00000000-0008-0000-1300-00006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16063" y="14933517"/>
          <a:ext cx="2952750" cy="1022199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128</xdr:row>
      <xdr:rowOff>123823</xdr:rowOff>
    </xdr:from>
    <xdr:ext cx="2963721" cy="1080000"/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00000000-0008-0000-1300-00006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6062" y="13638117"/>
          <a:ext cx="2963721" cy="1080000"/>
        </a:xfrm>
        <a:prstGeom prst="rect">
          <a:avLst/>
        </a:prstGeom>
      </xdr:spPr>
    </xdr:pic>
    <xdr:clientData/>
  </xdr:oneCellAnchor>
  <xdr:oneCellAnchor>
    <xdr:from>
      <xdr:col>3</xdr:col>
      <xdr:colOff>64674</xdr:colOff>
      <xdr:row>235</xdr:row>
      <xdr:rowOff>87088</xdr:rowOff>
    </xdr:from>
    <xdr:ext cx="4680000" cy="1613793"/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00000000-0008-0000-13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62" y="22173882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827293</xdr:colOff>
      <xdr:row>228</xdr:row>
      <xdr:rowOff>134471</xdr:rowOff>
    </xdr:from>
    <xdr:ext cx="3101913" cy="900000"/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00000000-0008-0000-1300-00006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900381" y="20887765"/>
          <a:ext cx="3101913" cy="900000"/>
        </a:xfrm>
        <a:prstGeom prst="rect">
          <a:avLst/>
        </a:prstGeom>
      </xdr:spPr>
    </xdr:pic>
    <xdr:clientData/>
  </xdr:oneCellAnchor>
  <xdr:oneCellAnchor>
    <xdr:from>
      <xdr:col>3</xdr:col>
      <xdr:colOff>840442</xdr:colOff>
      <xdr:row>223</xdr:row>
      <xdr:rowOff>11206</xdr:rowOff>
    </xdr:from>
    <xdr:ext cx="3072450" cy="933617"/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00000000-0008-0000-1300-00006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3530" y="19812000"/>
          <a:ext cx="3072450" cy="933617"/>
        </a:xfrm>
        <a:prstGeom prst="rect">
          <a:avLst/>
        </a:prstGeom>
      </xdr:spPr>
    </xdr:pic>
    <xdr:clientData/>
  </xdr:oneCellAnchor>
  <xdr:oneCellAnchor>
    <xdr:from>
      <xdr:col>3</xdr:col>
      <xdr:colOff>324969</xdr:colOff>
      <xdr:row>198</xdr:row>
      <xdr:rowOff>100853</xdr:rowOff>
    </xdr:from>
    <xdr:ext cx="4235823" cy="1067748"/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00000000-0008-0000-1300-00006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8057" y="32855647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347384</xdr:colOff>
      <xdr:row>191</xdr:row>
      <xdr:rowOff>163195</xdr:rowOff>
    </xdr:from>
    <xdr:ext cx="4109478" cy="1096098"/>
    <xdr:pic>
      <xdr:nvPicPr>
        <xdr:cNvPr id="364" name="Рисунок 363">
          <a:extLst>
            <a:ext uri="{FF2B5EF4-FFF2-40B4-BE49-F238E27FC236}">
              <a16:creationId xmlns="" xmlns:a16="http://schemas.microsoft.com/office/drawing/2014/main" id="{00000000-0008-0000-1300-00006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2" y="31584489"/>
          <a:ext cx="4109478" cy="1096098"/>
        </a:xfrm>
        <a:prstGeom prst="rect">
          <a:avLst/>
        </a:prstGeom>
      </xdr:spPr>
    </xdr:pic>
    <xdr:clientData/>
  </xdr:oneCellAnchor>
  <xdr:oneCellAnchor>
    <xdr:from>
      <xdr:col>3</xdr:col>
      <xdr:colOff>61155</xdr:colOff>
      <xdr:row>267</xdr:row>
      <xdr:rowOff>147442</xdr:rowOff>
    </xdr:from>
    <xdr:ext cx="4680000" cy="1701818"/>
    <xdr:pic>
      <xdr:nvPicPr>
        <xdr:cNvPr id="365" name="Рисунок 364">
          <a:extLst>
            <a:ext uri="{FF2B5EF4-FFF2-40B4-BE49-F238E27FC236}">
              <a16:creationId xmlns="" xmlns:a16="http://schemas.microsoft.com/office/drawing/2014/main" id="{00000000-0008-0000-13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3" y="34235736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299</xdr:row>
      <xdr:rowOff>80119</xdr:rowOff>
    </xdr:from>
    <xdr:ext cx="4680000" cy="1701818"/>
    <xdr:pic>
      <xdr:nvPicPr>
        <xdr:cNvPr id="366" name="Рисунок 365">
          <a:extLst>
            <a:ext uri="{FF2B5EF4-FFF2-40B4-BE49-F238E27FC236}">
              <a16:creationId xmlns="" xmlns:a16="http://schemas.microsoft.com/office/drawing/2014/main" id="{00000000-0008-0000-13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238" y="40264413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324969</xdr:colOff>
      <xdr:row>260</xdr:row>
      <xdr:rowOff>100853</xdr:rowOff>
    </xdr:from>
    <xdr:ext cx="4235823" cy="1067748"/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00000000-0008-0000-1300-00006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8057" y="32855647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347384</xdr:colOff>
      <xdr:row>253</xdr:row>
      <xdr:rowOff>163195</xdr:rowOff>
    </xdr:from>
    <xdr:ext cx="4109478" cy="1096098"/>
    <xdr:pic>
      <xdr:nvPicPr>
        <xdr:cNvPr id="368" name="Рисунок 367">
          <a:extLst>
            <a:ext uri="{FF2B5EF4-FFF2-40B4-BE49-F238E27FC236}">
              <a16:creationId xmlns="" xmlns:a16="http://schemas.microsoft.com/office/drawing/2014/main" id="{00000000-0008-0000-1300-00007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2" y="31584489"/>
          <a:ext cx="4109478" cy="1096098"/>
        </a:xfrm>
        <a:prstGeom prst="rect">
          <a:avLst/>
        </a:prstGeom>
      </xdr:spPr>
    </xdr:pic>
    <xdr:clientData/>
  </xdr:oneCellAnchor>
  <xdr:oneCellAnchor>
    <xdr:from>
      <xdr:col>3</xdr:col>
      <xdr:colOff>324969</xdr:colOff>
      <xdr:row>291</xdr:row>
      <xdr:rowOff>100853</xdr:rowOff>
    </xdr:from>
    <xdr:ext cx="4235823" cy="1067748"/>
    <xdr:pic>
      <xdr:nvPicPr>
        <xdr:cNvPr id="369" name="Рисунок 368">
          <a:extLst>
            <a:ext uri="{FF2B5EF4-FFF2-40B4-BE49-F238E27FC236}">
              <a16:creationId xmlns="" xmlns:a16="http://schemas.microsoft.com/office/drawing/2014/main" id="{00000000-0008-0000-1300-00007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8057" y="38761147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347384</xdr:colOff>
      <xdr:row>284</xdr:row>
      <xdr:rowOff>163195</xdr:rowOff>
    </xdr:from>
    <xdr:ext cx="4109478" cy="1096098"/>
    <xdr:pic>
      <xdr:nvPicPr>
        <xdr:cNvPr id="370" name="Рисунок 369">
          <a:extLst>
            <a:ext uri="{FF2B5EF4-FFF2-40B4-BE49-F238E27FC236}">
              <a16:creationId xmlns="" xmlns:a16="http://schemas.microsoft.com/office/drawing/2014/main" id="{00000000-0008-0000-1300-00007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2" y="37489989"/>
          <a:ext cx="4109478" cy="1096098"/>
        </a:xfrm>
        <a:prstGeom prst="rect">
          <a:avLst/>
        </a:prstGeom>
      </xdr:spPr>
    </xdr:pic>
    <xdr:clientData/>
  </xdr:oneCellAnchor>
  <xdr:oneCellAnchor>
    <xdr:from>
      <xdr:col>3</xdr:col>
      <xdr:colOff>56027</xdr:colOff>
      <xdr:row>324</xdr:row>
      <xdr:rowOff>67236</xdr:rowOff>
    </xdr:from>
    <xdr:ext cx="4680000" cy="3744000"/>
    <xdr:pic>
      <xdr:nvPicPr>
        <xdr:cNvPr id="371" name="Рисунок 370">
          <a:extLst>
            <a:ext uri="{FF2B5EF4-FFF2-40B4-BE49-F238E27FC236}">
              <a16:creationId xmlns="" xmlns:a16="http://schemas.microsoft.com/office/drawing/2014/main" id="{00000000-0008-0000-13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15" y="3485030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60353</xdr:colOff>
      <xdr:row>390</xdr:row>
      <xdr:rowOff>31774</xdr:rowOff>
    </xdr:from>
    <xdr:ext cx="4680000" cy="2674286"/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00000000-0008-0000-13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1" y="16022568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64674</xdr:colOff>
      <xdr:row>422</xdr:row>
      <xdr:rowOff>87088</xdr:rowOff>
    </xdr:from>
    <xdr:ext cx="4680000" cy="1613793"/>
    <xdr:pic>
      <xdr:nvPicPr>
        <xdr:cNvPr id="373" name="Рисунок 372">
          <a:extLst>
            <a:ext uri="{FF2B5EF4-FFF2-40B4-BE49-F238E27FC236}">
              <a16:creationId xmlns="" xmlns:a16="http://schemas.microsoft.com/office/drawing/2014/main" id="{00000000-0008-0000-13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62" y="22173882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61155</xdr:colOff>
      <xdr:row>485</xdr:row>
      <xdr:rowOff>147442</xdr:rowOff>
    </xdr:from>
    <xdr:ext cx="4680000" cy="1701818"/>
    <xdr:pic>
      <xdr:nvPicPr>
        <xdr:cNvPr id="374" name="Рисунок 373">
          <a:extLst>
            <a:ext uri="{FF2B5EF4-FFF2-40B4-BE49-F238E27FC236}">
              <a16:creationId xmlns="" xmlns:a16="http://schemas.microsoft.com/office/drawing/2014/main" id="{00000000-0008-0000-13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3" y="34235736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517</xdr:row>
      <xdr:rowOff>80119</xdr:rowOff>
    </xdr:from>
    <xdr:ext cx="4680000" cy="1701818"/>
    <xdr:pic>
      <xdr:nvPicPr>
        <xdr:cNvPr id="375" name="Рисунок 374">
          <a:extLst>
            <a:ext uri="{FF2B5EF4-FFF2-40B4-BE49-F238E27FC236}">
              <a16:creationId xmlns="" xmlns:a16="http://schemas.microsoft.com/office/drawing/2014/main" id="{00000000-0008-0000-13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238" y="40264413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315</xdr:row>
      <xdr:rowOff>76201</xdr:rowOff>
    </xdr:from>
    <xdr:ext cx="2362200" cy="1357554"/>
    <xdr:pic>
      <xdr:nvPicPr>
        <xdr:cNvPr id="376" name="Рисунок 375">
          <a:extLst>
            <a:ext uri="{FF2B5EF4-FFF2-40B4-BE49-F238E27FC236}">
              <a16:creationId xmlns="" xmlns:a16="http://schemas.microsoft.com/office/drawing/2014/main" id="{00000000-0008-0000-1300-00007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0713" y="1779495"/>
          <a:ext cx="2362200" cy="1357554"/>
        </a:xfrm>
        <a:prstGeom prst="rect">
          <a:avLst/>
        </a:prstGeom>
      </xdr:spPr>
    </xdr:pic>
    <xdr:clientData/>
  </xdr:oneCellAnchor>
  <xdr:oneCellAnchor>
    <xdr:from>
      <xdr:col>3</xdr:col>
      <xdr:colOff>2362197</xdr:colOff>
      <xdr:row>315</xdr:row>
      <xdr:rowOff>180976</xdr:rowOff>
    </xdr:from>
    <xdr:ext cx="2314577" cy="1147840"/>
    <xdr:pic>
      <xdr:nvPicPr>
        <xdr:cNvPr id="377" name="Рисунок 376">
          <a:extLst>
            <a:ext uri="{FF2B5EF4-FFF2-40B4-BE49-F238E27FC236}">
              <a16:creationId xmlns="" xmlns:a16="http://schemas.microsoft.com/office/drawing/2014/main" id="{00000000-0008-0000-1300-00007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435285" y="1884270"/>
          <a:ext cx="2314577" cy="1147840"/>
        </a:xfrm>
        <a:prstGeom prst="rect">
          <a:avLst/>
        </a:prstGeom>
      </xdr:spPr>
    </xdr:pic>
    <xdr:clientData/>
  </xdr:oneCellAnchor>
  <xdr:oneCellAnchor>
    <xdr:from>
      <xdr:col>3</xdr:col>
      <xdr:colOff>56027</xdr:colOff>
      <xdr:row>355</xdr:row>
      <xdr:rowOff>67236</xdr:rowOff>
    </xdr:from>
    <xdr:ext cx="4680000" cy="3744000"/>
    <xdr:pic>
      <xdr:nvPicPr>
        <xdr:cNvPr id="378" name="Рисунок 377">
          <a:extLst>
            <a:ext uri="{FF2B5EF4-FFF2-40B4-BE49-F238E27FC236}">
              <a16:creationId xmlns="" xmlns:a16="http://schemas.microsoft.com/office/drawing/2014/main" id="{00000000-0008-0000-13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15" y="9390530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346</xdr:row>
      <xdr:rowOff>76201</xdr:rowOff>
    </xdr:from>
    <xdr:ext cx="2362200" cy="1357554"/>
    <xdr:pic>
      <xdr:nvPicPr>
        <xdr:cNvPr id="379" name="Рисунок 378">
          <a:extLst>
            <a:ext uri="{FF2B5EF4-FFF2-40B4-BE49-F238E27FC236}">
              <a16:creationId xmlns="" xmlns:a16="http://schemas.microsoft.com/office/drawing/2014/main" id="{00000000-0008-0000-1300-00007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0713" y="7684995"/>
          <a:ext cx="2362200" cy="1357554"/>
        </a:xfrm>
        <a:prstGeom prst="rect">
          <a:avLst/>
        </a:prstGeom>
      </xdr:spPr>
    </xdr:pic>
    <xdr:clientData/>
  </xdr:oneCellAnchor>
  <xdr:oneCellAnchor>
    <xdr:from>
      <xdr:col>3</xdr:col>
      <xdr:colOff>2362197</xdr:colOff>
      <xdr:row>346</xdr:row>
      <xdr:rowOff>180976</xdr:rowOff>
    </xdr:from>
    <xdr:ext cx="2314577" cy="1147840"/>
    <xdr:pic>
      <xdr:nvPicPr>
        <xdr:cNvPr id="380" name="Рисунок 379">
          <a:extLst>
            <a:ext uri="{FF2B5EF4-FFF2-40B4-BE49-F238E27FC236}">
              <a16:creationId xmlns="" xmlns:a16="http://schemas.microsoft.com/office/drawing/2014/main" id="{00000000-0008-0000-1300-00007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435285" y="7789770"/>
          <a:ext cx="2314577" cy="1147840"/>
        </a:xfrm>
        <a:prstGeom prst="rect">
          <a:avLst/>
        </a:prstGeom>
      </xdr:spPr>
    </xdr:pic>
    <xdr:clientData/>
  </xdr:oneCellAnchor>
  <xdr:oneCellAnchor>
    <xdr:from>
      <xdr:col>3</xdr:col>
      <xdr:colOff>942975</xdr:colOff>
      <xdr:row>384</xdr:row>
      <xdr:rowOff>85723</xdr:rowOff>
    </xdr:from>
    <xdr:ext cx="2952750" cy="1022199"/>
    <xdr:pic>
      <xdr:nvPicPr>
        <xdr:cNvPr id="381" name="Рисунок 380">
          <a:extLst>
            <a:ext uri="{FF2B5EF4-FFF2-40B4-BE49-F238E27FC236}">
              <a16:creationId xmlns="" xmlns:a16="http://schemas.microsoft.com/office/drawing/2014/main" id="{00000000-0008-0000-1300-00007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16063" y="14933517"/>
          <a:ext cx="2952750" cy="1022199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377</xdr:row>
      <xdr:rowOff>123823</xdr:rowOff>
    </xdr:from>
    <xdr:ext cx="2963721" cy="1080000"/>
    <xdr:pic>
      <xdr:nvPicPr>
        <xdr:cNvPr id="382" name="Рисунок 381">
          <a:extLst>
            <a:ext uri="{FF2B5EF4-FFF2-40B4-BE49-F238E27FC236}">
              <a16:creationId xmlns="" xmlns:a16="http://schemas.microsoft.com/office/drawing/2014/main" id="{00000000-0008-0000-1300-00007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6062" y="13638117"/>
          <a:ext cx="2963721" cy="1080000"/>
        </a:xfrm>
        <a:prstGeom prst="rect">
          <a:avLst/>
        </a:prstGeom>
      </xdr:spPr>
    </xdr:pic>
    <xdr:clientData/>
  </xdr:oneCellAnchor>
  <xdr:oneCellAnchor>
    <xdr:from>
      <xdr:col>3</xdr:col>
      <xdr:colOff>827293</xdr:colOff>
      <xdr:row>415</xdr:row>
      <xdr:rowOff>134471</xdr:rowOff>
    </xdr:from>
    <xdr:ext cx="3101913" cy="900000"/>
    <xdr:pic>
      <xdr:nvPicPr>
        <xdr:cNvPr id="383" name="Рисунок 382">
          <a:extLst>
            <a:ext uri="{FF2B5EF4-FFF2-40B4-BE49-F238E27FC236}">
              <a16:creationId xmlns="" xmlns:a16="http://schemas.microsoft.com/office/drawing/2014/main" id="{00000000-0008-0000-1300-00007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900381" y="20887765"/>
          <a:ext cx="3101913" cy="900000"/>
        </a:xfrm>
        <a:prstGeom prst="rect">
          <a:avLst/>
        </a:prstGeom>
      </xdr:spPr>
    </xdr:pic>
    <xdr:clientData/>
  </xdr:oneCellAnchor>
  <xdr:oneCellAnchor>
    <xdr:from>
      <xdr:col>3</xdr:col>
      <xdr:colOff>840442</xdr:colOff>
      <xdr:row>410</xdr:row>
      <xdr:rowOff>11206</xdr:rowOff>
    </xdr:from>
    <xdr:ext cx="3072450" cy="933617"/>
    <xdr:pic>
      <xdr:nvPicPr>
        <xdr:cNvPr id="384" name="Рисунок 383">
          <a:extLst>
            <a:ext uri="{FF2B5EF4-FFF2-40B4-BE49-F238E27FC236}">
              <a16:creationId xmlns="" xmlns:a16="http://schemas.microsoft.com/office/drawing/2014/main" id="{00000000-0008-0000-1300-00008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3530" y="19812000"/>
          <a:ext cx="3072450" cy="933617"/>
        </a:xfrm>
        <a:prstGeom prst="rect">
          <a:avLst/>
        </a:prstGeom>
      </xdr:spPr>
    </xdr:pic>
    <xdr:clientData/>
  </xdr:oneCellAnchor>
  <xdr:oneCellAnchor>
    <xdr:from>
      <xdr:col>3</xdr:col>
      <xdr:colOff>324969</xdr:colOff>
      <xdr:row>478</xdr:row>
      <xdr:rowOff>100853</xdr:rowOff>
    </xdr:from>
    <xdr:ext cx="4235823" cy="1067748"/>
    <xdr:pic>
      <xdr:nvPicPr>
        <xdr:cNvPr id="385" name="Рисунок 384">
          <a:extLst>
            <a:ext uri="{FF2B5EF4-FFF2-40B4-BE49-F238E27FC236}">
              <a16:creationId xmlns="" xmlns:a16="http://schemas.microsoft.com/office/drawing/2014/main" id="{00000000-0008-0000-1300-00008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8057" y="32855647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347384</xdr:colOff>
      <xdr:row>471</xdr:row>
      <xdr:rowOff>163195</xdr:rowOff>
    </xdr:from>
    <xdr:ext cx="4109478" cy="1096098"/>
    <xdr:pic>
      <xdr:nvPicPr>
        <xdr:cNvPr id="386" name="Рисунок 385">
          <a:extLst>
            <a:ext uri="{FF2B5EF4-FFF2-40B4-BE49-F238E27FC236}">
              <a16:creationId xmlns="" xmlns:a16="http://schemas.microsoft.com/office/drawing/2014/main" id="{00000000-0008-0000-1300-00008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2" y="31584489"/>
          <a:ext cx="4109478" cy="1096098"/>
        </a:xfrm>
        <a:prstGeom prst="rect">
          <a:avLst/>
        </a:prstGeom>
      </xdr:spPr>
    </xdr:pic>
    <xdr:clientData/>
  </xdr:oneCellAnchor>
  <xdr:oneCellAnchor>
    <xdr:from>
      <xdr:col>3</xdr:col>
      <xdr:colOff>60353</xdr:colOff>
      <xdr:row>452</xdr:row>
      <xdr:rowOff>31774</xdr:rowOff>
    </xdr:from>
    <xdr:ext cx="4680000" cy="2674286"/>
    <xdr:pic>
      <xdr:nvPicPr>
        <xdr:cNvPr id="387" name="Рисунок 386">
          <a:extLst>
            <a:ext uri="{FF2B5EF4-FFF2-40B4-BE49-F238E27FC236}">
              <a16:creationId xmlns="" xmlns:a16="http://schemas.microsoft.com/office/drawing/2014/main" id="{00000000-0008-0000-13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1" y="27833568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942975</xdr:colOff>
      <xdr:row>446</xdr:row>
      <xdr:rowOff>85723</xdr:rowOff>
    </xdr:from>
    <xdr:ext cx="2952750" cy="1022199"/>
    <xdr:pic>
      <xdr:nvPicPr>
        <xdr:cNvPr id="388" name="Рисунок 387">
          <a:extLst>
            <a:ext uri="{FF2B5EF4-FFF2-40B4-BE49-F238E27FC236}">
              <a16:creationId xmlns="" xmlns:a16="http://schemas.microsoft.com/office/drawing/2014/main" id="{00000000-0008-0000-1300-00008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16063" y="26744517"/>
          <a:ext cx="2952750" cy="1022199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439</xdr:row>
      <xdr:rowOff>123823</xdr:rowOff>
    </xdr:from>
    <xdr:ext cx="2963721" cy="1080000"/>
    <xdr:pic>
      <xdr:nvPicPr>
        <xdr:cNvPr id="389" name="Рисунок 388">
          <a:extLst>
            <a:ext uri="{FF2B5EF4-FFF2-40B4-BE49-F238E27FC236}">
              <a16:creationId xmlns="" xmlns:a16="http://schemas.microsoft.com/office/drawing/2014/main" id="{00000000-0008-0000-1300-00008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6062" y="25449117"/>
          <a:ext cx="2963721" cy="1080000"/>
        </a:xfrm>
        <a:prstGeom prst="rect">
          <a:avLst/>
        </a:prstGeom>
      </xdr:spPr>
    </xdr:pic>
    <xdr:clientData/>
  </xdr:oneCellAnchor>
  <xdr:oneCellAnchor>
    <xdr:from>
      <xdr:col>3</xdr:col>
      <xdr:colOff>64674</xdr:colOff>
      <xdr:row>546</xdr:row>
      <xdr:rowOff>87088</xdr:rowOff>
    </xdr:from>
    <xdr:ext cx="4680000" cy="1613793"/>
    <xdr:pic>
      <xdr:nvPicPr>
        <xdr:cNvPr id="390" name="Рисунок 389">
          <a:extLst>
            <a:ext uri="{FF2B5EF4-FFF2-40B4-BE49-F238E27FC236}">
              <a16:creationId xmlns="" xmlns:a16="http://schemas.microsoft.com/office/drawing/2014/main" id="{00000000-0008-0000-13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7762" y="45795882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827293</xdr:colOff>
      <xdr:row>539</xdr:row>
      <xdr:rowOff>134471</xdr:rowOff>
    </xdr:from>
    <xdr:ext cx="3101913" cy="900000"/>
    <xdr:pic>
      <xdr:nvPicPr>
        <xdr:cNvPr id="391" name="Рисунок 390">
          <a:extLst>
            <a:ext uri="{FF2B5EF4-FFF2-40B4-BE49-F238E27FC236}">
              <a16:creationId xmlns="" xmlns:a16="http://schemas.microsoft.com/office/drawing/2014/main" id="{00000000-0008-0000-1300-00008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900381" y="44509765"/>
          <a:ext cx="3101913" cy="900000"/>
        </a:xfrm>
        <a:prstGeom prst="rect">
          <a:avLst/>
        </a:prstGeom>
      </xdr:spPr>
    </xdr:pic>
    <xdr:clientData/>
  </xdr:oneCellAnchor>
  <xdr:oneCellAnchor>
    <xdr:from>
      <xdr:col>3</xdr:col>
      <xdr:colOff>840442</xdr:colOff>
      <xdr:row>534</xdr:row>
      <xdr:rowOff>11206</xdr:rowOff>
    </xdr:from>
    <xdr:ext cx="3072450" cy="933617"/>
    <xdr:pic>
      <xdr:nvPicPr>
        <xdr:cNvPr id="392" name="Рисунок 391">
          <a:extLst>
            <a:ext uri="{FF2B5EF4-FFF2-40B4-BE49-F238E27FC236}">
              <a16:creationId xmlns="" xmlns:a16="http://schemas.microsoft.com/office/drawing/2014/main" id="{00000000-0008-0000-1300-00008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3530" y="43434000"/>
          <a:ext cx="3072450" cy="933617"/>
        </a:xfrm>
        <a:prstGeom prst="rect">
          <a:avLst/>
        </a:prstGeom>
      </xdr:spPr>
    </xdr:pic>
    <xdr:clientData/>
  </xdr:oneCellAnchor>
  <xdr:oneCellAnchor>
    <xdr:from>
      <xdr:col>3</xdr:col>
      <xdr:colOff>324969</xdr:colOff>
      <xdr:row>509</xdr:row>
      <xdr:rowOff>100853</xdr:rowOff>
    </xdr:from>
    <xdr:ext cx="4235823" cy="1067748"/>
    <xdr:pic>
      <xdr:nvPicPr>
        <xdr:cNvPr id="393" name="Рисунок 392">
          <a:extLst>
            <a:ext uri="{FF2B5EF4-FFF2-40B4-BE49-F238E27FC236}">
              <a16:creationId xmlns="" xmlns:a16="http://schemas.microsoft.com/office/drawing/2014/main" id="{00000000-0008-0000-1300-00008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8057" y="38761147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347384</xdr:colOff>
      <xdr:row>502</xdr:row>
      <xdr:rowOff>163195</xdr:rowOff>
    </xdr:from>
    <xdr:ext cx="4109478" cy="1096098"/>
    <xdr:pic>
      <xdr:nvPicPr>
        <xdr:cNvPr id="394" name="Рисунок 393">
          <a:extLst>
            <a:ext uri="{FF2B5EF4-FFF2-40B4-BE49-F238E27FC236}">
              <a16:creationId xmlns="" xmlns:a16="http://schemas.microsoft.com/office/drawing/2014/main" id="{00000000-0008-0000-1300-00008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2" y="37489989"/>
          <a:ext cx="4109478" cy="1096098"/>
        </a:xfrm>
        <a:prstGeom prst="rect">
          <a:avLst/>
        </a:prstGeom>
      </xdr:spPr>
    </xdr:pic>
    <xdr:clientData/>
  </xdr:oneCellAnchor>
  <xdr:oneCellAnchor>
    <xdr:from>
      <xdr:col>3</xdr:col>
      <xdr:colOff>61155</xdr:colOff>
      <xdr:row>578</xdr:row>
      <xdr:rowOff>147442</xdr:rowOff>
    </xdr:from>
    <xdr:ext cx="4680000" cy="1701818"/>
    <xdr:pic>
      <xdr:nvPicPr>
        <xdr:cNvPr id="395" name="Рисунок 394">
          <a:extLst>
            <a:ext uri="{FF2B5EF4-FFF2-40B4-BE49-F238E27FC236}">
              <a16:creationId xmlns="" xmlns:a16="http://schemas.microsoft.com/office/drawing/2014/main" id="{00000000-0008-0000-13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3" y="51952236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610</xdr:row>
      <xdr:rowOff>80119</xdr:rowOff>
    </xdr:from>
    <xdr:ext cx="4680000" cy="1701818"/>
    <xdr:pic>
      <xdr:nvPicPr>
        <xdr:cNvPr id="396" name="Рисунок 395">
          <a:extLst>
            <a:ext uri="{FF2B5EF4-FFF2-40B4-BE49-F238E27FC236}">
              <a16:creationId xmlns="" xmlns:a16="http://schemas.microsoft.com/office/drawing/2014/main" id="{00000000-0008-0000-13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238" y="57980913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324969</xdr:colOff>
      <xdr:row>571</xdr:row>
      <xdr:rowOff>100853</xdr:rowOff>
    </xdr:from>
    <xdr:ext cx="4235823" cy="1067748"/>
    <xdr:pic>
      <xdr:nvPicPr>
        <xdr:cNvPr id="397" name="Рисунок 396">
          <a:extLst>
            <a:ext uri="{FF2B5EF4-FFF2-40B4-BE49-F238E27FC236}">
              <a16:creationId xmlns="" xmlns:a16="http://schemas.microsoft.com/office/drawing/2014/main" id="{00000000-0008-0000-1300-00008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8057" y="50572147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347384</xdr:colOff>
      <xdr:row>564</xdr:row>
      <xdr:rowOff>163195</xdr:rowOff>
    </xdr:from>
    <xdr:ext cx="4109478" cy="1096098"/>
    <xdr:pic>
      <xdr:nvPicPr>
        <xdr:cNvPr id="398" name="Рисунок 397">
          <a:extLst>
            <a:ext uri="{FF2B5EF4-FFF2-40B4-BE49-F238E27FC236}">
              <a16:creationId xmlns="" xmlns:a16="http://schemas.microsoft.com/office/drawing/2014/main" id="{00000000-0008-0000-1300-00008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2" y="49300989"/>
          <a:ext cx="4109478" cy="1096098"/>
        </a:xfrm>
        <a:prstGeom prst="rect">
          <a:avLst/>
        </a:prstGeom>
      </xdr:spPr>
    </xdr:pic>
    <xdr:clientData/>
  </xdr:oneCellAnchor>
  <xdr:oneCellAnchor>
    <xdr:from>
      <xdr:col>3</xdr:col>
      <xdr:colOff>324969</xdr:colOff>
      <xdr:row>602</xdr:row>
      <xdr:rowOff>100853</xdr:rowOff>
    </xdr:from>
    <xdr:ext cx="4235823" cy="1067748"/>
    <xdr:pic>
      <xdr:nvPicPr>
        <xdr:cNvPr id="399" name="Рисунок 398">
          <a:extLst>
            <a:ext uri="{FF2B5EF4-FFF2-40B4-BE49-F238E27FC236}">
              <a16:creationId xmlns="" xmlns:a16="http://schemas.microsoft.com/office/drawing/2014/main" id="{00000000-0008-0000-1300-00008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8057" y="56477647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347384</xdr:colOff>
      <xdr:row>595</xdr:row>
      <xdr:rowOff>163195</xdr:rowOff>
    </xdr:from>
    <xdr:ext cx="4109478" cy="1096098"/>
    <xdr:pic>
      <xdr:nvPicPr>
        <xdr:cNvPr id="400" name="Рисунок 399">
          <a:extLst>
            <a:ext uri="{FF2B5EF4-FFF2-40B4-BE49-F238E27FC236}">
              <a16:creationId xmlns="" xmlns:a16="http://schemas.microsoft.com/office/drawing/2014/main" id="{00000000-0008-0000-1300-00009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2" y="55206489"/>
          <a:ext cx="4109478" cy="1096098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451" name="Рисунок 450">
          <a:extLst>
            <a:ext uri="{FF2B5EF4-FFF2-40B4-BE49-F238E27FC236}">
              <a16:creationId xmlns="" xmlns:a16="http://schemas.microsoft.com/office/drawing/2014/main" id="{00000000-0008-0000-13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42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452" name="Рисунок 451">
          <a:extLst>
            <a:ext uri="{FF2B5EF4-FFF2-40B4-BE49-F238E27FC236}">
              <a16:creationId xmlns="" xmlns:a16="http://schemas.microsoft.com/office/drawing/2014/main" id="{00000000-0008-0000-13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42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453" name="Рисунок 452">
          <a:extLst>
            <a:ext uri="{FF2B5EF4-FFF2-40B4-BE49-F238E27FC236}">
              <a16:creationId xmlns="" xmlns:a16="http://schemas.microsoft.com/office/drawing/2014/main" id="{00000000-0008-0000-13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42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454" name="Рисунок 453">
          <a:extLst>
            <a:ext uri="{FF2B5EF4-FFF2-40B4-BE49-F238E27FC236}">
              <a16:creationId xmlns="" xmlns:a16="http://schemas.microsoft.com/office/drawing/2014/main" id="{00000000-0008-0000-13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42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455" name="Рисунок 454">
          <a:extLst>
            <a:ext uri="{FF2B5EF4-FFF2-40B4-BE49-F238E27FC236}">
              <a16:creationId xmlns="" xmlns:a16="http://schemas.microsoft.com/office/drawing/2014/main" id="{00000000-0008-0000-13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42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456" name="Рисунок 455">
          <a:extLst>
            <a:ext uri="{FF2B5EF4-FFF2-40B4-BE49-F238E27FC236}">
              <a16:creationId xmlns="" xmlns:a16="http://schemas.microsoft.com/office/drawing/2014/main" id="{00000000-0008-0000-13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42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457" name="Рисунок 456">
          <a:extLst>
            <a:ext uri="{FF2B5EF4-FFF2-40B4-BE49-F238E27FC236}">
              <a16:creationId xmlns="" xmlns:a16="http://schemas.microsoft.com/office/drawing/2014/main" id="{00000000-0008-0000-13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42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294</xdr:row>
      <xdr:rowOff>99974</xdr:rowOff>
    </xdr:from>
    <xdr:ext cx="1914037" cy="1157325"/>
    <xdr:pic>
      <xdr:nvPicPr>
        <xdr:cNvPr id="458" name="Рисунок 457">
          <a:extLst>
            <a:ext uri="{FF2B5EF4-FFF2-40B4-BE49-F238E27FC236}">
              <a16:creationId xmlns="" xmlns:a16="http://schemas.microsoft.com/office/drawing/2014/main" id="{00000000-0008-0000-13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804268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0</xdr:rowOff>
    </xdr:from>
    <xdr:to>
      <xdr:col>12</xdr:col>
      <xdr:colOff>0</xdr:colOff>
      <xdr:row>0</xdr:row>
      <xdr:rowOff>361949</xdr:rowOff>
    </xdr:to>
    <xdr:sp macro="" textlink="">
      <xdr:nvSpPr>
        <xdr:cNvPr id="122" name="Стрелка: пятиугольник 121">
          <a:hlinkClick xmlns:r="http://schemas.openxmlformats.org/officeDocument/2006/relationships" r:id="rId15"/>
          <a:extLst>
            <a:ext uri="{FF2B5EF4-FFF2-40B4-BE49-F238E27FC236}">
              <a16:creationId xmlns="" xmlns:a16="http://schemas.microsoft.com/office/drawing/2014/main" id="{00000000-0008-0000-1300-00007A000000}"/>
            </a:ext>
          </a:extLst>
        </xdr:cNvPr>
        <xdr:cNvSpPr/>
      </xdr:nvSpPr>
      <xdr:spPr>
        <a:xfrm flipH="1">
          <a:off x="17268822" y="0"/>
          <a:ext cx="2147889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73964</xdr:colOff>
      <xdr:row>328</xdr:row>
      <xdr:rowOff>156729</xdr:rowOff>
    </xdr:from>
    <xdr:ext cx="1908000" cy="1120442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13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187747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334</xdr:row>
      <xdr:rowOff>180544</xdr:rowOff>
    </xdr:from>
    <xdr:ext cx="1908000" cy="1124116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13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304429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322</xdr:row>
      <xdr:rowOff>138869</xdr:rowOff>
    </xdr:from>
    <xdr:ext cx="1908000" cy="1116692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13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071661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316</xdr:row>
      <xdr:rowOff>100771</xdr:rowOff>
    </xdr:from>
    <xdr:ext cx="1908000" cy="1127750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13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4953552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359</xdr:row>
      <xdr:rowOff>156729</xdr:rowOff>
    </xdr:from>
    <xdr:ext cx="1908000" cy="1120442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13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3756515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365</xdr:row>
      <xdr:rowOff>180544</xdr:rowOff>
    </xdr:from>
    <xdr:ext cx="1908000" cy="1124116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13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4923330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353</xdr:row>
      <xdr:rowOff>138869</xdr:rowOff>
    </xdr:from>
    <xdr:ext cx="1908000" cy="1116692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13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2595655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347</xdr:row>
      <xdr:rowOff>100771</xdr:rowOff>
    </xdr:from>
    <xdr:ext cx="1908000" cy="1127750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13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1414557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390</xdr:row>
      <xdr:rowOff>156729</xdr:rowOff>
    </xdr:from>
    <xdr:ext cx="1908000" cy="1120442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13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3756515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396</xdr:row>
      <xdr:rowOff>180544</xdr:rowOff>
    </xdr:from>
    <xdr:ext cx="1908000" cy="1124116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13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4923330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384</xdr:row>
      <xdr:rowOff>138869</xdr:rowOff>
    </xdr:from>
    <xdr:ext cx="1908000" cy="1116692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13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2595655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378</xdr:row>
      <xdr:rowOff>100771</xdr:rowOff>
    </xdr:from>
    <xdr:ext cx="1908000" cy="1127750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13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1414557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421</xdr:row>
      <xdr:rowOff>156729</xdr:rowOff>
    </xdr:from>
    <xdr:ext cx="1908000" cy="1120442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13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3756515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427</xdr:row>
      <xdr:rowOff>180544</xdr:rowOff>
    </xdr:from>
    <xdr:ext cx="1908000" cy="1124116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13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4923330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415</xdr:row>
      <xdr:rowOff>138869</xdr:rowOff>
    </xdr:from>
    <xdr:ext cx="1908000" cy="1116692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13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2595655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409</xdr:row>
      <xdr:rowOff>100771</xdr:rowOff>
    </xdr:from>
    <xdr:ext cx="1908000" cy="1127750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13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1414557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452</xdr:row>
      <xdr:rowOff>156729</xdr:rowOff>
    </xdr:from>
    <xdr:ext cx="1908000" cy="1120442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13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3756515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458</xdr:row>
      <xdr:rowOff>180544</xdr:rowOff>
    </xdr:from>
    <xdr:ext cx="1908000" cy="1124116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13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4923330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446</xdr:row>
      <xdr:rowOff>138869</xdr:rowOff>
    </xdr:from>
    <xdr:ext cx="1908000" cy="1116692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13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2595655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440</xdr:row>
      <xdr:rowOff>100771</xdr:rowOff>
    </xdr:from>
    <xdr:ext cx="1908000" cy="1127750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13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1414557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483</xdr:row>
      <xdr:rowOff>156729</xdr:rowOff>
    </xdr:from>
    <xdr:ext cx="1908000" cy="1120442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13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3756515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489</xdr:row>
      <xdr:rowOff>180544</xdr:rowOff>
    </xdr:from>
    <xdr:ext cx="1908000" cy="1124116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13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4923330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477</xdr:row>
      <xdr:rowOff>138869</xdr:rowOff>
    </xdr:from>
    <xdr:ext cx="1908000" cy="1116692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13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2595655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471</xdr:row>
      <xdr:rowOff>100771</xdr:rowOff>
    </xdr:from>
    <xdr:ext cx="1908000" cy="1127750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13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1414557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514</xdr:row>
      <xdr:rowOff>156729</xdr:rowOff>
    </xdr:from>
    <xdr:ext cx="1908000" cy="1120442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13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3756515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520</xdr:row>
      <xdr:rowOff>180544</xdr:rowOff>
    </xdr:from>
    <xdr:ext cx="1908000" cy="1124116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13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4923330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508</xdr:row>
      <xdr:rowOff>138869</xdr:rowOff>
    </xdr:from>
    <xdr:ext cx="1908000" cy="1116692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13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2595655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502</xdr:row>
      <xdr:rowOff>100771</xdr:rowOff>
    </xdr:from>
    <xdr:ext cx="1908000" cy="1127750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13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1414557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545</xdr:row>
      <xdr:rowOff>156729</xdr:rowOff>
    </xdr:from>
    <xdr:ext cx="1908000" cy="1120442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13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3756515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551</xdr:row>
      <xdr:rowOff>180544</xdr:rowOff>
    </xdr:from>
    <xdr:ext cx="1908000" cy="1124116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13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4923330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539</xdr:row>
      <xdr:rowOff>138869</xdr:rowOff>
    </xdr:from>
    <xdr:ext cx="1908000" cy="1116692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13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2595655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533</xdr:row>
      <xdr:rowOff>100771</xdr:rowOff>
    </xdr:from>
    <xdr:ext cx="1908000" cy="1127750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13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1414557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576</xdr:row>
      <xdr:rowOff>156729</xdr:rowOff>
    </xdr:from>
    <xdr:ext cx="1908000" cy="1120442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13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3756515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582</xdr:row>
      <xdr:rowOff>180544</xdr:rowOff>
    </xdr:from>
    <xdr:ext cx="1908000" cy="1124116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13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4923330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570</xdr:row>
      <xdr:rowOff>138869</xdr:rowOff>
    </xdr:from>
    <xdr:ext cx="1908000" cy="1116692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13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2595655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564</xdr:row>
      <xdr:rowOff>100771</xdr:rowOff>
    </xdr:from>
    <xdr:ext cx="1908000" cy="1127750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13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1414557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607</xdr:row>
      <xdr:rowOff>156729</xdr:rowOff>
    </xdr:from>
    <xdr:ext cx="1908000" cy="1120442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13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3756515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613</xdr:row>
      <xdr:rowOff>180544</xdr:rowOff>
    </xdr:from>
    <xdr:ext cx="1908000" cy="1124116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13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4923330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601</xdr:row>
      <xdr:rowOff>138869</xdr:rowOff>
    </xdr:from>
    <xdr:ext cx="1908000" cy="1116692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13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2595655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595</xdr:row>
      <xdr:rowOff>100771</xdr:rowOff>
    </xdr:from>
    <xdr:ext cx="1908000" cy="1127750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13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8357" y="61414557"/>
          <a:ext cx="1908000" cy="1127750"/>
        </a:xfrm>
        <a:prstGeom prst="rect">
          <a:avLst/>
        </a:prstGeom>
      </xdr:spPr>
    </xdr:pic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56028</xdr:colOff>
      <xdr:row>15</xdr:row>
      <xdr:rowOff>67231</xdr:rowOff>
    </xdr:from>
    <xdr:to>
      <xdr:col>3</xdr:col>
      <xdr:colOff>4736028</xdr:colOff>
      <xdr:row>32</xdr:row>
      <xdr:rowOff>132261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2" y="3182466"/>
          <a:ext cx="4680000" cy="3303530"/>
        </a:xfrm>
        <a:prstGeom prst="rect">
          <a:avLst/>
        </a:prstGeom>
      </xdr:spPr>
    </xdr:pic>
    <xdr:clientData/>
  </xdr:twoCellAnchor>
  <xdr:twoCellAnchor editAs="oneCell">
    <xdr:from>
      <xdr:col>3</xdr:col>
      <xdr:colOff>60352</xdr:colOff>
      <xdr:row>78</xdr:row>
      <xdr:rowOff>123263</xdr:rowOff>
    </xdr:from>
    <xdr:to>
      <xdr:col>3</xdr:col>
      <xdr:colOff>4740352</xdr:colOff>
      <xdr:row>92</xdr:row>
      <xdr:rowOff>123263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9676" y="14477998"/>
          <a:ext cx="4680000" cy="2667559"/>
        </a:xfrm>
        <a:prstGeom prst="rect">
          <a:avLst/>
        </a:prstGeom>
      </xdr:spPr>
    </xdr:pic>
    <xdr:clientData/>
  </xdr:twoCellAnchor>
  <xdr:twoCellAnchor editAs="oneCell">
    <xdr:from>
      <xdr:col>3</xdr:col>
      <xdr:colOff>53469</xdr:colOff>
      <xdr:row>144</xdr:row>
      <xdr:rowOff>46190</xdr:rowOff>
    </xdr:from>
    <xdr:to>
      <xdr:col>3</xdr:col>
      <xdr:colOff>4733469</xdr:colOff>
      <xdr:row>152</xdr:row>
      <xdr:rowOff>135983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19" y="28421165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57794</xdr:colOff>
      <xdr:row>175</xdr:row>
      <xdr:rowOff>83009</xdr:rowOff>
    </xdr:from>
    <xdr:to>
      <xdr:col>3</xdr:col>
      <xdr:colOff>4737794</xdr:colOff>
      <xdr:row>183</xdr:row>
      <xdr:rowOff>172802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4" y="34363484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60437</xdr:colOff>
      <xdr:row>206</xdr:row>
      <xdr:rowOff>52033</xdr:rowOff>
    </xdr:from>
    <xdr:to>
      <xdr:col>3</xdr:col>
      <xdr:colOff>4740437</xdr:colOff>
      <xdr:row>214</xdr:row>
      <xdr:rowOff>141826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1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87" y="40238008"/>
          <a:ext cx="4680000" cy="1613793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15</xdr:row>
      <xdr:rowOff>99974</xdr:rowOff>
    </xdr:from>
    <xdr:ext cx="1914037" cy="1157325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14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3224174"/>
          <a:ext cx="1914037" cy="1157325"/>
        </a:xfrm>
        <a:prstGeom prst="rect">
          <a:avLst/>
        </a:prstGeom>
      </xdr:spPr>
    </xdr:pic>
    <xdr:clientData/>
  </xdr:oneCellAnchor>
  <xdr:twoCellAnchor editAs="oneCell">
    <xdr:from>
      <xdr:col>3</xdr:col>
      <xdr:colOff>2452670</xdr:colOff>
      <xdr:row>5</xdr:row>
      <xdr:rowOff>133350</xdr:rowOff>
    </xdr:from>
    <xdr:to>
      <xdr:col>3</xdr:col>
      <xdr:colOff>4705350</xdr:colOff>
      <xdr:row>12</xdr:row>
      <xdr:rowOff>59850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529120" y="2028825"/>
          <a:ext cx="2252680" cy="126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66676</xdr:colOff>
      <xdr:row>5</xdr:row>
      <xdr:rowOff>133350</xdr:rowOff>
    </xdr:from>
    <xdr:to>
      <xdr:col>3</xdr:col>
      <xdr:colOff>2479442</xdr:colOff>
      <xdr:row>12</xdr:row>
      <xdr:rowOff>59850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6" y="2028825"/>
          <a:ext cx="2412766" cy="1260000"/>
        </a:xfrm>
        <a:prstGeom prst="rect">
          <a:avLst/>
        </a:prstGeom>
      </xdr:spPr>
    </xdr:pic>
    <xdr:clientData/>
  </xdr:twoCellAnchor>
  <xdr:oneCellAnchor>
    <xdr:from>
      <xdr:col>3</xdr:col>
      <xdr:colOff>56028</xdr:colOff>
      <xdr:row>46</xdr:row>
      <xdr:rowOff>67231</xdr:rowOff>
    </xdr:from>
    <xdr:ext cx="4680000" cy="3303530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14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8" y="3867706"/>
          <a:ext cx="4680000" cy="3303530"/>
        </a:xfrm>
        <a:prstGeom prst="rect">
          <a:avLst/>
        </a:prstGeom>
      </xdr:spPr>
    </xdr:pic>
    <xdr:clientData/>
  </xdr:oneCellAnchor>
  <xdr:oneCellAnchor>
    <xdr:from>
      <xdr:col>3</xdr:col>
      <xdr:colOff>2452670</xdr:colOff>
      <xdr:row>36</xdr:row>
      <xdr:rowOff>133350</xdr:rowOff>
    </xdr:from>
    <xdr:ext cx="2252680" cy="1260000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14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529120" y="2028825"/>
          <a:ext cx="2252680" cy="1260000"/>
        </a:xfrm>
        <a:prstGeom prst="rect">
          <a:avLst/>
        </a:prstGeom>
      </xdr:spPr>
    </xdr:pic>
    <xdr:clientData/>
  </xdr:oneCellAnchor>
  <xdr:oneCellAnchor>
    <xdr:from>
      <xdr:col>3</xdr:col>
      <xdr:colOff>66676</xdr:colOff>
      <xdr:row>36</xdr:row>
      <xdr:rowOff>133350</xdr:rowOff>
    </xdr:from>
    <xdr:ext cx="2412766" cy="1260000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14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6" y="2028825"/>
          <a:ext cx="2412766" cy="1260000"/>
        </a:xfrm>
        <a:prstGeom prst="rect">
          <a:avLst/>
        </a:prstGeom>
      </xdr:spPr>
    </xdr:pic>
    <xdr:clientData/>
  </xdr:oneCellAnchor>
  <xdr:twoCellAnchor editAs="oneCell">
    <xdr:from>
      <xdr:col>3</xdr:col>
      <xdr:colOff>990597</xdr:colOff>
      <xdr:row>72</xdr:row>
      <xdr:rowOff>133350</xdr:rowOff>
    </xdr:from>
    <xdr:to>
      <xdr:col>3</xdr:col>
      <xdr:colOff>3869164</xdr:colOff>
      <xdr:row>78</xdr:row>
      <xdr:rowOff>70350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14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67047" y="14792325"/>
          <a:ext cx="2878567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1019175</xdr:colOff>
      <xdr:row>66</xdr:row>
      <xdr:rowOff>2786</xdr:rowOff>
    </xdr:from>
    <xdr:to>
      <xdr:col>3</xdr:col>
      <xdr:colOff>3878142</xdr:colOff>
      <xdr:row>71</xdr:row>
      <xdr:rowOff>156075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5" y="13518761"/>
          <a:ext cx="2858967" cy="1105789"/>
        </a:xfrm>
        <a:prstGeom prst="rect">
          <a:avLst/>
        </a:prstGeom>
      </xdr:spPr>
    </xdr:pic>
    <xdr:clientData/>
  </xdr:twoCellAnchor>
  <xdr:oneCellAnchor>
    <xdr:from>
      <xdr:col>3</xdr:col>
      <xdr:colOff>60352</xdr:colOff>
      <xdr:row>109</xdr:row>
      <xdr:rowOff>123263</xdr:rowOff>
    </xdr:from>
    <xdr:ext cx="4680000" cy="2667559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14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802" y="15925238"/>
          <a:ext cx="4680000" cy="2667559"/>
        </a:xfrm>
        <a:prstGeom prst="rect">
          <a:avLst/>
        </a:prstGeom>
      </xdr:spPr>
    </xdr:pic>
    <xdr:clientData/>
  </xdr:oneCellAnchor>
  <xdr:oneCellAnchor>
    <xdr:from>
      <xdr:col>3</xdr:col>
      <xdr:colOff>990597</xdr:colOff>
      <xdr:row>103</xdr:row>
      <xdr:rowOff>133350</xdr:rowOff>
    </xdr:from>
    <xdr:ext cx="2878567" cy="1080000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14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67047" y="14792325"/>
          <a:ext cx="2878567" cy="1080000"/>
        </a:xfrm>
        <a:prstGeom prst="rect">
          <a:avLst/>
        </a:prstGeom>
      </xdr:spPr>
    </xdr:pic>
    <xdr:clientData/>
  </xdr:oneCellAnchor>
  <xdr:oneCellAnchor>
    <xdr:from>
      <xdr:col>3</xdr:col>
      <xdr:colOff>1019175</xdr:colOff>
      <xdr:row>97</xdr:row>
      <xdr:rowOff>2786</xdr:rowOff>
    </xdr:from>
    <xdr:ext cx="2858967" cy="1105789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14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5" y="13518761"/>
          <a:ext cx="2858967" cy="1105789"/>
        </a:xfrm>
        <a:prstGeom prst="rect">
          <a:avLst/>
        </a:prstGeom>
      </xdr:spPr>
    </xdr:pic>
    <xdr:clientData/>
  </xdr:oneCellAnchor>
  <xdr:twoCellAnchor editAs="oneCell">
    <xdr:from>
      <xdr:col>3</xdr:col>
      <xdr:colOff>238125</xdr:colOff>
      <xdr:row>130</xdr:row>
      <xdr:rowOff>19050</xdr:rowOff>
    </xdr:from>
    <xdr:to>
      <xdr:col>3</xdr:col>
      <xdr:colOff>4558125</xdr:colOff>
      <xdr:row>136</xdr:row>
      <xdr:rowOff>87213</xdr:rowOff>
    </xdr:to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14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4575" y="25727025"/>
          <a:ext cx="4320000" cy="1211163"/>
        </a:xfrm>
        <a:prstGeom prst="rect">
          <a:avLst/>
        </a:prstGeom>
      </xdr:spPr>
    </xdr:pic>
    <xdr:clientData/>
  </xdr:twoCellAnchor>
  <xdr:twoCellAnchor editAs="oneCell">
    <xdr:from>
      <xdr:col>3</xdr:col>
      <xdr:colOff>300448</xdr:colOff>
      <xdr:row>137</xdr:row>
      <xdr:rowOff>9527</xdr:rowOff>
    </xdr:from>
    <xdr:to>
      <xdr:col>3</xdr:col>
      <xdr:colOff>4620448</xdr:colOff>
      <xdr:row>143</xdr:row>
      <xdr:rowOff>9527</xdr:rowOff>
    </xdr:to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14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76898" y="27051002"/>
          <a:ext cx="4320000" cy="1149151"/>
        </a:xfrm>
        <a:prstGeom prst="rect">
          <a:avLst/>
        </a:prstGeom>
      </xdr:spPr>
    </xdr:pic>
    <xdr:clientData/>
  </xdr:twoCellAnchor>
  <xdr:oneCellAnchor>
    <xdr:from>
      <xdr:col>3</xdr:col>
      <xdr:colOff>238125</xdr:colOff>
      <xdr:row>161</xdr:row>
      <xdr:rowOff>152400</xdr:rowOff>
    </xdr:from>
    <xdr:ext cx="4320000" cy="1211163"/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14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4575" y="31765875"/>
          <a:ext cx="4320000" cy="1211163"/>
        </a:xfrm>
        <a:prstGeom prst="rect">
          <a:avLst/>
        </a:prstGeom>
      </xdr:spPr>
    </xdr:pic>
    <xdr:clientData/>
  </xdr:oneCellAnchor>
  <xdr:oneCellAnchor>
    <xdr:from>
      <xdr:col>3</xdr:col>
      <xdr:colOff>300448</xdr:colOff>
      <xdr:row>168</xdr:row>
      <xdr:rowOff>142877</xdr:rowOff>
    </xdr:from>
    <xdr:ext cx="4320000" cy="1149151"/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14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76898" y="33089852"/>
          <a:ext cx="4320000" cy="1149151"/>
        </a:xfrm>
        <a:prstGeom prst="rect">
          <a:avLst/>
        </a:prstGeom>
      </xdr:spPr>
    </xdr:pic>
    <xdr:clientData/>
  </xdr:oneCellAnchor>
  <xdr:oneCellAnchor>
    <xdr:from>
      <xdr:col>3</xdr:col>
      <xdr:colOff>53469</xdr:colOff>
      <xdr:row>237</xdr:row>
      <xdr:rowOff>46190</xdr:rowOff>
    </xdr:from>
    <xdr:ext cx="4680000" cy="1613793"/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14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19" y="28421165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57794</xdr:colOff>
      <xdr:row>268</xdr:row>
      <xdr:rowOff>83009</xdr:rowOff>
    </xdr:from>
    <xdr:ext cx="4680000" cy="1613793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14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4" y="34363484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223</xdr:row>
      <xdr:rowOff>19050</xdr:rowOff>
    </xdr:from>
    <xdr:ext cx="4320000" cy="1211163"/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14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4575" y="25727025"/>
          <a:ext cx="4320000" cy="1211163"/>
        </a:xfrm>
        <a:prstGeom prst="rect">
          <a:avLst/>
        </a:prstGeom>
      </xdr:spPr>
    </xdr:pic>
    <xdr:clientData/>
  </xdr:oneCellAnchor>
  <xdr:oneCellAnchor>
    <xdr:from>
      <xdr:col>3</xdr:col>
      <xdr:colOff>300448</xdr:colOff>
      <xdr:row>230</xdr:row>
      <xdr:rowOff>9527</xdr:rowOff>
    </xdr:from>
    <xdr:ext cx="4320000" cy="1149151"/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14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76898" y="27051002"/>
          <a:ext cx="4320000" cy="1149151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254</xdr:row>
      <xdr:rowOff>152400</xdr:rowOff>
    </xdr:from>
    <xdr:ext cx="4320000" cy="1211163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14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4575" y="31765875"/>
          <a:ext cx="4320000" cy="1211163"/>
        </a:xfrm>
        <a:prstGeom prst="rect">
          <a:avLst/>
        </a:prstGeom>
      </xdr:spPr>
    </xdr:pic>
    <xdr:clientData/>
  </xdr:oneCellAnchor>
  <xdr:oneCellAnchor>
    <xdr:from>
      <xdr:col>3</xdr:col>
      <xdr:colOff>300448</xdr:colOff>
      <xdr:row>261</xdr:row>
      <xdr:rowOff>142877</xdr:rowOff>
    </xdr:from>
    <xdr:ext cx="4320000" cy="1149151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14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76898" y="33089852"/>
          <a:ext cx="4320000" cy="1149151"/>
        </a:xfrm>
        <a:prstGeom prst="rect">
          <a:avLst/>
        </a:prstGeom>
      </xdr:spPr>
    </xdr:pic>
    <xdr:clientData/>
  </xdr:oneCellAnchor>
  <xdr:twoCellAnchor editAs="oneCell">
    <xdr:from>
      <xdr:col>3</xdr:col>
      <xdr:colOff>571044</xdr:colOff>
      <xdr:row>198</xdr:row>
      <xdr:rowOff>66675</xdr:rowOff>
    </xdr:from>
    <xdr:to>
      <xdr:col>3</xdr:col>
      <xdr:colOff>4190999</xdr:colOff>
      <xdr:row>204</xdr:row>
      <xdr:rowOff>85135</xdr:rowOff>
    </xdr:to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14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647494" y="38728650"/>
          <a:ext cx="3619955" cy="1161460"/>
        </a:xfrm>
        <a:prstGeom prst="rect">
          <a:avLst/>
        </a:prstGeom>
      </xdr:spPr>
    </xdr:pic>
    <xdr:clientData/>
  </xdr:twoCellAnchor>
  <xdr:twoCellAnchor editAs="oneCell">
    <xdr:from>
      <xdr:col>3</xdr:col>
      <xdr:colOff>600075</xdr:colOff>
      <xdr:row>192</xdr:row>
      <xdr:rowOff>0</xdr:rowOff>
    </xdr:from>
    <xdr:to>
      <xdr:col>3</xdr:col>
      <xdr:colOff>4200075</xdr:colOff>
      <xdr:row>197</xdr:row>
      <xdr:rowOff>117033</xdr:rowOff>
    </xdr:to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14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76525" y="37518975"/>
          <a:ext cx="3600000" cy="1069533"/>
        </a:xfrm>
        <a:prstGeom prst="rect">
          <a:avLst/>
        </a:prstGeom>
      </xdr:spPr>
    </xdr:pic>
    <xdr:clientData/>
  </xdr:twoCellAnchor>
  <xdr:oneCellAnchor>
    <xdr:from>
      <xdr:col>3</xdr:col>
      <xdr:colOff>56028</xdr:colOff>
      <xdr:row>295</xdr:row>
      <xdr:rowOff>67231</xdr:rowOff>
    </xdr:from>
    <xdr:ext cx="4680000" cy="3303530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14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8" y="3867706"/>
          <a:ext cx="4680000" cy="3303530"/>
        </a:xfrm>
        <a:prstGeom prst="rect">
          <a:avLst/>
        </a:prstGeom>
      </xdr:spPr>
    </xdr:pic>
    <xdr:clientData/>
  </xdr:oneCellAnchor>
  <xdr:oneCellAnchor>
    <xdr:from>
      <xdr:col>3</xdr:col>
      <xdr:colOff>60352</xdr:colOff>
      <xdr:row>358</xdr:row>
      <xdr:rowOff>123263</xdr:rowOff>
    </xdr:from>
    <xdr:ext cx="4680000" cy="2667559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14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802" y="15925238"/>
          <a:ext cx="4680000" cy="2667559"/>
        </a:xfrm>
        <a:prstGeom prst="rect">
          <a:avLst/>
        </a:prstGeom>
      </xdr:spPr>
    </xdr:pic>
    <xdr:clientData/>
  </xdr:oneCellAnchor>
  <xdr:oneCellAnchor>
    <xdr:from>
      <xdr:col>3</xdr:col>
      <xdr:colOff>53469</xdr:colOff>
      <xdr:row>424</xdr:row>
      <xdr:rowOff>46190</xdr:rowOff>
    </xdr:from>
    <xdr:ext cx="4680000" cy="1613793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14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19" y="28421165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57794</xdr:colOff>
      <xdr:row>455</xdr:row>
      <xdr:rowOff>83009</xdr:rowOff>
    </xdr:from>
    <xdr:ext cx="4680000" cy="1613793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14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4" y="34363484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60437</xdr:colOff>
      <xdr:row>486</xdr:row>
      <xdr:rowOff>52033</xdr:rowOff>
    </xdr:from>
    <xdr:ext cx="4680000" cy="1613793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14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87" y="40238008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2452670</xdr:colOff>
      <xdr:row>285</xdr:row>
      <xdr:rowOff>133350</xdr:rowOff>
    </xdr:from>
    <xdr:ext cx="2252680" cy="1260000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14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529120" y="2028825"/>
          <a:ext cx="2252680" cy="1260000"/>
        </a:xfrm>
        <a:prstGeom prst="rect">
          <a:avLst/>
        </a:prstGeom>
      </xdr:spPr>
    </xdr:pic>
    <xdr:clientData/>
  </xdr:oneCellAnchor>
  <xdr:oneCellAnchor>
    <xdr:from>
      <xdr:col>3</xdr:col>
      <xdr:colOff>66676</xdr:colOff>
      <xdr:row>285</xdr:row>
      <xdr:rowOff>133350</xdr:rowOff>
    </xdr:from>
    <xdr:ext cx="2412766" cy="1260000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14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6" y="2028825"/>
          <a:ext cx="2412766" cy="1260000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326</xdr:row>
      <xdr:rowOff>67231</xdr:rowOff>
    </xdr:from>
    <xdr:ext cx="4680000" cy="3303530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14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8" y="9773206"/>
          <a:ext cx="4680000" cy="3303530"/>
        </a:xfrm>
        <a:prstGeom prst="rect">
          <a:avLst/>
        </a:prstGeom>
      </xdr:spPr>
    </xdr:pic>
    <xdr:clientData/>
  </xdr:oneCellAnchor>
  <xdr:oneCellAnchor>
    <xdr:from>
      <xdr:col>3</xdr:col>
      <xdr:colOff>2452670</xdr:colOff>
      <xdr:row>316</xdr:row>
      <xdr:rowOff>133350</xdr:rowOff>
    </xdr:from>
    <xdr:ext cx="2252680" cy="1260000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14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529120" y="7934325"/>
          <a:ext cx="2252680" cy="1260000"/>
        </a:xfrm>
        <a:prstGeom prst="rect">
          <a:avLst/>
        </a:prstGeom>
      </xdr:spPr>
    </xdr:pic>
    <xdr:clientData/>
  </xdr:oneCellAnchor>
  <xdr:oneCellAnchor>
    <xdr:from>
      <xdr:col>3</xdr:col>
      <xdr:colOff>66676</xdr:colOff>
      <xdr:row>316</xdr:row>
      <xdr:rowOff>133350</xdr:rowOff>
    </xdr:from>
    <xdr:ext cx="2412766" cy="1260000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14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6" y="7934325"/>
          <a:ext cx="2412766" cy="1260000"/>
        </a:xfrm>
        <a:prstGeom prst="rect">
          <a:avLst/>
        </a:prstGeom>
      </xdr:spPr>
    </xdr:pic>
    <xdr:clientData/>
  </xdr:oneCellAnchor>
  <xdr:oneCellAnchor>
    <xdr:from>
      <xdr:col>3</xdr:col>
      <xdr:colOff>990597</xdr:colOff>
      <xdr:row>352</xdr:row>
      <xdr:rowOff>133350</xdr:rowOff>
    </xdr:from>
    <xdr:ext cx="2878567" cy="1080000"/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14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67047" y="14792325"/>
          <a:ext cx="2878567" cy="1080000"/>
        </a:xfrm>
        <a:prstGeom prst="rect">
          <a:avLst/>
        </a:prstGeom>
      </xdr:spPr>
    </xdr:pic>
    <xdr:clientData/>
  </xdr:oneCellAnchor>
  <xdr:oneCellAnchor>
    <xdr:from>
      <xdr:col>3</xdr:col>
      <xdr:colOff>1019175</xdr:colOff>
      <xdr:row>346</xdr:row>
      <xdr:rowOff>2786</xdr:rowOff>
    </xdr:from>
    <xdr:ext cx="2858967" cy="1105789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1400-0000A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5" y="13518761"/>
          <a:ext cx="2858967" cy="1105789"/>
        </a:xfrm>
        <a:prstGeom prst="rect">
          <a:avLst/>
        </a:prstGeom>
      </xdr:spPr>
    </xdr:pic>
    <xdr:clientData/>
  </xdr:oneCellAnchor>
  <xdr:oneCellAnchor>
    <xdr:from>
      <xdr:col>3</xdr:col>
      <xdr:colOff>60352</xdr:colOff>
      <xdr:row>389</xdr:row>
      <xdr:rowOff>123263</xdr:rowOff>
    </xdr:from>
    <xdr:ext cx="4680000" cy="2667559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1400-0000A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6802" y="21830738"/>
          <a:ext cx="4680000" cy="2667559"/>
        </a:xfrm>
        <a:prstGeom prst="rect">
          <a:avLst/>
        </a:prstGeom>
      </xdr:spPr>
    </xdr:pic>
    <xdr:clientData/>
  </xdr:oneCellAnchor>
  <xdr:oneCellAnchor>
    <xdr:from>
      <xdr:col>3</xdr:col>
      <xdr:colOff>990597</xdr:colOff>
      <xdr:row>383</xdr:row>
      <xdr:rowOff>133350</xdr:rowOff>
    </xdr:from>
    <xdr:ext cx="2878567" cy="1080000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14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67047" y="20697825"/>
          <a:ext cx="2878567" cy="1080000"/>
        </a:xfrm>
        <a:prstGeom prst="rect">
          <a:avLst/>
        </a:prstGeom>
      </xdr:spPr>
    </xdr:pic>
    <xdr:clientData/>
  </xdr:oneCellAnchor>
  <xdr:oneCellAnchor>
    <xdr:from>
      <xdr:col>3</xdr:col>
      <xdr:colOff>1019175</xdr:colOff>
      <xdr:row>377</xdr:row>
      <xdr:rowOff>2786</xdr:rowOff>
    </xdr:from>
    <xdr:ext cx="2858967" cy="1105789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14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5" y="19424261"/>
          <a:ext cx="2858967" cy="1105789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410</xdr:row>
      <xdr:rowOff>19050</xdr:rowOff>
    </xdr:from>
    <xdr:ext cx="4320000" cy="1211163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1400-0000A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4575" y="25727025"/>
          <a:ext cx="4320000" cy="1211163"/>
        </a:xfrm>
        <a:prstGeom prst="rect">
          <a:avLst/>
        </a:prstGeom>
      </xdr:spPr>
    </xdr:pic>
    <xdr:clientData/>
  </xdr:oneCellAnchor>
  <xdr:oneCellAnchor>
    <xdr:from>
      <xdr:col>3</xdr:col>
      <xdr:colOff>300448</xdr:colOff>
      <xdr:row>417</xdr:row>
      <xdr:rowOff>9527</xdr:rowOff>
    </xdr:from>
    <xdr:ext cx="4320000" cy="1149151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14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76898" y="27051002"/>
          <a:ext cx="4320000" cy="1149151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441</xdr:row>
      <xdr:rowOff>152400</xdr:rowOff>
    </xdr:from>
    <xdr:ext cx="4320000" cy="1211163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14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4575" y="31765875"/>
          <a:ext cx="4320000" cy="1211163"/>
        </a:xfrm>
        <a:prstGeom prst="rect">
          <a:avLst/>
        </a:prstGeom>
      </xdr:spPr>
    </xdr:pic>
    <xdr:clientData/>
  </xdr:oneCellAnchor>
  <xdr:oneCellAnchor>
    <xdr:from>
      <xdr:col>3</xdr:col>
      <xdr:colOff>300448</xdr:colOff>
      <xdr:row>448</xdr:row>
      <xdr:rowOff>142877</xdr:rowOff>
    </xdr:from>
    <xdr:ext cx="4320000" cy="1149151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14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76898" y="33089852"/>
          <a:ext cx="4320000" cy="1149151"/>
        </a:xfrm>
        <a:prstGeom prst="rect">
          <a:avLst/>
        </a:prstGeom>
      </xdr:spPr>
    </xdr:pic>
    <xdr:clientData/>
  </xdr:oneCellAnchor>
  <xdr:oneCellAnchor>
    <xdr:from>
      <xdr:col>3</xdr:col>
      <xdr:colOff>53469</xdr:colOff>
      <xdr:row>517</xdr:row>
      <xdr:rowOff>46190</xdr:rowOff>
    </xdr:from>
    <xdr:ext cx="4680000" cy="1613793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14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919" y="46137665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57794</xdr:colOff>
      <xdr:row>548</xdr:row>
      <xdr:rowOff>83009</xdr:rowOff>
    </xdr:from>
    <xdr:ext cx="4680000" cy="1613793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14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244" y="52079984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503</xdr:row>
      <xdr:rowOff>19050</xdr:rowOff>
    </xdr:from>
    <xdr:ext cx="4320000" cy="1211163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14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4575" y="43443525"/>
          <a:ext cx="4320000" cy="1211163"/>
        </a:xfrm>
        <a:prstGeom prst="rect">
          <a:avLst/>
        </a:prstGeom>
      </xdr:spPr>
    </xdr:pic>
    <xdr:clientData/>
  </xdr:oneCellAnchor>
  <xdr:oneCellAnchor>
    <xdr:from>
      <xdr:col>3</xdr:col>
      <xdr:colOff>300448</xdr:colOff>
      <xdr:row>510</xdr:row>
      <xdr:rowOff>9527</xdr:rowOff>
    </xdr:from>
    <xdr:ext cx="4320000" cy="1149151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14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76898" y="44767502"/>
          <a:ext cx="4320000" cy="1149151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534</xdr:row>
      <xdr:rowOff>152400</xdr:rowOff>
    </xdr:from>
    <xdr:ext cx="4320000" cy="1211163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14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4575" y="49482375"/>
          <a:ext cx="4320000" cy="1211163"/>
        </a:xfrm>
        <a:prstGeom prst="rect">
          <a:avLst/>
        </a:prstGeom>
      </xdr:spPr>
    </xdr:pic>
    <xdr:clientData/>
  </xdr:oneCellAnchor>
  <xdr:oneCellAnchor>
    <xdr:from>
      <xdr:col>3</xdr:col>
      <xdr:colOff>300448</xdr:colOff>
      <xdr:row>541</xdr:row>
      <xdr:rowOff>142877</xdr:rowOff>
    </xdr:from>
    <xdr:ext cx="4320000" cy="1149151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1400-0000A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76898" y="50806352"/>
          <a:ext cx="4320000" cy="1149151"/>
        </a:xfrm>
        <a:prstGeom prst="rect">
          <a:avLst/>
        </a:prstGeom>
      </xdr:spPr>
    </xdr:pic>
    <xdr:clientData/>
  </xdr:oneCellAnchor>
  <xdr:oneCellAnchor>
    <xdr:from>
      <xdr:col>3</xdr:col>
      <xdr:colOff>571044</xdr:colOff>
      <xdr:row>478</xdr:row>
      <xdr:rowOff>66675</xdr:rowOff>
    </xdr:from>
    <xdr:ext cx="3619955" cy="1161460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14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647494" y="38728650"/>
          <a:ext cx="3619955" cy="1161460"/>
        </a:xfrm>
        <a:prstGeom prst="rect">
          <a:avLst/>
        </a:prstGeom>
      </xdr:spPr>
    </xdr:pic>
    <xdr:clientData/>
  </xdr:oneCellAnchor>
  <xdr:oneCellAnchor>
    <xdr:from>
      <xdr:col>3</xdr:col>
      <xdr:colOff>600075</xdr:colOff>
      <xdr:row>472</xdr:row>
      <xdr:rowOff>0</xdr:rowOff>
    </xdr:from>
    <xdr:ext cx="3600000" cy="1069533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14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76525" y="37518975"/>
          <a:ext cx="3600000" cy="1069533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00000000-0008-0000-14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14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14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14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14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14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14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14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24494</xdr:rowOff>
    </xdr:from>
    <xdr:to>
      <xdr:col>12</xdr:col>
      <xdr:colOff>0</xdr:colOff>
      <xdr:row>0</xdr:row>
      <xdr:rowOff>386443</xdr:rowOff>
    </xdr:to>
    <xdr:sp macro="" textlink="">
      <xdr:nvSpPr>
        <xdr:cNvPr id="110" name="Стрелка: пятиугольник 109">
          <a:hlinkClick xmlns:r="http://schemas.openxmlformats.org/officeDocument/2006/relationships" r:id="rId15"/>
          <a:extLst>
            <a:ext uri="{FF2B5EF4-FFF2-40B4-BE49-F238E27FC236}">
              <a16:creationId xmlns="" xmlns:a16="http://schemas.microsoft.com/office/drawing/2014/main" id="{00000000-0008-0000-1400-00006E000000}"/>
            </a:ext>
          </a:extLst>
        </xdr:cNvPr>
        <xdr:cNvSpPr/>
      </xdr:nvSpPr>
      <xdr:spPr>
        <a:xfrm flipH="1">
          <a:off x="17316447" y="24494"/>
          <a:ext cx="2151291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73964</xdr:colOff>
      <xdr:row>297</xdr:row>
      <xdr:rowOff>156729</xdr:rowOff>
    </xdr:from>
    <xdr:ext cx="1908000" cy="1120442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14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690465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303</xdr:row>
      <xdr:rowOff>180544</xdr:rowOff>
    </xdr:from>
    <xdr:ext cx="1908000" cy="1124116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14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807146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291</xdr:row>
      <xdr:rowOff>138869</xdr:rowOff>
    </xdr:from>
    <xdr:ext cx="1908000" cy="1116692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14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574379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285</xdr:row>
      <xdr:rowOff>100771</xdr:rowOff>
    </xdr:from>
    <xdr:ext cx="1908000" cy="1127750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14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1456269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328</xdr:row>
      <xdr:rowOff>156729</xdr:rowOff>
    </xdr:from>
    <xdr:ext cx="1908000" cy="1120442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14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334</xdr:row>
      <xdr:rowOff>180544</xdr:rowOff>
    </xdr:from>
    <xdr:ext cx="1908000" cy="1124116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14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322</xdr:row>
      <xdr:rowOff>138869</xdr:rowOff>
    </xdr:from>
    <xdr:ext cx="1908000" cy="1116692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14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316</xdr:row>
      <xdr:rowOff>100771</xdr:rowOff>
    </xdr:from>
    <xdr:ext cx="1908000" cy="1127750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14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359</xdr:row>
      <xdr:rowOff>156729</xdr:rowOff>
    </xdr:from>
    <xdr:ext cx="1908000" cy="1120442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14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365</xdr:row>
      <xdr:rowOff>180544</xdr:rowOff>
    </xdr:from>
    <xdr:ext cx="1908000" cy="1124116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14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353</xdr:row>
      <xdr:rowOff>138869</xdr:rowOff>
    </xdr:from>
    <xdr:ext cx="1908000" cy="1116692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14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347</xdr:row>
      <xdr:rowOff>100771</xdr:rowOff>
    </xdr:from>
    <xdr:ext cx="1908000" cy="1127750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14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390</xdr:row>
      <xdr:rowOff>156729</xdr:rowOff>
    </xdr:from>
    <xdr:ext cx="1908000" cy="1120442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14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396</xdr:row>
      <xdr:rowOff>180544</xdr:rowOff>
    </xdr:from>
    <xdr:ext cx="1908000" cy="1124116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14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384</xdr:row>
      <xdr:rowOff>138869</xdr:rowOff>
    </xdr:from>
    <xdr:ext cx="1908000" cy="1116692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14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378</xdr:row>
      <xdr:rowOff>100771</xdr:rowOff>
    </xdr:from>
    <xdr:ext cx="1908000" cy="1127750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14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421</xdr:row>
      <xdr:rowOff>156729</xdr:rowOff>
    </xdr:from>
    <xdr:ext cx="1908000" cy="1120442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14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427</xdr:row>
      <xdr:rowOff>180544</xdr:rowOff>
    </xdr:from>
    <xdr:ext cx="1908000" cy="1124116"/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14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415</xdr:row>
      <xdr:rowOff>138869</xdr:rowOff>
    </xdr:from>
    <xdr:ext cx="1908000" cy="1116692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14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409</xdr:row>
      <xdr:rowOff>100771</xdr:rowOff>
    </xdr:from>
    <xdr:ext cx="1908000" cy="1127750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14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452</xdr:row>
      <xdr:rowOff>156729</xdr:rowOff>
    </xdr:from>
    <xdr:ext cx="1908000" cy="1120442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14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458</xdr:row>
      <xdr:rowOff>180544</xdr:rowOff>
    </xdr:from>
    <xdr:ext cx="1908000" cy="1124116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14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446</xdr:row>
      <xdr:rowOff>138869</xdr:rowOff>
    </xdr:from>
    <xdr:ext cx="1908000" cy="1116692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14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440</xdr:row>
      <xdr:rowOff>100771</xdr:rowOff>
    </xdr:from>
    <xdr:ext cx="1908000" cy="1127750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1400-0000E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483</xdr:row>
      <xdr:rowOff>156729</xdr:rowOff>
    </xdr:from>
    <xdr:ext cx="1908000" cy="1120442"/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1400-0000E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489</xdr:row>
      <xdr:rowOff>180544</xdr:rowOff>
    </xdr:from>
    <xdr:ext cx="1908000" cy="1124116"/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1400-0000E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477</xdr:row>
      <xdr:rowOff>138869</xdr:rowOff>
    </xdr:from>
    <xdr:ext cx="1908000" cy="1116692"/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00000000-0008-0000-1400-0000E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471</xdr:row>
      <xdr:rowOff>100771</xdr:rowOff>
    </xdr:from>
    <xdr:ext cx="1908000" cy="1127750"/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00000000-0008-0000-1400-0000E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514</xdr:row>
      <xdr:rowOff>156729</xdr:rowOff>
    </xdr:from>
    <xdr:ext cx="1908000" cy="1120442"/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00000000-0008-0000-1400-0000E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520</xdr:row>
      <xdr:rowOff>180544</xdr:rowOff>
    </xdr:from>
    <xdr:ext cx="1908000" cy="1124116"/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00000000-0008-0000-1400-0000E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508</xdr:row>
      <xdr:rowOff>138869</xdr:rowOff>
    </xdr:from>
    <xdr:ext cx="1908000" cy="1116692"/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00000000-0008-0000-1400-0000E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502</xdr:row>
      <xdr:rowOff>100771</xdr:rowOff>
    </xdr:from>
    <xdr:ext cx="1908000" cy="1127750"/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00000000-0008-0000-1400-0000F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545</xdr:row>
      <xdr:rowOff>156729</xdr:rowOff>
    </xdr:from>
    <xdr:ext cx="1908000" cy="1120442"/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00000000-0008-0000-1400-0000F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551</xdr:row>
      <xdr:rowOff>180544</xdr:rowOff>
    </xdr:from>
    <xdr:ext cx="1908000" cy="1124116"/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00000000-0008-0000-1400-0000F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539</xdr:row>
      <xdr:rowOff>138869</xdr:rowOff>
    </xdr:from>
    <xdr:ext cx="1908000" cy="1116692"/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00000000-0008-0000-1400-0000F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533</xdr:row>
      <xdr:rowOff>100771</xdr:rowOff>
    </xdr:from>
    <xdr:ext cx="1908000" cy="1127750"/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00000000-0008-0000-1400-0000F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56027</xdr:colOff>
      <xdr:row>15</xdr:row>
      <xdr:rowOff>100852</xdr:rowOff>
    </xdr:from>
    <xdr:to>
      <xdr:col>3</xdr:col>
      <xdr:colOff>4736027</xdr:colOff>
      <xdr:row>32</xdr:row>
      <xdr:rowOff>165882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1" y="3216087"/>
          <a:ext cx="4680000" cy="3303530"/>
        </a:xfrm>
        <a:prstGeom prst="rect">
          <a:avLst/>
        </a:prstGeom>
      </xdr:spPr>
    </xdr:pic>
    <xdr:clientData/>
  </xdr:twoCellAnchor>
  <xdr:twoCellAnchor editAs="oneCell">
    <xdr:from>
      <xdr:col>3</xdr:col>
      <xdr:colOff>60352</xdr:colOff>
      <xdr:row>79</xdr:row>
      <xdr:rowOff>26735</xdr:rowOff>
    </xdr:from>
    <xdr:to>
      <xdr:col>3</xdr:col>
      <xdr:colOff>4740352</xdr:colOff>
      <xdr:row>93</xdr:row>
      <xdr:rowOff>26735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676" y="14571970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43943</xdr:colOff>
      <xdr:row>144</xdr:row>
      <xdr:rowOff>174497</xdr:rowOff>
    </xdr:from>
    <xdr:to>
      <xdr:col>3</xdr:col>
      <xdr:colOff>4723943</xdr:colOff>
      <xdr:row>152</xdr:row>
      <xdr:rowOff>112997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1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0393" y="28549472"/>
          <a:ext cx="4680000" cy="146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57793</xdr:colOff>
      <xdr:row>176</xdr:row>
      <xdr:rowOff>102621</xdr:rowOff>
    </xdr:from>
    <xdr:to>
      <xdr:col>3</xdr:col>
      <xdr:colOff>4737793</xdr:colOff>
      <xdr:row>184</xdr:row>
      <xdr:rowOff>41121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1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1" y="34571915"/>
          <a:ext cx="4680000" cy="1462500"/>
        </a:xfrm>
        <a:prstGeom prst="rect">
          <a:avLst/>
        </a:prstGeom>
      </xdr:spPr>
    </xdr:pic>
    <xdr:clientData/>
  </xdr:twoCellAnchor>
  <xdr:twoCellAnchor editAs="oneCell">
    <xdr:from>
      <xdr:col>3</xdr:col>
      <xdr:colOff>62115</xdr:colOff>
      <xdr:row>205</xdr:row>
      <xdr:rowOff>28504</xdr:rowOff>
    </xdr:from>
    <xdr:to>
      <xdr:col>3</xdr:col>
      <xdr:colOff>4742115</xdr:colOff>
      <xdr:row>215</xdr:row>
      <xdr:rowOff>129218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5203" y="40022298"/>
          <a:ext cx="4680000" cy="2005714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15</xdr:row>
      <xdr:rowOff>99974</xdr:rowOff>
    </xdr:from>
    <xdr:ext cx="1914037" cy="1157325"/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15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47420174"/>
          <a:ext cx="1914037" cy="1157325"/>
        </a:xfrm>
        <a:prstGeom prst="rect">
          <a:avLst/>
        </a:prstGeom>
      </xdr:spPr>
    </xdr:pic>
    <xdr:clientData/>
  </xdr:oneCellAnchor>
  <xdr:twoCellAnchor editAs="oneCell">
    <xdr:from>
      <xdr:col>3</xdr:col>
      <xdr:colOff>1</xdr:colOff>
      <xdr:row>5</xdr:row>
      <xdr:rowOff>57150</xdr:rowOff>
    </xdr:from>
    <xdr:to>
      <xdr:col>3</xdr:col>
      <xdr:colOff>2575614</xdr:colOff>
      <xdr:row>12</xdr:row>
      <xdr:rowOff>104775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76451" y="1952625"/>
          <a:ext cx="2575613" cy="1381125"/>
        </a:xfrm>
        <a:prstGeom prst="rect">
          <a:avLst/>
        </a:prstGeom>
      </xdr:spPr>
    </xdr:pic>
    <xdr:clientData/>
  </xdr:twoCellAnchor>
  <xdr:twoCellAnchor editAs="oneCell">
    <xdr:from>
      <xdr:col>3</xdr:col>
      <xdr:colOff>2609850</xdr:colOff>
      <xdr:row>5</xdr:row>
      <xdr:rowOff>70471</xdr:rowOff>
    </xdr:from>
    <xdr:to>
      <xdr:col>3</xdr:col>
      <xdr:colOff>4683365</xdr:colOff>
      <xdr:row>13</xdr:row>
      <xdr:rowOff>70471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15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86300" y="1965946"/>
          <a:ext cx="2073515" cy="1531454"/>
        </a:xfrm>
        <a:prstGeom prst="rect">
          <a:avLst/>
        </a:prstGeom>
      </xdr:spPr>
    </xdr:pic>
    <xdr:clientData/>
  </xdr:twoCellAnchor>
  <xdr:oneCellAnchor>
    <xdr:from>
      <xdr:col>3</xdr:col>
      <xdr:colOff>56027</xdr:colOff>
      <xdr:row>46</xdr:row>
      <xdr:rowOff>100852</xdr:rowOff>
    </xdr:from>
    <xdr:ext cx="4680000" cy="3303530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15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7" y="3901327"/>
          <a:ext cx="4680000" cy="3303530"/>
        </a:xfrm>
        <a:prstGeom prst="rect">
          <a:avLst/>
        </a:prstGeom>
      </xdr:spPr>
    </xdr:pic>
    <xdr:clientData/>
  </xdr:oneCellAnchor>
  <xdr:oneCellAnchor>
    <xdr:from>
      <xdr:col>3</xdr:col>
      <xdr:colOff>1</xdr:colOff>
      <xdr:row>36</xdr:row>
      <xdr:rowOff>57150</xdr:rowOff>
    </xdr:from>
    <xdr:ext cx="2575613" cy="1381125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15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76451" y="1952625"/>
          <a:ext cx="2575613" cy="1381125"/>
        </a:xfrm>
        <a:prstGeom prst="rect">
          <a:avLst/>
        </a:prstGeom>
      </xdr:spPr>
    </xdr:pic>
    <xdr:clientData/>
  </xdr:oneCellAnchor>
  <xdr:oneCellAnchor>
    <xdr:from>
      <xdr:col>3</xdr:col>
      <xdr:colOff>2609850</xdr:colOff>
      <xdr:row>36</xdr:row>
      <xdr:rowOff>70471</xdr:rowOff>
    </xdr:from>
    <xdr:ext cx="2073515" cy="1531454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15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86300" y="1965946"/>
          <a:ext cx="2073515" cy="1531454"/>
        </a:xfrm>
        <a:prstGeom prst="rect">
          <a:avLst/>
        </a:prstGeom>
      </xdr:spPr>
    </xdr:pic>
    <xdr:clientData/>
  </xdr:oneCellAnchor>
  <xdr:twoCellAnchor editAs="oneCell">
    <xdr:from>
      <xdr:col>3</xdr:col>
      <xdr:colOff>914401</xdr:colOff>
      <xdr:row>66</xdr:row>
      <xdr:rowOff>114300</xdr:rowOff>
    </xdr:from>
    <xdr:to>
      <xdr:col>3</xdr:col>
      <xdr:colOff>3794401</xdr:colOff>
      <xdr:row>72</xdr:row>
      <xdr:rowOff>92672</xdr:rowOff>
    </xdr:to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15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1" y="13630275"/>
          <a:ext cx="2880000" cy="1121372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800100</xdr:colOff>
      <xdr:row>71</xdr:row>
      <xdr:rowOff>133350</xdr:rowOff>
    </xdr:from>
    <xdr:to>
      <xdr:col>3</xdr:col>
      <xdr:colOff>3680100</xdr:colOff>
      <xdr:row>79</xdr:row>
      <xdr:rowOff>7471</xdr:rowOff>
    </xdr:to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15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6550" y="14601825"/>
          <a:ext cx="2880000" cy="1398121"/>
        </a:xfrm>
        <a:prstGeom prst="rect">
          <a:avLst/>
        </a:prstGeom>
      </xdr:spPr>
    </xdr:pic>
    <xdr:clientData/>
  </xdr:twoCellAnchor>
  <xdr:oneCellAnchor>
    <xdr:from>
      <xdr:col>3</xdr:col>
      <xdr:colOff>60352</xdr:colOff>
      <xdr:row>110</xdr:row>
      <xdr:rowOff>26735</xdr:rowOff>
    </xdr:from>
    <xdr:ext cx="4680000" cy="2674286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15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802" y="16019210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914401</xdr:colOff>
      <xdr:row>97</xdr:row>
      <xdr:rowOff>114300</xdr:rowOff>
    </xdr:from>
    <xdr:ext cx="2880000" cy="1121372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15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1" y="13630275"/>
          <a:ext cx="2880000" cy="1121372"/>
        </a:xfrm>
        <a:prstGeom prst="rect">
          <a:avLst/>
        </a:prstGeom>
      </xdr:spPr>
    </xdr:pic>
    <xdr:clientData/>
  </xdr:oneCellAnchor>
  <xdr:oneCellAnchor>
    <xdr:from>
      <xdr:col>3</xdr:col>
      <xdr:colOff>800100</xdr:colOff>
      <xdr:row>102</xdr:row>
      <xdr:rowOff>133350</xdr:rowOff>
    </xdr:from>
    <xdr:ext cx="2880000" cy="1398121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15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6550" y="14601825"/>
          <a:ext cx="2880000" cy="1398121"/>
        </a:xfrm>
        <a:prstGeom prst="rect">
          <a:avLst/>
        </a:prstGeom>
      </xdr:spPr>
    </xdr:pic>
    <xdr:clientData/>
  </xdr:oneCellAnchor>
  <xdr:twoCellAnchor editAs="oneCell">
    <xdr:from>
      <xdr:col>3</xdr:col>
      <xdr:colOff>209550</xdr:colOff>
      <xdr:row>130</xdr:row>
      <xdr:rowOff>171450</xdr:rowOff>
    </xdr:from>
    <xdr:to>
      <xdr:col>3</xdr:col>
      <xdr:colOff>4529550</xdr:colOff>
      <xdr:row>136</xdr:row>
      <xdr:rowOff>148972</xdr:rowOff>
    </xdr:to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15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0" y="25879425"/>
          <a:ext cx="4320000" cy="1120522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219073</xdr:colOff>
      <xdr:row>135</xdr:row>
      <xdr:rowOff>133351</xdr:rowOff>
    </xdr:from>
    <xdr:to>
      <xdr:col>3</xdr:col>
      <xdr:colOff>4539073</xdr:colOff>
      <xdr:row>143</xdr:row>
      <xdr:rowOff>171385</xdr:rowOff>
    </xdr:to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15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5523" y="26793826"/>
          <a:ext cx="4320000" cy="1562034"/>
        </a:xfrm>
        <a:prstGeom prst="rect">
          <a:avLst/>
        </a:prstGeom>
      </xdr:spPr>
    </xdr:pic>
    <xdr:clientData/>
  </xdr:twoCellAnchor>
  <xdr:oneCellAnchor>
    <xdr:from>
      <xdr:col>3</xdr:col>
      <xdr:colOff>209550</xdr:colOff>
      <xdr:row>161</xdr:row>
      <xdr:rowOff>171450</xdr:rowOff>
    </xdr:from>
    <xdr:ext cx="4320000" cy="1120522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15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2638" y="25877744"/>
          <a:ext cx="4320000" cy="1120522"/>
        </a:xfrm>
        <a:prstGeom prst="rect">
          <a:avLst/>
        </a:prstGeom>
      </xdr:spPr>
    </xdr:pic>
    <xdr:clientData/>
  </xdr:oneCellAnchor>
  <xdr:oneCellAnchor>
    <xdr:from>
      <xdr:col>3</xdr:col>
      <xdr:colOff>219073</xdr:colOff>
      <xdr:row>166</xdr:row>
      <xdr:rowOff>133351</xdr:rowOff>
    </xdr:from>
    <xdr:ext cx="4320000" cy="1562034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15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2161" y="26792145"/>
          <a:ext cx="4320000" cy="1562034"/>
        </a:xfrm>
        <a:prstGeom prst="rect">
          <a:avLst/>
        </a:prstGeom>
      </xdr:spPr>
    </xdr:pic>
    <xdr:clientData/>
  </xdr:oneCellAnchor>
  <xdr:oneCellAnchor>
    <xdr:from>
      <xdr:col>3</xdr:col>
      <xdr:colOff>43943</xdr:colOff>
      <xdr:row>237</xdr:row>
      <xdr:rowOff>174497</xdr:rowOff>
    </xdr:from>
    <xdr:ext cx="4680000" cy="1462500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15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7031" y="28547791"/>
          <a:ext cx="4680000" cy="1462500"/>
        </a:xfrm>
        <a:prstGeom prst="rect">
          <a:avLst/>
        </a:prstGeom>
      </xdr:spPr>
    </xdr:pic>
    <xdr:clientData/>
  </xdr:oneCellAnchor>
  <xdr:oneCellAnchor>
    <xdr:from>
      <xdr:col>3</xdr:col>
      <xdr:colOff>57793</xdr:colOff>
      <xdr:row>269</xdr:row>
      <xdr:rowOff>102621</xdr:rowOff>
    </xdr:from>
    <xdr:ext cx="4680000" cy="1462500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15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1" y="34571915"/>
          <a:ext cx="4680000" cy="1462500"/>
        </a:xfrm>
        <a:prstGeom prst="rect">
          <a:avLst/>
        </a:prstGeom>
      </xdr:spPr>
    </xdr:pic>
    <xdr:clientData/>
  </xdr:oneCellAnchor>
  <xdr:oneCellAnchor>
    <xdr:from>
      <xdr:col>3</xdr:col>
      <xdr:colOff>209550</xdr:colOff>
      <xdr:row>223</xdr:row>
      <xdr:rowOff>171450</xdr:rowOff>
    </xdr:from>
    <xdr:ext cx="4320000" cy="1120522"/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15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2638" y="25877744"/>
          <a:ext cx="4320000" cy="1120522"/>
        </a:xfrm>
        <a:prstGeom prst="rect">
          <a:avLst/>
        </a:prstGeom>
      </xdr:spPr>
    </xdr:pic>
    <xdr:clientData/>
  </xdr:oneCellAnchor>
  <xdr:oneCellAnchor>
    <xdr:from>
      <xdr:col>3</xdr:col>
      <xdr:colOff>219073</xdr:colOff>
      <xdr:row>228</xdr:row>
      <xdr:rowOff>133351</xdr:rowOff>
    </xdr:from>
    <xdr:ext cx="4320000" cy="1562034"/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15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2161" y="26792145"/>
          <a:ext cx="4320000" cy="1562034"/>
        </a:xfrm>
        <a:prstGeom prst="rect">
          <a:avLst/>
        </a:prstGeom>
      </xdr:spPr>
    </xdr:pic>
    <xdr:clientData/>
  </xdr:oneCellAnchor>
  <xdr:oneCellAnchor>
    <xdr:from>
      <xdr:col>3</xdr:col>
      <xdr:colOff>209550</xdr:colOff>
      <xdr:row>254</xdr:row>
      <xdr:rowOff>171450</xdr:rowOff>
    </xdr:from>
    <xdr:ext cx="4320000" cy="1120522"/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15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2638" y="31783244"/>
          <a:ext cx="4320000" cy="1120522"/>
        </a:xfrm>
        <a:prstGeom prst="rect">
          <a:avLst/>
        </a:prstGeom>
      </xdr:spPr>
    </xdr:pic>
    <xdr:clientData/>
  </xdr:oneCellAnchor>
  <xdr:oneCellAnchor>
    <xdr:from>
      <xdr:col>3</xdr:col>
      <xdr:colOff>219073</xdr:colOff>
      <xdr:row>259</xdr:row>
      <xdr:rowOff>133351</xdr:rowOff>
    </xdr:from>
    <xdr:ext cx="4320000" cy="1562034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15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2161" y="32697645"/>
          <a:ext cx="4320000" cy="1562034"/>
        </a:xfrm>
        <a:prstGeom prst="rect">
          <a:avLst/>
        </a:prstGeom>
      </xdr:spPr>
    </xdr:pic>
    <xdr:clientData/>
  </xdr:oneCellAnchor>
  <xdr:twoCellAnchor editAs="oneCell">
    <xdr:from>
      <xdr:col>3</xdr:col>
      <xdr:colOff>784411</xdr:colOff>
      <xdr:row>192</xdr:row>
      <xdr:rowOff>100854</xdr:rowOff>
    </xdr:from>
    <xdr:to>
      <xdr:col>3</xdr:col>
      <xdr:colOff>4024411</xdr:colOff>
      <xdr:row>198</xdr:row>
      <xdr:rowOff>4221</xdr:rowOff>
    </xdr:to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15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499" y="37618148"/>
          <a:ext cx="3240000" cy="1046367"/>
        </a:xfrm>
        <a:prstGeom prst="rect">
          <a:avLst/>
        </a:prstGeom>
      </xdr:spPr>
    </xdr:pic>
    <xdr:clientData/>
  </xdr:twoCellAnchor>
  <xdr:twoCellAnchor editAs="oneCell">
    <xdr:from>
      <xdr:col>3</xdr:col>
      <xdr:colOff>694766</xdr:colOff>
      <xdr:row>197</xdr:row>
      <xdr:rowOff>134471</xdr:rowOff>
    </xdr:from>
    <xdr:to>
      <xdr:col>3</xdr:col>
      <xdr:colOff>3934766</xdr:colOff>
      <xdr:row>204</xdr:row>
      <xdr:rowOff>131192</xdr:rowOff>
    </xdr:to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15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7854" y="38604265"/>
          <a:ext cx="3240000" cy="1330221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15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15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15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15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170</xdr:row>
      <xdr:rowOff>99974</xdr:rowOff>
    </xdr:from>
    <xdr:ext cx="1914037" cy="1157325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15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201</xdr:row>
      <xdr:rowOff>99974</xdr:rowOff>
    </xdr:from>
    <xdr:ext cx="1914037" cy="1157325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15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232</xdr:row>
      <xdr:rowOff>99974</xdr:rowOff>
    </xdr:from>
    <xdr:ext cx="1914037" cy="1157325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15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263</xdr:row>
      <xdr:rowOff>99974</xdr:rowOff>
    </xdr:from>
    <xdr:ext cx="1914037" cy="1157325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15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9876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56027</xdr:colOff>
      <xdr:row>295</xdr:row>
      <xdr:rowOff>100852</xdr:rowOff>
    </xdr:from>
    <xdr:ext cx="4680000" cy="3303530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15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15" y="3899646"/>
          <a:ext cx="4680000" cy="3303530"/>
        </a:xfrm>
        <a:prstGeom prst="rect">
          <a:avLst/>
        </a:prstGeom>
      </xdr:spPr>
    </xdr:pic>
    <xdr:clientData/>
  </xdr:oneCellAnchor>
  <xdr:oneCellAnchor>
    <xdr:from>
      <xdr:col>3</xdr:col>
      <xdr:colOff>60352</xdr:colOff>
      <xdr:row>359</xdr:row>
      <xdr:rowOff>26735</xdr:rowOff>
    </xdr:from>
    <xdr:ext cx="4680000" cy="2674286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15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0" y="16017529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43943</xdr:colOff>
      <xdr:row>424</xdr:row>
      <xdr:rowOff>174497</xdr:rowOff>
    </xdr:from>
    <xdr:ext cx="4680000" cy="1462500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15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7031" y="28547791"/>
          <a:ext cx="4680000" cy="1462500"/>
        </a:xfrm>
        <a:prstGeom prst="rect">
          <a:avLst/>
        </a:prstGeom>
      </xdr:spPr>
    </xdr:pic>
    <xdr:clientData/>
  </xdr:oneCellAnchor>
  <xdr:oneCellAnchor>
    <xdr:from>
      <xdr:col>3</xdr:col>
      <xdr:colOff>57793</xdr:colOff>
      <xdr:row>456</xdr:row>
      <xdr:rowOff>102621</xdr:rowOff>
    </xdr:from>
    <xdr:ext cx="4680000" cy="1462500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15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1" y="34571915"/>
          <a:ext cx="4680000" cy="1462500"/>
        </a:xfrm>
        <a:prstGeom prst="rect">
          <a:avLst/>
        </a:prstGeom>
      </xdr:spPr>
    </xdr:pic>
    <xdr:clientData/>
  </xdr:oneCellAnchor>
  <xdr:oneCellAnchor>
    <xdr:from>
      <xdr:col>3</xdr:col>
      <xdr:colOff>62115</xdr:colOff>
      <xdr:row>485</xdr:row>
      <xdr:rowOff>28504</xdr:rowOff>
    </xdr:from>
    <xdr:ext cx="4680000" cy="2005714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15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5203" y="40022298"/>
          <a:ext cx="4680000" cy="2005714"/>
        </a:xfrm>
        <a:prstGeom prst="rect">
          <a:avLst/>
        </a:prstGeom>
      </xdr:spPr>
    </xdr:pic>
    <xdr:clientData/>
  </xdr:oneCellAnchor>
  <xdr:oneCellAnchor>
    <xdr:from>
      <xdr:col>3</xdr:col>
      <xdr:colOff>1</xdr:colOff>
      <xdr:row>285</xdr:row>
      <xdr:rowOff>57150</xdr:rowOff>
    </xdr:from>
    <xdr:ext cx="2575613" cy="1381125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15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73089" y="1950944"/>
          <a:ext cx="2575613" cy="1381125"/>
        </a:xfrm>
        <a:prstGeom prst="rect">
          <a:avLst/>
        </a:prstGeom>
      </xdr:spPr>
    </xdr:pic>
    <xdr:clientData/>
  </xdr:oneCellAnchor>
  <xdr:oneCellAnchor>
    <xdr:from>
      <xdr:col>3</xdr:col>
      <xdr:colOff>2609850</xdr:colOff>
      <xdr:row>285</xdr:row>
      <xdr:rowOff>70471</xdr:rowOff>
    </xdr:from>
    <xdr:ext cx="2073515" cy="1531454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15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82938" y="1964265"/>
          <a:ext cx="2073515" cy="1531454"/>
        </a:xfrm>
        <a:prstGeom prst="rect">
          <a:avLst/>
        </a:prstGeom>
      </xdr:spPr>
    </xdr:pic>
    <xdr:clientData/>
  </xdr:oneCellAnchor>
  <xdr:oneCellAnchor>
    <xdr:from>
      <xdr:col>3</xdr:col>
      <xdr:colOff>56027</xdr:colOff>
      <xdr:row>326</xdr:row>
      <xdr:rowOff>100852</xdr:rowOff>
    </xdr:from>
    <xdr:ext cx="4680000" cy="3303530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15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15" y="9805146"/>
          <a:ext cx="4680000" cy="3303530"/>
        </a:xfrm>
        <a:prstGeom prst="rect">
          <a:avLst/>
        </a:prstGeom>
      </xdr:spPr>
    </xdr:pic>
    <xdr:clientData/>
  </xdr:oneCellAnchor>
  <xdr:oneCellAnchor>
    <xdr:from>
      <xdr:col>3</xdr:col>
      <xdr:colOff>1</xdr:colOff>
      <xdr:row>316</xdr:row>
      <xdr:rowOff>57150</xdr:rowOff>
    </xdr:from>
    <xdr:ext cx="2575613" cy="1381125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15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73089" y="7856444"/>
          <a:ext cx="2575613" cy="1381125"/>
        </a:xfrm>
        <a:prstGeom prst="rect">
          <a:avLst/>
        </a:prstGeom>
      </xdr:spPr>
    </xdr:pic>
    <xdr:clientData/>
  </xdr:oneCellAnchor>
  <xdr:oneCellAnchor>
    <xdr:from>
      <xdr:col>3</xdr:col>
      <xdr:colOff>2609850</xdr:colOff>
      <xdr:row>316</xdr:row>
      <xdr:rowOff>70471</xdr:rowOff>
    </xdr:from>
    <xdr:ext cx="2073515" cy="1531454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15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82938" y="7869765"/>
          <a:ext cx="2073515" cy="1531454"/>
        </a:xfrm>
        <a:prstGeom prst="rect">
          <a:avLst/>
        </a:prstGeom>
      </xdr:spPr>
    </xdr:pic>
    <xdr:clientData/>
  </xdr:oneCellAnchor>
  <xdr:oneCellAnchor>
    <xdr:from>
      <xdr:col>3</xdr:col>
      <xdr:colOff>914401</xdr:colOff>
      <xdr:row>346</xdr:row>
      <xdr:rowOff>114300</xdr:rowOff>
    </xdr:from>
    <xdr:ext cx="2880000" cy="1121372"/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15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87489" y="13628594"/>
          <a:ext cx="2880000" cy="1121372"/>
        </a:xfrm>
        <a:prstGeom prst="rect">
          <a:avLst/>
        </a:prstGeom>
      </xdr:spPr>
    </xdr:pic>
    <xdr:clientData/>
  </xdr:oneCellAnchor>
  <xdr:oneCellAnchor>
    <xdr:from>
      <xdr:col>3</xdr:col>
      <xdr:colOff>800100</xdr:colOff>
      <xdr:row>351</xdr:row>
      <xdr:rowOff>133350</xdr:rowOff>
    </xdr:from>
    <xdr:ext cx="2880000" cy="1398121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1500-0000A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3188" y="14600144"/>
          <a:ext cx="2880000" cy="1398121"/>
        </a:xfrm>
        <a:prstGeom prst="rect">
          <a:avLst/>
        </a:prstGeom>
      </xdr:spPr>
    </xdr:pic>
    <xdr:clientData/>
  </xdr:oneCellAnchor>
  <xdr:oneCellAnchor>
    <xdr:from>
      <xdr:col>3</xdr:col>
      <xdr:colOff>60352</xdr:colOff>
      <xdr:row>390</xdr:row>
      <xdr:rowOff>26735</xdr:rowOff>
    </xdr:from>
    <xdr:ext cx="4680000" cy="2674286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15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0" y="21923029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914401</xdr:colOff>
      <xdr:row>377</xdr:row>
      <xdr:rowOff>114300</xdr:rowOff>
    </xdr:from>
    <xdr:ext cx="2880000" cy="1121372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15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87489" y="19534094"/>
          <a:ext cx="2880000" cy="1121372"/>
        </a:xfrm>
        <a:prstGeom prst="rect">
          <a:avLst/>
        </a:prstGeom>
      </xdr:spPr>
    </xdr:pic>
    <xdr:clientData/>
  </xdr:oneCellAnchor>
  <xdr:oneCellAnchor>
    <xdr:from>
      <xdr:col>3</xdr:col>
      <xdr:colOff>800100</xdr:colOff>
      <xdr:row>382</xdr:row>
      <xdr:rowOff>133350</xdr:rowOff>
    </xdr:from>
    <xdr:ext cx="2880000" cy="1398121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15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3188" y="20505644"/>
          <a:ext cx="2880000" cy="1398121"/>
        </a:xfrm>
        <a:prstGeom prst="rect">
          <a:avLst/>
        </a:prstGeom>
      </xdr:spPr>
    </xdr:pic>
    <xdr:clientData/>
  </xdr:oneCellAnchor>
  <xdr:oneCellAnchor>
    <xdr:from>
      <xdr:col>3</xdr:col>
      <xdr:colOff>209550</xdr:colOff>
      <xdr:row>410</xdr:row>
      <xdr:rowOff>171450</xdr:rowOff>
    </xdr:from>
    <xdr:ext cx="4320000" cy="1120522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1500-0000A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2638" y="25877744"/>
          <a:ext cx="4320000" cy="1120522"/>
        </a:xfrm>
        <a:prstGeom prst="rect">
          <a:avLst/>
        </a:prstGeom>
      </xdr:spPr>
    </xdr:pic>
    <xdr:clientData/>
  </xdr:oneCellAnchor>
  <xdr:oneCellAnchor>
    <xdr:from>
      <xdr:col>3</xdr:col>
      <xdr:colOff>219073</xdr:colOff>
      <xdr:row>415</xdr:row>
      <xdr:rowOff>133351</xdr:rowOff>
    </xdr:from>
    <xdr:ext cx="4320000" cy="1562034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15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2161" y="26792145"/>
          <a:ext cx="4320000" cy="1562034"/>
        </a:xfrm>
        <a:prstGeom prst="rect">
          <a:avLst/>
        </a:prstGeom>
      </xdr:spPr>
    </xdr:pic>
    <xdr:clientData/>
  </xdr:oneCellAnchor>
  <xdr:oneCellAnchor>
    <xdr:from>
      <xdr:col>3</xdr:col>
      <xdr:colOff>209550</xdr:colOff>
      <xdr:row>441</xdr:row>
      <xdr:rowOff>171450</xdr:rowOff>
    </xdr:from>
    <xdr:ext cx="4320000" cy="1120522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15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2638" y="31783244"/>
          <a:ext cx="4320000" cy="1120522"/>
        </a:xfrm>
        <a:prstGeom prst="rect">
          <a:avLst/>
        </a:prstGeom>
      </xdr:spPr>
    </xdr:pic>
    <xdr:clientData/>
  </xdr:oneCellAnchor>
  <xdr:oneCellAnchor>
    <xdr:from>
      <xdr:col>3</xdr:col>
      <xdr:colOff>219073</xdr:colOff>
      <xdr:row>446</xdr:row>
      <xdr:rowOff>133351</xdr:rowOff>
    </xdr:from>
    <xdr:ext cx="4320000" cy="1562034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15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2161" y="32697645"/>
          <a:ext cx="4320000" cy="1562034"/>
        </a:xfrm>
        <a:prstGeom prst="rect">
          <a:avLst/>
        </a:prstGeom>
      </xdr:spPr>
    </xdr:pic>
    <xdr:clientData/>
  </xdr:oneCellAnchor>
  <xdr:oneCellAnchor>
    <xdr:from>
      <xdr:col>3</xdr:col>
      <xdr:colOff>43943</xdr:colOff>
      <xdr:row>517</xdr:row>
      <xdr:rowOff>174497</xdr:rowOff>
    </xdr:from>
    <xdr:ext cx="4680000" cy="1462500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15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7031" y="46264291"/>
          <a:ext cx="4680000" cy="1462500"/>
        </a:xfrm>
        <a:prstGeom prst="rect">
          <a:avLst/>
        </a:prstGeom>
      </xdr:spPr>
    </xdr:pic>
    <xdr:clientData/>
  </xdr:oneCellAnchor>
  <xdr:oneCellAnchor>
    <xdr:from>
      <xdr:col>3</xdr:col>
      <xdr:colOff>57793</xdr:colOff>
      <xdr:row>549</xdr:row>
      <xdr:rowOff>102621</xdr:rowOff>
    </xdr:from>
    <xdr:ext cx="4680000" cy="1462500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15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1" y="52288415"/>
          <a:ext cx="4680000" cy="1462500"/>
        </a:xfrm>
        <a:prstGeom prst="rect">
          <a:avLst/>
        </a:prstGeom>
      </xdr:spPr>
    </xdr:pic>
    <xdr:clientData/>
  </xdr:oneCellAnchor>
  <xdr:oneCellAnchor>
    <xdr:from>
      <xdr:col>3</xdr:col>
      <xdr:colOff>209550</xdr:colOff>
      <xdr:row>503</xdr:row>
      <xdr:rowOff>171450</xdr:rowOff>
    </xdr:from>
    <xdr:ext cx="4320000" cy="1120522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15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2638" y="43594244"/>
          <a:ext cx="4320000" cy="1120522"/>
        </a:xfrm>
        <a:prstGeom prst="rect">
          <a:avLst/>
        </a:prstGeom>
      </xdr:spPr>
    </xdr:pic>
    <xdr:clientData/>
  </xdr:oneCellAnchor>
  <xdr:oneCellAnchor>
    <xdr:from>
      <xdr:col>3</xdr:col>
      <xdr:colOff>219073</xdr:colOff>
      <xdr:row>508</xdr:row>
      <xdr:rowOff>133351</xdr:rowOff>
    </xdr:from>
    <xdr:ext cx="4320000" cy="1562034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15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2161" y="44508645"/>
          <a:ext cx="4320000" cy="1562034"/>
        </a:xfrm>
        <a:prstGeom prst="rect">
          <a:avLst/>
        </a:prstGeom>
      </xdr:spPr>
    </xdr:pic>
    <xdr:clientData/>
  </xdr:oneCellAnchor>
  <xdr:oneCellAnchor>
    <xdr:from>
      <xdr:col>3</xdr:col>
      <xdr:colOff>209550</xdr:colOff>
      <xdr:row>534</xdr:row>
      <xdr:rowOff>171450</xdr:rowOff>
    </xdr:from>
    <xdr:ext cx="4320000" cy="1120522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15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2638" y="49499744"/>
          <a:ext cx="4320000" cy="1120522"/>
        </a:xfrm>
        <a:prstGeom prst="rect">
          <a:avLst/>
        </a:prstGeom>
      </xdr:spPr>
    </xdr:pic>
    <xdr:clientData/>
  </xdr:oneCellAnchor>
  <xdr:oneCellAnchor>
    <xdr:from>
      <xdr:col>3</xdr:col>
      <xdr:colOff>219073</xdr:colOff>
      <xdr:row>539</xdr:row>
      <xdr:rowOff>133351</xdr:rowOff>
    </xdr:from>
    <xdr:ext cx="4320000" cy="1562034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1500-0000A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2161" y="50414145"/>
          <a:ext cx="4320000" cy="1562034"/>
        </a:xfrm>
        <a:prstGeom prst="rect">
          <a:avLst/>
        </a:prstGeom>
      </xdr:spPr>
    </xdr:pic>
    <xdr:clientData/>
  </xdr:oneCellAnchor>
  <xdr:oneCellAnchor>
    <xdr:from>
      <xdr:col>3</xdr:col>
      <xdr:colOff>784411</xdr:colOff>
      <xdr:row>472</xdr:row>
      <xdr:rowOff>100854</xdr:rowOff>
    </xdr:from>
    <xdr:ext cx="3240000" cy="1046367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15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499" y="37618148"/>
          <a:ext cx="3240000" cy="1046367"/>
        </a:xfrm>
        <a:prstGeom prst="rect">
          <a:avLst/>
        </a:prstGeom>
      </xdr:spPr>
    </xdr:pic>
    <xdr:clientData/>
  </xdr:oneCellAnchor>
  <xdr:oneCellAnchor>
    <xdr:from>
      <xdr:col>3</xdr:col>
      <xdr:colOff>694766</xdr:colOff>
      <xdr:row>477</xdr:row>
      <xdr:rowOff>134471</xdr:rowOff>
    </xdr:from>
    <xdr:ext cx="3240000" cy="1330221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15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7854" y="38604265"/>
          <a:ext cx="3240000" cy="1330221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10" name="Стрелка: пятиугольник 109">
          <a:hlinkClick xmlns:r="http://schemas.openxmlformats.org/officeDocument/2006/relationships" r:id="rId15"/>
          <a:extLst>
            <a:ext uri="{FF2B5EF4-FFF2-40B4-BE49-F238E27FC236}">
              <a16:creationId xmlns="" xmlns:a16="http://schemas.microsoft.com/office/drawing/2014/main" id="{00000000-0008-0000-1500-00006E000000}"/>
            </a:ext>
          </a:extLst>
        </xdr:cNvPr>
        <xdr:cNvSpPr/>
      </xdr:nvSpPr>
      <xdr:spPr>
        <a:xfrm flipH="1">
          <a:off x="17333255" y="38101"/>
          <a:ext cx="2146489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73964</xdr:colOff>
      <xdr:row>297</xdr:row>
      <xdr:rowOff>156729</xdr:rowOff>
    </xdr:from>
    <xdr:ext cx="1908000" cy="1120442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15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509365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303</xdr:row>
      <xdr:rowOff>180544</xdr:rowOff>
    </xdr:from>
    <xdr:ext cx="1908000" cy="1124116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15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626046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291</xdr:row>
      <xdr:rowOff>138869</xdr:rowOff>
    </xdr:from>
    <xdr:ext cx="1908000" cy="1116692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15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393279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285</xdr:row>
      <xdr:rowOff>100771</xdr:rowOff>
    </xdr:from>
    <xdr:ext cx="1908000" cy="1127750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15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275169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328</xdr:row>
      <xdr:rowOff>156729</xdr:rowOff>
    </xdr:from>
    <xdr:ext cx="1908000" cy="1120442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15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334</xdr:row>
      <xdr:rowOff>180544</xdr:rowOff>
    </xdr:from>
    <xdr:ext cx="1908000" cy="1124116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15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322</xdr:row>
      <xdr:rowOff>138869</xdr:rowOff>
    </xdr:from>
    <xdr:ext cx="1908000" cy="1116692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15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316</xdr:row>
      <xdr:rowOff>100771</xdr:rowOff>
    </xdr:from>
    <xdr:ext cx="1908000" cy="1127750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15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359</xdr:row>
      <xdr:rowOff>156729</xdr:rowOff>
    </xdr:from>
    <xdr:ext cx="1908000" cy="1120442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15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365</xdr:row>
      <xdr:rowOff>180544</xdr:rowOff>
    </xdr:from>
    <xdr:ext cx="1908000" cy="1124116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15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353</xdr:row>
      <xdr:rowOff>138869</xdr:rowOff>
    </xdr:from>
    <xdr:ext cx="1908000" cy="1116692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15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347</xdr:row>
      <xdr:rowOff>100771</xdr:rowOff>
    </xdr:from>
    <xdr:ext cx="1908000" cy="1127750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15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390</xdr:row>
      <xdr:rowOff>156729</xdr:rowOff>
    </xdr:from>
    <xdr:ext cx="1908000" cy="1120442"/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15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396</xdr:row>
      <xdr:rowOff>180544</xdr:rowOff>
    </xdr:from>
    <xdr:ext cx="1908000" cy="1124116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1500-00008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384</xdr:row>
      <xdr:rowOff>138869</xdr:rowOff>
    </xdr:from>
    <xdr:ext cx="1908000" cy="1116692"/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1500-0000D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378</xdr:row>
      <xdr:rowOff>100771</xdr:rowOff>
    </xdr:from>
    <xdr:ext cx="1908000" cy="1127750"/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1500-0000E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421</xdr:row>
      <xdr:rowOff>156729</xdr:rowOff>
    </xdr:from>
    <xdr:ext cx="1908000" cy="1120442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1500-0000E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427</xdr:row>
      <xdr:rowOff>180544</xdr:rowOff>
    </xdr:from>
    <xdr:ext cx="1908000" cy="1124116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1500-0000E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415</xdr:row>
      <xdr:rowOff>138869</xdr:rowOff>
    </xdr:from>
    <xdr:ext cx="1908000" cy="1116692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1500-0000E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409</xdr:row>
      <xdr:rowOff>100771</xdr:rowOff>
    </xdr:from>
    <xdr:ext cx="1908000" cy="1127750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1500-0000E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452</xdr:row>
      <xdr:rowOff>156729</xdr:rowOff>
    </xdr:from>
    <xdr:ext cx="1908000" cy="1120442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1500-0000E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458</xdr:row>
      <xdr:rowOff>180544</xdr:rowOff>
    </xdr:from>
    <xdr:ext cx="1908000" cy="1124116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15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446</xdr:row>
      <xdr:rowOff>138869</xdr:rowOff>
    </xdr:from>
    <xdr:ext cx="1908000" cy="1116692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15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440</xdr:row>
      <xdr:rowOff>100771</xdr:rowOff>
    </xdr:from>
    <xdr:ext cx="1908000" cy="1127750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1500-0000E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483</xdr:row>
      <xdr:rowOff>156729</xdr:rowOff>
    </xdr:from>
    <xdr:ext cx="1908000" cy="1120442"/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1500-0000E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489</xdr:row>
      <xdr:rowOff>180544</xdr:rowOff>
    </xdr:from>
    <xdr:ext cx="1908000" cy="1124116"/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1500-0000E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477</xdr:row>
      <xdr:rowOff>138869</xdr:rowOff>
    </xdr:from>
    <xdr:ext cx="1908000" cy="1116692"/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00000000-0008-0000-1500-0000E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471</xdr:row>
      <xdr:rowOff>100771</xdr:rowOff>
    </xdr:from>
    <xdr:ext cx="1908000" cy="1127750"/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00000000-0008-0000-1500-0000E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514</xdr:row>
      <xdr:rowOff>156729</xdr:rowOff>
    </xdr:from>
    <xdr:ext cx="1908000" cy="1120442"/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00000000-0008-0000-1500-0000E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520</xdr:row>
      <xdr:rowOff>180544</xdr:rowOff>
    </xdr:from>
    <xdr:ext cx="1908000" cy="1124116"/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00000000-0008-0000-1500-0000E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508</xdr:row>
      <xdr:rowOff>138869</xdr:rowOff>
    </xdr:from>
    <xdr:ext cx="1908000" cy="1116692"/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00000000-0008-0000-1500-0000E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502</xdr:row>
      <xdr:rowOff>100771</xdr:rowOff>
    </xdr:from>
    <xdr:ext cx="1908000" cy="1127750"/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00000000-0008-0000-1500-0000F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545</xdr:row>
      <xdr:rowOff>156729</xdr:rowOff>
    </xdr:from>
    <xdr:ext cx="1908000" cy="1120442"/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00000000-0008-0000-1500-0000F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7843593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551</xdr:row>
      <xdr:rowOff>180544</xdr:rowOff>
    </xdr:from>
    <xdr:ext cx="1908000" cy="1124116"/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00000000-0008-0000-1500-0000F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9010408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539</xdr:row>
      <xdr:rowOff>138869</xdr:rowOff>
    </xdr:from>
    <xdr:ext cx="1908000" cy="1116692"/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00000000-0008-0000-1500-0000F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6682733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533</xdr:row>
      <xdr:rowOff>100771</xdr:rowOff>
    </xdr:from>
    <xdr:ext cx="1908000" cy="1127750"/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00000000-0008-0000-1500-0000F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5501635"/>
          <a:ext cx="1908000" cy="1127750"/>
        </a:xfrm>
        <a:prstGeom prst="rect">
          <a:avLst/>
        </a:prstGeom>
      </xdr:spPr>
    </xdr:pic>
    <xdr:clientData/>
  </xdr:one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56028</xdr:colOff>
      <xdr:row>13</xdr:row>
      <xdr:rowOff>112059</xdr:rowOff>
    </xdr:from>
    <xdr:to>
      <xdr:col>3</xdr:col>
      <xdr:colOff>4736028</xdr:colOff>
      <xdr:row>33</xdr:row>
      <xdr:rowOff>46059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8" y="3531534"/>
          <a:ext cx="4680000" cy="3744000"/>
        </a:xfrm>
        <a:prstGeom prst="rect">
          <a:avLst/>
        </a:prstGeom>
      </xdr:spPr>
    </xdr:pic>
    <xdr:clientData/>
  </xdr:twoCellAnchor>
  <xdr:twoCellAnchor editAs="oneCell">
    <xdr:from>
      <xdr:col>3</xdr:col>
      <xdr:colOff>52510</xdr:colOff>
      <xdr:row>81</xdr:row>
      <xdr:rowOff>175720</xdr:rowOff>
    </xdr:from>
    <xdr:to>
      <xdr:col>3</xdr:col>
      <xdr:colOff>4732510</xdr:colOff>
      <xdr:row>95</xdr:row>
      <xdr:rowOff>183006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692" y="16541402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55152</xdr:colOff>
      <xdr:row>149</xdr:row>
      <xdr:rowOff>31061</xdr:rowOff>
    </xdr:from>
    <xdr:to>
      <xdr:col>3</xdr:col>
      <xdr:colOff>4735152</xdr:colOff>
      <xdr:row>157</xdr:row>
      <xdr:rowOff>120854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02" y="29358536"/>
          <a:ext cx="4680000" cy="1613793"/>
        </a:xfrm>
        <a:prstGeom prst="rect">
          <a:avLst/>
        </a:prstGeom>
      </xdr:spPr>
    </xdr:pic>
    <xdr:clientData/>
  </xdr:twoCellAnchor>
  <xdr:oneCellAnchor>
    <xdr:from>
      <xdr:col>3</xdr:col>
      <xdr:colOff>29220</xdr:colOff>
      <xdr:row>212</xdr:row>
      <xdr:rowOff>77404</xdr:rowOff>
    </xdr:from>
    <xdr:ext cx="4680000" cy="1701818"/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5670" y="41406379"/>
          <a:ext cx="4680000" cy="1701818"/>
        </a:xfrm>
        <a:prstGeom prst="rect">
          <a:avLst/>
        </a:prstGeom>
      </xdr:spPr>
    </xdr:pic>
    <xdr:clientData/>
  </xdr:oneCellAnchor>
  <xdr:twoCellAnchor editAs="oneCell">
    <xdr:from>
      <xdr:col>3</xdr:col>
      <xdr:colOff>57150</xdr:colOff>
      <xdr:row>373</xdr:row>
      <xdr:rowOff>187036</xdr:rowOff>
    </xdr:from>
    <xdr:to>
      <xdr:col>3</xdr:col>
      <xdr:colOff>4737150</xdr:colOff>
      <xdr:row>382</xdr:row>
      <xdr:rowOff>174354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5332" y="72178718"/>
          <a:ext cx="4680000" cy="1701818"/>
        </a:xfrm>
        <a:prstGeom prst="rect">
          <a:avLst/>
        </a:prstGeom>
      </xdr:spPr>
    </xdr:pic>
    <xdr:clientData/>
  </xdr:twoCellAnchor>
  <xdr:twoCellAnchor editAs="oneCell">
    <xdr:from>
      <xdr:col>3</xdr:col>
      <xdr:colOff>2386147</xdr:colOff>
      <xdr:row>6</xdr:row>
      <xdr:rowOff>38100</xdr:rowOff>
    </xdr:from>
    <xdr:to>
      <xdr:col>3</xdr:col>
      <xdr:colOff>4724188</xdr:colOff>
      <xdr:row>11</xdr:row>
      <xdr:rowOff>19050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16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62597" y="2124075"/>
          <a:ext cx="2338041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57152</xdr:colOff>
      <xdr:row>5</xdr:row>
      <xdr:rowOff>9525</xdr:rowOff>
    </xdr:from>
    <xdr:to>
      <xdr:col>3</xdr:col>
      <xdr:colOff>2390776</xdr:colOff>
      <xdr:row>11</xdr:row>
      <xdr:rowOff>100806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16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2" y="1905000"/>
          <a:ext cx="2333624" cy="1234281"/>
        </a:xfrm>
        <a:prstGeom prst="rect">
          <a:avLst/>
        </a:prstGeom>
      </xdr:spPr>
    </xdr:pic>
    <xdr:clientData/>
  </xdr:twoCellAnchor>
  <xdr:oneCellAnchor>
    <xdr:from>
      <xdr:col>3</xdr:col>
      <xdr:colOff>56028</xdr:colOff>
      <xdr:row>45</xdr:row>
      <xdr:rowOff>112059</xdr:rowOff>
    </xdr:from>
    <xdr:ext cx="4680000" cy="3744000"/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1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8" y="9627534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2386147</xdr:colOff>
      <xdr:row>38</xdr:row>
      <xdr:rowOff>38100</xdr:rowOff>
    </xdr:from>
    <xdr:ext cx="2338041" cy="933450"/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16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62597" y="8220075"/>
          <a:ext cx="2338041" cy="933450"/>
        </a:xfrm>
        <a:prstGeom prst="rect">
          <a:avLst/>
        </a:prstGeom>
      </xdr:spPr>
    </xdr:pic>
    <xdr:clientData/>
  </xdr:oneCellAnchor>
  <xdr:oneCellAnchor>
    <xdr:from>
      <xdr:col>3</xdr:col>
      <xdr:colOff>57152</xdr:colOff>
      <xdr:row>37</xdr:row>
      <xdr:rowOff>9525</xdr:rowOff>
    </xdr:from>
    <xdr:ext cx="2333624" cy="1234281"/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16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2" y="8001000"/>
          <a:ext cx="2333624" cy="1234281"/>
        </a:xfrm>
        <a:prstGeom prst="rect">
          <a:avLst/>
        </a:prstGeom>
      </xdr:spPr>
    </xdr:pic>
    <xdr:clientData/>
  </xdr:oneCellAnchor>
  <xdr:twoCellAnchor editAs="oneCell">
    <xdr:from>
      <xdr:col>3</xdr:col>
      <xdr:colOff>942974</xdr:colOff>
      <xdr:row>75</xdr:row>
      <xdr:rowOff>169717</xdr:rowOff>
    </xdr:from>
    <xdr:to>
      <xdr:col>3</xdr:col>
      <xdr:colOff>3929613</xdr:colOff>
      <xdr:row>80</xdr:row>
      <xdr:rowOff>166136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6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21156" y="15392399"/>
          <a:ext cx="2986639" cy="948919"/>
        </a:xfrm>
        <a:prstGeom prst="rect">
          <a:avLst/>
        </a:prstGeom>
      </xdr:spPr>
    </xdr:pic>
    <xdr:clientData/>
  </xdr:twoCellAnchor>
  <xdr:twoCellAnchor editAs="oneCell">
    <xdr:from>
      <xdr:col>3</xdr:col>
      <xdr:colOff>993306</xdr:colOff>
      <xdr:row>69</xdr:row>
      <xdr:rowOff>36367</xdr:rowOff>
    </xdr:from>
    <xdr:to>
      <xdr:col>3</xdr:col>
      <xdr:colOff>3950860</xdr:colOff>
      <xdr:row>75</xdr:row>
      <xdr:rowOff>49568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16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1488" y="14116049"/>
          <a:ext cx="2957554" cy="1156201"/>
        </a:xfrm>
        <a:prstGeom prst="rect">
          <a:avLst/>
        </a:prstGeom>
      </xdr:spPr>
    </xdr:pic>
    <xdr:clientData/>
  </xdr:twoCellAnchor>
  <xdr:oneCellAnchor>
    <xdr:from>
      <xdr:col>3</xdr:col>
      <xdr:colOff>52510</xdr:colOff>
      <xdr:row>113</xdr:row>
      <xdr:rowOff>158402</xdr:rowOff>
    </xdr:from>
    <xdr:ext cx="4680000" cy="2674286"/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960" y="22627877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107</xdr:row>
      <xdr:rowOff>152399</xdr:rowOff>
    </xdr:from>
    <xdr:ext cx="2986639" cy="948919"/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9424" y="21478874"/>
          <a:ext cx="2986639" cy="948919"/>
        </a:xfrm>
        <a:prstGeom prst="rect">
          <a:avLst/>
        </a:prstGeom>
      </xdr:spPr>
    </xdr:pic>
    <xdr:clientData/>
  </xdr:oneCellAnchor>
  <xdr:oneCellAnchor>
    <xdr:from>
      <xdr:col>3</xdr:col>
      <xdr:colOff>993306</xdr:colOff>
      <xdr:row>101</xdr:row>
      <xdr:rowOff>19049</xdr:rowOff>
    </xdr:from>
    <xdr:ext cx="2957554" cy="1156201"/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16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9756" y="20202524"/>
          <a:ext cx="2957554" cy="1156201"/>
        </a:xfrm>
        <a:prstGeom prst="rect">
          <a:avLst/>
        </a:prstGeom>
      </xdr:spPr>
    </xdr:pic>
    <xdr:clientData/>
  </xdr:oneCellAnchor>
  <xdr:oneCellAnchor>
    <xdr:from>
      <xdr:col>3</xdr:col>
      <xdr:colOff>52510</xdr:colOff>
      <xdr:row>177</xdr:row>
      <xdr:rowOff>158402</xdr:rowOff>
    </xdr:from>
    <xdr:ext cx="4680000" cy="2674286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960" y="34819877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171</xdr:row>
      <xdr:rowOff>152399</xdr:rowOff>
    </xdr:from>
    <xdr:ext cx="2986639" cy="948919"/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16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9424" y="33670874"/>
          <a:ext cx="2986639" cy="948919"/>
        </a:xfrm>
        <a:prstGeom prst="rect">
          <a:avLst/>
        </a:prstGeom>
      </xdr:spPr>
    </xdr:pic>
    <xdr:clientData/>
  </xdr:oneCellAnchor>
  <xdr:oneCellAnchor>
    <xdr:from>
      <xdr:col>3</xdr:col>
      <xdr:colOff>993306</xdr:colOff>
      <xdr:row>165</xdr:row>
      <xdr:rowOff>19049</xdr:rowOff>
    </xdr:from>
    <xdr:ext cx="2957554" cy="1156201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16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9756" y="32394524"/>
          <a:ext cx="2957554" cy="1156201"/>
        </a:xfrm>
        <a:prstGeom prst="rect">
          <a:avLst/>
        </a:prstGeom>
      </xdr:spPr>
    </xdr:pic>
    <xdr:clientData/>
  </xdr:oneCellAnchor>
  <xdr:twoCellAnchor editAs="oneCell">
    <xdr:from>
      <xdr:col>3</xdr:col>
      <xdr:colOff>571501</xdr:colOff>
      <xdr:row>141</xdr:row>
      <xdr:rowOff>67236</xdr:rowOff>
    </xdr:from>
    <xdr:to>
      <xdr:col>3</xdr:col>
      <xdr:colOff>4157383</xdr:colOff>
      <xdr:row>146</xdr:row>
      <xdr:rowOff>133218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6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1" y="27870711"/>
          <a:ext cx="3585882" cy="1018482"/>
        </a:xfrm>
        <a:prstGeom prst="rect">
          <a:avLst/>
        </a:prstGeom>
      </xdr:spPr>
    </xdr:pic>
    <xdr:clientData/>
  </xdr:twoCellAnchor>
  <xdr:twoCellAnchor editAs="oneCell">
    <xdr:from>
      <xdr:col>3</xdr:col>
      <xdr:colOff>638736</xdr:colOff>
      <xdr:row>133</xdr:row>
      <xdr:rowOff>161237</xdr:rowOff>
    </xdr:from>
    <xdr:to>
      <xdr:col>3</xdr:col>
      <xdr:colOff>4171269</xdr:colOff>
      <xdr:row>139</xdr:row>
      <xdr:rowOff>138706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6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5186" y="26440712"/>
          <a:ext cx="3532533" cy="1120469"/>
        </a:xfrm>
        <a:prstGeom prst="rect">
          <a:avLst/>
        </a:prstGeom>
      </xdr:spPr>
    </xdr:pic>
    <xdr:clientData/>
  </xdr:twoCellAnchor>
  <xdr:oneCellAnchor>
    <xdr:from>
      <xdr:col>3</xdr:col>
      <xdr:colOff>55152</xdr:colOff>
      <xdr:row>245</xdr:row>
      <xdr:rowOff>31061</xdr:rowOff>
    </xdr:from>
    <xdr:ext cx="4680000" cy="1613793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1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02" y="47646536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237</xdr:row>
      <xdr:rowOff>67236</xdr:rowOff>
    </xdr:from>
    <xdr:ext cx="3585882" cy="1018482"/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16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1" y="46158711"/>
          <a:ext cx="3585882" cy="1018482"/>
        </a:xfrm>
        <a:prstGeom prst="rect">
          <a:avLst/>
        </a:prstGeom>
      </xdr:spPr>
    </xdr:pic>
    <xdr:clientData/>
  </xdr:oneCellAnchor>
  <xdr:oneCellAnchor>
    <xdr:from>
      <xdr:col>3</xdr:col>
      <xdr:colOff>638736</xdr:colOff>
      <xdr:row>229</xdr:row>
      <xdr:rowOff>161237</xdr:rowOff>
    </xdr:from>
    <xdr:ext cx="3532533" cy="1120469"/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16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5186" y="44728712"/>
          <a:ext cx="3532533" cy="1120469"/>
        </a:xfrm>
        <a:prstGeom prst="rect">
          <a:avLst/>
        </a:prstGeom>
      </xdr:spPr>
    </xdr:pic>
    <xdr:clientData/>
  </xdr:oneCellAnchor>
  <xdr:oneCellAnchor>
    <xdr:from>
      <xdr:col>3</xdr:col>
      <xdr:colOff>55152</xdr:colOff>
      <xdr:row>309</xdr:row>
      <xdr:rowOff>31061</xdr:rowOff>
    </xdr:from>
    <xdr:ext cx="4680000" cy="1613793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1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02" y="59838536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301</xdr:row>
      <xdr:rowOff>67236</xdr:rowOff>
    </xdr:from>
    <xdr:ext cx="3585882" cy="1018482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6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1" y="58350711"/>
          <a:ext cx="3585882" cy="1018482"/>
        </a:xfrm>
        <a:prstGeom prst="rect">
          <a:avLst/>
        </a:prstGeom>
      </xdr:spPr>
    </xdr:pic>
    <xdr:clientData/>
  </xdr:oneCellAnchor>
  <xdr:oneCellAnchor>
    <xdr:from>
      <xdr:col>3</xdr:col>
      <xdr:colOff>638736</xdr:colOff>
      <xdr:row>293</xdr:row>
      <xdr:rowOff>161237</xdr:rowOff>
    </xdr:from>
    <xdr:ext cx="3532533" cy="1120469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16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5186" y="56920712"/>
          <a:ext cx="3532533" cy="1120469"/>
        </a:xfrm>
        <a:prstGeom prst="rect">
          <a:avLst/>
        </a:prstGeom>
      </xdr:spPr>
    </xdr:pic>
    <xdr:clientData/>
  </xdr:oneCellAnchor>
  <xdr:twoCellAnchor editAs="oneCell">
    <xdr:from>
      <xdr:col>3</xdr:col>
      <xdr:colOff>347382</xdr:colOff>
      <xdr:row>206</xdr:row>
      <xdr:rowOff>22412</xdr:rowOff>
    </xdr:from>
    <xdr:to>
      <xdr:col>3</xdr:col>
      <xdr:colOff>4370294</xdr:colOff>
      <xdr:row>211</xdr:row>
      <xdr:rowOff>126937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16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3832" y="40208387"/>
          <a:ext cx="4022912" cy="1057025"/>
        </a:xfrm>
        <a:prstGeom prst="rect">
          <a:avLst/>
        </a:prstGeom>
      </xdr:spPr>
    </xdr:pic>
    <xdr:clientData/>
  </xdr:twoCellAnchor>
  <xdr:twoCellAnchor editAs="oneCell">
    <xdr:from>
      <xdr:col>3</xdr:col>
      <xdr:colOff>431538</xdr:colOff>
      <xdr:row>198</xdr:row>
      <xdr:rowOff>168088</xdr:rowOff>
    </xdr:from>
    <xdr:to>
      <xdr:col>3</xdr:col>
      <xdr:colOff>4349272</xdr:colOff>
      <xdr:row>204</xdr:row>
      <xdr:rowOff>172325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16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7988" y="38830063"/>
          <a:ext cx="3917734" cy="1147237"/>
        </a:xfrm>
        <a:prstGeom prst="rect">
          <a:avLst/>
        </a:prstGeom>
      </xdr:spPr>
    </xdr:pic>
    <xdr:clientData/>
  </xdr:twoCellAnchor>
  <xdr:oneCellAnchor>
    <xdr:from>
      <xdr:col>3</xdr:col>
      <xdr:colOff>29220</xdr:colOff>
      <xdr:row>276</xdr:row>
      <xdr:rowOff>77404</xdr:rowOff>
    </xdr:from>
    <xdr:ext cx="4680000" cy="1701818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1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5670" y="53598379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270</xdr:row>
      <xdr:rowOff>22412</xdr:rowOff>
    </xdr:from>
    <xdr:ext cx="4022912" cy="1057025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16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3832" y="52400387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262</xdr:row>
      <xdr:rowOff>168088</xdr:rowOff>
    </xdr:from>
    <xdr:ext cx="3917734" cy="1147237"/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16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7988" y="51022063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29220</xdr:colOff>
      <xdr:row>340</xdr:row>
      <xdr:rowOff>77404</xdr:rowOff>
    </xdr:from>
    <xdr:ext cx="4680000" cy="1701818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16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5670" y="65790379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334</xdr:row>
      <xdr:rowOff>22412</xdr:rowOff>
    </xdr:from>
    <xdr:ext cx="4022912" cy="1057025"/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16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3832" y="64592387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326</xdr:row>
      <xdr:rowOff>168088</xdr:rowOff>
    </xdr:from>
    <xdr:ext cx="3917734" cy="1147237"/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16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7988" y="63214063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366</xdr:row>
      <xdr:rowOff>22412</xdr:rowOff>
    </xdr:from>
    <xdr:ext cx="4022912" cy="1057025"/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16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3832" y="70688387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358</xdr:row>
      <xdr:rowOff>168088</xdr:rowOff>
    </xdr:from>
    <xdr:ext cx="3917734" cy="1147237"/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16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7988" y="69310063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398</xdr:row>
      <xdr:rowOff>112059</xdr:rowOff>
    </xdr:from>
    <xdr:ext cx="4680000" cy="3744000"/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16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8" y="76997859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52510</xdr:colOff>
      <xdr:row>464</xdr:row>
      <xdr:rowOff>158402</xdr:rowOff>
    </xdr:from>
    <xdr:ext cx="4680000" cy="2674286"/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1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960" y="89998202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55152</xdr:colOff>
      <xdr:row>530</xdr:row>
      <xdr:rowOff>0</xdr:rowOff>
    </xdr:from>
    <xdr:ext cx="4680000" cy="1613793"/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16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02" y="102824861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29220</xdr:colOff>
      <xdr:row>591</xdr:row>
      <xdr:rowOff>77404</xdr:rowOff>
    </xdr:from>
    <xdr:ext cx="4680000" cy="1701818"/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1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5670" y="114872704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747</xdr:row>
      <xdr:rowOff>0</xdr:rowOff>
    </xdr:from>
    <xdr:ext cx="4680000" cy="1701818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16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0" y="145618200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2386147</xdr:colOff>
      <xdr:row>391</xdr:row>
      <xdr:rowOff>38100</xdr:rowOff>
    </xdr:from>
    <xdr:ext cx="2338041" cy="933450"/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16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62597" y="75590400"/>
          <a:ext cx="2338041" cy="933450"/>
        </a:xfrm>
        <a:prstGeom prst="rect">
          <a:avLst/>
        </a:prstGeom>
      </xdr:spPr>
    </xdr:pic>
    <xdr:clientData/>
  </xdr:oneCellAnchor>
  <xdr:oneCellAnchor>
    <xdr:from>
      <xdr:col>3</xdr:col>
      <xdr:colOff>57152</xdr:colOff>
      <xdr:row>390</xdr:row>
      <xdr:rowOff>9525</xdr:rowOff>
    </xdr:from>
    <xdr:ext cx="2333624" cy="1234281"/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16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2" y="75371325"/>
          <a:ext cx="2333624" cy="1234281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429</xdr:row>
      <xdr:rowOff>112059</xdr:rowOff>
    </xdr:from>
    <xdr:ext cx="4680000" cy="3744000"/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16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8" y="83093859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2386147</xdr:colOff>
      <xdr:row>422</xdr:row>
      <xdr:rowOff>38100</xdr:rowOff>
    </xdr:from>
    <xdr:ext cx="2338041" cy="933450"/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16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62597" y="81686400"/>
          <a:ext cx="2338041" cy="933450"/>
        </a:xfrm>
        <a:prstGeom prst="rect">
          <a:avLst/>
        </a:prstGeom>
      </xdr:spPr>
    </xdr:pic>
    <xdr:clientData/>
  </xdr:oneCellAnchor>
  <xdr:oneCellAnchor>
    <xdr:from>
      <xdr:col>3</xdr:col>
      <xdr:colOff>57152</xdr:colOff>
      <xdr:row>421</xdr:row>
      <xdr:rowOff>9525</xdr:rowOff>
    </xdr:from>
    <xdr:ext cx="2333624" cy="1234281"/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16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2" y="81467325"/>
          <a:ext cx="2333624" cy="1234281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458</xdr:row>
      <xdr:rowOff>152399</xdr:rowOff>
    </xdr:from>
    <xdr:ext cx="2986639" cy="948919"/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16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9424" y="88849199"/>
          <a:ext cx="2986639" cy="948919"/>
        </a:xfrm>
        <a:prstGeom prst="rect">
          <a:avLst/>
        </a:prstGeom>
      </xdr:spPr>
    </xdr:pic>
    <xdr:clientData/>
  </xdr:oneCellAnchor>
  <xdr:oneCellAnchor>
    <xdr:from>
      <xdr:col>3</xdr:col>
      <xdr:colOff>993306</xdr:colOff>
      <xdr:row>452</xdr:row>
      <xdr:rowOff>19049</xdr:rowOff>
    </xdr:from>
    <xdr:ext cx="2957554" cy="1156201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16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9756" y="87572849"/>
          <a:ext cx="2957554" cy="1156201"/>
        </a:xfrm>
        <a:prstGeom prst="rect">
          <a:avLst/>
        </a:prstGeom>
      </xdr:spPr>
    </xdr:pic>
    <xdr:clientData/>
  </xdr:oneCellAnchor>
  <xdr:oneCellAnchor>
    <xdr:from>
      <xdr:col>3</xdr:col>
      <xdr:colOff>52510</xdr:colOff>
      <xdr:row>495</xdr:row>
      <xdr:rowOff>158402</xdr:rowOff>
    </xdr:from>
    <xdr:ext cx="4680000" cy="2674286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16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960" y="96094202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489</xdr:row>
      <xdr:rowOff>152399</xdr:rowOff>
    </xdr:from>
    <xdr:ext cx="2986639" cy="948919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16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9424" y="94945199"/>
          <a:ext cx="2986639" cy="948919"/>
        </a:xfrm>
        <a:prstGeom prst="rect">
          <a:avLst/>
        </a:prstGeom>
      </xdr:spPr>
    </xdr:pic>
    <xdr:clientData/>
  </xdr:oneCellAnchor>
  <xdr:oneCellAnchor>
    <xdr:from>
      <xdr:col>3</xdr:col>
      <xdr:colOff>993306</xdr:colOff>
      <xdr:row>483</xdr:row>
      <xdr:rowOff>19049</xdr:rowOff>
    </xdr:from>
    <xdr:ext cx="2957554" cy="1156201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16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9756" y="93668849"/>
          <a:ext cx="2957554" cy="1156201"/>
        </a:xfrm>
        <a:prstGeom prst="rect">
          <a:avLst/>
        </a:prstGeom>
      </xdr:spPr>
    </xdr:pic>
    <xdr:clientData/>
  </xdr:oneCellAnchor>
  <xdr:oneCellAnchor>
    <xdr:from>
      <xdr:col>3</xdr:col>
      <xdr:colOff>52510</xdr:colOff>
      <xdr:row>557</xdr:row>
      <xdr:rowOff>158402</xdr:rowOff>
    </xdr:from>
    <xdr:ext cx="4680000" cy="2674286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1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960" y="108286202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551</xdr:row>
      <xdr:rowOff>152399</xdr:rowOff>
    </xdr:from>
    <xdr:ext cx="2986639" cy="948919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16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9424" y="107137199"/>
          <a:ext cx="2986639" cy="948919"/>
        </a:xfrm>
        <a:prstGeom prst="rect">
          <a:avLst/>
        </a:prstGeom>
      </xdr:spPr>
    </xdr:pic>
    <xdr:clientData/>
  </xdr:oneCellAnchor>
  <xdr:oneCellAnchor>
    <xdr:from>
      <xdr:col>3</xdr:col>
      <xdr:colOff>993306</xdr:colOff>
      <xdr:row>545</xdr:row>
      <xdr:rowOff>19049</xdr:rowOff>
    </xdr:from>
    <xdr:ext cx="2957554" cy="1156201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16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9756" y="105860849"/>
          <a:ext cx="2957554" cy="1156201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522</xdr:row>
      <xdr:rowOff>67236</xdr:rowOff>
    </xdr:from>
    <xdr:ext cx="3585882" cy="1018482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16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1" y="101337036"/>
          <a:ext cx="3585882" cy="1018482"/>
        </a:xfrm>
        <a:prstGeom prst="rect">
          <a:avLst/>
        </a:prstGeom>
      </xdr:spPr>
    </xdr:pic>
    <xdr:clientData/>
  </xdr:oneCellAnchor>
  <xdr:oneCellAnchor>
    <xdr:from>
      <xdr:col>3</xdr:col>
      <xdr:colOff>638736</xdr:colOff>
      <xdr:row>514</xdr:row>
      <xdr:rowOff>161237</xdr:rowOff>
    </xdr:from>
    <xdr:ext cx="3532533" cy="1120469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16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5186" y="99907037"/>
          <a:ext cx="3532533" cy="1120469"/>
        </a:xfrm>
        <a:prstGeom prst="rect">
          <a:avLst/>
        </a:prstGeom>
      </xdr:spPr>
    </xdr:pic>
    <xdr:clientData/>
  </xdr:oneCellAnchor>
  <xdr:oneCellAnchor>
    <xdr:from>
      <xdr:col>3</xdr:col>
      <xdr:colOff>55152</xdr:colOff>
      <xdr:row>623</xdr:row>
      <xdr:rowOff>0</xdr:rowOff>
    </xdr:from>
    <xdr:ext cx="4680000" cy="1613793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16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02" y="121112861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615</xdr:row>
      <xdr:rowOff>67236</xdr:rowOff>
    </xdr:from>
    <xdr:ext cx="3585882" cy="1018482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16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1" y="119625036"/>
          <a:ext cx="3585882" cy="1018482"/>
        </a:xfrm>
        <a:prstGeom prst="rect">
          <a:avLst/>
        </a:prstGeom>
      </xdr:spPr>
    </xdr:pic>
    <xdr:clientData/>
  </xdr:oneCellAnchor>
  <xdr:oneCellAnchor>
    <xdr:from>
      <xdr:col>3</xdr:col>
      <xdr:colOff>638736</xdr:colOff>
      <xdr:row>607</xdr:row>
      <xdr:rowOff>161237</xdr:rowOff>
    </xdr:from>
    <xdr:ext cx="3532533" cy="1120469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16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5186" y="118195037"/>
          <a:ext cx="3532533" cy="1120469"/>
        </a:xfrm>
        <a:prstGeom prst="rect">
          <a:avLst/>
        </a:prstGeom>
      </xdr:spPr>
    </xdr:pic>
    <xdr:clientData/>
  </xdr:oneCellAnchor>
  <xdr:oneCellAnchor>
    <xdr:from>
      <xdr:col>3</xdr:col>
      <xdr:colOff>55152</xdr:colOff>
      <xdr:row>685</xdr:row>
      <xdr:rowOff>0</xdr:rowOff>
    </xdr:from>
    <xdr:ext cx="4680000" cy="1613793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16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602" y="133304861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677</xdr:row>
      <xdr:rowOff>67236</xdr:rowOff>
    </xdr:from>
    <xdr:ext cx="3585882" cy="1018482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16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7951" y="131817036"/>
          <a:ext cx="3585882" cy="1018482"/>
        </a:xfrm>
        <a:prstGeom prst="rect">
          <a:avLst/>
        </a:prstGeom>
      </xdr:spPr>
    </xdr:pic>
    <xdr:clientData/>
  </xdr:oneCellAnchor>
  <xdr:oneCellAnchor>
    <xdr:from>
      <xdr:col>3</xdr:col>
      <xdr:colOff>638736</xdr:colOff>
      <xdr:row>669</xdr:row>
      <xdr:rowOff>161237</xdr:rowOff>
    </xdr:from>
    <xdr:ext cx="3532533" cy="1120469"/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16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5186" y="130387037"/>
          <a:ext cx="3532533" cy="1120469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585</xdr:row>
      <xdr:rowOff>22412</xdr:rowOff>
    </xdr:from>
    <xdr:ext cx="4022912" cy="1057025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16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3832" y="113674712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577</xdr:row>
      <xdr:rowOff>168088</xdr:rowOff>
    </xdr:from>
    <xdr:ext cx="3917734" cy="1147237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16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7988" y="112296388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29220</xdr:colOff>
      <xdr:row>653</xdr:row>
      <xdr:rowOff>77404</xdr:rowOff>
    </xdr:from>
    <xdr:ext cx="4680000" cy="1701818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16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5670" y="127064704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647</xdr:row>
      <xdr:rowOff>22412</xdr:rowOff>
    </xdr:from>
    <xdr:ext cx="4022912" cy="1057025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16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3832" y="125866712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639</xdr:row>
      <xdr:rowOff>168088</xdr:rowOff>
    </xdr:from>
    <xdr:ext cx="3917734" cy="1147237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16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7988" y="124488388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29220</xdr:colOff>
      <xdr:row>715</xdr:row>
      <xdr:rowOff>77404</xdr:rowOff>
    </xdr:from>
    <xdr:ext cx="4680000" cy="1701818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16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5670" y="139256704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709</xdr:row>
      <xdr:rowOff>22412</xdr:rowOff>
    </xdr:from>
    <xdr:ext cx="4022912" cy="1057025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16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3832" y="138058712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701</xdr:row>
      <xdr:rowOff>168088</xdr:rowOff>
    </xdr:from>
    <xdr:ext cx="3917734" cy="1147237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16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7988" y="136680388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740</xdr:row>
      <xdr:rowOff>22412</xdr:rowOff>
    </xdr:from>
    <xdr:ext cx="4022912" cy="1057025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16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3832" y="144154712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732</xdr:row>
      <xdr:rowOff>168088</xdr:rowOff>
    </xdr:from>
    <xdr:ext cx="3917734" cy="1147237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16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7988" y="142776388"/>
          <a:ext cx="3917734" cy="1147237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15</xdr:row>
      <xdr:rowOff>56030</xdr:rowOff>
    </xdr:from>
    <xdr:ext cx="1914037" cy="1157325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16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6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47</xdr:row>
      <xdr:rowOff>56030</xdr:rowOff>
    </xdr:from>
    <xdr:ext cx="1914037" cy="1157325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16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9952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79</xdr:row>
      <xdr:rowOff>56030</xdr:rowOff>
    </xdr:from>
    <xdr:ext cx="1914037" cy="1157325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16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16048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111</xdr:row>
      <xdr:rowOff>56030</xdr:rowOff>
    </xdr:from>
    <xdr:ext cx="1914037" cy="1157325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16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22144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143</xdr:row>
      <xdr:rowOff>56030</xdr:rowOff>
    </xdr:from>
    <xdr:ext cx="1914037" cy="1157325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16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28240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175</xdr:row>
      <xdr:rowOff>56030</xdr:rowOff>
    </xdr:from>
    <xdr:ext cx="1914037" cy="1157325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16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4336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207</xdr:row>
      <xdr:rowOff>56030</xdr:rowOff>
    </xdr:from>
    <xdr:ext cx="1914037" cy="1157325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16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40432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239</xdr:row>
      <xdr:rowOff>56030</xdr:rowOff>
    </xdr:from>
    <xdr:ext cx="1914037" cy="1157325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16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46528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271</xdr:row>
      <xdr:rowOff>56030</xdr:rowOff>
    </xdr:from>
    <xdr:ext cx="1914037" cy="1157325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16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52624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303</xdr:row>
      <xdr:rowOff>56030</xdr:rowOff>
    </xdr:from>
    <xdr:ext cx="1914037" cy="1157325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16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58720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335</xdr:row>
      <xdr:rowOff>56030</xdr:rowOff>
    </xdr:from>
    <xdr:ext cx="1914037" cy="1157325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16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64816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367</xdr:row>
      <xdr:rowOff>56030</xdr:rowOff>
    </xdr:from>
    <xdr:ext cx="1914037" cy="1157325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16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70912505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86" name="Стрелка: пятиугольник 85">
          <a:hlinkClick xmlns:r="http://schemas.openxmlformats.org/officeDocument/2006/relationships" r:id="rId15"/>
          <a:extLst>
            <a:ext uri="{FF2B5EF4-FFF2-40B4-BE49-F238E27FC236}">
              <a16:creationId xmlns="" xmlns:a16="http://schemas.microsoft.com/office/drawing/2014/main" id="{00000000-0008-0000-1600-000056000000}"/>
            </a:ext>
          </a:extLst>
        </xdr:cNvPr>
        <xdr:cNvSpPr/>
      </xdr:nvSpPr>
      <xdr:spPr>
        <a:xfrm flipH="1">
          <a:off x="18496265" y="38101"/>
          <a:ext cx="2176106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80479</xdr:colOff>
      <xdr:row>403</xdr:row>
      <xdr:rowOff>97727</xdr:rowOff>
    </xdr:from>
    <xdr:ext cx="1908000" cy="1120442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16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36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408</xdr:row>
      <xdr:rowOff>121542</xdr:rowOff>
    </xdr:from>
    <xdr:ext cx="1908000" cy="1124116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16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102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397</xdr:row>
      <xdr:rowOff>79867</xdr:rowOff>
    </xdr:from>
    <xdr:ext cx="1908000" cy="1116692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16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75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391</xdr:row>
      <xdr:rowOff>41769</xdr:rowOff>
    </xdr:from>
    <xdr:ext cx="1908000" cy="1127750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16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94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434</xdr:row>
      <xdr:rowOff>97727</xdr:rowOff>
    </xdr:from>
    <xdr:ext cx="1908000" cy="1120442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16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84032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439</xdr:row>
      <xdr:rowOff>121542</xdr:rowOff>
    </xdr:from>
    <xdr:ext cx="1908000" cy="1124116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16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85198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428</xdr:row>
      <xdr:rowOff>79867</xdr:rowOff>
    </xdr:from>
    <xdr:ext cx="1908000" cy="1116692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16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82871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422</xdr:row>
      <xdr:rowOff>41769</xdr:rowOff>
    </xdr:from>
    <xdr:ext cx="1908000" cy="1127750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16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81690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465</xdr:row>
      <xdr:rowOff>97727</xdr:rowOff>
    </xdr:from>
    <xdr:ext cx="1908000" cy="1120442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16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90128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470</xdr:row>
      <xdr:rowOff>121542</xdr:rowOff>
    </xdr:from>
    <xdr:ext cx="1908000" cy="1124116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16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91294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459</xdr:row>
      <xdr:rowOff>79867</xdr:rowOff>
    </xdr:from>
    <xdr:ext cx="1908000" cy="1116692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16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88967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453</xdr:row>
      <xdr:rowOff>41769</xdr:rowOff>
    </xdr:from>
    <xdr:ext cx="1908000" cy="1127750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16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87786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496</xdr:row>
      <xdr:rowOff>97727</xdr:rowOff>
    </xdr:from>
    <xdr:ext cx="1908000" cy="1120442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16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96224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501</xdr:row>
      <xdr:rowOff>121542</xdr:rowOff>
    </xdr:from>
    <xdr:ext cx="1908000" cy="1124116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16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97390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490</xdr:row>
      <xdr:rowOff>79867</xdr:rowOff>
    </xdr:from>
    <xdr:ext cx="1908000" cy="1116692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16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95063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484</xdr:row>
      <xdr:rowOff>41769</xdr:rowOff>
    </xdr:from>
    <xdr:ext cx="1908000" cy="1127750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16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93882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527</xdr:row>
      <xdr:rowOff>97727</xdr:rowOff>
    </xdr:from>
    <xdr:ext cx="1908000" cy="1120442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16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02320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532</xdr:row>
      <xdr:rowOff>121542</xdr:rowOff>
    </xdr:from>
    <xdr:ext cx="1908000" cy="1124116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16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03486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521</xdr:row>
      <xdr:rowOff>79867</xdr:rowOff>
    </xdr:from>
    <xdr:ext cx="1908000" cy="1116692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16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01159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515</xdr:row>
      <xdr:rowOff>41769</xdr:rowOff>
    </xdr:from>
    <xdr:ext cx="1908000" cy="1127750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16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99978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558</xdr:row>
      <xdr:rowOff>97727</xdr:rowOff>
    </xdr:from>
    <xdr:ext cx="1908000" cy="1120442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16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08416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563</xdr:row>
      <xdr:rowOff>121542</xdr:rowOff>
    </xdr:from>
    <xdr:ext cx="1908000" cy="1124116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16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09582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552</xdr:row>
      <xdr:rowOff>79867</xdr:rowOff>
    </xdr:from>
    <xdr:ext cx="1908000" cy="1116692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16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07255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546</xdr:row>
      <xdr:rowOff>41769</xdr:rowOff>
    </xdr:from>
    <xdr:ext cx="1908000" cy="1127750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16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06074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589</xdr:row>
      <xdr:rowOff>97727</xdr:rowOff>
    </xdr:from>
    <xdr:ext cx="1908000" cy="1120442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16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14512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594</xdr:row>
      <xdr:rowOff>121542</xdr:rowOff>
    </xdr:from>
    <xdr:ext cx="1908000" cy="1124116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16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15678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583</xdr:row>
      <xdr:rowOff>79867</xdr:rowOff>
    </xdr:from>
    <xdr:ext cx="1908000" cy="1116692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16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13351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577</xdr:row>
      <xdr:rowOff>41769</xdr:rowOff>
    </xdr:from>
    <xdr:ext cx="1908000" cy="1127750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16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12170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620</xdr:row>
      <xdr:rowOff>97727</xdr:rowOff>
    </xdr:from>
    <xdr:ext cx="1908000" cy="1120442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16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20608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625</xdr:row>
      <xdr:rowOff>121542</xdr:rowOff>
    </xdr:from>
    <xdr:ext cx="1908000" cy="1124116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16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21774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614</xdr:row>
      <xdr:rowOff>79867</xdr:rowOff>
    </xdr:from>
    <xdr:ext cx="1908000" cy="1116692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16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19447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608</xdr:row>
      <xdr:rowOff>41769</xdr:rowOff>
    </xdr:from>
    <xdr:ext cx="1908000" cy="1127750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16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18266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651</xdr:row>
      <xdr:rowOff>97727</xdr:rowOff>
    </xdr:from>
    <xdr:ext cx="1908000" cy="1120442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16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26704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656</xdr:row>
      <xdr:rowOff>121542</xdr:rowOff>
    </xdr:from>
    <xdr:ext cx="1908000" cy="1124116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16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27870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645</xdr:row>
      <xdr:rowOff>79867</xdr:rowOff>
    </xdr:from>
    <xdr:ext cx="1908000" cy="1116692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16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25543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639</xdr:row>
      <xdr:rowOff>41769</xdr:rowOff>
    </xdr:from>
    <xdr:ext cx="1908000" cy="1127750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16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24362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682</xdr:row>
      <xdr:rowOff>97727</xdr:rowOff>
    </xdr:from>
    <xdr:ext cx="1908000" cy="1120442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16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32800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687</xdr:row>
      <xdr:rowOff>121542</xdr:rowOff>
    </xdr:from>
    <xdr:ext cx="1908000" cy="1124116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16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33966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676</xdr:row>
      <xdr:rowOff>79867</xdr:rowOff>
    </xdr:from>
    <xdr:ext cx="1908000" cy="1116692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16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31639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670</xdr:row>
      <xdr:rowOff>41769</xdr:rowOff>
    </xdr:from>
    <xdr:ext cx="1908000" cy="1127750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16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30458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713</xdr:row>
      <xdr:rowOff>97727</xdr:rowOff>
    </xdr:from>
    <xdr:ext cx="1908000" cy="1120442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16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38896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718</xdr:row>
      <xdr:rowOff>121542</xdr:rowOff>
    </xdr:from>
    <xdr:ext cx="1908000" cy="1124116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16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40062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707</xdr:row>
      <xdr:rowOff>79867</xdr:rowOff>
    </xdr:from>
    <xdr:ext cx="1908000" cy="1116692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16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37735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701</xdr:row>
      <xdr:rowOff>41769</xdr:rowOff>
    </xdr:from>
    <xdr:ext cx="1908000" cy="1127750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16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36554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744</xdr:row>
      <xdr:rowOff>97727</xdr:rowOff>
    </xdr:from>
    <xdr:ext cx="1908000" cy="1120442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16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44992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749</xdr:row>
      <xdr:rowOff>121542</xdr:rowOff>
    </xdr:from>
    <xdr:ext cx="1908000" cy="1124116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16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46158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738</xdr:row>
      <xdr:rowOff>79867</xdr:rowOff>
    </xdr:from>
    <xdr:ext cx="1908000" cy="1116692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16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43831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732</xdr:row>
      <xdr:rowOff>41769</xdr:rowOff>
    </xdr:from>
    <xdr:ext cx="1908000" cy="1127750"/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16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42650069"/>
          <a:ext cx="1908000" cy="1127750"/>
        </a:xfrm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56028</xdr:colOff>
      <xdr:row>13</xdr:row>
      <xdr:rowOff>112059</xdr:rowOff>
    </xdr:from>
    <xdr:to>
      <xdr:col>3</xdr:col>
      <xdr:colOff>4736028</xdr:colOff>
      <xdr:row>33</xdr:row>
      <xdr:rowOff>46059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17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2" y="2846294"/>
          <a:ext cx="4680000" cy="3744000"/>
        </a:xfrm>
        <a:prstGeom prst="rect">
          <a:avLst/>
        </a:prstGeom>
      </xdr:spPr>
    </xdr:pic>
    <xdr:clientData/>
  </xdr:twoCellAnchor>
  <xdr:twoCellAnchor editAs="oneCell">
    <xdr:from>
      <xdr:col>3</xdr:col>
      <xdr:colOff>52510</xdr:colOff>
      <xdr:row>79</xdr:row>
      <xdr:rowOff>158402</xdr:rowOff>
    </xdr:from>
    <xdr:to>
      <xdr:col>3</xdr:col>
      <xdr:colOff>4732510</xdr:colOff>
      <xdr:row>93</xdr:row>
      <xdr:rowOff>165688</xdr:rowOff>
    </xdr:to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1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960" y="16531877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55152</xdr:colOff>
      <xdr:row>145</xdr:row>
      <xdr:rowOff>0</xdr:rowOff>
    </xdr:from>
    <xdr:to>
      <xdr:col>3</xdr:col>
      <xdr:colOff>4735152</xdr:colOff>
      <xdr:row>153</xdr:row>
      <xdr:rowOff>89793</xdr:rowOff>
    </xdr:to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1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240" y="29356855"/>
          <a:ext cx="4680000" cy="1613793"/>
        </a:xfrm>
        <a:prstGeom prst="rect">
          <a:avLst/>
        </a:prstGeom>
      </xdr:spPr>
    </xdr:pic>
    <xdr:clientData/>
  </xdr:twoCellAnchor>
  <xdr:oneCellAnchor>
    <xdr:from>
      <xdr:col>3</xdr:col>
      <xdr:colOff>29220</xdr:colOff>
      <xdr:row>206</xdr:row>
      <xdr:rowOff>77404</xdr:rowOff>
    </xdr:from>
    <xdr:ext cx="4680000" cy="1701818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17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5670" y="41406379"/>
          <a:ext cx="4680000" cy="1701818"/>
        </a:xfrm>
        <a:prstGeom prst="rect">
          <a:avLst/>
        </a:prstGeom>
      </xdr:spPr>
    </xdr:pic>
    <xdr:clientData/>
  </xdr:oneCellAnchor>
  <xdr:twoCellAnchor editAs="oneCell">
    <xdr:from>
      <xdr:col>3</xdr:col>
      <xdr:colOff>57150</xdr:colOff>
      <xdr:row>362</xdr:row>
      <xdr:rowOff>0</xdr:rowOff>
    </xdr:from>
    <xdr:to>
      <xdr:col>3</xdr:col>
      <xdr:colOff>4737150</xdr:colOff>
      <xdr:row>370</xdr:row>
      <xdr:rowOff>175603</xdr:rowOff>
    </xdr:to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17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0" y="72151875"/>
          <a:ext cx="4680000" cy="1701818"/>
        </a:xfrm>
        <a:prstGeom prst="rect">
          <a:avLst/>
        </a:prstGeom>
      </xdr:spPr>
    </xdr:pic>
    <xdr:clientData/>
  </xdr:twoCellAnchor>
  <xdr:twoCellAnchor editAs="oneCell">
    <xdr:from>
      <xdr:col>3</xdr:col>
      <xdr:colOff>2386147</xdr:colOff>
      <xdr:row>6</xdr:row>
      <xdr:rowOff>38100</xdr:rowOff>
    </xdr:from>
    <xdr:to>
      <xdr:col>3</xdr:col>
      <xdr:colOff>4724188</xdr:colOff>
      <xdr:row>11</xdr:row>
      <xdr:rowOff>19050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62597" y="2124075"/>
          <a:ext cx="2338041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57152</xdr:colOff>
      <xdr:row>5</xdr:row>
      <xdr:rowOff>9525</xdr:rowOff>
    </xdr:from>
    <xdr:to>
      <xdr:col>3</xdr:col>
      <xdr:colOff>2390776</xdr:colOff>
      <xdr:row>11</xdr:row>
      <xdr:rowOff>100806</xdr:rowOff>
    </xdr:to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17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2" y="1905000"/>
          <a:ext cx="2333624" cy="1234281"/>
        </a:xfrm>
        <a:prstGeom prst="rect">
          <a:avLst/>
        </a:prstGeom>
      </xdr:spPr>
    </xdr:pic>
    <xdr:clientData/>
  </xdr:twoCellAnchor>
  <xdr:oneCellAnchor>
    <xdr:from>
      <xdr:col>3</xdr:col>
      <xdr:colOff>56028</xdr:colOff>
      <xdr:row>44</xdr:row>
      <xdr:rowOff>112059</xdr:rowOff>
    </xdr:from>
    <xdr:ext cx="4680000" cy="3744000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17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8" y="3531534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2386147</xdr:colOff>
      <xdr:row>37</xdr:row>
      <xdr:rowOff>38100</xdr:rowOff>
    </xdr:from>
    <xdr:ext cx="2338041" cy="933450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1700-0000A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62597" y="2124075"/>
          <a:ext cx="2338041" cy="933450"/>
        </a:xfrm>
        <a:prstGeom prst="rect">
          <a:avLst/>
        </a:prstGeom>
      </xdr:spPr>
    </xdr:pic>
    <xdr:clientData/>
  </xdr:oneCellAnchor>
  <xdr:oneCellAnchor>
    <xdr:from>
      <xdr:col>3</xdr:col>
      <xdr:colOff>57152</xdr:colOff>
      <xdr:row>36</xdr:row>
      <xdr:rowOff>9525</xdr:rowOff>
    </xdr:from>
    <xdr:ext cx="2333624" cy="1234281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17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2" y="1905000"/>
          <a:ext cx="2333624" cy="1234281"/>
        </a:xfrm>
        <a:prstGeom prst="rect">
          <a:avLst/>
        </a:prstGeom>
      </xdr:spPr>
    </xdr:pic>
    <xdr:clientData/>
  </xdr:oneCellAnchor>
  <xdr:twoCellAnchor editAs="oneCell">
    <xdr:from>
      <xdr:col>3</xdr:col>
      <xdr:colOff>942974</xdr:colOff>
      <xdr:row>73</xdr:row>
      <xdr:rowOff>152399</xdr:rowOff>
    </xdr:from>
    <xdr:to>
      <xdr:col>3</xdr:col>
      <xdr:colOff>3929613</xdr:colOff>
      <xdr:row>78</xdr:row>
      <xdr:rowOff>148819</xdr:rowOff>
    </xdr:to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17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9424" y="15382874"/>
          <a:ext cx="2986639" cy="948919"/>
        </a:xfrm>
        <a:prstGeom prst="rect">
          <a:avLst/>
        </a:prstGeom>
      </xdr:spPr>
    </xdr:pic>
    <xdr:clientData/>
  </xdr:twoCellAnchor>
  <xdr:twoCellAnchor editAs="oneCell">
    <xdr:from>
      <xdr:col>3</xdr:col>
      <xdr:colOff>993306</xdr:colOff>
      <xdr:row>67</xdr:row>
      <xdr:rowOff>19049</xdr:rowOff>
    </xdr:from>
    <xdr:to>
      <xdr:col>3</xdr:col>
      <xdr:colOff>3950860</xdr:colOff>
      <xdr:row>73</xdr:row>
      <xdr:rowOff>32249</xdr:rowOff>
    </xdr:to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17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9756" y="14106524"/>
          <a:ext cx="2957554" cy="1156201"/>
        </a:xfrm>
        <a:prstGeom prst="rect">
          <a:avLst/>
        </a:prstGeom>
      </xdr:spPr>
    </xdr:pic>
    <xdr:clientData/>
  </xdr:twoCellAnchor>
  <xdr:oneCellAnchor>
    <xdr:from>
      <xdr:col>3</xdr:col>
      <xdr:colOff>52510</xdr:colOff>
      <xdr:row>110</xdr:row>
      <xdr:rowOff>158402</xdr:rowOff>
    </xdr:from>
    <xdr:ext cx="4680000" cy="2674286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17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598" y="16530196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104</xdr:row>
      <xdr:rowOff>152399</xdr:rowOff>
    </xdr:from>
    <xdr:ext cx="2986639" cy="948919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1700-0000A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6062" y="15381193"/>
          <a:ext cx="2986639" cy="948919"/>
        </a:xfrm>
        <a:prstGeom prst="rect">
          <a:avLst/>
        </a:prstGeom>
      </xdr:spPr>
    </xdr:pic>
    <xdr:clientData/>
  </xdr:oneCellAnchor>
  <xdr:oneCellAnchor>
    <xdr:from>
      <xdr:col>3</xdr:col>
      <xdr:colOff>993306</xdr:colOff>
      <xdr:row>98</xdr:row>
      <xdr:rowOff>19049</xdr:rowOff>
    </xdr:from>
    <xdr:ext cx="2957554" cy="1156201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17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6394" y="14104843"/>
          <a:ext cx="2957554" cy="1156201"/>
        </a:xfrm>
        <a:prstGeom prst="rect">
          <a:avLst/>
        </a:prstGeom>
      </xdr:spPr>
    </xdr:pic>
    <xdr:clientData/>
  </xdr:oneCellAnchor>
  <xdr:oneCellAnchor>
    <xdr:from>
      <xdr:col>3</xdr:col>
      <xdr:colOff>52510</xdr:colOff>
      <xdr:row>172</xdr:row>
      <xdr:rowOff>158402</xdr:rowOff>
    </xdr:from>
    <xdr:ext cx="4680000" cy="2674286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17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598" y="16530196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166</xdr:row>
      <xdr:rowOff>152399</xdr:rowOff>
    </xdr:from>
    <xdr:ext cx="2986639" cy="948919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17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6062" y="15381193"/>
          <a:ext cx="2986639" cy="948919"/>
        </a:xfrm>
        <a:prstGeom prst="rect">
          <a:avLst/>
        </a:prstGeom>
      </xdr:spPr>
    </xdr:pic>
    <xdr:clientData/>
  </xdr:oneCellAnchor>
  <xdr:oneCellAnchor>
    <xdr:from>
      <xdr:col>3</xdr:col>
      <xdr:colOff>993306</xdr:colOff>
      <xdr:row>160</xdr:row>
      <xdr:rowOff>19049</xdr:rowOff>
    </xdr:from>
    <xdr:ext cx="2957554" cy="1156201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1700-0000A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6394" y="14104843"/>
          <a:ext cx="2957554" cy="1156201"/>
        </a:xfrm>
        <a:prstGeom prst="rect">
          <a:avLst/>
        </a:prstGeom>
      </xdr:spPr>
    </xdr:pic>
    <xdr:clientData/>
  </xdr:oneCellAnchor>
  <xdr:twoCellAnchor editAs="oneCell">
    <xdr:from>
      <xdr:col>3</xdr:col>
      <xdr:colOff>571501</xdr:colOff>
      <xdr:row>137</xdr:row>
      <xdr:rowOff>67236</xdr:rowOff>
    </xdr:from>
    <xdr:to>
      <xdr:col>3</xdr:col>
      <xdr:colOff>4157383</xdr:colOff>
      <xdr:row>142</xdr:row>
      <xdr:rowOff>133218</xdr:rowOff>
    </xdr:to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17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4589" y="27869030"/>
          <a:ext cx="3585882" cy="1018482"/>
        </a:xfrm>
        <a:prstGeom prst="rect">
          <a:avLst/>
        </a:prstGeom>
      </xdr:spPr>
    </xdr:pic>
    <xdr:clientData/>
  </xdr:twoCellAnchor>
  <xdr:twoCellAnchor editAs="oneCell">
    <xdr:from>
      <xdr:col>3</xdr:col>
      <xdr:colOff>638736</xdr:colOff>
      <xdr:row>129</xdr:row>
      <xdr:rowOff>161237</xdr:rowOff>
    </xdr:from>
    <xdr:to>
      <xdr:col>3</xdr:col>
      <xdr:colOff>4171269</xdr:colOff>
      <xdr:row>135</xdr:row>
      <xdr:rowOff>138706</xdr:rowOff>
    </xdr:to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17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1824" y="26439031"/>
          <a:ext cx="3532533" cy="1120469"/>
        </a:xfrm>
        <a:prstGeom prst="rect">
          <a:avLst/>
        </a:prstGeom>
      </xdr:spPr>
    </xdr:pic>
    <xdr:clientData/>
  </xdr:twoCellAnchor>
  <xdr:oneCellAnchor>
    <xdr:from>
      <xdr:col>3</xdr:col>
      <xdr:colOff>55152</xdr:colOff>
      <xdr:row>238</xdr:row>
      <xdr:rowOff>0</xdr:rowOff>
    </xdr:from>
    <xdr:ext cx="4680000" cy="1613793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17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240" y="29356855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230</xdr:row>
      <xdr:rowOff>67236</xdr:rowOff>
    </xdr:from>
    <xdr:ext cx="3585882" cy="1018482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17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4589" y="27869030"/>
          <a:ext cx="3585882" cy="1018482"/>
        </a:xfrm>
        <a:prstGeom prst="rect">
          <a:avLst/>
        </a:prstGeom>
      </xdr:spPr>
    </xdr:pic>
    <xdr:clientData/>
  </xdr:oneCellAnchor>
  <xdr:oneCellAnchor>
    <xdr:from>
      <xdr:col>3</xdr:col>
      <xdr:colOff>638736</xdr:colOff>
      <xdr:row>222</xdr:row>
      <xdr:rowOff>161237</xdr:rowOff>
    </xdr:from>
    <xdr:ext cx="3532533" cy="1120469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17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1824" y="26439031"/>
          <a:ext cx="3532533" cy="1120469"/>
        </a:xfrm>
        <a:prstGeom prst="rect">
          <a:avLst/>
        </a:prstGeom>
      </xdr:spPr>
    </xdr:pic>
    <xdr:clientData/>
  </xdr:oneCellAnchor>
  <xdr:oneCellAnchor>
    <xdr:from>
      <xdr:col>3</xdr:col>
      <xdr:colOff>55152</xdr:colOff>
      <xdr:row>300</xdr:row>
      <xdr:rowOff>0</xdr:rowOff>
    </xdr:from>
    <xdr:ext cx="4680000" cy="1613793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17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240" y="29356855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292</xdr:row>
      <xdr:rowOff>67236</xdr:rowOff>
    </xdr:from>
    <xdr:ext cx="3585882" cy="1018482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17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4589" y="27869030"/>
          <a:ext cx="3585882" cy="1018482"/>
        </a:xfrm>
        <a:prstGeom prst="rect">
          <a:avLst/>
        </a:prstGeom>
      </xdr:spPr>
    </xdr:pic>
    <xdr:clientData/>
  </xdr:oneCellAnchor>
  <xdr:oneCellAnchor>
    <xdr:from>
      <xdr:col>3</xdr:col>
      <xdr:colOff>638736</xdr:colOff>
      <xdr:row>284</xdr:row>
      <xdr:rowOff>161237</xdr:rowOff>
    </xdr:from>
    <xdr:ext cx="3532533" cy="1120469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17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1824" y="26439031"/>
          <a:ext cx="3532533" cy="1120469"/>
        </a:xfrm>
        <a:prstGeom prst="rect">
          <a:avLst/>
        </a:prstGeom>
      </xdr:spPr>
    </xdr:pic>
    <xdr:clientData/>
  </xdr:oneCellAnchor>
  <xdr:twoCellAnchor editAs="oneCell">
    <xdr:from>
      <xdr:col>3</xdr:col>
      <xdr:colOff>347382</xdr:colOff>
      <xdr:row>200</xdr:row>
      <xdr:rowOff>22412</xdr:rowOff>
    </xdr:from>
    <xdr:to>
      <xdr:col>3</xdr:col>
      <xdr:colOff>4370294</xdr:colOff>
      <xdr:row>205</xdr:row>
      <xdr:rowOff>126937</xdr:rowOff>
    </xdr:to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17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0" y="40206706"/>
          <a:ext cx="4022912" cy="1057025"/>
        </a:xfrm>
        <a:prstGeom prst="rect">
          <a:avLst/>
        </a:prstGeom>
      </xdr:spPr>
    </xdr:pic>
    <xdr:clientData/>
  </xdr:twoCellAnchor>
  <xdr:twoCellAnchor editAs="oneCell">
    <xdr:from>
      <xdr:col>3</xdr:col>
      <xdr:colOff>431538</xdr:colOff>
      <xdr:row>192</xdr:row>
      <xdr:rowOff>168088</xdr:rowOff>
    </xdr:from>
    <xdr:to>
      <xdr:col>3</xdr:col>
      <xdr:colOff>4349272</xdr:colOff>
      <xdr:row>198</xdr:row>
      <xdr:rowOff>172325</xdr:rowOff>
    </xdr:to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1700-0000B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4626" y="38828382"/>
          <a:ext cx="3917734" cy="1147237"/>
        </a:xfrm>
        <a:prstGeom prst="rect">
          <a:avLst/>
        </a:prstGeom>
      </xdr:spPr>
    </xdr:pic>
    <xdr:clientData/>
  </xdr:twoCellAnchor>
  <xdr:oneCellAnchor>
    <xdr:from>
      <xdr:col>3</xdr:col>
      <xdr:colOff>29220</xdr:colOff>
      <xdr:row>268</xdr:row>
      <xdr:rowOff>77404</xdr:rowOff>
    </xdr:from>
    <xdr:ext cx="4680000" cy="1701818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17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2308" y="41404698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262</xdr:row>
      <xdr:rowOff>22412</xdr:rowOff>
    </xdr:from>
    <xdr:ext cx="4022912" cy="1057025"/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1700-0000B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0" y="40206706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254</xdr:row>
      <xdr:rowOff>168088</xdr:rowOff>
    </xdr:from>
    <xdr:ext cx="3917734" cy="1147237"/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1700-0000B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4626" y="38828382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29220</xdr:colOff>
      <xdr:row>330</xdr:row>
      <xdr:rowOff>77404</xdr:rowOff>
    </xdr:from>
    <xdr:ext cx="4680000" cy="1701818"/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17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2308" y="41404698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324</xdr:row>
      <xdr:rowOff>22412</xdr:rowOff>
    </xdr:from>
    <xdr:ext cx="4022912" cy="1057025"/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1700-0000B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0" y="40206706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316</xdr:row>
      <xdr:rowOff>168088</xdr:rowOff>
    </xdr:from>
    <xdr:ext cx="3917734" cy="1147237"/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1700-0000B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4626" y="38828382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355</xdr:row>
      <xdr:rowOff>22412</xdr:rowOff>
    </xdr:from>
    <xdr:ext cx="4022912" cy="1057025"/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0000000-0008-0000-1700-0000B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0" y="40206706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347</xdr:row>
      <xdr:rowOff>168088</xdr:rowOff>
    </xdr:from>
    <xdr:ext cx="3917734" cy="1147237"/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1700-0000B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4626" y="38828382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386</xdr:row>
      <xdr:rowOff>112059</xdr:rowOff>
    </xdr:from>
    <xdr:ext cx="4680000" cy="3744000"/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17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16" y="3529853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52510</xdr:colOff>
      <xdr:row>452</xdr:row>
      <xdr:rowOff>158402</xdr:rowOff>
    </xdr:from>
    <xdr:ext cx="4680000" cy="2674286"/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17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598" y="16530196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55152</xdr:colOff>
      <xdr:row>518</xdr:row>
      <xdr:rowOff>0</xdr:rowOff>
    </xdr:from>
    <xdr:ext cx="4680000" cy="1613793"/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17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240" y="29356855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29220</xdr:colOff>
      <xdr:row>579</xdr:row>
      <xdr:rowOff>77404</xdr:rowOff>
    </xdr:from>
    <xdr:ext cx="4680000" cy="1701818"/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17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2308" y="41404698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735</xdr:row>
      <xdr:rowOff>0</xdr:rowOff>
    </xdr:from>
    <xdr:ext cx="4680000" cy="1701818"/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00000000-0008-0000-17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238" y="72150194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2386147</xdr:colOff>
      <xdr:row>379</xdr:row>
      <xdr:rowOff>38100</xdr:rowOff>
    </xdr:from>
    <xdr:ext cx="2338041" cy="933450"/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17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9235" y="2122394"/>
          <a:ext cx="2338041" cy="933450"/>
        </a:xfrm>
        <a:prstGeom prst="rect">
          <a:avLst/>
        </a:prstGeom>
      </xdr:spPr>
    </xdr:pic>
    <xdr:clientData/>
  </xdr:oneCellAnchor>
  <xdr:oneCellAnchor>
    <xdr:from>
      <xdr:col>3</xdr:col>
      <xdr:colOff>57152</xdr:colOff>
      <xdr:row>378</xdr:row>
      <xdr:rowOff>9525</xdr:rowOff>
    </xdr:from>
    <xdr:ext cx="2333624" cy="1234281"/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1700-0000C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0240" y="1903319"/>
          <a:ext cx="2333624" cy="1234281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417</xdr:row>
      <xdr:rowOff>112059</xdr:rowOff>
    </xdr:from>
    <xdr:ext cx="4680000" cy="3744000"/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00000000-0008-0000-17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16" y="9625853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2386147</xdr:colOff>
      <xdr:row>410</xdr:row>
      <xdr:rowOff>38100</xdr:rowOff>
    </xdr:from>
    <xdr:ext cx="2338041" cy="933450"/>
    <xdr:pic>
      <xdr:nvPicPr>
        <xdr:cNvPr id="196" name="Рисунок 195">
          <a:extLst>
            <a:ext uri="{FF2B5EF4-FFF2-40B4-BE49-F238E27FC236}">
              <a16:creationId xmlns="" xmlns:a16="http://schemas.microsoft.com/office/drawing/2014/main" id="{00000000-0008-0000-1700-0000C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9235" y="8218394"/>
          <a:ext cx="2338041" cy="933450"/>
        </a:xfrm>
        <a:prstGeom prst="rect">
          <a:avLst/>
        </a:prstGeom>
      </xdr:spPr>
    </xdr:pic>
    <xdr:clientData/>
  </xdr:oneCellAnchor>
  <xdr:oneCellAnchor>
    <xdr:from>
      <xdr:col>3</xdr:col>
      <xdr:colOff>57152</xdr:colOff>
      <xdr:row>409</xdr:row>
      <xdr:rowOff>9525</xdr:rowOff>
    </xdr:from>
    <xdr:ext cx="2333624" cy="1234281"/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1700-0000C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0240" y="7999319"/>
          <a:ext cx="2333624" cy="1234281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446</xdr:row>
      <xdr:rowOff>152399</xdr:rowOff>
    </xdr:from>
    <xdr:ext cx="2986639" cy="948919"/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00000000-0008-0000-1700-0000C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6062" y="15381193"/>
          <a:ext cx="2986639" cy="948919"/>
        </a:xfrm>
        <a:prstGeom prst="rect">
          <a:avLst/>
        </a:prstGeom>
      </xdr:spPr>
    </xdr:pic>
    <xdr:clientData/>
  </xdr:oneCellAnchor>
  <xdr:oneCellAnchor>
    <xdr:from>
      <xdr:col>3</xdr:col>
      <xdr:colOff>993306</xdr:colOff>
      <xdr:row>440</xdr:row>
      <xdr:rowOff>19049</xdr:rowOff>
    </xdr:from>
    <xdr:ext cx="2957554" cy="1156201"/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00000000-0008-0000-1700-0000C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6394" y="14104843"/>
          <a:ext cx="2957554" cy="1156201"/>
        </a:xfrm>
        <a:prstGeom prst="rect">
          <a:avLst/>
        </a:prstGeom>
      </xdr:spPr>
    </xdr:pic>
    <xdr:clientData/>
  </xdr:oneCellAnchor>
  <xdr:oneCellAnchor>
    <xdr:from>
      <xdr:col>3</xdr:col>
      <xdr:colOff>52510</xdr:colOff>
      <xdr:row>483</xdr:row>
      <xdr:rowOff>158402</xdr:rowOff>
    </xdr:from>
    <xdr:ext cx="4680000" cy="2674286"/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17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598" y="22626196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477</xdr:row>
      <xdr:rowOff>152399</xdr:rowOff>
    </xdr:from>
    <xdr:ext cx="2986639" cy="948919"/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1700-0000C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6062" y="21477193"/>
          <a:ext cx="2986639" cy="948919"/>
        </a:xfrm>
        <a:prstGeom prst="rect">
          <a:avLst/>
        </a:prstGeom>
      </xdr:spPr>
    </xdr:pic>
    <xdr:clientData/>
  </xdr:oneCellAnchor>
  <xdr:oneCellAnchor>
    <xdr:from>
      <xdr:col>3</xdr:col>
      <xdr:colOff>993306</xdr:colOff>
      <xdr:row>471</xdr:row>
      <xdr:rowOff>19049</xdr:rowOff>
    </xdr:from>
    <xdr:ext cx="2957554" cy="1156201"/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00000000-0008-0000-1700-0000C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6394" y="20200843"/>
          <a:ext cx="2957554" cy="1156201"/>
        </a:xfrm>
        <a:prstGeom prst="rect">
          <a:avLst/>
        </a:prstGeom>
      </xdr:spPr>
    </xdr:pic>
    <xdr:clientData/>
  </xdr:oneCellAnchor>
  <xdr:oneCellAnchor>
    <xdr:from>
      <xdr:col>3</xdr:col>
      <xdr:colOff>52510</xdr:colOff>
      <xdr:row>545</xdr:row>
      <xdr:rowOff>158402</xdr:rowOff>
    </xdr:from>
    <xdr:ext cx="4680000" cy="2674286"/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17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598" y="34818196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942974</xdr:colOff>
      <xdr:row>539</xdr:row>
      <xdr:rowOff>152399</xdr:rowOff>
    </xdr:from>
    <xdr:ext cx="2986639" cy="948919"/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00000000-0008-0000-1700-0000C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6062" y="33669193"/>
          <a:ext cx="2986639" cy="948919"/>
        </a:xfrm>
        <a:prstGeom prst="rect">
          <a:avLst/>
        </a:prstGeom>
      </xdr:spPr>
    </xdr:pic>
    <xdr:clientData/>
  </xdr:oneCellAnchor>
  <xdr:oneCellAnchor>
    <xdr:from>
      <xdr:col>3</xdr:col>
      <xdr:colOff>993306</xdr:colOff>
      <xdr:row>533</xdr:row>
      <xdr:rowOff>19049</xdr:rowOff>
    </xdr:from>
    <xdr:ext cx="2957554" cy="1156201"/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17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6394" y="32392843"/>
          <a:ext cx="2957554" cy="1156201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510</xdr:row>
      <xdr:rowOff>67236</xdr:rowOff>
    </xdr:from>
    <xdr:ext cx="3585882" cy="1018482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17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4589" y="27869030"/>
          <a:ext cx="3585882" cy="1018482"/>
        </a:xfrm>
        <a:prstGeom prst="rect">
          <a:avLst/>
        </a:prstGeom>
      </xdr:spPr>
    </xdr:pic>
    <xdr:clientData/>
  </xdr:oneCellAnchor>
  <xdr:oneCellAnchor>
    <xdr:from>
      <xdr:col>3</xdr:col>
      <xdr:colOff>638736</xdr:colOff>
      <xdr:row>502</xdr:row>
      <xdr:rowOff>161237</xdr:rowOff>
    </xdr:from>
    <xdr:ext cx="3532533" cy="1120469"/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0000000-0008-0000-1700-0000C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1824" y="26439031"/>
          <a:ext cx="3532533" cy="1120469"/>
        </a:xfrm>
        <a:prstGeom prst="rect">
          <a:avLst/>
        </a:prstGeom>
      </xdr:spPr>
    </xdr:pic>
    <xdr:clientData/>
  </xdr:oneCellAnchor>
  <xdr:oneCellAnchor>
    <xdr:from>
      <xdr:col>3</xdr:col>
      <xdr:colOff>55152</xdr:colOff>
      <xdr:row>611</xdr:row>
      <xdr:rowOff>0</xdr:rowOff>
    </xdr:from>
    <xdr:ext cx="4680000" cy="1613793"/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00000000-0008-0000-17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240" y="47644855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603</xdr:row>
      <xdr:rowOff>67236</xdr:rowOff>
    </xdr:from>
    <xdr:ext cx="3585882" cy="1018482"/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1700-0000D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4589" y="46157030"/>
          <a:ext cx="3585882" cy="1018482"/>
        </a:xfrm>
        <a:prstGeom prst="rect">
          <a:avLst/>
        </a:prstGeom>
      </xdr:spPr>
    </xdr:pic>
    <xdr:clientData/>
  </xdr:oneCellAnchor>
  <xdr:oneCellAnchor>
    <xdr:from>
      <xdr:col>3</xdr:col>
      <xdr:colOff>638736</xdr:colOff>
      <xdr:row>595</xdr:row>
      <xdr:rowOff>161237</xdr:rowOff>
    </xdr:from>
    <xdr:ext cx="3532533" cy="1120469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1700-0000D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1824" y="44727031"/>
          <a:ext cx="3532533" cy="1120469"/>
        </a:xfrm>
        <a:prstGeom prst="rect">
          <a:avLst/>
        </a:prstGeom>
      </xdr:spPr>
    </xdr:pic>
    <xdr:clientData/>
  </xdr:oneCellAnchor>
  <xdr:oneCellAnchor>
    <xdr:from>
      <xdr:col>3</xdr:col>
      <xdr:colOff>55152</xdr:colOff>
      <xdr:row>673</xdr:row>
      <xdr:rowOff>0</xdr:rowOff>
    </xdr:from>
    <xdr:ext cx="4680000" cy="1613793"/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17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240" y="59836855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665</xdr:row>
      <xdr:rowOff>67236</xdr:rowOff>
    </xdr:from>
    <xdr:ext cx="3585882" cy="1018482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17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4589" y="58349030"/>
          <a:ext cx="3585882" cy="1018482"/>
        </a:xfrm>
        <a:prstGeom prst="rect">
          <a:avLst/>
        </a:prstGeom>
      </xdr:spPr>
    </xdr:pic>
    <xdr:clientData/>
  </xdr:oneCellAnchor>
  <xdr:oneCellAnchor>
    <xdr:from>
      <xdr:col>3</xdr:col>
      <xdr:colOff>638736</xdr:colOff>
      <xdr:row>657</xdr:row>
      <xdr:rowOff>161237</xdr:rowOff>
    </xdr:from>
    <xdr:ext cx="3532533" cy="1120469"/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1700-0000D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1824" y="56919031"/>
          <a:ext cx="3532533" cy="1120469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573</xdr:row>
      <xdr:rowOff>22412</xdr:rowOff>
    </xdr:from>
    <xdr:ext cx="4022912" cy="1057025"/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1700-0000D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0" y="40206706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565</xdr:row>
      <xdr:rowOff>168088</xdr:rowOff>
    </xdr:from>
    <xdr:ext cx="3917734" cy="1147237"/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00000000-0008-0000-1700-0000D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4626" y="38828382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29220</xdr:colOff>
      <xdr:row>641</xdr:row>
      <xdr:rowOff>77404</xdr:rowOff>
    </xdr:from>
    <xdr:ext cx="4680000" cy="1701818"/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17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2308" y="53596698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635</xdr:row>
      <xdr:rowOff>22412</xdr:rowOff>
    </xdr:from>
    <xdr:ext cx="4022912" cy="1057025"/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1700-0000D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0" y="52398706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627</xdr:row>
      <xdr:rowOff>168088</xdr:rowOff>
    </xdr:from>
    <xdr:ext cx="3917734" cy="1147237"/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1700-0000D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4626" y="51020382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29220</xdr:colOff>
      <xdr:row>703</xdr:row>
      <xdr:rowOff>77404</xdr:rowOff>
    </xdr:from>
    <xdr:ext cx="4680000" cy="1701818"/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00000000-0008-0000-17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2308" y="65788698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697</xdr:row>
      <xdr:rowOff>22412</xdr:rowOff>
    </xdr:from>
    <xdr:ext cx="4022912" cy="1057025"/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00000000-0008-0000-1700-0000D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0" y="64590706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689</xdr:row>
      <xdr:rowOff>168088</xdr:rowOff>
    </xdr:from>
    <xdr:ext cx="3917734" cy="1147237"/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00000000-0008-0000-1700-0000D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4626" y="63212382"/>
          <a:ext cx="3917734" cy="1147237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728</xdr:row>
      <xdr:rowOff>22412</xdr:rowOff>
    </xdr:from>
    <xdr:ext cx="4022912" cy="1057025"/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00000000-0008-0000-1700-0000D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0" y="70686706"/>
          <a:ext cx="4022912" cy="1057025"/>
        </a:xfrm>
        <a:prstGeom prst="rect">
          <a:avLst/>
        </a:prstGeom>
      </xdr:spPr>
    </xdr:pic>
    <xdr:clientData/>
  </xdr:oneCellAnchor>
  <xdr:oneCellAnchor>
    <xdr:from>
      <xdr:col>3</xdr:col>
      <xdr:colOff>431538</xdr:colOff>
      <xdr:row>720</xdr:row>
      <xdr:rowOff>168088</xdr:rowOff>
    </xdr:from>
    <xdr:ext cx="3917734" cy="1147237"/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1700-0000D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4626" y="69308382"/>
          <a:ext cx="3917734" cy="1147237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15</xdr:row>
      <xdr:rowOff>56030</xdr:rowOff>
    </xdr:from>
    <xdr:ext cx="1914037" cy="1157325"/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17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46</xdr:row>
      <xdr:rowOff>56030</xdr:rowOff>
    </xdr:from>
    <xdr:ext cx="1914037" cy="1157325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17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77</xdr:row>
      <xdr:rowOff>56030</xdr:rowOff>
    </xdr:from>
    <xdr:ext cx="1914037" cy="1157325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17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108</xdr:row>
      <xdr:rowOff>56030</xdr:rowOff>
    </xdr:from>
    <xdr:ext cx="1914037" cy="1157325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17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139</xdr:row>
      <xdr:rowOff>56030</xdr:rowOff>
    </xdr:from>
    <xdr:ext cx="1914037" cy="1157325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17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170</xdr:row>
      <xdr:rowOff>56030</xdr:rowOff>
    </xdr:from>
    <xdr:ext cx="1914037" cy="1157325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17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201</xdr:row>
      <xdr:rowOff>56030</xdr:rowOff>
    </xdr:from>
    <xdr:ext cx="1914037" cy="1157325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17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232</xdr:row>
      <xdr:rowOff>56030</xdr:rowOff>
    </xdr:from>
    <xdr:ext cx="1914037" cy="1157325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17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263</xdr:row>
      <xdr:rowOff>56030</xdr:rowOff>
    </xdr:from>
    <xdr:ext cx="1914037" cy="1157325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17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294</xdr:row>
      <xdr:rowOff>56030</xdr:rowOff>
    </xdr:from>
    <xdr:ext cx="1914037" cy="1157325"/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00000000-0008-0000-17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325</xdr:row>
      <xdr:rowOff>56030</xdr:rowOff>
    </xdr:from>
    <xdr:ext cx="1914037" cy="1157325"/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17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356</xdr:row>
      <xdr:rowOff>56030</xdr:rowOff>
    </xdr:from>
    <xdr:ext cx="1914037" cy="1157325"/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00000000-0008-0000-17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296" name="Стрелка: пятиугольник 295">
          <a:hlinkClick xmlns:r="http://schemas.openxmlformats.org/officeDocument/2006/relationships" r:id="rId15"/>
          <a:extLst>
            <a:ext uri="{FF2B5EF4-FFF2-40B4-BE49-F238E27FC236}">
              <a16:creationId xmlns="" xmlns:a16="http://schemas.microsoft.com/office/drawing/2014/main" id="{00000000-0008-0000-1700-000028010000}"/>
            </a:ext>
          </a:extLst>
        </xdr:cNvPr>
        <xdr:cNvSpPr/>
      </xdr:nvSpPr>
      <xdr:spPr>
        <a:xfrm flipH="1">
          <a:off x="17523755" y="38101"/>
          <a:ext cx="2247342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80479</xdr:colOff>
      <xdr:row>391</xdr:row>
      <xdr:rowOff>97727</xdr:rowOff>
    </xdr:from>
    <xdr:ext cx="1908000" cy="1120442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17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3378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396</xdr:row>
      <xdr:rowOff>121542</xdr:rowOff>
    </xdr:from>
    <xdr:ext cx="1908000" cy="1124116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17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10060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385</xdr:row>
      <xdr:rowOff>79867</xdr:rowOff>
    </xdr:from>
    <xdr:ext cx="1908000" cy="1116692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17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7292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379</xdr:row>
      <xdr:rowOff>41769</xdr:rowOff>
    </xdr:from>
    <xdr:ext cx="1908000" cy="1127750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17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91828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422</xdr:row>
      <xdr:rowOff>97727</xdr:rowOff>
    </xdr:from>
    <xdr:ext cx="1908000" cy="1120442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17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2563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427</xdr:row>
      <xdr:rowOff>121542</xdr:rowOff>
    </xdr:from>
    <xdr:ext cx="1908000" cy="1124116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17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09245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416</xdr:row>
      <xdr:rowOff>79867</xdr:rowOff>
    </xdr:from>
    <xdr:ext cx="1908000" cy="1116692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17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6477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410</xdr:row>
      <xdr:rowOff>41769</xdr:rowOff>
    </xdr:from>
    <xdr:ext cx="1908000" cy="1127750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17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83678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453</xdr:row>
      <xdr:rowOff>97727</xdr:rowOff>
    </xdr:from>
    <xdr:ext cx="1908000" cy="1120442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17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2563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458</xdr:row>
      <xdr:rowOff>121542</xdr:rowOff>
    </xdr:from>
    <xdr:ext cx="1908000" cy="1124116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17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09245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447</xdr:row>
      <xdr:rowOff>79867</xdr:rowOff>
    </xdr:from>
    <xdr:ext cx="1908000" cy="1116692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1700-00009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6477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441</xdr:row>
      <xdr:rowOff>41769</xdr:rowOff>
    </xdr:from>
    <xdr:ext cx="1908000" cy="1127750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17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83678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484</xdr:row>
      <xdr:rowOff>97727</xdr:rowOff>
    </xdr:from>
    <xdr:ext cx="1908000" cy="1120442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17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2563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489</xdr:row>
      <xdr:rowOff>121542</xdr:rowOff>
    </xdr:from>
    <xdr:ext cx="1908000" cy="1124116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17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09245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478</xdr:row>
      <xdr:rowOff>79867</xdr:rowOff>
    </xdr:from>
    <xdr:ext cx="1908000" cy="1116692"/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1700-0000B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6477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472</xdr:row>
      <xdr:rowOff>41769</xdr:rowOff>
    </xdr:from>
    <xdr:ext cx="1908000" cy="1127750"/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00000000-0008-0000-17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83678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515</xdr:row>
      <xdr:rowOff>97727</xdr:rowOff>
    </xdr:from>
    <xdr:ext cx="1908000" cy="1120442"/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0000000-0008-0000-1700-00002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2563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520</xdr:row>
      <xdr:rowOff>121542</xdr:rowOff>
    </xdr:from>
    <xdr:ext cx="1908000" cy="1124116"/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00000000-0008-0000-1700-00002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09245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509</xdr:row>
      <xdr:rowOff>79867</xdr:rowOff>
    </xdr:from>
    <xdr:ext cx="1908000" cy="1116692"/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00000000-0008-0000-1700-00002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6477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503</xdr:row>
      <xdr:rowOff>41769</xdr:rowOff>
    </xdr:from>
    <xdr:ext cx="1908000" cy="1127750"/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00000000-0008-0000-1700-00002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83678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546</xdr:row>
      <xdr:rowOff>97727</xdr:rowOff>
    </xdr:from>
    <xdr:ext cx="1908000" cy="1120442"/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00000000-0008-0000-1700-00002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2563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551</xdr:row>
      <xdr:rowOff>121542</xdr:rowOff>
    </xdr:from>
    <xdr:ext cx="1908000" cy="1124116"/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00000000-0008-0000-1700-00002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09245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540</xdr:row>
      <xdr:rowOff>79867</xdr:rowOff>
    </xdr:from>
    <xdr:ext cx="1908000" cy="1116692"/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00000000-0008-0000-1700-00002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6477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534</xdr:row>
      <xdr:rowOff>41769</xdr:rowOff>
    </xdr:from>
    <xdr:ext cx="1908000" cy="1127750"/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00000000-0008-0000-1700-00003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83678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577</xdr:row>
      <xdr:rowOff>97727</xdr:rowOff>
    </xdr:from>
    <xdr:ext cx="1908000" cy="1120442"/>
    <xdr:pic>
      <xdr:nvPicPr>
        <xdr:cNvPr id="305" name="Рисунок 304">
          <a:extLst>
            <a:ext uri="{FF2B5EF4-FFF2-40B4-BE49-F238E27FC236}">
              <a16:creationId xmlns="" xmlns:a16="http://schemas.microsoft.com/office/drawing/2014/main" id="{00000000-0008-0000-1700-00003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2563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582</xdr:row>
      <xdr:rowOff>121542</xdr:rowOff>
    </xdr:from>
    <xdr:ext cx="1908000" cy="1124116"/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00000000-0008-0000-1700-00003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09245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571</xdr:row>
      <xdr:rowOff>79867</xdr:rowOff>
    </xdr:from>
    <xdr:ext cx="1908000" cy="1116692"/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00000000-0008-0000-1700-00003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6477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565</xdr:row>
      <xdr:rowOff>41769</xdr:rowOff>
    </xdr:from>
    <xdr:ext cx="1908000" cy="1127750"/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00000000-0008-0000-1700-00003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83678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608</xdr:row>
      <xdr:rowOff>97727</xdr:rowOff>
    </xdr:from>
    <xdr:ext cx="1908000" cy="1120442"/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00000000-0008-0000-1700-00003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2563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613</xdr:row>
      <xdr:rowOff>121542</xdr:rowOff>
    </xdr:from>
    <xdr:ext cx="1908000" cy="1124116"/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00000000-0008-0000-1700-00003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09245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602</xdr:row>
      <xdr:rowOff>79867</xdr:rowOff>
    </xdr:from>
    <xdr:ext cx="1908000" cy="1116692"/>
    <xdr:pic>
      <xdr:nvPicPr>
        <xdr:cNvPr id="311" name="Рисунок 310">
          <a:extLst>
            <a:ext uri="{FF2B5EF4-FFF2-40B4-BE49-F238E27FC236}">
              <a16:creationId xmlns="" xmlns:a16="http://schemas.microsoft.com/office/drawing/2014/main" id="{00000000-0008-0000-1700-00003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6477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596</xdr:row>
      <xdr:rowOff>41769</xdr:rowOff>
    </xdr:from>
    <xdr:ext cx="1908000" cy="1127750"/>
    <xdr:pic>
      <xdr:nvPicPr>
        <xdr:cNvPr id="312" name="Рисунок 311">
          <a:extLst>
            <a:ext uri="{FF2B5EF4-FFF2-40B4-BE49-F238E27FC236}">
              <a16:creationId xmlns="" xmlns:a16="http://schemas.microsoft.com/office/drawing/2014/main" id="{00000000-0008-0000-1700-00003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83678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639</xdr:row>
      <xdr:rowOff>97727</xdr:rowOff>
    </xdr:from>
    <xdr:ext cx="1908000" cy="1120442"/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00000000-0008-0000-1700-00003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2563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644</xdr:row>
      <xdr:rowOff>121542</xdr:rowOff>
    </xdr:from>
    <xdr:ext cx="1908000" cy="1124116"/>
    <xdr:pic>
      <xdr:nvPicPr>
        <xdr:cNvPr id="314" name="Рисунок 313">
          <a:extLst>
            <a:ext uri="{FF2B5EF4-FFF2-40B4-BE49-F238E27FC236}">
              <a16:creationId xmlns="" xmlns:a16="http://schemas.microsoft.com/office/drawing/2014/main" id="{00000000-0008-0000-1700-00003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09245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633</xdr:row>
      <xdr:rowOff>79867</xdr:rowOff>
    </xdr:from>
    <xdr:ext cx="1908000" cy="1116692"/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00000000-0008-0000-1700-00003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6477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627</xdr:row>
      <xdr:rowOff>41769</xdr:rowOff>
    </xdr:from>
    <xdr:ext cx="1908000" cy="1127750"/>
    <xdr:pic>
      <xdr:nvPicPr>
        <xdr:cNvPr id="316" name="Рисунок 315">
          <a:extLst>
            <a:ext uri="{FF2B5EF4-FFF2-40B4-BE49-F238E27FC236}">
              <a16:creationId xmlns="" xmlns:a16="http://schemas.microsoft.com/office/drawing/2014/main" id="{00000000-0008-0000-1700-00003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83678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670</xdr:row>
      <xdr:rowOff>97727</xdr:rowOff>
    </xdr:from>
    <xdr:ext cx="1908000" cy="1120442"/>
    <xdr:pic>
      <xdr:nvPicPr>
        <xdr:cNvPr id="317" name="Рисунок 316">
          <a:extLst>
            <a:ext uri="{FF2B5EF4-FFF2-40B4-BE49-F238E27FC236}">
              <a16:creationId xmlns="" xmlns:a16="http://schemas.microsoft.com/office/drawing/2014/main" id="{00000000-0008-0000-1700-00003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2563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675</xdr:row>
      <xdr:rowOff>121542</xdr:rowOff>
    </xdr:from>
    <xdr:ext cx="1908000" cy="1124116"/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00000000-0008-0000-1700-00003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09245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664</xdr:row>
      <xdr:rowOff>79867</xdr:rowOff>
    </xdr:from>
    <xdr:ext cx="1908000" cy="1116692"/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00000000-0008-0000-1700-00003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6477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658</xdr:row>
      <xdr:rowOff>41769</xdr:rowOff>
    </xdr:from>
    <xdr:ext cx="1908000" cy="1127750"/>
    <xdr:pic>
      <xdr:nvPicPr>
        <xdr:cNvPr id="320" name="Рисунок 319">
          <a:extLst>
            <a:ext uri="{FF2B5EF4-FFF2-40B4-BE49-F238E27FC236}">
              <a16:creationId xmlns="" xmlns:a16="http://schemas.microsoft.com/office/drawing/2014/main" id="{00000000-0008-0000-1700-00004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83678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701</xdr:row>
      <xdr:rowOff>97727</xdr:rowOff>
    </xdr:from>
    <xdr:ext cx="1908000" cy="1120442"/>
    <xdr:pic>
      <xdr:nvPicPr>
        <xdr:cNvPr id="321" name="Рисунок 320">
          <a:extLst>
            <a:ext uri="{FF2B5EF4-FFF2-40B4-BE49-F238E27FC236}">
              <a16:creationId xmlns="" xmlns:a16="http://schemas.microsoft.com/office/drawing/2014/main" id="{00000000-0008-0000-1700-00004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2563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706</xdr:row>
      <xdr:rowOff>121542</xdr:rowOff>
    </xdr:from>
    <xdr:ext cx="1908000" cy="1124116"/>
    <xdr:pic>
      <xdr:nvPicPr>
        <xdr:cNvPr id="322" name="Рисунок 321">
          <a:extLst>
            <a:ext uri="{FF2B5EF4-FFF2-40B4-BE49-F238E27FC236}">
              <a16:creationId xmlns="" xmlns:a16="http://schemas.microsoft.com/office/drawing/2014/main" id="{00000000-0008-0000-1700-00004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09245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695</xdr:row>
      <xdr:rowOff>79867</xdr:rowOff>
    </xdr:from>
    <xdr:ext cx="1908000" cy="1116692"/>
    <xdr:pic>
      <xdr:nvPicPr>
        <xdr:cNvPr id="323" name="Рисунок 322">
          <a:extLst>
            <a:ext uri="{FF2B5EF4-FFF2-40B4-BE49-F238E27FC236}">
              <a16:creationId xmlns="" xmlns:a16="http://schemas.microsoft.com/office/drawing/2014/main" id="{00000000-0008-0000-1700-00004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6477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689</xdr:row>
      <xdr:rowOff>41769</xdr:rowOff>
    </xdr:from>
    <xdr:ext cx="1908000" cy="1127750"/>
    <xdr:pic>
      <xdr:nvPicPr>
        <xdr:cNvPr id="324" name="Рисунок 323">
          <a:extLst>
            <a:ext uri="{FF2B5EF4-FFF2-40B4-BE49-F238E27FC236}">
              <a16:creationId xmlns="" xmlns:a16="http://schemas.microsoft.com/office/drawing/2014/main" id="{00000000-0008-0000-1700-00004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83678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732</xdr:row>
      <xdr:rowOff>97727</xdr:rowOff>
    </xdr:from>
    <xdr:ext cx="1908000" cy="1120442"/>
    <xdr:pic>
      <xdr:nvPicPr>
        <xdr:cNvPr id="325" name="Рисунок 324">
          <a:extLst>
            <a:ext uri="{FF2B5EF4-FFF2-40B4-BE49-F238E27FC236}">
              <a16:creationId xmlns="" xmlns:a16="http://schemas.microsoft.com/office/drawing/2014/main" id="{00000000-0008-0000-1700-00004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7925636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737</xdr:row>
      <xdr:rowOff>121542</xdr:rowOff>
    </xdr:from>
    <xdr:ext cx="1908000" cy="1124116"/>
    <xdr:pic>
      <xdr:nvPicPr>
        <xdr:cNvPr id="326" name="Рисунок 325">
          <a:extLst>
            <a:ext uri="{FF2B5EF4-FFF2-40B4-BE49-F238E27FC236}">
              <a16:creationId xmlns="" xmlns:a16="http://schemas.microsoft.com/office/drawing/2014/main" id="{00000000-0008-0000-1700-00004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9092451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726</xdr:row>
      <xdr:rowOff>79867</xdr:rowOff>
    </xdr:from>
    <xdr:ext cx="1908000" cy="1116692"/>
    <xdr:pic>
      <xdr:nvPicPr>
        <xdr:cNvPr id="327" name="Рисунок 326">
          <a:extLst>
            <a:ext uri="{FF2B5EF4-FFF2-40B4-BE49-F238E27FC236}">
              <a16:creationId xmlns="" xmlns:a16="http://schemas.microsoft.com/office/drawing/2014/main" id="{00000000-0008-0000-1700-00004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6764776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720</xdr:row>
      <xdr:rowOff>41769</xdr:rowOff>
    </xdr:from>
    <xdr:ext cx="1908000" cy="1127750"/>
    <xdr:pic>
      <xdr:nvPicPr>
        <xdr:cNvPr id="328" name="Рисунок 327">
          <a:extLst>
            <a:ext uri="{FF2B5EF4-FFF2-40B4-BE49-F238E27FC236}">
              <a16:creationId xmlns="" xmlns:a16="http://schemas.microsoft.com/office/drawing/2014/main" id="{00000000-0008-0000-1700-00004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75583678"/>
          <a:ext cx="1908000" cy="1127750"/>
        </a:xfrm>
        <a:prstGeom prst="rect">
          <a:avLst/>
        </a:prstGeom>
      </xdr:spPr>
    </xdr:pic>
    <xdr:clientData/>
  </xdr:one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56029</xdr:colOff>
      <xdr:row>15</xdr:row>
      <xdr:rowOff>78442</xdr:rowOff>
    </xdr:from>
    <xdr:to>
      <xdr:col>3</xdr:col>
      <xdr:colOff>4736029</xdr:colOff>
      <xdr:row>32</xdr:row>
      <xdr:rowOff>143472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1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3" y="3193677"/>
          <a:ext cx="4680000" cy="3303530"/>
        </a:xfrm>
        <a:prstGeom prst="rect">
          <a:avLst/>
        </a:prstGeom>
      </xdr:spPr>
    </xdr:pic>
    <xdr:clientData/>
  </xdr:twoCellAnchor>
  <xdr:twoCellAnchor editAs="oneCell">
    <xdr:from>
      <xdr:col>3</xdr:col>
      <xdr:colOff>60353</xdr:colOff>
      <xdr:row>81</xdr:row>
      <xdr:rowOff>5443</xdr:rowOff>
    </xdr:from>
    <xdr:to>
      <xdr:col>3</xdr:col>
      <xdr:colOff>4740353</xdr:colOff>
      <xdr:row>95</xdr:row>
      <xdr:rowOff>12730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18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1" y="16758237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53469</xdr:colOff>
      <xdr:row>144</xdr:row>
      <xdr:rowOff>87090</xdr:rowOff>
    </xdr:from>
    <xdr:to>
      <xdr:col>3</xdr:col>
      <xdr:colOff>4733469</xdr:colOff>
      <xdr:row>152</xdr:row>
      <xdr:rowOff>25590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18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6557" y="29222384"/>
          <a:ext cx="4680000" cy="146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57794</xdr:colOff>
      <xdr:row>175</xdr:row>
      <xdr:rowOff>158652</xdr:rowOff>
    </xdr:from>
    <xdr:to>
      <xdr:col>3</xdr:col>
      <xdr:colOff>4737794</xdr:colOff>
      <xdr:row>183</xdr:row>
      <xdr:rowOff>97152</xdr:rowOff>
    </xdr:to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18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2" y="35389946"/>
          <a:ext cx="4680000" cy="14625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95249</xdr:colOff>
      <xdr:row>5</xdr:row>
      <xdr:rowOff>76200</xdr:rowOff>
    </xdr:from>
    <xdr:to>
      <xdr:col>3</xdr:col>
      <xdr:colOff>2390774</xdr:colOff>
      <xdr:row>13</xdr:row>
      <xdr:rowOff>968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8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699" y="1971675"/>
          <a:ext cx="2295525" cy="1446552"/>
        </a:xfrm>
        <a:prstGeom prst="rect">
          <a:avLst/>
        </a:prstGeom>
      </xdr:spPr>
    </xdr:pic>
    <xdr:clientData/>
  </xdr:twoCellAnchor>
  <xdr:twoCellAnchor editAs="oneCell">
    <xdr:from>
      <xdr:col>3</xdr:col>
      <xdr:colOff>2514601</xdr:colOff>
      <xdr:row>3</xdr:row>
      <xdr:rowOff>154348</xdr:rowOff>
    </xdr:from>
    <xdr:to>
      <xdr:col>3</xdr:col>
      <xdr:colOff>4695825</xdr:colOff>
      <xdr:row>13</xdr:row>
      <xdr:rowOff>42266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18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91051" y="1668823"/>
          <a:ext cx="2181224" cy="1792918"/>
        </a:xfrm>
        <a:prstGeom prst="rect">
          <a:avLst/>
        </a:prstGeom>
      </xdr:spPr>
    </xdr:pic>
    <xdr:clientData/>
  </xdr:twoCellAnchor>
  <xdr:oneCellAnchor>
    <xdr:from>
      <xdr:col>3</xdr:col>
      <xdr:colOff>56029</xdr:colOff>
      <xdr:row>46</xdr:row>
      <xdr:rowOff>78442</xdr:rowOff>
    </xdr:from>
    <xdr:ext cx="4680000" cy="3303530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18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9" y="3878917"/>
          <a:ext cx="4680000" cy="3303530"/>
        </a:xfrm>
        <a:prstGeom prst="rect">
          <a:avLst/>
        </a:prstGeom>
      </xdr:spPr>
    </xdr:pic>
    <xdr:clientData/>
  </xdr:oneCellAnchor>
  <xdr:oneCellAnchor>
    <xdr:from>
      <xdr:col>3</xdr:col>
      <xdr:colOff>95249</xdr:colOff>
      <xdr:row>36</xdr:row>
      <xdr:rowOff>76200</xdr:rowOff>
    </xdr:from>
    <xdr:ext cx="2295525" cy="1446552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18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699" y="1971675"/>
          <a:ext cx="2295525" cy="1446552"/>
        </a:xfrm>
        <a:prstGeom prst="rect">
          <a:avLst/>
        </a:prstGeom>
      </xdr:spPr>
    </xdr:pic>
    <xdr:clientData/>
  </xdr:oneCellAnchor>
  <xdr:oneCellAnchor>
    <xdr:from>
      <xdr:col>3</xdr:col>
      <xdr:colOff>2514601</xdr:colOff>
      <xdr:row>34</xdr:row>
      <xdr:rowOff>154348</xdr:rowOff>
    </xdr:from>
    <xdr:ext cx="2181224" cy="1792918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18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91051" y="1668823"/>
          <a:ext cx="2181224" cy="1792918"/>
        </a:xfrm>
        <a:prstGeom prst="rect">
          <a:avLst/>
        </a:prstGeom>
      </xdr:spPr>
    </xdr:pic>
    <xdr:clientData/>
  </xdr:oneCellAnchor>
  <xdr:twoCellAnchor editAs="oneCell">
    <xdr:from>
      <xdr:col>3</xdr:col>
      <xdr:colOff>933449</xdr:colOff>
      <xdr:row>66</xdr:row>
      <xdr:rowOff>57148</xdr:rowOff>
    </xdr:from>
    <xdr:to>
      <xdr:col>3</xdr:col>
      <xdr:colOff>3679992</xdr:colOff>
      <xdr:row>72</xdr:row>
      <xdr:rowOff>161924</xdr:rowOff>
    </xdr:to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18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9899" y="13954123"/>
          <a:ext cx="2746543" cy="1247777"/>
        </a:xfrm>
        <a:prstGeom prst="rect">
          <a:avLst/>
        </a:prstGeom>
      </xdr:spPr>
    </xdr:pic>
    <xdr:clientData/>
  </xdr:twoCellAnchor>
  <xdr:twoCellAnchor editAs="oneCell">
    <xdr:from>
      <xdr:col>3</xdr:col>
      <xdr:colOff>861732</xdr:colOff>
      <xdr:row>73</xdr:row>
      <xdr:rowOff>34736</xdr:rowOff>
    </xdr:from>
    <xdr:to>
      <xdr:col>3</xdr:col>
      <xdr:colOff>3600398</xdr:colOff>
      <xdr:row>79</xdr:row>
      <xdr:rowOff>124137</xdr:rowOff>
    </xdr:to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18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34820" y="15263530"/>
          <a:ext cx="2738666" cy="1232400"/>
        </a:xfrm>
        <a:prstGeom prst="rect">
          <a:avLst/>
        </a:prstGeom>
      </xdr:spPr>
    </xdr:pic>
    <xdr:clientData/>
  </xdr:twoCellAnchor>
  <xdr:oneCellAnchor>
    <xdr:from>
      <xdr:col>3</xdr:col>
      <xdr:colOff>60353</xdr:colOff>
      <xdr:row>112</xdr:row>
      <xdr:rowOff>5443</xdr:rowOff>
    </xdr:from>
    <xdr:ext cx="4680000" cy="2674286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1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1" y="16758237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933449</xdr:colOff>
      <xdr:row>97</xdr:row>
      <xdr:rowOff>57148</xdr:rowOff>
    </xdr:from>
    <xdr:ext cx="2746543" cy="1247777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18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6537" y="13952442"/>
          <a:ext cx="2746543" cy="1247777"/>
        </a:xfrm>
        <a:prstGeom prst="rect">
          <a:avLst/>
        </a:prstGeom>
      </xdr:spPr>
    </xdr:pic>
    <xdr:clientData/>
  </xdr:oneCellAnchor>
  <xdr:oneCellAnchor>
    <xdr:from>
      <xdr:col>3</xdr:col>
      <xdr:colOff>861732</xdr:colOff>
      <xdr:row>104</xdr:row>
      <xdr:rowOff>34736</xdr:rowOff>
    </xdr:from>
    <xdr:ext cx="2738666" cy="1232400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18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34820" y="15263530"/>
          <a:ext cx="2738666" cy="1232400"/>
        </a:xfrm>
        <a:prstGeom prst="rect">
          <a:avLst/>
        </a:prstGeom>
      </xdr:spPr>
    </xdr:pic>
    <xdr:clientData/>
  </xdr:oneCellAnchor>
  <xdr:twoCellAnchor editAs="oneCell">
    <xdr:from>
      <xdr:col>3</xdr:col>
      <xdr:colOff>555245</xdr:colOff>
      <xdr:row>129</xdr:row>
      <xdr:rowOff>156881</xdr:rowOff>
    </xdr:from>
    <xdr:to>
      <xdr:col>3</xdr:col>
      <xdr:colOff>4157485</xdr:colOff>
      <xdr:row>136</xdr:row>
      <xdr:rowOff>49057</xdr:rowOff>
    </xdr:to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18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8333" y="26434675"/>
          <a:ext cx="3602240" cy="1225676"/>
        </a:xfrm>
        <a:prstGeom prst="rect">
          <a:avLst/>
        </a:prstGeom>
      </xdr:spPr>
    </xdr:pic>
    <xdr:clientData/>
  </xdr:twoCellAnchor>
  <xdr:twoCellAnchor editAs="oneCell">
    <xdr:from>
      <xdr:col>3</xdr:col>
      <xdr:colOff>575824</xdr:colOff>
      <xdr:row>137</xdr:row>
      <xdr:rowOff>56027</xdr:rowOff>
    </xdr:from>
    <xdr:to>
      <xdr:col>3</xdr:col>
      <xdr:colOff>4053292</xdr:colOff>
      <xdr:row>142</xdr:row>
      <xdr:rowOff>183527</xdr:rowOff>
    </xdr:to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18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8912" y="27857821"/>
          <a:ext cx="3477468" cy="1080000"/>
        </a:xfrm>
        <a:prstGeom prst="rect">
          <a:avLst/>
        </a:prstGeom>
      </xdr:spPr>
    </xdr:pic>
    <xdr:clientData/>
  </xdr:twoCellAnchor>
  <xdr:oneCellAnchor>
    <xdr:from>
      <xdr:col>3</xdr:col>
      <xdr:colOff>555245</xdr:colOff>
      <xdr:row>160</xdr:row>
      <xdr:rowOff>156881</xdr:rowOff>
    </xdr:from>
    <xdr:ext cx="3602240" cy="1225676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18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8333" y="26434675"/>
          <a:ext cx="3602240" cy="1225676"/>
        </a:xfrm>
        <a:prstGeom prst="rect">
          <a:avLst/>
        </a:prstGeom>
      </xdr:spPr>
    </xdr:pic>
    <xdr:clientData/>
  </xdr:oneCellAnchor>
  <xdr:oneCellAnchor>
    <xdr:from>
      <xdr:col>3</xdr:col>
      <xdr:colOff>575824</xdr:colOff>
      <xdr:row>168</xdr:row>
      <xdr:rowOff>56027</xdr:rowOff>
    </xdr:from>
    <xdr:ext cx="3477468" cy="1080000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18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8912" y="27857821"/>
          <a:ext cx="3477468" cy="1080000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202</xdr:row>
      <xdr:rowOff>78442</xdr:rowOff>
    </xdr:from>
    <xdr:ext cx="4680000" cy="3303530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18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17" y="3877236"/>
          <a:ext cx="4680000" cy="3303530"/>
        </a:xfrm>
        <a:prstGeom prst="rect">
          <a:avLst/>
        </a:prstGeom>
      </xdr:spPr>
    </xdr:pic>
    <xdr:clientData/>
  </xdr:oneCellAnchor>
  <xdr:oneCellAnchor>
    <xdr:from>
      <xdr:col>3</xdr:col>
      <xdr:colOff>60353</xdr:colOff>
      <xdr:row>268</xdr:row>
      <xdr:rowOff>5443</xdr:rowOff>
    </xdr:from>
    <xdr:ext cx="4680000" cy="2674286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1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1" y="16758237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53469</xdr:colOff>
      <xdr:row>331</xdr:row>
      <xdr:rowOff>87090</xdr:rowOff>
    </xdr:from>
    <xdr:ext cx="4680000" cy="1462500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1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6557" y="29222384"/>
          <a:ext cx="4680000" cy="1462500"/>
        </a:xfrm>
        <a:prstGeom prst="rect">
          <a:avLst/>
        </a:prstGeom>
      </xdr:spPr>
    </xdr:pic>
    <xdr:clientData/>
  </xdr:oneCellAnchor>
  <xdr:oneCellAnchor>
    <xdr:from>
      <xdr:col>3</xdr:col>
      <xdr:colOff>57794</xdr:colOff>
      <xdr:row>362</xdr:row>
      <xdr:rowOff>158652</xdr:rowOff>
    </xdr:from>
    <xdr:ext cx="4680000" cy="1462500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1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882" y="35389946"/>
          <a:ext cx="4680000" cy="1462500"/>
        </a:xfrm>
        <a:prstGeom prst="rect">
          <a:avLst/>
        </a:prstGeom>
      </xdr:spPr>
    </xdr:pic>
    <xdr:clientData/>
  </xdr:oneCellAnchor>
  <xdr:oneCellAnchor>
    <xdr:from>
      <xdr:col>3</xdr:col>
      <xdr:colOff>95249</xdr:colOff>
      <xdr:row>192</xdr:row>
      <xdr:rowOff>76200</xdr:rowOff>
    </xdr:from>
    <xdr:ext cx="2295525" cy="1446552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18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8337" y="1969994"/>
          <a:ext cx="2295525" cy="1446552"/>
        </a:xfrm>
        <a:prstGeom prst="rect">
          <a:avLst/>
        </a:prstGeom>
      </xdr:spPr>
    </xdr:pic>
    <xdr:clientData/>
  </xdr:oneCellAnchor>
  <xdr:oneCellAnchor>
    <xdr:from>
      <xdr:col>3</xdr:col>
      <xdr:colOff>2514601</xdr:colOff>
      <xdr:row>190</xdr:row>
      <xdr:rowOff>154348</xdr:rowOff>
    </xdr:from>
    <xdr:ext cx="2181224" cy="1792918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18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87689" y="1667142"/>
          <a:ext cx="2181224" cy="1792918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233</xdr:row>
      <xdr:rowOff>78442</xdr:rowOff>
    </xdr:from>
    <xdr:ext cx="4680000" cy="3303530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18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17" y="9973236"/>
          <a:ext cx="4680000" cy="3303530"/>
        </a:xfrm>
        <a:prstGeom prst="rect">
          <a:avLst/>
        </a:prstGeom>
      </xdr:spPr>
    </xdr:pic>
    <xdr:clientData/>
  </xdr:oneCellAnchor>
  <xdr:oneCellAnchor>
    <xdr:from>
      <xdr:col>3</xdr:col>
      <xdr:colOff>95249</xdr:colOff>
      <xdr:row>223</xdr:row>
      <xdr:rowOff>76200</xdr:rowOff>
    </xdr:from>
    <xdr:ext cx="2295525" cy="1446552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18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8337" y="8065994"/>
          <a:ext cx="2295525" cy="1446552"/>
        </a:xfrm>
        <a:prstGeom prst="rect">
          <a:avLst/>
        </a:prstGeom>
      </xdr:spPr>
    </xdr:pic>
    <xdr:clientData/>
  </xdr:oneCellAnchor>
  <xdr:oneCellAnchor>
    <xdr:from>
      <xdr:col>3</xdr:col>
      <xdr:colOff>2514601</xdr:colOff>
      <xdr:row>221</xdr:row>
      <xdr:rowOff>154348</xdr:rowOff>
    </xdr:from>
    <xdr:ext cx="2181224" cy="1792918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18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87689" y="7763142"/>
          <a:ext cx="2181224" cy="1792918"/>
        </a:xfrm>
        <a:prstGeom prst="rect">
          <a:avLst/>
        </a:prstGeom>
      </xdr:spPr>
    </xdr:pic>
    <xdr:clientData/>
  </xdr:oneCellAnchor>
  <xdr:oneCellAnchor>
    <xdr:from>
      <xdr:col>3</xdr:col>
      <xdr:colOff>933449</xdr:colOff>
      <xdr:row>253</xdr:row>
      <xdr:rowOff>57148</xdr:rowOff>
    </xdr:from>
    <xdr:ext cx="2746543" cy="1247777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18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6537" y="13952442"/>
          <a:ext cx="2746543" cy="1247777"/>
        </a:xfrm>
        <a:prstGeom prst="rect">
          <a:avLst/>
        </a:prstGeom>
      </xdr:spPr>
    </xdr:pic>
    <xdr:clientData/>
  </xdr:oneCellAnchor>
  <xdr:oneCellAnchor>
    <xdr:from>
      <xdr:col>3</xdr:col>
      <xdr:colOff>861732</xdr:colOff>
      <xdr:row>260</xdr:row>
      <xdr:rowOff>34736</xdr:rowOff>
    </xdr:from>
    <xdr:ext cx="2738666" cy="1232400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18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34820" y="15263530"/>
          <a:ext cx="2738666" cy="1232400"/>
        </a:xfrm>
        <a:prstGeom prst="rect">
          <a:avLst/>
        </a:prstGeom>
      </xdr:spPr>
    </xdr:pic>
    <xdr:clientData/>
  </xdr:oneCellAnchor>
  <xdr:oneCellAnchor>
    <xdr:from>
      <xdr:col>3</xdr:col>
      <xdr:colOff>60353</xdr:colOff>
      <xdr:row>299</xdr:row>
      <xdr:rowOff>5443</xdr:rowOff>
    </xdr:from>
    <xdr:ext cx="4680000" cy="2674286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1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441" y="22854237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933449</xdr:colOff>
      <xdr:row>284</xdr:row>
      <xdr:rowOff>57148</xdr:rowOff>
    </xdr:from>
    <xdr:ext cx="2746543" cy="1247777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18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6537" y="20048442"/>
          <a:ext cx="2746543" cy="1247777"/>
        </a:xfrm>
        <a:prstGeom prst="rect">
          <a:avLst/>
        </a:prstGeom>
      </xdr:spPr>
    </xdr:pic>
    <xdr:clientData/>
  </xdr:oneCellAnchor>
  <xdr:oneCellAnchor>
    <xdr:from>
      <xdr:col>3</xdr:col>
      <xdr:colOff>861732</xdr:colOff>
      <xdr:row>291</xdr:row>
      <xdr:rowOff>34736</xdr:rowOff>
    </xdr:from>
    <xdr:ext cx="2738666" cy="1232400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18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34820" y="21359530"/>
          <a:ext cx="2738666" cy="1232400"/>
        </a:xfrm>
        <a:prstGeom prst="rect">
          <a:avLst/>
        </a:prstGeom>
      </xdr:spPr>
    </xdr:pic>
    <xdr:clientData/>
  </xdr:oneCellAnchor>
  <xdr:oneCellAnchor>
    <xdr:from>
      <xdr:col>3</xdr:col>
      <xdr:colOff>555245</xdr:colOff>
      <xdr:row>316</xdr:row>
      <xdr:rowOff>156881</xdr:rowOff>
    </xdr:from>
    <xdr:ext cx="3602240" cy="1225676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18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8333" y="26434675"/>
          <a:ext cx="3602240" cy="1225676"/>
        </a:xfrm>
        <a:prstGeom prst="rect">
          <a:avLst/>
        </a:prstGeom>
      </xdr:spPr>
    </xdr:pic>
    <xdr:clientData/>
  </xdr:oneCellAnchor>
  <xdr:oneCellAnchor>
    <xdr:from>
      <xdr:col>3</xdr:col>
      <xdr:colOff>575824</xdr:colOff>
      <xdr:row>324</xdr:row>
      <xdr:rowOff>56027</xdr:rowOff>
    </xdr:from>
    <xdr:ext cx="3477468" cy="1080000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18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8912" y="27857821"/>
          <a:ext cx="3477468" cy="1080000"/>
        </a:xfrm>
        <a:prstGeom prst="rect">
          <a:avLst/>
        </a:prstGeom>
      </xdr:spPr>
    </xdr:pic>
    <xdr:clientData/>
  </xdr:oneCellAnchor>
  <xdr:oneCellAnchor>
    <xdr:from>
      <xdr:col>3</xdr:col>
      <xdr:colOff>555245</xdr:colOff>
      <xdr:row>347</xdr:row>
      <xdr:rowOff>156881</xdr:rowOff>
    </xdr:from>
    <xdr:ext cx="3602240" cy="1225676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18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8333" y="32530675"/>
          <a:ext cx="3602240" cy="1225676"/>
        </a:xfrm>
        <a:prstGeom prst="rect">
          <a:avLst/>
        </a:prstGeom>
      </xdr:spPr>
    </xdr:pic>
    <xdr:clientData/>
  </xdr:oneCellAnchor>
  <xdr:oneCellAnchor>
    <xdr:from>
      <xdr:col>3</xdr:col>
      <xdr:colOff>575824</xdr:colOff>
      <xdr:row>355</xdr:row>
      <xdr:rowOff>56027</xdr:rowOff>
    </xdr:from>
    <xdr:ext cx="3477468" cy="1080000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18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8912" y="33953821"/>
          <a:ext cx="3477468" cy="1080000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15</xdr:row>
      <xdr:rowOff>56030</xdr:rowOff>
    </xdr:from>
    <xdr:ext cx="1914037" cy="1157325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18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650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46</xdr:row>
      <xdr:rowOff>56030</xdr:rowOff>
    </xdr:from>
    <xdr:ext cx="1914037" cy="1157325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18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77</xdr:row>
      <xdr:rowOff>56030</xdr:rowOff>
    </xdr:from>
    <xdr:ext cx="1914037" cy="1157325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18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108</xdr:row>
      <xdr:rowOff>56030</xdr:rowOff>
    </xdr:from>
    <xdr:ext cx="1914037" cy="1157325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18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139</xdr:row>
      <xdr:rowOff>56030</xdr:rowOff>
    </xdr:from>
    <xdr:ext cx="1914037" cy="1157325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18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170</xdr:row>
      <xdr:rowOff>56030</xdr:rowOff>
    </xdr:from>
    <xdr:ext cx="1914037" cy="1157325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18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6441" y="3854824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50" name="Стрелка: пятиугольник 149">
          <a:hlinkClick xmlns:r="http://schemas.openxmlformats.org/officeDocument/2006/relationships" r:id="rId12"/>
          <a:extLst>
            <a:ext uri="{FF2B5EF4-FFF2-40B4-BE49-F238E27FC236}">
              <a16:creationId xmlns="" xmlns:a16="http://schemas.microsoft.com/office/drawing/2014/main" id="{00000000-0008-0000-1800-000096000000}"/>
            </a:ext>
          </a:extLst>
        </xdr:cNvPr>
        <xdr:cNvSpPr/>
      </xdr:nvSpPr>
      <xdr:spPr>
        <a:xfrm flipH="1">
          <a:off x="17515606" y="38101"/>
          <a:ext cx="2245304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80479</xdr:colOff>
      <xdr:row>205</xdr:row>
      <xdr:rowOff>97727</xdr:rowOff>
    </xdr:from>
    <xdr:ext cx="1908000" cy="1120442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18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44992027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210</xdr:row>
      <xdr:rowOff>121542</xdr:rowOff>
    </xdr:from>
    <xdr:ext cx="1908000" cy="1124116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18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46158842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199</xdr:row>
      <xdr:rowOff>79867</xdr:rowOff>
    </xdr:from>
    <xdr:ext cx="1908000" cy="1116692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18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43831167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193</xdr:row>
      <xdr:rowOff>41769</xdr:rowOff>
    </xdr:from>
    <xdr:ext cx="1908000" cy="1127750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18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142650069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236</xdr:row>
      <xdr:rowOff>97727</xdr:rowOff>
    </xdr:from>
    <xdr:ext cx="1908000" cy="1120442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18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1401591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241</xdr:row>
      <xdr:rowOff>121542</xdr:rowOff>
    </xdr:from>
    <xdr:ext cx="1908000" cy="1124116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18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2568406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230</xdr:row>
      <xdr:rowOff>79867</xdr:rowOff>
    </xdr:from>
    <xdr:ext cx="1908000" cy="1116692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18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0240731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224</xdr:row>
      <xdr:rowOff>41769</xdr:rowOff>
    </xdr:from>
    <xdr:ext cx="1908000" cy="1127750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18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39059633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267</xdr:row>
      <xdr:rowOff>97727</xdr:rowOff>
    </xdr:from>
    <xdr:ext cx="1908000" cy="1120442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18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1401591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272</xdr:row>
      <xdr:rowOff>121542</xdr:rowOff>
    </xdr:from>
    <xdr:ext cx="1908000" cy="1124116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18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2568406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261</xdr:row>
      <xdr:rowOff>79867</xdr:rowOff>
    </xdr:from>
    <xdr:ext cx="1908000" cy="1116692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18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0240731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255</xdr:row>
      <xdr:rowOff>41769</xdr:rowOff>
    </xdr:from>
    <xdr:ext cx="1908000" cy="1127750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18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39059633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298</xdr:row>
      <xdr:rowOff>97727</xdr:rowOff>
    </xdr:from>
    <xdr:ext cx="1908000" cy="1120442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18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1401591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303</xdr:row>
      <xdr:rowOff>121542</xdr:rowOff>
    </xdr:from>
    <xdr:ext cx="1908000" cy="1124116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18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2568406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292</xdr:row>
      <xdr:rowOff>79867</xdr:rowOff>
    </xdr:from>
    <xdr:ext cx="1908000" cy="1116692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18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0240731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286</xdr:row>
      <xdr:rowOff>41769</xdr:rowOff>
    </xdr:from>
    <xdr:ext cx="1908000" cy="1127750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18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39059633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329</xdr:row>
      <xdr:rowOff>97727</xdr:rowOff>
    </xdr:from>
    <xdr:ext cx="1908000" cy="1120442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1800-00009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1401591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334</xdr:row>
      <xdr:rowOff>121542</xdr:rowOff>
    </xdr:from>
    <xdr:ext cx="1908000" cy="1124116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18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2568406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323</xdr:row>
      <xdr:rowOff>79867</xdr:rowOff>
    </xdr:from>
    <xdr:ext cx="1908000" cy="1116692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18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0240731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317</xdr:row>
      <xdr:rowOff>41769</xdr:rowOff>
    </xdr:from>
    <xdr:ext cx="1908000" cy="1127750"/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18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39059633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360</xdr:row>
      <xdr:rowOff>97727</xdr:rowOff>
    </xdr:from>
    <xdr:ext cx="1908000" cy="1120442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1800-0000A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1401591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365</xdr:row>
      <xdr:rowOff>121542</xdr:rowOff>
    </xdr:from>
    <xdr:ext cx="1908000" cy="1124116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1800-0000A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2568406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354</xdr:row>
      <xdr:rowOff>79867</xdr:rowOff>
    </xdr:from>
    <xdr:ext cx="1908000" cy="1116692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18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40240731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348</xdr:row>
      <xdr:rowOff>41769</xdr:rowOff>
    </xdr:from>
    <xdr:ext cx="1908000" cy="1127750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18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39059633"/>
          <a:ext cx="1908000" cy="1127750"/>
        </a:xfrm>
        <a:prstGeom prst="rect">
          <a:avLst/>
        </a:prstGeom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56027</xdr:colOff>
      <xdr:row>12</xdr:row>
      <xdr:rowOff>181535</xdr:rowOff>
    </xdr:from>
    <xdr:to>
      <xdr:col>3</xdr:col>
      <xdr:colOff>4736027</xdr:colOff>
      <xdr:row>32</xdr:row>
      <xdr:rowOff>115535</xdr:rowOff>
    </xdr:to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19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7" y="3410510"/>
          <a:ext cx="4680000" cy="3744000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15</xdr:row>
      <xdr:rowOff>23773</xdr:rowOff>
    </xdr:from>
    <xdr:ext cx="1914037" cy="1157325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19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24248"/>
          <a:ext cx="1914037" cy="1157325"/>
        </a:xfrm>
        <a:prstGeom prst="rect">
          <a:avLst/>
        </a:prstGeom>
      </xdr:spPr>
    </xdr:pic>
    <xdr:clientData/>
  </xdr:oneCellAnchor>
  <xdr:twoCellAnchor editAs="oneCell">
    <xdr:from>
      <xdr:col>3</xdr:col>
      <xdr:colOff>47625</xdr:colOff>
      <xdr:row>4</xdr:row>
      <xdr:rowOff>0</xdr:rowOff>
    </xdr:from>
    <xdr:to>
      <xdr:col>3</xdr:col>
      <xdr:colOff>2409825</xdr:colOff>
      <xdr:row>11</xdr:row>
      <xdr:rowOff>24054</xdr:rowOff>
    </xdr:to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19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4075" y="1704975"/>
          <a:ext cx="2362200" cy="1357554"/>
        </a:xfrm>
        <a:prstGeom prst="rect">
          <a:avLst/>
        </a:prstGeom>
      </xdr:spPr>
    </xdr:pic>
    <xdr:clientData/>
  </xdr:twoCellAnchor>
  <xdr:twoCellAnchor editAs="oneCell">
    <xdr:from>
      <xdr:col>3</xdr:col>
      <xdr:colOff>2362197</xdr:colOff>
      <xdr:row>4</xdr:row>
      <xdr:rowOff>104775</xdr:rowOff>
    </xdr:from>
    <xdr:to>
      <xdr:col>3</xdr:col>
      <xdr:colOff>4676774</xdr:colOff>
      <xdr:row>10</xdr:row>
      <xdr:rowOff>109615</xdr:rowOff>
    </xdr:to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19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438647" y="1809750"/>
          <a:ext cx="2314577" cy="1147840"/>
        </a:xfrm>
        <a:prstGeom prst="rect">
          <a:avLst/>
        </a:prstGeom>
      </xdr:spPr>
    </xdr:pic>
    <xdr:clientData/>
  </xdr:twoCellAnchor>
  <xdr:oneCellAnchor>
    <xdr:from>
      <xdr:col>3</xdr:col>
      <xdr:colOff>56027</xdr:colOff>
      <xdr:row>42</xdr:row>
      <xdr:rowOff>181535</xdr:rowOff>
    </xdr:from>
    <xdr:ext cx="4680000" cy="3744000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19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7" y="3410510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34</xdr:row>
      <xdr:rowOff>0</xdr:rowOff>
    </xdr:from>
    <xdr:ext cx="2362200" cy="1357554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19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4075" y="1704975"/>
          <a:ext cx="2362200" cy="1357554"/>
        </a:xfrm>
        <a:prstGeom prst="rect">
          <a:avLst/>
        </a:prstGeom>
      </xdr:spPr>
    </xdr:pic>
    <xdr:clientData/>
  </xdr:oneCellAnchor>
  <xdr:oneCellAnchor>
    <xdr:from>
      <xdr:col>3</xdr:col>
      <xdr:colOff>2362197</xdr:colOff>
      <xdr:row>34</xdr:row>
      <xdr:rowOff>104775</xdr:rowOff>
    </xdr:from>
    <xdr:ext cx="2314577" cy="1147840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19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438647" y="1809750"/>
          <a:ext cx="2314577" cy="1147840"/>
        </a:xfrm>
        <a:prstGeom prst="rect">
          <a:avLst/>
        </a:prstGeom>
      </xdr:spPr>
    </xdr:pic>
    <xdr:clientData/>
  </xdr:oneCellAnchor>
  <xdr:twoCellAnchor editAs="oneCell">
    <xdr:from>
      <xdr:col>3</xdr:col>
      <xdr:colOff>47625</xdr:colOff>
      <xdr:row>76</xdr:row>
      <xdr:rowOff>69876</xdr:rowOff>
    </xdr:from>
    <xdr:to>
      <xdr:col>3</xdr:col>
      <xdr:colOff>4727625</xdr:colOff>
      <xdr:row>90</xdr:row>
      <xdr:rowOff>77162</xdr:rowOff>
    </xdr:to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19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075" y="15490851"/>
          <a:ext cx="4680000" cy="2674286"/>
        </a:xfrm>
        <a:prstGeom prst="rect">
          <a:avLst/>
        </a:prstGeom>
      </xdr:spPr>
    </xdr:pic>
    <xdr:clientData/>
  </xdr:twoCellAnchor>
  <xdr:twoCellAnchor editAs="oneCell">
    <xdr:from>
      <xdr:col>3</xdr:col>
      <xdr:colOff>930247</xdr:colOff>
      <xdr:row>70</xdr:row>
      <xdr:rowOff>123825</xdr:rowOff>
    </xdr:from>
    <xdr:to>
      <xdr:col>3</xdr:col>
      <xdr:colOff>3882997</xdr:colOff>
      <xdr:row>76</xdr:row>
      <xdr:rowOff>3024</xdr:rowOff>
    </xdr:to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19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06697" y="14401800"/>
          <a:ext cx="2952750" cy="1022199"/>
        </a:xfrm>
        <a:prstGeom prst="rect">
          <a:avLst/>
        </a:prstGeom>
      </xdr:spPr>
    </xdr:pic>
    <xdr:clientData/>
  </xdr:twoCellAnchor>
  <xdr:twoCellAnchor editAs="oneCell">
    <xdr:from>
      <xdr:col>3</xdr:col>
      <xdr:colOff>930246</xdr:colOff>
      <xdr:row>63</xdr:row>
      <xdr:rowOff>161925</xdr:rowOff>
    </xdr:from>
    <xdr:to>
      <xdr:col>3</xdr:col>
      <xdr:colOff>3893967</xdr:colOff>
      <xdr:row>69</xdr:row>
      <xdr:rowOff>98925</xdr:rowOff>
    </xdr:to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19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6696" y="13106400"/>
          <a:ext cx="2963721" cy="1080000"/>
        </a:xfrm>
        <a:prstGeom prst="rect">
          <a:avLst/>
        </a:prstGeom>
      </xdr:spPr>
    </xdr:pic>
    <xdr:clientData/>
  </xdr:twoCellAnchor>
  <xdr:oneCellAnchor>
    <xdr:from>
      <xdr:col>3</xdr:col>
      <xdr:colOff>47625</xdr:colOff>
      <xdr:row>106</xdr:row>
      <xdr:rowOff>69876</xdr:rowOff>
    </xdr:from>
    <xdr:ext cx="4680000" cy="2674286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19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075" y="15490851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930247</xdr:colOff>
      <xdr:row>100</xdr:row>
      <xdr:rowOff>123825</xdr:rowOff>
    </xdr:from>
    <xdr:ext cx="2952750" cy="1022199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19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06697" y="14401800"/>
          <a:ext cx="2952750" cy="1022199"/>
        </a:xfrm>
        <a:prstGeom prst="rect">
          <a:avLst/>
        </a:prstGeom>
      </xdr:spPr>
    </xdr:pic>
    <xdr:clientData/>
  </xdr:oneCellAnchor>
  <xdr:oneCellAnchor>
    <xdr:from>
      <xdr:col>3</xdr:col>
      <xdr:colOff>930246</xdr:colOff>
      <xdr:row>93</xdr:row>
      <xdr:rowOff>161925</xdr:rowOff>
    </xdr:from>
    <xdr:ext cx="2963721" cy="1080000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19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6696" y="13106400"/>
          <a:ext cx="2963721" cy="108000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136</xdr:row>
      <xdr:rowOff>69876</xdr:rowOff>
    </xdr:from>
    <xdr:ext cx="4680000" cy="2674286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19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075" y="21205851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930247</xdr:colOff>
      <xdr:row>130</xdr:row>
      <xdr:rowOff>123825</xdr:rowOff>
    </xdr:from>
    <xdr:ext cx="2952750" cy="1022199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19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06697" y="20116800"/>
          <a:ext cx="2952750" cy="1022199"/>
        </a:xfrm>
        <a:prstGeom prst="rect">
          <a:avLst/>
        </a:prstGeom>
      </xdr:spPr>
    </xdr:pic>
    <xdr:clientData/>
  </xdr:oneCellAnchor>
  <xdr:oneCellAnchor>
    <xdr:from>
      <xdr:col>3</xdr:col>
      <xdr:colOff>930246</xdr:colOff>
      <xdr:row>123</xdr:row>
      <xdr:rowOff>161925</xdr:rowOff>
    </xdr:from>
    <xdr:ext cx="2963721" cy="1080000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19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6696" y="18821400"/>
          <a:ext cx="2963721" cy="1080000"/>
        </a:xfrm>
        <a:prstGeom prst="rect">
          <a:avLst/>
        </a:prstGeom>
      </xdr:spPr>
    </xdr:pic>
    <xdr:clientData/>
  </xdr:oneCellAnchor>
  <xdr:twoCellAnchor editAs="oneCell">
    <xdr:from>
      <xdr:col>3</xdr:col>
      <xdr:colOff>57150</xdr:colOff>
      <xdr:row>229</xdr:row>
      <xdr:rowOff>18732</xdr:rowOff>
    </xdr:from>
    <xdr:to>
      <xdr:col>3</xdr:col>
      <xdr:colOff>4737150</xdr:colOff>
      <xdr:row>237</xdr:row>
      <xdr:rowOff>108525</xdr:rowOff>
    </xdr:to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19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0" y="44586207"/>
          <a:ext cx="4680000" cy="1613793"/>
        </a:xfrm>
        <a:prstGeom prst="rect">
          <a:avLst/>
        </a:prstGeom>
      </xdr:spPr>
    </xdr:pic>
    <xdr:clientData/>
  </xdr:twoCellAnchor>
  <xdr:twoCellAnchor editAs="oneCell">
    <xdr:from>
      <xdr:col>3</xdr:col>
      <xdr:colOff>819769</xdr:colOff>
      <xdr:row>222</xdr:row>
      <xdr:rowOff>66115</xdr:rowOff>
    </xdr:from>
    <xdr:to>
      <xdr:col>3</xdr:col>
      <xdr:colOff>3921682</xdr:colOff>
      <xdr:row>227</xdr:row>
      <xdr:rowOff>13615</xdr:rowOff>
    </xdr:to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19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896219" y="43300090"/>
          <a:ext cx="3101913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832918</xdr:colOff>
      <xdr:row>216</xdr:row>
      <xdr:rowOff>133350</xdr:rowOff>
    </xdr:from>
    <xdr:to>
      <xdr:col>3</xdr:col>
      <xdr:colOff>3905368</xdr:colOff>
      <xdr:row>221</xdr:row>
      <xdr:rowOff>114467</xdr:rowOff>
    </xdr:to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19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09368" y="42224325"/>
          <a:ext cx="3072450" cy="933617"/>
        </a:xfrm>
        <a:prstGeom prst="rect">
          <a:avLst/>
        </a:prstGeom>
      </xdr:spPr>
    </xdr:pic>
    <xdr:clientData/>
  </xdr:twoCellAnchor>
  <xdr:twoCellAnchor editAs="oneCell">
    <xdr:from>
      <xdr:col>3</xdr:col>
      <xdr:colOff>51630</xdr:colOff>
      <xdr:row>259</xdr:row>
      <xdr:rowOff>50922</xdr:rowOff>
    </xdr:from>
    <xdr:to>
      <xdr:col>3</xdr:col>
      <xdr:colOff>4731630</xdr:colOff>
      <xdr:row>268</xdr:row>
      <xdr:rowOff>38240</xdr:rowOff>
    </xdr:to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19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080" y="50333397"/>
          <a:ext cx="4680000" cy="1701818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289</xdr:row>
      <xdr:rowOff>155049</xdr:rowOff>
    </xdr:from>
    <xdr:to>
      <xdr:col>3</xdr:col>
      <xdr:colOff>4727625</xdr:colOff>
      <xdr:row>298</xdr:row>
      <xdr:rowOff>142367</xdr:rowOff>
    </xdr:to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19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075" y="56152524"/>
          <a:ext cx="4680000" cy="1701818"/>
        </a:xfrm>
        <a:prstGeom prst="rect">
          <a:avLst/>
        </a:prstGeom>
      </xdr:spPr>
    </xdr:pic>
    <xdr:clientData/>
  </xdr:twoCellAnchor>
  <xdr:twoCellAnchor editAs="oneCell">
    <xdr:from>
      <xdr:col>3</xdr:col>
      <xdr:colOff>315444</xdr:colOff>
      <xdr:row>252</xdr:row>
      <xdr:rowOff>4333</xdr:rowOff>
    </xdr:from>
    <xdr:to>
      <xdr:col>3</xdr:col>
      <xdr:colOff>4551267</xdr:colOff>
      <xdr:row>257</xdr:row>
      <xdr:rowOff>119581</xdr:rowOff>
    </xdr:to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19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1894" y="48953308"/>
          <a:ext cx="4235823" cy="1067748"/>
        </a:xfrm>
        <a:prstGeom prst="rect">
          <a:avLst/>
        </a:prstGeom>
      </xdr:spPr>
    </xdr:pic>
    <xdr:clientData/>
  </xdr:twoCellAnchor>
  <xdr:twoCellAnchor editAs="oneCell">
    <xdr:from>
      <xdr:col>3</xdr:col>
      <xdr:colOff>337859</xdr:colOff>
      <xdr:row>245</xdr:row>
      <xdr:rowOff>66675</xdr:rowOff>
    </xdr:from>
    <xdr:to>
      <xdr:col>3</xdr:col>
      <xdr:colOff>4447337</xdr:colOff>
      <xdr:row>251</xdr:row>
      <xdr:rowOff>19773</xdr:rowOff>
    </xdr:to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1900-0000B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4309" y="47682150"/>
          <a:ext cx="4109478" cy="1096098"/>
        </a:xfrm>
        <a:prstGeom prst="rect">
          <a:avLst/>
        </a:prstGeom>
      </xdr:spPr>
    </xdr:pic>
    <xdr:clientData/>
  </xdr:twoCellAnchor>
  <xdr:oneCellAnchor>
    <xdr:from>
      <xdr:col>3</xdr:col>
      <xdr:colOff>315444</xdr:colOff>
      <xdr:row>281</xdr:row>
      <xdr:rowOff>175783</xdr:rowOff>
    </xdr:from>
    <xdr:ext cx="4235823" cy="1067748"/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1900-0000B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1894" y="54649258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337859</xdr:colOff>
      <xdr:row>275</xdr:row>
      <xdr:rowOff>47625</xdr:rowOff>
    </xdr:from>
    <xdr:ext cx="4109478" cy="1096098"/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1900-0000B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4309" y="53378100"/>
          <a:ext cx="4109478" cy="1096098"/>
        </a:xfrm>
        <a:prstGeom prst="rect">
          <a:avLst/>
        </a:prstGeom>
      </xdr:spPr>
    </xdr:pic>
    <xdr:clientData/>
  </xdr:oneCellAnchor>
  <xdr:oneCellAnchor>
    <xdr:from>
      <xdr:col>3</xdr:col>
      <xdr:colOff>51630</xdr:colOff>
      <xdr:row>169</xdr:row>
      <xdr:rowOff>50922</xdr:rowOff>
    </xdr:from>
    <xdr:ext cx="4680000" cy="1701818"/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19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080" y="50333397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199</xdr:row>
      <xdr:rowOff>155049</xdr:rowOff>
    </xdr:from>
    <xdr:ext cx="4680000" cy="1701818"/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19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075" y="56152524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315444</xdr:colOff>
      <xdr:row>162</xdr:row>
      <xdr:rowOff>4333</xdr:rowOff>
    </xdr:from>
    <xdr:ext cx="4235823" cy="1067748"/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00000000-0008-0000-19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1894" y="48953308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337859</xdr:colOff>
      <xdr:row>155</xdr:row>
      <xdr:rowOff>66675</xdr:rowOff>
    </xdr:from>
    <xdr:ext cx="4109478" cy="1096098"/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0000000-0008-0000-1900-0000B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4309" y="47682150"/>
          <a:ext cx="4109478" cy="1096098"/>
        </a:xfrm>
        <a:prstGeom prst="rect">
          <a:avLst/>
        </a:prstGeom>
      </xdr:spPr>
    </xdr:pic>
    <xdr:clientData/>
  </xdr:oneCellAnchor>
  <xdr:oneCellAnchor>
    <xdr:from>
      <xdr:col>3</xdr:col>
      <xdr:colOff>315444</xdr:colOff>
      <xdr:row>191</xdr:row>
      <xdr:rowOff>175783</xdr:rowOff>
    </xdr:from>
    <xdr:ext cx="4235823" cy="1067748"/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1900-0000B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1894" y="54649258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337859</xdr:colOff>
      <xdr:row>185</xdr:row>
      <xdr:rowOff>47625</xdr:rowOff>
    </xdr:from>
    <xdr:ext cx="4109478" cy="1096098"/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1900-0000B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4309" y="53378100"/>
          <a:ext cx="4109478" cy="1096098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45</xdr:row>
      <xdr:rowOff>23773</xdr:rowOff>
    </xdr:from>
    <xdr:ext cx="1914037" cy="1157325"/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19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2424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75</xdr:row>
      <xdr:rowOff>23773</xdr:rowOff>
    </xdr:from>
    <xdr:ext cx="1914037" cy="1157325"/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19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2424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105</xdr:row>
      <xdr:rowOff>23773</xdr:rowOff>
    </xdr:from>
    <xdr:ext cx="1914037" cy="1157325"/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19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2424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135</xdr:row>
      <xdr:rowOff>23773</xdr:rowOff>
    </xdr:from>
    <xdr:ext cx="1914037" cy="1157325"/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00000000-0008-0000-19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2424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165</xdr:row>
      <xdr:rowOff>23773</xdr:rowOff>
    </xdr:from>
    <xdr:ext cx="1914037" cy="1157325"/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19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2424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195</xdr:row>
      <xdr:rowOff>23773</xdr:rowOff>
    </xdr:from>
    <xdr:ext cx="1914037" cy="1157325"/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19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2424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225</xdr:row>
      <xdr:rowOff>23773</xdr:rowOff>
    </xdr:from>
    <xdr:ext cx="1914037" cy="1157325"/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00000000-0008-0000-19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2424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255</xdr:row>
      <xdr:rowOff>23773</xdr:rowOff>
    </xdr:from>
    <xdr:ext cx="1914037" cy="1157325"/>
    <xdr:pic>
      <xdr:nvPicPr>
        <xdr:cNvPr id="196" name="Рисунок 195">
          <a:extLst>
            <a:ext uri="{FF2B5EF4-FFF2-40B4-BE49-F238E27FC236}">
              <a16:creationId xmlns="" xmlns:a16="http://schemas.microsoft.com/office/drawing/2014/main" id="{00000000-0008-0000-19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2424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285</xdr:row>
      <xdr:rowOff>23773</xdr:rowOff>
    </xdr:from>
    <xdr:ext cx="1914037" cy="1157325"/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19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82424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56027</xdr:colOff>
      <xdr:row>313</xdr:row>
      <xdr:rowOff>181535</xdr:rowOff>
    </xdr:from>
    <xdr:ext cx="4680000" cy="3744000"/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00000000-0008-0000-19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7" y="3410510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305</xdr:row>
      <xdr:rowOff>0</xdr:rowOff>
    </xdr:from>
    <xdr:ext cx="2362200" cy="1357554"/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00000000-0008-0000-1900-0000C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4075" y="1704975"/>
          <a:ext cx="2362200" cy="1357554"/>
        </a:xfrm>
        <a:prstGeom prst="rect">
          <a:avLst/>
        </a:prstGeom>
      </xdr:spPr>
    </xdr:pic>
    <xdr:clientData/>
  </xdr:oneCellAnchor>
  <xdr:oneCellAnchor>
    <xdr:from>
      <xdr:col>3</xdr:col>
      <xdr:colOff>2362197</xdr:colOff>
      <xdr:row>305</xdr:row>
      <xdr:rowOff>104775</xdr:rowOff>
    </xdr:from>
    <xdr:ext cx="2314577" cy="1147840"/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1900-0000C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438647" y="1809750"/>
          <a:ext cx="2314577" cy="1147840"/>
        </a:xfrm>
        <a:prstGeom prst="rect">
          <a:avLst/>
        </a:prstGeom>
      </xdr:spPr>
    </xdr:pic>
    <xdr:clientData/>
  </xdr:oneCellAnchor>
  <xdr:oneCellAnchor>
    <xdr:from>
      <xdr:col>3</xdr:col>
      <xdr:colOff>56027</xdr:colOff>
      <xdr:row>343</xdr:row>
      <xdr:rowOff>181535</xdr:rowOff>
    </xdr:from>
    <xdr:ext cx="4680000" cy="3744000"/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19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2477" y="9125510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335</xdr:row>
      <xdr:rowOff>0</xdr:rowOff>
    </xdr:from>
    <xdr:ext cx="2362200" cy="1357554"/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00000000-0008-0000-1900-0000C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4075" y="7419975"/>
          <a:ext cx="2362200" cy="1357554"/>
        </a:xfrm>
        <a:prstGeom prst="rect">
          <a:avLst/>
        </a:prstGeom>
      </xdr:spPr>
    </xdr:pic>
    <xdr:clientData/>
  </xdr:oneCellAnchor>
  <xdr:oneCellAnchor>
    <xdr:from>
      <xdr:col>3</xdr:col>
      <xdr:colOff>2362197</xdr:colOff>
      <xdr:row>335</xdr:row>
      <xdr:rowOff>104775</xdr:rowOff>
    </xdr:from>
    <xdr:ext cx="2314577" cy="1147840"/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1900-0000C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438647" y="7524750"/>
          <a:ext cx="2314577" cy="114784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377</xdr:row>
      <xdr:rowOff>69876</xdr:rowOff>
    </xdr:from>
    <xdr:ext cx="4680000" cy="2674286"/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00000000-0008-0000-19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075" y="15490851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930247</xdr:colOff>
      <xdr:row>371</xdr:row>
      <xdr:rowOff>123825</xdr:rowOff>
    </xdr:from>
    <xdr:ext cx="2952750" cy="1022199"/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19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06697" y="14401800"/>
          <a:ext cx="2952750" cy="1022199"/>
        </a:xfrm>
        <a:prstGeom prst="rect">
          <a:avLst/>
        </a:prstGeom>
      </xdr:spPr>
    </xdr:pic>
    <xdr:clientData/>
  </xdr:oneCellAnchor>
  <xdr:oneCellAnchor>
    <xdr:from>
      <xdr:col>3</xdr:col>
      <xdr:colOff>930246</xdr:colOff>
      <xdr:row>364</xdr:row>
      <xdr:rowOff>161925</xdr:rowOff>
    </xdr:from>
    <xdr:ext cx="2963721" cy="1080000"/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19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6696" y="13106400"/>
          <a:ext cx="2963721" cy="108000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407</xdr:row>
      <xdr:rowOff>69876</xdr:rowOff>
    </xdr:from>
    <xdr:ext cx="4680000" cy="2674286"/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0000000-0008-0000-19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075" y="21205851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930247</xdr:colOff>
      <xdr:row>401</xdr:row>
      <xdr:rowOff>123825</xdr:rowOff>
    </xdr:from>
    <xdr:ext cx="2952750" cy="1022199"/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00000000-0008-0000-1900-0000D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06697" y="20116800"/>
          <a:ext cx="2952750" cy="1022199"/>
        </a:xfrm>
        <a:prstGeom prst="rect">
          <a:avLst/>
        </a:prstGeom>
      </xdr:spPr>
    </xdr:pic>
    <xdr:clientData/>
  </xdr:oneCellAnchor>
  <xdr:oneCellAnchor>
    <xdr:from>
      <xdr:col>3</xdr:col>
      <xdr:colOff>930246</xdr:colOff>
      <xdr:row>394</xdr:row>
      <xdr:rowOff>161925</xdr:rowOff>
    </xdr:from>
    <xdr:ext cx="2963721" cy="1080000"/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1900-0000D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6696" y="18821400"/>
          <a:ext cx="2963721" cy="108000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437</xdr:row>
      <xdr:rowOff>69876</xdr:rowOff>
    </xdr:from>
    <xdr:ext cx="4680000" cy="2674286"/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19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075" y="26920851"/>
          <a:ext cx="4680000" cy="2674286"/>
        </a:xfrm>
        <a:prstGeom prst="rect">
          <a:avLst/>
        </a:prstGeom>
      </xdr:spPr>
    </xdr:pic>
    <xdr:clientData/>
  </xdr:oneCellAnchor>
  <xdr:oneCellAnchor>
    <xdr:from>
      <xdr:col>3</xdr:col>
      <xdr:colOff>930247</xdr:colOff>
      <xdr:row>431</xdr:row>
      <xdr:rowOff>123825</xdr:rowOff>
    </xdr:from>
    <xdr:ext cx="2952750" cy="1022199"/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1900-0000D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006697" y="25831800"/>
          <a:ext cx="2952750" cy="1022199"/>
        </a:xfrm>
        <a:prstGeom prst="rect">
          <a:avLst/>
        </a:prstGeom>
      </xdr:spPr>
    </xdr:pic>
    <xdr:clientData/>
  </xdr:oneCellAnchor>
  <xdr:oneCellAnchor>
    <xdr:from>
      <xdr:col>3</xdr:col>
      <xdr:colOff>930246</xdr:colOff>
      <xdr:row>424</xdr:row>
      <xdr:rowOff>161925</xdr:rowOff>
    </xdr:from>
    <xdr:ext cx="2963721" cy="1080000"/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19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6696" y="24536400"/>
          <a:ext cx="2963721" cy="1080000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530</xdr:row>
      <xdr:rowOff>18732</xdr:rowOff>
    </xdr:from>
    <xdr:ext cx="4680000" cy="1613793"/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19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0" y="44586207"/>
          <a:ext cx="4680000" cy="1613793"/>
        </a:xfrm>
        <a:prstGeom prst="rect">
          <a:avLst/>
        </a:prstGeom>
      </xdr:spPr>
    </xdr:pic>
    <xdr:clientData/>
  </xdr:oneCellAnchor>
  <xdr:oneCellAnchor>
    <xdr:from>
      <xdr:col>3</xdr:col>
      <xdr:colOff>819769</xdr:colOff>
      <xdr:row>523</xdr:row>
      <xdr:rowOff>66115</xdr:rowOff>
    </xdr:from>
    <xdr:ext cx="3101913" cy="900000"/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1900-0000D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896219" y="43300090"/>
          <a:ext cx="3101913" cy="900000"/>
        </a:xfrm>
        <a:prstGeom prst="rect">
          <a:avLst/>
        </a:prstGeom>
      </xdr:spPr>
    </xdr:pic>
    <xdr:clientData/>
  </xdr:oneCellAnchor>
  <xdr:oneCellAnchor>
    <xdr:from>
      <xdr:col>3</xdr:col>
      <xdr:colOff>832918</xdr:colOff>
      <xdr:row>517</xdr:row>
      <xdr:rowOff>133350</xdr:rowOff>
    </xdr:from>
    <xdr:ext cx="3072450" cy="933617"/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00000000-0008-0000-1900-0000D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09368" y="42224325"/>
          <a:ext cx="3072450" cy="933617"/>
        </a:xfrm>
        <a:prstGeom prst="rect">
          <a:avLst/>
        </a:prstGeom>
      </xdr:spPr>
    </xdr:pic>
    <xdr:clientData/>
  </xdr:oneCellAnchor>
  <xdr:oneCellAnchor>
    <xdr:from>
      <xdr:col>3</xdr:col>
      <xdr:colOff>51630</xdr:colOff>
      <xdr:row>560</xdr:row>
      <xdr:rowOff>50922</xdr:rowOff>
    </xdr:from>
    <xdr:ext cx="4680000" cy="1701818"/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19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080" y="50333397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590</xdr:row>
      <xdr:rowOff>155049</xdr:rowOff>
    </xdr:from>
    <xdr:ext cx="4680000" cy="1701818"/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19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075" y="56152524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315444</xdr:colOff>
      <xdr:row>553</xdr:row>
      <xdr:rowOff>4333</xdr:rowOff>
    </xdr:from>
    <xdr:ext cx="4235823" cy="1067748"/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1900-0000D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1894" y="48953308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337859</xdr:colOff>
      <xdr:row>546</xdr:row>
      <xdr:rowOff>66675</xdr:rowOff>
    </xdr:from>
    <xdr:ext cx="4109478" cy="1096098"/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00000000-0008-0000-1900-0000D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4309" y="47682150"/>
          <a:ext cx="4109478" cy="1096098"/>
        </a:xfrm>
        <a:prstGeom prst="rect">
          <a:avLst/>
        </a:prstGeom>
      </xdr:spPr>
    </xdr:pic>
    <xdr:clientData/>
  </xdr:oneCellAnchor>
  <xdr:oneCellAnchor>
    <xdr:from>
      <xdr:col>3</xdr:col>
      <xdr:colOff>315444</xdr:colOff>
      <xdr:row>582</xdr:row>
      <xdr:rowOff>175783</xdr:rowOff>
    </xdr:from>
    <xdr:ext cx="4235823" cy="1067748"/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00000000-0008-0000-1900-0000D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1894" y="54649258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337859</xdr:colOff>
      <xdr:row>576</xdr:row>
      <xdr:rowOff>47625</xdr:rowOff>
    </xdr:from>
    <xdr:ext cx="4109478" cy="1096098"/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00000000-0008-0000-1900-0000D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4309" y="53378100"/>
          <a:ext cx="4109478" cy="1096098"/>
        </a:xfrm>
        <a:prstGeom prst="rect">
          <a:avLst/>
        </a:prstGeom>
      </xdr:spPr>
    </xdr:pic>
    <xdr:clientData/>
  </xdr:oneCellAnchor>
  <xdr:oneCellAnchor>
    <xdr:from>
      <xdr:col>3</xdr:col>
      <xdr:colOff>51630</xdr:colOff>
      <xdr:row>470</xdr:row>
      <xdr:rowOff>50922</xdr:rowOff>
    </xdr:from>
    <xdr:ext cx="4680000" cy="1701818"/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00000000-0008-0000-19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080" y="33188397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500</xdr:row>
      <xdr:rowOff>155049</xdr:rowOff>
    </xdr:from>
    <xdr:ext cx="4680000" cy="1701818"/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19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075" y="39007524"/>
          <a:ext cx="4680000" cy="1701818"/>
        </a:xfrm>
        <a:prstGeom prst="rect">
          <a:avLst/>
        </a:prstGeom>
      </xdr:spPr>
    </xdr:pic>
    <xdr:clientData/>
  </xdr:oneCellAnchor>
  <xdr:oneCellAnchor>
    <xdr:from>
      <xdr:col>3</xdr:col>
      <xdr:colOff>315444</xdr:colOff>
      <xdr:row>463</xdr:row>
      <xdr:rowOff>4333</xdr:rowOff>
    </xdr:from>
    <xdr:ext cx="4235823" cy="1067748"/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1900-0000E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1894" y="31808308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337859</xdr:colOff>
      <xdr:row>456</xdr:row>
      <xdr:rowOff>66675</xdr:rowOff>
    </xdr:from>
    <xdr:ext cx="4109478" cy="1096098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1900-0000E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4309" y="30537150"/>
          <a:ext cx="4109478" cy="1096098"/>
        </a:xfrm>
        <a:prstGeom prst="rect">
          <a:avLst/>
        </a:prstGeom>
      </xdr:spPr>
    </xdr:pic>
    <xdr:clientData/>
  </xdr:oneCellAnchor>
  <xdr:oneCellAnchor>
    <xdr:from>
      <xdr:col>3</xdr:col>
      <xdr:colOff>315444</xdr:colOff>
      <xdr:row>492</xdr:row>
      <xdr:rowOff>175783</xdr:rowOff>
    </xdr:from>
    <xdr:ext cx="4235823" cy="1067748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1900-0000E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391894" y="37504258"/>
          <a:ext cx="4235823" cy="1067748"/>
        </a:xfrm>
        <a:prstGeom prst="rect">
          <a:avLst/>
        </a:prstGeom>
      </xdr:spPr>
    </xdr:pic>
    <xdr:clientData/>
  </xdr:oneCellAnchor>
  <xdr:oneCellAnchor>
    <xdr:from>
      <xdr:col>3</xdr:col>
      <xdr:colOff>337859</xdr:colOff>
      <xdr:row>486</xdr:row>
      <xdr:rowOff>47625</xdr:rowOff>
    </xdr:from>
    <xdr:ext cx="4109478" cy="1096098"/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1900-0000E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4309" y="36233100"/>
          <a:ext cx="4109478" cy="1096098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283" name="Стрелка: пятиугольник 282">
          <a:hlinkClick xmlns:r="http://schemas.openxmlformats.org/officeDocument/2006/relationships" r:id="rId15"/>
          <a:extLst>
            <a:ext uri="{FF2B5EF4-FFF2-40B4-BE49-F238E27FC236}">
              <a16:creationId xmlns="" xmlns:a16="http://schemas.microsoft.com/office/drawing/2014/main" id="{00000000-0008-0000-1900-00001B010000}"/>
            </a:ext>
          </a:extLst>
        </xdr:cNvPr>
        <xdr:cNvSpPr/>
      </xdr:nvSpPr>
      <xdr:spPr>
        <a:xfrm flipH="1">
          <a:off x="17506948" y="38101"/>
          <a:ext cx="2232934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80479</xdr:colOff>
      <xdr:row>318</xdr:row>
      <xdr:rowOff>79390</xdr:rowOff>
    </xdr:from>
    <xdr:ext cx="1908000" cy="1120442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19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17229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324</xdr:row>
      <xdr:rowOff>103205</xdr:rowOff>
    </xdr:from>
    <xdr:ext cx="1908000" cy="1124116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19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28897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312</xdr:row>
      <xdr:rowOff>61530</xdr:rowOff>
    </xdr:from>
    <xdr:ext cx="1908000" cy="1116692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19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05620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306</xdr:row>
      <xdr:rowOff>23432</xdr:rowOff>
    </xdr:from>
    <xdr:ext cx="1908000" cy="1127750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19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593809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348</xdr:row>
      <xdr:rowOff>79390</xdr:rowOff>
    </xdr:from>
    <xdr:ext cx="1908000" cy="1120442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19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1714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354</xdr:row>
      <xdr:rowOff>103205</xdr:rowOff>
    </xdr:from>
    <xdr:ext cx="1908000" cy="1124116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19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2881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342</xdr:row>
      <xdr:rowOff>61530</xdr:rowOff>
    </xdr:from>
    <xdr:ext cx="1908000" cy="1116692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19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05539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336</xdr:row>
      <xdr:rowOff>23432</xdr:rowOff>
    </xdr:from>
    <xdr:ext cx="1908000" cy="1127750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19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593728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378</xdr:row>
      <xdr:rowOff>79390</xdr:rowOff>
    </xdr:from>
    <xdr:ext cx="1908000" cy="1120442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19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1714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384</xdr:row>
      <xdr:rowOff>103205</xdr:rowOff>
    </xdr:from>
    <xdr:ext cx="1908000" cy="1124116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19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2881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372</xdr:row>
      <xdr:rowOff>61530</xdr:rowOff>
    </xdr:from>
    <xdr:ext cx="1908000" cy="1116692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19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05539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366</xdr:row>
      <xdr:rowOff>23432</xdr:rowOff>
    </xdr:from>
    <xdr:ext cx="1908000" cy="1127750"/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19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593728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408</xdr:row>
      <xdr:rowOff>79390</xdr:rowOff>
    </xdr:from>
    <xdr:ext cx="1908000" cy="1120442"/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19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1714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414</xdr:row>
      <xdr:rowOff>103205</xdr:rowOff>
    </xdr:from>
    <xdr:ext cx="1908000" cy="1124116"/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19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2881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402</xdr:row>
      <xdr:rowOff>61530</xdr:rowOff>
    </xdr:from>
    <xdr:ext cx="1908000" cy="1116692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19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05539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396</xdr:row>
      <xdr:rowOff>23432</xdr:rowOff>
    </xdr:from>
    <xdr:ext cx="1908000" cy="1127750"/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19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593728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438</xdr:row>
      <xdr:rowOff>79390</xdr:rowOff>
    </xdr:from>
    <xdr:ext cx="1908000" cy="1120442"/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19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1714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444</xdr:row>
      <xdr:rowOff>103205</xdr:rowOff>
    </xdr:from>
    <xdr:ext cx="1908000" cy="1124116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19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2881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432</xdr:row>
      <xdr:rowOff>61530</xdr:rowOff>
    </xdr:from>
    <xdr:ext cx="1908000" cy="1116692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19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05539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426</xdr:row>
      <xdr:rowOff>23432</xdr:rowOff>
    </xdr:from>
    <xdr:ext cx="1908000" cy="1127750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19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593728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468</xdr:row>
      <xdr:rowOff>79390</xdr:rowOff>
    </xdr:from>
    <xdr:ext cx="1908000" cy="1120442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19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1714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474</xdr:row>
      <xdr:rowOff>103205</xdr:rowOff>
    </xdr:from>
    <xdr:ext cx="1908000" cy="1124116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19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2881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462</xdr:row>
      <xdr:rowOff>61530</xdr:rowOff>
    </xdr:from>
    <xdr:ext cx="1908000" cy="1116692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19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05539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456</xdr:row>
      <xdr:rowOff>23432</xdr:rowOff>
    </xdr:from>
    <xdr:ext cx="1908000" cy="1127750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19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593728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498</xdr:row>
      <xdr:rowOff>79390</xdr:rowOff>
    </xdr:from>
    <xdr:ext cx="1908000" cy="1120442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19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1714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504</xdr:row>
      <xdr:rowOff>103205</xdr:rowOff>
    </xdr:from>
    <xdr:ext cx="1908000" cy="1124116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19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2881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492</xdr:row>
      <xdr:rowOff>61530</xdr:rowOff>
    </xdr:from>
    <xdr:ext cx="1908000" cy="1116692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19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05539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486</xdr:row>
      <xdr:rowOff>23432</xdr:rowOff>
    </xdr:from>
    <xdr:ext cx="1908000" cy="1127750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1900-00009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593728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528</xdr:row>
      <xdr:rowOff>79390</xdr:rowOff>
    </xdr:from>
    <xdr:ext cx="1908000" cy="1120442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19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1714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534</xdr:row>
      <xdr:rowOff>103205</xdr:rowOff>
    </xdr:from>
    <xdr:ext cx="1908000" cy="1124116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19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2881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522</xdr:row>
      <xdr:rowOff>61530</xdr:rowOff>
    </xdr:from>
    <xdr:ext cx="1908000" cy="1116692"/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19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05539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516</xdr:row>
      <xdr:rowOff>23432</xdr:rowOff>
    </xdr:from>
    <xdr:ext cx="1908000" cy="1127750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1900-0000A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593728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558</xdr:row>
      <xdr:rowOff>79390</xdr:rowOff>
    </xdr:from>
    <xdr:ext cx="1908000" cy="1120442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19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1714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564</xdr:row>
      <xdr:rowOff>103205</xdr:rowOff>
    </xdr:from>
    <xdr:ext cx="1908000" cy="1124116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19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2881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552</xdr:row>
      <xdr:rowOff>61530</xdr:rowOff>
    </xdr:from>
    <xdr:ext cx="1908000" cy="1116692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1900-0000A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05539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546</xdr:row>
      <xdr:rowOff>23432</xdr:rowOff>
    </xdr:from>
    <xdr:ext cx="1908000" cy="1127750"/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00000000-0008-0000-1900-0000E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5937284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588</xdr:row>
      <xdr:rowOff>79390</xdr:rowOff>
    </xdr:from>
    <xdr:ext cx="1908000" cy="1120442"/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1900-0000E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171479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594</xdr:row>
      <xdr:rowOff>103205</xdr:rowOff>
    </xdr:from>
    <xdr:ext cx="1908000" cy="1124116"/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00000000-0008-0000-19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288161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582</xdr:row>
      <xdr:rowOff>61530</xdr:rowOff>
    </xdr:from>
    <xdr:ext cx="1908000" cy="1116692"/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19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6055393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80479</xdr:colOff>
      <xdr:row>576</xdr:row>
      <xdr:rowOff>23432</xdr:rowOff>
    </xdr:from>
    <xdr:ext cx="1908000" cy="1127750"/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1900-0000E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8479" y="59372841"/>
          <a:ext cx="1908000" cy="1127750"/>
        </a:xfrm>
        <a:prstGeom prst="rect">
          <a:avLst/>
        </a:prstGeom>
      </xdr:spPr>
    </xdr:pic>
    <xdr:clientData/>
  </xdr:one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57557</xdr:colOff>
      <xdr:row>15</xdr:row>
      <xdr:rowOff>49027</xdr:rowOff>
    </xdr:from>
    <xdr:to>
      <xdr:col>3</xdr:col>
      <xdr:colOff>4737557</xdr:colOff>
      <xdr:row>33</xdr:row>
      <xdr:rowOff>137569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1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6881" y="3164262"/>
          <a:ext cx="4680000" cy="3517542"/>
        </a:xfrm>
        <a:prstGeom prst="rect">
          <a:avLst/>
        </a:prstGeom>
      </xdr:spPr>
    </xdr:pic>
    <xdr:clientData/>
  </xdr:twoCellAnchor>
  <xdr:twoCellAnchor editAs="oneCell">
    <xdr:from>
      <xdr:col>3</xdr:col>
      <xdr:colOff>64435</xdr:colOff>
      <xdr:row>45</xdr:row>
      <xdr:rowOff>177892</xdr:rowOff>
    </xdr:from>
    <xdr:to>
      <xdr:col>3</xdr:col>
      <xdr:colOff>4744435</xdr:colOff>
      <xdr:row>63</xdr:row>
      <xdr:rowOff>31695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1A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3759" y="8627127"/>
          <a:ext cx="4680000" cy="3282803"/>
        </a:xfrm>
        <a:prstGeom prst="rect">
          <a:avLst/>
        </a:prstGeom>
      </xdr:spPr>
    </xdr:pic>
    <xdr:clientData/>
  </xdr:twoCellAnchor>
  <xdr:twoCellAnchor editAs="oneCell">
    <xdr:from>
      <xdr:col>3</xdr:col>
      <xdr:colOff>53227</xdr:colOff>
      <xdr:row>79</xdr:row>
      <xdr:rowOff>39222</xdr:rowOff>
    </xdr:from>
    <xdr:to>
      <xdr:col>3</xdr:col>
      <xdr:colOff>4733227</xdr:colOff>
      <xdr:row>92</xdr:row>
      <xdr:rowOff>108002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A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2551" y="14584457"/>
          <a:ext cx="4680000" cy="2545280"/>
        </a:xfrm>
        <a:prstGeom prst="rect">
          <a:avLst/>
        </a:prstGeom>
      </xdr:spPr>
    </xdr:pic>
    <xdr:clientData/>
  </xdr:twoCellAnchor>
  <xdr:twoCellAnchor editAs="oneCell">
    <xdr:from>
      <xdr:col>3</xdr:col>
      <xdr:colOff>2510119</xdr:colOff>
      <xdr:row>35</xdr:row>
      <xdr:rowOff>123267</xdr:rowOff>
    </xdr:from>
    <xdr:to>
      <xdr:col>3</xdr:col>
      <xdr:colOff>4585579</xdr:colOff>
      <xdr:row>43</xdr:row>
      <xdr:rowOff>11208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9443" y="7048502"/>
          <a:ext cx="2075460" cy="1411941"/>
        </a:xfrm>
        <a:prstGeom prst="rect">
          <a:avLst/>
        </a:prstGeom>
      </xdr:spPr>
    </xdr:pic>
    <xdr:clientData/>
  </xdr:twoCellAnchor>
  <xdr:twoCellAnchor editAs="oneCell">
    <xdr:from>
      <xdr:col>3</xdr:col>
      <xdr:colOff>2465296</xdr:colOff>
      <xdr:row>3</xdr:row>
      <xdr:rowOff>67237</xdr:rowOff>
    </xdr:from>
    <xdr:to>
      <xdr:col>3</xdr:col>
      <xdr:colOff>4517296</xdr:colOff>
      <xdr:row>13</xdr:row>
      <xdr:rowOff>101599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1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4620" y="1277472"/>
          <a:ext cx="2052000" cy="1939362"/>
        </a:xfrm>
        <a:prstGeom prst="rect">
          <a:avLst/>
        </a:prstGeom>
      </xdr:spPr>
    </xdr:pic>
    <xdr:clientData/>
  </xdr:twoCellAnchor>
  <xdr:twoCellAnchor editAs="oneCell">
    <xdr:from>
      <xdr:col>3</xdr:col>
      <xdr:colOff>183618</xdr:colOff>
      <xdr:row>3</xdr:row>
      <xdr:rowOff>161207</xdr:rowOff>
    </xdr:from>
    <xdr:to>
      <xdr:col>3</xdr:col>
      <xdr:colOff>2235618</xdr:colOff>
      <xdr:row>13</xdr:row>
      <xdr:rowOff>44993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1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2942" y="1371442"/>
          <a:ext cx="2052000" cy="1788786"/>
        </a:xfrm>
        <a:prstGeom prst="rect">
          <a:avLst/>
        </a:prstGeom>
      </xdr:spPr>
    </xdr:pic>
    <xdr:clientData/>
  </xdr:twoCellAnchor>
  <xdr:twoCellAnchor editAs="oneCell">
    <xdr:from>
      <xdr:col>3</xdr:col>
      <xdr:colOff>224117</xdr:colOff>
      <xdr:row>35</xdr:row>
      <xdr:rowOff>179297</xdr:rowOff>
    </xdr:from>
    <xdr:to>
      <xdr:col>3</xdr:col>
      <xdr:colOff>2276117</xdr:colOff>
      <xdr:row>42</xdr:row>
      <xdr:rowOff>174820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1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3441" y="7104532"/>
          <a:ext cx="2052000" cy="1329023"/>
        </a:xfrm>
        <a:prstGeom prst="rect">
          <a:avLst/>
        </a:prstGeom>
      </xdr:spPr>
    </xdr:pic>
    <xdr:clientData/>
  </xdr:twoCellAnchor>
  <xdr:twoCellAnchor editAs="oneCell">
    <xdr:from>
      <xdr:col>3</xdr:col>
      <xdr:colOff>2487705</xdr:colOff>
      <xdr:row>65</xdr:row>
      <xdr:rowOff>179295</xdr:rowOff>
    </xdr:from>
    <xdr:to>
      <xdr:col>3</xdr:col>
      <xdr:colOff>4539705</xdr:colOff>
      <xdr:row>76</xdr:row>
      <xdr:rowOff>53901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1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7029" y="12438530"/>
          <a:ext cx="2052000" cy="1970106"/>
        </a:xfrm>
        <a:prstGeom prst="rect">
          <a:avLst/>
        </a:prstGeom>
      </xdr:spPr>
    </xdr:pic>
    <xdr:clientData/>
  </xdr:twoCellAnchor>
  <xdr:twoCellAnchor editAs="oneCell">
    <xdr:from>
      <xdr:col>3</xdr:col>
      <xdr:colOff>206030</xdr:colOff>
      <xdr:row>67</xdr:row>
      <xdr:rowOff>71559</xdr:rowOff>
    </xdr:from>
    <xdr:to>
      <xdr:col>3</xdr:col>
      <xdr:colOff>2258030</xdr:colOff>
      <xdr:row>74</xdr:row>
      <xdr:rowOff>137621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5354" y="12711794"/>
          <a:ext cx="2052000" cy="1399562"/>
        </a:xfrm>
        <a:prstGeom prst="rect">
          <a:avLst/>
        </a:prstGeom>
      </xdr:spPr>
    </xdr:pic>
    <xdr:clientData/>
  </xdr:twoCellAnchor>
  <xdr:oneCellAnchor>
    <xdr:from>
      <xdr:col>4</xdr:col>
      <xdr:colOff>73964</xdr:colOff>
      <xdr:row>15</xdr:row>
      <xdr:rowOff>104774</xdr:rowOff>
    </xdr:from>
    <xdr:ext cx="1908000" cy="1120442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1A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5932524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21</xdr:row>
      <xdr:rowOff>128589</xdr:rowOff>
    </xdr:from>
    <xdr:ext cx="1908000" cy="1124116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1A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7099339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</xdr:row>
      <xdr:rowOff>86914</xdr:rowOff>
    </xdr:from>
    <xdr:ext cx="1908000" cy="1116692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1A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4771664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</xdr:row>
      <xdr:rowOff>48816</xdr:rowOff>
    </xdr:from>
    <xdr:ext cx="1908000" cy="1127750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1A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3590566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27</xdr:row>
      <xdr:rowOff>159545</xdr:rowOff>
    </xdr:from>
    <xdr:ext cx="1908000" cy="1122807"/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1A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8273295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46</xdr:row>
      <xdr:rowOff>104774</xdr:rowOff>
    </xdr:from>
    <xdr:ext cx="1908000" cy="1120442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1A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39052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</xdr:row>
      <xdr:rowOff>128589</xdr:rowOff>
    </xdr:from>
    <xdr:ext cx="1908000" cy="1124116"/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1A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0720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40</xdr:row>
      <xdr:rowOff>86914</xdr:rowOff>
    </xdr:from>
    <xdr:ext cx="1908000" cy="1116692"/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1A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7443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34</xdr:row>
      <xdr:rowOff>48816</xdr:rowOff>
    </xdr:from>
    <xdr:ext cx="1908000" cy="1127750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1A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32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</xdr:row>
      <xdr:rowOff>159545</xdr:rowOff>
    </xdr:from>
    <xdr:ext cx="1908000" cy="1122807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1A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460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</xdr:row>
      <xdr:rowOff>104774</xdr:rowOff>
    </xdr:from>
    <xdr:ext cx="1908000" cy="1120442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1A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39052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83</xdr:row>
      <xdr:rowOff>128589</xdr:rowOff>
    </xdr:from>
    <xdr:ext cx="1908000" cy="1124116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1A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0720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</xdr:row>
      <xdr:rowOff>86914</xdr:rowOff>
    </xdr:from>
    <xdr:ext cx="1908000" cy="1116692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1A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7443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65</xdr:row>
      <xdr:rowOff>48816</xdr:rowOff>
    </xdr:from>
    <xdr:ext cx="1908000" cy="1127750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1A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32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</xdr:row>
      <xdr:rowOff>159545</xdr:rowOff>
    </xdr:from>
    <xdr:ext cx="1908000" cy="1122807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1A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46020"/>
          <a:ext cx="1908000" cy="1122807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26" name="Стрелка: пятиугольник 25">
          <a:hlinkClick xmlns:r="http://schemas.openxmlformats.org/officeDocument/2006/relationships" r:id="rId15"/>
          <a:extLst>
            <a:ext uri="{FF2B5EF4-FFF2-40B4-BE49-F238E27FC236}">
              <a16:creationId xmlns="" xmlns:a16="http://schemas.microsoft.com/office/drawing/2014/main" id="{00000000-0008-0000-1A00-00001A000000}"/>
            </a:ext>
          </a:extLst>
        </xdr:cNvPr>
        <xdr:cNvSpPr/>
      </xdr:nvSpPr>
      <xdr:spPr>
        <a:xfrm flipH="1">
          <a:off x="17387884" y="38101"/>
          <a:ext cx="2183609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73964</xdr:colOff>
      <xdr:row>15</xdr:row>
      <xdr:rowOff>104774</xdr:rowOff>
    </xdr:from>
    <xdr:ext cx="1908000" cy="1120442"/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1B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39052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21</xdr:row>
      <xdr:rowOff>128589</xdr:rowOff>
    </xdr:from>
    <xdr:ext cx="1908000" cy="1124116"/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B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50720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</xdr:row>
      <xdr:rowOff>86914</xdr:rowOff>
    </xdr:from>
    <xdr:ext cx="1908000" cy="1116692"/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1B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27443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</xdr:row>
      <xdr:rowOff>48816</xdr:rowOff>
    </xdr:from>
    <xdr:ext cx="1908000" cy="1127750"/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B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632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27</xdr:row>
      <xdr:rowOff>159545</xdr:rowOff>
    </xdr:from>
    <xdr:ext cx="1908000" cy="1122807"/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1B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62460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46</xdr:row>
      <xdr:rowOff>104774</xdr:rowOff>
    </xdr:from>
    <xdr:ext cx="1908000" cy="1120442"/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1B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98107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52</xdr:row>
      <xdr:rowOff>128589</xdr:rowOff>
    </xdr:from>
    <xdr:ext cx="1908000" cy="1124116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B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09775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40</xdr:row>
      <xdr:rowOff>86914</xdr:rowOff>
    </xdr:from>
    <xdr:ext cx="1908000" cy="1116692"/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1B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86498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34</xdr:row>
      <xdr:rowOff>48816</xdr:rowOff>
    </xdr:from>
    <xdr:ext cx="1908000" cy="1127750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1B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74687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58</xdr:row>
      <xdr:rowOff>159545</xdr:rowOff>
    </xdr:from>
    <xdr:ext cx="1908000" cy="1122807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B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2151520"/>
          <a:ext cx="1908000" cy="1122807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77</xdr:row>
      <xdr:rowOff>104774</xdr:rowOff>
    </xdr:from>
    <xdr:ext cx="1908000" cy="1120442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B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5716249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83</xdr:row>
      <xdr:rowOff>128589</xdr:rowOff>
    </xdr:from>
    <xdr:ext cx="1908000" cy="1124116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1B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6883064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71</xdr:row>
      <xdr:rowOff>86914</xdr:rowOff>
    </xdr:from>
    <xdr:ext cx="1908000" cy="1116692"/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1B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4555389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65</xdr:row>
      <xdr:rowOff>48816</xdr:rowOff>
    </xdr:from>
    <xdr:ext cx="1908000" cy="1127750"/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1B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3374291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89</xdr:row>
      <xdr:rowOff>159545</xdr:rowOff>
    </xdr:from>
    <xdr:ext cx="1908000" cy="1122807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1B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1964" y="18057020"/>
          <a:ext cx="1908000" cy="1122807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26" name="Стрелка: пятиугольник 25">
          <a:hlinkClick xmlns:r="http://schemas.openxmlformats.org/officeDocument/2006/relationships" r:id="rId6"/>
          <a:extLst>
            <a:ext uri="{FF2B5EF4-FFF2-40B4-BE49-F238E27FC236}">
              <a16:creationId xmlns="" xmlns:a16="http://schemas.microsoft.com/office/drawing/2014/main" id="{00000000-0008-0000-1B00-00001A000000}"/>
            </a:ext>
          </a:extLst>
        </xdr:cNvPr>
        <xdr:cNvSpPr/>
      </xdr:nvSpPr>
      <xdr:spPr>
        <a:xfrm flipH="1">
          <a:off x="17325106" y="38101"/>
          <a:ext cx="2037486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4</xdr:col>
      <xdr:colOff>73964</xdr:colOff>
      <xdr:row>108</xdr:row>
      <xdr:rowOff>104774</xdr:rowOff>
    </xdr:from>
    <xdr:ext cx="1908000" cy="1120442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1B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51027" y="15713868"/>
          <a:ext cx="1908000" cy="112044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114</xdr:row>
      <xdr:rowOff>128589</xdr:rowOff>
    </xdr:from>
    <xdr:ext cx="1908000" cy="1124116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1B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51027" y="16880683"/>
          <a:ext cx="1908000" cy="1124116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102</xdr:row>
      <xdr:rowOff>86914</xdr:rowOff>
    </xdr:from>
    <xdr:ext cx="1908000" cy="1116692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1B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51027" y="14553008"/>
          <a:ext cx="1908000" cy="1116692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96</xdr:row>
      <xdr:rowOff>48816</xdr:rowOff>
    </xdr:from>
    <xdr:ext cx="1908000" cy="1127750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1B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51027" y="13371910"/>
          <a:ext cx="1908000" cy="1127750"/>
        </a:xfrm>
        <a:prstGeom prst="rect">
          <a:avLst/>
        </a:prstGeom>
      </xdr:spPr>
    </xdr:pic>
    <xdr:clientData/>
  </xdr:oneCellAnchor>
  <xdr:oneCellAnchor>
    <xdr:from>
      <xdr:col>4</xdr:col>
      <xdr:colOff>73964</xdr:colOff>
      <xdr:row>120</xdr:row>
      <xdr:rowOff>159545</xdr:rowOff>
    </xdr:from>
    <xdr:ext cx="1908000" cy="1122807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1B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51027" y="18054639"/>
          <a:ext cx="1908000" cy="1122807"/>
        </a:xfrm>
        <a:prstGeom prst="rect">
          <a:avLst/>
        </a:prstGeom>
      </xdr:spPr>
    </xdr:pic>
    <xdr:clientData/>
  </xdr:oneCellAnchor>
  <xdr:twoCellAnchor editAs="oneCell">
    <xdr:from>
      <xdr:col>3</xdr:col>
      <xdr:colOff>404813</xdr:colOff>
      <xdr:row>67</xdr:row>
      <xdr:rowOff>178594</xdr:rowOff>
    </xdr:from>
    <xdr:to>
      <xdr:col>3</xdr:col>
      <xdr:colOff>4233863</xdr:colOff>
      <xdr:row>93</xdr:row>
      <xdr:rowOff>169069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1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5563" y="13882688"/>
          <a:ext cx="3829050" cy="4943475"/>
        </a:xfrm>
        <a:prstGeom prst="rect">
          <a:avLst/>
        </a:prstGeom>
      </xdr:spPr>
    </xdr:pic>
    <xdr:clientData/>
  </xdr:twoCellAnchor>
  <xdr:twoCellAnchor editAs="oneCell">
    <xdr:from>
      <xdr:col>3</xdr:col>
      <xdr:colOff>404812</xdr:colOff>
      <xdr:row>98</xdr:row>
      <xdr:rowOff>119063</xdr:rowOff>
    </xdr:from>
    <xdr:to>
      <xdr:col>3</xdr:col>
      <xdr:colOff>4233862</xdr:colOff>
      <xdr:row>124</xdr:row>
      <xdr:rowOff>109538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1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5562" y="19728657"/>
          <a:ext cx="3829050" cy="4943475"/>
        </a:xfrm>
        <a:prstGeom prst="rect">
          <a:avLst/>
        </a:prstGeom>
      </xdr:spPr>
    </xdr:pic>
    <xdr:clientData/>
  </xdr:twoCellAnchor>
  <xdr:twoCellAnchor editAs="oneCell">
    <xdr:from>
      <xdr:col>3</xdr:col>
      <xdr:colOff>944252</xdr:colOff>
      <xdr:row>8</xdr:row>
      <xdr:rowOff>154781</xdr:rowOff>
    </xdr:from>
    <xdr:to>
      <xdr:col>3</xdr:col>
      <xdr:colOff>3874296</xdr:colOff>
      <xdr:row>25</xdr:row>
      <xdr:rowOff>35719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1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5002" y="2619375"/>
          <a:ext cx="2930044" cy="3119438"/>
        </a:xfrm>
        <a:prstGeom prst="rect">
          <a:avLst/>
        </a:prstGeom>
      </xdr:spPr>
    </xdr:pic>
    <xdr:clientData/>
  </xdr:twoCellAnchor>
  <xdr:twoCellAnchor editAs="oneCell">
    <xdr:from>
      <xdr:col>3</xdr:col>
      <xdr:colOff>905342</xdr:colOff>
      <xdr:row>41</xdr:row>
      <xdr:rowOff>0</xdr:rowOff>
    </xdr:from>
    <xdr:to>
      <xdr:col>3</xdr:col>
      <xdr:colOff>4338637</xdr:colOff>
      <xdr:row>60</xdr:row>
      <xdr:rowOff>35719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1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6092" y="8751094"/>
          <a:ext cx="3433295" cy="3655219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0</xdr:colOff>
      <xdr:row>0</xdr:row>
      <xdr:rowOff>95251</xdr:rowOff>
    </xdr:from>
    <xdr:to>
      <xdr:col>12</xdr:col>
      <xdr:colOff>0</xdr:colOff>
      <xdr:row>0</xdr:row>
      <xdr:rowOff>457200</xdr:rowOff>
    </xdr:to>
    <xdr:sp macro="" textlink="">
      <xdr:nvSpPr>
        <xdr:cNvPr id="2" name="Стрелка: пятиугольник 1">
          <a:hlinkClick xmlns:r="http://schemas.openxmlformats.org/officeDocument/2006/relationships" r:id="rId1"/>
          <a:extLst>
            <a:ext uri="{FF2B5EF4-FFF2-40B4-BE49-F238E27FC236}">
              <a16:creationId xmlns="" xmlns:a16="http://schemas.microsoft.com/office/drawing/2014/main" id="{00000000-0008-0000-1C00-000002000000}"/>
            </a:ext>
          </a:extLst>
        </xdr:cNvPr>
        <xdr:cNvSpPr/>
      </xdr:nvSpPr>
      <xdr:spPr>
        <a:xfrm flipH="1">
          <a:off x="14344650" y="95251"/>
          <a:ext cx="2228850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twoCellAnchor editAs="oneCell">
    <xdr:from>
      <xdr:col>3</xdr:col>
      <xdr:colOff>133350</xdr:colOff>
      <xdr:row>10</xdr:row>
      <xdr:rowOff>19050</xdr:rowOff>
    </xdr:from>
    <xdr:to>
      <xdr:col>3</xdr:col>
      <xdr:colOff>2028825</xdr:colOff>
      <xdr:row>20</xdr:row>
      <xdr:rowOff>9525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67025" y="2962275"/>
          <a:ext cx="1895475" cy="1895475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28</xdr:row>
      <xdr:rowOff>28575</xdr:rowOff>
    </xdr:from>
    <xdr:to>
      <xdr:col>3</xdr:col>
      <xdr:colOff>2076450</xdr:colOff>
      <xdr:row>32</xdr:row>
      <xdr:rowOff>20241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00350" y="6400800"/>
          <a:ext cx="2009775" cy="753666"/>
        </a:xfrm>
        <a:prstGeom prst="rect">
          <a:avLst/>
        </a:prstGeom>
      </xdr:spPr>
    </xdr:pic>
    <xdr:clientData/>
  </xdr:twoCellAnchor>
  <xdr:twoCellAnchor editAs="oneCell">
    <xdr:from>
      <xdr:col>3</xdr:col>
      <xdr:colOff>562654</xdr:colOff>
      <xdr:row>43</xdr:row>
      <xdr:rowOff>36901</xdr:rowOff>
    </xdr:from>
    <xdr:to>
      <xdr:col>3</xdr:col>
      <xdr:colOff>1573193</xdr:colOff>
      <xdr:row>57</xdr:row>
      <xdr:rowOff>64672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1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7832687">
          <a:off x="2454213" y="10108742"/>
          <a:ext cx="2694771" cy="101053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</xdr:row>
      <xdr:rowOff>161925</xdr:rowOff>
    </xdr:from>
    <xdr:to>
      <xdr:col>3</xdr:col>
      <xdr:colOff>2155825</xdr:colOff>
      <xdr:row>9</xdr:row>
      <xdr:rowOff>0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1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81300" y="1962150"/>
          <a:ext cx="2108200" cy="790575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23</xdr:row>
      <xdr:rowOff>104776</xdr:rowOff>
    </xdr:from>
    <xdr:to>
      <xdr:col>3</xdr:col>
      <xdr:colOff>1790700</xdr:colOff>
      <xdr:row>26</xdr:row>
      <xdr:rowOff>66676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1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81300" y="5524501"/>
          <a:ext cx="1743075" cy="533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62</xdr:row>
      <xdr:rowOff>76200</xdr:rowOff>
    </xdr:from>
    <xdr:to>
      <xdr:col>3</xdr:col>
      <xdr:colOff>1629664</xdr:colOff>
      <xdr:row>76</xdr:row>
      <xdr:rowOff>103971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7832687">
          <a:off x="2510684" y="13767541"/>
          <a:ext cx="2694771" cy="1010539"/>
        </a:xfrm>
        <a:prstGeom prst="rect">
          <a:avLst/>
        </a:prstGeom>
      </xdr:spPr>
    </xdr:pic>
    <xdr:clientData/>
  </xdr:twoCellAnchor>
  <xdr:twoCellAnchor editAs="oneCell">
    <xdr:from>
      <xdr:col>3</xdr:col>
      <xdr:colOff>609598</xdr:colOff>
      <xdr:row>81</xdr:row>
      <xdr:rowOff>38099</xdr:rowOff>
    </xdr:from>
    <xdr:to>
      <xdr:col>3</xdr:col>
      <xdr:colOff>1620137</xdr:colOff>
      <xdr:row>95</xdr:row>
      <xdr:rowOff>65870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1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7832687">
          <a:off x="2501157" y="17348940"/>
          <a:ext cx="2694771" cy="101053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100</xdr:row>
      <xdr:rowOff>85725</xdr:rowOff>
    </xdr:from>
    <xdr:to>
      <xdr:col>3</xdr:col>
      <xdr:colOff>1582039</xdr:colOff>
      <xdr:row>114</xdr:row>
      <xdr:rowOff>113496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7832687">
          <a:off x="2463059" y="21016066"/>
          <a:ext cx="2694771" cy="1010539"/>
        </a:xfrm>
        <a:prstGeom prst="rect">
          <a:avLst/>
        </a:prstGeom>
      </xdr:spPr>
    </xdr:pic>
    <xdr:clientData/>
  </xdr:twoCellAnchor>
  <xdr:twoCellAnchor editAs="oneCell">
    <xdr:from>
      <xdr:col>3</xdr:col>
      <xdr:colOff>581025</xdr:colOff>
      <xdr:row>119</xdr:row>
      <xdr:rowOff>57150</xdr:rowOff>
    </xdr:from>
    <xdr:to>
      <xdr:col>3</xdr:col>
      <xdr:colOff>1591564</xdr:colOff>
      <xdr:row>133</xdr:row>
      <xdr:rowOff>84921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1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7832687">
          <a:off x="2472584" y="24606991"/>
          <a:ext cx="2694771" cy="1010539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138</xdr:row>
      <xdr:rowOff>76200</xdr:rowOff>
    </xdr:from>
    <xdr:to>
      <xdr:col>3</xdr:col>
      <xdr:colOff>1629664</xdr:colOff>
      <xdr:row>152</xdr:row>
      <xdr:rowOff>103971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1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7832687">
          <a:off x="2510684" y="28245541"/>
          <a:ext cx="2694771" cy="1010539"/>
        </a:xfrm>
        <a:prstGeom prst="rect">
          <a:avLst/>
        </a:prstGeom>
      </xdr:spPr>
    </xdr:pic>
    <xdr:clientData/>
  </xdr:twoCellAnchor>
  <xdr:twoCellAnchor editAs="oneCell">
    <xdr:from>
      <xdr:col>3</xdr:col>
      <xdr:colOff>600075</xdr:colOff>
      <xdr:row>157</xdr:row>
      <xdr:rowOff>104775</xdr:rowOff>
    </xdr:from>
    <xdr:to>
      <xdr:col>3</xdr:col>
      <xdr:colOff>1610614</xdr:colOff>
      <xdr:row>171</xdr:row>
      <xdr:rowOff>132546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7832687">
          <a:off x="2491634" y="31893616"/>
          <a:ext cx="2694771" cy="1010539"/>
        </a:xfrm>
        <a:prstGeom prst="rect">
          <a:avLst/>
        </a:prstGeom>
      </xdr:spPr>
    </xdr:pic>
    <xdr:clientData/>
  </xdr:twoCellAnchor>
  <xdr:twoCellAnchor editAs="oneCell">
    <xdr:from>
      <xdr:col>3</xdr:col>
      <xdr:colOff>581025</xdr:colOff>
      <xdr:row>176</xdr:row>
      <xdr:rowOff>38100</xdr:rowOff>
    </xdr:from>
    <xdr:to>
      <xdr:col>3</xdr:col>
      <xdr:colOff>1591564</xdr:colOff>
      <xdr:row>190</xdr:row>
      <xdr:rowOff>65871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1C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7832687">
          <a:off x="2472584" y="35446441"/>
          <a:ext cx="2694771" cy="1010539"/>
        </a:xfrm>
        <a:prstGeom prst="rect">
          <a:avLst/>
        </a:prstGeom>
      </xdr:spPr>
    </xdr:pic>
    <xdr:clientData/>
  </xdr:twoCellAnchor>
  <xdr:twoCellAnchor editAs="oneCell">
    <xdr:from>
      <xdr:col>3</xdr:col>
      <xdr:colOff>552449</xdr:colOff>
      <xdr:row>195</xdr:row>
      <xdr:rowOff>85725</xdr:rowOff>
    </xdr:from>
    <xdr:to>
      <xdr:col>3</xdr:col>
      <xdr:colOff>1562988</xdr:colOff>
      <xdr:row>209</xdr:row>
      <xdr:rowOff>113496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1C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7832687">
          <a:off x="2444008" y="39113566"/>
          <a:ext cx="2694771" cy="1010539"/>
        </a:xfrm>
        <a:prstGeom prst="rect">
          <a:avLst/>
        </a:prstGeom>
      </xdr:spPr>
    </xdr:pic>
    <xdr:clientData/>
  </xdr:twoCellAnchor>
  <xdr:twoCellAnchor editAs="oneCell">
    <xdr:from>
      <xdr:col>3</xdr:col>
      <xdr:colOff>590549</xdr:colOff>
      <xdr:row>213</xdr:row>
      <xdr:rowOff>85725</xdr:rowOff>
    </xdr:from>
    <xdr:to>
      <xdr:col>3</xdr:col>
      <xdr:colOff>1601088</xdr:colOff>
      <xdr:row>227</xdr:row>
      <xdr:rowOff>113496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C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7832687">
          <a:off x="2482108" y="42542566"/>
          <a:ext cx="2694771" cy="1010539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342900</xdr:colOff>
      <xdr:row>7</xdr:row>
      <xdr:rowOff>95250</xdr:rowOff>
    </xdr:from>
    <xdr:to>
      <xdr:col>4</xdr:col>
      <xdr:colOff>1933515</xdr:colOff>
      <xdr:row>12</xdr:row>
      <xdr:rowOff>9525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1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57800" y="2466975"/>
          <a:ext cx="1590615" cy="866775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323850</xdr:colOff>
      <xdr:row>28</xdr:row>
      <xdr:rowOff>19050</xdr:rowOff>
    </xdr:from>
    <xdr:to>
      <xdr:col>4</xdr:col>
      <xdr:colOff>1914465</xdr:colOff>
      <xdr:row>32</xdr:row>
      <xdr:rowOff>123825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1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38750" y="6391275"/>
          <a:ext cx="1590615" cy="86677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49</xdr:row>
      <xdr:rowOff>66675</xdr:rowOff>
    </xdr:from>
    <xdr:to>
      <xdr:col>4</xdr:col>
      <xdr:colOff>1876365</xdr:colOff>
      <xdr:row>53</xdr:row>
      <xdr:rowOff>171450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1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00650" y="10439400"/>
          <a:ext cx="1590615" cy="866775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247650</xdr:colOff>
      <xdr:row>66</xdr:row>
      <xdr:rowOff>133350</xdr:rowOff>
    </xdr:from>
    <xdr:to>
      <xdr:col>4</xdr:col>
      <xdr:colOff>1838265</xdr:colOff>
      <xdr:row>71</xdr:row>
      <xdr:rowOff>47625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1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3744575"/>
          <a:ext cx="1590615" cy="86677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400050</xdr:colOff>
      <xdr:row>86</xdr:row>
      <xdr:rowOff>38100</xdr:rowOff>
    </xdr:from>
    <xdr:to>
      <xdr:col>4</xdr:col>
      <xdr:colOff>1990665</xdr:colOff>
      <xdr:row>90</xdr:row>
      <xdr:rowOff>142875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314950" y="17459325"/>
          <a:ext cx="1590615" cy="866775"/>
        </a:xfrm>
        <a:prstGeom prst="rect">
          <a:avLst/>
        </a:prstGeom>
      </xdr:spPr>
    </xdr:pic>
    <xdr:clientData/>
  </xdr:twoCellAnchor>
  <xdr:twoCellAnchor editAs="oneCell">
    <xdr:from>
      <xdr:col>4</xdr:col>
      <xdr:colOff>361950</xdr:colOff>
      <xdr:row>104</xdr:row>
      <xdr:rowOff>180975</xdr:rowOff>
    </xdr:from>
    <xdr:to>
      <xdr:col>4</xdr:col>
      <xdr:colOff>1952565</xdr:colOff>
      <xdr:row>109</xdr:row>
      <xdr:rowOff>95250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1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76850" y="21031200"/>
          <a:ext cx="1590615" cy="86677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304800</xdr:colOff>
      <xdr:row>123</xdr:row>
      <xdr:rowOff>76200</xdr:rowOff>
    </xdr:from>
    <xdr:to>
      <xdr:col>4</xdr:col>
      <xdr:colOff>1895415</xdr:colOff>
      <xdr:row>127</xdr:row>
      <xdr:rowOff>180975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1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19700" y="24545925"/>
          <a:ext cx="1590615" cy="866775"/>
        </a:xfrm>
        <a:prstGeom prst="rect">
          <a:avLst/>
        </a:prstGeom>
      </xdr:spPr>
    </xdr:pic>
    <xdr:clientData/>
  </xdr:twoCellAnchor>
  <xdr:twoCellAnchor editAs="oneCell">
    <xdr:from>
      <xdr:col>4</xdr:col>
      <xdr:colOff>314325</xdr:colOff>
      <xdr:row>142</xdr:row>
      <xdr:rowOff>142875</xdr:rowOff>
    </xdr:from>
    <xdr:to>
      <xdr:col>4</xdr:col>
      <xdr:colOff>1904940</xdr:colOff>
      <xdr:row>147</xdr:row>
      <xdr:rowOff>57150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1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29225" y="28232100"/>
          <a:ext cx="1590615" cy="866775"/>
        </a:xfrm>
        <a:prstGeom prst="rect">
          <a:avLst/>
        </a:prstGeom>
      </xdr:spPr>
    </xdr:pic>
    <xdr:clientData/>
  </xdr:twoCellAnchor>
  <xdr:twoCellAnchor editAs="oneCell">
    <xdr:from>
      <xdr:col>4</xdr:col>
      <xdr:colOff>314325</xdr:colOff>
      <xdr:row>161</xdr:row>
      <xdr:rowOff>85725</xdr:rowOff>
    </xdr:from>
    <xdr:to>
      <xdr:col>4</xdr:col>
      <xdr:colOff>1904940</xdr:colOff>
      <xdr:row>166</xdr:row>
      <xdr:rowOff>0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1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29225" y="31794450"/>
          <a:ext cx="1590615" cy="866775"/>
        </a:xfrm>
        <a:prstGeom prst="rect">
          <a:avLst/>
        </a:prstGeom>
      </xdr:spPr>
    </xdr:pic>
    <xdr:clientData/>
  </xdr:twoCellAnchor>
  <xdr:twoCellAnchor editAs="oneCell">
    <xdr:from>
      <xdr:col>4</xdr:col>
      <xdr:colOff>361950</xdr:colOff>
      <xdr:row>180</xdr:row>
      <xdr:rowOff>171450</xdr:rowOff>
    </xdr:from>
    <xdr:to>
      <xdr:col>4</xdr:col>
      <xdr:colOff>1952565</xdr:colOff>
      <xdr:row>185</xdr:row>
      <xdr:rowOff>85725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1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76850" y="35499675"/>
          <a:ext cx="1590615" cy="866775"/>
        </a:xfrm>
        <a:prstGeom prst="rect">
          <a:avLst/>
        </a:prstGeom>
      </xdr:spPr>
    </xdr:pic>
    <xdr:clientData/>
  </xdr:twoCellAnchor>
  <xdr:twoCellAnchor editAs="oneCell">
    <xdr:from>
      <xdr:col>4</xdr:col>
      <xdr:colOff>276225</xdr:colOff>
      <xdr:row>199</xdr:row>
      <xdr:rowOff>133350</xdr:rowOff>
    </xdr:from>
    <xdr:to>
      <xdr:col>4</xdr:col>
      <xdr:colOff>1866840</xdr:colOff>
      <xdr:row>204</xdr:row>
      <xdr:rowOff>47625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1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91125" y="39081075"/>
          <a:ext cx="1590615" cy="8667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218</xdr:row>
      <xdr:rowOff>0</xdr:rowOff>
    </xdr:from>
    <xdr:to>
      <xdr:col>4</xdr:col>
      <xdr:colOff>1809690</xdr:colOff>
      <xdr:row>222</xdr:row>
      <xdr:rowOff>104775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1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3975" y="42567225"/>
          <a:ext cx="1590615" cy="866775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133434</xdr:colOff>
      <xdr:row>42</xdr:row>
      <xdr:rowOff>47626</xdr:rowOff>
    </xdr:from>
    <xdr:to>
      <xdr:col>3</xdr:col>
      <xdr:colOff>2293434</xdr:colOff>
      <xdr:row>54</xdr:row>
      <xdr:rowOff>77726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95559" y="8058151"/>
          <a:ext cx="2160000" cy="2316100"/>
        </a:xfrm>
        <a:prstGeom prst="rect">
          <a:avLst/>
        </a:prstGeom>
      </xdr:spPr>
    </xdr:pic>
    <xdr:clientData/>
  </xdr:twoCellAnchor>
  <xdr:twoCellAnchor editAs="oneCell">
    <xdr:from>
      <xdr:col>3</xdr:col>
      <xdr:colOff>79024</xdr:colOff>
      <xdr:row>13</xdr:row>
      <xdr:rowOff>15249</xdr:rowOff>
    </xdr:from>
    <xdr:to>
      <xdr:col>3</xdr:col>
      <xdr:colOff>2239024</xdr:colOff>
      <xdr:row>22</xdr:row>
      <xdr:rowOff>28749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1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1149" y="2758449"/>
          <a:ext cx="2160000" cy="172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75</xdr:row>
      <xdr:rowOff>1</xdr:rowOff>
    </xdr:from>
    <xdr:to>
      <xdr:col>3</xdr:col>
      <xdr:colOff>2276474</xdr:colOff>
      <xdr:row>84</xdr:row>
      <xdr:rowOff>182411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D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76424" y="14039851"/>
          <a:ext cx="2162175" cy="1896910"/>
        </a:xfrm>
        <a:prstGeom prst="rect">
          <a:avLst/>
        </a:prstGeom>
      </xdr:spPr>
    </xdr:pic>
    <xdr:clientData/>
  </xdr:twoCellAnchor>
  <xdr:twoCellAnchor editAs="oneCell">
    <xdr:from>
      <xdr:col>3</xdr:col>
      <xdr:colOff>144532</xdr:colOff>
      <xdr:row>103</xdr:row>
      <xdr:rowOff>45968</xdr:rowOff>
    </xdr:from>
    <xdr:to>
      <xdr:col>3</xdr:col>
      <xdr:colOff>2304532</xdr:colOff>
      <xdr:row>117</xdr:row>
      <xdr:rowOff>78968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D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6657" y="19162643"/>
          <a:ext cx="2160000" cy="27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2400300</xdr:colOff>
      <xdr:row>36</xdr:row>
      <xdr:rowOff>171450</xdr:rowOff>
    </xdr:from>
    <xdr:to>
      <xdr:col>3</xdr:col>
      <xdr:colOff>4740300</xdr:colOff>
      <xdr:row>57</xdr:row>
      <xdr:rowOff>182735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1D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62425" y="7419975"/>
          <a:ext cx="2340000" cy="4011785"/>
        </a:xfrm>
        <a:prstGeom prst="rect">
          <a:avLst/>
        </a:prstGeom>
      </xdr:spPr>
    </xdr:pic>
    <xdr:clientData/>
  </xdr:twoCellAnchor>
  <xdr:twoCellAnchor editAs="oneCell">
    <xdr:from>
      <xdr:col>3</xdr:col>
      <xdr:colOff>2333625</xdr:colOff>
      <xdr:row>5</xdr:row>
      <xdr:rowOff>185697</xdr:rowOff>
    </xdr:from>
    <xdr:to>
      <xdr:col>3</xdr:col>
      <xdr:colOff>4709625</xdr:colOff>
      <xdr:row>26</xdr:row>
      <xdr:rowOff>7594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1D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95750" y="1785897"/>
          <a:ext cx="2376000" cy="3822397"/>
        </a:xfrm>
        <a:prstGeom prst="rect">
          <a:avLst/>
        </a:prstGeom>
      </xdr:spPr>
    </xdr:pic>
    <xdr:clientData/>
  </xdr:twoCellAnchor>
  <xdr:twoCellAnchor editAs="oneCell">
    <xdr:from>
      <xdr:col>3</xdr:col>
      <xdr:colOff>2314397</xdr:colOff>
      <xdr:row>67</xdr:row>
      <xdr:rowOff>142875</xdr:rowOff>
    </xdr:from>
    <xdr:to>
      <xdr:col>3</xdr:col>
      <xdr:colOff>4743451</xdr:colOff>
      <xdr:row>90</xdr:row>
      <xdr:rowOff>150075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1D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76522" y="13039725"/>
          <a:ext cx="2429054" cy="4388700"/>
        </a:xfrm>
        <a:prstGeom prst="rect">
          <a:avLst/>
        </a:prstGeom>
      </xdr:spPr>
    </xdr:pic>
    <xdr:clientData/>
  </xdr:twoCellAnchor>
  <xdr:twoCellAnchor editAs="oneCell">
    <xdr:from>
      <xdr:col>3</xdr:col>
      <xdr:colOff>2390776</xdr:colOff>
      <xdr:row>98</xdr:row>
      <xdr:rowOff>139898</xdr:rowOff>
    </xdr:from>
    <xdr:to>
      <xdr:col>3</xdr:col>
      <xdr:colOff>4724400</xdr:colOff>
      <xdr:row>120</xdr:row>
      <xdr:rowOff>85629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1D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52901" y="18685073"/>
          <a:ext cx="2333624" cy="4136731"/>
        </a:xfrm>
        <a:prstGeom prst="rect">
          <a:avLst/>
        </a:prstGeom>
      </xdr:spPr>
    </xdr:pic>
    <xdr:clientData/>
  </xdr:twoCellAnchor>
  <xdr:twoCellAnchor editAs="oneCell">
    <xdr:from>
      <xdr:col>4</xdr:col>
      <xdr:colOff>47628</xdr:colOff>
      <xdr:row>12</xdr:row>
      <xdr:rowOff>64667</xdr:rowOff>
    </xdr:from>
    <xdr:to>
      <xdr:col>4</xdr:col>
      <xdr:colOff>2000628</xdr:colOff>
      <xdr:row>22</xdr:row>
      <xdr:rowOff>171453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1D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10" y="2837260"/>
          <a:ext cx="2011786" cy="1953000"/>
        </a:xfrm>
        <a:prstGeom prst="rect">
          <a:avLst/>
        </a:prstGeom>
      </xdr:spPr>
    </xdr:pic>
    <xdr:clientData/>
  </xdr:twoCellAnchor>
  <xdr:oneCellAnchor>
    <xdr:from>
      <xdr:col>4</xdr:col>
      <xdr:colOff>47628</xdr:colOff>
      <xdr:row>43</xdr:row>
      <xdr:rowOff>64667</xdr:rowOff>
    </xdr:from>
    <xdr:ext cx="1953000" cy="2011786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1D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10" y="2837260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47628</xdr:colOff>
      <xdr:row>74</xdr:row>
      <xdr:rowOff>64667</xdr:rowOff>
    </xdr:from>
    <xdr:ext cx="1953000" cy="2011786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D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10" y="2837260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47628</xdr:colOff>
      <xdr:row>105</xdr:row>
      <xdr:rowOff>64667</xdr:rowOff>
    </xdr:from>
    <xdr:ext cx="1953000" cy="2011786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1D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10" y="2837260"/>
          <a:ext cx="2011786" cy="1953000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28575</xdr:rowOff>
    </xdr:from>
    <xdr:to>
      <xdr:col>12</xdr:col>
      <xdr:colOff>0</xdr:colOff>
      <xdr:row>0</xdr:row>
      <xdr:rowOff>390524</xdr:rowOff>
    </xdr:to>
    <xdr:sp macro="" textlink="">
      <xdr:nvSpPr>
        <xdr:cNvPr id="16" name="Стрелка: пятиугольник 15">
          <a:hlinkClick xmlns:r="http://schemas.openxmlformats.org/officeDocument/2006/relationships" r:id="rId10"/>
          <a:extLst>
            <a:ext uri="{FF2B5EF4-FFF2-40B4-BE49-F238E27FC236}">
              <a16:creationId xmlns="" xmlns:a16="http://schemas.microsoft.com/office/drawing/2014/main" id="{B1AB175F-A3C0-4D79-A5E6-CD7019BD5ED6}"/>
            </a:ext>
          </a:extLst>
        </xdr:cNvPr>
        <xdr:cNvSpPr/>
      </xdr:nvSpPr>
      <xdr:spPr>
        <a:xfrm flipH="1">
          <a:off x="17649821" y="28575"/>
          <a:ext cx="2171704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66676</xdr:colOff>
      <xdr:row>4</xdr:row>
      <xdr:rowOff>95251</xdr:rowOff>
    </xdr:from>
    <xdr:to>
      <xdr:col>3</xdr:col>
      <xdr:colOff>3938589</xdr:colOff>
      <xdr:row>31</xdr:row>
      <xdr:rowOff>114301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26" y="1800226"/>
          <a:ext cx="3871913" cy="5162550"/>
        </a:xfrm>
        <a:prstGeom prst="rect">
          <a:avLst/>
        </a:prstGeom>
      </xdr:spPr>
    </xdr:pic>
    <xdr:clientData/>
  </xdr:twoCellAnchor>
  <xdr:twoCellAnchor editAs="oneCell">
    <xdr:from>
      <xdr:col>3</xdr:col>
      <xdr:colOff>2470805</xdr:colOff>
      <xdr:row>3</xdr:row>
      <xdr:rowOff>100853</xdr:rowOff>
    </xdr:from>
    <xdr:to>
      <xdr:col>3</xdr:col>
      <xdr:colOff>4706469</xdr:colOff>
      <xdr:row>21</xdr:row>
      <xdr:rowOff>155762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E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47255" y="1615328"/>
          <a:ext cx="2235664" cy="3483909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12</xdr:row>
      <xdr:rowOff>45547</xdr:rowOff>
    </xdr:from>
    <xdr:ext cx="1914037" cy="1157325"/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2636347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19</xdr:row>
      <xdr:rowOff>95250</xdr:rowOff>
    </xdr:from>
    <xdr:ext cx="1915200" cy="1127044"/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26036" y="465772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43</xdr:row>
      <xdr:rowOff>45547</xdr:rowOff>
    </xdr:from>
    <xdr:ext cx="1914037" cy="1157325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1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50</xdr:row>
      <xdr:rowOff>95250</xdr:rowOff>
    </xdr:from>
    <xdr:ext cx="1915200" cy="1127044"/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1E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74</xdr:row>
      <xdr:rowOff>45547</xdr:rowOff>
    </xdr:from>
    <xdr:ext cx="1914037" cy="1157325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1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81137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81</xdr:row>
      <xdr:rowOff>95250</xdr:rowOff>
    </xdr:from>
    <xdr:ext cx="1915200" cy="1127044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E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9496985"/>
          <a:ext cx="1915200" cy="1127044"/>
        </a:xfrm>
        <a:prstGeom prst="rect">
          <a:avLst/>
        </a:prstGeom>
      </xdr:spPr>
    </xdr:pic>
    <xdr:clientData/>
  </xdr:oneCellAnchor>
  <xdr:oneCellAnchor>
    <xdr:from>
      <xdr:col>3</xdr:col>
      <xdr:colOff>66676</xdr:colOff>
      <xdr:row>35</xdr:row>
      <xdr:rowOff>95251</xdr:rowOff>
    </xdr:from>
    <xdr:ext cx="3871913" cy="5162550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E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26" y="1800226"/>
          <a:ext cx="3871913" cy="5162550"/>
        </a:xfrm>
        <a:prstGeom prst="rect">
          <a:avLst/>
        </a:prstGeom>
      </xdr:spPr>
    </xdr:pic>
    <xdr:clientData/>
  </xdr:oneCellAnchor>
  <xdr:oneCellAnchor>
    <xdr:from>
      <xdr:col>3</xdr:col>
      <xdr:colOff>2470805</xdr:colOff>
      <xdr:row>34</xdr:row>
      <xdr:rowOff>100853</xdr:rowOff>
    </xdr:from>
    <xdr:ext cx="2235664" cy="3483909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E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47255" y="1615328"/>
          <a:ext cx="2235664" cy="3483909"/>
        </a:xfrm>
        <a:prstGeom prst="rect">
          <a:avLst/>
        </a:prstGeom>
      </xdr:spPr>
    </xdr:pic>
    <xdr:clientData/>
  </xdr:oneCellAnchor>
  <xdr:oneCellAnchor>
    <xdr:from>
      <xdr:col>3</xdr:col>
      <xdr:colOff>66676</xdr:colOff>
      <xdr:row>66</xdr:row>
      <xdr:rowOff>95251</xdr:rowOff>
    </xdr:from>
    <xdr:ext cx="3871913" cy="5162550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1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26" y="1800226"/>
          <a:ext cx="3871913" cy="5162550"/>
        </a:xfrm>
        <a:prstGeom prst="rect">
          <a:avLst/>
        </a:prstGeom>
      </xdr:spPr>
    </xdr:pic>
    <xdr:clientData/>
  </xdr:oneCellAnchor>
  <xdr:oneCellAnchor>
    <xdr:from>
      <xdr:col>3</xdr:col>
      <xdr:colOff>2470805</xdr:colOff>
      <xdr:row>65</xdr:row>
      <xdr:rowOff>100853</xdr:rowOff>
    </xdr:from>
    <xdr:ext cx="2235664" cy="3483909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1E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47255" y="1615328"/>
          <a:ext cx="2235664" cy="3483909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6" name="Стрелка: пятиугольник 15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17E4FF95-E6D5-43EE-BD1E-1C79176E0199}"/>
            </a:ext>
          </a:extLst>
        </xdr:cNvPr>
        <xdr:cNvSpPr/>
      </xdr:nvSpPr>
      <xdr:spPr>
        <a:xfrm flipH="1">
          <a:off x="17477010" y="38101"/>
          <a:ext cx="2111832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108858</xdr:colOff>
      <xdr:row>10</xdr:row>
      <xdr:rowOff>27214</xdr:rowOff>
    </xdr:from>
    <xdr:to>
      <xdr:col>3</xdr:col>
      <xdr:colOff>3359815</xdr:colOff>
      <xdr:row>32</xdr:row>
      <xdr:rowOff>176893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1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77144" y="2871107"/>
          <a:ext cx="3250957" cy="4340679"/>
        </a:xfrm>
        <a:prstGeom prst="rect">
          <a:avLst/>
        </a:prstGeom>
      </xdr:spPr>
    </xdr:pic>
    <xdr:clientData/>
  </xdr:twoCellAnchor>
  <xdr:twoCellAnchor editAs="oneCell">
    <xdr:from>
      <xdr:col>3</xdr:col>
      <xdr:colOff>2570684</xdr:colOff>
      <xdr:row>4</xdr:row>
      <xdr:rowOff>40820</xdr:rowOff>
    </xdr:from>
    <xdr:to>
      <xdr:col>3</xdr:col>
      <xdr:colOff>4694464</xdr:colOff>
      <xdr:row>21</xdr:row>
      <xdr:rowOff>149677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1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47134" y="1745795"/>
          <a:ext cx="2123780" cy="3347357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12</xdr:row>
      <xdr:rowOff>45547</xdr:rowOff>
    </xdr:from>
    <xdr:ext cx="1914037" cy="1157325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7861" y="264451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19</xdr:row>
      <xdr:rowOff>95250</xdr:rowOff>
    </xdr:from>
    <xdr:ext cx="1915200" cy="1127044"/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F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99465" y="4027714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43</xdr:row>
      <xdr:rowOff>45547</xdr:rowOff>
    </xdr:from>
    <xdr:ext cx="1914037" cy="1157325"/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1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7861" y="264451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50</xdr:row>
      <xdr:rowOff>95250</xdr:rowOff>
    </xdr:from>
    <xdr:ext cx="1915200" cy="1127044"/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1F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99465" y="4027714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74</xdr:row>
      <xdr:rowOff>45547</xdr:rowOff>
    </xdr:from>
    <xdr:ext cx="1914037" cy="1157325"/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7861" y="264451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81</xdr:row>
      <xdr:rowOff>95250</xdr:rowOff>
    </xdr:from>
    <xdr:ext cx="1915200" cy="1127044"/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1F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99465" y="4027714"/>
          <a:ext cx="1915200" cy="1127044"/>
        </a:xfrm>
        <a:prstGeom prst="rect">
          <a:avLst/>
        </a:prstGeom>
      </xdr:spPr>
    </xdr:pic>
    <xdr:clientData/>
  </xdr:oneCellAnchor>
  <xdr:oneCellAnchor>
    <xdr:from>
      <xdr:col>3</xdr:col>
      <xdr:colOff>108858</xdr:colOff>
      <xdr:row>41</xdr:row>
      <xdr:rowOff>27214</xdr:rowOff>
    </xdr:from>
    <xdr:ext cx="3250957" cy="4340679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77144" y="2871107"/>
          <a:ext cx="3250957" cy="4340679"/>
        </a:xfrm>
        <a:prstGeom prst="rect">
          <a:avLst/>
        </a:prstGeom>
      </xdr:spPr>
    </xdr:pic>
    <xdr:clientData/>
  </xdr:oneCellAnchor>
  <xdr:oneCellAnchor>
    <xdr:from>
      <xdr:col>3</xdr:col>
      <xdr:colOff>2570684</xdr:colOff>
      <xdr:row>35</xdr:row>
      <xdr:rowOff>40820</xdr:rowOff>
    </xdr:from>
    <xdr:ext cx="2123780" cy="3347357"/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1F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38970" y="1741713"/>
          <a:ext cx="2123780" cy="3347357"/>
        </a:xfrm>
        <a:prstGeom prst="rect">
          <a:avLst/>
        </a:prstGeom>
      </xdr:spPr>
    </xdr:pic>
    <xdr:clientData/>
  </xdr:oneCellAnchor>
  <xdr:oneCellAnchor>
    <xdr:from>
      <xdr:col>3</xdr:col>
      <xdr:colOff>108858</xdr:colOff>
      <xdr:row>72</xdr:row>
      <xdr:rowOff>27214</xdr:rowOff>
    </xdr:from>
    <xdr:ext cx="3250957" cy="4340679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1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77144" y="2871107"/>
          <a:ext cx="3250957" cy="4340679"/>
        </a:xfrm>
        <a:prstGeom prst="rect">
          <a:avLst/>
        </a:prstGeom>
      </xdr:spPr>
    </xdr:pic>
    <xdr:clientData/>
  </xdr:oneCellAnchor>
  <xdr:oneCellAnchor>
    <xdr:from>
      <xdr:col>3</xdr:col>
      <xdr:colOff>2570684</xdr:colOff>
      <xdr:row>66</xdr:row>
      <xdr:rowOff>40820</xdr:rowOff>
    </xdr:from>
    <xdr:ext cx="2123780" cy="3347357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38970" y="1741713"/>
          <a:ext cx="2123780" cy="3347357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6" name="Стрелка: пятиугольник 15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DF7E8C3-1A51-4EB7-8BDB-14FA971EDAC4}"/>
            </a:ext>
          </a:extLst>
        </xdr:cNvPr>
        <xdr:cNvSpPr/>
      </xdr:nvSpPr>
      <xdr:spPr>
        <a:xfrm flipH="1">
          <a:off x="17216434" y="38101"/>
          <a:ext cx="2176465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560295</xdr:colOff>
      <xdr:row>144</xdr:row>
      <xdr:rowOff>56029</xdr:rowOff>
    </xdr:from>
    <xdr:to>
      <xdr:col>3</xdr:col>
      <xdr:colOff>4160295</xdr:colOff>
      <xdr:row>152</xdr:row>
      <xdr:rowOff>1245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2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9619" y="26759647"/>
          <a:ext cx="3600000" cy="1469216"/>
        </a:xfrm>
        <a:prstGeom prst="rect">
          <a:avLst/>
        </a:prstGeom>
      </xdr:spPr>
    </xdr:pic>
    <xdr:clientData/>
  </xdr:twoCellAnchor>
  <xdr:twoCellAnchor editAs="oneCell">
    <xdr:from>
      <xdr:col>3</xdr:col>
      <xdr:colOff>609441</xdr:colOff>
      <xdr:row>154</xdr:row>
      <xdr:rowOff>33617</xdr:rowOff>
    </xdr:from>
    <xdr:to>
      <xdr:col>3</xdr:col>
      <xdr:colOff>4209441</xdr:colOff>
      <xdr:row>161</xdr:row>
      <xdr:rowOff>169334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20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8765" y="28261235"/>
          <a:ext cx="3600000" cy="1469217"/>
        </a:xfrm>
        <a:prstGeom prst="rect">
          <a:avLst/>
        </a:prstGeom>
      </xdr:spPr>
    </xdr:pic>
    <xdr:clientData/>
  </xdr:twoCellAnchor>
  <xdr:twoCellAnchor editAs="oneCell">
    <xdr:from>
      <xdr:col>3</xdr:col>
      <xdr:colOff>89648</xdr:colOff>
      <xdr:row>6</xdr:row>
      <xdr:rowOff>100856</xdr:rowOff>
    </xdr:from>
    <xdr:to>
      <xdr:col>3</xdr:col>
      <xdr:colOff>2386853</xdr:colOff>
      <xdr:row>11</xdr:row>
      <xdr:rowOff>10009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20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48972" y="1882591"/>
          <a:ext cx="2297205" cy="861653"/>
        </a:xfrm>
        <a:prstGeom prst="rect">
          <a:avLst/>
        </a:prstGeom>
      </xdr:spPr>
    </xdr:pic>
    <xdr:clientData/>
  </xdr:twoCellAnchor>
  <xdr:twoCellAnchor editAs="oneCell">
    <xdr:from>
      <xdr:col>3</xdr:col>
      <xdr:colOff>2480824</xdr:colOff>
      <xdr:row>5</xdr:row>
      <xdr:rowOff>179297</xdr:rowOff>
    </xdr:from>
    <xdr:to>
      <xdr:col>3</xdr:col>
      <xdr:colOff>4706471</xdr:colOff>
      <xdr:row>12</xdr:row>
      <xdr:rowOff>53818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20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57274" y="2074772"/>
          <a:ext cx="2225647" cy="1208021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15</xdr:row>
      <xdr:rowOff>100854</xdr:rowOff>
    </xdr:from>
    <xdr:to>
      <xdr:col>3</xdr:col>
      <xdr:colOff>4736030</xdr:colOff>
      <xdr:row>35</xdr:row>
      <xdr:rowOff>34854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2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4" y="3216089"/>
          <a:ext cx="4680000" cy="3744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56028</xdr:colOff>
      <xdr:row>161</xdr:row>
      <xdr:rowOff>179295</xdr:rowOff>
    </xdr:from>
    <xdr:to>
      <xdr:col>3</xdr:col>
      <xdr:colOff>4736028</xdr:colOff>
      <xdr:row>177</xdr:row>
      <xdr:rowOff>154133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20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2" y="29740413"/>
          <a:ext cx="4680000" cy="3022838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285</xdr:row>
      <xdr:rowOff>100853</xdr:rowOff>
    </xdr:from>
    <xdr:to>
      <xdr:col>3</xdr:col>
      <xdr:colOff>4736029</xdr:colOff>
      <xdr:row>305</xdr:row>
      <xdr:rowOff>34852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2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3" y="52297853"/>
          <a:ext cx="4680000" cy="3743999"/>
        </a:xfrm>
        <a:prstGeom prst="rect">
          <a:avLst/>
        </a:prstGeom>
      </xdr:spPr>
    </xdr:pic>
    <xdr:clientData/>
  </xdr:twoCellAnchor>
  <xdr:twoCellAnchor editAs="oneCell">
    <xdr:from>
      <xdr:col>3</xdr:col>
      <xdr:colOff>857913</xdr:colOff>
      <xdr:row>309</xdr:row>
      <xdr:rowOff>190499</xdr:rowOff>
    </xdr:from>
    <xdr:to>
      <xdr:col>3</xdr:col>
      <xdr:colOff>3746161</xdr:colOff>
      <xdr:row>317</xdr:row>
      <xdr:rowOff>123264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20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7237" y="56578499"/>
          <a:ext cx="2888248" cy="1456765"/>
        </a:xfrm>
        <a:prstGeom prst="rect">
          <a:avLst/>
        </a:prstGeom>
      </xdr:spPr>
    </xdr:pic>
    <xdr:clientData/>
  </xdr:twoCellAnchor>
  <xdr:twoCellAnchor editAs="oneCell">
    <xdr:from>
      <xdr:col>3</xdr:col>
      <xdr:colOff>2110773</xdr:colOff>
      <xdr:row>301</xdr:row>
      <xdr:rowOff>56029</xdr:rowOff>
    </xdr:from>
    <xdr:to>
      <xdr:col>3</xdr:col>
      <xdr:colOff>4661647</xdr:colOff>
      <xdr:row>309</xdr:row>
      <xdr:rowOff>56279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20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0097" y="54920029"/>
          <a:ext cx="2550874" cy="1524250"/>
        </a:xfrm>
        <a:prstGeom prst="rect">
          <a:avLst/>
        </a:prstGeom>
      </xdr:spPr>
    </xdr:pic>
    <xdr:clientData/>
  </xdr:twoCellAnchor>
  <xdr:twoCellAnchor editAs="oneCell">
    <xdr:from>
      <xdr:col>3</xdr:col>
      <xdr:colOff>728383</xdr:colOff>
      <xdr:row>426</xdr:row>
      <xdr:rowOff>56029</xdr:rowOff>
    </xdr:from>
    <xdr:to>
      <xdr:col>3</xdr:col>
      <xdr:colOff>3987247</xdr:colOff>
      <xdr:row>435</xdr:row>
      <xdr:rowOff>134470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20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7707" y="77746411"/>
          <a:ext cx="3258864" cy="1792941"/>
        </a:xfrm>
        <a:prstGeom prst="rect">
          <a:avLst/>
        </a:prstGeom>
      </xdr:spPr>
    </xdr:pic>
    <xdr:clientData/>
  </xdr:twoCellAnchor>
  <xdr:twoCellAnchor editAs="oneCell">
    <xdr:from>
      <xdr:col>3</xdr:col>
      <xdr:colOff>763765</xdr:colOff>
      <xdr:row>438</xdr:row>
      <xdr:rowOff>22412</xdr:rowOff>
    </xdr:from>
    <xdr:to>
      <xdr:col>3</xdr:col>
      <xdr:colOff>4039022</xdr:colOff>
      <xdr:row>446</xdr:row>
      <xdr:rowOff>113961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20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3089" y="79617794"/>
          <a:ext cx="3275257" cy="1615549"/>
        </a:xfrm>
        <a:prstGeom prst="rect">
          <a:avLst/>
        </a:prstGeom>
      </xdr:spPr>
    </xdr:pic>
    <xdr:clientData/>
  </xdr:twoCellAnchor>
  <xdr:twoCellAnchor editAs="oneCell">
    <xdr:from>
      <xdr:col>3</xdr:col>
      <xdr:colOff>78440</xdr:colOff>
      <xdr:row>448</xdr:row>
      <xdr:rowOff>156884</xdr:rowOff>
    </xdr:from>
    <xdr:to>
      <xdr:col>3</xdr:col>
      <xdr:colOff>2504984</xdr:colOff>
      <xdr:row>457</xdr:row>
      <xdr:rowOff>145681</xdr:rowOff>
    </xdr:to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20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7764" y="81657266"/>
          <a:ext cx="2426544" cy="1703297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2476500</xdr:colOff>
      <xdr:row>447</xdr:row>
      <xdr:rowOff>97748</xdr:rowOff>
    </xdr:from>
    <xdr:to>
      <xdr:col>3</xdr:col>
      <xdr:colOff>4706470</xdr:colOff>
      <xdr:row>458</xdr:row>
      <xdr:rowOff>179296</xdr:rowOff>
    </xdr:to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20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35824" y="81407630"/>
          <a:ext cx="2229970" cy="2177048"/>
        </a:xfrm>
        <a:prstGeom prst="rect">
          <a:avLst/>
        </a:prstGeom>
      </xdr:spPr>
    </xdr:pic>
    <xdr:clientData/>
  </xdr:twoCellAnchor>
  <xdr:oneCellAnchor>
    <xdr:from>
      <xdr:col>3</xdr:col>
      <xdr:colOff>728383</xdr:colOff>
      <xdr:row>461</xdr:row>
      <xdr:rowOff>56029</xdr:rowOff>
    </xdr:from>
    <xdr:ext cx="3258864" cy="1792941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20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7707" y="77746411"/>
          <a:ext cx="3258864" cy="1792941"/>
        </a:xfrm>
        <a:prstGeom prst="rect">
          <a:avLst/>
        </a:prstGeom>
      </xdr:spPr>
    </xdr:pic>
    <xdr:clientData/>
  </xdr:oneCellAnchor>
  <xdr:oneCellAnchor>
    <xdr:from>
      <xdr:col>3</xdr:col>
      <xdr:colOff>763765</xdr:colOff>
      <xdr:row>473</xdr:row>
      <xdr:rowOff>22412</xdr:rowOff>
    </xdr:from>
    <xdr:ext cx="3275257" cy="1615549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20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3089" y="79617794"/>
          <a:ext cx="3275257" cy="1615549"/>
        </a:xfrm>
        <a:prstGeom prst="rect">
          <a:avLst/>
        </a:prstGeom>
      </xdr:spPr>
    </xdr:pic>
    <xdr:clientData/>
  </xdr:oneCellAnchor>
  <xdr:oneCellAnchor>
    <xdr:from>
      <xdr:col>3</xdr:col>
      <xdr:colOff>78440</xdr:colOff>
      <xdr:row>483</xdr:row>
      <xdr:rowOff>156884</xdr:rowOff>
    </xdr:from>
    <xdr:ext cx="2426544" cy="1703297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20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7764" y="81657266"/>
          <a:ext cx="2426544" cy="1703297"/>
        </a:xfrm>
        <a:prstGeom prst="rect">
          <a:avLst/>
        </a:prstGeom>
      </xdr:spPr>
    </xdr:pic>
    <xdr:clientData/>
  </xdr:oneCellAnchor>
  <xdr:oneCellAnchor>
    <xdr:from>
      <xdr:col>3</xdr:col>
      <xdr:colOff>2476500</xdr:colOff>
      <xdr:row>482</xdr:row>
      <xdr:rowOff>97748</xdr:rowOff>
    </xdr:from>
    <xdr:ext cx="2229970" cy="2177048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20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35824" y="81407630"/>
          <a:ext cx="2229970" cy="2177048"/>
        </a:xfrm>
        <a:prstGeom prst="rect">
          <a:avLst/>
        </a:prstGeom>
      </xdr:spPr>
    </xdr:pic>
    <xdr:clientData/>
  </xdr:oneCellAnchor>
  <xdr:oneCellAnchor>
    <xdr:from>
      <xdr:col>3</xdr:col>
      <xdr:colOff>728383</xdr:colOff>
      <xdr:row>496</xdr:row>
      <xdr:rowOff>56029</xdr:rowOff>
    </xdr:from>
    <xdr:ext cx="3258864" cy="1792941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20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7707" y="77746411"/>
          <a:ext cx="3258864" cy="1792941"/>
        </a:xfrm>
        <a:prstGeom prst="rect">
          <a:avLst/>
        </a:prstGeom>
      </xdr:spPr>
    </xdr:pic>
    <xdr:clientData/>
  </xdr:oneCellAnchor>
  <xdr:oneCellAnchor>
    <xdr:from>
      <xdr:col>3</xdr:col>
      <xdr:colOff>763765</xdr:colOff>
      <xdr:row>508</xdr:row>
      <xdr:rowOff>22412</xdr:rowOff>
    </xdr:from>
    <xdr:ext cx="3275257" cy="1615549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20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3089" y="79617794"/>
          <a:ext cx="3275257" cy="1615549"/>
        </a:xfrm>
        <a:prstGeom prst="rect">
          <a:avLst/>
        </a:prstGeom>
      </xdr:spPr>
    </xdr:pic>
    <xdr:clientData/>
  </xdr:oneCellAnchor>
  <xdr:oneCellAnchor>
    <xdr:from>
      <xdr:col>3</xdr:col>
      <xdr:colOff>78440</xdr:colOff>
      <xdr:row>518</xdr:row>
      <xdr:rowOff>156884</xdr:rowOff>
    </xdr:from>
    <xdr:ext cx="2426544" cy="1703297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20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7764" y="81657266"/>
          <a:ext cx="2426544" cy="1703297"/>
        </a:xfrm>
        <a:prstGeom prst="rect">
          <a:avLst/>
        </a:prstGeom>
      </xdr:spPr>
    </xdr:pic>
    <xdr:clientData/>
  </xdr:oneCellAnchor>
  <xdr:oneCellAnchor>
    <xdr:from>
      <xdr:col>3</xdr:col>
      <xdr:colOff>2476500</xdr:colOff>
      <xdr:row>517</xdr:row>
      <xdr:rowOff>97748</xdr:rowOff>
    </xdr:from>
    <xdr:ext cx="2229970" cy="2177048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20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35824" y="81407630"/>
          <a:ext cx="2229970" cy="2177048"/>
        </a:xfrm>
        <a:prstGeom prst="rect">
          <a:avLst/>
        </a:prstGeom>
      </xdr:spPr>
    </xdr:pic>
    <xdr:clientData/>
  </xdr:oneCellAnchor>
  <xdr:oneCellAnchor>
    <xdr:from>
      <xdr:col>3</xdr:col>
      <xdr:colOff>728383</xdr:colOff>
      <xdr:row>531</xdr:row>
      <xdr:rowOff>56029</xdr:rowOff>
    </xdr:from>
    <xdr:ext cx="3258864" cy="1792941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20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7707" y="77746411"/>
          <a:ext cx="3258864" cy="1792941"/>
        </a:xfrm>
        <a:prstGeom prst="rect">
          <a:avLst/>
        </a:prstGeom>
      </xdr:spPr>
    </xdr:pic>
    <xdr:clientData/>
  </xdr:oneCellAnchor>
  <xdr:oneCellAnchor>
    <xdr:from>
      <xdr:col>3</xdr:col>
      <xdr:colOff>763765</xdr:colOff>
      <xdr:row>543</xdr:row>
      <xdr:rowOff>22412</xdr:rowOff>
    </xdr:from>
    <xdr:ext cx="3275257" cy="1615549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20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3089" y="79617794"/>
          <a:ext cx="3275257" cy="1615549"/>
        </a:xfrm>
        <a:prstGeom prst="rect">
          <a:avLst/>
        </a:prstGeom>
      </xdr:spPr>
    </xdr:pic>
    <xdr:clientData/>
  </xdr:oneCellAnchor>
  <xdr:oneCellAnchor>
    <xdr:from>
      <xdr:col>3</xdr:col>
      <xdr:colOff>78440</xdr:colOff>
      <xdr:row>553</xdr:row>
      <xdr:rowOff>156884</xdr:rowOff>
    </xdr:from>
    <xdr:ext cx="2426544" cy="1703297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20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7764" y="81657266"/>
          <a:ext cx="2426544" cy="1703297"/>
        </a:xfrm>
        <a:prstGeom prst="rect">
          <a:avLst/>
        </a:prstGeom>
      </xdr:spPr>
    </xdr:pic>
    <xdr:clientData/>
  </xdr:oneCellAnchor>
  <xdr:oneCellAnchor>
    <xdr:from>
      <xdr:col>3</xdr:col>
      <xdr:colOff>2476500</xdr:colOff>
      <xdr:row>552</xdr:row>
      <xdr:rowOff>97748</xdr:rowOff>
    </xdr:from>
    <xdr:ext cx="2229970" cy="2177048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20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35824" y="81407630"/>
          <a:ext cx="2229970" cy="2177048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320</xdr:row>
      <xdr:rowOff>100853</xdr:rowOff>
    </xdr:from>
    <xdr:ext cx="4680000" cy="3743999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2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3" y="52297853"/>
          <a:ext cx="4680000" cy="3743999"/>
        </a:xfrm>
        <a:prstGeom prst="rect">
          <a:avLst/>
        </a:prstGeom>
      </xdr:spPr>
    </xdr:pic>
    <xdr:clientData/>
  </xdr:oneCellAnchor>
  <xdr:oneCellAnchor>
    <xdr:from>
      <xdr:col>3</xdr:col>
      <xdr:colOff>857913</xdr:colOff>
      <xdr:row>344</xdr:row>
      <xdr:rowOff>190499</xdr:rowOff>
    </xdr:from>
    <xdr:ext cx="2888248" cy="1456765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20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7237" y="56578499"/>
          <a:ext cx="2888248" cy="1456765"/>
        </a:xfrm>
        <a:prstGeom prst="rect">
          <a:avLst/>
        </a:prstGeom>
      </xdr:spPr>
    </xdr:pic>
    <xdr:clientData/>
  </xdr:oneCellAnchor>
  <xdr:oneCellAnchor>
    <xdr:from>
      <xdr:col>3</xdr:col>
      <xdr:colOff>2110773</xdr:colOff>
      <xdr:row>336</xdr:row>
      <xdr:rowOff>56029</xdr:rowOff>
    </xdr:from>
    <xdr:ext cx="2550874" cy="1524250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20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0097" y="54920029"/>
          <a:ext cx="2550874" cy="1524250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355</xdr:row>
      <xdr:rowOff>100853</xdr:rowOff>
    </xdr:from>
    <xdr:ext cx="4680000" cy="3743999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2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3" y="52297853"/>
          <a:ext cx="4680000" cy="3743999"/>
        </a:xfrm>
        <a:prstGeom prst="rect">
          <a:avLst/>
        </a:prstGeom>
      </xdr:spPr>
    </xdr:pic>
    <xdr:clientData/>
  </xdr:oneCellAnchor>
  <xdr:oneCellAnchor>
    <xdr:from>
      <xdr:col>3</xdr:col>
      <xdr:colOff>857913</xdr:colOff>
      <xdr:row>379</xdr:row>
      <xdr:rowOff>190499</xdr:rowOff>
    </xdr:from>
    <xdr:ext cx="2888248" cy="1456765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20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7237" y="56578499"/>
          <a:ext cx="2888248" cy="1456765"/>
        </a:xfrm>
        <a:prstGeom prst="rect">
          <a:avLst/>
        </a:prstGeom>
      </xdr:spPr>
    </xdr:pic>
    <xdr:clientData/>
  </xdr:oneCellAnchor>
  <xdr:oneCellAnchor>
    <xdr:from>
      <xdr:col>3</xdr:col>
      <xdr:colOff>2110773</xdr:colOff>
      <xdr:row>371</xdr:row>
      <xdr:rowOff>56029</xdr:rowOff>
    </xdr:from>
    <xdr:ext cx="2550874" cy="1524250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20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0097" y="54920029"/>
          <a:ext cx="2550874" cy="1524250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390</xdr:row>
      <xdr:rowOff>100853</xdr:rowOff>
    </xdr:from>
    <xdr:ext cx="4680000" cy="3743999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2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3" y="52297853"/>
          <a:ext cx="4680000" cy="3743999"/>
        </a:xfrm>
        <a:prstGeom prst="rect">
          <a:avLst/>
        </a:prstGeom>
      </xdr:spPr>
    </xdr:pic>
    <xdr:clientData/>
  </xdr:oneCellAnchor>
  <xdr:oneCellAnchor>
    <xdr:from>
      <xdr:col>3</xdr:col>
      <xdr:colOff>857913</xdr:colOff>
      <xdr:row>414</xdr:row>
      <xdr:rowOff>190499</xdr:rowOff>
    </xdr:from>
    <xdr:ext cx="2888248" cy="1456765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20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7237" y="56578499"/>
          <a:ext cx="2888248" cy="1456765"/>
        </a:xfrm>
        <a:prstGeom prst="rect">
          <a:avLst/>
        </a:prstGeom>
      </xdr:spPr>
    </xdr:pic>
    <xdr:clientData/>
  </xdr:oneCellAnchor>
  <xdr:oneCellAnchor>
    <xdr:from>
      <xdr:col>3</xdr:col>
      <xdr:colOff>2110773</xdr:colOff>
      <xdr:row>406</xdr:row>
      <xdr:rowOff>56029</xdr:rowOff>
    </xdr:from>
    <xdr:ext cx="2550874" cy="1524250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20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0097" y="54920029"/>
          <a:ext cx="2550874" cy="1524250"/>
        </a:xfrm>
        <a:prstGeom prst="rect">
          <a:avLst/>
        </a:prstGeom>
      </xdr:spPr>
    </xdr:pic>
    <xdr:clientData/>
  </xdr:oneCellAnchor>
  <xdr:oneCellAnchor>
    <xdr:from>
      <xdr:col>3</xdr:col>
      <xdr:colOff>560295</xdr:colOff>
      <xdr:row>179</xdr:row>
      <xdr:rowOff>56029</xdr:rowOff>
    </xdr:from>
    <xdr:ext cx="3600000" cy="1469216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20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9619" y="26759647"/>
          <a:ext cx="3600000" cy="1469216"/>
        </a:xfrm>
        <a:prstGeom prst="rect">
          <a:avLst/>
        </a:prstGeom>
      </xdr:spPr>
    </xdr:pic>
    <xdr:clientData/>
  </xdr:oneCellAnchor>
  <xdr:oneCellAnchor>
    <xdr:from>
      <xdr:col>3</xdr:col>
      <xdr:colOff>609441</xdr:colOff>
      <xdr:row>189</xdr:row>
      <xdr:rowOff>33617</xdr:rowOff>
    </xdr:from>
    <xdr:ext cx="3600000" cy="1469217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20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8765" y="28261235"/>
          <a:ext cx="3600000" cy="1469217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196</xdr:row>
      <xdr:rowOff>179295</xdr:rowOff>
    </xdr:from>
    <xdr:ext cx="4680000" cy="3022838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20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2" y="29740413"/>
          <a:ext cx="4680000" cy="3022838"/>
        </a:xfrm>
        <a:prstGeom prst="rect">
          <a:avLst/>
        </a:prstGeom>
      </xdr:spPr>
    </xdr:pic>
    <xdr:clientData/>
  </xdr:oneCellAnchor>
  <xdr:oneCellAnchor>
    <xdr:from>
      <xdr:col>3</xdr:col>
      <xdr:colOff>560295</xdr:colOff>
      <xdr:row>214</xdr:row>
      <xdr:rowOff>56029</xdr:rowOff>
    </xdr:from>
    <xdr:ext cx="3600000" cy="1469216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20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9619" y="26759647"/>
          <a:ext cx="3600000" cy="1469216"/>
        </a:xfrm>
        <a:prstGeom prst="rect">
          <a:avLst/>
        </a:prstGeom>
      </xdr:spPr>
    </xdr:pic>
    <xdr:clientData/>
  </xdr:oneCellAnchor>
  <xdr:oneCellAnchor>
    <xdr:from>
      <xdr:col>3</xdr:col>
      <xdr:colOff>609441</xdr:colOff>
      <xdr:row>224</xdr:row>
      <xdr:rowOff>33617</xdr:rowOff>
    </xdr:from>
    <xdr:ext cx="3600000" cy="1469217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20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8765" y="28261235"/>
          <a:ext cx="3600000" cy="1469217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231</xdr:row>
      <xdr:rowOff>179295</xdr:rowOff>
    </xdr:from>
    <xdr:ext cx="4680000" cy="3022838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20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2" y="29740413"/>
          <a:ext cx="4680000" cy="3022838"/>
        </a:xfrm>
        <a:prstGeom prst="rect">
          <a:avLst/>
        </a:prstGeom>
      </xdr:spPr>
    </xdr:pic>
    <xdr:clientData/>
  </xdr:oneCellAnchor>
  <xdr:oneCellAnchor>
    <xdr:from>
      <xdr:col>3</xdr:col>
      <xdr:colOff>560295</xdr:colOff>
      <xdr:row>249</xdr:row>
      <xdr:rowOff>56029</xdr:rowOff>
    </xdr:from>
    <xdr:ext cx="3600000" cy="1469216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20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9619" y="26759647"/>
          <a:ext cx="3600000" cy="1469216"/>
        </a:xfrm>
        <a:prstGeom prst="rect">
          <a:avLst/>
        </a:prstGeom>
      </xdr:spPr>
    </xdr:pic>
    <xdr:clientData/>
  </xdr:oneCellAnchor>
  <xdr:oneCellAnchor>
    <xdr:from>
      <xdr:col>3</xdr:col>
      <xdr:colOff>609441</xdr:colOff>
      <xdr:row>259</xdr:row>
      <xdr:rowOff>33617</xdr:rowOff>
    </xdr:from>
    <xdr:ext cx="3600000" cy="1469217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20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8765" y="28261235"/>
          <a:ext cx="3600000" cy="1469217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266</xdr:row>
      <xdr:rowOff>179295</xdr:rowOff>
    </xdr:from>
    <xdr:ext cx="4680000" cy="3022838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20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2" y="29740413"/>
          <a:ext cx="4680000" cy="3022838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41</xdr:row>
      <xdr:rowOff>100856</xdr:rowOff>
    </xdr:from>
    <xdr:ext cx="2297205" cy="861653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20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48972" y="1882591"/>
          <a:ext cx="2297205" cy="861653"/>
        </a:xfrm>
        <a:prstGeom prst="rect">
          <a:avLst/>
        </a:prstGeom>
      </xdr:spPr>
    </xdr:pic>
    <xdr:clientData/>
  </xdr:oneCellAnchor>
  <xdr:oneCellAnchor>
    <xdr:from>
      <xdr:col>3</xdr:col>
      <xdr:colOff>2480824</xdr:colOff>
      <xdr:row>40</xdr:row>
      <xdr:rowOff>179297</xdr:rowOff>
    </xdr:from>
    <xdr:ext cx="2225647" cy="1208021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20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40148" y="1770532"/>
          <a:ext cx="2225647" cy="1208021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50</xdr:row>
      <xdr:rowOff>100854</xdr:rowOff>
    </xdr:from>
    <xdr:ext cx="4680000" cy="3744000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2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4" y="3216089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76</xdr:row>
      <xdr:rowOff>100856</xdr:rowOff>
    </xdr:from>
    <xdr:ext cx="2297205" cy="861653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20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48972" y="1882591"/>
          <a:ext cx="2297205" cy="861653"/>
        </a:xfrm>
        <a:prstGeom prst="rect">
          <a:avLst/>
        </a:prstGeom>
      </xdr:spPr>
    </xdr:pic>
    <xdr:clientData/>
  </xdr:oneCellAnchor>
  <xdr:oneCellAnchor>
    <xdr:from>
      <xdr:col>3</xdr:col>
      <xdr:colOff>2480824</xdr:colOff>
      <xdr:row>75</xdr:row>
      <xdr:rowOff>179297</xdr:rowOff>
    </xdr:from>
    <xdr:ext cx="2225647" cy="1208021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20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40148" y="1770532"/>
          <a:ext cx="2225647" cy="1208021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85</xdr:row>
      <xdr:rowOff>100854</xdr:rowOff>
    </xdr:from>
    <xdr:ext cx="4680000" cy="3744000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2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4" y="3216089"/>
          <a:ext cx="4680000" cy="3744000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111</xdr:row>
      <xdr:rowOff>100856</xdr:rowOff>
    </xdr:from>
    <xdr:ext cx="2297205" cy="861653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20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48972" y="1882591"/>
          <a:ext cx="2297205" cy="861653"/>
        </a:xfrm>
        <a:prstGeom prst="rect">
          <a:avLst/>
        </a:prstGeom>
      </xdr:spPr>
    </xdr:pic>
    <xdr:clientData/>
  </xdr:oneCellAnchor>
  <xdr:oneCellAnchor>
    <xdr:from>
      <xdr:col>3</xdr:col>
      <xdr:colOff>2480824</xdr:colOff>
      <xdr:row>110</xdr:row>
      <xdr:rowOff>179297</xdr:rowOff>
    </xdr:from>
    <xdr:ext cx="2225647" cy="1208021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20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40148" y="1770532"/>
          <a:ext cx="2225647" cy="1208021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120</xdr:row>
      <xdr:rowOff>100854</xdr:rowOff>
    </xdr:from>
    <xdr:ext cx="4680000" cy="3744000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2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354" y="3216089"/>
          <a:ext cx="4680000" cy="3744000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13</xdr:row>
      <xdr:rowOff>134471</xdr:rowOff>
    </xdr:from>
    <xdr:ext cx="1914037" cy="1157325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2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2868706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20</xdr:row>
      <xdr:rowOff>184174</xdr:rowOff>
    </xdr:from>
    <xdr:ext cx="1915200" cy="1127044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20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4251909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48</xdr:row>
      <xdr:rowOff>134471</xdr:rowOff>
    </xdr:from>
    <xdr:ext cx="1914037" cy="1157325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2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2868706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55</xdr:row>
      <xdr:rowOff>184174</xdr:rowOff>
    </xdr:from>
    <xdr:ext cx="1915200" cy="1127044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20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4251909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83</xdr:row>
      <xdr:rowOff>134471</xdr:rowOff>
    </xdr:from>
    <xdr:ext cx="1914037" cy="1157325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2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2868706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90</xdr:row>
      <xdr:rowOff>184174</xdr:rowOff>
    </xdr:from>
    <xdr:ext cx="1915200" cy="1127044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20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4251909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118</xdr:row>
      <xdr:rowOff>134471</xdr:rowOff>
    </xdr:from>
    <xdr:ext cx="1914037" cy="1157325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2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2868706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125</xdr:row>
      <xdr:rowOff>184174</xdr:rowOff>
    </xdr:from>
    <xdr:ext cx="1915200" cy="1127044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20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4251909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154</xdr:row>
      <xdr:rowOff>134471</xdr:rowOff>
    </xdr:from>
    <xdr:ext cx="1914037" cy="1157325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2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21728206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161</xdr:row>
      <xdr:rowOff>184174</xdr:rowOff>
    </xdr:from>
    <xdr:ext cx="1915200" cy="1127044"/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20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23111409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189</xdr:row>
      <xdr:rowOff>134471</xdr:rowOff>
    </xdr:from>
    <xdr:ext cx="1914037" cy="1157325"/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2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2836208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196</xdr:row>
      <xdr:rowOff>184174</xdr:rowOff>
    </xdr:from>
    <xdr:ext cx="1915200" cy="1127044"/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20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29745292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224</xdr:row>
      <xdr:rowOff>134471</xdr:rowOff>
    </xdr:from>
    <xdr:ext cx="1914037" cy="1157325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2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2836208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231</xdr:row>
      <xdr:rowOff>184174</xdr:rowOff>
    </xdr:from>
    <xdr:ext cx="1915200" cy="1127044"/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20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29745292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259</xdr:row>
      <xdr:rowOff>134471</xdr:rowOff>
    </xdr:from>
    <xdr:ext cx="1914037" cy="1157325"/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2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2836208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266</xdr:row>
      <xdr:rowOff>184174</xdr:rowOff>
    </xdr:from>
    <xdr:ext cx="1915200" cy="1127044"/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20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29745292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295</xdr:row>
      <xdr:rowOff>134471</xdr:rowOff>
    </xdr:from>
    <xdr:ext cx="1914037" cy="1157325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2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4722158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302</xdr:row>
      <xdr:rowOff>184174</xdr:rowOff>
    </xdr:from>
    <xdr:ext cx="1915200" cy="1127044"/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20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48604792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330</xdr:row>
      <xdr:rowOff>134471</xdr:rowOff>
    </xdr:from>
    <xdr:ext cx="1914037" cy="1157325"/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2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5385547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337</xdr:row>
      <xdr:rowOff>184174</xdr:rowOff>
    </xdr:from>
    <xdr:ext cx="1915200" cy="1127044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20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55238674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365</xdr:row>
      <xdr:rowOff>134471</xdr:rowOff>
    </xdr:from>
    <xdr:ext cx="1914037" cy="1157325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2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5385547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372</xdr:row>
      <xdr:rowOff>184174</xdr:rowOff>
    </xdr:from>
    <xdr:ext cx="1915200" cy="1127044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20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55238674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400</xdr:row>
      <xdr:rowOff>134471</xdr:rowOff>
    </xdr:from>
    <xdr:ext cx="1914037" cy="1157325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2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5385547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407</xdr:row>
      <xdr:rowOff>184174</xdr:rowOff>
    </xdr:from>
    <xdr:ext cx="1915200" cy="1127044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20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55238674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436</xdr:row>
      <xdr:rowOff>134471</xdr:rowOff>
    </xdr:from>
    <xdr:ext cx="1914037" cy="1157325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2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7271497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443</xdr:row>
      <xdr:rowOff>184174</xdr:rowOff>
    </xdr:from>
    <xdr:ext cx="1915200" cy="1127044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20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74098174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471</xdr:row>
      <xdr:rowOff>134471</xdr:rowOff>
    </xdr:from>
    <xdr:ext cx="1914037" cy="1157325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2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7934885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478</xdr:row>
      <xdr:rowOff>184174</xdr:rowOff>
    </xdr:from>
    <xdr:ext cx="1915200" cy="1127044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20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80732056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506</xdr:row>
      <xdr:rowOff>134471</xdr:rowOff>
    </xdr:from>
    <xdr:ext cx="1914037" cy="1157325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2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7934885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513</xdr:row>
      <xdr:rowOff>184174</xdr:rowOff>
    </xdr:from>
    <xdr:ext cx="1915200" cy="1127044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20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80732056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67236</xdr:colOff>
      <xdr:row>541</xdr:row>
      <xdr:rowOff>134471</xdr:rowOff>
    </xdr:from>
    <xdr:ext cx="1914037" cy="1157325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2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1" y="7934885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68840</xdr:colOff>
      <xdr:row>548</xdr:row>
      <xdr:rowOff>184174</xdr:rowOff>
    </xdr:from>
    <xdr:ext cx="1915200" cy="1127044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20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5" y="80732056"/>
          <a:ext cx="1915200" cy="1127044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28576</xdr:rowOff>
    </xdr:from>
    <xdr:to>
      <xdr:col>12</xdr:col>
      <xdr:colOff>0</xdr:colOff>
      <xdr:row>0</xdr:row>
      <xdr:rowOff>390525</xdr:rowOff>
    </xdr:to>
    <xdr:sp macro="" textlink="">
      <xdr:nvSpPr>
        <xdr:cNvPr id="157" name="Стрелка: пятиугольник 156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ABD470D-DA10-4FE3-9BA1-6FC61822958D}"/>
            </a:ext>
          </a:extLst>
        </xdr:cNvPr>
        <xdr:cNvSpPr/>
      </xdr:nvSpPr>
      <xdr:spPr>
        <a:xfrm flipH="1">
          <a:off x="17564096" y="28576"/>
          <a:ext cx="2085978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54429</xdr:colOff>
      <xdr:row>3</xdr:row>
      <xdr:rowOff>81643</xdr:rowOff>
    </xdr:from>
    <xdr:to>
      <xdr:col>3</xdr:col>
      <xdr:colOff>3458051</xdr:colOff>
      <xdr:row>22</xdr:row>
      <xdr:rowOff>149679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50" y="1306286"/>
          <a:ext cx="3403622" cy="3687536"/>
        </a:xfrm>
        <a:prstGeom prst="rect">
          <a:avLst/>
        </a:prstGeom>
      </xdr:spPr>
    </xdr:pic>
    <xdr:clientData/>
  </xdr:twoCellAnchor>
  <xdr:twoCellAnchor editAs="oneCell">
    <xdr:from>
      <xdr:col>3</xdr:col>
      <xdr:colOff>2585359</xdr:colOff>
      <xdr:row>16</xdr:row>
      <xdr:rowOff>161263</xdr:rowOff>
    </xdr:from>
    <xdr:to>
      <xdr:col>3</xdr:col>
      <xdr:colOff>4724285</xdr:colOff>
      <xdr:row>31</xdr:row>
      <xdr:rowOff>116140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2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0680" y="3481406"/>
          <a:ext cx="2138926" cy="2812377"/>
        </a:xfrm>
        <a:prstGeom prst="rect">
          <a:avLst/>
        </a:prstGeom>
      </xdr:spPr>
    </xdr:pic>
    <xdr:clientData/>
  </xdr:twoCellAnchor>
  <xdr:oneCellAnchor>
    <xdr:from>
      <xdr:col>3</xdr:col>
      <xdr:colOff>54429</xdr:colOff>
      <xdr:row>34</xdr:row>
      <xdr:rowOff>81643</xdr:rowOff>
    </xdr:from>
    <xdr:ext cx="3403622" cy="3687536"/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2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50" y="1306286"/>
          <a:ext cx="3403622" cy="3687536"/>
        </a:xfrm>
        <a:prstGeom prst="rect">
          <a:avLst/>
        </a:prstGeom>
      </xdr:spPr>
    </xdr:pic>
    <xdr:clientData/>
  </xdr:oneCellAnchor>
  <xdr:oneCellAnchor>
    <xdr:from>
      <xdr:col>3</xdr:col>
      <xdr:colOff>2585359</xdr:colOff>
      <xdr:row>47</xdr:row>
      <xdr:rowOff>161263</xdr:rowOff>
    </xdr:from>
    <xdr:ext cx="2138926" cy="2812377"/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2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0680" y="3481406"/>
          <a:ext cx="2138926" cy="2812377"/>
        </a:xfrm>
        <a:prstGeom prst="rect">
          <a:avLst/>
        </a:prstGeom>
      </xdr:spPr>
    </xdr:pic>
    <xdr:clientData/>
  </xdr:oneCellAnchor>
  <xdr:oneCellAnchor>
    <xdr:from>
      <xdr:col>3</xdr:col>
      <xdr:colOff>54429</xdr:colOff>
      <xdr:row>65</xdr:row>
      <xdr:rowOff>81643</xdr:rowOff>
    </xdr:from>
    <xdr:ext cx="3403622" cy="3687536"/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2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50" y="1306286"/>
          <a:ext cx="3403622" cy="3687536"/>
        </a:xfrm>
        <a:prstGeom prst="rect">
          <a:avLst/>
        </a:prstGeom>
      </xdr:spPr>
    </xdr:pic>
    <xdr:clientData/>
  </xdr:oneCellAnchor>
  <xdr:oneCellAnchor>
    <xdr:from>
      <xdr:col>3</xdr:col>
      <xdr:colOff>2585359</xdr:colOff>
      <xdr:row>78</xdr:row>
      <xdr:rowOff>161263</xdr:rowOff>
    </xdr:from>
    <xdr:ext cx="2138926" cy="2812377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2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0680" y="3481406"/>
          <a:ext cx="2138926" cy="2812377"/>
        </a:xfrm>
        <a:prstGeom prst="rect">
          <a:avLst/>
        </a:prstGeom>
      </xdr:spPr>
    </xdr:pic>
    <xdr:clientData/>
  </xdr:oneCellAnchor>
  <xdr:oneCellAnchor>
    <xdr:from>
      <xdr:col>3</xdr:col>
      <xdr:colOff>54429</xdr:colOff>
      <xdr:row>96</xdr:row>
      <xdr:rowOff>81643</xdr:rowOff>
    </xdr:from>
    <xdr:ext cx="3403622" cy="3687536"/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21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50" y="17879786"/>
          <a:ext cx="3403622" cy="3687536"/>
        </a:xfrm>
        <a:prstGeom prst="rect">
          <a:avLst/>
        </a:prstGeom>
      </xdr:spPr>
    </xdr:pic>
    <xdr:clientData/>
  </xdr:oneCellAnchor>
  <xdr:oneCellAnchor>
    <xdr:from>
      <xdr:col>3</xdr:col>
      <xdr:colOff>2585359</xdr:colOff>
      <xdr:row>109</xdr:row>
      <xdr:rowOff>161263</xdr:rowOff>
    </xdr:from>
    <xdr:ext cx="2138926" cy="2812377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2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0680" y="3481406"/>
          <a:ext cx="2138926" cy="2812377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12</xdr:row>
      <xdr:rowOff>45547</xdr:rowOff>
    </xdr:from>
    <xdr:ext cx="1914037" cy="1157325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2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2598247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19</xdr:row>
      <xdr:rowOff>95250</xdr:rowOff>
    </xdr:from>
    <xdr:ext cx="1915200" cy="1127044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2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1711" y="3981450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43</xdr:row>
      <xdr:rowOff>45547</xdr:rowOff>
    </xdr:from>
    <xdr:ext cx="1914037" cy="1157325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2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7861" y="2603690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50</xdr:row>
      <xdr:rowOff>95250</xdr:rowOff>
    </xdr:from>
    <xdr:ext cx="1915200" cy="1127044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21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99465" y="3986893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74</xdr:row>
      <xdr:rowOff>45547</xdr:rowOff>
    </xdr:from>
    <xdr:ext cx="1914037" cy="1157325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2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7861" y="2603690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81</xdr:row>
      <xdr:rowOff>95250</xdr:rowOff>
    </xdr:from>
    <xdr:ext cx="1915200" cy="1127044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2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99465" y="3986893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105</xdr:row>
      <xdr:rowOff>45547</xdr:rowOff>
    </xdr:from>
    <xdr:ext cx="1914037" cy="1157325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2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7861" y="2603690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112</xdr:row>
      <xdr:rowOff>95250</xdr:rowOff>
    </xdr:from>
    <xdr:ext cx="1915200" cy="1127044"/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21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99465" y="3986893"/>
          <a:ext cx="1915200" cy="1127044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21" name="Стрелка: пятиугольник 20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7B4A3E72-7933-4C23-BB29-1E3D355C8E3F}"/>
            </a:ext>
          </a:extLst>
        </xdr:cNvPr>
        <xdr:cNvSpPr/>
      </xdr:nvSpPr>
      <xdr:spPr>
        <a:xfrm flipH="1">
          <a:off x="17745071" y="38101"/>
          <a:ext cx="2009778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109020</xdr:colOff>
      <xdr:row>3</xdr:row>
      <xdr:rowOff>112858</xdr:rowOff>
    </xdr:from>
    <xdr:to>
      <xdr:col>3</xdr:col>
      <xdr:colOff>4490358</xdr:colOff>
      <xdr:row>27</xdr:row>
      <xdr:rowOff>145349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4341" y="1337501"/>
          <a:ext cx="4381338" cy="4604491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12</xdr:row>
      <xdr:rowOff>45547</xdr:rowOff>
    </xdr:from>
    <xdr:ext cx="1914037" cy="1157325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2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2598247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19</xdr:row>
      <xdr:rowOff>95250</xdr:rowOff>
    </xdr:from>
    <xdr:ext cx="1915200" cy="1127044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22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1711" y="3981450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43</xdr:row>
      <xdr:rowOff>45547</xdr:rowOff>
    </xdr:from>
    <xdr:ext cx="1914037" cy="1157325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2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7861" y="2603690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50</xdr:row>
      <xdr:rowOff>95250</xdr:rowOff>
    </xdr:from>
    <xdr:ext cx="1915200" cy="1127044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22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99465" y="3986893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74</xdr:row>
      <xdr:rowOff>45547</xdr:rowOff>
    </xdr:from>
    <xdr:ext cx="1914037" cy="1157325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2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7861" y="2603690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81</xdr:row>
      <xdr:rowOff>95250</xdr:rowOff>
    </xdr:from>
    <xdr:ext cx="1915200" cy="1127044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22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99465" y="3986893"/>
          <a:ext cx="1915200" cy="1127044"/>
        </a:xfrm>
        <a:prstGeom prst="rect">
          <a:avLst/>
        </a:prstGeom>
      </xdr:spPr>
    </xdr:pic>
    <xdr:clientData/>
  </xdr:oneCellAnchor>
  <xdr:twoCellAnchor editAs="oneCell">
    <xdr:from>
      <xdr:col>3</xdr:col>
      <xdr:colOff>2127728</xdr:colOff>
      <xdr:row>16</xdr:row>
      <xdr:rowOff>13607</xdr:rowOff>
    </xdr:from>
    <xdr:to>
      <xdr:col>3</xdr:col>
      <xdr:colOff>4243567</xdr:colOff>
      <xdr:row>33</xdr:row>
      <xdr:rowOff>125185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83049" y="3333750"/>
          <a:ext cx="2115839" cy="3350078"/>
        </a:xfrm>
        <a:prstGeom prst="rect">
          <a:avLst/>
        </a:prstGeom>
      </xdr:spPr>
    </xdr:pic>
    <xdr:clientData/>
  </xdr:twoCellAnchor>
  <xdr:oneCellAnchor>
    <xdr:from>
      <xdr:col>3</xdr:col>
      <xdr:colOff>109020</xdr:colOff>
      <xdr:row>34</xdr:row>
      <xdr:rowOff>112858</xdr:rowOff>
    </xdr:from>
    <xdr:ext cx="4381338" cy="4604491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22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4341" y="1337501"/>
          <a:ext cx="4381338" cy="4604491"/>
        </a:xfrm>
        <a:prstGeom prst="rect">
          <a:avLst/>
        </a:prstGeom>
      </xdr:spPr>
    </xdr:pic>
    <xdr:clientData/>
  </xdr:oneCellAnchor>
  <xdr:oneCellAnchor>
    <xdr:from>
      <xdr:col>3</xdr:col>
      <xdr:colOff>2127728</xdr:colOff>
      <xdr:row>47</xdr:row>
      <xdr:rowOff>13607</xdr:rowOff>
    </xdr:from>
    <xdr:ext cx="2115839" cy="3350078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2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83049" y="3333750"/>
          <a:ext cx="2115839" cy="3350078"/>
        </a:xfrm>
        <a:prstGeom prst="rect">
          <a:avLst/>
        </a:prstGeom>
      </xdr:spPr>
    </xdr:pic>
    <xdr:clientData/>
  </xdr:oneCellAnchor>
  <xdr:oneCellAnchor>
    <xdr:from>
      <xdr:col>3</xdr:col>
      <xdr:colOff>109020</xdr:colOff>
      <xdr:row>65</xdr:row>
      <xdr:rowOff>112858</xdr:rowOff>
    </xdr:from>
    <xdr:ext cx="4381338" cy="4604491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2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4341" y="1337501"/>
          <a:ext cx="4381338" cy="4604491"/>
        </a:xfrm>
        <a:prstGeom prst="rect">
          <a:avLst/>
        </a:prstGeom>
      </xdr:spPr>
    </xdr:pic>
    <xdr:clientData/>
  </xdr:oneCellAnchor>
  <xdr:oneCellAnchor>
    <xdr:from>
      <xdr:col>3</xdr:col>
      <xdr:colOff>2127728</xdr:colOff>
      <xdr:row>78</xdr:row>
      <xdr:rowOff>13607</xdr:rowOff>
    </xdr:from>
    <xdr:ext cx="2115839" cy="3350078"/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2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83049" y="3333750"/>
          <a:ext cx="2115839" cy="3350078"/>
        </a:xfrm>
        <a:prstGeom prst="rect">
          <a:avLst/>
        </a:prstGeom>
      </xdr:spPr>
    </xdr:pic>
    <xdr:clientData/>
  </xdr:oneCellAnchor>
  <xdr:twoCellAnchor editAs="oneCell">
    <xdr:from>
      <xdr:col>3</xdr:col>
      <xdr:colOff>2934342</xdr:colOff>
      <xdr:row>96</xdr:row>
      <xdr:rowOff>104018</xdr:rowOff>
    </xdr:from>
    <xdr:to>
      <xdr:col>3</xdr:col>
      <xdr:colOff>4312933</xdr:colOff>
      <xdr:row>126</xdr:row>
      <xdr:rowOff>123826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22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010792" y="19334993"/>
          <a:ext cx="1378591" cy="5734808"/>
        </a:xfrm>
        <a:prstGeom prst="rect">
          <a:avLst/>
        </a:prstGeom>
      </xdr:spPr>
    </xdr:pic>
    <xdr:clientData/>
  </xdr:twoCellAnchor>
  <xdr:twoCellAnchor editAs="oneCell">
    <xdr:from>
      <xdr:col>3</xdr:col>
      <xdr:colOff>196178</xdr:colOff>
      <xdr:row>100</xdr:row>
      <xdr:rowOff>93568</xdr:rowOff>
    </xdr:from>
    <xdr:to>
      <xdr:col>3</xdr:col>
      <xdr:colOff>1442907</xdr:colOff>
      <xdr:row>124</xdr:row>
      <xdr:rowOff>180975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2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2628" y="20086543"/>
          <a:ext cx="1246729" cy="4659407"/>
        </a:xfrm>
        <a:prstGeom prst="rect">
          <a:avLst/>
        </a:prstGeom>
      </xdr:spPr>
    </xdr:pic>
    <xdr:clientData/>
  </xdr:twoCellAnchor>
  <xdr:twoCellAnchor editAs="oneCell">
    <xdr:from>
      <xdr:col>3</xdr:col>
      <xdr:colOff>1612445</xdr:colOff>
      <xdr:row>100</xdr:row>
      <xdr:rowOff>8246</xdr:rowOff>
    </xdr:from>
    <xdr:to>
      <xdr:col>3</xdr:col>
      <xdr:colOff>2904941</xdr:colOff>
      <xdr:row>125</xdr:row>
      <xdr:rowOff>76200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2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8895" y="20001221"/>
          <a:ext cx="1292496" cy="4830454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28576</xdr:rowOff>
    </xdr:from>
    <xdr:to>
      <xdr:col>12</xdr:col>
      <xdr:colOff>0</xdr:colOff>
      <xdr:row>0</xdr:row>
      <xdr:rowOff>390525</xdr:rowOff>
    </xdr:to>
    <xdr:sp macro="" textlink="">
      <xdr:nvSpPr>
        <xdr:cNvPr id="24" name="Стрелка: пятиугольник 23">
          <a:hlinkClick xmlns:r="http://schemas.openxmlformats.org/officeDocument/2006/relationships" r:id="rId8"/>
          <a:extLst>
            <a:ext uri="{FF2B5EF4-FFF2-40B4-BE49-F238E27FC236}">
              <a16:creationId xmlns="" xmlns:a16="http://schemas.microsoft.com/office/drawing/2014/main" id="{F9494342-2742-4F32-9ACB-F60F19D886FE}"/>
            </a:ext>
          </a:extLst>
        </xdr:cNvPr>
        <xdr:cNvSpPr/>
      </xdr:nvSpPr>
      <xdr:spPr>
        <a:xfrm flipH="1">
          <a:off x="17821271" y="28576"/>
          <a:ext cx="2076453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1478617</xdr:colOff>
      <xdr:row>34</xdr:row>
      <xdr:rowOff>173473</xdr:rowOff>
    </xdr:from>
    <xdr:to>
      <xdr:col>3</xdr:col>
      <xdr:colOff>4691529</xdr:colOff>
      <xdr:row>62</xdr:row>
      <xdr:rowOff>38100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2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55067" y="7383898"/>
          <a:ext cx="3212912" cy="5198627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12</xdr:row>
      <xdr:rowOff>45547</xdr:rowOff>
    </xdr:from>
    <xdr:ext cx="1914037" cy="1157325"/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2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2598247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19</xdr:row>
      <xdr:rowOff>95250</xdr:rowOff>
    </xdr:from>
    <xdr:ext cx="1915200" cy="1127044"/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2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1711" y="3981450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43</xdr:row>
      <xdr:rowOff>45547</xdr:rowOff>
    </xdr:from>
    <xdr:ext cx="1914037" cy="1157325"/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2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2598247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50</xdr:row>
      <xdr:rowOff>95250</xdr:rowOff>
    </xdr:from>
    <xdr:ext cx="1915200" cy="1127044"/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2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1711" y="3981450"/>
          <a:ext cx="1915200" cy="1127044"/>
        </a:xfrm>
        <a:prstGeom prst="rect">
          <a:avLst/>
        </a:prstGeom>
      </xdr:spPr>
    </xdr:pic>
    <xdr:clientData/>
  </xdr:oneCellAnchor>
  <xdr:twoCellAnchor editAs="oneCell">
    <xdr:from>
      <xdr:col>3</xdr:col>
      <xdr:colOff>161924</xdr:colOff>
      <xdr:row>20</xdr:row>
      <xdr:rowOff>145458</xdr:rowOff>
    </xdr:from>
    <xdr:to>
      <xdr:col>3</xdr:col>
      <xdr:colOff>4638675</xdr:colOff>
      <xdr:row>29</xdr:row>
      <xdr:rowOff>71968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2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38374" y="4688883"/>
          <a:ext cx="4476751" cy="1641010"/>
        </a:xfrm>
        <a:prstGeom prst="rect">
          <a:avLst/>
        </a:prstGeom>
      </xdr:spPr>
    </xdr:pic>
    <xdr:clientData/>
  </xdr:twoCellAnchor>
  <xdr:twoCellAnchor editAs="oneCell">
    <xdr:from>
      <xdr:col>3</xdr:col>
      <xdr:colOff>88605</xdr:colOff>
      <xdr:row>36</xdr:row>
      <xdr:rowOff>9526</xdr:rowOff>
    </xdr:from>
    <xdr:to>
      <xdr:col>3</xdr:col>
      <xdr:colOff>1695023</xdr:colOff>
      <xdr:row>60</xdr:row>
      <xdr:rowOff>85726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5055" y="7620001"/>
          <a:ext cx="1606418" cy="46482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1000125</xdr:colOff>
      <xdr:row>3</xdr:row>
      <xdr:rowOff>85726</xdr:rowOff>
    </xdr:from>
    <xdr:to>
      <xdr:col>3</xdr:col>
      <xdr:colOff>4105275</xdr:colOff>
      <xdr:row>18</xdr:row>
      <xdr:rowOff>21376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23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6575" y="1600201"/>
          <a:ext cx="3105150" cy="2793150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0</xdr:row>
      <xdr:rowOff>28576</xdr:rowOff>
    </xdr:from>
    <xdr:to>
      <xdr:col>12</xdr:col>
      <xdr:colOff>0</xdr:colOff>
      <xdr:row>0</xdr:row>
      <xdr:rowOff>390525</xdr:rowOff>
    </xdr:to>
    <xdr:sp macro="" textlink="">
      <xdr:nvSpPr>
        <xdr:cNvPr id="15" name="Стрелка: пятиугольник 14">
          <a:hlinkClick xmlns:r="http://schemas.openxmlformats.org/officeDocument/2006/relationships" r:id="rId7"/>
          <a:extLst>
            <a:ext uri="{FF2B5EF4-FFF2-40B4-BE49-F238E27FC236}">
              <a16:creationId xmlns="" xmlns:a16="http://schemas.microsoft.com/office/drawing/2014/main" id="{D819E03B-CEA3-4839-86C7-0ABCEC52F48A}"/>
            </a:ext>
          </a:extLst>
        </xdr:cNvPr>
        <xdr:cNvSpPr/>
      </xdr:nvSpPr>
      <xdr:spPr>
        <a:xfrm flipH="1">
          <a:off x="17497421" y="28576"/>
          <a:ext cx="2247903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649944</xdr:colOff>
      <xdr:row>3</xdr:row>
      <xdr:rowOff>130076</xdr:rowOff>
    </xdr:from>
    <xdr:to>
      <xdr:col>3</xdr:col>
      <xdr:colOff>1692091</xdr:colOff>
      <xdr:row>30</xdr:row>
      <xdr:rowOff>74567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24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703472" y="3667473"/>
          <a:ext cx="5087991" cy="1042147"/>
        </a:xfrm>
        <a:prstGeom prst="rect">
          <a:avLst/>
        </a:prstGeom>
      </xdr:spPr>
    </xdr:pic>
    <xdr:clientData/>
  </xdr:twoCellAnchor>
  <xdr:oneCellAnchor>
    <xdr:from>
      <xdr:col>3</xdr:col>
      <xdr:colOff>649944</xdr:colOff>
      <xdr:row>34</xdr:row>
      <xdr:rowOff>130076</xdr:rowOff>
    </xdr:from>
    <xdr:ext cx="1042147" cy="5087991"/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24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91463" y="3766645"/>
          <a:ext cx="5087991" cy="1042147"/>
        </a:xfrm>
        <a:prstGeom prst="rect">
          <a:avLst/>
        </a:prstGeom>
      </xdr:spPr>
    </xdr:pic>
    <xdr:clientData/>
  </xdr:oneCellAnchor>
  <xdr:oneCellAnchor>
    <xdr:from>
      <xdr:col>3</xdr:col>
      <xdr:colOff>649944</xdr:colOff>
      <xdr:row>34</xdr:row>
      <xdr:rowOff>130076</xdr:rowOff>
    </xdr:from>
    <xdr:ext cx="1042147" cy="5087991"/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24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91463" y="3766645"/>
          <a:ext cx="5087991" cy="1042147"/>
        </a:xfrm>
        <a:prstGeom prst="rect">
          <a:avLst/>
        </a:prstGeom>
      </xdr:spPr>
    </xdr:pic>
    <xdr:clientData/>
  </xdr:oneCellAnchor>
  <xdr:oneCellAnchor>
    <xdr:from>
      <xdr:col>3</xdr:col>
      <xdr:colOff>649944</xdr:colOff>
      <xdr:row>65</xdr:row>
      <xdr:rowOff>130076</xdr:rowOff>
    </xdr:from>
    <xdr:ext cx="1042147" cy="5087991"/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24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91463" y="3766645"/>
          <a:ext cx="5087991" cy="1042147"/>
        </a:xfrm>
        <a:prstGeom prst="rect">
          <a:avLst/>
        </a:prstGeom>
      </xdr:spPr>
    </xdr:pic>
    <xdr:clientData/>
  </xdr:oneCellAnchor>
  <xdr:oneCellAnchor>
    <xdr:from>
      <xdr:col>3</xdr:col>
      <xdr:colOff>649944</xdr:colOff>
      <xdr:row>96</xdr:row>
      <xdr:rowOff>130076</xdr:rowOff>
    </xdr:from>
    <xdr:ext cx="1042147" cy="5087991"/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24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386346" y="19936733"/>
          <a:ext cx="5087991" cy="1042147"/>
        </a:xfrm>
        <a:prstGeom prst="rect">
          <a:avLst/>
        </a:prstGeom>
      </xdr:spPr>
    </xdr:pic>
    <xdr:clientData/>
  </xdr:oneCellAnchor>
  <xdr:oneCellAnchor>
    <xdr:from>
      <xdr:col>3</xdr:col>
      <xdr:colOff>649944</xdr:colOff>
      <xdr:row>127</xdr:row>
      <xdr:rowOff>130076</xdr:rowOff>
    </xdr:from>
    <xdr:ext cx="1042147" cy="5087991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24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91463" y="3766645"/>
          <a:ext cx="5087991" cy="1042147"/>
        </a:xfrm>
        <a:prstGeom prst="rect">
          <a:avLst/>
        </a:prstGeom>
      </xdr:spPr>
    </xdr:pic>
    <xdr:clientData/>
  </xdr:oneCellAnchor>
  <xdr:oneCellAnchor>
    <xdr:from>
      <xdr:col>3</xdr:col>
      <xdr:colOff>649944</xdr:colOff>
      <xdr:row>158</xdr:row>
      <xdr:rowOff>130076</xdr:rowOff>
    </xdr:from>
    <xdr:ext cx="1042147" cy="5087991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24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91463" y="3766645"/>
          <a:ext cx="5087991" cy="1042147"/>
        </a:xfrm>
        <a:prstGeom prst="rect">
          <a:avLst/>
        </a:prstGeom>
      </xdr:spPr>
    </xdr:pic>
    <xdr:clientData/>
  </xdr:oneCellAnchor>
  <xdr:twoCellAnchor editAs="oneCell">
    <xdr:from>
      <xdr:col>3</xdr:col>
      <xdr:colOff>2353236</xdr:colOff>
      <xdr:row>3</xdr:row>
      <xdr:rowOff>67236</xdr:rowOff>
    </xdr:from>
    <xdr:to>
      <xdr:col>3</xdr:col>
      <xdr:colOff>4609124</xdr:colOff>
      <xdr:row>31</xdr:row>
      <xdr:rowOff>133236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2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12560" y="1277471"/>
          <a:ext cx="2255888" cy="54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2364439</xdr:colOff>
      <xdr:row>65</xdr:row>
      <xdr:rowOff>67236</xdr:rowOff>
    </xdr:from>
    <xdr:to>
      <xdr:col>3</xdr:col>
      <xdr:colOff>4615465</xdr:colOff>
      <xdr:row>93</xdr:row>
      <xdr:rowOff>133236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2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23763" y="12326471"/>
          <a:ext cx="2251026" cy="5400000"/>
        </a:xfrm>
        <a:prstGeom prst="rect">
          <a:avLst/>
        </a:prstGeom>
      </xdr:spPr>
    </xdr:pic>
    <xdr:clientData/>
  </xdr:twoCellAnchor>
  <xdr:oneCellAnchor>
    <xdr:from>
      <xdr:col>3</xdr:col>
      <xdr:colOff>2364442</xdr:colOff>
      <xdr:row>34</xdr:row>
      <xdr:rowOff>67235</xdr:rowOff>
    </xdr:from>
    <xdr:ext cx="2250629" cy="5400000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24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23766" y="6801970"/>
          <a:ext cx="2250629" cy="5400000"/>
        </a:xfrm>
        <a:prstGeom prst="rect">
          <a:avLst/>
        </a:prstGeom>
      </xdr:spPr>
    </xdr:pic>
    <xdr:clientData/>
  </xdr:oneCellAnchor>
  <xdr:oneCellAnchor>
    <xdr:from>
      <xdr:col>3</xdr:col>
      <xdr:colOff>2342029</xdr:colOff>
      <xdr:row>127</xdr:row>
      <xdr:rowOff>67231</xdr:rowOff>
    </xdr:from>
    <xdr:ext cx="2240817" cy="5400000"/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24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01353" y="23375466"/>
          <a:ext cx="2240817" cy="5400000"/>
        </a:xfrm>
        <a:prstGeom prst="rect">
          <a:avLst/>
        </a:prstGeom>
      </xdr:spPr>
    </xdr:pic>
    <xdr:clientData/>
  </xdr:oneCellAnchor>
  <xdr:twoCellAnchor editAs="oneCell">
    <xdr:from>
      <xdr:col>3</xdr:col>
      <xdr:colOff>2319615</xdr:colOff>
      <xdr:row>96</xdr:row>
      <xdr:rowOff>56030</xdr:rowOff>
    </xdr:from>
    <xdr:to>
      <xdr:col>3</xdr:col>
      <xdr:colOff>4612423</xdr:colOff>
      <xdr:row>124</xdr:row>
      <xdr:rowOff>122030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24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78939" y="17839765"/>
          <a:ext cx="2292808" cy="5400000"/>
        </a:xfrm>
        <a:prstGeom prst="rect">
          <a:avLst/>
        </a:prstGeom>
      </xdr:spPr>
    </xdr:pic>
    <xdr:clientData/>
  </xdr:twoCellAnchor>
  <xdr:oneCellAnchor>
    <xdr:from>
      <xdr:col>3</xdr:col>
      <xdr:colOff>2319615</xdr:colOff>
      <xdr:row>158</xdr:row>
      <xdr:rowOff>56030</xdr:rowOff>
    </xdr:from>
    <xdr:ext cx="2287500" cy="5400000"/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24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78939" y="28888765"/>
          <a:ext cx="2287500" cy="5400000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12</xdr:row>
      <xdr:rowOff>45547</xdr:rowOff>
    </xdr:from>
    <xdr:ext cx="1914037" cy="1157325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2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2598247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19</xdr:row>
      <xdr:rowOff>95250</xdr:rowOff>
    </xdr:from>
    <xdr:ext cx="1915200" cy="1127044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24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1711" y="3981450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43</xdr:row>
      <xdr:rowOff>45547</xdr:rowOff>
    </xdr:from>
    <xdr:ext cx="1914037" cy="1157325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2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50</xdr:row>
      <xdr:rowOff>95250</xdr:rowOff>
    </xdr:from>
    <xdr:ext cx="1915200" cy="1127044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24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74</xdr:row>
      <xdr:rowOff>45547</xdr:rowOff>
    </xdr:from>
    <xdr:ext cx="1914037" cy="1157325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2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81</xdr:row>
      <xdr:rowOff>95250</xdr:rowOff>
    </xdr:from>
    <xdr:ext cx="1915200" cy="1127044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24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105</xdr:row>
      <xdr:rowOff>45547</xdr:rowOff>
    </xdr:from>
    <xdr:ext cx="1914037" cy="1157325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2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112</xdr:row>
      <xdr:rowOff>95250</xdr:rowOff>
    </xdr:from>
    <xdr:ext cx="1915200" cy="1127044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24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136</xdr:row>
      <xdr:rowOff>45547</xdr:rowOff>
    </xdr:from>
    <xdr:ext cx="1914037" cy="1157325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2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143</xdr:row>
      <xdr:rowOff>95250</xdr:rowOff>
    </xdr:from>
    <xdr:ext cx="1915200" cy="1127044"/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24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167</xdr:row>
      <xdr:rowOff>45547</xdr:rowOff>
    </xdr:from>
    <xdr:ext cx="1914037" cy="1157325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2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174</xdr:row>
      <xdr:rowOff>95250</xdr:rowOff>
    </xdr:from>
    <xdr:ext cx="1915200" cy="1127044"/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24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28576</xdr:rowOff>
    </xdr:from>
    <xdr:to>
      <xdr:col>12</xdr:col>
      <xdr:colOff>0</xdr:colOff>
      <xdr:row>0</xdr:row>
      <xdr:rowOff>390525</xdr:rowOff>
    </xdr:to>
    <xdr:sp macro="" textlink="">
      <xdr:nvSpPr>
        <xdr:cNvPr id="36" name="Стрелка: пятиугольник 35">
          <a:hlinkClick xmlns:r="http://schemas.openxmlformats.org/officeDocument/2006/relationships" r:id="rId10"/>
          <a:extLst>
            <a:ext uri="{FF2B5EF4-FFF2-40B4-BE49-F238E27FC236}">
              <a16:creationId xmlns="" xmlns:a16="http://schemas.microsoft.com/office/drawing/2014/main" id="{2C5D08A9-F1F7-4805-A502-5F5EC8D2DA9B}"/>
            </a:ext>
          </a:extLst>
        </xdr:cNvPr>
        <xdr:cNvSpPr/>
      </xdr:nvSpPr>
      <xdr:spPr>
        <a:xfrm flipH="1">
          <a:off x="17945096" y="28576"/>
          <a:ext cx="2085978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449035</xdr:colOff>
      <xdr:row>3</xdr:row>
      <xdr:rowOff>149679</xdr:rowOff>
    </xdr:from>
    <xdr:to>
      <xdr:col>3</xdr:col>
      <xdr:colOff>1775351</xdr:colOff>
      <xdr:row>30</xdr:row>
      <xdr:rowOff>46179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6678" y="1755322"/>
          <a:ext cx="1326316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544285</xdr:colOff>
      <xdr:row>35</xdr:row>
      <xdr:rowOff>40821</xdr:rowOff>
    </xdr:from>
    <xdr:to>
      <xdr:col>3</xdr:col>
      <xdr:colOff>1870601</xdr:colOff>
      <xdr:row>61</xdr:row>
      <xdr:rowOff>127821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2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928" y="7361464"/>
          <a:ext cx="1326316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598714</xdr:colOff>
      <xdr:row>66</xdr:row>
      <xdr:rowOff>13607</xdr:rowOff>
    </xdr:from>
    <xdr:to>
      <xdr:col>3</xdr:col>
      <xdr:colOff>1925030</xdr:colOff>
      <xdr:row>92</xdr:row>
      <xdr:rowOff>100607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357" y="12858750"/>
          <a:ext cx="1326316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585107</xdr:colOff>
      <xdr:row>96</xdr:row>
      <xdr:rowOff>149679</xdr:rowOff>
    </xdr:from>
    <xdr:to>
      <xdr:col>3</xdr:col>
      <xdr:colOff>1911423</xdr:colOff>
      <xdr:row>123</xdr:row>
      <xdr:rowOff>46179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2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8328822"/>
          <a:ext cx="1326316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421822</xdr:colOff>
      <xdr:row>189</xdr:row>
      <xdr:rowOff>108857</xdr:rowOff>
    </xdr:from>
    <xdr:to>
      <xdr:col>3</xdr:col>
      <xdr:colOff>1748138</xdr:colOff>
      <xdr:row>216</xdr:row>
      <xdr:rowOff>5357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2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9465" y="34861500"/>
          <a:ext cx="1326316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503465</xdr:colOff>
      <xdr:row>221</xdr:row>
      <xdr:rowOff>27214</xdr:rowOff>
    </xdr:from>
    <xdr:to>
      <xdr:col>3</xdr:col>
      <xdr:colOff>1829781</xdr:colOff>
      <xdr:row>247</xdr:row>
      <xdr:rowOff>114214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2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108" y="40494857"/>
          <a:ext cx="1326316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462643</xdr:colOff>
      <xdr:row>251</xdr:row>
      <xdr:rowOff>149679</xdr:rowOff>
    </xdr:from>
    <xdr:to>
      <xdr:col>3</xdr:col>
      <xdr:colOff>1788959</xdr:colOff>
      <xdr:row>278</xdr:row>
      <xdr:rowOff>46179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2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0286" y="45951322"/>
          <a:ext cx="1326316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449036</xdr:colOff>
      <xdr:row>282</xdr:row>
      <xdr:rowOff>163285</xdr:rowOff>
    </xdr:from>
    <xdr:to>
      <xdr:col>3</xdr:col>
      <xdr:colOff>1775352</xdr:colOff>
      <xdr:row>309</xdr:row>
      <xdr:rowOff>59785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2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6679" y="51489428"/>
          <a:ext cx="1326316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435429</xdr:colOff>
      <xdr:row>313</xdr:row>
      <xdr:rowOff>136071</xdr:rowOff>
    </xdr:from>
    <xdr:to>
      <xdr:col>3</xdr:col>
      <xdr:colOff>1761745</xdr:colOff>
      <xdr:row>340</xdr:row>
      <xdr:rowOff>32571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2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3072" y="56986714"/>
          <a:ext cx="1326316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394607</xdr:colOff>
      <xdr:row>344</xdr:row>
      <xdr:rowOff>163286</xdr:rowOff>
    </xdr:from>
    <xdr:to>
      <xdr:col>3</xdr:col>
      <xdr:colOff>1720923</xdr:colOff>
      <xdr:row>371</xdr:row>
      <xdr:rowOff>59786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2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0" y="62538429"/>
          <a:ext cx="1326316" cy="5040000"/>
        </a:xfrm>
        <a:prstGeom prst="rect">
          <a:avLst/>
        </a:prstGeom>
      </xdr:spPr>
    </xdr:pic>
    <xdr:clientData/>
  </xdr:twoCellAnchor>
  <xdr:oneCellAnchor>
    <xdr:from>
      <xdr:col>3</xdr:col>
      <xdr:colOff>449036</xdr:colOff>
      <xdr:row>375</xdr:row>
      <xdr:rowOff>163285</xdr:rowOff>
    </xdr:from>
    <xdr:ext cx="1326316" cy="5040000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2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6679" y="51489428"/>
          <a:ext cx="1326316" cy="5040000"/>
        </a:xfrm>
        <a:prstGeom prst="rect">
          <a:avLst/>
        </a:prstGeom>
      </xdr:spPr>
    </xdr:pic>
    <xdr:clientData/>
  </xdr:oneCellAnchor>
  <xdr:twoCellAnchor editAs="oneCell">
    <xdr:from>
      <xdr:col>3</xdr:col>
      <xdr:colOff>2476500</xdr:colOff>
      <xdr:row>3</xdr:row>
      <xdr:rowOff>67234</xdr:rowOff>
    </xdr:from>
    <xdr:to>
      <xdr:col>3</xdr:col>
      <xdr:colOff>4696386</xdr:colOff>
      <xdr:row>31</xdr:row>
      <xdr:rowOff>133234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25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35824" y="1277469"/>
          <a:ext cx="2219886" cy="54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2447206</xdr:colOff>
      <xdr:row>34</xdr:row>
      <xdr:rowOff>67234</xdr:rowOff>
    </xdr:from>
    <xdr:to>
      <xdr:col>3</xdr:col>
      <xdr:colOff>4693993</xdr:colOff>
      <xdr:row>62</xdr:row>
      <xdr:rowOff>133234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25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06530" y="6801969"/>
          <a:ext cx="2246787" cy="54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2162735</xdr:colOff>
      <xdr:row>313</xdr:row>
      <xdr:rowOff>56030</xdr:rowOff>
    </xdr:from>
    <xdr:to>
      <xdr:col>3</xdr:col>
      <xdr:colOff>4695294</xdr:colOff>
      <xdr:row>341</xdr:row>
      <xdr:rowOff>122030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25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22059" y="56511265"/>
          <a:ext cx="2532559" cy="54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1916206</xdr:colOff>
      <xdr:row>220</xdr:row>
      <xdr:rowOff>67235</xdr:rowOff>
    </xdr:from>
    <xdr:to>
      <xdr:col>3</xdr:col>
      <xdr:colOff>4655368</xdr:colOff>
      <xdr:row>248</xdr:row>
      <xdr:rowOff>133235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25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75530" y="39948970"/>
          <a:ext cx="2739162" cy="54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2465294</xdr:colOff>
      <xdr:row>282</xdr:row>
      <xdr:rowOff>67235</xdr:rowOff>
    </xdr:from>
    <xdr:to>
      <xdr:col>3</xdr:col>
      <xdr:colOff>4625294</xdr:colOff>
      <xdr:row>310</xdr:row>
      <xdr:rowOff>133235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2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4618" y="50997970"/>
          <a:ext cx="2160000" cy="54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2386853</xdr:colOff>
      <xdr:row>375</xdr:row>
      <xdr:rowOff>56029</xdr:rowOff>
    </xdr:from>
    <xdr:to>
      <xdr:col>3</xdr:col>
      <xdr:colOff>4546853</xdr:colOff>
      <xdr:row>403</xdr:row>
      <xdr:rowOff>122029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2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6177" y="67560264"/>
          <a:ext cx="2160000" cy="54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2431676</xdr:colOff>
      <xdr:row>344</xdr:row>
      <xdr:rowOff>33616</xdr:rowOff>
    </xdr:from>
    <xdr:to>
      <xdr:col>3</xdr:col>
      <xdr:colOff>4684667</xdr:colOff>
      <xdr:row>372</xdr:row>
      <xdr:rowOff>99616</xdr:rowOff>
    </xdr:to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25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91000" y="62013351"/>
          <a:ext cx="2252991" cy="5400000"/>
        </a:xfrm>
        <a:prstGeom prst="rect">
          <a:avLst/>
        </a:prstGeom>
      </xdr:spPr>
    </xdr:pic>
    <xdr:clientData/>
  </xdr:twoCellAnchor>
  <xdr:oneCellAnchor>
    <xdr:from>
      <xdr:col>3</xdr:col>
      <xdr:colOff>394607</xdr:colOff>
      <xdr:row>437</xdr:row>
      <xdr:rowOff>163286</xdr:rowOff>
    </xdr:from>
    <xdr:ext cx="1326316" cy="5040000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25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3931" y="62143021"/>
          <a:ext cx="1326316" cy="5040000"/>
        </a:xfrm>
        <a:prstGeom prst="rect">
          <a:avLst/>
        </a:prstGeom>
      </xdr:spPr>
    </xdr:pic>
    <xdr:clientData/>
  </xdr:oneCellAnchor>
  <xdr:oneCellAnchor>
    <xdr:from>
      <xdr:col>3</xdr:col>
      <xdr:colOff>2431676</xdr:colOff>
      <xdr:row>437</xdr:row>
      <xdr:rowOff>33616</xdr:rowOff>
    </xdr:from>
    <xdr:ext cx="2252991" cy="5400000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25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91000" y="62013351"/>
          <a:ext cx="2252991" cy="5400000"/>
        </a:xfrm>
        <a:prstGeom prst="rect">
          <a:avLst/>
        </a:prstGeom>
      </xdr:spPr>
    </xdr:pic>
    <xdr:clientData/>
  </xdr:oneCellAnchor>
  <xdr:twoCellAnchor editAs="oneCell">
    <xdr:from>
      <xdr:col>3</xdr:col>
      <xdr:colOff>2319619</xdr:colOff>
      <xdr:row>189</xdr:row>
      <xdr:rowOff>56029</xdr:rowOff>
    </xdr:from>
    <xdr:to>
      <xdr:col>3</xdr:col>
      <xdr:colOff>4706963</xdr:colOff>
      <xdr:row>217</xdr:row>
      <xdr:rowOff>122029</xdr:rowOff>
    </xdr:to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25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78943" y="34413264"/>
          <a:ext cx="2387344" cy="54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2229971</xdr:colOff>
      <xdr:row>251</xdr:row>
      <xdr:rowOff>67236</xdr:rowOff>
    </xdr:from>
    <xdr:to>
      <xdr:col>3</xdr:col>
      <xdr:colOff>4714175</xdr:colOff>
      <xdr:row>279</xdr:row>
      <xdr:rowOff>133236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25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89295" y="45473471"/>
          <a:ext cx="2484204" cy="54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2510118</xdr:colOff>
      <xdr:row>65</xdr:row>
      <xdr:rowOff>67235</xdr:rowOff>
    </xdr:from>
    <xdr:to>
      <xdr:col>3</xdr:col>
      <xdr:colOff>4670118</xdr:colOff>
      <xdr:row>93</xdr:row>
      <xdr:rowOff>133235</xdr:rowOff>
    </xdr:to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25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9442" y="12326470"/>
          <a:ext cx="2160000" cy="54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2532529</xdr:colOff>
      <xdr:row>96</xdr:row>
      <xdr:rowOff>56030</xdr:rowOff>
    </xdr:from>
    <xdr:to>
      <xdr:col>3</xdr:col>
      <xdr:colOff>4692529</xdr:colOff>
      <xdr:row>124</xdr:row>
      <xdr:rowOff>122030</xdr:rowOff>
    </xdr:to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25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1853" y="17839765"/>
          <a:ext cx="2160000" cy="5400000"/>
        </a:xfrm>
        <a:prstGeom prst="rect">
          <a:avLst/>
        </a:prstGeom>
      </xdr:spPr>
    </xdr:pic>
    <xdr:clientData/>
  </xdr:twoCellAnchor>
  <xdr:oneCellAnchor>
    <xdr:from>
      <xdr:col>3</xdr:col>
      <xdr:colOff>598714</xdr:colOff>
      <xdr:row>128</xdr:row>
      <xdr:rowOff>13607</xdr:rowOff>
    </xdr:from>
    <xdr:ext cx="1326316" cy="5040000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25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8038" y="12463342"/>
          <a:ext cx="1326316" cy="5040000"/>
        </a:xfrm>
        <a:prstGeom prst="rect">
          <a:avLst/>
        </a:prstGeom>
      </xdr:spPr>
    </xdr:pic>
    <xdr:clientData/>
  </xdr:oneCellAnchor>
  <xdr:oneCellAnchor>
    <xdr:from>
      <xdr:col>3</xdr:col>
      <xdr:colOff>2510118</xdr:colOff>
      <xdr:row>127</xdr:row>
      <xdr:rowOff>67235</xdr:rowOff>
    </xdr:from>
    <xdr:ext cx="2160000" cy="5400000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2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9442" y="12326470"/>
          <a:ext cx="2160000" cy="5400000"/>
        </a:xfrm>
        <a:prstGeom prst="rect">
          <a:avLst/>
        </a:prstGeom>
      </xdr:spPr>
    </xdr:pic>
    <xdr:clientData/>
  </xdr:oneCellAnchor>
  <xdr:oneCellAnchor>
    <xdr:from>
      <xdr:col>3</xdr:col>
      <xdr:colOff>585107</xdr:colOff>
      <xdr:row>158</xdr:row>
      <xdr:rowOff>149679</xdr:rowOff>
    </xdr:from>
    <xdr:ext cx="1326316" cy="5040000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25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4431" y="17933414"/>
          <a:ext cx="1326316" cy="5040000"/>
        </a:xfrm>
        <a:prstGeom prst="rect">
          <a:avLst/>
        </a:prstGeom>
      </xdr:spPr>
    </xdr:pic>
    <xdr:clientData/>
  </xdr:oneCellAnchor>
  <xdr:oneCellAnchor>
    <xdr:from>
      <xdr:col>3</xdr:col>
      <xdr:colOff>2532529</xdr:colOff>
      <xdr:row>158</xdr:row>
      <xdr:rowOff>56030</xdr:rowOff>
    </xdr:from>
    <xdr:ext cx="2160000" cy="5400000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2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1853" y="17839765"/>
          <a:ext cx="2160000" cy="5400000"/>
        </a:xfrm>
        <a:prstGeom prst="rect">
          <a:avLst/>
        </a:prstGeom>
      </xdr:spPr>
    </xdr:pic>
    <xdr:clientData/>
  </xdr:oneCellAnchor>
  <xdr:oneCellAnchor>
    <xdr:from>
      <xdr:col>3</xdr:col>
      <xdr:colOff>435429</xdr:colOff>
      <xdr:row>406</xdr:row>
      <xdr:rowOff>136071</xdr:rowOff>
    </xdr:from>
    <xdr:ext cx="1326316" cy="5040000"/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25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4753" y="56591306"/>
          <a:ext cx="1326316" cy="5040000"/>
        </a:xfrm>
        <a:prstGeom prst="rect">
          <a:avLst/>
        </a:prstGeom>
      </xdr:spPr>
    </xdr:pic>
    <xdr:clientData/>
  </xdr:oneCellAnchor>
  <xdr:oneCellAnchor>
    <xdr:from>
      <xdr:col>3</xdr:col>
      <xdr:colOff>2162735</xdr:colOff>
      <xdr:row>406</xdr:row>
      <xdr:rowOff>56030</xdr:rowOff>
    </xdr:from>
    <xdr:ext cx="2532559" cy="5400000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25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22059" y="56511265"/>
          <a:ext cx="2532559" cy="5400000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12</xdr:row>
      <xdr:rowOff>45547</xdr:rowOff>
    </xdr:from>
    <xdr:ext cx="1914037" cy="1157325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2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19171747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19</xdr:row>
      <xdr:rowOff>95250</xdr:rowOff>
    </xdr:from>
    <xdr:ext cx="1915200" cy="1127044"/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25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1711" y="20554950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43</xdr:row>
      <xdr:rowOff>45547</xdr:rowOff>
    </xdr:from>
    <xdr:ext cx="1914037" cy="1157325"/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2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50</xdr:row>
      <xdr:rowOff>95250</xdr:rowOff>
    </xdr:from>
    <xdr:ext cx="1915200" cy="1127044"/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25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74</xdr:row>
      <xdr:rowOff>45547</xdr:rowOff>
    </xdr:from>
    <xdr:ext cx="1914037" cy="1157325"/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2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81</xdr:row>
      <xdr:rowOff>95250</xdr:rowOff>
    </xdr:from>
    <xdr:ext cx="1915200" cy="1127044"/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25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105</xdr:row>
      <xdr:rowOff>45547</xdr:rowOff>
    </xdr:from>
    <xdr:ext cx="1914037" cy="1157325"/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25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112</xdr:row>
      <xdr:rowOff>95250</xdr:rowOff>
    </xdr:from>
    <xdr:ext cx="1915200" cy="1127044"/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25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136</xdr:row>
      <xdr:rowOff>45547</xdr:rowOff>
    </xdr:from>
    <xdr:ext cx="1914037" cy="1157325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2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143</xdr:row>
      <xdr:rowOff>95250</xdr:rowOff>
    </xdr:from>
    <xdr:ext cx="1915200" cy="1127044"/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25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167</xdr:row>
      <xdr:rowOff>45547</xdr:rowOff>
    </xdr:from>
    <xdr:ext cx="1914037" cy="1157325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2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174</xdr:row>
      <xdr:rowOff>95250</xdr:rowOff>
    </xdr:from>
    <xdr:ext cx="1915200" cy="1127044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25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198</xdr:row>
      <xdr:rowOff>45547</xdr:rowOff>
    </xdr:from>
    <xdr:ext cx="1914037" cy="1157325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2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205</xdr:row>
      <xdr:rowOff>95250</xdr:rowOff>
    </xdr:from>
    <xdr:ext cx="1915200" cy="1127044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25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229</xdr:row>
      <xdr:rowOff>45547</xdr:rowOff>
    </xdr:from>
    <xdr:ext cx="1914037" cy="1157325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2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236</xdr:row>
      <xdr:rowOff>95250</xdr:rowOff>
    </xdr:from>
    <xdr:ext cx="1915200" cy="1127044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25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260</xdr:row>
      <xdr:rowOff>45547</xdr:rowOff>
    </xdr:from>
    <xdr:ext cx="1914037" cy="1157325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2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267</xdr:row>
      <xdr:rowOff>95250</xdr:rowOff>
    </xdr:from>
    <xdr:ext cx="1915200" cy="1127044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25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291</xdr:row>
      <xdr:rowOff>45547</xdr:rowOff>
    </xdr:from>
    <xdr:ext cx="1914037" cy="1157325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25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298</xdr:row>
      <xdr:rowOff>95250</xdr:rowOff>
    </xdr:from>
    <xdr:ext cx="1915200" cy="1127044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25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322</xdr:row>
      <xdr:rowOff>45547</xdr:rowOff>
    </xdr:from>
    <xdr:ext cx="1914037" cy="1157325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25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329</xdr:row>
      <xdr:rowOff>95250</xdr:rowOff>
    </xdr:from>
    <xdr:ext cx="1915200" cy="1127044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25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353</xdr:row>
      <xdr:rowOff>45547</xdr:rowOff>
    </xdr:from>
    <xdr:ext cx="1914037" cy="1157325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25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360</xdr:row>
      <xdr:rowOff>95250</xdr:rowOff>
    </xdr:from>
    <xdr:ext cx="1915200" cy="1127044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25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384</xdr:row>
      <xdr:rowOff>45547</xdr:rowOff>
    </xdr:from>
    <xdr:ext cx="1914037" cy="1157325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25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391</xdr:row>
      <xdr:rowOff>95250</xdr:rowOff>
    </xdr:from>
    <xdr:ext cx="1915200" cy="1127044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25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415</xdr:row>
      <xdr:rowOff>45547</xdr:rowOff>
    </xdr:from>
    <xdr:ext cx="1914037" cy="1157325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25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422</xdr:row>
      <xdr:rowOff>95250</xdr:rowOff>
    </xdr:from>
    <xdr:ext cx="1915200" cy="1127044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25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446</xdr:row>
      <xdr:rowOff>45547</xdr:rowOff>
    </xdr:from>
    <xdr:ext cx="1914037" cy="1157325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25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453</xdr:row>
      <xdr:rowOff>95250</xdr:rowOff>
    </xdr:from>
    <xdr:ext cx="1915200" cy="1127044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25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3</xdr:col>
      <xdr:colOff>598714</xdr:colOff>
      <xdr:row>469</xdr:row>
      <xdr:rowOff>13607</xdr:rowOff>
    </xdr:from>
    <xdr:ext cx="1326316" cy="5040000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25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5164" y="25340582"/>
          <a:ext cx="1326316" cy="5040000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477</xdr:row>
      <xdr:rowOff>45547</xdr:rowOff>
    </xdr:from>
    <xdr:ext cx="1914037" cy="1157325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25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2689652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484</xdr:row>
      <xdr:rowOff>95250</xdr:rowOff>
    </xdr:from>
    <xdr:ext cx="1915200" cy="1127044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25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26036" y="28279725"/>
          <a:ext cx="1915200" cy="1127044"/>
        </a:xfrm>
        <a:prstGeom prst="rect">
          <a:avLst/>
        </a:prstGeom>
      </xdr:spPr>
    </xdr:pic>
    <xdr:clientData/>
  </xdr:oneCellAnchor>
  <xdr:oneCellAnchor>
    <xdr:from>
      <xdr:col>3</xdr:col>
      <xdr:colOff>435429</xdr:colOff>
      <xdr:row>499</xdr:row>
      <xdr:rowOff>136071</xdr:rowOff>
    </xdr:from>
    <xdr:ext cx="1326316" cy="5040000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2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1879" y="78422046"/>
          <a:ext cx="1326316" cy="5040000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508</xdr:row>
      <xdr:rowOff>45547</xdr:rowOff>
    </xdr:from>
    <xdr:ext cx="1914037" cy="1157325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25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8004602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515</xdr:row>
      <xdr:rowOff>95250</xdr:rowOff>
    </xdr:from>
    <xdr:ext cx="1915200" cy="1127044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25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26036" y="81429225"/>
          <a:ext cx="1915200" cy="1127044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83" name="Стрелка: пятиугольник 82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9D4B1019-2729-476D-A3C8-BEDF12B0820B}"/>
            </a:ext>
          </a:extLst>
        </xdr:cNvPr>
        <xdr:cNvSpPr/>
      </xdr:nvSpPr>
      <xdr:spPr>
        <a:xfrm flipH="1">
          <a:off x="17568330" y="38101"/>
          <a:ext cx="2036235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379598</xdr:colOff>
      <xdr:row>67</xdr:row>
      <xdr:rowOff>89647</xdr:rowOff>
    </xdr:from>
    <xdr:to>
      <xdr:col>3</xdr:col>
      <xdr:colOff>1339802</xdr:colOff>
      <xdr:row>94</xdr:row>
      <xdr:rowOff>67235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8922" y="12348882"/>
          <a:ext cx="960204" cy="5121088"/>
        </a:xfrm>
        <a:prstGeom prst="rect">
          <a:avLst/>
        </a:prstGeom>
      </xdr:spPr>
    </xdr:pic>
    <xdr:clientData/>
  </xdr:twoCellAnchor>
  <xdr:twoCellAnchor editAs="oneCell">
    <xdr:from>
      <xdr:col>3</xdr:col>
      <xdr:colOff>362252</xdr:colOff>
      <xdr:row>100</xdr:row>
      <xdr:rowOff>48438</xdr:rowOff>
    </xdr:from>
    <xdr:to>
      <xdr:col>3</xdr:col>
      <xdr:colOff>1180659</xdr:colOff>
      <xdr:row>126</xdr:row>
      <xdr:rowOff>11766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26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4377" y="18603138"/>
          <a:ext cx="818407" cy="4916328"/>
        </a:xfrm>
        <a:prstGeom prst="rect">
          <a:avLst/>
        </a:prstGeom>
      </xdr:spPr>
    </xdr:pic>
    <xdr:clientData/>
  </xdr:twoCellAnchor>
  <xdr:twoCellAnchor editAs="oneCell">
    <xdr:from>
      <xdr:col>3</xdr:col>
      <xdr:colOff>1317202</xdr:colOff>
      <xdr:row>68</xdr:row>
      <xdr:rowOff>2038</xdr:rowOff>
    </xdr:from>
    <xdr:to>
      <xdr:col>3</xdr:col>
      <xdr:colOff>4638580</xdr:colOff>
      <xdr:row>94</xdr:row>
      <xdr:rowOff>145678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26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6526" y="12451773"/>
          <a:ext cx="3321378" cy="5096640"/>
        </a:xfrm>
        <a:prstGeom prst="rect">
          <a:avLst/>
        </a:prstGeom>
      </xdr:spPr>
    </xdr:pic>
    <xdr:clientData/>
  </xdr:twoCellAnchor>
  <xdr:twoCellAnchor editAs="oneCell">
    <xdr:from>
      <xdr:col>3</xdr:col>
      <xdr:colOff>1282566</xdr:colOff>
      <xdr:row>101</xdr:row>
      <xdr:rowOff>56590</xdr:rowOff>
    </xdr:from>
    <xdr:to>
      <xdr:col>3</xdr:col>
      <xdr:colOff>4751804</xdr:colOff>
      <xdr:row>127</xdr:row>
      <xdr:rowOff>112620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26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4691" y="18801790"/>
          <a:ext cx="3469238" cy="5009030"/>
        </a:xfrm>
        <a:prstGeom prst="rect">
          <a:avLst/>
        </a:prstGeom>
      </xdr:spPr>
    </xdr:pic>
    <xdr:clientData/>
  </xdr:twoCellAnchor>
  <xdr:twoCellAnchor editAs="oneCell">
    <xdr:from>
      <xdr:col>3</xdr:col>
      <xdr:colOff>268940</xdr:colOff>
      <xdr:row>36</xdr:row>
      <xdr:rowOff>0</xdr:rowOff>
    </xdr:from>
    <xdr:to>
      <xdr:col>3</xdr:col>
      <xdr:colOff>1503081</xdr:colOff>
      <xdr:row>62</xdr:row>
      <xdr:rowOff>145676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26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28264" y="6925235"/>
          <a:ext cx="1234141" cy="5098676"/>
        </a:xfrm>
        <a:prstGeom prst="rect">
          <a:avLst/>
        </a:prstGeom>
      </xdr:spPr>
    </xdr:pic>
    <xdr:clientData/>
  </xdr:twoCellAnchor>
  <xdr:twoCellAnchor editAs="oneCell">
    <xdr:from>
      <xdr:col>3</xdr:col>
      <xdr:colOff>324971</xdr:colOff>
      <xdr:row>3</xdr:row>
      <xdr:rowOff>123266</xdr:rowOff>
    </xdr:from>
    <xdr:to>
      <xdr:col>3</xdr:col>
      <xdr:colOff>1400735</xdr:colOff>
      <xdr:row>30</xdr:row>
      <xdr:rowOff>136914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26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4295" y="1333501"/>
          <a:ext cx="1075764" cy="5157148"/>
        </a:xfrm>
        <a:prstGeom prst="rect">
          <a:avLst/>
        </a:prstGeom>
      </xdr:spPr>
    </xdr:pic>
    <xdr:clientData/>
  </xdr:twoCellAnchor>
  <xdr:oneCellAnchor>
    <xdr:from>
      <xdr:col>4</xdr:col>
      <xdr:colOff>66432</xdr:colOff>
      <xdr:row>12</xdr:row>
      <xdr:rowOff>45547</xdr:rowOff>
    </xdr:from>
    <xdr:ext cx="1914037" cy="1157325"/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2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107" y="2598247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20</xdr:row>
      <xdr:rowOff>95250</xdr:rowOff>
    </xdr:from>
    <xdr:ext cx="1915200" cy="1127044"/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26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1711" y="3981450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44</xdr:row>
      <xdr:rowOff>45547</xdr:rowOff>
    </xdr:from>
    <xdr:ext cx="1914037" cy="1157325"/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2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52</xdr:row>
      <xdr:rowOff>95250</xdr:rowOff>
    </xdr:from>
    <xdr:ext cx="1915200" cy="1127044"/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26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76</xdr:row>
      <xdr:rowOff>45547</xdr:rowOff>
    </xdr:from>
    <xdr:ext cx="1914037" cy="1157325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2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84</xdr:row>
      <xdr:rowOff>95250</xdr:rowOff>
    </xdr:from>
    <xdr:ext cx="1915200" cy="1127044"/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26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45547</xdr:rowOff>
    </xdr:from>
    <xdr:ext cx="1914037" cy="1157325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2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0667" y="258928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116</xdr:row>
      <xdr:rowOff>95250</xdr:rowOff>
    </xdr:from>
    <xdr:ext cx="1915200" cy="1127044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26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2271" y="3972485"/>
          <a:ext cx="1915200" cy="1127044"/>
        </a:xfrm>
        <a:prstGeom prst="rect">
          <a:avLst/>
        </a:prstGeom>
      </xdr:spPr>
    </xdr:pic>
    <xdr:clientData/>
  </xdr:oneCellAnchor>
  <xdr:twoCellAnchor editAs="oneCell">
    <xdr:from>
      <xdr:col>3</xdr:col>
      <xdr:colOff>1304925</xdr:colOff>
      <xdr:row>4</xdr:row>
      <xdr:rowOff>9525</xdr:rowOff>
    </xdr:from>
    <xdr:to>
      <xdr:col>3</xdr:col>
      <xdr:colOff>4552950</xdr:colOff>
      <xdr:row>29</xdr:row>
      <xdr:rowOff>171451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2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7050" y="1419225"/>
          <a:ext cx="3248025" cy="4924426"/>
        </a:xfrm>
        <a:prstGeom prst="rect">
          <a:avLst/>
        </a:prstGeom>
      </xdr:spPr>
    </xdr:pic>
    <xdr:clientData/>
  </xdr:twoCellAnchor>
  <xdr:twoCellAnchor editAs="oneCell">
    <xdr:from>
      <xdr:col>3</xdr:col>
      <xdr:colOff>1464720</xdr:colOff>
      <xdr:row>36</xdr:row>
      <xdr:rowOff>85725</xdr:rowOff>
    </xdr:from>
    <xdr:to>
      <xdr:col>3</xdr:col>
      <xdr:colOff>4638675</xdr:colOff>
      <xdr:row>61</xdr:row>
      <xdr:rowOff>180974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6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26845" y="7019925"/>
          <a:ext cx="3173955" cy="4857749"/>
        </a:xfrm>
        <a:prstGeom prst="rect">
          <a:avLst/>
        </a:prstGeom>
      </xdr:spPr>
    </xdr:pic>
    <xdr:clientData/>
  </xdr:twoCellAnchor>
  <xdr:oneCellAnchor>
    <xdr:from>
      <xdr:col>3</xdr:col>
      <xdr:colOff>362252</xdr:colOff>
      <xdr:row>132</xdr:row>
      <xdr:rowOff>48438</xdr:rowOff>
    </xdr:from>
    <xdr:ext cx="818407" cy="4916328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26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30538" y="19465831"/>
          <a:ext cx="818407" cy="4916328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140</xdr:row>
      <xdr:rowOff>45547</xdr:rowOff>
    </xdr:from>
    <xdr:ext cx="1914037" cy="1157325"/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2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0825" y="20986940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68036</xdr:colOff>
      <xdr:row>148</xdr:row>
      <xdr:rowOff>95250</xdr:rowOff>
    </xdr:from>
    <xdr:ext cx="1915200" cy="1127044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26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12429" y="22370143"/>
          <a:ext cx="1915200" cy="1127044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23" name="Стрелка: пятиугольник 22">
          <a:hlinkClick xmlns:r="http://schemas.openxmlformats.org/officeDocument/2006/relationships" r:id="rId11"/>
          <a:extLst>
            <a:ext uri="{FF2B5EF4-FFF2-40B4-BE49-F238E27FC236}">
              <a16:creationId xmlns="" xmlns:a16="http://schemas.microsoft.com/office/drawing/2014/main" id="{CAD254B0-2D0C-495E-BB64-014B3FB3F47D}"/>
            </a:ext>
          </a:extLst>
        </xdr:cNvPr>
        <xdr:cNvSpPr/>
      </xdr:nvSpPr>
      <xdr:spPr>
        <a:xfrm flipH="1">
          <a:off x="17617163" y="38101"/>
          <a:ext cx="2166261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twoCellAnchor editAs="oneCell">
    <xdr:from>
      <xdr:col>3</xdr:col>
      <xdr:colOff>1871382</xdr:colOff>
      <xdr:row>131</xdr:row>
      <xdr:rowOff>134471</xdr:rowOff>
    </xdr:from>
    <xdr:to>
      <xdr:col>3</xdr:col>
      <xdr:colOff>4370294</xdr:colOff>
      <xdr:row>162</xdr:row>
      <xdr:rowOff>92231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89EC4168-2FCE-42B1-BB9B-6D66392C27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22579" t="4568" r="22014" b="3520"/>
        <a:stretch/>
      </xdr:blipFill>
      <xdr:spPr>
        <a:xfrm>
          <a:off x="3944470" y="26031265"/>
          <a:ext cx="2498912" cy="5527084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2454089</xdr:colOff>
      <xdr:row>241</xdr:row>
      <xdr:rowOff>123265</xdr:rowOff>
    </xdr:from>
    <xdr:to>
      <xdr:col>3</xdr:col>
      <xdr:colOff>4694776</xdr:colOff>
      <xdr:row>250</xdr:row>
      <xdr:rowOff>56030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27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3413" y="49462765"/>
          <a:ext cx="2240687" cy="1647265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333</xdr:row>
      <xdr:rowOff>123259</xdr:rowOff>
    </xdr:from>
    <xdr:to>
      <xdr:col>3</xdr:col>
      <xdr:colOff>2550832</xdr:colOff>
      <xdr:row>342</xdr:row>
      <xdr:rowOff>190496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27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3" y="71527141"/>
          <a:ext cx="2494803" cy="1781737"/>
        </a:xfrm>
        <a:prstGeom prst="rect">
          <a:avLst/>
        </a:prstGeom>
      </xdr:spPr>
    </xdr:pic>
    <xdr:clientData/>
  </xdr:twoCellAnchor>
  <xdr:twoCellAnchor editAs="oneCell">
    <xdr:from>
      <xdr:col>3</xdr:col>
      <xdr:colOff>103213</xdr:colOff>
      <xdr:row>10</xdr:row>
      <xdr:rowOff>179291</xdr:rowOff>
    </xdr:from>
    <xdr:to>
      <xdr:col>3</xdr:col>
      <xdr:colOff>2114515</xdr:colOff>
      <xdr:row>24</xdr:row>
      <xdr:rowOff>56027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2537" y="2342026"/>
          <a:ext cx="2011302" cy="2543736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240</xdr:row>
      <xdr:rowOff>168088</xdr:rowOff>
    </xdr:from>
    <xdr:to>
      <xdr:col>3</xdr:col>
      <xdr:colOff>2308746</xdr:colOff>
      <xdr:row>251</xdr:row>
      <xdr:rowOff>33618</xdr:rowOff>
    </xdr:to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27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4" y="49317088"/>
          <a:ext cx="2252716" cy="196103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550325</xdr:colOff>
      <xdr:row>223</xdr:row>
      <xdr:rowOff>22411</xdr:rowOff>
    </xdr:from>
    <xdr:to>
      <xdr:col>3</xdr:col>
      <xdr:colOff>4160628</xdr:colOff>
      <xdr:row>236</xdr:row>
      <xdr:rowOff>112058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27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9649" y="46313911"/>
          <a:ext cx="3610303" cy="2566147"/>
        </a:xfrm>
        <a:prstGeom prst="rect">
          <a:avLst/>
        </a:prstGeom>
      </xdr:spPr>
    </xdr:pic>
    <xdr:clientData/>
  </xdr:twoCellAnchor>
  <xdr:oneCellAnchor>
    <xdr:from>
      <xdr:col>3</xdr:col>
      <xdr:colOff>672351</xdr:colOff>
      <xdr:row>140</xdr:row>
      <xdr:rowOff>78441</xdr:rowOff>
    </xdr:from>
    <xdr:ext cx="3384177" cy="3384177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27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1675" y="31163559"/>
          <a:ext cx="3384177" cy="3384177"/>
        </a:xfrm>
        <a:prstGeom prst="rect">
          <a:avLst/>
        </a:prstGeom>
      </xdr:spPr>
    </xdr:pic>
    <xdr:clientData/>
  </xdr:oneCellAnchor>
  <xdr:oneCellAnchor>
    <xdr:from>
      <xdr:col>3</xdr:col>
      <xdr:colOff>2454089</xdr:colOff>
      <xdr:row>272</xdr:row>
      <xdr:rowOff>123265</xdr:rowOff>
    </xdr:from>
    <xdr:ext cx="2240687" cy="1647265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27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3413" y="49462765"/>
          <a:ext cx="2240687" cy="1647265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271</xdr:row>
      <xdr:rowOff>168088</xdr:rowOff>
    </xdr:from>
    <xdr:ext cx="2252716" cy="1961030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27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4" y="49317088"/>
          <a:ext cx="2252716" cy="1961030"/>
        </a:xfrm>
        <a:prstGeom prst="rect">
          <a:avLst/>
        </a:prstGeom>
      </xdr:spPr>
    </xdr:pic>
    <xdr:clientData/>
  </xdr:oneCellAnchor>
  <xdr:oneCellAnchor>
    <xdr:from>
      <xdr:col>3</xdr:col>
      <xdr:colOff>550325</xdr:colOff>
      <xdr:row>254</xdr:row>
      <xdr:rowOff>22411</xdr:rowOff>
    </xdr:from>
    <xdr:ext cx="3610303" cy="2566147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27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9649" y="46313911"/>
          <a:ext cx="3610303" cy="2566147"/>
        </a:xfrm>
        <a:prstGeom prst="rect">
          <a:avLst/>
        </a:prstGeom>
      </xdr:spPr>
    </xdr:pic>
    <xdr:clientData/>
  </xdr:oneCellAnchor>
  <xdr:oneCellAnchor>
    <xdr:from>
      <xdr:col>3</xdr:col>
      <xdr:colOff>2454089</xdr:colOff>
      <xdr:row>303</xdr:row>
      <xdr:rowOff>123265</xdr:rowOff>
    </xdr:from>
    <xdr:ext cx="2240687" cy="1647265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27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3413" y="49462765"/>
          <a:ext cx="2240687" cy="1647265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302</xdr:row>
      <xdr:rowOff>168088</xdr:rowOff>
    </xdr:from>
    <xdr:ext cx="2252716" cy="1961030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27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4" y="49317088"/>
          <a:ext cx="2252716" cy="1961030"/>
        </a:xfrm>
        <a:prstGeom prst="rect">
          <a:avLst/>
        </a:prstGeom>
      </xdr:spPr>
    </xdr:pic>
    <xdr:clientData/>
  </xdr:oneCellAnchor>
  <xdr:oneCellAnchor>
    <xdr:from>
      <xdr:col>3</xdr:col>
      <xdr:colOff>550325</xdr:colOff>
      <xdr:row>285</xdr:row>
      <xdr:rowOff>22411</xdr:rowOff>
    </xdr:from>
    <xdr:ext cx="3610303" cy="2566147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27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9649" y="46313911"/>
          <a:ext cx="3610303" cy="2566147"/>
        </a:xfrm>
        <a:prstGeom prst="rect">
          <a:avLst/>
        </a:prstGeom>
      </xdr:spPr>
    </xdr:pic>
    <xdr:clientData/>
  </xdr:oneCellAnchor>
  <xdr:twoCellAnchor editAs="oneCell">
    <xdr:from>
      <xdr:col>3</xdr:col>
      <xdr:colOff>2521323</xdr:colOff>
      <xdr:row>332</xdr:row>
      <xdr:rowOff>88689</xdr:rowOff>
    </xdr:from>
    <xdr:to>
      <xdr:col>3</xdr:col>
      <xdr:colOff>4741105</xdr:colOff>
      <xdr:row>344</xdr:row>
      <xdr:rowOff>33615</xdr:rowOff>
    </xdr:to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27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80647" y="71302071"/>
          <a:ext cx="2219782" cy="2230926"/>
        </a:xfrm>
        <a:prstGeom prst="rect">
          <a:avLst/>
        </a:prstGeom>
      </xdr:spPr>
    </xdr:pic>
    <xdr:clientData/>
  </xdr:twoCellAnchor>
  <xdr:twoCellAnchor editAs="oneCell">
    <xdr:from>
      <xdr:col>3</xdr:col>
      <xdr:colOff>667356</xdr:colOff>
      <xdr:row>317</xdr:row>
      <xdr:rowOff>22413</xdr:rowOff>
    </xdr:from>
    <xdr:to>
      <xdr:col>3</xdr:col>
      <xdr:colOff>4022910</xdr:colOff>
      <xdr:row>329</xdr:row>
      <xdr:rowOff>145678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27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6680" y="68759295"/>
          <a:ext cx="3355554" cy="2409265"/>
        </a:xfrm>
        <a:prstGeom prst="rect">
          <a:avLst/>
        </a:prstGeom>
      </xdr:spPr>
    </xdr:pic>
    <xdr:clientData/>
  </xdr:twoCellAnchor>
  <xdr:twoCellAnchor editAs="oneCell">
    <xdr:from>
      <xdr:col>3</xdr:col>
      <xdr:colOff>717178</xdr:colOff>
      <xdr:row>128</xdr:row>
      <xdr:rowOff>112108</xdr:rowOff>
    </xdr:from>
    <xdr:to>
      <xdr:col>3</xdr:col>
      <xdr:colOff>4045324</xdr:colOff>
      <xdr:row>138</xdr:row>
      <xdr:rowOff>112058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27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2" y="23767726"/>
          <a:ext cx="3328146" cy="1904950"/>
        </a:xfrm>
        <a:prstGeom prst="rect">
          <a:avLst/>
        </a:prstGeom>
      </xdr:spPr>
    </xdr:pic>
    <xdr:clientData/>
  </xdr:twoCellAnchor>
  <xdr:oneCellAnchor>
    <xdr:from>
      <xdr:col>3</xdr:col>
      <xdr:colOff>672351</xdr:colOff>
      <xdr:row>171</xdr:row>
      <xdr:rowOff>78441</xdr:rowOff>
    </xdr:from>
    <xdr:ext cx="3384177" cy="3384177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27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1675" y="25639059"/>
          <a:ext cx="3384177" cy="3384177"/>
        </a:xfrm>
        <a:prstGeom prst="rect">
          <a:avLst/>
        </a:prstGeom>
      </xdr:spPr>
    </xdr:pic>
    <xdr:clientData/>
  </xdr:oneCellAnchor>
  <xdr:oneCellAnchor>
    <xdr:from>
      <xdr:col>3</xdr:col>
      <xdr:colOff>717178</xdr:colOff>
      <xdr:row>159</xdr:row>
      <xdr:rowOff>112108</xdr:rowOff>
    </xdr:from>
    <xdr:ext cx="3328146" cy="1904950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27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2" y="23767726"/>
          <a:ext cx="3328146" cy="1904950"/>
        </a:xfrm>
        <a:prstGeom prst="rect">
          <a:avLst/>
        </a:prstGeom>
      </xdr:spPr>
    </xdr:pic>
    <xdr:clientData/>
  </xdr:oneCellAnchor>
  <xdr:oneCellAnchor>
    <xdr:from>
      <xdr:col>3</xdr:col>
      <xdr:colOff>672351</xdr:colOff>
      <xdr:row>202</xdr:row>
      <xdr:rowOff>78441</xdr:rowOff>
    </xdr:from>
    <xdr:ext cx="3384177" cy="3384177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27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1675" y="25639059"/>
          <a:ext cx="3384177" cy="3384177"/>
        </a:xfrm>
        <a:prstGeom prst="rect">
          <a:avLst/>
        </a:prstGeom>
      </xdr:spPr>
    </xdr:pic>
    <xdr:clientData/>
  </xdr:oneCellAnchor>
  <xdr:oneCellAnchor>
    <xdr:from>
      <xdr:col>3</xdr:col>
      <xdr:colOff>717178</xdr:colOff>
      <xdr:row>190</xdr:row>
      <xdr:rowOff>112108</xdr:rowOff>
    </xdr:from>
    <xdr:ext cx="3328146" cy="1904950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27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2" y="23767726"/>
          <a:ext cx="3328146" cy="1904950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364</xdr:row>
      <xdr:rowOff>123259</xdr:rowOff>
    </xdr:from>
    <xdr:ext cx="2494803" cy="1781737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27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3" y="71527141"/>
          <a:ext cx="2494803" cy="1781737"/>
        </a:xfrm>
        <a:prstGeom prst="rect">
          <a:avLst/>
        </a:prstGeom>
      </xdr:spPr>
    </xdr:pic>
    <xdr:clientData/>
  </xdr:oneCellAnchor>
  <xdr:oneCellAnchor>
    <xdr:from>
      <xdr:col>3</xdr:col>
      <xdr:colOff>2521323</xdr:colOff>
      <xdr:row>363</xdr:row>
      <xdr:rowOff>88689</xdr:rowOff>
    </xdr:from>
    <xdr:ext cx="2219782" cy="2230926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27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80647" y="71302071"/>
          <a:ext cx="2219782" cy="2230926"/>
        </a:xfrm>
        <a:prstGeom prst="rect">
          <a:avLst/>
        </a:prstGeom>
      </xdr:spPr>
    </xdr:pic>
    <xdr:clientData/>
  </xdr:oneCellAnchor>
  <xdr:oneCellAnchor>
    <xdr:from>
      <xdr:col>3</xdr:col>
      <xdr:colOff>667356</xdr:colOff>
      <xdr:row>348</xdr:row>
      <xdr:rowOff>22413</xdr:rowOff>
    </xdr:from>
    <xdr:ext cx="3355554" cy="2409265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27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6680" y="68759295"/>
          <a:ext cx="3355554" cy="2409265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395</xdr:row>
      <xdr:rowOff>123259</xdr:rowOff>
    </xdr:from>
    <xdr:ext cx="2494803" cy="1781737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27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3" y="71527141"/>
          <a:ext cx="2494803" cy="1781737"/>
        </a:xfrm>
        <a:prstGeom prst="rect">
          <a:avLst/>
        </a:prstGeom>
      </xdr:spPr>
    </xdr:pic>
    <xdr:clientData/>
  </xdr:oneCellAnchor>
  <xdr:oneCellAnchor>
    <xdr:from>
      <xdr:col>3</xdr:col>
      <xdr:colOff>2521323</xdr:colOff>
      <xdr:row>394</xdr:row>
      <xdr:rowOff>88689</xdr:rowOff>
    </xdr:from>
    <xdr:ext cx="2219782" cy="2230926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27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80647" y="71302071"/>
          <a:ext cx="2219782" cy="2230926"/>
        </a:xfrm>
        <a:prstGeom prst="rect">
          <a:avLst/>
        </a:prstGeom>
      </xdr:spPr>
    </xdr:pic>
    <xdr:clientData/>
  </xdr:oneCellAnchor>
  <xdr:oneCellAnchor>
    <xdr:from>
      <xdr:col>3</xdr:col>
      <xdr:colOff>667356</xdr:colOff>
      <xdr:row>379</xdr:row>
      <xdr:rowOff>22413</xdr:rowOff>
    </xdr:from>
    <xdr:ext cx="3355554" cy="2409265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27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6680" y="68759295"/>
          <a:ext cx="3355554" cy="2409265"/>
        </a:xfrm>
        <a:prstGeom prst="rect">
          <a:avLst/>
        </a:prstGeom>
      </xdr:spPr>
    </xdr:pic>
    <xdr:clientData/>
  </xdr:oneCellAnchor>
  <xdr:twoCellAnchor editAs="oneCell">
    <xdr:from>
      <xdr:col>3</xdr:col>
      <xdr:colOff>2117912</xdr:colOff>
      <xdr:row>11</xdr:row>
      <xdr:rowOff>56030</xdr:rowOff>
    </xdr:from>
    <xdr:to>
      <xdr:col>3</xdr:col>
      <xdr:colOff>4735606</xdr:colOff>
      <xdr:row>29</xdr:row>
      <xdr:rowOff>56029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27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7236" y="2409265"/>
          <a:ext cx="2617694" cy="3428999"/>
        </a:xfrm>
        <a:prstGeom prst="rect">
          <a:avLst/>
        </a:prstGeom>
      </xdr:spPr>
    </xdr:pic>
    <xdr:clientData/>
  </xdr:twoCellAnchor>
  <xdr:oneCellAnchor>
    <xdr:from>
      <xdr:col>3</xdr:col>
      <xdr:colOff>103213</xdr:colOff>
      <xdr:row>41</xdr:row>
      <xdr:rowOff>179291</xdr:rowOff>
    </xdr:from>
    <xdr:ext cx="2011302" cy="2543736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27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2537" y="2342026"/>
          <a:ext cx="2011302" cy="2543736"/>
        </a:xfrm>
        <a:prstGeom prst="rect">
          <a:avLst/>
        </a:prstGeom>
      </xdr:spPr>
    </xdr:pic>
    <xdr:clientData/>
  </xdr:oneCellAnchor>
  <xdr:oneCellAnchor>
    <xdr:from>
      <xdr:col>3</xdr:col>
      <xdr:colOff>2117912</xdr:colOff>
      <xdr:row>42</xdr:row>
      <xdr:rowOff>56030</xdr:rowOff>
    </xdr:from>
    <xdr:ext cx="2617694" cy="3428999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27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7236" y="2409265"/>
          <a:ext cx="2617694" cy="3428999"/>
        </a:xfrm>
        <a:prstGeom prst="rect">
          <a:avLst/>
        </a:prstGeom>
      </xdr:spPr>
    </xdr:pic>
    <xdr:clientData/>
  </xdr:oneCellAnchor>
  <xdr:oneCellAnchor>
    <xdr:from>
      <xdr:col>3</xdr:col>
      <xdr:colOff>103213</xdr:colOff>
      <xdr:row>72</xdr:row>
      <xdr:rowOff>179291</xdr:rowOff>
    </xdr:from>
    <xdr:ext cx="2011302" cy="2543736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27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2537" y="2342026"/>
          <a:ext cx="2011302" cy="2543736"/>
        </a:xfrm>
        <a:prstGeom prst="rect">
          <a:avLst/>
        </a:prstGeom>
      </xdr:spPr>
    </xdr:pic>
    <xdr:clientData/>
  </xdr:oneCellAnchor>
  <xdr:oneCellAnchor>
    <xdr:from>
      <xdr:col>3</xdr:col>
      <xdr:colOff>2117912</xdr:colOff>
      <xdr:row>73</xdr:row>
      <xdr:rowOff>56030</xdr:rowOff>
    </xdr:from>
    <xdr:ext cx="2617694" cy="3428999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27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7236" y="2409265"/>
          <a:ext cx="2617694" cy="3428999"/>
        </a:xfrm>
        <a:prstGeom prst="rect">
          <a:avLst/>
        </a:prstGeom>
      </xdr:spPr>
    </xdr:pic>
    <xdr:clientData/>
  </xdr:oneCellAnchor>
  <xdr:oneCellAnchor>
    <xdr:from>
      <xdr:col>3</xdr:col>
      <xdr:colOff>103213</xdr:colOff>
      <xdr:row>103</xdr:row>
      <xdr:rowOff>179291</xdr:rowOff>
    </xdr:from>
    <xdr:ext cx="2011302" cy="2543736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27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2537" y="2342026"/>
          <a:ext cx="2011302" cy="2543736"/>
        </a:xfrm>
        <a:prstGeom prst="rect">
          <a:avLst/>
        </a:prstGeom>
      </xdr:spPr>
    </xdr:pic>
    <xdr:clientData/>
  </xdr:oneCellAnchor>
  <xdr:oneCellAnchor>
    <xdr:from>
      <xdr:col>3</xdr:col>
      <xdr:colOff>2117912</xdr:colOff>
      <xdr:row>104</xdr:row>
      <xdr:rowOff>56030</xdr:rowOff>
    </xdr:from>
    <xdr:ext cx="2617694" cy="3428999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27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7236" y="2409265"/>
          <a:ext cx="2617694" cy="3428999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12</xdr:row>
      <xdr:rowOff>66675</xdr:rowOff>
    </xdr:from>
    <xdr:ext cx="1953000" cy="2011786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27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43</xdr:row>
      <xdr:rowOff>66675</xdr:rowOff>
    </xdr:from>
    <xdr:ext cx="1953000" cy="2011786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27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74</xdr:row>
      <xdr:rowOff>66675</xdr:rowOff>
    </xdr:from>
    <xdr:ext cx="1953000" cy="2011786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27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105</xdr:row>
      <xdr:rowOff>66675</xdr:rowOff>
    </xdr:from>
    <xdr:ext cx="1953000" cy="2011786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27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137</xdr:row>
      <xdr:rowOff>66675</xdr:rowOff>
    </xdr:from>
    <xdr:ext cx="1953000" cy="2011786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27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19984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168</xdr:row>
      <xdr:rowOff>66675</xdr:rowOff>
    </xdr:from>
    <xdr:ext cx="1953000" cy="2011786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27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6051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199</xdr:row>
      <xdr:rowOff>66675</xdr:rowOff>
    </xdr:from>
    <xdr:ext cx="1953000" cy="2011786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27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6051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231</xdr:row>
      <xdr:rowOff>66675</xdr:rowOff>
    </xdr:from>
    <xdr:ext cx="1953000" cy="2011786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27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37481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262</xdr:row>
      <xdr:rowOff>66675</xdr:rowOff>
    </xdr:from>
    <xdr:ext cx="1953000" cy="2011786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27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3549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293</xdr:row>
      <xdr:rowOff>66675</xdr:rowOff>
    </xdr:from>
    <xdr:ext cx="1953000" cy="2011786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27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3549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325</xdr:row>
      <xdr:rowOff>66675</xdr:rowOff>
    </xdr:from>
    <xdr:ext cx="1953000" cy="2011786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27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54979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356</xdr:row>
      <xdr:rowOff>66675</xdr:rowOff>
    </xdr:from>
    <xdr:ext cx="1953000" cy="2011786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27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61046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387</xdr:row>
      <xdr:rowOff>66675</xdr:rowOff>
    </xdr:from>
    <xdr:ext cx="1953000" cy="2011786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27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61046543"/>
          <a:ext cx="2011786" cy="1953000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48" name="Стрелка: пятиугольник 47">
          <a:hlinkClick xmlns:r="http://schemas.openxmlformats.org/officeDocument/2006/relationships" r:id="rId12"/>
          <a:extLst>
            <a:ext uri="{FF2B5EF4-FFF2-40B4-BE49-F238E27FC236}">
              <a16:creationId xmlns="" xmlns:a16="http://schemas.microsoft.com/office/drawing/2014/main" id="{222DB901-6E35-4907-8A7C-D78F0FA104E6}"/>
            </a:ext>
          </a:extLst>
        </xdr:cNvPr>
        <xdr:cNvSpPr/>
      </xdr:nvSpPr>
      <xdr:spPr>
        <a:xfrm flipH="1">
          <a:off x="17730102" y="38101"/>
          <a:ext cx="213904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56029</xdr:colOff>
      <xdr:row>489</xdr:row>
      <xdr:rowOff>267</xdr:rowOff>
    </xdr:from>
    <xdr:to>
      <xdr:col>3</xdr:col>
      <xdr:colOff>2492186</xdr:colOff>
      <xdr:row>497</xdr:row>
      <xdr:rowOff>56028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28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3" y="88168149"/>
          <a:ext cx="2436157" cy="1579761"/>
        </a:xfrm>
        <a:prstGeom prst="rect">
          <a:avLst/>
        </a:prstGeom>
      </xdr:spPr>
    </xdr:pic>
    <xdr:clientData/>
  </xdr:twoCellAnchor>
  <xdr:twoCellAnchor editAs="oneCell">
    <xdr:from>
      <xdr:col>3</xdr:col>
      <xdr:colOff>89647</xdr:colOff>
      <xdr:row>334</xdr:row>
      <xdr:rowOff>22411</xdr:rowOff>
    </xdr:from>
    <xdr:to>
      <xdr:col>3</xdr:col>
      <xdr:colOff>2451141</xdr:colOff>
      <xdr:row>343</xdr:row>
      <xdr:rowOff>33618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28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48971" y="60410911"/>
          <a:ext cx="2361494" cy="1725707"/>
        </a:xfrm>
        <a:prstGeom prst="rect">
          <a:avLst/>
        </a:prstGeom>
      </xdr:spPr>
    </xdr:pic>
    <xdr:clientData/>
  </xdr:twoCellAnchor>
  <xdr:twoCellAnchor editAs="oneCell">
    <xdr:from>
      <xdr:col>3</xdr:col>
      <xdr:colOff>728380</xdr:colOff>
      <xdr:row>171</xdr:row>
      <xdr:rowOff>89647</xdr:rowOff>
    </xdr:from>
    <xdr:to>
      <xdr:col>3</xdr:col>
      <xdr:colOff>4134970</xdr:colOff>
      <xdr:row>189</xdr:row>
      <xdr:rowOff>67237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2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704" y="31174765"/>
          <a:ext cx="3406590" cy="3406590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10</xdr:row>
      <xdr:rowOff>156885</xdr:rowOff>
    </xdr:from>
    <xdr:to>
      <xdr:col>3</xdr:col>
      <xdr:colOff>2129117</xdr:colOff>
      <xdr:row>25</xdr:row>
      <xdr:rowOff>101024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31677" y="2723032"/>
          <a:ext cx="2061881" cy="2801639"/>
        </a:xfrm>
        <a:prstGeom prst="rect">
          <a:avLst/>
        </a:prstGeom>
      </xdr:spPr>
    </xdr:pic>
    <xdr:clientData/>
  </xdr:twoCellAnchor>
  <xdr:twoCellAnchor editAs="oneCell">
    <xdr:from>
      <xdr:col>3</xdr:col>
      <xdr:colOff>954471</xdr:colOff>
      <xdr:row>159</xdr:row>
      <xdr:rowOff>156882</xdr:rowOff>
    </xdr:from>
    <xdr:to>
      <xdr:col>3</xdr:col>
      <xdr:colOff>3893661</xdr:colOff>
      <xdr:row>168</xdr:row>
      <xdr:rowOff>145676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8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3795" y="29337000"/>
          <a:ext cx="2939190" cy="1703294"/>
        </a:xfrm>
        <a:prstGeom prst="rect">
          <a:avLst/>
        </a:prstGeom>
      </xdr:spPr>
    </xdr:pic>
    <xdr:clientData/>
  </xdr:twoCellAnchor>
  <xdr:twoCellAnchor editAs="oneCell">
    <xdr:from>
      <xdr:col>3</xdr:col>
      <xdr:colOff>549088</xdr:colOff>
      <xdr:row>315</xdr:row>
      <xdr:rowOff>166936</xdr:rowOff>
    </xdr:from>
    <xdr:to>
      <xdr:col>3</xdr:col>
      <xdr:colOff>4285569</xdr:colOff>
      <xdr:row>330</xdr:row>
      <xdr:rowOff>179294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28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8412" y="57316936"/>
          <a:ext cx="3736481" cy="286985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472</xdr:row>
      <xdr:rowOff>1</xdr:rowOff>
    </xdr:from>
    <xdr:to>
      <xdr:col>3</xdr:col>
      <xdr:colOff>4086979</xdr:colOff>
      <xdr:row>485</xdr:row>
      <xdr:rowOff>44824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28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1324" y="85310383"/>
          <a:ext cx="3324979" cy="2521323"/>
        </a:xfrm>
        <a:prstGeom prst="rect">
          <a:avLst/>
        </a:prstGeom>
      </xdr:spPr>
    </xdr:pic>
    <xdr:clientData/>
  </xdr:twoCellAnchor>
  <xdr:oneCellAnchor>
    <xdr:from>
      <xdr:col>3</xdr:col>
      <xdr:colOff>728380</xdr:colOff>
      <xdr:row>202</xdr:row>
      <xdr:rowOff>89647</xdr:rowOff>
    </xdr:from>
    <xdr:ext cx="3406590" cy="3406590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2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704" y="31174765"/>
          <a:ext cx="3406590" cy="3406590"/>
        </a:xfrm>
        <a:prstGeom prst="rect">
          <a:avLst/>
        </a:prstGeom>
      </xdr:spPr>
    </xdr:pic>
    <xdr:clientData/>
  </xdr:oneCellAnchor>
  <xdr:oneCellAnchor>
    <xdr:from>
      <xdr:col>3</xdr:col>
      <xdr:colOff>954471</xdr:colOff>
      <xdr:row>190</xdr:row>
      <xdr:rowOff>156882</xdr:rowOff>
    </xdr:from>
    <xdr:ext cx="2939190" cy="1703294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28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3795" y="29337000"/>
          <a:ext cx="2939190" cy="1703294"/>
        </a:xfrm>
        <a:prstGeom prst="rect">
          <a:avLst/>
        </a:prstGeom>
      </xdr:spPr>
    </xdr:pic>
    <xdr:clientData/>
  </xdr:oneCellAnchor>
  <xdr:oneCellAnchor>
    <xdr:from>
      <xdr:col>3</xdr:col>
      <xdr:colOff>728380</xdr:colOff>
      <xdr:row>233</xdr:row>
      <xdr:rowOff>89647</xdr:rowOff>
    </xdr:from>
    <xdr:ext cx="3406590" cy="3406590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2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704" y="31174765"/>
          <a:ext cx="3406590" cy="3406590"/>
        </a:xfrm>
        <a:prstGeom prst="rect">
          <a:avLst/>
        </a:prstGeom>
      </xdr:spPr>
    </xdr:pic>
    <xdr:clientData/>
  </xdr:oneCellAnchor>
  <xdr:oneCellAnchor>
    <xdr:from>
      <xdr:col>3</xdr:col>
      <xdr:colOff>954471</xdr:colOff>
      <xdr:row>221</xdr:row>
      <xdr:rowOff>156882</xdr:rowOff>
    </xdr:from>
    <xdr:ext cx="2939190" cy="1703294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28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3795" y="29337000"/>
          <a:ext cx="2939190" cy="1703294"/>
        </a:xfrm>
        <a:prstGeom prst="rect">
          <a:avLst/>
        </a:prstGeom>
      </xdr:spPr>
    </xdr:pic>
    <xdr:clientData/>
  </xdr:oneCellAnchor>
  <xdr:oneCellAnchor>
    <xdr:from>
      <xdr:col>3</xdr:col>
      <xdr:colOff>728380</xdr:colOff>
      <xdr:row>264</xdr:row>
      <xdr:rowOff>89647</xdr:rowOff>
    </xdr:from>
    <xdr:ext cx="3406590" cy="3406590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2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704" y="31174765"/>
          <a:ext cx="3406590" cy="3406590"/>
        </a:xfrm>
        <a:prstGeom prst="rect">
          <a:avLst/>
        </a:prstGeom>
      </xdr:spPr>
    </xdr:pic>
    <xdr:clientData/>
  </xdr:oneCellAnchor>
  <xdr:oneCellAnchor>
    <xdr:from>
      <xdr:col>3</xdr:col>
      <xdr:colOff>954471</xdr:colOff>
      <xdr:row>252</xdr:row>
      <xdr:rowOff>156882</xdr:rowOff>
    </xdr:from>
    <xdr:ext cx="2939190" cy="1703294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28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3795" y="29337000"/>
          <a:ext cx="2939190" cy="1703294"/>
        </a:xfrm>
        <a:prstGeom prst="rect">
          <a:avLst/>
        </a:prstGeom>
      </xdr:spPr>
    </xdr:pic>
    <xdr:clientData/>
  </xdr:oneCellAnchor>
  <xdr:oneCellAnchor>
    <xdr:from>
      <xdr:col>3</xdr:col>
      <xdr:colOff>728380</xdr:colOff>
      <xdr:row>295</xdr:row>
      <xdr:rowOff>89647</xdr:rowOff>
    </xdr:from>
    <xdr:ext cx="3406590" cy="3406590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28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704" y="31174765"/>
          <a:ext cx="3406590" cy="3406590"/>
        </a:xfrm>
        <a:prstGeom prst="rect">
          <a:avLst/>
        </a:prstGeom>
      </xdr:spPr>
    </xdr:pic>
    <xdr:clientData/>
  </xdr:oneCellAnchor>
  <xdr:oneCellAnchor>
    <xdr:from>
      <xdr:col>3</xdr:col>
      <xdr:colOff>954471</xdr:colOff>
      <xdr:row>283</xdr:row>
      <xdr:rowOff>156882</xdr:rowOff>
    </xdr:from>
    <xdr:ext cx="2939190" cy="1703294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28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3795" y="29337000"/>
          <a:ext cx="2939190" cy="1703294"/>
        </a:xfrm>
        <a:prstGeom prst="rect">
          <a:avLst/>
        </a:prstGeom>
      </xdr:spPr>
    </xdr:pic>
    <xdr:clientData/>
  </xdr:oneCellAnchor>
  <xdr:twoCellAnchor editAs="oneCell">
    <xdr:from>
      <xdr:col>3</xdr:col>
      <xdr:colOff>2454086</xdr:colOff>
      <xdr:row>333</xdr:row>
      <xdr:rowOff>67235</xdr:rowOff>
    </xdr:from>
    <xdr:to>
      <xdr:col>3</xdr:col>
      <xdr:colOff>4695263</xdr:colOff>
      <xdr:row>344</xdr:row>
      <xdr:rowOff>123644</xdr:rowOff>
    </xdr:to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28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3410" y="60265235"/>
          <a:ext cx="2241177" cy="2151909"/>
        </a:xfrm>
        <a:prstGeom prst="rect">
          <a:avLst/>
        </a:prstGeom>
      </xdr:spPr>
    </xdr:pic>
    <xdr:clientData/>
  </xdr:twoCellAnchor>
  <xdr:oneCellAnchor>
    <xdr:from>
      <xdr:col>3</xdr:col>
      <xdr:colOff>89647</xdr:colOff>
      <xdr:row>365</xdr:row>
      <xdr:rowOff>22411</xdr:rowOff>
    </xdr:from>
    <xdr:ext cx="2361494" cy="1725707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28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48971" y="60410911"/>
          <a:ext cx="2361494" cy="1725707"/>
        </a:xfrm>
        <a:prstGeom prst="rect">
          <a:avLst/>
        </a:prstGeom>
      </xdr:spPr>
    </xdr:pic>
    <xdr:clientData/>
  </xdr:oneCellAnchor>
  <xdr:oneCellAnchor>
    <xdr:from>
      <xdr:col>3</xdr:col>
      <xdr:colOff>549088</xdr:colOff>
      <xdr:row>346</xdr:row>
      <xdr:rowOff>166936</xdr:rowOff>
    </xdr:from>
    <xdr:ext cx="3736481" cy="2869858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28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8412" y="57316936"/>
          <a:ext cx="3736481" cy="2869858"/>
        </a:xfrm>
        <a:prstGeom prst="rect">
          <a:avLst/>
        </a:prstGeom>
      </xdr:spPr>
    </xdr:pic>
    <xdr:clientData/>
  </xdr:oneCellAnchor>
  <xdr:oneCellAnchor>
    <xdr:from>
      <xdr:col>3</xdr:col>
      <xdr:colOff>2454086</xdr:colOff>
      <xdr:row>364</xdr:row>
      <xdr:rowOff>67235</xdr:rowOff>
    </xdr:from>
    <xdr:ext cx="2241177" cy="2151909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28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3410" y="60265235"/>
          <a:ext cx="2241177" cy="2151909"/>
        </a:xfrm>
        <a:prstGeom prst="rect">
          <a:avLst/>
        </a:prstGeom>
      </xdr:spPr>
    </xdr:pic>
    <xdr:clientData/>
  </xdr:oneCellAnchor>
  <xdr:oneCellAnchor>
    <xdr:from>
      <xdr:col>3</xdr:col>
      <xdr:colOff>89647</xdr:colOff>
      <xdr:row>396</xdr:row>
      <xdr:rowOff>22411</xdr:rowOff>
    </xdr:from>
    <xdr:ext cx="2361494" cy="1725707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28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48971" y="60410911"/>
          <a:ext cx="2361494" cy="1725707"/>
        </a:xfrm>
        <a:prstGeom prst="rect">
          <a:avLst/>
        </a:prstGeom>
      </xdr:spPr>
    </xdr:pic>
    <xdr:clientData/>
  </xdr:oneCellAnchor>
  <xdr:oneCellAnchor>
    <xdr:from>
      <xdr:col>3</xdr:col>
      <xdr:colOff>549088</xdr:colOff>
      <xdr:row>377</xdr:row>
      <xdr:rowOff>166936</xdr:rowOff>
    </xdr:from>
    <xdr:ext cx="3736481" cy="2869858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28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8412" y="57316936"/>
          <a:ext cx="3736481" cy="2869858"/>
        </a:xfrm>
        <a:prstGeom prst="rect">
          <a:avLst/>
        </a:prstGeom>
      </xdr:spPr>
    </xdr:pic>
    <xdr:clientData/>
  </xdr:oneCellAnchor>
  <xdr:oneCellAnchor>
    <xdr:from>
      <xdr:col>3</xdr:col>
      <xdr:colOff>2454086</xdr:colOff>
      <xdr:row>395</xdr:row>
      <xdr:rowOff>67235</xdr:rowOff>
    </xdr:from>
    <xdr:ext cx="2241177" cy="2151909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28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3410" y="60265235"/>
          <a:ext cx="2241177" cy="2151909"/>
        </a:xfrm>
        <a:prstGeom prst="rect">
          <a:avLst/>
        </a:prstGeom>
      </xdr:spPr>
    </xdr:pic>
    <xdr:clientData/>
  </xdr:oneCellAnchor>
  <xdr:oneCellAnchor>
    <xdr:from>
      <xdr:col>3</xdr:col>
      <xdr:colOff>89647</xdr:colOff>
      <xdr:row>427</xdr:row>
      <xdr:rowOff>22411</xdr:rowOff>
    </xdr:from>
    <xdr:ext cx="2361494" cy="1725707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28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48971" y="60410911"/>
          <a:ext cx="2361494" cy="1725707"/>
        </a:xfrm>
        <a:prstGeom prst="rect">
          <a:avLst/>
        </a:prstGeom>
      </xdr:spPr>
    </xdr:pic>
    <xdr:clientData/>
  </xdr:oneCellAnchor>
  <xdr:oneCellAnchor>
    <xdr:from>
      <xdr:col>3</xdr:col>
      <xdr:colOff>549088</xdr:colOff>
      <xdr:row>408</xdr:row>
      <xdr:rowOff>166936</xdr:rowOff>
    </xdr:from>
    <xdr:ext cx="3736481" cy="2869858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28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8412" y="57316936"/>
          <a:ext cx="3736481" cy="2869858"/>
        </a:xfrm>
        <a:prstGeom prst="rect">
          <a:avLst/>
        </a:prstGeom>
      </xdr:spPr>
    </xdr:pic>
    <xdr:clientData/>
  </xdr:oneCellAnchor>
  <xdr:oneCellAnchor>
    <xdr:from>
      <xdr:col>3</xdr:col>
      <xdr:colOff>2454086</xdr:colOff>
      <xdr:row>426</xdr:row>
      <xdr:rowOff>67235</xdr:rowOff>
    </xdr:from>
    <xdr:ext cx="2241177" cy="2151909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28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3410" y="60265235"/>
          <a:ext cx="2241177" cy="2151909"/>
        </a:xfrm>
        <a:prstGeom prst="rect">
          <a:avLst/>
        </a:prstGeom>
      </xdr:spPr>
    </xdr:pic>
    <xdr:clientData/>
  </xdr:oneCellAnchor>
  <xdr:oneCellAnchor>
    <xdr:from>
      <xdr:col>3</xdr:col>
      <xdr:colOff>89647</xdr:colOff>
      <xdr:row>458</xdr:row>
      <xdr:rowOff>22411</xdr:rowOff>
    </xdr:from>
    <xdr:ext cx="2361494" cy="1725707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28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48971" y="60410911"/>
          <a:ext cx="2361494" cy="1725707"/>
        </a:xfrm>
        <a:prstGeom prst="rect">
          <a:avLst/>
        </a:prstGeom>
      </xdr:spPr>
    </xdr:pic>
    <xdr:clientData/>
  </xdr:oneCellAnchor>
  <xdr:oneCellAnchor>
    <xdr:from>
      <xdr:col>3</xdr:col>
      <xdr:colOff>549088</xdr:colOff>
      <xdr:row>439</xdr:row>
      <xdr:rowOff>166936</xdr:rowOff>
    </xdr:from>
    <xdr:ext cx="3736481" cy="2869858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28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8412" y="57316936"/>
          <a:ext cx="3736481" cy="2869858"/>
        </a:xfrm>
        <a:prstGeom prst="rect">
          <a:avLst/>
        </a:prstGeom>
      </xdr:spPr>
    </xdr:pic>
    <xdr:clientData/>
  </xdr:oneCellAnchor>
  <xdr:oneCellAnchor>
    <xdr:from>
      <xdr:col>3</xdr:col>
      <xdr:colOff>2454086</xdr:colOff>
      <xdr:row>457</xdr:row>
      <xdr:rowOff>67235</xdr:rowOff>
    </xdr:from>
    <xdr:ext cx="2241177" cy="2151909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28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3410" y="60265235"/>
          <a:ext cx="2241177" cy="2151909"/>
        </a:xfrm>
        <a:prstGeom prst="rect">
          <a:avLst/>
        </a:prstGeom>
      </xdr:spPr>
    </xdr:pic>
    <xdr:clientData/>
  </xdr:oneCellAnchor>
  <xdr:twoCellAnchor editAs="oneCell">
    <xdr:from>
      <xdr:col>3</xdr:col>
      <xdr:colOff>2498911</xdr:colOff>
      <xdr:row>488</xdr:row>
      <xdr:rowOff>33616</xdr:rowOff>
    </xdr:from>
    <xdr:to>
      <xdr:col>3</xdr:col>
      <xdr:colOff>4746721</xdr:colOff>
      <xdr:row>499</xdr:row>
      <xdr:rowOff>168087</xdr:rowOff>
    </xdr:to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28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58235" y="88010998"/>
          <a:ext cx="2247810" cy="2229971"/>
        </a:xfrm>
        <a:prstGeom prst="rect">
          <a:avLst/>
        </a:prstGeom>
      </xdr:spPr>
    </xdr:pic>
    <xdr:clientData/>
  </xdr:twoCellAnchor>
  <xdr:oneCellAnchor>
    <xdr:from>
      <xdr:col>3</xdr:col>
      <xdr:colOff>56029</xdr:colOff>
      <xdr:row>520</xdr:row>
      <xdr:rowOff>267</xdr:rowOff>
    </xdr:from>
    <xdr:ext cx="2436157" cy="1579761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28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3" y="88168149"/>
          <a:ext cx="2436157" cy="1579761"/>
        </a:xfrm>
        <a:prstGeom prst="rect">
          <a:avLst/>
        </a:prstGeom>
      </xdr:spPr>
    </xdr:pic>
    <xdr:clientData/>
  </xdr:oneCellAnchor>
  <xdr:oneCellAnchor>
    <xdr:from>
      <xdr:col>3</xdr:col>
      <xdr:colOff>762000</xdr:colOff>
      <xdr:row>503</xdr:row>
      <xdr:rowOff>1</xdr:rowOff>
    </xdr:from>
    <xdr:ext cx="3324979" cy="2521323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28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1324" y="85310383"/>
          <a:ext cx="3324979" cy="2521323"/>
        </a:xfrm>
        <a:prstGeom prst="rect">
          <a:avLst/>
        </a:prstGeom>
      </xdr:spPr>
    </xdr:pic>
    <xdr:clientData/>
  </xdr:oneCellAnchor>
  <xdr:oneCellAnchor>
    <xdr:from>
      <xdr:col>3</xdr:col>
      <xdr:colOff>2498911</xdr:colOff>
      <xdr:row>519</xdr:row>
      <xdr:rowOff>33616</xdr:rowOff>
    </xdr:from>
    <xdr:ext cx="2247810" cy="2229971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28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58235" y="88010998"/>
          <a:ext cx="2247810" cy="2229971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551</xdr:row>
      <xdr:rowOff>267</xdr:rowOff>
    </xdr:from>
    <xdr:ext cx="2436157" cy="1579761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28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3" y="88168149"/>
          <a:ext cx="2436157" cy="1579761"/>
        </a:xfrm>
        <a:prstGeom prst="rect">
          <a:avLst/>
        </a:prstGeom>
      </xdr:spPr>
    </xdr:pic>
    <xdr:clientData/>
  </xdr:oneCellAnchor>
  <xdr:oneCellAnchor>
    <xdr:from>
      <xdr:col>3</xdr:col>
      <xdr:colOff>762000</xdr:colOff>
      <xdr:row>534</xdr:row>
      <xdr:rowOff>1</xdr:rowOff>
    </xdr:from>
    <xdr:ext cx="3324979" cy="2521323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28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1324" y="85310383"/>
          <a:ext cx="3324979" cy="2521323"/>
        </a:xfrm>
        <a:prstGeom prst="rect">
          <a:avLst/>
        </a:prstGeom>
      </xdr:spPr>
    </xdr:pic>
    <xdr:clientData/>
  </xdr:oneCellAnchor>
  <xdr:oneCellAnchor>
    <xdr:from>
      <xdr:col>3</xdr:col>
      <xdr:colOff>2498911</xdr:colOff>
      <xdr:row>550</xdr:row>
      <xdr:rowOff>33616</xdr:rowOff>
    </xdr:from>
    <xdr:ext cx="2247810" cy="2229971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28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58235" y="88010998"/>
          <a:ext cx="2247810" cy="2229971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582</xdr:row>
      <xdr:rowOff>267</xdr:rowOff>
    </xdr:from>
    <xdr:ext cx="2436157" cy="1579761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28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3" y="88168149"/>
          <a:ext cx="2436157" cy="1579761"/>
        </a:xfrm>
        <a:prstGeom prst="rect">
          <a:avLst/>
        </a:prstGeom>
      </xdr:spPr>
    </xdr:pic>
    <xdr:clientData/>
  </xdr:oneCellAnchor>
  <xdr:oneCellAnchor>
    <xdr:from>
      <xdr:col>3</xdr:col>
      <xdr:colOff>762000</xdr:colOff>
      <xdr:row>565</xdr:row>
      <xdr:rowOff>1</xdr:rowOff>
    </xdr:from>
    <xdr:ext cx="3324979" cy="2521323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28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1324" y="85310383"/>
          <a:ext cx="3324979" cy="2521323"/>
        </a:xfrm>
        <a:prstGeom prst="rect">
          <a:avLst/>
        </a:prstGeom>
      </xdr:spPr>
    </xdr:pic>
    <xdr:clientData/>
  </xdr:oneCellAnchor>
  <xdr:oneCellAnchor>
    <xdr:from>
      <xdr:col>3</xdr:col>
      <xdr:colOff>2498911</xdr:colOff>
      <xdr:row>581</xdr:row>
      <xdr:rowOff>33616</xdr:rowOff>
    </xdr:from>
    <xdr:ext cx="2247810" cy="2229971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28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58235" y="88010998"/>
          <a:ext cx="2247810" cy="2229971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613</xdr:row>
      <xdr:rowOff>267</xdr:rowOff>
    </xdr:from>
    <xdr:ext cx="2436157" cy="1579761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28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3" y="88168149"/>
          <a:ext cx="2436157" cy="1579761"/>
        </a:xfrm>
        <a:prstGeom prst="rect">
          <a:avLst/>
        </a:prstGeom>
      </xdr:spPr>
    </xdr:pic>
    <xdr:clientData/>
  </xdr:oneCellAnchor>
  <xdr:oneCellAnchor>
    <xdr:from>
      <xdr:col>3</xdr:col>
      <xdr:colOff>762000</xdr:colOff>
      <xdr:row>596</xdr:row>
      <xdr:rowOff>1</xdr:rowOff>
    </xdr:from>
    <xdr:ext cx="3324979" cy="2521323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28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1324" y="85310383"/>
          <a:ext cx="3324979" cy="2521323"/>
        </a:xfrm>
        <a:prstGeom prst="rect">
          <a:avLst/>
        </a:prstGeom>
      </xdr:spPr>
    </xdr:pic>
    <xdr:clientData/>
  </xdr:oneCellAnchor>
  <xdr:oneCellAnchor>
    <xdr:from>
      <xdr:col>3</xdr:col>
      <xdr:colOff>2498911</xdr:colOff>
      <xdr:row>612</xdr:row>
      <xdr:rowOff>33616</xdr:rowOff>
    </xdr:from>
    <xdr:ext cx="2247810" cy="2229971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28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58235" y="88010998"/>
          <a:ext cx="2247810" cy="2229971"/>
        </a:xfrm>
        <a:prstGeom prst="rect">
          <a:avLst/>
        </a:prstGeom>
      </xdr:spPr>
    </xdr:pic>
    <xdr:clientData/>
  </xdr:oneCellAnchor>
  <xdr:twoCellAnchor editAs="oneCell">
    <xdr:from>
      <xdr:col>3</xdr:col>
      <xdr:colOff>2119000</xdr:colOff>
      <xdr:row>8</xdr:row>
      <xdr:rowOff>134469</xdr:rowOff>
    </xdr:from>
    <xdr:to>
      <xdr:col>3</xdr:col>
      <xdr:colOff>4740088</xdr:colOff>
      <xdr:row>29</xdr:row>
      <xdr:rowOff>112058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28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8324" y="2106704"/>
          <a:ext cx="2621088" cy="3978089"/>
        </a:xfrm>
        <a:prstGeom prst="rect">
          <a:avLst/>
        </a:prstGeom>
      </xdr:spPr>
    </xdr:pic>
    <xdr:clientData/>
  </xdr:twoCellAnchor>
  <xdr:oneCellAnchor>
    <xdr:from>
      <xdr:col>3</xdr:col>
      <xdr:colOff>67236</xdr:colOff>
      <xdr:row>41</xdr:row>
      <xdr:rowOff>156885</xdr:rowOff>
    </xdr:from>
    <xdr:ext cx="2061881" cy="2801639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28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60" y="2319620"/>
          <a:ext cx="2061881" cy="2801639"/>
        </a:xfrm>
        <a:prstGeom prst="rect">
          <a:avLst/>
        </a:prstGeom>
      </xdr:spPr>
    </xdr:pic>
    <xdr:clientData/>
  </xdr:oneCellAnchor>
  <xdr:oneCellAnchor>
    <xdr:from>
      <xdr:col>3</xdr:col>
      <xdr:colOff>2119000</xdr:colOff>
      <xdr:row>39</xdr:row>
      <xdr:rowOff>134469</xdr:rowOff>
    </xdr:from>
    <xdr:ext cx="2621088" cy="3978089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28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8324" y="2106704"/>
          <a:ext cx="2621088" cy="3978089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72</xdr:row>
      <xdr:rowOff>156885</xdr:rowOff>
    </xdr:from>
    <xdr:ext cx="2061881" cy="2801639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28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60" y="2319620"/>
          <a:ext cx="2061881" cy="2801639"/>
        </a:xfrm>
        <a:prstGeom prst="rect">
          <a:avLst/>
        </a:prstGeom>
      </xdr:spPr>
    </xdr:pic>
    <xdr:clientData/>
  </xdr:oneCellAnchor>
  <xdr:oneCellAnchor>
    <xdr:from>
      <xdr:col>3</xdr:col>
      <xdr:colOff>2119000</xdr:colOff>
      <xdr:row>70</xdr:row>
      <xdr:rowOff>134469</xdr:rowOff>
    </xdr:from>
    <xdr:ext cx="2621088" cy="3978089"/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28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8324" y="2106704"/>
          <a:ext cx="2621088" cy="3978089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103</xdr:row>
      <xdr:rowOff>156885</xdr:rowOff>
    </xdr:from>
    <xdr:ext cx="2061881" cy="2801639"/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28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60" y="2319620"/>
          <a:ext cx="2061881" cy="2801639"/>
        </a:xfrm>
        <a:prstGeom prst="rect">
          <a:avLst/>
        </a:prstGeom>
      </xdr:spPr>
    </xdr:pic>
    <xdr:clientData/>
  </xdr:oneCellAnchor>
  <xdr:oneCellAnchor>
    <xdr:from>
      <xdr:col>3</xdr:col>
      <xdr:colOff>2119000</xdr:colOff>
      <xdr:row>101</xdr:row>
      <xdr:rowOff>134469</xdr:rowOff>
    </xdr:from>
    <xdr:ext cx="2621088" cy="3978089"/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28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8324" y="2106704"/>
          <a:ext cx="2621088" cy="3978089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134</xdr:row>
      <xdr:rowOff>156885</xdr:rowOff>
    </xdr:from>
    <xdr:ext cx="2061881" cy="2801639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28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60" y="2319620"/>
          <a:ext cx="2061881" cy="2801639"/>
        </a:xfrm>
        <a:prstGeom prst="rect">
          <a:avLst/>
        </a:prstGeom>
      </xdr:spPr>
    </xdr:pic>
    <xdr:clientData/>
  </xdr:oneCellAnchor>
  <xdr:oneCellAnchor>
    <xdr:from>
      <xdr:col>3</xdr:col>
      <xdr:colOff>2119000</xdr:colOff>
      <xdr:row>132</xdr:row>
      <xdr:rowOff>134469</xdr:rowOff>
    </xdr:from>
    <xdr:ext cx="2621088" cy="3978089"/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28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8324" y="2106704"/>
          <a:ext cx="2621088" cy="3978089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12</xdr:row>
      <xdr:rowOff>66675</xdr:rowOff>
    </xdr:from>
    <xdr:ext cx="1953000" cy="2011786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28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72476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43</xdr:row>
      <xdr:rowOff>66675</xdr:rowOff>
    </xdr:from>
    <xdr:ext cx="1953000" cy="2011786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28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74</xdr:row>
      <xdr:rowOff>66675</xdr:rowOff>
    </xdr:from>
    <xdr:ext cx="1953000" cy="2011786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28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105</xdr:row>
      <xdr:rowOff>66675</xdr:rowOff>
    </xdr:from>
    <xdr:ext cx="1953000" cy="2011786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28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136</xdr:row>
      <xdr:rowOff>66675</xdr:rowOff>
    </xdr:from>
    <xdr:ext cx="1953000" cy="2011786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28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168</xdr:row>
      <xdr:rowOff>66675</xdr:rowOff>
    </xdr:from>
    <xdr:ext cx="1953000" cy="2011786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28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569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199</xdr:row>
      <xdr:rowOff>66675</xdr:rowOff>
    </xdr:from>
    <xdr:ext cx="1953000" cy="2011786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28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31766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230</xdr:row>
      <xdr:rowOff>66675</xdr:rowOff>
    </xdr:from>
    <xdr:ext cx="1953000" cy="2011786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28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31766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261</xdr:row>
      <xdr:rowOff>66675</xdr:rowOff>
    </xdr:from>
    <xdr:ext cx="1953000" cy="2011786"/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28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31766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292</xdr:row>
      <xdr:rowOff>66675</xdr:rowOff>
    </xdr:from>
    <xdr:ext cx="1953000" cy="2011786"/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28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31766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324</xdr:row>
      <xdr:rowOff>66675</xdr:rowOff>
    </xdr:from>
    <xdr:ext cx="1953000" cy="2011786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2800-00008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54626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355</xdr:row>
      <xdr:rowOff>66675</xdr:rowOff>
    </xdr:from>
    <xdr:ext cx="1953000" cy="2011786"/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28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60694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386</xdr:row>
      <xdr:rowOff>66675</xdr:rowOff>
    </xdr:from>
    <xdr:ext cx="1953000" cy="2011786"/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28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60694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417</xdr:row>
      <xdr:rowOff>66675</xdr:rowOff>
    </xdr:from>
    <xdr:ext cx="1953000" cy="2011786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28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60694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448</xdr:row>
      <xdr:rowOff>66675</xdr:rowOff>
    </xdr:from>
    <xdr:ext cx="1953000" cy="2011786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28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60694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480</xdr:row>
      <xdr:rowOff>66675</xdr:rowOff>
    </xdr:from>
    <xdr:ext cx="1953000" cy="2011786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28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83554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511</xdr:row>
      <xdr:rowOff>66675</xdr:rowOff>
    </xdr:from>
    <xdr:ext cx="1953000" cy="2011786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28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89621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542</xdr:row>
      <xdr:rowOff>66675</xdr:rowOff>
    </xdr:from>
    <xdr:ext cx="1953000" cy="2011786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28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89621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573</xdr:row>
      <xdr:rowOff>66675</xdr:rowOff>
    </xdr:from>
    <xdr:ext cx="1953000" cy="2011786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28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89621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604</xdr:row>
      <xdr:rowOff>66675</xdr:rowOff>
    </xdr:from>
    <xdr:ext cx="1953000" cy="2011786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28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89621543"/>
          <a:ext cx="2011786" cy="1953000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73" name="Стрелка: пятиугольник 72">
          <a:hlinkClick xmlns:r="http://schemas.openxmlformats.org/officeDocument/2006/relationships" r:id="rId12"/>
          <a:extLst>
            <a:ext uri="{FF2B5EF4-FFF2-40B4-BE49-F238E27FC236}">
              <a16:creationId xmlns="" xmlns:a16="http://schemas.microsoft.com/office/drawing/2014/main" id="{AAB137D3-4CA4-4B84-A99A-7604B4CDA7D3}"/>
            </a:ext>
          </a:extLst>
        </xdr:cNvPr>
        <xdr:cNvSpPr/>
      </xdr:nvSpPr>
      <xdr:spPr>
        <a:xfrm flipH="1">
          <a:off x="17535521" y="38101"/>
          <a:ext cx="2000253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56028</xdr:colOff>
      <xdr:row>489</xdr:row>
      <xdr:rowOff>44824</xdr:rowOff>
    </xdr:from>
    <xdr:to>
      <xdr:col>3</xdr:col>
      <xdr:colOff>2474585</xdr:colOff>
      <xdr:row>498</xdr:row>
      <xdr:rowOff>179295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29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2" y="88212706"/>
          <a:ext cx="2418557" cy="1848971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332</xdr:row>
      <xdr:rowOff>172721</xdr:rowOff>
    </xdr:from>
    <xdr:to>
      <xdr:col>3</xdr:col>
      <xdr:colOff>2454088</xdr:colOff>
      <xdr:row>343</xdr:row>
      <xdr:rowOff>22412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29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60" y="60180221"/>
          <a:ext cx="2386852" cy="1945191"/>
        </a:xfrm>
        <a:prstGeom prst="rect">
          <a:avLst/>
        </a:prstGeom>
      </xdr:spPr>
    </xdr:pic>
    <xdr:clientData/>
  </xdr:twoCellAnchor>
  <xdr:twoCellAnchor editAs="oneCell">
    <xdr:from>
      <xdr:col>3</xdr:col>
      <xdr:colOff>1030941</xdr:colOff>
      <xdr:row>171</xdr:row>
      <xdr:rowOff>56029</xdr:rowOff>
    </xdr:from>
    <xdr:to>
      <xdr:col>3</xdr:col>
      <xdr:colOff>3669806</xdr:colOff>
      <xdr:row>188</xdr:row>
      <xdr:rowOff>168088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29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0265" y="31141147"/>
          <a:ext cx="2638865" cy="33505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123263</xdr:colOff>
      <xdr:row>3</xdr:row>
      <xdr:rowOff>117230</xdr:rowOff>
    </xdr:from>
    <xdr:to>
      <xdr:col>3</xdr:col>
      <xdr:colOff>3451410</xdr:colOff>
      <xdr:row>24</xdr:row>
      <xdr:rowOff>152400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2587" y="1327465"/>
          <a:ext cx="3328147" cy="4035670"/>
        </a:xfrm>
        <a:prstGeom prst="rect">
          <a:avLst/>
        </a:prstGeom>
      </xdr:spPr>
    </xdr:pic>
    <xdr:clientData/>
  </xdr:twoCellAnchor>
  <xdr:twoCellAnchor editAs="oneCell">
    <xdr:from>
      <xdr:col>3</xdr:col>
      <xdr:colOff>2498908</xdr:colOff>
      <xdr:row>18</xdr:row>
      <xdr:rowOff>33617</xdr:rowOff>
    </xdr:from>
    <xdr:to>
      <xdr:col>3</xdr:col>
      <xdr:colOff>4719413</xdr:colOff>
      <xdr:row>33</xdr:row>
      <xdr:rowOff>89647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29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58232" y="3720352"/>
          <a:ext cx="2220505" cy="2913530"/>
        </a:xfrm>
        <a:prstGeom prst="rect">
          <a:avLst/>
        </a:prstGeom>
      </xdr:spPr>
    </xdr:pic>
    <xdr:clientData/>
  </xdr:twoCellAnchor>
  <xdr:oneCellAnchor>
    <xdr:from>
      <xdr:col>3</xdr:col>
      <xdr:colOff>123263</xdr:colOff>
      <xdr:row>34</xdr:row>
      <xdr:rowOff>117230</xdr:rowOff>
    </xdr:from>
    <xdr:ext cx="3328147" cy="4035670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29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2587" y="1327465"/>
          <a:ext cx="3328147" cy="4035670"/>
        </a:xfrm>
        <a:prstGeom prst="rect">
          <a:avLst/>
        </a:prstGeom>
      </xdr:spPr>
    </xdr:pic>
    <xdr:clientData/>
  </xdr:oneCellAnchor>
  <xdr:oneCellAnchor>
    <xdr:from>
      <xdr:col>3</xdr:col>
      <xdr:colOff>2498908</xdr:colOff>
      <xdr:row>49</xdr:row>
      <xdr:rowOff>33617</xdr:rowOff>
    </xdr:from>
    <xdr:ext cx="2220505" cy="2913530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29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58232" y="3720352"/>
          <a:ext cx="2220505" cy="2913530"/>
        </a:xfrm>
        <a:prstGeom prst="rect">
          <a:avLst/>
        </a:prstGeom>
      </xdr:spPr>
    </xdr:pic>
    <xdr:clientData/>
  </xdr:oneCellAnchor>
  <xdr:oneCellAnchor>
    <xdr:from>
      <xdr:col>3</xdr:col>
      <xdr:colOff>123263</xdr:colOff>
      <xdr:row>65</xdr:row>
      <xdr:rowOff>117230</xdr:rowOff>
    </xdr:from>
    <xdr:ext cx="3328147" cy="4035670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29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2587" y="1327465"/>
          <a:ext cx="3328147" cy="4035670"/>
        </a:xfrm>
        <a:prstGeom prst="rect">
          <a:avLst/>
        </a:prstGeom>
      </xdr:spPr>
    </xdr:pic>
    <xdr:clientData/>
  </xdr:oneCellAnchor>
  <xdr:oneCellAnchor>
    <xdr:from>
      <xdr:col>3</xdr:col>
      <xdr:colOff>2498908</xdr:colOff>
      <xdr:row>80</xdr:row>
      <xdr:rowOff>33617</xdr:rowOff>
    </xdr:from>
    <xdr:ext cx="2220505" cy="2913530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29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58232" y="3720352"/>
          <a:ext cx="2220505" cy="2913530"/>
        </a:xfrm>
        <a:prstGeom prst="rect">
          <a:avLst/>
        </a:prstGeom>
      </xdr:spPr>
    </xdr:pic>
    <xdr:clientData/>
  </xdr:oneCellAnchor>
  <xdr:oneCellAnchor>
    <xdr:from>
      <xdr:col>3</xdr:col>
      <xdr:colOff>123263</xdr:colOff>
      <xdr:row>96</xdr:row>
      <xdr:rowOff>117230</xdr:rowOff>
    </xdr:from>
    <xdr:ext cx="3328147" cy="4035670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29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2587" y="1327465"/>
          <a:ext cx="3328147" cy="4035670"/>
        </a:xfrm>
        <a:prstGeom prst="rect">
          <a:avLst/>
        </a:prstGeom>
      </xdr:spPr>
    </xdr:pic>
    <xdr:clientData/>
  </xdr:oneCellAnchor>
  <xdr:oneCellAnchor>
    <xdr:from>
      <xdr:col>3</xdr:col>
      <xdr:colOff>2498908</xdr:colOff>
      <xdr:row>111</xdr:row>
      <xdr:rowOff>33617</xdr:rowOff>
    </xdr:from>
    <xdr:ext cx="2220505" cy="2913530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29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58232" y="3720352"/>
          <a:ext cx="2220505" cy="2913530"/>
        </a:xfrm>
        <a:prstGeom prst="rect">
          <a:avLst/>
        </a:prstGeom>
      </xdr:spPr>
    </xdr:pic>
    <xdr:clientData/>
  </xdr:oneCellAnchor>
  <xdr:oneCellAnchor>
    <xdr:from>
      <xdr:col>3</xdr:col>
      <xdr:colOff>123263</xdr:colOff>
      <xdr:row>127</xdr:row>
      <xdr:rowOff>117230</xdr:rowOff>
    </xdr:from>
    <xdr:ext cx="3328147" cy="4035670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29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2587" y="1327465"/>
          <a:ext cx="3328147" cy="4035670"/>
        </a:xfrm>
        <a:prstGeom prst="rect">
          <a:avLst/>
        </a:prstGeom>
      </xdr:spPr>
    </xdr:pic>
    <xdr:clientData/>
  </xdr:oneCellAnchor>
  <xdr:oneCellAnchor>
    <xdr:from>
      <xdr:col>3</xdr:col>
      <xdr:colOff>2498908</xdr:colOff>
      <xdr:row>142</xdr:row>
      <xdr:rowOff>33617</xdr:rowOff>
    </xdr:from>
    <xdr:ext cx="2220505" cy="2913530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29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58232" y="3720352"/>
          <a:ext cx="2220505" cy="2913530"/>
        </a:xfrm>
        <a:prstGeom prst="rect">
          <a:avLst/>
        </a:prstGeom>
      </xdr:spPr>
    </xdr:pic>
    <xdr:clientData/>
  </xdr:oneCellAnchor>
  <xdr:twoCellAnchor editAs="oneCell">
    <xdr:from>
      <xdr:col>3</xdr:col>
      <xdr:colOff>1064559</xdr:colOff>
      <xdr:row>159</xdr:row>
      <xdr:rowOff>76154</xdr:rowOff>
    </xdr:from>
    <xdr:to>
      <xdr:col>3</xdr:col>
      <xdr:colOff>3742909</xdr:colOff>
      <xdr:row>168</xdr:row>
      <xdr:rowOff>145676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2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3883" y="29256272"/>
          <a:ext cx="2678350" cy="1784022"/>
        </a:xfrm>
        <a:prstGeom prst="rect">
          <a:avLst/>
        </a:prstGeom>
      </xdr:spPr>
    </xdr:pic>
    <xdr:clientData/>
  </xdr:twoCellAnchor>
  <xdr:oneCellAnchor>
    <xdr:from>
      <xdr:col>3</xdr:col>
      <xdr:colOff>1030941</xdr:colOff>
      <xdr:row>202</xdr:row>
      <xdr:rowOff>56029</xdr:rowOff>
    </xdr:from>
    <xdr:ext cx="2638865" cy="3350559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29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0265" y="31141147"/>
          <a:ext cx="2638865" cy="3350559"/>
        </a:xfrm>
        <a:prstGeom prst="rect">
          <a:avLst/>
        </a:prstGeom>
      </xdr:spPr>
    </xdr:pic>
    <xdr:clientData/>
  </xdr:oneCellAnchor>
  <xdr:oneCellAnchor>
    <xdr:from>
      <xdr:col>3</xdr:col>
      <xdr:colOff>1064559</xdr:colOff>
      <xdr:row>190</xdr:row>
      <xdr:rowOff>76154</xdr:rowOff>
    </xdr:from>
    <xdr:ext cx="2678350" cy="1784022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29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3883" y="29256272"/>
          <a:ext cx="2678350" cy="1784022"/>
        </a:xfrm>
        <a:prstGeom prst="rect">
          <a:avLst/>
        </a:prstGeom>
      </xdr:spPr>
    </xdr:pic>
    <xdr:clientData/>
  </xdr:oneCellAnchor>
  <xdr:oneCellAnchor>
    <xdr:from>
      <xdr:col>3</xdr:col>
      <xdr:colOff>1030941</xdr:colOff>
      <xdr:row>233</xdr:row>
      <xdr:rowOff>56029</xdr:rowOff>
    </xdr:from>
    <xdr:ext cx="2638865" cy="3350559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29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0265" y="31141147"/>
          <a:ext cx="2638865" cy="3350559"/>
        </a:xfrm>
        <a:prstGeom prst="rect">
          <a:avLst/>
        </a:prstGeom>
      </xdr:spPr>
    </xdr:pic>
    <xdr:clientData/>
  </xdr:oneCellAnchor>
  <xdr:oneCellAnchor>
    <xdr:from>
      <xdr:col>3</xdr:col>
      <xdr:colOff>1064559</xdr:colOff>
      <xdr:row>221</xdr:row>
      <xdr:rowOff>76154</xdr:rowOff>
    </xdr:from>
    <xdr:ext cx="2678350" cy="1784022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29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3883" y="29256272"/>
          <a:ext cx="2678350" cy="1784022"/>
        </a:xfrm>
        <a:prstGeom prst="rect">
          <a:avLst/>
        </a:prstGeom>
      </xdr:spPr>
    </xdr:pic>
    <xdr:clientData/>
  </xdr:oneCellAnchor>
  <xdr:oneCellAnchor>
    <xdr:from>
      <xdr:col>3</xdr:col>
      <xdr:colOff>1030941</xdr:colOff>
      <xdr:row>264</xdr:row>
      <xdr:rowOff>56029</xdr:rowOff>
    </xdr:from>
    <xdr:ext cx="2638865" cy="3350559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29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0265" y="31141147"/>
          <a:ext cx="2638865" cy="3350559"/>
        </a:xfrm>
        <a:prstGeom prst="rect">
          <a:avLst/>
        </a:prstGeom>
      </xdr:spPr>
    </xdr:pic>
    <xdr:clientData/>
  </xdr:oneCellAnchor>
  <xdr:oneCellAnchor>
    <xdr:from>
      <xdr:col>3</xdr:col>
      <xdr:colOff>1064559</xdr:colOff>
      <xdr:row>252</xdr:row>
      <xdr:rowOff>76154</xdr:rowOff>
    </xdr:from>
    <xdr:ext cx="2678350" cy="1784022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29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3883" y="29256272"/>
          <a:ext cx="2678350" cy="1784022"/>
        </a:xfrm>
        <a:prstGeom prst="rect">
          <a:avLst/>
        </a:prstGeom>
      </xdr:spPr>
    </xdr:pic>
    <xdr:clientData/>
  </xdr:oneCellAnchor>
  <xdr:oneCellAnchor>
    <xdr:from>
      <xdr:col>3</xdr:col>
      <xdr:colOff>1030941</xdr:colOff>
      <xdr:row>295</xdr:row>
      <xdr:rowOff>56029</xdr:rowOff>
    </xdr:from>
    <xdr:ext cx="2638865" cy="3350559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29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0265" y="31141147"/>
          <a:ext cx="2638865" cy="3350559"/>
        </a:xfrm>
        <a:prstGeom prst="rect">
          <a:avLst/>
        </a:prstGeom>
      </xdr:spPr>
    </xdr:pic>
    <xdr:clientData/>
  </xdr:oneCellAnchor>
  <xdr:oneCellAnchor>
    <xdr:from>
      <xdr:col>3</xdr:col>
      <xdr:colOff>1064559</xdr:colOff>
      <xdr:row>283</xdr:row>
      <xdr:rowOff>76154</xdr:rowOff>
    </xdr:from>
    <xdr:ext cx="2678350" cy="1784022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29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3883" y="29256272"/>
          <a:ext cx="2678350" cy="1784022"/>
        </a:xfrm>
        <a:prstGeom prst="rect">
          <a:avLst/>
        </a:prstGeom>
      </xdr:spPr>
    </xdr:pic>
    <xdr:clientData/>
  </xdr:oneCellAnchor>
  <xdr:twoCellAnchor editAs="oneCell">
    <xdr:from>
      <xdr:col>3</xdr:col>
      <xdr:colOff>2521324</xdr:colOff>
      <xdr:row>333</xdr:row>
      <xdr:rowOff>60116</xdr:rowOff>
    </xdr:from>
    <xdr:to>
      <xdr:col>3</xdr:col>
      <xdr:colOff>4748190</xdr:colOff>
      <xdr:row>344</xdr:row>
      <xdr:rowOff>56029</xdr:rowOff>
    </xdr:to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29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80648" y="60258116"/>
          <a:ext cx="2226866" cy="2091413"/>
        </a:xfrm>
        <a:prstGeom prst="rect">
          <a:avLst/>
        </a:prstGeom>
      </xdr:spPr>
    </xdr:pic>
    <xdr:clientData/>
  </xdr:twoCellAnchor>
  <xdr:twoCellAnchor editAs="oneCell">
    <xdr:from>
      <xdr:col>3</xdr:col>
      <xdr:colOff>661147</xdr:colOff>
      <xdr:row>315</xdr:row>
      <xdr:rowOff>89647</xdr:rowOff>
    </xdr:from>
    <xdr:to>
      <xdr:col>3</xdr:col>
      <xdr:colOff>4078201</xdr:colOff>
      <xdr:row>329</xdr:row>
      <xdr:rowOff>156882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9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1" y="57239647"/>
          <a:ext cx="3417054" cy="2734235"/>
        </a:xfrm>
        <a:prstGeom prst="rect">
          <a:avLst/>
        </a:prstGeom>
      </xdr:spPr>
    </xdr:pic>
    <xdr:clientData/>
  </xdr:twoCellAnchor>
  <xdr:oneCellAnchor>
    <xdr:from>
      <xdr:col>3</xdr:col>
      <xdr:colOff>67236</xdr:colOff>
      <xdr:row>363</xdr:row>
      <xdr:rowOff>172721</xdr:rowOff>
    </xdr:from>
    <xdr:ext cx="2386852" cy="1945191"/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29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60" y="60180221"/>
          <a:ext cx="2386852" cy="1945191"/>
        </a:xfrm>
        <a:prstGeom prst="rect">
          <a:avLst/>
        </a:prstGeom>
      </xdr:spPr>
    </xdr:pic>
    <xdr:clientData/>
  </xdr:oneCellAnchor>
  <xdr:oneCellAnchor>
    <xdr:from>
      <xdr:col>3</xdr:col>
      <xdr:colOff>2521324</xdr:colOff>
      <xdr:row>364</xdr:row>
      <xdr:rowOff>60116</xdr:rowOff>
    </xdr:from>
    <xdr:ext cx="2226866" cy="2091413"/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29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80648" y="60258116"/>
          <a:ext cx="2226866" cy="2091413"/>
        </a:xfrm>
        <a:prstGeom prst="rect">
          <a:avLst/>
        </a:prstGeom>
      </xdr:spPr>
    </xdr:pic>
    <xdr:clientData/>
  </xdr:oneCellAnchor>
  <xdr:oneCellAnchor>
    <xdr:from>
      <xdr:col>3</xdr:col>
      <xdr:colOff>661147</xdr:colOff>
      <xdr:row>346</xdr:row>
      <xdr:rowOff>89647</xdr:rowOff>
    </xdr:from>
    <xdr:ext cx="3417054" cy="2734235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29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1" y="57239647"/>
          <a:ext cx="3417054" cy="2734235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394</xdr:row>
      <xdr:rowOff>172721</xdr:rowOff>
    </xdr:from>
    <xdr:ext cx="2386852" cy="1945191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29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60" y="60180221"/>
          <a:ext cx="2386852" cy="1945191"/>
        </a:xfrm>
        <a:prstGeom prst="rect">
          <a:avLst/>
        </a:prstGeom>
      </xdr:spPr>
    </xdr:pic>
    <xdr:clientData/>
  </xdr:oneCellAnchor>
  <xdr:oneCellAnchor>
    <xdr:from>
      <xdr:col>3</xdr:col>
      <xdr:colOff>2521324</xdr:colOff>
      <xdr:row>395</xdr:row>
      <xdr:rowOff>60116</xdr:rowOff>
    </xdr:from>
    <xdr:ext cx="2226866" cy="2091413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29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80648" y="60258116"/>
          <a:ext cx="2226866" cy="2091413"/>
        </a:xfrm>
        <a:prstGeom prst="rect">
          <a:avLst/>
        </a:prstGeom>
      </xdr:spPr>
    </xdr:pic>
    <xdr:clientData/>
  </xdr:oneCellAnchor>
  <xdr:oneCellAnchor>
    <xdr:from>
      <xdr:col>3</xdr:col>
      <xdr:colOff>661147</xdr:colOff>
      <xdr:row>377</xdr:row>
      <xdr:rowOff>89647</xdr:rowOff>
    </xdr:from>
    <xdr:ext cx="3417054" cy="2734235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29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1" y="57239647"/>
          <a:ext cx="3417054" cy="2734235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425</xdr:row>
      <xdr:rowOff>172721</xdr:rowOff>
    </xdr:from>
    <xdr:ext cx="2386852" cy="1945191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29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60" y="60180221"/>
          <a:ext cx="2386852" cy="1945191"/>
        </a:xfrm>
        <a:prstGeom prst="rect">
          <a:avLst/>
        </a:prstGeom>
      </xdr:spPr>
    </xdr:pic>
    <xdr:clientData/>
  </xdr:oneCellAnchor>
  <xdr:oneCellAnchor>
    <xdr:from>
      <xdr:col>3</xdr:col>
      <xdr:colOff>2521324</xdr:colOff>
      <xdr:row>426</xdr:row>
      <xdr:rowOff>60116</xdr:rowOff>
    </xdr:from>
    <xdr:ext cx="2226866" cy="2091413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29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80648" y="60258116"/>
          <a:ext cx="2226866" cy="2091413"/>
        </a:xfrm>
        <a:prstGeom prst="rect">
          <a:avLst/>
        </a:prstGeom>
      </xdr:spPr>
    </xdr:pic>
    <xdr:clientData/>
  </xdr:oneCellAnchor>
  <xdr:oneCellAnchor>
    <xdr:from>
      <xdr:col>3</xdr:col>
      <xdr:colOff>661147</xdr:colOff>
      <xdr:row>408</xdr:row>
      <xdr:rowOff>89647</xdr:rowOff>
    </xdr:from>
    <xdr:ext cx="3417054" cy="2734235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29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1" y="57239647"/>
          <a:ext cx="3417054" cy="2734235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456</xdr:row>
      <xdr:rowOff>172721</xdr:rowOff>
    </xdr:from>
    <xdr:ext cx="2386852" cy="1945191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29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60" y="60180221"/>
          <a:ext cx="2386852" cy="1945191"/>
        </a:xfrm>
        <a:prstGeom prst="rect">
          <a:avLst/>
        </a:prstGeom>
      </xdr:spPr>
    </xdr:pic>
    <xdr:clientData/>
  </xdr:oneCellAnchor>
  <xdr:oneCellAnchor>
    <xdr:from>
      <xdr:col>3</xdr:col>
      <xdr:colOff>2521324</xdr:colOff>
      <xdr:row>457</xdr:row>
      <xdr:rowOff>60116</xdr:rowOff>
    </xdr:from>
    <xdr:ext cx="2226866" cy="2091413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29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80648" y="60258116"/>
          <a:ext cx="2226866" cy="2091413"/>
        </a:xfrm>
        <a:prstGeom prst="rect">
          <a:avLst/>
        </a:prstGeom>
      </xdr:spPr>
    </xdr:pic>
    <xdr:clientData/>
  </xdr:oneCellAnchor>
  <xdr:oneCellAnchor>
    <xdr:from>
      <xdr:col>3</xdr:col>
      <xdr:colOff>661147</xdr:colOff>
      <xdr:row>439</xdr:row>
      <xdr:rowOff>89647</xdr:rowOff>
    </xdr:from>
    <xdr:ext cx="3417054" cy="2734235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29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0471" y="57239647"/>
          <a:ext cx="3417054" cy="2734235"/>
        </a:xfrm>
        <a:prstGeom prst="rect">
          <a:avLst/>
        </a:prstGeom>
      </xdr:spPr>
    </xdr:pic>
    <xdr:clientData/>
  </xdr:oneCellAnchor>
  <xdr:twoCellAnchor editAs="oneCell">
    <xdr:from>
      <xdr:col>3</xdr:col>
      <xdr:colOff>2420471</xdr:colOff>
      <xdr:row>489</xdr:row>
      <xdr:rowOff>22413</xdr:rowOff>
    </xdr:from>
    <xdr:to>
      <xdr:col>3</xdr:col>
      <xdr:colOff>4752108</xdr:colOff>
      <xdr:row>500</xdr:row>
      <xdr:rowOff>22413</xdr:rowOff>
    </xdr:to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29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9795" y="88190295"/>
          <a:ext cx="2331637" cy="2095500"/>
        </a:xfrm>
        <a:prstGeom prst="rect">
          <a:avLst/>
        </a:prstGeom>
      </xdr:spPr>
    </xdr:pic>
    <xdr:clientData/>
  </xdr:twoCellAnchor>
  <xdr:twoCellAnchor editAs="oneCell">
    <xdr:from>
      <xdr:col>3</xdr:col>
      <xdr:colOff>773204</xdr:colOff>
      <xdr:row>472</xdr:row>
      <xdr:rowOff>13753</xdr:rowOff>
    </xdr:from>
    <xdr:to>
      <xdr:col>3</xdr:col>
      <xdr:colOff>3888441</xdr:colOff>
      <xdr:row>486</xdr:row>
      <xdr:rowOff>113458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29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32528" y="85324135"/>
          <a:ext cx="3115237" cy="2766705"/>
        </a:xfrm>
        <a:prstGeom prst="rect">
          <a:avLst/>
        </a:prstGeom>
      </xdr:spPr>
    </xdr:pic>
    <xdr:clientData/>
  </xdr:twoCellAnchor>
  <xdr:oneCellAnchor>
    <xdr:from>
      <xdr:col>3</xdr:col>
      <xdr:colOff>56028</xdr:colOff>
      <xdr:row>520</xdr:row>
      <xdr:rowOff>44824</xdr:rowOff>
    </xdr:from>
    <xdr:ext cx="2418557" cy="1848971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29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2" y="88212706"/>
          <a:ext cx="2418557" cy="1848971"/>
        </a:xfrm>
        <a:prstGeom prst="rect">
          <a:avLst/>
        </a:prstGeom>
      </xdr:spPr>
    </xdr:pic>
    <xdr:clientData/>
  </xdr:oneCellAnchor>
  <xdr:oneCellAnchor>
    <xdr:from>
      <xdr:col>3</xdr:col>
      <xdr:colOff>2420471</xdr:colOff>
      <xdr:row>520</xdr:row>
      <xdr:rowOff>22413</xdr:rowOff>
    </xdr:from>
    <xdr:ext cx="2331637" cy="2095500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29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9795" y="88190295"/>
          <a:ext cx="2331637" cy="2095500"/>
        </a:xfrm>
        <a:prstGeom prst="rect">
          <a:avLst/>
        </a:prstGeom>
      </xdr:spPr>
    </xdr:pic>
    <xdr:clientData/>
  </xdr:oneCellAnchor>
  <xdr:oneCellAnchor>
    <xdr:from>
      <xdr:col>3</xdr:col>
      <xdr:colOff>773204</xdr:colOff>
      <xdr:row>503</xdr:row>
      <xdr:rowOff>13753</xdr:rowOff>
    </xdr:from>
    <xdr:ext cx="3115237" cy="2766705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29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32528" y="85324135"/>
          <a:ext cx="3115237" cy="2766705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551</xdr:row>
      <xdr:rowOff>44824</xdr:rowOff>
    </xdr:from>
    <xdr:ext cx="2418557" cy="1848971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29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2" y="88212706"/>
          <a:ext cx="2418557" cy="1848971"/>
        </a:xfrm>
        <a:prstGeom prst="rect">
          <a:avLst/>
        </a:prstGeom>
      </xdr:spPr>
    </xdr:pic>
    <xdr:clientData/>
  </xdr:oneCellAnchor>
  <xdr:oneCellAnchor>
    <xdr:from>
      <xdr:col>3</xdr:col>
      <xdr:colOff>2420471</xdr:colOff>
      <xdr:row>551</xdr:row>
      <xdr:rowOff>22413</xdr:rowOff>
    </xdr:from>
    <xdr:ext cx="2331637" cy="2095500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29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9795" y="88190295"/>
          <a:ext cx="2331637" cy="2095500"/>
        </a:xfrm>
        <a:prstGeom prst="rect">
          <a:avLst/>
        </a:prstGeom>
      </xdr:spPr>
    </xdr:pic>
    <xdr:clientData/>
  </xdr:oneCellAnchor>
  <xdr:oneCellAnchor>
    <xdr:from>
      <xdr:col>3</xdr:col>
      <xdr:colOff>773204</xdr:colOff>
      <xdr:row>534</xdr:row>
      <xdr:rowOff>13753</xdr:rowOff>
    </xdr:from>
    <xdr:ext cx="3115237" cy="2766705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29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32528" y="85324135"/>
          <a:ext cx="3115237" cy="2766705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582</xdr:row>
      <xdr:rowOff>44824</xdr:rowOff>
    </xdr:from>
    <xdr:ext cx="2418557" cy="1848971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29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2" y="88212706"/>
          <a:ext cx="2418557" cy="1848971"/>
        </a:xfrm>
        <a:prstGeom prst="rect">
          <a:avLst/>
        </a:prstGeom>
      </xdr:spPr>
    </xdr:pic>
    <xdr:clientData/>
  </xdr:oneCellAnchor>
  <xdr:oneCellAnchor>
    <xdr:from>
      <xdr:col>3</xdr:col>
      <xdr:colOff>2420471</xdr:colOff>
      <xdr:row>582</xdr:row>
      <xdr:rowOff>22413</xdr:rowOff>
    </xdr:from>
    <xdr:ext cx="2331637" cy="2095500"/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29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9795" y="88190295"/>
          <a:ext cx="2331637" cy="2095500"/>
        </a:xfrm>
        <a:prstGeom prst="rect">
          <a:avLst/>
        </a:prstGeom>
      </xdr:spPr>
    </xdr:pic>
    <xdr:clientData/>
  </xdr:oneCellAnchor>
  <xdr:oneCellAnchor>
    <xdr:from>
      <xdr:col>3</xdr:col>
      <xdr:colOff>773204</xdr:colOff>
      <xdr:row>565</xdr:row>
      <xdr:rowOff>13753</xdr:rowOff>
    </xdr:from>
    <xdr:ext cx="3115237" cy="2766705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29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32528" y="85324135"/>
          <a:ext cx="3115237" cy="2766705"/>
        </a:xfrm>
        <a:prstGeom prst="rect">
          <a:avLst/>
        </a:prstGeom>
      </xdr:spPr>
    </xdr:pic>
    <xdr:clientData/>
  </xdr:oneCellAnchor>
  <xdr:oneCellAnchor>
    <xdr:from>
      <xdr:col>3</xdr:col>
      <xdr:colOff>56028</xdr:colOff>
      <xdr:row>613</xdr:row>
      <xdr:rowOff>44824</xdr:rowOff>
    </xdr:from>
    <xdr:ext cx="2418557" cy="1848971"/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29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5352" y="88212706"/>
          <a:ext cx="2418557" cy="1848971"/>
        </a:xfrm>
        <a:prstGeom prst="rect">
          <a:avLst/>
        </a:prstGeom>
      </xdr:spPr>
    </xdr:pic>
    <xdr:clientData/>
  </xdr:oneCellAnchor>
  <xdr:oneCellAnchor>
    <xdr:from>
      <xdr:col>3</xdr:col>
      <xdr:colOff>2420471</xdr:colOff>
      <xdr:row>613</xdr:row>
      <xdr:rowOff>22413</xdr:rowOff>
    </xdr:from>
    <xdr:ext cx="2331637" cy="2095500"/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29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9795" y="88190295"/>
          <a:ext cx="2331637" cy="2095500"/>
        </a:xfrm>
        <a:prstGeom prst="rect">
          <a:avLst/>
        </a:prstGeom>
      </xdr:spPr>
    </xdr:pic>
    <xdr:clientData/>
  </xdr:oneCellAnchor>
  <xdr:oneCellAnchor>
    <xdr:from>
      <xdr:col>3</xdr:col>
      <xdr:colOff>773204</xdr:colOff>
      <xdr:row>596</xdr:row>
      <xdr:rowOff>13753</xdr:rowOff>
    </xdr:from>
    <xdr:ext cx="3115237" cy="2766705"/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29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32528" y="85324135"/>
          <a:ext cx="3115237" cy="2766705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12</xdr:row>
      <xdr:rowOff>66675</xdr:rowOff>
    </xdr:from>
    <xdr:ext cx="1953000" cy="2011786"/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29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112481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43</xdr:row>
      <xdr:rowOff>66675</xdr:rowOff>
    </xdr:from>
    <xdr:ext cx="1953000" cy="2011786"/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29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74</xdr:row>
      <xdr:rowOff>66675</xdr:rowOff>
    </xdr:from>
    <xdr:ext cx="1953000" cy="2011786"/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29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105</xdr:row>
      <xdr:rowOff>66675</xdr:rowOff>
    </xdr:from>
    <xdr:ext cx="1953000" cy="2011786"/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29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136</xdr:row>
      <xdr:rowOff>66675</xdr:rowOff>
    </xdr:from>
    <xdr:ext cx="1953000" cy="2011786"/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29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168</xdr:row>
      <xdr:rowOff>66675</xdr:rowOff>
    </xdr:from>
    <xdr:ext cx="1953000" cy="2011786"/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29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569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199</xdr:row>
      <xdr:rowOff>66675</xdr:rowOff>
    </xdr:from>
    <xdr:ext cx="1953000" cy="2011786"/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29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31766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230</xdr:row>
      <xdr:rowOff>66675</xdr:rowOff>
    </xdr:from>
    <xdr:ext cx="1953000" cy="2011786"/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29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31766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261</xdr:row>
      <xdr:rowOff>66675</xdr:rowOff>
    </xdr:from>
    <xdr:ext cx="1953000" cy="2011786"/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29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31766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292</xdr:row>
      <xdr:rowOff>66675</xdr:rowOff>
    </xdr:from>
    <xdr:ext cx="1953000" cy="2011786"/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29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31766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324</xdr:row>
      <xdr:rowOff>66675</xdr:rowOff>
    </xdr:from>
    <xdr:ext cx="1953000" cy="2011786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29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546266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355</xdr:row>
      <xdr:rowOff>66675</xdr:rowOff>
    </xdr:from>
    <xdr:ext cx="1953000" cy="2011786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29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60694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386</xdr:row>
      <xdr:rowOff>66675</xdr:rowOff>
    </xdr:from>
    <xdr:ext cx="1953000" cy="2011786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29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60694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417</xdr:row>
      <xdr:rowOff>66675</xdr:rowOff>
    </xdr:from>
    <xdr:ext cx="1953000" cy="2011786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29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60694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448</xdr:row>
      <xdr:rowOff>66675</xdr:rowOff>
    </xdr:from>
    <xdr:ext cx="1953000" cy="2011786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29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60694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480</xdr:row>
      <xdr:rowOff>66675</xdr:rowOff>
    </xdr:from>
    <xdr:ext cx="1953000" cy="2011786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29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835541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511</xdr:row>
      <xdr:rowOff>66675</xdr:rowOff>
    </xdr:from>
    <xdr:ext cx="1953000" cy="2011786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29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89621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542</xdr:row>
      <xdr:rowOff>66675</xdr:rowOff>
    </xdr:from>
    <xdr:ext cx="1953000" cy="2011786"/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29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89621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573</xdr:row>
      <xdr:rowOff>66675</xdr:rowOff>
    </xdr:from>
    <xdr:ext cx="1953000" cy="2011786"/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29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89621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604</xdr:row>
      <xdr:rowOff>66675</xdr:rowOff>
    </xdr:from>
    <xdr:ext cx="1953000" cy="2011786"/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29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89621543"/>
          <a:ext cx="2011786" cy="1953000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35" name="Стрелка: пятиугольник 134">
          <a:hlinkClick xmlns:r="http://schemas.openxmlformats.org/officeDocument/2006/relationships" r:id="rId12"/>
          <a:extLst>
            <a:ext uri="{FF2B5EF4-FFF2-40B4-BE49-F238E27FC236}">
              <a16:creationId xmlns="" xmlns:a16="http://schemas.microsoft.com/office/drawing/2014/main" id="{210B76DE-5755-4136-95B5-F31841AAFC2E}"/>
            </a:ext>
          </a:extLst>
        </xdr:cNvPr>
        <xdr:cNvSpPr/>
      </xdr:nvSpPr>
      <xdr:spPr>
        <a:xfrm flipH="1">
          <a:off x="17357722" y="38101"/>
          <a:ext cx="2004485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47625</xdr:colOff>
      <xdr:row>12</xdr:row>
      <xdr:rowOff>66675</xdr:rowOff>
    </xdr:from>
    <xdr:ext cx="1953000" cy="2011786"/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471A5CBD-1F00-47E9-A5CC-AF736F6890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33250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43</xdr:row>
      <xdr:rowOff>66675</xdr:rowOff>
    </xdr:from>
    <xdr:ext cx="1953000" cy="2011786"/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CC20E047-E878-4BD3-A377-55EC564477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9230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74</xdr:row>
      <xdr:rowOff>66675</xdr:rowOff>
    </xdr:from>
    <xdr:ext cx="1953000" cy="2011786"/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47BA5365-1A03-43DB-BB9A-86335CC4F9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151360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105</xdr:row>
      <xdr:rowOff>66675</xdr:rowOff>
    </xdr:from>
    <xdr:ext cx="1953000" cy="2011786"/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8DA9F519-8E9F-4D4D-ABAA-2C35C36DF1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21041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136</xdr:row>
      <xdr:rowOff>66675</xdr:rowOff>
    </xdr:from>
    <xdr:ext cx="1953000" cy="2011786"/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A2AA1A8D-586B-445C-A9D3-9733CBF49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269470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168</xdr:row>
      <xdr:rowOff>66675</xdr:rowOff>
    </xdr:from>
    <xdr:ext cx="1953000" cy="2011786"/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489E8FF9-70D8-4627-BECD-855F58BB82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332049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199</xdr:row>
      <xdr:rowOff>66675</xdr:rowOff>
    </xdr:from>
    <xdr:ext cx="1953000" cy="2011786"/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9CF30BE4-DF36-4A90-8595-DC3C4400FC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391104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230</xdr:row>
      <xdr:rowOff>66675</xdr:rowOff>
    </xdr:from>
    <xdr:ext cx="1953000" cy="2011786"/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EAFED0AD-13C0-4EDF-98E9-9CC1A83697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450159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261</xdr:row>
      <xdr:rowOff>66675</xdr:rowOff>
    </xdr:from>
    <xdr:ext cx="1953000" cy="2011786"/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E4FB0AFC-711F-47B5-9217-5BAB4E4F09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509214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292</xdr:row>
      <xdr:rowOff>66675</xdr:rowOff>
    </xdr:from>
    <xdr:ext cx="1953000" cy="2011786"/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D05FB58F-ABEF-4A9B-B3A3-3E82B70E6D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568269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324</xdr:row>
      <xdr:rowOff>66675</xdr:rowOff>
    </xdr:from>
    <xdr:ext cx="1953000" cy="2011786"/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3E253060-BCBD-4A41-A78D-0EEB44DD09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630848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355</xdr:row>
      <xdr:rowOff>66675</xdr:rowOff>
    </xdr:from>
    <xdr:ext cx="1953000" cy="2011786"/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F07BE527-86FD-4655-8F27-1B19F36B29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689903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386</xdr:row>
      <xdr:rowOff>66675</xdr:rowOff>
    </xdr:from>
    <xdr:ext cx="1953000" cy="2011786"/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8EFBC4E-8BFA-4A79-90CE-FE84CA80F2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748958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417</xdr:row>
      <xdr:rowOff>66675</xdr:rowOff>
    </xdr:from>
    <xdr:ext cx="1953000" cy="2011786"/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892D2F1B-E593-4248-961E-231B27D78B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808013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448</xdr:row>
      <xdr:rowOff>66675</xdr:rowOff>
    </xdr:from>
    <xdr:ext cx="1953000" cy="2011786"/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A8E828B1-0798-47B2-A3F9-CFDC633348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867068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480</xdr:row>
      <xdr:rowOff>66675</xdr:rowOff>
    </xdr:from>
    <xdr:ext cx="1953000" cy="2011786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56502269-508E-40CD-8063-F69A808459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929648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511</xdr:row>
      <xdr:rowOff>66675</xdr:rowOff>
    </xdr:from>
    <xdr:ext cx="1953000" cy="2011786"/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5B7ED06C-2FFD-4DE3-BDDC-12CEBBCC56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988703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542</xdr:row>
      <xdr:rowOff>66675</xdr:rowOff>
    </xdr:from>
    <xdr:ext cx="1953000" cy="2011786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55673AE5-59E7-47F1-B710-49DEE21C80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1047758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573</xdr:row>
      <xdr:rowOff>66675</xdr:rowOff>
    </xdr:from>
    <xdr:ext cx="1953000" cy="2011786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25BDCCC6-628B-4FA0-B50B-DC99D250A8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1106813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604</xdr:row>
      <xdr:rowOff>66675</xdr:rowOff>
    </xdr:from>
    <xdr:ext cx="1953000" cy="2011786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FADFCCB-9696-42DE-84C5-C211D812BE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876232" y="116586818"/>
          <a:ext cx="2011786" cy="1953000"/>
        </a:xfrm>
        <a:prstGeom prst="rect">
          <a:avLst/>
        </a:prstGeom>
      </xdr:spPr>
    </xdr:pic>
    <xdr:clientData/>
  </xdr:oneCellAnchor>
  <xdr:twoCellAnchor>
    <xdr:from>
      <xdr:col>13</xdr:col>
      <xdr:colOff>298447</xdr:colOff>
      <xdr:row>0</xdr:row>
      <xdr:rowOff>38101</xdr:rowOff>
    </xdr:from>
    <xdr:to>
      <xdr:col>15</xdr:col>
      <xdr:colOff>740832</xdr:colOff>
      <xdr:row>0</xdr:row>
      <xdr:rowOff>400050</xdr:rowOff>
    </xdr:to>
    <xdr:sp macro="" textlink="">
      <xdr:nvSpPr>
        <xdr:cNvPr id="22" name="Стрелка: пятиугольник 21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240843ED-440A-45E4-93FB-BD4AAC4AF1AB}"/>
            </a:ext>
          </a:extLst>
        </xdr:cNvPr>
        <xdr:cNvSpPr/>
      </xdr:nvSpPr>
      <xdr:spPr>
        <a:xfrm flipH="1">
          <a:off x="16205197" y="38101"/>
          <a:ext cx="2261660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oneCellAnchor>
    <xdr:from>
      <xdr:col>3</xdr:col>
      <xdr:colOff>163285</xdr:colOff>
      <xdr:row>13</xdr:row>
      <xdr:rowOff>27486</xdr:rowOff>
    </xdr:from>
    <xdr:ext cx="1918608" cy="3932194"/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43EA4BD-E64C-486D-929F-B551913498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8985" r="22222"/>
        <a:stretch/>
      </xdr:blipFill>
      <xdr:spPr>
        <a:xfrm>
          <a:off x="2239735" y="3446961"/>
          <a:ext cx="1918608" cy="3932194"/>
        </a:xfrm>
        <a:prstGeom prst="rect">
          <a:avLst/>
        </a:prstGeom>
      </xdr:spPr>
    </xdr:pic>
    <xdr:clientData/>
  </xdr:oneCellAnchor>
  <xdr:twoCellAnchor editAs="oneCell">
    <xdr:from>
      <xdr:col>3</xdr:col>
      <xdr:colOff>1005568</xdr:colOff>
      <xdr:row>3</xdr:row>
      <xdr:rowOff>108857</xdr:rowOff>
    </xdr:from>
    <xdr:to>
      <xdr:col>3</xdr:col>
      <xdr:colOff>4653644</xdr:colOff>
      <xdr:row>23</xdr:row>
      <xdr:rowOff>13607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A8033D85-EB16-47EE-B383-A8011ED2E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2018" y="1623332"/>
          <a:ext cx="3648076" cy="3714750"/>
        </a:xfrm>
        <a:prstGeom prst="rect">
          <a:avLst/>
        </a:prstGeom>
      </xdr:spPr>
    </xdr:pic>
    <xdr:clientData/>
  </xdr:twoCellAnchor>
  <xdr:oneCellAnchor>
    <xdr:from>
      <xdr:col>3</xdr:col>
      <xdr:colOff>163285</xdr:colOff>
      <xdr:row>44</xdr:row>
      <xdr:rowOff>27486</xdr:rowOff>
    </xdr:from>
    <xdr:ext cx="1918608" cy="3932194"/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AF124DF5-A1A0-49AC-A2E8-EC220F206F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8985" r="22222"/>
        <a:stretch/>
      </xdr:blipFill>
      <xdr:spPr>
        <a:xfrm>
          <a:off x="2239735" y="9352461"/>
          <a:ext cx="1918608" cy="3932194"/>
        </a:xfrm>
        <a:prstGeom prst="rect">
          <a:avLst/>
        </a:prstGeom>
      </xdr:spPr>
    </xdr:pic>
    <xdr:clientData/>
  </xdr:oneCellAnchor>
  <xdr:oneCellAnchor>
    <xdr:from>
      <xdr:col>3</xdr:col>
      <xdr:colOff>1005568</xdr:colOff>
      <xdr:row>34</xdr:row>
      <xdr:rowOff>108857</xdr:rowOff>
    </xdr:from>
    <xdr:ext cx="3648076" cy="3714750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3D13DCD8-2C22-4172-8239-2ED0574F4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2018" y="7528832"/>
          <a:ext cx="3648076" cy="3714750"/>
        </a:xfrm>
        <a:prstGeom prst="rect">
          <a:avLst/>
        </a:prstGeom>
      </xdr:spPr>
    </xdr:pic>
    <xdr:clientData/>
  </xdr:oneCellAnchor>
  <xdr:oneCellAnchor>
    <xdr:from>
      <xdr:col>3</xdr:col>
      <xdr:colOff>163285</xdr:colOff>
      <xdr:row>75</xdr:row>
      <xdr:rowOff>27486</xdr:rowOff>
    </xdr:from>
    <xdr:ext cx="1918608" cy="3932194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2C52BF26-C0EA-4B6D-B75E-CE53E2B977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8985" r="22222"/>
        <a:stretch/>
      </xdr:blipFill>
      <xdr:spPr>
        <a:xfrm>
          <a:off x="2239735" y="15257961"/>
          <a:ext cx="1918608" cy="3932194"/>
        </a:xfrm>
        <a:prstGeom prst="rect">
          <a:avLst/>
        </a:prstGeom>
      </xdr:spPr>
    </xdr:pic>
    <xdr:clientData/>
  </xdr:oneCellAnchor>
  <xdr:oneCellAnchor>
    <xdr:from>
      <xdr:col>3</xdr:col>
      <xdr:colOff>1005568</xdr:colOff>
      <xdr:row>65</xdr:row>
      <xdr:rowOff>108857</xdr:rowOff>
    </xdr:from>
    <xdr:ext cx="3648076" cy="3714750"/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7DAD0D67-EFF7-477C-A072-BA706DBE1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2018" y="13434332"/>
          <a:ext cx="3648076" cy="3714750"/>
        </a:xfrm>
        <a:prstGeom prst="rect">
          <a:avLst/>
        </a:prstGeom>
      </xdr:spPr>
    </xdr:pic>
    <xdr:clientData/>
  </xdr:oneCellAnchor>
  <xdr:oneCellAnchor>
    <xdr:from>
      <xdr:col>3</xdr:col>
      <xdr:colOff>163285</xdr:colOff>
      <xdr:row>106</xdr:row>
      <xdr:rowOff>27486</xdr:rowOff>
    </xdr:from>
    <xdr:ext cx="1918608" cy="3932194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7A4E484B-D871-48C9-9877-7C3AA6A6B5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8985" r="22222"/>
        <a:stretch/>
      </xdr:blipFill>
      <xdr:spPr>
        <a:xfrm>
          <a:off x="2239735" y="21163461"/>
          <a:ext cx="1918608" cy="3932194"/>
        </a:xfrm>
        <a:prstGeom prst="rect">
          <a:avLst/>
        </a:prstGeom>
      </xdr:spPr>
    </xdr:pic>
    <xdr:clientData/>
  </xdr:oneCellAnchor>
  <xdr:oneCellAnchor>
    <xdr:from>
      <xdr:col>3</xdr:col>
      <xdr:colOff>1005568</xdr:colOff>
      <xdr:row>96</xdr:row>
      <xdr:rowOff>108857</xdr:rowOff>
    </xdr:from>
    <xdr:ext cx="3648076" cy="3714750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95514833-D5AF-4479-9C3D-F986FA486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2018" y="19339832"/>
          <a:ext cx="3648076" cy="3714750"/>
        </a:xfrm>
        <a:prstGeom prst="rect">
          <a:avLst/>
        </a:prstGeom>
      </xdr:spPr>
    </xdr:pic>
    <xdr:clientData/>
  </xdr:oneCellAnchor>
  <xdr:oneCellAnchor>
    <xdr:from>
      <xdr:col>3</xdr:col>
      <xdr:colOff>163285</xdr:colOff>
      <xdr:row>137</xdr:row>
      <xdr:rowOff>27486</xdr:rowOff>
    </xdr:from>
    <xdr:ext cx="1918608" cy="3932194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76804905-F52B-43A8-B281-862C9BBAAE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8985" r="22222"/>
        <a:stretch/>
      </xdr:blipFill>
      <xdr:spPr>
        <a:xfrm>
          <a:off x="2239735" y="27068961"/>
          <a:ext cx="1918608" cy="3932194"/>
        </a:xfrm>
        <a:prstGeom prst="rect">
          <a:avLst/>
        </a:prstGeom>
      </xdr:spPr>
    </xdr:pic>
    <xdr:clientData/>
  </xdr:oneCellAnchor>
  <xdr:oneCellAnchor>
    <xdr:from>
      <xdr:col>3</xdr:col>
      <xdr:colOff>1005568</xdr:colOff>
      <xdr:row>127</xdr:row>
      <xdr:rowOff>108857</xdr:rowOff>
    </xdr:from>
    <xdr:ext cx="3648076" cy="3714750"/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A74280CC-B895-42C7-BBC2-D135CE2C9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2018" y="25245332"/>
          <a:ext cx="3648076" cy="3714750"/>
        </a:xfrm>
        <a:prstGeom prst="rect">
          <a:avLst/>
        </a:prstGeom>
      </xdr:spPr>
    </xdr:pic>
    <xdr:clientData/>
  </xdr:oneCellAnchor>
  <xdr:oneCellAnchor>
    <xdr:from>
      <xdr:col>3</xdr:col>
      <xdr:colOff>1061356</xdr:colOff>
      <xdr:row>170</xdr:row>
      <xdr:rowOff>141469</xdr:rowOff>
    </xdr:from>
    <xdr:ext cx="2598965" cy="3630429"/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CF182E5A-0D27-47B6-AB79-F04DF895B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6779" r="11633"/>
        <a:stretch/>
      </xdr:blipFill>
      <xdr:spPr>
        <a:xfrm>
          <a:off x="3137806" y="33631369"/>
          <a:ext cx="2598965" cy="3630429"/>
        </a:xfrm>
        <a:prstGeom prst="rect">
          <a:avLst/>
        </a:prstGeom>
      </xdr:spPr>
    </xdr:pic>
    <xdr:clientData/>
  </xdr:oneCellAnchor>
  <xdr:twoCellAnchor editAs="oneCell">
    <xdr:from>
      <xdr:col>3</xdr:col>
      <xdr:colOff>381002</xdr:colOff>
      <xdr:row>159</xdr:row>
      <xdr:rowOff>40823</xdr:rowOff>
    </xdr:from>
    <xdr:to>
      <xdr:col>3</xdr:col>
      <xdr:colOff>4126072</xdr:colOff>
      <xdr:row>171</xdr:row>
      <xdr:rowOff>176893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1245512A-6B36-4910-841B-E126E7C07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7452" y="31435223"/>
          <a:ext cx="3745070" cy="2422070"/>
        </a:xfrm>
        <a:prstGeom prst="rect">
          <a:avLst/>
        </a:prstGeom>
      </xdr:spPr>
    </xdr:pic>
    <xdr:clientData/>
  </xdr:twoCellAnchor>
  <xdr:oneCellAnchor>
    <xdr:from>
      <xdr:col>3</xdr:col>
      <xdr:colOff>1061356</xdr:colOff>
      <xdr:row>201</xdr:row>
      <xdr:rowOff>141469</xdr:rowOff>
    </xdr:from>
    <xdr:ext cx="2598965" cy="3630429"/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2ABC053C-422F-4C23-A146-A0EB20E24A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6779" r="11633"/>
        <a:stretch/>
      </xdr:blipFill>
      <xdr:spPr>
        <a:xfrm>
          <a:off x="3137806" y="39536869"/>
          <a:ext cx="2598965" cy="3630429"/>
        </a:xfrm>
        <a:prstGeom prst="rect">
          <a:avLst/>
        </a:prstGeom>
      </xdr:spPr>
    </xdr:pic>
    <xdr:clientData/>
  </xdr:oneCellAnchor>
  <xdr:oneCellAnchor>
    <xdr:from>
      <xdr:col>3</xdr:col>
      <xdr:colOff>381002</xdr:colOff>
      <xdr:row>190</xdr:row>
      <xdr:rowOff>40823</xdr:rowOff>
    </xdr:from>
    <xdr:ext cx="3745070" cy="2422070"/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A8B0802E-B517-4D07-972F-B742FF178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7452" y="37340723"/>
          <a:ext cx="3745070" cy="2422070"/>
        </a:xfrm>
        <a:prstGeom prst="rect">
          <a:avLst/>
        </a:prstGeom>
      </xdr:spPr>
    </xdr:pic>
    <xdr:clientData/>
  </xdr:oneCellAnchor>
  <xdr:oneCellAnchor>
    <xdr:from>
      <xdr:col>3</xdr:col>
      <xdr:colOff>1061356</xdr:colOff>
      <xdr:row>232</xdr:row>
      <xdr:rowOff>141469</xdr:rowOff>
    </xdr:from>
    <xdr:ext cx="2598965" cy="3630429"/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B18C61F9-F224-47FD-884D-02612807D8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6779" r="11633"/>
        <a:stretch/>
      </xdr:blipFill>
      <xdr:spPr>
        <a:xfrm>
          <a:off x="3137806" y="45442369"/>
          <a:ext cx="2598965" cy="3630429"/>
        </a:xfrm>
        <a:prstGeom prst="rect">
          <a:avLst/>
        </a:prstGeom>
      </xdr:spPr>
    </xdr:pic>
    <xdr:clientData/>
  </xdr:oneCellAnchor>
  <xdr:oneCellAnchor>
    <xdr:from>
      <xdr:col>3</xdr:col>
      <xdr:colOff>381002</xdr:colOff>
      <xdr:row>221</xdr:row>
      <xdr:rowOff>40823</xdr:rowOff>
    </xdr:from>
    <xdr:ext cx="3745070" cy="2422070"/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7CA33E32-2F76-4E22-AD44-2F0BCE6ED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7452" y="43246223"/>
          <a:ext cx="3745070" cy="2422070"/>
        </a:xfrm>
        <a:prstGeom prst="rect">
          <a:avLst/>
        </a:prstGeom>
      </xdr:spPr>
    </xdr:pic>
    <xdr:clientData/>
  </xdr:oneCellAnchor>
  <xdr:oneCellAnchor>
    <xdr:from>
      <xdr:col>3</xdr:col>
      <xdr:colOff>1061356</xdr:colOff>
      <xdr:row>263</xdr:row>
      <xdr:rowOff>141469</xdr:rowOff>
    </xdr:from>
    <xdr:ext cx="2598965" cy="3630429"/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2DCC1C3-8899-449B-AE5B-1F7F0F634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6779" r="11633"/>
        <a:stretch/>
      </xdr:blipFill>
      <xdr:spPr>
        <a:xfrm>
          <a:off x="3137806" y="51347869"/>
          <a:ext cx="2598965" cy="3630429"/>
        </a:xfrm>
        <a:prstGeom prst="rect">
          <a:avLst/>
        </a:prstGeom>
      </xdr:spPr>
    </xdr:pic>
    <xdr:clientData/>
  </xdr:oneCellAnchor>
  <xdr:oneCellAnchor>
    <xdr:from>
      <xdr:col>3</xdr:col>
      <xdr:colOff>381002</xdr:colOff>
      <xdr:row>252</xdr:row>
      <xdr:rowOff>40823</xdr:rowOff>
    </xdr:from>
    <xdr:ext cx="3745070" cy="2422070"/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DFDF1012-1606-457C-8A23-38495B6B9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7452" y="49151723"/>
          <a:ext cx="3745070" cy="2422070"/>
        </a:xfrm>
        <a:prstGeom prst="rect">
          <a:avLst/>
        </a:prstGeom>
      </xdr:spPr>
    </xdr:pic>
    <xdr:clientData/>
  </xdr:oneCellAnchor>
  <xdr:oneCellAnchor>
    <xdr:from>
      <xdr:col>3</xdr:col>
      <xdr:colOff>1061356</xdr:colOff>
      <xdr:row>294</xdr:row>
      <xdr:rowOff>141469</xdr:rowOff>
    </xdr:from>
    <xdr:ext cx="2598965" cy="3630429"/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12B83089-18ED-4EEC-8115-BF114DE911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6779" r="11633"/>
        <a:stretch/>
      </xdr:blipFill>
      <xdr:spPr>
        <a:xfrm>
          <a:off x="3137806" y="57253369"/>
          <a:ext cx="2598965" cy="3630429"/>
        </a:xfrm>
        <a:prstGeom prst="rect">
          <a:avLst/>
        </a:prstGeom>
      </xdr:spPr>
    </xdr:pic>
    <xdr:clientData/>
  </xdr:oneCellAnchor>
  <xdr:oneCellAnchor>
    <xdr:from>
      <xdr:col>3</xdr:col>
      <xdr:colOff>381002</xdr:colOff>
      <xdr:row>283</xdr:row>
      <xdr:rowOff>40823</xdr:rowOff>
    </xdr:from>
    <xdr:ext cx="3745070" cy="2422070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2876A27D-8701-4AD3-B4BC-990871A6F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7452" y="55057223"/>
          <a:ext cx="3745070" cy="2422070"/>
        </a:xfrm>
        <a:prstGeom prst="rect">
          <a:avLst/>
        </a:prstGeom>
      </xdr:spPr>
    </xdr:pic>
    <xdr:clientData/>
  </xdr:oneCellAnchor>
  <xdr:twoCellAnchor editAs="oneCell">
    <xdr:from>
      <xdr:col>3</xdr:col>
      <xdr:colOff>272661</xdr:colOff>
      <xdr:row>315</xdr:row>
      <xdr:rowOff>190499</xdr:rowOff>
    </xdr:from>
    <xdr:to>
      <xdr:col>3</xdr:col>
      <xdr:colOff>4367892</xdr:colOff>
      <xdr:row>333</xdr:row>
      <xdr:rowOff>97007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A7450EBA-0BB1-4560-844E-ED96C652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111" y="61464824"/>
          <a:ext cx="4095231" cy="3335508"/>
        </a:xfrm>
        <a:prstGeom prst="rect">
          <a:avLst/>
        </a:prstGeom>
      </xdr:spPr>
    </xdr:pic>
    <xdr:clientData/>
  </xdr:twoCellAnchor>
  <xdr:twoCellAnchor editAs="oneCell">
    <xdr:from>
      <xdr:col>3</xdr:col>
      <xdr:colOff>106850</xdr:colOff>
      <xdr:row>334</xdr:row>
      <xdr:rowOff>81644</xdr:rowOff>
    </xdr:from>
    <xdr:to>
      <xdr:col>3</xdr:col>
      <xdr:colOff>4572670</xdr:colOff>
      <xdr:row>345</xdr:row>
      <xdr:rowOff>81645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A670C3FE-D41C-420C-9503-8FC061D52F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62" b="26615"/>
        <a:stretch/>
      </xdr:blipFill>
      <xdr:spPr>
        <a:xfrm>
          <a:off x="2183300" y="64975469"/>
          <a:ext cx="4465820" cy="2095501"/>
        </a:xfrm>
        <a:prstGeom prst="rect">
          <a:avLst/>
        </a:prstGeom>
      </xdr:spPr>
    </xdr:pic>
    <xdr:clientData/>
  </xdr:twoCellAnchor>
  <xdr:oneCellAnchor>
    <xdr:from>
      <xdr:col>3</xdr:col>
      <xdr:colOff>272661</xdr:colOff>
      <xdr:row>346</xdr:row>
      <xdr:rowOff>190499</xdr:rowOff>
    </xdr:from>
    <xdr:ext cx="4095231" cy="3335508"/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FEE7E586-B11D-4C5E-8B16-21B1211B7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111" y="67370324"/>
          <a:ext cx="4095231" cy="3335508"/>
        </a:xfrm>
        <a:prstGeom prst="rect">
          <a:avLst/>
        </a:prstGeom>
      </xdr:spPr>
    </xdr:pic>
    <xdr:clientData/>
  </xdr:oneCellAnchor>
  <xdr:oneCellAnchor>
    <xdr:from>
      <xdr:col>3</xdr:col>
      <xdr:colOff>106850</xdr:colOff>
      <xdr:row>365</xdr:row>
      <xdr:rowOff>81644</xdr:rowOff>
    </xdr:from>
    <xdr:ext cx="4465820" cy="2095501"/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F2E6A73F-A8E4-43F0-B499-88A3725BDF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62" b="26615"/>
        <a:stretch/>
      </xdr:blipFill>
      <xdr:spPr>
        <a:xfrm>
          <a:off x="2183300" y="70880969"/>
          <a:ext cx="4465820" cy="2095501"/>
        </a:xfrm>
        <a:prstGeom prst="rect">
          <a:avLst/>
        </a:prstGeom>
      </xdr:spPr>
    </xdr:pic>
    <xdr:clientData/>
  </xdr:oneCellAnchor>
  <xdr:oneCellAnchor>
    <xdr:from>
      <xdr:col>3</xdr:col>
      <xdr:colOff>272661</xdr:colOff>
      <xdr:row>377</xdr:row>
      <xdr:rowOff>190499</xdr:rowOff>
    </xdr:from>
    <xdr:ext cx="4095231" cy="3335508"/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8CB9943D-3A7D-4E14-9E96-31DB7891E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111" y="73275824"/>
          <a:ext cx="4095231" cy="3335508"/>
        </a:xfrm>
        <a:prstGeom prst="rect">
          <a:avLst/>
        </a:prstGeom>
      </xdr:spPr>
    </xdr:pic>
    <xdr:clientData/>
  </xdr:oneCellAnchor>
  <xdr:oneCellAnchor>
    <xdr:from>
      <xdr:col>3</xdr:col>
      <xdr:colOff>106850</xdr:colOff>
      <xdr:row>396</xdr:row>
      <xdr:rowOff>81644</xdr:rowOff>
    </xdr:from>
    <xdr:ext cx="4465820" cy="2095501"/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D2C635F3-3AAB-46AC-B92F-104A9243E9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62" b="26615"/>
        <a:stretch/>
      </xdr:blipFill>
      <xdr:spPr>
        <a:xfrm>
          <a:off x="2183300" y="76786469"/>
          <a:ext cx="4465820" cy="2095501"/>
        </a:xfrm>
        <a:prstGeom prst="rect">
          <a:avLst/>
        </a:prstGeom>
      </xdr:spPr>
    </xdr:pic>
    <xdr:clientData/>
  </xdr:oneCellAnchor>
  <xdr:oneCellAnchor>
    <xdr:from>
      <xdr:col>3</xdr:col>
      <xdr:colOff>272661</xdr:colOff>
      <xdr:row>408</xdr:row>
      <xdr:rowOff>190499</xdr:rowOff>
    </xdr:from>
    <xdr:ext cx="4095231" cy="3335508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EB30055D-1C3C-4671-977D-588A0B555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111" y="79181324"/>
          <a:ext cx="4095231" cy="3335508"/>
        </a:xfrm>
        <a:prstGeom prst="rect">
          <a:avLst/>
        </a:prstGeom>
      </xdr:spPr>
    </xdr:pic>
    <xdr:clientData/>
  </xdr:oneCellAnchor>
  <xdr:oneCellAnchor>
    <xdr:from>
      <xdr:col>3</xdr:col>
      <xdr:colOff>106850</xdr:colOff>
      <xdr:row>427</xdr:row>
      <xdr:rowOff>81644</xdr:rowOff>
    </xdr:from>
    <xdr:ext cx="4465820" cy="2095501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F81BECFF-E49A-4F6C-9EAF-25666B5E7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62" b="26615"/>
        <a:stretch/>
      </xdr:blipFill>
      <xdr:spPr>
        <a:xfrm>
          <a:off x="2183300" y="82691969"/>
          <a:ext cx="4465820" cy="2095501"/>
        </a:xfrm>
        <a:prstGeom prst="rect">
          <a:avLst/>
        </a:prstGeom>
      </xdr:spPr>
    </xdr:pic>
    <xdr:clientData/>
  </xdr:oneCellAnchor>
  <xdr:oneCellAnchor>
    <xdr:from>
      <xdr:col>3</xdr:col>
      <xdr:colOff>272661</xdr:colOff>
      <xdr:row>439</xdr:row>
      <xdr:rowOff>190499</xdr:rowOff>
    </xdr:from>
    <xdr:ext cx="4095231" cy="3335508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AD22D7DD-E884-448F-8C91-3B5A1ACCD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111" y="85086824"/>
          <a:ext cx="4095231" cy="3335508"/>
        </a:xfrm>
        <a:prstGeom prst="rect">
          <a:avLst/>
        </a:prstGeom>
      </xdr:spPr>
    </xdr:pic>
    <xdr:clientData/>
  </xdr:oneCellAnchor>
  <xdr:oneCellAnchor>
    <xdr:from>
      <xdr:col>3</xdr:col>
      <xdr:colOff>106850</xdr:colOff>
      <xdr:row>458</xdr:row>
      <xdr:rowOff>81644</xdr:rowOff>
    </xdr:from>
    <xdr:ext cx="4465820" cy="2095501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A29162D2-C28F-4CD3-BAF8-0BB5938810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62" b="26615"/>
        <a:stretch/>
      </xdr:blipFill>
      <xdr:spPr>
        <a:xfrm>
          <a:off x="2183300" y="88597469"/>
          <a:ext cx="4465820" cy="2095501"/>
        </a:xfrm>
        <a:prstGeom prst="rect">
          <a:avLst/>
        </a:prstGeom>
      </xdr:spPr>
    </xdr:pic>
    <xdr:clientData/>
  </xdr:oneCellAnchor>
  <xdr:twoCellAnchor editAs="oneCell">
    <xdr:from>
      <xdr:col>3</xdr:col>
      <xdr:colOff>26616</xdr:colOff>
      <xdr:row>489</xdr:row>
      <xdr:rowOff>56030</xdr:rowOff>
    </xdr:from>
    <xdr:to>
      <xdr:col>3</xdr:col>
      <xdr:colOff>4740089</xdr:colOff>
      <xdr:row>501</xdr:row>
      <xdr:rowOff>123265</xdr:rowOff>
    </xdr:to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C909CC6D-2966-41CA-BCCC-0EF1D1472E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9" t="24510" r="1240" b="27047"/>
        <a:stretch/>
      </xdr:blipFill>
      <xdr:spPr>
        <a:xfrm>
          <a:off x="2103066" y="94639280"/>
          <a:ext cx="4713473" cy="2353235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</xdr:colOff>
      <xdr:row>471</xdr:row>
      <xdr:rowOff>78441</xdr:rowOff>
    </xdr:from>
    <xdr:to>
      <xdr:col>3</xdr:col>
      <xdr:colOff>4752670</xdr:colOff>
      <xdr:row>488</xdr:row>
      <xdr:rowOff>100852</xdr:rowOff>
    </xdr:to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719435A8-5422-42BA-BA20-6657626F4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0067" y="91232691"/>
          <a:ext cx="4719053" cy="3260911"/>
        </a:xfrm>
        <a:prstGeom prst="rect">
          <a:avLst/>
        </a:prstGeom>
      </xdr:spPr>
    </xdr:pic>
    <xdr:clientData/>
  </xdr:twoCellAnchor>
  <xdr:oneCellAnchor>
    <xdr:from>
      <xdr:col>3</xdr:col>
      <xdr:colOff>26616</xdr:colOff>
      <xdr:row>520</xdr:row>
      <xdr:rowOff>56030</xdr:rowOff>
    </xdr:from>
    <xdr:ext cx="4713473" cy="2353235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5C7F0829-34C5-43AA-B2F5-C9314314DD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9" t="24510" r="1240" b="27047"/>
        <a:stretch/>
      </xdr:blipFill>
      <xdr:spPr>
        <a:xfrm>
          <a:off x="2103066" y="100544780"/>
          <a:ext cx="4713473" cy="2353235"/>
        </a:xfrm>
        <a:prstGeom prst="rect">
          <a:avLst/>
        </a:prstGeom>
      </xdr:spPr>
    </xdr:pic>
    <xdr:clientData/>
  </xdr:oneCellAnchor>
  <xdr:oneCellAnchor>
    <xdr:from>
      <xdr:col>3</xdr:col>
      <xdr:colOff>33617</xdr:colOff>
      <xdr:row>502</xdr:row>
      <xdr:rowOff>78441</xdr:rowOff>
    </xdr:from>
    <xdr:ext cx="4719053" cy="3260911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CC1F03A1-8159-41E7-A58D-7288FDF2F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0067" y="97138191"/>
          <a:ext cx="4719053" cy="3260911"/>
        </a:xfrm>
        <a:prstGeom prst="rect">
          <a:avLst/>
        </a:prstGeom>
      </xdr:spPr>
    </xdr:pic>
    <xdr:clientData/>
  </xdr:oneCellAnchor>
  <xdr:oneCellAnchor>
    <xdr:from>
      <xdr:col>3</xdr:col>
      <xdr:colOff>26616</xdr:colOff>
      <xdr:row>551</xdr:row>
      <xdr:rowOff>56030</xdr:rowOff>
    </xdr:from>
    <xdr:ext cx="4713473" cy="2353235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6CD380F5-48FC-461D-9161-490276087A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9" t="24510" r="1240" b="27047"/>
        <a:stretch/>
      </xdr:blipFill>
      <xdr:spPr>
        <a:xfrm>
          <a:off x="2103066" y="106450280"/>
          <a:ext cx="4713473" cy="2353235"/>
        </a:xfrm>
        <a:prstGeom prst="rect">
          <a:avLst/>
        </a:prstGeom>
      </xdr:spPr>
    </xdr:pic>
    <xdr:clientData/>
  </xdr:oneCellAnchor>
  <xdr:oneCellAnchor>
    <xdr:from>
      <xdr:col>3</xdr:col>
      <xdr:colOff>33617</xdr:colOff>
      <xdr:row>533</xdr:row>
      <xdr:rowOff>78441</xdr:rowOff>
    </xdr:from>
    <xdr:ext cx="4719053" cy="3260911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EF708D27-48D5-468B-805E-BA57378ED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0067" y="103043691"/>
          <a:ext cx="4719053" cy="3260911"/>
        </a:xfrm>
        <a:prstGeom prst="rect">
          <a:avLst/>
        </a:prstGeom>
      </xdr:spPr>
    </xdr:pic>
    <xdr:clientData/>
  </xdr:oneCellAnchor>
  <xdr:oneCellAnchor>
    <xdr:from>
      <xdr:col>3</xdr:col>
      <xdr:colOff>26616</xdr:colOff>
      <xdr:row>582</xdr:row>
      <xdr:rowOff>56030</xdr:rowOff>
    </xdr:from>
    <xdr:ext cx="4713473" cy="2353235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7259636E-34B7-4D08-809A-98DD7F5EC8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9" t="24510" r="1240" b="27047"/>
        <a:stretch/>
      </xdr:blipFill>
      <xdr:spPr>
        <a:xfrm>
          <a:off x="2103066" y="112355780"/>
          <a:ext cx="4713473" cy="2353235"/>
        </a:xfrm>
        <a:prstGeom prst="rect">
          <a:avLst/>
        </a:prstGeom>
      </xdr:spPr>
    </xdr:pic>
    <xdr:clientData/>
  </xdr:oneCellAnchor>
  <xdr:oneCellAnchor>
    <xdr:from>
      <xdr:col>3</xdr:col>
      <xdr:colOff>33617</xdr:colOff>
      <xdr:row>564</xdr:row>
      <xdr:rowOff>78441</xdr:rowOff>
    </xdr:from>
    <xdr:ext cx="4719053" cy="3260911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339323D2-E1B7-4FD3-BD0A-E38DDC88C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0067" y="108949191"/>
          <a:ext cx="4719053" cy="3260911"/>
        </a:xfrm>
        <a:prstGeom prst="rect">
          <a:avLst/>
        </a:prstGeom>
      </xdr:spPr>
    </xdr:pic>
    <xdr:clientData/>
  </xdr:oneCellAnchor>
  <xdr:oneCellAnchor>
    <xdr:from>
      <xdr:col>3</xdr:col>
      <xdr:colOff>26616</xdr:colOff>
      <xdr:row>613</xdr:row>
      <xdr:rowOff>56030</xdr:rowOff>
    </xdr:from>
    <xdr:ext cx="4713473" cy="2353235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B838FDA7-0EBA-4110-868E-EA68B180F7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9" t="24510" r="1240" b="27047"/>
        <a:stretch/>
      </xdr:blipFill>
      <xdr:spPr>
        <a:xfrm>
          <a:off x="2103066" y="118261280"/>
          <a:ext cx="4713473" cy="2353235"/>
        </a:xfrm>
        <a:prstGeom prst="rect">
          <a:avLst/>
        </a:prstGeom>
      </xdr:spPr>
    </xdr:pic>
    <xdr:clientData/>
  </xdr:oneCellAnchor>
  <xdr:oneCellAnchor>
    <xdr:from>
      <xdr:col>3</xdr:col>
      <xdr:colOff>33617</xdr:colOff>
      <xdr:row>595</xdr:row>
      <xdr:rowOff>78441</xdr:rowOff>
    </xdr:from>
    <xdr:ext cx="4719053" cy="3260911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E7F1E525-EABB-4036-9CFE-557689BD1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0067" y="114854691"/>
          <a:ext cx="4719053" cy="3260911"/>
        </a:xfrm>
        <a:prstGeom prst="rect">
          <a:avLst/>
        </a:prstGeom>
      </xdr:spPr>
    </xdr:pic>
    <xdr:clientData/>
  </xdr:one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440206</xdr:colOff>
      <xdr:row>3</xdr:row>
      <xdr:rowOff>44820</xdr:rowOff>
    </xdr:from>
    <xdr:to>
      <xdr:col>3</xdr:col>
      <xdr:colOff>1855179</xdr:colOff>
      <xdr:row>29</xdr:row>
      <xdr:rowOff>131820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4647" y="1658467"/>
          <a:ext cx="1414973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493061</xdr:colOff>
      <xdr:row>33</xdr:row>
      <xdr:rowOff>56029</xdr:rowOff>
    </xdr:from>
    <xdr:to>
      <xdr:col>3</xdr:col>
      <xdr:colOff>1652676</xdr:colOff>
      <xdr:row>59</xdr:row>
      <xdr:rowOff>143029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2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2385" y="6600264"/>
          <a:ext cx="1159615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493060</xdr:colOff>
      <xdr:row>63</xdr:row>
      <xdr:rowOff>67231</xdr:rowOff>
    </xdr:from>
    <xdr:to>
      <xdr:col>3</xdr:col>
      <xdr:colOff>1661119</xdr:colOff>
      <xdr:row>89</xdr:row>
      <xdr:rowOff>154231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A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01" y="11967878"/>
          <a:ext cx="1168059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481853</xdr:colOff>
      <xdr:row>93</xdr:row>
      <xdr:rowOff>67233</xdr:rowOff>
    </xdr:from>
    <xdr:to>
      <xdr:col>3</xdr:col>
      <xdr:colOff>1665247</xdr:colOff>
      <xdr:row>119</xdr:row>
      <xdr:rowOff>154233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2A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6294" y="17111380"/>
          <a:ext cx="1183394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2353234</xdr:colOff>
      <xdr:row>3</xdr:row>
      <xdr:rowOff>112060</xdr:rowOff>
    </xdr:from>
    <xdr:to>
      <xdr:col>3</xdr:col>
      <xdr:colOff>4369234</xdr:colOff>
      <xdr:row>30</xdr:row>
      <xdr:rowOff>8560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2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2558" y="1322295"/>
          <a:ext cx="2016000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2342028</xdr:colOff>
      <xdr:row>33</xdr:row>
      <xdr:rowOff>100853</xdr:rowOff>
    </xdr:from>
    <xdr:to>
      <xdr:col>3</xdr:col>
      <xdr:colOff>4358028</xdr:colOff>
      <xdr:row>59</xdr:row>
      <xdr:rowOff>187853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2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01352" y="6645088"/>
          <a:ext cx="2016000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2386851</xdr:colOff>
      <xdr:row>63</xdr:row>
      <xdr:rowOff>134471</xdr:rowOff>
    </xdr:from>
    <xdr:to>
      <xdr:col>3</xdr:col>
      <xdr:colOff>4402851</xdr:colOff>
      <xdr:row>90</xdr:row>
      <xdr:rowOff>30971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2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6175" y="12012706"/>
          <a:ext cx="2016000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2364440</xdr:colOff>
      <xdr:row>93</xdr:row>
      <xdr:rowOff>112059</xdr:rowOff>
    </xdr:from>
    <xdr:to>
      <xdr:col>3</xdr:col>
      <xdr:colOff>4380440</xdr:colOff>
      <xdr:row>120</xdr:row>
      <xdr:rowOff>8559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2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64" y="17324294"/>
          <a:ext cx="2016000" cy="5040000"/>
        </a:xfrm>
        <a:prstGeom prst="rect">
          <a:avLst/>
        </a:prstGeom>
      </xdr:spPr>
    </xdr:pic>
    <xdr:clientData/>
  </xdr:twoCellAnchor>
  <xdr:oneCellAnchor>
    <xdr:from>
      <xdr:col>4</xdr:col>
      <xdr:colOff>47625</xdr:colOff>
      <xdr:row>12</xdr:row>
      <xdr:rowOff>66675</xdr:rowOff>
    </xdr:from>
    <xdr:ext cx="1953000" cy="2011786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2A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42</xdr:row>
      <xdr:rowOff>66675</xdr:rowOff>
    </xdr:from>
    <xdr:ext cx="1953000" cy="2011786"/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2A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72</xdr:row>
      <xdr:rowOff>66675</xdr:rowOff>
    </xdr:from>
    <xdr:ext cx="1953000" cy="2011786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2A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102</xdr:row>
      <xdr:rowOff>66675</xdr:rowOff>
    </xdr:from>
    <xdr:ext cx="1953000" cy="2011786"/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2A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6" name="Стрелка: пятиугольник 15">
          <a:hlinkClick xmlns:r="http://schemas.openxmlformats.org/officeDocument/2006/relationships" r:id="rId10"/>
          <a:extLst>
            <a:ext uri="{FF2B5EF4-FFF2-40B4-BE49-F238E27FC236}">
              <a16:creationId xmlns="" xmlns:a16="http://schemas.microsoft.com/office/drawing/2014/main" id="{EFC0BFF5-91EF-4EB6-8888-9BBDA6E8C4C7}"/>
            </a:ext>
          </a:extLst>
        </xdr:cNvPr>
        <xdr:cNvSpPr/>
      </xdr:nvSpPr>
      <xdr:spPr>
        <a:xfrm flipH="1">
          <a:off x="17726021" y="38101"/>
          <a:ext cx="1981203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481853</xdr:colOff>
      <xdr:row>6</xdr:row>
      <xdr:rowOff>100852</xdr:rowOff>
    </xdr:from>
    <xdr:to>
      <xdr:col>3</xdr:col>
      <xdr:colOff>1680882</xdr:colOff>
      <xdr:row>26</xdr:row>
      <xdr:rowOff>102323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222"/>
        <a:stretch/>
      </xdr:blipFill>
      <xdr:spPr>
        <a:xfrm>
          <a:off x="2779059" y="2285999"/>
          <a:ext cx="1199029" cy="3811471"/>
        </a:xfrm>
        <a:prstGeom prst="rect">
          <a:avLst/>
        </a:prstGeom>
      </xdr:spPr>
    </xdr:pic>
    <xdr:clientData/>
  </xdr:twoCellAnchor>
  <xdr:twoCellAnchor editAs="oneCell">
    <xdr:from>
      <xdr:col>3</xdr:col>
      <xdr:colOff>582704</xdr:colOff>
      <xdr:row>66</xdr:row>
      <xdr:rowOff>168088</xdr:rowOff>
    </xdr:from>
    <xdr:to>
      <xdr:col>3</xdr:col>
      <xdr:colOff>1613645</xdr:colOff>
      <xdr:row>87</xdr:row>
      <xdr:rowOff>37024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2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9910" y="13402235"/>
          <a:ext cx="1030941" cy="3869436"/>
        </a:xfrm>
        <a:prstGeom prst="rect">
          <a:avLst/>
        </a:prstGeom>
      </xdr:spPr>
    </xdr:pic>
    <xdr:clientData/>
  </xdr:twoCellAnchor>
  <xdr:twoCellAnchor editAs="oneCell">
    <xdr:from>
      <xdr:col>3</xdr:col>
      <xdr:colOff>1938618</xdr:colOff>
      <xdr:row>6</xdr:row>
      <xdr:rowOff>100855</xdr:rowOff>
    </xdr:from>
    <xdr:to>
      <xdr:col>3</xdr:col>
      <xdr:colOff>4691085</xdr:colOff>
      <xdr:row>26</xdr:row>
      <xdr:rowOff>134471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B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97942" y="1882590"/>
          <a:ext cx="2752467" cy="3843616"/>
        </a:xfrm>
        <a:prstGeom prst="rect">
          <a:avLst/>
        </a:prstGeom>
      </xdr:spPr>
    </xdr:pic>
    <xdr:clientData/>
  </xdr:twoCellAnchor>
  <xdr:twoCellAnchor editAs="oneCell">
    <xdr:from>
      <xdr:col>3</xdr:col>
      <xdr:colOff>1736914</xdr:colOff>
      <xdr:row>66</xdr:row>
      <xdr:rowOff>156882</xdr:rowOff>
    </xdr:from>
    <xdr:to>
      <xdr:col>3</xdr:col>
      <xdr:colOff>4612823</xdr:colOff>
      <xdr:row>87</xdr:row>
      <xdr:rowOff>156883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2B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96238" y="12606617"/>
          <a:ext cx="2875909" cy="4000501"/>
        </a:xfrm>
        <a:prstGeom prst="rect">
          <a:avLst/>
        </a:prstGeom>
      </xdr:spPr>
    </xdr:pic>
    <xdr:clientData/>
  </xdr:twoCellAnchor>
  <xdr:oneCellAnchor>
    <xdr:from>
      <xdr:col>3</xdr:col>
      <xdr:colOff>1736914</xdr:colOff>
      <xdr:row>96</xdr:row>
      <xdr:rowOff>78440</xdr:rowOff>
    </xdr:from>
    <xdr:ext cx="2873508" cy="4000501"/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2B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96238" y="17862175"/>
          <a:ext cx="2873508" cy="4000501"/>
        </a:xfrm>
        <a:prstGeom prst="rect">
          <a:avLst/>
        </a:prstGeom>
      </xdr:spPr>
    </xdr:pic>
    <xdr:clientData/>
  </xdr:oneCellAnchor>
  <xdr:oneCellAnchor>
    <xdr:from>
      <xdr:col>3</xdr:col>
      <xdr:colOff>481853</xdr:colOff>
      <xdr:row>36</xdr:row>
      <xdr:rowOff>100852</xdr:rowOff>
    </xdr:from>
    <xdr:ext cx="1199029" cy="3811471"/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2B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222"/>
        <a:stretch/>
      </xdr:blipFill>
      <xdr:spPr>
        <a:xfrm>
          <a:off x="2779059" y="2285999"/>
          <a:ext cx="1199029" cy="3811471"/>
        </a:xfrm>
        <a:prstGeom prst="rect">
          <a:avLst/>
        </a:prstGeom>
      </xdr:spPr>
    </xdr:pic>
    <xdr:clientData/>
  </xdr:oneCellAnchor>
  <xdr:oneCellAnchor>
    <xdr:from>
      <xdr:col>3</xdr:col>
      <xdr:colOff>582704</xdr:colOff>
      <xdr:row>96</xdr:row>
      <xdr:rowOff>168088</xdr:rowOff>
    </xdr:from>
    <xdr:ext cx="1030941" cy="3869436"/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2B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9910" y="13402235"/>
          <a:ext cx="1030941" cy="3869436"/>
        </a:xfrm>
        <a:prstGeom prst="rect">
          <a:avLst/>
        </a:prstGeom>
      </xdr:spPr>
    </xdr:pic>
    <xdr:clientData/>
  </xdr:oneCellAnchor>
  <xdr:oneCellAnchor>
    <xdr:from>
      <xdr:col>3</xdr:col>
      <xdr:colOff>1938618</xdr:colOff>
      <xdr:row>36</xdr:row>
      <xdr:rowOff>100855</xdr:rowOff>
    </xdr:from>
    <xdr:ext cx="2752467" cy="3843616"/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2B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97942" y="7216590"/>
          <a:ext cx="2752467" cy="384361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14</xdr:row>
      <xdr:rowOff>168812</xdr:rowOff>
    </xdr:from>
    <xdr:ext cx="1914037" cy="1157325"/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2B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093547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44</xdr:row>
      <xdr:rowOff>168812</xdr:rowOff>
    </xdr:from>
    <xdr:ext cx="1914037" cy="1157325"/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2B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093547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74</xdr:row>
      <xdr:rowOff>168812</xdr:rowOff>
    </xdr:from>
    <xdr:ext cx="1914037" cy="1157325"/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2B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093547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104</xdr:row>
      <xdr:rowOff>168812</xdr:rowOff>
    </xdr:from>
    <xdr:ext cx="1914037" cy="1157325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2B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093547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28576</xdr:rowOff>
    </xdr:from>
    <xdr:to>
      <xdr:col>12</xdr:col>
      <xdr:colOff>0</xdr:colOff>
      <xdr:row>0</xdr:row>
      <xdr:rowOff>390525</xdr:rowOff>
    </xdr:to>
    <xdr:sp macro="" textlink="">
      <xdr:nvSpPr>
        <xdr:cNvPr id="18" name="Стрелка: пятиугольник 17">
          <a:hlinkClick xmlns:r="http://schemas.openxmlformats.org/officeDocument/2006/relationships" r:id="rId6"/>
          <a:extLst>
            <a:ext uri="{FF2B5EF4-FFF2-40B4-BE49-F238E27FC236}">
              <a16:creationId xmlns="" xmlns:a16="http://schemas.microsoft.com/office/drawing/2014/main" id="{0642BD8D-9C49-4690-8859-8ED651BB03EB}"/>
            </a:ext>
          </a:extLst>
        </xdr:cNvPr>
        <xdr:cNvSpPr/>
      </xdr:nvSpPr>
      <xdr:spPr>
        <a:xfrm flipH="1">
          <a:off x="17478371" y="28576"/>
          <a:ext cx="2000253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889339</xdr:colOff>
      <xdr:row>5</xdr:row>
      <xdr:rowOff>86592</xdr:rowOff>
    </xdr:from>
    <xdr:to>
      <xdr:col>3</xdr:col>
      <xdr:colOff>1665194</xdr:colOff>
      <xdr:row>28</xdr:row>
      <xdr:rowOff>25092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8663" y="1677827"/>
          <a:ext cx="775855" cy="4320000"/>
        </a:xfrm>
        <a:prstGeom prst="rect">
          <a:avLst/>
        </a:prstGeom>
      </xdr:spPr>
    </xdr:pic>
    <xdr:clientData/>
  </xdr:twoCellAnchor>
  <xdr:oneCellAnchor>
    <xdr:from>
      <xdr:col>3</xdr:col>
      <xdr:colOff>785432</xdr:colOff>
      <xdr:row>67</xdr:row>
      <xdr:rowOff>103909</xdr:rowOff>
    </xdr:from>
    <xdr:ext cx="1004455" cy="4320000"/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2C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4756" y="12744144"/>
          <a:ext cx="1004455" cy="4320000"/>
        </a:xfrm>
        <a:prstGeom prst="rect">
          <a:avLst/>
        </a:prstGeom>
      </xdr:spPr>
    </xdr:pic>
    <xdr:clientData/>
  </xdr:oneCellAnchor>
  <xdr:twoCellAnchor editAs="oneCell">
    <xdr:from>
      <xdr:col>3</xdr:col>
      <xdr:colOff>923977</xdr:colOff>
      <xdr:row>129</xdr:row>
      <xdr:rowOff>100851</xdr:rowOff>
    </xdr:from>
    <xdr:to>
      <xdr:col>3</xdr:col>
      <xdr:colOff>1705588</xdr:colOff>
      <xdr:row>154</xdr:row>
      <xdr:rowOff>18351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2C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3301" y="23913351"/>
          <a:ext cx="781611" cy="46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872024</xdr:colOff>
      <xdr:row>191</xdr:row>
      <xdr:rowOff>107983</xdr:rowOff>
    </xdr:from>
    <xdr:to>
      <xdr:col>3</xdr:col>
      <xdr:colOff>1734214</xdr:colOff>
      <xdr:row>216</xdr:row>
      <xdr:rowOff>25483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2C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1348" y="34969483"/>
          <a:ext cx="862190" cy="46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923980</xdr:colOff>
      <xdr:row>315</xdr:row>
      <xdr:rowOff>147715</xdr:rowOff>
    </xdr:from>
    <xdr:to>
      <xdr:col>3</xdr:col>
      <xdr:colOff>1687616</xdr:colOff>
      <xdr:row>342</xdr:row>
      <xdr:rowOff>44215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2C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3304" y="57230480"/>
          <a:ext cx="763636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923977</xdr:colOff>
      <xdr:row>377</xdr:row>
      <xdr:rowOff>134469</xdr:rowOff>
    </xdr:from>
    <xdr:to>
      <xdr:col>3</xdr:col>
      <xdr:colOff>1644225</xdr:colOff>
      <xdr:row>404</xdr:row>
      <xdr:rowOff>30969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2C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3301" y="68266234"/>
          <a:ext cx="720248" cy="5040000"/>
        </a:xfrm>
        <a:prstGeom prst="rect">
          <a:avLst/>
        </a:prstGeom>
      </xdr:spPr>
    </xdr:pic>
    <xdr:clientData/>
  </xdr:twoCellAnchor>
  <xdr:oneCellAnchor>
    <xdr:from>
      <xdr:col>3</xdr:col>
      <xdr:colOff>872025</xdr:colOff>
      <xdr:row>253</xdr:row>
      <xdr:rowOff>151788</xdr:rowOff>
    </xdr:from>
    <xdr:ext cx="789669" cy="5040000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2C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1349" y="46185553"/>
          <a:ext cx="789669" cy="5040000"/>
        </a:xfrm>
        <a:prstGeom prst="rect">
          <a:avLst/>
        </a:prstGeom>
      </xdr:spPr>
    </xdr:pic>
    <xdr:clientData/>
  </xdr:oneCellAnchor>
  <xdr:twoCellAnchor editAs="oneCell">
    <xdr:from>
      <xdr:col>3</xdr:col>
      <xdr:colOff>2454089</xdr:colOff>
      <xdr:row>5</xdr:row>
      <xdr:rowOff>156882</xdr:rowOff>
    </xdr:from>
    <xdr:to>
      <xdr:col>3</xdr:col>
      <xdr:colOff>4058429</xdr:colOff>
      <xdr:row>30</xdr:row>
      <xdr:rowOff>74382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2C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3413" y="1748117"/>
          <a:ext cx="1604340" cy="46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2436000</xdr:colOff>
      <xdr:row>67</xdr:row>
      <xdr:rowOff>56030</xdr:rowOff>
    </xdr:from>
    <xdr:to>
      <xdr:col>3</xdr:col>
      <xdr:colOff>3979178</xdr:colOff>
      <xdr:row>91</xdr:row>
      <xdr:rowOff>164030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2C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95324" y="12696265"/>
          <a:ext cx="1543178" cy="46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2675647</xdr:colOff>
      <xdr:row>129</xdr:row>
      <xdr:rowOff>145676</xdr:rowOff>
    </xdr:from>
    <xdr:to>
      <xdr:col>3</xdr:col>
      <xdr:colOff>3935647</xdr:colOff>
      <xdr:row>155</xdr:row>
      <xdr:rowOff>11205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2C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34971" y="23958176"/>
          <a:ext cx="1260000" cy="4818529"/>
        </a:xfrm>
        <a:prstGeom prst="rect">
          <a:avLst/>
        </a:prstGeom>
      </xdr:spPr>
    </xdr:pic>
    <xdr:clientData/>
  </xdr:twoCellAnchor>
  <xdr:twoCellAnchor editAs="oneCell">
    <xdr:from>
      <xdr:col>3</xdr:col>
      <xdr:colOff>2691174</xdr:colOff>
      <xdr:row>191</xdr:row>
      <xdr:rowOff>56029</xdr:rowOff>
    </xdr:from>
    <xdr:to>
      <xdr:col>3</xdr:col>
      <xdr:colOff>3951174</xdr:colOff>
      <xdr:row>217</xdr:row>
      <xdr:rowOff>100853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2C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0498" y="34917529"/>
          <a:ext cx="1260000" cy="4997824"/>
        </a:xfrm>
        <a:prstGeom prst="rect">
          <a:avLst/>
        </a:prstGeom>
      </xdr:spPr>
    </xdr:pic>
    <xdr:clientData/>
  </xdr:twoCellAnchor>
  <xdr:oneCellAnchor>
    <xdr:from>
      <xdr:col>3</xdr:col>
      <xdr:colOff>889339</xdr:colOff>
      <xdr:row>36</xdr:row>
      <xdr:rowOff>86592</xdr:rowOff>
    </xdr:from>
    <xdr:ext cx="775855" cy="4320000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2C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8663" y="1677827"/>
          <a:ext cx="775855" cy="4320000"/>
        </a:xfrm>
        <a:prstGeom prst="rect">
          <a:avLst/>
        </a:prstGeom>
      </xdr:spPr>
    </xdr:pic>
    <xdr:clientData/>
  </xdr:oneCellAnchor>
  <xdr:oneCellAnchor>
    <xdr:from>
      <xdr:col>3</xdr:col>
      <xdr:colOff>2454089</xdr:colOff>
      <xdr:row>36</xdr:row>
      <xdr:rowOff>156882</xdr:rowOff>
    </xdr:from>
    <xdr:ext cx="1604340" cy="4680000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2C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3413" y="1748117"/>
          <a:ext cx="1604340" cy="4680000"/>
        </a:xfrm>
        <a:prstGeom prst="rect">
          <a:avLst/>
        </a:prstGeom>
      </xdr:spPr>
    </xdr:pic>
    <xdr:clientData/>
  </xdr:oneCellAnchor>
  <xdr:oneCellAnchor>
    <xdr:from>
      <xdr:col>3</xdr:col>
      <xdr:colOff>785432</xdr:colOff>
      <xdr:row>98</xdr:row>
      <xdr:rowOff>103909</xdr:rowOff>
    </xdr:from>
    <xdr:ext cx="1004455" cy="4320000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2C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4756" y="12744144"/>
          <a:ext cx="1004455" cy="4320000"/>
        </a:xfrm>
        <a:prstGeom prst="rect">
          <a:avLst/>
        </a:prstGeom>
      </xdr:spPr>
    </xdr:pic>
    <xdr:clientData/>
  </xdr:oneCellAnchor>
  <xdr:oneCellAnchor>
    <xdr:from>
      <xdr:col>3</xdr:col>
      <xdr:colOff>2436000</xdr:colOff>
      <xdr:row>98</xdr:row>
      <xdr:rowOff>56030</xdr:rowOff>
    </xdr:from>
    <xdr:ext cx="1543178" cy="4680000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2C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95324" y="12696265"/>
          <a:ext cx="1543178" cy="4680000"/>
        </a:xfrm>
        <a:prstGeom prst="rect">
          <a:avLst/>
        </a:prstGeom>
      </xdr:spPr>
    </xdr:pic>
    <xdr:clientData/>
  </xdr:oneCellAnchor>
  <xdr:oneCellAnchor>
    <xdr:from>
      <xdr:col>3</xdr:col>
      <xdr:colOff>923977</xdr:colOff>
      <xdr:row>160</xdr:row>
      <xdr:rowOff>100851</xdr:rowOff>
    </xdr:from>
    <xdr:ext cx="781611" cy="4680000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2C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3301" y="23913351"/>
          <a:ext cx="781611" cy="4680000"/>
        </a:xfrm>
        <a:prstGeom prst="rect">
          <a:avLst/>
        </a:prstGeom>
      </xdr:spPr>
    </xdr:pic>
    <xdr:clientData/>
  </xdr:oneCellAnchor>
  <xdr:oneCellAnchor>
    <xdr:from>
      <xdr:col>3</xdr:col>
      <xdr:colOff>2675647</xdr:colOff>
      <xdr:row>160</xdr:row>
      <xdr:rowOff>145676</xdr:rowOff>
    </xdr:from>
    <xdr:ext cx="1260000" cy="4818529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2C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34971" y="23958176"/>
          <a:ext cx="1260000" cy="4818529"/>
        </a:xfrm>
        <a:prstGeom prst="rect">
          <a:avLst/>
        </a:prstGeom>
      </xdr:spPr>
    </xdr:pic>
    <xdr:clientData/>
  </xdr:oneCellAnchor>
  <xdr:oneCellAnchor>
    <xdr:from>
      <xdr:col>3</xdr:col>
      <xdr:colOff>872024</xdr:colOff>
      <xdr:row>222</xdr:row>
      <xdr:rowOff>107983</xdr:rowOff>
    </xdr:from>
    <xdr:ext cx="862190" cy="4680000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2C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1348" y="34969483"/>
          <a:ext cx="862190" cy="4680000"/>
        </a:xfrm>
        <a:prstGeom prst="rect">
          <a:avLst/>
        </a:prstGeom>
      </xdr:spPr>
    </xdr:pic>
    <xdr:clientData/>
  </xdr:oneCellAnchor>
  <xdr:oneCellAnchor>
    <xdr:from>
      <xdr:col>3</xdr:col>
      <xdr:colOff>2691174</xdr:colOff>
      <xdr:row>222</xdr:row>
      <xdr:rowOff>56029</xdr:rowOff>
    </xdr:from>
    <xdr:ext cx="1260000" cy="4997824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2C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0498" y="34917529"/>
          <a:ext cx="1260000" cy="4997824"/>
        </a:xfrm>
        <a:prstGeom prst="rect">
          <a:avLst/>
        </a:prstGeom>
      </xdr:spPr>
    </xdr:pic>
    <xdr:clientData/>
  </xdr:oneCellAnchor>
  <xdr:twoCellAnchor editAs="oneCell">
    <xdr:from>
      <xdr:col>3</xdr:col>
      <xdr:colOff>2633382</xdr:colOff>
      <xdr:row>253</xdr:row>
      <xdr:rowOff>190499</xdr:rowOff>
    </xdr:from>
    <xdr:to>
      <xdr:col>3</xdr:col>
      <xdr:colOff>3809382</xdr:colOff>
      <xdr:row>280</xdr:row>
      <xdr:rowOff>86999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2C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2706" y="46224264"/>
          <a:ext cx="1176000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2738558</xdr:colOff>
      <xdr:row>315</xdr:row>
      <xdr:rowOff>127586</xdr:rowOff>
    </xdr:from>
    <xdr:to>
      <xdr:col>3</xdr:col>
      <xdr:colOff>3914558</xdr:colOff>
      <xdr:row>342</xdr:row>
      <xdr:rowOff>24086</xdr:rowOff>
    </xdr:to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2C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7882" y="57210351"/>
          <a:ext cx="1176000" cy="5040000"/>
        </a:xfrm>
        <a:prstGeom prst="rect">
          <a:avLst/>
        </a:prstGeom>
      </xdr:spPr>
    </xdr:pic>
    <xdr:clientData/>
  </xdr:twoCellAnchor>
  <xdr:oneCellAnchor>
    <xdr:from>
      <xdr:col>3</xdr:col>
      <xdr:colOff>872025</xdr:colOff>
      <xdr:row>284</xdr:row>
      <xdr:rowOff>151788</xdr:rowOff>
    </xdr:from>
    <xdr:ext cx="789669" cy="5040000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2C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1349" y="46185553"/>
          <a:ext cx="789669" cy="5040000"/>
        </a:xfrm>
        <a:prstGeom prst="rect">
          <a:avLst/>
        </a:prstGeom>
      </xdr:spPr>
    </xdr:pic>
    <xdr:clientData/>
  </xdr:oneCellAnchor>
  <xdr:oneCellAnchor>
    <xdr:from>
      <xdr:col>3</xdr:col>
      <xdr:colOff>2633382</xdr:colOff>
      <xdr:row>284</xdr:row>
      <xdr:rowOff>190499</xdr:rowOff>
    </xdr:from>
    <xdr:ext cx="1176000" cy="5040000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2C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2706" y="46224264"/>
          <a:ext cx="1176000" cy="5040000"/>
        </a:xfrm>
        <a:prstGeom prst="rect">
          <a:avLst/>
        </a:prstGeom>
      </xdr:spPr>
    </xdr:pic>
    <xdr:clientData/>
  </xdr:oneCellAnchor>
  <xdr:oneCellAnchor>
    <xdr:from>
      <xdr:col>3</xdr:col>
      <xdr:colOff>923980</xdr:colOff>
      <xdr:row>346</xdr:row>
      <xdr:rowOff>147715</xdr:rowOff>
    </xdr:from>
    <xdr:ext cx="763636" cy="5040000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2C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3304" y="57230480"/>
          <a:ext cx="763636" cy="5040000"/>
        </a:xfrm>
        <a:prstGeom prst="rect">
          <a:avLst/>
        </a:prstGeom>
      </xdr:spPr>
    </xdr:pic>
    <xdr:clientData/>
  </xdr:oneCellAnchor>
  <xdr:oneCellAnchor>
    <xdr:from>
      <xdr:col>3</xdr:col>
      <xdr:colOff>2738558</xdr:colOff>
      <xdr:row>346</xdr:row>
      <xdr:rowOff>127586</xdr:rowOff>
    </xdr:from>
    <xdr:ext cx="1176000" cy="5040000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2C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7882" y="57210351"/>
          <a:ext cx="1176000" cy="5040000"/>
        </a:xfrm>
        <a:prstGeom prst="rect">
          <a:avLst/>
        </a:prstGeom>
      </xdr:spPr>
    </xdr:pic>
    <xdr:clientData/>
  </xdr:oneCellAnchor>
  <xdr:twoCellAnchor editAs="oneCell">
    <xdr:from>
      <xdr:col>3</xdr:col>
      <xdr:colOff>2745441</xdr:colOff>
      <xdr:row>377</xdr:row>
      <xdr:rowOff>179295</xdr:rowOff>
    </xdr:from>
    <xdr:to>
      <xdr:col>3</xdr:col>
      <xdr:colOff>3921441</xdr:colOff>
      <xdr:row>404</xdr:row>
      <xdr:rowOff>75795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2C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4765" y="68311060"/>
          <a:ext cx="1176000" cy="5040000"/>
        </a:xfrm>
        <a:prstGeom prst="rect">
          <a:avLst/>
        </a:prstGeom>
      </xdr:spPr>
    </xdr:pic>
    <xdr:clientData/>
  </xdr:twoCellAnchor>
  <xdr:oneCellAnchor>
    <xdr:from>
      <xdr:col>4</xdr:col>
      <xdr:colOff>47625</xdr:colOff>
      <xdr:row>12</xdr:row>
      <xdr:rowOff>66675</xdr:rowOff>
    </xdr:from>
    <xdr:ext cx="1953000" cy="2011786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2C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11248154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43</xdr:row>
      <xdr:rowOff>66675</xdr:rowOff>
    </xdr:from>
    <xdr:ext cx="1953000" cy="2011786"/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2C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74</xdr:row>
      <xdr:rowOff>66675</xdr:rowOff>
    </xdr:from>
    <xdr:ext cx="1953000" cy="2011786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2C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105</xdr:row>
      <xdr:rowOff>66675</xdr:rowOff>
    </xdr:from>
    <xdr:ext cx="1953000" cy="2011786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2C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137</xdr:row>
      <xdr:rowOff>66675</xdr:rowOff>
    </xdr:from>
    <xdr:ext cx="1953000" cy="2011786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2C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19984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168</xdr:row>
      <xdr:rowOff>66675</xdr:rowOff>
    </xdr:from>
    <xdr:ext cx="1953000" cy="2011786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2C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60135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199</xdr:row>
      <xdr:rowOff>66675</xdr:rowOff>
    </xdr:from>
    <xdr:ext cx="1953000" cy="2011786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2C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60135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230</xdr:row>
      <xdr:rowOff>66675</xdr:rowOff>
    </xdr:from>
    <xdr:ext cx="1953000" cy="2011786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2C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60135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262</xdr:row>
      <xdr:rowOff>66675</xdr:rowOff>
    </xdr:from>
    <xdr:ext cx="1953000" cy="2011786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2C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31585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293</xdr:row>
      <xdr:rowOff>66675</xdr:rowOff>
    </xdr:from>
    <xdr:ext cx="1953000" cy="2011786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2C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91879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324</xdr:row>
      <xdr:rowOff>66675</xdr:rowOff>
    </xdr:from>
    <xdr:ext cx="1953000" cy="2011786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2C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91879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355</xdr:row>
      <xdr:rowOff>66675</xdr:rowOff>
    </xdr:from>
    <xdr:ext cx="1953000" cy="2011786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2C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91879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386</xdr:row>
      <xdr:rowOff>66675</xdr:rowOff>
    </xdr:from>
    <xdr:ext cx="1953000" cy="2011786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2C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9187918"/>
          <a:ext cx="2011786" cy="1953000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43" name="Стрелка: пятиугольник 42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A07145B3-DC8B-4BF2-BFDF-54DB7F9EE057}"/>
            </a:ext>
          </a:extLst>
        </xdr:cNvPr>
        <xdr:cNvSpPr/>
      </xdr:nvSpPr>
      <xdr:spPr>
        <a:xfrm flipH="1">
          <a:off x="17497421" y="38101"/>
          <a:ext cx="2009778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661148</xdr:colOff>
      <xdr:row>5</xdr:row>
      <xdr:rowOff>0</xdr:rowOff>
    </xdr:from>
    <xdr:to>
      <xdr:col>3</xdr:col>
      <xdr:colOff>1669148</xdr:colOff>
      <xdr:row>27</xdr:row>
      <xdr:rowOff>129000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2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0472" y="1591235"/>
          <a:ext cx="1008000" cy="43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795619</xdr:colOff>
      <xdr:row>67</xdr:row>
      <xdr:rowOff>44824</xdr:rowOff>
    </xdr:from>
    <xdr:to>
      <xdr:col>3</xdr:col>
      <xdr:colOff>1803619</xdr:colOff>
      <xdr:row>89</xdr:row>
      <xdr:rowOff>173824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2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4943" y="12685059"/>
          <a:ext cx="1008000" cy="43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728385</xdr:colOff>
      <xdr:row>130</xdr:row>
      <xdr:rowOff>44824</xdr:rowOff>
    </xdr:from>
    <xdr:to>
      <xdr:col>3</xdr:col>
      <xdr:colOff>1820385</xdr:colOff>
      <xdr:row>154</xdr:row>
      <xdr:rowOff>152824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2D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709" y="24047824"/>
          <a:ext cx="1092000" cy="46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728384</xdr:colOff>
      <xdr:row>191</xdr:row>
      <xdr:rowOff>100853</xdr:rowOff>
    </xdr:from>
    <xdr:to>
      <xdr:col>3</xdr:col>
      <xdr:colOff>1820384</xdr:colOff>
      <xdr:row>216</xdr:row>
      <xdr:rowOff>18353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2D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708" y="34962353"/>
          <a:ext cx="1092000" cy="46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705972</xdr:colOff>
      <xdr:row>253</xdr:row>
      <xdr:rowOff>168089</xdr:rowOff>
    </xdr:from>
    <xdr:to>
      <xdr:col>3</xdr:col>
      <xdr:colOff>1881972</xdr:colOff>
      <xdr:row>280</xdr:row>
      <xdr:rowOff>64589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2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5296" y="46201854"/>
          <a:ext cx="1176000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717178</xdr:colOff>
      <xdr:row>315</xdr:row>
      <xdr:rowOff>156881</xdr:rowOff>
    </xdr:from>
    <xdr:to>
      <xdr:col>3</xdr:col>
      <xdr:colOff>1893178</xdr:colOff>
      <xdr:row>342</xdr:row>
      <xdr:rowOff>53381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2D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2" y="57239646"/>
          <a:ext cx="1176000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728385</xdr:colOff>
      <xdr:row>377</xdr:row>
      <xdr:rowOff>168086</xdr:rowOff>
    </xdr:from>
    <xdr:to>
      <xdr:col>3</xdr:col>
      <xdr:colOff>1904385</xdr:colOff>
      <xdr:row>404</xdr:row>
      <xdr:rowOff>64586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2D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709" y="68299851"/>
          <a:ext cx="1176000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1860178</xdr:colOff>
      <xdr:row>4</xdr:row>
      <xdr:rowOff>22412</xdr:rowOff>
    </xdr:from>
    <xdr:to>
      <xdr:col>3</xdr:col>
      <xdr:colOff>4728884</xdr:colOff>
      <xdr:row>30</xdr:row>
      <xdr:rowOff>109412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2D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19502" y="1423147"/>
          <a:ext cx="2868706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1898119</xdr:colOff>
      <xdr:row>67</xdr:row>
      <xdr:rowOff>11204</xdr:rowOff>
    </xdr:from>
    <xdr:to>
      <xdr:col>3</xdr:col>
      <xdr:colOff>4676857</xdr:colOff>
      <xdr:row>91</xdr:row>
      <xdr:rowOff>119204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2D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57443" y="12651439"/>
          <a:ext cx="2778738" cy="46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2305852</xdr:colOff>
      <xdr:row>129</xdr:row>
      <xdr:rowOff>67235</xdr:rowOff>
    </xdr:from>
    <xdr:to>
      <xdr:col>3</xdr:col>
      <xdr:colOff>4624839</xdr:colOff>
      <xdr:row>155</xdr:row>
      <xdr:rowOff>154235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2D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65176" y="23879735"/>
          <a:ext cx="2318987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2265350</xdr:colOff>
      <xdr:row>191</xdr:row>
      <xdr:rowOff>44825</xdr:rowOff>
    </xdr:from>
    <xdr:to>
      <xdr:col>3</xdr:col>
      <xdr:colOff>4638972</xdr:colOff>
      <xdr:row>217</xdr:row>
      <xdr:rowOff>131825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2D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4674" y="34906325"/>
          <a:ext cx="2373622" cy="5040000"/>
        </a:xfrm>
        <a:prstGeom prst="rect">
          <a:avLst/>
        </a:prstGeom>
      </xdr:spPr>
    </xdr:pic>
    <xdr:clientData/>
  </xdr:twoCellAnchor>
  <xdr:oneCellAnchor>
    <xdr:from>
      <xdr:col>3</xdr:col>
      <xdr:colOff>661148</xdr:colOff>
      <xdr:row>36</xdr:row>
      <xdr:rowOff>0</xdr:rowOff>
    </xdr:from>
    <xdr:ext cx="1008000" cy="4320000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2D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0472" y="1591235"/>
          <a:ext cx="1008000" cy="4320000"/>
        </a:xfrm>
        <a:prstGeom prst="rect">
          <a:avLst/>
        </a:prstGeom>
      </xdr:spPr>
    </xdr:pic>
    <xdr:clientData/>
  </xdr:oneCellAnchor>
  <xdr:oneCellAnchor>
    <xdr:from>
      <xdr:col>3</xdr:col>
      <xdr:colOff>1860178</xdr:colOff>
      <xdr:row>35</xdr:row>
      <xdr:rowOff>22412</xdr:rowOff>
    </xdr:from>
    <xdr:ext cx="2868706" cy="5040000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2D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19502" y="1423147"/>
          <a:ext cx="2868706" cy="5040000"/>
        </a:xfrm>
        <a:prstGeom prst="rect">
          <a:avLst/>
        </a:prstGeom>
      </xdr:spPr>
    </xdr:pic>
    <xdr:clientData/>
  </xdr:oneCellAnchor>
  <xdr:oneCellAnchor>
    <xdr:from>
      <xdr:col>3</xdr:col>
      <xdr:colOff>795619</xdr:colOff>
      <xdr:row>98</xdr:row>
      <xdr:rowOff>44824</xdr:rowOff>
    </xdr:from>
    <xdr:ext cx="1008000" cy="4320000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2D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4943" y="12685059"/>
          <a:ext cx="1008000" cy="4320000"/>
        </a:xfrm>
        <a:prstGeom prst="rect">
          <a:avLst/>
        </a:prstGeom>
      </xdr:spPr>
    </xdr:pic>
    <xdr:clientData/>
  </xdr:oneCellAnchor>
  <xdr:oneCellAnchor>
    <xdr:from>
      <xdr:col>3</xdr:col>
      <xdr:colOff>1898119</xdr:colOff>
      <xdr:row>98</xdr:row>
      <xdr:rowOff>11204</xdr:rowOff>
    </xdr:from>
    <xdr:ext cx="2778738" cy="4680000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2D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57443" y="12651439"/>
          <a:ext cx="2778738" cy="4680000"/>
        </a:xfrm>
        <a:prstGeom prst="rect">
          <a:avLst/>
        </a:prstGeom>
      </xdr:spPr>
    </xdr:pic>
    <xdr:clientData/>
  </xdr:oneCellAnchor>
  <xdr:oneCellAnchor>
    <xdr:from>
      <xdr:col>3</xdr:col>
      <xdr:colOff>728385</xdr:colOff>
      <xdr:row>161</xdr:row>
      <xdr:rowOff>44824</xdr:rowOff>
    </xdr:from>
    <xdr:ext cx="1092000" cy="4680000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2D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709" y="24047824"/>
          <a:ext cx="1092000" cy="4680000"/>
        </a:xfrm>
        <a:prstGeom prst="rect">
          <a:avLst/>
        </a:prstGeom>
      </xdr:spPr>
    </xdr:pic>
    <xdr:clientData/>
  </xdr:oneCellAnchor>
  <xdr:oneCellAnchor>
    <xdr:from>
      <xdr:col>3</xdr:col>
      <xdr:colOff>2305852</xdr:colOff>
      <xdr:row>160</xdr:row>
      <xdr:rowOff>67235</xdr:rowOff>
    </xdr:from>
    <xdr:ext cx="2318987" cy="5040000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2D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65176" y="23879735"/>
          <a:ext cx="2318987" cy="5040000"/>
        </a:xfrm>
        <a:prstGeom prst="rect">
          <a:avLst/>
        </a:prstGeom>
      </xdr:spPr>
    </xdr:pic>
    <xdr:clientData/>
  </xdr:oneCellAnchor>
  <xdr:oneCellAnchor>
    <xdr:from>
      <xdr:col>3</xdr:col>
      <xdr:colOff>728384</xdr:colOff>
      <xdr:row>222</xdr:row>
      <xdr:rowOff>100853</xdr:rowOff>
    </xdr:from>
    <xdr:ext cx="1092000" cy="4680000"/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2D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708" y="34962353"/>
          <a:ext cx="1092000" cy="4680000"/>
        </a:xfrm>
        <a:prstGeom prst="rect">
          <a:avLst/>
        </a:prstGeom>
      </xdr:spPr>
    </xdr:pic>
    <xdr:clientData/>
  </xdr:oneCellAnchor>
  <xdr:oneCellAnchor>
    <xdr:from>
      <xdr:col>3</xdr:col>
      <xdr:colOff>2265350</xdr:colOff>
      <xdr:row>222</xdr:row>
      <xdr:rowOff>44825</xdr:rowOff>
    </xdr:from>
    <xdr:ext cx="2373622" cy="5040000"/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2D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4674" y="34906325"/>
          <a:ext cx="2373622" cy="5040000"/>
        </a:xfrm>
        <a:prstGeom prst="rect">
          <a:avLst/>
        </a:prstGeom>
      </xdr:spPr>
    </xdr:pic>
    <xdr:clientData/>
  </xdr:oneCellAnchor>
  <xdr:twoCellAnchor editAs="oneCell">
    <xdr:from>
      <xdr:col>3</xdr:col>
      <xdr:colOff>2420469</xdr:colOff>
      <xdr:row>254</xdr:row>
      <xdr:rowOff>33616</xdr:rowOff>
    </xdr:from>
    <xdr:to>
      <xdr:col>3</xdr:col>
      <xdr:colOff>4507876</xdr:colOff>
      <xdr:row>280</xdr:row>
      <xdr:rowOff>120616</xdr:rowOff>
    </xdr:to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2D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9793" y="46257881"/>
          <a:ext cx="2087407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2469618</xdr:colOff>
      <xdr:row>316</xdr:row>
      <xdr:rowOff>44823</xdr:rowOff>
    </xdr:from>
    <xdr:to>
      <xdr:col>3</xdr:col>
      <xdr:colOff>4485618</xdr:colOff>
      <xdr:row>342</xdr:row>
      <xdr:rowOff>131823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2D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8942" y="57318088"/>
          <a:ext cx="2016000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2462733</xdr:colOff>
      <xdr:row>377</xdr:row>
      <xdr:rowOff>172412</xdr:rowOff>
    </xdr:from>
    <xdr:to>
      <xdr:col>3</xdr:col>
      <xdr:colOff>4478733</xdr:colOff>
      <xdr:row>404</xdr:row>
      <xdr:rowOff>68912</xdr:rowOff>
    </xdr:to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2D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2057" y="68304177"/>
          <a:ext cx="2016000" cy="5040000"/>
        </a:xfrm>
        <a:prstGeom prst="rect">
          <a:avLst/>
        </a:prstGeom>
      </xdr:spPr>
    </xdr:pic>
    <xdr:clientData/>
  </xdr:twoCellAnchor>
  <xdr:oneCellAnchor>
    <xdr:from>
      <xdr:col>3</xdr:col>
      <xdr:colOff>705972</xdr:colOff>
      <xdr:row>284</xdr:row>
      <xdr:rowOff>168089</xdr:rowOff>
    </xdr:from>
    <xdr:ext cx="1176000" cy="5040000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2D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5296" y="46201854"/>
          <a:ext cx="1176000" cy="5040000"/>
        </a:xfrm>
        <a:prstGeom prst="rect">
          <a:avLst/>
        </a:prstGeom>
      </xdr:spPr>
    </xdr:pic>
    <xdr:clientData/>
  </xdr:oneCellAnchor>
  <xdr:oneCellAnchor>
    <xdr:from>
      <xdr:col>3</xdr:col>
      <xdr:colOff>2420469</xdr:colOff>
      <xdr:row>285</xdr:row>
      <xdr:rowOff>33616</xdr:rowOff>
    </xdr:from>
    <xdr:ext cx="2087407" cy="5040000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2D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9793" y="46257881"/>
          <a:ext cx="2087407" cy="5040000"/>
        </a:xfrm>
        <a:prstGeom prst="rect">
          <a:avLst/>
        </a:prstGeom>
      </xdr:spPr>
    </xdr:pic>
    <xdr:clientData/>
  </xdr:oneCellAnchor>
  <xdr:oneCellAnchor>
    <xdr:from>
      <xdr:col>3</xdr:col>
      <xdr:colOff>717178</xdr:colOff>
      <xdr:row>346</xdr:row>
      <xdr:rowOff>156881</xdr:rowOff>
    </xdr:from>
    <xdr:ext cx="1176000" cy="5040000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2D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2" y="57239646"/>
          <a:ext cx="1176000" cy="5040000"/>
        </a:xfrm>
        <a:prstGeom prst="rect">
          <a:avLst/>
        </a:prstGeom>
      </xdr:spPr>
    </xdr:pic>
    <xdr:clientData/>
  </xdr:oneCellAnchor>
  <xdr:oneCellAnchor>
    <xdr:from>
      <xdr:col>3</xdr:col>
      <xdr:colOff>2469618</xdr:colOff>
      <xdr:row>347</xdr:row>
      <xdr:rowOff>44823</xdr:rowOff>
    </xdr:from>
    <xdr:ext cx="2016000" cy="5040000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2D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8942" y="57318088"/>
          <a:ext cx="2016000" cy="5040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12</xdr:row>
      <xdr:rowOff>66675</xdr:rowOff>
    </xdr:from>
    <xdr:ext cx="1953000" cy="2011786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2D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720479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43</xdr:row>
      <xdr:rowOff>66675</xdr:rowOff>
    </xdr:from>
    <xdr:ext cx="1953000" cy="2011786"/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2D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74</xdr:row>
      <xdr:rowOff>66675</xdr:rowOff>
    </xdr:from>
    <xdr:ext cx="1953000" cy="2011786"/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2D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105</xdr:row>
      <xdr:rowOff>66675</xdr:rowOff>
    </xdr:from>
    <xdr:ext cx="1953000" cy="2011786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2D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839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137</xdr:row>
      <xdr:rowOff>66675</xdr:rowOff>
    </xdr:from>
    <xdr:ext cx="1953000" cy="2011786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2D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1998426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168</xdr:row>
      <xdr:rowOff>66675</xdr:rowOff>
    </xdr:from>
    <xdr:ext cx="1953000" cy="2011786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2D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60135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199</xdr:row>
      <xdr:rowOff>66675</xdr:rowOff>
    </xdr:from>
    <xdr:ext cx="1953000" cy="2011786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2D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60135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230</xdr:row>
      <xdr:rowOff>66675</xdr:rowOff>
    </xdr:from>
    <xdr:ext cx="1953000" cy="2011786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2D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260135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262</xdr:row>
      <xdr:rowOff>66675</xdr:rowOff>
    </xdr:from>
    <xdr:ext cx="1953000" cy="2011786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2D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3158593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293</xdr:row>
      <xdr:rowOff>66675</xdr:rowOff>
    </xdr:from>
    <xdr:ext cx="1953000" cy="2011786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2D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91879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324</xdr:row>
      <xdr:rowOff>66675</xdr:rowOff>
    </xdr:from>
    <xdr:ext cx="1953000" cy="2011786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2D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91879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355</xdr:row>
      <xdr:rowOff>66675</xdr:rowOff>
    </xdr:from>
    <xdr:ext cx="1953000" cy="2011786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2D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9187918"/>
          <a:ext cx="2011786" cy="1953000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386</xdr:row>
      <xdr:rowOff>66675</xdr:rowOff>
    </xdr:from>
    <xdr:ext cx="1953000" cy="2011786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2D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6561907" y="49187918"/>
          <a:ext cx="2011786" cy="1953000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28576</xdr:rowOff>
    </xdr:from>
    <xdr:to>
      <xdr:col>12</xdr:col>
      <xdr:colOff>0</xdr:colOff>
      <xdr:row>0</xdr:row>
      <xdr:rowOff>390525</xdr:rowOff>
    </xdr:to>
    <xdr:sp macro="" textlink="">
      <xdr:nvSpPr>
        <xdr:cNvPr id="45" name="Стрелка: пятиугольник 44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2594DAB1-71E4-492E-A4D8-C0C7FE19177C}"/>
            </a:ext>
          </a:extLst>
        </xdr:cNvPr>
        <xdr:cNvSpPr/>
      </xdr:nvSpPr>
      <xdr:spPr>
        <a:xfrm flipH="1">
          <a:off x="17440271" y="28576"/>
          <a:ext cx="2000253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2062248</xdr:colOff>
      <xdr:row>13</xdr:row>
      <xdr:rowOff>78449</xdr:rowOff>
    </xdr:from>
    <xdr:to>
      <xdr:col>3</xdr:col>
      <xdr:colOff>4717676</xdr:colOff>
      <xdr:row>29</xdr:row>
      <xdr:rowOff>95250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2E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38698" y="3097874"/>
          <a:ext cx="2655428" cy="3064801"/>
        </a:xfrm>
        <a:prstGeom prst="rect">
          <a:avLst/>
        </a:prstGeom>
      </xdr:spPr>
    </xdr:pic>
    <xdr:clientData/>
  </xdr:twoCellAnchor>
  <xdr:twoCellAnchor editAs="oneCell">
    <xdr:from>
      <xdr:col>3</xdr:col>
      <xdr:colOff>291353</xdr:colOff>
      <xdr:row>149</xdr:row>
      <xdr:rowOff>137436</xdr:rowOff>
    </xdr:from>
    <xdr:to>
      <xdr:col>3</xdr:col>
      <xdr:colOff>4444945</xdr:colOff>
      <xdr:row>165</xdr:row>
      <xdr:rowOff>145674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2E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4441" y="29608907"/>
          <a:ext cx="4153592" cy="3056238"/>
        </a:xfrm>
        <a:prstGeom prst="rect">
          <a:avLst/>
        </a:prstGeom>
      </xdr:spPr>
    </xdr:pic>
    <xdr:clientData/>
  </xdr:twoCellAnchor>
  <xdr:twoCellAnchor editAs="oneCell">
    <xdr:from>
      <xdr:col>3</xdr:col>
      <xdr:colOff>207867</xdr:colOff>
      <xdr:row>250</xdr:row>
      <xdr:rowOff>127492</xdr:rowOff>
    </xdr:from>
    <xdr:to>
      <xdr:col>3</xdr:col>
      <xdr:colOff>4599558</xdr:colOff>
      <xdr:row>262</xdr:row>
      <xdr:rowOff>18489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2E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0955" y="48839463"/>
          <a:ext cx="4391691" cy="2176997"/>
        </a:xfrm>
        <a:prstGeom prst="rect">
          <a:avLst/>
        </a:prstGeom>
      </xdr:spPr>
    </xdr:pic>
    <xdr:clientData/>
  </xdr:twoCellAnchor>
  <xdr:twoCellAnchor editAs="oneCell">
    <xdr:from>
      <xdr:col>3</xdr:col>
      <xdr:colOff>392206</xdr:colOff>
      <xdr:row>384</xdr:row>
      <xdr:rowOff>9246</xdr:rowOff>
    </xdr:from>
    <xdr:to>
      <xdr:col>3</xdr:col>
      <xdr:colOff>4235824</xdr:colOff>
      <xdr:row>399</xdr:row>
      <xdr:rowOff>139091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2E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1530" y="67233334"/>
          <a:ext cx="3843618" cy="2987345"/>
        </a:xfrm>
        <a:prstGeom prst="rect">
          <a:avLst/>
        </a:prstGeom>
      </xdr:spPr>
    </xdr:pic>
    <xdr:clientData/>
  </xdr:twoCellAnchor>
  <xdr:twoCellAnchor editAs="oneCell">
    <xdr:from>
      <xdr:col>3</xdr:col>
      <xdr:colOff>86854</xdr:colOff>
      <xdr:row>485</xdr:row>
      <xdr:rowOff>176240</xdr:rowOff>
    </xdr:from>
    <xdr:to>
      <xdr:col>3</xdr:col>
      <xdr:colOff>4706470</xdr:colOff>
      <xdr:row>496</xdr:row>
      <xdr:rowOff>152347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2E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46178" y="85060799"/>
          <a:ext cx="4619616" cy="2071607"/>
        </a:xfrm>
        <a:prstGeom prst="rect">
          <a:avLst/>
        </a:prstGeom>
      </xdr:spPr>
    </xdr:pic>
    <xdr:clientData/>
  </xdr:twoCellAnchor>
  <xdr:oneCellAnchor>
    <xdr:from>
      <xdr:col>4</xdr:col>
      <xdr:colOff>77637</xdr:colOff>
      <xdr:row>16</xdr:row>
      <xdr:rowOff>79166</xdr:rowOff>
    </xdr:from>
    <xdr:ext cx="1914037" cy="1157325"/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2E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87964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49</xdr:row>
      <xdr:rowOff>79166</xdr:rowOff>
    </xdr:from>
    <xdr:ext cx="1914037" cy="1157325"/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2E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19440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82</xdr:row>
      <xdr:rowOff>79166</xdr:rowOff>
    </xdr:from>
    <xdr:ext cx="1914037" cy="1157325"/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2E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19440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115</xdr:row>
      <xdr:rowOff>79166</xdr:rowOff>
    </xdr:from>
    <xdr:ext cx="1914037" cy="1157325"/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2E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19440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149</xdr:row>
      <xdr:rowOff>79166</xdr:rowOff>
    </xdr:from>
    <xdr:ext cx="1914037" cy="1157325"/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2E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20339401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182</xdr:row>
      <xdr:rowOff>79166</xdr:rowOff>
    </xdr:from>
    <xdr:ext cx="1914037" cy="1157325"/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2E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2639057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215</xdr:row>
      <xdr:rowOff>79166</xdr:rowOff>
    </xdr:from>
    <xdr:ext cx="1914037" cy="1157325"/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2E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2639057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248</xdr:row>
      <xdr:rowOff>79166</xdr:rowOff>
    </xdr:from>
    <xdr:ext cx="1914037" cy="1157325"/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2E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2639057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281</xdr:row>
      <xdr:rowOff>79166</xdr:rowOff>
    </xdr:from>
    <xdr:ext cx="1914037" cy="1157325"/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2E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2639057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314</xdr:row>
      <xdr:rowOff>79166</xdr:rowOff>
    </xdr:from>
    <xdr:ext cx="1914037" cy="1157325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2E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2639057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347</xdr:row>
      <xdr:rowOff>79166</xdr:rowOff>
    </xdr:from>
    <xdr:ext cx="1914037" cy="1157325"/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2E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2639057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381</xdr:row>
      <xdr:rowOff>79166</xdr:rowOff>
    </xdr:from>
    <xdr:ext cx="1914037" cy="1157325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2E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60680578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414</xdr:row>
      <xdr:rowOff>79166</xdr:rowOff>
    </xdr:from>
    <xdr:ext cx="1914037" cy="1157325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2E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6673175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447</xdr:row>
      <xdr:rowOff>79166</xdr:rowOff>
    </xdr:from>
    <xdr:ext cx="1914037" cy="1157325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2E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6673175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481</xdr:row>
      <xdr:rowOff>79166</xdr:rowOff>
    </xdr:from>
    <xdr:ext cx="1914037" cy="1157325"/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2E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7816175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514</xdr:row>
      <xdr:rowOff>79166</xdr:rowOff>
    </xdr:from>
    <xdr:ext cx="1914037" cy="1157325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2E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8420172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547</xdr:row>
      <xdr:rowOff>79166</xdr:rowOff>
    </xdr:from>
    <xdr:ext cx="1914037" cy="1157325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2E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8420172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580</xdr:row>
      <xdr:rowOff>79166</xdr:rowOff>
    </xdr:from>
    <xdr:ext cx="1914037" cy="1157325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2E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84201725"/>
          <a:ext cx="1914037" cy="1157325"/>
        </a:xfrm>
        <a:prstGeom prst="rect">
          <a:avLst/>
        </a:prstGeom>
      </xdr:spPr>
    </xdr:pic>
    <xdr:clientData/>
  </xdr:oneCellAnchor>
  <xdr:twoCellAnchor editAs="oneCell">
    <xdr:from>
      <xdr:col>3</xdr:col>
      <xdr:colOff>95251</xdr:colOff>
      <xdr:row>11</xdr:row>
      <xdr:rowOff>171450</xdr:rowOff>
    </xdr:from>
    <xdr:to>
      <xdr:col>3</xdr:col>
      <xdr:colOff>2150207</xdr:colOff>
      <xdr:row>26</xdr:row>
      <xdr:rowOff>133350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2E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1" y="3209925"/>
          <a:ext cx="2054956" cy="2819400"/>
        </a:xfrm>
        <a:prstGeom prst="rect">
          <a:avLst/>
        </a:prstGeom>
      </xdr:spPr>
    </xdr:pic>
    <xdr:clientData/>
  </xdr:twoCellAnchor>
  <xdr:oneCellAnchor>
    <xdr:from>
      <xdr:col>3</xdr:col>
      <xdr:colOff>2062248</xdr:colOff>
      <xdr:row>46</xdr:row>
      <xdr:rowOff>78449</xdr:rowOff>
    </xdr:from>
    <xdr:ext cx="2655428" cy="3064801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2E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38698" y="3497924"/>
          <a:ext cx="2655428" cy="3064801"/>
        </a:xfrm>
        <a:prstGeom prst="rect">
          <a:avLst/>
        </a:prstGeom>
      </xdr:spPr>
    </xdr:pic>
    <xdr:clientData/>
  </xdr:oneCellAnchor>
  <xdr:oneCellAnchor>
    <xdr:from>
      <xdr:col>3</xdr:col>
      <xdr:colOff>95251</xdr:colOff>
      <xdr:row>44</xdr:row>
      <xdr:rowOff>171450</xdr:rowOff>
    </xdr:from>
    <xdr:ext cx="2054956" cy="2819400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2E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1" y="3209925"/>
          <a:ext cx="2054956" cy="2819400"/>
        </a:xfrm>
        <a:prstGeom prst="rect">
          <a:avLst/>
        </a:prstGeom>
      </xdr:spPr>
    </xdr:pic>
    <xdr:clientData/>
  </xdr:oneCellAnchor>
  <xdr:oneCellAnchor>
    <xdr:from>
      <xdr:col>3</xdr:col>
      <xdr:colOff>2062248</xdr:colOff>
      <xdr:row>79</xdr:row>
      <xdr:rowOff>78449</xdr:rowOff>
    </xdr:from>
    <xdr:ext cx="2655428" cy="3064801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2E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38698" y="3497924"/>
          <a:ext cx="2655428" cy="3064801"/>
        </a:xfrm>
        <a:prstGeom prst="rect">
          <a:avLst/>
        </a:prstGeom>
      </xdr:spPr>
    </xdr:pic>
    <xdr:clientData/>
  </xdr:oneCellAnchor>
  <xdr:oneCellAnchor>
    <xdr:from>
      <xdr:col>3</xdr:col>
      <xdr:colOff>95251</xdr:colOff>
      <xdr:row>77</xdr:row>
      <xdr:rowOff>171450</xdr:rowOff>
    </xdr:from>
    <xdr:ext cx="2054956" cy="2819400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2E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1" y="3209925"/>
          <a:ext cx="2054956" cy="2819400"/>
        </a:xfrm>
        <a:prstGeom prst="rect">
          <a:avLst/>
        </a:prstGeom>
      </xdr:spPr>
    </xdr:pic>
    <xdr:clientData/>
  </xdr:oneCellAnchor>
  <xdr:oneCellAnchor>
    <xdr:from>
      <xdr:col>3</xdr:col>
      <xdr:colOff>2062248</xdr:colOff>
      <xdr:row>112</xdr:row>
      <xdr:rowOff>78449</xdr:rowOff>
    </xdr:from>
    <xdr:ext cx="2655428" cy="3064801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2E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38698" y="3497924"/>
          <a:ext cx="2655428" cy="3064801"/>
        </a:xfrm>
        <a:prstGeom prst="rect">
          <a:avLst/>
        </a:prstGeom>
      </xdr:spPr>
    </xdr:pic>
    <xdr:clientData/>
  </xdr:oneCellAnchor>
  <xdr:oneCellAnchor>
    <xdr:from>
      <xdr:col>3</xdr:col>
      <xdr:colOff>95251</xdr:colOff>
      <xdr:row>110</xdr:row>
      <xdr:rowOff>171450</xdr:rowOff>
    </xdr:from>
    <xdr:ext cx="2054956" cy="2819400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2E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1701" y="3209925"/>
          <a:ext cx="2054956" cy="2819400"/>
        </a:xfrm>
        <a:prstGeom prst="rect">
          <a:avLst/>
        </a:prstGeom>
      </xdr:spPr>
    </xdr:pic>
    <xdr:clientData/>
  </xdr:oneCellAnchor>
  <xdr:twoCellAnchor editAs="oneCell">
    <xdr:from>
      <xdr:col>3</xdr:col>
      <xdr:colOff>666751</xdr:colOff>
      <xdr:row>140</xdr:row>
      <xdr:rowOff>9526</xdr:rowOff>
    </xdr:from>
    <xdr:to>
      <xdr:col>3</xdr:col>
      <xdr:colOff>4152900</xdr:colOff>
      <xdr:row>147</xdr:row>
      <xdr:rowOff>85701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2E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1" y="27765376"/>
          <a:ext cx="3486149" cy="1409675"/>
        </a:xfrm>
        <a:prstGeom prst="rect">
          <a:avLst/>
        </a:prstGeom>
      </xdr:spPr>
    </xdr:pic>
    <xdr:clientData/>
  </xdr:twoCellAnchor>
  <xdr:oneCellAnchor>
    <xdr:from>
      <xdr:col>3</xdr:col>
      <xdr:colOff>291353</xdr:colOff>
      <xdr:row>182</xdr:row>
      <xdr:rowOff>137436</xdr:rowOff>
    </xdr:from>
    <xdr:ext cx="4153592" cy="3056238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2E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4441" y="29608907"/>
          <a:ext cx="4153592" cy="3056238"/>
        </a:xfrm>
        <a:prstGeom prst="rect">
          <a:avLst/>
        </a:prstGeom>
      </xdr:spPr>
    </xdr:pic>
    <xdr:clientData/>
  </xdr:oneCellAnchor>
  <xdr:oneCellAnchor>
    <xdr:from>
      <xdr:col>3</xdr:col>
      <xdr:colOff>666751</xdr:colOff>
      <xdr:row>173</xdr:row>
      <xdr:rowOff>9526</xdr:rowOff>
    </xdr:from>
    <xdr:ext cx="3486149" cy="1409675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2E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39839" y="27766497"/>
          <a:ext cx="3486149" cy="1409675"/>
        </a:xfrm>
        <a:prstGeom prst="rect">
          <a:avLst/>
        </a:prstGeom>
      </xdr:spPr>
    </xdr:pic>
    <xdr:clientData/>
  </xdr:oneCellAnchor>
  <xdr:oneCellAnchor>
    <xdr:from>
      <xdr:col>3</xdr:col>
      <xdr:colOff>291353</xdr:colOff>
      <xdr:row>215</xdr:row>
      <xdr:rowOff>137436</xdr:rowOff>
    </xdr:from>
    <xdr:ext cx="4153592" cy="3056238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2E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4441" y="29608907"/>
          <a:ext cx="4153592" cy="3056238"/>
        </a:xfrm>
        <a:prstGeom prst="rect">
          <a:avLst/>
        </a:prstGeom>
      </xdr:spPr>
    </xdr:pic>
    <xdr:clientData/>
  </xdr:oneCellAnchor>
  <xdr:oneCellAnchor>
    <xdr:from>
      <xdr:col>3</xdr:col>
      <xdr:colOff>666751</xdr:colOff>
      <xdr:row>206</xdr:row>
      <xdr:rowOff>9526</xdr:rowOff>
    </xdr:from>
    <xdr:ext cx="3486149" cy="1409675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2E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39839" y="27766497"/>
          <a:ext cx="3486149" cy="1409675"/>
        </a:xfrm>
        <a:prstGeom prst="rect">
          <a:avLst/>
        </a:prstGeom>
      </xdr:spPr>
    </xdr:pic>
    <xdr:clientData/>
  </xdr:oneCellAnchor>
  <xdr:twoCellAnchor editAs="oneCell">
    <xdr:from>
      <xdr:col>3</xdr:col>
      <xdr:colOff>112059</xdr:colOff>
      <xdr:row>240</xdr:row>
      <xdr:rowOff>100852</xdr:rowOff>
    </xdr:from>
    <xdr:to>
      <xdr:col>3</xdr:col>
      <xdr:colOff>4650441</xdr:colOff>
      <xdr:row>247</xdr:row>
      <xdr:rowOff>75389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2E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5147" y="46907823"/>
          <a:ext cx="4538382" cy="1308037"/>
        </a:xfrm>
        <a:prstGeom prst="rect">
          <a:avLst/>
        </a:prstGeom>
      </xdr:spPr>
    </xdr:pic>
    <xdr:clientData/>
  </xdr:twoCellAnchor>
  <xdr:oneCellAnchor>
    <xdr:from>
      <xdr:col>3</xdr:col>
      <xdr:colOff>207867</xdr:colOff>
      <xdr:row>283</xdr:row>
      <xdr:rowOff>127492</xdr:rowOff>
    </xdr:from>
    <xdr:ext cx="4391691" cy="2176997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2E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0955" y="48839463"/>
          <a:ext cx="4391691" cy="2176997"/>
        </a:xfrm>
        <a:prstGeom prst="rect">
          <a:avLst/>
        </a:prstGeom>
      </xdr:spPr>
    </xdr:pic>
    <xdr:clientData/>
  </xdr:oneCellAnchor>
  <xdr:oneCellAnchor>
    <xdr:from>
      <xdr:col>3</xdr:col>
      <xdr:colOff>112059</xdr:colOff>
      <xdr:row>273</xdr:row>
      <xdr:rowOff>100852</xdr:rowOff>
    </xdr:from>
    <xdr:ext cx="4538382" cy="1308037"/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2E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5147" y="46907823"/>
          <a:ext cx="4538382" cy="1308037"/>
        </a:xfrm>
        <a:prstGeom prst="rect">
          <a:avLst/>
        </a:prstGeom>
      </xdr:spPr>
    </xdr:pic>
    <xdr:clientData/>
  </xdr:oneCellAnchor>
  <xdr:oneCellAnchor>
    <xdr:from>
      <xdr:col>3</xdr:col>
      <xdr:colOff>207867</xdr:colOff>
      <xdr:row>316</xdr:row>
      <xdr:rowOff>127492</xdr:rowOff>
    </xdr:from>
    <xdr:ext cx="4391691" cy="2176997"/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2E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0955" y="48839463"/>
          <a:ext cx="4391691" cy="2176997"/>
        </a:xfrm>
        <a:prstGeom prst="rect">
          <a:avLst/>
        </a:prstGeom>
      </xdr:spPr>
    </xdr:pic>
    <xdr:clientData/>
  </xdr:oneCellAnchor>
  <xdr:oneCellAnchor>
    <xdr:from>
      <xdr:col>3</xdr:col>
      <xdr:colOff>112059</xdr:colOff>
      <xdr:row>306</xdr:row>
      <xdr:rowOff>100852</xdr:rowOff>
    </xdr:from>
    <xdr:ext cx="4538382" cy="1308037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2E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5147" y="46907823"/>
          <a:ext cx="4538382" cy="1308037"/>
        </a:xfrm>
        <a:prstGeom prst="rect">
          <a:avLst/>
        </a:prstGeom>
      </xdr:spPr>
    </xdr:pic>
    <xdr:clientData/>
  </xdr:oneCellAnchor>
  <xdr:oneCellAnchor>
    <xdr:from>
      <xdr:col>3</xdr:col>
      <xdr:colOff>207867</xdr:colOff>
      <xdr:row>349</xdr:row>
      <xdr:rowOff>127492</xdr:rowOff>
    </xdr:from>
    <xdr:ext cx="4391691" cy="2176997"/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2E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0955" y="48839463"/>
          <a:ext cx="4391691" cy="2176997"/>
        </a:xfrm>
        <a:prstGeom prst="rect">
          <a:avLst/>
        </a:prstGeom>
      </xdr:spPr>
    </xdr:pic>
    <xdr:clientData/>
  </xdr:oneCellAnchor>
  <xdr:oneCellAnchor>
    <xdr:from>
      <xdr:col>3</xdr:col>
      <xdr:colOff>112059</xdr:colOff>
      <xdr:row>339</xdr:row>
      <xdr:rowOff>100852</xdr:rowOff>
    </xdr:from>
    <xdr:ext cx="4538382" cy="1308037"/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2E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5147" y="46907823"/>
          <a:ext cx="4538382" cy="1308037"/>
        </a:xfrm>
        <a:prstGeom prst="rect">
          <a:avLst/>
        </a:prstGeom>
      </xdr:spPr>
    </xdr:pic>
    <xdr:clientData/>
  </xdr:oneCellAnchor>
  <xdr:twoCellAnchor editAs="oneCell">
    <xdr:from>
      <xdr:col>3</xdr:col>
      <xdr:colOff>268942</xdr:colOff>
      <xdr:row>370</xdr:row>
      <xdr:rowOff>44824</xdr:rowOff>
    </xdr:from>
    <xdr:to>
      <xdr:col>3</xdr:col>
      <xdr:colOff>4403912</xdr:colOff>
      <xdr:row>381</xdr:row>
      <xdr:rowOff>114770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2E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2030" y="71762471"/>
          <a:ext cx="4134970" cy="2165446"/>
        </a:xfrm>
        <a:prstGeom prst="rect">
          <a:avLst/>
        </a:prstGeom>
      </xdr:spPr>
    </xdr:pic>
    <xdr:clientData/>
  </xdr:twoCellAnchor>
  <xdr:oneCellAnchor>
    <xdr:from>
      <xdr:col>3</xdr:col>
      <xdr:colOff>392206</xdr:colOff>
      <xdr:row>417</xdr:row>
      <xdr:rowOff>9246</xdr:rowOff>
    </xdr:from>
    <xdr:ext cx="3843618" cy="2987345"/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2E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5294" y="74393893"/>
          <a:ext cx="3843618" cy="2987345"/>
        </a:xfrm>
        <a:prstGeom prst="rect">
          <a:avLst/>
        </a:prstGeom>
      </xdr:spPr>
    </xdr:pic>
    <xdr:clientData/>
  </xdr:oneCellAnchor>
  <xdr:oneCellAnchor>
    <xdr:from>
      <xdr:col>3</xdr:col>
      <xdr:colOff>268942</xdr:colOff>
      <xdr:row>403</xdr:row>
      <xdr:rowOff>44824</xdr:rowOff>
    </xdr:from>
    <xdr:ext cx="4134970" cy="2165446"/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2E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2030" y="71762471"/>
          <a:ext cx="4134970" cy="2165446"/>
        </a:xfrm>
        <a:prstGeom prst="rect">
          <a:avLst/>
        </a:prstGeom>
      </xdr:spPr>
    </xdr:pic>
    <xdr:clientData/>
  </xdr:oneCellAnchor>
  <xdr:oneCellAnchor>
    <xdr:from>
      <xdr:col>3</xdr:col>
      <xdr:colOff>392206</xdr:colOff>
      <xdr:row>450</xdr:row>
      <xdr:rowOff>9246</xdr:rowOff>
    </xdr:from>
    <xdr:ext cx="3843618" cy="2987345"/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2E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5294" y="74393893"/>
          <a:ext cx="3843618" cy="2987345"/>
        </a:xfrm>
        <a:prstGeom prst="rect">
          <a:avLst/>
        </a:prstGeom>
      </xdr:spPr>
    </xdr:pic>
    <xdr:clientData/>
  </xdr:oneCellAnchor>
  <xdr:oneCellAnchor>
    <xdr:from>
      <xdr:col>3</xdr:col>
      <xdr:colOff>268942</xdr:colOff>
      <xdr:row>436</xdr:row>
      <xdr:rowOff>44824</xdr:rowOff>
    </xdr:from>
    <xdr:ext cx="4134970" cy="2165446"/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2E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2030" y="71762471"/>
          <a:ext cx="4134970" cy="2165446"/>
        </a:xfrm>
        <a:prstGeom prst="rect">
          <a:avLst/>
        </a:prstGeom>
      </xdr:spPr>
    </xdr:pic>
    <xdr:clientData/>
  </xdr:oneCellAnchor>
  <xdr:twoCellAnchor editAs="oneCell">
    <xdr:from>
      <xdr:col>2</xdr:col>
      <xdr:colOff>1311090</xdr:colOff>
      <xdr:row>470</xdr:row>
      <xdr:rowOff>100852</xdr:rowOff>
    </xdr:from>
    <xdr:to>
      <xdr:col>4</xdr:col>
      <xdr:colOff>223375</xdr:colOff>
      <xdr:row>485</xdr:row>
      <xdr:rowOff>147358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2E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8619" y="91014176"/>
          <a:ext cx="5142756" cy="2892800"/>
        </a:xfrm>
        <a:prstGeom prst="rect">
          <a:avLst/>
        </a:prstGeom>
      </xdr:spPr>
    </xdr:pic>
    <xdr:clientData/>
  </xdr:twoCellAnchor>
  <xdr:oneCellAnchor>
    <xdr:from>
      <xdr:col>3</xdr:col>
      <xdr:colOff>86854</xdr:colOff>
      <xdr:row>518</xdr:row>
      <xdr:rowOff>176240</xdr:rowOff>
    </xdr:from>
    <xdr:ext cx="4619616" cy="2071607"/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2E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9942" y="93935858"/>
          <a:ext cx="4619616" cy="2071607"/>
        </a:xfrm>
        <a:prstGeom prst="rect">
          <a:avLst/>
        </a:prstGeom>
      </xdr:spPr>
    </xdr:pic>
    <xdr:clientData/>
  </xdr:oneCellAnchor>
  <xdr:oneCellAnchor>
    <xdr:from>
      <xdr:col>2</xdr:col>
      <xdr:colOff>1311090</xdr:colOff>
      <xdr:row>503</xdr:row>
      <xdr:rowOff>100852</xdr:rowOff>
    </xdr:from>
    <xdr:ext cx="5142756" cy="2892800"/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2E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8619" y="91014176"/>
          <a:ext cx="5142756" cy="2892800"/>
        </a:xfrm>
        <a:prstGeom prst="rect">
          <a:avLst/>
        </a:prstGeom>
      </xdr:spPr>
    </xdr:pic>
    <xdr:clientData/>
  </xdr:oneCellAnchor>
  <xdr:oneCellAnchor>
    <xdr:from>
      <xdr:col>3</xdr:col>
      <xdr:colOff>86854</xdr:colOff>
      <xdr:row>551</xdr:row>
      <xdr:rowOff>176240</xdr:rowOff>
    </xdr:from>
    <xdr:ext cx="4619616" cy="2071607"/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2E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9942" y="93935858"/>
          <a:ext cx="4619616" cy="2071607"/>
        </a:xfrm>
        <a:prstGeom prst="rect">
          <a:avLst/>
        </a:prstGeom>
      </xdr:spPr>
    </xdr:pic>
    <xdr:clientData/>
  </xdr:oneCellAnchor>
  <xdr:oneCellAnchor>
    <xdr:from>
      <xdr:col>2</xdr:col>
      <xdr:colOff>1311090</xdr:colOff>
      <xdr:row>536</xdr:row>
      <xdr:rowOff>100852</xdr:rowOff>
    </xdr:from>
    <xdr:ext cx="5142756" cy="2892800"/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2E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8619" y="91014176"/>
          <a:ext cx="5142756" cy="2892800"/>
        </a:xfrm>
        <a:prstGeom prst="rect">
          <a:avLst/>
        </a:prstGeom>
      </xdr:spPr>
    </xdr:pic>
    <xdr:clientData/>
  </xdr:oneCellAnchor>
  <xdr:oneCellAnchor>
    <xdr:from>
      <xdr:col>3</xdr:col>
      <xdr:colOff>86854</xdr:colOff>
      <xdr:row>584</xdr:row>
      <xdr:rowOff>176240</xdr:rowOff>
    </xdr:from>
    <xdr:ext cx="4619616" cy="2071607"/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2E00-00008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9942" y="93935858"/>
          <a:ext cx="4619616" cy="2071607"/>
        </a:xfrm>
        <a:prstGeom prst="rect">
          <a:avLst/>
        </a:prstGeom>
      </xdr:spPr>
    </xdr:pic>
    <xdr:clientData/>
  </xdr:oneCellAnchor>
  <xdr:oneCellAnchor>
    <xdr:from>
      <xdr:col>2</xdr:col>
      <xdr:colOff>1311090</xdr:colOff>
      <xdr:row>569</xdr:row>
      <xdr:rowOff>100852</xdr:rowOff>
    </xdr:from>
    <xdr:ext cx="5142756" cy="2892800"/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2E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8619" y="91014176"/>
          <a:ext cx="5142756" cy="2892800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57" name="Стрелка: пятиугольник 56">
          <a:hlinkClick xmlns:r="http://schemas.openxmlformats.org/officeDocument/2006/relationships" r:id="rId12"/>
          <a:extLst>
            <a:ext uri="{FF2B5EF4-FFF2-40B4-BE49-F238E27FC236}">
              <a16:creationId xmlns="" xmlns:a16="http://schemas.microsoft.com/office/drawing/2014/main" id="{92C71048-A340-4F72-A863-E0D73606E68D}"/>
            </a:ext>
          </a:extLst>
        </xdr:cNvPr>
        <xdr:cNvSpPr/>
      </xdr:nvSpPr>
      <xdr:spPr>
        <a:xfrm flipH="1">
          <a:off x="17440271" y="38101"/>
          <a:ext cx="2076453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638735</xdr:colOff>
      <xdr:row>4</xdr:row>
      <xdr:rowOff>179297</xdr:rowOff>
    </xdr:from>
    <xdr:to>
      <xdr:col>3</xdr:col>
      <xdr:colOff>3861961</xdr:colOff>
      <xdr:row>15</xdr:row>
      <xdr:rowOff>156885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8059" y="1580032"/>
          <a:ext cx="3223226" cy="2073088"/>
        </a:xfrm>
        <a:prstGeom prst="rect">
          <a:avLst/>
        </a:prstGeom>
      </xdr:spPr>
    </xdr:pic>
    <xdr:clientData/>
  </xdr:twoCellAnchor>
  <xdr:twoCellAnchor editAs="oneCell">
    <xdr:from>
      <xdr:col>3</xdr:col>
      <xdr:colOff>78443</xdr:colOff>
      <xdr:row>19</xdr:row>
      <xdr:rowOff>56034</xdr:rowOff>
    </xdr:from>
    <xdr:to>
      <xdr:col>3</xdr:col>
      <xdr:colOff>4717677</xdr:colOff>
      <xdr:row>28</xdr:row>
      <xdr:rowOff>11902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2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7767" y="3933269"/>
          <a:ext cx="4639234" cy="1670368"/>
        </a:xfrm>
        <a:prstGeom prst="rect">
          <a:avLst/>
        </a:prstGeom>
      </xdr:spPr>
    </xdr:pic>
    <xdr:clientData/>
  </xdr:twoCellAnchor>
  <xdr:twoCellAnchor editAs="oneCell">
    <xdr:from>
      <xdr:col>3</xdr:col>
      <xdr:colOff>459439</xdr:colOff>
      <xdr:row>156</xdr:row>
      <xdr:rowOff>11205</xdr:rowOff>
    </xdr:from>
    <xdr:to>
      <xdr:col>3</xdr:col>
      <xdr:colOff>4314263</xdr:colOff>
      <xdr:row>167</xdr:row>
      <xdr:rowOff>21629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F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8763" y="28619823"/>
          <a:ext cx="3854824" cy="2105924"/>
        </a:xfrm>
        <a:prstGeom prst="rect">
          <a:avLst/>
        </a:prstGeom>
      </xdr:spPr>
    </xdr:pic>
    <xdr:clientData/>
  </xdr:twoCellAnchor>
  <xdr:twoCellAnchor editAs="oneCell">
    <xdr:from>
      <xdr:col>3</xdr:col>
      <xdr:colOff>67235</xdr:colOff>
      <xdr:row>171</xdr:row>
      <xdr:rowOff>145677</xdr:rowOff>
    </xdr:from>
    <xdr:to>
      <xdr:col>3</xdr:col>
      <xdr:colOff>4743286</xdr:colOff>
      <xdr:row>180</xdr:row>
      <xdr:rowOff>56031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2F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59" y="31230795"/>
          <a:ext cx="4676051" cy="1624854"/>
        </a:xfrm>
        <a:prstGeom prst="rect">
          <a:avLst/>
        </a:prstGeom>
      </xdr:spPr>
    </xdr:pic>
    <xdr:clientData/>
  </xdr:twoCellAnchor>
  <xdr:oneCellAnchor>
    <xdr:from>
      <xdr:col>3</xdr:col>
      <xdr:colOff>638735</xdr:colOff>
      <xdr:row>34</xdr:row>
      <xdr:rowOff>179297</xdr:rowOff>
    </xdr:from>
    <xdr:ext cx="3223226" cy="2073088"/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2F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8059" y="1580032"/>
          <a:ext cx="3223226" cy="2073088"/>
        </a:xfrm>
        <a:prstGeom prst="rect">
          <a:avLst/>
        </a:prstGeom>
      </xdr:spPr>
    </xdr:pic>
    <xdr:clientData/>
  </xdr:oneCellAnchor>
  <xdr:oneCellAnchor>
    <xdr:from>
      <xdr:col>3</xdr:col>
      <xdr:colOff>78443</xdr:colOff>
      <xdr:row>49</xdr:row>
      <xdr:rowOff>56034</xdr:rowOff>
    </xdr:from>
    <xdr:ext cx="4639234" cy="1670368"/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2F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7767" y="3933269"/>
          <a:ext cx="4639234" cy="1670368"/>
        </a:xfrm>
        <a:prstGeom prst="rect">
          <a:avLst/>
        </a:prstGeom>
      </xdr:spPr>
    </xdr:pic>
    <xdr:clientData/>
  </xdr:oneCellAnchor>
  <xdr:oneCellAnchor>
    <xdr:from>
      <xdr:col>3</xdr:col>
      <xdr:colOff>638735</xdr:colOff>
      <xdr:row>64</xdr:row>
      <xdr:rowOff>179297</xdr:rowOff>
    </xdr:from>
    <xdr:ext cx="3223226" cy="2073088"/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2F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8059" y="1580032"/>
          <a:ext cx="3223226" cy="2073088"/>
        </a:xfrm>
        <a:prstGeom prst="rect">
          <a:avLst/>
        </a:prstGeom>
      </xdr:spPr>
    </xdr:pic>
    <xdr:clientData/>
  </xdr:oneCellAnchor>
  <xdr:oneCellAnchor>
    <xdr:from>
      <xdr:col>3</xdr:col>
      <xdr:colOff>78443</xdr:colOff>
      <xdr:row>79</xdr:row>
      <xdr:rowOff>56034</xdr:rowOff>
    </xdr:from>
    <xdr:ext cx="4639234" cy="1670368"/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2F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7767" y="3933269"/>
          <a:ext cx="4639234" cy="1670368"/>
        </a:xfrm>
        <a:prstGeom prst="rect">
          <a:avLst/>
        </a:prstGeom>
      </xdr:spPr>
    </xdr:pic>
    <xdr:clientData/>
  </xdr:oneCellAnchor>
  <xdr:oneCellAnchor>
    <xdr:from>
      <xdr:col>3</xdr:col>
      <xdr:colOff>638735</xdr:colOff>
      <xdr:row>94</xdr:row>
      <xdr:rowOff>179297</xdr:rowOff>
    </xdr:from>
    <xdr:ext cx="3223226" cy="2073088"/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2F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8059" y="1580032"/>
          <a:ext cx="3223226" cy="2073088"/>
        </a:xfrm>
        <a:prstGeom prst="rect">
          <a:avLst/>
        </a:prstGeom>
      </xdr:spPr>
    </xdr:pic>
    <xdr:clientData/>
  </xdr:oneCellAnchor>
  <xdr:oneCellAnchor>
    <xdr:from>
      <xdr:col>3</xdr:col>
      <xdr:colOff>78443</xdr:colOff>
      <xdr:row>109</xdr:row>
      <xdr:rowOff>56034</xdr:rowOff>
    </xdr:from>
    <xdr:ext cx="4639234" cy="1670368"/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2F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7767" y="3933269"/>
          <a:ext cx="4639234" cy="1670368"/>
        </a:xfrm>
        <a:prstGeom prst="rect">
          <a:avLst/>
        </a:prstGeom>
      </xdr:spPr>
    </xdr:pic>
    <xdr:clientData/>
  </xdr:oneCellAnchor>
  <xdr:oneCellAnchor>
    <xdr:from>
      <xdr:col>3</xdr:col>
      <xdr:colOff>638735</xdr:colOff>
      <xdr:row>124</xdr:row>
      <xdr:rowOff>179297</xdr:rowOff>
    </xdr:from>
    <xdr:ext cx="3223226" cy="2073088"/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2F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8059" y="1580032"/>
          <a:ext cx="3223226" cy="2073088"/>
        </a:xfrm>
        <a:prstGeom prst="rect">
          <a:avLst/>
        </a:prstGeom>
      </xdr:spPr>
    </xdr:pic>
    <xdr:clientData/>
  </xdr:oneCellAnchor>
  <xdr:oneCellAnchor>
    <xdr:from>
      <xdr:col>3</xdr:col>
      <xdr:colOff>78443</xdr:colOff>
      <xdr:row>139</xdr:row>
      <xdr:rowOff>56034</xdr:rowOff>
    </xdr:from>
    <xdr:ext cx="4639234" cy="1670368"/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2F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7767" y="3933269"/>
          <a:ext cx="4639234" cy="1670368"/>
        </a:xfrm>
        <a:prstGeom prst="rect">
          <a:avLst/>
        </a:prstGeom>
      </xdr:spPr>
    </xdr:pic>
    <xdr:clientData/>
  </xdr:oneCellAnchor>
  <xdr:oneCellAnchor>
    <xdr:from>
      <xdr:col>3</xdr:col>
      <xdr:colOff>459439</xdr:colOff>
      <xdr:row>186</xdr:row>
      <xdr:rowOff>11205</xdr:rowOff>
    </xdr:from>
    <xdr:ext cx="3854824" cy="2105924"/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2F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8763" y="28619823"/>
          <a:ext cx="3854824" cy="2105924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201</xdr:row>
      <xdr:rowOff>145677</xdr:rowOff>
    </xdr:from>
    <xdr:ext cx="4676051" cy="1624854"/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2F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59" y="31230795"/>
          <a:ext cx="4676051" cy="1624854"/>
        </a:xfrm>
        <a:prstGeom prst="rect">
          <a:avLst/>
        </a:prstGeom>
      </xdr:spPr>
    </xdr:pic>
    <xdr:clientData/>
  </xdr:oneCellAnchor>
  <xdr:oneCellAnchor>
    <xdr:from>
      <xdr:col>3</xdr:col>
      <xdr:colOff>459439</xdr:colOff>
      <xdr:row>216</xdr:row>
      <xdr:rowOff>11205</xdr:rowOff>
    </xdr:from>
    <xdr:ext cx="3854824" cy="2105924"/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2F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8763" y="28619823"/>
          <a:ext cx="3854824" cy="2105924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231</xdr:row>
      <xdr:rowOff>145677</xdr:rowOff>
    </xdr:from>
    <xdr:ext cx="4676051" cy="1624854"/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2F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59" y="31230795"/>
          <a:ext cx="4676051" cy="1624854"/>
        </a:xfrm>
        <a:prstGeom prst="rect">
          <a:avLst/>
        </a:prstGeom>
      </xdr:spPr>
    </xdr:pic>
    <xdr:clientData/>
  </xdr:oneCellAnchor>
  <xdr:oneCellAnchor>
    <xdr:from>
      <xdr:col>3</xdr:col>
      <xdr:colOff>459439</xdr:colOff>
      <xdr:row>246</xdr:row>
      <xdr:rowOff>11205</xdr:rowOff>
    </xdr:from>
    <xdr:ext cx="3854824" cy="2105924"/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2F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8763" y="28619823"/>
          <a:ext cx="3854824" cy="2105924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261</xdr:row>
      <xdr:rowOff>145677</xdr:rowOff>
    </xdr:from>
    <xdr:ext cx="4676051" cy="1624854"/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2F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59" y="31230795"/>
          <a:ext cx="4676051" cy="1624854"/>
        </a:xfrm>
        <a:prstGeom prst="rect">
          <a:avLst/>
        </a:prstGeom>
      </xdr:spPr>
    </xdr:pic>
    <xdr:clientData/>
  </xdr:oneCellAnchor>
  <xdr:oneCellAnchor>
    <xdr:from>
      <xdr:col>3</xdr:col>
      <xdr:colOff>459439</xdr:colOff>
      <xdr:row>276</xdr:row>
      <xdr:rowOff>11205</xdr:rowOff>
    </xdr:from>
    <xdr:ext cx="3854824" cy="2105924"/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2F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8763" y="28619823"/>
          <a:ext cx="3854824" cy="2105924"/>
        </a:xfrm>
        <a:prstGeom prst="rect">
          <a:avLst/>
        </a:prstGeom>
      </xdr:spPr>
    </xdr:pic>
    <xdr:clientData/>
  </xdr:oneCellAnchor>
  <xdr:oneCellAnchor>
    <xdr:from>
      <xdr:col>3</xdr:col>
      <xdr:colOff>67235</xdr:colOff>
      <xdr:row>291</xdr:row>
      <xdr:rowOff>145677</xdr:rowOff>
    </xdr:from>
    <xdr:ext cx="4676051" cy="1624854"/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2F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6559" y="31230795"/>
          <a:ext cx="4676051" cy="1624854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14</xdr:row>
      <xdr:rowOff>135194</xdr:rowOff>
    </xdr:from>
    <xdr:ext cx="1914037" cy="1157325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2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05992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44</xdr:row>
      <xdr:rowOff>135194</xdr:rowOff>
    </xdr:from>
    <xdr:ext cx="1914037" cy="1157325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2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05992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74</xdr:row>
      <xdr:rowOff>135194</xdr:rowOff>
    </xdr:from>
    <xdr:ext cx="1914037" cy="1157325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2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839392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104</xdr:row>
      <xdr:rowOff>135194</xdr:rowOff>
    </xdr:from>
    <xdr:ext cx="1914037" cy="1157325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2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839392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134</xdr:row>
      <xdr:rowOff>135194</xdr:rowOff>
    </xdr:from>
    <xdr:ext cx="1914037" cy="1157325"/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2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839392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165</xdr:row>
      <xdr:rowOff>135194</xdr:rowOff>
    </xdr:from>
    <xdr:ext cx="1914037" cy="1157325"/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2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2439592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195</xdr:row>
      <xdr:rowOff>135194</xdr:rowOff>
    </xdr:from>
    <xdr:ext cx="1914037" cy="1157325"/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2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007731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225</xdr:row>
      <xdr:rowOff>135194</xdr:rowOff>
    </xdr:from>
    <xdr:ext cx="1914037" cy="1157325"/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2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007731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255</xdr:row>
      <xdr:rowOff>135194</xdr:rowOff>
    </xdr:from>
    <xdr:ext cx="1914037" cy="1157325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2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0077312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285</xdr:row>
      <xdr:rowOff>135194</xdr:rowOff>
    </xdr:from>
    <xdr:ext cx="1914037" cy="1157325"/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2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0077312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47626</xdr:rowOff>
    </xdr:from>
    <xdr:to>
      <xdr:col>12</xdr:col>
      <xdr:colOff>0</xdr:colOff>
      <xdr:row>0</xdr:row>
      <xdr:rowOff>409575</xdr:rowOff>
    </xdr:to>
    <xdr:sp macro="" textlink="">
      <xdr:nvSpPr>
        <xdr:cNvPr id="33" name="Стрелка: пятиугольник 32">
          <a:hlinkClick xmlns:r="http://schemas.openxmlformats.org/officeDocument/2006/relationships" r:id="rId6"/>
          <a:extLst>
            <a:ext uri="{FF2B5EF4-FFF2-40B4-BE49-F238E27FC236}">
              <a16:creationId xmlns="" xmlns:a16="http://schemas.microsoft.com/office/drawing/2014/main" id="{923EF9A2-9E9C-48EB-ABA1-07D71CAC18F6}"/>
            </a:ext>
          </a:extLst>
        </xdr:cNvPr>
        <xdr:cNvSpPr/>
      </xdr:nvSpPr>
      <xdr:spPr>
        <a:xfrm flipH="1">
          <a:off x="17687921" y="47626"/>
          <a:ext cx="2085978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66432</xdr:colOff>
      <xdr:row>15</xdr:row>
      <xdr:rowOff>99974</xdr:rowOff>
    </xdr:from>
    <xdr:ext cx="1914037" cy="1157325"/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5DBA4BA6-A2FD-4C40-8265-AE07C83A3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390044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46</xdr:row>
      <xdr:rowOff>99974</xdr:rowOff>
    </xdr:from>
    <xdr:ext cx="1914037" cy="1157325"/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351EC90E-A2CB-4D9C-89B4-ACC3E2618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992977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77</xdr:row>
      <xdr:rowOff>99974</xdr:rowOff>
    </xdr:from>
    <xdr:ext cx="1914037" cy="1157325"/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F0E322DD-D124-4BDE-8651-00BF06AC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15959099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108</xdr:row>
      <xdr:rowOff>99974</xdr:rowOff>
    </xdr:from>
    <xdr:ext cx="1914037" cy="1157325"/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6A15A4E3-DD43-4E56-8E0E-055CBD889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21988424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66432</xdr:colOff>
      <xdr:row>139</xdr:row>
      <xdr:rowOff>99974</xdr:rowOff>
    </xdr:from>
    <xdr:ext cx="1914037" cy="1157325"/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BC3A3DA-4AA0-40F4-B995-B664827F1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432" y="28017749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0</xdr:rowOff>
    </xdr:from>
    <xdr:to>
      <xdr:col>12</xdr:col>
      <xdr:colOff>0</xdr:colOff>
      <xdr:row>0</xdr:row>
      <xdr:rowOff>361949</xdr:rowOff>
    </xdr:to>
    <xdr:sp macro="" textlink="">
      <xdr:nvSpPr>
        <xdr:cNvPr id="7" name="Стрелка: пятиугольник 6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139CF17F-8A98-4C58-8857-5E0C43F33CFF}"/>
            </a:ext>
          </a:extLst>
        </xdr:cNvPr>
        <xdr:cNvSpPr/>
      </xdr:nvSpPr>
      <xdr:spPr>
        <a:xfrm flipH="1">
          <a:off x="15756728" y="0"/>
          <a:ext cx="2138364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twoCellAnchor editAs="oneCell">
    <xdr:from>
      <xdr:col>3</xdr:col>
      <xdr:colOff>169983</xdr:colOff>
      <xdr:row>19</xdr:row>
      <xdr:rowOff>78442</xdr:rowOff>
    </xdr:from>
    <xdr:to>
      <xdr:col>3</xdr:col>
      <xdr:colOff>4714481</xdr:colOff>
      <xdr:row>33</xdr:row>
      <xdr:rowOff>123266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3DA50742-AF1D-4A8E-B77A-91F7959537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503" b="12938"/>
        <a:stretch/>
      </xdr:blipFill>
      <xdr:spPr>
        <a:xfrm>
          <a:off x="2246433" y="4764742"/>
          <a:ext cx="4544498" cy="2711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11205</xdr:colOff>
      <xdr:row>85</xdr:row>
      <xdr:rowOff>33619</xdr:rowOff>
    </xdr:from>
    <xdr:to>
      <xdr:col>3</xdr:col>
      <xdr:colOff>4751293</xdr:colOff>
      <xdr:row>91</xdr:row>
      <xdr:rowOff>169951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F576859F-F7AE-4B13-B96C-A5D844E661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170" b="32093"/>
        <a:stretch/>
      </xdr:blipFill>
      <xdr:spPr>
        <a:xfrm>
          <a:off x="2087655" y="17540569"/>
          <a:ext cx="4740088" cy="1279332"/>
        </a:xfrm>
        <a:prstGeom prst="rect">
          <a:avLst/>
        </a:prstGeom>
      </xdr:spPr>
    </xdr:pic>
    <xdr:clientData/>
  </xdr:twoCellAnchor>
  <xdr:twoCellAnchor editAs="oneCell">
    <xdr:from>
      <xdr:col>3</xdr:col>
      <xdr:colOff>123063</xdr:colOff>
      <xdr:row>54</xdr:row>
      <xdr:rowOff>156882</xdr:rowOff>
    </xdr:from>
    <xdr:to>
      <xdr:col>3</xdr:col>
      <xdr:colOff>4765303</xdr:colOff>
      <xdr:row>62</xdr:row>
      <xdr:rowOff>134470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CDBF67AE-4803-4F09-ACBC-033C33CB94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839" b="28727"/>
        <a:stretch/>
      </xdr:blipFill>
      <xdr:spPr>
        <a:xfrm>
          <a:off x="2199513" y="11634507"/>
          <a:ext cx="4642240" cy="1501588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118</xdr:row>
      <xdr:rowOff>11206</xdr:rowOff>
    </xdr:from>
    <xdr:to>
      <xdr:col>3</xdr:col>
      <xdr:colOff>4695266</xdr:colOff>
      <xdr:row>122</xdr:row>
      <xdr:rowOff>99170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B5B1F334-A72B-4ADB-A482-085A92BE5C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" t="38206" b="39158"/>
        <a:stretch/>
      </xdr:blipFill>
      <xdr:spPr>
        <a:xfrm>
          <a:off x="2121274" y="23928481"/>
          <a:ext cx="4650442" cy="849964"/>
        </a:xfrm>
        <a:prstGeom prst="rect">
          <a:avLst/>
        </a:prstGeom>
      </xdr:spPr>
    </xdr:pic>
    <xdr:clientData/>
  </xdr:twoCellAnchor>
  <xdr:twoCellAnchor editAs="oneCell">
    <xdr:from>
      <xdr:col>3</xdr:col>
      <xdr:colOff>11206</xdr:colOff>
      <xdr:row>149</xdr:row>
      <xdr:rowOff>112057</xdr:rowOff>
    </xdr:from>
    <xdr:to>
      <xdr:col>4</xdr:col>
      <xdr:colOff>0</xdr:colOff>
      <xdr:row>153</xdr:row>
      <xdr:rowOff>104380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4ED5DA28-D903-40D5-BA9F-BD5390A157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369" b="39879"/>
        <a:stretch/>
      </xdr:blipFill>
      <xdr:spPr>
        <a:xfrm>
          <a:off x="2087656" y="30058657"/>
          <a:ext cx="4770344" cy="754323"/>
        </a:xfrm>
        <a:prstGeom prst="rect">
          <a:avLst/>
        </a:prstGeom>
      </xdr:spPr>
    </xdr:pic>
    <xdr:clientData/>
  </xdr:twoCellAnchor>
  <xdr:twoCellAnchor editAs="oneCell">
    <xdr:from>
      <xdr:col>3</xdr:col>
      <xdr:colOff>903673</xdr:colOff>
      <xdr:row>3</xdr:row>
      <xdr:rowOff>27215</xdr:rowOff>
    </xdr:from>
    <xdr:to>
      <xdr:col>3</xdr:col>
      <xdr:colOff>4425699</xdr:colOff>
      <xdr:row>14</xdr:row>
      <xdr:rowOff>105656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45A0DA53-5F56-41AB-963B-74FF4AFF65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282" t="35563" r="23871" b="21424"/>
        <a:stretch/>
      </xdr:blipFill>
      <xdr:spPr>
        <a:xfrm>
          <a:off x="2971959" y="1537608"/>
          <a:ext cx="3522026" cy="2173941"/>
        </a:xfrm>
        <a:prstGeom prst="rect">
          <a:avLst/>
        </a:prstGeom>
      </xdr:spPr>
    </xdr:pic>
    <xdr:clientData/>
  </xdr:twoCellAnchor>
  <xdr:twoCellAnchor editAs="oneCell">
    <xdr:from>
      <xdr:col>3</xdr:col>
      <xdr:colOff>612320</xdr:colOff>
      <xdr:row>9</xdr:row>
      <xdr:rowOff>72040</xdr:rowOff>
    </xdr:from>
    <xdr:to>
      <xdr:col>3</xdr:col>
      <xdr:colOff>4411115</xdr:colOff>
      <xdr:row>18</xdr:row>
      <xdr:rowOff>93214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E357DB34-86C4-4195-8AC3-6B076252C8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1096" t="31385" r="15958" b="28726"/>
        <a:stretch/>
      </xdr:blipFill>
      <xdr:spPr>
        <a:xfrm rot="21427756">
          <a:off x="2680606" y="2725433"/>
          <a:ext cx="3798795" cy="1858138"/>
        </a:xfrm>
        <a:prstGeom prst="rect">
          <a:avLst/>
        </a:prstGeom>
      </xdr:spPr>
    </xdr:pic>
    <xdr:clientData/>
  </xdr:twoCellAnchor>
  <xdr:twoCellAnchor editAs="oneCell">
    <xdr:from>
      <xdr:col>3</xdr:col>
      <xdr:colOff>165251</xdr:colOff>
      <xdr:row>35</xdr:row>
      <xdr:rowOff>0</xdr:rowOff>
    </xdr:from>
    <xdr:to>
      <xdr:col>4</xdr:col>
      <xdr:colOff>79315</xdr:colOff>
      <xdr:row>46</xdr:row>
      <xdr:rowOff>156883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594CA0BA-ECB9-4AF3-851A-838B20C0E4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13555" t="27393" r="8645" b="24308"/>
        <a:stretch/>
      </xdr:blipFill>
      <xdr:spPr>
        <a:xfrm>
          <a:off x="2233537" y="7728857"/>
          <a:ext cx="4690171" cy="2252383"/>
        </a:xfrm>
        <a:prstGeom prst="rect">
          <a:avLst/>
        </a:prstGeom>
      </xdr:spPr>
    </xdr:pic>
    <xdr:clientData/>
  </xdr:twoCellAnchor>
  <xdr:twoCellAnchor editAs="oneCell">
    <xdr:from>
      <xdr:col>2</xdr:col>
      <xdr:colOff>1183821</xdr:colOff>
      <xdr:row>43</xdr:row>
      <xdr:rowOff>22413</xdr:rowOff>
    </xdr:from>
    <xdr:to>
      <xdr:col>3</xdr:col>
      <xdr:colOff>4602780</xdr:colOff>
      <xdr:row>51</xdr:row>
      <xdr:rowOff>32381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2FEF91CE-1E0C-42CE-B005-CFAF9656DF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11812" t="31626" r="7789" b="32811"/>
        <a:stretch/>
      </xdr:blipFill>
      <xdr:spPr>
        <a:xfrm>
          <a:off x="1809750" y="9275270"/>
          <a:ext cx="4861316" cy="1656432"/>
        </a:xfrm>
        <a:prstGeom prst="rect">
          <a:avLst/>
        </a:prstGeom>
      </xdr:spPr>
    </xdr:pic>
    <xdr:clientData/>
  </xdr:twoCellAnchor>
  <xdr:twoCellAnchor editAs="oneCell">
    <xdr:from>
      <xdr:col>2</xdr:col>
      <xdr:colOff>1411941</xdr:colOff>
      <xdr:row>66</xdr:row>
      <xdr:rowOff>40821</xdr:rowOff>
    </xdr:from>
    <xdr:to>
      <xdr:col>4</xdr:col>
      <xdr:colOff>7805</xdr:colOff>
      <xdr:row>76</xdr:row>
      <xdr:rowOff>18409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2D5E85C7-67D5-49E9-AAB0-FFFD624630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t="35083" b="14216"/>
        <a:stretch/>
      </xdr:blipFill>
      <xdr:spPr>
        <a:xfrm>
          <a:off x="2037870" y="13797642"/>
          <a:ext cx="4814328" cy="1882588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1333500</xdr:colOff>
      <xdr:row>74</xdr:row>
      <xdr:rowOff>74439</xdr:rowOff>
    </xdr:from>
    <xdr:to>
      <xdr:col>4</xdr:col>
      <xdr:colOff>172964</xdr:colOff>
      <xdr:row>83</xdr:row>
      <xdr:rowOff>61997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AAFC4BC2-B603-48B5-9948-C68DC9A1CE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1441" t="39076" r="4816" b="21757"/>
        <a:stretch/>
      </xdr:blipFill>
      <xdr:spPr>
        <a:xfrm>
          <a:off x="1959429" y="15355260"/>
          <a:ext cx="5057928" cy="1824523"/>
        </a:xfrm>
        <a:prstGeom prst="rect">
          <a:avLst/>
        </a:prstGeom>
      </xdr:spPr>
    </xdr:pic>
    <xdr:clientData/>
  </xdr:twoCellAnchor>
  <xdr:twoCellAnchor editAs="oneCell">
    <xdr:from>
      <xdr:col>3</xdr:col>
      <xdr:colOff>114459</xdr:colOff>
      <xdr:row>97</xdr:row>
      <xdr:rowOff>68036</xdr:rowOff>
    </xdr:from>
    <xdr:to>
      <xdr:col>3</xdr:col>
      <xdr:colOff>4675253</xdr:colOff>
      <xdr:row>107</xdr:row>
      <xdr:rowOff>12006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45857BCE-F090-489F-AD2A-46F14FC3C1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7799" t="35803" r="16629" b="24549"/>
        <a:stretch/>
      </xdr:blipFill>
      <xdr:spPr>
        <a:xfrm>
          <a:off x="2182745" y="19852822"/>
          <a:ext cx="4560794" cy="1848970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</xdr:colOff>
      <xdr:row>104</xdr:row>
      <xdr:rowOff>56830</xdr:rowOff>
    </xdr:from>
    <xdr:to>
      <xdr:col>3</xdr:col>
      <xdr:colOff>4690166</xdr:colOff>
      <xdr:row>112</xdr:row>
      <xdr:rowOff>100416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CA0F830C-C2D4-4C0E-A0DD-14C145A8C1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9054" t="36191" r="15773" b="33292"/>
        <a:stretch/>
      </xdr:blipFill>
      <xdr:spPr>
        <a:xfrm>
          <a:off x="2081893" y="21175116"/>
          <a:ext cx="4676559" cy="169005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134</xdr:row>
      <xdr:rowOff>179293</xdr:rowOff>
    </xdr:from>
    <xdr:to>
      <xdr:col>4</xdr:col>
      <xdr:colOff>22248</xdr:colOff>
      <xdr:row>142</xdr:row>
      <xdr:rowOff>122028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E9B47F2F-3444-4C5E-98D2-3BFCE45E77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16896" t="43252" r="23129" b="31036"/>
        <a:stretch/>
      </xdr:blipFill>
      <xdr:spPr>
        <a:xfrm>
          <a:off x="2068286" y="27135043"/>
          <a:ext cx="4798355" cy="1589199"/>
        </a:xfrm>
        <a:prstGeom prst="rect">
          <a:avLst/>
        </a:prstGeom>
      </xdr:spPr>
    </xdr:pic>
    <xdr:clientData/>
  </xdr:twoCellAnchor>
  <xdr:twoCellAnchor editAs="oneCell">
    <xdr:from>
      <xdr:col>3</xdr:col>
      <xdr:colOff>22412</xdr:colOff>
      <xdr:row>127</xdr:row>
      <xdr:rowOff>0</xdr:rowOff>
    </xdr:from>
    <xdr:to>
      <xdr:col>3</xdr:col>
      <xdr:colOff>4762500</xdr:colOff>
      <xdr:row>136</xdr:row>
      <xdr:rowOff>47217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BD5305AB-D30B-4CFB-A131-570C186704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199" t="29222" r="5375" b="27285"/>
        <a:stretch/>
      </xdr:blipFill>
      <xdr:spPr>
        <a:xfrm>
          <a:off x="2090698" y="25622250"/>
          <a:ext cx="4740088" cy="1761717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1362520</xdr:colOff>
      <xdr:row>4</xdr:row>
      <xdr:rowOff>0</xdr:rowOff>
    </xdr:from>
    <xdr:ext cx="2039471" cy="1557617"/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3000-0000B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twoCellAnchor editAs="oneCell">
    <xdr:from>
      <xdr:col>3</xdr:col>
      <xdr:colOff>582707</xdr:colOff>
      <xdr:row>14</xdr:row>
      <xdr:rowOff>87532</xdr:rowOff>
    </xdr:from>
    <xdr:to>
      <xdr:col>3</xdr:col>
      <xdr:colOff>4181804</xdr:colOff>
      <xdr:row>29</xdr:row>
      <xdr:rowOff>161925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3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twoCellAnchor>
  <xdr:oneCellAnchor>
    <xdr:from>
      <xdr:col>3</xdr:col>
      <xdr:colOff>1343026</xdr:colOff>
      <xdr:row>635</xdr:row>
      <xdr:rowOff>76200</xdr:rowOff>
    </xdr:from>
    <xdr:ext cx="2039471" cy="1557617"/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3000-0000E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twoCellAnchor editAs="oneCell">
    <xdr:from>
      <xdr:col>3</xdr:col>
      <xdr:colOff>563098</xdr:colOff>
      <xdr:row>645</xdr:row>
      <xdr:rowOff>98135</xdr:rowOff>
    </xdr:from>
    <xdr:to>
      <xdr:col>3</xdr:col>
      <xdr:colOff>4162425</xdr:colOff>
      <xdr:row>660</xdr:row>
      <xdr:rowOff>122061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3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twoCellAnchor>
  <xdr:oneCellAnchor>
    <xdr:from>
      <xdr:col>4</xdr:col>
      <xdr:colOff>77637</xdr:colOff>
      <xdr:row>14</xdr:row>
      <xdr:rowOff>67958</xdr:rowOff>
    </xdr:from>
    <xdr:ext cx="1914037" cy="1157325"/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00000000-0008-0000-3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2992693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645</xdr:row>
      <xdr:rowOff>67958</xdr:rowOff>
    </xdr:from>
    <xdr:ext cx="1914037" cy="1157325"/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00000000-0008-0000-3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10631092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34</xdr:row>
      <xdr:rowOff>0</xdr:rowOff>
    </xdr:from>
    <xdr:ext cx="2039471" cy="1557617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30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44</xdr:row>
      <xdr:rowOff>87532</xdr:rowOff>
    </xdr:from>
    <xdr:ext cx="3599097" cy="2950943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30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44</xdr:row>
      <xdr:rowOff>67958</xdr:rowOff>
    </xdr:from>
    <xdr:ext cx="1914037" cy="1157325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3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64</xdr:row>
      <xdr:rowOff>0</xdr:rowOff>
    </xdr:from>
    <xdr:ext cx="2039471" cy="1557617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30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74</xdr:row>
      <xdr:rowOff>87532</xdr:rowOff>
    </xdr:from>
    <xdr:ext cx="3599097" cy="2950943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30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74</xdr:row>
      <xdr:rowOff>67958</xdr:rowOff>
    </xdr:from>
    <xdr:ext cx="1914037" cy="1157325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3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94</xdr:row>
      <xdr:rowOff>0</xdr:rowOff>
    </xdr:from>
    <xdr:ext cx="2039471" cy="1557617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3000-00009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104</xdr:row>
      <xdr:rowOff>87532</xdr:rowOff>
    </xdr:from>
    <xdr:ext cx="3599097" cy="2950943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30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104</xdr:row>
      <xdr:rowOff>67958</xdr:rowOff>
    </xdr:from>
    <xdr:ext cx="1914037" cy="1157325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3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124</xdr:row>
      <xdr:rowOff>0</xdr:rowOff>
    </xdr:from>
    <xdr:ext cx="2039471" cy="1557617"/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30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134</xdr:row>
      <xdr:rowOff>87532</xdr:rowOff>
    </xdr:from>
    <xdr:ext cx="3599097" cy="2950943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3000-0000A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134</xdr:row>
      <xdr:rowOff>67958</xdr:rowOff>
    </xdr:from>
    <xdr:ext cx="1914037" cy="1157325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3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154</xdr:row>
      <xdr:rowOff>0</xdr:rowOff>
    </xdr:from>
    <xdr:ext cx="2039471" cy="1557617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30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164</xdr:row>
      <xdr:rowOff>87532</xdr:rowOff>
    </xdr:from>
    <xdr:ext cx="3599097" cy="2950943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30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164</xdr:row>
      <xdr:rowOff>67958</xdr:rowOff>
    </xdr:from>
    <xdr:ext cx="1914037" cy="1157325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3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184</xdr:row>
      <xdr:rowOff>0</xdr:rowOff>
    </xdr:from>
    <xdr:ext cx="2039471" cy="1557617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30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194</xdr:row>
      <xdr:rowOff>87532</xdr:rowOff>
    </xdr:from>
    <xdr:ext cx="3599097" cy="2950943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30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194</xdr:row>
      <xdr:rowOff>67958</xdr:rowOff>
    </xdr:from>
    <xdr:ext cx="1914037" cy="1157325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3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214</xdr:row>
      <xdr:rowOff>0</xdr:rowOff>
    </xdr:from>
    <xdr:ext cx="2039471" cy="1557617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30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224</xdr:row>
      <xdr:rowOff>87532</xdr:rowOff>
    </xdr:from>
    <xdr:ext cx="3599097" cy="2950943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3000-0000A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224</xdr:row>
      <xdr:rowOff>67958</xdr:rowOff>
    </xdr:from>
    <xdr:ext cx="1914037" cy="1157325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3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244</xdr:row>
      <xdr:rowOff>0</xdr:rowOff>
    </xdr:from>
    <xdr:ext cx="2039471" cy="1557617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30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254</xdr:row>
      <xdr:rowOff>87532</xdr:rowOff>
    </xdr:from>
    <xdr:ext cx="3599097" cy="2950943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30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254</xdr:row>
      <xdr:rowOff>67958</xdr:rowOff>
    </xdr:from>
    <xdr:ext cx="1914037" cy="1157325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3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274</xdr:row>
      <xdr:rowOff>0</xdr:rowOff>
    </xdr:from>
    <xdr:ext cx="2039471" cy="1557617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30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284</xdr:row>
      <xdr:rowOff>87532</xdr:rowOff>
    </xdr:from>
    <xdr:ext cx="3599097" cy="2950943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30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284</xdr:row>
      <xdr:rowOff>67958</xdr:rowOff>
    </xdr:from>
    <xdr:ext cx="1914037" cy="1157325"/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3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304</xdr:row>
      <xdr:rowOff>0</xdr:rowOff>
    </xdr:from>
    <xdr:ext cx="2039471" cy="1557617"/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3000-0000B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314</xdr:row>
      <xdr:rowOff>87532</xdr:rowOff>
    </xdr:from>
    <xdr:ext cx="3599097" cy="2950943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30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314</xdr:row>
      <xdr:rowOff>67958</xdr:rowOff>
    </xdr:from>
    <xdr:ext cx="1914037" cy="1157325"/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3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334</xdr:row>
      <xdr:rowOff>0</xdr:rowOff>
    </xdr:from>
    <xdr:ext cx="2039471" cy="1557617"/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3000-0000B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344</xdr:row>
      <xdr:rowOff>87532</xdr:rowOff>
    </xdr:from>
    <xdr:ext cx="3599097" cy="2950943"/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3000-0000B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344</xdr:row>
      <xdr:rowOff>67958</xdr:rowOff>
    </xdr:from>
    <xdr:ext cx="1914037" cy="1157325"/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3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364</xdr:row>
      <xdr:rowOff>0</xdr:rowOff>
    </xdr:from>
    <xdr:ext cx="2039471" cy="1557617"/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3000-0000E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374</xdr:row>
      <xdr:rowOff>87532</xdr:rowOff>
    </xdr:from>
    <xdr:ext cx="3599097" cy="2950943"/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00000000-0008-0000-3000-00001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374</xdr:row>
      <xdr:rowOff>67958</xdr:rowOff>
    </xdr:from>
    <xdr:ext cx="1914037" cy="1157325"/>
    <xdr:pic>
      <xdr:nvPicPr>
        <xdr:cNvPr id="331" name="Рисунок 330">
          <a:extLst>
            <a:ext uri="{FF2B5EF4-FFF2-40B4-BE49-F238E27FC236}">
              <a16:creationId xmlns="" xmlns:a16="http://schemas.microsoft.com/office/drawing/2014/main" id="{00000000-0008-0000-3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394</xdr:row>
      <xdr:rowOff>0</xdr:rowOff>
    </xdr:from>
    <xdr:ext cx="2039471" cy="1557617"/>
    <xdr:pic>
      <xdr:nvPicPr>
        <xdr:cNvPr id="332" name="Рисунок 331">
          <a:extLst>
            <a:ext uri="{FF2B5EF4-FFF2-40B4-BE49-F238E27FC236}">
              <a16:creationId xmlns="" xmlns:a16="http://schemas.microsoft.com/office/drawing/2014/main" id="{00000000-0008-0000-3000-00004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404</xdr:row>
      <xdr:rowOff>87532</xdr:rowOff>
    </xdr:from>
    <xdr:ext cx="3599097" cy="2950943"/>
    <xdr:pic>
      <xdr:nvPicPr>
        <xdr:cNvPr id="333" name="Рисунок 332">
          <a:extLst>
            <a:ext uri="{FF2B5EF4-FFF2-40B4-BE49-F238E27FC236}">
              <a16:creationId xmlns="" xmlns:a16="http://schemas.microsoft.com/office/drawing/2014/main" id="{00000000-0008-0000-3000-00004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404</xdr:row>
      <xdr:rowOff>67958</xdr:rowOff>
    </xdr:from>
    <xdr:ext cx="1914037" cy="1157325"/>
    <xdr:pic>
      <xdr:nvPicPr>
        <xdr:cNvPr id="334" name="Рисунок 333">
          <a:extLst>
            <a:ext uri="{FF2B5EF4-FFF2-40B4-BE49-F238E27FC236}">
              <a16:creationId xmlns="" xmlns:a16="http://schemas.microsoft.com/office/drawing/2014/main" id="{00000000-0008-0000-3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424</xdr:row>
      <xdr:rowOff>0</xdr:rowOff>
    </xdr:from>
    <xdr:ext cx="2039471" cy="1557617"/>
    <xdr:pic>
      <xdr:nvPicPr>
        <xdr:cNvPr id="335" name="Рисунок 334">
          <a:extLst>
            <a:ext uri="{FF2B5EF4-FFF2-40B4-BE49-F238E27FC236}">
              <a16:creationId xmlns="" xmlns:a16="http://schemas.microsoft.com/office/drawing/2014/main" id="{00000000-0008-0000-3000-00004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434</xdr:row>
      <xdr:rowOff>87532</xdr:rowOff>
    </xdr:from>
    <xdr:ext cx="3599097" cy="2950943"/>
    <xdr:pic>
      <xdr:nvPicPr>
        <xdr:cNvPr id="336" name="Рисунок 335">
          <a:extLst>
            <a:ext uri="{FF2B5EF4-FFF2-40B4-BE49-F238E27FC236}">
              <a16:creationId xmlns="" xmlns:a16="http://schemas.microsoft.com/office/drawing/2014/main" id="{00000000-0008-0000-3000-00005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434</xdr:row>
      <xdr:rowOff>67958</xdr:rowOff>
    </xdr:from>
    <xdr:ext cx="1914037" cy="1157325"/>
    <xdr:pic>
      <xdr:nvPicPr>
        <xdr:cNvPr id="337" name="Рисунок 336">
          <a:extLst>
            <a:ext uri="{FF2B5EF4-FFF2-40B4-BE49-F238E27FC236}">
              <a16:creationId xmlns="" xmlns:a16="http://schemas.microsoft.com/office/drawing/2014/main" id="{00000000-0008-0000-3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454</xdr:row>
      <xdr:rowOff>0</xdr:rowOff>
    </xdr:from>
    <xdr:ext cx="2039471" cy="1557617"/>
    <xdr:pic>
      <xdr:nvPicPr>
        <xdr:cNvPr id="338" name="Рисунок 337">
          <a:extLst>
            <a:ext uri="{FF2B5EF4-FFF2-40B4-BE49-F238E27FC236}">
              <a16:creationId xmlns="" xmlns:a16="http://schemas.microsoft.com/office/drawing/2014/main" id="{00000000-0008-0000-3000-00005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464</xdr:row>
      <xdr:rowOff>87532</xdr:rowOff>
    </xdr:from>
    <xdr:ext cx="3599097" cy="2950943"/>
    <xdr:pic>
      <xdr:nvPicPr>
        <xdr:cNvPr id="339" name="Рисунок 338">
          <a:extLst>
            <a:ext uri="{FF2B5EF4-FFF2-40B4-BE49-F238E27FC236}">
              <a16:creationId xmlns="" xmlns:a16="http://schemas.microsoft.com/office/drawing/2014/main" id="{00000000-0008-0000-3000-00005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464</xdr:row>
      <xdr:rowOff>67958</xdr:rowOff>
    </xdr:from>
    <xdr:ext cx="1914037" cy="1157325"/>
    <xdr:pic>
      <xdr:nvPicPr>
        <xdr:cNvPr id="340" name="Рисунок 339">
          <a:extLst>
            <a:ext uri="{FF2B5EF4-FFF2-40B4-BE49-F238E27FC236}">
              <a16:creationId xmlns="" xmlns:a16="http://schemas.microsoft.com/office/drawing/2014/main" id="{00000000-0008-0000-3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484</xdr:row>
      <xdr:rowOff>0</xdr:rowOff>
    </xdr:from>
    <xdr:ext cx="2039471" cy="1557617"/>
    <xdr:pic>
      <xdr:nvPicPr>
        <xdr:cNvPr id="341" name="Рисунок 340">
          <a:extLst>
            <a:ext uri="{FF2B5EF4-FFF2-40B4-BE49-F238E27FC236}">
              <a16:creationId xmlns="" xmlns:a16="http://schemas.microsoft.com/office/drawing/2014/main" id="{00000000-0008-0000-3000-00005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494</xdr:row>
      <xdr:rowOff>87532</xdr:rowOff>
    </xdr:from>
    <xdr:ext cx="3599097" cy="2950943"/>
    <xdr:pic>
      <xdr:nvPicPr>
        <xdr:cNvPr id="342" name="Рисунок 341">
          <a:extLst>
            <a:ext uri="{FF2B5EF4-FFF2-40B4-BE49-F238E27FC236}">
              <a16:creationId xmlns="" xmlns:a16="http://schemas.microsoft.com/office/drawing/2014/main" id="{00000000-0008-0000-3000-00005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494</xdr:row>
      <xdr:rowOff>67958</xdr:rowOff>
    </xdr:from>
    <xdr:ext cx="1914037" cy="1157325"/>
    <xdr:pic>
      <xdr:nvPicPr>
        <xdr:cNvPr id="343" name="Рисунок 342">
          <a:extLst>
            <a:ext uri="{FF2B5EF4-FFF2-40B4-BE49-F238E27FC236}">
              <a16:creationId xmlns="" xmlns:a16="http://schemas.microsoft.com/office/drawing/2014/main" id="{00000000-0008-0000-3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514</xdr:row>
      <xdr:rowOff>0</xdr:rowOff>
    </xdr:from>
    <xdr:ext cx="2039471" cy="1557617"/>
    <xdr:pic>
      <xdr:nvPicPr>
        <xdr:cNvPr id="344" name="Рисунок 343">
          <a:extLst>
            <a:ext uri="{FF2B5EF4-FFF2-40B4-BE49-F238E27FC236}">
              <a16:creationId xmlns="" xmlns:a16="http://schemas.microsoft.com/office/drawing/2014/main" id="{00000000-0008-0000-3000-00005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524</xdr:row>
      <xdr:rowOff>87532</xdr:rowOff>
    </xdr:from>
    <xdr:ext cx="3599097" cy="2950943"/>
    <xdr:pic>
      <xdr:nvPicPr>
        <xdr:cNvPr id="345" name="Рисунок 344">
          <a:extLst>
            <a:ext uri="{FF2B5EF4-FFF2-40B4-BE49-F238E27FC236}">
              <a16:creationId xmlns="" xmlns:a16="http://schemas.microsoft.com/office/drawing/2014/main" id="{00000000-0008-0000-3000-00005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524</xdr:row>
      <xdr:rowOff>67958</xdr:rowOff>
    </xdr:from>
    <xdr:ext cx="1914037" cy="1157325"/>
    <xdr:pic>
      <xdr:nvPicPr>
        <xdr:cNvPr id="346" name="Рисунок 345">
          <a:extLst>
            <a:ext uri="{FF2B5EF4-FFF2-40B4-BE49-F238E27FC236}">
              <a16:creationId xmlns="" xmlns:a16="http://schemas.microsoft.com/office/drawing/2014/main" id="{00000000-0008-0000-3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544</xdr:row>
      <xdr:rowOff>0</xdr:rowOff>
    </xdr:from>
    <xdr:ext cx="2039471" cy="1557617"/>
    <xdr:pic>
      <xdr:nvPicPr>
        <xdr:cNvPr id="347" name="Рисунок 346">
          <a:extLst>
            <a:ext uri="{FF2B5EF4-FFF2-40B4-BE49-F238E27FC236}">
              <a16:creationId xmlns="" xmlns:a16="http://schemas.microsoft.com/office/drawing/2014/main" id="{00000000-0008-0000-3000-00005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554</xdr:row>
      <xdr:rowOff>87532</xdr:rowOff>
    </xdr:from>
    <xdr:ext cx="3599097" cy="2950943"/>
    <xdr:pic>
      <xdr:nvPicPr>
        <xdr:cNvPr id="348" name="Рисунок 347">
          <a:extLst>
            <a:ext uri="{FF2B5EF4-FFF2-40B4-BE49-F238E27FC236}">
              <a16:creationId xmlns="" xmlns:a16="http://schemas.microsoft.com/office/drawing/2014/main" id="{00000000-0008-0000-3000-00005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554</xdr:row>
      <xdr:rowOff>67958</xdr:rowOff>
    </xdr:from>
    <xdr:ext cx="1914037" cy="1157325"/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00000000-0008-0000-3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574</xdr:row>
      <xdr:rowOff>0</xdr:rowOff>
    </xdr:from>
    <xdr:ext cx="2039471" cy="1557617"/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00000000-0008-0000-3000-00005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584</xdr:row>
      <xdr:rowOff>87532</xdr:rowOff>
    </xdr:from>
    <xdr:ext cx="3599097" cy="2950943"/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00000000-0008-0000-3000-00005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584</xdr:row>
      <xdr:rowOff>67958</xdr:rowOff>
    </xdr:from>
    <xdr:ext cx="1914037" cy="1157325"/>
    <xdr:pic>
      <xdr:nvPicPr>
        <xdr:cNvPr id="352" name="Рисунок 351">
          <a:extLst>
            <a:ext uri="{FF2B5EF4-FFF2-40B4-BE49-F238E27FC236}">
              <a16:creationId xmlns="" xmlns:a16="http://schemas.microsoft.com/office/drawing/2014/main" id="{00000000-0008-0000-3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1362520</xdr:colOff>
      <xdr:row>604</xdr:row>
      <xdr:rowOff>0</xdr:rowOff>
    </xdr:from>
    <xdr:ext cx="2039471" cy="1557617"/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00000000-0008-0000-3000-00006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8970" y="16859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582707</xdr:colOff>
      <xdr:row>614</xdr:row>
      <xdr:rowOff>87532</xdr:rowOff>
    </xdr:from>
    <xdr:ext cx="3599097" cy="2950943"/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00000000-0008-0000-3000-00006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157" y="3487957"/>
          <a:ext cx="3599097" cy="2950943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614</xdr:row>
      <xdr:rowOff>67958</xdr:rowOff>
    </xdr:from>
    <xdr:ext cx="1914037" cy="1157325"/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00000000-0008-0000-3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665</xdr:row>
      <xdr:rowOff>76200</xdr:rowOff>
    </xdr:from>
    <xdr:ext cx="2039471" cy="1557617"/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00000000-0008-0000-3000-00006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675</xdr:row>
      <xdr:rowOff>98135</xdr:rowOff>
    </xdr:from>
    <xdr:ext cx="3599327" cy="2900476"/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00000000-0008-0000-3000-00006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675</xdr:row>
      <xdr:rowOff>67958</xdr:rowOff>
    </xdr:from>
    <xdr:ext cx="1914037" cy="1157325"/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00000000-0008-0000-3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695</xdr:row>
      <xdr:rowOff>76200</xdr:rowOff>
    </xdr:from>
    <xdr:ext cx="2039471" cy="1557617"/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00000000-0008-0000-3000-00006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705</xdr:row>
      <xdr:rowOff>98135</xdr:rowOff>
    </xdr:from>
    <xdr:ext cx="3599327" cy="2900476"/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00000000-0008-0000-3000-00006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705</xdr:row>
      <xdr:rowOff>67958</xdr:rowOff>
    </xdr:from>
    <xdr:ext cx="1914037" cy="1157325"/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00000000-0008-0000-3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725</xdr:row>
      <xdr:rowOff>76200</xdr:rowOff>
    </xdr:from>
    <xdr:ext cx="2039471" cy="1557617"/>
    <xdr:pic>
      <xdr:nvPicPr>
        <xdr:cNvPr id="362" name="Рисунок 361">
          <a:extLst>
            <a:ext uri="{FF2B5EF4-FFF2-40B4-BE49-F238E27FC236}">
              <a16:creationId xmlns="" xmlns:a16="http://schemas.microsoft.com/office/drawing/2014/main" id="{00000000-0008-0000-3000-00006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735</xdr:row>
      <xdr:rowOff>98135</xdr:rowOff>
    </xdr:from>
    <xdr:ext cx="3599327" cy="2900476"/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00000000-0008-0000-3000-00006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735</xdr:row>
      <xdr:rowOff>67958</xdr:rowOff>
    </xdr:from>
    <xdr:ext cx="1914037" cy="1157325"/>
    <xdr:pic>
      <xdr:nvPicPr>
        <xdr:cNvPr id="364" name="Рисунок 363">
          <a:extLst>
            <a:ext uri="{FF2B5EF4-FFF2-40B4-BE49-F238E27FC236}">
              <a16:creationId xmlns="" xmlns:a16="http://schemas.microsoft.com/office/drawing/2014/main" id="{00000000-0008-0000-3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755</xdr:row>
      <xdr:rowOff>76200</xdr:rowOff>
    </xdr:from>
    <xdr:ext cx="2039471" cy="1557617"/>
    <xdr:pic>
      <xdr:nvPicPr>
        <xdr:cNvPr id="365" name="Рисунок 364">
          <a:extLst>
            <a:ext uri="{FF2B5EF4-FFF2-40B4-BE49-F238E27FC236}">
              <a16:creationId xmlns="" xmlns:a16="http://schemas.microsoft.com/office/drawing/2014/main" id="{00000000-0008-0000-3000-00006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765</xdr:row>
      <xdr:rowOff>98135</xdr:rowOff>
    </xdr:from>
    <xdr:ext cx="3599327" cy="2900476"/>
    <xdr:pic>
      <xdr:nvPicPr>
        <xdr:cNvPr id="366" name="Рисунок 365">
          <a:extLst>
            <a:ext uri="{FF2B5EF4-FFF2-40B4-BE49-F238E27FC236}">
              <a16:creationId xmlns="" xmlns:a16="http://schemas.microsoft.com/office/drawing/2014/main" id="{00000000-0008-0000-3000-00006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765</xdr:row>
      <xdr:rowOff>67958</xdr:rowOff>
    </xdr:from>
    <xdr:ext cx="1914037" cy="1157325"/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00000000-0008-0000-3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785</xdr:row>
      <xdr:rowOff>76200</xdr:rowOff>
    </xdr:from>
    <xdr:ext cx="2039471" cy="1557617"/>
    <xdr:pic>
      <xdr:nvPicPr>
        <xdr:cNvPr id="368" name="Рисунок 367">
          <a:extLst>
            <a:ext uri="{FF2B5EF4-FFF2-40B4-BE49-F238E27FC236}">
              <a16:creationId xmlns="" xmlns:a16="http://schemas.microsoft.com/office/drawing/2014/main" id="{00000000-0008-0000-3000-00007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795</xdr:row>
      <xdr:rowOff>98135</xdr:rowOff>
    </xdr:from>
    <xdr:ext cx="3599327" cy="2900476"/>
    <xdr:pic>
      <xdr:nvPicPr>
        <xdr:cNvPr id="369" name="Рисунок 368">
          <a:extLst>
            <a:ext uri="{FF2B5EF4-FFF2-40B4-BE49-F238E27FC236}">
              <a16:creationId xmlns="" xmlns:a16="http://schemas.microsoft.com/office/drawing/2014/main" id="{00000000-0008-0000-3000-00007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795</xdr:row>
      <xdr:rowOff>67958</xdr:rowOff>
    </xdr:from>
    <xdr:ext cx="1914037" cy="1157325"/>
    <xdr:pic>
      <xdr:nvPicPr>
        <xdr:cNvPr id="370" name="Рисунок 369">
          <a:extLst>
            <a:ext uri="{FF2B5EF4-FFF2-40B4-BE49-F238E27FC236}">
              <a16:creationId xmlns="" xmlns:a16="http://schemas.microsoft.com/office/drawing/2014/main" id="{00000000-0008-0000-3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815</xdr:row>
      <xdr:rowOff>76200</xdr:rowOff>
    </xdr:from>
    <xdr:ext cx="2039471" cy="1557617"/>
    <xdr:pic>
      <xdr:nvPicPr>
        <xdr:cNvPr id="371" name="Рисунок 370">
          <a:extLst>
            <a:ext uri="{FF2B5EF4-FFF2-40B4-BE49-F238E27FC236}">
              <a16:creationId xmlns="" xmlns:a16="http://schemas.microsoft.com/office/drawing/2014/main" id="{00000000-0008-0000-3000-00007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825</xdr:row>
      <xdr:rowOff>98135</xdr:rowOff>
    </xdr:from>
    <xdr:ext cx="3599327" cy="2900476"/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00000000-0008-0000-3000-00007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825</xdr:row>
      <xdr:rowOff>67958</xdr:rowOff>
    </xdr:from>
    <xdr:ext cx="1914037" cy="1157325"/>
    <xdr:pic>
      <xdr:nvPicPr>
        <xdr:cNvPr id="373" name="Рисунок 372">
          <a:extLst>
            <a:ext uri="{FF2B5EF4-FFF2-40B4-BE49-F238E27FC236}">
              <a16:creationId xmlns="" xmlns:a16="http://schemas.microsoft.com/office/drawing/2014/main" id="{00000000-0008-0000-3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845</xdr:row>
      <xdr:rowOff>76200</xdr:rowOff>
    </xdr:from>
    <xdr:ext cx="2039471" cy="1557617"/>
    <xdr:pic>
      <xdr:nvPicPr>
        <xdr:cNvPr id="374" name="Рисунок 373">
          <a:extLst>
            <a:ext uri="{FF2B5EF4-FFF2-40B4-BE49-F238E27FC236}">
              <a16:creationId xmlns="" xmlns:a16="http://schemas.microsoft.com/office/drawing/2014/main" id="{00000000-0008-0000-3000-00007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855</xdr:row>
      <xdr:rowOff>98135</xdr:rowOff>
    </xdr:from>
    <xdr:ext cx="3599327" cy="2900476"/>
    <xdr:pic>
      <xdr:nvPicPr>
        <xdr:cNvPr id="375" name="Рисунок 374">
          <a:extLst>
            <a:ext uri="{FF2B5EF4-FFF2-40B4-BE49-F238E27FC236}">
              <a16:creationId xmlns="" xmlns:a16="http://schemas.microsoft.com/office/drawing/2014/main" id="{00000000-0008-0000-3000-00007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855</xdr:row>
      <xdr:rowOff>67958</xdr:rowOff>
    </xdr:from>
    <xdr:ext cx="1914037" cy="1157325"/>
    <xdr:pic>
      <xdr:nvPicPr>
        <xdr:cNvPr id="376" name="Рисунок 375">
          <a:extLst>
            <a:ext uri="{FF2B5EF4-FFF2-40B4-BE49-F238E27FC236}">
              <a16:creationId xmlns="" xmlns:a16="http://schemas.microsoft.com/office/drawing/2014/main" id="{00000000-0008-0000-3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875</xdr:row>
      <xdr:rowOff>76200</xdr:rowOff>
    </xdr:from>
    <xdr:ext cx="2039471" cy="1557617"/>
    <xdr:pic>
      <xdr:nvPicPr>
        <xdr:cNvPr id="377" name="Рисунок 376">
          <a:extLst>
            <a:ext uri="{FF2B5EF4-FFF2-40B4-BE49-F238E27FC236}">
              <a16:creationId xmlns="" xmlns:a16="http://schemas.microsoft.com/office/drawing/2014/main" id="{00000000-0008-0000-3000-00007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885</xdr:row>
      <xdr:rowOff>98135</xdr:rowOff>
    </xdr:from>
    <xdr:ext cx="3599327" cy="2900476"/>
    <xdr:pic>
      <xdr:nvPicPr>
        <xdr:cNvPr id="378" name="Рисунок 377">
          <a:extLst>
            <a:ext uri="{FF2B5EF4-FFF2-40B4-BE49-F238E27FC236}">
              <a16:creationId xmlns="" xmlns:a16="http://schemas.microsoft.com/office/drawing/2014/main" id="{00000000-0008-0000-3000-00007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885</xdr:row>
      <xdr:rowOff>67958</xdr:rowOff>
    </xdr:from>
    <xdr:ext cx="1914037" cy="1157325"/>
    <xdr:pic>
      <xdr:nvPicPr>
        <xdr:cNvPr id="379" name="Рисунок 378">
          <a:extLst>
            <a:ext uri="{FF2B5EF4-FFF2-40B4-BE49-F238E27FC236}">
              <a16:creationId xmlns="" xmlns:a16="http://schemas.microsoft.com/office/drawing/2014/main" id="{00000000-0008-0000-3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905</xdr:row>
      <xdr:rowOff>76200</xdr:rowOff>
    </xdr:from>
    <xdr:ext cx="2039471" cy="1557617"/>
    <xdr:pic>
      <xdr:nvPicPr>
        <xdr:cNvPr id="380" name="Рисунок 379">
          <a:extLst>
            <a:ext uri="{FF2B5EF4-FFF2-40B4-BE49-F238E27FC236}">
              <a16:creationId xmlns="" xmlns:a16="http://schemas.microsoft.com/office/drawing/2014/main" id="{00000000-0008-0000-3000-00007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915</xdr:row>
      <xdr:rowOff>98135</xdr:rowOff>
    </xdr:from>
    <xdr:ext cx="3599327" cy="2900476"/>
    <xdr:pic>
      <xdr:nvPicPr>
        <xdr:cNvPr id="381" name="Рисунок 380">
          <a:extLst>
            <a:ext uri="{FF2B5EF4-FFF2-40B4-BE49-F238E27FC236}">
              <a16:creationId xmlns="" xmlns:a16="http://schemas.microsoft.com/office/drawing/2014/main" id="{00000000-0008-0000-3000-00007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915</xdr:row>
      <xdr:rowOff>67958</xdr:rowOff>
    </xdr:from>
    <xdr:ext cx="1914037" cy="1157325"/>
    <xdr:pic>
      <xdr:nvPicPr>
        <xdr:cNvPr id="382" name="Рисунок 381">
          <a:extLst>
            <a:ext uri="{FF2B5EF4-FFF2-40B4-BE49-F238E27FC236}">
              <a16:creationId xmlns="" xmlns:a16="http://schemas.microsoft.com/office/drawing/2014/main" id="{00000000-0008-0000-3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935</xdr:row>
      <xdr:rowOff>76200</xdr:rowOff>
    </xdr:from>
    <xdr:ext cx="2039471" cy="1557617"/>
    <xdr:pic>
      <xdr:nvPicPr>
        <xdr:cNvPr id="383" name="Рисунок 382">
          <a:extLst>
            <a:ext uri="{FF2B5EF4-FFF2-40B4-BE49-F238E27FC236}">
              <a16:creationId xmlns="" xmlns:a16="http://schemas.microsoft.com/office/drawing/2014/main" id="{00000000-0008-0000-3000-00007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945</xdr:row>
      <xdr:rowOff>98135</xdr:rowOff>
    </xdr:from>
    <xdr:ext cx="3599327" cy="2900476"/>
    <xdr:pic>
      <xdr:nvPicPr>
        <xdr:cNvPr id="384" name="Рисунок 383">
          <a:extLst>
            <a:ext uri="{FF2B5EF4-FFF2-40B4-BE49-F238E27FC236}">
              <a16:creationId xmlns="" xmlns:a16="http://schemas.microsoft.com/office/drawing/2014/main" id="{00000000-0008-0000-3000-00008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945</xdr:row>
      <xdr:rowOff>67958</xdr:rowOff>
    </xdr:from>
    <xdr:ext cx="1914037" cy="1157325"/>
    <xdr:pic>
      <xdr:nvPicPr>
        <xdr:cNvPr id="385" name="Рисунок 384">
          <a:extLst>
            <a:ext uri="{FF2B5EF4-FFF2-40B4-BE49-F238E27FC236}">
              <a16:creationId xmlns="" xmlns:a16="http://schemas.microsoft.com/office/drawing/2014/main" id="{00000000-0008-0000-3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965</xdr:row>
      <xdr:rowOff>76200</xdr:rowOff>
    </xdr:from>
    <xdr:ext cx="2039471" cy="1557617"/>
    <xdr:pic>
      <xdr:nvPicPr>
        <xdr:cNvPr id="386" name="Рисунок 385">
          <a:extLst>
            <a:ext uri="{FF2B5EF4-FFF2-40B4-BE49-F238E27FC236}">
              <a16:creationId xmlns="" xmlns:a16="http://schemas.microsoft.com/office/drawing/2014/main" id="{00000000-0008-0000-3000-00008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975</xdr:row>
      <xdr:rowOff>98135</xdr:rowOff>
    </xdr:from>
    <xdr:ext cx="3599327" cy="2900476"/>
    <xdr:pic>
      <xdr:nvPicPr>
        <xdr:cNvPr id="387" name="Рисунок 386">
          <a:extLst>
            <a:ext uri="{FF2B5EF4-FFF2-40B4-BE49-F238E27FC236}">
              <a16:creationId xmlns="" xmlns:a16="http://schemas.microsoft.com/office/drawing/2014/main" id="{00000000-0008-0000-3000-00008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975</xdr:row>
      <xdr:rowOff>67958</xdr:rowOff>
    </xdr:from>
    <xdr:ext cx="1914037" cy="1157325"/>
    <xdr:pic>
      <xdr:nvPicPr>
        <xdr:cNvPr id="388" name="Рисунок 387">
          <a:extLst>
            <a:ext uri="{FF2B5EF4-FFF2-40B4-BE49-F238E27FC236}">
              <a16:creationId xmlns="" xmlns:a16="http://schemas.microsoft.com/office/drawing/2014/main" id="{00000000-0008-0000-3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995</xdr:row>
      <xdr:rowOff>76200</xdr:rowOff>
    </xdr:from>
    <xdr:ext cx="2039471" cy="1557617"/>
    <xdr:pic>
      <xdr:nvPicPr>
        <xdr:cNvPr id="389" name="Рисунок 388">
          <a:extLst>
            <a:ext uri="{FF2B5EF4-FFF2-40B4-BE49-F238E27FC236}">
              <a16:creationId xmlns="" xmlns:a16="http://schemas.microsoft.com/office/drawing/2014/main" id="{00000000-0008-0000-3000-00008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1005</xdr:row>
      <xdr:rowOff>98135</xdr:rowOff>
    </xdr:from>
    <xdr:ext cx="3599327" cy="2900476"/>
    <xdr:pic>
      <xdr:nvPicPr>
        <xdr:cNvPr id="390" name="Рисунок 389">
          <a:extLst>
            <a:ext uri="{FF2B5EF4-FFF2-40B4-BE49-F238E27FC236}">
              <a16:creationId xmlns="" xmlns:a16="http://schemas.microsoft.com/office/drawing/2014/main" id="{00000000-0008-0000-3000-00008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1005</xdr:row>
      <xdr:rowOff>67958</xdr:rowOff>
    </xdr:from>
    <xdr:ext cx="1914037" cy="1157325"/>
    <xdr:pic>
      <xdr:nvPicPr>
        <xdr:cNvPr id="391" name="Рисунок 390">
          <a:extLst>
            <a:ext uri="{FF2B5EF4-FFF2-40B4-BE49-F238E27FC236}">
              <a16:creationId xmlns="" xmlns:a16="http://schemas.microsoft.com/office/drawing/2014/main" id="{00000000-0008-0000-3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1025</xdr:row>
      <xdr:rowOff>76200</xdr:rowOff>
    </xdr:from>
    <xdr:ext cx="2039471" cy="1557617"/>
    <xdr:pic>
      <xdr:nvPicPr>
        <xdr:cNvPr id="392" name="Рисунок 391">
          <a:extLst>
            <a:ext uri="{FF2B5EF4-FFF2-40B4-BE49-F238E27FC236}">
              <a16:creationId xmlns="" xmlns:a16="http://schemas.microsoft.com/office/drawing/2014/main" id="{00000000-0008-0000-3000-00008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1035</xdr:row>
      <xdr:rowOff>98135</xdr:rowOff>
    </xdr:from>
    <xdr:ext cx="3599327" cy="2900476"/>
    <xdr:pic>
      <xdr:nvPicPr>
        <xdr:cNvPr id="393" name="Рисунок 392">
          <a:extLst>
            <a:ext uri="{FF2B5EF4-FFF2-40B4-BE49-F238E27FC236}">
              <a16:creationId xmlns="" xmlns:a16="http://schemas.microsoft.com/office/drawing/2014/main" id="{00000000-0008-0000-3000-00008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1035</xdr:row>
      <xdr:rowOff>67958</xdr:rowOff>
    </xdr:from>
    <xdr:ext cx="1914037" cy="1157325"/>
    <xdr:pic>
      <xdr:nvPicPr>
        <xdr:cNvPr id="394" name="Рисунок 393">
          <a:extLst>
            <a:ext uri="{FF2B5EF4-FFF2-40B4-BE49-F238E27FC236}">
              <a16:creationId xmlns="" xmlns:a16="http://schemas.microsoft.com/office/drawing/2014/main" id="{00000000-0008-0000-3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1055</xdr:row>
      <xdr:rowOff>76200</xdr:rowOff>
    </xdr:from>
    <xdr:ext cx="2039471" cy="1557617"/>
    <xdr:pic>
      <xdr:nvPicPr>
        <xdr:cNvPr id="395" name="Рисунок 394">
          <a:extLst>
            <a:ext uri="{FF2B5EF4-FFF2-40B4-BE49-F238E27FC236}">
              <a16:creationId xmlns="" xmlns:a16="http://schemas.microsoft.com/office/drawing/2014/main" id="{00000000-0008-0000-3000-00008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1065</xdr:row>
      <xdr:rowOff>98135</xdr:rowOff>
    </xdr:from>
    <xdr:ext cx="3599327" cy="2900476"/>
    <xdr:pic>
      <xdr:nvPicPr>
        <xdr:cNvPr id="396" name="Рисунок 395">
          <a:extLst>
            <a:ext uri="{FF2B5EF4-FFF2-40B4-BE49-F238E27FC236}">
              <a16:creationId xmlns="" xmlns:a16="http://schemas.microsoft.com/office/drawing/2014/main" id="{00000000-0008-0000-3000-00008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1065</xdr:row>
      <xdr:rowOff>67958</xdr:rowOff>
    </xdr:from>
    <xdr:ext cx="1914037" cy="1157325"/>
    <xdr:pic>
      <xdr:nvPicPr>
        <xdr:cNvPr id="397" name="Рисунок 396">
          <a:extLst>
            <a:ext uri="{FF2B5EF4-FFF2-40B4-BE49-F238E27FC236}">
              <a16:creationId xmlns="" xmlns:a16="http://schemas.microsoft.com/office/drawing/2014/main" id="{00000000-0008-0000-3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1085</xdr:row>
      <xdr:rowOff>76200</xdr:rowOff>
    </xdr:from>
    <xdr:ext cx="2039471" cy="1557617"/>
    <xdr:pic>
      <xdr:nvPicPr>
        <xdr:cNvPr id="398" name="Рисунок 397">
          <a:extLst>
            <a:ext uri="{FF2B5EF4-FFF2-40B4-BE49-F238E27FC236}">
              <a16:creationId xmlns="" xmlns:a16="http://schemas.microsoft.com/office/drawing/2014/main" id="{00000000-0008-0000-3000-00008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1095</xdr:row>
      <xdr:rowOff>98135</xdr:rowOff>
    </xdr:from>
    <xdr:ext cx="3599327" cy="2900476"/>
    <xdr:pic>
      <xdr:nvPicPr>
        <xdr:cNvPr id="399" name="Рисунок 398">
          <a:extLst>
            <a:ext uri="{FF2B5EF4-FFF2-40B4-BE49-F238E27FC236}">
              <a16:creationId xmlns="" xmlns:a16="http://schemas.microsoft.com/office/drawing/2014/main" id="{00000000-0008-0000-3000-00008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1095</xdr:row>
      <xdr:rowOff>67958</xdr:rowOff>
    </xdr:from>
    <xdr:ext cx="1914037" cy="1157325"/>
    <xdr:pic>
      <xdr:nvPicPr>
        <xdr:cNvPr id="400" name="Рисунок 399">
          <a:extLst>
            <a:ext uri="{FF2B5EF4-FFF2-40B4-BE49-F238E27FC236}">
              <a16:creationId xmlns="" xmlns:a16="http://schemas.microsoft.com/office/drawing/2014/main" id="{00000000-0008-0000-3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1115</xdr:row>
      <xdr:rowOff>76200</xdr:rowOff>
    </xdr:from>
    <xdr:ext cx="2039471" cy="1557617"/>
    <xdr:pic>
      <xdr:nvPicPr>
        <xdr:cNvPr id="401" name="Рисунок 400">
          <a:extLst>
            <a:ext uri="{FF2B5EF4-FFF2-40B4-BE49-F238E27FC236}">
              <a16:creationId xmlns="" xmlns:a16="http://schemas.microsoft.com/office/drawing/2014/main" id="{00000000-0008-0000-3000-00009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1125</xdr:row>
      <xdr:rowOff>98135</xdr:rowOff>
    </xdr:from>
    <xdr:ext cx="3599327" cy="2900476"/>
    <xdr:pic>
      <xdr:nvPicPr>
        <xdr:cNvPr id="402" name="Рисунок 401">
          <a:extLst>
            <a:ext uri="{FF2B5EF4-FFF2-40B4-BE49-F238E27FC236}">
              <a16:creationId xmlns="" xmlns:a16="http://schemas.microsoft.com/office/drawing/2014/main" id="{00000000-0008-0000-3000-00009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1125</xdr:row>
      <xdr:rowOff>67958</xdr:rowOff>
    </xdr:from>
    <xdr:ext cx="1914037" cy="1157325"/>
    <xdr:pic>
      <xdr:nvPicPr>
        <xdr:cNvPr id="403" name="Рисунок 402">
          <a:extLst>
            <a:ext uri="{FF2B5EF4-FFF2-40B4-BE49-F238E27FC236}">
              <a16:creationId xmlns="" xmlns:a16="http://schemas.microsoft.com/office/drawing/2014/main" id="{00000000-0008-0000-3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1145</xdr:row>
      <xdr:rowOff>76200</xdr:rowOff>
    </xdr:from>
    <xdr:ext cx="2039471" cy="1557617"/>
    <xdr:pic>
      <xdr:nvPicPr>
        <xdr:cNvPr id="404" name="Рисунок 403">
          <a:extLst>
            <a:ext uri="{FF2B5EF4-FFF2-40B4-BE49-F238E27FC236}">
              <a16:creationId xmlns="" xmlns:a16="http://schemas.microsoft.com/office/drawing/2014/main" id="{00000000-0008-0000-3000-00009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1155</xdr:row>
      <xdr:rowOff>98135</xdr:rowOff>
    </xdr:from>
    <xdr:ext cx="3599327" cy="2900476"/>
    <xdr:pic>
      <xdr:nvPicPr>
        <xdr:cNvPr id="405" name="Рисунок 404">
          <a:extLst>
            <a:ext uri="{FF2B5EF4-FFF2-40B4-BE49-F238E27FC236}">
              <a16:creationId xmlns="" xmlns:a16="http://schemas.microsoft.com/office/drawing/2014/main" id="{00000000-0008-0000-3000-00009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1155</xdr:row>
      <xdr:rowOff>67958</xdr:rowOff>
    </xdr:from>
    <xdr:ext cx="1914037" cy="1157325"/>
    <xdr:pic>
      <xdr:nvPicPr>
        <xdr:cNvPr id="406" name="Рисунок 405">
          <a:extLst>
            <a:ext uri="{FF2B5EF4-FFF2-40B4-BE49-F238E27FC236}">
              <a16:creationId xmlns="" xmlns:a16="http://schemas.microsoft.com/office/drawing/2014/main" id="{00000000-0008-0000-3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1175</xdr:row>
      <xdr:rowOff>76200</xdr:rowOff>
    </xdr:from>
    <xdr:ext cx="2039471" cy="1557617"/>
    <xdr:pic>
      <xdr:nvPicPr>
        <xdr:cNvPr id="407" name="Рисунок 406">
          <a:extLst>
            <a:ext uri="{FF2B5EF4-FFF2-40B4-BE49-F238E27FC236}">
              <a16:creationId xmlns="" xmlns:a16="http://schemas.microsoft.com/office/drawing/2014/main" id="{00000000-0008-0000-3000-00009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1185</xdr:row>
      <xdr:rowOff>98135</xdr:rowOff>
    </xdr:from>
    <xdr:ext cx="3599327" cy="2900476"/>
    <xdr:pic>
      <xdr:nvPicPr>
        <xdr:cNvPr id="408" name="Рисунок 407">
          <a:extLst>
            <a:ext uri="{FF2B5EF4-FFF2-40B4-BE49-F238E27FC236}">
              <a16:creationId xmlns="" xmlns:a16="http://schemas.microsoft.com/office/drawing/2014/main" id="{00000000-0008-0000-3000-00009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1185</xdr:row>
      <xdr:rowOff>67958</xdr:rowOff>
    </xdr:from>
    <xdr:ext cx="1914037" cy="1157325"/>
    <xdr:pic>
      <xdr:nvPicPr>
        <xdr:cNvPr id="409" name="Рисунок 408">
          <a:extLst>
            <a:ext uri="{FF2B5EF4-FFF2-40B4-BE49-F238E27FC236}">
              <a16:creationId xmlns="" xmlns:a16="http://schemas.microsoft.com/office/drawing/2014/main" id="{00000000-0008-0000-3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1205</xdr:row>
      <xdr:rowOff>76200</xdr:rowOff>
    </xdr:from>
    <xdr:ext cx="2039471" cy="1557617"/>
    <xdr:pic>
      <xdr:nvPicPr>
        <xdr:cNvPr id="410" name="Рисунок 409">
          <a:extLst>
            <a:ext uri="{FF2B5EF4-FFF2-40B4-BE49-F238E27FC236}">
              <a16:creationId xmlns="" xmlns:a16="http://schemas.microsoft.com/office/drawing/2014/main" id="{00000000-0008-0000-3000-00009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1215</xdr:row>
      <xdr:rowOff>98135</xdr:rowOff>
    </xdr:from>
    <xdr:ext cx="3599327" cy="2900476"/>
    <xdr:pic>
      <xdr:nvPicPr>
        <xdr:cNvPr id="411" name="Рисунок 410">
          <a:extLst>
            <a:ext uri="{FF2B5EF4-FFF2-40B4-BE49-F238E27FC236}">
              <a16:creationId xmlns="" xmlns:a16="http://schemas.microsoft.com/office/drawing/2014/main" id="{00000000-0008-0000-3000-00009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1215</xdr:row>
      <xdr:rowOff>67958</xdr:rowOff>
    </xdr:from>
    <xdr:ext cx="1914037" cy="1157325"/>
    <xdr:pic>
      <xdr:nvPicPr>
        <xdr:cNvPr id="412" name="Рисунок 411">
          <a:extLst>
            <a:ext uri="{FF2B5EF4-FFF2-40B4-BE49-F238E27FC236}">
              <a16:creationId xmlns="" xmlns:a16="http://schemas.microsoft.com/office/drawing/2014/main" id="{00000000-0008-0000-3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1235</xdr:row>
      <xdr:rowOff>76200</xdr:rowOff>
    </xdr:from>
    <xdr:ext cx="2039471" cy="1557617"/>
    <xdr:pic>
      <xdr:nvPicPr>
        <xdr:cNvPr id="413" name="Рисунок 412">
          <a:extLst>
            <a:ext uri="{FF2B5EF4-FFF2-40B4-BE49-F238E27FC236}">
              <a16:creationId xmlns="" xmlns:a16="http://schemas.microsoft.com/office/drawing/2014/main" id="{00000000-0008-0000-3000-00009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1245</xdr:row>
      <xdr:rowOff>98135</xdr:rowOff>
    </xdr:from>
    <xdr:ext cx="3599327" cy="2900476"/>
    <xdr:pic>
      <xdr:nvPicPr>
        <xdr:cNvPr id="414" name="Рисунок 413">
          <a:extLst>
            <a:ext uri="{FF2B5EF4-FFF2-40B4-BE49-F238E27FC236}">
              <a16:creationId xmlns="" xmlns:a16="http://schemas.microsoft.com/office/drawing/2014/main" id="{00000000-0008-0000-3000-00009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1245</xdr:row>
      <xdr:rowOff>67958</xdr:rowOff>
    </xdr:from>
    <xdr:ext cx="1914037" cy="1157325"/>
    <xdr:pic>
      <xdr:nvPicPr>
        <xdr:cNvPr id="415" name="Рисунок 414">
          <a:extLst>
            <a:ext uri="{FF2B5EF4-FFF2-40B4-BE49-F238E27FC236}">
              <a16:creationId xmlns="" xmlns:a16="http://schemas.microsoft.com/office/drawing/2014/main" id="{00000000-0008-0000-3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1265</xdr:row>
      <xdr:rowOff>76200</xdr:rowOff>
    </xdr:from>
    <xdr:ext cx="2039471" cy="1557617"/>
    <xdr:pic>
      <xdr:nvPicPr>
        <xdr:cNvPr id="416" name="Рисунок 415">
          <a:extLst>
            <a:ext uri="{FF2B5EF4-FFF2-40B4-BE49-F238E27FC236}">
              <a16:creationId xmlns="" xmlns:a16="http://schemas.microsoft.com/office/drawing/2014/main" id="{00000000-0008-0000-3000-0000A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1275</xdr:row>
      <xdr:rowOff>98135</xdr:rowOff>
    </xdr:from>
    <xdr:ext cx="3599327" cy="2900476"/>
    <xdr:pic>
      <xdr:nvPicPr>
        <xdr:cNvPr id="417" name="Рисунок 416">
          <a:extLst>
            <a:ext uri="{FF2B5EF4-FFF2-40B4-BE49-F238E27FC236}">
              <a16:creationId xmlns="" xmlns:a16="http://schemas.microsoft.com/office/drawing/2014/main" id="{00000000-0008-0000-3000-0000A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1275</xdr:row>
      <xdr:rowOff>67958</xdr:rowOff>
    </xdr:from>
    <xdr:ext cx="1914037" cy="1157325"/>
    <xdr:pic>
      <xdr:nvPicPr>
        <xdr:cNvPr id="418" name="Рисунок 417">
          <a:extLst>
            <a:ext uri="{FF2B5EF4-FFF2-40B4-BE49-F238E27FC236}">
              <a16:creationId xmlns="" xmlns:a16="http://schemas.microsoft.com/office/drawing/2014/main" id="{00000000-0008-0000-3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1295</xdr:row>
      <xdr:rowOff>76200</xdr:rowOff>
    </xdr:from>
    <xdr:ext cx="2039471" cy="1557617"/>
    <xdr:pic>
      <xdr:nvPicPr>
        <xdr:cNvPr id="419" name="Рисунок 418">
          <a:extLst>
            <a:ext uri="{FF2B5EF4-FFF2-40B4-BE49-F238E27FC236}">
              <a16:creationId xmlns="" xmlns:a16="http://schemas.microsoft.com/office/drawing/2014/main" id="{00000000-0008-0000-3000-0000A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1305</xdr:row>
      <xdr:rowOff>98135</xdr:rowOff>
    </xdr:from>
    <xdr:ext cx="3599327" cy="2900476"/>
    <xdr:pic>
      <xdr:nvPicPr>
        <xdr:cNvPr id="420" name="Рисунок 419">
          <a:extLst>
            <a:ext uri="{FF2B5EF4-FFF2-40B4-BE49-F238E27FC236}">
              <a16:creationId xmlns="" xmlns:a16="http://schemas.microsoft.com/office/drawing/2014/main" id="{00000000-0008-0000-3000-0000A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1305</xdr:row>
      <xdr:rowOff>67958</xdr:rowOff>
    </xdr:from>
    <xdr:ext cx="1914037" cy="1157325"/>
    <xdr:pic>
      <xdr:nvPicPr>
        <xdr:cNvPr id="421" name="Рисунок 420">
          <a:extLst>
            <a:ext uri="{FF2B5EF4-FFF2-40B4-BE49-F238E27FC236}">
              <a16:creationId xmlns="" xmlns:a16="http://schemas.microsoft.com/office/drawing/2014/main" id="{00000000-0008-0000-3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1325</xdr:row>
      <xdr:rowOff>76200</xdr:rowOff>
    </xdr:from>
    <xdr:ext cx="2039471" cy="1557617"/>
    <xdr:pic>
      <xdr:nvPicPr>
        <xdr:cNvPr id="422" name="Рисунок 421">
          <a:extLst>
            <a:ext uri="{FF2B5EF4-FFF2-40B4-BE49-F238E27FC236}">
              <a16:creationId xmlns="" xmlns:a16="http://schemas.microsoft.com/office/drawing/2014/main" id="{00000000-0008-0000-3000-0000A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1335</xdr:row>
      <xdr:rowOff>98135</xdr:rowOff>
    </xdr:from>
    <xdr:ext cx="3599327" cy="2900476"/>
    <xdr:pic>
      <xdr:nvPicPr>
        <xdr:cNvPr id="423" name="Рисунок 422">
          <a:extLst>
            <a:ext uri="{FF2B5EF4-FFF2-40B4-BE49-F238E27FC236}">
              <a16:creationId xmlns="" xmlns:a16="http://schemas.microsoft.com/office/drawing/2014/main" id="{00000000-0008-0000-3000-0000A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1335</xdr:row>
      <xdr:rowOff>67958</xdr:rowOff>
    </xdr:from>
    <xdr:ext cx="1914037" cy="1157325"/>
    <xdr:pic>
      <xdr:nvPicPr>
        <xdr:cNvPr id="424" name="Рисунок 423">
          <a:extLst>
            <a:ext uri="{FF2B5EF4-FFF2-40B4-BE49-F238E27FC236}">
              <a16:creationId xmlns="" xmlns:a16="http://schemas.microsoft.com/office/drawing/2014/main" id="{00000000-0008-0000-3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1355</xdr:row>
      <xdr:rowOff>76200</xdr:rowOff>
    </xdr:from>
    <xdr:ext cx="2039471" cy="1557617"/>
    <xdr:pic>
      <xdr:nvPicPr>
        <xdr:cNvPr id="425" name="Рисунок 424">
          <a:extLst>
            <a:ext uri="{FF2B5EF4-FFF2-40B4-BE49-F238E27FC236}">
              <a16:creationId xmlns="" xmlns:a16="http://schemas.microsoft.com/office/drawing/2014/main" id="{00000000-0008-0000-3000-0000A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1365</xdr:row>
      <xdr:rowOff>98135</xdr:rowOff>
    </xdr:from>
    <xdr:ext cx="3599327" cy="2900476"/>
    <xdr:pic>
      <xdr:nvPicPr>
        <xdr:cNvPr id="426" name="Рисунок 425">
          <a:extLst>
            <a:ext uri="{FF2B5EF4-FFF2-40B4-BE49-F238E27FC236}">
              <a16:creationId xmlns="" xmlns:a16="http://schemas.microsoft.com/office/drawing/2014/main" id="{00000000-0008-0000-3000-0000A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1365</xdr:row>
      <xdr:rowOff>67958</xdr:rowOff>
    </xdr:from>
    <xdr:ext cx="1914037" cy="1157325"/>
    <xdr:pic>
      <xdr:nvPicPr>
        <xdr:cNvPr id="427" name="Рисунок 426">
          <a:extLst>
            <a:ext uri="{FF2B5EF4-FFF2-40B4-BE49-F238E27FC236}">
              <a16:creationId xmlns="" xmlns:a16="http://schemas.microsoft.com/office/drawing/2014/main" id="{00000000-0008-0000-3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1385</xdr:row>
      <xdr:rowOff>76200</xdr:rowOff>
    </xdr:from>
    <xdr:ext cx="2039471" cy="1557617"/>
    <xdr:pic>
      <xdr:nvPicPr>
        <xdr:cNvPr id="428" name="Рисунок 427">
          <a:extLst>
            <a:ext uri="{FF2B5EF4-FFF2-40B4-BE49-F238E27FC236}">
              <a16:creationId xmlns="" xmlns:a16="http://schemas.microsoft.com/office/drawing/2014/main" id="{00000000-0008-0000-3000-0000A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1395</xdr:row>
      <xdr:rowOff>98135</xdr:rowOff>
    </xdr:from>
    <xdr:ext cx="3599327" cy="2900476"/>
    <xdr:pic>
      <xdr:nvPicPr>
        <xdr:cNvPr id="429" name="Рисунок 428">
          <a:extLst>
            <a:ext uri="{FF2B5EF4-FFF2-40B4-BE49-F238E27FC236}">
              <a16:creationId xmlns="" xmlns:a16="http://schemas.microsoft.com/office/drawing/2014/main" id="{00000000-0008-0000-3000-0000A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1395</xdr:row>
      <xdr:rowOff>67958</xdr:rowOff>
    </xdr:from>
    <xdr:ext cx="1914037" cy="1157325"/>
    <xdr:pic>
      <xdr:nvPicPr>
        <xdr:cNvPr id="430" name="Рисунок 429">
          <a:extLst>
            <a:ext uri="{FF2B5EF4-FFF2-40B4-BE49-F238E27FC236}">
              <a16:creationId xmlns="" xmlns:a16="http://schemas.microsoft.com/office/drawing/2014/main" id="{00000000-0008-0000-3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1415</xdr:row>
      <xdr:rowOff>76200</xdr:rowOff>
    </xdr:from>
    <xdr:ext cx="2039471" cy="1557617"/>
    <xdr:pic>
      <xdr:nvPicPr>
        <xdr:cNvPr id="431" name="Рисунок 430">
          <a:extLst>
            <a:ext uri="{FF2B5EF4-FFF2-40B4-BE49-F238E27FC236}">
              <a16:creationId xmlns="" xmlns:a16="http://schemas.microsoft.com/office/drawing/2014/main" id="{00000000-0008-0000-3000-0000A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1425</xdr:row>
      <xdr:rowOff>98135</xdr:rowOff>
    </xdr:from>
    <xdr:ext cx="3599327" cy="2900476"/>
    <xdr:pic>
      <xdr:nvPicPr>
        <xdr:cNvPr id="432" name="Рисунок 431">
          <a:extLst>
            <a:ext uri="{FF2B5EF4-FFF2-40B4-BE49-F238E27FC236}">
              <a16:creationId xmlns="" xmlns:a16="http://schemas.microsoft.com/office/drawing/2014/main" id="{00000000-0008-0000-3000-0000B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1425</xdr:row>
      <xdr:rowOff>67958</xdr:rowOff>
    </xdr:from>
    <xdr:ext cx="1914037" cy="1157325"/>
    <xdr:pic>
      <xdr:nvPicPr>
        <xdr:cNvPr id="433" name="Рисунок 432">
          <a:extLst>
            <a:ext uri="{FF2B5EF4-FFF2-40B4-BE49-F238E27FC236}">
              <a16:creationId xmlns="" xmlns:a16="http://schemas.microsoft.com/office/drawing/2014/main" id="{00000000-0008-0000-3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1445</xdr:row>
      <xdr:rowOff>76200</xdr:rowOff>
    </xdr:from>
    <xdr:ext cx="2039471" cy="1557617"/>
    <xdr:pic>
      <xdr:nvPicPr>
        <xdr:cNvPr id="434" name="Рисунок 433">
          <a:extLst>
            <a:ext uri="{FF2B5EF4-FFF2-40B4-BE49-F238E27FC236}">
              <a16:creationId xmlns="" xmlns:a16="http://schemas.microsoft.com/office/drawing/2014/main" id="{00000000-0008-0000-3000-0000B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145095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1455</xdr:row>
      <xdr:rowOff>98135</xdr:rowOff>
    </xdr:from>
    <xdr:ext cx="3599327" cy="2900476"/>
    <xdr:pic>
      <xdr:nvPicPr>
        <xdr:cNvPr id="435" name="Рисунок 434">
          <a:extLst>
            <a:ext uri="{FF2B5EF4-FFF2-40B4-BE49-F238E27FC236}">
              <a16:creationId xmlns="" xmlns:a16="http://schemas.microsoft.com/office/drawing/2014/main" id="{00000000-0008-0000-3000-0000B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1162459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1455</xdr:row>
      <xdr:rowOff>67958</xdr:rowOff>
    </xdr:from>
    <xdr:ext cx="1914037" cy="1157325"/>
    <xdr:pic>
      <xdr:nvPicPr>
        <xdr:cNvPr id="436" name="Рисунок 435">
          <a:extLst>
            <a:ext uri="{FF2B5EF4-FFF2-40B4-BE49-F238E27FC236}">
              <a16:creationId xmlns="" xmlns:a16="http://schemas.microsoft.com/office/drawing/2014/main" id="{00000000-0008-0000-3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116215808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149" name="Стрелка: пятиугольник 148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0000000-0008-0000-3000-000095000000}"/>
            </a:ext>
          </a:extLst>
        </xdr:cNvPr>
        <xdr:cNvSpPr/>
      </xdr:nvSpPr>
      <xdr:spPr>
        <a:xfrm flipH="1">
          <a:off x="16772961" y="38101"/>
          <a:ext cx="2052921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twoCellAnchor editAs="oneCell">
    <xdr:from>
      <xdr:col>3</xdr:col>
      <xdr:colOff>609600</xdr:colOff>
      <xdr:row>1504</xdr:row>
      <xdr:rowOff>142875</xdr:rowOff>
    </xdr:from>
    <xdr:to>
      <xdr:col>3</xdr:col>
      <xdr:colOff>4267200</xdr:colOff>
      <xdr:row>1518</xdr:row>
      <xdr:rowOff>31296</xdr:rowOff>
    </xdr:to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30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57" t="31285" r="49143" b="33572"/>
        <a:stretch/>
      </xdr:blipFill>
      <xdr:spPr>
        <a:xfrm>
          <a:off x="2686050" y="288674175"/>
          <a:ext cx="3657600" cy="2555421"/>
        </a:xfrm>
        <a:prstGeom prst="rect">
          <a:avLst/>
        </a:prstGeom>
      </xdr:spPr>
    </xdr:pic>
    <xdr:clientData/>
  </xdr:twoCellAnchor>
  <xdr:twoCellAnchor editAs="oneCell">
    <xdr:from>
      <xdr:col>3</xdr:col>
      <xdr:colOff>613014</xdr:colOff>
      <xdr:row>1519</xdr:row>
      <xdr:rowOff>133351</xdr:rowOff>
    </xdr:from>
    <xdr:to>
      <xdr:col>3</xdr:col>
      <xdr:colOff>4220936</xdr:colOff>
      <xdr:row>1533</xdr:row>
      <xdr:rowOff>85725</xdr:rowOff>
    </xdr:to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00000000-0008-0000-30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50571" t="33143" r="3286" b="31858"/>
        <a:stretch/>
      </xdr:blipFill>
      <xdr:spPr>
        <a:xfrm>
          <a:off x="2689464" y="291522151"/>
          <a:ext cx="3607922" cy="2619374"/>
        </a:xfrm>
        <a:prstGeom prst="rect">
          <a:avLst/>
        </a:prstGeom>
      </xdr:spPr>
    </xdr:pic>
    <xdr:clientData/>
  </xdr:twoCellAnchor>
  <xdr:twoCellAnchor editAs="oneCell">
    <xdr:from>
      <xdr:col>3</xdr:col>
      <xdr:colOff>657225</xdr:colOff>
      <xdr:row>1538</xdr:row>
      <xdr:rowOff>114300</xdr:rowOff>
    </xdr:from>
    <xdr:to>
      <xdr:col>3</xdr:col>
      <xdr:colOff>4031797</xdr:colOff>
      <xdr:row>1557</xdr:row>
      <xdr:rowOff>178862</xdr:rowOff>
    </xdr:to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0000000-0008-0000-3000-0000B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9441" t="2268" r="16404" b="1"/>
        <a:stretch/>
      </xdr:blipFill>
      <xdr:spPr>
        <a:xfrm>
          <a:off x="2733675" y="295122600"/>
          <a:ext cx="3374572" cy="3684062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685800</xdr:colOff>
      <xdr:row>1476</xdr:row>
      <xdr:rowOff>133350</xdr:rowOff>
    </xdr:from>
    <xdr:to>
      <xdr:col>3</xdr:col>
      <xdr:colOff>4343400</xdr:colOff>
      <xdr:row>1490</xdr:row>
      <xdr:rowOff>21771</xdr:rowOff>
    </xdr:to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3000-0000B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57" t="31285" r="49143" b="33572"/>
        <a:stretch/>
      </xdr:blipFill>
      <xdr:spPr>
        <a:xfrm>
          <a:off x="2762250" y="283330650"/>
          <a:ext cx="3657600" cy="2555421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685800</xdr:colOff>
      <xdr:row>1489</xdr:row>
      <xdr:rowOff>171450</xdr:rowOff>
    </xdr:from>
    <xdr:to>
      <xdr:col>3</xdr:col>
      <xdr:colOff>4293722</xdr:colOff>
      <xdr:row>1503</xdr:row>
      <xdr:rowOff>123824</xdr:rowOff>
    </xdr:to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3000-0000B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50571" t="33143" r="3286" b="31858"/>
        <a:stretch/>
      </xdr:blipFill>
      <xdr:spPr>
        <a:xfrm>
          <a:off x="2762250" y="285845250"/>
          <a:ext cx="3607922" cy="261937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1479</xdr:row>
      <xdr:rowOff>180975</xdr:rowOff>
    </xdr:from>
    <xdr:ext cx="1914037" cy="1157325"/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3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283949775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1515</xdr:row>
      <xdr:rowOff>171450</xdr:rowOff>
    </xdr:from>
    <xdr:ext cx="1914037" cy="1157325"/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3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290798250"/>
          <a:ext cx="1914037" cy="1157325"/>
        </a:xfrm>
        <a:prstGeom prst="rect">
          <a:avLst/>
        </a:prstGeom>
      </xdr:spPr>
    </xdr:pic>
    <xdr:clientData/>
  </xdr:oneCellAnchor>
  <xdr:oneCellAnchor>
    <xdr:from>
      <xdr:col>4</xdr:col>
      <xdr:colOff>66675</xdr:colOff>
      <xdr:row>1543</xdr:row>
      <xdr:rowOff>104775</xdr:rowOff>
    </xdr:from>
    <xdr:ext cx="1914037" cy="1157325"/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3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96065575"/>
          <a:ext cx="1914037" cy="1157325"/>
        </a:xfrm>
        <a:prstGeom prst="rect">
          <a:avLst/>
        </a:prstGeom>
      </xdr:spPr>
    </xdr:pic>
    <xdr:clientData/>
  </xdr:oneCellAnchor>
</xdr:wsDr>
</file>

<file path=xl/drawings/drawing52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1343026</xdr:colOff>
      <xdr:row>4</xdr:row>
      <xdr:rowOff>76200</xdr:rowOff>
    </xdr:from>
    <xdr:ext cx="2039471" cy="1557617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31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25904190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14</xdr:row>
      <xdr:rowOff>98135</xdr:rowOff>
    </xdr:from>
    <xdr:ext cx="3599327" cy="2900476"/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31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26077833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14</xdr:row>
      <xdr:rowOff>67958</xdr:rowOff>
    </xdr:from>
    <xdr:ext cx="1914037" cy="1157325"/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3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26074815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34</xdr:row>
      <xdr:rowOff>76200</xdr:rowOff>
    </xdr:from>
    <xdr:ext cx="2039471" cy="1557617"/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31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7621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44</xdr:row>
      <xdr:rowOff>98135</xdr:rowOff>
    </xdr:from>
    <xdr:ext cx="3599327" cy="2900476"/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31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3498560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44</xdr:row>
      <xdr:rowOff>67958</xdr:rowOff>
    </xdr:from>
    <xdr:ext cx="1914037" cy="1157325"/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3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64</xdr:row>
      <xdr:rowOff>76200</xdr:rowOff>
    </xdr:from>
    <xdr:ext cx="2039471" cy="1557617"/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31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7621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74</xdr:row>
      <xdr:rowOff>98135</xdr:rowOff>
    </xdr:from>
    <xdr:ext cx="3599327" cy="2900476"/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31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3498560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74</xdr:row>
      <xdr:rowOff>67958</xdr:rowOff>
    </xdr:from>
    <xdr:ext cx="1914037" cy="1157325"/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3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94</xdr:row>
      <xdr:rowOff>76200</xdr:rowOff>
    </xdr:from>
    <xdr:ext cx="2039471" cy="1557617"/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31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7621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104</xdr:row>
      <xdr:rowOff>98135</xdr:rowOff>
    </xdr:from>
    <xdr:ext cx="3599327" cy="2900476"/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31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3498560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104</xdr:row>
      <xdr:rowOff>67958</xdr:rowOff>
    </xdr:from>
    <xdr:ext cx="1914037" cy="1157325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3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124</xdr:row>
      <xdr:rowOff>76200</xdr:rowOff>
    </xdr:from>
    <xdr:ext cx="2039471" cy="1557617"/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31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7621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134</xdr:row>
      <xdr:rowOff>98135</xdr:rowOff>
    </xdr:from>
    <xdr:ext cx="3599327" cy="2900476"/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31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3498560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134</xdr:row>
      <xdr:rowOff>67958</xdr:rowOff>
    </xdr:from>
    <xdr:ext cx="1914037" cy="1157325"/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3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154</xdr:row>
      <xdr:rowOff>76200</xdr:rowOff>
    </xdr:from>
    <xdr:ext cx="2039471" cy="1557617"/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31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7621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164</xdr:row>
      <xdr:rowOff>98135</xdr:rowOff>
    </xdr:from>
    <xdr:ext cx="3599327" cy="2900476"/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31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3498560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164</xdr:row>
      <xdr:rowOff>67958</xdr:rowOff>
    </xdr:from>
    <xdr:ext cx="1914037" cy="1157325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31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184</xdr:row>
      <xdr:rowOff>76200</xdr:rowOff>
    </xdr:from>
    <xdr:ext cx="2039471" cy="1557617"/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31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7621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194</xdr:row>
      <xdr:rowOff>98135</xdr:rowOff>
    </xdr:from>
    <xdr:ext cx="3599327" cy="2900476"/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31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3498560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194</xdr:row>
      <xdr:rowOff>67958</xdr:rowOff>
    </xdr:from>
    <xdr:ext cx="1914037" cy="1157325"/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3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214</xdr:row>
      <xdr:rowOff>76200</xdr:rowOff>
    </xdr:from>
    <xdr:ext cx="2039471" cy="1557617"/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31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176212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224</xdr:row>
      <xdr:rowOff>98135</xdr:rowOff>
    </xdr:from>
    <xdr:ext cx="3599327" cy="2900476"/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31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3498560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224</xdr:row>
      <xdr:rowOff>67958</xdr:rowOff>
    </xdr:from>
    <xdr:ext cx="1914037" cy="1157325"/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3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346838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245</xdr:row>
      <xdr:rowOff>76200</xdr:rowOff>
    </xdr:from>
    <xdr:ext cx="2039471" cy="1557617"/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31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3923347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255</xdr:row>
      <xdr:rowOff>98135</xdr:rowOff>
    </xdr:from>
    <xdr:ext cx="3599327" cy="2900476"/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31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40969910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255</xdr:row>
      <xdr:rowOff>67958</xdr:rowOff>
    </xdr:from>
    <xdr:ext cx="1914037" cy="1157325"/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31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4093973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275</xdr:row>
      <xdr:rowOff>76200</xdr:rowOff>
    </xdr:from>
    <xdr:ext cx="2039471" cy="1557617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31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4491990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285</xdr:row>
      <xdr:rowOff>98135</xdr:rowOff>
    </xdr:from>
    <xdr:ext cx="3599327" cy="2900476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31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4665633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285</xdr:row>
      <xdr:rowOff>67958</xdr:rowOff>
    </xdr:from>
    <xdr:ext cx="1914037" cy="1157325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31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4662615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305</xdr:row>
      <xdr:rowOff>76200</xdr:rowOff>
    </xdr:from>
    <xdr:ext cx="2039471" cy="1557617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31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4491990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315</xdr:row>
      <xdr:rowOff>98135</xdr:rowOff>
    </xdr:from>
    <xdr:ext cx="3599327" cy="2900476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31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4665633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315</xdr:row>
      <xdr:rowOff>67958</xdr:rowOff>
    </xdr:from>
    <xdr:ext cx="1914037" cy="1157325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31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4662615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335</xdr:row>
      <xdr:rowOff>76200</xdr:rowOff>
    </xdr:from>
    <xdr:ext cx="2039471" cy="1557617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31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4491990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345</xdr:row>
      <xdr:rowOff>98135</xdr:rowOff>
    </xdr:from>
    <xdr:ext cx="3599327" cy="2900476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31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4665633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345</xdr:row>
      <xdr:rowOff>67958</xdr:rowOff>
    </xdr:from>
    <xdr:ext cx="1914037" cy="1157325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31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4662615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365</xdr:row>
      <xdr:rowOff>76200</xdr:rowOff>
    </xdr:from>
    <xdr:ext cx="2039471" cy="1557617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31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4491990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375</xdr:row>
      <xdr:rowOff>98135</xdr:rowOff>
    </xdr:from>
    <xdr:ext cx="3599327" cy="2900476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3100-00009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4665633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375</xdr:row>
      <xdr:rowOff>67958</xdr:rowOff>
    </xdr:from>
    <xdr:ext cx="1914037" cy="1157325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31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4662615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395</xdr:row>
      <xdr:rowOff>76200</xdr:rowOff>
    </xdr:from>
    <xdr:ext cx="2039471" cy="1557617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31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4491990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405</xdr:row>
      <xdr:rowOff>98135</xdr:rowOff>
    </xdr:from>
    <xdr:ext cx="3599327" cy="2900476"/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31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4665633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405</xdr:row>
      <xdr:rowOff>67958</xdr:rowOff>
    </xdr:from>
    <xdr:ext cx="1914037" cy="1157325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31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4662615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425</xdr:row>
      <xdr:rowOff>76200</xdr:rowOff>
    </xdr:from>
    <xdr:ext cx="2039471" cy="1557617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3100-0000A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4491990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435</xdr:row>
      <xdr:rowOff>98135</xdr:rowOff>
    </xdr:from>
    <xdr:ext cx="3599327" cy="2900476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31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4665633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435</xdr:row>
      <xdr:rowOff>67958</xdr:rowOff>
    </xdr:from>
    <xdr:ext cx="1914037" cy="1157325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31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4662615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455</xdr:row>
      <xdr:rowOff>76200</xdr:rowOff>
    </xdr:from>
    <xdr:ext cx="2039471" cy="1557617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3100-0000A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4491990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465</xdr:row>
      <xdr:rowOff>98135</xdr:rowOff>
    </xdr:from>
    <xdr:ext cx="3599327" cy="2900476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31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4665633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465</xdr:row>
      <xdr:rowOff>67958</xdr:rowOff>
    </xdr:from>
    <xdr:ext cx="1914037" cy="1157325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31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4662615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486</xdr:row>
      <xdr:rowOff>76200</xdr:rowOff>
    </xdr:from>
    <xdr:ext cx="2039471" cy="1557617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31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82391250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496</xdr:row>
      <xdr:rowOff>98135</xdr:rowOff>
    </xdr:from>
    <xdr:ext cx="3599327" cy="2900476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31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84127685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496</xdr:row>
      <xdr:rowOff>67958</xdr:rowOff>
    </xdr:from>
    <xdr:ext cx="1914037" cy="1157325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31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84097508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516</xdr:row>
      <xdr:rowOff>76200</xdr:rowOff>
    </xdr:from>
    <xdr:ext cx="2039471" cy="1557617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31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8807767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526</xdr:row>
      <xdr:rowOff>98135</xdr:rowOff>
    </xdr:from>
    <xdr:ext cx="3599327" cy="2900476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31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89814110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526</xdr:row>
      <xdr:rowOff>67958</xdr:rowOff>
    </xdr:from>
    <xdr:ext cx="1914037" cy="1157325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31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8978393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546</xdr:row>
      <xdr:rowOff>76200</xdr:rowOff>
    </xdr:from>
    <xdr:ext cx="2039471" cy="1557617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3100-0000A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8807767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556</xdr:row>
      <xdr:rowOff>98135</xdr:rowOff>
    </xdr:from>
    <xdr:ext cx="3599327" cy="2900476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31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89814110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556</xdr:row>
      <xdr:rowOff>67958</xdr:rowOff>
    </xdr:from>
    <xdr:ext cx="1914037" cy="1157325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31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89783933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1343026</xdr:colOff>
      <xdr:row>576</xdr:row>
      <xdr:rowOff>76200</xdr:rowOff>
    </xdr:from>
    <xdr:ext cx="2039471" cy="1557617"/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3100-0000B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6" y="88077675"/>
          <a:ext cx="2039471" cy="1557617"/>
        </a:xfrm>
        <a:prstGeom prst="rect">
          <a:avLst/>
        </a:prstGeom>
      </xdr:spPr>
    </xdr:pic>
    <xdr:clientData/>
  </xdr:oneCellAnchor>
  <xdr:oneCellAnchor>
    <xdr:from>
      <xdr:col>3</xdr:col>
      <xdr:colOff>563098</xdr:colOff>
      <xdr:row>586</xdr:row>
      <xdr:rowOff>98135</xdr:rowOff>
    </xdr:from>
    <xdr:ext cx="3599327" cy="2900476"/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3100-0000B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9548" y="89814110"/>
          <a:ext cx="3599327" cy="2900476"/>
        </a:xfrm>
        <a:prstGeom prst="rect">
          <a:avLst/>
        </a:prstGeom>
      </xdr:spPr>
    </xdr:pic>
    <xdr:clientData/>
  </xdr:oneCellAnchor>
  <xdr:oneCellAnchor>
    <xdr:from>
      <xdr:col>4</xdr:col>
      <xdr:colOff>77637</xdr:colOff>
      <xdr:row>586</xdr:row>
      <xdr:rowOff>67958</xdr:rowOff>
    </xdr:from>
    <xdr:ext cx="1914037" cy="1157325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31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5637" y="89783933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38101</xdr:rowOff>
    </xdr:from>
    <xdr:to>
      <xdr:col>12</xdr:col>
      <xdr:colOff>0</xdr:colOff>
      <xdr:row>0</xdr:row>
      <xdr:rowOff>400050</xdr:rowOff>
    </xdr:to>
    <xdr:sp macro="" textlink="">
      <xdr:nvSpPr>
        <xdr:cNvPr id="62" name="Стрелка: пятиугольник 61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3100-00003E000000}"/>
            </a:ext>
          </a:extLst>
        </xdr:cNvPr>
        <xdr:cNvSpPr/>
      </xdr:nvSpPr>
      <xdr:spPr>
        <a:xfrm flipH="1">
          <a:off x="16792571" y="38101"/>
          <a:ext cx="2038353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425820</xdr:colOff>
      <xdr:row>5</xdr:row>
      <xdr:rowOff>48746</xdr:rowOff>
    </xdr:from>
    <xdr:ext cx="1819384" cy="1389529"/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32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2270" y="1925171"/>
          <a:ext cx="1819384" cy="1389529"/>
        </a:xfrm>
        <a:prstGeom prst="rect">
          <a:avLst/>
        </a:prstGeom>
      </xdr:spPr>
    </xdr:pic>
    <xdr:clientData/>
  </xdr:oneCellAnchor>
  <xdr:twoCellAnchor editAs="oneCell">
    <xdr:from>
      <xdr:col>3</xdr:col>
      <xdr:colOff>451598</xdr:colOff>
      <xdr:row>16</xdr:row>
      <xdr:rowOff>33140</xdr:rowOff>
    </xdr:from>
    <xdr:to>
      <xdr:col>3</xdr:col>
      <xdr:colOff>4295776</xdr:colOff>
      <xdr:row>32</xdr:row>
      <xdr:rowOff>54352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32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8048" y="3624065"/>
          <a:ext cx="3844178" cy="3097787"/>
        </a:xfrm>
        <a:prstGeom prst="rect">
          <a:avLst/>
        </a:prstGeom>
      </xdr:spPr>
    </xdr:pic>
    <xdr:clientData/>
  </xdr:twoCellAnchor>
  <xdr:twoCellAnchor editAs="oneCell">
    <xdr:from>
      <xdr:col>3</xdr:col>
      <xdr:colOff>2633382</xdr:colOff>
      <xdr:row>4</xdr:row>
      <xdr:rowOff>26333</xdr:rowOff>
    </xdr:from>
    <xdr:to>
      <xdr:col>3</xdr:col>
      <xdr:colOff>4412034</xdr:colOff>
      <xdr:row>13</xdr:row>
      <xdr:rowOff>82363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3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9832" y="1712258"/>
          <a:ext cx="1778652" cy="1770530"/>
        </a:xfrm>
        <a:prstGeom prst="rect">
          <a:avLst/>
        </a:prstGeom>
      </xdr:spPr>
    </xdr:pic>
    <xdr:clientData/>
  </xdr:twoCellAnchor>
  <xdr:oneCellAnchor>
    <xdr:from>
      <xdr:col>4</xdr:col>
      <xdr:colOff>77637</xdr:colOff>
      <xdr:row>16</xdr:row>
      <xdr:rowOff>724</xdr:rowOff>
    </xdr:from>
    <xdr:ext cx="1914037" cy="1157325"/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00000000-0008-0000-3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1872" y="311595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416295</xdr:colOff>
      <xdr:row>37</xdr:row>
      <xdr:rowOff>115421</xdr:rowOff>
    </xdr:from>
    <xdr:ext cx="1819384" cy="1389529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32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2745" y="7535396"/>
          <a:ext cx="1819384" cy="1389529"/>
        </a:xfrm>
        <a:prstGeom prst="rect">
          <a:avLst/>
        </a:prstGeom>
      </xdr:spPr>
    </xdr:pic>
    <xdr:clientData/>
  </xdr:oneCellAnchor>
  <xdr:twoCellAnchor editAs="oneCell">
    <xdr:from>
      <xdr:col>3</xdr:col>
      <xdr:colOff>442073</xdr:colOff>
      <xdr:row>47</xdr:row>
      <xdr:rowOff>99815</xdr:rowOff>
    </xdr:from>
    <xdr:to>
      <xdr:col>3</xdr:col>
      <xdr:colOff>4286251</xdr:colOff>
      <xdr:row>63</xdr:row>
      <xdr:rowOff>121027</xdr:rowOff>
    </xdr:to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32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8523" y="9234290"/>
          <a:ext cx="3844178" cy="3097787"/>
        </a:xfrm>
        <a:prstGeom prst="rect">
          <a:avLst/>
        </a:prstGeom>
      </xdr:spPr>
    </xdr:pic>
    <xdr:clientData/>
  </xdr:twoCellAnchor>
  <xdr:twoCellAnchor editAs="oneCell">
    <xdr:from>
      <xdr:col>3</xdr:col>
      <xdr:colOff>2623857</xdr:colOff>
      <xdr:row>36</xdr:row>
      <xdr:rowOff>93008</xdr:rowOff>
    </xdr:from>
    <xdr:to>
      <xdr:col>3</xdr:col>
      <xdr:colOff>4402509</xdr:colOff>
      <xdr:row>45</xdr:row>
      <xdr:rowOff>149038</xdr:rowOff>
    </xdr:to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3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307" y="7322483"/>
          <a:ext cx="1778652" cy="1770530"/>
        </a:xfrm>
        <a:prstGeom prst="rect">
          <a:avLst/>
        </a:prstGeom>
      </xdr:spPr>
    </xdr:pic>
    <xdr:clientData/>
  </xdr:twoCellAnchor>
  <xdr:oneCellAnchor>
    <xdr:from>
      <xdr:col>4</xdr:col>
      <xdr:colOff>68112</xdr:colOff>
      <xdr:row>46</xdr:row>
      <xdr:rowOff>172174</xdr:rowOff>
    </xdr:from>
    <xdr:ext cx="1914037" cy="1157325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3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112" y="911614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416295</xdr:colOff>
      <xdr:row>69</xdr:row>
      <xdr:rowOff>115421</xdr:rowOff>
    </xdr:from>
    <xdr:ext cx="1819384" cy="1389529"/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32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2745" y="7535396"/>
          <a:ext cx="1819384" cy="1389529"/>
        </a:xfrm>
        <a:prstGeom prst="rect">
          <a:avLst/>
        </a:prstGeom>
      </xdr:spPr>
    </xdr:pic>
    <xdr:clientData/>
  </xdr:oneCellAnchor>
  <xdr:oneCellAnchor>
    <xdr:from>
      <xdr:col>3</xdr:col>
      <xdr:colOff>442073</xdr:colOff>
      <xdr:row>79</xdr:row>
      <xdr:rowOff>99815</xdr:rowOff>
    </xdr:from>
    <xdr:ext cx="3844178" cy="3097787"/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32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8523" y="9234290"/>
          <a:ext cx="3844178" cy="3097787"/>
        </a:xfrm>
        <a:prstGeom prst="rect">
          <a:avLst/>
        </a:prstGeom>
      </xdr:spPr>
    </xdr:pic>
    <xdr:clientData/>
  </xdr:oneCellAnchor>
  <xdr:oneCellAnchor>
    <xdr:from>
      <xdr:col>3</xdr:col>
      <xdr:colOff>2623857</xdr:colOff>
      <xdr:row>68</xdr:row>
      <xdr:rowOff>93008</xdr:rowOff>
    </xdr:from>
    <xdr:ext cx="1778652" cy="1770530"/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32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307" y="7322483"/>
          <a:ext cx="1778652" cy="1770530"/>
        </a:xfrm>
        <a:prstGeom prst="rect">
          <a:avLst/>
        </a:prstGeom>
      </xdr:spPr>
    </xdr:pic>
    <xdr:clientData/>
  </xdr:oneCellAnchor>
  <xdr:oneCellAnchor>
    <xdr:from>
      <xdr:col>4</xdr:col>
      <xdr:colOff>68112</xdr:colOff>
      <xdr:row>78</xdr:row>
      <xdr:rowOff>172174</xdr:rowOff>
    </xdr:from>
    <xdr:ext cx="1914037" cy="1157325"/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32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112" y="911614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416295</xdr:colOff>
      <xdr:row>101</xdr:row>
      <xdr:rowOff>115421</xdr:rowOff>
    </xdr:from>
    <xdr:ext cx="1819384" cy="1389529"/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32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2745" y="7535396"/>
          <a:ext cx="1819384" cy="1389529"/>
        </a:xfrm>
        <a:prstGeom prst="rect">
          <a:avLst/>
        </a:prstGeom>
      </xdr:spPr>
    </xdr:pic>
    <xdr:clientData/>
  </xdr:oneCellAnchor>
  <xdr:oneCellAnchor>
    <xdr:from>
      <xdr:col>3</xdr:col>
      <xdr:colOff>442073</xdr:colOff>
      <xdr:row>111</xdr:row>
      <xdr:rowOff>99815</xdr:rowOff>
    </xdr:from>
    <xdr:ext cx="3844178" cy="3097787"/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32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8523" y="9234290"/>
          <a:ext cx="3844178" cy="3097787"/>
        </a:xfrm>
        <a:prstGeom prst="rect">
          <a:avLst/>
        </a:prstGeom>
      </xdr:spPr>
    </xdr:pic>
    <xdr:clientData/>
  </xdr:oneCellAnchor>
  <xdr:oneCellAnchor>
    <xdr:from>
      <xdr:col>3</xdr:col>
      <xdr:colOff>2623857</xdr:colOff>
      <xdr:row>100</xdr:row>
      <xdr:rowOff>93008</xdr:rowOff>
    </xdr:from>
    <xdr:ext cx="1778652" cy="1770530"/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32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307" y="7322483"/>
          <a:ext cx="1778652" cy="1770530"/>
        </a:xfrm>
        <a:prstGeom prst="rect">
          <a:avLst/>
        </a:prstGeom>
      </xdr:spPr>
    </xdr:pic>
    <xdr:clientData/>
  </xdr:oneCellAnchor>
  <xdr:oneCellAnchor>
    <xdr:from>
      <xdr:col>4</xdr:col>
      <xdr:colOff>68112</xdr:colOff>
      <xdr:row>110</xdr:row>
      <xdr:rowOff>172174</xdr:rowOff>
    </xdr:from>
    <xdr:ext cx="1914037" cy="1157325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32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112" y="911614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416295</xdr:colOff>
      <xdr:row>133</xdr:row>
      <xdr:rowOff>115421</xdr:rowOff>
    </xdr:from>
    <xdr:ext cx="1819384" cy="1389529"/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32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2745" y="7535396"/>
          <a:ext cx="1819384" cy="1389529"/>
        </a:xfrm>
        <a:prstGeom prst="rect">
          <a:avLst/>
        </a:prstGeom>
      </xdr:spPr>
    </xdr:pic>
    <xdr:clientData/>
  </xdr:oneCellAnchor>
  <xdr:oneCellAnchor>
    <xdr:from>
      <xdr:col>3</xdr:col>
      <xdr:colOff>442073</xdr:colOff>
      <xdr:row>143</xdr:row>
      <xdr:rowOff>99815</xdr:rowOff>
    </xdr:from>
    <xdr:ext cx="3844178" cy="3097787"/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32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8523" y="9234290"/>
          <a:ext cx="3844178" cy="3097787"/>
        </a:xfrm>
        <a:prstGeom prst="rect">
          <a:avLst/>
        </a:prstGeom>
      </xdr:spPr>
    </xdr:pic>
    <xdr:clientData/>
  </xdr:oneCellAnchor>
  <xdr:oneCellAnchor>
    <xdr:from>
      <xdr:col>3</xdr:col>
      <xdr:colOff>2623857</xdr:colOff>
      <xdr:row>132</xdr:row>
      <xdr:rowOff>93008</xdr:rowOff>
    </xdr:from>
    <xdr:ext cx="1778652" cy="1770530"/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32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307" y="7322483"/>
          <a:ext cx="1778652" cy="1770530"/>
        </a:xfrm>
        <a:prstGeom prst="rect">
          <a:avLst/>
        </a:prstGeom>
      </xdr:spPr>
    </xdr:pic>
    <xdr:clientData/>
  </xdr:oneCellAnchor>
  <xdr:oneCellAnchor>
    <xdr:from>
      <xdr:col>4</xdr:col>
      <xdr:colOff>68112</xdr:colOff>
      <xdr:row>142</xdr:row>
      <xdr:rowOff>172174</xdr:rowOff>
    </xdr:from>
    <xdr:ext cx="1914037" cy="1157325"/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32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112" y="911614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416295</xdr:colOff>
      <xdr:row>165</xdr:row>
      <xdr:rowOff>115421</xdr:rowOff>
    </xdr:from>
    <xdr:ext cx="1819384" cy="1389529"/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32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2745" y="7535396"/>
          <a:ext cx="1819384" cy="1389529"/>
        </a:xfrm>
        <a:prstGeom prst="rect">
          <a:avLst/>
        </a:prstGeom>
      </xdr:spPr>
    </xdr:pic>
    <xdr:clientData/>
  </xdr:oneCellAnchor>
  <xdr:oneCellAnchor>
    <xdr:from>
      <xdr:col>3</xdr:col>
      <xdr:colOff>442073</xdr:colOff>
      <xdr:row>175</xdr:row>
      <xdr:rowOff>99815</xdr:rowOff>
    </xdr:from>
    <xdr:ext cx="3844178" cy="3097787"/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32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8523" y="9234290"/>
          <a:ext cx="3844178" cy="3097787"/>
        </a:xfrm>
        <a:prstGeom prst="rect">
          <a:avLst/>
        </a:prstGeom>
      </xdr:spPr>
    </xdr:pic>
    <xdr:clientData/>
  </xdr:oneCellAnchor>
  <xdr:oneCellAnchor>
    <xdr:from>
      <xdr:col>3</xdr:col>
      <xdr:colOff>2623857</xdr:colOff>
      <xdr:row>164</xdr:row>
      <xdr:rowOff>93008</xdr:rowOff>
    </xdr:from>
    <xdr:ext cx="1778652" cy="1770530"/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32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307" y="7322483"/>
          <a:ext cx="1778652" cy="1770530"/>
        </a:xfrm>
        <a:prstGeom prst="rect">
          <a:avLst/>
        </a:prstGeom>
      </xdr:spPr>
    </xdr:pic>
    <xdr:clientData/>
  </xdr:oneCellAnchor>
  <xdr:oneCellAnchor>
    <xdr:from>
      <xdr:col>4</xdr:col>
      <xdr:colOff>68112</xdr:colOff>
      <xdr:row>174</xdr:row>
      <xdr:rowOff>172174</xdr:rowOff>
    </xdr:from>
    <xdr:ext cx="1914037" cy="1157325"/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32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112" y="911614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416295</xdr:colOff>
      <xdr:row>197</xdr:row>
      <xdr:rowOff>115421</xdr:rowOff>
    </xdr:from>
    <xdr:ext cx="1819384" cy="1389529"/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32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2745" y="7535396"/>
          <a:ext cx="1819384" cy="1389529"/>
        </a:xfrm>
        <a:prstGeom prst="rect">
          <a:avLst/>
        </a:prstGeom>
      </xdr:spPr>
    </xdr:pic>
    <xdr:clientData/>
  </xdr:oneCellAnchor>
  <xdr:oneCellAnchor>
    <xdr:from>
      <xdr:col>3</xdr:col>
      <xdr:colOff>442073</xdr:colOff>
      <xdr:row>207</xdr:row>
      <xdr:rowOff>99815</xdr:rowOff>
    </xdr:from>
    <xdr:ext cx="3844178" cy="3097787"/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32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8523" y="9234290"/>
          <a:ext cx="3844178" cy="3097787"/>
        </a:xfrm>
        <a:prstGeom prst="rect">
          <a:avLst/>
        </a:prstGeom>
      </xdr:spPr>
    </xdr:pic>
    <xdr:clientData/>
  </xdr:oneCellAnchor>
  <xdr:oneCellAnchor>
    <xdr:from>
      <xdr:col>3</xdr:col>
      <xdr:colOff>2623857</xdr:colOff>
      <xdr:row>196</xdr:row>
      <xdr:rowOff>93008</xdr:rowOff>
    </xdr:from>
    <xdr:ext cx="1778652" cy="1770530"/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32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307" y="7322483"/>
          <a:ext cx="1778652" cy="1770530"/>
        </a:xfrm>
        <a:prstGeom prst="rect">
          <a:avLst/>
        </a:prstGeom>
      </xdr:spPr>
    </xdr:pic>
    <xdr:clientData/>
  </xdr:oneCellAnchor>
  <xdr:oneCellAnchor>
    <xdr:from>
      <xdr:col>4</xdr:col>
      <xdr:colOff>68112</xdr:colOff>
      <xdr:row>206</xdr:row>
      <xdr:rowOff>172174</xdr:rowOff>
    </xdr:from>
    <xdr:ext cx="1914037" cy="1157325"/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32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112" y="911614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416295</xdr:colOff>
      <xdr:row>229</xdr:row>
      <xdr:rowOff>115421</xdr:rowOff>
    </xdr:from>
    <xdr:ext cx="1819384" cy="1389529"/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32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2745" y="7535396"/>
          <a:ext cx="1819384" cy="1389529"/>
        </a:xfrm>
        <a:prstGeom prst="rect">
          <a:avLst/>
        </a:prstGeom>
      </xdr:spPr>
    </xdr:pic>
    <xdr:clientData/>
  </xdr:oneCellAnchor>
  <xdr:oneCellAnchor>
    <xdr:from>
      <xdr:col>3</xdr:col>
      <xdr:colOff>442073</xdr:colOff>
      <xdr:row>239</xdr:row>
      <xdr:rowOff>99815</xdr:rowOff>
    </xdr:from>
    <xdr:ext cx="3844178" cy="3097787"/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32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8523" y="9234290"/>
          <a:ext cx="3844178" cy="3097787"/>
        </a:xfrm>
        <a:prstGeom prst="rect">
          <a:avLst/>
        </a:prstGeom>
      </xdr:spPr>
    </xdr:pic>
    <xdr:clientData/>
  </xdr:oneCellAnchor>
  <xdr:oneCellAnchor>
    <xdr:from>
      <xdr:col>3</xdr:col>
      <xdr:colOff>2623857</xdr:colOff>
      <xdr:row>228</xdr:row>
      <xdr:rowOff>93008</xdr:rowOff>
    </xdr:from>
    <xdr:ext cx="1778652" cy="1770530"/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32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307" y="7322483"/>
          <a:ext cx="1778652" cy="1770530"/>
        </a:xfrm>
        <a:prstGeom prst="rect">
          <a:avLst/>
        </a:prstGeom>
      </xdr:spPr>
    </xdr:pic>
    <xdr:clientData/>
  </xdr:oneCellAnchor>
  <xdr:oneCellAnchor>
    <xdr:from>
      <xdr:col>4</xdr:col>
      <xdr:colOff>68112</xdr:colOff>
      <xdr:row>238</xdr:row>
      <xdr:rowOff>172174</xdr:rowOff>
    </xdr:from>
    <xdr:ext cx="1914037" cy="1157325"/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32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112" y="911614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416295</xdr:colOff>
      <xdr:row>261</xdr:row>
      <xdr:rowOff>115421</xdr:rowOff>
    </xdr:from>
    <xdr:ext cx="1819384" cy="1389529"/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32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2745" y="7535396"/>
          <a:ext cx="1819384" cy="1389529"/>
        </a:xfrm>
        <a:prstGeom prst="rect">
          <a:avLst/>
        </a:prstGeom>
      </xdr:spPr>
    </xdr:pic>
    <xdr:clientData/>
  </xdr:oneCellAnchor>
  <xdr:oneCellAnchor>
    <xdr:from>
      <xdr:col>3</xdr:col>
      <xdr:colOff>442073</xdr:colOff>
      <xdr:row>271</xdr:row>
      <xdr:rowOff>99815</xdr:rowOff>
    </xdr:from>
    <xdr:ext cx="3844178" cy="3097787"/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32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8523" y="9234290"/>
          <a:ext cx="3844178" cy="3097787"/>
        </a:xfrm>
        <a:prstGeom prst="rect">
          <a:avLst/>
        </a:prstGeom>
      </xdr:spPr>
    </xdr:pic>
    <xdr:clientData/>
  </xdr:oneCellAnchor>
  <xdr:oneCellAnchor>
    <xdr:from>
      <xdr:col>3</xdr:col>
      <xdr:colOff>2623857</xdr:colOff>
      <xdr:row>260</xdr:row>
      <xdr:rowOff>93008</xdr:rowOff>
    </xdr:from>
    <xdr:ext cx="1778652" cy="1770530"/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32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307" y="7322483"/>
          <a:ext cx="1778652" cy="1770530"/>
        </a:xfrm>
        <a:prstGeom prst="rect">
          <a:avLst/>
        </a:prstGeom>
      </xdr:spPr>
    </xdr:pic>
    <xdr:clientData/>
  </xdr:oneCellAnchor>
  <xdr:oneCellAnchor>
    <xdr:from>
      <xdr:col>4</xdr:col>
      <xdr:colOff>68112</xdr:colOff>
      <xdr:row>270</xdr:row>
      <xdr:rowOff>172174</xdr:rowOff>
    </xdr:from>
    <xdr:ext cx="1914037" cy="1157325"/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32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112" y="911614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416295</xdr:colOff>
      <xdr:row>293</xdr:row>
      <xdr:rowOff>115421</xdr:rowOff>
    </xdr:from>
    <xdr:ext cx="1819384" cy="1389529"/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32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2745" y="7535396"/>
          <a:ext cx="1819384" cy="1389529"/>
        </a:xfrm>
        <a:prstGeom prst="rect">
          <a:avLst/>
        </a:prstGeom>
      </xdr:spPr>
    </xdr:pic>
    <xdr:clientData/>
  </xdr:oneCellAnchor>
  <xdr:oneCellAnchor>
    <xdr:from>
      <xdr:col>3</xdr:col>
      <xdr:colOff>442073</xdr:colOff>
      <xdr:row>303</xdr:row>
      <xdr:rowOff>99815</xdr:rowOff>
    </xdr:from>
    <xdr:ext cx="3844178" cy="3097787"/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32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8523" y="9234290"/>
          <a:ext cx="3844178" cy="3097787"/>
        </a:xfrm>
        <a:prstGeom prst="rect">
          <a:avLst/>
        </a:prstGeom>
      </xdr:spPr>
    </xdr:pic>
    <xdr:clientData/>
  </xdr:oneCellAnchor>
  <xdr:oneCellAnchor>
    <xdr:from>
      <xdr:col>3</xdr:col>
      <xdr:colOff>2623857</xdr:colOff>
      <xdr:row>292</xdr:row>
      <xdr:rowOff>93008</xdr:rowOff>
    </xdr:from>
    <xdr:ext cx="1778652" cy="1770530"/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32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307" y="7322483"/>
          <a:ext cx="1778652" cy="1770530"/>
        </a:xfrm>
        <a:prstGeom prst="rect">
          <a:avLst/>
        </a:prstGeom>
      </xdr:spPr>
    </xdr:pic>
    <xdr:clientData/>
  </xdr:oneCellAnchor>
  <xdr:oneCellAnchor>
    <xdr:from>
      <xdr:col>4</xdr:col>
      <xdr:colOff>68112</xdr:colOff>
      <xdr:row>302</xdr:row>
      <xdr:rowOff>172174</xdr:rowOff>
    </xdr:from>
    <xdr:ext cx="1914037" cy="1157325"/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32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112" y="911614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416295</xdr:colOff>
      <xdr:row>325</xdr:row>
      <xdr:rowOff>115421</xdr:rowOff>
    </xdr:from>
    <xdr:ext cx="1819384" cy="1389529"/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32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2745" y="7535396"/>
          <a:ext cx="1819384" cy="1389529"/>
        </a:xfrm>
        <a:prstGeom prst="rect">
          <a:avLst/>
        </a:prstGeom>
      </xdr:spPr>
    </xdr:pic>
    <xdr:clientData/>
  </xdr:oneCellAnchor>
  <xdr:oneCellAnchor>
    <xdr:from>
      <xdr:col>3</xdr:col>
      <xdr:colOff>442073</xdr:colOff>
      <xdr:row>335</xdr:row>
      <xdr:rowOff>99815</xdr:rowOff>
    </xdr:from>
    <xdr:ext cx="3844178" cy="3097787"/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32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8523" y="9234290"/>
          <a:ext cx="3844178" cy="3097787"/>
        </a:xfrm>
        <a:prstGeom prst="rect">
          <a:avLst/>
        </a:prstGeom>
      </xdr:spPr>
    </xdr:pic>
    <xdr:clientData/>
  </xdr:oneCellAnchor>
  <xdr:oneCellAnchor>
    <xdr:from>
      <xdr:col>3</xdr:col>
      <xdr:colOff>2623857</xdr:colOff>
      <xdr:row>324</xdr:row>
      <xdr:rowOff>93008</xdr:rowOff>
    </xdr:from>
    <xdr:ext cx="1778652" cy="1770530"/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32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307" y="7322483"/>
          <a:ext cx="1778652" cy="1770530"/>
        </a:xfrm>
        <a:prstGeom prst="rect">
          <a:avLst/>
        </a:prstGeom>
      </xdr:spPr>
    </xdr:pic>
    <xdr:clientData/>
  </xdr:oneCellAnchor>
  <xdr:oneCellAnchor>
    <xdr:from>
      <xdr:col>4</xdr:col>
      <xdr:colOff>68112</xdr:colOff>
      <xdr:row>334</xdr:row>
      <xdr:rowOff>172174</xdr:rowOff>
    </xdr:from>
    <xdr:ext cx="1914037" cy="1157325"/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32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112" y="9116149"/>
          <a:ext cx="1914037" cy="1157325"/>
        </a:xfrm>
        <a:prstGeom prst="rect">
          <a:avLst/>
        </a:prstGeom>
      </xdr:spPr>
    </xdr:pic>
    <xdr:clientData/>
  </xdr:oneCellAnchor>
  <xdr:oneCellAnchor>
    <xdr:from>
      <xdr:col>3</xdr:col>
      <xdr:colOff>416295</xdr:colOff>
      <xdr:row>357</xdr:row>
      <xdr:rowOff>115421</xdr:rowOff>
    </xdr:from>
    <xdr:ext cx="1819384" cy="1389529"/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32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2745" y="7535396"/>
          <a:ext cx="1819384" cy="1389529"/>
        </a:xfrm>
        <a:prstGeom prst="rect">
          <a:avLst/>
        </a:prstGeom>
      </xdr:spPr>
    </xdr:pic>
    <xdr:clientData/>
  </xdr:oneCellAnchor>
  <xdr:oneCellAnchor>
    <xdr:from>
      <xdr:col>3</xdr:col>
      <xdr:colOff>442073</xdr:colOff>
      <xdr:row>367</xdr:row>
      <xdr:rowOff>99815</xdr:rowOff>
    </xdr:from>
    <xdr:ext cx="3844178" cy="3097787"/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3200-0000B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8523" y="9234290"/>
          <a:ext cx="3844178" cy="3097787"/>
        </a:xfrm>
        <a:prstGeom prst="rect">
          <a:avLst/>
        </a:prstGeom>
      </xdr:spPr>
    </xdr:pic>
    <xdr:clientData/>
  </xdr:oneCellAnchor>
  <xdr:oneCellAnchor>
    <xdr:from>
      <xdr:col>3</xdr:col>
      <xdr:colOff>2623857</xdr:colOff>
      <xdr:row>356</xdr:row>
      <xdr:rowOff>93008</xdr:rowOff>
    </xdr:from>
    <xdr:ext cx="1778652" cy="1770530"/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32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307" y="7322483"/>
          <a:ext cx="1778652" cy="1770530"/>
        </a:xfrm>
        <a:prstGeom prst="rect">
          <a:avLst/>
        </a:prstGeom>
      </xdr:spPr>
    </xdr:pic>
    <xdr:clientData/>
  </xdr:oneCellAnchor>
  <xdr:oneCellAnchor>
    <xdr:from>
      <xdr:col>4</xdr:col>
      <xdr:colOff>68112</xdr:colOff>
      <xdr:row>366</xdr:row>
      <xdr:rowOff>172174</xdr:rowOff>
    </xdr:from>
    <xdr:ext cx="1914037" cy="1157325"/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32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112" y="9116149"/>
          <a:ext cx="1914037" cy="1157325"/>
        </a:xfrm>
        <a:prstGeom prst="rect">
          <a:avLst/>
        </a:prstGeom>
      </xdr:spPr>
    </xdr:pic>
    <xdr:clientData/>
  </xdr:oneCellAnchor>
  <xdr:twoCellAnchor>
    <xdr:from>
      <xdr:col>11</xdr:col>
      <xdr:colOff>0</xdr:colOff>
      <xdr:row>0</xdr:row>
      <xdr:rowOff>28576</xdr:rowOff>
    </xdr:from>
    <xdr:to>
      <xdr:col>12</xdr:col>
      <xdr:colOff>0</xdr:colOff>
      <xdr:row>0</xdr:row>
      <xdr:rowOff>390525</xdr:rowOff>
    </xdr:to>
    <xdr:sp macro="" textlink="">
      <xdr:nvSpPr>
        <xdr:cNvPr id="50" name="Стрелка: пятиугольник 49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0000000-0008-0000-3200-000032000000}"/>
            </a:ext>
          </a:extLst>
        </xdr:cNvPr>
        <xdr:cNvSpPr/>
      </xdr:nvSpPr>
      <xdr:spPr>
        <a:xfrm flipH="1">
          <a:off x="16811621" y="28576"/>
          <a:ext cx="2019303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980863</xdr:colOff>
      <xdr:row>7</xdr:row>
      <xdr:rowOff>170890</xdr:rowOff>
    </xdr:from>
    <xdr:to>
      <xdr:col>3</xdr:col>
      <xdr:colOff>1644652</xdr:colOff>
      <xdr:row>23</xdr:row>
      <xdr:rowOff>2890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3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42988" y="2237815"/>
          <a:ext cx="663789" cy="28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939471</xdr:colOff>
      <xdr:row>30</xdr:row>
      <xdr:rowOff>171448</xdr:rowOff>
    </xdr:from>
    <xdr:to>
      <xdr:col>3</xdr:col>
      <xdr:colOff>1686044</xdr:colOff>
      <xdr:row>47</xdr:row>
      <xdr:rowOff>172948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3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1596" y="6619873"/>
          <a:ext cx="746573" cy="324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193040</xdr:colOff>
      <xdr:row>4</xdr:row>
      <xdr:rowOff>127747</xdr:rowOff>
    </xdr:from>
    <xdr:to>
      <xdr:col>4</xdr:col>
      <xdr:colOff>1959873</xdr:colOff>
      <xdr:row>27</xdr:row>
      <xdr:rowOff>66247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33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736715" y="1623172"/>
          <a:ext cx="1766833" cy="43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210390</xdr:colOff>
      <xdr:row>28</xdr:row>
      <xdr:rowOff>81644</xdr:rowOff>
    </xdr:from>
    <xdr:to>
      <xdr:col>4</xdr:col>
      <xdr:colOff>1919209</xdr:colOff>
      <xdr:row>51</xdr:row>
      <xdr:rowOff>20144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3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4065" y="6149069"/>
          <a:ext cx="1708819" cy="43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2197051</xdr:colOff>
      <xdr:row>11</xdr:row>
      <xdr:rowOff>0</xdr:rowOff>
    </xdr:from>
    <xdr:to>
      <xdr:col>3</xdr:col>
      <xdr:colOff>4197303</xdr:colOff>
      <xdr:row>19</xdr:row>
      <xdr:rowOff>76201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3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9176" y="2828925"/>
          <a:ext cx="2000252" cy="1600201"/>
        </a:xfrm>
        <a:prstGeom prst="rect">
          <a:avLst/>
        </a:prstGeom>
      </xdr:spPr>
    </xdr:pic>
    <xdr:clientData/>
  </xdr:twoCellAnchor>
  <xdr:twoCellAnchor editAs="oneCell">
    <xdr:from>
      <xdr:col>3</xdr:col>
      <xdr:colOff>2197051</xdr:colOff>
      <xdr:row>34</xdr:row>
      <xdr:rowOff>152400</xdr:rowOff>
    </xdr:from>
    <xdr:to>
      <xdr:col>3</xdr:col>
      <xdr:colOff>4197303</xdr:colOff>
      <xdr:row>43</xdr:row>
      <xdr:rowOff>38101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3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9176" y="7362825"/>
          <a:ext cx="2000252" cy="1600201"/>
        </a:xfrm>
        <a:prstGeom prst="rect">
          <a:avLst/>
        </a:prstGeom>
      </xdr:spPr>
    </xdr:pic>
    <xdr:clientData/>
  </xdr:twoCellAnchor>
  <xdr:twoCellAnchor editAs="oneCell">
    <xdr:from>
      <xdr:col>3</xdr:col>
      <xdr:colOff>876937</xdr:colOff>
      <xdr:row>53</xdr:row>
      <xdr:rowOff>179048</xdr:rowOff>
    </xdr:from>
    <xdr:to>
      <xdr:col>3</xdr:col>
      <xdr:colOff>1748578</xdr:colOff>
      <xdr:row>73</xdr:row>
      <xdr:rowOff>149048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3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9062" y="11008973"/>
          <a:ext cx="871641" cy="37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210390</xdr:colOff>
      <xdr:row>52</xdr:row>
      <xdr:rowOff>104775</xdr:rowOff>
    </xdr:from>
    <xdr:to>
      <xdr:col>4</xdr:col>
      <xdr:colOff>1919209</xdr:colOff>
      <xdr:row>75</xdr:row>
      <xdr:rowOff>43275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3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4065" y="10744200"/>
          <a:ext cx="1708819" cy="43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2089895</xdr:colOff>
      <xdr:row>58</xdr:row>
      <xdr:rowOff>22168</xdr:rowOff>
    </xdr:from>
    <xdr:to>
      <xdr:col>3</xdr:col>
      <xdr:colOff>4304459</xdr:colOff>
      <xdr:row>67</xdr:row>
      <xdr:rowOff>79319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3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2020" y="11804593"/>
          <a:ext cx="2214564" cy="1771651"/>
        </a:xfrm>
        <a:prstGeom prst="rect">
          <a:avLst/>
        </a:prstGeom>
      </xdr:spPr>
    </xdr:pic>
    <xdr:clientData/>
  </xdr:twoCellAnchor>
  <xdr:twoCellAnchor editAs="oneCell">
    <xdr:from>
      <xdr:col>3</xdr:col>
      <xdr:colOff>855885</xdr:colOff>
      <xdr:row>77</xdr:row>
      <xdr:rowOff>120939</xdr:rowOff>
    </xdr:from>
    <xdr:to>
      <xdr:col>3</xdr:col>
      <xdr:colOff>1769629</xdr:colOff>
      <xdr:row>98</xdr:row>
      <xdr:rowOff>80439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3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8010" y="15522864"/>
          <a:ext cx="913744" cy="396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835119</xdr:colOff>
      <xdr:row>101</xdr:row>
      <xdr:rowOff>31853</xdr:rowOff>
    </xdr:from>
    <xdr:to>
      <xdr:col>3</xdr:col>
      <xdr:colOff>1790396</xdr:colOff>
      <xdr:row>122</xdr:row>
      <xdr:rowOff>171353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3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7244" y="20005778"/>
          <a:ext cx="955277" cy="41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814022</xdr:colOff>
      <xdr:row>124</xdr:row>
      <xdr:rowOff>155680</xdr:rowOff>
    </xdr:from>
    <xdr:to>
      <xdr:col>3</xdr:col>
      <xdr:colOff>1811493</xdr:colOff>
      <xdr:row>147</xdr:row>
      <xdr:rowOff>94180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3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6147" y="24511105"/>
          <a:ext cx="997471" cy="43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210390</xdr:colOff>
      <xdr:row>76</xdr:row>
      <xdr:rowOff>114300</xdr:rowOff>
    </xdr:from>
    <xdr:to>
      <xdr:col>4</xdr:col>
      <xdr:colOff>1919209</xdr:colOff>
      <xdr:row>99</xdr:row>
      <xdr:rowOff>52800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3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4065" y="15325725"/>
          <a:ext cx="1708819" cy="43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210390</xdr:colOff>
      <xdr:row>100</xdr:row>
      <xdr:rowOff>123667</xdr:rowOff>
    </xdr:from>
    <xdr:to>
      <xdr:col>4</xdr:col>
      <xdr:colOff>1919209</xdr:colOff>
      <xdr:row>123</xdr:row>
      <xdr:rowOff>62167</xdr:rowOff>
    </xdr:to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3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4065" y="19907092"/>
          <a:ext cx="1708819" cy="43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210389</xdr:colOff>
      <xdr:row>124</xdr:row>
      <xdr:rowOff>103572</xdr:rowOff>
    </xdr:from>
    <xdr:to>
      <xdr:col>4</xdr:col>
      <xdr:colOff>1920339</xdr:colOff>
      <xdr:row>147</xdr:row>
      <xdr:rowOff>42072</xdr:rowOff>
    </xdr:to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3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4064" y="24458997"/>
          <a:ext cx="1709950" cy="43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2089895</xdr:colOff>
      <xdr:row>82</xdr:row>
      <xdr:rowOff>113656</xdr:rowOff>
    </xdr:from>
    <xdr:to>
      <xdr:col>3</xdr:col>
      <xdr:colOff>4304459</xdr:colOff>
      <xdr:row>91</xdr:row>
      <xdr:rowOff>170807</xdr:rowOff>
    </xdr:to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3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2020" y="16468081"/>
          <a:ext cx="2214564" cy="1771651"/>
        </a:xfrm>
        <a:prstGeom prst="rect">
          <a:avLst/>
        </a:prstGeom>
      </xdr:spPr>
    </xdr:pic>
    <xdr:clientData/>
  </xdr:twoCellAnchor>
  <xdr:twoCellAnchor editAs="oneCell">
    <xdr:from>
      <xdr:col>3</xdr:col>
      <xdr:colOff>2089895</xdr:colOff>
      <xdr:row>106</xdr:row>
      <xdr:rowOff>123182</xdr:rowOff>
    </xdr:from>
    <xdr:to>
      <xdr:col>3</xdr:col>
      <xdr:colOff>4304459</xdr:colOff>
      <xdr:row>115</xdr:row>
      <xdr:rowOff>180333</xdr:rowOff>
    </xdr:to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3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2020" y="21049607"/>
          <a:ext cx="2214564" cy="1771651"/>
        </a:xfrm>
        <a:prstGeom prst="rect">
          <a:avLst/>
        </a:prstGeom>
      </xdr:spPr>
    </xdr:pic>
    <xdr:clientData/>
  </xdr:twoCellAnchor>
  <xdr:twoCellAnchor editAs="oneCell">
    <xdr:from>
      <xdr:col>3</xdr:col>
      <xdr:colOff>2089895</xdr:colOff>
      <xdr:row>131</xdr:row>
      <xdr:rowOff>66032</xdr:rowOff>
    </xdr:from>
    <xdr:to>
      <xdr:col>3</xdr:col>
      <xdr:colOff>4304459</xdr:colOff>
      <xdr:row>140</xdr:row>
      <xdr:rowOff>123183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3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6345" y="26050232"/>
          <a:ext cx="2214564" cy="1771651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0</xdr:row>
      <xdr:rowOff>38101</xdr:rowOff>
    </xdr:from>
    <xdr:to>
      <xdr:col>11</xdr:col>
      <xdr:colOff>0</xdr:colOff>
      <xdr:row>0</xdr:row>
      <xdr:rowOff>400050</xdr:rowOff>
    </xdr:to>
    <xdr:sp macro="" textlink="">
      <xdr:nvSpPr>
        <xdr:cNvPr id="21" name="Стрелка: пятиугольник 20">
          <a:hlinkClick xmlns:r="http://schemas.openxmlformats.org/officeDocument/2006/relationships" r:id="rId15"/>
          <a:extLst>
            <a:ext uri="{FF2B5EF4-FFF2-40B4-BE49-F238E27FC236}">
              <a16:creationId xmlns="" xmlns:a16="http://schemas.microsoft.com/office/drawing/2014/main" id="{00000000-0008-0000-3300-000015000000}"/>
            </a:ext>
          </a:extLst>
        </xdr:cNvPr>
        <xdr:cNvSpPr/>
      </xdr:nvSpPr>
      <xdr:spPr>
        <a:xfrm flipH="1">
          <a:off x="16826589" y="38101"/>
          <a:ext cx="1978482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78441</xdr:colOff>
      <xdr:row>144</xdr:row>
      <xdr:rowOff>86442</xdr:rowOff>
    </xdr:from>
    <xdr:to>
      <xdr:col>4</xdr:col>
      <xdr:colOff>1983440</xdr:colOff>
      <xdr:row>158</xdr:row>
      <xdr:rowOff>142170</xdr:rowOff>
    </xdr:to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34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6441" y="28549383"/>
          <a:ext cx="1904999" cy="2722728"/>
        </a:xfrm>
        <a:prstGeom prst="rect">
          <a:avLst/>
        </a:prstGeom>
      </xdr:spPr>
    </xdr:pic>
    <xdr:clientData/>
  </xdr:twoCellAnchor>
  <xdr:twoCellAnchor editAs="oneCell">
    <xdr:from>
      <xdr:col>4</xdr:col>
      <xdr:colOff>75122</xdr:colOff>
      <xdr:row>171</xdr:row>
      <xdr:rowOff>72999</xdr:rowOff>
    </xdr:from>
    <xdr:to>
      <xdr:col>4</xdr:col>
      <xdr:colOff>1983122</xdr:colOff>
      <xdr:row>186</xdr:row>
      <xdr:rowOff>179870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34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8797" y="23094924"/>
          <a:ext cx="1908000" cy="2964371"/>
        </a:xfrm>
        <a:prstGeom prst="rect">
          <a:avLst/>
        </a:prstGeom>
      </xdr:spPr>
    </xdr:pic>
    <xdr:clientData/>
  </xdr:twoCellAnchor>
  <xdr:twoCellAnchor editAs="oneCell">
    <xdr:from>
      <xdr:col>4</xdr:col>
      <xdr:colOff>75121</xdr:colOff>
      <xdr:row>196</xdr:row>
      <xdr:rowOff>98770</xdr:rowOff>
    </xdr:from>
    <xdr:to>
      <xdr:col>4</xdr:col>
      <xdr:colOff>1983121</xdr:colOff>
      <xdr:row>215</xdr:row>
      <xdr:rowOff>44886</xdr:rowOff>
    </xdr:to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34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8796" y="27883195"/>
          <a:ext cx="1908000" cy="3565616"/>
        </a:xfrm>
        <a:prstGeom prst="rect">
          <a:avLst/>
        </a:prstGeom>
      </xdr:spPr>
    </xdr:pic>
    <xdr:clientData/>
  </xdr:twoCellAnchor>
  <xdr:twoCellAnchor editAs="oneCell">
    <xdr:from>
      <xdr:col>4</xdr:col>
      <xdr:colOff>75121</xdr:colOff>
      <xdr:row>223</xdr:row>
      <xdr:rowOff>183937</xdr:rowOff>
    </xdr:from>
    <xdr:to>
      <xdr:col>4</xdr:col>
      <xdr:colOff>1983121</xdr:colOff>
      <xdr:row>243</xdr:row>
      <xdr:rowOff>16642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34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8796" y="33111862"/>
          <a:ext cx="1908000" cy="364270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0</xdr:row>
      <xdr:rowOff>38101</xdr:rowOff>
    </xdr:from>
    <xdr:to>
      <xdr:col>11</xdr:col>
      <xdr:colOff>0</xdr:colOff>
      <xdr:row>0</xdr:row>
      <xdr:rowOff>400050</xdr:rowOff>
    </xdr:to>
    <xdr:sp macro="" textlink="">
      <xdr:nvSpPr>
        <xdr:cNvPr id="25" name="Стрелка: пятиугольник 24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0000000-0008-0000-3400-000019000000}"/>
            </a:ext>
          </a:extLst>
        </xdr:cNvPr>
        <xdr:cNvSpPr/>
      </xdr:nvSpPr>
      <xdr:spPr>
        <a:xfrm flipH="1">
          <a:off x="16717731" y="38101"/>
          <a:ext cx="2128161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  <xdr:twoCellAnchor editAs="oneCell">
    <xdr:from>
      <xdr:col>4</xdr:col>
      <xdr:colOff>69273</xdr:colOff>
      <xdr:row>9</xdr:row>
      <xdr:rowOff>34634</xdr:rowOff>
    </xdr:from>
    <xdr:to>
      <xdr:col>4</xdr:col>
      <xdr:colOff>1996791</xdr:colOff>
      <xdr:row>24</xdr:row>
      <xdr:rowOff>103907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3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27273" y="2770907"/>
          <a:ext cx="1927518" cy="2926773"/>
        </a:xfrm>
        <a:prstGeom prst="rect">
          <a:avLst/>
        </a:prstGeom>
      </xdr:spPr>
    </xdr:pic>
    <xdr:clientData/>
  </xdr:twoCellAnchor>
  <xdr:twoCellAnchor editAs="oneCell">
    <xdr:from>
      <xdr:col>4</xdr:col>
      <xdr:colOff>86591</xdr:colOff>
      <xdr:row>88</xdr:row>
      <xdr:rowOff>172910</xdr:rowOff>
    </xdr:from>
    <xdr:to>
      <xdr:col>4</xdr:col>
      <xdr:colOff>1993138</xdr:colOff>
      <xdr:row>107</xdr:row>
      <xdr:rowOff>86592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3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44591" y="17958683"/>
          <a:ext cx="1906547" cy="3533182"/>
        </a:xfrm>
        <a:prstGeom prst="rect">
          <a:avLst/>
        </a:prstGeom>
      </xdr:spPr>
    </xdr:pic>
    <xdr:clientData/>
  </xdr:twoCellAnchor>
  <xdr:twoCellAnchor editAs="oneCell">
    <xdr:from>
      <xdr:col>4</xdr:col>
      <xdr:colOff>51955</xdr:colOff>
      <xdr:row>61</xdr:row>
      <xdr:rowOff>149728</xdr:rowOff>
    </xdr:from>
    <xdr:to>
      <xdr:col>4</xdr:col>
      <xdr:colOff>1982974</xdr:colOff>
      <xdr:row>81</xdr:row>
      <xdr:rowOff>34637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34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09955" y="12792001"/>
          <a:ext cx="1931019" cy="3694909"/>
        </a:xfrm>
        <a:prstGeom prst="rect">
          <a:avLst/>
        </a:prstGeom>
      </xdr:spPr>
    </xdr:pic>
    <xdr:clientData/>
  </xdr:twoCellAnchor>
  <xdr:twoCellAnchor editAs="oneCell">
    <xdr:from>
      <xdr:col>4</xdr:col>
      <xdr:colOff>69272</xdr:colOff>
      <xdr:row>115</xdr:row>
      <xdr:rowOff>121227</xdr:rowOff>
    </xdr:from>
    <xdr:to>
      <xdr:col>4</xdr:col>
      <xdr:colOff>1984994</xdr:colOff>
      <xdr:row>133</xdr:row>
      <xdr:rowOff>190499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34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27272" y="23050500"/>
          <a:ext cx="1915722" cy="3498272"/>
        </a:xfrm>
        <a:prstGeom prst="rect">
          <a:avLst/>
        </a:prstGeom>
      </xdr:spPr>
    </xdr:pic>
    <xdr:clientData/>
  </xdr:twoCellAnchor>
  <xdr:twoCellAnchor editAs="oneCell">
    <xdr:from>
      <xdr:col>4</xdr:col>
      <xdr:colOff>75158</xdr:colOff>
      <xdr:row>35</xdr:row>
      <xdr:rowOff>103909</xdr:rowOff>
    </xdr:from>
    <xdr:to>
      <xdr:col>4</xdr:col>
      <xdr:colOff>1991591</xdr:colOff>
      <xdr:row>53</xdr:row>
      <xdr:rowOff>0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34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33158" y="7793182"/>
          <a:ext cx="1916433" cy="3325091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86</xdr:row>
      <xdr:rowOff>123265</xdr:rowOff>
    </xdr:from>
    <xdr:to>
      <xdr:col>3</xdr:col>
      <xdr:colOff>1557617</xdr:colOff>
      <xdr:row>109</xdr:row>
      <xdr:rowOff>162311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34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54088" y="17537206"/>
          <a:ext cx="1176617" cy="4420546"/>
        </a:xfrm>
        <a:prstGeom prst="rect">
          <a:avLst/>
        </a:prstGeom>
      </xdr:spPr>
    </xdr:pic>
    <xdr:clientData/>
  </xdr:twoCellAnchor>
  <xdr:twoCellAnchor editAs="oneCell">
    <xdr:from>
      <xdr:col>3</xdr:col>
      <xdr:colOff>392205</xdr:colOff>
      <xdr:row>113</xdr:row>
      <xdr:rowOff>123265</xdr:rowOff>
    </xdr:from>
    <xdr:to>
      <xdr:col>3</xdr:col>
      <xdr:colOff>1546411</xdr:colOff>
      <xdr:row>136</xdr:row>
      <xdr:rowOff>33618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34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5293" y="22680706"/>
          <a:ext cx="1154206" cy="4291853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560294</xdr:colOff>
      <xdr:row>6</xdr:row>
      <xdr:rowOff>120708</xdr:rowOff>
    </xdr:from>
    <xdr:to>
      <xdr:col>3</xdr:col>
      <xdr:colOff>1619828</xdr:colOff>
      <xdr:row>25</xdr:row>
      <xdr:rowOff>89649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34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3382" y="2294649"/>
          <a:ext cx="1059534" cy="3588441"/>
        </a:xfrm>
        <a:prstGeom prst="rect">
          <a:avLst/>
        </a:prstGeom>
      </xdr:spPr>
    </xdr:pic>
    <xdr:clientData/>
  </xdr:twoCellAnchor>
  <xdr:twoCellAnchor editAs="oneCell">
    <xdr:from>
      <xdr:col>3</xdr:col>
      <xdr:colOff>526675</xdr:colOff>
      <xdr:row>33</xdr:row>
      <xdr:rowOff>100853</xdr:rowOff>
    </xdr:from>
    <xdr:to>
      <xdr:col>3</xdr:col>
      <xdr:colOff>1642674</xdr:colOff>
      <xdr:row>53</xdr:row>
      <xdr:rowOff>168088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34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99763" y="7418294"/>
          <a:ext cx="1115999" cy="3877235"/>
        </a:xfrm>
        <a:prstGeom prst="rect">
          <a:avLst/>
        </a:prstGeom>
      </xdr:spPr>
    </xdr:pic>
    <xdr:clientData/>
  </xdr:twoCellAnchor>
  <xdr:twoCellAnchor editAs="oneCell">
    <xdr:from>
      <xdr:col>3</xdr:col>
      <xdr:colOff>313764</xdr:colOff>
      <xdr:row>58</xdr:row>
      <xdr:rowOff>151766</xdr:rowOff>
    </xdr:from>
    <xdr:to>
      <xdr:col>3</xdr:col>
      <xdr:colOff>1624853</xdr:colOff>
      <xdr:row>82</xdr:row>
      <xdr:rowOff>123266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34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6852" y="12231707"/>
          <a:ext cx="1311089" cy="4543500"/>
        </a:xfrm>
        <a:prstGeom prst="rect">
          <a:avLst/>
        </a:prstGeom>
      </xdr:spPr>
    </xdr:pic>
    <xdr:clientData/>
  </xdr:twoCellAnchor>
  <xdr:twoCellAnchor editAs="oneCell">
    <xdr:from>
      <xdr:col>3</xdr:col>
      <xdr:colOff>2135843</xdr:colOff>
      <xdr:row>7</xdr:row>
      <xdr:rowOff>71402</xdr:rowOff>
    </xdr:from>
    <xdr:to>
      <xdr:col>3</xdr:col>
      <xdr:colOff>4661647</xdr:colOff>
      <xdr:row>21</xdr:row>
      <xdr:rowOff>66896</xdr:rowOff>
    </xdr:to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34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08931" y="2435843"/>
          <a:ext cx="2525804" cy="2662494"/>
        </a:xfrm>
        <a:prstGeom prst="rect">
          <a:avLst/>
        </a:prstGeom>
      </xdr:spPr>
    </xdr:pic>
    <xdr:clientData/>
  </xdr:twoCellAnchor>
  <xdr:oneCellAnchor>
    <xdr:from>
      <xdr:col>3</xdr:col>
      <xdr:colOff>2135843</xdr:colOff>
      <xdr:row>34</xdr:row>
      <xdr:rowOff>71402</xdr:rowOff>
    </xdr:from>
    <xdr:ext cx="2525804" cy="2662494"/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34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08931" y="2435843"/>
          <a:ext cx="2525804" cy="2662494"/>
        </a:xfrm>
        <a:prstGeom prst="rect">
          <a:avLst/>
        </a:prstGeom>
      </xdr:spPr>
    </xdr:pic>
    <xdr:clientData/>
  </xdr:oneCellAnchor>
  <xdr:oneCellAnchor>
    <xdr:from>
      <xdr:col>3</xdr:col>
      <xdr:colOff>2135843</xdr:colOff>
      <xdr:row>61</xdr:row>
      <xdr:rowOff>71402</xdr:rowOff>
    </xdr:from>
    <xdr:ext cx="2525804" cy="2662494"/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34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08931" y="7579343"/>
          <a:ext cx="2525804" cy="2662494"/>
        </a:xfrm>
        <a:prstGeom prst="rect">
          <a:avLst/>
        </a:prstGeom>
      </xdr:spPr>
    </xdr:pic>
    <xdr:clientData/>
  </xdr:oneCellAnchor>
  <xdr:twoCellAnchor editAs="oneCell">
    <xdr:from>
      <xdr:col>3</xdr:col>
      <xdr:colOff>2012576</xdr:colOff>
      <xdr:row>90</xdr:row>
      <xdr:rowOff>141193</xdr:rowOff>
    </xdr:from>
    <xdr:to>
      <xdr:col>3</xdr:col>
      <xdr:colOff>4639236</xdr:colOff>
      <xdr:row>101</xdr:row>
      <xdr:rowOff>106997</xdr:rowOff>
    </xdr:to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34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85664" y="18317134"/>
          <a:ext cx="2626660" cy="2061304"/>
        </a:xfrm>
        <a:prstGeom prst="rect">
          <a:avLst/>
        </a:prstGeom>
      </xdr:spPr>
    </xdr:pic>
    <xdr:clientData/>
  </xdr:twoCellAnchor>
  <xdr:twoCellAnchor editAs="oneCell">
    <xdr:from>
      <xdr:col>3</xdr:col>
      <xdr:colOff>1982330</xdr:colOff>
      <xdr:row>117</xdr:row>
      <xdr:rowOff>129989</xdr:rowOff>
    </xdr:from>
    <xdr:to>
      <xdr:col>3</xdr:col>
      <xdr:colOff>4545105</xdr:colOff>
      <xdr:row>128</xdr:row>
      <xdr:rowOff>134470</xdr:rowOff>
    </xdr:to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34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55418" y="23449430"/>
          <a:ext cx="2562775" cy="2099981"/>
        </a:xfrm>
        <a:prstGeom prst="rect">
          <a:avLst/>
        </a:prstGeom>
      </xdr:spPr>
    </xdr:pic>
    <xdr:clientData/>
  </xdr:twoCellAnchor>
  <xdr:twoCellAnchor editAs="oneCell">
    <xdr:from>
      <xdr:col>3</xdr:col>
      <xdr:colOff>683559</xdr:colOff>
      <xdr:row>142</xdr:row>
      <xdr:rowOff>134470</xdr:rowOff>
    </xdr:from>
    <xdr:to>
      <xdr:col>3</xdr:col>
      <xdr:colOff>1609911</xdr:colOff>
      <xdr:row>160</xdr:row>
      <xdr:rowOff>179294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34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6647" y="28216411"/>
          <a:ext cx="926352" cy="3473824"/>
        </a:xfrm>
        <a:prstGeom prst="rect">
          <a:avLst/>
        </a:prstGeom>
      </xdr:spPr>
    </xdr:pic>
    <xdr:clientData/>
  </xdr:twoCellAnchor>
  <xdr:twoCellAnchor editAs="oneCell">
    <xdr:from>
      <xdr:col>3</xdr:col>
      <xdr:colOff>739589</xdr:colOff>
      <xdr:row>169</xdr:row>
      <xdr:rowOff>89647</xdr:rowOff>
    </xdr:from>
    <xdr:to>
      <xdr:col>3</xdr:col>
      <xdr:colOff>1669677</xdr:colOff>
      <xdr:row>188</xdr:row>
      <xdr:rowOff>179294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34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12677" y="33315088"/>
          <a:ext cx="930088" cy="3709147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560294</xdr:colOff>
      <xdr:row>193</xdr:row>
      <xdr:rowOff>120707</xdr:rowOff>
    </xdr:from>
    <xdr:to>
      <xdr:col>3</xdr:col>
      <xdr:colOff>1815353</xdr:colOff>
      <xdr:row>219</xdr:row>
      <xdr:rowOff>44824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34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3382" y="37918148"/>
          <a:ext cx="1255059" cy="4877117"/>
        </a:xfrm>
        <a:prstGeom prst="rect">
          <a:avLst/>
        </a:prstGeom>
      </xdr:spPr>
    </xdr:pic>
    <xdr:clientData/>
  </xdr:twoCellAnchor>
  <xdr:twoCellAnchor editAs="oneCell">
    <xdr:from>
      <xdr:col>3</xdr:col>
      <xdr:colOff>1864441</xdr:colOff>
      <xdr:row>144</xdr:row>
      <xdr:rowOff>29135</xdr:rowOff>
    </xdr:from>
    <xdr:to>
      <xdr:col>3</xdr:col>
      <xdr:colOff>4619810</xdr:colOff>
      <xdr:row>156</xdr:row>
      <xdr:rowOff>89648</xdr:rowOff>
    </xdr:to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34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37529" y="28492076"/>
          <a:ext cx="2755369" cy="2346513"/>
        </a:xfrm>
        <a:prstGeom prst="rect">
          <a:avLst/>
        </a:prstGeom>
      </xdr:spPr>
    </xdr:pic>
    <xdr:clientData/>
  </xdr:twoCellAnchor>
  <xdr:twoCellAnchor editAs="oneCell">
    <xdr:from>
      <xdr:col>3</xdr:col>
      <xdr:colOff>2319657</xdr:colOff>
      <xdr:row>171</xdr:row>
      <xdr:rowOff>129989</xdr:rowOff>
    </xdr:from>
    <xdr:to>
      <xdr:col>3</xdr:col>
      <xdr:colOff>4511489</xdr:colOff>
      <xdr:row>182</xdr:row>
      <xdr:rowOff>78441</xdr:rowOff>
    </xdr:to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34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2745" y="33736430"/>
          <a:ext cx="2191832" cy="2043952"/>
        </a:xfrm>
        <a:prstGeom prst="rect">
          <a:avLst/>
        </a:prstGeom>
      </xdr:spPr>
    </xdr:pic>
    <xdr:clientData/>
  </xdr:twoCellAnchor>
  <xdr:twoCellAnchor editAs="oneCell">
    <xdr:from>
      <xdr:col>3</xdr:col>
      <xdr:colOff>1994647</xdr:colOff>
      <xdr:row>197</xdr:row>
      <xdr:rowOff>105020</xdr:rowOff>
    </xdr:from>
    <xdr:to>
      <xdr:col>3</xdr:col>
      <xdr:colOff>4756129</xdr:colOff>
      <xdr:row>210</xdr:row>
      <xdr:rowOff>109618</xdr:rowOff>
    </xdr:to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34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67735" y="38664461"/>
          <a:ext cx="2761482" cy="2481098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560293</xdr:colOff>
      <xdr:row>222</xdr:row>
      <xdr:rowOff>0</xdr:rowOff>
    </xdr:from>
    <xdr:to>
      <xdr:col>3</xdr:col>
      <xdr:colOff>1647264</xdr:colOff>
      <xdr:row>245</xdr:row>
      <xdr:rowOff>25944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34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3381" y="43321941"/>
          <a:ext cx="1086971" cy="4407444"/>
        </a:xfrm>
        <a:prstGeom prst="rect">
          <a:avLst/>
        </a:prstGeom>
      </xdr:spPr>
    </xdr:pic>
    <xdr:clientData/>
  </xdr:twoCellAnchor>
  <xdr:twoCellAnchor editAs="oneCell">
    <xdr:from>
      <xdr:col>3</xdr:col>
      <xdr:colOff>1934137</xdr:colOff>
      <xdr:row>226</xdr:row>
      <xdr:rowOff>40342</xdr:rowOff>
    </xdr:from>
    <xdr:to>
      <xdr:col>3</xdr:col>
      <xdr:colOff>4643028</xdr:colOff>
      <xdr:row>237</xdr:row>
      <xdr:rowOff>78441</xdr:rowOff>
    </xdr:to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34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07225" y="44124283"/>
          <a:ext cx="2708891" cy="2133599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1476375</xdr:colOff>
      <xdr:row>36</xdr:row>
      <xdr:rowOff>9524</xdr:rowOff>
    </xdr:from>
    <xdr:to>
      <xdr:col>3</xdr:col>
      <xdr:colOff>3343275</xdr:colOff>
      <xdr:row>46</xdr:row>
      <xdr:rowOff>86902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3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36452174"/>
          <a:ext cx="1866900" cy="1982378"/>
        </a:xfrm>
        <a:prstGeom prst="rect">
          <a:avLst/>
        </a:prstGeom>
      </xdr:spPr>
    </xdr:pic>
    <xdr:clientData/>
  </xdr:twoCellAnchor>
  <xdr:oneCellAnchor>
    <xdr:from>
      <xdr:col>22</xdr:col>
      <xdr:colOff>444714</xdr:colOff>
      <xdr:row>78</xdr:row>
      <xdr:rowOff>48186</xdr:rowOff>
    </xdr:from>
    <xdr:ext cx="1740908" cy="1225443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3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13631" y="15933769"/>
          <a:ext cx="1740908" cy="1225443"/>
        </a:xfrm>
        <a:prstGeom prst="rect">
          <a:avLst/>
        </a:prstGeom>
      </xdr:spPr>
    </xdr:pic>
    <xdr:clientData/>
  </xdr:oneCellAnchor>
  <xdr:oneCellAnchor>
    <xdr:from>
      <xdr:col>3</xdr:col>
      <xdr:colOff>425664</xdr:colOff>
      <xdr:row>139</xdr:row>
      <xdr:rowOff>38661</xdr:rowOff>
    </xdr:from>
    <xdr:ext cx="3960000" cy="2787485"/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3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8789" y="18955311"/>
          <a:ext cx="3960000" cy="2787485"/>
        </a:xfrm>
        <a:prstGeom prst="rect">
          <a:avLst/>
        </a:prstGeom>
      </xdr:spPr>
    </xdr:pic>
    <xdr:clientData/>
  </xdr:oneCellAnchor>
  <xdr:twoCellAnchor editAs="oneCell">
    <xdr:from>
      <xdr:col>4</xdr:col>
      <xdr:colOff>33337</xdr:colOff>
      <xdr:row>51</xdr:row>
      <xdr:rowOff>161924</xdr:rowOff>
    </xdr:from>
    <xdr:to>
      <xdr:col>4</xdr:col>
      <xdr:colOff>2016945</xdr:colOff>
      <xdr:row>60</xdr:row>
      <xdr:rowOff>171449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35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8012" y="2314574"/>
          <a:ext cx="1983608" cy="1724025"/>
        </a:xfrm>
        <a:prstGeom prst="rect">
          <a:avLst/>
        </a:prstGeom>
      </xdr:spPr>
    </xdr:pic>
    <xdr:clientData/>
  </xdr:twoCellAnchor>
  <xdr:twoCellAnchor editAs="oneCell">
    <xdr:from>
      <xdr:col>3</xdr:col>
      <xdr:colOff>569382</xdr:colOff>
      <xdr:row>50</xdr:row>
      <xdr:rowOff>76201</xdr:rowOff>
    </xdr:from>
    <xdr:to>
      <xdr:col>3</xdr:col>
      <xdr:colOff>4226982</xdr:colOff>
      <xdr:row>61</xdr:row>
      <xdr:rowOff>38101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3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2507" y="2038351"/>
          <a:ext cx="3657600" cy="2057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64</xdr:row>
      <xdr:rowOff>161926</xdr:rowOff>
    </xdr:from>
    <xdr:to>
      <xdr:col>3</xdr:col>
      <xdr:colOff>4548715</xdr:colOff>
      <xdr:row>77</xdr:row>
      <xdr:rowOff>104775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3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0775" y="4791076"/>
          <a:ext cx="4301065" cy="2419349"/>
        </a:xfrm>
        <a:prstGeom prst="rect">
          <a:avLst/>
        </a:prstGeom>
      </xdr:spPr>
    </xdr:pic>
    <xdr:clientData/>
  </xdr:twoCellAnchor>
  <xdr:twoCellAnchor editAs="oneCell">
    <xdr:from>
      <xdr:col>4</xdr:col>
      <xdr:colOff>53591</xdr:colOff>
      <xdr:row>67</xdr:row>
      <xdr:rowOff>13432</xdr:rowOff>
    </xdr:from>
    <xdr:to>
      <xdr:col>4</xdr:col>
      <xdr:colOff>1996692</xdr:colOff>
      <xdr:row>74</xdr:row>
      <xdr:rowOff>90183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35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78266" y="5214082"/>
          <a:ext cx="1943101" cy="1410251"/>
        </a:xfrm>
        <a:prstGeom prst="rect">
          <a:avLst/>
        </a:prstGeom>
      </xdr:spPr>
    </xdr:pic>
    <xdr:clientData/>
  </xdr:twoCellAnchor>
  <xdr:oneCellAnchor>
    <xdr:from>
      <xdr:col>22</xdr:col>
      <xdr:colOff>444714</xdr:colOff>
      <xdr:row>93</xdr:row>
      <xdr:rowOff>48186</xdr:rowOff>
    </xdr:from>
    <xdr:ext cx="1740908" cy="1225443"/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3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13631" y="18791269"/>
          <a:ext cx="1740908" cy="1225443"/>
        </a:xfrm>
        <a:prstGeom prst="rect">
          <a:avLst/>
        </a:prstGeom>
      </xdr:spPr>
    </xdr:pic>
    <xdr:clientData/>
  </xdr:oneCellAnchor>
  <xdr:oneCellAnchor>
    <xdr:from>
      <xdr:col>22</xdr:col>
      <xdr:colOff>444714</xdr:colOff>
      <xdr:row>108</xdr:row>
      <xdr:rowOff>48186</xdr:rowOff>
    </xdr:from>
    <xdr:ext cx="1740908" cy="1225443"/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3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13631" y="21648769"/>
          <a:ext cx="1740908" cy="1225443"/>
        </a:xfrm>
        <a:prstGeom prst="rect">
          <a:avLst/>
        </a:prstGeom>
      </xdr:spPr>
    </xdr:pic>
    <xdr:clientData/>
  </xdr:oneCellAnchor>
  <xdr:oneCellAnchor>
    <xdr:from>
      <xdr:col>3</xdr:col>
      <xdr:colOff>418182</xdr:colOff>
      <xdr:row>110</xdr:row>
      <xdr:rowOff>57149</xdr:rowOff>
    </xdr:from>
    <xdr:ext cx="3960000" cy="2227500"/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3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1307" y="13449299"/>
          <a:ext cx="3960000" cy="2227500"/>
        </a:xfrm>
        <a:prstGeom prst="rect">
          <a:avLst/>
        </a:prstGeom>
      </xdr:spPr>
    </xdr:pic>
    <xdr:clientData/>
  </xdr:oneCellAnchor>
  <xdr:oneCellAnchor>
    <xdr:from>
      <xdr:col>4</xdr:col>
      <xdr:colOff>26957</xdr:colOff>
      <xdr:row>112</xdr:row>
      <xdr:rowOff>19049</xdr:rowOff>
    </xdr:from>
    <xdr:ext cx="1990800" cy="1603573"/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35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1632" y="13792199"/>
          <a:ext cx="1990800" cy="1603573"/>
        </a:xfrm>
        <a:prstGeom prst="rect">
          <a:avLst/>
        </a:prstGeom>
      </xdr:spPr>
    </xdr:pic>
    <xdr:clientData/>
  </xdr:oneCellAnchor>
  <xdr:twoCellAnchor editAs="oneCell">
    <xdr:from>
      <xdr:col>3</xdr:col>
      <xdr:colOff>418182</xdr:colOff>
      <xdr:row>79</xdr:row>
      <xdr:rowOff>152399</xdr:rowOff>
    </xdr:from>
    <xdr:to>
      <xdr:col>3</xdr:col>
      <xdr:colOff>4378182</xdr:colOff>
      <xdr:row>91</xdr:row>
      <xdr:rowOff>93899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35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4632" y="7658099"/>
          <a:ext cx="3960000" cy="2227500"/>
        </a:xfrm>
        <a:prstGeom prst="rect">
          <a:avLst/>
        </a:prstGeom>
      </xdr:spPr>
    </xdr:pic>
    <xdr:clientData/>
  </xdr:twoCellAnchor>
  <xdr:twoCellAnchor editAs="oneCell">
    <xdr:from>
      <xdr:col>3</xdr:col>
      <xdr:colOff>418182</xdr:colOff>
      <xdr:row>95</xdr:row>
      <xdr:rowOff>152399</xdr:rowOff>
    </xdr:from>
    <xdr:to>
      <xdr:col>3</xdr:col>
      <xdr:colOff>4378182</xdr:colOff>
      <xdr:row>105</xdr:row>
      <xdr:rowOff>160887</xdr:rowOff>
    </xdr:to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35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61307" y="10687049"/>
          <a:ext cx="3960000" cy="1913488"/>
        </a:xfrm>
        <a:prstGeom prst="rect">
          <a:avLst/>
        </a:prstGeom>
      </xdr:spPr>
    </xdr:pic>
    <xdr:clientData/>
  </xdr:twoCellAnchor>
  <xdr:twoCellAnchor editAs="oneCell">
    <xdr:from>
      <xdr:col>4</xdr:col>
      <xdr:colOff>26521</xdr:colOff>
      <xdr:row>97</xdr:row>
      <xdr:rowOff>38099</xdr:rowOff>
    </xdr:from>
    <xdr:to>
      <xdr:col>4</xdr:col>
      <xdr:colOff>2018194</xdr:colOff>
      <xdr:row>106</xdr:row>
      <xdr:rowOff>19050</xdr:rowOff>
    </xdr:to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35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1196" y="10953749"/>
          <a:ext cx="1991673" cy="1695451"/>
        </a:xfrm>
        <a:prstGeom prst="rect">
          <a:avLst/>
        </a:prstGeom>
      </xdr:spPr>
    </xdr:pic>
    <xdr:clientData/>
  </xdr:twoCellAnchor>
  <xdr:twoCellAnchor editAs="oneCell">
    <xdr:from>
      <xdr:col>4</xdr:col>
      <xdr:colOff>26957</xdr:colOff>
      <xdr:row>81</xdr:row>
      <xdr:rowOff>120331</xdr:rowOff>
    </xdr:from>
    <xdr:to>
      <xdr:col>4</xdr:col>
      <xdr:colOff>2017757</xdr:colOff>
      <xdr:row>90</xdr:row>
      <xdr:rowOff>125492</xdr:rowOff>
    </xdr:to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35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1632" y="7987981"/>
          <a:ext cx="1990800" cy="1719661"/>
        </a:xfrm>
        <a:prstGeom prst="rect">
          <a:avLst/>
        </a:prstGeom>
      </xdr:spPr>
    </xdr:pic>
    <xdr:clientData/>
  </xdr:twoCellAnchor>
  <xdr:oneCellAnchor>
    <xdr:from>
      <xdr:col>3</xdr:col>
      <xdr:colOff>485773</xdr:colOff>
      <xdr:row>125</xdr:row>
      <xdr:rowOff>95250</xdr:rowOff>
    </xdr:from>
    <xdr:ext cx="3960000" cy="2419314"/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3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8898" y="16344900"/>
          <a:ext cx="3960000" cy="2419314"/>
        </a:xfrm>
        <a:prstGeom prst="rect">
          <a:avLst/>
        </a:prstGeom>
      </xdr:spPr>
    </xdr:pic>
    <xdr:clientData/>
  </xdr:oneCellAnchor>
  <xdr:twoCellAnchor editAs="oneCell">
    <xdr:from>
      <xdr:col>3</xdr:col>
      <xdr:colOff>1304925</xdr:colOff>
      <xdr:row>5</xdr:row>
      <xdr:rowOff>95251</xdr:rowOff>
    </xdr:from>
    <xdr:to>
      <xdr:col>3</xdr:col>
      <xdr:colOff>3395869</xdr:colOff>
      <xdr:row>17</xdr:row>
      <xdr:rowOff>9525</xdr:rowOff>
    </xdr:to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35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48050" y="30632401"/>
          <a:ext cx="2090944" cy="2200274"/>
        </a:xfrm>
        <a:prstGeom prst="rect">
          <a:avLst/>
        </a:prstGeom>
      </xdr:spPr>
    </xdr:pic>
    <xdr:clientData/>
  </xdr:twoCellAnchor>
  <xdr:twoCellAnchor editAs="oneCell">
    <xdr:from>
      <xdr:col>4</xdr:col>
      <xdr:colOff>250030</xdr:colOff>
      <xdr:row>11</xdr:row>
      <xdr:rowOff>95250</xdr:rowOff>
    </xdr:from>
    <xdr:to>
      <xdr:col>4</xdr:col>
      <xdr:colOff>1788318</xdr:colOff>
      <xdr:row>18</xdr:row>
      <xdr:rowOff>85725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35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108030" y="28917900"/>
          <a:ext cx="1538288" cy="1323975"/>
        </a:xfrm>
        <a:prstGeom prst="rect">
          <a:avLst/>
        </a:prstGeom>
      </xdr:spPr>
    </xdr:pic>
    <xdr:clientData/>
  </xdr:twoCellAnchor>
  <xdr:twoCellAnchor editAs="oneCell">
    <xdr:from>
      <xdr:col>4</xdr:col>
      <xdr:colOff>232931</xdr:colOff>
      <xdr:row>4</xdr:row>
      <xdr:rowOff>76200</xdr:rowOff>
    </xdr:from>
    <xdr:to>
      <xdr:col>4</xdr:col>
      <xdr:colOff>1805418</xdr:colOff>
      <xdr:row>11</xdr:row>
      <xdr:rowOff>66675</xdr:rowOff>
    </xdr:to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35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90931" y="27565350"/>
          <a:ext cx="1572487" cy="132397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28577</xdr:colOff>
      <xdr:row>21</xdr:row>
      <xdr:rowOff>130639</xdr:rowOff>
    </xdr:from>
    <xdr:to>
      <xdr:col>4</xdr:col>
      <xdr:colOff>2019377</xdr:colOff>
      <xdr:row>30</xdr:row>
      <xdr:rowOff>25235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35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2" y="33715789"/>
          <a:ext cx="1990800" cy="1609096"/>
        </a:xfrm>
        <a:prstGeom prst="rect">
          <a:avLst/>
        </a:prstGeom>
      </xdr:spPr>
    </xdr:pic>
    <xdr:clientData/>
  </xdr:twoCellAnchor>
  <xdr:twoCellAnchor editAs="oneCell">
    <xdr:from>
      <xdr:col>3</xdr:col>
      <xdr:colOff>647701</xdr:colOff>
      <xdr:row>20</xdr:row>
      <xdr:rowOff>161926</xdr:rowOff>
    </xdr:from>
    <xdr:to>
      <xdr:col>3</xdr:col>
      <xdr:colOff>4200525</xdr:colOff>
      <xdr:row>32</xdr:row>
      <xdr:rowOff>133350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35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0826" y="33556576"/>
          <a:ext cx="3552824" cy="2257424"/>
        </a:xfrm>
        <a:prstGeom prst="rect">
          <a:avLst/>
        </a:prstGeom>
      </xdr:spPr>
    </xdr:pic>
    <xdr:clientData/>
  </xdr:twoCellAnchor>
  <xdr:twoCellAnchor editAs="oneCell">
    <xdr:from>
      <xdr:col>3</xdr:col>
      <xdr:colOff>1628774</xdr:colOff>
      <xdr:row>155</xdr:row>
      <xdr:rowOff>9524</xdr:rowOff>
    </xdr:from>
    <xdr:to>
      <xdr:col>3</xdr:col>
      <xdr:colOff>3362325</xdr:colOff>
      <xdr:row>166</xdr:row>
      <xdr:rowOff>190499</xdr:rowOff>
    </xdr:to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35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05224" y="21974174"/>
          <a:ext cx="1733551" cy="2276475"/>
        </a:xfrm>
        <a:prstGeom prst="rect">
          <a:avLst/>
        </a:prstGeom>
      </xdr:spPr>
    </xdr:pic>
    <xdr:clientData/>
  </xdr:twoCellAnchor>
  <xdr:twoCellAnchor editAs="oneCell">
    <xdr:from>
      <xdr:col>3</xdr:col>
      <xdr:colOff>1447801</xdr:colOff>
      <xdr:row>169</xdr:row>
      <xdr:rowOff>76200</xdr:rowOff>
    </xdr:from>
    <xdr:to>
      <xdr:col>3</xdr:col>
      <xdr:colOff>3362325</xdr:colOff>
      <xdr:row>183</xdr:row>
      <xdr:rowOff>47625</xdr:rowOff>
    </xdr:to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35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24251" y="24707850"/>
          <a:ext cx="1914524" cy="26384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154</xdr:row>
      <xdr:rowOff>88900</xdr:rowOff>
    </xdr:from>
    <xdr:to>
      <xdr:col>4</xdr:col>
      <xdr:colOff>1724026</xdr:colOff>
      <xdr:row>168</xdr:row>
      <xdr:rowOff>95249</xdr:rowOff>
    </xdr:to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35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143750" y="21863050"/>
          <a:ext cx="1438276" cy="2673349"/>
        </a:xfrm>
        <a:prstGeom prst="rect">
          <a:avLst/>
        </a:prstGeom>
      </xdr:spPr>
    </xdr:pic>
    <xdr:clientData/>
  </xdr:twoCellAnchor>
  <xdr:twoCellAnchor editAs="oneCell">
    <xdr:from>
      <xdr:col>4</xdr:col>
      <xdr:colOff>309563</xdr:colOff>
      <xdr:row>169</xdr:row>
      <xdr:rowOff>107950</xdr:rowOff>
    </xdr:from>
    <xdr:to>
      <xdr:col>4</xdr:col>
      <xdr:colOff>1700213</xdr:colOff>
      <xdr:row>183</xdr:row>
      <xdr:rowOff>114299</xdr:rowOff>
    </xdr:to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35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167563" y="24739600"/>
          <a:ext cx="1390650" cy="2673349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0</xdr:row>
      <xdr:rowOff>38101</xdr:rowOff>
    </xdr:from>
    <xdr:to>
      <xdr:col>11</xdr:col>
      <xdr:colOff>0</xdr:colOff>
      <xdr:row>0</xdr:row>
      <xdr:rowOff>400050</xdr:rowOff>
    </xdr:to>
    <xdr:sp macro="" textlink="">
      <xdr:nvSpPr>
        <xdr:cNvPr id="27" name="Стрелка: пятиугольник 26">
          <a:hlinkClick xmlns:r="http://schemas.openxmlformats.org/officeDocument/2006/relationships" r:id="rId24"/>
          <a:extLst>
            <a:ext uri="{FF2B5EF4-FFF2-40B4-BE49-F238E27FC236}">
              <a16:creationId xmlns="" xmlns:a16="http://schemas.microsoft.com/office/drawing/2014/main" id="{00000000-0008-0000-3500-00001B000000}"/>
            </a:ext>
          </a:extLst>
        </xdr:cNvPr>
        <xdr:cNvSpPr/>
      </xdr:nvSpPr>
      <xdr:spPr>
        <a:xfrm flipH="1">
          <a:off x="16840195" y="38101"/>
          <a:ext cx="1992089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76200</xdr:colOff>
      <xdr:row>0</xdr:row>
      <xdr:rowOff>247650</xdr:rowOff>
    </xdr:from>
    <xdr:to>
      <xdr:col>4</xdr:col>
      <xdr:colOff>2238377</xdr:colOff>
      <xdr:row>1</xdr:row>
      <xdr:rowOff>190499</xdr:rowOff>
    </xdr:to>
    <xdr:sp macro="" textlink="">
      <xdr:nvSpPr>
        <xdr:cNvPr id="3" name="Стрелка: пятиугольник 2">
          <a:hlinkClick xmlns:r="http://schemas.openxmlformats.org/officeDocument/2006/relationships" r:id="rId1"/>
          <a:extLst>
            <a:ext uri="{FF2B5EF4-FFF2-40B4-BE49-F238E27FC236}">
              <a16:creationId xmlns="" xmlns:a16="http://schemas.microsoft.com/office/drawing/2014/main" id="{00000000-0008-0000-3600-000003000000}"/>
            </a:ext>
          </a:extLst>
        </xdr:cNvPr>
        <xdr:cNvSpPr/>
      </xdr:nvSpPr>
      <xdr:spPr>
        <a:xfrm flipH="1">
          <a:off x="7477125" y="247650"/>
          <a:ext cx="216217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3</xdr:row>
      <xdr:rowOff>9525</xdr:rowOff>
    </xdr:from>
    <xdr:to>
      <xdr:col>1</xdr:col>
      <xdr:colOff>28575</xdr:colOff>
      <xdr:row>11</xdr:row>
      <xdr:rowOff>232462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3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2351554"/>
          <a:ext cx="8727701" cy="2296026"/>
        </a:xfrm>
        <a:prstGeom prst="rect">
          <a:avLst/>
        </a:prstGeom>
      </xdr:spPr>
    </xdr:pic>
    <xdr:clientData/>
  </xdr:twoCellAnchor>
  <xdr:twoCellAnchor editAs="oneCell">
    <xdr:from>
      <xdr:col>0</xdr:col>
      <xdr:colOff>39783</xdr:colOff>
      <xdr:row>11</xdr:row>
      <xdr:rowOff>219360</xdr:rowOff>
    </xdr:from>
    <xdr:to>
      <xdr:col>1</xdr:col>
      <xdr:colOff>1</xdr:colOff>
      <xdr:row>39</xdr:row>
      <xdr:rowOff>163044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3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83" y="4634478"/>
          <a:ext cx="8678394" cy="739559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0</xdr:row>
      <xdr:rowOff>400050</xdr:rowOff>
    </xdr:from>
    <xdr:to>
      <xdr:col>1</xdr:col>
      <xdr:colOff>2257427</xdr:colOff>
      <xdr:row>0</xdr:row>
      <xdr:rowOff>761999</xdr:rowOff>
    </xdr:to>
    <xdr:sp macro="" textlink="">
      <xdr:nvSpPr>
        <xdr:cNvPr id="4" name="Стрелка: пятиугольник 3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3700-000004000000}"/>
            </a:ext>
          </a:extLst>
        </xdr:cNvPr>
        <xdr:cNvSpPr/>
      </xdr:nvSpPr>
      <xdr:spPr>
        <a:xfrm flipH="1">
          <a:off x="8810625" y="400050"/>
          <a:ext cx="216217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44824</xdr:colOff>
      <xdr:row>8</xdr:row>
      <xdr:rowOff>22409</xdr:rowOff>
    </xdr:from>
    <xdr:to>
      <xdr:col>2</xdr:col>
      <xdr:colOff>45909</xdr:colOff>
      <xdr:row>26</xdr:row>
      <xdr:rowOff>56028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3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824" y="8157880"/>
          <a:ext cx="12943879" cy="4796119"/>
        </a:xfrm>
        <a:prstGeom prst="rect">
          <a:avLst/>
        </a:prstGeom>
      </xdr:spPr>
    </xdr:pic>
    <xdr:clientData/>
  </xdr:twoCellAnchor>
  <xdr:twoCellAnchor editAs="oneCell">
    <xdr:from>
      <xdr:col>1</xdr:col>
      <xdr:colOff>17370</xdr:colOff>
      <xdr:row>26</xdr:row>
      <xdr:rowOff>3077</xdr:rowOff>
    </xdr:from>
    <xdr:to>
      <xdr:col>1</xdr:col>
      <xdr:colOff>8723220</xdr:colOff>
      <xdr:row>64</xdr:row>
      <xdr:rowOff>46504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3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223" y="12901048"/>
          <a:ext cx="8705850" cy="10263192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0</xdr:row>
      <xdr:rowOff>390525</xdr:rowOff>
    </xdr:from>
    <xdr:to>
      <xdr:col>2</xdr:col>
      <xdr:colOff>2257427</xdr:colOff>
      <xdr:row>0</xdr:row>
      <xdr:rowOff>752474</xdr:rowOff>
    </xdr:to>
    <xdr:sp macro="" textlink="">
      <xdr:nvSpPr>
        <xdr:cNvPr id="4" name="Стрелка: пятиугольник 3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3800-000004000000}"/>
            </a:ext>
          </a:extLst>
        </xdr:cNvPr>
        <xdr:cNvSpPr/>
      </xdr:nvSpPr>
      <xdr:spPr>
        <a:xfrm flipH="1">
          <a:off x="13039725" y="390525"/>
          <a:ext cx="216217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21</xdr:col>
      <xdr:colOff>287432</xdr:colOff>
      <xdr:row>0</xdr:row>
      <xdr:rowOff>158563</xdr:rowOff>
    </xdr:from>
    <xdr:to>
      <xdr:col>23</xdr:col>
      <xdr:colOff>230288</xdr:colOff>
      <xdr:row>0</xdr:row>
      <xdr:rowOff>932329</xdr:rowOff>
    </xdr:to>
    <xdr:sp macro="" textlink="">
      <xdr:nvSpPr>
        <xdr:cNvPr id="2" name="Стрелка вправо 1">
          <a:hlinkClick xmlns:r="http://schemas.openxmlformats.org/officeDocument/2006/relationships" r:id="rId1"/>
          <a:extLst>
            <a:ext uri="{FF2B5EF4-FFF2-40B4-BE49-F238E27FC236}">
              <a16:creationId xmlns="" xmlns:a16="http://schemas.microsoft.com/office/drawing/2014/main" id="{00000000-0008-0000-3900-000002000000}"/>
            </a:ext>
          </a:extLst>
        </xdr:cNvPr>
        <xdr:cNvSpPr/>
      </xdr:nvSpPr>
      <xdr:spPr>
        <a:xfrm flipH="1">
          <a:off x="14184407" y="158563"/>
          <a:ext cx="1162056" cy="773766"/>
        </a:xfrm>
        <a:prstGeom prst="rightArrow">
          <a:avLst/>
        </a:prstGeom>
        <a:solidFill>
          <a:srgbClr val="FF0000"/>
        </a:solidFill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900" b="0">
              <a:solidFill>
                <a:schemeClr val="bg1"/>
              </a:solidFill>
            </a:rPr>
            <a:t>ВЕРНУТЬСЯ К СОДЕРЖАНИЮ</a:t>
          </a:r>
        </a:p>
      </xdr:txBody>
    </xdr:sp>
    <xdr:clientData/>
  </xdr:twoCellAnchor>
  <xdr:twoCellAnchor editAs="oneCell">
    <xdr:from>
      <xdr:col>1</xdr:col>
      <xdr:colOff>47625</xdr:colOff>
      <xdr:row>21</xdr:row>
      <xdr:rowOff>47624</xdr:rowOff>
    </xdr:from>
    <xdr:to>
      <xdr:col>6</xdr:col>
      <xdr:colOff>599625</xdr:colOff>
      <xdr:row>29</xdr:row>
      <xdr:rowOff>166969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3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6400799"/>
          <a:ext cx="3600000" cy="2176745"/>
        </a:xfrm>
        <a:prstGeom prst="rect">
          <a:avLst/>
        </a:prstGeom>
      </xdr:spPr>
    </xdr:pic>
    <xdr:clientData/>
  </xdr:twoCellAnchor>
  <xdr:oneCellAnchor>
    <xdr:from>
      <xdr:col>1</xdr:col>
      <xdr:colOff>54294</xdr:colOff>
      <xdr:row>11</xdr:row>
      <xdr:rowOff>55960</xdr:rowOff>
    </xdr:from>
    <xdr:ext cx="3600000" cy="2114040"/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39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3894" y="3723085"/>
          <a:ext cx="3600000" cy="2114040"/>
        </a:xfrm>
        <a:prstGeom prst="rect">
          <a:avLst/>
        </a:prstGeom>
      </xdr:spPr>
    </xdr:pic>
    <xdr:clientData/>
  </xdr:oneCellAnchor>
  <xdr:oneCellAnchor>
    <xdr:from>
      <xdr:col>1</xdr:col>
      <xdr:colOff>19049</xdr:colOff>
      <xdr:row>1</xdr:row>
      <xdr:rowOff>19049</xdr:rowOff>
    </xdr:from>
    <xdr:ext cx="3600000" cy="2127831"/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39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8649" y="1076324"/>
          <a:ext cx="3600000" cy="2127831"/>
        </a:xfrm>
        <a:prstGeom prst="rect">
          <a:avLst/>
        </a:prstGeom>
      </xdr:spPr>
    </xdr:pic>
    <xdr:clientData/>
  </xdr:oneCellAnchor>
  <xdr:oneCellAnchor>
    <xdr:from>
      <xdr:col>13</xdr:col>
      <xdr:colOff>49436</xdr:colOff>
      <xdr:row>21</xdr:row>
      <xdr:rowOff>53578</xdr:rowOff>
    </xdr:from>
    <xdr:ext cx="3600000" cy="2118503"/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39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45761" y="6406753"/>
          <a:ext cx="3600000" cy="2118503"/>
        </a:xfrm>
        <a:prstGeom prst="rect">
          <a:avLst/>
        </a:prstGeom>
      </xdr:spPr>
    </xdr:pic>
    <xdr:clientData/>
  </xdr:oneCellAnchor>
  <xdr:oneCellAnchor>
    <xdr:from>
      <xdr:col>13</xdr:col>
      <xdr:colOff>42368</xdr:colOff>
      <xdr:row>1</xdr:row>
      <xdr:rowOff>41672</xdr:rowOff>
    </xdr:from>
    <xdr:ext cx="3599203" cy="2120503"/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39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1968" y="9271397"/>
          <a:ext cx="3599203" cy="2120503"/>
        </a:xfrm>
        <a:prstGeom prst="rect">
          <a:avLst/>
        </a:prstGeom>
      </xdr:spPr>
    </xdr:pic>
    <xdr:clientData/>
  </xdr:oneCellAnchor>
  <xdr:oneCellAnchor>
    <xdr:from>
      <xdr:col>13</xdr:col>
      <xdr:colOff>34547</xdr:colOff>
      <xdr:row>1</xdr:row>
      <xdr:rowOff>28574</xdr:rowOff>
    </xdr:from>
    <xdr:ext cx="3600000" cy="2106966"/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39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30872" y="1085849"/>
          <a:ext cx="3600000" cy="2106966"/>
        </a:xfrm>
        <a:prstGeom prst="rect">
          <a:avLst/>
        </a:prstGeom>
      </xdr:spPr>
    </xdr:pic>
    <xdr:clientData/>
  </xdr:oneCellAnchor>
  <xdr:oneCellAnchor>
    <xdr:from>
      <xdr:col>13</xdr:col>
      <xdr:colOff>42368</xdr:colOff>
      <xdr:row>11</xdr:row>
      <xdr:rowOff>41672</xdr:rowOff>
    </xdr:from>
    <xdr:ext cx="3599203" cy="2120503"/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39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1968" y="9271397"/>
          <a:ext cx="3599203" cy="2120503"/>
        </a:xfrm>
        <a:prstGeom prst="rect">
          <a:avLst/>
        </a:prstGeom>
      </xdr:spPr>
    </xdr:pic>
    <xdr:clientData/>
  </xdr:oneCellAnchor>
</xdr:wsDr>
</file>

<file path=xl/drawings/drawing6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47625</xdr:colOff>
      <xdr:row>2</xdr:row>
      <xdr:rowOff>38099</xdr:rowOff>
    </xdr:from>
    <xdr:ext cx="4162997" cy="2657475"/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3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0225" y="714374"/>
          <a:ext cx="4162997" cy="2657475"/>
        </a:xfrm>
        <a:prstGeom prst="rect">
          <a:avLst/>
        </a:prstGeom>
      </xdr:spPr>
    </xdr:pic>
    <xdr:clientData/>
  </xdr:oneCellAnchor>
  <xdr:oneCellAnchor>
    <xdr:from>
      <xdr:col>2</xdr:col>
      <xdr:colOff>42180</xdr:colOff>
      <xdr:row>3</xdr:row>
      <xdr:rowOff>140153</xdr:rowOff>
    </xdr:from>
    <xdr:ext cx="4166295" cy="2438401"/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3A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7216" y="3841296"/>
          <a:ext cx="4166295" cy="2438401"/>
        </a:xfrm>
        <a:prstGeom prst="rect">
          <a:avLst/>
        </a:prstGeom>
      </xdr:spPr>
    </xdr:pic>
    <xdr:clientData/>
  </xdr:oneCellAnchor>
  <xdr:oneCellAnchor>
    <xdr:from>
      <xdr:col>2</xdr:col>
      <xdr:colOff>10884</xdr:colOff>
      <xdr:row>4</xdr:row>
      <xdr:rowOff>142874</xdr:rowOff>
    </xdr:from>
    <xdr:ext cx="4168573" cy="2447925"/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3A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5920" y="6565445"/>
          <a:ext cx="4168573" cy="2447925"/>
        </a:xfrm>
        <a:prstGeom prst="rect">
          <a:avLst/>
        </a:prstGeom>
      </xdr:spPr>
    </xdr:pic>
    <xdr:clientData/>
  </xdr:oneCellAnchor>
  <xdr:oneCellAnchor>
    <xdr:from>
      <xdr:col>2</xdr:col>
      <xdr:colOff>54427</xdr:colOff>
      <xdr:row>5</xdr:row>
      <xdr:rowOff>176893</xdr:rowOff>
    </xdr:from>
    <xdr:ext cx="4157258" cy="2449286"/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3A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9463" y="9320893"/>
          <a:ext cx="4157258" cy="2449286"/>
        </a:xfrm>
        <a:prstGeom prst="rect">
          <a:avLst/>
        </a:prstGeom>
      </xdr:spPr>
    </xdr:pic>
    <xdr:clientData/>
  </xdr:oneCellAnchor>
  <xdr:twoCellAnchor editAs="oneCell">
    <xdr:from>
      <xdr:col>7</xdr:col>
      <xdr:colOff>54429</xdr:colOff>
      <xdr:row>2</xdr:row>
      <xdr:rowOff>190499</xdr:rowOff>
    </xdr:from>
    <xdr:to>
      <xdr:col>7</xdr:col>
      <xdr:colOff>4172683</xdr:colOff>
      <xdr:row>2</xdr:row>
      <xdr:rowOff>2680607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3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0" y="1170213"/>
          <a:ext cx="4118254" cy="2490108"/>
        </a:xfrm>
        <a:prstGeom prst="rect">
          <a:avLst/>
        </a:prstGeom>
      </xdr:spPr>
    </xdr:pic>
    <xdr:clientData/>
  </xdr:twoCellAnchor>
  <xdr:oneCellAnchor>
    <xdr:from>
      <xdr:col>7</xdr:col>
      <xdr:colOff>68033</xdr:colOff>
      <xdr:row>3</xdr:row>
      <xdr:rowOff>108856</xdr:rowOff>
    </xdr:from>
    <xdr:ext cx="4138983" cy="2435680"/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3A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24854" y="3809999"/>
          <a:ext cx="4138983" cy="2435680"/>
        </a:xfrm>
        <a:prstGeom prst="rect">
          <a:avLst/>
        </a:prstGeom>
      </xdr:spPr>
    </xdr:pic>
    <xdr:clientData/>
  </xdr:oneCellAnchor>
  <xdr:twoCellAnchor editAs="oneCell">
    <xdr:from>
      <xdr:col>7</xdr:col>
      <xdr:colOff>78440</xdr:colOff>
      <xdr:row>4</xdr:row>
      <xdr:rowOff>67236</xdr:rowOff>
    </xdr:from>
    <xdr:to>
      <xdr:col>7</xdr:col>
      <xdr:colOff>4192723</xdr:colOff>
      <xdr:row>4</xdr:row>
      <xdr:rowOff>2554942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3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5264" y="7003677"/>
          <a:ext cx="4114283" cy="2487706"/>
        </a:xfrm>
        <a:prstGeom prst="rect">
          <a:avLst/>
        </a:prstGeom>
      </xdr:spPr>
    </xdr:pic>
    <xdr:clientData/>
  </xdr:twoCellAnchor>
  <xdr:twoCellAnchor editAs="oneCell">
    <xdr:from>
      <xdr:col>7</xdr:col>
      <xdr:colOff>728381</xdr:colOff>
      <xdr:row>5</xdr:row>
      <xdr:rowOff>29135</xdr:rowOff>
    </xdr:from>
    <xdr:to>
      <xdr:col>7</xdr:col>
      <xdr:colOff>3384175</xdr:colOff>
      <xdr:row>5</xdr:row>
      <xdr:rowOff>2684929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3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2965205" y="9688606"/>
          <a:ext cx="2655794" cy="2655794"/>
        </a:xfrm>
        <a:prstGeom prst="rect">
          <a:avLst/>
        </a:prstGeom>
      </xdr:spPr>
    </xdr:pic>
    <xdr:clientData/>
  </xdr:twoCellAnchor>
  <xdr:twoCellAnchor>
    <xdr:from>
      <xdr:col>7</xdr:col>
      <xdr:colOff>3787588</xdr:colOff>
      <xdr:row>0</xdr:row>
      <xdr:rowOff>302559</xdr:rowOff>
    </xdr:from>
    <xdr:to>
      <xdr:col>8</xdr:col>
      <xdr:colOff>1691530</xdr:colOff>
      <xdr:row>0</xdr:row>
      <xdr:rowOff>664508</xdr:rowOff>
    </xdr:to>
    <xdr:sp macro="" textlink="">
      <xdr:nvSpPr>
        <xdr:cNvPr id="10" name="Стрелка: пятиугольник 9">
          <a:hlinkClick xmlns:r="http://schemas.openxmlformats.org/officeDocument/2006/relationships" r:id="rId9"/>
          <a:extLst>
            <a:ext uri="{FF2B5EF4-FFF2-40B4-BE49-F238E27FC236}">
              <a16:creationId xmlns="" xmlns:a16="http://schemas.microsoft.com/office/drawing/2014/main" id="{00000000-0008-0000-3A00-00000A000000}"/>
            </a:ext>
          </a:extLst>
        </xdr:cNvPr>
        <xdr:cNvSpPr/>
      </xdr:nvSpPr>
      <xdr:spPr>
        <a:xfrm flipH="1">
          <a:off x="14690912" y="302559"/>
          <a:ext cx="2162177" cy="361949"/>
        </a:xfrm>
        <a:prstGeom prst="homePlate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100"/>
            <a:t>ВЕРНУТЬСЯ</a:t>
          </a:r>
          <a:r>
            <a:rPr lang="ru-RU" sz="1100" baseline="0"/>
            <a:t> К СОДЕРЖАНИЮ</a:t>
          </a:r>
          <a:endParaRPr lang="ru-RU" sz="1100"/>
        </a:p>
      </xdr:txBody>
    </xdr: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Relationship Id="rId4" Type="http://schemas.openxmlformats.org/officeDocument/2006/relationships/comments" Target="../comments1.xm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7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8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59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>
    <tabColor rgb="FFFF0000"/>
    <pageSetUpPr fitToPage="1"/>
  </sheetPr>
  <dimension ref="A1:L64"/>
  <sheetViews>
    <sheetView tabSelected="1" zoomScale="85" zoomScaleNormal="85" zoomScaleSheetLayoutView="55" workbookViewId="0">
      <selection activeCell="A3" sqref="A3:H3"/>
    </sheetView>
  </sheetViews>
  <sheetFormatPr defaultRowHeight="21" x14ac:dyDescent="0.35"/>
  <cols>
    <col min="1" max="1" width="4.7109375" style="13" customWidth="1"/>
    <col min="2" max="2" width="55.7109375" style="33" customWidth="1"/>
    <col min="3" max="3" width="3.7109375" style="12" customWidth="1"/>
    <col min="4" max="4" width="4.7109375" style="11" customWidth="1"/>
    <col min="5" max="5" width="55.7109375" style="11" customWidth="1"/>
    <col min="6" max="6" width="3.7109375" style="11" customWidth="1"/>
    <col min="7" max="7" width="8.7109375" style="11" customWidth="1"/>
    <col min="8" max="8" width="55.7109375" style="11" customWidth="1"/>
    <col min="9" max="16384" width="9.140625" style="11"/>
  </cols>
  <sheetData>
    <row r="1" spans="1:9" x14ac:dyDescent="0.35">
      <c r="A1" s="435" t="s">
        <v>1717</v>
      </c>
      <c r="B1" s="435"/>
      <c r="C1" s="435"/>
      <c r="D1" s="435"/>
      <c r="E1" s="435"/>
      <c r="F1" s="435"/>
      <c r="G1" s="435"/>
      <c r="H1" s="435"/>
    </row>
    <row r="2" spans="1:9" ht="198.75" customHeight="1" x14ac:dyDescent="0.35">
      <c r="A2" s="435"/>
      <c r="B2" s="435"/>
      <c r="C2" s="435"/>
      <c r="D2" s="435"/>
      <c r="E2" s="435"/>
      <c r="F2" s="435"/>
      <c r="G2" s="435"/>
      <c r="H2" s="435"/>
    </row>
    <row r="3" spans="1:9" ht="36.75" customHeight="1" x14ac:dyDescent="0.35">
      <c r="A3" s="435" t="s">
        <v>1720</v>
      </c>
      <c r="B3" s="435"/>
      <c r="C3" s="435"/>
      <c r="D3" s="435"/>
      <c r="E3" s="435"/>
      <c r="F3" s="435"/>
      <c r="G3" s="435"/>
      <c r="H3" s="435"/>
    </row>
    <row r="4" spans="1:9" ht="44.25" customHeight="1" x14ac:dyDescent="0.35">
      <c r="A4" s="432"/>
      <c r="B4" s="433"/>
      <c r="C4" s="433"/>
      <c r="D4" s="433"/>
      <c r="E4" s="433"/>
      <c r="F4" s="433"/>
      <c r="G4" s="433"/>
      <c r="H4" s="434"/>
      <c r="I4" s="236"/>
    </row>
    <row r="5" spans="1:9" s="35" customFormat="1" x14ac:dyDescent="0.35">
      <c r="A5" s="232"/>
      <c r="B5" s="233"/>
      <c r="C5" s="234"/>
      <c r="D5" s="232"/>
      <c r="E5" s="233"/>
      <c r="F5" s="235"/>
      <c r="G5" s="232"/>
      <c r="H5" s="233"/>
      <c r="I5" s="235"/>
    </row>
    <row r="6" spans="1:9" s="35" customFormat="1" x14ac:dyDescent="0.35">
      <c r="A6" s="36"/>
      <c r="B6" s="37" t="s">
        <v>432</v>
      </c>
      <c r="C6" s="234"/>
      <c r="D6" s="36"/>
      <c r="E6" s="37" t="s">
        <v>86</v>
      </c>
      <c r="F6" s="235"/>
      <c r="G6" s="36"/>
      <c r="H6" s="70" t="s">
        <v>85</v>
      </c>
      <c r="I6" s="235"/>
    </row>
    <row r="7" spans="1:9" s="35" customFormat="1" x14ac:dyDescent="0.35">
      <c r="A7" s="36"/>
      <c r="B7" s="37" t="s">
        <v>1585</v>
      </c>
      <c r="C7" s="234"/>
      <c r="D7" s="36"/>
      <c r="E7" s="37" t="s">
        <v>87</v>
      </c>
      <c r="F7" s="235"/>
      <c r="G7" s="36"/>
      <c r="H7" s="38" t="s">
        <v>101</v>
      </c>
      <c r="I7" s="235"/>
    </row>
    <row r="8" spans="1:9" s="35" customFormat="1" x14ac:dyDescent="0.35">
      <c r="A8" s="36"/>
      <c r="B8" s="37" t="s">
        <v>547</v>
      </c>
      <c r="C8" s="234"/>
      <c r="D8" s="239"/>
      <c r="E8" s="37" t="s">
        <v>88</v>
      </c>
      <c r="F8" s="235"/>
      <c r="G8" s="232"/>
      <c r="H8" s="233"/>
      <c r="I8" s="235"/>
    </row>
    <row r="9" spans="1:9" s="35" customFormat="1" x14ac:dyDescent="0.35">
      <c r="A9" s="45"/>
      <c r="B9" s="37" t="s">
        <v>548</v>
      </c>
      <c r="C9" s="234"/>
      <c r="D9" s="36"/>
      <c r="E9" s="37" t="s">
        <v>914</v>
      </c>
      <c r="F9" s="235"/>
      <c r="G9" s="36"/>
      <c r="H9" s="37" t="s">
        <v>775</v>
      </c>
      <c r="I9" s="235"/>
    </row>
    <row r="10" spans="1:9" s="35" customFormat="1" x14ac:dyDescent="0.35">
      <c r="A10" s="36"/>
      <c r="B10" s="37" t="s">
        <v>545</v>
      </c>
      <c r="C10" s="234"/>
      <c r="D10" s="36"/>
      <c r="E10" s="238" t="s">
        <v>1584</v>
      </c>
      <c r="F10" s="235"/>
      <c r="G10" s="36"/>
      <c r="H10" s="37" t="s">
        <v>963</v>
      </c>
      <c r="I10" s="235"/>
    </row>
    <row r="11" spans="1:9" s="35" customFormat="1" x14ac:dyDescent="0.35">
      <c r="A11" s="36"/>
      <c r="B11" s="37" t="s">
        <v>546</v>
      </c>
      <c r="C11" s="234"/>
      <c r="D11" s="232"/>
      <c r="E11" s="292" t="s">
        <v>1434</v>
      </c>
      <c r="F11" s="235"/>
      <c r="G11" s="36"/>
      <c r="H11" s="37" t="s">
        <v>776</v>
      </c>
      <c r="I11" s="235"/>
    </row>
    <row r="12" spans="1:9" s="35" customFormat="1" x14ac:dyDescent="0.35">
      <c r="A12" s="36"/>
      <c r="B12" s="37" t="s">
        <v>549</v>
      </c>
      <c r="C12" s="234"/>
      <c r="F12" s="235"/>
      <c r="G12" s="232"/>
      <c r="H12" s="233"/>
      <c r="I12" s="235"/>
    </row>
    <row r="13" spans="1:9" s="35" customFormat="1" x14ac:dyDescent="0.35">
      <c r="A13" s="237"/>
      <c r="B13" s="237"/>
      <c r="C13" s="234"/>
      <c r="D13" s="37"/>
      <c r="E13" s="37" t="s">
        <v>758</v>
      </c>
      <c r="F13" s="235"/>
      <c r="G13" s="36"/>
      <c r="H13" s="70" t="s">
        <v>90</v>
      </c>
      <c r="I13" s="235"/>
    </row>
    <row r="14" spans="1:9" s="35" customFormat="1" x14ac:dyDescent="0.35">
      <c r="A14" s="36"/>
      <c r="B14" s="37" t="s">
        <v>550</v>
      </c>
      <c r="C14" s="234"/>
      <c r="D14" s="36"/>
      <c r="E14" s="37" t="s">
        <v>1276</v>
      </c>
      <c r="F14" s="235"/>
      <c r="G14" s="232"/>
      <c r="H14" s="233"/>
      <c r="I14" s="235"/>
    </row>
    <row r="15" spans="1:9" s="35" customFormat="1" x14ac:dyDescent="0.35">
      <c r="A15" s="36"/>
      <c r="B15" s="37" t="s">
        <v>1586</v>
      </c>
      <c r="C15" s="234"/>
      <c r="D15" s="36"/>
      <c r="E15" s="37" t="s">
        <v>1277</v>
      </c>
      <c r="F15" s="235"/>
      <c r="G15" s="36"/>
      <c r="H15" s="70" t="s">
        <v>777</v>
      </c>
      <c r="I15" s="235"/>
    </row>
    <row r="16" spans="1:9" s="35" customFormat="1" x14ac:dyDescent="0.35">
      <c r="A16" s="36"/>
      <c r="B16" s="37" t="s">
        <v>551</v>
      </c>
      <c r="C16" s="234"/>
      <c r="D16" s="36"/>
      <c r="E16" s="37" t="s">
        <v>735</v>
      </c>
      <c r="F16" s="235"/>
      <c r="G16" s="232"/>
      <c r="H16" s="233"/>
      <c r="I16" s="235"/>
    </row>
    <row r="17" spans="1:12" s="35" customFormat="1" x14ac:dyDescent="0.35">
      <c r="A17" s="36"/>
      <c r="B17" s="37" t="s">
        <v>552</v>
      </c>
      <c r="C17" s="234"/>
      <c r="D17" s="36"/>
      <c r="E17" s="37" t="s">
        <v>99</v>
      </c>
      <c r="F17" s="235"/>
      <c r="G17" s="36"/>
      <c r="H17" s="70" t="s">
        <v>91</v>
      </c>
      <c r="I17" s="235"/>
    </row>
    <row r="18" spans="1:12" s="35" customFormat="1" x14ac:dyDescent="0.35">
      <c r="A18" s="36"/>
      <c r="B18" s="37" t="s">
        <v>650</v>
      </c>
      <c r="C18" s="234"/>
      <c r="D18" s="36"/>
      <c r="E18" s="37" t="s">
        <v>619</v>
      </c>
      <c r="F18" s="235"/>
      <c r="G18" s="232"/>
      <c r="H18" s="233"/>
      <c r="I18" s="235"/>
    </row>
    <row r="19" spans="1:12" s="35" customFormat="1" x14ac:dyDescent="0.35">
      <c r="A19" s="36"/>
      <c r="B19" s="37" t="s">
        <v>553</v>
      </c>
      <c r="C19" s="234"/>
      <c r="D19" s="36"/>
      <c r="E19" s="37" t="s">
        <v>624</v>
      </c>
      <c r="F19" s="235"/>
      <c r="G19" s="36"/>
      <c r="H19" s="70" t="s">
        <v>100</v>
      </c>
      <c r="I19" s="235"/>
      <c r="J19" s="228"/>
      <c r="K19" s="228"/>
      <c r="L19" s="228"/>
    </row>
    <row r="20" spans="1:12" s="35" customFormat="1" x14ac:dyDescent="0.35">
      <c r="A20" s="36"/>
      <c r="B20" s="37" t="s">
        <v>554</v>
      </c>
      <c r="C20" s="234"/>
      <c r="D20" s="36"/>
      <c r="E20" s="37" t="s">
        <v>770</v>
      </c>
      <c r="F20" s="235"/>
      <c r="G20" s="232"/>
      <c r="H20" s="233"/>
      <c r="I20" s="235"/>
      <c r="J20" s="228"/>
      <c r="K20" s="228"/>
      <c r="L20" s="228"/>
    </row>
    <row r="21" spans="1:12" s="35" customFormat="1" x14ac:dyDescent="0.35">
      <c r="A21" s="36"/>
      <c r="B21" s="37" t="s">
        <v>555</v>
      </c>
      <c r="C21" s="234"/>
      <c r="D21" s="45"/>
      <c r="E21" s="37" t="s">
        <v>92</v>
      </c>
      <c r="F21" s="235"/>
      <c r="G21" s="45"/>
      <c r="H21" s="42" t="s">
        <v>1012</v>
      </c>
      <c r="I21" s="235"/>
      <c r="J21" s="228"/>
      <c r="K21" s="228"/>
      <c r="L21" s="228"/>
    </row>
    <row r="22" spans="1:12" s="35" customFormat="1" x14ac:dyDescent="0.35">
      <c r="A22" s="36"/>
      <c r="B22" s="38" t="s">
        <v>101</v>
      </c>
      <c r="C22" s="234"/>
      <c r="D22" s="36"/>
      <c r="E22" s="37" t="s">
        <v>719</v>
      </c>
      <c r="F22" s="235"/>
      <c r="G22" s="45"/>
      <c r="H22" s="42" t="s">
        <v>574</v>
      </c>
      <c r="I22" s="235"/>
      <c r="J22" s="228"/>
      <c r="K22" s="228"/>
      <c r="L22" s="228"/>
    </row>
    <row r="23" spans="1:12" s="35" customFormat="1" x14ac:dyDescent="0.35">
      <c r="A23" s="232"/>
      <c r="B23" s="233"/>
      <c r="C23" s="234"/>
      <c r="D23" s="36"/>
      <c r="E23" s="37" t="s">
        <v>102</v>
      </c>
      <c r="F23" s="235"/>
      <c r="G23" s="239"/>
      <c r="H23" s="238" t="s">
        <v>1149</v>
      </c>
      <c r="I23" s="235"/>
      <c r="J23" s="228"/>
      <c r="K23" s="228"/>
      <c r="L23" s="228"/>
    </row>
    <row r="24" spans="1:12" s="35" customFormat="1" x14ac:dyDescent="0.35">
      <c r="A24" s="90"/>
      <c r="B24" s="37" t="s">
        <v>1696</v>
      </c>
      <c r="C24" s="234"/>
      <c r="D24" s="36"/>
      <c r="E24" s="37" t="s">
        <v>93</v>
      </c>
      <c r="F24" s="235"/>
      <c r="I24" s="235"/>
      <c r="J24" s="228"/>
      <c r="K24" s="228"/>
      <c r="L24" s="228"/>
    </row>
    <row r="25" spans="1:12" s="35" customFormat="1" x14ac:dyDescent="0.35">
      <c r="A25" s="232"/>
      <c r="B25" s="233"/>
      <c r="C25" s="234"/>
      <c r="D25" s="36"/>
      <c r="E25" s="37" t="s">
        <v>713</v>
      </c>
      <c r="F25" s="235"/>
      <c r="I25" s="235"/>
      <c r="J25" s="228"/>
      <c r="K25" s="228"/>
      <c r="L25" s="228"/>
    </row>
    <row r="26" spans="1:12" s="35" customFormat="1" x14ac:dyDescent="0.35">
      <c r="A26" s="232"/>
      <c r="B26" s="37" t="s">
        <v>1015</v>
      </c>
      <c r="D26" s="36"/>
      <c r="E26" s="37" t="s">
        <v>1670</v>
      </c>
      <c r="F26" s="235"/>
      <c r="G26" s="228"/>
      <c r="H26" s="293"/>
      <c r="I26" s="235"/>
      <c r="J26" s="228"/>
      <c r="K26" s="228"/>
      <c r="L26" s="228"/>
    </row>
    <row r="27" spans="1:12" s="35" customFormat="1" x14ac:dyDescent="0.35">
      <c r="A27" s="90"/>
      <c r="B27" s="37"/>
      <c r="C27" s="234"/>
      <c r="D27" s="36"/>
      <c r="E27" s="37" t="s">
        <v>133</v>
      </c>
      <c r="F27" s="235"/>
      <c r="I27" s="235"/>
      <c r="J27" s="228"/>
      <c r="K27" s="228"/>
      <c r="L27" s="228"/>
    </row>
    <row r="28" spans="1:12" s="35" customFormat="1" x14ac:dyDescent="0.35">
      <c r="A28" s="36"/>
      <c r="B28" s="37" t="s">
        <v>1477</v>
      </c>
      <c r="D28" s="36"/>
      <c r="E28" s="37" t="s">
        <v>751</v>
      </c>
      <c r="F28" s="235"/>
      <c r="I28" s="235"/>
      <c r="J28" s="228"/>
      <c r="K28" s="228"/>
      <c r="L28" s="228"/>
    </row>
    <row r="29" spans="1:12" s="35" customFormat="1" x14ac:dyDescent="0.35">
      <c r="A29" s="36"/>
      <c r="B29" s="37" t="s">
        <v>1478</v>
      </c>
      <c r="D29" s="36"/>
      <c r="E29" s="37" t="s">
        <v>648</v>
      </c>
      <c r="F29" s="235"/>
      <c r="I29" s="235"/>
      <c r="J29" s="228"/>
      <c r="K29" s="228"/>
      <c r="L29" s="228"/>
    </row>
    <row r="30" spans="1:12" s="35" customFormat="1" x14ac:dyDescent="0.35">
      <c r="A30" s="36"/>
      <c r="B30" s="37" t="s">
        <v>1665</v>
      </c>
      <c r="D30" s="36"/>
      <c r="E30" s="37" t="s">
        <v>649</v>
      </c>
      <c r="F30" s="235"/>
      <c r="I30" s="235"/>
      <c r="J30" s="228"/>
      <c r="K30" s="228"/>
      <c r="L30" s="228"/>
    </row>
    <row r="31" spans="1:12" s="35" customFormat="1" x14ac:dyDescent="0.35">
      <c r="A31" s="36"/>
      <c r="B31" s="37" t="s">
        <v>1480</v>
      </c>
      <c r="F31" s="235"/>
      <c r="I31" s="235"/>
      <c r="J31" s="228"/>
      <c r="K31" s="228"/>
      <c r="L31" s="228"/>
    </row>
    <row r="32" spans="1:12" s="35" customFormat="1" x14ac:dyDescent="0.35">
      <c r="A32" s="36"/>
      <c r="B32" s="37" t="s">
        <v>1479</v>
      </c>
      <c r="F32" s="235"/>
      <c r="I32" s="235"/>
      <c r="J32" s="228"/>
      <c r="K32" s="228"/>
      <c r="L32" s="228"/>
    </row>
    <row r="33" spans="1:9" s="35" customFormat="1" ht="21" customHeight="1" x14ac:dyDescent="0.35">
      <c r="A33" s="36"/>
      <c r="B33" s="37" t="s">
        <v>1664</v>
      </c>
      <c r="I33" s="235"/>
    </row>
    <row r="34" spans="1:9" s="35" customFormat="1" ht="21" customHeight="1" x14ac:dyDescent="0.35">
      <c r="I34" s="235"/>
    </row>
    <row r="35" spans="1:9" s="35" customFormat="1" x14ac:dyDescent="0.35">
      <c r="C35" s="234"/>
      <c r="F35" s="235"/>
      <c r="G35" s="235"/>
      <c r="H35" s="235"/>
      <c r="I35" s="235"/>
    </row>
    <row r="36" spans="1:9" s="35" customFormat="1" x14ac:dyDescent="0.35">
      <c r="C36" s="234"/>
      <c r="F36" s="235"/>
      <c r="G36" s="235"/>
      <c r="H36" s="235"/>
    </row>
    <row r="37" spans="1:9" s="35" customFormat="1" x14ac:dyDescent="0.35">
      <c r="C37" s="34"/>
    </row>
    <row r="38" spans="1:9" s="35" customFormat="1" x14ac:dyDescent="0.35">
      <c r="C38" s="34"/>
    </row>
    <row r="39" spans="1:9" s="35" customFormat="1" x14ac:dyDescent="0.35">
      <c r="A39" s="227"/>
      <c r="B39" s="228"/>
      <c r="C39" s="34"/>
    </row>
    <row r="40" spans="1:9" s="35" customFormat="1" x14ac:dyDescent="0.35">
      <c r="A40" s="228"/>
      <c r="B40" s="228"/>
      <c r="C40" s="34"/>
    </row>
    <row r="41" spans="1:9" s="35" customFormat="1" x14ac:dyDescent="0.35">
      <c r="A41" s="228"/>
      <c r="B41" s="228"/>
      <c r="C41" s="34"/>
    </row>
    <row r="42" spans="1:9" s="35" customFormat="1" x14ac:dyDescent="0.35">
      <c r="C42" s="34"/>
    </row>
    <row r="43" spans="1:9" s="35" customFormat="1" x14ac:dyDescent="0.35">
      <c r="C43" s="34"/>
    </row>
    <row r="44" spans="1:9" s="35" customFormat="1" x14ac:dyDescent="0.35">
      <c r="C44" s="34"/>
    </row>
    <row r="45" spans="1:9" x14ac:dyDescent="0.35">
      <c r="A45" s="11"/>
      <c r="B45" s="11"/>
      <c r="C45" s="34"/>
      <c r="D45" s="35"/>
      <c r="E45" s="35"/>
    </row>
    <row r="46" spans="1:9" x14ac:dyDescent="0.35">
      <c r="A46" s="11"/>
      <c r="B46" s="11"/>
      <c r="C46" s="34"/>
      <c r="D46" s="35"/>
      <c r="E46" s="35"/>
    </row>
    <row r="47" spans="1:9" x14ac:dyDescent="0.35">
      <c r="A47" s="11"/>
      <c r="B47" s="11"/>
      <c r="C47" s="34"/>
      <c r="D47" s="35"/>
      <c r="E47" s="35"/>
    </row>
    <row r="48" spans="1:9" x14ac:dyDescent="0.35">
      <c r="A48" s="11"/>
      <c r="B48" s="11"/>
    </row>
    <row r="49" spans="1:2" x14ac:dyDescent="0.35">
      <c r="A49" s="11"/>
      <c r="B49" s="11"/>
    </row>
    <row r="50" spans="1:2" x14ac:dyDescent="0.35">
      <c r="A50" s="11"/>
      <c r="B50" s="11"/>
    </row>
    <row r="51" spans="1:2" x14ac:dyDescent="0.35">
      <c r="A51" s="11"/>
      <c r="B51" s="11"/>
    </row>
    <row r="52" spans="1:2" x14ac:dyDescent="0.35">
      <c r="A52" s="11"/>
      <c r="B52" s="11"/>
    </row>
    <row r="53" spans="1:2" x14ac:dyDescent="0.35">
      <c r="A53" s="11"/>
      <c r="B53" s="11"/>
    </row>
    <row r="54" spans="1:2" x14ac:dyDescent="0.35">
      <c r="A54" s="11"/>
      <c r="B54" s="11"/>
    </row>
    <row r="55" spans="1:2" x14ac:dyDescent="0.35">
      <c r="A55" s="11"/>
      <c r="B55" s="11"/>
    </row>
    <row r="56" spans="1:2" x14ac:dyDescent="0.35">
      <c r="A56" s="11"/>
      <c r="B56" s="11"/>
    </row>
    <row r="57" spans="1:2" x14ac:dyDescent="0.35">
      <c r="A57" s="11"/>
      <c r="B57" s="11"/>
    </row>
    <row r="58" spans="1:2" x14ac:dyDescent="0.35">
      <c r="A58" s="11"/>
      <c r="B58" s="11"/>
    </row>
    <row r="59" spans="1:2" x14ac:dyDescent="0.35">
      <c r="A59" s="11"/>
      <c r="B59" s="11"/>
    </row>
    <row r="60" spans="1:2" x14ac:dyDescent="0.35">
      <c r="A60" s="11"/>
      <c r="B60" s="11"/>
    </row>
    <row r="61" spans="1:2" x14ac:dyDescent="0.35">
      <c r="A61" s="11"/>
      <c r="B61" s="11"/>
    </row>
    <row r="62" spans="1:2" x14ac:dyDescent="0.35">
      <c r="A62" s="11"/>
      <c r="B62" s="11"/>
    </row>
    <row r="63" spans="1:2" x14ac:dyDescent="0.35">
      <c r="A63" s="11"/>
      <c r="B63" s="11"/>
    </row>
    <row r="64" spans="1:2" x14ac:dyDescent="0.35">
      <c r="A64" s="11"/>
      <c r="B64" s="11"/>
    </row>
  </sheetData>
  <mergeCells count="4">
    <mergeCell ref="A4:H4"/>
    <mergeCell ref="A1:H1"/>
    <mergeCell ref="A2:H2"/>
    <mergeCell ref="A3:H3"/>
  </mergeCells>
  <phoneticPr fontId="85" type="noConversion"/>
  <hyperlinks>
    <hyperlink ref="B6" location="'OPTIMUS S1'!A1" display="OPTIMUS S1"/>
    <hyperlink ref="B8" location="'OPTIMUS S2'!A1" display="OPTIMUS S2"/>
    <hyperlink ref="B9" location="'OPTIMUS S3'!A1" display="OPTIMUS S3"/>
    <hyperlink ref="B10" location="'MIRAGE S1'!A1" display="MIRAGE S1"/>
    <hyperlink ref="B11" location="'LONG S1'!A1" display="LONG S1"/>
    <hyperlink ref="B12" location="'LONG S3'!A1" display="LONG S3"/>
    <hyperlink ref="B22" location="'ICEBERG 1, 2'!A1" display="ICEBERG 1, ICEBERG 2"/>
    <hyperlink ref="B14" location="'OPTIMUS P1'!A1" display="OPTIMUS P1"/>
    <hyperlink ref="B16" location="'OPTIMUS P2'!A1" display="OPTIMUS P2"/>
    <hyperlink ref="B17" location="'OPTIMUS P3'!A1" display="OPTIMUS P3"/>
    <hyperlink ref="B18" location="'MIRAGE P1'!A1" display="MIRAGE P1"/>
    <hyperlink ref="B19" location="'LONG P1'!A1" display="LONG P1"/>
    <hyperlink ref="B21" location="'LONG P3'!A1" display="LONG P3"/>
    <hyperlink ref="B20" location="'LONG P2'!A1" display="LONG P2"/>
    <hyperlink ref="E6" location="'OPTIMUS ARC'!A1" display="OPTIMUS ARC"/>
    <hyperlink ref="E7" location="'MIRAGE ARC'!A1" display="MIRAGE ARC"/>
    <hyperlink ref="E8" location="'LONG ARC'!A1" display="LONG ARC"/>
    <hyperlink ref="E9" location="ALFA!A1" display="ALFA!A1"/>
    <hyperlink ref="E21" location="' BRUM-PL'!A1" display="BRUM-PL"/>
    <hyperlink ref="E27" location="'BRUM-QUADRO'!A1" display="BRUM QUADRO"/>
    <hyperlink ref="E29" location="'TUB-R1'!A1" display="TUB-R1"/>
    <hyperlink ref="E30" location="'TUB-R2'!A1" display="TUB-R2"/>
    <hyperlink ref="E22" location="' BRUM-RL'!A1" display="BRUM-RL"/>
    <hyperlink ref="E23" location="'BRUM-S1'!A1" display="BRUM-S1"/>
    <hyperlink ref="E24" location="'BRUM-S2'!A1" display="BRUM-S2"/>
    <hyperlink ref="E25" location="'BRUM-S3'!A1" display="BRUM-S3"/>
    <hyperlink ref="E16" location="'BRUM-RING'!A1" display="BRUM RING"/>
    <hyperlink ref="E17" location="'BRUM-CUP'!A1" display="BRUM-CUP"/>
    <hyperlink ref="E18" location="'BRUM-L'!A1" display="BRUM -L"/>
    <hyperlink ref="E19" location="'BRUM-C'!A1" display="BRUM-C"/>
    <hyperlink ref="E13" location="PRIMA!A1" display="PRIMA"/>
    <hyperlink ref="E28" location="LOW!A1" display="LOW"/>
    <hyperlink ref="H6" location="' ROOM'!A1" display="ROOM"/>
    <hyperlink ref="H7" location="'ICEBERG 1, 2'!A1" display="ICEBERG 1, ICEBERG 2"/>
    <hyperlink ref="H9" location="'FLAT 220V'!A1" display="FLAT 220V"/>
    <hyperlink ref="H10" location="'FLAT 12-36V (Низковольтные)'!A1" display="FLAT-EM (Низковольтные)"/>
    <hyperlink ref="H11" location="'FLAT-EM (Аварийные)'!A1" display="FLAT-EM (Аварийные)"/>
    <hyperlink ref="H13" location="'КРОНШТЕЙНЫ,КОНСОЛИ'!A1" display="КРОНШТЕЙНЫ,КОНСОЛИ"/>
    <hyperlink ref="H17" location="Закладные!A1" display="ЗАКЛАДНЫЕ  1 / 1,2 / 1,5 метра"/>
    <hyperlink ref="H19" location="Доработки!A1" display="Доработки"/>
    <hyperlink ref="H21" location="'Классификация защиты( IP коды )'!A1" display="Классификация защиты( IP коды )"/>
    <hyperlink ref="H22" location="'Виды климатических исполнений'!A1" display="Виды климатических исполнений"/>
    <hyperlink ref="H23" location="'Типы диаграмм КСС'!A1" display="Типы диаграмм КСС"/>
    <hyperlink ref="E20" location="' BRUM-ELEGANT'!A1" display="BRUM-ELEGANT"/>
    <hyperlink ref="H15" location="'Опоры для светильников'!A1" display="ОПОРЫ 89 mm,108 mm"/>
    <hyperlink ref="E14" location="BETA!A1" display="BETA"/>
    <hyperlink ref="E15" location="'BETA NEO'!A1" display="BETA NEO"/>
    <hyperlink ref="E11" location="DION!A1" display="DION"/>
    <hyperlink ref="B15" location="'OPTIMUS P1 (short)'!Область_печати" display="OPTIMUS P1 (SHORT)"/>
    <hyperlink ref="B7" location="'OPTIMUS S1 (short)'!Область_печати" display="OPTIMUS S1 (SHORT)"/>
    <hyperlink ref="E10" location="'ALFA SPOT'!Область_печати" display="ALFA SPOT"/>
    <hyperlink ref="E26" location="'BRUM-S4'!Область_печати" display="BRUM-S4"/>
    <hyperlink ref="B26" location="'OPTIMUS FS'!A1" display="OPTIMUS Ex"/>
    <hyperlink ref="B29" location="'OPTIMUS Ex-P'!A1" display="'OPTIMUS Ex-P'!A1"/>
    <hyperlink ref="B32" location="'LONG Ex-P'!A1" display="'LONG Ex-P'!A1"/>
    <hyperlink ref="B28" location="'OPTIMUS-1Ex-P'!Область_печати" display="OPTIMUS-1Ex-P"/>
    <hyperlink ref="B31" location="'LONG-1Ex-P'!Область_печати" display="LONG-1Ex-P"/>
    <hyperlink ref="B33" location="'LONG Ex-P3'!A1" display="LONG-Ex-P3"/>
    <hyperlink ref="B30" location="'OPTIMUS Ex-P2'!Область_печати" display="OPTIMUS-Ex-P2"/>
    <hyperlink ref="B24" location="'LONG R'!Область_печати" display="LONG-R"/>
  </hyperlinks>
  <pageMargins left="0.25" right="0.25" top="0.75" bottom="0.75" header="0.3" footer="0.3"/>
  <pageSetup paperSize="9" scale="70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>
    <tabColor theme="1" tint="4.9989318521683403E-2"/>
    <pageSetUpPr fitToPage="1"/>
  </sheetPr>
  <dimension ref="A1:L934"/>
  <sheetViews>
    <sheetView zoomScale="85" zoomScaleNormal="85" zoomScaleSheetLayoutView="85" zoomScalePageLayoutView="40" workbookViewId="0">
      <selection activeCell="M947" sqref="M947"/>
    </sheetView>
  </sheetViews>
  <sheetFormatPr defaultRowHeight="19.5" x14ac:dyDescent="0.3"/>
  <cols>
    <col min="1" max="2" width="4.7109375" style="16" customWidth="1"/>
    <col min="3" max="3" width="21.7109375" style="323" customWidth="1"/>
    <col min="4" max="4" width="71.7109375" style="92" customWidth="1"/>
    <col min="5" max="5" width="30.7109375" style="92" customWidth="1"/>
    <col min="6" max="6" width="32.7109375" style="98" customWidth="1"/>
    <col min="7" max="7" width="8.28515625" style="103" customWidth="1"/>
    <col min="8" max="8" width="8.28515625" style="104" customWidth="1"/>
    <col min="9" max="9" width="8.28515625" style="105" customWidth="1"/>
    <col min="10" max="10" width="8.28515625" style="106" customWidth="1"/>
    <col min="11" max="11" width="12.28515625" style="118" customWidth="1"/>
    <col min="12" max="12" width="15.42578125" style="324" customWidth="1"/>
    <col min="13" max="13" width="15.5703125" style="2" customWidth="1"/>
    <col min="14" max="16384" width="9.140625" style="2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98" customFormat="1" ht="60" customHeight="1" x14ac:dyDescent="0.2">
      <c r="A2" s="419" t="s">
        <v>73</v>
      </c>
      <c r="B2" s="406" t="s">
        <v>1191</v>
      </c>
      <c r="C2" s="411" t="s">
        <v>74</v>
      </c>
      <c r="D2" s="411" t="s">
        <v>1022</v>
      </c>
      <c r="E2" s="411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1268</v>
      </c>
    </row>
    <row r="3" spans="1:12" ht="24.95" customHeight="1" x14ac:dyDescent="0.25">
      <c r="A3" s="430" t="s">
        <v>77</v>
      </c>
      <c r="B3" s="431"/>
      <c r="C3" s="431"/>
      <c r="D3" s="431"/>
      <c r="E3" s="431"/>
      <c r="F3" s="431"/>
      <c r="G3" s="431"/>
      <c r="H3" s="431"/>
      <c r="I3" s="431"/>
      <c r="J3" s="431"/>
      <c r="K3" s="431"/>
      <c r="L3" s="431"/>
    </row>
    <row r="4" spans="1:12" ht="15.6" customHeight="1" x14ac:dyDescent="0.25">
      <c r="A4" s="482">
        <v>1</v>
      </c>
      <c r="B4" s="471"/>
      <c r="C4" s="483" t="s">
        <v>433</v>
      </c>
      <c r="D4" s="449"/>
      <c r="E4" s="460"/>
      <c r="F4" s="305" t="s">
        <v>81</v>
      </c>
      <c r="G4" s="484" t="s">
        <v>6</v>
      </c>
      <c r="H4" s="484"/>
      <c r="I4" s="484"/>
      <c r="J4" s="484"/>
      <c r="K4" s="436">
        <v>3</v>
      </c>
      <c r="L4" s="438">
        <v>4426</v>
      </c>
    </row>
    <row r="5" spans="1:12" ht="15.6" customHeight="1" x14ac:dyDescent="0.25">
      <c r="A5" s="476"/>
      <c r="B5" s="471"/>
      <c r="C5" s="455"/>
      <c r="D5" s="450"/>
      <c r="E5" s="448"/>
      <c r="F5" s="93" t="s">
        <v>80</v>
      </c>
      <c r="G5" s="458">
        <v>27</v>
      </c>
      <c r="H5" s="458"/>
      <c r="I5" s="458"/>
      <c r="J5" s="458"/>
      <c r="K5" s="436"/>
      <c r="L5" s="438"/>
    </row>
    <row r="6" spans="1:12" ht="14.25" customHeight="1" x14ac:dyDescent="0.25">
      <c r="A6" s="476"/>
      <c r="B6" s="471"/>
      <c r="C6" s="455"/>
      <c r="D6" s="450"/>
      <c r="E6" s="448"/>
      <c r="F6" s="93" t="s">
        <v>8</v>
      </c>
      <c r="G6" s="99">
        <v>3000</v>
      </c>
      <c r="H6" s="100">
        <v>4000</v>
      </c>
      <c r="I6" s="311">
        <v>5000</v>
      </c>
      <c r="J6" s="102">
        <v>6000</v>
      </c>
      <c r="K6" s="436"/>
      <c r="L6" s="438"/>
    </row>
    <row r="7" spans="1:12" ht="15.6" customHeight="1" x14ac:dyDescent="0.25">
      <c r="A7" s="476"/>
      <c r="B7" s="471"/>
      <c r="C7" s="455"/>
      <c r="D7" s="450"/>
      <c r="E7" s="448"/>
      <c r="F7" s="93" t="s">
        <v>817</v>
      </c>
      <c r="G7" s="99">
        <f>G5*114</f>
        <v>3078</v>
      </c>
      <c r="H7" s="100">
        <f>G5*128</f>
        <v>3456</v>
      </c>
      <c r="I7" s="311">
        <f>G5*143</f>
        <v>3861</v>
      </c>
      <c r="J7" s="102">
        <f>G5*148</f>
        <v>3996</v>
      </c>
      <c r="K7" s="436"/>
      <c r="L7" s="438"/>
    </row>
    <row r="8" spans="1:12" ht="15.6" customHeight="1" x14ac:dyDescent="0.25">
      <c r="A8" s="476"/>
      <c r="B8" s="471"/>
      <c r="C8" s="455"/>
      <c r="D8" s="450"/>
      <c r="E8" s="448"/>
      <c r="F8" s="93" t="s">
        <v>1269</v>
      </c>
      <c r="G8" s="451">
        <v>0.98</v>
      </c>
      <c r="H8" s="451"/>
      <c r="I8" s="451"/>
      <c r="J8" s="451"/>
      <c r="K8" s="436"/>
      <c r="L8" s="438"/>
    </row>
    <row r="9" spans="1:12" ht="15.6" customHeight="1" x14ac:dyDescent="0.25">
      <c r="A9" s="476"/>
      <c r="B9" s="471"/>
      <c r="C9" s="455"/>
      <c r="D9" s="450"/>
      <c r="E9" s="448"/>
      <c r="F9" s="93" t="s">
        <v>699</v>
      </c>
      <c r="G9" s="461" t="s">
        <v>700</v>
      </c>
      <c r="H9" s="461"/>
      <c r="I9" s="461"/>
      <c r="J9" s="461"/>
      <c r="K9" s="436"/>
      <c r="L9" s="438"/>
    </row>
    <row r="10" spans="1:12" ht="15.6" customHeight="1" x14ac:dyDescent="0.25">
      <c r="A10" s="476"/>
      <c r="B10" s="471"/>
      <c r="C10" s="455"/>
      <c r="D10" s="450"/>
      <c r="E10" s="448"/>
      <c r="F10" s="93" t="s">
        <v>1181</v>
      </c>
      <c r="G10" s="462" t="s">
        <v>1179</v>
      </c>
      <c r="H10" s="463"/>
      <c r="I10" s="463"/>
      <c r="J10" s="464"/>
      <c r="K10" s="436"/>
      <c r="L10" s="438"/>
    </row>
    <row r="11" spans="1:12" ht="15.6" customHeight="1" x14ac:dyDescent="0.25">
      <c r="A11" s="476"/>
      <c r="B11" s="471"/>
      <c r="C11" s="455"/>
      <c r="D11" s="450"/>
      <c r="E11" s="448"/>
      <c r="F11" s="93" t="s">
        <v>83</v>
      </c>
      <c r="G11" s="461">
        <v>67</v>
      </c>
      <c r="H11" s="461"/>
      <c r="I11" s="461"/>
      <c r="J11" s="461"/>
      <c r="K11" s="436"/>
      <c r="L11" s="438"/>
    </row>
    <row r="12" spans="1:12" ht="15.6" customHeight="1" x14ac:dyDescent="0.25">
      <c r="A12" s="476"/>
      <c r="B12" s="471"/>
      <c r="C12" s="455"/>
      <c r="D12" s="450"/>
      <c r="E12" s="448"/>
      <c r="F12" s="93" t="s">
        <v>396</v>
      </c>
      <c r="G12" s="461" t="s">
        <v>397</v>
      </c>
      <c r="H12" s="461"/>
      <c r="I12" s="461"/>
      <c r="J12" s="461"/>
      <c r="K12" s="436"/>
      <c r="L12" s="438"/>
    </row>
    <row r="13" spans="1:12" ht="15.6" customHeight="1" x14ac:dyDescent="0.25">
      <c r="A13" s="476"/>
      <c r="B13" s="471"/>
      <c r="C13" s="455"/>
      <c r="D13" s="450"/>
      <c r="E13" s="448"/>
      <c r="F13" s="93" t="s">
        <v>256</v>
      </c>
      <c r="G13" s="461" t="s">
        <v>51</v>
      </c>
      <c r="H13" s="461"/>
      <c r="I13" s="461"/>
      <c r="J13" s="461"/>
      <c r="K13" s="436"/>
      <c r="L13" s="438"/>
    </row>
    <row r="14" spans="1:12" ht="15" customHeight="1" x14ac:dyDescent="0.25">
      <c r="A14" s="476"/>
      <c r="B14" s="471"/>
      <c r="C14" s="455"/>
      <c r="D14" s="450"/>
      <c r="E14" s="448"/>
      <c r="F14" s="93" t="s">
        <v>379</v>
      </c>
      <c r="G14" s="461" t="s">
        <v>380</v>
      </c>
      <c r="H14" s="461"/>
      <c r="I14" s="461"/>
      <c r="J14" s="461"/>
      <c r="K14" s="436"/>
      <c r="L14" s="438"/>
    </row>
    <row r="15" spans="1:12" ht="15.6" customHeight="1" x14ac:dyDescent="0.25">
      <c r="A15" s="476"/>
      <c r="B15" s="471"/>
      <c r="C15" s="455"/>
      <c r="D15" s="450"/>
      <c r="E15" s="448"/>
      <c r="F15" s="93" t="s">
        <v>701</v>
      </c>
      <c r="G15" s="461">
        <v>100000</v>
      </c>
      <c r="H15" s="461"/>
      <c r="I15" s="461"/>
      <c r="J15" s="461"/>
      <c r="K15" s="436"/>
      <c r="L15" s="438"/>
    </row>
    <row r="16" spans="1:12" ht="15.6" customHeight="1" x14ac:dyDescent="0.25">
      <c r="A16" s="476"/>
      <c r="B16" s="471"/>
      <c r="C16" s="455"/>
      <c r="D16" s="450"/>
      <c r="E16" s="448"/>
      <c r="F16" s="93" t="s">
        <v>257</v>
      </c>
      <c r="G16" s="461" t="s">
        <v>556</v>
      </c>
      <c r="H16" s="461"/>
      <c r="I16" s="461"/>
      <c r="J16" s="461"/>
      <c r="K16" s="436"/>
      <c r="L16" s="438"/>
    </row>
    <row r="17" spans="1:12" ht="15.6" customHeight="1" x14ac:dyDescent="0.25">
      <c r="A17" s="476"/>
      <c r="B17" s="471"/>
      <c r="C17" s="455"/>
      <c r="D17" s="450"/>
      <c r="E17" s="448"/>
      <c r="F17" s="93" t="s">
        <v>376</v>
      </c>
      <c r="G17" s="461" t="s">
        <v>557</v>
      </c>
      <c r="H17" s="461"/>
      <c r="I17" s="461"/>
      <c r="J17" s="461"/>
      <c r="K17" s="436"/>
      <c r="L17" s="438"/>
    </row>
    <row r="18" spans="1:12" ht="15.6" customHeight="1" x14ac:dyDescent="0.25">
      <c r="A18" s="476"/>
      <c r="B18" s="471"/>
      <c r="C18" s="455"/>
      <c r="D18" s="450"/>
      <c r="E18" s="448"/>
      <c r="F18" s="93" t="s">
        <v>702</v>
      </c>
      <c r="G18" s="461" t="s">
        <v>703</v>
      </c>
      <c r="H18" s="461"/>
      <c r="I18" s="461"/>
      <c r="J18" s="461"/>
      <c r="K18" s="437"/>
      <c r="L18" s="439"/>
    </row>
    <row r="19" spans="1:12" ht="15.6" customHeight="1" x14ac:dyDescent="0.25">
      <c r="A19" s="476"/>
      <c r="B19" s="471"/>
      <c r="C19" s="455"/>
      <c r="D19" s="450"/>
      <c r="E19" s="448"/>
      <c r="F19" s="93" t="s">
        <v>381</v>
      </c>
      <c r="G19" s="461" t="s">
        <v>382</v>
      </c>
      <c r="H19" s="461"/>
      <c r="I19" s="461"/>
      <c r="J19" s="461"/>
      <c r="K19" s="440">
        <v>5</v>
      </c>
      <c r="L19" s="443">
        <v>4736</v>
      </c>
    </row>
    <row r="20" spans="1:12" s="57" customFormat="1" ht="15" customHeight="1" x14ac:dyDescent="0.25">
      <c r="A20" s="476"/>
      <c r="B20" s="471"/>
      <c r="C20" s="455"/>
      <c r="D20" s="450"/>
      <c r="E20" s="448"/>
      <c r="F20" s="94" t="s">
        <v>358</v>
      </c>
      <c r="G20" s="461" t="s">
        <v>916</v>
      </c>
      <c r="H20" s="461"/>
      <c r="I20" s="461"/>
      <c r="J20" s="461"/>
      <c r="K20" s="441"/>
      <c r="L20" s="444"/>
    </row>
    <row r="21" spans="1:12" ht="15.6" customHeight="1" x14ac:dyDescent="0.25">
      <c r="A21" s="476"/>
      <c r="B21" s="471"/>
      <c r="C21" s="455"/>
      <c r="D21" s="450"/>
      <c r="E21" s="448"/>
      <c r="F21" s="93" t="s">
        <v>383</v>
      </c>
      <c r="G21" s="461" t="s">
        <v>384</v>
      </c>
      <c r="H21" s="461"/>
      <c r="I21" s="461"/>
      <c r="J21" s="461"/>
      <c r="K21" s="441"/>
      <c r="L21" s="444"/>
    </row>
    <row r="22" spans="1:12" ht="15.6" customHeight="1" x14ac:dyDescent="0.25">
      <c r="A22" s="476"/>
      <c r="B22" s="471"/>
      <c r="C22" s="455"/>
      <c r="D22" s="450"/>
      <c r="E22" s="448"/>
      <c r="F22" s="93" t="s">
        <v>385</v>
      </c>
      <c r="G22" s="461" t="s">
        <v>386</v>
      </c>
      <c r="H22" s="461"/>
      <c r="I22" s="461"/>
      <c r="J22" s="461"/>
      <c r="K22" s="441"/>
      <c r="L22" s="444"/>
    </row>
    <row r="23" spans="1:12" ht="15.6" customHeight="1" x14ac:dyDescent="0.25">
      <c r="A23" s="476"/>
      <c r="B23" s="471"/>
      <c r="C23" s="455"/>
      <c r="D23" s="450"/>
      <c r="E23" s="448"/>
      <c r="F23" s="93" t="s">
        <v>389</v>
      </c>
      <c r="G23" s="461" t="s">
        <v>390</v>
      </c>
      <c r="H23" s="461"/>
      <c r="I23" s="461"/>
      <c r="J23" s="461"/>
      <c r="K23" s="441"/>
      <c r="L23" s="444"/>
    </row>
    <row r="24" spans="1:12" ht="15.6" customHeight="1" x14ac:dyDescent="0.25">
      <c r="A24" s="476"/>
      <c r="B24" s="471"/>
      <c r="C24" s="455"/>
      <c r="D24" s="450"/>
      <c r="E24" s="448"/>
      <c r="F24" s="93" t="s">
        <v>704</v>
      </c>
      <c r="G24" s="461" t="s">
        <v>705</v>
      </c>
      <c r="H24" s="461"/>
      <c r="I24" s="461"/>
      <c r="J24" s="461"/>
      <c r="K24" s="441"/>
      <c r="L24" s="444"/>
    </row>
    <row r="25" spans="1:12" ht="15.6" customHeight="1" x14ac:dyDescent="0.25">
      <c r="A25" s="476"/>
      <c r="B25" s="471"/>
      <c r="C25" s="455"/>
      <c r="D25" s="450"/>
      <c r="E25" s="448"/>
      <c r="F25" s="93" t="s">
        <v>706</v>
      </c>
      <c r="G25" s="461" t="s">
        <v>390</v>
      </c>
      <c r="H25" s="461"/>
      <c r="I25" s="461"/>
      <c r="J25" s="461"/>
      <c r="K25" s="441"/>
      <c r="L25" s="444"/>
    </row>
    <row r="26" spans="1:12" ht="15.6" customHeight="1" x14ac:dyDescent="0.25">
      <c r="A26" s="476"/>
      <c r="B26" s="471"/>
      <c r="C26" s="455"/>
      <c r="D26" s="450"/>
      <c r="E26" s="448"/>
      <c r="F26" s="93" t="s">
        <v>1271</v>
      </c>
      <c r="G26" s="461" t="s">
        <v>390</v>
      </c>
      <c r="H26" s="461"/>
      <c r="I26" s="461"/>
      <c r="J26" s="461"/>
      <c r="K26" s="441"/>
      <c r="L26" s="444"/>
    </row>
    <row r="27" spans="1:12" ht="15.6" customHeight="1" x14ac:dyDescent="0.25">
      <c r="A27" s="476"/>
      <c r="B27" s="471"/>
      <c r="C27" s="455"/>
      <c r="D27" s="450"/>
      <c r="E27" s="448"/>
      <c r="F27" s="93" t="s">
        <v>707</v>
      </c>
      <c r="G27" s="461" t="s">
        <v>1270</v>
      </c>
      <c r="H27" s="461"/>
      <c r="I27" s="461"/>
      <c r="J27" s="461"/>
      <c r="K27" s="441"/>
      <c r="L27" s="444"/>
    </row>
    <row r="28" spans="1:12" ht="15.6" customHeight="1" x14ac:dyDescent="0.25">
      <c r="A28" s="476"/>
      <c r="B28" s="471"/>
      <c r="C28" s="455"/>
      <c r="D28" s="450"/>
      <c r="E28" s="448"/>
      <c r="F28" s="93" t="s">
        <v>708</v>
      </c>
      <c r="G28" s="461" t="s">
        <v>1020</v>
      </c>
      <c r="H28" s="461"/>
      <c r="I28" s="461"/>
      <c r="J28" s="461"/>
      <c r="K28" s="441"/>
      <c r="L28" s="444"/>
    </row>
    <row r="29" spans="1:12" ht="15.6" customHeight="1" x14ac:dyDescent="0.25">
      <c r="A29" s="476"/>
      <c r="B29" s="471"/>
      <c r="C29" s="455"/>
      <c r="D29" s="450"/>
      <c r="E29" s="448"/>
      <c r="F29" s="93" t="s">
        <v>377</v>
      </c>
      <c r="G29" s="461" t="s">
        <v>387</v>
      </c>
      <c r="H29" s="461"/>
      <c r="I29" s="461"/>
      <c r="J29" s="461"/>
      <c r="K29" s="441"/>
      <c r="L29" s="444"/>
    </row>
    <row r="30" spans="1:12" ht="15.6" customHeight="1" x14ac:dyDescent="0.25">
      <c r="A30" s="476"/>
      <c r="B30" s="471"/>
      <c r="C30" s="455"/>
      <c r="D30" s="450"/>
      <c r="E30" s="448"/>
      <c r="F30" s="93" t="s">
        <v>388</v>
      </c>
      <c r="G30" s="461" t="s">
        <v>393</v>
      </c>
      <c r="H30" s="461"/>
      <c r="I30" s="461"/>
      <c r="J30" s="461"/>
      <c r="K30" s="441"/>
      <c r="L30" s="444"/>
    </row>
    <row r="31" spans="1:12" ht="15.6" customHeight="1" x14ac:dyDescent="0.25">
      <c r="A31" s="476"/>
      <c r="B31" s="471"/>
      <c r="C31" s="455"/>
      <c r="D31" s="450"/>
      <c r="E31" s="448"/>
      <c r="F31" s="93" t="s">
        <v>562</v>
      </c>
      <c r="G31" s="461" t="s">
        <v>1019</v>
      </c>
      <c r="H31" s="461"/>
      <c r="I31" s="461"/>
      <c r="J31" s="461"/>
      <c r="K31" s="441"/>
      <c r="L31" s="444"/>
    </row>
    <row r="32" spans="1:12" ht="15.6" customHeight="1" x14ac:dyDescent="0.25">
      <c r="A32" s="476"/>
      <c r="B32" s="471"/>
      <c r="C32" s="455"/>
      <c r="D32" s="450"/>
      <c r="E32" s="448"/>
      <c r="F32" s="93" t="s">
        <v>570</v>
      </c>
      <c r="G32" s="461" t="s">
        <v>613</v>
      </c>
      <c r="H32" s="461"/>
      <c r="I32" s="461"/>
      <c r="J32" s="461"/>
      <c r="K32" s="441"/>
      <c r="L32" s="444"/>
    </row>
    <row r="33" spans="1:12" ht="15.6" customHeight="1" x14ac:dyDescent="0.25">
      <c r="A33" s="476"/>
      <c r="B33" s="471"/>
      <c r="C33" s="455"/>
      <c r="D33" s="450"/>
      <c r="E33" s="448"/>
      <c r="F33" s="95" t="s">
        <v>84</v>
      </c>
      <c r="G33" s="465">
        <v>1.2</v>
      </c>
      <c r="H33" s="465"/>
      <c r="I33" s="465"/>
      <c r="J33" s="465"/>
      <c r="K33" s="441"/>
      <c r="L33" s="444"/>
    </row>
    <row r="34" spans="1:12" ht="15.6" customHeight="1" thickBot="1" x14ac:dyDescent="0.3">
      <c r="A34" s="477"/>
      <c r="B34" s="490"/>
      <c r="C34" s="479"/>
      <c r="D34" s="485"/>
      <c r="E34" s="473"/>
      <c r="F34" s="307" t="s">
        <v>1016</v>
      </c>
      <c r="G34" s="474">
        <v>5</v>
      </c>
      <c r="H34" s="474"/>
      <c r="I34" s="474"/>
      <c r="J34" s="474"/>
      <c r="K34" s="442"/>
      <c r="L34" s="445"/>
    </row>
    <row r="35" spans="1:12" ht="15.6" customHeight="1" x14ac:dyDescent="0.25">
      <c r="A35" s="475">
        <v>2</v>
      </c>
      <c r="B35" s="491"/>
      <c r="C35" s="478" t="s">
        <v>558</v>
      </c>
      <c r="D35" s="487"/>
      <c r="E35" s="486"/>
      <c r="F35" s="306" t="s">
        <v>81</v>
      </c>
      <c r="G35" s="480" t="s">
        <v>6</v>
      </c>
      <c r="H35" s="480"/>
      <c r="I35" s="480"/>
      <c r="J35" s="480"/>
      <c r="K35" s="447">
        <v>3</v>
      </c>
      <c r="L35" s="446">
        <v>4714</v>
      </c>
    </row>
    <row r="36" spans="1:12" ht="15.6" customHeight="1" x14ac:dyDescent="0.25">
      <c r="A36" s="476"/>
      <c r="B36" s="471"/>
      <c r="C36" s="455"/>
      <c r="D36" s="450"/>
      <c r="E36" s="448"/>
      <c r="F36" s="93" t="s">
        <v>80</v>
      </c>
      <c r="G36" s="458">
        <v>35</v>
      </c>
      <c r="H36" s="458"/>
      <c r="I36" s="458"/>
      <c r="J36" s="458"/>
      <c r="K36" s="436"/>
      <c r="L36" s="438"/>
    </row>
    <row r="37" spans="1:12" ht="14.25" customHeight="1" x14ac:dyDescent="0.25">
      <c r="A37" s="476"/>
      <c r="B37" s="471"/>
      <c r="C37" s="455"/>
      <c r="D37" s="450"/>
      <c r="E37" s="448"/>
      <c r="F37" s="93" t="s">
        <v>8</v>
      </c>
      <c r="G37" s="99">
        <v>3000</v>
      </c>
      <c r="H37" s="100">
        <v>4000</v>
      </c>
      <c r="I37" s="311">
        <v>5000</v>
      </c>
      <c r="J37" s="102">
        <v>6000</v>
      </c>
      <c r="K37" s="436"/>
      <c r="L37" s="438"/>
    </row>
    <row r="38" spans="1:12" ht="15.6" customHeight="1" x14ac:dyDescent="0.25">
      <c r="A38" s="476"/>
      <c r="B38" s="471"/>
      <c r="C38" s="455"/>
      <c r="D38" s="450"/>
      <c r="E38" s="448"/>
      <c r="F38" s="93" t="s">
        <v>817</v>
      </c>
      <c r="G38" s="99">
        <f>G36*114</f>
        <v>3990</v>
      </c>
      <c r="H38" s="100">
        <f>G36*128</f>
        <v>4480</v>
      </c>
      <c r="I38" s="311">
        <f>G36*143</f>
        <v>5005</v>
      </c>
      <c r="J38" s="102">
        <f>G36*148</f>
        <v>5180</v>
      </c>
      <c r="K38" s="436"/>
      <c r="L38" s="438"/>
    </row>
    <row r="39" spans="1:12" ht="15.6" customHeight="1" x14ac:dyDescent="0.25">
      <c r="A39" s="476"/>
      <c r="B39" s="471"/>
      <c r="C39" s="455"/>
      <c r="D39" s="450"/>
      <c r="E39" s="448"/>
      <c r="F39" s="93" t="s">
        <v>1269</v>
      </c>
      <c r="G39" s="451">
        <v>0.98</v>
      </c>
      <c r="H39" s="451"/>
      <c r="I39" s="451"/>
      <c r="J39" s="451"/>
      <c r="K39" s="436"/>
      <c r="L39" s="438"/>
    </row>
    <row r="40" spans="1:12" ht="15.6" customHeight="1" x14ac:dyDescent="0.25">
      <c r="A40" s="476"/>
      <c r="B40" s="471"/>
      <c r="C40" s="455"/>
      <c r="D40" s="450"/>
      <c r="E40" s="448"/>
      <c r="F40" s="93" t="s">
        <v>699</v>
      </c>
      <c r="G40" s="461" t="s">
        <v>700</v>
      </c>
      <c r="H40" s="461"/>
      <c r="I40" s="461"/>
      <c r="J40" s="461"/>
      <c r="K40" s="436"/>
      <c r="L40" s="438"/>
    </row>
    <row r="41" spans="1:12" ht="15.6" customHeight="1" x14ac:dyDescent="0.25">
      <c r="A41" s="476"/>
      <c r="B41" s="471"/>
      <c r="C41" s="455"/>
      <c r="D41" s="450"/>
      <c r="E41" s="448"/>
      <c r="F41" s="93" t="s">
        <v>1181</v>
      </c>
      <c r="G41" s="462" t="s">
        <v>1179</v>
      </c>
      <c r="H41" s="463"/>
      <c r="I41" s="463"/>
      <c r="J41" s="464"/>
      <c r="K41" s="436"/>
      <c r="L41" s="438"/>
    </row>
    <row r="42" spans="1:12" ht="15.6" customHeight="1" x14ac:dyDescent="0.25">
      <c r="A42" s="476"/>
      <c r="B42" s="471"/>
      <c r="C42" s="455"/>
      <c r="D42" s="450"/>
      <c r="E42" s="448"/>
      <c r="F42" s="93" t="s">
        <v>83</v>
      </c>
      <c r="G42" s="461">
        <v>67</v>
      </c>
      <c r="H42" s="461"/>
      <c r="I42" s="461"/>
      <c r="J42" s="461"/>
      <c r="K42" s="436"/>
      <c r="L42" s="438"/>
    </row>
    <row r="43" spans="1:12" ht="15.6" customHeight="1" x14ac:dyDescent="0.25">
      <c r="A43" s="476"/>
      <c r="B43" s="471"/>
      <c r="C43" s="455"/>
      <c r="D43" s="450"/>
      <c r="E43" s="448"/>
      <c r="F43" s="93" t="s">
        <v>396</v>
      </c>
      <c r="G43" s="461" t="s">
        <v>397</v>
      </c>
      <c r="H43" s="461"/>
      <c r="I43" s="461"/>
      <c r="J43" s="461"/>
      <c r="K43" s="436"/>
      <c r="L43" s="438"/>
    </row>
    <row r="44" spans="1:12" ht="15.6" customHeight="1" x14ac:dyDescent="0.25">
      <c r="A44" s="476"/>
      <c r="B44" s="471"/>
      <c r="C44" s="455"/>
      <c r="D44" s="450"/>
      <c r="E44" s="448"/>
      <c r="F44" s="93" t="s">
        <v>256</v>
      </c>
      <c r="G44" s="461" t="s">
        <v>51</v>
      </c>
      <c r="H44" s="461"/>
      <c r="I44" s="461"/>
      <c r="J44" s="461"/>
      <c r="K44" s="436"/>
      <c r="L44" s="438"/>
    </row>
    <row r="45" spans="1:12" ht="15.6" customHeight="1" x14ac:dyDescent="0.25">
      <c r="A45" s="476"/>
      <c r="B45" s="471"/>
      <c r="C45" s="455"/>
      <c r="D45" s="450"/>
      <c r="E45" s="448"/>
      <c r="F45" s="93" t="s">
        <v>379</v>
      </c>
      <c r="G45" s="461" t="s">
        <v>380</v>
      </c>
      <c r="H45" s="461"/>
      <c r="I45" s="461"/>
      <c r="J45" s="461"/>
      <c r="K45" s="436"/>
      <c r="L45" s="438"/>
    </row>
    <row r="46" spans="1:12" ht="15.6" customHeight="1" x14ac:dyDescent="0.25">
      <c r="A46" s="476"/>
      <c r="B46" s="471"/>
      <c r="C46" s="455"/>
      <c r="D46" s="450"/>
      <c r="E46" s="448"/>
      <c r="F46" s="93" t="s">
        <v>701</v>
      </c>
      <c r="G46" s="461">
        <v>100000</v>
      </c>
      <c r="H46" s="461"/>
      <c r="I46" s="461"/>
      <c r="J46" s="461"/>
      <c r="K46" s="436"/>
      <c r="L46" s="438"/>
    </row>
    <row r="47" spans="1:12" ht="15.6" customHeight="1" x14ac:dyDescent="0.25">
      <c r="A47" s="476"/>
      <c r="B47" s="471"/>
      <c r="C47" s="455"/>
      <c r="D47" s="450"/>
      <c r="E47" s="448"/>
      <c r="F47" s="93" t="s">
        <v>257</v>
      </c>
      <c r="G47" s="461" t="s">
        <v>556</v>
      </c>
      <c r="H47" s="461"/>
      <c r="I47" s="461"/>
      <c r="J47" s="461"/>
      <c r="K47" s="436"/>
      <c r="L47" s="438"/>
    </row>
    <row r="48" spans="1:12" ht="15.6" customHeight="1" x14ac:dyDescent="0.25">
      <c r="A48" s="476"/>
      <c r="B48" s="471"/>
      <c r="C48" s="455"/>
      <c r="D48" s="450"/>
      <c r="E48" s="448"/>
      <c r="F48" s="93" t="s">
        <v>376</v>
      </c>
      <c r="G48" s="461" t="s">
        <v>557</v>
      </c>
      <c r="H48" s="461"/>
      <c r="I48" s="461"/>
      <c r="J48" s="461"/>
      <c r="K48" s="436"/>
      <c r="L48" s="438"/>
    </row>
    <row r="49" spans="1:12" ht="15.6" customHeight="1" x14ac:dyDescent="0.25">
      <c r="A49" s="476"/>
      <c r="B49" s="471"/>
      <c r="C49" s="455"/>
      <c r="D49" s="450"/>
      <c r="E49" s="448"/>
      <c r="F49" s="93" t="s">
        <v>702</v>
      </c>
      <c r="G49" s="461" t="s">
        <v>703</v>
      </c>
      <c r="H49" s="461"/>
      <c r="I49" s="461"/>
      <c r="J49" s="461"/>
      <c r="K49" s="437"/>
      <c r="L49" s="439"/>
    </row>
    <row r="50" spans="1:12" ht="15.6" customHeight="1" x14ac:dyDescent="0.25">
      <c r="A50" s="476"/>
      <c r="B50" s="471"/>
      <c r="C50" s="455"/>
      <c r="D50" s="450"/>
      <c r="E50" s="448"/>
      <c r="F50" s="93" t="s">
        <v>381</v>
      </c>
      <c r="G50" s="461" t="s">
        <v>382</v>
      </c>
      <c r="H50" s="461"/>
      <c r="I50" s="461"/>
      <c r="J50" s="461"/>
      <c r="K50" s="440">
        <v>5</v>
      </c>
      <c r="L50" s="444">
        <v>5044</v>
      </c>
    </row>
    <row r="51" spans="1:12" ht="15.6" customHeight="1" x14ac:dyDescent="0.25">
      <c r="A51" s="476"/>
      <c r="B51" s="471"/>
      <c r="C51" s="455"/>
      <c r="D51" s="450"/>
      <c r="E51" s="448"/>
      <c r="F51" s="94" t="s">
        <v>358</v>
      </c>
      <c r="G51" s="461" t="s">
        <v>916</v>
      </c>
      <c r="H51" s="461"/>
      <c r="I51" s="461"/>
      <c r="J51" s="461"/>
      <c r="K51" s="441"/>
      <c r="L51" s="444"/>
    </row>
    <row r="52" spans="1:12" ht="15.6" customHeight="1" x14ac:dyDescent="0.25">
      <c r="A52" s="476"/>
      <c r="B52" s="471"/>
      <c r="C52" s="455"/>
      <c r="D52" s="450"/>
      <c r="E52" s="448"/>
      <c r="F52" s="93" t="s">
        <v>383</v>
      </c>
      <c r="G52" s="461" t="s">
        <v>384</v>
      </c>
      <c r="H52" s="461"/>
      <c r="I52" s="461"/>
      <c r="J52" s="461"/>
      <c r="K52" s="441"/>
      <c r="L52" s="444"/>
    </row>
    <row r="53" spans="1:12" ht="15.6" customHeight="1" x14ac:dyDescent="0.25">
      <c r="A53" s="476"/>
      <c r="B53" s="471"/>
      <c r="C53" s="455"/>
      <c r="D53" s="450"/>
      <c r="E53" s="448"/>
      <c r="F53" s="93" t="s">
        <v>385</v>
      </c>
      <c r="G53" s="461" t="s">
        <v>386</v>
      </c>
      <c r="H53" s="461"/>
      <c r="I53" s="461"/>
      <c r="J53" s="461"/>
      <c r="K53" s="441"/>
      <c r="L53" s="444"/>
    </row>
    <row r="54" spans="1:12" ht="15.6" customHeight="1" x14ac:dyDescent="0.25">
      <c r="A54" s="476"/>
      <c r="B54" s="471"/>
      <c r="C54" s="455"/>
      <c r="D54" s="450"/>
      <c r="E54" s="448"/>
      <c r="F54" s="93" t="s">
        <v>389</v>
      </c>
      <c r="G54" s="461" t="s">
        <v>390</v>
      </c>
      <c r="H54" s="461"/>
      <c r="I54" s="461"/>
      <c r="J54" s="461"/>
      <c r="K54" s="441"/>
      <c r="L54" s="444"/>
    </row>
    <row r="55" spans="1:12" ht="15.6" customHeight="1" x14ac:dyDescent="0.25">
      <c r="A55" s="476"/>
      <c r="B55" s="471"/>
      <c r="C55" s="455"/>
      <c r="D55" s="450"/>
      <c r="E55" s="448"/>
      <c r="F55" s="93" t="s">
        <v>704</v>
      </c>
      <c r="G55" s="461" t="s">
        <v>705</v>
      </c>
      <c r="H55" s="461"/>
      <c r="I55" s="461"/>
      <c r="J55" s="461"/>
      <c r="K55" s="441"/>
      <c r="L55" s="444"/>
    </row>
    <row r="56" spans="1:12" ht="15.6" customHeight="1" x14ac:dyDescent="0.25">
      <c r="A56" s="476"/>
      <c r="B56" s="471"/>
      <c r="C56" s="455"/>
      <c r="D56" s="450"/>
      <c r="E56" s="448"/>
      <c r="F56" s="93" t="s">
        <v>706</v>
      </c>
      <c r="G56" s="461" t="s">
        <v>390</v>
      </c>
      <c r="H56" s="461"/>
      <c r="I56" s="461"/>
      <c r="J56" s="461"/>
      <c r="K56" s="441"/>
      <c r="L56" s="444"/>
    </row>
    <row r="57" spans="1:12" ht="15.6" customHeight="1" x14ac:dyDescent="0.25">
      <c r="A57" s="476"/>
      <c r="B57" s="471"/>
      <c r="C57" s="455"/>
      <c r="D57" s="450"/>
      <c r="E57" s="448"/>
      <c r="F57" s="93" t="s">
        <v>1271</v>
      </c>
      <c r="G57" s="461" t="s">
        <v>390</v>
      </c>
      <c r="H57" s="461"/>
      <c r="I57" s="461"/>
      <c r="J57" s="461"/>
      <c r="K57" s="441"/>
      <c r="L57" s="444"/>
    </row>
    <row r="58" spans="1:12" ht="15.6" customHeight="1" x14ac:dyDescent="0.25">
      <c r="A58" s="476"/>
      <c r="B58" s="471"/>
      <c r="C58" s="455"/>
      <c r="D58" s="450"/>
      <c r="E58" s="448"/>
      <c r="F58" s="93" t="s">
        <v>707</v>
      </c>
      <c r="G58" s="461" t="s">
        <v>1270</v>
      </c>
      <c r="H58" s="461"/>
      <c r="I58" s="461"/>
      <c r="J58" s="461"/>
      <c r="K58" s="441"/>
      <c r="L58" s="444"/>
    </row>
    <row r="59" spans="1:12" ht="15.6" customHeight="1" x14ac:dyDescent="0.25">
      <c r="A59" s="476"/>
      <c r="B59" s="471"/>
      <c r="C59" s="455"/>
      <c r="D59" s="450"/>
      <c r="E59" s="448"/>
      <c r="F59" s="93" t="s">
        <v>708</v>
      </c>
      <c r="G59" s="461" t="s">
        <v>390</v>
      </c>
      <c r="H59" s="461"/>
      <c r="I59" s="461"/>
      <c r="J59" s="461"/>
      <c r="K59" s="441"/>
      <c r="L59" s="444"/>
    </row>
    <row r="60" spans="1:12" ht="15.6" customHeight="1" x14ac:dyDescent="0.25">
      <c r="A60" s="476"/>
      <c r="B60" s="471"/>
      <c r="C60" s="455"/>
      <c r="D60" s="450"/>
      <c r="E60" s="448"/>
      <c r="F60" s="93" t="s">
        <v>377</v>
      </c>
      <c r="G60" s="461" t="s">
        <v>387</v>
      </c>
      <c r="H60" s="461"/>
      <c r="I60" s="461"/>
      <c r="J60" s="461"/>
      <c r="K60" s="441"/>
      <c r="L60" s="444"/>
    </row>
    <row r="61" spans="1:12" ht="15.6" customHeight="1" x14ac:dyDescent="0.25">
      <c r="A61" s="476"/>
      <c r="B61" s="471"/>
      <c r="C61" s="455"/>
      <c r="D61" s="450"/>
      <c r="E61" s="448"/>
      <c r="F61" s="93" t="s">
        <v>388</v>
      </c>
      <c r="G61" s="461" t="s">
        <v>393</v>
      </c>
      <c r="H61" s="461"/>
      <c r="I61" s="461"/>
      <c r="J61" s="461"/>
      <c r="K61" s="441"/>
      <c r="L61" s="444"/>
    </row>
    <row r="62" spans="1:12" ht="15.6" customHeight="1" x14ac:dyDescent="0.25">
      <c r="A62" s="476"/>
      <c r="B62" s="471"/>
      <c r="C62" s="455"/>
      <c r="D62" s="450"/>
      <c r="E62" s="448"/>
      <c r="F62" s="93" t="s">
        <v>562</v>
      </c>
      <c r="G62" s="461" t="s">
        <v>1019</v>
      </c>
      <c r="H62" s="461"/>
      <c r="I62" s="461"/>
      <c r="J62" s="461"/>
      <c r="K62" s="441"/>
      <c r="L62" s="444"/>
    </row>
    <row r="63" spans="1:12" ht="15.6" customHeight="1" x14ac:dyDescent="0.25">
      <c r="A63" s="476"/>
      <c r="B63" s="471"/>
      <c r="C63" s="455"/>
      <c r="D63" s="450"/>
      <c r="E63" s="448"/>
      <c r="F63" s="93" t="s">
        <v>570</v>
      </c>
      <c r="G63" s="461" t="s">
        <v>613</v>
      </c>
      <c r="H63" s="461"/>
      <c r="I63" s="461"/>
      <c r="J63" s="461"/>
      <c r="K63" s="441"/>
      <c r="L63" s="444"/>
    </row>
    <row r="64" spans="1:12" ht="15.6" customHeight="1" x14ac:dyDescent="0.25">
      <c r="A64" s="476"/>
      <c r="B64" s="471"/>
      <c r="C64" s="455"/>
      <c r="D64" s="450"/>
      <c r="E64" s="448"/>
      <c r="F64" s="95" t="s">
        <v>84</v>
      </c>
      <c r="G64" s="465">
        <v>1.2</v>
      </c>
      <c r="H64" s="465"/>
      <c r="I64" s="465"/>
      <c r="J64" s="465"/>
      <c r="K64" s="441"/>
      <c r="L64" s="444"/>
    </row>
    <row r="65" spans="1:12" ht="15.6" customHeight="1" thickBot="1" x14ac:dyDescent="0.3">
      <c r="A65" s="477"/>
      <c r="B65" s="490"/>
      <c r="C65" s="479"/>
      <c r="D65" s="485"/>
      <c r="E65" s="473"/>
      <c r="F65" s="307" t="s">
        <v>1016</v>
      </c>
      <c r="G65" s="474">
        <v>5</v>
      </c>
      <c r="H65" s="474"/>
      <c r="I65" s="474"/>
      <c r="J65" s="474"/>
      <c r="K65" s="441"/>
      <c r="L65" s="445"/>
    </row>
    <row r="66" spans="1:12" ht="15.6" customHeight="1" x14ac:dyDescent="0.25">
      <c r="A66" s="472">
        <v>3</v>
      </c>
      <c r="B66" s="471"/>
      <c r="C66" s="483" t="s">
        <v>434</v>
      </c>
      <c r="D66" s="449"/>
      <c r="E66" s="460"/>
      <c r="F66" s="305" t="s">
        <v>81</v>
      </c>
      <c r="G66" s="488" t="s">
        <v>6</v>
      </c>
      <c r="H66" s="488"/>
      <c r="I66" s="488"/>
      <c r="J66" s="488"/>
      <c r="K66" s="447">
        <v>3</v>
      </c>
      <c r="L66" s="446">
        <v>5868</v>
      </c>
    </row>
    <row r="67" spans="1:12" ht="15.6" customHeight="1" x14ac:dyDescent="0.25">
      <c r="A67" s="453"/>
      <c r="B67" s="471"/>
      <c r="C67" s="455"/>
      <c r="D67" s="450"/>
      <c r="E67" s="448"/>
      <c r="F67" s="93" t="s">
        <v>80</v>
      </c>
      <c r="G67" s="458">
        <v>43</v>
      </c>
      <c r="H67" s="458"/>
      <c r="I67" s="458"/>
      <c r="J67" s="458"/>
      <c r="K67" s="436"/>
      <c r="L67" s="438"/>
    </row>
    <row r="68" spans="1:12" ht="15.6" customHeight="1" x14ac:dyDescent="0.25">
      <c r="A68" s="453"/>
      <c r="B68" s="471"/>
      <c r="C68" s="455"/>
      <c r="D68" s="450"/>
      <c r="E68" s="448"/>
      <c r="F68" s="93" t="s">
        <v>8</v>
      </c>
      <c r="G68" s="99">
        <v>3000</v>
      </c>
      <c r="H68" s="100">
        <v>4000</v>
      </c>
      <c r="I68" s="311">
        <v>5000</v>
      </c>
      <c r="J68" s="102">
        <v>6000</v>
      </c>
      <c r="K68" s="436"/>
      <c r="L68" s="438"/>
    </row>
    <row r="69" spans="1:12" ht="15.6" customHeight="1" x14ac:dyDescent="0.25">
      <c r="A69" s="453"/>
      <c r="B69" s="471"/>
      <c r="C69" s="455"/>
      <c r="D69" s="450"/>
      <c r="E69" s="448"/>
      <c r="F69" s="93" t="s">
        <v>817</v>
      </c>
      <c r="G69" s="99">
        <f>G67*114</f>
        <v>4902</v>
      </c>
      <c r="H69" s="100">
        <f>G67*128</f>
        <v>5504</v>
      </c>
      <c r="I69" s="311">
        <f>G67*143</f>
        <v>6149</v>
      </c>
      <c r="J69" s="102">
        <f>G67*148</f>
        <v>6364</v>
      </c>
      <c r="K69" s="436"/>
      <c r="L69" s="438"/>
    </row>
    <row r="70" spans="1:12" ht="15.6" customHeight="1" x14ac:dyDescent="0.25">
      <c r="A70" s="453"/>
      <c r="B70" s="471"/>
      <c r="C70" s="455"/>
      <c r="D70" s="450"/>
      <c r="E70" s="448"/>
      <c r="F70" s="93" t="s">
        <v>1269</v>
      </c>
      <c r="G70" s="451">
        <v>0.98</v>
      </c>
      <c r="H70" s="451"/>
      <c r="I70" s="451"/>
      <c r="J70" s="451"/>
      <c r="K70" s="436"/>
      <c r="L70" s="438"/>
    </row>
    <row r="71" spans="1:12" ht="15.6" customHeight="1" x14ac:dyDescent="0.25">
      <c r="A71" s="453"/>
      <c r="B71" s="471"/>
      <c r="C71" s="455"/>
      <c r="D71" s="450"/>
      <c r="E71" s="448"/>
      <c r="F71" s="93" t="s">
        <v>699</v>
      </c>
      <c r="G71" s="454" t="s">
        <v>700</v>
      </c>
      <c r="H71" s="454"/>
      <c r="I71" s="454"/>
      <c r="J71" s="454"/>
      <c r="K71" s="436"/>
      <c r="L71" s="438"/>
    </row>
    <row r="72" spans="1:12" ht="15.6" customHeight="1" x14ac:dyDescent="0.25">
      <c r="A72" s="453"/>
      <c r="B72" s="471"/>
      <c r="C72" s="455"/>
      <c r="D72" s="450"/>
      <c r="E72" s="448"/>
      <c r="F72" s="93" t="s">
        <v>1181</v>
      </c>
      <c r="G72" s="462" t="s">
        <v>1179</v>
      </c>
      <c r="H72" s="463"/>
      <c r="I72" s="463"/>
      <c r="J72" s="464"/>
      <c r="K72" s="436"/>
      <c r="L72" s="438"/>
    </row>
    <row r="73" spans="1:12" ht="15.6" customHeight="1" x14ac:dyDescent="0.25">
      <c r="A73" s="453"/>
      <c r="B73" s="471"/>
      <c r="C73" s="455"/>
      <c r="D73" s="450"/>
      <c r="E73" s="448"/>
      <c r="F73" s="93" t="s">
        <v>83</v>
      </c>
      <c r="G73" s="454">
        <v>67</v>
      </c>
      <c r="H73" s="454"/>
      <c r="I73" s="454"/>
      <c r="J73" s="454"/>
      <c r="K73" s="436"/>
      <c r="L73" s="438"/>
    </row>
    <row r="74" spans="1:12" ht="15.6" customHeight="1" x14ac:dyDescent="0.25">
      <c r="A74" s="453"/>
      <c r="B74" s="471"/>
      <c r="C74" s="455"/>
      <c r="D74" s="450"/>
      <c r="E74" s="448"/>
      <c r="F74" s="93" t="s">
        <v>396</v>
      </c>
      <c r="G74" s="454" t="s">
        <v>397</v>
      </c>
      <c r="H74" s="454"/>
      <c r="I74" s="454"/>
      <c r="J74" s="454"/>
      <c r="K74" s="436"/>
      <c r="L74" s="438"/>
    </row>
    <row r="75" spans="1:12" ht="15.6" customHeight="1" x14ac:dyDescent="0.25">
      <c r="A75" s="453"/>
      <c r="B75" s="471"/>
      <c r="C75" s="455"/>
      <c r="D75" s="450"/>
      <c r="E75" s="448"/>
      <c r="F75" s="93" t="s">
        <v>256</v>
      </c>
      <c r="G75" s="454" t="s">
        <v>52</v>
      </c>
      <c r="H75" s="454"/>
      <c r="I75" s="454"/>
      <c r="J75" s="454"/>
      <c r="K75" s="436"/>
      <c r="L75" s="438"/>
    </row>
    <row r="76" spans="1:12" ht="15.6" customHeight="1" x14ac:dyDescent="0.25">
      <c r="A76" s="453"/>
      <c r="B76" s="471"/>
      <c r="C76" s="455"/>
      <c r="D76" s="450"/>
      <c r="E76" s="448"/>
      <c r="F76" s="93" t="s">
        <v>379</v>
      </c>
      <c r="G76" s="454" t="s">
        <v>380</v>
      </c>
      <c r="H76" s="454"/>
      <c r="I76" s="454"/>
      <c r="J76" s="454"/>
      <c r="K76" s="436"/>
      <c r="L76" s="438"/>
    </row>
    <row r="77" spans="1:12" ht="15.6" customHeight="1" x14ac:dyDescent="0.25">
      <c r="A77" s="453"/>
      <c r="B77" s="471"/>
      <c r="C77" s="455"/>
      <c r="D77" s="450"/>
      <c r="E77" s="448"/>
      <c r="F77" s="93" t="s">
        <v>701</v>
      </c>
      <c r="G77" s="454">
        <v>100000</v>
      </c>
      <c r="H77" s="454"/>
      <c r="I77" s="454"/>
      <c r="J77" s="454"/>
      <c r="K77" s="436"/>
      <c r="L77" s="438"/>
    </row>
    <row r="78" spans="1:12" ht="15.6" customHeight="1" x14ac:dyDescent="0.25">
      <c r="A78" s="453"/>
      <c r="B78" s="471"/>
      <c r="C78" s="455"/>
      <c r="D78" s="450"/>
      <c r="E78" s="448"/>
      <c r="F78" s="93" t="s">
        <v>257</v>
      </c>
      <c r="G78" s="454" t="s">
        <v>556</v>
      </c>
      <c r="H78" s="454"/>
      <c r="I78" s="454"/>
      <c r="J78" s="454"/>
      <c r="K78" s="436"/>
      <c r="L78" s="438"/>
    </row>
    <row r="79" spans="1:12" ht="15.6" customHeight="1" x14ac:dyDescent="0.25">
      <c r="A79" s="453"/>
      <c r="B79" s="471"/>
      <c r="C79" s="455"/>
      <c r="D79" s="450"/>
      <c r="E79" s="448"/>
      <c r="F79" s="93" t="s">
        <v>376</v>
      </c>
      <c r="G79" s="454" t="s">
        <v>557</v>
      </c>
      <c r="H79" s="454"/>
      <c r="I79" s="454"/>
      <c r="J79" s="454"/>
      <c r="K79" s="436"/>
      <c r="L79" s="438"/>
    </row>
    <row r="80" spans="1:12" ht="15.6" customHeight="1" x14ac:dyDescent="0.25">
      <c r="A80" s="453"/>
      <c r="B80" s="471"/>
      <c r="C80" s="455"/>
      <c r="D80" s="450"/>
      <c r="E80" s="448"/>
      <c r="F80" s="93" t="s">
        <v>702</v>
      </c>
      <c r="G80" s="454" t="s">
        <v>703</v>
      </c>
      <c r="H80" s="454"/>
      <c r="I80" s="454"/>
      <c r="J80" s="454"/>
      <c r="K80" s="437"/>
      <c r="L80" s="439"/>
    </row>
    <row r="81" spans="1:12" ht="15.6" customHeight="1" x14ac:dyDescent="0.25">
      <c r="A81" s="453"/>
      <c r="B81" s="471"/>
      <c r="C81" s="455"/>
      <c r="D81" s="450"/>
      <c r="E81" s="448"/>
      <c r="F81" s="93" t="s">
        <v>381</v>
      </c>
      <c r="G81" s="454" t="s">
        <v>382</v>
      </c>
      <c r="H81" s="454"/>
      <c r="I81" s="454"/>
      <c r="J81" s="454"/>
      <c r="K81" s="440">
        <v>5</v>
      </c>
      <c r="L81" s="443">
        <v>6279</v>
      </c>
    </row>
    <row r="82" spans="1:12" ht="15.6" customHeight="1" x14ac:dyDescent="0.25">
      <c r="A82" s="453"/>
      <c r="B82" s="471"/>
      <c r="C82" s="455"/>
      <c r="D82" s="450"/>
      <c r="E82" s="448"/>
      <c r="F82" s="94" t="s">
        <v>358</v>
      </c>
      <c r="G82" s="454" t="s">
        <v>900</v>
      </c>
      <c r="H82" s="454"/>
      <c r="I82" s="454"/>
      <c r="J82" s="454"/>
      <c r="K82" s="441"/>
      <c r="L82" s="444"/>
    </row>
    <row r="83" spans="1:12" ht="15.6" customHeight="1" x14ac:dyDescent="0.25">
      <c r="A83" s="453"/>
      <c r="B83" s="471"/>
      <c r="C83" s="455"/>
      <c r="D83" s="450"/>
      <c r="E83" s="448"/>
      <c r="F83" s="93" t="s">
        <v>383</v>
      </c>
      <c r="G83" s="454" t="s">
        <v>384</v>
      </c>
      <c r="H83" s="454"/>
      <c r="I83" s="454"/>
      <c r="J83" s="454"/>
      <c r="K83" s="441"/>
      <c r="L83" s="444"/>
    </row>
    <row r="84" spans="1:12" ht="15.6" customHeight="1" x14ac:dyDescent="0.25">
      <c r="A84" s="453"/>
      <c r="B84" s="471"/>
      <c r="C84" s="455"/>
      <c r="D84" s="450"/>
      <c r="E84" s="448"/>
      <c r="F84" s="93" t="s">
        <v>385</v>
      </c>
      <c r="G84" s="454" t="s">
        <v>386</v>
      </c>
      <c r="H84" s="454"/>
      <c r="I84" s="454"/>
      <c r="J84" s="454"/>
      <c r="K84" s="441"/>
      <c r="L84" s="444"/>
    </row>
    <row r="85" spans="1:12" ht="15.6" customHeight="1" x14ac:dyDescent="0.25">
      <c r="A85" s="453"/>
      <c r="B85" s="471"/>
      <c r="C85" s="455"/>
      <c r="D85" s="450"/>
      <c r="E85" s="448"/>
      <c r="F85" s="93" t="s">
        <v>389</v>
      </c>
      <c r="G85" s="454" t="s">
        <v>390</v>
      </c>
      <c r="H85" s="454"/>
      <c r="I85" s="454"/>
      <c r="J85" s="454"/>
      <c r="K85" s="441"/>
      <c r="L85" s="444"/>
    </row>
    <row r="86" spans="1:12" ht="15" customHeight="1" x14ac:dyDescent="0.25">
      <c r="A86" s="453"/>
      <c r="B86" s="471"/>
      <c r="C86" s="455"/>
      <c r="D86" s="450"/>
      <c r="E86" s="448"/>
      <c r="F86" s="93" t="s">
        <v>704</v>
      </c>
      <c r="G86" s="454" t="s">
        <v>705</v>
      </c>
      <c r="H86" s="454"/>
      <c r="I86" s="454"/>
      <c r="J86" s="454"/>
      <c r="K86" s="441"/>
      <c r="L86" s="444"/>
    </row>
    <row r="87" spans="1:12" ht="15.6" customHeight="1" x14ac:dyDescent="0.25">
      <c r="A87" s="453"/>
      <c r="B87" s="471"/>
      <c r="C87" s="455"/>
      <c r="D87" s="450"/>
      <c r="E87" s="448"/>
      <c r="F87" s="93" t="s">
        <v>706</v>
      </c>
      <c r="G87" s="461" t="s">
        <v>390</v>
      </c>
      <c r="H87" s="461"/>
      <c r="I87" s="461"/>
      <c r="J87" s="461"/>
      <c r="K87" s="441"/>
      <c r="L87" s="444"/>
    </row>
    <row r="88" spans="1:12" ht="15.6" customHeight="1" x14ac:dyDescent="0.25">
      <c r="A88" s="453"/>
      <c r="B88" s="471"/>
      <c r="C88" s="455"/>
      <c r="D88" s="450"/>
      <c r="E88" s="448"/>
      <c r="F88" s="93" t="s">
        <v>1271</v>
      </c>
      <c r="G88" s="461" t="s">
        <v>390</v>
      </c>
      <c r="H88" s="461"/>
      <c r="I88" s="461"/>
      <c r="J88" s="461"/>
      <c r="K88" s="441"/>
      <c r="L88" s="444"/>
    </row>
    <row r="89" spans="1:12" ht="15.6" customHeight="1" x14ac:dyDescent="0.25">
      <c r="A89" s="453"/>
      <c r="B89" s="471"/>
      <c r="C89" s="455"/>
      <c r="D89" s="450"/>
      <c r="E89" s="448"/>
      <c r="F89" s="93" t="s">
        <v>707</v>
      </c>
      <c r="G89" s="461" t="s">
        <v>1270</v>
      </c>
      <c r="H89" s="461"/>
      <c r="I89" s="461"/>
      <c r="J89" s="461"/>
      <c r="K89" s="441"/>
      <c r="L89" s="444"/>
    </row>
    <row r="90" spans="1:12" ht="15.6" customHeight="1" x14ac:dyDescent="0.25">
      <c r="A90" s="453"/>
      <c r="B90" s="471"/>
      <c r="C90" s="455"/>
      <c r="D90" s="450"/>
      <c r="E90" s="448"/>
      <c r="F90" s="93" t="s">
        <v>708</v>
      </c>
      <c r="G90" s="454" t="s">
        <v>390</v>
      </c>
      <c r="H90" s="454"/>
      <c r="I90" s="454"/>
      <c r="J90" s="454"/>
      <c r="K90" s="441"/>
      <c r="L90" s="444"/>
    </row>
    <row r="91" spans="1:12" ht="15.6" customHeight="1" x14ac:dyDescent="0.25">
      <c r="A91" s="453"/>
      <c r="B91" s="471"/>
      <c r="C91" s="455"/>
      <c r="D91" s="450"/>
      <c r="E91" s="448"/>
      <c r="F91" s="93" t="s">
        <v>377</v>
      </c>
      <c r="G91" s="454" t="s">
        <v>387</v>
      </c>
      <c r="H91" s="454"/>
      <c r="I91" s="454"/>
      <c r="J91" s="454"/>
      <c r="K91" s="441"/>
      <c r="L91" s="444"/>
    </row>
    <row r="92" spans="1:12" ht="15.6" customHeight="1" x14ac:dyDescent="0.25">
      <c r="A92" s="453"/>
      <c r="B92" s="471"/>
      <c r="C92" s="455"/>
      <c r="D92" s="450"/>
      <c r="E92" s="448"/>
      <c r="F92" s="93" t="s">
        <v>388</v>
      </c>
      <c r="G92" s="454" t="s">
        <v>393</v>
      </c>
      <c r="H92" s="454"/>
      <c r="I92" s="454"/>
      <c r="J92" s="454"/>
      <c r="K92" s="441"/>
      <c r="L92" s="444"/>
    </row>
    <row r="93" spans="1:12" ht="15.6" customHeight="1" x14ac:dyDescent="0.25">
      <c r="A93" s="453"/>
      <c r="B93" s="471"/>
      <c r="C93" s="455"/>
      <c r="D93" s="450"/>
      <c r="E93" s="448"/>
      <c r="F93" s="93" t="s">
        <v>562</v>
      </c>
      <c r="G93" s="454" t="s">
        <v>1019</v>
      </c>
      <c r="H93" s="454"/>
      <c r="I93" s="454"/>
      <c r="J93" s="454"/>
      <c r="K93" s="441"/>
      <c r="L93" s="444"/>
    </row>
    <row r="94" spans="1:12" ht="15.6" customHeight="1" x14ac:dyDescent="0.25">
      <c r="A94" s="453"/>
      <c r="B94" s="471"/>
      <c r="C94" s="455"/>
      <c r="D94" s="450"/>
      <c r="E94" s="448"/>
      <c r="F94" s="93" t="s">
        <v>570</v>
      </c>
      <c r="G94" s="454" t="s">
        <v>613</v>
      </c>
      <c r="H94" s="454"/>
      <c r="I94" s="454"/>
      <c r="J94" s="454"/>
      <c r="K94" s="441"/>
      <c r="L94" s="444"/>
    </row>
    <row r="95" spans="1:12" ht="15.6" customHeight="1" x14ac:dyDescent="0.25">
      <c r="A95" s="453"/>
      <c r="B95" s="471"/>
      <c r="C95" s="455"/>
      <c r="D95" s="450"/>
      <c r="E95" s="448"/>
      <c r="F95" s="95" t="s">
        <v>84</v>
      </c>
      <c r="G95" s="465">
        <v>1.2</v>
      </c>
      <c r="H95" s="465"/>
      <c r="I95" s="465"/>
      <c r="J95" s="465"/>
      <c r="K95" s="441"/>
      <c r="L95" s="444"/>
    </row>
    <row r="96" spans="1:12" ht="15.6" customHeight="1" thickBot="1" x14ac:dyDescent="0.3">
      <c r="A96" s="453"/>
      <c r="B96" s="472"/>
      <c r="C96" s="455"/>
      <c r="D96" s="450"/>
      <c r="E96" s="448"/>
      <c r="F96" s="96" t="s">
        <v>1016</v>
      </c>
      <c r="G96" s="454">
        <v>5</v>
      </c>
      <c r="H96" s="454"/>
      <c r="I96" s="454"/>
      <c r="J96" s="454"/>
      <c r="K96" s="442"/>
      <c r="L96" s="445"/>
    </row>
    <row r="97" spans="1:12" ht="15.6" customHeight="1" x14ac:dyDescent="0.25">
      <c r="A97" s="452">
        <v>4</v>
      </c>
      <c r="B97" s="470"/>
      <c r="C97" s="455" t="s">
        <v>435</v>
      </c>
      <c r="D97" s="450"/>
      <c r="E97" s="448"/>
      <c r="F97" s="93" t="s">
        <v>81</v>
      </c>
      <c r="G97" s="454" t="s">
        <v>6</v>
      </c>
      <c r="H97" s="454"/>
      <c r="I97" s="454"/>
      <c r="J97" s="454"/>
      <c r="K97" s="447">
        <v>3</v>
      </c>
      <c r="L97" s="446">
        <v>6926</v>
      </c>
    </row>
    <row r="98" spans="1:12" ht="15.6" customHeight="1" x14ac:dyDescent="0.25">
      <c r="A98" s="453"/>
      <c r="B98" s="471"/>
      <c r="C98" s="455"/>
      <c r="D98" s="450"/>
      <c r="E98" s="448"/>
      <c r="F98" s="93" t="s">
        <v>80</v>
      </c>
      <c r="G98" s="458">
        <v>52</v>
      </c>
      <c r="H98" s="458"/>
      <c r="I98" s="458"/>
      <c r="J98" s="458"/>
      <c r="K98" s="436"/>
      <c r="L98" s="438"/>
    </row>
    <row r="99" spans="1:12" ht="15.6" customHeight="1" x14ac:dyDescent="0.25">
      <c r="A99" s="453"/>
      <c r="B99" s="471"/>
      <c r="C99" s="455"/>
      <c r="D99" s="450"/>
      <c r="E99" s="448"/>
      <c r="F99" s="93" t="s">
        <v>8</v>
      </c>
      <c r="G99" s="99">
        <v>3000</v>
      </c>
      <c r="H99" s="100">
        <v>4000</v>
      </c>
      <c r="I99" s="311">
        <v>5000</v>
      </c>
      <c r="J99" s="102">
        <v>6000</v>
      </c>
      <c r="K99" s="436"/>
      <c r="L99" s="438"/>
    </row>
    <row r="100" spans="1:12" ht="15.6" customHeight="1" x14ac:dyDescent="0.25">
      <c r="A100" s="453"/>
      <c r="B100" s="471"/>
      <c r="C100" s="455"/>
      <c r="D100" s="450"/>
      <c r="E100" s="448"/>
      <c r="F100" s="93" t="s">
        <v>817</v>
      </c>
      <c r="G100" s="99">
        <f>G98*114</f>
        <v>5928</v>
      </c>
      <c r="H100" s="100">
        <f>G98*128</f>
        <v>6656</v>
      </c>
      <c r="I100" s="311">
        <f>G98*143</f>
        <v>7436</v>
      </c>
      <c r="J100" s="102">
        <f>G98*148</f>
        <v>7696</v>
      </c>
      <c r="K100" s="436"/>
      <c r="L100" s="438"/>
    </row>
    <row r="101" spans="1:12" ht="15.6" customHeight="1" x14ac:dyDescent="0.25">
      <c r="A101" s="453"/>
      <c r="B101" s="471"/>
      <c r="C101" s="455"/>
      <c r="D101" s="450"/>
      <c r="E101" s="448"/>
      <c r="F101" s="93" t="s">
        <v>1269</v>
      </c>
      <c r="G101" s="451">
        <v>0.98</v>
      </c>
      <c r="H101" s="451"/>
      <c r="I101" s="451"/>
      <c r="J101" s="451"/>
      <c r="K101" s="436"/>
      <c r="L101" s="438"/>
    </row>
    <row r="102" spans="1:12" ht="15.6" customHeight="1" x14ac:dyDescent="0.25">
      <c r="A102" s="453"/>
      <c r="B102" s="471"/>
      <c r="C102" s="455"/>
      <c r="D102" s="450"/>
      <c r="E102" s="448"/>
      <c r="F102" s="93" t="s">
        <v>699</v>
      </c>
      <c r="G102" s="454" t="s">
        <v>700</v>
      </c>
      <c r="H102" s="454"/>
      <c r="I102" s="454"/>
      <c r="J102" s="454"/>
      <c r="K102" s="436"/>
      <c r="L102" s="438"/>
    </row>
    <row r="103" spans="1:12" ht="15.6" customHeight="1" x14ac:dyDescent="0.25">
      <c r="A103" s="453"/>
      <c r="B103" s="471"/>
      <c r="C103" s="455"/>
      <c r="D103" s="450"/>
      <c r="E103" s="448"/>
      <c r="F103" s="93" t="s">
        <v>1181</v>
      </c>
      <c r="G103" s="462" t="s">
        <v>1179</v>
      </c>
      <c r="H103" s="463"/>
      <c r="I103" s="463"/>
      <c r="J103" s="464"/>
      <c r="K103" s="436"/>
      <c r="L103" s="438"/>
    </row>
    <row r="104" spans="1:12" ht="15.6" customHeight="1" x14ac:dyDescent="0.25">
      <c r="A104" s="453"/>
      <c r="B104" s="471"/>
      <c r="C104" s="455"/>
      <c r="D104" s="450"/>
      <c r="E104" s="448"/>
      <c r="F104" s="93" t="s">
        <v>83</v>
      </c>
      <c r="G104" s="454">
        <v>67</v>
      </c>
      <c r="H104" s="454"/>
      <c r="I104" s="454"/>
      <c r="J104" s="454"/>
      <c r="K104" s="436"/>
      <c r="L104" s="438"/>
    </row>
    <row r="105" spans="1:12" ht="15.6" customHeight="1" x14ac:dyDescent="0.25">
      <c r="A105" s="453"/>
      <c r="B105" s="471"/>
      <c r="C105" s="455"/>
      <c r="D105" s="450"/>
      <c r="E105" s="448"/>
      <c r="F105" s="93" t="s">
        <v>396</v>
      </c>
      <c r="G105" s="454" t="s">
        <v>397</v>
      </c>
      <c r="H105" s="454"/>
      <c r="I105" s="454"/>
      <c r="J105" s="454"/>
      <c r="K105" s="436"/>
      <c r="L105" s="438"/>
    </row>
    <row r="106" spans="1:12" ht="15.6" customHeight="1" x14ac:dyDescent="0.25">
      <c r="A106" s="453"/>
      <c r="B106" s="471"/>
      <c r="C106" s="455"/>
      <c r="D106" s="450"/>
      <c r="E106" s="448"/>
      <c r="F106" s="93" t="s">
        <v>256</v>
      </c>
      <c r="G106" s="454" t="s">
        <v>53</v>
      </c>
      <c r="H106" s="454"/>
      <c r="I106" s="454"/>
      <c r="J106" s="454"/>
      <c r="K106" s="436"/>
      <c r="L106" s="438"/>
    </row>
    <row r="107" spans="1:12" ht="15.6" customHeight="1" x14ac:dyDescent="0.25">
      <c r="A107" s="453"/>
      <c r="B107" s="471"/>
      <c r="C107" s="455"/>
      <c r="D107" s="450"/>
      <c r="E107" s="448"/>
      <c r="F107" s="93" t="s">
        <v>379</v>
      </c>
      <c r="G107" s="454" t="s">
        <v>380</v>
      </c>
      <c r="H107" s="454"/>
      <c r="I107" s="454"/>
      <c r="J107" s="454"/>
      <c r="K107" s="436"/>
      <c r="L107" s="438"/>
    </row>
    <row r="108" spans="1:12" ht="15.6" customHeight="1" x14ac:dyDescent="0.25">
      <c r="A108" s="453"/>
      <c r="B108" s="471"/>
      <c r="C108" s="455"/>
      <c r="D108" s="450"/>
      <c r="E108" s="448"/>
      <c r="F108" s="93" t="s">
        <v>701</v>
      </c>
      <c r="G108" s="454">
        <v>100000</v>
      </c>
      <c r="H108" s="454"/>
      <c r="I108" s="454"/>
      <c r="J108" s="454"/>
      <c r="K108" s="436"/>
      <c r="L108" s="438"/>
    </row>
    <row r="109" spans="1:12" ht="15.6" customHeight="1" x14ac:dyDescent="0.25">
      <c r="A109" s="453"/>
      <c r="B109" s="471"/>
      <c r="C109" s="455"/>
      <c r="D109" s="450"/>
      <c r="E109" s="448"/>
      <c r="F109" s="93" t="s">
        <v>257</v>
      </c>
      <c r="G109" s="454" t="s">
        <v>556</v>
      </c>
      <c r="H109" s="454"/>
      <c r="I109" s="454"/>
      <c r="J109" s="454"/>
      <c r="K109" s="436"/>
      <c r="L109" s="438"/>
    </row>
    <row r="110" spans="1:12" ht="15.6" customHeight="1" x14ac:dyDescent="0.25">
      <c r="A110" s="453"/>
      <c r="B110" s="471"/>
      <c r="C110" s="455"/>
      <c r="D110" s="450"/>
      <c r="E110" s="448"/>
      <c r="F110" s="93" t="s">
        <v>376</v>
      </c>
      <c r="G110" s="454" t="s">
        <v>557</v>
      </c>
      <c r="H110" s="454"/>
      <c r="I110" s="454"/>
      <c r="J110" s="454"/>
      <c r="K110" s="436"/>
      <c r="L110" s="438"/>
    </row>
    <row r="111" spans="1:12" ht="15.6" customHeight="1" x14ac:dyDescent="0.25">
      <c r="A111" s="453"/>
      <c r="B111" s="471"/>
      <c r="C111" s="455"/>
      <c r="D111" s="450"/>
      <c r="E111" s="448"/>
      <c r="F111" s="93" t="s">
        <v>702</v>
      </c>
      <c r="G111" s="454" t="s">
        <v>703</v>
      </c>
      <c r="H111" s="454"/>
      <c r="I111" s="454"/>
      <c r="J111" s="454"/>
      <c r="K111" s="437"/>
      <c r="L111" s="439"/>
    </row>
    <row r="112" spans="1:12" ht="15.6" customHeight="1" x14ac:dyDescent="0.25">
      <c r="A112" s="453"/>
      <c r="B112" s="471"/>
      <c r="C112" s="455"/>
      <c r="D112" s="450"/>
      <c r="E112" s="448"/>
      <c r="F112" s="93" t="s">
        <v>381</v>
      </c>
      <c r="G112" s="454" t="s">
        <v>382</v>
      </c>
      <c r="H112" s="454"/>
      <c r="I112" s="454"/>
      <c r="J112" s="454"/>
      <c r="K112" s="440">
        <v>5</v>
      </c>
      <c r="L112" s="444">
        <v>7411</v>
      </c>
    </row>
    <row r="113" spans="1:12" ht="15.6" customHeight="1" x14ac:dyDescent="0.25">
      <c r="A113" s="453"/>
      <c r="B113" s="471"/>
      <c r="C113" s="455"/>
      <c r="D113" s="450"/>
      <c r="E113" s="448"/>
      <c r="F113" s="94" t="s">
        <v>358</v>
      </c>
      <c r="G113" s="454" t="s">
        <v>900</v>
      </c>
      <c r="H113" s="454"/>
      <c r="I113" s="454"/>
      <c r="J113" s="454"/>
      <c r="K113" s="441"/>
      <c r="L113" s="444"/>
    </row>
    <row r="114" spans="1:12" ht="15.6" customHeight="1" x14ac:dyDescent="0.25">
      <c r="A114" s="453"/>
      <c r="B114" s="471"/>
      <c r="C114" s="455"/>
      <c r="D114" s="450"/>
      <c r="E114" s="448"/>
      <c r="F114" s="93" t="s">
        <v>383</v>
      </c>
      <c r="G114" s="454" t="s">
        <v>384</v>
      </c>
      <c r="H114" s="454"/>
      <c r="I114" s="454"/>
      <c r="J114" s="454"/>
      <c r="K114" s="441"/>
      <c r="L114" s="444"/>
    </row>
    <row r="115" spans="1:12" ht="15.6" customHeight="1" x14ac:dyDescent="0.25">
      <c r="A115" s="453"/>
      <c r="B115" s="471"/>
      <c r="C115" s="455"/>
      <c r="D115" s="450"/>
      <c r="E115" s="448"/>
      <c r="F115" s="93" t="s">
        <v>385</v>
      </c>
      <c r="G115" s="454" t="s">
        <v>386</v>
      </c>
      <c r="H115" s="454"/>
      <c r="I115" s="454"/>
      <c r="J115" s="454"/>
      <c r="K115" s="441"/>
      <c r="L115" s="444"/>
    </row>
    <row r="116" spans="1:12" ht="15.6" customHeight="1" x14ac:dyDescent="0.25">
      <c r="A116" s="453"/>
      <c r="B116" s="471"/>
      <c r="C116" s="455"/>
      <c r="D116" s="450"/>
      <c r="E116" s="448"/>
      <c r="F116" s="93" t="s">
        <v>389</v>
      </c>
      <c r="G116" s="454" t="s">
        <v>390</v>
      </c>
      <c r="H116" s="454"/>
      <c r="I116" s="454"/>
      <c r="J116" s="454"/>
      <c r="K116" s="441"/>
      <c r="L116" s="444"/>
    </row>
    <row r="117" spans="1:12" ht="15" customHeight="1" x14ac:dyDescent="0.25">
      <c r="A117" s="453"/>
      <c r="B117" s="471"/>
      <c r="C117" s="455"/>
      <c r="D117" s="450"/>
      <c r="E117" s="448"/>
      <c r="F117" s="93" t="s">
        <v>704</v>
      </c>
      <c r="G117" s="454" t="s">
        <v>705</v>
      </c>
      <c r="H117" s="454"/>
      <c r="I117" s="454"/>
      <c r="J117" s="454"/>
      <c r="K117" s="441"/>
      <c r="L117" s="444"/>
    </row>
    <row r="118" spans="1:12" ht="15.6" customHeight="1" x14ac:dyDescent="0.25">
      <c r="A118" s="453"/>
      <c r="B118" s="471"/>
      <c r="C118" s="455"/>
      <c r="D118" s="450"/>
      <c r="E118" s="448"/>
      <c r="F118" s="93" t="s">
        <v>706</v>
      </c>
      <c r="G118" s="461" t="s">
        <v>390</v>
      </c>
      <c r="H118" s="461"/>
      <c r="I118" s="461"/>
      <c r="J118" s="461"/>
      <c r="K118" s="441"/>
      <c r="L118" s="444"/>
    </row>
    <row r="119" spans="1:12" ht="15.6" customHeight="1" x14ac:dyDescent="0.25">
      <c r="A119" s="453"/>
      <c r="B119" s="471"/>
      <c r="C119" s="455"/>
      <c r="D119" s="450"/>
      <c r="E119" s="448"/>
      <c r="F119" s="93" t="s">
        <v>1271</v>
      </c>
      <c r="G119" s="461" t="s">
        <v>390</v>
      </c>
      <c r="H119" s="461"/>
      <c r="I119" s="461"/>
      <c r="J119" s="461"/>
      <c r="K119" s="441"/>
      <c r="L119" s="444"/>
    </row>
    <row r="120" spans="1:12" ht="15.6" customHeight="1" x14ac:dyDescent="0.25">
      <c r="A120" s="453"/>
      <c r="B120" s="471"/>
      <c r="C120" s="455"/>
      <c r="D120" s="450"/>
      <c r="E120" s="448"/>
      <c r="F120" s="93" t="s">
        <v>707</v>
      </c>
      <c r="G120" s="461" t="s">
        <v>1270</v>
      </c>
      <c r="H120" s="461"/>
      <c r="I120" s="461"/>
      <c r="J120" s="461"/>
      <c r="K120" s="441"/>
      <c r="L120" s="444"/>
    </row>
    <row r="121" spans="1:12" ht="15.6" customHeight="1" x14ac:dyDescent="0.25">
      <c r="A121" s="453"/>
      <c r="B121" s="471"/>
      <c r="C121" s="455"/>
      <c r="D121" s="450"/>
      <c r="E121" s="448"/>
      <c r="F121" s="93" t="s">
        <v>708</v>
      </c>
      <c r="G121" s="454" t="s">
        <v>390</v>
      </c>
      <c r="H121" s="454"/>
      <c r="I121" s="454"/>
      <c r="J121" s="454"/>
      <c r="K121" s="441"/>
      <c r="L121" s="444"/>
    </row>
    <row r="122" spans="1:12" ht="15.6" customHeight="1" x14ac:dyDescent="0.25">
      <c r="A122" s="453"/>
      <c r="B122" s="471"/>
      <c r="C122" s="455"/>
      <c r="D122" s="450"/>
      <c r="E122" s="448"/>
      <c r="F122" s="93" t="s">
        <v>377</v>
      </c>
      <c r="G122" s="454" t="s">
        <v>387</v>
      </c>
      <c r="H122" s="454"/>
      <c r="I122" s="454"/>
      <c r="J122" s="454"/>
      <c r="K122" s="441"/>
      <c r="L122" s="444"/>
    </row>
    <row r="123" spans="1:12" ht="15.6" customHeight="1" x14ac:dyDescent="0.25">
      <c r="A123" s="453"/>
      <c r="B123" s="471"/>
      <c r="C123" s="455"/>
      <c r="D123" s="450"/>
      <c r="E123" s="448"/>
      <c r="F123" s="93" t="s">
        <v>388</v>
      </c>
      <c r="G123" s="454" t="s">
        <v>393</v>
      </c>
      <c r="H123" s="454"/>
      <c r="I123" s="454"/>
      <c r="J123" s="454"/>
      <c r="K123" s="441"/>
      <c r="L123" s="444"/>
    </row>
    <row r="124" spans="1:12" ht="15.6" customHeight="1" x14ac:dyDescent="0.25">
      <c r="A124" s="453"/>
      <c r="B124" s="471"/>
      <c r="C124" s="455"/>
      <c r="D124" s="450"/>
      <c r="E124" s="448"/>
      <c r="F124" s="93" t="s">
        <v>562</v>
      </c>
      <c r="G124" s="454" t="s">
        <v>1019</v>
      </c>
      <c r="H124" s="454"/>
      <c r="I124" s="454"/>
      <c r="J124" s="454"/>
      <c r="K124" s="441"/>
      <c r="L124" s="444"/>
    </row>
    <row r="125" spans="1:12" ht="15.6" customHeight="1" x14ac:dyDescent="0.25">
      <c r="A125" s="453"/>
      <c r="B125" s="471"/>
      <c r="C125" s="455"/>
      <c r="D125" s="450"/>
      <c r="E125" s="448"/>
      <c r="F125" s="93" t="s">
        <v>570</v>
      </c>
      <c r="G125" s="454" t="s">
        <v>613</v>
      </c>
      <c r="H125" s="454"/>
      <c r="I125" s="454"/>
      <c r="J125" s="454"/>
      <c r="K125" s="441"/>
      <c r="L125" s="444"/>
    </row>
    <row r="126" spans="1:12" ht="15.6" customHeight="1" x14ac:dyDescent="0.25">
      <c r="A126" s="453"/>
      <c r="B126" s="471"/>
      <c r="C126" s="455"/>
      <c r="D126" s="450"/>
      <c r="E126" s="448"/>
      <c r="F126" s="95" t="s">
        <v>84</v>
      </c>
      <c r="G126" s="465">
        <v>1.6</v>
      </c>
      <c r="H126" s="465"/>
      <c r="I126" s="465"/>
      <c r="J126" s="465"/>
      <c r="K126" s="441"/>
      <c r="L126" s="444"/>
    </row>
    <row r="127" spans="1:12" ht="15.6" customHeight="1" thickBot="1" x14ac:dyDescent="0.3">
      <c r="A127" s="453"/>
      <c r="B127" s="472"/>
      <c r="C127" s="455"/>
      <c r="D127" s="450"/>
      <c r="E127" s="448"/>
      <c r="F127" s="96" t="s">
        <v>1016</v>
      </c>
      <c r="G127" s="454">
        <v>5</v>
      </c>
      <c r="H127" s="454"/>
      <c r="I127" s="454"/>
      <c r="J127" s="454"/>
      <c r="K127" s="441"/>
      <c r="L127" s="445"/>
    </row>
    <row r="128" spans="1:12" ht="15.6" customHeight="1" x14ac:dyDescent="0.25">
      <c r="A128" s="452">
        <v>5</v>
      </c>
      <c r="B128" s="470"/>
      <c r="C128" s="455" t="s">
        <v>436</v>
      </c>
      <c r="D128" s="450"/>
      <c r="E128" s="448"/>
      <c r="F128" s="93" t="s">
        <v>81</v>
      </c>
      <c r="G128" s="454" t="s">
        <v>6</v>
      </c>
      <c r="H128" s="454"/>
      <c r="I128" s="454"/>
      <c r="J128" s="454"/>
      <c r="K128" s="447">
        <v>3</v>
      </c>
      <c r="L128" s="446">
        <v>7177</v>
      </c>
    </row>
    <row r="129" spans="1:12" ht="15.6" customHeight="1" x14ac:dyDescent="0.25">
      <c r="A129" s="453"/>
      <c r="B129" s="471"/>
      <c r="C129" s="455"/>
      <c r="D129" s="450"/>
      <c r="E129" s="448"/>
      <c r="F129" s="93" t="s">
        <v>80</v>
      </c>
      <c r="G129" s="458">
        <v>57</v>
      </c>
      <c r="H129" s="458"/>
      <c r="I129" s="458"/>
      <c r="J129" s="458"/>
      <c r="K129" s="436"/>
      <c r="L129" s="438"/>
    </row>
    <row r="130" spans="1:12" ht="15.6" customHeight="1" x14ac:dyDescent="0.25">
      <c r="A130" s="453"/>
      <c r="B130" s="471"/>
      <c r="C130" s="455"/>
      <c r="D130" s="450"/>
      <c r="E130" s="448"/>
      <c r="F130" s="93" t="s">
        <v>8</v>
      </c>
      <c r="G130" s="99">
        <v>3000</v>
      </c>
      <c r="H130" s="100">
        <v>4000</v>
      </c>
      <c r="I130" s="311">
        <v>5000</v>
      </c>
      <c r="J130" s="102">
        <v>6000</v>
      </c>
      <c r="K130" s="436"/>
      <c r="L130" s="438"/>
    </row>
    <row r="131" spans="1:12" ht="15.6" customHeight="1" x14ac:dyDescent="0.25">
      <c r="A131" s="453"/>
      <c r="B131" s="471"/>
      <c r="C131" s="455"/>
      <c r="D131" s="450"/>
      <c r="E131" s="448"/>
      <c r="F131" s="93" t="s">
        <v>817</v>
      </c>
      <c r="G131" s="99">
        <f>G129*114</f>
        <v>6498</v>
      </c>
      <c r="H131" s="100">
        <f>G129*128</f>
        <v>7296</v>
      </c>
      <c r="I131" s="311">
        <f>G129*143</f>
        <v>8151</v>
      </c>
      <c r="J131" s="102">
        <f>G129*148</f>
        <v>8436</v>
      </c>
      <c r="K131" s="436"/>
      <c r="L131" s="438"/>
    </row>
    <row r="132" spans="1:12" ht="15.6" customHeight="1" x14ac:dyDescent="0.25">
      <c r="A132" s="453"/>
      <c r="B132" s="471"/>
      <c r="C132" s="455"/>
      <c r="D132" s="450"/>
      <c r="E132" s="448"/>
      <c r="F132" s="93" t="s">
        <v>1269</v>
      </c>
      <c r="G132" s="451">
        <v>0.98</v>
      </c>
      <c r="H132" s="451"/>
      <c r="I132" s="451"/>
      <c r="J132" s="451"/>
      <c r="K132" s="436"/>
      <c r="L132" s="438"/>
    </row>
    <row r="133" spans="1:12" ht="15.6" customHeight="1" x14ac:dyDescent="0.25">
      <c r="A133" s="453"/>
      <c r="B133" s="471"/>
      <c r="C133" s="455"/>
      <c r="D133" s="450"/>
      <c r="E133" s="448"/>
      <c r="F133" s="93" t="s">
        <v>699</v>
      </c>
      <c r="G133" s="454" t="s">
        <v>700</v>
      </c>
      <c r="H133" s="454"/>
      <c r="I133" s="454"/>
      <c r="J133" s="454"/>
      <c r="K133" s="436"/>
      <c r="L133" s="438"/>
    </row>
    <row r="134" spans="1:12" ht="15.6" customHeight="1" x14ac:dyDescent="0.25">
      <c r="A134" s="453"/>
      <c r="B134" s="471"/>
      <c r="C134" s="455"/>
      <c r="D134" s="450"/>
      <c r="E134" s="448"/>
      <c r="F134" s="93" t="s">
        <v>1181</v>
      </c>
      <c r="G134" s="462" t="s">
        <v>1179</v>
      </c>
      <c r="H134" s="463"/>
      <c r="I134" s="463"/>
      <c r="J134" s="464"/>
      <c r="K134" s="436"/>
      <c r="L134" s="438"/>
    </row>
    <row r="135" spans="1:12" ht="15.6" customHeight="1" x14ac:dyDescent="0.25">
      <c r="A135" s="453"/>
      <c r="B135" s="471"/>
      <c r="C135" s="455"/>
      <c r="D135" s="450"/>
      <c r="E135" s="448"/>
      <c r="F135" s="93" t="s">
        <v>83</v>
      </c>
      <c r="G135" s="454">
        <v>67</v>
      </c>
      <c r="H135" s="454"/>
      <c r="I135" s="454"/>
      <c r="J135" s="454"/>
      <c r="K135" s="436"/>
      <c r="L135" s="438"/>
    </row>
    <row r="136" spans="1:12" ht="15.6" customHeight="1" x14ac:dyDescent="0.25">
      <c r="A136" s="453"/>
      <c r="B136" s="471"/>
      <c r="C136" s="455"/>
      <c r="D136" s="450"/>
      <c r="E136" s="448"/>
      <c r="F136" s="93" t="s">
        <v>396</v>
      </c>
      <c r="G136" s="454" t="s">
        <v>397</v>
      </c>
      <c r="H136" s="454"/>
      <c r="I136" s="454"/>
      <c r="J136" s="454"/>
      <c r="K136" s="436"/>
      <c r="L136" s="438"/>
    </row>
    <row r="137" spans="1:12" ht="15.6" customHeight="1" x14ac:dyDescent="0.25">
      <c r="A137" s="453"/>
      <c r="B137" s="471"/>
      <c r="C137" s="455"/>
      <c r="D137" s="450"/>
      <c r="E137" s="448"/>
      <c r="F137" s="93" t="s">
        <v>256</v>
      </c>
      <c r="G137" s="454" t="s">
        <v>917</v>
      </c>
      <c r="H137" s="454"/>
      <c r="I137" s="454"/>
      <c r="J137" s="454"/>
      <c r="K137" s="436"/>
      <c r="L137" s="438"/>
    </row>
    <row r="138" spans="1:12" ht="15.6" customHeight="1" x14ac:dyDescent="0.25">
      <c r="A138" s="453"/>
      <c r="B138" s="471"/>
      <c r="C138" s="455"/>
      <c r="D138" s="450"/>
      <c r="E138" s="448"/>
      <c r="F138" s="93" t="s">
        <v>379</v>
      </c>
      <c r="G138" s="454" t="s">
        <v>380</v>
      </c>
      <c r="H138" s="454"/>
      <c r="I138" s="454"/>
      <c r="J138" s="454"/>
      <c r="K138" s="436"/>
      <c r="L138" s="438"/>
    </row>
    <row r="139" spans="1:12" ht="15.6" customHeight="1" x14ac:dyDescent="0.25">
      <c r="A139" s="453"/>
      <c r="B139" s="471"/>
      <c r="C139" s="455"/>
      <c r="D139" s="450"/>
      <c r="E139" s="448"/>
      <c r="F139" s="93" t="s">
        <v>701</v>
      </c>
      <c r="G139" s="454">
        <v>100000</v>
      </c>
      <c r="H139" s="454"/>
      <c r="I139" s="454"/>
      <c r="J139" s="454"/>
      <c r="K139" s="436"/>
      <c r="L139" s="438"/>
    </row>
    <row r="140" spans="1:12" ht="15.6" customHeight="1" x14ac:dyDescent="0.25">
      <c r="A140" s="453"/>
      <c r="B140" s="471"/>
      <c r="C140" s="455"/>
      <c r="D140" s="450"/>
      <c r="E140" s="448"/>
      <c r="F140" s="93" t="s">
        <v>257</v>
      </c>
      <c r="G140" s="454" t="s">
        <v>556</v>
      </c>
      <c r="H140" s="454"/>
      <c r="I140" s="454"/>
      <c r="J140" s="454"/>
      <c r="K140" s="436"/>
      <c r="L140" s="438"/>
    </row>
    <row r="141" spans="1:12" ht="15.6" customHeight="1" x14ac:dyDescent="0.25">
      <c r="A141" s="453"/>
      <c r="B141" s="471"/>
      <c r="C141" s="455"/>
      <c r="D141" s="450"/>
      <c r="E141" s="448"/>
      <c r="F141" s="93" t="s">
        <v>376</v>
      </c>
      <c r="G141" s="454" t="s">
        <v>557</v>
      </c>
      <c r="H141" s="454"/>
      <c r="I141" s="454"/>
      <c r="J141" s="454"/>
      <c r="K141" s="436"/>
      <c r="L141" s="438"/>
    </row>
    <row r="142" spans="1:12" ht="15.6" customHeight="1" x14ac:dyDescent="0.25">
      <c r="A142" s="453"/>
      <c r="B142" s="471"/>
      <c r="C142" s="455"/>
      <c r="D142" s="450"/>
      <c r="E142" s="448"/>
      <c r="F142" s="93" t="s">
        <v>702</v>
      </c>
      <c r="G142" s="454" t="s">
        <v>703</v>
      </c>
      <c r="H142" s="454"/>
      <c r="I142" s="454"/>
      <c r="J142" s="454"/>
      <c r="K142" s="437"/>
      <c r="L142" s="439"/>
    </row>
    <row r="143" spans="1:12" ht="15.6" customHeight="1" x14ac:dyDescent="0.25">
      <c r="A143" s="453"/>
      <c r="B143" s="471"/>
      <c r="C143" s="455"/>
      <c r="D143" s="450"/>
      <c r="E143" s="448"/>
      <c r="F143" s="93" t="s">
        <v>381</v>
      </c>
      <c r="G143" s="454" t="s">
        <v>382</v>
      </c>
      <c r="H143" s="454"/>
      <c r="I143" s="454"/>
      <c r="J143" s="454"/>
      <c r="K143" s="440">
        <v>5</v>
      </c>
      <c r="L143" s="443">
        <v>7679</v>
      </c>
    </row>
    <row r="144" spans="1:12" ht="15.6" customHeight="1" x14ac:dyDescent="0.25">
      <c r="A144" s="453"/>
      <c r="B144" s="471"/>
      <c r="C144" s="455"/>
      <c r="D144" s="450"/>
      <c r="E144" s="448"/>
      <c r="F144" s="94" t="s">
        <v>358</v>
      </c>
      <c r="G144" s="454" t="s">
        <v>900</v>
      </c>
      <c r="H144" s="454"/>
      <c r="I144" s="454"/>
      <c r="J144" s="454"/>
      <c r="K144" s="441"/>
      <c r="L144" s="444"/>
    </row>
    <row r="145" spans="1:12" ht="15.6" customHeight="1" x14ac:dyDescent="0.25">
      <c r="A145" s="453"/>
      <c r="B145" s="471"/>
      <c r="C145" s="455"/>
      <c r="D145" s="450"/>
      <c r="E145" s="448"/>
      <c r="F145" s="93" t="s">
        <v>383</v>
      </c>
      <c r="G145" s="454" t="s">
        <v>384</v>
      </c>
      <c r="H145" s="454"/>
      <c r="I145" s="454"/>
      <c r="J145" s="454"/>
      <c r="K145" s="441"/>
      <c r="L145" s="444"/>
    </row>
    <row r="146" spans="1:12" ht="15.6" customHeight="1" x14ac:dyDescent="0.25">
      <c r="A146" s="453"/>
      <c r="B146" s="471"/>
      <c r="C146" s="455"/>
      <c r="D146" s="450"/>
      <c r="E146" s="448"/>
      <c r="F146" s="93" t="s">
        <v>385</v>
      </c>
      <c r="G146" s="454" t="s">
        <v>386</v>
      </c>
      <c r="H146" s="454"/>
      <c r="I146" s="454"/>
      <c r="J146" s="454"/>
      <c r="K146" s="441"/>
      <c r="L146" s="444"/>
    </row>
    <row r="147" spans="1:12" ht="15.6" customHeight="1" x14ac:dyDescent="0.25">
      <c r="A147" s="453"/>
      <c r="B147" s="471"/>
      <c r="C147" s="455"/>
      <c r="D147" s="450"/>
      <c r="E147" s="448"/>
      <c r="F147" s="93" t="s">
        <v>389</v>
      </c>
      <c r="G147" s="454" t="s">
        <v>390</v>
      </c>
      <c r="H147" s="454"/>
      <c r="I147" s="454"/>
      <c r="J147" s="454"/>
      <c r="K147" s="441"/>
      <c r="L147" s="444"/>
    </row>
    <row r="148" spans="1:12" ht="15" customHeight="1" x14ac:dyDescent="0.25">
      <c r="A148" s="453"/>
      <c r="B148" s="471"/>
      <c r="C148" s="455"/>
      <c r="D148" s="450"/>
      <c r="E148" s="448"/>
      <c r="F148" s="93" t="s">
        <v>704</v>
      </c>
      <c r="G148" s="454" t="s">
        <v>705</v>
      </c>
      <c r="H148" s="454"/>
      <c r="I148" s="454"/>
      <c r="J148" s="454"/>
      <c r="K148" s="441"/>
      <c r="L148" s="444"/>
    </row>
    <row r="149" spans="1:12" ht="15.6" customHeight="1" x14ac:dyDescent="0.25">
      <c r="A149" s="453"/>
      <c r="B149" s="471"/>
      <c r="C149" s="455"/>
      <c r="D149" s="450"/>
      <c r="E149" s="448"/>
      <c r="F149" s="93" t="s">
        <v>706</v>
      </c>
      <c r="G149" s="461" t="s">
        <v>390</v>
      </c>
      <c r="H149" s="461"/>
      <c r="I149" s="461"/>
      <c r="J149" s="461"/>
      <c r="K149" s="441"/>
      <c r="L149" s="444"/>
    </row>
    <row r="150" spans="1:12" ht="15.6" customHeight="1" x14ac:dyDescent="0.25">
      <c r="A150" s="453"/>
      <c r="B150" s="471"/>
      <c r="C150" s="455"/>
      <c r="D150" s="450"/>
      <c r="E150" s="448"/>
      <c r="F150" s="93" t="s">
        <v>1271</v>
      </c>
      <c r="G150" s="461" t="s">
        <v>390</v>
      </c>
      <c r="H150" s="461"/>
      <c r="I150" s="461"/>
      <c r="J150" s="461"/>
      <c r="K150" s="441"/>
      <c r="L150" s="444"/>
    </row>
    <row r="151" spans="1:12" ht="15.6" customHeight="1" x14ac:dyDescent="0.25">
      <c r="A151" s="453"/>
      <c r="B151" s="471"/>
      <c r="C151" s="455"/>
      <c r="D151" s="450"/>
      <c r="E151" s="448"/>
      <c r="F151" s="93" t="s">
        <v>707</v>
      </c>
      <c r="G151" s="461" t="s">
        <v>1270</v>
      </c>
      <c r="H151" s="461"/>
      <c r="I151" s="461"/>
      <c r="J151" s="461"/>
      <c r="K151" s="441"/>
      <c r="L151" s="444"/>
    </row>
    <row r="152" spans="1:12" ht="15.6" customHeight="1" x14ac:dyDescent="0.25">
      <c r="A152" s="453"/>
      <c r="B152" s="471"/>
      <c r="C152" s="455"/>
      <c r="D152" s="450"/>
      <c r="E152" s="448"/>
      <c r="F152" s="93" t="s">
        <v>708</v>
      </c>
      <c r="G152" s="454" t="s">
        <v>390</v>
      </c>
      <c r="H152" s="454"/>
      <c r="I152" s="454"/>
      <c r="J152" s="454"/>
      <c r="K152" s="441"/>
      <c r="L152" s="444"/>
    </row>
    <row r="153" spans="1:12" ht="15.6" customHeight="1" x14ac:dyDescent="0.25">
      <c r="A153" s="453"/>
      <c r="B153" s="471"/>
      <c r="C153" s="455"/>
      <c r="D153" s="450"/>
      <c r="E153" s="448"/>
      <c r="F153" s="93" t="s">
        <v>377</v>
      </c>
      <c r="G153" s="454" t="s">
        <v>387</v>
      </c>
      <c r="H153" s="454"/>
      <c r="I153" s="454"/>
      <c r="J153" s="454"/>
      <c r="K153" s="441"/>
      <c r="L153" s="444"/>
    </row>
    <row r="154" spans="1:12" ht="15.6" customHeight="1" x14ac:dyDescent="0.25">
      <c r="A154" s="453"/>
      <c r="B154" s="471"/>
      <c r="C154" s="455"/>
      <c r="D154" s="450"/>
      <c r="E154" s="448"/>
      <c r="F154" s="93" t="s">
        <v>388</v>
      </c>
      <c r="G154" s="454" t="s">
        <v>393</v>
      </c>
      <c r="H154" s="454"/>
      <c r="I154" s="454"/>
      <c r="J154" s="454"/>
      <c r="K154" s="441"/>
      <c r="L154" s="444"/>
    </row>
    <row r="155" spans="1:12" ht="15.6" customHeight="1" x14ac:dyDescent="0.25">
      <c r="A155" s="453"/>
      <c r="B155" s="471"/>
      <c r="C155" s="455"/>
      <c r="D155" s="450"/>
      <c r="E155" s="448"/>
      <c r="F155" s="93" t="s">
        <v>562</v>
      </c>
      <c r="G155" s="454" t="s">
        <v>1019</v>
      </c>
      <c r="H155" s="454"/>
      <c r="I155" s="454"/>
      <c r="J155" s="454"/>
      <c r="K155" s="441"/>
      <c r="L155" s="444"/>
    </row>
    <row r="156" spans="1:12" ht="15.6" customHeight="1" x14ac:dyDescent="0.25">
      <c r="A156" s="453"/>
      <c r="B156" s="471"/>
      <c r="C156" s="455"/>
      <c r="D156" s="450"/>
      <c r="E156" s="448"/>
      <c r="F156" s="93" t="s">
        <v>570</v>
      </c>
      <c r="G156" s="454" t="s">
        <v>613</v>
      </c>
      <c r="H156" s="454"/>
      <c r="I156" s="454"/>
      <c r="J156" s="454"/>
      <c r="K156" s="441"/>
      <c r="L156" s="444"/>
    </row>
    <row r="157" spans="1:12" ht="15.6" customHeight="1" x14ac:dyDescent="0.25">
      <c r="A157" s="453"/>
      <c r="B157" s="471"/>
      <c r="C157" s="455"/>
      <c r="D157" s="450"/>
      <c r="E157" s="448"/>
      <c r="F157" s="95" t="s">
        <v>84</v>
      </c>
      <c r="G157" s="465">
        <v>1.8</v>
      </c>
      <c r="H157" s="465"/>
      <c r="I157" s="465"/>
      <c r="J157" s="465"/>
      <c r="K157" s="441"/>
      <c r="L157" s="444"/>
    </row>
    <row r="158" spans="1:12" ht="15.6" customHeight="1" thickBot="1" x14ac:dyDescent="0.3">
      <c r="A158" s="453"/>
      <c r="B158" s="472"/>
      <c r="C158" s="455"/>
      <c r="D158" s="450"/>
      <c r="E158" s="448"/>
      <c r="F158" s="96" t="s">
        <v>1016</v>
      </c>
      <c r="G158" s="454">
        <v>5</v>
      </c>
      <c r="H158" s="454"/>
      <c r="I158" s="454"/>
      <c r="J158" s="454"/>
      <c r="K158" s="442"/>
      <c r="L158" s="445"/>
    </row>
    <row r="159" spans="1:12" ht="15.6" customHeight="1" x14ac:dyDescent="0.25">
      <c r="A159" s="452">
        <v>6</v>
      </c>
      <c r="B159" s="470"/>
      <c r="C159" s="455" t="s">
        <v>437</v>
      </c>
      <c r="D159" s="450"/>
      <c r="E159" s="448"/>
      <c r="F159" s="93" t="s">
        <v>81</v>
      </c>
      <c r="G159" s="454" t="s">
        <v>6</v>
      </c>
      <c r="H159" s="454"/>
      <c r="I159" s="454"/>
      <c r="J159" s="454"/>
      <c r="K159" s="447">
        <v>3</v>
      </c>
      <c r="L159" s="446">
        <v>9043</v>
      </c>
    </row>
    <row r="160" spans="1:12" ht="15.6" customHeight="1" x14ac:dyDescent="0.25">
      <c r="A160" s="453"/>
      <c r="B160" s="471"/>
      <c r="C160" s="455"/>
      <c r="D160" s="450"/>
      <c r="E160" s="448"/>
      <c r="F160" s="93" t="s">
        <v>80</v>
      </c>
      <c r="G160" s="458">
        <v>70</v>
      </c>
      <c r="H160" s="458"/>
      <c r="I160" s="458"/>
      <c r="J160" s="458"/>
      <c r="K160" s="436"/>
      <c r="L160" s="438"/>
    </row>
    <row r="161" spans="1:12" ht="15.6" customHeight="1" x14ac:dyDescent="0.25">
      <c r="A161" s="453"/>
      <c r="B161" s="471"/>
      <c r="C161" s="455"/>
      <c r="D161" s="450"/>
      <c r="E161" s="448"/>
      <c r="F161" s="93" t="s">
        <v>8</v>
      </c>
      <c r="G161" s="99">
        <v>3000</v>
      </c>
      <c r="H161" s="100">
        <v>4000</v>
      </c>
      <c r="I161" s="311">
        <v>5000</v>
      </c>
      <c r="J161" s="102">
        <v>6000</v>
      </c>
      <c r="K161" s="436"/>
      <c r="L161" s="438"/>
    </row>
    <row r="162" spans="1:12" ht="15.6" customHeight="1" x14ac:dyDescent="0.25">
      <c r="A162" s="453"/>
      <c r="B162" s="471"/>
      <c r="C162" s="455"/>
      <c r="D162" s="450"/>
      <c r="E162" s="448"/>
      <c r="F162" s="93" t="s">
        <v>817</v>
      </c>
      <c r="G162" s="99">
        <f>G160*114</f>
        <v>7980</v>
      </c>
      <c r="H162" s="100">
        <f>G160*128</f>
        <v>8960</v>
      </c>
      <c r="I162" s="311">
        <f>G160*143</f>
        <v>10010</v>
      </c>
      <c r="J162" s="102">
        <f>G160*148</f>
        <v>10360</v>
      </c>
      <c r="K162" s="436"/>
      <c r="L162" s="438"/>
    </row>
    <row r="163" spans="1:12" ht="15.6" customHeight="1" x14ac:dyDescent="0.25">
      <c r="A163" s="453"/>
      <c r="B163" s="471"/>
      <c r="C163" s="455"/>
      <c r="D163" s="450"/>
      <c r="E163" s="448"/>
      <c r="F163" s="93" t="s">
        <v>1269</v>
      </c>
      <c r="G163" s="451">
        <v>0.98</v>
      </c>
      <c r="H163" s="451"/>
      <c r="I163" s="451"/>
      <c r="J163" s="451"/>
      <c r="K163" s="436"/>
      <c r="L163" s="438"/>
    </row>
    <row r="164" spans="1:12" ht="15.6" customHeight="1" x14ac:dyDescent="0.25">
      <c r="A164" s="453"/>
      <c r="B164" s="471"/>
      <c r="C164" s="455"/>
      <c r="D164" s="450"/>
      <c r="E164" s="448"/>
      <c r="F164" s="93" t="s">
        <v>699</v>
      </c>
      <c r="G164" s="454" t="s">
        <v>700</v>
      </c>
      <c r="H164" s="454"/>
      <c r="I164" s="454"/>
      <c r="J164" s="454"/>
      <c r="K164" s="436"/>
      <c r="L164" s="438"/>
    </row>
    <row r="165" spans="1:12" ht="15.6" customHeight="1" x14ac:dyDescent="0.25">
      <c r="A165" s="453"/>
      <c r="B165" s="471"/>
      <c r="C165" s="455"/>
      <c r="D165" s="450"/>
      <c r="E165" s="448"/>
      <c r="F165" s="93" t="s">
        <v>1181</v>
      </c>
      <c r="G165" s="462" t="s">
        <v>1179</v>
      </c>
      <c r="H165" s="463"/>
      <c r="I165" s="463"/>
      <c r="J165" s="464"/>
      <c r="K165" s="436"/>
      <c r="L165" s="438"/>
    </row>
    <row r="166" spans="1:12" ht="15.6" customHeight="1" x14ac:dyDescent="0.25">
      <c r="A166" s="453"/>
      <c r="B166" s="471"/>
      <c r="C166" s="455"/>
      <c r="D166" s="450"/>
      <c r="E166" s="448"/>
      <c r="F166" s="93" t="s">
        <v>83</v>
      </c>
      <c r="G166" s="454">
        <v>67</v>
      </c>
      <c r="H166" s="454"/>
      <c r="I166" s="454"/>
      <c r="J166" s="454"/>
      <c r="K166" s="436"/>
      <c r="L166" s="438"/>
    </row>
    <row r="167" spans="1:12" ht="15.6" customHeight="1" x14ac:dyDescent="0.25">
      <c r="A167" s="453"/>
      <c r="B167" s="471"/>
      <c r="C167" s="455"/>
      <c r="D167" s="450"/>
      <c r="E167" s="448"/>
      <c r="F167" s="93" t="s">
        <v>396</v>
      </c>
      <c r="G167" s="454" t="s">
        <v>397</v>
      </c>
      <c r="H167" s="454"/>
      <c r="I167" s="454"/>
      <c r="J167" s="454"/>
      <c r="K167" s="436"/>
      <c r="L167" s="438"/>
    </row>
    <row r="168" spans="1:12" ht="15.6" customHeight="1" x14ac:dyDescent="0.25">
      <c r="A168" s="453"/>
      <c r="B168" s="471"/>
      <c r="C168" s="455"/>
      <c r="D168" s="450"/>
      <c r="E168" s="448"/>
      <c r="F168" s="93" t="s">
        <v>256</v>
      </c>
      <c r="G168" s="454" t="s">
        <v>54</v>
      </c>
      <c r="H168" s="454"/>
      <c r="I168" s="454"/>
      <c r="J168" s="454"/>
      <c r="K168" s="436"/>
      <c r="L168" s="438"/>
    </row>
    <row r="169" spans="1:12" ht="15.6" customHeight="1" x14ac:dyDescent="0.25">
      <c r="A169" s="453"/>
      <c r="B169" s="471"/>
      <c r="C169" s="455"/>
      <c r="D169" s="450"/>
      <c r="E169" s="448"/>
      <c r="F169" s="93" t="s">
        <v>379</v>
      </c>
      <c r="G169" s="454" t="s">
        <v>380</v>
      </c>
      <c r="H169" s="454"/>
      <c r="I169" s="454"/>
      <c r="J169" s="454"/>
      <c r="K169" s="436"/>
      <c r="L169" s="438"/>
    </row>
    <row r="170" spans="1:12" ht="15.6" customHeight="1" x14ac:dyDescent="0.25">
      <c r="A170" s="453"/>
      <c r="B170" s="471"/>
      <c r="C170" s="455"/>
      <c r="D170" s="450"/>
      <c r="E170" s="448"/>
      <c r="F170" s="93" t="s">
        <v>701</v>
      </c>
      <c r="G170" s="454">
        <v>100000</v>
      </c>
      <c r="H170" s="454"/>
      <c r="I170" s="454"/>
      <c r="J170" s="454"/>
      <c r="K170" s="436"/>
      <c r="L170" s="438"/>
    </row>
    <row r="171" spans="1:12" ht="15.6" customHeight="1" x14ac:dyDescent="0.25">
      <c r="A171" s="453"/>
      <c r="B171" s="471"/>
      <c r="C171" s="455"/>
      <c r="D171" s="450"/>
      <c r="E171" s="448"/>
      <c r="F171" s="93" t="s">
        <v>257</v>
      </c>
      <c r="G171" s="454" t="s">
        <v>556</v>
      </c>
      <c r="H171" s="454"/>
      <c r="I171" s="454"/>
      <c r="J171" s="454"/>
      <c r="K171" s="436"/>
      <c r="L171" s="438"/>
    </row>
    <row r="172" spans="1:12" ht="15.6" customHeight="1" x14ac:dyDescent="0.25">
      <c r="A172" s="453"/>
      <c r="B172" s="471"/>
      <c r="C172" s="455"/>
      <c r="D172" s="450"/>
      <c r="E172" s="448"/>
      <c r="F172" s="93" t="s">
        <v>376</v>
      </c>
      <c r="G172" s="454" t="s">
        <v>557</v>
      </c>
      <c r="H172" s="454"/>
      <c r="I172" s="454"/>
      <c r="J172" s="454"/>
      <c r="K172" s="436"/>
      <c r="L172" s="438"/>
    </row>
    <row r="173" spans="1:12" ht="15.6" customHeight="1" x14ac:dyDescent="0.25">
      <c r="A173" s="453"/>
      <c r="B173" s="471"/>
      <c r="C173" s="455"/>
      <c r="D173" s="450"/>
      <c r="E173" s="448"/>
      <c r="F173" s="93" t="s">
        <v>702</v>
      </c>
      <c r="G173" s="454" t="s">
        <v>703</v>
      </c>
      <c r="H173" s="454"/>
      <c r="I173" s="454"/>
      <c r="J173" s="454"/>
      <c r="K173" s="437"/>
      <c r="L173" s="439"/>
    </row>
    <row r="174" spans="1:12" ht="15.6" customHeight="1" x14ac:dyDescent="0.25">
      <c r="A174" s="453"/>
      <c r="B174" s="471"/>
      <c r="C174" s="455"/>
      <c r="D174" s="450"/>
      <c r="E174" s="448"/>
      <c r="F174" s="93" t="s">
        <v>381</v>
      </c>
      <c r="G174" s="454" t="s">
        <v>382</v>
      </c>
      <c r="H174" s="454"/>
      <c r="I174" s="454"/>
      <c r="J174" s="454"/>
      <c r="K174" s="440">
        <v>5</v>
      </c>
      <c r="L174" s="444">
        <v>9676</v>
      </c>
    </row>
    <row r="175" spans="1:12" ht="15.6" customHeight="1" x14ac:dyDescent="0.25">
      <c r="A175" s="453"/>
      <c r="B175" s="471"/>
      <c r="C175" s="455"/>
      <c r="D175" s="450"/>
      <c r="E175" s="448"/>
      <c r="F175" s="94" t="s">
        <v>358</v>
      </c>
      <c r="G175" s="454" t="s">
        <v>900</v>
      </c>
      <c r="H175" s="454"/>
      <c r="I175" s="454"/>
      <c r="J175" s="454"/>
      <c r="K175" s="441"/>
      <c r="L175" s="444"/>
    </row>
    <row r="176" spans="1:12" ht="15.6" customHeight="1" x14ac:dyDescent="0.25">
      <c r="A176" s="453"/>
      <c r="B176" s="471"/>
      <c r="C176" s="455"/>
      <c r="D176" s="450"/>
      <c r="E176" s="448"/>
      <c r="F176" s="93" t="s">
        <v>383</v>
      </c>
      <c r="G176" s="454" t="s">
        <v>384</v>
      </c>
      <c r="H176" s="454"/>
      <c r="I176" s="454"/>
      <c r="J176" s="454"/>
      <c r="K176" s="441"/>
      <c r="L176" s="444"/>
    </row>
    <row r="177" spans="1:12" ht="15.6" customHeight="1" x14ac:dyDescent="0.25">
      <c r="A177" s="453"/>
      <c r="B177" s="471"/>
      <c r="C177" s="455"/>
      <c r="D177" s="450"/>
      <c r="E177" s="448"/>
      <c r="F177" s="93" t="s">
        <v>385</v>
      </c>
      <c r="G177" s="454" t="s">
        <v>386</v>
      </c>
      <c r="H177" s="454"/>
      <c r="I177" s="454"/>
      <c r="J177" s="454"/>
      <c r="K177" s="441"/>
      <c r="L177" s="444"/>
    </row>
    <row r="178" spans="1:12" ht="15.6" customHeight="1" x14ac:dyDescent="0.25">
      <c r="A178" s="453"/>
      <c r="B178" s="471"/>
      <c r="C178" s="455"/>
      <c r="D178" s="450"/>
      <c r="E178" s="448"/>
      <c r="F178" s="93" t="s">
        <v>389</v>
      </c>
      <c r="G178" s="454" t="s">
        <v>390</v>
      </c>
      <c r="H178" s="454"/>
      <c r="I178" s="454"/>
      <c r="J178" s="454"/>
      <c r="K178" s="441"/>
      <c r="L178" s="444"/>
    </row>
    <row r="179" spans="1:12" ht="15" customHeight="1" x14ac:dyDescent="0.25">
      <c r="A179" s="453"/>
      <c r="B179" s="471"/>
      <c r="C179" s="455"/>
      <c r="D179" s="450"/>
      <c r="E179" s="448"/>
      <c r="F179" s="93" t="s">
        <v>704</v>
      </c>
      <c r="G179" s="454" t="s">
        <v>705</v>
      </c>
      <c r="H179" s="454"/>
      <c r="I179" s="454"/>
      <c r="J179" s="454"/>
      <c r="K179" s="441"/>
      <c r="L179" s="444"/>
    </row>
    <row r="180" spans="1:12" ht="15.6" customHeight="1" x14ac:dyDescent="0.25">
      <c r="A180" s="453"/>
      <c r="B180" s="471"/>
      <c r="C180" s="455"/>
      <c r="D180" s="450"/>
      <c r="E180" s="448"/>
      <c r="F180" s="93" t="s">
        <v>706</v>
      </c>
      <c r="G180" s="461" t="s">
        <v>390</v>
      </c>
      <c r="H180" s="461"/>
      <c r="I180" s="461"/>
      <c r="J180" s="461"/>
      <c r="K180" s="441"/>
      <c r="L180" s="444"/>
    </row>
    <row r="181" spans="1:12" ht="15.6" customHeight="1" x14ac:dyDescent="0.25">
      <c r="A181" s="453"/>
      <c r="B181" s="471"/>
      <c r="C181" s="455"/>
      <c r="D181" s="450"/>
      <c r="E181" s="448"/>
      <c r="F181" s="93" t="s">
        <v>1271</v>
      </c>
      <c r="G181" s="461" t="s">
        <v>390</v>
      </c>
      <c r="H181" s="461"/>
      <c r="I181" s="461"/>
      <c r="J181" s="461"/>
      <c r="K181" s="441"/>
      <c r="L181" s="444"/>
    </row>
    <row r="182" spans="1:12" ht="15.6" customHeight="1" x14ac:dyDescent="0.25">
      <c r="A182" s="453"/>
      <c r="B182" s="471"/>
      <c r="C182" s="455"/>
      <c r="D182" s="450"/>
      <c r="E182" s="448"/>
      <c r="F182" s="93" t="s">
        <v>707</v>
      </c>
      <c r="G182" s="461" t="s">
        <v>1270</v>
      </c>
      <c r="H182" s="461"/>
      <c r="I182" s="461"/>
      <c r="J182" s="461"/>
      <c r="K182" s="441"/>
      <c r="L182" s="444"/>
    </row>
    <row r="183" spans="1:12" ht="15.6" customHeight="1" x14ac:dyDescent="0.25">
      <c r="A183" s="453"/>
      <c r="B183" s="471"/>
      <c r="C183" s="455"/>
      <c r="D183" s="450"/>
      <c r="E183" s="448"/>
      <c r="F183" s="93" t="s">
        <v>708</v>
      </c>
      <c r="G183" s="454" t="s">
        <v>390</v>
      </c>
      <c r="H183" s="454"/>
      <c r="I183" s="454"/>
      <c r="J183" s="454"/>
      <c r="K183" s="441"/>
      <c r="L183" s="444"/>
    </row>
    <row r="184" spans="1:12" ht="15.6" customHeight="1" x14ac:dyDescent="0.25">
      <c r="A184" s="453"/>
      <c r="B184" s="471"/>
      <c r="C184" s="455"/>
      <c r="D184" s="450"/>
      <c r="E184" s="448"/>
      <c r="F184" s="93" t="s">
        <v>377</v>
      </c>
      <c r="G184" s="454" t="s">
        <v>387</v>
      </c>
      <c r="H184" s="454"/>
      <c r="I184" s="454"/>
      <c r="J184" s="454"/>
      <c r="K184" s="441"/>
      <c r="L184" s="444"/>
    </row>
    <row r="185" spans="1:12" ht="15.6" customHeight="1" x14ac:dyDescent="0.25">
      <c r="A185" s="453"/>
      <c r="B185" s="471"/>
      <c r="C185" s="455"/>
      <c r="D185" s="450"/>
      <c r="E185" s="448"/>
      <c r="F185" s="93" t="s">
        <v>388</v>
      </c>
      <c r="G185" s="454" t="s">
        <v>393</v>
      </c>
      <c r="H185" s="454"/>
      <c r="I185" s="454"/>
      <c r="J185" s="454"/>
      <c r="K185" s="441"/>
      <c r="L185" s="444"/>
    </row>
    <row r="186" spans="1:12" ht="15.6" customHeight="1" x14ac:dyDescent="0.25">
      <c r="A186" s="453"/>
      <c r="B186" s="471"/>
      <c r="C186" s="455"/>
      <c r="D186" s="450"/>
      <c r="E186" s="448"/>
      <c r="F186" s="93" t="s">
        <v>562</v>
      </c>
      <c r="G186" s="454" t="s">
        <v>1019</v>
      </c>
      <c r="H186" s="454"/>
      <c r="I186" s="454"/>
      <c r="J186" s="454"/>
      <c r="K186" s="441"/>
      <c r="L186" s="444"/>
    </row>
    <row r="187" spans="1:12" ht="15.6" customHeight="1" x14ac:dyDescent="0.25">
      <c r="A187" s="453"/>
      <c r="B187" s="471"/>
      <c r="C187" s="455"/>
      <c r="D187" s="450"/>
      <c r="E187" s="448"/>
      <c r="F187" s="93" t="s">
        <v>570</v>
      </c>
      <c r="G187" s="454" t="s">
        <v>613</v>
      </c>
      <c r="H187" s="454"/>
      <c r="I187" s="454"/>
      <c r="J187" s="454"/>
      <c r="K187" s="441"/>
      <c r="L187" s="444"/>
    </row>
    <row r="188" spans="1:12" ht="15.6" customHeight="1" x14ac:dyDescent="0.25">
      <c r="A188" s="453"/>
      <c r="B188" s="471"/>
      <c r="C188" s="455"/>
      <c r="D188" s="450"/>
      <c r="E188" s="448"/>
      <c r="F188" s="95" t="s">
        <v>84</v>
      </c>
      <c r="G188" s="465">
        <v>1.8</v>
      </c>
      <c r="H188" s="465"/>
      <c r="I188" s="465"/>
      <c r="J188" s="465"/>
      <c r="K188" s="441"/>
      <c r="L188" s="444"/>
    </row>
    <row r="189" spans="1:12" ht="15.6" customHeight="1" thickBot="1" x14ac:dyDescent="0.3">
      <c r="A189" s="453"/>
      <c r="B189" s="472"/>
      <c r="C189" s="455"/>
      <c r="D189" s="450"/>
      <c r="E189" s="448"/>
      <c r="F189" s="96" t="s">
        <v>1016</v>
      </c>
      <c r="G189" s="454">
        <v>5</v>
      </c>
      <c r="H189" s="454"/>
      <c r="I189" s="454"/>
      <c r="J189" s="454"/>
      <c r="K189" s="441"/>
      <c r="L189" s="445"/>
    </row>
    <row r="190" spans="1:12" ht="15.6" customHeight="1" x14ac:dyDescent="0.25">
      <c r="A190" s="452">
        <v>7</v>
      </c>
      <c r="B190" s="470"/>
      <c r="C190" s="455" t="s">
        <v>438</v>
      </c>
      <c r="D190" s="450"/>
      <c r="E190" s="448"/>
      <c r="F190" s="93" t="s">
        <v>81</v>
      </c>
      <c r="G190" s="454" t="s">
        <v>6</v>
      </c>
      <c r="H190" s="454"/>
      <c r="I190" s="454"/>
      <c r="J190" s="454"/>
      <c r="K190" s="447">
        <v>3</v>
      </c>
      <c r="L190" s="446">
        <v>10102</v>
      </c>
    </row>
    <row r="191" spans="1:12" ht="15.6" customHeight="1" x14ac:dyDescent="0.25">
      <c r="A191" s="453"/>
      <c r="B191" s="471"/>
      <c r="C191" s="455"/>
      <c r="D191" s="450"/>
      <c r="E191" s="448"/>
      <c r="F191" s="93" t="s">
        <v>80</v>
      </c>
      <c r="G191" s="458">
        <v>89</v>
      </c>
      <c r="H191" s="458"/>
      <c r="I191" s="458"/>
      <c r="J191" s="458"/>
      <c r="K191" s="436"/>
      <c r="L191" s="438"/>
    </row>
    <row r="192" spans="1:12" ht="15.6" customHeight="1" x14ac:dyDescent="0.25">
      <c r="A192" s="453"/>
      <c r="B192" s="471"/>
      <c r="C192" s="455"/>
      <c r="D192" s="450"/>
      <c r="E192" s="448"/>
      <c r="F192" s="93" t="s">
        <v>8</v>
      </c>
      <c r="G192" s="99">
        <v>3000</v>
      </c>
      <c r="H192" s="100">
        <v>4000</v>
      </c>
      <c r="I192" s="311">
        <v>5000</v>
      </c>
      <c r="J192" s="102">
        <v>6000</v>
      </c>
      <c r="K192" s="436"/>
      <c r="L192" s="438"/>
    </row>
    <row r="193" spans="1:12" ht="15.6" customHeight="1" x14ac:dyDescent="0.25">
      <c r="A193" s="453"/>
      <c r="B193" s="471"/>
      <c r="C193" s="455"/>
      <c r="D193" s="450"/>
      <c r="E193" s="448"/>
      <c r="F193" s="93" t="s">
        <v>817</v>
      </c>
      <c r="G193" s="99">
        <f>G191*114</f>
        <v>10146</v>
      </c>
      <c r="H193" s="100">
        <f>G191*128</f>
        <v>11392</v>
      </c>
      <c r="I193" s="311">
        <f>G191*143</f>
        <v>12727</v>
      </c>
      <c r="J193" s="102">
        <f>G191*148</f>
        <v>13172</v>
      </c>
      <c r="K193" s="436"/>
      <c r="L193" s="438"/>
    </row>
    <row r="194" spans="1:12" ht="15.6" customHeight="1" x14ac:dyDescent="0.25">
      <c r="A194" s="453"/>
      <c r="B194" s="471"/>
      <c r="C194" s="455"/>
      <c r="D194" s="450"/>
      <c r="E194" s="448"/>
      <c r="F194" s="93" t="s">
        <v>1269</v>
      </c>
      <c r="G194" s="451">
        <v>0.98</v>
      </c>
      <c r="H194" s="451"/>
      <c r="I194" s="451"/>
      <c r="J194" s="451"/>
      <c r="K194" s="436"/>
      <c r="L194" s="438"/>
    </row>
    <row r="195" spans="1:12" ht="15.6" customHeight="1" x14ac:dyDescent="0.25">
      <c r="A195" s="453"/>
      <c r="B195" s="471"/>
      <c r="C195" s="455"/>
      <c r="D195" s="450"/>
      <c r="E195" s="448"/>
      <c r="F195" s="93" t="s">
        <v>699</v>
      </c>
      <c r="G195" s="454" t="s">
        <v>700</v>
      </c>
      <c r="H195" s="454"/>
      <c r="I195" s="454"/>
      <c r="J195" s="454"/>
      <c r="K195" s="436"/>
      <c r="L195" s="438"/>
    </row>
    <row r="196" spans="1:12" ht="15.6" customHeight="1" x14ac:dyDescent="0.25">
      <c r="A196" s="453"/>
      <c r="B196" s="471"/>
      <c r="C196" s="455"/>
      <c r="D196" s="450"/>
      <c r="E196" s="448"/>
      <c r="F196" s="93" t="s">
        <v>1181</v>
      </c>
      <c r="G196" s="462" t="s">
        <v>1179</v>
      </c>
      <c r="H196" s="463"/>
      <c r="I196" s="463"/>
      <c r="J196" s="464"/>
      <c r="K196" s="436"/>
      <c r="L196" s="438"/>
    </row>
    <row r="197" spans="1:12" ht="15.6" customHeight="1" x14ac:dyDescent="0.25">
      <c r="A197" s="453"/>
      <c r="B197" s="471"/>
      <c r="C197" s="455"/>
      <c r="D197" s="450"/>
      <c r="E197" s="448"/>
      <c r="F197" s="93" t="s">
        <v>83</v>
      </c>
      <c r="G197" s="454">
        <v>67</v>
      </c>
      <c r="H197" s="454"/>
      <c r="I197" s="454"/>
      <c r="J197" s="454"/>
      <c r="K197" s="436"/>
      <c r="L197" s="438"/>
    </row>
    <row r="198" spans="1:12" ht="15.6" customHeight="1" x14ac:dyDescent="0.25">
      <c r="A198" s="453"/>
      <c r="B198" s="471"/>
      <c r="C198" s="455"/>
      <c r="D198" s="450"/>
      <c r="E198" s="448"/>
      <c r="F198" s="93" t="s">
        <v>396</v>
      </c>
      <c r="G198" s="454" t="s">
        <v>397</v>
      </c>
      <c r="H198" s="454"/>
      <c r="I198" s="454"/>
      <c r="J198" s="454"/>
      <c r="K198" s="436"/>
      <c r="L198" s="438"/>
    </row>
    <row r="199" spans="1:12" ht="15.6" customHeight="1" x14ac:dyDescent="0.25">
      <c r="A199" s="453"/>
      <c r="B199" s="471"/>
      <c r="C199" s="455"/>
      <c r="D199" s="450"/>
      <c r="E199" s="448"/>
      <c r="F199" s="93" t="s">
        <v>256</v>
      </c>
      <c r="G199" s="454" t="s">
        <v>58</v>
      </c>
      <c r="H199" s="454"/>
      <c r="I199" s="454"/>
      <c r="J199" s="454"/>
      <c r="K199" s="436"/>
      <c r="L199" s="438"/>
    </row>
    <row r="200" spans="1:12" ht="15.6" customHeight="1" x14ac:dyDescent="0.25">
      <c r="A200" s="453"/>
      <c r="B200" s="471"/>
      <c r="C200" s="455"/>
      <c r="D200" s="450"/>
      <c r="E200" s="448"/>
      <c r="F200" s="93" t="s">
        <v>379</v>
      </c>
      <c r="G200" s="454" t="s">
        <v>380</v>
      </c>
      <c r="H200" s="454"/>
      <c r="I200" s="454"/>
      <c r="J200" s="454"/>
      <c r="K200" s="436"/>
      <c r="L200" s="438"/>
    </row>
    <row r="201" spans="1:12" ht="15.6" customHeight="1" x14ac:dyDescent="0.25">
      <c r="A201" s="453"/>
      <c r="B201" s="471"/>
      <c r="C201" s="455"/>
      <c r="D201" s="450"/>
      <c r="E201" s="448"/>
      <c r="F201" s="93" t="s">
        <v>701</v>
      </c>
      <c r="G201" s="454">
        <v>100000</v>
      </c>
      <c r="H201" s="454"/>
      <c r="I201" s="454"/>
      <c r="J201" s="454"/>
      <c r="K201" s="436"/>
      <c r="L201" s="438"/>
    </row>
    <row r="202" spans="1:12" ht="15.6" customHeight="1" x14ac:dyDescent="0.25">
      <c r="A202" s="453"/>
      <c r="B202" s="471"/>
      <c r="C202" s="455"/>
      <c r="D202" s="450"/>
      <c r="E202" s="448"/>
      <c r="F202" s="93" t="s">
        <v>257</v>
      </c>
      <c r="G202" s="454" t="s">
        <v>556</v>
      </c>
      <c r="H202" s="454"/>
      <c r="I202" s="454"/>
      <c r="J202" s="454"/>
      <c r="K202" s="436"/>
      <c r="L202" s="438"/>
    </row>
    <row r="203" spans="1:12" ht="15.6" customHeight="1" x14ac:dyDescent="0.25">
      <c r="A203" s="453"/>
      <c r="B203" s="471"/>
      <c r="C203" s="455"/>
      <c r="D203" s="450"/>
      <c r="E203" s="448"/>
      <c r="F203" s="93" t="s">
        <v>376</v>
      </c>
      <c r="G203" s="454" t="s">
        <v>557</v>
      </c>
      <c r="H203" s="454"/>
      <c r="I203" s="454"/>
      <c r="J203" s="454"/>
      <c r="K203" s="436"/>
      <c r="L203" s="438"/>
    </row>
    <row r="204" spans="1:12" ht="15.6" customHeight="1" x14ac:dyDescent="0.25">
      <c r="A204" s="453"/>
      <c r="B204" s="471"/>
      <c r="C204" s="455"/>
      <c r="D204" s="450"/>
      <c r="E204" s="448"/>
      <c r="F204" s="93" t="s">
        <v>702</v>
      </c>
      <c r="G204" s="454" t="s">
        <v>703</v>
      </c>
      <c r="H204" s="454"/>
      <c r="I204" s="454"/>
      <c r="J204" s="454"/>
      <c r="K204" s="437"/>
      <c r="L204" s="439"/>
    </row>
    <row r="205" spans="1:12" ht="15.6" customHeight="1" x14ac:dyDescent="0.25">
      <c r="A205" s="453"/>
      <c r="B205" s="471"/>
      <c r="C205" s="455"/>
      <c r="D205" s="450"/>
      <c r="E205" s="448"/>
      <c r="F205" s="93" t="s">
        <v>381</v>
      </c>
      <c r="G205" s="454" t="s">
        <v>382</v>
      </c>
      <c r="H205" s="454"/>
      <c r="I205" s="454"/>
      <c r="J205" s="454"/>
      <c r="K205" s="440">
        <v>5</v>
      </c>
      <c r="L205" s="443">
        <v>10809</v>
      </c>
    </row>
    <row r="206" spans="1:12" ht="15.6" customHeight="1" x14ac:dyDescent="0.25">
      <c r="A206" s="453"/>
      <c r="B206" s="471"/>
      <c r="C206" s="455"/>
      <c r="D206" s="450"/>
      <c r="E206" s="448"/>
      <c r="F206" s="94" t="s">
        <v>358</v>
      </c>
      <c r="G206" s="454" t="s">
        <v>900</v>
      </c>
      <c r="H206" s="454"/>
      <c r="I206" s="454"/>
      <c r="J206" s="454"/>
      <c r="K206" s="441"/>
      <c r="L206" s="444"/>
    </row>
    <row r="207" spans="1:12" ht="15.6" customHeight="1" x14ac:dyDescent="0.25">
      <c r="A207" s="453"/>
      <c r="B207" s="471"/>
      <c r="C207" s="455"/>
      <c r="D207" s="450"/>
      <c r="E207" s="448"/>
      <c r="F207" s="93" t="s">
        <v>383</v>
      </c>
      <c r="G207" s="454" t="s">
        <v>384</v>
      </c>
      <c r="H207" s="454"/>
      <c r="I207" s="454"/>
      <c r="J207" s="454"/>
      <c r="K207" s="441"/>
      <c r="L207" s="444"/>
    </row>
    <row r="208" spans="1:12" ht="15.6" customHeight="1" x14ac:dyDescent="0.25">
      <c r="A208" s="453"/>
      <c r="B208" s="471"/>
      <c r="C208" s="455"/>
      <c r="D208" s="450"/>
      <c r="E208" s="448"/>
      <c r="F208" s="93" t="s">
        <v>385</v>
      </c>
      <c r="G208" s="454" t="s">
        <v>386</v>
      </c>
      <c r="H208" s="454"/>
      <c r="I208" s="454"/>
      <c r="J208" s="454"/>
      <c r="K208" s="441"/>
      <c r="L208" s="444"/>
    </row>
    <row r="209" spans="1:12" ht="15.6" customHeight="1" x14ac:dyDescent="0.25">
      <c r="A209" s="453"/>
      <c r="B209" s="471"/>
      <c r="C209" s="455"/>
      <c r="D209" s="450"/>
      <c r="E209" s="448"/>
      <c r="F209" s="93" t="s">
        <v>389</v>
      </c>
      <c r="G209" s="454" t="s">
        <v>390</v>
      </c>
      <c r="H209" s="454"/>
      <c r="I209" s="454"/>
      <c r="J209" s="454"/>
      <c r="K209" s="441"/>
      <c r="L209" s="444"/>
    </row>
    <row r="210" spans="1:12" ht="15" customHeight="1" x14ac:dyDescent="0.25">
      <c r="A210" s="453"/>
      <c r="B210" s="471"/>
      <c r="C210" s="455"/>
      <c r="D210" s="450"/>
      <c r="E210" s="448"/>
      <c r="F210" s="93" t="s">
        <v>704</v>
      </c>
      <c r="G210" s="454" t="s">
        <v>705</v>
      </c>
      <c r="H210" s="454"/>
      <c r="I210" s="454"/>
      <c r="J210" s="454"/>
      <c r="K210" s="441"/>
      <c r="L210" s="444"/>
    </row>
    <row r="211" spans="1:12" ht="15.6" customHeight="1" x14ac:dyDescent="0.25">
      <c r="A211" s="453"/>
      <c r="B211" s="471"/>
      <c r="C211" s="455"/>
      <c r="D211" s="450"/>
      <c r="E211" s="448"/>
      <c r="F211" s="93" t="s">
        <v>706</v>
      </c>
      <c r="G211" s="461" t="s">
        <v>390</v>
      </c>
      <c r="H211" s="461"/>
      <c r="I211" s="461"/>
      <c r="J211" s="461"/>
      <c r="K211" s="441"/>
      <c r="L211" s="444"/>
    </row>
    <row r="212" spans="1:12" ht="15.6" customHeight="1" x14ac:dyDescent="0.25">
      <c r="A212" s="453"/>
      <c r="B212" s="471"/>
      <c r="C212" s="455"/>
      <c r="D212" s="450"/>
      <c r="E212" s="448"/>
      <c r="F212" s="93" t="s">
        <v>1271</v>
      </c>
      <c r="G212" s="461" t="s">
        <v>390</v>
      </c>
      <c r="H212" s="461"/>
      <c r="I212" s="461"/>
      <c r="J212" s="461"/>
      <c r="K212" s="441"/>
      <c r="L212" s="444"/>
    </row>
    <row r="213" spans="1:12" ht="15.6" customHeight="1" x14ac:dyDescent="0.25">
      <c r="A213" s="453"/>
      <c r="B213" s="471"/>
      <c r="C213" s="455"/>
      <c r="D213" s="450"/>
      <c r="E213" s="448"/>
      <c r="F213" s="93" t="s">
        <v>707</v>
      </c>
      <c r="G213" s="461" t="s">
        <v>1270</v>
      </c>
      <c r="H213" s="461"/>
      <c r="I213" s="461"/>
      <c r="J213" s="461"/>
      <c r="K213" s="441"/>
      <c r="L213" s="444"/>
    </row>
    <row r="214" spans="1:12" ht="15.6" customHeight="1" x14ac:dyDescent="0.25">
      <c r="A214" s="453"/>
      <c r="B214" s="471"/>
      <c r="C214" s="455"/>
      <c r="D214" s="450"/>
      <c r="E214" s="448"/>
      <c r="F214" s="93" t="s">
        <v>708</v>
      </c>
      <c r="G214" s="454" t="s">
        <v>390</v>
      </c>
      <c r="H214" s="454"/>
      <c r="I214" s="454"/>
      <c r="J214" s="454"/>
      <c r="K214" s="441"/>
      <c r="L214" s="444"/>
    </row>
    <row r="215" spans="1:12" ht="15.6" customHeight="1" x14ac:dyDescent="0.25">
      <c r="A215" s="453"/>
      <c r="B215" s="471"/>
      <c r="C215" s="455"/>
      <c r="D215" s="450"/>
      <c r="E215" s="448"/>
      <c r="F215" s="93" t="s">
        <v>377</v>
      </c>
      <c r="G215" s="454" t="s">
        <v>387</v>
      </c>
      <c r="H215" s="454"/>
      <c r="I215" s="454"/>
      <c r="J215" s="454"/>
      <c r="K215" s="441"/>
      <c r="L215" s="444"/>
    </row>
    <row r="216" spans="1:12" ht="15.6" customHeight="1" x14ac:dyDescent="0.25">
      <c r="A216" s="453"/>
      <c r="B216" s="471"/>
      <c r="C216" s="455"/>
      <c r="D216" s="450"/>
      <c r="E216" s="448"/>
      <c r="F216" s="93" t="s">
        <v>388</v>
      </c>
      <c r="G216" s="454" t="s">
        <v>393</v>
      </c>
      <c r="H216" s="454"/>
      <c r="I216" s="454"/>
      <c r="J216" s="454"/>
      <c r="K216" s="441"/>
      <c r="L216" s="444"/>
    </row>
    <row r="217" spans="1:12" ht="15.6" customHeight="1" x14ac:dyDescent="0.25">
      <c r="A217" s="453"/>
      <c r="B217" s="471"/>
      <c r="C217" s="455"/>
      <c r="D217" s="450"/>
      <c r="E217" s="448"/>
      <c r="F217" s="93" t="s">
        <v>562</v>
      </c>
      <c r="G217" s="454" t="s">
        <v>1019</v>
      </c>
      <c r="H217" s="454"/>
      <c r="I217" s="454"/>
      <c r="J217" s="454"/>
      <c r="K217" s="441"/>
      <c r="L217" s="444"/>
    </row>
    <row r="218" spans="1:12" ht="15.6" customHeight="1" x14ac:dyDescent="0.25">
      <c r="A218" s="453"/>
      <c r="B218" s="471"/>
      <c r="C218" s="455"/>
      <c r="D218" s="450"/>
      <c r="E218" s="448"/>
      <c r="F218" s="93" t="s">
        <v>570</v>
      </c>
      <c r="G218" s="454" t="s">
        <v>613</v>
      </c>
      <c r="H218" s="454"/>
      <c r="I218" s="454"/>
      <c r="J218" s="454"/>
      <c r="K218" s="441"/>
      <c r="L218" s="444"/>
    </row>
    <row r="219" spans="1:12" ht="15.6" customHeight="1" x14ac:dyDescent="0.25">
      <c r="A219" s="453"/>
      <c r="B219" s="471"/>
      <c r="C219" s="455"/>
      <c r="D219" s="450"/>
      <c r="E219" s="448"/>
      <c r="F219" s="95" t="s">
        <v>84</v>
      </c>
      <c r="G219" s="465">
        <v>2.6</v>
      </c>
      <c r="H219" s="465"/>
      <c r="I219" s="465"/>
      <c r="J219" s="465"/>
      <c r="K219" s="441"/>
      <c r="L219" s="444"/>
    </row>
    <row r="220" spans="1:12" ht="15.6" customHeight="1" thickBot="1" x14ac:dyDescent="0.3">
      <c r="A220" s="453"/>
      <c r="B220" s="472"/>
      <c r="C220" s="455"/>
      <c r="D220" s="450"/>
      <c r="E220" s="448"/>
      <c r="F220" s="96" t="s">
        <v>1016</v>
      </c>
      <c r="G220" s="454">
        <v>5</v>
      </c>
      <c r="H220" s="454"/>
      <c r="I220" s="454"/>
      <c r="J220" s="454"/>
      <c r="K220" s="442"/>
      <c r="L220" s="445"/>
    </row>
    <row r="221" spans="1:12" ht="15.6" customHeight="1" x14ac:dyDescent="0.25">
      <c r="A221" s="452">
        <v>8</v>
      </c>
      <c r="B221" s="470"/>
      <c r="C221" s="455" t="s">
        <v>439</v>
      </c>
      <c r="D221" s="450"/>
      <c r="E221" s="448"/>
      <c r="F221" s="93" t="s">
        <v>81</v>
      </c>
      <c r="G221" s="454" t="s">
        <v>6</v>
      </c>
      <c r="H221" s="454"/>
      <c r="I221" s="454"/>
      <c r="J221" s="454"/>
      <c r="K221" s="447">
        <v>3</v>
      </c>
      <c r="L221" s="446">
        <v>12121</v>
      </c>
    </row>
    <row r="222" spans="1:12" ht="15.6" customHeight="1" x14ac:dyDescent="0.25">
      <c r="A222" s="453"/>
      <c r="B222" s="471"/>
      <c r="C222" s="455"/>
      <c r="D222" s="450"/>
      <c r="E222" s="448"/>
      <c r="F222" s="93" t="s">
        <v>80</v>
      </c>
      <c r="G222" s="458">
        <v>104</v>
      </c>
      <c r="H222" s="458"/>
      <c r="I222" s="458"/>
      <c r="J222" s="458"/>
      <c r="K222" s="436"/>
      <c r="L222" s="438"/>
    </row>
    <row r="223" spans="1:12" ht="15.6" customHeight="1" x14ac:dyDescent="0.25">
      <c r="A223" s="453"/>
      <c r="B223" s="471"/>
      <c r="C223" s="455"/>
      <c r="D223" s="450"/>
      <c r="E223" s="448"/>
      <c r="F223" s="93" t="s">
        <v>8</v>
      </c>
      <c r="G223" s="99">
        <v>3000</v>
      </c>
      <c r="H223" s="100">
        <v>4000</v>
      </c>
      <c r="I223" s="311">
        <v>5000</v>
      </c>
      <c r="J223" s="102">
        <v>6000</v>
      </c>
      <c r="K223" s="436"/>
      <c r="L223" s="438"/>
    </row>
    <row r="224" spans="1:12" ht="15.6" customHeight="1" x14ac:dyDescent="0.25">
      <c r="A224" s="453"/>
      <c r="B224" s="471"/>
      <c r="C224" s="455"/>
      <c r="D224" s="450"/>
      <c r="E224" s="448"/>
      <c r="F224" s="93" t="s">
        <v>817</v>
      </c>
      <c r="G224" s="99">
        <f>G222*114</f>
        <v>11856</v>
      </c>
      <c r="H224" s="100">
        <f>G222*128</f>
        <v>13312</v>
      </c>
      <c r="I224" s="311">
        <f>G222*143</f>
        <v>14872</v>
      </c>
      <c r="J224" s="102">
        <f>G222*148</f>
        <v>15392</v>
      </c>
      <c r="K224" s="436"/>
      <c r="L224" s="438"/>
    </row>
    <row r="225" spans="1:12" ht="15.6" customHeight="1" x14ac:dyDescent="0.25">
      <c r="A225" s="453"/>
      <c r="B225" s="471"/>
      <c r="C225" s="455"/>
      <c r="D225" s="450"/>
      <c r="E225" s="448"/>
      <c r="F225" s="93" t="s">
        <v>1269</v>
      </c>
      <c r="G225" s="451">
        <v>0.98</v>
      </c>
      <c r="H225" s="451"/>
      <c r="I225" s="451"/>
      <c r="J225" s="451"/>
      <c r="K225" s="436"/>
      <c r="L225" s="438"/>
    </row>
    <row r="226" spans="1:12" ht="15.6" customHeight="1" x14ac:dyDescent="0.25">
      <c r="A226" s="453"/>
      <c r="B226" s="471"/>
      <c r="C226" s="455"/>
      <c r="D226" s="450"/>
      <c r="E226" s="448"/>
      <c r="F226" s="93" t="s">
        <v>699</v>
      </c>
      <c r="G226" s="454" t="s">
        <v>700</v>
      </c>
      <c r="H226" s="454"/>
      <c r="I226" s="454"/>
      <c r="J226" s="454"/>
      <c r="K226" s="436"/>
      <c r="L226" s="438"/>
    </row>
    <row r="227" spans="1:12" ht="15.6" customHeight="1" x14ac:dyDescent="0.25">
      <c r="A227" s="453"/>
      <c r="B227" s="471"/>
      <c r="C227" s="455"/>
      <c r="D227" s="450"/>
      <c r="E227" s="448"/>
      <c r="F227" s="93" t="s">
        <v>1181</v>
      </c>
      <c r="G227" s="462" t="s">
        <v>1179</v>
      </c>
      <c r="H227" s="463"/>
      <c r="I227" s="463"/>
      <c r="J227" s="464"/>
      <c r="K227" s="436"/>
      <c r="L227" s="438"/>
    </row>
    <row r="228" spans="1:12" ht="15.6" customHeight="1" x14ac:dyDescent="0.25">
      <c r="A228" s="453"/>
      <c r="B228" s="471"/>
      <c r="C228" s="455"/>
      <c r="D228" s="450"/>
      <c r="E228" s="448"/>
      <c r="F228" s="93" t="s">
        <v>83</v>
      </c>
      <c r="G228" s="454">
        <v>67</v>
      </c>
      <c r="H228" s="454"/>
      <c r="I228" s="454"/>
      <c r="J228" s="454"/>
      <c r="K228" s="436"/>
      <c r="L228" s="438"/>
    </row>
    <row r="229" spans="1:12" ht="15.6" customHeight="1" x14ac:dyDescent="0.25">
      <c r="A229" s="453"/>
      <c r="B229" s="471"/>
      <c r="C229" s="455"/>
      <c r="D229" s="450"/>
      <c r="E229" s="448"/>
      <c r="F229" s="93" t="s">
        <v>396</v>
      </c>
      <c r="G229" s="454" t="s">
        <v>397</v>
      </c>
      <c r="H229" s="454"/>
      <c r="I229" s="454"/>
      <c r="J229" s="454"/>
      <c r="K229" s="436"/>
      <c r="L229" s="438"/>
    </row>
    <row r="230" spans="1:12" ht="15.6" customHeight="1" x14ac:dyDescent="0.25">
      <c r="A230" s="453"/>
      <c r="B230" s="471"/>
      <c r="C230" s="455"/>
      <c r="D230" s="450"/>
      <c r="E230" s="448"/>
      <c r="F230" s="93" t="s">
        <v>256</v>
      </c>
      <c r="G230" s="454" t="s">
        <v>55</v>
      </c>
      <c r="H230" s="454"/>
      <c r="I230" s="454"/>
      <c r="J230" s="454"/>
      <c r="K230" s="436"/>
      <c r="L230" s="438"/>
    </row>
    <row r="231" spans="1:12" ht="15.6" customHeight="1" x14ac:dyDescent="0.25">
      <c r="A231" s="453"/>
      <c r="B231" s="471"/>
      <c r="C231" s="455"/>
      <c r="D231" s="450"/>
      <c r="E231" s="448"/>
      <c r="F231" s="93" t="s">
        <v>379</v>
      </c>
      <c r="G231" s="454" t="s">
        <v>380</v>
      </c>
      <c r="H231" s="454"/>
      <c r="I231" s="454"/>
      <c r="J231" s="454"/>
      <c r="K231" s="436"/>
      <c r="L231" s="438"/>
    </row>
    <row r="232" spans="1:12" ht="15.6" customHeight="1" x14ac:dyDescent="0.25">
      <c r="A232" s="453"/>
      <c r="B232" s="471"/>
      <c r="C232" s="455"/>
      <c r="D232" s="450"/>
      <c r="E232" s="448"/>
      <c r="F232" s="93" t="s">
        <v>701</v>
      </c>
      <c r="G232" s="454">
        <v>100000</v>
      </c>
      <c r="H232" s="454"/>
      <c r="I232" s="454"/>
      <c r="J232" s="454"/>
      <c r="K232" s="436"/>
      <c r="L232" s="438"/>
    </row>
    <row r="233" spans="1:12" ht="15.6" customHeight="1" x14ac:dyDescent="0.25">
      <c r="A233" s="453"/>
      <c r="B233" s="471"/>
      <c r="C233" s="455"/>
      <c r="D233" s="450"/>
      <c r="E233" s="448"/>
      <c r="F233" s="93" t="s">
        <v>257</v>
      </c>
      <c r="G233" s="454" t="s">
        <v>556</v>
      </c>
      <c r="H233" s="454"/>
      <c r="I233" s="454"/>
      <c r="J233" s="454"/>
      <c r="K233" s="436"/>
      <c r="L233" s="438"/>
    </row>
    <row r="234" spans="1:12" ht="15.6" customHeight="1" x14ac:dyDescent="0.25">
      <c r="A234" s="453"/>
      <c r="B234" s="471"/>
      <c r="C234" s="455"/>
      <c r="D234" s="450"/>
      <c r="E234" s="448"/>
      <c r="F234" s="93" t="s">
        <v>376</v>
      </c>
      <c r="G234" s="454" t="s">
        <v>557</v>
      </c>
      <c r="H234" s="454"/>
      <c r="I234" s="454"/>
      <c r="J234" s="454"/>
      <c r="K234" s="436"/>
      <c r="L234" s="438"/>
    </row>
    <row r="235" spans="1:12" ht="15.6" customHeight="1" x14ac:dyDescent="0.25">
      <c r="A235" s="453"/>
      <c r="B235" s="471"/>
      <c r="C235" s="455"/>
      <c r="D235" s="450"/>
      <c r="E235" s="448"/>
      <c r="F235" s="93" t="s">
        <v>702</v>
      </c>
      <c r="G235" s="454" t="s">
        <v>703</v>
      </c>
      <c r="H235" s="454"/>
      <c r="I235" s="454"/>
      <c r="J235" s="454"/>
      <c r="K235" s="437"/>
      <c r="L235" s="439"/>
    </row>
    <row r="236" spans="1:12" ht="15.6" customHeight="1" x14ac:dyDescent="0.25">
      <c r="A236" s="453"/>
      <c r="B236" s="471"/>
      <c r="C236" s="455"/>
      <c r="D236" s="450"/>
      <c r="E236" s="448"/>
      <c r="F236" s="93" t="s">
        <v>381</v>
      </c>
      <c r="G236" s="454" t="s">
        <v>382</v>
      </c>
      <c r="H236" s="454"/>
      <c r="I236" s="454"/>
      <c r="J236" s="454"/>
      <c r="K236" s="440">
        <v>5</v>
      </c>
      <c r="L236" s="444">
        <v>12970</v>
      </c>
    </row>
    <row r="237" spans="1:12" ht="15.6" customHeight="1" x14ac:dyDescent="0.25">
      <c r="A237" s="453"/>
      <c r="B237" s="471"/>
      <c r="C237" s="455"/>
      <c r="D237" s="450"/>
      <c r="E237" s="448"/>
      <c r="F237" s="94" t="s">
        <v>358</v>
      </c>
      <c r="G237" s="454" t="s">
        <v>900</v>
      </c>
      <c r="H237" s="454"/>
      <c r="I237" s="454"/>
      <c r="J237" s="454"/>
      <c r="K237" s="441"/>
      <c r="L237" s="444"/>
    </row>
    <row r="238" spans="1:12" ht="15.6" customHeight="1" x14ac:dyDescent="0.25">
      <c r="A238" s="453"/>
      <c r="B238" s="471"/>
      <c r="C238" s="455"/>
      <c r="D238" s="450"/>
      <c r="E238" s="448"/>
      <c r="F238" s="93" t="s">
        <v>383</v>
      </c>
      <c r="G238" s="454" t="s">
        <v>384</v>
      </c>
      <c r="H238" s="454"/>
      <c r="I238" s="454"/>
      <c r="J238" s="454"/>
      <c r="K238" s="441"/>
      <c r="L238" s="444"/>
    </row>
    <row r="239" spans="1:12" ht="15.6" customHeight="1" x14ac:dyDescent="0.25">
      <c r="A239" s="453"/>
      <c r="B239" s="471"/>
      <c r="C239" s="455"/>
      <c r="D239" s="450"/>
      <c r="E239" s="448"/>
      <c r="F239" s="93" t="s">
        <v>385</v>
      </c>
      <c r="G239" s="454" t="s">
        <v>386</v>
      </c>
      <c r="H239" s="454"/>
      <c r="I239" s="454"/>
      <c r="J239" s="454"/>
      <c r="K239" s="441"/>
      <c r="L239" s="444"/>
    </row>
    <row r="240" spans="1:12" ht="15.6" customHeight="1" x14ac:dyDescent="0.25">
      <c r="A240" s="453"/>
      <c r="B240" s="471"/>
      <c r="C240" s="455"/>
      <c r="D240" s="450"/>
      <c r="E240" s="448"/>
      <c r="F240" s="93" t="s">
        <v>389</v>
      </c>
      <c r="G240" s="454" t="s">
        <v>390</v>
      </c>
      <c r="H240" s="454"/>
      <c r="I240" s="454"/>
      <c r="J240" s="454"/>
      <c r="K240" s="441"/>
      <c r="L240" s="444"/>
    </row>
    <row r="241" spans="1:12" ht="15" customHeight="1" x14ac:dyDescent="0.25">
      <c r="A241" s="453"/>
      <c r="B241" s="471"/>
      <c r="C241" s="455"/>
      <c r="D241" s="450"/>
      <c r="E241" s="448"/>
      <c r="F241" s="93" t="s">
        <v>704</v>
      </c>
      <c r="G241" s="454" t="s">
        <v>705</v>
      </c>
      <c r="H241" s="454"/>
      <c r="I241" s="454"/>
      <c r="J241" s="454"/>
      <c r="K241" s="441"/>
      <c r="L241" s="444"/>
    </row>
    <row r="242" spans="1:12" ht="15.6" customHeight="1" x14ac:dyDescent="0.25">
      <c r="A242" s="453"/>
      <c r="B242" s="471"/>
      <c r="C242" s="455"/>
      <c r="D242" s="450"/>
      <c r="E242" s="448"/>
      <c r="F242" s="93" t="s">
        <v>706</v>
      </c>
      <c r="G242" s="461" t="s">
        <v>390</v>
      </c>
      <c r="H242" s="461"/>
      <c r="I242" s="461"/>
      <c r="J242" s="461"/>
      <c r="K242" s="441"/>
      <c r="L242" s="444"/>
    </row>
    <row r="243" spans="1:12" ht="15.6" customHeight="1" x14ac:dyDescent="0.25">
      <c r="A243" s="453"/>
      <c r="B243" s="471"/>
      <c r="C243" s="455"/>
      <c r="D243" s="450"/>
      <c r="E243" s="448"/>
      <c r="F243" s="93" t="s">
        <v>1271</v>
      </c>
      <c r="G243" s="461" t="s">
        <v>390</v>
      </c>
      <c r="H243" s="461"/>
      <c r="I243" s="461"/>
      <c r="J243" s="461"/>
      <c r="K243" s="441"/>
      <c r="L243" s="444"/>
    </row>
    <row r="244" spans="1:12" ht="15.6" customHeight="1" x14ac:dyDescent="0.25">
      <c r="A244" s="453"/>
      <c r="B244" s="471"/>
      <c r="C244" s="455"/>
      <c r="D244" s="450"/>
      <c r="E244" s="448"/>
      <c r="F244" s="93" t="s">
        <v>707</v>
      </c>
      <c r="G244" s="454" t="s">
        <v>911</v>
      </c>
      <c r="H244" s="454"/>
      <c r="I244" s="454"/>
      <c r="J244" s="454"/>
      <c r="K244" s="441"/>
      <c r="L244" s="444"/>
    </row>
    <row r="245" spans="1:12" ht="15.6" customHeight="1" x14ac:dyDescent="0.25">
      <c r="A245" s="453"/>
      <c r="B245" s="471"/>
      <c r="C245" s="455"/>
      <c r="D245" s="450"/>
      <c r="E245" s="448"/>
      <c r="F245" s="93" t="s">
        <v>708</v>
      </c>
      <c r="G245" s="454" t="s">
        <v>390</v>
      </c>
      <c r="H245" s="454"/>
      <c r="I245" s="454"/>
      <c r="J245" s="454"/>
      <c r="K245" s="441"/>
      <c r="L245" s="444"/>
    </row>
    <row r="246" spans="1:12" ht="15.6" customHeight="1" x14ac:dyDescent="0.25">
      <c r="A246" s="453"/>
      <c r="B246" s="471"/>
      <c r="C246" s="455"/>
      <c r="D246" s="450"/>
      <c r="E246" s="448"/>
      <c r="F246" s="93" t="s">
        <v>377</v>
      </c>
      <c r="G246" s="454" t="s">
        <v>387</v>
      </c>
      <c r="H246" s="454"/>
      <c r="I246" s="454"/>
      <c r="J246" s="454"/>
      <c r="K246" s="441"/>
      <c r="L246" s="444"/>
    </row>
    <row r="247" spans="1:12" ht="15.6" customHeight="1" x14ac:dyDescent="0.25">
      <c r="A247" s="453"/>
      <c r="B247" s="471"/>
      <c r="C247" s="455"/>
      <c r="D247" s="450"/>
      <c r="E247" s="448"/>
      <c r="F247" s="93" t="s">
        <v>388</v>
      </c>
      <c r="G247" s="454" t="s">
        <v>393</v>
      </c>
      <c r="H247" s="454"/>
      <c r="I247" s="454"/>
      <c r="J247" s="454"/>
      <c r="K247" s="441"/>
      <c r="L247" s="444"/>
    </row>
    <row r="248" spans="1:12" ht="15.6" customHeight="1" x14ac:dyDescent="0.25">
      <c r="A248" s="453"/>
      <c r="B248" s="471"/>
      <c r="C248" s="455"/>
      <c r="D248" s="450"/>
      <c r="E248" s="448"/>
      <c r="F248" s="93" t="s">
        <v>562</v>
      </c>
      <c r="G248" s="454" t="s">
        <v>1019</v>
      </c>
      <c r="H248" s="454"/>
      <c r="I248" s="454"/>
      <c r="J248" s="454"/>
      <c r="K248" s="441"/>
      <c r="L248" s="444"/>
    </row>
    <row r="249" spans="1:12" ht="15.6" customHeight="1" x14ac:dyDescent="0.25">
      <c r="A249" s="453"/>
      <c r="B249" s="471"/>
      <c r="C249" s="455"/>
      <c r="D249" s="450"/>
      <c r="E249" s="448"/>
      <c r="F249" s="93" t="s">
        <v>570</v>
      </c>
      <c r="G249" s="454" t="s">
        <v>613</v>
      </c>
      <c r="H249" s="454"/>
      <c r="I249" s="454"/>
      <c r="J249" s="454"/>
      <c r="K249" s="441"/>
      <c r="L249" s="444"/>
    </row>
    <row r="250" spans="1:12" ht="15.6" customHeight="1" x14ac:dyDescent="0.25">
      <c r="A250" s="453"/>
      <c r="B250" s="471"/>
      <c r="C250" s="455"/>
      <c r="D250" s="450"/>
      <c r="E250" s="448"/>
      <c r="F250" s="95" t="s">
        <v>84</v>
      </c>
      <c r="G250" s="465">
        <v>3.4</v>
      </c>
      <c r="H250" s="465"/>
      <c r="I250" s="465"/>
      <c r="J250" s="465"/>
      <c r="K250" s="441"/>
      <c r="L250" s="444"/>
    </row>
    <row r="251" spans="1:12" ht="15.6" customHeight="1" thickBot="1" x14ac:dyDescent="0.3">
      <c r="A251" s="453"/>
      <c r="B251" s="472"/>
      <c r="C251" s="455"/>
      <c r="D251" s="450"/>
      <c r="E251" s="448"/>
      <c r="F251" s="96" t="s">
        <v>1016</v>
      </c>
      <c r="G251" s="454">
        <v>5</v>
      </c>
      <c r="H251" s="454"/>
      <c r="I251" s="454"/>
      <c r="J251" s="454"/>
      <c r="K251" s="441"/>
      <c r="L251" s="445"/>
    </row>
    <row r="252" spans="1:12" ht="15.6" customHeight="1" x14ac:dyDescent="0.25">
      <c r="A252" s="452">
        <v>9</v>
      </c>
      <c r="B252" s="470"/>
      <c r="C252" s="455" t="s">
        <v>440</v>
      </c>
      <c r="D252" s="450"/>
      <c r="E252" s="448"/>
      <c r="F252" s="93" t="s">
        <v>81</v>
      </c>
      <c r="G252" s="454" t="s">
        <v>6</v>
      </c>
      <c r="H252" s="454"/>
      <c r="I252" s="454"/>
      <c r="J252" s="454"/>
      <c r="K252" s="447">
        <v>3</v>
      </c>
      <c r="L252" s="446">
        <v>13275</v>
      </c>
    </row>
    <row r="253" spans="1:12" ht="15.6" customHeight="1" x14ac:dyDescent="0.25">
      <c r="A253" s="453"/>
      <c r="B253" s="471"/>
      <c r="C253" s="455"/>
      <c r="D253" s="450"/>
      <c r="E253" s="448"/>
      <c r="F253" s="93" t="s">
        <v>80</v>
      </c>
      <c r="G253" s="458">
        <v>122</v>
      </c>
      <c r="H253" s="458"/>
      <c r="I253" s="458"/>
      <c r="J253" s="458"/>
      <c r="K253" s="436"/>
      <c r="L253" s="438"/>
    </row>
    <row r="254" spans="1:12" ht="15.6" customHeight="1" x14ac:dyDescent="0.25">
      <c r="A254" s="453"/>
      <c r="B254" s="471"/>
      <c r="C254" s="455"/>
      <c r="D254" s="450"/>
      <c r="E254" s="448"/>
      <c r="F254" s="93" t="s">
        <v>8</v>
      </c>
      <c r="G254" s="99">
        <v>3000</v>
      </c>
      <c r="H254" s="100">
        <v>4000</v>
      </c>
      <c r="I254" s="311">
        <v>5000</v>
      </c>
      <c r="J254" s="102">
        <v>6000</v>
      </c>
      <c r="K254" s="436"/>
      <c r="L254" s="438"/>
    </row>
    <row r="255" spans="1:12" ht="15.6" customHeight="1" x14ac:dyDescent="0.25">
      <c r="A255" s="453"/>
      <c r="B255" s="471"/>
      <c r="C255" s="455"/>
      <c r="D255" s="450"/>
      <c r="E255" s="448"/>
      <c r="F255" s="93" t="s">
        <v>817</v>
      </c>
      <c r="G255" s="99">
        <f>G253*114</f>
        <v>13908</v>
      </c>
      <c r="H255" s="100">
        <f>G253*128</f>
        <v>15616</v>
      </c>
      <c r="I255" s="311">
        <f>G253*143</f>
        <v>17446</v>
      </c>
      <c r="J255" s="102">
        <f>G253*148</f>
        <v>18056</v>
      </c>
      <c r="K255" s="436"/>
      <c r="L255" s="438"/>
    </row>
    <row r="256" spans="1:12" ht="15.6" customHeight="1" x14ac:dyDescent="0.25">
      <c r="A256" s="453"/>
      <c r="B256" s="471"/>
      <c r="C256" s="455"/>
      <c r="D256" s="450"/>
      <c r="E256" s="448"/>
      <c r="F256" s="93" t="s">
        <v>1269</v>
      </c>
      <c r="G256" s="451">
        <v>0.98</v>
      </c>
      <c r="H256" s="451"/>
      <c r="I256" s="451"/>
      <c r="J256" s="451"/>
      <c r="K256" s="436"/>
      <c r="L256" s="438"/>
    </row>
    <row r="257" spans="1:12" ht="15.6" customHeight="1" x14ac:dyDescent="0.25">
      <c r="A257" s="453"/>
      <c r="B257" s="471"/>
      <c r="C257" s="455"/>
      <c r="D257" s="450"/>
      <c r="E257" s="448"/>
      <c r="F257" s="93" t="s">
        <v>699</v>
      </c>
      <c r="G257" s="454" t="s">
        <v>700</v>
      </c>
      <c r="H257" s="454"/>
      <c r="I257" s="454"/>
      <c r="J257" s="454"/>
      <c r="K257" s="436"/>
      <c r="L257" s="438"/>
    </row>
    <row r="258" spans="1:12" ht="15.6" customHeight="1" x14ac:dyDescent="0.25">
      <c r="A258" s="453"/>
      <c r="B258" s="471"/>
      <c r="C258" s="455"/>
      <c r="D258" s="450"/>
      <c r="E258" s="448"/>
      <c r="F258" s="93" t="s">
        <v>1181</v>
      </c>
      <c r="G258" s="462" t="s">
        <v>1179</v>
      </c>
      <c r="H258" s="463"/>
      <c r="I258" s="463"/>
      <c r="J258" s="464"/>
      <c r="K258" s="436"/>
      <c r="L258" s="438"/>
    </row>
    <row r="259" spans="1:12" ht="15.6" customHeight="1" x14ac:dyDescent="0.25">
      <c r="A259" s="453"/>
      <c r="B259" s="471"/>
      <c r="C259" s="455"/>
      <c r="D259" s="450"/>
      <c r="E259" s="448"/>
      <c r="F259" s="93" t="s">
        <v>83</v>
      </c>
      <c r="G259" s="454">
        <v>67</v>
      </c>
      <c r="H259" s="454"/>
      <c r="I259" s="454"/>
      <c r="J259" s="454"/>
      <c r="K259" s="436"/>
      <c r="L259" s="438"/>
    </row>
    <row r="260" spans="1:12" ht="15.6" customHeight="1" x14ac:dyDescent="0.25">
      <c r="A260" s="453"/>
      <c r="B260" s="471"/>
      <c r="C260" s="455"/>
      <c r="D260" s="450"/>
      <c r="E260" s="448"/>
      <c r="F260" s="93" t="s">
        <v>396</v>
      </c>
      <c r="G260" s="454" t="s">
        <v>397</v>
      </c>
      <c r="H260" s="454"/>
      <c r="I260" s="454"/>
      <c r="J260" s="454"/>
      <c r="K260" s="436"/>
      <c r="L260" s="438"/>
    </row>
    <row r="261" spans="1:12" ht="15.6" customHeight="1" x14ac:dyDescent="0.25">
      <c r="A261" s="453"/>
      <c r="B261" s="471"/>
      <c r="C261" s="455"/>
      <c r="D261" s="450"/>
      <c r="E261" s="448"/>
      <c r="F261" s="93" t="s">
        <v>256</v>
      </c>
      <c r="G261" s="454" t="s">
        <v>56</v>
      </c>
      <c r="H261" s="454"/>
      <c r="I261" s="454"/>
      <c r="J261" s="454"/>
      <c r="K261" s="436"/>
      <c r="L261" s="438"/>
    </row>
    <row r="262" spans="1:12" ht="15.6" customHeight="1" x14ac:dyDescent="0.25">
      <c r="A262" s="453"/>
      <c r="B262" s="471"/>
      <c r="C262" s="455"/>
      <c r="D262" s="450"/>
      <c r="E262" s="448"/>
      <c r="F262" s="93" t="s">
        <v>379</v>
      </c>
      <c r="G262" s="454" t="s">
        <v>380</v>
      </c>
      <c r="H262" s="454"/>
      <c r="I262" s="454"/>
      <c r="J262" s="454"/>
      <c r="K262" s="436"/>
      <c r="L262" s="438"/>
    </row>
    <row r="263" spans="1:12" ht="15.6" customHeight="1" x14ac:dyDescent="0.25">
      <c r="A263" s="453"/>
      <c r="B263" s="471"/>
      <c r="C263" s="455"/>
      <c r="D263" s="450"/>
      <c r="E263" s="448"/>
      <c r="F263" s="93" t="s">
        <v>701</v>
      </c>
      <c r="G263" s="454">
        <v>100000</v>
      </c>
      <c r="H263" s="454"/>
      <c r="I263" s="454"/>
      <c r="J263" s="454"/>
      <c r="K263" s="436"/>
      <c r="L263" s="438"/>
    </row>
    <row r="264" spans="1:12" ht="15.6" customHeight="1" x14ac:dyDescent="0.25">
      <c r="A264" s="453"/>
      <c r="B264" s="471"/>
      <c r="C264" s="455"/>
      <c r="D264" s="450"/>
      <c r="E264" s="448"/>
      <c r="F264" s="93" t="s">
        <v>257</v>
      </c>
      <c r="G264" s="454" t="s">
        <v>556</v>
      </c>
      <c r="H264" s="454"/>
      <c r="I264" s="454"/>
      <c r="J264" s="454"/>
      <c r="K264" s="436"/>
      <c r="L264" s="438"/>
    </row>
    <row r="265" spans="1:12" ht="15.6" customHeight="1" x14ac:dyDescent="0.25">
      <c r="A265" s="453"/>
      <c r="B265" s="471"/>
      <c r="C265" s="455"/>
      <c r="D265" s="450"/>
      <c r="E265" s="448"/>
      <c r="F265" s="93" t="s">
        <v>376</v>
      </c>
      <c r="G265" s="454" t="s">
        <v>557</v>
      </c>
      <c r="H265" s="454"/>
      <c r="I265" s="454"/>
      <c r="J265" s="454"/>
      <c r="K265" s="436"/>
      <c r="L265" s="438"/>
    </row>
    <row r="266" spans="1:12" ht="15.6" customHeight="1" x14ac:dyDescent="0.25">
      <c r="A266" s="453"/>
      <c r="B266" s="471"/>
      <c r="C266" s="455"/>
      <c r="D266" s="450"/>
      <c r="E266" s="448"/>
      <c r="F266" s="93" t="s">
        <v>702</v>
      </c>
      <c r="G266" s="454" t="s">
        <v>703</v>
      </c>
      <c r="H266" s="454"/>
      <c r="I266" s="454"/>
      <c r="J266" s="454"/>
      <c r="K266" s="437"/>
      <c r="L266" s="439"/>
    </row>
    <row r="267" spans="1:12" ht="15.6" customHeight="1" x14ac:dyDescent="0.25">
      <c r="A267" s="453"/>
      <c r="B267" s="471"/>
      <c r="C267" s="455"/>
      <c r="D267" s="450"/>
      <c r="E267" s="448"/>
      <c r="F267" s="93" t="s">
        <v>381</v>
      </c>
      <c r="G267" s="454" t="s">
        <v>382</v>
      </c>
      <c r="H267" s="454"/>
      <c r="I267" s="454"/>
      <c r="J267" s="454"/>
      <c r="K267" s="440">
        <v>5</v>
      </c>
      <c r="L267" s="443">
        <v>14204</v>
      </c>
    </row>
    <row r="268" spans="1:12" ht="15.6" customHeight="1" x14ac:dyDescent="0.25">
      <c r="A268" s="453"/>
      <c r="B268" s="471"/>
      <c r="C268" s="455"/>
      <c r="D268" s="450"/>
      <c r="E268" s="448"/>
      <c r="F268" s="94" t="s">
        <v>358</v>
      </c>
      <c r="G268" s="454" t="s">
        <v>900</v>
      </c>
      <c r="H268" s="454"/>
      <c r="I268" s="454"/>
      <c r="J268" s="454"/>
      <c r="K268" s="441"/>
      <c r="L268" s="444"/>
    </row>
    <row r="269" spans="1:12" ht="15.6" customHeight="1" x14ac:dyDescent="0.25">
      <c r="A269" s="453"/>
      <c r="B269" s="471"/>
      <c r="C269" s="455"/>
      <c r="D269" s="450"/>
      <c r="E269" s="448"/>
      <c r="F269" s="93" t="s">
        <v>383</v>
      </c>
      <c r="G269" s="454" t="s">
        <v>384</v>
      </c>
      <c r="H269" s="454"/>
      <c r="I269" s="454"/>
      <c r="J269" s="454"/>
      <c r="K269" s="441"/>
      <c r="L269" s="444"/>
    </row>
    <row r="270" spans="1:12" ht="15.6" customHeight="1" x14ac:dyDescent="0.25">
      <c r="A270" s="453"/>
      <c r="B270" s="471"/>
      <c r="C270" s="455"/>
      <c r="D270" s="450"/>
      <c r="E270" s="448"/>
      <c r="F270" s="93" t="s">
        <v>385</v>
      </c>
      <c r="G270" s="454" t="s">
        <v>386</v>
      </c>
      <c r="H270" s="454"/>
      <c r="I270" s="454"/>
      <c r="J270" s="454"/>
      <c r="K270" s="441"/>
      <c r="L270" s="444"/>
    </row>
    <row r="271" spans="1:12" ht="15.6" customHeight="1" x14ac:dyDescent="0.25">
      <c r="A271" s="453"/>
      <c r="B271" s="471"/>
      <c r="C271" s="455"/>
      <c r="D271" s="450"/>
      <c r="E271" s="448"/>
      <c r="F271" s="93" t="s">
        <v>389</v>
      </c>
      <c r="G271" s="454" t="s">
        <v>390</v>
      </c>
      <c r="H271" s="454"/>
      <c r="I271" s="454"/>
      <c r="J271" s="454"/>
      <c r="K271" s="441"/>
      <c r="L271" s="444"/>
    </row>
    <row r="272" spans="1:12" ht="15" customHeight="1" x14ac:dyDescent="0.25">
      <c r="A272" s="453"/>
      <c r="B272" s="471"/>
      <c r="C272" s="455"/>
      <c r="D272" s="450"/>
      <c r="E272" s="448"/>
      <c r="F272" s="93" t="s">
        <v>704</v>
      </c>
      <c r="G272" s="454" t="s">
        <v>705</v>
      </c>
      <c r="H272" s="454"/>
      <c r="I272" s="454"/>
      <c r="J272" s="454"/>
      <c r="K272" s="441"/>
      <c r="L272" s="444"/>
    </row>
    <row r="273" spans="1:12" ht="15.6" customHeight="1" x14ac:dyDescent="0.25">
      <c r="A273" s="453"/>
      <c r="B273" s="471"/>
      <c r="C273" s="455"/>
      <c r="D273" s="450"/>
      <c r="E273" s="448"/>
      <c r="F273" s="93" t="s">
        <v>706</v>
      </c>
      <c r="G273" s="461" t="s">
        <v>390</v>
      </c>
      <c r="H273" s="461"/>
      <c r="I273" s="461"/>
      <c r="J273" s="461"/>
      <c r="K273" s="441"/>
      <c r="L273" s="444"/>
    </row>
    <row r="274" spans="1:12" ht="15.6" customHeight="1" x14ac:dyDescent="0.25">
      <c r="A274" s="453"/>
      <c r="B274" s="471"/>
      <c r="C274" s="455"/>
      <c r="D274" s="450"/>
      <c r="E274" s="448"/>
      <c r="F274" s="93" t="s">
        <v>1271</v>
      </c>
      <c r="G274" s="461" t="s">
        <v>390</v>
      </c>
      <c r="H274" s="461"/>
      <c r="I274" s="461"/>
      <c r="J274" s="461"/>
      <c r="K274" s="441"/>
      <c r="L274" s="444"/>
    </row>
    <row r="275" spans="1:12" ht="15.6" customHeight="1" x14ac:dyDescent="0.25">
      <c r="A275" s="453"/>
      <c r="B275" s="471"/>
      <c r="C275" s="455"/>
      <c r="D275" s="450"/>
      <c r="E275" s="448"/>
      <c r="F275" s="93" t="s">
        <v>707</v>
      </c>
      <c r="G275" s="454" t="s">
        <v>911</v>
      </c>
      <c r="H275" s="454"/>
      <c r="I275" s="454"/>
      <c r="J275" s="454"/>
      <c r="K275" s="441"/>
      <c r="L275" s="444"/>
    </row>
    <row r="276" spans="1:12" ht="15.6" customHeight="1" x14ac:dyDescent="0.25">
      <c r="A276" s="453"/>
      <c r="B276" s="471"/>
      <c r="C276" s="455"/>
      <c r="D276" s="450"/>
      <c r="E276" s="448"/>
      <c r="F276" s="93" t="s">
        <v>708</v>
      </c>
      <c r="G276" s="454" t="s">
        <v>390</v>
      </c>
      <c r="H276" s="454"/>
      <c r="I276" s="454"/>
      <c r="J276" s="454"/>
      <c r="K276" s="441"/>
      <c r="L276" s="444"/>
    </row>
    <row r="277" spans="1:12" ht="15.6" customHeight="1" x14ac:dyDescent="0.25">
      <c r="A277" s="453"/>
      <c r="B277" s="471"/>
      <c r="C277" s="455"/>
      <c r="D277" s="450"/>
      <c r="E277" s="448"/>
      <c r="F277" s="93" t="s">
        <v>377</v>
      </c>
      <c r="G277" s="454" t="s">
        <v>387</v>
      </c>
      <c r="H277" s="454"/>
      <c r="I277" s="454"/>
      <c r="J277" s="454"/>
      <c r="K277" s="441"/>
      <c r="L277" s="444"/>
    </row>
    <row r="278" spans="1:12" ht="15.6" customHeight="1" x14ac:dyDescent="0.25">
      <c r="A278" s="453"/>
      <c r="B278" s="471"/>
      <c r="C278" s="455"/>
      <c r="D278" s="450"/>
      <c r="E278" s="448"/>
      <c r="F278" s="93" t="s">
        <v>388</v>
      </c>
      <c r="G278" s="454" t="s">
        <v>393</v>
      </c>
      <c r="H278" s="454"/>
      <c r="I278" s="454"/>
      <c r="J278" s="454"/>
      <c r="K278" s="441"/>
      <c r="L278" s="444"/>
    </row>
    <row r="279" spans="1:12" ht="15.6" customHeight="1" x14ac:dyDescent="0.25">
      <c r="A279" s="453"/>
      <c r="B279" s="471"/>
      <c r="C279" s="455"/>
      <c r="D279" s="450"/>
      <c r="E279" s="448"/>
      <c r="F279" s="93" t="s">
        <v>562</v>
      </c>
      <c r="G279" s="454" t="s">
        <v>1019</v>
      </c>
      <c r="H279" s="454"/>
      <c r="I279" s="454"/>
      <c r="J279" s="454"/>
      <c r="K279" s="441"/>
      <c r="L279" s="444"/>
    </row>
    <row r="280" spans="1:12" ht="15.6" customHeight="1" x14ac:dyDescent="0.25">
      <c r="A280" s="453"/>
      <c r="B280" s="471"/>
      <c r="C280" s="455"/>
      <c r="D280" s="450"/>
      <c r="E280" s="448"/>
      <c r="F280" s="93" t="s">
        <v>570</v>
      </c>
      <c r="G280" s="454" t="s">
        <v>613</v>
      </c>
      <c r="H280" s="454"/>
      <c r="I280" s="454"/>
      <c r="J280" s="454"/>
      <c r="K280" s="441"/>
      <c r="L280" s="444"/>
    </row>
    <row r="281" spans="1:12" ht="15.6" customHeight="1" x14ac:dyDescent="0.25">
      <c r="A281" s="453"/>
      <c r="B281" s="471"/>
      <c r="C281" s="455"/>
      <c r="D281" s="450"/>
      <c r="E281" s="448"/>
      <c r="F281" s="95" t="s">
        <v>84</v>
      </c>
      <c r="G281" s="465">
        <v>4</v>
      </c>
      <c r="H281" s="465"/>
      <c r="I281" s="465"/>
      <c r="J281" s="465"/>
      <c r="K281" s="441"/>
      <c r="L281" s="444"/>
    </row>
    <row r="282" spans="1:12" ht="15" customHeight="1" thickBot="1" x14ac:dyDescent="0.3">
      <c r="A282" s="453"/>
      <c r="B282" s="472"/>
      <c r="C282" s="455"/>
      <c r="D282" s="450"/>
      <c r="E282" s="448"/>
      <c r="F282" s="96" t="s">
        <v>1016</v>
      </c>
      <c r="G282" s="454">
        <v>5</v>
      </c>
      <c r="H282" s="454"/>
      <c r="I282" s="454"/>
      <c r="J282" s="454"/>
      <c r="K282" s="442"/>
      <c r="L282" s="445"/>
    </row>
    <row r="283" spans="1:12" ht="15.6" customHeight="1" x14ac:dyDescent="0.25">
      <c r="A283" s="452">
        <v>10</v>
      </c>
      <c r="B283" s="470"/>
      <c r="C283" s="455" t="s">
        <v>441</v>
      </c>
      <c r="D283" s="450"/>
      <c r="E283" s="448"/>
      <c r="F283" s="93" t="s">
        <v>81</v>
      </c>
      <c r="G283" s="454" t="s">
        <v>6</v>
      </c>
      <c r="H283" s="454"/>
      <c r="I283" s="454"/>
      <c r="J283" s="454"/>
      <c r="K283" s="447">
        <v>3</v>
      </c>
      <c r="L283" s="446">
        <v>14621</v>
      </c>
    </row>
    <row r="284" spans="1:12" ht="15.6" customHeight="1" x14ac:dyDescent="0.25">
      <c r="A284" s="453"/>
      <c r="B284" s="471"/>
      <c r="C284" s="455"/>
      <c r="D284" s="450"/>
      <c r="E284" s="448"/>
      <c r="F284" s="93" t="s">
        <v>80</v>
      </c>
      <c r="G284" s="458">
        <v>140</v>
      </c>
      <c r="H284" s="458"/>
      <c r="I284" s="458"/>
      <c r="J284" s="458"/>
      <c r="K284" s="436"/>
      <c r="L284" s="438"/>
    </row>
    <row r="285" spans="1:12" ht="15.6" customHeight="1" x14ac:dyDescent="0.25">
      <c r="A285" s="453"/>
      <c r="B285" s="471"/>
      <c r="C285" s="455"/>
      <c r="D285" s="450"/>
      <c r="E285" s="448"/>
      <c r="F285" s="93" t="s">
        <v>8</v>
      </c>
      <c r="G285" s="99">
        <v>3000</v>
      </c>
      <c r="H285" s="100">
        <v>4000</v>
      </c>
      <c r="I285" s="311">
        <v>5000</v>
      </c>
      <c r="J285" s="102">
        <v>6000</v>
      </c>
      <c r="K285" s="436"/>
      <c r="L285" s="438"/>
    </row>
    <row r="286" spans="1:12" ht="15.6" customHeight="1" x14ac:dyDescent="0.25">
      <c r="A286" s="453"/>
      <c r="B286" s="471"/>
      <c r="C286" s="455"/>
      <c r="D286" s="450"/>
      <c r="E286" s="448"/>
      <c r="F286" s="93" t="s">
        <v>817</v>
      </c>
      <c r="G286" s="99">
        <f>G284*114</f>
        <v>15960</v>
      </c>
      <c r="H286" s="100">
        <f>G284*128</f>
        <v>17920</v>
      </c>
      <c r="I286" s="311">
        <f>G284*143</f>
        <v>20020</v>
      </c>
      <c r="J286" s="102">
        <f>G284*148</f>
        <v>20720</v>
      </c>
      <c r="K286" s="436"/>
      <c r="L286" s="438"/>
    </row>
    <row r="287" spans="1:12" ht="15.6" customHeight="1" x14ac:dyDescent="0.25">
      <c r="A287" s="453"/>
      <c r="B287" s="471"/>
      <c r="C287" s="455"/>
      <c r="D287" s="450"/>
      <c r="E287" s="448"/>
      <c r="F287" s="93" t="s">
        <v>1269</v>
      </c>
      <c r="G287" s="451">
        <v>0.98</v>
      </c>
      <c r="H287" s="451"/>
      <c r="I287" s="451"/>
      <c r="J287" s="451"/>
      <c r="K287" s="436"/>
      <c r="L287" s="438"/>
    </row>
    <row r="288" spans="1:12" ht="15.6" customHeight="1" x14ac:dyDescent="0.25">
      <c r="A288" s="453"/>
      <c r="B288" s="471"/>
      <c r="C288" s="455"/>
      <c r="D288" s="450"/>
      <c r="E288" s="448"/>
      <c r="F288" s="93" t="s">
        <v>699</v>
      </c>
      <c r="G288" s="454" t="s">
        <v>700</v>
      </c>
      <c r="H288" s="454"/>
      <c r="I288" s="454"/>
      <c r="J288" s="454"/>
      <c r="K288" s="436"/>
      <c r="L288" s="438"/>
    </row>
    <row r="289" spans="1:12" ht="15.6" customHeight="1" x14ac:dyDescent="0.25">
      <c r="A289" s="453"/>
      <c r="B289" s="471"/>
      <c r="C289" s="455"/>
      <c r="D289" s="450"/>
      <c r="E289" s="448"/>
      <c r="F289" s="93" t="s">
        <v>1181</v>
      </c>
      <c r="G289" s="462" t="s">
        <v>1179</v>
      </c>
      <c r="H289" s="463"/>
      <c r="I289" s="463"/>
      <c r="J289" s="464"/>
      <c r="K289" s="436"/>
      <c r="L289" s="438"/>
    </row>
    <row r="290" spans="1:12" ht="15.6" customHeight="1" x14ac:dyDescent="0.25">
      <c r="A290" s="453"/>
      <c r="B290" s="471"/>
      <c r="C290" s="455"/>
      <c r="D290" s="450"/>
      <c r="E290" s="448"/>
      <c r="F290" s="93" t="s">
        <v>83</v>
      </c>
      <c r="G290" s="454">
        <v>67</v>
      </c>
      <c r="H290" s="454"/>
      <c r="I290" s="454"/>
      <c r="J290" s="454"/>
      <c r="K290" s="436"/>
      <c r="L290" s="438"/>
    </row>
    <row r="291" spans="1:12" ht="15.6" customHeight="1" x14ac:dyDescent="0.25">
      <c r="A291" s="453"/>
      <c r="B291" s="471"/>
      <c r="C291" s="455"/>
      <c r="D291" s="450"/>
      <c r="E291" s="448"/>
      <c r="F291" s="93" t="s">
        <v>396</v>
      </c>
      <c r="G291" s="454" t="s">
        <v>397</v>
      </c>
      <c r="H291" s="454"/>
      <c r="I291" s="454"/>
      <c r="J291" s="454"/>
      <c r="K291" s="436"/>
      <c r="L291" s="438"/>
    </row>
    <row r="292" spans="1:12" ht="15.75" customHeight="1" x14ac:dyDescent="0.25">
      <c r="A292" s="453"/>
      <c r="B292" s="471"/>
      <c r="C292" s="455"/>
      <c r="D292" s="450"/>
      <c r="E292" s="448"/>
      <c r="F292" s="93" t="s">
        <v>256</v>
      </c>
      <c r="G292" s="454" t="s">
        <v>57</v>
      </c>
      <c r="H292" s="454"/>
      <c r="I292" s="454"/>
      <c r="J292" s="454"/>
      <c r="K292" s="436"/>
      <c r="L292" s="438"/>
    </row>
    <row r="293" spans="1:12" ht="15.6" customHeight="1" x14ac:dyDescent="0.25">
      <c r="A293" s="453"/>
      <c r="B293" s="471"/>
      <c r="C293" s="455"/>
      <c r="D293" s="450"/>
      <c r="E293" s="448"/>
      <c r="F293" s="93" t="s">
        <v>379</v>
      </c>
      <c r="G293" s="454" t="s">
        <v>380</v>
      </c>
      <c r="H293" s="454"/>
      <c r="I293" s="454"/>
      <c r="J293" s="454"/>
      <c r="K293" s="436"/>
      <c r="L293" s="438"/>
    </row>
    <row r="294" spans="1:12" ht="15.6" customHeight="1" x14ac:dyDescent="0.25">
      <c r="A294" s="453"/>
      <c r="B294" s="471"/>
      <c r="C294" s="455"/>
      <c r="D294" s="450"/>
      <c r="E294" s="448"/>
      <c r="F294" s="93" t="s">
        <v>701</v>
      </c>
      <c r="G294" s="454">
        <v>100000</v>
      </c>
      <c r="H294" s="454"/>
      <c r="I294" s="454"/>
      <c r="J294" s="454"/>
      <c r="K294" s="436"/>
      <c r="L294" s="438"/>
    </row>
    <row r="295" spans="1:12" ht="15.6" customHeight="1" x14ac:dyDescent="0.25">
      <c r="A295" s="453"/>
      <c r="B295" s="471"/>
      <c r="C295" s="455"/>
      <c r="D295" s="450"/>
      <c r="E295" s="448"/>
      <c r="F295" s="93" t="s">
        <v>257</v>
      </c>
      <c r="G295" s="454" t="s">
        <v>556</v>
      </c>
      <c r="H295" s="454"/>
      <c r="I295" s="454"/>
      <c r="J295" s="454"/>
      <c r="K295" s="436"/>
      <c r="L295" s="438"/>
    </row>
    <row r="296" spans="1:12" ht="15.6" customHeight="1" x14ac:dyDescent="0.25">
      <c r="A296" s="453"/>
      <c r="B296" s="471"/>
      <c r="C296" s="455"/>
      <c r="D296" s="450"/>
      <c r="E296" s="448"/>
      <c r="F296" s="93" t="s">
        <v>376</v>
      </c>
      <c r="G296" s="454" t="s">
        <v>557</v>
      </c>
      <c r="H296" s="454"/>
      <c r="I296" s="454"/>
      <c r="J296" s="454"/>
      <c r="K296" s="436"/>
      <c r="L296" s="438"/>
    </row>
    <row r="297" spans="1:12" ht="15.6" customHeight="1" x14ac:dyDescent="0.25">
      <c r="A297" s="453"/>
      <c r="B297" s="471"/>
      <c r="C297" s="455"/>
      <c r="D297" s="450"/>
      <c r="E297" s="448"/>
      <c r="F297" s="93" t="s">
        <v>702</v>
      </c>
      <c r="G297" s="454" t="s">
        <v>703</v>
      </c>
      <c r="H297" s="454"/>
      <c r="I297" s="454"/>
      <c r="J297" s="454"/>
      <c r="K297" s="437"/>
      <c r="L297" s="439"/>
    </row>
    <row r="298" spans="1:12" ht="15.6" customHeight="1" x14ac:dyDescent="0.25">
      <c r="A298" s="453"/>
      <c r="B298" s="471"/>
      <c r="C298" s="455"/>
      <c r="D298" s="450"/>
      <c r="E298" s="448"/>
      <c r="F298" s="93" t="s">
        <v>381</v>
      </c>
      <c r="G298" s="454" t="s">
        <v>382</v>
      </c>
      <c r="H298" s="454"/>
      <c r="I298" s="454"/>
      <c r="J298" s="454"/>
      <c r="K298" s="440">
        <v>5</v>
      </c>
      <c r="L298" s="444">
        <v>15645</v>
      </c>
    </row>
    <row r="299" spans="1:12" ht="15.6" customHeight="1" x14ac:dyDescent="0.25">
      <c r="A299" s="453"/>
      <c r="B299" s="471"/>
      <c r="C299" s="455"/>
      <c r="D299" s="450"/>
      <c r="E299" s="448"/>
      <c r="F299" s="94" t="s">
        <v>358</v>
      </c>
      <c r="G299" s="454" t="s">
        <v>900</v>
      </c>
      <c r="H299" s="454"/>
      <c r="I299" s="454"/>
      <c r="J299" s="454"/>
      <c r="K299" s="441"/>
      <c r="L299" s="444"/>
    </row>
    <row r="300" spans="1:12" ht="15.6" customHeight="1" x14ac:dyDescent="0.25">
      <c r="A300" s="453"/>
      <c r="B300" s="471"/>
      <c r="C300" s="455"/>
      <c r="D300" s="450"/>
      <c r="E300" s="448"/>
      <c r="F300" s="93" t="s">
        <v>383</v>
      </c>
      <c r="G300" s="454" t="s">
        <v>384</v>
      </c>
      <c r="H300" s="454"/>
      <c r="I300" s="454"/>
      <c r="J300" s="454"/>
      <c r="K300" s="441"/>
      <c r="L300" s="444"/>
    </row>
    <row r="301" spans="1:12" ht="15.6" customHeight="1" x14ac:dyDescent="0.25">
      <c r="A301" s="453"/>
      <c r="B301" s="471"/>
      <c r="C301" s="455"/>
      <c r="D301" s="450"/>
      <c r="E301" s="448"/>
      <c r="F301" s="93" t="s">
        <v>385</v>
      </c>
      <c r="G301" s="454" t="s">
        <v>386</v>
      </c>
      <c r="H301" s="454"/>
      <c r="I301" s="454"/>
      <c r="J301" s="454"/>
      <c r="K301" s="441"/>
      <c r="L301" s="444"/>
    </row>
    <row r="302" spans="1:12" ht="15.6" customHeight="1" x14ac:dyDescent="0.25">
      <c r="A302" s="453"/>
      <c r="B302" s="471"/>
      <c r="C302" s="455"/>
      <c r="D302" s="450"/>
      <c r="E302" s="448"/>
      <c r="F302" s="93" t="s">
        <v>389</v>
      </c>
      <c r="G302" s="454" t="s">
        <v>390</v>
      </c>
      <c r="H302" s="454"/>
      <c r="I302" s="454"/>
      <c r="J302" s="454"/>
      <c r="K302" s="441"/>
      <c r="L302" s="444"/>
    </row>
    <row r="303" spans="1:12" ht="15" customHeight="1" x14ac:dyDescent="0.25">
      <c r="A303" s="453"/>
      <c r="B303" s="471"/>
      <c r="C303" s="455"/>
      <c r="D303" s="450"/>
      <c r="E303" s="448"/>
      <c r="F303" s="93" t="s">
        <v>704</v>
      </c>
      <c r="G303" s="454" t="s">
        <v>705</v>
      </c>
      <c r="H303" s="454"/>
      <c r="I303" s="454"/>
      <c r="J303" s="454"/>
      <c r="K303" s="441"/>
      <c r="L303" s="444"/>
    </row>
    <row r="304" spans="1:12" ht="15.6" customHeight="1" x14ac:dyDescent="0.25">
      <c r="A304" s="453"/>
      <c r="B304" s="471"/>
      <c r="C304" s="455"/>
      <c r="D304" s="450"/>
      <c r="E304" s="448"/>
      <c r="F304" s="93" t="s">
        <v>706</v>
      </c>
      <c r="G304" s="461" t="s">
        <v>390</v>
      </c>
      <c r="H304" s="461"/>
      <c r="I304" s="461"/>
      <c r="J304" s="461"/>
      <c r="K304" s="441"/>
      <c r="L304" s="444"/>
    </row>
    <row r="305" spans="1:12" ht="15.6" customHeight="1" x14ac:dyDescent="0.25">
      <c r="A305" s="453"/>
      <c r="B305" s="471"/>
      <c r="C305" s="455"/>
      <c r="D305" s="450"/>
      <c r="E305" s="448"/>
      <c r="F305" s="93" t="s">
        <v>1271</v>
      </c>
      <c r="G305" s="461" t="s">
        <v>390</v>
      </c>
      <c r="H305" s="461"/>
      <c r="I305" s="461"/>
      <c r="J305" s="461"/>
      <c r="K305" s="441"/>
      <c r="L305" s="444"/>
    </row>
    <row r="306" spans="1:12" ht="15.6" customHeight="1" x14ac:dyDescent="0.25">
      <c r="A306" s="453"/>
      <c r="B306" s="471"/>
      <c r="C306" s="455"/>
      <c r="D306" s="450"/>
      <c r="E306" s="448"/>
      <c r="F306" s="93" t="s">
        <v>707</v>
      </c>
      <c r="G306" s="454" t="s">
        <v>911</v>
      </c>
      <c r="H306" s="454"/>
      <c r="I306" s="454"/>
      <c r="J306" s="454"/>
      <c r="K306" s="441"/>
      <c r="L306" s="444"/>
    </row>
    <row r="307" spans="1:12" ht="15.6" customHeight="1" x14ac:dyDescent="0.25">
      <c r="A307" s="453"/>
      <c r="B307" s="471"/>
      <c r="C307" s="455"/>
      <c r="D307" s="450"/>
      <c r="E307" s="448"/>
      <c r="F307" s="93" t="s">
        <v>708</v>
      </c>
      <c r="G307" s="454" t="s">
        <v>390</v>
      </c>
      <c r="H307" s="454"/>
      <c r="I307" s="454"/>
      <c r="J307" s="454"/>
      <c r="K307" s="441"/>
      <c r="L307" s="444"/>
    </row>
    <row r="308" spans="1:12" ht="15.6" customHeight="1" x14ac:dyDescent="0.25">
      <c r="A308" s="453"/>
      <c r="B308" s="471"/>
      <c r="C308" s="455"/>
      <c r="D308" s="450"/>
      <c r="E308" s="448"/>
      <c r="F308" s="93" t="s">
        <v>377</v>
      </c>
      <c r="G308" s="454" t="s">
        <v>387</v>
      </c>
      <c r="H308" s="454"/>
      <c r="I308" s="454"/>
      <c r="J308" s="454"/>
      <c r="K308" s="441"/>
      <c r="L308" s="444"/>
    </row>
    <row r="309" spans="1:12" ht="15.6" customHeight="1" x14ac:dyDescent="0.25">
      <c r="A309" s="453"/>
      <c r="B309" s="471"/>
      <c r="C309" s="455"/>
      <c r="D309" s="450"/>
      <c r="E309" s="448"/>
      <c r="F309" s="93" t="s">
        <v>388</v>
      </c>
      <c r="G309" s="454" t="s">
        <v>393</v>
      </c>
      <c r="H309" s="454"/>
      <c r="I309" s="454"/>
      <c r="J309" s="454"/>
      <c r="K309" s="441"/>
      <c r="L309" s="444"/>
    </row>
    <row r="310" spans="1:12" ht="15.6" customHeight="1" x14ac:dyDescent="0.25">
      <c r="A310" s="453"/>
      <c r="B310" s="471"/>
      <c r="C310" s="455"/>
      <c r="D310" s="450"/>
      <c r="E310" s="448"/>
      <c r="F310" s="93" t="s">
        <v>562</v>
      </c>
      <c r="G310" s="454" t="s">
        <v>1019</v>
      </c>
      <c r="H310" s="454"/>
      <c r="I310" s="454"/>
      <c r="J310" s="454"/>
      <c r="K310" s="441"/>
      <c r="L310" s="444"/>
    </row>
    <row r="311" spans="1:12" ht="15.6" customHeight="1" x14ac:dyDescent="0.25">
      <c r="A311" s="453"/>
      <c r="B311" s="471"/>
      <c r="C311" s="455"/>
      <c r="D311" s="450"/>
      <c r="E311" s="448"/>
      <c r="F311" s="93" t="s">
        <v>570</v>
      </c>
      <c r="G311" s="454" t="s">
        <v>613</v>
      </c>
      <c r="H311" s="454"/>
      <c r="I311" s="454"/>
      <c r="J311" s="454"/>
      <c r="K311" s="441"/>
      <c r="L311" s="444"/>
    </row>
    <row r="312" spans="1:12" ht="15.6" customHeight="1" x14ac:dyDescent="0.25">
      <c r="A312" s="453"/>
      <c r="B312" s="471"/>
      <c r="C312" s="455"/>
      <c r="D312" s="450"/>
      <c r="E312" s="448"/>
      <c r="F312" s="95" t="s">
        <v>84</v>
      </c>
      <c r="G312" s="465">
        <v>4.2</v>
      </c>
      <c r="H312" s="465"/>
      <c r="I312" s="465"/>
      <c r="J312" s="465"/>
      <c r="K312" s="441"/>
      <c r="L312" s="444"/>
    </row>
    <row r="313" spans="1:12" ht="15.6" customHeight="1" thickBot="1" x14ac:dyDescent="0.3">
      <c r="A313" s="453"/>
      <c r="B313" s="472"/>
      <c r="C313" s="455"/>
      <c r="D313" s="450"/>
      <c r="E313" s="448"/>
      <c r="F313" s="96" t="s">
        <v>1016</v>
      </c>
      <c r="G313" s="454">
        <v>5</v>
      </c>
      <c r="H313" s="454"/>
      <c r="I313" s="454"/>
      <c r="J313" s="454"/>
      <c r="K313" s="441"/>
      <c r="L313" s="445"/>
    </row>
    <row r="314" spans="1:12" ht="15.6" customHeight="1" x14ac:dyDescent="0.25">
      <c r="A314" s="452">
        <v>11</v>
      </c>
      <c r="B314" s="470"/>
      <c r="C314" s="455" t="s">
        <v>668</v>
      </c>
      <c r="D314" s="450"/>
      <c r="E314" s="448"/>
      <c r="F314" s="93" t="s">
        <v>81</v>
      </c>
      <c r="G314" s="454" t="s">
        <v>6</v>
      </c>
      <c r="H314" s="454"/>
      <c r="I314" s="454"/>
      <c r="J314" s="454"/>
      <c r="K314" s="447">
        <v>3</v>
      </c>
      <c r="L314" s="446">
        <v>17219</v>
      </c>
    </row>
    <row r="315" spans="1:12" ht="15.6" customHeight="1" x14ac:dyDescent="0.25">
      <c r="A315" s="453"/>
      <c r="B315" s="471"/>
      <c r="C315" s="455"/>
      <c r="D315" s="450"/>
      <c r="E315" s="448"/>
      <c r="F315" s="93" t="s">
        <v>80</v>
      </c>
      <c r="G315" s="458">
        <v>158</v>
      </c>
      <c r="H315" s="458"/>
      <c r="I315" s="458"/>
      <c r="J315" s="458"/>
      <c r="K315" s="436"/>
      <c r="L315" s="438"/>
    </row>
    <row r="316" spans="1:12" ht="15.6" customHeight="1" x14ac:dyDescent="0.25">
      <c r="A316" s="453"/>
      <c r="B316" s="471"/>
      <c r="C316" s="455"/>
      <c r="D316" s="450"/>
      <c r="E316" s="448"/>
      <c r="F316" s="93" t="s">
        <v>8</v>
      </c>
      <c r="G316" s="99">
        <v>3000</v>
      </c>
      <c r="H316" s="100">
        <v>4000</v>
      </c>
      <c r="I316" s="311">
        <v>5000</v>
      </c>
      <c r="J316" s="102">
        <v>6000</v>
      </c>
      <c r="K316" s="436"/>
      <c r="L316" s="438"/>
    </row>
    <row r="317" spans="1:12" ht="15.6" customHeight="1" x14ac:dyDescent="0.25">
      <c r="A317" s="453"/>
      <c r="B317" s="471"/>
      <c r="C317" s="455"/>
      <c r="D317" s="450"/>
      <c r="E317" s="448"/>
      <c r="F317" s="93" t="s">
        <v>817</v>
      </c>
      <c r="G317" s="99">
        <f>G315*114</f>
        <v>18012</v>
      </c>
      <c r="H317" s="100">
        <f>G315*128</f>
        <v>20224</v>
      </c>
      <c r="I317" s="311">
        <f>G315*143</f>
        <v>22594</v>
      </c>
      <c r="J317" s="102">
        <f>G315*148</f>
        <v>23384</v>
      </c>
      <c r="K317" s="436"/>
      <c r="L317" s="438"/>
    </row>
    <row r="318" spans="1:12" ht="15.6" customHeight="1" x14ac:dyDescent="0.25">
      <c r="A318" s="453"/>
      <c r="B318" s="471"/>
      <c r="C318" s="455"/>
      <c r="D318" s="450"/>
      <c r="E318" s="448"/>
      <c r="F318" s="93" t="s">
        <v>1269</v>
      </c>
      <c r="G318" s="451">
        <v>0.98</v>
      </c>
      <c r="H318" s="451"/>
      <c r="I318" s="451"/>
      <c r="J318" s="451"/>
      <c r="K318" s="436"/>
      <c r="L318" s="438"/>
    </row>
    <row r="319" spans="1:12" ht="15.6" customHeight="1" x14ac:dyDescent="0.25">
      <c r="A319" s="453"/>
      <c r="B319" s="471"/>
      <c r="C319" s="455"/>
      <c r="D319" s="450"/>
      <c r="E319" s="448"/>
      <c r="F319" s="93" t="s">
        <v>699</v>
      </c>
      <c r="G319" s="454" t="s">
        <v>700</v>
      </c>
      <c r="H319" s="454"/>
      <c r="I319" s="454"/>
      <c r="J319" s="454"/>
      <c r="K319" s="436"/>
      <c r="L319" s="438"/>
    </row>
    <row r="320" spans="1:12" ht="15.6" customHeight="1" x14ac:dyDescent="0.25">
      <c r="A320" s="453"/>
      <c r="B320" s="471"/>
      <c r="C320" s="455"/>
      <c r="D320" s="450"/>
      <c r="E320" s="448"/>
      <c r="F320" s="93" t="s">
        <v>1181</v>
      </c>
      <c r="G320" s="462" t="s">
        <v>1179</v>
      </c>
      <c r="H320" s="463"/>
      <c r="I320" s="463"/>
      <c r="J320" s="464"/>
      <c r="K320" s="436"/>
      <c r="L320" s="438"/>
    </row>
    <row r="321" spans="1:12" ht="15.6" customHeight="1" x14ac:dyDescent="0.25">
      <c r="A321" s="453"/>
      <c r="B321" s="471"/>
      <c r="C321" s="455"/>
      <c r="D321" s="450"/>
      <c r="E321" s="448"/>
      <c r="F321" s="93" t="s">
        <v>83</v>
      </c>
      <c r="G321" s="454">
        <v>67</v>
      </c>
      <c r="H321" s="454"/>
      <c r="I321" s="454"/>
      <c r="J321" s="454"/>
      <c r="K321" s="436"/>
      <c r="L321" s="438"/>
    </row>
    <row r="322" spans="1:12" ht="15.6" customHeight="1" x14ac:dyDescent="0.25">
      <c r="A322" s="453"/>
      <c r="B322" s="471"/>
      <c r="C322" s="455"/>
      <c r="D322" s="450"/>
      <c r="E322" s="448"/>
      <c r="F322" s="93" t="s">
        <v>396</v>
      </c>
      <c r="G322" s="454" t="s">
        <v>397</v>
      </c>
      <c r="H322" s="454"/>
      <c r="I322" s="454"/>
      <c r="J322" s="454"/>
      <c r="K322" s="436"/>
      <c r="L322" s="438"/>
    </row>
    <row r="323" spans="1:12" ht="15.6" customHeight="1" x14ac:dyDescent="0.25">
      <c r="A323" s="453"/>
      <c r="B323" s="471"/>
      <c r="C323" s="455"/>
      <c r="D323" s="450"/>
      <c r="E323" s="448"/>
      <c r="F323" s="93" t="s">
        <v>256</v>
      </c>
      <c r="G323" s="454" t="s">
        <v>672</v>
      </c>
      <c r="H323" s="454"/>
      <c r="I323" s="454"/>
      <c r="J323" s="454"/>
      <c r="K323" s="436"/>
      <c r="L323" s="438"/>
    </row>
    <row r="324" spans="1:12" ht="15.6" customHeight="1" x14ac:dyDescent="0.25">
      <c r="A324" s="453"/>
      <c r="B324" s="471"/>
      <c r="C324" s="455"/>
      <c r="D324" s="450"/>
      <c r="E324" s="448"/>
      <c r="F324" s="93" t="s">
        <v>379</v>
      </c>
      <c r="G324" s="454" t="s">
        <v>380</v>
      </c>
      <c r="H324" s="454"/>
      <c r="I324" s="454"/>
      <c r="J324" s="454"/>
      <c r="K324" s="436"/>
      <c r="L324" s="438"/>
    </row>
    <row r="325" spans="1:12" ht="15.6" customHeight="1" x14ac:dyDescent="0.25">
      <c r="A325" s="453"/>
      <c r="B325" s="471"/>
      <c r="C325" s="455"/>
      <c r="D325" s="450"/>
      <c r="E325" s="448"/>
      <c r="F325" s="93" t="s">
        <v>701</v>
      </c>
      <c r="G325" s="454">
        <v>100000</v>
      </c>
      <c r="H325" s="454"/>
      <c r="I325" s="454"/>
      <c r="J325" s="454"/>
      <c r="K325" s="436"/>
      <c r="L325" s="438"/>
    </row>
    <row r="326" spans="1:12" ht="15.6" customHeight="1" x14ac:dyDescent="0.25">
      <c r="A326" s="453"/>
      <c r="B326" s="471"/>
      <c r="C326" s="455"/>
      <c r="D326" s="450"/>
      <c r="E326" s="448"/>
      <c r="F326" s="93" t="s">
        <v>257</v>
      </c>
      <c r="G326" s="454" t="s">
        <v>556</v>
      </c>
      <c r="H326" s="454"/>
      <c r="I326" s="454"/>
      <c r="J326" s="454"/>
      <c r="K326" s="436"/>
      <c r="L326" s="438"/>
    </row>
    <row r="327" spans="1:12" ht="15.6" customHeight="1" x14ac:dyDescent="0.25">
      <c r="A327" s="453"/>
      <c r="B327" s="471"/>
      <c r="C327" s="455"/>
      <c r="D327" s="450"/>
      <c r="E327" s="448"/>
      <c r="F327" s="93" t="s">
        <v>376</v>
      </c>
      <c r="G327" s="454" t="s">
        <v>557</v>
      </c>
      <c r="H327" s="454"/>
      <c r="I327" s="454"/>
      <c r="J327" s="454"/>
      <c r="K327" s="436"/>
      <c r="L327" s="438"/>
    </row>
    <row r="328" spans="1:12" ht="15.6" customHeight="1" x14ac:dyDescent="0.25">
      <c r="A328" s="453"/>
      <c r="B328" s="471"/>
      <c r="C328" s="455"/>
      <c r="D328" s="450"/>
      <c r="E328" s="448"/>
      <c r="F328" s="93" t="s">
        <v>702</v>
      </c>
      <c r="G328" s="454" t="s">
        <v>703</v>
      </c>
      <c r="H328" s="454"/>
      <c r="I328" s="454"/>
      <c r="J328" s="454"/>
      <c r="K328" s="437"/>
      <c r="L328" s="439"/>
    </row>
    <row r="329" spans="1:12" ht="15.6" customHeight="1" x14ac:dyDescent="0.25">
      <c r="A329" s="453"/>
      <c r="B329" s="471"/>
      <c r="C329" s="455"/>
      <c r="D329" s="450"/>
      <c r="E329" s="448"/>
      <c r="F329" s="93" t="s">
        <v>381</v>
      </c>
      <c r="G329" s="454" t="s">
        <v>382</v>
      </c>
      <c r="H329" s="454"/>
      <c r="I329" s="454"/>
      <c r="J329" s="454"/>
      <c r="K329" s="440">
        <v>5</v>
      </c>
      <c r="L329" s="443">
        <v>18424</v>
      </c>
    </row>
    <row r="330" spans="1:12" ht="15.6" customHeight="1" x14ac:dyDescent="0.25">
      <c r="A330" s="453"/>
      <c r="B330" s="471"/>
      <c r="C330" s="455"/>
      <c r="D330" s="450"/>
      <c r="E330" s="448"/>
      <c r="F330" s="94" t="s">
        <v>358</v>
      </c>
      <c r="G330" s="454" t="s">
        <v>900</v>
      </c>
      <c r="H330" s="454"/>
      <c r="I330" s="454"/>
      <c r="J330" s="454"/>
      <c r="K330" s="441"/>
      <c r="L330" s="444"/>
    </row>
    <row r="331" spans="1:12" ht="15.6" customHeight="1" x14ac:dyDescent="0.25">
      <c r="A331" s="453"/>
      <c r="B331" s="471"/>
      <c r="C331" s="455"/>
      <c r="D331" s="450"/>
      <c r="E331" s="448"/>
      <c r="F331" s="93" t="s">
        <v>383</v>
      </c>
      <c r="G331" s="454" t="s">
        <v>384</v>
      </c>
      <c r="H331" s="454"/>
      <c r="I331" s="454"/>
      <c r="J331" s="454"/>
      <c r="K331" s="441"/>
      <c r="L331" s="444"/>
    </row>
    <row r="332" spans="1:12" ht="15.6" customHeight="1" x14ac:dyDescent="0.25">
      <c r="A332" s="453"/>
      <c r="B332" s="471"/>
      <c r="C332" s="455"/>
      <c r="D332" s="450"/>
      <c r="E332" s="448"/>
      <c r="F332" s="93" t="s">
        <v>385</v>
      </c>
      <c r="G332" s="454" t="s">
        <v>386</v>
      </c>
      <c r="H332" s="454"/>
      <c r="I332" s="454"/>
      <c r="J332" s="454"/>
      <c r="K332" s="441"/>
      <c r="L332" s="444"/>
    </row>
    <row r="333" spans="1:12" ht="15.6" customHeight="1" x14ac:dyDescent="0.25">
      <c r="A333" s="453"/>
      <c r="B333" s="471"/>
      <c r="C333" s="455"/>
      <c r="D333" s="450"/>
      <c r="E333" s="448"/>
      <c r="F333" s="93" t="s">
        <v>389</v>
      </c>
      <c r="G333" s="454" t="s">
        <v>390</v>
      </c>
      <c r="H333" s="454"/>
      <c r="I333" s="454"/>
      <c r="J333" s="454"/>
      <c r="K333" s="441"/>
      <c r="L333" s="444"/>
    </row>
    <row r="334" spans="1:12" ht="15" customHeight="1" x14ac:dyDescent="0.25">
      <c r="A334" s="453"/>
      <c r="B334" s="471"/>
      <c r="C334" s="455"/>
      <c r="D334" s="450"/>
      <c r="E334" s="448"/>
      <c r="F334" s="93" t="s">
        <v>704</v>
      </c>
      <c r="G334" s="454" t="s">
        <v>705</v>
      </c>
      <c r="H334" s="454"/>
      <c r="I334" s="454"/>
      <c r="J334" s="454"/>
      <c r="K334" s="441"/>
      <c r="L334" s="444"/>
    </row>
    <row r="335" spans="1:12" ht="15.6" customHeight="1" x14ac:dyDescent="0.25">
      <c r="A335" s="453"/>
      <c r="B335" s="471"/>
      <c r="C335" s="455"/>
      <c r="D335" s="450"/>
      <c r="E335" s="448"/>
      <c r="F335" s="93" t="s">
        <v>706</v>
      </c>
      <c r="G335" s="461" t="s">
        <v>390</v>
      </c>
      <c r="H335" s="461"/>
      <c r="I335" s="461"/>
      <c r="J335" s="461"/>
      <c r="K335" s="441"/>
      <c r="L335" s="444"/>
    </row>
    <row r="336" spans="1:12" ht="15.6" customHeight="1" x14ac:dyDescent="0.25">
      <c r="A336" s="453"/>
      <c r="B336" s="471"/>
      <c r="C336" s="455"/>
      <c r="D336" s="450"/>
      <c r="E336" s="448"/>
      <c r="F336" s="93" t="s">
        <v>1271</v>
      </c>
      <c r="G336" s="461" t="s">
        <v>390</v>
      </c>
      <c r="H336" s="461"/>
      <c r="I336" s="461"/>
      <c r="J336" s="461"/>
      <c r="K336" s="441"/>
      <c r="L336" s="444"/>
    </row>
    <row r="337" spans="1:12" ht="15.6" customHeight="1" x14ac:dyDescent="0.25">
      <c r="A337" s="453"/>
      <c r="B337" s="471"/>
      <c r="C337" s="455"/>
      <c r="D337" s="450"/>
      <c r="E337" s="448"/>
      <c r="F337" s="93" t="s">
        <v>707</v>
      </c>
      <c r="G337" s="454" t="s">
        <v>911</v>
      </c>
      <c r="H337" s="454"/>
      <c r="I337" s="454"/>
      <c r="J337" s="454"/>
      <c r="K337" s="441"/>
      <c r="L337" s="444"/>
    </row>
    <row r="338" spans="1:12" ht="15.6" customHeight="1" x14ac:dyDescent="0.25">
      <c r="A338" s="453"/>
      <c r="B338" s="471"/>
      <c r="C338" s="455"/>
      <c r="D338" s="450"/>
      <c r="E338" s="448"/>
      <c r="F338" s="93" t="s">
        <v>708</v>
      </c>
      <c r="G338" s="454" t="s">
        <v>390</v>
      </c>
      <c r="H338" s="454"/>
      <c r="I338" s="454"/>
      <c r="J338" s="454"/>
      <c r="K338" s="441"/>
      <c r="L338" s="444"/>
    </row>
    <row r="339" spans="1:12" ht="15.6" customHeight="1" x14ac:dyDescent="0.25">
      <c r="A339" s="453"/>
      <c r="B339" s="471"/>
      <c r="C339" s="455"/>
      <c r="D339" s="450"/>
      <c r="E339" s="448"/>
      <c r="F339" s="93" t="s">
        <v>377</v>
      </c>
      <c r="G339" s="454" t="s">
        <v>387</v>
      </c>
      <c r="H339" s="454"/>
      <c r="I339" s="454"/>
      <c r="J339" s="454"/>
      <c r="K339" s="441"/>
      <c r="L339" s="444"/>
    </row>
    <row r="340" spans="1:12" ht="15.6" customHeight="1" x14ac:dyDescent="0.25">
      <c r="A340" s="453"/>
      <c r="B340" s="471"/>
      <c r="C340" s="455"/>
      <c r="D340" s="450"/>
      <c r="E340" s="448"/>
      <c r="F340" s="93" t="s">
        <v>388</v>
      </c>
      <c r="G340" s="454" t="s">
        <v>393</v>
      </c>
      <c r="H340" s="454"/>
      <c r="I340" s="454"/>
      <c r="J340" s="454"/>
      <c r="K340" s="441"/>
      <c r="L340" s="444"/>
    </row>
    <row r="341" spans="1:12" ht="15.6" customHeight="1" x14ac:dyDescent="0.25">
      <c r="A341" s="453"/>
      <c r="B341" s="471"/>
      <c r="C341" s="455"/>
      <c r="D341" s="450"/>
      <c r="E341" s="448"/>
      <c r="F341" s="93" t="s">
        <v>562</v>
      </c>
      <c r="G341" s="454" t="s">
        <v>1019</v>
      </c>
      <c r="H341" s="454"/>
      <c r="I341" s="454"/>
      <c r="J341" s="454"/>
      <c r="K341" s="441"/>
      <c r="L341" s="444"/>
    </row>
    <row r="342" spans="1:12" ht="15.6" customHeight="1" x14ac:dyDescent="0.25">
      <c r="A342" s="453"/>
      <c r="B342" s="471"/>
      <c r="C342" s="455"/>
      <c r="D342" s="450"/>
      <c r="E342" s="448"/>
      <c r="F342" s="93" t="s">
        <v>570</v>
      </c>
      <c r="G342" s="454" t="s">
        <v>613</v>
      </c>
      <c r="H342" s="454"/>
      <c r="I342" s="454"/>
      <c r="J342" s="454"/>
      <c r="K342" s="441"/>
      <c r="L342" s="444"/>
    </row>
    <row r="343" spans="1:12" ht="15.6" customHeight="1" x14ac:dyDescent="0.25">
      <c r="A343" s="453"/>
      <c r="B343" s="471"/>
      <c r="C343" s="455"/>
      <c r="D343" s="450"/>
      <c r="E343" s="448"/>
      <c r="F343" s="95" t="s">
        <v>84</v>
      </c>
      <c r="G343" s="465">
        <v>4.8</v>
      </c>
      <c r="H343" s="465"/>
      <c r="I343" s="465"/>
      <c r="J343" s="465"/>
      <c r="K343" s="441"/>
      <c r="L343" s="444"/>
    </row>
    <row r="344" spans="1:12" ht="15.6" customHeight="1" thickBot="1" x14ac:dyDescent="0.3">
      <c r="A344" s="453"/>
      <c r="B344" s="472"/>
      <c r="C344" s="455"/>
      <c r="D344" s="450"/>
      <c r="E344" s="448"/>
      <c r="F344" s="96" t="s">
        <v>1016</v>
      </c>
      <c r="G344" s="454">
        <v>5</v>
      </c>
      <c r="H344" s="454"/>
      <c r="I344" s="454"/>
      <c r="J344" s="454"/>
      <c r="K344" s="442"/>
      <c r="L344" s="445"/>
    </row>
    <row r="345" spans="1:12" ht="15.6" customHeight="1" x14ac:dyDescent="0.25">
      <c r="A345" s="452">
        <v>12</v>
      </c>
      <c r="B345" s="470"/>
      <c r="C345" s="455" t="s">
        <v>669</v>
      </c>
      <c r="D345" s="450"/>
      <c r="E345" s="448"/>
      <c r="F345" s="93" t="s">
        <v>81</v>
      </c>
      <c r="G345" s="454" t="s">
        <v>6</v>
      </c>
      <c r="H345" s="454"/>
      <c r="I345" s="454"/>
      <c r="J345" s="454"/>
      <c r="K345" s="447">
        <v>3</v>
      </c>
      <c r="L345" s="446">
        <v>18661</v>
      </c>
    </row>
    <row r="346" spans="1:12" ht="15.6" customHeight="1" x14ac:dyDescent="0.25">
      <c r="A346" s="453"/>
      <c r="B346" s="471"/>
      <c r="C346" s="455"/>
      <c r="D346" s="450"/>
      <c r="E346" s="448"/>
      <c r="F346" s="93" t="s">
        <v>80</v>
      </c>
      <c r="G346" s="458">
        <v>178</v>
      </c>
      <c r="H346" s="458"/>
      <c r="I346" s="458"/>
      <c r="J346" s="458"/>
      <c r="K346" s="436"/>
      <c r="L346" s="438"/>
    </row>
    <row r="347" spans="1:12" ht="15.6" customHeight="1" x14ac:dyDescent="0.25">
      <c r="A347" s="453"/>
      <c r="B347" s="471"/>
      <c r="C347" s="455"/>
      <c r="D347" s="450"/>
      <c r="E347" s="448"/>
      <c r="F347" s="93" t="s">
        <v>8</v>
      </c>
      <c r="G347" s="99">
        <v>3000</v>
      </c>
      <c r="H347" s="100">
        <v>4000</v>
      </c>
      <c r="I347" s="311">
        <v>5000</v>
      </c>
      <c r="J347" s="102">
        <v>6000</v>
      </c>
      <c r="K347" s="436"/>
      <c r="L347" s="438"/>
    </row>
    <row r="348" spans="1:12" ht="15.6" customHeight="1" x14ac:dyDescent="0.25">
      <c r="A348" s="453"/>
      <c r="B348" s="471"/>
      <c r="C348" s="455"/>
      <c r="D348" s="450"/>
      <c r="E348" s="448"/>
      <c r="F348" s="93" t="s">
        <v>817</v>
      </c>
      <c r="G348" s="99">
        <f>G346*114</f>
        <v>20292</v>
      </c>
      <c r="H348" s="100">
        <f>G346*128</f>
        <v>22784</v>
      </c>
      <c r="I348" s="311">
        <f>G346*143</f>
        <v>25454</v>
      </c>
      <c r="J348" s="102">
        <f>G346*148</f>
        <v>26344</v>
      </c>
      <c r="K348" s="436"/>
      <c r="L348" s="438"/>
    </row>
    <row r="349" spans="1:12" ht="15.6" customHeight="1" x14ac:dyDescent="0.25">
      <c r="A349" s="453"/>
      <c r="B349" s="471"/>
      <c r="C349" s="455"/>
      <c r="D349" s="450"/>
      <c r="E349" s="448"/>
      <c r="F349" s="93" t="s">
        <v>1269</v>
      </c>
      <c r="G349" s="451">
        <v>0.98</v>
      </c>
      <c r="H349" s="451"/>
      <c r="I349" s="451"/>
      <c r="J349" s="451"/>
      <c r="K349" s="436"/>
      <c r="L349" s="438"/>
    </row>
    <row r="350" spans="1:12" ht="15.6" customHeight="1" x14ac:dyDescent="0.25">
      <c r="A350" s="453"/>
      <c r="B350" s="471"/>
      <c r="C350" s="455"/>
      <c r="D350" s="450"/>
      <c r="E350" s="448"/>
      <c r="F350" s="93" t="s">
        <v>699</v>
      </c>
      <c r="G350" s="454" t="s">
        <v>700</v>
      </c>
      <c r="H350" s="454"/>
      <c r="I350" s="454"/>
      <c r="J350" s="454"/>
      <c r="K350" s="436"/>
      <c r="L350" s="438"/>
    </row>
    <row r="351" spans="1:12" ht="15.6" customHeight="1" x14ac:dyDescent="0.25">
      <c r="A351" s="453"/>
      <c r="B351" s="471"/>
      <c r="C351" s="455"/>
      <c r="D351" s="450"/>
      <c r="E351" s="448"/>
      <c r="F351" s="93" t="s">
        <v>1181</v>
      </c>
      <c r="G351" s="462" t="s">
        <v>1179</v>
      </c>
      <c r="H351" s="463"/>
      <c r="I351" s="463"/>
      <c r="J351" s="464"/>
      <c r="K351" s="436"/>
      <c r="L351" s="438"/>
    </row>
    <row r="352" spans="1:12" ht="15.6" customHeight="1" x14ac:dyDescent="0.25">
      <c r="A352" s="453"/>
      <c r="B352" s="471"/>
      <c r="C352" s="455"/>
      <c r="D352" s="450"/>
      <c r="E352" s="448"/>
      <c r="F352" s="93" t="s">
        <v>83</v>
      </c>
      <c r="G352" s="454">
        <v>67</v>
      </c>
      <c r="H352" s="454"/>
      <c r="I352" s="454"/>
      <c r="J352" s="454"/>
      <c r="K352" s="436"/>
      <c r="L352" s="438"/>
    </row>
    <row r="353" spans="1:12" ht="15.6" customHeight="1" x14ac:dyDescent="0.25">
      <c r="A353" s="453"/>
      <c r="B353" s="471"/>
      <c r="C353" s="455"/>
      <c r="D353" s="450"/>
      <c r="E353" s="448"/>
      <c r="F353" s="93" t="s">
        <v>396</v>
      </c>
      <c r="G353" s="454" t="s">
        <v>397</v>
      </c>
      <c r="H353" s="454"/>
      <c r="I353" s="454"/>
      <c r="J353" s="454"/>
      <c r="K353" s="436"/>
      <c r="L353" s="438"/>
    </row>
    <row r="354" spans="1:12" ht="15.6" customHeight="1" x14ac:dyDescent="0.25">
      <c r="A354" s="453"/>
      <c r="B354" s="471"/>
      <c r="C354" s="455"/>
      <c r="D354" s="450"/>
      <c r="E354" s="448"/>
      <c r="F354" s="93" t="s">
        <v>256</v>
      </c>
      <c r="G354" s="454" t="s">
        <v>738</v>
      </c>
      <c r="H354" s="454"/>
      <c r="I354" s="454"/>
      <c r="J354" s="454"/>
      <c r="K354" s="436"/>
      <c r="L354" s="438"/>
    </row>
    <row r="355" spans="1:12" ht="15.6" customHeight="1" x14ac:dyDescent="0.25">
      <c r="A355" s="453"/>
      <c r="B355" s="471"/>
      <c r="C355" s="455"/>
      <c r="D355" s="450"/>
      <c r="E355" s="448"/>
      <c r="F355" s="93" t="s">
        <v>379</v>
      </c>
      <c r="G355" s="454" t="s">
        <v>380</v>
      </c>
      <c r="H355" s="454"/>
      <c r="I355" s="454"/>
      <c r="J355" s="454"/>
      <c r="K355" s="436"/>
      <c r="L355" s="438"/>
    </row>
    <row r="356" spans="1:12" ht="15.6" customHeight="1" x14ac:dyDescent="0.25">
      <c r="A356" s="453"/>
      <c r="B356" s="471"/>
      <c r="C356" s="455"/>
      <c r="D356" s="450"/>
      <c r="E356" s="448"/>
      <c r="F356" s="93" t="s">
        <v>701</v>
      </c>
      <c r="G356" s="454">
        <v>100000</v>
      </c>
      <c r="H356" s="454"/>
      <c r="I356" s="454"/>
      <c r="J356" s="454"/>
      <c r="K356" s="436"/>
      <c r="L356" s="438"/>
    </row>
    <row r="357" spans="1:12" ht="15.6" customHeight="1" x14ac:dyDescent="0.25">
      <c r="A357" s="453"/>
      <c r="B357" s="471"/>
      <c r="C357" s="455"/>
      <c r="D357" s="450"/>
      <c r="E357" s="448"/>
      <c r="F357" s="93" t="s">
        <v>257</v>
      </c>
      <c r="G357" s="454" t="s">
        <v>556</v>
      </c>
      <c r="H357" s="454"/>
      <c r="I357" s="454"/>
      <c r="J357" s="454"/>
      <c r="K357" s="436"/>
      <c r="L357" s="438"/>
    </row>
    <row r="358" spans="1:12" ht="15.6" customHeight="1" x14ac:dyDescent="0.25">
      <c r="A358" s="453"/>
      <c r="B358" s="471"/>
      <c r="C358" s="455"/>
      <c r="D358" s="450"/>
      <c r="E358" s="448"/>
      <c r="F358" s="93" t="s">
        <v>376</v>
      </c>
      <c r="G358" s="454" t="s">
        <v>557</v>
      </c>
      <c r="H358" s="454"/>
      <c r="I358" s="454"/>
      <c r="J358" s="454"/>
      <c r="K358" s="436"/>
      <c r="L358" s="438"/>
    </row>
    <row r="359" spans="1:12" ht="15.6" customHeight="1" x14ac:dyDescent="0.25">
      <c r="A359" s="453"/>
      <c r="B359" s="471"/>
      <c r="C359" s="455"/>
      <c r="D359" s="450"/>
      <c r="E359" s="448"/>
      <c r="F359" s="93" t="s">
        <v>702</v>
      </c>
      <c r="G359" s="454" t="s">
        <v>703</v>
      </c>
      <c r="H359" s="454"/>
      <c r="I359" s="454"/>
      <c r="J359" s="454"/>
      <c r="K359" s="437"/>
      <c r="L359" s="439"/>
    </row>
    <row r="360" spans="1:12" ht="15.6" customHeight="1" x14ac:dyDescent="0.25">
      <c r="A360" s="453"/>
      <c r="B360" s="471"/>
      <c r="C360" s="455"/>
      <c r="D360" s="450"/>
      <c r="E360" s="448"/>
      <c r="F360" s="93" t="s">
        <v>381</v>
      </c>
      <c r="G360" s="454" t="s">
        <v>382</v>
      </c>
      <c r="H360" s="454"/>
      <c r="I360" s="454"/>
      <c r="J360" s="454"/>
      <c r="K360" s="440">
        <v>5</v>
      </c>
      <c r="L360" s="444">
        <v>19967</v>
      </c>
    </row>
    <row r="361" spans="1:12" ht="15.6" customHeight="1" x14ac:dyDescent="0.25">
      <c r="A361" s="453"/>
      <c r="B361" s="471"/>
      <c r="C361" s="455"/>
      <c r="D361" s="450"/>
      <c r="E361" s="448"/>
      <c r="F361" s="94" t="s">
        <v>358</v>
      </c>
      <c r="G361" s="454" t="s">
        <v>900</v>
      </c>
      <c r="H361" s="454"/>
      <c r="I361" s="454"/>
      <c r="J361" s="454"/>
      <c r="K361" s="441"/>
      <c r="L361" s="444"/>
    </row>
    <row r="362" spans="1:12" ht="15.6" customHeight="1" x14ac:dyDescent="0.25">
      <c r="A362" s="453"/>
      <c r="B362" s="471"/>
      <c r="C362" s="455"/>
      <c r="D362" s="450"/>
      <c r="E362" s="448"/>
      <c r="F362" s="93" t="s">
        <v>383</v>
      </c>
      <c r="G362" s="454" t="s">
        <v>384</v>
      </c>
      <c r="H362" s="454"/>
      <c r="I362" s="454"/>
      <c r="J362" s="454"/>
      <c r="K362" s="441"/>
      <c r="L362" s="444"/>
    </row>
    <row r="363" spans="1:12" ht="15.6" customHeight="1" x14ac:dyDescent="0.25">
      <c r="A363" s="453"/>
      <c r="B363" s="471"/>
      <c r="C363" s="455"/>
      <c r="D363" s="450"/>
      <c r="E363" s="448"/>
      <c r="F363" s="93" t="s">
        <v>385</v>
      </c>
      <c r="G363" s="454" t="s">
        <v>386</v>
      </c>
      <c r="H363" s="454"/>
      <c r="I363" s="454"/>
      <c r="J363" s="454"/>
      <c r="K363" s="441"/>
      <c r="L363" s="444"/>
    </row>
    <row r="364" spans="1:12" ht="15.6" customHeight="1" x14ac:dyDescent="0.25">
      <c r="A364" s="453"/>
      <c r="B364" s="471"/>
      <c r="C364" s="455"/>
      <c r="D364" s="450"/>
      <c r="E364" s="448"/>
      <c r="F364" s="93" t="s">
        <v>389</v>
      </c>
      <c r="G364" s="454" t="s">
        <v>390</v>
      </c>
      <c r="H364" s="454"/>
      <c r="I364" s="454"/>
      <c r="J364" s="454"/>
      <c r="K364" s="441"/>
      <c r="L364" s="444"/>
    </row>
    <row r="365" spans="1:12" ht="15" customHeight="1" x14ac:dyDescent="0.25">
      <c r="A365" s="453"/>
      <c r="B365" s="471"/>
      <c r="C365" s="455"/>
      <c r="D365" s="450"/>
      <c r="E365" s="448"/>
      <c r="F365" s="93" t="s">
        <v>704</v>
      </c>
      <c r="G365" s="454" t="s">
        <v>705</v>
      </c>
      <c r="H365" s="454"/>
      <c r="I365" s="454"/>
      <c r="J365" s="454"/>
      <c r="K365" s="441"/>
      <c r="L365" s="444"/>
    </row>
    <row r="366" spans="1:12" ht="15.6" customHeight="1" x14ac:dyDescent="0.25">
      <c r="A366" s="453"/>
      <c r="B366" s="471"/>
      <c r="C366" s="455"/>
      <c r="D366" s="450"/>
      <c r="E366" s="448"/>
      <c r="F366" s="93" t="s">
        <v>706</v>
      </c>
      <c r="G366" s="461" t="s">
        <v>390</v>
      </c>
      <c r="H366" s="461"/>
      <c r="I366" s="461"/>
      <c r="J366" s="461"/>
      <c r="K366" s="441"/>
      <c r="L366" s="444"/>
    </row>
    <row r="367" spans="1:12" ht="15.6" customHeight="1" x14ac:dyDescent="0.25">
      <c r="A367" s="453"/>
      <c r="B367" s="471"/>
      <c r="C367" s="455"/>
      <c r="D367" s="450"/>
      <c r="E367" s="448"/>
      <c r="F367" s="93" t="s">
        <v>1271</v>
      </c>
      <c r="G367" s="461" t="s">
        <v>390</v>
      </c>
      <c r="H367" s="461"/>
      <c r="I367" s="461"/>
      <c r="J367" s="461"/>
      <c r="K367" s="441"/>
      <c r="L367" s="444"/>
    </row>
    <row r="368" spans="1:12" ht="15.6" customHeight="1" x14ac:dyDescent="0.25">
      <c r="A368" s="453"/>
      <c r="B368" s="471"/>
      <c r="C368" s="455"/>
      <c r="D368" s="450"/>
      <c r="E368" s="448"/>
      <c r="F368" s="93" t="s">
        <v>707</v>
      </c>
      <c r="G368" s="454" t="s">
        <v>911</v>
      </c>
      <c r="H368" s="454"/>
      <c r="I368" s="454"/>
      <c r="J368" s="454"/>
      <c r="K368" s="441"/>
      <c r="L368" s="444"/>
    </row>
    <row r="369" spans="1:12" ht="15.6" customHeight="1" x14ac:dyDescent="0.25">
      <c r="A369" s="453"/>
      <c r="B369" s="471"/>
      <c r="C369" s="455"/>
      <c r="D369" s="450"/>
      <c r="E369" s="448"/>
      <c r="F369" s="93" t="s">
        <v>708</v>
      </c>
      <c r="G369" s="454" t="s">
        <v>390</v>
      </c>
      <c r="H369" s="454"/>
      <c r="I369" s="454"/>
      <c r="J369" s="454"/>
      <c r="K369" s="441"/>
      <c r="L369" s="444"/>
    </row>
    <row r="370" spans="1:12" ht="15.6" customHeight="1" x14ac:dyDescent="0.25">
      <c r="A370" s="453"/>
      <c r="B370" s="471"/>
      <c r="C370" s="455"/>
      <c r="D370" s="450"/>
      <c r="E370" s="448"/>
      <c r="F370" s="93" t="s">
        <v>377</v>
      </c>
      <c r="G370" s="454" t="s">
        <v>387</v>
      </c>
      <c r="H370" s="454"/>
      <c r="I370" s="454"/>
      <c r="J370" s="454"/>
      <c r="K370" s="441"/>
      <c r="L370" s="444"/>
    </row>
    <row r="371" spans="1:12" ht="15.6" customHeight="1" x14ac:dyDescent="0.25">
      <c r="A371" s="453"/>
      <c r="B371" s="471"/>
      <c r="C371" s="455"/>
      <c r="D371" s="450"/>
      <c r="E371" s="448"/>
      <c r="F371" s="93" t="s">
        <v>388</v>
      </c>
      <c r="G371" s="454" t="s">
        <v>393</v>
      </c>
      <c r="H371" s="454"/>
      <c r="I371" s="454"/>
      <c r="J371" s="454"/>
      <c r="K371" s="441"/>
      <c r="L371" s="444"/>
    </row>
    <row r="372" spans="1:12" ht="15.6" customHeight="1" x14ac:dyDescent="0.25">
      <c r="A372" s="453"/>
      <c r="B372" s="471"/>
      <c r="C372" s="455"/>
      <c r="D372" s="450"/>
      <c r="E372" s="448"/>
      <c r="F372" s="93" t="s">
        <v>562</v>
      </c>
      <c r="G372" s="454" t="s">
        <v>1019</v>
      </c>
      <c r="H372" s="454"/>
      <c r="I372" s="454"/>
      <c r="J372" s="454"/>
      <c r="K372" s="441"/>
      <c r="L372" s="444"/>
    </row>
    <row r="373" spans="1:12" ht="15.6" customHeight="1" x14ac:dyDescent="0.25">
      <c r="A373" s="453"/>
      <c r="B373" s="471"/>
      <c r="C373" s="455"/>
      <c r="D373" s="450"/>
      <c r="E373" s="448"/>
      <c r="F373" s="93" t="s">
        <v>570</v>
      </c>
      <c r="G373" s="454" t="s">
        <v>613</v>
      </c>
      <c r="H373" s="454"/>
      <c r="I373" s="454"/>
      <c r="J373" s="454"/>
      <c r="K373" s="441"/>
      <c r="L373" s="444"/>
    </row>
    <row r="374" spans="1:12" ht="15.6" customHeight="1" x14ac:dyDescent="0.25">
      <c r="A374" s="453"/>
      <c r="B374" s="471"/>
      <c r="C374" s="455"/>
      <c r="D374" s="450"/>
      <c r="E374" s="448"/>
      <c r="F374" s="95" t="s">
        <v>84</v>
      </c>
      <c r="G374" s="465">
        <v>5.6</v>
      </c>
      <c r="H374" s="465"/>
      <c r="I374" s="465"/>
      <c r="J374" s="465"/>
      <c r="K374" s="441"/>
      <c r="L374" s="444"/>
    </row>
    <row r="375" spans="1:12" ht="15.6" customHeight="1" thickBot="1" x14ac:dyDescent="0.3">
      <c r="A375" s="453"/>
      <c r="B375" s="472"/>
      <c r="C375" s="455"/>
      <c r="D375" s="450"/>
      <c r="E375" s="448"/>
      <c r="F375" s="96" t="s">
        <v>1016</v>
      </c>
      <c r="G375" s="454">
        <v>5</v>
      </c>
      <c r="H375" s="454"/>
      <c r="I375" s="454"/>
      <c r="J375" s="454"/>
      <c r="K375" s="441"/>
      <c r="L375" s="445"/>
    </row>
    <row r="376" spans="1:12" ht="15.6" customHeight="1" x14ac:dyDescent="0.25">
      <c r="A376" s="452">
        <v>13</v>
      </c>
      <c r="B376" s="470"/>
      <c r="C376" s="455" t="s">
        <v>670</v>
      </c>
      <c r="D376" s="450"/>
      <c r="E376" s="448"/>
      <c r="F376" s="93" t="s">
        <v>81</v>
      </c>
      <c r="G376" s="454" t="s">
        <v>6</v>
      </c>
      <c r="H376" s="454"/>
      <c r="I376" s="454"/>
      <c r="J376" s="454"/>
      <c r="K376" s="447">
        <v>3</v>
      </c>
      <c r="L376" s="446">
        <v>19622</v>
      </c>
    </row>
    <row r="377" spans="1:12" ht="15.6" customHeight="1" x14ac:dyDescent="0.25">
      <c r="A377" s="453"/>
      <c r="B377" s="471"/>
      <c r="C377" s="455"/>
      <c r="D377" s="450"/>
      <c r="E377" s="448"/>
      <c r="F377" s="93" t="s">
        <v>80</v>
      </c>
      <c r="G377" s="458">
        <v>194</v>
      </c>
      <c r="H377" s="458"/>
      <c r="I377" s="458"/>
      <c r="J377" s="458"/>
      <c r="K377" s="436"/>
      <c r="L377" s="438"/>
    </row>
    <row r="378" spans="1:12" ht="15.6" customHeight="1" x14ac:dyDescent="0.25">
      <c r="A378" s="453"/>
      <c r="B378" s="471"/>
      <c r="C378" s="455"/>
      <c r="D378" s="450"/>
      <c r="E378" s="448"/>
      <c r="F378" s="93" t="s">
        <v>8</v>
      </c>
      <c r="G378" s="99">
        <v>3000</v>
      </c>
      <c r="H378" s="100">
        <v>4000</v>
      </c>
      <c r="I378" s="311">
        <v>5000</v>
      </c>
      <c r="J378" s="102">
        <v>6000</v>
      </c>
      <c r="K378" s="436"/>
      <c r="L378" s="438"/>
    </row>
    <row r="379" spans="1:12" ht="15.6" customHeight="1" x14ac:dyDescent="0.25">
      <c r="A379" s="453"/>
      <c r="B379" s="471"/>
      <c r="C379" s="455"/>
      <c r="D379" s="450"/>
      <c r="E379" s="448"/>
      <c r="F379" s="93" t="s">
        <v>817</v>
      </c>
      <c r="G379" s="99">
        <f>G377*114</f>
        <v>22116</v>
      </c>
      <c r="H379" s="100">
        <f>G377*128</f>
        <v>24832</v>
      </c>
      <c r="I379" s="311">
        <f>G377*143</f>
        <v>27742</v>
      </c>
      <c r="J379" s="102">
        <f>G377*148</f>
        <v>28712</v>
      </c>
      <c r="K379" s="436"/>
      <c r="L379" s="438"/>
    </row>
    <row r="380" spans="1:12" ht="15.6" customHeight="1" x14ac:dyDescent="0.25">
      <c r="A380" s="453"/>
      <c r="B380" s="471"/>
      <c r="C380" s="455"/>
      <c r="D380" s="450"/>
      <c r="E380" s="448"/>
      <c r="F380" s="93" t="s">
        <v>1269</v>
      </c>
      <c r="G380" s="451">
        <v>0.98</v>
      </c>
      <c r="H380" s="451"/>
      <c r="I380" s="451"/>
      <c r="J380" s="451"/>
      <c r="K380" s="436"/>
      <c r="L380" s="438"/>
    </row>
    <row r="381" spans="1:12" ht="15.6" customHeight="1" x14ac:dyDescent="0.25">
      <c r="A381" s="453"/>
      <c r="B381" s="471"/>
      <c r="C381" s="455"/>
      <c r="D381" s="450"/>
      <c r="E381" s="448"/>
      <c r="F381" s="93" t="s">
        <v>699</v>
      </c>
      <c r="G381" s="454" t="s">
        <v>700</v>
      </c>
      <c r="H381" s="454"/>
      <c r="I381" s="454"/>
      <c r="J381" s="454"/>
      <c r="K381" s="436"/>
      <c r="L381" s="438"/>
    </row>
    <row r="382" spans="1:12" ht="15.6" customHeight="1" x14ac:dyDescent="0.25">
      <c r="A382" s="453"/>
      <c r="B382" s="471"/>
      <c r="C382" s="455"/>
      <c r="D382" s="450"/>
      <c r="E382" s="448"/>
      <c r="F382" s="93" t="s">
        <v>1181</v>
      </c>
      <c r="G382" s="462" t="s">
        <v>1179</v>
      </c>
      <c r="H382" s="463"/>
      <c r="I382" s="463"/>
      <c r="J382" s="464"/>
      <c r="K382" s="436"/>
      <c r="L382" s="438"/>
    </row>
    <row r="383" spans="1:12" ht="15.6" customHeight="1" x14ac:dyDescent="0.25">
      <c r="A383" s="453"/>
      <c r="B383" s="471"/>
      <c r="C383" s="455"/>
      <c r="D383" s="450"/>
      <c r="E383" s="448"/>
      <c r="F383" s="93" t="s">
        <v>83</v>
      </c>
      <c r="G383" s="454">
        <v>67</v>
      </c>
      <c r="H383" s="454"/>
      <c r="I383" s="454"/>
      <c r="J383" s="454"/>
      <c r="K383" s="436"/>
      <c r="L383" s="438"/>
    </row>
    <row r="384" spans="1:12" ht="15.6" customHeight="1" x14ac:dyDescent="0.25">
      <c r="A384" s="453"/>
      <c r="B384" s="471"/>
      <c r="C384" s="455"/>
      <c r="D384" s="450"/>
      <c r="E384" s="448"/>
      <c r="F384" s="93" t="s">
        <v>396</v>
      </c>
      <c r="G384" s="454" t="s">
        <v>397</v>
      </c>
      <c r="H384" s="454"/>
      <c r="I384" s="454"/>
      <c r="J384" s="454"/>
      <c r="K384" s="436"/>
      <c r="L384" s="438"/>
    </row>
    <row r="385" spans="1:12" ht="15.6" customHeight="1" x14ac:dyDescent="0.25">
      <c r="A385" s="453"/>
      <c r="B385" s="471"/>
      <c r="C385" s="455"/>
      <c r="D385" s="450"/>
      <c r="E385" s="448"/>
      <c r="F385" s="93" t="s">
        <v>256</v>
      </c>
      <c r="G385" s="454" t="s">
        <v>674</v>
      </c>
      <c r="H385" s="454"/>
      <c r="I385" s="454"/>
      <c r="J385" s="454"/>
      <c r="K385" s="436"/>
      <c r="L385" s="438"/>
    </row>
    <row r="386" spans="1:12" ht="15.6" customHeight="1" x14ac:dyDescent="0.25">
      <c r="A386" s="453"/>
      <c r="B386" s="471"/>
      <c r="C386" s="455"/>
      <c r="D386" s="450"/>
      <c r="E386" s="448"/>
      <c r="F386" s="93" t="s">
        <v>379</v>
      </c>
      <c r="G386" s="454" t="s">
        <v>380</v>
      </c>
      <c r="H386" s="454"/>
      <c r="I386" s="454"/>
      <c r="J386" s="454"/>
      <c r="K386" s="436"/>
      <c r="L386" s="438"/>
    </row>
    <row r="387" spans="1:12" ht="15.6" customHeight="1" x14ac:dyDescent="0.25">
      <c r="A387" s="453"/>
      <c r="B387" s="471"/>
      <c r="C387" s="455"/>
      <c r="D387" s="450"/>
      <c r="E387" s="448"/>
      <c r="F387" s="93" t="s">
        <v>701</v>
      </c>
      <c r="G387" s="454">
        <v>100000</v>
      </c>
      <c r="H387" s="454"/>
      <c r="I387" s="454"/>
      <c r="J387" s="454"/>
      <c r="K387" s="436"/>
      <c r="L387" s="438"/>
    </row>
    <row r="388" spans="1:12" ht="15.6" customHeight="1" x14ac:dyDescent="0.25">
      <c r="A388" s="453"/>
      <c r="B388" s="471"/>
      <c r="C388" s="455"/>
      <c r="D388" s="450"/>
      <c r="E388" s="448"/>
      <c r="F388" s="93" t="s">
        <v>257</v>
      </c>
      <c r="G388" s="454" t="s">
        <v>556</v>
      </c>
      <c r="H388" s="454"/>
      <c r="I388" s="454"/>
      <c r="J388" s="454"/>
      <c r="K388" s="436"/>
      <c r="L388" s="438"/>
    </row>
    <row r="389" spans="1:12" ht="15.6" customHeight="1" x14ac:dyDescent="0.25">
      <c r="A389" s="453"/>
      <c r="B389" s="471"/>
      <c r="C389" s="455"/>
      <c r="D389" s="450"/>
      <c r="E389" s="448"/>
      <c r="F389" s="93" t="s">
        <v>376</v>
      </c>
      <c r="G389" s="454" t="s">
        <v>557</v>
      </c>
      <c r="H389" s="454"/>
      <c r="I389" s="454"/>
      <c r="J389" s="454"/>
      <c r="K389" s="436"/>
      <c r="L389" s="438"/>
    </row>
    <row r="390" spans="1:12" ht="15.6" customHeight="1" x14ac:dyDescent="0.25">
      <c r="A390" s="453"/>
      <c r="B390" s="471"/>
      <c r="C390" s="455"/>
      <c r="D390" s="450"/>
      <c r="E390" s="448"/>
      <c r="F390" s="93" t="s">
        <v>702</v>
      </c>
      <c r="G390" s="454" t="s">
        <v>703</v>
      </c>
      <c r="H390" s="454"/>
      <c r="I390" s="454"/>
      <c r="J390" s="454"/>
      <c r="K390" s="437"/>
      <c r="L390" s="439"/>
    </row>
    <row r="391" spans="1:12" ht="15.6" customHeight="1" x14ac:dyDescent="0.25">
      <c r="A391" s="453"/>
      <c r="B391" s="471"/>
      <c r="C391" s="455"/>
      <c r="D391" s="450"/>
      <c r="E391" s="448"/>
      <c r="F391" s="93" t="s">
        <v>381</v>
      </c>
      <c r="G391" s="454" t="s">
        <v>382</v>
      </c>
      <c r="H391" s="454"/>
      <c r="I391" s="454"/>
      <c r="J391" s="454"/>
      <c r="K391" s="440">
        <v>5</v>
      </c>
      <c r="L391" s="443">
        <v>20995</v>
      </c>
    </row>
    <row r="392" spans="1:12" ht="15.6" customHeight="1" x14ac:dyDescent="0.25">
      <c r="A392" s="453"/>
      <c r="B392" s="471"/>
      <c r="C392" s="455"/>
      <c r="D392" s="450"/>
      <c r="E392" s="448"/>
      <c r="F392" s="94" t="s">
        <v>358</v>
      </c>
      <c r="G392" s="454" t="s">
        <v>900</v>
      </c>
      <c r="H392" s="454"/>
      <c r="I392" s="454"/>
      <c r="J392" s="454"/>
      <c r="K392" s="441"/>
      <c r="L392" s="444"/>
    </row>
    <row r="393" spans="1:12" ht="15.6" customHeight="1" x14ac:dyDescent="0.25">
      <c r="A393" s="453"/>
      <c r="B393" s="471"/>
      <c r="C393" s="455"/>
      <c r="D393" s="450"/>
      <c r="E393" s="448"/>
      <c r="F393" s="93" t="s">
        <v>383</v>
      </c>
      <c r="G393" s="454" t="s">
        <v>384</v>
      </c>
      <c r="H393" s="454"/>
      <c r="I393" s="454"/>
      <c r="J393" s="454"/>
      <c r="K393" s="441"/>
      <c r="L393" s="444"/>
    </row>
    <row r="394" spans="1:12" ht="15.6" customHeight="1" x14ac:dyDescent="0.25">
      <c r="A394" s="453"/>
      <c r="B394" s="471"/>
      <c r="C394" s="455"/>
      <c r="D394" s="450"/>
      <c r="E394" s="448"/>
      <c r="F394" s="93" t="s">
        <v>385</v>
      </c>
      <c r="G394" s="454" t="s">
        <v>386</v>
      </c>
      <c r="H394" s="454"/>
      <c r="I394" s="454"/>
      <c r="J394" s="454"/>
      <c r="K394" s="441"/>
      <c r="L394" s="444"/>
    </row>
    <row r="395" spans="1:12" ht="15.6" customHeight="1" x14ac:dyDescent="0.25">
      <c r="A395" s="453"/>
      <c r="B395" s="471"/>
      <c r="C395" s="455"/>
      <c r="D395" s="450"/>
      <c r="E395" s="448"/>
      <c r="F395" s="93" t="s">
        <v>389</v>
      </c>
      <c r="G395" s="454" t="s">
        <v>390</v>
      </c>
      <c r="H395" s="454"/>
      <c r="I395" s="454"/>
      <c r="J395" s="454"/>
      <c r="K395" s="441"/>
      <c r="L395" s="444"/>
    </row>
    <row r="396" spans="1:12" ht="15" customHeight="1" x14ac:dyDescent="0.25">
      <c r="A396" s="453"/>
      <c r="B396" s="471"/>
      <c r="C396" s="455"/>
      <c r="D396" s="450"/>
      <c r="E396" s="448"/>
      <c r="F396" s="93" t="s">
        <v>704</v>
      </c>
      <c r="G396" s="454" t="s">
        <v>705</v>
      </c>
      <c r="H396" s="454"/>
      <c r="I396" s="454"/>
      <c r="J396" s="454"/>
      <c r="K396" s="441"/>
      <c r="L396" s="444"/>
    </row>
    <row r="397" spans="1:12" ht="15.6" customHeight="1" x14ac:dyDescent="0.25">
      <c r="A397" s="453"/>
      <c r="B397" s="471"/>
      <c r="C397" s="455"/>
      <c r="D397" s="450"/>
      <c r="E397" s="448"/>
      <c r="F397" s="93" t="s">
        <v>706</v>
      </c>
      <c r="G397" s="461" t="s">
        <v>390</v>
      </c>
      <c r="H397" s="461"/>
      <c r="I397" s="461"/>
      <c r="J397" s="461"/>
      <c r="K397" s="441"/>
      <c r="L397" s="444"/>
    </row>
    <row r="398" spans="1:12" ht="15.6" customHeight="1" x14ac:dyDescent="0.25">
      <c r="A398" s="453"/>
      <c r="B398" s="471"/>
      <c r="C398" s="455"/>
      <c r="D398" s="450"/>
      <c r="E398" s="448"/>
      <c r="F398" s="93" t="s">
        <v>1271</v>
      </c>
      <c r="G398" s="461" t="s">
        <v>390</v>
      </c>
      <c r="H398" s="461"/>
      <c r="I398" s="461"/>
      <c r="J398" s="461"/>
      <c r="K398" s="441"/>
      <c r="L398" s="444"/>
    </row>
    <row r="399" spans="1:12" ht="15.6" customHeight="1" x14ac:dyDescent="0.25">
      <c r="A399" s="453"/>
      <c r="B399" s="471"/>
      <c r="C399" s="455"/>
      <c r="D399" s="450"/>
      <c r="E399" s="448"/>
      <c r="F399" s="93" t="s">
        <v>707</v>
      </c>
      <c r="G399" s="454" t="s">
        <v>911</v>
      </c>
      <c r="H399" s="454"/>
      <c r="I399" s="454"/>
      <c r="J399" s="454"/>
      <c r="K399" s="441"/>
      <c r="L399" s="444"/>
    </row>
    <row r="400" spans="1:12" ht="15.6" customHeight="1" x14ac:dyDescent="0.25">
      <c r="A400" s="453"/>
      <c r="B400" s="471"/>
      <c r="C400" s="455"/>
      <c r="D400" s="450"/>
      <c r="E400" s="448"/>
      <c r="F400" s="93" t="s">
        <v>708</v>
      </c>
      <c r="G400" s="454" t="s">
        <v>390</v>
      </c>
      <c r="H400" s="454"/>
      <c r="I400" s="454"/>
      <c r="J400" s="454"/>
      <c r="K400" s="441"/>
      <c r="L400" s="444"/>
    </row>
    <row r="401" spans="1:12" ht="15.6" customHeight="1" x14ac:dyDescent="0.25">
      <c r="A401" s="453"/>
      <c r="B401" s="471"/>
      <c r="C401" s="455"/>
      <c r="D401" s="450"/>
      <c r="E401" s="448"/>
      <c r="F401" s="93" t="s">
        <v>377</v>
      </c>
      <c r="G401" s="454" t="s">
        <v>387</v>
      </c>
      <c r="H401" s="454"/>
      <c r="I401" s="454"/>
      <c r="J401" s="454"/>
      <c r="K401" s="441"/>
      <c r="L401" s="444"/>
    </row>
    <row r="402" spans="1:12" ht="15.6" customHeight="1" x14ac:dyDescent="0.25">
      <c r="A402" s="453"/>
      <c r="B402" s="471"/>
      <c r="C402" s="455"/>
      <c r="D402" s="450"/>
      <c r="E402" s="448"/>
      <c r="F402" s="93" t="s">
        <v>388</v>
      </c>
      <c r="G402" s="454" t="s">
        <v>393</v>
      </c>
      <c r="H402" s="454"/>
      <c r="I402" s="454"/>
      <c r="J402" s="454"/>
      <c r="K402" s="441"/>
      <c r="L402" s="444"/>
    </row>
    <row r="403" spans="1:12" ht="15.6" customHeight="1" x14ac:dyDescent="0.25">
      <c r="A403" s="453"/>
      <c r="B403" s="471"/>
      <c r="C403" s="455"/>
      <c r="D403" s="450"/>
      <c r="E403" s="448"/>
      <c r="F403" s="93" t="s">
        <v>562</v>
      </c>
      <c r="G403" s="454" t="s">
        <v>1019</v>
      </c>
      <c r="H403" s="454"/>
      <c r="I403" s="454"/>
      <c r="J403" s="454"/>
      <c r="K403" s="441"/>
      <c r="L403" s="444"/>
    </row>
    <row r="404" spans="1:12" ht="15.6" customHeight="1" x14ac:dyDescent="0.25">
      <c r="A404" s="453"/>
      <c r="B404" s="471"/>
      <c r="C404" s="455"/>
      <c r="D404" s="450"/>
      <c r="E404" s="448"/>
      <c r="F404" s="93" t="s">
        <v>570</v>
      </c>
      <c r="G404" s="454" t="s">
        <v>613</v>
      </c>
      <c r="H404" s="454"/>
      <c r="I404" s="454"/>
      <c r="J404" s="454"/>
      <c r="K404" s="441"/>
      <c r="L404" s="444"/>
    </row>
    <row r="405" spans="1:12" ht="15.6" customHeight="1" x14ac:dyDescent="0.25">
      <c r="A405" s="453"/>
      <c r="B405" s="471"/>
      <c r="C405" s="455"/>
      <c r="D405" s="450"/>
      <c r="E405" s="448"/>
      <c r="F405" s="95" t="s">
        <v>84</v>
      </c>
      <c r="G405" s="465">
        <v>5.6</v>
      </c>
      <c r="H405" s="465"/>
      <c r="I405" s="465"/>
      <c r="J405" s="465"/>
      <c r="K405" s="441"/>
      <c r="L405" s="444"/>
    </row>
    <row r="406" spans="1:12" ht="15.6" customHeight="1" thickBot="1" x14ac:dyDescent="0.3">
      <c r="A406" s="453"/>
      <c r="B406" s="472"/>
      <c r="C406" s="455"/>
      <c r="D406" s="450"/>
      <c r="E406" s="448"/>
      <c r="F406" s="96" t="s">
        <v>1016</v>
      </c>
      <c r="G406" s="454">
        <v>5</v>
      </c>
      <c r="H406" s="454"/>
      <c r="I406" s="454"/>
      <c r="J406" s="454"/>
      <c r="K406" s="442"/>
      <c r="L406" s="445"/>
    </row>
    <row r="407" spans="1:12" ht="15.6" customHeight="1" x14ac:dyDescent="0.25">
      <c r="A407" s="452">
        <v>14</v>
      </c>
      <c r="B407" s="470"/>
      <c r="C407" s="455" t="s">
        <v>671</v>
      </c>
      <c r="D407" s="450"/>
      <c r="E407" s="448"/>
      <c r="F407" s="93" t="s">
        <v>81</v>
      </c>
      <c r="G407" s="454" t="s">
        <v>6</v>
      </c>
      <c r="H407" s="454"/>
      <c r="I407" s="454"/>
      <c r="J407" s="454"/>
      <c r="K407" s="447">
        <v>3</v>
      </c>
      <c r="L407" s="446">
        <v>20200</v>
      </c>
    </row>
    <row r="408" spans="1:12" ht="15.6" customHeight="1" x14ac:dyDescent="0.25">
      <c r="A408" s="453"/>
      <c r="B408" s="471"/>
      <c r="C408" s="455"/>
      <c r="D408" s="450"/>
      <c r="E408" s="448"/>
      <c r="F408" s="93" t="s">
        <v>80</v>
      </c>
      <c r="G408" s="458">
        <v>210</v>
      </c>
      <c r="H408" s="458"/>
      <c r="I408" s="458"/>
      <c r="J408" s="458"/>
      <c r="K408" s="436"/>
      <c r="L408" s="438"/>
    </row>
    <row r="409" spans="1:12" ht="15.6" customHeight="1" x14ac:dyDescent="0.25">
      <c r="A409" s="453"/>
      <c r="B409" s="471"/>
      <c r="C409" s="455"/>
      <c r="D409" s="450"/>
      <c r="E409" s="448"/>
      <c r="F409" s="93" t="s">
        <v>8</v>
      </c>
      <c r="G409" s="99">
        <v>3000</v>
      </c>
      <c r="H409" s="100">
        <v>4000</v>
      </c>
      <c r="I409" s="311">
        <v>5000</v>
      </c>
      <c r="J409" s="102">
        <v>6000</v>
      </c>
      <c r="K409" s="436"/>
      <c r="L409" s="438"/>
    </row>
    <row r="410" spans="1:12" ht="15.6" customHeight="1" x14ac:dyDescent="0.25">
      <c r="A410" s="453"/>
      <c r="B410" s="471"/>
      <c r="C410" s="455"/>
      <c r="D410" s="450"/>
      <c r="E410" s="448"/>
      <c r="F410" s="93" t="s">
        <v>817</v>
      </c>
      <c r="G410" s="99">
        <f>G408*114</f>
        <v>23940</v>
      </c>
      <c r="H410" s="100">
        <f>G408*128</f>
        <v>26880</v>
      </c>
      <c r="I410" s="311">
        <f>G408*143</f>
        <v>30030</v>
      </c>
      <c r="J410" s="102">
        <f>G408*148</f>
        <v>31080</v>
      </c>
      <c r="K410" s="436"/>
      <c r="L410" s="438"/>
    </row>
    <row r="411" spans="1:12" ht="15.6" customHeight="1" x14ac:dyDescent="0.25">
      <c r="A411" s="453"/>
      <c r="B411" s="471"/>
      <c r="C411" s="455"/>
      <c r="D411" s="450"/>
      <c r="E411" s="448"/>
      <c r="F411" s="93" t="s">
        <v>1269</v>
      </c>
      <c r="G411" s="451">
        <v>0.98</v>
      </c>
      <c r="H411" s="451"/>
      <c r="I411" s="451"/>
      <c r="J411" s="451"/>
      <c r="K411" s="436"/>
      <c r="L411" s="438"/>
    </row>
    <row r="412" spans="1:12" ht="15.6" customHeight="1" x14ac:dyDescent="0.25">
      <c r="A412" s="453"/>
      <c r="B412" s="471"/>
      <c r="C412" s="455"/>
      <c r="D412" s="450"/>
      <c r="E412" s="448"/>
      <c r="F412" s="93" t="s">
        <v>699</v>
      </c>
      <c r="G412" s="454" t="s">
        <v>700</v>
      </c>
      <c r="H412" s="454"/>
      <c r="I412" s="454"/>
      <c r="J412" s="454"/>
      <c r="K412" s="436"/>
      <c r="L412" s="438"/>
    </row>
    <row r="413" spans="1:12" ht="15.6" customHeight="1" x14ac:dyDescent="0.25">
      <c r="A413" s="453"/>
      <c r="B413" s="471"/>
      <c r="C413" s="455"/>
      <c r="D413" s="450"/>
      <c r="E413" s="448"/>
      <c r="F413" s="93" t="s">
        <v>1181</v>
      </c>
      <c r="G413" s="462" t="s">
        <v>1179</v>
      </c>
      <c r="H413" s="463"/>
      <c r="I413" s="463"/>
      <c r="J413" s="464"/>
      <c r="K413" s="436"/>
      <c r="L413" s="438"/>
    </row>
    <row r="414" spans="1:12" ht="15.6" customHeight="1" x14ac:dyDescent="0.25">
      <c r="A414" s="453"/>
      <c r="B414" s="471"/>
      <c r="C414" s="455"/>
      <c r="D414" s="450"/>
      <c r="E414" s="448"/>
      <c r="F414" s="93" t="s">
        <v>83</v>
      </c>
      <c r="G414" s="454">
        <v>67</v>
      </c>
      <c r="H414" s="454"/>
      <c r="I414" s="454"/>
      <c r="J414" s="454"/>
      <c r="K414" s="436"/>
      <c r="L414" s="438"/>
    </row>
    <row r="415" spans="1:12" ht="15.6" customHeight="1" x14ac:dyDescent="0.25">
      <c r="A415" s="453"/>
      <c r="B415" s="471"/>
      <c r="C415" s="455"/>
      <c r="D415" s="450"/>
      <c r="E415" s="448"/>
      <c r="F415" s="93" t="s">
        <v>396</v>
      </c>
      <c r="G415" s="454" t="s">
        <v>397</v>
      </c>
      <c r="H415" s="454"/>
      <c r="I415" s="454"/>
      <c r="J415" s="454"/>
      <c r="K415" s="436"/>
      <c r="L415" s="438"/>
    </row>
    <row r="416" spans="1:12" ht="15.6" customHeight="1" x14ac:dyDescent="0.25">
      <c r="A416" s="453"/>
      <c r="B416" s="471"/>
      <c r="C416" s="455"/>
      <c r="D416" s="450"/>
      <c r="E416" s="448"/>
      <c r="F416" s="93" t="s">
        <v>256</v>
      </c>
      <c r="G416" s="454" t="s">
        <v>918</v>
      </c>
      <c r="H416" s="454"/>
      <c r="I416" s="454"/>
      <c r="J416" s="454"/>
      <c r="K416" s="436"/>
      <c r="L416" s="438"/>
    </row>
    <row r="417" spans="1:12" ht="15.6" customHeight="1" x14ac:dyDescent="0.25">
      <c r="A417" s="453"/>
      <c r="B417" s="471"/>
      <c r="C417" s="455"/>
      <c r="D417" s="450"/>
      <c r="E417" s="448"/>
      <c r="F417" s="93" t="s">
        <v>379</v>
      </c>
      <c r="G417" s="454" t="s">
        <v>380</v>
      </c>
      <c r="H417" s="454"/>
      <c r="I417" s="454"/>
      <c r="J417" s="454"/>
      <c r="K417" s="436"/>
      <c r="L417" s="438"/>
    </row>
    <row r="418" spans="1:12" ht="15.6" customHeight="1" x14ac:dyDescent="0.25">
      <c r="A418" s="453"/>
      <c r="B418" s="471"/>
      <c r="C418" s="455"/>
      <c r="D418" s="450"/>
      <c r="E418" s="448"/>
      <c r="F418" s="93" t="s">
        <v>701</v>
      </c>
      <c r="G418" s="454">
        <v>100000</v>
      </c>
      <c r="H418" s="454"/>
      <c r="I418" s="454"/>
      <c r="J418" s="454"/>
      <c r="K418" s="436"/>
      <c r="L418" s="438"/>
    </row>
    <row r="419" spans="1:12" ht="15.6" customHeight="1" x14ac:dyDescent="0.25">
      <c r="A419" s="453"/>
      <c r="B419" s="471"/>
      <c r="C419" s="455"/>
      <c r="D419" s="450"/>
      <c r="E419" s="448"/>
      <c r="F419" s="93" t="s">
        <v>257</v>
      </c>
      <c r="G419" s="454" t="s">
        <v>556</v>
      </c>
      <c r="H419" s="454"/>
      <c r="I419" s="454"/>
      <c r="J419" s="454"/>
      <c r="K419" s="436"/>
      <c r="L419" s="438"/>
    </row>
    <row r="420" spans="1:12" ht="15.6" customHeight="1" x14ac:dyDescent="0.25">
      <c r="A420" s="453"/>
      <c r="B420" s="471"/>
      <c r="C420" s="455"/>
      <c r="D420" s="450"/>
      <c r="E420" s="448"/>
      <c r="F420" s="93" t="s">
        <v>376</v>
      </c>
      <c r="G420" s="454" t="s">
        <v>557</v>
      </c>
      <c r="H420" s="454"/>
      <c r="I420" s="454"/>
      <c r="J420" s="454"/>
      <c r="K420" s="436"/>
      <c r="L420" s="438"/>
    </row>
    <row r="421" spans="1:12" ht="15.6" customHeight="1" x14ac:dyDescent="0.25">
      <c r="A421" s="453"/>
      <c r="B421" s="471"/>
      <c r="C421" s="455"/>
      <c r="D421" s="450"/>
      <c r="E421" s="448"/>
      <c r="F421" s="93" t="s">
        <v>702</v>
      </c>
      <c r="G421" s="454" t="s">
        <v>703</v>
      </c>
      <c r="H421" s="454"/>
      <c r="I421" s="454"/>
      <c r="J421" s="454"/>
      <c r="K421" s="437"/>
      <c r="L421" s="439"/>
    </row>
    <row r="422" spans="1:12" ht="15.6" customHeight="1" x14ac:dyDescent="0.25">
      <c r="A422" s="453"/>
      <c r="B422" s="471"/>
      <c r="C422" s="455"/>
      <c r="D422" s="450"/>
      <c r="E422" s="448"/>
      <c r="F422" s="93" t="s">
        <v>381</v>
      </c>
      <c r="G422" s="454" t="s">
        <v>382</v>
      </c>
      <c r="H422" s="454"/>
      <c r="I422" s="454"/>
      <c r="J422" s="454"/>
      <c r="K422" s="440">
        <v>5</v>
      </c>
      <c r="L422" s="444">
        <v>21614</v>
      </c>
    </row>
    <row r="423" spans="1:12" ht="15.6" customHeight="1" x14ac:dyDescent="0.25">
      <c r="A423" s="453"/>
      <c r="B423" s="471"/>
      <c r="C423" s="455"/>
      <c r="D423" s="450"/>
      <c r="E423" s="448"/>
      <c r="F423" s="94" t="s">
        <v>358</v>
      </c>
      <c r="G423" s="454" t="s">
        <v>900</v>
      </c>
      <c r="H423" s="454"/>
      <c r="I423" s="454"/>
      <c r="J423" s="454"/>
      <c r="K423" s="441"/>
      <c r="L423" s="444"/>
    </row>
    <row r="424" spans="1:12" ht="15.6" customHeight="1" x14ac:dyDescent="0.25">
      <c r="A424" s="453"/>
      <c r="B424" s="471"/>
      <c r="C424" s="455"/>
      <c r="D424" s="450"/>
      <c r="E424" s="448"/>
      <c r="F424" s="93" t="s">
        <v>383</v>
      </c>
      <c r="G424" s="454" t="s">
        <v>384</v>
      </c>
      <c r="H424" s="454"/>
      <c r="I424" s="454"/>
      <c r="J424" s="454"/>
      <c r="K424" s="441"/>
      <c r="L424" s="444"/>
    </row>
    <row r="425" spans="1:12" ht="15.6" customHeight="1" x14ac:dyDescent="0.25">
      <c r="A425" s="453"/>
      <c r="B425" s="471"/>
      <c r="C425" s="455"/>
      <c r="D425" s="450"/>
      <c r="E425" s="448"/>
      <c r="F425" s="93" t="s">
        <v>385</v>
      </c>
      <c r="G425" s="454" t="s">
        <v>386</v>
      </c>
      <c r="H425" s="454"/>
      <c r="I425" s="454"/>
      <c r="J425" s="454"/>
      <c r="K425" s="441"/>
      <c r="L425" s="444"/>
    </row>
    <row r="426" spans="1:12" ht="15.6" customHeight="1" x14ac:dyDescent="0.25">
      <c r="A426" s="453"/>
      <c r="B426" s="471"/>
      <c r="C426" s="455"/>
      <c r="D426" s="450"/>
      <c r="E426" s="448"/>
      <c r="F426" s="93" t="s">
        <v>389</v>
      </c>
      <c r="G426" s="454" t="s">
        <v>390</v>
      </c>
      <c r="H426" s="454"/>
      <c r="I426" s="454"/>
      <c r="J426" s="454"/>
      <c r="K426" s="441"/>
      <c r="L426" s="444"/>
    </row>
    <row r="427" spans="1:12" ht="15.6" customHeight="1" x14ac:dyDescent="0.25">
      <c r="A427" s="453"/>
      <c r="B427" s="471"/>
      <c r="C427" s="455"/>
      <c r="D427" s="450"/>
      <c r="E427" s="448"/>
      <c r="F427" s="93" t="s">
        <v>704</v>
      </c>
      <c r="G427" s="454" t="s">
        <v>705</v>
      </c>
      <c r="H427" s="454"/>
      <c r="I427" s="454"/>
      <c r="J427" s="454"/>
      <c r="K427" s="441"/>
      <c r="L427" s="444"/>
    </row>
    <row r="428" spans="1:12" ht="15.6" customHeight="1" x14ac:dyDescent="0.25">
      <c r="A428" s="453"/>
      <c r="B428" s="471"/>
      <c r="C428" s="455"/>
      <c r="D428" s="450"/>
      <c r="E428" s="448"/>
      <c r="F428" s="93" t="s">
        <v>706</v>
      </c>
      <c r="G428" s="461" t="s">
        <v>390</v>
      </c>
      <c r="H428" s="461"/>
      <c r="I428" s="461"/>
      <c r="J428" s="461"/>
      <c r="K428" s="441"/>
      <c r="L428" s="444"/>
    </row>
    <row r="429" spans="1:12" ht="15.6" customHeight="1" x14ac:dyDescent="0.25">
      <c r="A429" s="453"/>
      <c r="B429" s="471"/>
      <c r="C429" s="455"/>
      <c r="D429" s="450"/>
      <c r="E429" s="448"/>
      <c r="F429" s="93" t="s">
        <v>1271</v>
      </c>
      <c r="G429" s="461" t="s">
        <v>390</v>
      </c>
      <c r="H429" s="461"/>
      <c r="I429" s="461"/>
      <c r="J429" s="461"/>
      <c r="K429" s="441"/>
      <c r="L429" s="444"/>
    </row>
    <row r="430" spans="1:12" ht="15.6" customHeight="1" x14ac:dyDescent="0.25">
      <c r="A430" s="453"/>
      <c r="B430" s="471"/>
      <c r="C430" s="455"/>
      <c r="D430" s="450"/>
      <c r="E430" s="448"/>
      <c r="F430" s="93" t="s">
        <v>707</v>
      </c>
      <c r="G430" s="454" t="s">
        <v>911</v>
      </c>
      <c r="H430" s="454"/>
      <c r="I430" s="454"/>
      <c r="J430" s="454"/>
      <c r="K430" s="441"/>
      <c r="L430" s="444"/>
    </row>
    <row r="431" spans="1:12" ht="15.6" customHeight="1" x14ac:dyDescent="0.25">
      <c r="A431" s="453"/>
      <c r="B431" s="471"/>
      <c r="C431" s="455"/>
      <c r="D431" s="450"/>
      <c r="E431" s="448"/>
      <c r="F431" s="93" t="s">
        <v>708</v>
      </c>
      <c r="G431" s="454" t="s">
        <v>390</v>
      </c>
      <c r="H431" s="454"/>
      <c r="I431" s="454"/>
      <c r="J431" s="454"/>
      <c r="K431" s="441"/>
      <c r="L431" s="444"/>
    </row>
    <row r="432" spans="1:12" ht="15.6" customHeight="1" x14ac:dyDescent="0.25">
      <c r="A432" s="453"/>
      <c r="B432" s="471"/>
      <c r="C432" s="455"/>
      <c r="D432" s="450"/>
      <c r="E432" s="448"/>
      <c r="F432" s="93" t="s">
        <v>377</v>
      </c>
      <c r="G432" s="454" t="s">
        <v>387</v>
      </c>
      <c r="H432" s="454"/>
      <c r="I432" s="454"/>
      <c r="J432" s="454"/>
      <c r="K432" s="441"/>
      <c r="L432" s="444"/>
    </row>
    <row r="433" spans="1:12" ht="15.6" customHeight="1" x14ac:dyDescent="0.25">
      <c r="A433" s="453"/>
      <c r="B433" s="471"/>
      <c r="C433" s="455"/>
      <c r="D433" s="450"/>
      <c r="E433" s="448"/>
      <c r="F433" s="93" t="s">
        <v>388</v>
      </c>
      <c r="G433" s="454" t="s">
        <v>393</v>
      </c>
      <c r="H433" s="454"/>
      <c r="I433" s="454"/>
      <c r="J433" s="454"/>
      <c r="K433" s="441"/>
      <c r="L433" s="444"/>
    </row>
    <row r="434" spans="1:12" ht="15.6" customHeight="1" x14ac:dyDescent="0.25">
      <c r="A434" s="453"/>
      <c r="B434" s="471"/>
      <c r="C434" s="455"/>
      <c r="D434" s="450"/>
      <c r="E434" s="448"/>
      <c r="F434" s="93" t="s">
        <v>562</v>
      </c>
      <c r="G434" s="454" t="s">
        <v>1019</v>
      </c>
      <c r="H434" s="454"/>
      <c r="I434" s="454"/>
      <c r="J434" s="454"/>
      <c r="K434" s="441"/>
      <c r="L434" s="444"/>
    </row>
    <row r="435" spans="1:12" ht="15.6" customHeight="1" x14ac:dyDescent="0.25">
      <c r="A435" s="453"/>
      <c r="B435" s="471"/>
      <c r="C435" s="455"/>
      <c r="D435" s="450"/>
      <c r="E435" s="448"/>
      <c r="F435" s="93" t="s">
        <v>570</v>
      </c>
      <c r="G435" s="454" t="s">
        <v>613</v>
      </c>
      <c r="H435" s="454"/>
      <c r="I435" s="454"/>
      <c r="J435" s="454"/>
      <c r="K435" s="441"/>
      <c r="L435" s="444"/>
    </row>
    <row r="436" spans="1:12" ht="15.6" customHeight="1" x14ac:dyDescent="0.25">
      <c r="A436" s="453"/>
      <c r="B436" s="471"/>
      <c r="C436" s="455"/>
      <c r="D436" s="450"/>
      <c r="E436" s="448"/>
      <c r="F436" s="95" t="s">
        <v>84</v>
      </c>
      <c r="G436" s="465">
        <v>7</v>
      </c>
      <c r="H436" s="465"/>
      <c r="I436" s="465"/>
      <c r="J436" s="465"/>
      <c r="K436" s="441"/>
      <c r="L436" s="444"/>
    </row>
    <row r="437" spans="1:12" ht="15.6" customHeight="1" thickBot="1" x14ac:dyDescent="0.3">
      <c r="A437" s="453"/>
      <c r="B437" s="472"/>
      <c r="C437" s="455"/>
      <c r="D437" s="450"/>
      <c r="E437" s="448"/>
      <c r="F437" s="96" t="s">
        <v>1016</v>
      </c>
      <c r="G437" s="454">
        <v>5</v>
      </c>
      <c r="H437" s="454"/>
      <c r="I437" s="454"/>
      <c r="J437" s="454"/>
      <c r="K437" s="441"/>
      <c r="L437" s="445"/>
    </row>
    <row r="438" spans="1:12" ht="15.6" customHeight="1" x14ac:dyDescent="0.25">
      <c r="A438" s="452">
        <v>15</v>
      </c>
      <c r="B438" s="470"/>
      <c r="C438" s="455" t="s">
        <v>1436</v>
      </c>
      <c r="D438" s="450"/>
      <c r="E438" s="448"/>
      <c r="F438" s="93" t="s">
        <v>81</v>
      </c>
      <c r="G438" s="454" t="s">
        <v>6</v>
      </c>
      <c r="H438" s="454"/>
      <c r="I438" s="454"/>
      <c r="J438" s="454"/>
      <c r="K438" s="447">
        <v>3</v>
      </c>
      <c r="L438" s="446">
        <v>21161</v>
      </c>
    </row>
    <row r="439" spans="1:12" ht="15.6" customHeight="1" x14ac:dyDescent="0.25">
      <c r="A439" s="453"/>
      <c r="B439" s="471"/>
      <c r="C439" s="455"/>
      <c r="D439" s="450"/>
      <c r="E439" s="448"/>
      <c r="F439" s="93" t="s">
        <v>80</v>
      </c>
      <c r="G439" s="458">
        <v>240</v>
      </c>
      <c r="H439" s="458"/>
      <c r="I439" s="458"/>
      <c r="J439" s="458"/>
      <c r="K439" s="436"/>
      <c r="L439" s="438"/>
    </row>
    <row r="440" spans="1:12" ht="15.6" customHeight="1" x14ac:dyDescent="0.25">
      <c r="A440" s="453"/>
      <c r="B440" s="471"/>
      <c r="C440" s="455"/>
      <c r="D440" s="450"/>
      <c r="E440" s="448"/>
      <c r="F440" s="93" t="s">
        <v>8</v>
      </c>
      <c r="G440" s="99">
        <v>3000</v>
      </c>
      <c r="H440" s="100">
        <v>4000</v>
      </c>
      <c r="I440" s="311">
        <v>5000</v>
      </c>
      <c r="J440" s="102">
        <v>6000</v>
      </c>
      <c r="K440" s="436"/>
      <c r="L440" s="438"/>
    </row>
    <row r="441" spans="1:12" ht="15.6" customHeight="1" x14ac:dyDescent="0.25">
      <c r="A441" s="453"/>
      <c r="B441" s="471"/>
      <c r="C441" s="455"/>
      <c r="D441" s="450"/>
      <c r="E441" s="448"/>
      <c r="F441" s="93" t="s">
        <v>817</v>
      </c>
      <c r="G441" s="99">
        <f>G439*114</f>
        <v>27360</v>
      </c>
      <c r="H441" s="100">
        <f>G439*128</f>
        <v>30720</v>
      </c>
      <c r="I441" s="311">
        <f>G439*143</f>
        <v>34320</v>
      </c>
      <c r="J441" s="102">
        <f>G439*148</f>
        <v>35520</v>
      </c>
      <c r="K441" s="436"/>
      <c r="L441" s="438"/>
    </row>
    <row r="442" spans="1:12" ht="15.6" customHeight="1" x14ac:dyDescent="0.25">
      <c r="A442" s="453"/>
      <c r="B442" s="471"/>
      <c r="C442" s="455"/>
      <c r="D442" s="450"/>
      <c r="E442" s="448"/>
      <c r="F442" s="93" t="s">
        <v>1269</v>
      </c>
      <c r="G442" s="451">
        <v>0.98</v>
      </c>
      <c r="H442" s="451"/>
      <c r="I442" s="451"/>
      <c r="J442" s="451"/>
      <c r="K442" s="436"/>
      <c r="L442" s="438"/>
    </row>
    <row r="443" spans="1:12" ht="15.6" customHeight="1" x14ac:dyDescent="0.25">
      <c r="A443" s="453"/>
      <c r="B443" s="471"/>
      <c r="C443" s="455"/>
      <c r="D443" s="450"/>
      <c r="E443" s="448"/>
      <c r="F443" s="93" t="s">
        <v>699</v>
      </c>
      <c r="G443" s="454" t="s">
        <v>700</v>
      </c>
      <c r="H443" s="454"/>
      <c r="I443" s="454"/>
      <c r="J443" s="454"/>
      <c r="K443" s="436"/>
      <c r="L443" s="438"/>
    </row>
    <row r="444" spans="1:12" ht="15.6" customHeight="1" x14ac:dyDescent="0.25">
      <c r="A444" s="453"/>
      <c r="B444" s="471"/>
      <c r="C444" s="455"/>
      <c r="D444" s="450"/>
      <c r="E444" s="448"/>
      <c r="F444" s="93" t="s">
        <v>1181</v>
      </c>
      <c r="G444" s="462" t="s">
        <v>1179</v>
      </c>
      <c r="H444" s="463"/>
      <c r="I444" s="463"/>
      <c r="J444" s="464"/>
      <c r="K444" s="436"/>
      <c r="L444" s="438"/>
    </row>
    <row r="445" spans="1:12" ht="15.6" customHeight="1" x14ac:dyDescent="0.25">
      <c r="A445" s="453"/>
      <c r="B445" s="471"/>
      <c r="C445" s="455"/>
      <c r="D445" s="450"/>
      <c r="E445" s="448"/>
      <c r="F445" s="93" t="s">
        <v>83</v>
      </c>
      <c r="G445" s="454">
        <v>67</v>
      </c>
      <c r="H445" s="454"/>
      <c r="I445" s="454"/>
      <c r="J445" s="454"/>
      <c r="K445" s="436"/>
      <c r="L445" s="438"/>
    </row>
    <row r="446" spans="1:12" ht="15.6" customHeight="1" x14ac:dyDescent="0.25">
      <c r="A446" s="453"/>
      <c r="B446" s="471"/>
      <c r="C446" s="455"/>
      <c r="D446" s="450"/>
      <c r="E446" s="448"/>
      <c r="F446" s="93" t="s">
        <v>396</v>
      </c>
      <c r="G446" s="454" t="s">
        <v>397</v>
      </c>
      <c r="H446" s="454"/>
      <c r="I446" s="454"/>
      <c r="J446" s="454"/>
      <c r="K446" s="436"/>
      <c r="L446" s="438"/>
    </row>
    <row r="447" spans="1:12" ht="15.6" customHeight="1" x14ac:dyDescent="0.25">
      <c r="A447" s="453"/>
      <c r="B447" s="471"/>
      <c r="C447" s="455"/>
      <c r="D447" s="450"/>
      <c r="E447" s="448"/>
      <c r="F447" s="93" t="s">
        <v>256</v>
      </c>
      <c r="G447" s="454" t="s">
        <v>918</v>
      </c>
      <c r="H447" s="454"/>
      <c r="I447" s="454"/>
      <c r="J447" s="454"/>
      <c r="K447" s="436"/>
      <c r="L447" s="438"/>
    </row>
    <row r="448" spans="1:12" ht="15.6" customHeight="1" x14ac:dyDescent="0.25">
      <c r="A448" s="453"/>
      <c r="B448" s="471"/>
      <c r="C448" s="455"/>
      <c r="D448" s="450"/>
      <c r="E448" s="448"/>
      <c r="F448" s="93" t="s">
        <v>379</v>
      </c>
      <c r="G448" s="454" t="s">
        <v>380</v>
      </c>
      <c r="H448" s="454"/>
      <c r="I448" s="454"/>
      <c r="J448" s="454"/>
      <c r="K448" s="436"/>
      <c r="L448" s="438"/>
    </row>
    <row r="449" spans="1:12" ht="15.6" customHeight="1" x14ac:dyDescent="0.25">
      <c r="A449" s="453"/>
      <c r="B449" s="471"/>
      <c r="C449" s="455"/>
      <c r="D449" s="450"/>
      <c r="E449" s="448"/>
      <c r="F449" s="93" t="s">
        <v>701</v>
      </c>
      <c r="G449" s="454">
        <v>100000</v>
      </c>
      <c r="H449" s="454"/>
      <c r="I449" s="454"/>
      <c r="J449" s="454"/>
      <c r="K449" s="436"/>
      <c r="L449" s="438"/>
    </row>
    <row r="450" spans="1:12" ht="15.6" customHeight="1" x14ac:dyDescent="0.25">
      <c r="A450" s="453"/>
      <c r="B450" s="471"/>
      <c r="C450" s="455"/>
      <c r="D450" s="450"/>
      <c r="E450" s="448"/>
      <c r="F450" s="93" t="s">
        <v>257</v>
      </c>
      <c r="G450" s="454" t="s">
        <v>556</v>
      </c>
      <c r="H450" s="454"/>
      <c r="I450" s="454"/>
      <c r="J450" s="454"/>
      <c r="K450" s="436"/>
      <c r="L450" s="438"/>
    </row>
    <row r="451" spans="1:12" ht="15.6" customHeight="1" x14ac:dyDescent="0.25">
      <c r="A451" s="453"/>
      <c r="B451" s="471"/>
      <c r="C451" s="455"/>
      <c r="D451" s="450"/>
      <c r="E451" s="448"/>
      <c r="F451" s="93" t="s">
        <v>376</v>
      </c>
      <c r="G451" s="454" t="s">
        <v>557</v>
      </c>
      <c r="H451" s="454"/>
      <c r="I451" s="454"/>
      <c r="J451" s="454"/>
      <c r="K451" s="436"/>
      <c r="L451" s="438"/>
    </row>
    <row r="452" spans="1:12" ht="15.6" customHeight="1" x14ac:dyDescent="0.25">
      <c r="A452" s="453"/>
      <c r="B452" s="471"/>
      <c r="C452" s="455"/>
      <c r="D452" s="450"/>
      <c r="E452" s="448"/>
      <c r="F452" s="93" t="s">
        <v>702</v>
      </c>
      <c r="G452" s="454" t="s">
        <v>703</v>
      </c>
      <c r="H452" s="454"/>
      <c r="I452" s="454"/>
      <c r="J452" s="454"/>
      <c r="K452" s="437"/>
      <c r="L452" s="439"/>
    </row>
    <row r="453" spans="1:12" ht="15.6" customHeight="1" x14ac:dyDescent="0.25">
      <c r="A453" s="453"/>
      <c r="B453" s="471"/>
      <c r="C453" s="455"/>
      <c r="D453" s="450"/>
      <c r="E453" s="448"/>
      <c r="F453" s="93" t="s">
        <v>381</v>
      </c>
      <c r="G453" s="454" t="s">
        <v>382</v>
      </c>
      <c r="H453" s="454"/>
      <c r="I453" s="454"/>
      <c r="J453" s="454"/>
      <c r="K453" s="440">
        <v>5</v>
      </c>
      <c r="L453" s="443">
        <v>22642</v>
      </c>
    </row>
    <row r="454" spans="1:12" ht="15.6" customHeight="1" x14ac:dyDescent="0.25">
      <c r="A454" s="453"/>
      <c r="B454" s="471"/>
      <c r="C454" s="455"/>
      <c r="D454" s="450"/>
      <c r="E454" s="448"/>
      <c r="F454" s="94" t="s">
        <v>358</v>
      </c>
      <c r="G454" s="454" t="s">
        <v>900</v>
      </c>
      <c r="H454" s="454"/>
      <c r="I454" s="454"/>
      <c r="J454" s="454"/>
      <c r="K454" s="441"/>
      <c r="L454" s="444"/>
    </row>
    <row r="455" spans="1:12" ht="15.6" customHeight="1" x14ac:dyDescent="0.25">
      <c r="A455" s="453"/>
      <c r="B455" s="471"/>
      <c r="C455" s="455"/>
      <c r="D455" s="450"/>
      <c r="E455" s="448"/>
      <c r="F455" s="93" t="s">
        <v>383</v>
      </c>
      <c r="G455" s="454" t="s">
        <v>384</v>
      </c>
      <c r="H455" s="454"/>
      <c r="I455" s="454"/>
      <c r="J455" s="454"/>
      <c r="K455" s="441"/>
      <c r="L455" s="444"/>
    </row>
    <row r="456" spans="1:12" ht="15.6" customHeight="1" x14ac:dyDescent="0.25">
      <c r="A456" s="453"/>
      <c r="B456" s="471"/>
      <c r="C456" s="455"/>
      <c r="D456" s="450"/>
      <c r="E456" s="448"/>
      <c r="F456" s="93" t="s">
        <v>385</v>
      </c>
      <c r="G456" s="454" t="s">
        <v>386</v>
      </c>
      <c r="H456" s="454"/>
      <c r="I456" s="454"/>
      <c r="J456" s="454"/>
      <c r="K456" s="441"/>
      <c r="L456" s="444"/>
    </row>
    <row r="457" spans="1:12" ht="15.6" customHeight="1" x14ac:dyDescent="0.25">
      <c r="A457" s="453"/>
      <c r="B457" s="471"/>
      <c r="C457" s="455"/>
      <c r="D457" s="450"/>
      <c r="E457" s="448"/>
      <c r="F457" s="93" t="s">
        <v>389</v>
      </c>
      <c r="G457" s="454" t="s">
        <v>390</v>
      </c>
      <c r="H457" s="454"/>
      <c r="I457" s="454"/>
      <c r="J457" s="454"/>
      <c r="K457" s="441"/>
      <c r="L457" s="444"/>
    </row>
    <row r="458" spans="1:12" ht="15" customHeight="1" x14ac:dyDescent="0.25">
      <c r="A458" s="453"/>
      <c r="B458" s="471"/>
      <c r="C458" s="455"/>
      <c r="D458" s="450"/>
      <c r="E458" s="448"/>
      <c r="F458" s="93" t="s">
        <v>704</v>
      </c>
      <c r="G458" s="454" t="s">
        <v>705</v>
      </c>
      <c r="H458" s="454"/>
      <c r="I458" s="454"/>
      <c r="J458" s="454"/>
      <c r="K458" s="441"/>
      <c r="L458" s="444"/>
    </row>
    <row r="459" spans="1:12" ht="15.6" customHeight="1" x14ac:dyDescent="0.25">
      <c r="A459" s="453"/>
      <c r="B459" s="471"/>
      <c r="C459" s="455"/>
      <c r="D459" s="450"/>
      <c r="E459" s="448"/>
      <c r="F459" s="93" t="s">
        <v>706</v>
      </c>
      <c r="G459" s="461" t="s">
        <v>390</v>
      </c>
      <c r="H459" s="461"/>
      <c r="I459" s="461"/>
      <c r="J459" s="461"/>
      <c r="K459" s="441"/>
      <c r="L459" s="444"/>
    </row>
    <row r="460" spans="1:12" ht="15.6" customHeight="1" x14ac:dyDescent="0.25">
      <c r="A460" s="453"/>
      <c r="B460" s="471"/>
      <c r="C460" s="455"/>
      <c r="D460" s="450"/>
      <c r="E460" s="448"/>
      <c r="F460" s="93" t="s">
        <v>1271</v>
      </c>
      <c r="G460" s="461" t="s">
        <v>390</v>
      </c>
      <c r="H460" s="461"/>
      <c r="I460" s="461"/>
      <c r="J460" s="461"/>
      <c r="K460" s="441"/>
      <c r="L460" s="444"/>
    </row>
    <row r="461" spans="1:12" ht="15.6" customHeight="1" x14ac:dyDescent="0.25">
      <c r="A461" s="453"/>
      <c r="B461" s="471"/>
      <c r="C461" s="455"/>
      <c r="D461" s="450"/>
      <c r="E461" s="448"/>
      <c r="F461" s="93" t="s">
        <v>707</v>
      </c>
      <c r="G461" s="454" t="s">
        <v>911</v>
      </c>
      <c r="H461" s="454"/>
      <c r="I461" s="454"/>
      <c r="J461" s="454"/>
      <c r="K461" s="441"/>
      <c r="L461" s="444"/>
    </row>
    <row r="462" spans="1:12" ht="15.6" customHeight="1" x14ac:dyDescent="0.25">
      <c r="A462" s="453"/>
      <c r="B462" s="471"/>
      <c r="C462" s="455"/>
      <c r="D462" s="450"/>
      <c r="E462" s="448"/>
      <c r="F462" s="93" t="s">
        <v>708</v>
      </c>
      <c r="G462" s="454" t="s">
        <v>390</v>
      </c>
      <c r="H462" s="454"/>
      <c r="I462" s="454"/>
      <c r="J462" s="454"/>
      <c r="K462" s="441"/>
      <c r="L462" s="444"/>
    </row>
    <row r="463" spans="1:12" ht="15.6" customHeight="1" x14ac:dyDescent="0.25">
      <c r="A463" s="453"/>
      <c r="B463" s="471"/>
      <c r="C463" s="455"/>
      <c r="D463" s="450"/>
      <c r="E463" s="448"/>
      <c r="F463" s="93" t="s">
        <v>377</v>
      </c>
      <c r="G463" s="454" t="s">
        <v>387</v>
      </c>
      <c r="H463" s="454"/>
      <c r="I463" s="454"/>
      <c r="J463" s="454"/>
      <c r="K463" s="441"/>
      <c r="L463" s="444"/>
    </row>
    <row r="464" spans="1:12" ht="15.6" customHeight="1" x14ac:dyDescent="0.25">
      <c r="A464" s="453"/>
      <c r="B464" s="471"/>
      <c r="C464" s="455"/>
      <c r="D464" s="450"/>
      <c r="E464" s="448"/>
      <c r="F464" s="93" t="s">
        <v>388</v>
      </c>
      <c r="G464" s="454" t="s">
        <v>393</v>
      </c>
      <c r="H464" s="454"/>
      <c r="I464" s="454"/>
      <c r="J464" s="454"/>
      <c r="K464" s="441"/>
      <c r="L464" s="444"/>
    </row>
    <row r="465" spans="1:12" ht="15.6" customHeight="1" x14ac:dyDescent="0.25">
      <c r="A465" s="453"/>
      <c r="B465" s="471"/>
      <c r="C465" s="455"/>
      <c r="D465" s="450"/>
      <c r="E465" s="448"/>
      <c r="F465" s="93" t="s">
        <v>562</v>
      </c>
      <c r="G465" s="454" t="s">
        <v>1019</v>
      </c>
      <c r="H465" s="454"/>
      <c r="I465" s="454"/>
      <c r="J465" s="454"/>
      <c r="K465" s="441"/>
      <c r="L465" s="444"/>
    </row>
    <row r="466" spans="1:12" ht="15.6" customHeight="1" x14ac:dyDescent="0.25">
      <c r="A466" s="453"/>
      <c r="B466" s="471"/>
      <c r="C466" s="455"/>
      <c r="D466" s="450"/>
      <c r="E466" s="448"/>
      <c r="F466" s="93" t="s">
        <v>570</v>
      </c>
      <c r="G466" s="454" t="s">
        <v>613</v>
      </c>
      <c r="H466" s="454"/>
      <c r="I466" s="454"/>
      <c r="J466" s="454"/>
      <c r="K466" s="441"/>
      <c r="L466" s="444"/>
    </row>
    <row r="467" spans="1:12" ht="15.6" customHeight="1" x14ac:dyDescent="0.25">
      <c r="A467" s="453"/>
      <c r="B467" s="471"/>
      <c r="C467" s="455"/>
      <c r="D467" s="450"/>
      <c r="E467" s="448"/>
      <c r="F467" s="95" t="s">
        <v>84</v>
      </c>
      <c r="G467" s="465">
        <v>7</v>
      </c>
      <c r="H467" s="465"/>
      <c r="I467" s="465"/>
      <c r="J467" s="465"/>
      <c r="K467" s="441"/>
      <c r="L467" s="444"/>
    </row>
    <row r="468" spans="1:12" ht="15.6" customHeight="1" x14ac:dyDescent="0.25">
      <c r="A468" s="489"/>
      <c r="B468" s="471"/>
      <c r="C468" s="457"/>
      <c r="D468" s="456"/>
      <c r="E468" s="459"/>
      <c r="F468" s="418" t="s">
        <v>1016</v>
      </c>
      <c r="G468" s="492">
        <v>5</v>
      </c>
      <c r="H468" s="492"/>
      <c r="I468" s="492"/>
      <c r="J468" s="492"/>
      <c r="K468" s="441"/>
      <c r="L468" s="444"/>
    </row>
    <row r="469" spans="1:12" ht="24" customHeight="1" x14ac:dyDescent="0.25">
      <c r="A469" s="493" t="s">
        <v>78</v>
      </c>
      <c r="B469" s="494"/>
      <c r="C469" s="494"/>
      <c r="D469" s="494"/>
      <c r="E469" s="494"/>
      <c r="F469" s="494"/>
      <c r="G469" s="494"/>
      <c r="H469" s="494"/>
      <c r="I469" s="494"/>
      <c r="J469" s="494"/>
      <c r="K469" s="429"/>
      <c r="L469" s="429"/>
    </row>
    <row r="470" spans="1:12" ht="15.6" customHeight="1" x14ac:dyDescent="0.25">
      <c r="A470" s="472">
        <v>1</v>
      </c>
      <c r="B470" s="471"/>
      <c r="C470" s="483" t="s">
        <v>442</v>
      </c>
      <c r="D470" s="449"/>
      <c r="E470" s="460"/>
      <c r="F470" s="305" t="s">
        <v>81</v>
      </c>
      <c r="G470" s="484" t="s">
        <v>6</v>
      </c>
      <c r="H470" s="484"/>
      <c r="I470" s="484"/>
      <c r="J470" s="484"/>
      <c r="K470" s="436">
        <v>3</v>
      </c>
      <c r="L470" s="438">
        <v>4714</v>
      </c>
    </row>
    <row r="471" spans="1:12" ht="15.6" customHeight="1" x14ac:dyDescent="0.25">
      <c r="A471" s="453"/>
      <c r="B471" s="471"/>
      <c r="C471" s="455"/>
      <c r="D471" s="450"/>
      <c r="E471" s="448"/>
      <c r="F471" s="93" t="s">
        <v>80</v>
      </c>
      <c r="G471" s="458">
        <v>27</v>
      </c>
      <c r="H471" s="458"/>
      <c r="I471" s="458"/>
      <c r="J471" s="458"/>
      <c r="K471" s="436"/>
      <c r="L471" s="438"/>
    </row>
    <row r="472" spans="1:12" ht="15.6" customHeight="1" x14ac:dyDescent="0.25">
      <c r="A472" s="453"/>
      <c r="B472" s="471"/>
      <c r="C472" s="455"/>
      <c r="D472" s="450"/>
      <c r="E472" s="448"/>
      <c r="F472" s="93" t="s">
        <v>8</v>
      </c>
      <c r="G472" s="99">
        <v>3000</v>
      </c>
      <c r="H472" s="100">
        <v>4000</v>
      </c>
      <c r="I472" s="311">
        <v>5000</v>
      </c>
      <c r="J472" s="102">
        <v>6000</v>
      </c>
      <c r="K472" s="436"/>
      <c r="L472" s="438"/>
    </row>
    <row r="473" spans="1:12" ht="15.6" customHeight="1" x14ac:dyDescent="0.25">
      <c r="A473" s="453"/>
      <c r="B473" s="471"/>
      <c r="C473" s="455"/>
      <c r="D473" s="450"/>
      <c r="E473" s="448"/>
      <c r="F473" s="93" t="s">
        <v>817</v>
      </c>
      <c r="G473" s="99">
        <f>G471*114</f>
        <v>3078</v>
      </c>
      <c r="H473" s="100">
        <f>G471*128</f>
        <v>3456</v>
      </c>
      <c r="I473" s="311">
        <f>G471*143</f>
        <v>3861</v>
      </c>
      <c r="J473" s="102">
        <f>G471*148</f>
        <v>3996</v>
      </c>
      <c r="K473" s="436"/>
      <c r="L473" s="438"/>
    </row>
    <row r="474" spans="1:12" ht="15.6" customHeight="1" x14ac:dyDescent="0.25">
      <c r="A474" s="453"/>
      <c r="B474" s="471"/>
      <c r="C474" s="455"/>
      <c r="D474" s="450"/>
      <c r="E474" s="448"/>
      <c r="F474" s="93" t="s">
        <v>1269</v>
      </c>
      <c r="G474" s="451">
        <v>0.98</v>
      </c>
      <c r="H474" s="451"/>
      <c r="I474" s="451"/>
      <c r="J474" s="451"/>
      <c r="K474" s="436"/>
      <c r="L474" s="438"/>
    </row>
    <row r="475" spans="1:12" ht="15.6" customHeight="1" x14ac:dyDescent="0.25">
      <c r="A475" s="453"/>
      <c r="B475" s="471"/>
      <c r="C475" s="455"/>
      <c r="D475" s="450"/>
      <c r="E475" s="448"/>
      <c r="F475" s="93" t="s">
        <v>699</v>
      </c>
      <c r="G475" s="454" t="s">
        <v>700</v>
      </c>
      <c r="H475" s="454"/>
      <c r="I475" s="454"/>
      <c r="J475" s="454"/>
      <c r="K475" s="436"/>
      <c r="L475" s="438"/>
    </row>
    <row r="476" spans="1:12" ht="15.6" customHeight="1" x14ac:dyDescent="0.25">
      <c r="A476" s="453"/>
      <c r="B476" s="471"/>
      <c r="C476" s="455"/>
      <c r="D476" s="450"/>
      <c r="E476" s="448"/>
      <c r="F476" s="93" t="s">
        <v>1181</v>
      </c>
      <c r="G476" s="462" t="s">
        <v>1179</v>
      </c>
      <c r="H476" s="463"/>
      <c r="I476" s="463"/>
      <c r="J476" s="464"/>
      <c r="K476" s="436"/>
      <c r="L476" s="438"/>
    </row>
    <row r="477" spans="1:12" ht="15.6" customHeight="1" x14ac:dyDescent="0.25">
      <c r="A477" s="453"/>
      <c r="B477" s="471"/>
      <c r="C477" s="455"/>
      <c r="D477" s="450"/>
      <c r="E477" s="448"/>
      <c r="F477" s="93" t="s">
        <v>83</v>
      </c>
      <c r="G477" s="454">
        <v>67</v>
      </c>
      <c r="H477" s="454"/>
      <c r="I477" s="454"/>
      <c r="J477" s="454"/>
      <c r="K477" s="436"/>
      <c r="L477" s="438"/>
    </row>
    <row r="478" spans="1:12" ht="15.6" customHeight="1" x14ac:dyDescent="0.25">
      <c r="A478" s="453"/>
      <c r="B478" s="471"/>
      <c r="C478" s="455"/>
      <c r="D478" s="450"/>
      <c r="E478" s="448"/>
      <c r="F478" s="97" t="s">
        <v>396</v>
      </c>
      <c r="G478" s="454" t="s">
        <v>908</v>
      </c>
      <c r="H478" s="454"/>
      <c r="I478" s="454"/>
      <c r="J478" s="454"/>
      <c r="K478" s="436"/>
      <c r="L478" s="438"/>
    </row>
    <row r="479" spans="1:12" ht="15.6" customHeight="1" x14ac:dyDescent="0.25">
      <c r="A479" s="453"/>
      <c r="B479" s="471"/>
      <c r="C479" s="455"/>
      <c r="D479" s="450"/>
      <c r="E479" s="448"/>
      <c r="F479" s="93" t="s">
        <v>256</v>
      </c>
      <c r="G479" s="454" t="s">
        <v>51</v>
      </c>
      <c r="H479" s="454"/>
      <c r="I479" s="454"/>
      <c r="J479" s="454"/>
      <c r="K479" s="436"/>
      <c r="L479" s="438"/>
    </row>
    <row r="480" spans="1:12" ht="15.6" customHeight="1" x14ac:dyDescent="0.25">
      <c r="A480" s="453"/>
      <c r="B480" s="471"/>
      <c r="C480" s="455"/>
      <c r="D480" s="450"/>
      <c r="E480" s="448"/>
      <c r="F480" s="93" t="s">
        <v>379</v>
      </c>
      <c r="G480" s="454" t="s">
        <v>380</v>
      </c>
      <c r="H480" s="454"/>
      <c r="I480" s="454"/>
      <c r="J480" s="454"/>
      <c r="K480" s="436"/>
      <c r="L480" s="438"/>
    </row>
    <row r="481" spans="1:12" ht="15.6" customHeight="1" x14ac:dyDescent="0.25">
      <c r="A481" s="453"/>
      <c r="B481" s="471"/>
      <c r="C481" s="455"/>
      <c r="D481" s="450"/>
      <c r="E481" s="448"/>
      <c r="F481" s="93" t="s">
        <v>701</v>
      </c>
      <c r="G481" s="454">
        <v>100000</v>
      </c>
      <c r="H481" s="454"/>
      <c r="I481" s="454"/>
      <c r="J481" s="454"/>
      <c r="K481" s="436"/>
      <c r="L481" s="438"/>
    </row>
    <row r="482" spans="1:12" ht="15.6" customHeight="1" x14ac:dyDescent="0.25">
      <c r="A482" s="453"/>
      <c r="B482" s="471"/>
      <c r="C482" s="455"/>
      <c r="D482" s="450"/>
      <c r="E482" s="448"/>
      <c r="F482" s="93" t="s">
        <v>257</v>
      </c>
      <c r="G482" s="454" t="s">
        <v>556</v>
      </c>
      <c r="H482" s="454"/>
      <c r="I482" s="454"/>
      <c r="J482" s="454"/>
      <c r="K482" s="436"/>
      <c r="L482" s="438"/>
    </row>
    <row r="483" spans="1:12" ht="15.6" customHeight="1" x14ac:dyDescent="0.25">
      <c r="A483" s="453"/>
      <c r="B483" s="471"/>
      <c r="C483" s="455"/>
      <c r="D483" s="450"/>
      <c r="E483" s="448"/>
      <c r="F483" s="93" t="s">
        <v>376</v>
      </c>
      <c r="G483" s="454" t="s">
        <v>557</v>
      </c>
      <c r="H483" s="454"/>
      <c r="I483" s="454"/>
      <c r="J483" s="454"/>
      <c r="K483" s="436"/>
      <c r="L483" s="438"/>
    </row>
    <row r="484" spans="1:12" ht="15.6" customHeight="1" x14ac:dyDescent="0.25">
      <c r="A484" s="453"/>
      <c r="B484" s="471"/>
      <c r="C484" s="455"/>
      <c r="D484" s="450"/>
      <c r="E484" s="448"/>
      <c r="F484" s="93" t="s">
        <v>702</v>
      </c>
      <c r="G484" s="454" t="s">
        <v>703</v>
      </c>
      <c r="H484" s="454"/>
      <c r="I484" s="454"/>
      <c r="J484" s="454"/>
      <c r="K484" s="437"/>
      <c r="L484" s="439"/>
    </row>
    <row r="485" spans="1:12" ht="15.6" customHeight="1" x14ac:dyDescent="0.25">
      <c r="A485" s="453"/>
      <c r="B485" s="471"/>
      <c r="C485" s="455"/>
      <c r="D485" s="450"/>
      <c r="E485" s="448"/>
      <c r="F485" s="93" t="s">
        <v>381</v>
      </c>
      <c r="G485" s="454" t="s">
        <v>382</v>
      </c>
      <c r="H485" s="454"/>
      <c r="I485" s="454"/>
      <c r="J485" s="454"/>
      <c r="K485" s="440">
        <v>5</v>
      </c>
      <c r="L485" s="443">
        <v>5044</v>
      </c>
    </row>
    <row r="486" spans="1:12" ht="15.6" customHeight="1" x14ac:dyDescent="0.25">
      <c r="A486" s="453"/>
      <c r="B486" s="471"/>
      <c r="C486" s="455"/>
      <c r="D486" s="450"/>
      <c r="E486" s="448"/>
      <c r="F486" s="94" t="s">
        <v>358</v>
      </c>
      <c r="G486" s="454" t="s">
        <v>900</v>
      </c>
      <c r="H486" s="454"/>
      <c r="I486" s="454"/>
      <c r="J486" s="454"/>
      <c r="K486" s="441"/>
      <c r="L486" s="444"/>
    </row>
    <row r="487" spans="1:12" ht="15.6" customHeight="1" x14ac:dyDescent="0.25">
      <c r="A487" s="453"/>
      <c r="B487" s="471"/>
      <c r="C487" s="455"/>
      <c r="D487" s="450"/>
      <c r="E487" s="448"/>
      <c r="F487" s="93" t="s">
        <v>383</v>
      </c>
      <c r="G487" s="454" t="s">
        <v>384</v>
      </c>
      <c r="H487" s="454"/>
      <c r="I487" s="454"/>
      <c r="J487" s="454"/>
      <c r="K487" s="441"/>
      <c r="L487" s="444"/>
    </row>
    <row r="488" spans="1:12" ht="15.6" customHeight="1" x14ac:dyDescent="0.25">
      <c r="A488" s="453"/>
      <c r="B488" s="471"/>
      <c r="C488" s="455"/>
      <c r="D488" s="450"/>
      <c r="E488" s="448"/>
      <c r="F488" s="93" t="s">
        <v>385</v>
      </c>
      <c r="G488" s="454" t="s">
        <v>386</v>
      </c>
      <c r="H488" s="454"/>
      <c r="I488" s="454"/>
      <c r="J488" s="454"/>
      <c r="K488" s="441"/>
      <c r="L488" s="444"/>
    </row>
    <row r="489" spans="1:12" ht="15.6" customHeight="1" x14ac:dyDescent="0.25">
      <c r="A489" s="453"/>
      <c r="B489" s="471"/>
      <c r="C489" s="455"/>
      <c r="D489" s="450"/>
      <c r="E489" s="448"/>
      <c r="F489" s="93" t="s">
        <v>389</v>
      </c>
      <c r="G489" s="454" t="s">
        <v>390</v>
      </c>
      <c r="H489" s="454"/>
      <c r="I489" s="454"/>
      <c r="J489" s="454"/>
      <c r="K489" s="441"/>
      <c r="L489" s="444"/>
    </row>
    <row r="490" spans="1:12" ht="15" customHeight="1" x14ac:dyDescent="0.25">
      <c r="A490" s="453"/>
      <c r="B490" s="471"/>
      <c r="C490" s="455"/>
      <c r="D490" s="450"/>
      <c r="E490" s="448"/>
      <c r="F490" s="93" t="s">
        <v>704</v>
      </c>
      <c r="G490" s="454" t="s">
        <v>705</v>
      </c>
      <c r="H490" s="454"/>
      <c r="I490" s="454"/>
      <c r="J490" s="454"/>
      <c r="K490" s="441"/>
      <c r="L490" s="444"/>
    </row>
    <row r="491" spans="1:12" ht="15.6" customHeight="1" x14ac:dyDescent="0.25">
      <c r="A491" s="453"/>
      <c r="B491" s="471"/>
      <c r="C491" s="455"/>
      <c r="D491" s="450"/>
      <c r="E491" s="448"/>
      <c r="F491" s="93" t="s">
        <v>706</v>
      </c>
      <c r="G491" s="461" t="s">
        <v>390</v>
      </c>
      <c r="H491" s="461"/>
      <c r="I491" s="461"/>
      <c r="J491" s="461"/>
      <c r="K491" s="441"/>
      <c r="L491" s="444"/>
    </row>
    <row r="492" spans="1:12" ht="15.6" customHeight="1" x14ac:dyDescent="0.25">
      <c r="A492" s="453"/>
      <c r="B492" s="471"/>
      <c r="C492" s="455"/>
      <c r="D492" s="450"/>
      <c r="E492" s="448"/>
      <c r="F492" s="93" t="s">
        <v>1271</v>
      </c>
      <c r="G492" s="461" t="s">
        <v>390</v>
      </c>
      <c r="H492" s="461"/>
      <c r="I492" s="461"/>
      <c r="J492" s="461"/>
      <c r="K492" s="441"/>
      <c r="L492" s="444"/>
    </row>
    <row r="493" spans="1:12" ht="15.6" customHeight="1" x14ac:dyDescent="0.25">
      <c r="A493" s="453"/>
      <c r="B493" s="471"/>
      <c r="C493" s="455"/>
      <c r="D493" s="450"/>
      <c r="E493" s="448"/>
      <c r="F493" s="93" t="s">
        <v>707</v>
      </c>
      <c r="G493" s="454" t="s">
        <v>1270</v>
      </c>
      <c r="H493" s="454"/>
      <c r="I493" s="454"/>
      <c r="J493" s="454"/>
      <c r="K493" s="441"/>
      <c r="L493" s="444"/>
    </row>
    <row r="494" spans="1:12" ht="15.6" customHeight="1" x14ac:dyDescent="0.25">
      <c r="A494" s="453"/>
      <c r="B494" s="471"/>
      <c r="C494" s="455"/>
      <c r="D494" s="450"/>
      <c r="E494" s="448"/>
      <c r="F494" s="93" t="s">
        <v>708</v>
      </c>
      <c r="G494" s="454" t="s">
        <v>390</v>
      </c>
      <c r="H494" s="454"/>
      <c r="I494" s="454"/>
      <c r="J494" s="454"/>
      <c r="K494" s="441"/>
      <c r="L494" s="444"/>
    </row>
    <row r="495" spans="1:12" ht="15.6" customHeight="1" x14ac:dyDescent="0.25">
      <c r="A495" s="453"/>
      <c r="B495" s="471"/>
      <c r="C495" s="455"/>
      <c r="D495" s="450"/>
      <c r="E495" s="448"/>
      <c r="F495" s="93" t="s">
        <v>377</v>
      </c>
      <c r="G495" s="454" t="s">
        <v>387</v>
      </c>
      <c r="H495" s="454"/>
      <c r="I495" s="454"/>
      <c r="J495" s="454"/>
      <c r="K495" s="441"/>
      <c r="L495" s="444"/>
    </row>
    <row r="496" spans="1:12" ht="15.6" customHeight="1" x14ac:dyDescent="0.25">
      <c r="A496" s="453"/>
      <c r="B496" s="471"/>
      <c r="C496" s="455"/>
      <c r="D496" s="450"/>
      <c r="E496" s="448"/>
      <c r="F496" s="93" t="s">
        <v>388</v>
      </c>
      <c r="G496" s="454" t="s">
        <v>393</v>
      </c>
      <c r="H496" s="454"/>
      <c r="I496" s="454"/>
      <c r="J496" s="454"/>
      <c r="K496" s="441"/>
      <c r="L496" s="444"/>
    </row>
    <row r="497" spans="1:12" ht="15.6" customHeight="1" x14ac:dyDescent="0.25">
      <c r="A497" s="453"/>
      <c r="B497" s="471"/>
      <c r="C497" s="455"/>
      <c r="D497" s="450"/>
      <c r="E497" s="448"/>
      <c r="F497" s="93" t="s">
        <v>562</v>
      </c>
      <c r="G497" s="454" t="s">
        <v>1019</v>
      </c>
      <c r="H497" s="454"/>
      <c r="I497" s="454"/>
      <c r="J497" s="454"/>
      <c r="K497" s="441"/>
      <c r="L497" s="444"/>
    </row>
    <row r="498" spans="1:12" ht="15.6" customHeight="1" x14ac:dyDescent="0.25">
      <c r="A498" s="453"/>
      <c r="B498" s="471"/>
      <c r="C498" s="455"/>
      <c r="D498" s="450"/>
      <c r="E498" s="448"/>
      <c r="F498" s="93" t="s">
        <v>570</v>
      </c>
      <c r="G498" s="454" t="s">
        <v>613</v>
      </c>
      <c r="H498" s="454"/>
      <c r="I498" s="454"/>
      <c r="J498" s="454"/>
      <c r="K498" s="441"/>
      <c r="L498" s="444"/>
    </row>
    <row r="499" spans="1:12" ht="15.6" customHeight="1" x14ac:dyDescent="0.25">
      <c r="A499" s="453"/>
      <c r="B499" s="471"/>
      <c r="C499" s="455"/>
      <c r="D499" s="450"/>
      <c r="E499" s="448"/>
      <c r="F499" s="95" t="s">
        <v>84</v>
      </c>
      <c r="G499" s="465">
        <v>1.2</v>
      </c>
      <c r="H499" s="465"/>
      <c r="I499" s="465"/>
      <c r="J499" s="465"/>
      <c r="K499" s="441"/>
      <c r="L499" s="444"/>
    </row>
    <row r="500" spans="1:12" ht="15.6" customHeight="1" thickBot="1" x14ac:dyDescent="0.3">
      <c r="A500" s="453"/>
      <c r="B500" s="472"/>
      <c r="C500" s="455"/>
      <c r="D500" s="450"/>
      <c r="E500" s="448"/>
      <c r="F500" s="96" t="s">
        <v>1016</v>
      </c>
      <c r="G500" s="454">
        <v>5</v>
      </c>
      <c r="H500" s="454"/>
      <c r="I500" s="454"/>
      <c r="J500" s="454"/>
      <c r="K500" s="442"/>
      <c r="L500" s="445"/>
    </row>
    <row r="501" spans="1:12" ht="15.6" customHeight="1" x14ac:dyDescent="0.25">
      <c r="A501" s="452">
        <v>2</v>
      </c>
      <c r="B501" s="470"/>
      <c r="C501" s="455" t="s">
        <v>559</v>
      </c>
      <c r="D501" s="450"/>
      <c r="E501" s="448"/>
      <c r="F501" s="93" t="s">
        <v>81</v>
      </c>
      <c r="G501" s="454" t="s">
        <v>6</v>
      </c>
      <c r="H501" s="454"/>
      <c r="I501" s="454"/>
      <c r="J501" s="454"/>
      <c r="K501" s="447">
        <v>3</v>
      </c>
      <c r="L501" s="446">
        <v>5290</v>
      </c>
    </row>
    <row r="502" spans="1:12" ht="15.6" customHeight="1" x14ac:dyDescent="0.25">
      <c r="A502" s="453"/>
      <c r="B502" s="471"/>
      <c r="C502" s="455"/>
      <c r="D502" s="450"/>
      <c r="E502" s="448"/>
      <c r="F502" s="93" t="s">
        <v>80</v>
      </c>
      <c r="G502" s="458">
        <v>35</v>
      </c>
      <c r="H502" s="458"/>
      <c r="I502" s="458"/>
      <c r="J502" s="458"/>
      <c r="K502" s="436"/>
      <c r="L502" s="438"/>
    </row>
    <row r="503" spans="1:12" ht="14.25" customHeight="1" x14ac:dyDescent="0.25">
      <c r="A503" s="453"/>
      <c r="B503" s="471"/>
      <c r="C503" s="455"/>
      <c r="D503" s="450"/>
      <c r="E503" s="448"/>
      <c r="F503" s="93" t="s">
        <v>8</v>
      </c>
      <c r="G503" s="99">
        <v>3000</v>
      </c>
      <c r="H503" s="100">
        <v>4000</v>
      </c>
      <c r="I503" s="311">
        <v>5000</v>
      </c>
      <c r="J503" s="102">
        <v>6000</v>
      </c>
      <c r="K503" s="436"/>
      <c r="L503" s="438"/>
    </row>
    <row r="504" spans="1:12" ht="15.6" customHeight="1" x14ac:dyDescent="0.25">
      <c r="A504" s="453"/>
      <c r="B504" s="471"/>
      <c r="C504" s="455"/>
      <c r="D504" s="450"/>
      <c r="E504" s="448"/>
      <c r="F504" s="93" t="s">
        <v>817</v>
      </c>
      <c r="G504" s="99">
        <f>G502*114</f>
        <v>3990</v>
      </c>
      <c r="H504" s="100">
        <f>G502*128</f>
        <v>4480</v>
      </c>
      <c r="I504" s="311">
        <f>G502*143</f>
        <v>5005</v>
      </c>
      <c r="J504" s="102">
        <f>G502*148</f>
        <v>5180</v>
      </c>
      <c r="K504" s="436"/>
      <c r="L504" s="438"/>
    </row>
    <row r="505" spans="1:12" ht="15.6" customHeight="1" x14ac:dyDescent="0.25">
      <c r="A505" s="453"/>
      <c r="B505" s="471"/>
      <c r="C505" s="455"/>
      <c r="D505" s="450"/>
      <c r="E505" s="448"/>
      <c r="F505" s="93" t="s">
        <v>1269</v>
      </c>
      <c r="G505" s="451">
        <v>0.98</v>
      </c>
      <c r="H505" s="451"/>
      <c r="I505" s="451"/>
      <c r="J505" s="451"/>
      <c r="K505" s="436"/>
      <c r="L505" s="438"/>
    </row>
    <row r="506" spans="1:12" ht="15.6" customHeight="1" x14ac:dyDescent="0.25">
      <c r="A506" s="453"/>
      <c r="B506" s="471"/>
      <c r="C506" s="455"/>
      <c r="D506" s="450"/>
      <c r="E506" s="448"/>
      <c r="F506" s="93" t="s">
        <v>699</v>
      </c>
      <c r="G506" s="454" t="s">
        <v>700</v>
      </c>
      <c r="H506" s="454"/>
      <c r="I506" s="454"/>
      <c r="J506" s="454"/>
      <c r="K506" s="436"/>
      <c r="L506" s="438"/>
    </row>
    <row r="507" spans="1:12" ht="15.6" customHeight="1" x14ac:dyDescent="0.25">
      <c r="A507" s="453"/>
      <c r="B507" s="471"/>
      <c r="C507" s="455"/>
      <c r="D507" s="450"/>
      <c r="E507" s="448"/>
      <c r="F507" s="93" t="s">
        <v>1181</v>
      </c>
      <c r="G507" s="462" t="s">
        <v>1179</v>
      </c>
      <c r="H507" s="463"/>
      <c r="I507" s="463"/>
      <c r="J507" s="464"/>
      <c r="K507" s="436"/>
      <c r="L507" s="438"/>
    </row>
    <row r="508" spans="1:12" ht="15.6" customHeight="1" x14ac:dyDescent="0.25">
      <c r="A508" s="453"/>
      <c r="B508" s="471"/>
      <c r="C508" s="455"/>
      <c r="D508" s="450"/>
      <c r="E508" s="448"/>
      <c r="F508" s="93" t="s">
        <v>83</v>
      </c>
      <c r="G508" s="454">
        <v>67</v>
      </c>
      <c r="H508" s="454"/>
      <c r="I508" s="454"/>
      <c r="J508" s="454"/>
      <c r="K508" s="436"/>
      <c r="L508" s="438"/>
    </row>
    <row r="509" spans="1:12" ht="15.6" customHeight="1" x14ac:dyDescent="0.25">
      <c r="A509" s="453"/>
      <c r="B509" s="471"/>
      <c r="C509" s="455"/>
      <c r="D509" s="450"/>
      <c r="E509" s="448"/>
      <c r="F509" s="93" t="s">
        <v>396</v>
      </c>
      <c r="G509" s="454" t="s">
        <v>908</v>
      </c>
      <c r="H509" s="454"/>
      <c r="I509" s="454"/>
      <c r="J509" s="454"/>
      <c r="K509" s="436"/>
      <c r="L509" s="438"/>
    </row>
    <row r="510" spans="1:12" ht="15.6" customHeight="1" x14ac:dyDescent="0.25">
      <c r="A510" s="453"/>
      <c r="B510" s="471"/>
      <c r="C510" s="455"/>
      <c r="D510" s="450"/>
      <c r="E510" s="448"/>
      <c r="F510" s="93" t="s">
        <v>256</v>
      </c>
      <c r="G510" s="454" t="s">
        <v>51</v>
      </c>
      <c r="H510" s="454"/>
      <c r="I510" s="454"/>
      <c r="J510" s="454"/>
      <c r="K510" s="436"/>
      <c r="L510" s="438"/>
    </row>
    <row r="511" spans="1:12" ht="15.6" customHeight="1" x14ac:dyDescent="0.25">
      <c r="A511" s="453"/>
      <c r="B511" s="471"/>
      <c r="C511" s="455"/>
      <c r="D511" s="450"/>
      <c r="E511" s="448"/>
      <c r="F511" s="93" t="s">
        <v>379</v>
      </c>
      <c r="G511" s="454" t="s">
        <v>380</v>
      </c>
      <c r="H511" s="454"/>
      <c r="I511" s="454"/>
      <c r="J511" s="454"/>
      <c r="K511" s="436"/>
      <c r="L511" s="438"/>
    </row>
    <row r="512" spans="1:12" ht="15.6" customHeight="1" x14ac:dyDescent="0.25">
      <c r="A512" s="453"/>
      <c r="B512" s="471"/>
      <c r="C512" s="455"/>
      <c r="D512" s="450"/>
      <c r="E512" s="448"/>
      <c r="F512" s="93" t="s">
        <v>701</v>
      </c>
      <c r="G512" s="454">
        <v>100000</v>
      </c>
      <c r="H512" s="454"/>
      <c r="I512" s="454"/>
      <c r="J512" s="454"/>
      <c r="K512" s="436"/>
      <c r="L512" s="438"/>
    </row>
    <row r="513" spans="1:12" ht="15.6" customHeight="1" x14ac:dyDescent="0.25">
      <c r="A513" s="453"/>
      <c r="B513" s="471"/>
      <c r="C513" s="455"/>
      <c r="D513" s="450"/>
      <c r="E513" s="448"/>
      <c r="F513" s="93" t="s">
        <v>257</v>
      </c>
      <c r="G513" s="454" t="s">
        <v>556</v>
      </c>
      <c r="H513" s="454"/>
      <c r="I513" s="454"/>
      <c r="J513" s="454"/>
      <c r="K513" s="436"/>
      <c r="L513" s="438"/>
    </row>
    <row r="514" spans="1:12" ht="15.6" customHeight="1" x14ac:dyDescent="0.25">
      <c r="A514" s="453"/>
      <c r="B514" s="471"/>
      <c r="C514" s="455"/>
      <c r="D514" s="450"/>
      <c r="E514" s="448"/>
      <c r="F514" s="93" t="s">
        <v>376</v>
      </c>
      <c r="G514" s="454" t="s">
        <v>557</v>
      </c>
      <c r="H514" s="454"/>
      <c r="I514" s="454"/>
      <c r="J514" s="454"/>
      <c r="K514" s="436"/>
      <c r="L514" s="438"/>
    </row>
    <row r="515" spans="1:12" ht="15.6" customHeight="1" x14ac:dyDescent="0.25">
      <c r="A515" s="453"/>
      <c r="B515" s="471"/>
      <c r="C515" s="455"/>
      <c r="D515" s="450"/>
      <c r="E515" s="448"/>
      <c r="F515" s="93" t="s">
        <v>702</v>
      </c>
      <c r="G515" s="454" t="s">
        <v>703</v>
      </c>
      <c r="H515" s="454"/>
      <c r="I515" s="454"/>
      <c r="J515" s="454"/>
      <c r="K515" s="437"/>
      <c r="L515" s="439"/>
    </row>
    <row r="516" spans="1:12" ht="15.6" customHeight="1" x14ac:dyDescent="0.25">
      <c r="A516" s="453"/>
      <c r="B516" s="471"/>
      <c r="C516" s="455"/>
      <c r="D516" s="450"/>
      <c r="E516" s="448"/>
      <c r="F516" s="93" t="s">
        <v>381</v>
      </c>
      <c r="G516" s="454" t="s">
        <v>382</v>
      </c>
      <c r="H516" s="454"/>
      <c r="I516" s="454"/>
      <c r="J516" s="454"/>
      <c r="K516" s="440">
        <v>5</v>
      </c>
      <c r="L516" s="444">
        <v>5661</v>
      </c>
    </row>
    <row r="517" spans="1:12" ht="15.6" customHeight="1" x14ac:dyDescent="0.25">
      <c r="A517" s="453"/>
      <c r="B517" s="471"/>
      <c r="C517" s="455"/>
      <c r="D517" s="450"/>
      <c r="E517" s="448"/>
      <c r="F517" s="94" t="s">
        <v>358</v>
      </c>
      <c r="G517" s="454" t="s">
        <v>900</v>
      </c>
      <c r="H517" s="454"/>
      <c r="I517" s="454"/>
      <c r="J517" s="454"/>
      <c r="K517" s="441"/>
      <c r="L517" s="444"/>
    </row>
    <row r="518" spans="1:12" ht="15.6" customHeight="1" x14ac:dyDescent="0.25">
      <c r="A518" s="453"/>
      <c r="B518" s="471"/>
      <c r="C518" s="455"/>
      <c r="D518" s="450"/>
      <c r="E518" s="448"/>
      <c r="F518" s="93" t="s">
        <v>383</v>
      </c>
      <c r="G518" s="454" t="s">
        <v>384</v>
      </c>
      <c r="H518" s="454"/>
      <c r="I518" s="454"/>
      <c r="J518" s="454"/>
      <c r="K518" s="441"/>
      <c r="L518" s="444"/>
    </row>
    <row r="519" spans="1:12" ht="15.6" customHeight="1" x14ac:dyDescent="0.25">
      <c r="A519" s="453"/>
      <c r="B519" s="471"/>
      <c r="C519" s="455"/>
      <c r="D519" s="450"/>
      <c r="E519" s="448"/>
      <c r="F519" s="93" t="s">
        <v>385</v>
      </c>
      <c r="G519" s="454" t="s">
        <v>386</v>
      </c>
      <c r="H519" s="454"/>
      <c r="I519" s="454"/>
      <c r="J519" s="454"/>
      <c r="K519" s="441"/>
      <c r="L519" s="444"/>
    </row>
    <row r="520" spans="1:12" ht="15.6" customHeight="1" x14ac:dyDescent="0.25">
      <c r="A520" s="453"/>
      <c r="B520" s="471"/>
      <c r="C520" s="455"/>
      <c r="D520" s="450"/>
      <c r="E520" s="448"/>
      <c r="F520" s="93" t="s">
        <v>389</v>
      </c>
      <c r="G520" s="454" t="s">
        <v>390</v>
      </c>
      <c r="H520" s="454"/>
      <c r="I520" s="454"/>
      <c r="J520" s="454"/>
      <c r="K520" s="441"/>
      <c r="L520" s="444"/>
    </row>
    <row r="521" spans="1:12" ht="15" customHeight="1" x14ac:dyDescent="0.25">
      <c r="A521" s="453"/>
      <c r="B521" s="471"/>
      <c r="C521" s="455"/>
      <c r="D521" s="450"/>
      <c r="E521" s="448"/>
      <c r="F521" s="93" t="s">
        <v>704</v>
      </c>
      <c r="G521" s="454" t="s">
        <v>705</v>
      </c>
      <c r="H521" s="454"/>
      <c r="I521" s="454"/>
      <c r="J521" s="454"/>
      <c r="K521" s="441"/>
      <c r="L521" s="444"/>
    </row>
    <row r="522" spans="1:12" ht="15.6" customHeight="1" x14ac:dyDescent="0.25">
      <c r="A522" s="453"/>
      <c r="B522" s="471"/>
      <c r="C522" s="455"/>
      <c r="D522" s="450"/>
      <c r="E522" s="448"/>
      <c r="F522" s="93" t="s">
        <v>706</v>
      </c>
      <c r="G522" s="461" t="s">
        <v>390</v>
      </c>
      <c r="H522" s="461"/>
      <c r="I522" s="461"/>
      <c r="J522" s="461"/>
      <c r="K522" s="441"/>
      <c r="L522" s="444"/>
    </row>
    <row r="523" spans="1:12" ht="15.6" customHeight="1" x14ac:dyDescent="0.25">
      <c r="A523" s="453"/>
      <c r="B523" s="471"/>
      <c r="C523" s="455"/>
      <c r="D523" s="450"/>
      <c r="E523" s="448"/>
      <c r="F523" s="93" t="s">
        <v>1271</v>
      </c>
      <c r="G523" s="461" t="s">
        <v>390</v>
      </c>
      <c r="H523" s="461"/>
      <c r="I523" s="461"/>
      <c r="J523" s="461"/>
      <c r="K523" s="441"/>
      <c r="L523" s="444"/>
    </row>
    <row r="524" spans="1:12" ht="15.6" customHeight="1" x14ac:dyDescent="0.25">
      <c r="A524" s="453"/>
      <c r="B524" s="471"/>
      <c r="C524" s="455"/>
      <c r="D524" s="450"/>
      <c r="E524" s="448"/>
      <c r="F524" s="93" t="s">
        <v>707</v>
      </c>
      <c r="G524" s="454" t="s">
        <v>1270</v>
      </c>
      <c r="H524" s="454"/>
      <c r="I524" s="454"/>
      <c r="J524" s="454"/>
      <c r="K524" s="441"/>
      <c r="L524" s="444"/>
    </row>
    <row r="525" spans="1:12" ht="15.6" customHeight="1" x14ac:dyDescent="0.25">
      <c r="A525" s="453"/>
      <c r="B525" s="471"/>
      <c r="C525" s="455"/>
      <c r="D525" s="450"/>
      <c r="E525" s="448"/>
      <c r="F525" s="93" t="s">
        <v>708</v>
      </c>
      <c r="G525" s="454" t="s">
        <v>390</v>
      </c>
      <c r="H525" s="454"/>
      <c r="I525" s="454"/>
      <c r="J525" s="454"/>
      <c r="K525" s="441"/>
      <c r="L525" s="444"/>
    </row>
    <row r="526" spans="1:12" ht="15.6" customHeight="1" x14ac:dyDescent="0.25">
      <c r="A526" s="453"/>
      <c r="B526" s="471"/>
      <c r="C526" s="455"/>
      <c r="D526" s="450"/>
      <c r="E526" s="448"/>
      <c r="F526" s="93" t="s">
        <v>377</v>
      </c>
      <c r="G526" s="454" t="s">
        <v>387</v>
      </c>
      <c r="H526" s="454"/>
      <c r="I526" s="454"/>
      <c r="J526" s="454"/>
      <c r="K526" s="441"/>
      <c r="L526" s="444"/>
    </row>
    <row r="527" spans="1:12" ht="15.6" customHeight="1" x14ac:dyDescent="0.25">
      <c r="A527" s="453"/>
      <c r="B527" s="471"/>
      <c r="C527" s="455"/>
      <c r="D527" s="450"/>
      <c r="E527" s="448"/>
      <c r="F527" s="93" t="s">
        <v>388</v>
      </c>
      <c r="G527" s="454" t="s">
        <v>393</v>
      </c>
      <c r="H527" s="454"/>
      <c r="I527" s="454"/>
      <c r="J527" s="454"/>
      <c r="K527" s="441"/>
      <c r="L527" s="444"/>
    </row>
    <row r="528" spans="1:12" ht="15.6" customHeight="1" x14ac:dyDescent="0.25">
      <c r="A528" s="453"/>
      <c r="B528" s="471"/>
      <c r="C528" s="455"/>
      <c r="D528" s="450"/>
      <c r="E528" s="448"/>
      <c r="F528" s="93" t="s">
        <v>562</v>
      </c>
      <c r="G528" s="454" t="s">
        <v>1019</v>
      </c>
      <c r="H528" s="454"/>
      <c r="I528" s="454"/>
      <c r="J528" s="454"/>
      <c r="K528" s="441"/>
      <c r="L528" s="444"/>
    </row>
    <row r="529" spans="1:12" ht="15.6" customHeight="1" x14ac:dyDescent="0.25">
      <c r="A529" s="453"/>
      <c r="B529" s="471"/>
      <c r="C529" s="455"/>
      <c r="D529" s="450"/>
      <c r="E529" s="448"/>
      <c r="F529" s="93" t="s">
        <v>570</v>
      </c>
      <c r="G529" s="454" t="s">
        <v>613</v>
      </c>
      <c r="H529" s="454"/>
      <c r="I529" s="454"/>
      <c r="J529" s="454"/>
      <c r="K529" s="441"/>
      <c r="L529" s="444"/>
    </row>
    <row r="530" spans="1:12" ht="15.6" customHeight="1" x14ac:dyDescent="0.25">
      <c r="A530" s="453"/>
      <c r="B530" s="471"/>
      <c r="C530" s="455"/>
      <c r="D530" s="450"/>
      <c r="E530" s="448"/>
      <c r="F530" s="95" t="s">
        <v>84</v>
      </c>
      <c r="G530" s="465">
        <v>1.2</v>
      </c>
      <c r="H530" s="465"/>
      <c r="I530" s="465"/>
      <c r="J530" s="465"/>
      <c r="K530" s="441"/>
      <c r="L530" s="444"/>
    </row>
    <row r="531" spans="1:12" ht="15.6" customHeight="1" thickBot="1" x14ac:dyDescent="0.3">
      <c r="A531" s="453"/>
      <c r="B531" s="472"/>
      <c r="C531" s="455"/>
      <c r="D531" s="450"/>
      <c r="E531" s="448"/>
      <c r="F531" s="96" t="s">
        <v>1016</v>
      </c>
      <c r="G531" s="454">
        <v>5</v>
      </c>
      <c r="H531" s="454"/>
      <c r="I531" s="454"/>
      <c r="J531" s="454"/>
      <c r="K531" s="441"/>
      <c r="L531" s="445"/>
    </row>
    <row r="532" spans="1:12" ht="15.6" customHeight="1" x14ac:dyDescent="0.25">
      <c r="A532" s="452">
        <v>3</v>
      </c>
      <c r="B532" s="470"/>
      <c r="C532" s="455" t="s">
        <v>443</v>
      </c>
      <c r="D532" s="450"/>
      <c r="E532" s="448"/>
      <c r="F532" s="93" t="s">
        <v>81</v>
      </c>
      <c r="G532" s="454" t="s">
        <v>6</v>
      </c>
      <c r="H532" s="454"/>
      <c r="I532" s="454"/>
      <c r="J532" s="454"/>
      <c r="K532" s="447">
        <v>3</v>
      </c>
      <c r="L532" s="446">
        <v>6253</v>
      </c>
    </row>
    <row r="533" spans="1:12" ht="15.6" customHeight="1" x14ac:dyDescent="0.25">
      <c r="A533" s="453"/>
      <c r="B533" s="471"/>
      <c r="C533" s="455"/>
      <c r="D533" s="450"/>
      <c r="E533" s="448"/>
      <c r="F533" s="93" t="s">
        <v>80</v>
      </c>
      <c r="G533" s="458">
        <v>43</v>
      </c>
      <c r="H533" s="458"/>
      <c r="I533" s="458"/>
      <c r="J533" s="458"/>
      <c r="K533" s="436"/>
      <c r="L533" s="438"/>
    </row>
    <row r="534" spans="1:12" ht="15.6" customHeight="1" x14ac:dyDescent="0.25">
      <c r="A534" s="453"/>
      <c r="B534" s="471"/>
      <c r="C534" s="455"/>
      <c r="D534" s="450"/>
      <c r="E534" s="448"/>
      <c r="F534" s="93" t="s">
        <v>8</v>
      </c>
      <c r="G534" s="99">
        <v>3000</v>
      </c>
      <c r="H534" s="100">
        <v>4000</v>
      </c>
      <c r="I534" s="311">
        <v>5000</v>
      </c>
      <c r="J534" s="102">
        <v>6000</v>
      </c>
      <c r="K534" s="436"/>
      <c r="L534" s="438"/>
    </row>
    <row r="535" spans="1:12" ht="15.6" customHeight="1" x14ac:dyDescent="0.25">
      <c r="A535" s="453"/>
      <c r="B535" s="471"/>
      <c r="C535" s="455"/>
      <c r="D535" s="450"/>
      <c r="E535" s="448"/>
      <c r="F535" s="93" t="s">
        <v>817</v>
      </c>
      <c r="G535" s="99">
        <f>G533*114</f>
        <v>4902</v>
      </c>
      <c r="H535" s="100">
        <f>G533*128</f>
        <v>5504</v>
      </c>
      <c r="I535" s="311">
        <f>G533*143</f>
        <v>6149</v>
      </c>
      <c r="J535" s="102">
        <f>G533*148</f>
        <v>6364</v>
      </c>
      <c r="K535" s="436"/>
      <c r="L535" s="438"/>
    </row>
    <row r="536" spans="1:12" ht="15.6" customHeight="1" x14ac:dyDescent="0.25">
      <c r="A536" s="453"/>
      <c r="B536" s="471"/>
      <c r="C536" s="455"/>
      <c r="D536" s="450"/>
      <c r="E536" s="448"/>
      <c r="F536" s="93" t="s">
        <v>1269</v>
      </c>
      <c r="G536" s="451">
        <v>0.98</v>
      </c>
      <c r="H536" s="451"/>
      <c r="I536" s="451"/>
      <c r="J536" s="451"/>
      <c r="K536" s="436"/>
      <c r="L536" s="438"/>
    </row>
    <row r="537" spans="1:12" ht="15.6" customHeight="1" x14ac:dyDescent="0.25">
      <c r="A537" s="453"/>
      <c r="B537" s="471"/>
      <c r="C537" s="455"/>
      <c r="D537" s="450"/>
      <c r="E537" s="448"/>
      <c r="F537" s="93" t="s">
        <v>699</v>
      </c>
      <c r="G537" s="454" t="s">
        <v>700</v>
      </c>
      <c r="H537" s="454"/>
      <c r="I537" s="454"/>
      <c r="J537" s="454"/>
      <c r="K537" s="436"/>
      <c r="L537" s="438"/>
    </row>
    <row r="538" spans="1:12" ht="15.6" customHeight="1" x14ac:dyDescent="0.25">
      <c r="A538" s="453"/>
      <c r="B538" s="471"/>
      <c r="C538" s="455"/>
      <c r="D538" s="450"/>
      <c r="E538" s="448"/>
      <c r="F538" s="93" t="s">
        <v>1181</v>
      </c>
      <c r="G538" s="462" t="s">
        <v>1179</v>
      </c>
      <c r="H538" s="463"/>
      <c r="I538" s="463"/>
      <c r="J538" s="464"/>
      <c r="K538" s="436"/>
      <c r="L538" s="438"/>
    </row>
    <row r="539" spans="1:12" ht="15.6" customHeight="1" x14ac:dyDescent="0.25">
      <c r="A539" s="453"/>
      <c r="B539" s="471"/>
      <c r="C539" s="455"/>
      <c r="D539" s="450"/>
      <c r="E539" s="448"/>
      <c r="F539" s="93" t="s">
        <v>83</v>
      </c>
      <c r="G539" s="454">
        <v>67</v>
      </c>
      <c r="H539" s="454"/>
      <c r="I539" s="454"/>
      <c r="J539" s="454"/>
      <c r="K539" s="436"/>
      <c r="L539" s="438"/>
    </row>
    <row r="540" spans="1:12" ht="15.6" customHeight="1" x14ac:dyDescent="0.25">
      <c r="A540" s="453"/>
      <c r="B540" s="471"/>
      <c r="C540" s="455"/>
      <c r="D540" s="450"/>
      <c r="E540" s="448"/>
      <c r="F540" s="97" t="s">
        <v>396</v>
      </c>
      <c r="G540" s="454" t="s">
        <v>908</v>
      </c>
      <c r="H540" s="454"/>
      <c r="I540" s="454"/>
      <c r="J540" s="454"/>
      <c r="K540" s="436"/>
      <c r="L540" s="438"/>
    </row>
    <row r="541" spans="1:12" ht="15.6" customHeight="1" x14ac:dyDescent="0.25">
      <c r="A541" s="453"/>
      <c r="B541" s="471"/>
      <c r="C541" s="455"/>
      <c r="D541" s="450"/>
      <c r="E541" s="448"/>
      <c r="F541" s="93" t="s">
        <v>256</v>
      </c>
      <c r="G541" s="454" t="s">
        <v>52</v>
      </c>
      <c r="H541" s="454"/>
      <c r="I541" s="454"/>
      <c r="J541" s="454"/>
      <c r="K541" s="436"/>
      <c r="L541" s="438"/>
    </row>
    <row r="542" spans="1:12" ht="15.6" customHeight="1" x14ac:dyDescent="0.25">
      <c r="A542" s="453"/>
      <c r="B542" s="471"/>
      <c r="C542" s="455"/>
      <c r="D542" s="450"/>
      <c r="E542" s="448"/>
      <c r="F542" s="93" t="s">
        <v>379</v>
      </c>
      <c r="G542" s="454" t="s">
        <v>380</v>
      </c>
      <c r="H542" s="454"/>
      <c r="I542" s="454"/>
      <c r="J542" s="454"/>
      <c r="K542" s="436"/>
      <c r="L542" s="438"/>
    </row>
    <row r="543" spans="1:12" ht="15.6" customHeight="1" x14ac:dyDescent="0.25">
      <c r="A543" s="453"/>
      <c r="B543" s="471"/>
      <c r="C543" s="455"/>
      <c r="D543" s="450"/>
      <c r="E543" s="448"/>
      <c r="F543" s="93" t="s">
        <v>701</v>
      </c>
      <c r="G543" s="454">
        <v>100000</v>
      </c>
      <c r="H543" s="454"/>
      <c r="I543" s="454"/>
      <c r="J543" s="454"/>
      <c r="K543" s="436"/>
      <c r="L543" s="438"/>
    </row>
    <row r="544" spans="1:12" ht="15.6" customHeight="1" x14ac:dyDescent="0.25">
      <c r="A544" s="453"/>
      <c r="B544" s="471"/>
      <c r="C544" s="455"/>
      <c r="D544" s="450"/>
      <c r="E544" s="448"/>
      <c r="F544" s="93" t="s">
        <v>257</v>
      </c>
      <c r="G544" s="454" t="s">
        <v>556</v>
      </c>
      <c r="H544" s="454"/>
      <c r="I544" s="454"/>
      <c r="J544" s="454"/>
      <c r="K544" s="436"/>
      <c r="L544" s="438"/>
    </row>
    <row r="545" spans="1:12" ht="15.6" customHeight="1" x14ac:dyDescent="0.25">
      <c r="A545" s="453"/>
      <c r="B545" s="471"/>
      <c r="C545" s="455"/>
      <c r="D545" s="450"/>
      <c r="E545" s="448"/>
      <c r="F545" s="93" t="s">
        <v>376</v>
      </c>
      <c r="G545" s="454" t="s">
        <v>557</v>
      </c>
      <c r="H545" s="454"/>
      <c r="I545" s="454"/>
      <c r="J545" s="454"/>
      <c r="K545" s="436"/>
      <c r="L545" s="438"/>
    </row>
    <row r="546" spans="1:12" ht="15.6" customHeight="1" x14ac:dyDescent="0.25">
      <c r="A546" s="453"/>
      <c r="B546" s="471"/>
      <c r="C546" s="455"/>
      <c r="D546" s="450"/>
      <c r="E546" s="448"/>
      <c r="F546" s="93" t="s">
        <v>702</v>
      </c>
      <c r="G546" s="454" t="s">
        <v>703</v>
      </c>
      <c r="H546" s="454"/>
      <c r="I546" s="454"/>
      <c r="J546" s="454"/>
      <c r="K546" s="437"/>
      <c r="L546" s="439"/>
    </row>
    <row r="547" spans="1:12" ht="15.6" customHeight="1" x14ac:dyDescent="0.25">
      <c r="A547" s="453"/>
      <c r="B547" s="471"/>
      <c r="C547" s="455"/>
      <c r="D547" s="450"/>
      <c r="E547" s="448"/>
      <c r="F547" s="93" t="s">
        <v>381</v>
      </c>
      <c r="G547" s="454" t="s">
        <v>382</v>
      </c>
      <c r="H547" s="454"/>
      <c r="I547" s="454"/>
      <c r="J547" s="454"/>
      <c r="K547" s="440">
        <v>5</v>
      </c>
      <c r="L547" s="443">
        <v>6691</v>
      </c>
    </row>
    <row r="548" spans="1:12" ht="15.6" customHeight="1" x14ac:dyDescent="0.25">
      <c r="A548" s="453"/>
      <c r="B548" s="471"/>
      <c r="C548" s="455"/>
      <c r="D548" s="450"/>
      <c r="E548" s="448"/>
      <c r="F548" s="94" t="s">
        <v>358</v>
      </c>
      <c r="G548" s="454" t="s">
        <v>900</v>
      </c>
      <c r="H548" s="454"/>
      <c r="I548" s="454"/>
      <c r="J548" s="454"/>
      <c r="K548" s="441"/>
      <c r="L548" s="444"/>
    </row>
    <row r="549" spans="1:12" ht="15.6" customHeight="1" x14ac:dyDescent="0.25">
      <c r="A549" s="453"/>
      <c r="B549" s="471"/>
      <c r="C549" s="455"/>
      <c r="D549" s="450"/>
      <c r="E549" s="448"/>
      <c r="F549" s="93" t="s">
        <v>383</v>
      </c>
      <c r="G549" s="454" t="s">
        <v>384</v>
      </c>
      <c r="H549" s="454"/>
      <c r="I549" s="454"/>
      <c r="J549" s="454"/>
      <c r="K549" s="441"/>
      <c r="L549" s="444"/>
    </row>
    <row r="550" spans="1:12" ht="15.6" customHeight="1" x14ac:dyDescent="0.25">
      <c r="A550" s="453"/>
      <c r="B550" s="471"/>
      <c r="C550" s="455"/>
      <c r="D550" s="450"/>
      <c r="E550" s="448"/>
      <c r="F550" s="93" t="s">
        <v>385</v>
      </c>
      <c r="G550" s="454" t="s">
        <v>386</v>
      </c>
      <c r="H550" s="454"/>
      <c r="I550" s="454"/>
      <c r="J550" s="454"/>
      <c r="K550" s="441"/>
      <c r="L550" s="444"/>
    </row>
    <row r="551" spans="1:12" ht="15.6" customHeight="1" x14ac:dyDescent="0.25">
      <c r="A551" s="453"/>
      <c r="B551" s="471"/>
      <c r="C551" s="455"/>
      <c r="D551" s="450"/>
      <c r="E551" s="448"/>
      <c r="F551" s="93" t="s">
        <v>389</v>
      </c>
      <c r="G551" s="454" t="s">
        <v>390</v>
      </c>
      <c r="H551" s="454"/>
      <c r="I551" s="454"/>
      <c r="J551" s="454"/>
      <c r="K551" s="441"/>
      <c r="L551" s="444"/>
    </row>
    <row r="552" spans="1:12" ht="15" customHeight="1" x14ac:dyDescent="0.25">
      <c r="A552" s="453"/>
      <c r="B552" s="471"/>
      <c r="C552" s="455"/>
      <c r="D552" s="450"/>
      <c r="E552" s="448"/>
      <c r="F552" s="93" t="s">
        <v>704</v>
      </c>
      <c r="G552" s="454" t="s">
        <v>705</v>
      </c>
      <c r="H552" s="454"/>
      <c r="I552" s="454"/>
      <c r="J552" s="454"/>
      <c r="K552" s="441"/>
      <c r="L552" s="444"/>
    </row>
    <row r="553" spans="1:12" ht="15.6" customHeight="1" x14ac:dyDescent="0.25">
      <c r="A553" s="453"/>
      <c r="B553" s="471"/>
      <c r="C553" s="455"/>
      <c r="D553" s="450"/>
      <c r="E553" s="448"/>
      <c r="F553" s="93" t="s">
        <v>706</v>
      </c>
      <c r="G553" s="461" t="s">
        <v>390</v>
      </c>
      <c r="H553" s="461"/>
      <c r="I553" s="461"/>
      <c r="J553" s="461"/>
      <c r="K553" s="441"/>
      <c r="L553" s="444"/>
    </row>
    <row r="554" spans="1:12" ht="15.6" customHeight="1" x14ac:dyDescent="0.25">
      <c r="A554" s="453"/>
      <c r="B554" s="471"/>
      <c r="C554" s="455"/>
      <c r="D554" s="450"/>
      <c r="E554" s="448"/>
      <c r="F554" s="93" t="s">
        <v>1271</v>
      </c>
      <c r="G554" s="461" t="s">
        <v>390</v>
      </c>
      <c r="H554" s="461"/>
      <c r="I554" s="461"/>
      <c r="J554" s="461"/>
      <c r="K554" s="441"/>
      <c r="L554" s="444"/>
    </row>
    <row r="555" spans="1:12" ht="15.6" customHeight="1" x14ac:dyDescent="0.25">
      <c r="A555" s="453"/>
      <c r="B555" s="471"/>
      <c r="C555" s="455"/>
      <c r="D555" s="450"/>
      <c r="E555" s="448"/>
      <c r="F555" s="93" t="s">
        <v>707</v>
      </c>
      <c r="G555" s="454" t="s">
        <v>1270</v>
      </c>
      <c r="H555" s="454"/>
      <c r="I555" s="454"/>
      <c r="J555" s="454"/>
      <c r="K555" s="441"/>
      <c r="L555" s="444"/>
    </row>
    <row r="556" spans="1:12" ht="15.6" customHeight="1" x14ac:dyDescent="0.25">
      <c r="A556" s="453"/>
      <c r="B556" s="471"/>
      <c r="C556" s="455"/>
      <c r="D556" s="450"/>
      <c r="E556" s="448"/>
      <c r="F556" s="93" t="s">
        <v>708</v>
      </c>
      <c r="G556" s="454" t="s">
        <v>390</v>
      </c>
      <c r="H556" s="454"/>
      <c r="I556" s="454"/>
      <c r="J556" s="454"/>
      <c r="K556" s="441"/>
      <c r="L556" s="444"/>
    </row>
    <row r="557" spans="1:12" ht="15.6" customHeight="1" x14ac:dyDescent="0.25">
      <c r="A557" s="453"/>
      <c r="B557" s="471"/>
      <c r="C557" s="455"/>
      <c r="D557" s="450"/>
      <c r="E557" s="448"/>
      <c r="F557" s="93" t="s">
        <v>377</v>
      </c>
      <c r="G557" s="454" t="s">
        <v>387</v>
      </c>
      <c r="H557" s="454"/>
      <c r="I557" s="454"/>
      <c r="J557" s="454"/>
      <c r="K557" s="441"/>
      <c r="L557" s="444"/>
    </row>
    <row r="558" spans="1:12" ht="15.6" customHeight="1" x14ac:dyDescent="0.25">
      <c r="A558" s="453"/>
      <c r="B558" s="471"/>
      <c r="C558" s="455"/>
      <c r="D558" s="450"/>
      <c r="E558" s="448"/>
      <c r="F558" s="93" t="s">
        <v>388</v>
      </c>
      <c r="G558" s="454" t="s">
        <v>393</v>
      </c>
      <c r="H558" s="454"/>
      <c r="I558" s="454"/>
      <c r="J558" s="454"/>
      <c r="K558" s="441"/>
      <c r="L558" s="444"/>
    </row>
    <row r="559" spans="1:12" ht="15.6" customHeight="1" x14ac:dyDescent="0.25">
      <c r="A559" s="453"/>
      <c r="B559" s="471"/>
      <c r="C559" s="455"/>
      <c r="D559" s="450"/>
      <c r="E559" s="448"/>
      <c r="F559" s="93" t="s">
        <v>562</v>
      </c>
      <c r="G559" s="454" t="s">
        <v>1019</v>
      </c>
      <c r="H559" s="454"/>
      <c r="I559" s="454"/>
      <c r="J559" s="454"/>
      <c r="K559" s="441"/>
      <c r="L559" s="444"/>
    </row>
    <row r="560" spans="1:12" ht="15.6" customHeight="1" x14ac:dyDescent="0.25">
      <c r="A560" s="453"/>
      <c r="B560" s="471"/>
      <c r="C560" s="455"/>
      <c r="D560" s="450"/>
      <c r="E560" s="448"/>
      <c r="F560" s="93" t="s">
        <v>570</v>
      </c>
      <c r="G560" s="454" t="s">
        <v>613</v>
      </c>
      <c r="H560" s="454"/>
      <c r="I560" s="454"/>
      <c r="J560" s="454"/>
      <c r="K560" s="441"/>
      <c r="L560" s="444"/>
    </row>
    <row r="561" spans="1:12" ht="15.6" customHeight="1" x14ac:dyDescent="0.25">
      <c r="A561" s="453"/>
      <c r="B561" s="471"/>
      <c r="C561" s="455"/>
      <c r="D561" s="450"/>
      <c r="E561" s="448"/>
      <c r="F561" s="95" t="s">
        <v>84</v>
      </c>
      <c r="G561" s="465">
        <v>1.2</v>
      </c>
      <c r="H561" s="465"/>
      <c r="I561" s="465"/>
      <c r="J561" s="465"/>
      <c r="K561" s="441"/>
      <c r="L561" s="444"/>
    </row>
    <row r="562" spans="1:12" ht="15.6" customHeight="1" thickBot="1" x14ac:dyDescent="0.3">
      <c r="A562" s="453"/>
      <c r="B562" s="472"/>
      <c r="C562" s="455"/>
      <c r="D562" s="450"/>
      <c r="E562" s="448"/>
      <c r="F562" s="96" t="s">
        <v>1016</v>
      </c>
      <c r="G562" s="454">
        <v>5</v>
      </c>
      <c r="H562" s="454"/>
      <c r="I562" s="454"/>
      <c r="J562" s="454"/>
      <c r="K562" s="442"/>
      <c r="L562" s="445"/>
    </row>
    <row r="563" spans="1:12" ht="15.6" customHeight="1" x14ac:dyDescent="0.25">
      <c r="A563" s="452">
        <v>4</v>
      </c>
      <c r="B563" s="470"/>
      <c r="C563" s="455" t="s">
        <v>444</v>
      </c>
      <c r="D563" s="450"/>
      <c r="E563" s="448"/>
      <c r="F563" s="93" t="s">
        <v>81</v>
      </c>
      <c r="G563" s="454" t="s">
        <v>6</v>
      </c>
      <c r="H563" s="454"/>
      <c r="I563" s="454"/>
      <c r="J563" s="454"/>
      <c r="K563" s="447">
        <v>3</v>
      </c>
      <c r="L563" s="446">
        <v>7407</v>
      </c>
    </row>
    <row r="564" spans="1:12" ht="15.6" customHeight="1" x14ac:dyDescent="0.25">
      <c r="A564" s="453"/>
      <c r="B564" s="471"/>
      <c r="C564" s="455"/>
      <c r="D564" s="450"/>
      <c r="E564" s="448"/>
      <c r="F564" s="93" t="s">
        <v>80</v>
      </c>
      <c r="G564" s="458">
        <v>52</v>
      </c>
      <c r="H564" s="458"/>
      <c r="I564" s="458"/>
      <c r="J564" s="458"/>
      <c r="K564" s="436"/>
      <c r="L564" s="438"/>
    </row>
    <row r="565" spans="1:12" ht="15.6" customHeight="1" x14ac:dyDescent="0.25">
      <c r="A565" s="453"/>
      <c r="B565" s="471"/>
      <c r="C565" s="455"/>
      <c r="D565" s="450"/>
      <c r="E565" s="448"/>
      <c r="F565" s="93" t="s">
        <v>8</v>
      </c>
      <c r="G565" s="99">
        <v>3000</v>
      </c>
      <c r="H565" s="100">
        <v>4000</v>
      </c>
      <c r="I565" s="311">
        <v>5000</v>
      </c>
      <c r="J565" s="102">
        <v>6000</v>
      </c>
      <c r="K565" s="436"/>
      <c r="L565" s="438"/>
    </row>
    <row r="566" spans="1:12" ht="15.6" customHeight="1" x14ac:dyDescent="0.25">
      <c r="A566" s="453"/>
      <c r="B566" s="471"/>
      <c r="C566" s="455"/>
      <c r="D566" s="450"/>
      <c r="E566" s="448"/>
      <c r="F566" s="93" t="s">
        <v>817</v>
      </c>
      <c r="G566" s="99">
        <f>G564*114</f>
        <v>5928</v>
      </c>
      <c r="H566" s="100">
        <f>G564*128</f>
        <v>6656</v>
      </c>
      <c r="I566" s="311">
        <f>G564*143</f>
        <v>7436</v>
      </c>
      <c r="J566" s="102">
        <f>G564*148</f>
        <v>7696</v>
      </c>
      <c r="K566" s="436"/>
      <c r="L566" s="438"/>
    </row>
    <row r="567" spans="1:12" ht="15.6" customHeight="1" x14ac:dyDescent="0.25">
      <c r="A567" s="453"/>
      <c r="B567" s="471"/>
      <c r="C567" s="455"/>
      <c r="D567" s="450"/>
      <c r="E567" s="448"/>
      <c r="F567" s="93" t="s">
        <v>1269</v>
      </c>
      <c r="G567" s="451">
        <v>0.98</v>
      </c>
      <c r="H567" s="451"/>
      <c r="I567" s="451"/>
      <c r="J567" s="451"/>
      <c r="K567" s="436"/>
      <c r="L567" s="438"/>
    </row>
    <row r="568" spans="1:12" ht="15.6" customHeight="1" x14ac:dyDescent="0.25">
      <c r="A568" s="453"/>
      <c r="B568" s="471"/>
      <c r="C568" s="455"/>
      <c r="D568" s="450"/>
      <c r="E568" s="448"/>
      <c r="F568" s="93" t="s">
        <v>699</v>
      </c>
      <c r="G568" s="454" t="s">
        <v>700</v>
      </c>
      <c r="H568" s="454"/>
      <c r="I568" s="454"/>
      <c r="J568" s="454"/>
      <c r="K568" s="436"/>
      <c r="L568" s="438"/>
    </row>
    <row r="569" spans="1:12" ht="15.6" customHeight="1" x14ac:dyDescent="0.25">
      <c r="A569" s="453"/>
      <c r="B569" s="471"/>
      <c r="C569" s="455"/>
      <c r="D569" s="450"/>
      <c r="E569" s="448"/>
      <c r="F569" s="93" t="s">
        <v>1181</v>
      </c>
      <c r="G569" s="462" t="s">
        <v>1179</v>
      </c>
      <c r="H569" s="463"/>
      <c r="I569" s="463"/>
      <c r="J569" s="464"/>
      <c r="K569" s="436"/>
      <c r="L569" s="438"/>
    </row>
    <row r="570" spans="1:12" ht="15.6" customHeight="1" x14ac:dyDescent="0.25">
      <c r="A570" s="453"/>
      <c r="B570" s="471"/>
      <c r="C570" s="455"/>
      <c r="D570" s="450"/>
      <c r="E570" s="448"/>
      <c r="F570" s="93" t="s">
        <v>83</v>
      </c>
      <c r="G570" s="454">
        <v>67</v>
      </c>
      <c r="H570" s="454"/>
      <c r="I570" s="454"/>
      <c r="J570" s="454"/>
      <c r="K570" s="436"/>
      <c r="L570" s="438"/>
    </row>
    <row r="571" spans="1:12" ht="15.6" customHeight="1" x14ac:dyDescent="0.25">
      <c r="A571" s="453"/>
      <c r="B571" s="471"/>
      <c r="C571" s="455"/>
      <c r="D571" s="450"/>
      <c r="E571" s="448"/>
      <c r="F571" s="97" t="s">
        <v>396</v>
      </c>
      <c r="G571" s="454" t="s">
        <v>908</v>
      </c>
      <c r="H571" s="454"/>
      <c r="I571" s="454"/>
      <c r="J571" s="454"/>
      <c r="K571" s="436"/>
      <c r="L571" s="438"/>
    </row>
    <row r="572" spans="1:12" ht="15.6" customHeight="1" x14ac:dyDescent="0.25">
      <c r="A572" s="453"/>
      <c r="B572" s="471"/>
      <c r="C572" s="455"/>
      <c r="D572" s="450"/>
      <c r="E572" s="448"/>
      <c r="F572" s="93" t="s">
        <v>256</v>
      </c>
      <c r="G572" s="454" t="s">
        <v>53</v>
      </c>
      <c r="H572" s="454"/>
      <c r="I572" s="454"/>
      <c r="J572" s="454"/>
      <c r="K572" s="436"/>
      <c r="L572" s="438"/>
    </row>
    <row r="573" spans="1:12" ht="15.6" customHeight="1" x14ac:dyDescent="0.25">
      <c r="A573" s="453"/>
      <c r="B573" s="471"/>
      <c r="C573" s="455"/>
      <c r="D573" s="450"/>
      <c r="E573" s="448"/>
      <c r="F573" s="93" t="s">
        <v>379</v>
      </c>
      <c r="G573" s="454" t="s">
        <v>380</v>
      </c>
      <c r="H573" s="454"/>
      <c r="I573" s="454"/>
      <c r="J573" s="454"/>
      <c r="K573" s="436"/>
      <c r="L573" s="438"/>
    </row>
    <row r="574" spans="1:12" ht="15.6" customHeight="1" x14ac:dyDescent="0.25">
      <c r="A574" s="453"/>
      <c r="B574" s="471"/>
      <c r="C574" s="455"/>
      <c r="D574" s="450"/>
      <c r="E574" s="448"/>
      <c r="F574" s="93" t="s">
        <v>701</v>
      </c>
      <c r="G574" s="454">
        <v>100000</v>
      </c>
      <c r="H574" s="454"/>
      <c r="I574" s="454"/>
      <c r="J574" s="454"/>
      <c r="K574" s="436"/>
      <c r="L574" s="438"/>
    </row>
    <row r="575" spans="1:12" ht="15.6" customHeight="1" x14ac:dyDescent="0.25">
      <c r="A575" s="453"/>
      <c r="B575" s="471"/>
      <c r="C575" s="455"/>
      <c r="D575" s="450"/>
      <c r="E575" s="448"/>
      <c r="F575" s="93" t="s">
        <v>257</v>
      </c>
      <c r="G575" s="454" t="s">
        <v>556</v>
      </c>
      <c r="H575" s="454"/>
      <c r="I575" s="454"/>
      <c r="J575" s="454"/>
      <c r="K575" s="436"/>
      <c r="L575" s="438"/>
    </row>
    <row r="576" spans="1:12" ht="15.6" customHeight="1" x14ac:dyDescent="0.25">
      <c r="A576" s="453"/>
      <c r="B576" s="471"/>
      <c r="C576" s="455"/>
      <c r="D576" s="450"/>
      <c r="E576" s="448"/>
      <c r="F576" s="93" t="s">
        <v>376</v>
      </c>
      <c r="G576" s="454" t="s">
        <v>557</v>
      </c>
      <c r="H576" s="454"/>
      <c r="I576" s="454"/>
      <c r="J576" s="454"/>
      <c r="K576" s="436"/>
      <c r="L576" s="438"/>
    </row>
    <row r="577" spans="1:12" ht="15.6" customHeight="1" x14ac:dyDescent="0.25">
      <c r="A577" s="453"/>
      <c r="B577" s="471"/>
      <c r="C577" s="455"/>
      <c r="D577" s="450"/>
      <c r="E577" s="448"/>
      <c r="F577" s="93" t="s">
        <v>702</v>
      </c>
      <c r="G577" s="454" t="s">
        <v>703</v>
      </c>
      <c r="H577" s="454"/>
      <c r="I577" s="454"/>
      <c r="J577" s="454"/>
      <c r="K577" s="437"/>
      <c r="L577" s="439"/>
    </row>
    <row r="578" spans="1:12" ht="15.6" customHeight="1" x14ac:dyDescent="0.25">
      <c r="A578" s="453"/>
      <c r="B578" s="471"/>
      <c r="C578" s="455"/>
      <c r="D578" s="450"/>
      <c r="E578" s="448"/>
      <c r="F578" s="93" t="s">
        <v>381</v>
      </c>
      <c r="G578" s="454" t="s">
        <v>382</v>
      </c>
      <c r="H578" s="454"/>
      <c r="I578" s="454"/>
      <c r="J578" s="454"/>
      <c r="K578" s="440">
        <v>5</v>
      </c>
      <c r="L578" s="444">
        <v>7925</v>
      </c>
    </row>
    <row r="579" spans="1:12" ht="15.6" customHeight="1" x14ac:dyDescent="0.25">
      <c r="A579" s="453"/>
      <c r="B579" s="471"/>
      <c r="C579" s="455"/>
      <c r="D579" s="450"/>
      <c r="E579" s="448"/>
      <c r="F579" s="94" t="s">
        <v>358</v>
      </c>
      <c r="G579" s="454" t="s">
        <v>900</v>
      </c>
      <c r="H579" s="454"/>
      <c r="I579" s="454"/>
      <c r="J579" s="454"/>
      <c r="K579" s="441"/>
      <c r="L579" s="444"/>
    </row>
    <row r="580" spans="1:12" ht="15.6" customHeight="1" x14ac:dyDescent="0.25">
      <c r="A580" s="453"/>
      <c r="B580" s="471"/>
      <c r="C580" s="455"/>
      <c r="D580" s="450"/>
      <c r="E580" s="448"/>
      <c r="F580" s="93" t="s">
        <v>383</v>
      </c>
      <c r="G580" s="454" t="s">
        <v>384</v>
      </c>
      <c r="H580" s="454"/>
      <c r="I580" s="454"/>
      <c r="J580" s="454"/>
      <c r="K580" s="441"/>
      <c r="L580" s="444"/>
    </row>
    <row r="581" spans="1:12" ht="15.6" customHeight="1" x14ac:dyDescent="0.25">
      <c r="A581" s="453"/>
      <c r="B581" s="471"/>
      <c r="C581" s="455"/>
      <c r="D581" s="450"/>
      <c r="E581" s="448"/>
      <c r="F581" s="93" t="s">
        <v>385</v>
      </c>
      <c r="G581" s="454" t="s">
        <v>386</v>
      </c>
      <c r="H581" s="454"/>
      <c r="I581" s="454"/>
      <c r="J581" s="454"/>
      <c r="K581" s="441"/>
      <c r="L581" s="444"/>
    </row>
    <row r="582" spans="1:12" ht="15.75" customHeight="1" x14ac:dyDescent="0.25">
      <c r="A582" s="453"/>
      <c r="B582" s="471"/>
      <c r="C582" s="455"/>
      <c r="D582" s="450"/>
      <c r="E582" s="448"/>
      <c r="F582" s="93" t="s">
        <v>389</v>
      </c>
      <c r="G582" s="454" t="s">
        <v>390</v>
      </c>
      <c r="H582" s="454"/>
      <c r="I582" s="454"/>
      <c r="J582" s="454"/>
      <c r="K582" s="441"/>
      <c r="L582" s="444"/>
    </row>
    <row r="583" spans="1:12" ht="15" customHeight="1" x14ac:dyDescent="0.25">
      <c r="A583" s="453"/>
      <c r="B583" s="471"/>
      <c r="C583" s="455"/>
      <c r="D583" s="450"/>
      <c r="E583" s="448"/>
      <c r="F583" s="93" t="s">
        <v>704</v>
      </c>
      <c r="G583" s="454" t="s">
        <v>705</v>
      </c>
      <c r="H583" s="454"/>
      <c r="I583" s="454"/>
      <c r="J583" s="454"/>
      <c r="K583" s="441"/>
      <c r="L583" s="444"/>
    </row>
    <row r="584" spans="1:12" ht="15.6" customHeight="1" x14ac:dyDescent="0.25">
      <c r="A584" s="453"/>
      <c r="B584" s="471"/>
      <c r="C584" s="455"/>
      <c r="D584" s="450"/>
      <c r="E584" s="448"/>
      <c r="F584" s="93" t="s">
        <v>706</v>
      </c>
      <c r="G584" s="461" t="s">
        <v>390</v>
      </c>
      <c r="H584" s="461"/>
      <c r="I584" s="461"/>
      <c r="J584" s="461"/>
      <c r="K584" s="441"/>
      <c r="L584" s="444"/>
    </row>
    <row r="585" spans="1:12" ht="15.6" customHeight="1" x14ac:dyDescent="0.25">
      <c r="A585" s="453"/>
      <c r="B585" s="471"/>
      <c r="C585" s="455"/>
      <c r="D585" s="450"/>
      <c r="E585" s="448"/>
      <c r="F585" s="93" t="s">
        <v>1271</v>
      </c>
      <c r="G585" s="461" t="s">
        <v>390</v>
      </c>
      <c r="H585" s="461"/>
      <c r="I585" s="461"/>
      <c r="J585" s="461"/>
      <c r="K585" s="441"/>
      <c r="L585" s="444"/>
    </row>
    <row r="586" spans="1:12" ht="15.6" customHeight="1" x14ac:dyDescent="0.25">
      <c r="A586" s="453"/>
      <c r="B586" s="471"/>
      <c r="C586" s="455"/>
      <c r="D586" s="450"/>
      <c r="E586" s="448"/>
      <c r="F586" s="93" t="s">
        <v>707</v>
      </c>
      <c r="G586" s="454" t="s">
        <v>1270</v>
      </c>
      <c r="H586" s="454"/>
      <c r="I586" s="454"/>
      <c r="J586" s="454"/>
      <c r="K586" s="441"/>
      <c r="L586" s="444"/>
    </row>
    <row r="587" spans="1:12" ht="15.6" customHeight="1" x14ac:dyDescent="0.25">
      <c r="A587" s="453"/>
      <c r="B587" s="471"/>
      <c r="C587" s="455"/>
      <c r="D587" s="450"/>
      <c r="E587" s="448"/>
      <c r="F587" s="93" t="s">
        <v>708</v>
      </c>
      <c r="G587" s="454" t="s">
        <v>390</v>
      </c>
      <c r="H587" s="454"/>
      <c r="I587" s="454"/>
      <c r="J587" s="454"/>
      <c r="K587" s="441"/>
      <c r="L587" s="444"/>
    </row>
    <row r="588" spans="1:12" ht="15.6" customHeight="1" x14ac:dyDescent="0.25">
      <c r="A588" s="453"/>
      <c r="B588" s="471"/>
      <c r="C588" s="455"/>
      <c r="D588" s="450"/>
      <c r="E588" s="448"/>
      <c r="F588" s="93" t="s">
        <v>377</v>
      </c>
      <c r="G588" s="454" t="s">
        <v>387</v>
      </c>
      <c r="H588" s="454"/>
      <c r="I588" s="454"/>
      <c r="J588" s="454"/>
      <c r="K588" s="441"/>
      <c r="L588" s="444"/>
    </row>
    <row r="589" spans="1:12" ht="15.6" customHeight="1" x14ac:dyDescent="0.25">
      <c r="A589" s="453"/>
      <c r="B589" s="471"/>
      <c r="C589" s="455"/>
      <c r="D589" s="450"/>
      <c r="E589" s="448"/>
      <c r="F589" s="93" t="s">
        <v>388</v>
      </c>
      <c r="G589" s="454" t="s">
        <v>393</v>
      </c>
      <c r="H589" s="454"/>
      <c r="I589" s="454"/>
      <c r="J589" s="454"/>
      <c r="K589" s="441"/>
      <c r="L589" s="444"/>
    </row>
    <row r="590" spans="1:12" ht="15.6" customHeight="1" x14ac:dyDescent="0.25">
      <c r="A590" s="453"/>
      <c r="B590" s="471"/>
      <c r="C590" s="455"/>
      <c r="D590" s="450"/>
      <c r="E590" s="448"/>
      <c r="F590" s="93" t="s">
        <v>562</v>
      </c>
      <c r="G590" s="454" t="s">
        <v>1019</v>
      </c>
      <c r="H590" s="454"/>
      <c r="I590" s="454"/>
      <c r="J590" s="454"/>
      <c r="K590" s="441"/>
      <c r="L590" s="444"/>
    </row>
    <row r="591" spans="1:12" ht="15.6" customHeight="1" x14ac:dyDescent="0.25">
      <c r="A591" s="453"/>
      <c r="B591" s="471"/>
      <c r="C591" s="455"/>
      <c r="D591" s="450"/>
      <c r="E591" s="448"/>
      <c r="F591" s="93" t="s">
        <v>570</v>
      </c>
      <c r="G591" s="454" t="s">
        <v>613</v>
      </c>
      <c r="H591" s="454"/>
      <c r="I591" s="454"/>
      <c r="J591" s="454"/>
      <c r="K591" s="441"/>
      <c r="L591" s="444"/>
    </row>
    <row r="592" spans="1:12" ht="15.6" customHeight="1" x14ac:dyDescent="0.25">
      <c r="A592" s="453"/>
      <c r="B592" s="471"/>
      <c r="C592" s="455"/>
      <c r="D592" s="450"/>
      <c r="E592" s="448"/>
      <c r="F592" s="95" t="s">
        <v>84</v>
      </c>
      <c r="G592" s="465">
        <v>1.6</v>
      </c>
      <c r="H592" s="465"/>
      <c r="I592" s="465"/>
      <c r="J592" s="465"/>
      <c r="K592" s="441"/>
      <c r="L592" s="444"/>
    </row>
    <row r="593" spans="1:12" ht="15.6" customHeight="1" thickBot="1" x14ac:dyDescent="0.3">
      <c r="A593" s="453"/>
      <c r="B593" s="472"/>
      <c r="C593" s="455"/>
      <c r="D593" s="450"/>
      <c r="E593" s="448"/>
      <c r="F593" s="96" t="s">
        <v>1016</v>
      </c>
      <c r="G593" s="454">
        <v>5</v>
      </c>
      <c r="H593" s="454"/>
      <c r="I593" s="454"/>
      <c r="J593" s="454"/>
      <c r="K593" s="441"/>
      <c r="L593" s="445"/>
    </row>
    <row r="594" spans="1:12" ht="15.6" customHeight="1" x14ac:dyDescent="0.25">
      <c r="A594" s="452">
        <v>5</v>
      </c>
      <c r="B594" s="470"/>
      <c r="C594" s="455" t="s">
        <v>445</v>
      </c>
      <c r="D594" s="450"/>
      <c r="E594" s="448"/>
      <c r="F594" s="93" t="s">
        <v>81</v>
      </c>
      <c r="G594" s="454" t="s">
        <v>6</v>
      </c>
      <c r="H594" s="454"/>
      <c r="I594" s="454"/>
      <c r="J594" s="454"/>
      <c r="K594" s="447">
        <v>3</v>
      </c>
      <c r="L594" s="446">
        <v>7504</v>
      </c>
    </row>
    <row r="595" spans="1:12" ht="15.6" customHeight="1" x14ac:dyDescent="0.25">
      <c r="A595" s="453"/>
      <c r="B595" s="471"/>
      <c r="C595" s="455"/>
      <c r="D595" s="450"/>
      <c r="E595" s="448"/>
      <c r="F595" s="93" t="s">
        <v>80</v>
      </c>
      <c r="G595" s="458">
        <v>57</v>
      </c>
      <c r="H595" s="458"/>
      <c r="I595" s="458"/>
      <c r="J595" s="458"/>
      <c r="K595" s="436"/>
      <c r="L595" s="438"/>
    </row>
    <row r="596" spans="1:12" ht="15.6" customHeight="1" x14ac:dyDescent="0.25">
      <c r="A596" s="453"/>
      <c r="B596" s="471"/>
      <c r="C596" s="455"/>
      <c r="D596" s="450"/>
      <c r="E596" s="448"/>
      <c r="F596" s="93" t="s">
        <v>8</v>
      </c>
      <c r="G596" s="99">
        <v>3000</v>
      </c>
      <c r="H596" s="100">
        <v>4000</v>
      </c>
      <c r="I596" s="311">
        <v>5000</v>
      </c>
      <c r="J596" s="102">
        <v>6000</v>
      </c>
      <c r="K596" s="436"/>
      <c r="L596" s="438"/>
    </row>
    <row r="597" spans="1:12" ht="15.6" customHeight="1" x14ac:dyDescent="0.25">
      <c r="A597" s="453"/>
      <c r="B597" s="471"/>
      <c r="C597" s="455"/>
      <c r="D597" s="450"/>
      <c r="E597" s="448"/>
      <c r="F597" s="93" t="s">
        <v>817</v>
      </c>
      <c r="G597" s="99">
        <f>G595*114</f>
        <v>6498</v>
      </c>
      <c r="H597" s="100">
        <f>G595*128</f>
        <v>7296</v>
      </c>
      <c r="I597" s="311">
        <f>G595*143</f>
        <v>8151</v>
      </c>
      <c r="J597" s="102">
        <f>G595*148</f>
        <v>8436</v>
      </c>
      <c r="K597" s="436"/>
      <c r="L597" s="438"/>
    </row>
    <row r="598" spans="1:12" ht="15.6" customHeight="1" x14ac:dyDescent="0.25">
      <c r="A598" s="453"/>
      <c r="B598" s="471"/>
      <c r="C598" s="455"/>
      <c r="D598" s="450"/>
      <c r="E598" s="448"/>
      <c r="F598" s="93" t="s">
        <v>1269</v>
      </c>
      <c r="G598" s="451">
        <v>0.98</v>
      </c>
      <c r="H598" s="451"/>
      <c r="I598" s="451"/>
      <c r="J598" s="451"/>
      <c r="K598" s="436"/>
      <c r="L598" s="438"/>
    </row>
    <row r="599" spans="1:12" ht="15.6" customHeight="1" x14ac:dyDescent="0.25">
      <c r="A599" s="453"/>
      <c r="B599" s="471"/>
      <c r="C599" s="455"/>
      <c r="D599" s="450"/>
      <c r="E599" s="448"/>
      <c r="F599" s="93" t="s">
        <v>699</v>
      </c>
      <c r="G599" s="454" t="s">
        <v>700</v>
      </c>
      <c r="H599" s="454"/>
      <c r="I599" s="454"/>
      <c r="J599" s="454"/>
      <c r="K599" s="436"/>
      <c r="L599" s="438"/>
    </row>
    <row r="600" spans="1:12" ht="15.6" customHeight="1" x14ac:dyDescent="0.25">
      <c r="A600" s="453"/>
      <c r="B600" s="471"/>
      <c r="C600" s="455"/>
      <c r="D600" s="450"/>
      <c r="E600" s="448"/>
      <c r="F600" s="93" t="s">
        <v>1181</v>
      </c>
      <c r="G600" s="462" t="s">
        <v>1179</v>
      </c>
      <c r="H600" s="463"/>
      <c r="I600" s="463"/>
      <c r="J600" s="464"/>
      <c r="K600" s="436"/>
      <c r="L600" s="438"/>
    </row>
    <row r="601" spans="1:12" ht="15.6" customHeight="1" x14ac:dyDescent="0.25">
      <c r="A601" s="453"/>
      <c r="B601" s="471"/>
      <c r="C601" s="455"/>
      <c r="D601" s="450"/>
      <c r="E601" s="448"/>
      <c r="F601" s="93" t="s">
        <v>83</v>
      </c>
      <c r="G601" s="454">
        <v>67</v>
      </c>
      <c r="H601" s="454"/>
      <c r="I601" s="454"/>
      <c r="J601" s="454"/>
      <c r="K601" s="436"/>
      <c r="L601" s="438"/>
    </row>
    <row r="602" spans="1:12" ht="15.6" customHeight="1" x14ac:dyDescent="0.25">
      <c r="A602" s="453"/>
      <c r="B602" s="471"/>
      <c r="C602" s="455"/>
      <c r="D602" s="450"/>
      <c r="E602" s="448"/>
      <c r="F602" s="97" t="s">
        <v>396</v>
      </c>
      <c r="G602" s="454" t="s">
        <v>908</v>
      </c>
      <c r="H602" s="454"/>
      <c r="I602" s="454"/>
      <c r="J602" s="454"/>
      <c r="K602" s="436"/>
      <c r="L602" s="438"/>
    </row>
    <row r="603" spans="1:12" ht="15.6" customHeight="1" x14ac:dyDescent="0.25">
      <c r="A603" s="453"/>
      <c r="B603" s="471"/>
      <c r="C603" s="455"/>
      <c r="D603" s="450"/>
      <c r="E603" s="448"/>
      <c r="F603" s="93" t="s">
        <v>256</v>
      </c>
      <c r="G603" s="454" t="s">
        <v>917</v>
      </c>
      <c r="H603" s="454"/>
      <c r="I603" s="454"/>
      <c r="J603" s="454"/>
      <c r="K603" s="436"/>
      <c r="L603" s="438"/>
    </row>
    <row r="604" spans="1:12" ht="15.6" customHeight="1" x14ac:dyDescent="0.25">
      <c r="A604" s="453"/>
      <c r="B604" s="471"/>
      <c r="C604" s="455"/>
      <c r="D604" s="450"/>
      <c r="E604" s="448"/>
      <c r="F604" s="93" t="s">
        <v>379</v>
      </c>
      <c r="G604" s="454" t="s">
        <v>380</v>
      </c>
      <c r="H604" s="454"/>
      <c r="I604" s="454"/>
      <c r="J604" s="454"/>
      <c r="K604" s="436"/>
      <c r="L604" s="438"/>
    </row>
    <row r="605" spans="1:12" ht="15.6" customHeight="1" x14ac:dyDescent="0.25">
      <c r="A605" s="453"/>
      <c r="B605" s="471"/>
      <c r="C605" s="455"/>
      <c r="D605" s="450"/>
      <c r="E605" s="448"/>
      <c r="F605" s="93" t="s">
        <v>701</v>
      </c>
      <c r="G605" s="454">
        <v>100000</v>
      </c>
      <c r="H605" s="454"/>
      <c r="I605" s="454"/>
      <c r="J605" s="454"/>
      <c r="K605" s="436"/>
      <c r="L605" s="438"/>
    </row>
    <row r="606" spans="1:12" ht="15.6" customHeight="1" x14ac:dyDescent="0.25">
      <c r="A606" s="453"/>
      <c r="B606" s="471"/>
      <c r="C606" s="455"/>
      <c r="D606" s="450"/>
      <c r="E606" s="448"/>
      <c r="F606" s="93" t="s">
        <v>257</v>
      </c>
      <c r="G606" s="454" t="s">
        <v>556</v>
      </c>
      <c r="H606" s="454"/>
      <c r="I606" s="454"/>
      <c r="J606" s="454"/>
      <c r="K606" s="436"/>
      <c r="L606" s="438"/>
    </row>
    <row r="607" spans="1:12" ht="15.6" customHeight="1" x14ac:dyDescent="0.25">
      <c r="A607" s="453"/>
      <c r="B607" s="471"/>
      <c r="C607" s="455"/>
      <c r="D607" s="450"/>
      <c r="E607" s="448"/>
      <c r="F607" s="93" t="s">
        <v>376</v>
      </c>
      <c r="G607" s="454" t="s">
        <v>557</v>
      </c>
      <c r="H607" s="454"/>
      <c r="I607" s="454"/>
      <c r="J607" s="454"/>
      <c r="K607" s="436"/>
      <c r="L607" s="438"/>
    </row>
    <row r="608" spans="1:12" ht="15.6" customHeight="1" x14ac:dyDescent="0.25">
      <c r="A608" s="453"/>
      <c r="B608" s="471"/>
      <c r="C608" s="455"/>
      <c r="D608" s="450"/>
      <c r="E608" s="448"/>
      <c r="F608" s="93" t="s">
        <v>702</v>
      </c>
      <c r="G608" s="454" t="s">
        <v>703</v>
      </c>
      <c r="H608" s="454"/>
      <c r="I608" s="454"/>
      <c r="J608" s="454"/>
      <c r="K608" s="437"/>
      <c r="L608" s="439"/>
    </row>
    <row r="609" spans="1:12" ht="15.6" customHeight="1" x14ac:dyDescent="0.25">
      <c r="A609" s="453"/>
      <c r="B609" s="471"/>
      <c r="C609" s="455"/>
      <c r="D609" s="450"/>
      <c r="E609" s="448"/>
      <c r="F609" s="93" t="s">
        <v>381</v>
      </c>
      <c r="G609" s="454" t="s">
        <v>382</v>
      </c>
      <c r="H609" s="454"/>
      <c r="I609" s="454"/>
      <c r="J609" s="454"/>
      <c r="K609" s="440">
        <v>5</v>
      </c>
      <c r="L609" s="443">
        <v>8029</v>
      </c>
    </row>
    <row r="610" spans="1:12" ht="15.6" customHeight="1" x14ac:dyDescent="0.25">
      <c r="A610" s="453"/>
      <c r="B610" s="471"/>
      <c r="C610" s="455"/>
      <c r="D610" s="450"/>
      <c r="E610" s="448"/>
      <c r="F610" s="94" t="s">
        <v>358</v>
      </c>
      <c r="G610" s="454" t="s">
        <v>900</v>
      </c>
      <c r="H610" s="454"/>
      <c r="I610" s="454"/>
      <c r="J610" s="454"/>
      <c r="K610" s="441"/>
      <c r="L610" s="444"/>
    </row>
    <row r="611" spans="1:12" ht="15.6" customHeight="1" x14ac:dyDescent="0.25">
      <c r="A611" s="453"/>
      <c r="B611" s="471"/>
      <c r="C611" s="455"/>
      <c r="D611" s="450"/>
      <c r="E611" s="448"/>
      <c r="F611" s="93" t="s">
        <v>383</v>
      </c>
      <c r="G611" s="454" t="s">
        <v>384</v>
      </c>
      <c r="H611" s="454"/>
      <c r="I611" s="454"/>
      <c r="J611" s="454"/>
      <c r="K611" s="441"/>
      <c r="L611" s="444"/>
    </row>
    <row r="612" spans="1:12" ht="15.6" customHeight="1" x14ac:dyDescent="0.25">
      <c r="A612" s="453"/>
      <c r="B612" s="471"/>
      <c r="C612" s="455"/>
      <c r="D612" s="450"/>
      <c r="E612" s="448"/>
      <c r="F612" s="93" t="s">
        <v>385</v>
      </c>
      <c r="G612" s="454" t="s">
        <v>386</v>
      </c>
      <c r="H612" s="454"/>
      <c r="I612" s="454"/>
      <c r="J612" s="454"/>
      <c r="K612" s="441"/>
      <c r="L612" s="444"/>
    </row>
    <row r="613" spans="1:12" ht="15.6" customHeight="1" x14ac:dyDescent="0.25">
      <c r="A613" s="453"/>
      <c r="B613" s="471"/>
      <c r="C613" s="455"/>
      <c r="D613" s="450"/>
      <c r="E613" s="448"/>
      <c r="F613" s="93" t="s">
        <v>389</v>
      </c>
      <c r="G613" s="466" t="s">
        <v>390</v>
      </c>
      <c r="H613" s="467"/>
      <c r="I613" s="467"/>
      <c r="J613" s="468"/>
      <c r="K613" s="441"/>
      <c r="L613" s="444"/>
    </row>
    <row r="614" spans="1:12" ht="15" customHeight="1" x14ac:dyDescent="0.25">
      <c r="A614" s="453"/>
      <c r="B614" s="471"/>
      <c r="C614" s="455"/>
      <c r="D614" s="450"/>
      <c r="E614" s="448"/>
      <c r="F614" s="93" t="s">
        <v>704</v>
      </c>
      <c r="G614" s="466" t="s">
        <v>705</v>
      </c>
      <c r="H614" s="467"/>
      <c r="I614" s="467"/>
      <c r="J614" s="468"/>
      <c r="K614" s="441"/>
      <c r="L614" s="444"/>
    </row>
    <row r="615" spans="1:12" ht="15.6" customHeight="1" x14ac:dyDescent="0.25">
      <c r="A615" s="453"/>
      <c r="B615" s="471"/>
      <c r="C615" s="455"/>
      <c r="D615" s="450"/>
      <c r="E615" s="448"/>
      <c r="F615" s="93" t="s">
        <v>706</v>
      </c>
      <c r="G615" s="461" t="s">
        <v>390</v>
      </c>
      <c r="H615" s="461"/>
      <c r="I615" s="461"/>
      <c r="J615" s="461"/>
      <c r="K615" s="441"/>
      <c r="L615" s="444"/>
    </row>
    <row r="616" spans="1:12" ht="15.6" customHeight="1" x14ac:dyDescent="0.25">
      <c r="A616" s="453"/>
      <c r="B616" s="471"/>
      <c r="C616" s="455"/>
      <c r="D616" s="450"/>
      <c r="E616" s="448"/>
      <c r="F616" s="93" t="s">
        <v>1271</v>
      </c>
      <c r="G616" s="461" t="s">
        <v>390</v>
      </c>
      <c r="H616" s="461"/>
      <c r="I616" s="461"/>
      <c r="J616" s="461"/>
      <c r="K616" s="441"/>
      <c r="L616" s="444"/>
    </row>
    <row r="617" spans="1:12" ht="15.6" customHeight="1" x14ac:dyDescent="0.25">
      <c r="A617" s="453"/>
      <c r="B617" s="471"/>
      <c r="C617" s="455"/>
      <c r="D617" s="450"/>
      <c r="E617" s="448"/>
      <c r="F617" s="93" t="s">
        <v>707</v>
      </c>
      <c r="G617" s="454" t="s">
        <v>1270</v>
      </c>
      <c r="H617" s="454"/>
      <c r="I617" s="454"/>
      <c r="J617" s="454"/>
      <c r="K617" s="441"/>
      <c r="L617" s="444"/>
    </row>
    <row r="618" spans="1:12" ht="15.6" customHeight="1" x14ac:dyDescent="0.25">
      <c r="A618" s="453"/>
      <c r="B618" s="471"/>
      <c r="C618" s="455"/>
      <c r="D618" s="450"/>
      <c r="E618" s="448"/>
      <c r="F618" s="93" t="s">
        <v>708</v>
      </c>
      <c r="G618" s="454" t="s">
        <v>390</v>
      </c>
      <c r="H618" s="454"/>
      <c r="I618" s="454"/>
      <c r="J618" s="454"/>
      <c r="K618" s="441"/>
      <c r="L618" s="444"/>
    </row>
    <row r="619" spans="1:12" ht="15.6" customHeight="1" x14ac:dyDescent="0.25">
      <c r="A619" s="453"/>
      <c r="B619" s="471"/>
      <c r="C619" s="455"/>
      <c r="D619" s="450"/>
      <c r="E619" s="448"/>
      <c r="F619" s="93" t="s">
        <v>377</v>
      </c>
      <c r="G619" s="454" t="s">
        <v>387</v>
      </c>
      <c r="H619" s="454"/>
      <c r="I619" s="454"/>
      <c r="J619" s="454"/>
      <c r="K619" s="441"/>
      <c r="L619" s="444"/>
    </row>
    <row r="620" spans="1:12" ht="15.6" customHeight="1" x14ac:dyDescent="0.25">
      <c r="A620" s="453"/>
      <c r="B620" s="471"/>
      <c r="C620" s="455"/>
      <c r="D620" s="450"/>
      <c r="E620" s="448"/>
      <c r="F620" s="93" t="s">
        <v>388</v>
      </c>
      <c r="G620" s="454" t="s">
        <v>393</v>
      </c>
      <c r="H620" s="454"/>
      <c r="I620" s="454"/>
      <c r="J620" s="454"/>
      <c r="K620" s="441"/>
      <c r="L620" s="444"/>
    </row>
    <row r="621" spans="1:12" ht="15.6" customHeight="1" x14ac:dyDescent="0.25">
      <c r="A621" s="453"/>
      <c r="B621" s="471"/>
      <c r="C621" s="455"/>
      <c r="D621" s="450"/>
      <c r="E621" s="448"/>
      <c r="F621" s="93" t="s">
        <v>562</v>
      </c>
      <c r="G621" s="454" t="s">
        <v>1019</v>
      </c>
      <c r="H621" s="454"/>
      <c r="I621" s="454"/>
      <c r="J621" s="454"/>
      <c r="K621" s="441"/>
      <c r="L621" s="444"/>
    </row>
    <row r="622" spans="1:12" ht="15.6" customHeight="1" x14ac:dyDescent="0.25">
      <c r="A622" s="453"/>
      <c r="B622" s="471"/>
      <c r="C622" s="455"/>
      <c r="D622" s="450"/>
      <c r="E622" s="448"/>
      <c r="F622" s="93" t="s">
        <v>570</v>
      </c>
      <c r="G622" s="454" t="s">
        <v>613</v>
      </c>
      <c r="H622" s="454"/>
      <c r="I622" s="454"/>
      <c r="J622" s="454"/>
      <c r="K622" s="441"/>
      <c r="L622" s="444"/>
    </row>
    <row r="623" spans="1:12" ht="15.6" customHeight="1" x14ac:dyDescent="0.25">
      <c r="A623" s="453"/>
      <c r="B623" s="471"/>
      <c r="C623" s="455"/>
      <c r="D623" s="450"/>
      <c r="E623" s="448"/>
      <c r="F623" s="95" t="s">
        <v>84</v>
      </c>
      <c r="G623" s="465">
        <v>1.8</v>
      </c>
      <c r="H623" s="465"/>
      <c r="I623" s="465"/>
      <c r="J623" s="465"/>
      <c r="K623" s="441"/>
      <c r="L623" s="444"/>
    </row>
    <row r="624" spans="1:12" ht="15.6" customHeight="1" thickBot="1" x14ac:dyDescent="0.3">
      <c r="A624" s="453"/>
      <c r="B624" s="472"/>
      <c r="C624" s="455"/>
      <c r="D624" s="450"/>
      <c r="E624" s="448"/>
      <c r="F624" s="96" t="s">
        <v>1016</v>
      </c>
      <c r="G624" s="454">
        <v>5</v>
      </c>
      <c r="H624" s="454"/>
      <c r="I624" s="454"/>
      <c r="J624" s="454"/>
      <c r="K624" s="442"/>
      <c r="L624" s="445"/>
    </row>
    <row r="625" spans="1:12" ht="15.6" customHeight="1" x14ac:dyDescent="0.25">
      <c r="A625" s="452">
        <v>6</v>
      </c>
      <c r="B625" s="470"/>
      <c r="C625" s="455" t="s">
        <v>446</v>
      </c>
      <c r="D625" s="450"/>
      <c r="E625" s="448"/>
      <c r="F625" s="93" t="s">
        <v>81</v>
      </c>
      <c r="G625" s="454" t="s">
        <v>6</v>
      </c>
      <c r="H625" s="454"/>
      <c r="I625" s="454"/>
      <c r="J625" s="454"/>
      <c r="K625" s="447">
        <v>3</v>
      </c>
      <c r="L625" s="446">
        <v>9043</v>
      </c>
    </row>
    <row r="626" spans="1:12" ht="15.6" customHeight="1" x14ac:dyDescent="0.25">
      <c r="A626" s="453"/>
      <c r="B626" s="471"/>
      <c r="C626" s="455"/>
      <c r="D626" s="450"/>
      <c r="E626" s="448"/>
      <c r="F626" s="93" t="s">
        <v>80</v>
      </c>
      <c r="G626" s="458">
        <v>70</v>
      </c>
      <c r="H626" s="458"/>
      <c r="I626" s="458"/>
      <c r="J626" s="458"/>
      <c r="K626" s="436"/>
      <c r="L626" s="438"/>
    </row>
    <row r="627" spans="1:12" ht="15.6" customHeight="1" x14ac:dyDescent="0.25">
      <c r="A627" s="453"/>
      <c r="B627" s="471"/>
      <c r="C627" s="455"/>
      <c r="D627" s="450"/>
      <c r="E627" s="448"/>
      <c r="F627" s="93" t="s">
        <v>8</v>
      </c>
      <c r="G627" s="99">
        <v>3000</v>
      </c>
      <c r="H627" s="100">
        <v>4000</v>
      </c>
      <c r="I627" s="311">
        <v>5000</v>
      </c>
      <c r="J627" s="102">
        <v>6000</v>
      </c>
      <c r="K627" s="436"/>
      <c r="L627" s="438"/>
    </row>
    <row r="628" spans="1:12" ht="15.6" customHeight="1" x14ac:dyDescent="0.25">
      <c r="A628" s="453"/>
      <c r="B628" s="471"/>
      <c r="C628" s="455"/>
      <c r="D628" s="450"/>
      <c r="E628" s="448"/>
      <c r="F628" s="93" t="s">
        <v>817</v>
      </c>
      <c r="G628" s="99">
        <f>G626*114</f>
        <v>7980</v>
      </c>
      <c r="H628" s="100">
        <f>G626*128</f>
        <v>8960</v>
      </c>
      <c r="I628" s="311">
        <f>G626*143</f>
        <v>10010</v>
      </c>
      <c r="J628" s="102">
        <f>G626*148</f>
        <v>10360</v>
      </c>
      <c r="K628" s="436"/>
      <c r="L628" s="438"/>
    </row>
    <row r="629" spans="1:12" ht="15.6" customHeight="1" x14ac:dyDescent="0.25">
      <c r="A629" s="453"/>
      <c r="B629" s="471"/>
      <c r="C629" s="455"/>
      <c r="D629" s="450"/>
      <c r="E629" s="448"/>
      <c r="F629" s="93" t="s">
        <v>1269</v>
      </c>
      <c r="G629" s="451">
        <v>0.98</v>
      </c>
      <c r="H629" s="451"/>
      <c r="I629" s="451"/>
      <c r="J629" s="451"/>
      <c r="K629" s="436"/>
      <c r="L629" s="438"/>
    </row>
    <row r="630" spans="1:12" ht="15.6" customHeight="1" x14ac:dyDescent="0.25">
      <c r="A630" s="453"/>
      <c r="B630" s="471"/>
      <c r="C630" s="455"/>
      <c r="D630" s="450"/>
      <c r="E630" s="448"/>
      <c r="F630" s="93" t="s">
        <v>699</v>
      </c>
      <c r="G630" s="454" t="s">
        <v>700</v>
      </c>
      <c r="H630" s="454"/>
      <c r="I630" s="454"/>
      <c r="J630" s="454"/>
      <c r="K630" s="436"/>
      <c r="L630" s="438"/>
    </row>
    <row r="631" spans="1:12" ht="15.6" customHeight="1" x14ac:dyDescent="0.25">
      <c r="A631" s="453"/>
      <c r="B631" s="471"/>
      <c r="C631" s="455"/>
      <c r="D631" s="450"/>
      <c r="E631" s="448"/>
      <c r="F631" s="93" t="s">
        <v>1181</v>
      </c>
      <c r="G631" s="462" t="s">
        <v>1179</v>
      </c>
      <c r="H631" s="463"/>
      <c r="I631" s="463"/>
      <c r="J631" s="464"/>
      <c r="K631" s="436"/>
      <c r="L631" s="438"/>
    </row>
    <row r="632" spans="1:12" ht="15.6" customHeight="1" x14ac:dyDescent="0.25">
      <c r="A632" s="453"/>
      <c r="B632" s="471"/>
      <c r="C632" s="455"/>
      <c r="D632" s="450"/>
      <c r="E632" s="448"/>
      <c r="F632" s="93" t="s">
        <v>83</v>
      </c>
      <c r="G632" s="454">
        <v>67</v>
      </c>
      <c r="H632" s="454"/>
      <c r="I632" s="454"/>
      <c r="J632" s="454"/>
      <c r="K632" s="436"/>
      <c r="L632" s="438"/>
    </row>
    <row r="633" spans="1:12" ht="15.6" customHeight="1" x14ac:dyDescent="0.25">
      <c r="A633" s="453"/>
      <c r="B633" s="471"/>
      <c r="C633" s="455"/>
      <c r="D633" s="450"/>
      <c r="E633" s="448"/>
      <c r="F633" s="97" t="s">
        <v>396</v>
      </c>
      <c r="G633" s="454" t="s">
        <v>908</v>
      </c>
      <c r="H633" s="454"/>
      <c r="I633" s="454"/>
      <c r="J633" s="454"/>
      <c r="K633" s="436"/>
      <c r="L633" s="438"/>
    </row>
    <row r="634" spans="1:12" ht="15.6" customHeight="1" x14ac:dyDescent="0.25">
      <c r="A634" s="453"/>
      <c r="B634" s="471"/>
      <c r="C634" s="455"/>
      <c r="D634" s="450"/>
      <c r="E634" s="448"/>
      <c r="F634" s="93" t="s">
        <v>256</v>
      </c>
      <c r="G634" s="454" t="s">
        <v>54</v>
      </c>
      <c r="H634" s="454"/>
      <c r="I634" s="454"/>
      <c r="J634" s="454"/>
      <c r="K634" s="436"/>
      <c r="L634" s="438"/>
    </row>
    <row r="635" spans="1:12" ht="15.6" customHeight="1" x14ac:dyDescent="0.25">
      <c r="A635" s="453"/>
      <c r="B635" s="471"/>
      <c r="C635" s="455"/>
      <c r="D635" s="450"/>
      <c r="E635" s="448"/>
      <c r="F635" s="93" t="s">
        <v>379</v>
      </c>
      <c r="G635" s="454" t="s">
        <v>380</v>
      </c>
      <c r="H635" s="454"/>
      <c r="I635" s="454"/>
      <c r="J635" s="454"/>
      <c r="K635" s="436"/>
      <c r="L635" s="438"/>
    </row>
    <row r="636" spans="1:12" ht="15.6" customHeight="1" x14ac:dyDescent="0.25">
      <c r="A636" s="453"/>
      <c r="B636" s="471"/>
      <c r="C636" s="455"/>
      <c r="D636" s="450"/>
      <c r="E636" s="448"/>
      <c r="F636" s="93" t="s">
        <v>701</v>
      </c>
      <c r="G636" s="454">
        <v>100000</v>
      </c>
      <c r="H636" s="454"/>
      <c r="I636" s="454"/>
      <c r="J636" s="454"/>
      <c r="K636" s="436"/>
      <c r="L636" s="438"/>
    </row>
    <row r="637" spans="1:12" ht="15.6" customHeight="1" x14ac:dyDescent="0.25">
      <c r="A637" s="453"/>
      <c r="B637" s="471"/>
      <c r="C637" s="455"/>
      <c r="D637" s="450"/>
      <c r="E637" s="448"/>
      <c r="F637" s="93" t="s">
        <v>257</v>
      </c>
      <c r="G637" s="454" t="s">
        <v>556</v>
      </c>
      <c r="H637" s="454"/>
      <c r="I637" s="454"/>
      <c r="J637" s="454"/>
      <c r="K637" s="436"/>
      <c r="L637" s="438"/>
    </row>
    <row r="638" spans="1:12" ht="15.6" customHeight="1" x14ac:dyDescent="0.25">
      <c r="A638" s="453"/>
      <c r="B638" s="471"/>
      <c r="C638" s="455"/>
      <c r="D638" s="450"/>
      <c r="E638" s="448"/>
      <c r="F638" s="93" t="s">
        <v>376</v>
      </c>
      <c r="G638" s="454" t="s">
        <v>557</v>
      </c>
      <c r="H638" s="454"/>
      <c r="I638" s="454"/>
      <c r="J638" s="454"/>
      <c r="K638" s="436"/>
      <c r="L638" s="438"/>
    </row>
    <row r="639" spans="1:12" ht="15.6" customHeight="1" x14ac:dyDescent="0.25">
      <c r="A639" s="453"/>
      <c r="B639" s="471"/>
      <c r="C639" s="455"/>
      <c r="D639" s="450"/>
      <c r="E639" s="448"/>
      <c r="F639" s="93" t="s">
        <v>702</v>
      </c>
      <c r="G639" s="454" t="s">
        <v>703</v>
      </c>
      <c r="H639" s="454"/>
      <c r="I639" s="454"/>
      <c r="J639" s="454"/>
      <c r="K639" s="437"/>
      <c r="L639" s="439"/>
    </row>
    <row r="640" spans="1:12" ht="15.6" customHeight="1" x14ac:dyDescent="0.25">
      <c r="A640" s="453"/>
      <c r="B640" s="471"/>
      <c r="C640" s="455"/>
      <c r="D640" s="450"/>
      <c r="E640" s="448"/>
      <c r="F640" s="93" t="s">
        <v>381</v>
      </c>
      <c r="G640" s="454" t="s">
        <v>382</v>
      </c>
      <c r="H640" s="454"/>
      <c r="I640" s="454"/>
      <c r="J640" s="454"/>
      <c r="K640" s="440">
        <v>5</v>
      </c>
      <c r="L640" s="444">
        <v>9676</v>
      </c>
    </row>
    <row r="641" spans="1:12" ht="15.6" customHeight="1" x14ac:dyDescent="0.25">
      <c r="A641" s="453"/>
      <c r="B641" s="471"/>
      <c r="C641" s="455"/>
      <c r="D641" s="450"/>
      <c r="E641" s="448"/>
      <c r="F641" s="94" t="s">
        <v>358</v>
      </c>
      <c r="G641" s="454" t="s">
        <v>900</v>
      </c>
      <c r="H641" s="454"/>
      <c r="I641" s="454"/>
      <c r="J641" s="454"/>
      <c r="K641" s="441"/>
      <c r="L641" s="444"/>
    </row>
    <row r="642" spans="1:12" ht="15.6" customHeight="1" x14ac:dyDescent="0.25">
      <c r="A642" s="453"/>
      <c r="B642" s="471"/>
      <c r="C642" s="455"/>
      <c r="D642" s="450"/>
      <c r="E642" s="448"/>
      <c r="F642" s="93" t="s">
        <v>383</v>
      </c>
      <c r="G642" s="454" t="s">
        <v>384</v>
      </c>
      <c r="H642" s="454"/>
      <c r="I642" s="454"/>
      <c r="J642" s="454"/>
      <c r="K642" s="441"/>
      <c r="L642" s="444"/>
    </row>
    <row r="643" spans="1:12" ht="15.6" customHeight="1" x14ac:dyDescent="0.25">
      <c r="A643" s="453"/>
      <c r="B643" s="471"/>
      <c r="C643" s="455"/>
      <c r="D643" s="450"/>
      <c r="E643" s="448"/>
      <c r="F643" s="93" t="s">
        <v>385</v>
      </c>
      <c r="G643" s="454" t="s">
        <v>386</v>
      </c>
      <c r="H643" s="454"/>
      <c r="I643" s="454"/>
      <c r="J643" s="454"/>
      <c r="K643" s="441"/>
      <c r="L643" s="444"/>
    </row>
    <row r="644" spans="1:12" ht="15.6" customHeight="1" x14ac:dyDescent="0.25">
      <c r="A644" s="453"/>
      <c r="B644" s="471"/>
      <c r="C644" s="455"/>
      <c r="D644" s="450"/>
      <c r="E644" s="448"/>
      <c r="F644" s="93" t="s">
        <v>389</v>
      </c>
      <c r="G644" s="454" t="s">
        <v>390</v>
      </c>
      <c r="H644" s="454"/>
      <c r="I644" s="454"/>
      <c r="J644" s="454"/>
      <c r="K644" s="441"/>
      <c r="L644" s="444"/>
    </row>
    <row r="645" spans="1:12" ht="15" customHeight="1" x14ac:dyDescent="0.25">
      <c r="A645" s="453"/>
      <c r="B645" s="471"/>
      <c r="C645" s="455"/>
      <c r="D645" s="450"/>
      <c r="E645" s="448"/>
      <c r="F645" s="93" t="s">
        <v>704</v>
      </c>
      <c r="G645" s="454" t="s">
        <v>705</v>
      </c>
      <c r="H645" s="454"/>
      <c r="I645" s="454"/>
      <c r="J645" s="454"/>
      <c r="K645" s="441"/>
      <c r="L645" s="444"/>
    </row>
    <row r="646" spans="1:12" ht="15.6" customHeight="1" x14ac:dyDescent="0.25">
      <c r="A646" s="453"/>
      <c r="B646" s="471"/>
      <c r="C646" s="455"/>
      <c r="D646" s="450"/>
      <c r="E646" s="448"/>
      <c r="F646" s="93" t="s">
        <v>706</v>
      </c>
      <c r="G646" s="461" t="s">
        <v>390</v>
      </c>
      <c r="H646" s="461"/>
      <c r="I646" s="461"/>
      <c r="J646" s="461"/>
      <c r="K646" s="441"/>
      <c r="L646" s="444"/>
    </row>
    <row r="647" spans="1:12" ht="15.6" customHeight="1" x14ac:dyDescent="0.25">
      <c r="A647" s="453"/>
      <c r="B647" s="471"/>
      <c r="C647" s="455"/>
      <c r="D647" s="450"/>
      <c r="E647" s="448"/>
      <c r="F647" s="93" t="s">
        <v>1271</v>
      </c>
      <c r="G647" s="461" t="s">
        <v>390</v>
      </c>
      <c r="H647" s="461"/>
      <c r="I647" s="461"/>
      <c r="J647" s="461"/>
      <c r="K647" s="441"/>
      <c r="L647" s="444"/>
    </row>
    <row r="648" spans="1:12" ht="15.6" customHeight="1" x14ac:dyDescent="0.25">
      <c r="A648" s="453"/>
      <c r="B648" s="471"/>
      <c r="C648" s="455"/>
      <c r="D648" s="450"/>
      <c r="E648" s="448"/>
      <c r="F648" s="93" t="s">
        <v>707</v>
      </c>
      <c r="G648" s="454" t="s">
        <v>1270</v>
      </c>
      <c r="H648" s="454"/>
      <c r="I648" s="454"/>
      <c r="J648" s="454"/>
      <c r="K648" s="441"/>
      <c r="L648" s="444"/>
    </row>
    <row r="649" spans="1:12" ht="15.6" customHeight="1" x14ac:dyDescent="0.25">
      <c r="A649" s="453"/>
      <c r="B649" s="471"/>
      <c r="C649" s="455"/>
      <c r="D649" s="450"/>
      <c r="E649" s="448"/>
      <c r="F649" s="93" t="s">
        <v>708</v>
      </c>
      <c r="G649" s="454" t="s">
        <v>390</v>
      </c>
      <c r="H649" s="454"/>
      <c r="I649" s="454"/>
      <c r="J649" s="454"/>
      <c r="K649" s="441"/>
      <c r="L649" s="444"/>
    </row>
    <row r="650" spans="1:12" ht="15.6" customHeight="1" x14ac:dyDescent="0.25">
      <c r="A650" s="453"/>
      <c r="B650" s="471"/>
      <c r="C650" s="455"/>
      <c r="D650" s="450"/>
      <c r="E650" s="448"/>
      <c r="F650" s="93" t="s">
        <v>377</v>
      </c>
      <c r="G650" s="454" t="s">
        <v>387</v>
      </c>
      <c r="H650" s="454"/>
      <c r="I650" s="454"/>
      <c r="J650" s="454"/>
      <c r="K650" s="441"/>
      <c r="L650" s="444"/>
    </row>
    <row r="651" spans="1:12" ht="15.6" customHeight="1" x14ac:dyDescent="0.25">
      <c r="A651" s="453"/>
      <c r="B651" s="471"/>
      <c r="C651" s="455"/>
      <c r="D651" s="450"/>
      <c r="E651" s="448"/>
      <c r="F651" s="93" t="s">
        <v>388</v>
      </c>
      <c r="G651" s="454" t="s">
        <v>393</v>
      </c>
      <c r="H651" s="454"/>
      <c r="I651" s="454"/>
      <c r="J651" s="454"/>
      <c r="K651" s="441"/>
      <c r="L651" s="444"/>
    </row>
    <row r="652" spans="1:12" ht="15.6" customHeight="1" x14ac:dyDescent="0.25">
      <c r="A652" s="453"/>
      <c r="B652" s="471"/>
      <c r="C652" s="455"/>
      <c r="D652" s="450"/>
      <c r="E652" s="448"/>
      <c r="F652" s="93" t="s">
        <v>562</v>
      </c>
      <c r="G652" s="454" t="s">
        <v>1019</v>
      </c>
      <c r="H652" s="454"/>
      <c r="I652" s="454"/>
      <c r="J652" s="454"/>
      <c r="K652" s="441"/>
      <c r="L652" s="444"/>
    </row>
    <row r="653" spans="1:12" ht="15.6" customHeight="1" x14ac:dyDescent="0.25">
      <c r="A653" s="453"/>
      <c r="B653" s="471"/>
      <c r="C653" s="455"/>
      <c r="D653" s="450"/>
      <c r="E653" s="448"/>
      <c r="F653" s="93" t="s">
        <v>570</v>
      </c>
      <c r="G653" s="454" t="s">
        <v>613</v>
      </c>
      <c r="H653" s="454"/>
      <c r="I653" s="454"/>
      <c r="J653" s="454"/>
      <c r="K653" s="441"/>
      <c r="L653" s="444"/>
    </row>
    <row r="654" spans="1:12" ht="15.6" customHeight="1" x14ac:dyDescent="0.25">
      <c r="A654" s="453"/>
      <c r="B654" s="471"/>
      <c r="C654" s="455"/>
      <c r="D654" s="450"/>
      <c r="E654" s="448"/>
      <c r="F654" s="95" t="s">
        <v>84</v>
      </c>
      <c r="G654" s="465">
        <v>1.8</v>
      </c>
      <c r="H654" s="465"/>
      <c r="I654" s="465"/>
      <c r="J654" s="465"/>
      <c r="K654" s="441"/>
      <c r="L654" s="444"/>
    </row>
    <row r="655" spans="1:12" ht="15.6" customHeight="1" thickBot="1" x14ac:dyDescent="0.3">
      <c r="A655" s="453"/>
      <c r="B655" s="472"/>
      <c r="C655" s="455"/>
      <c r="D655" s="450"/>
      <c r="E655" s="448"/>
      <c r="F655" s="96" t="s">
        <v>1016</v>
      </c>
      <c r="G655" s="454">
        <v>5</v>
      </c>
      <c r="H655" s="454"/>
      <c r="I655" s="454"/>
      <c r="J655" s="454"/>
      <c r="K655" s="441"/>
      <c r="L655" s="445"/>
    </row>
    <row r="656" spans="1:12" ht="15.6" customHeight="1" x14ac:dyDescent="0.25">
      <c r="A656" s="452">
        <v>7</v>
      </c>
      <c r="B656" s="470"/>
      <c r="C656" s="455" t="s">
        <v>447</v>
      </c>
      <c r="D656" s="450"/>
      <c r="E656" s="448"/>
      <c r="F656" s="93" t="s">
        <v>81</v>
      </c>
      <c r="G656" s="454" t="s">
        <v>6</v>
      </c>
      <c r="H656" s="454"/>
      <c r="I656" s="454"/>
      <c r="J656" s="454"/>
      <c r="K656" s="447">
        <v>3</v>
      </c>
      <c r="L656" s="446">
        <v>10678</v>
      </c>
    </row>
    <row r="657" spans="1:12" ht="15.6" customHeight="1" x14ac:dyDescent="0.25">
      <c r="A657" s="453"/>
      <c r="B657" s="471"/>
      <c r="C657" s="455"/>
      <c r="D657" s="450"/>
      <c r="E657" s="448"/>
      <c r="F657" s="93" t="s">
        <v>80</v>
      </c>
      <c r="G657" s="458">
        <v>89</v>
      </c>
      <c r="H657" s="458"/>
      <c r="I657" s="458"/>
      <c r="J657" s="458"/>
      <c r="K657" s="436"/>
      <c r="L657" s="438"/>
    </row>
    <row r="658" spans="1:12" ht="15.6" customHeight="1" x14ac:dyDescent="0.25">
      <c r="A658" s="453"/>
      <c r="B658" s="471"/>
      <c r="C658" s="455"/>
      <c r="D658" s="450"/>
      <c r="E658" s="448"/>
      <c r="F658" s="93" t="s">
        <v>8</v>
      </c>
      <c r="G658" s="99">
        <v>3000</v>
      </c>
      <c r="H658" s="100">
        <v>4000</v>
      </c>
      <c r="I658" s="311">
        <v>5000</v>
      </c>
      <c r="J658" s="102">
        <v>6000</v>
      </c>
      <c r="K658" s="436"/>
      <c r="L658" s="438"/>
    </row>
    <row r="659" spans="1:12" ht="15.6" customHeight="1" x14ac:dyDescent="0.25">
      <c r="A659" s="453"/>
      <c r="B659" s="471"/>
      <c r="C659" s="455"/>
      <c r="D659" s="450"/>
      <c r="E659" s="448"/>
      <c r="F659" s="93" t="s">
        <v>817</v>
      </c>
      <c r="G659" s="99">
        <f>G657*114</f>
        <v>10146</v>
      </c>
      <c r="H659" s="100">
        <f>G657*128</f>
        <v>11392</v>
      </c>
      <c r="I659" s="311">
        <f>G657*143</f>
        <v>12727</v>
      </c>
      <c r="J659" s="102">
        <f>G657*148</f>
        <v>13172</v>
      </c>
      <c r="K659" s="436"/>
      <c r="L659" s="438"/>
    </row>
    <row r="660" spans="1:12" ht="15.6" customHeight="1" x14ac:dyDescent="0.25">
      <c r="A660" s="453"/>
      <c r="B660" s="471"/>
      <c r="C660" s="455"/>
      <c r="D660" s="450"/>
      <c r="E660" s="448"/>
      <c r="F660" s="93" t="s">
        <v>1269</v>
      </c>
      <c r="G660" s="451">
        <v>0.98</v>
      </c>
      <c r="H660" s="451"/>
      <c r="I660" s="451"/>
      <c r="J660" s="451"/>
      <c r="K660" s="436"/>
      <c r="L660" s="438"/>
    </row>
    <row r="661" spans="1:12" ht="15.6" customHeight="1" x14ac:dyDescent="0.25">
      <c r="A661" s="453"/>
      <c r="B661" s="471"/>
      <c r="C661" s="455"/>
      <c r="D661" s="450"/>
      <c r="E661" s="448"/>
      <c r="F661" s="93" t="s">
        <v>699</v>
      </c>
      <c r="G661" s="454" t="s">
        <v>700</v>
      </c>
      <c r="H661" s="454"/>
      <c r="I661" s="454"/>
      <c r="J661" s="454"/>
      <c r="K661" s="436"/>
      <c r="L661" s="438"/>
    </row>
    <row r="662" spans="1:12" ht="15.6" customHeight="1" x14ac:dyDescent="0.25">
      <c r="A662" s="453"/>
      <c r="B662" s="471"/>
      <c r="C662" s="455"/>
      <c r="D662" s="450"/>
      <c r="E662" s="448"/>
      <c r="F662" s="93" t="s">
        <v>1181</v>
      </c>
      <c r="G662" s="462" t="s">
        <v>1179</v>
      </c>
      <c r="H662" s="463"/>
      <c r="I662" s="463"/>
      <c r="J662" s="464"/>
      <c r="K662" s="436"/>
      <c r="L662" s="438"/>
    </row>
    <row r="663" spans="1:12" ht="15.6" customHeight="1" x14ac:dyDescent="0.25">
      <c r="A663" s="453"/>
      <c r="B663" s="471"/>
      <c r="C663" s="455"/>
      <c r="D663" s="450"/>
      <c r="E663" s="448"/>
      <c r="F663" s="93" t="s">
        <v>83</v>
      </c>
      <c r="G663" s="466">
        <v>67</v>
      </c>
      <c r="H663" s="467"/>
      <c r="I663" s="467"/>
      <c r="J663" s="468"/>
      <c r="K663" s="436"/>
      <c r="L663" s="438"/>
    </row>
    <row r="664" spans="1:12" ht="15.6" customHeight="1" x14ac:dyDescent="0.25">
      <c r="A664" s="453"/>
      <c r="B664" s="471"/>
      <c r="C664" s="455"/>
      <c r="D664" s="450"/>
      <c r="E664" s="448"/>
      <c r="F664" s="97" t="s">
        <v>396</v>
      </c>
      <c r="G664" s="454" t="s">
        <v>908</v>
      </c>
      <c r="H664" s="454"/>
      <c r="I664" s="454"/>
      <c r="J664" s="454"/>
      <c r="K664" s="436"/>
      <c r="L664" s="438"/>
    </row>
    <row r="665" spans="1:12" ht="15.6" customHeight="1" x14ac:dyDescent="0.25">
      <c r="A665" s="453"/>
      <c r="B665" s="471"/>
      <c r="C665" s="455"/>
      <c r="D665" s="450"/>
      <c r="E665" s="448"/>
      <c r="F665" s="93" t="s">
        <v>256</v>
      </c>
      <c r="G665" s="454" t="s">
        <v>58</v>
      </c>
      <c r="H665" s="454"/>
      <c r="I665" s="454"/>
      <c r="J665" s="454"/>
      <c r="K665" s="436"/>
      <c r="L665" s="438"/>
    </row>
    <row r="666" spans="1:12" ht="15.6" customHeight="1" x14ac:dyDescent="0.25">
      <c r="A666" s="453"/>
      <c r="B666" s="471"/>
      <c r="C666" s="455"/>
      <c r="D666" s="450"/>
      <c r="E666" s="448"/>
      <c r="F666" s="93" t="s">
        <v>379</v>
      </c>
      <c r="G666" s="454" t="s">
        <v>380</v>
      </c>
      <c r="H666" s="454"/>
      <c r="I666" s="454"/>
      <c r="J666" s="454"/>
      <c r="K666" s="436"/>
      <c r="L666" s="438"/>
    </row>
    <row r="667" spans="1:12" ht="15.6" customHeight="1" x14ac:dyDescent="0.25">
      <c r="A667" s="453"/>
      <c r="B667" s="471"/>
      <c r="C667" s="455"/>
      <c r="D667" s="450"/>
      <c r="E667" s="448"/>
      <c r="F667" s="93" t="s">
        <v>701</v>
      </c>
      <c r="G667" s="454">
        <v>100000</v>
      </c>
      <c r="H667" s="454"/>
      <c r="I667" s="454"/>
      <c r="J667" s="454"/>
      <c r="K667" s="436"/>
      <c r="L667" s="438"/>
    </row>
    <row r="668" spans="1:12" ht="15.6" customHeight="1" x14ac:dyDescent="0.25">
      <c r="A668" s="453"/>
      <c r="B668" s="471"/>
      <c r="C668" s="455"/>
      <c r="D668" s="450"/>
      <c r="E668" s="448"/>
      <c r="F668" s="93" t="s">
        <v>257</v>
      </c>
      <c r="G668" s="454" t="s">
        <v>556</v>
      </c>
      <c r="H668" s="454"/>
      <c r="I668" s="454"/>
      <c r="J668" s="454"/>
      <c r="K668" s="436"/>
      <c r="L668" s="438"/>
    </row>
    <row r="669" spans="1:12" ht="15.6" customHeight="1" x14ac:dyDescent="0.25">
      <c r="A669" s="453"/>
      <c r="B669" s="471"/>
      <c r="C669" s="455"/>
      <c r="D669" s="450"/>
      <c r="E669" s="448"/>
      <c r="F669" s="93" t="s">
        <v>376</v>
      </c>
      <c r="G669" s="454" t="s">
        <v>557</v>
      </c>
      <c r="H669" s="454"/>
      <c r="I669" s="454"/>
      <c r="J669" s="454"/>
      <c r="K669" s="436"/>
      <c r="L669" s="438"/>
    </row>
    <row r="670" spans="1:12" ht="15.6" customHeight="1" x14ac:dyDescent="0.25">
      <c r="A670" s="453"/>
      <c r="B670" s="471"/>
      <c r="C670" s="455"/>
      <c r="D670" s="450"/>
      <c r="E670" s="448"/>
      <c r="F670" s="93" t="s">
        <v>702</v>
      </c>
      <c r="G670" s="454" t="s">
        <v>703</v>
      </c>
      <c r="H670" s="454"/>
      <c r="I670" s="454"/>
      <c r="J670" s="454"/>
      <c r="K670" s="437"/>
      <c r="L670" s="439"/>
    </row>
    <row r="671" spans="1:12" ht="15.6" customHeight="1" x14ac:dyDescent="0.25">
      <c r="A671" s="453"/>
      <c r="B671" s="471"/>
      <c r="C671" s="455"/>
      <c r="D671" s="450"/>
      <c r="E671" s="448"/>
      <c r="F671" s="93" t="s">
        <v>381</v>
      </c>
      <c r="G671" s="454" t="s">
        <v>382</v>
      </c>
      <c r="H671" s="454"/>
      <c r="I671" s="454"/>
      <c r="J671" s="454"/>
      <c r="K671" s="440">
        <v>5</v>
      </c>
      <c r="L671" s="443">
        <v>11425</v>
      </c>
    </row>
    <row r="672" spans="1:12" ht="15.6" customHeight="1" x14ac:dyDescent="0.25">
      <c r="A672" s="453"/>
      <c r="B672" s="471"/>
      <c r="C672" s="455"/>
      <c r="D672" s="450"/>
      <c r="E672" s="448"/>
      <c r="F672" s="94" t="s">
        <v>358</v>
      </c>
      <c r="G672" s="454" t="s">
        <v>900</v>
      </c>
      <c r="H672" s="454"/>
      <c r="I672" s="454"/>
      <c r="J672" s="454"/>
      <c r="K672" s="441"/>
      <c r="L672" s="444"/>
    </row>
    <row r="673" spans="1:12" ht="15.6" customHeight="1" x14ac:dyDescent="0.25">
      <c r="A673" s="453"/>
      <c r="B673" s="471"/>
      <c r="C673" s="455"/>
      <c r="D673" s="450"/>
      <c r="E673" s="448"/>
      <c r="F673" s="93" t="s">
        <v>383</v>
      </c>
      <c r="G673" s="454" t="s">
        <v>384</v>
      </c>
      <c r="H673" s="454"/>
      <c r="I673" s="454"/>
      <c r="J673" s="454"/>
      <c r="K673" s="441"/>
      <c r="L673" s="444"/>
    </row>
    <row r="674" spans="1:12" ht="15.6" customHeight="1" x14ac:dyDescent="0.25">
      <c r="A674" s="453"/>
      <c r="B674" s="471"/>
      <c r="C674" s="455"/>
      <c r="D674" s="450"/>
      <c r="E674" s="448"/>
      <c r="F674" s="93" t="s">
        <v>385</v>
      </c>
      <c r="G674" s="454" t="s">
        <v>386</v>
      </c>
      <c r="H674" s="454"/>
      <c r="I674" s="454"/>
      <c r="J674" s="454"/>
      <c r="K674" s="441"/>
      <c r="L674" s="444"/>
    </row>
    <row r="675" spans="1:12" ht="15.6" customHeight="1" x14ac:dyDescent="0.25">
      <c r="A675" s="453"/>
      <c r="B675" s="471"/>
      <c r="C675" s="455"/>
      <c r="D675" s="450"/>
      <c r="E675" s="448"/>
      <c r="F675" s="93" t="s">
        <v>389</v>
      </c>
      <c r="G675" s="454" t="s">
        <v>390</v>
      </c>
      <c r="H675" s="454"/>
      <c r="I675" s="454"/>
      <c r="J675" s="454"/>
      <c r="K675" s="441"/>
      <c r="L675" s="444"/>
    </row>
    <row r="676" spans="1:12" ht="15" customHeight="1" x14ac:dyDescent="0.25">
      <c r="A676" s="453"/>
      <c r="B676" s="471"/>
      <c r="C676" s="455"/>
      <c r="D676" s="450"/>
      <c r="E676" s="448"/>
      <c r="F676" s="93" t="s">
        <v>704</v>
      </c>
      <c r="G676" s="454" t="s">
        <v>705</v>
      </c>
      <c r="H676" s="454"/>
      <c r="I676" s="454"/>
      <c r="J676" s="454"/>
      <c r="K676" s="441"/>
      <c r="L676" s="444"/>
    </row>
    <row r="677" spans="1:12" ht="15.6" customHeight="1" x14ac:dyDescent="0.25">
      <c r="A677" s="453"/>
      <c r="B677" s="471"/>
      <c r="C677" s="455"/>
      <c r="D677" s="450"/>
      <c r="E677" s="448"/>
      <c r="F677" s="93" t="s">
        <v>706</v>
      </c>
      <c r="G677" s="461" t="s">
        <v>390</v>
      </c>
      <c r="H677" s="461"/>
      <c r="I677" s="461"/>
      <c r="J677" s="461"/>
      <c r="K677" s="441"/>
      <c r="L677" s="444"/>
    </row>
    <row r="678" spans="1:12" ht="15.6" customHeight="1" x14ac:dyDescent="0.25">
      <c r="A678" s="453"/>
      <c r="B678" s="471"/>
      <c r="C678" s="455"/>
      <c r="D678" s="450"/>
      <c r="E678" s="448"/>
      <c r="F678" s="93" t="s">
        <v>1271</v>
      </c>
      <c r="G678" s="461" t="s">
        <v>390</v>
      </c>
      <c r="H678" s="461"/>
      <c r="I678" s="461"/>
      <c r="J678" s="461"/>
      <c r="K678" s="441"/>
      <c r="L678" s="444"/>
    </row>
    <row r="679" spans="1:12" ht="15.6" customHeight="1" x14ac:dyDescent="0.25">
      <c r="A679" s="453"/>
      <c r="B679" s="471"/>
      <c r="C679" s="455"/>
      <c r="D679" s="450"/>
      <c r="E679" s="448"/>
      <c r="F679" s="93" t="s">
        <v>707</v>
      </c>
      <c r="G679" s="454" t="s">
        <v>1270</v>
      </c>
      <c r="H679" s="454"/>
      <c r="I679" s="454"/>
      <c r="J679" s="454"/>
      <c r="K679" s="441"/>
      <c r="L679" s="444"/>
    </row>
    <row r="680" spans="1:12" ht="15.6" customHeight="1" x14ac:dyDescent="0.25">
      <c r="A680" s="453"/>
      <c r="B680" s="471"/>
      <c r="C680" s="455"/>
      <c r="D680" s="450"/>
      <c r="E680" s="448"/>
      <c r="F680" s="93" t="s">
        <v>708</v>
      </c>
      <c r="G680" s="454" t="s">
        <v>390</v>
      </c>
      <c r="H680" s="454"/>
      <c r="I680" s="454"/>
      <c r="J680" s="454"/>
      <c r="K680" s="441"/>
      <c r="L680" s="444"/>
    </row>
    <row r="681" spans="1:12" ht="15.6" customHeight="1" x14ac:dyDescent="0.25">
      <c r="A681" s="453"/>
      <c r="B681" s="471"/>
      <c r="C681" s="455"/>
      <c r="D681" s="450"/>
      <c r="E681" s="448"/>
      <c r="F681" s="93" t="s">
        <v>377</v>
      </c>
      <c r="G681" s="454" t="s">
        <v>387</v>
      </c>
      <c r="H681" s="454"/>
      <c r="I681" s="454"/>
      <c r="J681" s="454"/>
      <c r="K681" s="441"/>
      <c r="L681" s="444"/>
    </row>
    <row r="682" spans="1:12" ht="15.6" customHeight="1" x14ac:dyDescent="0.25">
      <c r="A682" s="453"/>
      <c r="B682" s="471"/>
      <c r="C682" s="455"/>
      <c r="D682" s="450"/>
      <c r="E682" s="448"/>
      <c r="F682" s="93" t="s">
        <v>388</v>
      </c>
      <c r="G682" s="454" t="s">
        <v>393</v>
      </c>
      <c r="H682" s="454"/>
      <c r="I682" s="454"/>
      <c r="J682" s="454"/>
      <c r="K682" s="441"/>
      <c r="L682" s="444"/>
    </row>
    <row r="683" spans="1:12" ht="15.6" customHeight="1" x14ac:dyDescent="0.25">
      <c r="A683" s="453"/>
      <c r="B683" s="471"/>
      <c r="C683" s="455"/>
      <c r="D683" s="450"/>
      <c r="E683" s="448"/>
      <c r="F683" s="93" t="s">
        <v>562</v>
      </c>
      <c r="G683" s="454" t="s">
        <v>1019</v>
      </c>
      <c r="H683" s="454"/>
      <c r="I683" s="454"/>
      <c r="J683" s="454"/>
      <c r="K683" s="441"/>
      <c r="L683" s="444"/>
    </row>
    <row r="684" spans="1:12" ht="15.6" customHeight="1" x14ac:dyDescent="0.25">
      <c r="A684" s="453"/>
      <c r="B684" s="471"/>
      <c r="C684" s="455"/>
      <c r="D684" s="450"/>
      <c r="E684" s="448"/>
      <c r="F684" s="93" t="s">
        <v>570</v>
      </c>
      <c r="G684" s="454" t="s">
        <v>613</v>
      </c>
      <c r="H684" s="454"/>
      <c r="I684" s="454"/>
      <c r="J684" s="454"/>
      <c r="K684" s="441"/>
      <c r="L684" s="444"/>
    </row>
    <row r="685" spans="1:12" ht="15.6" customHeight="1" x14ac:dyDescent="0.25">
      <c r="A685" s="453"/>
      <c r="B685" s="471"/>
      <c r="C685" s="455"/>
      <c r="D685" s="450"/>
      <c r="E685" s="448"/>
      <c r="F685" s="95" t="s">
        <v>84</v>
      </c>
      <c r="G685" s="465">
        <v>2.6</v>
      </c>
      <c r="H685" s="465"/>
      <c r="I685" s="465"/>
      <c r="J685" s="465"/>
      <c r="K685" s="441"/>
      <c r="L685" s="444"/>
    </row>
    <row r="686" spans="1:12" ht="15.6" customHeight="1" thickBot="1" x14ac:dyDescent="0.3">
      <c r="A686" s="453"/>
      <c r="B686" s="472"/>
      <c r="C686" s="455"/>
      <c r="D686" s="450"/>
      <c r="E686" s="448"/>
      <c r="F686" s="96" t="s">
        <v>1016</v>
      </c>
      <c r="G686" s="454">
        <v>5</v>
      </c>
      <c r="H686" s="454"/>
      <c r="I686" s="454"/>
      <c r="J686" s="454"/>
      <c r="K686" s="442"/>
      <c r="L686" s="445"/>
    </row>
    <row r="687" spans="1:12" ht="15.6" customHeight="1" x14ac:dyDescent="0.25">
      <c r="A687" s="452">
        <v>8</v>
      </c>
      <c r="B687" s="470"/>
      <c r="C687" s="455" t="s">
        <v>448</v>
      </c>
      <c r="D687" s="450"/>
      <c r="E687" s="448"/>
      <c r="F687" s="93" t="s">
        <v>81</v>
      </c>
      <c r="G687" s="454" t="s">
        <v>6</v>
      </c>
      <c r="H687" s="454"/>
      <c r="I687" s="454"/>
      <c r="J687" s="454"/>
      <c r="K687" s="447">
        <v>3</v>
      </c>
      <c r="L687" s="446">
        <v>13082</v>
      </c>
    </row>
    <row r="688" spans="1:12" ht="15.6" customHeight="1" x14ac:dyDescent="0.25">
      <c r="A688" s="453"/>
      <c r="B688" s="471"/>
      <c r="C688" s="455"/>
      <c r="D688" s="450"/>
      <c r="E688" s="448"/>
      <c r="F688" s="93" t="s">
        <v>80</v>
      </c>
      <c r="G688" s="469">
        <v>104</v>
      </c>
      <c r="H688" s="469"/>
      <c r="I688" s="469"/>
      <c r="J688" s="469"/>
      <c r="K688" s="436"/>
      <c r="L688" s="438"/>
    </row>
    <row r="689" spans="1:12" ht="15.6" customHeight="1" x14ac:dyDescent="0.25">
      <c r="A689" s="453"/>
      <c r="B689" s="471"/>
      <c r="C689" s="455"/>
      <c r="D689" s="450"/>
      <c r="E689" s="448"/>
      <c r="F689" s="93" t="s">
        <v>8</v>
      </c>
      <c r="G689" s="99">
        <v>3000</v>
      </c>
      <c r="H689" s="100">
        <v>4000</v>
      </c>
      <c r="I689" s="311">
        <v>5000</v>
      </c>
      <c r="J689" s="102">
        <v>6000</v>
      </c>
      <c r="K689" s="436"/>
      <c r="L689" s="438"/>
    </row>
    <row r="690" spans="1:12" ht="15.6" customHeight="1" x14ac:dyDescent="0.25">
      <c r="A690" s="453"/>
      <c r="B690" s="471"/>
      <c r="C690" s="455"/>
      <c r="D690" s="450"/>
      <c r="E690" s="448"/>
      <c r="F690" s="93" t="s">
        <v>817</v>
      </c>
      <c r="G690" s="99">
        <f>G688*114</f>
        <v>11856</v>
      </c>
      <c r="H690" s="100">
        <f>G688*128</f>
        <v>13312</v>
      </c>
      <c r="I690" s="311">
        <f>G688*143</f>
        <v>14872</v>
      </c>
      <c r="J690" s="102">
        <f>G688*148</f>
        <v>15392</v>
      </c>
      <c r="K690" s="436"/>
      <c r="L690" s="438"/>
    </row>
    <row r="691" spans="1:12" ht="15.6" customHeight="1" x14ac:dyDescent="0.25">
      <c r="A691" s="453"/>
      <c r="B691" s="471"/>
      <c r="C691" s="455"/>
      <c r="D691" s="450"/>
      <c r="E691" s="448"/>
      <c r="F691" s="93" t="s">
        <v>1269</v>
      </c>
      <c r="G691" s="451">
        <v>0.98</v>
      </c>
      <c r="H691" s="451"/>
      <c r="I691" s="451"/>
      <c r="J691" s="451"/>
      <c r="K691" s="436"/>
      <c r="L691" s="438"/>
    </row>
    <row r="692" spans="1:12" ht="15.6" customHeight="1" x14ac:dyDescent="0.25">
      <c r="A692" s="453"/>
      <c r="B692" s="471"/>
      <c r="C692" s="455"/>
      <c r="D692" s="450"/>
      <c r="E692" s="448"/>
      <c r="F692" s="93" t="s">
        <v>699</v>
      </c>
      <c r="G692" s="454" t="s">
        <v>700</v>
      </c>
      <c r="H692" s="454"/>
      <c r="I692" s="454"/>
      <c r="J692" s="454"/>
      <c r="K692" s="436"/>
      <c r="L692" s="438"/>
    </row>
    <row r="693" spans="1:12" ht="15.6" customHeight="1" x14ac:dyDescent="0.25">
      <c r="A693" s="453"/>
      <c r="B693" s="471"/>
      <c r="C693" s="455"/>
      <c r="D693" s="450"/>
      <c r="E693" s="448"/>
      <c r="F693" s="93" t="s">
        <v>1181</v>
      </c>
      <c r="G693" s="462" t="s">
        <v>1179</v>
      </c>
      <c r="H693" s="463"/>
      <c r="I693" s="463"/>
      <c r="J693" s="464"/>
      <c r="K693" s="436"/>
      <c r="L693" s="438"/>
    </row>
    <row r="694" spans="1:12" ht="15.6" customHeight="1" x14ac:dyDescent="0.25">
      <c r="A694" s="453"/>
      <c r="B694" s="471"/>
      <c r="C694" s="455"/>
      <c r="D694" s="450"/>
      <c r="E694" s="448"/>
      <c r="F694" s="93" t="s">
        <v>83</v>
      </c>
      <c r="G694" s="454">
        <v>67</v>
      </c>
      <c r="H694" s="454"/>
      <c r="I694" s="454"/>
      <c r="J694" s="454"/>
      <c r="K694" s="436"/>
      <c r="L694" s="438"/>
    </row>
    <row r="695" spans="1:12" ht="15.6" customHeight="1" x14ac:dyDescent="0.25">
      <c r="A695" s="453"/>
      <c r="B695" s="471"/>
      <c r="C695" s="455"/>
      <c r="D695" s="450"/>
      <c r="E695" s="448"/>
      <c r="F695" s="97" t="s">
        <v>396</v>
      </c>
      <c r="G695" s="454" t="s">
        <v>908</v>
      </c>
      <c r="H695" s="454"/>
      <c r="I695" s="454"/>
      <c r="J695" s="454"/>
      <c r="K695" s="436"/>
      <c r="L695" s="438"/>
    </row>
    <row r="696" spans="1:12" ht="15.6" customHeight="1" x14ac:dyDescent="0.25">
      <c r="A696" s="453"/>
      <c r="B696" s="471"/>
      <c r="C696" s="455"/>
      <c r="D696" s="450"/>
      <c r="E696" s="448"/>
      <c r="F696" s="93" t="s">
        <v>256</v>
      </c>
      <c r="G696" s="454" t="s">
        <v>55</v>
      </c>
      <c r="H696" s="454"/>
      <c r="I696" s="454"/>
      <c r="J696" s="454"/>
      <c r="K696" s="436"/>
      <c r="L696" s="438"/>
    </row>
    <row r="697" spans="1:12" ht="15.6" customHeight="1" x14ac:dyDescent="0.25">
      <c r="A697" s="453"/>
      <c r="B697" s="471"/>
      <c r="C697" s="455"/>
      <c r="D697" s="450"/>
      <c r="E697" s="448"/>
      <c r="F697" s="93" t="s">
        <v>379</v>
      </c>
      <c r="G697" s="454" t="s">
        <v>380</v>
      </c>
      <c r="H697" s="454"/>
      <c r="I697" s="454"/>
      <c r="J697" s="454"/>
      <c r="K697" s="436"/>
      <c r="L697" s="438"/>
    </row>
    <row r="698" spans="1:12" ht="15.6" customHeight="1" x14ac:dyDescent="0.25">
      <c r="A698" s="453"/>
      <c r="B698" s="471"/>
      <c r="C698" s="455"/>
      <c r="D698" s="450"/>
      <c r="E698" s="448"/>
      <c r="F698" s="93" t="s">
        <v>701</v>
      </c>
      <c r="G698" s="454">
        <v>100000</v>
      </c>
      <c r="H698" s="454"/>
      <c r="I698" s="454"/>
      <c r="J698" s="454"/>
      <c r="K698" s="436"/>
      <c r="L698" s="438"/>
    </row>
    <row r="699" spans="1:12" ht="15.6" customHeight="1" x14ac:dyDescent="0.25">
      <c r="A699" s="453"/>
      <c r="B699" s="471"/>
      <c r="C699" s="455"/>
      <c r="D699" s="450"/>
      <c r="E699" s="448"/>
      <c r="F699" s="93" t="s">
        <v>257</v>
      </c>
      <c r="G699" s="454" t="s">
        <v>556</v>
      </c>
      <c r="H699" s="454"/>
      <c r="I699" s="454"/>
      <c r="J699" s="454"/>
      <c r="K699" s="436"/>
      <c r="L699" s="438"/>
    </row>
    <row r="700" spans="1:12" ht="15.6" customHeight="1" x14ac:dyDescent="0.25">
      <c r="A700" s="453"/>
      <c r="B700" s="471"/>
      <c r="C700" s="455"/>
      <c r="D700" s="450"/>
      <c r="E700" s="448"/>
      <c r="F700" s="93" t="s">
        <v>376</v>
      </c>
      <c r="G700" s="454" t="s">
        <v>557</v>
      </c>
      <c r="H700" s="454"/>
      <c r="I700" s="454"/>
      <c r="J700" s="454"/>
      <c r="K700" s="436"/>
      <c r="L700" s="438"/>
    </row>
    <row r="701" spans="1:12" ht="15.6" customHeight="1" x14ac:dyDescent="0.25">
      <c r="A701" s="453"/>
      <c r="B701" s="471"/>
      <c r="C701" s="455"/>
      <c r="D701" s="450"/>
      <c r="E701" s="448"/>
      <c r="F701" s="93" t="s">
        <v>702</v>
      </c>
      <c r="G701" s="454" t="s">
        <v>703</v>
      </c>
      <c r="H701" s="454"/>
      <c r="I701" s="454"/>
      <c r="J701" s="454"/>
      <c r="K701" s="437"/>
      <c r="L701" s="439"/>
    </row>
    <row r="702" spans="1:12" ht="15.6" customHeight="1" x14ac:dyDescent="0.25">
      <c r="A702" s="453"/>
      <c r="B702" s="471"/>
      <c r="C702" s="455"/>
      <c r="D702" s="450"/>
      <c r="E702" s="448"/>
      <c r="F702" s="93" t="s">
        <v>381</v>
      </c>
      <c r="G702" s="454" t="s">
        <v>382</v>
      </c>
      <c r="H702" s="454"/>
      <c r="I702" s="454"/>
      <c r="J702" s="454"/>
      <c r="K702" s="440">
        <v>5</v>
      </c>
      <c r="L702" s="444">
        <v>13998</v>
      </c>
    </row>
    <row r="703" spans="1:12" ht="15.6" customHeight="1" x14ac:dyDescent="0.25">
      <c r="A703" s="453"/>
      <c r="B703" s="471"/>
      <c r="C703" s="455"/>
      <c r="D703" s="450"/>
      <c r="E703" s="448"/>
      <c r="F703" s="94" t="s">
        <v>358</v>
      </c>
      <c r="G703" s="454" t="s">
        <v>900</v>
      </c>
      <c r="H703" s="454"/>
      <c r="I703" s="454"/>
      <c r="J703" s="454"/>
      <c r="K703" s="441"/>
      <c r="L703" s="444"/>
    </row>
    <row r="704" spans="1:12" ht="15.6" customHeight="1" x14ac:dyDescent="0.25">
      <c r="A704" s="453"/>
      <c r="B704" s="471"/>
      <c r="C704" s="455"/>
      <c r="D704" s="450"/>
      <c r="E704" s="448"/>
      <c r="F704" s="93" t="s">
        <v>383</v>
      </c>
      <c r="G704" s="454" t="s">
        <v>384</v>
      </c>
      <c r="H704" s="454"/>
      <c r="I704" s="454"/>
      <c r="J704" s="454"/>
      <c r="K704" s="441"/>
      <c r="L704" s="444"/>
    </row>
    <row r="705" spans="1:12" ht="15.6" customHeight="1" x14ac:dyDescent="0.25">
      <c r="A705" s="453"/>
      <c r="B705" s="471"/>
      <c r="C705" s="455"/>
      <c r="D705" s="450"/>
      <c r="E705" s="448"/>
      <c r="F705" s="93" t="s">
        <v>385</v>
      </c>
      <c r="G705" s="454" t="s">
        <v>386</v>
      </c>
      <c r="H705" s="454"/>
      <c r="I705" s="454"/>
      <c r="J705" s="454"/>
      <c r="K705" s="441"/>
      <c r="L705" s="444"/>
    </row>
    <row r="706" spans="1:12" ht="15.6" customHeight="1" x14ac:dyDescent="0.25">
      <c r="A706" s="453"/>
      <c r="B706" s="471"/>
      <c r="C706" s="455"/>
      <c r="D706" s="450"/>
      <c r="E706" s="448"/>
      <c r="F706" s="93" t="s">
        <v>389</v>
      </c>
      <c r="G706" s="454" t="s">
        <v>390</v>
      </c>
      <c r="H706" s="454"/>
      <c r="I706" s="454"/>
      <c r="J706" s="454"/>
      <c r="K706" s="441"/>
      <c r="L706" s="444"/>
    </row>
    <row r="707" spans="1:12" ht="15" customHeight="1" x14ac:dyDescent="0.25">
      <c r="A707" s="453"/>
      <c r="B707" s="471"/>
      <c r="C707" s="455"/>
      <c r="D707" s="450"/>
      <c r="E707" s="448"/>
      <c r="F707" s="93" t="s">
        <v>704</v>
      </c>
      <c r="G707" s="454" t="s">
        <v>705</v>
      </c>
      <c r="H707" s="454"/>
      <c r="I707" s="454"/>
      <c r="J707" s="454"/>
      <c r="K707" s="441"/>
      <c r="L707" s="444"/>
    </row>
    <row r="708" spans="1:12" ht="15.6" customHeight="1" x14ac:dyDescent="0.25">
      <c r="A708" s="453"/>
      <c r="B708" s="471"/>
      <c r="C708" s="455"/>
      <c r="D708" s="450"/>
      <c r="E708" s="448"/>
      <c r="F708" s="93" t="s">
        <v>706</v>
      </c>
      <c r="G708" s="461" t="s">
        <v>390</v>
      </c>
      <c r="H708" s="461"/>
      <c r="I708" s="461"/>
      <c r="J708" s="461"/>
      <c r="K708" s="441"/>
      <c r="L708" s="444"/>
    </row>
    <row r="709" spans="1:12" ht="15.6" customHeight="1" x14ac:dyDescent="0.25">
      <c r="A709" s="453"/>
      <c r="B709" s="471"/>
      <c r="C709" s="455"/>
      <c r="D709" s="450"/>
      <c r="E709" s="448"/>
      <c r="F709" s="93" t="s">
        <v>1271</v>
      </c>
      <c r="G709" s="461" t="s">
        <v>390</v>
      </c>
      <c r="H709" s="461"/>
      <c r="I709" s="461"/>
      <c r="J709" s="461"/>
      <c r="K709" s="441"/>
      <c r="L709" s="444"/>
    </row>
    <row r="710" spans="1:12" ht="15.6" customHeight="1" x14ac:dyDescent="0.25">
      <c r="A710" s="453"/>
      <c r="B710" s="471"/>
      <c r="C710" s="455"/>
      <c r="D710" s="450"/>
      <c r="E710" s="448"/>
      <c r="F710" s="93" t="s">
        <v>707</v>
      </c>
      <c r="G710" s="454" t="s">
        <v>911</v>
      </c>
      <c r="H710" s="454"/>
      <c r="I710" s="454"/>
      <c r="J710" s="454"/>
      <c r="K710" s="441"/>
      <c r="L710" s="444"/>
    </row>
    <row r="711" spans="1:12" ht="15.6" customHeight="1" x14ac:dyDescent="0.25">
      <c r="A711" s="453"/>
      <c r="B711" s="471"/>
      <c r="C711" s="455"/>
      <c r="D711" s="450"/>
      <c r="E711" s="448"/>
      <c r="F711" s="93" t="s">
        <v>708</v>
      </c>
      <c r="G711" s="454" t="s">
        <v>390</v>
      </c>
      <c r="H711" s="454"/>
      <c r="I711" s="454"/>
      <c r="J711" s="454"/>
      <c r="K711" s="441"/>
      <c r="L711" s="444"/>
    </row>
    <row r="712" spans="1:12" ht="15.6" customHeight="1" x14ac:dyDescent="0.25">
      <c r="A712" s="453"/>
      <c r="B712" s="471"/>
      <c r="C712" s="455"/>
      <c r="D712" s="450"/>
      <c r="E712" s="448"/>
      <c r="F712" s="93" t="s">
        <v>377</v>
      </c>
      <c r="G712" s="454" t="s">
        <v>387</v>
      </c>
      <c r="H712" s="454"/>
      <c r="I712" s="454"/>
      <c r="J712" s="454"/>
      <c r="K712" s="441"/>
      <c r="L712" s="444"/>
    </row>
    <row r="713" spans="1:12" ht="15.6" customHeight="1" x14ac:dyDescent="0.25">
      <c r="A713" s="453"/>
      <c r="B713" s="471"/>
      <c r="C713" s="455"/>
      <c r="D713" s="450"/>
      <c r="E713" s="448"/>
      <c r="F713" s="93" t="s">
        <v>388</v>
      </c>
      <c r="G713" s="454" t="s">
        <v>393</v>
      </c>
      <c r="H713" s="454"/>
      <c r="I713" s="454"/>
      <c r="J713" s="454"/>
      <c r="K713" s="441"/>
      <c r="L713" s="444"/>
    </row>
    <row r="714" spans="1:12" ht="15.6" customHeight="1" x14ac:dyDescent="0.25">
      <c r="A714" s="453"/>
      <c r="B714" s="471"/>
      <c r="C714" s="455"/>
      <c r="D714" s="450"/>
      <c r="E714" s="448"/>
      <c r="F714" s="93" t="s">
        <v>562</v>
      </c>
      <c r="G714" s="454" t="s">
        <v>1019</v>
      </c>
      <c r="H714" s="454"/>
      <c r="I714" s="454"/>
      <c r="J714" s="454"/>
      <c r="K714" s="441"/>
      <c r="L714" s="444"/>
    </row>
    <row r="715" spans="1:12" ht="15.6" customHeight="1" x14ac:dyDescent="0.25">
      <c r="A715" s="453"/>
      <c r="B715" s="471"/>
      <c r="C715" s="455"/>
      <c r="D715" s="450"/>
      <c r="E715" s="448"/>
      <c r="F715" s="93" t="s">
        <v>570</v>
      </c>
      <c r="G715" s="454" t="s">
        <v>613</v>
      </c>
      <c r="H715" s="454"/>
      <c r="I715" s="454"/>
      <c r="J715" s="454"/>
      <c r="K715" s="441"/>
      <c r="L715" s="444"/>
    </row>
    <row r="716" spans="1:12" ht="15.6" customHeight="1" x14ac:dyDescent="0.25">
      <c r="A716" s="453"/>
      <c r="B716" s="471"/>
      <c r="C716" s="455"/>
      <c r="D716" s="450"/>
      <c r="E716" s="448"/>
      <c r="F716" s="95" t="s">
        <v>84</v>
      </c>
      <c r="G716" s="465">
        <v>3.4</v>
      </c>
      <c r="H716" s="465"/>
      <c r="I716" s="465"/>
      <c r="J716" s="465"/>
      <c r="K716" s="441"/>
      <c r="L716" s="444"/>
    </row>
    <row r="717" spans="1:12" ht="15.6" customHeight="1" thickBot="1" x14ac:dyDescent="0.3">
      <c r="A717" s="453"/>
      <c r="B717" s="472"/>
      <c r="C717" s="455"/>
      <c r="D717" s="450"/>
      <c r="E717" s="448"/>
      <c r="F717" s="96" t="s">
        <v>1016</v>
      </c>
      <c r="G717" s="454">
        <v>5</v>
      </c>
      <c r="H717" s="454"/>
      <c r="I717" s="454"/>
      <c r="J717" s="454"/>
      <c r="K717" s="441"/>
      <c r="L717" s="445"/>
    </row>
    <row r="718" spans="1:12" ht="15.6" customHeight="1" x14ac:dyDescent="0.25">
      <c r="A718" s="452">
        <v>9</v>
      </c>
      <c r="B718" s="470"/>
      <c r="C718" s="455" t="s">
        <v>449</v>
      </c>
      <c r="D718" s="450"/>
      <c r="E718" s="448"/>
      <c r="F718" s="93" t="s">
        <v>81</v>
      </c>
      <c r="G718" s="454" t="s">
        <v>6</v>
      </c>
      <c r="H718" s="454"/>
      <c r="I718" s="454"/>
      <c r="J718" s="454"/>
      <c r="K718" s="447">
        <v>3</v>
      </c>
      <c r="L718" s="446">
        <v>14429</v>
      </c>
    </row>
    <row r="719" spans="1:12" ht="15.6" customHeight="1" x14ac:dyDescent="0.25">
      <c r="A719" s="453"/>
      <c r="B719" s="471"/>
      <c r="C719" s="455"/>
      <c r="D719" s="450"/>
      <c r="E719" s="448"/>
      <c r="F719" s="93" t="s">
        <v>80</v>
      </c>
      <c r="G719" s="458">
        <v>122</v>
      </c>
      <c r="H719" s="458"/>
      <c r="I719" s="458"/>
      <c r="J719" s="458"/>
      <c r="K719" s="436"/>
      <c r="L719" s="438"/>
    </row>
    <row r="720" spans="1:12" ht="15.6" customHeight="1" x14ac:dyDescent="0.25">
      <c r="A720" s="453"/>
      <c r="B720" s="471"/>
      <c r="C720" s="455"/>
      <c r="D720" s="450"/>
      <c r="E720" s="448"/>
      <c r="F720" s="93" t="s">
        <v>8</v>
      </c>
      <c r="G720" s="99">
        <v>3000</v>
      </c>
      <c r="H720" s="100">
        <v>4000</v>
      </c>
      <c r="I720" s="311">
        <v>5000</v>
      </c>
      <c r="J720" s="102">
        <v>6000</v>
      </c>
      <c r="K720" s="436"/>
      <c r="L720" s="438"/>
    </row>
    <row r="721" spans="1:12" ht="15.6" customHeight="1" x14ac:dyDescent="0.25">
      <c r="A721" s="453"/>
      <c r="B721" s="471"/>
      <c r="C721" s="455"/>
      <c r="D721" s="450"/>
      <c r="E721" s="448"/>
      <c r="F721" s="93" t="s">
        <v>817</v>
      </c>
      <c r="G721" s="99">
        <f>G719*114</f>
        <v>13908</v>
      </c>
      <c r="H721" s="100">
        <f>G719*128</f>
        <v>15616</v>
      </c>
      <c r="I721" s="311">
        <f>G719*143</f>
        <v>17446</v>
      </c>
      <c r="J721" s="102">
        <f>G719*148</f>
        <v>18056</v>
      </c>
      <c r="K721" s="436"/>
      <c r="L721" s="438"/>
    </row>
    <row r="722" spans="1:12" ht="15.6" customHeight="1" x14ac:dyDescent="0.25">
      <c r="A722" s="453"/>
      <c r="B722" s="471"/>
      <c r="C722" s="455"/>
      <c r="D722" s="450"/>
      <c r="E722" s="448"/>
      <c r="F722" s="93" t="s">
        <v>1269</v>
      </c>
      <c r="G722" s="451">
        <v>0.98</v>
      </c>
      <c r="H722" s="451"/>
      <c r="I722" s="451"/>
      <c r="J722" s="451"/>
      <c r="K722" s="436"/>
      <c r="L722" s="438"/>
    </row>
    <row r="723" spans="1:12" ht="15.6" customHeight="1" x14ac:dyDescent="0.25">
      <c r="A723" s="453"/>
      <c r="B723" s="471"/>
      <c r="C723" s="455"/>
      <c r="D723" s="450"/>
      <c r="E723" s="448"/>
      <c r="F723" s="93" t="s">
        <v>699</v>
      </c>
      <c r="G723" s="454" t="s">
        <v>700</v>
      </c>
      <c r="H723" s="454"/>
      <c r="I723" s="454"/>
      <c r="J723" s="454"/>
      <c r="K723" s="436"/>
      <c r="L723" s="438"/>
    </row>
    <row r="724" spans="1:12" ht="15.6" customHeight="1" x14ac:dyDescent="0.25">
      <c r="A724" s="453"/>
      <c r="B724" s="471"/>
      <c r="C724" s="455"/>
      <c r="D724" s="450"/>
      <c r="E724" s="448"/>
      <c r="F724" s="93" t="s">
        <v>1181</v>
      </c>
      <c r="G724" s="462" t="s">
        <v>1179</v>
      </c>
      <c r="H724" s="463"/>
      <c r="I724" s="463"/>
      <c r="J724" s="464"/>
      <c r="K724" s="436"/>
      <c r="L724" s="438"/>
    </row>
    <row r="725" spans="1:12" ht="15.6" customHeight="1" x14ac:dyDescent="0.25">
      <c r="A725" s="453"/>
      <c r="B725" s="471"/>
      <c r="C725" s="455"/>
      <c r="D725" s="450"/>
      <c r="E725" s="448"/>
      <c r="F725" s="93" t="s">
        <v>83</v>
      </c>
      <c r="G725" s="454">
        <v>67</v>
      </c>
      <c r="H725" s="454"/>
      <c r="I725" s="454"/>
      <c r="J725" s="454"/>
      <c r="K725" s="436"/>
      <c r="L725" s="438"/>
    </row>
    <row r="726" spans="1:12" ht="15.6" customHeight="1" x14ac:dyDescent="0.25">
      <c r="A726" s="453"/>
      <c r="B726" s="471"/>
      <c r="C726" s="455"/>
      <c r="D726" s="450"/>
      <c r="E726" s="448"/>
      <c r="F726" s="97" t="s">
        <v>396</v>
      </c>
      <c r="G726" s="454" t="s">
        <v>908</v>
      </c>
      <c r="H726" s="454"/>
      <c r="I726" s="454"/>
      <c r="J726" s="454"/>
      <c r="K726" s="436"/>
      <c r="L726" s="438"/>
    </row>
    <row r="727" spans="1:12" ht="15.6" customHeight="1" x14ac:dyDescent="0.25">
      <c r="A727" s="453"/>
      <c r="B727" s="471"/>
      <c r="C727" s="455"/>
      <c r="D727" s="450"/>
      <c r="E727" s="448"/>
      <c r="F727" s="93" t="s">
        <v>256</v>
      </c>
      <c r="G727" s="454" t="s">
        <v>56</v>
      </c>
      <c r="H727" s="454"/>
      <c r="I727" s="454"/>
      <c r="J727" s="454"/>
      <c r="K727" s="436"/>
      <c r="L727" s="438"/>
    </row>
    <row r="728" spans="1:12" ht="15.6" customHeight="1" x14ac:dyDescent="0.25">
      <c r="A728" s="453"/>
      <c r="B728" s="471"/>
      <c r="C728" s="455"/>
      <c r="D728" s="450"/>
      <c r="E728" s="448"/>
      <c r="F728" s="93" t="s">
        <v>379</v>
      </c>
      <c r="G728" s="454" t="s">
        <v>380</v>
      </c>
      <c r="H728" s="454"/>
      <c r="I728" s="454"/>
      <c r="J728" s="454"/>
      <c r="K728" s="436"/>
      <c r="L728" s="438"/>
    </row>
    <row r="729" spans="1:12" ht="15.6" customHeight="1" x14ac:dyDescent="0.25">
      <c r="A729" s="453"/>
      <c r="B729" s="471"/>
      <c r="C729" s="455"/>
      <c r="D729" s="450"/>
      <c r="E729" s="448"/>
      <c r="F729" s="93" t="s">
        <v>701</v>
      </c>
      <c r="G729" s="454">
        <v>100000</v>
      </c>
      <c r="H729" s="454"/>
      <c r="I729" s="454"/>
      <c r="J729" s="454"/>
      <c r="K729" s="436"/>
      <c r="L729" s="438"/>
    </row>
    <row r="730" spans="1:12" ht="15.6" customHeight="1" x14ac:dyDescent="0.25">
      <c r="A730" s="453"/>
      <c r="B730" s="471"/>
      <c r="C730" s="455"/>
      <c r="D730" s="450"/>
      <c r="E730" s="448"/>
      <c r="F730" s="93" t="s">
        <v>257</v>
      </c>
      <c r="G730" s="454" t="s">
        <v>556</v>
      </c>
      <c r="H730" s="454"/>
      <c r="I730" s="454"/>
      <c r="J730" s="454"/>
      <c r="K730" s="436"/>
      <c r="L730" s="438"/>
    </row>
    <row r="731" spans="1:12" ht="15.6" customHeight="1" x14ac:dyDescent="0.25">
      <c r="A731" s="453"/>
      <c r="B731" s="471"/>
      <c r="C731" s="455"/>
      <c r="D731" s="450"/>
      <c r="E731" s="448"/>
      <c r="F731" s="93" t="s">
        <v>376</v>
      </c>
      <c r="G731" s="454" t="s">
        <v>557</v>
      </c>
      <c r="H731" s="454"/>
      <c r="I731" s="454"/>
      <c r="J731" s="454"/>
      <c r="K731" s="436"/>
      <c r="L731" s="438"/>
    </row>
    <row r="732" spans="1:12" ht="15.6" customHeight="1" x14ac:dyDescent="0.25">
      <c r="A732" s="453"/>
      <c r="B732" s="471"/>
      <c r="C732" s="455"/>
      <c r="D732" s="450"/>
      <c r="E732" s="448"/>
      <c r="F732" s="93" t="s">
        <v>702</v>
      </c>
      <c r="G732" s="454" t="s">
        <v>703</v>
      </c>
      <c r="H732" s="454"/>
      <c r="I732" s="454"/>
      <c r="J732" s="454"/>
      <c r="K732" s="437"/>
      <c r="L732" s="439"/>
    </row>
    <row r="733" spans="1:12" ht="15.6" customHeight="1" x14ac:dyDescent="0.25">
      <c r="A733" s="453"/>
      <c r="B733" s="471"/>
      <c r="C733" s="455"/>
      <c r="D733" s="450"/>
      <c r="E733" s="448"/>
      <c r="F733" s="93" t="s">
        <v>381</v>
      </c>
      <c r="G733" s="454" t="s">
        <v>382</v>
      </c>
      <c r="H733" s="454"/>
      <c r="I733" s="454"/>
      <c r="J733" s="454"/>
      <c r="K733" s="440">
        <v>5</v>
      </c>
      <c r="L733" s="443">
        <v>15439</v>
      </c>
    </row>
    <row r="734" spans="1:12" ht="15.6" customHeight="1" x14ac:dyDescent="0.25">
      <c r="A734" s="453"/>
      <c r="B734" s="471"/>
      <c r="C734" s="455"/>
      <c r="D734" s="450"/>
      <c r="E734" s="448"/>
      <c r="F734" s="94" t="s">
        <v>358</v>
      </c>
      <c r="G734" s="454" t="s">
        <v>900</v>
      </c>
      <c r="H734" s="454"/>
      <c r="I734" s="454"/>
      <c r="J734" s="454"/>
      <c r="K734" s="441"/>
      <c r="L734" s="444"/>
    </row>
    <row r="735" spans="1:12" ht="15.6" customHeight="1" x14ac:dyDescent="0.25">
      <c r="A735" s="453"/>
      <c r="B735" s="471"/>
      <c r="C735" s="455"/>
      <c r="D735" s="450"/>
      <c r="E735" s="448"/>
      <c r="F735" s="93" t="s">
        <v>383</v>
      </c>
      <c r="G735" s="454" t="s">
        <v>384</v>
      </c>
      <c r="H735" s="454"/>
      <c r="I735" s="454"/>
      <c r="J735" s="454"/>
      <c r="K735" s="441"/>
      <c r="L735" s="444"/>
    </row>
    <row r="736" spans="1:12" ht="15.6" customHeight="1" x14ac:dyDescent="0.25">
      <c r="A736" s="453"/>
      <c r="B736" s="471"/>
      <c r="C736" s="455"/>
      <c r="D736" s="450"/>
      <c r="E736" s="448"/>
      <c r="F736" s="93" t="s">
        <v>385</v>
      </c>
      <c r="G736" s="454" t="s">
        <v>386</v>
      </c>
      <c r="H736" s="454"/>
      <c r="I736" s="454"/>
      <c r="J736" s="454"/>
      <c r="K736" s="441"/>
      <c r="L736" s="444"/>
    </row>
    <row r="737" spans="1:12" ht="15.6" customHeight="1" x14ac:dyDescent="0.25">
      <c r="A737" s="453"/>
      <c r="B737" s="471"/>
      <c r="C737" s="455"/>
      <c r="D737" s="450"/>
      <c r="E737" s="448"/>
      <c r="F737" s="93" t="s">
        <v>389</v>
      </c>
      <c r="G737" s="454" t="s">
        <v>390</v>
      </c>
      <c r="H737" s="454"/>
      <c r="I737" s="454"/>
      <c r="J737" s="454"/>
      <c r="K737" s="441"/>
      <c r="L737" s="444"/>
    </row>
    <row r="738" spans="1:12" ht="15" customHeight="1" x14ac:dyDescent="0.25">
      <c r="A738" s="453"/>
      <c r="B738" s="471"/>
      <c r="C738" s="455"/>
      <c r="D738" s="450"/>
      <c r="E738" s="448"/>
      <c r="F738" s="93" t="s">
        <v>704</v>
      </c>
      <c r="G738" s="454" t="s">
        <v>705</v>
      </c>
      <c r="H738" s="454"/>
      <c r="I738" s="454"/>
      <c r="J738" s="454"/>
      <c r="K738" s="441"/>
      <c r="L738" s="444"/>
    </row>
    <row r="739" spans="1:12" ht="15.6" customHeight="1" x14ac:dyDescent="0.25">
      <c r="A739" s="453"/>
      <c r="B739" s="471"/>
      <c r="C739" s="455"/>
      <c r="D739" s="450"/>
      <c r="E739" s="448"/>
      <c r="F739" s="93" t="s">
        <v>706</v>
      </c>
      <c r="G739" s="461" t="s">
        <v>390</v>
      </c>
      <c r="H739" s="461"/>
      <c r="I739" s="461"/>
      <c r="J739" s="461"/>
      <c r="K739" s="441"/>
      <c r="L739" s="444"/>
    </row>
    <row r="740" spans="1:12" ht="15.6" customHeight="1" x14ac:dyDescent="0.25">
      <c r="A740" s="453"/>
      <c r="B740" s="471"/>
      <c r="C740" s="455"/>
      <c r="D740" s="450"/>
      <c r="E740" s="448"/>
      <c r="F740" s="93" t="s">
        <v>1271</v>
      </c>
      <c r="G740" s="461" t="s">
        <v>390</v>
      </c>
      <c r="H740" s="461"/>
      <c r="I740" s="461"/>
      <c r="J740" s="461"/>
      <c r="K740" s="441"/>
      <c r="L740" s="444"/>
    </row>
    <row r="741" spans="1:12" ht="15.6" customHeight="1" x14ac:dyDescent="0.25">
      <c r="A741" s="453"/>
      <c r="B741" s="471"/>
      <c r="C741" s="455"/>
      <c r="D741" s="450"/>
      <c r="E741" s="448"/>
      <c r="F741" s="93" t="s">
        <v>707</v>
      </c>
      <c r="G741" s="454" t="s">
        <v>911</v>
      </c>
      <c r="H741" s="454"/>
      <c r="I741" s="454"/>
      <c r="J741" s="454"/>
      <c r="K741" s="441"/>
      <c r="L741" s="444"/>
    </row>
    <row r="742" spans="1:12" ht="15.6" customHeight="1" x14ac:dyDescent="0.25">
      <c r="A742" s="453"/>
      <c r="B742" s="471"/>
      <c r="C742" s="455"/>
      <c r="D742" s="450"/>
      <c r="E742" s="448"/>
      <c r="F742" s="93" t="s">
        <v>708</v>
      </c>
      <c r="G742" s="454" t="s">
        <v>390</v>
      </c>
      <c r="H742" s="454"/>
      <c r="I742" s="454"/>
      <c r="J742" s="454"/>
      <c r="K742" s="441"/>
      <c r="L742" s="444"/>
    </row>
    <row r="743" spans="1:12" ht="15.6" customHeight="1" x14ac:dyDescent="0.25">
      <c r="A743" s="453"/>
      <c r="B743" s="471"/>
      <c r="C743" s="455"/>
      <c r="D743" s="450"/>
      <c r="E743" s="448"/>
      <c r="F743" s="93" t="s">
        <v>377</v>
      </c>
      <c r="G743" s="454" t="s">
        <v>387</v>
      </c>
      <c r="H743" s="454"/>
      <c r="I743" s="454"/>
      <c r="J743" s="454"/>
      <c r="K743" s="441"/>
      <c r="L743" s="444"/>
    </row>
    <row r="744" spans="1:12" ht="15.6" customHeight="1" x14ac:dyDescent="0.25">
      <c r="A744" s="453"/>
      <c r="B744" s="471"/>
      <c r="C744" s="455"/>
      <c r="D744" s="450"/>
      <c r="E744" s="448"/>
      <c r="F744" s="93" t="s">
        <v>388</v>
      </c>
      <c r="G744" s="454" t="s">
        <v>393</v>
      </c>
      <c r="H744" s="454"/>
      <c r="I744" s="454"/>
      <c r="J744" s="454"/>
      <c r="K744" s="441"/>
      <c r="L744" s="444"/>
    </row>
    <row r="745" spans="1:12" ht="15.6" customHeight="1" x14ac:dyDescent="0.25">
      <c r="A745" s="453"/>
      <c r="B745" s="471"/>
      <c r="C745" s="455"/>
      <c r="D745" s="450"/>
      <c r="E745" s="448"/>
      <c r="F745" s="93" t="s">
        <v>562</v>
      </c>
      <c r="G745" s="454" t="s">
        <v>1019</v>
      </c>
      <c r="H745" s="454"/>
      <c r="I745" s="454"/>
      <c r="J745" s="454"/>
      <c r="K745" s="441"/>
      <c r="L745" s="444"/>
    </row>
    <row r="746" spans="1:12" ht="15.6" customHeight="1" x14ac:dyDescent="0.25">
      <c r="A746" s="453"/>
      <c r="B746" s="471"/>
      <c r="C746" s="455"/>
      <c r="D746" s="450"/>
      <c r="E746" s="448"/>
      <c r="F746" s="93" t="s">
        <v>570</v>
      </c>
      <c r="G746" s="454" t="s">
        <v>613</v>
      </c>
      <c r="H746" s="454"/>
      <c r="I746" s="454"/>
      <c r="J746" s="454"/>
      <c r="K746" s="441"/>
      <c r="L746" s="444"/>
    </row>
    <row r="747" spans="1:12" ht="15.6" customHeight="1" x14ac:dyDescent="0.25">
      <c r="A747" s="453"/>
      <c r="B747" s="471"/>
      <c r="C747" s="455"/>
      <c r="D747" s="450"/>
      <c r="E747" s="448"/>
      <c r="F747" s="95" t="s">
        <v>84</v>
      </c>
      <c r="G747" s="465">
        <v>4</v>
      </c>
      <c r="H747" s="465"/>
      <c r="I747" s="465"/>
      <c r="J747" s="465"/>
      <c r="K747" s="441"/>
      <c r="L747" s="444"/>
    </row>
    <row r="748" spans="1:12" ht="15.6" customHeight="1" thickBot="1" x14ac:dyDescent="0.3">
      <c r="A748" s="453"/>
      <c r="B748" s="472"/>
      <c r="C748" s="455"/>
      <c r="D748" s="450"/>
      <c r="E748" s="448"/>
      <c r="F748" s="96" t="s">
        <v>1016</v>
      </c>
      <c r="G748" s="454">
        <v>5</v>
      </c>
      <c r="H748" s="454"/>
      <c r="I748" s="454"/>
      <c r="J748" s="454"/>
      <c r="K748" s="442"/>
      <c r="L748" s="445"/>
    </row>
    <row r="749" spans="1:12" ht="15.6" customHeight="1" x14ac:dyDescent="0.25">
      <c r="A749" s="452">
        <v>10</v>
      </c>
      <c r="B749" s="470"/>
      <c r="C749" s="455" t="s">
        <v>450</v>
      </c>
      <c r="D749" s="450"/>
      <c r="E749" s="448"/>
      <c r="F749" s="93" t="s">
        <v>81</v>
      </c>
      <c r="G749" s="454" t="s">
        <v>6</v>
      </c>
      <c r="H749" s="454"/>
      <c r="I749" s="454"/>
      <c r="J749" s="454"/>
      <c r="K749" s="447">
        <v>3</v>
      </c>
      <c r="L749" s="446">
        <v>16063</v>
      </c>
    </row>
    <row r="750" spans="1:12" ht="15.6" customHeight="1" x14ac:dyDescent="0.25">
      <c r="A750" s="453"/>
      <c r="B750" s="471"/>
      <c r="C750" s="455"/>
      <c r="D750" s="450"/>
      <c r="E750" s="448"/>
      <c r="F750" s="93" t="s">
        <v>80</v>
      </c>
      <c r="G750" s="458">
        <v>140</v>
      </c>
      <c r="H750" s="458"/>
      <c r="I750" s="458"/>
      <c r="J750" s="458"/>
      <c r="K750" s="436"/>
      <c r="L750" s="438"/>
    </row>
    <row r="751" spans="1:12" ht="15.6" customHeight="1" x14ac:dyDescent="0.25">
      <c r="A751" s="453"/>
      <c r="B751" s="471"/>
      <c r="C751" s="455"/>
      <c r="D751" s="450"/>
      <c r="E751" s="448"/>
      <c r="F751" s="93" t="s">
        <v>8</v>
      </c>
      <c r="G751" s="99">
        <v>3000</v>
      </c>
      <c r="H751" s="100">
        <v>4000</v>
      </c>
      <c r="I751" s="311">
        <v>5000</v>
      </c>
      <c r="J751" s="102">
        <v>6000</v>
      </c>
      <c r="K751" s="436"/>
      <c r="L751" s="438"/>
    </row>
    <row r="752" spans="1:12" ht="15.6" customHeight="1" x14ac:dyDescent="0.25">
      <c r="A752" s="453"/>
      <c r="B752" s="471"/>
      <c r="C752" s="455"/>
      <c r="D752" s="450"/>
      <c r="E752" s="448"/>
      <c r="F752" s="93" t="s">
        <v>817</v>
      </c>
      <c r="G752" s="99">
        <f>G750*114</f>
        <v>15960</v>
      </c>
      <c r="H752" s="100">
        <f>G750*128</f>
        <v>17920</v>
      </c>
      <c r="I752" s="311">
        <f>G750*143</f>
        <v>20020</v>
      </c>
      <c r="J752" s="102">
        <f>G750*148</f>
        <v>20720</v>
      </c>
      <c r="K752" s="436"/>
      <c r="L752" s="438"/>
    </row>
    <row r="753" spans="1:12" ht="15.6" customHeight="1" x14ac:dyDescent="0.25">
      <c r="A753" s="453"/>
      <c r="B753" s="471"/>
      <c r="C753" s="455"/>
      <c r="D753" s="450"/>
      <c r="E753" s="448"/>
      <c r="F753" s="93" t="s">
        <v>1269</v>
      </c>
      <c r="G753" s="451">
        <v>0.98</v>
      </c>
      <c r="H753" s="451"/>
      <c r="I753" s="451"/>
      <c r="J753" s="451"/>
      <c r="K753" s="436"/>
      <c r="L753" s="438"/>
    </row>
    <row r="754" spans="1:12" ht="15.6" customHeight="1" x14ac:dyDescent="0.25">
      <c r="A754" s="453"/>
      <c r="B754" s="471"/>
      <c r="C754" s="455"/>
      <c r="D754" s="450"/>
      <c r="E754" s="448"/>
      <c r="F754" s="93" t="s">
        <v>699</v>
      </c>
      <c r="G754" s="454" t="s">
        <v>700</v>
      </c>
      <c r="H754" s="454"/>
      <c r="I754" s="454"/>
      <c r="J754" s="454"/>
      <c r="K754" s="436"/>
      <c r="L754" s="438"/>
    </row>
    <row r="755" spans="1:12" ht="15.6" customHeight="1" x14ac:dyDescent="0.25">
      <c r="A755" s="453"/>
      <c r="B755" s="471"/>
      <c r="C755" s="455"/>
      <c r="D755" s="450"/>
      <c r="E755" s="448"/>
      <c r="F755" s="93" t="s">
        <v>1181</v>
      </c>
      <c r="G755" s="462" t="s">
        <v>1179</v>
      </c>
      <c r="H755" s="463"/>
      <c r="I755" s="463"/>
      <c r="J755" s="464"/>
      <c r="K755" s="436"/>
      <c r="L755" s="438"/>
    </row>
    <row r="756" spans="1:12" ht="15.6" customHeight="1" x14ac:dyDescent="0.25">
      <c r="A756" s="453"/>
      <c r="B756" s="471"/>
      <c r="C756" s="455"/>
      <c r="D756" s="450"/>
      <c r="E756" s="448"/>
      <c r="F756" s="93" t="s">
        <v>83</v>
      </c>
      <c r="G756" s="454">
        <v>67</v>
      </c>
      <c r="H756" s="454"/>
      <c r="I756" s="454"/>
      <c r="J756" s="454"/>
      <c r="K756" s="436"/>
      <c r="L756" s="438"/>
    </row>
    <row r="757" spans="1:12" ht="15.6" customHeight="1" x14ac:dyDescent="0.25">
      <c r="A757" s="453"/>
      <c r="B757" s="471"/>
      <c r="C757" s="455"/>
      <c r="D757" s="450"/>
      <c r="E757" s="448"/>
      <c r="F757" s="97" t="s">
        <v>396</v>
      </c>
      <c r="G757" s="454" t="s">
        <v>908</v>
      </c>
      <c r="H757" s="454"/>
      <c r="I757" s="454"/>
      <c r="J757" s="454"/>
      <c r="K757" s="436"/>
      <c r="L757" s="438"/>
    </row>
    <row r="758" spans="1:12" ht="15.6" customHeight="1" x14ac:dyDescent="0.25">
      <c r="A758" s="453"/>
      <c r="B758" s="471"/>
      <c r="C758" s="455"/>
      <c r="D758" s="450"/>
      <c r="E758" s="448"/>
      <c r="F758" s="93" t="s">
        <v>256</v>
      </c>
      <c r="G758" s="454" t="s">
        <v>57</v>
      </c>
      <c r="H758" s="454"/>
      <c r="I758" s="454"/>
      <c r="J758" s="454"/>
      <c r="K758" s="436"/>
      <c r="L758" s="438"/>
    </row>
    <row r="759" spans="1:12" ht="15.6" customHeight="1" x14ac:dyDescent="0.25">
      <c r="A759" s="453"/>
      <c r="B759" s="471"/>
      <c r="C759" s="455"/>
      <c r="D759" s="450"/>
      <c r="E759" s="448"/>
      <c r="F759" s="93" t="s">
        <v>379</v>
      </c>
      <c r="G759" s="454" t="s">
        <v>380</v>
      </c>
      <c r="H759" s="454"/>
      <c r="I759" s="454"/>
      <c r="J759" s="454"/>
      <c r="K759" s="436"/>
      <c r="L759" s="438"/>
    </row>
    <row r="760" spans="1:12" ht="15.6" customHeight="1" x14ac:dyDescent="0.25">
      <c r="A760" s="453"/>
      <c r="B760" s="471"/>
      <c r="C760" s="455"/>
      <c r="D760" s="450"/>
      <c r="E760" s="448"/>
      <c r="F760" s="93" t="s">
        <v>701</v>
      </c>
      <c r="G760" s="454">
        <v>100000</v>
      </c>
      <c r="H760" s="454"/>
      <c r="I760" s="454"/>
      <c r="J760" s="454"/>
      <c r="K760" s="436"/>
      <c r="L760" s="438"/>
    </row>
    <row r="761" spans="1:12" ht="15.6" customHeight="1" x14ac:dyDescent="0.25">
      <c r="A761" s="453"/>
      <c r="B761" s="471"/>
      <c r="C761" s="455"/>
      <c r="D761" s="450"/>
      <c r="E761" s="448"/>
      <c r="F761" s="93" t="s">
        <v>257</v>
      </c>
      <c r="G761" s="454" t="s">
        <v>556</v>
      </c>
      <c r="H761" s="454"/>
      <c r="I761" s="454"/>
      <c r="J761" s="454"/>
      <c r="K761" s="436"/>
      <c r="L761" s="438"/>
    </row>
    <row r="762" spans="1:12" ht="15.6" customHeight="1" x14ac:dyDescent="0.25">
      <c r="A762" s="453"/>
      <c r="B762" s="471"/>
      <c r="C762" s="455"/>
      <c r="D762" s="450"/>
      <c r="E762" s="448"/>
      <c r="F762" s="93" t="s">
        <v>376</v>
      </c>
      <c r="G762" s="454" t="s">
        <v>557</v>
      </c>
      <c r="H762" s="454"/>
      <c r="I762" s="454"/>
      <c r="J762" s="454"/>
      <c r="K762" s="436"/>
      <c r="L762" s="438"/>
    </row>
    <row r="763" spans="1:12" ht="15.6" customHeight="1" x14ac:dyDescent="0.25">
      <c r="A763" s="453"/>
      <c r="B763" s="471"/>
      <c r="C763" s="455"/>
      <c r="D763" s="450"/>
      <c r="E763" s="448"/>
      <c r="F763" s="93" t="s">
        <v>702</v>
      </c>
      <c r="G763" s="454" t="s">
        <v>703</v>
      </c>
      <c r="H763" s="454"/>
      <c r="I763" s="454"/>
      <c r="J763" s="454"/>
      <c r="K763" s="437"/>
      <c r="L763" s="439"/>
    </row>
    <row r="764" spans="1:12" ht="15.6" customHeight="1" x14ac:dyDescent="0.25">
      <c r="A764" s="453"/>
      <c r="B764" s="471"/>
      <c r="C764" s="455"/>
      <c r="D764" s="450"/>
      <c r="E764" s="448"/>
      <c r="F764" s="93" t="s">
        <v>381</v>
      </c>
      <c r="G764" s="454" t="s">
        <v>382</v>
      </c>
      <c r="H764" s="454"/>
      <c r="I764" s="454"/>
      <c r="J764" s="454"/>
      <c r="K764" s="440">
        <v>5</v>
      </c>
      <c r="L764" s="444">
        <v>17188</v>
      </c>
    </row>
    <row r="765" spans="1:12" ht="15.6" customHeight="1" x14ac:dyDescent="0.25">
      <c r="A765" s="453"/>
      <c r="B765" s="471"/>
      <c r="C765" s="455"/>
      <c r="D765" s="450"/>
      <c r="E765" s="448"/>
      <c r="F765" s="94" t="s">
        <v>358</v>
      </c>
      <c r="G765" s="454" t="s">
        <v>900</v>
      </c>
      <c r="H765" s="454"/>
      <c r="I765" s="454"/>
      <c r="J765" s="454"/>
      <c r="K765" s="441"/>
      <c r="L765" s="444"/>
    </row>
    <row r="766" spans="1:12" ht="15.6" customHeight="1" x14ac:dyDescent="0.25">
      <c r="A766" s="453"/>
      <c r="B766" s="471"/>
      <c r="C766" s="455"/>
      <c r="D766" s="450"/>
      <c r="E766" s="448"/>
      <c r="F766" s="93" t="s">
        <v>383</v>
      </c>
      <c r="G766" s="454" t="s">
        <v>384</v>
      </c>
      <c r="H766" s="454"/>
      <c r="I766" s="454"/>
      <c r="J766" s="454"/>
      <c r="K766" s="441"/>
      <c r="L766" s="444"/>
    </row>
    <row r="767" spans="1:12" ht="15.6" customHeight="1" x14ac:dyDescent="0.25">
      <c r="A767" s="453"/>
      <c r="B767" s="471"/>
      <c r="C767" s="455"/>
      <c r="D767" s="450"/>
      <c r="E767" s="448"/>
      <c r="F767" s="93" t="s">
        <v>385</v>
      </c>
      <c r="G767" s="454" t="s">
        <v>386</v>
      </c>
      <c r="H767" s="454"/>
      <c r="I767" s="454"/>
      <c r="J767" s="454"/>
      <c r="K767" s="441"/>
      <c r="L767" s="444"/>
    </row>
    <row r="768" spans="1:12" ht="15.6" customHeight="1" x14ac:dyDescent="0.25">
      <c r="A768" s="453"/>
      <c r="B768" s="471"/>
      <c r="C768" s="455"/>
      <c r="D768" s="450"/>
      <c r="E768" s="448"/>
      <c r="F768" s="93" t="s">
        <v>389</v>
      </c>
      <c r="G768" s="454" t="s">
        <v>390</v>
      </c>
      <c r="H768" s="454"/>
      <c r="I768" s="454"/>
      <c r="J768" s="454"/>
      <c r="K768" s="441"/>
      <c r="L768" s="444"/>
    </row>
    <row r="769" spans="1:12" ht="15" customHeight="1" x14ac:dyDescent="0.25">
      <c r="A769" s="453"/>
      <c r="B769" s="471"/>
      <c r="C769" s="455"/>
      <c r="D769" s="450"/>
      <c r="E769" s="448"/>
      <c r="F769" s="93" t="s">
        <v>704</v>
      </c>
      <c r="G769" s="454" t="s">
        <v>705</v>
      </c>
      <c r="H769" s="454"/>
      <c r="I769" s="454"/>
      <c r="J769" s="454"/>
      <c r="K769" s="441"/>
      <c r="L769" s="444"/>
    </row>
    <row r="770" spans="1:12" ht="15.6" customHeight="1" x14ac:dyDescent="0.25">
      <c r="A770" s="453"/>
      <c r="B770" s="471"/>
      <c r="C770" s="455"/>
      <c r="D770" s="450"/>
      <c r="E770" s="448"/>
      <c r="F770" s="93" t="s">
        <v>706</v>
      </c>
      <c r="G770" s="461" t="s">
        <v>390</v>
      </c>
      <c r="H770" s="461"/>
      <c r="I770" s="461"/>
      <c r="J770" s="461"/>
      <c r="K770" s="441"/>
      <c r="L770" s="444"/>
    </row>
    <row r="771" spans="1:12" ht="15.6" customHeight="1" x14ac:dyDescent="0.25">
      <c r="A771" s="453"/>
      <c r="B771" s="471"/>
      <c r="C771" s="455"/>
      <c r="D771" s="450"/>
      <c r="E771" s="448"/>
      <c r="F771" s="93" t="s">
        <v>1271</v>
      </c>
      <c r="G771" s="461" t="s">
        <v>390</v>
      </c>
      <c r="H771" s="461"/>
      <c r="I771" s="461"/>
      <c r="J771" s="461"/>
      <c r="K771" s="441"/>
      <c r="L771" s="444"/>
    </row>
    <row r="772" spans="1:12" ht="15.6" customHeight="1" x14ac:dyDescent="0.25">
      <c r="A772" s="453"/>
      <c r="B772" s="471"/>
      <c r="C772" s="455"/>
      <c r="D772" s="450"/>
      <c r="E772" s="448"/>
      <c r="F772" s="93" t="s">
        <v>707</v>
      </c>
      <c r="G772" s="454" t="s">
        <v>911</v>
      </c>
      <c r="H772" s="454"/>
      <c r="I772" s="454"/>
      <c r="J772" s="454"/>
      <c r="K772" s="441"/>
      <c r="L772" s="444"/>
    </row>
    <row r="773" spans="1:12" ht="15.6" customHeight="1" x14ac:dyDescent="0.25">
      <c r="A773" s="453"/>
      <c r="B773" s="471"/>
      <c r="C773" s="455"/>
      <c r="D773" s="450"/>
      <c r="E773" s="448"/>
      <c r="F773" s="93" t="s">
        <v>708</v>
      </c>
      <c r="G773" s="454" t="s">
        <v>390</v>
      </c>
      <c r="H773" s="454"/>
      <c r="I773" s="454"/>
      <c r="J773" s="454"/>
      <c r="K773" s="441"/>
      <c r="L773" s="444"/>
    </row>
    <row r="774" spans="1:12" ht="15.6" customHeight="1" x14ac:dyDescent="0.25">
      <c r="A774" s="453"/>
      <c r="B774" s="471"/>
      <c r="C774" s="455"/>
      <c r="D774" s="450"/>
      <c r="E774" s="448"/>
      <c r="F774" s="93" t="s">
        <v>377</v>
      </c>
      <c r="G774" s="454" t="s">
        <v>387</v>
      </c>
      <c r="H774" s="454"/>
      <c r="I774" s="454"/>
      <c r="J774" s="454"/>
      <c r="K774" s="441"/>
      <c r="L774" s="444"/>
    </row>
    <row r="775" spans="1:12" ht="15.6" customHeight="1" x14ac:dyDescent="0.25">
      <c r="A775" s="453"/>
      <c r="B775" s="471"/>
      <c r="C775" s="455"/>
      <c r="D775" s="450"/>
      <c r="E775" s="448"/>
      <c r="F775" s="93" t="s">
        <v>388</v>
      </c>
      <c r="G775" s="454" t="s">
        <v>393</v>
      </c>
      <c r="H775" s="454"/>
      <c r="I775" s="454"/>
      <c r="J775" s="454"/>
      <c r="K775" s="441"/>
      <c r="L775" s="444"/>
    </row>
    <row r="776" spans="1:12" ht="15.6" customHeight="1" x14ac:dyDescent="0.25">
      <c r="A776" s="453"/>
      <c r="B776" s="471"/>
      <c r="C776" s="455"/>
      <c r="D776" s="450"/>
      <c r="E776" s="448"/>
      <c r="F776" s="93" t="s">
        <v>562</v>
      </c>
      <c r="G776" s="454" t="s">
        <v>1019</v>
      </c>
      <c r="H776" s="454"/>
      <c r="I776" s="454"/>
      <c r="J776" s="454"/>
      <c r="K776" s="441"/>
      <c r="L776" s="444"/>
    </row>
    <row r="777" spans="1:12" ht="15.6" customHeight="1" x14ac:dyDescent="0.25">
      <c r="A777" s="453"/>
      <c r="B777" s="471"/>
      <c r="C777" s="455"/>
      <c r="D777" s="450"/>
      <c r="E777" s="448"/>
      <c r="F777" s="93" t="s">
        <v>570</v>
      </c>
      <c r="G777" s="454" t="s">
        <v>613</v>
      </c>
      <c r="H777" s="454"/>
      <c r="I777" s="454"/>
      <c r="J777" s="454"/>
      <c r="K777" s="441"/>
      <c r="L777" s="444"/>
    </row>
    <row r="778" spans="1:12" ht="15.6" customHeight="1" x14ac:dyDescent="0.25">
      <c r="A778" s="453"/>
      <c r="B778" s="471"/>
      <c r="C778" s="455"/>
      <c r="D778" s="450"/>
      <c r="E778" s="448"/>
      <c r="F778" s="95" t="s">
        <v>84</v>
      </c>
      <c r="G778" s="465">
        <v>4.2</v>
      </c>
      <c r="H778" s="465"/>
      <c r="I778" s="465"/>
      <c r="J778" s="465"/>
      <c r="K778" s="441"/>
      <c r="L778" s="444"/>
    </row>
    <row r="779" spans="1:12" ht="15.6" customHeight="1" thickBot="1" x14ac:dyDescent="0.3">
      <c r="A779" s="453"/>
      <c r="B779" s="472"/>
      <c r="C779" s="455"/>
      <c r="D779" s="450"/>
      <c r="E779" s="448"/>
      <c r="F779" s="96" t="s">
        <v>1016</v>
      </c>
      <c r="G779" s="454">
        <v>5</v>
      </c>
      <c r="H779" s="454"/>
      <c r="I779" s="454"/>
      <c r="J779" s="454"/>
      <c r="K779" s="441"/>
      <c r="L779" s="445"/>
    </row>
    <row r="780" spans="1:12" ht="15.6" customHeight="1" x14ac:dyDescent="0.25">
      <c r="A780" s="452">
        <v>11</v>
      </c>
      <c r="B780" s="470"/>
      <c r="C780" s="455" t="s">
        <v>675</v>
      </c>
      <c r="D780" s="450"/>
      <c r="E780" s="448"/>
      <c r="F780" s="93" t="s">
        <v>81</v>
      </c>
      <c r="G780" s="454" t="s">
        <v>6</v>
      </c>
      <c r="H780" s="454"/>
      <c r="I780" s="454"/>
      <c r="J780" s="454"/>
      <c r="K780" s="447">
        <v>3</v>
      </c>
      <c r="L780" s="446">
        <v>18758</v>
      </c>
    </row>
    <row r="781" spans="1:12" ht="15.6" customHeight="1" x14ac:dyDescent="0.25">
      <c r="A781" s="453"/>
      <c r="B781" s="471"/>
      <c r="C781" s="455"/>
      <c r="D781" s="450"/>
      <c r="E781" s="448"/>
      <c r="F781" s="93" t="s">
        <v>80</v>
      </c>
      <c r="G781" s="458">
        <v>158</v>
      </c>
      <c r="H781" s="458"/>
      <c r="I781" s="458"/>
      <c r="J781" s="458"/>
      <c r="K781" s="436"/>
      <c r="L781" s="438"/>
    </row>
    <row r="782" spans="1:12" ht="15.6" customHeight="1" x14ac:dyDescent="0.25">
      <c r="A782" s="453"/>
      <c r="B782" s="471"/>
      <c r="C782" s="455"/>
      <c r="D782" s="450"/>
      <c r="E782" s="448"/>
      <c r="F782" s="93" t="s">
        <v>8</v>
      </c>
      <c r="G782" s="99">
        <v>3000</v>
      </c>
      <c r="H782" s="100">
        <v>4000</v>
      </c>
      <c r="I782" s="311">
        <v>5000</v>
      </c>
      <c r="J782" s="102">
        <v>6000</v>
      </c>
      <c r="K782" s="436"/>
      <c r="L782" s="438"/>
    </row>
    <row r="783" spans="1:12" ht="15.6" customHeight="1" x14ac:dyDescent="0.25">
      <c r="A783" s="453"/>
      <c r="B783" s="471"/>
      <c r="C783" s="455"/>
      <c r="D783" s="450"/>
      <c r="E783" s="448"/>
      <c r="F783" s="93" t="s">
        <v>817</v>
      </c>
      <c r="G783" s="99">
        <f>G781*114</f>
        <v>18012</v>
      </c>
      <c r="H783" s="100">
        <f>G781*128</f>
        <v>20224</v>
      </c>
      <c r="I783" s="311">
        <f>G781*143</f>
        <v>22594</v>
      </c>
      <c r="J783" s="102">
        <f>G781*148</f>
        <v>23384</v>
      </c>
      <c r="K783" s="436"/>
      <c r="L783" s="438"/>
    </row>
    <row r="784" spans="1:12" ht="15.6" customHeight="1" x14ac:dyDescent="0.25">
      <c r="A784" s="453"/>
      <c r="B784" s="471"/>
      <c r="C784" s="455"/>
      <c r="D784" s="450"/>
      <c r="E784" s="448"/>
      <c r="F784" s="93" t="s">
        <v>1269</v>
      </c>
      <c r="G784" s="451">
        <v>0.98</v>
      </c>
      <c r="H784" s="451"/>
      <c r="I784" s="451"/>
      <c r="J784" s="451"/>
      <c r="K784" s="436"/>
      <c r="L784" s="438"/>
    </row>
    <row r="785" spans="1:12" ht="15.6" customHeight="1" x14ac:dyDescent="0.25">
      <c r="A785" s="453"/>
      <c r="B785" s="471"/>
      <c r="C785" s="455"/>
      <c r="D785" s="450"/>
      <c r="E785" s="448"/>
      <c r="F785" s="93" t="s">
        <v>699</v>
      </c>
      <c r="G785" s="454" t="s">
        <v>700</v>
      </c>
      <c r="H785" s="454"/>
      <c r="I785" s="454"/>
      <c r="J785" s="454"/>
      <c r="K785" s="436"/>
      <c r="L785" s="438"/>
    </row>
    <row r="786" spans="1:12" ht="15.6" customHeight="1" x14ac:dyDescent="0.25">
      <c r="A786" s="453"/>
      <c r="B786" s="471"/>
      <c r="C786" s="455"/>
      <c r="D786" s="450"/>
      <c r="E786" s="448"/>
      <c r="F786" s="93" t="s">
        <v>1181</v>
      </c>
      <c r="G786" s="462" t="s">
        <v>1179</v>
      </c>
      <c r="H786" s="463"/>
      <c r="I786" s="463"/>
      <c r="J786" s="464"/>
      <c r="K786" s="436"/>
      <c r="L786" s="438"/>
    </row>
    <row r="787" spans="1:12" ht="15" customHeight="1" x14ac:dyDescent="0.25">
      <c r="A787" s="453"/>
      <c r="B787" s="471"/>
      <c r="C787" s="455"/>
      <c r="D787" s="450"/>
      <c r="E787" s="448"/>
      <c r="F787" s="93" t="s">
        <v>83</v>
      </c>
      <c r="G787" s="454">
        <v>67</v>
      </c>
      <c r="H787" s="454"/>
      <c r="I787" s="454"/>
      <c r="J787" s="454"/>
      <c r="K787" s="436"/>
      <c r="L787" s="438"/>
    </row>
    <row r="788" spans="1:12" ht="15.6" customHeight="1" x14ac:dyDescent="0.25">
      <c r="A788" s="453"/>
      <c r="B788" s="471"/>
      <c r="C788" s="455"/>
      <c r="D788" s="450"/>
      <c r="E788" s="448"/>
      <c r="F788" s="93" t="s">
        <v>396</v>
      </c>
      <c r="G788" s="454" t="s">
        <v>908</v>
      </c>
      <c r="H788" s="454"/>
      <c r="I788" s="454"/>
      <c r="J788" s="454"/>
      <c r="K788" s="436"/>
      <c r="L788" s="438"/>
    </row>
    <row r="789" spans="1:12" ht="15.6" customHeight="1" x14ac:dyDescent="0.25">
      <c r="A789" s="453"/>
      <c r="B789" s="471"/>
      <c r="C789" s="455"/>
      <c r="D789" s="450"/>
      <c r="E789" s="448"/>
      <c r="F789" s="93" t="s">
        <v>256</v>
      </c>
      <c r="G789" s="454" t="s">
        <v>672</v>
      </c>
      <c r="H789" s="454"/>
      <c r="I789" s="454"/>
      <c r="J789" s="454"/>
      <c r="K789" s="436"/>
      <c r="L789" s="438"/>
    </row>
    <row r="790" spans="1:12" ht="15.6" customHeight="1" x14ac:dyDescent="0.25">
      <c r="A790" s="453"/>
      <c r="B790" s="471"/>
      <c r="C790" s="455"/>
      <c r="D790" s="450"/>
      <c r="E790" s="448"/>
      <c r="F790" s="93" t="s">
        <v>379</v>
      </c>
      <c r="G790" s="454" t="s">
        <v>380</v>
      </c>
      <c r="H790" s="454"/>
      <c r="I790" s="454"/>
      <c r="J790" s="454"/>
      <c r="K790" s="436"/>
      <c r="L790" s="438"/>
    </row>
    <row r="791" spans="1:12" ht="15.6" customHeight="1" x14ac:dyDescent="0.25">
      <c r="A791" s="453"/>
      <c r="B791" s="471"/>
      <c r="C791" s="455"/>
      <c r="D791" s="450"/>
      <c r="E791" s="448"/>
      <c r="F791" s="93" t="s">
        <v>701</v>
      </c>
      <c r="G791" s="454">
        <v>100000</v>
      </c>
      <c r="H791" s="454"/>
      <c r="I791" s="454"/>
      <c r="J791" s="454"/>
      <c r="K791" s="436"/>
      <c r="L791" s="438"/>
    </row>
    <row r="792" spans="1:12" ht="15.6" customHeight="1" x14ac:dyDescent="0.25">
      <c r="A792" s="453"/>
      <c r="B792" s="471"/>
      <c r="C792" s="455"/>
      <c r="D792" s="450"/>
      <c r="E792" s="448"/>
      <c r="F792" s="93" t="s">
        <v>257</v>
      </c>
      <c r="G792" s="454" t="s">
        <v>556</v>
      </c>
      <c r="H792" s="454"/>
      <c r="I792" s="454"/>
      <c r="J792" s="454"/>
      <c r="K792" s="436"/>
      <c r="L792" s="438"/>
    </row>
    <row r="793" spans="1:12" ht="15.6" customHeight="1" x14ac:dyDescent="0.25">
      <c r="A793" s="453"/>
      <c r="B793" s="471"/>
      <c r="C793" s="455"/>
      <c r="D793" s="450"/>
      <c r="E793" s="448"/>
      <c r="F793" s="93" t="s">
        <v>376</v>
      </c>
      <c r="G793" s="454" t="s">
        <v>557</v>
      </c>
      <c r="H793" s="454"/>
      <c r="I793" s="454"/>
      <c r="J793" s="454"/>
      <c r="K793" s="436"/>
      <c r="L793" s="438"/>
    </row>
    <row r="794" spans="1:12" ht="15.6" customHeight="1" x14ac:dyDescent="0.25">
      <c r="A794" s="453"/>
      <c r="B794" s="471"/>
      <c r="C794" s="455"/>
      <c r="D794" s="450"/>
      <c r="E794" s="448"/>
      <c r="F794" s="93" t="s">
        <v>702</v>
      </c>
      <c r="G794" s="454" t="s">
        <v>703</v>
      </c>
      <c r="H794" s="454"/>
      <c r="I794" s="454"/>
      <c r="J794" s="454"/>
      <c r="K794" s="437"/>
      <c r="L794" s="439"/>
    </row>
    <row r="795" spans="1:12" ht="15.6" customHeight="1" x14ac:dyDescent="0.25">
      <c r="A795" s="453"/>
      <c r="B795" s="471"/>
      <c r="C795" s="455"/>
      <c r="D795" s="450"/>
      <c r="E795" s="448"/>
      <c r="F795" s="93" t="s">
        <v>381</v>
      </c>
      <c r="G795" s="454" t="s">
        <v>382</v>
      </c>
      <c r="H795" s="454"/>
      <c r="I795" s="454"/>
      <c r="J795" s="454"/>
      <c r="K795" s="440">
        <v>5</v>
      </c>
      <c r="L795" s="443">
        <v>20071</v>
      </c>
    </row>
    <row r="796" spans="1:12" ht="15.6" customHeight="1" x14ac:dyDescent="0.25">
      <c r="A796" s="453"/>
      <c r="B796" s="471"/>
      <c r="C796" s="455"/>
      <c r="D796" s="450"/>
      <c r="E796" s="448"/>
      <c r="F796" s="94" t="s">
        <v>358</v>
      </c>
      <c r="G796" s="454" t="s">
        <v>900</v>
      </c>
      <c r="H796" s="454"/>
      <c r="I796" s="454"/>
      <c r="J796" s="454"/>
      <c r="K796" s="441"/>
      <c r="L796" s="444"/>
    </row>
    <row r="797" spans="1:12" ht="15.6" customHeight="1" x14ac:dyDescent="0.25">
      <c r="A797" s="453"/>
      <c r="B797" s="471"/>
      <c r="C797" s="455"/>
      <c r="D797" s="450"/>
      <c r="E797" s="448"/>
      <c r="F797" s="93" t="s">
        <v>383</v>
      </c>
      <c r="G797" s="454" t="s">
        <v>384</v>
      </c>
      <c r="H797" s="454"/>
      <c r="I797" s="454"/>
      <c r="J797" s="454"/>
      <c r="K797" s="441"/>
      <c r="L797" s="444"/>
    </row>
    <row r="798" spans="1:12" ht="15.6" customHeight="1" x14ac:dyDescent="0.25">
      <c r="A798" s="453"/>
      <c r="B798" s="471"/>
      <c r="C798" s="455"/>
      <c r="D798" s="450"/>
      <c r="E798" s="448"/>
      <c r="F798" s="93" t="s">
        <v>385</v>
      </c>
      <c r="G798" s="454" t="s">
        <v>386</v>
      </c>
      <c r="H798" s="454"/>
      <c r="I798" s="454"/>
      <c r="J798" s="454"/>
      <c r="K798" s="441"/>
      <c r="L798" s="444"/>
    </row>
    <row r="799" spans="1:12" ht="15.6" customHeight="1" x14ac:dyDescent="0.25">
      <c r="A799" s="453"/>
      <c r="B799" s="471"/>
      <c r="C799" s="455"/>
      <c r="D799" s="450"/>
      <c r="E799" s="448"/>
      <c r="F799" s="93" t="s">
        <v>389</v>
      </c>
      <c r="G799" s="454" t="s">
        <v>390</v>
      </c>
      <c r="H799" s="454"/>
      <c r="I799" s="454"/>
      <c r="J799" s="454"/>
      <c r="K799" s="441"/>
      <c r="L799" s="444"/>
    </row>
    <row r="800" spans="1:12" ht="15" customHeight="1" x14ac:dyDescent="0.25">
      <c r="A800" s="453"/>
      <c r="B800" s="471"/>
      <c r="C800" s="455"/>
      <c r="D800" s="450"/>
      <c r="E800" s="448"/>
      <c r="F800" s="93" t="s">
        <v>704</v>
      </c>
      <c r="G800" s="454" t="s">
        <v>705</v>
      </c>
      <c r="H800" s="454"/>
      <c r="I800" s="454"/>
      <c r="J800" s="454"/>
      <c r="K800" s="441"/>
      <c r="L800" s="444"/>
    </row>
    <row r="801" spans="1:12" ht="15.6" customHeight="1" x14ac:dyDescent="0.25">
      <c r="A801" s="453"/>
      <c r="B801" s="471"/>
      <c r="C801" s="455"/>
      <c r="D801" s="450"/>
      <c r="E801" s="448"/>
      <c r="F801" s="93" t="s">
        <v>706</v>
      </c>
      <c r="G801" s="461" t="s">
        <v>390</v>
      </c>
      <c r="H801" s="461"/>
      <c r="I801" s="461"/>
      <c r="J801" s="461"/>
      <c r="K801" s="441"/>
      <c r="L801" s="444"/>
    </row>
    <row r="802" spans="1:12" ht="15.6" customHeight="1" x14ac:dyDescent="0.25">
      <c r="A802" s="453"/>
      <c r="B802" s="471"/>
      <c r="C802" s="455"/>
      <c r="D802" s="450"/>
      <c r="E802" s="448"/>
      <c r="F802" s="93" t="s">
        <v>1271</v>
      </c>
      <c r="G802" s="461" t="s">
        <v>390</v>
      </c>
      <c r="H802" s="461"/>
      <c r="I802" s="461"/>
      <c r="J802" s="461"/>
      <c r="K802" s="441"/>
      <c r="L802" s="444"/>
    </row>
    <row r="803" spans="1:12" ht="15.6" customHeight="1" x14ac:dyDescent="0.25">
      <c r="A803" s="453"/>
      <c r="B803" s="471"/>
      <c r="C803" s="455"/>
      <c r="D803" s="450"/>
      <c r="E803" s="448"/>
      <c r="F803" s="93" t="s">
        <v>707</v>
      </c>
      <c r="G803" s="454" t="s">
        <v>911</v>
      </c>
      <c r="H803" s="454"/>
      <c r="I803" s="454"/>
      <c r="J803" s="454"/>
      <c r="K803" s="441"/>
      <c r="L803" s="444"/>
    </row>
    <row r="804" spans="1:12" ht="15.6" customHeight="1" x14ac:dyDescent="0.25">
      <c r="A804" s="453"/>
      <c r="B804" s="471"/>
      <c r="C804" s="455"/>
      <c r="D804" s="450"/>
      <c r="E804" s="448"/>
      <c r="F804" s="93" t="s">
        <v>708</v>
      </c>
      <c r="G804" s="454" t="s">
        <v>390</v>
      </c>
      <c r="H804" s="454"/>
      <c r="I804" s="454"/>
      <c r="J804" s="454"/>
      <c r="K804" s="441"/>
      <c r="L804" s="444"/>
    </row>
    <row r="805" spans="1:12" ht="15.6" customHeight="1" x14ac:dyDescent="0.25">
      <c r="A805" s="453"/>
      <c r="B805" s="471"/>
      <c r="C805" s="455"/>
      <c r="D805" s="450"/>
      <c r="E805" s="448"/>
      <c r="F805" s="93" t="s">
        <v>377</v>
      </c>
      <c r="G805" s="454" t="s">
        <v>387</v>
      </c>
      <c r="H805" s="454"/>
      <c r="I805" s="454"/>
      <c r="J805" s="454"/>
      <c r="K805" s="441"/>
      <c r="L805" s="444"/>
    </row>
    <row r="806" spans="1:12" ht="15.6" customHeight="1" x14ac:dyDescent="0.25">
      <c r="A806" s="453"/>
      <c r="B806" s="471"/>
      <c r="C806" s="455"/>
      <c r="D806" s="450"/>
      <c r="E806" s="448"/>
      <c r="F806" s="93" t="s">
        <v>388</v>
      </c>
      <c r="G806" s="454" t="s">
        <v>393</v>
      </c>
      <c r="H806" s="454"/>
      <c r="I806" s="454"/>
      <c r="J806" s="454"/>
      <c r="K806" s="441"/>
      <c r="L806" s="444"/>
    </row>
    <row r="807" spans="1:12" ht="15.6" customHeight="1" x14ac:dyDescent="0.25">
      <c r="A807" s="453"/>
      <c r="B807" s="471"/>
      <c r="C807" s="455"/>
      <c r="D807" s="450"/>
      <c r="E807" s="448"/>
      <c r="F807" s="93" t="s">
        <v>562</v>
      </c>
      <c r="G807" s="454" t="s">
        <v>1019</v>
      </c>
      <c r="H807" s="454"/>
      <c r="I807" s="454"/>
      <c r="J807" s="454"/>
      <c r="K807" s="441"/>
      <c r="L807" s="444"/>
    </row>
    <row r="808" spans="1:12" ht="15.6" customHeight="1" x14ac:dyDescent="0.25">
      <c r="A808" s="453"/>
      <c r="B808" s="471"/>
      <c r="C808" s="455"/>
      <c r="D808" s="450"/>
      <c r="E808" s="448"/>
      <c r="F808" s="93" t="s">
        <v>570</v>
      </c>
      <c r="G808" s="454" t="s">
        <v>613</v>
      </c>
      <c r="H808" s="454"/>
      <c r="I808" s="454"/>
      <c r="J808" s="454"/>
      <c r="K808" s="441"/>
      <c r="L808" s="444"/>
    </row>
    <row r="809" spans="1:12" ht="15.6" customHeight="1" x14ac:dyDescent="0.25">
      <c r="A809" s="453"/>
      <c r="B809" s="471"/>
      <c r="C809" s="455"/>
      <c r="D809" s="450"/>
      <c r="E809" s="448"/>
      <c r="F809" s="95" t="s">
        <v>84</v>
      </c>
      <c r="G809" s="465">
        <v>4.8</v>
      </c>
      <c r="H809" s="465"/>
      <c r="I809" s="465"/>
      <c r="J809" s="465"/>
      <c r="K809" s="441"/>
      <c r="L809" s="444"/>
    </row>
    <row r="810" spans="1:12" ht="15.6" customHeight="1" thickBot="1" x14ac:dyDescent="0.3">
      <c r="A810" s="453"/>
      <c r="B810" s="472"/>
      <c r="C810" s="455"/>
      <c r="D810" s="450"/>
      <c r="E810" s="448"/>
      <c r="F810" s="96" t="s">
        <v>1016</v>
      </c>
      <c r="G810" s="454">
        <v>5</v>
      </c>
      <c r="H810" s="454"/>
      <c r="I810" s="454"/>
      <c r="J810" s="454"/>
      <c r="K810" s="442"/>
      <c r="L810" s="445"/>
    </row>
    <row r="811" spans="1:12" ht="15.6" customHeight="1" x14ac:dyDescent="0.25">
      <c r="A811" s="452">
        <v>12</v>
      </c>
      <c r="B811" s="470"/>
      <c r="C811" s="455" t="s">
        <v>676</v>
      </c>
      <c r="D811" s="450"/>
      <c r="E811" s="448"/>
      <c r="F811" s="93" t="s">
        <v>81</v>
      </c>
      <c r="G811" s="454" t="s">
        <v>6</v>
      </c>
      <c r="H811" s="454"/>
      <c r="I811" s="454"/>
      <c r="J811" s="454"/>
      <c r="K811" s="447">
        <v>3</v>
      </c>
      <c r="L811" s="446">
        <v>20200</v>
      </c>
    </row>
    <row r="812" spans="1:12" ht="15.6" customHeight="1" x14ac:dyDescent="0.25">
      <c r="A812" s="453"/>
      <c r="B812" s="471"/>
      <c r="C812" s="455"/>
      <c r="D812" s="450"/>
      <c r="E812" s="448"/>
      <c r="F812" s="93" t="s">
        <v>80</v>
      </c>
      <c r="G812" s="458">
        <v>178</v>
      </c>
      <c r="H812" s="458"/>
      <c r="I812" s="458"/>
      <c r="J812" s="458"/>
      <c r="K812" s="436"/>
      <c r="L812" s="438"/>
    </row>
    <row r="813" spans="1:12" ht="15.6" customHeight="1" x14ac:dyDescent="0.25">
      <c r="A813" s="453"/>
      <c r="B813" s="471"/>
      <c r="C813" s="455"/>
      <c r="D813" s="450"/>
      <c r="E813" s="448"/>
      <c r="F813" s="93" t="s">
        <v>8</v>
      </c>
      <c r="G813" s="99">
        <v>3000</v>
      </c>
      <c r="H813" s="100">
        <v>4000</v>
      </c>
      <c r="I813" s="311">
        <v>5000</v>
      </c>
      <c r="J813" s="102">
        <v>6000</v>
      </c>
      <c r="K813" s="436"/>
      <c r="L813" s="438"/>
    </row>
    <row r="814" spans="1:12" ht="15.6" customHeight="1" x14ac:dyDescent="0.25">
      <c r="A814" s="453"/>
      <c r="B814" s="471"/>
      <c r="C814" s="455"/>
      <c r="D814" s="450"/>
      <c r="E814" s="448"/>
      <c r="F814" s="93" t="s">
        <v>817</v>
      </c>
      <c r="G814" s="99">
        <f>G812*114</f>
        <v>20292</v>
      </c>
      <c r="H814" s="100">
        <f>G812*128</f>
        <v>22784</v>
      </c>
      <c r="I814" s="311">
        <f>G812*143</f>
        <v>25454</v>
      </c>
      <c r="J814" s="102">
        <f>G812*148</f>
        <v>26344</v>
      </c>
      <c r="K814" s="436"/>
      <c r="L814" s="438"/>
    </row>
    <row r="815" spans="1:12" ht="15.6" customHeight="1" x14ac:dyDescent="0.25">
      <c r="A815" s="453"/>
      <c r="B815" s="471"/>
      <c r="C815" s="455"/>
      <c r="D815" s="450"/>
      <c r="E815" s="448"/>
      <c r="F815" s="93" t="s">
        <v>1269</v>
      </c>
      <c r="G815" s="451">
        <v>0.98</v>
      </c>
      <c r="H815" s="451"/>
      <c r="I815" s="451"/>
      <c r="J815" s="451"/>
      <c r="K815" s="436"/>
      <c r="L815" s="438"/>
    </row>
    <row r="816" spans="1:12" ht="15.6" customHeight="1" x14ac:dyDescent="0.25">
      <c r="A816" s="453"/>
      <c r="B816" s="471"/>
      <c r="C816" s="455"/>
      <c r="D816" s="450"/>
      <c r="E816" s="448"/>
      <c r="F816" s="93" t="s">
        <v>699</v>
      </c>
      <c r="G816" s="454" t="s">
        <v>700</v>
      </c>
      <c r="H816" s="454"/>
      <c r="I816" s="454"/>
      <c r="J816" s="454"/>
      <c r="K816" s="436"/>
      <c r="L816" s="438"/>
    </row>
    <row r="817" spans="1:12" ht="15.6" customHeight="1" x14ac:dyDescent="0.25">
      <c r="A817" s="453"/>
      <c r="B817" s="471"/>
      <c r="C817" s="455"/>
      <c r="D817" s="450"/>
      <c r="E817" s="448"/>
      <c r="F817" s="93" t="s">
        <v>1181</v>
      </c>
      <c r="G817" s="462" t="s">
        <v>1179</v>
      </c>
      <c r="H817" s="463"/>
      <c r="I817" s="463"/>
      <c r="J817" s="464"/>
      <c r="K817" s="436"/>
      <c r="L817" s="438"/>
    </row>
    <row r="818" spans="1:12" ht="15.6" customHeight="1" x14ac:dyDescent="0.25">
      <c r="A818" s="453"/>
      <c r="B818" s="471"/>
      <c r="C818" s="455"/>
      <c r="D818" s="450"/>
      <c r="E818" s="448"/>
      <c r="F818" s="93" t="s">
        <v>83</v>
      </c>
      <c r="G818" s="454">
        <v>67</v>
      </c>
      <c r="H818" s="454"/>
      <c r="I818" s="454"/>
      <c r="J818" s="454"/>
      <c r="K818" s="436"/>
      <c r="L818" s="438"/>
    </row>
    <row r="819" spans="1:12" ht="15.6" customHeight="1" x14ac:dyDescent="0.25">
      <c r="A819" s="453"/>
      <c r="B819" s="471"/>
      <c r="C819" s="455"/>
      <c r="D819" s="450"/>
      <c r="E819" s="448"/>
      <c r="F819" s="93" t="s">
        <v>396</v>
      </c>
      <c r="G819" s="454" t="s">
        <v>908</v>
      </c>
      <c r="H819" s="454"/>
      <c r="I819" s="454"/>
      <c r="J819" s="454"/>
      <c r="K819" s="436"/>
      <c r="L819" s="438"/>
    </row>
    <row r="820" spans="1:12" ht="15.6" customHeight="1" x14ac:dyDescent="0.25">
      <c r="A820" s="453"/>
      <c r="B820" s="471"/>
      <c r="C820" s="455"/>
      <c r="D820" s="450"/>
      <c r="E820" s="448"/>
      <c r="F820" s="93" t="s">
        <v>256</v>
      </c>
      <c r="G820" s="454" t="s">
        <v>673</v>
      </c>
      <c r="H820" s="454"/>
      <c r="I820" s="454"/>
      <c r="J820" s="454"/>
      <c r="K820" s="436"/>
      <c r="L820" s="438"/>
    </row>
    <row r="821" spans="1:12" ht="15.6" customHeight="1" x14ac:dyDescent="0.25">
      <c r="A821" s="453"/>
      <c r="B821" s="471"/>
      <c r="C821" s="455"/>
      <c r="D821" s="450"/>
      <c r="E821" s="448"/>
      <c r="F821" s="93" t="s">
        <v>379</v>
      </c>
      <c r="G821" s="454" t="s">
        <v>380</v>
      </c>
      <c r="H821" s="454"/>
      <c r="I821" s="454"/>
      <c r="J821" s="454"/>
      <c r="K821" s="436"/>
      <c r="L821" s="438"/>
    </row>
    <row r="822" spans="1:12" ht="15.6" customHeight="1" x14ac:dyDescent="0.25">
      <c r="A822" s="453"/>
      <c r="B822" s="471"/>
      <c r="C822" s="455"/>
      <c r="D822" s="450"/>
      <c r="E822" s="448"/>
      <c r="F822" s="93" t="s">
        <v>701</v>
      </c>
      <c r="G822" s="454">
        <v>100000</v>
      </c>
      <c r="H822" s="454"/>
      <c r="I822" s="454"/>
      <c r="J822" s="454"/>
      <c r="K822" s="436"/>
      <c r="L822" s="438"/>
    </row>
    <row r="823" spans="1:12" ht="15.6" customHeight="1" x14ac:dyDescent="0.25">
      <c r="A823" s="453"/>
      <c r="B823" s="471"/>
      <c r="C823" s="455"/>
      <c r="D823" s="450"/>
      <c r="E823" s="448"/>
      <c r="F823" s="93" t="s">
        <v>257</v>
      </c>
      <c r="G823" s="454" t="s">
        <v>556</v>
      </c>
      <c r="H823" s="454"/>
      <c r="I823" s="454"/>
      <c r="J823" s="454"/>
      <c r="K823" s="436"/>
      <c r="L823" s="438"/>
    </row>
    <row r="824" spans="1:12" ht="15.6" customHeight="1" x14ac:dyDescent="0.25">
      <c r="A824" s="453"/>
      <c r="B824" s="471"/>
      <c r="C824" s="455"/>
      <c r="D824" s="450"/>
      <c r="E824" s="448"/>
      <c r="F824" s="93" t="s">
        <v>376</v>
      </c>
      <c r="G824" s="454" t="s">
        <v>557</v>
      </c>
      <c r="H824" s="454"/>
      <c r="I824" s="454"/>
      <c r="J824" s="454"/>
      <c r="K824" s="436"/>
      <c r="L824" s="438"/>
    </row>
    <row r="825" spans="1:12" ht="15.6" customHeight="1" x14ac:dyDescent="0.25">
      <c r="A825" s="453"/>
      <c r="B825" s="471"/>
      <c r="C825" s="455"/>
      <c r="D825" s="450"/>
      <c r="E825" s="448"/>
      <c r="F825" s="93" t="s">
        <v>702</v>
      </c>
      <c r="G825" s="454" t="s">
        <v>703</v>
      </c>
      <c r="H825" s="454"/>
      <c r="I825" s="454"/>
      <c r="J825" s="454"/>
      <c r="K825" s="437"/>
      <c r="L825" s="439"/>
    </row>
    <row r="826" spans="1:12" ht="15.6" customHeight="1" x14ac:dyDescent="0.25">
      <c r="A826" s="453"/>
      <c r="B826" s="471"/>
      <c r="C826" s="455"/>
      <c r="D826" s="450"/>
      <c r="E826" s="448"/>
      <c r="F826" s="93" t="s">
        <v>381</v>
      </c>
      <c r="G826" s="454" t="s">
        <v>382</v>
      </c>
      <c r="H826" s="454"/>
      <c r="I826" s="454"/>
      <c r="J826" s="454"/>
      <c r="K826" s="440">
        <v>5</v>
      </c>
      <c r="L826" s="444">
        <v>21614</v>
      </c>
    </row>
    <row r="827" spans="1:12" ht="15.6" customHeight="1" x14ac:dyDescent="0.25">
      <c r="A827" s="453"/>
      <c r="B827" s="471"/>
      <c r="C827" s="455"/>
      <c r="D827" s="450"/>
      <c r="E827" s="448"/>
      <c r="F827" s="94" t="s">
        <v>358</v>
      </c>
      <c r="G827" s="454" t="s">
        <v>900</v>
      </c>
      <c r="H827" s="454"/>
      <c r="I827" s="454"/>
      <c r="J827" s="454"/>
      <c r="K827" s="441"/>
      <c r="L827" s="444"/>
    </row>
    <row r="828" spans="1:12" ht="15.6" customHeight="1" x14ac:dyDescent="0.25">
      <c r="A828" s="453"/>
      <c r="B828" s="471"/>
      <c r="C828" s="455"/>
      <c r="D828" s="450"/>
      <c r="E828" s="448"/>
      <c r="F828" s="93" t="s">
        <v>383</v>
      </c>
      <c r="G828" s="454" t="s">
        <v>384</v>
      </c>
      <c r="H828" s="454"/>
      <c r="I828" s="454"/>
      <c r="J828" s="454"/>
      <c r="K828" s="441"/>
      <c r="L828" s="444"/>
    </row>
    <row r="829" spans="1:12" ht="15.6" customHeight="1" x14ac:dyDescent="0.25">
      <c r="A829" s="453"/>
      <c r="B829" s="471"/>
      <c r="C829" s="455"/>
      <c r="D829" s="450"/>
      <c r="E829" s="448"/>
      <c r="F829" s="93" t="s">
        <v>385</v>
      </c>
      <c r="G829" s="454" t="s">
        <v>386</v>
      </c>
      <c r="H829" s="454"/>
      <c r="I829" s="454"/>
      <c r="J829" s="454"/>
      <c r="K829" s="441"/>
      <c r="L829" s="444"/>
    </row>
    <row r="830" spans="1:12" ht="15.6" customHeight="1" x14ac:dyDescent="0.25">
      <c r="A830" s="453"/>
      <c r="B830" s="471"/>
      <c r="C830" s="455"/>
      <c r="D830" s="450"/>
      <c r="E830" s="448"/>
      <c r="F830" s="93" t="s">
        <v>389</v>
      </c>
      <c r="G830" s="454" t="s">
        <v>390</v>
      </c>
      <c r="H830" s="454"/>
      <c r="I830" s="454"/>
      <c r="J830" s="454"/>
      <c r="K830" s="441"/>
      <c r="L830" s="444"/>
    </row>
    <row r="831" spans="1:12" ht="15" customHeight="1" x14ac:dyDescent="0.25">
      <c r="A831" s="453"/>
      <c r="B831" s="471"/>
      <c r="C831" s="455"/>
      <c r="D831" s="450"/>
      <c r="E831" s="448"/>
      <c r="F831" s="93" t="s">
        <v>704</v>
      </c>
      <c r="G831" s="454" t="s">
        <v>705</v>
      </c>
      <c r="H831" s="454"/>
      <c r="I831" s="454"/>
      <c r="J831" s="454"/>
      <c r="K831" s="441"/>
      <c r="L831" s="444"/>
    </row>
    <row r="832" spans="1:12" ht="15.6" customHeight="1" x14ac:dyDescent="0.25">
      <c r="A832" s="453"/>
      <c r="B832" s="471"/>
      <c r="C832" s="455"/>
      <c r="D832" s="450"/>
      <c r="E832" s="448"/>
      <c r="F832" s="93" t="s">
        <v>706</v>
      </c>
      <c r="G832" s="461" t="s">
        <v>390</v>
      </c>
      <c r="H832" s="461"/>
      <c r="I832" s="461"/>
      <c r="J832" s="461"/>
      <c r="K832" s="441"/>
      <c r="L832" s="444"/>
    </row>
    <row r="833" spans="1:12" ht="15.6" customHeight="1" x14ac:dyDescent="0.25">
      <c r="A833" s="453"/>
      <c r="B833" s="471"/>
      <c r="C833" s="455"/>
      <c r="D833" s="450"/>
      <c r="E833" s="448"/>
      <c r="F833" s="93" t="s">
        <v>1271</v>
      </c>
      <c r="G833" s="461" t="s">
        <v>390</v>
      </c>
      <c r="H833" s="461"/>
      <c r="I833" s="461"/>
      <c r="J833" s="461"/>
      <c r="K833" s="441"/>
      <c r="L833" s="444"/>
    </row>
    <row r="834" spans="1:12" ht="15.6" customHeight="1" x14ac:dyDescent="0.25">
      <c r="A834" s="453"/>
      <c r="B834" s="471"/>
      <c r="C834" s="455"/>
      <c r="D834" s="450"/>
      <c r="E834" s="448"/>
      <c r="F834" s="93" t="s">
        <v>707</v>
      </c>
      <c r="G834" s="454" t="s">
        <v>911</v>
      </c>
      <c r="H834" s="454"/>
      <c r="I834" s="454"/>
      <c r="J834" s="454"/>
      <c r="K834" s="441"/>
      <c r="L834" s="444"/>
    </row>
    <row r="835" spans="1:12" ht="15.6" customHeight="1" x14ac:dyDescent="0.25">
      <c r="A835" s="453"/>
      <c r="B835" s="471"/>
      <c r="C835" s="455"/>
      <c r="D835" s="450"/>
      <c r="E835" s="448"/>
      <c r="F835" s="93" t="s">
        <v>708</v>
      </c>
      <c r="G835" s="454" t="s">
        <v>390</v>
      </c>
      <c r="H835" s="454"/>
      <c r="I835" s="454"/>
      <c r="J835" s="454"/>
      <c r="K835" s="441"/>
      <c r="L835" s="444"/>
    </row>
    <row r="836" spans="1:12" ht="15.6" customHeight="1" x14ac:dyDescent="0.25">
      <c r="A836" s="453"/>
      <c r="B836" s="471"/>
      <c r="C836" s="455"/>
      <c r="D836" s="450"/>
      <c r="E836" s="448"/>
      <c r="F836" s="93" t="s">
        <v>377</v>
      </c>
      <c r="G836" s="454" t="s">
        <v>387</v>
      </c>
      <c r="H836" s="454"/>
      <c r="I836" s="454"/>
      <c r="J836" s="454"/>
      <c r="K836" s="441"/>
      <c r="L836" s="444"/>
    </row>
    <row r="837" spans="1:12" ht="15.6" customHeight="1" x14ac:dyDescent="0.25">
      <c r="A837" s="453"/>
      <c r="B837" s="471"/>
      <c r="C837" s="455"/>
      <c r="D837" s="450"/>
      <c r="E837" s="448"/>
      <c r="F837" s="93" t="s">
        <v>388</v>
      </c>
      <c r="G837" s="454" t="s">
        <v>393</v>
      </c>
      <c r="H837" s="454"/>
      <c r="I837" s="454"/>
      <c r="J837" s="454"/>
      <c r="K837" s="441"/>
      <c r="L837" s="444"/>
    </row>
    <row r="838" spans="1:12" ht="15.6" customHeight="1" x14ac:dyDescent="0.25">
      <c r="A838" s="453"/>
      <c r="B838" s="471"/>
      <c r="C838" s="455"/>
      <c r="D838" s="450"/>
      <c r="E838" s="448"/>
      <c r="F838" s="93" t="s">
        <v>562</v>
      </c>
      <c r="G838" s="454" t="s">
        <v>1019</v>
      </c>
      <c r="H838" s="454"/>
      <c r="I838" s="454"/>
      <c r="J838" s="454"/>
      <c r="K838" s="441"/>
      <c r="L838" s="444"/>
    </row>
    <row r="839" spans="1:12" ht="15.6" customHeight="1" x14ac:dyDescent="0.25">
      <c r="A839" s="453"/>
      <c r="B839" s="471"/>
      <c r="C839" s="455"/>
      <c r="D839" s="450"/>
      <c r="E839" s="448"/>
      <c r="F839" s="93" t="s">
        <v>570</v>
      </c>
      <c r="G839" s="454" t="s">
        <v>613</v>
      </c>
      <c r="H839" s="454"/>
      <c r="I839" s="454"/>
      <c r="J839" s="454"/>
      <c r="K839" s="441"/>
      <c r="L839" s="444"/>
    </row>
    <row r="840" spans="1:12" ht="15.6" customHeight="1" x14ac:dyDescent="0.25">
      <c r="A840" s="453"/>
      <c r="B840" s="471"/>
      <c r="C840" s="455"/>
      <c r="D840" s="450"/>
      <c r="E840" s="448"/>
      <c r="F840" s="95" t="s">
        <v>84</v>
      </c>
      <c r="G840" s="465">
        <v>5.6</v>
      </c>
      <c r="H840" s="465"/>
      <c r="I840" s="465"/>
      <c r="J840" s="465"/>
      <c r="K840" s="441"/>
      <c r="L840" s="444"/>
    </row>
    <row r="841" spans="1:12" ht="15.6" customHeight="1" thickBot="1" x14ac:dyDescent="0.3">
      <c r="A841" s="453"/>
      <c r="B841" s="472"/>
      <c r="C841" s="455"/>
      <c r="D841" s="450"/>
      <c r="E841" s="448"/>
      <c r="F841" s="96" t="s">
        <v>1016</v>
      </c>
      <c r="G841" s="454">
        <v>5</v>
      </c>
      <c r="H841" s="454"/>
      <c r="I841" s="454"/>
      <c r="J841" s="454"/>
      <c r="K841" s="441"/>
      <c r="L841" s="445"/>
    </row>
    <row r="842" spans="1:12" ht="15.6" customHeight="1" x14ac:dyDescent="0.25">
      <c r="A842" s="452">
        <v>13</v>
      </c>
      <c r="B842" s="470"/>
      <c r="C842" s="455" t="s">
        <v>677</v>
      </c>
      <c r="D842" s="450"/>
      <c r="E842" s="448"/>
      <c r="F842" s="93" t="s">
        <v>81</v>
      </c>
      <c r="G842" s="454" t="s">
        <v>6</v>
      </c>
      <c r="H842" s="454"/>
      <c r="I842" s="454"/>
      <c r="J842" s="454"/>
      <c r="K842" s="447">
        <v>3</v>
      </c>
      <c r="L842" s="446">
        <v>20970</v>
      </c>
    </row>
    <row r="843" spans="1:12" ht="15.6" customHeight="1" x14ac:dyDescent="0.25">
      <c r="A843" s="453"/>
      <c r="B843" s="471"/>
      <c r="C843" s="455"/>
      <c r="D843" s="450"/>
      <c r="E843" s="448"/>
      <c r="F843" s="93" t="s">
        <v>80</v>
      </c>
      <c r="G843" s="458">
        <v>194</v>
      </c>
      <c r="H843" s="458"/>
      <c r="I843" s="458"/>
      <c r="J843" s="458"/>
      <c r="K843" s="436"/>
      <c r="L843" s="438"/>
    </row>
    <row r="844" spans="1:12" ht="15.6" customHeight="1" x14ac:dyDescent="0.25">
      <c r="A844" s="453"/>
      <c r="B844" s="471"/>
      <c r="C844" s="455"/>
      <c r="D844" s="450"/>
      <c r="E844" s="448"/>
      <c r="F844" s="93" t="s">
        <v>8</v>
      </c>
      <c r="G844" s="99">
        <v>3000</v>
      </c>
      <c r="H844" s="100">
        <v>4000</v>
      </c>
      <c r="I844" s="311">
        <v>5000</v>
      </c>
      <c r="J844" s="102">
        <v>6000</v>
      </c>
      <c r="K844" s="436"/>
      <c r="L844" s="438"/>
    </row>
    <row r="845" spans="1:12" ht="15.6" customHeight="1" x14ac:dyDescent="0.25">
      <c r="A845" s="453"/>
      <c r="B845" s="471"/>
      <c r="C845" s="455"/>
      <c r="D845" s="450"/>
      <c r="E845" s="448"/>
      <c r="F845" s="93" t="s">
        <v>817</v>
      </c>
      <c r="G845" s="99">
        <f>G843*114</f>
        <v>22116</v>
      </c>
      <c r="H845" s="100">
        <f>G843*128</f>
        <v>24832</v>
      </c>
      <c r="I845" s="311">
        <f>G843*143</f>
        <v>27742</v>
      </c>
      <c r="J845" s="102">
        <f>G843*148</f>
        <v>28712</v>
      </c>
      <c r="K845" s="436"/>
      <c r="L845" s="438"/>
    </row>
    <row r="846" spans="1:12" ht="15.6" customHeight="1" x14ac:dyDescent="0.25">
      <c r="A846" s="453"/>
      <c r="B846" s="471"/>
      <c r="C846" s="455"/>
      <c r="D846" s="450"/>
      <c r="E846" s="448"/>
      <c r="F846" s="93" t="s">
        <v>1269</v>
      </c>
      <c r="G846" s="451">
        <v>0.98</v>
      </c>
      <c r="H846" s="451"/>
      <c r="I846" s="451"/>
      <c r="J846" s="451"/>
      <c r="K846" s="436"/>
      <c r="L846" s="438"/>
    </row>
    <row r="847" spans="1:12" ht="15.6" customHeight="1" x14ac:dyDescent="0.25">
      <c r="A847" s="453"/>
      <c r="B847" s="471"/>
      <c r="C847" s="455"/>
      <c r="D847" s="450"/>
      <c r="E847" s="448"/>
      <c r="F847" s="93" t="s">
        <v>699</v>
      </c>
      <c r="G847" s="454" t="s">
        <v>700</v>
      </c>
      <c r="H847" s="454"/>
      <c r="I847" s="454"/>
      <c r="J847" s="454"/>
      <c r="K847" s="436"/>
      <c r="L847" s="438"/>
    </row>
    <row r="848" spans="1:12" ht="15.6" customHeight="1" x14ac:dyDescent="0.25">
      <c r="A848" s="453"/>
      <c r="B848" s="471"/>
      <c r="C848" s="455"/>
      <c r="D848" s="450"/>
      <c r="E848" s="448"/>
      <c r="F848" s="93" t="s">
        <v>1181</v>
      </c>
      <c r="G848" s="462" t="s">
        <v>1179</v>
      </c>
      <c r="H848" s="463"/>
      <c r="I848" s="463"/>
      <c r="J848" s="464"/>
      <c r="K848" s="436"/>
      <c r="L848" s="438"/>
    </row>
    <row r="849" spans="1:12" ht="15.6" customHeight="1" x14ac:dyDescent="0.25">
      <c r="A849" s="453"/>
      <c r="B849" s="471"/>
      <c r="C849" s="455"/>
      <c r="D849" s="450"/>
      <c r="E849" s="448"/>
      <c r="F849" s="93" t="s">
        <v>83</v>
      </c>
      <c r="G849" s="454">
        <v>67</v>
      </c>
      <c r="H849" s="454"/>
      <c r="I849" s="454"/>
      <c r="J849" s="454"/>
      <c r="K849" s="436"/>
      <c r="L849" s="438"/>
    </row>
    <row r="850" spans="1:12" ht="15.6" customHeight="1" x14ac:dyDescent="0.25">
      <c r="A850" s="453"/>
      <c r="B850" s="471"/>
      <c r="C850" s="455"/>
      <c r="D850" s="450"/>
      <c r="E850" s="448"/>
      <c r="F850" s="93" t="s">
        <v>396</v>
      </c>
      <c r="G850" s="454" t="s">
        <v>908</v>
      </c>
      <c r="H850" s="454"/>
      <c r="I850" s="454"/>
      <c r="J850" s="454"/>
      <c r="K850" s="436"/>
      <c r="L850" s="438"/>
    </row>
    <row r="851" spans="1:12" ht="15.6" customHeight="1" x14ac:dyDescent="0.25">
      <c r="A851" s="453"/>
      <c r="B851" s="471"/>
      <c r="C851" s="455"/>
      <c r="D851" s="450"/>
      <c r="E851" s="448"/>
      <c r="F851" s="93" t="s">
        <v>256</v>
      </c>
      <c r="G851" s="454" t="s">
        <v>674</v>
      </c>
      <c r="H851" s="454"/>
      <c r="I851" s="454"/>
      <c r="J851" s="454"/>
      <c r="K851" s="436"/>
      <c r="L851" s="438"/>
    </row>
    <row r="852" spans="1:12" ht="15.6" customHeight="1" x14ac:dyDescent="0.25">
      <c r="A852" s="453"/>
      <c r="B852" s="471"/>
      <c r="C852" s="455"/>
      <c r="D852" s="450"/>
      <c r="E852" s="448"/>
      <c r="F852" s="93" t="s">
        <v>379</v>
      </c>
      <c r="G852" s="454" t="s">
        <v>380</v>
      </c>
      <c r="H852" s="454"/>
      <c r="I852" s="454"/>
      <c r="J852" s="454"/>
      <c r="K852" s="436"/>
      <c r="L852" s="438"/>
    </row>
    <row r="853" spans="1:12" ht="15.6" customHeight="1" x14ac:dyDescent="0.25">
      <c r="A853" s="453"/>
      <c r="B853" s="471"/>
      <c r="C853" s="455"/>
      <c r="D853" s="450"/>
      <c r="E853" s="448"/>
      <c r="F853" s="93" t="s">
        <v>701</v>
      </c>
      <c r="G853" s="454">
        <v>100000</v>
      </c>
      <c r="H853" s="454"/>
      <c r="I853" s="454"/>
      <c r="J853" s="454"/>
      <c r="K853" s="436"/>
      <c r="L853" s="438"/>
    </row>
    <row r="854" spans="1:12" ht="15.6" customHeight="1" x14ac:dyDescent="0.25">
      <c r="A854" s="453"/>
      <c r="B854" s="471"/>
      <c r="C854" s="455"/>
      <c r="D854" s="450"/>
      <c r="E854" s="448"/>
      <c r="F854" s="93" t="s">
        <v>257</v>
      </c>
      <c r="G854" s="454" t="s">
        <v>556</v>
      </c>
      <c r="H854" s="454"/>
      <c r="I854" s="454"/>
      <c r="J854" s="454"/>
      <c r="K854" s="436"/>
      <c r="L854" s="438"/>
    </row>
    <row r="855" spans="1:12" ht="15.6" customHeight="1" x14ac:dyDescent="0.25">
      <c r="A855" s="453"/>
      <c r="B855" s="471"/>
      <c r="C855" s="455"/>
      <c r="D855" s="450"/>
      <c r="E855" s="448"/>
      <c r="F855" s="93" t="s">
        <v>376</v>
      </c>
      <c r="G855" s="454" t="s">
        <v>557</v>
      </c>
      <c r="H855" s="454"/>
      <c r="I855" s="454"/>
      <c r="J855" s="454"/>
      <c r="K855" s="436"/>
      <c r="L855" s="438"/>
    </row>
    <row r="856" spans="1:12" ht="15.6" customHeight="1" x14ac:dyDescent="0.25">
      <c r="A856" s="453"/>
      <c r="B856" s="471"/>
      <c r="C856" s="455"/>
      <c r="D856" s="450"/>
      <c r="E856" s="448"/>
      <c r="F856" s="93" t="s">
        <v>702</v>
      </c>
      <c r="G856" s="454" t="s">
        <v>703</v>
      </c>
      <c r="H856" s="454"/>
      <c r="I856" s="454"/>
      <c r="J856" s="454"/>
      <c r="K856" s="437"/>
      <c r="L856" s="439"/>
    </row>
    <row r="857" spans="1:12" ht="15.6" customHeight="1" x14ac:dyDescent="0.25">
      <c r="A857" s="453"/>
      <c r="B857" s="471"/>
      <c r="C857" s="455"/>
      <c r="D857" s="450"/>
      <c r="E857" s="448"/>
      <c r="F857" s="93" t="s">
        <v>381</v>
      </c>
      <c r="G857" s="454" t="s">
        <v>382</v>
      </c>
      <c r="H857" s="454"/>
      <c r="I857" s="454"/>
      <c r="J857" s="454"/>
      <c r="K857" s="440">
        <v>5</v>
      </c>
      <c r="L857" s="443">
        <v>22438</v>
      </c>
    </row>
    <row r="858" spans="1:12" ht="15.6" customHeight="1" x14ac:dyDescent="0.25">
      <c r="A858" s="453"/>
      <c r="B858" s="471"/>
      <c r="C858" s="455"/>
      <c r="D858" s="450"/>
      <c r="E858" s="448"/>
      <c r="F858" s="94" t="s">
        <v>358</v>
      </c>
      <c r="G858" s="454" t="s">
        <v>900</v>
      </c>
      <c r="H858" s="454"/>
      <c r="I858" s="454"/>
      <c r="J858" s="454"/>
      <c r="K858" s="441"/>
      <c r="L858" s="444"/>
    </row>
    <row r="859" spans="1:12" ht="15.6" customHeight="1" x14ac:dyDescent="0.25">
      <c r="A859" s="453"/>
      <c r="B859" s="471"/>
      <c r="C859" s="455"/>
      <c r="D859" s="450"/>
      <c r="E859" s="448"/>
      <c r="F859" s="93" t="s">
        <v>383</v>
      </c>
      <c r="G859" s="454" t="s">
        <v>384</v>
      </c>
      <c r="H859" s="454"/>
      <c r="I859" s="454"/>
      <c r="J859" s="454"/>
      <c r="K859" s="441"/>
      <c r="L859" s="444"/>
    </row>
    <row r="860" spans="1:12" ht="15.6" customHeight="1" x14ac:dyDescent="0.25">
      <c r="A860" s="453"/>
      <c r="B860" s="471"/>
      <c r="C860" s="455"/>
      <c r="D860" s="450"/>
      <c r="E860" s="448"/>
      <c r="F860" s="93" t="s">
        <v>385</v>
      </c>
      <c r="G860" s="454" t="s">
        <v>386</v>
      </c>
      <c r="H860" s="454"/>
      <c r="I860" s="454"/>
      <c r="J860" s="454"/>
      <c r="K860" s="441"/>
      <c r="L860" s="444"/>
    </row>
    <row r="861" spans="1:12" ht="15.6" customHeight="1" x14ac:dyDescent="0.25">
      <c r="A861" s="453"/>
      <c r="B861" s="471"/>
      <c r="C861" s="455"/>
      <c r="D861" s="450"/>
      <c r="E861" s="448"/>
      <c r="F861" s="93" t="s">
        <v>389</v>
      </c>
      <c r="G861" s="454" t="s">
        <v>390</v>
      </c>
      <c r="H861" s="454"/>
      <c r="I861" s="454"/>
      <c r="J861" s="454"/>
      <c r="K861" s="441"/>
      <c r="L861" s="444"/>
    </row>
    <row r="862" spans="1:12" ht="15" customHeight="1" x14ac:dyDescent="0.25">
      <c r="A862" s="453"/>
      <c r="B862" s="471"/>
      <c r="C862" s="455"/>
      <c r="D862" s="450"/>
      <c r="E862" s="448"/>
      <c r="F862" s="93" t="s">
        <v>704</v>
      </c>
      <c r="G862" s="454" t="s">
        <v>705</v>
      </c>
      <c r="H862" s="454"/>
      <c r="I862" s="454"/>
      <c r="J862" s="454"/>
      <c r="K862" s="441"/>
      <c r="L862" s="444"/>
    </row>
    <row r="863" spans="1:12" ht="15.6" customHeight="1" x14ac:dyDescent="0.25">
      <c r="A863" s="453"/>
      <c r="B863" s="471"/>
      <c r="C863" s="455"/>
      <c r="D863" s="450"/>
      <c r="E863" s="448"/>
      <c r="F863" s="93" t="s">
        <v>706</v>
      </c>
      <c r="G863" s="461" t="s">
        <v>390</v>
      </c>
      <c r="H863" s="461"/>
      <c r="I863" s="461"/>
      <c r="J863" s="461"/>
      <c r="K863" s="441"/>
      <c r="L863" s="444"/>
    </row>
    <row r="864" spans="1:12" ht="15.6" customHeight="1" x14ac:dyDescent="0.25">
      <c r="A864" s="453"/>
      <c r="B864" s="471"/>
      <c r="C864" s="455"/>
      <c r="D864" s="450"/>
      <c r="E864" s="448"/>
      <c r="F864" s="93" t="s">
        <v>1271</v>
      </c>
      <c r="G864" s="461" t="s">
        <v>390</v>
      </c>
      <c r="H864" s="461"/>
      <c r="I864" s="461"/>
      <c r="J864" s="461"/>
      <c r="K864" s="441"/>
      <c r="L864" s="444"/>
    </row>
    <row r="865" spans="1:12" ht="15.6" customHeight="1" x14ac:dyDescent="0.25">
      <c r="A865" s="453"/>
      <c r="B865" s="471"/>
      <c r="C865" s="455"/>
      <c r="D865" s="450"/>
      <c r="E865" s="448"/>
      <c r="F865" s="93" t="s">
        <v>707</v>
      </c>
      <c r="G865" s="454" t="s">
        <v>911</v>
      </c>
      <c r="H865" s="454"/>
      <c r="I865" s="454"/>
      <c r="J865" s="454"/>
      <c r="K865" s="441"/>
      <c r="L865" s="444"/>
    </row>
    <row r="866" spans="1:12" ht="15.6" customHeight="1" x14ac:dyDescent="0.25">
      <c r="A866" s="453"/>
      <c r="B866" s="471"/>
      <c r="C866" s="455"/>
      <c r="D866" s="450"/>
      <c r="E866" s="448"/>
      <c r="F866" s="93" t="s">
        <v>708</v>
      </c>
      <c r="G866" s="454" t="s">
        <v>390</v>
      </c>
      <c r="H866" s="454"/>
      <c r="I866" s="454"/>
      <c r="J866" s="454"/>
      <c r="K866" s="441"/>
      <c r="L866" s="444"/>
    </row>
    <row r="867" spans="1:12" ht="15.6" customHeight="1" x14ac:dyDescent="0.25">
      <c r="A867" s="453"/>
      <c r="B867" s="471"/>
      <c r="C867" s="455"/>
      <c r="D867" s="450"/>
      <c r="E867" s="448"/>
      <c r="F867" s="93" t="s">
        <v>377</v>
      </c>
      <c r="G867" s="454" t="s">
        <v>387</v>
      </c>
      <c r="H867" s="454"/>
      <c r="I867" s="454"/>
      <c r="J867" s="454"/>
      <c r="K867" s="441"/>
      <c r="L867" s="444"/>
    </row>
    <row r="868" spans="1:12" ht="15.6" customHeight="1" x14ac:dyDescent="0.25">
      <c r="A868" s="453"/>
      <c r="B868" s="471"/>
      <c r="C868" s="455"/>
      <c r="D868" s="450"/>
      <c r="E868" s="448"/>
      <c r="F868" s="93" t="s">
        <v>388</v>
      </c>
      <c r="G868" s="454" t="s">
        <v>393</v>
      </c>
      <c r="H868" s="454"/>
      <c r="I868" s="454"/>
      <c r="J868" s="454"/>
      <c r="K868" s="441"/>
      <c r="L868" s="444"/>
    </row>
    <row r="869" spans="1:12" ht="15.6" customHeight="1" x14ac:dyDescent="0.25">
      <c r="A869" s="453"/>
      <c r="B869" s="471"/>
      <c r="C869" s="455"/>
      <c r="D869" s="450"/>
      <c r="E869" s="448"/>
      <c r="F869" s="93" t="s">
        <v>562</v>
      </c>
      <c r="G869" s="454" t="s">
        <v>1019</v>
      </c>
      <c r="H869" s="454"/>
      <c r="I869" s="454"/>
      <c r="J869" s="454"/>
      <c r="K869" s="441"/>
      <c r="L869" s="444"/>
    </row>
    <row r="870" spans="1:12" ht="15.6" customHeight="1" x14ac:dyDescent="0.25">
      <c r="A870" s="453"/>
      <c r="B870" s="471"/>
      <c r="C870" s="455"/>
      <c r="D870" s="450"/>
      <c r="E870" s="448"/>
      <c r="F870" s="93" t="s">
        <v>570</v>
      </c>
      <c r="G870" s="454" t="s">
        <v>613</v>
      </c>
      <c r="H870" s="454"/>
      <c r="I870" s="454"/>
      <c r="J870" s="454"/>
      <c r="K870" s="441"/>
      <c r="L870" s="444"/>
    </row>
    <row r="871" spans="1:12" ht="15.6" customHeight="1" x14ac:dyDescent="0.25">
      <c r="A871" s="453"/>
      <c r="B871" s="471"/>
      <c r="C871" s="455"/>
      <c r="D871" s="450"/>
      <c r="E871" s="448"/>
      <c r="F871" s="95" t="s">
        <v>84</v>
      </c>
      <c r="G871" s="465">
        <v>5.6</v>
      </c>
      <c r="H871" s="465"/>
      <c r="I871" s="465"/>
      <c r="J871" s="465"/>
      <c r="K871" s="441"/>
      <c r="L871" s="444"/>
    </row>
    <row r="872" spans="1:12" ht="15.6" customHeight="1" thickBot="1" x14ac:dyDescent="0.3">
      <c r="A872" s="453"/>
      <c r="B872" s="472"/>
      <c r="C872" s="455"/>
      <c r="D872" s="450"/>
      <c r="E872" s="448"/>
      <c r="F872" s="96" t="s">
        <v>1016</v>
      </c>
      <c r="G872" s="454">
        <v>5</v>
      </c>
      <c r="H872" s="454"/>
      <c r="I872" s="454"/>
      <c r="J872" s="454"/>
      <c r="K872" s="442"/>
      <c r="L872" s="445"/>
    </row>
    <row r="873" spans="1:12" ht="15.6" customHeight="1" x14ac:dyDescent="0.25">
      <c r="A873" s="452">
        <v>14</v>
      </c>
      <c r="B873" s="470"/>
      <c r="C873" s="455" t="s">
        <v>678</v>
      </c>
      <c r="D873" s="450"/>
      <c r="E873" s="448"/>
      <c r="F873" s="93" t="s">
        <v>81</v>
      </c>
      <c r="G873" s="454" t="s">
        <v>6</v>
      </c>
      <c r="H873" s="454"/>
      <c r="I873" s="454"/>
      <c r="J873" s="454"/>
      <c r="K873" s="447">
        <v>3</v>
      </c>
      <c r="L873" s="446">
        <v>21931</v>
      </c>
    </row>
    <row r="874" spans="1:12" ht="15.6" customHeight="1" x14ac:dyDescent="0.25">
      <c r="A874" s="453"/>
      <c r="B874" s="471"/>
      <c r="C874" s="455"/>
      <c r="D874" s="450"/>
      <c r="E874" s="448"/>
      <c r="F874" s="93" t="s">
        <v>80</v>
      </c>
      <c r="G874" s="458">
        <v>210</v>
      </c>
      <c r="H874" s="458"/>
      <c r="I874" s="458"/>
      <c r="J874" s="458"/>
      <c r="K874" s="436"/>
      <c r="L874" s="438"/>
    </row>
    <row r="875" spans="1:12" ht="15.6" customHeight="1" x14ac:dyDescent="0.25">
      <c r="A875" s="453"/>
      <c r="B875" s="471"/>
      <c r="C875" s="455"/>
      <c r="D875" s="450"/>
      <c r="E875" s="448"/>
      <c r="F875" s="93" t="s">
        <v>8</v>
      </c>
      <c r="G875" s="99">
        <v>3000</v>
      </c>
      <c r="H875" s="100">
        <v>4000</v>
      </c>
      <c r="I875" s="311">
        <v>5000</v>
      </c>
      <c r="J875" s="102">
        <v>6000</v>
      </c>
      <c r="K875" s="436"/>
      <c r="L875" s="438"/>
    </row>
    <row r="876" spans="1:12" ht="15.6" customHeight="1" x14ac:dyDescent="0.25">
      <c r="A876" s="453"/>
      <c r="B876" s="471"/>
      <c r="C876" s="455"/>
      <c r="D876" s="450"/>
      <c r="E876" s="448"/>
      <c r="F876" s="93" t="s">
        <v>817</v>
      </c>
      <c r="G876" s="99">
        <f>G874*114</f>
        <v>23940</v>
      </c>
      <c r="H876" s="100">
        <f>G874*128</f>
        <v>26880</v>
      </c>
      <c r="I876" s="311">
        <f>G874*143</f>
        <v>30030</v>
      </c>
      <c r="J876" s="102">
        <f>G874*148</f>
        <v>31080</v>
      </c>
      <c r="K876" s="436"/>
      <c r="L876" s="438"/>
    </row>
    <row r="877" spans="1:12" ht="15.6" customHeight="1" x14ac:dyDescent="0.25">
      <c r="A877" s="453"/>
      <c r="B877" s="471"/>
      <c r="C877" s="455"/>
      <c r="D877" s="450"/>
      <c r="E877" s="448"/>
      <c r="F877" s="93" t="s">
        <v>1269</v>
      </c>
      <c r="G877" s="451">
        <v>0.98</v>
      </c>
      <c r="H877" s="451"/>
      <c r="I877" s="451"/>
      <c r="J877" s="451"/>
      <c r="K877" s="436"/>
      <c r="L877" s="438"/>
    </row>
    <row r="878" spans="1:12" ht="15.6" customHeight="1" x14ac:dyDescent="0.25">
      <c r="A878" s="453"/>
      <c r="B878" s="471"/>
      <c r="C878" s="455"/>
      <c r="D878" s="450"/>
      <c r="E878" s="448"/>
      <c r="F878" s="93" t="s">
        <v>699</v>
      </c>
      <c r="G878" s="454" t="s">
        <v>700</v>
      </c>
      <c r="H878" s="454"/>
      <c r="I878" s="454"/>
      <c r="J878" s="454"/>
      <c r="K878" s="436"/>
      <c r="L878" s="438"/>
    </row>
    <row r="879" spans="1:12" ht="15.6" customHeight="1" x14ac:dyDescent="0.25">
      <c r="A879" s="453"/>
      <c r="B879" s="471"/>
      <c r="C879" s="455"/>
      <c r="D879" s="450"/>
      <c r="E879" s="448"/>
      <c r="F879" s="93" t="s">
        <v>1181</v>
      </c>
      <c r="G879" s="462" t="s">
        <v>1179</v>
      </c>
      <c r="H879" s="463"/>
      <c r="I879" s="463"/>
      <c r="J879" s="464"/>
      <c r="K879" s="436"/>
      <c r="L879" s="438"/>
    </row>
    <row r="880" spans="1:12" ht="15.6" customHeight="1" x14ac:dyDescent="0.25">
      <c r="A880" s="453"/>
      <c r="B880" s="471"/>
      <c r="C880" s="455"/>
      <c r="D880" s="450"/>
      <c r="E880" s="448"/>
      <c r="F880" s="93" t="s">
        <v>83</v>
      </c>
      <c r="G880" s="454">
        <v>67</v>
      </c>
      <c r="H880" s="454"/>
      <c r="I880" s="454"/>
      <c r="J880" s="454"/>
      <c r="K880" s="436"/>
      <c r="L880" s="438"/>
    </row>
    <row r="881" spans="1:12" ht="15.6" customHeight="1" x14ac:dyDescent="0.25">
      <c r="A881" s="453"/>
      <c r="B881" s="471"/>
      <c r="C881" s="455"/>
      <c r="D881" s="450"/>
      <c r="E881" s="448"/>
      <c r="F881" s="93" t="s">
        <v>396</v>
      </c>
      <c r="G881" s="454" t="s">
        <v>908</v>
      </c>
      <c r="H881" s="454"/>
      <c r="I881" s="454"/>
      <c r="J881" s="454"/>
      <c r="K881" s="436"/>
      <c r="L881" s="438"/>
    </row>
    <row r="882" spans="1:12" ht="15.6" customHeight="1" x14ac:dyDescent="0.25">
      <c r="A882" s="453"/>
      <c r="B882" s="471"/>
      <c r="C882" s="455"/>
      <c r="D882" s="450"/>
      <c r="E882" s="448"/>
      <c r="F882" s="93" t="s">
        <v>256</v>
      </c>
      <c r="G882" s="454" t="s">
        <v>918</v>
      </c>
      <c r="H882" s="454"/>
      <c r="I882" s="454"/>
      <c r="J882" s="454"/>
      <c r="K882" s="436"/>
      <c r="L882" s="438"/>
    </row>
    <row r="883" spans="1:12" ht="15.6" customHeight="1" x14ac:dyDescent="0.25">
      <c r="A883" s="453"/>
      <c r="B883" s="471"/>
      <c r="C883" s="455"/>
      <c r="D883" s="450"/>
      <c r="E883" s="448"/>
      <c r="F883" s="93" t="s">
        <v>379</v>
      </c>
      <c r="G883" s="454" t="s">
        <v>380</v>
      </c>
      <c r="H883" s="454"/>
      <c r="I883" s="454"/>
      <c r="J883" s="454"/>
      <c r="K883" s="436"/>
      <c r="L883" s="438"/>
    </row>
    <row r="884" spans="1:12" ht="15.6" customHeight="1" x14ac:dyDescent="0.25">
      <c r="A884" s="453"/>
      <c r="B884" s="471"/>
      <c r="C884" s="455"/>
      <c r="D884" s="450"/>
      <c r="E884" s="448"/>
      <c r="F884" s="93" t="s">
        <v>701</v>
      </c>
      <c r="G884" s="454">
        <v>100000</v>
      </c>
      <c r="H884" s="454"/>
      <c r="I884" s="454"/>
      <c r="J884" s="454"/>
      <c r="K884" s="436"/>
      <c r="L884" s="438"/>
    </row>
    <row r="885" spans="1:12" ht="15.6" customHeight="1" x14ac:dyDescent="0.25">
      <c r="A885" s="453"/>
      <c r="B885" s="471"/>
      <c r="C885" s="455"/>
      <c r="D885" s="450"/>
      <c r="E885" s="448"/>
      <c r="F885" s="93" t="s">
        <v>257</v>
      </c>
      <c r="G885" s="454" t="s">
        <v>556</v>
      </c>
      <c r="H885" s="454"/>
      <c r="I885" s="454"/>
      <c r="J885" s="454"/>
      <c r="K885" s="436"/>
      <c r="L885" s="438"/>
    </row>
    <row r="886" spans="1:12" ht="15.6" customHeight="1" x14ac:dyDescent="0.25">
      <c r="A886" s="453"/>
      <c r="B886" s="471"/>
      <c r="C886" s="455"/>
      <c r="D886" s="450"/>
      <c r="E886" s="448"/>
      <c r="F886" s="93" t="s">
        <v>376</v>
      </c>
      <c r="G886" s="454" t="s">
        <v>557</v>
      </c>
      <c r="H886" s="454"/>
      <c r="I886" s="454"/>
      <c r="J886" s="454"/>
      <c r="K886" s="436"/>
      <c r="L886" s="438"/>
    </row>
    <row r="887" spans="1:12" ht="15.6" customHeight="1" x14ac:dyDescent="0.25">
      <c r="A887" s="453"/>
      <c r="B887" s="471"/>
      <c r="C887" s="455"/>
      <c r="D887" s="450"/>
      <c r="E887" s="448"/>
      <c r="F887" s="93" t="s">
        <v>702</v>
      </c>
      <c r="G887" s="454" t="s">
        <v>703</v>
      </c>
      <c r="H887" s="454"/>
      <c r="I887" s="454"/>
      <c r="J887" s="454"/>
      <c r="K887" s="437"/>
      <c r="L887" s="439"/>
    </row>
    <row r="888" spans="1:12" ht="15.6" customHeight="1" x14ac:dyDescent="0.25">
      <c r="A888" s="453"/>
      <c r="B888" s="471"/>
      <c r="C888" s="455"/>
      <c r="D888" s="450"/>
      <c r="E888" s="448"/>
      <c r="F888" s="93" t="s">
        <v>381</v>
      </c>
      <c r="G888" s="454" t="s">
        <v>382</v>
      </c>
      <c r="H888" s="454"/>
      <c r="I888" s="454"/>
      <c r="J888" s="454"/>
      <c r="K888" s="440">
        <v>5</v>
      </c>
      <c r="L888" s="444">
        <v>23466</v>
      </c>
    </row>
    <row r="889" spans="1:12" ht="15.6" customHeight="1" x14ac:dyDescent="0.25">
      <c r="A889" s="453"/>
      <c r="B889" s="471"/>
      <c r="C889" s="455"/>
      <c r="D889" s="450"/>
      <c r="E889" s="448"/>
      <c r="F889" s="94" t="s">
        <v>358</v>
      </c>
      <c r="G889" s="454" t="s">
        <v>900</v>
      </c>
      <c r="H889" s="454"/>
      <c r="I889" s="454"/>
      <c r="J889" s="454"/>
      <c r="K889" s="441"/>
      <c r="L889" s="444"/>
    </row>
    <row r="890" spans="1:12" ht="15.6" customHeight="1" x14ac:dyDescent="0.25">
      <c r="A890" s="453"/>
      <c r="B890" s="471"/>
      <c r="C890" s="455"/>
      <c r="D890" s="450"/>
      <c r="E890" s="448"/>
      <c r="F890" s="93" t="s">
        <v>383</v>
      </c>
      <c r="G890" s="454" t="s">
        <v>384</v>
      </c>
      <c r="H890" s="454"/>
      <c r="I890" s="454"/>
      <c r="J890" s="454"/>
      <c r="K890" s="441"/>
      <c r="L890" s="444"/>
    </row>
    <row r="891" spans="1:12" ht="15.6" customHeight="1" x14ac:dyDescent="0.25">
      <c r="A891" s="453"/>
      <c r="B891" s="471"/>
      <c r="C891" s="455"/>
      <c r="D891" s="450"/>
      <c r="E891" s="448"/>
      <c r="F891" s="93" t="s">
        <v>385</v>
      </c>
      <c r="G891" s="454" t="s">
        <v>386</v>
      </c>
      <c r="H891" s="454"/>
      <c r="I891" s="454"/>
      <c r="J891" s="454"/>
      <c r="K891" s="441"/>
      <c r="L891" s="444"/>
    </row>
    <row r="892" spans="1:12" ht="15.6" customHeight="1" x14ac:dyDescent="0.25">
      <c r="A892" s="453"/>
      <c r="B892" s="471"/>
      <c r="C892" s="455"/>
      <c r="D892" s="450"/>
      <c r="E892" s="448"/>
      <c r="F892" s="93" t="s">
        <v>389</v>
      </c>
      <c r="G892" s="454" t="s">
        <v>390</v>
      </c>
      <c r="H892" s="454"/>
      <c r="I892" s="454"/>
      <c r="J892" s="454"/>
      <c r="K892" s="441"/>
      <c r="L892" s="444"/>
    </row>
    <row r="893" spans="1:12" ht="15" customHeight="1" x14ac:dyDescent="0.25">
      <c r="A893" s="453"/>
      <c r="B893" s="471"/>
      <c r="C893" s="455"/>
      <c r="D893" s="450"/>
      <c r="E893" s="448"/>
      <c r="F893" s="93" t="s">
        <v>704</v>
      </c>
      <c r="G893" s="454" t="s">
        <v>705</v>
      </c>
      <c r="H893" s="454"/>
      <c r="I893" s="454"/>
      <c r="J893" s="454"/>
      <c r="K893" s="441"/>
      <c r="L893" s="444"/>
    </row>
    <row r="894" spans="1:12" ht="15.6" customHeight="1" x14ac:dyDescent="0.25">
      <c r="A894" s="453"/>
      <c r="B894" s="471"/>
      <c r="C894" s="455"/>
      <c r="D894" s="450"/>
      <c r="E894" s="448"/>
      <c r="F894" s="93" t="s">
        <v>706</v>
      </c>
      <c r="G894" s="461" t="s">
        <v>390</v>
      </c>
      <c r="H894" s="461"/>
      <c r="I894" s="461"/>
      <c r="J894" s="461"/>
      <c r="K894" s="441"/>
      <c r="L894" s="444"/>
    </row>
    <row r="895" spans="1:12" ht="15.6" customHeight="1" x14ac:dyDescent="0.25">
      <c r="A895" s="453"/>
      <c r="B895" s="471"/>
      <c r="C895" s="455"/>
      <c r="D895" s="450"/>
      <c r="E895" s="448"/>
      <c r="F895" s="93" t="s">
        <v>1271</v>
      </c>
      <c r="G895" s="461" t="s">
        <v>390</v>
      </c>
      <c r="H895" s="461"/>
      <c r="I895" s="461"/>
      <c r="J895" s="461"/>
      <c r="K895" s="441"/>
      <c r="L895" s="444"/>
    </row>
    <row r="896" spans="1:12" ht="15.6" customHeight="1" x14ac:dyDescent="0.25">
      <c r="A896" s="453"/>
      <c r="B896" s="471"/>
      <c r="C896" s="455"/>
      <c r="D896" s="450"/>
      <c r="E896" s="448"/>
      <c r="F896" s="93" t="s">
        <v>707</v>
      </c>
      <c r="G896" s="454" t="s">
        <v>911</v>
      </c>
      <c r="H896" s="454"/>
      <c r="I896" s="454"/>
      <c r="J896" s="454"/>
      <c r="K896" s="441"/>
      <c r="L896" s="444"/>
    </row>
    <row r="897" spans="1:12" ht="15.6" customHeight="1" x14ac:dyDescent="0.25">
      <c r="A897" s="453"/>
      <c r="B897" s="471"/>
      <c r="C897" s="455"/>
      <c r="D897" s="450"/>
      <c r="E897" s="448"/>
      <c r="F897" s="93" t="s">
        <v>708</v>
      </c>
      <c r="G897" s="454" t="s">
        <v>390</v>
      </c>
      <c r="H897" s="454"/>
      <c r="I897" s="454"/>
      <c r="J897" s="454"/>
      <c r="K897" s="441"/>
      <c r="L897" s="444"/>
    </row>
    <row r="898" spans="1:12" ht="15.6" customHeight="1" x14ac:dyDescent="0.25">
      <c r="A898" s="453"/>
      <c r="B898" s="471"/>
      <c r="C898" s="455"/>
      <c r="D898" s="450"/>
      <c r="E898" s="448"/>
      <c r="F898" s="93" t="s">
        <v>377</v>
      </c>
      <c r="G898" s="454" t="s">
        <v>387</v>
      </c>
      <c r="H898" s="454"/>
      <c r="I898" s="454"/>
      <c r="J898" s="454"/>
      <c r="K898" s="441"/>
      <c r="L898" s="444"/>
    </row>
    <row r="899" spans="1:12" ht="15.6" customHeight="1" x14ac:dyDescent="0.25">
      <c r="A899" s="453"/>
      <c r="B899" s="471"/>
      <c r="C899" s="455"/>
      <c r="D899" s="450"/>
      <c r="E899" s="448"/>
      <c r="F899" s="93" t="s">
        <v>388</v>
      </c>
      <c r="G899" s="454" t="s">
        <v>393</v>
      </c>
      <c r="H899" s="454"/>
      <c r="I899" s="454"/>
      <c r="J899" s="454"/>
      <c r="K899" s="441"/>
      <c r="L899" s="444"/>
    </row>
    <row r="900" spans="1:12" ht="15.6" customHeight="1" x14ac:dyDescent="0.25">
      <c r="A900" s="453"/>
      <c r="B900" s="471"/>
      <c r="C900" s="455"/>
      <c r="D900" s="450"/>
      <c r="E900" s="448"/>
      <c r="F900" s="93" t="s">
        <v>562</v>
      </c>
      <c r="G900" s="454" t="s">
        <v>1019</v>
      </c>
      <c r="H900" s="454"/>
      <c r="I900" s="454"/>
      <c r="J900" s="454"/>
      <c r="K900" s="441"/>
      <c r="L900" s="444"/>
    </row>
    <row r="901" spans="1:12" ht="15.6" customHeight="1" x14ac:dyDescent="0.25">
      <c r="A901" s="453"/>
      <c r="B901" s="471"/>
      <c r="C901" s="455"/>
      <c r="D901" s="450"/>
      <c r="E901" s="448"/>
      <c r="F901" s="93" t="s">
        <v>570</v>
      </c>
      <c r="G901" s="454" t="s">
        <v>613</v>
      </c>
      <c r="H901" s="454"/>
      <c r="I901" s="454"/>
      <c r="J901" s="454"/>
      <c r="K901" s="441"/>
      <c r="L901" s="444"/>
    </row>
    <row r="902" spans="1:12" ht="15.6" customHeight="1" x14ac:dyDescent="0.25">
      <c r="A902" s="453"/>
      <c r="B902" s="471"/>
      <c r="C902" s="455"/>
      <c r="D902" s="450"/>
      <c r="E902" s="448"/>
      <c r="F902" s="95" t="s">
        <v>84</v>
      </c>
      <c r="G902" s="465">
        <v>7</v>
      </c>
      <c r="H902" s="465"/>
      <c r="I902" s="465"/>
      <c r="J902" s="465"/>
      <c r="K902" s="441"/>
      <c r="L902" s="444"/>
    </row>
    <row r="903" spans="1:12" ht="15.6" customHeight="1" thickBot="1" x14ac:dyDescent="0.3">
      <c r="A903" s="453"/>
      <c r="B903" s="472"/>
      <c r="C903" s="455"/>
      <c r="D903" s="450"/>
      <c r="E903" s="448"/>
      <c r="F903" s="96" t="s">
        <v>1016</v>
      </c>
      <c r="G903" s="454">
        <v>5</v>
      </c>
      <c r="H903" s="454"/>
      <c r="I903" s="454"/>
      <c r="J903" s="454"/>
      <c r="K903" s="441"/>
      <c r="L903" s="445"/>
    </row>
    <row r="904" spans="1:12" ht="15" customHeight="1" x14ac:dyDescent="0.25">
      <c r="A904" s="452">
        <v>15</v>
      </c>
      <c r="B904" s="470"/>
      <c r="C904" s="455" t="s">
        <v>678</v>
      </c>
      <c r="D904" s="450"/>
      <c r="E904" s="448"/>
      <c r="F904" s="93" t="s">
        <v>81</v>
      </c>
      <c r="G904" s="454" t="s">
        <v>6</v>
      </c>
      <c r="H904" s="454"/>
      <c r="I904" s="454"/>
      <c r="J904" s="454"/>
      <c r="K904" s="447">
        <v>3</v>
      </c>
      <c r="L904" s="446">
        <v>22316</v>
      </c>
    </row>
    <row r="905" spans="1:12" ht="15" customHeight="1" x14ac:dyDescent="0.25">
      <c r="A905" s="453"/>
      <c r="B905" s="471"/>
      <c r="C905" s="455"/>
      <c r="D905" s="450"/>
      <c r="E905" s="448"/>
      <c r="F905" s="93" t="s">
        <v>80</v>
      </c>
      <c r="G905" s="458">
        <v>240</v>
      </c>
      <c r="H905" s="458"/>
      <c r="I905" s="458"/>
      <c r="J905" s="458"/>
      <c r="K905" s="436"/>
      <c r="L905" s="438"/>
    </row>
    <row r="906" spans="1:12" ht="15" customHeight="1" x14ac:dyDescent="0.25">
      <c r="A906" s="453"/>
      <c r="B906" s="471"/>
      <c r="C906" s="455"/>
      <c r="D906" s="450"/>
      <c r="E906" s="448"/>
      <c r="F906" s="93" t="s">
        <v>8</v>
      </c>
      <c r="G906" s="99">
        <v>3000</v>
      </c>
      <c r="H906" s="100">
        <v>4000</v>
      </c>
      <c r="I906" s="311">
        <v>5000</v>
      </c>
      <c r="J906" s="102">
        <v>6000</v>
      </c>
      <c r="K906" s="436"/>
      <c r="L906" s="438"/>
    </row>
    <row r="907" spans="1:12" ht="15" customHeight="1" x14ac:dyDescent="0.25">
      <c r="A907" s="453"/>
      <c r="B907" s="471"/>
      <c r="C907" s="455"/>
      <c r="D907" s="450"/>
      <c r="E907" s="448"/>
      <c r="F907" s="93" t="s">
        <v>817</v>
      </c>
      <c r="G907" s="99">
        <f>G905*114</f>
        <v>27360</v>
      </c>
      <c r="H907" s="100">
        <f>G905*128</f>
        <v>30720</v>
      </c>
      <c r="I907" s="311">
        <f>G905*143</f>
        <v>34320</v>
      </c>
      <c r="J907" s="102">
        <f>G905*148</f>
        <v>35520</v>
      </c>
      <c r="K907" s="436"/>
      <c r="L907" s="438"/>
    </row>
    <row r="908" spans="1:12" ht="15" customHeight="1" x14ac:dyDescent="0.25">
      <c r="A908" s="453"/>
      <c r="B908" s="471"/>
      <c r="C908" s="455"/>
      <c r="D908" s="450"/>
      <c r="E908" s="448"/>
      <c r="F908" s="93" t="s">
        <v>1269</v>
      </c>
      <c r="G908" s="451">
        <v>0.98</v>
      </c>
      <c r="H908" s="451"/>
      <c r="I908" s="451"/>
      <c r="J908" s="451"/>
      <c r="K908" s="436"/>
      <c r="L908" s="438"/>
    </row>
    <row r="909" spans="1:12" ht="15" customHeight="1" x14ac:dyDescent="0.25">
      <c r="A909" s="453"/>
      <c r="B909" s="471"/>
      <c r="C909" s="455"/>
      <c r="D909" s="450"/>
      <c r="E909" s="448"/>
      <c r="F909" s="93" t="s">
        <v>699</v>
      </c>
      <c r="G909" s="454" t="s">
        <v>700</v>
      </c>
      <c r="H909" s="454"/>
      <c r="I909" s="454"/>
      <c r="J909" s="454"/>
      <c r="K909" s="436"/>
      <c r="L909" s="438"/>
    </row>
    <row r="910" spans="1:12" ht="15" customHeight="1" x14ac:dyDescent="0.25">
      <c r="A910" s="453"/>
      <c r="B910" s="471"/>
      <c r="C910" s="455"/>
      <c r="D910" s="450"/>
      <c r="E910" s="448"/>
      <c r="F910" s="93" t="s">
        <v>1181</v>
      </c>
      <c r="G910" s="462" t="s">
        <v>1179</v>
      </c>
      <c r="H910" s="463"/>
      <c r="I910" s="463"/>
      <c r="J910" s="464"/>
      <c r="K910" s="436"/>
      <c r="L910" s="438"/>
    </row>
    <row r="911" spans="1:12" ht="15" customHeight="1" x14ac:dyDescent="0.25">
      <c r="A911" s="453"/>
      <c r="B911" s="471"/>
      <c r="C911" s="455"/>
      <c r="D911" s="450"/>
      <c r="E911" s="448"/>
      <c r="F911" s="93" t="s">
        <v>83</v>
      </c>
      <c r="G911" s="454">
        <v>67</v>
      </c>
      <c r="H911" s="454"/>
      <c r="I911" s="454"/>
      <c r="J911" s="454"/>
      <c r="K911" s="436"/>
      <c r="L911" s="438"/>
    </row>
    <row r="912" spans="1:12" ht="15" customHeight="1" x14ac:dyDescent="0.25">
      <c r="A912" s="453"/>
      <c r="B912" s="471"/>
      <c r="C912" s="455"/>
      <c r="D912" s="450"/>
      <c r="E912" s="448"/>
      <c r="F912" s="93" t="s">
        <v>396</v>
      </c>
      <c r="G912" s="454" t="s">
        <v>908</v>
      </c>
      <c r="H912" s="454"/>
      <c r="I912" s="454"/>
      <c r="J912" s="454"/>
      <c r="K912" s="436"/>
      <c r="L912" s="438"/>
    </row>
    <row r="913" spans="1:12" ht="15" customHeight="1" x14ac:dyDescent="0.25">
      <c r="A913" s="453"/>
      <c r="B913" s="471"/>
      <c r="C913" s="455"/>
      <c r="D913" s="450"/>
      <c r="E913" s="448"/>
      <c r="F913" s="310" t="s">
        <v>256</v>
      </c>
      <c r="G913" s="454" t="s">
        <v>918</v>
      </c>
      <c r="H913" s="454"/>
      <c r="I913" s="454"/>
      <c r="J913" s="454"/>
      <c r="K913" s="436"/>
      <c r="L913" s="438"/>
    </row>
    <row r="914" spans="1:12" ht="15" customHeight="1" x14ac:dyDescent="0.25">
      <c r="A914" s="453"/>
      <c r="B914" s="471"/>
      <c r="C914" s="455"/>
      <c r="D914" s="450"/>
      <c r="E914" s="448"/>
      <c r="F914" s="93" t="s">
        <v>379</v>
      </c>
      <c r="G914" s="454" t="s">
        <v>380</v>
      </c>
      <c r="H914" s="454"/>
      <c r="I914" s="454"/>
      <c r="J914" s="454"/>
      <c r="K914" s="436"/>
      <c r="L914" s="438"/>
    </row>
    <row r="915" spans="1:12" ht="15" customHeight="1" x14ac:dyDescent="0.25">
      <c r="A915" s="453"/>
      <c r="B915" s="471"/>
      <c r="C915" s="455"/>
      <c r="D915" s="450"/>
      <c r="E915" s="448"/>
      <c r="F915" s="93" t="s">
        <v>701</v>
      </c>
      <c r="G915" s="454">
        <v>100000</v>
      </c>
      <c r="H915" s="454"/>
      <c r="I915" s="454"/>
      <c r="J915" s="454"/>
      <c r="K915" s="436"/>
      <c r="L915" s="438"/>
    </row>
    <row r="916" spans="1:12" ht="15" customHeight="1" x14ac:dyDescent="0.25">
      <c r="A916" s="453"/>
      <c r="B916" s="471"/>
      <c r="C916" s="455"/>
      <c r="D916" s="450"/>
      <c r="E916" s="448"/>
      <c r="F916" s="93" t="s">
        <v>257</v>
      </c>
      <c r="G916" s="454" t="s">
        <v>556</v>
      </c>
      <c r="H916" s="454"/>
      <c r="I916" s="454"/>
      <c r="J916" s="454"/>
      <c r="K916" s="436"/>
      <c r="L916" s="438"/>
    </row>
    <row r="917" spans="1:12" ht="15" customHeight="1" x14ac:dyDescent="0.25">
      <c r="A917" s="453"/>
      <c r="B917" s="471"/>
      <c r="C917" s="455"/>
      <c r="D917" s="450"/>
      <c r="E917" s="448"/>
      <c r="F917" s="93" t="s">
        <v>376</v>
      </c>
      <c r="G917" s="454" t="s">
        <v>557</v>
      </c>
      <c r="H917" s="454"/>
      <c r="I917" s="454"/>
      <c r="J917" s="454"/>
      <c r="K917" s="436"/>
      <c r="L917" s="438"/>
    </row>
    <row r="918" spans="1:12" ht="15" customHeight="1" x14ac:dyDescent="0.25">
      <c r="A918" s="453"/>
      <c r="B918" s="471"/>
      <c r="C918" s="455"/>
      <c r="D918" s="450"/>
      <c r="E918" s="448"/>
      <c r="F918" s="93" t="s">
        <v>702</v>
      </c>
      <c r="G918" s="454" t="s">
        <v>703</v>
      </c>
      <c r="H918" s="454"/>
      <c r="I918" s="454"/>
      <c r="J918" s="454"/>
      <c r="K918" s="437"/>
      <c r="L918" s="439"/>
    </row>
    <row r="919" spans="1:12" ht="15" customHeight="1" x14ac:dyDescent="0.25">
      <c r="A919" s="453"/>
      <c r="B919" s="471"/>
      <c r="C919" s="455"/>
      <c r="D919" s="450"/>
      <c r="E919" s="448"/>
      <c r="F919" s="93" t="s">
        <v>381</v>
      </c>
      <c r="G919" s="454" t="s">
        <v>382</v>
      </c>
      <c r="H919" s="454"/>
      <c r="I919" s="454"/>
      <c r="J919" s="454"/>
      <c r="K919" s="440">
        <v>5</v>
      </c>
      <c r="L919" s="443">
        <v>23879</v>
      </c>
    </row>
    <row r="920" spans="1:12" ht="15" customHeight="1" x14ac:dyDescent="0.25">
      <c r="A920" s="453"/>
      <c r="B920" s="471"/>
      <c r="C920" s="455"/>
      <c r="D920" s="450"/>
      <c r="E920" s="448"/>
      <c r="F920" s="94" t="s">
        <v>358</v>
      </c>
      <c r="G920" s="454" t="s">
        <v>900</v>
      </c>
      <c r="H920" s="454"/>
      <c r="I920" s="454"/>
      <c r="J920" s="454"/>
      <c r="K920" s="441"/>
      <c r="L920" s="444"/>
    </row>
    <row r="921" spans="1:12" ht="15" customHeight="1" x14ac:dyDescent="0.25">
      <c r="A921" s="453"/>
      <c r="B921" s="471"/>
      <c r="C921" s="455"/>
      <c r="D921" s="450"/>
      <c r="E921" s="448"/>
      <c r="F921" s="93" t="s">
        <v>383</v>
      </c>
      <c r="G921" s="454" t="s">
        <v>384</v>
      </c>
      <c r="H921" s="454"/>
      <c r="I921" s="454"/>
      <c r="J921" s="454"/>
      <c r="K921" s="441"/>
      <c r="L921" s="444"/>
    </row>
    <row r="922" spans="1:12" ht="15" customHeight="1" x14ac:dyDescent="0.25">
      <c r="A922" s="453"/>
      <c r="B922" s="471"/>
      <c r="C922" s="455"/>
      <c r="D922" s="450"/>
      <c r="E922" s="448"/>
      <c r="F922" s="93" t="s">
        <v>385</v>
      </c>
      <c r="G922" s="454" t="s">
        <v>386</v>
      </c>
      <c r="H922" s="454"/>
      <c r="I922" s="454"/>
      <c r="J922" s="454"/>
      <c r="K922" s="441"/>
      <c r="L922" s="444"/>
    </row>
    <row r="923" spans="1:12" ht="15" customHeight="1" x14ac:dyDescent="0.25">
      <c r="A923" s="453"/>
      <c r="B923" s="471"/>
      <c r="C923" s="455"/>
      <c r="D923" s="450"/>
      <c r="E923" s="448"/>
      <c r="F923" s="93" t="s">
        <v>389</v>
      </c>
      <c r="G923" s="454" t="s">
        <v>390</v>
      </c>
      <c r="H923" s="454"/>
      <c r="I923" s="454"/>
      <c r="J923" s="454"/>
      <c r="K923" s="441"/>
      <c r="L923" s="444"/>
    </row>
    <row r="924" spans="1:12" ht="15" customHeight="1" x14ac:dyDescent="0.25">
      <c r="A924" s="453"/>
      <c r="B924" s="471"/>
      <c r="C924" s="455"/>
      <c r="D924" s="450"/>
      <c r="E924" s="448"/>
      <c r="F924" s="93" t="s">
        <v>704</v>
      </c>
      <c r="G924" s="454" t="s">
        <v>705</v>
      </c>
      <c r="H924" s="454"/>
      <c r="I924" s="454"/>
      <c r="J924" s="454"/>
      <c r="K924" s="441"/>
      <c r="L924" s="444"/>
    </row>
    <row r="925" spans="1:12" ht="15" customHeight="1" x14ac:dyDescent="0.25">
      <c r="A925" s="453"/>
      <c r="B925" s="471"/>
      <c r="C925" s="455"/>
      <c r="D925" s="450"/>
      <c r="E925" s="448"/>
      <c r="F925" s="93" t="s">
        <v>706</v>
      </c>
      <c r="G925" s="461" t="s">
        <v>390</v>
      </c>
      <c r="H925" s="461"/>
      <c r="I925" s="461"/>
      <c r="J925" s="461"/>
      <c r="K925" s="441"/>
      <c r="L925" s="444"/>
    </row>
    <row r="926" spans="1:12" ht="15" customHeight="1" x14ac:dyDescent="0.25">
      <c r="A926" s="453"/>
      <c r="B926" s="471"/>
      <c r="C926" s="455"/>
      <c r="D926" s="450"/>
      <c r="E926" s="448"/>
      <c r="F926" s="93" t="s">
        <v>1271</v>
      </c>
      <c r="G926" s="461" t="s">
        <v>390</v>
      </c>
      <c r="H926" s="461"/>
      <c r="I926" s="461"/>
      <c r="J926" s="461"/>
      <c r="K926" s="441"/>
      <c r="L926" s="444"/>
    </row>
    <row r="927" spans="1:12" ht="15" customHeight="1" x14ac:dyDescent="0.25">
      <c r="A927" s="453"/>
      <c r="B927" s="471"/>
      <c r="C927" s="455"/>
      <c r="D927" s="450"/>
      <c r="E927" s="448"/>
      <c r="F927" s="93" t="s">
        <v>707</v>
      </c>
      <c r="G927" s="454" t="s">
        <v>911</v>
      </c>
      <c r="H927" s="454"/>
      <c r="I927" s="454"/>
      <c r="J927" s="454"/>
      <c r="K927" s="441"/>
      <c r="L927" s="444"/>
    </row>
    <row r="928" spans="1:12" ht="15" customHeight="1" x14ac:dyDescent="0.25">
      <c r="A928" s="453"/>
      <c r="B928" s="471"/>
      <c r="C928" s="455"/>
      <c r="D928" s="450"/>
      <c r="E928" s="448"/>
      <c r="F928" s="93" t="s">
        <v>708</v>
      </c>
      <c r="G928" s="454" t="s">
        <v>390</v>
      </c>
      <c r="H928" s="454"/>
      <c r="I928" s="454"/>
      <c r="J928" s="454"/>
      <c r="K928" s="441"/>
      <c r="L928" s="444"/>
    </row>
    <row r="929" spans="1:12" ht="15" customHeight="1" x14ac:dyDescent="0.25">
      <c r="A929" s="453"/>
      <c r="B929" s="471"/>
      <c r="C929" s="455"/>
      <c r="D929" s="450"/>
      <c r="E929" s="448"/>
      <c r="F929" s="93" t="s">
        <v>377</v>
      </c>
      <c r="G929" s="454" t="s">
        <v>387</v>
      </c>
      <c r="H929" s="454"/>
      <c r="I929" s="454"/>
      <c r="J929" s="454"/>
      <c r="K929" s="441"/>
      <c r="L929" s="444"/>
    </row>
    <row r="930" spans="1:12" ht="15" customHeight="1" x14ac:dyDescent="0.25">
      <c r="A930" s="453"/>
      <c r="B930" s="471"/>
      <c r="C930" s="455"/>
      <c r="D930" s="450"/>
      <c r="E930" s="448"/>
      <c r="F930" s="93" t="s">
        <v>388</v>
      </c>
      <c r="G930" s="454" t="s">
        <v>393</v>
      </c>
      <c r="H930" s="454"/>
      <c r="I930" s="454"/>
      <c r="J930" s="454"/>
      <c r="K930" s="441"/>
      <c r="L930" s="444"/>
    </row>
    <row r="931" spans="1:12" ht="15" customHeight="1" x14ac:dyDescent="0.25">
      <c r="A931" s="453"/>
      <c r="B931" s="471"/>
      <c r="C931" s="455"/>
      <c r="D931" s="450"/>
      <c r="E931" s="448"/>
      <c r="F931" s="93" t="s">
        <v>562</v>
      </c>
      <c r="G931" s="454" t="s">
        <v>1019</v>
      </c>
      <c r="H931" s="454"/>
      <c r="I931" s="454"/>
      <c r="J931" s="454"/>
      <c r="K931" s="441"/>
      <c r="L931" s="444"/>
    </row>
    <row r="932" spans="1:12" ht="15" customHeight="1" x14ac:dyDescent="0.25">
      <c r="A932" s="453"/>
      <c r="B932" s="471"/>
      <c r="C932" s="455"/>
      <c r="D932" s="450"/>
      <c r="E932" s="448"/>
      <c r="F932" s="93" t="s">
        <v>570</v>
      </c>
      <c r="G932" s="454" t="s">
        <v>613</v>
      </c>
      <c r="H932" s="454"/>
      <c r="I932" s="454"/>
      <c r="J932" s="454"/>
      <c r="K932" s="441"/>
      <c r="L932" s="444"/>
    </row>
    <row r="933" spans="1:12" ht="15" customHeight="1" x14ac:dyDescent="0.25">
      <c r="A933" s="453"/>
      <c r="B933" s="471"/>
      <c r="C933" s="455"/>
      <c r="D933" s="450"/>
      <c r="E933" s="448"/>
      <c r="F933" s="95" t="s">
        <v>84</v>
      </c>
      <c r="G933" s="465">
        <v>7</v>
      </c>
      <c r="H933" s="465"/>
      <c r="I933" s="465"/>
      <c r="J933" s="465"/>
      <c r="K933" s="441"/>
      <c r="L933" s="444"/>
    </row>
    <row r="934" spans="1:12" ht="15" customHeight="1" thickBot="1" x14ac:dyDescent="0.3">
      <c r="A934" s="453"/>
      <c r="B934" s="472"/>
      <c r="C934" s="455"/>
      <c r="D934" s="450"/>
      <c r="E934" s="448"/>
      <c r="F934" s="96" t="s">
        <v>1016</v>
      </c>
      <c r="G934" s="454">
        <v>5</v>
      </c>
      <c r="H934" s="454"/>
      <c r="I934" s="454"/>
      <c r="J934" s="454"/>
      <c r="K934" s="442"/>
      <c r="L934" s="445"/>
    </row>
  </sheetData>
  <sheetProtection sort="0"/>
  <mergeCells count="1143">
    <mergeCell ref="A1:L1"/>
    <mergeCell ref="K453:K468"/>
    <mergeCell ref="K470:K484"/>
    <mergeCell ref="K485:K500"/>
    <mergeCell ref="K501:K515"/>
    <mergeCell ref="K516:K531"/>
    <mergeCell ref="K532:K546"/>
    <mergeCell ref="K547:K562"/>
    <mergeCell ref="K563:K577"/>
    <mergeCell ref="K578:K593"/>
    <mergeCell ref="K888:K903"/>
    <mergeCell ref="K594:K608"/>
    <mergeCell ref="K609:K624"/>
    <mergeCell ref="K904:K918"/>
    <mergeCell ref="K919:K934"/>
    <mergeCell ref="K625:K639"/>
    <mergeCell ref="K640:K655"/>
    <mergeCell ref="K656:K670"/>
    <mergeCell ref="K671:K686"/>
    <mergeCell ref="K687:K701"/>
    <mergeCell ref="K702:K717"/>
    <mergeCell ref="K718:K732"/>
    <mergeCell ref="K733:K748"/>
    <mergeCell ref="K749:K763"/>
    <mergeCell ref="K764:K779"/>
    <mergeCell ref="K780:K794"/>
    <mergeCell ref="K795:K810"/>
    <mergeCell ref="K811:K825"/>
    <mergeCell ref="K826:K841"/>
    <mergeCell ref="K842:K856"/>
    <mergeCell ref="K857:K872"/>
    <mergeCell ref="K873:K887"/>
    <mergeCell ref="L919:L934"/>
    <mergeCell ref="K66:K80"/>
    <mergeCell ref="K81:K96"/>
    <mergeCell ref="K97:K111"/>
    <mergeCell ref="K112:K127"/>
    <mergeCell ref="K128:K142"/>
    <mergeCell ref="K143:K158"/>
    <mergeCell ref="K159:K173"/>
    <mergeCell ref="K174:K189"/>
    <mergeCell ref="K190:K204"/>
    <mergeCell ref="K205:K220"/>
    <mergeCell ref="K221:K235"/>
    <mergeCell ref="K236:K251"/>
    <mergeCell ref="K252:K266"/>
    <mergeCell ref="K267:K282"/>
    <mergeCell ref="K283:K297"/>
    <mergeCell ref="K298:K313"/>
    <mergeCell ref="K314:K328"/>
    <mergeCell ref="K329:K344"/>
    <mergeCell ref="K345:K359"/>
    <mergeCell ref="K360:K375"/>
    <mergeCell ref="K376:K390"/>
    <mergeCell ref="K391:K406"/>
    <mergeCell ref="K407:K421"/>
    <mergeCell ref="K422:K437"/>
    <mergeCell ref="K438:K452"/>
    <mergeCell ref="L888:L903"/>
    <mergeCell ref="L873:L887"/>
    <mergeCell ref="L904:L918"/>
    <mergeCell ref="L826:L841"/>
    <mergeCell ref="L842:L856"/>
    <mergeCell ref="L857:L872"/>
    <mergeCell ref="L780:L794"/>
    <mergeCell ref="L795:L810"/>
    <mergeCell ref="L811:L825"/>
    <mergeCell ref="L733:L748"/>
    <mergeCell ref="L749:L763"/>
    <mergeCell ref="L764:L779"/>
    <mergeCell ref="L687:L701"/>
    <mergeCell ref="L702:L717"/>
    <mergeCell ref="L718:L732"/>
    <mergeCell ref="L640:L655"/>
    <mergeCell ref="L656:L670"/>
    <mergeCell ref="L671:L686"/>
    <mergeCell ref="L594:L608"/>
    <mergeCell ref="L609:L624"/>
    <mergeCell ref="L625:L639"/>
    <mergeCell ref="L547:L562"/>
    <mergeCell ref="L563:L577"/>
    <mergeCell ref="L578:L593"/>
    <mergeCell ref="L485:L500"/>
    <mergeCell ref="L501:L515"/>
    <mergeCell ref="L516:L531"/>
    <mergeCell ref="L532:L546"/>
    <mergeCell ref="L422:L437"/>
    <mergeCell ref="L438:L452"/>
    <mergeCell ref="L453:L468"/>
    <mergeCell ref="L470:L484"/>
    <mergeCell ref="L329:L344"/>
    <mergeCell ref="L345:L359"/>
    <mergeCell ref="L360:L375"/>
    <mergeCell ref="L407:L421"/>
    <mergeCell ref="L376:L390"/>
    <mergeCell ref="L267:L282"/>
    <mergeCell ref="L283:L297"/>
    <mergeCell ref="L298:L313"/>
    <mergeCell ref="L314:L328"/>
    <mergeCell ref="L205:L220"/>
    <mergeCell ref="L221:L235"/>
    <mergeCell ref="L236:L251"/>
    <mergeCell ref="L252:L266"/>
    <mergeCell ref="L112:L127"/>
    <mergeCell ref="L128:L142"/>
    <mergeCell ref="L143:L158"/>
    <mergeCell ref="L159:L173"/>
    <mergeCell ref="G287:J287"/>
    <mergeCell ref="G271:J271"/>
    <mergeCell ref="L97:L111"/>
    <mergeCell ref="L174:L189"/>
    <mergeCell ref="L190:L204"/>
    <mergeCell ref="G186:J186"/>
    <mergeCell ref="G248:J248"/>
    <mergeCell ref="G279:J279"/>
    <mergeCell ref="G160:J160"/>
    <mergeCell ref="G165:J165"/>
    <mergeCell ref="G258:J258"/>
    <mergeCell ref="G242:J242"/>
    <mergeCell ref="G226:J226"/>
    <mergeCell ref="G244:J244"/>
    <mergeCell ref="G283:J283"/>
    <mergeCell ref="G273:J273"/>
    <mergeCell ref="G206:J206"/>
    <mergeCell ref="G218:J218"/>
    <mergeCell ref="G178:J178"/>
    <mergeCell ref="G262:J262"/>
    <mergeCell ref="G211:J211"/>
    <mergeCell ref="G212:J212"/>
    <mergeCell ref="G213:J213"/>
    <mergeCell ref="G214:J214"/>
    <mergeCell ref="G706:J706"/>
    <mergeCell ref="G668:J668"/>
    <mergeCell ref="G681:J681"/>
    <mergeCell ref="G928:J928"/>
    <mergeCell ref="G929:J929"/>
    <mergeCell ref="G930:J930"/>
    <mergeCell ref="G651:J651"/>
    <mergeCell ref="G552:J552"/>
    <mergeCell ref="G563:J563"/>
    <mergeCell ref="G570:J570"/>
    <mergeCell ref="G374:J374"/>
    <mergeCell ref="G403:J403"/>
    <mergeCell ref="G404:J404"/>
    <mergeCell ref="G308:J308"/>
    <mergeCell ref="G388:J388"/>
    <mergeCell ref="G389:J389"/>
    <mergeCell ref="G368:J368"/>
    <mergeCell ref="G339:J339"/>
    <mergeCell ref="G449:J449"/>
    <mergeCell ref="G445:J445"/>
    <mergeCell ref="G446:J446"/>
    <mergeCell ref="G512:J512"/>
    <mergeCell ref="G568:J568"/>
    <mergeCell ref="G543:J543"/>
    <mergeCell ref="G497:J497"/>
    <mergeCell ref="G487:J487"/>
    <mergeCell ref="G488:J488"/>
    <mergeCell ref="G447:J447"/>
    <mergeCell ref="G438:J438"/>
    <mergeCell ref="G468:J468"/>
    <mergeCell ref="G507:J507"/>
    <mergeCell ref="G550:J550"/>
    <mergeCell ref="A904:A934"/>
    <mergeCell ref="B904:B934"/>
    <mergeCell ref="C904:C934"/>
    <mergeCell ref="D904:D934"/>
    <mergeCell ref="E904:E934"/>
    <mergeCell ref="G904:J904"/>
    <mergeCell ref="G905:J905"/>
    <mergeCell ref="G908:J908"/>
    <mergeCell ref="G909:J909"/>
    <mergeCell ref="G910:J910"/>
    <mergeCell ref="G911:J911"/>
    <mergeCell ref="G912:J912"/>
    <mergeCell ref="G913:J913"/>
    <mergeCell ref="G914:J914"/>
    <mergeCell ref="G915:J915"/>
    <mergeCell ref="G916:J916"/>
    <mergeCell ref="G917:J917"/>
    <mergeCell ref="G918:J918"/>
    <mergeCell ref="G919:J919"/>
    <mergeCell ref="G920:J920"/>
    <mergeCell ref="G921:J921"/>
    <mergeCell ref="G922:J922"/>
    <mergeCell ref="G923:J923"/>
    <mergeCell ref="G924:J924"/>
    <mergeCell ref="G925:J925"/>
    <mergeCell ref="G926:J926"/>
    <mergeCell ref="G927:J927"/>
    <mergeCell ref="G934:J934"/>
    <mergeCell ref="G931:J931"/>
    <mergeCell ref="G932:J932"/>
    <mergeCell ref="G933:J933"/>
    <mergeCell ref="A407:A437"/>
    <mergeCell ref="B407:B437"/>
    <mergeCell ref="C407:C437"/>
    <mergeCell ref="D407:D437"/>
    <mergeCell ref="E407:E437"/>
    <mergeCell ref="G407:J407"/>
    <mergeCell ref="G408:J408"/>
    <mergeCell ref="G411:J411"/>
    <mergeCell ref="G412:J412"/>
    <mergeCell ref="G413:J413"/>
    <mergeCell ref="G414:J414"/>
    <mergeCell ref="G415:J415"/>
    <mergeCell ref="G416:J416"/>
    <mergeCell ref="G417:J417"/>
    <mergeCell ref="G418:J418"/>
    <mergeCell ref="G419:J419"/>
    <mergeCell ref="G420:J420"/>
    <mergeCell ref="G421:J421"/>
    <mergeCell ref="G422:J422"/>
    <mergeCell ref="G423:J423"/>
    <mergeCell ref="G424:J424"/>
    <mergeCell ref="G425:J425"/>
    <mergeCell ref="G426:J426"/>
    <mergeCell ref="G427:J427"/>
    <mergeCell ref="G432:J432"/>
    <mergeCell ref="G433:J433"/>
    <mergeCell ref="G434:J434"/>
    <mergeCell ref="G435:J435"/>
    <mergeCell ref="G436:J436"/>
    <mergeCell ref="G437:J437"/>
    <mergeCell ref="G428:J428"/>
    <mergeCell ref="G429:J429"/>
    <mergeCell ref="B687:B717"/>
    <mergeCell ref="B718:B748"/>
    <mergeCell ref="G567:J567"/>
    <mergeCell ref="G598:J598"/>
    <mergeCell ref="G629:J629"/>
    <mergeCell ref="G660:J660"/>
    <mergeCell ref="G691:J691"/>
    <mergeCell ref="G722:J722"/>
    <mergeCell ref="G8:J8"/>
    <mergeCell ref="E159:E189"/>
    <mergeCell ref="G189:J189"/>
    <mergeCell ref="G155:J155"/>
    <mergeCell ref="G103:J103"/>
    <mergeCell ref="G133:J133"/>
    <mergeCell ref="G128:J128"/>
    <mergeCell ref="G112:J112"/>
    <mergeCell ref="G39:J39"/>
    <mergeCell ref="G70:J70"/>
    <mergeCell ref="G132:J132"/>
    <mergeCell ref="G708:J708"/>
    <mergeCell ref="G163:J163"/>
    <mergeCell ref="G152:J152"/>
    <mergeCell ref="G151:J151"/>
    <mergeCell ref="G456:J456"/>
    <mergeCell ref="G656:J656"/>
    <mergeCell ref="G592:J592"/>
    <mergeCell ref="G577:J577"/>
    <mergeCell ref="G564:J564"/>
    <mergeCell ref="G707:J707"/>
    <mergeCell ref="G699:J699"/>
    <mergeCell ref="G544:J544"/>
    <mergeCell ref="G652:J652"/>
    <mergeCell ref="D97:D127"/>
    <mergeCell ref="G575:J575"/>
    <mergeCell ref="G572:J572"/>
    <mergeCell ref="G555:J555"/>
    <mergeCell ref="G518:J518"/>
    <mergeCell ref="G502:J502"/>
    <mergeCell ref="G477:J477"/>
    <mergeCell ref="B4:B34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G531:J531"/>
    <mergeCell ref="G115:J115"/>
    <mergeCell ref="G183:J183"/>
    <mergeCell ref="G180:J180"/>
    <mergeCell ref="G147:J147"/>
    <mergeCell ref="G123:J123"/>
    <mergeCell ref="G172:J172"/>
    <mergeCell ref="G174:J174"/>
    <mergeCell ref="G188:J188"/>
    <mergeCell ref="G166:J166"/>
    <mergeCell ref="G41:J41"/>
    <mergeCell ref="G72:J72"/>
    <mergeCell ref="G117:J117"/>
    <mergeCell ref="G256:J256"/>
    <mergeCell ref="D128:D158"/>
    <mergeCell ref="D159:D189"/>
    <mergeCell ref="B749:B779"/>
    <mergeCell ref="B780:B810"/>
    <mergeCell ref="B811:B841"/>
    <mergeCell ref="B842:B872"/>
    <mergeCell ref="B873:B903"/>
    <mergeCell ref="B283:B313"/>
    <mergeCell ref="B314:B344"/>
    <mergeCell ref="B345:B375"/>
    <mergeCell ref="B376:B406"/>
    <mergeCell ref="B438:B468"/>
    <mergeCell ref="B470:B500"/>
    <mergeCell ref="B501:B531"/>
    <mergeCell ref="B532:B562"/>
    <mergeCell ref="B563:B593"/>
    <mergeCell ref="G753:J753"/>
    <mergeCell ref="G784:J784"/>
    <mergeCell ref="G815:J815"/>
    <mergeCell ref="G846:J846"/>
    <mergeCell ref="G877:J877"/>
    <mergeCell ref="G498:J498"/>
    <mergeCell ref="G506:J506"/>
    <mergeCell ref="G471:J471"/>
    <mergeCell ref="G484:J484"/>
    <mergeCell ref="G482:J482"/>
    <mergeCell ref="G483:J483"/>
    <mergeCell ref="G485:J485"/>
    <mergeCell ref="G486:J486"/>
    <mergeCell ref="G478:J478"/>
    <mergeCell ref="G520:J520"/>
    <mergeCell ref="G757:J757"/>
    <mergeCell ref="G758:J758"/>
    <mergeCell ref="G778:J778"/>
    <mergeCell ref="G97:J97"/>
    <mergeCell ref="G121:J121"/>
    <mergeCell ref="G118:J118"/>
    <mergeCell ref="G119:J119"/>
    <mergeCell ref="G114:J114"/>
    <mergeCell ref="G138:J138"/>
    <mergeCell ref="G140:J140"/>
    <mergeCell ref="G141:J141"/>
    <mergeCell ref="G143:J143"/>
    <mergeCell ref="G157:J157"/>
    <mergeCell ref="G150:J150"/>
    <mergeCell ref="G125:J125"/>
    <mergeCell ref="G144:J144"/>
    <mergeCell ref="G116:J116"/>
    <mergeCell ref="G122:J122"/>
    <mergeCell ref="G111:J111"/>
    <mergeCell ref="G104:J104"/>
    <mergeCell ref="G105:J105"/>
    <mergeCell ref="G106:J106"/>
    <mergeCell ref="G110:J110"/>
    <mergeCell ref="G452:J452"/>
    <mergeCell ref="G480:J480"/>
    <mergeCell ref="G536:J536"/>
    <mergeCell ref="G491:J491"/>
    <mergeCell ref="G493:J493"/>
    <mergeCell ref="G545:J545"/>
    <mergeCell ref="G547:J547"/>
    <mergeCell ref="G549:J549"/>
    <mergeCell ref="G556:J556"/>
    <mergeCell ref="E128:E158"/>
    <mergeCell ref="G129:J129"/>
    <mergeCell ref="G135:J135"/>
    <mergeCell ref="G136:J136"/>
    <mergeCell ref="G137:J137"/>
    <mergeCell ref="G126:J126"/>
    <mergeCell ref="G153:J153"/>
    <mergeCell ref="G154:J154"/>
    <mergeCell ref="G134:J134"/>
    <mergeCell ref="E97:E127"/>
    <mergeCell ref="A469:J469"/>
    <mergeCell ref="G309:J309"/>
    <mergeCell ref="G587:J587"/>
    <mergeCell ref="G583:J583"/>
    <mergeCell ref="G584:J584"/>
    <mergeCell ref="G350:J350"/>
    <mergeCell ref="G442:J442"/>
    <mergeCell ref="G538:J538"/>
    <mergeCell ref="G481:J481"/>
    <mergeCell ref="G496:J496"/>
    <mergeCell ref="G475:J475"/>
    <mergeCell ref="G345:J345"/>
    <mergeCell ref="G321:J321"/>
    <mergeCell ref="G300:J300"/>
    <mergeCell ref="G530:J530"/>
    <mergeCell ref="G476:J476"/>
    <mergeCell ref="A532:A562"/>
    <mergeCell ref="A501:A531"/>
    <mergeCell ref="C501:C531"/>
    <mergeCell ref="G528:J528"/>
    <mergeCell ref="G529:J529"/>
    <mergeCell ref="G527:J527"/>
    <mergeCell ref="G524:J524"/>
    <mergeCell ref="G525:J525"/>
    <mergeCell ref="G523:J523"/>
    <mergeCell ref="G532:J532"/>
    <mergeCell ref="G522:J522"/>
    <mergeCell ref="G521:J521"/>
    <mergeCell ref="G519:J519"/>
    <mergeCell ref="G501:J501"/>
    <mergeCell ref="A438:A468"/>
    <mergeCell ref="G479:J479"/>
    <mergeCell ref="G499:J499"/>
    <mergeCell ref="G222:J222"/>
    <mergeCell ref="G381:J381"/>
    <mergeCell ref="G385:J385"/>
    <mergeCell ref="G386:J386"/>
    <mergeCell ref="G406:J406"/>
    <mergeCell ref="G430:J430"/>
    <mergeCell ref="G451:J451"/>
    <mergeCell ref="G443:J443"/>
    <mergeCell ref="G450:J450"/>
    <mergeCell ref="G463:J463"/>
    <mergeCell ref="G464:J464"/>
    <mergeCell ref="G540:J540"/>
    <mergeCell ref="G490:J490"/>
    <mergeCell ref="G431:J431"/>
    <mergeCell ref="G551:J551"/>
    <mergeCell ref="G557:J557"/>
    <mergeCell ref="G580:J580"/>
    <mergeCell ref="G247:J247"/>
    <mergeCell ref="G246:J246"/>
    <mergeCell ref="G241:J241"/>
    <mergeCell ref="G233:J233"/>
    <mergeCell ref="G296:J296"/>
    <mergeCell ref="G298:J298"/>
    <mergeCell ref="G312:J312"/>
    <mergeCell ref="G444:J444"/>
    <mergeCell ref="G395:J395"/>
    <mergeCell ref="G401:J401"/>
    <mergeCell ref="G402:J402"/>
    <mergeCell ref="G333:J333"/>
    <mergeCell ref="G383:J383"/>
    <mergeCell ref="G384:J384"/>
    <mergeCell ref="G375:J375"/>
    <mergeCell ref="G671:J671"/>
    <mergeCell ref="G626:J626"/>
    <mergeCell ref="G342:J342"/>
    <mergeCell ref="G320:J320"/>
    <mergeCell ref="G737:J737"/>
    <mergeCell ref="G710:J710"/>
    <mergeCell ref="G685:J685"/>
    <mergeCell ref="G677:J677"/>
    <mergeCell ref="G678:J678"/>
    <mergeCell ref="G686:J686"/>
    <mergeCell ref="G644:J644"/>
    <mergeCell ref="G581:J581"/>
    <mergeCell ref="G579:J579"/>
    <mergeCell ref="G494:J494"/>
    <mergeCell ref="G571:J571"/>
    <mergeCell ref="G454:J454"/>
    <mergeCell ref="G460:J460"/>
    <mergeCell ref="G466:J466"/>
    <mergeCell ref="G448:J448"/>
    <mergeCell ref="G574:J574"/>
    <mergeCell ref="G396:J396"/>
    <mergeCell ref="G578:J578"/>
    <mergeCell ref="G363:J363"/>
    <mergeCell ref="G323:J323"/>
    <mergeCell ref="G371:J371"/>
    <mergeCell ref="G372:J372"/>
    <mergeCell ref="G615:J615"/>
    <mergeCell ref="G382:J382"/>
    <mergeCell ref="G470:J470"/>
    <mergeCell ref="G500:J500"/>
    <mergeCell ref="G489:J489"/>
    <mergeCell ref="G509:J509"/>
    <mergeCell ref="A283:A313"/>
    <mergeCell ref="C283:C313"/>
    <mergeCell ref="C470:C500"/>
    <mergeCell ref="C314:C344"/>
    <mergeCell ref="A470:A500"/>
    <mergeCell ref="G515:J515"/>
    <mergeCell ref="G315:J315"/>
    <mergeCell ref="G229:J229"/>
    <mergeCell ref="G230:J230"/>
    <mergeCell ref="G250:J250"/>
    <mergeCell ref="G190:J190"/>
    <mergeCell ref="G325:J325"/>
    <mergeCell ref="G341:J341"/>
    <mergeCell ref="G326:J326"/>
    <mergeCell ref="G750:J750"/>
    <mergeCell ref="G756:J756"/>
    <mergeCell ref="G319:J319"/>
    <mergeCell ref="G334:J334"/>
    <mergeCell ref="G346:J346"/>
    <mergeCell ref="G367:J367"/>
    <mergeCell ref="G322:J322"/>
    <mergeCell ref="G357:J357"/>
    <mergeCell ref="G358:J358"/>
    <mergeCell ref="G360:J360"/>
    <mergeCell ref="G324:J324"/>
    <mergeCell ref="G336:J336"/>
    <mergeCell ref="G343:J343"/>
    <mergeCell ref="G335:J335"/>
    <mergeCell ref="G390:J390"/>
    <mergeCell ref="G495:J495"/>
    <mergeCell ref="G492:J492"/>
    <mergeCell ref="G713:J713"/>
    <mergeCell ref="G736:J736"/>
    <mergeCell ref="G762:J762"/>
    <mergeCell ref="G754:J754"/>
    <mergeCell ref="G760:J760"/>
    <mergeCell ref="G763:J763"/>
    <mergeCell ref="G769:J769"/>
    <mergeCell ref="G770:J770"/>
    <mergeCell ref="G719:J719"/>
    <mergeCell ref="G725:J725"/>
    <mergeCell ref="G726:J726"/>
    <mergeCell ref="G728:J728"/>
    <mergeCell ref="G730:J730"/>
    <mergeCell ref="G766:J766"/>
    <mergeCell ref="G289:J289"/>
    <mergeCell ref="G709:J709"/>
    <mergeCell ref="G712:J712"/>
    <mergeCell ref="A97:A127"/>
    <mergeCell ref="C97:C127"/>
    <mergeCell ref="A190:A220"/>
    <mergeCell ref="G508:J508"/>
    <mergeCell ref="G514:J514"/>
    <mergeCell ref="G516:J516"/>
    <mergeCell ref="G108:J108"/>
    <mergeCell ref="G139:J139"/>
    <mergeCell ref="G146:J146"/>
    <mergeCell ref="G234:J234"/>
    <mergeCell ref="G236:J236"/>
    <mergeCell ref="G238:J238"/>
    <mergeCell ref="G239:J239"/>
    <mergeCell ref="G215:J215"/>
    <mergeCell ref="G216:J216"/>
    <mergeCell ref="G209:J209"/>
    <mergeCell ref="G657:J657"/>
    <mergeCell ref="G674:J674"/>
    <mergeCell ref="G682:J682"/>
    <mergeCell ref="G683:J683"/>
    <mergeCell ref="G684:J684"/>
    <mergeCell ref="G738:J738"/>
    <mergeCell ref="G739:J739"/>
    <mergeCell ref="G715:J715"/>
    <mergeCell ref="G733:J733"/>
    <mergeCell ref="G735:J735"/>
    <mergeCell ref="G693:J693"/>
    <mergeCell ref="G724:J724"/>
    <mergeCell ref="G717:J717"/>
    <mergeCell ref="G779:J779"/>
    <mergeCell ref="G755:J755"/>
    <mergeCell ref="G759:J759"/>
    <mergeCell ref="G768:J768"/>
    <mergeCell ref="G774:J774"/>
    <mergeCell ref="G765:J765"/>
    <mergeCell ref="G714:J714"/>
    <mergeCell ref="G732:J732"/>
    <mergeCell ref="G741:J741"/>
    <mergeCell ref="G742:J742"/>
    <mergeCell ref="G746:J746"/>
    <mergeCell ref="G747:J747"/>
    <mergeCell ref="G745:J745"/>
    <mergeCell ref="G734:J734"/>
    <mergeCell ref="G743:J743"/>
    <mergeCell ref="G740:J740"/>
    <mergeCell ref="G767:J767"/>
    <mergeCell ref="G727:J727"/>
    <mergeCell ref="G731:J731"/>
    <mergeCell ref="G461:J461"/>
    <mergeCell ref="G457:J457"/>
    <mergeCell ref="G465:J465"/>
    <mergeCell ref="G462:J462"/>
    <mergeCell ref="G458:J458"/>
    <mergeCell ref="G459:J459"/>
    <mergeCell ref="G453:J453"/>
    <mergeCell ref="G455:J455"/>
    <mergeCell ref="G533:J533"/>
    <mergeCell ref="G539:J539"/>
    <mergeCell ref="G517:J517"/>
    <mergeCell ref="G617:J617"/>
    <mergeCell ref="G603:J603"/>
    <mergeCell ref="G582:J582"/>
    <mergeCell ref="G562:J562"/>
    <mergeCell ref="G548:J548"/>
    <mergeCell ref="G541:J541"/>
    <mergeCell ref="G560:J560"/>
    <mergeCell ref="G561:J561"/>
    <mergeCell ref="G569:J569"/>
    <mergeCell ref="G573:J573"/>
    <mergeCell ref="G576:J576"/>
    <mergeCell ref="G586:J586"/>
    <mergeCell ref="G614:J614"/>
    <mergeCell ref="G467:J467"/>
    <mergeCell ref="G526:J526"/>
    <mergeCell ref="G542:J542"/>
    <mergeCell ref="G585:J585"/>
    <mergeCell ref="G673:J673"/>
    <mergeCell ref="G622:J622"/>
    <mergeCell ref="G593:J593"/>
    <mergeCell ref="G600:J600"/>
    <mergeCell ref="G588:J588"/>
    <mergeCell ref="G589:J589"/>
    <mergeCell ref="G590:J590"/>
    <mergeCell ref="G591:J591"/>
    <mergeCell ref="G611:J611"/>
    <mergeCell ref="G594:J594"/>
    <mergeCell ref="G595:J595"/>
    <mergeCell ref="G612:J612"/>
    <mergeCell ref="G672:J672"/>
    <mergeCell ref="G675:J675"/>
    <mergeCell ref="G665:J665"/>
    <mergeCell ref="G680:J680"/>
    <mergeCell ref="G661:J661"/>
    <mergeCell ref="G638:J638"/>
    <mergeCell ref="G639:J639"/>
    <mergeCell ref="G633:J633"/>
    <mergeCell ref="G634:J634"/>
    <mergeCell ref="G623:J623"/>
    <mergeCell ref="G613:J613"/>
    <mergeCell ref="G616:J616"/>
    <mergeCell ref="G649:J649"/>
    <mergeCell ref="G601:J601"/>
    <mergeCell ref="G654:J654"/>
    <mergeCell ref="G624:J624"/>
    <mergeCell ref="G640:J640"/>
    <mergeCell ref="G641:J641"/>
    <mergeCell ref="G666:J666"/>
    <mergeCell ref="C532:C562"/>
    <mergeCell ref="G510:J510"/>
    <mergeCell ref="D532:D562"/>
    <mergeCell ref="G511:J511"/>
    <mergeCell ref="G513:J513"/>
    <mergeCell ref="G553:J553"/>
    <mergeCell ref="G554:J554"/>
    <mergeCell ref="G330:J330"/>
    <mergeCell ref="G352:J352"/>
    <mergeCell ref="G353:J353"/>
    <mergeCell ref="G354:J354"/>
    <mergeCell ref="G373:J373"/>
    <mergeCell ref="G505:J505"/>
    <mergeCell ref="G391:J391"/>
    <mergeCell ref="G393:J393"/>
    <mergeCell ref="G394:J394"/>
    <mergeCell ref="G387:J387"/>
    <mergeCell ref="G392:J392"/>
    <mergeCell ref="G332:J332"/>
    <mergeCell ref="G537:J537"/>
    <mergeCell ref="G546:J546"/>
    <mergeCell ref="G558:J558"/>
    <mergeCell ref="G559:J559"/>
    <mergeCell ref="G377:J377"/>
    <mergeCell ref="G380:J380"/>
    <mergeCell ref="G376:J376"/>
    <mergeCell ref="G474:J474"/>
    <mergeCell ref="G338:J338"/>
    <mergeCell ref="G337:J337"/>
    <mergeCell ref="G405:J405"/>
    <mergeCell ref="G351:J351"/>
    <mergeCell ref="G355:J355"/>
    <mergeCell ref="G205:J205"/>
    <mergeCell ref="G196:J196"/>
    <mergeCell ref="G145:J145"/>
    <mergeCell ref="G148:J148"/>
    <mergeCell ref="G149:J149"/>
    <mergeCell ref="G182:J182"/>
    <mergeCell ref="G158:J158"/>
    <mergeCell ref="G98:J98"/>
    <mergeCell ref="G159:J159"/>
    <mergeCell ref="G175:J175"/>
    <mergeCell ref="G156:J156"/>
    <mergeCell ref="G169:J169"/>
    <mergeCell ref="G171:J171"/>
    <mergeCell ref="G170:J170"/>
    <mergeCell ref="G176:J176"/>
    <mergeCell ref="G181:J181"/>
    <mergeCell ref="G201:J201"/>
    <mergeCell ref="G164:J164"/>
    <mergeCell ref="G107:J107"/>
    <mergeCell ref="D35:D65"/>
    <mergeCell ref="D66:D96"/>
    <mergeCell ref="G67:J67"/>
    <mergeCell ref="G73:J73"/>
    <mergeCell ref="G74:J74"/>
    <mergeCell ref="G75:J75"/>
    <mergeCell ref="G95:J95"/>
    <mergeCell ref="G36:J36"/>
    <mergeCell ref="G40:J40"/>
    <mergeCell ref="G80:J80"/>
    <mergeCell ref="G81:J81"/>
    <mergeCell ref="G86:J86"/>
    <mergeCell ref="G87:J87"/>
    <mergeCell ref="G88:J88"/>
    <mergeCell ref="G44:J44"/>
    <mergeCell ref="G55:J55"/>
    <mergeCell ref="G56:J56"/>
    <mergeCell ref="G57:J57"/>
    <mergeCell ref="G58:J58"/>
    <mergeCell ref="G59:J59"/>
    <mergeCell ref="G54:J54"/>
    <mergeCell ref="G79:J79"/>
    <mergeCell ref="G89:J89"/>
    <mergeCell ref="G90:J90"/>
    <mergeCell ref="G53:J53"/>
    <mergeCell ref="G65:J65"/>
    <mergeCell ref="G92:J92"/>
    <mergeCell ref="G93:J93"/>
    <mergeCell ref="G94:J94"/>
    <mergeCell ref="G96:J96"/>
    <mergeCell ref="G66:J66"/>
    <mergeCell ref="G76:J76"/>
    <mergeCell ref="F2:J2"/>
    <mergeCell ref="A4:A34"/>
    <mergeCell ref="C4:C34"/>
    <mergeCell ref="G4:J4"/>
    <mergeCell ref="D4:D34"/>
    <mergeCell ref="G167:J167"/>
    <mergeCell ref="G168:J168"/>
    <mergeCell ref="G187:J187"/>
    <mergeCell ref="G232:J232"/>
    <mergeCell ref="G237:J237"/>
    <mergeCell ref="G184:J184"/>
    <mergeCell ref="G185:J185"/>
    <mergeCell ref="G264:J264"/>
    <mergeCell ref="G265:J265"/>
    <mergeCell ref="G267:J267"/>
    <mergeCell ref="A66:A96"/>
    <mergeCell ref="G82:J82"/>
    <mergeCell ref="G220:J220"/>
    <mergeCell ref="G207:J207"/>
    <mergeCell ref="G208:J208"/>
    <mergeCell ref="G225:J225"/>
    <mergeCell ref="E35:E65"/>
    <mergeCell ref="E66:E96"/>
    <mergeCell ref="G63:J63"/>
    <mergeCell ref="C66:C96"/>
    <mergeCell ref="G42:J42"/>
    <mergeCell ref="G231:J231"/>
    <mergeCell ref="G227:J227"/>
    <mergeCell ref="G245:J245"/>
    <mergeCell ref="G240:J240"/>
    <mergeCell ref="G260:J260"/>
    <mergeCell ref="G261:J261"/>
    <mergeCell ref="A35:A65"/>
    <mergeCell ref="C35:C65"/>
    <mergeCell ref="G35:J35"/>
    <mergeCell ref="G14:J14"/>
    <mergeCell ref="G15:J15"/>
    <mergeCell ref="G29:J29"/>
    <mergeCell ref="G13:J13"/>
    <mergeCell ref="G26:J26"/>
    <mergeCell ref="G16:J16"/>
    <mergeCell ref="G17:J17"/>
    <mergeCell ref="G18:J18"/>
    <mergeCell ref="G19:J19"/>
    <mergeCell ref="G21:J21"/>
    <mergeCell ref="G22:J22"/>
    <mergeCell ref="G23:J23"/>
    <mergeCell ref="G102:J102"/>
    <mergeCell ref="G127:J127"/>
    <mergeCell ref="G51:J51"/>
    <mergeCell ref="G60:J60"/>
    <mergeCell ref="G61:J61"/>
    <mergeCell ref="G64:J64"/>
    <mergeCell ref="G62:J62"/>
    <mergeCell ref="G45:J45"/>
    <mergeCell ref="G46:J46"/>
    <mergeCell ref="G47:J47"/>
    <mergeCell ref="G48:J48"/>
    <mergeCell ref="G49:J49"/>
    <mergeCell ref="G50:J50"/>
    <mergeCell ref="G124:J124"/>
    <mergeCell ref="G120:J120"/>
    <mergeCell ref="G113:J113"/>
    <mergeCell ref="G52:J52"/>
    <mergeCell ref="E4:E34"/>
    <mergeCell ref="G31:J31"/>
    <mergeCell ref="G32:J32"/>
    <mergeCell ref="G34:J34"/>
    <mergeCell ref="G10:J10"/>
    <mergeCell ref="G24:J24"/>
    <mergeCell ref="G25:J25"/>
    <mergeCell ref="G5:J5"/>
    <mergeCell ref="G9:J9"/>
    <mergeCell ref="G11:J11"/>
    <mergeCell ref="G12:J12"/>
    <mergeCell ref="G33:J33"/>
    <mergeCell ref="G20:J20"/>
    <mergeCell ref="G27:J27"/>
    <mergeCell ref="G28:J28"/>
    <mergeCell ref="G30:J30"/>
    <mergeCell ref="G43:J43"/>
    <mergeCell ref="G78:J78"/>
    <mergeCell ref="G195:J195"/>
    <mergeCell ref="G77:J77"/>
    <mergeCell ref="G71:J71"/>
    <mergeCell ref="G83:J83"/>
    <mergeCell ref="G84:J84"/>
    <mergeCell ref="G85:J85"/>
    <mergeCell ref="G716:J716"/>
    <mergeCell ref="C656:C686"/>
    <mergeCell ref="A594:A624"/>
    <mergeCell ref="A563:A593"/>
    <mergeCell ref="B594:B624"/>
    <mergeCell ref="B625:B655"/>
    <mergeCell ref="B656:B686"/>
    <mergeCell ref="G604:J604"/>
    <mergeCell ref="G606:J606"/>
    <mergeCell ref="G607:J607"/>
    <mergeCell ref="G609:J609"/>
    <mergeCell ref="G655:J655"/>
    <mergeCell ref="G621:J621"/>
    <mergeCell ref="G618:J618"/>
    <mergeCell ref="G610:J610"/>
    <mergeCell ref="G650:J650"/>
    <mergeCell ref="G642:J642"/>
    <mergeCell ref="G643:J643"/>
    <mergeCell ref="G91:J91"/>
    <mergeCell ref="G101:J101"/>
    <mergeCell ref="G109:J109"/>
    <mergeCell ref="G177:J177"/>
    <mergeCell ref="G179:J179"/>
    <mergeCell ref="G210:J210"/>
    <mergeCell ref="C594:C624"/>
    <mergeCell ref="A656:A686"/>
    <mergeCell ref="G635:J635"/>
    <mergeCell ref="G679:J679"/>
    <mergeCell ref="G637:J637"/>
    <mergeCell ref="G599:J599"/>
    <mergeCell ref="G608:J608"/>
    <mergeCell ref="G653:J653"/>
    <mergeCell ref="G676:J676"/>
    <mergeCell ref="G602:J602"/>
    <mergeCell ref="G605:J605"/>
    <mergeCell ref="G776:J776"/>
    <mergeCell ref="D190:D220"/>
    <mergeCell ref="D221:D251"/>
    <mergeCell ref="G806:J806"/>
    <mergeCell ref="G807:J807"/>
    <mergeCell ref="G800:J800"/>
    <mergeCell ref="G801:J801"/>
    <mergeCell ref="G803:J803"/>
    <mergeCell ref="G221:J221"/>
    <mergeCell ref="G228:J228"/>
    <mergeCell ref="G277:J277"/>
    <mergeCell ref="G194:J194"/>
    <mergeCell ref="G253:J253"/>
    <mergeCell ref="G280:J280"/>
    <mergeCell ref="G294:J294"/>
    <mergeCell ref="G278:J278"/>
    <mergeCell ref="G219:J219"/>
    <mergeCell ref="G362:J362"/>
    <mergeCell ref="G329:J329"/>
    <mergeCell ref="G331:J331"/>
    <mergeCell ref="G327:J327"/>
    <mergeCell ref="G662:J662"/>
    <mergeCell ref="G630:J630"/>
    <mergeCell ref="G625:J625"/>
    <mergeCell ref="G631:J631"/>
    <mergeCell ref="G619:J619"/>
    <mergeCell ref="G620:J620"/>
    <mergeCell ref="G663:J663"/>
    <mergeCell ref="G664:J664"/>
    <mergeCell ref="G688:J688"/>
    <mergeCell ref="G694:J694"/>
    <mergeCell ref="G695:J695"/>
    <mergeCell ref="G696:J696"/>
    <mergeCell ref="G796:J796"/>
    <mergeCell ref="G793:J793"/>
    <mergeCell ref="G798:J798"/>
    <mergeCell ref="G799:J799"/>
    <mergeCell ref="G805:J805"/>
    <mergeCell ref="G764:J764"/>
    <mergeCell ref="G749:J749"/>
    <mergeCell ref="G632:J632"/>
    <mergeCell ref="G705:J705"/>
    <mergeCell ref="G636:J636"/>
    <mergeCell ref="G748:J748"/>
    <mergeCell ref="G703:J703"/>
    <mergeCell ref="G761:J761"/>
    <mergeCell ref="G704:J704"/>
    <mergeCell ref="G669:J669"/>
    <mergeCell ref="G645:J645"/>
    <mergeCell ref="G646:J646"/>
    <mergeCell ref="G647:J647"/>
    <mergeCell ref="G648:J648"/>
    <mergeCell ref="G687:J687"/>
    <mergeCell ref="G700:J700"/>
    <mergeCell ref="G843:J843"/>
    <mergeCell ref="G849:J849"/>
    <mergeCell ref="G850:J850"/>
    <mergeCell ref="G851:J851"/>
    <mergeCell ref="G852:J852"/>
    <mergeCell ref="G854:J854"/>
    <mergeCell ref="G812:J812"/>
    <mergeCell ref="G818:J818"/>
    <mergeCell ref="G819:J819"/>
    <mergeCell ref="G820:J820"/>
    <mergeCell ref="G821:J821"/>
    <mergeCell ref="G823:J823"/>
    <mergeCell ref="G824:J824"/>
    <mergeCell ref="G826:J826"/>
    <mergeCell ref="G828:J828"/>
    <mergeCell ref="G829:J829"/>
    <mergeCell ref="G830:J830"/>
    <mergeCell ref="G836:J836"/>
    <mergeCell ref="G837:J837"/>
    <mergeCell ref="G838:J838"/>
    <mergeCell ref="G839:J839"/>
    <mergeCell ref="G841:J841"/>
    <mergeCell ref="G825:J825"/>
    <mergeCell ref="G833:J833"/>
    <mergeCell ref="G817:J817"/>
    <mergeCell ref="G816:J816"/>
    <mergeCell ref="G827:J827"/>
    <mergeCell ref="G899:J899"/>
    <mergeCell ref="G900:J900"/>
    <mergeCell ref="G901:J901"/>
    <mergeCell ref="G902:J902"/>
    <mergeCell ref="G897:J897"/>
    <mergeCell ref="G889:J889"/>
    <mergeCell ref="G893:J893"/>
    <mergeCell ref="G894:J894"/>
    <mergeCell ref="G903:J903"/>
    <mergeCell ref="G855:J855"/>
    <mergeCell ref="G857:J857"/>
    <mergeCell ref="G859:J859"/>
    <mergeCell ref="G860:J860"/>
    <mergeCell ref="G861:J861"/>
    <mergeCell ref="G867:J867"/>
    <mergeCell ref="G868:J868"/>
    <mergeCell ref="G869:J869"/>
    <mergeCell ref="G870:J870"/>
    <mergeCell ref="G872:J872"/>
    <mergeCell ref="G874:J874"/>
    <mergeCell ref="G880:J880"/>
    <mergeCell ref="G881:J881"/>
    <mergeCell ref="G882:J882"/>
    <mergeCell ref="G883:J883"/>
    <mergeCell ref="G885:J885"/>
    <mergeCell ref="G886:J886"/>
    <mergeCell ref="A873:A903"/>
    <mergeCell ref="C873:C903"/>
    <mergeCell ref="G873:J873"/>
    <mergeCell ref="A842:A872"/>
    <mergeCell ref="C842:C872"/>
    <mergeCell ref="G842:J842"/>
    <mergeCell ref="G896:J896"/>
    <mergeCell ref="G895:J895"/>
    <mergeCell ref="G871:J871"/>
    <mergeCell ref="G862:J862"/>
    <mergeCell ref="G853:J853"/>
    <mergeCell ref="G884:J884"/>
    <mergeCell ref="G865:J865"/>
    <mergeCell ref="G866:J866"/>
    <mergeCell ref="G858:J858"/>
    <mergeCell ref="G887:J887"/>
    <mergeCell ref="D842:D872"/>
    <mergeCell ref="D873:D903"/>
    <mergeCell ref="G879:J879"/>
    <mergeCell ref="G847:J847"/>
    <mergeCell ref="G878:J878"/>
    <mergeCell ref="G863:J863"/>
    <mergeCell ref="G864:J864"/>
    <mergeCell ref="G856:J856"/>
    <mergeCell ref="G848:J848"/>
    <mergeCell ref="E842:E872"/>
    <mergeCell ref="E873:E903"/>
    <mergeCell ref="G888:J888"/>
    <mergeCell ref="G890:J890"/>
    <mergeCell ref="G891:J891"/>
    <mergeCell ref="G892:J892"/>
    <mergeCell ref="G898:J898"/>
    <mergeCell ref="A811:A841"/>
    <mergeCell ref="C811:C841"/>
    <mergeCell ref="G811:J811"/>
    <mergeCell ref="G822:J822"/>
    <mergeCell ref="G797:J797"/>
    <mergeCell ref="G804:J804"/>
    <mergeCell ref="G802:J802"/>
    <mergeCell ref="A780:A810"/>
    <mergeCell ref="C780:C810"/>
    <mergeCell ref="G780:J780"/>
    <mergeCell ref="G781:J781"/>
    <mergeCell ref="G791:J791"/>
    <mergeCell ref="G795:J795"/>
    <mergeCell ref="G789:J789"/>
    <mergeCell ref="G794:J794"/>
    <mergeCell ref="G788:J788"/>
    <mergeCell ref="G790:J790"/>
    <mergeCell ref="G834:J834"/>
    <mergeCell ref="G835:J835"/>
    <mergeCell ref="G831:J831"/>
    <mergeCell ref="G832:J832"/>
    <mergeCell ref="G840:J840"/>
    <mergeCell ref="G810:J810"/>
    <mergeCell ref="G808:J808"/>
    <mergeCell ref="G809:J809"/>
    <mergeCell ref="G306:J306"/>
    <mergeCell ref="A128:A158"/>
    <mergeCell ref="C128:C158"/>
    <mergeCell ref="A221:A251"/>
    <mergeCell ref="G142:J142"/>
    <mergeCell ref="G173:J173"/>
    <mergeCell ref="G204:J204"/>
    <mergeCell ref="G235:J235"/>
    <mergeCell ref="G266:J266"/>
    <mergeCell ref="G297:J297"/>
    <mergeCell ref="G268:J268"/>
    <mergeCell ref="G274:J274"/>
    <mergeCell ref="G275:J275"/>
    <mergeCell ref="G276:J276"/>
    <mergeCell ref="C190:C220"/>
    <mergeCell ref="A159:A189"/>
    <mergeCell ref="C159:C189"/>
    <mergeCell ref="D252:D282"/>
    <mergeCell ref="C221:C251"/>
    <mergeCell ref="A252:A282"/>
    <mergeCell ref="G299:J299"/>
    <mergeCell ref="E190:E220"/>
    <mergeCell ref="G290:J290"/>
    <mergeCell ref="G282:J282"/>
    <mergeCell ref="G191:J191"/>
    <mergeCell ref="G197:J197"/>
    <mergeCell ref="G198:J198"/>
    <mergeCell ref="G199:J199"/>
    <mergeCell ref="G217:J217"/>
    <mergeCell ref="G200:J200"/>
    <mergeCell ref="G202:J202"/>
    <mergeCell ref="G203:J203"/>
    <mergeCell ref="D780:D810"/>
    <mergeCell ref="G792:J792"/>
    <mergeCell ref="G771:J771"/>
    <mergeCell ref="G786:J786"/>
    <mergeCell ref="G772:J772"/>
    <mergeCell ref="G773:J773"/>
    <mergeCell ref="G775:J775"/>
    <mergeCell ref="G356:J356"/>
    <mergeCell ref="G314:J314"/>
    <mergeCell ref="G243:J243"/>
    <mergeCell ref="G291:J291"/>
    <mergeCell ref="G292:J292"/>
    <mergeCell ref="G302:J302"/>
    <mergeCell ref="G259:J259"/>
    <mergeCell ref="G249:J249"/>
    <mergeCell ref="G284:J284"/>
    <mergeCell ref="C376:C406"/>
    <mergeCell ref="G365:J365"/>
    <mergeCell ref="G397:J397"/>
    <mergeCell ref="G398:J398"/>
    <mergeCell ref="G399:J399"/>
    <mergeCell ref="G400:J400"/>
    <mergeCell ref="G328:J328"/>
    <mergeCell ref="G369:J369"/>
    <mergeCell ref="G281:J281"/>
    <mergeCell ref="G307:J307"/>
    <mergeCell ref="G295:J295"/>
    <mergeCell ref="G359:J359"/>
    <mergeCell ref="G313:J313"/>
    <mergeCell ref="G344:J344"/>
    <mergeCell ref="G251:J251"/>
    <mergeCell ref="G269:J269"/>
    <mergeCell ref="D314:D344"/>
    <mergeCell ref="D345:D375"/>
    <mergeCell ref="D376:D406"/>
    <mergeCell ref="D438:D468"/>
    <mergeCell ref="C438:C468"/>
    <mergeCell ref="G439:J439"/>
    <mergeCell ref="A376:A406"/>
    <mergeCell ref="E438:E468"/>
    <mergeCell ref="E470:E500"/>
    <mergeCell ref="A345:A375"/>
    <mergeCell ref="C345:C375"/>
    <mergeCell ref="G777:J777"/>
    <mergeCell ref="G787:J787"/>
    <mergeCell ref="G711:J711"/>
    <mergeCell ref="G670:J670"/>
    <mergeCell ref="G701:J701"/>
    <mergeCell ref="G667:J667"/>
    <mergeCell ref="G698:J698"/>
    <mergeCell ref="G692:J692"/>
    <mergeCell ref="G697:J697"/>
    <mergeCell ref="G702:J702"/>
    <mergeCell ref="G718:J718"/>
    <mergeCell ref="G744:J744"/>
    <mergeCell ref="G729:J729"/>
    <mergeCell ref="A749:A779"/>
    <mergeCell ref="C749:C779"/>
    <mergeCell ref="C563:C593"/>
    <mergeCell ref="A687:A717"/>
    <mergeCell ref="C687:C717"/>
    <mergeCell ref="A718:A748"/>
    <mergeCell ref="C718:C748"/>
    <mergeCell ref="A625:A655"/>
    <mergeCell ref="E687:E717"/>
    <mergeCell ref="D470:D500"/>
    <mergeCell ref="D501:D531"/>
    <mergeCell ref="D718:D748"/>
    <mergeCell ref="D563:D593"/>
    <mergeCell ref="D594:D624"/>
    <mergeCell ref="D625:D655"/>
    <mergeCell ref="D656:D686"/>
    <mergeCell ref="D687:D717"/>
    <mergeCell ref="E718:E748"/>
    <mergeCell ref="D811:D841"/>
    <mergeCell ref="G318:J318"/>
    <mergeCell ref="G349:J349"/>
    <mergeCell ref="A314:A344"/>
    <mergeCell ref="E252:E282"/>
    <mergeCell ref="G364:J364"/>
    <mergeCell ref="C252:C282"/>
    <mergeCell ref="G252:J252"/>
    <mergeCell ref="G370:J370"/>
    <mergeCell ref="G270:J270"/>
    <mergeCell ref="G340:J340"/>
    <mergeCell ref="G263:J263"/>
    <mergeCell ref="D749:D779"/>
    <mergeCell ref="E749:E779"/>
    <mergeCell ref="E780:E810"/>
    <mergeCell ref="E811:E841"/>
    <mergeCell ref="G785:J785"/>
    <mergeCell ref="G723:J723"/>
    <mergeCell ref="C625:C655"/>
    <mergeCell ref="D283:D313"/>
    <mergeCell ref="E283:E313"/>
    <mergeCell ref="E314:E344"/>
    <mergeCell ref="K4:K18"/>
    <mergeCell ref="L4:L18"/>
    <mergeCell ref="K19:K34"/>
    <mergeCell ref="L19:L34"/>
    <mergeCell ref="L35:L49"/>
    <mergeCell ref="K35:K49"/>
    <mergeCell ref="K50:K65"/>
    <mergeCell ref="L50:L65"/>
    <mergeCell ref="L391:L406"/>
    <mergeCell ref="L66:L80"/>
    <mergeCell ref="L81:L96"/>
    <mergeCell ref="E501:E531"/>
    <mergeCell ref="E532:E562"/>
    <mergeCell ref="E563:E593"/>
    <mergeCell ref="E594:E624"/>
    <mergeCell ref="E625:E655"/>
    <mergeCell ref="E656:E686"/>
    <mergeCell ref="E345:E375"/>
    <mergeCell ref="E376:E406"/>
    <mergeCell ref="G361:J361"/>
    <mergeCell ref="G366:J366"/>
    <mergeCell ref="G257:J257"/>
    <mergeCell ref="G272:J272"/>
    <mergeCell ref="G293:J293"/>
    <mergeCell ref="G288:J288"/>
    <mergeCell ref="G310:J310"/>
    <mergeCell ref="G311:J311"/>
    <mergeCell ref="E221:E251"/>
    <mergeCell ref="G301:J301"/>
    <mergeCell ref="G303:J303"/>
    <mergeCell ref="G304:J304"/>
    <mergeCell ref="G305:J305"/>
  </mergeCells>
  <pageMargins left="0.25" right="0.25" top="0.36" bottom="0.17" header="0.3" footer="0.17"/>
  <pageSetup paperSize="9" scale="73" fitToHeight="0" orientation="landscape" horizontalDpi="300" verticalDpi="300" r:id="rId1"/>
  <rowBreaks count="1" manualBreakCount="1">
    <brk id="835" max="9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8">
    <tabColor theme="1" tint="4.9989318521683403E-2"/>
    <pageSetUpPr fitToPage="1"/>
  </sheetPr>
  <dimension ref="A1:Q1079"/>
  <sheetViews>
    <sheetView zoomScale="70" zoomScaleNormal="70" zoomScaleSheetLayoutView="85" workbookViewId="0">
      <selection sqref="A1:J1"/>
    </sheetView>
  </sheetViews>
  <sheetFormatPr defaultRowHeight="23.25" x14ac:dyDescent="0.35"/>
  <cols>
    <col min="1" max="2" width="4.7109375" style="5" customWidth="1"/>
    <col min="3" max="3" width="21.7109375" style="332" customWidth="1"/>
    <col min="4" max="4" width="71.7109375" style="9" customWidth="1"/>
    <col min="5" max="5" width="30.7109375" style="9" customWidth="1"/>
    <col min="6" max="6" width="32.7109375" style="16" customWidth="1"/>
    <col min="7" max="7" width="8.28515625" style="115" customWidth="1"/>
    <col min="8" max="8" width="8.28515625" style="116" customWidth="1"/>
    <col min="9" max="9" width="8.28515625" style="117" customWidth="1"/>
    <col min="10" max="10" width="8.28515625" style="118" customWidth="1"/>
    <col min="11" max="11" width="26.42578125" style="118" customWidth="1"/>
    <col min="12" max="12" width="35.42578125" style="330" customWidth="1"/>
  </cols>
  <sheetData>
    <row r="1" spans="1:17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535"/>
      <c r="L1" s="536"/>
      <c r="M1" s="107"/>
      <c r="N1" s="107"/>
      <c r="O1" s="107"/>
      <c r="P1" s="107"/>
      <c r="Q1" s="107"/>
    </row>
    <row r="2" spans="1:17" s="28" customFormat="1" ht="60" customHeight="1" x14ac:dyDescent="0.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  <c r="M2" s="107"/>
      <c r="N2" s="107"/>
      <c r="O2" s="107"/>
      <c r="P2" s="107"/>
      <c r="Q2" s="107"/>
    </row>
    <row r="3" spans="1:17" ht="24.95" customHeight="1" x14ac:dyDescent="0.25">
      <c r="A3" s="519" t="s">
        <v>1550</v>
      </c>
      <c r="B3" s="519"/>
      <c r="C3" s="519"/>
      <c r="D3" s="519"/>
      <c r="E3" s="519"/>
      <c r="F3" s="519"/>
      <c r="G3" s="519"/>
      <c r="H3" s="519"/>
      <c r="I3" s="519"/>
      <c r="J3" s="519"/>
      <c r="K3" s="401"/>
      <c r="L3" s="401"/>
    </row>
    <row r="4" spans="1:17" ht="15.6" customHeight="1" x14ac:dyDescent="0.25">
      <c r="A4" s="452">
        <v>1</v>
      </c>
      <c r="B4" s="470"/>
      <c r="C4" s="455" t="s">
        <v>1552</v>
      </c>
      <c r="D4" s="520"/>
      <c r="E4" s="448"/>
      <c r="F4" s="110" t="s">
        <v>81</v>
      </c>
      <c r="G4" s="522" t="s">
        <v>1515</v>
      </c>
      <c r="H4" s="522"/>
      <c r="I4" s="522"/>
      <c r="J4" s="522"/>
      <c r="K4" s="501">
        <v>3</v>
      </c>
      <c r="L4" s="512">
        <v>10004</v>
      </c>
    </row>
    <row r="5" spans="1:17" ht="15.6" customHeight="1" x14ac:dyDescent="0.25">
      <c r="A5" s="453"/>
      <c r="B5" s="471"/>
      <c r="C5" s="455"/>
      <c r="D5" s="521"/>
      <c r="E5" s="448"/>
      <c r="F5" s="110" t="s">
        <v>80</v>
      </c>
      <c r="G5" s="469">
        <v>90</v>
      </c>
      <c r="H5" s="469"/>
      <c r="I5" s="469"/>
      <c r="J5" s="469"/>
      <c r="K5" s="502"/>
      <c r="L5" s="513"/>
    </row>
    <row r="6" spans="1:17" ht="15.6" customHeight="1" x14ac:dyDescent="0.25">
      <c r="A6" s="453"/>
      <c r="B6" s="471"/>
      <c r="C6" s="455"/>
      <c r="D6" s="521"/>
      <c r="E6" s="448"/>
      <c r="F6" s="110" t="s">
        <v>8</v>
      </c>
      <c r="G6" s="240">
        <v>3000</v>
      </c>
      <c r="H6" s="241">
        <v>4000</v>
      </c>
      <c r="I6" s="312">
        <v>5000</v>
      </c>
      <c r="J6" s="242">
        <v>6000</v>
      </c>
      <c r="K6" s="502"/>
      <c r="L6" s="513"/>
    </row>
    <row r="7" spans="1:17" ht="15.6" customHeight="1" x14ac:dyDescent="0.25">
      <c r="A7" s="453"/>
      <c r="B7" s="471"/>
      <c r="C7" s="455"/>
      <c r="D7" s="521"/>
      <c r="E7" s="448"/>
      <c r="F7" s="93" t="s">
        <v>817</v>
      </c>
      <c r="G7" s="243">
        <f>G5*114</f>
        <v>10260</v>
      </c>
      <c r="H7" s="244">
        <f>G5*128</f>
        <v>11520</v>
      </c>
      <c r="I7" s="313">
        <f>G5*145</f>
        <v>13050</v>
      </c>
      <c r="J7" s="245">
        <f>G5*148</f>
        <v>13320</v>
      </c>
      <c r="K7" s="502"/>
      <c r="L7" s="513"/>
    </row>
    <row r="8" spans="1:17" ht="15.6" customHeight="1" x14ac:dyDescent="0.25">
      <c r="A8" s="453"/>
      <c r="B8" s="471"/>
      <c r="C8" s="455"/>
      <c r="D8" s="521"/>
      <c r="E8" s="448"/>
      <c r="F8" s="93" t="s">
        <v>1269</v>
      </c>
      <c r="G8" s="451">
        <v>0.98</v>
      </c>
      <c r="H8" s="451"/>
      <c r="I8" s="451"/>
      <c r="J8" s="451"/>
      <c r="K8" s="502"/>
      <c r="L8" s="513"/>
    </row>
    <row r="9" spans="1:17" ht="15.6" customHeight="1" x14ac:dyDescent="0.25">
      <c r="A9" s="453"/>
      <c r="B9" s="471"/>
      <c r="C9" s="455"/>
      <c r="D9" s="521"/>
      <c r="E9" s="448"/>
      <c r="F9" s="93" t="s">
        <v>699</v>
      </c>
      <c r="G9" s="523" t="s">
        <v>700</v>
      </c>
      <c r="H9" s="523"/>
      <c r="I9" s="523"/>
      <c r="J9" s="523"/>
      <c r="K9" s="502"/>
      <c r="L9" s="513"/>
    </row>
    <row r="10" spans="1:17" ht="15.6" customHeight="1" x14ac:dyDescent="0.25">
      <c r="A10" s="453"/>
      <c r="B10" s="471"/>
      <c r="C10" s="455"/>
      <c r="D10" s="521"/>
      <c r="E10" s="448"/>
      <c r="F10" s="93" t="s">
        <v>1181</v>
      </c>
      <c r="G10" s="462" t="s">
        <v>1179</v>
      </c>
      <c r="H10" s="463"/>
      <c r="I10" s="463"/>
      <c r="J10" s="464"/>
      <c r="K10" s="502"/>
      <c r="L10" s="513"/>
    </row>
    <row r="11" spans="1:17" ht="15.6" customHeight="1" x14ac:dyDescent="0.25">
      <c r="A11" s="453"/>
      <c r="B11" s="471"/>
      <c r="C11" s="455"/>
      <c r="D11" s="521"/>
      <c r="E11" s="448"/>
      <c r="F11" s="110" t="s">
        <v>83</v>
      </c>
      <c r="G11" s="524">
        <v>67</v>
      </c>
      <c r="H11" s="524"/>
      <c r="I11" s="524"/>
      <c r="J11" s="524"/>
      <c r="K11" s="502"/>
      <c r="L11" s="513"/>
    </row>
    <row r="12" spans="1:17" ht="15.6" customHeight="1" x14ac:dyDescent="0.25">
      <c r="A12" s="453"/>
      <c r="B12" s="471"/>
      <c r="C12" s="455"/>
      <c r="D12" s="521"/>
      <c r="E12" s="448"/>
      <c r="F12" s="112" t="s">
        <v>396</v>
      </c>
      <c r="G12" s="523" t="s">
        <v>397</v>
      </c>
      <c r="H12" s="523"/>
      <c r="I12" s="523"/>
      <c r="J12" s="523"/>
      <c r="K12" s="502"/>
      <c r="L12" s="513"/>
    </row>
    <row r="13" spans="1:17" ht="15.6" customHeight="1" x14ac:dyDescent="0.25">
      <c r="A13" s="453"/>
      <c r="B13" s="471"/>
      <c r="C13" s="455"/>
      <c r="D13" s="521"/>
      <c r="E13" s="448"/>
      <c r="F13" s="110" t="s">
        <v>256</v>
      </c>
      <c r="G13" s="524" t="s">
        <v>53</v>
      </c>
      <c r="H13" s="524"/>
      <c r="I13" s="524"/>
      <c r="J13" s="524"/>
      <c r="K13" s="502"/>
      <c r="L13" s="513"/>
    </row>
    <row r="14" spans="1:17" ht="15.6" customHeight="1" x14ac:dyDescent="0.25">
      <c r="A14" s="453"/>
      <c r="B14" s="471"/>
      <c r="C14" s="455"/>
      <c r="D14" s="521"/>
      <c r="E14" s="448"/>
      <c r="F14" s="93" t="s">
        <v>379</v>
      </c>
      <c r="G14" s="523" t="s">
        <v>380</v>
      </c>
      <c r="H14" s="523"/>
      <c r="I14" s="523"/>
      <c r="J14" s="523"/>
      <c r="K14" s="502"/>
      <c r="L14" s="513"/>
    </row>
    <row r="15" spans="1:17" ht="15.6" customHeight="1" x14ac:dyDescent="0.25">
      <c r="A15" s="453"/>
      <c r="B15" s="471"/>
      <c r="C15" s="455"/>
      <c r="D15" s="521"/>
      <c r="E15" s="448"/>
      <c r="F15" s="93" t="s">
        <v>701</v>
      </c>
      <c r="G15" s="523">
        <v>100000</v>
      </c>
      <c r="H15" s="523"/>
      <c r="I15" s="523"/>
      <c r="J15" s="523"/>
      <c r="K15" s="502"/>
      <c r="L15" s="513"/>
    </row>
    <row r="16" spans="1:17" ht="15.6" customHeight="1" x14ac:dyDescent="0.25">
      <c r="A16" s="453"/>
      <c r="B16" s="471"/>
      <c r="C16" s="455"/>
      <c r="D16" s="521"/>
      <c r="E16" s="448"/>
      <c r="F16" s="93" t="s">
        <v>257</v>
      </c>
      <c r="G16" s="523" t="s">
        <v>556</v>
      </c>
      <c r="H16" s="523"/>
      <c r="I16" s="523"/>
      <c r="J16" s="523"/>
      <c r="K16" s="502"/>
      <c r="L16" s="513"/>
    </row>
    <row r="17" spans="1:12" ht="15.6" customHeight="1" x14ac:dyDescent="0.25">
      <c r="A17" s="453"/>
      <c r="B17" s="471"/>
      <c r="C17" s="455"/>
      <c r="D17" s="521"/>
      <c r="E17" s="448"/>
      <c r="F17" s="93" t="s">
        <v>376</v>
      </c>
      <c r="G17" s="523" t="s">
        <v>1710</v>
      </c>
      <c r="H17" s="523"/>
      <c r="I17" s="523"/>
      <c r="J17" s="523"/>
      <c r="K17" s="502"/>
      <c r="L17" s="513"/>
    </row>
    <row r="18" spans="1:12" ht="15.6" customHeight="1" x14ac:dyDescent="0.25">
      <c r="A18" s="453"/>
      <c r="B18" s="471"/>
      <c r="C18" s="455"/>
      <c r="D18" s="521"/>
      <c r="E18" s="448"/>
      <c r="F18" s="93" t="s">
        <v>702</v>
      </c>
      <c r="G18" s="523" t="s">
        <v>703</v>
      </c>
      <c r="H18" s="523"/>
      <c r="I18" s="523"/>
      <c r="J18" s="523"/>
      <c r="K18" s="502"/>
      <c r="L18" s="513"/>
    </row>
    <row r="19" spans="1:12" ht="15.6" customHeight="1" x14ac:dyDescent="0.25">
      <c r="A19" s="453"/>
      <c r="B19" s="471"/>
      <c r="C19" s="455"/>
      <c r="D19" s="521"/>
      <c r="E19" s="448"/>
      <c r="F19" s="93" t="s">
        <v>381</v>
      </c>
      <c r="G19" s="523" t="s">
        <v>382</v>
      </c>
      <c r="H19" s="523"/>
      <c r="I19" s="523"/>
      <c r="J19" s="523"/>
      <c r="K19" s="502"/>
      <c r="L19" s="514"/>
    </row>
    <row r="20" spans="1:12" ht="15.6" customHeight="1" x14ac:dyDescent="0.25">
      <c r="A20" s="453"/>
      <c r="B20" s="471"/>
      <c r="C20" s="455"/>
      <c r="D20" s="521"/>
      <c r="E20" s="448"/>
      <c r="F20" s="94" t="s">
        <v>358</v>
      </c>
      <c r="G20" s="523" t="s">
        <v>900</v>
      </c>
      <c r="H20" s="523"/>
      <c r="I20" s="523"/>
      <c r="J20" s="523"/>
      <c r="K20" s="496">
        <v>5</v>
      </c>
      <c r="L20" s="515">
        <v>10705</v>
      </c>
    </row>
    <row r="21" spans="1:12" ht="15.6" customHeight="1" x14ac:dyDescent="0.25">
      <c r="A21" s="453"/>
      <c r="B21" s="471"/>
      <c r="C21" s="455"/>
      <c r="D21" s="521"/>
      <c r="E21" s="448"/>
      <c r="F21" s="93" t="s">
        <v>383</v>
      </c>
      <c r="G21" s="523" t="s">
        <v>384</v>
      </c>
      <c r="H21" s="523"/>
      <c r="I21" s="523"/>
      <c r="J21" s="523"/>
      <c r="K21" s="497"/>
      <c r="L21" s="516" t="e">
        <f>#REF!-#REF!*10%</f>
        <v>#REF!</v>
      </c>
    </row>
    <row r="22" spans="1:12" ht="15.6" customHeight="1" x14ac:dyDescent="0.25">
      <c r="A22" s="453"/>
      <c r="B22" s="471"/>
      <c r="C22" s="455"/>
      <c r="D22" s="521"/>
      <c r="E22" s="448"/>
      <c r="F22" s="93" t="s">
        <v>385</v>
      </c>
      <c r="G22" s="454" t="s">
        <v>386</v>
      </c>
      <c r="H22" s="454"/>
      <c r="I22" s="454"/>
      <c r="J22" s="454"/>
      <c r="K22" s="497"/>
      <c r="L22" s="516" t="e">
        <f>#REF!-#REF!*10%</f>
        <v>#REF!</v>
      </c>
    </row>
    <row r="23" spans="1:12" ht="15.6" customHeight="1" x14ac:dyDescent="0.25">
      <c r="A23" s="453"/>
      <c r="B23" s="471"/>
      <c r="C23" s="455"/>
      <c r="D23" s="521"/>
      <c r="E23" s="448"/>
      <c r="F23" s="93" t="s">
        <v>389</v>
      </c>
      <c r="G23" s="523" t="s">
        <v>390</v>
      </c>
      <c r="H23" s="523"/>
      <c r="I23" s="523"/>
      <c r="J23" s="523"/>
      <c r="K23" s="497"/>
      <c r="L23" s="516" t="e">
        <f>#REF!-#REF!*10%</f>
        <v>#REF!</v>
      </c>
    </row>
    <row r="24" spans="1:12" ht="15.6" customHeight="1" x14ac:dyDescent="0.25">
      <c r="A24" s="453"/>
      <c r="B24" s="471"/>
      <c r="C24" s="455"/>
      <c r="D24" s="521"/>
      <c r="E24" s="448"/>
      <c r="F24" s="93" t="s">
        <v>704</v>
      </c>
      <c r="G24" s="523" t="s">
        <v>705</v>
      </c>
      <c r="H24" s="523"/>
      <c r="I24" s="523"/>
      <c r="J24" s="523"/>
      <c r="K24" s="497"/>
      <c r="L24" s="516" t="e">
        <f>#REF!-#REF!*10%</f>
        <v>#REF!</v>
      </c>
    </row>
    <row r="25" spans="1:12" ht="15.6" customHeight="1" x14ac:dyDescent="0.25">
      <c r="A25" s="453"/>
      <c r="B25" s="471"/>
      <c r="C25" s="455"/>
      <c r="D25" s="521"/>
      <c r="E25" s="448"/>
      <c r="F25" s="93" t="s">
        <v>706</v>
      </c>
      <c r="G25" s="461" t="s">
        <v>390</v>
      </c>
      <c r="H25" s="461"/>
      <c r="I25" s="461"/>
      <c r="J25" s="461"/>
      <c r="K25" s="497"/>
      <c r="L25" s="516" t="e">
        <f>#REF!-#REF!*10%</f>
        <v>#REF!</v>
      </c>
    </row>
    <row r="26" spans="1:12" ht="15.6" customHeight="1" x14ac:dyDescent="0.25">
      <c r="A26" s="453"/>
      <c r="B26" s="471"/>
      <c r="C26" s="455"/>
      <c r="D26" s="521"/>
      <c r="E26" s="448"/>
      <c r="F26" s="93" t="s">
        <v>1271</v>
      </c>
      <c r="G26" s="461" t="s">
        <v>390</v>
      </c>
      <c r="H26" s="461"/>
      <c r="I26" s="461"/>
      <c r="J26" s="461"/>
      <c r="K26" s="497"/>
      <c r="L26" s="516" t="e">
        <f>#REF!-#REF!*10%</f>
        <v>#REF!</v>
      </c>
    </row>
    <row r="27" spans="1:12" ht="15.6" customHeight="1" x14ac:dyDescent="0.25">
      <c r="A27" s="453"/>
      <c r="B27" s="471"/>
      <c r="C27" s="455"/>
      <c r="D27" s="521"/>
      <c r="E27" s="448"/>
      <c r="F27" s="93" t="s">
        <v>707</v>
      </c>
      <c r="G27" s="523" t="s">
        <v>1516</v>
      </c>
      <c r="H27" s="523"/>
      <c r="I27" s="523"/>
      <c r="J27" s="523"/>
      <c r="K27" s="497"/>
      <c r="L27" s="516" t="e">
        <f>#REF!-#REF!*10%</f>
        <v>#REF!</v>
      </c>
    </row>
    <row r="28" spans="1:12" ht="15.6" customHeight="1" x14ac:dyDescent="0.25">
      <c r="A28" s="453"/>
      <c r="B28" s="471"/>
      <c r="C28" s="455"/>
      <c r="D28" s="521"/>
      <c r="E28" s="448"/>
      <c r="F28" s="93" t="s">
        <v>708</v>
      </c>
      <c r="G28" s="523" t="s">
        <v>390</v>
      </c>
      <c r="H28" s="523"/>
      <c r="I28" s="523"/>
      <c r="J28" s="523"/>
      <c r="K28" s="497"/>
      <c r="L28" s="516" t="e">
        <f>#REF!-#REF!*10%</f>
        <v>#REF!</v>
      </c>
    </row>
    <row r="29" spans="1:12" ht="15.6" customHeight="1" x14ac:dyDescent="0.25">
      <c r="A29" s="453"/>
      <c r="B29" s="471"/>
      <c r="C29" s="455"/>
      <c r="D29" s="521"/>
      <c r="E29" s="448"/>
      <c r="F29" s="93" t="s">
        <v>377</v>
      </c>
      <c r="G29" s="523" t="s">
        <v>387</v>
      </c>
      <c r="H29" s="523"/>
      <c r="I29" s="523"/>
      <c r="J29" s="523"/>
      <c r="K29" s="497"/>
      <c r="L29" s="516" t="e">
        <f>#REF!-#REF!*10%</f>
        <v>#REF!</v>
      </c>
    </row>
    <row r="30" spans="1:12" ht="15.6" customHeight="1" x14ac:dyDescent="0.25">
      <c r="A30" s="453"/>
      <c r="B30" s="471"/>
      <c r="C30" s="455"/>
      <c r="D30" s="521"/>
      <c r="E30" s="448"/>
      <c r="F30" s="93" t="s">
        <v>388</v>
      </c>
      <c r="G30" s="523" t="s">
        <v>393</v>
      </c>
      <c r="H30" s="523"/>
      <c r="I30" s="523"/>
      <c r="J30" s="523"/>
      <c r="K30" s="497"/>
      <c r="L30" s="516" t="e">
        <f>#REF!-#REF!*10%</f>
        <v>#REF!</v>
      </c>
    </row>
    <row r="31" spans="1:12" ht="15.6" customHeight="1" x14ac:dyDescent="0.25">
      <c r="A31" s="453"/>
      <c r="B31" s="471"/>
      <c r="C31" s="455"/>
      <c r="D31" s="521"/>
      <c r="E31" s="448"/>
      <c r="F31" s="93" t="s">
        <v>562</v>
      </c>
      <c r="G31" s="523" t="s">
        <v>1024</v>
      </c>
      <c r="H31" s="523"/>
      <c r="I31" s="523"/>
      <c r="J31" s="523"/>
      <c r="K31" s="497"/>
      <c r="L31" s="516" t="e">
        <f>#REF!-#REF!*10%</f>
        <v>#REF!</v>
      </c>
    </row>
    <row r="32" spans="1:12" ht="15.6" customHeight="1" x14ac:dyDescent="0.25">
      <c r="A32" s="453"/>
      <c r="B32" s="471"/>
      <c r="C32" s="455"/>
      <c r="D32" s="521"/>
      <c r="E32" s="448"/>
      <c r="F32" s="93" t="s">
        <v>570</v>
      </c>
      <c r="G32" s="523" t="s">
        <v>613</v>
      </c>
      <c r="H32" s="523"/>
      <c r="I32" s="523"/>
      <c r="J32" s="523"/>
      <c r="K32" s="497"/>
      <c r="L32" s="516" t="e">
        <f>#REF!-#REF!*10%</f>
        <v>#REF!</v>
      </c>
    </row>
    <row r="33" spans="1:12" ht="15.6" customHeight="1" x14ac:dyDescent="0.25">
      <c r="A33" s="453"/>
      <c r="B33" s="471"/>
      <c r="C33" s="455"/>
      <c r="D33" s="521"/>
      <c r="E33" s="448"/>
      <c r="F33" s="111" t="s">
        <v>84</v>
      </c>
      <c r="G33" s="525">
        <v>2.4</v>
      </c>
      <c r="H33" s="525"/>
      <c r="I33" s="525"/>
      <c r="J33" s="525"/>
      <c r="K33" s="497"/>
      <c r="L33" s="516" t="e">
        <f>#REF!-#REF!*10%</f>
        <v>#REF!</v>
      </c>
    </row>
    <row r="34" spans="1:12" ht="15.6" customHeight="1" x14ac:dyDescent="0.25">
      <c r="A34" s="453"/>
      <c r="B34" s="472"/>
      <c r="C34" s="455"/>
      <c r="D34" s="521"/>
      <c r="E34" s="448"/>
      <c r="F34" s="296" t="s">
        <v>1016</v>
      </c>
      <c r="G34" s="454">
        <v>5</v>
      </c>
      <c r="H34" s="454"/>
      <c r="I34" s="454"/>
      <c r="J34" s="454"/>
      <c r="K34" s="497"/>
      <c r="L34" s="517" t="e">
        <f>#REF!-#REF!*10%</f>
        <v>#REF!</v>
      </c>
    </row>
    <row r="35" spans="1:12" ht="15.6" customHeight="1" x14ac:dyDescent="0.25">
      <c r="A35" s="452">
        <v>2</v>
      </c>
      <c r="B35" s="470"/>
      <c r="C35" s="455" t="s">
        <v>1553</v>
      </c>
      <c r="D35" s="520"/>
      <c r="E35" s="448"/>
      <c r="F35" s="110" t="s">
        <v>81</v>
      </c>
      <c r="G35" s="522" t="s">
        <v>1515</v>
      </c>
      <c r="H35" s="522"/>
      <c r="I35" s="522"/>
      <c r="J35" s="522"/>
      <c r="K35" s="501">
        <v>3</v>
      </c>
      <c r="L35" s="498">
        <v>10388</v>
      </c>
    </row>
    <row r="36" spans="1:12" ht="15.6" customHeight="1" x14ac:dyDescent="0.25">
      <c r="A36" s="453"/>
      <c r="B36" s="471"/>
      <c r="C36" s="455"/>
      <c r="D36" s="521"/>
      <c r="E36" s="448"/>
      <c r="F36" s="110" t="s">
        <v>80</v>
      </c>
      <c r="G36" s="469">
        <v>100</v>
      </c>
      <c r="H36" s="469"/>
      <c r="I36" s="469"/>
      <c r="J36" s="469"/>
      <c r="K36" s="502"/>
      <c r="L36" s="499" t="e">
        <f>#REF!-#REF!*10%</f>
        <v>#REF!</v>
      </c>
    </row>
    <row r="37" spans="1:12" ht="15.6" customHeight="1" x14ac:dyDescent="0.25">
      <c r="A37" s="453"/>
      <c r="B37" s="471"/>
      <c r="C37" s="455"/>
      <c r="D37" s="521"/>
      <c r="E37" s="448"/>
      <c r="F37" s="110" t="s">
        <v>8</v>
      </c>
      <c r="G37" s="240">
        <v>3000</v>
      </c>
      <c r="H37" s="241">
        <v>4000</v>
      </c>
      <c r="I37" s="312">
        <v>5000</v>
      </c>
      <c r="J37" s="242">
        <v>6000</v>
      </c>
      <c r="K37" s="502"/>
      <c r="L37" s="499" t="e">
        <f>#REF!-#REF!*10%</f>
        <v>#REF!</v>
      </c>
    </row>
    <row r="38" spans="1:12" ht="15.6" customHeight="1" x14ac:dyDescent="0.25">
      <c r="A38" s="453"/>
      <c r="B38" s="471"/>
      <c r="C38" s="455"/>
      <c r="D38" s="521"/>
      <c r="E38" s="448"/>
      <c r="F38" s="93" t="s">
        <v>817</v>
      </c>
      <c r="G38" s="243">
        <f>G36*114</f>
        <v>11400</v>
      </c>
      <c r="H38" s="244">
        <f>G36*128</f>
        <v>12800</v>
      </c>
      <c r="I38" s="313">
        <f>G36*143</f>
        <v>14300</v>
      </c>
      <c r="J38" s="245">
        <f>G36*148</f>
        <v>14800</v>
      </c>
      <c r="K38" s="502"/>
      <c r="L38" s="499" t="e">
        <f>#REF!-#REF!*10%</f>
        <v>#REF!</v>
      </c>
    </row>
    <row r="39" spans="1:12" ht="15.6" customHeight="1" x14ac:dyDescent="0.25">
      <c r="A39" s="453"/>
      <c r="B39" s="471"/>
      <c r="C39" s="455"/>
      <c r="D39" s="521"/>
      <c r="E39" s="448"/>
      <c r="F39" s="93" t="s">
        <v>1269</v>
      </c>
      <c r="G39" s="451">
        <v>0.98</v>
      </c>
      <c r="H39" s="451"/>
      <c r="I39" s="451"/>
      <c r="J39" s="451"/>
      <c r="K39" s="502"/>
      <c r="L39" s="499" t="e">
        <f>#REF!-#REF!*10%</f>
        <v>#REF!</v>
      </c>
    </row>
    <row r="40" spans="1:12" ht="15.6" customHeight="1" x14ac:dyDescent="0.25">
      <c r="A40" s="453"/>
      <c r="B40" s="471"/>
      <c r="C40" s="455"/>
      <c r="D40" s="521"/>
      <c r="E40" s="448"/>
      <c r="F40" s="93" t="s">
        <v>699</v>
      </c>
      <c r="G40" s="523" t="s">
        <v>700</v>
      </c>
      <c r="H40" s="523"/>
      <c r="I40" s="523"/>
      <c r="J40" s="523"/>
      <c r="K40" s="502"/>
      <c r="L40" s="499" t="e">
        <f>#REF!-#REF!*10%</f>
        <v>#REF!</v>
      </c>
    </row>
    <row r="41" spans="1:12" ht="15.6" customHeight="1" x14ac:dyDescent="0.25">
      <c r="A41" s="453"/>
      <c r="B41" s="471"/>
      <c r="C41" s="455"/>
      <c r="D41" s="521"/>
      <c r="E41" s="448"/>
      <c r="F41" s="93" t="s">
        <v>1181</v>
      </c>
      <c r="G41" s="462" t="s">
        <v>1179</v>
      </c>
      <c r="H41" s="463"/>
      <c r="I41" s="463"/>
      <c r="J41" s="464"/>
      <c r="K41" s="502"/>
      <c r="L41" s="499" t="e">
        <f>#REF!-#REF!*10%</f>
        <v>#REF!</v>
      </c>
    </row>
    <row r="42" spans="1:12" ht="15.6" customHeight="1" x14ac:dyDescent="0.25">
      <c r="A42" s="453"/>
      <c r="B42" s="471"/>
      <c r="C42" s="455"/>
      <c r="D42" s="521"/>
      <c r="E42" s="448"/>
      <c r="F42" s="110" t="s">
        <v>83</v>
      </c>
      <c r="G42" s="524">
        <v>67</v>
      </c>
      <c r="H42" s="524"/>
      <c r="I42" s="524"/>
      <c r="J42" s="524"/>
      <c r="K42" s="502"/>
      <c r="L42" s="499" t="e">
        <f>#REF!-#REF!*10%</f>
        <v>#REF!</v>
      </c>
    </row>
    <row r="43" spans="1:12" ht="15.6" customHeight="1" x14ac:dyDescent="0.25">
      <c r="A43" s="453"/>
      <c r="B43" s="471"/>
      <c r="C43" s="455"/>
      <c r="D43" s="521"/>
      <c r="E43" s="448"/>
      <c r="F43" s="112" t="s">
        <v>396</v>
      </c>
      <c r="G43" s="523" t="s">
        <v>397</v>
      </c>
      <c r="H43" s="523"/>
      <c r="I43" s="523"/>
      <c r="J43" s="523"/>
      <c r="K43" s="502"/>
      <c r="L43" s="499" t="e">
        <f>#REF!-#REF!*10%</f>
        <v>#REF!</v>
      </c>
    </row>
    <row r="44" spans="1:12" ht="15.6" customHeight="1" x14ac:dyDescent="0.25">
      <c r="A44" s="453"/>
      <c r="B44" s="471"/>
      <c r="C44" s="455"/>
      <c r="D44" s="521"/>
      <c r="E44" s="448"/>
      <c r="F44" s="110" t="s">
        <v>256</v>
      </c>
      <c r="G44" s="524" t="s">
        <v>53</v>
      </c>
      <c r="H44" s="524"/>
      <c r="I44" s="524"/>
      <c r="J44" s="524"/>
      <c r="K44" s="502"/>
      <c r="L44" s="499" t="e">
        <f>#REF!-#REF!*10%</f>
        <v>#REF!</v>
      </c>
    </row>
    <row r="45" spans="1:12" ht="15.6" customHeight="1" x14ac:dyDescent="0.25">
      <c r="A45" s="453"/>
      <c r="B45" s="471"/>
      <c r="C45" s="455"/>
      <c r="D45" s="521"/>
      <c r="E45" s="448"/>
      <c r="F45" s="93" t="s">
        <v>379</v>
      </c>
      <c r="G45" s="523" t="s">
        <v>380</v>
      </c>
      <c r="H45" s="523"/>
      <c r="I45" s="523"/>
      <c r="J45" s="523"/>
      <c r="K45" s="502"/>
      <c r="L45" s="499" t="e">
        <f>#REF!-#REF!*10%</f>
        <v>#REF!</v>
      </c>
    </row>
    <row r="46" spans="1:12" ht="15.6" customHeight="1" x14ac:dyDescent="0.25">
      <c r="A46" s="453"/>
      <c r="B46" s="471"/>
      <c r="C46" s="455"/>
      <c r="D46" s="521"/>
      <c r="E46" s="448"/>
      <c r="F46" s="93" t="s">
        <v>701</v>
      </c>
      <c r="G46" s="523">
        <v>100000</v>
      </c>
      <c r="H46" s="523"/>
      <c r="I46" s="523"/>
      <c r="J46" s="523"/>
      <c r="K46" s="502"/>
      <c r="L46" s="499" t="e">
        <f>#REF!-#REF!*10%</f>
        <v>#REF!</v>
      </c>
    </row>
    <row r="47" spans="1:12" ht="15.6" customHeight="1" x14ac:dyDescent="0.25">
      <c r="A47" s="453"/>
      <c r="B47" s="471"/>
      <c r="C47" s="455"/>
      <c r="D47" s="521"/>
      <c r="E47" s="448"/>
      <c r="F47" s="93" t="s">
        <v>257</v>
      </c>
      <c r="G47" s="523" t="s">
        <v>556</v>
      </c>
      <c r="H47" s="523"/>
      <c r="I47" s="523"/>
      <c r="J47" s="523"/>
      <c r="K47" s="502"/>
      <c r="L47" s="499" t="e">
        <f>#REF!-#REF!*10%</f>
        <v>#REF!</v>
      </c>
    </row>
    <row r="48" spans="1:12" ht="15.6" customHeight="1" x14ac:dyDescent="0.25">
      <c r="A48" s="453"/>
      <c r="B48" s="471"/>
      <c r="C48" s="455"/>
      <c r="D48" s="521"/>
      <c r="E48" s="448"/>
      <c r="F48" s="93" t="s">
        <v>376</v>
      </c>
      <c r="G48" s="523" t="s">
        <v>1710</v>
      </c>
      <c r="H48" s="523"/>
      <c r="I48" s="523"/>
      <c r="J48" s="523"/>
      <c r="K48" s="502"/>
      <c r="L48" s="499" t="e">
        <f>#REF!-#REF!*10%</f>
        <v>#REF!</v>
      </c>
    </row>
    <row r="49" spans="1:12" ht="15.6" customHeight="1" x14ac:dyDescent="0.25">
      <c r="A49" s="453"/>
      <c r="B49" s="471"/>
      <c r="C49" s="455"/>
      <c r="D49" s="521"/>
      <c r="E49" s="448"/>
      <c r="F49" s="93" t="s">
        <v>702</v>
      </c>
      <c r="G49" s="523" t="s">
        <v>703</v>
      </c>
      <c r="H49" s="523"/>
      <c r="I49" s="523"/>
      <c r="J49" s="523"/>
      <c r="K49" s="502"/>
      <c r="L49" s="499" t="e">
        <f>#REF!-#REF!*10%</f>
        <v>#REF!</v>
      </c>
    </row>
    <row r="50" spans="1:12" ht="15.6" customHeight="1" x14ac:dyDescent="0.25">
      <c r="A50" s="453"/>
      <c r="B50" s="471"/>
      <c r="C50" s="455"/>
      <c r="D50" s="521"/>
      <c r="E50" s="448"/>
      <c r="F50" s="93" t="s">
        <v>381</v>
      </c>
      <c r="G50" s="523" t="s">
        <v>382</v>
      </c>
      <c r="H50" s="523"/>
      <c r="I50" s="523"/>
      <c r="J50" s="523"/>
      <c r="K50" s="502"/>
      <c r="L50" s="500" t="e">
        <f>#REF!-#REF!*10%</f>
        <v>#REF!</v>
      </c>
    </row>
    <row r="51" spans="1:12" ht="15.6" customHeight="1" x14ac:dyDescent="0.25">
      <c r="A51" s="453"/>
      <c r="B51" s="471"/>
      <c r="C51" s="455"/>
      <c r="D51" s="521"/>
      <c r="E51" s="448"/>
      <c r="F51" s="94" t="s">
        <v>358</v>
      </c>
      <c r="G51" s="523" t="s">
        <v>900</v>
      </c>
      <c r="H51" s="523"/>
      <c r="I51" s="523"/>
      <c r="J51" s="523"/>
      <c r="K51" s="496">
        <v>5</v>
      </c>
      <c r="L51" s="443">
        <v>11115</v>
      </c>
    </row>
    <row r="52" spans="1:12" ht="15.6" customHeight="1" x14ac:dyDescent="0.25">
      <c r="A52" s="453"/>
      <c r="B52" s="471"/>
      <c r="C52" s="455"/>
      <c r="D52" s="521"/>
      <c r="E52" s="448"/>
      <c r="F52" s="93" t="s">
        <v>383</v>
      </c>
      <c r="G52" s="523" t="s">
        <v>384</v>
      </c>
      <c r="H52" s="523"/>
      <c r="I52" s="523"/>
      <c r="J52" s="523"/>
      <c r="K52" s="497"/>
      <c r="L52" s="444" t="e">
        <f>#REF!-#REF!*10%</f>
        <v>#REF!</v>
      </c>
    </row>
    <row r="53" spans="1:12" ht="15.6" customHeight="1" x14ac:dyDescent="0.25">
      <c r="A53" s="453"/>
      <c r="B53" s="471"/>
      <c r="C53" s="455"/>
      <c r="D53" s="521"/>
      <c r="E53" s="448"/>
      <c r="F53" s="93" t="s">
        <v>385</v>
      </c>
      <c r="G53" s="454" t="s">
        <v>386</v>
      </c>
      <c r="H53" s="454"/>
      <c r="I53" s="454"/>
      <c r="J53" s="454"/>
      <c r="K53" s="497"/>
      <c r="L53" s="444" t="e">
        <f>#REF!-#REF!*10%</f>
        <v>#REF!</v>
      </c>
    </row>
    <row r="54" spans="1:12" ht="15.6" customHeight="1" x14ac:dyDescent="0.25">
      <c r="A54" s="453"/>
      <c r="B54" s="471"/>
      <c r="C54" s="455"/>
      <c r="D54" s="521"/>
      <c r="E54" s="448"/>
      <c r="F54" s="93" t="s">
        <v>389</v>
      </c>
      <c r="G54" s="523" t="s">
        <v>390</v>
      </c>
      <c r="H54" s="523"/>
      <c r="I54" s="523"/>
      <c r="J54" s="523"/>
      <c r="K54" s="497"/>
      <c r="L54" s="444" t="e">
        <f>#REF!-#REF!*10%</f>
        <v>#REF!</v>
      </c>
    </row>
    <row r="55" spans="1:12" ht="15.6" customHeight="1" x14ac:dyDescent="0.25">
      <c r="A55" s="453"/>
      <c r="B55" s="471"/>
      <c r="C55" s="455"/>
      <c r="D55" s="521"/>
      <c r="E55" s="448"/>
      <c r="F55" s="93" t="s">
        <v>704</v>
      </c>
      <c r="G55" s="523" t="s">
        <v>705</v>
      </c>
      <c r="H55" s="523"/>
      <c r="I55" s="523"/>
      <c r="J55" s="523"/>
      <c r="K55" s="497"/>
      <c r="L55" s="444" t="e">
        <f>#REF!-#REF!*10%</f>
        <v>#REF!</v>
      </c>
    </row>
    <row r="56" spans="1:12" ht="15.6" customHeight="1" x14ac:dyDescent="0.25">
      <c r="A56" s="453"/>
      <c r="B56" s="471"/>
      <c r="C56" s="455"/>
      <c r="D56" s="521"/>
      <c r="E56" s="448"/>
      <c r="F56" s="93" t="s">
        <v>706</v>
      </c>
      <c r="G56" s="461" t="s">
        <v>390</v>
      </c>
      <c r="H56" s="461"/>
      <c r="I56" s="461"/>
      <c r="J56" s="461"/>
      <c r="K56" s="497"/>
      <c r="L56" s="444" t="e">
        <f>#REF!-#REF!*10%</f>
        <v>#REF!</v>
      </c>
    </row>
    <row r="57" spans="1:12" ht="15.6" customHeight="1" x14ac:dyDescent="0.25">
      <c r="A57" s="453"/>
      <c r="B57" s="471"/>
      <c r="C57" s="455"/>
      <c r="D57" s="521"/>
      <c r="E57" s="448"/>
      <c r="F57" s="93" t="s">
        <v>1271</v>
      </c>
      <c r="G57" s="461" t="s">
        <v>390</v>
      </c>
      <c r="H57" s="461"/>
      <c r="I57" s="461"/>
      <c r="J57" s="461"/>
      <c r="K57" s="497"/>
      <c r="L57" s="444" t="e">
        <f>#REF!-#REF!*10%</f>
        <v>#REF!</v>
      </c>
    </row>
    <row r="58" spans="1:12" ht="15.6" customHeight="1" x14ac:dyDescent="0.25">
      <c r="A58" s="453"/>
      <c r="B58" s="471"/>
      <c r="C58" s="455"/>
      <c r="D58" s="521"/>
      <c r="E58" s="448"/>
      <c r="F58" s="93" t="s">
        <v>707</v>
      </c>
      <c r="G58" s="523" t="s">
        <v>1516</v>
      </c>
      <c r="H58" s="523"/>
      <c r="I58" s="523"/>
      <c r="J58" s="523"/>
      <c r="K58" s="497"/>
      <c r="L58" s="444" t="e">
        <f>#REF!-#REF!*10%</f>
        <v>#REF!</v>
      </c>
    </row>
    <row r="59" spans="1:12" ht="15.6" customHeight="1" x14ac:dyDescent="0.25">
      <c r="A59" s="453"/>
      <c r="B59" s="471"/>
      <c r="C59" s="455"/>
      <c r="D59" s="521"/>
      <c r="E59" s="448"/>
      <c r="F59" s="93" t="s">
        <v>708</v>
      </c>
      <c r="G59" s="523" t="s">
        <v>390</v>
      </c>
      <c r="H59" s="523"/>
      <c r="I59" s="523"/>
      <c r="J59" s="523"/>
      <c r="K59" s="497"/>
      <c r="L59" s="444" t="e">
        <f>#REF!-#REF!*10%</f>
        <v>#REF!</v>
      </c>
    </row>
    <row r="60" spans="1:12" ht="15.6" customHeight="1" x14ac:dyDescent="0.25">
      <c r="A60" s="453"/>
      <c r="B60" s="471"/>
      <c r="C60" s="455"/>
      <c r="D60" s="521"/>
      <c r="E60" s="448"/>
      <c r="F60" s="93" t="s">
        <v>377</v>
      </c>
      <c r="G60" s="523" t="s">
        <v>387</v>
      </c>
      <c r="H60" s="523"/>
      <c r="I60" s="523"/>
      <c r="J60" s="523"/>
      <c r="K60" s="497"/>
      <c r="L60" s="444" t="e">
        <f>#REF!-#REF!*10%</f>
        <v>#REF!</v>
      </c>
    </row>
    <row r="61" spans="1:12" ht="15.6" customHeight="1" x14ac:dyDescent="0.25">
      <c r="A61" s="453"/>
      <c r="B61" s="471"/>
      <c r="C61" s="455"/>
      <c r="D61" s="521"/>
      <c r="E61" s="448"/>
      <c r="F61" s="93" t="s">
        <v>388</v>
      </c>
      <c r="G61" s="523" t="s">
        <v>393</v>
      </c>
      <c r="H61" s="523"/>
      <c r="I61" s="523"/>
      <c r="J61" s="523"/>
      <c r="K61" s="497"/>
      <c r="L61" s="444" t="e">
        <f>#REF!-#REF!*10%</f>
        <v>#REF!</v>
      </c>
    </row>
    <row r="62" spans="1:12" ht="15.6" customHeight="1" x14ac:dyDescent="0.25">
      <c r="A62" s="453"/>
      <c r="B62" s="471"/>
      <c r="C62" s="455"/>
      <c r="D62" s="521"/>
      <c r="E62" s="448"/>
      <c r="F62" s="93" t="s">
        <v>562</v>
      </c>
      <c r="G62" s="523" t="s">
        <v>1024</v>
      </c>
      <c r="H62" s="523"/>
      <c r="I62" s="523"/>
      <c r="J62" s="523"/>
      <c r="K62" s="497"/>
      <c r="L62" s="444" t="e">
        <f>#REF!-#REF!*10%</f>
        <v>#REF!</v>
      </c>
    </row>
    <row r="63" spans="1:12" ht="15.6" customHeight="1" x14ac:dyDescent="0.25">
      <c r="A63" s="453"/>
      <c r="B63" s="471"/>
      <c r="C63" s="455"/>
      <c r="D63" s="521"/>
      <c r="E63" s="448"/>
      <c r="F63" s="93" t="s">
        <v>570</v>
      </c>
      <c r="G63" s="523" t="s">
        <v>613</v>
      </c>
      <c r="H63" s="523"/>
      <c r="I63" s="523"/>
      <c r="J63" s="523"/>
      <c r="K63" s="497"/>
      <c r="L63" s="444" t="e">
        <f>#REF!-#REF!*10%</f>
        <v>#REF!</v>
      </c>
    </row>
    <row r="64" spans="1:12" ht="15.6" customHeight="1" x14ac:dyDescent="0.25">
      <c r="A64" s="453"/>
      <c r="B64" s="471"/>
      <c r="C64" s="455"/>
      <c r="D64" s="521"/>
      <c r="E64" s="448"/>
      <c r="F64" s="111" t="s">
        <v>84</v>
      </c>
      <c r="G64" s="526">
        <v>3.2</v>
      </c>
      <c r="H64" s="526"/>
      <c r="I64" s="526"/>
      <c r="J64" s="526"/>
      <c r="K64" s="497"/>
      <c r="L64" s="444" t="e">
        <f>#REF!-#REF!*10%</f>
        <v>#REF!</v>
      </c>
    </row>
    <row r="65" spans="1:12" ht="15.6" customHeight="1" x14ac:dyDescent="0.25">
      <c r="A65" s="453"/>
      <c r="B65" s="472"/>
      <c r="C65" s="455"/>
      <c r="D65" s="521"/>
      <c r="E65" s="448"/>
      <c r="F65" s="296" t="s">
        <v>1016</v>
      </c>
      <c r="G65" s="454">
        <v>5</v>
      </c>
      <c r="H65" s="454"/>
      <c r="I65" s="454"/>
      <c r="J65" s="454"/>
      <c r="K65" s="497"/>
      <c r="L65" s="444" t="e">
        <f>#REF!-#REF!*10%</f>
        <v>#REF!</v>
      </c>
    </row>
    <row r="66" spans="1:12" ht="15.6" customHeight="1" x14ac:dyDescent="0.25">
      <c r="A66" s="452">
        <v>3</v>
      </c>
      <c r="B66" s="470"/>
      <c r="C66" s="455" t="s">
        <v>1554</v>
      </c>
      <c r="D66" s="520"/>
      <c r="E66" s="448"/>
      <c r="F66" s="110" t="s">
        <v>81</v>
      </c>
      <c r="G66" s="522" t="s">
        <v>1515</v>
      </c>
      <c r="H66" s="522"/>
      <c r="I66" s="522"/>
      <c r="J66" s="522"/>
      <c r="K66" s="501">
        <v>3</v>
      </c>
      <c r="L66" s="498">
        <v>11063</v>
      </c>
    </row>
    <row r="67" spans="1:12" ht="15.6" customHeight="1" x14ac:dyDescent="0.25">
      <c r="A67" s="453"/>
      <c r="B67" s="471"/>
      <c r="C67" s="455"/>
      <c r="D67" s="521"/>
      <c r="E67" s="448"/>
      <c r="F67" s="110" t="s">
        <v>80</v>
      </c>
      <c r="G67" s="469">
        <v>110</v>
      </c>
      <c r="H67" s="469"/>
      <c r="I67" s="469"/>
      <c r="J67" s="469"/>
      <c r="K67" s="502"/>
      <c r="L67" s="499">
        <v>10350</v>
      </c>
    </row>
    <row r="68" spans="1:12" ht="15.6" customHeight="1" x14ac:dyDescent="0.25">
      <c r="A68" s="453"/>
      <c r="B68" s="471"/>
      <c r="C68" s="455"/>
      <c r="D68" s="521"/>
      <c r="E68" s="448"/>
      <c r="F68" s="110" t="s">
        <v>8</v>
      </c>
      <c r="G68" s="240">
        <v>3000</v>
      </c>
      <c r="H68" s="241">
        <v>4000</v>
      </c>
      <c r="I68" s="312">
        <v>5000</v>
      </c>
      <c r="J68" s="242">
        <v>6000</v>
      </c>
      <c r="K68" s="502"/>
      <c r="L68" s="499">
        <v>10350</v>
      </c>
    </row>
    <row r="69" spans="1:12" ht="15.6" customHeight="1" x14ac:dyDescent="0.25">
      <c r="A69" s="453"/>
      <c r="B69" s="471"/>
      <c r="C69" s="455"/>
      <c r="D69" s="521"/>
      <c r="E69" s="448"/>
      <c r="F69" s="93" t="s">
        <v>817</v>
      </c>
      <c r="G69" s="243">
        <f>G67*114</f>
        <v>12540</v>
      </c>
      <c r="H69" s="244">
        <f>G67*128</f>
        <v>14080</v>
      </c>
      <c r="I69" s="313">
        <f>G67*140</f>
        <v>15400</v>
      </c>
      <c r="J69" s="245">
        <f>G67*148</f>
        <v>16280</v>
      </c>
      <c r="K69" s="502"/>
      <c r="L69" s="499">
        <v>10350</v>
      </c>
    </row>
    <row r="70" spans="1:12" ht="15.6" customHeight="1" x14ac:dyDescent="0.25">
      <c r="A70" s="453"/>
      <c r="B70" s="471"/>
      <c r="C70" s="455"/>
      <c r="D70" s="521"/>
      <c r="E70" s="448"/>
      <c r="F70" s="93" t="s">
        <v>1269</v>
      </c>
      <c r="G70" s="451">
        <v>0.98</v>
      </c>
      <c r="H70" s="451"/>
      <c r="I70" s="451"/>
      <c r="J70" s="451"/>
      <c r="K70" s="502"/>
      <c r="L70" s="499">
        <v>10350</v>
      </c>
    </row>
    <row r="71" spans="1:12" ht="15.6" customHeight="1" x14ac:dyDescent="0.25">
      <c r="A71" s="453"/>
      <c r="B71" s="471"/>
      <c r="C71" s="455"/>
      <c r="D71" s="521"/>
      <c r="E71" s="448"/>
      <c r="F71" s="93" t="s">
        <v>699</v>
      </c>
      <c r="G71" s="523" t="s">
        <v>700</v>
      </c>
      <c r="H71" s="523"/>
      <c r="I71" s="523"/>
      <c r="J71" s="523"/>
      <c r="K71" s="502"/>
      <c r="L71" s="499">
        <v>10350</v>
      </c>
    </row>
    <row r="72" spans="1:12" ht="15.6" customHeight="1" x14ac:dyDescent="0.25">
      <c r="A72" s="453"/>
      <c r="B72" s="471"/>
      <c r="C72" s="455"/>
      <c r="D72" s="521"/>
      <c r="E72" s="448"/>
      <c r="F72" s="93" t="s">
        <v>1181</v>
      </c>
      <c r="G72" s="462" t="s">
        <v>1179</v>
      </c>
      <c r="H72" s="463"/>
      <c r="I72" s="463"/>
      <c r="J72" s="464"/>
      <c r="K72" s="502"/>
      <c r="L72" s="499">
        <v>10350</v>
      </c>
    </row>
    <row r="73" spans="1:12" ht="15.6" customHeight="1" x14ac:dyDescent="0.25">
      <c r="A73" s="453"/>
      <c r="B73" s="471"/>
      <c r="C73" s="455"/>
      <c r="D73" s="521"/>
      <c r="E73" s="448"/>
      <c r="F73" s="110" t="s">
        <v>83</v>
      </c>
      <c r="G73" s="524">
        <v>67</v>
      </c>
      <c r="H73" s="524"/>
      <c r="I73" s="524"/>
      <c r="J73" s="524"/>
      <c r="K73" s="502"/>
      <c r="L73" s="499">
        <v>10350</v>
      </c>
    </row>
    <row r="74" spans="1:12" ht="15.6" customHeight="1" x14ac:dyDescent="0.25">
      <c r="A74" s="453"/>
      <c r="B74" s="471"/>
      <c r="C74" s="455"/>
      <c r="D74" s="521"/>
      <c r="E74" s="448"/>
      <c r="F74" s="112" t="s">
        <v>396</v>
      </c>
      <c r="G74" s="523" t="s">
        <v>397</v>
      </c>
      <c r="H74" s="523"/>
      <c r="I74" s="523"/>
      <c r="J74" s="523"/>
      <c r="K74" s="502"/>
      <c r="L74" s="499">
        <v>10350</v>
      </c>
    </row>
    <row r="75" spans="1:12" ht="15.6" customHeight="1" x14ac:dyDescent="0.25">
      <c r="A75" s="453"/>
      <c r="B75" s="471"/>
      <c r="C75" s="455"/>
      <c r="D75" s="521"/>
      <c r="E75" s="448"/>
      <c r="F75" s="110" t="s">
        <v>256</v>
      </c>
      <c r="G75" s="524" t="s">
        <v>53</v>
      </c>
      <c r="H75" s="524"/>
      <c r="I75" s="524"/>
      <c r="J75" s="524"/>
      <c r="K75" s="502"/>
      <c r="L75" s="499">
        <v>10350</v>
      </c>
    </row>
    <row r="76" spans="1:12" ht="15.6" customHeight="1" x14ac:dyDescent="0.25">
      <c r="A76" s="453"/>
      <c r="B76" s="471"/>
      <c r="C76" s="455"/>
      <c r="D76" s="521"/>
      <c r="E76" s="448"/>
      <c r="F76" s="93" t="s">
        <v>379</v>
      </c>
      <c r="G76" s="523" t="s">
        <v>380</v>
      </c>
      <c r="H76" s="523"/>
      <c r="I76" s="523"/>
      <c r="J76" s="523"/>
      <c r="K76" s="502"/>
      <c r="L76" s="499">
        <v>10350</v>
      </c>
    </row>
    <row r="77" spans="1:12" ht="15.6" customHeight="1" x14ac:dyDescent="0.25">
      <c r="A77" s="453"/>
      <c r="B77" s="471"/>
      <c r="C77" s="455"/>
      <c r="D77" s="521"/>
      <c r="E77" s="448"/>
      <c r="F77" s="93" t="s">
        <v>701</v>
      </c>
      <c r="G77" s="523">
        <v>100000</v>
      </c>
      <c r="H77" s="523"/>
      <c r="I77" s="523"/>
      <c r="J77" s="523"/>
      <c r="K77" s="502"/>
      <c r="L77" s="499">
        <v>10350</v>
      </c>
    </row>
    <row r="78" spans="1:12" ht="15.6" customHeight="1" x14ac:dyDescent="0.25">
      <c r="A78" s="453"/>
      <c r="B78" s="471"/>
      <c r="C78" s="455"/>
      <c r="D78" s="521"/>
      <c r="E78" s="448"/>
      <c r="F78" s="93" t="s">
        <v>257</v>
      </c>
      <c r="G78" s="523" t="s">
        <v>556</v>
      </c>
      <c r="H78" s="523"/>
      <c r="I78" s="523"/>
      <c r="J78" s="523"/>
      <c r="K78" s="502"/>
      <c r="L78" s="499">
        <v>10350</v>
      </c>
    </row>
    <row r="79" spans="1:12" ht="15.6" customHeight="1" x14ac:dyDescent="0.25">
      <c r="A79" s="453"/>
      <c r="B79" s="471"/>
      <c r="C79" s="455"/>
      <c r="D79" s="521"/>
      <c r="E79" s="448"/>
      <c r="F79" s="93" t="s">
        <v>376</v>
      </c>
      <c r="G79" s="523" t="s">
        <v>1710</v>
      </c>
      <c r="H79" s="523"/>
      <c r="I79" s="523"/>
      <c r="J79" s="523"/>
      <c r="K79" s="502"/>
      <c r="L79" s="499">
        <v>10350</v>
      </c>
    </row>
    <row r="80" spans="1:12" ht="15.6" customHeight="1" x14ac:dyDescent="0.25">
      <c r="A80" s="453"/>
      <c r="B80" s="471"/>
      <c r="C80" s="455"/>
      <c r="D80" s="521"/>
      <c r="E80" s="448"/>
      <c r="F80" s="93" t="s">
        <v>702</v>
      </c>
      <c r="G80" s="523" t="s">
        <v>703</v>
      </c>
      <c r="H80" s="523"/>
      <c r="I80" s="523"/>
      <c r="J80" s="523"/>
      <c r="K80" s="502"/>
      <c r="L80" s="499">
        <v>10350</v>
      </c>
    </row>
    <row r="81" spans="1:12" ht="15.6" customHeight="1" x14ac:dyDescent="0.25">
      <c r="A81" s="453"/>
      <c r="B81" s="471"/>
      <c r="C81" s="455"/>
      <c r="D81" s="521"/>
      <c r="E81" s="448"/>
      <c r="F81" s="93" t="s">
        <v>381</v>
      </c>
      <c r="G81" s="523" t="s">
        <v>382</v>
      </c>
      <c r="H81" s="523"/>
      <c r="I81" s="523"/>
      <c r="J81" s="523"/>
      <c r="K81" s="502"/>
      <c r="L81" s="500">
        <v>10350</v>
      </c>
    </row>
    <row r="82" spans="1:12" ht="15.6" customHeight="1" x14ac:dyDescent="0.25">
      <c r="A82" s="453"/>
      <c r="B82" s="471"/>
      <c r="C82" s="455"/>
      <c r="D82" s="521"/>
      <c r="E82" s="448"/>
      <c r="F82" s="94" t="s">
        <v>358</v>
      </c>
      <c r="G82" s="523" t="s">
        <v>900</v>
      </c>
      <c r="H82" s="523"/>
      <c r="I82" s="523"/>
      <c r="J82" s="523"/>
      <c r="K82" s="496">
        <v>5</v>
      </c>
      <c r="L82" s="443">
        <v>11837</v>
      </c>
    </row>
    <row r="83" spans="1:12" ht="15.6" customHeight="1" x14ac:dyDescent="0.25">
      <c r="A83" s="453"/>
      <c r="B83" s="471"/>
      <c r="C83" s="455"/>
      <c r="D83" s="521"/>
      <c r="E83" s="448"/>
      <c r="F83" s="93" t="s">
        <v>383</v>
      </c>
      <c r="G83" s="523" t="s">
        <v>384</v>
      </c>
      <c r="H83" s="523"/>
      <c r="I83" s="523"/>
      <c r="J83" s="523"/>
      <c r="K83" s="497"/>
      <c r="L83" s="444" t="e">
        <f>#REF!-#REF!*10%</f>
        <v>#REF!</v>
      </c>
    </row>
    <row r="84" spans="1:12" ht="15.6" customHeight="1" x14ac:dyDescent="0.25">
      <c r="A84" s="453"/>
      <c r="B84" s="471"/>
      <c r="C84" s="455"/>
      <c r="D84" s="521"/>
      <c r="E84" s="448"/>
      <c r="F84" s="93" t="s">
        <v>385</v>
      </c>
      <c r="G84" s="454" t="s">
        <v>386</v>
      </c>
      <c r="H84" s="454"/>
      <c r="I84" s="454"/>
      <c r="J84" s="454"/>
      <c r="K84" s="497"/>
      <c r="L84" s="444" t="e">
        <f>#REF!-#REF!*10%</f>
        <v>#REF!</v>
      </c>
    </row>
    <row r="85" spans="1:12" ht="15.6" customHeight="1" x14ac:dyDescent="0.25">
      <c r="A85" s="453"/>
      <c r="B85" s="471"/>
      <c r="C85" s="455"/>
      <c r="D85" s="521"/>
      <c r="E85" s="448"/>
      <c r="F85" s="93" t="s">
        <v>389</v>
      </c>
      <c r="G85" s="523" t="s">
        <v>390</v>
      </c>
      <c r="H85" s="523"/>
      <c r="I85" s="523"/>
      <c r="J85" s="523"/>
      <c r="K85" s="497"/>
      <c r="L85" s="444" t="e">
        <f>#REF!-#REF!*10%</f>
        <v>#REF!</v>
      </c>
    </row>
    <row r="86" spans="1:12" ht="15.6" customHeight="1" x14ac:dyDescent="0.25">
      <c r="A86" s="453"/>
      <c r="B86" s="471"/>
      <c r="C86" s="455"/>
      <c r="D86" s="521"/>
      <c r="E86" s="448"/>
      <c r="F86" s="93" t="s">
        <v>704</v>
      </c>
      <c r="G86" s="523" t="s">
        <v>705</v>
      </c>
      <c r="H86" s="523"/>
      <c r="I86" s="523"/>
      <c r="J86" s="523"/>
      <c r="K86" s="497"/>
      <c r="L86" s="444" t="e">
        <f>#REF!-#REF!*10%</f>
        <v>#REF!</v>
      </c>
    </row>
    <row r="87" spans="1:12" ht="15.6" customHeight="1" x14ac:dyDescent="0.25">
      <c r="A87" s="453"/>
      <c r="B87" s="471"/>
      <c r="C87" s="455"/>
      <c r="D87" s="521"/>
      <c r="E87" s="448"/>
      <c r="F87" s="93" t="s">
        <v>706</v>
      </c>
      <c r="G87" s="461" t="s">
        <v>390</v>
      </c>
      <c r="H87" s="461"/>
      <c r="I87" s="461"/>
      <c r="J87" s="461"/>
      <c r="K87" s="497"/>
      <c r="L87" s="444" t="e">
        <f>#REF!-#REF!*10%</f>
        <v>#REF!</v>
      </c>
    </row>
    <row r="88" spans="1:12" ht="15.6" customHeight="1" x14ac:dyDescent="0.25">
      <c r="A88" s="453"/>
      <c r="B88" s="471"/>
      <c r="C88" s="455"/>
      <c r="D88" s="521"/>
      <c r="E88" s="448"/>
      <c r="F88" s="93" t="s">
        <v>1271</v>
      </c>
      <c r="G88" s="461" t="s">
        <v>390</v>
      </c>
      <c r="H88" s="461"/>
      <c r="I88" s="461"/>
      <c r="J88" s="461"/>
      <c r="K88" s="497"/>
      <c r="L88" s="444" t="e">
        <f>#REF!-#REF!*10%</f>
        <v>#REF!</v>
      </c>
    </row>
    <row r="89" spans="1:12" ht="15.6" customHeight="1" x14ac:dyDescent="0.25">
      <c r="A89" s="453"/>
      <c r="B89" s="471"/>
      <c r="C89" s="455"/>
      <c r="D89" s="521"/>
      <c r="E89" s="448"/>
      <c r="F89" s="93" t="s">
        <v>707</v>
      </c>
      <c r="G89" s="523" t="s">
        <v>1516</v>
      </c>
      <c r="H89" s="523"/>
      <c r="I89" s="523"/>
      <c r="J89" s="523"/>
      <c r="K89" s="497"/>
      <c r="L89" s="444" t="e">
        <f>#REF!-#REF!*10%</f>
        <v>#REF!</v>
      </c>
    </row>
    <row r="90" spans="1:12" ht="15.6" customHeight="1" x14ac:dyDescent="0.25">
      <c r="A90" s="453"/>
      <c r="B90" s="471"/>
      <c r="C90" s="455"/>
      <c r="D90" s="521"/>
      <c r="E90" s="448"/>
      <c r="F90" s="93" t="s">
        <v>708</v>
      </c>
      <c r="G90" s="523" t="s">
        <v>390</v>
      </c>
      <c r="H90" s="523"/>
      <c r="I90" s="523"/>
      <c r="J90" s="523"/>
      <c r="K90" s="497"/>
      <c r="L90" s="444" t="e">
        <f>#REF!-#REF!*10%</f>
        <v>#REF!</v>
      </c>
    </row>
    <row r="91" spans="1:12" ht="15.6" customHeight="1" x14ac:dyDescent="0.25">
      <c r="A91" s="453"/>
      <c r="B91" s="471"/>
      <c r="C91" s="455"/>
      <c r="D91" s="521"/>
      <c r="E91" s="448"/>
      <c r="F91" s="93" t="s">
        <v>377</v>
      </c>
      <c r="G91" s="523" t="s">
        <v>387</v>
      </c>
      <c r="H91" s="523"/>
      <c r="I91" s="523"/>
      <c r="J91" s="523"/>
      <c r="K91" s="497"/>
      <c r="L91" s="444" t="e">
        <f>#REF!-#REF!*10%</f>
        <v>#REF!</v>
      </c>
    </row>
    <row r="92" spans="1:12" ht="15.6" customHeight="1" x14ac:dyDescent="0.25">
      <c r="A92" s="453"/>
      <c r="B92" s="471"/>
      <c r="C92" s="455"/>
      <c r="D92" s="521"/>
      <c r="E92" s="448"/>
      <c r="F92" s="93" t="s">
        <v>388</v>
      </c>
      <c r="G92" s="523" t="s">
        <v>393</v>
      </c>
      <c r="H92" s="523"/>
      <c r="I92" s="523"/>
      <c r="J92" s="523"/>
      <c r="K92" s="497"/>
      <c r="L92" s="444" t="e">
        <f>#REF!-#REF!*10%</f>
        <v>#REF!</v>
      </c>
    </row>
    <row r="93" spans="1:12" ht="15.6" customHeight="1" x14ac:dyDescent="0.25">
      <c r="A93" s="453"/>
      <c r="B93" s="471"/>
      <c r="C93" s="455"/>
      <c r="D93" s="521"/>
      <c r="E93" s="448"/>
      <c r="F93" s="93" t="s">
        <v>562</v>
      </c>
      <c r="G93" s="523" t="s">
        <v>1024</v>
      </c>
      <c r="H93" s="523"/>
      <c r="I93" s="523"/>
      <c r="J93" s="523"/>
      <c r="K93" s="497"/>
      <c r="L93" s="444" t="e">
        <f>#REF!-#REF!*10%</f>
        <v>#REF!</v>
      </c>
    </row>
    <row r="94" spans="1:12" ht="15.6" customHeight="1" x14ac:dyDescent="0.25">
      <c r="A94" s="453"/>
      <c r="B94" s="471"/>
      <c r="C94" s="455"/>
      <c r="D94" s="521"/>
      <c r="E94" s="448"/>
      <c r="F94" s="93" t="s">
        <v>570</v>
      </c>
      <c r="G94" s="523" t="s">
        <v>613</v>
      </c>
      <c r="H94" s="523"/>
      <c r="I94" s="523"/>
      <c r="J94" s="523"/>
      <c r="K94" s="497"/>
      <c r="L94" s="444" t="e">
        <f>#REF!-#REF!*10%</f>
        <v>#REF!</v>
      </c>
    </row>
    <row r="95" spans="1:12" ht="15.6" customHeight="1" x14ac:dyDescent="0.25">
      <c r="A95" s="453"/>
      <c r="B95" s="471"/>
      <c r="C95" s="455"/>
      <c r="D95" s="521"/>
      <c r="E95" s="448"/>
      <c r="F95" s="111" t="s">
        <v>84</v>
      </c>
      <c r="G95" s="526">
        <v>3.6</v>
      </c>
      <c r="H95" s="526"/>
      <c r="I95" s="526"/>
      <c r="J95" s="526"/>
      <c r="K95" s="497"/>
      <c r="L95" s="444" t="e">
        <f>#REF!-#REF!*10%</f>
        <v>#REF!</v>
      </c>
    </row>
    <row r="96" spans="1:12" ht="15.6" customHeight="1" x14ac:dyDescent="0.25">
      <c r="A96" s="453"/>
      <c r="B96" s="472"/>
      <c r="C96" s="455"/>
      <c r="D96" s="521"/>
      <c r="E96" s="448"/>
      <c r="F96" s="296" t="s">
        <v>1016</v>
      </c>
      <c r="G96" s="454">
        <v>5</v>
      </c>
      <c r="H96" s="454"/>
      <c r="I96" s="454"/>
      <c r="J96" s="454"/>
      <c r="K96" s="497"/>
      <c r="L96" s="444" t="e">
        <f>#REF!-#REF!*10%</f>
        <v>#REF!</v>
      </c>
    </row>
    <row r="97" spans="1:12" ht="15.6" customHeight="1" x14ac:dyDescent="0.25">
      <c r="A97" s="452">
        <v>4</v>
      </c>
      <c r="B97" s="470"/>
      <c r="C97" s="455" t="s">
        <v>1555</v>
      </c>
      <c r="D97" s="520"/>
      <c r="E97" s="448"/>
      <c r="F97" s="110" t="s">
        <v>81</v>
      </c>
      <c r="G97" s="522" t="s">
        <v>1515</v>
      </c>
      <c r="H97" s="522"/>
      <c r="I97" s="522"/>
      <c r="J97" s="522"/>
      <c r="K97" s="501">
        <v>3</v>
      </c>
      <c r="L97" s="498">
        <v>11158</v>
      </c>
    </row>
    <row r="98" spans="1:12" ht="15.6" customHeight="1" x14ac:dyDescent="0.25">
      <c r="A98" s="453"/>
      <c r="B98" s="471"/>
      <c r="C98" s="455"/>
      <c r="D98" s="521"/>
      <c r="E98" s="448"/>
      <c r="F98" s="110" t="s">
        <v>80</v>
      </c>
      <c r="G98" s="469">
        <v>120</v>
      </c>
      <c r="H98" s="469"/>
      <c r="I98" s="469"/>
      <c r="J98" s="469"/>
      <c r="K98" s="502"/>
      <c r="L98" s="499" t="e">
        <f>#REF!-#REF!*10%</f>
        <v>#REF!</v>
      </c>
    </row>
    <row r="99" spans="1:12" ht="15.6" customHeight="1" x14ac:dyDescent="0.25">
      <c r="A99" s="453"/>
      <c r="B99" s="471"/>
      <c r="C99" s="455"/>
      <c r="D99" s="521"/>
      <c r="E99" s="448"/>
      <c r="F99" s="110" t="s">
        <v>8</v>
      </c>
      <c r="G99" s="240">
        <v>3000</v>
      </c>
      <c r="H99" s="241">
        <v>4000</v>
      </c>
      <c r="I99" s="312">
        <v>5000</v>
      </c>
      <c r="J99" s="242">
        <v>6000</v>
      </c>
      <c r="K99" s="502"/>
      <c r="L99" s="499" t="e">
        <f>#REF!-#REF!*10%</f>
        <v>#REF!</v>
      </c>
    </row>
    <row r="100" spans="1:12" ht="15.6" customHeight="1" x14ac:dyDescent="0.25">
      <c r="A100" s="453"/>
      <c r="B100" s="471"/>
      <c r="C100" s="455"/>
      <c r="D100" s="521"/>
      <c r="E100" s="448"/>
      <c r="F100" s="93" t="s">
        <v>817</v>
      </c>
      <c r="G100" s="243">
        <f>G98*114</f>
        <v>13680</v>
      </c>
      <c r="H100" s="244">
        <f>G98*128</f>
        <v>15360</v>
      </c>
      <c r="I100" s="313">
        <f>G98*138</f>
        <v>16560</v>
      </c>
      <c r="J100" s="245">
        <f>G98*148</f>
        <v>17760</v>
      </c>
      <c r="K100" s="502"/>
      <c r="L100" s="499" t="e">
        <f>#REF!-#REF!*10%</f>
        <v>#REF!</v>
      </c>
    </row>
    <row r="101" spans="1:12" ht="15.6" customHeight="1" x14ac:dyDescent="0.25">
      <c r="A101" s="453"/>
      <c r="B101" s="471"/>
      <c r="C101" s="455"/>
      <c r="D101" s="521"/>
      <c r="E101" s="448"/>
      <c r="F101" s="93" t="s">
        <v>1269</v>
      </c>
      <c r="G101" s="451">
        <v>0.98</v>
      </c>
      <c r="H101" s="451"/>
      <c r="I101" s="451"/>
      <c r="J101" s="451"/>
      <c r="K101" s="502"/>
      <c r="L101" s="499" t="e">
        <f>#REF!-#REF!*10%</f>
        <v>#REF!</v>
      </c>
    </row>
    <row r="102" spans="1:12" ht="15.6" customHeight="1" x14ac:dyDescent="0.25">
      <c r="A102" s="453"/>
      <c r="B102" s="471"/>
      <c r="C102" s="455"/>
      <c r="D102" s="521"/>
      <c r="E102" s="448"/>
      <c r="F102" s="93" t="s">
        <v>699</v>
      </c>
      <c r="G102" s="523" t="s">
        <v>700</v>
      </c>
      <c r="H102" s="523"/>
      <c r="I102" s="523"/>
      <c r="J102" s="523"/>
      <c r="K102" s="502"/>
      <c r="L102" s="499" t="e">
        <f>#REF!-#REF!*10%</f>
        <v>#REF!</v>
      </c>
    </row>
    <row r="103" spans="1:12" ht="15.6" customHeight="1" x14ac:dyDescent="0.25">
      <c r="A103" s="453"/>
      <c r="B103" s="471"/>
      <c r="C103" s="455"/>
      <c r="D103" s="521"/>
      <c r="E103" s="448"/>
      <c r="F103" s="93" t="s">
        <v>1181</v>
      </c>
      <c r="G103" s="462" t="s">
        <v>1179</v>
      </c>
      <c r="H103" s="463"/>
      <c r="I103" s="463"/>
      <c r="J103" s="464"/>
      <c r="K103" s="502"/>
      <c r="L103" s="499" t="e">
        <f>#REF!-#REF!*10%</f>
        <v>#REF!</v>
      </c>
    </row>
    <row r="104" spans="1:12" ht="15.6" customHeight="1" x14ac:dyDescent="0.25">
      <c r="A104" s="453"/>
      <c r="B104" s="471"/>
      <c r="C104" s="455"/>
      <c r="D104" s="521"/>
      <c r="E104" s="448"/>
      <c r="F104" s="110" t="s">
        <v>83</v>
      </c>
      <c r="G104" s="524">
        <v>67</v>
      </c>
      <c r="H104" s="524"/>
      <c r="I104" s="524"/>
      <c r="J104" s="524"/>
      <c r="K104" s="502"/>
      <c r="L104" s="499" t="e">
        <f>#REF!-#REF!*10%</f>
        <v>#REF!</v>
      </c>
    </row>
    <row r="105" spans="1:12" ht="15.6" customHeight="1" x14ac:dyDescent="0.25">
      <c r="A105" s="453"/>
      <c r="B105" s="471"/>
      <c r="C105" s="455"/>
      <c r="D105" s="521"/>
      <c r="E105" s="448"/>
      <c r="F105" s="112" t="s">
        <v>396</v>
      </c>
      <c r="G105" s="523" t="s">
        <v>397</v>
      </c>
      <c r="H105" s="523"/>
      <c r="I105" s="523"/>
      <c r="J105" s="523"/>
      <c r="K105" s="502"/>
      <c r="L105" s="499" t="e">
        <f>#REF!-#REF!*10%</f>
        <v>#REF!</v>
      </c>
    </row>
    <row r="106" spans="1:12" ht="15.6" customHeight="1" x14ac:dyDescent="0.25">
      <c r="A106" s="453"/>
      <c r="B106" s="471"/>
      <c r="C106" s="455"/>
      <c r="D106" s="521"/>
      <c r="E106" s="448"/>
      <c r="F106" s="110" t="s">
        <v>256</v>
      </c>
      <c r="G106" s="524" t="s">
        <v>53</v>
      </c>
      <c r="H106" s="524"/>
      <c r="I106" s="524"/>
      <c r="J106" s="524"/>
      <c r="K106" s="502"/>
      <c r="L106" s="499" t="e">
        <f>#REF!-#REF!*10%</f>
        <v>#REF!</v>
      </c>
    </row>
    <row r="107" spans="1:12" ht="15.6" customHeight="1" x14ac:dyDescent="0.25">
      <c r="A107" s="453"/>
      <c r="B107" s="471"/>
      <c r="C107" s="455"/>
      <c r="D107" s="521"/>
      <c r="E107" s="448"/>
      <c r="F107" s="93" t="s">
        <v>379</v>
      </c>
      <c r="G107" s="523" t="s">
        <v>380</v>
      </c>
      <c r="H107" s="523"/>
      <c r="I107" s="523"/>
      <c r="J107" s="523"/>
      <c r="K107" s="502"/>
      <c r="L107" s="499" t="e">
        <f>#REF!-#REF!*10%</f>
        <v>#REF!</v>
      </c>
    </row>
    <row r="108" spans="1:12" ht="15.6" customHeight="1" x14ac:dyDescent="0.25">
      <c r="A108" s="453"/>
      <c r="B108" s="471"/>
      <c r="C108" s="455"/>
      <c r="D108" s="521"/>
      <c r="E108" s="448"/>
      <c r="F108" s="93" t="s">
        <v>701</v>
      </c>
      <c r="G108" s="523">
        <v>100000</v>
      </c>
      <c r="H108" s="523"/>
      <c r="I108" s="523"/>
      <c r="J108" s="523"/>
      <c r="K108" s="502"/>
      <c r="L108" s="499" t="e">
        <f>#REF!-#REF!*10%</f>
        <v>#REF!</v>
      </c>
    </row>
    <row r="109" spans="1:12" ht="15.6" customHeight="1" x14ac:dyDescent="0.25">
      <c r="A109" s="453"/>
      <c r="B109" s="471"/>
      <c r="C109" s="455"/>
      <c r="D109" s="521"/>
      <c r="E109" s="448"/>
      <c r="F109" s="93" t="s">
        <v>257</v>
      </c>
      <c r="G109" s="523" t="s">
        <v>556</v>
      </c>
      <c r="H109" s="523"/>
      <c r="I109" s="523"/>
      <c r="J109" s="523"/>
      <c r="K109" s="502"/>
      <c r="L109" s="499" t="e">
        <f>#REF!-#REF!*10%</f>
        <v>#REF!</v>
      </c>
    </row>
    <row r="110" spans="1:12" ht="15.6" customHeight="1" x14ac:dyDescent="0.25">
      <c r="A110" s="453"/>
      <c r="B110" s="471"/>
      <c r="C110" s="455"/>
      <c r="D110" s="521"/>
      <c r="E110" s="448"/>
      <c r="F110" s="93" t="s">
        <v>376</v>
      </c>
      <c r="G110" s="523" t="s">
        <v>1710</v>
      </c>
      <c r="H110" s="523"/>
      <c r="I110" s="523"/>
      <c r="J110" s="523"/>
      <c r="K110" s="502"/>
      <c r="L110" s="499" t="e">
        <f>#REF!-#REF!*10%</f>
        <v>#REF!</v>
      </c>
    </row>
    <row r="111" spans="1:12" ht="15.6" customHeight="1" x14ac:dyDescent="0.25">
      <c r="A111" s="453"/>
      <c r="B111" s="471"/>
      <c r="C111" s="455"/>
      <c r="D111" s="521"/>
      <c r="E111" s="448"/>
      <c r="F111" s="93" t="s">
        <v>702</v>
      </c>
      <c r="G111" s="523" t="s">
        <v>703</v>
      </c>
      <c r="H111" s="523"/>
      <c r="I111" s="523"/>
      <c r="J111" s="523"/>
      <c r="K111" s="502"/>
      <c r="L111" s="499" t="e">
        <f>#REF!-#REF!*10%</f>
        <v>#REF!</v>
      </c>
    </row>
    <row r="112" spans="1:12" ht="15.6" customHeight="1" x14ac:dyDescent="0.25">
      <c r="A112" s="453"/>
      <c r="B112" s="471"/>
      <c r="C112" s="455"/>
      <c r="D112" s="521"/>
      <c r="E112" s="448"/>
      <c r="F112" s="93" t="s">
        <v>381</v>
      </c>
      <c r="G112" s="523" t="s">
        <v>382</v>
      </c>
      <c r="H112" s="523"/>
      <c r="I112" s="523"/>
      <c r="J112" s="523"/>
      <c r="K112" s="502"/>
      <c r="L112" s="500" t="e">
        <f>#REF!-#REF!*10%</f>
        <v>#REF!</v>
      </c>
    </row>
    <row r="113" spans="1:12" ht="15.6" customHeight="1" x14ac:dyDescent="0.25">
      <c r="A113" s="453"/>
      <c r="B113" s="471"/>
      <c r="C113" s="455"/>
      <c r="D113" s="521"/>
      <c r="E113" s="448"/>
      <c r="F113" s="94" t="s">
        <v>358</v>
      </c>
      <c r="G113" s="523" t="s">
        <v>900</v>
      </c>
      <c r="H113" s="523"/>
      <c r="I113" s="523"/>
      <c r="J113" s="523"/>
      <c r="K113" s="496">
        <v>5</v>
      </c>
      <c r="L113" s="443">
        <v>11939</v>
      </c>
    </row>
    <row r="114" spans="1:12" ht="15.6" customHeight="1" x14ac:dyDescent="0.25">
      <c r="A114" s="453"/>
      <c r="B114" s="471"/>
      <c r="C114" s="455"/>
      <c r="D114" s="521"/>
      <c r="E114" s="448"/>
      <c r="F114" s="93" t="s">
        <v>383</v>
      </c>
      <c r="G114" s="523" t="s">
        <v>384</v>
      </c>
      <c r="H114" s="523"/>
      <c r="I114" s="523"/>
      <c r="J114" s="523"/>
      <c r="K114" s="497"/>
      <c r="L114" s="444" t="e">
        <f>#REF!-#REF!*10%</f>
        <v>#REF!</v>
      </c>
    </row>
    <row r="115" spans="1:12" ht="15.6" customHeight="1" x14ac:dyDescent="0.25">
      <c r="A115" s="453"/>
      <c r="B115" s="471"/>
      <c r="C115" s="455"/>
      <c r="D115" s="521"/>
      <c r="E115" s="448"/>
      <c r="F115" s="93" t="s">
        <v>385</v>
      </c>
      <c r="G115" s="454" t="s">
        <v>386</v>
      </c>
      <c r="H115" s="454"/>
      <c r="I115" s="454"/>
      <c r="J115" s="454"/>
      <c r="K115" s="497"/>
      <c r="L115" s="444" t="e">
        <f>#REF!-#REF!*10%</f>
        <v>#REF!</v>
      </c>
    </row>
    <row r="116" spans="1:12" ht="15.6" customHeight="1" x14ac:dyDescent="0.25">
      <c r="A116" s="453"/>
      <c r="B116" s="471"/>
      <c r="C116" s="455"/>
      <c r="D116" s="521"/>
      <c r="E116" s="448"/>
      <c r="F116" s="93" t="s">
        <v>389</v>
      </c>
      <c r="G116" s="523" t="s">
        <v>390</v>
      </c>
      <c r="H116" s="523"/>
      <c r="I116" s="523"/>
      <c r="J116" s="523"/>
      <c r="K116" s="497"/>
      <c r="L116" s="444" t="e">
        <f>#REF!-#REF!*10%</f>
        <v>#REF!</v>
      </c>
    </row>
    <row r="117" spans="1:12" ht="15.6" customHeight="1" x14ac:dyDescent="0.25">
      <c r="A117" s="453"/>
      <c r="B117" s="471"/>
      <c r="C117" s="455"/>
      <c r="D117" s="521"/>
      <c r="E117" s="448"/>
      <c r="F117" s="93" t="s">
        <v>704</v>
      </c>
      <c r="G117" s="523" t="s">
        <v>705</v>
      </c>
      <c r="H117" s="523"/>
      <c r="I117" s="523"/>
      <c r="J117" s="523"/>
      <c r="K117" s="497"/>
      <c r="L117" s="444" t="e">
        <f>#REF!-#REF!*10%</f>
        <v>#REF!</v>
      </c>
    </row>
    <row r="118" spans="1:12" ht="15.6" customHeight="1" x14ac:dyDescent="0.25">
      <c r="A118" s="453"/>
      <c r="B118" s="471"/>
      <c r="C118" s="455"/>
      <c r="D118" s="521"/>
      <c r="E118" s="448"/>
      <c r="F118" s="93" t="s">
        <v>706</v>
      </c>
      <c r="G118" s="461" t="s">
        <v>390</v>
      </c>
      <c r="H118" s="461"/>
      <c r="I118" s="461"/>
      <c r="J118" s="461"/>
      <c r="K118" s="497"/>
      <c r="L118" s="444" t="e">
        <f>#REF!-#REF!*10%</f>
        <v>#REF!</v>
      </c>
    </row>
    <row r="119" spans="1:12" ht="15.6" customHeight="1" x14ac:dyDescent="0.25">
      <c r="A119" s="453"/>
      <c r="B119" s="471"/>
      <c r="C119" s="455"/>
      <c r="D119" s="521"/>
      <c r="E119" s="448"/>
      <c r="F119" s="93" t="s">
        <v>1271</v>
      </c>
      <c r="G119" s="461" t="s">
        <v>390</v>
      </c>
      <c r="H119" s="461"/>
      <c r="I119" s="461"/>
      <c r="J119" s="461"/>
      <c r="K119" s="497"/>
      <c r="L119" s="444" t="e">
        <f>#REF!-#REF!*10%</f>
        <v>#REF!</v>
      </c>
    </row>
    <row r="120" spans="1:12" ht="15.6" customHeight="1" x14ac:dyDescent="0.25">
      <c r="A120" s="453"/>
      <c r="B120" s="471"/>
      <c r="C120" s="455"/>
      <c r="D120" s="521"/>
      <c r="E120" s="448"/>
      <c r="F120" s="93" t="s">
        <v>707</v>
      </c>
      <c r="G120" s="523" t="s">
        <v>1516</v>
      </c>
      <c r="H120" s="523"/>
      <c r="I120" s="523"/>
      <c r="J120" s="523"/>
      <c r="K120" s="497"/>
      <c r="L120" s="444" t="e">
        <f>#REF!-#REF!*10%</f>
        <v>#REF!</v>
      </c>
    </row>
    <row r="121" spans="1:12" ht="15.6" customHeight="1" x14ac:dyDescent="0.25">
      <c r="A121" s="453"/>
      <c r="B121" s="471"/>
      <c r="C121" s="455"/>
      <c r="D121" s="521"/>
      <c r="E121" s="448"/>
      <c r="F121" s="93" t="s">
        <v>708</v>
      </c>
      <c r="G121" s="523" t="s">
        <v>390</v>
      </c>
      <c r="H121" s="523"/>
      <c r="I121" s="523"/>
      <c r="J121" s="523"/>
      <c r="K121" s="497"/>
      <c r="L121" s="444" t="e">
        <f>#REF!-#REF!*10%</f>
        <v>#REF!</v>
      </c>
    </row>
    <row r="122" spans="1:12" ht="15.6" customHeight="1" x14ac:dyDescent="0.25">
      <c r="A122" s="453"/>
      <c r="B122" s="471"/>
      <c r="C122" s="455"/>
      <c r="D122" s="521"/>
      <c r="E122" s="448"/>
      <c r="F122" s="93" t="s">
        <v>377</v>
      </c>
      <c r="G122" s="523" t="s">
        <v>387</v>
      </c>
      <c r="H122" s="523"/>
      <c r="I122" s="523"/>
      <c r="J122" s="523"/>
      <c r="K122" s="497"/>
      <c r="L122" s="444" t="e">
        <f>#REF!-#REF!*10%</f>
        <v>#REF!</v>
      </c>
    </row>
    <row r="123" spans="1:12" ht="15.6" customHeight="1" x14ac:dyDescent="0.25">
      <c r="A123" s="453"/>
      <c r="B123" s="471"/>
      <c r="C123" s="455"/>
      <c r="D123" s="521"/>
      <c r="E123" s="448"/>
      <c r="F123" s="93" t="s">
        <v>388</v>
      </c>
      <c r="G123" s="523" t="s">
        <v>393</v>
      </c>
      <c r="H123" s="523"/>
      <c r="I123" s="523"/>
      <c r="J123" s="523"/>
      <c r="K123" s="497"/>
      <c r="L123" s="444" t="e">
        <f>#REF!-#REF!*10%</f>
        <v>#REF!</v>
      </c>
    </row>
    <row r="124" spans="1:12" ht="15.6" customHeight="1" x14ac:dyDescent="0.25">
      <c r="A124" s="453"/>
      <c r="B124" s="471"/>
      <c r="C124" s="455"/>
      <c r="D124" s="521"/>
      <c r="E124" s="448"/>
      <c r="F124" s="93" t="s">
        <v>562</v>
      </c>
      <c r="G124" s="523" t="s">
        <v>1024</v>
      </c>
      <c r="H124" s="523"/>
      <c r="I124" s="523"/>
      <c r="J124" s="523"/>
      <c r="K124" s="497"/>
      <c r="L124" s="444" t="e">
        <f>#REF!-#REF!*10%</f>
        <v>#REF!</v>
      </c>
    </row>
    <row r="125" spans="1:12" ht="15.6" customHeight="1" x14ac:dyDescent="0.25">
      <c r="A125" s="453"/>
      <c r="B125" s="471"/>
      <c r="C125" s="455"/>
      <c r="D125" s="521"/>
      <c r="E125" s="448"/>
      <c r="F125" s="93" t="s">
        <v>570</v>
      </c>
      <c r="G125" s="523" t="s">
        <v>613</v>
      </c>
      <c r="H125" s="523"/>
      <c r="I125" s="523"/>
      <c r="J125" s="523"/>
      <c r="K125" s="497"/>
      <c r="L125" s="444" t="e">
        <f>#REF!-#REF!*10%</f>
        <v>#REF!</v>
      </c>
    </row>
    <row r="126" spans="1:12" ht="15.6" customHeight="1" x14ac:dyDescent="0.25">
      <c r="A126" s="453"/>
      <c r="B126" s="471"/>
      <c r="C126" s="455"/>
      <c r="D126" s="521"/>
      <c r="E126" s="448"/>
      <c r="F126" s="111" t="s">
        <v>84</v>
      </c>
      <c r="G126" s="526">
        <v>3.6</v>
      </c>
      <c r="H126" s="526"/>
      <c r="I126" s="526"/>
      <c r="J126" s="526"/>
      <c r="K126" s="497"/>
      <c r="L126" s="444" t="e">
        <f>#REF!-#REF!*10%</f>
        <v>#REF!</v>
      </c>
    </row>
    <row r="127" spans="1:12" ht="15.6" customHeight="1" x14ac:dyDescent="0.25">
      <c r="A127" s="453"/>
      <c r="B127" s="472"/>
      <c r="C127" s="455"/>
      <c r="D127" s="521"/>
      <c r="E127" s="448"/>
      <c r="F127" s="296" t="s">
        <v>1016</v>
      </c>
      <c r="G127" s="454">
        <v>5</v>
      </c>
      <c r="H127" s="454"/>
      <c r="I127" s="454"/>
      <c r="J127" s="454"/>
      <c r="K127" s="497"/>
      <c r="L127" s="444" t="e">
        <f>#REF!-#REF!*10%</f>
        <v>#REF!</v>
      </c>
    </row>
    <row r="128" spans="1:12" ht="15.6" customHeight="1" x14ac:dyDescent="0.25">
      <c r="A128" s="452">
        <v>5</v>
      </c>
      <c r="B128" s="470"/>
      <c r="C128" s="455" t="s">
        <v>1556</v>
      </c>
      <c r="D128" s="520"/>
      <c r="E128" s="448"/>
      <c r="F128" s="110" t="s">
        <v>81</v>
      </c>
      <c r="G128" s="524" t="s">
        <v>1515</v>
      </c>
      <c r="H128" s="524"/>
      <c r="I128" s="524"/>
      <c r="J128" s="524"/>
      <c r="K128" s="501">
        <v>3</v>
      </c>
      <c r="L128" s="498">
        <v>12505</v>
      </c>
    </row>
    <row r="129" spans="1:12" ht="15.6" customHeight="1" x14ac:dyDescent="0.25">
      <c r="A129" s="453"/>
      <c r="B129" s="471"/>
      <c r="C129" s="455"/>
      <c r="D129" s="521"/>
      <c r="E129" s="448"/>
      <c r="F129" s="110" t="s">
        <v>80</v>
      </c>
      <c r="G129" s="469">
        <v>130</v>
      </c>
      <c r="H129" s="469"/>
      <c r="I129" s="469"/>
      <c r="J129" s="469"/>
      <c r="K129" s="502"/>
      <c r="L129" s="499" t="e">
        <f>#REF!-#REF!*10%</f>
        <v>#REF!</v>
      </c>
    </row>
    <row r="130" spans="1:12" ht="15.6" customHeight="1" x14ac:dyDescent="0.25">
      <c r="A130" s="453"/>
      <c r="B130" s="471"/>
      <c r="C130" s="455"/>
      <c r="D130" s="521"/>
      <c r="E130" s="448"/>
      <c r="F130" s="110" t="s">
        <v>8</v>
      </c>
      <c r="G130" s="240">
        <v>3000</v>
      </c>
      <c r="H130" s="241">
        <v>4000</v>
      </c>
      <c r="I130" s="312">
        <v>5000</v>
      </c>
      <c r="J130" s="242">
        <v>6000</v>
      </c>
      <c r="K130" s="502"/>
      <c r="L130" s="499" t="e">
        <f>#REF!-#REF!*10%</f>
        <v>#REF!</v>
      </c>
    </row>
    <row r="131" spans="1:12" ht="15.6" customHeight="1" x14ac:dyDescent="0.25">
      <c r="A131" s="453"/>
      <c r="B131" s="471"/>
      <c r="C131" s="455"/>
      <c r="D131" s="521"/>
      <c r="E131" s="448"/>
      <c r="F131" s="93" t="s">
        <v>817</v>
      </c>
      <c r="G131" s="243">
        <f>G129*114</f>
        <v>14820</v>
      </c>
      <c r="H131" s="244">
        <f>G129*128</f>
        <v>16640</v>
      </c>
      <c r="I131" s="313">
        <f>G129*145</f>
        <v>18850</v>
      </c>
      <c r="J131" s="245">
        <f>G129*148</f>
        <v>19240</v>
      </c>
      <c r="K131" s="502"/>
      <c r="L131" s="499" t="e">
        <f>#REF!-#REF!*10%</f>
        <v>#REF!</v>
      </c>
    </row>
    <row r="132" spans="1:12" ht="15.6" customHeight="1" x14ac:dyDescent="0.25">
      <c r="A132" s="453"/>
      <c r="B132" s="471"/>
      <c r="C132" s="455"/>
      <c r="D132" s="521"/>
      <c r="E132" s="448"/>
      <c r="F132" s="93" t="s">
        <v>1269</v>
      </c>
      <c r="G132" s="451">
        <v>0.98</v>
      </c>
      <c r="H132" s="451"/>
      <c r="I132" s="451"/>
      <c r="J132" s="451"/>
      <c r="K132" s="502"/>
      <c r="L132" s="499" t="e">
        <f>#REF!-#REF!*10%</f>
        <v>#REF!</v>
      </c>
    </row>
    <row r="133" spans="1:12" ht="15.6" customHeight="1" x14ac:dyDescent="0.25">
      <c r="A133" s="453"/>
      <c r="B133" s="471"/>
      <c r="C133" s="455"/>
      <c r="D133" s="521"/>
      <c r="E133" s="448"/>
      <c r="F133" s="93" t="s">
        <v>699</v>
      </c>
      <c r="G133" s="523" t="s">
        <v>700</v>
      </c>
      <c r="H133" s="523"/>
      <c r="I133" s="523"/>
      <c r="J133" s="523"/>
      <c r="K133" s="502"/>
      <c r="L133" s="499" t="e">
        <f>#REF!-#REF!*10%</f>
        <v>#REF!</v>
      </c>
    </row>
    <row r="134" spans="1:12" ht="15.6" customHeight="1" x14ac:dyDescent="0.25">
      <c r="A134" s="453"/>
      <c r="B134" s="471"/>
      <c r="C134" s="455"/>
      <c r="D134" s="521"/>
      <c r="E134" s="448"/>
      <c r="F134" s="93" t="s">
        <v>1181</v>
      </c>
      <c r="G134" s="462" t="s">
        <v>1179</v>
      </c>
      <c r="H134" s="463"/>
      <c r="I134" s="463"/>
      <c r="J134" s="464"/>
      <c r="K134" s="502"/>
      <c r="L134" s="499" t="e">
        <f>#REF!-#REF!*10%</f>
        <v>#REF!</v>
      </c>
    </row>
    <row r="135" spans="1:12" ht="15.6" customHeight="1" x14ac:dyDescent="0.25">
      <c r="A135" s="453"/>
      <c r="B135" s="471"/>
      <c r="C135" s="455"/>
      <c r="D135" s="521"/>
      <c r="E135" s="448"/>
      <c r="F135" s="110" t="s">
        <v>83</v>
      </c>
      <c r="G135" s="524">
        <v>67</v>
      </c>
      <c r="H135" s="524"/>
      <c r="I135" s="524"/>
      <c r="J135" s="524"/>
      <c r="K135" s="502"/>
      <c r="L135" s="499" t="e">
        <f>#REF!-#REF!*10%</f>
        <v>#REF!</v>
      </c>
    </row>
    <row r="136" spans="1:12" ht="15.6" customHeight="1" x14ac:dyDescent="0.25">
      <c r="A136" s="453"/>
      <c r="B136" s="471"/>
      <c r="C136" s="455"/>
      <c r="D136" s="521"/>
      <c r="E136" s="448"/>
      <c r="F136" s="112" t="s">
        <v>396</v>
      </c>
      <c r="G136" s="523" t="s">
        <v>397</v>
      </c>
      <c r="H136" s="523"/>
      <c r="I136" s="523"/>
      <c r="J136" s="523"/>
      <c r="K136" s="502"/>
      <c r="L136" s="499" t="e">
        <f>#REF!-#REF!*10%</f>
        <v>#REF!</v>
      </c>
    </row>
    <row r="137" spans="1:12" ht="15.6" customHeight="1" x14ac:dyDescent="0.25">
      <c r="A137" s="453"/>
      <c r="B137" s="471"/>
      <c r="C137" s="455"/>
      <c r="D137" s="521"/>
      <c r="E137" s="448"/>
      <c r="F137" s="110" t="s">
        <v>256</v>
      </c>
      <c r="G137" s="524" t="s">
        <v>54</v>
      </c>
      <c r="H137" s="524"/>
      <c r="I137" s="524"/>
      <c r="J137" s="524"/>
      <c r="K137" s="502"/>
      <c r="L137" s="499" t="e">
        <f>#REF!-#REF!*10%</f>
        <v>#REF!</v>
      </c>
    </row>
    <row r="138" spans="1:12" ht="15.6" customHeight="1" x14ac:dyDescent="0.25">
      <c r="A138" s="453"/>
      <c r="B138" s="471"/>
      <c r="C138" s="455"/>
      <c r="D138" s="521"/>
      <c r="E138" s="448"/>
      <c r="F138" s="93" t="s">
        <v>379</v>
      </c>
      <c r="G138" s="523" t="s">
        <v>380</v>
      </c>
      <c r="H138" s="523"/>
      <c r="I138" s="523"/>
      <c r="J138" s="523"/>
      <c r="K138" s="502"/>
      <c r="L138" s="499" t="e">
        <f>#REF!-#REF!*10%</f>
        <v>#REF!</v>
      </c>
    </row>
    <row r="139" spans="1:12" ht="15.6" customHeight="1" x14ac:dyDescent="0.25">
      <c r="A139" s="453"/>
      <c r="B139" s="471"/>
      <c r="C139" s="455"/>
      <c r="D139" s="521"/>
      <c r="E139" s="448"/>
      <c r="F139" s="93" t="s">
        <v>701</v>
      </c>
      <c r="G139" s="523">
        <v>100000</v>
      </c>
      <c r="H139" s="523"/>
      <c r="I139" s="523"/>
      <c r="J139" s="523"/>
      <c r="K139" s="502"/>
      <c r="L139" s="499" t="e">
        <f>#REF!-#REF!*10%</f>
        <v>#REF!</v>
      </c>
    </row>
    <row r="140" spans="1:12" ht="15.6" customHeight="1" x14ac:dyDescent="0.25">
      <c r="A140" s="453"/>
      <c r="B140" s="471"/>
      <c r="C140" s="455"/>
      <c r="D140" s="521"/>
      <c r="E140" s="448"/>
      <c r="F140" s="93" t="s">
        <v>257</v>
      </c>
      <c r="G140" s="523" t="s">
        <v>556</v>
      </c>
      <c r="H140" s="523"/>
      <c r="I140" s="523"/>
      <c r="J140" s="523"/>
      <c r="K140" s="502"/>
      <c r="L140" s="499" t="e">
        <f>#REF!-#REF!*10%</f>
        <v>#REF!</v>
      </c>
    </row>
    <row r="141" spans="1:12" ht="15.6" customHeight="1" x14ac:dyDescent="0.25">
      <c r="A141" s="453"/>
      <c r="B141" s="471"/>
      <c r="C141" s="455"/>
      <c r="D141" s="521"/>
      <c r="E141" s="448"/>
      <c r="F141" s="93" t="s">
        <v>376</v>
      </c>
      <c r="G141" s="523" t="s">
        <v>1710</v>
      </c>
      <c r="H141" s="523"/>
      <c r="I141" s="523"/>
      <c r="J141" s="523"/>
      <c r="K141" s="502"/>
      <c r="L141" s="499" t="e">
        <f>#REF!-#REF!*10%</f>
        <v>#REF!</v>
      </c>
    </row>
    <row r="142" spans="1:12" ht="15.6" customHeight="1" x14ac:dyDescent="0.25">
      <c r="A142" s="453"/>
      <c r="B142" s="471"/>
      <c r="C142" s="455"/>
      <c r="D142" s="521"/>
      <c r="E142" s="448"/>
      <c r="F142" s="93" t="s">
        <v>702</v>
      </c>
      <c r="G142" s="523" t="s">
        <v>703</v>
      </c>
      <c r="H142" s="523"/>
      <c r="I142" s="523"/>
      <c r="J142" s="523"/>
      <c r="K142" s="502"/>
      <c r="L142" s="499" t="e">
        <f>#REF!-#REF!*10%</f>
        <v>#REF!</v>
      </c>
    </row>
    <row r="143" spans="1:12" ht="15.6" customHeight="1" x14ac:dyDescent="0.25">
      <c r="A143" s="453"/>
      <c r="B143" s="471"/>
      <c r="C143" s="455"/>
      <c r="D143" s="521"/>
      <c r="E143" s="448"/>
      <c r="F143" s="93" t="s">
        <v>381</v>
      </c>
      <c r="G143" s="523" t="s">
        <v>382</v>
      </c>
      <c r="H143" s="523"/>
      <c r="I143" s="523"/>
      <c r="J143" s="523"/>
      <c r="K143" s="502"/>
      <c r="L143" s="499" t="e">
        <f>#REF!-#REF!*10%</f>
        <v>#REF!</v>
      </c>
    </row>
    <row r="144" spans="1:12" ht="15.6" customHeight="1" x14ac:dyDescent="0.25">
      <c r="A144" s="453"/>
      <c r="B144" s="471"/>
      <c r="C144" s="455"/>
      <c r="D144" s="521"/>
      <c r="E144" s="448"/>
      <c r="F144" s="94" t="s">
        <v>358</v>
      </c>
      <c r="G144" s="523" t="s">
        <v>900</v>
      </c>
      <c r="H144" s="523"/>
      <c r="I144" s="523"/>
      <c r="J144" s="523"/>
      <c r="K144" s="502"/>
      <c r="L144" s="500" t="e">
        <f>#REF!-#REF!*10%</f>
        <v>#REF!</v>
      </c>
    </row>
    <row r="145" spans="1:12" ht="15.6" customHeight="1" x14ac:dyDescent="0.25">
      <c r="A145" s="453"/>
      <c r="B145" s="471"/>
      <c r="C145" s="455"/>
      <c r="D145" s="521"/>
      <c r="E145" s="448"/>
      <c r="F145" s="93" t="s">
        <v>383</v>
      </c>
      <c r="G145" s="523" t="s">
        <v>384</v>
      </c>
      <c r="H145" s="523"/>
      <c r="I145" s="523"/>
      <c r="J145" s="523"/>
      <c r="K145" s="496">
        <v>5</v>
      </c>
      <c r="L145" s="443">
        <v>13380</v>
      </c>
    </row>
    <row r="146" spans="1:12" ht="15.6" customHeight="1" x14ac:dyDescent="0.25">
      <c r="A146" s="453"/>
      <c r="B146" s="471"/>
      <c r="C146" s="455"/>
      <c r="D146" s="521"/>
      <c r="E146" s="448"/>
      <c r="F146" s="93" t="s">
        <v>385</v>
      </c>
      <c r="G146" s="454" t="s">
        <v>386</v>
      </c>
      <c r="H146" s="454"/>
      <c r="I146" s="454"/>
      <c r="J146" s="454"/>
      <c r="K146" s="497"/>
      <c r="L146" s="444" t="e">
        <f>#REF!-#REF!*10%</f>
        <v>#REF!</v>
      </c>
    </row>
    <row r="147" spans="1:12" ht="15.6" customHeight="1" x14ac:dyDescent="0.25">
      <c r="A147" s="453"/>
      <c r="B147" s="471"/>
      <c r="C147" s="455"/>
      <c r="D147" s="521"/>
      <c r="E147" s="448"/>
      <c r="F147" s="93" t="s">
        <v>389</v>
      </c>
      <c r="G147" s="523" t="s">
        <v>390</v>
      </c>
      <c r="H147" s="523"/>
      <c r="I147" s="523"/>
      <c r="J147" s="523"/>
      <c r="K147" s="497"/>
      <c r="L147" s="444" t="e">
        <f>#REF!-#REF!*10%</f>
        <v>#REF!</v>
      </c>
    </row>
    <row r="148" spans="1:12" ht="15.6" customHeight="1" x14ac:dyDescent="0.25">
      <c r="A148" s="453"/>
      <c r="B148" s="471"/>
      <c r="C148" s="455"/>
      <c r="D148" s="521"/>
      <c r="E148" s="448"/>
      <c r="F148" s="93" t="s">
        <v>704</v>
      </c>
      <c r="G148" s="523" t="s">
        <v>705</v>
      </c>
      <c r="H148" s="523"/>
      <c r="I148" s="523"/>
      <c r="J148" s="523"/>
      <c r="K148" s="497"/>
      <c r="L148" s="444" t="e">
        <f>#REF!-#REF!*10%</f>
        <v>#REF!</v>
      </c>
    </row>
    <row r="149" spans="1:12" ht="15.6" customHeight="1" x14ac:dyDescent="0.25">
      <c r="A149" s="453"/>
      <c r="B149" s="471"/>
      <c r="C149" s="455"/>
      <c r="D149" s="521"/>
      <c r="E149" s="448"/>
      <c r="F149" s="93" t="s">
        <v>706</v>
      </c>
      <c r="G149" s="461" t="s">
        <v>390</v>
      </c>
      <c r="H149" s="461"/>
      <c r="I149" s="461"/>
      <c r="J149" s="461"/>
      <c r="K149" s="497"/>
      <c r="L149" s="444" t="e">
        <f>#REF!-#REF!*10%</f>
        <v>#REF!</v>
      </c>
    </row>
    <row r="150" spans="1:12" ht="15.6" customHeight="1" x14ac:dyDescent="0.25">
      <c r="A150" s="453"/>
      <c r="B150" s="471"/>
      <c r="C150" s="455"/>
      <c r="D150" s="521"/>
      <c r="E150" s="448"/>
      <c r="F150" s="93" t="s">
        <v>1271</v>
      </c>
      <c r="G150" s="461" t="s">
        <v>390</v>
      </c>
      <c r="H150" s="461"/>
      <c r="I150" s="461"/>
      <c r="J150" s="461"/>
      <c r="K150" s="497"/>
      <c r="L150" s="444" t="e">
        <f>#REF!-#REF!*10%</f>
        <v>#REF!</v>
      </c>
    </row>
    <row r="151" spans="1:12" ht="15.6" customHeight="1" x14ac:dyDescent="0.25">
      <c r="A151" s="453"/>
      <c r="B151" s="471"/>
      <c r="C151" s="455"/>
      <c r="D151" s="521"/>
      <c r="E151" s="448"/>
      <c r="F151" s="93" t="s">
        <v>707</v>
      </c>
      <c r="G151" s="523" t="s">
        <v>1516</v>
      </c>
      <c r="H151" s="523"/>
      <c r="I151" s="523"/>
      <c r="J151" s="523"/>
      <c r="K151" s="497"/>
      <c r="L151" s="444" t="e">
        <f>#REF!-#REF!*10%</f>
        <v>#REF!</v>
      </c>
    </row>
    <row r="152" spans="1:12" ht="15.6" customHeight="1" x14ac:dyDescent="0.25">
      <c r="A152" s="453"/>
      <c r="B152" s="471"/>
      <c r="C152" s="455"/>
      <c r="D152" s="521"/>
      <c r="E152" s="448"/>
      <c r="F152" s="93" t="s">
        <v>708</v>
      </c>
      <c r="G152" s="523" t="s">
        <v>390</v>
      </c>
      <c r="H152" s="523"/>
      <c r="I152" s="523"/>
      <c r="J152" s="523"/>
      <c r="K152" s="497"/>
      <c r="L152" s="444" t="e">
        <f>#REF!-#REF!*10%</f>
        <v>#REF!</v>
      </c>
    </row>
    <row r="153" spans="1:12" ht="15.6" customHeight="1" x14ac:dyDescent="0.25">
      <c r="A153" s="453"/>
      <c r="B153" s="471"/>
      <c r="C153" s="455"/>
      <c r="D153" s="521"/>
      <c r="E153" s="448"/>
      <c r="F153" s="93" t="s">
        <v>377</v>
      </c>
      <c r="G153" s="523" t="s">
        <v>387</v>
      </c>
      <c r="H153" s="523"/>
      <c r="I153" s="523"/>
      <c r="J153" s="523"/>
      <c r="K153" s="497"/>
      <c r="L153" s="444" t="e">
        <f>#REF!-#REF!*10%</f>
        <v>#REF!</v>
      </c>
    </row>
    <row r="154" spans="1:12" ht="15.6" customHeight="1" x14ac:dyDescent="0.25">
      <c r="A154" s="453"/>
      <c r="B154" s="471"/>
      <c r="C154" s="455"/>
      <c r="D154" s="521"/>
      <c r="E154" s="448"/>
      <c r="F154" s="93" t="s">
        <v>388</v>
      </c>
      <c r="G154" s="523" t="s">
        <v>393</v>
      </c>
      <c r="H154" s="523"/>
      <c r="I154" s="523"/>
      <c r="J154" s="523"/>
      <c r="K154" s="497"/>
      <c r="L154" s="444" t="e">
        <f>#REF!-#REF!*10%</f>
        <v>#REF!</v>
      </c>
    </row>
    <row r="155" spans="1:12" ht="15.6" customHeight="1" x14ac:dyDescent="0.25">
      <c r="A155" s="453"/>
      <c r="B155" s="471"/>
      <c r="C155" s="455"/>
      <c r="D155" s="521"/>
      <c r="E155" s="448"/>
      <c r="F155" s="93" t="s">
        <v>562</v>
      </c>
      <c r="G155" s="523" t="s">
        <v>1024</v>
      </c>
      <c r="H155" s="523"/>
      <c r="I155" s="523"/>
      <c r="J155" s="523"/>
      <c r="K155" s="497"/>
      <c r="L155" s="444" t="e">
        <f>#REF!-#REF!*10%</f>
        <v>#REF!</v>
      </c>
    </row>
    <row r="156" spans="1:12" ht="15.6" customHeight="1" x14ac:dyDescent="0.25">
      <c r="A156" s="453"/>
      <c r="B156" s="471"/>
      <c r="C156" s="455"/>
      <c r="D156" s="521"/>
      <c r="E156" s="448"/>
      <c r="F156" s="93" t="s">
        <v>570</v>
      </c>
      <c r="G156" s="523" t="s">
        <v>613</v>
      </c>
      <c r="H156" s="523"/>
      <c r="I156" s="523"/>
      <c r="J156" s="523"/>
      <c r="K156" s="497"/>
      <c r="L156" s="444" t="e">
        <f>#REF!-#REF!*10%</f>
        <v>#REF!</v>
      </c>
    </row>
    <row r="157" spans="1:12" ht="15.6" customHeight="1" x14ac:dyDescent="0.25">
      <c r="A157" s="453"/>
      <c r="B157" s="471"/>
      <c r="C157" s="455"/>
      <c r="D157" s="521"/>
      <c r="E157" s="448"/>
      <c r="F157" s="111" t="s">
        <v>84</v>
      </c>
      <c r="G157" s="526">
        <v>4</v>
      </c>
      <c r="H157" s="526"/>
      <c r="I157" s="526"/>
      <c r="J157" s="526"/>
      <c r="K157" s="497"/>
      <c r="L157" s="444" t="e">
        <f>#REF!-#REF!*10%</f>
        <v>#REF!</v>
      </c>
    </row>
    <row r="158" spans="1:12" ht="15.6" customHeight="1" x14ac:dyDescent="0.25">
      <c r="A158" s="453"/>
      <c r="B158" s="472"/>
      <c r="C158" s="455"/>
      <c r="D158" s="521"/>
      <c r="E158" s="448"/>
      <c r="F158" s="296" t="s">
        <v>1016</v>
      </c>
      <c r="G158" s="454">
        <v>5</v>
      </c>
      <c r="H158" s="454"/>
      <c r="I158" s="454"/>
      <c r="J158" s="454"/>
      <c r="K158" s="497"/>
      <c r="L158" s="444" t="e">
        <f>#REF!-#REF!*10%</f>
        <v>#REF!</v>
      </c>
    </row>
    <row r="159" spans="1:12" ht="15.6" customHeight="1" x14ac:dyDescent="0.25">
      <c r="A159" s="452">
        <v>6</v>
      </c>
      <c r="B159" s="470"/>
      <c r="C159" s="455" t="s">
        <v>1557</v>
      </c>
      <c r="D159" s="520"/>
      <c r="E159" s="448"/>
      <c r="F159" s="110" t="s">
        <v>81</v>
      </c>
      <c r="G159" s="524" t="s">
        <v>1515</v>
      </c>
      <c r="H159" s="524"/>
      <c r="I159" s="524"/>
      <c r="J159" s="524"/>
      <c r="K159" s="501">
        <v>3</v>
      </c>
      <c r="L159" s="498">
        <v>12602</v>
      </c>
    </row>
    <row r="160" spans="1:12" ht="15.6" customHeight="1" x14ac:dyDescent="0.25">
      <c r="A160" s="453"/>
      <c r="B160" s="471"/>
      <c r="C160" s="455"/>
      <c r="D160" s="521"/>
      <c r="E160" s="448"/>
      <c r="F160" s="110" t="s">
        <v>80</v>
      </c>
      <c r="G160" s="469">
        <v>140</v>
      </c>
      <c r="H160" s="469"/>
      <c r="I160" s="469"/>
      <c r="J160" s="469"/>
      <c r="K160" s="502"/>
      <c r="L160" s="499" t="e">
        <f>#REF!-#REF!*10%</f>
        <v>#REF!</v>
      </c>
    </row>
    <row r="161" spans="1:12" ht="15.6" customHeight="1" x14ac:dyDescent="0.25">
      <c r="A161" s="453"/>
      <c r="B161" s="471"/>
      <c r="C161" s="455"/>
      <c r="D161" s="521"/>
      <c r="E161" s="448"/>
      <c r="F161" s="110" t="s">
        <v>8</v>
      </c>
      <c r="G161" s="240">
        <v>3000</v>
      </c>
      <c r="H161" s="241">
        <v>4000</v>
      </c>
      <c r="I161" s="312">
        <v>5000</v>
      </c>
      <c r="J161" s="242">
        <v>6000</v>
      </c>
      <c r="K161" s="502"/>
      <c r="L161" s="499" t="e">
        <f>#REF!-#REF!*10%</f>
        <v>#REF!</v>
      </c>
    </row>
    <row r="162" spans="1:12" ht="15.6" customHeight="1" x14ac:dyDescent="0.25">
      <c r="A162" s="453"/>
      <c r="B162" s="471"/>
      <c r="C162" s="455"/>
      <c r="D162" s="521"/>
      <c r="E162" s="448"/>
      <c r="F162" s="93" t="s">
        <v>817</v>
      </c>
      <c r="G162" s="243">
        <f>G160*114</f>
        <v>15960</v>
      </c>
      <c r="H162" s="244">
        <f>G160*128</f>
        <v>17920</v>
      </c>
      <c r="I162" s="313">
        <f>G160*140</f>
        <v>19600</v>
      </c>
      <c r="J162" s="245">
        <f>G160*148</f>
        <v>20720</v>
      </c>
      <c r="K162" s="502"/>
      <c r="L162" s="499" t="e">
        <f>#REF!-#REF!*10%</f>
        <v>#REF!</v>
      </c>
    </row>
    <row r="163" spans="1:12" ht="15.6" customHeight="1" x14ac:dyDescent="0.25">
      <c r="A163" s="453"/>
      <c r="B163" s="471"/>
      <c r="C163" s="455"/>
      <c r="D163" s="521"/>
      <c r="E163" s="448"/>
      <c r="F163" s="93" t="s">
        <v>1269</v>
      </c>
      <c r="G163" s="451">
        <v>0.98</v>
      </c>
      <c r="H163" s="451"/>
      <c r="I163" s="451"/>
      <c r="J163" s="451"/>
      <c r="K163" s="502"/>
      <c r="L163" s="499" t="e">
        <f>#REF!-#REF!*10%</f>
        <v>#REF!</v>
      </c>
    </row>
    <row r="164" spans="1:12" ht="15.6" customHeight="1" x14ac:dyDescent="0.25">
      <c r="A164" s="453"/>
      <c r="B164" s="471"/>
      <c r="C164" s="455"/>
      <c r="D164" s="521"/>
      <c r="E164" s="448"/>
      <c r="F164" s="93" t="s">
        <v>699</v>
      </c>
      <c r="G164" s="523" t="s">
        <v>700</v>
      </c>
      <c r="H164" s="523"/>
      <c r="I164" s="523"/>
      <c r="J164" s="523"/>
      <c r="K164" s="502"/>
      <c r="L164" s="499" t="e">
        <f>#REF!-#REF!*10%</f>
        <v>#REF!</v>
      </c>
    </row>
    <row r="165" spans="1:12" ht="15.6" customHeight="1" x14ac:dyDescent="0.25">
      <c r="A165" s="453"/>
      <c r="B165" s="471"/>
      <c r="C165" s="455"/>
      <c r="D165" s="521"/>
      <c r="E165" s="448"/>
      <c r="F165" s="93" t="s">
        <v>1181</v>
      </c>
      <c r="G165" s="462" t="s">
        <v>1179</v>
      </c>
      <c r="H165" s="463"/>
      <c r="I165" s="463"/>
      <c r="J165" s="464"/>
      <c r="K165" s="502"/>
      <c r="L165" s="499" t="e">
        <f>#REF!-#REF!*10%</f>
        <v>#REF!</v>
      </c>
    </row>
    <row r="166" spans="1:12" ht="15.6" customHeight="1" x14ac:dyDescent="0.25">
      <c r="A166" s="453"/>
      <c r="B166" s="471"/>
      <c r="C166" s="455"/>
      <c r="D166" s="521"/>
      <c r="E166" s="448"/>
      <c r="F166" s="110" t="s">
        <v>83</v>
      </c>
      <c r="G166" s="524">
        <v>67</v>
      </c>
      <c r="H166" s="524"/>
      <c r="I166" s="524"/>
      <c r="J166" s="524"/>
      <c r="K166" s="502"/>
      <c r="L166" s="499" t="e">
        <f>#REF!-#REF!*10%</f>
        <v>#REF!</v>
      </c>
    </row>
    <row r="167" spans="1:12" ht="15.6" customHeight="1" x14ac:dyDescent="0.25">
      <c r="A167" s="453"/>
      <c r="B167" s="471"/>
      <c r="C167" s="455"/>
      <c r="D167" s="521"/>
      <c r="E167" s="448"/>
      <c r="F167" s="112" t="s">
        <v>396</v>
      </c>
      <c r="G167" s="523" t="s">
        <v>397</v>
      </c>
      <c r="H167" s="523"/>
      <c r="I167" s="523"/>
      <c r="J167" s="523"/>
      <c r="K167" s="502"/>
      <c r="L167" s="499" t="e">
        <f>#REF!-#REF!*10%</f>
        <v>#REF!</v>
      </c>
    </row>
    <row r="168" spans="1:12" ht="15.6" customHeight="1" x14ac:dyDescent="0.25">
      <c r="A168" s="453"/>
      <c r="B168" s="471"/>
      <c r="C168" s="455"/>
      <c r="D168" s="521"/>
      <c r="E168" s="448"/>
      <c r="F168" s="110" t="s">
        <v>256</v>
      </c>
      <c r="G168" s="524" t="s">
        <v>54</v>
      </c>
      <c r="H168" s="524"/>
      <c r="I168" s="524"/>
      <c r="J168" s="524"/>
      <c r="K168" s="502"/>
      <c r="L168" s="499" t="e">
        <f>#REF!-#REF!*10%</f>
        <v>#REF!</v>
      </c>
    </row>
    <row r="169" spans="1:12" ht="15.6" customHeight="1" x14ac:dyDescent="0.25">
      <c r="A169" s="453"/>
      <c r="B169" s="471"/>
      <c r="C169" s="455"/>
      <c r="D169" s="521"/>
      <c r="E169" s="448"/>
      <c r="F169" s="93" t="s">
        <v>379</v>
      </c>
      <c r="G169" s="523" t="s">
        <v>380</v>
      </c>
      <c r="H169" s="523"/>
      <c r="I169" s="523"/>
      <c r="J169" s="523"/>
      <c r="K169" s="502"/>
      <c r="L169" s="499" t="e">
        <f>#REF!-#REF!*10%</f>
        <v>#REF!</v>
      </c>
    </row>
    <row r="170" spans="1:12" ht="15.6" customHeight="1" x14ac:dyDescent="0.25">
      <c r="A170" s="453"/>
      <c r="B170" s="471"/>
      <c r="C170" s="455"/>
      <c r="D170" s="521"/>
      <c r="E170" s="448"/>
      <c r="F170" s="93" t="s">
        <v>701</v>
      </c>
      <c r="G170" s="523">
        <v>100000</v>
      </c>
      <c r="H170" s="523"/>
      <c r="I170" s="523"/>
      <c r="J170" s="523"/>
      <c r="K170" s="502"/>
      <c r="L170" s="499" t="e">
        <f>#REF!-#REF!*10%</f>
        <v>#REF!</v>
      </c>
    </row>
    <row r="171" spans="1:12" ht="15.6" customHeight="1" x14ac:dyDescent="0.25">
      <c r="A171" s="453"/>
      <c r="B171" s="471"/>
      <c r="C171" s="455"/>
      <c r="D171" s="521"/>
      <c r="E171" s="448"/>
      <c r="F171" s="93" t="s">
        <v>257</v>
      </c>
      <c r="G171" s="523" t="s">
        <v>556</v>
      </c>
      <c r="H171" s="523"/>
      <c r="I171" s="523"/>
      <c r="J171" s="523"/>
      <c r="K171" s="502"/>
      <c r="L171" s="499" t="e">
        <f>#REF!-#REF!*10%</f>
        <v>#REF!</v>
      </c>
    </row>
    <row r="172" spans="1:12" ht="15.6" customHeight="1" x14ac:dyDescent="0.25">
      <c r="A172" s="453"/>
      <c r="B172" s="471"/>
      <c r="C172" s="455"/>
      <c r="D172" s="521"/>
      <c r="E172" s="448"/>
      <c r="F172" s="93" t="s">
        <v>376</v>
      </c>
      <c r="G172" s="523" t="s">
        <v>1710</v>
      </c>
      <c r="H172" s="523"/>
      <c r="I172" s="523"/>
      <c r="J172" s="523"/>
      <c r="K172" s="502"/>
      <c r="L172" s="499" t="e">
        <f>#REF!-#REF!*10%</f>
        <v>#REF!</v>
      </c>
    </row>
    <row r="173" spans="1:12" ht="15.6" customHeight="1" x14ac:dyDescent="0.25">
      <c r="A173" s="453"/>
      <c r="B173" s="471"/>
      <c r="C173" s="455"/>
      <c r="D173" s="521"/>
      <c r="E173" s="448"/>
      <c r="F173" s="93" t="s">
        <v>702</v>
      </c>
      <c r="G173" s="523" t="s">
        <v>703</v>
      </c>
      <c r="H173" s="523"/>
      <c r="I173" s="523"/>
      <c r="J173" s="523"/>
      <c r="K173" s="502"/>
      <c r="L173" s="499" t="e">
        <f>#REF!-#REF!*10%</f>
        <v>#REF!</v>
      </c>
    </row>
    <row r="174" spans="1:12" ht="15.6" customHeight="1" x14ac:dyDescent="0.25">
      <c r="A174" s="453"/>
      <c r="B174" s="471"/>
      <c r="C174" s="455"/>
      <c r="D174" s="521"/>
      <c r="E174" s="448"/>
      <c r="F174" s="93" t="s">
        <v>381</v>
      </c>
      <c r="G174" s="523" t="s">
        <v>382</v>
      </c>
      <c r="H174" s="523"/>
      <c r="I174" s="523"/>
      <c r="J174" s="523"/>
      <c r="K174" s="502"/>
      <c r="L174" s="499" t="e">
        <f>#REF!-#REF!*10%</f>
        <v>#REF!</v>
      </c>
    </row>
    <row r="175" spans="1:12" ht="15.6" customHeight="1" x14ac:dyDescent="0.25">
      <c r="A175" s="453"/>
      <c r="B175" s="471"/>
      <c r="C175" s="455"/>
      <c r="D175" s="521"/>
      <c r="E175" s="448"/>
      <c r="F175" s="94" t="s">
        <v>358</v>
      </c>
      <c r="G175" s="523" t="s">
        <v>900</v>
      </c>
      <c r="H175" s="523"/>
      <c r="I175" s="523"/>
      <c r="J175" s="523"/>
      <c r="K175" s="502"/>
      <c r="L175" s="500" t="e">
        <f>#REF!-#REF!*10%</f>
        <v>#REF!</v>
      </c>
    </row>
    <row r="176" spans="1:12" ht="15.6" customHeight="1" x14ac:dyDescent="0.25">
      <c r="A176" s="453"/>
      <c r="B176" s="471"/>
      <c r="C176" s="455"/>
      <c r="D176" s="521"/>
      <c r="E176" s="448"/>
      <c r="F176" s="93" t="s">
        <v>383</v>
      </c>
      <c r="G176" s="454" t="s">
        <v>386</v>
      </c>
      <c r="H176" s="454"/>
      <c r="I176" s="454"/>
      <c r="J176" s="454"/>
      <c r="K176" s="496">
        <v>5</v>
      </c>
      <c r="L176" s="443">
        <v>13484</v>
      </c>
    </row>
    <row r="177" spans="1:12" ht="15.6" customHeight="1" x14ac:dyDescent="0.25">
      <c r="A177" s="453"/>
      <c r="B177" s="471"/>
      <c r="C177" s="455"/>
      <c r="D177" s="521"/>
      <c r="E177" s="448"/>
      <c r="F177" s="93" t="s">
        <v>385</v>
      </c>
      <c r="G177" s="523" t="s">
        <v>398</v>
      </c>
      <c r="H177" s="523"/>
      <c r="I177" s="523"/>
      <c r="J177" s="523"/>
      <c r="K177" s="497"/>
      <c r="L177" s="444" t="e">
        <f>#REF!-#REF!*10%</f>
        <v>#REF!</v>
      </c>
    </row>
    <row r="178" spans="1:12" ht="15.6" customHeight="1" x14ac:dyDescent="0.25">
      <c r="A178" s="453"/>
      <c r="B178" s="471"/>
      <c r="C178" s="455"/>
      <c r="D178" s="521"/>
      <c r="E178" s="448"/>
      <c r="F178" s="93" t="s">
        <v>389</v>
      </c>
      <c r="G178" s="523" t="s">
        <v>390</v>
      </c>
      <c r="H178" s="523"/>
      <c r="I178" s="523"/>
      <c r="J178" s="523"/>
      <c r="K178" s="497"/>
      <c r="L178" s="444" t="e">
        <f>#REF!-#REF!*10%</f>
        <v>#REF!</v>
      </c>
    </row>
    <row r="179" spans="1:12" ht="15.6" customHeight="1" x14ac:dyDescent="0.25">
      <c r="A179" s="453"/>
      <c r="B179" s="471"/>
      <c r="C179" s="455"/>
      <c r="D179" s="521"/>
      <c r="E179" s="448"/>
      <c r="F179" s="93" t="s">
        <v>704</v>
      </c>
      <c r="G179" s="523" t="s">
        <v>705</v>
      </c>
      <c r="H179" s="523"/>
      <c r="I179" s="523"/>
      <c r="J179" s="523"/>
      <c r="K179" s="497"/>
      <c r="L179" s="444" t="e">
        <f>#REF!-#REF!*10%</f>
        <v>#REF!</v>
      </c>
    </row>
    <row r="180" spans="1:12" ht="15.6" customHeight="1" x14ac:dyDescent="0.25">
      <c r="A180" s="453"/>
      <c r="B180" s="471"/>
      <c r="C180" s="455"/>
      <c r="D180" s="521"/>
      <c r="E180" s="448"/>
      <c r="F180" s="93" t="s">
        <v>706</v>
      </c>
      <c r="G180" s="461" t="s">
        <v>390</v>
      </c>
      <c r="H180" s="461"/>
      <c r="I180" s="461"/>
      <c r="J180" s="461"/>
      <c r="K180" s="497"/>
      <c r="L180" s="444" t="e">
        <f>#REF!-#REF!*10%</f>
        <v>#REF!</v>
      </c>
    </row>
    <row r="181" spans="1:12" ht="15.6" customHeight="1" x14ac:dyDescent="0.25">
      <c r="A181" s="453"/>
      <c r="B181" s="471"/>
      <c r="C181" s="455"/>
      <c r="D181" s="521"/>
      <c r="E181" s="448"/>
      <c r="F181" s="93" t="s">
        <v>1271</v>
      </c>
      <c r="G181" s="461" t="s">
        <v>390</v>
      </c>
      <c r="H181" s="461"/>
      <c r="I181" s="461"/>
      <c r="J181" s="461"/>
      <c r="K181" s="497"/>
      <c r="L181" s="444" t="e">
        <f>#REF!-#REF!*10%</f>
        <v>#REF!</v>
      </c>
    </row>
    <row r="182" spans="1:12" ht="15.6" customHeight="1" x14ac:dyDescent="0.25">
      <c r="A182" s="453"/>
      <c r="B182" s="471"/>
      <c r="C182" s="455"/>
      <c r="D182" s="521"/>
      <c r="E182" s="448"/>
      <c r="F182" s="93" t="s">
        <v>707</v>
      </c>
      <c r="G182" s="523" t="s">
        <v>1516</v>
      </c>
      <c r="H182" s="523"/>
      <c r="I182" s="523"/>
      <c r="J182" s="523"/>
      <c r="K182" s="497"/>
      <c r="L182" s="444" t="e">
        <f>#REF!-#REF!*10%</f>
        <v>#REF!</v>
      </c>
    </row>
    <row r="183" spans="1:12" ht="15.6" customHeight="1" x14ac:dyDescent="0.25">
      <c r="A183" s="453"/>
      <c r="B183" s="471"/>
      <c r="C183" s="455"/>
      <c r="D183" s="521"/>
      <c r="E183" s="448"/>
      <c r="F183" s="93" t="s">
        <v>708</v>
      </c>
      <c r="G183" s="523" t="s">
        <v>390</v>
      </c>
      <c r="H183" s="523"/>
      <c r="I183" s="523"/>
      <c r="J183" s="523"/>
      <c r="K183" s="497"/>
      <c r="L183" s="444" t="e">
        <f>#REF!-#REF!*10%</f>
        <v>#REF!</v>
      </c>
    </row>
    <row r="184" spans="1:12" ht="15.6" customHeight="1" x14ac:dyDescent="0.25">
      <c r="A184" s="453"/>
      <c r="B184" s="471"/>
      <c r="C184" s="455"/>
      <c r="D184" s="521"/>
      <c r="E184" s="448"/>
      <c r="F184" s="93" t="s">
        <v>377</v>
      </c>
      <c r="G184" s="523" t="s">
        <v>387</v>
      </c>
      <c r="H184" s="523"/>
      <c r="I184" s="523"/>
      <c r="J184" s="523"/>
      <c r="K184" s="497"/>
      <c r="L184" s="444" t="e">
        <f>#REF!-#REF!*10%</f>
        <v>#REF!</v>
      </c>
    </row>
    <row r="185" spans="1:12" ht="15.6" customHeight="1" x14ac:dyDescent="0.25">
      <c r="A185" s="453"/>
      <c r="B185" s="471"/>
      <c r="C185" s="455"/>
      <c r="D185" s="521"/>
      <c r="E185" s="448"/>
      <c r="F185" s="93" t="s">
        <v>388</v>
      </c>
      <c r="G185" s="523" t="s">
        <v>393</v>
      </c>
      <c r="H185" s="523"/>
      <c r="I185" s="523"/>
      <c r="J185" s="523"/>
      <c r="K185" s="497"/>
      <c r="L185" s="444" t="e">
        <f>#REF!-#REF!*10%</f>
        <v>#REF!</v>
      </c>
    </row>
    <row r="186" spans="1:12" ht="15.6" customHeight="1" x14ac:dyDescent="0.25">
      <c r="A186" s="453"/>
      <c r="B186" s="471"/>
      <c r="C186" s="455"/>
      <c r="D186" s="521"/>
      <c r="E186" s="448"/>
      <c r="F186" s="93" t="s">
        <v>562</v>
      </c>
      <c r="G186" s="523" t="s">
        <v>1024</v>
      </c>
      <c r="H186" s="523"/>
      <c r="I186" s="523"/>
      <c r="J186" s="523"/>
      <c r="K186" s="497"/>
      <c r="L186" s="444" t="e">
        <f>#REF!-#REF!*10%</f>
        <v>#REF!</v>
      </c>
    </row>
    <row r="187" spans="1:12" ht="15.6" customHeight="1" x14ac:dyDescent="0.25">
      <c r="A187" s="453"/>
      <c r="B187" s="471"/>
      <c r="C187" s="455"/>
      <c r="D187" s="521"/>
      <c r="E187" s="448"/>
      <c r="F187" s="93" t="s">
        <v>570</v>
      </c>
      <c r="G187" s="523" t="s">
        <v>613</v>
      </c>
      <c r="H187" s="523"/>
      <c r="I187" s="523"/>
      <c r="J187" s="523"/>
      <c r="K187" s="497"/>
      <c r="L187" s="444" t="e">
        <f>#REF!-#REF!*10%</f>
        <v>#REF!</v>
      </c>
    </row>
    <row r="188" spans="1:12" ht="15.6" customHeight="1" x14ac:dyDescent="0.25">
      <c r="A188" s="453"/>
      <c r="B188" s="471"/>
      <c r="C188" s="455"/>
      <c r="D188" s="521"/>
      <c r="E188" s="448"/>
      <c r="F188" s="111" t="s">
        <v>84</v>
      </c>
      <c r="G188" s="526">
        <v>4</v>
      </c>
      <c r="H188" s="526"/>
      <c r="I188" s="526"/>
      <c r="J188" s="526"/>
      <c r="K188" s="497"/>
      <c r="L188" s="444" t="e">
        <f>#REF!-#REF!*10%</f>
        <v>#REF!</v>
      </c>
    </row>
    <row r="189" spans="1:12" ht="15.6" customHeight="1" x14ac:dyDescent="0.25">
      <c r="A189" s="453"/>
      <c r="B189" s="472"/>
      <c r="C189" s="455"/>
      <c r="D189" s="521"/>
      <c r="E189" s="448"/>
      <c r="F189" s="296" t="s">
        <v>1016</v>
      </c>
      <c r="G189" s="454">
        <v>5</v>
      </c>
      <c r="H189" s="454"/>
      <c r="I189" s="454"/>
      <c r="J189" s="454"/>
      <c r="K189" s="497"/>
      <c r="L189" s="444" t="e">
        <f>#REF!-#REF!*10%</f>
        <v>#REF!</v>
      </c>
    </row>
    <row r="190" spans="1:12" ht="15.6" customHeight="1" x14ac:dyDescent="0.25">
      <c r="A190" s="452">
        <v>7</v>
      </c>
      <c r="B190" s="470"/>
      <c r="C190" s="455" t="s">
        <v>1558</v>
      </c>
      <c r="D190" s="520"/>
      <c r="E190" s="448"/>
      <c r="F190" s="110" t="s">
        <v>81</v>
      </c>
      <c r="G190" s="524" t="s">
        <v>1515</v>
      </c>
      <c r="H190" s="524"/>
      <c r="I190" s="524"/>
      <c r="J190" s="524"/>
      <c r="K190" s="501">
        <v>3</v>
      </c>
      <c r="L190" s="498">
        <v>13370</v>
      </c>
    </row>
    <row r="191" spans="1:12" ht="15.6" customHeight="1" x14ac:dyDescent="0.25">
      <c r="A191" s="453"/>
      <c r="B191" s="471"/>
      <c r="C191" s="455"/>
      <c r="D191" s="521"/>
      <c r="E191" s="448"/>
      <c r="F191" s="110" t="s">
        <v>80</v>
      </c>
      <c r="G191" s="469">
        <v>150</v>
      </c>
      <c r="H191" s="469"/>
      <c r="I191" s="469"/>
      <c r="J191" s="469"/>
      <c r="K191" s="502"/>
      <c r="L191" s="503"/>
    </row>
    <row r="192" spans="1:12" ht="15.6" customHeight="1" x14ac:dyDescent="0.25">
      <c r="A192" s="453"/>
      <c r="B192" s="471"/>
      <c r="C192" s="455"/>
      <c r="D192" s="521"/>
      <c r="E192" s="448"/>
      <c r="F192" s="110" t="s">
        <v>8</v>
      </c>
      <c r="G192" s="240">
        <v>3000</v>
      </c>
      <c r="H192" s="241">
        <v>4000</v>
      </c>
      <c r="I192" s="312">
        <v>5000</v>
      </c>
      <c r="J192" s="242">
        <v>6000</v>
      </c>
      <c r="K192" s="502"/>
      <c r="L192" s="503"/>
    </row>
    <row r="193" spans="1:12" ht="15.6" customHeight="1" x14ac:dyDescent="0.25">
      <c r="A193" s="453"/>
      <c r="B193" s="471"/>
      <c r="C193" s="455"/>
      <c r="D193" s="521"/>
      <c r="E193" s="448"/>
      <c r="F193" s="93" t="s">
        <v>817</v>
      </c>
      <c r="G193" s="243">
        <f>G191*114</f>
        <v>17100</v>
      </c>
      <c r="H193" s="244">
        <f>G191*128</f>
        <v>19200</v>
      </c>
      <c r="I193" s="313">
        <f>G191*143</f>
        <v>21450</v>
      </c>
      <c r="J193" s="245">
        <f>G191*148</f>
        <v>22200</v>
      </c>
      <c r="K193" s="502"/>
      <c r="L193" s="503"/>
    </row>
    <row r="194" spans="1:12" ht="15.6" customHeight="1" x14ac:dyDescent="0.25">
      <c r="A194" s="453"/>
      <c r="B194" s="471"/>
      <c r="C194" s="455"/>
      <c r="D194" s="521"/>
      <c r="E194" s="448"/>
      <c r="F194" s="93" t="s">
        <v>1269</v>
      </c>
      <c r="G194" s="451">
        <v>0.98</v>
      </c>
      <c r="H194" s="451"/>
      <c r="I194" s="451"/>
      <c r="J194" s="451"/>
      <c r="K194" s="502"/>
      <c r="L194" s="503"/>
    </row>
    <row r="195" spans="1:12" ht="15.6" customHeight="1" x14ac:dyDescent="0.25">
      <c r="A195" s="453"/>
      <c r="B195" s="471"/>
      <c r="C195" s="455"/>
      <c r="D195" s="521"/>
      <c r="E195" s="448"/>
      <c r="F195" s="93" t="s">
        <v>699</v>
      </c>
      <c r="G195" s="523" t="s">
        <v>700</v>
      </c>
      <c r="H195" s="523"/>
      <c r="I195" s="523"/>
      <c r="J195" s="523"/>
      <c r="K195" s="502"/>
      <c r="L195" s="503"/>
    </row>
    <row r="196" spans="1:12" ht="15.6" customHeight="1" x14ac:dyDescent="0.25">
      <c r="A196" s="453"/>
      <c r="B196" s="471"/>
      <c r="C196" s="455"/>
      <c r="D196" s="521"/>
      <c r="E196" s="448"/>
      <c r="F196" s="93" t="s">
        <v>1181</v>
      </c>
      <c r="G196" s="462" t="s">
        <v>1179</v>
      </c>
      <c r="H196" s="463"/>
      <c r="I196" s="463"/>
      <c r="J196" s="464"/>
      <c r="K196" s="502"/>
      <c r="L196" s="503"/>
    </row>
    <row r="197" spans="1:12" ht="15.6" customHeight="1" x14ac:dyDescent="0.25">
      <c r="A197" s="453"/>
      <c r="B197" s="471"/>
      <c r="C197" s="455"/>
      <c r="D197" s="521"/>
      <c r="E197" s="448"/>
      <c r="F197" s="110" t="s">
        <v>83</v>
      </c>
      <c r="G197" s="524">
        <v>67</v>
      </c>
      <c r="H197" s="524"/>
      <c r="I197" s="524"/>
      <c r="J197" s="524"/>
      <c r="K197" s="502"/>
      <c r="L197" s="503"/>
    </row>
    <row r="198" spans="1:12" ht="15.6" customHeight="1" x14ac:dyDescent="0.25">
      <c r="A198" s="453"/>
      <c r="B198" s="471"/>
      <c r="C198" s="455"/>
      <c r="D198" s="521"/>
      <c r="E198" s="448"/>
      <c r="F198" s="112" t="s">
        <v>396</v>
      </c>
      <c r="G198" s="523" t="s">
        <v>397</v>
      </c>
      <c r="H198" s="523"/>
      <c r="I198" s="523"/>
      <c r="J198" s="523"/>
      <c r="K198" s="502"/>
      <c r="L198" s="503"/>
    </row>
    <row r="199" spans="1:12" ht="15.6" customHeight="1" x14ac:dyDescent="0.25">
      <c r="A199" s="453"/>
      <c r="B199" s="471"/>
      <c r="C199" s="455"/>
      <c r="D199" s="521"/>
      <c r="E199" s="448"/>
      <c r="F199" s="110" t="s">
        <v>256</v>
      </c>
      <c r="G199" s="524" t="s">
        <v>58</v>
      </c>
      <c r="H199" s="524"/>
      <c r="I199" s="524"/>
      <c r="J199" s="524"/>
      <c r="K199" s="502"/>
      <c r="L199" s="503"/>
    </row>
    <row r="200" spans="1:12" ht="15.6" customHeight="1" x14ac:dyDescent="0.25">
      <c r="A200" s="453"/>
      <c r="B200" s="471"/>
      <c r="C200" s="455"/>
      <c r="D200" s="521"/>
      <c r="E200" s="448"/>
      <c r="F200" s="93" t="s">
        <v>379</v>
      </c>
      <c r="G200" s="523" t="s">
        <v>380</v>
      </c>
      <c r="H200" s="523"/>
      <c r="I200" s="523"/>
      <c r="J200" s="523"/>
      <c r="K200" s="502"/>
      <c r="L200" s="503"/>
    </row>
    <row r="201" spans="1:12" ht="15.6" customHeight="1" x14ac:dyDescent="0.25">
      <c r="A201" s="453"/>
      <c r="B201" s="471"/>
      <c r="C201" s="455"/>
      <c r="D201" s="521"/>
      <c r="E201" s="448"/>
      <c r="F201" s="93" t="s">
        <v>701</v>
      </c>
      <c r="G201" s="523">
        <v>100000</v>
      </c>
      <c r="H201" s="523"/>
      <c r="I201" s="523"/>
      <c r="J201" s="523"/>
      <c r="K201" s="502"/>
      <c r="L201" s="503"/>
    </row>
    <row r="202" spans="1:12" ht="15.6" customHeight="1" x14ac:dyDescent="0.25">
      <c r="A202" s="453"/>
      <c r="B202" s="471"/>
      <c r="C202" s="455"/>
      <c r="D202" s="521"/>
      <c r="E202" s="448"/>
      <c r="F202" s="93" t="s">
        <v>257</v>
      </c>
      <c r="G202" s="523" t="s">
        <v>556</v>
      </c>
      <c r="H202" s="523"/>
      <c r="I202" s="523"/>
      <c r="J202" s="523"/>
      <c r="K202" s="502"/>
      <c r="L202" s="503"/>
    </row>
    <row r="203" spans="1:12" ht="15.6" customHeight="1" x14ac:dyDescent="0.25">
      <c r="A203" s="453"/>
      <c r="B203" s="471"/>
      <c r="C203" s="455"/>
      <c r="D203" s="521"/>
      <c r="E203" s="448"/>
      <c r="F203" s="93" t="s">
        <v>376</v>
      </c>
      <c r="G203" s="523" t="s">
        <v>1710</v>
      </c>
      <c r="H203" s="523"/>
      <c r="I203" s="523"/>
      <c r="J203" s="523"/>
      <c r="K203" s="502"/>
      <c r="L203" s="503"/>
    </row>
    <row r="204" spans="1:12" ht="15.6" customHeight="1" x14ac:dyDescent="0.25">
      <c r="A204" s="453"/>
      <c r="B204" s="471"/>
      <c r="C204" s="455"/>
      <c r="D204" s="521"/>
      <c r="E204" s="448"/>
      <c r="F204" s="93" t="s">
        <v>702</v>
      </c>
      <c r="G204" s="523" t="s">
        <v>703</v>
      </c>
      <c r="H204" s="523"/>
      <c r="I204" s="523"/>
      <c r="J204" s="523"/>
      <c r="K204" s="502"/>
      <c r="L204" s="503"/>
    </row>
    <row r="205" spans="1:12" ht="15.6" customHeight="1" x14ac:dyDescent="0.25">
      <c r="A205" s="453"/>
      <c r="B205" s="471"/>
      <c r="C205" s="455"/>
      <c r="D205" s="521"/>
      <c r="E205" s="448"/>
      <c r="F205" s="93" t="s">
        <v>381</v>
      </c>
      <c r="G205" s="523" t="s">
        <v>382</v>
      </c>
      <c r="H205" s="523"/>
      <c r="I205" s="523"/>
      <c r="J205" s="523"/>
      <c r="K205" s="502"/>
      <c r="L205" s="503"/>
    </row>
    <row r="206" spans="1:12" ht="15.6" customHeight="1" x14ac:dyDescent="0.25">
      <c r="A206" s="453"/>
      <c r="B206" s="471"/>
      <c r="C206" s="455"/>
      <c r="D206" s="521"/>
      <c r="E206" s="448"/>
      <c r="F206" s="94" t="s">
        <v>358</v>
      </c>
      <c r="G206" s="523" t="s">
        <v>900</v>
      </c>
      <c r="H206" s="523"/>
      <c r="I206" s="523"/>
      <c r="J206" s="523"/>
      <c r="K206" s="502"/>
      <c r="L206" s="504"/>
    </row>
    <row r="207" spans="1:12" ht="15.6" customHeight="1" x14ac:dyDescent="0.25">
      <c r="A207" s="453"/>
      <c r="B207" s="471"/>
      <c r="C207" s="455"/>
      <c r="D207" s="521"/>
      <c r="E207" s="448"/>
      <c r="F207" s="93" t="s">
        <v>383</v>
      </c>
      <c r="G207" s="523" t="s">
        <v>384</v>
      </c>
      <c r="H207" s="523"/>
      <c r="I207" s="523"/>
      <c r="J207" s="523"/>
      <c r="K207" s="496">
        <v>5</v>
      </c>
      <c r="L207" s="443">
        <v>14306</v>
      </c>
    </row>
    <row r="208" spans="1:12" ht="15.6" customHeight="1" x14ac:dyDescent="0.25">
      <c r="A208" s="453"/>
      <c r="B208" s="471"/>
      <c r="C208" s="455"/>
      <c r="D208" s="521"/>
      <c r="E208" s="448"/>
      <c r="F208" s="93" t="s">
        <v>385</v>
      </c>
      <c r="G208" s="454" t="s">
        <v>386</v>
      </c>
      <c r="H208" s="454"/>
      <c r="I208" s="454"/>
      <c r="J208" s="454"/>
      <c r="K208" s="497"/>
      <c r="L208" s="503"/>
    </row>
    <row r="209" spans="1:12" ht="15.6" customHeight="1" x14ac:dyDescent="0.25">
      <c r="A209" s="453"/>
      <c r="B209" s="471"/>
      <c r="C209" s="455"/>
      <c r="D209" s="521"/>
      <c r="E209" s="448"/>
      <c r="F209" s="93" t="s">
        <v>389</v>
      </c>
      <c r="G209" s="523" t="s">
        <v>390</v>
      </c>
      <c r="H209" s="523"/>
      <c r="I209" s="523"/>
      <c r="J209" s="523"/>
      <c r="K209" s="497"/>
      <c r="L209" s="503"/>
    </row>
    <row r="210" spans="1:12" ht="15.6" customHeight="1" x14ac:dyDescent="0.25">
      <c r="A210" s="453"/>
      <c r="B210" s="471"/>
      <c r="C210" s="455"/>
      <c r="D210" s="521"/>
      <c r="E210" s="448"/>
      <c r="F210" s="93" t="s">
        <v>704</v>
      </c>
      <c r="G210" s="523" t="s">
        <v>705</v>
      </c>
      <c r="H210" s="523"/>
      <c r="I210" s="523"/>
      <c r="J210" s="523"/>
      <c r="K210" s="497"/>
      <c r="L210" s="503"/>
    </row>
    <row r="211" spans="1:12" ht="15.6" customHeight="1" x14ac:dyDescent="0.25">
      <c r="A211" s="453"/>
      <c r="B211" s="471"/>
      <c r="C211" s="455"/>
      <c r="D211" s="521"/>
      <c r="E211" s="448"/>
      <c r="F211" s="93" t="s">
        <v>706</v>
      </c>
      <c r="G211" s="461" t="s">
        <v>390</v>
      </c>
      <c r="H211" s="461"/>
      <c r="I211" s="461"/>
      <c r="J211" s="461"/>
      <c r="K211" s="497"/>
      <c r="L211" s="503"/>
    </row>
    <row r="212" spans="1:12" ht="15.6" customHeight="1" x14ac:dyDescent="0.25">
      <c r="A212" s="453"/>
      <c r="B212" s="471"/>
      <c r="C212" s="455"/>
      <c r="D212" s="521"/>
      <c r="E212" s="448"/>
      <c r="F212" s="93" t="s">
        <v>1271</v>
      </c>
      <c r="G212" s="461" t="s">
        <v>390</v>
      </c>
      <c r="H212" s="461"/>
      <c r="I212" s="461"/>
      <c r="J212" s="461"/>
      <c r="K212" s="497"/>
      <c r="L212" s="503"/>
    </row>
    <row r="213" spans="1:12" ht="15.6" customHeight="1" x14ac:dyDescent="0.25">
      <c r="A213" s="453"/>
      <c r="B213" s="471"/>
      <c r="C213" s="455"/>
      <c r="D213" s="521"/>
      <c r="E213" s="448"/>
      <c r="F213" s="93" t="s">
        <v>707</v>
      </c>
      <c r="G213" s="523" t="s">
        <v>1516</v>
      </c>
      <c r="H213" s="523"/>
      <c r="I213" s="523"/>
      <c r="J213" s="523"/>
      <c r="K213" s="497"/>
      <c r="L213" s="503"/>
    </row>
    <row r="214" spans="1:12" ht="15.6" customHeight="1" x14ac:dyDescent="0.25">
      <c r="A214" s="453"/>
      <c r="B214" s="471"/>
      <c r="C214" s="455"/>
      <c r="D214" s="521"/>
      <c r="E214" s="448"/>
      <c r="F214" s="93" t="s">
        <v>708</v>
      </c>
      <c r="G214" s="523" t="s">
        <v>390</v>
      </c>
      <c r="H214" s="523"/>
      <c r="I214" s="523"/>
      <c r="J214" s="523"/>
      <c r="K214" s="497"/>
      <c r="L214" s="503"/>
    </row>
    <row r="215" spans="1:12" ht="15.6" customHeight="1" x14ac:dyDescent="0.25">
      <c r="A215" s="453"/>
      <c r="B215" s="471"/>
      <c r="C215" s="455"/>
      <c r="D215" s="521"/>
      <c r="E215" s="448"/>
      <c r="F215" s="93" t="s">
        <v>377</v>
      </c>
      <c r="G215" s="523" t="s">
        <v>387</v>
      </c>
      <c r="H215" s="523"/>
      <c r="I215" s="523"/>
      <c r="J215" s="523"/>
      <c r="K215" s="497"/>
      <c r="L215" s="503"/>
    </row>
    <row r="216" spans="1:12" ht="15.6" customHeight="1" x14ac:dyDescent="0.25">
      <c r="A216" s="453"/>
      <c r="B216" s="471"/>
      <c r="C216" s="455"/>
      <c r="D216" s="521"/>
      <c r="E216" s="448"/>
      <c r="F216" s="93" t="s">
        <v>388</v>
      </c>
      <c r="G216" s="523" t="s">
        <v>393</v>
      </c>
      <c r="H216" s="523"/>
      <c r="I216" s="523"/>
      <c r="J216" s="523"/>
      <c r="K216" s="497"/>
      <c r="L216" s="503"/>
    </row>
    <row r="217" spans="1:12" ht="15.6" customHeight="1" x14ac:dyDescent="0.25">
      <c r="A217" s="453"/>
      <c r="B217" s="471"/>
      <c r="C217" s="455"/>
      <c r="D217" s="521"/>
      <c r="E217" s="448"/>
      <c r="F217" s="93" t="s">
        <v>562</v>
      </c>
      <c r="G217" s="523" t="s">
        <v>1024</v>
      </c>
      <c r="H217" s="523"/>
      <c r="I217" s="523"/>
      <c r="J217" s="523"/>
      <c r="K217" s="497"/>
      <c r="L217" s="503"/>
    </row>
    <row r="218" spans="1:12" ht="15.6" customHeight="1" x14ac:dyDescent="0.25">
      <c r="A218" s="453"/>
      <c r="B218" s="471"/>
      <c r="C218" s="455"/>
      <c r="D218" s="521"/>
      <c r="E218" s="448"/>
      <c r="F218" s="93" t="s">
        <v>570</v>
      </c>
      <c r="G218" s="523" t="s">
        <v>613</v>
      </c>
      <c r="H218" s="523"/>
      <c r="I218" s="523"/>
      <c r="J218" s="523"/>
      <c r="K218" s="497"/>
      <c r="L218" s="503"/>
    </row>
    <row r="219" spans="1:12" ht="15.6" customHeight="1" x14ac:dyDescent="0.25">
      <c r="A219" s="453"/>
      <c r="B219" s="471"/>
      <c r="C219" s="455"/>
      <c r="D219" s="521"/>
      <c r="E219" s="448"/>
      <c r="F219" s="111" t="s">
        <v>84</v>
      </c>
      <c r="G219" s="526">
        <v>4</v>
      </c>
      <c r="H219" s="526"/>
      <c r="I219" s="526"/>
      <c r="J219" s="526"/>
      <c r="K219" s="497"/>
      <c r="L219" s="503"/>
    </row>
    <row r="220" spans="1:12" ht="15.6" customHeight="1" x14ac:dyDescent="0.25">
      <c r="A220" s="453"/>
      <c r="B220" s="472"/>
      <c r="C220" s="455"/>
      <c r="D220" s="521"/>
      <c r="E220" s="448"/>
      <c r="F220" s="296" t="s">
        <v>1016</v>
      </c>
      <c r="G220" s="454">
        <v>5</v>
      </c>
      <c r="H220" s="454"/>
      <c r="I220" s="454"/>
      <c r="J220" s="454"/>
      <c r="K220" s="497"/>
      <c r="L220" s="504"/>
    </row>
    <row r="221" spans="1:12" ht="15.6" customHeight="1" x14ac:dyDescent="0.25">
      <c r="A221" s="452">
        <v>8</v>
      </c>
      <c r="B221" s="470"/>
      <c r="C221" s="455" t="s">
        <v>1559</v>
      </c>
      <c r="D221" s="520"/>
      <c r="E221" s="448"/>
      <c r="F221" s="110" t="s">
        <v>81</v>
      </c>
      <c r="G221" s="524" t="s">
        <v>1515</v>
      </c>
      <c r="H221" s="524"/>
      <c r="I221" s="524"/>
      <c r="J221" s="524"/>
      <c r="K221" s="508">
        <v>3</v>
      </c>
      <c r="L221" s="498">
        <v>14524</v>
      </c>
    </row>
    <row r="222" spans="1:12" ht="15.6" customHeight="1" x14ac:dyDescent="0.25">
      <c r="A222" s="453"/>
      <c r="B222" s="471"/>
      <c r="C222" s="455"/>
      <c r="D222" s="521"/>
      <c r="E222" s="448"/>
      <c r="F222" s="110" t="s">
        <v>80</v>
      </c>
      <c r="G222" s="469">
        <v>160</v>
      </c>
      <c r="H222" s="469"/>
      <c r="I222" s="469"/>
      <c r="J222" s="469"/>
      <c r="K222" s="509"/>
      <c r="L222" s="503" t="e">
        <f>#REF!-#REF!*10%</f>
        <v>#REF!</v>
      </c>
    </row>
    <row r="223" spans="1:12" ht="15.6" customHeight="1" x14ac:dyDescent="0.25">
      <c r="A223" s="453"/>
      <c r="B223" s="471"/>
      <c r="C223" s="455"/>
      <c r="D223" s="521"/>
      <c r="E223" s="448"/>
      <c r="F223" s="110" t="s">
        <v>8</v>
      </c>
      <c r="G223" s="240">
        <v>3000</v>
      </c>
      <c r="H223" s="241">
        <v>4000</v>
      </c>
      <c r="I223" s="312">
        <v>5000</v>
      </c>
      <c r="J223" s="242">
        <v>6000</v>
      </c>
      <c r="K223" s="509"/>
      <c r="L223" s="503" t="e">
        <f>#REF!-#REF!*10%</f>
        <v>#REF!</v>
      </c>
    </row>
    <row r="224" spans="1:12" ht="15" customHeight="1" x14ac:dyDescent="0.25">
      <c r="A224" s="453"/>
      <c r="B224" s="471"/>
      <c r="C224" s="455"/>
      <c r="D224" s="521"/>
      <c r="E224" s="448"/>
      <c r="F224" s="93" t="s">
        <v>817</v>
      </c>
      <c r="G224" s="243">
        <f>G222*114</f>
        <v>18240</v>
      </c>
      <c r="H224" s="244">
        <f>G222*128</f>
        <v>20480</v>
      </c>
      <c r="I224" s="313">
        <f>G222*140</f>
        <v>22400</v>
      </c>
      <c r="J224" s="245">
        <f>G222*148</f>
        <v>23680</v>
      </c>
      <c r="K224" s="509"/>
      <c r="L224" s="503" t="e">
        <f>#REF!-#REF!*10%</f>
        <v>#REF!</v>
      </c>
    </row>
    <row r="225" spans="1:12" ht="15" customHeight="1" x14ac:dyDescent="0.25">
      <c r="A225" s="453"/>
      <c r="B225" s="471"/>
      <c r="C225" s="455"/>
      <c r="D225" s="521"/>
      <c r="E225" s="448"/>
      <c r="F225" s="93" t="s">
        <v>1269</v>
      </c>
      <c r="G225" s="451">
        <v>0.98</v>
      </c>
      <c r="H225" s="451"/>
      <c r="I225" s="451"/>
      <c r="J225" s="451"/>
      <c r="K225" s="509"/>
      <c r="L225" s="503" t="e">
        <f>#REF!-#REF!*10%</f>
        <v>#REF!</v>
      </c>
    </row>
    <row r="226" spans="1:12" ht="15" customHeight="1" x14ac:dyDescent="0.25">
      <c r="A226" s="453"/>
      <c r="B226" s="471"/>
      <c r="C226" s="455"/>
      <c r="D226" s="521"/>
      <c r="E226" s="448"/>
      <c r="F226" s="93" t="s">
        <v>699</v>
      </c>
      <c r="G226" s="523" t="s">
        <v>700</v>
      </c>
      <c r="H226" s="523"/>
      <c r="I226" s="523"/>
      <c r="J226" s="523"/>
      <c r="K226" s="509"/>
      <c r="L226" s="503" t="e">
        <f>#REF!-#REF!*10%</f>
        <v>#REF!</v>
      </c>
    </row>
    <row r="227" spans="1:12" ht="15" customHeight="1" x14ac:dyDescent="0.25">
      <c r="A227" s="453"/>
      <c r="B227" s="471"/>
      <c r="C227" s="455"/>
      <c r="D227" s="521"/>
      <c r="E227" s="448"/>
      <c r="F227" s="93" t="s">
        <v>1181</v>
      </c>
      <c r="G227" s="462" t="s">
        <v>1179</v>
      </c>
      <c r="H227" s="463"/>
      <c r="I227" s="463"/>
      <c r="J227" s="464"/>
      <c r="K227" s="509"/>
      <c r="L227" s="503" t="e">
        <f>#REF!-#REF!*10%</f>
        <v>#REF!</v>
      </c>
    </row>
    <row r="228" spans="1:12" ht="15.6" customHeight="1" x14ac:dyDescent="0.25">
      <c r="A228" s="453"/>
      <c r="B228" s="471"/>
      <c r="C228" s="455"/>
      <c r="D228" s="521"/>
      <c r="E228" s="448"/>
      <c r="F228" s="110" t="s">
        <v>83</v>
      </c>
      <c r="G228" s="524">
        <v>67</v>
      </c>
      <c r="H228" s="524"/>
      <c r="I228" s="524"/>
      <c r="J228" s="524"/>
      <c r="K228" s="509"/>
      <c r="L228" s="503" t="e">
        <f>#REF!-#REF!*10%</f>
        <v>#REF!</v>
      </c>
    </row>
    <row r="229" spans="1:12" ht="15.6" customHeight="1" x14ac:dyDescent="0.25">
      <c r="A229" s="453"/>
      <c r="B229" s="471"/>
      <c r="C229" s="455"/>
      <c r="D229" s="521"/>
      <c r="E229" s="448"/>
      <c r="F229" s="112" t="s">
        <v>396</v>
      </c>
      <c r="G229" s="523" t="s">
        <v>397</v>
      </c>
      <c r="H229" s="523"/>
      <c r="I229" s="523"/>
      <c r="J229" s="523"/>
      <c r="K229" s="509"/>
      <c r="L229" s="503" t="e">
        <f>#REF!-#REF!*10%</f>
        <v>#REF!</v>
      </c>
    </row>
    <row r="230" spans="1:12" ht="15.6" customHeight="1" x14ac:dyDescent="0.25">
      <c r="A230" s="453"/>
      <c r="B230" s="471"/>
      <c r="C230" s="455"/>
      <c r="D230" s="521"/>
      <c r="E230" s="448"/>
      <c r="F230" s="110" t="s">
        <v>256</v>
      </c>
      <c r="G230" s="524" t="s">
        <v>58</v>
      </c>
      <c r="H230" s="524"/>
      <c r="I230" s="524"/>
      <c r="J230" s="524"/>
      <c r="K230" s="509"/>
      <c r="L230" s="503" t="e">
        <f>#REF!-#REF!*10%</f>
        <v>#REF!</v>
      </c>
    </row>
    <row r="231" spans="1:12" ht="15.6" customHeight="1" x14ac:dyDescent="0.25">
      <c r="A231" s="453"/>
      <c r="B231" s="471"/>
      <c r="C231" s="455"/>
      <c r="D231" s="521"/>
      <c r="E231" s="448"/>
      <c r="F231" s="93" t="s">
        <v>379</v>
      </c>
      <c r="G231" s="523" t="s">
        <v>380</v>
      </c>
      <c r="H231" s="523"/>
      <c r="I231" s="523"/>
      <c r="J231" s="523"/>
      <c r="K231" s="509"/>
      <c r="L231" s="503" t="e">
        <f>#REF!-#REF!*10%</f>
        <v>#REF!</v>
      </c>
    </row>
    <row r="232" spans="1:12" ht="15.6" customHeight="1" x14ac:dyDescent="0.25">
      <c r="A232" s="453"/>
      <c r="B232" s="471"/>
      <c r="C232" s="455"/>
      <c r="D232" s="521"/>
      <c r="E232" s="448"/>
      <c r="F232" s="93" t="s">
        <v>701</v>
      </c>
      <c r="G232" s="523">
        <v>100000</v>
      </c>
      <c r="H232" s="523"/>
      <c r="I232" s="523"/>
      <c r="J232" s="523"/>
      <c r="K232" s="509"/>
      <c r="L232" s="503" t="e">
        <f>#REF!-#REF!*10%</f>
        <v>#REF!</v>
      </c>
    </row>
    <row r="233" spans="1:12" ht="15.6" customHeight="1" x14ac:dyDescent="0.25">
      <c r="A233" s="453"/>
      <c r="B233" s="471"/>
      <c r="C233" s="455"/>
      <c r="D233" s="521"/>
      <c r="E233" s="448"/>
      <c r="F233" s="93" t="s">
        <v>257</v>
      </c>
      <c r="G233" s="523" t="s">
        <v>556</v>
      </c>
      <c r="H233" s="523"/>
      <c r="I233" s="523"/>
      <c r="J233" s="523"/>
      <c r="K233" s="509"/>
      <c r="L233" s="503" t="e">
        <f>#REF!-#REF!*10%</f>
        <v>#REF!</v>
      </c>
    </row>
    <row r="234" spans="1:12" ht="15.6" customHeight="1" x14ac:dyDescent="0.25">
      <c r="A234" s="453"/>
      <c r="B234" s="471"/>
      <c r="C234" s="455"/>
      <c r="D234" s="521"/>
      <c r="E234" s="448"/>
      <c r="F234" s="93" t="s">
        <v>376</v>
      </c>
      <c r="G234" s="523" t="s">
        <v>1710</v>
      </c>
      <c r="H234" s="523"/>
      <c r="I234" s="523"/>
      <c r="J234" s="523"/>
      <c r="K234" s="509"/>
      <c r="L234" s="503" t="e">
        <f>#REF!-#REF!*10%</f>
        <v>#REF!</v>
      </c>
    </row>
    <row r="235" spans="1:12" ht="15.6" customHeight="1" x14ac:dyDescent="0.25">
      <c r="A235" s="453"/>
      <c r="B235" s="471"/>
      <c r="C235" s="455"/>
      <c r="D235" s="521"/>
      <c r="E235" s="448"/>
      <c r="F235" s="93" t="s">
        <v>702</v>
      </c>
      <c r="G235" s="523" t="s">
        <v>703</v>
      </c>
      <c r="H235" s="523"/>
      <c r="I235" s="523"/>
      <c r="J235" s="523"/>
      <c r="K235" s="509"/>
      <c r="L235" s="503" t="e">
        <f>#REF!-#REF!*10%</f>
        <v>#REF!</v>
      </c>
    </row>
    <row r="236" spans="1:12" ht="15.6" customHeight="1" x14ac:dyDescent="0.25">
      <c r="A236" s="453"/>
      <c r="B236" s="471"/>
      <c r="C236" s="455"/>
      <c r="D236" s="521"/>
      <c r="E236" s="448"/>
      <c r="F236" s="93" t="s">
        <v>381</v>
      </c>
      <c r="G236" s="523" t="s">
        <v>382</v>
      </c>
      <c r="H236" s="523"/>
      <c r="I236" s="523"/>
      <c r="J236" s="523"/>
      <c r="K236" s="509"/>
      <c r="L236" s="503" t="e">
        <f>#REF!-#REF!*10%</f>
        <v>#REF!</v>
      </c>
    </row>
    <row r="237" spans="1:12" ht="15.6" customHeight="1" x14ac:dyDescent="0.25">
      <c r="A237" s="453"/>
      <c r="B237" s="471"/>
      <c r="C237" s="455"/>
      <c r="D237" s="521"/>
      <c r="E237" s="448"/>
      <c r="F237" s="94" t="s">
        <v>358</v>
      </c>
      <c r="G237" s="523" t="s">
        <v>900</v>
      </c>
      <c r="H237" s="523"/>
      <c r="I237" s="523"/>
      <c r="J237" s="523"/>
      <c r="K237" s="510"/>
      <c r="L237" s="504" t="e">
        <f>#REF!-#REF!*10%</f>
        <v>#REF!</v>
      </c>
    </row>
    <row r="238" spans="1:12" ht="15.6" customHeight="1" x14ac:dyDescent="0.25">
      <c r="A238" s="453"/>
      <c r="B238" s="471"/>
      <c r="C238" s="455"/>
      <c r="D238" s="521"/>
      <c r="E238" s="448"/>
      <c r="F238" s="93" t="s">
        <v>383</v>
      </c>
      <c r="G238" s="523" t="s">
        <v>384</v>
      </c>
      <c r="H238" s="523"/>
      <c r="I238" s="523"/>
      <c r="J238" s="523"/>
      <c r="K238" s="505">
        <v>5</v>
      </c>
      <c r="L238" s="443">
        <v>15541</v>
      </c>
    </row>
    <row r="239" spans="1:12" ht="15.6" customHeight="1" x14ac:dyDescent="0.25">
      <c r="A239" s="453"/>
      <c r="B239" s="471"/>
      <c r="C239" s="455"/>
      <c r="D239" s="521"/>
      <c r="E239" s="448"/>
      <c r="F239" s="93" t="s">
        <v>385</v>
      </c>
      <c r="G239" s="454" t="s">
        <v>386</v>
      </c>
      <c r="H239" s="454"/>
      <c r="I239" s="454"/>
      <c r="J239" s="454"/>
      <c r="K239" s="506"/>
      <c r="L239" s="503" t="e">
        <f>#REF!-#REF!*10%</f>
        <v>#REF!</v>
      </c>
    </row>
    <row r="240" spans="1:12" ht="15.6" customHeight="1" x14ac:dyDescent="0.25">
      <c r="A240" s="453"/>
      <c r="B240" s="471"/>
      <c r="C240" s="455"/>
      <c r="D240" s="521"/>
      <c r="E240" s="448"/>
      <c r="F240" s="93" t="s">
        <v>389</v>
      </c>
      <c r="G240" s="523" t="s">
        <v>390</v>
      </c>
      <c r="H240" s="523"/>
      <c r="I240" s="523"/>
      <c r="J240" s="523"/>
      <c r="K240" s="506"/>
      <c r="L240" s="503" t="e">
        <f>#REF!-#REF!*10%</f>
        <v>#REF!</v>
      </c>
    </row>
    <row r="241" spans="1:12" ht="15.6" customHeight="1" x14ac:dyDescent="0.25">
      <c r="A241" s="453"/>
      <c r="B241" s="471"/>
      <c r="C241" s="455"/>
      <c r="D241" s="521"/>
      <c r="E241" s="448"/>
      <c r="F241" s="93" t="s">
        <v>704</v>
      </c>
      <c r="G241" s="523" t="s">
        <v>705</v>
      </c>
      <c r="H241" s="523"/>
      <c r="I241" s="523"/>
      <c r="J241" s="523"/>
      <c r="K241" s="506"/>
      <c r="L241" s="503" t="e">
        <f>#REF!-#REF!*10%</f>
        <v>#REF!</v>
      </c>
    </row>
    <row r="242" spans="1:12" ht="15.6" customHeight="1" x14ac:dyDescent="0.25">
      <c r="A242" s="453"/>
      <c r="B242" s="471"/>
      <c r="C242" s="455"/>
      <c r="D242" s="521"/>
      <c r="E242" s="448"/>
      <c r="F242" s="93" t="s">
        <v>706</v>
      </c>
      <c r="G242" s="461" t="s">
        <v>390</v>
      </c>
      <c r="H242" s="461"/>
      <c r="I242" s="461"/>
      <c r="J242" s="461"/>
      <c r="K242" s="506"/>
      <c r="L242" s="503" t="e">
        <f>#REF!-#REF!*10%</f>
        <v>#REF!</v>
      </c>
    </row>
    <row r="243" spans="1:12" ht="15.6" customHeight="1" x14ac:dyDescent="0.25">
      <c r="A243" s="453"/>
      <c r="B243" s="471"/>
      <c r="C243" s="455"/>
      <c r="D243" s="521"/>
      <c r="E243" s="448"/>
      <c r="F243" s="93" t="s">
        <v>1271</v>
      </c>
      <c r="G243" s="461" t="s">
        <v>390</v>
      </c>
      <c r="H243" s="461"/>
      <c r="I243" s="461"/>
      <c r="J243" s="461"/>
      <c r="K243" s="506"/>
      <c r="L243" s="503" t="e">
        <f>#REF!-#REF!*10%</f>
        <v>#REF!</v>
      </c>
    </row>
    <row r="244" spans="1:12" ht="15.6" customHeight="1" x14ac:dyDescent="0.25">
      <c r="A244" s="453"/>
      <c r="B244" s="471"/>
      <c r="C244" s="455"/>
      <c r="D244" s="521"/>
      <c r="E244" s="448"/>
      <c r="F244" s="93" t="s">
        <v>707</v>
      </c>
      <c r="G244" s="523" t="s">
        <v>1516</v>
      </c>
      <c r="H244" s="523"/>
      <c r="I244" s="523"/>
      <c r="J244" s="523"/>
      <c r="K244" s="506"/>
      <c r="L244" s="503" t="e">
        <f>#REF!-#REF!*10%</f>
        <v>#REF!</v>
      </c>
    </row>
    <row r="245" spans="1:12" ht="15.6" customHeight="1" x14ac:dyDescent="0.25">
      <c r="A245" s="453"/>
      <c r="B245" s="471"/>
      <c r="C245" s="455"/>
      <c r="D245" s="521"/>
      <c r="E245" s="448"/>
      <c r="F245" s="93" t="s">
        <v>708</v>
      </c>
      <c r="G245" s="523" t="s">
        <v>390</v>
      </c>
      <c r="H245" s="523"/>
      <c r="I245" s="523"/>
      <c r="J245" s="523"/>
      <c r="K245" s="506"/>
      <c r="L245" s="503" t="e">
        <f>#REF!-#REF!*10%</f>
        <v>#REF!</v>
      </c>
    </row>
    <row r="246" spans="1:12" ht="15.6" customHeight="1" x14ac:dyDescent="0.25">
      <c r="A246" s="453"/>
      <c r="B246" s="471"/>
      <c r="C246" s="455"/>
      <c r="D246" s="521"/>
      <c r="E246" s="448"/>
      <c r="F246" s="93" t="s">
        <v>377</v>
      </c>
      <c r="G246" s="523" t="s">
        <v>387</v>
      </c>
      <c r="H246" s="523"/>
      <c r="I246" s="523"/>
      <c r="J246" s="523"/>
      <c r="K246" s="506"/>
      <c r="L246" s="503" t="e">
        <f>#REF!-#REF!*10%</f>
        <v>#REF!</v>
      </c>
    </row>
    <row r="247" spans="1:12" ht="15.6" customHeight="1" x14ac:dyDescent="0.25">
      <c r="A247" s="453"/>
      <c r="B247" s="471"/>
      <c r="C247" s="455"/>
      <c r="D247" s="521"/>
      <c r="E247" s="448"/>
      <c r="F247" s="93" t="s">
        <v>388</v>
      </c>
      <c r="G247" s="523" t="s">
        <v>393</v>
      </c>
      <c r="H247" s="523"/>
      <c r="I247" s="523"/>
      <c r="J247" s="523"/>
      <c r="K247" s="506"/>
      <c r="L247" s="503" t="e">
        <f>#REF!-#REF!*10%</f>
        <v>#REF!</v>
      </c>
    </row>
    <row r="248" spans="1:12" ht="15.6" customHeight="1" x14ac:dyDescent="0.25">
      <c r="A248" s="453"/>
      <c r="B248" s="471"/>
      <c r="C248" s="455"/>
      <c r="D248" s="521"/>
      <c r="E248" s="448"/>
      <c r="F248" s="93" t="s">
        <v>562</v>
      </c>
      <c r="G248" s="523" t="s">
        <v>1024</v>
      </c>
      <c r="H248" s="523"/>
      <c r="I248" s="523"/>
      <c r="J248" s="523"/>
      <c r="K248" s="506"/>
      <c r="L248" s="503" t="e">
        <f>#REF!-#REF!*10%</f>
        <v>#REF!</v>
      </c>
    </row>
    <row r="249" spans="1:12" ht="15.6" customHeight="1" x14ac:dyDescent="0.25">
      <c r="A249" s="453"/>
      <c r="B249" s="471"/>
      <c r="C249" s="455"/>
      <c r="D249" s="521"/>
      <c r="E249" s="448"/>
      <c r="F249" s="93" t="s">
        <v>570</v>
      </c>
      <c r="G249" s="523" t="s">
        <v>613</v>
      </c>
      <c r="H249" s="523"/>
      <c r="I249" s="523"/>
      <c r="J249" s="523"/>
      <c r="K249" s="506"/>
      <c r="L249" s="503" t="e">
        <f>#REF!-#REF!*10%</f>
        <v>#REF!</v>
      </c>
    </row>
    <row r="250" spans="1:12" ht="15.6" customHeight="1" x14ac:dyDescent="0.25">
      <c r="A250" s="453"/>
      <c r="B250" s="471"/>
      <c r="C250" s="455"/>
      <c r="D250" s="521"/>
      <c r="E250" s="448"/>
      <c r="F250" s="111" t="s">
        <v>84</v>
      </c>
      <c r="G250" s="526">
        <v>4.5999999999999996</v>
      </c>
      <c r="H250" s="526"/>
      <c r="I250" s="526"/>
      <c r="J250" s="526"/>
      <c r="K250" s="506"/>
      <c r="L250" s="503" t="e">
        <f>#REF!-#REF!*10%</f>
        <v>#REF!</v>
      </c>
    </row>
    <row r="251" spans="1:12" ht="15.6" customHeight="1" x14ac:dyDescent="0.25">
      <c r="A251" s="453"/>
      <c r="B251" s="472"/>
      <c r="C251" s="455"/>
      <c r="D251" s="521"/>
      <c r="E251" s="448"/>
      <c r="F251" s="296" t="s">
        <v>1016</v>
      </c>
      <c r="G251" s="454">
        <v>5</v>
      </c>
      <c r="H251" s="454"/>
      <c r="I251" s="454"/>
      <c r="J251" s="454"/>
      <c r="K251" s="507"/>
      <c r="L251" s="504" t="e">
        <f>#REF!-#REF!*10%</f>
        <v>#REF!</v>
      </c>
    </row>
    <row r="252" spans="1:12" ht="15.6" customHeight="1" x14ac:dyDescent="0.25">
      <c r="A252" s="452">
        <v>9</v>
      </c>
      <c r="B252" s="470"/>
      <c r="C252" s="455" t="s">
        <v>1560</v>
      </c>
      <c r="D252" s="520"/>
      <c r="E252" s="448"/>
      <c r="F252" s="110" t="s">
        <v>81</v>
      </c>
      <c r="G252" s="524" t="s">
        <v>1515</v>
      </c>
      <c r="H252" s="524"/>
      <c r="I252" s="524"/>
      <c r="J252" s="524"/>
      <c r="K252" s="501">
        <v>3</v>
      </c>
      <c r="L252" s="498">
        <v>14621</v>
      </c>
    </row>
    <row r="253" spans="1:12" ht="15.6" customHeight="1" x14ac:dyDescent="0.25">
      <c r="A253" s="453"/>
      <c r="B253" s="471"/>
      <c r="C253" s="455"/>
      <c r="D253" s="521"/>
      <c r="E253" s="448"/>
      <c r="F253" s="110" t="s">
        <v>80</v>
      </c>
      <c r="G253" s="469">
        <v>170</v>
      </c>
      <c r="H253" s="469"/>
      <c r="I253" s="469"/>
      <c r="J253" s="469"/>
      <c r="K253" s="502"/>
      <c r="L253" s="499" t="e">
        <f>#REF!-#REF!*10%</f>
        <v>#REF!</v>
      </c>
    </row>
    <row r="254" spans="1:12" ht="15.6" customHeight="1" x14ac:dyDescent="0.25">
      <c r="A254" s="453"/>
      <c r="B254" s="471"/>
      <c r="C254" s="455"/>
      <c r="D254" s="521"/>
      <c r="E254" s="448"/>
      <c r="F254" s="110" t="s">
        <v>8</v>
      </c>
      <c r="G254" s="240">
        <v>3000</v>
      </c>
      <c r="H254" s="241">
        <v>4000</v>
      </c>
      <c r="I254" s="312">
        <v>5000</v>
      </c>
      <c r="J254" s="242">
        <v>6000</v>
      </c>
      <c r="K254" s="502"/>
      <c r="L254" s="499" t="e">
        <f>#REF!-#REF!*10%</f>
        <v>#REF!</v>
      </c>
    </row>
    <row r="255" spans="1:12" ht="15.6" customHeight="1" x14ac:dyDescent="0.25">
      <c r="A255" s="453"/>
      <c r="B255" s="471"/>
      <c r="C255" s="455"/>
      <c r="D255" s="521"/>
      <c r="E255" s="448"/>
      <c r="F255" s="93" t="s">
        <v>817</v>
      </c>
      <c r="G255" s="243">
        <f>G253*114</f>
        <v>19380</v>
      </c>
      <c r="H255" s="244">
        <f>G253*128</f>
        <v>21760</v>
      </c>
      <c r="I255" s="313">
        <f>G253*138</f>
        <v>23460</v>
      </c>
      <c r="J255" s="245">
        <f>G253*148</f>
        <v>25160</v>
      </c>
      <c r="K255" s="502"/>
      <c r="L255" s="499" t="e">
        <f>#REF!-#REF!*10%</f>
        <v>#REF!</v>
      </c>
    </row>
    <row r="256" spans="1:12" ht="15.6" customHeight="1" x14ac:dyDescent="0.25">
      <c r="A256" s="453"/>
      <c r="B256" s="471"/>
      <c r="C256" s="455"/>
      <c r="D256" s="521"/>
      <c r="E256" s="448"/>
      <c r="F256" s="93" t="s">
        <v>1269</v>
      </c>
      <c r="G256" s="451">
        <v>0.98</v>
      </c>
      <c r="H256" s="451"/>
      <c r="I256" s="451"/>
      <c r="J256" s="451"/>
      <c r="K256" s="502"/>
      <c r="L256" s="499" t="e">
        <f>#REF!-#REF!*10%</f>
        <v>#REF!</v>
      </c>
    </row>
    <row r="257" spans="1:12" ht="15.6" customHeight="1" x14ac:dyDescent="0.25">
      <c r="A257" s="453"/>
      <c r="B257" s="471"/>
      <c r="C257" s="455"/>
      <c r="D257" s="521"/>
      <c r="E257" s="448"/>
      <c r="F257" s="93" t="s">
        <v>699</v>
      </c>
      <c r="G257" s="523" t="s">
        <v>700</v>
      </c>
      <c r="H257" s="523"/>
      <c r="I257" s="523"/>
      <c r="J257" s="523"/>
      <c r="K257" s="502"/>
      <c r="L257" s="499" t="e">
        <f>#REF!-#REF!*10%</f>
        <v>#REF!</v>
      </c>
    </row>
    <row r="258" spans="1:12" ht="15.6" customHeight="1" x14ac:dyDescent="0.25">
      <c r="A258" s="453"/>
      <c r="B258" s="471"/>
      <c r="C258" s="455"/>
      <c r="D258" s="521"/>
      <c r="E258" s="448"/>
      <c r="F258" s="93" t="s">
        <v>1181</v>
      </c>
      <c r="G258" s="462" t="s">
        <v>1179</v>
      </c>
      <c r="H258" s="463"/>
      <c r="I258" s="463"/>
      <c r="J258" s="464"/>
      <c r="K258" s="502"/>
      <c r="L258" s="499" t="e">
        <f>#REF!-#REF!*10%</f>
        <v>#REF!</v>
      </c>
    </row>
    <row r="259" spans="1:12" ht="15.6" customHeight="1" x14ac:dyDescent="0.25">
      <c r="A259" s="453"/>
      <c r="B259" s="471"/>
      <c r="C259" s="455"/>
      <c r="D259" s="521"/>
      <c r="E259" s="448"/>
      <c r="F259" s="110" t="s">
        <v>83</v>
      </c>
      <c r="G259" s="524">
        <v>67</v>
      </c>
      <c r="H259" s="524"/>
      <c r="I259" s="524"/>
      <c r="J259" s="524"/>
      <c r="K259" s="502"/>
      <c r="L259" s="499" t="e">
        <f>#REF!-#REF!*10%</f>
        <v>#REF!</v>
      </c>
    </row>
    <row r="260" spans="1:12" ht="15.6" customHeight="1" x14ac:dyDescent="0.25">
      <c r="A260" s="453"/>
      <c r="B260" s="471"/>
      <c r="C260" s="455"/>
      <c r="D260" s="521"/>
      <c r="E260" s="448"/>
      <c r="F260" s="112" t="s">
        <v>396</v>
      </c>
      <c r="G260" s="523" t="s">
        <v>397</v>
      </c>
      <c r="H260" s="523"/>
      <c r="I260" s="523"/>
      <c r="J260" s="523"/>
      <c r="K260" s="502"/>
      <c r="L260" s="499" t="e">
        <f>#REF!-#REF!*10%</f>
        <v>#REF!</v>
      </c>
    </row>
    <row r="261" spans="1:12" ht="15.6" customHeight="1" x14ac:dyDescent="0.25">
      <c r="A261" s="453"/>
      <c r="B261" s="471"/>
      <c r="C261" s="455"/>
      <c r="D261" s="521"/>
      <c r="E261" s="448"/>
      <c r="F261" s="110" t="s">
        <v>256</v>
      </c>
      <c r="G261" s="524" t="s">
        <v>58</v>
      </c>
      <c r="H261" s="524"/>
      <c r="I261" s="524"/>
      <c r="J261" s="524"/>
      <c r="K261" s="502"/>
      <c r="L261" s="499" t="e">
        <f>#REF!-#REF!*10%</f>
        <v>#REF!</v>
      </c>
    </row>
    <row r="262" spans="1:12" ht="15.6" customHeight="1" x14ac:dyDescent="0.25">
      <c r="A262" s="453"/>
      <c r="B262" s="471"/>
      <c r="C262" s="455"/>
      <c r="D262" s="521"/>
      <c r="E262" s="448"/>
      <c r="F262" s="93" t="s">
        <v>379</v>
      </c>
      <c r="G262" s="523" t="s">
        <v>380</v>
      </c>
      <c r="H262" s="523"/>
      <c r="I262" s="523"/>
      <c r="J262" s="523"/>
      <c r="K262" s="502"/>
      <c r="L262" s="499" t="e">
        <f>#REF!-#REF!*10%</f>
        <v>#REF!</v>
      </c>
    </row>
    <row r="263" spans="1:12" ht="15.6" customHeight="1" x14ac:dyDescent="0.25">
      <c r="A263" s="453"/>
      <c r="B263" s="471"/>
      <c r="C263" s="455"/>
      <c r="D263" s="521"/>
      <c r="E263" s="448"/>
      <c r="F263" s="93" t="s">
        <v>701</v>
      </c>
      <c r="G263" s="523">
        <v>100000</v>
      </c>
      <c r="H263" s="523"/>
      <c r="I263" s="523"/>
      <c r="J263" s="523"/>
      <c r="K263" s="502"/>
      <c r="L263" s="499" t="e">
        <f>#REF!-#REF!*10%</f>
        <v>#REF!</v>
      </c>
    </row>
    <row r="264" spans="1:12" ht="15.6" customHeight="1" x14ac:dyDescent="0.25">
      <c r="A264" s="453"/>
      <c r="B264" s="471"/>
      <c r="C264" s="455"/>
      <c r="D264" s="521"/>
      <c r="E264" s="448"/>
      <c r="F264" s="93" t="s">
        <v>257</v>
      </c>
      <c r="G264" s="523" t="s">
        <v>556</v>
      </c>
      <c r="H264" s="523"/>
      <c r="I264" s="523"/>
      <c r="J264" s="523"/>
      <c r="K264" s="502"/>
      <c r="L264" s="499" t="e">
        <f>#REF!-#REF!*10%</f>
        <v>#REF!</v>
      </c>
    </row>
    <row r="265" spans="1:12" ht="15.6" customHeight="1" x14ac:dyDescent="0.25">
      <c r="A265" s="453"/>
      <c r="B265" s="471"/>
      <c r="C265" s="455"/>
      <c r="D265" s="521"/>
      <c r="E265" s="448"/>
      <c r="F265" s="93" t="s">
        <v>376</v>
      </c>
      <c r="G265" s="523" t="s">
        <v>1710</v>
      </c>
      <c r="H265" s="523"/>
      <c r="I265" s="523"/>
      <c r="J265" s="523"/>
      <c r="K265" s="502"/>
      <c r="L265" s="499" t="e">
        <f>#REF!-#REF!*10%</f>
        <v>#REF!</v>
      </c>
    </row>
    <row r="266" spans="1:12" ht="15.6" customHeight="1" x14ac:dyDescent="0.25">
      <c r="A266" s="453"/>
      <c r="B266" s="471"/>
      <c r="C266" s="455"/>
      <c r="D266" s="521"/>
      <c r="E266" s="448"/>
      <c r="F266" s="93" t="s">
        <v>702</v>
      </c>
      <c r="G266" s="523" t="s">
        <v>703</v>
      </c>
      <c r="H266" s="523"/>
      <c r="I266" s="523"/>
      <c r="J266" s="523"/>
      <c r="K266" s="502"/>
      <c r="L266" s="499" t="e">
        <f>#REF!-#REF!*10%</f>
        <v>#REF!</v>
      </c>
    </row>
    <row r="267" spans="1:12" ht="15.6" customHeight="1" x14ac:dyDescent="0.25">
      <c r="A267" s="453"/>
      <c r="B267" s="471"/>
      <c r="C267" s="455"/>
      <c r="D267" s="521"/>
      <c r="E267" s="448"/>
      <c r="F267" s="93" t="s">
        <v>381</v>
      </c>
      <c r="G267" s="523" t="s">
        <v>382</v>
      </c>
      <c r="H267" s="523"/>
      <c r="I267" s="523"/>
      <c r="J267" s="523"/>
      <c r="K267" s="502"/>
      <c r="L267" s="499" t="e">
        <f>#REF!-#REF!*10%</f>
        <v>#REF!</v>
      </c>
    </row>
    <row r="268" spans="1:12" ht="15.6" customHeight="1" x14ac:dyDescent="0.25">
      <c r="A268" s="453"/>
      <c r="B268" s="471"/>
      <c r="C268" s="455"/>
      <c r="D268" s="521"/>
      <c r="E268" s="448"/>
      <c r="F268" s="94" t="s">
        <v>358</v>
      </c>
      <c r="G268" s="523" t="s">
        <v>900</v>
      </c>
      <c r="H268" s="523"/>
      <c r="I268" s="523"/>
      <c r="J268" s="523"/>
      <c r="K268" s="502"/>
      <c r="L268" s="500" t="e">
        <f>#REF!-#REF!*10%</f>
        <v>#REF!</v>
      </c>
    </row>
    <row r="269" spans="1:12" ht="15.6" customHeight="1" x14ac:dyDescent="0.25">
      <c r="A269" s="453"/>
      <c r="B269" s="471"/>
      <c r="C269" s="455"/>
      <c r="D269" s="521"/>
      <c r="E269" s="448"/>
      <c r="F269" s="93" t="s">
        <v>383</v>
      </c>
      <c r="G269" s="523" t="s">
        <v>384</v>
      </c>
      <c r="H269" s="523"/>
      <c r="I269" s="523"/>
      <c r="J269" s="523"/>
      <c r="K269" s="496">
        <v>5</v>
      </c>
      <c r="L269" s="443">
        <v>15645</v>
      </c>
    </row>
    <row r="270" spans="1:12" ht="15.6" customHeight="1" x14ac:dyDescent="0.25">
      <c r="A270" s="453"/>
      <c r="B270" s="471"/>
      <c r="C270" s="455"/>
      <c r="D270" s="521"/>
      <c r="E270" s="448"/>
      <c r="F270" s="93" t="s">
        <v>385</v>
      </c>
      <c r="G270" s="454" t="s">
        <v>386</v>
      </c>
      <c r="H270" s="454"/>
      <c r="I270" s="454"/>
      <c r="J270" s="454"/>
      <c r="K270" s="497"/>
      <c r="L270" s="444" t="e">
        <f>#REF!-#REF!*10%</f>
        <v>#REF!</v>
      </c>
    </row>
    <row r="271" spans="1:12" ht="15.6" customHeight="1" x14ac:dyDescent="0.25">
      <c r="A271" s="453"/>
      <c r="B271" s="471"/>
      <c r="C271" s="455"/>
      <c r="D271" s="521"/>
      <c r="E271" s="448"/>
      <c r="F271" s="93" t="s">
        <v>389</v>
      </c>
      <c r="G271" s="523" t="s">
        <v>390</v>
      </c>
      <c r="H271" s="523"/>
      <c r="I271" s="523"/>
      <c r="J271" s="523"/>
      <c r="K271" s="497"/>
      <c r="L271" s="444" t="e">
        <f>#REF!-#REF!*10%</f>
        <v>#REF!</v>
      </c>
    </row>
    <row r="272" spans="1:12" ht="15.6" customHeight="1" x14ac:dyDescent="0.25">
      <c r="A272" s="453"/>
      <c r="B272" s="471"/>
      <c r="C272" s="455"/>
      <c r="D272" s="521"/>
      <c r="E272" s="448"/>
      <c r="F272" s="93" t="s">
        <v>704</v>
      </c>
      <c r="G272" s="523" t="s">
        <v>705</v>
      </c>
      <c r="H272" s="523"/>
      <c r="I272" s="523"/>
      <c r="J272" s="523"/>
      <c r="K272" s="497"/>
      <c r="L272" s="444" t="e">
        <f>#REF!-#REF!*10%</f>
        <v>#REF!</v>
      </c>
    </row>
    <row r="273" spans="1:12" ht="15.6" customHeight="1" x14ac:dyDescent="0.25">
      <c r="A273" s="453"/>
      <c r="B273" s="471"/>
      <c r="C273" s="455"/>
      <c r="D273" s="521"/>
      <c r="E273" s="448"/>
      <c r="F273" s="93" t="s">
        <v>706</v>
      </c>
      <c r="G273" s="461" t="s">
        <v>390</v>
      </c>
      <c r="H273" s="461"/>
      <c r="I273" s="461"/>
      <c r="J273" s="461"/>
      <c r="K273" s="497"/>
      <c r="L273" s="444" t="e">
        <f>#REF!-#REF!*10%</f>
        <v>#REF!</v>
      </c>
    </row>
    <row r="274" spans="1:12" ht="15.6" customHeight="1" x14ac:dyDescent="0.25">
      <c r="A274" s="453"/>
      <c r="B274" s="471"/>
      <c r="C274" s="455"/>
      <c r="D274" s="521"/>
      <c r="E274" s="448"/>
      <c r="F274" s="93" t="s">
        <v>1271</v>
      </c>
      <c r="G274" s="461" t="s">
        <v>390</v>
      </c>
      <c r="H274" s="461"/>
      <c r="I274" s="461"/>
      <c r="J274" s="461"/>
      <c r="K274" s="497"/>
      <c r="L274" s="444" t="e">
        <f>#REF!-#REF!*10%</f>
        <v>#REF!</v>
      </c>
    </row>
    <row r="275" spans="1:12" ht="15.6" customHeight="1" x14ac:dyDescent="0.25">
      <c r="A275" s="453"/>
      <c r="B275" s="471"/>
      <c r="C275" s="455"/>
      <c r="D275" s="521"/>
      <c r="E275" s="448"/>
      <c r="F275" s="93" t="s">
        <v>707</v>
      </c>
      <c r="G275" s="523" t="s">
        <v>1516</v>
      </c>
      <c r="H275" s="523"/>
      <c r="I275" s="523"/>
      <c r="J275" s="523"/>
      <c r="K275" s="497"/>
      <c r="L275" s="444" t="e">
        <f>#REF!-#REF!*10%</f>
        <v>#REF!</v>
      </c>
    </row>
    <row r="276" spans="1:12" ht="15.6" customHeight="1" x14ac:dyDescent="0.25">
      <c r="A276" s="453"/>
      <c r="B276" s="471"/>
      <c r="C276" s="455"/>
      <c r="D276" s="521"/>
      <c r="E276" s="448"/>
      <c r="F276" s="93" t="s">
        <v>708</v>
      </c>
      <c r="G276" s="523" t="s">
        <v>390</v>
      </c>
      <c r="H276" s="523"/>
      <c r="I276" s="523"/>
      <c r="J276" s="523"/>
      <c r="K276" s="497"/>
      <c r="L276" s="444" t="e">
        <f>#REF!-#REF!*10%</f>
        <v>#REF!</v>
      </c>
    </row>
    <row r="277" spans="1:12" ht="15.6" customHeight="1" x14ac:dyDescent="0.25">
      <c r="A277" s="453"/>
      <c r="B277" s="471"/>
      <c r="C277" s="455"/>
      <c r="D277" s="521"/>
      <c r="E277" s="448"/>
      <c r="F277" s="93" t="s">
        <v>377</v>
      </c>
      <c r="G277" s="523" t="s">
        <v>387</v>
      </c>
      <c r="H277" s="523"/>
      <c r="I277" s="523"/>
      <c r="J277" s="523"/>
      <c r="K277" s="497"/>
      <c r="L277" s="444" t="e">
        <f>#REF!-#REF!*10%</f>
        <v>#REF!</v>
      </c>
    </row>
    <row r="278" spans="1:12" ht="15.6" customHeight="1" x14ac:dyDescent="0.25">
      <c r="A278" s="453"/>
      <c r="B278" s="471"/>
      <c r="C278" s="455"/>
      <c r="D278" s="521"/>
      <c r="E278" s="448"/>
      <c r="F278" s="93" t="s">
        <v>388</v>
      </c>
      <c r="G278" s="523" t="s">
        <v>393</v>
      </c>
      <c r="H278" s="523"/>
      <c r="I278" s="523"/>
      <c r="J278" s="523"/>
      <c r="K278" s="497"/>
      <c r="L278" s="444" t="e">
        <f>#REF!-#REF!*10%</f>
        <v>#REF!</v>
      </c>
    </row>
    <row r="279" spans="1:12" ht="15.6" customHeight="1" x14ac:dyDescent="0.25">
      <c r="A279" s="453"/>
      <c r="B279" s="471"/>
      <c r="C279" s="455"/>
      <c r="D279" s="521"/>
      <c r="E279" s="448"/>
      <c r="F279" s="93" t="s">
        <v>562</v>
      </c>
      <c r="G279" s="523" t="s">
        <v>1024</v>
      </c>
      <c r="H279" s="523"/>
      <c r="I279" s="523"/>
      <c r="J279" s="523"/>
      <c r="K279" s="497"/>
      <c r="L279" s="444" t="e">
        <f>#REF!-#REF!*10%</f>
        <v>#REF!</v>
      </c>
    </row>
    <row r="280" spans="1:12" ht="15.6" customHeight="1" x14ac:dyDescent="0.25">
      <c r="A280" s="453"/>
      <c r="B280" s="471"/>
      <c r="C280" s="455"/>
      <c r="D280" s="521"/>
      <c r="E280" s="448"/>
      <c r="F280" s="93" t="s">
        <v>570</v>
      </c>
      <c r="G280" s="523" t="s">
        <v>613</v>
      </c>
      <c r="H280" s="523"/>
      <c r="I280" s="523"/>
      <c r="J280" s="523"/>
      <c r="K280" s="497"/>
      <c r="L280" s="444" t="e">
        <f>#REF!-#REF!*10%</f>
        <v>#REF!</v>
      </c>
    </row>
    <row r="281" spans="1:12" ht="15.6" customHeight="1" x14ac:dyDescent="0.25">
      <c r="A281" s="453"/>
      <c r="B281" s="471"/>
      <c r="C281" s="455"/>
      <c r="D281" s="521"/>
      <c r="E281" s="448"/>
      <c r="F281" s="111" t="s">
        <v>84</v>
      </c>
      <c r="G281" s="526">
        <v>5.3</v>
      </c>
      <c r="H281" s="526"/>
      <c r="I281" s="526"/>
      <c r="J281" s="526"/>
      <c r="K281" s="497"/>
      <c r="L281" s="444" t="e">
        <f>#REF!-#REF!*10%</f>
        <v>#REF!</v>
      </c>
    </row>
    <row r="282" spans="1:12" ht="15.6" customHeight="1" x14ac:dyDescent="0.25">
      <c r="A282" s="453"/>
      <c r="B282" s="472"/>
      <c r="C282" s="455"/>
      <c r="D282" s="521"/>
      <c r="E282" s="448"/>
      <c r="F282" s="296" t="s">
        <v>1016</v>
      </c>
      <c r="G282" s="454">
        <v>5</v>
      </c>
      <c r="H282" s="454"/>
      <c r="I282" s="454"/>
      <c r="J282" s="454"/>
      <c r="K282" s="497"/>
      <c r="L282" s="511" t="e">
        <f>#REF!-#REF!*10%</f>
        <v>#REF!</v>
      </c>
    </row>
    <row r="283" spans="1:12" ht="15.6" customHeight="1" x14ac:dyDescent="0.25">
      <c r="A283" s="452">
        <v>10</v>
      </c>
      <c r="B283" s="470"/>
      <c r="C283" s="455" t="s">
        <v>1561</v>
      </c>
      <c r="D283" s="520"/>
      <c r="E283" s="448"/>
      <c r="F283" s="110" t="s">
        <v>81</v>
      </c>
      <c r="G283" s="524" t="s">
        <v>1515</v>
      </c>
      <c r="H283" s="524"/>
      <c r="I283" s="524"/>
      <c r="J283" s="524"/>
      <c r="K283" s="501">
        <v>3</v>
      </c>
      <c r="L283" s="498">
        <v>14719</v>
      </c>
    </row>
    <row r="284" spans="1:12" ht="15.6" customHeight="1" x14ac:dyDescent="0.25">
      <c r="A284" s="453"/>
      <c r="B284" s="471"/>
      <c r="C284" s="455"/>
      <c r="D284" s="521"/>
      <c r="E284" s="448"/>
      <c r="F284" s="110" t="s">
        <v>80</v>
      </c>
      <c r="G284" s="469">
        <v>180</v>
      </c>
      <c r="H284" s="469"/>
      <c r="I284" s="469"/>
      <c r="J284" s="469"/>
      <c r="K284" s="502"/>
      <c r="L284" s="499" t="e">
        <f>#REF!-#REF!*10%</f>
        <v>#REF!</v>
      </c>
    </row>
    <row r="285" spans="1:12" ht="15.6" customHeight="1" x14ac:dyDescent="0.25">
      <c r="A285" s="453"/>
      <c r="B285" s="471"/>
      <c r="C285" s="455"/>
      <c r="D285" s="521"/>
      <c r="E285" s="448"/>
      <c r="F285" s="110" t="s">
        <v>8</v>
      </c>
      <c r="G285" s="240">
        <v>3000</v>
      </c>
      <c r="H285" s="241">
        <v>4000</v>
      </c>
      <c r="I285" s="312">
        <v>5000</v>
      </c>
      <c r="J285" s="242">
        <v>6000</v>
      </c>
      <c r="K285" s="502"/>
      <c r="L285" s="499" t="e">
        <f>#REF!-#REF!*10%</f>
        <v>#REF!</v>
      </c>
    </row>
    <row r="286" spans="1:12" ht="15.6" customHeight="1" x14ac:dyDescent="0.25">
      <c r="A286" s="453"/>
      <c r="B286" s="471"/>
      <c r="C286" s="455"/>
      <c r="D286" s="521"/>
      <c r="E286" s="448"/>
      <c r="F286" s="93" t="s">
        <v>817</v>
      </c>
      <c r="G286" s="243">
        <f>G284*114</f>
        <v>20520</v>
      </c>
      <c r="H286" s="244">
        <f>G284*128</f>
        <v>23040</v>
      </c>
      <c r="I286" s="313">
        <f>G284*135</f>
        <v>24300</v>
      </c>
      <c r="J286" s="245">
        <f>G284*148</f>
        <v>26640</v>
      </c>
      <c r="K286" s="502"/>
      <c r="L286" s="499" t="e">
        <f>#REF!-#REF!*10%</f>
        <v>#REF!</v>
      </c>
    </row>
    <row r="287" spans="1:12" ht="15.6" customHeight="1" x14ac:dyDescent="0.25">
      <c r="A287" s="453"/>
      <c r="B287" s="471"/>
      <c r="C287" s="455"/>
      <c r="D287" s="521"/>
      <c r="E287" s="448"/>
      <c r="F287" s="93" t="s">
        <v>1269</v>
      </c>
      <c r="G287" s="451">
        <v>0.98</v>
      </c>
      <c r="H287" s="451"/>
      <c r="I287" s="451"/>
      <c r="J287" s="451"/>
      <c r="K287" s="502"/>
      <c r="L287" s="499" t="e">
        <f>#REF!-#REF!*10%</f>
        <v>#REF!</v>
      </c>
    </row>
    <row r="288" spans="1:12" ht="15.6" customHeight="1" x14ac:dyDescent="0.25">
      <c r="A288" s="453"/>
      <c r="B288" s="471"/>
      <c r="C288" s="455"/>
      <c r="D288" s="521"/>
      <c r="E288" s="448"/>
      <c r="F288" s="93" t="s">
        <v>699</v>
      </c>
      <c r="G288" s="523" t="s">
        <v>700</v>
      </c>
      <c r="H288" s="523"/>
      <c r="I288" s="523"/>
      <c r="J288" s="523"/>
      <c r="K288" s="502"/>
      <c r="L288" s="499" t="e">
        <f>#REF!-#REF!*10%</f>
        <v>#REF!</v>
      </c>
    </row>
    <row r="289" spans="1:12" ht="15.6" customHeight="1" x14ac:dyDescent="0.25">
      <c r="A289" s="453"/>
      <c r="B289" s="471"/>
      <c r="C289" s="455"/>
      <c r="D289" s="521"/>
      <c r="E289" s="448"/>
      <c r="F289" s="93" t="s">
        <v>1181</v>
      </c>
      <c r="G289" s="462" t="s">
        <v>1179</v>
      </c>
      <c r="H289" s="463"/>
      <c r="I289" s="463"/>
      <c r="J289" s="464"/>
      <c r="K289" s="502"/>
      <c r="L289" s="499" t="e">
        <f>#REF!-#REF!*10%</f>
        <v>#REF!</v>
      </c>
    </row>
    <row r="290" spans="1:12" ht="15.6" customHeight="1" x14ac:dyDescent="0.25">
      <c r="A290" s="453"/>
      <c r="B290" s="471"/>
      <c r="C290" s="455"/>
      <c r="D290" s="521"/>
      <c r="E290" s="448"/>
      <c r="F290" s="110" t="s">
        <v>83</v>
      </c>
      <c r="G290" s="524">
        <v>67</v>
      </c>
      <c r="H290" s="524"/>
      <c r="I290" s="524"/>
      <c r="J290" s="524"/>
      <c r="K290" s="502"/>
      <c r="L290" s="499" t="e">
        <f>#REF!-#REF!*10%</f>
        <v>#REF!</v>
      </c>
    </row>
    <row r="291" spans="1:12" ht="15.6" customHeight="1" x14ac:dyDescent="0.25">
      <c r="A291" s="453"/>
      <c r="B291" s="471"/>
      <c r="C291" s="455"/>
      <c r="D291" s="521"/>
      <c r="E291" s="448"/>
      <c r="F291" s="112" t="s">
        <v>396</v>
      </c>
      <c r="G291" s="523" t="s">
        <v>397</v>
      </c>
      <c r="H291" s="523"/>
      <c r="I291" s="523"/>
      <c r="J291" s="523"/>
      <c r="K291" s="502"/>
      <c r="L291" s="499" t="e">
        <f>#REF!-#REF!*10%</f>
        <v>#REF!</v>
      </c>
    </row>
    <row r="292" spans="1:12" ht="15.6" customHeight="1" x14ac:dyDescent="0.25">
      <c r="A292" s="453"/>
      <c r="B292" s="471"/>
      <c r="C292" s="455"/>
      <c r="D292" s="521"/>
      <c r="E292" s="448"/>
      <c r="F292" s="110" t="s">
        <v>256</v>
      </c>
      <c r="G292" s="524" t="s">
        <v>58</v>
      </c>
      <c r="H292" s="524"/>
      <c r="I292" s="524"/>
      <c r="J292" s="524"/>
      <c r="K292" s="502"/>
      <c r="L292" s="499" t="e">
        <f>#REF!-#REF!*10%</f>
        <v>#REF!</v>
      </c>
    </row>
    <row r="293" spans="1:12" ht="15.6" customHeight="1" x14ac:dyDescent="0.25">
      <c r="A293" s="453"/>
      <c r="B293" s="471"/>
      <c r="C293" s="455"/>
      <c r="D293" s="521"/>
      <c r="E293" s="448"/>
      <c r="F293" s="93" t="s">
        <v>379</v>
      </c>
      <c r="G293" s="523" t="s">
        <v>380</v>
      </c>
      <c r="H293" s="523"/>
      <c r="I293" s="523"/>
      <c r="J293" s="523"/>
      <c r="K293" s="502"/>
      <c r="L293" s="499" t="e">
        <f>#REF!-#REF!*10%</f>
        <v>#REF!</v>
      </c>
    </row>
    <row r="294" spans="1:12" ht="15.6" customHeight="1" x14ac:dyDescent="0.25">
      <c r="A294" s="453"/>
      <c r="B294" s="471"/>
      <c r="C294" s="455"/>
      <c r="D294" s="521"/>
      <c r="E294" s="448"/>
      <c r="F294" s="93" t="s">
        <v>701</v>
      </c>
      <c r="G294" s="523">
        <v>100000</v>
      </c>
      <c r="H294" s="523"/>
      <c r="I294" s="523"/>
      <c r="J294" s="523"/>
      <c r="K294" s="502"/>
      <c r="L294" s="499" t="e">
        <f>#REF!-#REF!*10%</f>
        <v>#REF!</v>
      </c>
    </row>
    <row r="295" spans="1:12" ht="15.6" customHeight="1" x14ac:dyDescent="0.25">
      <c r="A295" s="453"/>
      <c r="B295" s="471"/>
      <c r="C295" s="455"/>
      <c r="D295" s="521"/>
      <c r="E295" s="448"/>
      <c r="F295" s="93" t="s">
        <v>257</v>
      </c>
      <c r="G295" s="523" t="s">
        <v>556</v>
      </c>
      <c r="H295" s="523"/>
      <c r="I295" s="523"/>
      <c r="J295" s="523"/>
      <c r="K295" s="502"/>
      <c r="L295" s="499" t="e">
        <f>#REF!-#REF!*10%</f>
        <v>#REF!</v>
      </c>
    </row>
    <row r="296" spans="1:12" ht="15.6" customHeight="1" x14ac:dyDescent="0.25">
      <c r="A296" s="453"/>
      <c r="B296" s="471"/>
      <c r="C296" s="455"/>
      <c r="D296" s="521"/>
      <c r="E296" s="448"/>
      <c r="F296" s="93" t="s">
        <v>376</v>
      </c>
      <c r="G296" s="523" t="s">
        <v>1710</v>
      </c>
      <c r="H296" s="523"/>
      <c r="I296" s="523"/>
      <c r="J296" s="523"/>
      <c r="K296" s="502"/>
      <c r="L296" s="499" t="e">
        <f>#REF!-#REF!*10%</f>
        <v>#REF!</v>
      </c>
    </row>
    <row r="297" spans="1:12" ht="15.6" customHeight="1" x14ac:dyDescent="0.25">
      <c r="A297" s="453"/>
      <c r="B297" s="471"/>
      <c r="C297" s="455"/>
      <c r="D297" s="521"/>
      <c r="E297" s="448"/>
      <c r="F297" s="93" t="s">
        <v>702</v>
      </c>
      <c r="G297" s="523" t="s">
        <v>703</v>
      </c>
      <c r="H297" s="523"/>
      <c r="I297" s="523"/>
      <c r="J297" s="523"/>
      <c r="K297" s="502"/>
      <c r="L297" s="499" t="e">
        <f>#REF!-#REF!*10%</f>
        <v>#REF!</v>
      </c>
    </row>
    <row r="298" spans="1:12" ht="15.6" customHeight="1" x14ac:dyDescent="0.25">
      <c r="A298" s="453"/>
      <c r="B298" s="471"/>
      <c r="C298" s="455"/>
      <c r="D298" s="521"/>
      <c r="E298" s="448"/>
      <c r="F298" s="93" t="s">
        <v>381</v>
      </c>
      <c r="G298" s="523" t="s">
        <v>382</v>
      </c>
      <c r="H298" s="523"/>
      <c r="I298" s="523"/>
      <c r="J298" s="523"/>
      <c r="K298" s="502"/>
      <c r="L298" s="499" t="e">
        <f>#REF!-#REF!*10%</f>
        <v>#REF!</v>
      </c>
    </row>
    <row r="299" spans="1:12" ht="15.6" customHeight="1" x14ac:dyDescent="0.25">
      <c r="A299" s="453"/>
      <c r="B299" s="471"/>
      <c r="C299" s="455"/>
      <c r="D299" s="521"/>
      <c r="E299" s="448"/>
      <c r="F299" s="94" t="s">
        <v>358</v>
      </c>
      <c r="G299" s="523" t="s">
        <v>900</v>
      </c>
      <c r="H299" s="523"/>
      <c r="I299" s="523"/>
      <c r="J299" s="523"/>
      <c r="K299" s="502"/>
      <c r="L299" s="500" t="e">
        <f>#REF!-#REF!*10%</f>
        <v>#REF!</v>
      </c>
    </row>
    <row r="300" spans="1:12" ht="15.6" customHeight="1" x14ac:dyDescent="0.25">
      <c r="A300" s="453"/>
      <c r="B300" s="471"/>
      <c r="C300" s="455"/>
      <c r="D300" s="521"/>
      <c r="E300" s="448"/>
      <c r="F300" s="93" t="s">
        <v>383</v>
      </c>
      <c r="G300" s="523" t="s">
        <v>384</v>
      </c>
      <c r="H300" s="523"/>
      <c r="I300" s="523"/>
      <c r="J300" s="523"/>
      <c r="K300" s="496">
        <v>5</v>
      </c>
      <c r="L300" s="443">
        <v>15749</v>
      </c>
    </row>
    <row r="301" spans="1:12" ht="15.6" customHeight="1" x14ac:dyDescent="0.25">
      <c r="A301" s="453"/>
      <c r="B301" s="471"/>
      <c r="C301" s="455"/>
      <c r="D301" s="521"/>
      <c r="E301" s="448"/>
      <c r="F301" s="93" t="s">
        <v>385</v>
      </c>
      <c r="G301" s="454" t="s">
        <v>386</v>
      </c>
      <c r="H301" s="454"/>
      <c r="I301" s="454"/>
      <c r="J301" s="454"/>
      <c r="K301" s="497"/>
      <c r="L301" s="444" t="e">
        <f>#REF!-#REF!*10%</f>
        <v>#REF!</v>
      </c>
    </row>
    <row r="302" spans="1:12" ht="15.6" customHeight="1" x14ac:dyDescent="0.25">
      <c r="A302" s="453"/>
      <c r="B302" s="471"/>
      <c r="C302" s="455"/>
      <c r="D302" s="521"/>
      <c r="E302" s="448"/>
      <c r="F302" s="93" t="s">
        <v>389</v>
      </c>
      <c r="G302" s="523" t="s">
        <v>390</v>
      </c>
      <c r="H302" s="523"/>
      <c r="I302" s="523"/>
      <c r="J302" s="523"/>
      <c r="K302" s="497"/>
      <c r="L302" s="444" t="e">
        <f>#REF!-#REF!*10%</f>
        <v>#REF!</v>
      </c>
    </row>
    <row r="303" spans="1:12" ht="15.6" customHeight="1" x14ac:dyDescent="0.25">
      <c r="A303" s="453"/>
      <c r="B303" s="471"/>
      <c r="C303" s="455"/>
      <c r="D303" s="521"/>
      <c r="E303" s="448"/>
      <c r="F303" s="93" t="s">
        <v>704</v>
      </c>
      <c r="G303" s="523" t="s">
        <v>705</v>
      </c>
      <c r="H303" s="523"/>
      <c r="I303" s="523"/>
      <c r="J303" s="523"/>
      <c r="K303" s="497"/>
      <c r="L303" s="444" t="e">
        <f>#REF!-#REF!*10%</f>
        <v>#REF!</v>
      </c>
    </row>
    <row r="304" spans="1:12" ht="15.6" customHeight="1" x14ac:dyDescent="0.25">
      <c r="A304" s="453"/>
      <c r="B304" s="471"/>
      <c r="C304" s="455"/>
      <c r="D304" s="521"/>
      <c r="E304" s="448"/>
      <c r="F304" s="93" t="s">
        <v>706</v>
      </c>
      <c r="G304" s="461" t="s">
        <v>390</v>
      </c>
      <c r="H304" s="461"/>
      <c r="I304" s="461"/>
      <c r="J304" s="461"/>
      <c r="K304" s="497"/>
      <c r="L304" s="444" t="e">
        <f>#REF!-#REF!*10%</f>
        <v>#REF!</v>
      </c>
    </row>
    <row r="305" spans="1:12" ht="15.6" customHeight="1" x14ac:dyDescent="0.25">
      <c r="A305" s="453"/>
      <c r="B305" s="471"/>
      <c r="C305" s="455"/>
      <c r="D305" s="521"/>
      <c r="E305" s="448"/>
      <c r="F305" s="93" t="s">
        <v>1271</v>
      </c>
      <c r="G305" s="461" t="s">
        <v>390</v>
      </c>
      <c r="H305" s="461"/>
      <c r="I305" s="461"/>
      <c r="J305" s="461"/>
      <c r="K305" s="497"/>
      <c r="L305" s="444" t="e">
        <f>#REF!-#REF!*10%</f>
        <v>#REF!</v>
      </c>
    </row>
    <row r="306" spans="1:12" ht="15.6" customHeight="1" x14ac:dyDescent="0.25">
      <c r="A306" s="453"/>
      <c r="B306" s="471"/>
      <c r="C306" s="455"/>
      <c r="D306" s="521"/>
      <c r="E306" s="448"/>
      <c r="F306" s="93" t="s">
        <v>707</v>
      </c>
      <c r="G306" s="523" t="s">
        <v>1516</v>
      </c>
      <c r="H306" s="523"/>
      <c r="I306" s="523"/>
      <c r="J306" s="523"/>
      <c r="K306" s="497"/>
      <c r="L306" s="444" t="e">
        <f>#REF!-#REF!*10%</f>
        <v>#REF!</v>
      </c>
    </row>
    <row r="307" spans="1:12" ht="15.6" customHeight="1" x14ac:dyDescent="0.25">
      <c r="A307" s="453"/>
      <c r="B307" s="471"/>
      <c r="C307" s="455"/>
      <c r="D307" s="521"/>
      <c r="E307" s="448"/>
      <c r="F307" s="93" t="s">
        <v>708</v>
      </c>
      <c r="G307" s="523" t="s">
        <v>390</v>
      </c>
      <c r="H307" s="523"/>
      <c r="I307" s="523"/>
      <c r="J307" s="523"/>
      <c r="K307" s="497"/>
      <c r="L307" s="444" t="e">
        <f>#REF!-#REF!*10%</f>
        <v>#REF!</v>
      </c>
    </row>
    <row r="308" spans="1:12" ht="15.6" customHeight="1" x14ac:dyDescent="0.25">
      <c r="A308" s="453"/>
      <c r="B308" s="471"/>
      <c r="C308" s="455"/>
      <c r="D308" s="521"/>
      <c r="E308" s="448"/>
      <c r="F308" s="93" t="s">
        <v>377</v>
      </c>
      <c r="G308" s="523" t="s">
        <v>387</v>
      </c>
      <c r="H308" s="523"/>
      <c r="I308" s="523"/>
      <c r="J308" s="523"/>
      <c r="K308" s="497"/>
      <c r="L308" s="444" t="e">
        <f>#REF!-#REF!*10%</f>
        <v>#REF!</v>
      </c>
    </row>
    <row r="309" spans="1:12" ht="15.6" customHeight="1" x14ac:dyDescent="0.25">
      <c r="A309" s="453"/>
      <c r="B309" s="471"/>
      <c r="C309" s="455"/>
      <c r="D309" s="521"/>
      <c r="E309" s="448"/>
      <c r="F309" s="93" t="s">
        <v>388</v>
      </c>
      <c r="G309" s="523" t="s">
        <v>393</v>
      </c>
      <c r="H309" s="523"/>
      <c r="I309" s="523"/>
      <c r="J309" s="523"/>
      <c r="K309" s="497"/>
      <c r="L309" s="444" t="e">
        <f>#REF!-#REF!*10%</f>
        <v>#REF!</v>
      </c>
    </row>
    <row r="310" spans="1:12" ht="15.6" customHeight="1" x14ac:dyDescent="0.25">
      <c r="A310" s="453"/>
      <c r="B310" s="471"/>
      <c r="C310" s="455"/>
      <c r="D310" s="521"/>
      <c r="E310" s="448"/>
      <c r="F310" s="93" t="s">
        <v>562</v>
      </c>
      <c r="G310" s="523" t="s">
        <v>1024</v>
      </c>
      <c r="H310" s="523"/>
      <c r="I310" s="523"/>
      <c r="J310" s="523"/>
      <c r="K310" s="497"/>
      <c r="L310" s="444" t="e">
        <f>#REF!-#REF!*10%</f>
        <v>#REF!</v>
      </c>
    </row>
    <row r="311" spans="1:12" ht="15.6" customHeight="1" x14ac:dyDescent="0.25">
      <c r="A311" s="453"/>
      <c r="B311" s="471"/>
      <c r="C311" s="455"/>
      <c r="D311" s="521"/>
      <c r="E311" s="448"/>
      <c r="F311" s="93" t="s">
        <v>570</v>
      </c>
      <c r="G311" s="523" t="s">
        <v>613</v>
      </c>
      <c r="H311" s="523"/>
      <c r="I311" s="523"/>
      <c r="J311" s="523"/>
      <c r="K311" s="497"/>
      <c r="L311" s="444" t="e">
        <f>#REF!-#REF!*10%</f>
        <v>#REF!</v>
      </c>
    </row>
    <row r="312" spans="1:12" ht="15.6" customHeight="1" x14ac:dyDescent="0.25">
      <c r="A312" s="453"/>
      <c r="B312" s="471"/>
      <c r="C312" s="455"/>
      <c r="D312" s="521"/>
      <c r="E312" s="448"/>
      <c r="F312" s="111" t="s">
        <v>84</v>
      </c>
      <c r="G312" s="526">
        <v>5.3</v>
      </c>
      <c r="H312" s="526"/>
      <c r="I312" s="526"/>
      <c r="J312" s="526"/>
      <c r="K312" s="497"/>
      <c r="L312" s="444" t="e">
        <f>#REF!-#REF!*10%</f>
        <v>#REF!</v>
      </c>
    </row>
    <row r="313" spans="1:12" ht="15.6" customHeight="1" x14ac:dyDescent="0.25">
      <c r="A313" s="453"/>
      <c r="B313" s="472"/>
      <c r="C313" s="455"/>
      <c r="D313" s="521"/>
      <c r="E313" s="448"/>
      <c r="F313" s="296" t="s">
        <v>1016</v>
      </c>
      <c r="G313" s="454">
        <v>5</v>
      </c>
      <c r="H313" s="454"/>
      <c r="I313" s="454"/>
      <c r="J313" s="454"/>
      <c r="K313" s="497"/>
      <c r="L313" s="444" t="e">
        <f>#REF!-#REF!*10%</f>
        <v>#REF!</v>
      </c>
    </row>
    <row r="314" spans="1:12" ht="15.6" customHeight="1" x14ac:dyDescent="0.25">
      <c r="A314" s="452">
        <v>11</v>
      </c>
      <c r="B314" s="470"/>
      <c r="C314" s="455" t="s">
        <v>1562</v>
      </c>
      <c r="D314" s="520"/>
      <c r="E314" s="448"/>
      <c r="F314" s="110" t="s">
        <v>81</v>
      </c>
      <c r="G314" s="524" t="s">
        <v>1515</v>
      </c>
      <c r="H314" s="524"/>
      <c r="I314" s="524"/>
      <c r="J314" s="524"/>
      <c r="K314" s="501">
        <v>3</v>
      </c>
      <c r="L314" s="498">
        <v>17699</v>
      </c>
    </row>
    <row r="315" spans="1:12" ht="15.6" customHeight="1" x14ac:dyDescent="0.25">
      <c r="A315" s="453"/>
      <c r="B315" s="471"/>
      <c r="C315" s="455"/>
      <c r="D315" s="520"/>
      <c r="E315" s="448"/>
      <c r="F315" s="110" t="s">
        <v>80</v>
      </c>
      <c r="G315" s="469">
        <v>190</v>
      </c>
      <c r="H315" s="469"/>
      <c r="I315" s="469"/>
      <c r="J315" s="469"/>
      <c r="K315" s="502"/>
      <c r="L315" s="499" t="e">
        <f>#REF!-#REF!*10%</f>
        <v>#REF!</v>
      </c>
    </row>
    <row r="316" spans="1:12" ht="15.6" customHeight="1" x14ac:dyDescent="0.25">
      <c r="A316" s="453"/>
      <c r="B316" s="471"/>
      <c r="C316" s="455"/>
      <c r="D316" s="520"/>
      <c r="E316" s="448"/>
      <c r="F316" s="110" t="s">
        <v>8</v>
      </c>
      <c r="G316" s="240">
        <v>3000</v>
      </c>
      <c r="H316" s="241">
        <v>4000</v>
      </c>
      <c r="I316" s="312">
        <v>5000</v>
      </c>
      <c r="J316" s="242">
        <v>6000</v>
      </c>
      <c r="K316" s="502"/>
      <c r="L316" s="499" t="e">
        <f>#REF!-#REF!*10%</f>
        <v>#REF!</v>
      </c>
    </row>
    <row r="317" spans="1:12" ht="15.6" customHeight="1" x14ac:dyDescent="0.25">
      <c r="A317" s="453"/>
      <c r="B317" s="471"/>
      <c r="C317" s="455"/>
      <c r="D317" s="520"/>
      <c r="E317" s="448"/>
      <c r="F317" s="93" t="s">
        <v>817</v>
      </c>
      <c r="G317" s="243">
        <f>G315*114</f>
        <v>21660</v>
      </c>
      <c r="H317" s="244">
        <f>G315*128</f>
        <v>24320</v>
      </c>
      <c r="I317" s="313">
        <f>G315*145</f>
        <v>27550</v>
      </c>
      <c r="J317" s="245">
        <f>G315*148</f>
        <v>28120</v>
      </c>
      <c r="K317" s="502"/>
      <c r="L317" s="499" t="e">
        <f>#REF!-#REF!*10%</f>
        <v>#REF!</v>
      </c>
    </row>
    <row r="318" spans="1:12" ht="15.6" customHeight="1" x14ac:dyDescent="0.25">
      <c r="A318" s="453"/>
      <c r="B318" s="471"/>
      <c r="C318" s="455"/>
      <c r="D318" s="520"/>
      <c r="E318" s="448"/>
      <c r="F318" s="93" t="s">
        <v>1269</v>
      </c>
      <c r="G318" s="451">
        <v>0.98</v>
      </c>
      <c r="H318" s="451"/>
      <c r="I318" s="451"/>
      <c r="J318" s="451"/>
      <c r="K318" s="502"/>
      <c r="L318" s="499" t="e">
        <f>#REF!-#REF!*10%</f>
        <v>#REF!</v>
      </c>
    </row>
    <row r="319" spans="1:12" ht="15.6" customHeight="1" x14ac:dyDescent="0.25">
      <c r="A319" s="453"/>
      <c r="B319" s="471"/>
      <c r="C319" s="455"/>
      <c r="D319" s="520"/>
      <c r="E319" s="448"/>
      <c r="F319" s="93" t="s">
        <v>699</v>
      </c>
      <c r="G319" s="523" t="s">
        <v>700</v>
      </c>
      <c r="H319" s="523"/>
      <c r="I319" s="523"/>
      <c r="J319" s="523"/>
      <c r="K319" s="502"/>
      <c r="L319" s="499" t="e">
        <f>#REF!-#REF!*10%</f>
        <v>#REF!</v>
      </c>
    </row>
    <row r="320" spans="1:12" ht="15.6" customHeight="1" x14ac:dyDescent="0.25">
      <c r="A320" s="453"/>
      <c r="B320" s="471"/>
      <c r="C320" s="455"/>
      <c r="D320" s="520"/>
      <c r="E320" s="448"/>
      <c r="F320" s="93" t="s">
        <v>1181</v>
      </c>
      <c r="G320" s="462" t="s">
        <v>1179</v>
      </c>
      <c r="H320" s="463"/>
      <c r="I320" s="463"/>
      <c r="J320" s="464"/>
      <c r="K320" s="502"/>
      <c r="L320" s="499" t="e">
        <f>#REF!-#REF!*10%</f>
        <v>#REF!</v>
      </c>
    </row>
    <row r="321" spans="1:12" ht="15.6" customHeight="1" x14ac:dyDescent="0.25">
      <c r="A321" s="453"/>
      <c r="B321" s="471"/>
      <c r="C321" s="455"/>
      <c r="D321" s="520"/>
      <c r="E321" s="448"/>
      <c r="F321" s="110" t="s">
        <v>83</v>
      </c>
      <c r="G321" s="524">
        <v>67</v>
      </c>
      <c r="H321" s="524"/>
      <c r="I321" s="524"/>
      <c r="J321" s="524"/>
      <c r="K321" s="502"/>
      <c r="L321" s="499" t="e">
        <f>#REF!-#REF!*10%</f>
        <v>#REF!</v>
      </c>
    </row>
    <row r="322" spans="1:12" ht="15.6" customHeight="1" x14ac:dyDescent="0.25">
      <c r="A322" s="453"/>
      <c r="B322" s="471"/>
      <c r="C322" s="455"/>
      <c r="D322" s="520"/>
      <c r="E322" s="448"/>
      <c r="F322" s="112" t="s">
        <v>396</v>
      </c>
      <c r="G322" s="523" t="s">
        <v>397</v>
      </c>
      <c r="H322" s="523"/>
      <c r="I322" s="523"/>
      <c r="J322" s="523"/>
      <c r="K322" s="502"/>
      <c r="L322" s="499" t="e">
        <f>#REF!-#REF!*10%</f>
        <v>#REF!</v>
      </c>
    </row>
    <row r="323" spans="1:12" ht="15.6" customHeight="1" x14ac:dyDescent="0.25">
      <c r="A323" s="453"/>
      <c r="B323" s="471"/>
      <c r="C323" s="455"/>
      <c r="D323" s="520"/>
      <c r="E323" s="448"/>
      <c r="F323" s="110" t="s">
        <v>256</v>
      </c>
      <c r="G323" s="524" t="s">
        <v>1610</v>
      </c>
      <c r="H323" s="524"/>
      <c r="I323" s="524"/>
      <c r="J323" s="524"/>
      <c r="K323" s="502"/>
      <c r="L323" s="499" t="e">
        <f>#REF!-#REF!*10%</f>
        <v>#REF!</v>
      </c>
    </row>
    <row r="324" spans="1:12" ht="15.6" customHeight="1" x14ac:dyDescent="0.25">
      <c r="A324" s="453"/>
      <c r="B324" s="471"/>
      <c r="C324" s="455"/>
      <c r="D324" s="520"/>
      <c r="E324" s="448"/>
      <c r="F324" s="93" t="s">
        <v>379</v>
      </c>
      <c r="G324" s="523" t="s">
        <v>380</v>
      </c>
      <c r="H324" s="523"/>
      <c r="I324" s="523"/>
      <c r="J324" s="523"/>
      <c r="K324" s="502"/>
      <c r="L324" s="499" t="e">
        <f>#REF!-#REF!*10%</f>
        <v>#REF!</v>
      </c>
    </row>
    <row r="325" spans="1:12" ht="15.6" customHeight="1" x14ac:dyDescent="0.25">
      <c r="A325" s="453"/>
      <c r="B325" s="471"/>
      <c r="C325" s="455"/>
      <c r="D325" s="520"/>
      <c r="E325" s="448"/>
      <c r="F325" s="93" t="s">
        <v>701</v>
      </c>
      <c r="G325" s="523">
        <v>100000</v>
      </c>
      <c r="H325" s="523"/>
      <c r="I325" s="523"/>
      <c r="J325" s="523"/>
      <c r="K325" s="502"/>
      <c r="L325" s="499" t="e">
        <f>#REF!-#REF!*10%</f>
        <v>#REF!</v>
      </c>
    </row>
    <row r="326" spans="1:12" ht="15.6" customHeight="1" x14ac:dyDescent="0.25">
      <c r="A326" s="453"/>
      <c r="B326" s="471"/>
      <c r="C326" s="455"/>
      <c r="D326" s="520"/>
      <c r="E326" s="448"/>
      <c r="F326" s="93" t="s">
        <v>257</v>
      </c>
      <c r="G326" s="523" t="s">
        <v>556</v>
      </c>
      <c r="H326" s="523"/>
      <c r="I326" s="523"/>
      <c r="J326" s="523"/>
      <c r="K326" s="502"/>
      <c r="L326" s="499" t="e">
        <f>#REF!-#REF!*10%</f>
        <v>#REF!</v>
      </c>
    </row>
    <row r="327" spans="1:12" ht="15.6" customHeight="1" x14ac:dyDescent="0.25">
      <c r="A327" s="453"/>
      <c r="B327" s="471"/>
      <c r="C327" s="455"/>
      <c r="D327" s="520"/>
      <c r="E327" s="448"/>
      <c r="F327" s="93" t="s">
        <v>376</v>
      </c>
      <c r="G327" s="523" t="s">
        <v>1710</v>
      </c>
      <c r="H327" s="523"/>
      <c r="I327" s="523"/>
      <c r="J327" s="523"/>
      <c r="K327" s="502"/>
      <c r="L327" s="499" t="e">
        <f>#REF!-#REF!*10%</f>
        <v>#REF!</v>
      </c>
    </row>
    <row r="328" spans="1:12" ht="15.6" customHeight="1" x14ac:dyDescent="0.25">
      <c r="A328" s="453"/>
      <c r="B328" s="471"/>
      <c r="C328" s="455"/>
      <c r="D328" s="520"/>
      <c r="E328" s="448"/>
      <c r="F328" s="93" t="s">
        <v>702</v>
      </c>
      <c r="G328" s="523" t="s">
        <v>703</v>
      </c>
      <c r="H328" s="523"/>
      <c r="I328" s="523"/>
      <c r="J328" s="523"/>
      <c r="K328" s="502"/>
      <c r="L328" s="499" t="e">
        <f>#REF!-#REF!*10%</f>
        <v>#REF!</v>
      </c>
    </row>
    <row r="329" spans="1:12" ht="15.6" customHeight="1" x14ac:dyDescent="0.25">
      <c r="A329" s="453"/>
      <c r="B329" s="471"/>
      <c r="C329" s="455"/>
      <c r="D329" s="520"/>
      <c r="E329" s="448"/>
      <c r="F329" s="93" t="s">
        <v>381</v>
      </c>
      <c r="G329" s="523" t="s">
        <v>382</v>
      </c>
      <c r="H329" s="523"/>
      <c r="I329" s="523"/>
      <c r="J329" s="523"/>
      <c r="K329" s="502"/>
      <c r="L329" s="500" t="e">
        <f>#REF!-#REF!*10%</f>
        <v>#REF!</v>
      </c>
    </row>
    <row r="330" spans="1:12" ht="15.6" customHeight="1" x14ac:dyDescent="0.25">
      <c r="A330" s="453"/>
      <c r="B330" s="471"/>
      <c r="C330" s="455"/>
      <c r="D330" s="520"/>
      <c r="E330" s="448"/>
      <c r="F330" s="94" t="s">
        <v>358</v>
      </c>
      <c r="G330" s="523" t="s">
        <v>900</v>
      </c>
      <c r="H330" s="523"/>
      <c r="I330" s="523"/>
      <c r="J330" s="523"/>
      <c r="K330" s="496">
        <v>5</v>
      </c>
      <c r="L330" s="443">
        <v>18938</v>
      </c>
    </row>
    <row r="331" spans="1:12" ht="15.6" customHeight="1" x14ac:dyDescent="0.25">
      <c r="A331" s="453"/>
      <c r="B331" s="471"/>
      <c r="C331" s="455"/>
      <c r="D331" s="520"/>
      <c r="E331" s="448"/>
      <c r="F331" s="93" t="s">
        <v>383</v>
      </c>
      <c r="G331" s="523" t="s">
        <v>384</v>
      </c>
      <c r="H331" s="523"/>
      <c r="I331" s="523"/>
      <c r="J331" s="523"/>
      <c r="K331" s="497"/>
      <c r="L331" s="444" t="e">
        <f>#REF!-#REF!*10%</f>
        <v>#REF!</v>
      </c>
    </row>
    <row r="332" spans="1:12" ht="15.6" customHeight="1" x14ac:dyDescent="0.25">
      <c r="A332" s="453"/>
      <c r="B332" s="471"/>
      <c r="C332" s="455"/>
      <c r="D332" s="520"/>
      <c r="E332" s="448"/>
      <c r="F332" s="93" t="s">
        <v>385</v>
      </c>
      <c r="G332" s="454" t="s">
        <v>386</v>
      </c>
      <c r="H332" s="454"/>
      <c r="I332" s="454"/>
      <c r="J332" s="454"/>
      <c r="K332" s="497"/>
      <c r="L332" s="444" t="e">
        <f>#REF!-#REF!*10%</f>
        <v>#REF!</v>
      </c>
    </row>
    <row r="333" spans="1:12" ht="15.6" customHeight="1" x14ac:dyDescent="0.25">
      <c r="A333" s="453"/>
      <c r="B333" s="471"/>
      <c r="C333" s="455"/>
      <c r="D333" s="520"/>
      <c r="E333" s="448"/>
      <c r="F333" s="93" t="s">
        <v>389</v>
      </c>
      <c r="G333" s="523" t="s">
        <v>390</v>
      </c>
      <c r="H333" s="523"/>
      <c r="I333" s="523"/>
      <c r="J333" s="523"/>
      <c r="K333" s="497"/>
      <c r="L333" s="444" t="e">
        <f>#REF!-#REF!*10%</f>
        <v>#REF!</v>
      </c>
    </row>
    <row r="334" spans="1:12" ht="15.6" customHeight="1" x14ac:dyDescent="0.25">
      <c r="A334" s="453"/>
      <c r="B334" s="471"/>
      <c r="C334" s="455"/>
      <c r="D334" s="520"/>
      <c r="E334" s="448"/>
      <c r="F334" s="93" t="s">
        <v>704</v>
      </c>
      <c r="G334" s="523" t="s">
        <v>705</v>
      </c>
      <c r="H334" s="523"/>
      <c r="I334" s="523"/>
      <c r="J334" s="523"/>
      <c r="K334" s="497"/>
      <c r="L334" s="444" t="e">
        <f>#REF!-#REF!*10%</f>
        <v>#REF!</v>
      </c>
    </row>
    <row r="335" spans="1:12" ht="15.6" customHeight="1" x14ac:dyDescent="0.25">
      <c r="A335" s="453"/>
      <c r="B335" s="471"/>
      <c r="C335" s="455"/>
      <c r="D335" s="520"/>
      <c r="E335" s="448"/>
      <c r="F335" s="93" t="s">
        <v>706</v>
      </c>
      <c r="G335" s="461" t="s">
        <v>390</v>
      </c>
      <c r="H335" s="461"/>
      <c r="I335" s="461"/>
      <c r="J335" s="461"/>
      <c r="K335" s="497"/>
      <c r="L335" s="444" t="e">
        <f>#REF!-#REF!*10%</f>
        <v>#REF!</v>
      </c>
    </row>
    <row r="336" spans="1:12" ht="15.6" customHeight="1" x14ac:dyDescent="0.25">
      <c r="A336" s="453"/>
      <c r="B336" s="471"/>
      <c r="C336" s="455"/>
      <c r="D336" s="520"/>
      <c r="E336" s="448"/>
      <c r="F336" s="93" t="s">
        <v>1271</v>
      </c>
      <c r="G336" s="461" t="s">
        <v>390</v>
      </c>
      <c r="H336" s="461"/>
      <c r="I336" s="461"/>
      <c r="J336" s="461"/>
      <c r="K336" s="497"/>
      <c r="L336" s="444" t="e">
        <f>#REF!-#REF!*10%</f>
        <v>#REF!</v>
      </c>
    </row>
    <row r="337" spans="1:12" ht="15.6" customHeight="1" x14ac:dyDescent="0.25">
      <c r="A337" s="453"/>
      <c r="B337" s="471"/>
      <c r="C337" s="455"/>
      <c r="D337" s="520"/>
      <c r="E337" s="448"/>
      <c r="F337" s="93" t="s">
        <v>707</v>
      </c>
      <c r="G337" s="523" t="s">
        <v>1516</v>
      </c>
      <c r="H337" s="523"/>
      <c r="I337" s="523"/>
      <c r="J337" s="523"/>
      <c r="K337" s="497"/>
      <c r="L337" s="444" t="e">
        <f>#REF!-#REF!*10%</f>
        <v>#REF!</v>
      </c>
    </row>
    <row r="338" spans="1:12" ht="15.6" customHeight="1" x14ac:dyDescent="0.25">
      <c r="A338" s="453"/>
      <c r="B338" s="471"/>
      <c r="C338" s="455"/>
      <c r="D338" s="520"/>
      <c r="E338" s="448"/>
      <c r="F338" s="93" t="s">
        <v>708</v>
      </c>
      <c r="G338" s="523" t="s">
        <v>390</v>
      </c>
      <c r="H338" s="523"/>
      <c r="I338" s="523"/>
      <c r="J338" s="523"/>
      <c r="K338" s="497"/>
      <c r="L338" s="444" t="e">
        <f>#REF!-#REF!*10%</f>
        <v>#REF!</v>
      </c>
    </row>
    <row r="339" spans="1:12" ht="15.6" customHeight="1" x14ac:dyDescent="0.25">
      <c r="A339" s="453"/>
      <c r="B339" s="471"/>
      <c r="C339" s="455"/>
      <c r="D339" s="520"/>
      <c r="E339" s="448"/>
      <c r="F339" s="93" t="s">
        <v>377</v>
      </c>
      <c r="G339" s="523" t="s">
        <v>387</v>
      </c>
      <c r="H339" s="523"/>
      <c r="I339" s="523"/>
      <c r="J339" s="523"/>
      <c r="K339" s="497"/>
      <c r="L339" s="444" t="e">
        <f>#REF!-#REF!*10%</f>
        <v>#REF!</v>
      </c>
    </row>
    <row r="340" spans="1:12" ht="15.6" customHeight="1" x14ac:dyDescent="0.25">
      <c r="A340" s="453"/>
      <c r="B340" s="471"/>
      <c r="C340" s="455"/>
      <c r="D340" s="520"/>
      <c r="E340" s="448"/>
      <c r="F340" s="93" t="s">
        <v>388</v>
      </c>
      <c r="G340" s="523" t="s">
        <v>393</v>
      </c>
      <c r="H340" s="523"/>
      <c r="I340" s="523"/>
      <c r="J340" s="523"/>
      <c r="K340" s="497"/>
      <c r="L340" s="444" t="e">
        <f>#REF!-#REF!*10%</f>
        <v>#REF!</v>
      </c>
    </row>
    <row r="341" spans="1:12" ht="15.6" customHeight="1" x14ac:dyDescent="0.25">
      <c r="A341" s="453"/>
      <c r="B341" s="471"/>
      <c r="C341" s="455"/>
      <c r="D341" s="520"/>
      <c r="E341" s="448"/>
      <c r="F341" s="93" t="s">
        <v>562</v>
      </c>
      <c r="G341" s="523" t="s">
        <v>1024</v>
      </c>
      <c r="H341" s="523"/>
      <c r="I341" s="523"/>
      <c r="J341" s="523"/>
      <c r="K341" s="497"/>
      <c r="L341" s="444" t="e">
        <f>#REF!-#REF!*10%</f>
        <v>#REF!</v>
      </c>
    </row>
    <row r="342" spans="1:12" ht="15.6" customHeight="1" x14ac:dyDescent="0.25">
      <c r="A342" s="453"/>
      <c r="B342" s="471"/>
      <c r="C342" s="455"/>
      <c r="D342" s="520"/>
      <c r="E342" s="448"/>
      <c r="F342" s="93" t="s">
        <v>570</v>
      </c>
      <c r="G342" s="523" t="s">
        <v>613</v>
      </c>
      <c r="H342" s="523"/>
      <c r="I342" s="523"/>
      <c r="J342" s="523"/>
      <c r="K342" s="497"/>
      <c r="L342" s="444" t="e">
        <f>#REF!-#REF!*10%</f>
        <v>#REF!</v>
      </c>
    </row>
    <row r="343" spans="1:12" ht="15.6" customHeight="1" x14ac:dyDescent="0.25">
      <c r="A343" s="453"/>
      <c r="B343" s="471"/>
      <c r="C343" s="455"/>
      <c r="D343" s="520"/>
      <c r="E343" s="448"/>
      <c r="F343" s="111" t="s">
        <v>84</v>
      </c>
      <c r="G343" s="526">
        <v>5.3</v>
      </c>
      <c r="H343" s="526"/>
      <c r="I343" s="526"/>
      <c r="J343" s="526"/>
      <c r="K343" s="497"/>
      <c r="L343" s="444" t="e">
        <f>#REF!-#REF!*10%</f>
        <v>#REF!</v>
      </c>
    </row>
    <row r="344" spans="1:12" ht="15.6" customHeight="1" x14ac:dyDescent="0.25">
      <c r="A344" s="453"/>
      <c r="B344" s="472"/>
      <c r="C344" s="455"/>
      <c r="D344" s="520"/>
      <c r="E344" s="448"/>
      <c r="F344" s="296" t="s">
        <v>1016</v>
      </c>
      <c r="G344" s="454">
        <v>5</v>
      </c>
      <c r="H344" s="454"/>
      <c r="I344" s="454"/>
      <c r="J344" s="454"/>
      <c r="K344" s="497"/>
      <c r="L344" s="444" t="e">
        <f>#REF!-#REF!*10%</f>
        <v>#REF!</v>
      </c>
    </row>
    <row r="345" spans="1:12" ht="15.6" customHeight="1" x14ac:dyDescent="0.25">
      <c r="A345" s="452">
        <v>12</v>
      </c>
      <c r="B345" s="470"/>
      <c r="C345" s="455" t="s">
        <v>1563</v>
      </c>
      <c r="D345" s="520"/>
      <c r="E345" s="448"/>
      <c r="F345" s="110" t="s">
        <v>81</v>
      </c>
      <c r="G345" s="524" t="s">
        <v>1515</v>
      </c>
      <c r="H345" s="524"/>
      <c r="I345" s="524"/>
      <c r="J345" s="524"/>
      <c r="K345" s="501">
        <v>3</v>
      </c>
      <c r="L345" s="498">
        <v>17797</v>
      </c>
    </row>
    <row r="346" spans="1:12" ht="15.6" customHeight="1" x14ac:dyDescent="0.25">
      <c r="A346" s="453"/>
      <c r="B346" s="471"/>
      <c r="C346" s="455"/>
      <c r="D346" s="520"/>
      <c r="E346" s="448"/>
      <c r="F346" s="110" t="s">
        <v>80</v>
      </c>
      <c r="G346" s="469">
        <v>200</v>
      </c>
      <c r="H346" s="469"/>
      <c r="I346" s="469"/>
      <c r="J346" s="469"/>
      <c r="K346" s="502"/>
      <c r="L346" s="499" t="e">
        <f>#REF!-#REF!*10%</f>
        <v>#REF!</v>
      </c>
    </row>
    <row r="347" spans="1:12" ht="15.6" customHeight="1" x14ac:dyDescent="0.25">
      <c r="A347" s="453"/>
      <c r="B347" s="471"/>
      <c r="C347" s="455"/>
      <c r="D347" s="520"/>
      <c r="E347" s="448"/>
      <c r="F347" s="110" t="s">
        <v>8</v>
      </c>
      <c r="G347" s="240">
        <v>3000</v>
      </c>
      <c r="H347" s="241">
        <v>4000</v>
      </c>
      <c r="I347" s="312">
        <v>5000</v>
      </c>
      <c r="J347" s="242">
        <v>6000</v>
      </c>
      <c r="K347" s="502"/>
      <c r="L347" s="499" t="e">
        <f>#REF!-#REF!*10%</f>
        <v>#REF!</v>
      </c>
    </row>
    <row r="348" spans="1:12" ht="15.6" customHeight="1" x14ac:dyDescent="0.25">
      <c r="A348" s="453"/>
      <c r="B348" s="471"/>
      <c r="C348" s="455"/>
      <c r="D348" s="520"/>
      <c r="E348" s="448"/>
      <c r="F348" s="93" t="s">
        <v>817</v>
      </c>
      <c r="G348" s="243">
        <f>G346*114</f>
        <v>22800</v>
      </c>
      <c r="H348" s="244">
        <f>G346*128</f>
        <v>25600</v>
      </c>
      <c r="I348" s="313">
        <f>G346*143</f>
        <v>28600</v>
      </c>
      <c r="J348" s="245">
        <f>G346*148</f>
        <v>29600</v>
      </c>
      <c r="K348" s="502"/>
      <c r="L348" s="499" t="e">
        <f>#REF!-#REF!*10%</f>
        <v>#REF!</v>
      </c>
    </row>
    <row r="349" spans="1:12" ht="15.6" customHeight="1" x14ac:dyDescent="0.25">
      <c r="A349" s="453"/>
      <c r="B349" s="471"/>
      <c r="C349" s="455"/>
      <c r="D349" s="520"/>
      <c r="E349" s="448"/>
      <c r="F349" s="93" t="s">
        <v>1269</v>
      </c>
      <c r="G349" s="451">
        <v>0.98</v>
      </c>
      <c r="H349" s="451"/>
      <c r="I349" s="451"/>
      <c r="J349" s="451"/>
      <c r="K349" s="502"/>
      <c r="L349" s="499" t="e">
        <f>#REF!-#REF!*10%</f>
        <v>#REF!</v>
      </c>
    </row>
    <row r="350" spans="1:12" ht="15.6" customHeight="1" x14ac:dyDescent="0.25">
      <c r="A350" s="453"/>
      <c r="B350" s="471"/>
      <c r="C350" s="455"/>
      <c r="D350" s="520"/>
      <c r="E350" s="448"/>
      <c r="F350" s="93" t="s">
        <v>699</v>
      </c>
      <c r="G350" s="523" t="s">
        <v>700</v>
      </c>
      <c r="H350" s="523"/>
      <c r="I350" s="523"/>
      <c r="J350" s="523"/>
      <c r="K350" s="502"/>
      <c r="L350" s="499" t="e">
        <f>#REF!-#REF!*10%</f>
        <v>#REF!</v>
      </c>
    </row>
    <row r="351" spans="1:12" ht="15.6" customHeight="1" x14ac:dyDescent="0.25">
      <c r="A351" s="453"/>
      <c r="B351" s="471"/>
      <c r="C351" s="455"/>
      <c r="D351" s="520"/>
      <c r="E351" s="448"/>
      <c r="F351" s="93" t="s">
        <v>1181</v>
      </c>
      <c r="G351" s="462" t="s">
        <v>1179</v>
      </c>
      <c r="H351" s="463"/>
      <c r="I351" s="463"/>
      <c r="J351" s="464"/>
      <c r="K351" s="502"/>
      <c r="L351" s="499" t="e">
        <f>#REF!-#REF!*10%</f>
        <v>#REF!</v>
      </c>
    </row>
    <row r="352" spans="1:12" ht="15.6" customHeight="1" x14ac:dyDescent="0.25">
      <c r="A352" s="453"/>
      <c r="B352" s="471"/>
      <c r="C352" s="455"/>
      <c r="D352" s="520"/>
      <c r="E352" s="448"/>
      <c r="F352" s="110" t="s">
        <v>83</v>
      </c>
      <c r="G352" s="524">
        <v>67</v>
      </c>
      <c r="H352" s="524"/>
      <c r="I352" s="524"/>
      <c r="J352" s="524"/>
      <c r="K352" s="502"/>
      <c r="L352" s="499" t="e">
        <f>#REF!-#REF!*10%</f>
        <v>#REF!</v>
      </c>
    </row>
    <row r="353" spans="1:12" ht="15.6" customHeight="1" x14ac:dyDescent="0.25">
      <c r="A353" s="453"/>
      <c r="B353" s="471"/>
      <c r="C353" s="455"/>
      <c r="D353" s="520"/>
      <c r="E353" s="448"/>
      <c r="F353" s="112" t="s">
        <v>396</v>
      </c>
      <c r="G353" s="523" t="s">
        <v>397</v>
      </c>
      <c r="H353" s="523"/>
      <c r="I353" s="523"/>
      <c r="J353" s="523"/>
      <c r="K353" s="502"/>
      <c r="L353" s="499" t="e">
        <f>#REF!-#REF!*10%</f>
        <v>#REF!</v>
      </c>
    </row>
    <row r="354" spans="1:12" ht="15.6" customHeight="1" x14ac:dyDescent="0.25">
      <c r="A354" s="453"/>
      <c r="B354" s="471"/>
      <c r="C354" s="455"/>
      <c r="D354" s="520"/>
      <c r="E354" s="448"/>
      <c r="F354" s="110" t="s">
        <v>256</v>
      </c>
      <c r="G354" s="524" t="s">
        <v>1610</v>
      </c>
      <c r="H354" s="524"/>
      <c r="I354" s="524"/>
      <c r="J354" s="524"/>
      <c r="K354" s="502"/>
      <c r="L354" s="499" t="e">
        <f>#REF!-#REF!*10%</f>
        <v>#REF!</v>
      </c>
    </row>
    <row r="355" spans="1:12" ht="15.6" customHeight="1" x14ac:dyDescent="0.25">
      <c r="A355" s="453"/>
      <c r="B355" s="471"/>
      <c r="C355" s="455"/>
      <c r="D355" s="520"/>
      <c r="E355" s="448"/>
      <c r="F355" s="93" t="s">
        <v>379</v>
      </c>
      <c r="G355" s="523" t="s">
        <v>380</v>
      </c>
      <c r="H355" s="523"/>
      <c r="I355" s="523"/>
      <c r="J355" s="523"/>
      <c r="K355" s="502"/>
      <c r="L355" s="499" t="e">
        <f>#REF!-#REF!*10%</f>
        <v>#REF!</v>
      </c>
    </row>
    <row r="356" spans="1:12" ht="15.6" customHeight="1" x14ac:dyDescent="0.25">
      <c r="A356" s="453"/>
      <c r="B356" s="471"/>
      <c r="C356" s="455"/>
      <c r="D356" s="520"/>
      <c r="E356" s="448"/>
      <c r="F356" s="93" t="s">
        <v>701</v>
      </c>
      <c r="G356" s="523">
        <v>100000</v>
      </c>
      <c r="H356" s="523"/>
      <c r="I356" s="523"/>
      <c r="J356" s="523"/>
      <c r="K356" s="502"/>
      <c r="L356" s="499" t="e">
        <f>#REF!-#REF!*10%</f>
        <v>#REF!</v>
      </c>
    </row>
    <row r="357" spans="1:12" ht="15.6" customHeight="1" x14ac:dyDescent="0.25">
      <c r="A357" s="453"/>
      <c r="B357" s="471"/>
      <c r="C357" s="455"/>
      <c r="D357" s="520"/>
      <c r="E357" s="448"/>
      <c r="F357" s="93" t="s">
        <v>257</v>
      </c>
      <c r="G357" s="523" t="s">
        <v>556</v>
      </c>
      <c r="H357" s="523"/>
      <c r="I357" s="523"/>
      <c r="J357" s="523"/>
      <c r="K357" s="502"/>
      <c r="L357" s="499" t="e">
        <f>#REF!-#REF!*10%</f>
        <v>#REF!</v>
      </c>
    </row>
    <row r="358" spans="1:12" ht="15.6" customHeight="1" x14ac:dyDescent="0.25">
      <c r="A358" s="453"/>
      <c r="B358" s="471"/>
      <c r="C358" s="455"/>
      <c r="D358" s="520"/>
      <c r="E358" s="448"/>
      <c r="F358" s="93" t="s">
        <v>376</v>
      </c>
      <c r="G358" s="523" t="s">
        <v>1710</v>
      </c>
      <c r="H358" s="523"/>
      <c r="I358" s="523"/>
      <c r="J358" s="523"/>
      <c r="K358" s="502"/>
      <c r="L358" s="499" t="e">
        <f>#REF!-#REF!*10%</f>
        <v>#REF!</v>
      </c>
    </row>
    <row r="359" spans="1:12" ht="15.6" customHeight="1" x14ac:dyDescent="0.25">
      <c r="A359" s="453"/>
      <c r="B359" s="471"/>
      <c r="C359" s="455"/>
      <c r="D359" s="520"/>
      <c r="E359" s="448"/>
      <c r="F359" s="93" t="s">
        <v>702</v>
      </c>
      <c r="G359" s="523" t="s">
        <v>703</v>
      </c>
      <c r="H359" s="523"/>
      <c r="I359" s="523"/>
      <c r="J359" s="523"/>
      <c r="K359" s="502"/>
      <c r="L359" s="499" t="e">
        <f>#REF!-#REF!*10%</f>
        <v>#REF!</v>
      </c>
    </row>
    <row r="360" spans="1:12" ht="15.6" customHeight="1" x14ac:dyDescent="0.25">
      <c r="A360" s="453"/>
      <c r="B360" s="471"/>
      <c r="C360" s="455"/>
      <c r="D360" s="520"/>
      <c r="E360" s="448"/>
      <c r="F360" s="93" t="s">
        <v>381</v>
      </c>
      <c r="G360" s="523" t="s">
        <v>382</v>
      </c>
      <c r="H360" s="523"/>
      <c r="I360" s="523"/>
      <c r="J360" s="523"/>
      <c r="K360" s="502"/>
      <c r="L360" s="500" t="e">
        <f>#REF!-#REF!*10%</f>
        <v>#REF!</v>
      </c>
    </row>
    <row r="361" spans="1:12" ht="15.6" customHeight="1" x14ac:dyDescent="0.25">
      <c r="A361" s="453"/>
      <c r="B361" s="471"/>
      <c r="C361" s="455"/>
      <c r="D361" s="520"/>
      <c r="E361" s="448"/>
      <c r="F361" s="94" t="s">
        <v>358</v>
      </c>
      <c r="G361" s="523" t="s">
        <v>900</v>
      </c>
      <c r="H361" s="523"/>
      <c r="I361" s="523"/>
      <c r="J361" s="523"/>
      <c r="K361" s="496">
        <v>5</v>
      </c>
      <c r="L361" s="443">
        <v>19042</v>
      </c>
    </row>
    <row r="362" spans="1:12" ht="15.6" customHeight="1" x14ac:dyDescent="0.25">
      <c r="A362" s="453"/>
      <c r="B362" s="471"/>
      <c r="C362" s="455"/>
      <c r="D362" s="520"/>
      <c r="E362" s="448"/>
      <c r="F362" s="93" t="s">
        <v>383</v>
      </c>
      <c r="G362" s="523" t="s">
        <v>384</v>
      </c>
      <c r="H362" s="523"/>
      <c r="I362" s="523"/>
      <c r="J362" s="523"/>
      <c r="K362" s="497"/>
      <c r="L362" s="444" t="e">
        <f>#REF!-#REF!*10%</f>
        <v>#REF!</v>
      </c>
    </row>
    <row r="363" spans="1:12" ht="15.6" customHeight="1" x14ac:dyDescent="0.25">
      <c r="A363" s="453"/>
      <c r="B363" s="471"/>
      <c r="C363" s="455"/>
      <c r="D363" s="520"/>
      <c r="E363" s="448"/>
      <c r="F363" s="93" t="s">
        <v>385</v>
      </c>
      <c r="G363" s="454" t="s">
        <v>386</v>
      </c>
      <c r="H363" s="454"/>
      <c r="I363" s="454"/>
      <c r="J363" s="454"/>
      <c r="K363" s="497"/>
      <c r="L363" s="444" t="e">
        <f>#REF!-#REF!*10%</f>
        <v>#REF!</v>
      </c>
    </row>
    <row r="364" spans="1:12" ht="15.6" customHeight="1" x14ac:dyDescent="0.25">
      <c r="A364" s="453"/>
      <c r="B364" s="471"/>
      <c r="C364" s="455"/>
      <c r="D364" s="520"/>
      <c r="E364" s="448"/>
      <c r="F364" s="93" t="s">
        <v>389</v>
      </c>
      <c r="G364" s="523" t="s">
        <v>390</v>
      </c>
      <c r="H364" s="523"/>
      <c r="I364" s="523"/>
      <c r="J364" s="523"/>
      <c r="K364" s="497"/>
      <c r="L364" s="444" t="e">
        <f>#REF!-#REF!*10%</f>
        <v>#REF!</v>
      </c>
    </row>
    <row r="365" spans="1:12" ht="15.6" customHeight="1" x14ac:dyDescent="0.25">
      <c r="A365" s="453"/>
      <c r="B365" s="471"/>
      <c r="C365" s="455"/>
      <c r="D365" s="520"/>
      <c r="E365" s="448"/>
      <c r="F365" s="93" t="s">
        <v>704</v>
      </c>
      <c r="G365" s="523" t="s">
        <v>705</v>
      </c>
      <c r="H365" s="523"/>
      <c r="I365" s="523"/>
      <c r="J365" s="523"/>
      <c r="K365" s="497"/>
      <c r="L365" s="444" t="e">
        <f>#REF!-#REF!*10%</f>
        <v>#REF!</v>
      </c>
    </row>
    <row r="366" spans="1:12" ht="15.6" customHeight="1" x14ac:dyDescent="0.25">
      <c r="A366" s="453"/>
      <c r="B366" s="471"/>
      <c r="C366" s="455"/>
      <c r="D366" s="520"/>
      <c r="E366" s="448"/>
      <c r="F366" s="93" t="s">
        <v>706</v>
      </c>
      <c r="G366" s="461" t="s">
        <v>390</v>
      </c>
      <c r="H366" s="461"/>
      <c r="I366" s="461"/>
      <c r="J366" s="461"/>
      <c r="K366" s="497"/>
      <c r="L366" s="444" t="e">
        <f>#REF!-#REF!*10%</f>
        <v>#REF!</v>
      </c>
    </row>
    <row r="367" spans="1:12" ht="15.6" customHeight="1" x14ac:dyDescent="0.25">
      <c r="A367" s="453"/>
      <c r="B367" s="471"/>
      <c r="C367" s="455"/>
      <c r="D367" s="520"/>
      <c r="E367" s="448"/>
      <c r="F367" s="93" t="s">
        <v>1271</v>
      </c>
      <c r="G367" s="461" t="s">
        <v>390</v>
      </c>
      <c r="H367" s="461"/>
      <c r="I367" s="461"/>
      <c r="J367" s="461"/>
      <c r="K367" s="497"/>
      <c r="L367" s="444" t="e">
        <f>#REF!-#REF!*10%</f>
        <v>#REF!</v>
      </c>
    </row>
    <row r="368" spans="1:12" ht="15.6" customHeight="1" x14ac:dyDescent="0.25">
      <c r="A368" s="453"/>
      <c r="B368" s="471"/>
      <c r="C368" s="455"/>
      <c r="D368" s="520"/>
      <c r="E368" s="448"/>
      <c r="F368" s="93" t="s">
        <v>707</v>
      </c>
      <c r="G368" s="523" t="s">
        <v>1516</v>
      </c>
      <c r="H368" s="523"/>
      <c r="I368" s="523"/>
      <c r="J368" s="523"/>
      <c r="K368" s="497"/>
      <c r="L368" s="444" t="e">
        <f>#REF!-#REF!*10%</f>
        <v>#REF!</v>
      </c>
    </row>
    <row r="369" spans="1:12" ht="15.6" customHeight="1" x14ac:dyDescent="0.25">
      <c r="A369" s="453"/>
      <c r="B369" s="471"/>
      <c r="C369" s="455"/>
      <c r="D369" s="520"/>
      <c r="E369" s="448"/>
      <c r="F369" s="93" t="s">
        <v>708</v>
      </c>
      <c r="G369" s="523" t="s">
        <v>390</v>
      </c>
      <c r="H369" s="523"/>
      <c r="I369" s="523"/>
      <c r="J369" s="523"/>
      <c r="K369" s="497"/>
      <c r="L369" s="444" t="e">
        <f>#REF!-#REF!*10%</f>
        <v>#REF!</v>
      </c>
    </row>
    <row r="370" spans="1:12" ht="15.6" customHeight="1" x14ac:dyDescent="0.25">
      <c r="A370" s="453"/>
      <c r="B370" s="471"/>
      <c r="C370" s="455"/>
      <c r="D370" s="520"/>
      <c r="E370" s="448"/>
      <c r="F370" s="93" t="s">
        <v>377</v>
      </c>
      <c r="G370" s="523" t="s">
        <v>387</v>
      </c>
      <c r="H370" s="523"/>
      <c r="I370" s="523"/>
      <c r="J370" s="523"/>
      <c r="K370" s="497"/>
      <c r="L370" s="444" t="e">
        <f>#REF!-#REF!*10%</f>
        <v>#REF!</v>
      </c>
    </row>
    <row r="371" spans="1:12" ht="15.6" customHeight="1" x14ac:dyDescent="0.25">
      <c r="A371" s="453"/>
      <c r="B371" s="471"/>
      <c r="C371" s="455"/>
      <c r="D371" s="520"/>
      <c r="E371" s="448"/>
      <c r="F371" s="93" t="s">
        <v>388</v>
      </c>
      <c r="G371" s="523" t="s">
        <v>393</v>
      </c>
      <c r="H371" s="523"/>
      <c r="I371" s="523"/>
      <c r="J371" s="523"/>
      <c r="K371" s="497"/>
      <c r="L371" s="444" t="e">
        <f>#REF!-#REF!*10%</f>
        <v>#REF!</v>
      </c>
    </row>
    <row r="372" spans="1:12" ht="15.6" customHeight="1" x14ac:dyDescent="0.25">
      <c r="A372" s="453"/>
      <c r="B372" s="471"/>
      <c r="C372" s="455"/>
      <c r="D372" s="520"/>
      <c r="E372" s="448"/>
      <c r="F372" s="93" t="s">
        <v>562</v>
      </c>
      <c r="G372" s="523" t="s">
        <v>1024</v>
      </c>
      <c r="H372" s="523"/>
      <c r="I372" s="523"/>
      <c r="J372" s="523"/>
      <c r="K372" s="497"/>
      <c r="L372" s="444" t="e">
        <f>#REF!-#REF!*10%</f>
        <v>#REF!</v>
      </c>
    </row>
    <row r="373" spans="1:12" ht="15.6" customHeight="1" x14ac:dyDescent="0.25">
      <c r="A373" s="453"/>
      <c r="B373" s="471"/>
      <c r="C373" s="455"/>
      <c r="D373" s="520"/>
      <c r="E373" s="448"/>
      <c r="F373" s="93" t="s">
        <v>570</v>
      </c>
      <c r="G373" s="523" t="s">
        <v>613</v>
      </c>
      <c r="H373" s="523"/>
      <c r="I373" s="523"/>
      <c r="J373" s="523"/>
      <c r="K373" s="497"/>
      <c r="L373" s="444" t="e">
        <f>#REF!-#REF!*10%</f>
        <v>#REF!</v>
      </c>
    </row>
    <row r="374" spans="1:12" ht="15.6" customHeight="1" x14ac:dyDescent="0.25">
      <c r="A374" s="453"/>
      <c r="B374" s="471"/>
      <c r="C374" s="455"/>
      <c r="D374" s="520"/>
      <c r="E374" s="448"/>
      <c r="F374" s="111" t="s">
        <v>84</v>
      </c>
      <c r="G374" s="526">
        <v>5.3</v>
      </c>
      <c r="H374" s="526"/>
      <c r="I374" s="526"/>
      <c r="J374" s="526"/>
      <c r="K374" s="497"/>
      <c r="L374" s="444" t="e">
        <f>#REF!-#REF!*10%</f>
        <v>#REF!</v>
      </c>
    </row>
    <row r="375" spans="1:12" ht="15.6" customHeight="1" x14ac:dyDescent="0.25">
      <c r="A375" s="453"/>
      <c r="B375" s="472"/>
      <c r="C375" s="455"/>
      <c r="D375" s="520"/>
      <c r="E375" s="448"/>
      <c r="F375" s="296" t="s">
        <v>1016</v>
      </c>
      <c r="G375" s="454">
        <v>5</v>
      </c>
      <c r="H375" s="454"/>
      <c r="I375" s="454"/>
      <c r="J375" s="454"/>
      <c r="K375" s="497"/>
      <c r="L375" s="444" t="e">
        <f>#REF!-#REF!*10%</f>
        <v>#REF!</v>
      </c>
    </row>
    <row r="376" spans="1:12" ht="15.6" customHeight="1" x14ac:dyDescent="0.25">
      <c r="A376" s="452">
        <v>13</v>
      </c>
      <c r="B376" s="470"/>
      <c r="C376" s="455" t="s">
        <v>1564</v>
      </c>
      <c r="D376" s="520"/>
      <c r="E376" s="448"/>
      <c r="F376" s="110" t="s">
        <v>81</v>
      </c>
      <c r="G376" s="524" t="s">
        <v>1515</v>
      </c>
      <c r="H376" s="524"/>
      <c r="I376" s="524"/>
      <c r="J376" s="524"/>
      <c r="K376" s="501">
        <v>3</v>
      </c>
      <c r="L376" s="498">
        <v>18083</v>
      </c>
    </row>
    <row r="377" spans="1:12" ht="15.6" customHeight="1" x14ac:dyDescent="0.25">
      <c r="A377" s="453"/>
      <c r="B377" s="471"/>
      <c r="C377" s="455"/>
      <c r="D377" s="520"/>
      <c r="E377" s="448"/>
      <c r="F377" s="110" t="s">
        <v>80</v>
      </c>
      <c r="G377" s="469">
        <v>210</v>
      </c>
      <c r="H377" s="469"/>
      <c r="I377" s="469"/>
      <c r="J377" s="469"/>
      <c r="K377" s="502"/>
      <c r="L377" s="499" t="e">
        <f>#REF!-#REF!*10%</f>
        <v>#REF!</v>
      </c>
    </row>
    <row r="378" spans="1:12" ht="15.6" customHeight="1" x14ac:dyDescent="0.25">
      <c r="A378" s="453"/>
      <c r="B378" s="471"/>
      <c r="C378" s="455"/>
      <c r="D378" s="520"/>
      <c r="E378" s="448"/>
      <c r="F378" s="110" t="s">
        <v>8</v>
      </c>
      <c r="G378" s="240">
        <v>3000</v>
      </c>
      <c r="H378" s="241">
        <v>4000</v>
      </c>
      <c r="I378" s="312">
        <v>5000</v>
      </c>
      <c r="J378" s="242">
        <v>6000</v>
      </c>
      <c r="K378" s="502"/>
      <c r="L378" s="499" t="e">
        <f>#REF!-#REF!*10%</f>
        <v>#REF!</v>
      </c>
    </row>
    <row r="379" spans="1:12" ht="15.6" customHeight="1" x14ac:dyDescent="0.25">
      <c r="A379" s="453"/>
      <c r="B379" s="471"/>
      <c r="C379" s="455"/>
      <c r="D379" s="520"/>
      <c r="E379" s="448"/>
      <c r="F379" s="93" t="s">
        <v>817</v>
      </c>
      <c r="G379" s="243">
        <f>G377*114</f>
        <v>23940</v>
      </c>
      <c r="H379" s="244">
        <f>G377*128</f>
        <v>26880</v>
      </c>
      <c r="I379" s="313">
        <f>G377*141</f>
        <v>29610</v>
      </c>
      <c r="J379" s="245">
        <f>G377*148</f>
        <v>31080</v>
      </c>
      <c r="K379" s="502"/>
      <c r="L379" s="499" t="e">
        <f>#REF!-#REF!*10%</f>
        <v>#REF!</v>
      </c>
    </row>
    <row r="380" spans="1:12" ht="15.6" customHeight="1" x14ac:dyDescent="0.25">
      <c r="A380" s="453"/>
      <c r="B380" s="471"/>
      <c r="C380" s="455"/>
      <c r="D380" s="520"/>
      <c r="E380" s="448"/>
      <c r="F380" s="93" t="s">
        <v>1269</v>
      </c>
      <c r="G380" s="451">
        <v>0.98</v>
      </c>
      <c r="H380" s="451"/>
      <c r="I380" s="451"/>
      <c r="J380" s="451"/>
      <c r="K380" s="502"/>
      <c r="L380" s="499" t="e">
        <f>#REF!-#REF!*10%</f>
        <v>#REF!</v>
      </c>
    </row>
    <row r="381" spans="1:12" ht="15.6" customHeight="1" x14ac:dyDescent="0.25">
      <c r="A381" s="453"/>
      <c r="B381" s="471"/>
      <c r="C381" s="455"/>
      <c r="D381" s="520"/>
      <c r="E381" s="448"/>
      <c r="F381" s="93" t="s">
        <v>699</v>
      </c>
      <c r="G381" s="523" t="s">
        <v>700</v>
      </c>
      <c r="H381" s="523"/>
      <c r="I381" s="523"/>
      <c r="J381" s="523"/>
      <c r="K381" s="502"/>
      <c r="L381" s="499" t="e">
        <f>#REF!-#REF!*10%</f>
        <v>#REF!</v>
      </c>
    </row>
    <row r="382" spans="1:12" ht="15.6" customHeight="1" x14ac:dyDescent="0.25">
      <c r="A382" s="453"/>
      <c r="B382" s="471"/>
      <c r="C382" s="455"/>
      <c r="D382" s="520"/>
      <c r="E382" s="448"/>
      <c r="F382" s="93" t="s">
        <v>1181</v>
      </c>
      <c r="G382" s="462" t="s">
        <v>1179</v>
      </c>
      <c r="H382" s="463"/>
      <c r="I382" s="463"/>
      <c r="J382" s="464"/>
      <c r="K382" s="502"/>
      <c r="L382" s="499" t="e">
        <f>#REF!-#REF!*10%</f>
        <v>#REF!</v>
      </c>
    </row>
    <row r="383" spans="1:12" ht="15.6" customHeight="1" x14ac:dyDescent="0.25">
      <c r="A383" s="453"/>
      <c r="B383" s="471"/>
      <c r="C383" s="455"/>
      <c r="D383" s="520"/>
      <c r="E383" s="448"/>
      <c r="F383" s="110" t="s">
        <v>83</v>
      </c>
      <c r="G383" s="524">
        <v>67</v>
      </c>
      <c r="H383" s="524"/>
      <c r="I383" s="524"/>
      <c r="J383" s="524"/>
      <c r="K383" s="502"/>
      <c r="L383" s="499" t="e">
        <f>#REF!-#REF!*10%</f>
        <v>#REF!</v>
      </c>
    </row>
    <row r="384" spans="1:12" ht="15.6" customHeight="1" x14ac:dyDescent="0.25">
      <c r="A384" s="453"/>
      <c r="B384" s="471"/>
      <c r="C384" s="455"/>
      <c r="D384" s="520"/>
      <c r="E384" s="448"/>
      <c r="F384" s="112" t="s">
        <v>396</v>
      </c>
      <c r="G384" s="523" t="s">
        <v>397</v>
      </c>
      <c r="H384" s="523"/>
      <c r="I384" s="523"/>
      <c r="J384" s="523"/>
      <c r="K384" s="502"/>
      <c r="L384" s="499" t="e">
        <f>#REF!-#REF!*10%</f>
        <v>#REF!</v>
      </c>
    </row>
    <row r="385" spans="1:12" ht="15.6" customHeight="1" x14ac:dyDescent="0.25">
      <c r="A385" s="453"/>
      <c r="B385" s="471"/>
      <c r="C385" s="455"/>
      <c r="D385" s="520"/>
      <c r="E385" s="448"/>
      <c r="F385" s="110" t="s">
        <v>256</v>
      </c>
      <c r="G385" s="524" t="s">
        <v>56</v>
      </c>
      <c r="H385" s="524"/>
      <c r="I385" s="524"/>
      <c r="J385" s="524"/>
      <c r="K385" s="502"/>
      <c r="L385" s="499" t="e">
        <f>#REF!-#REF!*10%</f>
        <v>#REF!</v>
      </c>
    </row>
    <row r="386" spans="1:12" ht="15.6" customHeight="1" x14ac:dyDescent="0.25">
      <c r="A386" s="453"/>
      <c r="B386" s="471"/>
      <c r="C386" s="455"/>
      <c r="D386" s="520"/>
      <c r="E386" s="448"/>
      <c r="F386" s="93" t="s">
        <v>379</v>
      </c>
      <c r="G386" s="523" t="s">
        <v>380</v>
      </c>
      <c r="H386" s="523"/>
      <c r="I386" s="523"/>
      <c r="J386" s="523"/>
      <c r="K386" s="502"/>
      <c r="L386" s="499" t="e">
        <f>#REF!-#REF!*10%</f>
        <v>#REF!</v>
      </c>
    </row>
    <row r="387" spans="1:12" ht="15.6" customHeight="1" x14ac:dyDescent="0.25">
      <c r="A387" s="453"/>
      <c r="B387" s="471"/>
      <c r="C387" s="455"/>
      <c r="D387" s="520"/>
      <c r="E387" s="448"/>
      <c r="F387" s="93" t="s">
        <v>701</v>
      </c>
      <c r="G387" s="523">
        <v>100000</v>
      </c>
      <c r="H387" s="523"/>
      <c r="I387" s="523"/>
      <c r="J387" s="523"/>
      <c r="K387" s="502"/>
      <c r="L387" s="499" t="e">
        <f>#REF!-#REF!*10%</f>
        <v>#REF!</v>
      </c>
    </row>
    <row r="388" spans="1:12" ht="15.6" customHeight="1" x14ac:dyDescent="0.25">
      <c r="A388" s="453"/>
      <c r="B388" s="471"/>
      <c r="C388" s="455"/>
      <c r="D388" s="520"/>
      <c r="E388" s="448"/>
      <c r="F388" s="93" t="s">
        <v>257</v>
      </c>
      <c r="G388" s="523" t="s">
        <v>556</v>
      </c>
      <c r="H388" s="523"/>
      <c r="I388" s="523"/>
      <c r="J388" s="523"/>
      <c r="K388" s="502"/>
      <c r="L388" s="499" t="e">
        <f>#REF!-#REF!*10%</f>
        <v>#REF!</v>
      </c>
    </row>
    <row r="389" spans="1:12" ht="15.6" customHeight="1" x14ac:dyDescent="0.25">
      <c r="A389" s="453"/>
      <c r="B389" s="471"/>
      <c r="C389" s="455"/>
      <c r="D389" s="520"/>
      <c r="E389" s="448"/>
      <c r="F389" s="93" t="s">
        <v>376</v>
      </c>
      <c r="G389" s="523" t="s">
        <v>1710</v>
      </c>
      <c r="H389" s="523"/>
      <c r="I389" s="523"/>
      <c r="J389" s="523"/>
      <c r="K389" s="502"/>
      <c r="L389" s="499" t="e">
        <f>#REF!-#REF!*10%</f>
        <v>#REF!</v>
      </c>
    </row>
    <row r="390" spans="1:12" ht="15.6" customHeight="1" x14ac:dyDescent="0.25">
      <c r="A390" s="453"/>
      <c r="B390" s="471"/>
      <c r="C390" s="455"/>
      <c r="D390" s="520"/>
      <c r="E390" s="448"/>
      <c r="F390" s="93" t="s">
        <v>702</v>
      </c>
      <c r="G390" s="523" t="s">
        <v>703</v>
      </c>
      <c r="H390" s="523"/>
      <c r="I390" s="523"/>
      <c r="J390" s="523"/>
      <c r="K390" s="502"/>
      <c r="L390" s="499" t="e">
        <f>#REF!-#REF!*10%</f>
        <v>#REF!</v>
      </c>
    </row>
    <row r="391" spans="1:12" ht="15.6" customHeight="1" x14ac:dyDescent="0.25">
      <c r="A391" s="453"/>
      <c r="B391" s="471"/>
      <c r="C391" s="455"/>
      <c r="D391" s="520"/>
      <c r="E391" s="448"/>
      <c r="F391" s="93" t="s">
        <v>381</v>
      </c>
      <c r="G391" s="523" t="s">
        <v>382</v>
      </c>
      <c r="H391" s="523"/>
      <c r="I391" s="523"/>
      <c r="J391" s="523"/>
      <c r="K391" s="502"/>
      <c r="L391" s="500" t="e">
        <f>#REF!-#REF!*10%</f>
        <v>#REF!</v>
      </c>
    </row>
    <row r="392" spans="1:12" ht="15.6" customHeight="1" x14ac:dyDescent="0.25">
      <c r="A392" s="453"/>
      <c r="B392" s="471"/>
      <c r="C392" s="455"/>
      <c r="D392" s="520"/>
      <c r="E392" s="448"/>
      <c r="F392" s="94" t="s">
        <v>358</v>
      </c>
      <c r="G392" s="523" t="s">
        <v>900</v>
      </c>
      <c r="H392" s="523"/>
      <c r="I392" s="523"/>
      <c r="J392" s="523"/>
      <c r="K392" s="496">
        <v>5</v>
      </c>
      <c r="L392" s="443">
        <v>19349</v>
      </c>
    </row>
    <row r="393" spans="1:12" ht="15.6" customHeight="1" x14ac:dyDescent="0.25">
      <c r="A393" s="453"/>
      <c r="B393" s="471"/>
      <c r="C393" s="455"/>
      <c r="D393" s="520"/>
      <c r="E393" s="448"/>
      <c r="F393" s="93" t="s">
        <v>383</v>
      </c>
      <c r="G393" s="523" t="s">
        <v>384</v>
      </c>
      <c r="H393" s="523"/>
      <c r="I393" s="523"/>
      <c r="J393" s="523"/>
      <c r="K393" s="497"/>
      <c r="L393" s="444" t="e">
        <f>#REF!-#REF!*10%</f>
        <v>#REF!</v>
      </c>
    </row>
    <row r="394" spans="1:12" ht="15.6" customHeight="1" x14ac:dyDescent="0.25">
      <c r="A394" s="453"/>
      <c r="B394" s="471"/>
      <c r="C394" s="455"/>
      <c r="D394" s="520"/>
      <c r="E394" s="448"/>
      <c r="F394" s="93" t="s">
        <v>385</v>
      </c>
      <c r="G394" s="454" t="s">
        <v>386</v>
      </c>
      <c r="H394" s="454"/>
      <c r="I394" s="454"/>
      <c r="J394" s="454"/>
      <c r="K394" s="497"/>
      <c r="L394" s="444" t="e">
        <f>#REF!-#REF!*10%</f>
        <v>#REF!</v>
      </c>
    </row>
    <row r="395" spans="1:12" ht="15.6" customHeight="1" x14ac:dyDescent="0.25">
      <c r="A395" s="453"/>
      <c r="B395" s="471"/>
      <c r="C395" s="455"/>
      <c r="D395" s="520"/>
      <c r="E395" s="448"/>
      <c r="F395" s="93" t="s">
        <v>389</v>
      </c>
      <c r="G395" s="523" t="s">
        <v>390</v>
      </c>
      <c r="H395" s="523"/>
      <c r="I395" s="523"/>
      <c r="J395" s="523"/>
      <c r="K395" s="497"/>
      <c r="L395" s="444" t="e">
        <f>#REF!-#REF!*10%</f>
        <v>#REF!</v>
      </c>
    </row>
    <row r="396" spans="1:12" ht="15.6" customHeight="1" x14ac:dyDescent="0.25">
      <c r="A396" s="453"/>
      <c r="B396" s="471"/>
      <c r="C396" s="455"/>
      <c r="D396" s="520"/>
      <c r="E396" s="448"/>
      <c r="F396" s="93" t="s">
        <v>704</v>
      </c>
      <c r="G396" s="523" t="s">
        <v>705</v>
      </c>
      <c r="H396" s="523"/>
      <c r="I396" s="523"/>
      <c r="J396" s="523"/>
      <c r="K396" s="497"/>
      <c r="L396" s="444" t="e">
        <f>#REF!-#REF!*10%</f>
        <v>#REF!</v>
      </c>
    </row>
    <row r="397" spans="1:12" ht="15.6" customHeight="1" x14ac:dyDescent="0.25">
      <c r="A397" s="453"/>
      <c r="B397" s="471"/>
      <c r="C397" s="455"/>
      <c r="D397" s="520"/>
      <c r="E397" s="448"/>
      <c r="F397" s="93" t="s">
        <v>706</v>
      </c>
      <c r="G397" s="461" t="s">
        <v>390</v>
      </c>
      <c r="H397" s="461"/>
      <c r="I397" s="461"/>
      <c r="J397" s="461"/>
      <c r="K397" s="497"/>
      <c r="L397" s="444" t="e">
        <f>#REF!-#REF!*10%</f>
        <v>#REF!</v>
      </c>
    </row>
    <row r="398" spans="1:12" ht="15.6" customHeight="1" x14ac:dyDescent="0.25">
      <c r="A398" s="453"/>
      <c r="B398" s="471"/>
      <c r="C398" s="455"/>
      <c r="D398" s="520"/>
      <c r="E398" s="448"/>
      <c r="F398" s="93" t="s">
        <v>1271</v>
      </c>
      <c r="G398" s="461" t="s">
        <v>390</v>
      </c>
      <c r="H398" s="461"/>
      <c r="I398" s="461"/>
      <c r="J398" s="461"/>
      <c r="K398" s="497"/>
      <c r="L398" s="444" t="e">
        <f>#REF!-#REF!*10%</f>
        <v>#REF!</v>
      </c>
    </row>
    <row r="399" spans="1:12" ht="15.6" customHeight="1" x14ac:dyDescent="0.25">
      <c r="A399" s="453"/>
      <c r="B399" s="471"/>
      <c r="C399" s="455"/>
      <c r="D399" s="520"/>
      <c r="E399" s="448"/>
      <c r="F399" s="93" t="s">
        <v>707</v>
      </c>
      <c r="G399" s="523" t="s">
        <v>1516</v>
      </c>
      <c r="H399" s="523"/>
      <c r="I399" s="523"/>
      <c r="J399" s="523"/>
      <c r="K399" s="497"/>
      <c r="L399" s="444" t="e">
        <f>#REF!-#REF!*10%</f>
        <v>#REF!</v>
      </c>
    </row>
    <row r="400" spans="1:12" ht="15.6" customHeight="1" x14ac:dyDescent="0.25">
      <c r="A400" s="453"/>
      <c r="B400" s="471"/>
      <c r="C400" s="455"/>
      <c r="D400" s="520"/>
      <c r="E400" s="448"/>
      <c r="F400" s="93" t="s">
        <v>708</v>
      </c>
      <c r="G400" s="523" t="s">
        <v>390</v>
      </c>
      <c r="H400" s="523"/>
      <c r="I400" s="523"/>
      <c r="J400" s="523"/>
      <c r="K400" s="497"/>
      <c r="L400" s="444" t="e">
        <f>#REF!-#REF!*10%</f>
        <v>#REF!</v>
      </c>
    </row>
    <row r="401" spans="1:12" ht="15.6" customHeight="1" x14ac:dyDescent="0.25">
      <c r="A401" s="453"/>
      <c r="B401" s="471"/>
      <c r="C401" s="455"/>
      <c r="D401" s="520"/>
      <c r="E401" s="448"/>
      <c r="F401" s="93" t="s">
        <v>377</v>
      </c>
      <c r="G401" s="523" t="s">
        <v>387</v>
      </c>
      <c r="H401" s="523"/>
      <c r="I401" s="523"/>
      <c r="J401" s="523"/>
      <c r="K401" s="497"/>
      <c r="L401" s="444" t="e">
        <f>#REF!-#REF!*10%</f>
        <v>#REF!</v>
      </c>
    </row>
    <row r="402" spans="1:12" ht="15.6" customHeight="1" x14ac:dyDescent="0.25">
      <c r="A402" s="453"/>
      <c r="B402" s="471"/>
      <c r="C402" s="455"/>
      <c r="D402" s="520"/>
      <c r="E402" s="448"/>
      <c r="F402" s="93" t="s">
        <v>388</v>
      </c>
      <c r="G402" s="523" t="s">
        <v>393</v>
      </c>
      <c r="H402" s="523"/>
      <c r="I402" s="523"/>
      <c r="J402" s="523"/>
      <c r="K402" s="497"/>
      <c r="L402" s="444" t="e">
        <f>#REF!-#REF!*10%</f>
        <v>#REF!</v>
      </c>
    </row>
    <row r="403" spans="1:12" ht="15.6" customHeight="1" x14ac:dyDescent="0.25">
      <c r="A403" s="453"/>
      <c r="B403" s="471"/>
      <c r="C403" s="455"/>
      <c r="D403" s="520"/>
      <c r="E403" s="448"/>
      <c r="F403" s="93" t="s">
        <v>562</v>
      </c>
      <c r="G403" s="523" t="s">
        <v>1024</v>
      </c>
      <c r="H403" s="523"/>
      <c r="I403" s="523"/>
      <c r="J403" s="523"/>
      <c r="K403" s="497"/>
      <c r="L403" s="444" t="e">
        <f>#REF!-#REF!*10%</f>
        <v>#REF!</v>
      </c>
    </row>
    <row r="404" spans="1:12" ht="15.6" customHeight="1" x14ac:dyDescent="0.25">
      <c r="A404" s="453"/>
      <c r="B404" s="471"/>
      <c r="C404" s="455"/>
      <c r="D404" s="520"/>
      <c r="E404" s="448"/>
      <c r="F404" s="93" t="s">
        <v>570</v>
      </c>
      <c r="G404" s="523" t="s">
        <v>613</v>
      </c>
      <c r="H404" s="523"/>
      <c r="I404" s="523"/>
      <c r="J404" s="523"/>
      <c r="K404" s="497"/>
      <c r="L404" s="444" t="e">
        <f>#REF!-#REF!*10%</f>
        <v>#REF!</v>
      </c>
    </row>
    <row r="405" spans="1:12" ht="15.6" customHeight="1" x14ac:dyDescent="0.25">
      <c r="A405" s="453"/>
      <c r="B405" s="471"/>
      <c r="C405" s="455"/>
      <c r="D405" s="520"/>
      <c r="E405" s="448"/>
      <c r="F405" s="111" t="s">
        <v>84</v>
      </c>
      <c r="G405" s="526">
        <v>6.7</v>
      </c>
      <c r="H405" s="526"/>
      <c r="I405" s="526"/>
      <c r="J405" s="526"/>
      <c r="K405" s="497"/>
      <c r="L405" s="444" t="e">
        <f>#REF!-#REF!*10%</f>
        <v>#REF!</v>
      </c>
    </row>
    <row r="406" spans="1:12" ht="15.6" customHeight="1" x14ac:dyDescent="0.25">
      <c r="A406" s="453"/>
      <c r="B406" s="472"/>
      <c r="C406" s="455"/>
      <c r="D406" s="520"/>
      <c r="E406" s="448"/>
      <c r="F406" s="296" t="s">
        <v>1016</v>
      </c>
      <c r="G406" s="454">
        <v>5</v>
      </c>
      <c r="H406" s="454"/>
      <c r="I406" s="454"/>
      <c r="J406" s="454"/>
      <c r="K406" s="497"/>
      <c r="L406" s="444" t="e">
        <f>#REF!-#REF!*10%</f>
        <v>#REF!</v>
      </c>
    </row>
    <row r="407" spans="1:12" ht="15.6" customHeight="1" x14ac:dyDescent="0.25">
      <c r="A407" s="452">
        <v>14</v>
      </c>
      <c r="B407" s="470"/>
      <c r="C407" s="455" t="s">
        <v>1565</v>
      </c>
      <c r="D407" s="520"/>
      <c r="E407" s="448"/>
      <c r="F407" s="110" t="s">
        <v>81</v>
      </c>
      <c r="G407" s="524" t="s">
        <v>1515</v>
      </c>
      <c r="H407" s="524"/>
      <c r="I407" s="524"/>
      <c r="J407" s="524"/>
      <c r="K407" s="501">
        <v>3</v>
      </c>
      <c r="L407" s="498">
        <v>18180</v>
      </c>
    </row>
    <row r="408" spans="1:12" ht="15.6" customHeight="1" x14ac:dyDescent="0.25">
      <c r="A408" s="453"/>
      <c r="B408" s="471"/>
      <c r="C408" s="455"/>
      <c r="D408" s="520"/>
      <c r="E408" s="448"/>
      <c r="F408" s="110" t="s">
        <v>80</v>
      </c>
      <c r="G408" s="469">
        <v>220</v>
      </c>
      <c r="H408" s="469"/>
      <c r="I408" s="469"/>
      <c r="J408" s="469"/>
      <c r="K408" s="502"/>
      <c r="L408" s="499" t="e">
        <f>#REF!-#REF!*10%</f>
        <v>#REF!</v>
      </c>
    </row>
    <row r="409" spans="1:12" ht="15.6" customHeight="1" x14ac:dyDescent="0.25">
      <c r="A409" s="453"/>
      <c r="B409" s="471"/>
      <c r="C409" s="455"/>
      <c r="D409" s="520"/>
      <c r="E409" s="448"/>
      <c r="F409" s="110" t="s">
        <v>8</v>
      </c>
      <c r="G409" s="240">
        <v>3000</v>
      </c>
      <c r="H409" s="241">
        <v>4000</v>
      </c>
      <c r="I409" s="312">
        <v>5000</v>
      </c>
      <c r="J409" s="242">
        <v>6000</v>
      </c>
      <c r="K409" s="502"/>
      <c r="L409" s="499" t="e">
        <f>#REF!-#REF!*10%</f>
        <v>#REF!</v>
      </c>
    </row>
    <row r="410" spans="1:12" ht="15.6" customHeight="1" x14ac:dyDescent="0.25">
      <c r="A410" s="453"/>
      <c r="B410" s="471"/>
      <c r="C410" s="455"/>
      <c r="D410" s="520"/>
      <c r="E410" s="448"/>
      <c r="F410" s="93" t="s">
        <v>817</v>
      </c>
      <c r="G410" s="243">
        <f>G408*114</f>
        <v>25080</v>
      </c>
      <c r="H410" s="244">
        <f>G408*128</f>
        <v>28160</v>
      </c>
      <c r="I410" s="313">
        <f>G408*140</f>
        <v>30800</v>
      </c>
      <c r="J410" s="245">
        <f>G408*148</f>
        <v>32560</v>
      </c>
      <c r="K410" s="502"/>
      <c r="L410" s="499" t="e">
        <f>#REF!-#REF!*10%</f>
        <v>#REF!</v>
      </c>
    </row>
    <row r="411" spans="1:12" ht="15.6" customHeight="1" x14ac:dyDescent="0.25">
      <c r="A411" s="453"/>
      <c r="B411" s="471"/>
      <c r="C411" s="455"/>
      <c r="D411" s="520"/>
      <c r="E411" s="448"/>
      <c r="F411" s="93" t="s">
        <v>1269</v>
      </c>
      <c r="G411" s="451">
        <v>0.98</v>
      </c>
      <c r="H411" s="451"/>
      <c r="I411" s="451"/>
      <c r="J411" s="451"/>
      <c r="K411" s="502"/>
      <c r="L411" s="499" t="e">
        <f>#REF!-#REF!*10%</f>
        <v>#REF!</v>
      </c>
    </row>
    <row r="412" spans="1:12" ht="15.6" customHeight="1" x14ac:dyDescent="0.25">
      <c r="A412" s="453"/>
      <c r="B412" s="471"/>
      <c r="C412" s="455"/>
      <c r="D412" s="520"/>
      <c r="E412" s="448"/>
      <c r="F412" s="93" t="s">
        <v>699</v>
      </c>
      <c r="G412" s="523" t="s">
        <v>700</v>
      </c>
      <c r="H412" s="523"/>
      <c r="I412" s="523"/>
      <c r="J412" s="523"/>
      <c r="K412" s="502"/>
      <c r="L412" s="499" t="e">
        <f>#REF!-#REF!*10%</f>
        <v>#REF!</v>
      </c>
    </row>
    <row r="413" spans="1:12" ht="15.6" customHeight="1" x14ac:dyDescent="0.25">
      <c r="A413" s="453"/>
      <c r="B413" s="471"/>
      <c r="C413" s="455"/>
      <c r="D413" s="520"/>
      <c r="E413" s="448"/>
      <c r="F413" s="93" t="s">
        <v>1181</v>
      </c>
      <c r="G413" s="462" t="s">
        <v>1179</v>
      </c>
      <c r="H413" s="463"/>
      <c r="I413" s="463"/>
      <c r="J413" s="464"/>
      <c r="K413" s="502"/>
      <c r="L413" s="499" t="e">
        <f>#REF!-#REF!*10%</f>
        <v>#REF!</v>
      </c>
    </row>
    <row r="414" spans="1:12" ht="15.6" customHeight="1" x14ac:dyDescent="0.25">
      <c r="A414" s="453"/>
      <c r="B414" s="471"/>
      <c r="C414" s="455"/>
      <c r="D414" s="520"/>
      <c r="E414" s="448"/>
      <c r="F414" s="110" t="s">
        <v>83</v>
      </c>
      <c r="G414" s="524">
        <v>67</v>
      </c>
      <c r="H414" s="524"/>
      <c r="I414" s="524"/>
      <c r="J414" s="524"/>
      <c r="K414" s="502"/>
      <c r="L414" s="499" t="e">
        <f>#REF!-#REF!*10%</f>
        <v>#REF!</v>
      </c>
    </row>
    <row r="415" spans="1:12" ht="15.6" customHeight="1" x14ac:dyDescent="0.25">
      <c r="A415" s="453"/>
      <c r="B415" s="471"/>
      <c r="C415" s="455"/>
      <c r="D415" s="520"/>
      <c r="E415" s="448"/>
      <c r="F415" s="112" t="s">
        <v>396</v>
      </c>
      <c r="G415" s="523" t="s">
        <v>397</v>
      </c>
      <c r="H415" s="523"/>
      <c r="I415" s="523"/>
      <c r="J415" s="523"/>
      <c r="K415" s="502"/>
      <c r="L415" s="499" t="e">
        <f>#REF!-#REF!*10%</f>
        <v>#REF!</v>
      </c>
    </row>
    <row r="416" spans="1:12" ht="15.6" customHeight="1" x14ac:dyDescent="0.25">
      <c r="A416" s="453"/>
      <c r="B416" s="471"/>
      <c r="C416" s="455"/>
      <c r="D416" s="520"/>
      <c r="E416" s="448"/>
      <c r="F416" s="110" t="s">
        <v>256</v>
      </c>
      <c r="G416" s="524" t="s">
        <v>56</v>
      </c>
      <c r="H416" s="524"/>
      <c r="I416" s="524"/>
      <c r="J416" s="524"/>
      <c r="K416" s="502"/>
      <c r="L416" s="499" t="e">
        <f>#REF!-#REF!*10%</f>
        <v>#REF!</v>
      </c>
    </row>
    <row r="417" spans="1:12" ht="15.6" customHeight="1" x14ac:dyDescent="0.25">
      <c r="A417" s="453"/>
      <c r="B417" s="471"/>
      <c r="C417" s="455"/>
      <c r="D417" s="520"/>
      <c r="E417" s="448"/>
      <c r="F417" s="93" t="s">
        <v>379</v>
      </c>
      <c r="G417" s="523" t="s">
        <v>380</v>
      </c>
      <c r="H417" s="523"/>
      <c r="I417" s="523"/>
      <c r="J417" s="523"/>
      <c r="K417" s="502"/>
      <c r="L417" s="499" t="e">
        <f>#REF!-#REF!*10%</f>
        <v>#REF!</v>
      </c>
    </row>
    <row r="418" spans="1:12" ht="15.6" customHeight="1" x14ac:dyDescent="0.25">
      <c r="A418" s="453"/>
      <c r="B418" s="471"/>
      <c r="C418" s="455"/>
      <c r="D418" s="520"/>
      <c r="E418" s="448"/>
      <c r="F418" s="93" t="s">
        <v>701</v>
      </c>
      <c r="G418" s="523">
        <v>100000</v>
      </c>
      <c r="H418" s="523"/>
      <c r="I418" s="523"/>
      <c r="J418" s="523"/>
      <c r="K418" s="502"/>
      <c r="L418" s="499" t="e">
        <f>#REF!-#REF!*10%</f>
        <v>#REF!</v>
      </c>
    </row>
    <row r="419" spans="1:12" ht="15.6" customHeight="1" x14ac:dyDescent="0.25">
      <c r="A419" s="453"/>
      <c r="B419" s="471"/>
      <c r="C419" s="455"/>
      <c r="D419" s="520"/>
      <c r="E419" s="448"/>
      <c r="F419" s="93" t="s">
        <v>257</v>
      </c>
      <c r="G419" s="523" t="s">
        <v>556</v>
      </c>
      <c r="H419" s="523"/>
      <c r="I419" s="523"/>
      <c r="J419" s="523"/>
      <c r="K419" s="502"/>
      <c r="L419" s="499" t="e">
        <f>#REF!-#REF!*10%</f>
        <v>#REF!</v>
      </c>
    </row>
    <row r="420" spans="1:12" ht="15.6" customHeight="1" x14ac:dyDescent="0.25">
      <c r="A420" s="453"/>
      <c r="B420" s="471"/>
      <c r="C420" s="455"/>
      <c r="D420" s="520"/>
      <c r="E420" s="448"/>
      <c r="F420" s="93" t="s">
        <v>376</v>
      </c>
      <c r="G420" s="523" t="s">
        <v>1710</v>
      </c>
      <c r="H420" s="523"/>
      <c r="I420" s="523"/>
      <c r="J420" s="523"/>
      <c r="K420" s="502"/>
      <c r="L420" s="499" t="e">
        <f>#REF!-#REF!*10%</f>
        <v>#REF!</v>
      </c>
    </row>
    <row r="421" spans="1:12" ht="15.6" customHeight="1" x14ac:dyDescent="0.25">
      <c r="A421" s="453"/>
      <c r="B421" s="471"/>
      <c r="C421" s="455"/>
      <c r="D421" s="520"/>
      <c r="E421" s="448"/>
      <c r="F421" s="93" t="s">
        <v>702</v>
      </c>
      <c r="G421" s="523" t="s">
        <v>703</v>
      </c>
      <c r="H421" s="523"/>
      <c r="I421" s="523"/>
      <c r="J421" s="523"/>
      <c r="K421" s="502"/>
      <c r="L421" s="499" t="e">
        <f>#REF!-#REF!*10%</f>
        <v>#REF!</v>
      </c>
    </row>
    <row r="422" spans="1:12" ht="15.6" customHeight="1" x14ac:dyDescent="0.25">
      <c r="A422" s="453"/>
      <c r="B422" s="471"/>
      <c r="C422" s="455"/>
      <c r="D422" s="520"/>
      <c r="E422" s="448"/>
      <c r="F422" s="93" t="s">
        <v>381</v>
      </c>
      <c r="G422" s="523" t="s">
        <v>382</v>
      </c>
      <c r="H422" s="523"/>
      <c r="I422" s="523"/>
      <c r="J422" s="523"/>
      <c r="K422" s="502"/>
      <c r="L422" s="500" t="e">
        <f>#REF!-#REF!*10%</f>
        <v>#REF!</v>
      </c>
    </row>
    <row r="423" spans="1:12" ht="15.6" customHeight="1" x14ac:dyDescent="0.25">
      <c r="A423" s="453"/>
      <c r="B423" s="471"/>
      <c r="C423" s="455"/>
      <c r="D423" s="520"/>
      <c r="E423" s="448"/>
      <c r="F423" s="94" t="s">
        <v>358</v>
      </c>
      <c r="G423" s="523" t="s">
        <v>900</v>
      </c>
      <c r="H423" s="523"/>
      <c r="I423" s="523"/>
      <c r="J423" s="523"/>
      <c r="K423" s="496">
        <v>5</v>
      </c>
      <c r="L423" s="443">
        <v>19453</v>
      </c>
    </row>
    <row r="424" spans="1:12" ht="15.6" customHeight="1" x14ac:dyDescent="0.25">
      <c r="A424" s="453"/>
      <c r="B424" s="471"/>
      <c r="C424" s="455"/>
      <c r="D424" s="520"/>
      <c r="E424" s="448"/>
      <c r="F424" s="93" t="s">
        <v>383</v>
      </c>
      <c r="G424" s="523" t="s">
        <v>384</v>
      </c>
      <c r="H424" s="523"/>
      <c r="I424" s="523"/>
      <c r="J424" s="523"/>
      <c r="K424" s="497"/>
      <c r="L424" s="444" t="e">
        <f>#REF!-#REF!*10%</f>
        <v>#REF!</v>
      </c>
    </row>
    <row r="425" spans="1:12" ht="15.6" customHeight="1" x14ac:dyDescent="0.25">
      <c r="A425" s="453"/>
      <c r="B425" s="471"/>
      <c r="C425" s="455"/>
      <c r="D425" s="520"/>
      <c r="E425" s="448"/>
      <c r="F425" s="93" t="s">
        <v>385</v>
      </c>
      <c r="G425" s="454" t="s">
        <v>386</v>
      </c>
      <c r="H425" s="454"/>
      <c r="I425" s="454"/>
      <c r="J425" s="454"/>
      <c r="K425" s="497"/>
      <c r="L425" s="444" t="e">
        <f>#REF!-#REF!*10%</f>
        <v>#REF!</v>
      </c>
    </row>
    <row r="426" spans="1:12" ht="15.6" customHeight="1" x14ac:dyDescent="0.25">
      <c r="A426" s="453"/>
      <c r="B426" s="471"/>
      <c r="C426" s="455"/>
      <c r="D426" s="520"/>
      <c r="E426" s="448"/>
      <c r="F426" s="93" t="s">
        <v>389</v>
      </c>
      <c r="G426" s="523" t="s">
        <v>390</v>
      </c>
      <c r="H426" s="523"/>
      <c r="I426" s="523"/>
      <c r="J426" s="523"/>
      <c r="K426" s="497"/>
      <c r="L426" s="444" t="e">
        <f>#REF!-#REF!*10%</f>
        <v>#REF!</v>
      </c>
    </row>
    <row r="427" spans="1:12" ht="15.6" customHeight="1" x14ac:dyDescent="0.25">
      <c r="A427" s="453"/>
      <c r="B427" s="471"/>
      <c r="C427" s="455"/>
      <c r="D427" s="520"/>
      <c r="E427" s="448"/>
      <c r="F427" s="93" t="s">
        <v>704</v>
      </c>
      <c r="G427" s="523" t="s">
        <v>705</v>
      </c>
      <c r="H427" s="523"/>
      <c r="I427" s="523"/>
      <c r="J427" s="523"/>
      <c r="K427" s="497"/>
      <c r="L427" s="444" t="e">
        <f>#REF!-#REF!*10%</f>
        <v>#REF!</v>
      </c>
    </row>
    <row r="428" spans="1:12" ht="15.6" customHeight="1" x14ac:dyDescent="0.25">
      <c r="A428" s="453"/>
      <c r="B428" s="471"/>
      <c r="C428" s="455"/>
      <c r="D428" s="520"/>
      <c r="E428" s="448"/>
      <c r="F428" s="93" t="s">
        <v>706</v>
      </c>
      <c r="G428" s="461" t="s">
        <v>390</v>
      </c>
      <c r="H428" s="461"/>
      <c r="I428" s="461"/>
      <c r="J428" s="461"/>
      <c r="K428" s="497"/>
      <c r="L428" s="444" t="e">
        <f>#REF!-#REF!*10%</f>
        <v>#REF!</v>
      </c>
    </row>
    <row r="429" spans="1:12" ht="15.6" customHeight="1" x14ac:dyDescent="0.25">
      <c r="A429" s="453"/>
      <c r="B429" s="471"/>
      <c r="C429" s="455"/>
      <c r="D429" s="520"/>
      <c r="E429" s="448"/>
      <c r="F429" s="93" t="s">
        <v>1271</v>
      </c>
      <c r="G429" s="461" t="s">
        <v>390</v>
      </c>
      <c r="H429" s="461"/>
      <c r="I429" s="461"/>
      <c r="J429" s="461"/>
      <c r="K429" s="497"/>
      <c r="L429" s="444" t="e">
        <f>#REF!-#REF!*10%</f>
        <v>#REF!</v>
      </c>
    </row>
    <row r="430" spans="1:12" ht="15.6" customHeight="1" x14ac:dyDescent="0.25">
      <c r="A430" s="453"/>
      <c r="B430" s="471"/>
      <c r="C430" s="455"/>
      <c r="D430" s="520"/>
      <c r="E430" s="448"/>
      <c r="F430" s="93" t="s">
        <v>707</v>
      </c>
      <c r="G430" s="523" t="s">
        <v>1516</v>
      </c>
      <c r="H430" s="523"/>
      <c r="I430" s="523"/>
      <c r="J430" s="523"/>
      <c r="K430" s="497"/>
      <c r="L430" s="444" t="e">
        <f>#REF!-#REF!*10%</f>
        <v>#REF!</v>
      </c>
    </row>
    <row r="431" spans="1:12" ht="15.6" customHeight="1" x14ac:dyDescent="0.25">
      <c r="A431" s="453"/>
      <c r="B431" s="471"/>
      <c r="C431" s="455"/>
      <c r="D431" s="520"/>
      <c r="E431" s="448"/>
      <c r="F431" s="93" t="s">
        <v>708</v>
      </c>
      <c r="G431" s="523" t="s">
        <v>390</v>
      </c>
      <c r="H431" s="523"/>
      <c r="I431" s="523"/>
      <c r="J431" s="523"/>
      <c r="K431" s="497"/>
      <c r="L431" s="444" t="e">
        <f>#REF!-#REF!*10%</f>
        <v>#REF!</v>
      </c>
    </row>
    <row r="432" spans="1:12" ht="15.6" customHeight="1" x14ac:dyDescent="0.25">
      <c r="A432" s="453"/>
      <c r="B432" s="471"/>
      <c r="C432" s="455"/>
      <c r="D432" s="520"/>
      <c r="E432" s="448"/>
      <c r="F432" s="93" t="s">
        <v>377</v>
      </c>
      <c r="G432" s="523" t="s">
        <v>387</v>
      </c>
      <c r="H432" s="523"/>
      <c r="I432" s="523"/>
      <c r="J432" s="523"/>
      <c r="K432" s="497"/>
      <c r="L432" s="444" t="e">
        <f>#REF!-#REF!*10%</f>
        <v>#REF!</v>
      </c>
    </row>
    <row r="433" spans="1:12" ht="15.6" customHeight="1" x14ac:dyDescent="0.25">
      <c r="A433" s="453"/>
      <c r="B433" s="471"/>
      <c r="C433" s="455"/>
      <c r="D433" s="520"/>
      <c r="E433" s="448"/>
      <c r="F433" s="93" t="s">
        <v>388</v>
      </c>
      <c r="G433" s="523" t="s">
        <v>393</v>
      </c>
      <c r="H433" s="523"/>
      <c r="I433" s="523"/>
      <c r="J433" s="523"/>
      <c r="K433" s="497"/>
      <c r="L433" s="444" t="e">
        <f>#REF!-#REF!*10%</f>
        <v>#REF!</v>
      </c>
    </row>
    <row r="434" spans="1:12" ht="15.6" customHeight="1" x14ac:dyDescent="0.25">
      <c r="A434" s="453"/>
      <c r="B434" s="471"/>
      <c r="C434" s="455"/>
      <c r="D434" s="520"/>
      <c r="E434" s="448"/>
      <c r="F434" s="93" t="s">
        <v>562</v>
      </c>
      <c r="G434" s="523" t="s">
        <v>1024</v>
      </c>
      <c r="H434" s="523"/>
      <c r="I434" s="523"/>
      <c r="J434" s="523"/>
      <c r="K434" s="497"/>
      <c r="L434" s="444" t="e">
        <f>#REF!-#REF!*10%</f>
        <v>#REF!</v>
      </c>
    </row>
    <row r="435" spans="1:12" ht="15.6" customHeight="1" x14ac:dyDescent="0.25">
      <c r="A435" s="453"/>
      <c r="B435" s="471"/>
      <c r="C435" s="455"/>
      <c r="D435" s="520"/>
      <c r="E435" s="448"/>
      <c r="F435" s="93" t="s">
        <v>570</v>
      </c>
      <c r="G435" s="523" t="s">
        <v>613</v>
      </c>
      <c r="H435" s="523"/>
      <c r="I435" s="523"/>
      <c r="J435" s="523"/>
      <c r="K435" s="497"/>
      <c r="L435" s="444" t="e">
        <f>#REF!-#REF!*10%</f>
        <v>#REF!</v>
      </c>
    </row>
    <row r="436" spans="1:12" ht="15.6" customHeight="1" x14ac:dyDescent="0.25">
      <c r="A436" s="453"/>
      <c r="B436" s="471"/>
      <c r="C436" s="455"/>
      <c r="D436" s="520"/>
      <c r="E436" s="448"/>
      <c r="F436" s="113" t="s">
        <v>84</v>
      </c>
      <c r="G436" s="527">
        <v>8</v>
      </c>
      <c r="H436" s="527"/>
      <c r="I436" s="527"/>
      <c r="J436" s="527"/>
      <c r="K436" s="497"/>
      <c r="L436" s="444" t="e">
        <f>#REF!-#REF!*10%</f>
        <v>#REF!</v>
      </c>
    </row>
    <row r="437" spans="1:12" ht="15.6" customHeight="1" x14ac:dyDescent="0.25">
      <c r="A437" s="453"/>
      <c r="B437" s="472"/>
      <c r="C437" s="455"/>
      <c r="D437" s="520"/>
      <c r="E437" s="448"/>
      <c r="F437" s="296" t="s">
        <v>1016</v>
      </c>
      <c r="G437" s="454">
        <v>5</v>
      </c>
      <c r="H437" s="454"/>
      <c r="I437" s="454"/>
      <c r="J437" s="454"/>
      <c r="K437" s="497"/>
      <c r="L437" s="511" t="e">
        <f>#REF!-#REF!*10%</f>
        <v>#REF!</v>
      </c>
    </row>
    <row r="438" spans="1:12" ht="15.6" customHeight="1" x14ac:dyDescent="0.25">
      <c r="A438" s="452">
        <v>15</v>
      </c>
      <c r="B438" s="470"/>
      <c r="C438" s="455" t="s">
        <v>1566</v>
      </c>
      <c r="D438" s="520"/>
      <c r="E438" s="448"/>
      <c r="F438" s="110" t="s">
        <v>81</v>
      </c>
      <c r="G438" s="524" t="s">
        <v>1515</v>
      </c>
      <c r="H438" s="524"/>
      <c r="I438" s="524"/>
      <c r="J438" s="524"/>
      <c r="K438" s="501">
        <v>3</v>
      </c>
      <c r="L438" s="498">
        <v>18277</v>
      </c>
    </row>
    <row r="439" spans="1:12" ht="15.6" customHeight="1" x14ac:dyDescent="0.25">
      <c r="A439" s="453"/>
      <c r="B439" s="471"/>
      <c r="C439" s="455"/>
      <c r="D439" s="520"/>
      <c r="E439" s="448"/>
      <c r="F439" s="110" t="s">
        <v>80</v>
      </c>
      <c r="G439" s="469">
        <v>230</v>
      </c>
      <c r="H439" s="469"/>
      <c r="I439" s="469"/>
      <c r="J439" s="469"/>
      <c r="K439" s="502"/>
      <c r="L439" s="499" t="e">
        <f>#REF!-#REF!*10%</f>
        <v>#REF!</v>
      </c>
    </row>
    <row r="440" spans="1:12" ht="15.6" customHeight="1" x14ac:dyDescent="0.25">
      <c r="A440" s="453"/>
      <c r="B440" s="471"/>
      <c r="C440" s="455"/>
      <c r="D440" s="520"/>
      <c r="E440" s="448"/>
      <c r="F440" s="110" t="s">
        <v>8</v>
      </c>
      <c r="G440" s="240">
        <v>3000</v>
      </c>
      <c r="H440" s="241">
        <v>4000</v>
      </c>
      <c r="I440" s="312">
        <v>5000</v>
      </c>
      <c r="J440" s="242">
        <v>6000</v>
      </c>
      <c r="K440" s="502"/>
      <c r="L440" s="499" t="e">
        <f>#REF!-#REF!*10%</f>
        <v>#REF!</v>
      </c>
    </row>
    <row r="441" spans="1:12" ht="15.6" customHeight="1" x14ac:dyDescent="0.25">
      <c r="A441" s="453"/>
      <c r="B441" s="471"/>
      <c r="C441" s="455"/>
      <c r="D441" s="520"/>
      <c r="E441" s="448"/>
      <c r="F441" s="93" t="s">
        <v>817</v>
      </c>
      <c r="G441" s="243">
        <f>G439*114</f>
        <v>26220</v>
      </c>
      <c r="H441" s="244">
        <f>G439*128</f>
        <v>29440</v>
      </c>
      <c r="I441" s="313">
        <f>G439*138</f>
        <v>31740</v>
      </c>
      <c r="J441" s="245">
        <f>G439*148</f>
        <v>34040</v>
      </c>
      <c r="K441" s="502"/>
      <c r="L441" s="499" t="e">
        <f>#REF!-#REF!*10%</f>
        <v>#REF!</v>
      </c>
    </row>
    <row r="442" spans="1:12" ht="15.6" customHeight="1" x14ac:dyDescent="0.25">
      <c r="A442" s="453"/>
      <c r="B442" s="471"/>
      <c r="C442" s="455"/>
      <c r="D442" s="520"/>
      <c r="E442" s="448"/>
      <c r="F442" s="93" t="s">
        <v>1269</v>
      </c>
      <c r="G442" s="451">
        <v>0.98</v>
      </c>
      <c r="H442" s="451"/>
      <c r="I442" s="451"/>
      <c r="J442" s="451"/>
      <c r="K442" s="502"/>
      <c r="L442" s="499" t="e">
        <f>#REF!-#REF!*10%</f>
        <v>#REF!</v>
      </c>
    </row>
    <row r="443" spans="1:12" ht="15.6" customHeight="1" x14ac:dyDescent="0.25">
      <c r="A443" s="453"/>
      <c r="B443" s="471"/>
      <c r="C443" s="455"/>
      <c r="D443" s="520"/>
      <c r="E443" s="448"/>
      <c r="F443" s="93" t="s">
        <v>699</v>
      </c>
      <c r="G443" s="523" t="s">
        <v>700</v>
      </c>
      <c r="H443" s="523"/>
      <c r="I443" s="523"/>
      <c r="J443" s="523"/>
      <c r="K443" s="502"/>
      <c r="L443" s="499" t="e">
        <f>#REF!-#REF!*10%</f>
        <v>#REF!</v>
      </c>
    </row>
    <row r="444" spans="1:12" ht="15.6" customHeight="1" x14ac:dyDescent="0.25">
      <c r="A444" s="453"/>
      <c r="B444" s="471"/>
      <c r="C444" s="455"/>
      <c r="D444" s="520"/>
      <c r="E444" s="448"/>
      <c r="F444" s="93" t="s">
        <v>1181</v>
      </c>
      <c r="G444" s="462" t="s">
        <v>1179</v>
      </c>
      <c r="H444" s="463"/>
      <c r="I444" s="463"/>
      <c r="J444" s="464"/>
      <c r="K444" s="502"/>
      <c r="L444" s="499" t="e">
        <f>#REF!-#REF!*10%</f>
        <v>#REF!</v>
      </c>
    </row>
    <row r="445" spans="1:12" ht="15.6" customHeight="1" x14ac:dyDescent="0.25">
      <c r="A445" s="453"/>
      <c r="B445" s="471"/>
      <c r="C445" s="455"/>
      <c r="D445" s="520"/>
      <c r="E445" s="448"/>
      <c r="F445" s="110" t="s">
        <v>83</v>
      </c>
      <c r="G445" s="524">
        <v>67</v>
      </c>
      <c r="H445" s="524"/>
      <c r="I445" s="524"/>
      <c r="J445" s="524"/>
      <c r="K445" s="502"/>
      <c r="L445" s="499" t="e">
        <f>#REF!-#REF!*10%</f>
        <v>#REF!</v>
      </c>
    </row>
    <row r="446" spans="1:12" ht="15.6" customHeight="1" x14ac:dyDescent="0.25">
      <c r="A446" s="453"/>
      <c r="B446" s="471"/>
      <c r="C446" s="455"/>
      <c r="D446" s="520"/>
      <c r="E446" s="448"/>
      <c r="F446" s="112" t="s">
        <v>396</v>
      </c>
      <c r="G446" s="523" t="s">
        <v>908</v>
      </c>
      <c r="H446" s="523"/>
      <c r="I446" s="523"/>
      <c r="J446" s="523"/>
      <c r="K446" s="502"/>
      <c r="L446" s="499" t="e">
        <f>#REF!-#REF!*10%</f>
        <v>#REF!</v>
      </c>
    </row>
    <row r="447" spans="1:12" ht="15.6" customHeight="1" x14ac:dyDescent="0.25">
      <c r="A447" s="453"/>
      <c r="B447" s="471"/>
      <c r="C447" s="455"/>
      <c r="D447" s="520"/>
      <c r="E447" s="448"/>
      <c r="F447" s="110" t="s">
        <v>256</v>
      </c>
      <c r="G447" s="524" t="s">
        <v>56</v>
      </c>
      <c r="H447" s="524"/>
      <c r="I447" s="524"/>
      <c r="J447" s="524"/>
      <c r="K447" s="502"/>
      <c r="L447" s="499" t="e">
        <f>#REF!-#REF!*10%</f>
        <v>#REF!</v>
      </c>
    </row>
    <row r="448" spans="1:12" ht="15.6" customHeight="1" x14ac:dyDescent="0.25">
      <c r="A448" s="453"/>
      <c r="B448" s="471"/>
      <c r="C448" s="455"/>
      <c r="D448" s="520"/>
      <c r="E448" s="448"/>
      <c r="F448" s="93" t="s">
        <v>379</v>
      </c>
      <c r="G448" s="523" t="s">
        <v>380</v>
      </c>
      <c r="H448" s="523"/>
      <c r="I448" s="523"/>
      <c r="J448" s="523"/>
      <c r="K448" s="502"/>
      <c r="L448" s="499" t="e">
        <f>#REF!-#REF!*10%</f>
        <v>#REF!</v>
      </c>
    </row>
    <row r="449" spans="1:12" ht="15.6" customHeight="1" x14ac:dyDescent="0.25">
      <c r="A449" s="453"/>
      <c r="B449" s="471"/>
      <c r="C449" s="455"/>
      <c r="D449" s="520"/>
      <c r="E449" s="448"/>
      <c r="F449" s="93" t="s">
        <v>701</v>
      </c>
      <c r="G449" s="523">
        <v>100000</v>
      </c>
      <c r="H449" s="523"/>
      <c r="I449" s="523"/>
      <c r="J449" s="523"/>
      <c r="K449" s="502"/>
      <c r="L449" s="499" t="e">
        <f>#REF!-#REF!*10%</f>
        <v>#REF!</v>
      </c>
    </row>
    <row r="450" spans="1:12" ht="15.6" customHeight="1" x14ac:dyDescent="0.25">
      <c r="A450" s="453"/>
      <c r="B450" s="471"/>
      <c r="C450" s="455"/>
      <c r="D450" s="520"/>
      <c r="E450" s="448"/>
      <c r="F450" s="93" t="s">
        <v>257</v>
      </c>
      <c r="G450" s="523" t="s">
        <v>556</v>
      </c>
      <c r="H450" s="523"/>
      <c r="I450" s="523"/>
      <c r="J450" s="523"/>
      <c r="K450" s="502"/>
      <c r="L450" s="499" t="e">
        <f>#REF!-#REF!*10%</f>
        <v>#REF!</v>
      </c>
    </row>
    <row r="451" spans="1:12" ht="15.6" customHeight="1" x14ac:dyDescent="0.25">
      <c r="A451" s="453"/>
      <c r="B451" s="471"/>
      <c r="C451" s="455"/>
      <c r="D451" s="520"/>
      <c r="E451" s="448"/>
      <c r="F451" s="93" t="s">
        <v>376</v>
      </c>
      <c r="G451" s="523" t="s">
        <v>1710</v>
      </c>
      <c r="H451" s="523"/>
      <c r="I451" s="523"/>
      <c r="J451" s="523"/>
      <c r="K451" s="502"/>
      <c r="L451" s="499" t="e">
        <f>#REF!-#REF!*10%</f>
        <v>#REF!</v>
      </c>
    </row>
    <row r="452" spans="1:12" ht="15.6" customHeight="1" x14ac:dyDescent="0.25">
      <c r="A452" s="453"/>
      <c r="B452" s="471"/>
      <c r="C452" s="455"/>
      <c r="D452" s="520"/>
      <c r="E452" s="448"/>
      <c r="F452" s="93" t="s">
        <v>702</v>
      </c>
      <c r="G452" s="523" t="s">
        <v>703</v>
      </c>
      <c r="H452" s="523"/>
      <c r="I452" s="523"/>
      <c r="J452" s="523"/>
      <c r="K452" s="502"/>
      <c r="L452" s="499" t="e">
        <f>#REF!-#REF!*10%</f>
        <v>#REF!</v>
      </c>
    </row>
    <row r="453" spans="1:12" ht="15.6" customHeight="1" x14ac:dyDescent="0.25">
      <c r="A453" s="453"/>
      <c r="B453" s="471"/>
      <c r="C453" s="455"/>
      <c r="D453" s="520"/>
      <c r="E453" s="448"/>
      <c r="F453" s="93" t="s">
        <v>381</v>
      </c>
      <c r="G453" s="523" t="s">
        <v>382</v>
      </c>
      <c r="H453" s="523"/>
      <c r="I453" s="523"/>
      <c r="J453" s="523"/>
      <c r="K453" s="502"/>
      <c r="L453" s="500" t="e">
        <f>#REF!-#REF!*10%</f>
        <v>#REF!</v>
      </c>
    </row>
    <row r="454" spans="1:12" ht="15.6" customHeight="1" x14ac:dyDescent="0.25">
      <c r="A454" s="453"/>
      <c r="B454" s="471"/>
      <c r="C454" s="455"/>
      <c r="D454" s="520"/>
      <c r="E454" s="448"/>
      <c r="F454" s="94" t="s">
        <v>358</v>
      </c>
      <c r="G454" s="523" t="s">
        <v>900</v>
      </c>
      <c r="H454" s="523"/>
      <c r="I454" s="523"/>
      <c r="J454" s="523"/>
      <c r="K454" s="496">
        <v>5</v>
      </c>
      <c r="L454" s="443">
        <v>19557</v>
      </c>
    </row>
    <row r="455" spans="1:12" ht="15.6" customHeight="1" x14ac:dyDescent="0.25">
      <c r="A455" s="453"/>
      <c r="B455" s="471"/>
      <c r="C455" s="455"/>
      <c r="D455" s="520"/>
      <c r="E455" s="448"/>
      <c r="F455" s="93" t="s">
        <v>383</v>
      </c>
      <c r="G455" s="523" t="s">
        <v>384</v>
      </c>
      <c r="H455" s="523"/>
      <c r="I455" s="523"/>
      <c r="J455" s="523"/>
      <c r="K455" s="497"/>
      <c r="L455" s="444" t="e">
        <f>#REF!-#REF!*10%</f>
        <v>#REF!</v>
      </c>
    </row>
    <row r="456" spans="1:12" ht="15.6" customHeight="1" x14ac:dyDescent="0.25">
      <c r="A456" s="453"/>
      <c r="B456" s="471"/>
      <c r="C456" s="455"/>
      <c r="D456" s="520"/>
      <c r="E456" s="448"/>
      <c r="F456" s="93" t="s">
        <v>385</v>
      </c>
      <c r="G456" s="454" t="s">
        <v>386</v>
      </c>
      <c r="H456" s="454"/>
      <c r="I456" s="454"/>
      <c r="J456" s="454"/>
      <c r="K456" s="497"/>
      <c r="L456" s="444" t="e">
        <f>#REF!-#REF!*10%</f>
        <v>#REF!</v>
      </c>
    </row>
    <row r="457" spans="1:12" ht="15.6" customHeight="1" x14ac:dyDescent="0.25">
      <c r="A457" s="453"/>
      <c r="B457" s="471"/>
      <c r="C457" s="455"/>
      <c r="D457" s="520"/>
      <c r="E457" s="448"/>
      <c r="F457" s="93" t="s">
        <v>389</v>
      </c>
      <c r="G457" s="523" t="s">
        <v>390</v>
      </c>
      <c r="H457" s="523"/>
      <c r="I457" s="523"/>
      <c r="J457" s="523"/>
      <c r="K457" s="497"/>
      <c r="L457" s="444" t="e">
        <f>#REF!-#REF!*10%</f>
        <v>#REF!</v>
      </c>
    </row>
    <row r="458" spans="1:12" ht="15.6" customHeight="1" x14ac:dyDescent="0.25">
      <c r="A458" s="453"/>
      <c r="B458" s="471"/>
      <c r="C458" s="455"/>
      <c r="D458" s="520"/>
      <c r="E458" s="448"/>
      <c r="F458" s="93" t="s">
        <v>704</v>
      </c>
      <c r="G458" s="523" t="s">
        <v>705</v>
      </c>
      <c r="H458" s="523"/>
      <c r="I458" s="523"/>
      <c r="J458" s="523"/>
      <c r="K458" s="497"/>
      <c r="L458" s="444" t="e">
        <f>#REF!-#REF!*10%</f>
        <v>#REF!</v>
      </c>
    </row>
    <row r="459" spans="1:12" ht="15.6" customHeight="1" x14ac:dyDescent="0.25">
      <c r="A459" s="453"/>
      <c r="B459" s="471"/>
      <c r="C459" s="455"/>
      <c r="D459" s="520"/>
      <c r="E459" s="448"/>
      <c r="F459" s="93" t="s">
        <v>706</v>
      </c>
      <c r="G459" s="461" t="s">
        <v>390</v>
      </c>
      <c r="H459" s="461"/>
      <c r="I459" s="461"/>
      <c r="J459" s="461"/>
      <c r="K459" s="497"/>
      <c r="L459" s="444" t="e">
        <f>#REF!-#REF!*10%</f>
        <v>#REF!</v>
      </c>
    </row>
    <row r="460" spans="1:12" ht="15.6" customHeight="1" x14ac:dyDescent="0.25">
      <c r="A460" s="453"/>
      <c r="B460" s="471"/>
      <c r="C460" s="455"/>
      <c r="D460" s="520"/>
      <c r="E460" s="448"/>
      <c r="F460" s="93" t="s">
        <v>1271</v>
      </c>
      <c r="G460" s="461" t="s">
        <v>390</v>
      </c>
      <c r="H460" s="461"/>
      <c r="I460" s="461"/>
      <c r="J460" s="461"/>
      <c r="K460" s="497"/>
      <c r="L460" s="444" t="e">
        <f>#REF!-#REF!*10%</f>
        <v>#REF!</v>
      </c>
    </row>
    <row r="461" spans="1:12" ht="15.6" customHeight="1" x14ac:dyDescent="0.25">
      <c r="A461" s="453"/>
      <c r="B461" s="471"/>
      <c r="C461" s="455"/>
      <c r="D461" s="520"/>
      <c r="E461" s="448"/>
      <c r="F461" s="93" t="s">
        <v>707</v>
      </c>
      <c r="G461" s="523" t="s">
        <v>1516</v>
      </c>
      <c r="H461" s="523"/>
      <c r="I461" s="523"/>
      <c r="J461" s="523"/>
      <c r="K461" s="497"/>
      <c r="L461" s="444" t="e">
        <f>#REF!-#REF!*10%</f>
        <v>#REF!</v>
      </c>
    </row>
    <row r="462" spans="1:12" ht="15.6" customHeight="1" x14ac:dyDescent="0.25">
      <c r="A462" s="453"/>
      <c r="B462" s="471"/>
      <c r="C462" s="455"/>
      <c r="D462" s="520"/>
      <c r="E462" s="448"/>
      <c r="F462" s="93" t="s">
        <v>708</v>
      </c>
      <c r="G462" s="523" t="s">
        <v>390</v>
      </c>
      <c r="H462" s="523"/>
      <c r="I462" s="523"/>
      <c r="J462" s="523"/>
      <c r="K462" s="497"/>
      <c r="L462" s="444" t="e">
        <f>#REF!-#REF!*10%</f>
        <v>#REF!</v>
      </c>
    </row>
    <row r="463" spans="1:12" ht="15.6" customHeight="1" x14ac:dyDescent="0.25">
      <c r="A463" s="453"/>
      <c r="B463" s="471"/>
      <c r="C463" s="455"/>
      <c r="D463" s="520"/>
      <c r="E463" s="448"/>
      <c r="F463" s="93" t="s">
        <v>377</v>
      </c>
      <c r="G463" s="523" t="s">
        <v>387</v>
      </c>
      <c r="H463" s="523"/>
      <c r="I463" s="523"/>
      <c r="J463" s="523"/>
      <c r="K463" s="497"/>
      <c r="L463" s="444" t="e">
        <f>#REF!-#REF!*10%</f>
        <v>#REF!</v>
      </c>
    </row>
    <row r="464" spans="1:12" ht="15.6" customHeight="1" x14ac:dyDescent="0.25">
      <c r="A464" s="453"/>
      <c r="B464" s="471"/>
      <c r="C464" s="455"/>
      <c r="D464" s="520"/>
      <c r="E464" s="448"/>
      <c r="F464" s="93" t="s">
        <v>388</v>
      </c>
      <c r="G464" s="523" t="s">
        <v>393</v>
      </c>
      <c r="H464" s="523"/>
      <c r="I464" s="523"/>
      <c r="J464" s="523"/>
      <c r="K464" s="497"/>
      <c r="L464" s="444" t="e">
        <f>#REF!-#REF!*10%</f>
        <v>#REF!</v>
      </c>
    </row>
    <row r="465" spans="1:12" ht="15.6" customHeight="1" x14ac:dyDescent="0.25">
      <c r="A465" s="453"/>
      <c r="B465" s="471"/>
      <c r="C465" s="455"/>
      <c r="D465" s="520"/>
      <c r="E465" s="448"/>
      <c r="F465" s="93" t="s">
        <v>562</v>
      </c>
      <c r="G465" s="523" t="s">
        <v>1024</v>
      </c>
      <c r="H465" s="523"/>
      <c r="I465" s="523"/>
      <c r="J465" s="523"/>
      <c r="K465" s="497"/>
      <c r="L465" s="444" t="e">
        <f>#REF!-#REF!*10%</f>
        <v>#REF!</v>
      </c>
    </row>
    <row r="466" spans="1:12" ht="15.6" customHeight="1" x14ac:dyDescent="0.25">
      <c r="A466" s="453"/>
      <c r="B466" s="471"/>
      <c r="C466" s="455"/>
      <c r="D466" s="520"/>
      <c r="E466" s="448"/>
      <c r="F466" s="93" t="s">
        <v>570</v>
      </c>
      <c r="G466" s="523" t="s">
        <v>613</v>
      </c>
      <c r="H466" s="523"/>
      <c r="I466" s="523"/>
      <c r="J466" s="523"/>
      <c r="K466" s="497"/>
      <c r="L466" s="444" t="e">
        <f>#REF!-#REF!*10%</f>
        <v>#REF!</v>
      </c>
    </row>
    <row r="467" spans="1:12" ht="15.6" customHeight="1" x14ac:dyDescent="0.25">
      <c r="A467" s="453"/>
      <c r="B467" s="471"/>
      <c r="C467" s="455"/>
      <c r="D467" s="520"/>
      <c r="E467" s="448"/>
      <c r="F467" s="113" t="s">
        <v>84</v>
      </c>
      <c r="G467" s="527">
        <v>8</v>
      </c>
      <c r="H467" s="527"/>
      <c r="I467" s="527"/>
      <c r="J467" s="527"/>
      <c r="K467" s="497"/>
      <c r="L467" s="444" t="e">
        <f>#REF!-#REF!*10%</f>
        <v>#REF!</v>
      </c>
    </row>
    <row r="468" spans="1:12" ht="15.6" customHeight="1" x14ac:dyDescent="0.25">
      <c r="A468" s="453"/>
      <c r="B468" s="472"/>
      <c r="C468" s="455"/>
      <c r="D468" s="520"/>
      <c r="E468" s="448"/>
      <c r="F468" s="296" t="s">
        <v>1016</v>
      </c>
      <c r="G468" s="454">
        <v>5</v>
      </c>
      <c r="H468" s="454"/>
      <c r="I468" s="454"/>
      <c r="J468" s="454"/>
      <c r="K468" s="497"/>
      <c r="L468" s="511" t="e">
        <f>#REF!-#REF!*10%</f>
        <v>#REF!</v>
      </c>
    </row>
    <row r="469" spans="1:12" ht="15.6" customHeight="1" x14ac:dyDescent="0.25">
      <c r="A469" s="452">
        <v>16</v>
      </c>
      <c r="B469" s="470"/>
      <c r="C469" s="455" t="s">
        <v>1567</v>
      </c>
      <c r="D469" s="520"/>
      <c r="E469" s="448"/>
      <c r="F469" s="110" t="s">
        <v>81</v>
      </c>
      <c r="G469" s="524" t="s">
        <v>1515</v>
      </c>
      <c r="H469" s="524"/>
      <c r="I469" s="524"/>
      <c r="J469" s="524"/>
      <c r="K469" s="501">
        <v>3</v>
      </c>
      <c r="L469" s="498">
        <v>18373</v>
      </c>
    </row>
    <row r="470" spans="1:12" ht="15.6" customHeight="1" x14ac:dyDescent="0.25">
      <c r="A470" s="453"/>
      <c r="B470" s="471"/>
      <c r="C470" s="455"/>
      <c r="D470" s="520"/>
      <c r="E470" s="448"/>
      <c r="F470" s="110" t="s">
        <v>80</v>
      </c>
      <c r="G470" s="469">
        <v>240</v>
      </c>
      <c r="H470" s="469"/>
      <c r="I470" s="469"/>
      <c r="J470" s="469"/>
      <c r="K470" s="502"/>
      <c r="L470" s="499" t="e">
        <f>#REF!-#REF!*10%</f>
        <v>#REF!</v>
      </c>
    </row>
    <row r="471" spans="1:12" ht="15.6" customHeight="1" x14ac:dyDescent="0.25">
      <c r="A471" s="453"/>
      <c r="B471" s="471"/>
      <c r="C471" s="455"/>
      <c r="D471" s="520"/>
      <c r="E471" s="448"/>
      <c r="F471" s="110" t="s">
        <v>8</v>
      </c>
      <c r="G471" s="240">
        <v>3000</v>
      </c>
      <c r="H471" s="241">
        <v>4000</v>
      </c>
      <c r="I471" s="312">
        <v>5000</v>
      </c>
      <c r="J471" s="242">
        <v>6000</v>
      </c>
      <c r="K471" s="502"/>
      <c r="L471" s="499" t="e">
        <f>#REF!-#REF!*10%</f>
        <v>#REF!</v>
      </c>
    </row>
    <row r="472" spans="1:12" ht="15.6" customHeight="1" x14ac:dyDescent="0.25">
      <c r="A472" s="453"/>
      <c r="B472" s="471"/>
      <c r="C472" s="455"/>
      <c r="D472" s="520"/>
      <c r="E472" s="448"/>
      <c r="F472" s="93" t="s">
        <v>817</v>
      </c>
      <c r="G472" s="243">
        <f>G470*114</f>
        <v>27360</v>
      </c>
      <c r="H472" s="244">
        <f>G470*128</f>
        <v>30720</v>
      </c>
      <c r="I472" s="313">
        <f>G470*135</f>
        <v>32400</v>
      </c>
      <c r="J472" s="245">
        <f>G470*148</f>
        <v>35520</v>
      </c>
      <c r="K472" s="502"/>
      <c r="L472" s="499" t="e">
        <f>#REF!-#REF!*10%</f>
        <v>#REF!</v>
      </c>
    </row>
    <row r="473" spans="1:12" ht="15.6" customHeight="1" x14ac:dyDescent="0.25">
      <c r="A473" s="453"/>
      <c r="B473" s="471"/>
      <c r="C473" s="455"/>
      <c r="D473" s="520"/>
      <c r="E473" s="448"/>
      <c r="F473" s="93" t="s">
        <v>1269</v>
      </c>
      <c r="G473" s="451">
        <v>0.98</v>
      </c>
      <c r="H473" s="451"/>
      <c r="I473" s="451"/>
      <c r="J473" s="451"/>
      <c r="K473" s="502"/>
      <c r="L473" s="499" t="e">
        <f>#REF!-#REF!*10%</f>
        <v>#REF!</v>
      </c>
    </row>
    <row r="474" spans="1:12" ht="15.6" customHeight="1" x14ac:dyDescent="0.25">
      <c r="A474" s="453"/>
      <c r="B474" s="471"/>
      <c r="C474" s="455"/>
      <c r="D474" s="520"/>
      <c r="E474" s="448"/>
      <c r="F474" s="93" t="s">
        <v>699</v>
      </c>
      <c r="G474" s="523" t="s">
        <v>700</v>
      </c>
      <c r="H474" s="523"/>
      <c r="I474" s="523"/>
      <c r="J474" s="523"/>
      <c r="K474" s="502"/>
      <c r="L474" s="499" t="e">
        <f>#REF!-#REF!*10%</f>
        <v>#REF!</v>
      </c>
    </row>
    <row r="475" spans="1:12" ht="15.6" customHeight="1" x14ac:dyDescent="0.25">
      <c r="A475" s="453"/>
      <c r="B475" s="471"/>
      <c r="C475" s="455"/>
      <c r="D475" s="520"/>
      <c r="E475" s="448"/>
      <c r="F475" s="93" t="s">
        <v>1181</v>
      </c>
      <c r="G475" s="462" t="s">
        <v>1179</v>
      </c>
      <c r="H475" s="463"/>
      <c r="I475" s="463"/>
      <c r="J475" s="464"/>
      <c r="K475" s="502"/>
      <c r="L475" s="499" t="e">
        <f>#REF!-#REF!*10%</f>
        <v>#REF!</v>
      </c>
    </row>
    <row r="476" spans="1:12" ht="15.6" customHeight="1" x14ac:dyDescent="0.25">
      <c r="A476" s="453"/>
      <c r="B476" s="471"/>
      <c r="C476" s="455"/>
      <c r="D476" s="520"/>
      <c r="E476" s="448"/>
      <c r="F476" s="110" t="s">
        <v>83</v>
      </c>
      <c r="G476" s="524">
        <v>67</v>
      </c>
      <c r="H476" s="524"/>
      <c r="I476" s="524"/>
      <c r="J476" s="524"/>
      <c r="K476" s="502"/>
      <c r="L476" s="499" t="e">
        <f>#REF!-#REF!*10%</f>
        <v>#REF!</v>
      </c>
    </row>
    <row r="477" spans="1:12" ht="15.6" customHeight="1" x14ac:dyDescent="0.25">
      <c r="A477" s="453"/>
      <c r="B477" s="471"/>
      <c r="C477" s="455"/>
      <c r="D477" s="520"/>
      <c r="E477" s="448"/>
      <c r="F477" s="112" t="s">
        <v>396</v>
      </c>
      <c r="G477" s="523" t="s">
        <v>908</v>
      </c>
      <c r="H477" s="523"/>
      <c r="I477" s="523"/>
      <c r="J477" s="523"/>
      <c r="K477" s="502"/>
      <c r="L477" s="499" t="e">
        <f>#REF!-#REF!*10%</f>
        <v>#REF!</v>
      </c>
    </row>
    <row r="478" spans="1:12" ht="15.6" customHeight="1" x14ac:dyDescent="0.25">
      <c r="A478" s="453"/>
      <c r="B478" s="471"/>
      <c r="C478" s="455"/>
      <c r="D478" s="520"/>
      <c r="E478" s="448"/>
      <c r="F478" s="110" t="s">
        <v>256</v>
      </c>
      <c r="G478" s="524" t="s">
        <v>56</v>
      </c>
      <c r="H478" s="524"/>
      <c r="I478" s="524"/>
      <c r="J478" s="524"/>
      <c r="K478" s="502"/>
      <c r="L478" s="499" t="e">
        <f>#REF!-#REF!*10%</f>
        <v>#REF!</v>
      </c>
    </row>
    <row r="479" spans="1:12" ht="15.6" customHeight="1" x14ac:dyDescent="0.25">
      <c r="A479" s="453"/>
      <c r="B479" s="471"/>
      <c r="C479" s="455"/>
      <c r="D479" s="520"/>
      <c r="E479" s="448"/>
      <c r="F479" s="93" t="s">
        <v>379</v>
      </c>
      <c r="G479" s="523" t="s">
        <v>380</v>
      </c>
      <c r="H479" s="523"/>
      <c r="I479" s="523"/>
      <c r="J479" s="523"/>
      <c r="K479" s="502"/>
      <c r="L479" s="499" t="e">
        <f>#REF!-#REF!*10%</f>
        <v>#REF!</v>
      </c>
    </row>
    <row r="480" spans="1:12" ht="15.6" customHeight="1" x14ac:dyDescent="0.25">
      <c r="A480" s="453"/>
      <c r="B480" s="471"/>
      <c r="C480" s="455"/>
      <c r="D480" s="520"/>
      <c r="E480" s="448"/>
      <c r="F480" s="93" t="s">
        <v>701</v>
      </c>
      <c r="G480" s="523">
        <v>100000</v>
      </c>
      <c r="H480" s="523"/>
      <c r="I480" s="523"/>
      <c r="J480" s="523"/>
      <c r="K480" s="502"/>
      <c r="L480" s="499" t="e">
        <f>#REF!-#REF!*10%</f>
        <v>#REF!</v>
      </c>
    </row>
    <row r="481" spans="1:12" ht="15.6" customHeight="1" x14ac:dyDescent="0.25">
      <c r="A481" s="453"/>
      <c r="B481" s="471"/>
      <c r="C481" s="455"/>
      <c r="D481" s="520"/>
      <c r="E481" s="448"/>
      <c r="F481" s="93" t="s">
        <v>257</v>
      </c>
      <c r="G481" s="523" t="s">
        <v>556</v>
      </c>
      <c r="H481" s="523"/>
      <c r="I481" s="523"/>
      <c r="J481" s="523"/>
      <c r="K481" s="502"/>
      <c r="L481" s="499" t="e">
        <f>#REF!-#REF!*10%</f>
        <v>#REF!</v>
      </c>
    </row>
    <row r="482" spans="1:12" ht="15.6" customHeight="1" x14ac:dyDescent="0.25">
      <c r="A482" s="453"/>
      <c r="B482" s="471"/>
      <c r="C482" s="455"/>
      <c r="D482" s="520"/>
      <c r="E482" s="448"/>
      <c r="F482" s="93" t="s">
        <v>376</v>
      </c>
      <c r="G482" s="523" t="s">
        <v>1710</v>
      </c>
      <c r="H482" s="523"/>
      <c r="I482" s="523"/>
      <c r="J482" s="523"/>
      <c r="K482" s="502"/>
      <c r="L482" s="499" t="e">
        <f>#REF!-#REF!*10%</f>
        <v>#REF!</v>
      </c>
    </row>
    <row r="483" spans="1:12" ht="15.6" customHeight="1" x14ac:dyDescent="0.25">
      <c r="A483" s="453"/>
      <c r="B483" s="471"/>
      <c r="C483" s="455"/>
      <c r="D483" s="520"/>
      <c r="E483" s="448"/>
      <c r="F483" s="93" t="s">
        <v>702</v>
      </c>
      <c r="G483" s="523" t="s">
        <v>703</v>
      </c>
      <c r="H483" s="523"/>
      <c r="I483" s="523"/>
      <c r="J483" s="523"/>
      <c r="K483" s="502"/>
      <c r="L483" s="499" t="e">
        <f>#REF!-#REF!*10%</f>
        <v>#REF!</v>
      </c>
    </row>
    <row r="484" spans="1:12" ht="15.6" customHeight="1" x14ac:dyDescent="0.25">
      <c r="A484" s="453"/>
      <c r="B484" s="471"/>
      <c r="C484" s="455"/>
      <c r="D484" s="520"/>
      <c r="E484" s="448"/>
      <c r="F484" s="93" t="s">
        <v>381</v>
      </c>
      <c r="G484" s="523" t="s">
        <v>382</v>
      </c>
      <c r="H484" s="523"/>
      <c r="I484" s="523"/>
      <c r="J484" s="523"/>
      <c r="K484" s="502"/>
      <c r="L484" s="500" t="e">
        <f>#REF!-#REF!*10%</f>
        <v>#REF!</v>
      </c>
    </row>
    <row r="485" spans="1:12" ht="15.6" customHeight="1" x14ac:dyDescent="0.25">
      <c r="A485" s="453"/>
      <c r="B485" s="471"/>
      <c r="C485" s="455"/>
      <c r="D485" s="520"/>
      <c r="E485" s="448"/>
      <c r="F485" s="94" t="s">
        <v>358</v>
      </c>
      <c r="G485" s="523" t="s">
        <v>900</v>
      </c>
      <c r="H485" s="523"/>
      <c r="I485" s="523"/>
      <c r="J485" s="523"/>
      <c r="K485" s="496">
        <v>5</v>
      </c>
      <c r="L485" s="443">
        <v>19659</v>
      </c>
    </row>
    <row r="486" spans="1:12" ht="15.6" customHeight="1" x14ac:dyDescent="0.25">
      <c r="A486" s="453"/>
      <c r="B486" s="471"/>
      <c r="C486" s="455"/>
      <c r="D486" s="520"/>
      <c r="E486" s="448"/>
      <c r="F486" s="93" t="s">
        <v>383</v>
      </c>
      <c r="G486" s="523" t="s">
        <v>384</v>
      </c>
      <c r="H486" s="523"/>
      <c r="I486" s="523"/>
      <c r="J486" s="523"/>
      <c r="K486" s="497"/>
      <c r="L486" s="444" t="e">
        <f>#REF!-#REF!*10%</f>
        <v>#REF!</v>
      </c>
    </row>
    <row r="487" spans="1:12" ht="15.6" customHeight="1" x14ac:dyDescent="0.25">
      <c r="A487" s="453"/>
      <c r="B487" s="471"/>
      <c r="C487" s="455"/>
      <c r="D487" s="520"/>
      <c r="E487" s="448"/>
      <c r="F487" s="93" t="s">
        <v>385</v>
      </c>
      <c r="G487" s="454" t="s">
        <v>386</v>
      </c>
      <c r="H487" s="454"/>
      <c r="I487" s="454"/>
      <c r="J487" s="454"/>
      <c r="K487" s="497"/>
      <c r="L487" s="444" t="e">
        <f>#REF!-#REF!*10%</f>
        <v>#REF!</v>
      </c>
    </row>
    <row r="488" spans="1:12" ht="15.6" customHeight="1" x14ac:dyDescent="0.25">
      <c r="A488" s="453"/>
      <c r="B488" s="471"/>
      <c r="C488" s="455"/>
      <c r="D488" s="520"/>
      <c r="E488" s="448"/>
      <c r="F488" s="93" t="s">
        <v>389</v>
      </c>
      <c r="G488" s="523" t="s">
        <v>390</v>
      </c>
      <c r="H488" s="523"/>
      <c r="I488" s="523"/>
      <c r="J488" s="523"/>
      <c r="K488" s="497"/>
      <c r="L488" s="444" t="e">
        <f>#REF!-#REF!*10%</f>
        <v>#REF!</v>
      </c>
    </row>
    <row r="489" spans="1:12" ht="15.6" customHeight="1" x14ac:dyDescent="0.25">
      <c r="A489" s="453"/>
      <c r="B489" s="471"/>
      <c r="C489" s="455"/>
      <c r="D489" s="520"/>
      <c r="E489" s="448"/>
      <c r="F489" s="93" t="s">
        <v>704</v>
      </c>
      <c r="G489" s="523" t="s">
        <v>705</v>
      </c>
      <c r="H489" s="523"/>
      <c r="I489" s="523"/>
      <c r="J489" s="523"/>
      <c r="K489" s="497"/>
      <c r="L489" s="444" t="e">
        <f>#REF!-#REF!*10%</f>
        <v>#REF!</v>
      </c>
    </row>
    <row r="490" spans="1:12" ht="15.6" customHeight="1" x14ac:dyDescent="0.25">
      <c r="A490" s="453"/>
      <c r="B490" s="471"/>
      <c r="C490" s="455"/>
      <c r="D490" s="520"/>
      <c r="E490" s="448"/>
      <c r="F490" s="93" t="s">
        <v>706</v>
      </c>
      <c r="G490" s="461" t="s">
        <v>390</v>
      </c>
      <c r="H490" s="461"/>
      <c r="I490" s="461"/>
      <c r="J490" s="461"/>
      <c r="K490" s="497"/>
      <c r="L490" s="444" t="e">
        <f>#REF!-#REF!*10%</f>
        <v>#REF!</v>
      </c>
    </row>
    <row r="491" spans="1:12" ht="15.6" customHeight="1" x14ac:dyDescent="0.25">
      <c r="A491" s="453"/>
      <c r="B491" s="471"/>
      <c r="C491" s="455"/>
      <c r="D491" s="520"/>
      <c r="E491" s="448"/>
      <c r="F491" s="93" t="s">
        <v>1271</v>
      </c>
      <c r="G491" s="461" t="s">
        <v>390</v>
      </c>
      <c r="H491" s="461"/>
      <c r="I491" s="461"/>
      <c r="J491" s="461"/>
      <c r="K491" s="497"/>
      <c r="L491" s="444" t="e">
        <f>#REF!-#REF!*10%</f>
        <v>#REF!</v>
      </c>
    </row>
    <row r="492" spans="1:12" ht="15.6" customHeight="1" x14ac:dyDescent="0.25">
      <c r="A492" s="453"/>
      <c r="B492" s="471"/>
      <c r="C492" s="455"/>
      <c r="D492" s="520"/>
      <c r="E492" s="448"/>
      <c r="F492" s="93" t="s">
        <v>707</v>
      </c>
      <c r="G492" s="523" t="s">
        <v>1516</v>
      </c>
      <c r="H492" s="523"/>
      <c r="I492" s="523"/>
      <c r="J492" s="523"/>
      <c r="K492" s="497"/>
      <c r="L492" s="444" t="e">
        <f>#REF!-#REF!*10%</f>
        <v>#REF!</v>
      </c>
    </row>
    <row r="493" spans="1:12" ht="15.6" customHeight="1" x14ac:dyDescent="0.25">
      <c r="A493" s="453"/>
      <c r="B493" s="471"/>
      <c r="C493" s="455"/>
      <c r="D493" s="520"/>
      <c r="E493" s="448"/>
      <c r="F493" s="93" t="s">
        <v>708</v>
      </c>
      <c r="G493" s="523" t="s">
        <v>390</v>
      </c>
      <c r="H493" s="523"/>
      <c r="I493" s="523"/>
      <c r="J493" s="523"/>
      <c r="K493" s="497"/>
      <c r="L493" s="444" t="e">
        <f>#REF!-#REF!*10%</f>
        <v>#REF!</v>
      </c>
    </row>
    <row r="494" spans="1:12" ht="15.6" customHeight="1" x14ac:dyDescent="0.25">
      <c r="A494" s="453"/>
      <c r="B494" s="471"/>
      <c r="C494" s="455"/>
      <c r="D494" s="520"/>
      <c r="E494" s="448"/>
      <c r="F494" s="93" t="s">
        <v>377</v>
      </c>
      <c r="G494" s="523" t="s">
        <v>387</v>
      </c>
      <c r="H494" s="523"/>
      <c r="I494" s="523"/>
      <c r="J494" s="523"/>
      <c r="K494" s="497"/>
      <c r="L494" s="444" t="e">
        <f>#REF!-#REF!*10%</f>
        <v>#REF!</v>
      </c>
    </row>
    <row r="495" spans="1:12" ht="15.6" customHeight="1" x14ac:dyDescent="0.25">
      <c r="A495" s="453"/>
      <c r="B495" s="471"/>
      <c r="C495" s="455"/>
      <c r="D495" s="520"/>
      <c r="E495" s="448"/>
      <c r="F495" s="93" t="s">
        <v>388</v>
      </c>
      <c r="G495" s="523" t="s">
        <v>393</v>
      </c>
      <c r="H495" s="523"/>
      <c r="I495" s="523"/>
      <c r="J495" s="523"/>
      <c r="K495" s="497"/>
      <c r="L495" s="444" t="e">
        <f>#REF!-#REF!*10%</f>
        <v>#REF!</v>
      </c>
    </row>
    <row r="496" spans="1:12" ht="15.6" customHeight="1" x14ac:dyDescent="0.25">
      <c r="A496" s="453"/>
      <c r="B496" s="471"/>
      <c r="C496" s="455"/>
      <c r="D496" s="520"/>
      <c r="E496" s="448"/>
      <c r="F496" s="93" t="s">
        <v>562</v>
      </c>
      <c r="G496" s="523" t="s">
        <v>1024</v>
      </c>
      <c r="H496" s="523"/>
      <c r="I496" s="523"/>
      <c r="J496" s="523"/>
      <c r="K496" s="497"/>
      <c r="L496" s="444" t="e">
        <f>#REF!-#REF!*10%</f>
        <v>#REF!</v>
      </c>
    </row>
    <row r="497" spans="1:12" ht="15.6" customHeight="1" x14ac:dyDescent="0.25">
      <c r="A497" s="453"/>
      <c r="B497" s="471"/>
      <c r="C497" s="455"/>
      <c r="D497" s="520"/>
      <c r="E497" s="448"/>
      <c r="F497" s="93" t="s">
        <v>570</v>
      </c>
      <c r="G497" s="523" t="s">
        <v>613</v>
      </c>
      <c r="H497" s="523"/>
      <c r="I497" s="523"/>
      <c r="J497" s="523"/>
      <c r="K497" s="497"/>
      <c r="L497" s="444" t="e">
        <f>#REF!-#REF!*10%</f>
        <v>#REF!</v>
      </c>
    </row>
    <row r="498" spans="1:12" ht="15.6" customHeight="1" x14ac:dyDescent="0.25">
      <c r="A498" s="453"/>
      <c r="B498" s="471"/>
      <c r="C498" s="455"/>
      <c r="D498" s="520"/>
      <c r="E498" s="448"/>
      <c r="F498" s="113" t="s">
        <v>84</v>
      </c>
      <c r="G498" s="527">
        <v>8</v>
      </c>
      <c r="H498" s="527"/>
      <c r="I498" s="527"/>
      <c r="J498" s="527"/>
      <c r="K498" s="497"/>
      <c r="L498" s="444" t="e">
        <f>#REF!-#REF!*10%</f>
        <v>#REF!</v>
      </c>
    </row>
    <row r="499" spans="1:12" ht="15.6" customHeight="1" x14ac:dyDescent="0.25">
      <c r="A499" s="453"/>
      <c r="B499" s="472"/>
      <c r="C499" s="455"/>
      <c r="D499" s="520"/>
      <c r="E499" s="448"/>
      <c r="F499" s="296" t="s">
        <v>1016</v>
      </c>
      <c r="G499" s="454">
        <v>5</v>
      </c>
      <c r="H499" s="454"/>
      <c r="I499" s="454"/>
      <c r="J499" s="454"/>
      <c r="K499" s="497"/>
      <c r="L499" s="511" t="e">
        <f>#REF!-#REF!*10%</f>
        <v>#REF!</v>
      </c>
    </row>
    <row r="500" spans="1:12" ht="24" customHeight="1" x14ac:dyDescent="0.25">
      <c r="A500" s="528" t="s">
        <v>1551</v>
      </c>
      <c r="B500" s="528"/>
      <c r="C500" s="528"/>
      <c r="D500" s="528"/>
      <c r="E500" s="528"/>
      <c r="F500" s="528"/>
      <c r="G500" s="528"/>
      <c r="H500" s="528"/>
      <c r="I500" s="528"/>
      <c r="J500" s="528"/>
      <c r="K500" s="402"/>
      <c r="L500" s="402"/>
    </row>
    <row r="501" spans="1:12" ht="15.75" customHeight="1" x14ac:dyDescent="0.25">
      <c r="A501" s="452">
        <v>1</v>
      </c>
      <c r="B501" s="470"/>
      <c r="C501" s="455" t="s">
        <v>1568</v>
      </c>
      <c r="D501" s="520"/>
      <c r="E501" s="448"/>
      <c r="F501" s="110" t="s">
        <v>81</v>
      </c>
      <c r="G501" s="522" t="s">
        <v>1515</v>
      </c>
      <c r="H501" s="522"/>
      <c r="I501" s="522"/>
      <c r="J501" s="522"/>
      <c r="K501" s="501">
        <v>3</v>
      </c>
      <c r="L501" s="498">
        <v>11255</v>
      </c>
    </row>
    <row r="502" spans="1:12" ht="15.75" customHeight="1" x14ac:dyDescent="0.25">
      <c r="A502" s="453"/>
      <c r="B502" s="471"/>
      <c r="C502" s="455"/>
      <c r="D502" s="521"/>
      <c r="E502" s="448"/>
      <c r="F502" s="110" t="s">
        <v>80</v>
      </c>
      <c r="G502" s="469">
        <v>90</v>
      </c>
      <c r="H502" s="469"/>
      <c r="I502" s="469"/>
      <c r="J502" s="469"/>
      <c r="K502" s="502"/>
      <c r="L502" s="499"/>
    </row>
    <row r="503" spans="1:12" ht="15.75" customHeight="1" x14ac:dyDescent="0.25">
      <c r="A503" s="453"/>
      <c r="B503" s="471"/>
      <c r="C503" s="455"/>
      <c r="D503" s="521"/>
      <c r="E503" s="448"/>
      <c r="F503" s="110" t="s">
        <v>8</v>
      </c>
      <c r="G503" s="240">
        <v>3000</v>
      </c>
      <c r="H503" s="241">
        <v>4000</v>
      </c>
      <c r="I503" s="312">
        <v>5000</v>
      </c>
      <c r="J503" s="242">
        <v>6000</v>
      </c>
      <c r="K503" s="502"/>
      <c r="L503" s="499"/>
    </row>
    <row r="504" spans="1:12" ht="15.75" customHeight="1" x14ac:dyDescent="0.25">
      <c r="A504" s="453"/>
      <c r="B504" s="471"/>
      <c r="C504" s="455"/>
      <c r="D504" s="521"/>
      <c r="E504" s="448"/>
      <c r="F504" s="93" t="s">
        <v>817</v>
      </c>
      <c r="G504" s="243">
        <f>G502*114</f>
        <v>10260</v>
      </c>
      <c r="H504" s="244">
        <f>G502*128</f>
        <v>11520</v>
      </c>
      <c r="I504" s="313">
        <f>G502*145</f>
        <v>13050</v>
      </c>
      <c r="J504" s="245">
        <f>G502*148</f>
        <v>13320</v>
      </c>
      <c r="K504" s="502"/>
      <c r="L504" s="499"/>
    </row>
    <row r="505" spans="1:12" ht="15.75" customHeight="1" x14ac:dyDescent="0.25">
      <c r="A505" s="453"/>
      <c r="B505" s="471"/>
      <c r="C505" s="455"/>
      <c r="D505" s="521"/>
      <c r="E505" s="448"/>
      <c r="F505" s="93" t="s">
        <v>1269</v>
      </c>
      <c r="G505" s="451">
        <v>0.98</v>
      </c>
      <c r="H505" s="451"/>
      <c r="I505" s="451"/>
      <c r="J505" s="451"/>
      <c r="K505" s="502"/>
      <c r="L505" s="499"/>
    </row>
    <row r="506" spans="1:12" ht="15.75" customHeight="1" x14ac:dyDescent="0.25">
      <c r="A506" s="453"/>
      <c r="B506" s="471"/>
      <c r="C506" s="455"/>
      <c r="D506" s="521"/>
      <c r="E506" s="448"/>
      <c r="F506" s="93" t="s">
        <v>699</v>
      </c>
      <c r="G506" s="523" t="s">
        <v>700</v>
      </c>
      <c r="H506" s="523"/>
      <c r="I506" s="523"/>
      <c r="J506" s="523"/>
      <c r="K506" s="502"/>
      <c r="L506" s="499"/>
    </row>
    <row r="507" spans="1:12" ht="15.75" customHeight="1" x14ac:dyDescent="0.25">
      <c r="A507" s="453"/>
      <c r="B507" s="471"/>
      <c r="C507" s="455"/>
      <c r="D507" s="521"/>
      <c r="E507" s="448"/>
      <c r="F507" s="93" t="s">
        <v>1181</v>
      </c>
      <c r="G507" s="462" t="s">
        <v>1179</v>
      </c>
      <c r="H507" s="463"/>
      <c r="I507" s="463"/>
      <c r="J507" s="464"/>
      <c r="K507" s="502"/>
      <c r="L507" s="499"/>
    </row>
    <row r="508" spans="1:12" ht="15.75" customHeight="1" x14ac:dyDescent="0.25">
      <c r="A508" s="453"/>
      <c r="B508" s="471"/>
      <c r="C508" s="455"/>
      <c r="D508" s="521"/>
      <c r="E508" s="448"/>
      <c r="F508" s="110" t="s">
        <v>83</v>
      </c>
      <c r="G508" s="524">
        <v>67</v>
      </c>
      <c r="H508" s="524"/>
      <c r="I508" s="524"/>
      <c r="J508" s="524"/>
      <c r="K508" s="502"/>
      <c r="L508" s="499"/>
    </row>
    <row r="509" spans="1:12" ht="15.75" customHeight="1" x14ac:dyDescent="0.25">
      <c r="A509" s="453"/>
      <c r="B509" s="471"/>
      <c r="C509" s="455"/>
      <c r="D509" s="521"/>
      <c r="E509" s="448"/>
      <c r="F509" s="112" t="s">
        <v>396</v>
      </c>
      <c r="G509" s="523" t="s">
        <v>908</v>
      </c>
      <c r="H509" s="523"/>
      <c r="I509" s="523"/>
      <c r="J509" s="523"/>
      <c r="K509" s="502"/>
      <c r="L509" s="499"/>
    </row>
    <row r="510" spans="1:12" ht="15.75" customHeight="1" x14ac:dyDescent="0.25">
      <c r="A510" s="453"/>
      <c r="B510" s="471"/>
      <c r="C510" s="455"/>
      <c r="D510" s="521"/>
      <c r="E510" s="448"/>
      <c r="F510" s="110" t="s">
        <v>256</v>
      </c>
      <c r="G510" s="524" t="s">
        <v>53</v>
      </c>
      <c r="H510" s="524"/>
      <c r="I510" s="524"/>
      <c r="J510" s="524"/>
      <c r="K510" s="502"/>
      <c r="L510" s="499"/>
    </row>
    <row r="511" spans="1:12" ht="15.6" customHeight="1" x14ac:dyDescent="0.25">
      <c r="A511" s="453"/>
      <c r="B511" s="471"/>
      <c r="C511" s="455"/>
      <c r="D511" s="521"/>
      <c r="E511" s="448"/>
      <c r="F511" s="93" t="s">
        <v>379</v>
      </c>
      <c r="G511" s="523" t="s">
        <v>380</v>
      </c>
      <c r="H511" s="523"/>
      <c r="I511" s="523"/>
      <c r="J511" s="523"/>
      <c r="K511" s="502"/>
      <c r="L511" s="499"/>
    </row>
    <row r="512" spans="1:12" ht="15.6" customHeight="1" x14ac:dyDescent="0.25">
      <c r="A512" s="453"/>
      <c r="B512" s="471"/>
      <c r="C512" s="455"/>
      <c r="D512" s="521"/>
      <c r="E512" s="448"/>
      <c r="F512" s="93" t="s">
        <v>701</v>
      </c>
      <c r="G512" s="523">
        <v>100000</v>
      </c>
      <c r="H512" s="523"/>
      <c r="I512" s="523"/>
      <c r="J512" s="523"/>
      <c r="K512" s="502"/>
      <c r="L512" s="499"/>
    </row>
    <row r="513" spans="1:12" ht="15.6" customHeight="1" x14ac:dyDescent="0.25">
      <c r="A513" s="453"/>
      <c r="B513" s="471"/>
      <c r="C513" s="455"/>
      <c r="D513" s="521"/>
      <c r="E513" s="448"/>
      <c r="F513" s="93" t="s">
        <v>257</v>
      </c>
      <c r="G513" s="523" t="s">
        <v>556</v>
      </c>
      <c r="H513" s="523"/>
      <c r="I513" s="523"/>
      <c r="J513" s="523"/>
      <c r="K513" s="502"/>
      <c r="L513" s="499"/>
    </row>
    <row r="514" spans="1:12" ht="15.6" customHeight="1" x14ac:dyDescent="0.25">
      <c r="A514" s="453"/>
      <c r="B514" s="471"/>
      <c r="C514" s="455"/>
      <c r="D514" s="521"/>
      <c r="E514" s="448"/>
      <c r="F514" s="93" t="s">
        <v>376</v>
      </c>
      <c r="G514" s="523" t="s">
        <v>1710</v>
      </c>
      <c r="H514" s="523"/>
      <c r="I514" s="523"/>
      <c r="J514" s="523"/>
      <c r="K514" s="502"/>
      <c r="L514" s="499"/>
    </row>
    <row r="515" spans="1:12" ht="15.6" customHeight="1" x14ac:dyDescent="0.25">
      <c r="A515" s="453"/>
      <c r="B515" s="471"/>
      <c r="C515" s="455"/>
      <c r="D515" s="521"/>
      <c r="E515" s="448"/>
      <c r="F515" s="93" t="s">
        <v>702</v>
      </c>
      <c r="G515" s="523" t="s">
        <v>703</v>
      </c>
      <c r="H515" s="523"/>
      <c r="I515" s="523"/>
      <c r="J515" s="523"/>
      <c r="K515" s="502"/>
      <c r="L515" s="499"/>
    </row>
    <row r="516" spans="1:12" ht="15.6" customHeight="1" x14ac:dyDescent="0.25">
      <c r="A516" s="453"/>
      <c r="B516" s="471"/>
      <c r="C516" s="455"/>
      <c r="D516" s="521"/>
      <c r="E516" s="448"/>
      <c r="F516" s="93" t="s">
        <v>381</v>
      </c>
      <c r="G516" s="523" t="s">
        <v>382</v>
      </c>
      <c r="H516" s="523"/>
      <c r="I516" s="523"/>
      <c r="J516" s="523"/>
      <c r="K516" s="502"/>
      <c r="L516" s="499"/>
    </row>
    <row r="517" spans="1:12" ht="15.6" customHeight="1" x14ac:dyDescent="0.25">
      <c r="A517" s="453"/>
      <c r="B517" s="471"/>
      <c r="C517" s="455"/>
      <c r="D517" s="521"/>
      <c r="E517" s="448"/>
      <c r="F517" s="94" t="s">
        <v>358</v>
      </c>
      <c r="G517" s="523" t="s">
        <v>900</v>
      </c>
      <c r="H517" s="523"/>
      <c r="I517" s="523"/>
      <c r="J517" s="523"/>
      <c r="K517" s="502"/>
      <c r="L517" s="532"/>
    </row>
    <row r="518" spans="1:12" ht="15.6" customHeight="1" x14ac:dyDescent="0.25">
      <c r="A518" s="453"/>
      <c r="B518" s="471"/>
      <c r="C518" s="455"/>
      <c r="D518" s="521"/>
      <c r="E518" s="448"/>
      <c r="F518" s="93" t="s">
        <v>383</v>
      </c>
      <c r="G518" s="523" t="s">
        <v>384</v>
      </c>
      <c r="H518" s="523"/>
      <c r="I518" s="523"/>
      <c r="J518" s="523"/>
      <c r="K518" s="496">
        <v>5</v>
      </c>
      <c r="L518" s="443">
        <v>12043</v>
      </c>
    </row>
    <row r="519" spans="1:12" ht="15.6" customHeight="1" x14ac:dyDescent="0.25">
      <c r="A519" s="453"/>
      <c r="B519" s="471"/>
      <c r="C519" s="455"/>
      <c r="D519" s="521"/>
      <c r="E519" s="448"/>
      <c r="F519" s="93" t="s">
        <v>385</v>
      </c>
      <c r="G519" s="454" t="s">
        <v>386</v>
      </c>
      <c r="H519" s="454"/>
      <c r="I519" s="454"/>
      <c r="J519" s="454"/>
      <c r="K519" s="497"/>
      <c r="L519" s="444" t="e">
        <f>#REF!-#REF!*10%</f>
        <v>#REF!</v>
      </c>
    </row>
    <row r="520" spans="1:12" ht="15.6" customHeight="1" x14ac:dyDescent="0.25">
      <c r="A520" s="453"/>
      <c r="B520" s="471"/>
      <c r="C520" s="455"/>
      <c r="D520" s="521"/>
      <c r="E520" s="448"/>
      <c r="F520" s="93" t="s">
        <v>389</v>
      </c>
      <c r="G520" s="523" t="s">
        <v>390</v>
      </c>
      <c r="H520" s="523"/>
      <c r="I520" s="523"/>
      <c r="J520" s="523"/>
      <c r="K520" s="497"/>
      <c r="L520" s="444" t="e">
        <f>#REF!-#REF!*10%</f>
        <v>#REF!</v>
      </c>
    </row>
    <row r="521" spans="1:12" ht="15.6" customHeight="1" x14ac:dyDescent="0.25">
      <c r="A521" s="453"/>
      <c r="B521" s="471"/>
      <c r="C521" s="455"/>
      <c r="D521" s="521"/>
      <c r="E521" s="448"/>
      <c r="F521" s="93" t="s">
        <v>704</v>
      </c>
      <c r="G521" s="523" t="s">
        <v>705</v>
      </c>
      <c r="H521" s="523"/>
      <c r="I521" s="523"/>
      <c r="J521" s="523"/>
      <c r="K521" s="497"/>
      <c r="L521" s="444" t="e">
        <f>#REF!-#REF!*10%</f>
        <v>#REF!</v>
      </c>
    </row>
    <row r="522" spans="1:12" ht="15.6" customHeight="1" x14ac:dyDescent="0.25">
      <c r="A522" s="453"/>
      <c r="B522" s="471"/>
      <c r="C522" s="455"/>
      <c r="D522" s="521"/>
      <c r="E522" s="448"/>
      <c r="F522" s="93" t="s">
        <v>706</v>
      </c>
      <c r="G522" s="461" t="s">
        <v>390</v>
      </c>
      <c r="H522" s="461"/>
      <c r="I522" s="461"/>
      <c r="J522" s="461"/>
      <c r="K522" s="497"/>
      <c r="L522" s="444" t="e">
        <f>#REF!-#REF!*10%</f>
        <v>#REF!</v>
      </c>
    </row>
    <row r="523" spans="1:12" ht="15.6" customHeight="1" x14ac:dyDescent="0.25">
      <c r="A523" s="453"/>
      <c r="B523" s="471"/>
      <c r="C523" s="455"/>
      <c r="D523" s="521"/>
      <c r="E523" s="448"/>
      <c r="F523" s="93" t="s">
        <v>1271</v>
      </c>
      <c r="G523" s="461" t="s">
        <v>390</v>
      </c>
      <c r="H523" s="461"/>
      <c r="I523" s="461"/>
      <c r="J523" s="461"/>
      <c r="K523" s="497"/>
      <c r="L523" s="444" t="e">
        <f>#REF!-#REF!*10%</f>
        <v>#REF!</v>
      </c>
    </row>
    <row r="524" spans="1:12" ht="15.6" customHeight="1" x14ac:dyDescent="0.25">
      <c r="A524" s="453"/>
      <c r="B524" s="471"/>
      <c r="C524" s="455"/>
      <c r="D524" s="521"/>
      <c r="E524" s="448"/>
      <c r="F524" s="93" t="s">
        <v>707</v>
      </c>
      <c r="G524" s="523" t="s">
        <v>1516</v>
      </c>
      <c r="H524" s="523"/>
      <c r="I524" s="523"/>
      <c r="J524" s="523"/>
      <c r="K524" s="497"/>
      <c r="L524" s="444" t="e">
        <f>#REF!-#REF!*10%</f>
        <v>#REF!</v>
      </c>
    </row>
    <row r="525" spans="1:12" ht="15.6" customHeight="1" x14ac:dyDescent="0.25">
      <c r="A525" s="453"/>
      <c r="B525" s="471"/>
      <c r="C525" s="455"/>
      <c r="D525" s="521"/>
      <c r="E525" s="448"/>
      <c r="F525" s="93" t="s">
        <v>708</v>
      </c>
      <c r="G525" s="523" t="s">
        <v>390</v>
      </c>
      <c r="H525" s="523"/>
      <c r="I525" s="523"/>
      <c r="J525" s="523"/>
      <c r="K525" s="497"/>
      <c r="L525" s="444" t="e">
        <f>#REF!-#REF!*10%</f>
        <v>#REF!</v>
      </c>
    </row>
    <row r="526" spans="1:12" ht="15.6" customHeight="1" x14ac:dyDescent="0.25">
      <c r="A526" s="453"/>
      <c r="B526" s="471"/>
      <c r="C526" s="455"/>
      <c r="D526" s="521"/>
      <c r="E526" s="448"/>
      <c r="F526" s="93" t="s">
        <v>377</v>
      </c>
      <c r="G526" s="523" t="s">
        <v>387</v>
      </c>
      <c r="H526" s="523"/>
      <c r="I526" s="523"/>
      <c r="J526" s="523"/>
      <c r="K526" s="497"/>
      <c r="L526" s="444" t="e">
        <f>#REF!-#REF!*10%</f>
        <v>#REF!</v>
      </c>
    </row>
    <row r="527" spans="1:12" ht="15.6" customHeight="1" x14ac:dyDescent="0.25">
      <c r="A527" s="453"/>
      <c r="B527" s="471"/>
      <c r="C527" s="455"/>
      <c r="D527" s="521"/>
      <c r="E527" s="448"/>
      <c r="F527" s="93" t="s">
        <v>388</v>
      </c>
      <c r="G527" s="523" t="s">
        <v>393</v>
      </c>
      <c r="H527" s="523"/>
      <c r="I527" s="523"/>
      <c r="J527" s="523"/>
      <c r="K527" s="497"/>
      <c r="L527" s="444" t="e">
        <f>#REF!-#REF!*10%</f>
        <v>#REF!</v>
      </c>
    </row>
    <row r="528" spans="1:12" ht="15.6" customHeight="1" x14ac:dyDescent="0.25">
      <c r="A528" s="453"/>
      <c r="B528" s="471"/>
      <c r="C528" s="455"/>
      <c r="D528" s="521"/>
      <c r="E528" s="448"/>
      <c r="F528" s="93" t="s">
        <v>562</v>
      </c>
      <c r="G528" s="523" t="s">
        <v>1024</v>
      </c>
      <c r="H528" s="523"/>
      <c r="I528" s="523"/>
      <c r="J528" s="523"/>
      <c r="K528" s="497"/>
      <c r="L528" s="444" t="e">
        <f>#REF!-#REF!*10%</f>
        <v>#REF!</v>
      </c>
    </row>
    <row r="529" spans="1:12" ht="15.6" customHeight="1" x14ac:dyDescent="0.25">
      <c r="A529" s="453"/>
      <c r="B529" s="471"/>
      <c r="C529" s="455"/>
      <c r="D529" s="521"/>
      <c r="E529" s="448"/>
      <c r="F529" s="93" t="s">
        <v>570</v>
      </c>
      <c r="G529" s="523" t="s">
        <v>613</v>
      </c>
      <c r="H529" s="523"/>
      <c r="I529" s="523"/>
      <c r="J529" s="523"/>
      <c r="K529" s="497"/>
      <c r="L529" s="444" t="e">
        <f>#REF!-#REF!*10%</f>
        <v>#REF!</v>
      </c>
    </row>
    <row r="530" spans="1:12" ht="15.6" customHeight="1" x14ac:dyDescent="0.25">
      <c r="A530" s="453"/>
      <c r="B530" s="471"/>
      <c r="C530" s="455"/>
      <c r="D530" s="521"/>
      <c r="E530" s="448"/>
      <c r="F530" s="111" t="s">
        <v>84</v>
      </c>
      <c r="G530" s="525">
        <v>2.4</v>
      </c>
      <c r="H530" s="525"/>
      <c r="I530" s="525"/>
      <c r="J530" s="525"/>
      <c r="K530" s="497"/>
      <c r="L530" s="444" t="e">
        <f>#REF!-#REF!*10%</f>
        <v>#REF!</v>
      </c>
    </row>
    <row r="531" spans="1:12" ht="15.75" customHeight="1" x14ac:dyDescent="0.25">
      <c r="A531" s="453"/>
      <c r="B531" s="472"/>
      <c r="C531" s="455"/>
      <c r="D531" s="521"/>
      <c r="E531" s="448"/>
      <c r="F531" s="296" t="s">
        <v>1016</v>
      </c>
      <c r="G531" s="454">
        <v>5</v>
      </c>
      <c r="H531" s="454"/>
      <c r="I531" s="454"/>
      <c r="J531" s="454"/>
      <c r="K531" s="497"/>
      <c r="L531" s="444" t="e">
        <f>#REF!-#REF!*10%</f>
        <v>#REF!</v>
      </c>
    </row>
    <row r="532" spans="1:12" ht="15.75" customHeight="1" x14ac:dyDescent="0.25">
      <c r="A532" s="452">
        <v>2</v>
      </c>
      <c r="B532" s="470"/>
      <c r="C532" s="455" t="s">
        <v>1569</v>
      </c>
      <c r="D532" s="520"/>
      <c r="E532" s="448"/>
      <c r="F532" s="110" t="s">
        <v>81</v>
      </c>
      <c r="G532" s="522" t="s">
        <v>1515</v>
      </c>
      <c r="H532" s="522"/>
      <c r="I532" s="522"/>
      <c r="J532" s="522"/>
      <c r="K532" s="501">
        <v>3</v>
      </c>
      <c r="L532" s="498">
        <v>11351</v>
      </c>
    </row>
    <row r="533" spans="1:12" ht="15.75" customHeight="1" x14ac:dyDescent="0.25">
      <c r="A533" s="453"/>
      <c r="B533" s="471"/>
      <c r="C533" s="455"/>
      <c r="D533" s="521"/>
      <c r="E533" s="448"/>
      <c r="F533" s="110" t="s">
        <v>80</v>
      </c>
      <c r="G533" s="469">
        <v>100</v>
      </c>
      <c r="H533" s="469"/>
      <c r="I533" s="469"/>
      <c r="J533" s="469"/>
      <c r="K533" s="502"/>
      <c r="L533" s="499" t="e">
        <f>#REF!-#REF!*10%</f>
        <v>#REF!</v>
      </c>
    </row>
    <row r="534" spans="1:12" ht="15.75" customHeight="1" x14ac:dyDescent="0.25">
      <c r="A534" s="453"/>
      <c r="B534" s="471"/>
      <c r="C534" s="455"/>
      <c r="D534" s="521"/>
      <c r="E534" s="448"/>
      <c r="F534" s="110" t="s">
        <v>8</v>
      </c>
      <c r="G534" s="240">
        <v>3000</v>
      </c>
      <c r="H534" s="241">
        <v>4000</v>
      </c>
      <c r="I534" s="312">
        <v>5000</v>
      </c>
      <c r="J534" s="242">
        <v>6000</v>
      </c>
      <c r="K534" s="502"/>
      <c r="L534" s="499" t="e">
        <f>#REF!-#REF!*10%</f>
        <v>#REF!</v>
      </c>
    </row>
    <row r="535" spans="1:12" ht="15.75" customHeight="1" x14ac:dyDescent="0.25">
      <c r="A535" s="453"/>
      <c r="B535" s="471"/>
      <c r="C535" s="455"/>
      <c r="D535" s="521"/>
      <c r="E535" s="448"/>
      <c r="F535" s="93" t="s">
        <v>817</v>
      </c>
      <c r="G535" s="243">
        <f>G533*114</f>
        <v>11400</v>
      </c>
      <c r="H535" s="244">
        <f>G533*128</f>
        <v>12800</v>
      </c>
      <c r="I535" s="313">
        <f>G533*143</f>
        <v>14300</v>
      </c>
      <c r="J535" s="245">
        <f>G533*148</f>
        <v>14800</v>
      </c>
      <c r="K535" s="502"/>
      <c r="L535" s="499" t="e">
        <f>#REF!-#REF!*10%</f>
        <v>#REF!</v>
      </c>
    </row>
    <row r="536" spans="1:12" ht="15.75" customHeight="1" x14ac:dyDescent="0.25">
      <c r="A536" s="453"/>
      <c r="B536" s="471"/>
      <c r="C536" s="455"/>
      <c r="D536" s="521"/>
      <c r="E536" s="448"/>
      <c r="F536" s="93" t="s">
        <v>1269</v>
      </c>
      <c r="G536" s="451">
        <v>0.98</v>
      </c>
      <c r="H536" s="451"/>
      <c r="I536" s="451"/>
      <c r="J536" s="451"/>
      <c r="K536" s="502"/>
      <c r="L536" s="499" t="e">
        <f>#REF!-#REF!*10%</f>
        <v>#REF!</v>
      </c>
    </row>
    <row r="537" spans="1:12" ht="15.75" customHeight="1" x14ac:dyDescent="0.25">
      <c r="A537" s="453"/>
      <c r="B537" s="471"/>
      <c r="C537" s="455"/>
      <c r="D537" s="521"/>
      <c r="E537" s="448"/>
      <c r="F537" s="93" t="s">
        <v>699</v>
      </c>
      <c r="G537" s="523" t="s">
        <v>700</v>
      </c>
      <c r="H537" s="523"/>
      <c r="I537" s="523"/>
      <c r="J537" s="523"/>
      <c r="K537" s="502"/>
      <c r="L537" s="499" t="e">
        <f>#REF!-#REF!*10%</f>
        <v>#REF!</v>
      </c>
    </row>
    <row r="538" spans="1:12" ht="15.75" customHeight="1" x14ac:dyDescent="0.25">
      <c r="A538" s="453"/>
      <c r="B538" s="471"/>
      <c r="C538" s="455"/>
      <c r="D538" s="521"/>
      <c r="E538" s="448"/>
      <c r="F538" s="93" t="s">
        <v>1181</v>
      </c>
      <c r="G538" s="462" t="s">
        <v>1179</v>
      </c>
      <c r="H538" s="463"/>
      <c r="I538" s="463"/>
      <c r="J538" s="464"/>
      <c r="K538" s="502"/>
      <c r="L538" s="499" t="e">
        <f>#REF!-#REF!*10%</f>
        <v>#REF!</v>
      </c>
    </row>
    <row r="539" spans="1:12" ht="15.75" customHeight="1" x14ac:dyDescent="0.25">
      <c r="A539" s="453"/>
      <c r="B539" s="471"/>
      <c r="C539" s="455"/>
      <c r="D539" s="521"/>
      <c r="E539" s="448"/>
      <c r="F539" s="110" t="s">
        <v>83</v>
      </c>
      <c r="G539" s="524">
        <v>67</v>
      </c>
      <c r="H539" s="524"/>
      <c r="I539" s="524"/>
      <c r="J539" s="524"/>
      <c r="K539" s="502"/>
      <c r="L539" s="499" t="e">
        <f>#REF!-#REF!*10%</f>
        <v>#REF!</v>
      </c>
    </row>
    <row r="540" spans="1:12" ht="15.75" customHeight="1" x14ac:dyDescent="0.25">
      <c r="A540" s="453"/>
      <c r="B540" s="471"/>
      <c r="C540" s="455"/>
      <c r="D540" s="521"/>
      <c r="E540" s="448"/>
      <c r="F540" s="112" t="s">
        <v>396</v>
      </c>
      <c r="G540" s="523" t="s">
        <v>908</v>
      </c>
      <c r="H540" s="523"/>
      <c r="I540" s="523"/>
      <c r="J540" s="523"/>
      <c r="K540" s="502"/>
      <c r="L540" s="499" t="e">
        <f>#REF!-#REF!*10%</f>
        <v>#REF!</v>
      </c>
    </row>
    <row r="541" spans="1:12" ht="15.75" customHeight="1" x14ac:dyDescent="0.25">
      <c r="A541" s="453"/>
      <c r="B541" s="471"/>
      <c r="C541" s="455"/>
      <c r="D541" s="521"/>
      <c r="E541" s="448"/>
      <c r="F541" s="110" t="s">
        <v>256</v>
      </c>
      <c r="G541" s="524" t="s">
        <v>53</v>
      </c>
      <c r="H541" s="524"/>
      <c r="I541" s="524"/>
      <c r="J541" s="524"/>
      <c r="K541" s="502"/>
      <c r="L541" s="499" t="e">
        <f>#REF!-#REF!*10%</f>
        <v>#REF!</v>
      </c>
    </row>
    <row r="542" spans="1:12" ht="15.6" customHeight="1" x14ac:dyDescent="0.25">
      <c r="A542" s="453"/>
      <c r="B542" s="471"/>
      <c r="C542" s="455"/>
      <c r="D542" s="521"/>
      <c r="E542" s="448"/>
      <c r="F542" s="93" t="s">
        <v>379</v>
      </c>
      <c r="G542" s="523" t="s">
        <v>380</v>
      </c>
      <c r="H542" s="523"/>
      <c r="I542" s="523"/>
      <c r="J542" s="523"/>
      <c r="K542" s="502"/>
      <c r="L542" s="499" t="e">
        <f>#REF!-#REF!*10%</f>
        <v>#REF!</v>
      </c>
    </row>
    <row r="543" spans="1:12" ht="15.6" customHeight="1" x14ac:dyDescent="0.25">
      <c r="A543" s="453"/>
      <c r="B543" s="471"/>
      <c r="C543" s="455"/>
      <c r="D543" s="521"/>
      <c r="E543" s="448"/>
      <c r="F543" s="93" t="s">
        <v>701</v>
      </c>
      <c r="G543" s="523">
        <v>100000</v>
      </c>
      <c r="H543" s="523"/>
      <c r="I543" s="523"/>
      <c r="J543" s="523"/>
      <c r="K543" s="502"/>
      <c r="L543" s="499" t="e">
        <f>#REF!-#REF!*10%</f>
        <v>#REF!</v>
      </c>
    </row>
    <row r="544" spans="1:12" ht="15.6" customHeight="1" x14ac:dyDescent="0.25">
      <c r="A544" s="453"/>
      <c r="B544" s="471"/>
      <c r="C544" s="455"/>
      <c r="D544" s="521"/>
      <c r="E544" s="448"/>
      <c r="F544" s="93" t="s">
        <v>257</v>
      </c>
      <c r="G544" s="523" t="s">
        <v>556</v>
      </c>
      <c r="H544" s="523"/>
      <c r="I544" s="523"/>
      <c r="J544" s="523"/>
      <c r="K544" s="502"/>
      <c r="L544" s="499" t="e">
        <f>#REF!-#REF!*10%</f>
        <v>#REF!</v>
      </c>
    </row>
    <row r="545" spans="1:12" ht="15.6" customHeight="1" x14ac:dyDescent="0.25">
      <c r="A545" s="453"/>
      <c r="B545" s="471"/>
      <c r="C545" s="455"/>
      <c r="D545" s="521"/>
      <c r="E545" s="448"/>
      <c r="F545" s="93" t="s">
        <v>376</v>
      </c>
      <c r="G545" s="523" t="s">
        <v>1710</v>
      </c>
      <c r="H545" s="523"/>
      <c r="I545" s="523"/>
      <c r="J545" s="523"/>
      <c r="K545" s="502"/>
      <c r="L545" s="499" t="e">
        <f>#REF!-#REF!*10%</f>
        <v>#REF!</v>
      </c>
    </row>
    <row r="546" spans="1:12" ht="15.6" customHeight="1" x14ac:dyDescent="0.25">
      <c r="A546" s="453"/>
      <c r="B546" s="471"/>
      <c r="C546" s="455"/>
      <c r="D546" s="521"/>
      <c r="E546" s="448"/>
      <c r="F546" s="93" t="s">
        <v>702</v>
      </c>
      <c r="G546" s="523" t="s">
        <v>703</v>
      </c>
      <c r="H546" s="523"/>
      <c r="I546" s="523"/>
      <c r="J546" s="523"/>
      <c r="K546" s="502"/>
      <c r="L546" s="499" t="e">
        <f>#REF!-#REF!*10%</f>
        <v>#REF!</v>
      </c>
    </row>
    <row r="547" spans="1:12" ht="15.6" customHeight="1" x14ac:dyDescent="0.25">
      <c r="A547" s="453"/>
      <c r="B547" s="471"/>
      <c r="C547" s="455"/>
      <c r="D547" s="521"/>
      <c r="E547" s="448"/>
      <c r="F547" s="93" t="s">
        <v>381</v>
      </c>
      <c r="G547" s="523" t="s">
        <v>382</v>
      </c>
      <c r="H547" s="523"/>
      <c r="I547" s="523"/>
      <c r="J547" s="523"/>
      <c r="K547" s="502"/>
      <c r="L547" s="499" t="e">
        <f>#REF!-#REF!*10%</f>
        <v>#REF!</v>
      </c>
    </row>
    <row r="548" spans="1:12" ht="15.6" customHeight="1" x14ac:dyDescent="0.25">
      <c r="A548" s="453"/>
      <c r="B548" s="471"/>
      <c r="C548" s="455"/>
      <c r="D548" s="521"/>
      <c r="E548" s="448"/>
      <c r="F548" s="94" t="s">
        <v>358</v>
      </c>
      <c r="G548" s="523" t="s">
        <v>900</v>
      </c>
      <c r="H548" s="523"/>
      <c r="I548" s="523"/>
      <c r="J548" s="523"/>
      <c r="K548" s="496">
        <v>5</v>
      </c>
      <c r="L548" s="443">
        <v>12145</v>
      </c>
    </row>
    <row r="549" spans="1:12" ht="15.6" customHeight="1" x14ac:dyDescent="0.25">
      <c r="A549" s="453"/>
      <c r="B549" s="471"/>
      <c r="C549" s="455"/>
      <c r="D549" s="521"/>
      <c r="E549" s="448"/>
      <c r="F549" s="93" t="s">
        <v>383</v>
      </c>
      <c r="G549" s="523" t="s">
        <v>384</v>
      </c>
      <c r="H549" s="523"/>
      <c r="I549" s="523"/>
      <c r="J549" s="523"/>
      <c r="K549" s="497"/>
      <c r="L549" s="444" t="e">
        <f>#REF!-#REF!*10%</f>
        <v>#REF!</v>
      </c>
    </row>
    <row r="550" spans="1:12" ht="15.6" customHeight="1" x14ac:dyDescent="0.25">
      <c r="A550" s="453"/>
      <c r="B550" s="471"/>
      <c r="C550" s="455"/>
      <c r="D550" s="521"/>
      <c r="E550" s="448"/>
      <c r="F550" s="93" t="s">
        <v>385</v>
      </c>
      <c r="G550" s="454" t="s">
        <v>386</v>
      </c>
      <c r="H550" s="454"/>
      <c r="I550" s="454"/>
      <c r="J550" s="454"/>
      <c r="K550" s="497"/>
      <c r="L550" s="444" t="e">
        <f>#REF!-#REF!*10%</f>
        <v>#REF!</v>
      </c>
    </row>
    <row r="551" spans="1:12" ht="15.6" customHeight="1" x14ac:dyDescent="0.25">
      <c r="A551" s="453"/>
      <c r="B551" s="471"/>
      <c r="C551" s="455"/>
      <c r="D551" s="521"/>
      <c r="E551" s="448"/>
      <c r="F551" s="93" t="s">
        <v>389</v>
      </c>
      <c r="G551" s="523" t="s">
        <v>390</v>
      </c>
      <c r="H551" s="523"/>
      <c r="I551" s="523"/>
      <c r="J551" s="523"/>
      <c r="K551" s="497"/>
      <c r="L551" s="444" t="e">
        <f>#REF!-#REF!*10%</f>
        <v>#REF!</v>
      </c>
    </row>
    <row r="552" spans="1:12" ht="15.6" customHeight="1" x14ac:dyDescent="0.25">
      <c r="A552" s="453"/>
      <c r="B552" s="471"/>
      <c r="C552" s="455"/>
      <c r="D552" s="521"/>
      <c r="E552" s="448"/>
      <c r="F552" s="93" t="s">
        <v>704</v>
      </c>
      <c r="G552" s="523" t="s">
        <v>705</v>
      </c>
      <c r="H552" s="523"/>
      <c r="I552" s="523"/>
      <c r="J552" s="523"/>
      <c r="K552" s="497"/>
      <c r="L552" s="444" t="e">
        <f>#REF!-#REF!*10%</f>
        <v>#REF!</v>
      </c>
    </row>
    <row r="553" spans="1:12" ht="15.6" customHeight="1" x14ac:dyDescent="0.25">
      <c r="A553" s="453"/>
      <c r="B553" s="471"/>
      <c r="C553" s="455"/>
      <c r="D553" s="521"/>
      <c r="E553" s="448"/>
      <c r="F553" s="93" t="s">
        <v>706</v>
      </c>
      <c r="G553" s="461" t="s">
        <v>390</v>
      </c>
      <c r="H553" s="461"/>
      <c r="I553" s="461"/>
      <c r="J553" s="461"/>
      <c r="K553" s="497"/>
      <c r="L553" s="444" t="e">
        <f>#REF!-#REF!*10%</f>
        <v>#REF!</v>
      </c>
    </row>
    <row r="554" spans="1:12" ht="15.6" customHeight="1" x14ac:dyDescent="0.25">
      <c r="A554" s="453"/>
      <c r="B554" s="471"/>
      <c r="C554" s="455"/>
      <c r="D554" s="521"/>
      <c r="E554" s="448"/>
      <c r="F554" s="93" t="s">
        <v>1271</v>
      </c>
      <c r="G554" s="461" t="s">
        <v>390</v>
      </c>
      <c r="H554" s="461"/>
      <c r="I554" s="461"/>
      <c r="J554" s="461"/>
      <c r="K554" s="497"/>
      <c r="L554" s="444" t="e">
        <f>#REF!-#REF!*10%</f>
        <v>#REF!</v>
      </c>
    </row>
    <row r="555" spans="1:12" ht="15.6" customHeight="1" x14ac:dyDescent="0.25">
      <c r="A555" s="453"/>
      <c r="B555" s="471"/>
      <c r="C555" s="455"/>
      <c r="D555" s="521"/>
      <c r="E555" s="448"/>
      <c r="F555" s="93" t="s">
        <v>707</v>
      </c>
      <c r="G555" s="523" t="s">
        <v>1516</v>
      </c>
      <c r="H555" s="523"/>
      <c r="I555" s="523"/>
      <c r="J555" s="523"/>
      <c r="K555" s="497"/>
      <c r="L555" s="444" t="e">
        <f>#REF!-#REF!*10%</f>
        <v>#REF!</v>
      </c>
    </row>
    <row r="556" spans="1:12" ht="15.6" customHeight="1" x14ac:dyDescent="0.25">
      <c r="A556" s="453"/>
      <c r="B556" s="471"/>
      <c r="C556" s="455"/>
      <c r="D556" s="521"/>
      <c r="E556" s="448"/>
      <c r="F556" s="93" t="s">
        <v>708</v>
      </c>
      <c r="G556" s="523" t="s">
        <v>390</v>
      </c>
      <c r="H556" s="523"/>
      <c r="I556" s="523"/>
      <c r="J556" s="523"/>
      <c r="K556" s="497"/>
      <c r="L556" s="444" t="e">
        <f>#REF!-#REF!*10%</f>
        <v>#REF!</v>
      </c>
    </row>
    <row r="557" spans="1:12" ht="15.6" customHeight="1" x14ac:dyDescent="0.25">
      <c r="A557" s="453"/>
      <c r="B557" s="471"/>
      <c r="C557" s="455"/>
      <c r="D557" s="521"/>
      <c r="E557" s="448"/>
      <c r="F557" s="93" t="s">
        <v>377</v>
      </c>
      <c r="G557" s="523" t="s">
        <v>387</v>
      </c>
      <c r="H557" s="523"/>
      <c r="I557" s="523"/>
      <c r="J557" s="523"/>
      <c r="K557" s="497"/>
      <c r="L557" s="444" t="e">
        <f>#REF!-#REF!*10%</f>
        <v>#REF!</v>
      </c>
    </row>
    <row r="558" spans="1:12" ht="15.6" customHeight="1" x14ac:dyDescent="0.25">
      <c r="A558" s="453"/>
      <c r="B558" s="471"/>
      <c r="C558" s="455"/>
      <c r="D558" s="521"/>
      <c r="E558" s="448"/>
      <c r="F558" s="93" t="s">
        <v>388</v>
      </c>
      <c r="G558" s="523" t="s">
        <v>393</v>
      </c>
      <c r="H558" s="523"/>
      <c r="I558" s="523"/>
      <c r="J558" s="523"/>
      <c r="K558" s="497"/>
      <c r="L558" s="444" t="e">
        <f>#REF!-#REF!*10%</f>
        <v>#REF!</v>
      </c>
    </row>
    <row r="559" spans="1:12" ht="15.6" customHeight="1" x14ac:dyDescent="0.25">
      <c r="A559" s="453"/>
      <c r="B559" s="471"/>
      <c r="C559" s="455"/>
      <c r="D559" s="521"/>
      <c r="E559" s="448"/>
      <c r="F559" s="93" t="s">
        <v>562</v>
      </c>
      <c r="G559" s="523" t="s">
        <v>1024</v>
      </c>
      <c r="H559" s="523"/>
      <c r="I559" s="523"/>
      <c r="J559" s="523"/>
      <c r="K559" s="497"/>
      <c r="L559" s="444" t="e">
        <f>#REF!-#REF!*10%</f>
        <v>#REF!</v>
      </c>
    </row>
    <row r="560" spans="1:12" ht="15.6" customHeight="1" x14ac:dyDescent="0.25">
      <c r="A560" s="453"/>
      <c r="B560" s="471"/>
      <c r="C560" s="455"/>
      <c r="D560" s="521"/>
      <c r="E560" s="448"/>
      <c r="F560" s="93" t="s">
        <v>570</v>
      </c>
      <c r="G560" s="523" t="s">
        <v>613</v>
      </c>
      <c r="H560" s="523"/>
      <c r="I560" s="523"/>
      <c r="J560" s="523"/>
      <c r="K560" s="497"/>
      <c r="L560" s="444" t="e">
        <f>#REF!-#REF!*10%</f>
        <v>#REF!</v>
      </c>
    </row>
    <row r="561" spans="1:12" ht="15.6" customHeight="1" x14ac:dyDescent="0.25">
      <c r="A561" s="453"/>
      <c r="B561" s="471"/>
      <c r="C561" s="455"/>
      <c r="D561" s="521"/>
      <c r="E561" s="448"/>
      <c r="F561" s="111" t="s">
        <v>84</v>
      </c>
      <c r="G561" s="526">
        <v>3.2</v>
      </c>
      <c r="H561" s="526"/>
      <c r="I561" s="526"/>
      <c r="J561" s="526"/>
      <c r="K561" s="497"/>
      <c r="L561" s="444" t="e">
        <f>#REF!-#REF!*10%</f>
        <v>#REF!</v>
      </c>
    </row>
    <row r="562" spans="1:12" ht="15.75" customHeight="1" x14ac:dyDescent="0.25">
      <c r="A562" s="453"/>
      <c r="B562" s="472"/>
      <c r="C562" s="455"/>
      <c r="D562" s="521"/>
      <c r="E562" s="448"/>
      <c r="F562" s="296" t="s">
        <v>1016</v>
      </c>
      <c r="G562" s="454">
        <v>5</v>
      </c>
      <c r="H562" s="454"/>
      <c r="I562" s="454"/>
      <c r="J562" s="454"/>
      <c r="K562" s="497"/>
      <c r="L562" s="444" t="e">
        <f>#REF!-#REF!*10%</f>
        <v>#REF!</v>
      </c>
    </row>
    <row r="563" spans="1:12" ht="15.75" customHeight="1" x14ac:dyDescent="0.25">
      <c r="A563" s="452">
        <v>3</v>
      </c>
      <c r="B563" s="470"/>
      <c r="C563" s="455" t="s">
        <v>1570</v>
      </c>
      <c r="D563" s="520"/>
      <c r="E563" s="448"/>
      <c r="F563" s="110" t="s">
        <v>81</v>
      </c>
      <c r="G563" s="522" t="s">
        <v>1515</v>
      </c>
      <c r="H563" s="522"/>
      <c r="I563" s="522"/>
      <c r="J563" s="522"/>
      <c r="K563" s="501">
        <v>3</v>
      </c>
      <c r="L563" s="534">
        <v>11446</v>
      </c>
    </row>
    <row r="564" spans="1:12" ht="15.75" customHeight="1" x14ac:dyDescent="0.25">
      <c r="A564" s="453"/>
      <c r="B564" s="471"/>
      <c r="C564" s="455"/>
      <c r="D564" s="521"/>
      <c r="E564" s="448"/>
      <c r="F564" s="110" t="s">
        <v>80</v>
      </c>
      <c r="G564" s="469">
        <v>110</v>
      </c>
      <c r="H564" s="469"/>
      <c r="I564" s="469"/>
      <c r="J564" s="469"/>
      <c r="K564" s="502"/>
      <c r="L564" s="534" t="e">
        <f>#REF!-#REF!*10%</f>
        <v>#REF!</v>
      </c>
    </row>
    <row r="565" spans="1:12" ht="15.75" customHeight="1" x14ac:dyDescent="0.25">
      <c r="A565" s="453"/>
      <c r="B565" s="471"/>
      <c r="C565" s="455"/>
      <c r="D565" s="521"/>
      <c r="E565" s="448"/>
      <c r="F565" s="110" t="s">
        <v>8</v>
      </c>
      <c r="G565" s="240">
        <v>3000</v>
      </c>
      <c r="H565" s="241">
        <v>4000</v>
      </c>
      <c r="I565" s="312">
        <v>5000</v>
      </c>
      <c r="J565" s="242">
        <v>6000</v>
      </c>
      <c r="K565" s="502"/>
      <c r="L565" s="534" t="e">
        <f>#REF!-#REF!*10%</f>
        <v>#REF!</v>
      </c>
    </row>
    <row r="566" spans="1:12" ht="15.75" customHeight="1" x14ac:dyDescent="0.25">
      <c r="A566" s="453"/>
      <c r="B566" s="471"/>
      <c r="C566" s="455"/>
      <c r="D566" s="521"/>
      <c r="E566" s="448"/>
      <c r="F566" s="93" t="s">
        <v>817</v>
      </c>
      <c r="G566" s="243">
        <f>G564*114</f>
        <v>12540</v>
      </c>
      <c r="H566" s="244">
        <f>G564*128</f>
        <v>14080</v>
      </c>
      <c r="I566" s="313">
        <f>G564*140</f>
        <v>15400</v>
      </c>
      <c r="J566" s="245">
        <f>G564*148</f>
        <v>16280</v>
      </c>
      <c r="K566" s="502"/>
      <c r="L566" s="534" t="e">
        <f>#REF!-#REF!*10%</f>
        <v>#REF!</v>
      </c>
    </row>
    <row r="567" spans="1:12" ht="15.75" customHeight="1" x14ac:dyDescent="0.25">
      <c r="A567" s="453"/>
      <c r="B567" s="471"/>
      <c r="C567" s="455"/>
      <c r="D567" s="521"/>
      <c r="E567" s="448"/>
      <c r="F567" s="93" t="s">
        <v>1269</v>
      </c>
      <c r="G567" s="451">
        <v>0.98</v>
      </c>
      <c r="H567" s="451"/>
      <c r="I567" s="451"/>
      <c r="J567" s="451"/>
      <c r="K567" s="502"/>
      <c r="L567" s="534" t="e">
        <f>#REF!-#REF!*10%</f>
        <v>#REF!</v>
      </c>
    </row>
    <row r="568" spans="1:12" ht="15.75" customHeight="1" x14ac:dyDescent="0.25">
      <c r="A568" s="453"/>
      <c r="B568" s="471"/>
      <c r="C568" s="455"/>
      <c r="D568" s="521"/>
      <c r="E568" s="448"/>
      <c r="F568" s="93" t="s">
        <v>699</v>
      </c>
      <c r="G568" s="523" t="s">
        <v>700</v>
      </c>
      <c r="H568" s="523"/>
      <c r="I568" s="523"/>
      <c r="J568" s="523"/>
      <c r="K568" s="502"/>
      <c r="L568" s="534" t="e">
        <f>#REF!-#REF!*10%</f>
        <v>#REF!</v>
      </c>
    </row>
    <row r="569" spans="1:12" ht="15.75" customHeight="1" x14ac:dyDescent="0.25">
      <c r="A569" s="453"/>
      <c r="B569" s="471"/>
      <c r="C569" s="455"/>
      <c r="D569" s="521"/>
      <c r="E569" s="448"/>
      <c r="F569" s="93" t="s">
        <v>1181</v>
      </c>
      <c r="G569" s="462" t="s">
        <v>1179</v>
      </c>
      <c r="H569" s="463"/>
      <c r="I569" s="463"/>
      <c r="J569" s="464"/>
      <c r="K569" s="502"/>
      <c r="L569" s="534" t="e">
        <f>#REF!-#REF!*10%</f>
        <v>#REF!</v>
      </c>
    </row>
    <row r="570" spans="1:12" ht="15.75" customHeight="1" x14ac:dyDescent="0.25">
      <c r="A570" s="453"/>
      <c r="B570" s="471"/>
      <c r="C570" s="455"/>
      <c r="D570" s="521"/>
      <c r="E570" s="448"/>
      <c r="F570" s="110" t="s">
        <v>83</v>
      </c>
      <c r="G570" s="524">
        <v>67</v>
      </c>
      <c r="H570" s="524"/>
      <c r="I570" s="524"/>
      <c r="J570" s="524"/>
      <c r="K570" s="502"/>
      <c r="L570" s="534" t="e">
        <f>#REF!-#REF!*10%</f>
        <v>#REF!</v>
      </c>
    </row>
    <row r="571" spans="1:12" ht="15.75" customHeight="1" x14ac:dyDescent="0.25">
      <c r="A571" s="453"/>
      <c r="B571" s="471"/>
      <c r="C571" s="455"/>
      <c r="D571" s="521"/>
      <c r="E571" s="448"/>
      <c r="F571" s="112" t="s">
        <v>396</v>
      </c>
      <c r="G571" s="523" t="s">
        <v>908</v>
      </c>
      <c r="H571" s="523"/>
      <c r="I571" s="523"/>
      <c r="J571" s="523"/>
      <c r="K571" s="502"/>
      <c r="L571" s="534" t="e">
        <f>#REF!-#REF!*10%</f>
        <v>#REF!</v>
      </c>
    </row>
    <row r="572" spans="1:12" ht="15.75" customHeight="1" x14ac:dyDescent="0.25">
      <c r="A572" s="453"/>
      <c r="B572" s="471"/>
      <c r="C572" s="455"/>
      <c r="D572" s="521"/>
      <c r="E572" s="448"/>
      <c r="F572" s="110" t="s">
        <v>256</v>
      </c>
      <c r="G572" s="524" t="s">
        <v>53</v>
      </c>
      <c r="H572" s="524"/>
      <c r="I572" s="524"/>
      <c r="J572" s="524"/>
      <c r="K572" s="502"/>
      <c r="L572" s="534" t="e">
        <f>#REF!-#REF!*10%</f>
        <v>#REF!</v>
      </c>
    </row>
    <row r="573" spans="1:12" ht="15.75" customHeight="1" x14ac:dyDescent="0.25">
      <c r="A573" s="453"/>
      <c r="B573" s="471"/>
      <c r="C573" s="455"/>
      <c r="D573" s="521"/>
      <c r="E573" s="448"/>
      <c r="F573" s="93" t="s">
        <v>379</v>
      </c>
      <c r="G573" s="523" t="s">
        <v>380</v>
      </c>
      <c r="H573" s="523"/>
      <c r="I573" s="523"/>
      <c r="J573" s="523"/>
      <c r="K573" s="502"/>
      <c r="L573" s="534" t="e">
        <f>#REF!-#REF!*10%</f>
        <v>#REF!</v>
      </c>
    </row>
    <row r="574" spans="1:12" ht="15.75" customHeight="1" x14ac:dyDescent="0.25">
      <c r="A574" s="453"/>
      <c r="B574" s="471"/>
      <c r="C574" s="455"/>
      <c r="D574" s="521"/>
      <c r="E574" s="448"/>
      <c r="F574" s="93" t="s">
        <v>701</v>
      </c>
      <c r="G574" s="523">
        <v>100000</v>
      </c>
      <c r="H574" s="523"/>
      <c r="I574" s="523"/>
      <c r="J574" s="523"/>
      <c r="K574" s="502"/>
      <c r="L574" s="534" t="e">
        <f>#REF!-#REF!*10%</f>
        <v>#REF!</v>
      </c>
    </row>
    <row r="575" spans="1:12" ht="15.75" customHeight="1" x14ac:dyDescent="0.25">
      <c r="A575" s="453"/>
      <c r="B575" s="471"/>
      <c r="C575" s="455"/>
      <c r="D575" s="521"/>
      <c r="E575" s="448"/>
      <c r="F575" s="93" t="s">
        <v>257</v>
      </c>
      <c r="G575" s="523" t="s">
        <v>556</v>
      </c>
      <c r="H575" s="523"/>
      <c r="I575" s="523"/>
      <c r="J575" s="523"/>
      <c r="K575" s="502"/>
      <c r="L575" s="534" t="e">
        <f>#REF!-#REF!*10%</f>
        <v>#REF!</v>
      </c>
    </row>
    <row r="576" spans="1:12" ht="15.75" customHeight="1" x14ac:dyDescent="0.25">
      <c r="A576" s="453"/>
      <c r="B576" s="471"/>
      <c r="C576" s="455"/>
      <c r="D576" s="521"/>
      <c r="E576" s="448"/>
      <c r="F576" s="93" t="s">
        <v>376</v>
      </c>
      <c r="G576" s="523" t="s">
        <v>1710</v>
      </c>
      <c r="H576" s="523"/>
      <c r="I576" s="523"/>
      <c r="J576" s="523"/>
      <c r="K576" s="502"/>
      <c r="L576" s="534" t="e">
        <f>#REF!-#REF!*10%</f>
        <v>#REF!</v>
      </c>
    </row>
    <row r="577" spans="1:12" ht="15.75" customHeight="1" x14ac:dyDescent="0.25">
      <c r="A577" s="453"/>
      <c r="B577" s="471"/>
      <c r="C577" s="455"/>
      <c r="D577" s="521"/>
      <c r="E577" s="448"/>
      <c r="F577" s="93" t="s">
        <v>702</v>
      </c>
      <c r="G577" s="523" t="s">
        <v>703</v>
      </c>
      <c r="H577" s="523"/>
      <c r="I577" s="523"/>
      <c r="J577" s="523"/>
      <c r="K577" s="502"/>
      <c r="L577" s="534" t="e">
        <f>#REF!-#REF!*10%</f>
        <v>#REF!</v>
      </c>
    </row>
    <row r="578" spans="1:12" ht="15.75" customHeight="1" x14ac:dyDescent="0.25">
      <c r="A578" s="453"/>
      <c r="B578" s="471"/>
      <c r="C578" s="455"/>
      <c r="D578" s="521"/>
      <c r="E578" s="448"/>
      <c r="F578" s="93" t="s">
        <v>381</v>
      </c>
      <c r="G578" s="523" t="s">
        <v>382</v>
      </c>
      <c r="H578" s="523"/>
      <c r="I578" s="523"/>
      <c r="J578" s="523"/>
      <c r="K578" s="502"/>
      <c r="L578" s="534" t="e">
        <f>#REF!-#REF!*10%</f>
        <v>#REF!</v>
      </c>
    </row>
    <row r="579" spans="1:12" ht="15.75" customHeight="1" x14ac:dyDescent="0.25">
      <c r="A579" s="453"/>
      <c r="B579" s="471"/>
      <c r="C579" s="455"/>
      <c r="D579" s="521"/>
      <c r="E579" s="448"/>
      <c r="F579" s="94" t="s">
        <v>358</v>
      </c>
      <c r="G579" s="523" t="s">
        <v>900</v>
      </c>
      <c r="H579" s="523"/>
      <c r="I579" s="523"/>
      <c r="J579" s="523"/>
      <c r="K579" s="496">
        <v>5</v>
      </c>
      <c r="L579" s="443">
        <v>12247</v>
      </c>
    </row>
    <row r="580" spans="1:12" ht="15.75" customHeight="1" x14ac:dyDescent="0.25">
      <c r="A580" s="453"/>
      <c r="B580" s="471"/>
      <c r="C580" s="455"/>
      <c r="D580" s="521"/>
      <c r="E580" s="448"/>
      <c r="F580" s="93" t="s">
        <v>383</v>
      </c>
      <c r="G580" s="523" t="s">
        <v>384</v>
      </c>
      <c r="H580" s="523"/>
      <c r="I580" s="523"/>
      <c r="J580" s="523"/>
      <c r="K580" s="497"/>
      <c r="L580" s="444" t="e">
        <f>#REF!-#REF!*10%</f>
        <v>#REF!</v>
      </c>
    </row>
    <row r="581" spans="1:12" ht="15.75" customHeight="1" x14ac:dyDescent="0.25">
      <c r="A581" s="453"/>
      <c r="B581" s="471"/>
      <c r="C581" s="455"/>
      <c r="D581" s="521"/>
      <c r="E581" s="448"/>
      <c r="F581" s="93" t="s">
        <v>385</v>
      </c>
      <c r="G581" s="454" t="s">
        <v>386</v>
      </c>
      <c r="H581" s="454"/>
      <c r="I581" s="454"/>
      <c r="J581" s="454"/>
      <c r="K581" s="497"/>
      <c r="L581" s="444" t="e">
        <f>#REF!-#REF!*10%</f>
        <v>#REF!</v>
      </c>
    </row>
    <row r="582" spans="1:12" ht="15.75" customHeight="1" x14ac:dyDescent="0.25">
      <c r="A582" s="453"/>
      <c r="B582" s="471"/>
      <c r="C582" s="455"/>
      <c r="D582" s="521"/>
      <c r="E582" s="448"/>
      <c r="F582" s="93" t="s">
        <v>389</v>
      </c>
      <c r="G582" s="523" t="s">
        <v>390</v>
      </c>
      <c r="H582" s="523"/>
      <c r="I582" s="523"/>
      <c r="J582" s="523"/>
      <c r="K582" s="497"/>
      <c r="L582" s="444" t="e">
        <f>#REF!-#REF!*10%</f>
        <v>#REF!</v>
      </c>
    </row>
    <row r="583" spans="1:12" ht="15.75" customHeight="1" x14ac:dyDescent="0.25">
      <c r="A583" s="453"/>
      <c r="B583" s="471"/>
      <c r="C583" s="455"/>
      <c r="D583" s="521"/>
      <c r="E583" s="448"/>
      <c r="F583" s="93" t="s">
        <v>704</v>
      </c>
      <c r="G583" s="523" t="s">
        <v>705</v>
      </c>
      <c r="H583" s="523"/>
      <c r="I583" s="523"/>
      <c r="J583" s="523"/>
      <c r="K583" s="497"/>
      <c r="L583" s="444" t="e">
        <f>#REF!-#REF!*10%</f>
        <v>#REF!</v>
      </c>
    </row>
    <row r="584" spans="1:12" ht="15.75" customHeight="1" x14ac:dyDescent="0.25">
      <c r="A584" s="453"/>
      <c r="B584" s="471"/>
      <c r="C584" s="455"/>
      <c r="D584" s="521"/>
      <c r="E584" s="448"/>
      <c r="F584" s="93" t="s">
        <v>706</v>
      </c>
      <c r="G584" s="461" t="s">
        <v>390</v>
      </c>
      <c r="H584" s="461"/>
      <c r="I584" s="461"/>
      <c r="J584" s="461"/>
      <c r="K584" s="497"/>
      <c r="L584" s="444" t="e">
        <f>#REF!-#REF!*10%</f>
        <v>#REF!</v>
      </c>
    </row>
    <row r="585" spans="1:12" ht="15.75" customHeight="1" x14ac:dyDescent="0.25">
      <c r="A585" s="453"/>
      <c r="B585" s="471"/>
      <c r="C585" s="455"/>
      <c r="D585" s="521"/>
      <c r="E585" s="448"/>
      <c r="F585" s="93" t="s">
        <v>1271</v>
      </c>
      <c r="G585" s="461" t="s">
        <v>390</v>
      </c>
      <c r="H585" s="461"/>
      <c r="I585" s="461"/>
      <c r="J585" s="461"/>
      <c r="K585" s="497"/>
      <c r="L585" s="444" t="e">
        <f>#REF!-#REF!*10%</f>
        <v>#REF!</v>
      </c>
    </row>
    <row r="586" spans="1:12" ht="15.75" customHeight="1" x14ac:dyDescent="0.25">
      <c r="A586" s="453"/>
      <c r="B586" s="471"/>
      <c r="C586" s="455"/>
      <c r="D586" s="521"/>
      <c r="E586" s="448"/>
      <c r="F586" s="93" t="s">
        <v>707</v>
      </c>
      <c r="G586" s="523" t="s">
        <v>1516</v>
      </c>
      <c r="H586" s="523"/>
      <c r="I586" s="523"/>
      <c r="J586" s="523"/>
      <c r="K586" s="497"/>
      <c r="L586" s="444" t="e">
        <f>#REF!-#REF!*10%</f>
        <v>#REF!</v>
      </c>
    </row>
    <row r="587" spans="1:12" ht="15.75" customHeight="1" x14ac:dyDescent="0.25">
      <c r="A587" s="453"/>
      <c r="B587" s="471"/>
      <c r="C587" s="455"/>
      <c r="D587" s="521"/>
      <c r="E587" s="448"/>
      <c r="F587" s="93" t="s">
        <v>708</v>
      </c>
      <c r="G587" s="523" t="s">
        <v>390</v>
      </c>
      <c r="H587" s="523"/>
      <c r="I587" s="523"/>
      <c r="J587" s="523"/>
      <c r="K587" s="497"/>
      <c r="L587" s="444" t="e">
        <f>#REF!-#REF!*10%</f>
        <v>#REF!</v>
      </c>
    </row>
    <row r="588" spans="1:12" ht="15.75" customHeight="1" x14ac:dyDescent="0.25">
      <c r="A588" s="453"/>
      <c r="B588" s="471"/>
      <c r="C588" s="455"/>
      <c r="D588" s="521"/>
      <c r="E588" s="448"/>
      <c r="F588" s="93" t="s">
        <v>377</v>
      </c>
      <c r="G588" s="523" t="s">
        <v>387</v>
      </c>
      <c r="H588" s="523"/>
      <c r="I588" s="523"/>
      <c r="J588" s="523"/>
      <c r="K588" s="497"/>
      <c r="L588" s="444" t="e">
        <f>#REF!-#REF!*10%</f>
        <v>#REF!</v>
      </c>
    </row>
    <row r="589" spans="1:12" ht="15.75" customHeight="1" x14ac:dyDescent="0.25">
      <c r="A589" s="453"/>
      <c r="B589" s="471"/>
      <c r="C589" s="455"/>
      <c r="D589" s="521"/>
      <c r="E589" s="448"/>
      <c r="F589" s="93" t="s">
        <v>388</v>
      </c>
      <c r="G589" s="523" t="s">
        <v>393</v>
      </c>
      <c r="H589" s="523"/>
      <c r="I589" s="523"/>
      <c r="J589" s="523"/>
      <c r="K589" s="497"/>
      <c r="L589" s="444" t="e">
        <f>#REF!-#REF!*10%</f>
        <v>#REF!</v>
      </c>
    </row>
    <row r="590" spans="1:12" ht="15.75" customHeight="1" x14ac:dyDescent="0.25">
      <c r="A590" s="453"/>
      <c r="B590" s="471"/>
      <c r="C590" s="455"/>
      <c r="D590" s="521"/>
      <c r="E590" s="448"/>
      <c r="F590" s="93" t="s">
        <v>562</v>
      </c>
      <c r="G590" s="523" t="s">
        <v>1024</v>
      </c>
      <c r="H590" s="523"/>
      <c r="I590" s="523"/>
      <c r="J590" s="523"/>
      <c r="K590" s="497"/>
      <c r="L590" s="444" t="e">
        <f>#REF!-#REF!*10%</f>
        <v>#REF!</v>
      </c>
    </row>
    <row r="591" spans="1:12" ht="15.75" customHeight="1" x14ac:dyDescent="0.25">
      <c r="A591" s="453"/>
      <c r="B591" s="471"/>
      <c r="C591" s="455"/>
      <c r="D591" s="521"/>
      <c r="E591" s="448"/>
      <c r="F591" s="93" t="s">
        <v>570</v>
      </c>
      <c r="G591" s="523" t="s">
        <v>613</v>
      </c>
      <c r="H591" s="523"/>
      <c r="I591" s="523"/>
      <c r="J591" s="523"/>
      <c r="K591" s="497"/>
      <c r="L591" s="444" t="e">
        <f>#REF!-#REF!*10%</f>
        <v>#REF!</v>
      </c>
    </row>
    <row r="592" spans="1:12" ht="15.75" customHeight="1" x14ac:dyDescent="0.25">
      <c r="A592" s="453"/>
      <c r="B592" s="471"/>
      <c r="C592" s="455"/>
      <c r="D592" s="521"/>
      <c r="E592" s="448"/>
      <c r="F592" s="111" t="s">
        <v>84</v>
      </c>
      <c r="G592" s="526">
        <v>3.6</v>
      </c>
      <c r="H592" s="526"/>
      <c r="I592" s="526"/>
      <c r="J592" s="526"/>
      <c r="K592" s="497"/>
      <c r="L592" s="444" t="e">
        <f>#REF!-#REF!*10%</f>
        <v>#REF!</v>
      </c>
    </row>
    <row r="593" spans="1:12" ht="15.75" customHeight="1" x14ac:dyDescent="0.25">
      <c r="A593" s="453"/>
      <c r="B593" s="472"/>
      <c r="C593" s="455"/>
      <c r="D593" s="521"/>
      <c r="E593" s="448"/>
      <c r="F593" s="296" t="s">
        <v>1016</v>
      </c>
      <c r="G593" s="454">
        <v>5</v>
      </c>
      <c r="H593" s="454"/>
      <c r="I593" s="454"/>
      <c r="J593" s="454"/>
      <c r="K593" s="497"/>
      <c r="L593" s="444" t="e">
        <f>#REF!-#REF!*10%</f>
        <v>#REF!</v>
      </c>
    </row>
    <row r="594" spans="1:12" ht="15.75" customHeight="1" x14ac:dyDescent="0.25">
      <c r="A594" s="452">
        <v>4</v>
      </c>
      <c r="B594" s="470"/>
      <c r="C594" s="455" t="s">
        <v>1571</v>
      </c>
      <c r="D594" s="520"/>
      <c r="E594" s="448"/>
      <c r="F594" s="110" t="s">
        <v>81</v>
      </c>
      <c r="G594" s="522" t="s">
        <v>1515</v>
      </c>
      <c r="H594" s="522"/>
      <c r="I594" s="522"/>
      <c r="J594" s="522"/>
      <c r="K594" s="501">
        <v>3</v>
      </c>
      <c r="L594" s="534">
        <v>11927</v>
      </c>
    </row>
    <row r="595" spans="1:12" ht="15.75" customHeight="1" x14ac:dyDescent="0.25">
      <c r="A595" s="453"/>
      <c r="B595" s="471"/>
      <c r="C595" s="455"/>
      <c r="D595" s="521"/>
      <c r="E595" s="448"/>
      <c r="F595" s="110" t="s">
        <v>80</v>
      </c>
      <c r="G595" s="469">
        <v>120</v>
      </c>
      <c r="H595" s="469"/>
      <c r="I595" s="469"/>
      <c r="J595" s="469"/>
      <c r="K595" s="502"/>
      <c r="L595" s="534" t="e">
        <f>#REF!-#REF!*10%</f>
        <v>#REF!</v>
      </c>
    </row>
    <row r="596" spans="1:12" ht="15.75" customHeight="1" x14ac:dyDescent="0.25">
      <c r="A596" s="453"/>
      <c r="B596" s="471"/>
      <c r="C596" s="455"/>
      <c r="D596" s="521"/>
      <c r="E596" s="448"/>
      <c r="F596" s="110" t="s">
        <v>8</v>
      </c>
      <c r="G596" s="240">
        <v>3000</v>
      </c>
      <c r="H596" s="241">
        <v>4000</v>
      </c>
      <c r="I596" s="312">
        <v>5000</v>
      </c>
      <c r="J596" s="242">
        <v>6000</v>
      </c>
      <c r="K596" s="502"/>
      <c r="L596" s="534" t="e">
        <f>#REF!-#REF!*10%</f>
        <v>#REF!</v>
      </c>
    </row>
    <row r="597" spans="1:12" ht="15.75" customHeight="1" x14ac:dyDescent="0.25">
      <c r="A597" s="453"/>
      <c r="B597" s="471"/>
      <c r="C597" s="455"/>
      <c r="D597" s="521"/>
      <c r="E597" s="448"/>
      <c r="F597" s="93" t="s">
        <v>817</v>
      </c>
      <c r="G597" s="243">
        <f>G595*114</f>
        <v>13680</v>
      </c>
      <c r="H597" s="244">
        <f>G595*128</f>
        <v>15360</v>
      </c>
      <c r="I597" s="313">
        <f>G595*138</f>
        <v>16560</v>
      </c>
      <c r="J597" s="245">
        <f>G595*148</f>
        <v>17760</v>
      </c>
      <c r="K597" s="502"/>
      <c r="L597" s="534" t="e">
        <f>#REF!-#REF!*10%</f>
        <v>#REF!</v>
      </c>
    </row>
    <row r="598" spans="1:12" ht="15.75" customHeight="1" x14ac:dyDescent="0.25">
      <c r="A598" s="453"/>
      <c r="B598" s="471"/>
      <c r="C598" s="455"/>
      <c r="D598" s="521"/>
      <c r="E598" s="448"/>
      <c r="F598" s="93" t="s">
        <v>1269</v>
      </c>
      <c r="G598" s="451">
        <v>0.98</v>
      </c>
      <c r="H598" s="451"/>
      <c r="I598" s="451"/>
      <c r="J598" s="451"/>
      <c r="K598" s="502"/>
      <c r="L598" s="534" t="e">
        <f>#REF!-#REF!*10%</f>
        <v>#REF!</v>
      </c>
    </row>
    <row r="599" spans="1:12" ht="15.75" customHeight="1" x14ac:dyDescent="0.25">
      <c r="A599" s="453"/>
      <c r="B599" s="471"/>
      <c r="C599" s="455"/>
      <c r="D599" s="521"/>
      <c r="E599" s="448"/>
      <c r="F599" s="93" t="s">
        <v>699</v>
      </c>
      <c r="G599" s="523" t="s">
        <v>700</v>
      </c>
      <c r="H599" s="523"/>
      <c r="I599" s="523"/>
      <c r="J599" s="523"/>
      <c r="K599" s="502"/>
      <c r="L599" s="534" t="e">
        <f>#REF!-#REF!*10%</f>
        <v>#REF!</v>
      </c>
    </row>
    <row r="600" spans="1:12" ht="15.75" customHeight="1" x14ac:dyDescent="0.25">
      <c r="A600" s="453"/>
      <c r="B600" s="471"/>
      <c r="C600" s="455"/>
      <c r="D600" s="521"/>
      <c r="E600" s="448"/>
      <c r="F600" s="93" t="s">
        <v>1181</v>
      </c>
      <c r="G600" s="462" t="s">
        <v>1179</v>
      </c>
      <c r="H600" s="463"/>
      <c r="I600" s="463"/>
      <c r="J600" s="464"/>
      <c r="K600" s="502"/>
      <c r="L600" s="534" t="e">
        <f>#REF!-#REF!*10%</f>
        <v>#REF!</v>
      </c>
    </row>
    <row r="601" spans="1:12" ht="15.75" customHeight="1" x14ac:dyDescent="0.25">
      <c r="A601" s="453"/>
      <c r="B601" s="471"/>
      <c r="C601" s="455"/>
      <c r="D601" s="521"/>
      <c r="E601" s="448"/>
      <c r="F601" s="110" t="s">
        <v>83</v>
      </c>
      <c r="G601" s="524">
        <v>67</v>
      </c>
      <c r="H601" s="524"/>
      <c r="I601" s="524"/>
      <c r="J601" s="524"/>
      <c r="K601" s="502"/>
      <c r="L601" s="534" t="e">
        <f>#REF!-#REF!*10%</f>
        <v>#REF!</v>
      </c>
    </row>
    <row r="602" spans="1:12" ht="15.75" customHeight="1" x14ac:dyDescent="0.25">
      <c r="A602" s="453"/>
      <c r="B602" s="471"/>
      <c r="C602" s="455"/>
      <c r="D602" s="521"/>
      <c r="E602" s="448"/>
      <c r="F602" s="112" t="s">
        <v>396</v>
      </c>
      <c r="G602" s="523" t="s">
        <v>908</v>
      </c>
      <c r="H602" s="523"/>
      <c r="I602" s="523"/>
      <c r="J602" s="523"/>
      <c r="K602" s="502"/>
      <c r="L602" s="534" t="e">
        <f>#REF!-#REF!*10%</f>
        <v>#REF!</v>
      </c>
    </row>
    <row r="603" spans="1:12" ht="15.75" customHeight="1" x14ac:dyDescent="0.25">
      <c r="A603" s="453"/>
      <c r="B603" s="471"/>
      <c r="C603" s="455"/>
      <c r="D603" s="521"/>
      <c r="E603" s="448"/>
      <c r="F603" s="110" t="s">
        <v>256</v>
      </c>
      <c r="G603" s="524" t="s">
        <v>53</v>
      </c>
      <c r="H603" s="524"/>
      <c r="I603" s="524"/>
      <c r="J603" s="524"/>
      <c r="K603" s="502"/>
      <c r="L603" s="534" t="e">
        <f>#REF!-#REF!*10%</f>
        <v>#REF!</v>
      </c>
    </row>
    <row r="604" spans="1:12" ht="15.6" customHeight="1" x14ac:dyDescent="0.25">
      <c r="A604" s="453"/>
      <c r="B604" s="471"/>
      <c r="C604" s="455"/>
      <c r="D604" s="521"/>
      <c r="E604" s="448"/>
      <c r="F604" s="93" t="s">
        <v>379</v>
      </c>
      <c r="G604" s="523" t="s">
        <v>380</v>
      </c>
      <c r="H604" s="523"/>
      <c r="I604" s="523"/>
      <c r="J604" s="523"/>
      <c r="K604" s="502"/>
      <c r="L604" s="534" t="e">
        <f>#REF!-#REF!*10%</f>
        <v>#REF!</v>
      </c>
    </row>
    <row r="605" spans="1:12" ht="15.6" customHeight="1" x14ac:dyDescent="0.25">
      <c r="A605" s="453"/>
      <c r="B605" s="471"/>
      <c r="C605" s="455"/>
      <c r="D605" s="521"/>
      <c r="E605" s="448"/>
      <c r="F605" s="93" t="s">
        <v>701</v>
      </c>
      <c r="G605" s="523">
        <v>100000</v>
      </c>
      <c r="H605" s="523"/>
      <c r="I605" s="523"/>
      <c r="J605" s="523"/>
      <c r="K605" s="502"/>
      <c r="L605" s="534" t="e">
        <f>#REF!-#REF!*10%</f>
        <v>#REF!</v>
      </c>
    </row>
    <row r="606" spans="1:12" ht="15.6" customHeight="1" x14ac:dyDescent="0.25">
      <c r="A606" s="453"/>
      <c r="B606" s="471"/>
      <c r="C606" s="455"/>
      <c r="D606" s="521"/>
      <c r="E606" s="448"/>
      <c r="F606" s="93" t="s">
        <v>257</v>
      </c>
      <c r="G606" s="523" t="s">
        <v>556</v>
      </c>
      <c r="H606" s="523"/>
      <c r="I606" s="523"/>
      <c r="J606" s="523"/>
      <c r="K606" s="502"/>
      <c r="L606" s="534" t="e">
        <f>#REF!-#REF!*10%</f>
        <v>#REF!</v>
      </c>
    </row>
    <row r="607" spans="1:12" ht="15.6" customHeight="1" x14ac:dyDescent="0.25">
      <c r="A607" s="453"/>
      <c r="B607" s="471"/>
      <c r="C607" s="455"/>
      <c r="D607" s="521"/>
      <c r="E607" s="448"/>
      <c r="F607" s="93" t="s">
        <v>376</v>
      </c>
      <c r="G607" s="523" t="s">
        <v>1710</v>
      </c>
      <c r="H607" s="523"/>
      <c r="I607" s="523"/>
      <c r="J607" s="523"/>
      <c r="K607" s="502"/>
      <c r="L607" s="534" t="e">
        <f>#REF!-#REF!*10%</f>
        <v>#REF!</v>
      </c>
    </row>
    <row r="608" spans="1:12" ht="15.6" customHeight="1" x14ac:dyDescent="0.25">
      <c r="A608" s="453"/>
      <c r="B608" s="471"/>
      <c r="C608" s="455"/>
      <c r="D608" s="521"/>
      <c r="E608" s="448"/>
      <c r="F608" s="93" t="s">
        <v>702</v>
      </c>
      <c r="G608" s="523" t="s">
        <v>703</v>
      </c>
      <c r="H608" s="523"/>
      <c r="I608" s="523"/>
      <c r="J608" s="523"/>
      <c r="K608" s="502"/>
      <c r="L608" s="534" t="e">
        <f>#REF!-#REF!*10%</f>
        <v>#REF!</v>
      </c>
    </row>
    <row r="609" spans="1:12" ht="15.6" customHeight="1" x14ac:dyDescent="0.25">
      <c r="A609" s="453"/>
      <c r="B609" s="471"/>
      <c r="C609" s="455"/>
      <c r="D609" s="521"/>
      <c r="E609" s="448"/>
      <c r="F609" s="93" t="s">
        <v>381</v>
      </c>
      <c r="G609" s="523" t="s">
        <v>382</v>
      </c>
      <c r="H609" s="523"/>
      <c r="I609" s="523"/>
      <c r="J609" s="523"/>
      <c r="K609" s="502"/>
      <c r="L609" s="534" t="e">
        <f>#REF!-#REF!*10%</f>
        <v>#REF!</v>
      </c>
    </row>
    <row r="610" spans="1:12" ht="15.6" customHeight="1" x14ac:dyDescent="0.25">
      <c r="A610" s="453"/>
      <c r="B610" s="471"/>
      <c r="C610" s="455"/>
      <c r="D610" s="521"/>
      <c r="E610" s="448"/>
      <c r="F610" s="94" t="s">
        <v>358</v>
      </c>
      <c r="G610" s="523" t="s">
        <v>900</v>
      </c>
      <c r="H610" s="523"/>
      <c r="I610" s="523"/>
      <c r="J610" s="523"/>
      <c r="K610" s="496">
        <v>5</v>
      </c>
      <c r="L610" s="443">
        <v>12762</v>
      </c>
    </row>
    <row r="611" spans="1:12" ht="15.6" customHeight="1" x14ac:dyDescent="0.25">
      <c r="A611" s="453"/>
      <c r="B611" s="471"/>
      <c r="C611" s="455"/>
      <c r="D611" s="521"/>
      <c r="E611" s="448"/>
      <c r="F611" s="93" t="s">
        <v>383</v>
      </c>
      <c r="G611" s="523" t="s">
        <v>384</v>
      </c>
      <c r="H611" s="523"/>
      <c r="I611" s="523"/>
      <c r="J611" s="523"/>
      <c r="K611" s="497"/>
      <c r="L611" s="444" t="e">
        <f>#REF!-#REF!*10%</f>
        <v>#REF!</v>
      </c>
    </row>
    <row r="612" spans="1:12" ht="15.6" customHeight="1" x14ac:dyDescent="0.25">
      <c r="A612" s="453"/>
      <c r="B612" s="471"/>
      <c r="C612" s="455"/>
      <c r="D612" s="521"/>
      <c r="E612" s="448"/>
      <c r="F612" s="93" t="s">
        <v>385</v>
      </c>
      <c r="G612" s="454" t="s">
        <v>386</v>
      </c>
      <c r="H612" s="454"/>
      <c r="I612" s="454"/>
      <c r="J612" s="454"/>
      <c r="K612" s="497"/>
      <c r="L612" s="444" t="e">
        <f>#REF!-#REF!*10%</f>
        <v>#REF!</v>
      </c>
    </row>
    <row r="613" spans="1:12" ht="15.6" customHeight="1" x14ac:dyDescent="0.25">
      <c r="A613" s="453"/>
      <c r="B613" s="471"/>
      <c r="C613" s="455"/>
      <c r="D613" s="521"/>
      <c r="E613" s="448"/>
      <c r="F613" s="93" t="s">
        <v>389</v>
      </c>
      <c r="G613" s="523" t="s">
        <v>390</v>
      </c>
      <c r="H613" s="523"/>
      <c r="I613" s="523"/>
      <c r="J613" s="523"/>
      <c r="K613" s="497"/>
      <c r="L613" s="444" t="e">
        <f>#REF!-#REF!*10%</f>
        <v>#REF!</v>
      </c>
    </row>
    <row r="614" spans="1:12" ht="15.6" customHeight="1" x14ac:dyDescent="0.25">
      <c r="A614" s="453"/>
      <c r="B614" s="471"/>
      <c r="C614" s="455"/>
      <c r="D614" s="521"/>
      <c r="E614" s="448"/>
      <c r="F614" s="93" t="s">
        <v>704</v>
      </c>
      <c r="G614" s="523" t="s">
        <v>705</v>
      </c>
      <c r="H614" s="523"/>
      <c r="I614" s="523"/>
      <c r="J614" s="523"/>
      <c r="K614" s="497"/>
      <c r="L614" s="444" t="e">
        <f>#REF!-#REF!*10%</f>
        <v>#REF!</v>
      </c>
    </row>
    <row r="615" spans="1:12" ht="15.6" customHeight="1" x14ac:dyDescent="0.25">
      <c r="A615" s="453"/>
      <c r="B615" s="471"/>
      <c r="C615" s="455"/>
      <c r="D615" s="521"/>
      <c r="E615" s="448"/>
      <c r="F615" s="93" t="s">
        <v>706</v>
      </c>
      <c r="G615" s="461" t="s">
        <v>390</v>
      </c>
      <c r="H615" s="461"/>
      <c r="I615" s="461"/>
      <c r="J615" s="461"/>
      <c r="K615" s="497"/>
      <c r="L615" s="444" t="e">
        <f>#REF!-#REF!*10%</f>
        <v>#REF!</v>
      </c>
    </row>
    <row r="616" spans="1:12" ht="15.6" customHeight="1" x14ac:dyDescent="0.25">
      <c r="A616" s="453"/>
      <c r="B616" s="471"/>
      <c r="C616" s="455"/>
      <c r="D616" s="521"/>
      <c r="E616" s="448"/>
      <c r="F616" s="93" t="s">
        <v>1271</v>
      </c>
      <c r="G616" s="461" t="s">
        <v>390</v>
      </c>
      <c r="H616" s="461"/>
      <c r="I616" s="461"/>
      <c r="J616" s="461"/>
      <c r="K616" s="497"/>
      <c r="L616" s="444" t="e">
        <f>#REF!-#REF!*10%</f>
        <v>#REF!</v>
      </c>
    </row>
    <row r="617" spans="1:12" ht="15.6" customHeight="1" x14ac:dyDescent="0.25">
      <c r="A617" s="453"/>
      <c r="B617" s="471"/>
      <c r="C617" s="455"/>
      <c r="D617" s="521"/>
      <c r="E617" s="448"/>
      <c r="F617" s="93" t="s">
        <v>707</v>
      </c>
      <c r="G617" s="523" t="s">
        <v>1516</v>
      </c>
      <c r="H617" s="523"/>
      <c r="I617" s="523"/>
      <c r="J617" s="523"/>
      <c r="K617" s="497"/>
      <c r="L617" s="444" t="e">
        <f>#REF!-#REF!*10%</f>
        <v>#REF!</v>
      </c>
    </row>
    <row r="618" spans="1:12" ht="15.6" customHeight="1" x14ac:dyDescent="0.25">
      <c r="A618" s="453"/>
      <c r="B618" s="471"/>
      <c r="C618" s="455"/>
      <c r="D618" s="521"/>
      <c r="E618" s="448"/>
      <c r="F618" s="93" t="s">
        <v>708</v>
      </c>
      <c r="G618" s="523" t="s">
        <v>390</v>
      </c>
      <c r="H618" s="523"/>
      <c r="I618" s="523"/>
      <c r="J618" s="523"/>
      <c r="K618" s="497"/>
      <c r="L618" s="444" t="e">
        <f>#REF!-#REF!*10%</f>
        <v>#REF!</v>
      </c>
    </row>
    <row r="619" spans="1:12" ht="15.6" customHeight="1" x14ac:dyDescent="0.25">
      <c r="A619" s="453"/>
      <c r="B619" s="471"/>
      <c r="C619" s="455"/>
      <c r="D619" s="521"/>
      <c r="E619" s="448"/>
      <c r="F619" s="93" t="s">
        <v>377</v>
      </c>
      <c r="G619" s="523" t="s">
        <v>387</v>
      </c>
      <c r="H619" s="523"/>
      <c r="I619" s="523"/>
      <c r="J619" s="523"/>
      <c r="K619" s="497"/>
      <c r="L619" s="444" t="e">
        <f>#REF!-#REF!*10%</f>
        <v>#REF!</v>
      </c>
    </row>
    <row r="620" spans="1:12" ht="15.6" customHeight="1" x14ac:dyDescent="0.25">
      <c r="A620" s="453"/>
      <c r="B620" s="471"/>
      <c r="C620" s="455"/>
      <c r="D620" s="521"/>
      <c r="E620" s="448"/>
      <c r="F620" s="93" t="s">
        <v>388</v>
      </c>
      <c r="G620" s="523" t="s">
        <v>393</v>
      </c>
      <c r="H620" s="523"/>
      <c r="I620" s="523"/>
      <c r="J620" s="523"/>
      <c r="K620" s="497"/>
      <c r="L620" s="444" t="e">
        <f>#REF!-#REF!*10%</f>
        <v>#REF!</v>
      </c>
    </row>
    <row r="621" spans="1:12" ht="15.6" customHeight="1" x14ac:dyDescent="0.25">
      <c r="A621" s="453"/>
      <c r="B621" s="471"/>
      <c r="C621" s="455"/>
      <c r="D621" s="521"/>
      <c r="E621" s="448"/>
      <c r="F621" s="93" t="s">
        <v>562</v>
      </c>
      <c r="G621" s="523" t="s">
        <v>1024</v>
      </c>
      <c r="H621" s="523"/>
      <c r="I621" s="523"/>
      <c r="J621" s="523"/>
      <c r="K621" s="497"/>
      <c r="L621" s="444" t="e">
        <f>#REF!-#REF!*10%</f>
        <v>#REF!</v>
      </c>
    </row>
    <row r="622" spans="1:12" ht="15.6" customHeight="1" x14ac:dyDescent="0.25">
      <c r="A622" s="453"/>
      <c r="B622" s="471"/>
      <c r="C622" s="455"/>
      <c r="D622" s="521"/>
      <c r="E622" s="448"/>
      <c r="F622" s="93" t="s">
        <v>570</v>
      </c>
      <c r="G622" s="523" t="s">
        <v>613</v>
      </c>
      <c r="H622" s="523"/>
      <c r="I622" s="523"/>
      <c r="J622" s="523"/>
      <c r="K622" s="497"/>
      <c r="L622" s="444" t="e">
        <f>#REF!-#REF!*10%</f>
        <v>#REF!</v>
      </c>
    </row>
    <row r="623" spans="1:12" ht="15.6" customHeight="1" x14ac:dyDescent="0.25">
      <c r="A623" s="453"/>
      <c r="B623" s="471"/>
      <c r="C623" s="455"/>
      <c r="D623" s="521"/>
      <c r="E623" s="448"/>
      <c r="F623" s="111" t="s">
        <v>84</v>
      </c>
      <c r="G623" s="526">
        <v>3.6</v>
      </c>
      <c r="H623" s="526"/>
      <c r="I623" s="526"/>
      <c r="J623" s="526"/>
      <c r="K623" s="497"/>
      <c r="L623" s="444" t="e">
        <f>#REF!-#REF!*10%</f>
        <v>#REF!</v>
      </c>
    </row>
    <row r="624" spans="1:12" ht="15.75" customHeight="1" x14ac:dyDescent="0.25">
      <c r="A624" s="453"/>
      <c r="B624" s="472"/>
      <c r="C624" s="455"/>
      <c r="D624" s="521"/>
      <c r="E624" s="448"/>
      <c r="F624" s="296" t="s">
        <v>1016</v>
      </c>
      <c r="G624" s="454">
        <v>5</v>
      </c>
      <c r="H624" s="454"/>
      <c r="I624" s="454"/>
      <c r="J624" s="454"/>
      <c r="K624" s="497"/>
      <c r="L624" s="444" t="e">
        <f>#REF!-#REF!*10%</f>
        <v>#REF!</v>
      </c>
    </row>
    <row r="625" spans="1:12" ht="15.75" customHeight="1" x14ac:dyDescent="0.25">
      <c r="A625" s="452">
        <v>5</v>
      </c>
      <c r="B625" s="470"/>
      <c r="C625" s="455" t="s">
        <v>1572</v>
      </c>
      <c r="D625" s="520"/>
      <c r="E625" s="448"/>
      <c r="F625" s="110" t="s">
        <v>81</v>
      </c>
      <c r="G625" s="524" t="s">
        <v>1515</v>
      </c>
      <c r="H625" s="524"/>
      <c r="I625" s="524"/>
      <c r="J625" s="524"/>
      <c r="K625" s="501">
        <v>3</v>
      </c>
      <c r="L625" s="534">
        <v>13756</v>
      </c>
    </row>
    <row r="626" spans="1:12" ht="15.75" customHeight="1" x14ac:dyDescent="0.25">
      <c r="A626" s="453"/>
      <c r="B626" s="471"/>
      <c r="C626" s="455"/>
      <c r="D626" s="521"/>
      <c r="E626" s="448"/>
      <c r="F626" s="110" t="s">
        <v>80</v>
      </c>
      <c r="G626" s="469">
        <v>130</v>
      </c>
      <c r="H626" s="469"/>
      <c r="I626" s="469"/>
      <c r="J626" s="469"/>
      <c r="K626" s="502"/>
      <c r="L626" s="534" t="e">
        <f>#REF!-#REF!*10%</f>
        <v>#REF!</v>
      </c>
    </row>
    <row r="627" spans="1:12" ht="15.75" customHeight="1" x14ac:dyDescent="0.25">
      <c r="A627" s="453"/>
      <c r="B627" s="471"/>
      <c r="C627" s="455"/>
      <c r="D627" s="521"/>
      <c r="E627" s="448"/>
      <c r="F627" s="110" t="s">
        <v>8</v>
      </c>
      <c r="G627" s="240">
        <v>3000</v>
      </c>
      <c r="H627" s="241">
        <v>4000</v>
      </c>
      <c r="I627" s="312">
        <v>5000</v>
      </c>
      <c r="J627" s="242">
        <v>6000</v>
      </c>
      <c r="K627" s="502"/>
      <c r="L627" s="534" t="e">
        <f>#REF!-#REF!*10%</f>
        <v>#REF!</v>
      </c>
    </row>
    <row r="628" spans="1:12" ht="15.75" customHeight="1" x14ac:dyDescent="0.25">
      <c r="A628" s="453"/>
      <c r="B628" s="471"/>
      <c r="C628" s="455"/>
      <c r="D628" s="521"/>
      <c r="E628" s="448"/>
      <c r="F628" s="93" t="s">
        <v>817</v>
      </c>
      <c r="G628" s="243">
        <f>G626*114</f>
        <v>14820</v>
      </c>
      <c r="H628" s="244">
        <f>G626*128</f>
        <v>16640</v>
      </c>
      <c r="I628" s="313">
        <f>G626*145</f>
        <v>18850</v>
      </c>
      <c r="J628" s="245">
        <f>G626*148</f>
        <v>19240</v>
      </c>
      <c r="K628" s="502"/>
      <c r="L628" s="534" t="e">
        <f>#REF!-#REF!*10%</f>
        <v>#REF!</v>
      </c>
    </row>
    <row r="629" spans="1:12" ht="15.75" customHeight="1" x14ac:dyDescent="0.25">
      <c r="A629" s="453"/>
      <c r="B629" s="471"/>
      <c r="C629" s="455"/>
      <c r="D629" s="521"/>
      <c r="E629" s="448"/>
      <c r="F629" s="93" t="s">
        <v>1269</v>
      </c>
      <c r="G629" s="451">
        <v>0.98</v>
      </c>
      <c r="H629" s="451"/>
      <c r="I629" s="451"/>
      <c r="J629" s="451"/>
      <c r="K629" s="502"/>
      <c r="L629" s="534" t="e">
        <f>#REF!-#REF!*10%</f>
        <v>#REF!</v>
      </c>
    </row>
    <row r="630" spans="1:12" ht="15.75" customHeight="1" x14ac:dyDescent="0.25">
      <c r="A630" s="453"/>
      <c r="B630" s="471"/>
      <c r="C630" s="455"/>
      <c r="D630" s="521"/>
      <c r="E630" s="448"/>
      <c r="F630" s="93" t="s">
        <v>699</v>
      </c>
      <c r="G630" s="523" t="s">
        <v>700</v>
      </c>
      <c r="H630" s="523"/>
      <c r="I630" s="523"/>
      <c r="J630" s="523"/>
      <c r="K630" s="502"/>
      <c r="L630" s="534" t="e">
        <f>#REF!-#REF!*10%</f>
        <v>#REF!</v>
      </c>
    </row>
    <row r="631" spans="1:12" ht="15.75" customHeight="1" x14ac:dyDescent="0.25">
      <c r="A631" s="453"/>
      <c r="B631" s="471"/>
      <c r="C631" s="455"/>
      <c r="D631" s="521"/>
      <c r="E631" s="448"/>
      <c r="F631" s="93" t="s">
        <v>1181</v>
      </c>
      <c r="G631" s="462" t="s">
        <v>1179</v>
      </c>
      <c r="H631" s="463"/>
      <c r="I631" s="463"/>
      <c r="J631" s="464"/>
      <c r="K631" s="502"/>
      <c r="L631" s="534" t="e">
        <f>#REF!-#REF!*10%</f>
        <v>#REF!</v>
      </c>
    </row>
    <row r="632" spans="1:12" ht="15.75" customHeight="1" x14ac:dyDescent="0.25">
      <c r="A632" s="453"/>
      <c r="B632" s="471"/>
      <c r="C632" s="455"/>
      <c r="D632" s="521"/>
      <c r="E632" s="448"/>
      <c r="F632" s="110" t="s">
        <v>83</v>
      </c>
      <c r="G632" s="524">
        <v>67</v>
      </c>
      <c r="H632" s="524"/>
      <c r="I632" s="524"/>
      <c r="J632" s="524"/>
      <c r="K632" s="502"/>
      <c r="L632" s="534" t="e">
        <f>#REF!-#REF!*10%</f>
        <v>#REF!</v>
      </c>
    </row>
    <row r="633" spans="1:12" ht="15.75" customHeight="1" x14ac:dyDescent="0.25">
      <c r="A633" s="453"/>
      <c r="B633" s="471"/>
      <c r="C633" s="455"/>
      <c r="D633" s="521"/>
      <c r="E633" s="448"/>
      <c r="F633" s="112" t="s">
        <v>396</v>
      </c>
      <c r="G633" s="523" t="s">
        <v>908</v>
      </c>
      <c r="H633" s="523"/>
      <c r="I633" s="523"/>
      <c r="J633" s="523"/>
      <c r="K633" s="502"/>
      <c r="L633" s="534" t="e">
        <f>#REF!-#REF!*10%</f>
        <v>#REF!</v>
      </c>
    </row>
    <row r="634" spans="1:12" ht="15.75" customHeight="1" x14ac:dyDescent="0.25">
      <c r="A634" s="453"/>
      <c r="B634" s="471"/>
      <c r="C634" s="455"/>
      <c r="D634" s="521"/>
      <c r="E634" s="448"/>
      <c r="F634" s="110" t="s">
        <v>256</v>
      </c>
      <c r="G634" s="524" t="s">
        <v>54</v>
      </c>
      <c r="H634" s="524"/>
      <c r="I634" s="524"/>
      <c r="J634" s="524"/>
      <c r="K634" s="502"/>
      <c r="L634" s="534" t="e">
        <f>#REF!-#REF!*10%</f>
        <v>#REF!</v>
      </c>
    </row>
    <row r="635" spans="1:12" ht="15.75" customHeight="1" x14ac:dyDescent="0.25">
      <c r="A635" s="453"/>
      <c r="B635" s="471"/>
      <c r="C635" s="455"/>
      <c r="D635" s="521"/>
      <c r="E635" s="448"/>
      <c r="F635" s="93" t="s">
        <v>379</v>
      </c>
      <c r="G635" s="523" t="s">
        <v>380</v>
      </c>
      <c r="H635" s="523"/>
      <c r="I635" s="523"/>
      <c r="J635" s="523"/>
      <c r="K635" s="502"/>
      <c r="L635" s="534" t="e">
        <f>#REF!-#REF!*10%</f>
        <v>#REF!</v>
      </c>
    </row>
    <row r="636" spans="1:12" ht="15.75" customHeight="1" x14ac:dyDescent="0.25">
      <c r="A636" s="453"/>
      <c r="B636" s="471"/>
      <c r="C636" s="455"/>
      <c r="D636" s="521"/>
      <c r="E636" s="448"/>
      <c r="F636" s="93" t="s">
        <v>701</v>
      </c>
      <c r="G636" s="523">
        <v>100000</v>
      </c>
      <c r="H636" s="523"/>
      <c r="I636" s="523"/>
      <c r="J636" s="523"/>
      <c r="K636" s="502"/>
      <c r="L636" s="534" t="e">
        <f>#REF!-#REF!*10%</f>
        <v>#REF!</v>
      </c>
    </row>
    <row r="637" spans="1:12" ht="15.75" customHeight="1" x14ac:dyDescent="0.25">
      <c r="A637" s="453"/>
      <c r="B637" s="471"/>
      <c r="C637" s="455"/>
      <c r="D637" s="521"/>
      <c r="E637" s="448"/>
      <c r="F637" s="93" t="s">
        <v>257</v>
      </c>
      <c r="G637" s="523" t="s">
        <v>556</v>
      </c>
      <c r="H637" s="523"/>
      <c r="I637" s="523"/>
      <c r="J637" s="523"/>
      <c r="K637" s="502"/>
      <c r="L637" s="534" t="e">
        <f>#REF!-#REF!*10%</f>
        <v>#REF!</v>
      </c>
    </row>
    <row r="638" spans="1:12" ht="15.75" customHeight="1" x14ac:dyDescent="0.25">
      <c r="A638" s="453"/>
      <c r="B638" s="471"/>
      <c r="C638" s="455"/>
      <c r="D638" s="521"/>
      <c r="E638" s="448"/>
      <c r="F638" s="93" t="s">
        <v>376</v>
      </c>
      <c r="G638" s="523" t="s">
        <v>1710</v>
      </c>
      <c r="H638" s="523"/>
      <c r="I638" s="523"/>
      <c r="J638" s="523"/>
      <c r="K638" s="502"/>
      <c r="L638" s="534" t="e">
        <f>#REF!-#REF!*10%</f>
        <v>#REF!</v>
      </c>
    </row>
    <row r="639" spans="1:12" ht="15.75" customHeight="1" x14ac:dyDescent="0.25">
      <c r="A639" s="453"/>
      <c r="B639" s="471"/>
      <c r="C639" s="455"/>
      <c r="D639" s="521"/>
      <c r="E639" s="448"/>
      <c r="F639" s="93" t="s">
        <v>702</v>
      </c>
      <c r="G639" s="523" t="s">
        <v>703</v>
      </c>
      <c r="H639" s="523"/>
      <c r="I639" s="523"/>
      <c r="J639" s="523"/>
      <c r="K639" s="502"/>
      <c r="L639" s="534" t="e">
        <f>#REF!-#REF!*10%</f>
        <v>#REF!</v>
      </c>
    </row>
    <row r="640" spans="1:12" ht="15.75" customHeight="1" x14ac:dyDescent="0.25">
      <c r="A640" s="453"/>
      <c r="B640" s="471"/>
      <c r="C640" s="455"/>
      <c r="D640" s="521"/>
      <c r="E640" s="448"/>
      <c r="F640" s="93" t="s">
        <v>381</v>
      </c>
      <c r="G640" s="523" t="s">
        <v>382</v>
      </c>
      <c r="H640" s="523"/>
      <c r="I640" s="523"/>
      <c r="J640" s="523"/>
      <c r="K640" s="502"/>
      <c r="L640" s="534" t="e">
        <f>#REF!-#REF!*10%</f>
        <v>#REF!</v>
      </c>
    </row>
    <row r="641" spans="1:12" ht="15.75" customHeight="1" x14ac:dyDescent="0.25">
      <c r="A641" s="453"/>
      <c r="B641" s="471"/>
      <c r="C641" s="455"/>
      <c r="D641" s="521"/>
      <c r="E641" s="448"/>
      <c r="F641" s="94" t="s">
        <v>358</v>
      </c>
      <c r="G641" s="523" t="s">
        <v>900</v>
      </c>
      <c r="H641" s="523"/>
      <c r="I641" s="523"/>
      <c r="J641" s="523"/>
      <c r="K641" s="496">
        <v>5</v>
      </c>
      <c r="L641" s="533">
        <v>14718</v>
      </c>
    </row>
    <row r="642" spans="1:12" ht="15.75" customHeight="1" x14ac:dyDescent="0.25">
      <c r="A642" s="453"/>
      <c r="B642" s="471"/>
      <c r="C642" s="455"/>
      <c r="D642" s="521"/>
      <c r="E642" s="448"/>
      <c r="F642" s="93" t="s">
        <v>383</v>
      </c>
      <c r="G642" s="523" t="s">
        <v>384</v>
      </c>
      <c r="H642" s="523"/>
      <c r="I642" s="523"/>
      <c r="J642" s="523"/>
      <c r="K642" s="497"/>
      <c r="L642" s="533" t="e">
        <f>#REF!-#REF!*10%</f>
        <v>#REF!</v>
      </c>
    </row>
    <row r="643" spans="1:12" ht="15.75" customHeight="1" x14ac:dyDescent="0.25">
      <c r="A643" s="453"/>
      <c r="B643" s="471"/>
      <c r="C643" s="455"/>
      <c r="D643" s="521"/>
      <c r="E643" s="448"/>
      <c r="F643" s="93" t="s">
        <v>385</v>
      </c>
      <c r="G643" s="454" t="s">
        <v>386</v>
      </c>
      <c r="H643" s="454"/>
      <c r="I643" s="454"/>
      <c r="J643" s="454"/>
      <c r="K643" s="497"/>
      <c r="L643" s="533" t="e">
        <f>#REF!-#REF!*10%</f>
        <v>#REF!</v>
      </c>
    </row>
    <row r="644" spans="1:12" ht="15.75" customHeight="1" x14ac:dyDescent="0.25">
      <c r="A644" s="453"/>
      <c r="B644" s="471"/>
      <c r="C644" s="455"/>
      <c r="D644" s="521"/>
      <c r="E644" s="448"/>
      <c r="F644" s="93" t="s">
        <v>389</v>
      </c>
      <c r="G644" s="523" t="s">
        <v>390</v>
      </c>
      <c r="H644" s="523"/>
      <c r="I644" s="523"/>
      <c r="J644" s="523"/>
      <c r="K644" s="497"/>
      <c r="L644" s="533" t="e">
        <f>#REF!-#REF!*10%</f>
        <v>#REF!</v>
      </c>
    </row>
    <row r="645" spans="1:12" ht="15.75" customHeight="1" x14ac:dyDescent="0.25">
      <c r="A645" s="453"/>
      <c r="B645" s="471"/>
      <c r="C645" s="455"/>
      <c r="D645" s="521"/>
      <c r="E645" s="448"/>
      <c r="F645" s="93" t="s">
        <v>704</v>
      </c>
      <c r="G645" s="523" t="s">
        <v>705</v>
      </c>
      <c r="H645" s="523"/>
      <c r="I645" s="523"/>
      <c r="J645" s="523"/>
      <c r="K645" s="497"/>
      <c r="L645" s="533" t="e">
        <f>#REF!-#REF!*10%</f>
        <v>#REF!</v>
      </c>
    </row>
    <row r="646" spans="1:12" ht="15.75" customHeight="1" x14ac:dyDescent="0.25">
      <c r="A646" s="453"/>
      <c r="B646" s="471"/>
      <c r="C646" s="455"/>
      <c r="D646" s="521"/>
      <c r="E646" s="448"/>
      <c r="F646" s="93" t="s">
        <v>706</v>
      </c>
      <c r="G646" s="461" t="s">
        <v>390</v>
      </c>
      <c r="H646" s="461"/>
      <c r="I646" s="461"/>
      <c r="J646" s="461"/>
      <c r="K646" s="497"/>
      <c r="L646" s="533" t="e">
        <f>#REF!-#REF!*10%</f>
        <v>#REF!</v>
      </c>
    </row>
    <row r="647" spans="1:12" ht="15.75" customHeight="1" x14ac:dyDescent="0.25">
      <c r="A647" s="453"/>
      <c r="B647" s="471"/>
      <c r="C647" s="455"/>
      <c r="D647" s="521"/>
      <c r="E647" s="448"/>
      <c r="F647" s="93" t="s">
        <v>1271</v>
      </c>
      <c r="G647" s="461" t="s">
        <v>390</v>
      </c>
      <c r="H647" s="461"/>
      <c r="I647" s="461"/>
      <c r="J647" s="461"/>
      <c r="K647" s="497"/>
      <c r="L647" s="533" t="e">
        <f>#REF!-#REF!*10%</f>
        <v>#REF!</v>
      </c>
    </row>
    <row r="648" spans="1:12" ht="15.75" customHeight="1" x14ac:dyDescent="0.25">
      <c r="A648" s="453"/>
      <c r="B648" s="471"/>
      <c r="C648" s="455"/>
      <c r="D648" s="521"/>
      <c r="E648" s="448"/>
      <c r="F648" s="93" t="s">
        <v>707</v>
      </c>
      <c r="G648" s="523" t="s">
        <v>1516</v>
      </c>
      <c r="H648" s="523"/>
      <c r="I648" s="523"/>
      <c r="J648" s="523"/>
      <c r="K648" s="497"/>
      <c r="L648" s="533" t="e">
        <f>#REF!-#REF!*10%</f>
        <v>#REF!</v>
      </c>
    </row>
    <row r="649" spans="1:12" ht="15.75" customHeight="1" x14ac:dyDescent="0.25">
      <c r="A649" s="453"/>
      <c r="B649" s="471"/>
      <c r="C649" s="455"/>
      <c r="D649" s="521"/>
      <c r="E649" s="448"/>
      <c r="F649" s="93" t="s">
        <v>708</v>
      </c>
      <c r="G649" s="523" t="s">
        <v>390</v>
      </c>
      <c r="H649" s="523"/>
      <c r="I649" s="523"/>
      <c r="J649" s="523"/>
      <c r="K649" s="497"/>
      <c r="L649" s="533" t="e">
        <f>#REF!-#REF!*10%</f>
        <v>#REF!</v>
      </c>
    </row>
    <row r="650" spans="1:12" ht="15.75" customHeight="1" x14ac:dyDescent="0.25">
      <c r="A650" s="453"/>
      <c r="B650" s="471"/>
      <c r="C650" s="455"/>
      <c r="D650" s="521"/>
      <c r="E650" s="448"/>
      <c r="F650" s="93" t="s">
        <v>377</v>
      </c>
      <c r="G650" s="523" t="s">
        <v>387</v>
      </c>
      <c r="H650" s="523"/>
      <c r="I650" s="523"/>
      <c r="J650" s="523"/>
      <c r="K650" s="497"/>
      <c r="L650" s="533" t="e">
        <f>#REF!-#REF!*10%</f>
        <v>#REF!</v>
      </c>
    </row>
    <row r="651" spans="1:12" ht="15.75" customHeight="1" x14ac:dyDescent="0.25">
      <c r="A651" s="453"/>
      <c r="B651" s="471"/>
      <c r="C651" s="455"/>
      <c r="D651" s="521"/>
      <c r="E651" s="448"/>
      <c r="F651" s="93" t="s">
        <v>388</v>
      </c>
      <c r="G651" s="523" t="s">
        <v>393</v>
      </c>
      <c r="H651" s="523"/>
      <c r="I651" s="523"/>
      <c r="J651" s="523"/>
      <c r="K651" s="497"/>
      <c r="L651" s="533" t="e">
        <f>#REF!-#REF!*10%</f>
        <v>#REF!</v>
      </c>
    </row>
    <row r="652" spans="1:12" ht="15.75" customHeight="1" x14ac:dyDescent="0.25">
      <c r="A652" s="453"/>
      <c r="B652" s="471"/>
      <c r="C652" s="455"/>
      <c r="D652" s="521"/>
      <c r="E652" s="448"/>
      <c r="F652" s="93" t="s">
        <v>562</v>
      </c>
      <c r="G652" s="523" t="s">
        <v>1024</v>
      </c>
      <c r="H652" s="523"/>
      <c r="I652" s="523"/>
      <c r="J652" s="523"/>
      <c r="K652" s="497"/>
      <c r="L652" s="533" t="e">
        <f>#REF!-#REF!*10%</f>
        <v>#REF!</v>
      </c>
    </row>
    <row r="653" spans="1:12" ht="15.75" customHeight="1" x14ac:dyDescent="0.25">
      <c r="A653" s="453"/>
      <c r="B653" s="471"/>
      <c r="C653" s="455"/>
      <c r="D653" s="521"/>
      <c r="E653" s="448"/>
      <c r="F653" s="93" t="s">
        <v>570</v>
      </c>
      <c r="G653" s="523" t="s">
        <v>613</v>
      </c>
      <c r="H653" s="523"/>
      <c r="I653" s="523"/>
      <c r="J653" s="523"/>
      <c r="K653" s="497"/>
      <c r="L653" s="533" t="e">
        <f>#REF!-#REF!*10%</f>
        <v>#REF!</v>
      </c>
    </row>
    <row r="654" spans="1:12" ht="15.75" customHeight="1" x14ac:dyDescent="0.25">
      <c r="A654" s="453"/>
      <c r="B654" s="471"/>
      <c r="C654" s="455"/>
      <c r="D654" s="521"/>
      <c r="E654" s="448"/>
      <c r="F654" s="111" t="s">
        <v>84</v>
      </c>
      <c r="G654" s="526">
        <v>4</v>
      </c>
      <c r="H654" s="526"/>
      <c r="I654" s="526"/>
      <c r="J654" s="526"/>
      <c r="K654" s="497"/>
      <c r="L654" s="533" t="e">
        <f>#REF!-#REF!*10%</f>
        <v>#REF!</v>
      </c>
    </row>
    <row r="655" spans="1:12" ht="15.75" customHeight="1" x14ac:dyDescent="0.25">
      <c r="A655" s="453"/>
      <c r="B655" s="472"/>
      <c r="C655" s="455"/>
      <c r="D655" s="521"/>
      <c r="E655" s="448"/>
      <c r="F655" s="296" t="s">
        <v>1016</v>
      </c>
      <c r="G655" s="454">
        <v>5</v>
      </c>
      <c r="H655" s="454"/>
      <c r="I655" s="454"/>
      <c r="J655" s="454"/>
      <c r="K655" s="497"/>
      <c r="L655" s="533" t="e">
        <f>#REF!-#REF!*10%</f>
        <v>#REF!</v>
      </c>
    </row>
    <row r="656" spans="1:12" ht="15.75" customHeight="1" x14ac:dyDescent="0.25">
      <c r="A656" s="452">
        <v>6</v>
      </c>
      <c r="B656" s="470"/>
      <c r="C656" s="455" t="s">
        <v>1573</v>
      </c>
      <c r="D656" s="520"/>
      <c r="E656" s="448"/>
      <c r="F656" s="110" t="s">
        <v>81</v>
      </c>
      <c r="G656" s="524" t="s">
        <v>1515</v>
      </c>
      <c r="H656" s="524"/>
      <c r="I656" s="524"/>
      <c r="J656" s="524"/>
      <c r="K656" s="501">
        <v>3</v>
      </c>
      <c r="L656" s="498">
        <v>13851</v>
      </c>
    </row>
    <row r="657" spans="1:12" ht="15.75" customHeight="1" x14ac:dyDescent="0.25">
      <c r="A657" s="453"/>
      <c r="B657" s="471"/>
      <c r="C657" s="455"/>
      <c r="D657" s="521"/>
      <c r="E657" s="448"/>
      <c r="F657" s="110" t="s">
        <v>80</v>
      </c>
      <c r="G657" s="469">
        <v>140</v>
      </c>
      <c r="H657" s="469"/>
      <c r="I657" s="469"/>
      <c r="J657" s="469"/>
      <c r="K657" s="502"/>
      <c r="L657" s="499"/>
    </row>
    <row r="658" spans="1:12" ht="15.75" customHeight="1" x14ac:dyDescent="0.25">
      <c r="A658" s="453"/>
      <c r="B658" s="471"/>
      <c r="C658" s="455"/>
      <c r="D658" s="521"/>
      <c r="E658" s="448"/>
      <c r="F658" s="110" t="s">
        <v>8</v>
      </c>
      <c r="G658" s="240">
        <v>3000</v>
      </c>
      <c r="H658" s="241">
        <v>4000</v>
      </c>
      <c r="I658" s="312">
        <v>5000</v>
      </c>
      <c r="J658" s="242">
        <v>6000</v>
      </c>
      <c r="K658" s="502"/>
      <c r="L658" s="499"/>
    </row>
    <row r="659" spans="1:12" ht="15.75" customHeight="1" x14ac:dyDescent="0.25">
      <c r="A659" s="453"/>
      <c r="B659" s="471"/>
      <c r="C659" s="455"/>
      <c r="D659" s="521"/>
      <c r="E659" s="448"/>
      <c r="F659" s="93" t="s">
        <v>817</v>
      </c>
      <c r="G659" s="243">
        <f>G657*114</f>
        <v>15960</v>
      </c>
      <c r="H659" s="244">
        <f>G657*128</f>
        <v>17920</v>
      </c>
      <c r="I659" s="313">
        <f>G657*140</f>
        <v>19600</v>
      </c>
      <c r="J659" s="245">
        <f>G657*148</f>
        <v>20720</v>
      </c>
      <c r="K659" s="502"/>
      <c r="L659" s="499"/>
    </row>
    <row r="660" spans="1:12" ht="15.75" customHeight="1" x14ac:dyDescent="0.25">
      <c r="A660" s="453"/>
      <c r="B660" s="471"/>
      <c r="C660" s="455"/>
      <c r="D660" s="521"/>
      <c r="E660" s="448"/>
      <c r="F660" s="93" t="s">
        <v>1269</v>
      </c>
      <c r="G660" s="451">
        <v>0.98</v>
      </c>
      <c r="H660" s="451"/>
      <c r="I660" s="451"/>
      <c r="J660" s="451"/>
      <c r="K660" s="502"/>
      <c r="L660" s="499"/>
    </row>
    <row r="661" spans="1:12" ht="15.75" customHeight="1" x14ac:dyDescent="0.25">
      <c r="A661" s="453"/>
      <c r="B661" s="471"/>
      <c r="C661" s="455"/>
      <c r="D661" s="521"/>
      <c r="E661" s="448"/>
      <c r="F661" s="93" t="s">
        <v>699</v>
      </c>
      <c r="G661" s="523" t="s">
        <v>700</v>
      </c>
      <c r="H661" s="523"/>
      <c r="I661" s="523"/>
      <c r="J661" s="523"/>
      <c r="K661" s="502"/>
      <c r="L661" s="499"/>
    </row>
    <row r="662" spans="1:12" ht="15.75" customHeight="1" x14ac:dyDescent="0.25">
      <c r="A662" s="453"/>
      <c r="B662" s="471"/>
      <c r="C662" s="455"/>
      <c r="D662" s="521"/>
      <c r="E662" s="448"/>
      <c r="F662" s="93" t="s">
        <v>1181</v>
      </c>
      <c r="G662" s="462" t="s">
        <v>1179</v>
      </c>
      <c r="H662" s="463"/>
      <c r="I662" s="463"/>
      <c r="J662" s="464"/>
      <c r="K662" s="502"/>
      <c r="L662" s="499"/>
    </row>
    <row r="663" spans="1:12" ht="15.75" customHeight="1" x14ac:dyDescent="0.25">
      <c r="A663" s="453"/>
      <c r="B663" s="471"/>
      <c r="C663" s="455"/>
      <c r="D663" s="521"/>
      <c r="E663" s="448"/>
      <c r="F663" s="110" t="s">
        <v>83</v>
      </c>
      <c r="G663" s="524">
        <v>67</v>
      </c>
      <c r="H663" s="524"/>
      <c r="I663" s="524"/>
      <c r="J663" s="524"/>
      <c r="K663" s="502"/>
      <c r="L663" s="499"/>
    </row>
    <row r="664" spans="1:12" ht="15.75" customHeight="1" x14ac:dyDescent="0.25">
      <c r="A664" s="453"/>
      <c r="B664" s="471"/>
      <c r="C664" s="455"/>
      <c r="D664" s="521"/>
      <c r="E664" s="448"/>
      <c r="F664" s="112" t="s">
        <v>396</v>
      </c>
      <c r="G664" s="523" t="s">
        <v>908</v>
      </c>
      <c r="H664" s="523"/>
      <c r="I664" s="523"/>
      <c r="J664" s="523"/>
      <c r="K664" s="502"/>
      <c r="L664" s="499"/>
    </row>
    <row r="665" spans="1:12" ht="15.75" customHeight="1" x14ac:dyDescent="0.25">
      <c r="A665" s="453"/>
      <c r="B665" s="471"/>
      <c r="C665" s="455"/>
      <c r="D665" s="521"/>
      <c r="E665" s="448"/>
      <c r="F665" s="110" t="s">
        <v>256</v>
      </c>
      <c r="G665" s="524" t="s">
        <v>54</v>
      </c>
      <c r="H665" s="524"/>
      <c r="I665" s="524"/>
      <c r="J665" s="524"/>
      <c r="K665" s="502"/>
      <c r="L665" s="499"/>
    </row>
    <row r="666" spans="1:12" ht="15.6" customHeight="1" x14ac:dyDescent="0.25">
      <c r="A666" s="453"/>
      <c r="B666" s="471"/>
      <c r="C666" s="455"/>
      <c r="D666" s="521"/>
      <c r="E666" s="448"/>
      <c r="F666" s="93" t="s">
        <v>379</v>
      </c>
      <c r="G666" s="523" t="s">
        <v>380</v>
      </c>
      <c r="H666" s="523"/>
      <c r="I666" s="523"/>
      <c r="J666" s="523"/>
      <c r="K666" s="502"/>
      <c r="L666" s="499"/>
    </row>
    <row r="667" spans="1:12" ht="15.6" customHeight="1" x14ac:dyDescent="0.25">
      <c r="A667" s="453"/>
      <c r="B667" s="471"/>
      <c r="C667" s="455"/>
      <c r="D667" s="521"/>
      <c r="E667" s="448"/>
      <c r="F667" s="93" t="s">
        <v>701</v>
      </c>
      <c r="G667" s="523">
        <v>100000</v>
      </c>
      <c r="H667" s="523"/>
      <c r="I667" s="523"/>
      <c r="J667" s="523"/>
      <c r="K667" s="502"/>
      <c r="L667" s="499"/>
    </row>
    <row r="668" spans="1:12" ht="15.6" customHeight="1" x14ac:dyDescent="0.25">
      <c r="A668" s="453"/>
      <c r="B668" s="471"/>
      <c r="C668" s="455"/>
      <c r="D668" s="521"/>
      <c r="E668" s="448"/>
      <c r="F668" s="93" t="s">
        <v>257</v>
      </c>
      <c r="G668" s="523" t="s">
        <v>556</v>
      </c>
      <c r="H668" s="523"/>
      <c r="I668" s="523"/>
      <c r="J668" s="523"/>
      <c r="K668" s="502"/>
      <c r="L668" s="499"/>
    </row>
    <row r="669" spans="1:12" ht="15.6" customHeight="1" x14ac:dyDescent="0.25">
      <c r="A669" s="453"/>
      <c r="B669" s="471"/>
      <c r="C669" s="455"/>
      <c r="D669" s="521"/>
      <c r="E669" s="448"/>
      <c r="F669" s="93" t="s">
        <v>376</v>
      </c>
      <c r="G669" s="523" t="s">
        <v>1710</v>
      </c>
      <c r="H669" s="523"/>
      <c r="I669" s="523"/>
      <c r="J669" s="523"/>
      <c r="K669" s="502"/>
      <c r="L669" s="499"/>
    </row>
    <row r="670" spans="1:12" ht="15.6" customHeight="1" x14ac:dyDescent="0.25">
      <c r="A670" s="453"/>
      <c r="B670" s="471"/>
      <c r="C670" s="455"/>
      <c r="D670" s="521"/>
      <c r="E670" s="448"/>
      <c r="F670" s="93" t="s">
        <v>702</v>
      </c>
      <c r="G670" s="523" t="s">
        <v>703</v>
      </c>
      <c r="H670" s="523"/>
      <c r="I670" s="523"/>
      <c r="J670" s="523"/>
      <c r="K670" s="502"/>
      <c r="L670" s="499"/>
    </row>
    <row r="671" spans="1:12" ht="15.6" customHeight="1" x14ac:dyDescent="0.25">
      <c r="A671" s="453"/>
      <c r="B671" s="471"/>
      <c r="C671" s="455"/>
      <c r="D671" s="521"/>
      <c r="E671" s="448"/>
      <c r="F671" s="93" t="s">
        <v>381</v>
      </c>
      <c r="G671" s="523" t="s">
        <v>382</v>
      </c>
      <c r="H671" s="523"/>
      <c r="I671" s="523"/>
      <c r="J671" s="523"/>
      <c r="K671" s="502"/>
      <c r="L671" s="500"/>
    </row>
    <row r="672" spans="1:12" ht="15.6" customHeight="1" x14ac:dyDescent="0.25">
      <c r="A672" s="453"/>
      <c r="B672" s="471"/>
      <c r="C672" s="455"/>
      <c r="D672" s="521"/>
      <c r="E672" s="448"/>
      <c r="F672" s="94" t="s">
        <v>358</v>
      </c>
      <c r="G672" s="523" t="s">
        <v>900</v>
      </c>
      <c r="H672" s="523"/>
      <c r="I672" s="523"/>
      <c r="J672" s="523"/>
      <c r="K672" s="496">
        <v>5</v>
      </c>
      <c r="L672" s="533">
        <v>14821</v>
      </c>
    </row>
    <row r="673" spans="1:12" ht="15.6" customHeight="1" x14ac:dyDescent="0.25">
      <c r="A673" s="453"/>
      <c r="B673" s="471"/>
      <c r="C673" s="455"/>
      <c r="D673" s="521"/>
      <c r="E673" s="448"/>
      <c r="F673" s="93" t="s">
        <v>383</v>
      </c>
      <c r="G673" s="523" t="s">
        <v>384</v>
      </c>
      <c r="H673" s="523"/>
      <c r="I673" s="523"/>
      <c r="J673" s="523"/>
      <c r="K673" s="497"/>
      <c r="L673" s="533" t="e">
        <f>#REF!-#REF!*10%</f>
        <v>#REF!</v>
      </c>
    </row>
    <row r="674" spans="1:12" ht="15.6" customHeight="1" x14ac:dyDescent="0.25">
      <c r="A674" s="453"/>
      <c r="B674" s="471"/>
      <c r="C674" s="455"/>
      <c r="D674" s="521"/>
      <c r="E674" s="448"/>
      <c r="F674" s="93" t="s">
        <v>385</v>
      </c>
      <c r="G674" s="454" t="s">
        <v>386</v>
      </c>
      <c r="H674" s="454"/>
      <c r="I674" s="454"/>
      <c r="J674" s="454"/>
      <c r="K674" s="497"/>
      <c r="L674" s="533" t="e">
        <f>#REF!-#REF!*10%</f>
        <v>#REF!</v>
      </c>
    </row>
    <row r="675" spans="1:12" ht="15.6" customHeight="1" x14ac:dyDescent="0.25">
      <c r="A675" s="453"/>
      <c r="B675" s="471"/>
      <c r="C675" s="455"/>
      <c r="D675" s="521"/>
      <c r="E675" s="448"/>
      <c r="F675" s="93" t="s">
        <v>389</v>
      </c>
      <c r="G675" s="523" t="s">
        <v>390</v>
      </c>
      <c r="H675" s="523"/>
      <c r="I675" s="523"/>
      <c r="J675" s="523"/>
      <c r="K675" s="497"/>
      <c r="L675" s="533" t="e">
        <f>#REF!-#REF!*10%</f>
        <v>#REF!</v>
      </c>
    </row>
    <row r="676" spans="1:12" ht="15.6" customHeight="1" x14ac:dyDescent="0.25">
      <c r="A676" s="453"/>
      <c r="B676" s="471"/>
      <c r="C676" s="455"/>
      <c r="D676" s="521"/>
      <c r="E676" s="448"/>
      <c r="F676" s="93" t="s">
        <v>704</v>
      </c>
      <c r="G676" s="523" t="s">
        <v>705</v>
      </c>
      <c r="H676" s="523"/>
      <c r="I676" s="523"/>
      <c r="J676" s="523"/>
      <c r="K676" s="497"/>
      <c r="L676" s="533" t="e">
        <f>#REF!-#REF!*10%</f>
        <v>#REF!</v>
      </c>
    </row>
    <row r="677" spans="1:12" ht="15.6" customHeight="1" x14ac:dyDescent="0.25">
      <c r="A677" s="453"/>
      <c r="B677" s="471"/>
      <c r="C677" s="455"/>
      <c r="D677" s="521"/>
      <c r="E677" s="448"/>
      <c r="F677" s="93" t="s">
        <v>706</v>
      </c>
      <c r="G677" s="461" t="s">
        <v>390</v>
      </c>
      <c r="H677" s="461"/>
      <c r="I677" s="461"/>
      <c r="J677" s="461"/>
      <c r="K677" s="497"/>
      <c r="L677" s="533" t="e">
        <f>#REF!-#REF!*10%</f>
        <v>#REF!</v>
      </c>
    </row>
    <row r="678" spans="1:12" ht="15.6" customHeight="1" x14ac:dyDescent="0.25">
      <c r="A678" s="453"/>
      <c r="B678" s="471"/>
      <c r="C678" s="455"/>
      <c r="D678" s="521"/>
      <c r="E678" s="448"/>
      <c r="F678" s="93" t="s">
        <v>1271</v>
      </c>
      <c r="G678" s="461" t="s">
        <v>390</v>
      </c>
      <c r="H678" s="461"/>
      <c r="I678" s="461"/>
      <c r="J678" s="461"/>
      <c r="K678" s="497"/>
      <c r="L678" s="533" t="e">
        <f>#REF!-#REF!*10%</f>
        <v>#REF!</v>
      </c>
    </row>
    <row r="679" spans="1:12" ht="15.6" customHeight="1" x14ac:dyDescent="0.25">
      <c r="A679" s="453"/>
      <c r="B679" s="471"/>
      <c r="C679" s="455"/>
      <c r="D679" s="521"/>
      <c r="E679" s="448"/>
      <c r="F679" s="93" t="s">
        <v>707</v>
      </c>
      <c r="G679" s="523" t="s">
        <v>1516</v>
      </c>
      <c r="H679" s="523"/>
      <c r="I679" s="523"/>
      <c r="J679" s="523"/>
      <c r="K679" s="497"/>
      <c r="L679" s="533" t="e">
        <f>#REF!-#REF!*10%</f>
        <v>#REF!</v>
      </c>
    </row>
    <row r="680" spans="1:12" ht="15.6" customHeight="1" x14ac:dyDescent="0.25">
      <c r="A680" s="453"/>
      <c r="B680" s="471"/>
      <c r="C680" s="455"/>
      <c r="D680" s="521"/>
      <c r="E680" s="448"/>
      <c r="F680" s="93" t="s">
        <v>708</v>
      </c>
      <c r="G680" s="523" t="s">
        <v>390</v>
      </c>
      <c r="H680" s="523"/>
      <c r="I680" s="523"/>
      <c r="J680" s="523"/>
      <c r="K680" s="497"/>
      <c r="L680" s="533" t="e">
        <f>#REF!-#REF!*10%</f>
        <v>#REF!</v>
      </c>
    </row>
    <row r="681" spans="1:12" ht="15.6" customHeight="1" x14ac:dyDescent="0.25">
      <c r="A681" s="453"/>
      <c r="B681" s="471"/>
      <c r="C681" s="455"/>
      <c r="D681" s="521"/>
      <c r="E681" s="448"/>
      <c r="F681" s="93" t="s">
        <v>377</v>
      </c>
      <c r="G681" s="523" t="s">
        <v>387</v>
      </c>
      <c r="H681" s="523"/>
      <c r="I681" s="523"/>
      <c r="J681" s="523"/>
      <c r="K681" s="497"/>
      <c r="L681" s="533" t="e">
        <f>#REF!-#REF!*10%</f>
        <v>#REF!</v>
      </c>
    </row>
    <row r="682" spans="1:12" ht="15.6" customHeight="1" x14ac:dyDescent="0.25">
      <c r="A682" s="453"/>
      <c r="B682" s="471"/>
      <c r="C682" s="455"/>
      <c r="D682" s="521"/>
      <c r="E682" s="448"/>
      <c r="F682" s="93" t="s">
        <v>388</v>
      </c>
      <c r="G682" s="523" t="s">
        <v>393</v>
      </c>
      <c r="H682" s="523"/>
      <c r="I682" s="523"/>
      <c r="J682" s="523"/>
      <c r="K682" s="497"/>
      <c r="L682" s="533" t="e">
        <f>#REF!-#REF!*10%</f>
        <v>#REF!</v>
      </c>
    </row>
    <row r="683" spans="1:12" ht="15.6" customHeight="1" x14ac:dyDescent="0.25">
      <c r="A683" s="453"/>
      <c r="B683" s="471"/>
      <c r="C683" s="455"/>
      <c r="D683" s="521"/>
      <c r="E683" s="448"/>
      <c r="F683" s="93" t="s">
        <v>562</v>
      </c>
      <c r="G683" s="523" t="s">
        <v>1024</v>
      </c>
      <c r="H683" s="523"/>
      <c r="I683" s="523"/>
      <c r="J683" s="523"/>
      <c r="K683" s="497"/>
      <c r="L683" s="533" t="e">
        <f>#REF!-#REF!*10%</f>
        <v>#REF!</v>
      </c>
    </row>
    <row r="684" spans="1:12" ht="15.6" customHeight="1" x14ac:dyDescent="0.25">
      <c r="A684" s="453"/>
      <c r="B684" s="471"/>
      <c r="C684" s="455"/>
      <c r="D684" s="521"/>
      <c r="E684" s="448"/>
      <c r="F684" s="93" t="s">
        <v>570</v>
      </c>
      <c r="G684" s="523" t="s">
        <v>613</v>
      </c>
      <c r="H684" s="523"/>
      <c r="I684" s="523"/>
      <c r="J684" s="523"/>
      <c r="K684" s="497"/>
      <c r="L684" s="533" t="e">
        <f>#REF!-#REF!*10%</f>
        <v>#REF!</v>
      </c>
    </row>
    <row r="685" spans="1:12" ht="15.6" customHeight="1" x14ac:dyDescent="0.25">
      <c r="A685" s="453"/>
      <c r="B685" s="471"/>
      <c r="C685" s="455"/>
      <c r="D685" s="521"/>
      <c r="E685" s="448"/>
      <c r="F685" s="111" t="s">
        <v>84</v>
      </c>
      <c r="G685" s="526">
        <v>4</v>
      </c>
      <c r="H685" s="526"/>
      <c r="I685" s="526"/>
      <c r="J685" s="526"/>
      <c r="K685" s="497"/>
      <c r="L685" s="533" t="e">
        <f>#REF!-#REF!*10%</f>
        <v>#REF!</v>
      </c>
    </row>
    <row r="686" spans="1:12" ht="15.75" customHeight="1" x14ac:dyDescent="0.25">
      <c r="A686" s="453"/>
      <c r="B686" s="472"/>
      <c r="C686" s="455"/>
      <c r="D686" s="521"/>
      <c r="E686" s="448"/>
      <c r="F686" s="296" t="s">
        <v>1016</v>
      </c>
      <c r="G686" s="454">
        <v>5</v>
      </c>
      <c r="H686" s="454"/>
      <c r="I686" s="454"/>
      <c r="J686" s="454"/>
      <c r="K686" s="497"/>
      <c r="L686" s="533" t="e">
        <f>#REF!-#REF!*10%</f>
        <v>#REF!</v>
      </c>
    </row>
    <row r="687" spans="1:12" ht="15.75" customHeight="1" x14ac:dyDescent="0.25">
      <c r="A687" s="452">
        <v>7</v>
      </c>
      <c r="B687" s="470"/>
      <c r="C687" s="455" t="s">
        <v>1574</v>
      </c>
      <c r="D687" s="520"/>
      <c r="E687" s="448"/>
      <c r="F687" s="110" t="s">
        <v>81</v>
      </c>
      <c r="G687" s="524" t="s">
        <v>1515</v>
      </c>
      <c r="H687" s="524"/>
      <c r="I687" s="524"/>
      <c r="J687" s="524"/>
      <c r="K687" s="501">
        <v>3</v>
      </c>
      <c r="L687" s="498">
        <v>14814</v>
      </c>
    </row>
    <row r="688" spans="1:12" ht="15.75" customHeight="1" x14ac:dyDescent="0.25">
      <c r="A688" s="453"/>
      <c r="B688" s="471"/>
      <c r="C688" s="455"/>
      <c r="D688" s="521"/>
      <c r="E688" s="448"/>
      <c r="F688" s="110" t="s">
        <v>80</v>
      </c>
      <c r="G688" s="469">
        <v>150</v>
      </c>
      <c r="H688" s="469"/>
      <c r="I688" s="469"/>
      <c r="J688" s="469"/>
      <c r="K688" s="502"/>
      <c r="L688" s="499"/>
    </row>
    <row r="689" spans="1:12" ht="15.75" customHeight="1" x14ac:dyDescent="0.25">
      <c r="A689" s="453"/>
      <c r="B689" s="471"/>
      <c r="C689" s="455"/>
      <c r="D689" s="521"/>
      <c r="E689" s="448"/>
      <c r="F689" s="110" t="s">
        <v>8</v>
      </c>
      <c r="G689" s="240">
        <v>3000</v>
      </c>
      <c r="H689" s="241">
        <v>4000</v>
      </c>
      <c r="I689" s="312">
        <v>5000</v>
      </c>
      <c r="J689" s="242">
        <v>6000</v>
      </c>
      <c r="K689" s="502"/>
      <c r="L689" s="499"/>
    </row>
    <row r="690" spans="1:12" ht="15.75" customHeight="1" x14ac:dyDescent="0.25">
      <c r="A690" s="453"/>
      <c r="B690" s="471"/>
      <c r="C690" s="455"/>
      <c r="D690" s="521"/>
      <c r="E690" s="448"/>
      <c r="F690" s="93" t="s">
        <v>817</v>
      </c>
      <c r="G690" s="243">
        <f>G688*114</f>
        <v>17100</v>
      </c>
      <c r="H690" s="244">
        <f>G688*128</f>
        <v>19200</v>
      </c>
      <c r="I690" s="313">
        <f>G688*143</f>
        <v>21450</v>
      </c>
      <c r="J690" s="245">
        <f>G688*148</f>
        <v>22200</v>
      </c>
      <c r="K690" s="502"/>
      <c r="L690" s="499"/>
    </row>
    <row r="691" spans="1:12" ht="15.75" customHeight="1" x14ac:dyDescent="0.25">
      <c r="A691" s="453"/>
      <c r="B691" s="471"/>
      <c r="C691" s="455"/>
      <c r="D691" s="521"/>
      <c r="E691" s="448"/>
      <c r="F691" s="93" t="s">
        <v>1269</v>
      </c>
      <c r="G691" s="451">
        <v>0.98</v>
      </c>
      <c r="H691" s="451"/>
      <c r="I691" s="451"/>
      <c r="J691" s="451"/>
      <c r="K691" s="502"/>
      <c r="L691" s="499"/>
    </row>
    <row r="692" spans="1:12" ht="15.75" customHeight="1" x14ac:dyDescent="0.25">
      <c r="A692" s="453"/>
      <c r="B692" s="471"/>
      <c r="C692" s="455"/>
      <c r="D692" s="521"/>
      <c r="E692" s="448"/>
      <c r="F692" s="93" t="s">
        <v>699</v>
      </c>
      <c r="G692" s="523" t="s">
        <v>700</v>
      </c>
      <c r="H692" s="523"/>
      <c r="I692" s="523"/>
      <c r="J692" s="523"/>
      <c r="K692" s="502"/>
      <c r="L692" s="499"/>
    </row>
    <row r="693" spans="1:12" ht="15.75" customHeight="1" x14ac:dyDescent="0.25">
      <c r="A693" s="453"/>
      <c r="B693" s="471"/>
      <c r="C693" s="455"/>
      <c r="D693" s="521"/>
      <c r="E693" s="448"/>
      <c r="F693" s="93" t="s">
        <v>1181</v>
      </c>
      <c r="G693" s="462" t="s">
        <v>1179</v>
      </c>
      <c r="H693" s="463"/>
      <c r="I693" s="463"/>
      <c r="J693" s="464"/>
      <c r="K693" s="502"/>
      <c r="L693" s="499"/>
    </row>
    <row r="694" spans="1:12" ht="15.75" customHeight="1" x14ac:dyDescent="0.25">
      <c r="A694" s="453"/>
      <c r="B694" s="471"/>
      <c r="C694" s="455"/>
      <c r="D694" s="521"/>
      <c r="E694" s="448"/>
      <c r="F694" s="110" t="s">
        <v>83</v>
      </c>
      <c r="G694" s="524">
        <v>67</v>
      </c>
      <c r="H694" s="524"/>
      <c r="I694" s="524"/>
      <c r="J694" s="524"/>
      <c r="K694" s="502"/>
      <c r="L694" s="499"/>
    </row>
    <row r="695" spans="1:12" ht="15.75" customHeight="1" x14ac:dyDescent="0.25">
      <c r="A695" s="453"/>
      <c r="B695" s="471"/>
      <c r="C695" s="455"/>
      <c r="D695" s="521"/>
      <c r="E695" s="448"/>
      <c r="F695" s="112" t="s">
        <v>396</v>
      </c>
      <c r="G695" s="523" t="s">
        <v>908</v>
      </c>
      <c r="H695" s="523"/>
      <c r="I695" s="523"/>
      <c r="J695" s="523"/>
      <c r="K695" s="502"/>
      <c r="L695" s="499"/>
    </row>
    <row r="696" spans="1:12" ht="15.75" customHeight="1" x14ac:dyDescent="0.25">
      <c r="A696" s="453"/>
      <c r="B696" s="471"/>
      <c r="C696" s="455"/>
      <c r="D696" s="521"/>
      <c r="E696" s="448"/>
      <c r="F696" s="110" t="s">
        <v>256</v>
      </c>
      <c r="G696" s="524" t="s">
        <v>58</v>
      </c>
      <c r="H696" s="524"/>
      <c r="I696" s="524"/>
      <c r="J696" s="524"/>
      <c r="K696" s="502"/>
      <c r="L696" s="499"/>
    </row>
    <row r="697" spans="1:12" ht="15.75" customHeight="1" x14ac:dyDescent="0.25">
      <c r="A697" s="453"/>
      <c r="B697" s="471"/>
      <c r="C697" s="455"/>
      <c r="D697" s="521"/>
      <c r="E697" s="448"/>
      <c r="F697" s="93" t="s">
        <v>379</v>
      </c>
      <c r="G697" s="523" t="s">
        <v>380</v>
      </c>
      <c r="H697" s="523"/>
      <c r="I697" s="523"/>
      <c r="J697" s="523"/>
      <c r="K697" s="502"/>
      <c r="L697" s="499"/>
    </row>
    <row r="698" spans="1:12" ht="15.75" customHeight="1" x14ac:dyDescent="0.25">
      <c r="A698" s="453"/>
      <c r="B698" s="471"/>
      <c r="C698" s="455"/>
      <c r="D698" s="521"/>
      <c r="E698" s="448"/>
      <c r="F698" s="93" t="s">
        <v>701</v>
      </c>
      <c r="G698" s="523">
        <v>100000</v>
      </c>
      <c r="H698" s="523"/>
      <c r="I698" s="523"/>
      <c r="J698" s="523"/>
      <c r="K698" s="502"/>
      <c r="L698" s="499"/>
    </row>
    <row r="699" spans="1:12" ht="15.75" customHeight="1" x14ac:dyDescent="0.25">
      <c r="A699" s="453"/>
      <c r="B699" s="471"/>
      <c r="C699" s="455"/>
      <c r="D699" s="521"/>
      <c r="E699" s="448"/>
      <c r="F699" s="93" t="s">
        <v>257</v>
      </c>
      <c r="G699" s="523" t="s">
        <v>556</v>
      </c>
      <c r="H699" s="523"/>
      <c r="I699" s="523"/>
      <c r="J699" s="523"/>
      <c r="K699" s="502"/>
      <c r="L699" s="499"/>
    </row>
    <row r="700" spans="1:12" ht="15.75" customHeight="1" x14ac:dyDescent="0.25">
      <c r="A700" s="453"/>
      <c r="B700" s="471"/>
      <c r="C700" s="455"/>
      <c r="D700" s="521"/>
      <c r="E700" s="448"/>
      <c r="F700" s="93" t="s">
        <v>376</v>
      </c>
      <c r="G700" s="523" t="s">
        <v>1710</v>
      </c>
      <c r="H700" s="523"/>
      <c r="I700" s="523"/>
      <c r="J700" s="523"/>
      <c r="K700" s="502"/>
      <c r="L700" s="499"/>
    </row>
    <row r="701" spans="1:12" ht="15.75" customHeight="1" x14ac:dyDescent="0.25">
      <c r="A701" s="453"/>
      <c r="B701" s="471"/>
      <c r="C701" s="455"/>
      <c r="D701" s="521"/>
      <c r="E701" s="448"/>
      <c r="F701" s="93" t="s">
        <v>702</v>
      </c>
      <c r="G701" s="523" t="s">
        <v>703</v>
      </c>
      <c r="H701" s="523"/>
      <c r="I701" s="523"/>
      <c r="J701" s="523"/>
      <c r="K701" s="502"/>
      <c r="L701" s="499"/>
    </row>
    <row r="702" spans="1:12" ht="15.75" customHeight="1" x14ac:dyDescent="0.25">
      <c r="A702" s="453"/>
      <c r="B702" s="471"/>
      <c r="C702" s="455"/>
      <c r="D702" s="521"/>
      <c r="E702" s="448"/>
      <c r="F702" s="93" t="s">
        <v>381</v>
      </c>
      <c r="G702" s="523" t="s">
        <v>382</v>
      </c>
      <c r="H702" s="523"/>
      <c r="I702" s="523"/>
      <c r="J702" s="523"/>
      <c r="K702" s="502"/>
      <c r="L702" s="500"/>
    </row>
    <row r="703" spans="1:12" ht="15.75" customHeight="1" x14ac:dyDescent="0.25">
      <c r="A703" s="453"/>
      <c r="B703" s="471"/>
      <c r="C703" s="455"/>
      <c r="D703" s="521"/>
      <c r="E703" s="448"/>
      <c r="F703" s="94" t="s">
        <v>358</v>
      </c>
      <c r="G703" s="523" t="s">
        <v>900</v>
      </c>
      <c r="H703" s="523"/>
      <c r="I703" s="523"/>
      <c r="J703" s="523"/>
      <c r="K703" s="496">
        <v>5</v>
      </c>
      <c r="L703" s="533">
        <v>15851</v>
      </c>
    </row>
    <row r="704" spans="1:12" ht="15.75" customHeight="1" x14ac:dyDescent="0.25">
      <c r="A704" s="453"/>
      <c r="B704" s="471"/>
      <c r="C704" s="455"/>
      <c r="D704" s="521"/>
      <c r="E704" s="448"/>
      <c r="F704" s="93" t="s">
        <v>383</v>
      </c>
      <c r="G704" s="523" t="s">
        <v>384</v>
      </c>
      <c r="H704" s="523"/>
      <c r="I704" s="523"/>
      <c r="J704" s="523"/>
      <c r="K704" s="497"/>
      <c r="L704" s="533" t="e">
        <f>#REF!-#REF!*10%</f>
        <v>#REF!</v>
      </c>
    </row>
    <row r="705" spans="1:12" ht="15.75" customHeight="1" x14ac:dyDescent="0.25">
      <c r="A705" s="453"/>
      <c r="B705" s="471"/>
      <c r="C705" s="455"/>
      <c r="D705" s="521"/>
      <c r="E705" s="448"/>
      <c r="F705" s="93" t="s">
        <v>385</v>
      </c>
      <c r="G705" s="454" t="s">
        <v>386</v>
      </c>
      <c r="H705" s="454"/>
      <c r="I705" s="454"/>
      <c r="J705" s="454"/>
      <c r="K705" s="497"/>
      <c r="L705" s="533" t="e">
        <f>#REF!-#REF!*10%</f>
        <v>#REF!</v>
      </c>
    </row>
    <row r="706" spans="1:12" ht="15.75" customHeight="1" x14ac:dyDescent="0.25">
      <c r="A706" s="453"/>
      <c r="B706" s="471"/>
      <c r="C706" s="455"/>
      <c r="D706" s="521"/>
      <c r="E706" s="448"/>
      <c r="F706" s="93" t="s">
        <v>389</v>
      </c>
      <c r="G706" s="523" t="s">
        <v>390</v>
      </c>
      <c r="H706" s="523"/>
      <c r="I706" s="523"/>
      <c r="J706" s="523"/>
      <c r="K706" s="497"/>
      <c r="L706" s="533" t="e">
        <f>#REF!-#REF!*10%</f>
        <v>#REF!</v>
      </c>
    </row>
    <row r="707" spans="1:12" ht="15.75" customHeight="1" x14ac:dyDescent="0.25">
      <c r="A707" s="453"/>
      <c r="B707" s="471"/>
      <c r="C707" s="455"/>
      <c r="D707" s="521"/>
      <c r="E707" s="448"/>
      <c r="F707" s="93" t="s">
        <v>704</v>
      </c>
      <c r="G707" s="523" t="s">
        <v>705</v>
      </c>
      <c r="H707" s="523"/>
      <c r="I707" s="523"/>
      <c r="J707" s="523"/>
      <c r="K707" s="497"/>
      <c r="L707" s="533" t="e">
        <f>#REF!-#REF!*10%</f>
        <v>#REF!</v>
      </c>
    </row>
    <row r="708" spans="1:12" ht="15.75" customHeight="1" x14ac:dyDescent="0.25">
      <c r="A708" s="453"/>
      <c r="B708" s="471"/>
      <c r="C708" s="455"/>
      <c r="D708" s="521"/>
      <c r="E708" s="448"/>
      <c r="F708" s="93" t="s">
        <v>706</v>
      </c>
      <c r="G708" s="461" t="s">
        <v>390</v>
      </c>
      <c r="H708" s="461"/>
      <c r="I708" s="461"/>
      <c r="J708" s="461"/>
      <c r="K708" s="497"/>
      <c r="L708" s="533" t="e">
        <f>#REF!-#REF!*10%</f>
        <v>#REF!</v>
      </c>
    </row>
    <row r="709" spans="1:12" ht="15.75" customHeight="1" x14ac:dyDescent="0.25">
      <c r="A709" s="453"/>
      <c r="B709" s="471"/>
      <c r="C709" s="455"/>
      <c r="D709" s="521"/>
      <c r="E709" s="448"/>
      <c r="F709" s="93" t="s">
        <v>1271</v>
      </c>
      <c r="G709" s="461" t="s">
        <v>390</v>
      </c>
      <c r="H709" s="461"/>
      <c r="I709" s="461"/>
      <c r="J709" s="461"/>
      <c r="K709" s="497"/>
      <c r="L709" s="533" t="e">
        <f>#REF!-#REF!*10%</f>
        <v>#REF!</v>
      </c>
    </row>
    <row r="710" spans="1:12" ht="15.75" customHeight="1" x14ac:dyDescent="0.25">
      <c r="A710" s="453"/>
      <c r="B710" s="471"/>
      <c r="C710" s="455"/>
      <c r="D710" s="521"/>
      <c r="E710" s="448"/>
      <c r="F710" s="93" t="s">
        <v>707</v>
      </c>
      <c r="G710" s="523" t="s">
        <v>1516</v>
      </c>
      <c r="H710" s="523"/>
      <c r="I710" s="523"/>
      <c r="J710" s="523"/>
      <c r="K710" s="497"/>
      <c r="L710" s="533" t="e">
        <f>#REF!-#REF!*10%</f>
        <v>#REF!</v>
      </c>
    </row>
    <row r="711" spans="1:12" ht="15.75" customHeight="1" x14ac:dyDescent="0.25">
      <c r="A711" s="453"/>
      <c r="B711" s="471"/>
      <c r="C711" s="455"/>
      <c r="D711" s="521"/>
      <c r="E711" s="448"/>
      <c r="F711" s="93" t="s">
        <v>708</v>
      </c>
      <c r="G711" s="523" t="s">
        <v>390</v>
      </c>
      <c r="H711" s="523"/>
      <c r="I711" s="523"/>
      <c r="J711" s="523"/>
      <c r="K711" s="497"/>
      <c r="L711" s="533" t="e">
        <f>#REF!-#REF!*10%</f>
        <v>#REF!</v>
      </c>
    </row>
    <row r="712" spans="1:12" ht="15.75" customHeight="1" x14ac:dyDescent="0.25">
      <c r="A712" s="453"/>
      <c r="B712" s="471"/>
      <c r="C712" s="455"/>
      <c r="D712" s="521"/>
      <c r="E712" s="448"/>
      <c r="F712" s="93" t="s">
        <v>377</v>
      </c>
      <c r="G712" s="523" t="s">
        <v>387</v>
      </c>
      <c r="H712" s="523"/>
      <c r="I712" s="523"/>
      <c r="J712" s="523"/>
      <c r="K712" s="497"/>
      <c r="L712" s="533" t="e">
        <f>#REF!-#REF!*10%</f>
        <v>#REF!</v>
      </c>
    </row>
    <row r="713" spans="1:12" ht="15.75" customHeight="1" x14ac:dyDescent="0.25">
      <c r="A713" s="453"/>
      <c r="B713" s="471"/>
      <c r="C713" s="455"/>
      <c r="D713" s="521"/>
      <c r="E713" s="448"/>
      <c r="F713" s="93" t="s">
        <v>388</v>
      </c>
      <c r="G713" s="523" t="s">
        <v>393</v>
      </c>
      <c r="H713" s="523"/>
      <c r="I713" s="523"/>
      <c r="J713" s="523"/>
      <c r="K713" s="497"/>
      <c r="L713" s="533" t="e">
        <f>#REF!-#REF!*10%</f>
        <v>#REF!</v>
      </c>
    </row>
    <row r="714" spans="1:12" ht="15.75" customHeight="1" x14ac:dyDescent="0.25">
      <c r="A714" s="453"/>
      <c r="B714" s="471"/>
      <c r="C714" s="455"/>
      <c r="D714" s="521"/>
      <c r="E714" s="448"/>
      <c r="F714" s="93" t="s">
        <v>562</v>
      </c>
      <c r="G714" s="523" t="s">
        <v>1024</v>
      </c>
      <c r="H714" s="523"/>
      <c r="I714" s="523"/>
      <c r="J714" s="523"/>
      <c r="K714" s="497"/>
      <c r="L714" s="533" t="e">
        <f>#REF!-#REF!*10%</f>
        <v>#REF!</v>
      </c>
    </row>
    <row r="715" spans="1:12" ht="15.75" customHeight="1" x14ac:dyDescent="0.25">
      <c r="A715" s="453"/>
      <c r="B715" s="471"/>
      <c r="C715" s="455"/>
      <c r="D715" s="521"/>
      <c r="E715" s="448"/>
      <c r="F715" s="93" t="s">
        <v>570</v>
      </c>
      <c r="G715" s="523" t="s">
        <v>613</v>
      </c>
      <c r="H715" s="523"/>
      <c r="I715" s="523"/>
      <c r="J715" s="523"/>
      <c r="K715" s="497"/>
      <c r="L715" s="533" t="e">
        <f>#REF!-#REF!*10%</f>
        <v>#REF!</v>
      </c>
    </row>
    <row r="716" spans="1:12" ht="15.75" customHeight="1" x14ac:dyDescent="0.25">
      <c r="A716" s="453"/>
      <c r="B716" s="471"/>
      <c r="C716" s="455"/>
      <c r="D716" s="521"/>
      <c r="E716" s="448"/>
      <c r="F716" s="111" t="s">
        <v>84</v>
      </c>
      <c r="G716" s="526">
        <v>4</v>
      </c>
      <c r="H716" s="526"/>
      <c r="I716" s="526"/>
      <c r="J716" s="526"/>
      <c r="K716" s="497"/>
      <c r="L716" s="533" t="e">
        <f>#REF!-#REF!*10%</f>
        <v>#REF!</v>
      </c>
    </row>
    <row r="717" spans="1:12" ht="15.75" customHeight="1" x14ac:dyDescent="0.25">
      <c r="A717" s="453"/>
      <c r="B717" s="472"/>
      <c r="C717" s="455"/>
      <c r="D717" s="521"/>
      <c r="E717" s="448"/>
      <c r="F717" s="296" t="s">
        <v>1016</v>
      </c>
      <c r="G717" s="454">
        <v>5</v>
      </c>
      <c r="H717" s="454"/>
      <c r="I717" s="454"/>
      <c r="J717" s="454"/>
      <c r="K717" s="497"/>
      <c r="L717" s="533" t="e">
        <f>#REF!-#REF!*10%</f>
        <v>#REF!</v>
      </c>
    </row>
    <row r="718" spans="1:12" ht="15.6" customHeight="1" x14ac:dyDescent="0.25">
      <c r="A718" s="452">
        <v>8</v>
      </c>
      <c r="B718" s="470"/>
      <c r="C718" s="455" t="s">
        <v>1575</v>
      </c>
      <c r="D718" s="520"/>
      <c r="E718" s="448"/>
      <c r="F718" s="110" t="s">
        <v>81</v>
      </c>
      <c r="G718" s="524" t="s">
        <v>1515</v>
      </c>
      <c r="H718" s="524"/>
      <c r="I718" s="524"/>
      <c r="J718" s="524"/>
      <c r="K718" s="501">
        <v>3</v>
      </c>
      <c r="L718" s="498">
        <v>15968</v>
      </c>
    </row>
    <row r="719" spans="1:12" ht="15.6" customHeight="1" x14ac:dyDescent="0.25">
      <c r="A719" s="453"/>
      <c r="B719" s="471"/>
      <c r="C719" s="455"/>
      <c r="D719" s="521"/>
      <c r="E719" s="448"/>
      <c r="F719" s="110" t="s">
        <v>80</v>
      </c>
      <c r="G719" s="469">
        <v>160</v>
      </c>
      <c r="H719" s="469"/>
      <c r="I719" s="469"/>
      <c r="J719" s="469"/>
      <c r="K719" s="502"/>
      <c r="L719" s="499"/>
    </row>
    <row r="720" spans="1:12" ht="15.6" customHeight="1" x14ac:dyDescent="0.25">
      <c r="A720" s="453"/>
      <c r="B720" s="471"/>
      <c r="C720" s="455"/>
      <c r="D720" s="521"/>
      <c r="E720" s="448"/>
      <c r="F720" s="110" t="s">
        <v>8</v>
      </c>
      <c r="G720" s="240">
        <v>3000</v>
      </c>
      <c r="H720" s="241">
        <v>4000</v>
      </c>
      <c r="I720" s="312">
        <v>5000</v>
      </c>
      <c r="J720" s="242">
        <v>6000</v>
      </c>
      <c r="K720" s="502"/>
      <c r="L720" s="499"/>
    </row>
    <row r="721" spans="1:12" ht="15.6" customHeight="1" x14ac:dyDescent="0.25">
      <c r="A721" s="453"/>
      <c r="B721" s="471"/>
      <c r="C721" s="455"/>
      <c r="D721" s="521"/>
      <c r="E721" s="448"/>
      <c r="F721" s="93" t="s">
        <v>817</v>
      </c>
      <c r="G721" s="243">
        <f>G719*114</f>
        <v>18240</v>
      </c>
      <c r="H721" s="244">
        <f>G719*128</f>
        <v>20480</v>
      </c>
      <c r="I721" s="313">
        <f>G719*140</f>
        <v>22400</v>
      </c>
      <c r="J721" s="245">
        <f>G719*148</f>
        <v>23680</v>
      </c>
      <c r="K721" s="502"/>
      <c r="L721" s="499"/>
    </row>
    <row r="722" spans="1:12" ht="15.6" customHeight="1" x14ac:dyDescent="0.25">
      <c r="A722" s="453"/>
      <c r="B722" s="471"/>
      <c r="C722" s="455"/>
      <c r="D722" s="521"/>
      <c r="E722" s="448"/>
      <c r="F722" s="93" t="s">
        <v>1269</v>
      </c>
      <c r="G722" s="451">
        <v>0.98</v>
      </c>
      <c r="H722" s="451"/>
      <c r="I722" s="451"/>
      <c r="J722" s="451"/>
      <c r="K722" s="502"/>
      <c r="L722" s="499"/>
    </row>
    <row r="723" spans="1:12" ht="15.6" customHeight="1" x14ac:dyDescent="0.25">
      <c r="A723" s="453"/>
      <c r="B723" s="471"/>
      <c r="C723" s="455"/>
      <c r="D723" s="521"/>
      <c r="E723" s="448"/>
      <c r="F723" s="93" t="s">
        <v>699</v>
      </c>
      <c r="G723" s="523" t="s">
        <v>700</v>
      </c>
      <c r="H723" s="523"/>
      <c r="I723" s="523"/>
      <c r="J723" s="523"/>
      <c r="K723" s="502"/>
      <c r="L723" s="499"/>
    </row>
    <row r="724" spans="1:12" ht="15.6" customHeight="1" x14ac:dyDescent="0.25">
      <c r="A724" s="453"/>
      <c r="B724" s="471"/>
      <c r="C724" s="455"/>
      <c r="D724" s="521"/>
      <c r="E724" s="448"/>
      <c r="F724" s="93" t="s">
        <v>1181</v>
      </c>
      <c r="G724" s="462" t="s">
        <v>1179</v>
      </c>
      <c r="H724" s="463"/>
      <c r="I724" s="463"/>
      <c r="J724" s="464"/>
      <c r="K724" s="502"/>
      <c r="L724" s="499"/>
    </row>
    <row r="725" spans="1:12" ht="15.6" customHeight="1" x14ac:dyDescent="0.25">
      <c r="A725" s="453"/>
      <c r="B725" s="471"/>
      <c r="C725" s="455"/>
      <c r="D725" s="521"/>
      <c r="E725" s="448"/>
      <c r="F725" s="110" t="s">
        <v>83</v>
      </c>
      <c r="G725" s="524">
        <v>67</v>
      </c>
      <c r="H725" s="524"/>
      <c r="I725" s="524"/>
      <c r="J725" s="524"/>
      <c r="K725" s="502"/>
      <c r="L725" s="499"/>
    </row>
    <row r="726" spans="1:12" ht="15.6" customHeight="1" x14ac:dyDescent="0.25">
      <c r="A726" s="453"/>
      <c r="B726" s="471"/>
      <c r="C726" s="455"/>
      <c r="D726" s="521"/>
      <c r="E726" s="448"/>
      <c r="F726" s="112" t="s">
        <v>396</v>
      </c>
      <c r="G726" s="523" t="s">
        <v>908</v>
      </c>
      <c r="H726" s="523"/>
      <c r="I726" s="523"/>
      <c r="J726" s="523"/>
      <c r="K726" s="502"/>
      <c r="L726" s="499"/>
    </row>
    <row r="727" spans="1:12" ht="15.6" customHeight="1" x14ac:dyDescent="0.25">
      <c r="A727" s="453"/>
      <c r="B727" s="471"/>
      <c r="C727" s="455"/>
      <c r="D727" s="521"/>
      <c r="E727" s="448"/>
      <c r="F727" s="110" t="s">
        <v>256</v>
      </c>
      <c r="G727" s="524" t="s">
        <v>58</v>
      </c>
      <c r="H727" s="524"/>
      <c r="I727" s="524"/>
      <c r="J727" s="524"/>
      <c r="K727" s="502"/>
      <c r="L727" s="499"/>
    </row>
    <row r="728" spans="1:12" ht="15.6" customHeight="1" x14ac:dyDescent="0.25">
      <c r="A728" s="453"/>
      <c r="B728" s="471"/>
      <c r="C728" s="455"/>
      <c r="D728" s="521"/>
      <c r="E728" s="448"/>
      <c r="F728" s="93" t="s">
        <v>379</v>
      </c>
      <c r="G728" s="523" t="s">
        <v>380</v>
      </c>
      <c r="H728" s="523"/>
      <c r="I728" s="523"/>
      <c r="J728" s="523"/>
      <c r="K728" s="502"/>
      <c r="L728" s="499"/>
    </row>
    <row r="729" spans="1:12" ht="15.6" customHeight="1" x14ac:dyDescent="0.25">
      <c r="A729" s="453"/>
      <c r="B729" s="471"/>
      <c r="C729" s="455"/>
      <c r="D729" s="521"/>
      <c r="E729" s="448"/>
      <c r="F729" s="93" t="s">
        <v>701</v>
      </c>
      <c r="G729" s="523">
        <v>100000</v>
      </c>
      <c r="H729" s="523"/>
      <c r="I729" s="523"/>
      <c r="J729" s="523"/>
      <c r="K729" s="502"/>
      <c r="L729" s="499"/>
    </row>
    <row r="730" spans="1:12" ht="15.6" customHeight="1" x14ac:dyDescent="0.25">
      <c r="A730" s="453"/>
      <c r="B730" s="471"/>
      <c r="C730" s="455"/>
      <c r="D730" s="521"/>
      <c r="E730" s="448"/>
      <c r="F730" s="93" t="s">
        <v>257</v>
      </c>
      <c r="G730" s="523" t="s">
        <v>556</v>
      </c>
      <c r="H730" s="523"/>
      <c r="I730" s="523"/>
      <c r="J730" s="523"/>
      <c r="K730" s="502"/>
      <c r="L730" s="499"/>
    </row>
    <row r="731" spans="1:12" ht="15.6" customHeight="1" x14ac:dyDescent="0.25">
      <c r="A731" s="453"/>
      <c r="B731" s="471"/>
      <c r="C731" s="455"/>
      <c r="D731" s="521"/>
      <c r="E731" s="448"/>
      <c r="F731" s="93" t="s">
        <v>376</v>
      </c>
      <c r="G731" s="523" t="s">
        <v>1710</v>
      </c>
      <c r="H731" s="523"/>
      <c r="I731" s="523"/>
      <c r="J731" s="523"/>
      <c r="K731" s="502"/>
      <c r="L731" s="499"/>
    </row>
    <row r="732" spans="1:12" ht="15.6" customHeight="1" x14ac:dyDescent="0.25">
      <c r="A732" s="453"/>
      <c r="B732" s="471"/>
      <c r="C732" s="455"/>
      <c r="D732" s="521"/>
      <c r="E732" s="448"/>
      <c r="F732" s="93" t="s">
        <v>702</v>
      </c>
      <c r="G732" s="523" t="s">
        <v>703</v>
      </c>
      <c r="H732" s="523"/>
      <c r="I732" s="523"/>
      <c r="J732" s="523"/>
      <c r="K732" s="502"/>
      <c r="L732" s="499"/>
    </row>
    <row r="733" spans="1:12" ht="15.6" customHeight="1" x14ac:dyDescent="0.25">
      <c r="A733" s="453"/>
      <c r="B733" s="471"/>
      <c r="C733" s="455"/>
      <c r="D733" s="521"/>
      <c r="E733" s="448"/>
      <c r="F733" s="93" t="s">
        <v>381</v>
      </c>
      <c r="G733" s="523" t="s">
        <v>382</v>
      </c>
      <c r="H733" s="523"/>
      <c r="I733" s="523"/>
      <c r="J733" s="523"/>
      <c r="K733" s="502"/>
      <c r="L733" s="500"/>
    </row>
    <row r="734" spans="1:12" ht="15.6" customHeight="1" x14ac:dyDescent="0.25">
      <c r="A734" s="453"/>
      <c r="B734" s="471"/>
      <c r="C734" s="455"/>
      <c r="D734" s="521"/>
      <c r="E734" s="448"/>
      <c r="F734" s="94" t="s">
        <v>358</v>
      </c>
      <c r="G734" s="523" t="s">
        <v>900</v>
      </c>
      <c r="H734" s="523"/>
      <c r="I734" s="523"/>
      <c r="J734" s="523"/>
      <c r="K734" s="496">
        <v>5</v>
      </c>
      <c r="L734" s="533">
        <v>17086</v>
      </c>
    </row>
    <row r="735" spans="1:12" ht="15.6" customHeight="1" x14ac:dyDescent="0.25">
      <c r="A735" s="453"/>
      <c r="B735" s="471"/>
      <c r="C735" s="455"/>
      <c r="D735" s="521"/>
      <c r="E735" s="448"/>
      <c r="F735" s="93" t="s">
        <v>383</v>
      </c>
      <c r="G735" s="523" t="s">
        <v>384</v>
      </c>
      <c r="H735" s="523"/>
      <c r="I735" s="523"/>
      <c r="J735" s="523"/>
      <c r="K735" s="497"/>
      <c r="L735" s="533" t="e">
        <f>#REF!-#REF!*10%</f>
        <v>#REF!</v>
      </c>
    </row>
    <row r="736" spans="1:12" ht="15.6" customHeight="1" x14ac:dyDescent="0.25">
      <c r="A736" s="453"/>
      <c r="B736" s="471"/>
      <c r="C736" s="455"/>
      <c r="D736" s="521"/>
      <c r="E736" s="448"/>
      <c r="F736" s="93" t="s">
        <v>385</v>
      </c>
      <c r="G736" s="454" t="s">
        <v>386</v>
      </c>
      <c r="H736" s="454"/>
      <c r="I736" s="454"/>
      <c r="J736" s="454"/>
      <c r="K736" s="497"/>
      <c r="L736" s="533" t="e">
        <f>#REF!-#REF!*10%</f>
        <v>#REF!</v>
      </c>
    </row>
    <row r="737" spans="1:12" ht="15.6" customHeight="1" x14ac:dyDescent="0.25">
      <c r="A737" s="453"/>
      <c r="B737" s="471"/>
      <c r="C737" s="455"/>
      <c r="D737" s="521"/>
      <c r="E737" s="448"/>
      <c r="F737" s="93" t="s">
        <v>389</v>
      </c>
      <c r="G737" s="523" t="s">
        <v>390</v>
      </c>
      <c r="H737" s="523"/>
      <c r="I737" s="523"/>
      <c r="J737" s="523"/>
      <c r="K737" s="497"/>
      <c r="L737" s="533" t="e">
        <f>#REF!-#REF!*10%</f>
        <v>#REF!</v>
      </c>
    </row>
    <row r="738" spans="1:12" ht="15.6" customHeight="1" x14ac:dyDescent="0.25">
      <c r="A738" s="453"/>
      <c r="B738" s="471"/>
      <c r="C738" s="455"/>
      <c r="D738" s="521"/>
      <c r="E738" s="448"/>
      <c r="F738" s="93" t="s">
        <v>704</v>
      </c>
      <c r="G738" s="523" t="s">
        <v>705</v>
      </c>
      <c r="H738" s="523"/>
      <c r="I738" s="523"/>
      <c r="J738" s="523"/>
      <c r="K738" s="497"/>
      <c r="L738" s="533" t="e">
        <f>#REF!-#REF!*10%</f>
        <v>#REF!</v>
      </c>
    </row>
    <row r="739" spans="1:12" ht="15.6" customHeight="1" x14ac:dyDescent="0.25">
      <c r="A739" s="453"/>
      <c r="B739" s="471"/>
      <c r="C739" s="455"/>
      <c r="D739" s="521"/>
      <c r="E739" s="448"/>
      <c r="F739" s="93" t="s">
        <v>706</v>
      </c>
      <c r="G739" s="461" t="s">
        <v>390</v>
      </c>
      <c r="H739" s="461"/>
      <c r="I739" s="461"/>
      <c r="J739" s="461"/>
      <c r="K739" s="497"/>
      <c r="L739" s="533" t="e">
        <f>#REF!-#REF!*10%</f>
        <v>#REF!</v>
      </c>
    </row>
    <row r="740" spans="1:12" ht="15.6" customHeight="1" x14ac:dyDescent="0.25">
      <c r="A740" s="453"/>
      <c r="B740" s="471"/>
      <c r="C740" s="455"/>
      <c r="D740" s="521"/>
      <c r="E740" s="448"/>
      <c r="F740" s="93" t="s">
        <v>1271</v>
      </c>
      <c r="G740" s="461" t="s">
        <v>390</v>
      </c>
      <c r="H740" s="461"/>
      <c r="I740" s="461"/>
      <c r="J740" s="461"/>
      <c r="K740" s="497"/>
      <c r="L740" s="533" t="e">
        <f>#REF!-#REF!*10%</f>
        <v>#REF!</v>
      </c>
    </row>
    <row r="741" spans="1:12" ht="15.6" customHeight="1" x14ac:dyDescent="0.25">
      <c r="A741" s="453"/>
      <c r="B741" s="471"/>
      <c r="C741" s="455"/>
      <c r="D741" s="521"/>
      <c r="E741" s="448"/>
      <c r="F741" s="93" t="s">
        <v>707</v>
      </c>
      <c r="G741" s="523" t="s">
        <v>1516</v>
      </c>
      <c r="H741" s="523"/>
      <c r="I741" s="523"/>
      <c r="J741" s="523"/>
      <c r="K741" s="497"/>
      <c r="L741" s="533" t="e">
        <f>#REF!-#REF!*10%</f>
        <v>#REF!</v>
      </c>
    </row>
    <row r="742" spans="1:12" ht="15.6" customHeight="1" x14ac:dyDescent="0.25">
      <c r="A742" s="453"/>
      <c r="B742" s="471"/>
      <c r="C742" s="455"/>
      <c r="D742" s="521"/>
      <c r="E742" s="448"/>
      <c r="F742" s="93" t="s">
        <v>708</v>
      </c>
      <c r="G742" s="523" t="s">
        <v>390</v>
      </c>
      <c r="H742" s="523"/>
      <c r="I742" s="523"/>
      <c r="J742" s="523"/>
      <c r="K742" s="497"/>
      <c r="L742" s="533" t="e">
        <f>#REF!-#REF!*10%</f>
        <v>#REF!</v>
      </c>
    </row>
    <row r="743" spans="1:12" ht="15.6" customHeight="1" x14ac:dyDescent="0.25">
      <c r="A743" s="453"/>
      <c r="B743" s="471"/>
      <c r="C743" s="455"/>
      <c r="D743" s="521"/>
      <c r="E743" s="448"/>
      <c r="F743" s="93" t="s">
        <v>377</v>
      </c>
      <c r="G743" s="523" t="s">
        <v>387</v>
      </c>
      <c r="H743" s="523"/>
      <c r="I743" s="523"/>
      <c r="J743" s="523"/>
      <c r="K743" s="497"/>
      <c r="L743" s="533" t="e">
        <f>#REF!-#REF!*10%</f>
        <v>#REF!</v>
      </c>
    </row>
    <row r="744" spans="1:12" ht="15.6" customHeight="1" x14ac:dyDescent="0.25">
      <c r="A744" s="453"/>
      <c r="B744" s="471"/>
      <c r="C744" s="455"/>
      <c r="D744" s="521"/>
      <c r="E744" s="448"/>
      <c r="F744" s="93" t="s">
        <v>388</v>
      </c>
      <c r="G744" s="523" t="s">
        <v>393</v>
      </c>
      <c r="H744" s="523"/>
      <c r="I744" s="523"/>
      <c r="J744" s="523"/>
      <c r="K744" s="497"/>
      <c r="L744" s="533" t="e">
        <f>#REF!-#REF!*10%</f>
        <v>#REF!</v>
      </c>
    </row>
    <row r="745" spans="1:12" ht="15.6" customHeight="1" x14ac:dyDescent="0.25">
      <c r="A745" s="453"/>
      <c r="B745" s="471"/>
      <c r="C745" s="455"/>
      <c r="D745" s="521"/>
      <c r="E745" s="448"/>
      <c r="F745" s="93" t="s">
        <v>562</v>
      </c>
      <c r="G745" s="523" t="s">
        <v>1024</v>
      </c>
      <c r="H745" s="523"/>
      <c r="I745" s="523"/>
      <c r="J745" s="523"/>
      <c r="K745" s="497"/>
      <c r="L745" s="533" t="e">
        <f>#REF!-#REF!*10%</f>
        <v>#REF!</v>
      </c>
    </row>
    <row r="746" spans="1:12" ht="15.6" customHeight="1" x14ac:dyDescent="0.25">
      <c r="A746" s="453"/>
      <c r="B746" s="471"/>
      <c r="C746" s="455"/>
      <c r="D746" s="521"/>
      <c r="E746" s="448"/>
      <c r="F746" s="93" t="s">
        <v>570</v>
      </c>
      <c r="G746" s="523" t="s">
        <v>613</v>
      </c>
      <c r="H746" s="523"/>
      <c r="I746" s="523"/>
      <c r="J746" s="523"/>
      <c r="K746" s="497"/>
      <c r="L746" s="533" t="e">
        <f>#REF!-#REF!*10%</f>
        <v>#REF!</v>
      </c>
    </row>
    <row r="747" spans="1:12" ht="15.6" customHeight="1" x14ac:dyDescent="0.25">
      <c r="A747" s="453"/>
      <c r="B747" s="471"/>
      <c r="C747" s="455"/>
      <c r="D747" s="521"/>
      <c r="E747" s="448"/>
      <c r="F747" s="111" t="s">
        <v>84</v>
      </c>
      <c r="G747" s="526">
        <v>4.5999999999999996</v>
      </c>
      <c r="H747" s="526"/>
      <c r="I747" s="526"/>
      <c r="J747" s="526"/>
      <c r="K747" s="497"/>
      <c r="L747" s="533" t="e">
        <f>#REF!-#REF!*10%</f>
        <v>#REF!</v>
      </c>
    </row>
    <row r="748" spans="1:12" ht="15.6" customHeight="1" x14ac:dyDescent="0.25">
      <c r="A748" s="453"/>
      <c r="B748" s="472"/>
      <c r="C748" s="455"/>
      <c r="D748" s="521"/>
      <c r="E748" s="448"/>
      <c r="F748" s="296" t="s">
        <v>1016</v>
      </c>
      <c r="G748" s="454">
        <v>5</v>
      </c>
      <c r="H748" s="454"/>
      <c r="I748" s="454"/>
      <c r="J748" s="454"/>
      <c r="K748" s="497"/>
      <c r="L748" s="533" t="e">
        <f>#REF!-#REF!*10%</f>
        <v>#REF!</v>
      </c>
    </row>
    <row r="749" spans="1:12" ht="15.6" customHeight="1" x14ac:dyDescent="0.25">
      <c r="A749" s="452">
        <v>9</v>
      </c>
      <c r="B749" s="470"/>
      <c r="C749" s="455" t="s">
        <v>1576</v>
      </c>
      <c r="D749" s="520"/>
      <c r="E749" s="448"/>
      <c r="F749" s="110" t="s">
        <v>81</v>
      </c>
      <c r="G749" s="524" t="s">
        <v>1515</v>
      </c>
      <c r="H749" s="524"/>
      <c r="I749" s="524"/>
      <c r="J749" s="524"/>
      <c r="K749" s="501">
        <v>3</v>
      </c>
      <c r="L749" s="498">
        <v>16063</v>
      </c>
    </row>
    <row r="750" spans="1:12" ht="15.6" customHeight="1" x14ac:dyDescent="0.25">
      <c r="A750" s="453"/>
      <c r="B750" s="471"/>
      <c r="C750" s="455"/>
      <c r="D750" s="521"/>
      <c r="E750" s="448"/>
      <c r="F750" s="110" t="s">
        <v>80</v>
      </c>
      <c r="G750" s="469">
        <v>170</v>
      </c>
      <c r="H750" s="469"/>
      <c r="I750" s="469"/>
      <c r="J750" s="469"/>
      <c r="K750" s="502"/>
      <c r="L750" s="499"/>
    </row>
    <row r="751" spans="1:12" ht="15.6" customHeight="1" x14ac:dyDescent="0.25">
      <c r="A751" s="453"/>
      <c r="B751" s="471"/>
      <c r="C751" s="455"/>
      <c r="D751" s="521"/>
      <c r="E751" s="448"/>
      <c r="F751" s="110" t="s">
        <v>8</v>
      </c>
      <c r="G751" s="240">
        <v>3000</v>
      </c>
      <c r="H751" s="241">
        <v>4000</v>
      </c>
      <c r="I751" s="312">
        <v>5000</v>
      </c>
      <c r="J751" s="242">
        <v>6000</v>
      </c>
      <c r="K751" s="502"/>
      <c r="L751" s="499"/>
    </row>
    <row r="752" spans="1:12" ht="15.6" customHeight="1" x14ac:dyDescent="0.25">
      <c r="A752" s="453"/>
      <c r="B752" s="471"/>
      <c r="C752" s="455"/>
      <c r="D752" s="521"/>
      <c r="E752" s="448"/>
      <c r="F752" s="93" t="s">
        <v>817</v>
      </c>
      <c r="G752" s="243">
        <f>G750*114</f>
        <v>19380</v>
      </c>
      <c r="H752" s="244">
        <f>G750*128</f>
        <v>21760</v>
      </c>
      <c r="I752" s="313">
        <f>G750*138</f>
        <v>23460</v>
      </c>
      <c r="J752" s="245">
        <f>G750*148</f>
        <v>25160</v>
      </c>
      <c r="K752" s="502"/>
      <c r="L752" s="499"/>
    </row>
    <row r="753" spans="1:12" ht="15.6" customHeight="1" x14ac:dyDescent="0.25">
      <c r="A753" s="453"/>
      <c r="B753" s="471"/>
      <c r="C753" s="455"/>
      <c r="D753" s="521"/>
      <c r="E753" s="448"/>
      <c r="F753" s="93" t="s">
        <v>1269</v>
      </c>
      <c r="G753" s="451">
        <v>0.98</v>
      </c>
      <c r="H753" s="451"/>
      <c r="I753" s="451"/>
      <c r="J753" s="451"/>
      <c r="K753" s="502"/>
      <c r="L753" s="499"/>
    </row>
    <row r="754" spans="1:12" ht="15.6" customHeight="1" x14ac:dyDescent="0.25">
      <c r="A754" s="453"/>
      <c r="B754" s="471"/>
      <c r="C754" s="455"/>
      <c r="D754" s="521"/>
      <c r="E754" s="448"/>
      <c r="F754" s="93" t="s">
        <v>699</v>
      </c>
      <c r="G754" s="523" t="s">
        <v>700</v>
      </c>
      <c r="H754" s="523"/>
      <c r="I754" s="523"/>
      <c r="J754" s="523"/>
      <c r="K754" s="502"/>
      <c r="L754" s="499"/>
    </row>
    <row r="755" spans="1:12" ht="15.6" customHeight="1" x14ac:dyDescent="0.25">
      <c r="A755" s="453"/>
      <c r="B755" s="471"/>
      <c r="C755" s="455"/>
      <c r="D755" s="521"/>
      <c r="E755" s="448"/>
      <c r="F755" s="93" t="s">
        <v>1181</v>
      </c>
      <c r="G755" s="462" t="s">
        <v>1179</v>
      </c>
      <c r="H755" s="463"/>
      <c r="I755" s="463"/>
      <c r="J755" s="464"/>
      <c r="K755" s="502"/>
      <c r="L755" s="499"/>
    </row>
    <row r="756" spans="1:12" ht="15.6" customHeight="1" x14ac:dyDescent="0.25">
      <c r="A756" s="453"/>
      <c r="B756" s="471"/>
      <c r="C756" s="455"/>
      <c r="D756" s="521"/>
      <c r="E756" s="448"/>
      <c r="F756" s="110" t="s">
        <v>83</v>
      </c>
      <c r="G756" s="524">
        <v>67</v>
      </c>
      <c r="H756" s="524"/>
      <c r="I756" s="524"/>
      <c r="J756" s="524"/>
      <c r="K756" s="502"/>
      <c r="L756" s="499"/>
    </row>
    <row r="757" spans="1:12" ht="15.6" customHeight="1" x14ac:dyDescent="0.25">
      <c r="A757" s="453"/>
      <c r="B757" s="471"/>
      <c r="C757" s="455"/>
      <c r="D757" s="521"/>
      <c r="E757" s="448"/>
      <c r="F757" s="112" t="s">
        <v>396</v>
      </c>
      <c r="G757" s="523" t="s">
        <v>908</v>
      </c>
      <c r="H757" s="523"/>
      <c r="I757" s="523"/>
      <c r="J757" s="523"/>
      <c r="K757" s="502"/>
      <c r="L757" s="499"/>
    </row>
    <row r="758" spans="1:12" ht="15.6" customHeight="1" x14ac:dyDescent="0.25">
      <c r="A758" s="453"/>
      <c r="B758" s="471"/>
      <c r="C758" s="455"/>
      <c r="D758" s="521"/>
      <c r="E758" s="448"/>
      <c r="F758" s="110" t="s">
        <v>256</v>
      </c>
      <c r="G758" s="524" t="s">
        <v>58</v>
      </c>
      <c r="H758" s="524"/>
      <c r="I758" s="524"/>
      <c r="J758" s="524"/>
      <c r="K758" s="502"/>
      <c r="L758" s="499"/>
    </row>
    <row r="759" spans="1:12" ht="15.6" customHeight="1" x14ac:dyDescent="0.25">
      <c r="A759" s="453"/>
      <c r="B759" s="471"/>
      <c r="C759" s="455"/>
      <c r="D759" s="521"/>
      <c r="E759" s="448"/>
      <c r="F759" s="93" t="s">
        <v>379</v>
      </c>
      <c r="G759" s="523" t="s">
        <v>380</v>
      </c>
      <c r="H759" s="523"/>
      <c r="I759" s="523"/>
      <c r="J759" s="523"/>
      <c r="K759" s="502"/>
      <c r="L759" s="499"/>
    </row>
    <row r="760" spans="1:12" ht="15.6" customHeight="1" x14ac:dyDescent="0.25">
      <c r="A760" s="453"/>
      <c r="B760" s="471"/>
      <c r="C760" s="455"/>
      <c r="D760" s="521"/>
      <c r="E760" s="448"/>
      <c r="F760" s="93" t="s">
        <v>701</v>
      </c>
      <c r="G760" s="523">
        <v>100000</v>
      </c>
      <c r="H760" s="523"/>
      <c r="I760" s="523"/>
      <c r="J760" s="523"/>
      <c r="K760" s="502"/>
      <c r="L760" s="499"/>
    </row>
    <row r="761" spans="1:12" ht="15.6" customHeight="1" x14ac:dyDescent="0.25">
      <c r="A761" s="453"/>
      <c r="B761" s="471"/>
      <c r="C761" s="455"/>
      <c r="D761" s="521"/>
      <c r="E761" s="448"/>
      <c r="F761" s="93" t="s">
        <v>257</v>
      </c>
      <c r="G761" s="523" t="s">
        <v>556</v>
      </c>
      <c r="H761" s="523"/>
      <c r="I761" s="523"/>
      <c r="J761" s="523"/>
      <c r="K761" s="502"/>
      <c r="L761" s="499"/>
    </row>
    <row r="762" spans="1:12" ht="15.6" customHeight="1" x14ac:dyDescent="0.25">
      <c r="A762" s="453"/>
      <c r="B762" s="471"/>
      <c r="C762" s="455"/>
      <c r="D762" s="521"/>
      <c r="E762" s="448"/>
      <c r="F762" s="93" t="s">
        <v>376</v>
      </c>
      <c r="G762" s="523" t="s">
        <v>1710</v>
      </c>
      <c r="H762" s="523"/>
      <c r="I762" s="523"/>
      <c r="J762" s="523"/>
      <c r="K762" s="502"/>
      <c r="L762" s="499"/>
    </row>
    <row r="763" spans="1:12" ht="15.6" customHeight="1" x14ac:dyDescent="0.25">
      <c r="A763" s="453"/>
      <c r="B763" s="471"/>
      <c r="C763" s="455"/>
      <c r="D763" s="521"/>
      <c r="E763" s="448"/>
      <c r="F763" s="93" t="s">
        <v>702</v>
      </c>
      <c r="G763" s="523" t="s">
        <v>703</v>
      </c>
      <c r="H763" s="523"/>
      <c r="I763" s="523"/>
      <c r="J763" s="523"/>
      <c r="K763" s="502"/>
      <c r="L763" s="499"/>
    </row>
    <row r="764" spans="1:12" ht="15.6" customHeight="1" x14ac:dyDescent="0.25">
      <c r="A764" s="453"/>
      <c r="B764" s="471"/>
      <c r="C764" s="455"/>
      <c r="D764" s="521"/>
      <c r="E764" s="448"/>
      <c r="F764" s="93" t="s">
        <v>381</v>
      </c>
      <c r="G764" s="523" t="s">
        <v>382</v>
      </c>
      <c r="H764" s="523"/>
      <c r="I764" s="523"/>
      <c r="J764" s="523"/>
      <c r="K764" s="502"/>
      <c r="L764" s="500"/>
    </row>
    <row r="765" spans="1:12" ht="15.6" customHeight="1" x14ac:dyDescent="0.25">
      <c r="A765" s="453"/>
      <c r="B765" s="471"/>
      <c r="C765" s="455"/>
      <c r="D765" s="521"/>
      <c r="E765" s="448"/>
      <c r="F765" s="94" t="s">
        <v>358</v>
      </c>
      <c r="G765" s="523" t="s">
        <v>900</v>
      </c>
      <c r="H765" s="523"/>
      <c r="I765" s="523"/>
      <c r="J765" s="523"/>
      <c r="K765" s="496">
        <v>5</v>
      </c>
      <c r="L765" s="533">
        <v>17188</v>
      </c>
    </row>
    <row r="766" spans="1:12" ht="15.6" customHeight="1" x14ac:dyDescent="0.25">
      <c r="A766" s="453"/>
      <c r="B766" s="471"/>
      <c r="C766" s="455"/>
      <c r="D766" s="521"/>
      <c r="E766" s="448"/>
      <c r="F766" s="93" t="s">
        <v>383</v>
      </c>
      <c r="G766" s="523" t="s">
        <v>384</v>
      </c>
      <c r="H766" s="523"/>
      <c r="I766" s="523"/>
      <c r="J766" s="523"/>
      <c r="K766" s="497"/>
      <c r="L766" s="533" t="e">
        <f>#REF!-#REF!*10%</f>
        <v>#REF!</v>
      </c>
    </row>
    <row r="767" spans="1:12" ht="15.6" customHeight="1" x14ac:dyDescent="0.25">
      <c r="A767" s="453"/>
      <c r="B767" s="471"/>
      <c r="C767" s="455"/>
      <c r="D767" s="521"/>
      <c r="E767" s="448"/>
      <c r="F767" s="93" t="s">
        <v>385</v>
      </c>
      <c r="G767" s="454" t="s">
        <v>386</v>
      </c>
      <c r="H767" s="454"/>
      <c r="I767" s="454"/>
      <c r="J767" s="454"/>
      <c r="K767" s="497"/>
      <c r="L767" s="533" t="e">
        <f>#REF!-#REF!*10%</f>
        <v>#REF!</v>
      </c>
    </row>
    <row r="768" spans="1:12" ht="15.6" customHeight="1" x14ac:dyDescent="0.25">
      <c r="A768" s="453"/>
      <c r="B768" s="471"/>
      <c r="C768" s="455"/>
      <c r="D768" s="521"/>
      <c r="E768" s="448"/>
      <c r="F768" s="93" t="s">
        <v>389</v>
      </c>
      <c r="G768" s="523" t="s">
        <v>390</v>
      </c>
      <c r="H768" s="523"/>
      <c r="I768" s="523"/>
      <c r="J768" s="523"/>
      <c r="K768" s="497"/>
      <c r="L768" s="533" t="e">
        <f>#REF!-#REF!*10%</f>
        <v>#REF!</v>
      </c>
    </row>
    <row r="769" spans="1:12" ht="15.6" customHeight="1" x14ac:dyDescent="0.25">
      <c r="A769" s="453"/>
      <c r="B769" s="471"/>
      <c r="C769" s="455"/>
      <c r="D769" s="521"/>
      <c r="E769" s="448"/>
      <c r="F769" s="93" t="s">
        <v>704</v>
      </c>
      <c r="G769" s="523" t="s">
        <v>705</v>
      </c>
      <c r="H769" s="523"/>
      <c r="I769" s="523"/>
      <c r="J769" s="523"/>
      <c r="K769" s="497"/>
      <c r="L769" s="533" t="e">
        <f>#REF!-#REF!*10%</f>
        <v>#REF!</v>
      </c>
    </row>
    <row r="770" spans="1:12" ht="15.6" customHeight="1" x14ac:dyDescent="0.25">
      <c r="A770" s="453"/>
      <c r="B770" s="471"/>
      <c r="C770" s="455"/>
      <c r="D770" s="521"/>
      <c r="E770" s="448"/>
      <c r="F770" s="93" t="s">
        <v>706</v>
      </c>
      <c r="G770" s="461" t="s">
        <v>390</v>
      </c>
      <c r="H770" s="461"/>
      <c r="I770" s="461"/>
      <c r="J770" s="461"/>
      <c r="K770" s="497"/>
      <c r="L770" s="533" t="e">
        <f>#REF!-#REF!*10%</f>
        <v>#REF!</v>
      </c>
    </row>
    <row r="771" spans="1:12" ht="15.6" customHeight="1" x14ac:dyDescent="0.25">
      <c r="A771" s="453"/>
      <c r="B771" s="471"/>
      <c r="C771" s="455"/>
      <c r="D771" s="521"/>
      <c r="E771" s="448"/>
      <c r="F771" s="93" t="s">
        <v>1271</v>
      </c>
      <c r="G771" s="461" t="s">
        <v>390</v>
      </c>
      <c r="H771" s="461"/>
      <c r="I771" s="461"/>
      <c r="J771" s="461"/>
      <c r="K771" s="497"/>
      <c r="L771" s="533" t="e">
        <f>#REF!-#REF!*10%</f>
        <v>#REF!</v>
      </c>
    </row>
    <row r="772" spans="1:12" ht="15.6" customHeight="1" x14ac:dyDescent="0.25">
      <c r="A772" s="453"/>
      <c r="B772" s="471"/>
      <c r="C772" s="455"/>
      <c r="D772" s="521"/>
      <c r="E772" s="448"/>
      <c r="F772" s="93" t="s">
        <v>707</v>
      </c>
      <c r="G772" s="523" t="s">
        <v>1516</v>
      </c>
      <c r="H772" s="523"/>
      <c r="I772" s="523"/>
      <c r="J772" s="523"/>
      <c r="K772" s="497"/>
      <c r="L772" s="533" t="e">
        <f>#REF!-#REF!*10%</f>
        <v>#REF!</v>
      </c>
    </row>
    <row r="773" spans="1:12" ht="15.6" customHeight="1" x14ac:dyDescent="0.25">
      <c r="A773" s="453"/>
      <c r="B773" s="471"/>
      <c r="C773" s="455"/>
      <c r="D773" s="521"/>
      <c r="E773" s="448"/>
      <c r="F773" s="93" t="s">
        <v>708</v>
      </c>
      <c r="G773" s="523" t="s">
        <v>390</v>
      </c>
      <c r="H773" s="523"/>
      <c r="I773" s="523"/>
      <c r="J773" s="523"/>
      <c r="K773" s="497"/>
      <c r="L773" s="533" t="e">
        <f>#REF!-#REF!*10%</f>
        <v>#REF!</v>
      </c>
    </row>
    <row r="774" spans="1:12" ht="15.6" customHeight="1" x14ac:dyDescent="0.25">
      <c r="A774" s="453"/>
      <c r="B774" s="471"/>
      <c r="C774" s="455"/>
      <c r="D774" s="521"/>
      <c r="E774" s="448"/>
      <c r="F774" s="93" t="s">
        <v>377</v>
      </c>
      <c r="G774" s="523" t="s">
        <v>387</v>
      </c>
      <c r="H774" s="523"/>
      <c r="I774" s="523"/>
      <c r="J774" s="523"/>
      <c r="K774" s="497"/>
      <c r="L774" s="533" t="e">
        <f>#REF!-#REF!*10%</f>
        <v>#REF!</v>
      </c>
    </row>
    <row r="775" spans="1:12" ht="15.6" customHeight="1" x14ac:dyDescent="0.25">
      <c r="A775" s="453"/>
      <c r="B775" s="471"/>
      <c r="C775" s="455"/>
      <c r="D775" s="521"/>
      <c r="E775" s="448"/>
      <c r="F775" s="93" t="s">
        <v>388</v>
      </c>
      <c r="G775" s="523" t="s">
        <v>393</v>
      </c>
      <c r="H775" s="523"/>
      <c r="I775" s="523"/>
      <c r="J775" s="523"/>
      <c r="K775" s="497"/>
      <c r="L775" s="533" t="e">
        <f>#REF!-#REF!*10%</f>
        <v>#REF!</v>
      </c>
    </row>
    <row r="776" spans="1:12" ht="15.6" customHeight="1" x14ac:dyDescent="0.25">
      <c r="A776" s="453"/>
      <c r="B776" s="471"/>
      <c r="C776" s="455"/>
      <c r="D776" s="521"/>
      <c r="E776" s="448"/>
      <c r="F776" s="93" t="s">
        <v>562</v>
      </c>
      <c r="G776" s="523" t="s">
        <v>1024</v>
      </c>
      <c r="H776" s="523"/>
      <c r="I776" s="523"/>
      <c r="J776" s="523"/>
      <c r="K776" s="497"/>
      <c r="L776" s="533" t="e">
        <f>#REF!-#REF!*10%</f>
        <v>#REF!</v>
      </c>
    </row>
    <row r="777" spans="1:12" ht="15.6" customHeight="1" x14ac:dyDescent="0.25">
      <c r="A777" s="453"/>
      <c r="B777" s="471"/>
      <c r="C777" s="455"/>
      <c r="D777" s="521"/>
      <c r="E777" s="448"/>
      <c r="F777" s="93" t="s">
        <v>570</v>
      </c>
      <c r="G777" s="523" t="s">
        <v>613</v>
      </c>
      <c r="H777" s="523"/>
      <c r="I777" s="523"/>
      <c r="J777" s="523"/>
      <c r="K777" s="497"/>
      <c r="L777" s="533" t="e">
        <f>#REF!-#REF!*10%</f>
        <v>#REF!</v>
      </c>
    </row>
    <row r="778" spans="1:12" ht="15.6" customHeight="1" x14ac:dyDescent="0.25">
      <c r="A778" s="453"/>
      <c r="B778" s="471"/>
      <c r="C778" s="455"/>
      <c r="D778" s="521"/>
      <c r="E778" s="448"/>
      <c r="F778" s="111" t="s">
        <v>84</v>
      </c>
      <c r="G778" s="526">
        <v>5.3</v>
      </c>
      <c r="H778" s="526"/>
      <c r="I778" s="526"/>
      <c r="J778" s="526"/>
      <c r="K778" s="497"/>
      <c r="L778" s="533" t="e">
        <f>#REF!-#REF!*10%</f>
        <v>#REF!</v>
      </c>
    </row>
    <row r="779" spans="1:12" ht="15.6" customHeight="1" x14ac:dyDescent="0.25">
      <c r="A779" s="453"/>
      <c r="B779" s="472"/>
      <c r="C779" s="455"/>
      <c r="D779" s="521"/>
      <c r="E779" s="448"/>
      <c r="F779" s="296" t="s">
        <v>1016</v>
      </c>
      <c r="G779" s="454">
        <v>5</v>
      </c>
      <c r="H779" s="454"/>
      <c r="I779" s="454"/>
      <c r="J779" s="454"/>
      <c r="K779" s="497"/>
      <c r="L779" s="533" t="e">
        <f>#REF!-#REF!*10%</f>
        <v>#REF!</v>
      </c>
    </row>
    <row r="780" spans="1:12" ht="15.6" customHeight="1" x14ac:dyDescent="0.25">
      <c r="A780" s="452">
        <v>10</v>
      </c>
      <c r="B780" s="470"/>
      <c r="C780" s="455" t="s">
        <v>1577</v>
      </c>
      <c r="D780" s="520"/>
      <c r="E780" s="448"/>
      <c r="F780" s="110" t="s">
        <v>81</v>
      </c>
      <c r="G780" s="524" t="s">
        <v>1515</v>
      </c>
      <c r="H780" s="524"/>
      <c r="I780" s="524"/>
      <c r="J780" s="524"/>
      <c r="K780" s="501">
        <v>3</v>
      </c>
      <c r="L780" s="498">
        <v>16160</v>
      </c>
    </row>
    <row r="781" spans="1:12" ht="15.6" customHeight="1" x14ac:dyDescent="0.25">
      <c r="A781" s="453"/>
      <c r="B781" s="471"/>
      <c r="C781" s="455"/>
      <c r="D781" s="521"/>
      <c r="E781" s="448"/>
      <c r="F781" s="110" t="s">
        <v>80</v>
      </c>
      <c r="G781" s="469">
        <v>180</v>
      </c>
      <c r="H781" s="469"/>
      <c r="I781" s="469"/>
      <c r="J781" s="469"/>
      <c r="K781" s="502"/>
      <c r="L781" s="499"/>
    </row>
    <row r="782" spans="1:12" ht="15.6" customHeight="1" x14ac:dyDescent="0.25">
      <c r="A782" s="453"/>
      <c r="B782" s="471"/>
      <c r="C782" s="455"/>
      <c r="D782" s="521"/>
      <c r="E782" s="448"/>
      <c r="F782" s="110" t="s">
        <v>8</v>
      </c>
      <c r="G782" s="240">
        <v>3000</v>
      </c>
      <c r="H782" s="241">
        <v>4000</v>
      </c>
      <c r="I782" s="312">
        <v>5000</v>
      </c>
      <c r="J782" s="242">
        <v>6000</v>
      </c>
      <c r="K782" s="502"/>
      <c r="L782" s="499"/>
    </row>
    <row r="783" spans="1:12" ht="15.6" customHeight="1" x14ac:dyDescent="0.25">
      <c r="A783" s="453"/>
      <c r="B783" s="471"/>
      <c r="C783" s="455"/>
      <c r="D783" s="521"/>
      <c r="E783" s="448"/>
      <c r="F783" s="93" t="s">
        <v>817</v>
      </c>
      <c r="G783" s="243">
        <f>G781*114</f>
        <v>20520</v>
      </c>
      <c r="H783" s="244">
        <f>G781*128</f>
        <v>23040</v>
      </c>
      <c r="I783" s="313">
        <f>G781*135</f>
        <v>24300</v>
      </c>
      <c r="J783" s="245">
        <f>G781*148</f>
        <v>26640</v>
      </c>
      <c r="K783" s="502"/>
      <c r="L783" s="499"/>
    </row>
    <row r="784" spans="1:12" ht="15.6" customHeight="1" x14ac:dyDescent="0.25">
      <c r="A784" s="453"/>
      <c r="B784" s="471"/>
      <c r="C784" s="455"/>
      <c r="D784" s="521"/>
      <c r="E784" s="448"/>
      <c r="F784" s="93" t="s">
        <v>1269</v>
      </c>
      <c r="G784" s="451">
        <v>0.98</v>
      </c>
      <c r="H784" s="451"/>
      <c r="I784" s="451"/>
      <c r="J784" s="451"/>
      <c r="K784" s="502"/>
      <c r="L784" s="499"/>
    </row>
    <row r="785" spans="1:12" ht="15.6" customHeight="1" x14ac:dyDescent="0.25">
      <c r="A785" s="453"/>
      <c r="B785" s="471"/>
      <c r="C785" s="455"/>
      <c r="D785" s="521"/>
      <c r="E785" s="448"/>
      <c r="F785" s="93" t="s">
        <v>699</v>
      </c>
      <c r="G785" s="523" t="s">
        <v>700</v>
      </c>
      <c r="H785" s="523"/>
      <c r="I785" s="523"/>
      <c r="J785" s="523"/>
      <c r="K785" s="502"/>
      <c r="L785" s="499"/>
    </row>
    <row r="786" spans="1:12" ht="15.6" customHeight="1" x14ac:dyDescent="0.25">
      <c r="A786" s="453"/>
      <c r="B786" s="471"/>
      <c r="C786" s="455"/>
      <c r="D786" s="521"/>
      <c r="E786" s="448"/>
      <c r="F786" s="93" t="s">
        <v>1181</v>
      </c>
      <c r="G786" s="462" t="s">
        <v>1179</v>
      </c>
      <c r="H786" s="463"/>
      <c r="I786" s="463"/>
      <c r="J786" s="464"/>
      <c r="K786" s="502"/>
      <c r="L786" s="499"/>
    </row>
    <row r="787" spans="1:12" ht="15.6" customHeight="1" x14ac:dyDescent="0.25">
      <c r="A787" s="453"/>
      <c r="B787" s="471"/>
      <c r="C787" s="455"/>
      <c r="D787" s="521"/>
      <c r="E787" s="448"/>
      <c r="F787" s="110" t="s">
        <v>83</v>
      </c>
      <c r="G787" s="524">
        <v>67</v>
      </c>
      <c r="H787" s="524"/>
      <c r="I787" s="524"/>
      <c r="J787" s="524"/>
      <c r="K787" s="502"/>
      <c r="L787" s="499"/>
    </row>
    <row r="788" spans="1:12" ht="15.6" customHeight="1" x14ac:dyDescent="0.25">
      <c r="A788" s="453"/>
      <c r="B788" s="471"/>
      <c r="C788" s="455"/>
      <c r="D788" s="521"/>
      <c r="E788" s="448"/>
      <c r="F788" s="112" t="s">
        <v>396</v>
      </c>
      <c r="G788" s="523" t="s">
        <v>908</v>
      </c>
      <c r="H788" s="523"/>
      <c r="I788" s="523"/>
      <c r="J788" s="523"/>
      <c r="K788" s="502"/>
      <c r="L788" s="499"/>
    </row>
    <row r="789" spans="1:12" ht="15.6" customHeight="1" x14ac:dyDescent="0.25">
      <c r="A789" s="453"/>
      <c r="B789" s="471"/>
      <c r="C789" s="455"/>
      <c r="D789" s="521"/>
      <c r="E789" s="448"/>
      <c r="F789" s="110" t="s">
        <v>256</v>
      </c>
      <c r="G789" s="524" t="s">
        <v>58</v>
      </c>
      <c r="H789" s="524"/>
      <c r="I789" s="524"/>
      <c r="J789" s="524"/>
      <c r="K789" s="502"/>
      <c r="L789" s="499"/>
    </row>
    <row r="790" spans="1:12" ht="15.6" customHeight="1" x14ac:dyDescent="0.25">
      <c r="A790" s="453"/>
      <c r="B790" s="471"/>
      <c r="C790" s="455"/>
      <c r="D790" s="521"/>
      <c r="E790" s="448"/>
      <c r="F790" s="93" t="s">
        <v>379</v>
      </c>
      <c r="G790" s="523" t="s">
        <v>380</v>
      </c>
      <c r="H790" s="523"/>
      <c r="I790" s="523"/>
      <c r="J790" s="523"/>
      <c r="K790" s="502"/>
      <c r="L790" s="499"/>
    </row>
    <row r="791" spans="1:12" ht="15.6" customHeight="1" x14ac:dyDescent="0.25">
      <c r="A791" s="453"/>
      <c r="B791" s="471"/>
      <c r="C791" s="455"/>
      <c r="D791" s="521"/>
      <c r="E791" s="448"/>
      <c r="F791" s="93" t="s">
        <v>701</v>
      </c>
      <c r="G791" s="523">
        <v>100000</v>
      </c>
      <c r="H791" s="523"/>
      <c r="I791" s="523"/>
      <c r="J791" s="523"/>
      <c r="K791" s="502"/>
      <c r="L791" s="499"/>
    </row>
    <row r="792" spans="1:12" ht="15.6" customHeight="1" x14ac:dyDescent="0.25">
      <c r="A792" s="453"/>
      <c r="B792" s="471"/>
      <c r="C792" s="455"/>
      <c r="D792" s="521"/>
      <c r="E792" s="448"/>
      <c r="F792" s="93" t="s">
        <v>257</v>
      </c>
      <c r="G792" s="523" t="s">
        <v>556</v>
      </c>
      <c r="H792" s="523"/>
      <c r="I792" s="523"/>
      <c r="J792" s="523"/>
      <c r="K792" s="502"/>
      <c r="L792" s="499"/>
    </row>
    <row r="793" spans="1:12" ht="15.6" customHeight="1" x14ac:dyDescent="0.25">
      <c r="A793" s="453"/>
      <c r="B793" s="471"/>
      <c r="C793" s="455"/>
      <c r="D793" s="521"/>
      <c r="E793" s="448"/>
      <c r="F793" s="93" t="s">
        <v>376</v>
      </c>
      <c r="G793" s="523" t="s">
        <v>1710</v>
      </c>
      <c r="H793" s="523"/>
      <c r="I793" s="523"/>
      <c r="J793" s="523"/>
      <c r="K793" s="502"/>
      <c r="L793" s="499"/>
    </row>
    <row r="794" spans="1:12" ht="15.6" customHeight="1" x14ac:dyDescent="0.25">
      <c r="A794" s="453"/>
      <c r="B794" s="471"/>
      <c r="C794" s="455"/>
      <c r="D794" s="521"/>
      <c r="E794" s="448"/>
      <c r="F794" s="93" t="s">
        <v>702</v>
      </c>
      <c r="G794" s="523" t="s">
        <v>703</v>
      </c>
      <c r="H794" s="523"/>
      <c r="I794" s="523"/>
      <c r="J794" s="523"/>
      <c r="K794" s="502"/>
      <c r="L794" s="499"/>
    </row>
    <row r="795" spans="1:12" ht="15.6" customHeight="1" x14ac:dyDescent="0.25">
      <c r="A795" s="453"/>
      <c r="B795" s="471"/>
      <c r="C795" s="455"/>
      <c r="D795" s="521"/>
      <c r="E795" s="448"/>
      <c r="F795" s="93" t="s">
        <v>381</v>
      </c>
      <c r="G795" s="523" t="s">
        <v>382</v>
      </c>
      <c r="H795" s="523"/>
      <c r="I795" s="523"/>
      <c r="J795" s="523"/>
      <c r="K795" s="502"/>
      <c r="L795" s="500"/>
    </row>
    <row r="796" spans="1:12" ht="15.6" customHeight="1" x14ac:dyDescent="0.25">
      <c r="A796" s="453"/>
      <c r="B796" s="471"/>
      <c r="C796" s="455"/>
      <c r="D796" s="521"/>
      <c r="E796" s="448"/>
      <c r="F796" s="94" t="s">
        <v>358</v>
      </c>
      <c r="G796" s="523" t="s">
        <v>900</v>
      </c>
      <c r="H796" s="523"/>
      <c r="I796" s="523"/>
      <c r="J796" s="523"/>
      <c r="K796" s="496">
        <v>5</v>
      </c>
      <c r="L796" s="533">
        <v>17292</v>
      </c>
    </row>
    <row r="797" spans="1:12" ht="15.6" customHeight="1" x14ac:dyDescent="0.25">
      <c r="A797" s="453"/>
      <c r="B797" s="471"/>
      <c r="C797" s="455"/>
      <c r="D797" s="521"/>
      <c r="E797" s="448"/>
      <c r="F797" s="93" t="s">
        <v>383</v>
      </c>
      <c r="G797" s="523" t="s">
        <v>384</v>
      </c>
      <c r="H797" s="523"/>
      <c r="I797" s="523"/>
      <c r="J797" s="523"/>
      <c r="K797" s="497"/>
      <c r="L797" s="533" t="e">
        <f>#REF!-#REF!*10%</f>
        <v>#REF!</v>
      </c>
    </row>
    <row r="798" spans="1:12" ht="15.6" customHeight="1" x14ac:dyDescent="0.25">
      <c r="A798" s="453"/>
      <c r="B798" s="471"/>
      <c r="C798" s="455"/>
      <c r="D798" s="521"/>
      <c r="E798" s="448"/>
      <c r="F798" s="93" t="s">
        <v>385</v>
      </c>
      <c r="G798" s="454" t="s">
        <v>386</v>
      </c>
      <c r="H798" s="454"/>
      <c r="I798" s="454"/>
      <c r="J798" s="454"/>
      <c r="K798" s="497"/>
      <c r="L798" s="533" t="e">
        <f>#REF!-#REF!*10%</f>
        <v>#REF!</v>
      </c>
    </row>
    <row r="799" spans="1:12" ht="15.6" customHeight="1" x14ac:dyDescent="0.25">
      <c r="A799" s="453"/>
      <c r="B799" s="471"/>
      <c r="C799" s="455"/>
      <c r="D799" s="521"/>
      <c r="E799" s="448"/>
      <c r="F799" s="93" t="s">
        <v>389</v>
      </c>
      <c r="G799" s="523" t="s">
        <v>390</v>
      </c>
      <c r="H799" s="523"/>
      <c r="I799" s="523"/>
      <c r="J799" s="523"/>
      <c r="K799" s="497"/>
      <c r="L799" s="533" t="e">
        <f>#REF!-#REF!*10%</f>
        <v>#REF!</v>
      </c>
    </row>
    <row r="800" spans="1:12" ht="15.6" customHeight="1" x14ac:dyDescent="0.25">
      <c r="A800" s="453"/>
      <c r="B800" s="471"/>
      <c r="C800" s="455"/>
      <c r="D800" s="521"/>
      <c r="E800" s="448"/>
      <c r="F800" s="93" t="s">
        <v>704</v>
      </c>
      <c r="G800" s="523" t="s">
        <v>705</v>
      </c>
      <c r="H800" s="523"/>
      <c r="I800" s="523"/>
      <c r="J800" s="523"/>
      <c r="K800" s="497"/>
      <c r="L800" s="533" t="e">
        <f>#REF!-#REF!*10%</f>
        <v>#REF!</v>
      </c>
    </row>
    <row r="801" spans="1:12" ht="15.6" customHeight="1" x14ac:dyDescent="0.25">
      <c r="A801" s="453"/>
      <c r="B801" s="471"/>
      <c r="C801" s="455"/>
      <c r="D801" s="521"/>
      <c r="E801" s="448"/>
      <c r="F801" s="93" t="s">
        <v>706</v>
      </c>
      <c r="G801" s="461" t="s">
        <v>390</v>
      </c>
      <c r="H801" s="461"/>
      <c r="I801" s="461"/>
      <c r="J801" s="461"/>
      <c r="K801" s="497"/>
      <c r="L801" s="533" t="e">
        <f>#REF!-#REF!*10%</f>
        <v>#REF!</v>
      </c>
    </row>
    <row r="802" spans="1:12" ht="15.6" customHeight="1" x14ac:dyDescent="0.25">
      <c r="A802" s="453"/>
      <c r="B802" s="471"/>
      <c r="C802" s="455"/>
      <c r="D802" s="521"/>
      <c r="E802" s="448"/>
      <c r="F802" s="93" t="s">
        <v>1271</v>
      </c>
      <c r="G802" s="461" t="s">
        <v>390</v>
      </c>
      <c r="H802" s="461"/>
      <c r="I802" s="461"/>
      <c r="J802" s="461"/>
      <c r="K802" s="497"/>
      <c r="L802" s="533" t="e">
        <f>#REF!-#REF!*10%</f>
        <v>#REF!</v>
      </c>
    </row>
    <row r="803" spans="1:12" ht="15.6" customHeight="1" x14ac:dyDescent="0.25">
      <c r="A803" s="453"/>
      <c r="B803" s="471"/>
      <c r="C803" s="455"/>
      <c r="D803" s="521"/>
      <c r="E803" s="448"/>
      <c r="F803" s="93" t="s">
        <v>707</v>
      </c>
      <c r="G803" s="523" t="s">
        <v>1516</v>
      </c>
      <c r="H803" s="523"/>
      <c r="I803" s="523"/>
      <c r="J803" s="523"/>
      <c r="K803" s="497"/>
      <c r="L803" s="533" t="e">
        <f>#REF!-#REF!*10%</f>
        <v>#REF!</v>
      </c>
    </row>
    <row r="804" spans="1:12" ht="15.6" customHeight="1" x14ac:dyDescent="0.25">
      <c r="A804" s="453"/>
      <c r="B804" s="471"/>
      <c r="C804" s="455"/>
      <c r="D804" s="521"/>
      <c r="E804" s="448"/>
      <c r="F804" s="93" t="s">
        <v>708</v>
      </c>
      <c r="G804" s="523" t="s">
        <v>390</v>
      </c>
      <c r="H804" s="523"/>
      <c r="I804" s="523"/>
      <c r="J804" s="523"/>
      <c r="K804" s="497"/>
      <c r="L804" s="533" t="e">
        <f>#REF!-#REF!*10%</f>
        <v>#REF!</v>
      </c>
    </row>
    <row r="805" spans="1:12" ht="15.6" customHeight="1" x14ac:dyDescent="0.25">
      <c r="A805" s="453"/>
      <c r="B805" s="471"/>
      <c r="C805" s="455"/>
      <c r="D805" s="521"/>
      <c r="E805" s="448"/>
      <c r="F805" s="93" t="s">
        <v>377</v>
      </c>
      <c r="G805" s="523" t="s">
        <v>387</v>
      </c>
      <c r="H805" s="523"/>
      <c r="I805" s="523"/>
      <c r="J805" s="523"/>
      <c r="K805" s="497"/>
      <c r="L805" s="533" t="e">
        <f>#REF!-#REF!*10%</f>
        <v>#REF!</v>
      </c>
    </row>
    <row r="806" spans="1:12" ht="15.6" customHeight="1" x14ac:dyDescent="0.25">
      <c r="A806" s="453"/>
      <c r="B806" s="471"/>
      <c r="C806" s="455"/>
      <c r="D806" s="521"/>
      <c r="E806" s="448"/>
      <c r="F806" s="93" t="s">
        <v>388</v>
      </c>
      <c r="G806" s="523" t="s">
        <v>393</v>
      </c>
      <c r="H806" s="523"/>
      <c r="I806" s="523"/>
      <c r="J806" s="523"/>
      <c r="K806" s="497"/>
      <c r="L806" s="533" t="e">
        <f>#REF!-#REF!*10%</f>
        <v>#REF!</v>
      </c>
    </row>
    <row r="807" spans="1:12" ht="15.6" customHeight="1" x14ac:dyDescent="0.25">
      <c r="A807" s="453"/>
      <c r="B807" s="471"/>
      <c r="C807" s="455"/>
      <c r="D807" s="521"/>
      <c r="E807" s="448"/>
      <c r="F807" s="93" t="s">
        <v>562</v>
      </c>
      <c r="G807" s="523" t="s">
        <v>1024</v>
      </c>
      <c r="H807" s="523"/>
      <c r="I807" s="523"/>
      <c r="J807" s="523"/>
      <c r="K807" s="497"/>
      <c r="L807" s="533" t="e">
        <f>#REF!-#REF!*10%</f>
        <v>#REF!</v>
      </c>
    </row>
    <row r="808" spans="1:12" ht="15.6" customHeight="1" x14ac:dyDescent="0.25">
      <c r="A808" s="453"/>
      <c r="B808" s="471"/>
      <c r="C808" s="455"/>
      <c r="D808" s="521"/>
      <c r="E808" s="448"/>
      <c r="F808" s="93" t="s">
        <v>570</v>
      </c>
      <c r="G808" s="523" t="s">
        <v>613</v>
      </c>
      <c r="H808" s="523"/>
      <c r="I808" s="523"/>
      <c r="J808" s="523"/>
      <c r="K808" s="497"/>
      <c r="L808" s="533" t="e">
        <f>#REF!-#REF!*10%</f>
        <v>#REF!</v>
      </c>
    </row>
    <row r="809" spans="1:12" ht="15.6" customHeight="1" x14ac:dyDescent="0.25">
      <c r="A809" s="453"/>
      <c r="B809" s="471"/>
      <c r="C809" s="455"/>
      <c r="D809" s="521"/>
      <c r="E809" s="448"/>
      <c r="F809" s="111" t="s">
        <v>84</v>
      </c>
      <c r="G809" s="526">
        <v>5.3</v>
      </c>
      <c r="H809" s="526"/>
      <c r="I809" s="526"/>
      <c r="J809" s="526"/>
      <c r="K809" s="497"/>
      <c r="L809" s="533" t="e">
        <f>#REF!-#REF!*10%</f>
        <v>#REF!</v>
      </c>
    </row>
    <row r="810" spans="1:12" ht="15.6" customHeight="1" x14ac:dyDescent="0.25">
      <c r="A810" s="453"/>
      <c r="B810" s="472"/>
      <c r="C810" s="455"/>
      <c r="D810" s="521"/>
      <c r="E810" s="448"/>
      <c r="F810" s="296" t="s">
        <v>1016</v>
      </c>
      <c r="G810" s="454">
        <v>5</v>
      </c>
      <c r="H810" s="454"/>
      <c r="I810" s="454"/>
      <c r="J810" s="454"/>
      <c r="K810" s="497"/>
      <c r="L810" s="533" t="e">
        <f>#REF!-#REF!*10%</f>
        <v>#REF!</v>
      </c>
    </row>
    <row r="811" spans="1:12" ht="15.6" customHeight="1" x14ac:dyDescent="0.25">
      <c r="A811" s="452">
        <v>11</v>
      </c>
      <c r="B811" s="470"/>
      <c r="C811" s="455" t="s">
        <v>1578</v>
      </c>
      <c r="D811" s="520"/>
      <c r="E811" s="448"/>
      <c r="F811" s="110" t="s">
        <v>81</v>
      </c>
      <c r="G811" s="524" t="s">
        <v>1515</v>
      </c>
      <c r="H811" s="524"/>
      <c r="I811" s="524"/>
      <c r="J811" s="524"/>
      <c r="K811" s="501">
        <v>3</v>
      </c>
      <c r="L811" s="498">
        <v>19622</v>
      </c>
    </row>
    <row r="812" spans="1:12" ht="15.6" customHeight="1" x14ac:dyDescent="0.25">
      <c r="A812" s="453"/>
      <c r="B812" s="471"/>
      <c r="C812" s="455"/>
      <c r="D812" s="520"/>
      <c r="E812" s="448"/>
      <c r="F812" s="110" t="s">
        <v>80</v>
      </c>
      <c r="G812" s="469">
        <v>190</v>
      </c>
      <c r="H812" s="469"/>
      <c r="I812" s="469"/>
      <c r="J812" s="469"/>
      <c r="K812" s="502"/>
      <c r="L812" s="499"/>
    </row>
    <row r="813" spans="1:12" ht="15.6" customHeight="1" x14ac:dyDescent="0.25">
      <c r="A813" s="453"/>
      <c r="B813" s="471"/>
      <c r="C813" s="455"/>
      <c r="D813" s="520"/>
      <c r="E813" s="448"/>
      <c r="F813" s="110" t="s">
        <v>8</v>
      </c>
      <c r="G813" s="240">
        <v>3000</v>
      </c>
      <c r="H813" s="241">
        <v>4000</v>
      </c>
      <c r="I813" s="312">
        <v>5000</v>
      </c>
      <c r="J813" s="242">
        <v>6000</v>
      </c>
      <c r="K813" s="502"/>
      <c r="L813" s="499"/>
    </row>
    <row r="814" spans="1:12" ht="15.6" customHeight="1" x14ac:dyDescent="0.25">
      <c r="A814" s="453"/>
      <c r="B814" s="471"/>
      <c r="C814" s="455"/>
      <c r="D814" s="520"/>
      <c r="E814" s="448"/>
      <c r="F814" s="93" t="s">
        <v>817</v>
      </c>
      <c r="G814" s="243">
        <f>G812*114</f>
        <v>21660</v>
      </c>
      <c r="H814" s="244">
        <f>G812*128</f>
        <v>24320</v>
      </c>
      <c r="I814" s="313">
        <f>G812*145</f>
        <v>27550</v>
      </c>
      <c r="J814" s="245">
        <f>G812*148</f>
        <v>28120</v>
      </c>
      <c r="K814" s="502"/>
      <c r="L814" s="499"/>
    </row>
    <row r="815" spans="1:12" ht="15.6" customHeight="1" x14ac:dyDescent="0.25">
      <c r="A815" s="453"/>
      <c r="B815" s="471"/>
      <c r="C815" s="455"/>
      <c r="D815" s="520"/>
      <c r="E815" s="448"/>
      <c r="F815" s="93" t="s">
        <v>1269</v>
      </c>
      <c r="G815" s="451">
        <v>0.98</v>
      </c>
      <c r="H815" s="451"/>
      <c r="I815" s="451"/>
      <c r="J815" s="451"/>
      <c r="K815" s="502"/>
      <c r="L815" s="499"/>
    </row>
    <row r="816" spans="1:12" ht="15.6" customHeight="1" x14ac:dyDescent="0.25">
      <c r="A816" s="453"/>
      <c r="B816" s="471"/>
      <c r="C816" s="455"/>
      <c r="D816" s="520"/>
      <c r="E816" s="448"/>
      <c r="F816" s="93" t="s">
        <v>699</v>
      </c>
      <c r="G816" s="523" t="s">
        <v>700</v>
      </c>
      <c r="H816" s="523"/>
      <c r="I816" s="523"/>
      <c r="J816" s="523"/>
      <c r="K816" s="502"/>
      <c r="L816" s="499"/>
    </row>
    <row r="817" spans="1:12" ht="15.6" customHeight="1" x14ac:dyDescent="0.25">
      <c r="A817" s="453"/>
      <c r="B817" s="471"/>
      <c r="C817" s="455"/>
      <c r="D817" s="520"/>
      <c r="E817" s="448"/>
      <c r="F817" s="93" t="s">
        <v>1181</v>
      </c>
      <c r="G817" s="462" t="s">
        <v>1179</v>
      </c>
      <c r="H817" s="463"/>
      <c r="I817" s="463"/>
      <c r="J817" s="464"/>
      <c r="K817" s="502"/>
      <c r="L817" s="499"/>
    </row>
    <row r="818" spans="1:12" ht="15.6" customHeight="1" x14ac:dyDescent="0.25">
      <c r="A818" s="453"/>
      <c r="B818" s="471"/>
      <c r="C818" s="455"/>
      <c r="D818" s="520"/>
      <c r="E818" s="448"/>
      <c r="F818" s="110" t="s">
        <v>83</v>
      </c>
      <c r="G818" s="524">
        <v>67</v>
      </c>
      <c r="H818" s="524"/>
      <c r="I818" s="524"/>
      <c r="J818" s="524"/>
      <c r="K818" s="502"/>
      <c r="L818" s="499"/>
    </row>
    <row r="819" spans="1:12" ht="15.6" customHeight="1" x14ac:dyDescent="0.25">
      <c r="A819" s="453"/>
      <c r="B819" s="471"/>
      <c r="C819" s="455"/>
      <c r="D819" s="520"/>
      <c r="E819" s="448"/>
      <c r="F819" s="112" t="s">
        <v>396</v>
      </c>
      <c r="G819" s="523" t="s">
        <v>908</v>
      </c>
      <c r="H819" s="523"/>
      <c r="I819" s="523"/>
      <c r="J819" s="523"/>
      <c r="K819" s="502"/>
      <c r="L819" s="499"/>
    </row>
    <row r="820" spans="1:12" ht="15.6" customHeight="1" x14ac:dyDescent="0.25">
      <c r="A820" s="453"/>
      <c r="B820" s="471"/>
      <c r="C820" s="455"/>
      <c r="D820" s="520"/>
      <c r="E820" s="448"/>
      <c r="F820" s="110" t="s">
        <v>256</v>
      </c>
      <c r="G820" s="524" t="s">
        <v>1610</v>
      </c>
      <c r="H820" s="524"/>
      <c r="I820" s="524"/>
      <c r="J820" s="524"/>
      <c r="K820" s="502"/>
      <c r="L820" s="499"/>
    </row>
    <row r="821" spans="1:12" ht="15.6" customHeight="1" x14ac:dyDescent="0.25">
      <c r="A821" s="453"/>
      <c r="B821" s="471"/>
      <c r="C821" s="455"/>
      <c r="D821" s="520"/>
      <c r="E821" s="448"/>
      <c r="F821" s="93" t="s">
        <v>379</v>
      </c>
      <c r="G821" s="523" t="s">
        <v>380</v>
      </c>
      <c r="H821" s="523"/>
      <c r="I821" s="523"/>
      <c r="J821" s="523"/>
      <c r="K821" s="502"/>
      <c r="L821" s="499"/>
    </row>
    <row r="822" spans="1:12" ht="15.6" customHeight="1" x14ac:dyDescent="0.25">
      <c r="A822" s="453"/>
      <c r="B822" s="471"/>
      <c r="C822" s="455"/>
      <c r="D822" s="520"/>
      <c r="E822" s="448"/>
      <c r="F822" s="93" t="s">
        <v>701</v>
      </c>
      <c r="G822" s="523">
        <v>100000</v>
      </c>
      <c r="H822" s="523"/>
      <c r="I822" s="523"/>
      <c r="J822" s="523"/>
      <c r="K822" s="502"/>
      <c r="L822" s="499"/>
    </row>
    <row r="823" spans="1:12" ht="15.6" customHeight="1" x14ac:dyDescent="0.25">
      <c r="A823" s="453"/>
      <c r="B823" s="471"/>
      <c r="C823" s="455"/>
      <c r="D823" s="520"/>
      <c r="E823" s="448"/>
      <c r="F823" s="93" t="s">
        <v>257</v>
      </c>
      <c r="G823" s="523" t="s">
        <v>556</v>
      </c>
      <c r="H823" s="523"/>
      <c r="I823" s="523"/>
      <c r="J823" s="523"/>
      <c r="K823" s="502"/>
      <c r="L823" s="499"/>
    </row>
    <row r="824" spans="1:12" ht="15.6" customHeight="1" x14ac:dyDescent="0.25">
      <c r="A824" s="453"/>
      <c r="B824" s="471"/>
      <c r="C824" s="455"/>
      <c r="D824" s="520"/>
      <c r="E824" s="448"/>
      <c r="F824" s="93" t="s">
        <v>376</v>
      </c>
      <c r="G824" s="523" t="s">
        <v>1710</v>
      </c>
      <c r="H824" s="523"/>
      <c r="I824" s="523"/>
      <c r="J824" s="523"/>
      <c r="K824" s="502"/>
      <c r="L824" s="499"/>
    </row>
    <row r="825" spans="1:12" ht="15.6" customHeight="1" x14ac:dyDescent="0.25">
      <c r="A825" s="453"/>
      <c r="B825" s="471"/>
      <c r="C825" s="455"/>
      <c r="D825" s="520"/>
      <c r="E825" s="448"/>
      <c r="F825" s="93" t="s">
        <v>702</v>
      </c>
      <c r="G825" s="523" t="s">
        <v>703</v>
      </c>
      <c r="H825" s="523"/>
      <c r="I825" s="523"/>
      <c r="J825" s="523"/>
      <c r="K825" s="502"/>
      <c r="L825" s="499"/>
    </row>
    <row r="826" spans="1:12" ht="15.6" customHeight="1" x14ac:dyDescent="0.25">
      <c r="A826" s="453"/>
      <c r="B826" s="471"/>
      <c r="C826" s="455"/>
      <c r="D826" s="520"/>
      <c r="E826" s="448"/>
      <c r="F826" s="93" t="s">
        <v>381</v>
      </c>
      <c r="G826" s="523" t="s">
        <v>382</v>
      </c>
      <c r="H826" s="523"/>
      <c r="I826" s="523"/>
      <c r="J826" s="523"/>
      <c r="K826" s="502"/>
      <c r="L826" s="500"/>
    </row>
    <row r="827" spans="1:12" ht="15.6" customHeight="1" x14ac:dyDescent="0.25">
      <c r="A827" s="453"/>
      <c r="B827" s="471"/>
      <c r="C827" s="455"/>
      <c r="D827" s="520"/>
      <c r="E827" s="448"/>
      <c r="F827" s="94" t="s">
        <v>358</v>
      </c>
      <c r="G827" s="523" t="s">
        <v>900</v>
      </c>
      <c r="H827" s="523"/>
      <c r="I827" s="523"/>
      <c r="J827" s="523"/>
      <c r="K827" s="496">
        <v>5</v>
      </c>
      <c r="L827" s="533">
        <v>20995</v>
      </c>
    </row>
    <row r="828" spans="1:12" ht="15.6" customHeight="1" x14ac:dyDescent="0.25">
      <c r="A828" s="453"/>
      <c r="B828" s="471"/>
      <c r="C828" s="455"/>
      <c r="D828" s="520"/>
      <c r="E828" s="448"/>
      <c r="F828" s="93" t="s">
        <v>383</v>
      </c>
      <c r="G828" s="523" t="s">
        <v>384</v>
      </c>
      <c r="H828" s="523"/>
      <c r="I828" s="523"/>
      <c r="J828" s="523"/>
      <c r="K828" s="497"/>
      <c r="L828" s="533" t="e">
        <f>#REF!-#REF!*10%</f>
        <v>#REF!</v>
      </c>
    </row>
    <row r="829" spans="1:12" ht="15.6" customHeight="1" x14ac:dyDescent="0.25">
      <c r="A829" s="453"/>
      <c r="B829" s="471"/>
      <c r="C829" s="455"/>
      <c r="D829" s="520"/>
      <c r="E829" s="448"/>
      <c r="F829" s="93" t="s">
        <v>385</v>
      </c>
      <c r="G829" s="454" t="s">
        <v>386</v>
      </c>
      <c r="H829" s="454"/>
      <c r="I829" s="454"/>
      <c r="J829" s="454"/>
      <c r="K829" s="497"/>
      <c r="L829" s="533" t="e">
        <f>#REF!-#REF!*10%</f>
        <v>#REF!</v>
      </c>
    </row>
    <row r="830" spans="1:12" ht="15.6" customHeight="1" x14ac:dyDescent="0.25">
      <c r="A830" s="453"/>
      <c r="B830" s="471"/>
      <c r="C830" s="455"/>
      <c r="D830" s="520"/>
      <c r="E830" s="448"/>
      <c r="F830" s="93" t="s">
        <v>389</v>
      </c>
      <c r="G830" s="523" t="s">
        <v>390</v>
      </c>
      <c r="H830" s="523"/>
      <c r="I830" s="523"/>
      <c r="J830" s="523"/>
      <c r="K830" s="497"/>
      <c r="L830" s="533" t="e">
        <f>#REF!-#REF!*10%</f>
        <v>#REF!</v>
      </c>
    </row>
    <row r="831" spans="1:12" ht="15.6" customHeight="1" x14ac:dyDescent="0.25">
      <c r="A831" s="453"/>
      <c r="B831" s="471"/>
      <c r="C831" s="455"/>
      <c r="D831" s="520"/>
      <c r="E831" s="448"/>
      <c r="F831" s="93" t="s">
        <v>704</v>
      </c>
      <c r="G831" s="523" t="s">
        <v>705</v>
      </c>
      <c r="H831" s="523"/>
      <c r="I831" s="523"/>
      <c r="J831" s="523"/>
      <c r="K831" s="497"/>
      <c r="L831" s="533" t="e">
        <f>#REF!-#REF!*10%</f>
        <v>#REF!</v>
      </c>
    </row>
    <row r="832" spans="1:12" ht="15.6" customHeight="1" x14ac:dyDescent="0.25">
      <c r="A832" s="453"/>
      <c r="B832" s="471"/>
      <c r="C832" s="455"/>
      <c r="D832" s="520"/>
      <c r="E832" s="448"/>
      <c r="F832" s="93" t="s">
        <v>706</v>
      </c>
      <c r="G832" s="461" t="s">
        <v>390</v>
      </c>
      <c r="H832" s="461"/>
      <c r="I832" s="461"/>
      <c r="J832" s="461"/>
      <c r="K832" s="497"/>
      <c r="L832" s="533" t="e">
        <f>#REF!-#REF!*10%</f>
        <v>#REF!</v>
      </c>
    </row>
    <row r="833" spans="1:12" ht="15.6" customHeight="1" x14ac:dyDescent="0.25">
      <c r="A833" s="453"/>
      <c r="B833" s="471"/>
      <c r="C833" s="455"/>
      <c r="D833" s="520"/>
      <c r="E833" s="448"/>
      <c r="F833" s="93" t="s">
        <v>1271</v>
      </c>
      <c r="G833" s="461" t="s">
        <v>390</v>
      </c>
      <c r="H833" s="461"/>
      <c r="I833" s="461"/>
      <c r="J833" s="461"/>
      <c r="K833" s="497"/>
      <c r="L833" s="533" t="e">
        <f>#REF!-#REF!*10%</f>
        <v>#REF!</v>
      </c>
    </row>
    <row r="834" spans="1:12" ht="15.6" customHeight="1" x14ac:dyDescent="0.25">
      <c r="A834" s="453"/>
      <c r="B834" s="471"/>
      <c r="C834" s="455"/>
      <c r="D834" s="520"/>
      <c r="E834" s="448"/>
      <c r="F834" s="93" t="s">
        <v>707</v>
      </c>
      <c r="G834" s="523" t="s">
        <v>1516</v>
      </c>
      <c r="H834" s="523"/>
      <c r="I834" s="523"/>
      <c r="J834" s="523"/>
      <c r="K834" s="497"/>
      <c r="L834" s="533" t="e">
        <f>#REF!-#REF!*10%</f>
        <v>#REF!</v>
      </c>
    </row>
    <row r="835" spans="1:12" ht="15.6" customHeight="1" x14ac:dyDescent="0.25">
      <c r="A835" s="453"/>
      <c r="B835" s="471"/>
      <c r="C835" s="455"/>
      <c r="D835" s="520"/>
      <c r="E835" s="448"/>
      <c r="F835" s="93" t="s">
        <v>708</v>
      </c>
      <c r="G835" s="523" t="s">
        <v>390</v>
      </c>
      <c r="H835" s="523"/>
      <c r="I835" s="523"/>
      <c r="J835" s="523"/>
      <c r="K835" s="497"/>
      <c r="L835" s="533" t="e">
        <f>#REF!-#REF!*10%</f>
        <v>#REF!</v>
      </c>
    </row>
    <row r="836" spans="1:12" ht="15.6" customHeight="1" x14ac:dyDescent="0.25">
      <c r="A836" s="453"/>
      <c r="B836" s="471"/>
      <c r="C836" s="455"/>
      <c r="D836" s="520"/>
      <c r="E836" s="448"/>
      <c r="F836" s="93" t="s">
        <v>377</v>
      </c>
      <c r="G836" s="523" t="s">
        <v>387</v>
      </c>
      <c r="H836" s="523"/>
      <c r="I836" s="523"/>
      <c r="J836" s="523"/>
      <c r="K836" s="497"/>
      <c r="L836" s="533" t="e">
        <f>#REF!-#REF!*10%</f>
        <v>#REF!</v>
      </c>
    </row>
    <row r="837" spans="1:12" ht="15.6" customHeight="1" x14ac:dyDescent="0.25">
      <c r="A837" s="453"/>
      <c r="B837" s="471"/>
      <c r="C837" s="455"/>
      <c r="D837" s="520"/>
      <c r="E837" s="448"/>
      <c r="F837" s="93" t="s">
        <v>388</v>
      </c>
      <c r="G837" s="523" t="s">
        <v>393</v>
      </c>
      <c r="H837" s="523"/>
      <c r="I837" s="523"/>
      <c r="J837" s="523"/>
      <c r="K837" s="497"/>
      <c r="L837" s="533" t="e">
        <f>#REF!-#REF!*10%</f>
        <v>#REF!</v>
      </c>
    </row>
    <row r="838" spans="1:12" ht="15.6" customHeight="1" x14ac:dyDescent="0.25">
      <c r="A838" s="453"/>
      <c r="B838" s="471"/>
      <c r="C838" s="455"/>
      <c r="D838" s="520"/>
      <c r="E838" s="448"/>
      <c r="F838" s="93" t="s">
        <v>562</v>
      </c>
      <c r="G838" s="523" t="s">
        <v>1024</v>
      </c>
      <c r="H838" s="523"/>
      <c r="I838" s="523"/>
      <c r="J838" s="523"/>
      <c r="K838" s="497"/>
      <c r="L838" s="533" t="e">
        <f>#REF!-#REF!*10%</f>
        <v>#REF!</v>
      </c>
    </row>
    <row r="839" spans="1:12" ht="15.6" customHeight="1" x14ac:dyDescent="0.25">
      <c r="A839" s="453"/>
      <c r="B839" s="471"/>
      <c r="C839" s="455"/>
      <c r="D839" s="520"/>
      <c r="E839" s="448"/>
      <c r="F839" s="93" t="s">
        <v>570</v>
      </c>
      <c r="G839" s="523" t="s">
        <v>613</v>
      </c>
      <c r="H839" s="523"/>
      <c r="I839" s="523"/>
      <c r="J839" s="523"/>
      <c r="K839" s="497"/>
      <c r="L839" s="533" t="e">
        <f>#REF!-#REF!*10%</f>
        <v>#REF!</v>
      </c>
    </row>
    <row r="840" spans="1:12" ht="15.6" customHeight="1" x14ac:dyDescent="0.25">
      <c r="A840" s="453"/>
      <c r="B840" s="471"/>
      <c r="C840" s="455"/>
      <c r="D840" s="520"/>
      <c r="E840" s="448"/>
      <c r="F840" s="111" t="s">
        <v>84</v>
      </c>
      <c r="G840" s="526">
        <v>5.3</v>
      </c>
      <c r="H840" s="526"/>
      <c r="I840" s="526"/>
      <c r="J840" s="526"/>
      <c r="K840" s="497"/>
      <c r="L840" s="533" t="e">
        <f>#REF!-#REF!*10%</f>
        <v>#REF!</v>
      </c>
    </row>
    <row r="841" spans="1:12" ht="15.6" customHeight="1" x14ac:dyDescent="0.25">
      <c r="A841" s="453"/>
      <c r="B841" s="472"/>
      <c r="C841" s="455"/>
      <c r="D841" s="520"/>
      <c r="E841" s="448"/>
      <c r="F841" s="296" t="s">
        <v>1016</v>
      </c>
      <c r="G841" s="454">
        <v>5</v>
      </c>
      <c r="H841" s="454"/>
      <c r="I841" s="454"/>
      <c r="J841" s="454"/>
      <c r="K841" s="497"/>
      <c r="L841" s="533" t="e">
        <f>#REF!-#REF!*10%</f>
        <v>#REF!</v>
      </c>
    </row>
    <row r="842" spans="1:12" ht="15.6" customHeight="1" x14ac:dyDescent="0.25">
      <c r="A842" s="452">
        <v>12</v>
      </c>
      <c r="B842" s="470"/>
      <c r="C842" s="455" t="s">
        <v>1579</v>
      </c>
      <c r="D842" s="520"/>
      <c r="E842" s="448"/>
      <c r="F842" s="110" t="s">
        <v>81</v>
      </c>
      <c r="G842" s="524" t="s">
        <v>1515</v>
      </c>
      <c r="H842" s="524"/>
      <c r="I842" s="524"/>
      <c r="J842" s="524"/>
      <c r="K842" s="501">
        <v>3</v>
      </c>
      <c r="L842" s="498">
        <v>19719</v>
      </c>
    </row>
    <row r="843" spans="1:12" ht="15.6" customHeight="1" x14ac:dyDescent="0.25">
      <c r="A843" s="453"/>
      <c r="B843" s="471"/>
      <c r="C843" s="455"/>
      <c r="D843" s="520"/>
      <c r="E843" s="448"/>
      <c r="F843" s="110" t="s">
        <v>80</v>
      </c>
      <c r="G843" s="469">
        <v>200</v>
      </c>
      <c r="H843" s="469"/>
      <c r="I843" s="469"/>
      <c r="J843" s="469"/>
      <c r="K843" s="502"/>
      <c r="L843" s="499"/>
    </row>
    <row r="844" spans="1:12" ht="15.6" customHeight="1" x14ac:dyDescent="0.25">
      <c r="A844" s="453"/>
      <c r="B844" s="471"/>
      <c r="C844" s="455"/>
      <c r="D844" s="520"/>
      <c r="E844" s="448"/>
      <c r="F844" s="110" t="s">
        <v>8</v>
      </c>
      <c r="G844" s="240">
        <v>3000</v>
      </c>
      <c r="H844" s="241">
        <v>4000</v>
      </c>
      <c r="I844" s="312">
        <v>5000</v>
      </c>
      <c r="J844" s="242">
        <v>6000</v>
      </c>
      <c r="K844" s="502"/>
      <c r="L844" s="499"/>
    </row>
    <row r="845" spans="1:12" ht="15.6" customHeight="1" x14ac:dyDescent="0.25">
      <c r="A845" s="453"/>
      <c r="B845" s="471"/>
      <c r="C845" s="455"/>
      <c r="D845" s="520"/>
      <c r="E845" s="448"/>
      <c r="F845" s="93" t="s">
        <v>817</v>
      </c>
      <c r="G845" s="243">
        <f>G843*114</f>
        <v>22800</v>
      </c>
      <c r="H845" s="244">
        <f>G843*128</f>
        <v>25600</v>
      </c>
      <c r="I845" s="313">
        <f>G843*143</f>
        <v>28600</v>
      </c>
      <c r="J845" s="245">
        <f>G843*148</f>
        <v>29600</v>
      </c>
      <c r="K845" s="502"/>
      <c r="L845" s="499"/>
    </row>
    <row r="846" spans="1:12" ht="15.6" customHeight="1" x14ac:dyDescent="0.25">
      <c r="A846" s="453"/>
      <c r="B846" s="471"/>
      <c r="C846" s="455"/>
      <c r="D846" s="520"/>
      <c r="E846" s="448"/>
      <c r="F846" s="93" t="s">
        <v>1269</v>
      </c>
      <c r="G846" s="451">
        <v>0.98</v>
      </c>
      <c r="H846" s="451"/>
      <c r="I846" s="451"/>
      <c r="J846" s="451"/>
      <c r="K846" s="502"/>
      <c r="L846" s="499"/>
    </row>
    <row r="847" spans="1:12" ht="15.6" customHeight="1" x14ac:dyDescent="0.25">
      <c r="A847" s="453"/>
      <c r="B847" s="471"/>
      <c r="C847" s="455"/>
      <c r="D847" s="520"/>
      <c r="E847" s="448"/>
      <c r="F847" s="93" t="s">
        <v>699</v>
      </c>
      <c r="G847" s="523" t="s">
        <v>700</v>
      </c>
      <c r="H847" s="523"/>
      <c r="I847" s="523"/>
      <c r="J847" s="523"/>
      <c r="K847" s="502"/>
      <c r="L847" s="499"/>
    </row>
    <row r="848" spans="1:12" ht="15.6" customHeight="1" x14ac:dyDescent="0.25">
      <c r="A848" s="453"/>
      <c r="B848" s="471"/>
      <c r="C848" s="455"/>
      <c r="D848" s="520"/>
      <c r="E848" s="448"/>
      <c r="F848" s="93" t="s">
        <v>1181</v>
      </c>
      <c r="G848" s="462" t="s">
        <v>1179</v>
      </c>
      <c r="H848" s="463"/>
      <c r="I848" s="463"/>
      <c r="J848" s="464"/>
      <c r="K848" s="502"/>
      <c r="L848" s="499"/>
    </row>
    <row r="849" spans="1:12" ht="15.6" customHeight="1" x14ac:dyDescent="0.25">
      <c r="A849" s="453"/>
      <c r="B849" s="471"/>
      <c r="C849" s="455"/>
      <c r="D849" s="520"/>
      <c r="E849" s="448"/>
      <c r="F849" s="110" t="s">
        <v>83</v>
      </c>
      <c r="G849" s="524">
        <v>67</v>
      </c>
      <c r="H849" s="524"/>
      <c r="I849" s="524"/>
      <c r="J849" s="524"/>
      <c r="K849" s="502"/>
      <c r="L849" s="499"/>
    </row>
    <row r="850" spans="1:12" ht="15.6" customHeight="1" x14ac:dyDescent="0.25">
      <c r="A850" s="453"/>
      <c r="B850" s="471"/>
      <c r="C850" s="455"/>
      <c r="D850" s="520"/>
      <c r="E850" s="448"/>
      <c r="F850" s="112" t="s">
        <v>396</v>
      </c>
      <c r="G850" s="523" t="s">
        <v>908</v>
      </c>
      <c r="H850" s="523"/>
      <c r="I850" s="523"/>
      <c r="J850" s="523"/>
      <c r="K850" s="502"/>
      <c r="L850" s="499"/>
    </row>
    <row r="851" spans="1:12" ht="15.6" customHeight="1" x14ac:dyDescent="0.25">
      <c r="A851" s="453"/>
      <c r="B851" s="471"/>
      <c r="C851" s="455"/>
      <c r="D851" s="520"/>
      <c r="E851" s="448"/>
      <c r="F851" s="110" t="s">
        <v>256</v>
      </c>
      <c r="G851" s="524" t="s">
        <v>1610</v>
      </c>
      <c r="H851" s="524"/>
      <c r="I851" s="524"/>
      <c r="J851" s="524"/>
      <c r="K851" s="502"/>
      <c r="L851" s="499"/>
    </row>
    <row r="852" spans="1:12" ht="15.6" customHeight="1" x14ac:dyDescent="0.25">
      <c r="A852" s="453"/>
      <c r="B852" s="471"/>
      <c r="C852" s="455"/>
      <c r="D852" s="520"/>
      <c r="E852" s="448"/>
      <c r="F852" s="93" t="s">
        <v>379</v>
      </c>
      <c r="G852" s="523" t="s">
        <v>380</v>
      </c>
      <c r="H852" s="523"/>
      <c r="I852" s="523"/>
      <c r="J852" s="523"/>
      <c r="K852" s="502"/>
      <c r="L852" s="499"/>
    </row>
    <row r="853" spans="1:12" ht="15.6" customHeight="1" x14ac:dyDescent="0.25">
      <c r="A853" s="453"/>
      <c r="B853" s="471"/>
      <c r="C853" s="455"/>
      <c r="D853" s="520"/>
      <c r="E853" s="448"/>
      <c r="F853" s="93" t="s">
        <v>701</v>
      </c>
      <c r="G853" s="523">
        <v>100000</v>
      </c>
      <c r="H853" s="523"/>
      <c r="I853" s="523"/>
      <c r="J853" s="523"/>
      <c r="K853" s="502"/>
      <c r="L853" s="499"/>
    </row>
    <row r="854" spans="1:12" ht="15.6" customHeight="1" x14ac:dyDescent="0.25">
      <c r="A854" s="453"/>
      <c r="B854" s="471"/>
      <c r="C854" s="455"/>
      <c r="D854" s="520"/>
      <c r="E854" s="448"/>
      <c r="F854" s="93" t="s">
        <v>257</v>
      </c>
      <c r="G854" s="523" t="s">
        <v>556</v>
      </c>
      <c r="H854" s="523"/>
      <c r="I854" s="523"/>
      <c r="J854" s="523"/>
      <c r="K854" s="502"/>
      <c r="L854" s="499"/>
    </row>
    <row r="855" spans="1:12" ht="15.6" customHeight="1" x14ac:dyDescent="0.25">
      <c r="A855" s="453"/>
      <c r="B855" s="471"/>
      <c r="C855" s="455"/>
      <c r="D855" s="520"/>
      <c r="E855" s="448"/>
      <c r="F855" s="93" t="s">
        <v>376</v>
      </c>
      <c r="G855" s="523" t="s">
        <v>1710</v>
      </c>
      <c r="H855" s="523"/>
      <c r="I855" s="523"/>
      <c r="J855" s="523"/>
      <c r="K855" s="502"/>
      <c r="L855" s="499"/>
    </row>
    <row r="856" spans="1:12" ht="15.6" customHeight="1" x14ac:dyDescent="0.25">
      <c r="A856" s="453"/>
      <c r="B856" s="471"/>
      <c r="C856" s="455"/>
      <c r="D856" s="520"/>
      <c r="E856" s="448"/>
      <c r="F856" s="93" t="s">
        <v>702</v>
      </c>
      <c r="G856" s="523" t="s">
        <v>703</v>
      </c>
      <c r="H856" s="523"/>
      <c r="I856" s="523"/>
      <c r="J856" s="523"/>
      <c r="K856" s="502"/>
      <c r="L856" s="499"/>
    </row>
    <row r="857" spans="1:12" ht="15.6" customHeight="1" x14ac:dyDescent="0.25">
      <c r="A857" s="453"/>
      <c r="B857" s="471"/>
      <c r="C857" s="455"/>
      <c r="D857" s="520"/>
      <c r="E857" s="448"/>
      <c r="F857" s="93" t="s">
        <v>381</v>
      </c>
      <c r="G857" s="523" t="s">
        <v>382</v>
      </c>
      <c r="H857" s="523"/>
      <c r="I857" s="523"/>
      <c r="J857" s="523"/>
      <c r="K857" s="502"/>
      <c r="L857" s="500"/>
    </row>
    <row r="858" spans="1:12" ht="15.6" customHeight="1" x14ac:dyDescent="0.25">
      <c r="A858" s="453"/>
      <c r="B858" s="471"/>
      <c r="C858" s="455"/>
      <c r="D858" s="520"/>
      <c r="E858" s="448"/>
      <c r="F858" s="94" t="s">
        <v>358</v>
      </c>
      <c r="G858" s="523" t="s">
        <v>900</v>
      </c>
      <c r="H858" s="523"/>
      <c r="I858" s="523"/>
      <c r="J858" s="523"/>
      <c r="K858" s="496">
        <v>5</v>
      </c>
      <c r="L858" s="533">
        <v>21099</v>
      </c>
    </row>
    <row r="859" spans="1:12" ht="15.6" customHeight="1" x14ac:dyDescent="0.25">
      <c r="A859" s="453"/>
      <c r="B859" s="471"/>
      <c r="C859" s="455"/>
      <c r="D859" s="520"/>
      <c r="E859" s="448"/>
      <c r="F859" s="93" t="s">
        <v>383</v>
      </c>
      <c r="G859" s="523" t="s">
        <v>384</v>
      </c>
      <c r="H859" s="523"/>
      <c r="I859" s="523"/>
      <c r="J859" s="523"/>
      <c r="K859" s="497"/>
      <c r="L859" s="533" t="e">
        <f>#REF!-#REF!*10%</f>
        <v>#REF!</v>
      </c>
    </row>
    <row r="860" spans="1:12" ht="15.6" customHeight="1" x14ac:dyDescent="0.25">
      <c r="A860" s="453"/>
      <c r="B860" s="471"/>
      <c r="C860" s="455"/>
      <c r="D860" s="520"/>
      <c r="E860" s="448"/>
      <c r="F860" s="93" t="s">
        <v>385</v>
      </c>
      <c r="G860" s="454" t="s">
        <v>386</v>
      </c>
      <c r="H860" s="454"/>
      <c r="I860" s="454"/>
      <c r="J860" s="454"/>
      <c r="K860" s="497"/>
      <c r="L860" s="533" t="e">
        <f>#REF!-#REF!*10%</f>
        <v>#REF!</v>
      </c>
    </row>
    <row r="861" spans="1:12" ht="15.6" customHeight="1" x14ac:dyDescent="0.25">
      <c r="A861" s="453"/>
      <c r="B861" s="471"/>
      <c r="C861" s="455"/>
      <c r="D861" s="520"/>
      <c r="E861" s="448"/>
      <c r="F861" s="93" t="s">
        <v>389</v>
      </c>
      <c r="G861" s="523" t="s">
        <v>390</v>
      </c>
      <c r="H861" s="523"/>
      <c r="I861" s="523"/>
      <c r="J861" s="523"/>
      <c r="K861" s="497"/>
      <c r="L861" s="533" t="e">
        <f>#REF!-#REF!*10%</f>
        <v>#REF!</v>
      </c>
    </row>
    <row r="862" spans="1:12" ht="15.6" customHeight="1" x14ac:dyDescent="0.25">
      <c r="A862" s="453"/>
      <c r="B862" s="471"/>
      <c r="C862" s="455"/>
      <c r="D862" s="520"/>
      <c r="E862" s="448"/>
      <c r="F862" s="93" t="s">
        <v>704</v>
      </c>
      <c r="G862" s="523" t="s">
        <v>705</v>
      </c>
      <c r="H862" s="523"/>
      <c r="I862" s="523"/>
      <c r="J862" s="523"/>
      <c r="K862" s="497"/>
      <c r="L862" s="533" t="e">
        <f>#REF!-#REF!*10%</f>
        <v>#REF!</v>
      </c>
    </row>
    <row r="863" spans="1:12" ht="15.6" customHeight="1" x14ac:dyDescent="0.25">
      <c r="A863" s="453"/>
      <c r="B863" s="471"/>
      <c r="C863" s="455"/>
      <c r="D863" s="520"/>
      <c r="E863" s="448"/>
      <c r="F863" s="93" t="s">
        <v>706</v>
      </c>
      <c r="G863" s="461" t="s">
        <v>390</v>
      </c>
      <c r="H863" s="461"/>
      <c r="I863" s="461"/>
      <c r="J863" s="461"/>
      <c r="K863" s="497"/>
      <c r="L863" s="533" t="e">
        <f>#REF!-#REF!*10%</f>
        <v>#REF!</v>
      </c>
    </row>
    <row r="864" spans="1:12" ht="15.6" customHeight="1" x14ac:dyDescent="0.25">
      <c r="A864" s="453"/>
      <c r="B864" s="471"/>
      <c r="C864" s="455"/>
      <c r="D864" s="520"/>
      <c r="E864" s="448"/>
      <c r="F864" s="93" t="s">
        <v>1271</v>
      </c>
      <c r="G864" s="461" t="s">
        <v>390</v>
      </c>
      <c r="H864" s="461"/>
      <c r="I864" s="461"/>
      <c r="J864" s="461"/>
      <c r="K864" s="497"/>
      <c r="L864" s="533" t="e">
        <f>#REF!-#REF!*10%</f>
        <v>#REF!</v>
      </c>
    </row>
    <row r="865" spans="1:12" ht="15.6" customHeight="1" x14ac:dyDescent="0.25">
      <c r="A865" s="453"/>
      <c r="B865" s="471"/>
      <c r="C865" s="455"/>
      <c r="D865" s="520"/>
      <c r="E865" s="448"/>
      <c r="F865" s="93" t="s">
        <v>707</v>
      </c>
      <c r="G865" s="523" t="s">
        <v>1516</v>
      </c>
      <c r="H865" s="523"/>
      <c r="I865" s="523"/>
      <c r="J865" s="523"/>
      <c r="K865" s="497"/>
      <c r="L865" s="533" t="e">
        <f>#REF!-#REF!*10%</f>
        <v>#REF!</v>
      </c>
    </row>
    <row r="866" spans="1:12" ht="15.6" customHeight="1" x14ac:dyDescent="0.25">
      <c r="A866" s="453"/>
      <c r="B866" s="471"/>
      <c r="C866" s="455"/>
      <c r="D866" s="520"/>
      <c r="E866" s="448"/>
      <c r="F866" s="93" t="s">
        <v>708</v>
      </c>
      <c r="G866" s="523" t="s">
        <v>390</v>
      </c>
      <c r="H866" s="523"/>
      <c r="I866" s="523"/>
      <c r="J866" s="523"/>
      <c r="K866" s="497"/>
      <c r="L866" s="533" t="e">
        <f>#REF!-#REF!*10%</f>
        <v>#REF!</v>
      </c>
    </row>
    <row r="867" spans="1:12" ht="15.6" customHeight="1" x14ac:dyDescent="0.25">
      <c r="A867" s="453"/>
      <c r="B867" s="471"/>
      <c r="C867" s="455"/>
      <c r="D867" s="520"/>
      <c r="E867" s="448"/>
      <c r="F867" s="93" t="s">
        <v>377</v>
      </c>
      <c r="G867" s="523" t="s">
        <v>387</v>
      </c>
      <c r="H867" s="523"/>
      <c r="I867" s="523"/>
      <c r="J867" s="523"/>
      <c r="K867" s="497"/>
      <c r="L867" s="533" t="e">
        <f>#REF!-#REF!*10%</f>
        <v>#REF!</v>
      </c>
    </row>
    <row r="868" spans="1:12" ht="15.6" customHeight="1" x14ac:dyDescent="0.25">
      <c r="A868" s="453"/>
      <c r="B868" s="471"/>
      <c r="C868" s="455"/>
      <c r="D868" s="520"/>
      <c r="E868" s="448"/>
      <c r="F868" s="93" t="s">
        <v>388</v>
      </c>
      <c r="G868" s="523" t="s">
        <v>393</v>
      </c>
      <c r="H868" s="523"/>
      <c r="I868" s="523"/>
      <c r="J868" s="523"/>
      <c r="K868" s="497"/>
      <c r="L868" s="533" t="e">
        <f>#REF!-#REF!*10%</f>
        <v>#REF!</v>
      </c>
    </row>
    <row r="869" spans="1:12" ht="15.6" customHeight="1" x14ac:dyDescent="0.25">
      <c r="A869" s="453"/>
      <c r="B869" s="471"/>
      <c r="C869" s="455"/>
      <c r="D869" s="520"/>
      <c r="E869" s="448"/>
      <c r="F869" s="93" t="s">
        <v>562</v>
      </c>
      <c r="G869" s="523" t="s">
        <v>1024</v>
      </c>
      <c r="H869" s="523"/>
      <c r="I869" s="523"/>
      <c r="J869" s="523"/>
      <c r="K869" s="497"/>
      <c r="L869" s="533" t="e">
        <f>#REF!-#REF!*10%</f>
        <v>#REF!</v>
      </c>
    </row>
    <row r="870" spans="1:12" ht="15.6" customHeight="1" x14ac:dyDescent="0.25">
      <c r="A870" s="453"/>
      <c r="B870" s="471"/>
      <c r="C870" s="455"/>
      <c r="D870" s="520"/>
      <c r="E870" s="448"/>
      <c r="F870" s="93" t="s">
        <v>570</v>
      </c>
      <c r="G870" s="523" t="s">
        <v>613</v>
      </c>
      <c r="H870" s="523"/>
      <c r="I870" s="523"/>
      <c r="J870" s="523"/>
      <c r="K870" s="497"/>
      <c r="L870" s="533" t="e">
        <f>#REF!-#REF!*10%</f>
        <v>#REF!</v>
      </c>
    </row>
    <row r="871" spans="1:12" ht="15.6" customHeight="1" x14ac:dyDescent="0.25">
      <c r="A871" s="453"/>
      <c r="B871" s="471"/>
      <c r="C871" s="455"/>
      <c r="D871" s="520"/>
      <c r="E871" s="448"/>
      <c r="F871" s="111" t="s">
        <v>84</v>
      </c>
      <c r="G871" s="526">
        <v>5.3</v>
      </c>
      <c r="H871" s="526"/>
      <c r="I871" s="526"/>
      <c r="J871" s="526"/>
      <c r="K871" s="497"/>
      <c r="L871" s="533" t="e">
        <f>#REF!-#REF!*10%</f>
        <v>#REF!</v>
      </c>
    </row>
    <row r="872" spans="1:12" ht="15.6" customHeight="1" x14ac:dyDescent="0.25">
      <c r="A872" s="453"/>
      <c r="B872" s="472"/>
      <c r="C872" s="455"/>
      <c r="D872" s="520"/>
      <c r="E872" s="448"/>
      <c r="F872" s="296" t="s">
        <v>1016</v>
      </c>
      <c r="G872" s="454">
        <v>5</v>
      </c>
      <c r="H872" s="454"/>
      <c r="I872" s="454"/>
      <c r="J872" s="454"/>
      <c r="K872" s="497"/>
      <c r="L872" s="533" t="e">
        <f>#REF!-#REF!*10%</f>
        <v>#REF!</v>
      </c>
    </row>
    <row r="873" spans="1:12" ht="15.6" customHeight="1" x14ac:dyDescent="0.25">
      <c r="A873" s="452">
        <v>13</v>
      </c>
      <c r="B873" s="470"/>
      <c r="C873" s="455" t="s">
        <v>1580</v>
      </c>
      <c r="D873" s="520"/>
      <c r="E873" s="448"/>
      <c r="F873" s="110" t="s">
        <v>81</v>
      </c>
      <c r="G873" s="524" t="s">
        <v>1515</v>
      </c>
      <c r="H873" s="524"/>
      <c r="I873" s="524"/>
      <c r="J873" s="524"/>
      <c r="K873" s="501">
        <v>3</v>
      </c>
      <c r="L873" s="498">
        <v>19912</v>
      </c>
    </row>
    <row r="874" spans="1:12" ht="15.6" customHeight="1" x14ac:dyDescent="0.25">
      <c r="A874" s="453"/>
      <c r="B874" s="471"/>
      <c r="C874" s="455"/>
      <c r="D874" s="520"/>
      <c r="E874" s="448"/>
      <c r="F874" s="110" t="s">
        <v>80</v>
      </c>
      <c r="G874" s="469">
        <v>210</v>
      </c>
      <c r="H874" s="469"/>
      <c r="I874" s="469"/>
      <c r="J874" s="469"/>
      <c r="K874" s="502"/>
      <c r="L874" s="499"/>
    </row>
    <row r="875" spans="1:12" ht="15.6" customHeight="1" x14ac:dyDescent="0.25">
      <c r="A875" s="453"/>
      <c r="B875" s="471"/>
      <c r="C875" s="455"/>
      <c r="D875" s="520"/>
      <c r="E875" s="448"/>
      <c r="F875" s="110" t="s">
        <v>8</v>
      </c>
      <c r="G875" s="240">
        <v>3000</v>
      </c>
      <c r="H875" s="241">
        <v>4000</v>
      </c>
      <c r="I875" s="312">
        <v>5000</v>
      </c>
      <c r="J875" s="242">
        <v>6000</v>
      </c>
      <c r="K875" s="502"/>
      <c r="L875" s="499"/>
    </row>
    <row r="876" spans="1:12" ht="15.6" customHeight="1" x14ac:dyDescent="0.25">
      <c r="A876" s="453"/>
      <c r="B876" s="471"/>
      <c r="C876" s="455"/>
      <c r="D876" s="520"/>
      <c r="E876" s="448"/>
      <c r="F876" s="93" t="s">
        <v>817</v>
      </c>
      <c r="G876" s="243">
        <f>G874*114</f>
        <v>23940</v>
      </c>
      <c r="H876" s="244">
        <f>G874*128</f>
        <v>26880</v>
      </c>
      <c r="I876" s="313">
        <f>G874*141</f>
        <v>29610</v>
      </c>
      <c r="J876" s="245">
        <f>G874*148</f>
        <v>31080</v>
      </c>
      <c r="K876" s="502"/>
      <c r="L876" s="499"/>
    </row>
    <row r="877" spans="1:12" ht="15.6" customHeight="1" x14ac:dyDescent="0.25">
      <c r="A877" s="453"/>
      <c r="B877" s="471"/>
      <c r="C877" s="455"/>
      <c r="D877" s="520"/>
      <c r="E877" s="448"/>
      <c r="F877" s="93" t="s">
        <v>1269</v>
      </c>
      <c r="G877" s="451">
        <v>0.98</v>
      </c>
      <c r="H877" s="451"/>
      <c r="I877" s="451"/>
      <c r="J877" s="451"/>
      <c r="K877" s="502"/>
      <c r="L877" s="499"/>
    </row>
    <row r="878" spans="1:12" ht="15.6" customHeight="1" x14ac:dyDescent="0.25">
      <c r="A878" s="453"/>
      <c r="B878" s="471"/>
      <c r="C878" s="455"/>
      <c r="D878" s="520"/>
      <c r="E878" s="448"/>
      <c r="F878" s="93" t="s">
        <v>699</v>
      </c>
      <c r="G878" s="523" t="s">
        <v>700</v>
      </c>
      <c r="H878" s="523"/>
      <c r="I878" s="523"/>
      <c r="J878" s="523"/>
      <c r="K878" s="502"/>
      <c r="L878" s="499"/>
    </row>
    <row r="879" spans="1:12" ht="15.6" customHeight="1" x14ac:dyDescent="0.25">
      <c r="A879" s="453"/>
      <c r="B879" s="471"/>
      <c r="C879" s="455"/>
      <c r="D879" s="520"/>
      <c r="E879" s="448"/>
      <c r="F879" s="93" t="s">
        <v>1181</v>
      </c>
      <c r="G879" s="462" t="s">
        <v>1179</v>
      </c>
      <c r="H879" s="463"/>
      <c r="I879" s="463"/>
      <c r="J879" s="464"/>
      <c r="K879" s="502"/>
      <c r="L879" s="499"/>
    </row>
    <row r="880" spans="1:12" ht="15.6" customHeight="1" x14ac:dyDescent="0.25">
      <c r="A880" s="453"/>
      <c r="B880" s="471"/>
      <c r="C880" s="455"/>
      <c r="D880" s="520"/>
      <c r="E880" s="448"/>
      <c r="F880" s="110" t="s">
        <v>83</v>
      </c>
      <c r="G880" s="524">
        <v>67</v>
      </c>
      <c r="H880" s="524"/>
      <c r="I880" s="524"/>
      <c r="J880" s="524"/>
      <c r="K880" s="502"/>
      <c r="L880" s="499"/>
    </row>
    <row r="881" spans="1:12" ht="15.6" customHeight="1" x14ac:dyDescent="0.25">
      <c r="A881" s="453"/>
      <c r="B881" s="471"/>
      <c r="C881" s="455"/>
      <c r="D881" s="520"/>
      <c r="E881" s="448"/>
      <c r="F881" s="112" t="s">
        <v>396</v>
      </c>
      <c r="G881" s="523" t="s">
        <v>908</v>
      </c>
      <c r="H881" s="523"/>
      <c r="I881" s="523"/>
      <c r="J881" s="523"/>
      <c r="K881" s="502"/>
      <c r="L881" s="499"/>
    </row>
    <row r="882" spans="1:12" ht="15.6" customHeight="1" x14ac:dyDescent="0.25">
      <c r="A882" s="453"/>
      <c r="B882" s="471"/>
      <c r="C882" s="455"/>
      <c r="D882" s="520"/>
      <c r="E882" s="448"/>
      <c r="F882" s="110" t="s">
        <v>256</v>
      </c>
      <c r="G882" s="524" t="s">
        <v>56</v>
      </c>
      <c r="H882" s="524"/>
      <c r="I882" s="524"/>
      <c r="J882" s="524"/>
      <c r="K882" s="502"/>
      <c r="L882" s="499"/>
    </row>
    <row r="883" spans="1:12" ht="15.6" customHeight="1" x14ac:dyDescent="0.25">
      <c r="A883" s="453"/>
      <c r="B883" s="471"/>
      <c r="C883" s="455"/>
      <c r="D883" s="520"/>
      <c r="E883" s="448"/>
      <c r="F883" s="93" t="s">
        <v>379</v>
      </c>
      <c r="G883" s="523" t="s">
        <v>380</v>
      </c>
      <c r="H883" s="523"/>
      <c r="I883" s="523"/>
      <c r="J883" s="523"/>
      <c r="K883" s="502"/>
      <c r="L883" s="499"/>
    </row>
    <row r="884" spans="1:12" ht="15.6" customHeight="1" x14ac:dyDescent="0.25">
      <c r="A884" s="453"/>
      <c r="B884" s="471"/>
      <c r="C884" s="455"/>
      <c r="D884" s="520"/>
      <c r="E884" s="448"/>
      <c r="F884" s="93" t="s">
        <v>701</v>
      </c>
      <c r="G884" s="523">
        <v>100000</v>
      </c>
      <c r="H884" s="523"/>
      <c r="I884" s="523"/>
      <c r="J884" s="523"/>
      <c r="K884" s="502"/>
      <c r="L884" s="499"/>
    </row>
    <row r="885" spans="1:12" ht="15.6" customHeight="1" x14ac:dyDescent="0.25">
      <c r="A885" s="453"/>
      <c r="B885" s="471"/>
      <c r="C885" s="455"/>
      <c r="D885" s="520"/>
      <c r="E885" s="448"/>
      <c r="F885" s="93" t="s">
        <v>257</v>
      </c>
      <c r="G885" s="523" t="s">
        <v>556</v>
      </c>
      <c r="H885" s="523"/>
      <c r="I885" s="523"/>
      <c r="J885" s="523"/>
      <c r="K885" s="502"/>
      <c r="L885" s="499"/>
    </row>
    <row r="886" spans="1:12" ht="15.6" customHeight="1" x14ac:dyDescent="0.25">
      <c r="A886" s="453"/>
      <c r="B886" s="471"/>
      <c r="C886" s="455"/>
      <c r="D886" s="520"/>
      <c r="E886" s="448"/>
      <c r="F886" s="93" t="s">
        <v>376</v>
      </c>
      <c r="G886" s="523" t="s">
        <v>1710</v>
      </c>
      <c r="H886" s="523"/>
      <c r="I886" s="523"/>
      <c r="J886" s="523"/>
      <c r="K886" s="502"/>
      <c r="L886" s="499"/>
    </row>
    <row r="887" spans="1:12" ht="15.6" customHeight="1" x14ac:dyDescent="0.25">
      <c r="A887" s="453"/>
      <c r="B887" s="471"/>
      <c r="C887" s="455"/>
      <c r="D887" s="520"/>
      <c r="E887" s="448"/>
      <c r="F887" s="93" t="s">
        <v>702</v>
      </c>
      <c r="G887" s="523" t="s">
        <v>703</v>
      </c>
      <c r="H887" s="523"/>
      <c r="I887" s="523"/>
      <c r="J887" s="523"/>
      <c r="K887" s="502"/>
      <c r="L887" s="499"/>
    </row>
    <row r="888" spans="1:12" ht="15.6" customHeight="1" x14ac:dyDescent="0.25">
      <c r="A888" s="453"/>
      <c r="B888" s="471"/>
      <c r="C888" s="455"/>
      <c r="D888" s="520"/>
      <c r="E888" s="448"/>
      <c r="F888" s="93" t="s">
        <v>381</v>
      </c>
      <c r="G888" s="523" t="s">
        <v>382</v>
      </c>
      <c r="H888" s="523"/>
      <c r="I888" s="523"/>
      <c r="J888" s="523"/>
      <c r="K888" s="502"/>
      <c r="L888" s="500"/>
    </row>
    <row r="889" spans="1:12" ht="15.6" customHeight="1" x14ac:dyDescent="0.25">
      <c r="A889" s="453"/>
      <c r="B889" s="471"/>
      <c r="C889" s="455"/>
      <c r="D889" s="520"/>
      <c r="E889" s="448"/>
      <c r="F889" s="94" t="s">
        <v>358</v>
      </c>
      <c r="G889" s="523" t="s">
        <v>900</v>
      </c>
      <c r="H889" s="523"/>
      <c r="I889" s="523"/>
      <c r="J889" s="523"/>
      <c r="K889" s="496">
        <v>5</v>
      </c>
      <c r="L889" s="533">
        <v>21305</v>
      </c>
    </row>
    <row r="890" spans="1:12" ht="15.6" customHeight="1" x14ac:dyDescent="0.25">
      <c r="A890" s="453"/>
      <c r="B890" s="471"/>
      <c r="C890" s="455"/>
      <c r="D890" s="520"/>
      <c r="E890" s="448"/>
      <c r="F890" s="93" t="s">
        <v>383</v>
      </c>
      <c r="G890" s="523" t="s">
        <v>384</v>
      </c>
      <c r="H890" s="523"/>
      <c r="I890" s="523"/>
      <c r="J890" s="523"/>
      <c r="K890" s="497"/>
      <c r="L890" s="533" t="e">
        <f>#REF!-#REF!*10%</f>
        <v>#REF!</v>
      </c>
    </row>
    <row r="891" spans="1:12" ht="15.6" customHeight="1" x14ac:dyDescent="0.25">
      <c r="A891" s="453"/>
      <c r="B891" s="471"/>
      <c r="C891" s="455"/>
      <c r="D891" s="520"/>
      <c r="E891" s="448"/>
      <c r="F891" s="93" t="s">
        <v>385</v>
      </c>
      <c r="G891" s="454" t="s">
        <v>386</v>
      </c>
      <c r="H891" s="454"/>
      <c r="I891" s="454"/>
      <c r="J891" s="454"/>
      <c r="K891" s="497"/>
      <c r="L891" s="533" t="e">
        <f>#REF!-#REF!*10%</f>
        <v>#REF!</v>
      </c>
    </row>
    <row r="892" spans="1:12" ht="15.6" customHeight="1" x14ac:dyDescent="0.25">
      <c r="A892" s="453"/>
      <c r="B892" s="471"/>
      <c r="C892" s="455"/>
      <c r="D892" s="520"/>
      <c r="E892" s="448"/>
      <c r="F892" s="93" t="s">
        <v>389</v>
      </c>
      <c r="G892" s="523" t="s">
        <v>390</v>
      </c>
      <c r="H892" s="523"/>
      <c r="I892" s="523"/>
      <c r="J892" s="523"/>
      <c r="K892" s="497"/>
      <c r="L892" s="533" t="e">
        <f>#REF!-#REF!*10%</f>
        <v>#REF!</v>
      </c>
    </row>
    <row r="893" spans="1:12" ht="15.6" customHeight="1" x14ac:dyDescent="0.25">
      <c r="A893" s="453"/>
      <c r="B893" s="471"/>
      <c r="C893" s="455"/>
      <c r="D893" s="520"/>
      <c r="E893" s="448"/>
      <c r="F893" s="93" t="s">
        <v>704</v>
      </c>
      <c r="G893" s="523" t="s">
        <v>705</v>
      </c>
      <c r="H893" s="523"/>
      <c r="I893" s="523"/>
      <c r="J893" s="523"/>
      <c r="K893" s="497"/>
      <c r="L893" s="533" t="e">
        <f>#REF!-#REF!*10%</f>
        <v>#REF!</v>
      </c>
    </row>
    <row r="894" spans="1:12" ht="15.6" customHeight="1" x14ac:dyDescent="0.25">
      <c r="A894" s="453"/>
      <c r="B894" s="471"/>
      <c r="C894" s="455"/>
      <c r="D894" s="520"/>
      <c r="E894" s="448"/>
      <c r="F894" s="93" t="s">
        <v>706</v>
      </c>
      <c r="G894" s="461" t="s">
        <v>390</v>
      </c>
      <c r="H894" s="461"/>
      <c r="I894" s="461"/>
      <c r="J894" s="461"/>
      <c r="K894" s="497"/>
      <c r="L894" s="533" t="e">
        <f>#REF!-#REF!*10%</f>
        <v>#REF!</v>
      </c>
    </row>
    <row r="895" spans="1:12" ht="15.6" customHeight="1" x14ac:dyDescent="0.25">
      <c r="A895" s="453"/>
      <c r="B895" s="471"/>
      <c r="C895" s="455"/>
      <c r="D895" s="520"/>
      <c r="E895" s="448"/>
      <c r="F895" s="93" t="s">
        <v>1271</v>
      </c>
      <c r="G895" s="461" t="s">
        <v>390</v>
      </c>
      <c r="H895" s="461"/>
      <c r="I895" s="461"/>
      <c r="J895" s="461"/>
      <c r="K895" s="497"/>
      <c r="L895" s="533" t="e">
        <f>#REF!-#REF!*10%</f>
        <v>#REF!</v>
      </c>
    </row>
    <row r="896" spans="1:12" ht="15.6" customHeight="1" x14ac:dyDescent="0.25">
      <c r="A896" s="453"/>
      <c r="B896" s="471"/>
      <c r="C896" s="455"/>
      <c r="D896" s="520"/>
      <c r="E896" s="448"/>
      <c r="F896" s="93" t="s">
        <v>707</v>
      </c>
      <c r="G896" s="523" t="s">
        <v>1516</v>
      </c>
      <c r="H896" s="523"/>
      <c r="I896" s="523"/>
      <c r="J896" s="523"/>
      <c r="K896" s="497"/>
      <c r="L896" s="533" t="e">
        <f>#REF!-#REF!*10%</f>
        <v>#REF!</v>
      </c>
    </row>
    <row r="897" spans="1:12" ht="15.6" customHeight="1" x14ac:dyDescent="0.25">
      <c r="A897" s="453"/>
      <c r="B897" s="471"/>
      <c r="C897" s="455"/>
      <c r="D897" s="520"/>
      <c r="E897" s="448"/>
      <c r="F897" s="93" t="s">
        <v>708</v>
      </c>
      <c r="G897" s="523" t="s">
        <v>390</v>
      </c>
      <c r="H897" s="523"/>
      <c r="I897" s="523"/>
      <c r="J897" s="523"/>
      <c r="K897" s="497"/>
      <c r="L897" s="533" t="e">
        <f>#REF!-#REF!*10%</f>
        <v>#REF!</v>
      </c>
    </row>
    <row r="898" spans="1:12" ht="15.6" customHeight="1" x14ac:dyDescent="0.25">
      <c r="A898" s="453"/>
      <c r="B898" s="471"/>
      <c r="C898" s="455"/>
      <c r="D898" s="520"/>
      <c r="E898" s="448"/>
      <c r="F898" s="93" t="s">
        <v>377</v>
      </c>
      <c r="G898" s="523" t="s">
        <v>387</v>
      </c>
      <c r="H898" s="523"/>
      <c r="I898" s="523"/>
      <c r="J898" s="523"/>
      <c r="K898" s="497"/>
      <c r="L898" s="533" t="e">
        <f>#REF!-#REF!*10%</f>
        <v>#REF!</v>
      </c>
    </row>
    <row r="899" spans="1:12" ht="15.6" customHeight="1" x14ac:dyDescent="0.25">
      <c r="A899" s="453"/>
      <c r="B899" s="471"/>
      <c r="C899" s="455"/>
      <c r="D899" s="520"/>
      <c r="E899" s="448"/>
      <c r="F899" s="93" t="s">
        <v>388</v>
      </c>
      <c r="G899" s="523" t="s">
        <v>393</v>
      </c>
      <c r="H899" s="523"/>
      <c r="I899" s="523"/>
      <c r="J899" s="523"/>
      <c r="K899" s="497"/>
      <c r="L899" s="533" t="e">
        <f>#REF!-#REF!*10%</f>
        <v>#REF!</v>
      </c>
    </row>
    <row r="900" spans="1:12" ht="15.6" customHeight="1" x14ac:dyDescent="0.25">
      <c r="A900" s="453"/>
      <c r="B900" s="471"/>
      <c r="C900" s="455"/>
      <c r="D900" s="520"/>
      <c r="E900" s="448"/>
      <c r="F900" s="93" t="s">
        <v>562</v>
      </c>
      <c r="G900" s="523" t="s">
        <v>1024</v>
      </c>
      <c r="H900" s="523"/>
      <c r="I900" s="523"/>
      <c r="J900" s="523"/>
      <c r="K900" s="497"/>
      <c r="L900" s="533" t="e">
        <f>#REF!-#REF!*10%</f>
        <v>#REF!</v>
      </c>
    </row>
    <row r="901" spans="1:12" ht="15.6" customHeight="1" x14ac:dyDescent="0.25">
      <c r="A901" s="453"/>
      <c r="B901" s="471"/>
      <c r="C901" s="455"/>
      <c r="D901" s="520"/>
      <c r="E901" s="448"/>
      <c r="F901" s="93" t="s">
        <v>570</v>
      </c>
      <c r="G901" s="523" t="s">
        <v>613</v>
      </c>
      <c r="H901" s="523"/>
      <c r="I901" s="523"/>
      <c r="J901" s="523"/>
      <c r="K901" s="497"/>
      <c r="L901" s="533" t="e">
        <f>#REF!-#REF!*10%</f>
        <v>#REF!</v>
      </c>
    </row>
    <row r="902" spans="1:12" ht="15.6" customHeight="1" x14ac:dyDescent="0.25">
      <c r="A902" s="453"/>
      <c r="B902" s="471"/>
      <c r="C902" s="455"/>
      <c r="D902" s="520"/>
      <c r="E902" s="448"/>
      <c r="F902" s="111" t="s">
        <v>84</v>
      </c>
      <c r="G902" s="526">
        <v>6.7</v>
      </c>
      <c r="H902" s="526"/>
      <c r="I902" s="526"/>
      <c r="J902" s="526"/>
      <c r="K902" s="497"/>
      <c r="L902" s="533" t="e">
        <f>#REF!-#REF!*10%</f>
        <v>#REF!</v>
      </c>
    </row>
    <row r="903" spans="1:12" ht="15.6" customHeight="1" x14ac:dyDescent="0.25">
      <c r="A903" s="453"/>
      <c r="B903" s="472"/>
      <c r="C903" s="455"/>
      <c r="D903" s="520"/>
      <c r="E903" s="448"/>
      <c r="F903" s="296" t="s">
        <v>1016</v>
      </c>
      <c r="G903" s="454">
        <v>5</v>
      </c>
      <c r="H903" s="454"/>
      <c r="I903" s="454"/>
      <c r="J903" s="454"/>
      <c r="K903" s="497"/>
      <c r="L903" s="533" t="e">
        <f>#REF!-#REF!*10%</f>
        <v>#REF!</v>
      </c>
    </row>
    <row r="904" spans="1:12" ht="15.6" customHeight="1" x14ac:dyDescent="0.25">
      <c r="A904" s="452">
        <v>14</v>
      </c>
      <c r="B904" s="470"/>
      <c r="C904" s="455" t="s">
        <v>1581</v>
      </c>
      <c r="D904" s="520"/>
      <c r="E904" s="448"/>
      <c r="F904" s="110" t="s">
        <v>81</v>
      </c>
      <c r="G904" s="524" t="s">
        <v>1515</v>
      </c>
      <c r="H904" s="524"/>
      <c r="I904" s="524"/>
      <c r="J904" s="524"/>
      <c r="K904" s="501">
        <v>3</v>
      </c>
      <c r="L904" s="498">
        <v>20007</v>
      </c>
    </row>
    <row r="905" spans="1:12" ht="15.6" customHeight="1" x14ac:dyDescent="0.25">
      <c r="A905" s="453"/>
      <c r="B905" s="471"/>
      <c r="C905" s="455"/>
      <c r="D905" s="520"/>
      <c r="E905" s="448"/>
      <c r="F905" s="110" t="s">
        <v>80</v>
      </c>
      <c r="G905" s="469">
        <v>220</v>
      </c>
      <c r="H905" s="469"/>
      <c r="I905" s="469"/>
      <c r="J905" s="469"/>
      <c r="K905" s="502"/>
      <c r="L905" s="499"/>
    </row>
    <row r="906" spans="1:12" ht="15.6" customHeight="1" x14ac:dyDescent="0.25">
      <c r="A906" s="453"/>
      <c r="B906" s="471"/>
      <c r="C906" s="455"/>
      <c r="D906" s="520"/>
      <c r="E906" s="448"/>
      <c r="F906" s="110" t="s">
        <v>8</v>
      </c>
      <c r="G906" s="240">
        <v>3000</v>
      </c>
      <c r="H906" s="241">
        <v>4000</v>
      </c>
      <c r="I906" s="312">
        <v>5000</v>
      </c>
      <c r="J906" s="242">
        <v>6000</v>
      </c>
      <c r="K906" s="502"/>
      <c r="L906" s="499"/>
    </row>
    <row r="907" spans="1:12" ht="15.6" customHeight="1" x14ac:dyDescent="0.25">
      <c r="A907" s="453"/>
      <c r="B907" s="471"/>
      <c r="C907" s="455"/>
      <c r="D907" s="520"/>
      <c r="E907" s="448"/>
      <c r="F907" s="93" t="s">
        <v>817</v>
      </c>
      <c r="G907" s="243">
        <f>G905*114</f>
        <v>25080</v>
      </c>
      <c r="H907" s="244">
        <f>G905*128</f>
        <v>28160</v>
      </c>
      <c r="I907" s="313">
        <f>G905*140</f>
        <v>30800</v>
      </c>
      <c r="J907" s="245">
        <f>G905*148</f>
        <v>32560</v>
      </c>
      <c r="K907" s="502"/>
      <c r="L907" s="499"/>
    </row>
    <row r="908" spans="1:12" ht="15.6" customHeight="1" x14ac:dyDescent="0.25">
      <c r="A908" s="453"/>
      <c r="B908" s="471"/>
      <c r="C908" s="455"/>
      <c r="D908" s="520"/>
      <c r="E908" s="448"/>
      <c r="F908" s="93" t="s">
        <v>1269</v>
      </c>
      <c r="G908" s="451">
        <v>0.98</v>
      </c>
      <c r="H908" s="451"/>
      <c r="I908" s="451"/>
      <c r="J908" s="451"/>
      <c r="K908" s="502"/>
      <c r="L908" s="499"/>
    </row>
    <row r="909" spans="1:12" ht="15.6" customHeight="1" x14ac:dyDescent="0.25">
      <c r="A909" s="453"/>
      <c r="B909" s="471"/>
      <c r="C909" s="455"/>
      <c r="D909" s="520"/>
      <c r="E909" s="448"/>
      <c r="F909" s="93" t="s">
        <v>699</v>
      </c>
      <c r="G909" s="523" t="s">
        <v>700</v>
      </c>
      <c r="H909" s="523"/>
      <c r="I909" s="523"/>
      <c r="J909" s="523"/>
      <c r="K909" s="502"/>
      <c r="L909" s="499"/>
    </row>
    <row r="910" spans="1:12" ht="15.6" customHeight="1" x14ac:dyDescent="0.25">
      <c r="A910" s="453"/>
      <c r="B910" s="471"/>
      <c r="C910" s="455"/>
      <c r="D910" s="520"/>
      <c r="E910" s="448"/>
      <c r="F910" s="93" t="s">
        <v>1181</v>
      </c>
      <c r="G910" s="462" t="s">
        <v>1179</v>
      </c>
      <c r="H910" s="463"/>
      <c r="I910" s="463"/>
      <c r="J910" s="464"/>
      <c r="K910" s="502"/>
      <c r="L910" s="499"/>
    </row>
    <row r="911" spans="1:12" ht="15.6" customHeight="1" x14ac:dyDescent="0.25">
      <c r="A911" s="453"/>
      <c r="B911" s="471"/>
      <c r="C911" s="455"/>
      <c r="D911" s="520"/>
      <c r="E911" s="448"/>
      <c r="F911" s="110" t="s">
        <v>83</v>
      </c>
      <c r="G911" s="524">
        <v>67</v>
      </c>
      <c r="H911" s="524"/>
      <c r="I911" s="524"/>
      <c r="J911" s="524"/>
      <c r="K911" s="502"/>
      <c r="L911" s="499"/>
    </row>
    <row r="912" spans="1:12" ht="15.6" customHeight="1" x14ac:dyDescent="0.25">
      <c r="A912" s="453"/>
      <c r="B912" s="471"/>
      <c r="C912" s="455"/>
      <c r="D912" s="520"/>
      <c r="E912" s="448"/>
      <c r="F912" s="112" t="s">
        <v>396</v>
      </c>
      <c r="G912" s="523" t="s">
        <v>908</v>
      </c>
      <c r="H912" s="523"/>
      <c r="I912" s="523"/>
      <c r="J912" s="523"/>
      <c r="K912" s="502"/>
      <c r="L912" s="499"/>
    </row>
    <row r="913" spans="1:12" ht="15.6" customHeight="1" x14ac:dyDescent="0.25">
      <c r="A913" s="453"/>
      <c r="B913" s="471"/>
      <c r="C913" s="455"/>
      <c r="D913" s="520"/>
      <c r="E913" s="448"/>
      <c r="F913" s="110" t="s">
        <v>256</v>
      </c>
      <c r="G913" s="524" t="s">
        <v>56</v>
      </c>
      <c r="H913" s="524"/>
      <c r="I913" s="524"/>
      <c r="J913" s="524"/>
      <c r="K913" s="502"/>
      <c r="L913" s="499"/>
    </row>
    <row r="914" spans="1:12" ht="15.6" customHeight="1" x14ac:dyDescent="0.25">
      <c r="A914" s="453"/>
      <c r="B914" s="471"/>
      <c r="C914" s="455"/>
      <c r="D914" s="520"/>
      <c r="E914" s="448"/>
      <c r="F914" s="93" t="s">
        <v>379</v>
      </c>
      <c r="G914" s="523" t="s">
        <v>380</v>
      </c>
      <c r="H914" s="523"/>
      <c r="I914" s="523"/>
      <c r="J914" s="523"/>
      <c r="K914" s="502"/>
      <c r="L914" s="499"/>
    </row>
    <row r="915" spans="1:12" ht="15.6" customHeight="1" x14ac:dyDescent="0.25">
      <c r="A915" s="453"/>
      <c r="B915" s="471"/>
      <c r="C915" s="455"/>
      <c r="D915" s="520"/>
      <c r="E915" s="448"/>
      <c r="F915" s="93" t="s">
        <v>701</v>
      </c>
      <c r="G915" s="523">
        <v>100000</v>
      </c>
      <c r="H915" s="523"/>
      <c r="I915" s="523"/>
      <c r="J915" s="523"/>
      <c r="K915" s="502"/>
      <c r="L915" s="499"/>
    </row>
    <row r="916" spans="1:12" ht="15.6" customHeight="1" x14ac:dyDescent="0.25">
      <c r="A916" s="453"/>
      <c r="B916" s="471"/>
      <c r="C916" s="455"/>
      <c r="D916" s="520"/>
      <c r="E916" s="448"/>
      <c r="F916" s="93" t="s">
        <v>257</v>
      </c>
      <c r="G916" s="523" t="s">
        <v>556</v>
      </c>
      <c r="H916" s="523"/>
      <c r="I916" s="523"/>
      <c r="J916" s="523"/>
      <c r="K916" s="502"/>
      <c r="L916" s="499"/>
    </row>
    <row r="917" spans="1:12" ht="15.6" customHeight="1" x14ac:dyDescent="0.25">
      <c r="A917" s="453"/>
      <c r="B917" s="471"/>
      <c r="C917" s="455"/>
      <c r="D917" s="520"/>
      <c r="E917" s="448"/>
      <c r="F917" s="93" t="s">
        <v>376</v>
      </c>
      <c r="G917" s="523" t="s">
        <v>1710</v>
      </c>
      <c r="H917" s="523"/>
      <c r="I917" s="523"/>
      <c r="J917" s="523"/>
      <c r="K917" s="502"/>
      <c r="L917" s="499"/>
    </row>
    <row r="918" spans="1:12" ht="15.6" customHeight="1" x14ac:dyDescent="0.25">
      <c r="A918" s="453"/>
      <c r="B918" s="471"/>
      <c r="C918" s="455"/>
      <c r="D918" s="520"/>
      <c r="E918" s="448"/>
      <c r="F918" s="93" t="s">
        <v>702</v>
      </c>
      <c r="G918" s="523" t="s">
        <v>703</v>
      </c>
      <c r="H918" s="523"/>
      <c r="I918" s="523"/>
      <c r="J918" s="523"/>
      <c r="K918" s="502"/>
      <c r="L918" s="499"/>
    </row>
    <row r="919" spans="1:12" ht="15.6" customHeight="1" x14ac:dyDescent="0.25">
      <c r="A919" s="453"/>
      <c r="B919" s="471"/>
      <c r="C919" s="455"/>
      <c r="D919" s="520"/>
      <c r="E919" s="448"/>
      <c r="F919" s="93" t="s">
        <v>381</v>
      </c>
      <c r="G919" s="523" t="s">
        <v>382</v>
      </c>
      <c r="H919" s="523"/>
      <c r="I919" s="523"/>
      <c r="J919" s="523"/>
      <c r="K919" s="502"/>
      <c r="L919" s="500"/>
    </row>
    <row r="920" spans="1:12" ht="15.6" customHeight="1" x14ac:dyDescent="0.25">
      <c r="A920" s="453"/>
      <c r="B920" s="471"/>
      <c r="C920" s="455"/>
      <c r="D920" s="520"/>
      <c r="E920" s="448"/>
      <c r="F920" s="94" t="s">
        <v>358</v>
      </c>
      <c r="G920" s="523" t="s">
        <v>900</v>
      </c>
      <c r="H920" s="523"/>
      <c r="I920" s="523"/>
      <c r="J920" s="523"/>
      <c r="K920" s="496">
        <v>5</v>
      </c>
      <c r="L920" s="443">
        <v>21407</v>
      </c>
    </row>
    <row r="921" spans="1:12" ht="15.6" customHeight="1" x14ac:dyDescent="0.25">
      <c r="A921" s="453"/>
      <c r="B921" s="471"/>
      <c r="C921" s="455"/>
      <c r="D921" s="520"/>
      <c r="E921" s="448"/>
      <c r="F921" s="93" t="s">
        <v>383</v>
      </c>
      <c r="G921" s="523" t="s">
        <v>384</v>
      </c>
      <c r="H921" s="523"/>
      <c r="I921" s="523"/>
      <c r="J921" s="523"/>
      <c r="K921" s="497"/>
      <c r="L921" s="444" t="e">
        <f>#REF!-#REF!*10%</f>
        <v>#REF!</v>
      </c>
    </row>
    <row r="922" spans="1:12" ht="15.6" customHeight="1" x14ac:dyDescent="0.25">
      <c r="A922" s="453"/>
      <c r="B922" s="471"/>
      <c r="C922" s="455"/>
      <c r="D922" s="520"/>
      <c r="E922" s="448"/>
      <c r="F922" s="93" t="s">
        <v>385</v>
      </c>
      <c r="G922" s="454" t="s">
        <v>386</v>
      </c>
      <c r="H922" s="454"/>
      <c r="I922" s="454"/>
      <c r="J922" s="454"/>
      <c r="K922" s="497"/>
      <c r="L922" s="444" t="e">
        <f>#REF!-#REF!*10%</f>
        <v>#REF!</v>
      </c>
    </row>
    <row r="923" spans="1:12" ht="15.6" customHeight="1" x14ac:dyDescent="0.25">
      <c r="A923" s="453"/>
      <c r="B923" s="471"/>
      <c r="C923" s="455"/>
      <c r="D923" s="520"/>
      <c r="E923" s="448"/>
      <c r="F923" s="93" t="s">
        <v>389</v>
      </c>
      <c r="G923" s="523" t="s">
        <v>390</v>
      </c>
      <c r="H923" s="523"/>
      <c r="I923" s="523"/>
      <c r="J923" s="523"/>
      <c r="K923" s="497"/>
      <c r="L923" s="444" t="e">
        <f>#REF!-#REF!*10%</f>
        <v>#REF!</v>
      </c>
    </row>
    <row r="924" spans="1:12" ht="15.6" customHeight="1" x14ac:dyDescent="0.25">
      <c r="A924" s="453"/>
      <c r="B924" s="471"/>
      <c r="C924" s="455"/>
      <c r="D924" s="520"/>
      <c r="E924" s="448"/>
      <c r="F924" s="93" t="s">
        <v>704</v>
      </c>
      <c r="G924" s="523" t="s">
        <v>705</v>
      </c>
      <c r="H924" s="523"/>
      <c r="I924" s="523"/>
      <c r="J924" s="523"/>
      <c r="K924" s="497"/>
      <c r="L924" s="444" t="e">
        <f>#REF!-#REF!*10%</f>
        <v>#REF!</v>
      </c>
    </row>
    <row r="925" spans="1:12" ht="15.6" customHeight="1" x14ac:dyDescent="0.25">
      <c r="A925" s="453"/>
      <c r="B925" s="471"/>
      <c r="C925" s="455"/>
      <c r="D925" s="520"/>
      <c r="E925" s="448"/>
      <c r="F925" s="93" t="s">
        <v>706</v>
      </c>
      <c r="G925" s="461" t="s">
        <v>390</v>
      </c>
      <c r="H925" s="461"/>
      <c r="I925" s="461"/>
      <c r="J925" s="461"/>
      <c r="K925" s="497"/>
      <c r="L925" s="444" t="e">
        <f>#REF!-#REF!*10%</f>
        <v>#REF!</v>
      </c>
    </row>
    <row r="926" spans="1:12" ht="15.6" customHeight="1" x14ac:dyDescent="0.25">
      <c r="A926" s="453"/>
      <c r="B926" s="471"/>
      <c r="C926" s="455"/>
      <c r="D926" s="520"/>
      <c r="E926" s="448"/>
      <c r="F926" s="93" t="s">
        <v>1271</v>
      </c>
      <c r="G926" s="461" t="s">
        <v>390</v>
      </c>
      <c r="H926" s="461"/>
      <c r="I926" s="461"/>
      <c r="J926" s="461"/>
      <c r="K926" s="497"/>
      <c r="L926" s="444" t="e">
        <f>#REF!-#REF!*10%</f>
        <v>#REF!</v>
      </c>
    </row>
    <row r="927" spans="1:12" ht="15.6" customHeight="1" x14ac:dyDescent="0.25">
      <c r="A927" s="453"/>
      <c r="B927" s="471"/>
      <c r="C927" s="455"/>
      <c r="D927" s="520"/>
      <c r="E927" s="448"/>
      <c r="F927" s="93" t="s">
        <v>707</v>
      </c>
      <c r="G927" s="523" t="s">
        <v>1516</v>
      </c>
      <c r="H927" s="523"/>
      <c r="I927" s="523"/>
      <c r="J927" s="523"/>
      <c r="K927" s="497"/>
      <c r="L927" s="444" t="e">
        <f>#REF!-#REF!*10%</f>
        <v>#REF!</v>
      </c>
    </row>
    <row r="928" spans="1:12" ht="15.6" customHeight="1" x14ac:dyDescent="0.25">
      <c r="A928" s="453"/>
      <c r="B928" s="471"/>
      <c r="C928" s="455"/>
      <c r="D928" s="520"/>
      <c r="E928" s="448"/>
      <c r="F928" s="93" t="s">
        <v>708</v>
      </c>
      <c r="G928" s="523" t="s">
        <v>390</v>
      </c>
      <c r="H928" s="523"/>
      <c r="I928" s="523"/>
      <c r="J928" s="523"/>
      <c r="K928" s="497"/>
      <c r="L928" s="444" t="e">
        <f>#REF!-#REF!*10%</f>
        <v>#REF!</v>
      </c>
    </row>
    <row r="929" spans="1:12" ht="15.6" customHeight="1" x14ac:dyDescent="0.25">
      <c r="A929" s="453"/>
      <c r="B929" s="471"/>
      <c r="C929" s="455"/>
      <c r="D929" s="520"/>
      <c r="E929" s="448"/>
      <c r="F929" s="93" t="s">
        <v>377</v>
      </c>
      <c r="G929" s="523" t="s">
        <v>387</v>
      </c>
      <c r="H929" s="523"/>
      <c r="I929" s="523"/>
      <c r="J929" s="523"/>
      <c r="K929" s="497"/>
      <c r="L929" s="444" t="e">
        <f>#REF!-#REF!*10%</f>
        <v>#REF!</v>
      </c>
    </row>
    <row r="930" spans="1:12" ht="15.6" customHeight="1" x14ac:dyDescent="0.25">
      <c r="A930" s="453"/>
      <c r="B930" s="471"/>
      <c r="C930" s="455"/>
      <c r="D930" s="520"/>
      <c r="E930" s="448"/>
      <c r="F930" s="93" t="s">
        <v>388</v>
      </c>
      <c r="G930" s="523" t="s">
        <v>393</v>
      </c>
      <c r="H930" s="523"/>
      <c r="I930" s="523"/>
      <c r="J930" s="523"/>
      <c r="K930" s="497"/>
      <c r="L930" s="444" t="e">
        <f>#REF!-#REF!*10%</f>
        <v>#REF!</v>
      </c>
    </row>
    <row r="931" spans="1:12" ht="15.6" customHeight="1" x14ac:dyDescent="0.25">
      <c r="A931" s="453"/>
      <c r="B931" s="471"/>
      <c r="C931" s="455"/>
      <c r="D931" s="520"/>
      <c r="E931" s="448"/>
      <c r="F931" s="93" t="s">
        <v>562</v>
      </c>
      <c r="G931" s="523" t="s">
        <v>1024</v>
      </c>
      <c r="H931" s="523"/>
      <c r="I931" s="523"/>
      <c r="J931" s="523"/>
      <c r="K931" s="497"/>
      <c r="L931" s="444" t="e">
        <f>#REF!-#REF!*10%</f>
        <v>#REF!</v>
      </c>
    </row>
    <row r="932" spans="1:12" ht="15.6" customHeight="1" x14ac:dyDescent="0.25">
      <c r="A932" s="453"/>
      <c r="B932" s="471"/>
      <c r="C932" s="455"/>
      <c r="D932" s="520"/>
      <c r="E932" s="448"/>
      <c r="F932" s="93" t="s">
        <v>570</v>
      </c>
      <c r="G932" s="523" t="s">
        <v>613</v>
      </c>
      <c r="H932" s="523"/>
      <c r="I932" s="523"/>
      <c r="J932" s="523"/>
      <c r="K932" s="497"/>
      <c r="L932" s="444" t="e">
        <f>#REF!-#REF!*10%</f>
        <v>#REF!</v>
      </c>
    </row>
    <row r="933" spans="1:12" ht="15.6" customHeight="1" x14ac:dyDescent="0.25">
      <c r="A933" s="453"/>
      <c r="B933" s="471"/>
      <c r="C933" s="455"/>
      <c r="D933" s="520"/>
      <c r="E933" s="448"/>
      <c r="F933" s="113" t="s">
        <v>84</v>
      </c>
      <c r="G933" s="527">
        <v>8</v>
      </c>
      <c r="H933" s="527"/>
      <c r="I933" s="527"/>
      <c r="J933" s="527"/>
      <c r="K933" s="497"/>
      <c r="L933" s="444" t="e">
        <f>#REF!-#REF!*10%</f>
        <v>#REF!</v>
      </c>
    </row>
    <row r="934" spans="1:12" ht="15.6" customHeight="1" x14ac:dyDescent="0.25">
      <c r="A934" s="453"/>
      <c r="B934" s="472"/>
      <c r="C934" s="455"/>
      <c r="D934" s="520"/>
      <c r="E934" s="448"/>
      <c r="F934" s="296" t="s">
        <v>1016</v>
      </c>
      <c r="G934" s="454">
        <v>5</v>
      </c>
      <c r="H934" s="454"/>
      <c r="I934" s="454"/>
      <c r="J934" s="454"/>
      <c r="K934" s="497"/>
      <c r="L934" s="444" t="e">
        <f>#REF!-#REF!*10%</f>
        <v>#REF!</v>
      </c>
    </row>
    <row r="935" spans="1:12" ht="15.6" customHeight="1" x14ac:dyDescent="0.25">
      <c r="A935" s="452">
        <v>15</v>
      </c>
      <c r="B935" s="470"/>
      <c r="C935" s="455" t="s">
        <v>1582</v>
      </c>
      <c r="D935" s="520"/>
      <c r="E935" s="448"/>
      <c r="F935" s="110" t="s">
        <v>81</v>
      </c>
      <c r="G935" s="524" t="s">
        <v>1515</v>
      </c>
      <c r="H935" s="524"/>
      <c r="I935" s="524"/>
      <c r="J935" s="524"/>
      <c r="K935" s="501">
        <v>3</v>
      </c>
      <c r="L935" s="498">
        <v>20104</v>
      </c>
    </row>
    <row r="936" spans="1:12" ht="15.6" customHeight="1" x14ac:dyDescent="0.25">
      <c r="A936" s="453"/>
      <c r="B936" s="471"/>
      <c r="C936" s="455"/>
      <c r="D936" s="520"/>
      <c r="E936" s="448"/>
      <c r="F936" s="110" t="s">
        <v>80</v>
      </c>
      <c r="G936" s="469">
        <v>230</v>
      </c>
      <c r="H936" s="469"/>
      <c r="I936" s="469"/>
      <c r="J936" s="469"/>
      <c r="K936" s="502"/>
      <c r="L936" s="499"/>
    </row>
    <row r="937" spans="1:12" ht="15.6" customHeight="1" x14ac:dyDescent="0.25">
      <c r="A937" s="453"/>
      <c r="B937" s="471"/>
      <c r="C937" s="455"/>
      <c r="D937" s="520"/>
      <c r="E937" s="448"/>
      <c r="F937" s="110" t="s">
        <v>8</v>
      </c>
      <c r="G937" s="240">
        <v>3000</v>
      </c>
      <c r="H937" s="241">
        <v>4000</v>
      </c>
      <c r="I937" s="312">
        <v>5000</v>
      </c>
      <c r="J937" s="242">
        <v>6000</v>
      </c>
      <c r="K937" s="502"/>
      <c r="L937" s="499"/>
    </row>
    <row r="938" spans="1:12" ht="15.6" customHeight="1" x14ac:dyDescent="0.25">
      <c r="A938" s="453"/>
      <c r="B938" s="471"/>
      <c r="C938" s="455"/>
      <c r="D938" s="520"/>
      <c r="E938" s="448"/>
      <c r="F938" s="93" t="s">
        <v>817</v>
      </c>
      <c r="G938" s="243">
        <f>G936*114</f>
        <v>26220</v>
      </c>
      <c r="H938" s="244">
        <f>G936*128</f>
        <v>29440</v>
      </c>
      <c r="I938" s="313">
        <f>G936*138</f>
        <v>31740</v>
      </c>
      <c r="J938" s="245">
        <f>G936*148</f>
        <v>34040</v>
      </c>
      <c r="K938" s="502"/>
      <c r="L938" s="499"/>
    </row>
    <row r="939" spans="1:12" ht="15.6" customHeight="1" x14ac:dyDescent="0.25">
      <c r="A939" s="453"/>
      <c r="B939" s="471"/>
      <c r="C939" s="455"/>
      <c r="D939" s="520"/>
      <c r="E939" s="448"/>
      <c r="F939" s="93" t="s">
        <v>1269</v>
      </c>
      <c r="G939" s="451">
        <v>0.98</v>
      </c>
      <c r="H939" s="451"/>
      <c r="I939" s="451"/>
      <c r="J939" s="451"/>
      <c r="K939" s="502"/>
      <c r="L939" s="499"/>
    </row>
    <row r="940" spans="1:12" ht="15.6" customHeight="1" x14ac:dyDescent="0.25">
      <c r="A940" s="453"/>
      <c r="B940" s="471"/>
      <c r="C940" s="455"/>
      <c r="D940" s="520"/>
      <c r="E940" s="448"/>
      <c r="F940" s="93" t="s">
        <v>699</v>
      </c>
      <c r="G940" s="523" t="s">
        <v>700</v>
      </c>
      <c r="H940" s="523"/>
      <c r="I940" s="523"/>
      <c r="J940" s="523"/>
      <c r="K940" s="502"/>
      <c r="L940" s="499"/>
    </row>
    <row r="941" spans="1:12" ht="15.6" customHeight="1" x14ac:dyDescent="0.25">
      <c r="A941" s="453"/>
      <c r="B941" s="471"/>
      <c r="C941" s="455"/>
      <c r="D941" s="520"/>
      <c r="E941" s="448"/>
      <c r="F941" s="93" t="s">
        <v>1181</v>
      </c>
      <c r="G941" s="462" t="s">
        <v>1179</v>
      </c>
      <c r="H941" s="463"/>
      <c r="I941" s="463"/>
      <c r="J941" s="464"/>
      <c r="K941" s="502"/>
      <c r="L941" s="499"/>
    </row>
    <row r="942" spans="1:12" ht="15.6" customHeight="1" x14ac:dyDescent="0.25">
      <c r="A942" s="453"/>
      <c r="B942" s="471"/>
      <c r="C942" s="455"/>
      <c r="D942" s="520"/>
      <c r="E942" s="448"/>
      <c r="F942" s="110" t="s">
        <v>83</v>
      </c>
      <c r="G942" s="524">
        <v>67</v>
      </c>
      <c r="H942" s="524"/>
      <c r="I942" s="524"/>
      <c r="J942" s="524"/>
      <c r="K942" s="502"/>
      <c r="L942" s="499"/>
    </row>
    <row r="943" spans="1:12" ht="15.6" customHeight="1" x14ac:dyDescent="0.25">
      <c r="A943" s="453"/>
      <c r="B943" s="471"/>
      <c r="C943" s="455"/>
      <c r="D943" s="520"/>
      <c r="E943" s="448"/>
      <c r="F943" s="112" t="s">
        <v>396</v>
      </c>
      <c r="G943" s="523" t="s">
        <v>908</v>
      </c>
      <c r="H943" s="523"/>
      <c r="I943" s="523"/>
      <c r="J943" s="523"/>
      <c r="K943" s="502"/>
      <c r="L943" s="499"/>
    </row>
    <row r="944" spans="1:12" ht="15.6" customHeight="1" x14ac:dyDescent="0.25">
      <c r="A944" s="453"/>
      <c r="B944" s="471"/>
      <c r="C944" s="455"/>
      <c r="D944" s="520"/>
      <c r="E944" s="448"/>
      <c r="F944" s="110" t="s">
        <v>256</v>
      </c>
      <c r="G944" s="524" t="s">
        <v>56</v>
      </c>
      <c r="H944" s="524"/>
      <c r="I944" s="524"/>
      <c r="J944" s="524"/>
      <c r="K944" s="502"/>
      <c r="L944" s="499"/>
    </row>
    <row r="945" spans="1:12" ht="15.6" customHeight="1" x14ac:dyDescent="0.25">
      <c r="A945" s="453"/>
      <c r="B945" s="471"/>
      <c r="C945" s="455"/>
      <c r="D945" s="520"/>
      <c r="E945" s="448"/>
      <c r="F945" s="93" t="s">
        <v>379</v>
      </c>
      <c r="G945" s="523" t="s">
        <v>380</v>
      </c>
      <c r="H945" s="523"/>
      <c r="I945" s="523"/>
      <c r="J945" s="523"/>
      <c r="K945" s="502"/>
      <c r="L945" s="499"/>
    </row>
    <row r="946" spans="1:12" ht="15.6" customHeight="1" x14ac:dyDescent="0.25">
      <c r="A946" s="453"/>
      <c r="B946" s="471"/>
      <c r="C946" s="455"/>
      <c r="D946" s="520"/>
      <c r="E946" s="448"/>
      <c r="F946" s="93" t="s">
        <v>701</v>
      </c>
      <c r="G946" s="523">
        <v>100000</v>
      </c>
      <c r="H946" s="523"/>
      <c r="I946" s="523"/>
      <c r="J946" s="523"/>
      <c r="K946" s="502"/>
      <c r="L946" s="499"/>
    </row>
    <row r="947" spans="1:12" ht="15.6" customHeight="1" x14ac:dyDescent="0.25">
      <c r="A947" s="453"/>
      <c r="B947" s="471"/>
      <c r="C947" s="455"/>
      <c r="D947" s="520"/>
      <c r="E947" s="448"/>
      <c r="F947" s="93" t="s">
        <v>257</v>
      </c>
      <c r="G947" s="523" t="s">
        <v>556</v>
      </c>
      <c r="H947" s="523"/>
      <c r="I947" s="523"/>
      <c r="J947" s="523"/>
      <c r="K947" s="502"/>
      <c r="L947" s="499"/>
    </row>
    <row r="948" spans="1:12" ht="15.6" customHeight="1" x14ac:dyDescent="0.25">
      <c r="A948" s="453"/>
      <c r="B948" s="471"/>
      <c r="C948" s="455"/>
      <c r="D948" s="520"/>
      <c r="E948" s="448"/>
      <c r="F948" s="93" t="s">
        <v>376</v>
      </c>
      <c r="G948" s="523" t="s">
        <v>1710</v>
      </c>
      <c r="H948" s="523"/>
      <c r="I948" s="523"/>
      <c r="J948" s="523"/>
      <c r="K948" s="502"/>
      <c r="L948" s="499"/>
    </row>
    <row r="949" spans="1:12" ht="15.6" customHeight="1" x14ac:dyDescent="0.25">
      <c r="A949" s="453"/>
      <c r="B949" s="471"/>
      <c r="C949" s="455"/>
      <c r="D949" s="520"/>
      <c r="E949" s="448"/>
      <c r="F949" s="93" t="s">
        <v>702</v>
      </c>
      <c r="G949" s="523" t="s">
        <v>703</v>
      </c>
      <c r="H949" s="523"/>
      <c r="I949" s="523"/>
      <c r="J949" s="523"/>
      <c r="K949" s="502"/>
      <c r="L949" s="499"/>
    </row>
    <row r="950" spans="1:12" ht="15.6" customHeight="1" x14ac:dyDescent="0.25">
      <c r="A950" s="453"/>
      <c r="B950" s="471"/>
      <c r="C950" s="455"/>
      <c r="D950" s="520"/>
      <c r="E950" s="448"/>
      <c r="F950" s="93" t="s">
        <v>381</v>
      </c>
      <c r="G950" s="523" t="s">
        <v>382</v>
      </c>
      <c r="H950" s="523"/>
      <c r="I950" s="523"/>
      <c r="J950" s="523"/>
      <c r="K950" s="502"/>
      <c r="L950" s="500"/>
    </row>
    <row r="951" spans="1:12" ht="15.6" customHeight="1" x14ac:dyDescent="0.25">
      <c r="A951" s="453"/>
      <c r="B951" s="471"/>
      <c r="C951" s="455"/>
      <c r="D951" s="520"/>
      <c r="E951" s="448"/>
      <c r="F951" s="94" t="s">
        <v>358</v>
      </c>
      <c r="G951" s="523" t="s">
        <v>900</v>
      </c>
      <c r="H951" s="523"/>
      <c r="I951" s="523"/>
      <c r="J951" s="523"/>
      <c r="K951" s="496">
        <v>5</v>
      </c>
      <c r="L951" s="443">
        <v>21511</v>
      </c>
    </row>
    <row r="952" spans="1:12" ht="15.6" customHeight="1" x14ac:dyDescent="0.25">
      <c r="A952" s="453"/>
      <c r="B952" s="471"/>
      <c r="C952" s="455"/>
      <c r="D952" s="520"/>
      <c r="E952" s="448"/>
      <c r="F952" s="93" t="s">
        <v>383</v>
      </c>
      <c r="G952" s="523" t="s">
        <v>384</v>
      </c>
      <c r="H952" s="523"/>
      <c r="I952" s="523"/>
      <c r="J952" s="523"/>
      <c r="K952" s="497"/>
      <c r="L952" s="444" t="e">
        <f>#REF!-#REF!*10%</f>
        <v>#REF!</v>
      </c>
    </row>
    <row r="953" spans="1:12" ht="15.6" customHeight="1" x14ac:dyDescent="0.25">
      <c r="A953" s="453"/>
      <c r="B953" s="471"/>
      <c r="C953" s="455"/>
      <c r="D953" s="520"/>
      <c r="E953" s="448"/>
      <c r="F953" s="93" t="s">
        <v>385</v>
      </c>
      <c r="G953" s="454" t="s">
        <v>386</v>
      </c>
      <c r="H953" s="454"/>
      <c r="I953" s="454"/>
      <c r="J953" s="454"/>
      <c r="K953" s="497"/>
      <c r="L953" s="444" t="e">
        <f>#REF!-#REF!*10%</f>
        <v>#REF!</v>
      </c>
    </row>
    <row r="954" spans="1:12" ht="15.6" customHeight="1" x14ac:dyDescent="0.25">
      <c r="A954" s="453"/>
      <c r="B954" s="471"/>
      <c r="C954" s="455"/>
      <c r="D954" s="520"/>
      <c r="E954" s="448"/>
      <c r="F954" s="93" t="s">
        <v>389</v>
      </c>
      <c r="G954" s="523" t="s">
        <v>390</v>
      </c>
      <c r="H954" s="523"/>
      <c r="I954" s="523"/>
      <c r="J954" s="523"/>
      <c r="K954" s="497"/>
      <c r="L954" s="444" t="e">
        <f>#REF!-#REF!*10%</f>
        <v>#REF!</v>
      </c>
    </row>
    <row r="955" spans="1:12" ht="15.6" customHeight="1" x14ac:dyDescent="0.25">
      <c r="A955" s="453"/>
      <c r="B955" s="471"/>
      <c r="C955" s="455"/>
      <c r="D955" s="520"/>
      <c r="E955" s="448"/>
      <c r="F955" s="93" t="s">
        <v>704</v>
      </c>
      <c r="G955" s="523" t="s">
        <v>705</v>
      </c>
      <c r="H955" s="523"/>
      <c r="I955" s="523"/>
      <c r="J955" s="523"/>
      <c r="K955" s="497"/>
      <c r="L955" s="444" t="e">
        <f>#REF!-#REF!*10%</f>
        <v>#REF!</v>
      </c>
    </row>
    <row r="956" spans="1:12" ht="15.6" customHeight="1" x14ac:dyDescent="0.25">
      <c r="A956" s="453"/>
      <c r="B956" s="471"/>
      <c r="C956" s="455"/>
      <c r="D956" s="520"/>
      <c r="E956" s="448"/>
      <c r="F956" s="93" t="s">
        <v>706</v>
      </c>
      <c r="G956" s="461" t="s">
        <v>390</v>
      </c>
      <c r="H956" s="461"/>
      <c r="I956" s="461"/>
      <c r="J956" s="461"/>
      <c r="K956" s="497"/>
      <c r="L956" s="444" t="e">
        <f>#REF!-#REF!*10%</f>
        <v>#REF!</v>
      </c>
    </row>
    <row r="957" spans="1:12" ht="15.6" customHeight="1" x14ac:dyDescent="0.25">
      <c r="A957" s="453"/>
      <c r="B957" s="471"/>
      <c r="C957" s="455"/>
      <c r="D957" s="520"/>
      <c r="E957" s="448"/>
      <c r="F957" s="93" t="s">
        <v>1271</v>
      </c>
      <c r="G957" s="461" t="s">
        <v>390</v>
      </c>
      <c r="H957" s="461"/>
      <c r="I957" s="461"/>
      <c r="J957" s="461"/>
      <c r="K957" s="497"/>
      <c r="L957" s="444" t="e">
        <f>#REF!-#REF!*10%</f>
        <v>#REF!</v>
      </c>
    </row>
    <row r="958" spans="1:12" ht="15.6" customHeight="1" x14ac:dyDescent="0.25">
      <c r="A958" s="453"/>
      <c r="B958" s="471"/>
      <c r="C958" s="455"/>
      <c r="D958" s="520"/>
      <c r="E958" s="448"/>
      <c r="F958" s="93" t="s">
        <v>707</v>
      </c>
      <c r="G958" s="523" t="s">
        <v>1516</v>
      </c>
      <c r="H958" s="523"/>
      <c r="I958" s="523"/>
      <c r="J958" s="523"/>
      <c r="K958" s="497"/>
      <c r="L958" s="444" t="e">
        <f>#REF!-#REF!*10%</f>
        <v>#REF!</v>
      </c>
    </row>
    <row r="959" spans="1:12" ht="15.6" customHeight="1" x14ac:dyDescent="0.25">
      <c r="A959" s="453"/>
      <c r="B959" s="471"/>
      <c r="C959" s="455"/>
      <c r="D959" s="520"/>
      <c r="E959" s="448"/>
      <c r="F959" s="93" t="s">
        <v>708</v>
      </c>
      <c r="G959" s="523" t="s">
        <v>390</v>
      </c>
      <c r="H959" s="523"/>
      <c r="I959" s="523"/>
      <c r="J959" s="523"/>
      <c r="K959" s="497"/>
      <c r="L959" s="444" t="e">
        <f>#REF!-#REF!*10%</f>
        <v>#REF!</v>
      </c>
    </row>
    <row r="960" spans="1:12" ht="15.6" customHeight="1" x14ac:dyDescent="0.25">
      <c r="A960" s="453"/>
      <c r="B960" s="471"/>
      <c r="C960" s="455"/>
      <c r="D960" s="520"/>
      <c r="E960" s="448"/>
      <c r="F960" s="93" t="s">
        <v>377</v>
      </c>
      <c r="G960" s="523" t="s">
        <v>387</v>
      </c>
      <c r="H960" s="523"/>
      <c r="I960" s="523"/>
      <c r="J960" s="523"/>
      <c r="K960" s="497"/>
      <c r="L960" s="444" t="e">
        <f>#REF!-#REF!*10%</f>
        <v>#REF!</v>
      </c>
    </row>
    <row r="961" spans="1:12" ht="15.6" customHeight="1" x14ac:dyDescent="0.25">
      <c r="A961" s="453"/>
      <c r="B961" s="471"/>
      <c r="C961" s="455"/>
      <c r="D961" s="520"/>
      <c r="E961" s="448"/>
      <c r="F961" s="93" t="s">
        <v>388</v>
      </c>
      <c r="G961" s="523" t="s">
        <v>393</v>
      </c>
      <c r="H961" s="523"/>
      <c r="I961" s="523"/>
      <c r="J961" s="523"/>
      <c r="K961" s="497"/>
      <c r="L961" s="444" t="e">
        <f>#REF!-#REF!*10%</f>
        <v>#REF!</v>
      </c>
    </row>
    <row r="962" spans="1:12" ht="15.6" customHeight="1" x14ac:dyDescent="0.25">
      <c r="A962" s="453"/>
      <c r="B962" s="471"/>
      <c r="C962" s="455"/>
      <c r="D962" s="520"/>
      <c r="E962" s="448"/>
      <c r="F962" s="93" t="s">
        <v>562</v>
      </c>
      <c r="G962" s="523" t="s">
        <v>1024</v>
      </c>
      <c r="H962" s="523"/>
      <c r="I962" s="523"/>
      <c r="J962" s="523"/>
      <c r="K962" s="497"/>
      <c r="L962" s="444" t="e">
        <f>#REF!-#REF!*10%</f>
        <v>#REF!</v>
      </c>
    </row>
    <row r="963" spans="1:12" ht="15.6" customHeight="1" x14ac:dyDescent="0.25">
      <c r="A963" s="453"/>
      <c r="B963" s="471"/>
      <c r="C963" s="455"/>
      <c r="D963" s="520"/>
      <c r="E963" s="448"/>
      <c r="F963" s="93" t="s">
        <v>570</v>
      </c>
      <c r="G963" s="523" t="s">
        <v>613</v>
      </c>
      <c r="H963" s="523"/>
      <c r="I963" s="523"/>
      <c r="J963" s="523"/>
      <c r="K963" s="497"/>
      <c r="L963" s="444" t="e">
        <f>#REF!-#REF!*10%</f>
        <v>#REF!</v>
      </c>
    </row>
    <row r="964" spans="1:12" ht="15.6" customHeight="1" x14ac:dyDescent="0.25">
      <c r="A964" s="453"/>
      <c r="B964" s="471"/>
      <c r="C964" s="455"/>
      <c r="D964" s="520"/>
      <c r="E964" s="448"/>
      <c r="F964" s="113" t="s">
        <v>84</v>
      </c>
      <c r="G964" s="527">
        <v>8</v>
      </c>
      <c r="H964" s="527"/>
      <c r="I964" s="527"/>
      <c r="J964" s="527"/>
      <c r="K964" s="497"/>
      <c r="L964" s="444" t="e">
        <f>#REF!-#REF!*10%</f>
        <v>#REF!</v>
      </c>
    </row>
    <row r="965" spans="1:12" ht="15.6" customHeight="1" x14ac:dyDescent="0.25">
      <c r="A965" s="453"/>
      <c r="B965" s="472"/>
      <c r="C965" s="455"/>
      <c r="D965" s="520"/>
      <c r="E965" s="448"/>
      <c r="F965" s="296" t="s">
        <v>1016</v>
      </c>
      <c r="G965" s="454">
        <v>5</v>
      </c>
      <c r="H965" s="454"/>
      <c r="I965" s="454"/>
      <c r="J965" s="454"/>
      <c r="K965" s="497"/>
      <c r="L965" s="444" t="e">
        <f>#REF!-#REF!*10%</f>
        <v>#REF!</v>
      </c>
    </row>
    <row r="966" spans="1:12" ht="15.6" customHeight="1" x14ac:dyDescent="0.25">
      <c r="A966" s="452">
        <v>16</v>
      </c>
      <c r="B966" s="470"/>
      <c r="C966" s="455" t="s">
        <v>1583</v>
      </c>
      <c r="D966" s="520"/>
      <c r="E966" s="448"/>
      <c r="F966" s="110" t="s">
        <v>81</v>
      </c>
      <c r="G966" s="524" t="s">
        <v>1515</v>
      </c>
      <c r="H966" s="524"/>
      <c r="I966" s="524"/>
      <c r="J966" s="524"/>
      <c r="K966" s="501">
        <v>3</v>
      </c>
      <c r="L966" s="498">
        <v>20200</v>
      </c>
    </row>
    <row r="967" spans="1:12" ht="15.6" customHeight="1" x14ac:dyDescent="0.25">
      <c r="A967" s="453"/>
      <c r="B967" s="471"/>
      <c r="C967" s="455"/>
      <c r="D967" s="520"/>
      <c r="E967" s="448"/>
      <c r="F967" s="110" t="s">
        <v>80</v>
      </c>
      <c r="G967" s="469">
        <v>240</v>
      </c>
      <c r="H967" s="469"/>
      <c r="I967" s="469"/>
      <c r="J967" s="469"/>
      <c r="K967" s="502"/>
      <c r="L967" s="499"/>
    </row>
    <row r="968" spans="1:12" ht="15.6" customHeight="1" x14ac:dyDescent="0.25">
      <c r="A968" s="453"/>
      <c r="B968" s="471"/>
      <c r="C968" s="455"/>
      <c r="D968" s="520"/>
      <c r="E968" s="448"/>
      <c r="F968" s="110" t="s">
        <v>8</v>
      </c>
      <c r="G968" s="240">
        <v>3000</v>
      </c>
      <c r="H968" s="241">
        <v>4000</v>
      </c>
      <c r="I968" s="312">
        <v>5000</v>
      </c>
      <c r="J968" s="242">
        <v>6000</v>
      </c>
      <c r="K968" s="502"/>
      <c r="L968" s="499"/>
    </row>
    <row r="969" spans="1:12" ht="15.6" customHeight="1" x14ac:dyDescent="0.25">
      <c r="A969" s="453"/>
      <c r="B969" s="471"/>
      <c r="C969" s="455"/>
      <c r="D969" s="520"/>
      <c r="E969" s="448"/>
      <c r="F969" s="93" t="s">
        <v>817</v>
      </c>
      <c r="G969" s="243">
        <f>G967*114</f>
        <v>27360</v>
      </c>
      <c r="H969" s="244">
        <f>G967*128</f>
        <v>30720</v>
      </c>
      <c r="I969" s="313">
        <f>G967*135</f>
        <v>32400</v>
      </c>
      <c r="J969" s="245">
        <f>G967*148</f>
        <v>35520</v>
      </c>
      <c r="K969" s="502"/>
      <c r="L969" s="499"/>
    </row>
    <row r="970" spans="1:12" ht="15.6" customHeight="1" x14ac:dyDescent="0.25">
      <c r="A970" s="453"/>
      <c r="B970" s="471"/>
      <c r="C970" s="455"/>
      <c r="D970" s="520"/>
      <c r="E970" s="448"/>
      <c r="F970" s="93" t="s">
        <v>1269</v>
      </c>
      <c r="G970" s="451">
        <v>0.98</v>
      </c>
      <c r="H970" s="451"/>
      <c r="I970" s="451"/>
      <c r="J970" s="451"/>
      <c r="K970" s="502"/>
      <c r="L970" s="499"/>
    </row>
    <row r="971" spans="1:12" ht="15.6" customHeight="1" x14ac:dyDescent="0.25">
      <c r="A971" s="453"/>
      <c r="B971" s="471"/>
      <c r="C971" s="455"/>
      <c r="D971" s="520"/>
      <c r="E971" s="448"/>
      <c r="F971" s="93" t="s">
        <v>699</v>
      </c>
      <c r="G971" s="523" t="s">
        <v>700</v>
      </c>
      <c r="H971" s="523"/>
      <c r="I971" s="523"/>
      <c r="J971" s="523"/>
      <c r="K971" s="502"/>
      <c r="L971" s="499"/>
    </row>
    <row r="972" spans="1:12" ht="15.6" customHeight="1" x14ac:dyDescent="0.25">
      <c r="A972" s="453"/>
      <c r="B972" s="471"/>
      <c r="C972" s="455"/>
      <c r="D972" s="520"/>
      <c r="E972" s="448"/>
      <c r="F972" s="93" t="s">
        <v>1181</v>
      </c>
      <c r="G972" s="462" t="s">
        <v>1179</v>
      </c>
      <c r="H972" s="463"/>
      <c r="I972" s="463"/>
      <c r="J972" s="464"/>
      <c r="K972" s="502"/>
      <c r="L972" s="499"/>
    </row>
    <row r="973" spans="1:12" ht="15.6" customHeight="1" x14ac:dyDescent="0.25">
      <c r="A973" s="453"/>
      <c r="B973" s="471"/>
      <c r="C973" s="455"/>
      <c r="D973" s="520"/>
      <c r="E973" s="448"/>
      <c r="F973" s="110" t="s">
        <v>83</v>
      </c>
      <c r="G973" s="524">
        <v>67</v>
      </c>
      <c r="H973" s="524"/>
      <c r="I973" s="524"/>
      <c r="J973" s="524"/>
      <c r="K973" s="502"/>
      <c r="L973" s="499"/>
    </row>
    <row r="974" spans="1:12" ht="15.6" customHeight="1" x14ac:dyDescent="0.25">
      <c r="A974" s="453"/>
      <c r="B974" s="471"/>
      <c r="C974" s="455"/>
      <c r="D974" s="520"/>
      <c r="E974" s="448"/>
      <c r="F974" s="112" t="s">
        <v>396</v>
      </c>
      <c r="G974" s="523" t="s">
        <v>908</v>
      </c>
      <c r="H974" s="523"/>
      <c r="I974" s="523"/>
      <c r="J974" s="523"/>
      <c r="K974" s="502"/>
      <c r="L974" s="499"/>
    </row>
    <row r="975" spans="1:12" ht="15.6" customHeight="1" x14ac:dyDescent="0.25">
      <c r="A975" s="453"/>
      <c r="B975" s="471"/>
      <c r="C975" s="455"/>
      <c r="D975" s="520"/>
      <c r="E975" s="448"/>
      <c r="F975" s="110" t="s">
        <v>256</v>
      </c>
      <c r="G975" s="524" t="s">
        <v>56</v>
      </c>
      <c r="H975" s="524"/>
      <c r="I975" s="524"/>
      <c r="J975" s="524"/>
      <c r="K975" s="502"/>
      <c r="L975" s="499"/>
    </row>
    <row r="976" spans="1:12" ht="15.6" customHeight="1" x14ac:dyDescent="0.25">
      <c r="A976" s="453"/>
      <c r="B976" s="471"/>
      <c r="C976" s="455"/>
      <c r="D976" s="520"/>
      <c r="E976" s="448"/>
      <c r="F976" s="93" t="s">
        <v>379</v>
      </c>
      <c r="G976" s="523" t="s">
        <v>380</v>
      </c>
      <c r="H976" s="523"/>
      <c r="I976" s="523"/>
      <c r="J976" s="523"/>
      <c r="K976" s="502"/>
      <c r="L976" s="499"/>
    </row>
    <row r="977" spans="1:12" ht="15.6" customHeight="1" x14ac:dyDescent="0.25">
      <c r="A977" s="453"/>
      <c r="B977" s="471"/>
      <c r="C977" s="455"/>
      <c r="D977" s="520"/>
      <c r="E977" s="448"/>
      <c r="F977" s="93" t="s">
        <v>701</v>
      </c>
      <c r="G977" s="523">
        <v>100000</v>
      </c>
      <c r="H977" s="523"/>
      <c r="I977" s="523"/>
      <c r="J977" s="523"/>
      <c r="K977" s="502"/>
      <c r="L977" s="499"/>
    </row>
    <row r="978" spans="1:12" ht="15.6" customHeight="1" x14ac:dyDescent="0.25">
      <c r="A978" s="453"/>
      <c r="B978" s="471"/>
      <c r="C978" s="455"/>
      <c r="D978" s="520"/>
      <c r="E978" s="448"/>
      <c r="F978" s="93" t="s">
        <v>257</v>
      </c>
      <c r="G978" s="523" t="s">
        <v>556</v>
      </c>
      <c r="H978" s="523"/>
      <c r="I978" s="523"/>
      <c r="J978" s="523"/>
      <c r="K978" s="502"/>
      <c r="L978" s="499"/>
    </row>
    <row r="979" spans="1:12" ht="15.6" customHeight="1" x14ac:dyDescent="0.25">
      <c r="A979" s="453"/>
      <c r="B979" s="471"/>
      <c r="C979" s="455"/>
      <c r="D979" s="520"/>
      <c r="E979" s="448"/>
      <c r="F979" s="93" t="s">
        <v>376</v>
      </c>
      <c r="G979" s="523" t="s">
        <v>1710</v>
      </c>
      <c r="H979" s="523"/>
      <c r="I979" s="523"/>
      <c r="J979" s="523"/>
      <c r="K979" s="502"/>
      <c r="L979" s="499"/>
    </row>
    <row r="980" spans="1:12" ht="15.6" customHeight="1" x14ac:dyDescent="0.25">
      <c r="A980" s="453"/>
      <c r="B980" s="471"/>
      <c r="C980" s="455"/>
      <c r="D980" s="520"/>
      <c r="E980" s="448"/>
      <c r="F980" s="93" t="s">
        <v>702</v>
      </c>
      <c r="G980" s="523" t="s">
        <v>703</v>
      </c>
      <c r="H980" s="523"/>
      <c r="I980" s="523"/>
      <c r="J980" s="523"/>
      <c r="K980" s="502"/>
      <c r="L980" s="499"/>
    </row>
    <row r="981" spans="1:12" ht="15.6" customHeight="1" x14ac:dyDescent="0.25">
      <c r="A981" s="453"/>
      <c r="B981" s="471"/>
      <c r="C981" s="455"/>
      <c r="D981" s="520"/>
      <c r="E981" s="448"/>
      <c r="F981" s="93" t="s">
        <v>381</v>
      </c>
      <c r="G981" s="523" t="s">
        <v>382</v>
      </c>
      <c r="H981" s="523"/>
      <c r="I981" s="523"/>
      <c r="J981" s="523"/>
      <c r="K981" s="502"/>
      <c r="L981" s="500"/>
    </row>
    <row r="982" spans="1:12" ht="15.6" customHeight="1" x14ac:dyDescent="0.25">
      <c r="A982" s="453"/>
      <c r="B982" s="471"/>
      <c r="C982" s="455"/>
      <c r="D982" s="520"/>
      <c r="E982" s="448"/>
      <c r="F982" s="94" t="s">
        <v>358</v>
      </c>
      <c r="G982" s="523" t="s">
        <v>900</v>
      </c>
      <c r="H982" s="523"/>
      <c r="I982" s="523"/>
      <c r="J982" s="523"/>
      <c r="K982" s="496">
        <v>5</v>
      </c>
      <c r="L982" s="443">
        <v>21614</v>
      </c>
    </row>
    <row r="983" spans="1:12" ht="15.6" customHeight="1" x14ac:dyDescent="0.25">
      <c r="A983" s="453"/>
      <c r="B983" s="471"/>
      <c r="C983" s="455"/>
      <c r="D983" s="520"/>
      <c r="E983" s="448"/>
      <c r="F983" s="93" t="s">
        <v>383</v>
      </c>
      <c r="G983" s="523" t="s">
        <v>384</v>
      </c>
      <c r="H983" s="523"/>
      <c r="I983" s="523"/>
      <c r="J983" s="523"/>
      <c r="K983" s="497"/>
      <c r="L983" s="444" t="e">
        <f>#REF!-#REF!*10%</f>
        <v>#REF!</v>
      </c>
    </row>
    <row r="984" spans="1:12" ht="15.6" customHeight="1" x14ac:dyDescent="0.25">
      <c r="A984" s="453"/>
      <c r="B984" s="471"/>
      <c r="C984" s="455"/>
      <c r="D984" s="520"/>
      <c r="E984" s="448"/>
      <c r="F984" s="93" t="s">
        <v>385</v>
      </c>
      <c r="G984" s="454" t="s">
        <v>386</v>
      </c>
      <c r="H984" s="454"/>
      <c r="I984" s="454"/>
      <c r="J984" s="454"/>
      <c r="K984" s="497"/>
      <c r="L984" s="444" t="e">
        <f>#REF!-#REF!*10%</f>
        <v>#REF!</v>
      </c>
    </row>
    <row r="985" spans="1:12" ht="15.6" customHeight="1" x14ac:dyDescent="0.25">
      <c r="A985" s="453"/>
      <c r="B985" s="471"/>
      <c r="C985" s="455"/>
      <c r="D985" s="520"/>
      <c r="E985" s="448"/>
      <c r="F985" s="93" t="s">
        <v>389</v>
      </c>
      <c r="G985" s="523" t="s">
        <v>390</v>
      </c>
      <c r="H985" s="523"/>
      <c r="I985" s="523"/>
      <c r="J985" s="523"/>
      <c r="K985" s="497"/>
      <c r="L985" s="444" t="e">
        <f>#REF!-#REF!*10%</f>
        <v>#REF!</v>
      </c>
    </row>
    <row r="986" spans="1:12" ht="15.6" customHeight="1" x14ac:dyDescent="0.25">
      <c r="A986" s="453"/>
      <c r="B986" s="471"/>
      <c r="C986" s="455"/>
      <c r="D986" s="520"/>
      <c r="E986" s="448"/>
      <c r="F986" s="93" t="s">
        <v>704</v>
      </c>
      <c r="G986" s="523" t="s">
        <v>705</v>
      </c>
      <c r="H986" s="523"/>
      <c r="I986" s="523"/>
      <c r="J986" s="523"/>
      <c r="K986" s="497"/>
      <c r="L986" s="444" t="e">
        <f>#REF!-#REF!*10%</f>
        <v>#REF!</v>
      </c>
    </row>
    <row r="987" spans="1:12" ht="15.6" customHeight="1" x14ac:dyDescent="0.25">
      <c r="A987" s="453"/>
      <c r="B987" s="471"/>
      <c r="C987" s="455"/>
      <c r="D987" s="520"/>
      <c r="E987" s="448"/>
      <c r="F987" s="93" t="s">
        <v>706</v>
      </c>
      <c r="G987" s="461" t="s">
        <v>390</v>
      </c>
      <c r="H987" s="461"/>
      <c r="I987" s="461"/>
      <c r="J987" s="461"/>
      <c r="K987" s="497"/>
      <c r="L987" s="444" t="e">
        <f>#REF!-#REF!*10%</f>
        <v>#REF!</v>
      </c>
    </row>
    <row r="988" spans="1:12" ht="15.6" customHeight="1" x14ac:dyDescent="0.25">
      <c r="A988" s="453"/>
      <c r="B988" s="471"/>
      <c r="C988" s="455"/>
      <c r="D988" s="520"/>
      <c r="E988" s="448"/>
      <c r="F988" s="93" t="s">
        <v>1271</v>
      </c>
      <c r="G988" s="461" t="s">
        <v>390</v>
      </c>
      <c r="H988" s="461"/>
      <c r="I988" s="461"/>
      <c r="J988" s="461"/>
      <c r="K988" s="497"/>
      <c r="L988" s="444" t="e">
        <f>#REF!-#REF!*10%</f>
        <v>#REF!</v>
      </c>
    </row>
    <row r="989" spans="1:12" ht="15.6" customHeight="1" x14ac:dyDescent="0.25">
      <c r="A989" s="453"/>
      <c r="B989" s="471"/>
      <c r="C989" s="455"/>
      <c r="D989" s="520"/>
      <c r="E989" s="448"/>
      <c r="F989" s="93" t="s">
        <v>707</v>
      </c>
      <c r="G989" s="523" t="s">
        <v>1516</v>
      </c>
      <c r="H989" s="523"/>
      <c r="I989" s="523"/>
      <c r="J989" s="523"/>
      <c r="K989" s="497"/>
      <c r="L989" s="444" t="e">
        <f>#REF!-#REF!*10%</f>
        <v>#REF!</v>
      </c>
    </row>
    <row r="990" spans="1:12" ht="15.6" customHeight="1" x14ac:dyDescent="0.25">
      <c r="A990" s="453"/>
      <c r="B990" s="471"/>
      <c r="C990" s="455"/>
      <c r="D990" s="520"/>
      <c r="E990" s="448"/>
      <c r="F990" s="93" t="s">
        <v>708</v>
      </c>
      <c r="G990" s="523" t="s">
        <v>390</v>
      </c>
      <c r="H990" s="523"/>
      <c r="I990" s="523"/>
      <c r="J990" s="523"/>
      <c r="K990" s="497"/>
      <c r="L990" s="444" t="e">
        <f>#REF!-#REF!*10%</f>
        <v>#REF!</v>
      </c>
    </row>
    <row r="991" spans="1:12" ht="15.6" customHeight="1" x14ac:dyDescent="0.25">
      <c r="A991" s="453"/>
      <c r="B991" s="471"/>
      <c r="C991" s="455"/>
      <c r="D991" s="520"/>
      <c r="E991" s="448"/>
      <c r="F991" s="93" t="s">
        <v>377</v>
      </c>
      <c r="G991" s="523" t="s">
        <v>387</v>
      </c>
      <c r="H991" s="523"/>
      <c r="I991" s="523"/>
      <c r="J991" s="523"/>
      <c r="K991" s="497"/>
      <c r="L991" s="444" t="e">
        <f>#REF!-#REF!*10%</f>
        <v>#REF!</v>
      </c>
    </row>
    <row r="992" spans="1:12" ht="15.6" customHeight="1" x14ac:dyDescent="0.25">
      <c r="A992" s="453"/>
      <c r="B992" s="471"/>
      <c r="C992" s="455"/>
      <c r="D992" s="520"/>
      <c r="E992" s="448"/>
      <c r="F992" s="93" t="s">
        <v>388</v>
      </c>
      <c r="G992" s="523" t="s">
        <v>393</v>
      </c>
      <c r="H992" s="523"/>
      <c r="I992" s="523"/>
      <c r="J992" s="523"/>
      <c r="K992" s="497"/>
      <c r="L992" s="444" t="e">
        <f>#REF!-#REF!*10%</f>
        <v>#REF!</v>
      </c>
    </row>
    <row r="993" spans="1:17" ht="15.6" customHeight="1" x14ac:dyDescent="0.25">
      <c r="A993" s="453"/>
      <c r="B993" s="471"/>
      <c r="C993" s="455"/>
      <c r="D993" s="520"/>
      <c r="E993" s="448"/>
      <c r="F993" s="93" t="s">
        <v>562</v>
      </c>
      <c r="G993" s="523" t="s">
        <v>1024</v>
      </c>
      <c r="H993" s="523"/>
      <c r="I993" s="523"/>
      <c r="J993" s="523"/>
      <c r="K993" s="497"/>
      <c r="L993" s="444" t="e">
        <f>#REF!-#REF!*10%</f>
        <v>#REF!</v>
      </c>
    </row>
    <row r="994" spans="1:17" ht="15.6" customHeight="1" x14ac:dyDescent="0.25">
      <c r="A994" s="453"/>
      <c r="B994" s="471"/>
      <c r="C994" s="455"/>
      <c r="D994" s="520"/>
      <c r="E994" s="448"/>
      <c r="F994" s="93" t="s">
        <v>570</v>
      </c>
      <c r="G994" s="523" t="s">
        <v>613</v>
      </c>
      <c r="H994" s="523"/>
      <c r="I994" s="523"/>
      <c r="J994" s="523"/>
      <c r="K994" s="497"/>
      <c r="L994" s="444" t="e">
        <f>#REF!-#REF!*10%</f>
        <v>#REF!</v>
      </c>
    </row>
    <row r="995" spans="1:17" ht="15.6" customHeight="1" x14ac:dyDescent="0.25">
      <c r="A995" s="453"/>
      <c r="B995" s="471"/>
      <c r="C995" s="455"/>
      <c r="D995" s="520"/>
      <c r="E995" s="448"/>
      <c r="F995" s="113" t="s">
        <v>84</v>
      </c>
      <c r="G995" s="527">
        <v>8</v>
      </c>
      <c r="H995" s="527"/>
      <c r="I995" s="527"/>
      <c r="J995" s="527"/>
      <c r="K995" s="497"/>
      <c r="L995" s="444" t="e">
        <f>#REF!-#REF!*10%</f>
        <v>#REF!</v>
      </c>
    </row>
    <row r="996" spans="1:17" ht="15.6" customHeight="1" x14ac:dyDescent="0.25">
      <c r="A996" s="453"/>
      <c r="B996" s="472"/>
      <c r="C996" s="455"/>
      <c r="D996" s="520"/>
      <c r="E996" s="448"/>
      <c r="F996" s="296" t="s">
        <v>1016</v>
      </c>
      <c r="G996" s="454">
        <v>5</v>
      </c>
      <c r="H996" s="454"/>
      <c r="I996" s="454"/>
      <c r="J996" s="454"/>
      <c r="K996" s="497"/>
      <c r="L996" s="511" t="e">
        <f>#REF!-#REF!*10%</f>
        <v>#REF!</v>
      </c>
    </row>
    <row r="1007" spans="1:17" s="274" customFormat="1" x14ac:dyDescent="0.35">
      <c r="A1007" s="5"/>
      <c r="B1007" s="5"/>
      <c r="C1007" s="332"/>
      <c r="D1007" s="9"/>
      <c r="E1007" s="9"/>
      <c r="F1007" s="16"/>
      <c r="G1007" s="115"/>
      <c r="H1007" s="116"/>
      <c r="I1007" s="117"/>
      <c r="J1007" s="118"/>
      <c r="K1007" s="118"/>
      <c r="L1007" s="330"/>
      <c r="M1007"/>
      <c r="N1007"/>
      <c r="O1007"/>
      <c r="P1007"/>
      <c r="Q1007"/>
    </row>
    <row r="1008" spans="1:17" s="274" customFormat="1" x14ac:dyDescent="0.35">
      <c r="A1008" s="5"/>
      <c r="B1008" s="5"/>
      <c r="C1008" s="332"/>
      <c r="D1008" s="9"/>
      <c r="E1008" s="9"/>
      <c r="F1008" s="16"/>
      <c r="G1008" s="115"/>
      <c r="H1008" s="116"/>
      <c r="I1008" s="117"/>
      <c r="J1008" s="118"/>
      <c r="K1008" s="118"/>
      <c r="L1008" s="330"/>
      <c r="M1008"/>
      <c r="N1008"/>
      <c r="O1008"/>
      <c r="P1008"/>
      <c r="Q1008"/>
    </row>
    <row r="1009" spans="1:17" s="274" customFormat="1" x14ac:dyDescent="0.35">
      <c r="A1009" s="5"/>
      <c r="B1009" s="5"/>
      <c r="C1009" s="332"/>
      <c r="D1009" s="9"/>
      <c r="E1009" s="9"/>
      <c r="F1009" s="16"/>
      <c r="G1009" s="115"/>
      <c r="H1009" s="116"/>
      <c r="I1009" s="117"/>
      <c r="J1009" s="118"/>
      <c r="K1009" s="118"/>
      <c r="L1009" s="330"/>
      <c r="M1009"/>
      <c r="N1009"/>
      <c r="O1009"/>
      <c r="P1009"/>
      <c r="Q1009"/>
    </row>
    <row r="1010" spans="1:17" s="274" customFormat="1" x14ac:dyDescent="0.35">
      <c r="A1010" s="5"/>
      <c r="B1010" s="5"/>
      <c r="C1010" s="332"/>
      <c r="D1010" s="9"/>
      <c r="E1010" s="9"/>
      <c r="F1010" s="16"/>
      <c r="G1010" s="115"/>
      <c r="H1010" s="116"/>
      <c r="I1010" s="117"/>
      <c r="J1010" s="118"/>
      <c r="K1010" s="118"/>
      <c r="L1010" s="330"/>
      <c r="M1010"/>
      <c r="N1010"/>
      <c r="O1010"/>
      <c r="P1010"/>
      <c r="Q1010"/>
    </row>
    <row r="1011" spans="1:17" s="274" customFormat="1" x14ac:dyDescent="0.35">
      <c r="A1011" s="5"/>
      <c r="B1011" s="5"/>
      <c r="C1011" s="332"/>
      <c r="D1011" s="9"/>
      <c r="E1011" s="9"/>
      <c r="F1011" s="16"/>
      <c r="G1011" s="115"/>
      <c r="H1011" s="116"/>
      <c r="I1011" s="117"/>
      <c r="J1011" s="118"/>
      <c r="K1011" s="118"/>
      <c r="L1011" s="330"/>
      <c r="M1011"/>
      <c r="N1011"/>
      <c r="O1011"/>
      <c r="P1011"/>
      <c r="Q1011"/>
    </row>
    <row r="1012" spans="1:17" s="274" customFormat="1" x14ac:dyDescent="0.35">
      <c r="A1012" s="5"/>
      <c r="B1012" s="5"/>
      <c r="C1012" s="332"/>
      <c r="D1012" s="9"/>
      <c r="E1012" s="9"/>
      <c r="F1012" s="16"/>
      <c r="G1012" s="115"/>
      <c r="H1012" s="116"/>
      <c r="I1012" s="117"/>
      <c r="J1012" s="118"/>
      <c r="K1012" s="118"/>
      <c r="L1012" s="330"/>
      <c r="M1012"/>
      <c r="N1012"/>
      <c r="O1012"/>
      <c r="P1012"/>
      <c r="Q1012"/>
    </row>
    <row r="1013" spans="1:17" s="274" customFormat="1" x14ac:dyDescent="0.35">
      <c r="A1013" s="5"/>
      <c r="B1013" s="5"/>
      <c r="C1013" s="332"/>
      <c r="D1013" s="9"/>
      <c r="E1013" s="9"/>
      <c r="F1013" s="16"/>
      <c r="G1013" s="115"/>
      <c r="H1013" s="116"/>
      <c r="I1013" s="117"/>
      <c r="J1013" s="118"/>
      <c r="K1013" s="118"/>
      <c r="L1013" s="330"/>
      <c r="M1013"/>
      <c r="N1013"/>
      <c r="O1013"/>
      <c r="P1013"/>
      <c r="Q1013"/>
    </row>
    <row r="1014" spans="1:17" s="274" customFormat="1" x14ac:dyDescent="0.35">
      <c r="A1014" s="5"/>
      <c r="B1014" s="5"/>
      <c r="C1014" s="332"/>
      <c r="D1014" s="9"/>
      <c r="E1014" s="9"/>
      <c r="F1014" s="16"/>
      <c r="G1014" s="115"/>
      <c r="H1014" s="116"/>
      <c r="I1014" s="117"/>
      <c r="J1014" s="118"/>
      <c r="K1014" s="118"/>
      <c r="L1014" s="330"/>
      <c r="M1014"/>
      <c r="N1014"/>
      <c r="O1014"/>
      <c r="P1014"/>
      <c r="Q1014"/>
    </row>
    <row r="1015" spans="1:17" s="274" customFormat="1" x14ac:dyDescent="0.35">
      <c r="A1015" s="5"/>
      <c r="B1015" s="5"/>
      <c r="C1015" s="332"/>
      <c r="D1015" s="9"/>
      <c r="E1015" s="9"/>
      <c r="F1015" s="16"/>
      <c r="G1015" s="115"/>
      <c r="H1015" s="116"/>
      <c r="I1015" s="117"/>
      <c r="J1015" s="118"/>
      <c r="K1015" s="118"/>
      <c r="L1015" s="330"/>
      <c r="M1015"/>
      <c r="N1015"/>
      <c r="O1015"/>
      <c r="P1015"/>
      <c r="Q1015"/>
    </row>
    <row r="1016" spans="1:17" s="274" customFormat="1" x14ac:dyDescent="0.35">
      <c r="A1016" s="5"/>
      <c r="B1016" s="5"/>
      <c r="C1016" s="332"/>
      <c r="D1016" s="9"/>
      <c r="E1016" s="9"/>
      <c r="F1016" s="16"/>
      <c r="G1016" s="115"/>
      <c r="H1016" s="116"/>
      <c r="I1016" s="117"/>
      <c r="J1016" s="118"/>
      <c r="K1016" s="118"/>
      <c r="L1016" s="330"/>
      <c r="M1016"/>
      <c r="N1016"/>
      <c r="O1016"/>
      <c r="P1016"/>
      <c r="Q1016"/>
    </row>
    <row r="1017" spans="1:17" s="274" customFormat="1" x14ac:dyDescent="0.35">
      <c r="A1017" s="5"/>
      <c r="B1017" s="5"/>
      <c r="C1017" s="332"/>
      <c r="D1017" s="9"/>
      <c r="E1017" s="9"/>
      <c r="F1017" s="16"/>
      <c r="G1017" s="115"/>
      <c r="H1017" s="116"/>
      <c r="I1017" s="117"/>
      <c r="J1017" s="118"/>
      <c r="K1017" s="118"/>
      <c r="L1017" s="330"/>
      <c r="M1017"/>
      <c r="N1017"/>
      <c r="O1017"/>
      <c r="P1017"/>
      <c r="Q1017"/>
    </row>
    <row r="1018" spans="1:17" s="274" customFormat="1" x14ac:dyDescent="0.35">
      <c r="A1018" s="5"/>
      <c r="B1018" s="5"/>
      <c r="C1018" s="332"/>
      <c r="D1018" s="9"/>
      <c r="E1018" s="9"/>
      <c r="F1018" s="16"/>
      <c r="G1018" s="115"/>
      <c r="H1018" s="116"/>
      <c r="I1018" s="117"/>
      <c r="J1018" s="118"/>
      <c r="K1018" s="118"/>
      <c r="L1018" s="330"/>
      <c r="M1018"/>
      <c r="N1018"/>
      <c r="O1018"/>
      <c r="P1018"/>
      <c r="Q1018"/>
    </row>
    <row r="1019" spans="1:17" s="274" customFormat="1" x14ac:dyDescent="0.35">
      <c r="A1019" s="5"/>
      <c r="B1019" s="5"/>
      <c r="C1019" s="332"/>
      <c r="D1019" s="9"/>
      <c r="E1019" s="9"/>
      <c r="F1019" s="16"/>
      <c r="G1019" s="115"/>
      <c r="H1019" s="116"/>
      <c r="I1019" s="117"/>
      <c r="J1019" s="118"/>
      <c r="K1019" s="118"/>
      <c r="L1019" s="330"/>
      <c r="M1019"/>
      <c r="N1019"/>
      <c r="O1019"/>
      <c r="P1019"/>
      <c r="Q1019"/>
    </row>
    <row r="1020" spans="1:17" s="274" customFormat="1" x14ac:dyDescent="0.35">
      <c r="A1020" s="5"/>
      <c r="B1020" s="5"/>
      <c r="C1020" s="332"/>
      <c r="D1020" s="9"/>
      <c r="E1020" s="9"/>
      <c r="F1020" s="16"/>
      <c r="G1020" s="115"/>
      <c r="H1020" s="116"/>
      <c r="I1020" s="117"/>
      <c r="J1020" s="118"/>
      <c r="K1020" s="118"/>
      <c r="L1020" s="330"/>
      <c r="M1020"/>
      <c r="N1020"/>
      <c r="O1020"/>
      <c r="P1020"/>
      <c r="Q1020"/>
    </row>
    <row r="1021" spans="1:17" s="274" customFormat="1" x14ac:dyDescent="0.35">
      <c r="A1021" s="5"/>
      <c r="B1021" s="5"/>
      <c r="C1021" s="332"/>
      <c r="D1021" s="9"/>
      <c r="E1021" s="9"/>
      <c r="F1021" s="16"/>
      <c r="G1021" s="115"/>
      <c r="H1021" s="116"/>
      <c r="I1021" s="117"/>
      <c r="J1021" s="118"/>
      <c r="K1021" s="118"/>
      <c r="L1021" s="330"/>
      <c r="M1021"/>
      <c r="N1021"/>
      <c r="O1021"/>
      <c r="P1021"/>
      <c r="Q1021"/>
    </row>
    <row r="1022" spans="1:17" s="274" customFormat="1" x14ac:dyDescent="0.35">
      <c r="A1022" s="5"/>
      <c r="B1022" s="5"/>
      <c r="C1022" s="332"/>
      <c r="D1022" s="9"/>
      <c r="E1022" s="9"/>
      <c r="F1022" s="16"/>
      <c r="G1022" s="115"/>
      <c r="H1022" s="116"/>
      <c r="I1022" s="117"/>
      <c r="J1022" s="118"/>
      <c r="K1022" s="118"/>
      <c r="L1022" s="330"/>
      <c r="M1022"/>
      <c r="N1022"/>
      <c r="O1022"/>
      <c r="P1022"/>
      <c r="Q1022"/>
    </row>
    <row r="1023" spans="1:17" s="274" customFormat="1" x14ac:dyDescent="0.35">
      <c r="A1023" s="5"/>
      <c r="B1023" s="5"/>
      <c r="C1023" s="332"/>
      <c r="D1023" s="9"/>
      <c r="E1023" s="9"/>
      <c r="F1023" s="16"/>
      <c r="G1023" s="115"/>
      <c r="H1023" s="116"/>
      <c r="I1023" s="117"/>
      <c r="J1023" s="118"/>
      <c r="K1023" s="118"/>
      <c r="L1023" s="330"/>
      <c r="M1023"/>
      <c r="N1023"/>
      <c r="O1023"/>
      <c r="P1023"/>
      <c r="Q1023"/>
    </row>
    <row r="1024" spans="1:17" s="274" customFormat="1" x14ac:dyDescent="0.35">
      <c r="A1024" s="5"/>
      <c r="B1024" s="5"/>
      <c r="C1024" s="332"/>
      <c r="D1024" s="9"/>
      <c r="E1024" s="9"/>
      <c r="F1024" s="16"/>
      <c r="G1024" s="115"/>
      <c r="H1024" s="116"/>
      <c r="I1024" s="117"/>
      <c r="J1024" s="118"/>
      <c r="K1024" s="118"/>
      <c r="L1024" s="330"/>
      <c r="M1024"/>
      <c r="N1024"/>
      <c r="O1024"/>
      <c r="P1024"/>
      <c r="Q1024"/>
    </row>
    <row r="1025" spans="1:17" s="274" customFormat="1" x14ac:dyDescent="0.35">
      <c r="A1025" s="5"/>
      <c r="B1025" s="5"/>
      <c r="C1025" s="332"/>
      <c r="D1025" s="9"/>
      <c r="E1025" s="9"/>
      <c r="F1025" s="16"/>
      <c r="G1025" s="115"/>
      <c r="H1025" s="116"/>
      <c r="I1025" s="117"/>
      <c r="J1025" s="118"/>
      <c r="K1025" s="118"/>
      <c r="L1025" s="330"/>
      <c r="M1025"/>
      <c r="N1025"/>
      <c r="O1025"/>
      <c r="P1025"/>
      <c r="Q1025"/>
    </row>
    <row r="1026" spans="1:17" s="274" customFormat="1" x14ac:dyDescent="0.35">
      <c r="A1026" s="5"/>
      <c r="B1026" s="5"/>
      <c r="C1026" s="332"/>
      <c r="D1026" s="9"/>
      <c r="E1026" s="9"/>
      <c r="F1026" s="16"/>
      <c r="G1026" s="115"/>
      <c r="H1026" s="116"/>
      <c r="I1026" s="117"/>
      <c r="J1026" s="118"/>
      <c r="K1026" s="118"/>
      <c r="L1026" s="330"/>
      <c r="M1026"/>
      <c r="N1026"/>
      <c r="O1026"/>
      <c r="P1026"/>
      <c r="Q1026"/>
    </row>
    <row r="1027" spans="1:17" s="274" customFormat="1" x14ac:dyDescent="0.35">
      <c r="A1027" s="5"/>
      <c r="B1027" s="5"/>
      <c r="C1027" s="332"/>
      <c r="D1027" s="9"/>
      <c r="E1027" s="9"/>
      <c r="F1027" s="16"/>
      <c r="G1027" s="115"/>
      <c r="H1027" s="116"/>
      <c r="I1027" s="117"/>
      <c r="J1027" s="118"/>
      <c r="K1027" s="118"/>
      <c r="L1027" s="330"/>
      <c r="M1027"/>
      <c r="N1027"/>
      <c r="O1027"/>
      <c r="P1027"/>
      <c r="Q1027"/>
    </row>
    <row r="1028" spans="1:17" s="274" customFormat="1" x14ac:dyDescent="0.35">
      <c r="A1028" s="5"/>
      <c r="B1028" s="5"/>
      <c r="C1028" s="332"/>
      <c r="D1028" s="9"/>
      <c r="E1028" s="9"/>
      <c r="F1028" s="16"/>
      <c r="G1028" s="115"/>
      <c r="H1028" s="116"/>
      <c r="I1028" s="117"/>
      <c r="J1028" s="118"/>
      <c r="K1028" s="118"/>
      <c r="L1028" s="330"/>
      <c r="M1028"/>
      <c r="N1028"/>
      <c r="O1028"/>
      <c r="P1028"/>
      <c r="Q1028"/>
    </row>
    <row r="1029" spans="1:17" s="274" customFormat="1" x14ac:dyDescent="0.35">
      <c r="A1029" s="5"/>
      <c r="B1029" s="5"/>
      <c r="C1029" s="332"/>
      <c r="D1029" s="9"/>
      <c r="E1029" s="9"/>
      <c r="F1029" s="16"/>
      <c r="G1029" s="115"/>
      <c r="H1029" s="116"/>
      <c r="I1029" s="117"/>
      <c r="J1029" s="118"/>
      <c r="K1029" s="118"/>
      <c r="L1029" s="330"/>
      <c r="M1029"/>
      <c r="N1029"/>
      <c r="O1029"/>
      <c r="P1029"/>
      <c r="Q1029"/>
    </row>
    <row r="1030" spans="1:17" s="274" customFormat="1" x14ac:dyDescent="0.35">
      <c r="A1030" s="5"/>
      <c r="B1030" s="5"/>
      <c r="C1030" s="332"/>
      <c r="D1030" s="9"/>
      <c r="E1030" s="9"/>
      <c r="F1030" s="16"/>
      <c r="G1030" s="115"/>
      <c r="H1030" s="116"/>
      <c r="I1030" s="117"/>
      <c r="J1030" s="118"/>
      <c r="K1030" s="118"/>
      <c r="L1030" s="330"/>
      <c r="M1030"/>
      <c r="N1030"/>
      <c r="O1030"/>
      <c r="P1030"/>
      <c r="Q1030"/>
    </row>
    <row r="1031" spans="1:17" s="274" customFormat="1" x14ac:dyDescent="0.35">
      <c r="A1031" s="5"/>
      <c r="B1031" s="5"/>
      <c r="C1031" s="332"/>
      <c r="D1031" s="9"/>
      <c r="E1031" s="9"/>
      <c r="F1031" s="16"/>
      <c r="G1031" s="115"/>
      <c r="H1031" s="116"/>
      <c r="I1031" s="117"/>
      <c r="J1031" s="118"/>
      <c r="K1031" s="118"/>
      <c r="L1031" s="330"/>
      <c r="M1031"/>
      <c r="N1031"/>
      <c r="O1031"/>
      <c r="P1031"/>
      <c r="Q1031"/>
    </row>
    <row r="1032" spans="1:17" s="274" customFormat="1" x14ac:dyDescent="0.35">
      <c r="A1032" s="5"/>
      <c r="B1032" s="5"/>
      <c r="C1032" s="332"/>
      <c r="D1032" s="9"/>
      <c r="E1032" s="9"/>
      <c r="F1032" s="16"/>
      <c r="G1032" s="115"/>
      <c r="H1032" s="116"/>
      <c r="I1032" s="117"/>
      <c r="J1032" s="118"/>
      <c r="K1032" s="118"/>
      <c r="L1032" s="330"/>
      <c r="M1032"/>
      <c r="N1032"/>
      <c r="O1032"/>
      <c r="P1032"/>
      <c r="Q1032"/>
    </row>
    <row r="1033" spans="1:17" s="274" customFormat="1" x14ac:dyDescent="0.35">
      <c r="A1033" s="5"/>
      <c r="B1033" s="5"/>
      <c r="C1033" s="332"/>
      <c r="D1033" s="9"/>
      <c r="E1033" s="9"/>
      <c r="F1033" s="16"/>
      <c r="G1033" s="115"/>
      <c r="H1033" s="116"/>
      <c r="I1033" s="117"/>
      <c r="J1033" s="118"/>
      <c r="K1033" s="118"/>
      <c r="L1033" s="330"/>
      <c r="M1033"/>
      <c r="N1033"/>
      <c r="O1033"/>
      <c r="P1033"/>
      <c r="Q1033"/>
    </row>
    <row r="1034" spans="1:17" s="274" customFormat="1" x14ac:dyDescent="0.35">
      <c r="A1034" s="5"/>
      <c r="B1034" s="5"/>
      <c r="C1034" s="332"/>
      <c r="D1034" s="9"/>
      <c r="E1034" s="9"/>
      <c r="F1034" s="16"/>
      <c r="G1034" s="115"/>
      <c r="H1034" s="116"/>
      <c r="I1034" s="117"/>
      <c r="J1034" s="118"/>
      <c r="K1034" s="118"/>
      <c r="L1034" s="330"/>
      <c r="M1034"/>
      <c r="N1034"/>
      <c r="O1034"/>
      <c r="P1034"/>
      <c r="Q1034"/>
    </row>
    <row r="1035" spans="1:17" s="274" customFormat="1" x14ac:dyDescent="0.35">
      <c r="A1035" s="5"/>
      <c r="B1035" s="5"/>
      <c r="C1035" s="332"/>
      <c r="D1035" s="9"/>
      <c r="E1035" s="9"/>
      <c r="F1035" s="16"/>
      <c r="G1035" s="115"/>
      <c r="H1035" s="116"/>
      <c r="I1035" s="117"/>
      <c r="J1035" s="118"/>
      <c r="K1035" s="118"/>
      <c r="L1035" s="330"/>
      <c r="M1035"/>
      <c r="N1035"/>
      <c r="O1035"/>
      <c r="P1035"/>
      <c r="Q1035"/>
    </row>
    <row r="1036" spans="1:17" s="274" customFormat="1" x14ac:dyDescent="0.35">
      <c r="A1036" s="5"/>
      <c r="B1036" s="5"/>
      <c r="C1036" s="332"/>
      <c r="D1036" s="9"/>
      <c r="E1036" s="9"/>
      <c r="F1036" s="16"/>
      <c r="G1036" s="115"/>
      <c r="H1036" s="116"/>
      <c r="I1036" s="117"/>
      <c r="J1036" s="118"/>
      <c r="K1036" s="118"/>
      <c r="L1036" s="330"/>
      <c r="M1036"/>
      <c r="N1036"/>
      <c r="O1036"/>
      <c r="P1036"/>
      <c r="Q1036"/>
    </row>
    <row r="1037" spans="1:17" s="274" customFormat="1" x14ac:dyDescent="0.35">
      <c r="A1037" s="5"/>
      <c r="B1037" s="5"/>
      <c r="C1037" s="332"/>
      <c r="D1037" s="9"/>
      <c r="E1037" s="9"/>
      <c r="F1037" s="16"/>
      <c r="G1037" s="115"/>
      <c r="H1037" s="116"/>
      <c r="I1037" s="117"/>
      <c r="J1037" s="118"/>
      <c r="K1037" s="118"/>
      <c r="L1037" s="330"/>
      <c r="M1037"/>
      <c r="N1037"/>
      <c r="O1037"/>
      <c r="P1037"/>
      <c r="Q1037"/>
    </row>
    <row r="1038" spans="1:17" s="274" customFormat="1" x14ac:dyDescent="0.35">
      <c r="A1038" s="5"/>
      <c r="B1038" s="5"/>
      <c r="C1038" s="332"/>
      <c r="D1038" s="9"/>
      <c r="E1038" s="9"/>
      <c r="F1038" s="16"/>
      <c r="G1038" s="115"/>
      <c r="H1038" s="116"/>
      <c r="I1038" s="117"/>
      <c r="J1038" s="118"/>
      <c r="K1038" s="118"/>
      <c r="L1038" s="330"/>
      <c r="M1038"/>
      <c r="N1038"/>
      <c r="O1038"/>
      <c r="P1038"/>
      <c r="Q1038"/>
    </row>
    <row r="1039" spans="1:17" s="274" customFormat="1" x14ac:dyDescent="0.35">
      <c r="A1039" s="5"/>
      <c r="B1039" s="5"/>
      <c r="C1039" s="332"/>
      <c r="D1039" s="9"/>
      <c r="E1039" s="9"/>
      <c r="F1039" s="16"/>
      <c r="G1039" s="115"/>
      <c r="H1039" s="116"/>
      <c r="I1039" s="117"/>
      <c r="J1039" s="118"/>
      <c r="K1039" s="118"/>
      <c r="L1039" s="330"/>
      <c r="M1039"/>
      <c r="N1039"/>
      <c r="O1039"/>
      <c r="P1039"/>
      <c r="Q1039"/>
    </row>
    <row r="1040" spans="1:17" s="274" customFormat="1" x14ac:dyDescent="0.35">
      <c r="A1040" s="5"/>
      <c r="B1040" s="5"/>
      <c r="C1040" s="332"/>
      <c r="D1040" s="9"/>
      <c r="E1040" s="9"/>
      <c r="F1040" s="16"/>
      <c r="G1040" s="115"/>
      <c r="H1040" s="116"/>
      <c r="I1040" s="117"/>
      <c r="J1040" s="118"/>
      <c r="K1040" s="118"/>
      <c r="L1040" s="330"/>
      <c r="M1040"/>
      <c r="N1040"/>
      <c r="O1040"/>
      <c r="P1040"/>
      <c r="Q1040"/>
    </row>
    <row r="1041" spans="1:17" s="274" customFormat="1" x14ac:dyDescent="0.35">
      <c r="A1041" s="5"/>
      <c r="B1041" s="5"/>
      <c r="C1041" s="332"/>
      <c r="D1041" s="9"/>
      <c r="E1041" s="9"/>
      <c r="F1041" s="16"/>
      <c r="G1041" s="115"/>
      <c r="H1041" s="116"/>
      <c r="I1041" s="117"/>
      <c r="J1041" s="118"/>
      <c r="K1041" s="118"/>
      <c r="L1041" s="330"/>
      <c r="M1041"/>
      <c r="N1041"/>
      <c r="O1041"/>
      <c r="P1041"/>
      <c r="Q1041"/>
    </row>
    <row r="1042" spans="1:17" s="274" customFormat="1" x14ac:dyDescent="0.35">
      <c r="A1042" s="5"/>
      <c r="B1042" s="5"/>
      <c r="C1042" s="332"/>
      <c r="D1042" s="9"/>
      <c r="E1042" s="9"/>
      <c r="F1042" s="16"/>
      <c r="G1042" s="115"/>
      <c r="H1042" s="116"/>
      <c r="I1042" s="117"/>
      <c r="J1042" s="118"/>
      <c r="K1042" s="118"/>
      <c r="L1042" s="330"/>
      <c r="M1042"/>
      <c r="N1042"/>
      <c r="O1042"/>
      <c r="P1042"/>
      <c r="Q1042"/>
    </row>
    <row r="1043" spans="1:17" s="274" customFormat="1" x14ac:dyDescent="0.35">
      <c r="A1043" s="5"/>
      <c r="B1043" s="5"/>
      <c r="C1043" s="332"/>
      <c r="D1043" s="9"/>
      <c r="E1043" s="9"/>
      <c r="F1043" s="16"/>
      <c r="G1043" s="115"/>
      <c r="H1043" s="116"/>
      <c r="I1043" s="117"/>
      <c r="J1043" s="118"/>
      <c r="K1043" s="118"/>
      <c r="L1043" s="330"/>
      <c r="M1043"/>
      <c r="N1043"/>
      <c r="O1043"/>
      <c r="P1043"/>
      <c r="Q1043"/>
    </row>
    <row r="1044" spans="1:17" s="274" customFormat="1" x14ac:dyDescent="0.35">
      <c r="A1044" s="5"/>
      <c r="B1044" s="5"/>
      <c r="C1044" s="332"/>
      <c r="D1044" s="9"/>
      <c r="E1044" s="9"/>
      <c r="F1044" s="16"/>
      <c r="G1044" s="115"/>
      <c r="H1044" s="116"/>
      <c r="I1044" s="117"/>
      <c r="J1044" s="118"/>
      <c r="K1044" s="118"/>
      <c r="L1044" s="330"/>
      <c r="M1044"/>
      <c r="N1044"/>
      <c r="O1044"/>
      <c r="P1044"/>
      <c r="Q1044"/>
    </row>
    <row r="1045" spans="1:17" s="274" customFormat="1" x14ac:dyDescent="0.35">
      <c r="A1045" s="5"/>
      <c r="B1045" s="5"/>
      <c r="C1045" s="332"/>
      <c r="D1045" s="9"/>
      <c r="E1045" s="9"/>
      <c r="F1045" s="16"/>
      <c r="G1045" s="115"/>
      <c r="H1045" s="116"/>
      <c r="I1045" s="117"/>
      <c r="J1045" s="118"/>
      <c r="K1045" s="118"/>
      <c r="L1045" s="330"/>
      <c r="M1045"/>
      <c r="N1045"/>
      <c r="O1045"/>
      <c r="P1045"/>
      <c r="Q1045"/>
    </row>
    <row r="1046" spans="1:17" s="274" customFormat="1" x14ac:dyDescent="0.35">
      <c r="A1046" s="5"/>
      <c r="B1046" s="5"/>
      <c r="C1046" s="332"/>
      <c r="D1046" s="9"/>
      <c r="E1046" s="9"/>
      <c r="F1046" s="16"/>
      <c r="G1046" s="115"/>
      <c r="H1046" s="116"/>
      <c r="I1046" s="117"/>
      <c r="J1046" s="118"/>
      <c r="K1046" s="118"/>
      <c r="L1046" s="330"/>
      <c r="M1046"/>
      <c r="N1046"/>
      <c r="O1046"/>
      <c r="P1046"/>
      <c r="Q1046"/>
    </row>
    <row r="1047" spans="1:17" s="274" customFormat="1" x14ac:dyDescent="0.35">
      <c r="A1047" s="5"/>
      <c r="B1047" s="5"/>
      <c r="C1047" s="332"/>
      <c r="D1047" s="9"/>
      <c r="E1047" s="9"/>
      <c r="F1047" s="16"/>
      <c r="G1047" s="115"/>
      <c r="H1047" s="116"/>
      <c r="I1047" s="117"/>
      <c r="J1047" s="118"/>
      <c r="K1047" s="118"/>
      <c r="L1047" s="330"/>
      <c r="M1047"/>
      <c r="N1047"/>
      <c r="O1047"/>
      <c r="P1047"/>
      <c r="Q1047"/>
    </row>
    <row r="1048" spans="1:17" s="274" customFormat="1" x14ac:dyDescent="0.35">
      <c r="A1048" s="5"/>
      <c r="B1048" s="5"/>
      <c r="C1048" s="332"/>
      <c r="D1048" s="9"/>
      <c r="E1048" s="9"/>
      <c r="F1048" s="16"/>
      <c r="G1048" s="115"/>
      <c r="H1048" s="116"/>
      <c r="I1048" s="117"/>
      <c r="J1048" s="118"/>
      <c r="K1048" s="118"/>
      <c r="L1048" s="330"/>
      <c r="M1048"/>
      <c r="N1048"/>
      <c r="O1048"/>
      <c r="P1048"/>
      <c r="Q1048"/>
    </row>
    <row r="1049" spans="1:17" s="274" customFormat="1" x14ac:dyDescent="0.35">
      <c r="A1049" s="5"/>
      <c r="B1049" s="5"/>
      <c r="C1049" s="332"/>
      <c r="D1049" s="9"/>
      <c r="E1049" s="9"/>
      <c r="F1049" s="16"/>
      <c r="G1049" s="115"/>
      <c r="H1049" s="116"/>
      <c r="I1049" s="117"/>
      <c r="J1049" s="118"/>
      <c r="K1049" s="118"/>
      <c r="L1049" s="330"/>
      <c r="M1049"/>
      <c r="N1049"/>
      <c r="O1049"/>
      <c r="P1049"/>
      <c r="Q1049"/>
    </row>
    <row r="1050" spans="1:17" s="274" customFormat="1" x14ac:dyDescent="0.35">
      <c r="A1050" s="5"/>
      <c r="B1050" s="5"/>
      <c r="C1050" s="332"/>
      <c r="D1050" s="9"/>
      <c r="E1050" s="9"/>
      <c r="F1050" s="16"/>
      <c r="G1050" s="115"/>
      <c r="H1050" s="116"/>
      <c r="I1050" s="117"/>
      <c r="J1050" s="118"/>
      <c r="K1050" s="118"/>
      <c r="L1050" s="330"/>
      <c r="M1050"/>
      <c r="N1050"/>
      <c r="O1050"/>
      <c r="P1050"/>
      <c r="Q1050"/>
    </row>
    <row r="1051" spans="1:17" s="274" customFormat="1" x14ac:dyDescent="0.35">
      <c r="A1051" s="5"/>
      <c r="B1051" s="5"/>
      <c r="C1051" s="332"/>
      <c r="D1051" s="9"/>
      <c r="E1051" s="9"/>
      <c r="F1051" s="16"/>
      <c r="G1051" s="115"/>
      <c r="H1051" s="116"/>
      <c r="I1051" s="117"/>
      <c r="J1051" s="118"/>
      <c r="K1051" s="118"/>
      <c r="L1051" s="330"/>
      <c r="M1051"/>
      <c r="N1051"/>
      <c r="O1051"/>
      <c r="P1051"/>
      <c r="Q1051"/>
    </row>
    <row r="1052" spans="1:17" s="274" customFormat="1" x14ac:dyDescent="0.35">
      <c r="A1052" s="5"/>
      <c r="B1052" s="5"/>
      <c r="C1052" s="332"/>
      <c r="D1052" s="9"/>
      <c r="E1052" s="9"/>
      <c r="F1052" s="16"/>
      <c r="G1052" s="115"/>
      <c r="H1052" s="116"/>
      <c r="I1052" s="117"/>
      <c r="J1052" s="118"/>
      <c r="K1052" s="118"/>
      <c r="L1052" s="330"/>
      <c r="M1052"/>
      <c r="N1052"/>
      <c r="O1052"/>
      <c r="P1052"/>
      <c r="Q1052"/>
    </row>
    <row r="1053" spans="1:17" s="274" customFormat="1" x14ac:dyDescent="0.35">
      <c r="A1053" s="5"/>
      <c r="B1053" s="5"/>
      <c r="C1053" s="332"/>
      <c r="D1053" s="9"/>
      <c r="E1053" s="9"/>
      <c r="F1053" s="16"/>
      <c r="G1053" s="115"/>
      <c r="H1053" s="116"/>
      <c r="I1053" s="117"/>
      <c r="J1053" s="118"/>
      <c r="K1053" s="118"/>
      <c r="L1053" s="330"/>
      <c r="M1053"/>
      <c r="N1053"/>
      <c r="O1053"/>
      <c r="P1053"/>
      <c r="Q1053"/>
    </row>
    <row r="1073" spans="1:12" ht="110.1" customHeight="1" x14ac:dyDescent="0.35"/>
    <row r="1074" spans="1:12" ht="110.1" customHeight="1" x14ac:dyDescent="0.35"/>
    <row r="1075" spans="1:12" ht="110.1" customHeight="1" x14ac:dyDescent="0.35"/>
    <row r="1076" spans="1:12" ht="110.1" customHeight="1" x14ac:dyDescent="0.35"/>
    <row r="1077" spans="1:12" ht="110.1" customHeight="1" x14ac:dyDescent="0.35"/>
    <row r="1078" spans="1:12" ht="27" customHeight="1" x14ac:dyDescent="0.25">
      <c r="A1078" s="529"/>
      <c r="B1078" s="529"/>
      <c r="C1078" s="529"/>
      <c r="D1078" s="529"/>
      <c r="E1078" s="529"/>
      <c r="F1078" s="529"/>
      <c r="G1078" s="529"/>
      <c r="H1078" s="529"/>
      <c r="I1078" s="529"/>
      <c r="J1078" s="529"/>
      <c r="K1078" s="399"/>
      <c r="L1078" s="399"/>
    </row>
    <row r="1079" spans="1:12" ht="26.25" x14ac:dyDescent="0.4">
      <c r="A1079" s="530"/>
      <c r="B1079" s="531"/>
      <c r="C1079" s="531"/>
      <c r="D1079" s="531"/>
      <c r="E1079" s="531"/>
      <c r="F1079" s="531"/>
      <c r="G1079" s="531"/>
      <c r="H1079" s="531"/>
      <c r="I1079" s="531"/>
      <c r="J1079" s="531"/>
      <c r="K1079" s="400"/>
      <c r="L1079" s="400"/>
    </row>
  </sheetData>
  <sheetProtection sort="0"/>
  <mergeCells count="1223">
    <mergeCell ref="K1:L1"/>
    <mergeCell ref="L873:L888"/>
    <mergeCell ref="K889:K903"/>
    <mergeCell ref="L889:L903"/>
    <mergeCell ref="L904:L919"/>
    <mergeCell ref="K873:K888"/>
    <mergeCell ref="K904:K919"/>
    <mergeCell ref="L982:L996"/>
    <mergeCell ref="L920:L934"/>
    <mergeCell ref="K935:K950"/>
    <mergeCell ref="L935:L950"/>
    <mergeCell ref="K951:K965"/>
    <mergeCell ref="L951:L965"/>
    <mergeCell ref="L966:L981"/>
    <mergeCell ref="K920:K934"/>
    <mergeCell ref="K982:K996"/>
    <mergeCell ref="K966:K981"/>
    <mergeCell ref="L827:L841"/>
    <mergeCell ref="K842:K857"/>
    <mergeCell ref="L842:L857"/>
    <mergeCell ref="K858:K872"/>
    <mergeCell ref="L858:L872"/>
    <mergeCell ref="K827:K841"/>
    <mergeCell ref="L780:L795"/>
    <mergeCell ref="K796:K810"/>
    <mergeCell ref="L796:L810"/>
    <mergeCell ref="K811:K826"/>
    <mergeCell ref="L811:L826"/>
    <mergeCell ref="L734:L748"/>
    <mergeCell ref="K749:K764"/>
    <mergeCell ref="L749:L764"/>
    <mergeCell ref="K765:K779"/>
    <mergeCell ref="L765:L779"/>
    <mergeCell ref="K734:K748"/>
    <mergeCell ref="L687:L702"/>
    <mergeCell ref="K703:K717"/>
    <mergeCell ref="L703:L717"/>
    <mergeCell ref="K718:K733"/>
    <mergeCell ref="L718:L733"/>
    <mergeCell ref="L641:L655"/>
    <mergeCell ref="L594:L609"/>
    <mergeCell ref="L610:L624"/>
    <mergeCell ref="L579:L593"/>
    <mergeCell ref="K532:K547"/>
    <mergeCell ref="K548:K562"/>
    <mergeCell ref="L532:L547"/>
    <mergeCell ref="L625:L640"/>
    <mergeCell ref="L563:L578"/>
    <mergeCell ref="L548:L562"/>
    <mergeCell ref="K563:K578"/>
    <mergeCell ref="K579:K593"/>
    <mergeCell ref="K594:K609"/>
    <mergeCell ref="K610:K624"/>
    <mergeCell ref="L672:L686"/>
    <mergeCell ref="L469:L484"/>
    <mergeCell ref="L485:L499"/>
    <mergeCell ref="L438:L453"/>
    <mergeCell ref="L454:L468"/>
    <mergeCell ref="L423:L437"/>
    <mergeCell ref="G973:J973"/>
    <mergeCell ref="G974:J974"/>
    <mergeCell ref="G975:J975"/>
    <mergeCell ref="G976:J976"/>
    <mergeCell ref="G977:J977"/>
    <mergeCell ref="G978:J978"/>
    <mergeCell ref="G966:J966"/>
    <mergeCell ref="L501:L517"/>
    <mergeCell ref="L392:L406"/>
    <mergeCell ref="K656:K671"/>
    <mergeCell ref="K672:K686"/>
    <mergeCell ref="K625:K640"/>
    <mergeCell ref="K641:K655"/>
    <mergeCell ref="K501:K517"/>
    <mergeCell ref="K518:K531"/>
    <mergeCell ref="L656:L671"/>
    <mergeCell ref="L518:L531"/>
    <mergeCell ref="G940:J940"/>
    <mergeCell ref="K780:K795"/>
    <mergeCell ref="G941:J941"/>
    <mergeCell ref="G942:J942"/>
    <mergeCell ref="G952:J952"/>
    <mergeCell ref="G953:J953"/>
    <mergeCell ref="G954:J954"/>
    <mergeCell ref="G883:J883"/>
    <mergeCell ref="G884:J884"/>
    <mergeCell ref="G885:J885"/>
    <mergeCell ref="A1078:J1078"/>
    <mergeCell ref="A1079:J1079"/>
    <mergeCell ref="G991:J991"/>
    <mergeCell ref="G992:J992"/>
    <mergeCell ref="G993:J993"/>
    <mergeCell ref="G994:J994"/>
    <mergeCell ref="G995:J995"/>
    <mergeCell ref="G996:J996"/>
    <mergeCell ref="G985:J985"/>
    <mergeCell ref="G986:J986"/>
    <mergeCell ref="G987:J987"/>
    <mergeCell ref="G988:J988"/>
    <mergeCell ref="G989:J989"/>
    <mergeCell ref="G990:J990"/>
    <mergeCell ref="G979:J979"/>
    <mergeCell ref="G980:J980"/>
    <mergeCell ref="G981:J981"/>
    <mergeCell ref="G982:J982"/>
    <mergeCell ref="G984:J984"/>
    <mergeCell ref="A966:A996"/>
    <mergeCell ref="B966:B996"/>
    <mergeCell ref="C966:C996"/>
    <mergeCell ref="D966:D996"/>
    <mergeCell ref="E966:E996"/>
    <mergeCell ref="G983:J983"/>
    <mergeCell ref="G972:J972"/>
    <mergeCell ref="G886:J886"/>
    <mergeCell ref="K687:K702"/>
    <mergeCell ref="G891:J891"/>
    <mergeCell ref="G892:J892"/>
    <mergeCell ref="G893:J893"/>
    <mergeCell ref="G913:J913"/>
    <mergeCell ref="G919:J919"/>
    <mergeCell ref="G920:J920"/>
    <mergeCell ref="G921:J921"/>
    <mergeCell ref="G922:J922"/>
    <mergeCell ref="G923:J923"/>
    <mergeCell ref="G924:J924"/>
    <mergeCell ref="G936:J936"/>
    <mergeCell ref="G926:J926"/>
    <mergeCell ref="G874:J874"/>
    <mergeCell ref="G877:J877"/>
    <mergeCell ref="G878:J878"/>
    <mergeCell ref="G879:J879"/>
    <mergeCell ref="G880:J880"/>
    <mergeCell ref="G827:J827"/>
    <mergeCell ref="G828:J828"/>
    <mergeCell ref="G866:J866"/>
    <mergeCell ref="G867:J867"/>
    <mergeCell ref="G868:J868"/>
    <mergeCell ref="G869:J869"/>
    <mergeCell ref="G870:J870"/>
    <mergeCell ref="G810:J810"/>
    <mergeCell ref="G803:J803"/>
    <mergeCell ref="G804:J804"/>
    <mergeCell ref="G831:J831"/>
    <mergeCell ref="G832:J832"/>
    <mergeCell ref="G780:J780"/>
    <mergeCell ref="B935:B965"/>
    <mergeCell ref="C935:C965"/>
    <mergeCell ref="G945:J945"/>
    <mergeCell ref="A904:A934"/>
    <mergeCell ref="B904:B934"/>
    <mergeCell ref="C904:C934"/>
    <mergeCell ref="D904:D934"/>
    <mergeCell ref="E904:E934"/>
    <mergeCell ref="A935:A965"/>
    <mergeCell ref="G950:J950"/>
    <mergeCell ref="G951:J951"/>
    <mergeCell ref="D935:D965"/>
    <mergeCell ref="E935:E965"/>
    <mergeCell ref="G935:J935"/>
    <mergeCell ref="G925:J925"/>
    <mergeCell ref="G931:J931"/>
    <mergeCell ref="G932:J932"/>
    <mergeCell ref="G933:J933"/>
    <mergeCell ref="G934:J934"/>
    <mergeCell ref="G962:J962"/>
    <mergeCell ref="G963:J963"/>
    <mergeCell ref="G946:J946"/>
    <mergeCell ref="G947:J947"/>
    <mergeCell ref="G948:J948"/>
    <mergeCell ref="G927:J927"/>
    <mergeCell ref="G928:J928"/>
    <mergeCell ref="G929:J929"/>
    <mergeCell ref="G930:J930"/>
    <mergeCell ref="G959:J959"/>
    <mergeCell ref="G960:J960"/>
    <mergeCell ref="G949:J949"/>
    <mergeCell ref="G939:J939"/>
    <mergeCell ref="G961:J961"/>
    <mergeCell ref="G964:J964"/>
    <mergeCell ref="G965:J965"/>
    <mergeCell ref="G955:J955"/>
    <mergeCell ref="G956:J956"/>
    <mergeCell ref="G957:J957"/>
    <mergeCell ref="G958:J958"/>
    <mergeCell ref="G967:J967"/>
    <mergeCell ref="G970:J970"/>
    <mergeCell ref="G971:J971"/>
    <mergeCell ref="G887:J887"/>
    <mergeCell ref="G888:J888"/>
    <mergeCell ref="G901:J901"/>
    <mergeCell ref="G902:J902"/>
    <mergeCell ref="G903:J903"/>
    <mergeCell ref="G904:J904"/>
    <mergeCell ref="G912:J912"/>
    <mergeCell ref="G914:J914"/>
    <mergeCell ref="G915:J915"/>
    <mergeCell ref="G916:J916"/>
    <mergeCell ref="G917:J917"/>
    <mergeCell ref="G918:J918"/>
    <mergeCell ref="G905:J905"/>
    <mergeCell ref="G908:J908"/>
    <mergeCell ref="G909:J909"/>
    <mergeCell ref="G910:J910"/>
    <mergeCell ref="G911:J911"/>
    <mergeCell ref="G890:J890"/>
    <mergeCell ref="G894:J894"/>
    <mergeCell ref="G943:J943"/>
    <mergeCell ref="G944:J944"/>
    <mergeCell ref="A873:A903"/>
    <mergeCell ref="B873:B903"/>
    <mergeCell ref="C873:C903"/>
    <mergeCell ref="D873:D903"/>
    <mergeCell ref="E873:E903"/>
    <mergeCell ref="G873:J873"/>
    <mergeCell ref="G881:J881"/>
    <mergeCell ref="G882:J882"/>
    <mergeCell ref="G895:J895"/>
    <mergeCell ref="G896:J896"/>
    <mergeCell ref="G897:J897"/>
    <mergeCell ref="G898:J898"/>
    <mergeCell ref="G899:J899"/>
    <mergeCell ref="G900:J900"/>
    <mergeCell ref="G889:J889"/>
    <mergeCell ref="B842:B872"/>
    <mergeCell ref="C842:C872"/>
    <mergeCell ref="D842:D872"/>
    <mergeCell ref="E842:E872"/>
    <mergeCell ref="G853:J853"/>
    <mergeCell ref="G854:J854"/>
    <mergeCell ref="G855:J855"/>
    <mergeCell ref="G856:J856"/>
    <mergeCell ref="G857:J857"/>
    <mergeCell ref="G858:J858"/>
    <mergeCell ref="G865:J865"/>
    <mergeCell ref="G859:J859"/>
    <mergeCell ref="G860:J860"/>
    <mergeCell ref="G861:J861"/>
    <mergeCell ref="G862:J862"/>
    <mergeCell ref="G863:J863"/>
    <mergeCell ref="G864:J864"/>
    <mergeCell ref="A842:A872"/>
    <mergeCell ref="G843:J843"/>
    <mergeCell ref="G846:J846"/>
    <mergeCell ref="G847:J847"/>
    <mergeCell ref="G848:J848"/>
    <mergeCell ref="G849:J849"/>
    <mergeCell ref="G841:J841"/>
    <mergeCell ref="G842:J842"/>
    <mergeCell ref="G850:J850"/>
    <mergeCell ref="G851:J851"/>
    <mergeCell ref="G852:J852"/>
    <mergeCell ref="G812:J812"/>
    <mergeCell ref="G815:J815"/>
    <mergeCell ref="G816:J816"/>
    <mergeCell ref="G817:J817"/>
    <mergeCell ref="G818:J818"/>
    <mergeCell ref="G871:J871"/>
    <mergeCell ref="G872:J872"/>
    <mergeCell ref="G833:J833"/>
    <mergeCell ref="G834:J834"/>
    <mergeCell ref="G823:J823"/>
    <mergeCell ref="G824:J824"/>
    <mergeCell ref="G825:J825"/>
    <mergeCell ref="G826:J826"/>
    <mergeCell ref="G835:J835"/>
    <mergeCell ref="G836:J836"/>
    <mergeCell ref="G837:J837"/>
    <mergeCell ref="G838:J838"/>
    <mergeCell ref="G839:J839"/>
    <mergeCell ref="G840:J840"/>
    <mergeCell ref="G829:J829"/>
    <mergeCell ref="G830:J830"/>
    <mergeCell ref="A780:A810"/>
    <mergeCell ref="B780:B810"/>
    <mergeCell ref="C780:C810"/>
    <mergeCell ref="D780:D810"/>
    <mergeCell ref="E780:E810"/>
    <mergeCell ref="A811:A841"/>
    <mergeCell ref="B811:B841"/>
    <mergeCell ref="C811:C841"/>
    <mergeCell ref="D811:D841"/>
    <mergeCell ref="E811:E841"/>
    <mergeCell ref="G811:J811"/>
    <mergeCell ref="G819:J819"/>
    <mergeCell ref="G820:J820"/>
    <mergeCell ref="G821:J821"/>
    <mergeCell ref="G822:J822"/>
    <mergeCell ref="G805:J805"/>
    <mergeCell ref="G806:J806"/>
    <mergeCell ref="G807:J807"/>
    <mergeCell ref="G808:J808"/>
    <mergeCell ref="G809:J809"/>
    <mergeCell ref="G793:J793"/>
    <mergeCell ref="G794:J794"/>
    <mergeCell ref="G795:J795"/>
    <mergeCell ref="G796:J796"/>
    <mergeCell ref="G797:J797"/>
    <mergeCell ref="G798:J798"/>
    <mergeCell ref="G787:J787"/>
    <mergeCell ref="G788:J788"/>
    <mergeCell ref="G789:J789"/>
    <mergeCell ref="G790:J790"/>
    <mergeCell ref="G791:J791"/>
    <mergeCell ref="G792:J792"/>
    <mergeCell ref="G799:J799"/>
    <mergeCell ref="G800:J800"/>
    <mergeCell ref="G801:J801"/>
    <mergeCell ref="G802:J802"/>
    <mergeCell ref="G768:J768"/>
    <mergeCell ref="G757:J757"/>
    <mergeCell ref="G758:J758"/>
    <mergeCell ref="G759:J759"/>
    <mergeCell ref="G760:J760"/>
    <mergeCell ref="G761:J761"/>
    <mergeCell ref="G762:J762"/>
    <mergeCell ref="G750:J750"/>
    <mergeCell ref="G753:J753"/>
    <mergeCell ref="G754:J754"/>
    <mergeCell ref="G755:J755"/>
    <mergeCell ref="G756:J756"/>
    <mergeCell ref="G781:J781"/>
    <mergeCell ref="G784:J784"/>
    <mergeCell ref="G785:J785"/>
    <mergeCell ref="G786:J786"/>
    <mergeCell ref="G775:J775"/>
    <mergeCell ref="G776:J776"/>
    <mergeCell ref="G777:J777"/>
    <mergeCell ref="G778:J778"/>
    <mergeCell ref="G779:J779"/>
    <mergeCell ref="G769:J769"/>
    <mergeCell ref="G770:J770"/>
    <mergeCell ref="G771:J771"/>
    <mergeCell ref="G772:J772"/>
    <mergeCell ref="G773:J773"/>
    <mergeCell ref="G774:J774"/>
    <mergeCell ref="G693:J693"/>
    <mergeCell ref="G694:J694"/>
    <mergeCell ref="G745:J745"/>
    <mergeCell ref="G746:J746"/>
    <mergeCell ref="A749:A779"/>
    <mergeCell ref="B749:B779"/>
    <mergeCell ref="C749:C779"/>
    <mergeCell ref="D749:D779"/>
    <mergeCell ref="E749:E779"/>
    <mergeCell ref="G749:J749"/>
    <mergeCell ref="G739:J739"/>
    <mergeCell ref="G740:J740"/>
    <mergeCell ref="G741:J741"/>
    <mergeCell ref="G742:J742"/>
    <mergeCell ref="G743:J743"/>
    <mergeCell ref="G744:J744"/>
    <mergeCell ref="G733:J733"/>
    <mergeCell ref="G734:J734"/>
    <mergeCell ref="G735:J735"/>
    <mergeCell ref="G736:J736"/>
    <mergeCell ref="G737:J737"/>
    <mergeCell ref="G738:J738"/>
    <mergeCell ref="A718:A748"/>
    <mergeCell ref="B718:B748"/>
    <mergeCell ref="C718:C748"/>
    <mergeCell ref="D718:D748"/>
    <mergeCell ref="E718:E748"/>
    <mergeCell ref="G763:J763"/>
    <mergeCell ref="G764:J764"/>
    <mergeCell ref="G765:J765"/>
    <mergeCell ref="G766:J766"/>
    <mergeCell ref="G767:J767"/>
    <mergeCell ref="G747:J747"/>
    <mergeCell ref="G748:J748"/>
    <mergeCell ref="G704:J704"/>
    <mergeCell ref="G705:J705"/>
    <mergeCell ref="G706:J706"/>
    <mergeCell ref="G707:J707"/>
    <mergeCell ref="G708:J708"/>
    <mergeCell ref="G697:J697"/>
    <mergeCell ref="G698:J698"/>
    <mergeCell ref="G699:J699"/>
    <mergeCell ref="G700:J700"/>
    <mergeCell ref="G701:J701"/>
    <mergeCell ref="G702:J702"/>
    <mergeCell ref="G727:J727"/>
    <mergeCell ref="G728:J728"/>
    <mergeCell ref="G729:J729"/>
    <mergeCell ref="G730:J730"/>
    <mergeCell ref="G731:J731"/>
    <mergeCell ref="G732:J732"/>
    <mergeCell ref="G719:J719"/>
    <mergeCell ref="G722:J722"/>
    <mergeCell ref="G723:J723"/>
    <mergeCell ref="G724:J724"/>
    <mergeCell ref="G725:J725"/>
    <mergeCell ref="G715:J715"/>
    <mergeCell ref="G716:J716"/>
    <mergeCell ref="G717:J717"/>
    <mergeCell ref="G718:J718"/>
    <mergeCell ref="G726:J726"/>
    <mergeCell ref="A687:A717"/>
    <mergeCell ref="B687:B717"/>
    <mergeCell ref="C687:C717"/>
    <mergeCell ref="D687:D717"/>
    <mergeCell ref="E687:E717"/>
    <mergeCell ref="G687:J687"/>
    <mergeCell ref="G695:J695"/>
    <mergeCell ref="G696:J696"/>
    <mergeCell ref="G709:J709"/>
    <mergeCell ref="G710:J710"/>
    <mergeCell ref="G711:J711"/>
    <mergeCell ref="G712:J712"/>
    <mergeCell ref="G713:J713"/>
    <mergeCell ref="G714:J714"/>
    <mergeCell ref="G703:J703"/>
    <mergeCell ref="G655:J655"/>
    <mergeCell ref="G656:J656"/>
    <mergeCell ref="G664:J664"/>
    <mergeCell ref="G665:J665"/>
    <mergeCell ref="G666:J666"/>
    <mergeCell ref="A656:A686"/>
    <mergeCell ref="G660:J660"/>
    <mergeCell ref="G661:J661"/>
    <mergeCell ref="G662:J662"/>
    <mergeCell ref="G663:J663"/>
    <mergeCell ref="B656:B686"/>
    <mergeCell ref="C656:C686"/>
    <mergeCell ref="D656:D686"/>
    <mergeCell ref="E656:E686"/>
    <mergeCell ref="G688:J688"/>
    <mergeCell ref="G691:J691"/>
    <mergeCell ref="G692:J692"/>
    <mergeCell ref="G685:J685"/>
    <mergeCell ref="G686:J686"/>
    <mergeCell ref="G647:J647"/>
    <mergeCell ref="G648:J648"/>
    <mergeCell ref="G637:J637"/>
    <mergeCell ref="G638:J638"/>
    <mergeCell ref="G639:J639"/>
    <mergeCell ref="G640:J640"/>
    <mergeCell ref="G641:J641"/>
    <mergeCell ref="G642:J642"/>
    <mergeCell ref="G667:J667"/>
    <mergeCell ref="G668:J668"/>
    <mergeCell ref="G669:J669"/>
    <mergeCell ref="G670:J670"/>
    <mergeCell ref="G671:J671"/>
    <mergeCell ref="G672:J672"/>
    <mergeCell ref="G681:J681"/>
    <mergeCell ref="G682:J682"/>
    <mergeCell ref="G683:J683"/>
    <mergeCell ref="G684:J684"/>
    <mergeCell ref="G673:J673"/>
    <mergeCell ref="G674:J674"/>
    <mergeCell ref="G675:J675"/>
    <mergeCell ref="G676:J676"/>
    <mergeCell ref="G677:J677"/>
    <mergeCell ref="G678:J678"/>
    <mergeCell ref="G657:J657"/>
    <mergeCell ref="G653:J653"/>
    <mergeCell ref="G654:J654"/>
    <mergeCell ref="G643:J643"/>
    <mergeCell ref="G629:J629"/>
    <mergeCell ref="G630:J630"/>
    <mergeCell ref="G595:J595"/>
    <mergeCell ref="G598:J598"/>
    <mergeCell ref="G599:J599"/>
    <mergeCell ref="G600:J600"/>
    <mergeCell ref="G644:J644"/>
    <mergeCell ref="G645:J645"/>
    <mergeCell ref="G646:J646"/>
    <mergeCell ref="A594:A624"/>
    <mergeCell ref="B594:B624"/>
    <mergeCell ref="C594:C624"/>
    <mergeCell ref="D594:D624"/>
    <mergeCell ref="E594:E624"/>
    <mergeCell ref="A625:A655"/>
    <mergeCell ref="B625:B655"/>
    <mergeCell ref="C625:C655"/>
    <mergeCell ref="D625:D655"/>
    <mergeCell ref="E625:E655"/>
    <mergeCell ref="G625:J625"/>
    <mergeCell ref="G633:J633"/>
    <mergeCell ref="G634:J634"/>
    <mergeCell ref="G635:J635"/>
    <mergeCell ref="G636:J636"/>
    <mergeCell ref="G619:J619"/>
    <mergeCell ref="G620:J620"/>
    <mergeCell ref="G621:J621"/>
    <mergeCell ref="G622:J622"/>
    <mergeCell ref="G623:J623"/>
    <mergeCell ref="G624:J624"/>
    <mergeCell ref="G631:J631"/>
    <mergeCell ref="G632:J632"/>
    <mergeCell ref="A563:A593"/>
    <mergeCell ref="B563:B593"/>
    <mergeCell ref="C563:C593"/>
    <mergeCell ref="D563:D593"/>
    <mergeCell ref="E563:E593"/>
    <mergeCell ref="G563:J563"/>
    <mergeCell ref="G679:J679"/>
    <mergeCell ref="G680:J680"/>
    <mergeCell ref="G601:J601"/>
    <mergeCell ref="G602:J602"/>
    <mergeCell ref="G603:J603"/>
    <mergeCell ref="G604:J604"/>
    <mergeCell ref="G605:J605"/>
    <mergeCell ref="G606:J606"/>
    <mergeCell ref="G594:J594"/>
    <mergeCell ref="G613:J613"/>
    <mergeCell ref="G614:J614"/>
    <mergeCell ref="G615:J615"/>
    <mergeCell ref="G616:J616"/>
    <mergeCell ref="G617:J617"/>
    <mergeCell ref="G618:J618"/>
    <mergeCell ref="G649:J649"/>
    <mergeCell ref="G650:J650"/>
    <mergeCell ref="G651:J651"/>
    <mergeCell ref="G652:J652"/>
    <mergeCell ref="G607:J607"/>
    <mergeCell ref="G608:J608"/>
    <mergeCell ref="G609:J609"/>
    <mergeCell ref="G610:J610"/>
    <mergeCell ref="G611:J611"/>
    <mergeCell ref="G612:J612"/>
    <mergeCell ref="G626:J626"/>
    <mergeCell ref="G550:J550"/>
    <mergeCell ref="G551:J551"/>
    <mergeCell ref="G552:J552"/>
    <mergeCell ref="G564:J564"/>
    <mergeCell ref="G567:J567"/>
    <mergeCell ref="G568:J568"/>
    <mergeCell ref="G569:J569"/>
    <mergeCell ref="G570:J570"/>
    <mergeCell ref="G589:J589"/>
    <mergeCell ref="G590:J590"/>
    <mergeCell ref="G591:J591"/>
    <mergeCell ref="G592:J592"/>
    <mergeCell ref="G593:J593"/>
    <mergeCell ref="G583:J583"/>
    <mergeCell ref="G584:J584"/>
    <mergeCell ref="G585:J585"/>
    <mergeCell ref="G586:J586"/>
    <mergeCell ref="G587:J587"/>
    <mergeCell ref="G588:J588"/>
    <mergeCell ref="G574:J574"/>
    <mergeCell ref="G575:J575"/>
    <mergeCell ref="G576:J576"/>
    <mergeCell ref="G581:J581"/>
    <mergeCell ref="G582:J582"/>
    <mergeCell ref="A532:A562"/>
    <mergeCell ref="B532:B562"/>
    <mergeCell ref="C532:C562"/>
    <mergeCell ref="D532:D562"/>
    <mergeCell ref="E532:E562"/>
    <mergeCell ref="G577:J577"/>
    <mergeCell ref="G578:J578"/>
    <mergeCell ref="G579:J579"/>
    <mergeCell ref="G580:J580"/>
    <mergeCell ref="G571:J571"/>
    <mergeCell ref="G572:J572"/>
    <mergeCell ref="G573:J573"/>
    <mergeCell ref="G533:J533"/>
    <mergeCell ref="G536:J536"/>
    <mergeCell ref="G537:J537"/>
    <mergeCell ref="G538:J538"/>
    <mergeCell ref="G539:J539"/>
    <mergeCell ref="G541:J541"/>
    <mergeCell ref="G542:J542"/>
    <mergeCell ref="G543:J543"/>
    <mergeCell ref="G544:J544"/>
    <mergeCell ref="G545:J545"/>
    <mergeCell ref="G546:J546"/>
    <mergeCell ref="G553:J553"/>
    <mergeCell ref="G554:J554"/>
    <mergeCell ref="G555:J555"/>
    <mergeCell ref="G556:J556"/>
    <mergeCell ref="G557:J557"/>
    <mergeCell ref="G558:J558"/>
    <mergeCell ref="G547:J547"/>
    <mergeCell ref="G548:J548"/>
    <mergeCell ref="G549:J549"/>
    <mergeCell ref="G530:J530"/>
    <mergeCell ref="G531:J531"/>
    <mergeCell ref="G532:J532"/>
    <mergeCell ref="G540:J540"/>
    <mergeCell ref="G559:J559"/>
    <mergeCell ref="G560:J560"/>
    <mergeCell ref="G561:J561"/>
    <mergeCell ref="G562:J562"/>
    <mergeCell ref="G518:J518"/>
    <mergeCell ref="G519:J519"/>
    <mergeCell ref="G520:J520"/>
    <mergeCell ref="G478:J478"/>
    <mergeCell ref="G479:J479"/>
    <mergeCell ref="G480:J480"/>
    <mergeCell ref="G499:J499"/>
    <mergeCell ref="G493:J493"/>
    <mergeCell ref="G494:J494"/>
    <mergeCell ref="G495:J495"/>
    <mergeCell ref="G496:J496"/>
    <mergeCell ref="G497:J497"/>
    <mergeCell ref="G498:J498"/>
    <mergeCell ref="G487:J487"/>
    <mergeCell ref="G488:J488"/>
    <mergeCell ref="G489:J489"/>
    <mergeCell ref="G490:J490"/>
    <mergeCell ref="G491:J491"/>
    <mergeCell ref="G492:J492"/>
    <mergeCell ref="G529:J529"/>
    <mergeCell ref="G481:J481"/>
    <mergeCell ref="G482:J482"/>
    <mergeCell ref="G483:J483"/>
    <mergeCell ref="G484:J484"/>
    <mergeCell ref="G485:J485"/>
    <mergeCell ref="G486:J486"/>
    <mergeCell ref="G502:J502"/>
    <mergeCell ref="G505:J505"/>
    <mergeCell ref="G506:J506"/>
    <mergeCell ref="G507:J507"/>
    <mergeCell ref="G508:J508"/>
    <mergeCell ref="G509:J509"/>
    <mergeCell ref="G510:J510"/>
    <mergeCell ref="G470:J470"/>
    <mergeCell ref="G473:J473"/>
    <mergeCell ref="G474:J474"/>
    <mergeCell ref="G475:J475"/>
    <mergeCell ref="G476:J476"/>
    <mergeCell ref="G522:J522"/>
    <mergeCell ref="G511:J511"/>
    <mergeCell ref="G512:J512"/>
    <mergeCell ref="G513:J513"/>
    <mergeCell ref="G514:J514"/>
    <mergeCell ref="G515:J515"/>
    <mergeCell ref="G516:J516"/>
    <mergeCell ref="G523:J523"/>
    <mergeCell ref="G524:J524"/>
    <mergeCell ref="G525:J525"/>
    <mergeCell ref="G526:J526"/>
    <mergeCell ref="G527:J527"/>
    <mergeCell ref="G517:J517"/>
    <mergeCell ref="G445:J445"/>
    <mergeCell ref="G446:J446"/>
    <mergeCell ref="G447:J447"/>
    <mergeCell ref="G448:J448"/>
    <mergeCell ref="G449:J449"/>
    <mergeCell ref="G450:J450"/>
    <mergeCell ref="G438:J438"/>
    <mergeCell ref="G521:J521"/>
    <mergeCell ref="A500:J500"/>
    <mergeCell ref="A501:A531"/>
    <mergeCell ref="B501:B531"/>
    <mergeCell ref="C501:C531"/>
    <mergeCell ref="D501:D531"/>
    <mergeCell ref="E501:E531"/>
    <mergeCell ref="G501:J501"/>
    <mergeCell ref="G528:J528"/>
    <mergeCell ref="A469:A499"/>
    <mergeCell ref="B469:B499"/>
    <mergeCell ref="C469:C499"/>
    <mergeCell ref="D469:D499"/>
    <mergeCell ref="E469:E499"/>
    <mergeCell ref="G469:J469"/>
    <mergeCell ref="G477:J477"/>
    <mergeCell ref="G439:J439"/>
    <mergeCell ref="G442:J442"/>
    <mergeCell ref="G443:J443"/>
    <mergeCell ref="G444:J444"/>
    <mergeCell ref="A438:A468"/>
    <mergeCell ref="B438:B468"/>
    <mergeCell ref="C438:C468"/>
    <mergeCell ref="D438:D468"/>
    <mergeCell ref="E438:E468"/>
    <mergeCell ref="G463:J463"/>
    <mergeCell ref="G464:J464"/>
    <mergeCell ref="G465:J465"/>
    <mergeCell ref="G466:J466"/>
    <mergeCell ref="G467:J467"/>
    <mergeCell ref="G468:J468"/>
    <mergeCell ref="G457:J457"/>
    <mergeCell ref="G458:J458"/>
    <mergeCell ref="G459:J459"/>
    <mergeCell ref="G460:J460"/>
    <mergeCell ref="G461:J461"/>
    <mergeCell ref="G462:J462"/>
    <mergeCell ref="G451:J451"/>
    <mergeCell ref="G452:J452"/>
    <mergeCell ref="G453:J453"/>
    <mergeCell ref="G454:J454"/>
    <mergeCell ref="G455:J455"/>
    <mergeCell ref="G456:J456"/>
    <mergeCell ref="G427:J427"/>
    <mergeCell ref="G428:J428"/>
    <mergeCell ref="G429:J429"/>
    <mergeCell ref="G430:J430"/>
    <mergeCell ref="G431:J431"/>
    <mergeCell ref="G432:J432"/>
    <mergeCell ref="G421:J421"/>
    <mergeCell ref="G422:J422"/>
    <mergeCell ref="G423:J423"/>
    <mergeCell ref="G424:J424"/>
    <mergeCell ref="G425:J425"/>
    <mergeCell ref="G426:J426"/>
    <mergeCell ref="A407:A437"/>
    <mergeCell ref="B407:B437"/>
    <mergeCell ref="C407:C437"/>
    <mergeCell ref="D407:D437"/>
    <mergeCell ref="E407:E437"/>
    <mergeCell ref="G415:J415"/>
    <mergeCell ref="G416:J416"/>
    <mergeCell ref="G417:J417"/>
    <mergeCell ref="G433:J433"/>
    <mergeCell ref="G434:J434"/>
    <mergeCell ref="G435:J435"/>
    <mergeCell ref="G436:J436"/>
    <mergeCell ref="G437:J437"/>
    <mergeCell ref="G398:J398"/>
    <mergeCell ref="G399:J399"/>
    <mergeCell ref="G400:J400"/>
    <mergeCell ref="G401:J401"/>
    <mergeCell ref="G408:J408"/>
    <mergeCell ref="G411:J411"/>
    <mergeCell ref="G412:J412"/>
    <mergeCell ref="G413:J413"/>
    <mergeCell ref="G414:J414"/>
    <mergeCell ref="G403:J403"/>
    <mergeCell ref="G404:J404"/>
    <mergeCell ref="G405:J405"/>
    <mergeCell ref="G406:J406"/>
    <mergeCell ref="G407:J407"/>
    <mergeCell ref="G377:J377"/>
    <mergeCell ref="G380:J380"/>
    <mergeCell ref="G381:J381"/>
    <mergeCell ref="G382:J382"/>
    <mergeCell ref="G383:J383"/>
    <mergeCell ref="G393:J393"/>
    <mergeCell ref="G388:J388"/>
    <mergeCell ref="G315:J315"/>
    <mergeCell ref="G318:J318"/>
    <mergeCell ref="G319:J319"/>
    <mergeCell ref="G320:J320"/>
    <mergeCell ref="G321:J321"/>
    <mergeCell ref="G373:J373"/>
    <mergeCell ref="G418:J418"/>
    <mergeCell ref="G419:J419"/>
    <mergeCell ref="G420:J420"/>
    <mergeCell ref="A376:A406"/>
    <mergeCell ref="B376:B406"/>
    <mergeCell ref="C376:C406"/>
    <mergeCell ref="D376:D406"/>
    <mergeCell ref="E376:E406"/>
    <mergeCell ref="G376:J376"/>
    <mergeCell ref="G384:J384"/>
    <mergeCell ref="G367:J367"/>
    <mergeCell ref="G368:J368"/>
    <mergeCell ref="G369:J369"/>
    <mergeCell ref="G370:J370"/>
    <mergeCell ref="G371:J371"/>
    <mergeCell ref="G372:J372"/>
    <mergeCell ref="G363:J363"/>
    <mergeCell ref="G364:J364"/>
    <mergeCell ref="G365:J365"/>
    <mergeCell ref="G366:J366"/>
    <mergeCell ref="A345:A375"/>
    <mergeCell ref="B345:B375"/>
    <mergeCell ref="C345:C375"/>
    <mergeCell ref="G332:J332"/>
    <mergeCell ref="D345:D375"/>
    <mergeCell ref="E345:E375"/>
    <mergeCell ref="G333:J333"/>
    <mergeCell ref="G334:J334"/>
    <mergeCell ref="G335:J335"/>
    <mergeCell ref="G402:J402"/>
    <mergeCell ref="G391:J391"/>
    <mergeCell ref="G392:J392"/>
    <mergeCell ref="G356:J356"/>
    <mergeCell ref="G357:J357"/>
    <mergeCell ref="G358:J358"/>
    <mergeCell ref="G359:J359"/>
    <mergeCell ref="G360:J360"/>
    <mergeCell ref="G389:J389"/>
    <mergeCell ref="G390:J390"/>
    <mergeCell ref="G374:J374"/>
    <mergeCell ref="G375:J375"/>
    <mergeCell ref="G346:J346"/>
    <mergeCell ref="G349:J349"/>
    <mergeCell ref="G350:J350"/>
    <mergeCell ref="G351:J351"/>
    <mergeCell ref="G352:J352"/>
    <mergeCell ref="G343:J343"/>
    <mergeCell ref="G344:J344"/>
    <mergeCell ref="G345:J345"/>
    <mergeCell ref="G353:J353"/>
    <mergeCell ref="G354:J354"/>
    <mergeCell ref="G394:J394"/>
    <mergeCell ref="G395:J395"/>
    <mergeCell ref="G396:J396"/>
    <mergeCell ref="G385:J385"/>
    <mergeCell ref="G386:J386"/>
    <mergeCell ref="G387:J387"/>
    <mergeCell ref="G397:J397"/>
    <mergeCell ref="A314:A344"/>
    <mergeCell ref="B314:B344"/>
    <mergeCell ref="C314:C344"/>
    <mergeCell ref="D314:D344"/>
    <mergeCell ref="E314:E344"/>
    <mergeCell ref="G314:J314"/>
    <mergeCell ref="G322:J322"/>
    <mergeCell ref="G323:J323"/>
    <mergeCell ref="G324:J324"/>
    <mergeCell ref="G307:J307"/>
    <mergeCell ref="G308:J308"/>
    <mergeCell ref="G309:J309"/>
    <mergeCell ref="G310:J310"/>
    <mergeCell ref="G311:J311"/>
    <mergeCell ref="G312:J312"/>
    <mergeCell ref="G361:J361"/>
    <mergeCell ref="G362:J362"/>
    <mergeCell ref="G336:J336"/>
    <mergeCell ref="G325:J325"/>
    <mergeCell ref="G326:J326"/>
    <mergeCell ref="G327:J327"/>
    <mergeCell ref="G328:J328"/>
    <mergeCell ref="G329:J329"/>
    <mergeCell ref="G330:J330"/>
    <mergeCell ref="G355:J355"/>
    <mergeCell ref="G337:J337"/>
    <mergeCell ref="G338:J338"/>
    <mergeCell ref="G339:J339"/>
    <mergeCell ref="G340:J340"/>
    <mergeCell ref="G341:J341"/>
    <mergeCell ref="G342:J342"/>
    <mergeCell ref="G331:J331"/>
    <mergeCell ref="G295:J295"/>
    <mergeCell ref="G296:J296"/>
    <mergeCell ref="G297:J297"/>
    <mergeCell ref="G298:J298"/>
    <mergeCell ref="G299:J299"/>
    <mergeCell ref="G300:J300"/>
    <mergeCell ref="G284:J284"/>
    <mergeCell ref="G287:J287"/>
    <mergeCell ref="G288:J288"/>
    <mergeCell ref="G289:J289"/>
    <mergeCell ref="G290:J290"/>
    <mergeCell ref="A283:A313"/>
    <mergeCell ref="B283:B313"/>
    <mergeCell ref="C283:C313"/>
    <mergeCell ref="D283:D313"/>
    <mergeCell ref="E283:E313"/>
    <mergeCell ref="G283:J283"/>
    <mergeCell ref="G291:J291"/>
    <mergeCell ref="G292:J292"/>
    <mergeCell ref="G293:J293"/>
    <mergeCell ref="G294:J294"/>
    <mergeCell ref="G313:J313"/>
    <mergeCell ref="G301:J301"/>
    <mergeCell ref="G302:J302"/>
    <mergeCell ref="G303:J303"/>
    <mergeCell ref="G304:J304"/>
    <mergeCell ref="G305:J305"/>
    <mergeCell ref="G306:J306"/>
    <mergeCell ref="G253:J253"/>
    <mergeCell ref="G256:J256"/>
    <mergeCell ref="G257:J257"/>
    <mergeCell ref="G258:J258"/>
    <mergeCell ref="G247:J247"/>
    <mergeCell ref="G248:J248"/>
    <mergeCell ref="G249:J249"/>
    <mergeCell ref="G250:J250"/>
    <mergeCell ref="G251:J251"/>
    <mergeCell ref="G277:J277"/>
    <mergeCell ref="G278:J278"/>
    <mergeCell ref="G279:J279"/>
    <mergeCell ref="G280:J280"/>
    <mergeCell ref="G281:J281"/>
    <mergeCell ref="G282:J282"/>
    <mergeCell ref="G271:J271"/>
    <mergeCell ref="G272:J272"/>
    <mergeCell ref="G273:J273"/>
    <mergeCell ref="G274:J274"/>
    <mergeCell ref="G275:J275"/>
    <mergeCell ref="G276:J276"/>
    <mergeCell ref="G265:J265"/>
    <mergeCell ref="G266:J266"/>
    <mergeCell ref="G267:J267"/>
    <mergeCell ref="G268:J268"/>
    <mergeCell ref="G269:J269"/>
    <mergeCell ref="G270:J270"/>
    <mergeCell ref="A252:A282"/>
    <mergeCell ref="B252:B282"/>
    <mergeCell ref="C252:C282"/>
    <mergeCell ref="D252:D282"/>
    <mergeCell ref="E252:E282"/>
    <mergeCell ref="G241:J241"/>
    <mergeCell ref="G242:J242"/>
    <mergeCell ref="G243:J243"/>
    <mergeCell ref="G244:J244"/>
    <mergeCell ref="G245:J245"/>
    <mergeCell ref="G246:J246"/>
    <mergeCell ref="G235:J235"/>
    <mergeCell ref="G236:J236"/>
    <mergeCell ref="G237:J237"/>
    <mergeCell ref="G238:J238"/>
    <mergeCell ref="G239:J239"/>
    <mergeCell ref="G240:J240"/>
    <mergeCell ref="A221:A251"/>
    <mergeCell ref="B221:B251"/>
    <mergeCell ref="C221:C251"/>
    <mergeCell ref="D221:D251"/>
    <mergeCell ref="E221:E251"/>
    <mergeCell ref="G259:J259"/>
    <mergeCell ref="G260:J260"/>
    <mergeCell ref="G261:J261"/>
    <mergeCell ref="G262:J262"/>
    <mergeCell ref="G263:J263"/>
    <mergeCell ref="G264:J264"/>
    <mergeCell ref="G252:J252"/>
    <mergeCell ref="G229:J229"/>
    <mergeCell ref="G230:J230"/>
    <mergeCell ref="G231:J231"/>
    <mergeCell ref="G222:J222"/>
    <mergeCell ref="G225:J225"/>
    <mergeCell ref="G226:J226"/>
    <mergeCell ref="G227:J227"/>
    <mergeCell ref="G228:J228"/>
    <mergeCell ref="G217:J217"/>
    <mergeCell ref="G218:J218"/>
    <mergeCell ref="G219:J219"/>
    <mergeCell ref="G220:J220"/>
    <mergeCell ref="G221:J221"/>
    <mergeCell ref="G191:J191"/>
    <mergeCell ref="G194:J194"/>
    <mergeCell ref="G195:J195"/>
    <mergeCell ref="G196:J196"/>
    <mergeCell ref="G197:J197"/>
    <mergeCell ref="G207:J207"/>
    <mergeCell ref="G208:J208"/>
    <mergeCell ref="G209:J209"/>
    <mergeCell ref="G210:J210"/>
    <mergeCell ref="G199:J199"/>
    <mergeCell ref="G200:J200"/>
    <mergeCell ref="G201:J201"/>
    <mergeCell ref="G129:J129"/>
    <mergeCell ref="G132:J132"/>
    <mergeCell ref="G133:J133"/>
    <mergeCell ref="G134:J134"/>
    <mergeCell ref="G135:J135"/>
    <mergeCell ref="G187:J187"/>
    <mergeCell ref="G232:J232"/>
    <mergeCell ref="G233:J233"/>
    <mergeCell ref="G234:J234"/>
    <mergeCell ref="A190:A220"/>
    <mergeCell ref="B190:B220"/>
    <mergeCell ref="C190:C220"/>
    <mergeCell ref="D190:D220"/>
    <mergeCell ref="E190:E220"/>
    <mergeCell ref="G190:J190"/>
    <mergeCell ref="G198:J198"/>
    <mergeCell ref="G181:J181"/>
    <mergeCell ref="G182:J182"/>
    <mergeCell ref="G183:J183"/>
    <mergeCell ref="G184:J184"/>
    <mergeCell ref="G185:J185"/>
    <mergeCell ref="G186:J186"/>
    <mergeCell ref="G177:J177"/>
    <mergeCell ref="G178:J178"/>
    <mergeCell ref="G179:J179"/>
    <mergeCell ref="A159:A189"/>
    <mergeCell ref="B159:B189"/>
    <mergeCell ref="C159:C189"/>
    <mergeCell ref="D159:D189"/>
    <mergeCell ref="E159:E189"/>
    <mergeCell ref="G211:J211"/>
    <mergeCell ref="G212:J212"/>
    <mergeCell ref="G146:J146"/>
    <mergeCell ref="G147:J147"/>
    <mergeCell ref="G148:J148"/>
    <mergeCell ref="G149:J149"/>
    <mergeCell ref="G216:J216"/>
    <mergeCell ref="G205:J205"/>
    <mergeCell ref="G206:J206"/>
    <mergeCell ref="G170:J170"/>
    <mergeCell ref="G171:J171"/>
    <mergeCell ref="G172:J172"/>
    <mergeCell ref="G173:J173"/>
    <mergeCell ref="G174:J174"/>
    <mergeCell ref="G203:J203"/>
    <mergeCell ref="G204:J204"/>
    <mergeCell ref="G188:J188"/>
    <mergeCell ref="G189:J189"/>
    <mergeCell ref="G160:J160"/>
    <mergeCell ref="G163:J163"/>
    <mergeCell ref="G164:J164"/>
    <mergeCell ref="G165:J165"/>
    <mergeCell ref="G166:J166"/>
    <mergeCell ref="G157:J157"/>
    <mergeCell ref="G158:J158"/>
    <mergeCell ref="G159:J159"/>
    <mergeCell ref="G167:J167"/>
    <mergeCell ref="G168:J168"/>
    <mergeCell ref="G180:J180"/>
    <mergeCell ref="G202:J202"/>
    <mergeCell ref="G213:J213"/>
    <mergeCell ref="G214:J214"/>
    <mergeCell ref="G215:J215"/>
    <mergeCell ref="A128:A158"/>
    <mergeCell ref="B128:B158"/>
    <mergeCell ref="C128:C158"/>
    <mergeCell ref="D128:D158"/>
    <mergeCell ref="E128:E158"/>
    <mergeCell ref="G128:J128"/>
    <mergeCell ref="G136:J136"/>
    <mergeCell ref="G137:J137"/>
    <mergeCell ref="G138:J138"/>
    <mergeCell ref="G121:J121"/>
    <mergeCell ref="G122:J122"/>
    <mergeCell ref="G123:J123"/>
    <mergeCell ref="G124:J124"/>
    <mergeCell ref="G125:J125"/>
    <mergeCell ref="G126:J126"/>
    <mergeCell ref="G175:J175"/>
    <mergeCell ref="G176:J176"/>
    <mergeCell ref="G150:J150"/>
    <mergeCell ref="G139:J139"/>
    <mergeCell ref="G140:J140"/>
    <mergeCell ref="G141:J141"/>
    <mergeCell ref="G142:J142"/>
    <mergeCell ref="G143:J143"/>
    <mergeCell ref="G144:J144"/>
    <mergeCell ref="G169:J169"/>
    <mergeCell ref="G151:J151"/>
    <mergeCell ref="G152:J152"/>
    <mergeCell ref="G153:J153"/>
    <mergeCell ref="G154:J154"/>
    <mergeCell ref="G155:J155"/>
    <mergeCell ref="G156:J156"/>
    <mergeCell ref="G145:J145"/>
    <mergeCell ref="A97:A127"/>
    <mergeCell ref="B97:B127"/>
    <mergeCell ref="C97:C127"/>
    <mergeCell ref="D97:D127"/>
    <mergeCell ref="E97:E127"/>
    <mergeCell ref="G97:J97"/>
    <mergeCell ref="G105:J105"/>
    <mergeCell ref="G106:J106"/>
    <mergeCell ref="G107:J107"/>
    <mergeCell ref="G108:J108"/>
    <mergeCell ref="G127:J127"/>
    <mergeCell ref="G115:J115"/>
    <mergeCell ref="G116:J116"/>
    <mergeCell ref="G117:J117"/>
    <mergeCell ref="G118:J118"/>
    <mergeCell ref="G119:J119"/>
    <mergeCell ref="G120:J120"/>
    <mergeCell ref="G109:J109"/>
    <mergeCell ref="G110:J110"/>
    <mergeCell ref="G111:J111"/>
    <mergeCell ref="G112:J112"/>
    <mergeCell ref="G113:J113"/>
    <mergeCell ref="G114:J114"/>
    <mergeCell ref="G34:J34"/>
    <mergeCell ref="G35:J35"/>
    <mergeCell ref="G5:J5"/>
    <mergeCell ref="G8:J8"/>
    <mergeCell ref="G9:J9"/>
    <mergeCell ref="G10:J10"/>
    <mergeCell ref="G11:J11"/>
    <mergeCell ref="G12:J12"/>
    <mergeCell ref="G36:J36"/>
    <mergeCell ref="G39:J39"/>
    <mergeCell ref="G40:J40"/>
    <mergeCell ref="G41:J41"/>
    <mergeCell ref="G42:J42"/>
    <mergeCell ref="G46:J46"/>
    <mergeCell ref="G47:J47"/>
    <mergeCell ref="G48:J48"/>
    <mergeCell ref="G75:J75"/>
    <mergeCell ref="G66:J66"/>
    <mergeCell ref="G43:J43"/>
    <mergeCell ref="G21:J21"/>
    <mergeCell ref="G22:J22"/>
    <mergeCell ref="G62:J62"/>
    <mergeCell ref="G82:J82"/>
    <mergeCell ref="G83:J83"/>
    <mergeCell ref="G84:J84"/>
    <mergeCell ref="G63:J63"/>
    <mergeCell ref="G64:J64"/>
    <mergeCell ref="G65:J65"/>
    <mergeCell ref="G76:J76"/>
    <mergeCell ref="G77:J77"/>
    <mergeCell ref="G78:J78"/>
    <mergeCell ref="G98:J98"/>
    <mergeCell ref="G101:J101"/>
    <mergeCell ref="G102:J102"/>
    <mergeCell ref="G103:J103"/>
    <mergeCell ref="G104:J104"/>
    <mergeCell ref="G91:J91"/>
    <mergeCell ref="G92:J92"/>
    <mergeCell ref="G93:J93"/>
    <mergeCell ref="G94:J94"/>
    <mergeCell ref="G95:J95"/>
    <mergeCell ref="G96:J96"/>
    <mergeCell ref="G85:J85"/>
    <mergeCell ref="G86:J86"/>
    <mergeCell ref="G87:J87"/>
    <mergeCell ref="G88:J88"/>
    <mergeCell ref="G89:J89"/>
    <mergeCell ref="G90:J90"/>
    <mergeCell ref="G79:J79"/>
    <mergeCell ref="G80:J80"/>
    <mergeCell ref="G81:J81"/>
    <mergeCell ref="G33:J33"/>
    <mergeCell ref="A66:A96"/>
    <mergeCell ref="B66:B96"/>
    <mergeCell ref="C66:C96"/>
    <mergeCell ref="D66:D96"/>
    <mergeCell ref="E66:E96"/>
    <mergeCell ref="G55:J55"/>
    <mergeCell ref="G56:J56"/>
    <mergeCell ref="G57:J57"/>
    <mergeCell ref="G58:J58"/>
    <mergeCell ref="G59:J59"/>
    <mergeCell ref="G60:J60"/>
    <mergeCell ref="G49:J49"/>
    <mergeCell ref="G50:J50"/>
    <mergeCell ref="G51:J51"/>
    <mergeCell ref="G52:J52"/>
    <mergeCell ref="G53:J53"/>
    <mergeCell ref="G54:J54"/>
    <mergeCell ref="A35:A65"/>
    <mergeCell ref="B35:B65"/>
    <mergeCell ref="C35:C65"/>
    <mergeCell ref="D35:D65"/>
    <mergeCell ref="E35:E65"/>
    <mergeCell ref="G73:J73"/>
    <mergeCell ref="G74:J74"/>
    <mergeCell ref="G44:J44"/>
    <mergeCell ref="G45:J45"/>
    <mergeCell ref="G67:J67"/>
    <mergeCell ref="G70:J70"/>
    <mergeCell ref="G71:J71"/>
    <mergeCell ref="G72:J72"/>
    <mergeCell ref="G61:J61"/>
    <mergeCell ref="L4:L19"/>
    <mergeCell ref="L20:L34"/>
    <mergeCell ref="L97:L112"/>
    <mergeCell ref="K4:K19"/>
    <mergeCell ref="A1:J1"/>
    <mergeCell ref="F2:J2"/>
    <mergeCell ref="A3:J3"/>
    <mergeCell ref="A4:A34"/>
    <mergeCell ref="B4:B34"/>
    <mergeCell ref="C4:C34"/>
    <mergeCell ref="D4:D34"/>
    <mergeCell ref="E4:E34"/>
    <mergeCell ref="G4:J4"/>
    <mergeCell ref="G25:J25"/>
    <mergeCell ref="G26:J26"/>
    <mergeCell ref="G27:J27"/>
    <mergeCell ref="G28:J28"/>
    <mergeCell ref="G29:J29"/>
    <mergeCell ref="G30:J30"/>
    <mergeCell ref="G19:J19"/>
    <mergeCell ref="G20:J20"/>
    <mergeCell ref="G23:J23"/>
    <mergeCell ref="G24:J24"/>
    <mergeCell ref="G13:J13"/>
    <mergeCell ref="G14:J14"/>
    <mergeCell ref="G15:J15"/>
    <mergeCell ref="G16:J16"/>
    <mergeCell ref="G17:J17"/>
    <mergeCell ref="G18:J18"/>
    <mergeCell ref="K20:K34"/>
    <mergeCell ref="G31:J31"/>
    <mergeCell ref="G32:J32"/>
    <mergeCell ref="L51:L65"/>
    <mergeCell ref="L66:L81"/>
    <mergeCell ref="L82:L96"/>
    <mergeCell ref="L176:L189"/>
    <mergeCell ref="K190:K206"/>
    <mergeCell ref="K207:K220"/>
    <mergeCell ref="L128:L144"/>
    <mergeCell ref="L145:L158"/>
    <mergeCell ref="L190:L206"/>
    <mergeCell ref="L207:L220"/>
    <mergeCell ref="K314:K329"/>
    <mergeCell ref="L238:L251"/>
    <mergeCell ref="K238:K251"/>
    <mergeCell ref="K221:K237"/>
    <mergeCell ref="K283:K299"/>
    <mergeCell ref="K300:K313"/>
    <mergeCell ref="K252:K268"/>
    <mergeCell ref="K269:K282"/>
    <mergeCell ref="L252:L268"/>
    <mergeCell ref="L269:L282"/>
    <mergeCell ref="L283:L299"/>
    <mergeCell ref="L330:L344"/>
    <mergeCell ref="K485:K499"/>
    <mergeCell ref="K330:K344"/>
    <mergeCell ref="L345:L360"/>
    <mergeCell ref="K376:K391"/>
    <mergeCell ref="K392:K406"/>
    <mergeCell ref="K407:K422"/>
    <mergeCell ref="K423:K437"/>
    <mergeCell ref="L361:L375"/>
    <mergeCell ref="K454:K468"/>
    <mergeCell ref="K469:K484"/>
    <mergeCell ref="K438:K453"/>
    <mergeCell ref="L407:L422"/>
    <mergeCell ref="L376:L391"/>
    <mergeCell ref="K66:K81"/>
    <mergeCell ref="K82:K96"/>
    <mergeCell ref="K35:K50"/>
    <mergeCell ref="K51:K65"/>
    <mergeCell ref="K128:K144"/>
    <mergeCell ref="K145:K158"/>
    <mergeCell ref="K159:K175"/>
    <mergeCell ref="K176:K189"/>
    <mergeCell ref="K97:K112"/>
    <mergeCell ref="K113:K127"/>
    <mergeCell ref="K345:K360"/>
    <mergeCell ref="K361:K375"/>
    <mergeCell ref="L300:L313"/>
    <mergeCell ref="L221:L237"/>
    <mergeCell ref="L159:L175"/>
    <mergeCell ref="L314:L329"/>
    <mergeCell ref="L113:L127"/>
    <mergeCell ref="L35:L50"/>
  </mergeCells>
  <pageMargins left="0.25" right="0.25" top="0.36" bottom="0.17" header="0.3" footer="0.17"/>
  <pageSetup paperSize="9" scale="48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">
    <tabColor theme="1" tint="4.9989318521683403E-2"/>
    <pageSetUpPr fitToPage="1"/>
  </sheetPr>
  <dimension ref="A1:L751"/>
  <sheetViews>
    <sheetView zoomScale="64" zoomScaleNormal="64" zoomScaleSheetLayoutView="85" workbookViewId="0">
      <selection activeCell="C2" sqref="C2"/>
    </sheetView>
  </sheetViews>
  <sheetFormatPr defaultRowHeight="19.5" x14ac:dyDescent="0.3"/>
  <cols>
    <col min="1" max="2" width="4.7109375" style="5" customWidth="1"/>
    <col min="3" max="3" width="21.7109375" style="323" customWidth="1"/>
    <col min="4" max="4" width="71.7109375" style="9" customWidth="1"/>
    <col min="5" max="5" width="30.7109375" style="9" customWidth="1"/>
    <col min="6" max="6" width="32.7109375" style="29" customWidth="1"/>
    <col min="7" max="7" width="8.28515625" style="7" customWidth="1"/>
    <col min="8" max="8" width="8.28515625" style="8" customWidth="1"/>
    <col min="9" max="9" width="8.28515625" style="6" customWidth="1"/>
    <col min="10" max="10" width="8.28515625" style="5" customWidth="1"/>
    <col min="11" max="11" width="17.5703125" style="5" customWidth="1"/>
    <col min="12" max="12" width="32.5703125" style="330" customWidth="1"/>
  </cols>
  <sheetData>
    <row r="1" spans="1:12" s="4" customFormat="1" ht="35.1" customHeight="1" x14ac:dyDescent="0.5">
      <c r="A1" s="537" t="s">
        <v>79</v>
      </c>
      <c r="B1" s="538"/>
      <c r="C1" s="538"/>
      <c r="D1" s="538"/>
      <c r="E1" s="538"/>
      <c r="F1" s="538"/>
      <c r="G1" s="538"/>
      <c r="H1" s="538"/>
      <c r="I1" s="538"/>
      <c r="J1" s="538"/>
      <c r="K1" s="538"/>
      <c r="L1" s="538"/>
    </row>
    <row r="2" spans="1:12" s="98" customFormat="1" ht="60" customHeight="1" x14ac:dyDescent="0.2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1023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77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.6" customHeight="1" x14ac:dyDescent="0.25">
      <c r="A4" s="452">
        <v>1</v>
      </c>
      <c r="B4" s="470"/>
      <c r="C4" s="455" t="s">
        <v>1163</v>
      </c>
      <c r="D4" s="520"/>
      <c r="E4" s="448"/>
      <c r="F4" s="108" t="s">
        <v>81</v>
      </c>
      <c r="G4" s="461" t="s">
        <v>6</v>
      </c>
      <c r="H4" s="461"/>
      <c r="I4" s="461"/>
      <c r="J4" s="461"/>
      <c r="K4" s="539">
        <v>3</v>
      </c>
      <c r="L4" s="498">
        <v>7988</v>
      </c>
    </row>
    <row r="5" spans="1:12" ht="15.6" customHeight="1" x14ac:dyDescent="0.25">
      <c r="A5" s="453"/>
      <c r="B5" s="471"/>
      <c r="C5" s="455"/>
      <c r="D5" s="521"/>
      <c r="E5" s="448"/>
      <c r="F5" s="108" t="s">
        <v>80</v>
      </c>
      <c r="G5" s="469">
        <v>52</v>
      </c>
      <c r="H5" s="469"/>
      <c r="I5" s="469"/>
      <c r="J5" s="469"/>
      <c r="K5" s="502"/>
      <c r="L5" s="499"/>
    </row>
    <row r="6" spans="1:12" ht="14.25" customHeight="1" x14ac:dyDescent="0.25">
      <c r="A6" s="453"/>
      <c r="B6" s="471"/>
      <c r="C6" s="455"/>
      <c r="D6" s="521"/>
      <c r="E6" s="448"/>
      <c r="F6" s="108" t="s">
        <v>8</v>
      </c>
      <c r="G6" s="30">
        <v>3000</v>
      </c>
      <c r="H6" s="31">
        <v>4000</v>
      </c>
      <c r="I6" s="314">
        <v>5000</v>
      </c>
      <c r="J6" s="32">
        <v>6000</v>
      </c>
      <c r="K6" s="502"/>
      <c r="L6" s="499"/>
    </row>
    <row r="7" spans="1:12" ht="15.6" customHeight="1" x14ac:dyDescent="0.25">
      <c r="A7" s="453"/>
      <c r="B7" s="471"/>
      <c r="C7" s="455"/>
      <c r="D7" s="521"/>
      <c r="E7" s="448"/>
      <c r="F7" s="108" t="s">
        <v>817</v>
      </c>
      <c r="G7" s="30">
        <f>G5*114</f>
        <v>5928</v>
      </c>
      <c r="H7" s="31">
        <f>G5*128</f>
        <v>6656</v>
      </c>
      <c r="I7" s="314">
        <f>G5*143</f>
        <v>7436</v>
      </c>
      <c r="J7" s="32">
        <f>G5*148</f>
        <v>7696</v>
      </c>
      <c r="K7" s="502"/>
      <c r="L7" s="499"/>
    </row>
    <row r="8" spans="1:12" ht="15.6" customHeight="1" x14ac:dyDescent="0.25">
      <c r="A8" s="453"/>
      <c r="B8" s="471"/>
      <c r="C8" s="455"/>
      <c r="D8" s="521"/>
      <c r="E8" s="448"/>
      <c r="F8" s="108" t="s">
        <v>1269</v>
      </c>
      <c r="G8" s="451">
        <v>0.98</v>
      </c>
      <c r="H8" s="451"/>
      <c r="I8" s="451"/>
      <c r="J8" s="451"/>
      <c r="K8" s="502"/>
      <c r="L8" s="499"/>
    </row>
    <row r="9" spans="1:12" ht="15.6" customHeight="1" x14ac:dyDescent="0.25">
      <c r="A9" s="453"/>
      <c r="B9" s="471"/>
      <c r="C9" s="455"/>
      <c r="D9" s="521"/>
      <c r="E9" s="448"/>
      <c r="F9" s="108" t="s">
        <v>699</v>
      </c>
      <c r="G9" s="461" t="s">
        <v>700</v>
      </c>
      <c r="H9" s="461"/>
      <c r="I9" s="461"/>
      <c r="J9" s="461"/>
      <c r="K9" s="502"/>
      <c r="L9" s="499"/>
    </row>
    <row r="10" spans="1:12" ht="15.6" customHeight="1" x14ac:dyDescent="0.25">
      <c r="A10" s="453"/>
      <c r="B10" s="471"/>
      <c r="C10" s="455"/>
      <c r="D10" s="521"/>
      <c r="E10" s="448"/>
      <c r="F10" s="93" t="s">
        <v>1182</v>
      </c>
      <c r="G10" s="462" t="s">
        <v>1179</v>
      </c>
      <c r="H10" s="463"/>
      <c r="I10" s="463"/>
      <c r="J10" s="464"/>
      <c r="K10" s="502"/>
      <c r="L10" s="499"/>
    </row>
    <row r="11" spans="1:12" ht="15.6" customHeight="1" x14ac:dyDescent="0.25">
      <c r="A11" s="453"/>
      <c r="B11" s="471"/>
      <c r="C11" s="455"/>
      <c r="D11" s="521"/>
      <c r="E11" s="448"/>
      <c r="F11" s="108" t="s">
        <v>83</v>
      </c>
      <c r="G11" s="461">
        <v>67</v>
      </c>
      <c r="H11" s="461"/>
      <c r="I11" s="461"/>
      <c r="J11" s="461"/>
      <c r="K11" s="502"/>
      <c r="L11" s="499"/>
    </row>
    <row r="12" spans="1:12" ht="15.6" customHeight="1" x14ac:dyDescent="0.25">
      <c r="A12" s="453"/>
      <c r="B12" s="471"/>
      <c r="C12" s="455"/>
      <c r="D12" s="521"/>
      <c r="E12" s="448"/>
      <c r="F12" s="108" t="s">
        <v>396</v>
      </c>
      <c r="G12" s="461" t="s">
        <v>397</v>
      </c>
      <c r="H12" s="461"/>
      <c r="I12" s="461"/>
      <c r="J12" s="461"/>
      <c r="K12" s="502"/>
      <c r="L12" s="499"/>
    </row>
    <row r="13" spans="1:12" ht="15.6" customHeight="1" x14ac:dyDescent="0.25">
      <c r="A13" s="453"/>
      <c r="B13" s="471"/>
      <c r="C13" s="455"/>
      <c r="D13" s="521"/>
      <c r="E13" s="448"/>
      <c r="F13" s="108" t="s">
        <v>256</v>
      </c>
      <c r="G13" s="461" t="s">
        <v>172</v>
      </c>
      <c r="H13" s="461"/>
      <c r="I13" s="461"/>
      <c r="J13" s="461"/>
      <c r="K13" s="502"/>
      <c r="L13" s="499"/>
    </row>
    <row r="14" spans="1:12" ht="15.6" customHeight="1" x14ac:dyDescent="0.25">
      <c r="A14" s="453"/>
      <c r="B14" s="471"/>
      <c r="C14" s="455"/>
      <c r="D14" s="521"/>
      <c r="E14" s="448"/>
      <c r="F14" s="108" t="s">
        <v>379</v>
      </c>
      <c r="G14" s="461" t="s">
        <v>380</v>
      </c>
      <c r="H14" s="461"/>
      <c r="I14" s="461"/>
      <c r="J14" s="461"/>
      <c r="K14" s="502"/>
      <c r="L14" s="499"/>
    </row>
    <row r="15" spans="1:12" ht="15.6" customHeight="1" x14ac:dyDescent="0.25">
      <c r="A15" s="453"/>
      <c r="B15" s="471"/>
      <c r="C15" s="455"/>
      <c r="D15" s="521"/>
      <c r="E15" s="448"/>
      <c r="F15" s="108" t="s">
        <v>701</v>
      </c>
      <c r="G15" s="461">
        <v>100000</v>
      </c>
      <c r="H15" s="461"/>
      <c r="I15" s="461"/>
      <c r="J15" s="461"/>
      <c r="K15" s="502"/>
      <c r="L15" s="499"/>
    </row>
    <row r="16" spans="1:12" ht="15.6" customHeight="1" x14ac:dyDescent="0.25">
      <c r="A16" s="453"/>
      <c r="B16" s="471"/>
      <c r="C16" s="455"/>
      <c r="D16" s="521"/>
      <c r="E16" s="448"/>
      <c r="F16" s="108" t="s">
        <v>257</v>
      </c>
      <c r="G16" s="461" t="s">
        <v>556</v>
      </c>
      <c r="H16" s="461"/>
      <c r="I16" s="461"/>
      <c r="J16" s="461"/>
      <c r="K16" s="502"/>
      <c r="L16" s="499"/>
    </row>
    <row r="17" spans="1:12" ht="15.6" customHeight="1" x14ac:dyDescent="0.25">
      <c r="A17" s="453"/>
      <c r="B17" s="471"/>
      <c r="C17" s="455"/>
      <c r="D17" s="521"/>
      <c r="E17" s="448"/>
      <c r="F17" s="108" t="s">
        <v>376</v>
      </c>
      <c r="G17" s="461" t="s">
        <v>557</v>
      </c>
      <c r="H17" s="461"/>
      <c r="I17" s="461"/>
      <c r="J17" s="461"/>
      <c r="K17" s="502"/>
      <c r="L17" s="499"/>
    </row>
    <row r="18" spans="1:12" ht="15.6" customHeight="1" x14ac:dyDescent="0.25">
      <c r="A18" s="453"/>
      <c r="B18" s="471"/>
      <c r="C18" s="455"/>
      <c r="D18" s="521"/>
      <c r="E18" s="448"/>
      <c r="F18" s="108" t="s">
        <v>702</v>
      </c>
      <c r="G18" s="461" t="s">
        <v>703</v>
      </c>
      <c r="H18" s="461"/>
      <c r="I18" s="461"/>
      <c r="J18" s="461"/>
      <c r="K18" s="502"/>
      <c r="L18" s="499"/>
    </row>
    <row r="19" spans="1:12" ht="15.6" customHeight="1" x14ac:dyDescent="0.25">
      <c r="A19" s="453"/>
      <c r="B19" s="471"/>
      <c r="C19" s="455"/>
      <c r="D19" s="521"/>
      <c r="E19" s="448"/>
      <c r="F19" s="108" t="s">
        <v>381</v>
      </c>
      <c r="G19" s="461" t="s">
        <v>382</v>
      </c>
      <c r="H19" s="461"/>
      <c r="I19" s="461"/>
      <c r="J19" s="461"/>
      <c r="K19" s="502"/>
      <c r="L19" s="500"/>
    </row>
    <row r="20" spans="1:12" ht="15.6" customHeight="1" x14ac:dyDescent="0.25">
      <c r="A20" s="453"/>
      <c r="B20" s="471"/>
      <c r="C20" s="455"/>
      <c r="D20" s="521"/>
      <c r="E20" s="448"/>
      <c r="F20" s="108" t="s">
        <v>358</v>
      </c>
      <c r="G20" s="461" t="s">
        <v>900</v>
      </c>
      <c r="H20" s="461"/>
      <c r="I20" s="461"/>
      <c r="J20" s="461"/>
      <c r="K20" s="496">
        <v>5</v>
      </c>
      <c r="L20" s="443">
        <v>8548</v>
      </c>
    </row>
    <row r="21" spans="1:12" ht="15.6" customHeight="1" x14ac:dyDescent="0.25">
      <c r="A21" s="453"/>
      <c r="B21" s="471"/>
      <c r="C21" s="455"/>
      <c r="D21" s="521"/>
      <c r="E21" s="448"/>
      <c r="F21" s="108" t="s">
        <v>383</v>
      </c>
      <c r="G21" s="461" t="s">
        <v>384</v>
      </c>
      <c r="H21" s="461"/>
      <c r="I21" s="461"/>
      <c r="J21" s="461"/>
      <c r="K21" s="497"/>
      <c r="L21" s="444" t="e">
        <f>#REF!-#REF!*10%</f>
        <v>#REF!</v>
      </c>
    </row>
    <row r="22" spans="1:12" ht="15.6" customHeight="1" x14ac:dyDescent="0.25">
      <c r="A22" s="453"/>
      <c r="B22" s="471"/>
      <c r="C22" s="455"/>
      <c r="D22" s="521"/>
      <c r="E22" s="448"/>
      <c r="F22" s="108" t="s">
        <v>385</v>
      </c>
      <c r="G22" s="461" t="s">
        <v>386</v>
      </c>
      <c r="H22" s="461"/>
      <c r="I22" s="461"/>
      <c r="J22" s="461"/>
      <c r="K22" s="497"/>
      <c r="L22" s="444" t="e">
        <f>#REF!-#REF!*10%</f>
        <v>#REF!</v>
      </c>
    </row>
    <row r="23" spans="1:12" ht="15.6" customHeight="1" x14ac:dyDescent="0.25">
      <c r="A23" s="453"/>
      <c r="B23" s="471"/>
      <c r="C23" s="455"/>
      <c r="D23" s="521"/>
      <c r="E23" s="448"/>
      <c r="F23" s="108" t="s">
        <v>389</v>
      </c>
      <c r="G23" s="461" t="s">
        <v>390</v>
      </c>
      <c r="H23" s="461"/>
      <c r="I23" s="461"/>
      <c r="J23" s="461"/>
      <c r="K23" s="497"/>
      <c r="L23" s="444" t="e">
        <f>#REF!-#REF!*10%</f>
        <v>#REF!</v>
      </c>
    </row>
    <row r="24" spans="1:12" ht="15.6" customHeight="1" x14ac:dyDescent="0.25">
      <c r="A24" s="453"/>
      <c r="B24" s="471"/>
      <c r="C24" s="455"/>
      <c r="D24" s="521"/>
      <c r="E24" s="448"/>
      <c r="F24" s="108" t="s">
        <v>704</v>
      </c>
      <c r="G24" s="461" t="s">
        <v>705</v>
      </c>
      <c r="H24" s="461"/>
      <c r="I24" s="461"/>
      <c r="J24" s="461"/>
      <c r="K24" s="497"/>
      <c r="L24" s="444" t="e">
        <f>#REF!-#REF!*10%</f>
        <v>#REF!</v>
      </c>
    </row>
    <row r="25" spans="1:12" ht="15.6" customHeight="1" x14ac:dyDescent="0.25">
      <c r="A25" s="453"/>
      <c r="B25" s="471"/>
      <c r="C25" s="455"/>
      <c r="D25" s="521"/>
      <c r="E25" s="448"/>
      <c r="F25" s="108" t="s">
        <v>706</v>
      </c>
      <c r="G25" s="461" t="s">
        <v>390</v>
      </c>
      <c r="H25" s="461"/>
      <c r="I25" s="461"/>
      <c r="J25" s="461"/>
      <c r="K25" s="497"/>
      <c r="L25" s="444" t="e">
        <f>#REF!-#REF!*10%</f>
        <v>#REF!</v>
      </c>
    </row>
    <row r="26" spans="1:12" ht="15.6" customHeight="1" x14ac:dyDescent="0.25">
      <c r="A26" s="453"/>
      <c r="B26" s="471"/>
      <c r="C26" s="455"/>
      <c r="D26" s="521"/>
      <c r="E26" s="448"/>
      <c r="F26" s="108" t="s">
        <v>1271</v>
      </c>
      <c r="G26" s="461">
        <v>2</v>
      </c>
      <c r="H26" s="461"/>
      <c r="I26" s="461"/>
      <c r="J26" s="461"/>
      <c r="K26" s="497"/>
      <c r="L26" s="444" t="e">
        <f>#REF!-#REF!*10%</f>
        <v>#REF!</v>
      </c>
    </row>
    <row r="27" spans="1:12" ht="15.6" customHeight="1" x14ac:dyDescent="0.25">
      <c r="A27" s="453"/>
      <c r="B27" s="471"/>
      <c r="C27" s="455"/>
      <c r="D27" s="521"/>
      <c r="E27" s="448"/>
      <c r="F27" s="108" t="s">
        <v>707</v>
      </c>
      <c r="G27" s="461" t="s">
        <v>1270</v>
      </c>
      <c r="H27" s="461"/>
      <c r="I27" s="461"/>
      <c r="J27" s="461"/>
      <c r="K27" s="497"/>
      <c r="L27" s="444" t="e">
        <f>#REF!-#REF!*10%</f>
        <v>#REF!</v>
      </c>
    </row>
    <row r="28" spans="1:12" ht="15.6" customHeight="1" x14ac:dyDescent="0.25">
      <c r="A28" s="453"/>
      <c r="B28" s="471"/>
      <c r="C28" s="455"/>
      <c r="D28" s="521"/>
      <c r="E28" s="448"/>
      <c r="F28" s="108" t="s">
        <v>708</v>
      </c>
      <c r="G28" s="461" t="s">
        <v>390</v>
      </c>
      <c r="H28" s="461"/>
      <c r="I28" s="461"/>
      <c r="J28" s="461"/>
      <c r="K28" s="497"/>
      <c r="L28" s="444" t="e">
        <f>#REF!-#REF!*10%</f>
        <v>#REF!</v>
      </c>
    </row>
    <row r="29" spans="1:12" ht="15.6" customHeight="1" x14ac:dyDescent="0.25">
      <c r="A29" s="453"/>
      <c r="B29" s="471"/>
      <c r="C29" s="455"/>
      <c r="D29" s="521"/>
      <c r="E29" s="448"/>
      <c r="F29" s="108" t="s">
        <v>377</v>
      </c>
      <c r="G29" s="461" t="s">
        <v>387</v>
      </c>
      <c r="H29" s="461"/>
      <c r="I29" s="461"/>
      <c r="J29" s="461"/>
      <c r="K29" s="497"/>
      <c r="L29" s="444" t="e">
        <f>#REF!-#REF!*10%</f>
        <v>#REF!</v>
      </c>
    </row>
    <row r="30" spans="1:12" ht="15.6" customHeight="1" x14ac:dyDescent="0.25">
      <c r="A30" s="453"/>
      <c r="B30" s="471"/>
      <c r="C30" s="455"/>
      <c r="D30" s="521"/>
      <c r="E30" s="448"/>
      <c r="F30" s="108" t="s">
        <v>388</v>
      </c>
      <c r="G30" s="461" t="s">
        <v>393</v>
      </c>
      <c r="H30" s="461"/>
      <c r="I30" s="461"/>
      <c r="J30" s="461"/>
      <c r="K30" s="497"/>
      <c r="L30" s="444" t="e">
        <f>#REF!-#REF!*10%</f>
        <v>#REF!</v>
      </c>
    </row>
    <row r="31" spans="1:12" ht="15.6" customHeight="1" x14ac:dyDescent="0.25">
      <c r="A31" s="453"/>
      <c r="B31" s="471"/>
      <c r="C31" s="455"/>
      <c r="D31" s="521"/>
      <c r="E31" s="448"/>
      <c r="F31" s="108" t="s">
        <v>562</v>
      </c>
      <c r="G31" s="461" t="s">
        <v>1019</v>
      </c>
      <c r="H31" s="461"/>
      <c r="I31" s="461"/>
      <c r="J31" s="461"/>
      <c r="K31" s="497"/>
      <c r="L31" s="444" t="e">
        <f>#REF!-#REF!*10%</f>
        <v>#REF!</v>
      </c>
    </row>
    <row r="32" spans="1:12" ht="15.6" customHeight="1" x14ac:dyDescent="0.25">
      <c r="A32" s="453"/>
      <c r="B32" s="471"/>
      <c r="C32" s="455"/>
      <c r="D32" s="521"/>
      <c r="E32" s="448"/>
      <c r="F32" s="108" t="s">
        <v>570</v>
      </c>
      <c r="G32" s="461" t="s">
        <v>613</v>
      </c>
      <c r="H32" s="461"/>
      <c r="I32" s="461"/>
      <c r="J32" s="461"/>
      <c r="K32" s="497"/>
      <c r="L32" s="444" t="e">
        <f>#REF!-#REF!*10%</f>
        <v>#REF!</v>
      </c>
    </row>
    <row r="33" spans="1:12" ht="15.6" customHeight="1" x14ac:dyDescent="0.25">
      <c r="A33" s="453"/>
      <c r="B33" s="471"/>
      <c r="C33" s="455"/>
      <c r="D33" s="521"/>
      <c r="E33" s="448"/>
      <c r="F33" s="108" t="s">
        <v>84</v>
      </c>
      <c r="G33" s="465">
        <v>2.4</v>
      </c>
      <c r="H33" s="465"/>
      <c r="I33" s="465"/>
      <c r="J33" s="465"/>
      <c r="K33" s="497"/>
      <c r="L33" s="444" t="e">
        <f>#REF!-#REF!*10%</f>
        <v>#REF!</v>
      </c>
    </row>
    <row r="34" spans="1:12" ht="15.6" customHeight="1" x14ac:dyDescent="0.25">
      <c r="A34" s="453"/>
      <c r="B34" s="472"/>
      <c r="C34" s="455"/>
      <c r="D34" s="521"/>
      <c r="E34" s="448"/>
      <c r="F34" s="108" t="s">
        <v>1016</v>
      </c>
      <c r="G34" s="461">
        <v>5</v>
      </c>
      <c r="H34" s="461"/>
      <c r="I34" s="461"/>
      <c r="J34" s="461"/>
      <c r="K34" s="497"/>
      <c r="L34" s="444" t="e">
        <f>#REF!-#REF!*10%</f>
        <v>#REF!</v>
      </c>
    </row>
    <row r="35" spans="1:12" ht="15.6" customHeight="1" x14ac:dyDescent="0.25">
      <c r="A35" s="452">
        <v>2</v>
      </c>
      <c r="B35" s="470"/>
      <c r="C35" s="455" t="s">
        <v>560</v>
      </c>
      <c r="D35" s="520"/>
      <c r="E35" s="448"/>
      <c r="F35" s="108" t="s">
        <v>81</v>
      </c>
      <c r="G35" s="461" t="s">
        <v>6</v>
      </c>
      <c r="H35" s="461"/>
      <c r="I35" s="461"/>
      <c r="J35" s="461"/>
      <c r="K35" s="539">
        <v>3</v>
      </c>
      <c r="L35" s="498">
        <v>9301</v>
      </c>
    </row>
    <row r="36" spans="1:12" ht="15.6" customHeight="1" x14ac:dyDescent="0.25">
      <c r="A36" s="453"/>
      <c r="B36" s="471"/>
      <c r="C36" s="455"/>
      <c r="D36" s="521"/>
      <c r="E36" s="448"/>
      <c r="F36" s="108" t="s">
        <v>80</v>
      </c>
      <c r="G36" s="469">
        <v>70</v>
      </c>
      <c r="H36" s="469"/>
      <c r="I36" s="469"/>
      <c r="J36" s="469"/>
      <c r="K36" s="502"/>
      <c r="L36" s="499"/>
    </row>
    <row r="37" spans="1:12" ht="14.25" customHeight="1" x14ac:dyDescent="0.25">
      <c r="A37" s="453"/>
      <c r="B37" s="471"/>
      <c r="C37" s="455"/>
      <c r="D37" s="521"/>
      <c r="E37" s="448"/>
      <c r="F37" s="108" t="s">
        <v>8</v>
      </c>
      <c r="G37" s="30">
        <v>3000</v>
      </c>
      <c r="H37" s="31">
        <v>4000</v>
      </c>
      <c r="I37" s="314">
        <v>5000</v>
      </c>
      <c r="J37" s="32">
        <v>6000</v>
      </c>
      <c r="K37" s="502"/>
      <c r="L37" s="499"/>
    </row>
    <row r="38" spans="1:12" ht="15.6" customHeight="1" x14ac:dyDescent="0.25">
      <c r="A38" s="453"/>
      <c r="B38" s="471"/>
      <c r="C38" s="455"/>
      <c r="D38" s="521"/>
      <c r="E38" s="448"/>
      <c r="F38" s="108" t="s">
        <v>817</v>
      </c>
      <c r="G38" s="30">
        <f>G36*114</f>
        <v>7980</v>
      </c>
      <c r="H38" s="31">
        <f>G36*128</f>
        <v>8960</v>
      </c>
      <c r="I38" s="314">
        <f>G36*143</f>
        <v>10010</v>
      </c>
      <c r="J38" s="32">
        <f>G36*148</f>
        <v>10360</v>
      </c>
      <c r="K38" s="502"/>
      <c r="L38" s="499"/>
    </row>
    <row r="39" spans="1:12" ht="15.6" customHeight="1" x14ac:dyDescent="0.25">
      <c r="A39" s="453"/>
      <c r="B39" s="471"/>
      <c r="C39" s="455"/>
      <c r="D39" s="521"/>
      <c r="E39" s="448"/>
      <c r="F39" s="108" t="s">
        <v>1269</v>
      </c>
      <c r="G39" s="451">
        <v>0.98</v>
      </c>
      <c r="H39" s="451"/>
      <c r="I39" s="451"/>
      <c r="J39" s="451"/>
      <c r="K39" s="502"/>
      <c r="L39" s="499"/>
    </row>
    <row r="40" spans="1:12" ht="15.6" customHeight="1" x14ac:dyDescent="0.25">
      <c r="A40" s="453"/>
      <c r="B40" s="471"/>
      <c r="C40" s="455"/>
      <c r="D40" s="521"/>
      <c r="E40" s="448"/>
      <c r="F40" s="108" t="s">
        <v>699</v>
      </c>
      <c r="G40" s="461" t="s">
        <v>700</v>
      </c>
      <c r="H40" s="461"/>
      <c r="I40" s="461"/>
      <c r="J40" s="461"/>
      <c r="K40" s="502"/>
      <c r="L40" s="499"/>
    </row>
    <row r="41" spans="1:12" ht="15.6" customHeight="1" x14ac:dyDescent="0.25">
      <c r="A41" s="453"/>
      <c r="B41" s="471"/>
      <c r="C41" s="455"/>
      <c r="D41" s="521"/>
      <c r="E41" s="448"/>
      <c r="F41" s="93" t="s">
        <v>1181</v>
      </c>
      <c r="G41" s="462" t="s">
        <v>1179</v>
      </c>
      <c r="H41" s="463"/>
      <c r="I41" s="463"/>
      <c r="J41" s="464"/>
      <c r="K41" s="502"/>
      <c r="L41" s="499"/>
    </row>
    <row r="42" spans="1:12" ht="15.6" customHeight="1" x14ac:dyDescent="0.25">
      <c r="A42" s="453"/>
      <c r="B42" s="471"/>
      <c r="C42" s="455"/>
      <c r="D42" s="521"/>
      <c r="E42" s="448"/>
      <c r="F42" s="108" t="s">
        <v>83</v>
      </c>
      <c r="G42" s="461">
        <v>67</v>
      </c>
      <c r="H42" s="461"/>
      <c r="I42" s="461"/>
      <c r="J42" s="461"/>
      <c r="K42" s="502"/>
      <c r="L42" s="499"/>
    </row>
    <row r="43" spans="1:12" ht="15.6" customHeight="1" x14ac:dyDescent="0.25">
      <c r="A43" s="453"/>
      <c r="B43" s="471"/>
      <c r="C43" s="455"/>
      <c r="D43" s="521"/>
      <c r="E43" s="448"/>
      <c r="F43" s="108" t="s">
        <v>396</v>
      </c>
      <c r="G43" s="461" t="s">
        <v>397</v>
      </c>
      <c r="H43" s="461"/>
      <c r="I43" s="461"/>
      <c r="J43" s="461"/>
      <c r="K43" s="502"/>
      <c r="L43" s="499"/>
    </row>
    <row r="44" spans="1:12" ht="15.6" customHeight="1" x14ac:dyDescent="0.25">
      <c r="A44" s="453"/>
      <c r="B44" s="471"/>
      <c r="C44" s="455"/>
      <c r="D44" s="521"/>
      <c r="E44" s="448"/>
      <c r="F44" s="108" t="s">
        <v>256</v>
      </c>
      <c r="G44" s="461" t="s">
        <v>172</v>
      </c>
      <c r="H44" s="461"/>
      <c r="I44" s="461"/>
      <c r="J44" s="461"/>
      <c r="K44" s="502"/>
      <c r="L44" s="499"/>
    </row>
    <row r="45" spans="1:12" ht="15.6" customHeight="1" x14ac:dyDescent="0.25">
      <c r="A45" s="453"/>
      <c r="B45" s="471"/>
      <c r="C45" s="455"/>
      <c r="D45" s="521"/>
      <c r="E45" s="448"/>
      <c r="F45" s="108" t="s">
        <v>379</v>
      </c>
      <c r="G45" s="461" t="s">
        <v>380</v>
      </c>
      <c r="H45" s="461"/>
      <c r="I45" s="461"/>
      <c r="J45" s="461"/>
      <c r="K45" s="502"/>
      <c r="L45" s="499"/>
    </row>
    <row r="46" spans="1:12" ht="15.6" customHeight="1" x14ac:dyDescent="0.25">
      <c r="A46" s="453"/>
      <c r="B46" s="471"/>
      <c r="C46" s="455"/>
      <c r="D46" s="521"/>
      <c r="E46" s="448"/>
      <c r="F46" s="108" t="s">
        <v>701</v>
      </c>
      <c r="G46" s="461">
        <v>100000</v>
      </c>
      <c r="H46" s="461"/>
      <c r="I46" s="461"/>
      <c r="J46" s="461"/>
      <c r="K46" s="502"/>
      <c r="L46" s="499"/>
    </row>
    <row r="47" spans="1:12" ht="15.6" customHeight="1" x14ac:dyDescent="0.25">
      <c r="A47" s="453"/>
      <c r="B47" s="471"/>
      <c r="C47" s="455"/>
      <c r="D47" s="521"/>
      <c r="E47" s="448"/>
      <c r="F47" s="108" t="s">
        <v>257</v>
      </c>
      <c r="G47" s="461" t="s">
        <v>556</v>
      </c>
      <c r="H47" s="461"/>
      <c r="I47" s="461"/>
      <c r="J47" s="461"/>
      <c r="K47" s="502"/>
      <c r="L47" s="499"/>
    </row>
    <row r="48" spans="1:12" ht="15.6" customHeight="1" x14ac:dyDescent="0.25">
      <c r="A48" s="453"/>
      <c r="B48" s="471"/>
      <c r="C48" s="455"/>
      <c r="D48" s="521"/>
      <c r="E48" s="448"/>
      <c r="F48" s="108" t="s">
        <v>376</v>
      </c>
      <c r="G48" s="461" t="s">
        <v>557</v>
      </c>
      <c r="H48" s="461"/>
      <c r="I48" s="461"/>
      <c r="J48" s="461"/>
      <c r="K48" s="502"/>
      <c r="L48" s="499"/>
    </row>
    <row r="49" spans="1:12" ht="15.6" customHeight="1" x14ac:dyDescent="0.25">
      <c r="A49" s="453"/>
      <c r="B49" s="471"/>
      <c r="C49" s="455"/>
      <c r="D49" s="521"/>
      <c r="E49" s="448"/>
      <c r="F49" s="108" t="s">
        <v>702</v>
      </c>
      <c r="G49" s="461" t="s">
        <v>703</v>
      </c>
      <c r="H49" s="461"/>
      <c r="I49" s="461"/>
      <c r="J49" s="461"/>
      <c r="K49" s="502"/>
      <c r="L49" s="499"/>
    </row>
    <row r="50" spans="1:12" ht="15.6" customHeight="1" x14ac:dyDescent="0.25">
      <c r="A50" s="453"/>
      <c r="B50" s="471"/>
      <c r="C50" s="455"/>
      <c r="D50" s="521"/>
      <c r="E50" s="448"/>
      <c r="F50" s="108" t="s">
        <v>381</v>
      </c>
      <c r="G50" s="461" t="s">
        <v>382</v>
      </c>
      <c r="H50" s="461"/>
      <c r="I50" s="461"/>
      <c r="J50" s="461"/>
      <c r="K50" s="502"/>
      <c r="L50" s="500"/>
    </row>
    <row r="51" spans="1:12" ht="15.6" customHeight="1" x14ac:dyDescent="0.25">
      <c r="A51" s="453"/>
      <c r="B51" s="471"/>
      <c r="C51" s="455"/>
      <c r="D51" s="521"/>
      <c r="E51" s="448"/>
      <c r="F51" s="108" t="s">
        <v>358</v>
      </c>
      <c r="G51" s="461" t="s">
        <v>900</v>
      </c>
      <c r="H51" s="461"/>
      <c r="I51" s="461"/>
      <c r="J51" s="461"/>
      <c r="K51" s="496">
        <v>5</v>
      </c>
      <c r="L51" s="515">
        <v>9952</v>
      </c>
    </row>
    <row r="52" spans="1:12" ht="15.6" customHeight="1" x14ac:dyDescent="0.25">
      <c r="A52" s="453"/>
      <c r="B52" s="471"/>
      <c r="C52" s="455"/>
      <c r="D52" s="521"/>
      <c r="E52" s="448"/>
      <c r="F52" s="108" t="s">
        <v>383</v>
      </c>
      <c r="G52" s="461" t="s">
        <v>384</v>
      </c>
      <c r="H52" s="461"/>
      <c r="I52" s="461"/>
      <c r="J52" s="461"/>
      <c r="K52" s="497"/>
      <c r="L52" s="516" t="e">
        <f>#REF!-#REF!*10%</f>
        <v>#REF!</v>
      </c>
    </row>
    <row r="53" spans="1:12" ht="15.6" customHeight="1" x14ac:dyDescent="0.25">
      <c r="A53" s="453"/>
      <c r="B53" s="471"/>
      <c r="C53" s="455"/>
      <c r="D53" s="521"/>
      <c r="E53" s="448"/>
      <c r="F53" s="108" t="s">
        <v>385</v>
      </c>
      <c r="G53" s="461" t="s">
        <v>386</v>
      </c>
      <c r="H53" s="461"/>
      <c r="I53" s="461"/>
      <c r="J53" s="461"/>
      <c r="K53" s="497"/>
      <c r="L53" s="516" t="e">
        <f>#REF!-#REF!*10%</f>
        <v>#REF!</v>
      </c>
    </row>
    <row r="54" spans="1:12" ht="15.6" customHeight="1" x14ac:dyDescent="0.25">
      <c r="A54" s="453"/>
      <c r="B54" s="471"/>
      <c r="C54" s="455"/>
      <c r="D54" s="521"/>
      <c r="E54" s="448"/>
      <c r="F54" s="108" t="s">
        <v>389</v>
      </c>
      <c r="G54" s="461" t="s">
        <v>390</v>
      </c>
      <c r="H54" s="461"/>
      <c r="I54" s="461"/>
      <c r="J54" s="461"/>
      <c r="K54" s="497"/>
      <c r="L54" s="516" t="e">
        <f>#REF!-#REF!*10%</f>
        <v>#REF!</v>
      </c>
    </row>
    <row r="55" spans="1:12" ht="15.6" customHeight="1" x14ac:dyDescent="0.25">
      <c r="A55" s="453"/>
      <c r="B55" s="471"/>
      <c r="C55" s="455"/>
      <c r="D55" s="521"/>
      <c r="E55" s="448"/>
      <c r="F55" s="108" t="s">
        <v>704</v>
      </c>
      <c r="G55" s="461" t="s">
        <v>705</v>
      </c>
      <c r="H55" s="461"/>
      <c r="I55" s="461"/>
      <c r="J55" s="461"/>
      <c r="K55" s="497"/>
      <c r="L55" s="516" t="e">
        <f>#REF!-#REF!*10%</f>
        <v>#REF!</v>
      </c>
    </row>
    <row r="56" spans="1:12" ht="15.6" customHeight="1" x14ac:dyDescent="0.25">
      <c r="A56" s="453"/>
      <c r="B56" s="471"/>
      <c r="C56" s="455"/>
      <c r="D56" s="521"/>
      <c r="E56" s="448"/>
      <c r="F56" s="108" t="s">
        <v>706</v>
      </c>
      <c r="G56" s="461" t="s">
        <v>390</v>
      </c>
      <c r="H56" s="461"/>
      <c r="I56" s="461"/>
      <c r="J56" s="461"/>
      <c r="K56" s="497"/>
      <c r="L56" s="516" t="e">
        <f>#REF!-#REF!*10%</f>
        <v>#REF!</v>
      </c>
    </row>
    <row r="57" spans="1:12" ht="15.6" customHeight="1" x14ac:dyDescent="0.25">
      <c r="A57" s="453"/>
      <c r="B57" s="471"/>
      <c r="C57" s="455"/>
      <c r="D57" s="521"/>
      <c r="E57" s="448"/>
      <c r="F57" s="108" t="s">
        <v>1271</v>
      </c>
      <c r="G57" s="461">
        <v>2</v>
      </c>
      <c r="H57" s="461"/>
      <c r="I57" s="461"/>
      <c r="J57" s="461"/>
      <c r="K57" s="497"/>
      <c r="L57" s="516" t="e">
        <f>#REF!-#REF!*10%</f>
        <v>#REF!</v>
      </c>
    </row>
    <row r="58" spans="1:12" ht="15.6" customHeight="1" x14ac:dyDescent="0.25">
      <c r="A58" s="453"/>
      <c r="B58" s="471"/>
      <c r="C58" s="455"/>
      <c r="D58" s="521"/>
      <c r="E58" s="448"/>
      <c r="F58" s="108" t="s">
        <v>707</v>
      </c>
      <c r="G58" s="461" t="s">
        <v>1270</v>
      </c>
      <c r="H58" s="461"/>
      <c r="I58" s="461"/>
      <c r="J58" s="461"/>
      <c r="K58" s="497"/>
      <c r="L58" s="516" t="e">
        <f>#REF!-#REF!*10%</f>
        <v>#REF!</v>
      </c>
    </row>
    <row r="59" spans="1:12" ht="15.6" customHeight="1" x14ac:dyDescent="0.25">
      <c r="A59" s="453"/>
      <c r="B59" s="471"/>
      <c r="C59" s="455"/>
      <c r="D59" s="521"/>
      <c r="E59" s="448"/>
      <c r="F59" s="108" t="s">
        <v>708</v>
      </c>
      <c r="G59" s="461" t="s">
        <v>390</v>
      </c>
      <c r="H59" s="461"/>
      <c r="I59" s="461"/>
      <c r="J59" s="461"/>
      <c r="K59" s="497"/>
      <c r="L59" s="516" t="e">
        <f>#REF!-#REF!*10%</f>
        <v>#REF!</v>
      </c>
    </row>
    <row r="60" spans="1:12" ht="15.6" customHeight="1" x14ac:dyDescent="0.25">
      <c r="A60" s="453"/>
      <c r="B60" s="471"/>
      <c r="C60" s="455"/>
      <c r="D60" s="521"/>
      <c r="E60" s="448"/>
      <c r="F60" s="108" t="s">
        <v>377</v>
      </c>
      <c r="G60" s="461" t="s">
        <v>387</v>
      </c>
      <c r="H60" s="461"/>
      <c r="I60" s="461"/>
      <c r="J60" s="461"/>
      <c r="K60" s="497"/>
      <c r="L60" s="516" t="e">
        <f>#REF!-#REF!*10%</f>
        <v>#REF!</v>
      </c>
    </row>
    <row r="61" spans="1:12" ht="15.6" customHeight="1" x14ac:dyDescent="0.25">
      <c r="A61" s="453"/>
      <c r="B61" s="471"/>
      <c r="C61" s="455"/>
      <c r="D61" s="521"/>
      <c r="E61" s="448"/>
      <c r="F61" s="108" t="s">
        <v>388</v>
      </c>
      <c r="G61" s="461" t="s">
        <v>393</v>
      </c>
      <c r="H61" s="461"/>
      <c r="I61" s="461"/>
      <c r="J61" s="461"/>
      <c r="K61" s="497"/>
      <c r="L61" s="516" t="e">
        <f>#REF!-#REF!*10%</f>
        <v>#REF!</v>
      </c>
    </row>
    <row r="62" spans="1:12" ht="15.6" customHeight="1" x14ac:dyDescent="0.25">
      <c r="A62" s="453"/>
      <c r="B62" s="471"/>
      <c r="C62" s="455"/>
      <c r="D62" s="521"/>
      <c r="E62" s="448"/>
      <c r="F62" s="108" t="s">
        <v>562</v>
      </c>
      <c r="G62" s="461" t="s">
        <v>1019</v>
      </c>
      <c r="H62" s="461"/>
      <c r="I62" s="461"/>
      <c r="J62" s="461"/>
      <c r="K62" s="497"/>
      <c r="L62" s="516" t="e">
        <f>#REF!-#REF!*10%</f>
        <v>#REF!</v>
      </c>
    </row>
    <row r="63" spans="1:12" ht="15.6" customHeight="1" x14ac:dyDescent="0.25">
      <c r="A63" s="453"/>
      <c r="B63" s="471"/>
      <c r="C63" s="455"/>
      <c r="D63" s="521"/>
      <c r="E63" s="448"/>
      <c r="F63" s="108" t="s">
        <v>570</v>
      </c>
      <c r="G63" s="461" t="s">
        <v>613</v>
      </c>
      <c r="H63" s="461"/>
      <c r="I63" s="461"/>
      <c r="J63" s="461"/>
      <c r="K63" s="497"/>
      <c r="L63" s="516" t="e">
        <f>#REF!-#REF!*10%</f>
        <v>#REF!</v>
      </c>
    </row>
    <row r="64" spans="1:12" ht="15.6" customHeight="1" x14ac:dyDescent="0.25">
      <c r="A64" s="453"/>
      <c r="B64" s="471"/>
      <c r="C64" s="455"/>
      <c r="D64" s="521"/>
      <c r="E64" s="448"/>
      <c r="F64" s="108" t="s">
        <v>84</v>
      </c>
      <c r="G64" s="465">
        <v>2.4</v>
      </c>
      <c r="H64" s="465"/>
      <c r="I64" s="465"/>
      <c r="J64" s="465"/>
      <c r="K64" s="497"/>
      <c r="L64" s="516" t="e">
        <f>#REF!-#REF!*10%</f>
        <v>#REF!</v>
      </c>
    </row>
    <row r="65" spans="1:12" ht="15.6" customHeight="1" x14ac:dyDescent="0.25">
      <c r="A65" s="453"/>
      <c r="B65" s="472"/>
      <c r="C65" s="455"/>
      <c r="D65" s="521"/>
      <c r="E65" s="448"/>
      <c r="F65" s="108" t="s">
        <v>1016</v>
      </c>
      <c r="G65" s="461">
        <v>5</v>
      </c>
      <c r="H65" s="461"/>
      <c r="I65" s="461"/>
      <c r="J65" s="461"/>
      <c r="K65" s="497"/>
      <c r="L65" s="517" t="e">
        <f>#REF!-#REF!*10%</f>
        <v>#REF!</v>
      </c>
    </row>
    <row r="66" spans="1:12" ht="15.6" customHeight="1" x14ac:dyDescent="0.25">
      <c r="A66" s="452">
        <v>3</v>
      </c>
      <c r="B66" s="470"/>
      <c r="C66" s="455" t="s">
        <v>1161</v>
      </c>
      <c r="D66" s="520"/>
      <c r="E66" s="448"/>
      <c r="F66" s="108" t="s">
        <v>81</v>
      </c>
      <c r="G66" s="461" t="s">
        <v>6</v>
      </c>
      <c r="H66" s="461"/>
      <c r="I66" s="461"/>
      <c r="J66" s="461"/>
      <c r="K66" s="539">
        <v>3</v>
      </c>
      <c r="L66" s="498">
        <v>11873</v>
      </c>
    </row>
    <row r="67" spans="1:12" ht="15.6" customHeight="1" x14ac:dyDescent="0.25">
      <c r="A67" s="453"/>
      <c r="B67" s="471"/>
      <c r="C67" s="455"/>
      <c r="D67" s="521"/>
      <c r="E67" s="448"/>
      <c r="F67" s="108" t="s">
        <v>80</v>
      </c>
      <c r="G67" s="469">
        <v>89</v>
      </c>
      <c r="H67" s="469"/>
      <c r="I67" s="469"/>
      <c r="J67" s="469"/>
      <c r="K67" s="502"/>
      <c r="L67" s="499"/>
    </row>
    <row r="68" spans="1:12" ht="15.6" customHeight="1" x14ac:dyDescent="0.25">
      <c r="A68" s="453"/>
      <c r="B68" s="471"/>
      <c r="C68" s="455"/>
      <c r="D68" s="521"/>
      <c r="E68" s="448"/>
      <c r="F68" s="108" t="s">
        <v>8</v>
      </c>
      <c r="G68" s="30">
        <v>3000</v>
      </c>
      <c r="H68" s="31">
        <v>4000</v>
      </c>
      <c r="I68" s="314">
        <v>5000</v>
      </c>
      <c r="J68" s="32">
        <v>6000</v>
      </c>
      <c r="K68" s="502"/>
      <c r="L68" s="499"/>
    </row>
    <row r="69" spans="1:12" ht="15.6" customHeight="1" x14ac:dyDescent="0.25">
      <c r="A69" s="453"/>
      <c r="B69" s="471"/>
      <c r="C69" s="455"/>
      <c r="D69" s="521"/>
      <c r="E69" s="448"/>
      <c r="F69" s="108" t="s">
        <v>817</v>
      </c>
      <c r="G69" s="30">
        <f>G67*114</f>
        <v>10146</v>
      </c>
      <c r="H69" s="31">
        <f>G67*128</f>
        <v>11392</v>
      </c>
      <c r="I69" s="314">
        <f>G67*143</f>
        <v>12727</v>
      </c>
      <c r="J69" s="32">
        <f>G67*148</f>
        <v>13172</v>
      </c>
      <c r="K69" s="502"/>
      <c r="L69" s="499"/>
    </row>
    <row r="70" spans="1:12" ht="15.6" customHeight="1" x14ac:dyDescent="0.25">
      <c r="A70" s="453"/>
      <c r="B70" s="471"/>
      <c r="C70" s="455"/>
      <c r="D70" s="521"/>
      <c r="E70" s="448"/>
      <c r="F70" s="108" t="s">
        <v>1269</v>
      </c>
      <c r="G70" s="451">
        <v>0.98</v>
      </c>
      <c r="H70" s="451"/>
      <c r="I70" s="451"/>
      <c r="J70" s="451"/>
      <c r="K70" s="502"/>
      <c r="L70" s="499"/>
    </row>
    <row r="71" spans="1:12" ht="15.6" customHeight="1" x14ac:dyDescent="0.25">
      <c r="A71" s="453"/>
      <c r="B71" s="471"/>
      <c r="C71" s="455"/>
      <c r="D71" s="521"/>
      <c r="E71" s="448"/>
      <c r="F71" s="108" t="s">
        <v>699</v>
      </c>
      <c r="G71" s="461" t="s">
        <v>700</v>
      </c>
      <c r="H71" s="461"/>
      <c r="I71" s="461"/>
      <c r="J71" s="461"/>
      <c r="K71" s="502"/>
      <c r="L71" s="499"/>
    </row>
    <row r="72" spans="1:12" ht="15.6" customHeight="1" x14ac:dyDescent="0.25">
      <c r="A72" s="453"/>
      <c r="B72" s="471"/>
      <c r="C72" s="455"/>
      <c r="D72" s="521"/>
      <c r="E72" s="448"/>
      <c r="F72" s="93" t="s">
        <v>1181</v>
      </c>
      <c r="G72" s="462" t="s">
        <v>1179</v>
      </c>
      <c r="H72" s="463"/>
      <c r="I72" s="463"/>
      <c r="J72" s="464"/>
      <c r="K72" s="502"/>
      <c r="L72" s="499"/>
    </row>
    <row r="73" spans="1:12" ht="15.6" customHeight="1" x14ac:dyDescent="0.25">
      <c r="A73" s="453"/>
      <c r="B73" s="471"/>
      <c r="C73" s="455"/>
      <c r="D73" s="521"/>
      <c r="E73" s="448"/>
      <c r="F73" s="108" t="s">
        <v>83</v>
      </c>
      <c r="G73" s="461">
        <v>67</v>
      </c>
      <c r="H73" s="461"/>
      <c r="I73" s="461"/>
      <c r="J73" s="461"/>
      <c r="K73" s="502"/>
      <c r="L73" s="499"/>
    </row>
    <row r="74" spans="1:12" ht="15.6" customHeight="1" x14ac:dyDescent="0.25">
      <c r="A74" s="453"/>
      <c r="B74" s="471"/>
      <c r="C74" s="455"/>
      <c r="D74" s="521"/>
      <c r="E74" s="448"/>
      <c r="F74" s="108" t="s">
        <v>396</v>
      </c>
      <c r="G74" s="461" t="s">
        <v>397</v>
      </c>
      <c r="H74" s="461"/>
      <c r="I74" s="461"/>
      <c r="J74" s="461"/>
      <c r="K74" s="502"/>
      <c r="L74" s="499"/>
    </row>
    <row r="75" spans="1:12" ht="15.6" customHeight="1" x14ac:dyDescent="0.25">
      <c r="A75" s="453"/>
      <c r="B75" s="471"/>
      <c r="C75" s="455"/>
      <c r="D75" s="521"/>
      <c r="E75" s="448"/>
      <c r="F75" s="108" t="s">
        <v>256</v>
      </c>
      <c r="G75" s="461" t="s">
        <v>176</v>
      </c>
      <c r="H75" s="461"/>
      <c r="I75" s="461"/>
      <c r="J75" s="461"/>
      <c r="K75" s="502"/>
      <c r="L75" s="499"/>
    </row>
    <row r="76" spans="1:12" ht="15.6" customHeight="1" x14ac:dyDescent="0.25">
      <c r="A76" s="453"/>
      <c r="B76" s="471"/>
      <c r="C76" s="455"/>
      <c r="D76" s="521"/>
      <c r="E76" s="448"/>
      <c r="F76" s="108" t="s">
        <v>379</v>
      </c>
      <c r="G76" s="461" t="s">
        <v>380</v>
      </c>
      <c r="H76" s="461"/>
      <c r="I76" s="461"/>
      <c r="J76" s="461"/>
      <c r="K76" s="502"/>
      <c r="L76" s="499"/>
    </row>
    <row r="77" spans="1:12" ht="15.6" customHeight="1" x14ac:dyDescent="0.25">
      <c r="A77" s="453"/>
      <c r="B77" s="471"/>
      <c r="C77" s="455"/>
      <c r="D77" s="521"/>
      <c r="E77" s="448"/>
      <c r="F77" s="108" t="s">
        <v>701</v>
      </c>
      <c r="G77" s="461">
        <v>100000</v>
      </c>
      <c r="H77" s="461"/>
      <c r="I77" s="461"/>
      <c r="J77" s="461"/>
      <c r="K77" s="502"/>
      <c r="L77" s="499"/>
    </row>
    <row r="78" spans="1:12" ht="15.6" customHeight="1" x14ac:dyDescent="0.25">
      <c r="A78" s="453"/>
      <c r="B78" s="471"/>
      <c r="C78" s="455"/>
      <c r="D78" s="521"/>
      <c r="E78" s="448"/>
      <c r="F78" s="108" t="s">
        <v>257</v>
      </c>
      <c r="G78" s="461" t="s">
        <v>556</v>
      </c>
      <c r="H78" s="461"/>
      <c r="I78" s="461"/>
      <c r="J78" s="461"/>
      <c r="K78" s="502"/>
      <c r="L78" s="499"/>
    </row>
    <row r="79" spans="1:12" ht="15.6" customHeight="1" x14ac:dyDescent="0.25">
      <c r="A79" s="453"/>
      <c r="B79" s="471"/>
      <c r="C79" s="455"/>
      <c r="D79" s="521"/>
      <c r="E79" s="448"/>
      <c r="F79" s="108" t="s">
        <v>376</v>
      </c>
      <c r="G79" s="461" t="s">
        <v>557</v>
      </c>
      <c r="H79" s="461"/>
      <c r="I79" s="461"/>
      <c r="J79" s="461"/>
      <c r="K79" s="502"/>
      <c r="L79" s="499"/>
    </row>
    <row r="80" spans="1:12" ht="15.6" customHeight="1" x14ac:dyDescent="0.25">
      <c r="A80" s="453"/>
      <c r="B80" s="471"/>
      <c r="C80" s="455"/>
      <c r="D80" s="521"/>
      <c r="E80" s="448"/>
      <c r="F80" s="108" t="s">
        <v>702</v>
      </c>
      <c r="G80" s="461" t="s">
        <v>703</v>
      </c>
      <c r="H80" s="461"/>
      <c r="I80" s="461"/>
      <c r="J80" s="461"/>
      <c r="K80" s="502"/>
      <c r="L80" s="499"/>
    </row>
    <row r="81" spans="1:12" ht="15.6" customHeight="1" x14ac:dyDescent="0.25">
      <c r="A81" s="453"/>
      <c r="B81" s="471"/>
      <c r="C81" s="455"/>
      <c r="D81" s="521"/>
      <c r="E81" s="448"/>
      <c r="F81" s="108" t="s">
        <v>381</v>
      </c>
      <c r="G81" s="461" t="s">
        <v>382</v>
      </c>
      <c r="H81" s="461"/>
      <c r="I81" s="461"/>
      <c r="J81" s="461"/>
      <c r="K81" s="502"/>
      <c r="L81" s="500"/>
    </row>
    <row r="82" spans="1:12" ht="15.6" customHeight="1" x14ac:dyDescent="0.25">
      <c r="A82" s="453"/>
      <c r="B82" s="471"/>
      <c r="C82" s="455"/>
      <c r="D82" s="521"/>
      <c r="E82" s="448"/>
      <c r="F82" s="108" t="s">
        <v>358</v>
      </c>
      <c r="G82" s="461" t="s">
        <v>900</v>
      </c>
      <c r="H82" s="461"/>
      <c r="I82" s="461"/>
      <c r="J82" s="461"/>
      <c r="K82" s="496">
        <v>5</v>
      </c>
      <c r="L82" s="540">
        <v>12704</v>
      </c>
    </row>
    <row r="83" spans="1:12" ht="15.6" customHeight="1" x14ac:dyDescent="0.25">
      <c r="A83" s="453"/>
      <c r="B83" s="471"/>
      <c r="C83" s="455"/>
      <c r="D83" s="521"/>
      <c r="E83" s="448"/>
      <c r="F83" s="108" t="s">
        <v>383</v>
      </c>
      <c r="G83" s="461" t="s">
        <v>384</v>
      </c>
      <c r="H83" s="461"/>
      <c r="I83" s="461"/>
      <c r="J83" s="461"/>
      <c r="K83" s="497"/>
      <c r="L83" s="541" t="e">
        <f>#REF!-#REF!*10%</f>
        <v>#REF!</v>
      </c>
    </row>
    <row r="84" spans="1:12" ht="15.6" customHeight="1" x14ac:dyDescent="0.25">
      <c r="A84" s="453"/>
      <c r="B84" s="471"/>
      <c r="C84" s="455"/>
      <c r="D84" s="521"/>
      <c r="E84" s="448"/>
      <c r="F84" s="108" t="s">
        <v>385</v>
      </c>
      <c r="G84" s="461" t="s">
        <v>386</v>
      </c>
      <c r="H84" s="461"/>
      <c r="I84" s="461"/>
      <c r="J84" s="461"/>
      <c r="K84" s="497"/>
      <c r="L84" s="541" t="e">
        <f>#REF!-#REF!*10%</f>
        <v>#REF!</v>
      </c>
    </row>
    <row r="85" spans="1:12" ht="15.6" customHeight="1" x14ac:dyDescent="0.25">
      <c r="A85" s="453"/>
      <c r="B85" s="471"/>
      <c r="C85" s="455"/>
      <c r="D85" s="521"/>
      <c r="E85" s="448"/>
      <c r="F85" s="108" t="s">
        <v>389</v>
      </c>
      <c r="G85" s="461" t="s">
        <v>390</v>
      </c>
      <c r="H85" s="461"/>
      <c r="I85" s="461"/>
      <c r="J85" s="461"/>
      <c r="K85" s="497"/>
      <c r="L85" s="541" t="e">
        <f>#REF!-#REF!*10%</f>
        <v>#REF!</v>
      </c>
    </row>
    <row r="86" spans="1:12" ht="15.6" customHeight="1" x14ac:dyDescent="0.25">
      <c r="A86" s="453"/>
      <c r="B86" s="471"/>
      <c r="C86" s="455"/>
      <c r="D86" s="521"/>
      <c r="E86" s="448"/>
      <c r="F86" s="108" t="s">
        <v>704</v>
      </c>
      <c r="G86" s="461" t="s">
        <v>705</v>
      </c>
      <c r="H86" s="461"/>
      <c r="I86" s="461"/>
      <c r="J86" s="461"/>
      <c r="K86" s="497"/>
      <c r="L86" s="541" t="e">
        <f>#REF!-#REF!*10%</f>
        <v>#REF!</v>
      </c>
    </row>
    <row r="87" spans="1:12" ht="15.6" customHeight="1" x14ac:dyDescent="0.25">
      <c r="A87" s="453"/>
      <c r="B87" s="471"/>
      <c r="C87" s="455"/>
      <c r="D87" s="521"/>
      <c r="E87" s="448"/>
      <c r="F87" s="108" t="s">
        <v>706</v>
      </c>
      <c r="G87" s="461" t="s">
        <v>390</v>
      </c>
      <c r="H87" s="461"/>
      <c r="I87" s="461"/>
      <c r="J87" s="461"/>
      <c r="K87" s="497"/>
      <c r="L87" s="541" t="e">
        <f>#REF!-#REF!*10%</f>
        <v>#REF!</v>
      </c>
    </row>
    <row r="88" spans="1:12" ht="15.6" customHeight="1" x14ac:dyDescent="0.25">
      <c r="A88" s="453"/>
      <c r="B88" s="471"/>
      <c r="C88" s="455"/>
      <c r="D88" s="521"/>
      <c r="E88" s="448"/>
      <c r="F88" s="108" t="s">
        <v>1271</v>
      </c>
      <c r="G88" s="461">
        <v>2</v>
      </c>
      <c r="H88" s="461"/>
      <c r="I88" s="461"/>
      <c r="J88" s="461"/>
      <c r="K88" s="497"/>
      <c r="L88" s="541" t="e">
        <f>#REF!-#REF!*10%</f>
        <v>#REF!</v>
      </c>
    </row>
    <row r="89" spans="1:12" ht="15.6" customHeight="1" x14ac:dyDescent="0.25">
      <c r="A89" s="453"/>
      <c r="B89" s="471"/>
      <c r="C89" s="455"/>
      <c r="D89" s="521"/>
      <c r="E89" s="448"/>
      <c r="F89" s="108" t="s">
        <v>707</v>
      </c>
      <c r="G89" s="461" t="s">
        <v>1270</v>
      </c>
      <c r="H89" s="461"/>
      <c r="I89" s="461"/>
      <c r="J89" s="461"/>
      <c r="K89" s="497"/>
      <c r="L89" s="541" t="e">
        <f>#REF!-#REF!*10%</f>
        <v>#REF!</v>
      </c>
    </row>
    <row r="90" spans="1:12" ht="15.6" customHeight="1" x14ac:dyDescent="0.25">
      <c r="A90" s="453"/>
      <c r="B90" s="471"/>
      <c r="C90" s="455"/>
      <c r="D90" s="521"/>
      <c r="E90" s="448"/>
      <c r="F90" s="108" t="s">
        <v>708</v>
      </c>
      <c r="G90" s="461" t="s">
        <v>390</v>
      </c>
      <c r="H90" s="461"/>
      <c r="I90" s="461"/>
      <c r="J90" s="461"/>
      <c r="K90" s="497"/>
      <c r="L90" s="541" t="e">
        <f>#REF!-#REF!*10%</f>
        <v>#REF!</v>
      </c>
    </row>
    <row r="91" spans="1:12" ht="15.6" customHeight="1" x14ac:dyDescent="0.25">
      <c r="A91" s="453"/>
      <c r="B91" s="471"/>
      <c r="C91" s="455"/>
      <c r="D91" s="521"/>
      <c r="E91" s="448"/>
      <c r="F91" s="108" t="s">
        <v>377</v>
      </c>
      <c r="G91" s="461" t="s">
        <v>387</v>
      </c>
      <c r="H91" s="461"/>
      <c r="I91" s="461"/>
      <c r="J91" s="461"/>
      <c r="K91" s="497"/>
      <c r="L91" s="541" t="e">
        <f>#REF!-#REF!*10%</f>
        <v>#REF!</v>
      </c>
    </row>
    <row r="92" spans="1:12" ht="15.6" customHeight="1" x14ac:dyDescent="0.25">
      <c r="A92" s="453"/>
      <c r="B92" s="471"/>
      <c r="C92" s="455"/>
      <c r="D92" s="521"/>
      <c r="E92" s="448"/>
      <c r="F92" s="108" t="s">
        <v>388</v>
      </c>
      <c r="G92" s="461" t="s">
        <v>393</v>
      </c>
      <c r="H92" s="461"/>
      <c r="I92" s="461"/>
      <c r="J92" s="461"/>
      <c r="K92" s="497"/>
      <c r="L92" s="541" t="e">
        <f>#REF!-#REF!*10%</f>
        <v>#REF!</v>
      </c>
    </row>
    <row r="93" spans="1:12" ht="15.6" customHeight="1" x14ac:dyDescent="0.25">
      <c r="A93" s="453"/>
      <c r="B93" s="471"/>
      <c r="C93" s="455"/>
      <c r="D93" s="521"/>
      <c r="E93" s="448"/>
      <c r="F93" s="108" t="s">
        <v>562</v>
      </c>
      <c r="G93" s="461" t="s">
        <v>1019</v>
      </c>
      <c r="H93" s="461"/>
      <c r="I93" s="461"/>
      <c r="J93" s="461"/>
      <c r="K93" s="497"/>
      <c r="L93" s="541" t="e">
        <f>#REF!-#REF!*10%</f>
        <v>#REF!</v>
      </c>
    </row>
    <row r="94" spans="1:12" ht="15.6" customHeight="1" x14ac:dyDescent="0.25">
      <c r="A94" s="453"/>
      <c r="B94" s="471"/>
      <c r="C94" s="455"/>
      <c r="D94" s="521"/>
      <c r="E94" s="448"/>
      <c r="F94" s="108" t="s">
        <v>570</v>
      </c>
      <c r="G94" s="461" t="s">
        <v>613</v>
      </c>
      <c r="H94" s="461"/>
      <c r="I94" s="461"/>
      <c r="J94" s="461"/>
      <c r="K94" s="497"/>
      <c r="L94" s="541" t="e">
        <f>#REF!-#REF!*10%</f>
        <v>#REF!</v>
      </c>
    </row>
    <row r="95" spans="1:12" ht="15.6" customHeight="1" x14ac:dyDescent="0.25">
      <c r="A95" s="453"/>
      <c r="B95" s="471"/>
      <c r="C95" s="455"/>
      <c r="D95" s="521"/>
      <c r="E95" s="448"/>
      <c r="F95" s="108" t="s">
        <v>84</v>
      </c>
      <c r="G95" s="465">
        <v>2.4</v>
      </c>
      <c r="H95" s="465"/>
      <c r="I95" s="465"/>
      <c r="J95" s="465"/>
      <c r="K95" s="497"/>
      <c r="L95" s="541" t="e">
        <f>#REF!-#REF!*10%</f>
        <v>#REF!</v>
      </c>
    </row>
    <row r="96" spans="1:12" ht="15.6" customHeight="1" x14ac:dyDescent="0.25">
      <c r="A96" s="453"/>
      <c r="B96" s="472"/>
      <c r="C96" s="455"/>
      <c r="D96" s="521"/>
      <c r="E96" s="448"/>
      <c r="F96" s="108" t="s">
        <v>1016</v>
      </c>
      <c r="G96" s="461">
        <v>5</v>
      </c>
      <c r="H96" s="461"/>
      <c r="I96" s="461"/>
      <c r="J96" s="461"/>
      <c r="K96" s="497"/>
      <c r="L96" s="542" t="e">
        <f>#REF!-#REF!*10%</f>
        <v>#REF!</v>
      </c>
    </row>
    <row r="97" spans="1:12" ht="15.6" customHeight="1" x14ac:dyDescent="0.25">
      <c r="A97" s="452">
        <v>4</v>
      </c>
      <c r="B97" s="470"/>
      <c r="C97" s="455" t="s">
        <v>173</v>
      </c>
      <c r="D97" s="520"/>
      <c r="E97" s="448"/>
      <c r="F97" s="108" t="s">
        <v>81</v>
      </c>
      <c r="G97" s="461" t="s">
        <v>6</v>
      </c>
      <c r="H97" s="461"/>
      <c r="I97" s="461"/>
      <c r="J97" s="461"/>
      <c r="K97" s="539">
        <v>3</v>
      </c>
      <c r="L97" s="498">
        <v>12951</v>
      </c>
    </row>
    <row r="98" spans="1:12" ht="15.6" customHeight="1" x14ac:dyDescent="0.25">
      <c r="A98" s="453"/>
      <c r="B98" s="471"/>
      <c r="C98" s="455"/>
      <c r="D98" s="521"/>
      <c r="E98" s="448"/>
      <c r="F98" s="108" t="s">
        <v>80</v>
      </c>
      <c r="G98" s="469">
        <v>104</v>
      </c>
      <c r="H98" s="469"/>
      <c r="I98" s="469"/>
      <c r="J98" s="469"/>
      <c r="K98" s="502"/>
      <c r="L98" s="499"/>
    </row>
    <row r="99" spans="1:12" ht="15.6" customHeight="1" x14ac:dyDescent="0.25">
      <c r="A99" s="453"/>
      <c r="B99" s="471"/>
      <c r="C99" s="455"/>
      <c r="D99" s="521"/>
      <c r="E99" s="448"/>
      <c r="F99" s="108" t="s">
        <v>8</v>
      </c>
      <c r="G99" s="30">
        <v>3000</v>
      </c>
      <c r="H99" s="31">
        <v>4000</v>
      </c>
      <c r="I99" s="314">
        <v>5000</v>
      </c>
      <c r="J99" s="32">
        <v>6000</v>
      </c>
      <c r="K99" s="502"/>
      <c r="L99" s="499"/>
    </row>
    <row r="100" spans="1:12" ht="15.6" customHeight="1" x14ac:dyDescent="0.25">
      <c r="A100" s="453"/>
      <c r="B100" s="471"/>
      <c r="C100" s="455"/>
      <c r="D100" s="521"/>
      <c r="E100" s="448"/>
      <c r="F100" s="108" t="s">
        <v>817</v>
      </c>
      <c r="G100" s="30">
        <f>G98*114</f>
        <v>11856</v>
      </c>
      <c r="H100" s="31">
        <f>G98*128</f>
        <v>13312</v>
      </c>
      <c r="I100" s="314">
        <f>G98*143</f>
        <v>14872</v>
      </c>
      <c r="J100" s="32">
        <f>G98*148</f>
        <v>15392</v>
      </c>
      <c r="K100" s="502"/>
      <c r="L100" s="499"/>
    </row>
    <row r="101" spans="1:12" ht="15.6" customHeight="1" x14ac:dyDescent="0.25">
      <c r="A101" s="453"/>
      <c r="B101" s="471"/>
      <c r="C101" s="455"/>
      <c r="D101" s="521"/>
      <c r="E101" s="448"/>
      <c r="F101" s="108" t="s">
        <v>1269</v>
      </c>
      <c r="G101" s="451">
        <v>0.98</v>
      </c>
      <c r="H101" s="451"/>
      <c r="I101" s="451"/>
      <c r="J101" s="451"/>
      <c r="K101" s="502"/>
      <c r="L101" s="499"/>
    </row>
    <row r="102" spans="1:12" ht="15.6" customHeight="1" x14ac:dyDescent="0.25">
      <c r="A102" s="453"/>
      <c r="B102" s="471"/>
      <c r="C102" s="455"/>
      <c r="D102" s="521"/>
      <c r="E102" s="448"/>
      <c r="F102" s="108" t="s">
        <v>699</v>
      </c>
      <c r="G102" s="461" t="s">
        <v>700</v>
      </c>
      <c r="H102" s="461"/>
      <c r="I102" s="461"/>
      <c r="J102" s="461"/>
      <c r="K102" s="502"/>
      <c r="L102" s="499"/>
    </row>
    <row r="103" spans="1:12" ht="15.6" customHeight="1" x14ac:dyDescent="0.25">
      <c r="A103" s="453"/>
      <c r="B103" s="471"/>
      <c r="C103" s="455"/>
      <c r="D103" s="521"/>
      <c r="E103" s="448"/>
      <c r="F103" s="93" t="s">
        <v>1181</v>
      </c>
      <c r="G103" s="462" t="s">
        <v>1179</v>
      </c>
      <c r="H103" s="463"/>
      <c r="I103" s="463"/>
      <c r="J103" s="464"/>
      <c r="K103" s="502"/>
      <c r="L103" s="499"/>
    </row>
    <row r="104" spans="1:12" ht="15.6" customHeight="1" x14ac:dyDescent="0.25">
      <c r="A104" s="453"/>
      <c r="B104" s="471"/>
      <c r="C104" s="455"/>
      <c r="D104" s="521"/>
      <c r="E104" s="448"/>
      <c r="F104" s="108" t="s">
        <v>83</v>
      </c>
      <c r="G104" s="461">
        <v>67</v>
      </c>
      <c r="H104" s="461"/>
      <c r="I104" s="461"/>
      <c r="J104" s="461"/>
      <c r="K104" s="502"/>
      <c r="L104" s="499"/>
    </row>
    <row r="105" spans="1:12" ht="15.6" customHeight="1" x14ac:dyDescent="0.25">
      <c r="A105" s="453"/>
      <c r="B105" s="471"/>
      <c r="C105" s="455"/>
      <c r="D105" s="521"/>
      <c r="E105" s="448"/>
      <c r="F105" s="108" t="s">
        <v>396</v>
      </c>
      <c r="G105" s="461" t="s">
        <v>397</v>
      </c>
      <c r="H105" s="461"/>
      <c r="I105" s="461"/>
      <c r="J105" s="461"/>
      <c r="K105" s="502"/>
      <c r="L105" s="499"/>
    </row>
    <row r="106" spans="1:12" ht="15.6" customHeight="1" x14ac:dyDescent="0.25">
      <c r="A106" s="453"/>
      <c r="B106" s="471"/>
      <c r="C106" s="455"/>
      <c r="D106" s="521"/>
      <c r="E106" s="448"/>
      <c r="F106" s="108" t="s">
        <v>256</v>
      </c>
      <c r="G106" s="461" t="s">
        <v>177</v>
      </c>
      <c r="H106" s="461"/>
      <c r="I106" s="461"/>
      <c r="J106" s="461"/>
      <c r="K106" s="502"/>
      <c r="L106" s="499"/>
    </row>
    <row r="107" spans="1:12" ht="15.6" customHeight="1" x14ac:dyDescent="0.25">
      <c r="A107" s="453"/>
      <c r="B107" s="471"/>
      <c r="C107" s="455"/>
      <c r="D107" s="521"/>
      <c r="E107" s="448"/>
      <c r="F107" s="108" t="s">
        <v>379</v>
      </c>
      <c r="G107" s="461" t="s">
        <v>380</v>
      </c>
      <c r="H107" s="461"/>
      <c r="I107" s="461"/>
      <c r="J107" s="461"/>
      <c r="K107" s="502"/>
      <c r="L107" s="499"/>
    </row>
    <row r="108" spans="1:12" ht="15.6" customHeight="1" x14ac:dyDescent="0.25">
      <c r="A108" s="453"/>
      <c r="B108" s="471"/>
      <c r="C108" s="455"/>
      <c r="D108" s="521"/>
      <c r="E108" s="448"/>
      <c r="F108" s="108" t="s">
        <v>701</v>
      </c>
      <c r="G108" s="461">
        <v>100000</v>
      </c>
      <c r="H108" s="461"/>
      <c r="I108" s="461"/>
      <c r="J108" s="461"/>
      <c r="K108" s="502"/>
      <c r="L108" s="499"/>
    </row>
    <row r="109" spans="1:12" ht="15.6" customHeight="1" x14ac:dyDescent="0.25">
      <c r="A109" s="453"/>
      <c r="B109" s="471"/>
      <c r="C109" s="455"/>
      <c r="D109" s="521"/>
      <c r="E109" s="448"/>
      <c r="F109" s="108" t="s">
        <v>257</v>
      </c>
      <c r="G109" s="461" t="s">
        <v>556</v>
      </c>
      <c r="H109" s="461"/>
      <c r="I109" s="461"/>
      <c r="J109" s="461"/>
      <c r="K109" s="502"/>
      <c r="L109" s="499"/>
    </row>
    <row r="110" spans="1:12" ht="15.6" customHeight="1" x14ac:dyDescent="0.25">
      <c r="A110" s="453"/>
      <c r="B110" s="471"/>
      <c r="C110" s="455"/>
      <c r="D110" s="521"/>
      <c r="E110" s="448"/>
      <c r="F110" s="108" t="s">
        <v>376</v>
      </c>
      <c r="G110" s="461" t="s">
        <v>557</v>
      </c>
      <c r="H110" s="461"/>
      <c r="I110" s="461"/>
      <c r="J110" s="461"/>
      <c r="K110" s="502"/>
      <c r="L110" s="499"/>
    </row>
    <row r="111" spans="1:12" ht="15.6" customHeight="1" x14ac:dyDescent="0.25">
      <c r="A111" s="453"/>
      <c r="B111" s="471"/>
      <c r="C111" s="455"/>
      <c r="D111" s="521"/>
      <c r="E111" s="448"/>
      <c r="F111" s="108" t="s">
        <v>702</v>
      </c>
      <c r="G111" s="461" t="s">
        <v>703</v>
      </c>
      <c r="H111" s="461"/>
      <c r="I111" s="461"/>
      <c r="J111" s="461"/>
      <c r="K111" s="502"/>
      <c r="L111" s="499"/>
    </row>
    <row r="112" spans="1:12" ht="15.6" customHeight="1" x14ac:dyDescent="0.25">
      <c r="A112" s="453"/>
      <c r="B112" s="471"/>
      <c r="C112" s="455"/>
      <c r="D112" s="521"/>
      <c r="E112" s="448"/>
      <c r="F112" s="108" t="s">
        <v>381</v>
      </c>
      <c r="G112" s="461" t="s">
        <v>382</v>
      </c>
      <c r="H112" s="461"/>
      <c r="I112" s="461"/>
      <c r="J112" s="461"/>
      <c r="K112" s="502"/>
      <c r="L112" s="500"/>
    </row>
    <row r="113" spans="1:12" ht="15.6" customHeight="1" x14ac:dyDescent="0.25">
      <c r="A113" s="453"/>
      <c r="B113" s="471"/>
      <c r="C113" s="455"/>
      <c r="D113" s="521"/>
      <c r="E113" s="448"/>
      <c r="F113" s="108" t="s">
        <v>358</v>
      </c>
      <c r="G113" s="461" t="s">
        <v>900</v>
      </c>
      <c r="H113" s="461"/>
      <c r="I113" s="461"/>
      <c r="J113" s="461"/>
      <c r="K113" s="496">
        <v>5</v>
      </c>
      <c r="L113" s="443">
        <v>13858</v>
      </c>
    </row>
    <row r="114" spans="1:12" ht="15.6" customHeight="1" x14ac:dyDescent="0.25">
      <c r="A114" s="453"/>
      <c r="B114" s="471"/>
      <c r="C114" s="455"/>
      <c r="D114" s="521"/>
      <c r="E114" s="448"/>
      <c r="F114" s="108" t="s">
        <v>383</v>
      </c>
      <c r="G114" s="461" t="s">
        <v>384</v>
      </c>
      <c r="H114" s="461"/>
      <c r="I114" s="461"/>
      <c r="J114" s="461"/>
      <c r="K114" s="497"/>
      <c r="L114" s="444" t="e">
        <f>#REF!-#REF!*10%</f>
        <v>#REF!</v>
      </c>
    </row>
    <row r="115" spans="1:12" ht="15.6" customHeight="1" x14ac:dyDescent="0.25">
      <c r="A115" s="453"/>
      <c r="B115" s="471"/>
      <c r="C115" s="455"/>
      <c r="D115" s="521"/>
      <c r="E115" s="448"/>
      <c r="F115" s="108" t="s">
        <v>385</v>
      </c>
      <c r="G115" s="461" t="s">
        <v>386</v>
      </c>
      <c r="H115" s="461"/>
      <c r="I115" s="461"/>
      <c r="J115" s="461"/>
      <c r="K115" s="497"/>
      <c r="L115" s="444" t="e">
        <f>#REF!-#REF!*10%</f>
        <v>#REF!</v>
      </c>
    </row>
    <row r="116" spans="1:12" ht="15.6" customHeight="1" x14ac:dyDescent="0.25">
      <c r="A116" s="453"/>
      <c r="B116" s="471"/>
      <c r="C116" s="455"/>
      <c r="D116" s="521"/>
      <c r="E116" s="448"/>
      <c r="F116" s="108" t="s">
        <v>389</v>
      </c>
      <c r="G116" s="461" t="s">
        <v>390</v>
      </c>
      <c r="H116" s="461"/>
      <c r="I116" s="461"/>
      <c r="J116" s="461"/>
      <c r="K116" s="497"/>
      <c r="L116" s="444" t="e">
        <f>#REF!-#REF!*10%</f>
        <v>#REF!</v>
      </c>
    </row>
    <row r="117" spans="1:12" ht="15.6" customHeight="1" x14ac:dyDescent="0.25">
      <c r="A117" s="453"/>
      <c r="B117" s="471"/>
      <c r="C117" s="455"/>
      <c r="D117" s="521"/>
      <c r="E117" s="448"/>
      <c r="F117" s="108" t="s">
        <v>704</v>
      </c>
      <c r="G117" s="461" t="s">
        <v>705</v>
      </c>
      <c r="H117" s="461"/>
      <c r="I117" s="461"/>
      <c r="J117" s="461"/>
      <c r="K117" s="497"/>
      <c r="L117" s="444" t="e">
        <f>#REF!-#REF!*10%</f>
        <v>#REF!</v>
      </c>
    </row>
    <row r="118" spans="1:12" ht="15.6" customHeight="1" x14ac:dyDescent="0.25">
      <c r="A118" s="453"/>
      <c r="B118" s="471"/>
      <c r="C118" s="455"/>
      <c r="D118" s="521"/>
      <c r="E118" s="448"/>
      <c r="F118" s="108" t="s">
        <v>706</v>
      </c>
      <c r="G118" s="461" t="s">
        <v>390</v>
      </c>
      <c r="H118" s="461"/>
      <c r="I118" s="461"/>
      <c r="J118" s="461"/>
      <c r="K118" s="497"/>
      <c r="L118" s="444" t="e">
        <f>#REF!-#REF!*10%</f>
        <v>#REF!</v>
      </c>
    </row>
    <row r="119" spans="1:12" ht="15.6" customHeight="1" x14ac:dyDescent="0.25">
      <c r="A119" s="453"/>
      <c r="B119" s="471"/>
      <c r="C119" s="455"/>
      <c r="D119" s="521"/>
      <c r="E119" s="448"/>
      <c r="F119" s="108" t="s">
        <v>1271</v>
      </c>
      <c r="G119" s="461">
        <v>2</v>
      </c>
      <c r="H119" s="461"/>
      <c r="I119" s="461"/>
      <c r="J119" s="461"/>
      <c r="K119" s="497"/>
      <c r="L119" s="444" t="e">
        <f>#REF!-#REF!*10%</f>
        <v>#REF!</v>
      </c>
    </row>
    <row r="120" spans="1:12" ht="15.6" customHeight="1" x14ac:dyDescent="0.25">
      <c r="A120" s="453"/>
      <c r="B120" s="471"/>
      <c r="C120" s="455"/>
      <c r="D120" s="521"/>
      <c r="E120" s="448"/>
      <c r="F120" s="108" t="s">
        <v>707</v>
      </c>
      <c r="G120" s="461" t="s">
        <v>911</v>
      </c>
      <c r="H120" s="461"/>
      <c r="I120" s="461"/>
      <c r="J120" s="461"/>
      <c r="K120" s="497"/>
      <c r="L120" s="444" t="e">
        <f>#REF!-#REF!*10%</f>
        <v>#REF!</v>
      </c>
    </row>
    <row r="121" spans="1:12" ht="15.6" customHeight="1" x14ac:dyDescent="0.25">
      <c r="A121" s="453"/>
      <c r="B121" s="471"/>
      <c r="C121" s="455"/>
      <c r="D121" s="521"/>
      <c r="E121" s="448"/>
      <c r="F121" s="108" t="s">
        <v>708</v>
      </c>
      <c r="G121" s="461" t="s">
        <v>390</v>
      </c>
      <c r="H121" s="461"/>
      <c r="I121" s="461"/>
      <c r="J121" s="461"/>
      <c r="K121" s="497"/>
      <c r="L121" s="444" t="e">
        <f>#REF!-#REF!*10%</f>
        <v>#REF!</v>
      </c>
    </row>
    <row r="122" spans="1:12" ht="14.25" customHeight="1" x14ac:dyDescent="0.25">
      <c r="A122" s="453"/>
      <c r="B122" s="471"/>
      <c r="C122" s="455"/>
      <c r="D122" s="521"/>
      <c r="E122" s="448"/>
      <c r="F122" s="108" t="s">
        <v>377</v>
      </c>
      <c r="G122" s="461" t="s">
        <v>387</v>
      </c>
      <c r="H122" s="461"/>
      <c r="I122" s="461"/>
      <c r="J122" s="461"/>
      <c r="K122" s="497"/>
      <c r="L122" s="444" t="e">
        <f>#REF!-#REF!*10%</f>
        <v>#REF!</v>
      </c>
    </row>
    <row r="123" spans="1:12" ht="15.6" customHeight="1" x14ac:dyDescent="0.25">
      <c r="A123" s="453"/>
      <c r="B123" s="471"/>
      <c r="C123" s="455"/>
      <c r="D123" s="521"/>
      <c r="E123" s="448"/>
      <c r="F123" s="108" t="s">
        <v>388</v>
      </c>
      <c r="G123" s="461" t="s">
        <v>393</v>
      </c>
      <c r="H123" s="461"/>
      <c r="I123" s="461"/>
      <c r="J123" s="461"/>
      <c r="K123" s="497"/>
      <c r="L123" s="444" t="e">
        <f>#REF!-#REF!*10%</f>
        <v>#REF!</v>
      </c>
    </row>
    <row r="124" spans="1:12" ht="15.6" customHeight="1" x14ac:dyDescent="0.25">
      <c r="A124" s="453"/>
      <c r="B124" s="471"/>
      <c r="C124" s="455"/>
      <c r="D124" s="521"/>
      <c r="E124" s="448"/>
      <c r="F124" s="108" t="s">
        <v>562</v>
      </c>
      <c r="G124" s="461" t="s">
        <v>1019</v>
      </c>
      <c r="H124" s="461"/>
      <c r="I124" s="461"/>
      <c r="J124" s="461"/>
      <c r="K124" s="497"/>
      <c r="L124" s="444" t="e">
        <f>#REF!-#REF!*10%</f>
        <v>#REF!</v>
      </c>
    </row>
    <row r="125" spans="1:12" ht="15.6" customHeight="1" x14ac:dyDescent="0.25">
      <c r="A125" s="453"/>
      <c r="B125" s="471"/>
      <c r="C125" s="455"/>
      <c r="D125" s="521"/>
      <c r="E125" s="448"/>
      <c r="F125" s="108" t="s">
        <v>570</v>
      </c>
      <c r="G125" s="461" t="s">
        <v>613</v>
      </c>
      <c r="H125" s="461"/>
      <c r="I125" s="461"/>
      <c r="J125" s="461"/>
      <c r="K125" s="497"/>
      <c r="L125" s="444" t="e">
        <f>#REF!-#REF!*10%</f>
        <v>#REF!</v>
      </c>
    </row>
    <row r="126" spans="1:12" ht="15.6" customHeight="1" x14ac:dyDescent="0.25">
      <c r="A126" s="453"/>
      <c r="B126" s="471"/>
      <c r="C126" s="455"/>
      <c r="D126" s="521"/>
      <c r="E126" s="448"/>
      <c r="F126" s="108" t="s">
        <v>84</v>
      </c>
      <c r="G126" s="465">
        <v>3.2</v>
      </c>
      <c r="H126" s="465"/>
      <c r="I126" s="465"/>
      <c r="J126" s="465"/>
      <c r="K126" s="497"/>
      <c r="L126" s="444" t="e">
        <f>#REF!-#REF!*10%</f>
        <v>#REF!</v>
      </c>
    </row>
    <row r="127" spans="1:12" ht="15.6" customHeight="1" x14ac:dyDescent="0.25">
      <c r="A127" s="453"/>
      <c r="B127" s="472"/>
      <c r="C127" s="455"/>
      <c r="D127" s="521"/>
      <c r="E127" s="448"/>
      <c r="F127" s="108" t="s">
        <v>1016</v>
      </c>
      <c r="G127" s="461">
        <v>5</v>
      </c>
      <c r="H127" s="461"/>
      <c r="I127" s="461"/>
      <c r="J127" s="461"/>
      <c r="K127" s="497"/>
      <c r="L127" s="444" t="e">
        <f>#REF!-#REF!*10%</f>
        <v>#REF!</v>
      </c>
    </row>
    <row r="128" spans="1:12" ht="15.6" customHeight="1" x14ac:dyDescent="0.25">
      <c r="A128" s="452">
        <v>5</v>
      </c>
      <c r="B128" s="470"/>
      <c r="C128" s="455" t="s">
        <v>174</v>
      </c>
      <c r="D128" s="520"/>
      <c r="E128" s="448"/>
      <c r="F128" s="108" t="s">
        <v>81</v>
      </c>
      <c r="G128" s="461" t="s">
        <v>6</v>
      </c>
      <c r="H128" s="461"/>
      <c r="I128" s="461"/>
      <c r="J128" s="461"/>
      <c r="K128" s="539">
        <v>3</v>
      </c>
      <c r="L128" s="498">
        <v>14168</v>
      </c>
    </row>
    <row r="129" spans="1:12" ht="15.6" customHeight="1" x14ac:dyDescent="0.25">
      <c r="A129" s="453"/>
      <c r="B129" s="471"/>
      <c r="C129" s="455"/>
      <c r="D129" s="521"/>
      <c r="E129" s="448"/>
      <c r="F129" s="108" t="s">
        <v>80</v>
      </c>
      <c r="G129" s="469">
        <v>114</v>
      </c>
      <c r="H129" s="469"/>
      <c r="I129" s="469"/>
      <c r="J129" s="469"/>
      <c r="K129" s="502"/>
      <c r="L129" s="499"/>
    </row>
    <row r="130" spans="1:12" ht="15.6" customHeight="1" x14ac:dyDescent="0.25">
      <c r="A130" s="453"/>
      <c r="B130" s="471"/>
      <c r="C130" s="455"/>
      <c r="D130" s="521"/>
      <c r="E130" s="448"/>
      <c r="F130" s="108" t="s">
        <v>8</v>
      </c>
      <c r="G130" s="30">
        <v>3000</v>
      </c>
      <c r="H130" s="31">
        <v>4000</v>
      </c>
      <c r="I130" s="314">
        <v>5000</v>
      </c>
      <c r="J130" s="32">
        <v>6000</v>
      </c>
      <c r="K130" s="502"/>
      <c r="L130" s="499"/>
    </row>
    <row r="131" spans="1:12" ht="15.6" customHeight="1" x14ac:dyDescent="0.25">
      <c r="A131" s="453"/>
      <c r="B131" s="471"/>
      <c r="C131" s="455"/>
      <c r="D131" s="521"/>
      <c r="E131" s="448"/>
      <c r="F131" s="108" t="s">
        <v>817</v>
      </c>
      <c r="G131" s="30">
        <f>G129*114</f>
        <v>12996</v>
      </c>
      <c r="H131" s="31">
        <f>G129*128</f>
        <v>14592</v>
      </c>
      <c r="I131" s="314">
        <f>G129*143</f>
        <v>16302</v>
      </c>
      <c r="J131" s="32">
        <f>G129*148</f>
        <v>16872</v>
      </c>
      <c r="K131" s="502"/>
      <c r="L131" s="499"/>
    </row>
    <row r="132" spans="1:12" ht="15.6" customHeight="1" x14ac:dyDescent="0.25">
      <c r="A132" s="453"/>
      <c r="B132" s="471"/>
      <c r="C132" s="455"/>
      <c r="D132" s="521"/>
      <c r="E132" s="448"/>
      <c r="F132" s="108" t="s">
        <v>1269</v>
      </c>
      <c r="G132" s="451">
        <v>0.98</v>
      </c>
      <c r="H132" s="451"/>
      <c r="I132" s="451"/>
      <c r="J132" s="451"/>
      <c r="K132" s="502"/>
      <c r="L132" s="499"/>
    </row>
    <row r="133" spans="1:12" ht="15.6" customHeight="1" x14ac:dyDescent="0.25">
      <c r="A133" s="453"/>
      <c r="B133" s="471"/>
      <c r="C133" s="455"/>
      <c r="D133" s="521"/>
      <c r="E133" s="448"/>
      <c r="F133" s="108" t="s">
        <v>699</v>
      </c>
      <c r="G133" s="461" t="s">
        <v>700</v>
      </c>
      <c r="H133" s="461"/>
      <c r="I133" s="461"/>
      <c r="J133" s="461"/>
      <c r="K133" s="502"/>
      <c r="L133" s="499"/>
    </row>
    <row r="134" spans="1:12" ht="15.6" customHeight="1" x14ac:dyDescent="0.25">
      <c r="A134" s="453"/>
      <c r="B134" s="471"/>
      <c r="C134" s="455"/>
      <c r="D134" s="521"/>
      <c r="E134" s="448"/>
      <c r="F134" s="93" t="s">
        <v>1181</v>
      </c>
      <c r="G134" s="462" t="s">
        <v>1179</v>
      </c>
      <c r="H134" s="463"/>
      <c r="I134" s="463"/>
      <c r="J134" s="464"/>
      <c r="K134" s="502"/>
      <c r="L134" s="499"/>
    </row>
    <row r="135" spans="1:12" ht="15.6" customHeight="1" x14ac:dyDescent="0.25">
      <c r="A135" s="453"/>
      <c r="B135" s="471"/>
      <c r="C135" s="455"/>
      <c r="D135" s="521"/>
      <c r="E135" s="448"/>
      <c r="F135" s="108" t="s">
        <v>83</v>
      </c>
      <c r="G135" s="461">
        <v>67</v>
      </c>
      <c r="H135" s="461"/>
      <c r="I135" s="461"/>
      <c r="J135" s="461"/>
      <c r="K135" s="502"/>
      <c r="L135" s="499"/>
    </row>
    <row r="136" spans="1:12" ht="15.6" customHeight="1" x14ac:dyDescent="0.25">
      <c r="A136" s="453"/>
      <c r="B136" s="471"/>
      <c r="C136" s="455"/>
      <c r="D136" s="521"/>
      <c r="E136" s="448"/>
      <c r="F136" s="108" t="s">
        <v>396</v>
      </c>
      <c r="G136" s="461" t="s">
        <v>397</v>
      </c>
      <c r="H136" s="461"/>
      <c r="I136" s="461"/>
      <c r="J136" s="461"/>
      <c r="K136" s="502"/>
      <c r="L136" s="499"/>
    </row>
    <row r="137" spans="1:12" ht="15.6" customHeight="1" x14ac:dyDescent="0.25">
      <c r="A137" s="453"/>
      <c r="B137" s="471"/>
      <c r="C137" s="455"/>
      <c r="D137" s="521"/>
      <c r="E137" s="448"/>
      <c r="F137" s="108" t="s">
        <v>256</v>
      </c>
      <c r="G137" s="461" t="s">
        <v>919</v>
      </c>
      <c r="H137" s="461"/>
      <c r="I137" s="461"/>
      <c r="J137" s="461"/>
      <c r="K137" s="502"/>
      <c r="L137" s="499"/>
    </row>
    <row r="138" spans="1:12" ht="15.6" customHeight="1" x14ac:dyDescent="0.25">
      <c r="A138" s="453"/>
      <c r="B138" s="471"/>
      <c r="C138" s="455"/>
      <c r="D138" s="521"/>
      <c r="E138" s="448"/>
      <c r="F138" s="108" t="s">
        <v>379</v>
      </c>
      <c r="G138" s="461" t="s">
        <v>380</v>
      </c>
      <c r="H138" s="461"/>
      <c r="I138" s="461"/>
      <c r="J138" s="461"/>
      <c r="K138" s="502"/>
      <c r="L138" s="499"/>
    </row>
    <row r="139" spans="1:12" ht="15.6" customHeight="1" x14ac:dyDescent="0.25">
      <c r="A139" s="453"/>
      <c r="B139" s="471"/>
      <c r="C139" s="455"/>
      <c r="D139" s="521"/>
      <c r="E139" s="448"/>
      <c r="F139" s="108" t="s">
        <v>701</v>
      </c>
      <c r="G139" s="461">
        <v>100000</v>
      </c>
      <c r="H139" s="461"/>
      <c r="I139" s="461"/>
      <c r="J139" s="461"/>
      <c r="K139" s="502"/>
      <c r="L139" s="499"/>
    </row>
    <row r="140" spans="1:12" ht="15.6" customHeight="1" x14ac:dyDescent="0.25">
      <c r="A140" s="453"/>
      <c r="B140" s="471"/>
      <c r="C140" s="455"/>
      <c r="D140" s="521"/>
      <c r="E140" s="448"/>
      <c r="F140" s="108" t="s">
        <v>257</v>
      </c>
      <c r="G140" s="461" t="s">
        <v>556</v>
      </c>
      <c r="H140" s="461"/>
      <c r="I140" s="461"/>
      <c r="J140" s="461"/>
      <c r="K140" s="502"/>
      <c r="L140" s="499"/>
    </row>
    <row r="141" spans="1:12" ht="15.6" customHeight="1" x14ac:dyDescent="0.25">
      <c r="A141" s="453"/>
      <c r="B141" s="471"/>
      <c r="C141" s="455"/>
      <c r="D141" s="521"/>
      <c r="E141" s="448"/>
      <c r="F141" s="108" t="s">
        <v>376</v>
      </c>
      <c r="G141" s="461" t="s">
        <v>557</v>
      </c>
      <c r="H141" s="461"/>
      <c r="I141" s="461"/>
      <c r="J141" s="461"/>
      <c r="K141" s="502"/>
      <c r="L141" s="499"/>
    </row>
    <row r="142" spans="1:12" ht="15.6" customHeight="1" x14ac:dyDescent="0.25">
      <c r="A142" s="453"/>
      <c r="B142" s="471"/>
      <c r="C142" s="455"/>
      <c r="D142" s="521"/>
      <c r="E142" s="448"/>
      <c r="F142" s="108" t="s">
        <v>702</v>
      </c>
      <c r="G142" s="461" t="s">
        <v>703</v>
      </c>
      <c r="H142" s="461"/>
      <c r="I142" s="461"/>
      <c r="J142" s="461"/>
      <c r="K142" s="502"/>
      <c r="L142" s="499"/>
    </row>
    <row r="143" spans="1:12" ht="15.6" customHeight="1" x14ac:dyDescent="0.25">
      <c r="A143" s="453"/>
      <c r="B143" s="471"/>
      <c r="C143" s="455"/>
      <c r="D143" s="521"/>
      <c r="E143" s="448"/>
      <c r="F143" s="108" t="s">
        <v>381</v>
      </c>
      <c r="G143" s="461" t="s">
        <v>382</v>
      </c>
      <c r="H143" s="461"/>
      <c r="I143" s="461"/>
      <c r="J143" s="461"/>
      <c r="K143" s="502"/>
      <c r="L143" s="500"/>
    </row>
    <row r="144" spans="1:12" ht="15.6" customHeight="1" x14ac:dyDescent="0.25">
      <c r="A144" s="453"/>
      <c r="B144" s="471"/>
      <c r="C144" s="455"/>
      <c r="D144" s="521"/>
      <c r="E144" s="448"/>
      <c r="F144" s="108" t="s">
        <v>358</v>
      </c>
      <c r="G144" s="461" t="s">
        <v>900</v>
      </c>
      <c r="H144" s="461"/>
      <c r="I144" s="461"/>
      <c r="J144" s="461"/>
      <c r="K144" s="496">
        <v>5</v>
      </c>
      <c r="L144" s="443">
        <v>15160</v>
      </c>
    </row>
    <row r="145" spans="1:12" ht="15.6" customHeight="1" x14ac:dyDescent="0.25">
      <c r="A145" s="453"/>
      <c r="B145" s="471"/>
      <c r="C145" s="455"/>
      <c r="D145" s="521"/>
      <c r="E145" s="448"/>
      <c r="F145" s="108" t="s">
        <v>383</v>
      </c>
      <c r="G145" s="461" t="s">
        <v>384</v>
      </c>
      <c r="H145" s="461"/>
      <c r="I145" s="461"/>
      <c r="J145" s="461"/>
      <c r="K145" s="497"/>
      <c r="L145" s="444" t="e">
        <f>#REF!-#REF!*10%</f>
        <v>#REF!</v>
      </c>
    </row>
    <row r="146" spans="1:12" ht="15.6" customHeight="1" x14ac:dyDescent="0.25">
      <c r="A146" s="453"/>
      <c r="B146" s="471"/>
      <c r="C146" s="455"/>
      <c r="D146" s="521"/>
      <c r="E146" s="448"/>
      <c r="F146" s="108" t="s">
        <v>385</v>
      </c>
      <c r="G146" s="461" t="s">
        <v>386</v>
      </c>
      <c r="H146" s="461"/>
      <c r="I146" s="461"/>
      <c r="J146" s="461"/>
      <c r="K146" s="497"/>
      <c r="L146" s="444" t="e">
        <f>#REF!-#REF!*10%</f>
        <v>#REF!</v>
      </c>
    </row>
    <row r="147" spans="1:12" ht="15.6" customHeight="1" x14ac:dyDescent="0.25">
      <c r="A147" s="453"/>
      <c r="B147" s="471"/>
      <c r="C147" s="455"/>
      <c r="D147" s="521"/>
      <c r="E147" s="448"/>
      <c r="F147" s="108" t="s">
        <v>389</v>
      </c>
      <c r="G147" s="461" t="s">
        <v>390</v>
      </c>
      <c r="H147" s="461"/>
      <c r="I147" s="461"/>
      <c r="J147" s="461"/>
      <c r="K147" s="497"/>
      <c r="L147" s="444" t="e">
        <f>#REF!-#REF!*10%</f>
        <v>#REF!</v>
      </c>
    </row>
    <row r="148" spans="1:12" ht="15.6" customHeight="1" x14ac:dyDescent="0.25">
      <c r="A148" s="453"/>
      <c r="B148" s="471"/>
      <c r="C148" s="455"/>
      <c r="D148" s="521"/>
      <c r="E148" s="448"/>
      <c r="F148" s="108" t="s">
        <v>704</v>
      </c>
      <c r="G148" s="461" t="s">
        <v>705</v>
      </c>
      <c r="H148" s="461"/>
      <c r="I148" s="461"/>
      <c r="J148" s="461"/>
      <c r="K148" s="497"/>
      <c r="L148" s="444" t="e">
        <f>#REF!-#REF!*10%</f>
        <v>#REF!</v>
      </c>
    </row>
    <row r="149" spans="1:12" ht="15.6" customHeight="1" x14ac:dyDescent="0.25">
      <c r="A149" s="453"/>
      <c r="B149" s="471"/>
      <c r="C149" s="455"/>
      <c r="D149" s="521"/>
      <c r="E149" s="448"/>
      <c r="F149" s="108" t="s">
        <v>706</v>
      </c>
      <c r="G149" s="461" t="s">
        <v>390</v>
      </c>
      <c r="H149" s="461"/>
      <c r="I149" s="461"/>
      <c r="J149" s="461"/>
      <c r="K149" s="497"/>
      <c r="L149" s="444" t="e">
        <f>#REF!-#REF!*10%</f>
        <v>#REF!</v>
      </c>
    </row>
    <row r="150" spans="1:12" ht="15.6" customHeight="1" x14ac:dyDescent="0.25">
      <c r="A150" s="453"/>
      <c r="B150" s="471"/>
      <c r="C150" s="455"/>
      <c r="D150" s="521"/>
      <c r="E150" s="448"/>
      <c r="F150" s="108" t="s">
        <v>1271</v>
      </c>
      <c r="G150" s="461">
        <v>2</v>
      </c>
      <c r="H150" s="461"/>
      <c r="I150" s="461"/>
      <c r="J150" s="461"/>
      <c r="K150" s="497"/>
      <c r="L150" s="444" t="e">
        <f>#REF!-#REF!*10%</f>
        <v>#REF!</v>
      </c>
    </row>
    <row r="151" spans="1:12" ht="15.6" customHeight="1" x14ac:dyDescent="0.25">
      <c r="A151" s="453"/>
      <c r="B151" s="471"/>
      <c r="C151" s="455"/>
      <c r="D151" s="521"/>
      <c r="E151" s="448"/>
      <c r="F151" s="108" t="s">
        <v>707</v>
      </c>
      <c r="G151" s="461" t="s">
        <v>911</v>
      </c>
      <c r="H151" s="461"/>
      <c r="I151" s="461"/>
      <c r="J151" s="461"/>
      <c r="K151" s="497"/>
      <c r="L151" s="444" t="e">
        <f>#REF!-#REF!*10%</f>
        <v>#REF!</v>
      </c>
    </row>
    <row r="152" spans="1:12" ht="15.6" customHeight="1" x14ac:dyDescent="0.25">
      <c r="A152" s="453"/>
      <c r="B152" s="471"/>
      <c r="C152" s="455"/>
      <c r="D152" s="521"/>
      <c r="E152" s="448"/>
      <c r="F152" s="108" t="s">
        <v>708</v>
      </c>
      <c r="G152" s="461" t="s">
        <v>390</v>
      </c>
      <c r="H152" s="461"/>
      <c r="I152" s="461"/>
      <c r="J152" s="461"/>
      <c r="K152" s="497"/>
      <c r="L152" s="444" t="e">
        <f>#REF!-#REF!*10%</f>
        <v>#REF!</v>
      </c>
    </row>
    <row r="153" spans="1:12" ht="15" customHeight="1" x14ac:dyDescent="0.25">
      <c r="A153" s="453"/>
      <c r="B153" s="471"/>
      <c r="C153" s="455"/>
      <c r="D153" s="521"/>
      <c r="E153" s="448"/>
      <c r="F153" s="108" t="s">
        <v>377</v>
      </c>
      <c r="G153" s="461" t="s">
        <v>387</v>
      </c>
      <c r="H153" s="461"/>
      <c r="I153" s="461"/>
      <c r="J153" s="461"/>
      <c r="K153" s="497"/>
      <c r="L153" s="444" t="e">
        <f>#REF!-#REF!*10%</f>
        <v>#REF!</v>
      </c>
    </row>
    <row r="154" spans="1:12" ht="15.6" customHeight="1" x14ac:dyDescent="0.25">
      <c r="A154" s="453"/>
      <c r="B154" s="471"/>
      <c r="C154" s="455"/>
      <c r="D154" s="521"/>
      <c r="E154" s="448"/>
      <c r="F154" s="108" t="s">
        <v>388</v>
      </c>
      <c r="G154" s="461" t="s">
        <v>393</v>
      </c>
      <c r="H154" s="461"/>
      <c r="I154" s="461"/>
      <c r="J154" s="461"/>
      <c r="K154" s="497"/>
      <c r="L154" s="444" t="e">
        <f>#REF!-#REF!*10%</f>
        <v>#REF!</v>
      </c>
    </row>
    <row r="155" spans="1:12" ht="15.6" customHeight="1" x14ac:dyDescent="0.25">
      <c r="A155" s="453"/>
      <c r="B155" s="471"/>
      <c r="C155" s="455"/>
      <c r="D155" s="521"/>
      <c r="E155" s="448"/>
      <c r="F155" s="108" t="s">
        <v>562</v>
      </c>
      <c r="G155" s="461" t="s">
        <v>1019</v>
      </c>
      <c r="H155" s="461"/>
      <c r="I155" s="461"/>
      <c r="J155" s="461"/>
      <c r="K155" s="497"/>
      <c r="L155" s="444" t="e">
        <f>#REF!-#REF!*10%</f>
        <v>#REF!</v>
      </c>
    </row>
    <row r="156" spans="1:12" ht="15.6" customHeight="1" x14ac:dyDescent="0.25">
      <c r="A156" s="453"/>
      <c r="B156" s="471"/>
      <c r="C156" s="455"/>
      <c r="D156" s="521"/>
      <c r="E156" s="448"/>
      <c r="F156" s="108" t="s">
        <v>570</v>
      </c>
      <c r="G156" s="461" t="s">
        <v>613</v>
      </c>
      <c r="H156" s="461"/>
      <c r="I156" s="461"/>
      <c r="J156" s="461"/>
      <c r="K156" s="497"/>
      <c r="L156" s="444" t="e">
        <f>#REF!-#REF!*10%</f>
        <v>#REF!</v>
      </c>
    </row>
    <row r="157" spans="1:12" ht="15.6" customHeight="1" x14ac:dyDescent="0.25">
      <c r="A157" s="453"/>
      <c r="B157" s="471"/>
      <c r="C157" s="455"/>
      <c r="D157" s="521"/>
      <c r="E157" s="448"/>
      <c r="F157" s="108" t="s">
        <v>84</v>
      </c>
      <c r="G157" s="465">
        <v>3.6</v>
      </c>
      <c r="H157" s="465"/>
      <c r="I157" s="465"/>
      <c r="J157" s="465"/>
      <c r="K157" s="497"/>
      <c r="L157" s="444" t="e">
        <f>#REF!-#REF!*10%</f>
        <v>#REF!</v>
      </c>
    </row>
    <row r="158" spans="1:12" ht="15.6" customHeight="1" x14ac:dyDescent="0.25">
      <c r="A158" s="453"/>
      <c r="B158" s="472"/>
      <c r="C158" s="455"/>
      <c r="D158" s="521"/>
      <c r="E158" s="448"/>
      <c r="F158" s="108" t="s">
        <v>1016</v>
      </c>
      <c r="G158" s="461">
        <v>5</v>
      </c>
      <c r="H158" s="461"/>
      <c r="I158" s="461"/>
      <c r="J158" s="461"/>
      <c r="K158" s="497"/>
      <c r="L158" s="444" t="e">
        <f>#REF!-#REF!*10%</f>
        <v>#REF!</v>
      </c>
    </row>
    <row r="159" spans="1:12" ht="15.6" customHeight="1" x14ac:dyDescent="0.25">
      <c r="A159" s="452">
        <v>6</v>
      </c>
      <c r="B159" s="470"/>
      <c r="C159" s="455" t="s">
        <v>175</v>
      </c>
      <c r="D159" s="520"/>
      <c r="E159" s="448"/>
      <c r="F159" s="108" t="s">
        <v>81</v>
      </c>
      <c r="G159" s="461" t="s">
        <v>6</v>
      </c>
      <c r="H159" s="461"/>
      <c r="I159" s="461"/>
      <c r="J159" s="461"/>
      <c r="K159" s="539">
        <v>3</v>
      </c>
      <c r="L159" s="498">
        <v>17057</v>
      </c>
    </row>
    <row r="160" spans="1:12" ht="15.6" customHeight="1" x14ac:dyDescent="0.25">
      <c r="A160" s="453"/>
      <c r="B160" s="471"/>
      <c r="C160" s="455"/>
      <c r="D160" s="521"/>
      <c r="E160" s="448"/>
      <c r="F160" s="108" t="s">
        <v>80</v>
      </c>
      <c r="G160" s="469">
        <v>140</v>
      </c>
      <c r="H160" s="469"/>
      <c r="I160" s="469"/>
      <c r="J160" s="469"/>
      <c r="K160" s="502"/>
      <c r="L160" s="499"/>
    </row>
    <row r="161" spans="1:12" ht="15.6" customHeight="1" x14ac:dyDescent="0.25">
      <c r="A161" s="453"/>
      <c r="B161" s="471"/>
      <c r="C161" s="455"/>
      <c r="D161" s="521"/>
      <c r="E161" s="448"/>
      <c r="F161" s="108" t="s">
        <v>8</v>
      </c>
      <c r="G161" s="30">
        <v>3000</v>
      </c>
      <c r="H161" s="31">
        <v>4000</v>
      </c>
      <c r="I161" s="314">
        <v>5000</v>
      </c>
      <c r="J161" s="32">
        <v>6000</v>
      </c>
      <c r="K161" s="502"/>
      <c r="L161" s="499"/>
    </row>
    <row r="162" spans="1:12" ht="15.6" customHeight="1" x14ac:dyDescent="0.25">
      <c r="A162" s="453"/>
      <c r="B162" s="471"/>
      <c r="C162" s="455"/>
      <c r="D162" s="521"/>
      <c r="E162" s="448"/>
      <c r="F162" s="108" t="s">
        <v>817</v>
      </c>
      <c r="G162" s="30">
        <f>G160*114</f>
        <v>15960</v>
      </c>
      <c r="H162" s="31">
        <f>G160*128</f>
        <v>17920</v>
      </c>
      <c r="I162" s="314">
        <f>G160*143</f>
        <v>20020</v>
      </c>
      <c r="J162" s="32">
        <f>G160*148</f>
        <v>20720</v>
      </c>
      <c r="K162" s="502"/>
      <c r="L162" s="499"/>
    </row>
    <row r="163" spans="1:12" ht="15.6" customHeight="1" x14ac:dyDescent="0.25">
      <c r="A163" s="453"/>
      <c r="B163" s="471"/>
      <c r="C163" s="455"/>
      <c r="D163" s="521"/>
      <c r="E163" s="448"/>
      <c r="F163" s="108" t="s">
        <v>1269</v>
      </c>
      <c r="G163" s="451">
        <v>0.98</v>
      </c>
      <c r="H163" s="451"/>
      <c r="I163" s="451"/>
      <c r="J163" s="451"/>
      <c r="K163" s="502"/>
      <c r="L163" s="499"/>
    </row>
    <row r="164" spans="1:12" ht="15.6" customHeight="1" x14ac:dyDescent="0.25">
      <c r="A164" s="453"/>
      <c r="B164" s="471"/>
      <c r="C164" s="455"/>
      <c r="D164" s="521"/>
      <c r="E164" s="448"/>
      <c r="F164" s="108" t="s">
        <v>699</v>
      </c>
      <c r="G164" s="461" t="s">
        <v>700</v>
      </c>
      <c r="H164" s="461"/>
      <c r="I164" s="461"/>
      <c r="J164" s="461"/>
      <c r="K164" s="502"/>
      <c r="L164" s="499"/>
    </row>
    <row r="165" spans="1:12" ht="15.6" customHeight="1" x14ac:dyDescent="0.25">
      <c r="A165" s="453"/>
      <c r="B165" s="471"/>
      <c r="C165" s="455"/>
      <c r="D165" s="521"/>
      <c r="E165" s="448"/>
      <c r="F165" s="93" t="s">
        <v>1181</v>
      </c>
      <c r="G165" s="462" t="s">
        <v>1179</v>
      </c>
      <c r="H165" s="463"/>
      <c r="I165" s="463"/>
      <c r="J165" s="464"/>
      <c r="K165" s="502"/>
      <c r="L165" s="499"/>
    </row>
    <row r="166" spans="1:12" ht="15.6" customHeight="1" x14ac:dyDescent="0.25">
      <c r="A166" s="453"/>
      <c r="B166" s="471"/>
      <c r="C166" s="455"/>
      <c r="D166" s="521"/>
      <c r="E166" s="448"/>
      <c r="F166" s="108" t="s">
        <v>83</v>
      </c>
      <c r="G166" s="461">
        <v>67</v>
      </c>
      <c r="H166" s="461"/>
      <c r="I166" s="461"/>
      <c r="J166" s="461"/>
      <c r="K166" s="502"/>
      <c r="L166" s="499"/>
    </row>
    <row r="167" spans="1:12" ht="15.6" customHeight="1" x14ac:dyDescent="0.25">
      <c r="A167" s="453"/>
      <c r="B167" s="471"/>
      <c r="C167" s="455"/>
      <c r="D167" s="521"/>
      <c r="E167" s="448"/>
      <c r="F167" s="108" t="s">
        <v>396</v>
      </c>
      <c r="G167" s="461" t="s">
        <v>397</v>
      </c>
      <c r="H167" s="461"/>
      <c r="I167" s="461"/>
      <c r="J167" s="461"/>
      <c r="K167" s="502"/>
      <c r="L167" s="499"/>
    </row>
    <row r="168" spans="1:12" ht="15.6" customHeight="1" x14ac:dyDescent="0.25">
      <c r="A168" s="453"/>
      <c r="B168" s="471"/>
      <c r="C168" s="455"/>
      <c r="D168" s="521"/>
      <c r="E168" s="448"/>
      <c r="F168" s="108" t="s">
        <v>256</v>
      </c>
      <c r="G168" s="461" t="s">
        <v>54</v>
      </c>
      <c r="H168" s="461"/>
      <c r="I168" s="461"/>
      <c r="J168" s="461"/>
      <c r="K168" s="502"/>
      <c r="L168" s="499"/>
    </row>
    <row r="169" spans="1:12" ht="15.6" customHeight="1" x14ac:dyDescent="0.25">
      <c r="A169" s="453"/>
      <c r="B169" s="471"/>
      <c r="C169" s="455"/>
      <c r="D169" s="521"/>
      <c r="E169" s="448"/>
      <c r="F169" s="108" t="s">
        <v>379</v>
      </c>
      <c r="G169" s="461" t="s">
        <v>380</v>
      </c>
      <c r="H169" s="461"/>
      <c r="I169" s="461"/>
      <c r="J169" s="461"/>
      <c r="K169" s="502"/>
      <c r="L169" s="499"/>
    </row>
    <row r="170" spans="1:12" ht="15.6" customHeight="1" x14ac:dyDescent="0.25">
      <c r="A170" s="453"/>
      <c r="B170" s="471"/>
      <c r="C170" s="455"/>
      <c r="D170" s="521"/>
      <c r="E170" s="448"/>
      <c r="F170" s="108" t="s">
        <v>701</v>
      </c>
      <c r="G170" s="461">
        <v>100000</v>
      </c>
      <c r="H170" s="461"/>
      <c r="I170" s="461"/>
      <c r="J170" s="461"/>
      <c r="K170" s="502"/>
      <c r="L170" s="499"/>
    </row>
    <row r="171" spans="1:12" ht="15.6" customHeight="1" x14ac:dyDescent="0.25">
      <c r="A171" s="453"/>
      <c r="B171" s="471"/>
      <c r="C171" s="455"/>
      <c r="D171" s="521"/>
      <c r="E171" s="448"/>
      <c r="F171" s="108" t="s">
        <v>257</v>
      </c>
      <c r="G171" s="461" t="s">
        <v>556</v>
      </c>
      <c r="H171" s="461"/>
      <c r="I171" s="461"/>
      <c r="J171" s="461"/>
      <c r="K171" s="502"/>
      <c r="L171" s="499"/>
    </row>
    <row r="172" spans="1:12" ht="15.6" customHeight="1" x14ac:dyDescent="0.25">
      <c r="A172" s="453"/>
      <c r="B172" s="471"/>
      <c r="C172" s="455"/>
      <c r="D172" s="521"/>
      <c r="E172" s="448"/>
      <c r="F172" s="108" t="s">
        <v>376</v>
      </c>
      <c r="G172" s="461" t="s">
        <v>557</v>
      </c>
      <c r="H172" s="461"/>
      <c r="I172" s="461"/>
      <c r="J172" s="461"/>
      <c r="K172" s="502"/>
      <c r="L172" s="499"/>
    </row>
    <row r="173" spans="1:12" ht="15.6" customHeight="1" x14ac:dyDescent="0.25">
      <c r="A173" s="453"/>
      <c r="B173" s="471"/>
      <c r="C173" s="455"/>
      <c r="D173" s="521"/>
      <c r="E173" s="448"/>
      <c r="F173" s="108" t="s">
        <v>702</v>
      </c>
      <c r="G173" s="461" t="s">
        <v>703</v>
      </c>
      <c r="H173" s="461"/>
      <c r="I173" s="461"/>
      <c r="J173" s="461"/>
      <c r="K173" s="502"/>
      <c r="L173" s="499"/>
    </row>
    <row r="174" spans="1:12" ht="15.6" customHeight="1" x14ac:dyDescent="0.25">
      <c r="A174" s="453"/>
      <c r="B174" s="471"/>
      <c r="C174" s="455"/>
      <c r="D174" s="521"/>
      <c r="E174" s="448"/>
      <c r="F174" s="108" t="s">
        <v>381</v>
      </c>
      <c r="G174" s="461" t="s">
        <v>382</v>
      </c>
      <c r="H174" s="461"/>
      <c r="I174" s="461"/>
      <c r="J174" s="461"/>
      <c r="K174" s="502"/>
      <c r="L174" s="500"/>
    </row>
    <row r="175" spans="1:12" ht="15.6" customHeight="1" x14ac:dyDescent="0.25">
      <c r="A175" s="453"/>
      <c r="B175" s="471"/>
      <c r="C175" s="455"/>
      <c r="D175" s="521"/>
      <c r="E175" s="448"/>
      <c r="F175" s="108" t="s">
        <v>358</v>
      </c>
      <c r="G175" s="461" t="s">
        <v>900</v>
      </c>
      <c r="H175" s="461"/>
      <c r="I175" s="461"/>
      <c r="J175" s="461"/>
      <c r="K175" s="496">
        <v>5</v>
      </c>
      <c r="L175" s="443">
        <v>18251</v>
      </c>
    </row>
    <row r="176" spans="1:12" ht="15.6" customHeight="1" x14ac:dyDescent="0.25">
      <c r="A176" s="453"/>
      <c r="B176" s="471"/>
      <c r="C176" s="455"/>
      <c r="D176" s="521"/>
      <c r="E176" s="448"/>
      <c r="F176" s="108" t="s">
        <v>383</v>
      </c>
      <c r="G176" s="461" t="s">
        <v>384</v>
      </c>
      <c r="H176" s="461"/>
      <c r="I176" s="461"/>
      <c r="J176" s="461"/>
      <c r="K176" s="497"/>
      <c r="L176" s="444" t="e">
        <f>#REF!-#REF!*10%</f>
        <v>#REF!</v>
      </c>
    </row>
    <row r="177" spans="1:12" ht="15.6" customHeight="1" x14ac:dyDescent="0.25">
      <c r="A177" s="453"/>
      <c r="B177" s="471"/>
      <c r="C177" s="455"/>
      <c r="D177" s="521"/>
      <c r="E177" s="448"/>
      <c r="F177" s="108" t="s">
        <v>385</v>
      </c>
      <c r="G177" s="461" t="s">
        <v>386</v>
      </c>
      <c r="H177" s="461"/>
      <c r="I177" s="461"/>
      <c r="J177" s="461"/>
      <c r="K177" s="497"/>
      <c r="L177" s="444" t="e">
        <f>#REF!-#REF!*10%</f>
        <v>#REF!</v>
      </c>
    </row>
    <row r="178" spans="1:12" ht="15.6" customHeight="1" x14ac:dyDescent="0.25">
      <c r="A178" s="453"/>
      <c r="B178" s="471"/>
      <c r="C178" s="455"/>
      <c r="D178" s="521"/>
      <c r="E178" s="448"/>
      <c r="F178" s="108" t="s">
        <v>389</v>
      </c>
      <c r="G178" s="461" t="s">
        <v>390</v>
      </c>
      <c r="H178" s="461"/>
      <c r="I178" s="461"/>
      <c r="J178" s="461"/>
      <c r="K178" s="497"/>
      <c r="L178" s="444" t="e">
        <f>#REF!-#REF!*10%</f>
        <v>#REF!</v>
      </c>
    </row>
    <row r="179" spans="1:12" ht="15.6" customHeight="1" x14ac:dyDescent="0.25">
      <c r="A179" s="453"/>
      <c r="B179" s="471"/>
      <c r="C179" s="455"/>
      <c r="D179" s="521"/>
      <c r="E179" s="448"/>
      <c r="F179" s="108" t="s">
        <v>704</v>
      </c>
      <c r="G179" s="461" t="s">
        <v>705</v>
      </c>
      <c r="H179" s="461"/>
      <c r="I179" s="461"/>
      <c r="J179" s="461"/>
      <c r="K179" s="497"/>
      <c r="L179" s="444" t="e">
        <f>#REF!-#REF!*10%</f>
        <v>#REF!</v>
      </c>
    </row>
    <row r="180" spans="1:12" ht="15.6" customHeight="1" x14ac:dyDescent="0.25">
      <c r="A180" s="453"/>
      <c r="B180" s="471"/>
      <c r="C180" s="455"/>
      <c r="D180" s="521"/>
      <c r="E180" s="448"/>
      <c r="F180" s="108" t="s">
        <v>706</v>
      </c>
      <c r="G180" s="461" t="s">
        <v>390</v>
      </c>
      <c r="H180" s="461"/>
      <c r="I180" s="461"/>
      <c r="J180" s="461"/>
      <c r="K180" s="497"/>
      <c r="L180" s="444" t="e">
        <f>#REF!-#REF!*10%</f>
        <v>#REF!</v>
      </c>
    </row>
    <row r="181" spans="1:12" ht="15.6" customHeight="1" x14ac:dyDescent="0.25">
      <c r="A181" s="453"/>
      <c r="B181" s="471"/>
      <c r="C181" s="455"/>
      <c r="D181" s="521"/>
      <c r="E181" s="448"/>
      <c r="F181" s="108" t="s">
        <v>1271</v>
      </c>
      <c r="G181" s="461">
        <v>2</v>
      </c>
      <c r="H181" s="461"/>
      <c r="I181" s="461"/>
      <c r="J181" s="461"/>
      <c r="K181" s="497"/>
      <c r="L181" s="444" t="e">
        <f>#REF!-#REF!*10%</f>
        <v>#REF!</v>
      </c>
    </row>
    <row r="182" spans="1:12" ht="15.6" customHeight="1" x14ac:dyDescent="0.25">
      <c r="A182" s="453"/>
      <c r="B182" s="471"/>
      <c r="C182" s="455"/>
      <c r="D182" s="521"/>
      <c r="E182" s="448"/>
      <c r="F182" s="108" t="s">
        <v>707</v>
      </c>
      <c r="G182" s="461" t="s">
        <v>911</v>
      </c>
      <c r="H182" s="461"/>
      <c r="I182" s="461"/>
      <c r="J182" s="461"/>
      <c r="K182" s="497"/>
      <c r="L182" s="444" t="e">
        <f>#REF!-#REF!*10%</f>
        <v>#REF!</v>
      </c>
    </row>
    <row r="183" spans="1:12" ht="15.6" customHeight="1" x14ac:dyDescent="0.25">
      <c r="A183" s="453"/>
      <c r="B183" s="471"/>
      <c r="C183" s="455"/>
      <c r="D183" s="521"/>
      <c r="E183" s="448"/>
      <c r="F183" s="108" t="s">
        <v>708</v>
      </c>
      <c r="G183" s="461" t="s">
        <v>390</v>
      </c>
      <c r="H183" s="461"/>
      <c r="I183" s="461"/>
      <c r="J183" s="461"/>
      <c r="K183" s="497"/>
      <c r="L183" s="444" t="e">
        <f>#REF!-#REF!*10%</f>
        <v>#REF!</v>
      </c>
    </row>
    <row r="184" spans="1:12" ht="15.6" customHeight="1" x14ac:dyDescent="0.25">
      <c r="A184" s="453"/>
      <c r="B184" s="471"/>
      <c r="C184" s="455"/>
      <c r="D184" s="521"/>
      <c r="E184" s="448"/>
      <c r="F184" s="108" t="s">
        <v>377</v>
      </c>
      <c r="G184" s="461" t="s">
        <v>387</v>
      </c>
      <c r="H184" s="461"/>
      <c r="I184" s="461"/>
      <c r="J184" s="461"/>
      <c r="K184" s="497"/>
      <c r="L184" s="444" t="e">
        <f>#REF!-#REF!*10%</f>
        <v>#REF!</v>
      </c>
    </row>
    <row r="185" spans="1:12" ht="15.6" customHeight="1" x14ac:dyDescent="0.25">
      <c r="A185" s="453"/>
      <c r="B185" s="471"/>
      <c r="C185" s="455"/>
      <c r="D185" s="521"/>
      <c r="E185" s="448"/>
      <c r="F185" s="108" t="s">
        <v>388</v>
      </c>
      <c r="G185" s="461" t="s">
        <v>393</v>
      </c>
      <c r="H185" s="461"/>
      <c r="I185" s="461"/>
      <c r="J185" s="461"/>
      <c r="K185" s="497"/>
      <c r="L185" s="444" t="e">
        <f>#REF!-#REF!*10%</f>
        <v>#REF!</v>
      </c>
    </row>
    <row r="186" spans="1:12" ht="15.6" customHeight="1" x14ac:dyDescent="0.25">
      <c r="A186" s="453"/>
      <c r="B186" s="471"/>
      <c r="C186" s="455"/>
      <c r="D186" s="521"/>
      <c r="E186" s="448"/>
      <c r="F186" s="108" t="s">
        <v>562</v>
      </c>
      <c r="G186" s="461" t="s">
        <v>1019</v>
      </c>
      <c r="H186" s="461"/>
      <c r="I186" s="461"/>
      <c r="J186" s="461"/>
      <c r="K186" s="497"/>
      <c r="L186" s="444" t="e">
        <f>#REF!-#REF!*10%</f>
        <v>#REF!</v>
      </c>
    </row>
    <row r="187" spans="1:12" ht="15.6" customHeight="1" x14ac:dyDescent="0.25">
      <c r="A187" s="453"/>
      <c r="B187" s="471"/>
      <c r="C187" s="455"/>
      <c r="D187" s="521"/>
      <c r="E187" s="448"/>
      <c r="F187" s="108" t="s">
        <v>570</v>
      </c>
      <c r="G187" s="461" t="s">
        <v>613</v>
      </c>
      <c r="H187" s="461"/>
      <c r="I187" s="461"/>
      <c r="J187" s="461"/>
      <c r="K187" s="497"/>
      <c r="L187" s="444" t="e">
        <f>#REF!-#REF!*10%</f>
        <v>#REF!</v>
      </c>
    </row>
    <row r="188" spans="1:12" ht="15.6" customHeight="1" x14ac:dyDescent="0.25">
      <c r="A188" s="453"/>
      <c r="B188" s="471"/>
      <c r="C188" s="455"/>
      <c r="D188" s="521"/>
      <c r="E188" s="448"/>
      <c r="F188" s="108" t="s">
        <v>84</v>
      </c>
      <c r="G188" s="465">
        <v>3.6</v>
      </c>
      <c r="H188" s="465"/>
      <c r="I188" s="465"/>
      <c r="J188" s="465"/>
      <c r="K188" s="497"/>
      <c r="L188" s="444" t="e">
        <f>#REF!-#REF!*10%</f>
        <v>#REF!</v>
      </c>
    </row>
    <row r="189" spans="1:12" ht="15.6" customHeight="1" x14ac:dyDescent="0.25">
      <c r="A189" s="453"/>
      <c r="B189" s="472"/>
      <c r="C189" s="455"/>
      <c r="D189" s="521"/>
      <c r="E189" s="448"/>
      <c r="F189" s="108" t="s">
        <v>1016</v>
      </c>
      <c r="G189" s="461">
        <v>5</v>
      </c>
      <c r="H189" s="461"/>
      <c r="I189" s="461"/>
      <c r="J189" s="461"/>
      <c r="K189" s="497"/>
      <c r="L189" s="444" t="e">
        <f>#REF!-#REF!*10%</f>
        <v>#REF!</v>
      </c>
    </row>
    <row r="190" spans="1:12" ht="15.6" customHeight="1" x14ac:dyDescent="0.25">
      <c r="A190" s="452">
        <v>7</v>
      </c>
      <c r="B190" s="470"/>
      <c r="C190" s="455" t="s">
        <v>183</v>
      </c>
      <c r="D190" s="520"/>
      <c r="E190" s="448"/>
      <c r="F190" s="108" t="s">
        <v>81</v>
      </c>
      <c r="G190" s="461" t="s">
        <v>6</v>
      </c>
      <c r="H190" s="461"/>
      <c r="I190" s="461"/>
      <c r="J190" s="461"/>
      <c r="K190" s="539">
        <v>3</v>
      </c>
      <c r="L190" s="498">
        <v>21542</v>
      </c>
    </row>
    <row r="191" spans="1:12" ht="15.6" customHeight="1" x14ac:dyDescent="0.25">
      <c r="A191" s="453"/>
      <c r="B191" s="471"/>
      <c r="C191" s="455"/>
      <c r="D191" s="521"/>
      <c r="E191" s="448"/>
      <c r="F191" s="108" t="s">
        <v>80</v>
      </c>
      <c r="G191" s="469">
        <v>178</v>
      </c>
      <c r="H191" s="469"/>
      <c r="I191" s="469"/>
      <c r="J191" s="469"/>
      <c r="K191" s="502"/>
      <c r="L191" s="499"/>
    </row>
    <row r="192" spans="1:12" ht="15.6" customHeight="1" x14ac:dyDescent="0.25">
      <c r="A192" s="453"/>
      <c r="B192" s="471"/>
      <c r="C192" s="455"/>
      <c r="D192" s="521"/>
      <c r="E192" s="448"/>
      <c r="F192" s="108" t="s">
        <v>8</v>
      </c>
      <c r="G192" s="30">
        <v>3000</v>
      </c>
      <c r="H192" s="31">
        <v>4000</v>
      </c>
      <c r="I192" s="314">
        <v>5000</v>
      </c>
      <c r="J192" s="32">
        <v>6000</v>
      </c>
      <c r="K192" s="502"/>
      <c r="L192" s="499"/>
    </row>
    <row r="193" spans="1:12" ht="15.6" customHeight="1" x14ac:dyDescent="0.25">
      <c r="A193" s="453"/>
      <c r="B193" s="471"/>
      <c r="C193" s="455"/>
      <c r="D193" s="521"/>
      <c r="E193" s="448"/>
      <c r="F193" s="108" t="s">
        <v>817</v>
      </c>
      <c r="G193" s="30">
        <f>G191*114</f>
        <v>20292</v>
      </c>
      <c r="H193" s="31">
        <f>G191*128</f>
        <v>22784</v>
      </c>
      <c r="I193" s="314">
        <f>G191*143</f>
        <v>25454</v>
      </c>
      <c r="J193" s="32">
        <f>G191*148</f>
        <v>26344</v>
      </c>
      <c r="K193" s="502"/>
      <c r="L193" s="499"/>
    </row>
    <row r="194" spans="1:12" ht="15.6" customHeight="1" x14ac:dyDescent="0.25">
      <c r="A194" s="453"/>
      <c r="B194" s="471"/>
      <c r="C194" s="455"/>
      <c r="D194" s="521"/>
      <c r="E194" s="448"/>
      <c r="F194" s="108" t="s">
        <v>1269</v>
      </c>
      <c r="G194" s="451">
        <v>0.98</v>
      </c>
      <c r="H194" s="451"/>
      <c r="I194" s="451"/>
      <c r="J194" s="451"/>
      <c r="K194" s="502"/>
      <c r="L194" s="499"/>
    </row>
    <row r="195" spans="1:12" ht="15.6" customHeight="1" x14ac:dyDescent="0.25">
      <c r="A195" s="453"/>
      <c r="B195" s="471"/>
      <c r="C195" s="455"/>
      <c r="D195" s="521"/>
      <c r="E195" s="448"/>
      <c r="F195" s="108" t="s">
        <v>699</v>
      </c>
      <c r="G195" s="461" t="s">
        <v>700</v>
      </c>
      <c r="H195" s="461"/>
      <c r="I195" s="461"/>
      <c r="J195" s="461"/>
      <c r="K195" s="502"/>
      <c r="L195" s="499"/>
    </row>
    <row r="196" spans="1:12" ht="15.6" customHeight="1" x14ac:dyDescent="0.25">
      <c r="A196" s="453"/>
      <c r="B196" s="471"/>
      <c r="C196" s="455"/>
      <c r="D196" s="521"/>
      <c r="E196" s="448"/>
      <c r="F196" s="93" t="s">
        <v>1181</v>
      </c>
      <c r="G196" s="462" t="s">
        <v>1179</v>
      </c>
      <c r="H196" s="463"/>
      <c r="I196" s="463"/>
      <c r="J196" s="464"/>
      <c r="K196" s="502"/>
      <c r="L196" s="499"/>
    </row>
    <row r="197" spans="1:12" ht="15.6" customHeight="1" x14ac:dyDescent="0.25">
      <c r="A197" s="453"/>
      <c r="B197" s="471"/>
      <c r="C197" s="455"/>
      <c r="D197" s="521"/>
      <c r="E197" s="448"/>
      <c r="F197" s="108" t="s">
        <v>83</v>
      </c>
      <c r="G197" s="461">
        <v>67</v>
      </c>
      <c r="H197" s="461"/>
      <c r="I197" s="461"/>
      <c r="J197" s="461"/>
      <c r="K197" s="502"/>
      <c r="L197" s="499"/>
    </row>
    <row r="198" spans="1:12" ht="15.6" customHeight="1" x14ac:dyDescent="0.25">
      <c r="A198" s="453"/>
      <c r="B198" s="471"/>
      <c r="C198" s="455"/>
      <c r="D198" s="521"/>
      <c r="E198" s="448"/>
      <c r="F198" s="108" t="s">
        <v>396</v>
      </c>
      <c r="G198" s="461" t="s">
        <v>397</v>
      </c>
      <c r="H198" s="461"/>
      <c r="I198" s="461"/>
      <c r="J198" s="461"/>
      <c r="K198" s="502"/>
      <c r="L198" s="499"/>
    </row>
    <row r="199" spans="1:12" ht="15.6" customHeight="1" x14ac:dyDescent="0.25">
      <c r="A199" s="453"/>
      <c r="B199" s="471"/>
      <c r="C199" s="455"/>
      <c r="D199" s="521"/>
      <c r="E199" s="448"/>
      <c r="F199" s="108" t="s">
        <v>256</v>
      </c>
      <c r="G199" s="461" t="s">
        <v>179</v>
      </c>
      <c r="H199" s="461"/>
      <c r="I199" s="461"/>
      <c r="J199" s="461"/>
      <c r="K199" s="502"/>
      <c r="L199" s="499"/>
    </row>
    <row r="200" spans="1:12" ht="15.6" customHeight="1" x14ac:dyDescent="0.25">
      <c r="A200" s="453"/>
      <c r="B200" s="471"/>
      <c r="C200" s="455"/>
      <c r="D200" s="521"/>
      <c r="E200" s="448"/>
      <c r="F200" s="108" t="s">
        <v>379</v>
      </c>
      <c r="G200" s="461" t="s">
        <v>380</v>
      </c>
      <c r="H200" s="461"/>
      <c r="I200" s="461"/>
      <c r="J200" s="461"/>
      <c r="K200" s="502"/>
      <c r="L200" s="499"/>
    </row>
    <row r="201" spans="1:12" ht="15.6" customHeight="1" x14ac:dyDescent="0.25">
      <c r="A201" s="453"/>
      <c r="B201" s="471"/>
      <c r="C201" s="455"/>
      <c r="D201" s="521"/>
      <c r="E201" s="448"/>
      <c r="F201" s="108" t="s">
        <v>701</v>
      </c>
      <c r="G201" s="461">
        <v>100000</v>
      </c>
      <c r="H201" s="461"/>
      <c r="I201" s="461"/>
      <c r="J201" s="461"/>
      <c r="K201" s="502"/>
      <c r="L201" s="499"/>
    </row>
    <row r="202" spans="1:12" ht="15.6" customHeight="1" x14ac:dyDescent="0.25">
      <c r="A202" s="453"/>
      <c r="B202" s="471"/>
      <c r="C202" s="455"/>
      <c r="D202" s="521"/>
      <c r="E202" s="448"/>
      <c r="F202" s="108" t="s">
        <v>257</v>
      </c>
      <c r="G202" s="461" t="s">
        <v>556</v>
      </c>
      <c r="H202" s="461"/>
      <c r="I202" s="461"/>
      <c r="J202" s="461"/>
      <c r="K202" s="502"/>
      <c r="L202" s="499"/>
    </row>
    <row r="203" spans="1:12" ht="15.6" customHeight="1" x14ac:dyDescent="0.25">
      <c r="A203" s="453"/>
      <c r="B203" s="471"/>
      <c r="C203" s="455"/>
      <c r="D203" s="521"/>
      <c r="E203" s="448"/>
      <c r="F203" s="108" t="s">
        <v>376</v>
      </c>
      <c r="G203" s="461" t="s">
        <v>557</v>
      </c>
      <c r="H203" s="461"/>
      <c r="I203" s="461"/>
      <c r="J203" s="461"/>
      <c r="K203" s="502"/>
      <c r="L203" s="499"/>
    </row>
    <row r="204" spans="1:12" ht="15.6" customHeight="1" x14ac:dyDescent="0.25">
      <c r="A204" s="453"/>
      <c r="B204" s="471"/>
      <c r="C204" s="455"/>
      <c r="D204" s="521"/>
      <c r="E204" s="448"/>
      <c r="F204" s="108" t="s">
        <v>702</v>
      </c>
      <c r="G204" s="461" t="s">
        <v>703</v>
      </c>
      <c r="H204" s="461"/>
      <c r="I204" s="461"/>
      <c r="J204" s="461"/>
      <c r="K204" s="502"/>
      <c r="L204" s="499"/>
    </row>
    <row r="205" spans="1:12" ht="15.6" customHeight="1" x14ac:dyDescent="0.25">
      <c r="A205" s="453"/>
      <c r="B205" s="471"/>
      <c r="C205" s="455"/>
      <c r="D205" s="521"/>
      <c r="E205" s="448"/>
      <c r="F205" s="108" t="s">
        <v>381</v>
      </c>
      <c r="G205" s="461" t="s">
        <v>382</v>
      </c>
      <c r="H205" s="461"/>
      <c r="I205" s="461"/>
      <c r="J205" s="461"/>
      <c r="K205" s="502"/>
      <c r="L205" s="500"/>
    </row>
    <row r="206" spans="1:12" ht="15.6" customHeight="1" x14ac:dyDescent="0.25">
      <c r="A206" s="453"/>
      <c r="B206" s="471"/>
      <c r="C206" s="455"/>
      <c r="D206" s="521"/>
      <c r="E206" s="448"/>
      <c r="F206" s="108" t="s">
        <v>358</v>
      </c>
      <c r="G206" s="461" t="s">
        <v>900</v>
      </c>
      <c r="H206" s="461"/>
      <c r="I206" s="461"/>
      <c r="J206" s="461"/>
      <c r="K206" s="496">
        <v>5</v>
      </c>
      <c r="L206" s="443">
        <v>23050</v>
      </c>
    </row>
    <row r="207" spans="1:12" ht="15.6" customHeight="1" x14ac:dyDescent="0.25">
      <c r="A207" s="453"/>
      <c r="B207" s="471"/>
      <c r="C207" s="455"/>
      <c r="D207" s="521"/>
      <c r="E207" s="448"/>
      <c r="F207" s="108" t="s">
        <v>383</v>
      </c>
      <c r="G207" s="461" t="s">
        <v>384</v>
      </c>
      <c r="H207" s="461"/>
      <c r="I207" s="461"/>
      <c r="J207" s="461"/>
      <c r="K207" s="497"/>
      <c r="L207" s="444" t="e">
        <f>#REF!-#REF!*10%</f>
        <v>#REF!</v>
      </c>
    </row>
    <row r="208" spans="1:12" ht="15.6" customHeight="1" x14ac:dyDescent="0.25">
      <c r="A208" s="453"/>
      <c r="B208" s="471"/>
      <c r="C208" s="455"/>
      <c r="D208" s="521"/>
      <c r="E208" s="448"/>
      <c r="F208" s="108" t="s">
        <v>385</v>
      </c>
      <c r="G208" s="461" t="s">
        <v>386</v>
      </c>
      <c r="H208" s="461"/>
      <c r="I208" s="461"/>
      <c r="J208" s="461"/>
      <c r="K208" s="497"/>
      <c r="L208" s="444" t="e">
        <f>#REF!-#REF!*10%</f>
        <v>#REF!</v>
      </c>
    </row>
    <row r="209" spans="1:12" ht="15.6" customHeight="1" x14ac:dyDescent="0.25">
      <c r="A209" s="453"/>
      <c r="B209" s="471"/>
      <c r="C209" s="455"/>
      <c r="D209" s="521"/>
      <c r="E209" s="448"/>
      <c r="F209" s="108" t="s">
        <v>389</v>
      </c>
      <c r="G209" s="461" t="s">
        <v>390</v>
      </c>
      <c r="H209" s="461"/>
      <c r="I209" s="461"/>
      <c r="J209" s="461"/>
      <c r="K209" s="497"/>
      <c r="L209" s="444" t="e">
        <f>#REF!-#REF!*10%</f>
        <v>#REF!</v>
      </c>
    </row>
    <row r="210" spans="1:12" ht="15.6" customHeight="1" x14ac:dyDescent="0.25">
      <c r="A210" s="453"/>
      <c r="B210" s="471"/>
      <c r="C210" s="455"/>
      <c r="D210" s="521"/>
      <c r="E210" s="448"/>
      <c r="F210" s="108" t="s">
        <v>704</v>
      </c>
      <c r="G210" s="461" t="s">
        <v>705</v>
      </c>
      <c r="H210" s="461"/>
      <c r="I210" s="461"/>
      <c r="J210" s="461"/>
      <c r="K210" s="497"/>
      <c r="L210" s="444" t="e">
        <f>#REF!-#REF!*10%</f>
        <v>#REF!</v>
      </c>
    </row>
    <row r="211" spans="1:12" ht="15.6" customHeight="1" x14ac:dyDescent="0.25">
      <c r="A211" s="453"/>
      <c r="B211" s="471"/>
      <c r="C211" s="455"/>
      <c r="D211" s="521"/>
      <c r="E211" s="448"/>
      <c r="F211" s="108" t="s">
        <v>706</v>
      </c>
      <c r="G211" s="461" t="s">
        <v>390</v>
      </c>
      <c r="H211" s="461"/>
      <c r="I211" s="461"/>
      <c r="J211" s="461"/>
      <c r="K211" s="497"/>
      <c r="L211" s="444" t="e">
        <f>#REF!-#REF!*10%</f>
        <v>#REF!</v>
      </c>
    </row>
    <row r="212" spans="1:12" ht="15.6" customHeight="1" x14ac:dyDescent="0.25">
      <c r="A212" s="453"/>
      <c r="B212" s="471"/>
      <c r="C212" s="455"/>
      <c r="D212" s="521"/>
      <c r="E212" s="448"/>
      <c r="F212" s="108" t="s">
        <v>1271</v>
      </c>
      <c r="G212" s="461">
        <v>2</v>
      </c>
      <c r="H212" s="461"/>
      <c r="I212" s="461"/>
      <c r="J212" s="461"/>
      <c r="K212" s="497"/>
      <c r="L212" s="444" t="e">
        <f>#REF!-#REF!*10%</f>
        <v>#REF!</v>
      </c>
    </row>
    <row r="213" spans="1:12" ht="15.6" customHeight="1" x14ac:dyDescent="0.25">
      <c r="A213" s="453"/>
      <c r="B213" s="471"/>
      <c r="C213" s="455"/>
      <c r="D213" s="521"/>
      <c r="E213" s="448"/>
      <c r="F213" s="108" t="s">
        <v>707</v>
      </c>
      <c r="G213" s="461" t="s">
        <v>911</v>
      </c>
      <c r="H213" s="461"/>
      <c r="I213" s="461"/>
      <c r="J213" s="461"/>
      <c r="K213" s="497"/>
      <c r="L213" s="444" t="e">
        <f>#REF!-#REF!*10%</f>
        <v>#REF!</v>
      </c>
    </row>
    <row r="214" spans="1:12" ht="15.6" customHeight="1" x14ac:dyDescent="0.25">
      <c r="A214" s="453"/>
      <c r="B214" s="471"/>
      <c r="C214" s="455"/>
      <c r="D214" s="521"/>
      <c r="E214" s="448"/>
      <c r="F214" s="108" t="s">
        <v>708</v>
      </c>
      <c r="G214" s="461" t="s">
        <v>390</v>
      </c>
      <c r="H214" s="461"/>
      <c r="I214" s="461"/>
      <c r="J214" s="461"/>
      <c r="K214" s="497"/>
      <c r="L214" s="444" t="e">
        <f>#REF!-#REF!*10%</f>
        <v>#REF!</v>
      </c>
    </row>
    <row r="215" spans="1:12" ht="15.6" customHeight="1" x14ac:dyDescent="0.25">
      <c r="A215" s="453"/>
      <c r="B215" s="471"/>
      <c r="C215" s="455"/>
      <c r="D215" s="521"/>
      <c r="E215" s="448"/>
      <c r="F215" s="108" t="s">
        <v>377</v>
      </c>
      <c r="G215" s="461" t="s">
        <v>387</v>
      </c>
      <c r="H215" s="461"/>
      <c r="I215" s="461"/>
      <c r="J215" s="461"/>
      <c r="K215" s="497"/>
      <c r="L215" s="444" t="e">
        <f>#REF!-#REF!*10%</f>
        <v>#REF!</v>
      </c>
    </row>
    <row r="216" spans="1:12" ht="15.6" customHeight="1" x14ac:dyDescent="0.25">
      <c r="A216" s="453"/>
      <c r="B216" s="471"/>
      <c r="C216" s="455"/>
      <c r="D216" s="521"/>
      <c r="E216" s="448"/>
      <c r="F216" s="108" t="s">
        <v>388</v>
      </c>
      <c r="G216" s="461" t="s">
        <v>393</v>
      </c>
      <c r="H216" s="461"/>
      <c r="I216" s="461"/>
      <c r="J216" s="461"/>
      <c r="K216" s="497"/>
      <c r="L216" s="444" t="e">
        <f>#REF!-#REF!*10%</f>
        <v>#REF!</v>
      </c>
    </row>
    <row r="217" spans="1:12" ht="15.6" customHeight="1" x14ac:dyDescent="0.25">
      <c r="A217" s="453"/>
      <c r="B217" s="471"/>
      <c r="C217" s="455"/>
      <c r="D217" s="521"/>
      <c r="E217" s="448"/>
      <c r="F217" s="108" t="s">
        <v>562</v>
      </c>
      <c r="G217" s="461" t="s">
        <v>1019</v>
      </c>
      <c r="H217" s="461"/>
      <c r="I217" s="461"/>
      <c r="J217" s="461"/>
      <c r="K217" s="497"/>
      <c r="L217" s="444" t="e">
        <f>#REF!-#REF!*10%</f>
        <v>#REF!</v>
      </c>
    </row>
    <row r="218" spans="1:12" ht="15.6" customHeight="1" x14ac:dyDescent="0.25">
      <c r="A218" s="453"/>
      <c r="B218" s="471"/>
      <c r="C218" s="455"/>
      <c r="D218" s="521"/>
      <c r="E218" s="448"/>
      <c r="F218" s="108" t="s">
        <v>570</v>
      </c>
      <c r="G218" s="461" t="s">
        <v>613</v>
      </c>
      <c r="H218" s="461"/>
      <c r="I218" s="461"/>
      <c r="J218" s="461"/>
      <c r="K218" s="497"/>
      <c r="L218" s="444" t="e">
        <f>#REF!-#REF!*10%</f>
        <v>#REF!</v>
      </c>
    </row>
    <row r="219" spans="1:12" ht="15.6" customHeight="1" x14ac:dyDescent="0.25">
      <c r="A219" s="453"/>
      <c r="B219" s="471"/>
      <c r="C219" s="455"/>
      <c r="D219" s="521"/>
      <c r="E219" s="448"/>
      <c r="F219" s="108" t="s">
        <v>84</v>
      </c>
      <c r="G219" s="465">
        <v>5.2</v>
      </c>
      <c r="H219" s="465"/>
      <c r="I219" s="465"/>
      <c r="J219" s="465"/>
      <c r="K219" s="497"/>
      <c r="L219" s="444" t="e">
        <f>#REF!-#REF!*10%</f>
        <v>#REF!</v>
      </c>
    </row>
    <row r="220" spans="1:12" ht="15.6" customHeight="1" x14ac:dyDescent="0.25">
      <c r="A220" s="453"/>
      <c r="B220" s="472"/>
      <c r="C220" s="455"/>
      <c r="D220" s="521"/>
      <c r="E220" s="448"/>
      <c r="F220" s="108" t="s">
        <v>1016</v>
      </c>
      <c r="G220" s="461">
        <v>5</v>
      </c>
      <c r="H220" s="461"/>
      <c r="I220" s="461"/>
      <c r="J220" s="461"/>
      <c r="K220" s="497"/>
      <c r="L220" s="444" t="e">
        <f>#REF!-#REF!*10%</f>
        <v>#REF!</v>
      </c>
    </row>
    <row r="221" spans="1:12" ht="15.6" customHeight="1" x14ac:dyDescent="0.25">
      <c r="A221" s="452">
        <v>8</v>
      </c>
      <c r="B221" s="470"/>
      <c r="C221" s="455" t="s">
        <v>563</v>
      </c>
      <c r="D221" s="520"/>
      <c r="E221" s="448"/>
      <c r="F221" s="108" t="s">
        <v>81</v>
      </c>
      <c r="G221" s="461" t="s">
        <v>6</v>
      </c>
      <c r="H221" s="461"/>
      <c r="I221" s="461"/>
      <c r="J221" s="461"/>
      <c r="K221" s="539">
        <v>3</v>
      </c>
      <c r="L221" s="498">
        <v>22453</v>
      </c>
    </row>
    <row r="222" spans="1:12" ht="15.6" customHeight="1" x14ac:dyDescent="0.25">
      <c r="A222" s="453"/>
      <c r="B222" s="471"/>
      <c r="C222" s="455"/>
      <c r="D222" s="521"/>
      <c r="E222" s="448"/>
      <c r="F222" s="108" t="s">
        <v>80</v>
      </c>
      <c r="G222" s="469">
        <v>208</v>
      </c>
      <c r="H222" s="469"/>
      <c r="I222" s="469"/>
      <c r="J222" s="469"/>
      <c r="K222" s="502"/>
      <c r="L222" s="499"/>
    </row>
    <row r="223" spans="1:12" ht="15.6" customHeight="1" x14ac:dyDescent="0.25">
      <c r="A223" s="453"/>
      <c r="B223" s="471"/>
      <c r="C223" s="455"/>
      <c r="D223" s="521"/>
      <c r="E223" s="448"/>
      <c r="F223" s="108" t="s">
        <v>8</v>
      </c>
      <c r="G223" s="30">
        <v>3000</v>
      </c>
      <c r="H223" s="31">
        <v>4000</v>
      </c>
      <c r="I223" s="314">
        <v>5000</v>
      </c>
      <c r="J223" s="32">
        <v>6000</v>
      </c>
      <c r="K223" s="502"/>
      <c r="L223" s="499"/>
    </row>
    <row r="224" spans="1:12" ht="15.6" customHeight="1" x14ac:dyDescent="0.25">
      <c r="A224" s="453"/>
      <c r="B224" s="471"/>
      <c r="C224" s="455"/>
      <c r="D224" s="521"/>
      <c r="E224" s="448"/>
      <c r="F224" s="108" t="s">
        <v>817</v>
      </c>
      <c r="G224" s="30">
        <f>G222*114</f>
        <v>23712</v>
      </c>
      <c r="H224" s="31">
        <f>G222*128</f>
        <v>26624</v>
      </c>
      <c r="I224" s="314">
        <f>G222*143</f>
        <v>29744</v>
      </c>
      <c r="J224" s="32">
        <f>G222*148</f>
        <v>30784</v>
      </c>
      <c r="K224" s="502"/>
      <c r="L224" s="499"/>
    </row>
    <row r="225" spans="1:12" ht="15.6" customHeight="1" x14ac:dyDescent="0.25">
      <c r="A225" s="453"/>
      <c r="B225" s="471"/>
      <c r="C225" s="455"/>
      <c r="D225" s="521"/>
      <c r="E225" s="448"/>
      <c r="F225" s="108" t="s">
        <v>1269</v>
      </c>
      <c r="G225" s="451">
        <v>0.98</v>
      </c>
      <c r="H225" s="451"/>
      <c r="I225" s="451"/>
      <c r="J225" s="451"/>
      <c r="K225" s="502"/>
      <c r="L225" s="499"/>
    </row>
    <row r="226" spans="1:12" ht="15.6" customHeight="1" x14ac:dyDescent="0.25">
      <c r="A226" s="453"/>
      <c r="B226" s="471"/>
      <c r="C226" s="455"/>
      <c r="D226" s="521"/>
      <c r="E226" s="448"/>
      <c r="F226" s="108" t="s">
        <v>699</v>
      </c>
      <c r="G226" s="461" t="s">
        <v>700</v>
      </c>
      <c r="H226" s="461"/>
      <c r="I226" s="461"/>
      <c r="J226" s="461"/>
      <c r="K226" s="502"/>
      <c r="L226" s="499"/>
    </row>
    <row r="227" spans="1:12" ht="15.6" customHeight="1" x14ac:dyDescent="0.25">
      <c r="A227" s="453"/>
      <c r="B227" s="471"/>
      <c r="C227" s="455"/>
      <c r="D227" s="521"/>
      <c r="E227" s="448"/>
      <c r="F227" s="93" t="s">
        <v>1181</v>
      </c>
      <c r="G227" s="462" t="s">
        <v>1179</v>
      </c>
      <c r="H227" s="463"/>
      <c r="I227" s="463"/>
      <c r="J227" s="464"/>
      <c r="K227" s="502"/>
      <c r="L227" s="499"/>
    </row>
    <row r="228" spans="1:12" ht="15.6" customHeight="1" x14ac:dyDescent="0.25">
      <c r="A228" s="453"/>
      <c r="B228" s="471"/>
      <c r="C228" s="455"/>
      <c r="D228" s="521"/>
      <c r="E228" s="448"/>
      <c r="F228" s="108" t="s">
        <v>83</v>
      </c>
      <c r="G228" s="461">
        <v>67</v>
      </c>
      <c r="H228" s="461"/>
      <c r="I228" s="461"/>
      <c r="J228" s="461"/>
      <c r="K228" s="502"/>
      <c r="L228" s="499"/>
    </row>
    <row r="229" spans="1:12" ht="15.6" customHeight="1" x14ac:dyDescent="0.25">
      <c r="A229" s="453"/>
      <c r="B229" s="471"/>
      <c r="C229" s="455"/>
      <c r="D229" s="521"/>
      <c r="E229" s="448"/>
      <c r="F229" s="108" t="s">
        <v>396</v>
      </c>
      <c r="G229" s="461" t="s">
        <v>397</v>
      </c>
      <c r="H229" s="461"/>
      <c r="I229" s="461"/>
      <c r="J229" s="461"/>
      <c r="K229" s="502"/>
      <c r="L229" s="499"/>
    </row>
    <row r="230" spans="1:12" ht="15.6" customHeight="1" x14ac:dyDescent="0.25">
      <c r="A230" s="453"/>
      <c r="B230" s="471"/>
      <c r="C230" s="455"/>
      <c r="D230" s="521"/>
      <c r="E230" s="448"/>
      <c r="F230" s="108" t="s">
        <v>256</v>
      </c>
      <c r="G230" s="461" t="s">
        <v>180</v>
      </c>
      <c r="H230" s="461"/>
      <c r="I230" s="461"/>
      <c r="J230" s="461"/>
      <c r="K230" s="502"/>
      <c r="L230" s="499"/>
    </row>
    <row r="231" spans="1:12" ht="15.6" customHeight="1" x14ac:dyDescent="0.25">
      <c r="A231" s="453"/>
      <c r="B231" s="471"/>
      <c r="C231" s="455"/>
      <c r="D231" s="521"/>
      <c r="E231" s="448"/>
      <c r="F231" s="108" t="s">
        <v>379</v>
      </c>
      <c r="G231" s="461" t="s">
        <v>380</v>
      </c>
      <c r="H231" s="461"/>
      <c r="I231" s="461"/>
      <c r="J231" s="461"/>
      <c r="K231" s="502"/>
      <c r="L231" s="499"/>
    </row>
    <row r="232" spans="1:12" ht="15.6" customHeight="1" x14ac:dyDescent="0.25">
      <c r="A232" s="453"/>
      <c r="B232" s="471"/>
      <c r="C232" s="455"/>
      <c r="D232" s="521"/>
      <c r="E232" s="448"/>
      <c r="F232" s="108" t="s">
        <v>701</v>
      </c>
      <c r="G232" s="461">
        <v>100000</v>
      </c>
      <c r="H232" s="461"/>
      <c r="I232" s="461"/>
      <c r="J232" s="461"/>
      <c r="K232" s="502"/>
      <c r="L232" s="499"/>
    </row>
    <row r="233" spans="1:12" ht="15.6" customHeight="1" x14ac:dyDescent="0.25">
      <c r="A233" s="453"/>
      <c r="B233" s="471"/>
      <c r="C233" s="455"/>
      <c r="D233" s="521"/>
      <c r="E233" s="448"/>
      <c r="F233" s="108" t="s">
        <v>257</v>
      </c>
      <c r="G233" s="461" t="s">
        <v>556</v>
      </c>
      <c r="H233" s="461"/>
      <c r="I233" s="461"/>
      <c r="J233" s="461"/>
      <c r="K233" s="502"/>
      <c r="L233" s="499"/>
    </row>
    <row r="234" spans="1:12" ht="15.6" customHeight="1" x14ac:dyDescent="0.25">
      <c r="A234" s="453"/>
      <c r="B234" s="471"/>
      <c r="C234" s="455"/>
      <c r="D234" s="521"/>
      <c r="E234" s="448"/>
      <c r="F234" s="108" t="s">
        <v>376</v>
      </c>
      <c r="G234" s="461" t="s">
        <v>557</v>
      </c>
      <c r="H234" s="461"/>
      <c r="I234" s="461"/>
      <c r="J234" s="461"/>
      <c r="K234" s="502"/>
      <c r="L234" s="499"/>
    </row>
    <row r="235" spans="1:12" ht="15.6" customHeight="1" x14ac:dyDescent="0.25">
      <c r="A235" s="453"/>
      <c r="B235" s="471"/>
      <c r="C235" s="455"/>
      <c r="D235" s="521"/>
      <c r="E235" s="448"/>
      <c r="F235" s="108" t="s">
        <v>702</v>
      </c>
      <c r="G235" s="461" t="s">
        <v>703</v>
      </c>
      <c r="H235" s="461"/>
      <c r="I235" s="461"/>
      <c r="J235" s="461"/>
      <c r="K235" s="502"/>
      <c r="L235" s="499"/>
    </row>
    <row r="236" spans="1:12" ht="15.6" customHeight="1" x14ac:dyDescent="0.25">
      <c r="A236" s="453"/>
      <c r="B236" s="471"/>
      <c r="C236" s="455"/>
      <c r="D236" s="521"/>
      <c r="E236" s="448"/>
      <c r="F236" s="108" t="s">
        <v>381</v>
      </c>
      <c r="G236" s="461" t="s">
        <v>382</v>
      </c>
      <c r="H236" s="461"/>
      <c r="I236" s="461"/>
      <c r="J236" s="461"/>
      <c r="K236" s="502"/>
      <c r="L236" s="500"/>
    </row>
    <row r="237" spans="1:12" ht="15.6" customHeight="1" x14ac:dyDescent="0.25">
      <c r="A237" s="453"/>
      <c r="B237" s="471"/>
      <c r="C237" s="455"/>
      <c r="D237" s="521"/>
      <c r="E237" s="448"/>
      <c r="F237" s="108" t="s">
        <v>358</v>
      </c>
      <c r="G237" s="461" t="s">
        <v>900</v>
      </c>
      <c r="H237" s="461"/>
      <c r="I237" s="461"/>
      <c r="J237" s="461"/>
      <c r="K237" s="496">
        <v>5</v>
      </c>
      <c r="L237" s="443">
        <v>24025</v>
      </c>
    </row>
    <row r="238" spans="1:12" ht="15.6" customHeight="1" x14ac:dyDescent="0.25">
      <c r="A238" s="453"/>
      <c r="B238" s="471"/>
      <c r="C238" s="455"/>
      <c r="D238" s="521"/>
      <c r="E238" s="448"/>
      <c r="F238" s="108" t="s">
        <v>383</v>
      </c>
      <c r="G238" s="461" t="s">
        <v>384</v>
      </c>
      <c r="H238" s="461"/>
      <c r="I238" s="461"/>
      <c r="J238" s="461"/>
      <c r="K238" s="497"/>
      <c r="L238" s="444" t="e">
        <f>#REF!-#REF!*10%</f>
        <v>#REF!</v>
      </c>
    </row>
    <row r="239" spans="1:12" ht="15.6" customHeight="1" x14ac:dyDescent="0.25">
      <c r="A239" s="453"/>
      <c r="B239" s="471"/>
      <c r="C239" s="455"/>
      <c r="D239" s="521"/>
      <c r="E239" s="448"/>
      <c r="F239" s="108" t="s">
        <v>385</v>
      </c>
      <c r="G239" s="461" t="s">
        <v>386</v>
      </c>
      <c r="H239" s="461"/>
      <c r="I239" s="461"/>
      <c r="J239" s="461"/>
      <c r="K239" s="497"/>
      <c r="L239" s="444" t="e">
        <f>#REF!-#REF!*10%</f>
        <v>#REF!</v>
      </c>
    </row>
    <row r="240" spans="1:12" ht="15.6" customHeight="1" x14ac:dyDescent="0.25">
      <c r="A240" s="453"/>
      <c r="B240" s="471"/>
      <c r="C240" s="455"/>
      <c r="D240" s="521"/>
      <c r="E240" s="448"/>
      <c r="F240" s="108" t="s">
        <v>389</v>
      </c>
      <c r="G240" s="461" t="s">
        <v>390</v>
      </c>
      <c r="H240" s="461"/>
      <c r="I240" s="461"/>
      <c r="J240" s="461"/>
      <c r="K240" s="497"/>
      <c r="L240" s="444" t="e">
        <f>#REF!-#REF!*10%</f>
        <v>#REF!</v>
      </c>
    </row>
    <row r="241" spans="1:12" ht="15.6" customHeight="1" x14ac:dyDescent="0.25">
      <c r="A241" s="453"/>
      <c r="B241" s="471"/>
      <c r="C241" s="455"/>
      <c r="D241" s="521"/>
      <c r="E241" s="448"/>
      <c r="F241" s="108" t="s">
        <v>704</v>
      </c>
      <c r="G241" s="461" t="s">
        <v>705</v>
      </c>
      <c r="H241" s="461"/>
      <c r="I241" s="461"/>
      <c r="J241" s="461"/>
      <c r="K241" s="497"/>
      <c r="L241" s="444" t="e">
        <f>#REF!-#REF!*10%</f>
        <v>#REF!</v>
      </c>
    </row>
    <row r="242" spans="1:12" ht="15.6" customHeight="1" x14ac:dyDescent="0.25">
      <c r="A242" s="453"/>
      <c r="B242" s="471"/>
      <c r="C242" s="455"/>
      <c r="D242" s="521"/>
      <c r="E242" s="448"/>
      <c r="F242" s="108" t="s">
        <v>706</v>
      </c>
      <c r="G242" s="461" t="s">
        <v>390</v>
      </c>
      <c r="H242" s="461"/>
      <c r="I242" s="461"/>
      <c r="J242" s="461"/>
      <c r="K242" s="497"/>
      <c r="L242" s="444" t="e">
        <f>#REF!-#REF!*10%</f>
        <v>#REF!</v>
      </c>
    </row>
    <row r="243" spans="1:12" ht="15.6" customHeight="1" x14ac:dyDescent="0.25">
      <c r="A243" s="453"/>
      <c r="B243" s="471"/>
      <c r="C243" s="455"/>
      <c r="D243" s="521"/>
      <c r="E243" s="448"/>
      <c r="F243" s="108" t="s">
        <v>1271</v>
      </c>
      <c r="G243" s="461">
        <v>2</v>
      </c>
      <c r="H243" s="461"/>
      <c r="I243" s="461"/>
      <c r="J243" s="461"/>
      <c r="K243" s="497"/>
      <c r="L243" s="444" t="e">
        <f>#REF!-#REF!*10%</f>
        <v>#REF!</v>
      </c>
    </row>
    <row r="244" spans="1:12" ht="15.6" customHeight="1" x14ac:dyDescent="0.25">
      <c r="A244" s="453"/>
      <c r="B244" s="471"/>
      <c r="C244" s="455"/>
      <c r="D244" s="521"/>
      <c r="E244" s="448"/>
      <c r="F244" s="108" t="s">
        <v>707</v>
      </c>
      <c r="G244" s="461" t="s">
        <v>911</v>
      </c>
      <c r="H244" s="461"/>
      <c r="I244" s="461"/>
      <c r="J244" s="461"/>
      <c r="K244" s="497"/>
      <c r="L244" s="444" t="e">
        <f>#REF!-#REF!*10%</f>
        <v>#REF!</v>
      </c>
    </row>
    <row r="245" spans="1:12" ht="15.6" customHeight="1" x14ac:dyDescent="0.25">
      <c r="A245" s="453"/>
      <c r="B245" s="471"/>
      <c r="C245" s="455"/>
      <c r="D245" s="521"/>
      <c r="E245" s="448"/>
      <c r="F245" s="108" t="s">
        <v>708</v>
      </c>
      <c r="G245" s="461" t="s">
        <v>390</v>
      </c>
      <c r="H245" s="461"/>
      <c r="I245" s="461"/>
      <c r="J245" s="461"/>
      <c r="K245" s="497"/>
      <c r="L245" s="444" t="e">
        <f>#REF!-#REF!*10%</f>
        <v>#REF!</v>
      </c>
    </row>
    <row r="246" spans="1:12" ht="15.6" customHeight="1" x14ac:dyDescent="0.25">
      <c r="A246" s="453"/>
      <c r="B246" s="471"/>
      <c r="C246" s="455"/>
      <c r="D246" s="521"/>
      <c r="E246" s="448"/>
      <c r="F246" s="108" t="s">
        <v>377</v>
      </c>
      <c r="G246" s="461" t="s">
        <v>387</v>
      </c>
      <c r="H246" s="461"/>
      <c r="I246" s="461"/>
      <c r="J246" s="461"/>
      <c r="K246" s="497"/>
      <c r="L246" s="444" t="e">
        <f>#REF!-#REF!*10%</f>
        <v>#REF!</v>
      </c>
    </row>
    <row r="247" spans="1:12" ht="15.6" customHeight="1" x14ac:dyDescent="0.25">
      <c r="A247" s="453"/>
      <c r="B247" s="471"/>
      <c r="C247" s="455"/>
      <c r="D247" s="521"/>
      <c r="E247" s="448"/>
      <c r="F247" s="108" t="s">
        <v>388</v>
      </c>
      <c r="G247" s="461" t="s">
        <v>393</v>
      </c>
      <c r="H247" s="461"/>
      <c r="I247" s="461"/>
      <c r="J247" s="461"/>
      <c r="K247" s="497"/>
      <c r="L247" s="444" t="e">
        <f>#REF!-#REF!*10%</f>
        <v>#REF!</v>
      </c>
    </row>
    <row r="248" spans="1:12" ht="15.6" customHeight="1" x14ac:dyDescent="0.25">
      <c r="A248" s="453"/>
      <c r="B248" s="471"/>
      <c r="C248" s="455"/>
      <c r="D248" s="521"/>
      <c r="E248" s="448"/>
      <c r="F248" s="108" t="s">
        <v>562</v>
      </c>
      <c r="G248" s="461" t="s">
        <v>1019</v>
      </c>
      <c r="H248" s="461"/>
      <c r="I248" s="461"/>
      <c r="J248" s="461"/>
      <c r="K248" s="497"/>
      <c r="L248" s="444" t="e">
        <f>#REF!-#REF!*10%</f>
        <v>#REF!</v>
      </c>
    </row>
    <row r="249" spans="1:12" ht="15.6" customHeight="1" x14ac:dyDescent="0.25">
      <c r="A249" s="453"/>
      <c r="B249" s="471"/>
      <c r="C249" s="455"/>
      <c r="D249" s="521"/>
      <c r="E249" s="448"/>
      <c r="F249" s="108" t="s">
        <v>570</v>
      </c>
      <c r="G249" s="461" t="s">
        <v>613</v>
      </c>
      <c r="H249" s="461"/>
      <c r="I249" s="461"/>
      <c r="J249" s="461"/>
      <c r="K249" s="497"/>
      <c r="L249" s="444" t="e">
        <f>#REF!-#REF!*10%</f>
        <v>#REF!</v>
      </c>
    </row>
    <row r="250" spans="1:12" ht="15.6" customHeight="1" x14ac:dyDescent="0.25">
      <c r="A250" s="453"/>
      <c r="B250" s="471"/>
      <c r="C250" s="455"/>
      <c r="D250" s="521"/>
      <c r="E250" s="448"/>
      <c r="F250" s="108" t="s">
        <v>84</v>
      </c>
      <c r="G250" s="465">
        <v>6.8</v>
      </c>
      <c r="H250" s="465"/>
      <c r="I250" s="465"/>
      <c r="J250" s="465"/>
      <c r="K250" s="497"/>
      <c r="L250" s="444" t="e">
        <f>#REF!-#REF!*10%</f>
        <v>#REF!</v>
      </c>
    </row>
    <row r="251" spans="1:12" ht="15.6" customHeight="1" x14ac:dyDescent="0.25">
      <c r="A251" s="453"/>
      <c r="B251" s="472"/>
      <c r="C251" s="455"/>
      <c r="D251" s="521"/>
      <c r="E251" s="448"/>
      <c r="F251" s="108" t="s">
        <v>1016</v>
      </c>
      <c r="G251" s="461">
        <v>5</v>
      </c>
      <c r="H251" s="461"/>
      <c r="I251" s="461"/>
      <c r="J251" s="461"/>
      <c r="K251" s="497"/>
      <c r="L251" s="444" t="e">
        <f>#REF!-#REF!*10%</f>
        <v>#REF!</v>
      </c>
    </row>
    <row r="252" spans="1:12" ht="15.6" customHeight="1" x14ac:dyDescent="0.25">
      <c r="A252" s="452">
        <v>9</v>
      </c>
      <c r="B252" s="470"/>
      <c r="C252" s="455" t="s">
        <v>184</v>
      </c>
      <c r="D252" s="520"/>
      <c r="E252" s="448"/>
      <c r="F252" s="108" t="s">
        <v>81</v>
      </c>
      <c r="G252" s="461" t="s">
        <v>6</v>
      </c>
      <c r="H252" s="461"/>
      <c r="I252" s="461"/>
      <c r="J252" s="461"/>
      <c r="K252" s="539">
        <v>3</v>
      </c>
      <c r="L252" s="498">
        <v>24273</v>
      </c>
    </row>
    <row r="253" spans="1:12" ht="15.6" customHeight="1" x14ac:dyDescent="0.25">
      <c r="A253" s="453"/>
      <c r="B253" s="471"/>
      <c r="C253" s="455"/>
      <c r="D253" s="521"/>
      <c r="E253" s="448"/>
      <c r="F253" s="108" t="s">
        <v>80</v>
      </c>
      <c r="G253" s="469">
        <v>244</v>
      </c>
      <c r="H253" s="469"/>
      <c r="I253" s="469"/>
      <c r="J253" s="469"/>
      <c r="K253" s="502"/>
      <c r="L253" s="499"/>
    </row>
    <row r="254" spans="1:12" ht="15.6" customHeight="1" x14ac:dyDescent="0.25">
      <c r="A254" s="453"/>
      <c r="B254" s="471"/>
      <c r="C254" s="455"/>
      <c r="D254" s="521"/>
      <c r="E254" s="448"/>
      <c r="F254" s="108" t="s">
        <v>8</v>
      </c>
      <c r="G254" s="30">
        <v>3000</v>
      </c>
      <c r="H254" s="31">
        <v>4000</v>
      </c>
      <c r="I254" s="314">
        <v>5000</v>
      </c>
      <c r="J254" s="32">
        <v>6000</v>
      </c>
      <c r="K254" s="502"/>
      <c r="L254" s="499"/>
    </row>
    <row r="255" spans="1:12" ht="15.6" customHeight="1" x14ac:dyDescent="0.25">
      <c r="A255" s="453"/>
      <c r="B255" s="471"/>
      <c r="C255" s="455"/>
      <c r="D255" s="521"/>
      <c r="E255" s="448"/>
      <c r="F255" s="108" t="s">
        <v>817</v>
      </c>
      <c r="G255" s="30">
        <f>G253*114</f>
        <v>27816</v>
      </c>
      <c r="H255" s="31">
        <f>G253*128</f>
        <v>31232</v>
      </c>
      <c r="I255" s="314">
        <f>G253*143</f>
        <v>34892</v>
      </c>
      <c r="J255" s="32">
        <f>G253*148</f>
        <v>36112</v>
      </c>
      <c r="K255" s="502"/>
      <c r="L255" s="499"/>
    </row>
    <row r="256" spans="1:12" ht="15.6" customHeight="1" x14ac:dyDescent="0.25">
      <c r="A256" s="453"/>
      <c r="B256" s="471"/>
      <c r="C256" s="455"/>
      <c r="D256" s="521"/>
      <c r="E256" s="448"/>
      <c r="F256" s="108" t="s">
        <v>1269</v>
      </c>
      <c r="G256" s="451">
        <v>0.98</v>
      </c>
      <c r="H256" s="451"/>
      <c r="I256" s="451"/>
      <c r="J256" s="451"/>
      <c r="K256" s="502"/>
      <c r="L256" s="499"/>
    </row>
    <row r="257" spans="1:12" ht="15.6" customHeight="1" x14ac:dyDescent="0.25">
      <c r="A257" s="453"/>
      <c r="B257" s="471"/>
      <c r="C257" s="455"/>
      <c r="D257" s="521"/>
      <c r="E257" s="448"/>
      <c r="F257" s="108" t="s">
        <v>699</v>
      </c>
      <c r="G257" s="461" t="s">
        <v>700</v>
      </c>
      <c r="H257" s="461"/>
      <c r="I257" s="461"/>
      <c r="J257" s="461"/>
      <c r="K257" s="502"/>
      <c r="L257" s="499"/>
    </row>
    <row r="258" spans="1:12" ht="15.6" customHeight="1" x14ac:dyDescent="0.25">
      <c r="A258" s="453"/>
      <c r="B258" s="471"/>
      <c r="C258" s="455"/>
      <c r="D258" s="521"/>
      <c r="E258" s="448"/>
      <c r="F258" s="93" t="s">
        <v>1181</v>
      </c>
      <c r="G258" s="462" t="s">
        <v>1179</v>
      </c>
      <c r="H258" s="463"/>
      <c r="I258" s="463"/>
      <c r="J258" s="464"/>
      <c r="K258" s="502"/>
      <c r="L258" s="499"/>
    </row>
    <row r="259" spans="1:12" ht="15.6" customHeight="1" x14ac:dyDescent="0.25">
      <c r="A259" s="453"/>
      <c r="B259" s="471"/>
      <c r="C259" s="455"/>
      <c r="D259" s="521"/>
      <c r="E259" s="448"/>
      <c r="F259" s="108" t="s">
        <v>83</v>
      </c>
      <c r="G259" s="461">
        <v>67</v>
      </c>
      <c r="H259" s="461"/>
      <c r="I259" s="461"/>
      <c r="J259" s="461"/>
      <c r="K259" s="502"/>
      <c r="L259" s="499"/>
    </row>
    <row r="260" spans="1:12" ht="15.6" customHeight="1" x14ac:dyDescent="0.25">
      <c r="A260" s="453"/>
      <c r="B260" s="471"/>
      <c r="C260" s="455"/>
      <c r="D260" s="521"/>
      <c r="E260" s="448"/>
      <c r="F260" s="108" t="s">
        <v>396</v>
      </c>
      <c r="G260" s="461" t="s">
        <v>397</v>
      </c>
      <c r="H260" s="461"/>
      <c r="I260" s="461"/>
      <c r="J260" s="461"/>
      <c r="K260" s="502"/>
      <c r="L260" s="499"/>
    </row>
    <row r="261" spans="1:12" ht="15.6" customHeight="1" x14ac:dyDescent="0.25">
      <c r="A261" s="453"/>
      <c r="B261" s="471"/>
      <c r="C261" s="455"/>
      <c r="D261" s="521"/>
      <c r="E261" s="448"/>
      <c r="F261" s="108" t="s">
        <v>256</v>
      </c>
      <c r="G261" s="461" t="s">
        <v>181</v>
      </c>
      <c r="H261" s="461"/>
      <c r="I261" s="461"/>
      <c r="J261" s="461"/>
      <c r="K261" s="502"/>
      <c r="L261" s="499"/>
    </row>
    <row r="262" spans="1:12" ht="15.6" customHeight="1" x14ac:dyDescent="0.25">
      <c r="A262" s="453"/>
      <c r="B262" s="471"/>
      <c r="C262" s="455"/>
      <c r="D262" s="521"/>
      <c r="E262" s="448"/>
      <c r="F262" s="108" t="s">
        <v>379</v>
      </c>
      <c r="G262" s="461" t="s">
        <v>380</v>
      </c>
      <c r="H262" s="461"/>
      <c r="I262" s="461"/>
      <c r="J262" s="461"/>
      <c r="K262" s="502"/>
      <c r="L262" s="499"/>
    </row>
    <row r="263" spans="1:12" ht="15.6" customHeight="1" x14ac:dyDescent="0.25">
      <c r="A263" s="453"/>
      <c r="B263" s="471"/>
      <c r="C263" s="455"/>
      <c r="D263" s="521"/>
      <c r="E263" s="448"/>
      <c r="F263" s="108" t="s">
        <v>701</v>
      </c>
      <c r="G263" s="461">
        <v>100000</v>
      </c>
      <c r="H263" s="461"/>
      <c r="I263" s="461"/>
      <c r="J263" s="461"/>
      <c r="K263" s="502"/>
      <c r="L263" s="499"/>
    </row>
    <row r="264" spans="1:12" ht="15.6" customHeight="1" x14ac:dyDescent="0.25">
      <c r="A264" s="453"/>
      <c r="B264" s="471"/>
      <c r="C264" s="455"/>
      <c r="D264" s="521"/>
      <c r="E264" s="448"/>
      <c r="F264" s="108" t="s">
        <v>257</v>
      </c>
      <c r="G264" s="461" t="s">
        <v>556</v>
      </c>
      <c r="H264" s="461"/>
      <c r="I264" s="461"/>
      <c r="J264" s="461"/>
      <c r="K264" s="502"/>
      <c r="L264" s="499"/>
    </row>
    <row r="265" spans="1:12" ht="15.6" customHeight="1" x14ac:dyDescent="0.25">
      <c r="A265" s="453"/>
      <c r="B265" s="471"/>
      <c r="C265" s="455"/>
      <c r="D265" s="521"/>
      <c r="E265" s="448"/>
      <c r="F265" s="108" t="s">
        <v>376</v>
      </c>
      <c r="G265" s="461" t="s">
        <v>557</v>
      </c>
      <c r="H265" s="461"/>
      <c r="I265" s="461"/>
      <c r="J265" s="461"/>
      <c r="K265" s="502"/>
      <c r="L265" s="499"/>
    </row>
    <row r="266" spans="1:12" ht="15.6" customHeight="1" x14ac:dyDescent="0.25">
      <c r="A266" s="453"/>
      <c r="B266" s="471"/>
      <c r="C266" s="455"/>
      <c r="D266" s="521"/>
      <c r="E266" s="448"/>
      <c r="F266" s="108" t="s">
        <v>702</v>
      </c>
      <c r="G266" s="461" t="s">
        <v>703</v>
      </c>
      <c r="H266" s="461"/>
      <c r="I266" s="461"/>
      <c r="J266" s="461"/>
      <c r="K266" s="502"/>
      <c r="L266" s="499"/>
    </row>
    <row r="267" spans="1:12" ht="15.6" customHeight="1" x14ac:dyDescent="0.25">
      <c r="A267" s="453"/>
      <c r="B267" s="471"/>
      <c r="C267" s="455"/>
      <c r="D267" s="521"/>
      <c r="E267" s="448"/>
      <c r="F267" s="108" t="s">
        <v>381</v>
      </c>
      <c r="G267" s="461" t="s">
        <v>382</v>
      </c>
      <c r="H267" s="461"/>
      <c r="I267" s="461"/>
      <c r="J267" s="461"/>
      <c r="K267" s="502"/>
      <c r="L267" s="500"/>
    </row>
    <row r="268" spans="1:12" ht="15.6" customHeight="1" x14ac:dyDescent="0.25">
      <c r="A268" s="453"/>
      <c r="B268" s="471"/>
      <c r="C268" s="455"/>
      <c r="D268" s="521"/>
      <c r="E268" s="448"/>
      <c r="F268" s="108" t="s">
        <v>358</v>
      </c>
      <c r="G268" s="461" t="s">
        <v>900</v>
      </c>
      <c r="H268" s="461"/>
      <c r="I268" s="461"/>
      <c r="J268" s="461"/>
      <c r="K268" s="496">
        <v>5</v>
      </c>
      <c r="L268" s="443">
        <v>25972</v>
      </c>
    </row>
    <row r="269" spans="1:12" ht="15.6" customHeight="1" x14ac:dyDescent="0.25">
      <c r="A269" s="453"/>
      <c r="B269" s="471"/>
      <c r="C269" s="455"/>
      <c r="D269" s="521"/>
      <c r="E269" s="448"/>
      <c r="F269" s="108" t="s">
        <v>383</v>
      </c>
      <c r="G269" s="461" t="s">
        <v>384</v>
      </c>
      <c r="H269" s="461"/>
      <c r="I269" s="461"/>
      <c r="J269" s="461"/>
      <c r="K269" s="497"/>
      <c r="L269" s="444" t="e">
        <f>#REF!-#REF!*10%</f>
        <v>#REF!</v>
      </c>
    </row>
    <row r="270" spans="1:12" ht="15.6" customHeight="1" x14ac:dyDescent="0.25">
      <c r="A270" s="453"/>
      <c r="B270" s="471"/>
      <c r="C270" s="455"/>
      <c r="D270" s="521"/>
      <c r="E270" s="448"/>
      <c r="F270" s="108" t="s">
        <v>385</v>
      </c>
      <c r="G270" s="461" t="s">
        <v>386</v>
      </c>
      <c r="H270" s="461"/>
      <c r="I270" s="461"/>
      <c r="J270" s="461"/>
      <c r="K270" s="497"/>
      <c r="L270" s="444" t="e">
        <f>#REF!-#REF!*10%</f>
        <v>#REF!</v>
      </c>
    </row>
    <row r="271" spans="1:12" ht="15.6" customHeight="1" x14ac:dyDescent="0.25">
      <c r="A271" s="453"/>
      <c r="B271" s="471"/>
      <c r="C271" s="455"/>
      <c r="D271" s="521"/>
      <c r="E271" s="448"/>
      <c r="F271" s="108" t="s">
        <v>389</v>
      </c>
      <c r="G271" s="461" t="s">
        <v>390</v>
      </c>
      <c r="H271" s="461"/>
      <c r="I271" s="461"/>
      <c r="J271" s="461"/>
      <c r="K271" s="497"/>
      <c r="L271" s="444" t="e">
        <f>#REF!-#REF!*10%</f>
        <v>#REF!</v>
      </c>
    </row>
    <row r="272" spans="1:12" ht="15.6" customHeight="1" x14ac:dyDescent="0.25">
      <c r="A272" s="453"/>
      <c r="B272" s="471"/>
      <c r="C272" s="455"/>
      <c r="D272" s="521"/>
      <c r="E272" s="448"/>
      <c r="F272" s="108" t="s">
        <v>704</v>
      </c>
      <c r="G272" s="461" t="s">
        <v>705</v>
      </c>
      <c r="H272" s="461"/>
      <c r="I272" s="461"/>
      <c r="J272" s="461"/>
      <c r="K272" s="497"/>
      <c r="L272" s="444" t="e">
        <f>#REF!-#REF!*10%</f>
        <v>#REF!</v>
      </c>
    </row>
    <row r="273" spans="1:12" ht="15.6" customHeight="1" x14ac:dyDescent="0.25">
      <c r="A273" s="453"/>
      <c r="B273" s="471"/>
      <c r="C273" s="455"/>
      <c r="D273" s="521"/>
      <c r="E273" s="448"/>
      <c r="F273" s="108" t="s">
        <v>706</v>
      </c>
      <c r="G273" s="461" t="s">
        <v>390</v>
      </c>
      <c r="H273" s="461"/>
      <c r="I273" s="461"/>
      <c r="J273" s="461"/>
      <c r="K273" s="497"/>
      <c r="L273" s="444" t="e">
        <f>#REF!-#REF!*10%</f>
        <v>#REF!</v>
      </c>
    </row>
    <row r="274" spans="1:12" ht="15.6" customHeight="1" x14ac:dyDescent="0.25">
      <c r="A274" s="453"/>
      <c r="B274" s="471"/>
      <c r="C274" s="455"/>
      <c r="D274" s="521"/>
      <c r="E274" s="448"/>
      <c r="F274" s="108" t="s">
        <v>1271</v>
      </c>
      <c r="G274" s="461">
        <v>2</v>
      </c>
      <c r="H274" s="461"/>
      <c r="I274" s="461"/>
      <c r="J274" s="461"/>
      <c r="K274" s="497"/>
      <c r="L274" s="444" t="e">
        <f>#REF!-#REF!*10%</f>
        <v>#REF!</v>
      </c>
    </row>
    <row r="275" spans="1:12" ht="15.6" customHeight="1" x14ac:dyDescent="0.25">
      <c r="A275" s="453"/>
      <c r="B275" s="471"/>
      <c r="C275" s="455"/>
      <c r="D275" s="521"/>
      <c r="E275" s="448"/>
      <c r="F275" s="108" t="s">
        <v>707</v>
      </c>
      <c r="G275" s="461" t="s">
        <v>911</v>
      </c>
      <c r="H275" s="461"/>
      <c r="I275" s="461"/>
      <c r="J275" s="461"/>
      <c r="K275" s="497"/>
      <c r="L275" s="444" t="e">
        <f>#REF!-#REF!*10%</f>
        <v>#REF!</v>
      </c>
    </row>
    <row r="276" spans="1:12" ht="15.6" customHeight="1" x14ac:dyDescent="0.25">
      <c r="A276" s="453"/>
      <c r="B276" s="471"/>
      <c r="C276" s="455"/>
      <c r="D276" s="521"/>
      <c r="E276" s="448"/>
      <c r="F276" s="108" t="s">
        <v>708</v>
      </c>
      <c r="G276" s="461" t="s">
        <v>390</v>
      </c>
      <c r="H276" s="461"/>
      <c r="I276" s="461"/>
      <c r="J276" s="461"/>
      <c r="K276" s="497"/>
      <c r="L276" s="444" t="e">
        <f>#REF!-#REF!*10%</f>
        <v>#REF!</v>
      </c>
    </row>
    <row r="277" spans="1:12" ht="15.6" customHeight="1" x14ac:dyDescent="0.25">
      <c r="A277" s="453"/>
      <c r="B277" s="471"/>
      <c r="C277" s="455"/>
      <c r="D277" s="521"/>
      <c r="E277" s="448"/>
      <c r="F277" s="108" t="s">
        <v>377</v>
      </c>
      <c r="G277" s="461" t="s">
        <v>387</v>
      </c>
      <c r="H277" s="461"/>
      <c r="I277" s="461"/>
      <c r="J277" s="461"/>
      <c r="K277" s="497"/>
      <c r="L277" s="444" t="e">
        <f>#REF!-#REF!*10%</f>
        <v>#REF!</v>
      </c>
    </row>
    <row r="278" spans="1:12" ht="15.6" customHeight="1" x14ac:dyDescent="0.25">
      <c r="A278" s="453"/>
      <c r="B278" s="471"/>
      <c r="C278" s="455"/>
      <c r="D278" s="521"/>
      <c r="E278" s="448"/>
      <c r="F278" s="108" t="s">
        <v>388</v>
      </c>
      <c r="G278" s="461" t="s">
        <v>393</v>
      </c>
      <c r="H278" s="461"/>
      <c r="I278" s="461"/>
      <c r="J278" s="461"/>
      <c r="K278" s="497"/>
      <c r="L278" s="444" t="e">
        <f>#REF!-#REF!*10%</f>
        <v>#REF!</v>
      </c>
    </row>
    <row r="279" spans="1:12" ht="15.6" customHeight="1" x14ac:dyDescent="0.25">
      <c r="A279" s="453"/>
      <c r="B279" s="471"/>
      <c r="C279" s="455"/>
      <c r="D279" s="521"/>
      <c r="E279" s="448"/>
      <c r="F279" s="108" t="s">
        <v>562</v>
      </c>
      <c r="G279" s="461" t="s">
        <v>1019</v>
      </c>
      <c r="H279" s="461"/>
      <c r="I279" s="461"/>
      <c r="J279" s="461"/>
      <c r="K279" s="497"/>
      <c r="L279" s="444" t="e">
        <f>#REF!-#REF!*10%</f>
        <v>#REF!</v>
      </c>
    </row>
    <row r="280" spans="1:12" ht="15.6" customHeight="1" x14ac:dyDescent="0.25">
      <c r="A280" s="453"/>
      <c r="B280" s="471"/>
      <c r="C280" s="455"/>
      <c r="D280" s="521"/>
      <c r="E280" s="448"/>
      <c r="F280" s="108" t="s">
        <v>570</v>
      </c>
      <c r="G280" s="461" t="s">
        <v>613</v>
      </c>
      <c r="H280" s="461"/>
      <c r="I280" s="461"/>
      <c r="J280" s="461"/>
      <c r="K280" s="497"/>
      <c r="L280" s="444" t="e">
        <f>#REF!-#REF!*10%</f>
        <v>#REF!</v>
      </c>
    </row>
    <row r="281" spans="1:12" ht="15.6" customHeight="1" x14ac:dyDescent="0.25">
      <c r="A281" s="453"/>
      <c r="B281" s="471"/>
      <c r="C281" s="455"/>
      <c r="D281" s="521"/>
      <c r="E281" s="448"/>
      <c r="F281" s="108" t="s">
        <v>84</v>
      </c>
      <c r="G281" s="465">
        <v>8</v>
      </c>
      <c r="H281" s="465"/>
      <c r="I281" s="465"/>
      <c r="J281" s="465"/>
      <c r="K281" s="497"/>
      <c r="L281" s="444" t="e">
        <f>#REF!-#REF!*10%</f>
        <v>#REF!</v>
      </c>
    </row>
    <row r="282" spans="1:12" ht="15.6" customHeight="1" x14ac:dyDescent="0.25">
      <c r="A282" s="453"/>
      <c r="B282" s="472"/>
      <c r="C282" s="455"/>
      <c r="D282" s="521"/>
      <c r="E282" s="448"/>
      <c r="F282" s="108" t="s">
        <v>1016</v>
      </c>
      <c r="G282" s="461">
        <v>5</v>
      </c>
      <c r="H282" s="461"/>
      <c r="I282" s="461"/>
      <c r="J282" s="461"/>
      <c r="K282" s="497"/>
      <c r="L282" s="444" t="e">
        <f>#REF!-#REF!*10%</f>
        <v>#REF!</v>
      </c>
    </row>
    <row r="283" spans="1:12" ht="15.6" customHeight="1" x14ac:dyDescent="0.25">
      <c r="A283" s="452">
        <v>10</v>
      </c>
      <c r="B283" s="470"/>
      <c r="C283" s="455" t="s">
        <v>185</v>
      </c>
      <c r="D283" s="520"/>
      <c r="E283" s="448"/>
      <c r="F283" s="108" t="s">
        <v>81</v>
      </c>
      <c r="G283" s="461" t="s">
        <v>6</v>
      </c>
      <c r="H283" s="461"/>
      <c r="I283" s="461"/>
      <c r="J283" s="461"/>
      <c r="K283" s="539">
        <v>3</v>
      </c>
      <c r="L283" s="498">
        <v>30843</v>
      </c>
    </row>
    <row r="284" spans="1:12" ht="15.6" customHeight="1" x14ac:dyDescent="0.25">
      <c r="A284" s="453"/>
      <c r="B284" s="471"/>
      <c r="C284" s="455"/>
      <c r="D284" s="521"/>
      <c r="E284" s="448"/>
      <c r="F284" s="108" t="s">
        <v>80</v>
      </c>
      <c r="G284" s="469">
        <v>280</v>
      </c>
      <c r="H284" s="469"/>
      <c r="I284" s="469"/>
      <c r="J284" s="469"/>
      <c r="K284" s="502"/>
      <c r="L284" s="499"/>
    </row>
    <row r="285" spans="1:12" ht="15.6" customHeight="1" x14ac:dyDescent="0.25">
      <c r="A285" s="453"/>
      <c r="B285" s="471"/>
      <c r="C285" s="455"/>
      <c r="D285" s="521"/>
      <c r="E285" s="448"/>
      <c r="F285" s="108" t="s">
        <v>8</v>
      </c>
      <c r="G285" s="30">
        <v>3000</v>
      </c>
      <c r="H285" s="31">
        <v>4000</v>
      </c>
      <c r="I285" s="314">
        <v>5000</v>
      </c>
      <c r="J285" s="32">
        <v>6000</v>
      </c>
      <c r="K285" s="502"/>
      <c r="L285" s="499"/>
    </row>
    <row r="286" spans="1:12" ht="15.6" customHeight="1" x14ac:dyDescent="0.25">
      <c r="A286" s="453"/>
      <c r="B286" s="471"/>
      <c r="C286" s="455"/>
      <c r="D286" s="521"/>
      <c r="E286" s="448"/>
      <c r="F286" s="108" t="s">
        <v>817</v>
      </c>
      <c r="G286" s="30">
        <f>G284*114</f>
        <v>31920</v>
      </c>
      <c r="H286" s="31">
        <f>G284*128</f>
        <v>35840</v>
      </c>
      <c r="I286" s="314">
        <f>G284*143</f>
        <v>40040</v>
      </c>
      <c r="J286" s="32">
        <f>G284*148</f>
        <v>41440</v>
      </c>
      <c r="K286" s="502"/>
      <c r="L286" s="499"/>
    </row>
    <row r="287" spans="1:12" ht="15.6" customHeight="1" x14ac:dyDescent="0.25">
      <c r="A287" s="453"/>
      <c r="B287" s="471"/>
      <c r="C287" s="455"/>
      <c r="D287" s="521"/>
      <c r="E287" s="448"/>
      <c r="F287" s="108" t="s">
        <v>1269</v>
      </c>
      <c r="G287" s="451">
        <v>0.98</v>
      </c>
      <c r="H287" s="451"/>
      <c r="I287" s="451"/>
      <c r="J287" s="451"/>
      <c r="K287" s="502"/>
      <c r="L287" s="499"/>
    </row>
    <row r="288" spans="1:12" ht="15.6" customHeight="1" x14ac:dyDescent="0.25">
      <c r="A288" s="453"/>
      <c r="B288" s="471"/>
      <c r="C288" s="455"/>
      <c r="D288" s="521"/>
      <c r="E288" s="448"/>
      <c r="F288" s="108" t="s">
        <v>699</v>
      </c>
      <c r="G288" s="461" t="s">
        <v>700</v>
      </c>
      <c r="H288" s="461"/>
      <c r="I288" s="461"/>
      <c r="J288" s="461"/>
      <c r="K288" s="502"/>
      <c r="L288" s="499"/>
    </row>
    <row r="289" spans="1:12" ht="15.6" customHeight="1" x14ac:dyDescent="0.25">
      <c r="A289" s="453"/>
      <c r="B289" s="471"/>
      <c r="C289" s="455"/>
      <c r="D289" s="521"/>
      <c r="E289" s="448"/>
      <c r="F289" s="93" t="s">
        <v>1181</v>
      </c>
      <c r="G289" s="462" t="s">
        <v>1179</v>
      </c>
      <c r="H289" s="463"/>
      <c r="I289" s="463"/>
      <c r="J289" s="464"/>
      <c r="K289" s="502"/>
      <c r="L289" s="499"/>
    </row>
    <row r="290" spans="1:12" ht="15.6" customHeight="1" x14ac:dyDescent="0.25">
      <c r="A290" s="453"/>
      <c r="B290" s="471"/>
      <c r="C290" s="455"/>
      <c r="D290" s="521"/>
      <c r="E290" s="448"/>
      <c r="F290" s="108" t="s">
        <v>83</v>
      </c>
      <c r="G290" s="461">
        <v>67</v>
      </c>
      <c r="H290" s="461"/>
      <c r="I290" s="461"/>
      <c r="J290" s="461"/>
      <c r="K290" s="502"/>
      <c r="L290" s="499"/>
    </row>
    <row r="291" spans="1:12" ht="15.6" customHeight="1" x14ac:dyDescent="0.25">
      <c r="A291" s="453"/>
      <c r="B291" s="471"/>
      <c r="C291" s="455"/>
      <c r="D291" s="521"/>
      <c r="E291" s="448"/>
      <c r="F291" s="108" t="s">
        <v>396</v>
      </c>
      <c r="G291" s="461" t="s">
        <v>397</v>
      </c>
      <c r="H291" s="461"/>
      <c r="I291" s="461"/>
      <c r="J291" s="461"/>
      <c r="K291" s="502"/>
      <c r="L291" s="499"/>
    </row>
    <row r="292" spans="1:12" ht="15.6" customHeight="1" x14ac:dyDescent="0.25">
      <c r="A292" s="453"/>
      <c r="B292" s="471"/>
      <c r="C292" s="455"/>
      <c r="D292" s="521"/>
      <c r="E292" s="448"/>
      <c r="F292" s="108" t="s">
        <v>256</v>
      </c>
      <c r="G292" s="461" t="s">
        <v>182</v>
      </c>
      <c r="H292" s="461"/>
      <c r="I292" s="461"/>
      <c r="J292" s="461"/>
      <c r="K292" s="502"/>
      <c r="L292" s="499"/>
    </row>
    <row r="293" spans="1:12" ht="15.6" customHeight="1" x14ac:dyDescent="0.25">
      <c r="A293" s="453"/>
      <c r="B293" s="471"/>
      <c r="C293" s="455"/>
      <c r="D293" s="521"/>
      <c r="E293" s="448"/>
      <c r="F293" s="108" t="s">
        <v>379</v>
      </c>
      <c r="G293" s="461" t="s">
        <v>380</v>
      </c>
      <c r="H293" s="461"/>
      <c r="I293" s="461"/>
      <c r="J293" s="461"/>
      <c r="K293" s="502"/>
      <c r="L293" s="499"/>
    </row>
    <row r="294" spans="1:12" ht="15.6" customHeight="1" x14ac:dyDescent="0.25">
      <c r="A294" s="453"/>
      <c r="B294" s="471"/>
      <c r="C294" s="455"/>
      <c r="D294" s="521"/>
      <c r="E294" s="448"/>
      <c r="F294" s="108" t="s">
        <v>701</v>
      </c>
      <c r="G294" s="461">
        <v>100000</v>
      </c>
      <c r="H294" s="461"/>
      <c r="I294" s="461"/>
      <c r="J294" s="461"/>
      <c r="K294" s="502"/>
      <c r="L294" s="499"/>
    </row>
    <row r="295" spans="1:12" ht="15.6" customHeight="1" x14ac:dyDescent="0.25">
      <c r="A295" s="453"/>
      <c r="B295" s="471"/>
      <c r="C295" s="455"/>
      <c r="D295" s="521"/>
      <c r="E295" s="448"/>
      <c r="F295" s="108" t="s">
        <v>257</v>
      </c>
      <c r="G295" s="461" t="s">
        <v>556</v>
      </c>
      <c r="H295" s="461"/>
      <c r="I295" s="461"/>
      <c r="J295" s="461"/>
      <c r="K295" s="502"/>
      <c r="L295" s="499"/>
    </row>
    <row r="296" spans="1:12" ht="15.6" customHeight="1" x14ac:dyDescent="0.25">
      <c r="A296" s="453"/>
      <c r="B296" s="471"/>
      <c r="C296" s="455"/>
      <c r="D296" s="521"/>
      <c r="E296" s="448"/>
      <c r="F296" s="108" t="s">
        <v>376</v>
      </c>
      <c r="G296" s="461" t="s">
        <v>557</v>
      </c>
      <c r="H296" s="461"/>
      <c r="I296" s="461"/>
      <c r="J296" s="461"/>
      <c r="K296" s="502"/>
      <c r="L296" s="499"/>
    </row>
    <row r="297" spans="1:12" ht="15.6" customHeight="1" x14ac:dyDescent="0.25">
      <c r="A297" s="453"/>
      <c r="B297" s="471"/>
      <c r="C297" s="455"/>
      <c r="D297" s="521"/>
      <c r="E297" s="448"/>
      <c r="F297" s="108" t="s">
        <v>702</v>
      </c>
      <c r="G297" s="461" t="s">
        <v>703</v>
      </c>
      <c r="H297" s="461"/>
      <c r="I297" s="461"/>
      <c r="J297" s="461"/>
      <c r="K297" s="502"/>
      <c r="L297" s="499"/>
    </row>
    <row r="298" spans="1:12" ht="15.6" customHeight="1" x14ac:dyDescent="0.25">
      <c r="A298" s="453"/>
      <c r="B298" s="471"/>
      <c r="C298" s="455"/>
      <c r="D298" s="521"/>
      <c r="E298" s="448"/>
      <c r="F298" s="108" t="s">
        <v>381</v>
      </c>
      <c r="G298" s="461" t="s">
        <v>382</v>
      </c>
      <c r="H298" s="461"/>
      <c r="I298" s="461"/>
      <c r="J298" s="461"/>
      <c r="K298" s="502"/>
      <c r="L298" s="500"/>
    </row>
    <row r="299" spans="1:12" ht="15.6" customHeight="1" x14ac:dyDescent="0.25">
      <c r="A299" s="453"/>
      <c r="B299" s="471"/>
      <c r="C299" s="455"/>
      <c r="D299" s="521"/>
      <c r="E299" s="448"/>
      <c r="F299" s="108" t="s">
        <v>358</v>
      </c>
      <c r="G299" s="461" t="s">
        <v>900</v>
      </c>
      <c r="H299" s="461"/>
      <c r="I299" s="461"/>
      <c r="J299" s="461"/>
      <c r="K299" s="496">
        <v>5</v>
      </c>
      <c r="L299" s="443">
        <v>33002</v>
      </c>
    </row>
    <row r="300" spans="1:12" ht="15.6" customHeight="1" x14ac:dyDescent="0.25">
      <c r="A300" s="453"/>
      <c r="B300" s="471"/>
      <c r="C300" s="455"/>
      <c r="D300" s="521"/>
      <c r="E300" s="448"/>
      <c r="F300" s="108" t="s">
        <v>383</v>
      </c>
      <c r="G300" s="461" t="s">
        <v>384</v>
      </c>
      <c r="H300" s="461"/>
      <c r="I300" s="461"/>
      <c r="J300" s="461"/>
      <c r="K300" s="497"/>
      <c r="L300" s="444" t="e">
        <f>#REF!-#REF!*10%</f>
        <v>#REF!</v>
      </c>
    </row>
    <row r="301" spans="1:12" ht="15.6" customHeight="1" x14ac:dyDescent="0.25">
      <c r="A301" s="453"/>
      <c r="B301" s="471"/>
      <c r="C301" s="455"/>
      <c r="D301" s="521"/>
      <c r="E301" s="448"/>
      <c r="F301" s="108" t="s">
        <v>385</v>
      </c>
      <c r="G301" s="461" t="s">
        <v>386</v>
      </c>
      <c r="H301" s="461"/>
      <c r="I301" s="461"/>
      <c r="J301" s="461"/>
      <c r="K301" s="497"/>
      <c r="L301" s="444" t="e">
        <f>#REF!-#REF!*10%</f>
        <v>#REF!</v>
      </c>
    </row>
    <row r="302" spans="1:12" ht="15.6" customHeight="1" x14ac:dyDescent="0.25">
      <c r="A302" s="453"/>
      <c r="B302" s="471"/>
      <c r="C302" s="455"/>
      <c r="D302" s="521"/>
      <c r="E302" s="448"/>
      <c r="F302" s="108" t="s">
        <v>389</v>
      </c>
      <c r="G302" s="461" t="s">
        <v>390</v>
      </c>
      <c r="H302" s="461"/>
      <c r="I302" s="461"/>
      <c r="J302" s="461"/>
      <c r="K302" s="497"/>
      <c r="L302" s="444" t="e">
        <f>#REF!-#REF!*10%</f>
        <v>#REF!</v>
      </c>
    </row>
    <row r="303" spans="1:12" ht="15.6" customHeight="1" x14ac:dyDescent="0.25">
      <c r="A303" s="453"/>
      <c r="B303" s="471"/>
      <c r="C303" s="455"/>
      <c r="D303" s="521"/>
      <c r="E303" s="448"/>
      <c r="F303" s="108" t="s">
        <v>704</v>
      </c>
      <c r="G303" s="461" t="s">
        <v>705</v>
      </c>
      <c r="H303" s="461"/>
      <c r="I303" s="461"/>
      <c r="J303" s="461"/>
      <c r="K303" s="497"/>
      <c r="L303" s="444" t="e">
        <f>#REF!-#REF!*10%</f>
        <v>#REF!</v>
      </c>
    </row>
    <row r="304" spans="1:12" ht="15.6" customHeight="1" x14ac:dyDescent="0.25">
      <c r="A304" s="453"/>
      <c r="B304" s="471"/>
      <c r="C304" s="455"/>
      <c r="D304" s="521"/>
      <c r="E304" s="448"/>
      <c r="F304" s="108" t="s">
        <v>706</v>
      </c>
      <c r="G304" s="461" t="s">
        <v>390</v>
      </c>
      <c r="H304" s="461"/>
      <c r="I304" s="461"/>
      <c r="J304" s="461"/>
      <c r="K304" s="497"/>
      <c r="L304" s="444" t="e">
        <f>#REF!-#REF!*10%</f>
        <v>#REF!</v>
      </c>
    </row>
    <row r="305" spans="1:12" ht="15.6" customHeight="1" x14ac:dyDescent="0.25">
      <c r="A305" s="453"/>
      <c r="B305" s="471"/>
      <c r="C305" s="455"/>
      <c r="D305" s="521"/>
      <c r="E305" s="448"/>
      <c r="F305" s="108" t="s">
        <v>1271</v>
      </c>
      <c r="G305" s="461">
        <v>2</v>
      </c>
      <c r="H305" s="461"/>
      <c r="I305" s="461"/>
      <c r="J305" s="461"/>
      <c r="K305" s="497"/>
      <c r="L305" s="444" t="e">
        <f>#REF!-#REF!*10%</f>
        <v>#REF!</v>
      </c>
    </row>
    <row r="306" spans="1:12" ht="15.6" customHeight="1" x14ac:dyDescent="0.25">
      <c r="A306" s="453"/>
      <c r="B306" s="471"/>
      <c r="C306" s="455"/>
      <c r="D306" s="521"/>
      <c r="E306" s="448"/>
      <c r="F306" s="108" t="s">
        <v>707</v>
      </c>
      <c r="G306" s="461" t="s">
        <v>911</v>
      </c>
      <c r="H306" s="461"/>
      <c r="I306" s="461"/>
      <c r="J306" s="461"/>
      <c r="K306" s="497"/>
      <c r="L306" s="444" t="e">
        <f>#REF!-#REF!*10%</f>
        <v>#REF!</v>
      </c>
    </row>
    <row r="307" spans="1:12" ht="15.6" customHeight="1" x14ac:dyDescent="0.25">
      <c r="A307" s="453"/>
      <c r="B307" s="471"/>
      <c r="C307" s="455"/>
      <c r="D307" s="521"/>
      <c r="E307" s="448"/>
      <c r="F307" s="108" t="s">
        <v>708</v>
      </c>
      <c r="G307" s="461" t="s">
        <v>390</v>
      </c>
      <c r="H307" s="461"/>
      <c r="I307" s="461"/>
      <c r="J307" s="461"/>
      <c r="K307" s="497"/>
      <c r="L307" s="444" t="e">
        <f>#REF!-#REF!*10%</f>
        <v>#REF!</v>
      </c>
    </row>
    <row r="308" spans="1:12" ht="15.6" customHeight="1" x14ac:dyDescent="0.25">
      <c r="A308" s="453"/>
      <c r="B308" s="471"/>
      <c r="C308" s="455"/>
      <c r="D308" s="521"/>
      <c r="E308" s="448"/>
      <c r="F308" s="108" t="s">
        <v>377</v>
      </c>
      <c r="G308" s="461" t="s">
        <v>387</v>
      </c>
      <c r="H308" s="461"/>
      <c r="I308" s="461"/>
      <c r="J308" s="461"/>
      <c r="K308" s="497"/>
      <c r="L308" s="444" t="e">
        <f>#REF!-#REF!*10%</f>
        <v>#REF!</v>
      </c>
    </row>
    <row r="309" spans="1:12" ht="15.6" customHeight="1" x14ac:dyDescent="0.25">
      <c r="A309" s="453"/>
      <c r="B309" s="471"/>
      <c r="C309" s="455"/>
      <c r="D309" s="521"/>
      <c r="E309" s="448"/>
      <c r="F309" s="108" t="s">
        <v>388</v>
      </c>
      <c r="G309" s="461" t="s">
        <v>393</v>
      </c>
      <c r="H309" s="461"/>
      <c r="I309" s="461"/>
      <c r="J309" s="461"/>
      <c r="K309" s="497"/>
      <c r="L309" s="444" t="e">
        <f>#REF!-#REF!*10%</f>
        <v>#REF!</v>
      </c>
    </row>
    <row r="310" spans="1:12" ht="15.6" customHeight="1" x14ac:dyDescent="0.25">
      <c r="A310" s="453"/>
      <c r="B310" s="471"/>
      <c r="C310" s="455"/>
      <c r="D310" s="521"/>
      <c r="E310" s="448"/>
      <c r="F310" s="108" t="s">
        <v>562</v>
      </c>
      <c r="G310" s="461" t="s">
        <v>1019</v>
      </c>
      <c r="H310" s="461"/>
      <c r="I310" s="461"/>
      <c r="J310" s="461"/>
      <c r="K310" s="497"/>
      <c r="L310" s="444" t="e">
        <f>#REF!-#REF!*10%</f>
        <v>#REF!</v>
      </c>
    </row>
    <row r="311" spans="1:12" ht="15.6" customHeight="1" x14ac:dyDescent="0.25">
      <c r="A311" s="453"/>
      <c r="B311" s="471"/>
      <c r="C311" s="455"/>
      <c r="D311" s="521"/>
      <c r="E311" s="448"/>
      <c r="F311" s="108" t="s">
        <v>570</v>
      </c>
      <c r="G311" s="461" t="s">
        <v>613</v>
      </c>
      <c r="H311" s="461"/>
      <c r="I311" s="461"/>
      <c r="J311" s="461"/>
      <c r="K311" s="497"/>
      <c r="L311" s="444" t="e">
        <f>#REF!-#REF!*10%</f>
        <v>#REF!</v>
      </c>
    </row>
    <row r="312" spans="1:12" ht="15.6" customHeight="1" x14ac:dyDescent="0.25">
      <c r="A312" s="453"/>
      <c r="B312" s="471"/>
      <c r="C312" s="455"/>
      <c r="D312" s="521"/>
      <c r="E312" s="448"/>
      <c r="F312" s="108" t="s">
        <v>84</v>
      </c>
      <c r="G312" s="465">
        <v>8.4</v>
      </c>
      <c r="H312" s="465"/>
      <c r="I312" s="465"/>
      <c r="J312" s="465"/>
      <c r="K312" s="497"/>
      <c r="L312" s="444" t="e">
        <f>#REF!-#REF!*10%</f>
        <v>#REF!</v>
      </c>
    </row>
    <row r="313" spans="1:12" ht="15.6" customHeight="1" x14ac:dyDescent="0.25">
      <c r="A313" s="453"/>
      <c r="B313" s="472"/>
      <c r="C313" s="455"/>
      <c r="D313" s="521"/>
      <c r="E313" s="448"/>
      <c r="F313" s="108" t="s">
        <v>1016</v>
      </c>
      <c r="G313" s="461">
        <v>5</v>
      </c>
      <c r="H313" s="461"/>
      <c r="I313" s="461"/>
      <c r="J313" s="461"/>
      <c r="K313" s="497"/>
      <c r="L313" s="444" t="e">
        <f>#REF!-#REF!*10%</f>
        <v>#REF!</v>
      </c>
    </row>
    <row r="314" spans="1:12" ht="24" customHeight="1" x14ac:dyDescent="0.25">
      <c r="A314" s="519" t="s">
        <v>78</v>
      </c>
      <c r="B314" s="519"/>
      <c r="C314" s="519"/>
      <c r="D314" s="519"/>
      <c r="E314" s="519"/>
      <c r="F314" s="519"/>
      <c r="G314" s="519"/>
      <c r="H314" s="519"/>
      <c r="I314" s="519"/>
      <c r="J314" s="519"/>
      <c r="K314" s="519"/>
      <c r="L314" s="519"/>
    </row>
    <row r="315" spans="1:12" ht="15.6" customHeight="1" x14ac:dyDescent="0.25">
      <c r="A315" s="452">
        <v>1</v>
      </c>
      <c r="B315" s="470"/>
      <c r="C315" s="455" t="s">
        <v>1162</v>
      </c>
      <c r="D315" s="520"/>
      <c r="E315" s="448"/>
      <c r="F315" s="108" t="s">
        <v>81</v>
      </c>
      <c r="G315" s="461" t="s">
        <v>6</v>
      </c>
      <c r="H315" s="461"/>
      <c r="I315" s="461"/>
      <c r="J315" s="461"/>
      <c r="K315" s="539">
        <v>3</v>
      </c>
      <c r="L315" s="498">
        <v>8635</v>
      </c>
    </row>
    <row r="316" spans="1:12" ht="15.6" customHeight="1" x14ac:dyDescent="0.25">
      <c r="A316" s="453"/>
      <c r="B316" s="471"/>
      <c r="C316" s="455"/>
      <c r="D316" s="521"/>
      <c r="E316" s="448"/>
      <c r="F316" s="108" t="s">
        <v>80</v>
      </c>
      <c r="G316" s="469">
        <v>52</v>
      </c>
      <c r="H316" s="469"/>
      <c r="I316" s="469"/>
      <c r="J316" s="469"/>
      <c r="K316" s="502"/>
      <c r="L316" s="499"/>
    </row>
    <row r="317" spans="1:12" ht="15.6" customHeight="1" x14ac:dyDescent="0.25">
      <c r="A317" s="453"/>
      <c r="B317" s="471"/>
      <c r="C317" s="455"/>
      <c r="D317" s="521"/>
      <c r="E317" s="448"/>
      <c r="F317" s="108" t="s">
        <v>8</v>
      </c>
      <c r="G317" s="30">
        <v>3000</v>
      </c>
      <c r="H317" s="31">
        <v>4000</v>
      </c>
      <c r="I317" s="314">
        <v>5000</v>
      </c>
      <c r="J317" s="32">
        <v>6000</v>
      </c>
      <c r="K317" s="502"/>
      <c r="L317" s="499"/>
    </row>
    <row r="318" spans="1:12" ht="15.6" customHeight="1" x14ac:dyDescent="0.25">
      <c r="A318" s="453"/>
      <c r="B318" s="471"/>
      <c r="C318" s="455"/>
      <c r="D318" s="521"/>
      <c r="E318" s="448"/>
      <c r="F318" s="108" t="s">
        <v>817</v>
      </c>
      <c r="G318" s="30">
        <f>G316*114</f>
        <v>5928</v>
      </c>
      <c r="H318" s="31">
        <f>G316*128</f>
        <v>6656</v>
      </c>
      <c r="I318" s="314">
        <f>G316*143</f>
        <v>7436</v>
      </c>
      <c r="J318" s="32">
        <f>G316*148</f>
        <v>7696</v>
      </c>
      <c r="K318" s="502"/>
      <c r="L318" s="499"/>
    </row>
    <row r="319" spans="1:12" ht="15.6" customHeight="1" x14ac:dyDescent="0.25">
      <c r="A319" s="453"/>
      <c r="B319" s="471"/>
      <c r="C319" s="455"/>
      <c r="D319" s="521"/>
      <c r="E319" s="448"/>
      <c r="F319" s="108" t="s">
        <v>1269</v>
      </c>
      <c r="G319" s="451">
        <v>0.98</v>
      </c>
      <c r="H319" s="451"/>
      <c r="I319" s="451"/>
      <c r="J319" s="451"/>
      <c r="K319" s="502"/>
      <c r="L319" s="499"/>
    </row>
    <row r="320" spans="1:12" ht="15.6" customHeight="1" x14ac:dyDescent="0.25">
      <c r="A320" s="453"/>
      <c r="B320" s="471"/>
      <c r="C320" s="455"/>
      <c r="D320" s="521"/>
      <c r="E320" s="448"/>
      <c r="F320" s="108" t="s">
        <v>699</v>
      </c>
      <c r="G320" s="461" t="s">
        <v>700</v>
      </c>
      <c r="H320" s="461"/>
      <c r="I320" s="461"/>
      <c r="J320" s="461"/>
      <c r="K320" s="502"/>
      <c r="L320" s="499"/>
    </row>
    <row r="321" spans="1:12" ht="15.6" customHeight="1" x14ac:dyDescent="0.25">
      <c r="A321" s="453"/>
      <c r="B321" s="471"/>
      <c r="C321" s="455"/>
      <c r="D321" s="521"/>
      <c r="E321" s="448"/>
      <c r="F321" s="93" t="s">
        <v>1181</v>
      </c>
      <c r="G321" s="462" t="s">
        <v>1179</v>
      </c>
      <c r="H321" s="463"/>
      <c r="I321" s="463"/>
      <c r="J321" s="464"/>
      <c r="K321" s="502"/>
      <c r="L321" s="499"/>
    </row>
    <row r="322" spans="1:12" ht="15.6" customHeight="1" x14ac:dyDescent="0.25">
      <c r="A322" s="453"/>
      <c r="B322" s="471"/>
      <c r="C322" s="455"/>
      <c r="D322" s="521"/>
      <c r="E322" s="448"/>
      <c r="F322" s="108" t="s">
        <v>83</v>
      </c>
      <c r="G322" s="461">
        <v>67</v>
      </c>
      <c r="H322" s="461"/>
      <c r="I322" s="461"/>
      <c r="J322" s="461"/>
      <c r="K322" s="502"/>
      <c r="L322" s="499"/>
    </row>
    <row r="323" spans="1:12" ht="15.6" customHeight="1" x14ac:dyDescent="0.25">
      <c r="A323" s="453"/>
      <c r="B323" s="471"/>
      <c r="C323" s="455"/>
      <c r="D323" s="521"/>
      <c r="E323" s="448"/>
      <c r="F323" s="108" t="s">
        <v>396</v>
      </c>
      <c r="G323" s="461" t="s">
        <v>908</v>
      </c>
      <c r="H323" s="461"/>
      <c r="I323" s="461"/>
      <c r="J323" s="461"/>
      <c r="K323" s="502"/>
      <c r="L323" s="499"/>
    </row>
    <row r="324" spans="1:12" ht="15.6" customHeight="1" x14ac:dyDescent="0.25">
      <c r="A324" s="453"/>
      <c r="B324" s="471"/>
      <c r="C324" s="455"/>
      <c r="D324" s="521"/>
      <c r="E324" s="448"/>
      <c r="F324" s="108" t="s">
        <v>256</v>
      </c>
      <c r="G324" s="461" t="s">
        <v>172</v>
      </c>
      <c r="H324" s="461"/>
      <c r="I324" s="461"/>
      <c r="J324" s="461"/>
      <c r="K324" s="502"/>
      <c r="L324" s="499"/>
    </row>
    <row r="325" spans="1:12" ht="15.6" customHeight="1" x14ac:dyDescent="0.25">
      <c r="A325" s="453"/>
      <c r="B325" s="471"/>
      <c r="C325" s="455"/>
      <c r="D325" s="521"/>
      <c r="E325" s="448"/>
      <c r="F325" s="108" t="s">
        <v>379</v>
      </c>
      <c r="G325" s="461" t="s">
        <v>380</v>
      </c>
      <c r="H325" s="461"/>
      <c r="I325" s="461"/>
      <c r="J325" s="461"/>
      <c r="K325" s="502"/>
      <c r="L325" s="499"/>
    </row>
    <row r="326" spans="1:12" ht="15.6" customHeight="1" x14ac:dyDescent="0.25">
      <c r="A326" s="453"/>
      <c r="B326" s="471"/>
      <c r="C326" s="455"/>
      <c r="D326" s="521"/>
      <c r="E326" s="448"/>
      <c r="F326" s="108" t="s">
        <v>701</v>
      </c>
      <c r="G326" s="461">
        <v>100000</v>
      </c>
      <c r="H326" s="461"/>
      <c r="I326" s="461"/>
      <c r="J326" s="461"/>
      <c r="K326" s="502"/>
      <c r="L326" s="499"/>
    </row>
    <row r="327" spans="1:12" ht="15.6" customHeight="1" x14ac:dyDescent="0.25">
      <c r="A327" s="453"/>
      <c r="B327" s="471"/>
      <c r="C327" s="455"/>
      <c r="D327" s="521"/>
      <c r="E327" s="448"/>
      <c r="F327" s="108" t="s">
        <v>257</v>
      </c>
      <c r="G327" s="461" t="s">
        <v>556</v>
      </c>
      <c r="H327" s="461"/>
      <c r="I327" s="461"/>
      <c r="J327" s="461"/>
      <c r="K327" s="502"/>
      <c r="L327" s="499"/>
    </row>
    <row r="328" spans="1:12" ht="15.6" customHeight="1" x14ac:dyDescent="0.25">
      <c r="A328" s="453"/>
      <c r="B328" s="471"/>
      <c r="C328" s="455"/>
      <c r="D328" s="521"/>
      <c r="E328" s="448"/>
      <c r="F328" s="108" t="s">
        <v>376</v>
      </c>
      <c r="G328" s="461" t="s">
        <v>557</v>
      </c>
      <c r="H328" s="461"/>
      <c r="I328" s="461"/>
      <c r="J328" s="461"/>
      <c r="K328" s="502"/>
      <c r="L328" s="499"/>
    </row>
    <row r="329" spans="1:12" ht="15.6" customHeight="1" x14ac:dyDescent="0.25">
      <c r="A329" s="453"/>
      <c r="B329" s="471"/>
      <c r="C329" s="455"/>
      <c r="D329" s="521"/>
      <c r="E329" s="448"/>
      <c r="F329" s="108" t="s">
        <v>702</v>
      </c>
      <c r="G329" s="461" t="s">
        <v>703</v>
      </c>
      <c r="H329" s="461"/>
      <c r="I329" s="461"/>
      <c r="J329" s="461"/>
      <c r="K329" s="502"/>
      <c r="L329" s="499"/>
    </row>
    <row r="330" spans="1:12" ht="15.6" customHeight="1" x14ac:dyDescent="0.25">
      <c r="A330" s="453"/>
      <c r="B330" s="471"/>
      <c r="C330" s="455"/>
      <c r="D330" s="521"/>
      <c r="E330" s="448"/>
      <c r="F330" s="108" t="s">
        <v>381</v>
      </c>
      <c r="G330" s="461" t="s">
        <v>382</v>
      </c>
      <c r="H330" s="461"/>
      <c r="I330" s="461"/>
      <c r="J330" s="461"/>
      <c r="K330" s="502"/>
      <c r="L330" s="500"/>
    </row>
    <row r="331" spans="1:12" ht="15.6" customHeight="1" x14ac:dyDescent="0.25">
      <c r="A331" s="453"/>
      <c r="B331" s="471"/>
      <c r="C331" s="455"/>
      <c r="D331" s="521"/>
      <c r="E331" s="448"/>
      <c r="F331" s="108" t="s">
        <v>358</v>
      </c>
      <c r="G331" s="461" t="s">
        <v>900</v>
      </c>
      <c r="H331" s="461"/>
      <c r="I331" s="461"/>
      <c r="J331" s="461"/>
      <c r="K331" s="496">
        <v>5</v>
      </c>
      <c r="L331" s="443">
        <v>9239</v>
      </c>
    </row>
    <row r="332" spans="1:12" ht="15.6" customHeight="1" x14ac:dyDescent="0.25">
      <c r="A332" s="453"/>
      <c r="B332" s="471"/>
      <c r="C332" s="455"/>
      <c r="D332" s="521"/>
      <c r="E332" s="448"/>
      <c r="F332" s="108" t="s">
        <v>383</v>
      </c>
      <c r="G332" s="461" t="s">
        <v>384</v>
      </c>
      <c r="H332" s="461"/>
      <c r="I332" s="461"/>
      <c r="J332" s="461"/>
      <c r="K332" s="497"/>
      <c r="L332" s="444" t="e">
        <f>#REF!-#REF!*10%</f>
        <v>#REF!</v>
      </c>
    </row>
    <row r="333" spans="1:12" ht="15.6" customHeight="1" x14ac:dyDescent="0.25">
      <c r="A333" s="453"/>
      <c r="B333" s="471"/>
      <c r="C333" s="455"/>
      <c r="D333" s="521"/>
      <c r="E333" s="448"/>
      <c r="F333" s="108" t="s">
        <v>385</v>
      </c>
      <c r="G333" s="461" t="s">
        <v>386</v>
      </c>
      <c r="H333" s="461"/>
      <c r="I333" s="461"/>
      <c r="J333" s="461"/>
      <c r="K333" s="497"/>
      <c r="L333" s="444" t="e">
        <f>#REF!-#REF!*10%</f>
        <v>#REF!</v>
      </c>
    </row>
    <row r="334" spans="1:12" ht="15.6" customHeight="1" x14ac:dyDescent="0.25">
      <c r="A334" s="453"/>
      <c r="B334" s="471"/>
      <c r="C334" s="455"/>
      <c r="D334" s="521"/>
      <c r="E334" s="448"/>
      <c r="F334" s="108" t="s">
        <v>389</v>
      </c>
      <c r="G334" s="461" t="s">
        <v>390</v>
      </c>
      <c r="H334" s="461"/>
      <c r="I334" s="461"/>
      <c r="J334" s="461"/>
      <c r="K334" s="497"/>
      <c r="L334" s="444" t="e">
        <f>#REF!-#REF!*10%</f>
        <v>#REF!</v>
      </c>
    </row>
    <row r="335" spans="1:12" ht="15.6" customHeight="1" x14ac:dyDescent="0.25">
      <c r="A335" s="453"/>
      <c r="B335" s="471"/>
      <c r="C335" s="455"/>
      <c r="D335" s="521"/>
      <c r="E335" s="448"/>
      <c r="F335" s="108" t="s">
        <v>704</v>
      </c>
      <c r="G335" s="461" t="s">
        <v>705</v>
      </c>
      <c r="H335" s="461"/>
      <c r="I335" s="461"/>
      <c r="J335" s="461"/>
      <c r="K335" s="497"/>
      <c r="L335" s="444" t="e">
        <f>#REF!-#REF!*10%</f>
        <v>#REF!</v>
      </c>
    </row>
    <row r="336" spans="1:12" ht="15.6" customHeight="1" x14ac:dyDescent="0.25">
      <c r="A336" s="453"/>
      <c r="B336" s="471"/>
      <c r="C336" s="455"/>
      <c r="D336" s="521"/>
      <c r="E336" s="448"/>
      <c r="F336" s="108" t="s">
        <v>706</v>
      </c>
      <c r="G336" s="461" t="s">
        <v>390</v>
      </c>
      <c r="H336" s="461"/>
      <c r="I336" s="461"/>
      <c r="J336" s="461"/>
      <c r="K336" s="497"/>
      <c r="L336" s="444" t="e">
        <f>#REF!-#REF!*10%</f>
        <v>#REF!</v>
      </c>
    </row>
    <row r="337" spans="1:12" ht="15.6" customHeight="1" x14ac:dyDescent="0.25">
      <c r="A337" s="453"/>
      <c r="B337" s="471"/>
      <c r="C337" s="455"/>
      <c r="D337" s="521"/>
      <c r="E337" s="448"/>
      <c r="F337" s="108" t="s">
        <v>1271</v>
      </c>
      <c r="G337" s="461" t="s">
        <v>390</v>
      </c>
      <c r="H337" s="461"/>
      <c r="I337" s="461"/>
      <c r="J337" s="461"/>
      <c r="K337" s="497"/>
      <c r="L337" s="444" t="e">
        <f>#REF!-#REF!*10%</f>
        <v>#REF!</v>
      </c>
    </row>
    <row r="338" spans="1:12" ht="15.6" customHeight="1" x14ac:dyDescent="0.25">
      <c r="A338" s="453"/>
      <c r="B338" s="471"/>
      <c r="C338" s="455"/>
      <c r="D338" s="521"/>
      <c r="E338" s="448"/>
      <c r="F338" s="108" t="s">
        <v>707</v>
      </c>
      <c r="G338" s="461" t="s">
        <v>1270</v>
      </c>
      <c r="H338" s="461"/>
      <c r="I338" s="461"/>
      <c r="J338" s="461"/>
      <c r="K338" s="497"/>
      <c r="L338" s="444" t="e">
        <f>#REF!-#REF!*10%</f>
        <v>#REF!</v>
      </c>
    </row>
    <row r="339" spans="1:12" ht="15.6" customHeight="1" x14ac:dyDescent="0.25">
      <c r="A339" s="453"/>
      <c r="B339" s="471"/>
      <c r="C339" s="455"/>
      <c r="D339" s="521"/>
      <c r="E339" s="448"/>
      <c r="F339" s="108" t="s">
        <v>708</v>
      </c>
      <c r="G339" s="461" t="s">
        <v>390</v>
      </c>
      <c r="H339" s="461"/>
      <c r="I339" s="461"/>
      <c r="J339" s="461"/>
      <c r="K339" s="497"/>
      <c r="L339" s="444" t="e">
        <f>#REF!-#REF!*10%</f>
        <v>#REF!</v>
      </c>
    </row>
    <row r="340" spans="1:12" ht="15.6" customHeight="1" x14ac:dyDescent="0.25">
      <c r="A340" s="453"/>
      <c r="B340" s="471"/>
      <c r="C340" s="455"/>
      <c r="D340" s="521"/>
      <c r="E340" s="448"/>
      <c r="F340" s="108" t="s">
        <v>377</v>
      </c>
      <c r="G340" s="461" t="s">
        <v>387</v>
      </c>
      <c r="H340" s="461"/>
      <c r="I340" s="461"/>
      <c r="J340" s="461"/>
      <c r="K340" s="497"/>
      <c r="L340" s="444" t="e">
        <f>#REF!-#REF!*10%</f>
        <v>#REF!</v>
      </c>
    </row>
    <row r="341" spans="1:12" ht="15.6" customHeight="1" x14ac:dyDescent="0.25">
      <c r="A341" s="453"/>
      <c r="B341" s="471"/>
      <c r="C341" s="455"/>
      <c r="D341" s="521"/>
      <c r="E341" s="448"/>
      <c r="F341" s="108" t="s">
        <v>388</v>
      </c>
      <c r="G341" s="461" t="s">
        <v>393</v>
      </c>
      <c r="H341" s="461"/>
      <c r="I341" s="461"/>
      <c r="J341" s="461"/>
      <c r="K341" s="497"/>
      <c r="L341" s="444" t="e">
        <f>#REF!-#REF!*10%</f>
        <v>#REF!</v>
      </c>
    </row>
    <row r="342" spans="1:12" ht="15.6" customHeight="1" x14ac:dyDescent="0.25">
      <c r="A342" s="453"/>
      <c r="B342" s="471"/>
      <c r="C342" s="455"/>
      <c r="D342" s="521"/>
      <c r="E342" s="448"/>
      <c r="F342" s="108" t="s">
        <v>562</v>
      </c>
      <c r="G342" s="461" t="s">
        <v>1019</v>
      </c>
      <c r="H342" s="461"/>
      <c r="I342" s="461"/>
      <c r="J342" s="461"/>
      <c r="K342" s="497"/>
      <c r="L342" s="444" t="e">
        <f>#REF!-#REF!*10%</f>
        <v>#REF!</v>
      </c>
    </row>
    <row r="343" spans="1:12" ht="15.6" customHeight="1" x14ac:dyDescent="0.25">
      <c r="A343" s="453"/>
      <c r="B343" s="471"/>
      <c r="C343" s="455"/>
      <c r="D343" s="521"/>
      <c r="E343" s="448"/>
      <c r="F343" s="108" t="s">
        <v>570</v>
      </c>
      <c r="G343" s="461" t="s">
        <v>613</v>
      </c>
      <c r="H343" s="461"/>
      <c r="I343" s="461"/>
      <c r="J343" s="461"/>
      <c r="K343" s="497"/>
      <c r="L343" s="444" t="e">
        <f>#REF!-#REF!*10%</f>
        <v>#REF!</v>
      </c>
    </row>
    <row r="344" spans="1:12" ht="15.6" customHeight="1" x14ac:dyDescent="0.25">
      <c r="A344" s="453"/>
      <c r="B344" s="471"/>
      <c r="C344" s="455"/>
      <c r="D344" s="521"/>
      <c r="E344" s="448"/>
      <c r="F344" s="108" t="s">
        <v>84</v>
      </c>
      <c r="G344" s="465">
        <v>2.4</v>
      </c>
      <c r="H344" s="465"/>
      <c r="I344" s="465"/>
      <c r="J344" s="465"/>
      <c r="K344" s="497"/>
      <c r="L344" s="444" t="e">
        <f>#REF!-#REF!*10%</f>
        <v>#REF!</v>
      </c>
    </row>
    <row r="345" spans="1:12" ht="15.6" customHeight="1" x14ac:dyDescent="0.25">
      <c r="A345" s="453"/>
      <c r="B345" s="472"/>
      <c r="C345" s="455"/>
      <c r="D345" s="521"/>
      <c r="E345" s="448"/>
      <c r="F345" s="108" t="s">
        <v>1016</v>
      </c>
      <c r="G345" s="461">
        <v>5</v>
      </c>
      <c r="H345" s="461"/>
      <c r="I345" s="461"/>
      <c r="J345" s="461"/>
      <c r="K345" s="497"/>
      <c r="L345" s="444" t="e">
        <f>#REF!-#REF!*10%</f>
        <v>#REF!</v>
      </c>
    </row>
    <row r="346" spans="1:12" ht="15.6" customHeight="1" x14ac:dyDescent="0.25">
      <c r="A346" s="452">
        <v>2</v>
      </c>
      <c r="B346" s="470"/>
      <c r="C346" s="455" t="s">
        <v>561</v>
      </c>
      <c r="D346" s="520"/>
      <c r="E346" s="448"/>
      <c r="F346" s="108" t="s">
        <v>81</v>
      </c>
      <c r="G346" s="461" t="s">
        <v>6</v>
      </c>
      <c r="H346" s="461"/>
      <c r="I346" s="461"/>
      <c r="J346" s="461"/>
      <c r="K346" s="539">
        <v>3</v>
      </c>
      <c r="L346" s="498">
        <v>10231</v>
      </c>
    </row>
    <row r="347" spans="1:12" ht="15.6" customHeight="1" x14ac:dyDescent="0.25">
      <c r="A347" s="453"/>
      <c r="B347" s="471"/>
      <c r="C347" s="455"/>
      <c r="D347" s="521"/>
      <c r="E347" s="448"/>
      <c r="F347" s="108" t="s">
        <v>80</v>
      </c>
      <c r="G347" s="469">
        <v>70</v>
      </c>
      <c r="H347" s="469"/>
      <c r="I347" s="469"/>
      <c r="J347" s="469"/>
      <c r="K347" s="502"/>
      <c r="L347" s="499"/>
    </row>
    <row r="348" spans="1:12" ht="14.25" customHeight="1" x14ac:dyDescent="0.25">
      <c r="A348" s="453"/>
      <c r="B348" s="471"/>
      <c r="C348" s="455"/>
      <c r="D348" s="521"/>
      <c r="E348" s="448"/>
      <c r="F348" s="108" t="s">
        <v>8</v>
      </c>
      <c r="G348" s="30">
        <v>3000</v>
      </c>
      <c r="H348" s="31">
        <v>4000</v>
      </c>
      <c r="I348" s="314">
        <v>5000</v>
      </c>
      <c r="J348" s="32">
        <v>6000</v>
      </c>
      <c r="K348" s="502"/>
      <c r="L348" s="499"/>
    </row>
    <row r="349" spans="1:12" ht="15.6" customHeight="1" x14ac:dyDescent="0.25">
      <c r="A349" s="453"/>
      <c r="B349" s="471"/>
      <c r="C349" s="455"/>
      <c r="D349" s="521"/>
      <c r="E349" s="448"/>
      <c r="F349" s="108" t="s">
        <v>817</v>
      </c>
      <c r="G349" s="30">
        <f>G347*114</f>
        <v>7980</v>
      </c>
      <c r="H349" s="31">
        <f>G347*128</f>
        <v>8960</v>
      </c>
      <c r="I349" s="314">
        <f>G347*143</f>
        <v>10010</v>
      </c>
      <c r="J349" s="32">
        <f>G347*148</f>
        <v>10360</v>
      </c>
      <c r="K349" s="502"/>
      <c r="L349" s="499"/>
    </row>
    <row r="350" spans="1:12" ht="15.6" customHeight="1" x14ac:dyDescent="0.25">
      <c r="A350" s="453"/>
      <c r="B350" s="471"/>
      <c r="C350" s="455"/>
      <c r="D350" s="521"/>
      <c r="E350" s="448"/>
      <c r="F350" s="108" t="s">
        <v>1269</v>
      </c>
      <c r="G350" s="451">
        <v>0.98</v>
      </c>
      <c r="H350" s="451"/>
      <c r="I350" s="451"/>
      <c r="J350" s="451"/>
      <c r="K350" s="502"/>
      <c r="L350" s="499"/>
    </row>
    <row r="351" spans="1:12" ht="15.6" customHeight="1" x14ac:dyDescent="0.25">
      <c r="A351" s="453"/>
      <c r="B351" s="471"/>
      <c r="C351" s="455"/>
      <c r="D351" s="521"/>
      <c r="E351" s="448"/>
      <c r="F351" s="108" t="s">
        <v>699</v>
      </c>
      <c r="G351" s="461" t="s">
        <v>700</v>
      </c>
      <c r="H351" s="461"/>
      <c r="I351" s="461"/>
      <c r="J351" s="461"/>
      <c r="K351" s="502"/>
      <c r="L351" s="499"/>
    </row>
    <row r="352" spans="1:12" ht="15.6" customHeight="1" x14ac:dyDescent="0.25">
      <c r="A352" s="453"/>
      <c r="B352" s="471"/>
      <c r="C352" s="455"/>
      <c r="D352" s="521"/>
      <c r="E352" s="448"/>
      <c r="F352" s="93" t="s">
        <v>1181</v>
      </c>
      <c r="G352" s="462" t="s">
        <v>1179</v>
      </c>
      <c r="H352" s="463"/>
      <c r="I352" s="463"/>
      <c r="J352" s="464"/>
      <c r="K352" s="502"/>
      <c r="L352" s="499"/>
    </row>
    <row r="353" spans="1:12" ht="15.6" customHeight="1" x14ac:dyDescent="0.25">
      <c r="A353" s="453"/>
      <c r="B353" s="471"/>
      <c r="C353" s="455"/>
      <c r="D353" s="521"/>
      <c r="E353" s="448"/>
      <c r="F353" s="108" t="s">
        <v>83</v>
      </c>
      <c r="G353" s="461">
        <v>67</v>
      </c>
      <c r="H353" s="461"/>
      <c r="I353" s="461"/>
      <c r="J353" s="461"/>
      <c r="K353" s="502"/>
      <c r="L353" s="499"/>
    </row>
    <row r="354" spans="1:12" ht="15.6" customHeight="1" x14ac:dyDescent="0.25">
      <c r="A354" s="453"/>
      <c r="B354" s="471"/>
      <c r="C354" s="455"/>
      <c r="D354" s="521"/>
      <c r="E354" s="448"/>
      <c r="F354" s="108" t="s">
        <v>396</v>
      </c>
      <c r="G354" s="461" t="s">
        <v>908</v>
      </c>
      <c r="H354" s="461"/>
      <c r="I354" s="461"/>
      <c r="J354" s="461"/>
      <c r="K354" s="502"/>
      <c r="L354" s="499"/>
    </row>
    <row r="355" spans="1:12" ht="15.6" customHeight="1" x14ac:dyDescent="0.25">
      <c r="A355" s="453"/>
      <c r="B355" s="471"/>
      <c r="C355" s="455"/>
      <c r="D355" s="521"/>
      <c r="E355" s="448"/>
      <c r="F355" s="108" t="s">
        <v>256</v>
      </c>
      <c r="G355" s="461" t="s">
        <v>172</v>
      </c>
      <c r="H355" s="461"/>
      <c r="I355" s="461"/>
      <c r="J355" s="461"/>
      <c r="K355" s="502"/>
      <c r="L355" s="499"/>
    </row>
    <row r="356" spans="1:12" ht="15.6" customHeight="1" x14ac:dyDescent="0.25">
      <c r="A356" s="453"/>
      <c r="B356" s="471"/>
      <c r="C356" s="455"/>
      <c r="D356" s="521"/>
      <c r="E356" s="448"/>
      <c r="F356" s="108" t="s">
        <v>379</v>
      </c>
      <c r="G356" s="461" t="s">
        <v>380</v>
      </c>
      <c r="H356" s="461"/>
      <c r="I356" s="461"/>
      <c r="J356" s="461"/>
      <c r="K356" s="502"/>
      <c r="L356" s="499"/>
    </row>
    <row r="357" spans="1:12" ht="15.6" customHeight="1" x14ac:dyDescent="0.25">
      <c r="A357" s="453"/>
      <c r="B357" s="471"/>
      <c r="C357" s="455"/>
      <c r="D357" s="521"/>
      <c r="E357" s="448"/>
      <c r="F357" s="108" t="s">
        <v>701</v>
      </c>
      <c r="G357" s="461">
        <v>100000</v>
      </c>
      <c r="H357" s="461"/>
      <c r="I357" s="461"/>
      <c r="J357" s="461"/>
      <c r="K357" s="502"/>
      <c r="L357" s="499"/>
    </row>
    <row r="358" spans="1:12" ht="15.6" customHeight="1" x14ac:dyDescent="0.25">
      <c r="A358" s="453"/>
      <c r="B358" s="471"/>
      <c r="C358" s="455"/>
      <c r="D358" s="521"/>
      <c r="E358" s="448"/>
      <c r="F358" s="108" t="s">
        <v>257</v>
      </c>
      <c r="G358" s="461" t="s">
        <v>556</v>
      </c>
      <c r="H358" s="461"/>
      <c r="I358" s="461"/>
      <c r="J358" s="461"/>
      <c r="K358" s="502"/>
      <c r="L358" s="499"/>
    </row>
    <row r="359" spans="1:12" ht="15.6" customHeight="1" x14ac:dyDescent="0.25">
      <c r="A359" s="453"/>
      <c r="B359" s="471"/>
      <c r="C359" s="455"/>
      <c r="D359" s="521"/>
      <c r="E359" s="448"/>
      <c r="F359" s="108" t="s">
        <v>376</v>
      </c>
      <c r="G359" s="461" t="s">
        <v>557</v>
      </c>
      <c r="H359" s="461"/>
      <c r="I359" s="461"/>
      <c r="J359" s="461"/>
      <c r="K359" s="502"/>
      <c r="L359" s="499"/>
    </row>
    <row r="360" spans="1:12" ht="15.6" customHeight="1" x14ac:dyDescent="0.25">
      <c r="A360" s="453"/>
      <c r="B360" s="471"/>
      <c r="C360" s="455"/>
      <c r="D360" s="521"/>
      <c r="E360" s="448"/>
      <c r="F360" s="108" t="s">
        <v>702</v>
      </c>
      <c r="G360" s="461" t="s">
        <v>703</v>
      </c>
      <c r="H360" s="461"/>
      <c r="I360" s="461"/>
      <c r="J360" s="461"/>
      <c r="K360" s="502"/>
      <c r="L360" s="499"/>
    </row>
    <row r="361" spans="1:12" ht="15.6" customHeight="1" x14ac:dyDescent="0.25">
      <c r="A361" s="453"/>
      <c r="B361" s="471"/>
      <c r="C361" s="455"/>
      <c r="D361" s="521"/>
      <c r="E361" s="448"/>
      <c r="F361" s="108" t="s">
        <v>381</v>
      </c>
      <c r="G361" s="461" t="s">
        <v>382</v>
      </c>
      <c r="H361" s="461"/>
      <c r="I361" s="461"/>
      <c r="J361" s="461"/>
      <c r="K361" s="502"/>
      <c r="L361" s="500"/>
    </row>
    <row r="362" spans="1:12" ht="15.6" customHeight="1" x14ac:dyDescent="0.25">
      <c r="A362" s="453"/>
      <c r="B362" s="471"/>
      <c r="C362" s="455"/>
      <c r="D362" s="521"/>
      <c r="E362" s="448"/>
      <c r="F362" s="108" t="s">
        <v>358</v>
      </c>
      <c r="G362" s="461" t="s">
        <v>900</v>
      </c>
      <c r="H362" s="461"/>
      <c r="I362" s="461"/>
      <c r="J362" s="461"/>
      <c r="K362" s="496">
        <v>5</v>
      </c>
      <c r="L362" s="443">
        <v>10947</v>
      </c>
    </row>
    <row r="363" spans="1:12" ht="15.6" customHeight="1" x14ac:dyDescent="0.25">
      <c r="A363" s="453"/>
      <c r="B363" s="471"/>
      <c r="C363" s="455"/>
      <c r="D363" s="521"/>
      <c r="E363" s="448"/>
      <c r="F363" s="108" t="s">
        <v>383</v>
      </c>
      <c r="G363" s="461" t="s">
        <v>384</v>
      </c>
      <c r="H363" s="461"/>
      <c r="I363" s="461"/>
      <c r="J363" s="461"/>
      <c r="K363" s="497"/>
      <c r="L363" s="444" t="e">
        <f>#REF!-#REF!*10%</f>
        <v>#REF!</v>
      </c>
    </row>
    <row r="364" spans="1:12" ht="15.6" customHeight="1" x14ac:dyDescent="0.25">
      <c r="A364" s="453"/>
      <c r="B364" s="471"/>
      <c r="C364" s="455"/>
      <c r="D364" s="521"/>
      <c r="E364" s="448"/>
      <c r="F364" s="108" t="s">
        <v>385</v>
      </c>
      <c r="G364" s="461" t="s">
        <v>386</v>
      </c>
      <c r="H364" s="461"/>
      <c r="I364" s="461"/>
      <c r="J364" s="461"/>
      <c r="K364" s="497"/>
      <c r="L364" s="444" t="e">
        <f>#REF!-#REF!*10%</f>
        <v>#REF!</v>
      </c>
    </row>
    <row r="365" spans="1:12" ht="15.6" customHeight="1" x14ac:dyDescent="0.25">
      <c r="A365" s="453"/>
      <c r="B365" s="471"/>
      <c r="C365" s="455"/>
      <c r="D365" s="521"/>
      <c r="E365" s="448"/>
      <c r="F365" s="108" t="s">
        <v>389</v>
      </c>
      <c r="G365" s="461" t="s">
        <v>390</v>
      </c>
      <c r="H365" s="461"/>
      <c r="I365" s="461"/>
      <c r="J365" s="461"/>
      <c r="K365" s="497"/>
      <c r="L365" s="444" t="e">
        <f>#REF!-#REF!*10%</f>
        <v>#REF!</v>
      </c>
    </row>
    <row r="366" spans="1:12" ht="15.6" customHeight="1" x14ac:dyDescent="0.25">
      <c r="A366" s="453"/>
      <c r="B366" s="471"/>
      <c r="C366" s="455"/>
      <c r="D366" s="521"/>
      <c r="E366" s="448"/>
      <c r="F366" s="108" t="s">
        <v>704</v>
      </c>
      <c r="G366" s="461" t="s">
        <v>705</v>
      </c>
      <c r="H366" s="461"/>
      <c r="I366" s="461"/>
      <c r="J366" s="461"/>
      <c r="K366" s="497"/>
      <c r="L366" s="444" t="e">
        <f>#REF!-#REF!*10%</f>
        <v>#REF!</v>
      </c>
    </row>
    <row r="367" spans="1:12" ht="15.6" customHeight="1" x14ac:dyDescent="0.25">
      <c r="A367" s="453"/>
      <c r="B367" s="471"/>
      <c r="C367" s="455"/>
      <c r="D367" s="521"/>
      <c r="E367" s="448"/>
      <c r="F367" s="108" t="s">
        <v>706</v>
      </c>
      <c r="G367" s="461" t="s">
        <v>390</v>
      </c>
      <c r="H367" s="461"/>
      <c r="I367" s="461"/>
      <c r="J367" s="461"/>
      <c r="K367" s="497"/>
      <c r="L367" s="444" t="e">
        <f>#REF!-#REF!*10%</f>
        <v>#REF!</v>
      </c>
    </row>
    <row r="368" spans="1:12" ht="15.6" customHeight="1" x14ac:dyDescent="0.25">
      <c r="A368" s="453"/>
      <c r="B368" s="471"/>
      <c r="C368" s="455"/>
      <c r="D368" s="521"/>
      <c r="E368" s="448"/>
      <c r="F368" s="108" t="s">
        <v>1271</v>
      </c>
      <c r="G368" s="461" t="s">
        <v>390</v>
      </c>
      <c r="H368" s="461"/>
      <c r="I368" s="461"/>
      <c r="J368" s="461"/>
      <c r="K368" s="497"/>
      <c r="L368" s="444" t="e">
        <f>#REF!-#REF!*10%</f>
        <v>#REF!</v>
      </c>
    </row>
    <row r="369" spans="1:12" ht="15.6" customHeight="1" x14ac:dyDescent="0.25">
      <c r="A369" s="453"/>
      <c r="B369" s="471"/>
      <c r="C369" s="455"/>
      <c r="D369" s="521"/>
      <c r="E369" s="448"/>
      <c r="F369" s="108" t="s">
        <v>707</v>
      </c>
      <c r="G369" s="461" t="s">
        <v>1270</v>
      </c>
      <c r="H369" s="461"/>
      <c r="I369" s="461"/>
      <c r="J369" s="461"/>
      <c r="K369" s="497"/>
      <c r="L369" s="444" t="e">
        <f>#REF!-#REF!*10%</f>
        <v>#REF!</v>
      </c>
    </row>
    <row r="370" spans="1:12" ht="15.6" customHeight="1" x14ac:dyDescent="0.25">
      <c r="A370" s="453"/>
      <c r="B370" s="471"/>
      <c r="C370" s="455"/>
      <c r="D370" s="521"/>
      <c r="E370" s="448"/>
      <c r="F370" s="108" t="s">
        <v>708</v>
      </c>
      <c r="G370" s="461" t="s">
        <v>390</v>
      </c>
      <c r="H370" s="461"/>
      <c r="I370" s="461"/>
      <c r="J370" s="461"/>
      <c r="K370" s="497"/>
      <c r="L370" s="444" t="e">
        <f>#REF!-#REF!*10%</f>
        <v>#REF!</v>
      </c>
    </row>
    <row r="371" spans="1:12" ht="15.6" customHeight="1" x14ac:dyDescent="0.25">
      <c r="A371" s="453"/>
      <c r="B371" s="471"/>
      <c r="C371" s="455"/>
      <c r="D371" s="521"/>
      <c r="E371" s="448"/>
      <c r="F371" s="108" t="s">
        <v>377</v>
      </c>
      <c r="G371" s="461" t="s">
        <v>387</v>
      </c>
      <c r="H371" s="461"/>
      <c r="I371" s="461"/>
      <c r="J371" s="461"/>
      <c r="K371" s="497"/>
      <c r="L371" s="444" t="e">
        <f>#REF!-#REF!*10%</f>
        <v>#REF!</v>
      </c>
    </row>
    <row r="372" spans="1:12" ht="15.6" customHeight="1" x14ac:dyDescent="0.25">
      <c r="A372" s="453"/>
      <c r="B372" s="471"/>
      <c r="C372" s="455"/>
      <c r="D372" s="521"/>
      <c r="E372" s="448"/>
      <c r="F372" s="108" t="s">
        <v>388</v>
      </c>
      <c r="G372" s="461" t="s">
        <v>393</v>
      </c>
      <c r="H372" s="461"/>
      <c r="I372" s="461"/>
      <c r="J372" s="461"/>
      <c r="K372" s="497"/>
      <c r="L372" s="444" t="e">
        <f>#REF!-#REF!*10%</f>
        <v>#REF!</v>
      </c>
    </row>
    <row r="373" spans="1:12" ht="15.6" customHeight="1" x14ac:dyDescent="0.25">
      <c r="A373" s="453"/>
      <c r="B373" s="471"/>
      <c r="C373" s="455"/>
      <c r="D373" s="521"/>
      <c r="E373" s="448"/>
      <c r="F373" s="108" t="s">
        <v>562</v>
      </c>
      <c r="G373" s="461" t="s">
        <v>1019</v>
      </c>
      <c r="H373" s="461"/>
      <c r="I373" s="461"/>
      <c r="J373" s="461"/>
      <c r="K373" s="497"/>
      <c r="L373" s="444" t="e">
        <f>#REF!-#REF!*10%</f>
        <v>#REF!</v>
      </c>
    </row>
    <row r="374" spans="1:12" ht="15.6" customHeight="1" x14ac:dyDescent="0.25">
      <c r="A374" s="453"/>
      <c r="B374" s="471"/>
      <c r="C374" s="455"/>
      <c r="D374" s="521"/>
      <c r="E374" s="448"/>
      <c r="F374" s="108" t="s">
        <v>570</v>
      </c>
      <c r="G374" s="461" t="s">
        <v>613</v>
      </c>
      <c r="H374" s="461"/>
      <c r="I374" s="461"/>
      <c r="J374" s="461"/>
      <c r="K374" s="497"/>
      <c r="L374" s="444" t="e">
        <f>#REF!-#REF!*10%</f>
        <v>#REF!</v>
      </c>
    </row>
    <row r="375" spans="1:12" ht="15.6" customHeight="1" x14ac:dyDescent="0.25">
      <c r="A375" s="453"/>
      <c r="B375" s="471"/>
      <c r="C375" s="455"/>
      <c r="D375" s="521"/>
      <c r="E375" s="448"/>
      <c r="F375" s="108" t="s">
        <v>84</v>
      </c>
      <c r="G375" s="465">
        <v>2.4</v>
      </c>
      <c r="H375" s="465"/>
      <c r="I375" s="465"/>
      <c r="J375" s="465"/>
      <c r="K375" s="497"/>
      <c r="L375" s="444" t="e">
        <f>#REF!-#REF!*10%</f>
        <v>#REF!</v>
      </c>
    </row>
    <row r="376" spans="1:12" ht="15.6" customHeight="1" x14ac:dyDescent="0.25">
      <c r="A376" s="453"/>
      <c r="B376" s="472"/>
      <c r="C376" s="455"/>
      <c r="D376" s="521"/>
      <c r="E376" s="448"/>
      <c r="F376" s="108" t="s">
        <v>1016</v>
      </c>
      <c r="G376" s="461">
        <v>5</v>
      </c>
      <c r="H376" s="461"/>
      <c r="I376" s="461"/>
      <c r="J376" s="461"/>
      <c r="K376" s="497"/>
      <c r="L376" s="444" t="e">
        <f>#REF!-#REF!*10%</f>
        <v>#REF!</v>
      </c>
    </row>
    <row r="377" spans="1:12" ht="15.6" customHeight="1" x14ac:dyDescent="0.25">
      <c r="A377" s="452">
        <v>3</v>
      </c>
      <c r="B377" s="470"/>
      <c r="C377" s="455" t="s">
        <v>1164</v>
      </c>
      <c r="D377" s="520"/>
      <c r="E377" s="448"/>
      <c r="F377" s="108" t="s">
        <v>81</v>
      </c>
      <c r="G377" s="461" t="s">
        <v>6</v>
      </c>
      <c r="H377" s="461"/>
      <c r="I377" s="461"/>
      <c r="J377" s="461"/>
      <c r="K377" s="539">
        <v>3</v>
      </c>
      <c r="L377" s="498">
        <v>12740</v>
      </c>
    </row>
    <row r="378" spans="1:12" ht="15.6" customHeight="1" x14ac:dyDescent="0.25">
      <c r="A378" s="453"/>
      <c r="B378" s="471"/>
      <c r="C378" s="455"/>
      <c r="D378" s="521"/>
      <c r="E378" s="448"/>
      <c r="F378" s="108" t="s">
        <v>80</v>
      </c>
      <c r="G378" s="469">
        <v>89</v>
      </c>
      <c r="H378" s="469"/>
      <c r="I378" s="469"/>
      <c r="J378" s="469"/>
      <c r="K378" s="502"/>
      <c r="L378" s="499"/>
    </row>
    <row r="379" spans="1:12" ht="15.6" customHeight="1" x14ac:dyDescent="0.25">
      <c r="A379" s="453"/>
      <c r="B379" s="471"/>
      <c r="C379" s="455"/>
      <c r="D379" s="521"/>
      <c r="E379" s="448"/>
      <c r="F379" s="108" t="s">
        <v>8</v>
      </c>
      <c r="G379" s="30">
        <v>3000</v>
      </c>
      <c r="H379" s="31">
        <v>4000</v>
      </c>
      <c r="I379" s="314">
        <v>5000</v>
      </c>
      <c r="J379" s="32">
        <v>6000</v>
      </c>
      <c r="K379" s="502"/>
      <c r="L379" s="499"/>
    </row>
    <row r="380" spans="1:12" ht="15.6" customHeight="1" x14ac:dyDescent="0.25">
      <c r="A380" s="453"/>
      <c r="B380" s="471"/>
      <c r="C380" s="455"/>
      <c r="D380" s="521"/>
      <c r="E380" s="448"/>
      <c r="F380" s="108" t="s">
        <v>817</v>
      </c>
      <c r="G380" s="30">
        <f>G378*114</f>
        <v>10146</v>
      </c>
      <c r="H380" s="31">
        <f>G378*128</f>
        <v>11392</v>
      </c>
      <c r="I380" s="314">
        <f>G378*143</f>
        <v>12727</v>
      </c>
      <c r="J380" s="32">
        <f>G378*148</f>
        <v>13172</v>
      </c>
      <c r="K380" s="502"/>
      <c r="L380" s="499"/>
    </row>
    <row r="381" spans="1:12" ht="15.6" customHeight="1" x14ac:dyDescent="0.25">
      <c r="A381" s="453"/>
      <c r="B381" s="471"/>
      <c r="C381" s="455"/>
      <c r="D381" s="521"/>
      <c r="E381" s="448"/>
      <c r="F381" s="108" t="s">
        <v>1269</v>
      </c>
      <c r="G381" s="451">
        <v>0.98</v>
      </c>
      <c r="H381" s="451"/>
      <c r="I381" s="451"/>
      <c r="J381" s="451"/>
      <c r="K381" s="502"/>
      <c r="L381" s="499"/>
    </row>
    <row r="382" spans="1:12" ht="15.6" customHeight="1" x14ac:dyDescent="0.25">
      <c r="A382" s="453"/>
      <c r="B382" s="471"/>
      <c r="C382" s="455"/>
      <c r="D382" s="521"/>
      <c r="E382" s="448"/>
      <c r="F382" s="108" t="s">
        <v>699</v>
      </c>
      <c r="G382" s="461" t="s">
        <v>700</v>
      </c>
      <c r="H382" s="461"/>
      <c r="I382" s="461"/>
      <c r="J382" s="461"/>
      <c r="K382" s="502"/>
      <c r="L382" s="499"/>
    </row>
    <row r="383" spans="1:12" ht="15.6" customHeight="1" x14ac:dyDescent="0.25">
      <c r="A383" s="453"/>
      <c r="B383" s="471"/>
      <c r="C383" s="455"/>
      <c r="D383" s="521"/>
      <c r="E383" s="448"/>
      <c r="F383" s="93" t="s">
        <v>1181</v>
      </c>
      <c r="G383" s="462" t="s">
        <v>1179</v>
      </c>
      <c r="H383" s="463"/>
      <c r="I383" s="463"/>
      <c r="J383" s="464"/>
      <c r="K383" s="502"/>
      <c r="L383" s="499"/>
    </row>
    <row r="384" spans="1:12" ht="15.6" customHeight="1" x14ac:dyDescent="0.25">
      <c r="A384" s="453"/>
      <c r="B384" s="471"/>
      <c r="C384" s="455"/>
      <c r="D384" s="521"/>
      <c r="E384" s="448"/>
      <c r="F384" s="108" t="s">
        <v>83</v>
      </c>
      <c r="G384" s="461">
        <v>67</v>
      </c>
      <c r="H384" s="461"/>
      <c r="I384" s="461"/>
      <c r="J384" s="461"/>
      <c r="K384" s="502"/>
      <c r="L384" s="499"/>
    </row>
    <row r="385" spans="1:12" ht="15.6" customHeight="1" x14ac:dyDescent="0.25">
      <c r="A385" s="453"/>
      <c r="B385" s="471"/>
      <c r="C385" s="455"/>
      <c r="D385" s="521"/>
      <c r="E385" s="448"/>
      <c r="F385" s="108" t="s">
        <v>396</v>
      </c>
      <c r="G385" s="461" t="s">
        <v>908</v>
      </c>
      <c r="H385" s="461"/>
      <c r="I385" s="461"/>
      <c r="J385" s="461"/>
      <c r="K385" s="502"/>
      <c r="L385" s="499"/>
    </row>
    <row r="386" spans="1:12" ht="15.6" customHeight="1" x14ac:dyDescent="0.25">
      <c r="A386" s="453"/>
      <c r="B386" s="471"/>
      <c r="C386" s="455"/>
      <c r="D386" s="521"/>
      <c r="E386" s="448"/>
      <c r="F386" s="108" t="s">
        <v>256</v>
      </c>
      <c r="G386" s="461" t="s">
        <v>176</v>
      </c>
      <c r="H386" s="461"/>
      <c r="I386" s="461"/>
      <c r="J386" s="461"/>
      <c r="K386" s="502"/>
      <c r="L386" s="499"/>
    </row>
    <row r="387" spans="1:12" ht="15.6" customHeight="1" x14ac:dyDescent="0.25">
      <c r="A387" s="453"/>
      <c r="B387" s="471"/>
      <c r="C387" s="455"/>
      <c r="D387" s="521"/>
      <c r="E387" s="448"/>
      <c r="F387" s="108" t="s">
        <v>379</v>
      </c>
      <c r="G387" s="461" t="s">
        <v>380</v>
      </c>
      <c r="H387" s="461"/>
      <c r="I387" s="461"/>
      <c r="J387" s="461"/>
      <c r="K387" s="502"/>
      <c r="L387" s="499"/>
    </row>
    <row r="388" spans="1:12" ht="15.6" customHeight="1" x14ac:dyDescent="0.25">
      <c r="A388" s="453"/>
      <c r="B388" s="471"/>
      <c r="C388" s="455"/>
      <c r="D388" s="521"/>
      <c r="E388" s="448"/>
      <c r="F388" s="108" t="s">
        <v>701</v>
      </c>
      <c r="G388" s="461">
        <v>100000</v>
      </c>
      <c r="H388" s="461"/>
      <c r="I388" s="461"/>
      <c r="J388" s="461"/>
      <c r="K388" s="502"/>
      <c r="L388" s="499"/>
    </row>
    <row r="389" spans="1:12" ht="15.6" customHeight="1" x14ac:dyDescent="0.25">
      <c r="A389" s="453"/>
      <c r="B389" s="471"/>
      <c r="C389" s="455"/>
      <c r="D389" s="521"/>
      <c r="E389" s="448"/>
      <c r="F389" s="108" t="s">
        <v>257</v>
      </c>
      <c r="G389" s="461" t="s">
        <v>556</v>
      </c>
      <c r="H389" s="461"/>
      <c r="I389" s="461"/>
      <c r="J389" s="461"/>
      <c r="K389" s="502"/>
      <c r="L389" s="499"/>
    </row>
    <row r="390" spans="1:12" ht="15.6" customHeight="1" x14ac:dyDescent="0.25">
      <c r="A390" s="453"/>
      <c r="B390" s="471"/>
      <c r="C390" s="455"/>
      <c r="D390" s="521"/>
      <c r="E390" s="448"/>
      <c r="F390" s="108" t="s">
        <v>376</v>
      </c>
      <c r="G390" s="461" t="s">
        <v>557</v>
      </c>
      <c r="H390" s="461"/>
      <c r="I390" s="461"/>
      <c r="J390" s="461"/>
      <c r="K390" s="502"/>
      <c r="L390" s="499"/>
    </row>
    <row r="391" spans="1:12" ht="15.6" customHeight="1" x14ac:dyDescent="0.25">
      <c r="A391" s="453"/>
      <c r="B391" s="471"/>
      <c r="C391" s="455"/>
      <c r="D391" s="521"/>
      <c r="E391" s="448"/>
      <c r="F391" s="108" t="s">
        <v>702</v>
      </c>
      <c r="G391" s="461" t="s">
        <v>703</v>
      </c>
      <c r="H391" s="461"/>
      <c r="I391" s="461"/>
      <c r="J391" s="461"/>
      <c r="K391" s="502"/>
      <c r="L391" s="499"/>
    </row>
    <row r="392" spans="1:12" ht="15.6" customHeight="1" x14ac:dyDescent="0.25">
      <c r="A392" s="453"/>
      <c r="B392" s="471"/>
      <c r="C392" s="455"/>
      <c r="D392" s="521"/>
      <c r="E392" s="448"/>
      <c r="F392" s="108" t="s">
        <v>381</v>
      </c>
      <c r="G392" s="461" t="s">
        <v>382</v>
      </c>
      <c r="H392" s="461"/>
      <c r="I392" s="461"/>
      <c r="J392" s="461"/>
      <c r="K392" s="502"/>
      <c r="L392" s="500"/>
    </row>
    <row r="393" spans="1:12" ht="15.6" customHeight="1" x14ac:dyDescent="0.25">
      <c r="A393" s="453"/>
      <c r="B393" s="471"/>
      <c r="C393" s="455"/>
      <c r="D393" s="521"/>
      <c r="E393" s="448"/>
      <c r="F393" s="108" t="s">
        <v>358</v>
      </c>
      <c r="G393" s="461" t="s">
        <v>900</v>
      </c>
      <c r="H393" s="461"/>
      <c r="I393" s="461"/>
      <c r="J393" s="461"/>
      <c r="K393" s="496">
        <v>5</v>
      </c>
      <c r="L393" s="443">
        <v>13632</v>
      </c>
    </row>
    <row r="394" spans="1:12" ht="15.6" customHeight="1" x14ac:dyDescent="0.25">
      <c r="A394" s="453"/>
      <c r="B394" s="471"/>
      <c r="C394" s="455"/>
      <c r="D394" s="521"/>
      <c r="E394" s="448"/>
      <c r="F394" s="108" t="s">
        <v>383</v>
      </c>
      <c r="G394" s="461" t="s">
        <v>384</v>
      </c>
      <c r="H394" s="461"/>
      <c r="I394" s="461"/>
      <c r="J394" s="461"/>
      <c r="K394" s="497"/>
      <c r="L394" s="444" t="e">
        <f>#REF!-#REF!*10%</f>
        <v>#REF!</v>
      </c>
    </row>
    <row r="395" spans="1:12" ht="15.6" customHeight="1" x14ac:dyDescent="0.25">
      <c r="A395" s="453"/>
      <c r="B395" s="471"/>
      <c r="C395" s="455"/>
      <c r="D395" s="521"/>
      <c r="E395" s="448"/>
      <c r="F395" s="108" t="s">
        <v>385</v>
      </c>
      <c r="G395" s="461" t="s">
        <v>386</v>
      </c>
      <c r="H395" s="461"/>
      <c r="I395" s="461"/>
      <c r="J395" s="461"/>
      <c r="K395" s="497"/>
      <c r="L395" s="444" t="e">
        <f>#REF!-#REF!*10%</f>
        <v>#REF!</v>
      </c>
    </row>
    <row r="396" spans="1:12" ht="15.6" customHeight="1" x14ac:dyDescent="0.25">
      <c r="A396" s="453"/>
      <c r="B396" s="471"/>
      <c r="C396" s="455"/>
      <c r="D396" s="521"/>
      <c r="E396" s="448"/>
      <c r="F396" s="108" t="s">
        <v>389</v>
      </c>
      <c r="G396" s="461" t="s">
        <v>390</v>
      </c>
      <c r="H396" s="461"/>
      <c r="I396" s="461"/>
      <c r="J396" s="461"/>
      <c r="K396" s="497"/>
      <c r="L396" s="444" t="e">
        <f>#REF!-#REF!*10%</f>
        <v>#REF!</v>
      </c>
    </row>
    <row r="397" spans="1:12" ht="15.6" customHeight="1" x14ac:dyDescent="0.25">
      <c r="A397" s="453"/>
      <c r="B397" s="471"/>
      <c r="C397" s="455"/>
      <c r="D397" s="521"/>
      <c r="E397" s="448"/>
      <c r="F397" s="108" t="s">
        <v>704</v>
      </c>
      <c r="G397" s="461" t="s">
        <v>705</v>
      </c>
      <c r="H397" s="461"/>
      <c r="I397" s="461"/>
      <c r="J397" s="461"/>
      <c r="K397" s="497"/>
      <c r="L397" s="444" t="e">
        <f>#REF!-#REF!*10%</f>
        <v>#REF!</v>
      </c>
    </row>
    <row r="398" spans="1:12" ht="15.6" customHeight="1" x14ac:dyDescent="0.25">
      <c r="A398" s="453"/>
      <c r="B398" s="471"/>
      <c r="C398" s="455"/>
      <c r="D398" s="521"/>
      <c r="E398" s="448"/>
      <c r="F398" s="108" t="s">
        <v>706</v>
      </c>
      <c r="G398" s="461" t="s">
        <v>390</v>
      </c>
      <c r="H398" s="461"/>
      <c r="I398" s="461"/>
      <c r="J398" s="461"/>
      <c r="K398" s="497"/>
      <c r="L398" s="444" t="e">
        <f>#REF!-#REF!*10%</f>
        <v>#REF!</v>
      </c>
    </row>
    <row r="399" spans="1:12" ht="15.6" customHeight="1" x14ac:dyDescent="0.25">
      <c r="A399" s="453"/>
      <c r="B399" s="471"/>
      <c r="C399" s="455"/>
      <c r="D399" s="521"/>
      <c r="E399" s="448"/>
      <c r="F399" s="108" t="s">
        <v>1271</v>
      </c>
      <c r="G399" s="461" t="s">
        <v>390</v>
      </c>
      <c r="H399" s="461"/>
      <c r="I399" s="461"/>
      <c r="J399" s="461"/>
      <c r="K399" s="497"/>
      <c r="L399" s="444" t="e">
        <f>#REF!-#REF!*10%</f>
        <v>#REF!</v>
      </c>
    </row>
    <row r="400" spans="1:12" ht="15.6" customHeight="1" x14ac:dyDescent="0.25">
      <c r="A400" s="453"/>
      <c r="B400" s="471"/>
      <c r="C400" s="455"/>
      <c r="D400" s="521"/>
      <c r="E400" s="448"/>
      <c r="F400" s="108" t="s">
        <v>707</v>
      </c>
      <c r="G400" s="461" t="s">
        <v>1270</v>
      </c>
      <c r="H400" s="461"/>
      <c r="I400" s="461"/>
      <c r="J400" s="461"/>
      <c r="K400" s="497"/>
      <c r="L400" s="444" t="e">
        <f>#REF!-#REF!*10%</f>
        <v>#REF!</v>
      </c>
    </row>
    <row r="401" spans="1:12" ht="15.6" customHeight="1" x14ac:dyDescent="0.25">
      <c r="A401" s="453"/>
      <c r="B401" s="471"/>
      <c r="C401" s="455"/>
      <c r="D401" s="521"/>
      <c r="E401" s="448"/>
      <c r="F401" s="108" t="s">
        <v>708</v>
      </c>
      <c r="G401" s="461" t="s">
        <v>390</v>
      </c>
      <c r="H401" s="461"/>
      <c r="I401" s="461"/>
      <c r="J401" s="461"/>
      <c r="K401" s="497"/>
      <c r="L401" s="444" t="e">
        <f>#REF!-#REF!*10%</f>
        <v>#REF!</v>
      </c>
    </row>
    <row r="402" spans="1:12" ht="15.6" customHeight="1" x14ac:dyDescent="0.25">
      <c r="A402" s="453"/>
      <c r="B402" s="471"/>
      <c r="C402" s="455"/>
      <c r="D402" s="521"/>
      <c r="E402" s="448"/>
      <c r="F402" s="108" t="s">
        <v>377</v>
      </c>
      <c r="G402" s="461" t="s">
        <v>387</v>
      </c>
      <c r="H402" s="461"/>
      <c r="I402" s="461"/>
      <c r="J402" s="461"/>
      <c r="K402" s="497"/>
      <c r="L402" s="444" t="e">
        <f>#REF!-#REF!*10%</f>
        <v>#REF!</v>
      </c>
    </row>
    <row r="403" spans="1:12" ht="15.6" customHeight="1" x14ac:dyDescent="0.25">
      <c r="A403" s="453"/>
      <c r="B403" s="471"/>
      <c r="C403" s="455"/>
      <c r="D403" s="521"/>
      <c r="E403" s="448"/>
      <c r="F403" s="108" t="s">
        <v>388</v>
      </c>
      <c r="G403" s="461" t="s">
        <v>393</v>
      </c>
      <c r="H403" s="461"/>
      <c r="I403" s="461"/>
      <c r="J403" s="461"/>
      <c r="K403" s="497"/>
      <c r="L403" s="444" t="e">
        <f>#REF!-#REF!*10%</f>
        <v>#REF!</v>
      </c>
    </row>
    <row r="404" spans="1:12" ht="15.6" customHeight="1" x14ac:dyDescent="0.25">
      <c r="A404" s="453"/>
      <c r="B404" s="471"/>
      <c r="C404" s="455"/>
      <c r="D404" s="521"/>
      <c r="E404" s="448"/>
      <c r="F404" s="108" t="s">
        <v>562</v>
      </c>
      <c r="G404" s="461" t="s">
        <v>1019</v>
      </c>
      <c r="H404" s="461"/>
      <c r="I404" s="461"/>
      <c r="J404" s="461"/>
      <c r="K404" s="497"/>
      <c r="L404" s="444" t="e">
        <f>#REF!-#REF!*10%</f>
        <v>#REF!</v>
      </c>
    </row>
    <row r="405" spans="1:12" ht="15.6" customHeight="1" x14ac:dyDescent="0.25">
      <c r="A405" s="453"/>
      <c r="B405" s="471"/>
      <c r="C405" s="455"/>
      <c r="D405" s="521"/>
      <c r="E405" s="448"/>
      <c r="F405" s="108" t="s">
        <v>570</v>
      </c>
      <c r="G405" s="461" t="s">
        <v>613</v>
      </c>
      <c r="H405" s="461"/>
      <c r="I405" s="461"/>
      <c r="J405" s="461"/>
      <c r="K405" s="497"/>
      <c r="L405" s="444" t="e">
        <f>#REF!-#REF!*10%</f>
        <v>#REF!</v>
      </c>
    </row>
    <row r="406" spans="1:12" ht="15.6" customHeight="1" x14ac:dyDescent="0.25">
      <c r="A406" s="453"/>
      <c r="B406" s="471"/>
      <c r="C406" s="455"/>
      <c r="D406" s="521"/>
      <c r="E406" s="448"/>
      <c r="F406" s="108" t="s">
        <v>84</v>
      </c>
      <c r="G406" s="465">
        <v>2.4</v>
      </c>
      <c r="H406" s="465"/>
      <c r="I406" s="465"/>
      <c r="J406" s="465"/>
      <c r="K406" s="497"/>
      <c r="L406" s="444" t="e">
        <f>#REF!-#REF!*10%</f>
        <v>#REF!</v>
      </c>
    </row>
    <row r="407" spans="1:12" ht="15.6" customHeight="1" x14ac:dyDescent="0.25">
      <c r="A407" s="453"/>
      <c r="B407" s="472"/>
      <c r="C407" s="455"/>
      <c r="D407" s="521"/>
      <c r="E407" s="448"/>
      <c r="F407" s="108" t="s">
        <v>1016</v>
      </c>
      <c r="G407" s="461">
        <v>5</v>
      </c>
      <c r="H407" s="461"/>
      <c r="I407" s="461"/>
      <c r="J407" s="461"/>
      <c r="K407" s="497"/>
      <c r="L407" s="444" t="e">
        <f>#REF!-#REF!*10%</f>
        <v>#REF!</v>
      </c>
    </row>
    <row r="408" spans="1:12" ht="15.6" customHeight="1" x14ac:dyDescent="0.25">
      <c r="A408" s="452">
        <v>4</v>
      </c>
      <c r="B408" s="470"/>
      <c r="C408" s="455" t="s">
        <v>267</v>
      </c>
      <c r="D408" s="520"/>
      <c r="E408" s="448"/>
      <c r="F408" s="108" t="s">
        <v>81</v>
      </c>
      <c r="G408" s="461" t="s">
        <v>6</v>
      </c>
      <c r="H408" s="461"/>
      <c r="I408" s="461"/>
      <c r="J408" s="461"/>
      <c r="K408" s="539">
        <v>3</v>
      </c>
      <c r="L408" s="498">
        <v>13734</v>
      </c>
    </row>
    <row r="409" spans="1:12" ht="15.6" customHeight="1" x14ac:dyDescent="0.25">
      <c r="A409" s="453"/>
      <c r="B409" s="471"/>
      <c r="C409" s="455"/>
      <c r="D409" s="521"/>
      <c r="E409" s="448"/>
      <c r="F409" s="108" t="s">
        <v>80</v>
      </c>
      <c r="G409" s="469">
        <v>104</v>
      </c>
      <c r="H409" s="469"/>
      <c r="I409" s="469"/>
      <c r="J409" s="469"/>
      <c r="K409" s="502"/>
      <c r="L409" s="499"/>
    </row>
    <row r="410" spans="1:12" ht="15.6" customHeight="1" x14ac:dyDescent="0.25">
      <c r="A410" s="453"/>
      <c r="B410" s="471"/>
      <c r="C410" s="455"/>
      <c r="D410" s="521"/>
      <c r="E410" s="448"/>
      <c r="F410" s="108" t="s">
        <v>8</v>
      </c>
      <c r="G410" s="30">
        <v>3000</v>
      </c>
      <c r="H410" s="31">
        <v>4000</v>
      </c>
      <c r="I410" s="314">
        <v>5000</v>
      </c>
      <c r="J410" s="32">
        <v>6000</v>
      </c>
      <c r="K410" s="502"/>
      <c r="L410" s="499"/>
    </row>
    <row r="411" spans="1:12" ht="15.6" customHeight="1" x14ac:dyDescent="0.25">
      <c r="A411" s="453"/>
      <c r="B411" s="471"/>
      <c r="C411" s="455"/>
      <c r="D411" s="521"/>
      <c r="E411" s="448"/>
      <c r="F411" s="108" t="s">
        <v>817</v>
      </c>
      <c r="G411" s="30">
        <f>G409*114</f>
        <v>11856</v>
      </c>
      <c r="H411" s="31">
        <f>G409*128</f>
        <v>13312</v>
      </c>
      <c r="I411" s="314">
        <f>G409*143</f>
        <v>14872</v>
      </c>
      <c r="J411" s="32">
        <f>G409*148</f>
        <v>15392</v>
      </c>
      <c r="K411" s="502"/>
      <c r="L411" s="499"/>
    </row>
    <row r="412" spans="1:12" ht="15.6" customHeight="1" x14ac:dyDescent="0.25">
      <c r="A412" s="453"/>
      <c r="B412" s="471"/>
      <c r="C412" s="455"/>
      <c r="D412" s="521"/>
      <c r="E412" s="448"/>
      <c r="F412" s="108" t="s">
        <v>1269</v>
      </c>
      <c r="G412" s="451">
        <v>0.98</v>
      </c>
      <c r="H412" s="451"/>
      <c r="I412" s="451"/>
      <c r="J412" s="451"/>
      <c r="K412" s="502"/>
      <c r="L412" s="499"/>
    </row>
    <row r="413" spans="1:12" ht="15.6" customHeight="1" x14ac:dyDescent="0.25">
      <c r="A413" s="453"/>
      <c r="B413" s="471"/>
      <c r="C413" s="455"/>
      <c r="D413" s="521"/>
      <c r="E413" s="448"/>
      <c r="F413" s="108" t="s">
        <v>699</v>
      </c>
      <c r="G413" s="461" t="s">
        <v>700</v>
      </c>
      <c r="H413" s="461"/>
      <c r="I413" s="461"/>
      <c r="J413" s="461"/>
      <c r="K413" s="502"/>
      <c r="L413" s="499"/>
    </row>
    <row r="414" spans="1:12" ht="15.6" customHeight="1" x14ac:dyDescent="0.25">
      <c r="A414" s="453"/>
      <c r="B414" s="471"/>
      <c r="C414" s="455"/>
      <c r="D414" s="521"/>
      <c r="E414" s="448"/>
      <c r="F414" s="93" t="s">
        <v>1181</v>
      </c>
      <c r="G414" s="462" t="s">
        <v>1179</v>
      </c>
      <c r="H414" s="463"/>
      <c r="I414" s="463"/>
      <c r="J414" s="464"/>
      <c r="K414" s="502"/>
      <c r="L414" s="499"/>
    </row>
    <row r="415" spans="1:12" ht="15.6" customHeight="1" x14ac:dyDescent="0.25">
      <c r="A415" s="453"/>
      <c r="B415" s="471"/>
      <c r="C415" s="455"/>
      <c r="D415" s="521"/>
      <c r="E415" s="448"/>
      <c r="F415" s="108" t="s">
        <v>83</v>
      </c>
      <c r="G415" s="461">
        <v>67</v>
      </c>
      <c r="H415" s="461"/>
      <c r="I415" s="461"/>
      <c r="J415" s="461"/>
      <c r="K415" s="502"/>
      <c r="L415" s="499"/>
    </row>
    <row r="416" spans="1:12" ht="15.6" customHeight="1" x14ac:dyDescent="0.25">
      <c r="A416" s="453"/>
      <c r="B416" s="471"/>
      <c r="C416" s="455"/>
      <c r="D416" s="521"/>
      <c r="E416" s="448"/>
      <c r="F416" s="108" t="s">
        <v>396</v>
      </c>
      <c r="G416" s="461" t="s">
        <v>908</v>
      </c>
      <c r="H416" s="461"/>
      <c r="I416" s="461"/>
      <c r="J416" s="461"/>
      <c r="K416" s="502"/>
      <c r="L416" s="499"/>
    </row>
    <row r="417" spans="1:12" ht="15.6" customHeight="1" x14ac:dyDescent="0.25">
      <c r="A417" s="453"/>
      <c r="B417" s="471"/>
      <c r="C417" s="455"/>
      <c r="D417" s="521"/>
      <c r="E417" s="448"/>
      <c r="F417" s="108" t="s">
        <v>256</v>
      </c>
      <c r="G417" s="461" t="s">
        <v>177</v>
      </c>
      <c r="H417" s="461"/>
      <c r="I417" s="461"/>
      <c r="J417" s="461"/>
      <c r="K417" s="502"/>
      <c r="L417" s="499"/>
    </row>
    <row r="418" spans="1:12" ht="15.6" customHeight="1" x14ac:dyDescent="0.25">
      <c r="A418" s="453"/>
      <c r="B418" s="471"/>
      <c r="C418" s="455"/>
      <c r="D418" s="521"/>
      <c r="E418" s="448"/>
      <c r="F418" s="108" t="s">
        <v>379</v>
      </c>
      <c r="G418" s="461" t="s">
        <v>380</v>
      </c>
      <c r="H418" s="461"/>
      <c r="I418" s="461"/>
      <c r="J418" s="461"/>
      <c r="K418" s="502"/>
      <c r="L418" s="499"/>
    </row>
    <row r="419" spans="1:12" ht="15.6" customHeight="1" x14ac:dyDescent="0.25">
      <c r="A419" s="453"/>
      <c r="B419" s="471"/>
      <c r="C419" s="455"/>
      <c r="D419" s="521"/>
      <c r="E419" s="448"/>
      <c r="F419" s="108" t="s">
        <v>701</v>
      </c>
      <c r="G419" s="461">
        <v>100000</v>
      </c>
      <c r="H419" s="461"/>
      <c r="I419" s="461"/>
      <c r="J419" s="461"/>
      <c r="K419" s="502"/>
      <c r="L419" s="499"/>
    </row>
    <row r="420" spans="1:12" ht="15.6" customHeight="1" x14ac:dyDescent="0.25">
      <c r="A420" s="453"/>
      <c r="B420" s="471"/>
      <c r="C420" s="455"/>
      <c r="D420" s="521"/>
      <c r="E420" s="448"/>
      <c r="F420" s="108" t="s">
        <v>257</v>
      </c>
      <c r="G420" s="461" t="s">
        <v>556</v>
      </c>
      <c r="H420" s="461"/>
      <c r="I420" s="461"/>
      <c r="J420" s="461"/>
      <c r="K420" s="502"/>
      <c r="L420" s="499"/>
    </row>
    <row r="421" spans="1:12" ht="15.6" customHeight="1" x14ac:dyDescent="0.25">
      <c r="A421" s="453"/>
      <c r="B421" s="471"/>
      <c r="C421" s="455"/>
      <c r="D421" s="521"/>
      <c r="E421" s="448"/>
      <c r="F421" s="108" t="s">
        <v>376</v>
      </c>
      <c r="G421" s="461" t="s">
        <v>557</v>
      </c>
      <c r="H421" s="461"/>
      <c r="I421" s="461"/>
      <c r="J421" s="461"/>
      <c r="K421" s="502"/>
      <c r="L421" s="499"/>
    </row>
    <row r="422" spans="1:12" ht="15.6" customHeight="1" x14ac:dyDescent="0.25">
      <c r="A422" s="453"/>
      <c r="B422" s="471"/>
      <c r="C422" s="455"/>
      <c r="D422" s="521"/>
      <c r="E422" s="448"/>
      <c r="F422" s="108" t="s">
        <v>702</v>
      </c>
      <c r="G422" s="461" t="s">
        <v>703</v>
      </c>
      <c r="H422" s="461"/>
      <c r="I422" s="461"/>
      <c r="J422" s="461"/>
      <c r="K422" s="502"/>
      <c r="L422" s="499"/>
    </row>
    <row r="423" spans="1:12" ht="15.6" customHeight="1" x14ac:dyDescent="0.25">
      <c r="A423" s="453"/>
      <c r="B423" s="471"/>
      <c r="C423" s="455"/>
      <c r="D423" s="521"/>
      <c r="E423" s="448"/>
      <c r="F423" s="108" t="s">
        <v>381</v>
      </c>
      <c r="G423" s="461" t="s">
        <v>382</v>
      </c>
      <c r="H423" s="461"/>
      <c r="I423" s="461"/>
      <c r="J423" s="461"/>
      <c r="K423" s="502"/>
      <c r="L423" s="500"/>
    </row>
    <row r="424" spans="1:12" ht="15.6" customHeight="1" x14ac:dyDescent="0.25">
      <c r="A424" s="453"/>
      <c r="B424" s="471"/>
      <c r="C424" s="455"/>
      <c r="D424" s="521"/>
      <c r="E424" s="448"/>
      <c r="F424" s="108" t="s">
        <v>358</v>
      </c>
      <c r="G424" s="461" t="s">
        <v>900</v>
      </c>
      <c r="H424" s="461"/>
      <c r="I424" s="461"/>
      <c r="J424" s="461"/>
      <c r="K424" s="496">
        <v>5</v>
      </c>
      <c r="L424" s="443">
        <v>14695</v>
      </c>
    </row>
    <row r="425" spans="1:12" ht="15.6" customHeight="1" x14ac:dyDescent="0.25">
      <c r="A425" s="453"/>
      <c r="B425" s="471"/>
      <c r="C425" s="455"/>
      <c r="D425" s="521"/>
      <c r="E425" s="448"/>
      <c r="F425" s="108" t="s">
        <v>383</v>
      </c>
      <c r="G425" s="461" t="s">
        <v>384</v>
      </c>
      <c r="H425" s="461"/>
      <c r="I425" s="461"/>
      <c r="J425" s="461"/>
      <c r="K425" s="497"/>
      <c r="L425" s="444" t="e">
        <f>#REF!-#REF!*10%</f>
        <v>#REF!</v>
      </c>
    </row>
    <row r="426" spans="1:12" ht="15.6" customHeight="1" x14ac:dyDescent="0.25">
      <c r="A426" s="453"/>
      <c r="B426" s="471"/>
      <c r="C426" s="455"/>
      <c r="D426" s="521"/>
      <c r="E426" s="448"/>
      <c r="F426" s="108" t="s">
        <v>385</v>
      </c>
      <c r="G426" s="461" t="s">
        <v>386</v>
      </c>
      <c r="H426" s="461"/>
      <c r="I426" s="461"/>
      <c r="J426" s="461"/>
      <c r="K426" s="497"/>
      <c r="L426" s="444" t="e">
        <f>#REF!-#REF!*10%</f>
        <v>#REF!</v>
      </c>
    </row>
    <row r="427" spans="1:12" ht="15.6" customHeight="1" x14ac:dyDescent="0.25">
      <c r="A427" s="453"/>
      <c r="B427" s="471"/>
      <c r="C427" s="455"/>
      <c r="D427" s="521"/>
      <c r="E427" s="448"/>
      <c r="F427" s="108" t="s">
        <v>389</v>
      </c>
      <c r="G427" s="461" t="s">
        <v>390</v>
      </c>
      <c r="H427" s="461"/>
      <c r="I427" s="461"/>
      <c r="J427" s="461"/>
      <c r="K427" s="497"/>
      <c r="L427" s="444" t="e">
        <f>#REF!-#REF!*10%</f>
        <v>#REF!</v>
      </c>
    </row>
    <row r="428" spans="1:12" ht="15.6" customHeight="1" x14ac:dyDescent="0.25">
      <c r="A428" s="453"/>
      <c r="B428" s="471"/>
      <c r="C428" s="455"/>
      <c r="D428" s="521"/>
      <c r="E428" s="448"/>
      <c r="F428" s="108" t="s">
        <v>704</v>
      </c>
      <c r="G428" s="461" t="s">
        <v>705</v>
      </c>
      <c r="H428" s="461"/>
      <c r="I428" s="461"/>
      <c r="J428" s="461"/>
      <c r="K428" s="497"/>
      <c r="L428" s="444" t="e">
        <f>#REF!-#REF!*10%</f>
        <v>#REF!</v>
      </c>
    </row>
    <row r="429" spans="1:12" ht="15.6" customHeight="1" x14ac:dyDescent="0.25">
      <c r="A429" s="453"/>
      <c r="B429" s="471"/>
      <c r="C429" s="455"/>
      <c r="D429" s="521"/>
      <c r="E429" s="448"/>
      <c r="F429" s="108" t="s">
        <v>706</v>
      </c>
      <c r="G429" s="461" t="s">
        <v>390</v>
      </c>
      <c r="H429" s="461"/>
      <c r="I429" s="461"/>
      <c r="J429" s="461"/>
      <c r="K429" s="497"/>
      <c r="L429" s="444" t="e">
        <f>#REF!-#REF!*10%</f>
        <v>#REF!</v>
      </c>
    </row>
    <row r="430" spans="1:12" ht="15.6" customHeight="1" x14ac:dyDescent="0.25">
      <c r="A430" s="453"/>
      <c r="B430" s="471"/>
      <c r="C430" s="455"/>
      <c r="D430" s="521"/>
      <c r="E430" s="448"/>
      <c r="F430" s="108" t="s">
        <v>1271</v>
      </c>
      <c r="G430" s="461" t="s">
        <v>390</v>
      </c>
      <c r="H430" s="461"/>
      <c r="I430" s="461"/>
      <c r="J430" s="461"/>
      <c r="K430" s="497"/>
      <c r="L430" s="444" t="e">
        <f>#REF!-#REF!*10%</f>
        <v>#REF!</v>
      </c>
    </row>
    <row r="431" spans="1:12" ht="15.6" customHeight="1" x14ac:dyDescent="0.25">
      <c r="A431" s="453"/>
      <c r="B431" s="471"/>
      <c r="C431" s="455"/>
      <c r="D431" s="521"/>
      <c r="E431" s="448"/>
      <c r="F431" s="108" t="s">
        <v>707</v>
      </c>
      <c r="G431" s="461" t="s">
        <v>911</v>
      </c>
      <c r="H431" s="461"/>
      <c r="I431" s="461"/>
      <c r="J431" s="461"/>
      <c r="K431" s="497"/>
      <c r="L431" s="444" t="e">
        <f>#REF!-#REF!*10%</f>
        <v>#REF!</v>
      </c>
    </row>
    <row r="432" spans="1:12" ht="15.6" customHeight="1" x14ac:dyDescent="0.25">
      <c r="A432" s="453"/>
      <c r="B432" s="471"/>
      <c r="C432" s="455"/>
      <c r="D432" s="521"/>
      <c r="E432" s="448"/>
      <c r="F432" s="108" t="s">
        <v>708</v>
      </c>
      <c r="G432" s="461" t="s">
        <v>390</v>
      </c>
      <c r="H432" s="461"/>
      <c r="I432" s="461"/>
      <c r="J432" s="461"/>
      <c r="K432" s="497"/>
      <c r="L432" s="444" t="e">
        <f>#REF!-#REF!*10%</f>
        <v>#REF!</v>
      </c>
    </row>
    <row r="433" spans="1:12" ht="15.6" customHeight="1" x14ac:dyDescent="0.25">
      <c r="A433" s="453"/>
      <c r="B433" s="471"/>
      <c r="C433" s="455"/>
      <c r="D433" s="521"/>
      <c r="E433" s="448"/>
      <c r="F433" s="108" t="s">
        <v>377</v>
      </c>
      <c r="G433" s="461" t="s">
        <v>387</v>
      </c>
      <c r="H433" s="461"/>
      <c r="I433" s="461"/>
      <c r="J433" s="461"/>
      <c r="K433" s="497"/>
      <c r="L433" s="444" t="e">
        <f>#REF!-#REF!*10%</f>
        <v>#REF!</v>
      </c>
    </row>
    <row r="434" spans="1:12" ht="15.6" customHeight="1" x14ac:dyDescent="0.25">
      <c r="A434" s="453"/>
      <c r="B434" s="471"/>
      <c r="C434" s="455"/>
      <c r="D434" s="521"/>
      <c r="E434" s="448"/>
      <c r="F434" s="108" t="s">
        <v>388</v>
      </c>
      <c r="G434" s="461" t="s">
        <v>393</v>
      </c>
      <c r="H434" s="461"/>
      <c r="I434" s="461"/>
      <c r="J434" s="461"/>
      <c r="K434" s="497"/>
      <c r="L434" s="444" t="e">
        <f>#REF!-#REF!*10%</f>
        <v>#REF!</v>
      </c>
    </row>
    <row r="435" spans="1:12" ht="15.6" customHeight="1" x14ac:dyDescent="0.25">
      <c r="A435" s="453"/>
      <c r="B435" s="471"/>
      <c r="C435" s="455"/>
      <c r="D435" s="521"/>
      <c r="E435" s="448"/>
      <c r="F435" s="108" t="s">
        <v>562</v>
      </c>
      <c r="G435" s="461" t="s">
        <v>1019</v>
      </c>
      <c r="H435" s="461"/>
      <c r="I435" s="461"/>
      <c r="J435" s="461"/>
      <c r="K435" s="497"/>
      <c r="L435" s="444" t="e">
        <f>#REF!-#REF!*10%</f>
        <v>#REF!</v>
      </c>
    </row>
    <row r="436" spans="1:12" ht="15.6" customHeight="1" x14ac:dyDescent="0.25">
      <c r="A436" s="453"/>
      <c r="B436" s="471"/>
      <c r="C436" s="455"/>
      <c r="D436" s="521"/>
      <c r="E436" s="448"/>
      <c r="F436" s="108" t="s">
        <v>570</v>
      </c>
      <c r="G436" s="461" t="s">
        <v>613</v>
      </c>
      <c r="H436" s="461"/>
      <c r="I436" s="461"/>
      <c r="J436" s="461"/>
      <c r="K436" s="497"/>
      <c r="L436" s="444" t="e">
        <f>#REF!-#REF!*10%</f>
        <v>#REF!</v>
      </c>
    </row>
    <row r="437" spans="1:12" ht="15.6" customHeight="1" x14ac:dyDescent="0.25">
      <c r="A437" s="453"/>
      <c r="B437" s="471"/>
      <c r="C437" s="455"/>
      <c r="D437" s="521"/>
      <c r="E437" s="448"/>
      <c r="F437" s="108" t="s">
        <v>84</v>
      </c>
      <c r="G437" s="465">
        <v>3.2</v>
      </c>
      <c r="H437" s="465"/>
      <c r="I437" s="465"/>
      <c r="J437" s="465"/>
      <c r="K437" s="497"/>
      <c r="L437" s="444" t="e">
        <f>#REF!-#REF!*10%</f>
        <v>#REF!</v>
      </c>
    </row>
    <row r="438" spans="1:12" ht="15.6" customHeight="1" x14ac:dyDescent="0.25">
      <c r="A438" s="453"/>
      <c r="B438" s="472"/>
      <c r="C438" s="455"/>
      <c r="D438" s="521"/>
      <c r="E438" s="448"/>
      <c r="F438" s="108" t="s">
        <v>1016</v>
      </c>
      <c r="G438" s="461">
        <v>5</v>
      </c>
      <c r="H438" s="461"/>
      <c r="I438" s="461"/>
      <c r="J438" s="461"/>
      <c r="K438" s="497"/>
      <c r="L438" s="444" t="e">
        <f>#REF!-#REF!*10%</f>
        <v>#REF!</v>
      </c>
    </row>
    <row r="439" spans="1:12" ht="15.6" customHeight="1" x14ac:dyDescent="0.25">
      <c r="A439" s="452">
        <v>5</v>
      </c>
      <c r="B439" s="470"/>
      <c r="C439" s="455" t="s">
        <v>268</v>
      </c>
      <c r="D439" s="520"/>
      <c r="E439" s="448"/>
      <c r="F439" s="108" t="s">
        <v>81</v>
      </c>
      <c r="G439" s="461" t="s">
        <v>6</v>
      </c>
      <c r="H439" s="461"/>
      <c r="I439" s="461"/>
      <c r="J439" s="461"/>
      <c r="K439" s="539">
        <v>3</v>
      </c>
      <c r="L439" s="498">
        <v>16229</v>
      </c>
    </row>
    <row r="440" spans="1:12" ht="15.6" customHeight="1" x14ac:dyDescent="0.25">
      <c r="A440" s="453"/>
      <c r="B440" s="471"/>
      <c r="C440" s="455"/>
      <c r="D440" s="521"/>
      <c r="E440" s="448"/>
      <c r="F440" s="108" t="s">
        <v>80</v>
      </c>
      <c r="G440" s="469">
        <v>114</v>
      </c>
      <c r="H440" s="469"/>
      <c r="I440" s="469"/>
      <c r="J440" s="469"/>
      <c r="K440" s="502"/>
      <c r="L440" s="499"/>
    </row>
    <row r="441" spans="1:12" ht="15.6" customHeight="1" x14ac:dyDescent="0.25">
      <c r="A441" s="453"/>
      <c r="B441" s="471"/>
      <c r="C441" s="455"/>
      <c r="D441" s="521"/>
      <c r="E441" s="448"/>
      <c r="F441" s="108" t="s">
        <v>8</v>
      </c>
      <c r="G441" s="30">
        <v>3000</v>
      </c>
      <c r="H441" s="31">
        <v>4000</v>
      </c>
      <c r="I441" s="314">
        <v>5000</v>
      </c>
      <c r="J441" s="32">
        <v>6000</v>
      </c>
      <c r="K441" s="502"/>
      <c r="L441" s="499"/>
    </row>
    <row r="442" spans="1:12" ht="15.6" customHeight="1" x14ac:dyDescent="0.25">
      <c r="A442" s="453"/>
      <c r="B442" s="471"/>
      <c r="C442" s="455"/>
      <c r="D442" s="521"/>
      <c r="E442" s="448"/>
      <c r="F442" s="108" t="s">
        <v>817</v>
      </c>
      <c r="G442" s="30">
        <f>G440*114</f>
        <v>12996</v>
      </c>
      <c r="H442" s="31">
        <f>G440*128</f>
        <v>14592</v>
      </c>
      <c r="I442" s="314">
        <f>G440*143</f>
        <v>16302</v>
      </c>
      <c r="J442" s="32">
        <f>G440*148</f>
        <v>16872</v>
      </c>
      <c r="K442" s="502"/>
      <c r="L442" s="499"/>
    </row>
    <row r="443" spans="1:12" ht="15.6" customHeight="1" x14ac:dyDescent="0.25">
      <c r="A443" s="453"/>
      <c r="B443" s="471"/>
      <c r="C443" s="455"/>
      <c r="D443" s="521"/>
      <c r="E443" s="448"/>
      <c r="F443" s="108" t="s">
        <v>1269</v>
      </c>
      <c r="G443" s="451">
        <v>0.98</v>
      </c>
      <c r="H443" s="451"/>
      <c r="I443" s="451"/>
      <c r="J443" s="451"/>
      <c r="K443" s="502"/>
      <c r="L443" s="499"/>
    </row>
    <row r="444" spans="1:12" ht="15.6" customHeight="1" x14ac:dyDescent="0.25">
      <c r="A444" s="453"/>
      <c r="B444" s="471"/>
      <c r="C444" s="455"/>
      <c r="D444" s="521"/>
      <c r="E444" s="448"/>
      <c r="F444" s="108" t="s">
        <v>699</v>
      </c>
      <c r="G444" s="461" t="s">
        <v>700</v>
      </c>
      <c r="H444" s="461"/>
      <c r="I444" s="461"/>
      <c r="J444" s="461"/>
      <c r="K444" s="502"/>
      <c r="L444" s="499"/>
    </row>
    <row r="445" spans="1:12" ht="15.6" customHeight="1" x14ac:dyDescent="0.25">
      <c r="A445" s="453"/>
      <c r="B445" s="471"/>
      <c r="C445" s="455"/>
      <c r="D445" s="521"/>
      <c r="E445" s="448"/>
      <c r="F445" s="93" t="s">
        <v>1181</v>
      </c>
      <c r="G445" s="462" t="s">
        <v>1179</v>
      </c>
      <c r="H445" s="463"/>
      <c r="I445" s="463"/>
      <c r="J445" s="464"/>
      <c r="K445" s="502"/>
      <c r="L445" s="499"/>
    </row>
    <row r="446" spans="1:12" ht="15.6" customHeight="1" x14ac:dyDescent="0.25">
      <c r="A446" s="453"/>
      <c r="B446" s="471"/>
      <c r="C446" s="455"/>
      <c r="D446" s="521"/>
      <c r="E446" s="448"/>
      <c r="F446" s="108" t="s">
        <v>83</v>
      </c>
      <c r="G446" s="461">
        <v>67</v>
      </c>
      <c r="H446" s="461"/>
      <c r="I446" s="461"/>
      <c r="J446" s="461"/>
      <c r="K446" s="502"/>
      <c r="L446" s="499"/>
    </row>
    <row r="447" spans="1:12" ht="15.6" customHeight="1" x14ac:dyDescent="0.25">
      <c r="A447" s="453"/>
      <c r="B447" s="471"/>
      <c r="C447" s="455"/>
      <c r="D447" s="521"/>
      <c r="E447" s="448"/>
      <c r="F447" s="108" t="s">
        <v>396</v>
      </c>
      <c r="G447" s="461" t="s">
        <v>908</v>
      </c>
      <c r="H447" s="461"/>
      <c r="I447" s="461"/>
      <c r="J447" s="461"/>
      <c r="K447" s="502"/>
      <c r="L447" s="499"/>
    </row>
    <row r="448" spans="1:12" ht="15.6" customHeight="1" x14ac:dyDescent="0.25">
      <c r="A448" s="453"/>
      <c r="B448" s="471"/>
      <c r="C448" s="455"/>
      <c r="D448" s="521"/>
      <c r="E448" s="448"/>
      <c r="F448" s="108" t="s">
        <v>256</v>
      </c>
      <c r="G448" s="461" t="s">
        <v>919</v>
      </c>
      <c r="H448" s="461"/>
      <c r="I448" s="461"/>
      <c r="J448" s="461"/>
      <c r="K448" s="502"/>
      <c r="L448" s="499"/>
    </row>
    <row r="449" spans="1:12" ht="15.6" customHeight="1" x14ac:dyDescent="0.25">
      <c r="A449" s="453"/>
      <c r="B449" s="471"/>
      <c r="C449" s="455"/>
      <c r="D449" s="521"/>
      <c r="E449" s="448"/>
      <c r="F449" s="108" t="s">
        <v>379</v>
      </c>
      <c r="G449" s="461" t="s">
        <v>380</v>
      </c>
      <c r="H449" s="461"/>
      <c r="I449" s="461"/>
      <c r="J449" s="461"/>
      <c r="K449" s="502"/>
      <c r="L449" s="499"/>
    </row>
    <row r="450" spans="1:12" ht="15.6" customHeight="1" x14ac:dyDescent="0.25">
      <c r="A450" s="453"/>
      <c r="B450" s="471"/>
      <c r="C450" s="455"/>
      <c r="D450" s="521"/>
      <c r="E450" s="448"/>
      <c r="F450" s="108" t="s">
        <v>701</v>
      </c>
      <c r="G450" s="461">
        <v>100000</v>
      </c>
      <c r="H450" s="461"/>
      <c r="I450" s="461"/>
      <c r="J450" s="461"/>
      <c r="K450" s="502"/>
      <c r="L450" s="499"/>
    </row>
    <row r="451" spans="1:12" ht="15.6" customHeight="1" x14ac:dyDescent="0.25">
      <c r="A451" s="453"/>
      <c r="B451" s="471"/>
      <c r="C451" s="455"/>
      <c r="D451" s="521"/>
      <c r="E451" s="448"/>
      <c r="F451" s="108" t="s">
        <v>257</v>
      </c>
      <c r="G451" s="461" t="s">
        <v>556</v>
      </c>
      <c r="H451" s="461"/>
      <c r="I451" s="461"/>
      <c r="J451" s="461"/>
      <c r="K451" s="502"/>
      <c r="L451" s="499"/>
    </row>
    <row r="452" spans="1:12" ht="15.6" customHeight="1" x14ac:dyDescent="0.25">
      <c r="A452" s="453"/>
      <c r="B452" s="471"/>
      <c r="C452" s="455"/>
      <c r="D452" s="521"/>
      <c r="E452" s="448"/>
      <c r="F452" s="108" t="s">
        <v>376</v>
      </c>
      <c r="G452" s="461" t="s">
        <v>557</v>
      </c>
      <c r="H452" s="461"/>
      <c r="I452" s="461"/>
      <c r="J452" s="461"/>
      <c r="K452" s="502"/>
      <c r="L452" s="499"/>
    </row>
    <row r="453" spans="1:12" ht="15.6" customHeight="1" x14ac:dyDescent="0.25">
      <c r="A453" s="453"/>
      <c r="B453" s="471"/>
      <c r="C453" s="455"/>
      <c r="D453" s="521"/>
      <c r="E453" s="448"/>
      <c r="F453" s="108" t="s">
        <v>702</v>
      </c>
      <c r="G453" s="461" t="s">
        <v>703</v>
      </c>
      <c r="H453" s="461"/>
      <c r="I453" s="461"/>
      <c r="J453" s="461"/>
      <c r="K453" s="502"/>
      <c r="L453" s="499"/>
    </row>
    <row r="454" spans="1:12" ht="15.6" customHeight="1" x14ac:dyDescent="0.25">
      <c r="A454" s="453"/>
      <c r="B454" s="471"/>
      <c r="C454" s="455"/>
      <c r="D454" s="521"/>
      <c r="E454" s="448"/>
      <c r="F454" s="108" t="s">
        <v>381</v>
      </c>
      <c r="G454" s="461" t="s">
        <v>382</v>
      </c>
      <c r="H454" s="461"/>
      <c r="I454" s="461"/>
      <c r="J454" s="461"/>
      <c r="K454" s="502"/>
      <c r="L454" s="500"/>
    </row>
    <row r="455" spans="1:12" ht="15.6" customHeight="1" x14ac:dyDescent="0.25">
      <c r="A455" s="453"/>
      <c r="B455" s="471"/>
      <c r="C455" s="455"/>
      <c r="D455" s="521"/>
      <c r="E455" s="448"/>
      <c r="F455" s="108" t="s">
        <v>358</v>
      </c>
      <c r="G455" s="461" t="s">
        <v>900</v>
      </c>
      <c r="H455" s="461"/>
      <c r="I455" s="461"/>
      <c r="J455" s="461"/>
      <c r="K455" s="496">
        <v>5</v>
      </c>
      <c r="L455" s="443">
        <v>17365</v>
      </c>
    </row>
    <row r="456" spans="1:12" ht="15.6" customHeight="1" x14ac:dyDescent="0.25">
      <c r="A456" s="453"/>
      <c r="B456" s="471"/>
      <c r="C456" s="455"/>
      <c r="D456" s="521"/>
      <c r="E456" s="448"/>
      <c r="F456" s="108" t="s">
        <v>383</v>
      </c>
      <c r="G456" s="461" t="s">
        <v>384</v>
      </c>
      <c r="H456" s="461"/>
      <c r="I456" s="461"/>
      <c r="J456" s="461"/>
      <c r="K456" s="497"/>
      <c r="L456" s="444" t="e">
        <f>#REF!-#REF!*10%</f>
        <v>#REF!</v>
      </c>
    </row>
    <row r="457" spans="1:12" ht="15.6" customHeight="1" x14ac:dyDescent="0.25">
      <c r="A457" s="453"/>
      <c r="B457" s="471"/>
      <c r="C457" s="455"/>
      <c r="D457" s="521"/>
      <c r="E457" s="448"/>
      <c r="F457" s="108" t="s">
        <v>385</v>
      </c>
      <c r="G457" s="461" t="s">
        <v>386</v>
      </c>
      <c r="H457" s="461"/>
      <c r="I457" s="461"/>
      <c r="J457" s="461"/>
      <c r="K457" s="497"/>
      <c r="L457" s="444" t="e">
        <f>#REF!-#REF!*10%</f>
        <v>#REF!</v>
      </c>
    </row>
    <row r="458" spans="1:12" ht="15.6" customHeight="1" x14ac:dyDescent="0.25">
      <c r="A458" s="453"/>
      <c r="B458" s="471"/>
      <c r="C458" s="455"/>
      <c r="D458" s="521"/>
      <c r="E458" s="448"/>
      <c r="F458" s="108" t="s">
        <v>389</v>
      </c>
      <c r="G458" s="461" t="s">
        <v>390</v>
      </c>
      <c r="H458" s="461"/>
      <c r="I458" s="461"/>
      <c r="J458" s="461"/>
      <c r="K458" s="497"/>
      <c r="L458" s="444" t="e">
        <f>#REF!-#REF!*10%</f>
        <v>#REF!</v>
      </c>
    </row>
    <row r="459" spans="1:12" ht="15.6" customHeight="1" x14ac:dyDescent="0.25">
      <c r="A459" s="453"/>
      <c r="B459" s="471"/>
      <c r="C459" s="455"/>
      <c r="D459" s="521"/>
      <c r="E459" s="448"/>
      <c r="F459" s="108" t="s">
        <v>704</v>
      </c>
      <c r="G459" s="461" t="s">
        <v>705</v>
      </c>
      <c r="H459" s="461"/>
      <c r="I459" s="461"/>
      <c r="J459" s="461"/>
      <c r="K459" s="497"/>
      <c r="L459" s="444" t="e">
        <f>#REF!-#REF!*10%</f>
        <v>#REF!</v>
      </c>
    </row>
    <row r="460" spans="1:12" ht="15.6" customHeight="1" x14ac:dyDescent="0.25">
      <c r="A460" s="453"/>
      <c r="B460" s="471"/>
      <c r="C460" s="455"/>
      <c r="D460" s="521"/>
      <c r="E460" s="448"/>
      <c r="F460" s="108" t="s">
        <v>706</v>
      </c>
      <c r="G460" s="461" t="s">
        <v>390</v>
      </c>
      <c r="H460" s="461"/>
      <c r="I460" s="461"/>
      <c r="J460" s="461"/>
      <c r="K460" s="497"/>
      <c r="L460" s="444" t="e">
        <f>#REF!-#REF!*10%</f>
        <v>#REF!</v>
      </c>
    </row>
    <row r="461" spans="1:12" ht="15.6" customHeight="1" x14ac:dyDescent="0.25">
      <c r="A461" s="453"/>
      <c r="B461" s="471"/>
      <c r="C461" s="455"/>
      <c r="D461" s="521"/>
      <c r="E461" s="448"/>
      <c r="F461" s="108" t="s">
        <v>1271</v>
      </c>
      <c r="G461" s="461" t="s">
        <v>390</v>
      </c>
      <c r="H461" s="461"/>
      <c r="I461" s="461"/>
      <c r="J461" s="461"/>
      <c r="K461" s="497"/>
      <c r="L461" s="444" t="e">
        <f>#REF!-#REF!*10%</f>
        <v>#REF!</v>
      </c>
    </row>
    <row r="462" spans="1:12" ht="15.6" customHeight="1" x14ac:dyDescent="0.25">
      <c r="A462" s="453"/>
      <c r="B462" s="471"/>
      <c r="C462" s="455"/>
      <c r="D462" s="521"/>
      <c r="E462" s="448"/>
      <c r="F462" s="108" t="s">
        <v>707</v>
      </c>
      <c r="G462" s="461" t="s">
        <v>911</v>
      </c>
      <c r="H462" s="461"/>
      <c r="I462" s="461"/>
      <c r="J462" s="461"/>
      <c r="K462" s="497"/>
      <c r="L462" s="444" t="e">
        <f>#REF!-#REF!*10%</f>
        <v>#REF!</v>
      </c>
    </row>
    <row r="463" spans="1:12" ht="15.6" customHeight="1" x14ac:dyDescent="0.25">
      <c r="A463" s="453"/>
      <c r="B463" s="471"/>
      <c r="C463" s="455"/>
      <c r="D463" s="521"/>
      <c r="E463" s="448"/>
      <c r="F463" s="108" t="s">
        <v>708</v>
      </c>
      <c r="G463" s="461" t="s">
        <v>390</v>
      </c>
      <c r="H463" s="461"/>
      <c r="I463" s="461"/>
      <c r="J463" s="461"/>
      <c r="K463" s="497"/>
      <c r="L463" s="444" t="e">
        <f>#REF!-#REF!*10%</f>
        <v>#REF!</v>
      </c>
    </row>
    <row r="464" spans="1:12" ht="15.6" customHeight="1" x14ac:dyDescent="0.25">
      <c r="A464" s="453"/>
      <c r="B464" s="471"/>
      <c r="C464" s="455"/>
      <c r="D464" s="521"/>
      <c r="E464" s="448"/>
      <c r="F464" s="108" t="s">
        <v>377</v>
      </c>
      <c r="G464" s="461" t="s">
        <v>387</v>
      </c>
      <c r="H464" s="461"/>
      <c r="I464" s="461"/>
      <c r="J464" s="461"/>
      <c r="K464" s="497"/>
      <c r="L464" s="444" t="e">
        <f>#REF!-#REF!*10%</f>
        <v>#REF!</v>
      </c>
    </row>
    <row r="465" spans="1:12" ht="15.6" customHeight="1" x14ac:dyDescent="0.25">
      <c r="A465" s="453"/>
      <c r="B465" s="471"/>
      <c r="C465" s="455"/>
      <c r="D465" s="521"/>
      <c r="E465" s="448"/>
      <c r="F465" s="108" t="s">
        <v>388</v>
      </c>
      <c r="G465" s="461" t="s">
        <v>393</v>
      </c>
      <c r="H465" s="461"/>
      <c r="I465" s="461"/>
      <c r="J465" s="461"/>
      <c r="K465" s="497"/>
      <c r="L465" s="444" t="e">
        <f>#REF!-#REF!*10%</f>
        <v>#REF!</v>
      </c>
    </row>
    <row r="466" spans="1:12" ht="15.6" customHeight="1" x14ac:dyDescent="0.25">
      <c r="A466" s="453"/>
      <c r="B466" s="471"/>
      <c r="C466" s="455"/>
      <c r="D466" s="521"/>
      <c r="E466" s="448"/>
      <c r="F466" s="108" t="s">
        <v>562</v>
      </c>
      <c r="G466" s="461" t="s">
        <v>1019</v>
      </c>
      <c r="H466" s="461"/>
      <c r="I466" s="461"/>
      <c r="J466" s="461"/>
      <c r="K466" s="497"/>
      <c r="L466" s="444" t="e">
        <f>#REF!-#REF!*10%</f>
        <v>#REF!</v>
      </c>
    </row>
    <row r="467" spans="1:12" ht="15.6" customHeight="1" x14ac:dyDescent="0.25">
      <c r="A467" s="453"/>
      <c r="B467" s="471"/>
      <c r="C467" s="455"/>
      <c r="D467" s="521"/>
      <c r="E467" s="448"/>
      <c r="F467" s="108" t="s">
        <v>570</v>
      </c>
      <c r="G467" s="461" t="s">
        <v>613</v>
      </c>
      <c r="H467" s="461"/>
      <c r="I467" s="461"/>
      <c r="J467" s="461"/>
      <c r="K467" s="497"/>
      <c r="L467" s="444" t="e">
        <f>#REF!-#REF!*10%</f>
        <v>#REF!</v>
      </c>
    </row>
    <row r="468" spans="1:12" ht="15.6" customHeight="1" x14ac:dyDescent="0.25">
      <c r="A468" s="453"/>
      <c r="B468" s="471"/>
      <c r="C468" s="455"/>
      <c r="D468" s="521"/>
      <c r="E468" s="448"/>
      <c r="F468" s="108" t="s">
        <v>84</v>
      </c>
      <c r="G468" s="465">
        <v>3.6</v>
      </c>
      <c r="H468" s="465"/>
      <c r="I468" s="465"/>
      <c r="J468" s="465"/>
      <c r="K468" s="497"/>
      <c r="L468" s="444" t="e">
        <f>#REF!-#REF!*10%</f>
        <v>#REF!</v>
      </c>
    </row>
    <row r="469" spans="1:12" ht="15.6" customHeight="1" x14ac:dyDescent="0.25">
      <c r="A469" s="453"/>
      <c r="B469" s="472"/>
      <c r="C469" s="455"/>
      <c r="D469" s="521"/>
      <c r="E469" s="448"/>
      <c r="F469" s="108" t="s">
        <v>1016</v>
      </c>
      <c r="G469" s="461">
        <v>5</v>
      </c>
      <c r="H469" s="461"/>
      <c r="I469" s="461"/>
      <c r="J469" s="461"/>
      <c r="K469" s="497"/>
      <c r="L469" s="444" t="e">
        <f>#REF!-#REF!*10%</f>
        <v>#REF!</v>
      </c>
    </row>
    <row r="470" spans="1:12" ht="15.6" customHeight="1" x14ac:dyDescent="0.25">
      <c r="A470" s="452">
        <v>6</v>
      </c>
      <c r="B470" s="470"/>
      <c r="C470" s="455" t="s">
        <v>269</v>
      </c>
      <c r="D470" s="520"/>
      <c r="E470" s="448"/>
      <c r="F470" s="108" t="s">
        <v>81</v>
      </c>
      <c r="G470" s="461" t="s">
        <v>6</v>
      </c>
      <c r="H470" s="461"/>
      <c r="I470" s="461"/>
      <c r="J470" s="461"/>
      <c r="K470" s="539">
        <v>3</v>
      </c>
      <c r="L470" s="498">
        <v>18211</v>
      </c>
    </row>
    <row r="471" spans="1:12" ht="15.6" customHeight="1" x14ac:dyDescent="0.25">
      <c r="A471" s="453"/>
      <c r="B471" s="471"/>
      <c r="C471" s="455"/>
      <c r="D471" s="521"/>
      <c r="E471" s="448"/>
      <c r="F471" s="108" t="s">
        <v>80</v>
      </c>
      <c r="G471" s="469">
        <v>140</v>
      </c>
      <c r="H471" s="469"/>
      <c r="I471" s="469"/>
      <c r="J471" s="469"/>
      <c r="K471" s="502"/>
      <c r="L471" s="499"/>
    </row>
    <row r="472" spans="1:12" ht="15.6" customHeight="1" x14ac:dyDescent="0.25">
      <c r="A472" s="453"/>
      <c r="B472" s="471"/>
      <c r="C472" s="455"/>
      <c r="D472" s="521"/>
      <c r="E472" s="448"/>
      <c r="F472" s="108" t="s">
        <v>8</v>
      </c>
      <c r="G472" s="30">
        <v>3000</v>
      </c>
      <c r="H472" s="31">
        <v>4000</v>
      </c>
      <c r="I472" s="314">
        <v>5000</v>
      </c>
      <c r="J472" s="32">
        <v>6000</v>
      </c>
      <c r="K472" s="502"/>
      <c r="L472" s="499"/>
    </row>
    <row r="473" spans="1:12" ht="15.6" customHeight="1" x14ac:dyDescent="0.25">
      <c r="A473" s="453"/>
      <c r="B473" s="471"/>
      <c r="C473" s="455"/>
      <c r="D473" s="521"/>
      <c r="E473" s="448"/>
      <c r="F473" s="108" t="s">
        <v>817</v>
      </c>
      <c r="G473" s="30">
        <f>G471*114</f>
        <v>15960</v>
      </c>
      <c r="H473" s="31">
        <f>G471*128</f>
        <v>17920</v>
      </c>
      <c r="I473" s="314">
        <f>G471*143</f>
        <v>20020</v>
      </c>
      <c r="J473" s="32">
        <f>G471*148</f>
        <v>20720</v>
      </c>
      <c r="K473" s="502"/>
      <c r="L473" s="499"/>
    </row>
    <row r="474" spans="1:12" ht="15.6" customHeight="1" x14ac:dyDescent="0.25">
      <c r="A474" s="453"/>
      <c r="B474" s="471"/>
      <c r="C474" s="455"/>
      <c r="D474" s="521"/>
      <c r="E474" s="448"/>
      <c r="F474" s="108" t="s">
        <v>1269</v>
      </c>
      <c r="G474" s="451">
        <v>0.98</v>
      </c>
      <c r="H474" s="451"/>
      <c r="I474" s="451"/>
      <c r="J474" s="451"/>
      <c r="K474" s="502"/>
      <c r="L474" s="499"/>
    </row>
    <row r="475" spans="1:12" ht="15.6" customHeight="1" x14ac:dyDescent="0.25">
      <c r="A475" s="453"/>
      <c r="B475" s="471"/>
      <c r="C475" s="455"/>
      <c r="D475" s="521"/>
      <c r="E475" s="448"/>
      <c r="F475" s="108" t="s">
        <v>699</v>
      </c>
      <c r="G475" s="461" t="s">
        <v>700</v>
      </c>
      <c r="H475" s="461"/>
      <c r="I475" s="461"/>
      <c r="J475" s="461"/>
      <c r="K475" s="502"/>
      <c r="L475" s="499"/>
    </row>
    <row r="476" spans="1:12" ht="15.6" customHeight="1" x14ac:dyDescent="0.25">
      <c r="A476" s="453"/>
      <c r="B476" s="471"/>
      <c r="C476" s="455"/>
      <c r="D476" s="521"/>
      <c r="E476" s="448"/>
      <c r="F476" s="93" t="s">
        <v>1181</v>
      </c>
      <c r="G476" s="462" t="s">
        <v>1179</v>
      </c>
      <c r="H476" s="463"/>
      <c r="I476" s="463"/>
      <c r="J476" s="464"/>
      <c r="K476" s="502"/>
      <c r="L476" s="499"/>
    </row>
    <row r="477" spans="1:12" ht="15.6" customHeight="1" x14ac:dyDescent="0.25">
      <c r="A477" s="453"/>
      <c r="B477" s="471"/>
      <c r="C477" s="455"/>
      <c r="D477" s="521"/>
      <c r="E477" s="448"/>
      <c r="F477" s="108" t="s">
        <v>83</v>
      </c>
      <c r="G477" s="461">
        <v>67</v>
      </c>
      <c r="H477" s="461"/>
      <c r="I477" s="461"/>
      <c r="J477" s="461"/>
      <c r="K477" s="502"/>
      <c r="L477" s="499"/>
    </row>
    <row r="478" spans="1:12" ht="15.6" customHeight="1" x14ac:dyDescent="0.25">
      <c r="A478" s="453"/>
      <c r="B478" s="471"/>
      <c r="C478" s="455"/>
      <c r="D478" s="521"/>
      <c r="E478" s="448"/>
      <c r="F478" s="108" t="s">
        <v>396</v>
      </c>
      <c r="G478" s="461" t="s">
        <v>908</v>
      </c>
      <c r="H478" s="461"/>
      <c r="I478" s="461"/>
      <c r="J478" s="461"/>
      <c r="K478" s="502"/>
      <c r="L478" s="499"/>
    </row>
    <row r="479" spans="1:12" ht="15.6" customHeight="1" x14ac:dyDescent="0.25">
      <c r="A479" s="453"/>
      <c r="B479" s="471"/>
      <c r="C479" s="455"/>
      <c r="D479" s="521"/>
      <c r="E479" s="448"/>
      <c r="F479" s="108" t="s">
        <v>256</v>
      </c>
      <c r="G479" s="461" t="s">
        <v>178</v>
      </c>
      <c r="H479" s="461"/>
      <c r="I479" s="461"/>
      <c r="J479" s="461"/>
      <c r="K479" s="502"/>
      <c r="L479" s="499"/>
    </row>
    <row r="480" spans="1:12" ht="15.6" customHeight="1" x14ac:dyDescent="0.25">
      <c r="A480" s="453"/>
      <c r="B480" s="471"/>
      <c r="C480" s="455"/>
      <c r="D480" s="521"/>
      <c r="E480" s="448"/>
      <c r="F480" s="108" t="s">
        <v>379</v>
      </c>
      <c r="G480" s="461" t="s">
        <v>380</v>
      </c>
      <c r="H480" s="461"/>
      <c r="I480" s="461"/>
      <c r="J480" s="461"/>
      <c r="K480" s="502"/>
      <c r="L480" s="499"/>
    </row>
    <row r="481" spans="1:12" ht="15.6" customHeight="1" x14ac:dyDescent="0.25">
      <c r="A481" s="453"/>
      <c r="B481" s="471"/>
      <c r="C481" s="455"/>
      <c r="D481" s="521"/>
      <c r="E481" s="448"/>
      <c r="F481" s="108" t="s">
        <v>701</v>
      </c>
      <c r="G481" s="461">
        <v>100000</v>
      </c>
      <c r="H481" s="461"/>
      <c r="I481" s="461"/>
      <c r="J481" s="461"/>
      <c r="K481" s="502"/>
      <c r="L481" s="499"/>
    </row>
    <row r="482" spans="1:12" ht="15.6" customHeight="1" x14ac:dyDescent="0.25">
      <c r="A482" s="453"/>
      <c r="B482" s="471"/>
      <c r="C482" s="455"/>
      <c r="D482" s="521"/>
      <c r="E482" s="448"/>
      <c r="F482" s="108" t="s">
        <v>257</v>
      </c>
      <c r="G482" s="461" t="s">
        <v>556</v>
      </c>
      <c r="H482" s="461"/>
      <c r="I482" s="461"/>
      <c r="J482" s="461"/>
      <c r="K482" s="502"/>
      <c r="L482" s="499"/>
    </row>
    <row r="483" spans="1:12" ht="15.6" customHeight="1" x14ac:dyDescent="0.25">
      <c r="A483" s="453"/>
      <c r="B483" s="471"/>
      <c r="C483" s="455"/>
      <c r="D483" s="521"/>
      <c r="E483" s="448"/>
      <c r="F483" s="108" t="s">
        <v>376</v>
      </c>
      <c r="G483" s="461" t="s">
        <v>557</v>
      </c>
      <c r="H483" s="461"/>
      <c r="I483" s="461"/>
      <c r="J483" s="461"/>
      <c r="K483" s="502"/>
      <c r="L483" s="499"/>
    </row>
    <row r="484" spans="1:12" ht="15.6" customHeight="1" x14ac:dyDescent="0.25">
      <c r="A484" s="453"/>
      <c r="B484" s="471"/>
      <c r="C484" s="455"/>
      <c r="D484" s="521"/>
      <c r="E484" s="448"/>
      <c r="F484" s="108" t="s">
        <v>702</v>
      </c>
      <c r="G484" s="461" t="s">
        <v>703</v>
      </c>
      <c r="H484" s="461"/>
      <c r="I484" s="461"/>
      <c r="J484" s="461"/>
      <c r="K484" s="502"/>
      <c r="L484" s="499"/>
    </row>
    <row r="485" spans="1:12" ht="15.6" customHeight="1" x14ac:dyDescent="0.25">
      <c r="A485" s="453"/>
      <c r="B485" s="471"/>
      <c r="C485" s="455"/>
      <c r="D485" s="521"/>
      <c r="E485" s="448"/>
      <c r="F485" s="108" t="s">
        <v>381</v>
      </c>
      <c r="G485" s="461" t="s">
        <v>382</v>
      </c>
      <c r="H485" s="461"/>
      <c r="I485" s="461"/>
      <c r="J485" s="461"/>
      <c r="K485" s="502"/>
      <c r="L485" s="500"/>
    </row>
    <row r="486" spans="1:12" ht="15.6" customHeight="1" x14ac:dyDescent="0.25">
      <c r="A486" s="453"/>
      <c r="B486" s="471"/>
      <c r="C486" s="455"/>
      <c r="D486" s="521"/>
      <c r="E486" s="448"/>
      <c r="F486" s="108" t="s">
        <v>358</v>
      </c>
      <c r="G486" s="461" t="s">
        <v>900</v>
      </c>
      <c r="H486" s="461"/>
      <c r="I486" s="461"/>
      <c r="J486" s="461"/>
      <c r="K486" s="496">
        <v>5</v>
      </c>
      <c r="L486" s="443">
        <v>19485</v>
      </c>
    </row>
    <row r="487" spans="1:12" ht="15.6" customHeight="1" x14ac:dyDescent="0.25">
      <c r="A487" s="453"/>
      <c r="B487" s="471"/>
      <c r="C487" s="455"/>
      <c r="D487" s="521"/>
      <c r="E487" s="448"/>
      <c r="F487" s="108" t="s">
        <v>383</v>
      </c>
      <c r="G487" s="461" t="s">
        <v>384</v>
      </c>
      <c r="H487" s="461"/>
      <c r="I487" s="461"/>
      <c r="J487" s="461"/>
      <c r="K487" s="497"/>
      <c r="L487" s="444" t="e">
        <f>#REF!-#REF!*10%</f>
        <v>#REF!</v>
      </c>
    </row>
    <row r="488" spans="1:12" ht="15.6" customHeight="1" x14ac:dyDescent="0.25">
      <c r="A488" s="453"/>
      <c r="B488" s="471"/>
      <c r="C488" s="455"/>
      <c r="D488" s="521"/>
      <c r="E488" s="448"/>
      <c r="F488" s="108" t="s">
        <v>385</v>
      </c>
      <c r="G488" s="461" t="s">
        <v>386</v>
      </c>
      <c r="H488" s="461"/>
      <c r="I488" s="461"/>
      <c r="J488" s="461"/>
      <c r="K488" s="497"/>
      <c r="L488" s="444" t="e">
        <f>#REF!-#REF!*10%</f>
        <v>#REF!</v>
      </c>
    </row>
    <row r="489" spans="1:12" ht="15.6" customHeight="1" x14ac:dyDescent="0.25">
      <c r="A489" s="453"/>
      <c r="B489" s="471"/>
      <c r="C489" s="455"/>
      <c r="D489" s="521"/>
      <c r="E489" s="448"/>
      <c r="F489" s="108" t="s">
        <v>389</v>
      </c>
      <c r="G489" s="461" t="s">
        <v>390</v>
      </c>
      <c r="H489" s="461"/>
      <c r="I489" s="461"/>
      <c r="J489" s="461"/>
      <c r="K489" s="497"/>
      <c r="L489" s="444" t="e">
        <f>#REF!-#REF!*10%</f>
        <v>#REF!</v>
      </c>
    </row>
    <row r="490" spans="1:12" ht="15.6" customHeight="1" x14ac:dyDescent="0.25">
      <c r="A490" s="453"/>
      <c r="B490" s="471"/>
      <c r="C490" s="455"/>
      <c r="D490" s="521"/>
      <c r="E490" s="448"/>
      <c r="F490" s="108" t="s">
        <v>704</v>
      </c>
      <c r="G490" s="461" t="s">
        <v>705</v>
      </c>
      <c r="H490" s="461"/>
      <c r="I490" s="461"/>
      <c r="J490" s="461"/>
      <c r="K490" s="497"/>
      <c r="L490" s="444" t="e">
        <f>#REF!-#REF!*10%</f>
        <v>#REF!</v>
      </c>
    </row>
    <row r="491" spans="1:12" ht="15.6" customHeight="1" x14ac:dyDescent="0.25">
      <c r="A491" s="453"/>
      <c r="B491" s="471"/>
      <c r="C491" s="455"/>
      <c r="D491" s="521"/>
      <c r="E491" s="448"/>
      <c r="F491" s="108" t="s">
        <v>706</v>
      </c>
      <c r="G491" s="461" t="s">
        <v>390</v>
      </c>
      <c r="H491" s="461"/>
      <c r="I491" s="461"/>
      <c r="J491" s="461"/>
      <c r="K491" s="497"/>
      <c r="L491" s="444" t="e">
        <f>#REF!-#REF!*10%</f>
        <v>#REF!</v>
      </c>
    </row>
    <row r="492" spans="1:12" ht="15.6" customHeight="1" x14ac:dyDescent="0.25">
      <c r="A492" s="453"/>
      <c r="B492" s="471"/>
      <c r="C492" s="455"/>
      <c r="D492" s="521"/>
      <c r="E492" s="448"/>
      <c r="F492" s="108" t="s">
        <v>1271</v>
      </c>
      <c r="G492" s="461" t="s">
        <v>390</v>
      </c>
      <c r="H492" s="461"/>
      <c r="I492" s="461"/>
      <c r="J492" s="461"/>
      <c r="K492" s="497"/>
      <c r="L492" s="444" t="e">
        <f>#REF!-#REF!*10%</f>
        <v>#REF!</v>
      </c>
    </row>
    <row r="493" spans="1:12" ht="15.6" customHeight="1" x14ac:dyDescent="0.25">
      <c r="A493" s="453"/>
      <c r="B493" s="471"/>
      <c r="C493" s="455"/>
      <c r="D493" s="521"/>
      <c r="E493" s="448"/>
      <c r="F493" s="108" t="s">
        <v>707</v>
      </c>
      <c r="G493" s="461" t="s">
        <v>911</v>
      </c>
      <c r="H493" s="461"/>
      <c r="I493" s="461"/>
      <c r="J493" s="461"/>
      <c r="K493" s="497"/>
      <c r="L493" s="444" t="e">
        <f>#REF!-#REF!*10%</f>
        <v>#REF!</v>
      </c>
    </row>
    <row r="494" spans="1:12" ht="15.6" customHeight="1" x14ac:dyDescent="0.25">
      <c r="A494" s="453"/>
      <c r="B494" s="471"/>
      <c r="C494" s="455"/>
      <c r="D494" s="521"/>
      <c r="E494" s="448"/>
      <c r="F494" s="108" t="s">
        <v>708</v>
      </c>
      <c r="G494" s="461" t="s">
        <v>390</v>
      </c>
      <c r="H494" s="461"/>
      <c r="I494" s="461"/>
      <c r="J494" s="461"/>
      <c r="K494" s="497"/>
      <c r="L494" s="444" t="e">
        <f>#REF!-#REF!*10%</f>
        <v>#REF!</v>
      </c>
    </row>
    <row r="495" spans="1:12" ht="15.6" customHeight="1" x14ac:dyDescent="0.25">
      <c r="A495" s="453"/>
      <c r="B495" s="471"/>
      <c r="C495" s="455"/>
      <c r="D495" s="521"/>
      <c r="E495" s="448"/>
      <c r="F495" s="108" t="s">
        <v>377</v>
      </c>
      <c r="G495" s="461" t="s">
        <v>387</v>
      </c>
      <c r="H495" s="461"/>
      <c r="I495" s="461"/>
      <c r="J495" s="461"/>
      <c r="K495" s="497"/>
      <c r="L495" s="444" t="e">
        <f>#REF!-#REF!*10%</f>
        <v>#REF!</v>
      </c>
    </row>
    <row r="496" spans="1:12" ht="15.6" customHeight="1" x14ac:dyDescent="0.25">
      <c r="A496" s="453"/>
      <c r="B496" s="471"/>
      <c r="C496" s="455"/>
      <c r="D496" s="521"/>
      <c r="E496" s="448"/>
      <c r="F496" s="108" t="s">
        <v>388</v>
      </c>
      <c r="G496" s="461" t="s">
        <v>393</v>
      </c>
      <c r="H496" s="461"/>
      <c r="I496" s="461"/>
      <c r="J496" s="461"/>
      <c r="K496" s="497"/>
      <c r="L496" s="444" t="e">
        <f>#REF!-#REF!*10%</f>
        <v>#REF!</v>
      </c>
    </row>
    <row r="497" spans="1:12" ht="15.6" customHeight="1" x14ac:dyDescent="0.25">
      <c r="A497" s="453"/>
      <c r="B497" s="471"/>
      <c r="C497" s="455"/>
      <c r="D497" s="521"/>
      <c r="E497" s="448"/>
      <c r="F497" s="108" t="s">
        <v>562</v>
      </c>
      <c r="G497" s="461" t="s">
        <v>1019</v>
      </c>
      <c r="H497" s="461"/>
      <c r="I497" s="461"/>
      <c r="J497" s="461"/>
      <c r="K497" s="497"/>
      <c r="L497" s="444" t="e">
        <f>#REF!-#REF!*10%</f>
        <v>#REF!</v>
      </c>
    </row>
    <row r="498" spans="1:12" ht="15.6" customHeight="1" x14ac:dyDescent="0.25">
      <c r="A498" s="453"/>
      <c r="B498" s="471"/>
      <c r="C498" s="455"/>
      <c r="D498" s="521"/>
      <c r="E498" s="448"/>
      <c r="F498" s="108" t="s">
        <v>570</v>
      </c>
      <c r="G498" s="461" t="s">
        <v>613</v>
      </c>
      <c r="H498" s="461"/>
      <c r="I498" s="461"/>
      <c r="J498" s="461"/>
      <c r="K498" s="497"/>
      <c r="L498" s="444" t="e">
        <f>#REF!-#REF!*10%</f>
        <v>#REF!</v>
      </c>
    </row>
    <row r="499" spans="1:12" ht="15.6" customHeight="1" x14ac:dyDescent="0.25">
      <c r="A499" s="453"/>
      <c r="B499" s="471"/>
      <c r="C499" s="455"/>
      <c r="D499" s="521"/>
      <c r="E499" s="448"/>
      <c r="F499" s="108" t="s">
        <v>84</v>
      </c>
      <c r="G499" s="465">
        <v>3.6</v>
      </c>
      <c r="H499" s="465"/>
      <c r="I499" s="465"/>
      <c r="J499" s="465"/>
      <c r="K499" s="497"/>
      <c r="L499" s="444" t="e">
        <f>#REF!-#REF!*10%</f>
        <v>#REF!</v>
      </c>
    </row>
    <row r="500" spans="1:12" ht="15.6" customHeight="1" x14ac:dyDescent="0.25">
      <c r="A500" s="453"/>
      <c r="B500" s="472"/>
      <c r="C500" s="455"/>
      <c r="D500" s="521"/>
      <c r="E500" s="448"/>
      <c r="F500" s="108" t="s">
        <v>1016</v>
      </c>
      <c r="G500" s="461">
        <v>5</v>
      </c>
      <c r="H500" s="461"/>
      <c r="I500" s="461"/>
      <c r="J500" s="461"/>
      <c r="K500" s="497"/>
      <c r="L500" s="444" t="e">
        <f>#REF!-#REF!*10%</f>
        <v>#REF!</v>
      </c>
    </row>
    <row r="501" spans="1:12" ht="15.6" customHeight="1" x14ac:dyDescent="0.25">
      <c r="A501" s="452">
        <v>7</v>
      </c>
      <c r="B501" s="470"/>
      <c r="C501" s="455" t="s">
        <v>270</v>
      </c>
      <c r="D501" s="520"/>
      <c r="E501" s="448"/>
      <c r="F501" s="108" t="s">
        <v>81</v>
      </c>
      <c r="G501" s="461" t="s">
        <v>6</v>
      </c>
      <c r="H501" s="461"/>
      <c r="I501" s="461"/>
      <c r="J501" s="461"/>
      <c r="K501" s="539">
        <v>3</v>
      </c>
      <c r="L501" s="498">
        <v>22662</v>
      </c>
    </row>
    <row r="502" spans="1:12" ht="15.6" customHeight="1" x14ac:dyDescent="0.25">
      <c r="A502" s="453"/>
      <c r="B502" s="471"/>
      <c r="C502" s="455"/>
      <c r="D502" s="521"/>
      <c r="E502" s="448"/>
      <c r="F502" s="108" t="s">
        <v>80</v>
      </c>
      <c r="G502" s="469">
        <v>178</v>
      </c>
      <c r="H502" s="469"/>
      <c r="I502" s="469"/>
      <c r="J502" s="469"/>
      <c r="K502" s="502"/>
      <c r="L502" s="499"/>
    </row>
    <row r="503" spans="1:12" ht="15.6" customHeight="1" x14ac:dyDescent="0.25">
      <c r="A503" s="453"/>
      <c r="B503" s="471"/>
      <c r="C503" s="455"/>
      <c r="D503" s="521"/>
      <c r="E503" s="448"/>
      <c r="F503" s="108" t="s">
        <v>8</v>
      </c>
      <c r="G503" s="30">
        <v>3000</v>
      </c>
      <c r="H503" s="31">
        <v>4000</v>
      </c>
      <c r="I503" s="314">
        <v>5000</v>
      </c>
      <c r="J503" s="32">
        <v>6000</v>
      </c>
      <c r="K503" s="502"/>
      <c r="L503" s="499"/>
    </row>
    <row r="504" spans="1:12" ht="15.6" customHeight="1" x14ac:dyDescent="0.25">
      <c r="A504" s="453"/>
      <c r="B504" s="471"/>
      <c r="C504" s="455"/>
      <c r="D504" s="521"/>
      <c r="E504" s="448"/>
      <c r="F504" s="108" t="s">
        <v>817</v>
      </c>
      <c r="G504" s="30">
        <f>G502*114</f>
        <v>20292</v>
      </c>
      <c r="H504" s="31">
        <f>G502*128</f>
        <v>22784</v>
      </c>
      <c r="I504" s="314">
        <f>G502*143</f>
        <v>25454</v>
      </c>
      <c r="J504" s="32">
        <f>G502*148</f>
        <v>26344</v>
      </c>
      <c r="K504" s="502"/>
      <c r="L504" s="499"/>
    </row>
    <row r="505" spans="1:12" ht="15.6" customHeight="1" x14ac:dyDescent="0.25">
      <c r="A505" s="453"/>
      <c r="B505" s="471"/>
      <c r="C505" s="455"/>
      <c r="D505" s="521"/>
      <c r="E505" s="448"/>
      <c r="F505" s="108" t="s">
        <v>1269</v>
      </c>
      <c r="G505" s="451">
        <v>0.98</v>
      </c>
      <c r="H505" s="451"/>
      <c r="I505" s="451"/>
      <c r="J505" s="451"/>
      <c r="K505" s="502"/>
      <c r="L505" s="499"/>
    </row>
    <row r="506" spans="1:12" ht="15.6" customHeight="1" x14ac:dyDescent="0.25">
      <c r="A506" s="453"/>
      <c r="B506" s="471"/>
      <c r="C506" s="455"/>
      <c r="D506" s="521"/>
      <c r="E506" s="448"/>
      <c r="F506" s="108" t="s">
        <v>699</v>
      </c>
      <c r="G506" s="461" t="s">
        <v>700</v>
      </c>
      <c r="H506" s="461"/>
      <c r="I506" s="461"/>
      <c r="J506" s="461"/>
      <c r="K506" s="502"/>
      <c r="L506" s="499"/>
    </row>
    <row r="507" spans="1:12" ht="15.6" customHeight="1" x14ac:dyDescent="0.25">
      <c r="A507" s="453"/>
      <c r="B507" s="471"/>
      <c r="C507" s="455"/>
      <c r="D507" s="521"/>
      <c r="E507" s="448"/>
      <c r="F507" s="93" t="s">
        <v>1181</v>
      </c>
      <c r="G507" s="462" t="s">
        <v>1179</v>
      </c>
      <c r="H507" s="463"/>
      <c r="I507" s="463"/>
      <c r="J507" s="464"/>
      <c r="K507" s="502"/>
      <c r="L507" s="499"/>
    </row>
    <row r="508" spans="1:12" ht="15.6" customHeight="1" x14ac:dyDescent="0.25">
      <c r="A508" s="453"/>
      <c r="B508" s="471"/>
      <c r="C508" s="455"/>
      <c r="D508" s="521"/>
      <c r="E508" s="448"/>
      <c r="F508" s="108" t="s">
        <v>83</v>
      </c>
      <c r="G508" s="461">
        <v>67</v>
      </c>
      <c r="H508" s="461"/>
      <c r="I508" s="461"/>
      <c r="J508" s="461"/>
      <c r="K508" s="502"/>
      <c r="L508" s="499"/>
    </row>
    <row r="509" spans="1:12" ht="15.6" customHeight="1" x14ac:dyDescent="0.25">
      <c r="A509" s="453"/>
      <c r="B509" s="471"/>
      <c r="C509" s="455"/>
      <c r="D509" s="521"/>
      <c r="E509" s="448"/>
      <c r="F509" s="108" t="s">
        <v>396</v>
      </c>
      <c r="G509" s="461" t="s">
        <v>908</v>
      </c>
      <c r="H509" s="461"/>
      <c r="I509" s="461"/>
      <c r="J509" s="461"/>
      <c r="K509" s="502"/>
      <c r="L509" s="499"/>
    </row>
    <row r="510" spans="1:12" ht="15.6" customHeight="1" x14ac:dyDescent="0.25">
      <c r="A510" s="453"/>
      <c r="B510" s="471"/>
      <c r="C510" s="455"/>
      <c r="D510" s="521"/>
      <c r="E510" s="448"/>
      <c r="F510" s="108" t="s">
        <v>256</v>
      </c>
      <c r="G510" s="461" t="s">
        <v>179</v>
      </c>
      <c r="H510" s="461"/>
      <c r="I510" s="461"/>
      <c r="J510" s="461"/>
      <c r="K510" s="502"/>
      <c r="L510" s="499"/>
    </row>
    <row r="511" spans="1:12" ht="15" customHeight="1" x14ac:dyDescent="0.25">
      <c r="A511" s="453"/>
      <c r="B511" s="471"/>
      <c r="C511" s="455"/>
      <c r="D511" s="521"/>
      <c r="E511" s="448"/>
      <c r="F511" s="108" t="s">
        <v>379</v>
      </c>
      <c r="G511" s="461" t="s">
        <v>380</v>
      </c>
      <c r="H511" s="461"/>
      <c r="I511" s="461"/>
      <c r="J511" s="461"/>
      <c r="K511" s="502"/>
      <c r="L511" s="499"/>
    </row>
    <row r="512" spans="1:12" ht="15.6" customHeight="1" x14ac:dyDescent="0.25">
      <c r="A512" s="453"/>
      <c r="B512" s="471"/>
      <c r="C512" s="455"/>
      <c r="D512" s="521"/>
      <c r="E512" s="448"/>
      <c r="F512" s="108" t="s">
        <v>701</v>
      </c>
      <c r="G512" s="461">
        <v>100000</v>
      </c>
      <c r="H512" s="461"/>
      <c r="I512" s="461"/>
      <c r="J512" s="461"/>
      <c r="K512" s="502"/>
      <c r="L512" s="499"/>
    </row>
    <row r="513" spans="1:12" ht="15.6" customHeight="1" x14ac:dyDescent="0.25">
      <c r="A513" s="453"/>
      <c r="B513" s="471"/>
      <c r="C513" s="455"/>
      <c r="D513" s="521"/>
      <c r="E513" s="448"/>
      <c r="F513" s="108" t="s">
        <v>257</v>
      </c>
      <c r="G513" s="461" t="s">
        <v>556</v>
      </c>
      <c r="H513" s="461"/>
      <c r="I513" s="461"/>
      <c r="J513" s="461"/>
      <c r="K513" s="502"/>
      <c r="L513" s="499"/>
    </row>
    <row r="514" spans="1:12" ht="15.6" customHeight="1" x14ac:dyDescent="0.25">
      <c r="A514" s="453"/>
      <c r="B514" s="471"/>
      <c r="C514" s="455"/>
      <c r="D514" s="521"/>
      <c r="E514" s="448"/>
      <c r="F514" s="108" t="s">
        <v>376</v>
      </c>
      <c r="G514" s="461" t="s">
        <v>557</v>
      </c>
      <c r="H514" s="461"/>
      <c r="I514" s="461"/>
      <c r="J514" s="461"/>
      <c r="K514" s="502"/>
      <c r="L514" s="499"/>
    </row>
    <row r="515" spans="1:12" ht="15.6" customHeight="1" x14ac:dyDescent="0.25">
      <c r="A515" s="453"/>
      <c r="B515" s="471"/>
      <c r="C515" s="455"/>
      <c r="D515" s="521"/>
      <c r="E515" s="448"/>
      <c r="F515" s="108" t="s">
        <v>702</v>
      </c>
      <c r="G515" s="461" t="s">
        <v>703</v>
      </c>
      <c r="H515" s="461"/>
      <c r="I515" s="461"/>
      <c r="J515" s="461"/>
      <c r="K515" s="502"/>
      <c r="L515" s="499"/>
    </row>
    <row r="516" spans="1:12" ht="15.6" customHeight="1" x14ac:dyDescent="0.25">
      <c r="A516" s="453"/>
      <c r="B516" s="471"/>
      <c r="C516" s="455"/>
      <c r="D516" s="521"/>
      <c r="E516" s="448"/>
      <c r="F516" s="108" t="s">
        <v>381</v>
      </c>
      <c r="G516" s="461" t="s">
        <v>382</v>
      </c>
      <c r="H516" s="461"/>
      <c r="I516" s="461"/>
      <c r="J516" s="461"/>
      <c r="K516" s="502"/>
      <c r="L516" s="500"/>
    </row>
    <row r="517" spans="1:12" ht="15.6" customHeight="1" x14ac:dyDescent="0.25">
      <c r="A517" s="453"/>
      <c r="B517" s="471"/>
      <c r="C517" s="455"/>
      <c r="D517" s="521"/>
      <c r="E517" s="448"/>
      <c r="F517" s="108" t="s">
        <v>358</v>
      </c>
      <c r="G517" s="461" t="s">
        <v>900</v>
      </c>
      <c r="H517" s="461"/>
      <c r="I517" s="461"/>
      <c r="J517" s="461"/>
      <c r="K517" s="496">
        <v>5</v>
      </c>
      <c r="L517" s="443">
        <v>24248</v>
      </c>
    </row>
    <row r="518" spans="1:12" ht="15.6" customHeight="1" x14ac:dyDescent="0.25">
      <c r="A518" s="453"/>
      <c r="B518" s="471"/>
      <c r="C518" s="455"/>
      <c r="D518" s="521"/>
      <c r="E518" s="448"/>
      <c r="F518" s="108" t="s">
        <v>383</v>
      </c>
      <c r="G518" s="461" t="s">
        <v>384</v>
      </c>
      <c r="H518" s="461"/>
      <c r="I518" s="461"/>
      <c r="J518" s="461"/>
      <c r="K518" s="497"/>
      <c r="L518" s="444" t="e">
        <f>#REF!-#REF!*10%</f>
        <v>#REF!</v>
      </c>
    </row>
    <row r="519" spans="1:12" ht="15.6" customHeight="1" x14ac:dyDescent="0.25">
      <c r="A519" s="453"/>
      <c r="B519" s="471"/>
      <c r="C519" s="455"/>
      <c r="D519" s="521"/>
      <c r="E519" s="448"/>
      <c r="F519" s="108" t="s">
        <v>385</v>
      </c>
      <c r="G519" s="461" t="s">
        <v>386</v>
      </c>
      <c r="H519" s="461"/>
      <c r="I519" s="461"/>
      <c r="J519" s="461"/>
      <c r="K519" s="497"/>
      <c r="L519" s="444" t="e">
        <f>#REF!-#REF!*10%</f>
        <v>#REF!</v>
      </c>
    </row>
    <row r="520" spans="1:12" ht="15.6" customHeight="1" x14ac:dyDescent="0.25">
      <c r="A520" s="453"/>
      <c r="B520" s="471"/>
      <c r="C520" s="455"/>
      <c r="D520" s="521"/>
      <c r="E520" s="448"/>
      <c r="F520" s="108" t="s">
        <v>389</v>
      </c>
      <c r="G520" s="461" t="s">
        <v>390</v>
      </c>
      <c r="H520" s="461"/>
      <c r="I520" s="461"/>
      <c r="J520" s="461"/>
      <c r="K520" s="497"/>
      <c r="L520" s="444" t="e">
        <f>#REF!-#REF!*10%</f>
        <v>#REF!</v>
      </c>
    </row>
    <row r="521" spans="1:12" ht="15.6" customHeight="1" x14ac:dyDescent="0.25">
      <c r="A521" s="453"/>
      <c r="B521" s="471"/>
      <c r="C521" s="455"/>
      <c r="D521" s="521"/>
      <c r="E521" s="448"/>
      <c r="F521" s="108" t="s">
        <v>704</v>
      </c>
      <c r="G521" s="461" t="s">
        <v>705</v>
      </c>
      <c r="H521" s="461"/>
      <c r="I521" s="461"/>
      <c r="J521" s="461"/>
      <c r="K521" s="497"/>
      <c r="L521" s="444" t="e">
        <f>#REF!-#REF!*10%</f>
        <v>#REF!</v>
      </c>
    </row>
    <row r="522" spans="1:12" ht="15.6" customHeight="1" x14ac:dyDescent="0.25">
      <c r="A522" s="453"/>
      <c r="B522" s="471"/>
      <c r="C522" s="455"/>
      <c r="D522" s="521"/>
      <c r="E522" s="448"/>
      <c r="F522" s="108" t="s">
        <v>706</v>
      </c>
      <c r="G522" s="461" t="s">
        <v>390</v>
      </c>
      <c r="H522" s="461"/>
      <c r="I522" s="461"/>
      <c r="J522" s="461"/>
      <c r="K522" s="497"/>
      <c r="L522" s="444" t="e">
        <f>#REF!-#REF!*10%</f>
        <v>#REF!</v>
      </c>
    </row>
    <row r="523" spans="1:12" ht="15.6" customHeight="1" x14ac:dyDescent="0.25">
      <c r="A523" s="453"/>
      <c r="B523" s="471"/>
      <c r="C523" s="455"/>
      <c r="D523" s="521"/>
      <c r="E523" s="448"/>
      <c r="F523" s="108" t="s">
        <v>1271</v>
      </c>
      <c r="G523" s="461" t="s">
        <v>390</v>
      </c>
      <c r="H523" s="461"/>
      <c r="I523" s="461"/>
      <c r="J523" s="461"/>
      <c r="K523" s="497"/>
      <c r="L523" s="444" t="e">
        <f>#REF!-#REF!*10%</f>
        <v>#REF!</v>
      </c>
    </row>
    <row r="524" spans="1:12" ht="15.6" customHeight="1" x14ac:dyDescent="0.25">
      <c r="A524" s="453"/>
      <c r="B524" s="471"/>
      <c r="C524" s="455"/>
      <c r="D524" s="521"/>
      <c r="E524" s="448"/>
      <c r="F524" s="108" t="s">
        <v>707</v>
      </c>
      <c r="G524" s="461" t="s">
        <v>911</v>
      </c>
      <c r="H524" s="461"/>
      <c r="I524" s="461"/>
      <c r="J524" s="461"/>
      <c r="K524" s="497"/>
      <c r="L524" s="444" t="e">
        <f>#REF!-#REF!*10%</f>
        <v>#REF!</v>
      </c>
    </row>
    <row r="525" spans="1:12" ht="15.6" customHeight="1" x14ac:dyDescent="0.25">
      <c r="A525" s="453"/>
      <c r="B525" s="471"/>
      <c r="C525" s="455"/>
      <c r="D525" s="521"/>
      <c r="E525" s="448"/>
      <c r="F525" s="108" t="s">
        <v>708</v>
      </c>
      <c r="G525" s="461" t="s">
        <v>390</v>
      </c>
      <c r="H525" s="461"/>
      <c r="I525" s="461"/>
      <c r="J525" s="461"/>
      <c r="K525" s="497"/>
      <c r="L525" s="444" t="e">
        <f>#REF!-#REF!*10%</f>
        <v>#REF!</v>
      </c>
    </row>
    <row r="526" spans="1:12" ht="15.6" customHeight="1" x14ac:dyDescent="0.25">
      <c r="A526" s="453"/>
      <c r="B526" s="471"/>
      <c r="C526" s="455"/>
      <c r="D526" s="521"/>
      <c r="E526" s="448"/>
      <c r="F526" s="108" t="s">
        <v>377</v>
      </c>
      <c r="G526" s="461" t="s">
        <v>387</v>
      </c>
      <c r="H526" s="461"/>
      <c r="I526" s="461"/>
      <c r="J526" s="461"/>
      <c r="K526" s="497"/>
      <c r="L526" s="444" t="e">
        <f>#REF!-#REF!*10%</f>
        <v>#REF!</v>
      </c>
    </row>
    <row r="527" spans="1:12" ht="15.6" customHeight="1" x14ac:dyDescent="0.25">
      <c r="A527" s="453"/>
      <c r="B527" s="471"/>
      <c r="C527" s="455"/>
      <c r="D527" s="521"/>
      <c r="E527" s="448"/>
      <c r="F527" s="108" t="s">
        <v>388</v>
      </c>
      <c r="G527" s="461" t="s">
        <v>393</v>
      </c>
      <c r="H527" s="461"/>
      <c r="I527" s="461"/>
      <c r="J527" s="461"/>
      <c r="K527" s="497"/>
      <c r="L527" s="444" t="e">
        <f>#REF!-#REF!*10%</f>
        <v>#REF!</v>
      </c>
    </row>
    <row r="528" spans="1:12" ht="15.6" customHeight="1" x14ac:dyDescent="0.25">
      <c r="A528" s="453"/>
      <c r="B528" s="471"/>
      <c r="C528" s="455"/>
      <c r="D528" s="521"/>
      <c r="E528" s="448"/>
      <c r="F528" s="108" t="s">
        <v>562</v>
      </c>
      <c r="G528" s="461" t="s">
        <v>1019</v>
      </c>
      <c r="H528" s="461"/>
      <c r="I528" s="461"/>
      <c r="J528" s="461"/>
      <c r="K528" s="497"/>
      <c r="L528" s="444" t="e">
        <f>#REF!-#REF!*10%</f>
        <v>#REF!</v>
      </c>
    </row>
    <row r="529" spans="1:12" ht="15.6" customHeight="1" x14ac:dyDescent="0.25">
      <c r="A529" s="453"/>
      <c r="B529" s="471"/>
      <c r="C529" s="455"/>
      <c r="D529" s="521"/>
      <c r="E529" s="448"/>
      <c r="F529" s="108" t="s">
        <v>570</v>
      </c>
      <c r="G529" s="461" t="s">
        <v>613</v>
      </c>
      <c r="H529" s="461"/>
      <c r="I529" s="461"/>
      <c r="J529" s="461"/>
      <c r="K529" s="497"/>
      <c r="L529" s="444" t="e">
        <f>#REF!-#REF!*10%</f>
        <v>#REF!</v>
      </c>
    </row>
    <row r="530" spans="1:12" ht="15.6" customHeight="1" x14ac:dyDescent="0.25">
      <c r="A530" s="453"/>
      <c r="B530" s="471"/>
      <c r="C530" s="455"/>
      <c r="D530" s="521"/>
      <c r="E530" s="448"/>
      <c r="F530" s="108" t="s">
        <v>84</v>
      </c>
      <c r="G530" s="465">
        <v>5.2</v>
      </c>
      <c r="H530" s="465"/>
      <c r="I530" s="465"/>
      <c r="J530" s="465"/>
      <c r="K530" s="497"/>
      <c r="L530" s="444" t="e">
        <f>#REF!-#REF!*10%</f>
        <v>#REF!</v>
      </c>
    </row>
    <row r="531" spans="1:12" ht="15.6" customHeight="1" x14ac:dyDescent="0.25">
      <c r="A531" s="453"/>
      <c r="B531" s="472"/>
      <c r="C531" s="455"/>
      <c r="D531" s="521"/>
      <c r="E531" s="448"/>
      <c r="F531" s="108" t="s">
        <v>1016</v>
      </c>
      <c r="G531" s="461">
        <v>5</v>
      </c>
      <c r="H531" s="461"/>
      <c r="I531" s="461"/>
      <c r="J531" s="461"/>
      <c r="K531" s="497"/>
      <c r="L531" s="444" t="e">
        <f>#REF!-#REF!*10%</f>
        <v>#REF!</v>
      </c>
    </row>
    <row r="532" spans="1:12" ht="15.6" customHeight="1" x14ac:dyDescent="0.25">
      <c r="A532" s="452">
        <v>8</v>
      </c>
      <c r="B532" s="470"/>
      <c r="C532" s="455" t="s">
        <v>564</v>
      </c>
      <c r="D532" s="520"/>
      <c r="E532" s="448"/>
      <c r="F532" s="108" t="s">
        <v>81</v>
      </c>
      <c r="G532" s="461" t="s">
        <v>6</v>
      </c>
      <c r="H532" s="461"/>
      <c r="I532" s="461"/>
      <c r="J532" s="461"/>
      <c r="K532" s="539">
        <v>3</v>
      </c>
      <c r="L532" s="498">
        <v>24694</v>
      </c>
    </row>
    <row r="533" spans="1:12" ht="15.6" customHeight="1" x14ac:dyDescent="0.25">
      <c r="A533" s="453"/>
      <c r="B533" s="471"/>
      <c r="C533" s="455"/>
      <c r="D533" s="521"/>
      <c r="E533" s="448"/>
      <c r="F533" s="108" t="s">
        <v>80</v>
      </c>
      <c r="G533" s="469">
        <v>208</v>
      </c>
      <c r="H533" s="469"/>
      <c r="I533" s="469"/>
      <c r="J533" s="469"/>
      <c r="K533" s="502"/>
      <c r="L533" s="499"/>
    </row>
    <row r="534" spans="1:12" ht="15.6" customHeight="1" x14ac:dyDescent="0.25">
      <c r="A534" s="453"/>
      <c r="B534" s="471"/>
      <c r="C534" s="455"/>
      <c r="D534" s="521"/>
      <c r="E534" s="448"/>
      <c r="F534" s="108" t="s">
        <v>8</v>
      </c>
      <c r="G534" s="30">
        <v>3000</v>
      </c>
      <c r="H534" s="31">
        <v>4000</v>
      </c>
      <c r="I534" s="314">
        <v>5000</v>
      </c>
      <c r="J534" s="32">
        <v>6000</v>
      </c>
      <c r="K534" s="502"/>
      <c r="L534" s="499"/>
    </row>
    <row r="535" spans="1:12" ht="15.6" customHeight="1" x14ac:dyDescent="0.25">
      <c r="A535" s="453"/>
      <c r="B535" s="471"/>
      <c r="C535" s="455"/>
      <c r="D535" s="521"/>
      <c r="E535" s="448"/>
      <c r="F535" s="108" t="s">
        <v>817</v>
      </c>
      <c r="G535" s="30">
        <f>G533*114</f>
        <v>23712</v>
      </c>
      <c r="H535" s="31">
        <f>G533*128</f>
        <v>26624</v>
      </c>
      <c r="I535" s="314">
        <f>G533*143</f>
        <v>29744</v>
      </c>
      <c r="J535" s="32">
        <f>G533*148</f>
        <v>30784</v>
      </c>
      <c r="K535" s="502"/>
      <c r="L535" s="499"/>
    </row>
    <row r="536" spans="1:12" ht="15.6" customHeight="1" x14ac:dyDescent="0.25">
      <c r="A536" s="453"/>
      <c r="B536" s="471"/>
      <c r="C536" s="455"/>
      <c r="D536" s="521"/>
      <c r="E536" s="448"/>
      <c r="F536" s="108" t="s">
        <v>1269</v>
      </c>
      <c r="G536" s="451">
        <v>0.98</v>
      </c>
      <c r="H536" s="451"/>
      <c r="I536" s="451"/>
      <c r="J536" s="451"/>
      <c r="K536" s="502"/>
      <c r="L536" s="499"/>
    </row>
    <row r="537" spans="1:12" ht="15.6" customHeight="1" x14ac:dyDescent="0.25">
      <c r="A537" s="453"/>
      <c r="B537" s="471"/>
      <c r="C537" s="455"/>
      <c r="D537" s="521"/>
      <c r="E537" s="448"/>
      <c r="F537" s="108" t="s">
        <v>699</v>
      </c>
      <c r="G537" s="461" t="s">
        <v>700</v>
      </c>
      <c r="H537" s="461"/>
      <c r="I537" s="461"/>
      <c r="J537" s="461"/>
      <c r="K537" s="502"/>
      <c r="L537" s="499"/>
    </row>
    <row r="538" spans="1:12" ht="15.6" customHeight="1" x14ac:dyDescent="0.25">
      <c r="A538" s="453"/>
      <c r="B538" s="471"/>
      <c r="C538" s="455"/>
      <c r="D538" s="521"/>
      <c r="E538" s="448"/>
      <c r="F538" s="93" t="s">
        <v>1181</v>
      </c>
      <c r="G538" s="462" t="s">
        <v>1179</v>
      </c>
      <c r="H538" s="463"/>
      <c r="I538" s="463"/>
      <c r="J538" s="464"/>
      <c r="K538" s="502"/>
      <c r="L538" s="499"/>
    </row>
    <row r="539" spans="1:12" ht="15.6" customHeight="1" x14ac:dyDescent="0.25">
      <c r="A539" s="453"/>
      <c r="B539" s="471"/>
      <c r="C539" s="455"/>
      <c r="D539" s="521"/>
      <c r="E539" s="448"/>
      <c r="F539" s="108" t="s">
        <v>83</v>
      </c>
      <c r="G539" s="461">
        <v>67</v>
      </c>
      <c r="H539" s="461"/>
      <c r="I539" s="461"/>
      <c r="J539" s="461"/>
      <c r="K539" s="502"/>
      <c r="L539" s="499"/>
    </row>
    <row r="540" spans="1:12" ht="15.6" customHeight="1" x14ac:dyDescent="0.25">
      <c r="A540" s="453"/>
      <c r="B540" s="471"/>
      <c r="C540" s="455"/>
      <c r="D540" s="521"/>
      <c r="E540" s="448"/>
      <c r="F540" s="108" t="s">
        <v>396</v>
      </c>
      <c r="G540" s="461" t="s">
        <v>908</v>
      </c>
      <c r="H540" s="461"/>
      <c r="I540" s="461"/>
      <c r="J540" s="461"/>
      <c r="K540" s="502"/>
      <c r="L540" s="499"/>
    </row>
    <row r="541" spans="1:12" ht="15.6" customHeight="1" x14ac:dyDescent="0.25">
      <c r="A541" s="453"/>
      <c r="B541" s="471"/>
      <c r="C541" s="455"/>
      <c r="D541" s="521"/>
      <c r="E541" s="448"/>
      <c r="F541" s="108" t="s">
        <v>256</v>
      </c>
      <c r="G541" s="461" t="s">
        <v>180</v>
      </c>
      <c r="H541" s="461"/>
      <c r="I541" s="461"/>
      <c r="J541" s="461"/>
      <c r="K541" s="502"/>
      <c r="L541" s="499"/>
    </row>
    <row r="542" spans="1:12" ht="15.6" customHeight="1" x14ac:dyDescent="0.25">
      <c r="A542" s="453"/>
      <c r="B542" s="471"/>
      <c r="C542" s="455"/>
      <c r="D542" s="521"/>
      <c r="E542" s="448"/>
      <c r="F542" s="108" t="s">
        <v>379</v>
      </c>
      <c r="G542" s="461" t="s">
        <v>380</v>
      </c>
      <c r="H542" s="461"/>
      <c r="I542" s="461"/>
      <c r="J542" s="461"/>
      <c r="K542" s="502"/>
      <c r="L542" s="499"/>
    </row>
    <row r="543" spans="1:12" ht="15.6" customHeight="1" x14ac:dyDescent="0.25">
      <c r="A543" s="453"/>
      <c r="B543" s="471"/>
      <c r="C543" s="455"/>
      <c r="D543" s="521"/>
      <c r="E543" s="448"/>
      <c r="F543" s="108" t="s">
        <v>701</v>
      </c>
      <c r="G543" s="461">
        <v>100000</v>
      </c>
      <c r="H543" s="461"/>
      <c r="I543" s="461"/>
      <c r="J543" s="461"/>
      <c r="K543" s="502"/>
      <c r="L543" s="499"/>
    </row>
    <row r="544" spans="1:12" ht="15.6" customHeight="1" x14ac:dyDescent="0.25">
      <c r="A544" s="453"/>
      <c r="B544" s="471"/>
      <c r="C544" s="455"/>
      <c r="D544" s="521"/>
      <c r="E544" s="448"/>
      <c r="F544" s="108" t="s">
        <v>257</v>
      </c>
      <c r="G544" s="461" t="s">
        <v>556</v>
      </c>
      <c r="H544" s="461"/>
      <c r="I544" s="461"/>
      <c r="J544" s="461"/>
      <c r="K544" s="502"/>
      <c r="L544" s="499"/>
    </row>
    <row r="545" spans="1:12" ht="15.6" customHeight="1" x14ac:dyDescent="0.25">
      <c r="A545" s="453"/>
      <c r="B545" s="471"/>
      <c r="C545" s="455"/>
      <c r="D545" s="521"/>
      <c r="E545" s="448"/>
      <c r="F545" s="108" t="s">
        <v>376</v>
      </c>
      <c r="G545" s="461" t="s">
        <v>557</v>
      </c>
      <c r="H545" s="461"/>
      <c r="I545" s="461"/>
      <c r="J545" s="461"/>
      <c r="K545" s="502"/>
      <c r="L545" s="499"/>
    </row>
    <row r="546" spans="1:12" ht="15.6" customHeight="1" x14ac:dyDescent="0.25">
      <c r="A546" s="453"/>
      <c r="B546" s="471"/>
      <c r="C546" s="455"/>
      <c r="D546" s="521"/>
      <c r="E546" s="448"/>
      <c r="F546" s="108" t="s">
        <v>702</v>
      </c>
      <c r="G546" s="461" t="s">
        <v>703</v>
      </c>
      <c r="H546" s="461"/>
      <c r="I546" s="461"/>
      <c r="J546" s="461"/>
      <c r="K546" s="502"/>
      <c r="L546" s="499"/>
    </row>
    <row r="547" spans="1:12" ht="15.6" customHeight="1" x14ac:dyDescent="0.25">
      <c r="A547" s="453"/>
      <c r="B547" s="471"/>
      <c r="C547" s="455"/>
      <c r="D547" s="521"/>
      <c r="E547" s="448"/>
      <c r="F547" s="108" t="s">
        <v>381</v>
      </c>
      <c r="G547" s="461" t="s">
        <v>382</v>
      </c>
      <c r="H547" s="461"/>
      <c r="I547" s="461"/>
      <c r="J547" s="461"/>
      <c r="K547" s="502"/>
      <c r="L547" s="500"/>
    </row>
    <row r="548" spans="1:12" ht="15.6" customHeight="1" x14ac:dyDescent="0.25">
      <c r="A548" s="453"/>
      <c r="B548" s="471"/>
      <c r="C548" s="455"/>
      <c r="D548" s="521"/>
      <c r="E548" s="448"/>
      <c r="F548" s="108" t="s">
        <v>358</v>
      </c>
      <c r="G548" s="461" t="s">
        <v>900</v>
      </c>
      <c r="H548" s="461"/>
      <c r="I548" s="461"/>
      <c r="J548" s="461"/>
      <c r="K548" s="496">
        <v>5</v>
      </c>
      <c r="L548" s="443">
        <v>26423</v>
      </c>
    </row>
    <row r="549" spans="1:12" ht="15.6" customHeight="1" x14ac:dyDescent="0.25">
      <c r="A549" s="453"/>
      <c r="B549" s="471"/>
      <c r="C549" s="455"/>
      <c r="D549" s="521"/>
      <c r="E549" s="448"/>
      <c r="F549" s="108" t="s">
        <v>383</v>
      </c>
      <c r="G549" s="461" t="s">
        <v>384</v>
      </c>
      <c r="H549" s="461"/>
      <c r="I549" s="461"/>
      <c r="J549" s="461"/>
      <c r="K549" s="497"/>
      <c r="L549" s="444" t="e">
        <f>#REF!-#REF!*10%</f>
        <v>#REF!</v>
      </c>
    </row>
    <row r="550" spans="1:12" ht="15.6" customHeight="1" x14ac:dyDescent="0.25">
      <c r="A550" s="453"/>
      <c r="B550" s="471"/>
      <c r="C550" s="455"/>
      <c r="D550" s="521"/>
      <c r="E550" s="448"/>
      <c r="F550" s="108" t="s">
        <v>385</v>
      </c>
      <c r="G550" s="461" t="s">
        <v>386</v>
      </c>
      <c r="H550" s="461"/>
      <c r="I550" s="461"/>
      <c r="J550" s="461"/>
      <c r="K550" s="497"/>
      <c r="L550" s="444" t="e">
        <f>#REF!-#REF!*10%</f>
        <v>#REF!</v>
      </c>
    </row>
    <row r="551" spans="1:12" ht="15.6" customHeight="1" x14ac:dyDescent="0.25">
      <c r="A551" s="453"/>
      <c r="B551" s="471"/>
      <c r="C551" s="455"/>
      <c r="D551" s="521"/>
      <c r="E551" s="448"/>
      <c r="F551" s="108" t="s">
        <v>389</v>
      </c>
      <c r="G551" s="461" t="s">
        <v>390</v>
      </c>
      <c r="H551" s="461"/>
      <c r="I551" s="461"/>
      <c r="J551" s="461"/>
      <c r="K551" s="497"/>
      <c r="L551" s="444" t="e">
        <f>#REF!-#REF!*10%</f>
        <v>#REF!</v>
      </c>
    </row>
    <row r="552" spans="1:12" ht="15.6" customHeight="1" x14ac:dyDescent="0.25">
      <c r="A552" s="453"/>
      <c r="B552" s="471"/>
      <c r="C552" s="455"/>
      <c r="D552" s="521"/>
      <c r="E552" s="448"/>
      <c r="F552" s="108" t="s">
        <v>704</v>
      </c>
      <c r="G552" s="461" t="s">
        <v>705</v>
      </c>
      <c r="H552" s="461"/>
      <c r="I552" s="461"/>
      <c r="J552" s="461"/>
      <c r="K552" s="497"/>
      <c r="L552" s="444" t="e">
        <f>#REF!-#REF!*10%</f>
        <v>#REF!</v>
      </c>
    </row>
    <row r="553" spans="1:12" ht="15.6" customHeight="1" x14ac:dyDescent="0.25">
      <c r="A553" s="453"/>
      <c r="B553" s="471"/>
      <c r="C553" s="455"/>
      <c r="D553" s="521"/>
      <c r="E553" s="448"/>
      <c r="F553" s="108" t="s">
        <v>706</v>
      </c>
      <c r="G553" s="461" t="s">
        <v>390</v>
      </c>
      <c r="H553" s="461"/>
      <c r="I553" s="461"/>
      <c r="J553" s="461"/>
      <c r="K553" s="497"/>
      <c r="L553" s="444" t="e">
        <f>#REF!-#REF!*10%</f>
        <v>#REF!</v>
      </c>
    </row>
    <row r="554" spans="1:12" ht="15.6" customHeight="1" x14ac:dyDescent="0.25">
      <c r="A554" s="453"/>
      <c r="B554" s="471"/>
      <c r="C554" s="455"/>
      <c r="D554" s="521"/>
      <c r="E554" s="448"/>
      <c r="F554" s="108" t="s">
        <v>1271</v>
      </c>
      <c r="G554" s="461" t="s">
        <v>390</v>
      </c>
      <c r="H554" s="461"/>
      <c r="I554" s="461"/>
      <c r="J554" s="461"/>
      <c r="K554" s="497"/>
      <c r="L554" s="444" t="e">
        <f>#REF!-#REF!*10%</f>
        <v>#REF!</v>
      </c>
    </row>
    <row r="555" spans="1:12" ht="15.6" customHeight="1" x14ac:dyDescent="0.25">
      <c r="A555" s="453"/>
      <c r="B555" s="471"/>
      <c r="C555" s="455"/>
      <c r="D555" s="521"/>
      <c r="E555" s="448"/>
      <c r="F555" s="108" t="s">
        <v>707</v>
      </c>
      <c r="G555" s="461" t="s">
        <v>911</v>
      </c>
      <c r="H555" s="461"/>
      <c r="I555" s="461"/>
      <c r="J555" s="461"/>
      <c r="K555" s="497"/>
      <c r="L555" s="444" t="e">
        <f>#REF!-#REF!*10%</f>
        <v>#REF!</v>
      </c>
    </row>
    <row r="556" spans="1:12" ht="15.6" customHeight="1" x14ac:dyDescent="0.25">
      <c r="A556" s="453"/>
      <c r="B556" s="471"/>
      <c r="C556" s="455"/>
      <c r="D556" s="521"/>
      <c r="E556" s="448"/>
      <c r="F556" s="108" t="s">
        <v>708</v>
      </c>
      <c r="G556" s="461" t="s">
        <v>390</v>
      </c>
      <c r="H556" s="461"/>
      <c r="I556" s="461"/>
      <c r="J556" s="461"/>
      <c r="K556" s="497"/>
      <c r="L556" s="444" t="e">
        <f>#REF!-#REF!*10%</f>
        <v>#REF!</v>
      </c>
    </row>
    <row r="557" spans="1:12" ht="15.6" customHeight="1" x14ac:dyDescent="0.25">
      <c r="A557" s="453"/>
      <c r="B557" s="471"/>
      <c r="C557" s="455"/>
      <c r="D557" s="521"/>
      <c r="E557" s="448"/>
      <c r="F557" s="108" t="s">
        <v>377</v>
      </c>
      <c r="G557" s="461" t="s">
        <v>387</v>
      </c>
      <c r="H557" s="461"/>
      <c r="I557" s="461"/>
      <c r="J557" s="461"/>
      <c r="K557" s="497"/>
      <c r="L557" s="444" t="e">
        <f>#REF!-#REF!*10%</f>
        <v>#REF!</v>
      </c>
    </row>
    <row r="558" spans="1:12" ht="15.6" customHeight="1" x14ac:dyDescent="0.25">
      <c r="A558" s="453"/>
      <c r="B558" s="471"/>
      <c r="C558" s="455"/>
      <c r="D558" s="521"/>
      <c r="E558" s="448"/>
      <c r="F558" s="108" t="s">
        <v>388</v>
      </c>
      <c r="G558" s="461" t="s">
        <v>393</v>
      </c>
      <c r="H558" s="461"/>
      <c r="I558" s="461"/>
      <c r="J558" s="461"/>
      <c r="K558" s="497"/>
      <c r="L558" s="444" t="e">
        <f>#REF!-#REF!*10%</f>
        <v>#REF!</v>
      </c>
    </row>
    <row r="559" spans="1:12" ht="15.6" customHeight="1" x14ac:dyDescent="0.25">
      <c r="A559" s="453"/>
      <c r="B559" s="471"/>
      <c r="C559" s="455"/>
      <c r="D559" s="521"/>
      <c r="E559" s="448"/>
      <c r="F559" s="108" t="s">
        <v>562</v>
      </c>
      <c r="G559" s="461" t="s">
        <v>1019</v>
      </c>
      <c r="H559" s="461"/>
      <c r="I559" s="461"/>
      <c r="J559" s="461"/>
      <c r="K559" s="497"/>
      <c r="L559" s="444" t="e">
        <f>#REF!-#REF!*10%</f>
        <v>#REF!</v>
      </c>
    </row>
    <row r="560" spans="1:12" ht="15.6" customHeight="1" x14ac:dyDescent="0.25">
      <c r="A560" s="453"/>
      <c r="B560" s="471"/>
      <c r="C560" s="455"/>
      <c r="D560" s="521"/>
      <c r="E560" s="448"/>
      <c r="F560" s="108" t="s">
        <v>570</v>
      </c>
      <c r="G560" s="461" t="s">
        <v>613</v>
      </c>
      <c r="H560" s="461"/>
      <c r="I560" s="461"/>
      <c r="J560" s="461"/>
      <c r="K560" s="497"/>
      <c r="L560" s="444" t="e">
        <f>#REF!-#REF!*10%</f>
        <v>#REF!</v>
      </c>
    </row>
    <row r="561" spans="1:12" ht="15.6" customHeight="1" x14ac:dyDescent="0.25">
      <c r="A561" s="453"/>
      <c r="B561" s="471"/>
      <c r="C561" s="455"/>
      <c r="D561" s="521"/>
      <c r="E561" s="448"/>
      <c r="F561" s="108" t="s">
        <v>84</v>
      </c>
      <c r="G561" s="465">
        <v>6.8</v>
      </c>
      <c r="H561" s="465"/>
      <c r="I561" s="465"/>
      <c r="J561" s="465"/>
      <c r="K561" s="497"/>
      <c r="L561" s="444" t="e">
        <f>#REF!-#REF!*10%</f>
        <v>#REF!</v>
      </c>
    </row>
    <row r="562" spans="1:12" ht="15.6" customHeight="1" x14ac:dyDescent="0.25">
      <c r="A562" s="453"/>
      <c r="B562" s="472"/>
      <c r="C562" s="455"/>
      <c r="D562" s="521"/>
      <c r="E562" s="448"/>
      <c r="F562" s="108" t="s">
        <v>1016</v>
      </c>
      <c r="G562" s="461">
        <v>5</v>
      </c>
      <c r="H562" s="461"/>
      <c r="I562" s="461"/>
      <c r="J562" s="461"/>
      <c r="K562" s="497"/>
      <c r="L562" s="444" t="e">
        <f>#REF!-#REF!*10%</f>
        <v>#REF!</v>
      </c>
    </row>
    <row r="563" spans="1:12" ht="15.6" customHeight="1" x14ac:dyDescent="0.25">
      <c r="A563" s="452">
        <v>9</v>
      </c>
      <c r="B563" s="470"/>
      <c r="C563" s="455" t="s">
        <v>271</v>
      </c>
      <c r="D563" s="520"/>
      <c r="E563" s="448"/>
      <c r="F563" s="108" t="s">
        <v>81</v>
      </c>
      <c r="G563" s="461" t="s">
        <v>6</v>
      </c>
      <c r="H563" s="461"/>
      <c r="I563" s="461"/>
      <c r="J563" s="461"/>
      <c r="K563" s="539">
        <v>3</v>
      </c>
      <c r="L563" s="498">
        <v>26770</v>
      </c>
    </row>
    <row r="564" spans="1:12" ht="15.6" customHeight="1" x14ac:dyDescent="0.25">
      <c r="A564" s="453"/>
      <c r="B564" s="471"/>
      <c r="C564" s="455"/>
      <c r="D564" s="521"/>
      <c r="E564" s="448"/>
      <c r="F564" s="108" t="s">
        <v>80</v>
      </c>
      <c r="G564" s="469">
        <v>244</v>
      </c>
      <c r="H564" s="469"/>
      <c r="I564" s="469"/>
      <c r="J564" s="469"/>
      <c r="K564" s="502"/>
      <c r="L564" s="499"/>
    </row>
    <row r="565" spans="1:12" ht="15.6" customHeight="1" x14ac:dyDescent="0.25">
      <c r="A565" s="453"/>
      <c r="B565" s="471"/>
      <c r="C565" s="455"/>
      <c r="D565" s="521"/>
      <c r="E565" s="448"/>
      <c r="F565" s="108" t="s">
        <v>8</v>
      </c>
      <c r="G565" s="30">
        <v>3000</v>
      </c>
      <c r="H565" s="31">
        <v>4000</v>
      </c>
      <c r="I565" s="314">
        <v>5000</v>
      </c>
      <c r="J565" s="32">
        <v>6000</v>
      </c>
      <c r="K565" s="502"/>
      <c r="L565" s="499"/>
    </row>
    <row r="566" spans="1:12" ht="15.6" customHeight="1" x14ac:dyDescent="0.25">
      <c r="A566" s="453"/>
      <c r="B566" s="471"/>
      <c r="C566" s="455"/>
      <c r="D566" s="521"/>
      <c r="E566" s="448"/>
      <c r="F566" s="108" t="s">
        <v>817</v>
      </c>
      <c r="G566" s="30">
        <f>G564*114</f>
        <v>27816</v>
      </c>
      <c r="H566" s="31">
        <f>G564*128</f>
        <v>31232</v>
      </c>
      <c r="I566" s="314">
        <f>G564*143</f>
        <v>34892</v>
      </c>
      <c r="J566" s="32">
        <f>G564*148</f>
        <v>36112</v>
      </c>
      <c r="K566" s="502"/>
      <c r="L566" s="499"/>
    </row>
    <row r="567" spans="1:12" ht="15.6" customHeight="1" x14ac:dyDescent="0.25">
      <c r="A567" s="453"/>
      <c r="B567" s="471"/>
      <c r="C567" s="455"/>
      <c r="D567" s="521"/>
      <c r="E567" s="448"/>
      <c r="F567" s="108" t="s">
        <v>1269</v>
      </c>
      <c r="G567" s="451">
        <v>0.98</v>
      </c>
      <c r="H567" s="451"/>
      <c r="I567" s="451"/>
      <c r="J567" s="451"/>
      <c r="K567" s="502"/>
      <c r="L567" s="499"/>
    </row>
    <row r="568" spans="1:12" ht="15.6" customHeight="1" x14ac:dyDescent="0.25">
      <c r="A568" s="453"/>
      <c r="B568" s="471"/>
      <c r="C568" s="455"/>
      <c r="D568" s="521"/>
      <c r="E568" s="448"/>
      <c r="F568" s="108" t="s">
        <v>699</v>
      </c>
      <c r="G568" s="461" t="s">
        <v>700</v>
      </c>
      <c r="H568" s="461"/>
      <c r="I568" s="461"/>
      <c r="J568" s="461"/>
      <c r="K568" s="502"/>
      <c r="L568" s="499"/>
    </row>
    <row r="569" spans="1:12" ht="15.6" customHeight="1" x14ac:dyDescent="0.25">
      <c r="A569" s="453"/>
      <c r="B569" s="471"/>
      <c r="C569" s="455"/>
      <c r="D569" s="521"/>
      <c r="E569" s="448"/>
      <c r="F569" s="93" t="s">
        <v>1181</v>
      </c>
      <c r="G569" s="462" t="s">
        <v>1179</v>
      </c>
      <c r="H569" s="463"/>
      <c r="I569" s="463"/>
      <c r="J569" s="464"/>
      <c r="K569" s="502"/>
      <c r="L569" s="499"/>
    </row>
    <row r="570" spans="1:12" ht="15.6" customHeight="1" x14ac:dyDescent="0.25">
      <c r="A570" s="453"/>
      <c r="B570" s="471"/>
      <c r="C570" s="455"/>
      <c r="D570" s="521"/>
      <c r="E570" s="448"/>
      <c r="F570" s="108" t="s">
        <v>83</v>
      </c>
      <c r="G570" s="461">
        <v>67</v>
      </c>
      <c r="H570" s="461"/>
      <c r="I570" s="461"/>
      <c r="J570" s="461"/>
      <c r="K570" s="502"/>
      <c r="L570" s="499"/>
    </row>
    <row r="571" spans="1:12" ht="15.6" customHeight="1" x14ac:dyDescent="0.25">
      <c r="A571" s="453"/>
      <c r="B571" s="471"/>
      <c r="C571" s="455"/>
      <c r="D571" s="521"/>
      <c r="E571" s="448"/>
      <c r="F571" s="108" t="s">
        <v>396</v>
      </c>
      <c r="G571" s="461" t="s">
        <v>908</v>
      </c>
      <c r="H571" s="461"/>
      <c r="I571" s="461"/>
      <c r="J571" s="461"/>
      <c r="K571" s="502"/>
      <c r="L571" s="499"/>
    </row>
    <row r="572" spans="1:12" ht="15.6" customHeight="1" x14ac:dyDescent="0.25">
      <c r="A572" s="453"/>
      <c r="B572" s="471"/>
      <c r="C572" s="455"/>
      <c r="D572" s="521"/>
      <c r="E572" s="448"/>
      <c r="F572" s="108" t="s">
        <v>256</v>
      </c>
      <c r="G572" s="461" t="s">
        <v>181</v>
      </c>
      <c r="H572" s="461"/>
      <c r="I572" s="461"/>
      <c r="J572" s="461"/>
      <c r="K572" s="502"/>
      <c r="L572" s="499"/>
    </row>
    <row r="573" spans="1:12" ht="15.6" customHeight="1" x14ac:dyDescent="0.25">
      <c r="A573" s="453"/>
      <c r="B573" s="471"/>
      <c r="C573" s="455"/>
      <c r="D573" s="521"/>
      <c r="E573" s="448"/>
      <c r="F573" s="108" t="s">
        <v>379</v>
      </c>
      <c r="G573" s="461" t="s">
        <v>380</v>
      </c>
      <c r="H573" s="461"/>
      <c r="I573" s="461"/>
      <c r="J573" s="461"/>
      <c r="K573" s="502"/>
      <c r="L573" s="499"/>
    </row>
    <row r="574" spans="1:12" ht="15.6" customHeight="1" x14ac:dyDescent="0.25">
      <c r="A574" s="453"/>
      <c r="B574" s="471"/>
      <c r="C574" s="455"/>
      <c r="D574" s="521"/>
      <c r="E574" s="448"/>
      <c r="F574" s="108" t="s">
        <v>701</v>
      </c>
      <c r="G574" s="461">
        <v>100000</v>
      </c>
      <c r="H574" s="461"/>
      <c r="I574" s="461"/>
      <c r="J574" s="461"/>
      <c r="K574" s="502"/>
      <c r="L574" s="499"/>
    </row>
    <row r="575" spans="1:12" ht="15.6" customHeight="1" x14ac:dyDescent="0.25">
      <c r="A575" s="453"/>
      <c r="B575" s="471"/>
      <c r="C575" s="455"/>
      <c r="D575" s="521"/>
      <c r="E575" s="448"/>
      <c r="F575" s="108" t="s">
        <v>257</v>
      </c>
      <c r="G575" s="461" t="s">
        <v>556</v>
      </c>
      <c r="H575" s="461"/>
      <c r="I575" s="461"/>
      <c r="J575" s="461"/>
      <c r="K575" s="502"/>
      <c r="L575" s="499"/>
    </row>
    <row r="576" spans="1:12" ht="15.6" customHeight="1" x14ac:dyDescent="0.25">
      <c r="A576" s="453"/>
      <c r="B576" s="471"/>
      <c r="C576" s="455"/>
      <c r="D576" s="521"/>
      <c r="E576" s="448"/>
      <c r="F576" s="108" t="s">
        <v>376</v>
      </c>
      <c r="G576" s="461" t="s">
        <v>557</v>
      </c>
      <c r="H576" s="461"/>
      <c r="I576" s="461"/>
      <c r="J576" s="461"/>
      <c r="K576" s="502"/>
      <c r="L576" s="499"/>
    </row>
    <row r="577" spans="1:12" ht="15.6" customHeight="1" x14ac:dyDescent="0.25">
      <c r="A577" s="453"/>
      <c r="B577" s="471"/>
      <c r="C577" s="455"/>
      <c r="D577" s="521"/>
      <c r="E577" s="448"/>
      <c r="F577" s="108" t="s">
        <v>702</v>
      </c>
      <c r="G577" s="461" t="s">
        <v>703</v>
      </c>
      <c r="H577" s="461"/>
      <c r="I577" s="461"/>
      <c r="J577" s="461"/>
      <c r="K577" s="502"/>
      <c r="L577" s="499"/>
    </row>
    <row r="578" spans="1:12" ht="15.6" customHeight="1" x14ac:dyDescent="0.25">
      <c r="A578" s="453"/>
      <c r="B578" s="471"/>
      <c r="C578" s="455"/>
      <c r="D578" s="521"/>
      <c r="E578" s="448"/>
      <c r="F578" s="108" t="s">
        <v>381</v>
      </c>
      <c r="G578" s="461" t="s">
        <v>382</v>
      </c>
      <c r="H578" s="461"/>
      <c r="I578" s="461"/>
      <c r="J578" s="461"/>
      <c r="K578" s="502"/>
      <c r="L578" s="500"/>
    </row>
    <row r="579" spans="1:12" ht="15.6" customHeight="1" x14ac:dyDescent="0.25">
      <c r="A579" s="453"/>
      <c r="B579" s="471"/>
      <c r="C579" s="455"/>
      <c r="D579" s="521"/>
      <c r="E579" s="448"/>
      <c r="F579" s="108" t="s">
        <v>358</v>
      </c>
      <c r="G579" s="461" t="s">
        <v>900</v>
      </c>
      <c r="H579" s="461"/>
      <c r="I579" s="461"/>
      <c r="J579" s="461"/>
      <c r="K579" s="496">
        <v>5</v>
      </c>
      <c r="L579" s="443">
        <v>28643</v>
      </c>
    </row>
    <row r="580" spans="1:12" ht="15.6" customHeight="1" x14ac:dyDescent="0.25">
      <c r="A580" s="453"/>
      <c r="B580" s="471"/>
      <c r="C580" s="455"/>
      <c r="D580" s="521"/>
      <c r="E580" s="448"/>
      <c r="F580" s="108" t="s">
        <v>383</v>
      </c>
      <c r="G580" s="461" t="s">
        <v>384</v>
      </c>
      <c r="H580" s="461"/>
      <c r="I580" s="461"/>
      <c r="J580" s="461"/>
      <c r="K580" s="497"/>
      <c r="L580" s="444" t="e">
        <f>#REF!-#REF!*10%</f>
        <v>#REF!</v>
      </c>
    </row>
    <row r="581" spans="1:12" ht="15.6" customHeight="1" x14ac:dyDescent="0.25">
      <c r="A581" s="453"/>
      <c r="B581" s="471"/>
      <c r="C581" s="455"/>
      <c r="D581" s="521"/>
      <c r="E581" s="448"/>
      <c r="F581" s="108" t="s">
        <v>385</v>
      </c>
      <c r="G581" s="461" t="s">
        <v>386</v>
      </c>
      <c r="H581" s="461"/>
      <c r="I581" s="461"/>
      <c r="J581" s="461"/>
      <c r="K581" s="497"/>
      <c r="L581" s="444" t="e">
        <f>#REF!-#REF!*10%</f>
        <v>#REF!</v>
      </c>
    </row>
    <row r="582" spans="1:12" ht="15.6" customHeight="1" x14ac:dyDescent="0.25">
      <c r="A582" s="453"/>
      <c r="B582" s="471"/>
      <c r="C582" s="455"/>
      <c r="D582" s="521"/>
      <c r="E582" s="448"/>
      <c r="F582" s="108" t="s">
        <v>389</v>
      </c>
      <c r="G582" s="461" t="s">
        <v>390</v>
      </c>
      <c r="H582" s="461"/>
      <c r="I582" s="461"/>
      <c r="J582" s="461"/>
      <c r="K582" s="497"/>
      <c r="L582" s="444" t="e">
        <f>#REF!-#REF!*10%</f>
        <v>#REF!</v>
      </c>
    </row>
    <row r="583" spans="1:12" ht="15.6" customHeight="1" x14ac:dyDescent="0.25">
      <c r="A583" s="453"/>
      <c r="B583" s="471"/>
      <c r="C583" s="455"/>
      <c r="D583" s="521"/>
      <c r="E583" s="448"/>
      <c r="F583" s="108" t="s">
        <v>704</v>
      </c>
      <c r="G583" s="461" t="s">
        <v>705</v>
      </c>
      <c r="H583" s="461"/>
      <c r="I583" s="461"/>
      <c r="J583" s="461"/>
      <c r="K583" s="497"/>
      <c r="L583" s="444" t="e">
        <f>#REF!-#REF!*10%</f>
        <v>#REF!</v>
      </c>
    </row>
    <row r="584" spans="1:12" ht="15.6" customHeight="1" x14ac:dyDescent="0.25">
      <c r="A584" s="453"/>
      <c r="B584" s="471"/>
      <c r="C584" s="455"/>
      <c r="D584" s="521"/>
      <c r="E584" s="448"/>
      <c r="F584" s="108" t="s">
        <v>706</v>
      </c>
      <c r="G584" s="461" t="s">
        <v>390</v>
      </c>
      <c r="H584" s="461"/>
      <c r="I584" s="461"/>
      <c r="J584" s="461"/>
      <c r="K584" s="497"/>
      <c r="L584" s="444" t="e">
        <f>#REF!-#REF!*10%</f>
        <v>#REF!</v>
      </c>
    </row>
    <row r="585" spans="1:12" ht="15.6" customHeight="1" x14ac:dyDescent="0.25">
      <c r="A585" s="453"/>
      <c r="B585" s="471"/>
      <c r="C585" s="455"/>
      <c r="D585" s="521"/>
      <c r="E585" s="448"/>
      <c r="F585" s="108" t="s">
        <v>1271</v>
      </c>
      <c r="G585" s="461" t="s">
        <v>390</v>
      </c>
      <c r="H585" s="461"/>
      <c r="I585" s="461"/>
      <c r="J585" s="461"/>
      <c r="K585" s="497"/>
      <c r="L585" s="444" t="e">
        <f>#REF!-#REF!*10%</f>
        <v>#REF!</v>
      </c>
    </row>
    <row r="586" spans="1:12" ht="15.6" customHeight="1" x14ac:dyDescent="0.25">
      <c r="A586" s="453"/>
      <c r="B586" s="471"/>
      <c r="C586" s="455"/>
      <c r="D586" s="521"/>
      <c r="E586" s="448"/>
      <c r="F586" s="108" t="s">
        <v>707</v>
      </c>
      <c r="G586" s="461" t="s">
        <v>911</v>
      </c>
      <c r="H586" s="461"/>
      <c r="I586" s="461"/>
      <c r="J586" s="461"/>
      <c r="K586" s="497"/>
      <c r="L586" s="444" t="e">
        <f>#REF!-#REF!*10%</f>
        <v>#REF!</v>
      </c>
    </row>
    <row r="587" spans="1:12" ht="15.6" customHeight="1" x14ac:dyDescent="0.25">
      <c r="A587" s="453"/>
      <c r="B587" s="471"/>
      <c r="C587" s="455"/>
      <c r="D587" s="521"/>
      <c r="E587" s="448"/>
      <c r="F587" s="108" t="s">
        <v>708</v>
      </c>
      <c r="G587" s="461" t="s">
        <v>390</v>
      </c>
      <c r="H587" s="461"/>
      <c r="I587" s="461"/>
      <c r="J587" s="461"/>
      <c r="K587" s="497"/>
      <c r="L587" s="444" t="e">
        <f>#REF!-#REF!*10%</f>
        <v>#REF!</v>
      </c>
    </row>
    <row r="588" spans="1:12" ht="15.6" customHeight="1" x14ac:dyDescent="0.25">
      <c r="A588" s="453"/>
      <c r="B588" s="471"/>
      <c r="C588" s="455"/>
      <c r="D588" s="521"/>
      <c r="E588" s="448"/>
      <c r="F588" s="108" t="s">
        <v>377</v>
      </c>
      <c r="G588" s="461" t="s">
        <v>387</v>
      </c>
      <c r="H588" s="461"/>
      <c r="I588" s="461"/>
      <c r="J588" s="461"/>
      <c r="K588" s="497"/>
      <c r="L588" s="444" t="e">
        <f>#REF!-#REF!*10%</f>
        <v>#REF!</v>
      </c>
    </row>
    <row r="589" spans="1:12" ht="15.6" customHeight="1" x14ac:dyDescent="0.25">
      <c r="A589" s="453"/>
      <c r="B589" s="471"/>
      <c r="C589" s="455"/>
      <c r="D589" s="521"/>
      <c r="E589" s="448"/>
      <c r="F589" s="108" t="s">
        <v>388</v>
      </c>
      <c r="G589" s="461" t="s">
        <v>393</v>
      </c>
      <c r="H589" s="461"/>
      <c r="I589" s="461"/>
      <c r="J589" s="461"/>
      <c r="K589" s="497"/>
      <c r="L589" s="444" t="e">
        <f>#REF!-#REF!*10%</f>
        <v>#REF!</v>
      </c>
    </row>
    <row r="590" spans="1:12" ht="15.6" customHeight="1" x14ac:dyDescent="0.25">
      <c r="A590" s="453"/>
      <c r="B590" s="471"/>
      <c r="C590" s="455"/>
      <c r="D590" s="521"/>
      <c r="E590" s="448"/>
      <c r="F590" s="108" t="s">
        <v>562</v>
      </c>
      <c r="G590" s="461" t="s">
        <v>1019</v>
      </c>
      <c r="H590" s="461"/>
      <c r="I590" s="461"/>
      <c r="J590" s="461"/>
      <c r="K590" s="497"/>
      <c r="L590" s="444" t="e">
        <f>#REF!-#REF!*10%</f>
        <v>#REF!</v>
      </c>
    </row>
    <row r="591" spans="1:12" ht="15.6" customHeight="1" x14ac:dyDescent="0.25">
      <c r="A591" s="453"/>
      <c r="B591" s="471"/>
      <c r="C591" s="455"/>
      <c r="D591" s="521"/>
      <c r="E591" s="448"/>
      <c r="F591" s="108" t="s">
        <v>570</v>
      </c>
      <c r="G591" s="461" t="s">
        <v>613</v>
      </c>
      <c r="H591" s="461"/>
      <c r="I591" s="461"/>
      <c r="J591" s="461"/>
      <c r="K591" s="497"/>
      <c r="L591" s="444" t="e">
        <f>#REF!-#REF!*10%</f>
        <v>#REF!</v>
      </c>
    </row>
    <row r="592" spans="1:12" ht="15.6" customHeight="1" x14ac:dyDescent="0.25">
      <c r="A592" s="453"/>
      <c r="B592" s="471"/>
      <c r="C592" s="455"/>
      <c r="D592" s="521"/>
      <c r="E592" s="448"/>
      <c r="F592" s="108" t="s">
        <v>84</v>
      </c>
      <c r="G592" s="465">
        <v>8</v>
      </c>
      <c r="H592" s="465"/>
      <c r="I592" s="465"/>
      <c r="J592" s="465"/>
      <c r="K592" s="497"/>
      <c r="L592" s="444" t="e">
        <f>#REF!-#REF!*10%</f>
        <v>#REF!</v>
      </c>
    </row>
    <row r="593" spans="1:12" ht="15.6" customHeight="1" x14ac:dyDescent="0.25">
      <c r="A593" s="453"/>
      <c r="B593" s="472"/>
      <c r="C593" s="455"/>
      <c r="D593" s="521"/>
      <c r="E593" s="448"/>
      <c r="F593" s="108" t="s">
        <v>1016</v>
      </c>
      <c r="G593" s="461">
        <v>5</v>
      </c>
      <c r="H593" s="461"/>
      <c r="I593" s="461"/>
      <c r="J593" s="461"/>
      <c r="K593" s="497"/>
      <c r="L593" s="444" t="e">
        <f>#REF!-#REF!*10%</f>
        <v>#REF!</v>
      </c>
    </row>
    <row r="594" spans="1:12" ht="15.6" customHeight="1" x14ac:dyDescent="0.25">
      <c r="A594" s="452">
        <v>10</v>
      </c>
      <c r="B594" s="470"/>
      <c r="C594" s="455" t="s">
        <v>272</v>
      </c>
      <c r="D594" s="520"/>
      <c r="E594" s="448"/>
      <c r="F594" s="108" t="s">
        <v>81</v>
      </c>
      <c r="G594" s="461" t="s">
        <v>6</v>
      </c>
      <c r="H594" s="461"/>
      <c r="I594" s="461"/>
      <c r="J594" s="461"/>
      <c r="K594" s="539">
        <v>3</v>
      </c>
      <c r="L594" s="498">
        <v>31743</v>
      </c>
    </row>
    <row r="595" spans="1:12" ht="15.6" customHeight="1" x14ac:dyDescent="0.25">
      <c r="A595" s="453"/>
      <c r="B595" s="471"/>
      <c r="C595" s="455"/>
      <c r="D595" s="521"/>
      <c r="E595" s="448"/>
      <c r="F595" s="108" t="s">
        <v>80</v>
      </c>
      <c r="G595" s="469">
        <v>280</v>
      </c>
      <c r="H595" s="469"/>
      <c r="I595" s="469"/>
      <c r="J595" s="469"/>
      <c r="K595" s="502"/>
      <c r="L595" s="499"/>
    </row>
    <row r="596" spans="1:12" ht="15.6" customHeight="1" x14ac:dyDescent="0.25">
      <c r="A596" s="453"/>
      <c r="B596" s="471"/>
      <c r="C596" s="455"/>
      <c r="D596" s="521"/>
      <c r="E596" s="448"/>
      <c r="F596" s="108" t="s">
        <v>8</v>
      </c>
      <c r="G596" s="30">
        <v>3000</v>
      </c>
      <c r="H596" s="31">
        <v>4000</v>
      </c>
      <c r="I596" s="314">
        <v>5000</v>
      </c>
      <c r="J596" s="32">
        <v>6000</v>
      </c>
      <c r="K596" s="502"/>
      <c r="L596" s="499"/>
    </row>
    <row r="597" spans="1:12" ht="15.6" customHeight="1" x14ac:dyDescent="0.25">
      <c r="A597" s="453"/>
      <c r="B597" s="471"/>
      <c r="C597" s="455"/>
      <c r="D597" s="521"/>
      <c r="E597" s="448"/>
      <c r="F597" s="108" t="s">
        <v>817</v>
      </c>
      <c r="G597" s="30">
        <f>G595*114</f>
        <v>31920</v>
      </c>
      <c r="H597" s="31">
        <f>G595*128</f>
        <v>35840</v>
      </c>
      <c r="I597" s="314">
        <f>G595*143</f>
        <v>40040</v>
      </c>
      <c r="J597" s="32">
        <f>G595*148</f>
        <v>41440</v>
      </c>
      <c r="K597" s="502"/>
      <c r="L597" s="499"/>
    </row>
    <row r="598" spans="1:12" ht="15.6" customHeight="1" x14ac:dyDescent="0.25">
      <c r="A598" s="453"/>
      <c r="B598" s="471"/>
      <c r="C598" s="455"/>
      <c r="D598" s="521"/>
      <c r="E598" s="448"/>
      <c r="F598" s="108" t="s">
        <v>1269</v>
      </c>
      <c r="G598" s="451">
        <v>0.98</v>
      </c>
      <c r="H598" s="451"/>
      <c r="I598" s="451"/>
      <c r="J598" s="451"/>
      <c r="K598" s="502"/>
      <c r="L598" s="499"/>
    </row>
    <row r="599" spans="1:12" ht="15.6" customHeight="1" x14ac:dyDescent="0.25">
      <c r="A599" s="453"/>
      <c r="B599" s="471"/>
      <c r="C599" s="455"/>
      <c r="D599" s="521"/>
      <c r="E599" s="448"/>
      <c r="F599" s="108" t="s">
        <v>699</v>
      </c>
      <c r="G599" s="461" t="s">
        <v>700</v>
      </c>
      <c r="H599" s="461"/>
      <c r="I599" s="461"/>
      <c r="J599" s="461"/>
      <c r="K599" s="502"/>
      <c r="L599" s="499"/>
    </row>
    <row r="600" spans="1:12" ht="15.6" customHeight="1" x14ac:dyDescent="0.25">
      <c r="A600" s="453"/>
      <c r="B600" s="471"/>
      <c r="C600" s="455"/>
      <c r="D600" s="521"/>
      <c r="E600" s="448"/>
      <c r="F600" s="93" t="s">
        <v>1181</v>
      </c>
      <c r="G600" s="462" t="s">
        <v>1179</v>
      </c>
      <c r="H600" s="463"/>
      <c r="I600" s="463"/>
      <c r="J600" s="464"/>
      <c r="K600" s="502"/>
      <c r="L600" s="499"/>
    </row>
    <row r="601" spans="1:12" ht="15.6" customHeight="1" x14ac:dyDescent="0.25">
      <c r="A601" s="453"/>
      <c r="B601" s="471"/>
      <c r="C601" s="455"/>
      <c r="D601" s="521"/>
      <c r="E601" s="448"/>
      <c r="F601" s="108" t="s">
        <v>83</v>
      </c>
      <c r="G601" s="461">
        <v>67</v>
      </c>
      <c r="H601" s="461"/>
      <c r="I601" s="461"/>
      <c r="J601" s="461"/>
      <c r="K601" s="502"/>
      <c r="L601" s="499"/>
    </row>
    <row r="602" spans="1:12" ht="15.6" customHeight="1" x14ac:dyDescent="0.25">
      <c r="A602" s="453"/>
      <c r="B602" s="471"/>
      <c r="C602" s="455"/>
      <c r="D602" s="521"/>
      <c r="E602" s="448"/>
      <c r="F602" s="108" t="s">
        <v>396</v>
      </c>
      <c r="G602" s="461" t="s">
        <v>908</v>
      </c>
      <c r="H602" s="461"/>
      <c r="I602" s="461"/>
      <c r="J602" s="461"/>
      <c r="K602" s="502"/>
      <c r="L602" s="499"/>
    </row>
    <row r="603" spans="1:12" ht="15.6" customHeight="1" x14ac:dyDescent="0.25">
      <c r="A603" s="453"/>
      <c r="B603" s="471"/>
      <c r="C603" s="455"/>
      <c r="D603" s="521"/>
      <c r="E603" s="448"/>
      <c r="F603" s="108" t="s">
        <v>256</v>
      </c>
      <c r="G603" s="461" t="s">
        <v>182</v>
      </c>
      <c r="H603" s="461"/>
      <c r="I603" s="461"/>
      <c r="J603" s="461"/>
      <c r="K603" s="502"/>
      <c r="L603" s="499"/>
    </row>
    <row r="604" spans="1:12" ht="15.6" customHeight="1" x14ac:dyDescent="0.25">
      <c r="A604" s="453"/>
      <c r="B604" s="471"/>
      <c r="C604" s="455"/>
      <c r="D604" s="521"/>
      <c r="E604" s="448"/>
      <c r="F604" s="108" t="s">
        <v>379</v>
      </c>
      <c r="G604" s="461" t="s">
        <v>380</v>
      </c>
      <c r="H604" s="461"/>
      <c r="I604" s="461"/>
      <c r="J604" s="461"/>
      <c r="K604" s="502"/>
      <c r="L604" s="499"/>
    </row>
    <row r="605" spans="1:12" ht="15.6" customHeight="1" x14ac:dyDescent="0.25">
      <c r="A605" s="453"/>
      <c r="B605" s="471"/>
      <c r="C605" s="455"/>
      <c r="D605" s="521"/>
      <c r="E605" s="448"/>
      <c r="F605" s="108" t="s">
        <v>701</v>
      </c>
      <c r="G605" s="461">
        <v>100000</v>
      </c>
      <c r="H605" s="461"/>
      <c r="I605" s="461"/>
      <c r="J605" s="461"/>
      <c r="K605" s="502"/>
      <c r="L605" s="499"/>
    </row>
    <row r="606" spans="1:12" ht="15.6" customHeight="1" x14ac:dyDescent="0.25">
      <c r="A606" s="453"/>
      <c r="B606" s="471"/>
      <c r="C606" s="455"/>
      <c r="D606" s="521"/>
      <c r="E606" s="448"/>
      <c r="F606" s="108" t="s">
        <v>257</v>
      </c>
      <c r="G606" s="461" t="s">
        <v>556</v>
      </c>
      <c r="H606" s="461"/>
      <c r="I606" s="461"/>
      <c r="J606" s="461"/>
      <c r="K606" s="502"/>
      <c r="L606" s="499"/>
    </row>
    <row r="607" spans="1:12" ht="15.6" customHeight="1" x14ac:dyDescent="0.25">
      <c r="A607" s="453"/>
      <c r="B607" s="471"/>
      <c r="C607" s="455"/>
      <c r="D607" s="521"/>
      <c r="E607" s="448"/>
      <c r="F607" s="108" t="s">
        <v>376</v>
      </c>
      <c r="G607" s="461" t="s">
        <v>557</v>
      </c>
      <c r="H607" s="461"/>
      <c r="I607" s="461"/>
      <c r="J607" s="461"/>
      <c r="K607" s="502"/>
      <c r="L607" s="499"/>
    </row>
    <row r="608" spans="1:12" ht="15.6" customHeight="1" x14ac:dyDescent="0.25">
      <c r="A608" s="453"/>
      <c r="B608" s="471"/>
      <c r="C608" s="455"/>
      <c r="D608" s="521"/>
      <c r="E608" s="448"/>
      <c r="F608" s="108" t="s">
        <v>702</v>
      </c>
      <c r="G608" s="461" t="s">
        <v>703</v>
      </c>
      <c r="H608" s="461"/>
      <c r="I608" s="461"/>
      <c r="J608" s="461"/>
      <c r="K608" s="502"/>
      <c r="L608" s="499"/>
    </row>
    <row r="609" spans="1:12" ht="15.6" customHeight="1" x14ac:dyDescent="0.25">
      <c r="A609" s="453"/>
      <c r="B609" s="471"/>
      <c r="C609" s="455"/>
      <c r="D609" s="521"/>
      <c r="E609" s="448"/>
      <c r="F609" s="108" t="s">
        <v>381</v>
      </c>
      <c r="G609" s="461" t="s">
        <v>382</v>
      </c>
      <c r="H609" s="461"/>
      <c r="I609" s="461"/>
      <c r="J609" s="461"/>
      <c r="K609" s="502"/>
      <c r="L609" s="500"/>
    </row>
    <row r="610" spans="1:12" ht="15.6" customHeight="1" x14ac:dyDescent="0.25">
      <c r="A610" s="453"/>
      <c r="B610" s="471"/>
      <c r="C610" s="455"/>
      <c r="D610" s="521"/>
      <c r="E610" s="448"/>
      <c r="F610" s="108" t="s">
        <v>358</v>
      </c>
      <c r="G610" s="461" t="s">
        <v>900</v>
      </c>
      <c r="H610" s="461"/>
      <c r="I610" s="461"/>
      <c r="J610" s="461"/>
      <c r="K610" s="496">
        <v>5</v>
      </c>
      <c r="L610" s="443">
        <v>33965</v>
      </c>
    </row>
    <row r="611" spans="1:12" ht="15.6" customHeight="1" x14ac:dyDescent="0.25">
      <c r="A611" s="453"/>
      <c r="B611" s="471"/>
      <c r="C611" s="455"/>
      <c r="D611" s="521"/>
      <c r="E611" s="448"/>
      <c r="F611" s="108" t="s">
        <v>383</v>
      </c>
      <c r="G611" s="461" t="s">
        <v>384</v>
      </c>
      <c r="H611" s="461"/>
      <c r="I611" s="461"/>
      <c r="J611" s="461"/>
      <c r="K611" s="497"/>
      <c r="L611" s="444" t="e">
        <f>#REF!-#REF!*10%</f>
        <v>#REF!</v>
      </c>
    </row>
    <row r="612" spans="1:12" ht="15.6" customHeight="1" x14ac:dyDescent="0.25">
      <c r="A612" s="453"/>
      <c r="B612" s="471"/>
      <c r="C612" s="455"/>
      <c r="D612" s="521"/>
      <c r="E612" s="448"/>
      <c r="F612" s="108" t="s">
        <v>385</v>
      </c>
      <c r="G612" s="461" t="s">
        <v>386</v>
      </c>
      <c r="H612" s="461"/>
      <c r="I612" s="461"/>
      <c r="J612" s="461"/>
      <c r="K612" s="497"/>
      <c r="L612" s="444" t="e">
        <f>#REF!-#REF!*10%</f>
        <v>#REF!</v>
      </c>
    </row>
    <row r="613" spans="1:12" ht="15.6" customHeight="1" x14ac:dyDescent="0.25">
      <c r="A613" s="453"/>
      <c r="B613" s="471"/>
      <c r="C613" s="455"/>
      <c r="D613" s="521"/>
      <c r="E613" s="448"/>
      <c r="F613" s="108" t="s">
        <v>389</v>
      </c>
      <c r="G613" s="461" t="s">
        <v>390</v>
      </c>
      <c r="H613" s="461"/>
      <c r="I613" s="461"/>
      <c r="J613" s="461"/>
      <c r="K613" s="497"/>
      <c r="L613" s="444" t="e">
        <f>#REF!-#REF!*10%</f>
        <v>#REF!</v>
      </c>
    </row>
    <row r="614" spans="1:12" ht="15.6" customHeight="1" x14ac:dyDescent="0.25">
      <c r="A614" s="453"/>
      <c r="B614" s="471"/>
      <c r="C614" s="455"/>
      <c r="D614" s="521"/>
      <c r="E614" s="448"/>
      <c r="F614" s="108" t="s">
        <v>704</v>
      </c>
      <c r="G614" s="461" t="s">
        <v>705</v>
      </c>
      <c r="H614" s="461"/>
      <c r="I614" s="461"/>
      <c r="J614" s="461"/>
      <c r="K614" s="497"/>
      <c r="L614" s="444" t="e">
        <f>#REF!-#REF!*10%</f>
        <v>#REF!</v>
      </c>
    </row>
    <row r="615" spans="1:12" ht="15.6" customHeight="1" x14ac:dyDescent="0.25">
      <c r="A615" s="453"/>
      <c r="B615" s="471"/>
      <c r="C615" s="455"/>
      <c r="D615" s="521"/>
      <c r="E615" s="448"/>
      <c r="F615" s="108" t="s">
        <v>706</v>
      </c>
      <c r="G615" s="461" t="s">
        <v>390</v>
      </c>
      <c r="H615" s="461"/>
      <c r="I615" s="461"/>
      <c r="J615" s="461"/>
      <c r="K615" s="497"/>
      <c r="L615" s="444" t="e">
        <f>#REF!-#REF!*10%</f>
        <v>#REF!</v>
      </c>
    </row>
    <row r="616" spans="1:12" ht="15.6" customHeight="1" x14ac:dyDescent="0.25">
      <c r="A616" s="453"/>
      <c r="B616" s="471"/>
      <c r="C616" s="455"/>
      <c r="D616" s="521"/>
      <c r="E616" s="448"/>
      <c r="F616" s="108" t="s">
        <v>1271</v>
      </c>
      <c r="G616" s="461" t="s">
        <v>390</v>
      </c>
      <c r="H616" s="461"/>
      <c r="I616" s="461"/>
      <c r="J616" s="461"/>
      <c r="K616" s="497"/>
      <c r="L616" s="444" t="e">
        <f>#REF!-#REF!*10%</f>
        <v>#REF!</v>
      </c>
    </row>
    <row r="617" spans="1:12" ht="15.6" customHeight="1" x14ac:dyDescent="0.25">
      <c r="A617" s="453"/>
      <c r="B617" s="471"/>
      <c r="C617" s="455"/>
      <c r="D617" s="521"/>
      <c r="E617" s="448"/>
      <c r="F617" s="108" t="s">
        <v>707</v>
      </c>
      <c r="G617" s="461" t="s">
        <v>911</v>
      </c>
      <c r="H617" s="461"/>
      <c r="I617" s="461"/>
      <c r="J617" s="461"/>
      <c r="K617" s="497"/>
      <c r="L617" s="444" t="e">
        <f>#REF!-#REF!*10%</f>
        <v>#REF!</v>
      </c>
    </row>
    <row r="618" spans="1:12" ht="15.6" customHeight="1" x14ac:dyDescent="0.25">
      <c r="A618" s="453"/>
      <c r="B618" s="471"/>
      <c r="C618" s="455"/>
      <c r="D618" s="521"/>
      <c r="E618" s="448"/>
      <c r="F618" s="108" t="s">
        <v>708</v>
      </c>
      <c r="G618" s="461" t="s">
        <v>390</v>
      </c>
      <c r="H618" s="461"/>
      <c r="I618" s="461"/>
      <c r="J618" s="461"/>
      <c r="K618" s="497"/>
      <c r="L618" s="444" t="e">
        <f>#REF!-#REF!*10%</f>
        <v>#REF!</v>
      </c>
    </row>
    <row r="619" spans="1:12" ht="15.6" customHeight="1" x14ac:dyDescent="0.25">
      <c r="A619" s="453"/>
      <c r="B619" s="471"/>
      <c r="C619" s="455"/>
      <c r="D619" s="521"/>
      <c r="E619" s="448"/>
      <c r="F619" s="108" t="s">
        <v>377</v>
      </c>
      <c r="G619" s="461" t="s">
        <v>387</v>
      </c>
      <c r="H619" s="461"/>
      <c r="I619" s="461"/>
      <c r="J619" s="461"/>
      <c r="K619" s="497"/>
      <c r="L619" s="444" t="e">
        <f>#REF!-#REF!*10%</f>
        <v>#REF!</v>
      </c>
    </row>
    <row r="620" spans="1:12" ht="15.6" customHeight="1" x14ac:dyDescent="0.25">
      <c r="A620" s="453"/>
      <c r="B620" s="471"/>
      <c r="C620" s="455"/>
      <c r="D620" s="521"/>
      <c r="E620" s="448"/>
      <c r="F620" s="108" t="s">
        <v>388</v>
      </c>
      <c r="G620" s="461" t="s">
        <v>393</v>
      </c>
      <c r="H620" s="461"/>
      <c r="I620" s="461"/>
      <c r="J620" s="461"/>
      <c r="K620" s="497"/>
      <c r="L620" s="444" t="e">
        <f>#REF!-#REF!*10%</f>
        <v>#REF!</v>
      </c>
    </row>
    <row r="621" spans="1:12" ht="15.6" customHeight="1" x14ac:dyDescent="0.25">
      <c r="A621" s="453"/>
      <c r="B621" s="471"/>
      <c r="C621" s="455"/>
      <c r="D621" s="521"/>
      <c r="E621" s="448"/>
      <c r="F621" s="108" t="s">
        <v>562</v>
      </c>
      <c r="G621" s="461" t="s">
        <v>1019</v>
      </c>
      <c r="H621" s="461"/>
      <c r="I621" s="461"/>
      <c r="J621" s="461"/>
      <c r="K621" s="497"/>
      <c r="L621" s="444" t="e">
        <f>#REF!-#REF!*10%</f>
        <v>#REF!</v>
      </c>
    </row>
    <row r="622" spans="1:12" ht="15.6" customHeight="1" x14ac:dyDescent="0.25">
      <c r="A622" s="453"/>
      <c r="B622" s="471"/>
      <c r="C622" s="455"/>
      <c r="D622" s="521"/>
      <c r="E622" s="448"/>
      <c r="F622" s="108" t="s">
        <v>570</v>
      </c>
      <c r="G622" s="461" t="s">
        <v>613</v>
      </c>
      <c r="H622" s="461"/>
      <c r="I622" s="461"/>
      <c r="J622" s="461"/>
      <c r="K622" s="497"/>
      <c r="L622" s="444" t="e">
        <f>#REF!-#REF!*10%</f>
        <v>#REF!</v>
      </c>
    </row>
    <row r="623" spans="1:12" ht="15.6" customHeight="1" x14ac:dyDescent="0.25">
      <c r="A623" s="453"/>
      <c r="B623" s="471"/>
      <c r="C623" s="455"/>
      <c r="D623" s="521"/>
      <c r="E623" s="448"/>
      <c r="F623" s="108" t="s">
        <v>84</v>
      </c>
      <c r="G623" s="465">
        <v>8.4</v>
      </c>
      <c r="H623" s="465"/>
      <c r="I623" s="465"/>
      <c r="J623" s="465"/>
      <c r="K623" s="497"/>
      <c r="L623" s="444" t="e">
        <f>#REF!-#REF!*10%</f>
        <v>#REF!</v>
      </c>
    </row>
    <row r="624" spans="1:12" ht="15.6" customHeight="1" x14ac:dyDescent="0.25">
      <c r="A624" s="453"/>
      <c r="B624" s="472"/>
      <c r="C624" s="455"/>
      <c r="D624" s="521"/>
      <c r="E624" s="448"/>
      <c r="F624" s="108" t="s">
        <v>1016</v>
      </c>
      <c r="G624" s="461">
        <v>5</v>
      </c>
      <c r="H624" s="461"/>
      <c r="I624" s="461"/>
      <c r="J624" s="461"/>
      <c r="K624" s="497"/>
      <c r="L624" s="511" t="e">
        <f>#REF!-#REF!*10%</f>
        <v>#REF!</v>
      </c>
    </row>
    <row r="740" spans="1:12" ht="15.75" customHeight="1" x14ac:dyDescent="0.3"/>
    <row r="741" spans="1:12" ht="15.6" customHeight="1" x14ac:dyDescent="0.3"/>
    <row r="742" spans="1:12" ht="15.6" customHeight="1" x14ac:dyDescent="0.3"/>
    <row r="743" spans="1:12" ht="15.6" customHeight="1" x14ac:dyDescent="0.3"/>
    <row r="744" spans="1:12" ht="110.1" customHeight="1" x14ac:dyDescent="0.3"/>
    <row r="745" spans="1:12" ht="110.1" customHeight="1" x14ac:dyDescent="0.3"/>
    <row r="746" spans="1:12" ht="110.1" customHeight="1" x14ac:dyDescent="0.3"/>
    <row r="747" spans="1:12" ht="110.1" customHeight="1" x14ac:dyDescent="0.3"/>
    <row r="748" spans="1:12" ht="110.1" customHeight="1" x14ac:dyDescent="0.3"/>
    <row r="749" spans="1:12" ht="110.1" customHeight="1" x14ac:dyDescent="0.3"/>
    <row r="750" spans="1:12" ht="27" customHeight="1" x14ac:dyDescent="0.25">
      <c r="A750" s="529"/>
      <c r="B750" s="529"/>
      <c r="C750" s="529"/>
      <c r="D750" s="529"/>
      <c r="E750" s="529"/>
      <c r="F750" s="529"/>
      <c r="G750" s="529"/>
      <c r="H750" s="529"/>
      <c r="I750" s="529"/>
      <c r="J750" s="529"/>
      <c r="K750" s="529"/>
      <c r="L750" s="529"/>
    </row>
    <row r="751" spans="1:12" ht="26.25" x14ac:dyDescent="0.4">
      <c r="A751" s="530" t="s">
        <v>9</v>
      </c>
      <c r="B751" s="531"/>
      <c r="C751" s="531"/>
      <c r="D751" s="531"/>
      <c r="E751" s="531"/>
      <c r="F751" s="531"/>
      <c r="G751" s="531"/>
      <c r="H751" s="531"/>
      <c r="I751" s="531"/>
      <c r="J751" s="531"/>
      <c r="K751" s="531"/>
      <c r="L751" s="531"/>
    </row>
  </sheetData>
  <sheetProtection sort="0"/>
  <mergeCells count="766">
    <mergeCell ref="L563:L578"/>
    <mergeCell ref="K579:K593"/>
    <mergeCell ref="L579:L593"/>
    <mergeCell ref="K563:K578"/>
    <mergeCell ref="K594:K609"/>
    <mergeCell ref="K548:K562"/>
    <mergeCell ref="L548:L562"/>
    <mergeCell ref="L501:L516"/>
    <mergeCell ref="K517:K531"/>
    <mergeCell ref="L517:L531"/>
    <mergeCell ref="K424:K438"/>
    <mergeCell ref="L424:L438"/>
    <mergeCell ref="L532:L547"/>
    <mergeCell ref="K532:K547"/>
    <mergeCell ref="K501:K516"/>
    <mergeCell ref="K408:K423"/>
    <mergeCell ref="K486:K500"/>
    <mergeCell ref="L486:L500"/>
    <mergeCell ref="L439:L454"/>
    <mergeCell ref="K455:K469"/>
    <mergeCell ref="L455:L469"/>
    <mergeCell ref="K393:K407"/>
    <mergeCell ref="L393:L407"/>
    <mergeCell ref="K377:K392"/>
    <mergeCell ref="L408:L423"/>
    <mergeCell ref="K439:K454"/>
    <mergeCell ref="K470:K485"/>
    <mergeCell ref="L470:L485"/>
    <mergeCell ref="K362:K376"/>
    <mergeCell ref="L362:L376"/>
    <mergeCell ref="K346:K361"/>
    <mergeCell ref="L377:L392"/>
    <mergeCell ref="L331:L345"/>
    <mergeCell ref="K315:K330"/>
    <mergeCell ref="L346:L361"/>
    <mergeCell ref="L315:L330"/>
    <mergeCell ref="K331:K345"/>
    <mergeCell ref="K299:K313"/>
    <mergeCell ref="L299:L313"/>
    <mergeCell ref="K283:K298"/>
    <mergeCell ref="K268:K282"/>
    <mergeCell ref="L268:L282"/>
    <mergeCell ref="K252:K267"/>
    <mergeCell ref="L283:L298"/>
    <mergeCell ref="K237:K251"/>
    <mergeCell ref="L237:L251"/>
    <mergeCell ref="K221:K236"/>
    <mergeCell ref="L252:L267"/>
    <mergeCell ref="K206:K220"/>
    <mergeCell ref="L206:L220"/>
    <mergeCell ref="K190:K205"/>
    <mergeCell ref="L221:L236"/>
    <mergeCell ref="K175:K189"/>
    <mergeCell ref="L175:L189"/>
    <mergeCell ref="K159:K174"/>
    <mergeCell ref="L190:L205"/>
    <mergeCell ref="K144:K158"/>
    <mergeCell ref="L144:L158"/>
    <mergeCell ref="K128:K143"/>
    <mergeCell ref="L159:L174"/>
    <mergeCell ref="K113:K127"/>
    <mergeCell ref="L113:L127"/>
    <mergeCell ref="K97:K112"/>
    <mergeCell ref="L128:L143"/>
    <mergeCell ref="K82:K96"/>
    <mergeCell ref="L82:L96"/>
    <mergeCell ref="K66:K81"/>
    <mergeCell ref="L97:L112"/>
    <mergeCell ref="L51:L65"/>
    <mergeCell ref="K35:K50"/>
    <mergeCell ref="L66:L81"/>
    <mergeCell ref="E190:E220"/>
    <mergeCell ref="E221:E251"/>
    <mergeCell ref="E252:E282"/>
    <mergeCell ref="E283:E313"/>
    <mergeCell ref="E35:E65"/>
    <mergeCell ref="E66:E96"/>
    <mergeCell ref="E97:E127"/>
    <mergeCell ref="E128:E158"/>
    <mergeCell ref="G53:J53"/>
    <mergeCell ref="G54:J54"/>
    <mergeCell ref="G60:J60"/>
    <mergeCell ref="G61:J61"/>
    <mergeCell ref="G64:J64"/>
    <mergeCell ref="G62:J62"/>
    <mergeCell ref="G63:J63"/>
    <mergeCell ref="G46:J46"/>
    <mergeCell ref="G58:J58"/>
    <mergeCell ref="G59:J59"/>
    <mergeCell ref="G55:J55"/>
    <mergeCell ref="L4:L19"/>
    <mergeCell ref="K20:K34"/>
    <mergeCell ref="L20:L34"/>
    <mergeCell ref="K4:K19"/>
    <mergeCell ref="L35:L50"/>
    <mergeCell ref="K51:K65"/>
    <mergeCell ref="B408:B438"/>
    <mergeCell ref="B439:B469"/>
    <mergeCell ref="B470:B500"/>
    <mergeCell ref="G434:J434"/>
    <mergeCell ref="G479:J479"/>
    <mergeCell ref="G499:J499"/>
    <mergeCell ref="G494:J494"/>
    <mergeCell ref="G437:J437"/>
    <mergeCell ref="G471:J471"/>
    <mergeCell ref="G477:J477"/>
    <mergeCell ref="G478:J478"/>
    <mergeCell ref="E159:E189"/>
    <mergeCell ref="E315:E345"/>
    <mergeCell ref="E346:E376"/>
    <mergeCell ref="E408:E438"/>
    <mergeCell ref="E439:E469"/>
    <mergeCell ref="G440:J440"/>
    <mergeCell ref="G446:J446"/>
    <mergeCell ref="B501:B531"/>
    <mergeCell ref="B532:B562"/>
    <mergeCell ref="B4:B34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A314:L314"/>
    <mergeCell ref="A315:A345"/>
    <mergeCell ref="G332:J332"/>
    <mergeCell ref="G331:J331"/>
    <mergeCell ref="G330:J330"/>
    <mergeCell ref="G92:J92"/>
    <mergeCell ref="G340:J340"/>
    <mergeCell ref="G344:J344"/>
    <mergeCell ref="G343:J343"/>
    <mergeCell ref="G399:J399"/>
    <mergeCell ref="G426:J426"/>
    <mergeCell ref="G427:J427"/>
    <mergeCell ref="G433:J433"/>
    <mergeCell ref="G588:J588"/>
    <mergeCell ref="G589:J589"/>
    <mergeCell ref="G591:J591"/>
    <mergeCell ref="G568:J568"/>
    <mergeCell ref="G543:J543"/>
    <mergeCell ref="G466:J466"/>
    <mergeCell ref="G435:J435"/>
    <mergeCell ref="G486:J486"/>
    <mergeCell ref="G462:J462"/>
    <mergeCell ref="G584:J584"/>
    <mergeCell ref="G585:J585"/>
    <mergeCell ref="G579:J579"/>
    <mergeCell ref="G502:J502"/>
    <mergeCell ref="G508:J508"/>
    <mergeCell ref="G509:J509"/>
    <mergeCell ref="G510:J510"/>
    <mergeCell ref="G530:J530"/>
    <mergeCell ref="G481:J481"/>
    <mergeCell ref="G505:J505"/>
    <mergeCell ref="G536:J536"/>
    <mergeCell ref="G583:J583"/>
    <mergeCell ref="G562:J562"/>
    <mergeCell ref="G580:J580"/>
    <mergeCell ref="G552:J552"/>
    <mergeCell ref="G553:J553"/>
    <mergeCell ref="G554:J554"/>
    <mergeCell ref="G521:J521"/>
    <mergeCell ref="G522:J522"/>
    <mergeCell ref="G575:J575"/>
    <mergeCell ref="G581:J581"/>
    <mergeCell ref="G582:J582"/>
    <mergeCell ref="E377:E407"/>
    <mergeCell ref="G312:J312"/>
    <mergeCell ref="G325:J325"/>
    <mergeCell ref="G404:J404"/>
    <mergeCell ref="G432:J432"/>
    <mergeCell ref="G412:J412"/>
    <mergeCell ref="G425:J425"/>
    <mergeCell ref="G406:J406"/>
    <mergeCell ref="G387:J387"/>
    <mergeCell ref="G396:J396"/>
    <mergeCell ref="G402:J402"/>
    <mergeCell ref="G403:J403"/>
    <mergeCell ref="G395:J395"/>
    <mergeCell ref="G386:J386"/>
    <mergeCell ref="G389:J389"/>
    <mergeCell ref="G590:J590"/>
    <mergeCell ref="G559:J559"/>
    <mergeCell ref="G548:J548"/>
    <mergeCell ref="G555:J555"/>
    <mergeCell ref="G556:J556"/>
    <mergeCell ref="G381:J381"/>
    <mergeCell ref="G592:J592"/>
    <mergeCell ref="G334:J334"/>
    <mergeCell ref="G373:J373"/>
    <mergeCell ref="G366:J366"/>
    <mergeCell ref="G447:J447"/>
    <mergeCell ref="G448:J448"/>
    <mergeCell ref="G468:J468"/>
    <mergeCell ref="G382:J382"/>
    <mergeCell ref="G393:J393"/>
    <mergeCell ref="G397:J397"/>
    <mergeCell ref="G398:J398"/>
    <mergeCell ref="G512:J512"/>
    <mergeCell ref="G564:J564"/>
    <mergeCell ref="G570:J570"/>
    <mergeCell ref="G571:J571"/>
    <mergeCell ref="G572:J572"/>
    <mergeCell ref="G576:J576"/>
    <mergeCell ref="G578:J578"/>
    <mergeCell ref="G220:J220"/>
    <mergeCell ref="G251:J251"/>
    <mergeCell ref="G282:J282"/>
    <mergeCell ref="G313:J313"/>
    <mergeCell ref="G345:J345"/>
    <mergeCell ref="G376:J376"/>
    <mergeCell ref="G407:J407"/>
    <mergeCell ref="G438:J438"/>
    <mergeCell ref="G469:J469"/>
    <mergeCell ref="G237:J237"/>
    <mergeCell ref="G232:J232"/>
    <mergeCell ref="G235:J235"/>
    <mergeCell ref="G36:J36"/>
    <mergeCell ref="G42:J42"/>
    <mergeCell ref="G43:J43"/>
    <mergeCell ref="G44:J44"/>
    <mergeCell ref="G45:J45"/>
    <mergeCell ref="G47:J47"/>
    <mergeCell ref="G48:J48"/>
    <mergeCell ref="G50:J50"/>
    <mergeCell ref="G52:J52"/>
    <mergeCell ref="G41:J41"/>
    <mergeCell ref="G39:J39"/>
    <mergeCell ref="A751:L751"/>
    <mergeCell ref="G595:J595"/>
    <mergeCell ref="G601:J601"/>
    <mergeCell ref="G602:J602"/>
    <mergeCell ref="G603:J603"/>
    <mergeCell ref="G623:J623"/>
    <mergeCell ref="A594:A624"/>
    <mergeCell ref="C594:C624"/>
    <mergeCell ref="D594:D624"/>
    <mergeCell ref="G594:J594"/>
    <mergeCell ref="G604:J604"/>
    <mergeCell ref="G606:J606"/>
    <mergeCell ref="G607:J607"/>
    <mergeCell ref="G609:J609"/>
    <mergeCell ref="G611:J611"/>
    <mergeCell ref="G612:J612"/>
    <mergeCell ref="G622:J622"/>
    <mergeCell ref="G620:J620"/>
    <mergeCell ref="A750:L750"/>
    <mergeCell ref="L594:L609"/>
    <mergeCell ref="G624:J624"/>
    <mergeCell ref="G621:J621"/>
    <mergeCell ref="K610:K624"/>
    <mergeCell ref="L610:L624"/>
    <mergeCell ref="A35:A65"/>
    <mergeCell ref="C35:C65"/>
    <mergeCell ref="D35:D65"/>
    <mergeCell ref="G35:J35"/>
    <mergeCell ref="G613:J613"/>
    <mergeCell ref="G619:J619"/>
    <mergeCell ref="G598:J598"/>
    <mergeCell ref="G599:J599"/>
    <mergeCell ref="G605:J605"/>
    <mergeCell ref="G608:J608"/>
    <mergeCell ref="G567:J567"/>
    <mergeCell ref="E594:E624"/>
    <mergeCell ref="G617:J617"/>
    <mergeCell ref="G616:J616"/>
    <mergeCell ref="G618:J618"/>
    <mergeCell ref="G614:J614"/>
    <mergeCell ref="G615:J615"/>
    <mergeCell ref="G610:J610"/>
    <mergeCell ref="G600:J600"/>
    <mergeCell ref="G587:J587"/>
    <mergeCell ref="G574:J574"/>
    <mergeCell ref="G577:J577"/>
    <mergeCell ref="G593:J593"/>
    <mergeCell ref="B594:B624"/>
    <mergeCell ref="D532:D562"/>
    <mergeCell ref="G532:J532"/>
    <mergeCell ref="G537:J537"/>
    <mergeCell ref="G533:J533"/>
    <mergeCell ref="G539:J539"/>
    <mergeCell ref="G540:J540"/>
    <mergeCell ref="G541:J541"/>
    <mergeCell ref="G561:J561"/>
    <mergeCell ref="G538:J538"/>
    <mergeCell ref="A532:A562"/>
    <mergeCell ref="C532:C562"/>
    <mergeCell ref="E532:E562"/>
    <mergeCell ref="E563:E593"/>
    <mergeCell ref="G573:J573"/>
    <mergeCell ref="G484:J484"/>
    <mergeCell ref="G531:J531"/>
    <mergeCell ref="A563:A593"/>
    <mergeCell ref="C563:C593"/>
    <mergeCell ref="D563:D593"/>
    <mergeCell ref="G563:J563"/>
    <mergeCell ref="G569:J569"/>
    <mergeCell ref="G546:J546"/>
    <mergeCell ref="B563:B593"/>
    <mergeCell ref="G542:J542"/>
    <mergeCell ref="G544:J544"/>
    <mergeCell ref="G545:J545"/>
    <mergeCell ref="G547:J547"/>
    <mergeCell ref="G549:J549"/>
    <mergeCell ref="G550:J550"/>
    <mergeCell ref="G551:J551"/>
    <mergeCell ref="G557:J557"/>
    <mergeCell ref="G558:J558"/>
    <mergeCell ref="A501:A531"/>
    <mergeCell ref="C501:C531"/>
    <mergeCell ref="G560:J560"/>
    <mergeCell ref="G586:J586"/>
    <mergeCell ref="D501:D531"/>
    <mergeCell ref="G501:J501"/>
    <mergeCell ref="G511:J511"/>
    <mergeCell ref="G513:J513"/>
    <mergeCell ref="G514:J514"/>
    <mergeCell ref="G516:J516"/>
    <mergeCell ref="G518:J518"/>
    <mergeCell ref="G519:J519"/>
    <mergeCell ref="G520:J520"/>
    <mergeCell ref="G526:J526"/>
    <mergeCell ref="G527:J527"/>
    <mergeCell ref="G517:J517"/>
    <mergeCell ref="G523:J523"/>
    <mergeCell ref="G524:J524"/>
    <mergeCell ref="G525:J525"/>
    <mergeCell ref="G515:J515"/>
    <mergeCell ref="G506:J506"/>
    <mergeCell ref="G528:J528"/>
    <mergeCell ref="E501:E531"/>
    <mergeCell ref="G529:J529"/>
    <mergeCell ref="G507:J507"/>
    <mergeCell ref="A470:A500"/>
    <mergeCell ref="C470:C500"/>
    <mergeCell ref="D470:D500"/>
    <mergeCell ref="G470:J470"/>
    <mergeCell ref="G480:J480"/>
    <mergeCell ref="G482:J482"/>
    <mergeCell ref="G483:J483"/>
    <mergeCell ref="G485:J485"/>
    <mergeCell ref="G487:J487"/>
    <mergeCell ref="G488:J488"/>
    <mergeCell ref="G489:J489"/>
    <mergeCell ref="G495:J495"/>
    <mergeCell ref="G496:J496"/>
    <mergeCell ref="G490:J490"/>
    <mergeCell ref="G491:J491"/>
    <mergeCell ref="G475:J475"/>
    <mergeCell ref="E470:E500"/>
    <mergeCell ref="G500:J500"/>
    <mergeCell ref="G474:J474"/>
    <mergeCell ref="G498:J498"/>
    <mergeCell ref="G497:J497"/>
    <mergeCell ref="G476:J476"/>
    <mergeCell ref="G492:J492"/>
    <mergeCell ref="G493:J493"/>
    <mergeCell ref="A439:A469"/>
    <mergeCell ref="C439:C469"/>
    <mergeCell ref="D439:D469"/>
    <mergeCell ref="G439:J439"/>
    <mergeCell ref="G449:J449"/>
    <mergeCell ref="G451:J451"/>
    <mergeCell ref="G452:J452"/>
    <mergeCell ref="G454:J454"/>
    <mergeCell ref="G456:J456"/>
    <mergeCell ref="G457:J457"/>
    <mergeCell ref="G458:J458"/>
    <mergeCell ref="G464:J464"/>
    <mergeCell ref="G465:J465"/>
    <mergeCell ref="G459:J459"/>
    <mergeCell ref="G460:J460"/>
    <mergeCell ref="G463:J463"/>
    <mergeCell ref="G453:J453"/>
    <mergeCell ref="G444:J444"/>
    <mergeCell ref="G443:J443"/>
    <mergeCell ref="G450:J450"/>
    <mergeCell ref="G455:J455"/>
    <mergeCell ref="G467:J467"/>
    <mergeCell ref="G445:J445"/>
    <mergeCell ref="A408:A438"/>
    <mergeCell ref="A377:A407"/>
    <mergeCell ref="C377:C407"/>
    <mergeCell ref="A283:A313"/>
    <mergeCell ref="C283:C313"/>
    <mergeCell ref="D283:D313"/>
    <mergeCell ref="G323:J323"/>
    <mergeCell ref="G324:J324"/>
    <mergeCell ref="G374:J374"/>
    <mergeCell ref="G405:J405"/>
    <mergeCell ref="G357:J357"/>
    <mergeCell ref="G329:J329"/>
    <mergeCell ref="G360:J360"/>
    <mergeCell ref="G341:J341"/>
    <mergeCell ref="G335:J335"/>
    <mergeCell ref="G336:J336"/>
    <mergeCell ref="G337:J337"/>
    <mergeCell ref="G338:J338"/>
    <mergeCell ref="G339:J339"/>
    <mergeCell ref="G351:J351"/>
    <mergeCell ref="D377:D407"/>
    <mergeCell ref="G377:J377"/>
    <mergeCell ref="G378:J378"/>
    <mergeCell ref="G384:J384"/>
    <mergeCell ref="C408:C438"/>
    <mergeCell ref="D408:D438"/>
    <mergeCell ref="G408:J408"/>
    <mergeCell ref="G418:J418"/>
    <mergeCell ref="G420:J420"/>
    <mergeCell ref="G421:J421"/>
    <mergeCell ref="G423:J423"/>
    <mergeCell ref="G388:J388"/>
    <mergeCell ref="G253:J253"/>
    <mergeCell ref="G259:J259"/>
    <mergeCell ref="G260:J260"/>
    <mergeCell ref="G261:J261"/>
    <mergeCell ref="G281:J281"/>
    <mergeCell ref="G430:J430"/>
    <mergeCell ref="G431:J431"/>
    <mergeCell ref="G419:J419"/>
    <mergeCell ref="G436:J436"/>
    <mergeCell ref="G413:J413"/>
    <mergeCell ref="G414:J414"/>
    <mergeCell ref="G409:J409"/>
    <mergeCell ref="G415:J415"/>
    <mergeCell ref="G416:J416"/>
    <mergeCell ref="G417:J417"/>
    <mergeCell ref="G422:J422"/>
    <mergeCell ref="B315:B345"/>
    <mergeCell ref="B346:B376"/>
    <mergeCell ref="G328:J328"/>
    <mergeCell ref="G390:J390"/>
    <mergeCell ref="G392:J392"/>
    <mergeCell ref="G394:J394"/>
    <mergeCell ref="B377:B407"/>
    <mergeCell ref="G391:J391"/>
    <mergeCell ref="G375:J375"/>
    <mergeCell ref="G368:J368"/>
    <mergeCell ref="G319:J319"/>
    <mergeCell ref="C315:C345"/>
    <mergeCell ref="D315:D345"/>
    <mergeCell ref="G315:J315"/>
    <mergeCell ref="G316:J316"/>
    <mergeCell ref="G342:J342"/>
    <mergeCell ref="G320:J320"/>
    <mergeCell ref="G333:J333"/>
    <mergeCell ref="G326:J326"/>
    <mergeCell ref="G327:J327"/>
    <mergeCell ref="G322:J322"/>
    <mergeCell ref="G400:J400"/>
    <mergeCell ref="G401:J401"/>
    <mergeCell ref="G385:J385"/>
    <mergeCell ref="A346:A376"/>
    <mergeCell ref="G347:J347"/>
    <mergeCell ref="G353:J353"/>
    <mergeCell ref="G354:J354"/>
    <mergeCell ref="G355:J355"/>
    <mergeCell ref="G356:J356"/>
    <mergeCell ref="G358:J358"/>
    <mergeCell ref="G359:J359"/>
    <mergeCell ref="G370:J370"/>
    <mergeCell ref="G369:J369"/>
    <mergeCell ref="G362:J362"/>
    <mergeCell ref="G350:J350"/>
    <mergeCell ref="G367:J367"/>
    <mergeCell ref="C346:C376"/>
    <mergeCell ref="D346:D376"/>
    <mergeCell ref="G346:J346"/>
    <mergeCell ref="G361:J361"/>
    <mergeCell ref="G363:J363"/>
    <mergeCell ref="G364:J364"/>
    <mergeCell ref="G365:J365"/>
    <mergeCell ref="G371:J371"/>
    <mergeCell ref="G372:J372"/>
    <mergeCell ref="A221:A251"/>
    <mergeCell ref="C221:C251"/>
    <mergeCell ref="D221:D251"/>
    <mergeCell ref="G221:J221"/>
    <mergeCell ref="G231:J231"/>
    <mergeCell ref="G233:J233"/>
    <mergeCell ref="G234:J234"/>
    <mergeCell ref="G236:J236"/>
    <mergeCell ref="G238:J238"/>
    <mergeCell ref="G239:J239"/>
    <mergeCell ref="G240:J240"/>
    <mergeCell ref="G246:J246"/>
    <mergeCell ref="G247:J247"/>
    <mergeCell ref="G248:J248"/>
    <mergeCell ref="G226:J226"/>
    <mergeCell ref="G241:J241"/>
    <mergeCell ref="G225:J225"/>
    <mergeCell ref="G243:J243"/>
    <mergeCell ref="G244:J244"/>
    <mergeCell ref="G245:J245"/>
    <mergeCell ref="G222:J222"/>
    <mergeCell ref="G228:J228"/>
    <mergeCell ref="G229:J229"/>
    <mergeCell ref="G230:J230"/>
    <mergeCell ref="A252:A282"/>
    <mergeCell ref="C252:C282"/>
    <mergeCell ref="D252:D282"/>
    <mergeCell ref="G252:J252"/>
    <mergeCell ref="G262:J262"/>
    <mergeCell ref="G280:J280"/>
    <mergeCell ref="G287:J287"/>
    <mergeCell ref="G257:J257"/>
    <mergeCell ref="G298:J298"/>
    <mergeCell ref="G295:J295"/>
    <mergeCell ref="G296:J296"/>
    <mergeCell ref="G284:J284"/>
    <mergeCell ref="G256:J256"/>
    <mergeCell ref="G270:J270"/>
    <mergeCell ref="G271:J271"/>
    <mergeCell ref="G290:J290"/>
    <mergeCell ref="G297:J297"/>
    <mergeCell ref="G291:J291"/>
    <mergeCell ref="G292:J292"/>
    <mergeCell ref="G293:J293"/>
    <mergeCell ref="B283:B313"/>
    <mergeCell ref="G275:J275"/>
    <mergeCell ref="G276:J276"/>
    <mergeCell ref="G277:J277"/>
    <mergeCell ref="A190:A220"/>
    <mergeCell ref="C190:C220"/>
    <mergeCell ref="D190:D220"/>
    <mergeCell ref="G190:J190"/>
    <mergeCell ref="G200:J200"/>
    <mergeCell ref="G205:J205"/>
    <mergeCell ref="G207:J207"/>
    <mergeCell ref="G208:J208"/>
    <mergeCell ref="G209:J209"/>
    <mergeCell ref="G215:J215"/>
    <mergeCell ref="G216:J216"/>
    <mergeCell ref="G202:J202"/>
    <mergeCell ref="G203:J203"/>
    <mergeCell ref="G217:J217"/>
    <mergeCell ref="G195:J195"/>
    <mergeCell ref="G201:J201"/>
    <mergeCell ref="G212:J212"/>
    <mergeCell ref="G213:J213"/>
    <mergeCell ref="G214:J214"/>
    <mergeCell ref="G210:J210"/>
    <mergeCell ref="G206:J206"/>
    <mergeCell ref="G218:J218"/>
    <mergeCell ref="G191:J191"/>
    <mergeCell ref="G197:J197"/>
    <mergeCell ref="G219:J219"/>
    <mergeCell ref="G204:J204"/>
    <mergeCell ref="G211:J211"/>
    <mergeCell ref="G194:J194"/>
    <mergeCell ref="G160:J160"/>
    <mergeCell ref="G166:J166"/>
    <mergeCell ref="G167:J167"/>
    <mergeCell ref="G168:J168"/>
    <mergeCell ref="G188:J188"/>
    <mergeCell ref="G171:J171"/>
    <mergeCell ref="G172:J172"/>
    <mergeCell ref="G164:J164"/>
    <mergeCell ref="G151:J151"/>
    <mergeCell ref="G170:J170"/>
    <mergeCell ref="G144:J144"/>
    <mergeCell ref="G149:J149"/>
    <mergeCell ref="G153:J153"/>
    <mergeCell ref="G154:J154"/>
    <mergeCell ref="G150:J150"/>
    <mergeCell ref="G198:J198"/>
    <mergeCell ref="G199:J199"/>
    <mergeCell ref="G185:J185"/>
    <mergeCell ref="G179:J179"/>
    <mergeCell ref="G180:J180"/>
    <mergeCell ref="G176:J176"/>
    <mergeCell ref="G177:J177"/>
    <mergeCell ref="G178:J178"/>
    <mergeCell ref="G181:J181"/>
    <mergeCell ref="G182:J182"/>
    <mergeCell ref="G183:J183"/>
    <mergeCell ref="D66:D96"/>
    <mergeCell ref="G66:J66"/>
    <mergeCell ref="A159:A189"/>
    <mergeCell ref="C159:C189"/>
    <mergeCell ref="D159:D189"/>
    <mergeCell ref="G159:J159"/>
    <mergeCell ref="G169:J169"/>
    <mergeCell ref="G189:J189"/>
    <mergeCell ref="G88:J88"/>
    <mergeCell ref="G122:J122"/>
    <mergeCell ref="G120:J120"/>
    <mergeCell ref="G93:J93"/>
    <mergeCell ref="G98:J98"/>
    <mergeCell ref="G104:J104"/>
    <mergeCell ref="G105:J105"/>
    <mergeCell ref="G106:J106"/>
    <mergeCell ref="C97:C127"/>
    <mergeCell ref="A97:A127"/>
    <mergeCell ref="G174:J174"/>
    <mergeCell ref="G163:J163"/>
    <mergeCell ref="G173:J173"/>
    <mergeCell ref="G113:J113"/>
    <mergeCell ref="G117:J117"/>
    <mergeCell ref="G135:J135"/>
    <mergeCell ref="G83:J83"/>
    <mergeCell ref="G84:J84"/>
    <mergeCell ref="G77:J77"/>
    <mergeCell ref="G85:J85"/>
    <mergeCell ref="G91:J91"/>
    <mergeCell ref="A128:A158"/>
    <mergeCell ref="C128:C158"/>
    <mergeCell ref="D128:D158"/>
    <mergeCell ref="G128:J128"/>
    <mergeCell ref="G138:J138"/>
    <mergeCell ref="G133:J133"/>
    <mergeCell ref="G139:J139"/>
    <mergeCell ref="G125:J125"/>
    <mergeCell ref="G152:J152"/>
    <mergeCell ref="G156:J156"/>
    <mergeCell ref="G155:J155"/>
    <mergeCell ref="G158:J158"/>
    <mergeCell ref="G145:J145"/>
    <mergeCell ref="G146:J146"/>
    <mergeCell ref="G147:J147"/>
    <mergeCell ref="G148:J148"/>
    <mergeCell ref="G132:J132"/>
    <mergeCell ref="A66:A96"/>
    <mergeCell ref="C66:C96"/>
    <mergeCell ref="A1:L1"/>
    <mergeCell ref="F2:J2"/>
    <mergeCell ref="A3:L3"/>
    <mergeCell ref="A4:A34"/>
    <mergeCell ref="C4:C34"/>
    <mergeCell ref="D4:D34"/>
    <mergeCell ref="G4:J4"/>
    <mergeCell ref="G14:J14"/>
    <mergeCell ref="G5:J5"/>
    <mergeCell ref="G11:J11"/>
    <mergeCell ref="G12:J12"/>
    <mergeCell ref="G13:J13"/>
    <mergeCell ref="G33:J33"/>
    <mergeCell ref="G29:J29"/>
    <mergeCell ref="G30:J30"/>
    <mergeCell ref="G31:J31"/>
    <mergeCell ref="G25:J25"/>
    <mergeCell ref="E4:E34"/>
    <mergeCell ref="G8:J8"/>
    <mergeCell ref="G26:J26"/>
    <mergeCell ref="G27:J27"/>
    <mergeCell ref="G28:J28"/>
    <mergeCell ref="G9:J9"/>
    <mergeCell ref="G15:J15"/>
    <mergeCell ref="G16:J16"/>
    <mergeCell ref="G17:J17"/>
    <mergeCell ref="G19:J19"/>
    <mergeCell ref="G21:J21"/>
    <mergeCell ref="G22:J22"/>
    <mergeCell ref="G23:J23"/>
    <mergeCell ref="G56:J56"/>
    <mergeCell ref="G71:J71"/>
    <mergeCell ref="G87:J87"/>
    <mergeCell ref="G51:J51"/>
    <mergeCell ref="G32:J32"/>
    <mergeCell ref="G34:J34"/>
    <mergeCell ref="G65:J65"/>
    <mergeCell ref="G49:J49"/>
    <mergeCell ref="G40:J40"/>
    <mergeCell ref="G72:J72"/>
    <mergeCell ref="G70:J70"/>
    <mergeCell ref="G67:J67"/>
    <mergeCell ref="G73:J73"/>
    <mergeCell ref="G74:J74"/>
    <mergeCell ref="G76:J76"/>
    <mergeCell ref="G78:J78"/>
    <mergeCell ref="G79:J79"/>
    <mergeCell ref="G81:J81"/>
    <mergeCell ref="D97:D127"/>
    <mergeCell ref="G97:J97"/>
    <mergeCell ref="G107:J107"/>
    <mergeCell ref="G123:J123"/>
    <mergeCell ref="G127:J127"/>
    <mergeCell ref="G129:J129"/>
    <mergeCell ref="G264:J264"/>
    <mergeCell ref="G265:J265"/>
    <mergeCell ref="G267:J267"/>
    <mergeCell ref="G109:J109"/>
    <mergeCell ref="G110:J110"/>
    <mergeCell ref="G112:J112"/>
    <mergeCell ref="G111:J111"/>
    <mergeCell ref="G142:J142"/>
    <mergeCell ref="G124:J124"/>
    <mergeCell ref="G102:J102"/>
    <mergeCell ref="G108:J108"/>
    <mergeCell ref="G118:J118"/>
    <mergeCell ref="G119:J119"/>
    <mergeCell ref="G126:J126"/>
    <mergeCell ref="G114:J114"/>
    <mergeCell ref="G115:J115"/>
    <mergeCell ref="G116:J116"/>
    <mergeCell ref="G136:J136"/>
    <mergeCell ref="G311:J311"/>
    <mergeCell ref="G310:J310"/>
    <mergeCell ref="G268:J268"/>
    <mergeCell ref="G263:J263"/>
    <mergeCell ref="G250:J250"/>
    <mergeCell ref="G274:J274"/>
    <mergeCell ref="G266:J266"/>
    <mergeCell ref="G300:J300"/>
    <mergeCell ref="G301:J301"/>
    <mergeCell ref="G302:J302"/>
    <mergeCell ref="G308:J308"/>
    <mergeCell ref="G309:J309"/>
    <mergeCell ref="G303:J303"/>
    <mergeCell ref="G304:J304"/>
    <mergeCell ref="G305:J305"/>
    <mergeCell ref="G306:J306"/>
    <mergeCell ref="G307:J307"/>
    <mergeCell ref="G299:J299"/>
    <mergeCell ref="G294:J294"/>
    <mergeCell ref="G95:J95"/>
    <mergeCell ref="G94:J94"/>
    <mergeCell ref="G121:J121"/>
    <mergeCell ref="G227:J227"/>
    <mergeCell ref="G196:J196"/>
    <mergeCell ref="G165:J165"/>
    <mergeCell ref="G134:J134"/>
    <mergeCell ref="G288:J288"/>
    <mergeCell ref="G279:J279"/>
    <mergeCell ref="G278:J278"/>
    <mergeCell ref="G242:J242"/>
    <mergeCell ref="G272:J272"/>
    <mergeCell ref="G273:J273"/>
    <mergeCell ref="G157:J157"/>
    <mergeCell ref="G269:J269"/>
    <mergeCell ref="G249:J249"/>
    <mergeCell ref="G137:J137"/>
    <mergeCell ref="G140:J140"/>
    <mergeCell ref="G141:J141"/>
    <mergeCell ref="G143:J143"/>
    <mergeCell ref="G186:J186"/>
    <mergeCell ref="G175:J175"/>
    <mergeCell ref="G187:J187"/>
    <mergeCell ref="G184:J184"/>
    <mergeCell ref="G10:J10"/>
    <mergeCell ref="G428:J428"/>
    <mergeCell ref="G461:J461"/>
    <mergeCell ref="G429:J429"/>
    <mergeCell ref="G424:J424"/>
    <mergeCell ref="G283:J283"/>
    <mergeCell ref="G89:J89"/>
    <mergeCell ref="G90:J90"/>
    <mergeCell ref="G103:J103"/>
    <mergeCell ref="G18:J18"/>
    <mergeCell ref="G24:J24"/>
    <mergeCell ref="G86:J86"/>
    <mergeCell ref="G96:J96"/>
    <mergeCell ref="G101:J101"/>
    <mergeCell ref="G57:J57"/>
    <mergeCell ref="G75:J75"/>
    <mergeCell ref="G82:J82"/>
    <mergeCell ref="G80:J80"/>
    <mergeCell ref="G20:J20"/>
    <mergeCell ref="G383:J383"/>
    <mergeCell ref="G352:J352"/>
    <mergeCell ref="G321:J321"/>
    <mergeCell ref="G289:J289"/>
    <mergeCell ref="G258:J258"/>
  </mergeCells>
  <hyperlinks>
    <hyperlink ref="A751:G751" location="Содержание!A1" display="Возврат к содержанию"/>
  </hyperlinks>
  <pageMargins left="0.25" right="0.25" top="0.36" bottom="0.17" header="0.3" footer="0.17"/>
  <pageSetup paperSize="9" scale="38" fitToHeight="0" orientation="portrait" r:id="rId1"/>
  <rowBreaks count="2" manualBreakCount="2">
    <brk id="652" max="9" man="1"/>
    <brk id="743" max="9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">
    <tabColor theme="1" tint="4.9989318521683403E-2"/>
    <pageSetUpPr fitToPage="1"/>
  </sheetPr>
  <dimension ref="A1:AB756"/>
  <sheetViews>
    <sheetView zoomScale="70" zoomScaleNormal="70" zoomScaleSheetLayoutView="85" workbookViewId="0">
      <selection sqref="A1:L1"/>
    </sheetView>
  </sheetViews>
  <sheetFormatPr defaultRowHeight="23.25" x14ac:dyDescent="0.35"/>
  <cols>
    <col min="1" max="2" width="4.7109375" style="5" customWidth="1"/>
    <col min="3" max="3" width="21.7109375" style="332" customWidth="1"/>
    <col min="4" max="4" width="71.7109375" style="9" customWidth="1"/>
    <col min="5" max="5" width="30.7109375" style="9" customWidth="1"/>
    <col min="6" max="6" width="32.7109375" style="16" customWidth="1"/>
    <col min="7" max="7" width="8.28515625" style="7" customWidth="1"/>
    <col min="8" max="8" width="8.28515625" style="8" customWidth="1"/>
    <col min="9" max="9" width="8.28515625" style="6" customWidth="1"/>
    <col min="10" max="10" width="8.28515625" style="5" customWidth="1"/>
    <col min="11" max="11" width="12.85546875" style="5" customWidth="1"/>
    <col min="12" max="12" width="32.140625" style="330" customWidth="1"/>
  </cols>
  <sheetData>
    <row r="1" spans="1:28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 s="107"/>
      <c r="N1" s="107"/>
      <c r="O1" s="107"/>
      <c r="P1" s="107"/>
      <c r="Q1" s="107"/>
      <c r="R1" s="107"/>
      <c r="S1" s="107"/>
      <c r="T1" s="107"/>
      <c r="U1" s="107"/>
      <c r="V1" s="107"/>
      <c r="W1" s="107"/>
      <c r="X1" s="107"/>
      <c r="Y1" s="107"/>
      <c r="Z1" s="107"/>
      <c r="AA1" s="107"/>
      <c r="AB1" s="107"/>
    </row>
    <row r="2" spans="1:28" s="28" customFormat="1" ht="60" customHeight="1" x14ac:dyDescent="0.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1023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  <c r="M2" s="107"/>
      <c r="N2" s="107"/>
      <c r="O2" s="107"/>
      <c r="P2" s="107"/>
      <c r="Q2" s="107"/>
      <c r="R2" s="107"/>
      <c r="S2" s="107"/>
      <c r="T2" s="107"/>
      <c r="U2" s="107"/>
      <c r="V2" s="107"/>
      <c r="W2" s="107"/>
      <c r="X2" s="107"/>
      <c r="Y2" s="107"/>
      <c r="Z2" s="107"/>
      <c r="AA2" s="107"/>
      <c r="AB2" s="107"/>
    </row>
    <row r="3" spans="1:28" ht="24.95" customHeight="1" x14ac:dyDescent="0.25">
      <c r="A3" s="519" t="s">
        <v>77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28" ht="15.6" customHeight="1" x14ac:dyDescent="0.25">
      <c r="A4" s="470">
        <v>1</v>
      </c>
      <c r="B4" s="470"/>
      <c r="C4" s="457" t="s">
        <v>565</v>
      </c>
      <c r="D4" s="544"/>
      <c r="E4" s="448"/>
      <c r="F4" s="108" t="s">
        <v>81</v>
      </c>
      <c r="G4" s="461" t="s">
        <v>6</v>
      </c>
      <c r="H4" s="461"/>
      <c r="I4" s="461"/>
      <c r="J4" s="461"/>
      <c r="K4" s="539">
        <v>3</v>
      </c>
      <c r="L4" s="498">
        <v>11659</v>
      </c>
    </row>
    <row r="5" spans="1:28" ht="15.6" customHeight="1" x14ac:dyDescent="0.25">
      <c r="A5" s="471"/>
      <c r="B5" s="471"/>
      <c r="C5" s="543"/>
      <c r="D5" s="545"/>
      <c r="E5" s="448"/>
      <c r="F5" s="108" t="s">
        <v>80</v>
      </c>
      <c r="G5" s="469">
        <v>81</v>
      </c>
      <c r="H5" s="469"/>
      <c r="I5" s="469"/>
      <c r="J5" s="469"/>
      <c r="K5" s="502"/>
      <c r="L5" s="499"/>
    </row>
    <row r="6" spans="1:28" ht="14.25" customHeight="1" x14ac:dyDescent="0.25">
      <c r="A6" s="471"/>
      <c r="B6" s="471"/>
      <c r="C6" s="543"/>
      <c r="D6" s="545"/>
      <c r="E6" s="448"/>
      <c r="F6" s="108" t="s">
        <v>8</v>
      </c>
      <c r="G6" s="30">
        <v>3000</v>
      </c>
      <c r="H6" s="31">
        <v>4000</v>
      </c>
      <c r="I6" s="314">
        <v>5000</v>
      </c>
      <c r="J6" s="32">
        <v>6000</v>
      </c>
      <c r="K6" s="502"/>
      <c r="L6" s="499"/>
    </row>
    <row r="7" spans="1:28" ht="15.6" customHeight="1" x14ac:dyDescent="0.25">
      <c r="A7" s="471"/>
      <c r="B7" s="471"/>
      <c r="C7" s="543"/>
      <c r="D7" s="545"/>
      <c r="E7" s="448"/>
      <c r="F7" s="108" t="s">
        <v>817</v>
      </c>
      <c r="G7" s="30">
        <f>G5*114</f>
        <v>9234</v>
      </c>
      <c r="H7" s="31">
        <f>G5*128</f>
        <v>10368</v>
      </c>
      <c r="I7" s="314">
        <f>G5*143</f>
        <v>11583</v>
      </c>
      <c r="J7" s="32">
        <f>G5*148</f>
        <v>11988</v>
      </c>
      <c r="K7" s="502"/>
      <c r="L7" s="499"/>
    </row>
    <row r="8" spans="1:28" ht="15.6" customHeight="1" x14ac:dyDescent="0.25">
      <c r="A8" s="471"/>
      <c r="B8" s="471"/>
      <c r="C8" s="543"/>
      <c r="D8" s="545"/>
      <c r="E8" s="448"/>
      <c r="F8" s="108" t="s">
        <v>1269</v>
      </c>
      <c r="G8" s="451">
        <v>0.98</v>
      </c>
      <c r="H8" s="451"/>
      <c r="I8" s="451"/>
      <c r="J8" s="451"/>
      <c r="K8" s="502"/>
      <c r="L8" s="499"/>
    </row>
    <row r="9" spans="1:28" ht="15.6" customHeight="1" x14ac:dyDescent="0.25">
      <c r="A9" s="471"/>
      <c r="B9" s="471"/>
      <c r="C9" s="543"/>
      <c r="D9" s="545"/>
      <c r="E9" s="448"/>
      <c r="F9" s="108" t="s">
        <v>699</v>
      </c>
      <c r="G9" s="461" t="s">
        <v>700</v>
      </c>
      <c r="H9" s="461"/>
      <c r="I9" s="461"/>
      <c r="J9" s="461"/>
      <c r="K9" s="502"/>
      <c r="L9" s="499"/>
    </row>
    <row r="10" spans="1:28" ht="15.6" customHeight="1" x14ac:dyDescent="0.25">
      <c r="A10" s="471"/>
      <c r="B10" s="471"/>
      <c r="C10" s="543"/>
      <c r="D10" s="545"/>
      <c r="E10" s="448"/>
      <c r="F10" s="93" t="s">
        <v>1181</v>
      </c>
      <c r="G10" s="462" t="s">
        <v>1179</v>
      </c>
      <c r="H10" s="463"/>
      <c r="I10" s="463"/>
      <c r="J10" s="464"/>
      <c r="K10" s="502"/>
      <c r="L10" s="499"/>
    </row>
    <row r="11" spans="1:28" ht="15.6" customHeight="1" x14ac:dyDescent="0.25">
      <c r="A11" s="471"/>
      <c r="B11" s="471"/>
      <c r="C11" s="543"/>
      <c r="D11" s="545"/>
      <c r="E11" s="448"/>
      <c r="F11" s="108" t="s">
        <v>83</v>
      </c>
      <c r="G11" s="461">
        <v>67</v>
      </c>
      <c r="H11" s="461"/>
      <c r="I11" s="461"/>
      <c r="J11" s="461"/>
      <c r="K11" s="502"/>
      <c r="L11" s="499"/>
    </row>
    <row r="12" spans="1:28" ht="15.6" customHeight="1" x14ac:dyDescent="0.25">
      <c r="A12" s="471"/>
      <c r="B12" s="471"/>
      <c r="C12" s="543"/>
      <c r="D12" s="545"/>
      <c r="E12" s="448"/>
      <c r="F12" s="108" t="s">
        <v>396</v>
      </c>
      <c r="G12" s="461" t="s">
        <v>397</v>
      </c>
      <c r="H12" s="461"/>
      <c r="I12" s="461"/>
      <c r="J12" s="461"/>
      <c r="K12" s="502"/>
      <c r="L12" s="499"/>
    </row>
    <row r="13" spans="1:28" ht="15.75" customHeight="1" x14ac:dyDescent="0.25">
      <c r="A13" s="471"/>
      <c r="B13" s="471"/>
      <c r="C13" s="543"/>
      <c r="D13" s="545"/>
      <c r="E13" s="448"/>
      <c r="F13" s="108" t="s">
        <v>256</v>
      </c>
      <c r="G13" s="461" t="s">
        <v>192</v>
      </c>
      <c r="H13" s="461"/>
      <c r="I13" s="461"/>
      <c r="J13" s="461"/>
      <c r="K13" s="502"/>
      <c r="L13" s="499"/>
    </row>
    <row r="14" spans="1:28" ht="15.6" customHeight="1" x14ac:dyDescent="0.25">
      <c r="A14" s="471"/>
      <c r="B14" s="471"/>
      <c r="C14" s="543"/>
      <c r="D14" s="545"/>
      <c r="E14" s="448"/>
      <c r="F14" s="108" t="s">
        <v>379</v>
      </c>
      <c r="G14" s="461" t="s">
        <v>380</v>
      </c>
      <c r="H14" s="461"/>
      <c r="I14" s="461"/>
      <c r="J14" s="461"/>
      <c r="K14" s="502"/>
      <c r="L14" s="499"/>
    </row>
    <row r="15" spans="1:28" ht="15.6" customHeight="1" x14ac:dyDescent="0.25">
      <c r="A15" s="471"/>
      <c r="B15" s="471"/>
      <c r="C15" s="543"/>
      <c r="D15" s="545"/>
      <c r="E15" s="448"/>
      <c r="F15" s="108" t="s">
        <v>701</v>
      </c>
      <c r="G15" s="461">
        <v>100000</v>
      </c>
      <c r="H15" s="461"/>
      <c r="I15" s="461"/>
      <c r="J15" s="461"/>
      <c r="K15" s="502"/>
      <c r="L15" s="499"/>
    </row>
    <row r="16" spans="1:28" ht="15.6" customHeight="1" x14ac:dyDescent="0.25">
      <c r="A16" s="471"/>
      <c r="B16" s="471"/>
      <c r="C16" s="543"/>
      <c r="D16" s="545"/>
      <c r="E16" s="448"/>
      <c r="F16" s="108" t="s">
        <v>257</v>
      </c>
      <c r="G16" s="461" t="s">
        <v>556</v>
      </c>
      <c r="H16" s="461"/>
      <c r="I16" s="461"/>
      <c r="J16" s="461"/>
      <c r="K16" s="502"/>
      <c r="L16" s="499"/>
    </row>
    <row r="17" spans="1:12" ht="15.6" customHeight="1" x14ac:dyDescent="0.25">
      <c r="A17" s="471"/>
      <c r="B17" s="471"/>
      <c r="C17" s="543"/>
      <c r="D17" s="545"/>
      <c r="E17" s="448"/>
      <c r="F17" s="108" t="s">
        <v>376</v>
      </c>
      <c r="G17" s="461" t="s">
        <v>557</v>
      </c>
      <c r="H17" s="461"/>
      <c r="I17" s="461"/>
      <c r="J17" s="461"/>
      <c r="K17" s="502"/>
      <c r="L17" s="499"/>
    </row>
    <row r="18" spans="1:12" ht="15.6" customHeight="1" x14ac:dyDescent="0.25">
      <c r="A18" s="471"/>
      <c r="B18" s="471"/>
      <c r="C18" s="543"/>
      <c r="D18" s="545"/>
      <c r="E18" s="448"/>
      <c r="F18" s="108" t="s">
        <v>702</v>
      </c>
      <c r="G18" s="461" t="s">
        <v>703</v>
      </c>
      <c r="H18" s="461"/>
      <c r="I18" s="461"/>
      <c r="J18" s="461"/>
      <c r="K18" s="502"/>
      <c r="L18" s="499"/>
    </row>
    <row r="19" spans="1:12" ht="15.6" customHeight="1" x14ac:dyDescent="0.25">
      <c r="A19" s="471"/>
      <c r="B19" s="471"/>
      <c r="C19" s="543"/>
      <c r="D19" s="545"/>
      <c r="E19" s="448"/>
      <c r="F19" s="108" t="s">
        <v>381</v>
      </c>
      <c r="G19" s="461" t="s">
        <v>382</v>
      </c>
      <c r="H19" s="461"/>
      <c r="I19" s="461"/>
      <c r="J19" s="461"/>
      <c r="K19" s="502"/>
      <c r="L19" s="500"/>
    </row>
    <row r="20" spans="1:12" ht="15.6" customHeight="1" x14ac:dyDescent="0.25">
      <c r="A20" s="471"/>
      <c r="B20" s="471"/>
      <c r="C20" s="543"/>
      <c r="D20" s="545"/>
      <c r="E20" s="448"/>
      <c r="F20" s="108" t="s">
        <v>358</v>
      </c>
      <c r="G20" s="461" t="s">
        <v>900</v>
      </c>
      <c r="H20" s="461"/>
      <c r="I20" s="461"/>
      <c r="J20" s="461"/>
      <c r="K20" s="496">
        <v>5</v>
      </c>
      <c r="L20" s="443">
        <v>12475</v>
      </c>
    </row>
    <row r="21" spans="1:12" ht="15.6" customHeight="1" x14ac:dyDescent="0.25">
      <c r="A21" s="471"/>
      <c r="B21" s="471"/>
      <c r="C21" s="543"/>
      <c r="D21" s="545"/>
      <c r="E21" s="448"/>
      <c r="F21" s="108" t="s">
        <v>383</v>
      </c>
      <c r="G21" s="461" t="s">
        <v>384</v>
      </c>
      <c r="H21" s="461"/>
      <c r="I21" s="461"/>
      <c r="J21" s="461"/>
      <c r="K21" s="497"/>
      <c r="L21" s="444" t="e">
        <f>#REF!-#REF!*10%</f>
        <v>#REF!</v>
      </c>
    </row>
    <row r="22" spans="1:12" ht="15.6" customHeight="1" x14ac:dyDescent="0.25">
      <c r="A22" s="471"/>
      <c r="B22" s="471"/>
      <c r="C22" s="543"/>
      <c r="D22" s="545"/>
      <c r="E22" s="448"/>
      <c r="F22" s="108" t="s">
        <v>385</v>
      </c>
      <c r="G22" s="461" t="s">
        <v>386</v>
      </c>
      <c r="H22" s="461"/>
      <c r="I22" s="461"/>
      <c r="J22" s="461"/>
      <c r="K22" s="497"/>
      <c r="L22" s="444" t="e">
        <f>#REF!-#REF!*10%</f>
        <v>#REF!</v>
      </c>
    </row>
    <row r="23" spans="1:12" ht="15.6" customHeight="1" x14ac:dyDescent="0.25">
      <c r="A23" s="471"/>
      <c r="B23" s="471"/>
      <c r="C23" s="543"/>
      <c r="D23" s="545"/>
      <c r="E23" s="448"/>
      <c r="F23" s="108" t="s">
        <v>389</v>
      </c>
      <c r="G23" s="461" t="s">
        <v>390</v>
      </c>
      <c r="H23" s="461"/>
      <c r="I23" s="461"/>
      <c r="J23" s="461"/>
      <c r="K23" s="497"/>
      <c r="L23" s="444" t="e">
        <f>#REF!-#REF!*10%</f>
        <v>#REF!</v>
      </c>
    </row>
    <row r="24" spans="1:12" ht="15.6" customHeight="1" x14ac:dyDescent="0.25">
      <c r="A24" s="471"/>
      <c r="B24" s="471"/>
      <c r="C24" s="543"/>
      <c r="D24" s="545"/>
      <c r="E24" s="448"/>
      <c r="F24" s="108" t="s">
        <v>704</v>
      </c>
      <c r="G24" s="461" t="s">
        <v>705</v>
      </c>
      <c r="H24" s="461"/>
      <c r="I24" s="461"/>
      <c r="J24" s="461"/>
      <c r="K24" s="497"/>
      <c r="L24" s="444" t="e">
        <f>#REF!-#REF!*10%</f>
        <v>#REF!</v>
      </c>
    </row>
    <row r="25" spans="1:12" ht="15.6" customHeight="1" x14ac:dyDescent="0.25">
      <c r="A25" s="471"/>
      <c r="B25" s="471"/>
      <c r="C25" s="543"/>
      <c r="D25" s="545"/>
      <c r="E25" s="448"/>
      <c r="F25" s="108" t="s">
        <v>706</v>
      </c>
      <c r="G25" s="461" t="s">
        <v>390</v>
      </c>
      <c r="H25" s="461"/>
      <c r="I25" s="461"/>
      <c r="J25" s="461"/>
      <c r="K25" s="497"/>
      <c r="L25" s="444" t="e">
        <f>#REF!-#REF!*10%</f>
        <v>#REF!</v>
      </c>
    </row>
    <row r="26" spans="1:12" ht="15.6" customHeight="1" x14ac:dyDescent="0.25">
      <c r="A26" s="471"/>
      <c r="B26" s="471"/>
      <c r="C26" s="543"/>
      <c r="D26" s="545"/>
      <c r="E26" s="448"/>
      <c r="F26" s="108" t="s">
        <v>1271</v>
      </c>
      <c r="G26" s="461" t="s">
        <v>390</v>
      </c>
      <c r="H26" s="461"/>
      <c r="I26" s="461"/>
      <c r="J26" s="461"/>
      <c r="K26" s="497"/>
      <c r="L26" s="444" t="e">
        <f>#REF!-#REF!*10%</f>
        <v>#REF!</v>
      </c>
    </row>
    <row r="27" spans="1:12" ht="15.6" customHeight="1" x14ac:dyDescent="0.25">
      <c r="A27" s="471"/>
      <c r="B27" s="471"/>
      <c r="C27" s="543"/>
      <c r="D27" s="545"/>
      <c r="E27" s="448"/>
      <c r="F27" s="108" t="s">
        <v>707</v>
      </c>
      <c r="G27" s="461" t="s">
        <v>1270</v>
      </c>
      <c r="H27" s="461"/>
      <c r="I27" s="461"/>
      <c r="J27" s="461"/>
      <c r="K27" s="497"/>
      <c r="L27" s="444" t="e">
        <f>#REF!-#REF!*10%</f>
        <v>#REF!</v>
      </c>
    </row>
    <row r="28" spans="1:12" ht="15.6" customHeight="1" x14ac:dyDescent="0.25">
      <c r="A28" s="471"/>
      <c r="B28" s="471"/>
      <c r="C28" s="543"/>
      <c r="D28" s="545"/>
      <c r="E28" s="448"/>
      <c r="F28" s="108" t="s">
        <v>708</v>
      </c>
      <c r="G28" s="461" t="s">
        <v>390</v>
      </c>
      <c r="H28" s="461"/>
      <c r="I28" s="461"/>
      <c r="J28" s="461"/>
      <c r="K28" s="497"/>
      <c r="L28" s="444" t="e">
        <f>#REF!-#REF!*10%</f>
        <v>#REF!</v>
      </c>
    </row>
    <row r="29" spans="1:12" ht="15.6" customHeight="1" x14ac:dyDescent="0.25">
      <c r="A29" s="471"/>
      <c r="B29" s="471"/>
      <c r="C29" s="543"/>
      <c r="D29" s="545"/>
      <c r="E29" s="448"/>
      <c r="F29" s="108" t="s">
        <v>377</v>
      </c>
      <c r="G29" s="461" t="s">
        <v>387</v>
      </c>
      <c r="H29" s="461"/>
      <c r="I29" s="461"/>
      <c r="J29" s="461"/>
      <c r="K29" s="497"/>
      <c r="L29" s="444" t="e">
        <f>#REF!-#REF!*10%</f>
        <v>#REF!</v>
      </c>
    </row>
    <row r="30" spans="1:12" ht="15.6" customHeight="1" x14ac:dyDescent="0.25">
      <c r="A30" s="471"/>
      <c r="B30" s="471"/>
      <c r="C30" s="543"/>
      <c r="D30" s="545"/>
      <c r="E30" s="448"/>
      <c r="F30" s="108" t="s">
        <v>388</v>
      </c>
      <c r="G30" s="461" t="s">
        <v>393</v>
      </c>
      <c r="H30" s="461"/>
      <c r="I30" s="461"/>
      <c r="J30" s="461"/>
      <c r="K30" s="497"/>
      <c r="L30" s="444" t="e">
        <f>#REF!-#REF!*10%</f>
        <v>#REF!</v>
      </c>
    </row>
    <row r="31" spans="1:12" ht="15.6" customHeight="1" x14ac:dyDescent="0.25">
      <c r="A31" s="471"/>
      <c r="B31" s="471"/>
      <c r="C31" s="543"/>
      <c r="D31" s="545"/>
      <c r="E31" s="448"/>
      <c r="F31" s="108" t="s">
        <v>562</v>
      </c>
      <c r="G31" s="461" t="s">
        <v>1019</v>
      </c>
      <c r="H31" s="461"/>
      <c r="I31" s="461"/>
      <c r="J31" s="461"/>
      <c r="K31" s="497"/>
      <c r="L31" s="444" t="e">
        <f>#REF!-#REF!*10%</f>
        <v>#REF!</v>
      </c>
    </row>
    <row r="32" spans="1:12" ht="15.6" customHeight="1" x14ac:dyDescent="0.25">
      <c r="A32" s="471"/>
      <c r="B32" s="471"/>
      <c r="C32" s="543"/>
      <c r="D32" s="545"/>
      <c r="E32" s="448"/>
      <c r="F32" s="108" t="s">
        <v>570</v>
      </c>
      <c r="G32" s="461" t="s">
        <v>613</v>
      </c>
      <c r="H32" s="461"/>
      <c r="I32" s="461"/>
      <c r="J32" s="461"/>
      <c r="K32" s="497"/>
      <c r="L32" s="444" t="e">
        <f>#REF!-#REF!*10%</f>
        <v>#REF!</v>
      </c>
    </row>
    <row r="33" spans="1:12" ht="15.6" customHeight="1" x14ac:dyDescent="0.25">
      <c r="A33" s="471"/>
      <c r="B33" s="471"/>
      <c r="C33" s="543"/>
      <c r="D33" s="545"/>
      <c r="E33" s="448"/>
      <c r="F33" s="108" t="s">
        <v>84</v>
      </c>
      <c r="G33" s="465">
        <v>3.6</v>
      </c>
      <c r="H33" s="465"/>
      <c r="I33" s="465"/>
      <c r="J33" s="465"/>
      <c r="K33" s="497"/>
      <c r="L33" s="444" t="e">
        <f>#REF!-#REF!*10%</f>
        <v>#REF!</v>
      </c>
    </row>
    <row r="34" spans="1:12" ht="15.6" customHeight="1" x14ac:dyDescent="0.25">
      <c r="A34" s="472"/>
      <c r="B34" s="472"/>
      <c r="C34" s="483"/>
      <c r="D34" s="546"/>
      <c r="E34" s="448"/>
      <c r="F34" s="108" t="s">
        <v>1016</v>
      </c>
      <c r="G34" s="461">
        <v>5</v>
      </c>
      <c r="H34" s="461"/>
      <c r="I34" s="461"/>
      <c r="J34" s="461"/>
      <c r="K34" s="497"/>
      <c r="L34" s="444" t="e">
        <f>#REF!-#REF!*10%</f>
        <v>#REF!</v>
      </c>
    </row>
    <row r="35" spans="1:12" ht="15.6" customHeight="1" x14ac:dyDescent="0.25">
      <c r="A35" s="452">
        <v>2</v>
      </c>
      <c r="B35" s="470"/>
      <c r="C35" s="455" t="s">
        <v>663</v>
      </c>
      <c r="D35" s="544"/>
      <c r="E35" s="448"/>
      <c r="F35" s="108" t="s">
        <v>81</v>
      </c>
      <c r="G35" s="461" t="s">
        <v>6</v>
      </c>
      <c r="H35" s="461"/>
      <c r="I35" s="461"/>
      <c r="J35" s="461"/>
      <c r="K35" s="539">
        <v>3</v>
      </c>
      <c r="L35" s="498">
        <v>14263</v>
      </c>
    </row>
    <row r="36" spans="1:12" ht="15.6" customHeight="1" x14ac:dyDescent="0.25">
      <c r="A36" s="453"/>
      <c r="B36" s="471"/>
      <c r="C36" s="455"/>
      <c r="D36" s="545"/>
      <c r="E36" s="448"/>
      <c r="F36" s="108" t="s">
        <v>80</v>
      </c>
      <c r="G36" s="469">
        <v>105</v>
      </c>
      <c r="H36" s="469"/>
      <c r="I36" s="469"/>
      <c r="J36" s="469"/>
      <c r="K36" s="502"/>
      <c r="L36" s="499"/>
    </row>
    <row r="37" spans="1:12" ht="14.25" customHeight="1" x14ac:dyDescent="0.25">
      <c r="A37" s="453"/>
      <c r="B37" s="471"/>
      <c r="C37" s="455"/>
      <c r="D37" s="545"/>
      <c r="E37" s="448"/>
      <c r="F37" s="108" t="s">
        <v>8</v>
      </c>
      <c r="G37" s="30">
        <v>3000</v>
      </c>
      <c r="H37" s="31">
        <v>4000</v>
      </c>
      <c r="I37" s="314">
        <v>5000</v>
      </c>
      <c r="J37" s="32">
        <v>6000</v>
      </c>
      <c r="K37" s="502"/>
      <c r="L37" s="499"/>
    </row>
    <row r="38" spans="1:12" ht="15.6" customHeight="1" x14ac:dyDescent="0.25">
      <c r="A38" s="453"/>
      <c r="B38" s="471"/>
      <c r="C38" s="455"/>
      <c r="D38" s="545"/>
      <c r="E38" s="448"/>
      <c r="F38" s="108" t="s">
        <v>817</v>
      </c>
      <c r="G38" s="30">
        <f>G36*114</f>
        <v>11970</v>
      </c>
      <c r="H38" s="31">
        <f>G36*128</f>
        <v>13440</v>
      </c>
      <c r="I38" s="314">
        <f>G36*143</f>
        <v>15015</v>
      </c>
      <c r="J38" s="32">
        <f>G36*148</f>
        <v>15540</v>
      </c>
      <c r="K38" s="502"/>
      <c r="L38" s="499"/>
    </row>
    <row r="39" spans="1:12" ht="15.6" customHeight="1" x14ac:dyDescent="0.25">
      <c r="A39" s="453"/>
      <c r="B39" s="471"/>
      <c r="C39" s="455"/>
      <c r="D39" s="545"/>
      <c r="E39" s="448"/>
      <c r="F39" s="108" t="s">
        <v>1269</v>
      </c>
      <c r="G39" s="451">
        <v>0.98</v>
      </c>
      <c r="H39" s="451"/>
      <c r="I39" s="451"/>
      <c r="J39" s="451"/>
      <c r="K39" s="502"/>
      <c r="L39" s="499"/>
    </row>
    <row r="40" spans="1:12" ht="15.6" customHeight="1" x14ac:dyDescent="0.25">
      <c r="A40" s="453"/>
      <c r="B40" s="471"/>
      <c r="C40" s="455"/>
      <c r="D40" s="545"/>
      <c r="E40" s="448"/>
      <c r="F40" s="108" t="s">
        <v>699</v>
      </c>
      <c r="G40" s="461" t="s">
        <v>700</v>
      </c>
      <c r="H40" s="461"/>
      <c r="I40" s="461"/>
      <c r="J40" s="461"/>
      <c r="K40" s="502"/>
      <c r="L40" s="499"/>
    </row>
    <row r="41" spans="1:12" ht="15.6" customHeight="1" x14ac:dyDescent="0.25">
      <c r="A41" s="453"/>
      <c r="B41" s="471"/>
      <c r="C41" s="455"/>
      <c r="D41" s="545"/>
      <c r="E41" s="448"/>
      <c r="F41" s="93" t="s">
        <v>1181</v>
      </c>
      <c r="G41" s="462" t="s">
        <v>1179</v>
      </c>
      <c r="H41" s="463"/>
      <c r="I41" s="463"/>
      <c r="J41" s="464"/>
      <c r="K41" s="502"/>
      <c r="L41" s="499"/>
    </row>
    <row r="42" spans="1:12" ht="15.6" customHeight="1" x14ac:dyDescent="0.25">
      <c r="A42" s="453"/>
      <c r="B42" s="471"/>
      <c r="C42" s="455"/>
      <c r="D42" s="545"/>
      <c r="E42" s="448"/>
      <c r="F42" s="108" t="s">
        <v>83</v>
      </c>
      <c r="G42" s="461">
        <v>67</v>
      </c>
      <c r="H42" s="461"/>
      <c r="I42" s="461"/>
      <c r="J42" s="461"/>
      <c r="K42" s="502"/>
      <c r="L42" s="499"/>
    </row>
    <row r="43" spans="1:12" ht="15.6" customHeight="1" x14ac:dyDescent="0.25">
      <c r="A43" s="453"/>
      <c r="B43" s="471"/>
      <c r="C43" s="455"/>
      <c r="D43" s="545"/>
      <c r="E43" s="448"/>
      <c r="F43" s="108" t="s">
        <v>396</v>
      </c>
      <c r="G43" s="461" t="s">
        <v>397</v>
      </c>
      <c r="H43" s="461"/>
      <c r="I43" s="461"/>
      <c r="J43" s="461"/>
      <c r="K43" s="502"/>
      <c r="L43" s="499"/>
    </row>
    <row r="44" spans="1:12" ht="15.6" customHeight="1" x14ac:dyDescent="0.25">
      <c r="A44" s="453"/>
      <c r="B44" s="471"/>
      <c r="C44" s="455"/>
      <c r="D44" s="545"/>
      <c r="E44" s="448"/>
      <c r="F44" s="108" t="s">
        <v>256</v>
      </c>
      <c r="G44" s="461" t="s">
        <v>192</v>
      </c>
      <c r="H44" s="461"/>
      <c r="I44" s="461"/>
      <c r="J44" s="461"/>
      <c r="K44" s="502"/>
      <c r="L44" s="499"/>
    </row>
    <row r="45" spans="1:12" ht="15.6" customHeight="1" x14ac:dyDescent="0.25">
      <c r="A45" s="453"/>
      <c r="B45" s="471"/>
      <c r="C45" s="455"/>
      <c r="D45" s="545"/>
      <c r="E45" s="448"/>
      <c r="F45" s="108" t="s">
        <v>379</v>
      </c>
      <c r="G45" s="461" t="s">
        <v>380</v>
      </c>
      <c r="H45" s="461"/>
      <c r="I45" s="461"/>
      <c r="J45" s="461"/>
      <c r="K45" s="502"/>
      <c r="L45" s="499"/>
    </row>
    <row r="46" spans="1:12" ht="15.6" customHeight="1" x14ac:dyDescent="0.25">
      <c r="A46" s="453"/>
      <c r="B46" s="471"/>
      <c r="C46" s="455"/>
      <c r="D46" s="545"/>
      <c r="E46" s="448"/>
      <c r="F46" s="108" t="s">
        <v>701</v>
      </c>
      <c r="G46" s="461">
        <v>100000</v>
      </c>
      <c r="H46" s="461"/>
      <c r="I46" s="461"/>
      <c r="J46" s="461"/>
      <c r="K46" s="502"/>
      <c r="L46" s="499"/>
    </row>
    <row r="47" spans="1:12" ht="15.6" customHeight="1" x14ac:dyDescent="0.25">
      <c r="A47" s="453"/>
      <c r="B47" s="471"/>
      <c r="C47" s="455"/>
      <c r="D47" s="545"/>
      <c r="E47" s="448"/>
      <c r="F47" s="108" t="s">
        <v>257</v>
      </c>
      <c r="G47" s="461" t="s">
        <v>556</v>
      </c>
      <c r="H47" s="461"/>
      <c r="I47" s="461"/>
      <c r="J47" s="461"/>
      <c r="K47" s="502"/>
      <c r="L47" s="499"/>
    </row>
    <row r="48" spans="1:12" ht="15.6" customHeight="1" x14ac:dyDescent="0.25">
      <c r="A48" s="453"/>
      <c r="B48" s="471"/>
      <c r="C48" s="455"/>
      <c r="D48" s="545"/>
      <c r="E48" s="448"/>
      <c r="F48" s="108" t="s">
        <v>376</v>
      </c>
      <c r="G48" s="461" t="s">
        <v>557</v>
      </c>
      <c r="H48" s="461"/>
      <c r="I48" s="461"/>
      <c r="J48" s="461"/>
      <c r="K48" s="502"/>
      <c r="L48" s="499"/>
    </row>
    <row r="49" spans="1:12" ht="15.6" customHeight="1" x14ac:dyDescent="0.25">
      <c r="A49" s="453"/>
      <c r="B49" s="471"/>
      <c r="C49" s="455"/>
      <c r="D49" s="545"/>
      <c r="E49" s="448"/>
      <c r="F49" s="108" t="s">
        <v>702</v>
      </c>
      <c r="G49" s="461" t="s">
        <v>703</v>
      </c>
      <c r="H49" s="461"/>
      <c r="I49" s="461"/>
      <c r="J49" s="461"/>
      <c r="K49" s="502"/>
      <c r="L49" s="499"/>
    </row>
    <row r="50" spans="1:12" ht="15.6" customHeight="1" x14ac:dyDescent="0.25">
      <c r="A50" s="453"/>
      <c r="B50" s="471"/>
      <c r="C50" s="455"/>
      <c r="D50" s="545"/>
      <c r="E50" s="448"/>
      <c r="F50" s="108" t="s">
        <v>381</v>
      </c>
      <c r="G50" s="461" t="s">
        <v>382</v>
      </c>
      <c r="H50" s="461"/>
      <c r="I50" s="461"/>
      <c r="J50" s="461"/>
      <c r="K50" s="502"/>
      <c r="L50" s="500"/>
    </row>
    <row r="51" spans="1:12" ht="15.6" customHeight="1" x14ac:dyDescent="0.25">
      <c r="A51" s="453"/>
      <c r="B51" s="471"/>
      <c r="C51" s="455"/>
      <c r="D51" s="545"/>
      <c r="E51" s="448"/>
      <c r="F51" s="108" t="s">
        <v>358</v>
      </c>
      <c r="G51" s="461" t="s">
        <v>900</v>
      </c>
      <c r="H51" s="461"/>
      <c r="I51" s="461"/>
      <c r="J51" s="461"/>
      <c r="K51" s="496">
        <v>5</v>
      </c>
      <c r="L51" s="443">
        <v>15262</v>
      </c>
    </row>
    <row r="52" spans="1:12" ht="15.6" customHeight="1" x14ac:dyDescent="0.25">
      <c r="A52" s="453"/>
      <c r="B52" s="471"/>
      <c r="C52" s="455"/>
      <c r="D52" s="545"/>
      <c r="E52" s="448"/>
      <c r="F52" s="108" t="s">
        <v>383</v>
      </c>
      <c r="G52" s="461" t="s">
        <v>384</v>
      </c>
      <c r="H52" s="461"/>
      <c r="I52" s="461"/>
      <c r="J52" s="461"/>
      <c r="K52" s="497"/>
      <c r="L52" s="444" t="e">
        <f>#REF!-#REF!*10%</f>
        <v>#REF!</v>
      </c>
    </row>
    <row r="53" spans="1:12" ht="15.6" customHeight="1" x14ac:dyDescent="0.25">
      <c r="A53" s="453"/>
      <c r="B53" s="471"/>
      <c r="C53" s="455"/>
      <c r="D53" s="545"/>
      <c r="E53" s="448"/>
      <c r="F53" s="108" t="s">
        <v>385</v>
      </c>
      <c r="G53" s="461" t="s">
        <v>386</v>
      </c>
      <c r="H53" s="461"/>
      <c r="I53" s="461"/>
      <c r="J53" s="461"/>
      <c r="K53" s="497"/>
      <c r="L53" s="444" t="e">
        <f>#REF!-#REF!*10%</f>
        <v>#REF!</v>
      </c>
    </row>
    <row r="54" spans="1:12" ht="15.6" customHeight="1" x14ac:dyDescent="0.25">
      <c r="A54" s="453"/>
      <c r="B54" s="471"/>
      <c r="C54" s="455"/>
      <c r="D54" s="545"/>
      <c r="E54" s="448"/>
      <c r="F54" s="108" t="s">
        <v>389</v>
      </c>
      <c r="G54" s="461" t="s">
        <v>390</v>
      </c>
      <c r="H54" s="461"/>
      <c r="I54" s="461"/>
      <c r="J54" s="461"/>
      <c r="K54" s="497"/>
      <c r="L54" s="444" t="e">
        <f>#REF!-#REF!*10%</f>
        <v>#REF!</v>
      </c>
    </row>
    <row r="55" spans="1:12" ht="15.6" customHeight="1" x14ac:dyDescent="0.25">
      <c r="A55" s="453"/>
      <c r="B55" s="471"/>
      <c r="C55" s="455"/>
      <c r="D55" s="545"/>
      <c r="E55" s="448"/>
      <c r="F55" s="108" t="s">
        <v>704</v>
      </c>
      <c r="G55" s="461" t="s">
        <v>705</v>
      </c>
      <c r="H55" s="461"/>
      <c r="I55" s="461"/>
      <c r="J55" s="461"/>
      <c r="K55" s="497"/>
      <c r="L55" s="444" t="e">
        <f>#REF!-#REF!*10%</f>
        <v>#REF!</v>
      </c>
    </row>
    <row r="56" spans="1:12" ht="15.6" customHeight="1" x14ac:dyDescent="0.25">
      <c r="A56" s="453"/>
      <c r="B56" s="471"/>
      <c r="C56" s="455"/>
      <c r="D56" s="545"/>
      <c r="E56" s="448"/>
      <c r="F56" s="108" t="s">
        <v>706</v>
      </c>
      <c r="G56" s="461" t="s">
        <v>390</v>
      </c>
      <c r="H56" s="461"/>
      <c r="I56" s="461"/>
      <c r="J56" s="461"/>
      <c r="K56" s="497"/>
      <c r="L56" s="444" t="e">
        <f>#REF!-#REF!*10%</f>
        <v>#REF!</v>
      </c>
    </row>
    <row r="57" spans="1:12" ht="15.6" customHeight="1" x14ac:dyDescent="0.25">
      <c r="A57" s="453"/>
      <c r="B57" s="471"/>
      <c r="C57" s="455"/>
      <c r="D57" s="545"/>
      <c r="E57" s="448"/>
      <c r="F57" s="108" t="s">
        <v>1271</v>
      </c>
      <c r="G57" s="461" t="s">
        <v>390</v>
      </c>
      <c r="H57" s="461"/>
      <c r="I57" s="461"/>
      <c r="J57" s="461"/>
      <c r="K57" s="497"/>
      <c r="L57" s="444" t="e">
        <f>#REF!-#REF!*10%</f>
        <v>#REF!</v>
      </c>
    </row>
    <row r="58" spans="1:12" ht="15.6" customHeight="1" x14ac:dyDescent="0.25">
      <c r="A58" s="453"/>
      <c r="B58" s="471"/>
      <c r="C58" s="455"/>
      <c r="D58" s="545"/>
      <c r="E58" s="448"/>
      <c r="F58" s="108" t="s">
        <v>707</v>
      </c>
      <c r="G58" s="461" t="s">
        <v>911</v>
      </c>
      <c r="H58" s="461"/>
      <c r="I58" s="461"/>
      <c r="J58" s="461"/>
      <c r="K58" s="497"/>
      <c r="L58" s="444" t="e">
        <f>#REF!-#REF!*10%</f>
        <v>#REF!</v>
      </c>
    </row>
    <row r="59" spans="1:12" ht="15.6" customHeight="1" x14ac:dyDescent="0.25">
      <c r="A59" s="453"/>
      <c r="B59" s="471"/>
      <c r="C59" s="455"/>
      <c r="D59" s="545"/>
      <c r="E59" s="448"/>
      <c r="F59" s="108" t="s">
        <v>708</v>
      </c>
      <c r="G59" s="461" t="s">
        <v>390</v>
      </c>
      <c r="H59" s="461"/>
      <c r="I59" s="461"/>
      <c r="J59" s="461"/>
      <c r="K59" s="497"/>
      <c r="L59" s="444" t="e">
        <f>#REF!-#REF!*10%</f>
        <v>#REF!</v>
      </c>
    </row>
    <row r="60" spans="1:12" ht="15.6" customHeight="1" x14ac:dyDescent="0.25">
      <c r="A60" s="453"/>
      <c r="B60" s="471"/>
      <c r="C60" s="455"/>
      <c r="D60" s="545"/>
      <c r="E60" s="448"/>
      <c r="F60" s="108" t="s">
        <v>377</v>
      </c>
      <c r="G60" s="461" t="s">
        <v>387</v>
      </c>
      <c r="H60" s="461"/>
      <c r="I60" s="461"/>
      <c r="J60" s="461"/>
      <c r="K60" s="497"/>
      <c r="L60" s="444" t="e">
        <f>#REF!-#REF!*10%</f>
        <v>#REF!</v>
      </c>
    </row>
    <row r="61" spans="1:12" ht="15.6" customHeight="1" x14ac:dyDescent="0.25">
      <c r="A61" s="453"/>
      <c r="B61" s="471"/>
      <c r="C61" s="455"/>
      <c r="D61" s="545"/>
      <c r="E61" s="448"/>
      <c r="F61" s="108" t="s">
        <v>388</v>
      </c>
      <c r="G61" s="461" t="s">
        <v>393</v>
      </c>
      <c r="H61" s="461"/>
      <c r="I61" s="461"/>
      <c r="J61" s="461"/>
      <c r="K61" s="497"/>
      <c r="L61" s="444" t="e">
        <f>#REF!-#REF!*10%</f>
        <v>#REF!</v>
      </c>
    </row>
    <row r="62" spans="1:12" ht="15.6" customHeight="1" x14ac:dyDescent="0.25">
      <c r="A62" s="453"/>
      <c r="B62" s="471"/>
      <c r="C62" s="455"/>
      <c r="D62" s="545"/>
      <c r="E62" s="448"/>
      <c r="F62" s="108" t="s">
        <v>562</v>
      </c>
      <c r="G62" s="461" t="s">
        <v>1019</v>
      </c>
      <c r="H62" s="461"/>
      <c r="I62" s="461"/>
      <c r="J62" s="461"/>
      <c r="K62" s="497"/>
      <c r="L62" s="444" t="e">
        <f>#REF!-#REF!*10%</f>
        <v>#REF!</v>
      </c>
    </row>
    <row r="63" spans="1:12" ht="15.6" customHeight="1" x14ac:dyDescent="0.25">
      <c r="A63" s="453"/>
      <c r="B63" s="471"/>
      <c r="C63" s="455"/>
      <c r="D63" s="545"/>
      <c r="E63" s="448"/>
      <c r="F63" s="108" t="s">
        <v>570</v>
      </c>
      <c r="G63" s="461" t="s">
        <v>613</v>
      </c>
      <c r="H63" s="461"/>
      <c r="I63" s="461"/>
      <c r="J63" s="461"/>
      <c r="K63" s="497"/>
      <c r="L63" s="444" t="e">
        <f>#REF!-#REF!*10%</f>
        <v>#REF!</v>
      </c>
    </row>
    <row r="64" spans="1:12" ht="15.6" customHeight="1" x14ac:dyDescent="0.25">
      <c r="A64" s="453"/>
      <c r="B64" s="471"/>
      <c r="C64" s="455"/>
      <c r="D64" s="545"/>
      <c r="E64" s="448"/>
      <c r="F64" s="108" t="s">
        <v>84</v>
      </c>
      <c r="G64" s="465">
        <v>3.6</v>
      </c>
      <c r="H64" s="465"/>
      <c r="I64" s="465"/>
      <c r="J64" s="465"/>
      <c r="K64" s="497"/>
      <c r="L64" s="444" t="e">
        <f>#REF!-#REF!*10%</f>
        <v>#REF!</v>
      </c>
    </row>
    <row r="65" spans="1:12" ht="15.6" customHeight="1" x14ac:dyDescent="0.25">
      <c r="A65" s="453"/>
      <c r="B65" s="472"/>
      <c r="C65" s="455"/>
      <c r="D65" s="546"/>
      <c r="E65" s="448"/>
      <c r="F65" s="108" t="s">
        <v>1016</v>
      </c>
      <c r="G65" s="461">
        <v>5</v>
      </c>
      <c r="H65" s="461"/>
      <c r="I65" s="461"/>
      <c r="J65" s="461"/>
      <c r="K65" s="497"/>
      <c r="L65" s="444" t="e">
        <f>#REF!-#REF!*10%</f>
        <v>#REF!</v>
      </c>
    </row>
    <row r="66" spans="1:12" ht="15.6" customHeight="1" x14ac:dyDescent="0.25">
      <c r="A66" s="452">
        <v>3</v>
      </c>
      <c r="B66" s="470"/>
      <c r="C66" s="455" t="s">
        <v>1165</v>
      </c>
      <c r="D66" s="544"/>
      <c r="E66" s="448"/>
      <c r="F66" s="108" t="s">
        <v>81</v>
      </c>
      <c r="G66" s="461" t="s">
        <v>6</v>
      </c>
      <c r="H66" s="461"/>
      <c r="I66" s="461"/>
      <c r="J66" s="461"/>
      <c r="K66" s="539">
        <v>3</v>
      </c>
      <c r="L66" s="498">
        <v>19215</v>
      </c>
    </row>
    <row r="67" spans="1:12" ht="15.6" customHeight="1" x14ac:dyDescent="0.25">
      <c r="A67" s="453"/>
      <c r="B67" s="471"/>
      <c r="C67" s="455"/>
      <c r="D67" s="545"/>
      <c r="E67" s="448"/>
      <c r="F67" s="108" t="s">
        <v>80</v>
      </c>
      <c r="G67" s="469">
        <v>131</v>
      </c>
      <c r="H67" s="469"/>
      <c r="I67" s="469"/>
      <c r="J67" s="469"/>
      <c r="K67" s="502"/>
      <c r="L67" s="499"/>
    </row>
    <row r="68" spans="1:12" ht="15.6" customHeight="1" x14ac:dyDescent="0.25">
      <c r="A68" s="453"/>
      <c r="B68" s="471"/>
      <c r="C68" s="455"/>
      <c r="D68" s="545"/>
      <c r="E68" s="448"/>
      <c r="F68" s="108" t="s">
        <v>8</v>
      </c>
      <c r="G68" s="30">
        <v>3000</v>
      </c>
      <c r="H68" s="31">
        <v>4000</v>
      </c>
      <c r="I68" s="314">
        <v>5000</v>
      </c>
      <c r="J68" s="32">
        <v>6000</v>
      </c>
      <c r="K68" s="502"/>
      <c r="L68" s="499"/>
    </row>
    <row r="69" spans="1:12" ht="15.6" customHeight="1" x14ac:dyDescent="0.25">
      <c r="A69" s="453"/>
      <c r="B69" s="471"/>
      <c r="C69" s="455"/>
      <c r="D69" s="545"/>
      <c r="E69" s="448"/>
      <c r="F69" s="108" t="s">
        <v>817</v>
      </c>
      <c r="G69" s="30">
        <f>G67*114</f>
        <v>14934</v>
      </c>
      <c r="H69" s="31">
        <f>G67*128</f>
        <v>16768</v>
      </c>
      <c r="I69" s="314">
        <f>G67*143</f>
        <v>18733</v>
      </c>
      <c r="J69" s="32">
        <f>G67*148</f>
        <v>19388</v>
      </c>
      <c r="K69" s="502"/>
      <c r="L69" s="499"/>
    </row>
    <row r="70" spans="1:12" ht="15.6" customHeight="1" x14ac:dyDescent="0.25">
      <c r="A70" s="453"/>
      <c r="B70" s="471"/>
      <c r="C70" s="455"/>
      <c r="D70" s="545"/>
      <c r="E70" s="448"/>
      <c r="F70" s="108" t="s">
        <v>1269</v>
      </c>
      <c r="G70" s="451">
        <v>0.98</v>
      </c>
      <c r="H70" s="451"/>
      <c r="I70" s="451"/>
      <c r="J70" s="451"/>
      <c r="K70" s="502"/>
      <c r="L70" s="499"/>
    </row>
    <row r="71" spans="1:12" ht="15.6" customHeight="1" x14ac:dyDescent="0.25">
      <c r="A71" s="453"/>
      <c r="B71" s="471"/>
      <c r="C71" s="455"/>
      <c r="D71" s="545"/>
      <c r="E71" s="448"/>
      <c r="F71" s="108" t="s">
        <v>699</v>
      </c>
      <c r="G71" s="461" t="s">
        <v>700</v>
      </c>
      <c r="H71" s="461"/>
      <c r="I71" s="461"/>
      <c r="J71" s="461"/>
      <c r="K71" s="502"/>
      <c r="L71" s="499"/>
    </row>
    <row r="72" spans="1:12" ht="15.6" customHeight="1" x14ac:dyDescent="0.25">
      <c r="A72" s="453"/>
      <c r="B72" s="471"/>
      <c r="C72" s="455"/>
      <c r="D72" s="545"/>
      <c r="E72" s="448"/>
      <c r="F72" s="93" t="s">
        <v>1181</v>
      </c>
      <c r="G72" s="462" t="s">
        <v>1179</v>
      </c>
      <c r="H72" s="463"/>
      <c r="I72" s="463"/>
      <c r="J72" s="464"/>
      <c r="K72" s="502"/>
      <c r="L72" s="499"/>
    </row>
    <row r="73" spans="1:12" ht="15.6" customHeight="1" x14ac:dyDescent="0.25">
      <c r="A73" s="453"/>
      <c r="B73" s="471"/>
      <c r="C73" s="455"/>
      <c r="D73" s="545"/>
      <c r="E73" s="448"/>
      <c r="F73" s="108" t="s">
        <v>83</v>
      </c>
      <c r="G73" s="461">
        <v>67</v>
      </c>
      <c r="H73" s="461"/>
      <c r="I73" s="461"/>
      <c r="J73" s="461"/>
      <c r="K73" s="502"/>
      <c r="L73" s="499"/>
    </row>
    <row r="74" spans="1:12" ht="15.6" customHeight="1" x14ac:dyDescent="0.25">
      <c r="A74" s="453"/>
      <c r="B74" s="471"/>
      <c r="C74" s="455"/>
      <c r="D74" s="545"/>
      <c r="E74" s="448"/>
      <c r="F74" s="108" t="s">
        <v>396</v>
      </c>
      <c r="G74" s="461" t="s">
        <v>397</v>
      </c>
      <c r="H74" s="461"/>
      <c r="I74" s="461"/>
      <c r="J74" s="461"/>
      <c r="K74" s="502"/>
      <c r="L74" s="499"/>
    </row>
    <row r="75" spans="1:12" ht="15.6" customHeight="1" x14ac:dyDescent="0.25">
      <c r="A75" s="453"/>
      <c r="B75" s="471"/>
      <c r="C75" s="455"/>
      <c r="D75" s="545"/>
      <c r="E75" s="448"/>
      <c r="F75" s="108" t="s">
        <v>256</v>
      </c>
      <c r="G75" s="461" t="s">
        <v>193</v>
      </c>
      <c r="H75" s="461"/>
      <c r="I75" s="461"/>
      <c r="J75" s="461"/>
      <c r="K75" s="502"/>
      <c r="L75" s="499"/>
    </row>
    <row r="76" spans="1:12" ht="15.6" customHeight="1" x14ac:dyDescent="0.25">
      <c r="A76" s="453"/>
      <c r="B76" s="471"/>
      <c r="C76" s="455"/>
      <c r="D76" s="545"/>
      <c r="E76" s="448"/>
      <c r="F76" s="108" t="s">
        <v>379</v>
      </c>
      <c r="G76" s="461" t="s">
        <v>380</v>
      </c>
      <c r="H76" s="461"/>
      <c r="I76" s="461"/>
      <c r="J76" s="461"/>
      <c r="K76" s="502"/>
      <c r="L76" s="499"/>
    </row>
    <row r="77" spans="1:12" ht="15.6" customHeight="1" x14ac:dyDescent="0.25">
      <c r="A77" s="453"/>
      <c r="B77" s="471"/>
      <c r="C77" s="455"/>
      <c r="D77" s="545"/>
      <c r="E77" s="448"/>
      <c r="F77" s="108" t="s">
        <v>701</v>
      </c>
      <c r="G77" s="461">
        <v>100000</v>
      </c>
      <c r="H77" s="461"/>
      <c r="I77" s="461"/>
      <c r="J77" s="461"/>
      <c r="K77" s="502"/>
      <c r="L77" s="499"/>
    </row>
    <row r="78" spans="1:12" ht="15.6" customHeight="1" x14ac:dyDescent="0.25">
      <c r="A78" s="453"/>
      <c r="B78" s="471"/>
      <c r="C78" s="455"/>
      <c r="D78" s="545"/>
      <c r="E78" s="448"/>
      <c r="F78" s="108" t="s">
        <v>257</v>
      </c>
      <c r="G78" s="461" t="s">
        <v>556</v>
      </c>
      <c r="H78" s="461"/>
      <c r="I78" s="461"/>
      <c r="J78" s="461"/>
      <c r="K78" s="502"/>
      <c r="L78" s="499"/>
    </row>
    <row r="79" spans="1:12" ht="15.6" customHeight="1" x14ac:dyDescent="0.25">
      <c r="A79" s="453"/>
      <c r="B79" s="471"/>
      <c r="C79" s="455"/>
      <c r="D79" s="545"/>
      <c r="E79" s="448"/>
      <c r="F79" s="108" t="s">
        <v>376</v>
      </c>
      <c r="G79" s="461" t="s">
        <v>557</v>
      </c>
      <c r="H79" s="461"/>
      <c r="I79" s="461"/>
      <c r="J79" s="461"/>
      <c r="K79" s="502"/>
      <c r="L79" s="499"/>
    </row>
    <row r="80" spans="1:12" ht="15.6" customHeight="1" x14ac:dyDescent="0.25">
      <c r="A80" s="453"/>
      <c r="B80" s="471"/>
      <c r="C80" s="455"/>
      <c r="D80" s="545"/>
      <c r="E80" s="448"/>
      <c r="F80" s="108" t="s">
        <v>702</v>
      </c>
      <c r="G80" s="461" t="s">
        <v>703</v>
      </c>
      <c r="H80" s="461"/>
      <c r="I80" s="461"/>
      <c r="J80" s="461"/>
      <c r="K80" s="502"/>
      <c r="L80" s="499"/>
    </row>
    <row r="81" spans="1:12" ht="15.6" customHeight="1" x14ac:dyDescent="0.25">
      <c r="A81" s="453"/>
      <c r="B81" s="471"/>
      <c r="C81" s="455"/>
      <c r="D81" s="545"/>
      <c r="E81" s="448"/>
      <c r="F81" s="108" t="s">
        <v>381</v>
      </c>
      <c r="G81" s="461" t="s">
        <v>382</v>
      </c>
      <c r="H81" s="461"/>
      <c r="I81" s="461"/>
      <c r="J81" s="461"/>
      <c r="K81" s="502"/>
      <c r="L81" s="500"/>
    </row>
    <row r="82" spans="1:12" ht="15.6" customHeight="1" x14ac:dyDescent="0.25">
      <c r="A82" s="453"/>
      <c r="B82" s="471"/>
      <c r="C82" s="455"/>
      <c r="D82" s="545"/>
      <c r="E82" s="448"/>
      <c r="F82" s="108" t="s">
        <v>358</v>
      </c>
      <c r="G82" s="461" t="s">
        <v>900</v>
      </c>
      <c r="H82" s="461"/>
      <c r="I82" s="461"/>
      <c r="J82" s="461"/>
      <c r="K82" s="496">
        <v>5</v>
      </c>
      <c r="L82" s="443">
        <v>20560</v>
      </c>
    </row>
    <row r="83" spans="1:12" ht="15.6" customHeight="1" x14ac:dyDescent="0.25">
      <c r="A83" s="453"/>
      <c r="B83" s="471"/>
      <c r="C83" s="455"/>
      <c r="D83" s="545"/>
      <c r="E83" s="448"/>
      <c r="F83" s="108" t="s">
        <v>383</v>
      </c>
      <c r="G83" s="461" t="s">
        <v>384</v>
      </c>
      <c r="H83" s="461"/>
      <c r="I83" s="461"/>
      <c r="J83" s="461"/>
      <c r="K83" s="497"/>
      <c r="L83" s="444" t="e">
        <f>#REF!-#REF!*10%</f>
        <v>#REF!</v>
      </c>
    </row>
    <row r="84" spans="1:12" ht="15.6" customHeight="1" x14ac:dyDescent="0.25">
      <c r="A84" s="453"/>
      <c r="B84" s="471"/>
      <c r="C84" s="455"/>
      <c r="D84" s="545"/>
      <c r="E84" s="448"/>
      <c r="F84" s="108" t="s">
        <v>385</v>
      </c>
      <c r="G84" s="461" t="s">
        <v>386</v>
      </c>
      <c r="H84" s="461"/>
      <c r="I84" s="461"/>
      <c r="J84" s="461"/>
      <c r="K84" s="497"/>
      <c r="L84" s="444" t="e">
        <f>#REF!-#REF!*10%</f>
        <v>#REF!</v>
      </c>
    </row>
    <row r="85" spans="1:12" ht="15.6" customHeight="1" x14ac:dyDescent="0.25">
      <c r="A85" s="453"/>
      <c r="B85" s="471"/>
      <c r="C85" s="455"/>
      <c r="D85" s="545"/>
      <c r="E85" s="448"/>
      <c r="F85" s="108" t="s">
        <v>389</v>
      </c>
      <c r="G85" s="461" t="s">
        <v>390</v>
      </c>
      <c r="H85" s="461"/>
      <c r="I85" s="461"/>
      <c r="J85" s="461"/>
      <c r="K85" s="497"/>
      <c r="L85" s="444" t="e">
        <f>#REF!-#REF!*10%</f>
        <v>#REF!</v>
      </c>
    </row>
    <row r="86" spans="1:12" ht="15.6" customHeight="1" x14ac:dyDescent="0.25">
      <c r="A86" s="453"/>
      <c r="B86" s="471"/>
      <c r="C86" s="455"/>
      <c r="D86" s="545"/>
      <c r="E86" s="448"/>
      <c r="F86" s="108" t="s">
        <v>704</v>
      </c>
      <c r="G86" s="461" t="s">
        <v>705</v>
      </c>
      <c r="H86" s="461"/>
      <c r="I86" s="461"/>
      <c r="J86" s="461"/>
      <c r="K86" s="497"/>
      <c r="L86" s="444" t="e">
        <f>#REF!-#REF!*10%</f>
        <v>#REF!</v>
      </c>
    </row>
    <row r="87" spans="1:12" ht="15.6" customHeight="1" x14ac:dyDescent="0.25">
      <c r="A87" s="453"/>
      <c r="B87" s="471"/>
      <c r="C87" s="455"/>
      <c r="D87" s="545"/>
      <c r="E87" s="448"/>
      <c r="F87" s="108" t="s">
        <v>706</v>
      </c>
      <c r="G87" s="461" t="s">
        <v>390</v>
      </c>
      <c r="H87" s="461"/>
      <c r="I87" s="461"/>
      <c r="J87" s="461"/>
      <c r="K87" s="497"/>
      <c r="L87" s="444" t="e">
        <f>#REF!-#REF!*10%</f>
        <v>#REF!</v>
      </c>
    </row>
    <row r="88" spans="1:12" ht="15.6" customHeight="1" x14ac:dyDescent="0.25">
      <c r="A88" s="453"/>
      <c r="B88" s="471"/>
      <c r="C88" s="455"/>
      <c r="D88" s="545"/>
      <c r="E88" s="448"/>
      <c r="F88" s="108" t="s">
        <v>1271</v>
      </c>
      <c r="G88" s="461" t="s">
        <v>390</v>
      </c>
      <c r="H88" s="461"/>
      <c r="I88" s="461"/>
      <c r="J88" s="461"/>
      <c r="K88" s="497"/>
      <c r="L88" s="444" t="e">
        <f>#REF!-#REF!*10%</f>
        <v>#REF!</v>
      </c>
    </row>
    <row r="89" spans="1:12" ht="15.6" customHeight="1" x14ac:dyDescent="0.25">
      <c r="A89" s="453"/>
      <c r="B89" s="471"/>
      <c r="C89" s="455"/>
      <c r="D89" s="545"/>
      <c r="E89" s="448"/>
      <c r="F89" s="108" t="s">
        <v>707</v>
      </c>
      <c r="G89" s="461" t="s">
        <v>911</v>
      </c>
      <c r="H89" s="461"/>
      <c r="I89" s="461"/>
      <c r="J89" s="461"/>
      <c r="K89" s="497"/>
      <c r="L89" s="444" t="e">
        <f>#REF!-#REF!*10%</f>
        <v>#REF!</v>
      </c>
    </row>
    <row r="90" spans="1:12" ht="15.6" customHeight="1" x14ac:dyDescent="0.25">
      <c r="A90" s="453"/>
      <c r="B90" s="471"/>
      <c r="C90" s="455"/>
      <c r="D90" s="545"/>
      <c r="E90" s="448"/>
      <c r="F90" s="108" t="s">
        <v>708</v>
      </c>
      <c r="G90" s="461" t="s">
        <v>390</v>
      </c>
      <c r="H90" s="461"/>
      <c r="I90" s="461"/>
      <c r="J90" s="461"/>
      <c r="K90" s="497"/>
      <c r="L90" s="444" t="e">
        <f>#REF!-#REF!*10%</f>
        <v>#REF!</v>
      </c>
    </row>
    <row r="91" spans="1:12" ht="15.6" customHeight="1" x14ac:dyDescent="0.25">
      <c r="A91" s="453"/>
      <c r="B91" s="471"/>
      <c r="C91" s="455"/>
      <c r="D91" s="545"/>
      <c r="E91" s="448"/>
      <c r="F91" s="108" t="s">
        <v>377</v>
      </c>
      <c r="G91" s="461" t="s">
        <v>387</v>
      </c>
      <c r="H91" s="461"/>
      <c r="I91" s="461"/>
      <c r="J91" s="461"/>
      <c r="K91" s="497"/>
      <c r="L91" s="444" t="e">
        <f>#REF!-#REF!*10%</f>
        <v>#REF!</v>
      </c>
    </row>
    <row r="92" spans="1:12" ht="15.6" customHeight="1" x14ac:dyDescent="0.25">
      <c r="A92" s="453"/>
      <c r="B92" s="471"/>
      <c r="C92" s="455"/>
      <c r="D92" s="545"/>
      <c r="E92" s="448"/>
      <c r="F92" s="108" t="s">
        <v>388</v>
      </c>
      <c r="G92" s="461" t="s">
        <v>393</v>
      </c>
      <c r="H92" s="461"/>
      <c r="I92" s="461"/>
      <c r="J92" s="461"/>
      <c r="K92" s="497"/>
      <c r="L92" s="444" t="e">
        <f>#REF!-#REF!*10%</f>
        <v>#REF!</v>
      </c>
    </row>
    <row r="93" spans="1:12" ht="15.6" customHeight="1" x14ac:dyDescent="0.25">
      <c r="A93" s="453"/>
      <c r="B93" s="471"/>
      <c r="C93" s="455"/>
      <c r="D93" s="545"/>
      <c r="E93" s="448"/>
      <c r="F93" s="108" t="s">
        <v>562</v>
      </c>
      <c r="G93" s="461" t="s">
        <v>1019</v>
      </c>
      <c r="H93" s="461"/>
      <c r="I93" s="461"/>
      <c r="J93" s="461"/>
      <c r="K93" s="497"/>
      <c r="L93" s="444" t="e">
        <f>#REF!-#REF!*10%</f>
        <v>#REF!</v>
      </c>
    </row>
    <row r="94" spans="1:12" ht="15.6" customHeight="1" x14ac:dyDescent="0.25">
      <c r="A94" s="453"/>
      <c r="B94" s="471"/>
      <c r="C94" s="455"/>
      <c r="D94" s="545"/>
      <c r="E94" s="448"/>
      <c r="F94" s="108" t="s">
        <v>570</v>
      </c>
      <c r="G94" s="461" t="s">
        <v>613</v>
      </c>
      <c r="H94" s="461"/>
      <c r="I94" s="461"/>
      <c r="J94" s="461"/>
      <c r="K94" s="497"/>
      <c r="L94" s="444" t="e">
        <f>#REF!-#REF!*10%</f>
        <v>#REF!</v>
      </c>
    </row>
    <row r="95" spans="1:12" ht="15.6" customHeight="1" x14ac:dyDescent="0.25">
      <c r="A95" s="453"/>
      <c r="B95" s="471"/>
      <c r="C95" s="455"/>
      <c r="D95" s="545"/>
      <c r="E95" s="448"/>
      <c r="F95" s="108" t="s">
        <v>84</v>
      </c>
      <c r="G95" s="465">
        <v>3.6</v>
      </c>
      <c r="H95" s="465"/>
      <c r="I95" s="465"/>
      <c r="J95" s="465"/>
      <c r="K95" s="497"/>
      <c r="L95" s="444" t="e">
        <f>#REF!-#REF!*10%</f>
        <v>#REF!</v>
      </c>
    </row>
    <row r="96" spans="1:12" ht="15.6" customHeight="1" x14ac:dyDescent="0.25">
      <c r="A96" s="453"/>
      <c r="B96" s="472"/>
      <c r="C96" s="455"/>
      <c r="D96" s="546"/>
      <c r="E96" s="448"/>
      <c r="F96" s="108" t="s">
        <v>1016</v>
      </c>
      <c r="G96" s="461">
        <v>5</v>
      </c>
      <c r="H96" s="461"/>
      <c r="I96" s="461"/>
      <c r="J96" s="461"/>
      <c r="K96" s="497"/>
      <c r="L96" s="444" t="e">
        <f>#REF!-#REF!*10%</f>
        <v>#REF!</v>
      </c>
    </row>
    <row r="97" spans="1:12" ht="15.6" customHeight="1" x14ac:dyDescent="0.25">
      <c r="A97" s="452">
        <v>4</v>
      </c>
      <c r="B97" s="470"/>
      <c r="C97" s="455" t="s">
        <v>186</v>
      </c>
      <c r="D97" s="544"/>
      <c r="E97" s="448"/>
      <c r="F97" s="108" t="s">
        <v>81</v>
      </c>
      <c r="G97" s="461" t="s">
        <v>6</v>
      </c>
      <c r="H97" s="461"/>
      <c r="I97" s="461"/>
      <c r="J97" s="461"/>
      <c r="K97" s="539">
        <v>3</v>
      </c>
      <c r="L97" s="498">
        <v>22241</v>
      </c>
    </row>
    <row r="98" spans="1:12" ht="15.6" customHeight="1" x14ac:dyDescent="0.25">
      <c r="A98" s="453"/>
      <c r="B98" s="471"/>
      <c r="C98" s="455"/>
      <c r="D98" s="545"/>
      <c r="E98" s="448"/>
      <c r="F98" s="108" t="s">
        <v>80</v>
      </c>
      <c r="G98" s="469">
        <v>156</v>
      </c>
      <c r="H98" s="469"/>
      <c r="I98" s="469"/>
      <c r="J98" s="469"/>
      <c r="K98" s="502"/>
      <c r="L98" s="499"/>
    </row>
    <row r="99" spans="1:12" ht="15.6" customHeight="1" x14ac:dyDescent="0.25">
      <c r="A99" s="453"/>
      <c r="B99" s="471"/>
      <c r="C99" s="455"/>
      <c r="D99" s="545"/>
      <c r="E99" s="448"/>
      <c r="F99" s="108" t="s">
        <v>8</v>
      </c>
      <c r="G99" s="30">
        <v>3000</v>
      </c>
      <c r="H99" s="31">
        <v>4000</v>
      </c>
      <c r="I99" s="314">
        <v>5000</v>
      </c>
      <c r="J99" s="32">
        <v>6000</v>
      </c>
      <c r="K99" s="502"/>
      <c r="L99" s="499"/>
    </row>
    <row r="100" spans="1:12" ht="15.6" customHeight="1" x14ac:dyDescent="0.25">
      <c r="A100" s="453"/>
      <c r="B100" s="471"/>
      <c r="C100" s="455"/>
      <c r="D100" s="545"/>
      <c r="E100" s="448"/>
      <c r="F100" s="108" t="s">
        <v>817</v>
      </c>
      <c r="G100" s="30">
        <f>G98*114</f>
        <v>17784</v>
      </c>
      <c r="H100" s="31">
        <f>G98*128</f>
        <v>19968</v>
      </c>
      <c r="I100" s="314">
        <f>G98*143</f>
        <v>22308</v>
      </c>
      <c r="J100" s="32">
        <f>G98*148</f>
        <v>23088</v>
      </c>
      <c r="K100" s="502"/>
      <c r="L100" s="499"/>
    </row>
    <row r="101" spans="1:12" ht="15.6" customHeight="1" x14ac:dyDescent="0.25">
      <c r="A101" s="453"/>
      <c r="B101" s="471"/>
      <c r="C101" s="455"/>
      <c r="D101" s="545"/>
      <c r="E101" s="448"/>
      <c r="F101" s="108" t="s">
        <v>1269</v>
      </c>
      <c r="G101" s="451">
        <v>0.98</v>
      </c>
      <c r="H101" s="451"/>
      <c r="I101" s="451"/>
      <c r="J101" s="451"/>
      <c r="K101" s="502"/>
      <c r="L101" s="499"/>
    </row>
    <row r="102" spans="1:12" ht="15.6" customHeight="1" x14ac:dyDescent="0.25">
      <c r="A102" s="453"/>
      <c r="B102" s="471"/>
      <c r="C102" s="455"/>
      <c r="D102" s="545"/>
      <c r="E102" s="448"/>
      <c r="F102" s="108" t="s">
        <v>699</v>
      </c>
      <c r="G102" s="461" t="s">
        <v>700</v>
      </c>
      <c r="H102" s="461"/>
      <c r="I102" s="461"/>
      <c r="J102" s="461"/>
      <c r="K102" s="502"/>
      <c r="L102" s="499"/>
    </row>
    <row r="103" spans="1:12" ht="15.6" customHeight="1" x14ac:dyDescent="0.25">
      <c r="A103" s="453"/>
      <c r="B103" s="471"/>
      <c r="C103" s="455"/>
      <c r="D103" s="545"/>
      <c r="E103" s="448"/>
      <c r="F103" s="93" t="s">
        <v>1181</v>
      </c>
      <c r="G103" s="462" t="s">
        <v>1179</v>
      </c>
      <c r="H103" s="463"/>
      <c r="I103" s="463"/>
      <c r="J103" s="464"/>
      <c r="K103" s="502"/>
      <c r="L103" s="499"/>
    </row>
    <row r="104" spans="1:12" ht="15.6" customHeight="1" x14ac:dyDescent="0.25">
      <c r="A104" s="453"/>
      <c r="B104" s="471"/>
      <c r="C104" s="455"/>
      <c r="D104" s="545"/>
      <c r="E104" s="448"/>
      <c r="F104" s="108" t="s">
        <v>83</v>
      </c>
      <c r="G104" s="461">
        <v>67</v>
      </c>
      <c r="H104" s="461"/>
      <c r="I104" s="461"/>
      <c r="J104" s="461"/>
      <c r="K104" s="502"/>
      <c r="L104" s="499"/>
    </row>
    <row r="105" spans="1:12" ht="15.6" customHeight="1" x14ac:dyDescent="0.25">
      <c r="A105" s="453"/>
      <c r="B105" s="471"/>
      <c r="C105" s="455"/>
      <c r="D105" s="545"/>
      <c r="E105" s="448"/>
      <c r="F105" s="108" t="s">
        <v>396</v>
      </c>
      <c r="G105" s="461" t="s">
        <v>397</v>
      </c>
      <c r="H105" s="461"/>
      <c r="I105" s="461"/>
      <c r="J105" s="461"/>
      <c r="K105" s="502"/>
      <c r="L105" s="499"/>
    </row>
    <row r="106" spans="1:12" ht="15.6" customHeight="1" x14ac:dyDescent="0.25">
      <c r="A106" s="453"/>
      <c r="B106" s="471"/>
      <c r="C106" s="455"/>
      <c r="D106" s="545"/>
      <c r="E106" s="448"/>
      <c r="F106" s="108" t="s">
        <v>256</v>
      </c>
      <c r="G106" s="461" t="s">
        <v>194</v>
      </c>
      <c r="H106" s="461"/>
      <c r="I106" s="461"/>
      <c r="J106" s="461"/>
      <c r="K106" s="502"/>
      <c r="L106" s="499"/>
    </row>
    <row r="107" spans="1:12" ht="15.6" customHeight="1" x14ac:dyDescent="0.25">
      <c r="A107" s="453"/>
      <c r="B107" s="471"/>
      <c r="C107" s="455"/>
      <c r="D107" s="545"/>
      <c r="E107" s="448"/>
      <c r="F107" s="108" t="s">
        <v>379</v>
      </c>
      <c r="G107" s="461" t="s">
        <v>380</v>
      </c>
      <c r="H107" s="461"/>
      <c r="I107" s="461"/>
      <c r="J107" s="461"/>
      <c r="K107" s="502"/>
      <c r="L107" s="499"/>
    </row>
    <row r="108" spans="1:12" ht="15.6" customHeight="1" x14ac:dyDescent="0.25">
      <c r="A108" s="453"/>
      <c r="B108" s="471"/>
      <c r="C108" s="455"/>
      <c r="D108" s="545"/>
      <c r="E108" s="448"/>
      <c r="F108" s="108" t="s">
        <v>701</v>
      </c>
      <c r="G108" s="461">
        <v>100000</v>
      </c>
      <c r="H108" s="461"/>
      <c r="I108" s="461"/>
      <c r="J108" s="461"/>
      <c r="K108" s="502"/>
      <c r="L108" s="499"/>
    </row>
    <row r="109" spans="1:12" ht="15.6" customHeight="1" x14ac:dyDescent="0.25">
      <c r="A109" s="453"/>
      <c r="B109" s="471"/>
      <c r="C109" s="455"/>
      <c r="D109" s="545"/>
      <c r="E109" s="448"/>
      <c r="F109" s="108" t="s">
        <v>257</v>
      </c>
      <c r="G109" s="461" t="s">
        <v>556</v>
      </c>
      <c r="H109" s="461"/>
      <c r="I109" s="461"/>
      <c r="J109" s="461"/>
      <c r="K109" s="502"/>
      <c r="L109" s="499"/>
    </row>
    <row r="110" spans="1:12" ht="15.6" customHeight="1" x14ac:dyDescent="0.25">
      <c r="A110" s="453"/>
      <c r="B110" s="471"/>
      <c r="C110" s="455"/>
      <c r="D110" s="545"/>
      <c r="E110" s="448"/>
      <c r="F110" s="108" t="s">
        <v>376</v>
      </c>
      <c r="G110" s="461" t="s">
        <v>557</v>
      </c>
      <c r="H110" s="461"/>
      <c r="I110" s="461"/>
      <c r="J110" s="461"/>
      <c r="K110" s="502"/>
      <c r="L110" s="499"/>
    </row>
    <row r="111" spans="1:12" ht="15.6" customHeight="1" x14ac:dyDescent="0.25">
      <c r="A111" s="453"/>
      <c r="B111" s="471"/>
      <c r="C111" s="455"/>
      <c r="D111" s="545"/>
      <c r="E111" s="448"/>
      <c r="F111" s="108" t="s">
        <v>702</v>
      </c>
      <c r="G111" s="461" t="s">
        <v>703</v>
      </c>
      <c r="H111" s="461"/>
      <c r="I111" s="461"/>
      <c r="J111" s="461"/>
      <c r="K111" s="502"/>
      <c r="L111" s="499"/>
    </row>
    <row r="112" spans="1:12" ht="15.6" customHeight="1" x14ac:dyDescent="0.25">
      <c r="A112" s="453"/>
      <c r="B112" s="471"/>
      <c r="C112" s="455"/>
      <c r="D112" s="545"/>
      <c r="E112" s="448"/>
      <c r="F112" s="108" t="s">
        <v>381</v>
      </c>
      <c r="G112" s="461" t="s">
        <v>382</v>
      </c>
      <c r="H112" s="461"/>
      <c r="I112" s="461"/>
      <c r="J112" s="461"/>
      <c r="K112" s="502"/>
      <c r="L112" s="500"/>
    </row>
    <row r="113" spans="1:12" ht="15.6" customHeight="1" x14ac:dyDescent="0.25">
      <c r="A113" s="453"/>
      <c r="B113" s="471"/>
      <c r="C113" s="455"/>
      <c r="D113" s="545"/>
      <c r="E113" s="448"/>
      <c r="F113" s="108" t="s">
        <v>358</v>
      </c>
      <c r="G113" s="461" t="s">
        <v>900</v>
      </c>
      <c r="H113" s="461"/>
      <c r="I113" s="461"/>
      <c r="J113" s="461"/>
      <c r="K113" s="496">
        <v>5</v>
      </c>
      <c r="L113" s="443">
        <v>23798</v>
      </c>
    </row>
    <row r="114" spans="1:12" ht="15.6" customHeight="1" x14ac:dyDescent="0.25">
      <c r="A114" s="453"/>
      <c r="B114" s="471"/>
      <c r="C114" s="455"/>
      <c r="D114" s="545"/>
      <c r="E114" s="448"/>
      <c r="F114" s="108" t="s">
        <v>383</v>
      </c>
      <c r="G114" s="461" t="s">
        <v>384</v>
      </c>
      <c r="H114" s="461"/>
      <c r="I114" s="461"/>
      <c r="J114" s="461"/>
      <c r="K114" s="497"/>
      <c r="L114" s="444" t="e">
        <f>#REF!-#REF!*10%</f>
        <v>#REF!</v>
      </c>
    </row>
    <row r="115" spans="1:12" ht="15.6" customHeight="1" x14ac:dyDescent="0.25">
      <c r="A115" s="453"/>
      <c r="B115" s="471"/>
      <c r="C115" s="455"/>
      <c r="D115" s="545"/>
      <c r="E115" s="448"/>
      <c r="F115" s="108" t="s">
        <v>385</v>
      </c>
      <c r="G115" s="461" t="s">
        <v>386</v>
      </c>
      <c r="H115" s="461"/>
      <c r="I115" s="461"/>
      <c r="J115" s="461"/>
      <c r="K115" s="497"/>
      <c r="L115" s="444" t="e">
        <f>#REF!-#REF!*10%</f>
        <v>#REF!</v>
      </c>
    </row>
    <row r="116" spans="1:12" ht="15.6" customHeight="1" x14ac:dyDescent="0.25">
      <c r="A116" s="453"/>
      <c r="B116" s="471"/>
      <c r="C116" s="455"/>
      <c r="D116" s="545"/>
      <c r="E116" s="448"/>
      <c r="F116" s="108" t="s">
        <v>389</v>
      </c>
      <c r="G116" s="461" t="s">
        <v>390</v>
      </c>
      <c r="H116" s="461"/>
      <c r="I116" s="461"/>
      <c r="J116" s="461"/>
      <c r="K116" s="497"/>
      <c r="L116" s="444" t="e">
        <f>#REF!-#REF!*10%</f>
        <v>#REF!</v>
      </c>
    </row>
    <row r="117" spans="1:12" ht="15.6" customHeight="1" x14ac:dyDescent="0.25">
      <c r="A117" s="453"/>
      <c r="B117" s="471"/>
      <c r="C117" s="455"/>
      <c r="D117" s="545"/>
      <c r="E117" s="448"/>
      <c r="F117" s="108" t="s">
        <v>704</v>
      </c>
      <c r="G117" s="461" t="s">
        <v>705</v>
      </c>
      <c r="H117" s="461"/>
      <c r="I117" s="461"/>
      <c r="J117" s="461"/>
      <c r="K117" s="497"/>
      <c r="L117" s="444" t="e">
        <f>#REF!-#REF!*10%</f>
        <v>#REF!</v>
      </c>
    </row>
    <row r="118" spans="1:12" ht="15.6" customHeight="1" x14ac:dyDescent="0.25">
      <c r="A118" s="453"/>
      <c r="B118" s="471"/>
      <c r="C118" s="455"/>
      <c r="D118" s="545"/>
      <c r="E118" s="448"/>
      <c r="F118" s="108" t="s">
        <v>706</v>
      </c>
      <c r="G118" s="461" t="s">
        <v>390</v>
      </c>
      <c r="H118" s="461"/>
      <c r="I118" s="461"/>
      <c r="J118" s="461"/>
      <c r="K118" s="497"/>
      <c r="L118" s="444" t="e">
        <f>#REF!-#REF!*10%</f>
        <v>#REF!</v>
      </c>
    </row>
    <row r="119" spans="1:12" ht="15.6" customHeight="1" x14ac:dyDescent="0.25">
      <c r="A119" s="453"/>
      <c r="B119" s="471"/>
      <c r="C119" s="455"/>
      <c r="D119" s="545"/>
      <c r="E119" s="448"/>
      <c r="F119" s="108" t="s">
        <v>1271</v>
      </c>
      <c r="G119" s="461" t="s">
        <v>390</v>
      </c>
      <c r="H119" s="461"/>
      <c r="I119" s="461"/>
      <c r="J119" s="461"/>
      <c r="K119" s="497"/>
      <c r="L119" s="444" t="e">
        <f>#REF!-#REF!*10%</f>
        <v>#REF!</v>
      </c>
    </row>
    <row r="120" spans="1:12" ht="15.6" customHeight="1" x14ac:dyDescent="0.25">
      <c r="A120" s="453"/>
      <c r="B120" s="471"/>
      <c r="C120" s="455"/>
      <c r="D120" s="545"/>
      <c r="E120" s="448"/>
      <c r="F120" s="108" t="s">
        <v>707</v>
      </c>
      <c r="G120" s="461" t="s">
        <v>911</v>
      </c>
      <c r="H120" s="461"/>
      <c r="I120" s="461"/>
      <c r="J120" s="461"/>
      <c r="K120" s="497"/>
      <c r="L120" s="444" t="e">
        <f>#REF!-#REF!*10%</f>
        <v>#REF!</v>
      </c>
    </row>
    <row r="121" spans="1:12" ht="15.6" customHeight="1" x14ac:dyDescent="0.25">
      <c r="A121" s="453"/>
      <c r="B121" s="471"/>
      <c r="C121" s="455"/>
      <c r="D121" s="545"/>
      <c r="E121" s="448"/>
      <c r="F121" s="108" t="s">
        <v>708</v>
      </c>
      <c r="G121" s="461" t="s">
        <v>390</v>
      </c>
      <c r="H121" s="461"/>
      <c r="I121" s="461"/>
      <c r="J121" s="461"/>
      <c r="K121" s="497"/>
      <c r="L121" s="444" t="e">
        <f>#REF!-#REF!*10%</f>
        <v>#REF!</v>
      </c>
    </row>
    <row r="122" spans="1:12" ht="15.6" customHeight="1" x14ac:dyDescent="0.25">
      <c r="A122" s="453"/>
      <c r="B122" s="471"/>
      <c r="C122" s="455"/>
      <c r="D122" s="545"/>
      <c r="E122" s="448"/>
      <c r="F122" s="108" t="s">
        <v>377</v>
      </c>
      <c r="G122" s="461" t="s">
        <v>387</v>
      </c>
      <c r="H122" s="461"/>
      <c r="I122" s="461"/>
      <c r="J122" s="461"/>
      <c r="K122" s="497"/>
      <c r="L122" s="444" t="e">
        <f>#REF!-#REF!*10%</f>
        <v>#REF!</v>
      </c>
    </row>
    <row r="123" spans="1:12" ht="15.6" customHeight="1" x14ac:dyDescent="0.25">
      <c r="A123" s="453"/>
      <c r="B123" s="471"/>
      <c r="C123" s="455"/>
      <c r="D123" s="545"/>
      <c r="E123" s="448"/>
      <c r="F123" s="108" t="s">
        <v>388</v>
      </c>
      <c r="G123" s="461" t="s">
        <v>393</v>
      </c>
      <c r="H123" s="461"/>
      <c r="I123" s="461"/>
      <c r="J123" s="461"/>
      <c r="K123" s="497"/>
      <c r="L123" s="444" t="e">
        <f>#REF!-#REF!*10%</f>
        <v>#REF!</v>
      </c>
    </row>
    <row r="124" spans="1:12" ht="15.6" customHeight="1" x14ac:dyDescent="0.25">
      <c r="A124" s="453"/>
      <c r="B124" s="471"/>
      <c r="C124" s="455"/>
      <c r="D124" s="545"/>
      <c r="E124" s="448"/>
      <c r="F124" s="108" t="s">
        <v>562</v>
      </c>
      <c r="G124" s="461" t="s">
        <v>1019</v>
      </c>
      <c r="H124" s="461"/>
      <c r="I124" s="461"/>
      <c r="J124" s="461"/>
      <c r="K124" s="497"/>
      <c r="L124" s="444" t="e">
        <f>#REF!-#REF!*10%</f>
        <v>#REF!</v>
      </c>
    </row>
    <row r="125" spans="1:12" ht="15.6" customHeight="1" x14ac:dyDescent="0.25">
      <c r="A125" s="453"/>
      <c r="B125" s="471"/>
      <c r="C125" s="455"/>
      <c r="D125" s="545"/>
      <c r="E125" s="448"/>
      <c r="F125" s="108" t="s">
        <v>570</v>
      </c>
      <c r="G125" s="461" t="s">
        <v>613</v>
      </c>
      <c r="H125" s="461"/>
      <c r="I125" s="461"/>
      <c r="J125" s="461"/>
      <c r="K125" s="497"/>
      <c r="L125" s="444" t="e">
        <f>#REF!-#REF!*10%</f>
        <v>#REF!</v>
      </c>
    </row>
    <row r="126" spans="1:12" ht="15.6" customHeight="1" x14ac:dyDescent="0.25">
      <c r="A126" s="453"/>
      <c r="B126" s="471"/>
      <c r="C126" s="455"/>
      <c r="D126" s="545"/>
      <c r="E126" s="448"/>
      <c r="F126" s="108" t="s">
        <v>84</v>
      </c>
      <c r="G126" s="465">
        <v>4.8</v>
      </c>
      <c r="H126" s="465"/>
      <c r="I126" s="465"/>
      <c r="J126" s="465"/>
      <c r="K126" s="497"/>
      <c r="L126" s="444" t="e">
        <f>#REF!-#REF!*10%</f>
        <v>#REF!</v>
      </c>
    </row>
    <row r="127" spans="1:12" ht="15.6" customHeight="1" x14ac:dyDescent="0.25">
      <c r="A127" s="453"/>
      <c r="B127" s="472"/>
      <c r="C127" s="455"/>
      <c r="D127" s="546"/>
      <c r="E127" s="448"/>
      <c r="F127" s="108" t="s">
        <v>1016</v>
      </c>
      <c r="G127" s="461">
        <v>5</v>
      </c>
      <c r="H127" s="461"/>
      <c r="I127" s="461"/>
      <c r="J127" s="461"/>
      <c r="K127" s="497"/>
      <c r="L127" s="444" t="e">
        <f>#REF!-#REF!*10%</f>
        <v>#REF!</v>
      </c>
    </row>
    <row r="128" spans="1:12" ht="15.6" customHeight="1" x14ac:dyDescent="0.25">
      <c r="A128" s="452">
        <v>5</v>
      </c>
      <c r="B128" s="470"/>
      <c r="C128" s="455" t="s">
        <v>566</v>
      </c>
      <c r="D128" s="544"/>
      <c r="E128" s="448"/>
      <c r="F128" s="108" t="s">
        <v>81</v>
      </c>
      <c r="G128" s="461" t="s">
        <v>6</v>
      </c>
      <c r="H128" s="461"/>
      <c r="I128" s="461"/>
      <c r="J128" s="461"/>
      <c r="K128" s="539">
        <v>3</v>
      </c>
      <c r="L128" s="498">
        <v>24401</v>
      </c>
    </row>
    <row r="129" spans="1:12" ht="15.6" customHeight="1" x14ac:dyDescent="0.25">
      <c r="A129" s="453"/>
      <c r="B129" s="471"/>
      <c r="C129" s="455"/>
      <c r="D129" s="545"/>
      <c r="E129" s="448"/>
      <c r="F129" s="108" t="s">
        <v>80</v>
      </c>
      <c r="G129" s="469">
        <v>171</v>
      </c>
      <c r="H129" s="469"/>
      <c r="I129" s="469"/>
      <c r="J129" s="469"/>
      <c r="K129" s="502"/>
      <c r="L129" s="499"/>
    </row>
    <row r="130" spans="1:12" ht="15.6" customHeight="1" x14ac:dyDescent="0.25">
      <c r="A130" s="453"/>
      <c r="B130" s="471"/>
      <c r="C130" s="455"/>
      <c r="D130" s="545"/>
      <c r="E130" s="448"/>
      <c r="F130" s="108" t="s">
        <v>8</v>
      </c>
      <c r="G130" s="30">
        <v>3000</v>
      </c>
      <c r="H130" s="31">
        <v>4000</v>
      </c>
      <c r="I130" s="314">
        <v>5000</v>
      </c>
      <c r="J130" s="32">
        <v>6000</v>
      </c>
      <c r="K130" s="502"/>
      <c r="L130" s="499"/>
    </row>
    <row r="131" spans="1:12" ht="15.6" customHeight="1" x14ac:dyDescent="0.25">
      <c r="A131" s="453"/>
      <c r="B131" s="471"/>
      <c r="C131" s="455"/>
      <c r="D131" s="545"/>
      <c r="E131" s="448"/>
      <c r="F131" s="108" t="s">
        <v>817</v>
      </c>
      <c r="G131" s="30">
        <f>G129*114</f>
        <v>19494</v>
      </c>
      <c r="H131" s="31">
        <f>G129*128</f>
        <v>21888</v>
      </c>
      <c r="I131" s="314">
        <f>G129*143</f>
        <v>24453</v>
      </c>
      <c r="J131" s="32">
        <f>G129*148</f>
        <v>25308</v>
      </c>
      <c r="K131" s="502"/>
      <c r="L131" s="499"/>
    </row>
    <row r="132" spans="1:12" ht="15.6" customHeight="1" x14ac:dyDescent="0.25">
      <c r="A132" s="453"/>
      <c r="B132" s="471"/>
      <c r="C132" s="455"/>
      <c r="D132" s="545"/>
      <c r="E132" s="448"/>
      <c r="F132" s="108" t="s">
        <v>1269</v>
      </c>
      <c r="G132" s="451">
        <v>0.98</v>
      </c>
      <c r="H132" s="451"/>
      <c r="I132" s="451"/>
      <c r="J132" s="451"/>
      <c r="K132" s="502"/>
      <c r="L132" s="499"/>
    </row>
    <row r="133" spans="1:12" ht="15.6" customHeight="1" x14ac:dyDescent="0.25">
      <c r="A133" s="453"/>
      <c r="B133" s="471"/>
      <c r="C133" s="455"/>
      <c r="D133" s="545"/>
      <c r="E133" s="448"/>
      <c r="F133" s="108" t="s">
        <v>699</v>
      </c>
      <c r="G133" s="461" t="s">
        <v>700</v>
      </c>
      <c r="H133" s="461"/>
      <c r="I133" s="461"/>
      <c r="J133" s="461"/>
      <c r="K133" s="502"/>
      <c r="L133" s="499"/>
    </row>
    <row r="134" spans="1:12" ht="15.6" customHeight="1" x14ac:dyDescent="0.25">
      <c r="A134" s="453"/>
      <c r="B134" s="471"/>
      <c r="C134" s="455"/>
      <c r="D134" s="545"/>
      <c r="E134" s="448"/>
      <c r="F134" s="93" t="s">
        <v>1181</v>
      </c>
      <c r="G134" s="462" t="s">
        <v>1179</v>
      </c>
      <c r="H134" s="463"/>
      <c r="I134" s="463"/>
      <c r="J134" s="464"/>
      <c r="K134" s="502"/>
      <c r="L134" s="499"/>
    </row>
    <row r="135" spans="1:12" ht="15.6" customHeight="1" x14ac:dyDescent="0.25">
      <c r="A135" s="453"/>
      <c r="B135" s="471"/>
      <c r="C135" s="455"/>
      <c r="D135" s="545"/>
      <c r="E135" s="448"/>
      <c r="F135" s="108" t="s">
        <v>83</v>
      </c>
      <c r="G135" s="461">
        <v>67</v>
      </c>
      <c r="H135" s="461"/>
      <c r="I135" s="461"/>
      <c r="J135" s="461"/>
      <c r="K135" s="502"/>
      <c r="L135" s="499"/>
    </row>
    <row r="136" spans="1:12" ht="15.6" customHeight="1" x14ac:dyDescent="0.25">
      <c r="A136" s="453"/>
      <c r="B136" s="471"/>
      <c r="C136" s="455"/>
      <c r="D136" s="545"/>
      <c r="E136" s="448"/>
      <c r="F136" s="108" t="s">
        <v>396</v>
      </c>
      <c r="G136" s="461" t="s">
        <v>397</v>
      </c>
      <c r="H136" s="461"/>
      <c r="I136" s="461"/>
      <c r="J136" s="461"/>
      <c r="K136" s="502"/>
      <c r="L136" s="499"/>
    </row>
    <row r="137" spans="1:12" ht="15.6" customHeight="1" x14ac:dyDescent="0.25">
      <c r="A137" s="453"/>
      <c r="B137" s="471"/>
      <c r="C137" s="455"/>
      <c r="D137" s="545"/>
      <c r="E137" s="448"/>
      <c r="F137" s="108" t="s">
        <v>256</v>
      </c>
      <c r="G137" s="461" t="s">
        <v>920</v>
      </c>
      <c r="H137" s="461"/>
      <c r="I137" s="461"/>
      <c r="J137" s="461"/>
      <c r="K137" s="502"/>
      <c r="L137" s="499"/>
    </row>
    <row r="138" spans="1:12" ht="15.6" customHeight="1" x14ac:dyDescent="0.25">
      <c r="A138" s="453"/>
      <c r="B138" s="471"/>
      <c r="C138" s="455"/>
      <c r="D138" s="545"/>
      <c r="E138" s="448"/>
      <c r="F138" s="108" t="s">
        <v>379</v>
      </c>
      <c r="G138" s="461" t="s">
        <v>380</v>
      </c>
      <c r="H138" s="461"/>
      <c r="I138" s="461"/>
      <c r="J138" s="461"/>
      <c r="K138" s="502"/>
      <c r="L138" s="499"/>
    </row>
    <row r="139" spans="1:12" ht="15.6" customHeight="1" x14ac:dyDescent="0.25">
      <c r="A139" s="453"/>
      <c r="B139" s="471"/>
      <c r="C139" s="455"/>
      <c r="D139" s="545"/>
      <c r="E139" s="448"/>
      <c r="F139" s="108" t="s">
        <v>701</v>
      </c>
      <c r="G139" s="461">
        <v>100000</v>
      </c>
      <c r="H139" s="461"/>
      <c r="I139" s="461"/>
      <c r="J139" s="461"/>
      <c r="K139" s="502"/>
      <c r="L139" s="499"/>
    </row>
    <row r="140" spans="1:12" ht="15.6" customHeight="1" x14ac:dyDescent="0.25">
      <c r="A140" s="453"/>
      <c r="B140" s="471"/>
      <c r="C140" s="455"/>
      <c r="D140" s="545"/>
      <c r="E140" s="448"/>
      <c r="F140" s="108" t="s">
        <v>257</v>
      </c>
      <c r="G140" s="461" t="s">
        <v>556</v>
      </c>
      <c r="H140" s="461"/>
      <c r="I140" s="461"/>
      <c r="J140" s="461"/>
      <c r="K140" s="502"/>
      <c r="L140" s="499"/>
    </row>
    <row r="141" spans="1:12" ht="15.6" customHeight="1" x14ac:dyDescent="0.25">
      <c r="A141" s="453"/>
      <c r="B141" s="471"/>
      <c r="C141" s="455"/>
      <c r="D141" s="545"/>
      <c r="E141" s="448"/>
      <c r="F141" s="108" t="s">
        <v>376</v>
      </c>
      <c r="G141" s="461" t="s">
        <v>557</v>
      </c>
      <c r="H141" s="461"/>
      <c r="I141" s="461"/>
      <c r="J141" s="461"/>
      <c r="K141" s="502"/>
      <c r="L141" s="499"/>
    </row>
    <row r="142" spans="1:12" ht="15.6" customHeight="1" x14ac:dyDescent="0.25">
      <c r="A142" s="453"/>
      <c r="B142" s="471"/>
      <c r="C142" s="455"/>
      <c r="D142" s="545"/>
      <c r="E142" s="448"/>
      <c r="F142" s="108" t="s">
        <v>702</v>
      </c>
      <c r="G142" s="461" t="s">
        <v>703</v>
      </c>
      <c r="H142" s="461"/>
      <c r="I142" s="461"/>
      <c r="J142" s="461"/>
      <c r="K142" s="502"/>
      <c r="L142" s="499"/>
    </row>
    <row r="143" spans="1:12" ht="15.6" customHeight="1" x14ac:dyDescent="0.25">
      <c r="A143" s="453"/>
      <c r="B143" s="471"/>
      <c r="C143" s="455"/>
      <c r="D143" s="545"/>
      <c r="E143" s="448"/>
      <c r="F143" s="108" t="s">
        <v>381</v>
      </c>
      <c r="G143" s="461" t="s">
        <v>382</v>
      </c>
      <c r="H143" s="461"/>
      <c r="I143" s="461"/>
      <c r="J143" s="461"/>
      <c r="K143" s="502"/>
      <c r="L143" s="500"/>
    </row>
    <row r="144" spans="1:12" ht="15.6" customHeight="1" x14ac:dyDescent="0.25">
      <c r="A144" s="453"/>
      <c r="B144" s="471"/>
      <c r="C144" s="455"/>
      <c r="D144" s="545"/>
      <c r="E144" s="448"/>
      <c r="F144" s="108" t="s">
        <v>358</v>
      </c>
      <c r="G144" s="461" t="s">
        <v>900</v>
      </c>
      <c r="H144" s="461"/>
      <c r="I144" s="461"/>
      <c r="J144" s="461"/>
      <c r="K144" s="496">
        <v>5</v>
      </c>
      <c r="L144" s="443">
        <v>26109</v>
      </c>
    </row>
    <row r="145" spans="1:12" ht="15.6" customHeight="1" x14ac:dyDescent="0.25">
      <c r="A145" s="453"/>
      <c r="B145" s="471"/>
      <c r="C145" s="455"/>
      <c r="D145" s="545"/>
      <c r="E145" s="448"/>
      <c r="F145" s="108" t="s">
        <v>383</v>
      </c>
      <c r="G145" s="461" t="s">
        <v>384</v>
      </c>
      <c r="H145" s="461"/>
      <c r="I145" s="461"/>
      <c r="J145" s="461"/>
      <c r="K145" s="497"/>
      <c r="L145" s="444" t="e">
        <f>#REF!-#REF!*10%</f>
        <v>#REF!</v>
      </c>
    </row>
    <row r="146" spans="1:12" ht="15.6" customHeight="1" x14ac:dyDescent="0.25">
      <c r="A146" s="453"/>
      <c r="B146" s="471"/>
      <c r="C146" s="455"/>
      <c r="D146" s="545"/>
      <c r="E146" s="448"/>
      <c r="F146" s="108" t="s">
        <v>385</v>
      </c>
      <c r="G146" s="461" t="s">
        <v>386</v>
      </c>
      <c r="H146" s="461"/>
      <c r="I146" s="461"/>
      <c r="J146" s="461"/>
      <c r="K146" s="497"/>
      <c r="L146" s="444" t="e">
        <f>#REF!-#REF!*10%</f>
        <v>#REF!</v>
      </c>
    </row>
    <row r="147" spans="1:12" ht="15.6" customHeight="1" x14ac:dyDescent="0.25">
      <c r="A147" s="453"/>
      <c r="B147" s="471"/>
      <c r="C147" s="455"/>
      <c r="D147" s="545"/>
      <c r="E147" s="448"/>
      <c r="F147" s="108" t="s">
        <v>389</v>
      </c>
      <c r="G147" s="461" t="s">
        <v>390</v>
      </c>
      <c r="H147" s="461"/>
      <c r="I147" s="461"/>
      <c r="J147" s="461"/>
      <c r="K147" s="497"/>
      <c r="L147" s="444" t="e">
        <f>#REF!-#REF!*10%</f>
        <v>#REF!</v>
      </c>
    </row>
    <row r="148" spans="1:12" ht="15.6" customHeight="1" x14ac:dyDescent="0.25">
      <c r="A148" s="453"/>
      <c r="B148" s="471"/>
      <c r="C148" s="455"/>
      <c r="D148" s="545"/>
      <c r="E148" s="448"/>
      <c r="F148" s="108" t="s">
        <v>704</v>
      </c>
      <c r="G148" s="461" t="s">
        <v>705</v>
      </c>
      <c r="H148" s="461"/>
      <c r="I148" s="461"/>
      <c r="J148" s="461"/>
      <c r="K148" s="497"/>
      <c r="L148" s="444" t="e">
        <f>#REF!-#REF!*10%</f>
        <v>#REF!</v>
      </c>
    </row>
    <row r="149" spans="1:12" ht="15.6" customHeight="1" x14ac:dyDescent="0.25">
      <c r="A149" s="453"/>
      <c r="B149" s="471"/>
      <c r="C149" s="455"/>
      <c r="D149" s="545"/>
      <c r="E149" s="448"/>
      <c r="F149" s="108" t="s">
        <v>706</v>
      </c>
      <c r="G149" s="461" t="s">
        <v>390</v>
      </c>
      <c r="H149" s="461"/>
      <c r="I149" s="461"/>
      <c r="J149" s="461"/>
      <c r="K149" s="497"/>
      <c r="L149" s="444" t="e">
        <f>#REF!-#REF!*10%</f>
        <v>#REF!</v>
      </c>
    </row>
    <row r="150" spans="1:12" ht="15.6" customHeight="1" x14ac:dyDescent="0.25">
      <c r="A150" s="453"/>
      <c r="B150" s="471"/>
      <c r="C150" s="455"/>
      <c r="D150" s="545"/>
      <c r="E150" s="448"/>
      <c r="F150" s="108" t="s">
        <v>1271</v>
      </c>
      <c r="G150" s="461" t="s">
        <v>390</v>
      </c>
      <c r="H150" s="461"/>
      <c r="I150" s="461"/>
      <c r="J150" s="461"/>
      <c r="K150" s="497"/>
      <c r="L150" s="444" t="e">
        <f>#REF!-#REF!*10%</f>
        <v>#REF!</v>
      </c>
    </row>
    <row r="151" spans="1:12" ht="15.6" customHeight="1" x14ac:dyDescent="0.25">
      <c r="A151" s="453"/>
      <c r="B151" s="471"/>
      <c r="C151" s="455"/>
      <c r="D151" s="545"/>
      <c r="E151" s="448"/>
      <c r="F151" s="108" t="s">
        <v>707</v>
      </c>
      <c r="G151" s="461" t="s">
        <v>911</v>
      </c>
      <c r="H151" s="461"/>
      <c r="I151" s="461"/>
      <c r="J151" s="461"/>
      <c r="K151" s="497"/>
      <c r="L151" s="444" t="e">
        <f>#REF!-#REF!*10%</f>
        <v>#REF!</v>
      </c>
    </row>
    <row r="152" spans="1:12" ht="15.6" customHeight="1" x14ac:dyDescent="0.25">
      <c r="A152" s="453"/>
      <c r="B152" s="471"/>
      <c r="C152" s="455"/>
      <c r="D152" s="545"/>
      <c r="E152" s="448"/>
      <c r="F152" s="108" t="s">
        <v>708</v>
      </c>
      <c r="G152" s="461" t="s">
        <v>390</v>
      </c>
      <c r="H152" s="461"/>
      <c r="I152" s="461"/>
      <c r="J152" s="461"/>
      <c r="K152" s="497"/>
      <c r="L152" s="444" t="e">
        <f>#REF!-#REF!*10%</f>
        <v>#REF!</v>
      </c>
    </row>
    <row r="153" spans="1:12" ht="15.6" customHeight="1" x14ac:dyDescent="0.25">
      <c r="A153" s="453"/>
      <c r="B153" s="471"/>
      <c r="C153" s="455"/>
      <c r="D153" s="545"/>
      <c r="E153" s="448"/>
      <c r="F153" s="108" t="s">
        <v>377</v>
      </c>
      <c r="G153" s="461" t="s">
        <v>387</v>
      </c>
      <c r="H153" s="461"/>
      <c r="I153" s="461"/>
      <c r="J153" s="461"/>
      <c r="K153" s="497"/>
      <c r="L153" s="444" t="e">
        <f>#REF!-#REF!*10%</f>
        <v>#REF!</v>
      </c>
    </row>
    <row r="154" spans="1:12" ht="15.6" customHeight="1" x14ac:dyDescent="0.25">
      <c r="A154" s="453"/>
      <c r="B154" s="471"/>
      <c r="C154" s="455"/>
      <c r="D154" s="545"/>
      <c r="E154" s="448"/>
      <c r="F154" s="108" t="s">
        <v>388</v>
      </c>
      <c r="G154" s="461" t="s">
        <v>393</v>
      </c>
      <c r="H154" s="461"/>
      <c r="I154" s="461"/>
      <c r="J154" s="461"/>
      <c r="K154" s="497"/>
      <c r="L154" s="444" t="e">
        <f>#REF!-#REF!*10%</f>
        <v>#REF!</v>
      </c>
    </row>
    <row r="155" spans="1:12" ht="15.6" customHeight="1" x14ac:dyDescent="0.25">
      <c r="A155" s="453"/>
      <c r="B155" s="471"/>
      <c r="C155" s="455"/>
      <c r="D155" s="545"/>
      <c r="E155" s="448"/>
      <c r="F155" s="108" t="s">
        <v>562</v>
      </c>
      <c r="G155" s="461" t="s">
        <v>1019</v>
      </c>
      <c r="H155" s="461"/>
      <c r="I155" s="461"/>
      <c r="J155" s="461"/>
      <c r="K155" s="497"/>
      <c r="L155" s="444" t="e">
        <f>#REF!-#REF!*10%</f>
        <v>#REF!</v>
      </c>
    </row>
    <row r="156" spans="1:12" ht="15.6" customHeight="1" x14ac:dyDescent="0.25">
      <c r="A156" s="453"/>
      <c r="B156" s="471"/>
      <c r="C156" s="455"/>
      <c r="D156" s="545"/>
      <c r="E156" s="448"/>
      <c r="F156" s="108" t="s">
        <v>570</v>
      </c>
      <c r="G156" s="461" t="s">
        <v>613</v>
      </c>
      <c r="H156" s="461"/>
      <c r="I156" s="461"/>
      <c r="J156" s="461"/>
      <c r="K156" s="497"/>
      <c r="L156" s="444" t="e">
        <f>#REF!-#REF!*10%</f>
        <v>#REF!</v>
      </c>
    </row>
    <row r="157" spans="1:12" ht="15.6" customHeight="1" x14ac:dyDescent="0.25">
      <c r="A157" s="453"/>
      <c r="B157" s="471"/>
      <c r="C157" s="455"/>
      <c r="D157" s="545"/>
      <c r="E157" s="448"/>
      <c r="F157" s="108" t="s">
        <v>84</v>
      </c>
      <c r="G157" s="465">
        <v>5.4</v>
      </c>
      <c r="H157" s="465"/>
      <c r="I157" s="465"/>
      <c r="J157" s="465"/>
      <c r="K157" s="497"/>
      <c r="L157" s="444" t="e">
        <f>#REF!-#REF!*10%</f>
        <v>#REF!</v>
      </c>
    </row>
    <row r="158" spans="1:12" ht="15.6" customHeight="1" x14ac:dyDescent="0.25">
      <c r="A158" s="453"/>
      <c r="B158" s="472"/>
      <c r="C158" s="455"/>
      <c r="D158" s="546"/>
      <c r="E158" s="448"/>
      <c r="F158" s="108" t="s">
        <v>1016</v>
      </c>
      <c r="G158" s="461">
        <v>5</v>
      </c>
      <c r="H158" s="461"/>
      <c r="I158" s="461"/>
      <c r="J158" s="461"/>
      <c r="K158" s="497"/>
      <c r="L158" s="444" t="e">
        <f>#REF!-#REF!*10%</f>
        <v>#REF!</v>
      </c>
    </row>
    <row r="159" spans="1:12" ht="15.6" customHeight="1" x14ac:dyDescent="0.25">
      <c r="A159" s="452">
        <v>6</v>
      </c>
      <c r="B159" s="470"/>
      <c r="C159" s="455" t="s">
        <v>187</v>
      </c>
      <c r="D159" s="544"/>
      <c r="E159" s="448"/>
      <c r="F159" s="108" t="s">
        <v>81</v>
      </c>
      <c r="G159" s="461" t="s">
        <v>6</v>
      </c>
      <c r="H159" s="461"/>
      <c r="I159" s="461"/>
      <c r="J159" s="461"/>
      <c r="K159" s="539">
        <v>3</v>
      </c>
      <c r="L159" s="498">
        <v>25394</v>
      </c>
    </row>
    <row r="160" spans="1:12" ht="15.6" customHeight="1" x14ac:dyDescent="0.25">
      <c r="A160" s="453"/>
      <c r="B160" s="471"/>
      <c r="C160" s="455"/>
      <c r="D160" s="545"/>
      <c r="E160" s="448"/>
      <c r="F160" s="108" t="s">
        <v>80</v>
      </c>
      <c r="G160" s="469">
        <v>210</v>
      </c>
      <c r="H160" s="469"/>
      <c r="I160" s="469"/>
      <c r="J160" s="469"/>
      <c r="K160" s="502"/>
      <c r="L160" s="499"/>
    </row>
    <row r="161" spans="1:12" ht="15.6" customHeight="1" x14ac:dyDescent="0.25">
      <c r="A161" s="453"/>
      <c r="B161" s="471"/>
      <c r="C161" s="455"/>
      <c r="D161" s="545"/>
      <c r="E161" s="448"/>
      <c r="F161" s="108" t="s">
        <v>8</v>
      </c>
      <c r="G161" s="30">
        <v>3000</v>
      </c>
      <c r="H161" s="31">
        <v>4000</v>
      </c>
      <c r="I161" s="314">
        <v>5000</v>
      </c>
      <c r="J161" s="32">
        <v>6000</v>
      </c>
      <c r="K161" s="502"/>
      <c r="L161" s="499"/>
    </row>
    <row r="162" spans="1:12" ht="15.6" customHeight="1" x14ac:dyDescent="0.25">
      <c r="A162" s="453"/>
      <c r="B162" s="471"/>
      <c r="C162" s="455"/>
      <c r="D162" s="545"/>
      <c r="E162" s="448"/>
      <c r="F162" s="108" t="s">
        <v>817</v>
      </c>
      <c r="G162" s="30">
        <f>G160*114</f>
        <v>23940</v>
      </c>
      <c r="H162" s="31">
        <f>G160*128</f>
        <v>26880</v>
      </c>
      <c r="I162" s="314">
        <f>G160*143</f>
        <v>30030</v>
      </c>
      <c r="J162" s="32">
        <f>G160*148</f>
        <v>31080</v>
      </c>
      <c r="K162" s="502"/>
      <c r="L162" s="499"/>
    </row>
    <row r="163" spans="1:12" ht="15.6" customHeight="1" x14ac:dyDescent="0.25">
      <c r="A163" s="453"/>
      <c r="B163" s="471"/>
      <c r="C163" s="455"/>
      <c r="D163" s="545"/>
      <c r="E163" s="448"/>
      <c r="F163" s="108" t="s">
        <v>1269</v>
      </c>
      <c r="G163" s="451">
        <v>0.98</v>
      </c>
      <c r="H163" s="451"/>
      <c r="I163" s="451"/>
      <c r="J163" s="451"/>
      <c r="K163" s="502"/>
      <c r="L163" s="499"/>
    </row>
    <row r="164" spans="1:12" ht="15.6" customHeight="1" x14ac:dyDescent="0.25">
      <c r="A164" s="453"/>
      <c r="B164" s="471"/>
      <c r="C164" s="455"/>
      <c r="D164" s="545"/>
      <c r="E164" s="448"/>
      <c r="F164" s="108" t="s">
        <v>699</v>
      </c>
      <c r="G164" s="461" t="s">
        <v>700</v>
      </c>
      <c r="H164" s="461"/>
      <c r="I164" s="461"/>
      <c r="J164" s="461"/>
      <c r="K164" s="502"/>
      <c r="L164" s="499"/>
    </row>
    <row r="165" spans="1:12" ht="15.6" customHeight="1" x14ac:dyDescent="0.25">
      <c r="A165" s="453"/>
      <c r="B165" s="471"/>
      <c r="C165" s="455"/>
      <c r="D165" s="545"/>
      <c r="E165" s="448"/>
      <c r="F165" s="93" t="s">
        <v>1181</v>
      </c>
      <c r="G165" s="462" t="s">
        <v>1179</v>
      </c>
      <c r="H165" s="463"/>
      <c r="I165" s="463"/>
      <c r="J165" s="464"/>
      <c r="K165" s="502"/>
      <c r="L165" s="499"/>
    </row>
    <row r="166" spans="1:12" ht="15.6" customHeight="1" x14ac:dyDescent="0.25">
      <c r="A166" s="453"/>
      <c r="B166" s="471"/>
      <c r="C166" s="455"/>
      <c r="D166" s="545"/>
      <c r="E166" s="448"/>
      <c r="F166" s="108" t="s">
        <v>83</v>
      </c>
      <c r="G166" s="461">
        <v>67</v>
      </c>
      <c r="H166" s="461"/>
      <c r="I166" s="461"/>
      <c r="J166" s="461"/>
      <c r="K166" s="502"/>
      <c r="L166" s="499"/>
    </row>
    <row r="167" spans="1:12" ht="15.6" customHeight="1" x14ac:dyDescent="0.25">
      <c r="A167" s="453"/>
      <c r="B167" s="471"/>
      <c r="C167" s="455"/>
      <c r="D167" s="545"/>
      <c r="E167" s="448"/>
      <c r="F167" s="108" t="s">
        <v>396</v>
      </c>
      <c r="G167" s="461" t="s">
        <v>397</v>
      </c>
      <c r="H167" s="461"/>
      <c r="I167" s="461"/>
      <c r="J167" s="461"/>
      <c r="K167" s="502"/>
      <c r="L167" s="499"/>
    </row>
    <row r="168" spans="1:12" ht="15.6" customHeight="1" x14ac:dyDescent="0.25">
      <c r="A168" s="453"/>
      <c r="B168" s="471"/>
      <c r="C168" s="455"/>
      <c r="D168" s="545"/>
      <c r="E168" s="448"/>
      <c r="F168" s="108" t="s">
        <v>256</v>
      </c>
      <c r="G168" s="461" t="s">
        <v>195</v>
      </c>
      <c r="H168" s="461"/>
      <c r="I168" s="461"/>
      <c r="J168" s="461"/>
      <c r="K168" s="502"/>
      <c r="L168" s="499"/>
    </row>
    <row r="169" spans="1:12" ht="15.6" customHeight="1" x14ac:dyDescent="0.25">
      <c r="A169" s="453"/>
      <c r="B169" s="471"/>
      <c r="C169" s="455"/>
      <c r="D169" s="545"/>
      <c r="E169" s="448"/>
      <c r="F169" s="108" t="s">
        <v>379</v>
      </c>
      <c r="G169" s="461" t="s">
        <v>380</v>
      </c>
      <c r="H169" s="461"/>
      <c r="I169" s="461"/>
      <c r="J169" s="461"/>
      <c r="K169" s="502"/>
      <c r="L169" s="499"/>
    </row>
    <row r="170" spans="1:12" ht="15.6" customHeight="1" x14ac:dyDescent="0.25">
      <c r="A170" s="453"/>
      <c r="B170" s="471"/>
      <c r="C170" s="455"/>
      <c r="D170" s="545"/>
      <c r="E170" s="448"/>
      <c r="F170" s="108" t="s">
        <v>701</v>
      </c>
      <c r="G170" s="461">
        <v>100000</v>
      </c>
      <c r="H170" s="461"/>
      <c r="I170" s="461"/>
      <c r="J170" s="461"/>
      <c r="K170" s="502"/>
      <c r="L170" s="499"/>
    </row>
    <row r="171" spans="1:12" ht="15.6" customHeight="1" x14ac:dyDescent="0.25">
      <c r="A171" s="453"/>
      <c r="B171" s="471"/>
      <c r="C171" s="455"/>
      <c r="D171" s="545"/>
      <c r="E171" s="448"/>
      <c r="F171" s="108" t="s">
        <v>257</v>
      </c>
      <c r="G171" s="461" t="s">
        <v>556</v>
      </c>
      <c r="H171" s="461"/>
      <c r="I171" s="461"/>
      <c r="J171" s="461"/>
      <c r="K171" s="502"/>
      <c r="L171" s="499"/>
    </row>
    <row r="172" spans="1:12" ht="15.6" customHeight="1" x14ac:dyDescent="0.25">
      <c r="A172" s="453"/>
      <c r="B172" s="471"/>
      <c r="C172" s="455"/>
      <c r="D172" s="545"/>
      <c r="E172" s="448"/>
      <c r="F172" s="108" t="s">
        <v>376</v>
      </c>
      <c r="G172" s="461" t="s">
        <v>557</v>
      </c>
      <c r="H172" s="461"/>
      <c r="I172" s="461"/>
      <c r="J172" s="461"/>
      <c r="K172" s="502"/>
      <c r="L172" s="499"/>
    </row>
    <row r="173" spans="1:12" ht="15.6" customHeight="1" x14ac:dyDescent="0.25">
      <c r="A173" s="453"/>
      <c r="B173" s="471"/>
      <c r="C173" s="455"/>
      <c r="D173" s="545"/>
      <c r="E173" s="448"/>
      <c r="F173" s="108" t="s">
        <v>702</v>
      </c>
      <c r="G173" s="461" t="s">
        <v>703</v>
      </c>
      <c r="H173" s="461"/>
      <c r="I173" s="461"/>
      <c r="J173" s="461"/>
      <c r="K173" s="502"/>
      <c r="L173" s="499"/>
    </row>
    <row r="174" spans="1:12" ht="15.6" customHeight="1" x14ac:dyDescent="0.25">
      <c r="A174" s="453"/>
      <c r="B174" s="471"/>
      <c r="C174" s="455"/>
      <c r="D174" s="545"/>
      <c r="E174" s="448"/>
      <c r="F174" s="108" t="s">
        <v>381</v>
      </c>
      <c r="G174" s="461" t="s">
        <v>382</v>
      </c>
      <c r="H174" s="461"/>
      <c r="I174" s="461"/>
      <c r="J174" s="461"/>
      <c r="K174" s="502"/>
      <c r="L174" s="500"/>
    </row>
    <row r="175" spans="1:12" ht="15.6" customHeight="1" x14ac:dyDescent="0.25">
      <c r="A175" s="453"/>
      <c r="B175" s="471"/>
      <c r="C175" s="455"/>
      <c r="D175" s="545"/>
      <c r="E175" s="448"/>
      <c r="F175" s="108" t="s">
        <v>358</v>
      </c>
      <c r="G175" s="461" t="s">
        <v>900</v>
      </c>
      <c r="H175" s="461"/>
      <c r="I175" s="461"/>
      <c r="J175" s="461"/>
      <c r="K175" s="496">
        <v>5</v>
      </c>
      <c r="L175" s="443">
        <v>27172</v>
      </c>
    </row>
    <row r="176" spans="1:12" ht="15.6" customHeight="1" x14ac:dyDescent="0.25">
      <c r="A176" s="453"/>
      <c r="B176" s="471"/>
      <c r="C176" s="455"/>
      <c r="D176" s="545"/>
      <c r="E176" s="448"/>
      <c r="F176" s="108" t="s">
        <v>383</v>
      </c>
      <c r="G176" s="461" t="s">
        <v>384</v>
      </c>
      <c r="H176" s="461"/>
      <c r="I176" s="461"/>
      <c r="J176" s="461"/>
      <c r="K176" s="497"/>
      <c r="L176" s="444" t="e">
        <f>#REF!-#REF!*10%</f>
        <v>#REF!</v>
      </c>
    </row>
    <row r="177" spans="1:12" ht="15.6" customHeight="1" x14ac:dyDescent="0.25">
      <c r="A177" s="453"/>
      <c r="B177" s="471"/>
      <c r="C177" s="455"/>
      <c r="D177" s="545"/>
      <c r="E177" s="448"/>
      <c r="F177" s="108" t="s">
        <v>385</v>
      </c>
      <c r="G177" s="461" t="s">
        <v>386</v>
      </c>
      <c r="H177" s="461"/>
      <c r="I177" s="461"/>
      <c r="J177" s="461"/>
      <c r="K177" s="497"/>
      <c r="L177" s="444" t="e">
        <f>#REF!-#REF!*10%</f>
        <v>#REF!</v>
      </c>
    </row>
    <row r="178" spans="1:12" ht="15.6" customHeight="1" x14ac:dyDescent="0.25">
      <c r="A178" s="453"/>
      <c r="B178" s="471"/>
      <c r="C178" s="455"/>
      <c r="D178" s="545"/>
      <c r="E178" s="448"/>
      <c r="F178" s="108" t="s">
        <v>389</v>
      </c>
      <c r="G178" s="461" t="s">
        <v>390</v>
      </c>
      <c r="H178" s="461"/>
      <c r="I178" s="461"/>
      <c r="J178" s="461"/>
      <c r="K178" s="497"/>
      <c r="L178" s="444" t="e">
        <f>#REF!-#REF!*10%</f>
        <v>#REF!</v>
      </c>
    </row>
    <row r="179" spans="1:12" ht="15.6" customHeight="1" x14ac:dyDescent="0.25">
      <c r="A179" s="453"/>
      <c r="B179" s="471"/>
      <c r="C179" s="455"/>
      <c r="D179" s="545"/>
      <c r="E179" s="448"/>
      <c r="F179" s="108" t="s">
        <v>704</v>
      </c>
      <c r="G179" s="461" t="s">
        <v>705</v>
      </c>
      <c r="H179" s="461"/>
      <c r="I179" s="461"/>
      <c r="J179" s="461"/>
      <c r="K179" s="497"/>
      <c r="L179" s="444" t="e">
        <f>#REF!-#REF!*10%</f>
        <v>#REF!</v>
      </c>
    </row>
    <row r="180" spans="1:12" ht="15.6" customHeight="1" x14ac:dyDescent="0.25">
      <c r="A180" s="453"/>
      <c r="B180" s="471"/>
      <c r="C180" s="455"/>
      <c r="D180" s="545"/>
      <c r="E180" s="448"/>
      <c r="F180" s="108" t="s">
        <v>706</v>
      </c>
      <c r="G180" s="461" t="s">
        <v>390</v>
      </c>
      <c r="H180" s="461"/>
      <c r="I180" s="461"/>
      <c r="J180" s="461"/>
      <c r="K180" s="497"/>
      <c r="L180" s="444" t="e">
        <f>#REF!-#REF!*10%</f>
        <v>#REF!</v>
      </c>
    </row>
    <row r="181" spans="1:12" ht="15.6" customHeight="1" x14ac:dyDescent="0.25">
      <c r="A181" s="453"/>
      <c r="B181" s="471"/>
      <c r="C181" s="455"/>
      <c r="D181" s="545"/>
      <c r="E181" s="448"/>
      <c r="F181" s="108" t="s">
        <v>1271</v>
      </c>
      <c r="G181" s="461" t="s">
        <v>390</v>
      </c>
      <c r="H181" s="461"/>
      <c r="I181" s="461"/>
      <c r="J181" s="461"/>
      <c r="K181" s="497"/>
      <c r="L181" s="444" t="e">
        <f>#REF!-#REF!*10%</f>
        <v>#REF!</v>
      </c>
    </row>
    <row r="182" spans="1:12" ht="15.6" customHeight="1" x14ac:dyDescent="0.25">
      <c r="A182" s="453"/>
      <c r="B182" s="471"/>
      <c r="C182" s="455"/>
      <c r="D182" s="545"/>
      <c r="E182" s="448"/>
      <c r="F182" s="108" t="s">
        <v>707</v>
      </c>
      <c r="G182" s="461" t="s">
        <v>911</v>
      </c>
      <c r="H182" s="461"/>
      <c r="I182" s="461"/>
      <c r="J182" s="461"/>
      <c r="K182" s="497"/>
      <c r="L182" s="444" t="e">
        <f>#REF!-#REF!*10%</f>
        <v>#REF!</v>
      </c>
    </row>
    <row r="183" spans="1:12" ht="15.6" customHeight="1" x14ac:dyDescent="0.25">
      <c r="A183" s="453"/>
      <c r="B183" s="471"/>
      <c r="C183" s="455"/>
      <c r="D183" s="545"/>
      <c r="E183" s="448"/>
      <c r="F183" s="108" t="s">
        <v>708</v>
      </c>
      <c r="G183" s="461" t="s">
        <v>390</v>
      </c>
      <c r="H183" s="461"/>
      <c r="I183" s="461"/>
      <c r="J183" s="461"/>
      <c r="K183" s="497"/>
      <c r="L183" s="444" t="e">
        <f>#REF!-#REF!*10%</f>
        <v>#REF!</v>
      </c>
    </row>
    <row r="184" spans="1:12" ht="15.6" customHeight="1" x14ac:dyDescent="0.25">
      <c r="A184" s="453"/>
      <c r="B184" s="471"/>
      <c r="C184" s="455"/>
      <c r="D184" s="545"/>
      <c r="E184" s="448"/>
      <c r="F184" s="108" t="s">
        <v>377</v>
      </c>
      <c r="G184" s="461" t="s">
        <v>387</v>
      </c>
      <c r="H184" s="461"/>
      <c r="I184" s="461"/>
      <c r="J184" s="461"/>
      <c r="K184" s="497"/>
      <c r="L184" s="444" t="e">
        <f>#REF!-#REF!*10%</f>
        <v>#REF!</v>
      </c>
    </row>
    <row r="185" spans="1:12" ht="15.6" customHeight="1" x14ac:dyDescent="0.25">
      <c r="A185" s="453"/>
      <c r="B185" s="471"/>
      <c r="C185" s="455"/>
      <c r="D185" s="545"/>
      <c r="E185" s="448"/>
      <c r="F185" s="108" t="s">
        <v>388</v>
      </c>
      <c r="G185" s="461" t="s">
        <v>393</v>
      </c>
      <c r="H185" s="461"/>
      <c r="I185" s="461"/>
      <c r="J185" s="461"/>
      <c r="K185" s="497"/>
      <c r="L185" s="444" t="e">
        <f>#REF!-#REF!*10%</f>
        <v>#REF!</v>
      </c>
    </row>
    <row r="186" spans="1:12" ht="15.6" customHeight="1" x14ac:dyDescent="0.25">
      <c r="A186" s="453"/>
      <c r="B186" s="471"/>
      <c r="C186" s="455"/>
      <c r="D186" s="545"/>
      <c r="E186" s="448"/>
      <c r="F186" s="108" t="s">
        <v>562</v>
      </c>
      <c r="G186" s="461" t="s">
        <v>1019</v>
      </c>
      <c r="H186" s="461"/>
      <c r="I186" s="461"/>
      <c r="J186" s="461"/>
      <c r="K186" s="497"/>
      <c r="L186" s="444" t="e">
        <f>#REF!-#REF!*10%</f>
        <v>#REF!</v>
      </c>
    </row>
    <row r="187" spans="1:12" ht="15.6" customHeight="1" x14ac:dyDescent="0.25">
      <c r="A187" s="453"/>
      <c r="B187" s="471"/>
      <c r="C187" s="455"/>
      <c r="D187" s="545"/>
      <c r="E187" s="448"/>
      <c r="F187" s="108" t="s">
        <v>570</v>
      </c>
      <c r="G187" s="461" t="s">
        <v>613</v>
      </c>
      <c r="H187" s="461"/>
      <c r="I187" s="461"/>
      <c r="J187" s="461"/>
      <c r="K187" s="497"/>
      <c r="L187" s="444" t="e">
        <f>#REF!-#REF!*10%</f>
        <v>#REF!</v>
      </c>
    </row>
    <row r="188" spans="1:12" ht="15.6" customHeight="1" x14ac:dyDescent="0.25">
      <c r="A188" s="453"/>
      <c r="B188" s="471"/>
      <c r="C188" s="455"/>
      <c r="D188" s="545"/>
      <c r="E188" s="448"/>
      <c r="F188" s="108" t="s">
        <v>84</v>
      </c>
      <c r="G188" s="465">
        <v>5.4</v>
      </c>
      <c r="H188" s="465"/>
      <c r="I188" s="465"/>
      <c r="J188" s="465"/>
      <c r="K188" s="497"/>
      <c r="L188" s="444" t="e">
        <f>#REF!-#REF!*10%</f>
        <v>#REF!</v>
      </c>
    </row>
    <row r="189" spans="1:12" ht="15.6" customHeight="1" x14ac:dyDescent="0.25">
      <c r="A189" s="453"/>
      <c r="B189" s="472"/>
      <c r="C189" s="455"/>
      <c r="D189" s="546"/>
      <c r="E189" s="448"/>
      <c r="F189" s="108" t="s">
        <v>1016</v>
      </c>
      <c r="G189" s="461">
        <v>5</v>
      </c>
      <c r="H189" s="461"/>
      <c r="I189" s="461"/>
      <c r="J189" s="461"/>
      <c r="K189" s="497"/>
      <c r="L189" s="444" t="e">
        <f>#REF!-#REF!*10%</f>
        <v>#REF!</v>
      </c>
    </row>
    <row r="190" spans="1:12" ht="15.6" customHeight="1" x14ac:dyDescent="0.25">
      <c r="A190" s="452">
        <v>7</v>
      </c>
      <c r="B190" s="470"/>
      <c r="C190" s="455" t="s">
        <v>188</v>
      </c>
      <c r="D190" s="520"/>
      <c r="E190" s="448"/>
      <c r="F190" s="108" t="s">
        <v>81</v>
      </c>
      <c r="G190" s="461" t="s">
        <v>6</v>
      </c>
      <c r="H190" s="461"/>
      <c r="I190" s="461"/>
      <c r="J190" s="461"/>
      <c r="K190" s="539">
        <v>3</v>
      </c>
      <c r="L190" s="498">
        <v>31743</v>
      </c>
    </row>
    <row r="191" spans="1:12" ht="15.6" customHeight="1" x14ac:dyDescent="0.25">
      <c r="A191" s="453"/>
      <c r="B191" s="471"/>
      <c r="C191" s="455"/>
      <c r="D191" s="521"/>
      <c r="E191" s="448"/>
      <c r="F191" s="108" t="s">
        <v>80</v>
      </c>
      <c r="G191" s="469">
        <v>267</v>
      </c>
      <c r="H191" s="469"/>
      <c r="I191" s="469"/>
      <c r="J191" s="469"/>
      <c r="K191" s="502"/>
      <c r="L191" s="499"/>
    </row>
    <row r="192" spans="1:12" ht="15.6" customHeight="1" x14ac:dyDescent="0.25">
      <c r="A192" s="453"/>
      <c r="B192" s="471"/>
      <c r="C192" s="455"/>
      <c r="D192" s="521"/>
      <c r="E192" s="448"/>
      <c r="F192" s="108" t="s">
        <v>8</v>
      </c>
      <c r="G192" s="30">
        <v>3000</v>
      </c>
      <c r="H192" s="31">
        <v>4000</v>
      </c>
      <c r="I192" s="314">
        <v>5000</v>
      </c>
      <c r="J192" s="32">
        <v>6000</v>
      </c>
      <c r="K192" s="502"/>
      <c r="L192" s="499"/>
    </row>
    <row r="193" spans="1:12" ht="15.6" customHeight="1" x14ac:dyDescent="0.25">
      <c r="A193" s="453"/>
      <c r="B193" s="471"/>
      <c r="C193" s="455"/>
      <c r="D193" s="521"/>
      <c r="E193" s="448"/>
      <c r="F193" s="108" t="s">
        <v>817</v>
      </c>
      <c r="G193" s="30">
        <f>G191*114</f>
        <v>30438</v>
      </c>
      <c r="H193" s="31">
        <f>G191*128</f>
        <v>34176</v>
      </c>
      <c r="I193" s="314">
        <f>G191*143</f>
        <v>38181</v>
      </c>
      <c r="J193" s="32">
        <f>G191*148</f>
        <v>39516</v>
      </c>
      <c r="K193" s="502"/>
      <c r="L193" s="499"/>
    </row>
    <row r="194" spans="1:12" ht="15.6" customHeight="1" x14ac:dyDescent="0.25">
      <c r="A194" s="453"/>
      <c r="B194" s="471"/>
      <c r="C194" s="455"/>
      <c r="D194" s="521"/>
      <c r="E194" s="448"/>
      <c r="F194" s="108" t="s">
        <v>1269</v>
      </c>
      <c r="G194" s="451">
        <v>0.98</v>
      </c>
      <c r="H194" s="451"/>
      <c r="I194" s="451"/>
      <c r="J194" s="451"/>
      <c r="K194" s="502"/>
      <c r="L194" s="499"/>
    </row>
    <row r="195" spans="1:12" ht="15.6" customHeight="1" x14ac:dyDescent="0.25">
      <c r="A195" s="453"/>
      <c r="B195" s="471"/>
      <c r="C195" s="455"/>
      <c r="D195" s="521"/>
      <c r="E195" s="448"/>
      <c r="F195" s="108" t="s">
        <v>699</v>
      </c>
      <c r="G195" s="461" t="s">
        <v>700</v>
      </c>
      <c r="H195" s="461"/>
      <c r="I195" s="461"/>
      <c r="J195" s="461"/>
      <c r="K195" s="502"/>
      <c r="L195" s="499"/>
    </row>
    <row r="196" spans="1:12" ht="15.6" customHeight="1" x14ac:dyDescent="0.25">
      <c r="A196" s="453"/>
      <c r="B196" s="471"/>
      <c r="C196" s="455"/>
      <c r="D196" s="521"/>
      <c r="E196" s="448"/>
      <c r="F196" s="93" t="s">
        <v>1181</v>
      </c>
      <c r="G196" s="462" t="s">
        <v>1179</v>
      </c>
      <c r="H196" s="463"/>
      <c r="I196" s="463"/>
      <c r="J196" s="464"/>
      <c r="K196" s="502"/>
      <c r="L196" s="499"/>
    </row>
    <row r="197" spans="1:12" ht="15.6" customHeight="1" x14ac:dyDescent="0.25">
      <c r="A197" s="453"/>
      <c r="B197" s="471"/>
      <c r="C197" s="455"/>
      <c r="D197" s="521"/>
      <c r="E197" s="448"/>
      <c r="F197" s="108" t="s">
        <v>83</v>
      </c>
      <c r="G197" s="461">
        <v>67</v>
      </c>
      <c r="H197" s="461"/>
      <c r="I197" s="461"/>
      <c r="J197" s="461"/>
      <c r="K197" s="502"/>
      <c r="L197" s="499"/>
    </row>
    <row r="198" spans="1:12" ht="15.6" customHeight="1" x14ac:dyDescent="0.25">
      <c r="A198" s="453"/>
      <c r="B198" s="471"/>
      <c r="C198" s="455"/>
      <c r="D198" s="521"/>
      <c r="E198" s="448"/>
      <c r="F198" s="108" t="s">
        <v>396</v>
      </c>
      <c r="G198" s="461" t="s">
        <v>397</v>
      </c>
      <c r="H198" s="461"/>
      <c r="I198" s="461"/>
      <c r="J198" s="461"/>
      <c r="K198" s="502"/>
      <c r="L198" s="499"/>
    </row>
    <row r="199" spans="1:12" ht="15.6" customHeight="1" x14ac:dyDescent="0.25">
      <c r="A199" s="453"/>
      <c r="B199" s="471"/>
      <c r="C199" s="455"/>
      <c r="D199" s="521"/>
      <c r="E199" s="448"/>
      <c r="F199" s="108" t="s">
        <v>256</v>
      </c>
      <c r="G199" s="461" t="s">
        <v>196</v>
      </c>
      <c r="H199" s="461"/>
      <c r="I199" s="461"/>
      <c r="J199" s="461"/>
      <c r="K199" s="502"/>
      <c r="L199" s="499"/>
    </row>
    <row r="200" spans="1:12" ht="15.6" customHeight="1" x14ac:dyDescent="0.25">
      <c r="A200" s="453"/>
      <c r="B200" s="471"/>
      <c r="C200" s="455"/>
      <c r="D200" s="521"/>
      <c r="E200" s="448"/>
      <c r="F200" s="108" t="s">
        <v>379</v>
      </c>
      <c r="G200" s="461" t="s">
        <v>380</v>
      </c>
      <c r="H200" s="461"/>
      <c r="I200" s="461"/>
      <c r="J200" s="461"/>
      <c r="K200" s="502"/>
      <c r="L200" s="499"/>
    </row>
    <row r="201" spans="1:12" ht="15.6" customHeight="1" x14ac:dyDescent="0.25">
      <c r="A201" s="453"/>
      <c r="B201" s="471"/>
      <c r="C201" s="455"/>
      <c r="D201" s="521"/>
      <c r="E201" s="448"/>
      <c r="F201" s="108" t="s">
        <v>701</v>
      </c>
      <c r="G201" s="461">
        <v>100000</v>
      </c>
      <c r="H201" s="461"/>
      <c r="I201" s="461"/>
      <c r="J201" s="461"/>
      <c r="K201" s="502"/>
      <c r="L201" s="499"/>
    </row>
    <row r="202" spans="1:12" ht="15.6" customHeight="1" x14ac:dyDescent="0.25">
      <c r="A202" s="453"/>
      <c r="B202" s="471"/>
      <c r="C202" s="455"/>
      <c r="D202" s="521"/>
      <c r="E202" s="448"/>
      <c r="F202" s="108" t="s">
        <v>257</v>
      </c>
      <c r="G202" s="461" t="s">
        <v>556</v>
      </c>
      <c r="H202" s="461"/>
      <c r="I202" s="461"/>
      <c r="J202" s="461"/>
      <c r="K202" s="502"/>
      <c r="L202" s="499"/>
    </row>
    <row r="203" spans="1:12" ht="15.6" customHeight="1" x14ac:dyDescent="0.25">
      <c r="A203" s="453"/>
      <c r="B203" s="471"/>
      <c r="C203" s="455"/>
      <c r="D203" s="521"/>
      <c r="E203" s="448"/>
      <c r="F203" s="108" t="s">
        <v>376</v>
      </c>
      <c r="G203" s="461" t="s">
        <v>557</v>
      </c>
      <c r="H203" s="461"/>
      <c r="I203" s="461"/>
      <c r="J203" s="461"/>
      <c r="K203" s="502"/>
      <c r="L203" s="499"/>
    </row>
    <row r="204" spans="1:12" ht="15.6" customHeight="1" x14ac:dyDescent="0.25">
      <c r="A204" s="453"/>
      <c r="B204" s="471"/>
      <c r="C204" s="455"/>
      <c r="D204" s="521"/>
      <c r="E204" s="448"/>
      <c r="F204" s="108" t="s">
        <v>702</v>
      </c>
      <c r="G204" s="461" t="s">
        <v>703</v>
      </c>
      <c r="H204" s="461"/>
      <c r="I204" s="461"/>
      <c r="J204" s="461"/>
      <c r="K204" s="502"/>
      <c r="L204" s="499"/>
    </row>
    <row r="205" spans="1:12" ht="15.6" customHeight="1" x14ac:dyDescent="0.25">
      <c r="A205" s="453"/>
      <c r="B205" s="471"/>
      <c r="C205" s="455"/>
      <c r="D205" s="521"/>
      <c r="E205" s="448"/>
      <c r="F205" s="108" t="s">
        <v>381</v>
      </c>
      <c r="G205" s="461" t="s">
        <v>382</v>
      </c>
      <c r="H205" s="461"/>
      <c r="I205" s="461"/>
      <c r="J205" s="461"/>
      <c r="K205" s="502"/>
      <c r="L205" s="500"/>
    </row>
    <row r="206" spans="1:12" ht="15.6" customHeight="1" x14ac:dyDescent="0.25">
      <c r="A206" s="453"/>
      <c r="B206" s="471"/>
      <c r="C206" s="455"/>
      <c r="D206" s="521"/>
      <c r="E206" s="448"/>
      <c r="F206" s="108" t="s">
        <v>358</v>
      </c>
      <c r="G206" s="461" t="s">
        <v>900</v>
      </c>
      <c r="H206" s="461"/>
      <c r="I206" s="461"/>
      <c r="J206" s="461"/>
      <c r="K206" s="496">
        <v>5</v>
      </c>
      <c r="L206" s="443">
        <v>33965</v>
      </c>
    </row>
    <row r="207" spans="1:12" ht="15.6" customHeight="1" x14ac:dyDescent="0.25">
      <c r="A207" s="453"/>
      <c r="B207" s="471"/>
      <c r="C207" s="455"/>
      <c r="D207" s="521"/>
      <c r="E207" s="448"/>
      <c r="F207" s="108" t="s">
        <v>383</v>
      </c>
      <c r="G207" s="461" t="s">
        <v>384</v>
      </c>
      <c r="H207" s="461"/>
      <c r="I207" s="461"/>
      <c r="J207" s="461"/>
      <c r="K207" s="497"/>
      <c r="L207" s="444" t="e">
        <f>#REF!-#REF!*10%</f>
        <v>#REF!</v>
      </c>
    </row>
    <row r="208" spans="1:12" ht="15.6" customHeight="1" x14ac:dyDescent="0.25">
      <c r="A208" s="453"/>
      <c r="B208" s="471"/>
      <c r="C208" s="455"/>
      <c r="D208" s="521"/>
      <c r="E208" s="448"/>
      <c r="F208" s="108" t="s">
        <v>385</v>
      </c>
      <c r="G208" s="461" t="s">
        <v>386</v>
      </c>
      <c r="H208" s="461"/>
      <c r="I208" s="461"/>
      <c r="J208" s="461"/>
      <c r="K208" s="497"/>
      <c r="L208" s="444" t="e">
        <f>#REF!-#REF!*10%</f>
        <v>#REF!</v>
      </c>
    </row>
    <row r="209" spans="1:12" ht="15.6" customHeight="1" x14ac:dyDescent="0.25">
      <c r="A209" s="453"/>
      <c r="B209" s="471"/>
      <c r="C209" s="455"/>
      <c r="D209" s="521"/>
      <c r="E209" s="448"/>
      <c r="F209" s="108" t="s">
        <v>389</v>
      </c>
      <c r="G209" s="461" t="s">
        <v>390</v>
      </c>
      <c r="H209" s="461"/>
      <c r="I209" s="461"/>
      <c r="J209" s="461"/>
      <c r="K209" s="497"/>
      <c r="L209" s="444" t="e">
        <f>#REF!-#REF!*10%</f>
        <v>#REF!</v>
      </c>
    </row>
    <row r="210" spans="1:12" ht="15.6" customHeight="1" x14ac:dyDescent="0.25">
      <c r="A210" s="453"/>
      <c r="B210" s="471"/>
      <c r="C210" s="455"/>
      <c r="D210" s="521"/>
      <c r="E210" s="448"/>
      <c r="F210" s="108" t="s">
        <v>704</v>
      </c>
      <c r="G210" s="461" t="s">
        <v>705</v>
      </c>
      <c r="H210" s="461"/>
      <c r="I210" s="461"/>
      <c r="J210" s="461"/>
      <c r="K210" s="497"/>
      <c r="L210" s="444" t="e">
        <f>#REF!-#REF!*10%</f>
        <v>#REF!</v>
      </c>
    </row>
    <row r="211" spans="1:12" ht="15.6" customHeight="1" x14ac:dyDescent="0.25">
      <c r="A211" s="453"/>
      <c r="B211" s="471"/>
      <c r="C211" s="455"/>
      <c r="D211" s="521"/>
      <c r="E211" s="448"/>
      <c r="F211" s="108" t="s">
        <v>706</v>
      </c>
      <c r="G211" s="461" t="s">
        <v>390</v>
      </c>
      <c r="H211" s="461"/>
      <c r="I211" s="461"/>
      <c r="J211" s="461"/>
      <c r="K211" s="497"/>
      <c r="L211" s="444" t="e">
        <f>#REF!-#REF!*10%</f>
        <v>#REF!</v>
      </c>
    </row>
    <row r="212" spans="1:12" ht="15.6" customHeight="1" x14ac:dyDescent="0.25">
      <c r="A212" s="453"/>
      <c r="B212" s="471"/>
      <c r="C212" s="455"/>
      <c r="D212" s="521"/>
      <c r="E212" s="448"/>
      <c r="F212" s="108" t="s">
        <v>1271</v>
      </c>
      <c r="G212" s="461" t="s">
        <v>390</v>
      </c>
      <c r="H212" s="461"/>
      <c r="I212" s="461"/>
      <c r="J212" s="461"/>
      <c r="K212" s="497"/>
      <c r="L212" s="444" t="e">
        <f>#REF!-#REF!*10%</f>
        <v>#REF!</v>
      </c>
    </row>
    <row r="213" spans="1:12" ht="15.6" customHeight="1" x14ac:dyDescent="0.25">
      <c r="A213" s="453"/>
      <c r="B213" s="471"/>
      <c r="C213" s="455"/>
      <c r="D213" s="521"/>
      <c r="E213" s="448"/>
      <c r="F213" s="108" t="s">
        <v>707</v>
      </c>
      <c r="G213" s="461" t="s">
        <v>911</v>
      </c>
      <c r="H213" s="461"/>
      <c r="I213" s="461"/>
      <c r="J213" s="461"/>
      <c r="K213" s="497"/>
      <c r="L213" s="444" t="e">
        <f>#REF!-#REF!*10%</f>
        <v>#REF!</v>
      </c>
    </row>
    <row r="214" spans="1:12" ht="15.6" customHeight="1" x14ac:dyDescent="0.25">
      <c r="A214" s="453"/>
      <c r="B214" s="471"/>
      <c r="C214" s="455"/>
      <c r="D214" s="521"/>
      <c r="E214" s="448"/>
      <c r="F214" s="108" t="s">
        <v>708</v>
      </c>
      <c r="G214" s="461" t="s">
        <v>390</v>
      </c>
      <c r="H214" s="461"/>
      <c r="I214" s="461"/>
      <c r="J214" s="461"/>
      <c r="K214" s="497"/>
      <c r="L214" s="444" t="e">
        <f>#REF!-#REF!*10%</f>
        <v>#REF!</v>
      </c>
    </row>
    <row r="215" spans="1:12" ht="15.6" customHeight="1" x14ac:dyDescent="0.25">
      <c r="A215" s="453"/>
      <c r="B215" s="471"/>
      <c r="C215" s="455"/>
      <c r="D215" s="521"/>
      <c r="E215" s="448"/>
      <c r="F215" s="108" t="s">
        <v>377</v>
      </c>
      <c r="G215" s="461" t="s">
        <v>387</v>
      </c>
      <c r="H215" s="461"/>
      <c r="I215" s="461"/>
      <c r="J215" s="461"/>
      <c r="K215" s="497"/>
      <c r="L215" s="444" t="e">
        <f>#REF!-#REF!*10%</f>
        <v>#REF!</v>
      </c>
    </row>
    <row r="216" spans="1:12" ht="15.6" customHeight="1" x14ac:dyDescent="0.25">
      <c r="A216" s="453"/>
      <c r="B216" s="471"/>
      <c r="C216" s="455"/>
      <c r="D216" s="521"/>
      <c r="E216" s="448"/>
      <c r="F216" s="108" t="s">
        <v>388</v>
      </c>
      <c r="G216" s="461" t="s">
        <v>393</v>
      </c>
      <c r="H216" s="461"/>
      <c r="I216" s="461"/>
      <c r="J216" s="461"/>
      <c r="K216" s="497"/>
      <c r="L216" s="444" t="e">
        <f>#REF!-#REF!*10%</f>
        <v>#REF!</v>
      </c>
    </row>
    <row r="217" spans="1:12" ht="15.6" customHeight="1" x14ac:dyDescent="0.25">
      <c r="A217" s="453"/>
      <c r="B217" s="471"/>
      <c r="C217" s="455"/>
      <c r="D217" s="521"/>
      <c r="E217" s="448"/>
      <c r="F217" s="108" t="s">
        <v>562</v>
      </c>
      <c r="G217" s="461" t="s">
        <v>1019</v>
      </c>
      <c r="H217" s="461"/>
      <c r="I217" s="461"/>
      <c r="J217" s="461"/>
      <c r="K217" s="497"/>
      <c r="L217" s="444" t="e">
        <f>#REF!-#REF!*10%</f>
        <v>#REF!</v>
      </c>
    </row>
    <row r="218" spans="1:12" ht="15.6" customHeight="1" x14ac:dyDescent="0.25">
      <c r="A218" s="453"/>
      <c r="B218" s="471"/>
      <c r="C218" s="455"/>
      <c r="D218" s="521"/>
      <c r="E218" s="448"/>
      <c r="F218" s="108" t="s">
        <v>570</v>
      </c>
      <c r="G218" s="461" t="s">
        <v>613</v>
      </c>
      <c r="H218" s="461"/>
      <c r="I218" s="461"/>
      <c r="J218" s="461"/>
      <c r="K218" s="497"/>
      <c r="L218" s="444" t="e">
        <f>#REF!-#REF!*10%</f>
        <v>#REF!</v>
      </c>
    </row>
    <row r="219" spans="1:12" ht="15.6" customHeight="1" x14ac:dyDescent="0.25">
      <c r="A219" s="453"/>
      <c r="B219" s="471"/>
      <c r="C219" s="455"/>
      <c r="D219" s="521"/>
      <c r="E219" s="448"/>
      <c r="F219" s="108" t="s">
        <v>84</v>
      </c>
      <c r="G219" s="465">
        <v>7.8</v>
      </c>
      <c r="H219" s="465"/>
      <c r="I219" s="465"/>
      <c r="J219" s="465"/>
      <c r="K219" s="497"/>
      <c r="L219" s="444" t="e">
        <f>#REF!-#REF!*10%</f>
        <v>#REF!</v>
      </c>
    </row>
    <row r="220" spans="1:12" ht="15.6" customHeight="1" x14ac:dyDescent="0.25">
      <c r="A220" s="453"/>
      <c r="B220" s="472"/>
      <c r="C220" s="455"/>
      <c r="D220" s="521"/>
      <c r="E220" s="448"/>
      <c r="F220" s="108" t="s">
        <v>1016</v>
      </c>
      <c r="G220" s="461">
        <v>5</v>
      </c>
      <c r="H220" s="461"/>
      <c r="I220" s="461"/>
      <c r="J220" s="461"/>
      <c r="K220" s="497"/>
      <c r="L220" s="444" t="e">
        <f>#REF!-#REF!*10%</f>
        <v>#REF!</v>
      </c>
    </row>
    <row r="221" spans="1:12" ht="15.6" customHeight="1" x14ac:dyDescent="0.25">
      <c r="A221" s="452">
        <v>8</v>
      </c>
      <c r="B221" s="470"/>
      <c r="C221" s="455" t="s">
        <v>189</v>
      </c>
      <c r="D221" s="544"/>
      <c r="E221" s="448"/>
      <c r="F221" s="108" t="s">
        <v>81</v>
      </c>
      <c r="G221" s="461" t="s">
        <v>6</v>
      </c>
      <c r="H221" s="461"/>
      <c r="I221" s="461"/>
      <c r="J221" s="461"/>
      <c r="K221" s="539">
        <v>3</v>
      </c>
      <c r="L221" s="498">
        <v>33563</v>
      </c>
    </row>
    <row r="222" spans="1:12" ht="15.6" customHeight="1" x14ac:dyDescent="0.25">
      <c r="A222" s="453"/>
      <c r="B222" s="471"/>
      <c r="C222" s="455"/>
      <c r="D222" s="545"/>
      <c r="E222" s="448"/>
      <c r="F222" s="108" t="s">
        <v>80</v>
      </c>
      <c r="G222" s="469">
        <v>312</v>
      </c>
      <c r="H222" s="469"/>
      <c r="I222" s="469"/>
      <c r="J222" s="469"/>
      <c r="K222" s="502"/>
      <c r="L222" s="499"/>
    </row>
    <row r="223" spans="1:12" ht="15.6" customHeight="1" x14ac:dyDescent="0.25">
      <c r="A223" s="453"/>
      <c r="B223" s="471"/>
      <c r="C223" s="455"/>
      <c r="D223" s="545"/>
      <c r="E223" s="448"/>
      <c r="F223" s="108" t="s">
        <v>8</v>
      </c>
      <c r="G223" s="30">
        <v>3000</v>
      </c>
      <c r="H223" s="31">
        <v>4000</v>
      </c>
      <c r="I223" s="314">
        <v>5000</v>
      </c>
      <c r="J223" s="32">
        <v>6000</v>
      </c>
      <c r="K223" s="502"/>
      <c r="L223" s="499"/>
    </row>
    <row r="224" spans="1:12" ht="15.6" customHeight="1" x14ac:dyDescent="0.25">
      <c r="A224" s="453"/>
      <c r="B224" s="471"/>
      <c r="C224" s="455"/>
      <c r="D224" s="545"/>
      <c r="E224" s="448"/>
      <c r="F224" s="108" t="s">
        <v>817</v>
      </c>
      <c r="G224" s="30">
        <f>G222*114</f>
        <v>35568</v>
      </c>
      <c r="H224" s="31">
        <f>G222*128</f>
        <v>39936</v>
      </c>
      <c r="I224" s="314">
        <f>G222*143</f>
        <v>44616</v>
      </c>
      <c r="J224" s="32">
        <f>G222*148</f>
        <v>46176</v>
      </c>
      <c r="K224" s="502"/>
      <c r="L224" s="499"/>
    </row>
    <row r="225" spans="1:12" ht="15.6" customHeight="1" x14ac:dyDescent="0.25">
      <c r="A225" s="453"/>
      <c r="B225" s="471"/>
      <c r="C225" s="455"/>
      <c r="D225" s="545"/>
      <c r="E225" s="448"/>
      <c r="F225" s="108" t="s">
        <v>1269</v>
      </c>
      <c r="G225" s="451">
        <v>0.98</v>
      </c>
      <c r="H225" s="451"/>
      <c r="I225" s="451"/>
      <c r="J225" s="451"/>
      <c r="K225" s="502"/>
      <c r="L225" s="499"/>
    </row>
    <row r="226" spans="1:12" ht="15.6" customHeight="1" x14ac:dyDescent="0.25">
      <c r="A226" s="453"/>
      <c r="B226" s="471"/>
      <c r="C226" s="455"/>
      <c r="D226" s="545"/>
      <c r="E226" s="448"/>
      <c r="F226" s="108" t="s">
        <v>699</v>
      </c>
      <c r="G226" s="461" t="s">
        <v>700</v>
      </c>
      <c r="H226" s="461"/>
      <c r="I226" s="461"/>
      <c r="J226" s="461"/>
      <c r="K226" s="502"/>
      <c r="L226" s="499"/>
    </row>
    <row r="227" spans="1:12" ht="15.6" customHeight="1" x14ac:dyDescent="0.25">
      <c r="A227" s="453"/>
      <c r="B227" s="471"/>
      <c r="C227" s="455"/>
      <c r="D227" s="545"/>
      <c r="E227" s="448"/>
      <c r="F227" s="93" t="s">
        <v>1181</v>
      </c>
      <c r="G227" s="462" t="s">
        <v>1179</v>
      </c>
      <c r="H227" s="463"/>
      <c r="I227" s="463"/>
      <c r="J227" s="464"/>
      <c r="K227" s="502"/>
      <c r="L227" s="499"/>
    </row>
    <row r="228" spans="1:12" ht="15.6" customHeight="1" x14ac:dyDescent="0.25">
      <c r="A228" s="453"/>
      <c r="B228" s="471"/>
      <c r="C228" s="455"/>
      <c r="D228" s="545"/>
      <c r="E228" s="448"/>
      <c r="F228" s="108" t="s">
        <v>83</v>
      </c>
      <c r="G228" s="461">
        <v>67</v>
      </c>
      <c r="H228" s="461"/>
      <c r="I228" s="461"/>
      <c r="J228" s="461"/>
      <c r="K228" s="502"/>
      <c r="L228" s="499"/>
    </row>
    <row r="229" spans="1:12" ht="15.6" customHeight="1" x14ac:dyDescent="0.25">
      <c r="A229" s="453"/>
      <c r="B229" s="471"/>
      <c r="C229" s="455"/>
      <c r="D229" s="545"/>
      <c r="E229" s="448"/>
      <c r="F229" s="108" t="s">
        <v>396</v>
      </c>
      <c r="G229" s="461" t="s">
        <v>397</v>
      </c>
      <c r="H229" s="461"/>
      <c r="I229" s="461"/>
      <c r="J229" s="461"/>
      <c r="K229" s="502"/>
      <c r="L229" s="499"/>
    </row>
    <row r="230" spans="1:12" ht="15.6" customHeight="1" x14ac:dyDescent="0.25">
      <c r="A230" s="453"/>
      <c r="B230" s="471"/>
      <c r="C230" s="455"/>
      <c r="D230" s="545"/>
      <c r="E230" s="448"/>
      <c r="F230" s="108" t="s">
        <v>256</v>
      </c>
      <c r="G230" s="461" t="s">
        <v>197</v>
      </c>
      <c r="H230" s="461"/>
      <c r="I230" s="461"/>
      <c r="J230" s="461"/>
      <c r="K230" s="502"/>
      <c r="L230" s="499"/>
    </row>
    <row r="231" spans="1:12" ht="15.6" customHeight="1" x14ac:dyDescent="0.25">
      <c r="A231" s="453"/>
      <c r="B231" s="471"/>
      <c r="C231" s="455"/>
      <c r="D231" s="545"/>
      <c r="E231" s="448"/>
      <c r="F231" s="108" t="s">
        <v>379</v>
      </c>
      <c r="G231" s="461" t="s">
        <v>380</v>
      </c>
      <c r="H231" s="461"/>
      <c r="I231" s="461"/>
      <c r="J231" s="461"/>
      <c r="K231" s="502"/>
      <c r="L231" s="499"/>
    </row>
    <row r="232" spans="1:12" ht="15.6" customHeight="1" x14ac:dyDescent="0.25">
      <c r="A232" s="453"/>
      <c r="B232" s="471"/>
      <c r="C232" s="455"/>
      <c r="D232" s="545"/>
      <c r="E232" s="448"/>
      <c r="F232" s="108" t="s">
        <v>701</v>
      </c>
      <c r="G232" s="461">
        <v>100000</v>
      </c>
      <c r="H232" s="461"/>
      <c r="I232" s="461"/>
      <c r="J232" s="461"/>
      <c r="K232" s="502"/>
      <c r="L232" s="499"/>
    </row>
    <row r="233" spans="1:12" ht="15.6" customHeight="1" x14ac:dyDescent="0.25">
      <c r="A233" s="453"/>
      <c r="B233" s="471"/>
      <c r="C233" s="455"/>
      <c r="D233" s="545"/>
      <c r="E233" s="448"/>
      <c r="F233" s="108" t="s">
        <v>257</v>
      </c>
      <c r="G233" s="461" t="s">
        <v>556</v>
      </c>
      <c r="H233" s="461"/>
      <c r="I233" s="461"/>
      <c r="J233" s="461"/>
      <c r="K233" s="502"/>
      <c r="L233" s="499"/>
    </row>
    <row r="234" spans="1:12" ht="15.6" customHeight="1" x14ac:dyDescent="0.25">
      <c r="A234" s="453"/>
      <c r="B234" s="471"/>
      <c r="C234" s="455"/>
      <c r="D234" s="545"/>
      <c r="E234" s="448"/>
      <c r="F234" s="108" t="s">
        <v>376</v>
      </c>
      <c r="G234" s="461" t="s">
        <v>557</v>
      </c>
      <c r="H234" s="461"/>
      <c r="I234" s="461"/>
      <c r="J234" s="461"/>
      <c r="K234" s="502"/>
      <c r="L234" s="499"/>
    </row>
    <row r="235" spans="1:12" ht="15.6" customHeight="1" x14ac:dyDescent="0.25">
      <c r="A235" s="453"/>
      <c r="B235" s="471"/>
      <c r="C235" s="455"/>
      <c r="D235" s="545"/>
      <c r="E235" s="448"/>
      <c r="F235" s="108" t="s">
        <v>702</v>
      </c>
      <c r="G235" s="461" t="s">
        <v>703</v>
      </c>
      <c r="H235" s="461"/>
      <c r="I235" s="461"/>
      <c r="J235" s="461"/>
      <c r="K235" s="502"/>
      <c r="L235" s="499"/>
    </row>
    <row r="236" spans="1:12" ht="15.6" customHeight="1" x14ac:dyDescent="0.25">
      <c r="A236" s="453"/>
      <c r="B236" s="471"/>
      <c r="C236" s="455"/>
      <c r="D236" s="545"/>
      <c r="E236" s="448"/>
      <c r="F236" s="108" t="s">
        <v>381</v>
      </c>
      <c r="G236" s="461" t="s">
        <v>382</v>
      </c>
      <c r="H236" s="461"/>
      <c r="I236" s="461"/>
      <c r="J236" s="461"/>
      <c r="K236" s="502"/>
      <c r="L236" s="500"/>
    </row>
    <row r="237" spans="1:12" ht="15.6" customHeight="1" x14ac:dyDescent="0.25">
      <c r="A237" s="453"/>
      <c r="B237" s="471"/>
      <c r="C237" s="455"/>
      <c r="D237" s="545"/>
      <c r="E237" s="448"/>
      <c r="F237" s="108" t="s">
        <v>358</v>
      </c>
      <c r="G237" s="461" t="s">
        <v>900</v>
      </c>
      <c r="H237" s="461"/>
      <c r="I237" s="461"/>
      <c r="J237" s="461"/>
      <c r="K237" s="496">
        <v>5</v>
      </c>
      <c r="L237" s="443">
        <v>35912</v>
      </c>
    </row>
    <row r="238" spans="1:12" ht="15.6" customHeight="1" x14ac:dyDescent="0.25">
      <c r="A238" s="453"/>
      <c r="B238" s="471"/>
      <c r="C238" s="455"/>
      <c r="D238" s="545"/>
      <c r="E238" s="448"/>
      <c r="F238" s="108" t="s">
        <v>383</v>
      </c>
      <c r="G238" s="461" t="s">
        <v>384</v>
      </c>
      <c r="H238" s="461"/>
      <c r="I238" s="461"/>
      <c r="J238" s="461"/>
      <c r="K238" s="497"/>
      <c r="L238" s="444" t="e">
        <f>#REF!-#REF!*10%</f>
        <v>#REF!</v>
      </c>
    </row>
    <row r="239" spans="1:12" ht="15.6" customHeight="1" x14ac:dyDescent="0.25">
      <c r="A239" s="453"/>
      <c r="B239" s="471"/>
      <c r="C239" s="455"/>
      <c r="D239" s="545"/>
      <c r="E239" s="448"/>
      <c r="F239" s="108" t="s">
        <v>385</v>
      </c>
      <c r="G239" s="461" t="s">
        <v>386</v>
      </c>
      <c r="H239" s="461"/>
      <c r="I239" s="461"/>
      <c r="J239" s="461"/>
      <c r="K239" s="497"/>
      <c r="L239" s="444" t="e">
        <f>#REF!-#REF!*10%</f>
        <v>#REF!</v>
      </c>
    </row>
    <row r="240" spans="1:12" ht="15.6" customHeight="1" x14ac:dyDescent="0.25">
      <c r="A240" s="453"/>
      <c r="B240" s="471"/>
      <c r="C240" s="455"/>
      <c r="D240" s="545"/>
      <c r="E240" s="448"/>
      <c r="F240" s="108" t="s">
        <v>389</v>
      </c>
      <c r="G240" s="461" t="s">
        <v>390</v>
      </c>
      <c r="H240" s="461"/>
      <c r="I240" s="461"/>
      <c r="J240" s="461"/>
      <c r="K240" s="497"/>
      <c r="L240" s="444" t="e">
        <f>#REF!-#REF!*10%</f>
        <v>#REF!</v>
      </c>
    </row>
    <row r="241" spans="1:12" ht="15.6" customHeight="1" x14ac:dyDescent="0.25">
      <c r="A241" s="453"/>
      <c r="B241" s="471"/>
      <c r="C241" s="455"/>
      <c r="D241" s="545"/>
      <c r="E241" s="448"/>
      <c r="F241" s="108" t="s">
        <v>704</v>
      </c>
      <c r="G241" s="461" t="s">
        <v>705</v>
      </c>
      <c r="H241" s="461"/>
      <c r="I241" s="461"/>
      <c r="J241" s="461"/>
      <c r="K241" s="497"/>
      <c r="L241" s="444" t="e">
        <f>#REF!-#REF!*10%</f>
        <v>#REF!</v>
      </c>
    </row>
    <row r="242" spans="1:12" ht="15.6" customHeight="1" x14ac:dyDescent="0.25">
      <c r="A242" s="453"/>
      <c r="B242" s="471"/>
      <c r="C242" s="455"/>
      <c r="D242" s="545"/>
      <c r="E242" s="448"/>
      <c r="F242" s="108" t="s">
        <v>706</v>
      </c>
      <c r="G242" s="461" t="s">
        <v>390</v>
      </c>
      <c r="H242" s="461"/>
      <c r="I242" s="461"/>
      <c r="J242" s="461"/>
      <c r="K242" s="497"/>
      <c r="L242" s="444" t="e">
        <f>#REF!-#REF!*10%</f>
        <v>#REF!</v>
      </c>
    </row>
    <row r="243" spans="1:12" ht="15.6" customHeight="1" x14ac:dyDescent="0.25">
      <c r="A243" s="453"/>
      <c r="B243" s="471"/>
      <c r="C243" s="455"/>
      <c r="D243" s="545"/>
      <c r="E243" s="448"/>
      <c r="F243" s="108" t="s">
        <v>1271</v>
      </c>
      <c r="G243" s="461" t="s">
        <v>390</v>
      </c>
      <c r="H243" s="461"/>
      <c r="I243" s="461"/>
      <c r="J243" s="461"/>
      <c r="K243" s="497"/>
      <c r="L243" s="444" t="e">
        <f>#REF!-#REF!*10%</f>
        <v>#REF!</v>
      </c>
    </row>
    <row r="244" spans="1:12" ht="15.6" customHeight="1" x14ac:dyDescent="0.25">
      <c r="A244" s="453"/>
      <c r="B244" s="471"/>
      <c r="C244" s="455"/>
      <c r="D244" s="545"/>
      <c r="E244" s="448"/>
      <c r="F244" s="108" t="s">
        <v>707</v>
      </c>
      <c r="G244" s="461" t="s">
        <v>911</v>
      </c>
      <c r="H244" s="461"/>
      <c r="I244" s="461"/>
      <c r="J244" s="461"/>
      <c r="K244" s="497"/>
      <c r="L244" s="444" t="e">
        <f>#REF!-#REF!*10%</f>
        <v>#REF!</v>
      </c>
    </row>
    <row r="245" spans="1:12" ht="15.6" customHeight="1" x14ac:dyDescent="0.25">
      <c r="A245" s="453"/>
      <c r="B245" s="471"/>
      <c r="C245" s="455"/>
      <c r="D245" s="545"/>
      <c r="E245" s="448"/>
      <c r="F245" s="108" t="s">
        <v>708</v>
      </c>
      <c r="G245" s="461" t="s">
        <v>390</v>
      </c>
      <c r="H245" s="461"/>
      <c r="I245" s="461"/>
      <c r="J245" s="461"/>
      <c r="K245" s="497"/>
      <c r="L245" s="444" t="e">
        <f>#REF!-#REF!*10%</f>
        <v>#REF!</v>
      </c>
    </row>
    <row r="246" spans="1:12" ht="15.6" customHeight="1" x14ac:dyDescent="0.25">
      <c r="A246" s="453"/>
      <c r="B246" s="471"/>
      <c r="C246" s="455"/>
      <c r="D246" s="545"/>
      <c r="E246" s="448"/>
      <c r="F246" s="108" t="s">
        <v>377</v>
      </c>
      <c r="G246" s="461" t="s">
        <v>387</v>
      </c>
      <c r="H246" s="461"/>
      <c r="I246" s="461"/>
      <c r="J246" s="461"/>
      <c r="K246" s="497"/>
      <c r="L246" s="444" t="e">
        <f>#REF!-#REF!*10%</f>
        <v>#REF!</v>
      </c>
    </row>
    <row r="247" spans="1:12" ht="15.6" customHeight="1" x14ac:dyDescent="0.25">
      <c r="A247" s="453"/>
      <c r="B247" s="471"/>
      <c r="C247" s="455"/>
      <c r="D247" s="545"/>
      <c r="E247" s="448"/>
      <c r="F247" s="108" t="s">
        <v>388</v>
      </c>
      <c r="G247" s="461" t="s">
        <v>393</v>
      </c>
      <c r="H247" s="461"/>
      <c r="I247" s="461"/>
      <c r="J247" s="461"/>
      <c r="K247" s="497"/>
      <c r="L247" s="444" t="e">
        <f>#REF!-#REF!*10%</f>
        <v>#REF!</v>
      </c>
    </row>
    <row r="248" spans="1:12" ht="15.6" customHeight="1" x14ac:dyDescent="0.25">
      <c r="A248" s="453"/>
      <c r="B248" s="471"/>
      <c r="C248" s="455"/>
      <c r="D248" s="545"/>
      <c r="E248" s="448"/>
      <c r="F248" s="108" t="s">
        <v>562</v>
      </c>
      <c r="G248" s="461" t="s">
        <v>1019</v>
      </c>
      <c r="H248" s="461"/>
      <c r="I248" s="461"/>
      <c r="J248" s="461"/>
      <c r="K248" s="497"/>
      <c r="L248" s="444" t="e">
        <f>#REF!-#REF!*10%</f>
        <v>#REF!</v>
      </c>
    </row>
    <row r="249" spans="1:12" ht="15.6" customHeight="1" x14ac:dyDescent="0.25">
      <c r="A249" s="453"/>
      <c r="B249" s="471"/>
      <c r="C249" s="455"/>
      <c r="D249" s="545"/>
      <c r="E249" s="448"/>
      <c r="F249" s="108" t="s">
        <v>570</v>
      </c>
      <c r="G249" s="461" t="s">
        <v>613</v>
      </c>
      <c r="H249" s="461"/>
      <c r="I249" s="461"/>
      <c r="J249" s="461"/>
      <c r="K249" s="497"/>
      <c r="L249" s="444" t="e">
        <f>#REF!-#REF!*10%</f>
        <v>#REF!</v>
      </c>
    </row>
    <row r="250" spans="1:12" ht="15.6" customHeight="1" x14ac:dyDescent="0.25">
      <c r="A250" s="453"/>
      <c r="B250" s="471"/>
      <c r="C250" s="455"/>
      <c r="D250" s="545"/>
      <c r="E250" s="448"/>
      <c r="F250" s="108" t="s">
        <v>84</v>
      </c>
      <c r="G250" s="465">
        <v>10.199999999999999</v>
      </c>
      <c r="H250" s="465"/>
      <c r="I250" s="465"/>
      <c r="J250" s="465"/>
      <c r="K250" s="497"/>
      <c r="L250" s="444" t="e">
        <f>#REF!-#REF!*10%</f>
        <v>#REF!</v>
      </c>
    </row>
    <row r="251" spans="1:12" ht="15.6" customHeight="1" x14ac:dyDescent="0.25">
      <c r="A251" s="453"/>
      <c r="B251" s="472"/>
      <c r="C251" s="455"/>
      <c r="D251" s="546"/>
      <c r="E251" s="448"/>
      <c r="F251" s="108" t="s">
        <v>1016</v>
      </c>
      <c r="G251" s="461">
        <v>5</v>
      </c>
      <c r="H251" s="461"/>
      <c r="I251" s="461"/>
      <c r="J251" s="461"/>
      <c r="K251" s="497"/>
      <c r="L251" s="444" t="e">
        <f>#REF!-#REF!*10%</f>
        <v>#REF!</v>
      </c>
    </row>
    <row r="252" spans="1:12" ht="15.6" customHeight="1" x14ac:dyDescent="0.25">
      <c r="A252" s="452">
        <v>9</v>
      </c>
      <c r="B252" s="470"/>
      <c r="C252" s="455" t="s">
        <v>190</v>
      </c>
      <c r="D252" s="544"/>
      <c r="E252" s="448"/>
      <c r="F252" s="108" t="s">
        <v>81</v>
      </c>
      <c r="G252" s="461" t="s">
        <v>6</v>
      </c>
      <c r="H252" s="461"/>
      <c r="I252" s="461"/>
      <c r="J252" s="461"/>
      <c r="K252" s="539">
        <v>3</v>
      </c>
      <c r="L252" s="498">
        <v>39699</v>
      </c>
    </row>
    <row r="253" spans="1:12" ht="15.6" customHeight="1" x14ac:dyDescent="0.25">
      <c r="A253" s="453"/>
      <c r="B253" s="471"/>
      <c r="C253" s="455"/>
      <c r="D253" s="545"/>
      <c r="E253" s="448"/>
      <c r="F253" s="108" t="s">
        <v>80</v>
      </c>
      <c r="G253" s="469">
        <v>366</v>
      </c>
      <c r="H253" s="469"/>
      <c r="I253" s="469"/>
      <c r="J253" s="469"/>
      <c r="K253" s="502"/>
      <c r="L253" s="499"/>
    </row>
    <row r="254" spans="1:12" ht="15.6" customHeight="1" x14ac:dyDescent="0.25">
      <c r="A254" s="453"/>
      <c r="B254" s="471"/>
      <c r="C254" s="455"/>
      <c r="D254" s="545"/>
      <c r="E254" s="448"/>
      <c r="F254" s="108" t="s">
        <v>8</v>
      </c>
      <c r="G254" s="30">
        <v>3000</v>
      </c>
      <c r="H254" s="31">
        <v>4000</v>
      </c>
      <c r="I254" s="314">
        <v>5000</v>
      </c>
      <c r="J254" s="32">
        <v>6000</v>
      </c>
      <c r="K254" s="502"/>
      <c r="L254" s="499"/>
    </row>
    <row r="255" spans="1:12" ht="15.6" customHeight="1" x14ac:dyDescent="0.25">
      <c r="A255" s="453"/>
      <c r="B255" s="471"/>
      <c r="C255" s="455"/>
      <c r="D255" s="545"/>
      <c r="E255" s="448"/>
      <c r="F255" s="108" t="s">
        <v>817</v>
      </c>
      <c r="G255" s="30">
        <f>G253*114</f>
        <v>41724</v>
      </c>
      <c r="H255" s="31">
        <f>G253*128</f>
        <v>46848</v>
      </c>
      <c r="I255" s="314">
        <f>G253*143</f>
        <v>52338</v>
      </c>
      <c r="J255" s="32">
        <f>G253*148</f>
        <v>54168</v>
      </c>
      <c r="K255" s="502"/>
      <c r="L255" s="499"/>
    </row>
    <row r="256" spans="1:12" ht="15.6" customHeight="1" x14ac:dyDescent="0.25">
      <c r="A256" s="453"/>
      <c r="B256" s="471"/>
      <c r="C256" s="455"/>
      <c r="D256" s="545"/>
      <c r="E256" s="448"/>
      <c r="F256" s="108" t="s">
        <v>1269</v>
      </c>
      <c r="G256" s="451">
        <v>0.98</v>
      </c>
      <c r="H256" s="451"/>
      <c r="I256" s="451"/>
      <c r="J256" s="451"/>
      <c r="K256" s="502"/>
      <c r="L256" s="499"/>
    </row>
    <row r="257" spans="1:12" ht="15.6" customHeight="1" x14ac:dyDescent="0.25">
      <c r="A257" s="453"/>
      <c r="B257" s="471"/>
      <c r="C257" s="455"/>
      <c r="D257" s="545"/>
      <c r="E257" s="448"/>
      <c r="F257" s="108" t="s">
        <v>699</v>
      </c>
      <c r="G257" s="461" t="s">
        <v>700</v>
      </c>
      <c r="H257" s="461"/>
      <c r="I257" s="461"/>
      <c r="J257" s="461"/>
      <c r="K257" s="502"/>
      <c r="L257" s="499"/>
    </row>
    <row r="258" spans="1:12" ht="15.6" customHeight="1" x14ac:dyDescent="0.25">
      <c r="A258" s="453"/>
      <c r="B258" s="471"/>
      <c r="C258" s="455"/>
      <c r="D258" s="545"/>
      <c r="E258" s="448"/>
      <c r="F258" s="93" t="s">
        <v>1181</v>
      </c>
      <c r="G258" s="462" t="s">
        <v>1179</v>
      </c>
      <c r="H258" s="463"/>
      <c r="I258" s="463"/>
      <c r="J258" s="464"/>
      <c r="K258" s="502"/>
      <c r="L258" s="499"/>
    </row>
    <row r="259" spans="1:12" ht="15.6" customHeight="1" x14ac:dyDescent="0.25">
      <c r="A259" s="453"/>
      <c r="B259" s="471"/>
      <c r="C259" s="455"/>
      <c r="D259" s="545"/>
      <c r="E259" s="448"/>
      <c r="F259" s="108" t="s">
        <v>83</v>
      </c>
      <c r="G259" s="461">
        <v>67</v>
      </c>
      <c r="H259" s="461"/>
      <c r="I259" s="461"/>
      <c r="J259" s="461"/>
      <c r="K259" s="502"/>
      <c r="L259" s="499"/>
    </row>
    <row r="260" spans="1:12" ht="15.6" customHeight="1" x14ac:dyDescent="0.25">
      <c r="A260" s="453"/>
      <c r="B260" s="471"/>
      <c r="C260" s="455"/>
      <c r="D260" s="545"/>
      <c r="E260" s="448"/>
      <c r="F260" s="108" t="s">
        <v>396</v>
      </c>
      <c r="G260" s="461" t="s">
        <v>397</v>
      </c>
      <c r="H260" s="461"/>
      <c r="I260" s="461"/>
      <c r="J260" s="461"/>
      <c r="K260" s="502"/>
      <c r="L260" s="499"/>
    </row>
    <row r="261" spans="1:12" ht="15.6" customHeight="1" x14ac:dyDescent="0.25">
      <c r="A261" s="453"/>
      <c r="B261" s="471"/>
      <c r="C261" s="455"/>
      <c r="D261" s="545"/>
      <c r="E261" s="448"/>
      <c r="F261" s="108" t="s">
        <v>256</v>
      </c>
      <c r="G261" s="461" t="s">
        <v>198</v>
      </c>
      <c r="H261" s="461"/>
      <c r="I261" s="461"/>
      <c r="J261" s="461"/>
      <c r="K261" s="502"/>
      <c r="L261" s="499"/>
    </row>
    <row r="262" spans="1:12" ht="15.6" customHeight="1" x14ac:dyDescent="0.25">
      <c r="A262" s="453"/>
      <c r="B262" s="471"/>
      <c r="C262" s="455"/>
      <c r="D262" s="545"/>
      <c r="E262" s="448"/>
      <c r="F262" s="108" t="s">
        <v>379</v>
      </c>
      <c r="G262" s="461" t="s">
        <v>380</v>
      </c>
      <c r="H262" s="461"/>
      <c r="I262" s="461"/>
      <c r="J262" s="461"/>
      <c r="K262" s="502"/>
      <c r="L262" s="499"/>
    </row>
    <row r="263" spans="1:12" ht="15.6" customHeight="1" x14ac:dyDescent="0.25">
      <c r="A263" s="453"/>
      <c r="B263" s="471"/>
      <c r="C263" s="455"/>
      <c r="D263" s="545"/>
      <c r="E263" s="448"/>
      <c r="F263" s="108" t="s">
        <v>701</v>
      </c>
      <c r="G263" s="461">
        <v>100000</v>
      </c>
      <c r="H263" s="461"/>
      <c r="I263" s="461"/>
      <c r="J263" s="461"/>
      <c r="K263" s="502"/>
      <c r="L263" s="499"/>
    </row>
    <row r="264" spans="1:12" ht="15.6" customHeight="1" x14ac:dyDescent="0.25">
      <c r="A264" s="453"/>
      <c r="B264" s="471"/>
      <c r="C264" s="455"/>
      <c r="D264" s="545"/>
      <c r="E264" s="448"/>
      <c r="F264" s="108" t="s">
        <v>257</v>
      </c>
      <c r="G264" s="461" t="s">
        <v>556</v>
      </c>
      <c r="H264" s="461"/>
      <c r="I264" s="461"/>
      <c r="J264" s="461"/>
      <c r="K264" s="502"/>
      <c r="L264" s="499"/>
    </row>
    <row r="265" spans="1:12" ht="15.6" customHeight="1" x14ac:dyDescent="0.25">
      <c r="A265" s="453"/>
      <c r="B265" s="471"/>
      <c r="C265" s="455"/>
      <c r="D265" s="545"/>
      <c r="E265" s="448"/>
      <c r="F265" s="108" t="s">
        <v>376</v>
      </c>
      <c r="G265" s="461" t="s">
        <v>557</v>
      </c>
      <c r="H265" s="461"/>
      <c r="I265" s="461"/>
      <c r="J265" s="461"/>
      <c r="K265" s="502"/>
      <c r="L265" s="499"/>
    </row>
    <row r="266" spans="1:12" ht="15.6" customHeight="1" x14ac:dyDescent="0.25">
      <c r="A266" s="453"/>
      <c r="B266" s="471"/>
      <c r="C266" s="455"/>
      <c r="D266" s="545"/>
      <c r="E266" s="448"/>
      <c r="F266" s="108" t="s">
        <v>702</v>
      </c>
      <c r="G266" s="461" t="s">
        <v>703</v>
      </c>
      <c r="H266" s="461"/>
      <c r="I266" s="461"/>
      <c r="J266" s="461"/>
      <c r="K266" s="502"/>
      <c r="L266" s="499"/>
    </row>
    <row r="267" spans="1:12" ht="15.6" customHeight="1" x14ac:dyDescent="0.25">
      <c r="A267" s="453"/>
      <c r="B267" s="471"/>
      <c r="C267" s="455"/>
      <c r="D267" s="545"/>
      <c r="E267" s="448"/>
      <c r="F267" s="108" t="s">
        <v>381</v>
      </c>
      <c r="G267" s="461" t="s">
        <v>382</v>
      </c>
      <c r="H267" s="461"/>
      <c r="I267" s="461"/>
      <c r="J267" s="461"/>
      <c r="K267" s="502"/>
      <c r="L267" s="500"/>
    </row>
    <row r="268" spans="1:12" ht="15.6" customHeight="1" x14ac:dyDescent="0.25">
      <c r="A268" s="453"/>
      <c r="B268" s="471"/>
      <c r="C268" s="455"/>
      <c r="D268" s="545"/>
      <c r="E268" s="448"/>
      <c r="F268" s="108" t="s">
        <v>358</v>
      </c>
      <c r="G268" s="461" t="s">
        <v>900</v>
      </c>
      <c r="H268" s="461"/>
      <c r="I268" s="461"/>
      <c r="J268" s="461"/>
      <c r="K268" s="496">
        <v>5</v>
      </c>
      <c r="L268" s="443">
        <v>42478</v>
      </c>
    </row>
    <row r="269" spans="1:12" ht="15.6" customHeight="1" x14ac:dyDescent="0.25">
      <c r="A269" s="453"/>
      <c r="B269" s="471"/>
      <c r="C269" s="455"/>
      <c r="D269" s="545"/>
      <c r="E269" s="448"/>
      <c r="F269" s="108" t="s">
        <v>383</v>
      </c>
      <c r="G269" s="461" t="s">
        <v>384</v>
      </c>
      <c r="H269" s="461"/>
      <c r="I269" s="461"/>
      <c r="J269" s="461"/>
      <c r="K269" s="497"/>
      <c r="L269" s="444" t="e">
        <f>#REF!-#REF!*10%</f>
        <v>#REF!</v>
      </c>
    </row>
    <row r="270" spans="1:12" ht="15.6" customHeight="1" x14ac:dyDescent="0.25">
      <c r="A270" s="453"/>
      <c r="B270" s="471"/>
      <c r="C270" s="455"/>
      <c r="D270" s="545"/>
      <c r="E270" s="448"/>
      <c r="F270" s="108" t="s">
        <v>385</v>
      </c>
      <c r="G270" s="461" t="s">
        <v>386</v>
      </c>
      <c r="H270" s="461"/>
      <c r="I270" s="461"/>
      <c r="J270" s="461"/>
      <c r="K270" s="497"/>
      <c r="L270" s="444" t="e">
        <f>#REF!-#REF!*10%</f>
        <v>#REF!</v>
      </c>
    </row>
    <row r="271" spans="1:12" ht="15.6" customHeight="1" x14ac:dyDescent="0.25">
      <c r="A271" s="453"/>
      <c r="B271" s="471"/>
      <c r="C271" s="455"/>
      <c r="D271" s="545"/>
      <c r="E271" s="448"/>
      <c r="F271" s="108" t="s">
        <v>389</v>
      </c>
      <c r="G271" s="461" t="s">
        <v>390</v>
      </c>
      <c r="H271" s="461"/>
      <c r="I271" s="461"/>
      <c r="J271" s="461"/>
      <c r="K271" s="497"/>
      <c r="L271" s="444" t="e">
        <f>#REF!-#REF!*10%</f>
        <v>#REF!</v>
      </c>
    </row>
    <row r="272" spans="1:12" ht="15.6" customHeight="1" x14ac:dyDescent="0.25">
      <c r="A272" s="453"/>
      <c r="B272" s="471"/>
      <c r="C272" s="455"/>
      <c r="D272" s="545"/>
      <c r="E272" s="448"/>
      <c r="F272" s="108" t="s">
        <v>704</v>
      </c>
      <c r="G272" s="461" t="s">
        <v>705</v>
      </c>
      <c r="H272" s="461"/>
      <c r="I272" s="461"/>
      <c r="J272" s="461"/>
      <c r="K272" s="497"/>
      <c r="L272" s="444" t="e">
        <f>#REF!-#REF!*10%</f>
        <v>#REF!</v>
      </c>
    </row>
    <row r="273" spans="1:12" ht="15.6" customHeight="1" x14ac:dyDescent="0.25">
      <c r="A273" s="453"/>
      <c r="B273" s="471"/>
      <c r="C273" s="455"/>
      <c r="D273" s="545"/>
      <c r="E273" s="448"/>
      <c r="F273" s="108" t="s">
        <v>706</v>
      </c>
      <c r="G273" s="461" t="s">
        <v>390</v>
      </c>
      <c r="H273" s="461"/>
      <c r="I273" s="461"/>
      <c r="J273" s="461"/>
      <c r="K273" s="497"/>
      <c r="L273" s="444" t="e">
        <f>#REF!-#REF!*10%</f>
        <v>#REF!</v>
      </c>
    </row>
    <row r="274" spans="1:12" ht="15.6" customHeight="1" x14ac:dyDescent="0.25">
      <c r="A274" s="453"/>
      <c r="B274" s="471"/>
      <c r="C274" s="455"/>
      <c r="D274" s="545"/>
      <c r="E274" s="448"/>
      <c r="F274" s="108" t="s">
        <v>1271</v>
      </c>
      <c r="G274" s="461" t="s">
        <v>390</v>
      </c>
      <c r="H274" s="461"/>
      <c r="I274" s="461"/>
      <c r="J274" s="461"/>
      <c r="K274" s="497"/>
      <c r="L274" s="444" t="e">
        <f>#REF!-#REF!*10%</f>
        <v>#REF!</v>
      </c>
    </row>
    <row r="275" spans="1:12" ht="15.6" customHeight="1" x14ac:dyDescent="0.25">
      <c r="A275" s="453"/>
      <c r="B275" s="471"/>
      <c r="C275" s="455"/>
      <c r="D275" s="545"/>
      <c r="E275" s="448"/>
      <c r="F275" s="108" t="s">
        <v>707</v>
      </c>
      <c r="G275" s="461" t="s">
        <v>911</v>
      </c>
      <c r="H275" s="461"/>
      <c r="I275" s="461"/>
      <c r="J275" s="461"/>
      <c r="K275" s="497"/>
      <c r="L275" s="444" t="e">
        <f>#REF!-#REF!*10%</f>
        <v>#REF!</v>
      </c>
    </row>
    <row r="276" spans="1:12" ht="15.6" customHeight="1" x14ac:dyDescent="0.25">
      <c r="A276" s="453"/>
      <c r="B276" s="471"/>
      <c r="C276" s="455"/>
      <c r="D276" s="545"/>
      <c r="E276" s="448"/>
      <c r="F276" s="108" t="s">
        <v>708</v>
      </c>
      <c r="G276" s="461" t="s">
        <v>390</v>
      </c>
      <c r="H276" s="461"/>
      <c r="I276" s="461"/>
      <c r="J276" s="461"/>
      <c r="K276" s="497"/>
      <c r="L276" s="444" t="e">
        <f>#REF!-#REF!*10%</f>
        <v>#REF!</v>
      </c>
    </row>
    <row r="277" spans="1:12" ht="15.6" customHeight="1" x14ac:dyDescent="0.25">
      <c r="A277" s="453"/>
      <c r="B277" s="471"/>
      <c r="C277" s="455"/>
      <c r="D277" s="545"/>
      <c r="E277" s="448"/>
      <c r="F277" s="108" t="s">
        <v>377</v>
      </c>
      <c r="G277" s="461" t="s">
        <v>387</v>
      </c>
      <c r="H277" s="461"/>
      <c r="I277" s="461"/>
      <c r="J277" s="461"/>
      <c r="K277" s="497"/>
      <c r="L277" s="444" t="e">
        <f>#REF!-#REF!*10%</f>
        <v>#REF!</v>
      </c>
    </row>
    <row r="278" spans="1:12" ht="15.6" customHeight="1" x14ac:dyDescent="0.25">
      <c r="A278" s="453"/>
      <c r="B278" s="471"/>
      <c r="C278" s="455"/>
      <c r="D278" s="545"/>
      <c r="E278" s="448"/>
      <c r="F278" s="108" t="s">
        <v>388</v>
      </c>
      <c r="G278" s="461" t="s">
        <v>393</v>
      </c>
      <c r="H278" s="461"/>
      <c r="I278" s="461"/>
      <c r="J278" s="461"/>
      <c r="K278" s="497"/>
      <c r="L278" s="444" t="e">
        <f>#REF!-#REF!*10%</f>
        <v>#REF!</v>
      </c>
    </row>
    <row r="279" spans="1:12" ht="15.6" customHeight="1" x14ac:dyDescent="0.25">
      <c r="A279" s="453"/>
      <c r="B279" s="471"/>
      <c r="C279" s="455"/>
      <c r="D279" s="545"/>
      <c r="E279" s="448"/>
      <c r="F279" s="108" t="s">
        <v>562</v>
      </c>
      <c r="G279" s="461" t="s">
        <v>1019</v>
      </c>
      <c r="H279" s="461"/>
      <c r="I279" s="461"/>
      <c r="J279" s="461"/>
      <c r="K279" s="497"/>
      <c r="L279" s="444" t="e">
        <f>#REF!-#REF!*10%</f>
        <v>#REF!</v>
      </c>
    </row>
    <row r="280" spans="1:12" ht="15.6" customHeight="1" x14ac:dyDescent="0.25">
      <c r="A280" s="453"/>
      <c r="B280" s="471"/>
      <c r="C280" s="455"/>
      <c r="D280" s="545"/>
      <c r="E280" s="448"/>
      <c r="F280" s="108" t="s">
        <v>570</v>
      </c>
      <c r="G280" s="461" t="s">
        <v>613</v>
      </c>
      <c r="H280" s="461"/>
      <c r="I280" s="461"/>
      <c r="J280" s="461"/>
      <c r="K280" s="497"/>
      <c r="L280" s="444" t="e">
        <f>#REF!-#REF!*10%</f>
        <v>#REF!</v>
      </c>
    </row>
    <row r="281" spans="1:12" ht="15.6" customHeight="1" x14ac:dyDescent="0.25">
      <c r="A281" s="453"/>
      <c r="B281" s="471"/>
      <c r="C281" s="455"/>
      <c r="D281" s="545"/>
      <c r="E281" s="448"/>
      <c r="F281" s="108" t="s">
        <v>84</v>
      </c>
      <c r="G281" s="465">
        <v>12</v>
      </c>
      <c r="H281" s="465"/>
      <c r="I281" s="465"/>
      <c r="J281" s="465"/>
      <c r="K281" s="497"/>
      <c r="L281" s="444" t="e">
        <f>#REF!-#REF!*10%</f>
        <v>#REF!</v>
      </c>
    </row>
    <row r="282" spans="1:12" ht="15.6" customHeight="1" x14ac:dyDescent="0.25">
      <c r="A282" s="453"/>
      <c r="B282" s="472"/>
      <c r="C282" s="455"/>
      <c r="D282" s="546"/>
      <c r="E282" s="448"/>
      <c r="F282" s="108" t="s">
        <v>1016</v>
      </c>
      <c r="G282" s="461">
        <v>5</v>
      </c>
      <c r="H282" s="461"/>
      <c r="I282" s="461"/>
      <c r="J282" s="461"/>
      <c r="K282" s="497"/>
      <c r="L282" s="444" t="e">
        <f>#REF!-#REF!*10%</f>
        <v>#REF!</v>
      </c>
    </row>
    <row r="283" spans="1:12" ht="15.6" customHeight="1" x14ac:dyDescent="0.25">
      <c r="A283" s="452">
        <v>10</v>
      </c>
      <c r="B283" s="470"/>
      <c r="C283" s="455" t="s">
        <v>191</v>
      </c>
      <c r="D283" s="544"/>
      <c r="E283" s="448"/>
      <c r="F283" s="108" t="s">
        <v>81</v>
      </c>
      <c r="G283" s="461" t="s">
        <v>6</v>
      </c>
      <c r="H283" s="461"/>
      <c r="I283" s="461"/>
      <c r="J283" s="461"/>
      <c r="K283" s="539">
        <v>3</v>
      </c>
      <c r="L283" s="498">
        <v>42408</v>
      </c>
    </row>
    <row r="284" spans="1:12" ht="15.6" customHeight="1" x14ac:dyDescent="0.25">
      <c r="A284" s="453"/>
      <c r="B284" s="471"/>
      <c r="C284" s="455"/>
      <c r="D284" s="545"/>
      <c r="E284" s="448"/>
      <c r="F284" s="108" t="s">
        <v>80</v>
      </c>
      <c r="G284" s="469">
        <v>420</v>
      </c>
      <c r="H284" s="469"/>
      <c r="I284" s="469"/>
      <c r="J284" s="469"/>
      <c r="K284" s="502"/>
      <c r="L284" s="499"/>
    </row>
    <row r="285" spans="1:12" ht="15.6" customHeight="1" x14ac:dyDescent="0.25">
      <c r="A285" s="453"/>
      <c r="B285" s="471"/>
      <c r="C285" s="455"/>
      <c r="D285" s="545"/>
      <c r="E285" s="448"/>
      <c r="F285" s="108" t="s">
        <v>8</v>
      </c>
      <c r="G285" s="30">
        <v>3000</v>
      </c>
      <c r="H285" s="31">
        <v>4000</v>
      </c>
      <c r="I285" s="314">
        <v>5000</v>
      </c>
      <c r="J285" s="32">
        <v>6000</v>
      </c>
      <c r="K285" s="502"/>
      <c r="L285" s="499"/>
    </row>
    <row r="286" spans="1:12" ht="15.6" customHeight="1" x14ac:dyDescent="0.25">
      <c r="A286" s="453"/>
      <c r="B286" s="471"/>
      <c r="C286" s="455"/>
      <c r="D286" s="545"/>
      <c r="E286" s="448"/>
      <c r="F286" s="108" t="s">
        <v>817</v>
      </c>
      <c r="G286" s="30">
        <f>G284*114</f>
        <v>47880</v>
      </c>
      <c r="H286" s="31">
        <f>G284*128</f>
        <v>53760</v>
      </c>
      <c r="I286" s="314">
        <f>G284*143</f>
        <v>60060</v>
      </c>
      <c r="J286" s="32">
        <f>G284*148</f>
        <v>62160</v>
      </c>
      <c r="K286" s="502"/>
      <c r="L286" s="499"/>
    </row>
    <row r="287" spans="1:12" ht="15.6" customHeight="1" x14ac:dyDescent="0.25">
      <c r="A287" s="453"/>
      <c r="B287" s="471"/>
      <c r="C287" s="455"/>
      <c r="D287" s="545"/>
      <c r="E287" s="448"/>
      <c r="F287" s="108" t="s">
        <v>1269</v>
      </c>
      <c r="G287" s="451">
        <v>0.98</v>
      </c>
      <c r="H287" s="451"/>
      <c r="I287" s="451"/>
      <c r="J287" s="451"/>
      <c r="K287" s="502"/>
      <c r="L287" s="499"/>
    </row>
    <row r="288" spans="1:12" ht="15.6" customHeight="1" x14ac:dyDescent="0.25">
      <c r="A288" s="453"/>
      <c r="B288" s="471"/>
      <c r="C288" s="455"/>
      <c r="D288" s="545"/>
      <c r="E288" s="448"/>
      <c r="F288" s="108" t="s">
        <v>699</v>
      </c>
      <c r="G288" s="461" t="s">
        <v>700</v>
      </c>
      <c r="H288" s="461"/>
      <c r="I288" s="461"/>
      <c r="J288" s="461"/>
      <c r="K288" s="502"/>
      <c r="L288" s="499"/>
    </row>
    <row r="289" spans="1:12" ht="15.6" customHeight="1" x14ac:dyDescent="0.25">
      <c r="A289" s="453"/>
      <c r="B289" s="471"/>
      <c r="C289" s="455"/>
      <c r="D289" s="545"/>
      <c r="E289" s="448"/>
      <c r="F289" s="93" t="s">
        <v>1181</v>
      </c>
      <c r="G289" s="462" t="s">
        <v>1179</v>
      </c>
      <c r="H289" s="463"/>
      <c r="I289" s="463"/>
      <c r="J289" s="464"/>
      <c r="K289" s="502"/>
      <c r="L289" s="499"/>
    </row>
    <row r="290" spans="1:12" ht="15.6" customHeight="1" x14ac:dyDescent="0.25">
      <c r="A290" s="453"/>
      <c r="B290" s="471"/>
      <c r="C290" s="455"/>
      <c r="D290" s="545"/>
      <c r="E290" s="448"/>
      <c r="F290" s="108" t="s">
        <v>83</v>
      </c>
      <c r="G290" s="461">
        <v>67</v>
      </c>
      <c r="H290" s="461"/>
      <c r="I290" s="461"/>
      <c r="J290" s="461"/>
      <c r="K290" s="502"/>
      <c r="L290" s="499"/>
    </row>
    <row r="291" spans="1:12" ht="15.6" customHeight="1" x14ac:dyDescent="0.25">
      <c r="A291" s="453"/>
      <c r="B291" s="471"/>
      <c r="C291" s="455"/>
      <c r="D291" s="545"/>
      <c r="E291" s="448"/>
      <c r="F291" s="108" t="s">
        <v>396</v>
      </c>
      <c r="G291" s="461" t="s">
        <v>397</v>
      </c>
      <c r="H291" s="461"/>
      <c r="I291" s="461"/>
      <c r="J291" s="461"/>
      <c r="K291" s="502"/>
      <c r="L291" s="499"/>
    </row>
    <row r="292" spans="1:12" ht="15.6" customHeight="1" x14ac:dyDescent="0.25">
      <c r="A292" s="453"/>
      <c r="B292" s="471"/>
      <c r="C292" s="455"/>
      <c r="D292" s="545"/>
      <c r="E292" s="448"/>
      <c r="F292" s="108" t="s">
        <v>256</v>
      </c>
      <c r="G292" s="461" t="s">
        <v>199</v>
      </c>
      <c r="H292" s="461"/>
      <c r="I292" s="461"/>
      <c r="J292" s="461"/>
      <c r="K292" s="502"/>
      <c r="L292" s="499"/>
    </row>
    <row r="293" spans="1:12" ht="15.6" customHeight="1" x14ac:dyDescent="0.25">
      <c r="A293" s="453"/>
      <c r="B293" s="471"/>
      <c r="C293" s="455"/>
      <c r="D293" s="545"/>
      <c r="E293" s="448"/>
      <c r="F293" s="108" t="s">
        <v>379</v>
      </c>
      <c r="G293" s="461" t="s">
        <v>380</v>
      </c>
      <c r="H293" s="461"/>
      <c r="I293" s="461"/>
      <c r="J293" s="461"/>
      <c r="K293" s="502"/>
      <c r="L293" s="499"/>
    </row>
    <row r="294" spans="1:12" ht="15.6" customHeight="1" x14ac:dyDescent="0.25">
      <c r="A294" s="453"/>
      <c r="B294" s="471"/>
      <c r="C294" s="455"/>
      <c r="D294" s="545"/>
      <c r="E294" s="448"/>
      <c r="F294" s="108" t="s">
        <v>701</v>
      </c>
      <c r="G294" s="461">
        <v>100000</v>
      </c>
      <c r="H294" s="461"/>
      <c r="I294" s="461"/>
      <c r="J294" s="461"/>
      <c r="K294" s="502"/>
      <c r="L294" s="499"/>
    </row>
    <row r="295" spans="1:12" ht="15.6" customHeight="1" x14ac:dyDescent="0.25">
      <c r="A295" s="453"/>
      <c r="B295" s="471"/>
      <c r="C295" s="455"/>
      <c r="D295" s="545"/>
      <c r="E295" s="448"/>
      <c r="F295" s="108" t="s">
        <v>257</v>
      </c>
      <c r="G295" s="461" t="s">
        <v>556</v>
      </c>
      <c r="H295" s="461"/>
      <c r="I295" s="461"/>
      <c r="J295" s="461"/>
      <c r="K295" s="502"/>
      <c r="L295" s="499"/>
    </row>
    <row r="296" spans="1:12" ht="15.6" customHeight="1" x14ac:dyDescent="0.25">
      <c r="A296" s="453"/>
      <c r="B296" s="471"/>
      <c r="C296" s="455"/>
      <c r="D296" s="545"/>
      <c r="E296" s="448"/>
      <c r="F296" s="108" t="s">
        <v>376</v>
      </c>
      <c r="G296" s="461" t="s">
        <v>557</v>
      </c>
      <c r="H296" s="461"/>
      <c r="I296" s="461"/>
      <c r="J296" s="461"/>
      <c r="K296" s="502"/>
      <c r="L296" s="499"/>
    </row>
    <row r="297" spans="1:12" ht="15.6" customHeight="1" x14ac:dyDescent="0.25">
      <c r="A297" s="453"/>
      <c r="B297" s="471"/>
      <c r="C297" s="455"/>
      <c r="D297" s="545"/>
      <c r="E297" s="448"/>
      <c r="F297" s="108" t="s">
        <v>702</v>
      </c>
      <c r="G297" s="461" t="s">
        <v>703</v>
      </c>
      <c r="H297" s="461"/>
      <c r="I297" s="461"/>
      <c r="J297" s="461"/>
      <c r="K297" s="502"/>
      <c r="L297" s="499"/>
    </row>
    <row r="298" spans="1:12" ht="15.6" customHeight="1" x14ac:dyDescent="0.25">
      <c r="A298" s="453"/>
      <c r="B298" s="471"/>
      <c r="C298" s="455"/>
      <c r="D298" s="545"/>
      <c r="E298" s="448"/>
      <c r="F298" s="108" t="s">
        <v>381</v>
      </c>
      <c r="G298" s="461" t="s">
        <v>382</v>
      </c>
      <c r="H298" s="461"/>
      <c r="I298" s="461"/>
      <c r="J298" s="461"/>
      <c r="K298" s="502"/>
      <c r="L298" s="500"/>
    </row>
    <row r="299" spans="1:12" ht="15.6" customHeight="1" x14ac:dyDescent="0.25">
      <c r="A299" s="453"/>
      <c r="B299" s="471"/>
      <c r="C299" s="455"/>
      <c r="D299" s="545"/>
      <c r="E299" s="448"/>
      <c r="F299" s="108" t="s">
        <v>358</v>
      </c>
      <c r="G299" s="461" t="s">
        <v>900</v>
      </c>
      <c r="H299" s="461"/>
      <c r="I299" s="461"/>
      <c r="J299" s="461"/>
      <c r="K299" s="496">
        <v>5</v>
      </c>
      <c r="L299" s="443">
        <v>45377</v>
      </c>
    </row>
    <row r="300" spans="1:12" ht="15.6" customHeight="1" x14ac:dyDescent="0.25">
      <c r="A300" s="453"/>
      <c r="B300" s="471"/>
      <c r="C300" s="455"/>
      <c r="D300" s="545"/>
      <c r="E300" s="448"/>
      <c r="F300" s="108" t="s">
        <v>383</v>
      </c>
      <c r="G300" s="461" t="s">
        <v>384</v>
      </c>
      <c r="H300" s="461"/>
      <c r="I300" s="461"/>
      <c r="J300" s="461"/>
      <c r="K300" s="497"/>
      <c r="L300" s="444" t="e">
        <f>#REF!-#REF!*10%</f>
        <v>#REF!</v>
      </c>
    </row>
    <row r="301" spans="1:12" ht="15.6" customHeight="1" x14ac:dyDescent="0.25">
      <c r="A301" s="453"/>
      <c r="B301" s="471"/>
      <c r="C301" s="455"/>
      <c r="D301" s="545"/>
      <c r="E301" s="448"/>
      <c r="F301" s="108" t="s">
        <v>385</v>
      </c>
      <c r="G301" s="461" t="s">
        <v>386</v>
      </c>
      <c r="H301" s="461"/>
      <c r="I301" s="461"/>
      <c r="J301" s="461"/>
      <c r="K301" s="497"/>
      <c r="L301" s="444" t="e">
        <f>#REF!-#REF!*10%</f>
        <v>#REF!</v>
      </c>
    </row>
    <row r="302" spans="1:12" ht="15.6" customHeight="1" x14ac:dyDescent="0.25">
      <c r="A302" s="453"/>
      <c r="B302" s="471"/>
      <c r="C302" s="455"/>
      <c r="D302" s="545"/>
      <c r="E302" s="448"/>
      <c r="F302" s="108" t="s">
        <v>389</v>
      </c>
      <c r="G302" s="461" t="s">
        <v>390</v>
      </c>
      <c r="H302" s="461"/>
      <c r="I302" s="461"/>
      <c r="J302" s="461"/>
      <c r="K302" s="497"/>
      <c r="L302" s="444" t="e">
        <f>#REF!-#REF!*10%</f>
        <v>#REF!</v>
      </c>
    </row>
    <row r="303" spans="1:12" ht="15.6" customHeight="1" x14ac:dyDescent="0.25">
      <c r="A303" s="453"/>
      <c r="B303" s="471"/>
      <c r="C303" s="455"/>
      <c r="D303" s="545"/>
      <c r="E303" s="448"/>
      <c r="F303" s="108" t="s">
        <v>704</v>
      </c>
      <c r="G303" s="461" t="s">
        <v>705</v>
      </c>
      <c r="H303" s="461"/>
      <c r="I303" s="461"/>
      <c r="J303" s="461"/>
      <c r="K303" s="497"/>
      <c r="L303" s="444" t="e">
        <f>#REF!-#REF!*10%</f>
        <v>#REF!</v>
      </c>
    </row>
    <row r="304" spans="1:12" ht="15.6" customHeight="1" x14ac:dyDescent="0.25">
      <c r="A304" s="453"/>
      <c r="B304" s="471"/>
      <c r="C304" s="455"/>
      <c r="D304" s="545"/>
      <c r="E304" s="448"/>
      <c r="F304" s="108" t="s">
        <v>706</v>
      </c>
      <c r="G304" s="461" t="s">
        <v>390</v>
      </c>
      <c r="H304" s="461"/>
      <c r="I304" s="461"/>
      <c r="J304" s="461"/>
      <c r="K304" s="497"/>
      <c r="L304" s="444" t="e">
        <f>#REF!-#REF!*10%</f>
        <v>#REF!</v>
      </c>
    </row>
    <row r="305" spans="1:12" ht="15.6" customHeight="1" x14ac:dyDescent="0.25">
      <c r="A305" s="453"/>
      <c r="B305" s="471"/>
      <c r="C305" s="455"/>
      <c r="D305" s="545"/>
      <c r="E305" s="448"/>
      <c r="F305" s="108" t="s">
        <v>1271</v>
      </c>
      <c r="G305" s="461" t="s">
        <v>390</v>
      </c>
      <c r="H305" s="461"/>
      <c r="I305" s="461"/>
      <c r="J305" s="461"/>
      <c r="K305" s="497"/>
      <c r="L305" s="444" t="e">
        <f>#REF!-#REF!*10%</f>
        <v>#REF!</v>
      </c>
    </row>
    <row r="306" spans="1:12" ht="15.6" customHeight="1" x14ac:dyDescent="0.25">
      <c r="A306" s="453"/>
      <c r="B306" s="471"/>
      <c r="C306" s="455"/>
      <c r="D306" s="545"/>
      <c r="E306" s="448"/>
      <c r="F306" s="108" t="s">
        <v>707</v>
      </c>
      <c r="G306" s="461" t="s">
        <v>911</v>
      </c>
      <c r="H306" s="461"/>
      <c r="I306" s="461"/>
      <c r="J306" s="461"/>
      <c r="K306" s="497"/>
      <c r="L306" s="444" t="e">
        <f>#REF!-#REF!*10%</f>
        <v>#REF!</v>
      </c>
    </row>
    <row r="307" spans="1:12" ht="15.6" customHeight="1" x14ac:dyDescent="0.25">
      <c r="A307" s="453"/>
      <c r="B307" s="471"/>
      <c r="C307" s="455"/>
      <c r="D307" s="545"/>
      <c r="E307" s="448"/>
      <c r="F307" s="108" t="s">
        <v>708</v>
      </c>
      <c r="G307" s="461" t="s">
        <v>390</v>
      </c>
      <c r="H307" s="461"/>
      <c r="I307" s="461"/>
      <c r="J307" s="461"/>
      <c r="K307" s="497"/>
      <c r="L307" s="444" t="e">
        <f>#REF!-#REF!*10%</f>
        <v>#REF!</v>
      </c>
    </row>
    <row r="308" spans="1:12" ht="15.6" customHeight="1" x14ac:dyDescent="0.25">
      <c r="A308" s="453"/>
      <c r="B308" s="471"/>
      <c r="C308" s="455"/>
      <c r="D308" s="545"/>
      <c r="E308" s="448"/>
      <c r="F308" s="108" t="s">
        <v>377</v>
      </c>
      <c r="G308" s="461" t="s">
        <v>387</v>
      </c>
      <c r="H308" s="461"/>
      <c r="I308" s="461"/>
      <c r="J308" s="461"/>
      <c r="K308" s="497"/>
      <c r="L308" s="444" t="e">
        <f>#REF!-#REF!*10%</f>
        <v>#REF!</v>
      </c>
    </row>
    <row r="309" spans="1:12" ht="15.6" customHeight="1" x14ac:dyDescent="0.25">
      <c r="A309" s="453"/>
      <c r="B309" s="471"/>
      <c r="C309" s="455"/>
      <c r="D309" s="545"/>
      <c r="E309" s="448"/>
      <c r="F309" s="108" t="s">
        <v>388</v>
      </c>
      <c r="G309" s="461" t="s">
        <v>393</v>
      </c>
      <c r="H309" s="461"/>
      <c r="I309" s="461"/>
      <c r="J309" s="461"/>
      <c r="K309" s="497"/>
      <c r="L309" s="444" t="e">
        <f>#REF!-#REF!*10%</f>
        <v>#REF!</v>
      </c>
    </row>
    <row r="310" spans="1:12" ht="15.6" customHeight="1" x14ac:dyDescent="0.25">
      <c r="A310" s="453"/>
      <c r="B310" s="471"/>
      <c r="C310" s="455"/>
      <c r="D310" s="545"/>
      <c r="E310" s="448"/>
      <c r="F310" s="108" t="s">
        <v>562</v>
      </c>
      <c r="G310" s="461" t="s">
        <v>1019</v>
      </c>
      <c r="H310" s="461"/>
      <c r="I310" s="461"/>
      <c r="J310" s="461"/>
      <c r="K310" s="497"/>
      <c r="L310" s="444" t="e">
        <f>#REF!-#REF!*10%</f>
        <v>#REF!</v>
      </c>
    </row>
    <row r="311" spans="1:12" ht="15.6" customHeight="1" x14ac:dyDescent="0.25">
      <c r="A311" s="453"/>
      <c r="B311" s="471"/>
      <c r="C311" s="455"/>
      <c r="D311" s="545"/>
      <c r="E311" s="448"/>
      <c r="F311" s="108" t="s">
        <v>570</v>
      </c>
      <c r="G311" s="461" t="s">
        <v>613</v>
      </c>
      <c r="H311" s="461"/>
      <c r="I311" s="461"/>
      <c r="J311" s="461"/>
      <c r="K311" s="497"/>
      <c r="L311" s="444" t="e">
        <f>#REF!-#REF!*10%</f>
        <v>#REF!</v>
      </c>
    </row>
    <row r="312" spans="1:12" ht="15.6" customHeight="1" x14ac:dyDescent="0.25">
      <c r="A312" s="453"/>
      <c r="B312" s="471"/>
      <c r="C312" s="455"/>
      <c r="D312" s="545"/>
      <c r="E312" s="448"/>
      <c r="F312" s="108" t="s">
        <v>84</v>
      </c>
      <c r="G312" s="465">
        <v>12.6</v>
      </c>
      <c r="H312" s="465"/>
      <c r="I312" s="465"/>
      <c r="J312" s="465"/>
      <c r="K312" s="497"/>
      <c r="L312" s="444" t="e">
        <f>#REF!-#REF!*10%</f>
        <v>#REF!</v>
      </c>
    </row>
    <row r="313" spans="1:12" ht="15.6" customHeight="1" x14ac:dyDescent="0.25">
      <c r="A313" s="453"/>
      <c r="B313" s="472"/>
      <c r="C313" s="455"/>
      <c r="D313" s="546"/>
      <c r="E313" s="448"/>
      <c r="F313" s="108" t="s">
        <v>1016</v>
      </c>
      <c r="G313" s="461">
        <v>5</v>
      </c>
      <c r="H313" s="461"/>
      <c r="I313" s="461"/>
      <c r="J313" s="461"/>
      <c r="K313" s="497"/>
      <c r="L313" s="444" t="e">
        <f>#REF!-#REF!*10%</f>
        <v>#REF!</v>
      </c>
    </row>
    <row r="314" spans="1:12" ht="24" customHeight="1" x14ac:dyDescent="0.25">
      <c r="A314" s="519" t="s">
        <v>78</v>
      </c>
      <c r="B314" s="519"/>
      <c r="C314" s="519"/>
      <c r="D314" s="519"/>
      <c r="E314" s="519"/>
      <c r="F314" s="519"/>
      <c r="G314" s="519"/>
      <c r="H314" s="519"/>
      <c r="I314" s="519"/>
      <c r="J314" s="519"/>
      <c r="K314" s="519"/>
      <c r="L314" s="519"/>
    </row>
    <row r="315" spans="1:12" ht="15.6" customHeight="1" x14ac:dyDescent="0.25">
      <c r="A315" s="452">
        <v>1</v>
      </c>
      <c r="B315" s="470"/>
      <c r="C315" s="455" t="s">
        <v>1166</v>
      </c>
      <c r="D315" s="544"/>
      <c r="E315" s="448"/>
      <c r="F315" s="108" t="s">
        <v>81</v>
      </c>
      <c r="G315" s="461" t="s">
        <v>6</v>
      </c>
      <c r="H315" s="461"/>
      <c r="I315" s="461"/>
      <c r="J315" s="461"/>
      <c r="K315" s="539">
        <v>3</v>
      </c>
      <c r="L315" s="498">
        <v>12521</v>
      </c>
    </row>
    <row r="316" spans="1:12" ht="15.6" customHeight="1" x14ac:dyDescent="0.25">
      <c r="A316" s="453"/>
      <c r="B316" s="471"/>
      <c r="C316" s="455"/>
      <c r="D316" s="545"/>
      <c r="E316" s="448"/>
      <c r="F316" s="108" t="s">
        <v>80</v>
      </c>
      <c r="G316" s="469">
        <v>81</v>
      </c>
      <c r="H316" s="469"/>
      <c r="I316" s="469"/>
      <c r="J316" s="469"/>
      <c r="K316" s="502"/>
      <c r="L316" s="499"/>
    </row>
    <row r="317" spans="1:12" ht="15.6" customHeight="1" x14ac:dyDescent="0.25">
      <c r="A317" s="453"/>
      <c r="B317" s="471"/>
      <c r="C317" s="455"/>
      <c r="D317" s="545"/>
      <c r="E317" s="448"/>
      <c r="F317" s="108" t="s">
        <v>8</v>
      </c>
      <c r="G317" s="30">
        <v>3000</v>
      </c>
      <c r="H317" s="31">
        <v>4000</v>
      </c>
      <c r="I317" s="314">
        <v>5000</v>
      </c>
      <c r="J317" s="32">
        <v>6000</v>
      </c>
      <c r="K317" s="502"/>
      <c r="L317" s="499"/>
    </row>
    <row r="318" spans="1:12" ht="15.6" customHeight="1" x14ac:dyDescent="0.25">
      <c r="A318" s="453"/>
      <c r="B318" s="471"/>
      <c r="C318" s="455"/>
      <c r="D318" s="545"/>
      <c r="E318" s="448"/>
      <c r="F318" s="108" t="s">
        <v>817</v>
      </c>
      <c r="G318" s="30">
        <f>G316*114</f>
        <v>9234</v>
      </c>
      <c r="H318" s="31">
        <f>G316*128</f>
        <v>10368</v>
      </c>
      <c r="I318" s="314">
        <f>G316*143</f>
        <v>11583</v>
      </c>
      <c r="J318" s="32">
        <f>G316*148</f>
        <v>11988</v>
      </c>
      <c r="K318" s="502"/>
      <c r="L318" s="499"/>
    </row>
    <row r="319" spans="1:12" ht="15.6" customHeight="1" x14ac:dyDescent="0.25">
      <c r="A319" s="453"/>
      <c r="B319" s="471"/>
      <c r="C319" s="455"/>
      <c r="D319" s="545"/>
      <c r="E319" s="448"/>
      <c r="F319" s="108" t="s">
        <v>1269</v>
      </c>
      <c r="G319" s="451">
        <v>0.98</v>
      </c>
      <c r="H319" s="451"/>
      <c r="I319" s="451"/>
      <c r="J319" s="451"/>
      <c r="K319" s="502"/>
      <c r="L319" s="499"/>
    </row>
    <row r="320" spans="1:12" ht="15.6" customHeight="1" x14ac:dyDescent="0.25">
      <c r="A320" s="453"/>
      <c r="B320" s="471"/>
      <c r="C320" s="455"/>
      <c r="D320" s="545"/>
      <c r="E320" s="448"/>
      <c r="F320" s="108" t="s">
        <v>699</v>
      </c>
      <c r="G320" s="461" t="s">
        <v>700</v>
      </c>
      <c r="H320" s="461"/>
      <c r="I320" s="461"/>
      <c r="J320" s="461"/>
      <c r="K320" s="502"/>
      <c r="L320" s="499"/>
    </row>
    <row r="321" spans="1:12" ht="15.6" customHeight="1" x14ac:dyDescent="0.25">
      <c r="A321" s="453"/>
      <c r="B321" s="471"/>
      <c r="C321" s="455"/>
      <c r="D321" s="545"/>
      <c r="E321" s="448"/>
      <c r="F321" s="93" t="s">
        <v>1181</v>
      </c>
      <c r="G321" s="462" t="s">
        <v>1179</v>
      </c>
      <c r="H321" s="463"/>
      <c r="I321" s="463"/>
      <c r="J321" s="464"/>
      <c r="K321" s="502"/>
      <c r="L321" s="499"/>
    </row>
    <row r="322" spans="1:12" ht="15.6" customHeight="1" x14ac:dyDescent="0.25">
      <c r="A322" s="453"/>
      <c r="B322" s="471"/>
      <c r="C322" s="455"/>
      <c r="D322" s="545"/>
      <c r="E322" s="448"/>
      <c r="F322" s="108" t="s">
        <v>83</v>
      </c>
      <c r="G322" s="461">
        <v>67</v>
      </c>
      <c r="H322" s="461"/>
      <c r="I322" s="461"/>
      <c r="J322" s="461"/>
      <c r="K322" s="502"/>
      <c r="L322" s="499"/>
    </row>
    <row r="323" spans="1:12" ht="15.6" customHeight="1" x14ac:dyDescent="0.25">
      <c r="A323" s="453"/>
      <c r="B323" s="471"/>
      <c r="C323" s="455"/>
      <c r="D323" s="545"/>
      <c r="E323" s="448"/>
      <c r="F323" s="108" t="s">
        <v>396</v>
      </c>
      <c r="G323" s="461" t="s">
        <v>908</v>
      </c>
      <c r="H323" s="461"/>
      <c r="I323" s="461"/>
      <c r="J323" s="461"/>
      <c r="K323" s="502"/>
      <c r="L323" s="499"/>
    </row>
    <row r="324" spans="1:12" ht="15.6" customHeight="1" x14ac:dyDescent="0.25">
      <c r="A324" s="453"/>
      <c r="B324" s="471"/>
      <c r="C324" s="455"/>
      <c r="D324" s="545"/>
      <c r="E324" s="448"/>
      <c r="F324" s="108" t="s">
        <v>256</v>
      </c>
      <c r="G324" s="461" t="s">
        <v>192</v>
      </c>
      <c r="H324" s="461"/>
      <c r="I324" s="461"/>
      <c r="J324" s="461"/>
      <c r="K324" s="502"/>
      <c r="L324" s="499"/>
    </row>
    <row r="325" spans="1:12" ht="15.6" customHeight="1" x14ac:dyDescent="0.25">
      <c r="A325" s="453"/>
      <c r="B325" s="471"/>
      <c r="C325" s="455"/>
      <c r="D325" s="545"/>
      <c r="E325" s="448"/>
      <c r="F325" s="108" t="s">
        <v>379</v>
      </c>
      <c r="G325" s="461" t="s">
        <v>380</v>
      </c>
      <c r="H325" s="461"/>
      <c r="I325" s="461"/>
      <c r="J325" s="461"/>
      <c r="K325" s="502"/>
      <c r="L325" s="499"/>
    </row>
    <row r="326" spans="1:12" ht="15.6" customHeight="1" x14ac:dyDescent="0.25">
      <c r="A326" s="453"/>
      <c r="B326" s="471"/>
      <c r="C326" s="455"/>
      <c r="D326" s="545"/>
      <c r="E326" s="448"/>
      <c r="F326" s="108" t="s">
        <v>701</v>
      </c>
      <c r="G326" s="461">
        <v>100000</v>
      </c>
      <c r="H326" s="461"/>
      <c r="I326" s="461"/>
      <c r="J326" s="461"/>
      <c r="K326" s="502"/>
      <c r="L326" s="499"/>
    </row>
    <row r="327" spans="1:12" ht="15.6" customHeight="1" x14ac:dyDescent="0.25">
      <c r="A327" s="453"/>
      <c r="B327" s="471"/>
      <c r="C327" s="455"/>
      <c r="D327" s="545"/>
      <c r="E327" s="448"/>
      <c r="F327" s="108" t="s">
        <v>257</v>
      </c>
      <c r="G327" s="461" t="s">
        <v>556</v>
      </c>
      <c r="H327" s="461"/>
      <c r="I327" s="461"/>
      <c r="J327" s="461"/>
      <c r="K327" s="502"/>
      <c r="L327" s="499"/>
    </row>
    <row r="328" spans="1:12" ht="15.6" customHeight="1" x14ac:dyDescent="0.25">
      <c r="A328" s="453"/>
      <c r="B328" s="471"/>
      <c r="C328" s="455"/>
      <c r="D328" s="545"/>
      <c r="E328" s="448"/>
      <c r="F328" s="108" t="s">
        <v>376</v>
      </c>
      <c r="G328" s="461" t="s">
        <v>557</v>
      </c>
      <c r="H328" s="461"/>
      <c r="I328" s="461"/>
      <c r="J328" s="461"/>
      <c r="K328" s="502"/>
      <c r="L328" s="499"/>
    </row>
    <row r="329" spans="1:12" ht="15.6" customHeight="1" x14ac:dyDescent="0.25">
      <c r="A329" s="453"/>
      <c r="B329" s="471"/>
      <c r="C329" s="455"/>
      <c r="D329" s="545"/>
      <c r="E329" s="448"/>
      <c r="F329" s="108" t="s">
        <v>702</v>
      </c>
      <c r="G329" s="461" t="s">
        <v>703</v>
      </c>
      <c r="H329" s="461"/>
      <c r="I329" s="461"/>
      <c r="J329" s="461"/>
      <c r="K329" s="502"/>
      <c r="L329" s="499"/>
    </row>
    <row r="330" spans="1:12" ht="15.6" customHeight="1" x14ac:dyDescent="0.25">
      <c r="A330" s="453"/>
      <c r="B330" s="471"/>
      <c r="C330" s="455"/>
      <c r="D330" s="545"/>
      <c r="E330" s="448"/>
      <c r="F330" s="108" t="s">
        <v>381</v>
      </c>
      <c r="G330" s="461" t="s">
        <v>382</v>
      </c>
      <c r="H330" s="461"/>
      <c r="I330" s="461"/>
      <c r="J330" s="461"/>
      <c r="K330" s="502"/>
      <c r="L330" s="500"/>
    </row>
    <row r="331" spans="1:12" ht="15.6" customHeight="1" x14ac:dyDescent="0.25">
      <c r="A331" s="453"/>
      <c r="B331" s="471"/>
      <c r="C331" s="455"/>
      <c r="D331" s="545"/>
      <c r="E331" s="448"/>
      <c r="F331" s="108" t="s">
        <v>358</v>
      </c>
      <c r="G331" s="461" t="s">
        <v>900</v>
      </c>
      <c r="H331" s="461"/>
      <c r="I331" s="461"/>
      <c r="J331" s="461"/>
      <c r="K331" s="496">
        <v>5</v>
      </c>
      <c r="L331" s="443">
        <v>13397</v>
      </c>
    </row>
    <row r="332" spans="1:12" ht="15.6" customHeight="1" x14ac:dyDescent="0.25">
      <c r="A332" s="453"/>
      <c r="B332" s="471"/>
      <c r="C332" s="455"/>
      <c r="D332" s="545"/>
      <c r="E332" s="448"/>
      <c r="F332" s="108" t="s">
        <v>383</v>
      </c>
      <c r="G332" s="461" t="s">
        <v>384</v>
      </c>
      <c r="H332" s="461"/>
      <c r="I332" s="461"/>
      <c r="J332" s="461"/>
      <c r="K332" s="497"/>
      <c r="L332" s="444" t="e">
        <f>#REF!-#REF!*10%</f>
        <v>#REF!</v>
      </c>
    </row>
    <row r="333" spans="1:12" ht="15.6" customHeight="1" x14ac:dyDescent="0.25">
      <c r="A333" s="453"/>
      <c r="B333" s="471"/>
      <c r="C333" s="455"/>
      <c r="D333" s="545"/>
      <c r="E333" s="448"/>
      <c r="F333" s="108" t="s">
        <v>385</v>
      </c>
      <c r="G333" s="461" t="s">
        <v>386</v>
      </c>
      <c r="H333" s="461"/>
      <c r="I333" s="461"/>
      <c r="J333" s="461"/>
      <c r="K333" s="497"/>
      <c r="L333" s="444" t="e">
        <f>#REF!-#REF!*10%</f>
        <v>#REF!</v>
      </c>
    </row>
    <row r="334" spans="1:12" ht="15.6" customHeight="1" x14ac:dyDescent="0.25">
      <c r="A334" s="453"/>
      <c r="B334" s="471"/>
      <c r="C334" s="455"/>
      <c r="D334" s="545"/>
      <c r="E334" s="448"/>
      <c r="F334" s="108" t="s">
        <v>389</v>
      </c>
      <c r="G334" s="461" t="s">
        <v>390</v>
      </c>
      <c r="H334" s="461"/>
      <c r="I334" s="461"/>
      <c r="J334" s="461"/>
      <c r="K334" s="497"/>
      <c r="L334" s="444" t="e">
        <f>#REF!-#REF!*10%</f>
        <v>#REF!</v>
      </c>
    </row>
    <row r="335" spans="1:12" ht="15.6" customHeight="1" x14ac:dyDescent="0.25">
      <c r="A335" s="453"/>
      <c r="B335" s="471"/>
      <c r="C335" s="455"/>
      <c r="D335" s="545"/>
      <c r="E335" s="448"/>
      <c r="F335" s="108" t="s">
        <v>704</v>
      </c>
      <c r="G335" s="461" t="s">
        <v>705</v>
      </c>
      <c r="H335" s="461"/>
      <c r="I335" s="461"/>
      <c r="J335" s="461"/>
      <c r="K335" s="497"/>
      <c r="L335" s="444" t="e">
        <f>#REF!-#REF!*10%</f>
        <v>#REF!</v>
      </c>
    </row>
    <row r="336" spans="1:12" ht="15.6" customHeight="1" x14ac:dyDescent="0.25">
      <c r="A336" s="453"/>
      <c r="B336" s="471"/>
      <c r="C336" s="455"/>
      <c r="D336" s="545"/>
      <c r="E336" s="448"/>
      <c r="F336" s="108" t="s">
        <v>706</v>
      </c>
      <c r="G336" s="461" t="s">
        <v>390</v>
      </c>
      <c r="H336" s="461"/>
      <c r="I336" s="461"/>
      <c r="J336" s="461"/>
      <c r="K336" s="497"/>
      <c r="L336" s="444" t="e">
        <f>#REF!-#REF!*10%</f>
        <v>#REF!</v>
      </c>
    </row>
    <row r="337" spans="1:12" ht="15.6" customHeight="1" x14ac:dyDescent="0.25">
      <c r="A337" s="453"/>
      <c r="B337" s="471"/>
      <c r="C337" s="455"/>
      <c r="D337" s="545"/>
      <c r="E337" s="448"/>
      <c r="F337" s="108" t="s">
        <v>1271</v>
      </c>
      <c r="G337" s="461" t="s">
        <v>390</v>
      </c>
      <c r="H337" s="461"/>
      <c r="I337" s="461"/>
      <c r="J337" s="461"/>
      <c r="K337" s="497"/>
      <c r="L337" s="444" t="e">
        <f>#REF!-#REF!*10%</f>
        <v>#REF!</v>
      </c>
    </row>
    <row r="338" spans="1:12" ht="15.6" customHeight="1" x14ac:dyDescent="0.25">
      <c r="A338" s="453"/>
      <c r="B338" s="471"/>
      <c r="C338" s="455"/>
      <c r="D338" s="545"/>
      <c r="E338" s="448"/>
      <c r="F338" s="108" t="s">
        <v>707</v>
      </c>
      <c r="G338" s="461" t="s">
        <v>1270</v>
      </c>
      <c r="H338" s="461"/>
      <c r="I338" s="461"/>
      <c r="J338" s="461"/>
      <c r="K338" s="497"/>
      <c r="L338" s="444" t="e">
        <f>#REF!-#REF!*10%</f>
        <v>#REF!</v>
      </c>
    </row>
    <row r="339" spans="1:12" ht="15.6" customHeight="1" x14ac:dyDescent="0.25">
      <c r="A339" s="453"/>
      <c r="B339" s="471"/>
      <c r="C339" s="455"/>
      <c r="D339" s="545"/>
      <c r="E339" s="448"/>
      <c r="F339" s="108" t="s">
        <v>708</v>
      </c>
      <c r="G339" s="461" t="s">
        <v>390</v>
      </c>
      <c r="H339" s="461"/>
      <c r="I339" s="461"/>
      <c r="J339" s="461"/>
      <c r="K339" s="497"/>
      <c r="L339" s="444" t="e">
        <f>#REF!-#REF!*10%</f>
        <v>#REF!</v>
      </c>
    </row>
    <row r="340" spans="1:12" ht="15.6" customHeight="1" x14ac:dyDescent="0.25">
      <c r="A340" s="453"/>
      <c r="B340" s="471"/>
      <c r="C340" s="455"/>
      <c r="D340" s="545"/>
      <c r="E340" s="448"/>
      <c r="F340" s="108" t="s">
        <v>377</v>
      </c>
      <c r="G340" s="461" t="s">
        <v>387</v>
      </c>
      <c r="H340" s="461"/>
      <c r="I340" s="461"/>
      <c r="J340" s="461"/>
      <c r="K340" s="497"/>
      <c r="L340" s="444" t="e">
        <f>#REF!-#REF!*10%</f>
        <v>#REF!</v>
      </c>
    </row>
    <row r="341" spans="1:12" ht="15.6" customHeight="1" x14ac:dyDescent="0.25">
      <c r="A341" s="453"/>
      <c r="B341" s="471"/>
      <c r="C341" s="455"/>
      <c r="D341" s="545"/>
      <c r="E341" s="448"/>
      <c r="F341" s="108" t="s">
        <v>388</v>
      </c>
      <c r="G341" s="461" t="s">
        <v>393</v>
      </c>
      <c r="H341" s="461"/>
      <c r="I341" s="461"/>
      <c r="J341" s="461"/>
      <c r="K341" s="497"/>
      <c r="L341" s="444" t="e">
        <f>#REF!-#REF!*10%</f>
        <v>#REF!</v>
      </c>
    </row>
    <row r="342" spans="1:12" ht="15.6" customHeight="1" x14ac:dyDescent="0.25">
      <c r="A342" s="453"/>
      <c r="B342" s="471"/>
      <c r="C342" s="455"/>
      <c r="D342" s="545"/>
      <c r="E342" s="448"/>
      <c r="F342" s="108" t="s">
        <v>562</v>
      </c>
      <c r="G342" s="461" t="s">
        <v>1019</v>
      </c>
      <c r="H342" s="461"/>
      <c r="I342" s="461"/>
      <c r="J342" s="461"/>
      <c r="K342" s="497"/>
      <c r="L342" s="444" t="e">
        <f>#REF!-#REF!*10%</f>
        <v>#REF!</v>
      </c>
    </row>
    <row r="343" spans="1:12" ht="15.6" customHeight="1" x14ac:dyDescent="0.25">
      <c r="A343" s="453"/>
      <c r="B343" s="471"/>
      <c r="C343" s="455"/>
      <c r="D343" s="545"/>
      <c r="E343" s="448"/>
      <c r="F343" s="108" t="s">
        <v>570</v>
      </c>
      <c r="G343" s="461" t="s">
        <v>613</v>
      </c>
      <c r="H343" s="461"/>
      <c r="I343" s="461"/>
      <c r="J343" s="461"/>
      <c r="K343" s="497"/>
      <c r="L343" s="444" t="e">
        <f>#REF!-#REF!*10%</f>
        <v>#REF!</v>
      </c>
    </row>
    <row r="344" spans="1:12" ht="15.6" customHeight="1" x14ac:dyDescent="0.25">
      <c r="A344" s="453"/>
      <c r="B344" s="471"/>
      <c r="C344" s="455"/>
      <c r="D344" s="545"/>
      <c r="E344" s="448"/>
      <c r="F344" s="108" t="s">
        <v>84</v>
      </c>
      <c r="G344" s="465">
        <v>3.6</v>
      </c>
      <c r="H344" s="465"/>
      <c r="I344" s="465"/>
      <c r="J344" s="465"/>
      <c r="K344" s="497"/>
      <c r="L344" s="444" t="e">
        <f>#REF!-#REF!*10%</f>
        <v>#REF!</v>
      </c>
    </row>
    <row r="345" spans="1:12" ht="15.6" customHeight="1" x14ac:dyDescent="0.25">
      <c r="A345" s="453"/>
      <c r="B345" s="472"/>
      <c r="C345" s="455"/>
      <c r="D345" s="546"/>
      <c r="E345" s="448"/>
      <c r="F345" s="108" t="s">
        <v>1016</v>
      </c>
      <c r="G345" s="461">
        <v>5</v>
      </c>
      <c r="H345" s="461"/>
      <c r="I345" s="461"/>
      <c r="J345" s="461"/>
      <c r="K345" s="497"/>
      <c r="L345" s="444" t="e">
        <f>#REF!-#REF!*10%</f>
        <v>#REF!</v>
      </c>
    </row>
    <row r="346" spans="1:12" ht="15.6" customHeight="1" x14ac:dyDescent="0.25">
      <c r="A346" s="452">
        <v>2</v>
      </c>
      <c r="B346" s="470"/>
      <c r="C346" s="455" t="s">
        <v>448</v>
      </c>
      <c r="D346" s="544"/>
      <c r="E346" s="448"/>
      <c r="F346" s="108" t="s">
        <v>81</v>
      </c>
      <c r="G346" s="461" t="s">
        <v>6</v>
      </c>
      <c r="H346" s="461"/>
      <c r="I346" s="461"/>
      <c r="J346" s="461"/>
      <c r="K346" s="539">
        <v>3</v>
      </c>
      <c r="L346" s="498">
        <v>15755</v>
      </c>
    </row>
    <row r="347" spans="1:12" ht="15.6" customHeight="1" x14ac:dyDescent="0.25">
      <c r="A347" s="453"/>
      <c r="B347" s="471"/>
      <c r="C347" s="455"/>
      <c r="D347" s="545"/>
      <c r="E347" s="448"/>
      <c r="F347" s="108" t="s">
        <v>80</v>
      </c>
      <c r="G347" s="469">
        <v>105</v>
      </c>
      <c r="H347" s="469"/>
      <c r="I347" s="469"/>
      <c r="J347" s="469"/>
      <c r="K347" s="502"/>
      <c r="L347" s="499"/>
    </row>
    <row r="348" spans="1:12" ht="14.25" customHeight="1" x14ac:dyDescent="0.25">
      <c r="A348" s="453"/>
      <c r="B348" s="471"/>
      <c r="C348" s="455"/>
      <c r="D348" s="545"/>
      <c r="E348" s="448"/>
      <c r="F348" s="108" t="s">
        <v>8</v>
      </c>
      <c r="G348" s="30">
        <v>3000</v>
      </c>
      <c r="H348" s="31">
        <v>4000</v>
      </c>
      <c r="I348" s="314">
        <v>5000</v>
      </c>
      <c r="J348" s="32">
        <v>6000</v>
      </c>
      <c r="K348" s="502"/>
      <c r="L348" s="499"/>
    </row>
    <row r="349" spans="1:12" ht="15.6" customHeight="1" x14ac:dyDescent="0.25">
      <c r="A349" s="453"/>
      <c r="B349" s="471"/>
      <c r="C349" s="455"/>
      <c r="D349" s="545"/>
      <c r="E349" s="448"/>
      <c r="F349" s="108" t="s">
        <v>817</v>
      </c>
      <c r="G349" s="30">
        <f>G347*114</f>
        <v>11970</v>
      </c>
      <c r="H349" s="31">
        <f>G347*128</f>
        <v>13440</v>
      </c>
      <c r="I349" s="314">
        <f>G347*143</f>
        <v>15015</v>
      </c>
      <c r="J349" s="32">
        <f>G347*148</f>
        <v>15540</v>
      </c>
      <c r="K349" s="502"/>
      <c r="L349" s="499"/>
    </row>
    <row r="350" spans="1:12" ht="15.6" customHeight="1" x14ac:dyDescent="0.25">
      <c r="A350" s="453"/>
      <c r="B350" s="471"/>
      <c r="C350" s="455"/>
      <c r="D350" s="545"/>
      <c r="E350" s="448"/>
      <c r="F350" s="108" t="s">
        <v>1269</v>
      </c>
      <c r="G350" s="451">
        <v>0.98</v>
      </c>
      <c r="H350" s="451"/>
      <c r="I350" s="451"/>
      <c r="J350" s="451"/>
      <c r="K350" s="502"/>
      <c r="L350" s="499"/>
    </row>
    <row r="351" spans="1:12" ht="15.6" customHeight="1" x14ac:dyDescent="0.25">
      <c r="A351" s="453"/>
      <c r="B351" s="471"/>
      <c r="C351" s="455"/>
      <c r="D351" s="545"/>
      <c r="E351" s="448"/>
      <c r="F351" s="108" t="s">
        <v>699</v>
      </c>
      <c r="G351" s="461" t="s">
        <v>700</v>
      </c>
      <c r="H351" s="461"/>
      <c r="I351" s="461"/>
      <c r="J351" s="461"/>
      <c r="K351" s="502"/>
      <c r="L351" s="499"/>
    </row>
    <row r="352" spans="1:12" ht="15.6" customHeight="1" x14ac:dyDescent="0.25">
      <c r="A352" s="453"/>
      <c r="B352" s="471"/>
      <c r="C352" s="455"/>
      <c r="D352" s="545"/>
      <c r="E352" s="448"/>
      <c r="F352" s="93" t="s">
        <v>1181</v>
      </c>
      <c r="G352" s="462" t="s">
        <v>1179</v>
      </c>
      <c r="H352" s="463"/>
      <c r="I352" s="463"/>
      <c r="J352" s="464"/>
      <c r="K352" s="502"/>
      <c r="L352" s="499"/>
    </row>
    <row r="353" spans="1:12" ht="15.6" customHeight="1" x14ac:dyDescent="0.25">
      <c r="A353" s="453"/>
      <c r="B353" s="471"/>
      <c r="C353" s="455"/>
      <c r="D353" s="545"/>
      <c r="E353" s="448"/>
      <c r="F353" s="108" t="s">
        <v>83</v>
      </c>
      <c r="G353" s="461">
        <v>67</v>
      </c>
      <c r="H353" s="461"/>
      <c r="I353" s="461"/>
      <c r="J353" s="461"/>
      <c r="K353" s="502"/>
      <c r="L353" s="499"/>
    </row>
    <row r="354" spans="1:12" ht="15.6" customHeight="1" x14ac:dyDescent="0.25">
      <c r="A354" s="453"/>
      <c r="B354" s="471"/>
      <c r="C354" s="455"/>
      <c r="D354" s="545"/>
      <c r="E354" s="448"/>
      <c r="F354" s="108" t="s">
        <v>396</v>
      </c>
      <c r="G354" s="461" t="s">
        <v>908</v>
      </c>
      <c r="H354" s="461"/>
      <c r="I354" s="461"/>
      <c r="J354" s="461"/>
      <c r="K354" s="502"/>
      <c r="L354" s="499"/>
    </row>
    <row r="355" spans="1:12" ht="15.6" customHeight="1" x14ac:dyDescent="0.25">
      <c r="A355" s="453"/>
      <c r="B355" s="471"/>
      <c r="C355" s="455"/>
      <c r="D355" s="545"/>
      <c r="E355" s="448"/>
      <c r="F355" s="108" t="s">
        <v>256</v>
      </c>
      <c r="G355" s="461" t="s">
        <v>192</v>
      </c>
      <c r="H355" s="461"/>
      <c r="I355" s="461"/>
      <c r="J355" s="461"/>
      <c r="K355" s="502"/>
      <c r="L355" s="499"/>
    </row>
    <row r="356" spans="1:12" ht="15.6" customHeight="1" x14ac:dyDescent="0.25">
      <c r="A356" s="453"/>
      <c r="B356" s="471"/>
      <c r="C356" s="455"/>
      <c r="D356" s="545"/>
      <c r="E356" s="448"/>
      <c r="F356" s="108" t="s">
        <v>379</v>
      </c>
      <c r="G356" s="461" t="s">
        <v>380</v>
      </c>
      <c r="H356" s="461"/>
      <c r="I356" s="461"/>
      <c r="J356" s="461"/>
      <c r="K356" s="502"/>
      <c r="L356" s="499"/>
    </row>
    <row r="357" spans="1:12" ht="15.6" customHeight="1" x14ac:dyDescent="0.25">
      <c r="A357" s="453"/>
      <c r="B357" s="471"/>
      <c r="C357" s="455"/>
      <c r="D357" s="545"/>
      <c r="E357" s="448"/>
      <c r="F357" s="108" t="s">
        <v>701</v>
      </c>
      <c r="G357" s="461">
        <v>100000</v>
      </c>
      <c r="H357" s="461"/>
      <c r="I357" s="461"/>
      <c r="J357" s="461"/>
      <c r="K357" s="502"/>
      <c r="L357" s="499"/>
    </row>
    <row r="358" spans="1:12" ht="15.6" customHeight="1" x14ac:dyDescent="0.25">
      <c r="A358" s="453"/>
      <c r="B358" s="471"/>
      <c r="C358" s="455"/>
      <c r="D358" s="545"/>
      <c r="E358" s="448"/>
      <c r="F358" s="108" t="s">
        <v>257</v>
      </c>
      <c r="G358" s="461" t="s">
        <v>556</v>
      </c>
      <c r="H358" s="461"/>
      <c r="I358" s="461"/>
      <c r="J358" s="461"/>
      <c r="K358" s="502"/>
      <c r="L358" s="499"/>
    </row>
    <row r="359" spans="1:12" ht="15.6" customHeight="1" x14ac:dyDescent="0.25">
      <c r="A359" s="453"/>
      <c r="B359" s="471"/>
      <c r="C359" s="455"/>
      <c r="D359" s="545"/>
      <c r="E359" s="448"/>
      <c r="F359" s="108" t="s">
        <v>376</v>
      </c>
      <c r="G359" s="461" t="s">
        <v>557</v>
      </c>
      <c r="H359" s="461"/>
      <c r="I359" s="461"/>
      <c r="J359" s="461"/>
      <c r="K359" s="502"/>
      <c r="L359" s="499"/>
    </row>
    <row r="360" spans="1:12" ht="15.6" customHeight="1" x14ac:dyDescent="0.25">
      <c r="A360" s="453"/>
      <c r="B360" s="471"/>
      <c r="C360" s="455"/>
      <c r="D360" s="545"/>
      <c r="E360" s="448"/>
      <c r="F360" s="108" t="s">
        <v>702</v>
      </c>
      <c r="G360" s="461" t="s">
        <v>703</v>
      </c>
      <c r="H360" s="461"/>
      <c r="I360" s="461"/>
      <c r="J360" s="461"/>
      <c r="K360" s="502"/>
      <c r="L360" s="499"/>
    </row>
    <row r="361" spans="1:12" ht="15.6" customHeight="1" x14ac:dyDescent="0.25">
      <c r="A361" s="453"/>
      <c r="B361" s="471"/>
      <c r="C361" s="455"/>
      <c r="D361" s="545"/>
      <c r="E361" s="448"/>
      <c r="F361" s="108" t="s">
        <v>381</v>
      </c>
      <c r="G361" s="461" t="s">
        <v>382</v>
      </c>
      <c r="H361" s="461"/>
      <c r="I361" s="461"/>
      <c r="J361" s="461"/>
      <c r="K361" s="502"/>
      <c r="L361" s="500"/>
    </row>
    <row r="362" spans="1:12" ht="15.6" customHeight="1" x14ac:dyDescent="0.25">
      <c r="A362" s="453"/>
      <c r="B362" s="471"/>
      <c r="C362" s="455"/>
      <c r="D362" s="545"/>
      <c r="E362" s="448"/>
      <c r="F362" s="108" t="s">
        <v>358</v>
      </c>
      <c r="G362" s="461" t="s">
        <v>900</v>
      </c>
      <c r="H362" s="461"/>
      <c r="I362" s="461"/>
      <c r="J362" s="461"/>
      <c r="K362" s="496">
        <v>5</v>
      </c>
      <c r="L362" s="443">
        <v>16858</v>
      </c>
    </row>
    <row r="363" spans="1:12" ht="15.6" customHeight="1" x14ac:dyDescent="0.25">
      <c r="A363" s="453"/>
      <c r="B363" s="471"/>
      <c r="C363" s="455"/>
      <c r="D363" s="545"/>
      <c r="E363" s="448"/>
      <c r="F363" s="108" t="s">
        <v>383</v>
      </c>
      <c r="G363" s="461" t="s">
        <v>384</v>
      </c>
      <c r="H363" s="461"/>
      <c r="I363" s="461"/>
      <c r="J363" s="461"/>
      <c r="K363" s="497"/>
      <c r="L363" s="444" t="e">
        <f>#REF!-#REF!*10%</f>
        <v>#REF!</v>
      </c>
    </row>
    <row r="364" spans="1:12" ht="15.6" customHeight="1" x14ac:dyDescent="0.25">
      <c r="A364" s="453"/>
      <c r="B364" s="471"/>
      <c r="C364" s="455"/>
      <c r="D364" s="545"/>
      <c r="E364" s="448"/>
      <c r="F364" s="108" t="s">
        <v>385</v>
      </c>
      <c r="G364" s="461" t="s">
        <v>386</v>
      </c>
      <c r="H364" s="461"/>
      <c r="I364" s="461"/>
      <c r="J364" s="461"/>
      <c r="K364" s="497"/>
      <c r="L364" s="444" t="e">
        <f>#REF!-#REF!*10%</f>
        <v>#REF!</v>
      </c>
    </row>
    <row r="365" spans="1:12" ht="15.6" customHeight="1" x14ac:dyDescent="0.25">
      <c r="A365" s="453"/>
      <c r="B365" s="471"/>
      <c r="C365" s="455"/>
      <c r="D365" s="545"/>
      <c r="E365" s="448"/>
      <c r="F365" s="108" t="s">
        <v>389</v>
      </c>
      <c r="G365" s="461" t="s">
        <v>390</v>
      </c>
      <c r="H365" s="461"/>
      <c r="I365" s="461"/>
      <c r="J365" s="461"/>
      <c r="K365" s="497"/>
      <c r="L365" s="444" t="e">
        <f>#REF!-#REF!*10%</f>
        <v>#REF!</v>
      </c>
    </row>
    <row r="366" spans="1:12" ht="15.6" customHeight="1" x14ac:dyDescent="0.25">
      <c r="A366" s="453"/>
      <c r="B366" s="471"/>
      <c r="C366" s="455"/>
      <c r="D366" s="545"/>
      <c r="E366" s="448"/>
      <c r="F366" s="108" t="s">
        <v>704</v>
      </c>
      <c r="G366" s="461" t="s">
        <v>705</v>
      </c>
      <c r="H366" s="461"/>
      <c r="I366" s="461"/>
      <c r="J366" s="461"/>
      <c r="K366" s="497"/>
      <c r="L366" s="444" t="e">
        <f>#REF!-#REF!*10%</f>
        <v>#REF!</v>
      </c>
    </row>
    <row r="367" spans="1:12" ht="15.6" customHeight="1" x14ac:dyDescent="0.25">
      <c r="A367" s="453"/>
      <c r="B367" s="471"/>
      <c r="C367" s="455"/>
      <c r="D367" s="545"/>
      <c r="E367" s="448"/>
      <c r="F367" s="108" t="s">
        <v>706</v>
      </c>
      <c r="G367" s="461" t="s">
        <v>390</v>
      </c>
      <c r="H367" s="461"/>
      <c r="I367" s="461"/>
      <c r="J367" s="461"/>
      <c r="K367" s="497"/>
      <c r="L367" s="444" t="e">
        <f>#REF!-#REF!*10%</f>
        <v>#REF!</v>
      </c>
    </row>
    <row r="368" spans="1:12" ht="15.6" customHeight="1" x14ac:dyDescent="0.25">
      <c r="A368" s="453"/>
      <c r="B368" s="471"/>
      <c r="C368" s="455"/>
      <c r="D368" s="545"/>
      <c r="E368" s="448"/>
      <c r="F368" s="108" t="s">
        <v>1271</v>
      </c>
      <c r="G368" s="461" t="s">
        <v>390</v>
      </c>
      <c r="H368" s="461"/>
      <c r="I368" s="461"/>
      <c r="J368" s="461"/>
      <c r="K368" s="497"/>
      <c r="L368" s="444" t="e">
        <f>#REF!-#REF!*10%</f>
        <v>#REF!</v>
      </c>
    </row>
    <row r="369" spans="1:12" ht="15.6" customHeight="1" x14ac:dyDescent="0.25">
      <c r="A369" s="453"/>
      <c r="B369" s="471"/>
      <c r="C369" s="455"/>
      <c r="D369" s="545"/>
      <c r="E369" s="448"/>
      <c r="F369" s="108" t="s">
        <v>707</v>
      </c>
      <c r="G369" s="461" t="s">
        <v>911</v>
      </c>
      <c r="H369" s="461"/>
      <c r="I369" s="461"/>
      <c r="J369" s="461"/>
      <c r="K369" s="497"/>
      <c r="L369" s="444" t="e">
        <f>#REF!-#REF!*10%</f>
        <v>#REF!</v>
      </c>
    </row>
    <row r="370" spans="1:12" ht="15.6" customHeight="1" x14ac:dyDescent="0.25">
      <c r="A370" s="453"/>
      <c r="B370" s="471"/>
      <c r="C370" s="455"/>
      <c r="D370" s="545"/>
      <c r="E370" s="448"/>
      <c r="F370" s="108" t="s">
        <v>708</v>
      </c>
      <c r="G370" s="461" t="s">
        <v>390</v>
      </c>
      <c r="H370" s="461"/>
      <c r="I370" s="461"/>
      <c r="J370" s="461"/>
      <c r="K370" s="497"/>
      <c r="L370" s="444" t="e">
        <f>#REF!-#REF!*10%</f>
        <v>#REF!</v>
      </c>
    </row>
    <row r="371" spans="1:12" ht="15.6" customHeight="1" x14ac:dyDescent="0.25">
      <c r="A371" s="453"/>
      <c r="B371" s="471"/>
      <c r="C371" s="455"/>
      <c r="D371" s="545"/>
      <c r="E371" s="448"/>
      <c r="F371" s="108" t="s">
        <v>377</v>
      </c>
      <c r="G371" s="461" t="s">
        <v>387</v>
      </c>
      <c r="H371" s="461"/>
      <c r="I371" s="461"/>
      <c r="J371" s="461"/>
      <c r="K371" s="497"/>
      <c r="L371" s="444" t="e">
        <f>#REF!-#REF!*10%</f>
        <v>#REF!</v>
      </c>
    </row>
    <row r="372" spans="1:12" ht="15.6" customHeight="1" x14ac:dyDescent="0.25">
      <c r="A372" s="453"/>
      <c r="B372" s="471"/>
      <c r="C372" s="455"/>
      <c r="D372" s="545"/>
      <c r="E372" s="448"/>
      <c r="F372" s="108" t="s">
        <v>388</v>
      </c>
      <c r="G372" s="461" t="s">
        <v>393</v>
      </c>
      <c r="H372" s="461"/>
      <c r="I372" s="461"/>
      <c r="J372" s="461"/>
      <c r="K372" s="497"/>
      <c r="L372" s="444" t="e">
        <f>#REF!-#REF!*10%</f>
        <v>#REF!</v>
      </c>
    </row>
    <row r="373" spans="1:12" ht="15.6" customHeight="1" x14ac:dyDescent="0.25">
      <c r="A373" s="453"/>
      <c r="B373" s="471"/>
      <c r="C373" s="455"/>
      <c r="D373" s="545"/>
      <c r="E373" s="448"/>
      <c r="F373" s="108" t="s">
        <v>562</v>
      </c>
      <c r="G373" s="461" t="s">
        <v>1019</v>
      </c>
      <c r="H373" s="461"/>
      <c r="I373" s="461"/>
      <c r="J373" s="461"/>
      <c r="K373" s="497"/>
      <c r="L373" s="444" t="e">
        <f>#REF!-#REF!*10%</f>
        <v>#REF!</v>
      </c>
    </row>
    <row r="374" spans="1:12" ht="15.6" customHeight="1" x14ac:dyDescent="0.25">
      <c r="A374" s="453"/>
      <c r="B374" s="471"/>
      <c r="C374" s="455"/>
      <c r="D374" s="545"/>
      <c r="E374" s="448"/>
      <c r="F374" s="108" t="s">
        <v>570</v>
      </c>
      <c r="G374" s="461" t="s">
        <v>613</v>
      </c>
      <c r="H374" s="461"/>
      <c r="I374" s="461"/>
      <c r="J374" s="461"/>
      <c r="K374" s="497"/>
      <c r="L374" s="444" t="e">
        <f>#REF!-#REF!*10%</f>
        <v>#REF!</v>
      </c>
    </row>
    <row r="375" spans="1:12" ht="15.6" customHeight="1" x14ac:dyDescent="0.25">
      <c r="A375" s="453"/>
      <c r="B375" s="471"/>
      <c r="C375" s="455"/>
      <c r="D375" s="545"/>
      <c r="E375" s="448"/>
      <c r="F375" s="108" t="s">
        <v>84</v>
      </c>
      <c r="G375" s="465">
        <v>3.6</v>
      </c>
      <c r="H375" s="465"/>
      <c r="I375" s="465"/>
      <c r="J375" s="465"/>
      <c r="K375" s="497"/>
      <c r="L375" s="444" t="e">
        <f>#REF!-#REF!*10%</f>
        <v>#REF!</v>
      </c>
    </row>
    <row r="376" spans="1:12" ht="15.6" customHeight="1" x14ac:dyDescent="0.25">
      <c r="A376" s="453"/>
      <c r="B376" s="472"/>
      <c r="C376" s="455"/>
      <c r="D376" s="546"/>
      <c r="E376" s="448"/>
      <c r="F376" s="108" t="s">
        <v>1016</v>
      </c>
      <c r="G376" s="461">
        <v>5</v>
      </c>
      <c r="H376" s="461"/>
      <c r="I376" s="461"/>
      <c r="J376" s="461"/>
      <c r="K376" s="497"/>
      <c r="L376" s="444" t="e">
        <f>#REF!-#REF!*10%</f>
        <v>#REF!</v>
      </c>
    </row>
    <row r="377" spans="1:12" ht="15.6" customHeight="1" x14ac:dyDescent="0.25">
      <c r="A377" s="452">
        <v>3</v>
      </c>
      <c r="B377" s="470"/>
      <c r="C377" s="455" t="s">
        <v>1167</v>
      </c>
      <c r="D377" s="544"/>
      <c r="E377" s="448"/>
      <c r="F377" s="108" t="s">
        <v>81</v>
      </c>
      <c r="G377" s="461" t="s">
        <v>6</v>
      </c>
      <c r="H377" s="461"/>
      <c r="I377" s="461"/>
      <c r="J377" s="461"/>
      <c r="K377" s="539">
        <v>3</v>
      </c>
      <c r="L377" s="498">
        <v>20830</v>
      </c>
    </row>
    <row r="378" spans="1:12" ht="15.6" customHeight="1" x14ac:dyDescent="0.25">
      <c r="A378" s="453"/>
      <c r="B378" s="471"/>
      <c r="C378" s="455"/>
      <c r="D378" s="545"/>
      <c r="E378" s="448"/>
      <c r="F378" s="108" t="s">
        <v>80</v>
      </c>
      <c r="G378" s="469">
        <v>131</v>
      </c>
      <c r="H378" s="469"/>
      <c r="I378" s="469"/>
      <c r="J378" s="469"/>
      <c r="K378" s="502"/>
      <c r="L378" s="499"/>
    </row>
    <row r="379" spans="1:12" ht="15.6" customHeight="1" x14ac:dyDescent="0.25">
      <c r="A379" s="453"/>
      <c r="B379" s="471"/>
      <c r="C379" s="455"/>
      <c r="D379" s="545"/>
      <c r="E379" s="448"/>
      <c r="F379" s="108" t="s">
        <v>8</v>
      </c>
      <c r="G379" s="30">
        <v>3000</v>
      </c>
      <c r="H379" s="31">
        <v>4000</v>
      </c>
      <c r="I379" s="314">
        <v>5000</v>
      </c>
      <c r="J379" s="32">
        <v>6000</v>
      </c>
      <c r="K379" s="502"/>
      <c r="L379" s="499"/>
    </row>
    <row r="380" spans="1:12" ht="15.6" customHeight="1" x14ac:dyDescent="0.25">
      <c r="A380" s="453"/>
      <c r="B380" s="471"/>
      <c r="C380" s="455"/>
      <c r="D380" s="545"/>
      <c r="E380" s="448"/>
      <c r="F380" s="108" t="s">
        <v>817</v>
      </c>
      <c r="G380" s="30">
        <f>G378*114</f>
        <v>14934</v>
      </c>
      <c r="H380" s="31">
        <f>G378*128</f>
        <v>16768</v>
      </c>
      <c r="I380" s="314">
        <f>G378*143</f>
        <v>18733</v>
      </c>
      <c r="J380" s="32">
        <f>G378*148</f>
        <v>19388</v>
      </c>
      <c r="K380" s="502"/>
      <c r="L380" s="499"/>
    </row>
    <row r="381" spans="1:12" ht="15.6" customHeight="1" x14ac:dyDescent="0.25">
      <c r="A381" s="453"/>
      <c r="B381" s="471"/>
      <c r="C381" s="455"/>
      <c r="D381" s="545"/>
      <c r="E381" s="448"/>
      <c r="F381" s="108" t="s">
        <v>1269</v>
      </c>
      <c r="G381" s="451">
        <v>0.98</v>
      </c>
      <c r="H381" s="451"/>
      <c r="I381" s="451"/>
      <c r="J381" s="451"/>
      <c r="K381" s="502"/>
      <c r="L381" s="499"/>
    </row>
    <row r="382" spans="1:12" ht="15.6" customHeight="1" x14ac:dyDescent="0.25">
      <c r="A382" s="453"/>
      <c r="B382" s="471"/>
      <c r="C382" s="455"/>
      <c r="D382" s="545"/>
      <c r="E382" s="448"/>
      <c r="F382" s="108" t="s">
        <v>699</v>
      </c>
      <c r="G382" s="461" t="s">
        <v>700</v>
      </c>
      <c r="H382" s="461"/>
      <c r="I382" s="461"/>
      <c r="J382" s="461"/>
      <c r="K382" s="502"/>
      <c r="L382" s="499"/>
    </row>
    <row r="383" spans="1:12" ht="15.6" customHeight="1" x14ac:dyDescent="0.25">
      <c r="A383" s="453"/>
      <c r="B383" s="471"/>
      <c r="C383" s="455"/>
      <c r="D383" s="545"/>
      <c r="E383" s="448"/>
      <c r="F383" s="93" t="s">
        <v>1181</v>
      </c>
      <c r="G383" s="462" t="s">
        <v>1179</v>
      </c>
      <c r="H383" s="463"/>
      <c r="I383" s="463"/>
      <c r="J383" s="464"/>
      <c r="K383" s="502"/>
      <c r="L383" s="499"/>
    </row>
    <row r="384" spans="1:12" ht="15.6" customHeight="1" x14ac:dyDescent="0.25">
      <c r="A384" s="453"/>
      <c r="B384" s="471"/>
      <c r="C384" s="455"/>
      <c r="D384" s="545"/>
      <c r="E384" s="448"/>
      <c r="F384" s="108" t="s">
        <v>83</v>
      </c>
      <c r="G384" s="461">
        <v>67</v>
      </c>
      <c r="H384" s="461"/>
      <c r="I384" s="461"/>
      <c r="J384" s="461"/>
      <c r="K384" s="502"/>
      <c r="L384" s="499"/>
    </row>
    <row r="385" spans="1:12" ht="15.6" customHeight="1" x14ac:dyDescent="0.25">
      <c r="A385" s="453"/>
      <c r="B385" s="471"/>
      <c r="C385" s="455"/>
      <c r="D385" s="545"/>
      <c r="E385" s="448"/>
      <c r="F385" s="108" t="s">
        <v>396</v>
      </c>
      <c r="G385" s="461" t="s">
        <v>908</v>
      </c>
      <c r="H385" s="461"/>
      <c r="I385" s="461"/>
      <c r="J385" s="461"/>
      <c r="K385" s="502"/>
      <c r="L385" s="499"/>
    </row>
    <row r="386" spans="1:12" ht="15.6" customHeight="1" x14ac:dyDescent="0.25">
      <c r="A386" s="453"/>
      <c r="B386" s="471"/>
      <c r="C386" s="455"/>
      <c r="D386" s="545"/>
      <c r="E386" s="448"/>
      <c r="F386" s="108" t="s">
        <v>256</v>
      </c>
      <c r="G386" s="461" t="s">
        <v>193</v>
      </c>
      <c r="H386" s="461"/>
      <c r="I386" s="461"/>
      <c r="J386" s="461"/>
      <c r="K386" s="502"/>
      <c r="L386" s="499"/>
    </row>
    <row r="387" spans="1:12" ht="15.6" customHeight="1" x14ac:dyDescent="0.25">
      <c r="A387" s="453"/>
      <c r="B387" s="471"/>
      <c r="C387" s="455"/>
      <c r="D387" s="545"/>
      <c r="E387" s="448"/>
      <c r="F387" s="108" t="s">
        <v>379</v>
      </c>
      <c r="G387" s="461" t="s">
        <v>380</v>
      </c>
      <c r="H387" s="461"/>
      <c r="I387" s="461"/>
      <c r="J387" s="461"/>
      <c r="K387" s="502"/>
      <c r="L387" s="499"/>
    </row>
    <row r="388" spans="1:12" ht="15.6" customHeight="1" x14ac:dyDescent="0.25">
      <c r="A388" s="453"/>
      <c r="B388" s="471"/>
      <c r="C388" s="455"/>
      <c r="D388" s="545"/>
      <c r="E388" s="448"/>
      <c r="F388" s="108" t="s">
        <v>701</v>
      </c>
      <c r="G388" s="461">
        <v>100000</v>
      </c>
      <c r="H388" s="461"/>
      <c r="I388" s="461"/>
      <c r="J388" s="461"/>
      <c r="K388" s="502"/>
      <c r="L388" s="499"/>
    </row>
    <row r="389" spans="1:12" ht="15.6" customHeight="1" x14ac:dyDescent="0.25">
      <c r="A389" s="453"/>
      <c r="B389" s="471"/>
      <c r="C389" s="455"/>
      <c r="D389" s="545"/>
      <c r="E389" s="448"/>
      <c r="F389" s="108" t="s">
        <v>257</v>
      </c>
      <c r="G389" s="461" t="s">
        <v>556</v>
      </c>
      <c r="H389" s="461"/>
      <c r="I389" s="461"/>
      <c r="J389" s="461"/>
      <c r="K389" s="502"/>
      <c r="L389" s="499"/>
    </row>
    <row r="390" spans="1:12" ht="15.6" customHeight="1" x14ac:dyDescent="0.25">
      <c r="A390" s="453"/>
      <c r="B390" s="471"/>
      <c r="C390" s="455"/>
      <c r="D390" s="545"/>
      <c r="E390" s="448"/>
      <c r="F390" s="108" t="s">
        <v>376</v>
      </c>
      <c r="G390" s="461" t="s">
        <v>557</v>
      </c>
      <c r="H390" s="461"/>
      <c r="I390" s="461"/>
      <c r="J390" s="461"/>
      <c r="K390" s="502"/>
      <c r="L390" s="499"/>
    </row>
    <row r="391" spans="1:12" ht="15.6" customHeight="1" x14ac:dyDescent="0.25">
      <c r="A391" s="453"/>
      <c r="B391" s="471"/>
      <c r="C391" s="455"/>
      <c r="D391" s="545"/>
      <c r="E391" s="448"/>
      <c r="F391" s="108" t="s">
        <v>702</v>
      </c>
      <c r="G391" s="461" t="s">
        <v>703</v>
      </c>
      <c r="H391" s="461"/>
      <c r="I391" s="461"/>
      <c r="J391" s="461"/>
      <c r="K391" s="502"/>
      <c r="L391" s="499"/>
    </row>
    <row r="392" spans="1:12" ht="15.6" customHeight="1" x14ac:dyDescent="0.25">
      <c r="A392" s="453"/>
      <c r="B392" s="471"/>
      <c r="C392" s="455"/>
      <c r="D392" s="545"/>
      <c r="E392" s="448"/>
      <c r="F392" s="108" t="s">
        <v>381</v>
      </c>
      <c r="G392" s="461" t="s">
        <v>382</v>
      </c>
      <c r="H392" s="461"/>
      <c r="I392" s="461"/>
      <c r="J392" s="461"/>
      <c r="K392" s="502"/>
      <c r="L392" s="500"/>
    </row>
    <row r="393" spans="1:12" ht="15.6" customHeight="1" x14ac:dyDescent="0.25">
      <c r="A393" s="453"/>
      <c r="B393" s="471"/>
      <c r="C393" s="455"/>
      <c r="D393" s="545"/>
      <c r="E393" s="448"/>
      <c r="F393" s="108" t="s">
        <v>358</v>
      </c>
      <c r="G393" s="461" t="s">
        <v>900</v>
      </c>
      <c r="H393" s="461"/>
      <c r="I393" s="461"/>
      <c r="J393" s="461"/>
      <c r="K393" s="496">
        <v>5</v>
      </c>
      <c r="L393" s="443">
        <v>22288</v>
      </c>
    </row>
    <row r="394" spans="1:12" ht="15.6" customHeight="1" x14ac:dyDescent="0.25">
      <c r="A394" s="453"/>
      <c r="B394" s="471"/>
      <c r="C394" s="455"/>
      <c r="D394" s="545"/>
      <c r="E394" s="448"/>
      <c r="F394" s="108" t="s">
        <v>383</v>
      </c>
      <c r="G394" s="461" t="s">
        <v>384</v>
      </c>
      <c r="H394" s="461"/>
      <c r="I394" s="461"/>
      <c r="J394" s="461"/>
      <c r="K394" s="497"/>
      <c r="L394" s="444" t="e">
        <f>#REF!-#REF!*10%</f>
        <v>#REF!</v>
      </c>
    </row>
    <row r="395" spans="1:12" ht="15.6" customHeight="1" x14ac:dyDescent="0.25">
      <c r="A395" s="453"/>
      <c r="B395" s="471"/>
      <c r="C395" s="455"/>
      <c r="D395" s="545"/>
      <c r="E395" s="448"/>
      <c r="F395" s="108" t="s">
        <v>385</v>
      </c>
      <c r="G395" s="461" t="s">
        <v>386</v>
      </c>
      <c r="H395" s="461"/>
      <c r="I395" s="461"/>
      <c r="J395" s="461"/>
      <c r="K395" s="497"/>
      <c r="L395" s="444" t="e">
        <f>#REF!-#REF!*10%</f>
        <v>#REF!</v>
      </c>
    </row>
    <row r="396" spans="1:12" ht="15.6" customHeight="1" x14ac:dyDescent="0.25">
      <c r="A396" s="453"/>
      <c r="B396" s="471"/>
      <c r="C396" s="455"/>
      <c r="D396" s="545"/>
      <c r="E396" s="448"/>
      <c r="F396" s="108" t="s">
        <v>389</v>
      </c>
      <c r="G396" s="461" t="s">
        <v>390</v>
      </c>
      <c r="H396" s="461"/>
      <c r="I396" s="461"/>
      <c r="J396" s="461"/>
      <c r="K396" s="497"/>
      <c r="L396" s="444" t="e">
        <f>#REF!-#REF!*10%</f>
        <v>#REF!</v>
      </c>
    </row>
    <row r="397" spans="1:12" ht="15.6" customHeight="1" x14ac:dyDescent="0.25">
      <c r="A397" s="453"/>
      <c r="B397" s="471"/>
      <c r="C397" s="455"/>
      <c r="D397" s="545"/>
      <c r="E397" s="448"/>
      <c r="F397" s="108" t="s">
        <v>704</v>
      </c>
      <c r="G397" s="461" t="s">
        <v>705</v>
      </c>
      <c r="H397" s="461"/>
      <c r="I397" s="461"/>
      <c r="J397" s="461"/>
      <c r="K397" s="497"/>
      <c r="L397" s="444" t="e">
        <f>#REF!-#REF!*10%</f>
        <v>#REF!</v>
      </c>
    </row>
    <row r="398" spans="1:12" ht="15.6" customHeight="1" x14ac:dyDescent="0.25">
      <c r="A398" s="453"/>
      <c r="B398" s="471"/>
      <c r="C398" s="455"/>
      <c r="D398" s="545"/>
      <c r="E398" s="448"/>
      <c r="F398" s="108" t="s">
        <v>706</v>
      </c>
      <c r="G398" s="461" t="s">
        <v>390</v>
      </c>
      <c r="H398" s="461"/>
      <c r="I398" s="461"/>
      <c r="J398" s="461"/>
      <c r="K398" s="497"/>
      <c r="L398" s="444" t="e">
        <f>#REF!-#REF!*10%</f>
        <v>#REF!</v>
      </c>
    </row>
    <row r="399" spans="1:12" ht="15.6" customHeight="1" x14ac:dyDescent="0.25">
      <c r="A399" s="453"/>
      <c r="B399" s="471"/>
      <c r="C399" s="455"/>
      <c r="D399" s="545"/>
      <c r="E399" s="448"/>
      <c r="F399" s="108" t="s">
        <v>1271</v>
      </c>
      <c r="G399" s="461" t="s">
        <v>390</v>
      </c>
      <c r="H399" s="461"/>
      <c r="I399" s="461"/>
      <c r="J399" s="461"/>
      <c r="K399" s="497"/>
      <c r="L399" s="444" t="e">
        <f>#REF!-#REF!*10%</f>
        <v>#REF!</v>
      </c>
    </row>
    <row r="400" spans="1:12" ht="15.6" customHeight="1" x14ac:dyDescent="0.25">
      <c r="A400" s="453"/>
      <c r="B400" s="471"/>
      <c r="C400" s="455"/>
      <c r="D400" s="545"/>
      <c r="E400" s="448"/>
      <c r="F400" s="108" t="s">
        <v>707</v>
      </c>
      <c r="G400" s="461" t="s">
        <v>911</v>
      </c>
      <c r="H400" s="461"/>
      <c r="I400" s="461"/>
      <c r="J400" s="461"/>
      <c r="K400" s="497"/>
      <c r="L400" s="444" t="e">
        <f>#REF!-#REF!*10%</f>
        <v>#REF!</v>
      </c>
    </row>
    <row r="401" spans="1:12" ht="15.6" customHeight="1" x14ac:dyDescent="0.25">
      <c r="A401" s="453"/>
      <c r="B401" s="471"/>
      <c r="C401" s="455"/>
      <c r="D401" s="545"/>
      <c r="E401" s="448"/>
      <c r="F401" s="108" t="s">
        <v>708</v>
      </c>
      <c r="G401" s="461" t="s">
        <v>390</v>
      </c>
      <c r="H401" s="461"/>
      <c r="I401" s="461"/>
      <c r="J401" s="461"/>
      <c r="K401" s="497"/>
      <c r="L401" s="444" t="e">
        <f>#REF!-#REF!*10%</f>
        <v>#REF!</v>
      </c>
    </row>
    <row r="402" spans="1:12" ht="15.6" customHeight="1" x14ac:dyDescent="0.25">
      <c r="A402" s="453"/>
      <c r="B402" s="471"/>
      <c r="C402" s="455"/>
      <c r="D402" s="545"/>
      <c r="E402" s="448"/>
      <c r="F402" s="108" t="s">
        <v>377</v>
      </c>
      <c r="G402" s="461" t="s">
        <v>387</v>
      </c>
      <c r="H402" s="461"/>
      <c r="I402" s="461"/>
      <c r="J402" s="461"/>
      <c r="K402" s="497"/>
      <c r="L402" s="444" t="e">
        <f>#REF!-#REF!*10%</f>
        <v>#REF!</v>
      </c>
    </row>
    <row r="403" spans="1:12" ht="15.6" customHeight="1" x14ac:dyDescent="0.25">
      <c r="A403" s="453"/>
      <c r="B403" s="471"/>
      <c r="C403" s="455"/>
      <c r="D403" s="545"/>
      <c r="E403" s="448"/>
      <c r="F403" s="108" t="s">
        <v>388</v>
      </c>
      <c r="G403" s="461" t="s">
        <v>393</v>
      </c>
      <c r="H403" s="461"/>
      <c r="I403" s="461"/>
      <c r="J403" s="461"/>
      <c r="K403" s="497"/>
      <c r="L403" s="444" t="e">
        <f>#REF!-#REF!*10%</f>
        <v>#REF!</v>
      </c>
    </row>
    <row r="404" spans="1:12" ht="15.6" customHeight="1" x14ac:dyDescent="0.25">
      <c r="A404" s="453"/>
      <c r="B404" s="471"/>
      <c r="C404" s="455"/>
      <c r="D404" s="545"/>
      <c r="E404" s="448"/>
      <c r="F404" s="108" t="s">
        <v>562</v>
      </c>
      <c r="G404" s="461" t="s">
        <v>1019</v>
      </c>
      <c r="H404" s="461"/>
      <c r="I404" s="461"/>
      <c r="J404" s="461"/>
      <c r="K404" s="497"/>
      <c r="L404" s="444" t="e">
        <f>#REF!-#REF!*10%</f>
        <v>#REF!</v>
      </c>
    </row>
    <row r="405" spans="1:12" ht="15.6" customHeight="1" x14ac:dyDescent="0.25">
      <c r="A405" s="453"/>
      <c r="B405" s="471"/>
      <c r="C405" s="455"/>
      <c r="D405" s="545"/>
      <c r="E405" s="448"/>
      <c r="F405" s="108" t="s">
        <v>570</v>
      </c>
      <c r="G405" s="461" t="s">
        <v>613</v>
      </c>
      <c r="H405" s="461"/>
      <c r="I405" s="461"/>
      <c r="J405" s="461"/>
      <c r="K405" s="497"/>
      <c r="L405" s="444" t="e">
        <f>#REF!-#REF!*10%</f>
        <v>#REF!</v>
      </c>
    </row>
    <row r="406" spans="1:12" ht="15.6" customHeight="1" x14ac:dyDescent="0.25">
      <c r="A406" s="453"/>
      <c r="B406" s="471"/>
      <c r="C406" s="455"/>
      <c r="D406" s="545"/>
      <c r="E406" s="448"/>
      <c r="F406" s="108" t="s">
        <v>84</v>
      </c>
      <c r="G406" s="465">
        <v>3.6</v>
      </c>
      <c r="H406" s="465"/>
      <c r="I406" s="465"/>
      <c r="J406" s="465"/>
      <c r="K406" s="497"/>
      <c r="L406" s="444" t="e">
        <f>#REF!-#REF!*10%</f>
        <v>#REF!</v>
      </c>
    </row>
    <row r="407" spans="1:12" ht="15.6" customHeight="1" x14ac:dyDescent="0.25">
      <c r="A407" s="453"/>
      <c r="B407" s="472"/>
      <c r="C407" s="455"/>
      <c r="D407" s="546"/>
      <c r="E407" s="448"/>
      <c r="F407" s="108" t="s">
        <v>1016</v>
      </c>
      <c r="G407" s="461">
        <v>5</v>
      </c>
      <c r="H407" s="461"/>
      <c r="I407" s="461"/>
      <c r="J407" s="461"/>
      <c r="K407" s="497"/>
      <c r="L407" s="444" t="e">
        <f>#REF!-#REF!*10%</f>
        <v>#REF!</v>
      </c>
    </row>
    <row r="408" spans="1:12" ht="15.6" customHeight="1" x14ac:dyDescent="0.25">
      <c r="A408" s="452">
        <v>4</v>
      </c>
      <c r="B408" s="470"/>
      <c r="C408" s="455" t="s">
        <v>273</v>
      </c>
      <c r="D408" s="544"/>
      <c r="E408" s="448"/>
      <c r="F408" s="108" t="s">
        <v>81</v>
      </c>
      <c r="G408" s="461" t="s">
        <v>6</v>
      </c>
      <c r="H408" s="461"/>
      <c r="I408" s="461"/>
      <c r="J408" s="461"/>
      <c r="K408" s="539">
        <v>3</v>
      </c>
      <c r="L408" s="498">
        <v>24025</v>
      </c>
    </row>
    <row r="409" spans="1:12" ht="15.6" customHeight="1" x14ac:dyDescent="0.25">
      <c r="A409" s="453"/>
      <c r="B409" s="471"/>
      <c r="C409" s="455"/>
      <c r="D409" s="545"/>
      <c r="E409" s="448"/>
      <c r="F409" s="108" t="s">
        <v>80</v>
      </c>
      <c r="G409" s="469">
        <v>156</v>
      </c>
      <c r="H409" s="469"/>
      <c r="I409" s="469"/>
      <c r="J409" s="469"/>
      <c r="K409" s="502"/>
      <c r="L409" s="499"/>
    </row>
    <row r="410" spans="1:12" ht="15.6" customHeight="1" x14ac:dyDescent="0.25">
      <c r="A410" s="453"/>
      <c r="B410" s="471"/>
      <c r="C410" s="455"/>
      <c r="D410" s="545"/>
      <c r="E410" s="448"/>
      <c r="F410" s="108" t="s">
        <v>8</v>
      </c>
      <c r="G410" s="30">
        <v>3000</v>
      </c>
      <c r="H410" s="31">
        <v>4000</v>
      </c>
      <c r="I410" s="314">
        <v>5000</v>
      </c>
      <c r="J410" s="32">
        <v>6000</v>
      </c>
      <c r="K410" s="502"/>
      <c r="L410" s="499"/>
    </row>
    <row r="411" spans="1:12" ht="15.6" customHeight="1" x14ac:dyDescent="0.25">
      <c r="A411" s="453"/>
      <c r="B411" s="471"/>
      <c r="C411" s="455"/>
      <c r="D411" s="545"/>
      <c r="E411" s="448"/>
      <c r="F411" s="108" t="s">
        <v>817</v>
      </c>
      <c r="G411" s="30">
        <f>G409*114</f>
        <v>17784</v>
      </c>
      <c r="H411" s="31">
        <f>G409*128</f>
        <v>19968</v>
      </c>
      <c r="I411" s="314">
        <f>G409*143</f>
        <v>22308</v>
      </c>
      <c r="J411" s="32">
        <f>G409*148</f>
        <v>23088</v>
      </c>
      <c r="K411" s="502"/>
      <c r="L411" s="499"/>
    </row>
    <row r="412" spans="1:12" ht="15.6" customHeight="1" x14ac:dyDescent="0.25">
      <c r="A412" s="453"/>
      <c r="B412" s="471"/>
      <c r="C412" s="455"/>
      <c r="D412" s="545"/>
      <c r="E412" s="448"/>
      <c r="F412" s="108" t="s">
        <v>1269</v>
      </c>
      <c r="G412" s="451">
        <v>0.98</v>
      </c>
      <c r="H412" s="451"/>
      <c r="I412" s="451"/>
      <c r="J412" s="451"/>
      <c r="K412" s="502"/>
      <c r="L412" s="499"/>
    </row>
    <row r="413" spans="1:12" ht="15.6" customHeight="1" x14ac:dyDescent="0.25">
      <c r="A413" s="453"/>
      <c r="B413" s="471"/>
      <c r="C413" s="455"/>
      <c r="D413" s="545"/>
      <c r="E413" s="448"/>
      <c r="F413" s="108" t="s">
        <v>699</v>
      </c>
      <c r="G413" s="461" t="s">
        <v>700</v>
      </c>
      <c r="H413" s="461"/>
      <c r="I413" s="461"/>
      <c r="J413" s="461"/>
      <c r="K413" s="502"/>
      <c r="L413" s="499"/>
    </row>
    <row r="414" spans="1:12" ht="15.6" customHeight="1" x14ac:dyDescent="0.25">
      <c r="A414" s="453"/>
      <c r="B414" s="471"/>
      <c r="C414" s="455"/>
      <c r="D414" s="545"/>
      <c r="E414" s="448"/>
      <c r="F414" s="93" t="s">
        <v>1181</v>
      </c>
      <c r="G414" s="462" t="s">
        <v>1179</v>
      </c>
      <c r="H414" s="463"/>
      <c r="I414" s="463"/>
      <c r="J414" s="464"/>
      <c r="K414" s="502"/>
      <c r="L414" s="499"/>
    </row>
    <row r="415" spans="1:12" ht="15.6" customHeight="1" x14ac:dyDescent="0.25">
      <c r="A415" s="453"/>
      <c r="B415" s="471"/>
      <c r="C415" s="455"/>
      <c r="D415" s="545"/>
      <c r="E415" s="448"/>
      <c r="F415" s="108" t="s">
        <v>83</v>
      </c>
      <c r="G415" s="461">
        <v>67</v>
      </c>
      <c r="H415" s="461"/>
      <c r="I415" s="461"/>
      <c r="J415" s="461"/>
      <c r="K415" s="502"/>
      <c r="L415" s="499"/>
    </row>
    <row r="416" spans="1:12" ht="15.6" customHeight="1" x14ac:dyDescent="0.25">
      <c r="A416" s="453"/>
      <c r="B416" s="471"/>
      <c r="C416" s="455"/>
      <c r="D416" s="545"/>
      <c r="E416" s="448"/>
      <c r="F416" s="108" t="s">
        <v>396</v>
      </c>
      <c r="G416" s="461" t="s">
        <v>908</v>
      </c>
      <c r="H416" s="461"/>
      <c r="I416" s="461"/>
      <c r="J416" s="461"/>
      <c r="K416" s="502"/>
      <c r="L416" s="499"/>
    </row>
    <row r="417" spans="1:12" ht="15.6" customHeight="1" x14ac:dyDescent="0.25">
      <c r="A417" s="453"/>
      <c r="B417" s="471"/>
      <c r="C417" s="455"/>
      <c r="D417" s="545"/>
      <c r="E417" s="448"/>
      <c r="F417" s="108" t="s">
        <v>256</v>
      </c>
      <c r="G417" s="461" t="s">
        <v>194</v>
      </c>
      <c r="H417" s="461"/>
      <c r="I417" s="461"/>
      <c r="J417" s="461"/>
      <c r="K417" s="502"/>
      <c r="L417" s="499"/>
    </row>
    <row r="418" spans="1:12" ht="15.6" customHeight="1" x14ac:dyDescent="0.25">
      <c r="A418" s="453"/>
      <c r="B418" s="471"/>
      <c r="C418" s="455"/>
      <c r="D418" s="545"/>
      <c r="E418" s="448"/>
      <c r="F418" s="108" t="s">
        <v>379</v>
      </c>
      <c r="G418" s="461" t="s">
        <v>380</v>
      </c>
      <c r="H418" s="461"/>
      <c r="I418" s="461"/>
      <c r="J418" s="461"/>
      <c r="K418" s="502"/>
      <c r="L418" s="499"/>
    </row>
    <row r="419" spans="1:12" ht="15.6" customHeight="1" x14ac:dyDescent="0.25">
      <c r="A419" s="453"/>
      <c r="B419" s="471"/>
      <c r="C419" s="455"/>
      <c r="D419" s="545"/>
      <c r="E419" s="448"/>
      <c r="F419" s="108" t="s">
        <v>701</v>
      </c>
      <c r="G419" s="461">
        <v>100000</v>
      </c>
      <c r="H419" s="461"/>
      <c r="I419" s="461"/>
      <c r="J419" s="461"/>
      <c r="K419" s="502"/>
      <c r="L419" s="499"/>
    </row>
    <row r="420" spans="1:12" ht="15.6" customHeight="1" x14ac:dyDescent="0.25">
      <c r="A420" s="453"/>
      <c r="B420" s="471"/>
      <c r="C420" s="455"/>
      <c r="D420" s="545"/>
      <c r="E420" s="448"/>
      <c r="F420" s="108" t="s">
        <v>257</v>
      </c>
      <c r="G420" s="461" t="s">
        <v>556</v>
      </c>
      <c r="H420" s="461"/>
      <c r="I420" s="461"/>
      <c r="J420" s="461"/>
      <c r="K420" s="502"/>
      <c r="L420" s="499"/>
    </row>
    <row r="421" spans="1:12" ht="15.6" customHeight="1" x14ac:dyDescent="0.25">
      <c r="A421" s="453"/>
      <c r="B421" s="471"/>
      <c r="C421" s="455"/>
      <c r="D421" s="545"/>
      <c r="E421" s="448"/>
      <c r="F421" s="108" t="s">
        <v>376</v>
      </c>
      <c r="G421" s="461" t="s">
        <v>557</v>
      </c>
      <c r="H421" s="461"/>
      <c r="I421" s="461"/>
      <c r="J421" s="461"/>
      <c r="K421" s="502"/>
      <c r="L421" s="499"/>
    </row>
    <row r="422" spans="1:12" ht="15.6" customHeight="1" x14ac:dyDescent="0.25">
      <c r="A422" s="453"/>
      <c r="B422" s="471"/>
      <c r="C422" s="455"/>
      <c r="D422" s="545"/>
      <c r="E422" s="448"/>
      <c r="F422" s="108" t="s">
        <v>702</v>
      </c>
      <c r="G422" s="461" t="s">
        <v>703</v>
      </c>
      <c r="H422" s="461"/>
      <c r="I422" s="461"/>
      <c r="J422" s="461"/>
      <c r="K422" s="502"/>
      <c r="L422" s="499"/>
    </row>
    <row r="423" spans="1:12" ht="15.6" customHeight="1" x14ac:dyDescent="0.25">
      <c r="A423" s="453"/>
      <c r="B423" s="471"/>
      <c r="C423" s="455"/>
      <c r="D423" s="545"/>
      <c r="E423" s="448"/>
      <c r="F423" s="108" t="s">
        <v>381</v>
      </c>
      <c r="G423" s="461" t="s">
        <v>382</v>
      </c>
      <c r="H423" s="461"/>
      <c r="I423" s="461"/>
      <c r="J423" s="461"/>
      <c r="K423" s="502"/>
      <c r="L423" s="500"/>
    </row>
    <row r="424" spans="1:12" ht="15.6" customHeight="1" x14ac:dyDescent="0.25">
      <c r="A424" s="453"/>
      <c r="B424" s="471"/>
      <c r="C424" s="455"/>
      <c r="D424" s="545"/>
      <c r="E424" s="448"/>
      <c r="F424" s="108" t="s">
        <v>358</v>
      </c>
      <c r="G424" s="461" t="s">
        <v>900</v>
      </c>
      <c r="H424" s="461"/>
      <c r="I424" s="461"/>
      <c r="J424" s="461"/>
      <c r="K424" s="496">
        <v>5</v>
      </c>
      <c r="L424" s="443">
        <v>25706</v>
      </c>
    </row>
    <row r="425" spans="1:12" ht="15.6" customHeight="1" x14ac:dyDescent="0.25">
      <c r="A425" s="453"/>
      <c r="B425" s="471"/>
      <c r="C425" s="455"/>
      <c r="D425" s="545"/>
      <c r="E425" s="448"/>
      <c r="F425" s="108" t="s">
        <v>383</v>
      </c>
      <c r="G425" s="461" t="s">
        <v>384</v>
      </c>
      <c r="H425" s="461"/>
      <c r="I425" s="461"/>
      <c r="J425" s="461"/>
      <c r="K425" s="497"/>
      <c r="L425" s="444" t="e">
        <f>#REF!-#REF!*10%</f>
        <v>#REF!</v>
      </c>
    </row>
    <row r="426" spans="1:12" ht="15.6" customHeight="1" x14ac:dyDescent="0.25">
      <c r="A426" s="453"/>
      <c r="B426" s="471"/>
      <c r="C426" s="455"/>
      <c r="D426" s="545"/>
      <c r="E426" s="448"/>
      <c r="F426" s="108" t="s">
        <v>385</v>
      </c>
      <c r="G426" s="461" t="s">
        <v>386</v>
      </c>
      <c r="H426" s="461"/>
      <c r="I426" s="461"/>
      <c r="J426" s="461"/>
      <c r="K426" s="497"/>
      <c r="L426" s="444" t="e">
        <f>#REF!-#REF!*10%</f>
        <v>#REF!</v>
      </c>
    </row>
    <row r="427" spans="1:12" ht="15.6" customHeight="1" x14ac:dyDescent="0.25">
      <c r="A427" s="453"/>
      <c r="B427" s="471"/>
      <c r="C427" s="455"/>
      <c r="D427" s="545"/>
      <c r="E427" s="448"/>
      <c r="F427" s="108" t="s">
        <v>389</v>
      </c>
      <c r="G427" s="461" t="s">
        <v>390</v>
      </c>
      <c r="H427" s="461"/>
      <c r="I427" s="461"/>
      <c r="J427" s="461"/>
      <c r="K427" s="497"/>
      <c r="L427" s="444" t="e">
        <f>#REF!-#REF!*10%</f>
        <v>#REF!</v>
      </c>
    </row>
    <row r="428" spans="1:12" ht="15.6" customHeight="1" x14ac:dyDescent="0.25">
      <c r="A428" s="453"/>
      <c r="B428" s="471"/>
      <c r="C428" s="455"/>
      <c r="D428" s="545"/>
      <c r="E428" s="448"/>
      <c r="F428" s="108" t="s">
        <v>704</v>
      </c>
      <c r="G428" s="461" t="s">
        <v>705</v>
      </c>
      <c r="H428" s="461"/>
      <c r="I428" s="461"/>
      <c r="J428" s="461"/>
      <c r="K428" s="497"/>
      <c r="L428" s="444" t="e">
        <f>#REF!-#REF!*10%</f>
        <v>#REF!</v>
      </c>
    </row>
    <row r="429" spans="1:12" ht="15.6" customHeight="1" x14ac:dyDescent="0.25">
      <c r="A429" s="453"/>
      <c r="B429" s="471"/>
      <c r="C429" s="455"/>
      <c r="D429" s="545"/>
      <c r="E429" s="448"/>
      <c r="F429" s="108" t="s">
        <v>706</v>
      </c>
      <c r="G429" s="461" t="s">
        <v>390</v>
      </c>
      <c r="H429" s="461"/>
      <c r="I429" s="461"/>
      <c r="J429" s="461"/>
      <c r="K429" s="497"/>
      <c r="L429" s="444" t="e">
        <f>#REF!-#REF!*10%</f>
        <v>#REF!</v>
      </c>
    </row>
    <row r="430" spans="1:12" ht="15.6" customHeight="1" x14ac:dyDescent="0.25">
      <c r="A430" s="453"/>
      <c r="B430" s="471"/>
      <c r="C430" s="455"/>
      <c r="D430" s="545"/>
      <c r="E430" s="448"/>
      <c r="F430" s="108" t="s">
        <v>1271</v>
      </c>
      <c r="G430" s="461" t="s">
        <v>390</v>
      </c>
      <c r="H430" s="461"/>
      <c r="I430" s="461"/>
      <c r="J430" s="461"/>
      <c r="K430" s="497"/>
      <c r="L430" s="444" t="e">
        <f>#REF!-#REF!*10%</f>
        <v>#REF!</v>
      </c>
    </row>
    <row r="431" spans="1:12" ht="15.6" customHeight="1" x14ac:dyDescent="0.25">
      <c r="A431" s="453"/>
      <c r="B431" s="471"/>
      <c r="C431" s="455"/>
      <c r="D431" s="545"/>
      <c r="E431" s="448"/>
      <c r="F431" s="108" t="s">
        <v>707</v>
      </c>
      <c r="G431" s="461" t="s">
        <v>911</v>
      </c>
      <c r="H431" s="461"/>
      <c r="I431" s="461"/>
      <c r="J431" s="461"/>
      <c r="K431" s="497"/>
      <c r="L431" s="444" t="e">
        <f>#REF!-#REF!*10%</f>
        <v>#REF!</v>
      </c>
    </row>
    <row r="432" spans="1:12" ht="15.6" customHeight="1" x14ac:dyDescent="0.25">
      <c r="A432" s="453"/>
      <c r="B432" s="471"/>
      <c r="C432" s="455"/>
      <c r="D432" s="545"/>
      <c r="E432" s="448"/>
      <c r="F432" s="108" t="s">
        <v>708</v>
      </c>
      <c r="G432" s="461" t="s">
        <v>390</v>
      </c>
      <c r="H432" s="461"/>
      <c r="I432" s="461"/>
      <c r="J432" s="461"/>
      <c r="K432" s="497"/>
      <c r="L432" s="444" t="e">
        <f>#REF!-#REF!*10%</f>
        <v>#REF!</v>
      </c>
    </row>
    <row r="433" spans="1:12" ht="14.25" customHeight="1" x14ac:dyDescent="0.25">
      <c r="A433" s="453"/>
      <c r="B433" s="471"/>
      <c r="C433" s="455"/>
      <c r="D433" s="545"/>
      <c r="E433" s="448"/>
      <c r="F433" s="108" t="s">
        <v>377</v>
      </c>
      <c r="G433" s="461" t="s">
        <v>387</v>
      </c>
      <c r="H433" s="461"/>
      <c r="I433" s="461"/>
      <c r="J433" s="461"/>
      <c r="K433" s="497"/>
      <c r="L433" s="444" t="e">
        <f>#REF!-#REF!*10%</f>
        <v>#REF!</v>
      </c>
    </row>
    <row r="434" spans="1:12" ht="15.6" customHeight="1" x14ac:dyDescent="0.25">
      <c r="A434" s="453"/>
      <c r="B434" s="471"/>
      <c r="C434" s="455"/>
      <c r="D434" s="545"/>
      <c r="E434" s="448"/>
      <c r="F434" s="108" t="s">
        <v>388</v>
      </c>
      <c r="G434" s="461" t="s">
        <v>393</v>
      </c>
      <c r="H434" s="461"/>
      <c r="I434" s="461"/>
      <c r="J434" s="461"/>
      <c r="K434" s="497"/>
      <c r="L434" s="444" t="e">
        <f>#REF!-#REF!*10%</f>
        <v>#REF!</v>
      </c>
    </row>
    <row r="435" spans="1:12" ht="15.6" customHeight="1" x14ac:dyDescent="0.25">
      <c r="A435" s="453"/>
      <c r="B435" s="471"/>
      <c r="C435" s="455"/>
      <c r="D435" s="545"/>
      <c r="E435" s="448"/>
      <c r="F435" s="108" t="s">
        <v>562</v>
      </c>
      <c r="G435" s="461" t="s">
        <v>1019</v>
      </c>
      <c r="H435" s="461"/>
      <c r="I435" s="461"/>
      <c r="J435" s="461"/>
      <c r="K435" s="497"/>
      <c r="L435" s="444" t="e">
        <f>#REF!-#REF!*10%</f>
        <v>#REF!</v>
      </c>
    </row>
    <row r="436" spans="1:12" ht="15.6" customHeight="1" x14ac:dyDescent="0.25">
      <c r="A436" s="453"/>
      <c r="B436" s="471"/>
      <c r="C436" s="455"/>
      <c r="D436" s="545"/>
      <c r="E436" s="448"/>
      <c r="F436" s="108" t="s">
        <v>570</v>
      </c>
      <c r="G436" s="461" t="s">
        <v>613</v>
      </c>
      <c r="H436" s="461"/>
      <c r="I436" s="461"/>
      <c r="J436" s="461"/>
      <c r="K436" s="497"/>
      <c r="L436" s="444" t="e">
        <f>#REF!-#REF!*10%</f>
        <v>#REF!</v>
      </c>
    </row>
    <row r="437" spans="1:12" ht="15.6" customHeight="1" x14ac:dyDescent="0.25">
      <c r="A437" s="453"/>
      <c r="B437" s="471"/>
      <c r="C437" s="455"/>
      <c r="D437" s="545"/>
      <c r="E437" s="448"/>
      <c r="F437" s="108" t="s">
        <v>84</v>
      </c>
      <c r="G437" s="465">
        <v>4.8</v>
      </c>
      <c r="H437" s="465"/>
      <c r="I437" s="465"/>
      <c r="J437" s="465"/>
      <c r="K437" s="497"/>
      <c r="L437" s="444" t="e">
        <f>#REF!-#REF!*10%</f>
        <v>#REF!</v>
      </c>
    </row>
    <row r="438" spans="1:12" ht="15.6" customHeight="1" x14ac:dyDescent="0.25">
      <c r="A438" s="453"/>
      <c r="B438" s="472"/>
      <c r="C438" s="455"/>
      <c r="D438" s="546"/>
      <c r="E438" s="448"/>
      <c r="F438" s="108" t="s">
        <v>1016</v>
      </c>
      <c r="G438" s="461">
        <v>5</v>
      </c>
      <c r="H438" s="461"/>
      <c r="I438" s="461"/>
      <c r="J438" s="461"/>
      <c r="K438" s="497"/>
      <c r="L438" s="444" t="e">
        <f>#REF!-#REF!*10%</f>
        <v>#REF!</v>
      </c>
    </row>
    <row r="439" spans="1:12" ht="15.6" customHeight="1" x14ac:dyDescent="0.25">
      <c r="A439" s="452">
        <v>5</v>
      </c>
      <c r="B439" s="470"/>
      <c r="C439" s="455" t="s">
        <v>567</v>
      </c>
      <c r="D439" s="544"/>
      <c r="E439" s="448"/>
      <c r="F439" s="108" t="s">
        <v>81</v>
      </c>
      <c r="G439" s="461" t="s">
        <v>6</v>
      </c>
      <c r="H439" s="461"/>
      <c r="I439" s="461"/>
      <c r="J439" s="461"/>
      <c r="K439" s="539">
        <v>3</v>
      </c>
      <c r="L439" s="498">
        <v>25650</v>
      </c>
    </row>
    <row r="440" spans="1:12" ht="15.6" customHeight="1" x14ac:dyDescent="0.25">
      <c r="A440" s="453"/>
      <c r="B440" s="471"/>
      <c r="C440" s="455"/>
      <c r="D440" s="545"/>
      <c r="E440" s="448"/>
      <c r="F440" s="108" t="s">
        <v>80</v>
      </c>
      <c r="G440" s="469">
        <v>171</v>
      </c>
      <c r="H440" s="469"/>
      <c r="I440" s="469"/>
      <c r="J440" s="469"/>
      <c r="K440" s="502"/>
      <c r="L440" s="499"/>
    </row>
    <row r="441" spans="1:12" ht="15.6" customHeight="1" x14ac:dyDescent="0.25">
      <c r="A441" s="453"/>
      <c r="B441" s="471"/>
      <c r="C441" s="455"/>
      <c r="D441" s="545"/>
      <c r="E441" s="448"/>
      <c r="F441" s="108" t="s">
        <v>8</v>
      </c>
      <c r="G441" s="30">
        <v>3000</v>
      </c>
      <c r="H441" s="31">
        <v>4000</v>
      </c>
      <c r="I441" s="314">
        <v>5000</v>
      </c>
      <c r="J441" s="32">
        <v>6000</v>
      </c>
      <c r="K441" s="502"/>
      <c r="L441" s="499"/>
    </row>
    <row r="442" spans="1:12" ht="15.6" customHeight="1" x14ac:dyDescent="0.25">
      <c r="A442" s="453"/>
      <c r="B442" s="471"/>
      <c r="C442" s="455"/>
      <c r="D442" s="545"/>
      <c r="E442" s="448"/>
      <c r="F442" s="108" t="s">
        <v>817</v>
      </c>
      <c r="G442" s="30">
        <f>G440*114</f>
        <v>19494</v>
      </c>
      <c r="H442" s="31">
        <f>G440*128</f>
        <v>21888</v>
      </c>
      <c r="I442" s="314">
        <f>G440*143</f>
        <v>24453</v>
      </c>
      <c r="J442" s="32">
        <f>G440*148</f>
        <v>25308</v>
      </c>
      <c r="K442" s="502"/>
      <c r="L442" s="499"/>
    </row>
    <row r="443" spans="1:12" ht="15.6" customHeight="1" x14ac:dyDescent="0.25">
      <c r="A443" s="453"/>
      <c r="B443" s="471"/>
      <c r="C443" s="455"/>
      <c r="D443" s="545"/>
      <c r="E443" s="448"/>
      <c r="F443" s="108" t="s">
        <v>1269</v>
      </c>
      <c r="G443" s="451">
        <v>0.98</v>
      </c>
      <c r="H443" s="451"/>
      <c r="I443" s="451"/>
      <c r="J443" s="451"/>
      <c r="K443" s="502"/>
      <c r="L443" s="499"/>
    </row>
    <row r="444" spans="1:12" ht="15.6" customHeight="1" x14ac:dyDescent="0.25">
      <c r="A444" s="453"/>
      <c r="B444" s="471"/>
      <c r="C444" s="455"/>
      <c r="D444" s="545"/>
      <c r="E444" s="448"/>
      <c r="F444" s="108" t="s">
        <v>699</v>
      </c>
      <c r="G444" s="461" t="s">
        <v>700</v>
      </c>
      <c r="H444" s="461"/>
      <c r="I444" s="461"/>
      <c r="J444" s="461"/>
      <c r="K444" s="502"/>
      <c r="L444" s="499"/>
    </row>
    <row r="445" spans="1:12" ht="15.6" customHeight="1" x14ac:dyDescent="0.25">
      <c r="A445" s="453"/>
      <c r="B445" s="471"/>
      <c r="C445" s="455"/>
      <c r="D445" s="545"/>
      <c r="E445" s="448"/>
      <c r="F445" s="93" t="s">
        <v>1181</v>
      </c>
      <c r="G445" s="462" t="s">
        <v>1179</v>
      </c>
      <c r="H445" s="463"/>
      <c r="I445" s="463"/>
      <c r="J445" s="464"/>
      <c r="K445" s="502"/>
      <c r="L445" s="499"/>
    </row>
    <row r="446" spans="1:12" ht="15.6" customHeight="1" x14ac:dyDescent="0.25">
      <c r="A446" s="453"/>
      <c r="B446" s="471"/>
      <c r="C446" s="455"/>
      <c r="D446" s="545"/>
      <c r="E446" s="448"/>
      <c r="F446" s="108" t="s">
        <v>83</v>
      </c>
      <c r="G446" s="461">
        <v>67</v>
      </c>
      <c r="H446" s="461"/>
      <c r="I446" s="461"/>
      <c r="J446" s="461"/>
      <c r="K446" s="502"/>
      <c r="L446" s="499"/>
    </row>
    <row r="447" spans="1:12" ht="15.6" customHeight="1" x14ac:dyDescent="0.25">
      <c r="A447" s="453"/>
      <c r="B447" s="471"/>
      <c r="C447" s="455"/>
      <c r="D447" s="545"/>
      <c r="E447" s="448"/>
      <c r="F447" s="108" t="s">
        <v>396</v>
      </c>
      <c r="G447" s="461" t="s">
        <v>908</v>
      </c>
      <c r="H447" s="461"/>
      <c r="I447" s="461"/>
      <c r="J447" s="461"/>
      <c r="K447" s="502"/>
      <c r="L447" s="499"/>
    </row>
    <row r="448" spans="1:12" ht="15.6" customHeight="1" x14ac:dyDescent="0.25">
      <c r="A448" s="453"/>
      <c r="B448" s="471"/>
      <c r="C448" s="455"/>
      <c r="D448" s="545"/>
      <c r="E448" s="448"/>
      <c r="F448" s="108" t="s">
        <v>256</v>
      </c>
      <c r="G448" s="461" t="s">
        <v>920</v>
      </c>
      <c r="H448" s="461"/>
      <c r="I448" s="461"/>
      <c r="J448" s="461"/>
      <c r="K448" s="502"/>
      <c r="L448" s="499"/>
    </row>
    <row r="449" spans="1:12" ht="15.6" customHeight="1" x14ac:dyDescent="0.25">
      <c r="A449" s="453"/>
      <c r="B449" s="471"/>
      <c r="C449" s="455"/>
      <c r="D449" s="545"/>
      <c r="E449" s="448"/>
      <c r="F449" s="108" t="s">
        <v>379</v>
      </c>
      <c r="G449" s="461" t="s">
        <v>380</v>
      </c>
      <c r="H449" s="461"/>
      <c r="I449" s="461"/>
      <c r="J449" s="461"/>
      <c r="K449" s="502"/>
      <c r="L449" s="499"/>
    </row>
    <row r="450" spans="1:12" ht="15.6" customHeight="1" x14ac:dyDescent="0.25">
      <c r="A450" s="453"/>
      <c r="B450" s="471"/>
      <c r="C450" s="455"/>
      <c r="D450" s="545"/>
      <c r="E450" s="448"/>
      <c r="F450" s="108" t="s">
        <v>701</v>
      </c>
      <c r="G450" s="461">
        <v>100000</v>
      </c>
      <c r="H450" s="461"/>
      <c r="I450" s="461"/>
      <c r="J450" s="461"/>
      <c r="K450" s="502"/>
      <c r="L450" s="499"/>
    </row>
    <row r="451" spans="1:12" ht="15.6" customHeight="1" x14ac:dyDescent="0.25">
      <c r="A451" s="453"/>
      <c r="B451" s="471"/>
      <c r="C451" s="455"/>
      <c r="D451" s="545"/>
      <c r="E451" s="448"/>
      <c r="F451" s="108" t="s">
        <v>257</v>
      </c>
      <c r="G451" s="461" t="s">
        <v>556</v>
      </c>
      <c r="H451" s="461"/>
      <c r="I451" s="461"/>
      <c r="J451" s="461"/>
      <c r="K451" s="502"/>
      <c r="L451" s="499"/>
    </row>
    <row r="452" spans="1:12" ht="15.6" customHeight="1" x14ac:dyDescent="0.25">
      <c r="A452" s="453"/>
      <c r="B452" s="471"/>
      <c r="C452" s="455"/>
      <c r="D452" s="545"/>
      <c r="E452" s="448"/>
      <c r="F452" s="108" t="s">
        <v>376</v>
      </c>
      <c r="G452" s="461" t="s">
        <v>557</v>
      </c>
      <c r="H452" s="461"/>
      <c r="I452" s="461"/>
      <c r="J452" s="461"/>
      <c r="K452" s="502"/>
      <c r="L452" s="499"/>
    </row>
    <row r="453" spans="1:12" ht="15.6" customHeight="1" x14ac:dyDescent="0.25">
      <c r="A453" s="453"/>
      <c r="B453" s="471"/>
      <c r="C453" s="455"/>
      <c r="D453" s="545"/>
      <c r="E453" s="448"/>
      <c r="F453" s="108" t="s">
        <v>702</v>
      </c>
      <c r="G453" s="461" t="s">
        <v>703</v>
      </c>
      <c r="H453" s="461"/>
      <c r="I453" s="461"/>
      <c r="J453" s="461"/>
      <c r="K453" s="502"/>
      <c r="L453" s="499"/>
    </row>
    <row r="454" spans="1:12" ht="15.6" customHeight="1" x14ac:dyDescent="0.25">
      <c r="A454" s="453"/>
      <c r="B454" s="471"/>
      <c r="C454" s="455"/>
      <c r="D454" s="545"/>
      <c r="E454" s="448"/>
      <c r="F454" s="108" t="s">
        <v>381</v>
      </c>
      <c r="G454" s="461" t="s">
        <v>382</v>
      </c>
      <c r="H454" s="461"/>
      <c r="I454" s="461"/>
      <c r="J454" s="461"/>
      <c r="K454" s="502"/>
      <c r="L454" s="500"/>
    </row>
    <row r="455" spans="1:12" ht="15.6" customHeight="1" x14ac:dyDescent="0.25">
      <c r="A455" s="453"/>
      <c r="B455" s="471"/>
      <c r="C455" s="455"/>
      <c r="D455" s="545"/>
      <c r="E455" s="448"/>
      <c r="F455" s="108" t="s">
        <v>358</v>
      </c>
      <c r="G455" s="461" t="s">
        <v>900</v>
      </c>
      <c r="H455" s="461"/>
      <c r="I455" s="461"/>
      <c r="J455" s="461"/>
      <c r="K455" s="496">
        <v>5</v>
      </c>
      <c r="L455" s="443">
        <v>27446</v>
      </c>
    </row>
    <row r="456" spans="1:12" ht="15.6" customHeight="1" x14ac:dyDescent="0.25">
      <c r="A456" s="453"/>
      <c r="B456" s="471"/>
      <c r="C456" s="455"/>
      <c r="D456" s="545"/>
      <c r="E456" s="448"/>
      <c r="F456" s="108" t="s">
        <v>383</v>
      </c>
      <c r="G456" s="461" t="s">
        <v>384</v>
      </c>
      <c r="H456" s="461"/>
      <c r="I456" s="461"/>
      <c r="J456" s="461"/>
      <c r="K456" s="497"/>
      <c r="L456" s="444" t="e">
        <f>#REF!-#REF!*10%</f>
        <v>#REF!</v>
      </c>
    </row>
    <row r="457" spans="1:12" ht="15.6" customHeight="1" x14ac:dyDescent="0.25">
      <c r="A457" s="453"/>
      <c r="B457" s="471"/>
      <c r="C457" s="455"/>
      <c r="D457" s="545"/>
      <c r="E457" s="448"/>
      <c r="F457" s="108" t="s">
        <v>385</v>
      </c>
      <c r="G457" s="461" t="s">
        <v>386</v>
      </c>
      <c r="H457" s="461"/>
      <c r="I457" s="461"/>
      <c r="J457" s="461"/>
      <c r="K457" s="497"/>
      <c r="L457" s="444" t="e">
        <f>#REF!-#REF!*10%</f>
        <v>#REF!</v>
      </c>
    </row>
    <row r="458" spans="1:12" ht="15.6" customHeight="1" x14ac:dyDescent="0.25">
      <c r="A458" s="453"/>
      <c r="B458" s="471"/>
      <c r="C458" s="455"/>
      <c r="D458" s="545"/>
      <c r="E458" s="448"/>
      <c r="F458" s="108" t="s">
        <v>389</v>
      </c>
      <c r="G458" s="461" t="s">
        <v>390</v>
      </c>
      <c r="H458" s="461"/>
      <c r="I458" s="461"/>
      <c r="J458" s="461"/>
      <c r="K458" s="497"/>
      <c r="L458" s="444" t="e">
        <f>#REF!-#REF!*10%</f>
        <v>#REF!</v>
      </c>
    </row>
    <row r="459" spans="1:12" ht="15.6" customHeight="1" x14ac:dyDescent="0.25">
      <c r="A459" s="453"/>
      <c r="B459" s="471"/>
      <c r="C459" s="455"/>
      <c r="D459" s="545"/>
      <c r="E459" s="448"/>
      <c r="F459" s="108" t="s">
        <v>704</v>
      </c>
      <c r="G459" s="461" t="s">
        <v>705</v>
      </c>
      <c r="H459" s="461"/>
      <c r="I459" s="461"/>
      <c r="J459" s="461"/>
      <c r="K459" s="497"/>
      <c r="L459" s="444" t="e">
        <f>#REF!-#REF!*10%</f>
        <v>#REF!</v>
      </c>
    </row>
    <row r="460" spans="1:12" ht="15.6" customHeight="1" x14ac:dyDescent="0.25">
      <c r="A460" s="453"/>
      <c r="B460" s="471"/>
      <c r="C460" s="455"/>
      <c r="D460" s="545"/>
      <c r="E460" s="448"/>
      <c r="F460" s="108" t="s">
        <v>706</v>
      </c>
      <c r="G460" s="461" t="s">
        <v>390</v>
      </c>
      <c r="H460" s="461"/>
      <c r="I460" s="461"/>
      <c r="J460" s="461"/>
      <c r="K460" s="497"/>
      <c r="L460" s="444" t="e">
        <f>#REF!-#REF!*10%</f>
        <v>#REF!</v>
      </c>
    </row>
    <row r="461" spans="1:12" ht="15.6" customHeight="1" x14ac:dyDescent="0.25">
      <c r="A461" s="453"/>
      <c r="B461" s="471"/>
      <c r="C461" s="455"/>
      <c r="D461" s="545"/>
      <c r="E461" s="448"/>
      <c r="F461" s="108" t="s">
        <v>1271</v>
      </c>
      <c r="G461" s="461" t="s">
        <v>390</v>
      </c>
      <c r="H461" s="461"/>
      <c r="I461" s="461"/>
      <c r="J461" s="461"/>
      <c r="K461" s="497"/>
      <c r="L461" s="444" t="e">
        <f>#REF!-#REF!*10%</f>
        <v>#REF!</v>
      </c>
    </row>
    <row r="462" spans="1:12" ht="15.6" customHeight="1" x14ac:dyDescent="0.25">
      <c r="A462" s="453"/>
      <c r="B462" s="471"/>
      <c r="C462" s="455"/>
      <c r="D462" s="545"/>
      <c r="E462" s="448"/>
      <c r="F462" s="108" t="s">
        <v>707</v>
      </c>
      <c r="G462" s="461" t="s">
        <v>911</v>
      </c>
      <c r="H462" s="461"/>
      <c r="I462" s="461"/>
      <c r="J462" s="461"/>
      <c r="K462" s="497"/>
      <c r="L462" s="444" t="e">
        <f>#REF!-#REF!*10%</f>
        <v>#REF!</v>
      </c>
    </row>
    <row r="463" spans="1:12" ht="15.6" customHeight="1" x14ac:dyDescent="0.25">
      <c r="A463" s="453"/>
      <c r="B463" s="471"/>
      <c r="C463" s="455"/>
      <c r="D463" s="545"/>
      <c r="E463" s="448"/>
      <c r="F463" s="108" t="s">
        <v>708</v>
      </c>
      <c r="G463" s="461" t="s">
        <v>390</v>
      </c>
      <c r="H463" s="461"/>
      <c r="I463" s="461"/>
      <c r="J463" s="461"/>
      <c r="K463" s="497"/>
      <c r="L463" s="444" t="e">
        <f>#REF!-#REF!*10%</f>
        <v>#REF!</v>
      </c>
    </row>
    <row r="464" spans="1:12" ht="15.6" customHeight="1" x14ac:dyDescent="0.25">
      <c r="A464" s="453"/>
      <c r="B464" s="471"/>
      <c r="C464" s="455"/>
      <c r="D464" s="545"/>
      <c r="E464" s="448"/>
      <c r="F464" s="108" t="s">
        <v>377</v>
      </c>
      <c r="G464" s="461" t="s">
        <v>387</v>
      </c>
      <c r="H464" s="461"/>
      <c r="I464" s="461"/>
      <c r="J464" s="461"/>
      <c r="K464" s="497"/>
      <c r="L464" s="444" t="e">
        <f>#REF!-#REF!*10%</f>
        <v>#REF!</v>
      </c>
    </row>
    <row r="465" spans="1:12" ht="15.6" customHeight="1" x14ac:dyDescent="0.25">
      <c r="A465" s="453"/>
      <c r="B465" s="471"/>
      <c r="C465" s="455"/>
      <c r="D465" s="545"/>
      <c r="E465" s="448"/>
      <c r="F465" s="108" t="s">
        <v>388</v>
      </c>
      <c r="G465" s="461" t="s">
        <v>393</v>
      </c>
      <c r="H465" s="461"/>
      <c r="I465" s="461"/>
      <c r="J465" s="461"/>
      <c r="K465" s="497"/>
      <c r="L465" s="444" t="e">
        <f>#REF!-#REF!*10%</f>
        <v>#REF!</v>
      </c>
    </row>
    <row r="466" spans="1:12" ht="15.6" customHeight="1" x14ac:dyDescent="0.25">
      <c r="A466" s="453"/>
      <c r="B466" s="471"/>
      <c r="C466" s="455"/>
      <c r="D466" s="545"/>
      <c r="E466" s="448"/>
      <c r="F466" s="108" t="s">
        <v>562</v>
      </c>
      <c r="G466" s="461" t="s">
        <v>1019</v>
      </c>
      <c r="H466" s="461"/>
      <c r="I466" s="461"/>
      <c r="J466" s="461"/>
      <c r="K466" s="497"/>
      <c r="L466" s="444" t="e">
        <f>#REF!-#REF!*10%</f>
        <v>#REF!</v>
      </c>
    </row>
    <row r="467" spans="1:12" ht="15.6" customHeight="1" x14ac:dyDescent="0.25">
      <c r="A467" s="453"/>
      <c r="B467" s="471"/>
      <c r="C467" s="455"/>
      <c r="D467" s="545"/>
      <c r="E467" s="448"/>
      <c r="F467" s="108" t="s">
        <v>570</v>
      </c>
      <c r="G467" s="461" t="s">
        <v>613</v>
      </c>
      <c r="H467" s="461"/>
      <c r="I467" s="461"/>
      <c r="J467" s="461"/>
      <c r="K467" s="497"/>
      <c r="L467" s="444" t="e">
        <f>#REF!-#REF!*10%</f>
        <v>#REF!</v>
      </c>
    </row>
    <row r="468" spans="1:12" ht="15.6" customHeight="1" x14ac:dyDescent="0.25">
      <c r="A468" s="453"/>
      <c r="B468" s="471"/>
      <c r="C468" s="455"/>
      <c r="D468" s="545"/>
      <c r="E468" s="448"/>
      <c r="F468" s="108" t="s">
        <v>84</v>
      </c>
      <c r="G468" s="465">
        <v>5.4</v>
      </c>
      <c r="H468" s="465"/>
      <c r="I468" s="465"/>
      <c r="J468" s="465"/>
      <c r="K468" s="497"/>
      <c r="L468" s="444" t="e">
        <f>#REF!-#REF!*10%</f>
        <v>#REF!</v>
      </c>
    </row>
    <row r="469" spans="1:12" ht="15.6" customHeight="1" x14ac:dyDescent="0.25">
      <c r="A469" s="453"/>
      <c r="B469" s="472"/>
      <c r="C469" s="455"/>
      <c r="D469" s="546"/>
      <c r="E469" s="448"/>
      <c r="F469" s="108" t="s">
        <v>1016</v>
      </c>
      <c r="G469" s="461">
        <v>5</v>
      </c>
      <c r="H469" s="461"/>
      <c r="I469" s="461"/>
      <c r="J469" s="461"/>
      <c r="K469" s="497"/>
      <c r="L469" s="444" t="e">
        <f>#REF!-#REF!*10%</f>
        <v>#REF!</v>
      </c>
    </row>
    <row r="470" spans="1:12" ht="15.6" customHeight="1" x14ac:dyDescent="0.25">
      <c r="A470" s="452">
        <v>6</v>
      </c>
      <c r="B470" s="470"/>
      <c r="C470" s="455" t="s">
        <v>274</v>
      </c>
      <c r="D470" s="544"/>
      <c r="E470" s="448"/>
      <c r="F470" s="108" t="s">
        <v>81</v>
      </c>
      <c r="G470" s="461" t="s">
        <v>6</v>
      </c>
      <c r="H470" s="461"/>
      <c r="I470" s="461"/>
      <c r="J470" s="461"/>
      <c r="K470" s="539">
        <v>3</v>
      </c>
      <c r="L470" s="498">
        <v>27934</v>
      </c>
    </row>
    <row r="471" spans="1:12" ht="15.6" customHeight="1" x14ac:dyDescent="0.25">
      <c r="A471" s="453"/>
      <c r="B471" s="471"/>
      <c r="C471" s="455"/>
      <c r="D471" s="545"/>
      <c r="E471" s="448"/>
      <c r="F471" s="108" t="s">
        <v>80</v>
      </c>
      <c r="G471" s="469">
        <v>210</v>
      </c>
      <c r="H471" s="469"/>
      <c r="I471" s="469"/>
      <c r="J471" s="469"/>
      <c r="K471" s="502"/>
      <c r="L471" s="499"/>
    </row>
    <row r="472" spans="1:12" ht="15.6" customHeight="1" x14ac:dyDescent="0.25">
      <c r="A472" s="453"/>
      <c r="B472" s="471"/>
      <c r="C472" s="455"/>
      <c r="D472" s="545"/>
      <c r="E472" s="448"/>
      <c r="F472" s="108" t="s">
        <v>8</v>
      </c>
      <c r="G472" s="30">
        <v>3000</v>
      </c>
      <c r="H472" s="31">
        <v>4000</v>
      </c>
      <c r="I472" s="314">
        <v>5000</v>
      </c>
      <c r="J472" s="32">
        <v>6000</v>
      </c>
      <c r="K472" s="502"/>
      <c r="L472" s="499"/>
    </row>
    <row r="473" spans="1:12" ht="15.6" customHeight="1" x14ac:dyDescent="0.25">
      <c r="A473" s="453"/>
      <c r="B473" s="471"/>
      <c r="C473" s="455"/>
      <c r="D473" s="545"/>
      <c r="E473" s="448"/>
      <c r="F473" s="108" t="s">
        <v>817</v>
      </c>
      <c r="G473" s="30">
        <f>G471*114</f>
        <v>23940</v>
      </c>
      <c r="H473" s="31">
        <f>G471*128</f>
        <v>26880</v>
      </c>
      <c r="I473" s="314">
        <f>G471*143</f>
        <v>30030</v>
      </c>
      <c r="J473" s="32">
        <f>G471*148</f>
        <v>31080</v>
      </c>
      <c r="K473" s="502"/>
      <c r="L473" s="499"/>
    </row>
    <row r="474" spans="1:12" ht="15.6" customHeight="1" x14ac:dyDescent="0.25">
      <c r="A474" s="453"/>
      <c r="B474" s="471"/>
      <c r="C474" s="455"/>
      <c r="D474" s="545"/>
      <c r="E474" s="448"/>
      <c r="F474" s="108" t="s">
        <v>1269</v>
      </c>
      <c r="G474" s="451">
        <v>0.98</v>
      </c>
      <c r="H474" s="451"/>
      <c r="I474" s="451"/>
      <c r="J474" s="451"/>
      <c r="K474" s="502"/>
      <c r="L474" s="499"/>
    </row>
    <row r="475" spans="1:12" ht="15.6" customHeight="1" x14ac:dyDescent="0.25">
      <c r="A475" s="453"/>
      <c r="B475" s="471"/>
      <c r="C475" s="455"/>
      <c r="D475" s="545"/>
      <c r="E475" s="448"/>
      <c r="F475" s="108" t="s">
        <v>699</v>
      </c>
      <c r="G475" s="461" t="s">
        <v>700</v>
      </c>
      <c r="H475" s="461"/>
      <c r="I475" s="461"/>
      <c r="J475" s="461"/>
      <c r="K475" s="502"/>
      <c r="L475" s="499"/>
    </row>
    <row r="476" spans="1:12" ht="15.6" customHeight="1" x14ac:dyDescent="0.25">
      <c r="A476" s="453"/>
      <c r="B476" s="471"/>
      <c r="C476" s="455"/>
      <c r="D476" s="545"/>
      <c r="E476" s="448"/>
      <c r="F476" s="93" t="s">
        <v>1181</v>
      </c>
      <c r="G476" s="462" t="s">
        <v>1179</v>
      </c>
      <c r="H476" s="463"/>
      <c r="I476" s="463"/>
      <c r="J476" s="464"/>
      <c r="K476" s="502"/>
      <c r="L476" s="499"/>
    </row>
    <row r="477" spans="1:12" ht="15.6" customHeight="1" x14ac:dyDescent="0.25">
      <c r="A477" s="453"/>
      <c r="B477" s="471"/>
      <c r="C477" s="455"/>
      <c r="D477" s="545"/>
      <c r="E477" s="448"/>
      <c r="F477" s="108" t="s">
        <v>83</v>
      </c>
      <c r="G477" s="461">
        <v>67</v>
      </c>
      <c r="H477" s="461"/>
      <c r="I477" s="461"/>
      <c r="J477" s="461"/>
      <c r="K477" s="502"/>
      <c r="L477" s="499"/>
    </row>
    <row r="478" spans="1:12" ht="15.6" customHeight="1" x14ac:dyDescent="0.25">
      <c r="A478" s="453"/>
      <c r="B478" s="471"/>
      <c r="C478" s="455"/>
      <c r="D478" s="545"/>
      <c r="E478" s="448"/>
      <c r="F478" s="108" t="s">
        <v>396</v>
      </c>
      <c r="G478" s="461" t="s">
        <v>908</v>
      </c>
      <c r="H478" s="461"/>
      <c r="I478" s="461"/>
      <c r="J478" s="461"/>
      <c r="K478" s="502"/>
      <c r="L478" s="499"/>
    </row>
    <row r="479" spans="1:12" ht="15.6" customHeight="1" x14ac:dyDescent="0.25">
      <c r="A479" s="453"/>
      <c r="B479" s="471"/>
      <c r="C479" s="455"/>
      <c r="D479" s="545"/>
      <c r="E479" s="448"/>
      <c r="F479" s="108" t="s">
        <v>256</v>
      </c>
      <c r="G479" s="461" t="s">
        <v>195</v>
      </c>
      <c r="H479" s="461"/>
      <c r="I479" s="461"/>
      <c r="J479" s="461"/>
      <c r="K479" s="502"/>
      <c r="L479" s="499"/>
    </row>
    <row r="480" spans="1:12" ht="15.6" customHeight="1" x14ac:dyDescent="0.25">
      <c r="A480" s="453"/>
      <c r="B480" s="471"/>
      <c r="C480" s="455"/>
      <c r="D480" s="545"/>
      <c r="E480" s="448"/>
      <c r="F480" s="108" t="s">
        <v>379</v>
      </c>
      <c r="G480" s="461" t="s">
        <v>380</v>
      </c>
      <c r="H480" s="461"/>
      <c r="I480" s="461"/>
      <c r="J480" s="461"/>
      <c r="K480" s="502"/>
      <c r="L480" s="499"/>
    </row>
    <row r="481" spans="1:12" ht="15.6" customHeight="1" x14ac:dyDescent="0.25">
      <c r="A481" s="453"/>
      <c r="B481" s="471"/>
      <c r="C481" s="455"/>
      <c r="D481" s="545"/>
      <c r="E481" s="448"/>
      <c r="F481" s="108" t="s">
        <v>701</v>
      </c>
      <c r="G481" s="461">
        <v>100000</v>
      </c>
      <c r="H481" s="461"/>
      <c r="I481" s="461"/>
      <c r="J481" s="461"/>
      <c r="K481" s="502"/>
      <c r="L481" s="499"/>
    </row>
    <row r="482" spans="1:12" ht="15.6" customHeight="1" x14ac:dyDescent="0.25">
      <c r="A482" s="453"/>
      <c r="B482" s="471"/>
      <c r="C482" s="455"/>
      <c r="D482" s="545"/>
      <c r="E482" s="448"/>
      <c r="F482" s="108" t="s">
        <v>257</v>
      </c>
      <c r="G482" s="461" t="s">
        <v>556</v>
      </c>
      <c r="H482" s="461"/>
      <c r="I482" s="461"/>
      <c r="J482" s="461"/>
      <c r="K482" s="502"/>
      <c r="L482" s="499"/>
    </row>
    <row r="483" spans="1:12" ht="15.6" customHeight="1" x14ac:dyDescent="0.25">
      <c r="A483" s="453"/>
      <c r="B483" s="471"/>
      <c r="C483" s="455"/>
      <c r="D483" s="545"/>
      <c r="E483" s="448"/>
      <c r="F483" s="108" t="s">
        <v>376</v>
      </c>
      <c r="G483" s="461" t="s">
        <v>557</v>
      </c>
      <c r="H483" s="461"/>
      <c r="I483" s="461"/>
      <c r="J483" s="461"/>
      <c r="K483" s="502"/>
      <c r="L483" s="499"/>
    </row>
    <row r="484" spans="1:12" ht="15.6" customHeight="1" x14ac:dyDescent="0.25">
      <c r="A484" s="453"/>
      <c r="B484" s="471"/>
      <c r="C484" s="455"/>
      <c r="D484" s="545"/>
      <c r="E484" s="448"/>
      <c r="F484" s="108" t="s">
        <v>702</v>
      </c>
      <c r="G484" s="461" t="s">
        <v>703</v>
      </c>
      <c r="H484" s="461"/>
      <c r="I484" s="461"/>
      <c r="J484" s="461"/>
      <c r="K484" s="502"/>
      <c r="L484" s="499"/>
    </row>
    <row r="485" spans="1:12" ht="15.6" customHeight="1" x14ac:dyDescent="0.25">
      <c r="A485" s="453"/>
      <c r="B485" s="471"/>
      <c r="C485" s="455"/>
      <c r="D485" s="545"/>
      <c r="E485" s="448"/>
      <c r="F485" s="108" t="s">
        <v>381</v>
      </c>
      <c r="G485" s="461" t="s">
        <v>382</v>
      </c>
      <c r="H485" s="461"/>
      <c r="I485" s="461"/>
      <c r="J485" s="461"/>
      <c r="K485" s="502"/>
      <c r="L485" s="500"/>
    </row>
    <row r="486" spans="1:12" ht="15.6" customHeight="1" x14ac:dyDescent="0.25">
      <c r="A486" s="453"/>
      <c r="B486" s="471"/>
      <c r="C486" s="455"/>
      <c r="D486" s="545"/>
      <c r="E486" s="448"/>
      <c r="F486" s="108" t="s">
        <v>358</v>
      </c>
      <c r="G486" s="461" t="s">
        <v>900</v>
      </c>
      <c r="H486" s="461"/>
      <c r="I486" s="461"/>
      <c r="J486" s="461"/>
      <c r="K486" s="496">
        <v>5</v>
      </c>
      <c r="L486" s="443">
        <v>29890</v>
      </c>
    </row>
    <row r="487" spans="1:12" ht="15.6" customHeight="1" x14ac:dyDescent="0.25">
      <c r="A487" s="453"/>
      <c r="B487" s="471"/>
      <c r="C487" s="455"/>
      <c r="D487" s="545"/>
      <c r="E487" s="448"/>
      <c r="F487" s="108" t="s">
        <v>383</v>
      </c>
      <c r="G487" s="461" t="s">
        <v>384</v>
      </c>
      <c r="H487" s="461"/>
      <c r="I487" s="461"/>
      <c r="J487" s="461"/>
      <c r="K487" s="497"/>
      <c r="L487" s="444" t="e">
        <f>#REF!-#REF!*10%</f>
        <v>#REF!</v>
      </c>
    </row>
    <row r="488" spans="1:12" ht="15.6" customHeight="1" x14ac:dyDescent="0.25">
      <c r="A488" s="453"/>
      <c r="B488" s="471"/>
      <c r="C488" s="455"/>
      <c r="D488" s="545"/>
      <c r="E488" s="448"/>
      <c r="F488" s="108" t="s">
        <v>385</v>
      </c>
      <c r="G488" s="461" t="s">
        <v>386</v>
      </c>
      <c r="H488" s="461"/>
      <c r="I488" s="461"/>
      <c r="J488" s="461"/>
      <c r="K488" s="497"/>
      <c r="L488" s="444" t="e">
        <f>#REF!-#REF!*10%</f>
        <v>#REF!</v>
      </c>
    </row>
    <row r="489" spans="1:12" ht="15.6" customHeight="1" x14ac:dyDescent="0.25">
      <c r="A489" s="453"/>
      <c r="B489" s="471"/>
      <c r="C489" s="455"/>
      <c r="D489" s="545"/>
      <c r="E489" s="448"/>
      <c r="F489" s="108" t="s">
        <v>389</v>
      </c>
      <c r="G489" s="461" t="s">
        <v>390</v>
      </c>
      <c r="H489" s="461"/>
      <c r="I489" s="461"/>
      <c r="J489" s="461"/>
      <c r="K489" s="497"/>
      <c r="L489" s="444" t="e">
        <f>#REF!-#REF!*10%</f>
        <v>#REF!</v>
      </c>
    </row>
    <row r="490" spans="1:12" ht="15.6" customHeight="1" x14ac:dyDescent="0.25">
      <c r="A490" s="453"/>
      <c r="B490" s="471"/>
      <c r="C490" s="455"/>
      <c r="D490" s="545"/>
      <c r="E490" s="448"/>
      <c r="F490" s="108" t="s">
        <v>704</v>
      </c>
      <c r="G490" s="461" t="s">
        <v>705</v>
      </c>
      <c r="H490" s="461"/>
      <c r="I490" s="461"/>
      <c r="J490" s="461"/>
      <c r="K490" s="497"/>
      <c r="L490" s="444" t="e">
        <f>#REF!-#REF!*10%</f>
        <v>#REF!</v>
      </c>
    </row>
    <row r="491" spans="1:12" ht="15.6" customHeight="1" x14ac:dyDescent="0.25">
      <c r="A491" s="453"/>
      <c r="B491" s="471"/>
      <c r="C491" s="455"/>
      <c r="D491" s="545"/>
      <c r="E491" s="448"/>
      <c r="F491" s="108" t="s">
        <v>706</v>
      </c>
      <c r="G491" s="461" t="s">
        <v>390</v>
      </c>
      <c r="H491" s="461"/>
      <c r="I491" s="461"/>
      <c r="J491" s="461"/>
      <c r="K491" s="497"/>
      <c r="L491" s="444" t="e">
        <f>#REF!-#REF!*10%</f>
        <v>#REF!</v>
      </c>
    </row>
    <row r="492" spans="1:12" ht="15.6" customHeight="1" x14ac:dyDescent="0.25">
      <c r="A492" s="453"/>
      <c r="B492" s="471"/>
      <c r="C492" s="455"/>
      <c r="D492" s="545"/>
      <c r="E492" s="448"/>
      <c r="F492" s="108" t="s">
        <v>1271</v>
      </c>
      <c r="G492" s="461" t="s">
        <v>390</v>
      </c>
      <c r="H492" s="461"/>
      <c r="I492" s="461"/>
      <c r="J492" s="461"/>
      <c r="K492" s="497"/>
      <c r="L492" s="444" t="e">
        <f>#REF!-#REF!*10%</f>
        <v>#REF!</v>
      </c>
    </row>
    <row r="493" spans="1:12" ht="15.6" customHeight="1" x14ac:dyDescent="0.25">
      <c r="A493" s="453"/>
      <c r="B493" s="471"/>
      <c r="C493" s="455"/>
      <c r="D493" s="545"/>
      <c r="E493" s="448"/>
      <c r="F493" s="108" t="s">
        <v>707</v>
      </c>
      <c r="G493" s="461" t="s">
        <v>911</v>
      </c>
      <c r="H493" s="461"/>
      <c r="I493" s="461"/>
      <c r="J493" s="461"/>
      <c r="K493" s="497"/>
      <c r="L493" s="444" t="e">
        <f>#REF!-#REF!*10%</f>
        <v>#REF!</v>
      </c>
    </row>
    <row r="494" spans="1:12" ht="15.6" customHeight="1" x14ac:dyDescent="0.25">
      <c r="A494" s="453"/>
      <c r="B494" s="471"/>
      <c r="C494" s="455"/>
      <c r="D494" s="545"/>
      <c r="E494" s="448"/>
      <c r="F494" s="108" t="s">
        <v>708</v>
      </c>
      <c r="G494" s="461" t="s">
        <v>390</v>
      </c>
      <c r="H494" s="461"/>
      <c r="I494" s="461"/>
      <c r="J494" s="461"/>
      <c r="K494" s="497"/>
      <c r="L494" s="444" t="e">
        <f>#REF!-#REF!*10%</f>
        <v>#REF!</v>
      </c>
    </row>
    <row r="495" spans="1:12" ht="15.6" customHeight="1" x14ac:dyDescent="0.25">
      <c r="A495" s="453"/>
      <c r="B495" s="471"/>
      <c r="C495" s="455"/>
      <c r="D495" s="545"/>
      <c r="E495" s="448"/>
      <c r="F495" s="108" t="s">
        <v>377</v>
      </c>
      <c r="G495" s="461" t="s">
        <v>387</v>
      </c>
      <c r="H495" s="461"/>
      <c r="I495" s="461"/>
      <c r="J495" s="461"/>
      <c r="K495" s="497"/>
      <c r="L495" s="444" t="e">
        <f>#REF!-#REF!*10%</f>
        <v>#REF!</v>
      </c>
    </row>
    <row r="496" spans="1:12" ht="15.6" customHeight="1" x14ac:dyDescent="0.25">
      <c r="A496" s="453"/>
      <c r="B496" s="471"/>
      <c r="C496" s="455"/>
      <c r="D496" s="545"/>
      <c r="E496" s="448"/>
      <c r="F496" s="108" t="s">
        <v>388</v>
      </c>
      <c r="G496" s="461" t="s">
        <v>393</v>
      </c>
      <c r="H496" s="461"/>
      <c r="I496" s="461"/>
      <c r="J496" s="461"/>
      <c r="K496" s="497"/>
      <c r="L496" s="444" t="e">
        <f>#REF!-#REF!*10%</f>
        <v>#REF!</v>
      </c>
    </row>
    <row r="497" spans="1:12" ht="15.6" customHeight="1" x14ac:dyDescent="0.25">
      <c r="A497" s="453"/>
      <c r="B497" s="471"/>
      <c r="C497" s="455"/>
      <c r="D497" s="545"/>
      <c r="E497" s="448"/>
      <c r="F497" s="108" t="s">
        <v>562</v>
      </c>
      <c r="G497" s="461" t="s">
        <v>1019</v>
      </c>
      <c r="H497" s="461"/>
      <c r="I497" s="461"/>
      <c r="J497" s="461"/>
      <c r="K497" s="497"/>
      <c r="L497" s="444" t="e">
        <f>#REF!-#REF!*10%</f>
        <v>#REF!</v>
      </c>
    </row>
    <row r="498" spans="1:12" ht="15.6" customHeight="1" x14ac:dyDescent="0.25">
      <c r="A498" s="453"/>
      <c r="B498" s="471"/>
      <c r="C498" s="455"/>
      <c r="D498" s="545"/>
      <c r="E498" s="448"/>
      <c r="F498" s="108" t="s">
        <v>570</v>
      </c>
      <c r="G498" s="461" t="s">
        <v>613</v>
      </c>
      <c r="H498" s="461"/>
      <c r="I498" s="461"/>
      <c r="J498" s="461"/>
      <c r="K498" s="497"/>
      <c r="L498" s="444" t="e">
        <f>#REF!-#REF!*10%</f>
        <v>#REF!</v>
      </c>
    </row>
    <row r="499" spans="1:12" ht="15.6" customHeight="1" x14ac:dyDescent="0.25">
      <c r="A499" s="453"/>
      <c r="B499" s="471"/>
      <c r="C499" s="455"/>
      <c r="D499" s="545"/>
      <c r="E499" s="448"/>
      <c r="F499" s="108" t="s">
        <v>84</v>
      </c>
      <c r="G499" s="465">
        <v>5.4</v>
      </c>
      <c r="H499" s="465"/>
      <c r="I499" s="465"/>
      <c r="J499" s="465"/>
      <c r="K499" s="497"/>
      <c r="L499" s="444" t="e">
        <f>#REF!-#REF!*10%</f>
        <v>#REF!</v>
      </c>
    </row>
    <row r="500" spans="1:12" ht="15.6" customHeight="1" x14ac:dyDescent="0.25">
      <c r="A500" s="453"/>
      <c r="B500" s="472"/>
      <c r="C500" s="455"/>
      <c r="D500" s="546"/>
      <c r="E500" s="448"/>
      <c r="F500" s="108" t="s">
        <v>1016</v>
      </c>
      <c r="G500" s="461">
        <v>5</v>
      </c>
      <c r="H500" s="461"/>
      <c r="I500" s="461"/>
      <c r="J500" s="461"/>
      <c r="K500" s="497"/>
      <c r="L500" s="444" t="e">
        <f>#REF!-#REF!*10%</f>
        <v>#REF!</v>
      </c>
    </row>
    <row r="501" spans="1:12" ht="15.6" customHeight="1" x14ac:dyDescent="0.25">
      <c r="A501" s="452">
        <v>7</v>
      </c>
      <c r="B501" s="470"/>
      <c r="C501" s="455" t="s">
        <v>275</v>
      </c>
      <c r="D501" s="520"/>
      <c r="E501" s="448"/>
      <c r="F501" s="108" t="s">
        <v>81</v>
      </c>
      <c r="G501" s="461" t="s">
        <v>6</v>
      </c>
      <c r="H501" s="461"/>
      <c r="I501" s="461"/>
      <c r="J501" s="461"/>
      <c r="K501" s="539">
        <v>3</v>
      </c>
      <c r="L501" s="498">
        <v>34922</v>
      </c>
    </row>
    <row r="502" spans="1:12" ht="15.6" customHeight="1" x14ac:dyDescent="0.25">
      <c r="A502" s="453"/>
      <c r="B502" s="471"/>
      <c r="C502" s="455"/>
      <c r="D502" s="521"/>
      <c r="E502" s="448"/>
      <c r="F502" s="108" t="s">
        <v>80</v>
      </c>
      <c r="G502" s="469">
        <v>267</v>
      </c>
      <c r="H502" s="469"/>
      <c r="I502" s="469"/>
      <c r="J502" s="469"/>
      <c r="K502" s="502"/>
      <c r="L502" s="499"/>
    </row>
    <row r="503" spans="1:12" ht="15.6" customHeight="1" x14ac:dyDescent="0.25">
      <c r="A503" s="453"/>
      <c r="B503" s="471"/>
      <c r="C503" s="455"/>
      <c r="D503" s="521"/>
      <c r="E503" s="448"/>
      <c r="F503" s="108" t="s">
        <v>8</v>
      </c>
      <c r="G503" s="30">
        <v>3000</v>
      </c>
      <c r="H503" s="31">
        <v>4000</v>
      </c>
      <c r="I503" s="314">
        <v>5000</v>
      </c>
      <c r="J503" s="32">
        <v>6000</v>
      </c>
      <c r="K503" s="502"/>
      <c r="L503" s="499"/>
    </row>
    <row r="504" spans="1:12" ht="15.6" customHeight="1" x14ac:dyDescent="0.25">
      <c r="A504" s="453"/>
      <c r="B504" s="471"/>
      <c r="C504" s="455"/>
      <c r="D504" s="521"/>
      <c r="E504" s="448"/>
      <c r="F504" s="108" t="s">
        <v>817</v>
      </c>
      <c r="G504" s="30">
        <f>G502*114</f>
        <v>30438</v>
      </c>
      <c r="H504" s="31">
        <f>G502*128</f>
        <v>34176</v>
      </c>
      <c r="I504" s="314">
        <f>G502*143</f>
        <v>38181</v>
      </c>
      <c r="J504" s="32">
        <f>G502*148</f>
        <v>39516</v>
      </c>
      <c r="K504" s="502"/>
      <c r="L504" s="499"/>
    </row>
    <row r="505" spans="1:12" ht="15.6" customHeight="1" x14ac:dyDescent="0.25">
      <c r="A505" s="453"/>
      <c r="B505" s="471"/>
      <c r="C505" s="455"/>
      <c r="D505" s="521"/>
      <c r="E505" s="448"/>
      <c r="F505" s="108" t="s">
        <v>1269</v>
      </c>
      <c r="G505" s="451">
        <v>0.98</v>
      </c>
      <c r="H505" s="451"/>
      <c r="I505" s="451"/>
      <c r="J505" s="451"/>
      <c r="K505" s="502"/>
      <c r="L505" s="499"/>
    </row>
    <row r="506" spans="1:12" ht="15.6" customHeight="1" x14ac:dyDescent="0.25">
      <c r="A506" s="453"/>
      <c r="B506" s="471"/>
      <c r="C506" s="455"/>
      <c r="D506" s="521"/>
      <c r="E506" s="448"/>
      <c r="F506" s="108" t="s">
        <v>699</v>
      </c>
      <c r="G506" s="461" t="s">
        <v>700</v>
      </c>
      <c r="H506" s="461"/>
      <c r="I506" s="461"/>
      <c r="J506" s="461"/>
      <c r="K506" s="502"/>
      <c r="L506" s="499"/>
    </row>
    <row r="507" spans="1:12" ht="15.6" customHeight="1" x14ac:dyDescent="0.25">
      <c r="A507" s="453"/>
      <c r="B507" s="471"/>
      <c r="C507" s="455"/>
      <c r="D507" s="521"/>
      <c r="E507" s="448"/>
      <c r="F507" s="93" t="s">
        <v>1181</v>
      </c>
      <c r="G507" s="462" t="s">
        <v>1179</v>
      </c>
      <c r="H507" s="463"/>
      <c r="I507" s="463"/>
      <c r="J507" s="464"/>
      <c r="K507" s="502"/>
      <c r="L507" s="499"/>
    </row>
    <row r="508" spans="1:12" ht="15.6" customHeight="1" x14ac:dyDescent="0.25">
      <c r="A508" s="453"/>
      <c r="B508" s="471"/>
      <c r="C508" s="455"/>
      <c r="D508" s="521"/>
      <c r="E508" s="448"/>
      <c r="F508" s="108" t="s">
        <v>83</v>
      </c>
      <c r="G508" s="461">
        <v>67</v>
      </c>
      <c r="H508" s="461"/>
      <c r="I508" s="461"/>
      <c r="J508" s="461"/>
      <c r="K508" s="502"/>
      <c r="L508" s="499"/>
    </row>
    <row r="509" spans="1:12" ht="15.6" customHeight="1" x14ac:dyDescent="0.25">
      <c r="A509" s="453"/>
      <c r="B509" s="471"/>
      <c r="C509" s="455"/>
      <c r="D509" s="521"/>
      <c r="E509" s="448"/>
      <c r="F509" s="108" t="s">
        <v>396</v>
      </c>
      <c r="G509" s="461" t="s">
        <v>908</v>
      </c>
      <c r="H509" s="461"/>
      <c r="I509" s="461"/>
      <c r="J509" s="461"/>
      <c r="K509" s="502"/>
      <c r="L509" s="499"/>
    </row>
    <row r="510" spans="1:12" ht="15.6" customHeight="1" x14ac:dyDescent="0.25">
      <c r="A510" s="453"/>
      <c r="B510" s="471"/>
      <c r="C510" s="455"/>
      <c r="D510" s="521"/>
      <c r="E510" s="448"/>
      <c r="F510" s="108" t="s">
        <v>256</v>
      </c>
      <c r="G510" s="461" t="s">
        <v>196</v>
      </c>
      <c r="H510" s="461"/>
      <c r="I510" s="461"/>
      <c r="J510" s="461"/>
      <c r="K510" s="502"/>
      <c r="L510" s="499"/>
    </row>
    <row r="511" spans="1:12" ht="15.6" customHeight="1" x14ac:dyDescent="0.25">
      <c r="A511" s="453"/>
      <c r="B511" s="471"/>
      <c r="C511" s="455"/>
      <c r="D511" s="521"/>
      <c r="E511" s="448"/>
      <c r="F511" s="108" t="s">
        <v>379</v>
      </c>
      <c r="G511" s="461" t="s">
        <v>380</v>
      </c>
      <c r="H511" s="461"/>
      <c r="I511" s="461"/>
      <c r="J511" s="461"/>
      <c r="K511" s="502"/>
      <c r="L511" s="499"/>
    </row>
    <row r="512" spans="1:12" ht="15.6" customHeight="1" x14ac:dyDescent="0.25">
      <c r="A512" s="453"/>
      <c r="B512" s="471"/>
      <c r="C512" s="455"/>
      <c r="D512" s="521"/>
      <c r="E512" s="448"/>
      <c r="F512" s="108" t="s">
        <v>701</v>
      </c>
      <c r="G512" s="461">
        <v>100000</v>
      </c>
      <c r="H512" s="461"/>
      <c r="I512" s="461"/>
      <c r="J512" s="461"/>
      <c r="K512" s="502"/>
      <c r="L512" s="499"/>
    </row>
    <row r="513" spans="1:12" ht="15.6" customHeight="1" x14ac:dyDescent="0.25">
      <c r="A513" s="453"/>
      <c r="B513" s="471"/>
      <c r="C513" s="455"/>
      <c r="D513" s="521"/>
      <c r="E513" s="448"/>
      <c r="F513" s="108" t="s">
        <v>257</v>
      </c>
      <c r="G513" s="461" t="s">
        <v>556</v>
      </c>
      <c r="H513" s="461"/>
      <c r="I513" s="461"/>
      <c r="J513" s="461"/>
      <c r="K513" s="502"/>
      <c r="L513" s="499"/>
    </row>
    <row r="514" spans="1:12" ht="15.6" customHeight="1" x14ac:dyDescent="0.25">
      <c r="A514" s="453"/>
      <c r="B514" s="471"/>
      <c r="C514" s="455"/>
      <c r="D514" s="521"/>
      <c r="E514" s="448"/>
      <c r="F514" s="108" t="s">
        <v>376</v>
      </c>
      <c r="G514" s="461" t="s">
        <v>557</v>
      </c>
      <c r="H514" s="461"/>
      <c r="I514" s="461"/>
      <c r="J514" s="461"/>
      <c r="K514" s="502"/>
      <c r="L514" s="499"/>
    </row>
    <row r="515" spans="1:12" ht="15.6" customHeight="1" x14ac:dyDescent="0.25">
      <c r="A515" s="453"/>
      <c r="B515" s="471"/>
      <c r="C515" s="455"/>
      <c r="D515" s="521"/>
      <c r="E515" s="448"/>
      <c r="F515" s="108" t="s">
        <v>702</v>
      </c>
      <c r="G515" s="461" t="s">
        <v>703</v>
      </c>
      <c r="H515" s="461"/>
      <c r="I515" s="461"/>
      <c r="J515" s="461"/>
      <c r="K515" s="502"/>
      <c r="L515" s="499"/>
    </row>
    <row r="516" spans="1:12" ht="15.6" customHeight="1" x14ac:dyDescent="0.25">
      <c r="A516" s="453"/>
      <c r="B516" s="471"/>
      <c r="C516" s="455"/>
      <c r="D516" s="521"/>
      <c r="E516" s="448"/>
      <c r="F516" s="108" t="s">
        <v>381</v>
      </c>
      <c r="G516" s="461" t="s">
        <v>382</v>
      </c>
      <c r="H516" s="461"/>
      <c r="I516" s="461"/>
      <c r="J516" s="461"/>
      <c r="K516" s="502"/>
      <c r="L516" s="500"/>
    </row>
    <row r="517" spans="1:12" ht="15.6" customHeight="1" x14ac:dyDescent="0.25">
      <c r="A517" s="453"/>
      <c r="B517" s="471"/>
      <c r="C517" s="455"/>
      <c r="D517" s="521"/>
      <c r="E517" s="448"/>
      <c r="F517" s="108" t="s">
        <v>358</v>
      </c>
      <c r="G517" s="461" t="s">
        <v>900</v>
      </c>
      <c r="H517" s="461"/>
      <c r="I517" s="461"/>
      <c r="J517" s="461"/>
      <c r="K517" s="496">
        <v>5</v>
      </c>
      <c r="L517" s="443">
        <v>37366</v>
      </c>
    </row>
    <row r="518" spans="1:12" ht="15.6" customHeight="1" x14ac:dyDescent="0.25">
      <c r="A518" s="453"/>
      <c r="B518" s="471"/>
      <c r="C518" s="455"/>
      <c r="D518" s="521"/>
      <c r="E518" s="448"/>
      <c r="F518" s="108" t="s">
        <v>383</v>
      </c>
      <c r="G518" s="461" t="s">
        <v>384</v>
      </c>
      <c r="H518" s="461"/>
      <c r="I518" s="461"/>
      <c r="J518" s="461"/>
      <c r="K518" s="497"/>
      <c r="L518" s="444" t="e">
        <f>#REF!-#REF!*10%</f>
        <v>#REF!</v>
      </c>
    </row>
    <row r="519" spans="1:12" ht="15.6" customHeight="1" x14ac:dyDescent="0.25">
      <c r="A519" s="453"/>
      <c r="B519" s="471"/>
      <c r="C519" s="455"/>
      <c r="D519" s="521"/>
      <c r="E519" s="448"/>
      <c r="F519" s="108" t="s">
        <v>385</v>
      </c>
      <c r="G519" s="461" t="s">
        <v>386</v>
      </c>
      <c r="H519" s="461"/>
      <c r="I519" s="461"/>
      <c r="J519" s="461"/>
      <c r="K519" s="497"/>
      <c r="L519" s="444" t="e">
        <f>#REF!-#REF!*10%</f>
        <v>#REF!</v>
      </c>
    </row>
    <row r="520" spans="1:12" ht="15.6" customHeight="1" x14ac:dyDescent="0.25">
      <c r="A520" s="453"/>
      <c r="B520" s="471"/>
      <c r="C520" s="455"/>
      <c r="D520" s="521"/>
      <c r="E520" s="448"/>
      <c r="F520" s="108" t="s">
        <v>389</v>
      </c>
      <c r="G520" s="461" t="s">
        <v>390</v>
      </c>
      <c r="H520" s="461"/>
      <c r="I520" s="461"/>
      <c r="J520" s="461"/>
      <c r="K520" s="497"/>
      <c r="L520" s="444" t="e">
        <f>#REF!-#REF!*10%</f>
        <v>#REF!</v>
      </c>
    </row>
    <row r="521" spans="1:12" ht="15.6" customHeight="1" x14ac:dyDescent="0.25">
      <c r="A521" s="453"/>
      <c r="B521" s="471"/>
      <c r="C521" s="455"/>
      <c r="D521" s="521"/>
      <c r="E521" s="448"/>
      <c r="F521" s="108" t="s">
        <v>704</v>
      </c>
      <c r="G521" s="461" t="s">
        <v>705</v>
      </c>
      <c r="H521" s="461"/>
      <c r="I521" s="461"/>
      <c r="J521" s="461"/>
      <c r="K521" s="497"/>
      <c r="L521" s="444" t="e">
        <f>#REF!-#REF!*10%</f>
        <v>#REF!</v>
      </c>
    </row>
    <row r="522" spans="1:12" ht="15.6" customHeight="1" x14ac:dyDescent="0.25">
      <c r="A522" s="453"/>
      <c r="B522" s="471"/>
      <c r="C522" s="455"/>
      <c r="D522" s="521"/>
      <c r="E522" s="448"/>
      <c r="F522" s="108" t="s">
        <v>706</v>
      </c>
      <c r="G522" s="461" t="s">
        <v>390</v>
      </c>
      <c r="H522" s="461"/>
      <c r="I522" s="461"/>
      <c r="J522" s="461"/>
      <c r="K522" s="497"/>
      <c r="L522" s="444" t="e">
        <f>#REF!-#REF!*10%</f>
        <v>#REF!</v>
      </c>
    </row>
    <row r="523" spans="1:12" ht="15.6" customHeight="1" x14ac:dyDescent="0.25">
      <c r="A523" s="453"/>
      <c r="B523" s="471"/>
      <c r="C523" s="455"/>
      <c r="D523" s="521"/>
      <c r="E523" s="448"/>
      <c r="F523" s="108" t="s">
        <v>1271</v>
      </c>
      <c r="G523" s="461" t="s">
        <v>390</v>
      </c>
      <c r="H523" s="461"/>
      <c r="I523" s="461"/>
      <c r="J523" s="461"/>
      <c r="K523" s="497"/>
      <c r="L523" s="444" t="e">
        <f>#REF!-#REF!*10%</f>
        <v>#REF!</v>
      </c>
    </row>
    <row r="524" spans="1:12" ht="15.6" customHeight="1" x14ac:dyDescent="0.25">
      <c r="A524" s="453"/>
      <c r="B524" s="471"/>
      <c r="C524" s="455"/>
      <c r="D524" s="521"/>
      <c r="E524" s="448"/>
      <c r="F524" s="108" t="s">
        <v>707</v>
      </c>
      <c r="G524" s="461" t="s">
        <v>911</v>
      </c>
      <c r="H524" s="461"/>
      <c r="I524" s="461"/>
      <c r="J524" s="461"/>
      <c r="K524" s="497"/>
      <c r="L524" s="444" t="e">
        <f>#REF!-#REF!*10%</f>
        <v>#REF!</v>
      </c>
    </row>
    <row r="525" spans="1:12" ht="15.6" customHeight="1" x14ac:dyDescent="0.25">
      <c r="A525" s="453"/>
      <c r="B525" s="471"/>
      <c r="C525" s="455"/>
      <c r="D525" s="521"/>
      <c r="E525" s="448"/>
      <c r="F525" s="108" t="s">
        <v>708</v>
      </c>
      <c r="G525" s="461" t="s">
        <v>390</v>
      </c>
      <c r="H525" s="461"/>
      <c r="I525" s="461"/>
      <c r="J525" s="461"/>
      <c r="K525" s="497"/>
      <c r="L525" s="444" t="e">
        <f>#REF!-#REF!*10%</f>
        <v>#REF!</v>
      </c>
    </row>
    <row r="526" spans="1:12" ht="15.6" customHeight="1" x14ac:dyDescent="0.25">
      <c r="A526" s="453"/>
      <c r="B526" s="471"/>
      <c r="C526" s="455"/>
      <c r="D526" s="521"/>
      <c r="E526" s="448"/>
      <c r="F526" s="108" t="s">
        <v>377</v>
      </c>
      <c r="G526" s="461" t="s">
        <v>387</v>
      </c>
      <c r="H526" s="461"/>
      <c r="I526" s="461"/>
      <c r="J526" s="461"/>
      <c r="K526" s="497"/>
      <c r="L526" s="444" t="e">
        <f>#REF!-#REF!*10%</f>
        <v>#REF!</v>
      </c>
    </row>
    <row r="527" spans="1:12" ht="15.6" customHeight="1" x14ac:dyDescent="0.25">
      <c r="A527" s="453"/>
      <c r="B527" s="471"/>
      <c r="C527" s="455"/>
      <c r="D527" s="521"/>
      <c r="E527" s="448"/>
      <c r="F527" s="108" t="s">
        <v>388</v>
      </c>
      <c r="G527" s="461" t="s">
        <v>393</v>
      </c>
      <c r="H527" s="461"/>
      <c r="I527" s="461"/>
      <c r="J527" s="461"/>
      <c r="K527" s="497"/>
      <c r="L527" s="444" t="e">
        <f>#REF!-#REF!*10%</f>
        <v>#REF!</v>
      </c>
    </row>
    <row r="528" spans="1:12" ht="15.6" customHeight="1" x14ac:dyDescent="0.25">
      <c r="A528" s="453"/>
      <c r="B528" s="471"/>
      <c r="C528" s="455"/>
      <c r="D528" s="521"/>
      <c r="E528" s="448"/>
      <c r="F528" s="108" t="s">
        <v>562</v>
      </c>
      <c r="G528" s="461" t="s">
        <v>1019</v>
      </c>
      <c r="H528" s="461"/>
      <c r="I528" s="461"/>
      <c r="J528" s="461"/>
      <c r="K528" s="497"/>
      <c r="L528" s="444" t="e">
        <f>#REF!-#REF!*10%</f>
        <v>#REF!</v>
      </c>
    </row>
    <row r="529" spans="1:12" ht="15.6" customHeight="1" x14ac:dyDescent="0.25">
      <c r="A529" s="453"/>
      <c r="B529" s="471"/>
      <c r="C529" s="455"/>
      <c r="D529" s="521"/>
      <c r="E529" s="448"/>
      <c r="F529" s="108" t="s">
        <v>570</v>
      </c>
      <c r="G529" s="461" t="s">
        <v>613</v>
      </c>
      <c r="H529" s="461"/>
      <c r="I529" s="461"/>
      <c r="J529" s="461"/>
      <c r="K529" s="497"/>
      <c r="L529" s="444" t="e">
        <f>#REF!-#REF!*10%</f>
        <v>#REF!</v>
      </c>
    </row>
    <row r="530" spans="1:12" ht="15.6" customHeight="1" x14ac:dyDescent="0.25">
      <c r="A530" s="453"/>
      <c r="B530" s="471"/>
      <c r="C530" s="455"/>
      <c r="D530" s="521"/>
      <c r="E530" s="448"/>
      <c r="F530" s="108" t="s">
        <v>84</v>
      </c>
      <c r="G530" s="465">
        <v>7.8</v>
      </c>
      <c r="H530" s="465"/>
      <c r="I530" s="465"/>
      <c r="J530" s="465"/>
      <c r="K530" s="497"/>
      <c r="L530" s="444" t="e">
        <f>#REF!-#REF!*10%</f>
        <v>#REF!</v>
      </c>
    </row>
    <row r="531" spans="1:12" ht="15.6" customHeight="1" x14ac:dyDescent="0.25">
      <c r="A531" s="453"/>
      <c r="B531" s="472"/>
      <c r="C531" s="455"/>
      <c r="D531" s="521"/>
      <c r="E531" s="448"/>
      <c r="F531" s="108" t="s">
        <v>1016</v>
      </c>
      <c r="G531" s="461">
        <v>5</v>
      </c>
      <c r="H531" s="461"/>
      <c r="I531" s="461"/>
      <c r="J531" s="461"/>
      <c r="K531" s="497"/>
      <c r="L531" s="444" t="e">
        <f>#REF!-#REF!*10%</f>
        <v>#REF!</v>
      </c>
    </row>
    <row r="532" spans="1:12" ht="15.6" customHeight="1" x14ac:dyDescent="0.25">
      <c r="A532" s="452">
        <v>8</v>
      </c>
      <c r="B532" s="470"/>
      <c r="C532" s="455" t="s">
        <v>276</v>
      </c>
      <c r="D532" s="544"/>
      <c r="E532" s="448"/>
      <c r="F532" s="108" t="s">
        <v>81</v>
      </c>
      <c r="G532" s="461" t="s">
        <v>6</v>
      </c>
      <c r="H532" s="461"/>
      <c r="I532" s="461"/>
      <c r="J532" s="461"/>
      <c r="K532" s="539">
        <v>3</v>
      </c>
      <c r="L532" s="498">
        <v>36911</v>
      </c>
    </row>
    <row r="533" spans="1:12" ht="15.6" customHeight="1" x14ac:dyDescent="0.25">
      <c r="A533" s="453"/>
      <c r="B533" s="471"/>
      <c r="C533" s="455"/>
      <c r="D533" s="545"/>
      <c r="E533" s="448"/>
      <c r="F533" s="108" t="s">
        <v>80</v>
      </c>
      <c r="G533" s="469">
        <v>312</v>
      </c>
      <c r="H533" s="469"/>
      <c r="I533" s="469"/>
      <c r="J533" s="469"/>
      <c r="K533" s="502"/>
      <c r="L533" s="499"/>
    </row>
    <row r="534" spans="1:12" ht="15.6" customHeight="1" x14ac:dyDescent="0.25">
      <c r="A534" s="453"/>
      <c r="B534" s="471"/>
      <c r="C534" s="455"/>
      <c r="D534" s="545"/>
      <c r="E534" s="448"/>
      <c r="F534" s="108" t="s">
        <v>8</v>
      </c>
      <c r="G534" s="30">
        <v>3000</v>
      </c>
      <c r="H534" s="31">
        <v>4000</v>
      </c>
      <c r="I534" s="314">
        <v>5000</v>
      </c>
      <c r="J534" s="32">
        <v>6000</v>
      </c>
      <c r="K534" s="502"/>
      <c r="L534" s="499"/>
    </row>
    <row r="535" spans="1:12" ht="15.6" customHeight="1" x14ac:dyDescent="0.25">
      <c r="A535" s="453"/>
      <c r="B535" s="471"/>
      <c r="C535" s="455"/>
      <c r="D535" s="545"/>
      <c r="E535" s="448"/>
      <c r="F535" s="108" t="s">
        <v>817</v>
      </c>
      <c r="G535" s="30">
        <f>G533*114</f>
        <v>35568</v>
      </c>
      <c r="H535" s="31">
        <f>G533*128</f>
        <v>39936</v>
      </c>
      <c r="I535" s="314">
        <f>G533*143</f>
        <v>44616</v>
      </c>
      <c r="J535" s="32">
        <f>G533*148</f>
        <v>46176</v>
      </c>
      <c r="K535" s="502"/>
      <c r="L535" s="499"/>
    </row>
    <row r="536" spans="1:12" ht="15.6" customHeight="1" x14ac:dyDescent="0.25">
      <c r="A536" s="453"/>
      <c r="B536" s="471"/>
      <c r="C536" s="455"/>
      <c r="D536" s="545"/>
      <c r="E536" s="448"/>
      <c r="F536" s="108" t="s">
        <v>1269</v>
      </c>
      <c r="G536" s="451">
        <v>0.98</v>
      </c>
      <c r="H536" s="451"/>
      <c r="I536" s="451"/>
      <c r="J536" s="451"/>
      <c r="K536" s="502"/>
      <c r="L536" s="499"/>
    </row>
    <row r="537" spans="1:12" ht="15.6" customHeight="1" x14ac:dyDescent="0.25">
      <c r="A537" s="453"/>
      <c r="B537" s="471"/>
      <c r="C537" s="455"/>
      <c r="D537" s="545"/>
      <c r="E537" s="448"/>
      <c r="F537" s="108" t="s">
        <v>699</v>
      </c>
      <c r="G537" s="461" t="s">
        <v>700</v>
      </c>
      <c r="H537" s="461"/>
      <c r="I537" s="461"/>
      <c r="J537" s="461"/>
      <c r="K537" s="502"/>
      <c r="L537" s="499"/>
    </row>
    <row r="538" spans="1:12" ht="15.6" customHeight="1" x14ac:dyDescent="0.25">
      <c r="A538" s="453"/>
      <c r="B538" s="471"/>
      <c r="C538" s="455"/>
      <c r="D538" s="545"/>
      <c r="E538" s="448"/>
      <c r="F538" s="93" t="s">
        <v>1181</v>
      </c>
      <c r="G538" s="462" t="s">
        <v>1179</v>
      </c>
      <c r="H538" s="463"/>
      <c r="I538" s="463"/>
      <c r="J538" s="464"/>
      <c r="K538" s="502"/>
      <c r="L538" s="499"/>
    </row>
    <row r="539" spans="1:12" ht="15.6" customHeight="1" x14ac:dyDescent="0.25">
      <c r="A539" s="453"/>
      <c r="B539" s="471"/>
      <c r="C539" s="455"/>
      <c r="D539" s="545"/>
      <c r="E539" s="448"/>
      <c r="F539" s="108" t="s">
        <v>83</v>
      </c>
      <c r="G539" s="461">
        <v>67</v>
      </c>
      <c r="H539" s="461"/>
      <c r="I539" s="461"/>
      <c r="J539" s="461"/>
      <c r="K539" s="502"/>
      <c r="L539" s="499"/>
    </row>
    <row r="540" spans="1:12" ht="15.6" customHeight="1" x14ac:dyDescent="0.25">
      <c r="A540" s="453"/>
      <c r="B540" s="471"/>
      <c r="C540" s="455"/>
      <c r="D540" s="545"/>
      <c r="E540" s="448"/>
      <c r="F540" s="108" t="s">
        <v>396</v>
      </c>
      <c r="G540" s="461" t="s">
        <v>908</v>
      </c>
      <c r="H540" s="461"/>
      <c r="I540" s="461"/>
      <c r="J540" s="461"/>
      <c r="K540" s="502"/>
      <c r="L540" s="499"/>
    </row>
    <row r="541" spans="1:12" ht="15.6" customHeight="1" x14ac:dyDescent="0.25">
      <c r="A541" s="453"/>
      <c r="B541" s="471"/>
      <c r="C541" s="455"/>
      <c r="D541" s="545"/>
      <c r="E541" s="448"/>
      <c r="F541" s="108" t="s">
        <v>256</v>
      </c>
      <c r="G541" s="461" t="s">
        <v>197</v>
      </c>
      <c r="H541" s="461"/>
      <c r="I541" s="461"/>
      <c r="J541" s="461"/>
      <c r="K541" s="502"/>
      <c r="L541" s="499"/>
    </row>
    <row r="542" spans="1:12" ht="15.6" customHeight="1" x14ac:dyDescent="0.25">
      <c r="A542" s="453"/>
      <c r="B542" s="471"/>
      <c r="C542" s="455"/>
      <c r="D542" s="545"/>
      <c r="E542" s="448"/>
      <c r="F542" s="108" t="s">
        <v>379</v>
      </c>
      <c r="G542" s="461" t="s">
        <v>380</v>
      </c>
      <c r="H542" s="461"/>
      <c r="I542" s="461"/>
      <c r="J542" s="461"/>
      <c r="K542" s="502"/>
      <c r="L542" s="499"/>
    </row>
    <row r="543" spans="1:12" ht="15.6" customHeight="1" x14ac:dyDescent="0.25">
      <c r="A543" s="453"/>
      <c r="B543" s="471"/>
      <c r="C543" s="455"/>
      <c r="D543" s="545"/>
      <c r="E543" s="448"/>
      <c r="F543" s="108" t="s">
        <v>701</v>
      </c>
      <c r="G543" s="461">
        <v>100000</v>
      </c>
      <c r="H543" s="461"/>
      <c r="I543" s="461"/>
      <c r="J543" s="461"/>
      <c r="K543" s="502"/>
      <c r="L543" s="499"/>
    </row>
    <row r="544" spans="1:12" ht="15.6" customHeight="1" x14ac:dyDescent="0.25">
      <c r="A544" s="453"/>
      <c r="B544" s="471"/>
      <c r="C544" s="455"/>
      <c r="D544" s="545"/>
      <c r="E544" s="448"/>
      <c r="F544" s="108" t="s">
        <v>257</v>
      </c>
      <c r="G544" s="461" t="s">
        <v>556</v>
      </c>
      <c r="H544" s="461"/>
      <c r="I544" s="461"/>
      <c r="J544" s="461"/>
      <c r="K544" s="502"/>
      <c r="L544" s="499"/>
    </row>
    <row r="545" spans="1:12" ht="15.6" customHeight="1" x14ac:dyDescent="0.25">
      <c r="A545" s="453"/>
      <c r="B545" s="471"/>
      <c r="C545" s="455"/>
      <c r="D545" s="545"/>
      <c r="E545" s="448"/>
      <c r="F545" s="108" t="s">
        <v>376</v>
      </c>
      <c r="G545" s="461" t="s">
        <v>557</v>
      </c>
      <c r="H545" s="461"/>
      <c r="I545" s="461"/>
      <c r="J545" s="461"/>
      <c r="K545" s="502"/>
      <c r="L545" s="499"/>
    </row>
    <row r="546" spans="1:12" ht="15.6" customHeight="1" x14ac:dyDescent="0.25">
      <c r="A546" s="453"/>
      <c r="B546" s="471"/>
      <c r="C546" s="455"/>
      <c r="D546" s="545"/>
      <c r="E546" s="448"/>
      <c r="F546" s="108" t="s">
        <v>702</v>
      </c>
      <c r="G546" s="461" t="s">
        <v>703</v>
      </c>
      <c r="H546" s="461"/>
      <c r="I546" s="461"/>
      <c r="J546" s="461"/>
      <c r="K546" s="502"/>
      <c r="L546" s="499"/>
    </row>
    <row r="547" spans="1:12" ht="15.6" customHeight="1" x14ac:dyDescent="0.25">
      <c r="A547" s="453"/>
      <c r="B547" s="471"/>
      <c r="C547" s="455"/>
      <c r="D547" s="545"/>
      <c r="E547" s="448"/>
      <c r="F547" s="108" t="s">
        <v>381</v>
      </c>
      <c r="G547" s="461" t="s">
        <v>382</v>
      </c>
      <c r="H547" s="461"/>
      <c r="I547" s="461"/>
      <c r="J547" s="461"/>
      <c r="K547" s="502"/>
      <c r="L547" s="500"/>
    </row>
    <row r="548" spans="1:12" ht="15.6" customHeight="1" x14ac:dyDescent="0.25">
      <c r="A548" s="453"/>
      <c r="B548" s="471"/>
      <c r="C548" s="455"/>
      <c r="D548" s="545"/>
      <c r="E548" s="448"/>
      <c r="F548" s="108" t="s">
        <v>358</v>
      </c>
      <c r="G548" s="461" t="s">
        <v>900</v>
      </c>
      <c r="H548" s="461"/>
      <c r="I548" s="461"/>
      <c r="J548" s="461"/>
      <c r="K548" s="496">
        <v>5</v>
      </c>
      <c r="L548" s="443">
        <v>39495</v>
      </c>
    </row>
    <row r="549" spans="1:12" ht="15.6" customHeight="1" x14ac:dyDescent="0.25">
      <c r="A549" s="453"/>
      <c r="B549" s="471"/>
      <c r="C549" s="455"/>
      <c r="D549" s="545"/>
      <c r="E549" s="448"/>
      <c r="F549" s="108" t="s">
        <v>383</v>
      </c>
      <c r="G549" s="461" t="s">
        <v>384</v>
      </c>
      <c r="H549" s="461"/>
      <c r="I549" s="461"/>
      <c r="J549" s="461"/>
      <c r="K549" s="497"/>
      <c r="L549" s="444" t="e">
        <f>#REF!-#REF!*10%</f>
        <v>#REF!</v>
      </c>
    </row>
    <row r="550" spans="1:12" ht="15.6" customHeight="1" x14ac:dyDescent="0.25">
      <c r="A550" s="453"/>
      <c r="B550" s="471"/>
      <c r="C550" s="455"/>
      <c r="D550" s="545"/>
      <c r="E550" s="448"/>
      <c r="F550" s="108" t="s">
        <v>385</v>
      </c>
      <c r="G550" s="461" t="s">
        <v>386</v>
      </c>
      <c r="H550" s="461"/>
      <c r="I550" s="461"/>
      <c r="J550" s="461"/>
      <c r="K550" s="497"/>
      <c r="L550" s="444" t="e">
        <f>#REF!-#REF!*10%</f>
        <v>#REF!</v>
      </c>
    </row>
    <row r="551" spans="1:12" ht="15.6" customHeight="1" x14ac:dyDescent="0.25">
      <c r="A551" s="453"/>
      <c r="B551" s="471"/>
      <c r="C551" s="455"/>
      <c r="D551" s="545"/>
      <c r="E551" s="448"/>
      <c r="F551" s="108" t="s">
        <v>389</v>
      </c>
      <c r="G551" s="461" t="s">
        <v>390</v>
      </c>
      <c r="H551" s="461"/>
      <c r="I551" s="461"/>
      <c r="J551" s="461"/>
      <c r="K551" s="497"/>
      <c r="L551" s="444" t="e">
        <f>#REF!-#REF!*10%</f>
        <v>#REF!</v>
      </c>
    </row>
    <row r="552" spans="1:12" ht="15.6" customHeight="1" x14ac:dyDescent="0.25">
      <c r="A552" s="453"/>
      <c r="B552" s="471"/>
      <c r="C552" s="455"/>
      <c r="D552" s="545"/>
      <c r="E552" s="448"/>
      <c r="F552" s="108" t="s">
        <v>704</v>
      </c>
      <c r="G552" s="461" t="s">
        <v>705</v>
      </c>
      <c r="H552" s="461"/>
      <c r="I552" s="461"/>
      <c r="J552" s="461"/>
      <c r="K552" s="497"/>
      <c r="L552" s="444" t="e">
        <f>#REF!-#REF!*10%</f>
        <v>#REF!</v>
      </c>
    </row>
    <row r="553" spans="1:12" ht="15.6" customHeight="1" x14ac:dyDescent="0.25">
      <c r="A553" s="453"/>
      <c r="B553" s="471"/>
      <c r="C553" s="455"/>
      <c r="D553" s="545"/>
      <c r="E553" s="448"/>
      <c r="F553" s="108" t="s">
        <v>706</v>
      </c>
      <c r="G553" s="461" t="s">
        <v>390</v>
      </c>
      <c r="H553" s="461"/>
      <c r="I553" s="461"/>
      <c r="J553" s="461"/>
      <c r="K553" s="497"/>
      <c r="L553" s="444" t="e">
        <f>#REF!-#REF!*10%</f>
        <v>#REF!</v>
      </c>
    </row>
    <row r="554" spans="1:12" ht="15.6" customHeight="1" x14ac:dyDescent="0.25">
      <c r="A554" s="453"/>
      <c r="B554" s="471"/>
      <c r="C554" s="455"/>
      <c r="D554" s="545"/>
      <c r="E554" s="448"/>
      <c r="F554" s="108" t="s">
        <v>1271</v>
      </c>
      <c r="G554" s="461" t="s">
        <v>390</v>
      </c>
      <c r="H554" s="461"/>
      <c r="I554" s="461"/>
      <c r="J554" s="461"/>
      <c r="K554" s="497"/>
      <c r="L554" s="444" t="e">
        <f>#REF!-#REF!*10%</f>
        <v>#REF!</v>
      </c>
    </row>
    <row r="555" spans="1:12" ht="15.6" customHeight="1" x14ac:dyDescent="0.25">
      <c r="A555" s="453"/>
      <c r="B555" s="471"/>
      <c r="C555" s="455"/>
      <c r="D555" s="545"/>
      <c r="E555" s="448"/>
      <c r="F555" s="108" t="s">
        <v>707</v>
      </c>
      <c r="G555" s="461" t="s">
        <v>911</v>
      </c>
      <c r="H555" s="461"/>
      <c r="I555" s="461"/>
      <c r="J555" s="461"/>
      <c r="K555" s="497"/>
      <c r="L555" s="444" t="e">
        <f>#REF!-#REF!*10%</f>
        <v>#REF!</v>
      </c>
    </row>
    <row r="556" spans="1:12" ht="15.6" customHeight="1" x14ac:dyDescent="0.25">
      <c r="A556" s="453"/>
      <c r="B556" s="471"/>
      <c r="C556" s="455"/>
      <c r="D556" s="545"/>
      <c r="E556" s="448"/>
      <c r="F556" s="108" t="s">
        <v>708</v>
      </c>
      <c r="G556" s="461" t="s">
        <v>390</v>
      </c>
      <c r="H556" s="461"/>
      <c r="I556" s="461"/>
      <c r="J556" s="461"/>
      <c r="K556" s="497"/>
      <c r="L556" s="444" t="e">
        <f>#REF!-#REF!*10%</f>
        <v>#REF!</v>
      </c>
    </row>
    <row r="557" spans="1:12" ht="15.6" customHeight="1" x14ac:dyDescent="0.25">
      <c r="A557" s="453"/>
      <c r="B557" s="471"/>
      <c r="C557" s="455"/>
      <c r="D557" s="545"/>
      <c r="E557" s="448"/>
      <c r="F557" s="108" t="s">
        <v>377</v>
      </c>
      <c r="G557" s="461" t="s">
        <v>387</v>
      </c>
      <c r="H557" s="461"/>
      <c r="I557" s="461"/>
      <c r="J557" s="461"/>
      <c r="K557" s="497"/>
      <c r="L557" s="444" t="e">
        <f>#REF!-#REF!*10%</f>
        <v>#REF!</v>
      </c>
    </row>
    <row r="558" spans="1:12" ht="15.6" customHeight="1" x14ac:dyDescent="0.25">
      <c r="A558" s="453"/>
      <c r="B558" s="471"/>
      <c r="C558" s="455"/>
      <c r="D558" s="545"/>
      <c r="E558" s="448"/>
      <c r="F558" s="108" t="s">
        <v>388</v>
      </c>
      <c r="G558" s="461" t="s">
        <v>393</v>
      </c>
      <c r="H558" s="461"/>
      <c r="I558" s="461"/>
      <c r="J558" s="461"/>
      <c r="K558" s="497"/>
      <c r="L558" s="444" t="e">
        <f>#REF!-#REF!*10%</f>
        <v>#REF!</v>
      </c>
    </row>
    <row r="559" spans="1:12" ht="15.6" customHeight="1" x14ac:dyDescent="0.25">
      <c r="A559" s="453"/>
      <c r="B559" s="471"/>
      <c r="C559" s="455"/>
      <c r="D559" s="545"/>
      <c r="E559" s="448"/>
      <c r="F559" s="108" t="s">
        <v>562</v>
      </c>
      <c r="G559" s="461" t="s">
        <v>1019</v>
      </c>
      <c r="H559" s="461"/>
      <c r="I559" s="461"/>
      <c r="J559" s="461"/>
      <c r="K559" s="497"/>
      <c r="L559" s="444" t="e">
        <f>#REF!-#REF!*10%</f>
        <v>#REF!</v>
      </c>
    </row>
    <row r="560" spans="1:12" ht="15.6" customHeight="1" x14ac:dyDescent="0.25">
      <c r="A560" s="453"/>
      <c r="B560" s="471"/>
      <c r="C560" s="455"/>
      <c r="D560" s="545"/>
      <c r="E560" s="448"/>
      <c r="F560" s="108" t="s">
        <v>570</v>
      </c>
      <c r="G560" s="461" t="s">
        <v>613</v>
      </c>
      <c r="H560" s="461"/>
      <c r="I560" s="461"/>
      <c r="J560" s="461"/>
      <c r="K560" s="497"/>
      <c r="L560" s="444" t="e">
        <f>#REF!-#REF!*10%</f>
        <v>#REF!</v>
      </c>
    </row>
    <row r="561" spans="1:12" ht="15.6" customHeight="1" x14ac:dyDescent="0.25">
      <c r="A561" s="453"/>
      <c r="B561" s="471"/>
      <c r="C561" s="455"/>
      <c r="D561" s="545"/>
      <c r="E561" s="448"/>
      <c r="F561" s="108" t="s">
        <v>84</v>
      </c>
      <c r="G561" s="465">
        <v>10.199999999999999</v>
      </c>
      <c r="H561" s="465"/>
      <c r="I561" s="465"/>
      <c r="J561" s="465"/>
      <c r="K561" s="497"/>
      <c r="L561" s="444" t="e">
        <f>#REF!-#REF!*10%</f>
        <v>#REF!</v>
      </c>
    </row>
    <row r="562" spans="1:12" ht="15.6" customHeight="1" x14ac:dyDescent="0.25">
      <c r="A562" s="453"/>
      <c r="B562" s="472"/>
      <c r="C562" s="455"/>
      <c r="D562" s="546"/>
      <c r="E562" s="448"/>
      <c r="F562" s="108" t="s">
        <v>1016</v>
      </c>
      <c r="G562" s="461">
        <v>5</v>
      </c>
      <c r="H562" s="461"/>
      <c r="I562" s="461"/>
      <c r="J562" s="461"/>
      <c r="K562" s="497"/>
      <c r="L562" s="444" t="e">
        <f>#REF!-#REF!*10%</f>
        <v>#REF!</v>
      </c>
    </row>
    <row r="563" spans="1:12" ht="15.6" customHeight="1" x14ac:dyDescent="0.25">
      <c r="A563" s="452">
        <v>9</v>
      </c>
      <c r="B563" s="470"/>
      <c r="C563" s="455" t="s">
        <v>277</v>
      </c>
      <c r="D563" s="544"/>
      <c r="E563" s="448"/>
      <c r="F563" s="108" t="s">
        <v>81</v>
      </c>
      <c r="G563" s="461" t="s">
        <v>6</v>
      </c>
      <c r="H563" s="461"/>
      <c r="I563" s="461"/>
      <c r="J563" s="461"/>
      <c r="K563" s="539">
        <v>3</v>
      </c>
      <c r="L563" s="498">
        <v>43645</v>
      </c>
    </row>
    <row r="564" spans="1:12" ht="15.6" customHeight="1" x14ac:dyDescent="0.25">
      <c r="A564" s="453"/>
      <c r="B564" s="471"/>
      <c r="C564" s="455"/>
      <c r="D564" s="545"/>
      <c r="E564" s="448"/>
      <c r="F564" s="108" t="s">
        <v>80</v>
      </c>
      <c r="G564" s="469">
        <v>366</v>
      </c>
      <c r="H564" s="469"/>
      <c r="I564" s="469"/>
      <c r="J564" s="469"/>
      <c r="K564" s="502"/>
      <c r="L564" s="499"/>
    </row>
    <row r="565" spans="1:12" ht="15.6" customHeight="1" x14ac:dyDescent="0.25">
      <c r="A565" s="453"/>
      <c r="B565" s="471"/>
      <c r="C565" s="455"/>
      <c r="D565" s="545"/>
      <c r="E565" s="448"/>
      <c r="F565" s="108" t="s">
        <v>8</v>
      </c>
      <c r="G565" s="30">
        <v>3000</v>
      </c>
      <c r="H565" s="31">
        <v>4000</v>
      </c>
      <c r="I565" s="314">
        <v>5000</v>
      </c>
      <c r="J565" s="32">
        <v>6000</v>
      </c>
      <c r="K565" s="502"/>
      <c r="L565" s="499"/>
    </row>
    <row r="566" spans="1:12" ht="15.6" customHeight="1" x14ac:dyDescent="0.25">
      <c r="A566" s="453"/>
      <c r="B566" s="471"/>
      <c r="C566" s="455"/>
      <c r="D566" s="545"/>
      <c r="E566" s="448"/>
      <c r="F566" s="108" t="s">
        <v>817</v>
      </c>
      <c r="G566" s="30">
        <f>G564*114</f>
        <v>41724</v>
      </c>
      <c r="H566" s="31">
        <f>G564*128</f>
        <v>46848</v>
      </c>
      <c r="I566" s="314">
        <f>G564*143</f>
        <v>52338</v>
      </c>
      <c r="J566" s="32">
        <f>G564*148</f>
        <v>54168</v>
      </c>
      <c r="K566" s="502"/>
      <c r="L566" s="499"/>
    </row>
    <row r="567" spans="1:12" ht="15.6" customHeight="1" x14ac:dyDescent="0.25">
      <c r="A567" s="453"/>
      <c r="B567" s="471"/>
      <c r="C567" s="455"/>
      <c r="D567" s="545"/>
      <c r="E567" s="448"/>
      <c r="F567" s="108" t="s">
        <v>1269</v>
      </c>
      <c r="G567" s="451">
        <v>0.98</v>
      </c>
      <c r="H567" s="451"/>
      <c r="I567" s="451"/>
      <c r="J567" s="451"/>
      <c r="K567" s="502"/>
      <c r="L567" s="499"/>
    </row>
    <row r="568" spans="1:12" ht="15.6" customHeight="1" x14ac:dyDescent="0.25">
      <c r="A568" s="453"/>
      <c r="B568" s="471"/>
      <c r="C568" s="455"/>
      <c r="D568" s="545"/>
      <c r="E568" s="448"/>
      <c r="F568" s="108" t="s">
        <v>699</v>
      </c>
      <c r="G568" s="461" t="s">
        <v>700</v>
      </c>
      <c r="H568" s="461"/>
      <c r="I568" s="461"/>
      <c r="J568" s="461"/>
      <c r="K568" s="502"/>
      <c r="L568" s="499"/>
    </row>
    <row r="569" spans="1:12" ht="15.6" customHeight="1" x14ac:dyDescent="0.25">
      <c r="A569" s="453"/>
      <c r="B569" s="471"/>
      <c r="C569" s="455"/>
      <c r="D569" s="545"/>
      <c r="E569" s="448"/>
      <c r="F569" s="93" t="s">
        <v>1181</v>
      </c>
      <c r="G569" s="462" t="s">
        <v>1179</v>
      </c>
      <c r="H569" s="463"/>
      <c r="I569" s="463"/>
      <c r="J569" s="464"/>
      <c r="K569" s="502"/>
      <c r="L569" s="499"/>
    </row>
    <row r="570" spans="1:12" ht="15.6" customHeight="1" x14ac:dyDescent="0.25">
      <c r="A570" s="453"/>
      <c r="B570" s="471"/>
      <c r="C570" s="455"/>
      <c r="D570" s="545"/>
      <c r="E570" s="448"/>
      <c r="F570" s="108" t="s">
        <v>83</v>
      </c>
      <c r="G570" s="461">
        <v>67</v>
      </c>
      <c r="H570" s="461"/>
      <c r="I570" s="461"/>
      <c r="J570" s="461"/>
      <c r="K570" s="502"/>
      <c r="L570" s="499"/>
    </row>
    <row r="571" spans="1:12" ht="15.6" customHeight="1" x14ac:dyDescent="0.25">
      <c r="A571" s="453"/>
      <c r="B571" s="471"/>
      <c r="C571" s="455"/>
      <c r="D571" s="545"/>
      <c r="E571" s="448"/>
      <c r="F571" s="108" t="s">
        <v>396</v>
      </c>
      <c r="G571" s="461" t="s">
        <v>908</v>
      </c>
      <c r="H571" s="461"/>
      <c r="I571" s="461"/>
      <c r="J571" s="461"/>
      <c r="K571" s="502"/>
      <c r="L571" s="499"/>
    </row>
    <row r="572" spans="1:12" ht="15.6" customHeight="1" x14ac:dyDescent="0.25">
      <c r="A572" s="453"/>
      <c r="B572" s="471"/>
      <c r="C572" s="455"/>
      <c r="D572" s="545"/>
      <c r="E572" s="448"/>
      <c r="F572" s="108" t="s">
        <v>256</v>
      </c>
      <c r="G572" s="461" t="s">
        <v>198</v>
      </c>
      <c r="H572" s="461"/>
      <c r="I572" s="461"/>
      <c r="J572" s="461"/>
      <c r="K572" s="502"/>
      <c r="L572" s="499"/>
    </row>
    <row r="573" spans="1:12" ht="15.6" customHeight="1" x14ac:dyDescent="0.25">
      <c r="A573" s="453"/>
      <c r="B573" s="471"/>
      <c r="C573" s="455"/>
      <c r="D573" s="545"/>
      <c r="E573" s="448"/>
      <c r="F573" s="108" t="s">
        <v>379</v>
      </c>
      <c r="G573" s="461" t="s">
        <v>380</v>
      </c>
      <c r="H573" s="461"/>
      <c r="I573" s="461"/>
      <c r="J573" s="461"/>
      <c r="K573" s="502"/>
      <c r="L573" s="499"/>
    </row>
    <row r="574" spans="1:12" ht="15.6" customHeight="1" x14ac:dyDescent="0.25">
      <c r="A574" s="453"/>
      <c r="B574" s="471"/>
      <c r="C574" s="455"/>
      <c r="D574" s="545"/>
      <c r="E574" s="448"/>
      <c r="F574" s="108" t="s">
        <v>701</v>
      </c>
      <c r="G574" s="461">
        <v>100000</v>
      </c>
      <c r="H574" s="461"/>
      <c r="I574" s="461"/>
      <c r="J574" s="461"/>
      <c r="K574" s="502"/>
      <c r="L574" s="499"/>
    </row>
    <row r="575" spans="1:12" ht="15.6" customHeight="1" x14ac:dyDescent="0.25">
      <c r="A575" s="453"/>
      <c r="B575" s="471"/>
      <c r="C575" s="455"/>
      <c r="D575" s="545"/>
      <c r="E575" s="448"/>
      <c r="F575" s="108" t="s">
        <v>257</v>
      </c>
      <c r="G575" s="461" t="s">
        <v>556</v>
      </c>
      <c r="H575" s="461"/>
      <c r="I575" s="461"/>
      <c r="J575" s="461"/>
      <c r="K575" s="502"/>
      <c r="L575" s="499"/>
    </row>
    <row r="576" spans="1:12" ht="15.6" customHeight="1" x14ac:dyDescent="0.25">
      <c r="A576" s="453"/>
      <c r="B576" s="471"/>
      <c r="C576" s="455"/>
      <c r="D576" s="545"/>
      <c r="E576" s="448"/>
      <c r="F576" s="108" t="s">
        <v>376</v>
      </c>
      <c r="G576" s="461" t="s">
        <v>557</v>
      </c>
      <c r="H576" s="461"/>
      <c r="I576" s="461"/>
      <c r="J576" s="461"/>
      <c r="K576" s="502"/>
      <c r="L576" s="499"/>
    </row>
    <row r="577" spans="1:12" ht="15.6" customHeight="1" x14ac:dyDescent="0.25">
      <c r="A577" s="453"/>
      <c r="B577" s="471"/>
      <c r="C577" s="455"/>
      <c r="D577" s="545"/>
      <c r="E577" s="448"/>
      <c r="F577" s="108" t="s">
        <v>702</v>
      </c>
      <c r="G577" s="461" t="s">
        <v>703</v>
      </c>
      <c r="H577" s="461"/>
      <c r="I577" s="461"/>
      <c r="J577" s="461"/>
      <c r="K577" s="502"/>
      <c r="L577" s="499"/>
    </row>
    <row r="578" spans="1:12" ht="15.6" customHeight="1" x14ac:dyDescent="0.25">
      <c r="A578" s="453"/>
      <c r="B578" s="471"/>
      <c r="C578" s="455"/>
      <c r="D578" s="545"/>
      <c r="E578" s="448"/>
      <c r="F578" s="108" t="s">
        <v>381</v>
      </c>
      <c r="G578" s="461" t="s">
        <v>382</v>
      </c>
      <c r="H578" s="461"/>
      <c r="I578" s="461"/>
      <c r="J578" s="461"/>
      <c r="K578" s="502"/>
      <c r="L578" s="500"/>
    </row>
    <row r="579" spans="1:12" ht="15.6" customHeight="1" x14ac:dyDescent="0.25">
      <c r="A579" s="453"/>
      <c r="B579" s="471"/>
      <c r="C579" s="455"/>
      <c r="D579" s="545"/>
      <c r="E579" s="448"/>
      <c r="F579" s="108" t="s">
        <v>358</v>
      </c>
      <c r="G579" s="461" t="s">
        <v>900</v>
      </c>
      <c r="H579" s="461"/>
      <c r="I579" s="461"/>
      <c r="J579" s="461"/>
      <c r="K579" s="496">
        <v>5</v>
      </c>
      <c r="L579" s="443">
        <v>46700</v>
      </c>
    </row>
    <row r="580" spans="1:12" ht="15.6" customHeight="1" x14ac:dyDescent="0.25">
      <c r="A580" s="453"/>
      <c r="B580" s="471"/>
      <c r="C580" s="455"/>
      <c r="D580" s="545"/>
      <c r="E580" s="448"/>
      <c r="F580" s="108" t="s">
        <v>383</v>
      </c>
      <c r="G580" s="461" t="s">
        <v>384</v>
      </c>
      <c r="H580" s="461"/>
      <c r="I580" s="461"/>
      <c r="J580" s="461"/>
      <c r="K580" s="497"/>
      <c r="L580" s="444" t="e">
        <f>#REF!-#REF!*10%</f>
        <v>#REF!</v>
      </c>
    </row>
    <row r="581" spans="1:12" ht="15.6" customHeight="1" x14ac:dyDescent="0.25">
      <c r="A581" s="453"/>
      <c r="B581" s="471"/>
      <c r="C581" s="455"/>
      <c r="D581" s="545"/>
      <c r="E581" s="448"/>
      <c r="F581" s="108" t="s">
        <v>385</v>
      </c>
      <c r="G581" s="461" t="s">
        <v>386</v>
      </c>
      <c r="H581" s="461"/>
      <c r="I581" s="461"/>
      <c r="J581" s="461"/>
      <c r="K581" s="497"/>
      <c r="L581" s="444" t="e">
        <f>#REF!-#REF!*10%</f>
        <v>#REF!</v>
      </c>
    </row>
    <row r="582" spans="1:12" ht="15.6" customHeight="1" x14ac:dyDescent="0.25">
      <c r="A582" s="453"/>
      <c r="B582" s="471"/>
      <c r="C582" s="455"/>
      <c r="D582" s="545"/>
      <c r="E582" s="448"/>
      <c r="F582" s="108" t="s">
        <v>389</v>
      </c>
      <c r="G582" s="461" t="s">
        <v>390</v>
      </c>
      <c r="H582" s="461"/>
      <c r="I582" s="461"/>
      <c r="J582" s="461"/>
      <c r="K582" s="497"/>
      <c r="L582" s="444" t="e">
        <f>#REF!-#REF!*10%</f>
        <v>#REF!</v>
      </c>
    </row>
    <row r="583" spans="1:12" ht="15.6" customHeight="1" x14ac:dyDescent="0.25">
      <c r="A583" s="453"/>
      <c r="B583" s="471"/>
      <c r="C583" s="455"/>
      <c r="D583" s="545"/>
      <c r="E583" s="448"/>
      <c r="F583" s="108" t="s">
        <v>704</v>
      </c>
      <c r="G583" s="461" t="s">
        <v>705</v>
      </c>
      <c r="H583" s="461"/>
      <c r="I583" s="461"/>
      <c r="J583" s="461"/>
      <c r="K583" s="497"/>
      <c r="L583" s="444" t="e">
        <f>#REF!-#REF!*10%</f>
        <v>#REF!</v>
      </c>
    </row>
    <row r="584" spans="1:12" ht="15.6" customHeight="1" x14ac:dyDescent="0.25">
      <c r="A584" s="453"/>
      <c r="B584" s="471"/>
      <c r="C584" s="455"/>
      <c r="D584" s="545"/>
      <c r="E584" s="448"/>
      <c r="F584" s="108" t="s">
        <v>706</v>
      </c>
      <c r="G584" s="461" t="s">
        <v>390</v>
      </c>
      <c r="H584" s="461"/>
      <c r="I584" s="461"/>
      <c r="J584" s="461"/>
      <c r="K584" s="497"/>
      <c r="L584" s="444" t="e">
        <f>#REF!-#REF!*10%</f>
        <v>#REF!</v>
      </c>
    </row>
    <row r="585" spans="1:12" ht="15.6" customHeight="1" x14ac:dyDescent="0.25">
      <c r="A585" s="453"/>
      <c r="B585" s="471"/>
      <c r="C585" s="455"/>
      <c r="D585" s="545"/>
      <c r="E585" s="448"/>
      <c r="F585" s="108" t="s">
        <v>1271</v>
      </c>
      <c r="G585" s="461" t="s">
        <v>390</v>
      </c>
      <c r="H585" s="461"/>
      <c r="I585" s="461"/>
      <c r="J585" s="461"/>
      <c r="K585" s="497"/>
      <c r="L585" s="444" t="e">
        <f>#REF!-#REF!*10%</f>
        <v>#REF!</v>
      </c>
    </row>
    <row r="586" spans="1:12" ht="15.6" customHeight="1" x14ac:dyDescent="0.25">
      <c r="A586" s="453"/>
      <c r="B586" s="471"/>
      <c r="C586" s="455"/>
      <c r="D586" s="545"/>
      <c r="E586" s="448"/>
      <c r="F586" s="108" t="s">
        <v>707</v>
      </c>
      <c r="G586" s="461" t="s">
        <v>911</v>
      </c>
      <c r="H586" s="461"/>
      <c r="I586" s="461"/>
      <c r="J586" s="461"/>
      <c r="K586" s="497"/>
      <c r="L586" s="444" t="e">
        <f>#REF!-#REF!*10%</f>
        <v>#REF!</v>
      </c>
    </row>
    <row r="587" spans="1:12" ht="15.6" customHeight="1" x14ac:dyDescent="0.25">
      <c r="A587" s="453"/>
      <c r="B587" s="471"/>
      <c r="C587" s="455"/>
      <c r="D587" s="545"/>
      <c r="E587" s="448"/>
      <c r="F587" s="108" t="s">
        <v>708</v>
      </c>
      <c r="G587" s="461" t="s">
        <v>390</v>
      </c>
      <c r="H587" s="461"/>
      <c r="I587" s="461"/>
      <c r="J587" s="461"/>
      <c r="K587" s="497"/>
      <c r="L587" s="444" t="e">
        <f>#REF!-#REF!*10%</f>
        <v>#REF!</v>
      </c>
    </row>
    <row r="588" spans="1:12" ht="15.6" customHeight="1" x14ac:dyDescent="0.25">
      <c r="A588" s="453"/>
      <c r="B588" s="471"/>
      <c r="C588" s="455"/>
      <c r="D588" s="545"/>
      <c r="E588" s="448"/>
      <c r="F588" s="108" t="s">
        <v>377</v>
      </c>
      <c r="G588" s="461" t="s">
        <v>387</v>
      </c>
      <c r="H588" s="461"/>
      <c r="I588" s="461"/>
      <c r="J588" s="461"/>
      <c r="K588" s="497"/>
      <c r="L588" s="444" t="e">
        <f>#REF!-#REF!*10%</f>
        <v>#REF!</v>
      </c>
    </row>
    <row r="589" spans="1:12" ht="15.6" customHeight="1" x14ac:dyDescent="0.25">
      <c r="A589" s="453"/>
      <c r="B589" s="471"/>
      <c r="C589" s="455"/>
      <c r="D589" s="545"/>
      <c r="E589" s="448"/>
      <c r="F589" s="108" t="s">
        <v>388</v>
      </c>
      <c r="G589" s="461" t="s">
        <v>393</v>
      </c>
      <c r="H589" s="461"/>
      <c r="I589" s="461"/>
      <c r="J589" s="461"/>
      <c r="K589" s="497"/>
      <c r="L589" s="444" t="e">
        <f>#REF!-#REF!*10%</f>
        <v>#REF!</v>
      </c>
    </row>
    <row r="590" spans="1:12" ht="15.6" customHeight="1" x14ac:dyDescent="0.25">
      <c r="A590" s="453"/>
      <c r="B590" s="471"/>
      <c r="C590" s="455"/>
      <c r="D590" s="545"/>
      <c r="E590" s="448"/>
      <c r="F590" s="108" t="s">
        <v>562</v>
      </c>
      <c r="G590" s="461" t="s">
        <v>1019</v>
      </c>
      <c r="H590" s="461"/>
      <c r="I590" s="461"/>
      <c r="J590" s="461"/>
      <c r="K590" s="497"/>
      <c r="L590" s="444" t="e">
        <f>#REF!-#REF!*10%</f>
        <v>#REF!</v>
      </c>
    </row>
    <row r="591" spans="1:12" ht="15.6" customHeight="1" x14ac:dyDescent="0.25">
      <c r="A591" s="453"/>
      <c r="B591" s="471"/>
      <c r="C591" s="455"/>
      <c r="D591" s="545"/>
      <c r="E591" s="448"/>
      <c r="F591" s="108" t="s">
        <v>570</v>
      </c>
      <c r="G591" s="461" t="s">
        <v>613</v>
      </c>
      <c r="H591" s="461"/>
      <c r="I591" s="461"/>
      <c r="J591" s="461"/>
      <c r="K591" s="497"/>
      <c r="L591" s="444" t="e">
        <f>#REF!-#REF!*10%</f>
        <v>#REF!</v>
      </c>
    </row>
    <row r="592" spans="1:12" ht="15.6" customHeight="1" x14ac:dyDescent="0.25">
      <c r="A592" s="453"/>
      <c r="B592" s="471"/>
      <c r="C592" s="455"/>
      <c r="D592" s="545"/>
      <c r="E592" s="448"/>
      <c r="F592" s="108" t="s">
        <v>84</v>
      </c>
      <c r="G592" s="465">
        <v>12</v>
      </c>
      <c r="H592" s="465"/>
      <c r="I592" s="465"/>
      <c r="J592" s="465"/>
      <c r="K592" s="497"/>
      <c r="L592" s="444" t="e">
        <f>#REF!-#REF!*10%</f>
        <v>#REF!</v>
      </c>
    </row>
    <row r="593" spans="1:12" ht="15.6" customHeight="1" x14ac:dyDescent="0.25">
      <c r="A593" s="453"/>
      <c r="B593" s="472"/>
      <c r="C593" s="455"/>
      <c r="D593" s="546"/>
      <c r="E593" s="448"/>
      <c r="F593" s="108" t="s">
        <v>1016</v>
      </c>
      <c r="G593" s="461">
        <v>5</v>
      </c>
      <c r="H593" s="461"/>
      <c r="I593" s="461"/>
      <c r="J593" s="461"/>
      <c r="K593" s="497"/>
      <c r="L593" s="444" t="e">
        <f>#REF!-#REF!*10%</f>
        <v>#REF!</v>
      </c>
    </row>
    <row r="594" spans="1:12" ht="15.6" customHeight="1" x14ac:dyDescent="0.25">
      <c r="A594" s="452">
        <v>10</v>
      </c>
      <c r="B594" s="470"/>
      <c r="C594" s="455" t="s">
        <v>278</v>
      </c>
      <c r="D594" s="544"/>
      <c r="E594" s="448"/>
      <c r="F594" s="108" t="s">
        <v>81</v>
      </c>
      <c r="G594" s="461" t="s">
        <v>6</v>
      </c>
      <c r="H594" s="461"/>
      <c r="I594" s="461"/>
      <c r="J594" s="461"/>
      <c r="K594" s="539">
        <v>3</v>
      </c>
      <c r="L594" s="498">
        <v>46649</v>
      </c>
    </row>
    <row r="595" spans="1:12" ht="15.6" customHeight="1" x14ac:dyDescent="0.25">
      <c r="A595" s="453"/>
      <c r="B595" s="471"/>
      <c r="C595" s="455"/>
      <c r="D595" s="545"/>
      <c r="E595" s="448"/>
      <c r="F595" s="108" t="s">
        <v>80</v>
      </c>
      <c r="G595" s="469">
        <v>420</v>
      </c>
      <c r="H595" s="469"/>
      <c r="I595" s="469"/>
      <c r="J595" s="469"/>
      <c r="K595" s="502"/>
      <c r="L595" s="499"/>
    </row>
    <row r="596" spans="1:12" ht="15.6" customHeight="1" x14ac:dyDescent="0.25">
      <c r="A596" s="453"/>
      <c r="B596" s="471"/>
      <c r="C596" s="455"/>
      <c r="D596" s="545"/>
      <c r="E596" s="448"/>
      <c r="F596" s="108" t="s">
        <v>8</v>
      </c>
      <c r="G596" s="30">
        <v>3000</v>
      </c>
      <c r="H596" s="31">
        <v>4000</v>
      </c>
      <c r="I596" s="314">
        <v>5000</v>
      </c>
      <c r="J596" s="32">
        <v>6000</v>
      </c>
      <c r="K596" s="502"/>
      <c r="L596" s="499"/>
    </row>
    <row r="597" spans="1:12" ht="15.6" customHeight="1" x14ac:dyDescent="0.25">
      <c r="A597" s="453"/>
      <c r="B597" s="471"/>
      <c r="C597" s="455"/>
      <c r="D597" s="545"/>
      <c r="E597" s="448"/>
      <c r="F597" s="108" t="s">
        <v>817</v>
      </c>
      <c r="G597" s="30">
        <f>G595*114</f>
        <v>47880</v>
      </c>
      <c r="H597" s="31">
        <f>G595*128</f>
        <v>53760</v>
      </c>
      <c r="I597" s="314">
        <f>G595*143</f>
        <v>60060</v>
      </c>
      <c r="J597" s="32">
        <f>G595*148</f>
        <v>62160</v>
      </c>
      <c r="K597" s="502"/>
      <c r="L597" s="499"/>
    </row>
    <row r="598" spans="1:12" ht="15.6" customHeight="1" x14ac:dyDescent="0.25">
      <c r="A598" s="453"/>
      <c r="B598" s="471"/>
      <c r="C598" s="455"/>
      <c r="D598" s="545"/>
      <c r="E598" s="448"/>
      <c r="F598" s="108" t="s">
        <v>1269</v>
      </c>
      <c r="G598" s="451">
        <v>0.98</v>
      </c>
      <c r="H598" s="451"/>
      <c r="I598" s="451"/>
      <c r="J598" s="451"/>
      <c r="K598" s="502"/>
      <c r="L598" s="499"/>
    </row>
    <row r="599" spans="1:12" ht="15.6" customHeight="1" x14ac:dyDescent="0.25">
      <c r="A599" s="453"/>
      <c r="B599" s="471"/>
      <c r="C599" s="455"/>
      <c r="D599" s="545"/>
      <c r="E599" s="448"/>
      <c r="F599" s="108" t="s">
        <v>699</v>
      </c>
      <c r="G599" s="461" t="s">
        <v>700</v>
      </c>
      <c r="H599" s="461"/>
      <c r="I599" s="461"/>
      <c r="J599" s="461"/>
      <c r="K599" s="502"/>
      <c r="L599" s="499"/>
    </row>
    <row r="600" spans="1:12" ht="15.6" customHeight="1" x14ac:dyDescent="0.25">
      <c r="A600" s="453"/>
      <c r="B600" s="471"/>
      <c r="C600" s="455"/>
      <c r="D600" s="545"/>
      <c r="E600" s="448"/>
      <c r="F600" s="93" t="s">
        <v>1181</v>
      </c>
      <c r="G600" s="462" t="s">
        <v>1179</v>
      </c>
      <c r="H600" s="463"/>
      <c r="I600" s="463"/>
      <c r="J600" s="464"/>
      <c r="K600" s="502"/>
      <c r="L600" s="499"/>
    </row>
    <row r="601" spans="1:12" ht="15.6" customHeight="1" x14ac:dyDescent="0.25">
      <c r="A601" s="453"/>
      <c r="B601" s="471"/>
      <c r="C601" s="455"/>
      <c r="D601" s="545"/>
      <c r="E601" s="448"/>
      <c r="F601" s="108" t="s">
        <v>83</v>
      </c>
      <c r="G601" s="461">
        <v>67</v>
      </c>
      <c r="H601" s="461"/>
      <c r="I601" s="461"/>
      <c r="J601" s="461"/>
      <c r="K601" s="502"/>
      <c r="L601" s="499"/>
    </row>
    <row r="602" spans="1:12" ht="15.6" customHeight="1" x14ac:dyDescent="0.25">
      <c r="A602" s="453"/>
      <c r="B602" s="471"/>
      <c r="C602" s="455"/>
      <c r="D602" s="545"/>
      <c r="E602" s="448"/>
      <c r="F602" s="108" t="s">
        <v>396</v>
      </c>
      <c r="G602" s="461" t="s">
        <v>908</v>
      </c>
      <c r="H602" s="461"/>
      <c r="I602" s="461"/>
      <c r="J602" s="461"/>
      <c r="K602" s="502"/>
      <c r="L602" s="499"/>
    </row>
    <row r="603" spans="1:12" ht="15.6" customHeight="1" x14ac:dyDescent="0.25">
      <c r="A603" s="453"/>
      <c r="B603" s="471"/>
      <c r="C603" s="455"/>
      <c r="D603" s="545"/>
      <c r="E603" s="448"/>
      <c r="F603" s="108" t="s">
        <v>256</v>
      </c>
      <c r="G603" s="461" t="s">
        <v>199</v>
      </c>
      <c r="H603" s="461"/>
      <c r="I603" s="461"/>
      <c r="J603" s="461"/>
      <c r="K603" s="502"/>
      <c r="L603" s="499"/>
    </row>
    <row r="604" spans="1:12" ht="15.6" customHeight="1" x14ac:dyDescent="0.25">
      <c r="A604" s="453"/>
      <c r="B604" s="471"/>
      <c r="C604" s="455"/>
      <c r="D604" s="545"/>
      <c r="E604" s="448"/>
      <c r="F604" s="108" t="s">
        <v>379</v>
      </c>
      <c r="G604" s="461" t="s">
        <v>380</v>
      </c>
      <c r="H604" s="461"/>
      <c r="I604" s="461"/>
      <c r="J604" s="461"/>
      <c r="K604" s="502"/>
      <c r="L604" s="499"/>
    </row>
    <row r="605" spans="1:12" ht="15.6" customHeight="1" x14ac:dyDescent="0.25">
      <c r="A605" s="453"/>
      <c r="B605" s="471"/>
      <c r="C605" s="455"/>
      <c r="D605" s="545"/>
      <c r="E605" s="448"/>
      <c r="F605" s="108" t="s">
        <v>701</v>
      </c>
      <c r="G605" s="461">
        <v>100000</v>
      </c>
      <c r="H605" s="461"/>
      <c r="I605" s="461"/>
      <c r="J605" s="461"/>
      <c r="K605" s="502"/>
      <c r="L605" s="499"/>
    </row>
    <row r="606" spans="1:12" ht="15.6" customHeight="1" x14ac:dyDescent="0.25">
      <c r="A606" s="453"/>
      <c r="B606" s="471"/>
      <c r="C606" s="455"/>
      <c r="D606" s="545"/>
      <c r="E606" s="448"/>
      <c r="F606" s="108" t="s">
        <v>257</v>
      </c>
      <c r="G606" s="461" t="s">
        <v>556</v>
      </c>
      <c r="H606" s="461"/>
      <c r="I606" s="461"/>
      <c r="J606" s="461"/>
      <c r="K606" s="502"/>
      <c r="L606" s="499"/>
    </row>
    <row r="607" spans="1:12" ht="15.6" customHeight="1" x14ac:dyDescent="0.25">
      <c r="A607" s="453"/>
      <c r="B607" s="471"/>
      <c r="C607" s="455"/>
      <c r="D607" s="545"/>
      <c r="E607" s="448"/>
      <c r="F607" s="108" t="s">
        <v>376</v>
      </c>
      <c r="G607" s="461" t="s">
        <v>557</v>
      </c>
      <c r="H607" s="461"/>
      <c r="I607" s="461"/>
      <c r="J607" s="461"/>
      <c r="K607" s="502"/>
      <c r="L607" s="499"/>
    </row>
    <row r="608" spans="1:12" ht="15.6" customHeight="1" x14ac:dyDescent="0.25">
      <c r="A608" s="453"/>
      <c r="B608" s="471"/>
      <c r="C608" s="455"/>
      <c r="D608" s="545"/>
      <c r="E608" s="448"/>
      <c r="F608" s="108" t="s">
        <v>702</v>
      </c>
      <c r="G608" s="461" t="s">
        <v>703</v>
      </c>
      <c r="H608" s="461"/>
      <c r="I608" s="461"/>
      <c r="J608" s="461"/>
      <c r="K608" s="502"/>
      <c r="L608" s="499"/>
    </row>
    <row r="609" spans="1:12" ht="15.6" customHeight="1" x14ac:dyDescent="0.25">
      <c r="A609" s="453"/>
      <c r="B609" s="471"/>
      <c r="C609" s="455"/>
      <c r="D609" s="545"/>
      <c r="E609" s="448"/>
      <c r="F609" s="108" t="s">
        <v>381</v>
      </c>
      <c r="G609" s="461" t="s">
        <v>382</v>
      </c>
      <c r="H609" s="461"/>
      <c r="I609" s="461"/>
      <c r="J609" s="461"/>
      <c r="K609" s="502"/>
      <c r="L609" s="500"/>
    </row>
    <row r="610" spans="1:12" ht="15.6" customHeight="1" x14ac:dyDescent="0.25">
      <c r="A610" s="453"/>
      <c r="B610" s="471"/>
      <c r="C610" s="455"/>
      <c r="D610" s="545"/>
      <c r="E610" s="448"/>
      <c r="F610" s="108" t="s">
        <v>358</v>
      </c>
      <c r="G610" s="461" t="s">
        <v>900</v>
      </c>
      <c r="H610" s="461"/>
      <c r="I610" s="461"/>
      <c r="J610" s="461"/>
      <c r="K610" s="496">
        <v>5</v>
      </c>
      <c r="L610" s="443">
        <v>49914</v>
      </c>
    </row>
    <row r="611" spans="1:12" ht="15.6" customHeight="1" x14ac:dyDescent="0.25">
      <c r="A611" s="453"/>
      <c r="B611" s="471"/>
      <c r="C611" s="455"/>
      <c r="D611" s="545"/>
      <c r="E611" s="448"/>
      <c r="F611" s="108" t="s">
        <v>383</v>
      </c>
      <c r="G611" s="461" t="s">
        <v>384</v>
      </c>
      <c r="H611" s="461"/>
      <c r="I611" s="461"/>
      <c r="J611" s="461"/>
      <c r="K611" s="497"/>
      <c r="L611" s="444" t="e">
        <f>#REF!-#REF!*10%</f>
        <v>#REF!</v>
      </c>
    </row>
    <row r="612" spans="1:12" ht="15.6" customHeight="1" x14ac:dyDescent="0.25">
      <c r="A612" s="453"/>
      <c r="B612" s="471"/>
      <c r="C612" s="455"/>
      <c r="D612" s="545"/>
      <c r="E612" s="448"/>
      <c r="F612" s="108" t="s">
        <v>385</v>
      </c>
      <c r="G612" s="461" t="s">
        <v>386</v>
      </c>
      <c r="H612" s="461"/>
      <c r="I612" s="461"/>
      <c r="J612" s="461"/>
      <c r="K612" s="497"/>
      <c r="L612" s="444" t="e">
        <f>#REF!-#REF!*10%</f>
        <v>#REF!</v>
      </c>
    </row>
    <row r="613" spans="1:12" ht="15.6" customHeight="1" x14ac:dyDescent="0.25">
      <c r="A613" s="453"/>
      <c r="B613" s="471"/>
      <c r="C613" s="455"/>
      <c r="D613" s="545"/>
      <c r="E613" s="448"/>
      <c r="F613" s="108" t="s">
        <v>389</v>
      </c>
      <c r="G613" s="461" t="s">
        <v>390</v>
      </c>
      <c r="H613" s="461"/>
      <c r="I613" s="461"/>
      <c r="J613" s="461"/>
      <c r="K613" s="497"/>
      <c r="L613" s="444" t="e">
        <f>#REF!-#REF!*10%</f>
        <v>#REF!</v>
      </c>
    </row>
    <row r="614" spans="1:12" ht="15.6" customHeight="1" x14ac:dyDescent="0.25">
      <c r="A614" s="453"/>
      <c r="B614" s="471"/>
      <c r="C614" s="455"/>
      <c r="D614" s="545"/>
      <c r="E614" s="448"/>
      <c r="F614" s="108" t="s">
        <v>704</v>
      </c>
      <c r="G614" s="461" t="s">
        <v>705</v>
      </c>
      <c r="H614" s="461"/>
      <c r="I614" s="461"/>
      <c r="J614" s="461"/>
      <c r="K614" s="497"/>
      <c r="L614" s="444" t="e">
        <f>#REF!-#REF!*10%</f>
        <v>#REF!</v>
      </c>
    </row>
    <row r="615" spans="1:12" ht="15.6" customHeight="1" x14ac:dyDescent="0.25">
      <c r="A615" s="453"/>
      <c r="B615" s="471"/>
      <c r="C615" s="455"/>
      <c r="D615" s="545"/>
      <c r="E615" s="448"/>
      <c r="F615" s="108" t="s">
        <v>706</v>
      </c>
      <c r="G615" s="461" t="s">
        <v>390</v>
      </c>
      <c r="H615" s="461"/>
      <c r="I615" s="461"/>
      <c r="J615" s="461"/>
      <c r="K615" s="497"/>
      <c r="L615" s="444" t="e">
        <f>#REF!-#REF!*10%</f>
        <v>#REF!</v>
      </c>
    </row>
    <row r="616" spans="1:12" ht="15.6" customHeight="1" x14ac:dyDescent="0.25">
      <c r="A616" s="453"/>
      <c r="B616" s="471"/>
      <c r="C616" s="455"/>
      <c r="D616" s="545"/>
      <c r="E616" s="448"/>
      <c r="F616" s="108" t="s">
        <v>1271</v>
      </c>
      <c r="G616" s="461" t="s">
        <v>390</v>
      </c>
      <c r="H616" s="461"/>
      <c r="I616" s="461"/>
      <c r="J616" s="461"/>
      <c r="K616" s="497"/>
      <c r="L616" s="444" t="e">
        <f>#REF!-#REF!*10%</f>
        <v>#REF!</v>
      </c>
    </row>
    <row r="617" spans="1:12" ht="15.6" customHeight="1" x14ac:dyDescent="0.25">
      <c r="A617" s="453"/>
      <c r="B617" s="471"/>
      <c r="C617" s="455"/>
      <c r="D617" s="545"/>
      <c r="E617" s="448"/>
      <c r="F617" s="108" t="s">
        <v>707</v>
      </c>
      <c r="G617" s="461" t="s">
        <v>911</v>
      </c>
      <c r="H617" s="461"/>
      <c r="I617" s="461"/>
      <c r="J617" s="461"/>
      <c r="K617" s="497"/>
      <c r="L617" s="444" t="e">
        <f>#REF!-#REF!*10%</f>
        <v>#REF!</v>
      </c>
    </row>
    <row r="618" spans="1:12" ht="15.6" customHeight="1" x14ac:dyDescent="0.25">
      <c r="A618" s="453"/>
      <c r="B618" s="471"/>
      <c r="C618" s="455"/>
      <c r="D618" s="545"/>
      <c r="E618" s="448"/>
      <c r="F618" s="108" t="s">
        <v>708</v>
      </c>
      <c r="G618" s="461" t="s">
        <v>390</v>
      </c>
      <c r="H618" s="461"/>
      <c r="I618" s="461"/>
      <c r="J618" s="461"/>
      <c r="K618" s="497"/>
      <c r="L618" s="444" t="e">
        <f>#REF!-#REF!*10%</f>
        <v>#REF!</v>
      </c>
    </row>
    <row r="619" spans="1:12" ht="15.6" customHeight="1" x14ac:dyDescent="0.25">
      <c r="A619" s="453"/>
      <c r="B619" s="471"/>
      <c r="C619" s="455"/>
      <c r="D619" s="545"/>
      <c r="E619" s="448"/>
      <c r="F619" s="108" t="s">
        <v>377</v>
      </c>
      <c r="G619" s="461" t="s">
        <v>387</v>
      </c>
      <c r="H619" s="461"/>
      <c r="I619" s="461"/>
      <c r="J619" s="461"/>
      <c r="K619" s="497"/>
      <c r="L619" s="444" t="e">
        <f>#REF!-#REF!*10%</f>
        <v>#REF!</v>
      </c>
    </row>
    <row r="620" spans="1:12" ht="15.6" customHeight="1" x14ac:dyDescent="0.25">
      <c r="A620" s="453"/>
      <c r="B620" s="471"/>
      <c r="C620" s="455"/>
      <c r="D620" s="545"/>
      <c r="E620" s="448"/>
      <c r="F620" s="108" t="s">
        <v>388</v>
      </c>
      <c r="G620" s="461" t="s">
        <v>393</v>
      </c>
      <c r="H620" s="461"/>
      <c r="I620" s="461"/>
      <c r="J620" s="461"/>
      <c r="K620" s="497"/>
      <c r="L620" s="444" t="e">
        <f>#REF!-#REF!*10%</f>
        <v>#REF!</v>
      </c>
    </row>
    <row r="621" spans="1:12" ht="15.6" customHeight="1" x14ac:dyDescent="0.25">
      <c r="A621" s="453"/>
      <c r="B621" s="471"/>
      <c r="C621" s="455"/>
      <c r="D621" s="545"/>
      <c r="E621" s="448"/>
      <c r="F621" s="108" t="s">
        <v>562</v>
      </c>
      <c r="G621" s="461" t="s">
        <v>1019</v>
      </c>
      <c r="H621" s="461"/>
      <c r="I621" s="461"/>
      <c r="J621" s="461"/>
      <c r="K621" s="497"/>
      <c r="L621" s="444" t="e">
        <f>#REF!-#REF!*10%</f>
        <v>#REF!</v>
      </c>
    </row>
    <row r="622" spans="1:12" ht="15.6" customHeight="1" x14ac:dyDescent="0.25">
      <c r="A622" s="453"/>
      <c r="B622" s="471"/>
      <c r="C622" s="455"/>
      <c r="D622" s="545"/>
      <c r="E622" s="448"/>
      <c r="F622" s="108" t="s">
        <v>570</v>
      </c>
      <c r="G622" s="461" t="s">
        <v>613</v>
      </c>
      <c r="H622" s="461"/>
      <c r="I622" s="461"/>
      <c r="J622" s="461"/>
      <c r="K622" s="497"/>
      <c r="L622" s="444" t="e">
        <f>#REF!-#REF!*10%</f>
        <v>#REF!</v>
      </c>
    </row>
    <row r="623" spans="1:12" ht="15.6" customHeight="1" x14ac:dyDescent="0.25">
      <c r="A623" s="453"/>
      <c r="B623" s="471"/>
      <c r="C623" s="455"/>
      <c r="D623" s="545"/>
      <c r="E623" s="448"/>
      <c r="F623" s="108" t="s">
        <v>84</v>
      </c>
      <c r="G623" s="465">
        <v>12.6</v>
      </c>
      <c r="H623" s="465"/>
      <c r="I623" s="465"/>
      <c r="J623" s="465"/>
      <c r="K623" s="497"/>
      <c r="L623" s="444" t="e">
        <f>#REF!-#REF!*10%</f>
        <v>#REF!</v>
      </c>
    </row>
    <row r="624" spans="1:12" ht="15.6" customHeight="1" x14ac:dyDescent="0.25">
      <c r="A624" s="453"/>
      <c r="B624" s="472"/>
      <c r="C624" s="455"/>
      <c r="D624" s="546"/>
      <c r="E624" s="448"/>
      <c r="F624" s="108" t="s">
        <v>1016</v>
      </c>
      <c r="G624" s="461">
        <v>5</v>
      </c>
      <c r="H624" s="461"/>
      <c r="I624" s="461"/>
      <c r="J624" s="461"/>
      <c r="K624" s="497"/>
      <c r="L624" s="511" t="e">
        <f>#REF!-#REF!*10%</f>
        <v>#REF!</v>
      </c>
    </row>
    <row r="626" spans="1:12" ht="15" x14ac:dyDescent="0.25">
      <c r="A626" s="529"/>
      <c r="B626" s="529"/>
      <c r="C626" s="529"/>
      <c r="D626" s="529"/>
      <c r="E626" s="529"/>
      <c r="F626" s="529"/>
      <c r="G626" s="529"/>
      <c r="H626" s="529"/>
      <c r="I626" s="529"/>
      <c r="J626" s="529"/>
      <c r="K626" s="529"/>
      <c r="L626" s="529"/>
    </row>
    <row r="627" spans="1:12" ht="15" x14ac:dyDescent="0.25">
      <c r="A627" s="547"/>
      <c r="B627" s="547"/>
      <c r="C627" s="547"/>
      <c r="D627" s="547"/>
      <c r="E627" s="547"/>
      <c r="F627" s="547"/>
      <c r="G627" s="547"/>
      <c r="H627" s="547"/>
      <c r="I627" s="547"/>
      <c r="J627" s="547"/>
      <c r="K627" s="547"/>
      <c r="L627" s="547"/>
    </row>
    <row r="628" spans="1:12" ht="15" x14ac:dyDescent="0.25">
      <c r="A628" s="547"/>
      <c r="B628" s="547"/>
      <c r="C628" s="547"/>
      <c r="D628" s="547"/>
      <c r="E628" s="547"/>
      <c r="F628" s="547"/>
      <c r="G628" s="547"/>
      <c r="H628" s="547"/>
      <c r="I628" s="547"/>
      <c r="J628" s="547"/>
      <c r="K628" s="547"/>
      <c r="L628" s="547"/>
    </row>
    <row r="745" ht="15.75" customHeight="1" x14ac:dyDescent="0.35"/>
    <row r="746" ht="15.6" customHeight="1" x14ac:dyDescent="0.35"/>
    <row r="747" ht="15.6" customHeight="1" x14ac:dyDescent="0.35"/>
    <row r="748" ht="15.6" customHeight="1" x14ac:dyDescent="0.35"/>
    <row r="749" ht="110.1" customHeight="1" x14ac:dyDescent="0.35"/>
    <row r="750" ht="110.1" customHeight="1" x14ac:dyDescent="0.35"/>
    <row r="751" ht="110.1" customHeight="1" x14ac:dyDescent="0.35"/>
    <row r="752" ht="110.1" customHeight="1" x14ac:dyDescent="0.35"/>
    <row r="753" spans="1:12" ht="110.1" customHeight="1" x14ac:dyDescent="0.35"/>
    <row r="754" spans="1:12" ht="110.1" customHeight="1" x14ac:dyDescent="0.35"/>
    <row r="755" spans="1:12" ht="27" customHeight="1" x14ac:dyDescent="0.25">
      <c r="A755" s="529"/>
      <c r="B755" s="529"/>
      <c r="C755" s="529"/>
      <c r="D755" s="529"/>
      <c r="E755" s="529"/>
      <c r="F755" s="529"/>
      <c r="G755" s="529"/>
      <c r="H755" s="529"/>
      <c r="I755" s="529"/>
      <c r="J755" s="529"/>
      <c r="K755" s="529"/>
      <c r="L755" s="529"/>
    </row>
    <row r="756" spans="1:12" ht="26.25" x14ac:dyDescent="0.4">
      <c r="A756" s="530" t="s">
        <v>9</v>
      </c>
      <c r="B756" s="531"/>
      <c r="C756" s="531"/>
      <c r="D756" s="531"/>
      <c r="E756" s="531"/>
      <c r="F756" s="531"/>
      <c r="G756" s="531"/>
      <c r="H756" s="531"/>
      <c r="I756" s="531"/>
      <c r="J756" s="531"/>
      <c r="K756" s="531"/>
      <c r="L756" s="531"/>
    </row>
  </sheetData>
  <sheetProtection sort="0"/>
  <mergeCells count="769">
    <mergeCell ref="K501:K516"/>
    <mergeCell ref="L501:L516"/>
    <mergeCell ref="L517:L531"/>
    <mergeCell ref="K532:K547"/>
    <mergeCell ref="L532:L547"/>
    <mergeCell ref="K517:K531"/>
    <mergeCell ref="L594:L609"/>
    <mergeCell ref="K579:K593"/>
    <mergeCell ref="L548:L562"/>
    <mergeCell ref="K563:K578"/>
    <mergeCell ref="L563:L578"/>
    <mergeCell ref="K548:K562"/>
    <mergeCell ref="K175:K189"/>
    <mergeCell ref="K221:K236"/>
    <mergeCell ref="L221:L236"/>
    <mergeCell ref="K206:K220"/>
    <mergeCell ref="L237:L251"/>
    <mergeCell ref="K252:K267"/>
    <mergeCell ref="L252:L267"/>
    <mergeCell ref="K237:K251"/>
    <mergeCell ref="L393:L407"/>
    <mergeCell ref="K283:K298"/>
    <mergeCell ref="L283:L298"/>
    <mergeCell ref="K268:K282"/>
    <mergeCell ref="L346:L361"/>
    <mergeCell ref="L268:L282"/>
    <mergeCell ref="L315:L330"/>
    <mergeCell ref="K377:K392"/>
    <mergeCell ref="L362:L376"/>
    <mergeCell ref="L377:L392"/>
    <mergeCell ref="L4:L19"/>
    <mergeCell ref="K20:K34"/>
    <mergeCell ref="L20:L34"/>
    <mergeCell ref="K51:K65"/>
    <mergeCell ref="L82:L96"/>
    <mergeCell ref="K97:K112"/>
    <mergeCell ref="L97:L112"/>
    <mergeCell ref="K82:K96"/>
    <mergeCell ref="K128:K143"/>
    <mergeCell ref="L128:L143"/>
    <mergeCell ref="K113:K127"/>
    <mergeCell ref="L113:L127"/>
    <mergeCell ref="K424:K438"/>
    <mergeCell ref="K455:K469"/>
    <mergeCell ref="K486:K500"/>
    <mergeCell ref="K331:K345"/>
    <mergeCell ref="K362:K376"/>
    <mergeCell ref="K393:K407"/>
    <mergeCell ref="K346:K361"/>
    <mergeCell ref="L299:L313"/>
    <mergeCell ref="K315:K330"/>
    <mergeCell ref="L455:L469"/>
    <mergeCell ref="L408:L423"/>
    <mergeCell ref="K470:K485"/>
    <mergeCell ref="L470:L485"/>
    <mergeCell ref="L424:L438"/>
    <mergeCell ref="K439:K454"/>
    <mergeCell ref="L439:L454"/>
    <mergeCell ref="L486:L500"/>
    <mergeCell ref="G179:J179"/>
    <mergeCell ref="G181:J181"/>
    <mergeCell ref="G227:J227"/>
    <mergeCell ref="K35:K50"/>
    <mergeCell ref="L35:L50"/>
    <mergeCell ref="L66:L81"/>
    <mergeCell ref="K159:K174"/>
    <mergeCell ref="L159:L174"/>
    <mergeCell ref="L206:L220"/>
    <mergeCell ref="G188:J188"/>
    <mergeCell ref="G180:J180"/>
    <mergeCell ref="G219:J219"/>
    <mergeCell ref="G185:J185"/>
    <mergeCell ref="G187:J187"/>
    <mergeCell ref="G36:J36"/>
    <mergeCell ref="G42:J42"/>
    <mergeCell ref="G196:J196"/>
    <mergeCell ref="L51:L65"/>
    <mergeCell ref="K66:K81"/>
    <mergeCell ref="K144:K158"/>
    <mergeCell ref="L144:L158"/>
    <mergeCell ref="L175:L189"/>
    <mergeCell ref="K190:K205"/>
    <mergeCell ref="L190:L205"/>
    <mergeCell ref="G24:J24"/>
    <mergeCell ref="G25:J25"/>
    <mergeCell ref="G26:J26"/>
    <mergeCell ref="G598:J598"/>
    <mergeCell ref="G567:J567"/>
    <mergeCell ref="G536:J536"/>
    <mergeCell ref="G505:J505"/>
    <mergeCell ref="G474:J474"/>
    <mergeCell ref="G443:J443"/>
    <mergeCell ref="G412:J412"/>
    <mergeCell ref="G381:J381"/>
    <mergeCell ref="G350:J350"/>
    <mergeCell ref="G319:J319"/>
    <mergeCell ref="G287:J287"/>
    <mergeCell ref="G256:J256"/>
    <mergeCell ref="G225:J225"/>
    <mergeCell ref="G194:J194"/>
    <mergeCell ref="G163:J163"/>
    <mergeCell ref="G132:J132"/>
    <mergeCell ref="G101:J101"/>
    <mergeCell ref="G214:J214"/>
    <mergeCell ref="G175:J175"/>
    <mergeCell ref="G247:J247"/>
    <mergeCell ref="G70:J70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B283:B313"/>
    <mergeCell ref="G217:J217"/>
    <mergeCell ref="G230:J230"/>
    <mergeCell ref="G201:J201"/>
    <mergeCell ref="G218:J218"/>
    <mergeCell ref="G197:J197"/>
    <mergeCell ref="G222:J222"/>
    <mergeCell ref="G198:J198"/>
    <mergeCell ref="G199:J199"/>
    <mergeCell ref="B532:B562"/>
    <mergeCell ref="B377:B407"/>
    <mergeCell ref="B408:B438"/>
    <mergeCell ref="B439:B469"/>
    <mergeCell ref="B470:B500"/>
    <mergeCell ref="B501:B531"/>
    <mergeCell ref="B346:B376"/>
    <mergeCell ref="G453:J453"/>
    <mergeCell ref="G249:J249"/>
    <mergeCell ref="G280:J280"/>
    <mergeCell ref="G241:J241"/>
    <mergeCell ref="G242:J242"/>
    <mergeCell ref="G268:J268"/>
    <mergeCell ref="G269:J269"/>
    <mergeCell ref="G243:J243"/>
    <mergeCell ref="G231:J231"/>
    <mergeCell ref="G96:J96"/>
    <mergeCell ref="G127:J127"/>
    <mergeCell ref="G158:J158"/>
    <mergeCell ref="G189:J189"/>
    <mergeCell ref="G220:J220"/>
    <mergeCell ref="G251:J251"/>
    <mergeCell ref="G282:J282"/>
    <mergeCell ref="G313:J313"/>
    <mergeCell ref="G345:J345"/>
    <mergeCell ref="G325:J325"/>
    <mergeCell ref="G327:J327"/>
    <mergeCell ref="G329:J329"/>
    <mergeCell ref="G211:J211"/>
    <mergeCell ref="G195:J195"/>
    <mergeCell ref="G212:J212"/>
    <mergeCell ref="G213:J213"/>
    <mergeCell ref="G205:J205"/>
    <mergeCell ref="G207:J207"/>
    <mergeCell ref="G208:J208"/>
    <mergeCell ref="G209:J209"/>
    <mergeCell ref="G216:J216"/>
    <mergeCell ref="G200:J200"/>
    <mergeCell ref="G202:J202"/>
    <mergeCell ref="G215:J215"/>
    <mergeCell ref="A346:A376"/>
    <mergeCell ref="C346:C376"/>
    <mergeCell ref="D346:D376"/>
    <mergeCell ref="G346:J346"/>
    <mergeCell ref="G292:J292"/>
    <mergeCell ref="G312:J312"/>
    <mergeCell ref="A314:L314"/>
    <mergeCell ref="A315:A345"/>
    <mergeCell ref="C315:C345"/>
    <mergeCell ref="D315:D345"/>
    <mergeCell ref="G315:J315"/>
    <mergeCell ref="G316:J316"/>
    <mergeCell ref="G322:J322"/>
    <mergeCell ref="G328:J328"/>
    <mergeCell ref="G330:J330"/>
    <mergeCell ref="G332:J332"/>
    <mergeCell ref="G333:J333"/>
    <mergeCell ref="L331:L345"/>
    <mergeCell ref="B315:B345"/>
    <mergeCell ref="G293:J293"/>
    <mergeCell ref="G354:J354"/>
    <mergeCell ref="K299:K313"/>
    <mergeCell ref="G360:J360"/>
    <mergeCell ref="G339:J339"/>
    <mergeCell ref="G290:J290"/>
    <mergeCell ref="G291:J291"/>
    <mergeCell ref="G279:J279"/>
    <mergeCell ref="G309:J309"/>
    <mergeCell ref="G306:J306"/>
    <mergeCell ref="G284:J284"/>
    <mergeCell ref="G300:J300"/>
    <mergeCell ref="G303:J303"/>
    <mergeCell ref="G304:J304"/>
    <mergeCell ref="G305:J305"/>
    <mergeCell ref="G301:J301"/>
    <mergeCell ref="G302:J302"/>
    <mergeCell ref="G39:J39"/>
    <mergeCell ref="G53:J53"/>
    <mergeCell ref="G54:J54"/>
    <mergeCell ref="G60:J60"/>
    <mergeCell ref="G61:J61"/>
    <mergeCell ref="G64:J64"/>
    <mergeCell ref="G62:J62"/>
    <mergeCell ref="G65:J65"/>
    <mergeCell ref="G55:J55"/>
    <mergeCell ref="G56:J56"/>
    <mergeCell ref="G58:J58"/>
    <mergeCell ref="G59:J59"/>
    <mergeCell ref="G57:J57"/>
    <mergeCell ref="G43:J43"/>
    <mergeCell ref="G44:J44"/>
    <mergeCell ref="G45:J45"/>
    <mergeCell ref="G47:J47"/>
    <mergeCell ref="G48:J48"/>
    <mergeCell ref="G50:J50"/>
    <mergeCell ref="G52:J52"/>
    <mergeCell ref="G51:J51"/>
    <mergeCell ref="G49:J49"/>
    <mergeCell ref="G82:J82"/>
    <mergeCell ref="G88:J88"/>
    <mergeCell ref="G118:J118"/>
    <mergeCell ref="G119:J119"/>
    <mergeCell ref="G120:J120"/>
    <mergeCell ref="G113:J113"/>
    <mergeCell ref="G103:J103"/>
    <mergeCell ref="G122:J122"/>
    <mergeCell ref="G123:J123"/>
    <mergeCell ref="G86:J86"/>
    <mergeCell ref="G87:J87"/>
    <mergeCell ref="G105:J105"/>
    <mergeCell ref="G106:J106"/>
    <mergeCell ref="G97:J97"/>
    <mergeCell ref="G109:J109"/>
    <mergeCell ref="G110:J110"/>
    <mergeCell ref="G111:J111"/>
    <mergeCell ref="G93:J93"/>
    <mergeCell ref="G89:J89"/>
    <mergeCell ref="G90:J90"/>
    <mergeCell ref="G107:J107"/>
    <mergeCell ref="G108:J108"/>
    <mergeCell ref="G117:J117"/>
    <mergeCell ref="G98:J98"/>
    <mergeCell ref="G67:J67"/>
    <mergeCell ref="G73:J73"/>
    <mergeCell ref="G129:J129"/>
    <mergeCell ref="G135:J135"/>
    <mergeCell ref="G78:J78"/>
    <mergeCell ref="A626:L626"/>
    <mergeCell ref="A627:L627"/>
    <mergeCell ref="G590:J590"/>
    <mergeCell ref="G568:J568"/>
    <mergeCell ref="G583:J583"/>
    <mergeCell ref="G584:J584"/>
    <mergeCell ref="G585:J585"/>
    <mergeCell ref="G586:J586"/>
    <mergeCell ref="G587:J587"/>
    <mergeCell ref="G577:J577"/>
    <mergeCell ref="G569:J569"/>
    <mergeCell ref="G575:J575"/>
    <mergeCell ref="G576:J576"/>
    <mergeCell ref="G578:J578"/>
    <mergeCell ref="G580:J580"/>
    <mergeCell ref="G581:J581"/>
    <mergeCell ref="G582:J582"/>
    <mergeCell ref="G136:J136"/>
    <mergeCell ref="G137:J137"/>
    <mergeCell ref="A628:L628"/>
    <mergeCell ref="L610:L624"/>
    <mergeCell ref="G564:J564"/>
    <mergeCell ref="G570:J570"/>
    <mergeCell ref="G571:J571"/>
    <mergeCell ref="G572:J572"/>
    <mergeCell ref="G592:J592"/>
    <mergeCell ref="A563:A593"/>
    <mergeCell ref="C563:C593"/>
    <mergeCell ref="D563:D593"/>
    <mergeCell ref="G563:J563"/>
    <mergeCell ref="G573:J573"/>
    <mergeCell ref="B594:B624"/>
    <mergeCell ref="L579:L593"/>
    <mergeCell ref="K594:K609"/>
    <mergeCell ref="E563:E593"/>
    <mergeCell ref="G579:J579"/>
    <mergeCell ref="G624:J624"/>
    <mergeCell ref="B563:B593"/>
    <mergeCell ref="K610:K624"/>
    <mergeCell ref="A755:L755"/>
    <mergeCell ref="A756:L756"/>
    <mergeCell ref="G595:J595"/>
    <mergeCell ref="G601:J601"/>
    <mergeCell ref="G602:J602"/>
    <mergeCell ref="G603:J603"/>
    <mergeCell ref="G623:J623"/>
    <mergeCell ref="A594:A624"/>
    <mergeCell ref="C594:C624"/>
    <mergeCell ref="D594:D624"/>
    <mergeCell ref="G594:J594"/>
    <mergeCell ref="G604:J604"/>
    <mergeCell ref="G606:J606"/>
    <mergeCell ref="G607:J607"/>
    <mergeCell ref="G609:J609"/>
    <mergeCell ref="G611:J611"/>
    <mergeCell ref="G622:J622"/>
    <mergeCell ref="G618:J618"/>
    <mergeCell ref="G610:J610"/>
    <mergeCell ref="G612:J612"/>
    <mergeCell ref="G613:J613"/>
    <mergeCell ref="G608:J608"/>
    <mergeCell ref="G600:J600"/>
    <mergeCell ref="E594:E624"/>
    <mergeCell ref="G588:J588"/>
    <mergeCell ref="G589:J589"/>
    <mergeCell ref="G591:J591"/>
    <mergeCell ref="G533:J533"/>
    <mergeCell ref="G539:J539"/>
    <mergeCell ref="G540:J540"/>
    <mergeCell ref="G541:J541"/>
    <mergeCell ref="G561:J561"/>
    <mergeCell ref="A532:A562"/>
    <mergeCell ref="C532:C562"/>
    <mergeCell ref="D532:D562"/>
    <mergeCell ref="G532:J532"/>
    <mergeCell ref="G558:J558"/>
    <mergeCell ref="G559:J559"/>
    <mergeCell ref="G542:J542"/>
    <mergeCell ref="G544:J544"/>
    <mergeCell ref="G545:J545"/>
    <mergeCell ref="G547:J547"/>
    <mergeCell ref="G549:J549"/>
    <mergeCell ref="G550:J550"/>
    <mergeCell ref="G551:J551"/>
    <mergeCell ref="G557:J557"/>
    <mergeCell ref="G537:J537"/>
    <mergeCell ref="G554:J554"/>
    <mergeCell ref="G552:J552"/>
    <mergeCell ref="G553:J553"/>
    <mergeCell ref="G546:J546"/>
    <mergeCell ref="G555:J555"/>
    <mergeCell ref="G556:J556"/>
    <mergeCell ref="G560:J560"/>
    <mergeCell ref="G502:J502"/>
    <mergeCell ref="G508:J508"/>
    <mergeCell ref="G509:J509"/>
    <mergeCell ref="G510:J510"/>
    <mergeCell ref="G530:J530"/>
    <mergeCell ref="G543:J543"/>
    <mergeCell ref="A501:A531"/>
    <mergeCell ref="C501:C531"/>
    <mergeCell ref="D501:D531"/>
    <mergeCell ref="G501:J501"/>
    <mergeCell ref="G520:J520"/>
    <mergeCell ref="G526:J526"/>
    <mergeCell ref="G511:J511"/>
    <mergeCell ref="G513:J513"/>
    <mergeCell ref="G514:J514"/>
    <mergeCell ref="G516:J516"/>
    <mergeCell ref="G518:J518"/>
    <mergeCell ref="G519:J519"/>
    <mergeCell ref="G528:J528"/>
    <mergeCell ref="G527:J527"/>
    <mergeCell ref="G525:J525"/>
    <mergeCell ref="G506:J506"/>
    <mergeCell ref="G512:J512"/>
    <mergeCell ref="G524:J524"/>
    <mergeCell ref="G529:J529"/>
    <mergeCell ref="G521:J521"/>
    <mergeCell ref="G522:J522"/>
    <mergeCell ref="G523:J523"/>
    <mergeCell ref="E501:E531"/>
    <mergeCell ref="C470:C500"/>
    <mergeCell ref="D470:D500"/>
    <mergeCell ref="G470:J470"/>
    <mergeCell ref="G487:J487"/>
    <mergeCell ref="G488:J488"/>
    <mergeCell ref="G480:J480"/>
    <mergeCell ref="G482:J482"/>
    <mergeCell ref="G483:J483"/>
    <mergeCell ref="G485:J485"/>
    <mergeCell ref="G489:J489"/>
    <mergeCell ref="G495:J495"/>
    <mergeCell ref="G496:J496"/>
    <mergeCell ref="G497:J497"/>
    <mergeCell ref="G494:J494"/>
    <mergeCell ref="G475:J475"/>
    <mergeCell ref="G490:J490"/>
    <mergeCell ref="G481:J481"/>
    <mergeCell ref="G484:J484"/>
    <mergeCell ref="G498:J498"/>
    <mergeCell ref="G486:J486"/>
    <mergeCell ref="E439:E469"/>
    <mergeCell ref="E470:E500"/>
    <mergeCell ref="A439:A469"/>
    <mergeCell ref="C439:C469"/>
    <mergeCell ref="D439:D469"/>
    <mergeCell ref="G439:J439"/>
    <mergeCell ref="G452:J452"/>
    <mergeCell ref="G454:J454"/>
    <mergeCell ref="G449:J449"/>
    <mergeCell ref="G451:J451"/>
    <mergeCell ref="G456:J456"/>
    <mergeCell ref="G457:J457"/>
    <mergeCell ref="G458:J458"/>
    <mergeCell ref="G464:J464"/>
    <mergeCell ref="G465:J465"/>
    <mergeCell ref="G466:J466"/>
    <mergeCell ref="G459:J459"/>
    <mergeCell ref="G450:J450"/>
    <mergeCell ref="G460:J460"/>
    <mergeCell ref="G461:J461"/>
    <mergeCell ref="G462:J462"/>
    <mergeCell ref="G463:J463"/>
    <mergeCell ref="G499:J499"/>
    <mergeCell ref="A470:A500"/>
    <mergeCell ref="G448:J448"/>
    <mergeCell ref="G468:J468"/>
    <mergeCell ref="G471:J471"/>
    <mergeCell ref="G477:J477"/>
    <mergeCell ref="G478:J478"/>
    <mergeCell ref="G479:J479"/>
    <mergeCell ref="G446:J446"/>
    <mergeCell ref="G447:J447"/>
    <mergeCell ref="A408:A438"/>
    <mergeCell ref="C408:C438"/>
    <mergeCell ref="D408:D438"/>
    <mergeCell ref="G408:J408"/>
    <mergeCell ref="G418:J418"/>
    <mergeCell ref="G420:J420"/>
    <mergeCell ref="G421:J421"/>
    <mergeCell ref="G423:J423"/>
    <mergeCell ref="G425:J425"/>
    <mergeCell ref="G426:J426"/>
    <mergeCell ref="G427:J427"/>
    <mergeCell ref="G433:J433"/>
    <mergeCell ref="G434:J434"/>
    <mergeCell ref="G435:J435"/>
    <mergeCell ref="G413:J413"/>
    <mergeCell ref="G428:J428"/>
    <mergeCell ref="G431:J431"/>
    <mergeCell ref="G432:J432"/>
    <mergeCell ref="G438:J438"/>
    <mergeCell ref="G437:J437"/>
    <mergeCell ref="E408:E438"/>
    <mergeCell ref="G396:J396"/>
    <mergeCell ref="G387:J387"/>
    <mergeCell ref="G409:J409"/>
    <mergeCell ref="G415:J415"/>
    <mergeCell ref="G416:J416"/>
    <mergeCell ref="G417:J417"/>
    <mergeCell ref="G436:J436"/>
    <mergeCell ref="G391:J391"/>
    <mergeCell ref="K408:K423"/>
    <mergeCell ref="G310:J310"/>
    <mergeCell ref="G429:J429"/>
    <mergeCell ref="G430:J430"/>
    <mergeCell ref="G375:J375"/>
    <mergeCell ref="G373:J373"/>
    <mergeCell ref="G351:J351"/>
    <mergeCell ref="G378:J378"/>
    <mergeCell ref="G405:J405"/>
    <mergeCell ref="G406:J406"/>
    <mergeCell ref="G402:J402"/>
    <mergeCell ref="G403:J403"/>
    <mergeCell ref="G404:J404"/>
    <mergeCell ref="G401:J401"/>
    <mergeCell ref="G419:J419"/>
    <mergeCell ref="G424:J424"/>
    <mergeCell ref="G422:J422"/>
    <mergeCell ref="G359:J359"/>
    <mergeCell ref="G361:J361"/>
    <mergeCell ref="G355:J355"/>
    <mergeCell ref="G356:J356"/>
    <mergeCell ref="G358:J358"/>
    <mergeCell ref="G311:J311"/>
    <mergeCell ref="G338:J338"/>
    <mergeCell ref="G363:J363"/>
    <mergeCell ref="G364:J364"/>
    <mergeCell ref="G365:J365"/>
    <mergeCell ref="G371:J371"/>
    <mergeCell ref="G372:J372"/>
    <mergeCell ref="G400:J400"/>
    <mergeCell ref="G398:J398"/>
    <mergeCell ref="G399:J399"/>
    <mergeCell ref="G382:J382"/>
    <mergeCell ref="G397:J397"/>
    <mergeCell ref="G386:J386"/>
    <mergeCell ref="G390:J390"/>
    <mergeCell ref="G392:J392"/>
    <mergeCell ref="G394:J394"/>
    <mergeCell ref="G384:J384"/>
    <mergeCell ref="D377:D407"/>
    <mergeCell ref="G377:J377"/>
    <mergeCell ref="A252:A282"/>
    <mergeCell ref="C252:C282"/>
    <mergeCell ref="D252:D282"/>
    <mergeCell ref="G252:J252"/>
    <mergeCell ref="A377:A407"/>
    <mergeCell ref="C377:C407"/>
    <mergeCell ref="A283:A313"/>
    <mergeCell ref="C283:C313"/>
    <mergeCell ref="D283:D313"/>
    <mergeCell ref="G283:J283"/>
    <mergeCell ref="G323:J323"/>
    <mergeCell ref="G324:J324"/>
    <mergeCell ref="G326:J326"/>
    <mergeCell ref="G357:J357"/>
    <mergeCell ref="G388:J388"/>
    <mergeCell ref="G320:J320"/>
    <mergeCell ref="G407:J407"/>
    <mergeCell ref="G385:J385"/>
    <mergeCell ref="G308:J308"/>
    <mergeCell ref="E346:E376"/>
    <mergeCell ref="E377:E407"/>
    <mergeCell ref="G395:J395"/>
    <mergeCell ref="A190:A220"/>
    <mergeCell ref="C190:C220"/>
    <mergeCell ref="D190:D220"/>
    <mergeCell ref="G190:J190"/>
    <mergeCell ref="G203:J203"/>
    <mergeCell ref="G226:J226"/>
    <mergeCell ref="G206:J206"/>
    <mergeCell ref="G169:J169"/>
    <mergeCell ref="G171:J171"/>
    <mergeCell ref="G172:J172"/>
    <mergeCell ref="G184:J184"/>
    <mergeCell ref="G182:J182"/>
    <mergeCell ref="G183:J183"/>
    <mergeCell ref="A221:A251"/>
    <mergeCell ref="C221:C251"/>
    <mergeCell ref="D221:D251"/>
    <mergeCell ref="G221:J221"/>
    <mergeCell ref="G250:J250"/>
    <mergeCell ref="G232:J232"/>
    <mergeCell ref="G244:J244"/>
    <mergeCell ref="G237:J237"/>
    <mergeCell ref="G235:J235"/>
    <mergeCell ref="G239:J239"/>
    <mergeCell ref="G240:J240"/>
    <mergeCell ref="G151:J151"/>
    <mergeCell ref="G152:J152"/>
    <mergeCell ref="G160:J160"/>
    <mergeCell ref="G166:J166"/>
    <mergeCell ref="G159:J159"/>
    <mergeCell ref="G176:J176"/>
    <mergeCell ref="G177:J177"/>
    <mergeCell ref="G178:J178"/>
    <mergeCell ref="G170:J170"/>
    <mergeCell ref="G173:J173"/>
    <mergeCell ref="G167:J167"/>
    <mergeCell ref="G168:J168"/>
    <mergeCell ref="G134:J134"/>
    <mergeCell ref="A97:A127"/>
    <mergeCell ref="G145:J145"/>
    <mergeCell ref="G146:J146"/>
    <mergeCell ref="G147:J147"/>
    <mergeCell ref="G174:J174"/>
    <mergeCell ref="A159:A189"/>
    <mergeCell ref="C159:C189"/>
    <mergeCell ref="D159:D189"/>
    <mergeCell ref="G186:J186"/>
    <mergeCell ref="C97:C127"/>
    <mergeCell ref="D97:D127"/>
    <mergeCell ref="G138:J138"/>
    <mergeCell ref="G140:J140"/>
    <mergeCell ref="G141:J141"/>
    <mergeCell ref="G143:J143"/>
    <mergeCell ref="G124:J124"/>
    <mergeCell ref="G142:J142"/>
    <mergeCell ref="G155:J155"/>
    <mergeCell ref="G144:J144"/>
    <mergeCell ref="G165:J165"/>
    <mergeCell ref="G153:J153"/>
    <mergeCell ref="G154:J154"/>
    <mergeCell ref="G157:J157"/>
    <mergeCell ref="A35:A65"/>
    <mergeCell ref="C35:C65"/>
    <mergeCell ref="D35:D65"/>
    <mergeCell ref="G35:J35"/>
    <mergeCell ref="A66:A96"/>
    <mergeCell ref="A128:A158"/>
    <mergeCell ref="C128:C158"/>
    <mergeCell ref="D128:D158"/>
    <mergeCell ref="G128:J128"/>
    <mergeCell ref="G84:J84"/>
    <mergeCell ref="G85:J85"/>
    <mergeCell ref="G91:J91"/>
    <mergeCell ref="G92:J92"/>
    <mergeCell ref="G95:J95"/>
    <mergeCell ref="C66:C96"/>
    <mergeCell ref="G74:J74"/>
    <mergeCell ref="G75:J75"/>
    <mergeCell ref="G112:J112"/>
    <mergeCell ref="G114:J114"/>
    <mergeCell ref="G115:J115"/>
    <mergeCell ref="G116:J116"/>
    <mergeCell ref="D66:D96"/>
    <mergeCell ref="G80:J80"/>
    <mergeCell ref="G66:J66"/>
    <mergeCell ref="F2:J2"/>
    <mergeCell ref="A3:L3"/>
    <mergeCell ref="A4:A34"/>
    <mergeCell ref="C4:C34"/>
    <mergeCell ref="D4:D34"/>
    <mergeCell ref="G4:J4"/>
    <mergeCell ref="G5:J5"/>
    <mergeCell ref="G11:J11"/>
    <mergeCell ref="G12:J12"/>
    <mergeCell ref="G13:J13"/>
    <mergeCell ref="G33:J33"/>
    <mergeCell ref="G14:J14"/>
    <mergeCell ref="G16:J16"/>
    <mergeCell ref="G17:J17"/>
    <mergeCell ref="G19:J19"/>
    <mergeCell ref="G21:J21"/>
    <mergeCell ref="E4:E34"/>
    <mergeCell ref="G27:J27"/>
    <mergeCell ref="G28:J28"/>
    <mergeCell ref="G29:J29"/>
    <mergeCell ref="G8:J8"/>
    <mergeCell ref="K4:K19"/>
    <mergeCell ref="G31:J31"/>
    <mergeCell ref="G34:J34"/>
    <mergeCell ref="B4:B34"/>
    <mergeCell ref="A1:L1"/>
    <mergeCell ref="G621:J621"/>
    <mergeCell ref="G619:J619"/>
    <mergeCell ref="G620:J620"/>
    <mergeCell ref="G531:J531"/>
    <mergeCell ref="G562:J562"/>
    <mergeCell ref="G593:J593"/>
    <mergeCell ref="G491:J491"/>
    <mergeCell ref="G492:J492"/>
    <mergeCell ref="G493:J493"/>
    <mergeCell ref="G517:J517"/>
    <mergeCell ref="G515:J515"/>
    <mergeCell ref="G500:J500"/>
    <mergeCell ref="G605:J605"/>
    <mergeCell ref="G599:J599"/>
    <mergeCell ref="G574:J574"/>
    <mergeCell ref="G614:J614"/>
    <mergeCell ref="G615:J615"/>
    <mergeCell ref="G616:J616"/>
    <mergeCell ref="G617:J617"/>
    <mergeCell ref="G548:J548"/>
    <mergeCell ref="G444:J444"/>
    <mergeCell ref="G191:J191"/>
    <mergeCell ref="G262:J262"/>
    <mergeCell ref="G257:J257"/>
    <mergeCell ref="G294:J294"/>
    <mergeCell ref="G297:J297"/>
    <mergeCell ref="G299:J299"/>
    <mergeCell ref="G248:J248"/>
    <mergeCell ref="G245:J245"/>
    <mergeCell ref="G246:J246"/>
    <mergeCell ref="G258:J258"/>
    <mergeCell ref="G265:J265"/>
    <mergeCell ref="G295:J295"/>
    <mergeCell ref="G296:J296"/>
    <mergeCell ref="G298:J298"/>
    <mergeCell ref="G259:J259"/>
    <mergeCell ref="G267:J267"/>
    <mergeCell ref="G278:J278"/>
    <mergeCell ref="G271:J271"/>
    <mergeCell ref="G272:J272"/>
    <mergeCell ref="G273:J273"/>
    <mergeCell ref="G274:J274"/>
    <mergeCell ref="G275:J275"/>
    <mergeCell ref="G270:J270"/>
    <mergeCell ref="G263:J263"/>
    <mergeCell ref="G261:J261"/>
    <mergeCell ref="G234:J234"/>
    <mergeCell ref="G236:J236"/>
    <mergeCell ref="G238:J238"/>
    <mergeCell ref="G228:J228"/>
    <mergeCell ref="G229:J229"/>
    <mergeCell ref="G342:J342"/>
    <mergeCell ref="G340:J340"/>
    <mergeCell ref="G341:J341"/>
    <mergeCell ref="G374:J374"/>
    <mergeCell ref="G347:J347"/>
    <mergeCell ref="G353:J353"/>
    <mergeCell ref="G334:J334"/>
    <mergeCell ref="G335:J335"/>
    <mergeCell ref="G336:J336"/>
    <mergeCell ref="G337:J337"/>
    <mergeCell ref="G343:J343"/>
    <mergeCell ref="G344:J344"/>
    <mergeCell ref="G260:J260"/>
    <mergeCell ref="G266:J266"/>
    <mergeCell ref="G276:J276"/>
    <mergeCell ref="G277:J277"/>
    <mergeCell ref="G264:J264"/>
    <mergeCell ref="G253:J253"/>
    <mergeCell ref="G288:J288"/>
    <mergeCell ref="G9:J9"/>
    <mergeCell ref="G40:J40"/>
    <mergeCell ref="G71:J71"/>
    <mergeCell ref="G102:J102"/>
    <mergeCell ref="G133:J133"/>
    <mergeCell ref="G164:J164"/>
    <mergeCell ref="G148:J148"/>
    <mergeCell ref="G149:J149"/>
    <mergeCell ref="G150:J150"/>
    <mergeCell ref="G121:J121"/>
    <mergeCell ref="G18:J18"/>
    <mergeCell ref="G15:J15"/>
    <mergeCell ref="G46:J46"/>
    <mergeCell ref="G77:J77"/>
    <mergeCell ref="G32:J32"/>
    <mergeCell ref="G63:J63"/>
    <mergeCell ref="G94:J94"/>
    <mergeCell ref="G125:J125"/>
    <mergeCell ref="G156:J156"/>
    <mergeCell ref="G30:J30"/>
    <mergeCell ref="G76:J76"/>
    <mergeCell ref="G104:J104"/>
    <mergeCell ref="G139:J139"/>
    <mergeCell ref="G126:J126"/>
    <mergeCell ref="E532:E562"/>
    <mergeCell ref="G72:J72"/>
    <mergeCell ref="G41:J41"/>
    <mergeCell ref="E35:E65"/>
    <mergeCell ref="E66:E96"/>
    <mergeCell ref="E97:E127"/>
    <mergeCell ref="E128:E158"/>
    <mergeCell ref="G210:J210"/>
    <mergeCell ref="G79:J79"/>
    <mergeCell ref="G81:J81"/>
    <mergeCell ref="G83:J83"/>
    <mergeCell ref="E283:E313"/>
    <mergeCell ref="E315:E345"/>
    <mergeCell ref="E159:E189"/>
    <mergeCell ref="E190:E220"/>
    <mergeCell ref="E221:E251"/>
    <mergeCell ref="E252:E282"/>
    <mergeCell ref="G204:J204"/>
    <mergeCell ref="G469:J469"/>
    <mergeCell ref="G366:J366"/>
    <mergeCell ref="G376:J376"/>
    <mergeCell ref="G307:J307"/>
    <mergeCell ref="G440:J440"/>
    <mergeCell ref="G233:J233"/>
    <mergeCell ref="G10:J10"/>
    <mergeCell ref="G538:J538"/>
    <mergeCell ref="G507:J507"/>
    <mergeCell ref="G476:J476"/>
    <mergeCell ref="G445:J445"/>
    <mergeCell ref="G414:J414"/>
    <mergeCell ref="G383:J383"/>
    <mergeCell ref="G352:J352"/>
    <mergeCell ref="G321:J321"/>
    <mergeCell ref="G289:J289"/>
    <mergeCell ref="G367:J367"/>
    <mergeCell ref="G368:J368"/>
    <mergeCell ref="G369:J369"/>
    <mergeCell ref="G370:J370"/>
    <mergeCell ref="G331:J331"/>
    <mergeCell ref="G362:J362"/>
    <mergeCell ref="G393:J393"/>
    <mergeCell ref="G22:J22"/>
    <mergeCell ref="G23:J23"/>
    <mergeCell ref="G20:J20"/>
    <mergeCell ref="G281:J281"/>
    <mergeCell ref="G455:J455"/>
    <mergeCell ref="G467:J467"/>
    <mergeCell ref="G389:J389"/>
  </mergeCells>
  <hyperlinks>
    <hyperlink ref="A756:G756" location="Содержание!A1" display="Возврат к содержанию"/>
  </hyperlinks>
  <pageMargins left="0.25" right="0.25" top="0.36" bottom="0.17" header="0.3" footer="0.17"/>
  <pageSetup paperSize="9" scale="48" fitToHeight="0" orientation="portrait" r:id="rId1"/>
  <rowBreaks count="2" manualBreakCount="2">
    <brk id="657" max="9" man="1"/>
    <brk id="748" max="9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">
    <tabColor theme="1" tint="4.9989318521683403E-2"/>
    <pageSetUpPr fitToPage="1"/>
  </sheetPr>
  <dimension ref="A1:T1017"/>
  <sheetViews>
    <sheetView zoomScale="70" zoomScaleNormal="70" zoomScaleSheetLayoutView="85" workbookViewId="0">
      <selection sqref="A1:L1"/>
    </sheetView>
  </sheetViews>
  <sheetFormatPr defaultRowHeight="23.25" x14ac:dyDescent="0.35"/>
  <cols>
    <col min="1" max="2" width="4.7109375" style="5" customWidth="1"/>
    <col min="3" max="3" width="21.7109375" style="332" customWidth="1"/>
    <col min="4" max="4" width="71.7109375" style="9" customWidth="1"/>
    <col min="5" max="5" width="30.7109375" style="9" customWidth="1"/>
    <col min="6" max="6" width="32.7109375" style="16" customWidth="1"/>
    <col min="7" max="7" width="8.28515625" style="115" customWidth="1"/>
    <col min="8" max="8" width="8.28515625" style="116" customWidth="1"/>
    <col min="9" max="9" width="8.28515625" style="117" customWidth="1"/>
    <col min="10" max="10" width="8.28515625" style="118" customWidth="1"/>
    <col min="11" max="11" width="15.140625" style="118" customWidth="1"/>
    <col min="12" max="12" width="30.42578125" style="330" customWidth="1"/>
  </cols>
  <sheetData>
    <row r="1" spans="1:20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 s="107"/>
      <c r="N1" s="107"/>
      <c r="O1" s="107"/>
      <c r="P1" s="107"/>
      <c r="Q1" s="107"/>
      <c r="R1" s="107"/>
      <c r="S1" s="107"/>
      <c r="T1" s="107"/>
    </row>
    <row r="2" spans="1:20" s="28" customFormat="1" ht="60" customHeight="1" x14ac:dyDescent="0.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  <c r="M2" s="107"/>
      <c r="N2" s="107"/>
      <c r="O2" s="107"/>
      <c r="P2" s="107"/>
      <c r="Q2" s="107"/>
      <c r="R2" s="107"/>
      <c r="S2" s="107"/>
      <c r="T2" s="107"/>
    </row>
    <row r="3" spans="1:20" ht="24.95" customHeight="1" x14ac:dyDescent="0.25">
      <c r="A3" s="519" t="s">
        <v>1437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20" ht="15.6" customHeight="1" x14ac:dyDescent="0.25">
      <c r="A4" s="452">
        <v>1</v>
      </c>
      <c r="B4" s="470"/>
      <c r="C4" s="455" t="s">
        <v>485</v>
      </c>
      <c r="D4" s="520"/>
      <c r="E4" s="448"/>
      <c r="F4" s="93" t="s">
        <v>81</v>
      </c>
      <c r="G4" s="523" t="s">
        <v>6</v>
      </c>
      <c r="H4" s="523"/>
      <c r="I4" s="523"/>
      <c r="J4" s="523"/>
      <c r="K4" s="539">
        <v>3</v>
      </c>
      <c r="L4" s="498">
        <v>4426</v>
      </c>
    </row>
    <row r="5" spans="1:20" ht="15.6" customHeight="1" x14ac:dyDescent="0.25">
      <c r="A5" s="453"/>
      <c r="B5" s="471"/>
      <c r="C5" s="455"/>
      <c r="D5" s="521"/>
      <c r="E5" s="448"/>
      <c r="F5" s="93" t="s">
        <v>80</v>
      </c>
      <c r="G5" s="469">
        <v>27</v>
      </c>
      <c r="H5" s="469"/>
      <c r="I5" s="469"/>
      <c r="J5" s="469"/>
      <c r="K5" s="502"/>
      <c r="L5" s="499"/>
    </row>
    <row r="6" spans="1:20" ht="15.6" customHeight="1" x14ac:dyDescent="0.25">
      <c r="A6" s="453"/>
      <c r="B6" s="471"/>
      <c r="C6" s="455"/>
      <c r="D6" s="521"/>
      <c r="E6" s="448"/>
      <c r="F6" s="93" t="s">
        <v>8</v>
      </c>
      <c r="G6" s="243">
        <v>3000</v>
      </c>
      <c r="H6" s="244">
        <v>4000</v>
      </c>
      <c r="I6" s="313">
        <v>5000</v>
      </c>
      <c r="J6" s="245">
        <v>6000</v>
      </c>
      <c r="K6" s="502"/>
      <c r="L6" s="499"/>
    </row>
    <row r="7" spans="1:20" ht="15.6" customHeight="1" x14ac:dyDescent="0.25">
      <c r="A7" s="453"/>
      <c r="B7" s="471"/>
      <c r="C7" s="455"/>
      <c r="D7" s="521"/>
      <c r="E7" s="448"/>
      <c r="F7" s="93" t="s">
        <v>817</v>
      </c>
      <c r="G7" s="243">
        <f>G5*114</f>
        <v>3078</v>
      </c>
      <c r="H7" s="244">
        <f>G5*128</f>
        <v>3456</v>
      </c>
      <c r="I7" s="313">
        <f>G5*143</f>
        <v>3861</v>
      </c>
      <c r="J7" s="245">
        <f>G5*148</f>
        <v>3996</v>
      </c>
      <c r="K7" s="502"/>
      <c r="L7" s="499"/>
    </row>
    <row r="8" spans="1:20" ht="15.6" customHeight="1" x14ac:dyDescent="0.25">
      <c r="A8" s="453"/>
      <c r="B8" s="471"/>
      <c r="C8" s="455"/>
      <c r="D8" s="521"/>
      <c r="E8" s="448"/>
      <c r="F8" s="93" t="s">
        <v>1269</v>
      </c>
      <c r="G8" s="451">
        <v>0.98</v>
      </c>
      <c r="H8" s="451"/>
      <c r="I8" s="451"/>
      <c r="J8" s="451"/>
      <c r="K8" s="502"/>
      <c r="L8" s="499"/>
    </row>
    <row r="9" spans="1:20" ht="15.6" customHeight="1" x14ac:dyDescent="0.25">
      <c r="A9" s="453"/>
      <c r="B9" s="471"/>
      <c r="C9" s="455"/>
      <c r="D9" s="521"/>
      <c r="E9" s="448"/>
      <c r="F9" s="93" t="s">
        <v>699</v>
      </c>
      <c r="G9" s="523" t="s">
        <v>700</v>
      </c>
      <c r="H9" s="523"/>
      <c r="I9" s="523"/>
      <c r="J9" s="523"/>
      <c r="K9" s="502"/>
      <c r="L9" s="499"/>
    </row>
    <row r="10" spans="1:20" ht="15.6" customHeight="1" x14ac:dyDescent="0.25">
      <c r="A10" s="453"/>
      <c r="B10" s="471"/>
      <c r="C10" s="455"/>
      <c r="D10" s="521"/>
      <c r="E10" s="448"/>
      <c r="F10" s="93" t="s">
        <v>1181</v>
      </c>
      <c r="G10" s="462" t="s">
        <v>1179</v>
      </c>
      <c r="H10" s="463"/>
      <c r="I10" s="463"/>
      <c r="J10" s="464"/>
      <c r="K10" s="502"/>
      <c r="L10" s="499"/>
    </row>
    <row r="11" spans="1:20" ht="15.6" customHeight="1" x14ac:dyDescent="0.25">
      <c r="A11" s="453"/>
      <c r="B11" s="471"/>
      <c r="C11" s="455"/>
      <c r="D11" s="521"/>
      <c r="E11" s="448"/>
      <c r="F11" s="93" t="s">
        <v>83</v>
      </c>
      <c r="G11" s="524">
        <v>66</v>
      </c>
      <c r="H11" s="524"/>
      <c r="I11" s="524"/>
      <c r="J11" s="524"/>
      <c r="K11" s="502"/>
      <c r="L11" s="499"/>
    </row>
    <row r="12" spans="1:20" ht="15.6" customHeight="1" x14ac:dyDescent="0.25">
      <c r="A12" s="453"/>
      <c r="B12" s="471"/>
      <c r="C12" s="455"/>
      <c r="D12" s="521"/>
      <c r="E12" s="448"/>
      <c r="F12" s="93" t="s">
        <v>396</v>
      </c>
      <c r="G12" s="523" t="s">
        <v>397</v>
      </c>
      <c r="H12" s="523"/>
      <c r="I12" s="523"/>
      <c r="J12" s="523"/>
      <c r="K12" s="502"/>
      <c r="L12" s="499"/>
    </row>
    <row r="13" spans="1:20" ht="15.6" customHeight="1" x14ac:dyDescent="0.25">
      <c r="A13" s="453"/>
      <c r="B13" s="471"/>
      <c r="C13" s="455"/>
      <c r="D13" s="521"/>
      <c r="E13" s="448"/>
      <c r="F13" s="93" t="s">
        <v>256</v>
      </c>
      <c r="G13" s="523" t="s">
        <v>59</v>
      </c>
      <c r="H13" s="523"/>
      <c r="I13" s="523"/>
      <c r="J13" s="523"/>
      <c r="K13" s="502"/>
      <c r="L13" s="499"/>
    </row>
    <row r="14" spans="1:20" ht="15.6" customHeight="1" x14ac:dyDescent="0.25">
      <c r="A14" s="453"/>
      <c r="B14" s="471"/>
      <c r="C14" s="455"/>
      <c r="D14" s="521"/>
      <c r="E14" s="448"/>
      <c r="F14" s="93" t="s">
        <v>379</v>
      </c>
      <c r="G14" s="523" t="s">
        <v>380</v>
      </c>
      <c r="H14" s="523"/>
      <c r="I14" s="523"/>
      <c r="J14" s="523"/>
      <c r="K14" s="502"/>
      <c r="L14" s="499"/>
    </row>
    <row r="15" spans="1:20" ht="15.6" customHeight="1" x14ac:dyDescent="0.25">
      <c r="A15" s="453"/>
      <c r="B15" s="471"/>
      <c r="C15" s="455"/>
      <c r="D15" s="521"/>
      <c r="E15" s="448"/>
      <c r="F15" s="93" t="s">
        <v>701</v>
      </c>
      <c r="G15" s="523">
        <v>100000</v>
      </c>
      <c r="H15" s="523"/>
      <c r="I15" s="523"/>
      <c r="J15" s="523"/>
      <c r="K15" s="502"/>
      <c r="L15" s="499"/>
    </row>
    <row r="16" spans="1:20" ht="15.6" customHeight="1" x14ac:dyDescent="0.25">
      <c r="A16" s="453"/>
      <c r="B16" s="471"/>
      <c r="C16" s="455"/>
      <c r="D16" s="521"/>
      <c r="E16" s="448"/>
      <c r="F16" s="93" t="s">
        <v>257</v>
      </c>
      <c r="G16" s="523" t="s">
        <v>556</v>
      </c>
      <c r="H16" s="523"/>
      <c r="I16" s="523"/>
      <c r="J16" s="523"/>
      <c r="K16" s="502"/>
      <c r="L16" s="499"/>
    </row>
    <row r="17" spans="1:12" ht="15.6" customHeight="1" x14ac:dyDescent="0.25">
      <c r="A17" s="453"/>
      <c r="B17" s="471"/>
      <c r="C17" s="455"/>
      <c r="D17" s="521"/>
      <c r="E17" s="448"/>
      <c r="F17" s="93" t="s">
        <v>376</v>
      </c>
      <c r="G17" s="523" t="s">
        <v>392</v>
      </c>
      <c r="H17" s="523"/>
      <c r="I17" s="523"/>
      <c r="J17" s="523"/>
      <c r="K17" s="502"/>
      <c r="L17" s="499"/>
    </row>
    <row r="18" spans="1:12" ht="15.6" customHeight="1" x14ac:dyDescent="0.25">
      <c r="A18" s="453"/>
      <c r="B18" s="471"/>
      <c r="C18" s="455"/>
      <c r="D18" s="521"/>
      <c r="E18" s="448"/>
      <c r="F18" s="93" t="s">
        <v>702</v>
      </c>
      <c r="G18" s="523" t="s">
        <v>709</v>
      </c>
      <c r="H18" s="523"/>
      <c r="I18" s="523"/>
      <c r="J18" s="523"/>
      <c r="K18" s="502"/>
      <c r="L18" s="499"/>
    </row>
    <row r="19" spans="1:12" ht="15.6" customHeight="1" x14ac:dyDescent="0.25">
      <c r="A19" s="453"/>
      <c r="B19" s="471"/>
      <c r="C19" s="455"/>
      <c r="D19" s="521"/>
      <c r="E19" s="448"/>
      <c r="F19" s="93" t="s">
        <v>381</v>
      </c>
      <c r="G19" s="523" t="s">
        <v>382</v>
      </c>
      <c r="H19" s="523"/>
      <c r="I19" s="523"/>
      <c r="J19" s="523"/>
      <c r="K19" s="502"/>
      <c r="L19" s="500"/>
    </row>
    <row r="20" spans="1:12" ht="15.6" customHeight="1" x14ac:dyDescent="0.25">
      <c r="A20" s="453"/>
      <c r="B20" s="471"/>
      <c r="C20" s="455"/>
      <c r="D20" s="521"/>
      <c r="E20" s="448"/>
      <c r="F20" s="94" t="s">
        <v>358</v>
      </c>
      <c r="G20" s="523" t="s">
        <v>900</v>
      </c>
      <c r="H20" s="523"/>
      <c r="I20" s="523"/>
      <c r="J20" s="523"/>
      <c r="K20" s="496">
        <v>5</v>
      </c>
      <c r="L20" s="443">
        <v>4736</v>
      </c>
    </row>
    <row r="21" spans="1:12" ht="15.6" customHeight="1" x14ac:dyDescent="0.25">
      <c r="A21" s="453"/>
      <c r="B21" s="471"/>
      <c r="C21" s="455"/>
      <c r="D21" s="521"/>
      <c r="E21" s="448"/>
      <c r="F21" s="93" t="s">
        <v>383</v>
      </c>
      <c r="G21" s="523" t="s">
        <v>384</v>
      </c>
      <c r="H21" s="523"/>
      <c r="I21" s="523"/>
      <c r="J21" s="523"/>
      <c r="K21" s="497"/>
      <c r="L21" s="444" t="e">
        <f>#REF!-#REF!*10%</f>
        <v>#REF!</v>
      </c>
    </row>
    <row r="22" spans="1:12" ht="15.6" customHeight="1" x14ac:dyDescent="0.25">
      <c r="A22" s="453"/>
      <c r="B22" s="471"/>
      <c r="C22" s="455"/>
      <c r="D22" s="521"/>
      <c r="E22" s="448"/>
      <c r="F22" s="93" t="s">
        <v>385</v>
      </c>
      <c r="G22" s="523" t="s">
        <v>398</v>
      </c>
      <c r="H22" s="523"/>
      <c r="I22" s="523"/>
      <c r="J22" s="523"/>
      <c r="K22" s="497"/>
      <c r="L22" s="444" t="e">
        <f>#REF!-#REF!*10%</f>
        <v>#REF!</v>
      </c>
    </row>
    <row r="23" spans="1:12" ht="15.6" customHeight="1" x14ac:dyDescent="0.25">
      <c r="A23" s="453"/>
      <c r="B23" s="471"/>
      <c r="C23" s="455"/>
      <c r="D23" s="521"/>
      <c r="E23" s="448"/>
      <c r="F23" s="93" t="s">
        <v>389</v>
      </c>
      <c r="G23" s="523" t="s">
        <v>390</v>
      </c>
      <c r="H23" s="523"/>
      <c r="I23" s="523"/>
      <c r="J23" s="523"/>
      <c r="K23" s="497"/>
      <c r="L23" s="444" t="e">
        <f>#REF!-#REF!*10%</f>
        <v>#REF!</v>
      </c>
    </row>
    <row r="24" spans="1:12" ht="15.6" customHeight="1" x14ac:dyDescent="0.25">
      <c r="A24" s="453"/>
      <c r="B24" s="471"/>
      <c r="C24" s="455"/>
      <c r="D24" s="521"/>
      <c r="E24" s="448"/>
      <c r="F24" s="93" t="s">
        <v>704</v>
      </c>
      <c r="G24" s="523" t="s">
        <v>705</v>
      </c>
      <c r="H24" s="523"/>
      <c r="I24" s="523"/>
      <c r="J24" s="523"/>
      <c r="K24" s="497"/>
      <c r="L24" s="444" t="e">
        <f>#REF!-#REF!*10%</f>
        <v>#REF!</v>
      </c>
    </row>
    <row r="25" spans="1:12" ht="15.6" customHeight="1" x14ac:dyDescent="0.25">
      <c r="A25" s="453"/>
      <c r="B25" s="471"/>
      <c r="C25" s="455"/>
      <c r="D25" s="521"/>
      <c r="E25" s="448"/>
      <c r="F25" s="93" t="s">
        <v>706</v>
      </c>
      <c r="G25" s="461" t="s">
        <v>390</v>
      </c>
      <c r="H25" s="461"/>
      <c r="I25" s="461"/>
      <c r="J25" s="461"/>
      <c r="K25" s="497"/>
      <c r="L25" s="444" t="e">
        <f>#REF!-#REF!*10%</f>
        <v>#REF!</v>
      </c>
    </row>
    <row r="26" spans="1:12" ht="15.6" customHeight="1" x14ac:dyDescent="0.25">
      <c r="A26" s="453"/>
      <c r="B26" s="471"/>
      <c r="C26" s="455"/>
      <c r="D26" s="521"/>
      <c r="E26" s="448"/>
      <c r="F26" s="93" t="s">
        <v>1271</v>
      </c>
      <c r="G26" s="461" t="s">
        <v>390</v>
      </c>
      <c r="H26" s="461"/>
      <c r="I26" s="461"/>
      <c r="J26" s="461"/>
      <c r="K26" s="497"/>
      <c r="L26" s="444" t="e">
        <f>#REF!-#REF!*10%</f>
        <v>#REF!</v>
      </c>
    </row>
    <row r="27" spans="1:12" ht="15.6" customHeight="1" x14ac:dyDescent="0.25">
      <c r="A27" s="453"/>
      <c r="B27" s="471"/>
      <c r="C27" s="455"/>
      <c r="D27" s="521"/>
      <c r="E27" s="448"/>
      <c r="F27" s="93" t="s">
        <v>707</v>
      </c>
      <c r="G27" s="523" t="s">
        <v>1270</v>
      </c>
      <c r="H27" s="523"/>
      <c r="I27" s="523"/>
      <c r="J27" s="523"/>
      <c r="K27" s="497"/>
      <c r="L27" s="444" t="e">
        <f>#REF!-#REF!*10%</f>
        <v>#REF!</v>
      </c>
    </row>
    <row r="28" spans="1:12" ht="15.6" customHeight="1" x14ac:dyDescent="0.25">
      <c r="A28" s="453"/>
      <c r="B28" s="471"/>
      <c r="C28" s="455"/>
      <c r="D28" s="521"/>
      <c r="E28" s="448"/>
      <c r="F28" s="93" t="s">
        <v>708</v>
      </c>
      <c r="G28" s="523" t="s">
        <v>390</v>
      </c>
      <c r="H28" s="523"/>
      <c r="I28" s="523"/>
      <c r="J28" s="523"/>
      <c r="K28" s="497"/>
      <c r="L28" s="444" t="e">
        <f>#REF!-#REF!*10%</f>
        <v>#REF!</v>
      </c>
    </row>
    <row r="29" spans="1:12" ht="15.6" customHeight="1" x14ac:dyDescent="0.25">
      <c r="A29" s="453"/>
      <c r="B29" s="471"/>
      <c r="C29" s="455"/>
      <c r="D29" s="521"/>
      <c r="E29" s="448"/>
      <c r="F29" s="93" t="s">
        <v>377</v>
      </c>
      <c r="G29" s="523" t="s">
        <v>387</v>
      </c>
      <c r="H29" s="523"/>
      <c r="I29" s="523"/>
      <c r="J29" s="523"/>
      <c r="K29" s="497"/>
      <c r="L29" s="444" t="e">
        <f>#REF!-#REF!*10%</f>
        <v>#REF!</v>
      </c>
    </row>
    <row r="30" spans="1:12" ht="15.6" customHeight="1" x14ac:dyDescent="0.25">
      <c r="A30" s="453"/>
      <c r="B30" s="471"/>
      <c r="C30" s="455"/>
      <c r="D30" s="521"/>
      <c r="E30" s="448"/>
      <c r="F30" s="93" t="s">
        <v>388</v>
      </c>
      <c r="G30" s="523" t="s">
        <v>393</v>
      </c>
      <c r="H30" s="523"/>
      <c r="I30" s="523"/>
      <c r="J30" s="523"/>
      <c r="K30" s="497"/>
      <c r="L30" s="444" t="e">
        <f>#REF!-#REF!*10%</f>
        <v>#REF!</v>
      </c>
    </row>
    <row r="31" spans="1:12" ht="15.6" customHeight="1" x14ac:dyDescent="0.25">
      <c r="A31" s="453"/>
      <c r="B31" s="471"/>
      <c r="C31" s="455"/>
      <c r="D31" s="521"/>
      <c r="E31" s="448"/>
      <c r="F31" s="93" t="s">
        <v>562</v>
      </c>
      <c r="G31" s="523" t="s">
        <v>1024</v>
      </c>
      <c r="H31" s="523"/>
      <c r="I31" s="523"/>
      <c r="J31" s="523"/>
      <c r="K31" s="497"/>
      <c r="L31" s="444" t="e">
        <f>#REF!-#REF!*10%</f>
        <v>#REF!</v>
      </c>
    </row>
    <row r="32" spans="1:12" ht="15.6" customHeight="1" x14ac:dyDescent="0.25">
      <c r="A32" s="453"/>
      <c r="B32" s="471"/>
      <c r="C32" s="455"/>
      <c r="D32" s="521"/>
      <c r="E32" s="448"/>
      <c r="F32" s="93" t="s">
        <v>570</v>
      </c>
      <c r="G32" s="523" t="s">
        <v>613</v>
      </c>
      <c r="H32" s="523"/>
      <c r="I32" s="523"/>
      <c r="J32" s="523"/>
      <c r="K32" s="497"/>
      <c r="L32" s="444" t="e">
        <f>#REF!-#REF!*10%</f>
        <v>#REF!</v>
      </c>
    </row>
    <row r="33" spans="1:12" ht="15.6" customHeight="1" x14ac:dyDescent="0.25">
      <c r="A33" s="453"/>
      <c r="B33" s="471"/>
      <c r="C33" s="455"/>
      <c r="D33" s="521"/>
      <c r="E33" s="448"/>
      <c r="F33" s="95" t="s">
        <v>84</v>
      </c>
      <c r="G33" s="465">
        <v>1.1000000000000001</v>
      </c>
      <c r="H33" s="465"/>
      <c r="I33" s="465"/>
      <c r="J33" s="465"/>
      <c r="K33" s="497"/>
      <c r="L33" s="444" t="e">
        <f>#REF!-#REF!*10%</f>
        <v>#REF!</v>
      </c>
    </row>
    <row r="34" spans="1:12" ht="15.6" customHeight="1" x14ac:dyDescent="0.25">
      <c r="A34" s="453"/>
      <c r="B34" s="472"/>
      <c r="C34" s="455"/>
      <c r="D34" s="521"/>
      <c r="E34" s="448"/>
      <c r="F34" s="96" t="s">
        <v>1016</v>
      </c>
      <c r="G34" s="454">
        <v>5</v>
      </c>
      <c r="H34" s="454"/>
      <c r="I34" s="454"/>
      <c r="J34" s="454"/>
      <c r="K34" s="497"/>
      <c r="L34" s="444" t="e">
        <f>#REF!-#REF!*10%</f>
        <v>#REF!</v>
      </c>
    </row>
    <row r="35" spans="1:12" ht="15.6" customHeight="1" x14ac:dyDescent="0.25">
      <c r="A35" s="452">
        <v>2</v>
      </c>
      <c r="B35" s="470"/>
      <c r="C35" s="455" t="s">
        <v>568</v>
      </c>
      <c r="D35" s="520"/>
      <c r="E35" s="448"/>
      <c r="F35" s="110" t="s">
        <v>81</v>
      </c>
      <c r="G35" s="524" t="s">
        <v>6</v>
      </c>
      <c r="H35" s="524"/>
      <c r="I35" s="524"/>
      <c r="J35" s="524"/>
      <c r="K35" s="539">
        <v>3</v>
      </c>
      <c r="L35" s="498">
        <v>4714</v>
      </c>
    </row>
    <row r="36" spans="1:12" ht="15.6" customHeight="1" x14ac:dyDescent="0.25">
      <c r="A36" s="453"/>
      <c r="B36" s="471"/>
      <c r="C36" s="455"/>
      <c r="D36" s="521"/>
      <c r="E36" s="448"/>
      <c r="F36" s="110" t="s">
        <v>80</v>
      </c>
      <c r="G36" s="469">
        <v>35</v>
      </c>
      <c r="H36" s="469"/>
      <c r="I36" s="469"/>
      <c r="J36" s="469"/>
      <c r="K36" s="502"/>
      <c r="L36" s="499"/>
    </row>
    <row r="37" spans="1:12" ht="15.6" customHeight="1" x14ac:dyDescent="0.25">
      <c r="A37" s="453"/>
      <c r="B37" s="471"/>
      <c r="C37" s="455"/>
      <c r="D37" s="521"/>
      <c r="E37" s="448"/>
      <c r="F37" s="110" t="s">
        <v>8</v>
      </c>
      <c r="G37" s="240">
        <v>3000</v>
      </c>
      <c r="H37" s="241">
        <v>4000</v>
      </c>
      <c r="I37" s="312">
        <v>5000</v>
      </c>
      <c r="J37" s="242">
        <v>6000</v>
      </c>
      <c r="K37" s="502"/>
      <c r="L37" s="499"/>
    </row>
    <row r="38" spans="1:12" ht="15.6" customHeight="1" x14ac:dyDescent="0.25">
      <c r="A38" s="453"/>
      <c r="B38" s="471"/>
      <c r="C38" s="455"/>
      <c r="D38" s="521"/>
      <c r="E38" s="448"/>
      <c r="F38" s="93" t="s">
        <v>817</v>
      </c>
      <c r="G38" s="243">
        <f>G36*114</f>
        <v>3990</v>
      </c>
      <c r="H38" s="244">
        <f>G36*128</f>
        <v>4480</v>
      </c>
      <c r="I38" s="313">
        <f>G36*143</f>
        <v>5005</v>
      </c>
      <c r="J38" s="245">
        <f>G36*148</f>
        <v>5180</v>
      </c>
      <c r="K38" s="502"/>
      <c r="L38" s="499"/>
    </row>
    <row r="39" spans="1:12" ht="15.6" customHeight="1" x14ac:dyDescent="0.25">
      <c r="A39" s="453"/>
      <c r="B39" s="471"/>
      <c r="C39" s="455"/>
      <c r="D39" s="521"/>
      <c r="E39" s="448"/>
      <c r="F39" s="93" t="s">
        <v>1269</v>
      </c>
      <c r="G39" s="451">
        <v>0.98</v>
      </c>
      <c r="H39" s="451"/>
      <c r="I39" s="451"/>
      <c r="J39" s="451"/>
      <c r="K39" s="502"/>
      <c r="L39" s="499"/>
    </row>
    <row r="40" spans="1:12" ht="15.6" customHeight="1" x14ac:dyDescent="0.25">
      <c r="A40" s="453"/>
      <c r="B40" s="471"/>
      <c r="C40" s="455"/>
      <c r="D40" s="521"/>
      <c r="E40" s="448"/>
      <c r="F40" s="93" t="s">
        <v>699</v>
      </c>
      <c r="G40" s="523" t="s">
        <v>700</v>
      </c>
      <c r="H40" s="523"/>
      <c r="I40" s="523"/>
      <c r="J40" s="523"/>
      <c r="K40" s="502"/>
      <c r="L40" s="499"/>
    </row>
    <row r="41" spans="1:12" ht="15.6" customHeight="1" x14ac:dyDescent="0.25">
      <c r="A41" s="453"/>
      <c r="B41" s="471"/>
      <c r="C41" s="455"/>
      <c r="D41" s="521"/>
      <c r="E41" s="448"/>
      <c r="F41" s="93" t="s">
        <v>1181</v>
      </c>
      <c r="G41" s="462" t="s">
        <v>1179</v>
      </c>
      <c r="H41" s="463"/>
      <c r="I41" s="463"/>
      <c r="J41" s="464"/>
      <c r="K41" s="502"/>
      <c r="L41" s="499"/>
    </row>
    <row r="42" spans="1:12" ht="15.6" customHeight="1" x14ac:dyDescent="0.25">
      <c r="A42" s="453"/>
      <c r="B42" s="471"/>
      <c r="C42" s="455"/>
      <c r="D42" s="521"/>
      <c r="E42" s="448"/>
      <c r="F42" s="110" t="s">
        <v>83</v>
      </c>
      <c r="G42" s="524">
        <v>66</v>
      </c>
      <c r="H42" s="524"/>
      <c r="I42" s="524"/>
      <c r="J42" s="524"/>
      <c r="K42" s="502"/>
      <c r="L42" s="499"/>
    </row>
    <row r="43" spans="1:12" ht="15.6" customHeight="1" x14ac:dyDescent="0.25">
      <c r="A43" s="453"/>
      <c r="B43" s="471"/>
      <c r="C43" s="455"/>
      <c r="D43" s="521"/>
      <c r="E43" s="448"/>
      <c r="F43" s="110" t="s">
        <v>396</v>
      </c>
      <c r="G43" s="548" t="s">
        <v>397</v>
      </c>
      <c r="H43" s="548"/>
      <c r="I43" s="548"/>
      <c r="J43" s="548"/>
      <c r="K43" s="502"/>
      <c r="L43" s="499"/>
    </row>
    <row r="44" spans="1:12" ht="15.6" customHeight="1" x14ac:dyDescent="0.25">
      <c r="A44" s="453"/>
      <c r="B44" s="471"/>
      <c r="C44" s="455"/>
      <c r="D44" s="521"/>
      <c r="E44" s="448"/>
      <c r="F44" s="110" t="s">
        <v>256</v>
      </c>
      <c r="G44" s="524" t="s">
        <v>59</v>
      </c>
      <c r="H44" s="524"/>
      <c r="I44" s="524"/>
      <c r="J44" s="524"/>
      <c r="K44" s="502"/>
      <c r="L44" s="499"/>
    </row>
    <row r="45" spans="1:12" ht="15.6" customHeight="1" x14ac:dyDescent="0.25">
      <c r="A45" s="453"/>
      <c r="B45" s="471"/>
      <c r="C45" s="455"/>
      <c r="D45" s="521"/>
      <c r="E45" s="448"/>
      <c r="F45" s="93" t="s">
        <v>379</v>
      </c>
      <c r="G45" s="523" t="s">
        <v>380</v>
      </c>
      <c r="H45" s="523"/>
      <c r="I45" s="523"/>
      <c r="J45" s="523"/>
      <c r="K45" s="502"/>
      <c r="L45" s="499"/>
    </row>
    <row r="46" spans="1:12" ht="15.6" customHeight="1" x14ac:dyDescent="0.25">
      <c r="A46" s="453"/>
      <c r="B46" s="471"/>
      <c r="C46" s="455"/>
      <c r="D46" s="521"/>
      <c r="E46" s="448"/>
      <c r="F46" s="93" t="s">
        <v>701</v>
      </c>
      <c r="G46" s="523">
        <v>100000</v>
      </c>
      <c r="H46" s="523"/>
      <c r="I46" s="523"/>
      <c r="J46" s="523"/>
      <c r="K46" s="502"/>
      <c r="L46" s="499"/>
    </row>
    <row r="47" spans="1:12" ht="15.6" customHeight="1" x14ac:dyDescent="0.25">
      <c r="A47" s="453"/>
      <c r="B47" s="471"/>
      <c r="C47" s="455"/>
      <c r="D47" s="521"/>
      <c r="E47" s="448"/>
      <c r="F47" s="93" t="s">
        <v>257</v>
      </c>
      <c r="G47" s="523" t="s">
        <v>556</v>
      </c>
      <c r="H47" s="523"/>
      <c r="I47" s="523"/>
      <c r="J47" s="523"/>
      <c r="K47" s="502"/>
      <c r="L47" s="499"/>
    </row>
    <row r="48" spans="1:12" ht="15.6" customHeight="1" x14ac:dyDescent="0.25">
      <c r="A48" s="453"/>
      <c r="B48" s="471"/>
      <c r="C48" s="455"/>
      <c r="D48" s="521"/>
      <c r="E48" s="448"/>
      <c r="F48" s="93" t="s">
        <v>376</v>
      </c>
      <c r="G48" s="523" t="s">
        <v>392</v>
      </c>
      <c r="H48" s="523"/>
      <c r="I48" s="523"/>
      <c r="J48" s="523"/>
      <c r="K48" s="502"/>
      <c r="L48" s="499"/>
    </row>
    <row r="49" spans="1:12" ht="15.6" customHeight="1" x14ac:dyDescent="0.25">
      <c r="A49" s="453"/>
      <c r="B49" s="471"/>
      <c r="C49" s="455"/>
      <c r="D49" s="521"/>
      <c r="E49" s="448"/>
      <c r="F49" s="93" t="s">
        <v>702</v>
      </c>
      <c r="G49" s="523" t="s">
        <v>709</v>
      </c>
      <c r="H49" s="523"/>
      <c r="I49" s="523"/>
      <c r="J49" s="523"/>
      <c r="K49" s="502"/>
      <c r="L49" s="499"/>
    </row>
    <row r="50" spans="1:12" ht="15.6" customHeight="1" x14ac:dyDescent="0.25">
      <c r="A50" s="453"/>
      <c r="B50" s="471"/>
      <c r="C50" s="455"/>
      <c r="D50" s="521"/>
      <c r="E50" s="448"/>
      <c r="F50" s="93" t="s">
        <v>381</v>
      </c>
      <c r="G50" s="523" t="s">
        <v>382</v>
      </c>
      <c r="H50" s="523"/>
      <c r="I50" s="523"/>
      <c r="J50" s="523"/>
      <c r="K50" s="502"/>
      <c r="L50" s="500"/>
    </row>
    <row r="51" spans="1:12" ht="15.6" customHeight="1" x14ac:dyDescent="0.25">
      <c r="A51" s="453"/>
      <c r="B51" s="471"/>
      <c r="C51" s="455"/>
      <c r="D51" s="521"/>
      <c r="E51" s="448"/>
      <c r="F51" s="94" t="s">
        <v>358</v>
      </c>
      <c r="G51" s="523" t="s">
        <v>900</v>
      </c>
      <c r="H51" s="523"/>
      <c r="I51" s="523"/>
      <c r="J51" s="523"/>
      <c r="K51" s="496">
        <v>5</v>
      </c>
      <c r="L51" s="443">
        <v>5044</v>
      </c>
    </row>
    <row r="52" spans="1:12" ht="15.6" customHeight="1" x14ac:dyDescent="0.25">
      <c r="A52" s="453"/>
      <c r="B52" s="471"/>
      <c r="C52" s="455"/>
      <c r="D52" s="521"/>
      <c r="E52" s="448"/>
      <c r="F52" s="93" t="s">
        <v>383</v>
      </c>
      <c r="G52" s="523" t="s">
        <v>384</v>
      </c>
      <c r="H52" s="523"/>
      <c r="I52" s="523"/>
      <c r="J52" s="523"/>
      <c r="K52" s="497"/>
      <c r="L52" s="444" t="e">
        <f>#REF!-#REF!*10%</f>
        <v>#REF!</v>
      </c>
    </row>
    <row r="53" spans="1:12" ht="15.6" customHeight="1" x14ac:dyDescent="0.25">
      <c r="A53" s="453"/>
      <c r="B53" s="471"/>
      <c r="C53" s="455"/>
      <c r="D53" s="521"/>
      <c r="E53" s="448"/>
      <c r="F53" s="93" t="s">
        <v>385</v>
      </c>
      <c r="G53" s="523" t="s">
        <v>398</v>
      </c>
      <c r="H53" s="523"/>
      <c r="I53" s="523"/>
      <c r="J53" s="523"/>
      <c r="K53" s="497"/>
      <c r="L53" s="444" t="e">
        <f>#REF!-#REF!*10%</f>
        <v>#REF!</v>
      </c>
    </row>
    <row r="54" spans="1:12" ht="15.6" customHeight="1" x14ac:dyDescent="0.25">
      <c r="A54" s="453"/>
      <c r="B54" s="471"/>
      <c r="C54" s="455"/>
      <c r="D54" s="521"/>
      <c r="E54" s="448"/>
      <c r="F54" s="93" t="s">
        <v>389</v>
      </c>
      <c r="G54" s="523" t="s">
        <v>390</v>
      </c>
      <c r="H54" s="523"/>
      <c r="I54" s="523"/>
      <c r="J54" s="523"/>
      <c r="K54" s="497"/>
      <c r="L54" s="444" t="e">
        <f>#REF!-#REF!*10%</f>
        <v>#REF!</v>
      </c>
    </row>
    <row r="55" spans="1:12" ht="15.6" customHeight="1" x14ac:dyDescent="0.25">
      <c r="A55" s="453"/>
      <c r="B55" s="471"/>
      <c r="C55" s="455"/>
      <c r="D55" s="521"/>
      <c r="E55" s="448"/>
      <c r="F55" s="93" t="s">
        <v>704</v>
      </c>
      <c r="G55" s="523" t="s">
        <v>705</v>
      </c>
      <c r="H55" s="523"/>
      <c r="I55" s="523"/>
      <c r="J55" s="523"/>
      <c r="K55" s="497"/>
      <c r="L55" s="444" t="e">
        <f>#REF!-#REF!*10%</f>
        <v>#REF!</v>
      </c>
    </row>
    <row r="56" spans="1:12" ht="15.6" customHeight="1" x14ac:dyDescent="0.25">
      <c r="A56" s="453"/>
      <c r="B56" s="471"/>
      <c r="C56" s="455"/>
      <c r="D56" s="521"/>
      <c r="E56" s="448"/>
      <c r="F56" s="93" t="s">
        <v>706</v>
      </c>
      <c r="G56" s="461" t="s">
        <v>390</v>
      </c>
      <c r="H56" s="461"/>
      <c r="I56" s="461"/>
      <c r="J56" s="461"/>
      <c r="K56" s="497"/>
      <c r="L56" s="444" t="e">
        <f>#REF!-#REF!*10%</f>
        <v>#REF!</v>
      </c>
    </row>
    <row r="57" spans="1:12" ht="15.6" customHeight="1" x14ac:dyDescent="0.25">
      <c r="A57" s="453"/>
      <c r="B57" s="471"/>
      <c r="C57" s="455"/>
      <c r="D57" s="521"/>
      <c r="E57" s="448"/>
      <c r="F57" s="93" t="s">
        <v>1271</v>
      </c>
      <c r="G57" s="461" t="s">
        <v>390</v>
      </c>
      <c r="H57" s="461"/>
      <c r="I57" s="461"/>
      <c r="J57" s="461"/>
      <c r="K57" s="497"/>
      <c r="L57" s="444" t="e">
        <f>#REF!-#REF!*10%</f>
        <v>#REF!</v>
      </c>
    </row>
    <row r="58" spans="1:12" ht="15.6" customHeight="1" x14ac:dyDescent="0.25">
      <c r="A58" s="453"/>
      <c r="B58" s="471"/>
      <c r="C58" s="455"/>
      <c r="D58" s="521"/>
      <c r="E58" s="448"/>
      <c r="F58" s="93" t="s">
        <v>707</v>
      </c>
      <c r="G58" s="523" t="s">
        <v>1270</v>
      </c>
      <c r="H58" s="523"/>
      <c r="I58" s="523"/>
      <c r="J58" s="523"/>
      <c r="K58" s="497"/>
      <c r="L58" s="444" t="e">
        <f>#REF!-#REF!*10%</f>
        <v>#REF!</v>
      </c>
    </row>
    <row r="59" spans="1:12" ht="15.6" customHeight="1" x14ac:dyDescent="0.25">
      <c r="A59" s="453"/>
      <c r="B59" s="471"/>
      <c r="C59" s="455"/>
      <c r="D59" s="521"/>
      <c r="E59" s="448"/>
      <c r="F59" s="93" t="s">
        <v>708</v>
      </c>
      <c r="G59" s="523" t="s">
        <v>390</v>
      </c>
      <c r="H59" s="523"/>
      <c r="I59" s="523"/>
      <c r="J59" s="523"/>
      <c r="K59" s="497"/>
      <c r="L59" s="444" t="e">
        <f>#REF!-#REF!*10%</f>
        <v>#REF!</v>
      </c>
    </row>
    <row r="60" spans="1:12" ht="15.6" customHeight="1" x14ac:dyDescent="0.25">
      <c r="A60" s="453"/>
      <c r="B60" s="471"/>
      <c r="C60" s="455"/>
      <c r="D60" s="521"/>
      <c r="E60" s="448"/>
      <c r="F60" s="93" t="s">
        <v>377</v>
      </c>
      <c r="G60" s="523" t="s">
        <v>387</v>
      </c>
      <c r="H60" s="523"/>
      <c r="I60" s="523"/>
      <c r="J60" s="523"/>
      <c r="K60" s="497"/>
      <c r="L60" s="444" t="e">
        <f>#REF!-#REF!*10%</f>
        <v>#REF!</v>
      </c>
    </row>
    <row r="61" spans="1:12" ht="15.6" customHeight="1" x14ac:dyDescent="0.25">
      <c r="A61" s="453"/>
      <c r="B61" s="471"/>
      <c r="C61" s="455"/>
      <c r="D61" s="521"/>
      <c r="E61" s="448"/>
      <c r="F61" s="93" t="s">
        <v>388</v>
      </c>
      <c r="G61" s="523" t="s">
        <v>393</v>
      </c>
      <c r="H61" s="523"/>
      <c r="I61" s="523"/>
      <c r="J61" s="523"/>
      <c r="K61" s="497"/>
      <c r="L61" s="444" t="e">
        <f>#REF!-#REF!*10%</f>
        <v>#REF!</v>
      </c>
    </row>
    <row r="62" spans="1:12" ht="15.6" customHeight="1" x14ac:dyDescent="0.25">
      <c r="A62" s="453"/>
      <c r="B62" s="471"/>
      <c r="C62" s="455"/>
      <c r="D62" s="521"/>
      <c r="E62" s="448"/>
      <c r="F62" s="93" t="s">
        <v>562</v>
      </c>
      <c r="G62" s="523" t="s">
        <v>1024</v>
      </c>
      <c r="H62" s="523"/>
      <c r="I62" s="523"/>
      <c r="J62" s="523"/>
      <c r="K62" s="497"/>
      <c r="L62" s="444" t="e">
        <f>#REF!-#REF!*10%</f>
        <v>#REF!</v>
      </c>
    </row>
    <row r="63" spans="1:12" ht="15.6" customHeight="1" x14ac:dyDescent="0.25">
      <c r="A63" s="453"/>
      <c r="B63" s="471"/>
      <c r="C63" s="455"/>
      <c r="D63" s="521"/>
      <c r="E63" s="448"/>
      <c r="F63" s="93" t="s">
        <v>570</v>
      </c>
      <c r="G63" s="523" t="s">
        <v>613</v>
      </c>
      <c r="H63" s="523"/>
      <c r="I63" s="523"/>
      <c r="J63" s="523"/>
      <c r="K63" s="497"/>
      <c r="L63" s="444" t="e">
        <f>#REF!-#REF!*10%</f>
        <v>#REF!</v>
      </c>
    </row>
    <row r="64" spans="1:12" ht="15.6" customHeight="1" x14ac:dyDescent="0.25">
      <c r="A64" s="453"/>
      <c r="B64" s="471"/>
      <c r="C64" s="455"/>
      <c r="D64" s="521"/>
      <c r="E64" s="448"/>
      <c r="F64" s="111" t="s">
        <v>84</v>
      </c>
      <c r="G64" s="526">
        <v>1.1000000000000001</v>
      </c>
      <c r="H64" s="526"/>
      <c r="I64" s="526"/>
      <c r="J64" s="526"/>
      <c r="K64" s="497"/>
      <c r="L64" s="444" t="e">
        <f>#REF!-#REF!*10%</f>
        <v>#REF!</v>
      </c>
    </row>
    <row r="65" spans="1:12" ht="15.6" customHeight="1" x14ac:dyDescent="0.25">
      <c r="A65" s="453"/>
      <c r="B65" s="472"/>
      <c r="C65" s="455"/>
      <c r="D65" s="521"/>
      <c r="E65" s="448"/>
      <c r="F65" s="96" t="s">
        <v>1016</v>
      </c>
      <c r="G65" s="454">
        <v>5</v>
      </c>
      <c r="H65" s="454"/>
      <c r="I65" s="454"/>
      <c r="J65" s="454"/>
      <c r="K65" s="497"/>
      <c r="L65" s="444" t="e">
        <f>#REF!-#REF!*10%</f>
        <v>#REF!</v>
      </c>
    </row>
    <row r="66" spans="1:12" ht="15.6" customHeight="1" x14ac:dyDescent="0.25">
      <c r="A66" s="452">
        <v>3</v>
      </c>
      <c r="B66" s="470"/>
      <c r="C66" s="455" t="s">
        <v>486</v>
      </c>
      <c r="D66" s="520"/>
      <c r="E66" s="448"/>
      <c r="F66" s="110" t="s">
        <v>81</v>
      </c>
      <c r="G66" s="524" t="s">
        <v>6</v>
      </c>
      <c r="H66" s="524"/>
      <c r="I66" s="524"/>
      <c r="J66" s="524"/>
      <c r="K66" s="539">
        <v>3</v>
      </c>
      <c r="L66" s="498">
        <v>5868</v>
      </c>
    </row>
    <row r="67" spans="1:12" ht="15.6" customHeight="1" x14ac:dyDescent="0.25">
      <c r="A67" s="453"/>
      <c r="B67" s="471"/>
      <c r="C67" s="455"/>
      <c r="D67" s="521"/>
      <c r="E67" s="448"/>
      <c r="F67" s="110" t="s">
        <v>80</v>
      </c>
      <c r="G67" s="469">
        <v>43</v>
      </c>
      <c r="H67" s="469"/>
      <c r="I67" s="469"/>
      <c r="J67" s="469"/>
      <c r="K67" s="502"/>
      <c r="L67" s="499"/>
    </row>
    <row r="68" spans="1:12" ht="15.6" customHeight="1" x14ac:dyDescent="0.25">
      <c r="A68" s="453"/>
      <c r="B68" s="471"/>
      <c r="C68" s="455"/>
      <c r="D68" s="521"/>
      <c r="E68" s="448"/>
      <c r="F68" s="110" t="s">
        <v>8</v>
      </c>
      <c r="G68" s="240">
        <v>3000</v>
      </c>
      <c r="H68" s="241">
        <v>4000</v>
      </c>
      <c r="I68" s="312">
        <v>5000</v>
      </c>
      <c r="J68" s="242">
        <v>6000</v>
      </c>
      <c r="K68" s="502"/>
      <c r="L68" s="499"/>
    </row>
    <row r="69" spans="1:12" ht="15.6" customHeight="1" x14ac:dyDescent="0.25">
      <c r="A69" s="453"/>
      <c r="B69" s="471"/>
      <c r="C69" s="455"/>
      <c r="D69" s="521"/>
      <c r="E69" s="448"/>
      <c r="F69" s="93" t="s">
        <v>817</v>
      </c>
      <c r="G69" s="243">
        <f>G67*114</f>
        <v>4902</v>
      </c>
      <c r="H69" s="244">
        <f>G67*128</f>
        <v>5504</v>
      </c>
      <c r="I69" s="313">
        <f>G67*143</f>
        <v>6149</v>
      </c>
      <c r="J69" s="245">
        <f>G67*148</f>
        <v>6364</v>
      </c>
      <c r="K69" s="502"/>
      <c r="L69" s="499"/>
    </row>
    <row r="70" spans="1:12" ht="15.6" customHeight="1" x14ac:dyDescent="0.25">
      <c r="A70" s="453"/>
      <c r="B70" s="471"/>
      <c r="C70" s="455"/>
      <c r="D70" s="521"/>
      <c r="E70" s="448"/>
      <c r="F70" s="93" t="s">
        <v>1269</v>
      </c>
      <c r="G70" s="451">
        <v>0.98</v>
      </c>
      <c r="H70" s="451"/>
      <c r="I70" s="451"/>
      <c r="J70" s="451"/>
      <c r="K70" s="502"/>
      <c r="L70" s="499"/>
    </row>
    <row r="71" spans="1:12" ht="15.6" customHeight="1" x14ac:dyDescent="0.25">
      <c r="A71" s="453"/>
      <c r="B71" s="471"/>
      <c r="C71" s="455"/>
      <c r="D71" s="521"/>
      <c r="E71" s="448"/>
      <c r="F71" s="93" t="s">
        <v>699</v>
      </c>
      <c r="G71" s="523" t="s">
        <v>700</v>
      </c>
      <c r="H71" s="523"/>
      <c r="I71" s="523"/>
      <c r="J71" s="523"/>
      <c r="K71" s="502"/>
      <c r="L71" s="499"/>
    </row>
    <row r="72" spans="1:12" ht="15.6" customHeight="1" x14ac:dyDescent="0.25">
      <c r="A72" s="453"/>
      <c r="B72" s="471"/>
      <c r="C72" s="455"/>
      <c r="D72" s="521"/>
      <c r="E72" s="448"/>
      <c r="F72" s="93" t="s">
        <v>1181</v>
      </c>
      <c r="G72" s="462" t="s">
        <v>1179</v>
      </c>
      <c r="H72" s="463"/>
      <c r="I72" s="463"/>
      <c r="J72" s="464"/>
      <c r="K72" s="502"/>
      <c r="L72" s="499"/>
    </row>
    <row r="73" spans="1:12" ht="15.6" customHeight="1" x14ac:dyDescent="0.25">
      <c r="A73" s="453"/>
      <c r="B73" s="471"/>
      <c r="C73" s="455"/>
      <c r="D73" s="521"/>
      <c r="E73" s="448"/>
      <c r="F73" s="110" t="s">
        <v>83</v>
      </c>
      <c r="G73" s="524">
        <v>66</v>
      </c>
      <c r="H73" s="524"/>
      <c r="I73" s="524"/>
      <c r="J73" s="524"/>
      <c r="K73" s="502"/>
      <c r="L73" s="499"/>
    </row>
    <row r="74" spans="1:12" ht="15.6" customHeight="1" x14ac:dyDescent="0.25">
      <c r="A74" s="453"/>
      <c r="B74" s="471"/>
      <c r="C74" s="455"/>
      <c r="D74" s="521"/>
      <c r="E74" s="448"/>
      <c r="F74" s="110" t="s">
        <v>396</v>
      </c>
      <c r="G74" s="548" t="s">
        <v>397</v>
      </c>
      <c r="H74" s="548"/>
      <c r="I74" s="548"/>
      <c r="J74" s="548"/>
      <c r="K74" s="502"/>
      <c r="L74" s="499"/>
    </row>
    <row r="75" spans="1:12" ht="15.6" customHeight="1" x14ac:dyDescent="0.25">
      <c r="A75" s="453"/>
      <c r="B75" s="471"/>
      <c r="C75" s="455"/>
      <c r="D75" s="521"/>
      <c r="E75" s="448"/>
      <c r="F75" s="110" t="s">
        <v>256</v>
      </c>
      <c r="G75" s="524" t="s">
        <v>60</v>
      </c>
      <c r="H75" s="524"/>
      <c r="I75" s="524"/>
      <c r="J75" s="524"/>
      <c r="K75" s="502"/>
      <c r="L75" s="499"/>
    </row>
    <row r="76" spans="1:12" ht="15.6" customHeight="1" x14ac:dyDescent="0.25">
      <c r="A76" s="453"/>
      <c r="B76" s="471"/>
      <c r="C76" s="455"/>
      <c r="D76" s="521"/>
      <c r="E76" s="448"/>
      <c r="F76" s="93" t="s">
        <v>379</v>
      </c>
      <c r="G76" s="523" t="s">
        <v>380</v>
      </c>
      <c r="H76" s="523"/>
      <c r="I76" s="523"/>
      <c r="J76" s="523"/>
      <c r="K76" s="502"/>
      <c r="L76" s="499"/>
    </row>
    <row r="77" spans="1:12" ht="15.6" customHeight="1" x14ac:dyDescent="0.25">
      <c r="A77" s="453"/>
      <c r="B77" s="471"/>
      <c r="C77" s="455"/>
      <c r="D77" s="521"/>
      <c r="E77" s="448"/>
      <c r="F77" s="93" t="s">
        <v>701</v>
      </c>
      <c r="G77" s="523">
        <v>100000</v>
      </c>
      <c r="H77" s="523"/>
      <c r="I77" s="523"/>
      <c r="J77" s="523"/>
      <c r="K77" s="502"/>
      <c r="L77" s="499"/>
    </row>
    <row r="78" spans="1:12" ht="15.6" customHeight="1" x14ac:dyDescent="0.25">
      <c r="A78" s="453"/>
      <c r="B78" s="471"/>
      <c r="C78" s="455"/>
      <c r="D78" s="521"/>
      <c r="E78" s="448"/>
      <c r="F78" s="93" t="s">
        <v>257</v>
      </c>
      <c r="G78" s="523" t="s">
        <v>556</v>
      </c>
      <c r="H78" s="523"/>
      <c r="I78" s="523"/>
      <c r="J78" s="523"/>
      <c r="K78" s="502"/>
      <c r="L78" s="499"/>
    </row>
    <row r="79" spans="1:12" ht="15.6" customHeight="1" x14ac:dyDescent="0.25">
      <c r="A79" s="453"/>
      <c r="B79" s="471"/>
      <c r="C79" s="455"/>
      <c r="D79" s="521"/>
      <c r="E79" s="448"/>
      <c r="F79" s="93" t="s">
        <v>376</v>
      </c>
      <c r="G79" s="523" t="s">
        <v>392</v>
      </c>
      <c r="H79" s="523"/>
      <c r="I79" s="523"/>
      <c r="J79" s="523"/>
      <c r="K79" s="502"/>
      <c r="L79" s="499"/>
    </row>
    <row r="80" spans="1:12" ht="15.6" customHeight="1" x14ac:dyDescent="0.25">
      <c r="A80" s="453"/>
      <c r="B80" s="471"/>
      <c r="C80" s="455"/>
      <c r="D80" s="521"/>
      <c r="E80" s="448"/>
      <c r="F80" s="93" t="s">
        <v>702</v>
      </c>
      <c r="G80" s="523" t="s">
        <v>709</v>
      </c>
      <c r="H80" s="523"/>
      <c r="I80" s="523"/>
      <c r="J80" s="523"/>
      <c r="K80" s="502"/>
      <c r="L80" s="499"/>
    </row>
    <row r="81" spans="1:12" ht="15.6" customHeight="1" x14ac:dyDescent="0.25">
      <c r="A81" s="453"/>
      <c r="B81" s="471"/>
      <c r="C81" s="455"/>
      <c r="D81" s="521"/>
      <c r="E81" s="448"/>
      <c r="F81" s="93" t="s">
        <v>381</v>
      </c>
      <c r="G81" s="523" t="s">
        <v>382</v>
      </c>
      <c r="H81" s="523"/>
      <c r="I81" s="523"/>
      <c r="J81" s="523"/>
      <c r="K81" s="502"/>
      <c r="L81" s="500"/>
    </row>
    <row r="82" spans="1:12" ht="15.6" customHeight="1" x14ac:dyDescent="0.25">
      <c r="A82" s="453"/>
      <c r="B82" s="471"/>
      <c r="C82" s="455"/>
      <c r="D82" s="521"/>
      <c r="E82" s="448"/>
      <c r="F82" s="94" t="s">
        <v>358</v>
      </c>
      <c r="G82" s="523" t="s">
        <v>900</v>
      </c>
      <c r="H82" s="523"/>
      <c r="I82" s="523"/>
      <c r="J82" s="523"/>
      <c r="K82" s="496">
        <v>5</v>
      </c>
      <c r="L82" s="443">
        <v>6279</v>
      </c>
    </row>
    <row r="83" spans="1:12" ht="15.6" customHeight="1" x14ac:dyDescent="0.25">
      <c r="A83" s="453"/>
      <c r="B83" s="471"/>
      <c r="C83" s="455"/>
      <c r="D83" s="521"/>
      <c r="E83" s="448"/>
      <c r="F83" s="93" t="s">
        <v>383</v>
      </c>
      <c r="G83" s="523" t="s">
        <v>384</v>
      </c>
      <c r="H83" s="523"/>
      <c r="I83" s="523"/>
      <c r="J83" s="523"/>
      <c r="K83" s="497"/>
      <c r="L83" s="444" t="e">
        <f>#REF!-#REF!*10%</f>
        <v>#REF!</v>
      </c>
    </row>
    <row r="84" spans="1:12" ht="15.6" customHeight="1" x14ac:dyDescent="0.25">
      <c r="A84" s="453"/>
      <c r="B84" s="471"/>
      <c r="C84" s="455"/>
      <c r="D84" s="521"/>
      <c r="E84" s="448"/>
      <c r="F84" s="93" t="s">
        <v>385</v>
      </c>
      <c r="G84" s="523" t="s">
        <v>398</v>
      </c>
      <c r="H84" s="523"/>
      <c r="I84" s="523"/>
      <c r="J84" s="523"/>
      <c r="K84" s="497"/>
      <c r="L84" s="444" t="e">
        <f>#REF!-#REF!*10%</f>
        <v>#REF!</v>
      </c>
    </row>
    <row r="85" spans="1:12" ht="15.6" customHeight="1" x14ac:dyDescent="0.25">
      <c r="A85" s="453"/>
      <c r="B85" s="471"/>
      <c r="C85" s="455"/>
      <c r="D85" s="521"/>
      <c r="E85" s="448"/>
      <c r="F85" s="93" t="s">
        <v>389</v>
      </c>
      <c r="G85" s="523" t="s">
        <v>390</v>
      </c>
      <c r="H85" s="523"/>
      <c r="I85" s="523"/>
      <c r="J85" s="523"/>
      <c r="K85" s="497"/>
      <c r="L85" s="444" t="e">
        <f>#REF!-#REF!*10%</f>
        <v>#REF!</v>
      </c>
    </row>
    <row r="86" spans="1:12" ht="15.6" customHeight="1" x14ac:dyDescent="0.25">
      <c r="A86" s="453"/>
      <c r="B86" s="471"/>
      <c r="C86" s="455"/>
      <c r="D86" s="521"/>
      <c r="E86" s="448"/>
      <c r="F86" s="93" t="s">
        <v>704</v>
      </c>
      <c r="G86" s="523" t="s">
        <v>705</v>
      </c>
      <c r="H86" s="523"/>
      <c r="I86" s="523"/>
      <c r="J86" s="523"/>
      <c r="K86" s="497"/>
      <c r="L86" s="444" t="e">
        <f>#REF!-#REF!*10%</f>
        <v>#REF!</v>
      </c>
    </row>
    <row r="87" spans="1:12" ht="15.6" customHeight="1" x14ac:dyDescent="0.25">
      <c r="A87" s="453"/>
      <c r="B87" s="471"/>
      <c r="C87" s="455"/>
      <c r="D87" s="521"/>
      <c r="E87" s="448"/>
      <c r="F87" s="93" t="s">
        <v>706</v>
      </c>
      <c r="G87" s="461" t="s">
        <v>390</v>
      </c>
      <c r="H87" s="461"/>
      <c r="I87" s="461"/>
      <c r="J87" s="461"/>
      <c r="K87" s="497"/>
      <c r="L87" s="444" t="e">
        <f>#REF!-#REF!*10%</f>
        <v>#REF!</v>
      </c>
    </row>
    <row r="88" spans="1:12" ht="15.6" customHeight="1" x14ac:dyDescent="0.25">
      <c r="A88" s="453"/>
      <c r="B88" s="471"/>
      <c r="C88" s="455"/>
      <c r="D88" s="521"/>
      <c r="E88" s="448"/>
      <c r="F88" s="93" t="s">
        <v>1271</v>
      </c>
      <c r="G88" s="461" t="s">
        <v>390</v>
      </c>
      <c r="H88" s="461"/>
      <c r="I88" s="461"/>
      <c r="J88" s="461"/>
      <c r="K88" s="497"/>
      <c r="L88" s="444" t="e">
        <f>#REF!-#REF!*10%</f>
        <v>#REF!</v>
      </c>
    </row>
    <row r="89" spans="1:12" ht="15.6" customHeight="1" x14ac:dyDescent="0.25">
      <c r="A89" s="453"/>
      <c r="B89" s="471"/>
      <c r="C89" s="455"/>
      <c r="D89" s="521"/>
      <c r="E89" s="448"/>
      <c r="F89" s="93" t="s">
        <v>707</v>
      </c>
      <c r="G89" s="523" t="s">
        <v>1270</v>
      </c>
      <c r="H89" s="523"/>
      <c r="I89" s="523"/>
      <c r="J89" s="523"/>
      <c r="K89" s="497"/>
      <c r="L89" s="444" t="e">
        <f>#REF!-#REF!*10%</f>
        <v>#REF!</v>
      </c>
    </row>
    <row r="90" spans="1:12" ht="15.6" customHeight="1" x14ac:dyDescent="0.25">
      <c r="A90" s="453"/>
      <c r="B90" s="471"/>
      <c r="C90" s="455"/>
      <c r="D90" s="521"/>
      <c r="E90" s="448"/>
      <c r="F90" s="93" t="s">
        <v>708</v>
      </c>
      <c r="G90" s="523" t="s">
        <v>390</v>
      </c>
      <c r="H90" s="523"/>
      <c r="I90" s="523"/>
      <c r="J90" s="523"/>
      <c r="K90" s="497"/>
      <c r="L90" s="444" t="e">
        <f>#REF!-#REF!*10%</f>
        <v>#REF!</v>
      </c>
    </row>
    <row r="91" spans="1:12" ht="15.6" customHeight="1" x14ac:dyDescent="0.25">
      <c r="A91" s="453"/>
      <c r="B91" s="471"/>
      <c r="C91" s="455"/>
      <c r="D91" s="521"/>
      <c r="E91" s="448"/>
      <c r="F91" s="93" t="s">
        <v>377</v>
      </c>
      <c r="G91" s="523" t="s">
        <v>387</v>
      </c>
      <c r="H91" s="523"/>
      <c r="I91" s="523"/>
      <c r="J91" s="523"/>
      <c r="K91" s="497"/>
      <c r="L91" s="444" t="e">
        <f>#REF!-#REF!*10%</f>
        <v>#REF!</v>
      </c>
    </row>
    <row r="92" spans="1:12" ht="15.6" customHeight="1" x14ac:dyDescent="0.25">
      <c r="A92" s="453"/>
      <c r="B92" s="471"/>
      <c r="C92" s="455"/>
      <c r="D92" s="521"/>
      <c r="E92" s="448"/>
      <c r="F92" s="93" t="s">
        <v>388</v>
      </c>
      <c r="G92" s="523" t="s">
        <v>393</v>
      </c>
      <c r="H92" s="523"/>
      <c r="I92" s="523"/>
      <c r="J92" s="523"/>
      <c r="K92" s="497"/>
      <c r="L92" s="444" t="e">
        <f>#REF!-#REF!*10%</f>
        <v>#REF!</v>
      </c>
    </row>
    <row r="93" spans="1:12" ht="15.6" customHeight="1" x14ac:dyDescent="0.25">
      <c r="A93" s="453"/>
      <c r="B93" s="471"/>
      <c r="C93" s="455"/>
      <c r="D93" s="521"/>
      <c r="E93" s="448"/>
      <c r="F93" s="93" t="s">
        <v>562</v>
      </c>
      <c r="G93" s="523" t="s">
        <v>1024</v>
      </c>
      <c r="H93" s="523"/>
      <c r="I93" s="523"/>
      <c r="J93" s="523"/>
      <c r="K93" s="497"/>
      <c r="L93" s="444" t="e">
        <f>#REF!-#REF!*10%</f>
        <v>#REF!</v>
      </c>
    </row>
    <row r="94" spans="1:12" ht="15.6" customHeight="1" x14ac:dyDescent="0.25">
      <c r="A94" s="453"/>
      <c r="B94" s="471"/>
      <c r="C94" s="455"/>
      <c r="D94" s="521"/>
      <c r="E94" s="448"/>
      <c r="F94" s="93" t="s">
        <v>570</v>
      </c>
      <c r="G94" s="523" t="s">
        <v>613</v>
      </c>
      <c r="H94" s="523"/>
      <c r="I94" s="523"/>
      <c r="J94" s="523"/>
      <c r="K94" s="497"/>
      <c r="L94" s="444" t="e">
        <f>#REF!-#REF!*10%</f>
        <v>#REF!</v>
      </c>
    </row>
    <row r="95" spans="1:12" ht="15.6" customHeight="1" x14ac:dyDescent="0.25">
      <c r="A95" s="453"/>
      <c r="B95" s="471"/>
      <c r="C95" s="455"/>
      <c r="D95" s="521"/>
      <c r="E95" s="448"/>
      <c r="F95" s="111" t="s">
        <v>84</v>
      </c>
      <c r="G95" s="526">
        <v>1.1000000000000001</v>
      </c>
      <c r="H95" s="526"/>
      <c r="I95" s="526"/>
      <c r="J95" s="526"/>
      <c r="K95" s="497"/>
      <c r="L95" s="444" t="e">
        <f>#REF!-#REF!*10%</f>
        <v>#REF!</v>
      </c>
    </row>
    <row r="96" spans="1:12" ht="15.6" customHeight="1" x14ac:dyDescent="0.25">
      <c r="A96" s="453"/>
      <c r="B96" s="472"/>
      <c r="C96" s="455"/>
      <c r="D96" s="521"/>
      <c r="E96" s="448"/>
      <c r="F96" s="96" t="s">
        <v>1016</v>
      </c>
      <c r="G96" s="454">
        <v>5</v>
      </c>
      <c r="H96" s="454"/>
      <c r="I96" s="454"/>
      <c r="J96" s="454"/>
      <c r="K96" s="497"/>
      <c r="L96" s="444" t="e">
        <f>#REF!-#REF!*10%</f>
        <v>#REF!</v>
      </c>
    </row>
    <row r="97" spans="1:12" ht="15.6" customHeight="1" x14ac:dyDescent="0.25">
      <c r="A97" s="452">
        <v>4</v>
      </c>
      <c r="B97" s="470"/>
      <c r="C97" s="455" t="s">
        <v>487</v>
      </c>
      <c r="D97" s="520"/>
      <c r="E97" s="448"/>
      <c r="F97" s="110" t="s">
        <v>81</v>
      </c>
      <c r="G97" s="524" t="s">
        <v>6</v>
      </c>
      <c r="H97" s="524"/>
      <c r="I97" s="524"/>
      <c r="J97" s="524"/>
      <c r="K97" s="539">
        <v>3</v>
      </c>
      <c r="L97" s="498">
        <v>6926</v>
      </c>
    </row>
    <row r="98" spans="1:12" ht="15.6" customHeight="1" x14ac:dyDescent="0.25">
      <c r="A98" s="453"/>
      <c r="B98" s="471"/>
      <c r="C98" s="455"/>
      <c r="D98" s="521"/>
      <c r="E98" s="448"/>
      <c r="F98" s="110" t="s">
        <v>80</v>
      </c>
      <c r="G98" s="469">
        <v>52</v>
      </c>
      <c r="H98" s="469"/>
      <c r="I98" s="469"/>
      <c r="J98" s="469"/>
      <c r="K98" s="502"/>
      <c r="L98" s="499"/>
    </row>
    <row r="99" spans="1:12" ht="15.6" customHeight="1" x14ac:dyDescent="0.25">
      <c r="A99" s="453"/>
      <c r="B99" s="471"/>
      <c r="C99" s="455"/>
      <c r="D99" s="521"/>
      <c r="E99" s="448"/>
      <c r="F99" s="110" t="s">
        <v>8</v>
      </c>
      <c r="G99" s="240">
        <v>3000</v>
      </c>
      <c r="H99" s="241">
        <v>4000</v>
      </c>
      <c r="I99" s="312">
        <v>5000</v>
      </c>
      <c r="J99" s="242">
        <v>6000</v>
      </c>
      <c r="K99" s="502"/>
      <c r="L99" s="499"/>
    </row>
    <row r="100" spans="1:12" ht="15.6" customHeight="1" x14ac:dyDescent="0.25">
      <c r="A100" s="453"/>
      <c r="B100" s="471"/>
      <c r="C100" s="455"/>
      <c r="D100" s="521"/>
      <c r="E100" s="448"/>
      <c r="F100" s="93" t="s">
        <v>817</v>
      </c>
      <c r="G100" s="243">
        <f>G98*114</f>
        <v>5928</v>
      </c>
      <c r="H100" s="244">
        <f>G98*128</f>
        <v>6656</v>
      </c>
      <c r="I100" s="313">
        <f>G98*143</f>
        <v>7436</v>
      </c>
      <c r="J100" s="245">
        <f>G98*148</f>
        <v>7696</v>
      </c>
      <c r="K100" s="502"/>
      <c r="L100" s="499"/>
    </row>
    <row r="101" spans="1:12" ht="15.6" customHeight="1" x14ac:dyDescent="0.25">
      <c r="A101" s="453"/>
      <c r="B101" s="471"/>
      <c r="C101" s="455"/>
      <c r="D101" s="521"/>
      <c r="E101" s="448"/>
      <c r="F101" s="93" t="s">
        <v>1269</v>
      </c>
      <c r="G101" s="451">
        <v>0.98</v>
      </c>
      <c r="H101" s="451"/>
      <c r="I101" s="451"/>
      <c r="J101" s="451"/>
      <c r="K101" s="502"/>
      <c r="L101" s="499"/>
    </row>
    <row r="102" spans="1:12" ht="15.6" customHeight="1" x14ac:dyDescent="0.25">
      <c r="A102" s="453"/>
      <c r="B102" s="471"/>
      <c r="C102" s="455"/>
      <c r="D102" s="521"/>
      <c r="E102" s="448"/>
      <c r="F102" s="93" t="s">
        <v>699</v>
      </c>
      <c r="G102" s="523" t="s">
        <v>700</v>
      </c>
      <c r="H102" s="523"/>
      <c r="I102" s="523"/>
      <c r="J102" s="523"/>
      <c r="K102" s="502"/>
      <c r="L102" s="499"/>
    </row>
    <row r="103" spans="1:12" ht="15.6" customHeight="1" x14ac:dyDescent="0.25">
      <c r="A103" s="453"/>
      <c r="B103" s="471"/>
      <c r="C103" s="455"/>
      <c r="D103" s="521"/>
      <c r="E103" s="448"/>
      <c r="F103" s="93" t="s">
        <v>1181</v>
      </c>
      <c r="G103" s="462" t="s">
        <v>1179</v>
      </c>
      <c r="H103" s="463"/>
      <c r="I103" s="463"/>
      <c r="J103" s="464"/>
      <c r="K103" s="502"/>
      <c r="L103" s="499"/>
    </row>
    <row r="104" spans="1:12" ht="15.6" customHeight="1" x14ac:dyDescent="0.25">
      <c r="A104" s="453"/>
      <c r="B104" s="471"/>
      <c r="C104" s="455"/>
      <c r="D104" s="521"/>
      <c r="E104" s="448"/>
      <c r="F104" s="110" t="s">
        <v>83</v>
      </c>
      <c r="G104" s="524">
        <v>66</v>
      </c>
      <c r="H104" s="524"/>
      <c r="I104" s="524"/>
      <c r="J104" s="524"/>
      <c r="K104" s="502"/>
      <c r="L104" s="499"/>
    </row>
    <row r="105" spans="1:12" ht="15.6" customHeight="1" x14ac:dyDescent="0.25">
      <c r="A105" s="453"/>
      <c r="B105" s="471"/>
      <c r="C105" s="455"/>
      <c r="D105" s="521"/>
      <c r="E105" s="448"/>
      <c r="F105" s="110" t="s">
        <v>396</v>
      </c>
      <c r="G105" s="548" t="s">
        <v>397</v>
      </c>
      <c r="H105" s="548"/>
      <c r="I105" s="548"/>
      <c r="J105" s="548"/>
      <c r="K105" s="502"/>
      <c r="L105" s="499"/>
    </row>
    <row r="106" spans="1:12" ht="15.6" customHeight="1" x14ac:dyDescent="0.25">
      <c r="A106" s="453"/>
      <c r="B106" s="471"/>
      <c r="C106" s="455"/>
      <c r="D106" s="521"/>
      <c r="E106" s="448"/>
      <c r="F106" s="110" t="s">
        <v>256</v>
      </c>
      <c r="G106" s="524" t="s">
        <v>70</v>
      </c>
      <c r="H106" s="524"/>
      <c r="I106" s="524"/>
      <c r="J106" s="524"/>
      <c r="K106" s="502"/>
      <c r="L106" s="499"/>
    </row>
    <row r="107" spans="1:12" ht="15.6" customHeight="1" x14ac:dyDescent="0.25">
      <c r="A107" s="453"/>
      <c r="B107" s="471"/>
      <c r="C107" s="455"/>
      <c r="D107" s="521"/>
      <c r="E107" s="448"/>
      <c r="F107" s="93" t="s">
        <v>379</v>
      </c>
      <c r="G107" s="523" t="s">
        <v>380</v>
      </c>
      <c r="H107" s="523"/>
      <c r="I107" s="523"/>
      <c r="J107" s="523"/>
      <c r="K107" s="502"/>
      <c r="L107" s="499"/>
    </row>
    <row r="108" spans="1:12" ht="15.6" customHeight="1" x14ac:dyDescent="0.25">
      <c r="A108" s="453"/>
      <c r="B108" s="471"/>
      <c r="C108" s="455"/>
      <c r="D108" s="521"/>
      <c r="E108" s="448"/>
      <c r="F108" s="93" t="s">
        <v>701</v>
      </c>
      <c r="G108" s="523">
        <v>100000</v>
      </c>
      <c r="H108" s="523"/>
      <c r="I108" s="523"/>
      <c r="J108" s="523"/>
      <c r="K108" s="502"/>
      <c r="L108" s="499"/>
    </row>
    <row r="109" spans="1:12" ht="15.6" customHeight="1" x14ac:dyDescent="0.25">
      <c r="A109" s="453"/>
      <c r="B109" s="471"/>
      <c r="C109" s="455"/>
      <c r="D109" s="521"/>
      <c r="E109" s="448"/>
      <c r="F109" s="93" t="s">
        <v>257</v>
      </c>
      <c r="G109" s="523" t="s">
        <v>556</v>
      </c>
      <c r="H109" s="523"/>
      <c r="I109" s="523"/>
      <c r="J109" s="523"/>
      <c r="K109" s="502"/>
      <c r="L109" s="499"/>
    </row>
    <row r="110" spans="1:12" ht="15.6" customHeight="1" x14ac:dyDescent="0.25">
      <c r="A110" s="453"/>
      <c r="B110" s="471"/>
      <c r="C110" s="455"/>
      <c r="D110" s="521"/>
      <c r="E110" s="448"/>
      <c r="F110" s="93" t="s">
        <v>376</v>
      </c>
      <c r="G110" s="523" t="s">
        <v>392</v>
      </c>
      <c r="H110" s="523"/>
      <c r="I110" s="523"/>
      <c r="J110" s="523"/>
      <c r="K110" s="502"/>
      <c r="L110" s="499"/>
    </row>
    <row r="111" spans="1:12" ht="15.6" customHeight="1" x14ac:dyDescent="0.25">
      <c r="A111" s="453"/>
      <c r="B111" s="471"/>
      <c r="C111" s="455"/>
      <c r="D111" s="521"/>
      <c r="E111" s="448"/>
      <c r="F111" s="93" t="s">
        <v>702</v>
      </c>
      <c r="G111" s="523" t="s">
        <v>709</v>
      </c>
      <c r="H111" s="523"/>
      <c r="I111" s="523"/>
      <c r="J111" s="523"/>
      <c r="K111" s="502"/>
      <c r="L111" s="499"/>
    </row>
    <row r="112" spans="1:12" ht="15.6" customHeight="1" x14ac:dyDescent="0.25">
      <c r="A112" s="453"/>
      <c r="B112" s="471"/>
      <c r="C112" s="455"/>
      <c r="D112" s="521"/>
      <c r="E112" s="448"/>
      <c r="F112" s="93" t="s">
        <v>381</v>
      </c>
      <c r="G112" s="523" t="s">
        <v>382</v>
      </c>
      <c r="H112" s="523"/>
      <c r="I112" s="523"/>
      <c r="J112" s="523"/>
      <c r="K112" s="502"/>
      <c r="L112" s="500"/>
    </row>
    <row r="113" spans="1:12" ht="15.6" customHeight="1" x14ac:dyDescent="0.25">
      <c r="A113" s="453"/>
      <c r="B113" s="471"/>
      <c r="C113" s="455"/>
      <c r="D113" s="521"/>
      <c r="E113" s="448"/>
      <c r="F113" s="94" t="s">
        <v>358</v>
      </c>
      <c r="G113" s="523" t="s">
        <v>900</v>
      </c>
      <c r="H113" s="523"/>
      <c r="I113" s="523"/>
      <c r="J113" s="523"/>
      <c r="K113" s="496">
        <v>5</v>
      </c>
      <c r="L113" s="443">
        <v>7411</v>
      </c>
    </row>
    <row r="114" spans="1:12" ht="15.6" customHeight="1" x14ac:dyDescent="0.25">
      <c r="A114" s="453"/>
      <c r="B114" s="471"/>
      <c r="C114" s="455"/>
      <c r="D114" s="521"/>
      <c r="E114" s="448"/>
      <c r="F114" s="93" t="s">
        <v>383</v>
      </c>
      <c r="G114" s="523" t="s">
        <v>384</v>
      </c>
      <c r="H114" s="523"/>
      <c r="I114" s="523"/>
      <c r="J114" s="523"/>
      <c r="K114" s="497"/>
      <c r="L114" s="444" t="e">
        <f>#REF!-#REF!*10%</f>
        <v>#REF!</v>
      </c>
    </row>
    <row r="115" spans="1:12" ht="15.6" customHeight="1" x14ac:dyDescent="0.25">
      <c r="A115" s="453"/>
      <c r="B115" s="471"/>
      <c r="C115" s="455"/>
      <c r="D115" s="521"/>
      <c r="E115" s="448"/>
      <c r="F115" s="93" t="s">
        <v>385</v>
      </c>
      <c r="G115" s="523" t="s">
        <v>398</v>
      </c>
      <c r="H115" s="523"/>
      <c r="I115" s="523"/>
      <c r="J115" s="523"/>
      <c r="K115" s="497"/>
      <c r="L115" s="444" t="e">
        <f>#REF!-#REF!*10%</f>
        <v>#REF!</v>
      </c>
    </row>
    <row r="116" spans="1:12" ht="15.6" customHeight="1" x14ac:dyDescent="0.25">
      <c r="A116" s="453"/>
      <c r="B116" s="471"/>
      <c r="C116" s="455"/>
      <c r="D116" s="521"/>
      <c r="E116" s="448"/>
      <c r="F116" s="93" t="s">
        <v>389</v>
      </c>
      <c r="G116" s="523" t="s">
        <v>390</v>
      </c>
      <c r="H116" s="523"/>
      <c r="I116" s="523"/>
      <c r="J116" s="523"/>
      <c r="K116" s="497"/>
      <c r="L116" s="444" t="e">
        <f>#REF!-#REF!*10%</f>
        <v>#REF!</v>
      </c>
    </row>
    <row r="117" spans="1:12" ht="15.6" customHeight="1" x14ac:dyDescent="0.25">
      <c r="A117" s="453"/>
      <c r="B117" s="471"/>
      <c r="C117" s="455"/>
      <c r="D117" s="521"/>
      <c r="E117" s="448"/>
      <c r="F117" s="93" t="s">
        <v>704</v>
      </c>
      <c r="G117" s="523" t="s">
        <v>705</v>
      </c>
      <c r="H117" s="523"/>
      <c r="I117" s="523"/>
      <c r="J117" s="523"/>
      <c r="K117" s="497"/>
      <c r="L117" s="444" t="e">
        <f>#REF!-#REF!*10%</f>
        <v>#REF!</v>
      </c>
    </row>
    <row r="118" spans="1:12" ht="15.6" customHeight="1" x14ac:dyDescent="0.25">
      <c r="A118" s="453"/>
      <c r="B118" s="471"/>
      <c r="C118" s="455"/>
      <c r="D118" s="521"/>
      <c r="E118" s="448"/>
      <c r="F118" s="93" t="s">
        <v>706</v>
      </c>
      <c r="G118" s="461" t="s">
        <v>390</v>
      </c>
      <c r="H118" s="461"/>
      <c r="I118" s="461"/>
      <c r="J118" s="461"/>
      <c r="K118" s="497"/>
      <c r="L118" s="444" t="e">
        <f>#REF!-#REF!*10%</f>
        <v>#REF!</v>
      </c>
    </row>
    <row r="119" spans="1:12" ht="15.6" customHeight="1" x14ac:dyDescent="0.25">
      <c r="A119" s="453"/>
      <c r="B119" s="471"/>
      <c r="C119" s="455"/>
      <c r="D119" s="521"/>
      <c r="E119" s="448"/>
      <c r="F119" s="93" t="s">
        <v>1271</v>
      </c>
      <c r="G119" s="461" t="s">
        <v>390</v>
      </c>
      <c r="H119" s="461"/>
      <c r="I119" s="461"/>
      <c r="J119" s="461"/>
      <c r="K119" s="497"/>
      <c r="L119" s="444" t="e">
        <f>#REF!-#REF!*10%</f>
        <v>#REF!</v>
      </c>
    </row>
    <row r="120" spans="1:12" ht="15.6" customHeight="1" x14ac:dyDescent="0.25">
      <c r="A120" s="453"/>
      <c r="B120" s="471"/>
      <c r="C120" s="455"/>
      <c r="D120" s="521"/>
      <c r="E120" s="448"/>
      <c r="F120" s="93" t="s">
        <v>707</v>
      </c>
      <c r="G120" s="523" t="s">
        <v>1270</v>
      </c>
      <c r="H120" s="523"/>
      <c r="I120" s="523"/>
      <c r="J120" s="523"/>
      <c r="K120" s="497"/>
      <c r="L120" s="444" t="e">
        <f>#REF!-#REF!*10%</f>
        <v>#REF!</v>
      </c>
    </row>
    <row r="121" spans="1:12" ht="15.6" customHeight="1" x14ac:dyDescent="0.25">
      <c r="A121" s="453"/>
      <c r="B121" s="471"/>
      <c r="C121" s="455"/>
      <c r="D121" s="521"/>
      <c r="E121" s="448"/>
      <c r="F121" s="93" t="s">
        <v>708</v>
      </c>
      <c r="G121" s="523" t="s">
        <v>390</v>
      </c>
      <c r="H121" s="523"/>
      <c r="I121" s="523"/>
      <c r="J121" s="523"/>
      <c r="K121" s="497"/>
      <c r="L121" s="444" t="e">
        <f>#REF!-#REF!*10%</f>
        <v>#REF!</v>
      </c>
    </row>
    <row r="122" spans="1:12" ht="15.6" customHeight="1" x14ac:dyDescent="0.25">
      <c r="A122" s="453"/>
      <c r="B122" s="471"/>
      <c r="C122" s="455"/>
      <c r="D122" s="521"/>
      <c r="E122" s="448"/>
      <c r="F122" s="93" t="s">
        <v>377</v>
      </c>
      <c r="G122" s="523" t="s">
        <v>387</v>
      </c>
      <c r="H122" s="523"/>
      <c r="I122" s="523"/>
      <c r="J122" s="523"/>
      <c r="K122" s="497"/>
      <c r="L122" s="444" t="e">
        <f>#REF!-#REF!*10%</f>
        <v>#REF!</v>
      </c>
    </row>
    <row r="123" spans="1:12" ht="15.6" customHeight="1" x14ac:dyDescent="0.25">
      <c r="A123" s="453"/>
      <c r="B123" s="471"/>
      <c r="C123" s="455"/>
      <c r="D123" s="521"/>
      <c r="E123" s="448"/>
      <c r="F123" s="93" t="s">
        <v>388</v>
      </c>
      <c r="G123" s="523" t="s">
        <v>393</v>
      </c>
      <c r="H123" s="523"/>
      <c r="I123" s="523"/>
      <c r="J123" s="523"/>
      <c r="K123" s="497"/>
      <c r="L123" s="444" t="e">
        <f>#REF!-#REF!*10%</f>
        <v>#REF!</v>
      </c>
    </row>
    <row r="124" spans="1:12" ht="15.6" customHeight="1" x14ac:dyDescent="0.25">
      <c r="A124" s="453"/>
      <c r="B124" s="471"/>
      <c r="C124" s="455"/>
      <c r="D124" s="521"/>
      <c r="E124" s="448"/>
      <c r="F124" s="93" t="s">
        <v>562</v>
      </c>
      <c r="G124" s="523" t="s">
        <v>1024</v>
      </c>
      <c r="H124" s="523"/>
      <c r="I124" s="523"/>
      <c r="J124" s="523"/>
      <c r="K124" s="497"/>
      <c r="L124" s="444" t="e">
        <f>#REF!-#REF!*10%</f>
        <v>#REF!</v>
      </c>
    </row>
    <row r="125" spans="1:12" ht="15.6" customHeight="1" x14ac:dyDescent="0.25">
      <c r="A125" s="453"/>
      <c r="B125" s="471"/>
      <c r="C125" s="455"/>
      <c r="D125" s="521"/>
      <c r="E125" s="448"/>
      <c r="F125" s="93" t="s">
        <v>570</v>
      </c>
      <c r="G125" s="523" t="s">
        <v>613</v>
      </c>
      <c r="H125" s="523"/>
      <c r="I125" s="523"/>
      <c r="J125" s="523"/>
      <c r="K125" s="497"/>
      <c r="L125" s="444" t="e">
        <f>#REF!-#REF!*10%</f>
        <v>#REF!</v>
      </c>
    </row>
    <row r="126" spans="1:12" ht="15.6" customHeight="1" x14ac:dyDescent="0.25">
      <c r="A126" s="453"/>
      <c r="B126" s="471"/>
      <c r="C126" s="455"/>
      <c r="D126" s="521"/>
      <c r="E126" s="448"/>
      <c r="F126" s="111" t="s">
        <v>84</v>
      </c>
      <c r="G126" s="526">
        <v>1.4</v>
      </c>
      <c r="H126" s="526"/>
      <c r="I126" s="526"/>
      <c r="J126" s="526"/>
      <c r="K126" s="497"/>
      <c r="L126" s="444" t="e">
        <f>#REF!-#REF!*10%</f>
        <v>#REF!</v>
      </c>
    </row>
    <row r="127" spans="1:12" ht="15.6" customHeight="1" x14ac:dyDescent="0.25">
      <c r="A127" s="453"/>
      <c r="B127" s="472"/>
      <c r="C127" s="455"/>
      <c r="D127" s="521"/>
      <c r="E127" s="448"/>
      <c r="F127" s="96" t="s">
        <v>1016</v>
      </c>
      <c r="G127" s="454">
        <v>5</v>
      </c>
      <c r="H127" s="454"/>
      <c r="I127" s="454"/>
      <c r="J127" s="454"/>
      <c r="K127" s="497"/>
      <c r="L127" s="444" t="e">
        <f>#REF!-#REF!*10%</f>
        <v>#REF!</v>
      </c>
    </row>
    <row r="128" spans="1:12" ht="15.6" customHeight="1" x14ac:dyDescent="0.25">
      <c r="A128" s="452">
        <v>5</v>
      </c>
      <c r="B128" s="470"/>
      <c r="C128" s="455" t="s">
        <v>488</v>
      </c>
      <c r="D128" s="520"/>
      <c r="E128" s="448"/>
      <c r="F128" s="110" t="s">
        <v>81</v>
      </c>
      <c r="G128" s="524" t="s">
        <v>6</v>
      </c>
      <c r="H128" s="524"/>
      <c r="I128" s="524"/>
      <c r="J128" s="524"/>
      <c r="K128" s="539">
        <v>3</v>
      </c>
      <c r="L128" s="498">
        <v>7177</v>
      </c>
    </row>
    <row r="129" spans="1:12" ht="15.6" customHeight="1" x14ac:dyDescent="0.25">
      <c r="A129" s="453"/>
      <c r="B129" s="471"/>
      <c r="C129" s="455"/>
      <c r="D129" s="521"/>
      <c r="E129" s="448"/>
      <c r="F129" s="110" t="s">
        <v>80</v>
      </c>
      <c r="G129" s="469">
        <v>57</v>
      </c>
      <c r="H129" s="469"/>
      <c r="I129" s="469"/>
      <c r="J129" s="469"/>
      <c r="K129" s="502"/>
      <c r="L129" s="499"/>
    </row>
    <row r="130" spans="1:12" ht="15.6" customHeight="1" x14ac:dyDescent="0.25">
      <c r="A130" s="453"/>
      <c r="B130" s="471"/>
      <c r="C130" s="455"/>
      <c r="D130" s="521"/>
      <c r="E130" s="448"/>
      <c r="F130" s="110" t="s">
        <v>8</v>
      </c>
      <c r="G130" s="240">
        <v>3000</v>
      </c>
      <c r="H130" s="241">
        <v>4000</v>
      </c>
      <c r="I130" s="312">
        <v>5000</v>
      </c>
      <c r="J130" s="242">
        <v>6000</v>
      </c>
      <c r="K130" s="502"/>
      <c r="L130" s="499"/>
    </row>
    <row r="131" spans="1:12" ht="15.6" customHeight="1" x14ac:dyDescent="0.25">
      <c r="A131" s="453"/>
      <c r="B131" s="471"/>
      <c r="C131" s="455"/>
      <c r="D131" s="521"/>
      <c r="E131" s="448"/>
      <c r="F131" s="93" t="s">
        <v>817</v>
      </c>
      <c r="G131" s="243">
        <f>G129*114</f>
        <v>6498</v>
      </c>
      <c r="H131" s="244">
        <f>G129*128</f>
        <v>7296</v>
      </c>
      <c r="I131" s="313">
        <f>G129*143</f>
        <v>8151</v>
      </c>
      <c r="J131" s="245">
        <f>G129*148</f>
        <v>8436</v>
      </c>
      <c r="K131" s="502"/>
      <c r="L131" s="499"/>
    </row>
    <row r="132" spans="1:12" ht="15.6" customHeight="1" x14ac:dyDescent="0.25">
      <c r="A132" s="453"/>
      <c r="B132" s="471"/>
      <c r="C132" s="455"/>
      <c r="D132" s="521"/>
      <c r="E132" s="448"/>
      <c r="F132" s="93" t="s">
        <v>1269</v>
      </c>
      <c r="G132" s="451">
        <v>0.98</v>
      </c>
      <c r="H132" s="451"/>
      <c r="I132" s="451"/>
      <c r="J132" s="451"/>
      <c r="K132" s="502"/>
      <c r="L132" s="499"/>
    </row>
    <row r="133" spans="1:12" ht="15.6" customHeight="1" x14ac:dyDescent="0.25">
      <c r="A133" s="453"/>
      <c r="B133" s="471"/>
      <c r="C133" s="455"/>
      <c r="D133" s="521"/>
      <c r="E133" s="448"/>
      <c r="F133" s="93" t="s">
        <v>699</v>
      </c>
      <c r="G133" s="523" t="s">
        <v>700</v>
      </c>
      <c r="H133" s="523"/>
      <c r="I133" s="523"/>
      <c r="J133" s="523"/>
      <c r="K133" s="502"/>
      <c r="L133" s="499"/>
    </row>
    <row r="134" spans="1:12" ht="15.6" customHeight="1" x14ac:dyDescent="0.25">
      <c r="A134" s="453"/>
      <c r="B134" s="471"/>
      <c r="C134" s="455"/>
      <c r="D134" s="521"/>
      <c r="E134" s="448"/>
      <c r="F134" s="93" t="s">
        <v>1181</v>
      </c>
      <c r="G134" s="462" t="s">
        <v>1179</v>
      </c>
      <c r="H134" s="463"/>
      <c r="I134" s="463"/>
      <c r="J134" s="464"/>
      <c r="K134" s="502"/>
      <c r="L134" s="499"/>
    </row>
    <row r="135" spans="1:12" ht="15.6" customHeight="1" x14ac:dyDescent="0.25">
      <c r="A135" s="453"/>
      <c r="B135" s="471"/>
      <c r="C135" s="455"/>
      <c r="D135" s="521"/>
      <c r="E135" s="448"/>
      <c r="F135" s="110" t="s">
        <v>83</v>
      </c>
      <c r="G135" s="524">
        <v>66</v>
      </c>
      <c r="H135" s="524"/>
      <c r="I135" s="524"/>
      <c r="J135" s="524"/>
      <c r="K135" s="502"/>
      <c r="L135" s="499"/>
    </row>
    <row r="136" spans="1:12" ht="15.6" customHeight="1" x14ac:dyDescent="0.25">
      <c r="A136" s="453"/>
      <c r="B136" s="471"/>
      <c r="C136" s="455"/>
      <c r="D136" s="521"/>
      <c r="E136" s="448"/>
      <c r="F136" s="110" t="s">
        <v>396</v>
      </c>
      <c r="G136" s="548" t="s">
        <v>397</v>
      </c>
      <c r="H136" s="548"/>
      <c r="I136" s="548"/>
      <c r="J136" s="548"/>
      <c r="K136" s="502"/>
      <c r="L136" s="499"/>
    </row>
    <row r="137" spans="1:12" ht="15.6" customHeight="1" x14ac:dyDescent="0.25">
      <c r="A137" s="453"/>
      <c r="B137" s="471"/>
      <c r="C137" s="455"/>
      <c r="D137" s="521"/>
      <c r="E137" s="448"/>
      <c r="F137" s="110" t="s">
        <v>256</v>
      </c>
      <c r="G137" s="524" t="s">
        <v>72</v>
      </c>
      <c r="H137" s="524"/>
      <c r="I137" s="524"/>
      <c r="J137" s="524"/>
      <c r="K137" s="502"/>
      <c r="L137" s="499"/>
    </row>
    <row r="138" spans="1:12" ht="15.6" customHeight="1" x14ac:dyDescent="0.25">
      <c r="A138" s="453"/>
      <c r="B138" s="471"/>
      <c r="C138" s="455"/>
      <c r="D138" s="521"/>
      <c r="E138" s="448"/>
      <c r="F138" s="93" t="s">
        <v>379</v>
      </c>
      <c r="G138" s="523" t="s">
        <v>380</v>
      </c>
      <c r="H138" s="523"/>
      <c r="I138" s="523"/>
      <c r="J138" s="523"/>
      <c r="K138" s="502"/>
      <c r="L138" s="499"/>
    </row>
    <row r="139" spans="1:12" ht="15.6" customHeight="1" x14ac:dyDescent="0.25">
      <c r="A139" s="453"/>
      <c r="B139" s="471"/>
      <c r="C139" s="455"/>
      <c r="D139" s="521"/>
      <c r="E139" s="448"/>
      <c r="F139" s="93" t="s">
        <v>701</v>
      </c>
      <c r="G139" s="523">
        <v>100000</v>
      </c>
      <c r="H139" s="523"/>
      <c r="I139" s="523"/>
      <c r="J139" s="523"/>
      <c r="K139" s="502"/>
      <c r="L139" s="499"/>
    </row>
    <row r="140" spans="1:12" ht="15.6" customHeight="1" x14ac:dyDescent="0.25">
      <c r="A140" s="453"/>
      <c r="B140" s="471"/>
      <c r="C140" s="455"/>
      <c r="D140" s="521"/>
      <c r="E140" s="448"/>
      <c r="F140" s="93" t="s">
        <v>257</v>
      </c>
      <c r="G140" s="523" t="s">
        <v>556</v>
      </c>
      <c r="H140" s="523"/>
      <c r="I140" s="523"/>
      <c r="J140" s="523"/>
      <c r="K140" s="502"/>
      <c r="L140" s="499"/>
    </row>
    <row r="141" spans="1:12" ht="15.6" customHeight="1" x14ac:dyDescent="0.25">
      <c r="A141" s="453"/>
      <c r="B141" s="471"/>
      <c r="C141" s="455"/>
      <c r="D141" s="521"/>
      <c r="E141" s="448"/>
      <c r="F141" s="93" t="s">
        <v>376</v>
      </c>
      <c r="G141" s="523" t="s">
        <v>392</v>
      </c>
      <c r="H141" s="523"/>
      <c r="I141" s="523"/>
      <c r="J141" s="523"/>
      <c r="K141" s="502"/>
      <c r="L141" s="499"/>
    </row>
    <row r="142" spans="1:12" ht="15.6" customHeight="1" x14ac:dyDescent="0.25">
      <c r="A142" s="453"/>
      <c r="B142" s="471"/>
      <c r="C142" s="455"/>
      <c r="D142" s="521"/>
      <c r="E142" s="448"/>
      <c r="F142" s="93" t="s">
        <v>702</v>
      </c>
      <c r="G142" s="523" t="s">
        <v>709</v>
      </c>
      <c r="H142" s="523"/>
      <c r="I142" s="523"/>
      <c r="J142" s="523"/>
      <c r="K142" s="502"/>
      <c r="L142" s="499"/>
    </row>
    <row r="143" spans="1:12" ht="15.6" customHeight="1" x14ac:dyDescent="0.25">
      <c r="A143" s="453"/>
      <c r="B143" s="471"/>
      <c r="C143" s="455"/>
      <c r="D143" s="521"/>
      <c r="E143" s="448"/>
      <c r="F143" s="93" t="s">
        <v>381</v>
      </c>
      <c r="G143" s="523" t="s">
        <v>382</v>
      </c>
      <c r="H143" s="523"/>
      <c r="I143" s="523"/>
      <c r="J143" s="523"/>
      <c r="K143" s="502"/>
      <c r="L143" s="500"/>
    </row>
    <row r="144" spans="1:12" ht="15.6" customHeight="1" x14ac:dyDescent="0.25">
      <c r="A144" s="453"/>
      <c r="B144" s="471"/>
      <c r="C144" s="455"/>
      <c r="D144" s="521"/>
      <c r="E144" s="448"/>
      <c r="F144" s="94" t="s">
        <v>358</v>
      </c>
      <c r="G144" s="523" t="s">
        <v>900</v>
      </c>
      <c r="H144" s="523"/>
      <c r="I144" s="523"/>
      <c r="J144" s="523"/>
      <c r="K144" s="496">
        <v>5</v>
      </c>
      <c r="L144" s="443">
        <v>7679</v>
      </c>
    </row>
    <row r="145" spans="1:12" ht="15.6" customHeight="1" x14ac:dyDescent="0.25">
      <c r="A145" s="453"/>
      <c r="B145" s="471"/>
      <c r="C145" s="455"/>
      <c r="D145" s="521"/>
      <c r="E145" s="448"/>
      <c r="F145" s="93" t="s">
        <v>383</v>
      </c>
      <c r="G145" s="523" t="s">
        <v>384</v>
      </c>
      <c r="H145" s="523"/>
      <c r="I145" s="523"/>
      <c r="J145" s="523"/>
      <c r="K145" s="497"/>
      <c r="L145" s="444" t="e">
        <f>#REF!-#REF!*10%</f>
        <v>#REF!</v>
      </c>
    </row>
    <row r="146" spans="1:12" ht="15.6" customHeight="1" x14ac:dyDescent="0.25">
      <c r="A146" s="453"/>
      <c r="B146" s="471"/>
      <c r="C146" s="455"/>
      <c r="D146" s="521"/>
      <c r="E146" s="448"/>
      <c r="F146" s="93" t="s">
        <v>385</v>
      </c>
      <c r="G146" s="523" t="s">
        <v>398</v>
      </c>
      <c r="H146" s="523"/>
      <c r="I146" s="523"/>
      <c r="J146" s="523"/>
      <c r="K146" s="497"/>
      <c r="L146" s="444" t="e">
        <f>#REF!-#REF!*10%</f>
        <v>#REF!</v>
      </c>
    </row>
    <row r="147" spans="1:12" ht="15.6" customHeight="1" x14ac:dyDescent="0.25">
      <c r="A147" s="453"/>
      <c r="B147" s="471"/>
      <c r="C147" s="455"/>
      <c r="D147" s="521"/>
      <c r="E147" s="448"/>
      <c r="F147" s="93" t="s">
        <v>389</v>
      </c>
      <c r="G147" s="523" t="s">
        <v>390</v>
      </c>
      <c r="H147" s="523"/>
      <c r="I147" s="523"/>
      <c r="J147" s="523"/>
      <c r="K147" s="497"/>
      <c r="L147" s="444" t="e">
        <f>#REF!-#REF!*10%</f>
        <v>#REF!</v>
      </c>
    </row>
    <row r="148" spans="1:12" ht="15.6" customHeight="1" x14ac:dyDescent="0.25">
      <c r="A148" s="453"/>
      <c r="B148" s="471"/>
      <c r="C148" s="455"/>
      <c r="D148" s="521"/>
      <c r="E148" s="448"/>
      <c r="F148" s="93" t="s">
        <v>704</v>
      </c>
      <c r="G148" s="523" t="s">
        <v>705</v>
      </c>
      <c r="H148" s="523"/>
      <c r="I148" s="523"/>
      <c r="J148" s="523"/>
      <c r="K148" s="497"/>
      <c r="L148" s="444" t="e">
        <f>#REF!-#REF!*10%</f>
        <v>#REF!</v>
      </c>
    </row>
    <row r="149" spans="1:12" ht="15.6" customHeight="1" x14ac:dyDescent="0.25">
      <c r="A149" s="453"/>
      <c r="B149" s="471"/>
      <c r="C149" s="455"/>
      <c r="D149" s="521"/>
      <c r="E149" s="448"/>
      <c r="F149" s="93" t="s">
        <v>706</v>
      </c>
      <c r="G149" s="461" t="s">
        <v>390</v>
      </c>
      <c r="H149" s="461"/>
      <c r="I149" s="461"/>
      <c r="J149" s="461"/>
      <c r="K149" s="497"/>
      <c r="L149" s="444" t="e">
        <f>#REF!-#REF!*10%</f>
        <v>#REF!</v>
      </c>
    </row>
    <row r="150" spans="1:12" ht="15.6" customHeight="1" x14ac:dyDescent="0.25">
      <c r="A150" s="453"/>
      <c r="B150" s="471"/>
      <c r="C150" s="455"/>
      <c r="D150" s="521"/>
      <c r="E150" s="448"/>
      <c r="F150" s="93" t="s">
        <v>1271</v>
      </c>
      <c r="G150" s="461" t="s">
        <v>390</v>
      </c>
      <c r="H150" s="461"/>
      <c r="I150" s="461"/>
      <c r="J150" s="461"/>
      <c r="K150" s="497"/>
      <c r="L150" s="444" t="e">
        <f>#REF!-#REF!*10%</f>
        <v>#REF!</v>
      </c>
    </row>
    <row r="151" spans="1:12" ht="15.6" customHeight="1" x14ac:dyDescent="0.25">
      <c r="A151" s="453"/>
      <c r="B151" s="471"/>
      <c r="C151" s="455"/>
      <c r="D151" s="521"/>
      <c r="E151" s="448"/>
      <c r="F151" s="93" t="s">
        <v>707</v>
      </c>
      <c r="G151" s="523" t="s">
        <v>1270</v>
      </c>
      <c r="H151" s="523"/>
      <c r="I151" s="523"/>
      <c r="J151" s="523"/>
      <c r="K151" s="497"/>
      <c r="L151" s="444" t="e">
        <f>#REF!-#REF!*10%</f>
        <v>#REF!</v>
      </c>
    </row>
    <row r="152" spans="1:12" ht="15.6" customHeight="1" x14ac:dyDescent="0.25">
      <c r="A152" s="453"/>
      <c r="B152" s="471"/>
      <c r="C152" s="455"/>
      <c r="D152" s="521"/>
      <c r="E152" s="448"/>
      <c r="F152" s="93" t="s">
        <v>708</v>
      </c>
      <c r="G152" s="523" t="s">
        <v>390</v>
      </c>
      <c r="H152" s="523"/>
      <c r="I152" s="523"/>
      <c r="J152" s="523"/>
      <c r="K152" s="497"/>
      <c r="L152" s="444" t="e">
        <f>#REF!-#REF!*10%</f>
        <v>#REF!</v>
      </c>
    </row>
    <row r="153" spans="1:12" ht="15.6" customHeight="1" x14ac:dyDescent="0.25">
      <c r="A153" s="453"/>
      <c r="B153" s="471"/>
      <c r="C153" s="455"/>
      <c r="D153" s="521"/>
      <c r="E153" s="448"/>
      <c r="F153" s="93" t="s">
        <v>377</v>
      </c>
      <c r="G153" s="523" t="s">
        <v>387</v>
      </c>
      <c r="H153" s="523"/>
      <c r="I153" s="523"/>
      <c r="J153" s="523"/>
      <c r="K153" s="497"/>
      <c r="L153" s="444" t="e">
        <f>#REF!-#REF!*10%</f>
        <v>#REF!</v>
      </c>
    </row>
    <row r="154" spans="1:12" ht="15.6" customHeight="1" x14ac:dyDescent="0.25">
      <c r="A154" s="453"/>
      <c r="B154" s="471"/>
      <c r="C154" s="455"/>
      <c r="D154" s="521"/>
      <c r="E154" s="448"/>
      <c r="F154" s="93" t="s">
        <v>388</v>
      </c>
      <c r="G154" s="523" t="s">
        <v>393</v>
      </c>
      <c r="H154" s="523"/>
      <c r="I154" s="523"/>
      <c r="J154" s="523"/>
      <c r="K154" s="497"/>
      <c r="L154" s="444" t="e">
        <f>#REF!-#REF!*10%</f>
        <v>#REF!</v>
      </c>
    </row>
    <row r="155" spans="1:12" ht="15.6" customHeight="1" x14ac:dyDescent="0.25">
      <c r="A155" s="453"/>
      <c r="B155" s="471"/>
      <c r="C155" s="455"/>
      <c r="D155" s="521"/>
      <c r="E155" s="448"/>
      <c r="F155" s="93" t="s">
        <v>562</v>
      </c>
      <c r="G155" s="523" t="s">
        <v>1024</v>
      </c>
      <c r="H155" s="523"/>
      <c r="I155" s="523"/>
      <c r="J155" s="523"/>
      <c r="K155" s="497"/>
      <c r="L155" s="444" t="e">
        <f>#REF!-#REF!*10%</f>
        <v>#REF!</v>
      </c>
    </row>
    <row r="156" spans="1:12" ht="15.6" customHeight="1" x14ac:dyDescent="0.25">
      <c r="A156" s="453"/>
      <c r="B156" s="471"/>
      <c r="C156" s="455"/>
      <c r="D156" s="521"/>
      <c r="E156" s="448"/>
      <c r="F156" s="93" t="s">
        <v>570</v>
      </c>
      <c r="G156" s="523" t="s">
        <v>613</v>
      </c>
      <c r="H156" s="523"/>
      <c r="I156" s="523"/>
      <c r="J156" s="523"/>
      <c r="K156" s="497"/>
      <c r="L156" s="444" t="e">
        <f>#REF!-#REF!*10%</f>
        <v>#REF!</v>
      </c>
    </row>
    <row r="157" spans="1:12" ht="15.6" customHeight="1" x14ac:dyDescent="0.25">
      <c r="A157" s="453"/>
      <c r="B157" s="471"/>
      <c r="C157" s="455"/>
      <c r="D157" s="521"/>
      <c r="E157" s="448"/>
      <c r="F157" s="111" t="s">
        <v>84</v>
      </c>
      <c r="G157" s="526">
        <v>1.6</v>
      </c>
      <c r="H157" s="526"/>
      <c r="I157" s="526"/>
      <c r="J157" s="526"/>
      <c r="K157" s="497"/>
      <c r="L157" s="444" t="e">
        <f>#REF!-#REF!*10%</f>
        <v>#REF!</v>
      </c>
    </row>
    <row r="158" spans="1:12" ht="15.6" customHeight="1" x14ac:dyDescent="0.25">
      <c r="A158" s="453"/>
      <c r="B158" s="472"/>
      <c r="C158" s="455"/>
      <c r="D158" s="521"/>
      <c r="E158" s="448"/>
      <c r="F158" s="96" t="s">
        <v>1016</v>
      </c>
      <c r="G158" s="454">
        <v>5</v>
      </c>
      <c r="H158" s="454"/>
      <c r="I158" s="454"/>
      <c r="J158" s="454"/>
      <c r="K158" s="497"/>
      <c r="L158" s="444" t="e">
        <f>#REF!-#REF!*10%</f>
        <v>#REF!</v>
      </c>
    </row>
    <row r="159" spans="1:12" ht="15.6" customHeight="1" x14ac:dyDescent="0.25">
      <c r="A159" s="452">
        <v>6</v>
      </c>
      <c r="B159" s="470"/>
      <c r="C159" s="455" t="s">
        <v>489</v>
      </c>
      <c r="D159" s="520"/>
      <c r="E159" s="448"/>
      <c r="F159" s="110" t="s">
        <v>81</v>
      </c>
      <c r="G159" s="524" t="s">
        <v>6</v>
      </c>
      <c r="H159" s="524"/>
      <c r="I159" s="524"/>
      <c r="J159" s="524"/>
      <c r="K159" s="539">
        <v>3</v>
      </c>
      <c r="L159" s="498">
        <v>9043</v>
      </c>
    </row>
    <row r="160" spans="1:12" ht="15.6" customHeight="1" x14ac:dyDescent="0.25">
      <c r="A160" s="453"/>
      <c r="B160" s="471"/>
      <c r="C160" s="455"/>
      <c r="D160" s="521"/>
      <c r="E160" s="448"/>
      <c r="F160" s="110" t="s">
        <v>80</v>
      </c>
      <c r="G160" s="469">
        <v>70</v>
      </c>
      <c r="H160" s="469"/>
      <c r="I160" s="469"/>
      <c r="J160" s="469"/>
      <c r="K160" s="502"/>
      <c r="L160" s="499"/>
    </row>
    <row r="161" spans="1:12" ht="15.6" customHeight="1" x14ac:dyDescent="0.25">
      <c r="A161" s="453"/>
      <c r="B161" s="471"/>
      <c r="C161" s="455"/>
      <c r="D161" s="521"/>
      <c r="E161" s="448"/>
      <c r="F161" s="110" t="s">
        <v>8</v>
      </c>
      <c r="G161" s="240">
        <v>3000</v>
      </c>
      <c r="H161" s="241">
        <v>4000</v>
      </c>
      <c r="I161" s="312">
        <v>5000</v>
      </c>
      <c r="J161" s="242">
        <v>6000</v>
      </c>
      <c r="K161" s="502"/>
      <c r="L161" s="499"/>
    </row>
    <row r="162" spans="1:12" ht="15.6" customHeight="1" x14ac:dyDescent="0.25">
      <c r="A162" s="453"/>
      <c r="B162" s="471"/>
      <c r="C162" s="455"/>
      <c r="D162" s="521"/>
      <c r="E162" s="448"/>
      <c r="F162" s="93" t="s">
        <v>817</v>
      </c>
      <c r="G162" s="243">
        <f>G160*114</f>
        <v>7980</v>
      </c>
      <c r="H162" s="244">
        <f>G160*128</f>
        <v>8960</v>
      </c>
      <c r="I162" s="313">
        <f>G160*143</f>
        <v>10010</v>
      </c>
      <c r="J162" s="245">
        <f>G160*148</f>
        <v>10360</v>
      </c>
      <c r="K162" s="502"/>
      <c r="L162" s="499"/>
    </row>
    <row r="163" spans="1:12" ht="15.6" customHeight="1" x14ac:dyDescent="0.25">
      <c r="A163" s="453"/>
      <c r="B163" s="471"/>
      <c r="C163" s="455"/>
      <c r="D163" s="521"/>
      <c r="E163" s="448"/>
      <c r="F163" s="93" t="s">
        <v>1269</v>
      </c>
      <c r="G163" s="451">
        <v>0.98</v>
      </c>
      <c r="H163" s="451"/>
      <c r="I163" s="451"/>
      <c r="J163" s="451"/>
      <c r="K163" s="502"/>
      <c r="L163" s="499"/>
    </row>
    <row r="164" spans="1:12" ht="15.6" customHeight="1" x14ac:dyDescent="0.25">
      <c r="A164" s="453"/>
      <c r="B164" s="471"/>
      <c r="C164" s="455"/>
      <c r="D164" s="521"/>
      <c r="E164" s="448"/>
      <c r="F164" s="93" t="s">
        <v>699</v>
      </c>
      <c r="G164" s="523" t="s">
        <v>700</v>
      </c>
      <c r="H164" s="523"/>
      <c r="I164" s="523"/>
      <c r="J164" s="523"/>
      <c r="K164" s="502"/>
      <c r="L164" s="499"/>
    </row>
    <row r="165" spans="1:12" ht="15.6" customHeight="1" x14ac:dyDescent="0.25">
      <c r="A165" s="453"/>
      <c r="B165" s="471"/>
      <c r="C165" s="455"/>
      <c r="D165" s="521"/>
      <c r="E165" s="448"/>
      <c r="F165" s="93" t="s">
        <v>1181</v>
      </c>
      <c r="G165" s="462" t="s">
        <v>1179</v>
      </c>
      <c r="H165" s="463"/>
      <c r="I165" s="463"/>
      <c r="J165" s="464"/>
      <c r="K165" s="502"/>
      <c r="L165" s="499"/>
    </row>
    <row r="166" spans="1:12" ht="15.6" customHeight="1" x14ac:dyDescent="0.25">
      <c r="A166" s="453"/>
      <c r="B166" s="471"/>
      <c r="C166" s="455"/>
      <c r="D166" s="521"/>
      <c r="E166" s="448"/>
      <c r="F166" s="110" t="s">
        <v>83</v>
      </c>
      <c r="G166" s="524">
        <v>66</v>
      </c>
      <c r="H166" s="524"/>
      <c r="I166" s="524"/>
      <c r="J166" s="524"/>
      <c r="K166" s="502"/>
      <c r="L166" s="499"/>
    </row>
    <row r="167" spans="1:12" ht="15.6" customHeight="1" x14ac:dyDescent="0.25">
      <c r="A167" s="453"/>
      <c r="B167" s="471"/>
      <c r="C167" s="455"/>
      <c r="D167" s="521"/>
      <c r="E167" s="448"/>
      <c r="F167" s="110" t="s">
        <v>396</v>
      </c>
      <c r="G167" s="548" t="s">
        <v>397</v>
      </c>
      <c r="H167" s="548"/>
      <c r="I167" s="548"/>
      <c r="J167" s="548"/>
      <c r="K167" s="502"/>
      <c r="L167" s="499"/>
    </row>
    <row r="168" spans="1:12" ht="15.6" customHeight="1" x14ac:dyDescent="0.25">
      <c r="A168" s="453"/>
      <c r="B168" s="471"/>
      <c r="C168" s="455"/>
      <c r="D168" s="521"/>
      <c r="E168" s="448"/>
      <c r="F168" s="110" t="s">
        <v>256</v>
      </c>
      <c r="G168" s="524" t="s">
        <v>61</v>
      </c>
      <c r="H168" s="524"/>
      <c r="I168" s="524"/>
      <c r="J168" s="524"/>
      <c r="K168" s="502"/>
      <c r="L168" s="499"/>
    </row>
    <row r="169" spans="1:12" ht="15.6" customHeight="1" x14ac:dyDescent="0.25">
      <c r="A169" s="453"/>
      <c r="B169" s="471"/>
      <c r="C169" s="455"/>
      <c r="D169" s="521"/>
      <c r="E169" s="448"/>
      <c r="F169" s="93" t="s">
        <v>379</v>
      </c>
      <c r="G169" s="523" t="s">
        <v>380</v>
      </c>
      <c r="H169" s="523"/>
      <c r="I169" s="523"/>
      <c r="J169" s="523"/>
      <c r="K169" s="502"/>
      <c r="L169" s="499"/>
    </row>
    <row r="170" spans="1:12" ht="15.6" customHeight="1" x14ac:dyDescent="0.25">
      <c r="A170" s="453"/>
      <c r="B170" s="471"/>
      <c r="C170" s="455"/>
      <c r="D170" s="521"/>
      <c r="E170" s="448"/>
      <c r="F170" s="93" t="s">
        <v>701</v>
      </c>
      <c r="G170" s="523">
        <v>100000</v>
      </c>
      <c r="H170" s="523"/>
      <c r="I170" s="523"/>
      <c r="J170" s="523"/>
      <c r="K170" s="502"/>
      <c r="L170" s="499"/>
    </row>
    <row r="171" spans="1:12" ht="15.6" customHeight="1" x14ac:dyDescent="0.25">
      <c r="A171" s="453"/>
      <c r="B171" s="471"/>
      <c r="C171" s="455"/>
      <c r="D171" s="521"/>
      <c r="E171" s="448"/>
      <c r="F171" s="93" t="s">
        <v>257</v>
      </c>
      <c r="G171" s="523" t="s">
        <v>556</v>
      </c>
      <c r="H171" s="523"/>
      <c r="I171" s="523"/>
      <c r="J171" s="523"/>
      <c r="K171" s="502"/>
      <c r="L171" s="499"/>
    </row>
    <row r="172" spans="1:12" ht="15.6" customHeight="1" x14ac:dyDescent="0.25">
      <c r="A172" s="453"/>
      <c r="B172" s="471"/>
      <c r="C172" s="455"/>
      <c r="D172" s="521"/>
      <c r="E172" s="448"/>
      <c r="F172" s="93" t="s">
        <v>376</v>
      </c>
      <c r="G172" s="523" t="s">
        <v>392</v>
      </c>
      <c r="H172" s="523"/>
      <c r="I172" s="523"/>
      <c r="J172" s="523"/>
      <c r="K172" s="502"/>
      <c r="L172" s="499"/>
    </row>
    <row r="173" spans="1:12" ht="15.6" customHeight="1" x14ac:dyDescent="0.25">
      <c r="A173" s="453"/>
      <c r="B173" s="471"/>
      <c r="C173" s="455"/>
      <c r="D173" s="521"/>
      <c r="E173" s="448"/>
      <c r="F173" s="93" t="s">
        <v>702</v>
      </c>
      <c r="G173" s="523" t="s">
        <v>709</v>
      </c>
      <c r="H173" s="523"/>
      <c r="I173" s="523"/>
      <c r="J173" s="523"/>
      <c r="K173" s="502"/>
      <c r="L173" s="499"/>
    </row>
    <row r="174" spans="1:12" ht="15.6" customHeight="1" x14ac:dyDescent="0.25">
      <c r="A174" s="453"/>
      <c r="B174" s="471"/>
      <c r="C174" s="455"/>
      <c r="D174" s="521"/>
      <c r="E174" s="448"/>
      <c r="F174" s="93" t="s">
        <v>381</v>
      </c>
      <c r="G174" s="523" t="s">
        <v>382</v>
      </c>
      <c r="H174" s="523"/>
      <c r="I174" s="523"/>
      <c r="J174" s="523"/>
      <c r="K174" s="502"/>
      <c r="L174" s="500"/>
    </row>
    <row r="175" spans="1:12" ht="15.6" customHeight="1" x14ac:dyDescent="0.25">
      <c r="A175" s="453"/>
      <c r="B175" s="471"/>
      <c r="C175" s="455"/>
      <c r="D175" s="521"/>
      <c r="E175" s="448"/>
      <c r="F175" s="94" t="s">
        <v>358</v>
      </c>
      <c r="G175" s="523" t="s">
        <v>900</v>
      </c>
      <c r="H175" s="523"/>
      <c r="I175" s="523"/>
      <c r="J175" s="523"/>
      <c r="K175" s="496">
        <v>5</v>
      </c>
      <c r="L175" s="443">
        <v>9676</v>
      </c>
    </row>
    <row r="176" spans="1:12" ht="15.6" customHeight="1" x14ac:dyDescent="0.25">
      <c r="A176" s="453"/>
      <c r="B176" s="471"/>
      <c r="C176" s="455"/>
      <c r="D176" s="521"/>
      <c r="E176" s="448"/>
      <c r="F176" s="93" t="s">
        <v>383</v>
      </c>
      <c r="G176" s="523" t="s">
        <v>384</v>
      </c>
      <c r="H176" s="523"/>
      <c r="I176" s="523"/>
      <c r="J176" s="523"/>
      <c r="K176" s="497"/>
      <c r="L176" s="444" t="e">
        <f>#REF!-#REF!*10%</f>
        <v>#REF!</v>
      </c>
    </row>
    <row r="177" spans="1:12" ht="15.6" customHeight="1" x14ac:dyDescent="0.25">
      <c r="A177" s="453"/>
      <c r="B177" s="471"/>
      <c r="C177" s="455"/>
      <c r="D177" s="521"/>
      <c r="E177" s="448"/>
      <c r="F177" s="93" t="s">
        <v>385</v>
      </c>
      <c r="G177" s="523" t="s">
        <v>398</v>
      </c>
      <c r="H177" s="523"/>
      <c r="I177" s="523"/>
      <c r="J177" s="523"/>
      <c r="K177" s="497"/>
      <c r="L177" s="444" t="e">
        <f>#REF!-#REF!*10%</f>
        <v>#REF!</v>
      </c>
    </row>
    <row r="178" spans="1:12" ht="15.6" customHeight="1" x14ac:dyDescent="0.25">
      <c r="A178" s="453"/>
      <c r="B178" s="471"/>
      <c r="C178" s="455"/>
      <c r="D178" s="521"/>
      <c r="E178" s="448"/>
      <c r="F178" s="93" t="s">
        <v>389</v>
      </c>
      <c r="G178" s="523" t="s">
        <v>390</v>
      </c>
      <c r="H178" s="523"/>
      <c r="I178" s="523"/>
      <c r="J178" s="523"/>
      <c r="K178" s="497"/>
      <c r="L178" s="444" t="e">
        <f>#REF!-#REF!*10%</f>
        <v>#REF!</v>
      </c>
    </row>
    <row r="179" spans="1:12" ht="15.6" customHeight="1" x14ac:dyDescent="0.25">
      <c r="A179" s="453"/>
      <c r="B179" s="471"/>
      <c r="C179" s="455"/>
      <c r="D179" s="521"/>
      <c r="E179" s="448"/>
      <c r="F179" s="93" t="s">
        <v>704</v>
      </c>
      <c r="G179" s="523" t="s">
        <v>705</v>
      </c>
      <c r="H179" s="523"/>
      <c r="I179" s="523"/>
      <c r="J179" s="523"/>
      <c r="K179" s="497"/>
      <c r="L179" s="444" t="e">
        <f>#REF!-#REF!*10%</f>
        <v>#REF!</v>
      </c>
    </row>
    <row r="180" spans="1:12" ht="15.6" customHeight="1" x14ac:dyDescent="0.25">
      <c r="A180" s="453"/>
      <c r="B180" s="471"/>
      <c r="C180" s="455"/>
      <c r="D180" s="521"/>
      <c r="E180" s="448"/>
      <c r="F180" s="93" t="s">
        <v>706</v>
      </c>
      <c r="G180" s="461" t="s">
        <v>390</v>
      </c>
      <c r="H180" s="461"/>
      <c r="I180" s="461"/>
      <c r="J180" s="461"/>
      <c r="K180" s="497"/>
      <c r="L180" s="444" t="e">
        <f>#REF!-#REF!*10%</f>
        <v>#REF!</v>
      </c>
    </row>
    <row r="181" spans="1:12" ht="15.6" customHeight="1" x14ac:dyDescent="0.25">
      <c r="A181" s="453"/>
      <c r="B181" s="471"/>
      <c r="C181" s="455"/>
      <c r="D181" s="521"/>
      <c r="E181" s="448"/>
      <c r="F181" s="93" t="s">
        <v>1271</v>
      </c>
      <c r="G181" s="461" t="s">
        <v>390</v>
      </c>
      <c r="H181" s="461"/>
      <c r="I181" s="461"/>
      <c r="J181" s="461"/>
      <c r="K181" s="497"/>
      <c r="L181" s="444" t="e">
        <f>#REF!-#REF!*10%</f>
        <v>#REF!</v>
      </c>
    </row>
    <row r="182" spans="1:12" ht="15.6" customHeight="1" x14ac:dyDescent="0.25">
      <c r="A182" s="453"/>
      <c r="B182" s="471"/>
      <c r="C182" s="455"/>
      <c r="D182" s="521"/>
      <c r="E182" s="448"/>
      <c r="F182" s="93" t="s">
        <v>707</v>
      </c>
      <c r="G182" s="523" t="s">
        <v>1270</v>
      </c>
      <c r="H182" s="523"/>
      <c r="I182" s="523"/>
      <c r="J182" s="523"/>
      <c r="K182" s="497"/>
      <c r="L182" s="444" t="e">
        <f>#REF!-#REF!*10%</f>
        <v>#REF!</v>
      </c>
    </row>
    <row r="183" spans="1:12" ht="15.6" customHeight="1" x14ac:dyDescent="0.25">
      <c r="A183" s="453"/>
      <c r="B183" s="471"/>
      <c r="C183" s="455"/>
      <c r="D183" s="521"/>
      <c r="E183" s="448"/>
      <c r="F183" s="93" t="s">
        <v>708</v>
      </c>
      <c r="G183" s="523" t="s">
        <v>390</v>
      </c>
      <c r="H183" s="523"/>
      <c r="I183" s="523"/>
      <c r="J183" s="523"/>
      <c r="K183" s="497"/>
      <c r="L183" s="444" t="e">
        <f>#REF!-#REF!*10%</f>
        <v>#REF!</v>
      </c>
    </row>
    <row r="184" spans="1:12" ht="15.6" customHeight="1" x14ac:dyDescent="0.25">
      <c r="A184" s="453"/>
      <c r="B184" s="471"/>
      <c r="C184" s="455"/>
      <c r="D184" s="521"/>
      <c r="E184" s="448"/>
      <c r="F184" s="93" t="s">
        <v>377</v>
      </c>
      <c r="G184" s="523" t="s">
        <v>387</v>
      </c>
      <c r="H184" s="523"/>
      <c r="I184" s="523"/>
      <c r="J184" s="523"/>
      <c r="K184" s="497"/>
      <c r="L184" s="444" t="e">
        <f>#REF!-#REF!*10%</f>
        <v>#REF!</v>
      </c>
    </row>
    <row r="185" spans="1:12" ht="15.6" customHeight="1" x14ac:dyDescent="0.25">
      <c r="A185" s="453"/>
      <c r="B185" s="471"/>
      <c r="C185" s="455"/>
      <c r="D185" s="521"/>
      <c r="E185" s="448"/>
      <c r="F185" s="93" t="s">
        <v>388</v>
      </c>
      <c r="G185" s="523" t="s">
        <v>393</v>
      </c>
      <c r="H185" s="523"/>
      <c r="I185" s="523"/>
      <c r="J185" s="523"/>
      <c r="K185" s="497"/>
      <c r="L185" s="444" t="e">
        <f>#REF!-#REF!*10%</f>
        <v>#REF!</v>
      </c>
    </row>
    <row r="186" spans="1:12" ht="15.6" customHeight="1" x14ac:dyDescent="0.25">
      <c r="A186" s="453"/>
      <c r="B186" s="471"/>
      <c r="C186" s="455"/>
      <c r="D186" s="521"/>
      <c r="E186" s="448"/>
      <c r="F186" s="93" t="s">
        <v>562</v>
      </c>
      <c r="G186" s="523" t="s">
        <v>1024</v>
      </c>
      <c r="H186" s="523"/>
      <c r="I186" s="523"/>
      <c r="J186" s="523"/>
      <c r="K186" s="497"/>
      <c r="L186" s="444" t="e">
        <f>#REF!-#REF!*10%</f>
        <v>#REF!</v>
      </c>
    </row>
    <row r="187" spans="1:12" ht="15.6" customHeight="1" x14ac:dyDescent="0.25">
      <c r="A187" s="453"/>
      <c r="B187" s="471"/>
      <c r="C187" s="455"/>
      <c r="D187" s="521"/>
      <c r="E187" s="448"/>
      <c r="F187" s="93" t="s">
        <v>570</v>
      </c>
      <c r="G187" s="523" t="s">
        <v>613</v>
      </c>
      <c r="H187" s="523"/>
      <c r="I187" s="523"/>
      <c r="J187" s="523"/>
      <c r="K187" s="497"/>
      <c r="L187" s="444" t="e">
        <f>#REF!-#REF!*10%</f>
        <v>#REF!</v>
      </c>
    </row>
    <row r="188" spans="1:12" ht="15.6" customHeight="1" x14ac:dyDescent="0.25">
      <c r="A188" s="453"/>
      <c r="B188" s="471"/>
      <c r="C188" s="455"/>
      <c r="D188" s="521"/>
      <c r="E188" s="448"/>
      <c r="F188" s="111" t="s">
        <v>84</v>
      </c>
      <c r="G188" s="526">
        <v>1.6</v>
      </c>
      <c r="H188" s="526"/>
      <c r="I188" s="526"/>
      <c r="J188" s="526"/>
      <c r="K188" s="497"/>
      <c r="L188" s="444" t="e">
        <f>#REF!-#REF!*10%</f>
        <v>#REF!</v>
      </c>
    </row>
    <row r="189" spans="1:12" ht="15.6" customHeight="1" x14ac:dyDescent="0.25">
      <c r="A189" s="453"/>
      <c r="B189" s="472"/>
      <c r="C189" s="455"/>
      <c r="D189" s="521"/>
      <c r="E189" s="448"/>
      <c r="F189" s="96" t="s">
        <v>1016</v>
      </c>
      <c r="G189" s="454">
        <v>5</v>
      </c>
      <c r="H189" s="454"/>
      <c r="I189" s="454"/>
      <c r="J189" s="454"/>
      <c r="K189" s="497"/>
      <c r="L189" s="444" t="e">
        <f>#REF!-#REF!*10%</f>
        <v>#REF!</v>
      </c>
    </row>
    <row r="190" spans="1:12" ht="15.6" customHeight="1" x14ac:dyDescent="0.25">
      <c r="A190" s="452">
        <v>7</v>
      </c>
      <c r="B190" s="470"/>
      <c r="C190" s="455" t="s">
        <v>490</v>
      </c>
      <c r="D190" s="520"/>
      <c r="E190" s="448"/>
      <c r="F190" s="110" t="s">
        <v>81</v>
      </c>
      <c r="G190" s="524" t="s">
        <v>6</v>
      </c>
      <c r="H190" s="524"/>
      <c r="I190" s="524"/>
      <c r="J190" s="524"/>
      <c r="K190" s="539">
        <v>3</v>
      </c>
      <c r="L190" s="498">
        <v>10102</v>
      </c>
    </row>
    <row r="191" spans="1:12" ht="15.6" customHeight="1" x14ac:dyDescent="0.25">
      <c r="A191" s="453"/>
      <c r="B191" s="471"/>
      <c r="C191" s="455"/>
      <c r="D191" s="521"/>
      <c r="E191" s="448"/>
      <c r="F191" s="110" t="s">
        <v>80</v>
      </c>
      <c r="G191" s="469">
        <v>89</v>
      </c>
      <c r="H191" s="469"/>
      <c r="I191" s="469"/>
      <c r="J191" s="469"/>
      <c r="K191" s="502"/>
      <c r="L191" s="499"/>
    </row>
    <row r="192" spans="1:12" ht="15.6" customHeight="1" x14ac:dyDescent="0.25">
      <c r="A192" s="453"/>
      <c r="B192" s="471"/>
      <c r="C192" s="455"/>
      <c r="D192" s="521"/>
      <c r="E192" s="448"/>
      <c r="F192" s="110" t="s">
        <v>8</v>
      </c>
      <c r="G192" s="240">
        <v>3000</v>
      </c>
      <c r="H192" s="241">
        <v>4000</v>
      </c>
      <c r="I192" s="312">
        <v>5000</v>
      </c>
      <c r="J192" s="242">
        <v>6000</v>
      </c>
      <c r="K192" s="502"/>
      <c r="L192" s="499"/>
    </row>
    <row r="193" spans="1:12" ht="15.6" customHeight="1" x14ac:dyDescent="0.25">
      <c r="A193" s="453"/>
      <c r="B193" s="471"/>
      <c r="C193" s="455"/>
      <c r="D193" s="521"/>
      <c r="E193" s="448"/>
      <c r="F193" s="93" t="s">
        <v>817</v>
      </c>
      <c r="G193" s="243">
        <f>G191*114</f>
        <v>10146</v>
      </c>
      <c r="H193" s="244">
        <f>G191*128</f>
        <v>11392</v>
      </c>
      <c r="I193" s="313">
        <f>G191*143</f>
        <v>12727</v>
      </c>
      <c r="J193" s="245">
        <f>G191*148</f>
        <v>13172</v>
      </c>
      <c r="K193" s="502"/>
      <c r="L193" s="499"/>
    </row>
    <row r="194" spans="1:12" ht="15.6" customHeight="1" x14ac:dyDescent="0.25">
      <c r="A194" s="453"/>
      <c r="B194" s="471"/>
      <c r="C194" s="455"/>
      <c r="D194" s="521"/>
      <c r="E194" s="448"/>
      <c r="F194" s="93" t="s">
        <v>1269</v>
      </c>
      <c r="G194" s="451">
        <v>0.98</v>
      </c>
      <c r="H194" s="451"/>
      <c r="I194" s="451"/>
      <c r="J194" s="451"/>
      <c r="K194" s="502"/>
      <c r="L194" s="499"/>
    </row>
    <row r="195" spans="1:12" ht="15.6" customHeight="1" x14ac:dyDescent="0.25">
      <c r="A195" s="453"/>
      <c r="B195" s="471"/>
      <c r="C195" s="455"/>
      <c r="D195" s="521"/>
      <c r="E195" s="448"/>
      <c r="F195" s="93" t="s">
        <v>699</v>
      </c>
      <c r="G195" s="523" t="s">
        <v>700</v>
      </c>
      <c r="H195" s="523"/>
      <c r="I195" s="523"/>
      <c r="J195" s="523"/>
      <c r="K195" s="502"/>
      <c r="L195" s="499"/>
    </row>
    <row r="196" spans="1:12" ht="15.6" customHeight="1" x14ac:dyDescent="0.25">
      <c r="A196" s="453"/>
      <c r="B196" s="471"/>
      <c r="C196" s="455"/>
      <c r="D196" s="521"/>
      <c r="E196" s="448"/>
      <c r="F196" s="93" t="s">
        <v>1181</v>
      </c>
      <c r="G196" s="462" t="s">
        <v>1179</v>
      </c>
      <c r="H196" s="463"/>
      <c r="I196" s="463"/>
      <c r="J196" s="464"/>
      <c r="K196" s="502"/>
      <c r="L196" s="499"/>
    </row>
    <row r="197" spans="1:12" ht="15.6" customHeight="1" x14ac:dyDescent="0.25">
      <c r="A197" s="453"/>
      <c r="B197" s="471"/>
      <c r="C197" s="455"/>
      <c r="D197" s="521"/>
      <c r="E197" s="448"/>
      <c r="F197" s="110" t="s">
        <v>83</v>
      </c>
      <c r="G197" s="524">
        <v>66</v>
      </c>
      <c r="H197" s="524"/>
      <c r="I197" s="524"/>
      <c r="J197" s="524"/>
      <c r="K197" s="502"/>
      <c r="L197" s="499"/>
    </row>
    <row r="198" spans="1:12" ht="15.6" customHeight="1" x14ac:dyDescent="0.25">
      <c r="A198" s="453"/>
      <c r="B198" s="471"/>
      <c r="C198" s="455"/>
      <c r="D198" s="521"/>
      <c r="E198" s="448"/>
      <c r="F198" s="110" t="s">
        <v>396</v>
      </c>
      <c r="G198" s="548" t="s">
        <v>397</v>
      </c>
      <c r="H198" s="548"/>
      <c r="I198" s="548"/>
      <c r="J198" s="548"/>
      <c r="K198" s="502"/>
      <c r="L198" s="499"/>
    </row>
    <row r="199" spans="1:12" ht="15.6" customHeight="1" x14ac:dyDescent="0.25">
      <c r="A199" s="453"/>
      <c r="B199" s="471"/>
      <c r="C199" s="455"/>
      <c r="D199" s="521"/>
      <c r="E199" s="448"/>
      <c r="F199" s="110" t="s">
        <v>256</v>
      </c>
      <c r="G199" s="524" t="s">
        <v>62</v>
      </c>
      <c r="H199" s="524"/>
      <c r="I199" s="524"/>
      <c r="J199" s="524"/>
      <c r="K199" s="502"/>
      <c r="L199" s="499"/>
    </row>
    <row r="200" spans="1:12" ht="15.6" customHeight="1" x14ac:dyDescent="0.25">
      <c r="A200" s="453"/>
      <c r="B200" s="471"/>
      <c r="C200" s="455"/>
      <c r="D200" s="521"/>
      <c r="E200" s="448"/>
      <c r="F200" s="93" t="s">
        <v>379</v>
      </c>
      <c r="G200" s="523" t="s">
        <v>380</v>
      </c>
      <c r="H200" s="523"/>
      <c r="I200" s="523"/>
      <c r="J200" s="523"/>
      <c r="K200" s="502"/>
      <c r="L200" s="499"/>
    </row>
    <row r="201" spans="1:12" ht="15.6" customHeight="1" x14ac:dyDescent="0.25">
      <c r="A201" s="453"/>
      <c r="B201" s="471"/>
      <c r="C201" s="455"/>
      <c r="D201" s="521"/>
      <c r="E201" s="448"/>
      <c r="F201" s="93" t="s">
        <v>701</v>
      </c>
      <c r="G201" s="523">
        <v>100000</v>
      </c>
      <c r="H201" s="523"/>
      <c r="I201" s="523"/>
      <c r="J201" s="523"/>
      <c r="K201" s="502"/>
      <c r="L201" s="499"/>
    </row>
    <row r="202" spans="1:12" ht="15.6" customHeight="1" x14ac:dyDescent="0.25">
      <c r="A202" s="453"/>
      <c r="B202" s="471"/>
      <c r="C202" s="455"/>
      <c r="D202" s="521"/>
      <c r="E202" s="448"/>
      <c r="F202" s="93" t="s">
        <v>257</v>
      </c>
      <c r="G202" s="523" t="s">
        <v>556</v>
      </c>
      <c r="H202" s="523"/>
      <c r="I202" s="523"/>
      <c r="J202" s="523"/>
      <c r="K202" s="502"/>
      <c r="L202" s="499"/>
    </row>
    <row r="203" spans="1:12" ht="15.6" customHeight="1" x14ac:dyDescent="0.25">
      <c r="A203" s="453"/>
      <c r="B203" s="471"/>
      <c r="C203" s="455"/>
      <c r="D203" s="521"/>
      <c r="E203" s="448"/>
      <c r="F203" s="93" t="s">
        <v>376</v>
      </c>
      <c r="G203" s="523" t="s">
        <v>392</v>
      </c>
      <c r="H203" s="523"/>
      <c r="I203" s="523"/>
      <c r="J203" s="523"/>
      <c r="K203" s="502"/>
      <c r="L203" s="499"/>
    </row>
    <row r="204" spans="1:12" ht="15.6" customHeight="1" x14ac:dyDescent="0.25">
      <c r="A204" s="453"/>
      <c r="B204" s="471"/>
      <c r="C204" s="455"/>
      <c r="D204" s="521"/>
      <c r="E204" s="448"/>
      <c r="F204" s="93" t="s">
        <v>702</v>
      </c>
      <c r="G204" s="523" t="s">
        <v>709</v>
      </c>
      <c r="H204" s="523"/>
      <c r="I204" s="523"/>
      <c r="J204" s="523"/>
      <c r="K204" s="502"/>
      <c r="L204" s="499"/>
    </row>
    <row r="205" spans="1:12" ht="15.6" customHeight="1" x14ac:dyDescent="0.25">
      <c r="A205" s="453"/>
      <c r="B205" s="471"/>
      <c r="C205" s="455"/>
      <c r="D205" s="521"/>
      <c r="E205" s="448"/>
      <c r="F205" s="93" t="s">
        <v>381</v>
      </c>
      <c r="G205" s="523" t="s">
        <v>382</v>
      </c>
      <c r="H205" s="523"/>
      <c r="I205" s="523"/>
      <c r="J205" s="523"/>
      <c r="K205" s="502"/>
      <c r="L205" s="500"/>
    </row>
    <row r="206" spans="1:12" ht="15.6" customHeight="1" x14ac:dyDescent="0.25">
      <c r="A206" s="453"/>
      <c r="B206" s="471"/>
      <c r="C206" s="455"/>
      <c r="D206" s="521"/>
      <c r="E206" s="448"/>
      <c r="F206" s="94" t="s">
        <v>358</v>
      </c>
      <c r="G206" s="523" t="s">
        <v>900</v>
      </c>
      <c r="H206" s="523"/>
      <c r="I206" s="523"/>
      <c r="J206" s="523"/>
      <c r="K206" s="496">
        <v>5</v>
      </c>
      <c r="L206" s="443">
        <v>10809</v>
      </c>
    </row>
    <row r="207" spans="1:12" ht="15.6" customHeight="1" x14ac:dyDescent="0.25">
      <c r="A207" s="453"/>
      <c r="B207" s="471"/>
      <c r="C207" s="455"/>
      <c r="D207" s="521"/>
      <c r="E207" s="448"/>
      <c r="F207" s="93" t="s">
        <v>383</v>
      </c>
      <c r="G207" s="523" t="s">
        <v>384</v>
      </c>
      <c r="H207" s="523"/>
      <c r="I207" s="523"/>
      <c r="J207" s="523"/>
      <c r="K207" s="497"/>
      <c r="L207" s="444" t="e">
        <f>#REF!-#REF!*10%</f>
        <v>#REF!</v>
      </c>
    </row>
    <row r="208" spans="1:12" ht="15.6" customHeight="1" x14ac:dyDescent="0.25">
      <c r="A208" s="453"/>
      <c r="B208" s="471"/>
      <c r="C208" s="455"/>
      <c r="D208" s="521"/>
      <c r="E208" s="448"/>
      <c r="F208" s="93" t="s">
        <v>385</v>
      </c>
      <c r="G208" s="523" t="s">
        <v>398</v>
      </c>
      <c r="H208" s="523"/>
      <c r="I208" s="523"/>
      <c r="J208" s="523"/>
      <c r="K208" s="497"/>
      <c r="L208" s="444" t="e">
        <f>#REF!-#REF!*10%</f>
        <v>#REF!</v>
      </c>
    </row>
    <row r="209" spans="1:12" ht="15.6" customHeight="1" x14ac:dyDescent="0.25">
      <c r="A209" s="453"/>
      <c r="B209" s="471"/>
      <c r="C209" s="455"/>
      <c r="D209" s="521"/>
      <c r="E209" s="448"/>
      <c r="F209" s="93" t="s">
        <v>389</v>
      </c>
      <c r="G209" s="523" t="s">
        <v>390</v>
      </c>
      <c r="H209" s="523"/>
      <c r="I209" s="523"/>
      <c r="J209" s="523"/>
      <c r="K209" s="497"/>
      <c r="L209" s="444" t="e">
        <f>#REF!-#REF!*10%</f>
        <v>#REF!</v>
      </c>
    </row>
    <row r="210" spans="1:12" ht="15.6" customHeight="1" x14ac:dyDescent="0.25">
      <c r="A210" s="453"/>
      <c r="B210" s="471"/>
      <c r="C210" s="455"/>
      <c r="D210" s="521"/>
      <c r="E210" s="448"/>
      <c r="F210" s="93" t="s">
        <v>704</v>
      </c>
      <c r="G210" s="523" t="s">
        <v>705</v>
      </c>
      <c r="H210" s="523"/>
      <c r="I210" s="523"/>
      <c r="J210" s="523"/>
      <c r="K210" s="497"/>
      <c r="L210" s="444" t="e">
        <f>#REF!-#REF!*10%</f>
        <v>#REF!</v>
      </c>
    </row>
    <row r="211" spans="1:12" ht="15.6" customHeight="1" x14ac:dyDescent="0.25">
      <c r="A211" s="453"/>
      <c r="B211" s="471"/>
      <c r="C211" s="455"/>
      <c r="D211" s="521"/>
      <c r="E211" s="448"/>
      <c r="F211" s="93" t="s">
        <v>706</v>
      </c>
      <c r="G211" s="461" t="s">
        <v>390</v>
      </c>
      <c r="H211" s="461"/>
      <c r="I211" s="461"/>
      <c r="J211" s="461"/>
      <c r="K211" s="497"/>
      <c r="L211" s="444" t="e">
        <f>#REF!-#REF!*10%</f>
        <v>#REF!</v>
      </c>
    </row>
    <row r="212" spans="1:12" ht="15.6" customHeight="1" x14ac:dyDescent="0.25">
      <c r="A212" s="453"/>
      <c r="B212" s="471"/>
      <c r="C212" s="455"/>
      <c r="D212" s="521"/>
      <c r="E212" s="448"/>
      <c r="F212" s="93" t="s">
        <v>1271</v>
      </c>
      <c r="G212" s="461" t="s">
        <v>390</v>
      </c>
      <c r="H212" s="461"/>
      <c r="I212" s="461"/>
      <c r="J212" s="461"/>
      <c r="K212" s="497"/>
      <c r="L212" s="444" t="e">
        <f>#REF!-#REF!*10%</f>
        <v>#REF!</v>
      </c>
    </row>
    <row r="213" spans="1:12" ht="15.6" customHeight="1" x14ac:dyDescent="0.25">
      <c r="A213" s="453"/>
      <c r="B213" s="471"/>
      <c r="C213" s="455"/>
      <c r="D213" s="521"/>
      <c r="E213" s="448"/>
      <c r="F213" s="93" t="s">
        <v>707</v>
      </c>
      <c r="G213" s="523" t="s">
        <v>1270</v>
      </c>
      <c r="H213" s="523"/>
      <c r="I213" s="523"/>
      <c r="J213" s="523"/>
      <c r="K213" s="497"/>
      <c r="L213" s="444" t="e">
        <f>#REF!-#REF!*10%</f>
        <v>#REF!</v>
      </c>
    </row>
    <row r="214" spans="1:12" ht="15.6" customHeight="1" x14ac:dyDescent="0.25">
      <c r="A214" s="453"/>
      <c r="B214" s="471"/>
      <c r="C214" s="455"/>
      <c r="D214" s="521"/>
      <c r="E214" s="448"/>
      <c r="F214" s="93" t="s">
        <v>708</v>
      </c>
      <c r="G214" s="523" t="s">
        <v>390</v>
      </c>
      <c r="H214" s="523"/>
      <c r="I214" s="523"/>
      <c r="J214" s="523"/>
      <c r="K214" s="497"/>
      <c r="L214" s="444" t="e">
        <f>#REF!-#REF!*10%</f>
        <v>#REF!</v>
      </c>
    </row>
    <row r="215" spans="1:12" ht="15.6" customHeight="1" x14ac:dyDescent="0.25">
      <c r="A215" s="453"/>
      <c r="B215" s="471"/>
      <c r="C215" s="455"/>
      <c r="D215" s="521"/>
      <c r="E215" s="448"/>
      <c r="F215" s="93" t="s">
        <v>377</v>
      </c>
      <c r="G215" s="523" t="s">
        <v>387</v>
      </c>
      <c r="H215" s="523"/>
      <c r="I215" s="523"/>
      <c r="J215" s="523"/>
      <c r="K215" s="497"/>
      <c r="L215" s="444" t="e">
        <f>#REF!-#REF!*10%</f>
        <v>#REF!</v>
      </c>
    </row>
    <row r="216" spans="1:12" ht="15.6" customHeight="1" x14ac:dyDescent="0.25">
      <c r="A216" s="453"/>
      <c r="B216" s="471"/>
      <c r="C216" s="455"/>
      <c r="D216" s="521"/>
      <c r="E216" s="448"/>
      <c r="F216" s="93" t="s">
        <v>388</v>
      </c>
      <c r="G216" s="523" t="s">
        <v>393</v>
      </c>
      <c r="H216" s="523"/>
      <c r="I216" s="523"/>
      <c r="J216" s="523"/>
      <c r="K216" s="497"/>
      <c r="L216" s="444" t="e">
        <f>#REF!-#REF!*10%</f>
        <v>#REF!</v>
      </c>
    </row>
    <row r="217" spans="1:12" ht="15.6" customHeight="1" x14ac:dyDescent="0.25">
      <c r="A217" s="453"/>
      <c r="B217" s="471"/>
      <c r="C217" s="455"/>
      <c r="D217" s="521"/>
      <c r="E217" s="448"/>
      <c r="F217" s="93" t="s">
        <v>562</v>
      </c>
      <c r="G217" s="523" t="s">
        <v>1024</v>
      </c>
      <c r="H217" s="523"/>
      <c r="I217" s="523"/>
      <c r="J217" s="523"/>
      <c r="K217" s="497"/>
      <c r="L217" s="444" t="e">
        <f>#REF!-#REF!*10%</f>
        <v>#REF!</v>
      </c>
    </row>
    <row r="218" spans="1:12" ht="15.6" customHeight="1" x14ac:dyDescent="0.25">
      <c r="A218" s="453"/>
      <c r="B218" s="471"/>
      <c r="C218" s="455"/>
      <c r="D218" s="521"/>
      <c r="E218" s="448"/>
      <c r="F218" s="93" t="s">
        <v>570</v>
      </c>
      <c r="G218" s="523" t="s">
        <v>613</v>
      </c>
      <c r="H218" s="523"/>
      <c r="I218" s="523"/>
      <c r="J218" s="523"/>
      <c r="K218" s="497"/>
      <c r="L218" s="444" t="e">
        <f>#REF!-#REF!*10%</f>
        <v>#REF!</v>
      </c>
    </row>
    <row r="219" spans="1:12" ht="15.6" customHeight="1" x14ac:dyDescent="0.25">
      <c r="A219" s="453"/>
      <c r="B219" s="471"/>
      <c r="C219" s="455"/>
      <c r="D219" s="521"/>
      <c r="E219" s="448"/>
      <c r="F219" s="111" t="s">
        <v>84</v>
      </c>
      <c r="G219" s="526">
        <v>2.4</v>
      </c>
      <c r="H219" s="526"/>
      <c r="I219" s="526"/>
      <c r="J219" s="526"/>
      <c r="K219" s="497"/>
      <c r="L219" s="444" t="e">
        <f>#REF!-#REF!*10%</f>
        <v>#REF!</v>
      </c>
    </row>
    <row r="220" spans="1:12" ht="15.6" customHeight="1" x14ac:dyDescent="0.25">
      <c r="A220" s="453"/>
      <c r="B220" s="472"/>
      <c r="C220" s="455"/>
      <c r="D220" s="521"/>
      <c r="E220" s="448"/>
      <c r="F220" s="96" t="s">
        <v>1016</v>
      </c>
      <c r="G220" s="454">
        <v>5</v>
      </c>
      <c r="H220" s="454"/>
      <c r="I220" s="454"/>
      <c r="J220" s="454"/>
      <c r="K220" s="497"/>
      <c r="L220" s="444" t="e">
        <f>#REF!-#REF!*10%</f>
        <v>#REF!</v>
      </c>
    </row>
    <row r="221" spans="1:12" ht="15.6" customHeight="1" x14ac:dyDescent="0.25">
      <c r="A221" s="452">
        <v>8</v>
      </c>
      <c r="B221" s="470"/>
      <c r="C221" s="455" t="s">
        <v>491</v>
      </c>
      <c r="D221" s="520"/>
      <c r="E221" s="448"/>
      <c r="F221" s="110" t="s">
        <v>81</v>
      </c>
      <c r="G221" s="524" t="s">
        <v>6</v>
      </c>
      <c r="H221" s="524"/>
      <c r="I221" s="524"/>
      <c r="J221" s="524"/>
      <c r="K221" s="539">
        <v>3</v>
      </c>
      <c r="L221" s="498">
        <v>12121</v>
      </c>
    </row>
    <row r="222" spans="1:12" ht="15.6" customHeight="1" x14ac:dyDescent="0.25">
      <c r="A222" s="453"/>
      <c r="B222" s="471"/>
      <c r="C222" s="455"/>
      <c r="D222" s="521"/>
      <c r="E222" s="448"/>
      <c r="F222" s="110" t="s">
        <v>80</v>
      </c>
      <c r="G222" s="469">
        <v>104</v>
      </c>
      <c r="H222" s="469"/>
      <c r="I222" s="469"/>
      <c r="J222" s="469"/>
      <c r="K222" s="502"/>
      <c r="L222" s="499"/>
    </row>
    <row r="223" spans="1:12" ht="15.6" customHeight="1" x14ac:dyDescent="0.25">
      <c r="A223" s="453"/>
      <c r="B223" s="471"/>
      <c r="C223" s="455"/>
      <c r="D223" s="521"/>
      <c r="E223" s="448"/>
      <c r="F223" s="110" t="s">
        <v>8</v>
      </c>
      <c r="G223" s="240">
        <v>3000</v>
      </c>
      <c r="H223" s="241">
        <v>4000</v>
      </c>
      <c r="I223" s="312">
        <v>5000</v>
      </c>
      <c r="J223" s="242">
        <v>6000</v>
      </c>
      <c r="K223" s="502"/>
      <c r="L223" s="499"/>
    </row>
    <row r="224" spans="1:12" ht="15" customHeight="1" x14ac:dyDescent="0.25">
      <c r="A224" s="453"/>
      <c r="B224" s="471"/>
      <c r="C224" s="455"/>
      <c r="D224" s="521"/>
      <c r="E224" s="448"/>
      <c r="F224" s="93" t="s">
        <v>817</v>
      </c>
      <c r="G224" s="243">
        <f>G222*114</f>
        <v>11856</v>
      </c>
      <c r="H224" s="244">
        <f>G222*128</f>
        <v>13312</v>
      </c>
      <c r="I224" s="313">
        <f>G222*143</f>
        <v>14872</v>
      </c>
      <c r="J224" s="245">
        <f>G222*148</f>
        <v>15392</v>
      </c>
      <c r="K224" s="502"/>
      <c r="L224" s="499"/>
    </row>
    <row r="225" spans="1:12" ht="15" customHeight="1" x14ac:dyDescent="0.25">
      <c r="A225" s="453"/>
      <c r="B225" s="471"/>
      <c r="C225" s="455"/>
      <c r="D225" s="521"/>
      <c r="E225" s="448"/>
      <c r="F225" s="93" t="s">
        <v>1269</v>
      </c>
      <c r="G225" s="451">
        <v>0.98</v>
      </c>
      <c r="H225" s="451"/>
      <c r="I225" s="451"/>
      <c r="J225" s="451"/>
      <c r="K225" s="502"/>
      <c r="L225" s="499"/>
    </row>
    <row r="226" spans="1:12" ht="15" customHeight="1" x14ac:dyDescent="0.25">
      <c r="A226" s="453"/>
      <c r="B226" s="471"/>
      <c r="C226" s="455"/>
      <c r="D226" s="521"/>
      <c r="E226" s="448"/>
      <c r="F226" s="93" t="s">
        <v>699</v>
      </c>
      <c r="G226" s="523" t="s">
        <v>700</v>
      </c>
      <c r="H226" s="523"/>
      <c r="I226" s="523"/>
      <c r="J226" s="523"/>
      <c r="K226" s="502"/>
      <c r="L226" s="499"/>
    </row>
    <row r="227" spans="1:12" ht="15" customHeight="1" x14ac:dyDescent="0.25">
      <c r="A227" s="453"/>
      <c r="B227" s="471"/>
      <c r="C227" s="455"/>
      <c r="D227" s="521"/>
      <c r="E227" s="448"/>
      <c r="F227" s="93" t="s">
        <v>1181</v>
      </c>
      <c r="G227" s="462" t="s">
        <v>1179</v>
      </c>
      <c r="H227" s="463"/>
      <c r="I227" s="463"/>
      <c r="J227" s="464"/>
      <c r="K227" s="502"/>
      <c r="L227" s="499"/>
    </row>
    <row r="228" spans="1:12" ht="15.6" customHeight="1" x14ac:dyDescent="0.25">
      <c r="A228" s="453"/>
      <c r="B228" s="471"/>
      <c r="C228" s="455"/>
      <c r="D228" s="521"/>
      <c r="E228" s="448"/>
      <c r="F228" s="110" t="s">
        <v>83</v>
      </c>
      <c r="G228" s="524">
        <v>66</v>
      </c>
      <c r="H228" s="524"/>
      <c r="I228" s="524"/>
      <c r="J228" s="524"/>
      <c r="K228" s="502"/>
      <c r="L228" s="499"/>
    </row>
    <row r="229" spans="1:12" ht="15.6" customHeight="1" x14ac:dyDescent="0.25">
      <c r="A229" s="453"/>
      <c r="B229" s="471"/>
      <c r="C229" s="455"/>
      <c r="D229" s="521"/>
      <c r="E229" s="448"/>
      <c r="F229" s="110" t="s">
        <v>396</v>
      </c>
      <c r="G229" s="548" t="s">
        <v>397</v>
      </c>
      <c r="H229" s="548"/>
      <c r="I229" s="548"/>
      <c r="J229" s="548"/>
      <c r="K229" s="502"/>
      <c r="L229" s="499"/>
    </row>
    <row r="230" spans="1:12" ht="15.6" customHeight="1" x14ac:dyDescent="0.25">
      <c r="A230" s="453"/>
      <c r="B230" s="471"/>
      <c r="C230" s="455"/>
      <c r="D230" s="521"/>
      <c r="E230" s="448"/>
      <c r="F230" s="110" t="s">
        <v>256</v>
      </c>
      <c r="G230" s="524" t="s">
        <v>63</v>
      </c>
      <c r="H230" s="524"/>
      <c r="I230" s="524"/>
      <c r="J230" s="524"/>
      <c r="K230" s="502"/>
      <c r="L230" s="499"/>
    </row>
    <row r="231" spans="1:12" ht="15.6" customHeight="1" x14ac:dyDescent="0.25">
      <c r="A231" s="453"/>
      <c r="B231" s="471"/>
      <c r="C231" s="455"/>
      <c r="D231" s="521"/>
      <c r="E231" s="448"/>
      <c r="F231" s="93" t="s">
        <v>379</v>
      </c>
      <c r="G231" s="523" t="s">
        <v>380</v>
      </c>
      <c r="H231" s="523"/>
      <c r="I231" s="523"/>
      <c r="J231" s="523"/>
      <c r="K231" s="502"/>
      <c r="L231" s="499"/>
    </row>
    <row r="232" spans="1:12" ht="15.6" customHeight="1" x14ac:dyDescent="0.25">
      <c r="A232" s="453"/>
      <c r="B232" s="471"/>
      <c r="C232" s="455"/>
      <c r="D232" s="521"/>
      <c r="E232" s="448"/>
      <c r="F232" s="93" t="s">
        <v>701</v>
      </c>
      <c r="G232" s="523">
        <v>100000</v>
      </c>
      <c r="H232" s="523"/>
      <c r="I232" s="523"/>
      <c r="J232" s="523"/>
      <c r="K232" s="502"/>
      <c r="L232" s="499"/>
    </row>
    <row r="233" spans="1:12" ht="15.6" customHeight="1" x14ac:dyDescent="0.25">
      <c r="A233" s="453"/>
      <c r="B233" s="471"/>
      <c r="C233" s="455"/>
      <c r="D233" s="521"/>
      <c r="E233" s="448"/>
      <c r="F233" s="93" t="s">
        <v>257</v>
      </c>
      <c r="G233" s="523" t="s">
        <v>556</v>
      </c>
      <c r="H233" s="523"/>
      <c r="I233" s="523"/>
      <c r="J233" s="523"/>
      <c r="K233" s="502"/>
      <c r="L233" s="499"/>
    </row>
    <row r="234" spans="1:12" ht="15.6" customHeight="1" x14ac:dyDescent="0.25">
      <c r="A234" s="453"/>
      <c r="B234" s="471"/>
      <c r="C234" s="455"/>
      <c r="D234" s="521"/>
      <c r="E234" s="448"/>
      <c r="F234" s="93" t="s">
        <v>376</v>
      </c>
      <c r="G234" s="523" t="s">
        <v>392</v>
      </c>
      <c r="H234" s="523"/>
      <c r="I234" s="523"/>
      <c r="J234" s="523"/>
      <c r="K234" s="502"/>
      <c r="L234" s="499"/>
    </row>
    <row r="235" spans="1:12" ht="15.6" customHeight="1" x14ac:dyDescent="0.25">
      <c r="A235" s="453"/>
      <c r="B235" s="471"/>
      <c r="C235" s="455"/>
      <c r="D235" s="521"/>
      <c r="E235" s="448"/>
      <c r="F235" s="93" t="s">
        <v>702</v>
      </c>
      <c r="G235" s="523" t="s">
        <v>709</v>
      </c>
      <c r="H235" s="523"/>
      <c r="I235" s="523"/>
      <c r="J235" s="523"/>
      <c r="K235" s="502"/>
      <c r="L235" s="499"/>
    </row>
    <row r="236" spans="1:12" ht="15.6" customHeight="1" x14ac:dyDescent="0.25">
      <c r="A236" s="453"/>
      <c r="B236" s="471"/>
      <c r="C236" s="455"/>
      <c r="D236" s="521"/>
      <c r="E236" s="448"/>
      <c r="F236" s="93" t="s">
        <v>381</v>
      </c>
      <c r="G236" s="523" t="s">
        <v>382</v>
      </c>
      <c r="H236" s="523"/>
      <c r="I236" s="523"/>
      <c r="J236" s="523"/>
      <c r="K236" s="502"/>
      <c r="L236" s="500"/>
    </row>
    <row r="237" spans="1:12" ht="15.6" customHeight="1" x14ac:dyDescent="0.25">
      <c r="A237" s="453"/>
      <c r="B237" s="471"/>
      <c r="C237" s="455"/>
      <c r="D237" s="521"/>
      <c r="E237" s="448"/>
      <c r="F237" s="94" t="s">
        <v>358</v>
      </c>
      <c r="G237" s="523" t="s">
        <v>900</v>
      </c>
      <c r="H237" s="523"/>
      <c r="I237" s="523"/>
      <c r="J237" s="523"/>
      <c r="K237" s="496">
        <v>5</v>
      </c>
      <c r="L237" s="443">
        <v>12970</v>
      </c>
    </row>
    <row r="238" spans="1:12" ht="15.6" customHeight="1" x14ac:dyDescent="0.25">
      <c r="A238" s="453"/>
      <c r="B238" s="471"/>
      <c r="C238" s="455"/>
      <c r="D238" s="521"/>
      <c r="E238" s="448"/>
      <c r="F238" s="93" t="s">
        <v>383</v>
      </c>
      <c r="G238" s="523" t="s">
        <v>384</v>
      </c>
      <c r="H238" s="523"/>
      <c r="I238" s="523"/>
      <c r="J238" s="523"/>
      <c r="K238" s="497"/>
      <c r="L238" s="444" t="e">
        <f>#REF!-#REF!*10%</f>
        <v>#REF!</v>
      </c>
    </row>
    <row r="239" spans="1:12" ht="15.6" customHeight="1" x14ac:dyDescent="0.25">
      <c r="A239" s="453"/>
      <c r="B239" s="471"/>
      <c r="C239" s="455"/>
      <c r="D239" s="521"/>
      <c r="E239" s="448"/>
      <c r="F239" s="93" t="s">
        <v>385</v>
      </c>
      <c r="G239" s="523" t="s">
        <v>398</v>
      </c>
      <c r="H239" s="523"/>
      <c r="I239" s="523"/>
      <c r="J239" s="523"/>
      <c r="K239" s="497"/>
      <c r="L239" s="444" t="e">
        <f>#REF!-#REF!*10%</f>
        <v>#REF!</v>
      </c>
    </row>
    <row r="240" spans="1:12" ht="15.6" customHeight="1" x14ac:dyDescent="0.25">
      <c r="A240" s="453"/>
      <c r="B240" s="471"/>
      <c r="C240" s="455"/>
      <c r="D240" s="521"/>
      <c r="E240" s="448"/>
      <c r="F240" s="93" t="s">
        <v>389</v>
      </c>
      <c r="G240" s="523" t="s">
        <v>390</v>
      </c>
      <c r="H240" s="523"/>
      <c r="I240" s="523"/>
      <c r="J240" s="523"/>
      <c r="K240" s="497"/>
      <c r="L240" s="444" t="e">
        <f>#REF!-#REF!*10%</f>
        <v>#REF!</v>
      </c>
    </row>
    <row r="241" spans="1:12" ht="15.6" customHeight="1" x14ac:dyDescent="0.25">
      <c r="A241" s="453"/>
      <c r="B241" s="471"/>
      <c r="C241" s="455"/>
      <c r="D241" s="521"/>
      <c r="E241" s="448"/>
      <c r="F241" s="93" t="s">
        <v>704</v>
      </c>
      <c r="G241" s="523" t="s">
        <v>705</v>
      </c>
      <c r="H241" s="523"/>
      <c r="I241" s="523"/>
      <c r="J241" s="523"/>
      <c r="K241" s="497"/>
      <c r="L241" s="444" t="e">
        <f>#REF!-#REF!*10%</f>
        <v>#REF!</v>
      </c>
    </row>
    <row r="242" spans="1:12" ht="15.6" customHeight="1" x14ac:dyDescent="0.25">
      <c r="A242" s="453"/>
      <c r="B242" s="471"/>
      <c r="C242" s="455"/>
      <c r="D242" s="521"/>
      <c r="E242" s="448"/>
      <c r="F242" s="93" t="s">
        <v>706</v>
      </c>
      <c r="G242" s="461" t="s">
        <v>390</v>
      </c>
      <c r="H242" s="461"/>
      <c r="I242" s="461"/>
      <c r="J242" s="461"/>
      <c r="K242" s="497"/>
      <c r="L242" s="444" t="e">
        <f>#REF!-#REF!*10%</f>
        <v>#REF!</v>
      </c>
    </row>
    <row r="243" spans="1:12" ht="15.6" customHeight="1" x14ac:dyDescent="0.25">
      <c r="A243" s="453"/>
      <c r="B243" s="471"/>
      <c r="C243" s="455"/>
      <c r="D243" s="521"/>
      <c r="E243" s="448"/>
      <c r="F243" s="93" t="s">
        <v>1271</v>
      </c>
      <c r="G243" s="461" t="s">
        <v>390</v>
      </c>
      <c r="H243" s="461"/>
      <c r="I243" s="461"/>
      <c r="J243" s="461"/>
      <c r="K243" s="497"/>
      <c r="L243" s="444" t="e">
        <f>#REF!-#REF!*10%</f>
        <v>#REF!</v>
      </c>
    </row>
    <row r="244" spans="1:12" ht="15.6" customHeight="1" x14ac:dyDescent="0.25">
      <c r="A244" s="453"/>
      <c r="B244" s="471"/>
      <c r="C244" s="455"/>
      <c r="D244" s="521"/>
      <c r="E244" s="448"/>
      <c r="F244" s="93" t="s">
        <v>707</v>
      </c>
      <c r="G244" s="523" t="s">
        <v>911</v>
      </c>
      <c r="H244" s="523"/>
      <c r="I244" s="523"/>
      <c r="J244" s="523"/>
      <c r="K244" s="497"/>
      <c r="L244" s="444" t="e">
        <f>#REF!-#REF!*10%</f>
        <v>#REF!</v>
      </c>
    </row>
    <row r="245" spans="1:12" ht="15.6" customHeight="1" x14ac:dyDescent="0.25">
      <c r="A245" s="453"/>
      <c r="B245" s="471"/>
      <c r="C245" s="455"/>
      <c r="D245" s="521"/>
      <c r="E245" s="448"/>
      <c r="F245" s="93" t="s">
        <v>708</v>
      </c>
      <c r="G245" s="523" t="s">
        <v>390</v>
      </c>
      <c r="H245" s="523"/>
      <c r="I245" s="523"/>
      <c r="J245" s="523"/>
      <c r="K245" s="497"/>
      <c r="L245" s="444" t="e">
        <f>#REF!-#REF!*10%</f>
        <v>#REF!</v>
      </c>
    </row>
    <row r="246" spans="1:12" ht="15.6" customHeight="1" x14ac:dyDescent="0.25">
      <c r="A246" s="453"/>
      <c r="B246" s="471"/>
      <c r="C246" s="455"/>
      <c r="D246" s="521"/>
      <c r="E246" s="448"/>
      <c r="F246" s="93" t="s">
        <v>377</v>
      </c>
      <c r="G246" s="523" t="s">
        <v>387</v>
      </c>
      <c r="H246" s="523"/>
      <c r="I246" s="523"/>
      <c r="J246" s="523"/>
      <c r="K246" s="497"/>
      <c r="L246" s="444" t="e">
        <f>#REF!-#REF!*10%</f>
        <v>#REF!</v>
      </c>
    </row>
    <row r="247" spans="1:12" ht="15.6" customHeight="1" x14ac:dyDescent="0.25">
      <c r="A247" s="453"/>
      <c r="B247" s="471"/>
      <c r="C247" s="455"/>
      <c r="D247" s="521"/>
      <c r="E247" s="448"/>
      <c r="F247" s="93" t="s">
        <v>388</v>
      </c>
      <c r="G247" s="523" t="s">
        <v>393</v>
      </c>
      <c r="H247" s="523"/>
      <c r="I247" s="523"/>
      <c r="J247" s="523"/>
      <c r="K247" s="497"/>
      <c r="L247" s="444" t="e">
        <f>#REF!-#REF!*10%</f>
        <v>#REF!</v>
      </c>
    </row>
    <row r="248" spans="1:12" ht="15.6" customHeight="1" x14ac:dyDescent="0.25">
      <c r="A248" s="453"/>
      <c r="B248" s="471"/>
      <c r="C248" s="455"/>
      <c r="D248" s="521"/>
      <c r="E248" s="448"/>
      <c r="F248" s="93" t="s">
        <v>562</v>
      </c>
      <c r="G248" s="523" t="s">
        <v>1024</v>
      </c>
      <c r="H248" s="523"/>
      <c r="I248" s="523"/>
      <c r="J248" s="523"/>
      <c r="K248" s="497"/>
      <c r="L248" s="444" t="e">
        <f>#REF!-#REF!*10%</f>
        <v>#REF!</v>
      </c>
    </row>
    <row r="249" spans="1:12" ht="15.6" customHeight="1" x14ac:dyDescent="0.25">
      <c r="A249" s="453"/>
      <c r="B249" s="471"/>
      <c r="C249" s="455"/>
      <c r="D249" s="521"/>
      <c r="E249" s="448"/>
      <c r="F249" s="93" t="s">
        <v>570</v>
      </c>
      <c r="G249" s="523" t="s">
        <v>613</v>
      </c>
      <c r="H249" s="523"/>
      <c r="I249" s="523"/>
      <c r="J249" s="523"/>
      <c r="K249" s="497"/>
      <c r="L249" s="444" t="e">
        <f>#REF!-#REF!*10%</f>
        <v>#REF!</v>
      </c>
    </row>
    <row r="250" spans="1:12" ht="15.6" customHeight="1" x14ac:dyDescent="0.25">
      <c r="A250" s="453"/>
      <c r="B250" s="471"/>
      <c r="C250" s="455"/>
      <c r="D250" s="521"/>
      <c r="E250" s="448"/>
      <c r="F250" s="111" t="s">
        <v>84</v>
      </c>
      <c r="G250" s="526">
        <v>3.2</v>
      </c>
      <c r="H250" s="526"/>
      <c r="I250" s="526"/>
      <c r="J250" s="526"/>
      <c r="K250" s="497"/>
      <c r="L250" s="444" t="e">
        <f>#REF!-#REF!*10%</f>
        <v>#REF!</v>
      </c>
    </row>
    <row r="251" spans="1:12" ht="15.6" customHeight="1" x14ac:dyDescent="0.25">
      <c r="A251" s="453"/>
      <c r="B251" s="472"/>
      <c r="C251" s="455"/>
      <c r="D251" s="521"/>
      <c r="E251" s="448"/>
      <c r="F251" s="96" t="s">
        <v>1016</v>
      </c>
      <c r="G251" s="454">
        <v>5</v>
      </c>
      <c r="H251" s="454"/>
      <c r="I251" s="454"/>
      <c r="J251" s="454"/>
      <c r="K251" s="497"/>
      <c r="L251" s="444" t="e">
        <f>#REF!-#REF!*10%</f>
        <v>#REF!</v>
      </c>
    </row>
    <row r="252" spans="1:12" ht="15.6" customHeight="1" x14ac:dyDescent="0.25">
      <c r="A252" s="452">
        <v>9</v>
      </c>
      <c r="B252" s="470"/>
      <c r="C252" s="455" t="s">
        <v>492</v>
      </c>
      <c r="D252" s="520"/>
      <c r="E252" s="448"/>
      <c r="F252" s="110" t="s">
        <v>81</v>
      </c>
      <c r="G252" s="524" t="s">
        <v>6</v>
      </c>
      <c r="H252" s="524"/>
      <c r="I252" s="524"/>
      <c r="J252" s="524"/>
      <c r="K252" s="539">
        <v>3</v>
      </c>
      <c r="L252" s="498">
        <v>13275</v>
      </c>
    </row>
    <row r="253" spans="1:12" ht="15.6" customHeight="1" x14ac:dyDescent="0.25">
      <c r="A253" s="453"/>
      <c r="B253" s="471"/>
      <c r="C253" s="455"/>
      <c r="D253" s="521"/>
      <c r="E253" s="448"/>
      <c r="F253" s="110" t="s">
        <v>80</v>
      </c>
      <c r="G253" s="469">
        <v>122</v>
      </c>
      <c r="H253" s="469"/>
      <c r="I253" s="469"/>
      <c r="J253" s="469"/>
      <c r="K253" s="502"/>
      <c r="L253" s="499"/>
    </row>
    <row r="254" spans="1:12" ht="15.6" customHeight="1" x14ac:dyDescent="0.25">
      <c r="A254" s="453"/>
      <c r="B254" s="471"/>
      <c r="C254" s="455"/>
      <c r="D254" s="521"/>
      <c r="E254" s="448"/>
      <c r="F254" s="110" t="s">
        <v>8</v>
      </c>
      <c r="G254" s="240">
        <v>3000</v>
      </c>
      <c r="H254" s="241">
        <v>4000</v>
      </c>
      <c r="I254" s="312">
        <v>5000</v>
      </c>
      <c r="J254" s="242">
        <v>6000</v>
      </c>
      <c r="K254" s="502"/>
      <c r="L254" s="499"/>
    </row>
    <row r="255" spans="1:12" ht="15.6" customHeight="1" x14ac:dyDescent="0.25">
      <c r="A255" s="453"/>
      <c r="B255" s="471"/>
      <c r="C255" s="455"/>
      <c r="D255" s="521"/>
      <c r="E255" s="448"/>
      <c r="F255" s="93" t="s">
        <v>817</v>
      </c>
      <c r="G255" s="243">
        <f>G253*114</f>
        <v>13908</v>
      </c>
      <c r="H255" s="244">
        <f>G253*128</f>
        <v>15616</v>
      </c>
      <c r="I255" s="313">
        <f>G253*143</f>
        <v>17446</v>
      </c>
      <c r="J255" s="245">
        <f>G253*148</f>
        <v>18056</v>
      </c>
      <c r="K255" s="502"/>
      <c r="L255" s="499"/>
    </row>
    <row r="256" spans="1:12" ht="15.6" customHeight="1" x14ac:dyDescent="0.25">
      <c r="A256" s="453"/>
      <c r="B256" s="471"/>
      <c r="C256" s="455"/>
      <c r="D256" s="521"/>
      <c r="E256" s="448"/>
      <c r="F256" s="93" t="s">
        <v>1269</v>
      </c>
      <c r="G256" s="451">
        <v>0.98</v>
      </c>
      <c r="H256" s="451"/>
      <c r="I256" s="451"/>
      <c r="J256" s="451"/>
      <c r="K256" s="502"/>
      <c r="L256" s="499"/>
    </row>
    <row r="257" spans="1:12" ht="15.6" customHeight="1" x14ac:dyDescent="0.25">
      <c r="A257" s="453"/>
      <c r="B257" s="471"/>
      <c r="C257" s="455"/>
      <c r="D257" s="521"/>
      <c r="E257" s="448"/>
      <c r="F257" s="93" t="s">
        <v>699</v>
      </c>
      <c r="G257" s="523" t="s">
        <v>700</v>
      </c>
      <c r="H257" s="523"/>
      <c r="I257" s="523"/>
      <c r="J257" s="523"/>
      <c r="K257" s="502"/>
      <c r="L257" s="499"/>
    </row>
    <row r="258" spans="1:12" ht="15.6" customHeight="1" x14ac:dyDescent="0.25">
      <c r="A258" s="453"/>
      <c r="B258" s="471"/>
      <c r="C258" s="455"/>
      <c r="D258" s="521"/>
      <c r="E258" s="448"/>
      <c r="F258" s="93" t="s">
        <v>1181</v>
      </c>
      <c r="G258" s="462" t="s">
        <v>1179</v>
      </c>
      <c r="H258" s="463"/>
      <c r="I258" s="463"/>
      <c r="J258" s="464"/>
      <c r="K258" s="502"/>
      <c r="L258" s="499"/>
    </row>
    <row r="259" spans="1:12" ht="15.6" customHeight="1" x14ac:dyDescent="0.25">
      <c r="A259" s="453"/>
      <c r="B259" s="471"/>
      <c r="C259" s="455"/>
      <c r="D259" s="521"/>
      <c r="E259" s="448"/>
      <c r="F259" s="110" t="s">
        <v>83</v>
      </c>
      <c r="G259" s="524">
        <v>66</v>
      </c>
      <c r="H259" s="524"/>
      <c r="I259" s="524"/>
      <c r="J259" s="524"/>
      <c r="K259" s="502"/>
      <c r="L259" s="499"/>
    </row>
    <row r="260" spans="1:12" ht="15.6" customHeight="1" x14ac:dyDescent="0.25">
      <c r="A260" s="453"/>
      <c r="B260" s="471"/>
      <c r="C260" s="455"/>
      <c r="D260" s="521"/>
      <c r="E260" s="448"/>
      <c r="F260" s="110" t="s">
        <v>396</v>
      </c>
      <c r="G260" s="548" t="s">
        <v>397</v>
      </c>
      <c r="H260" s="548"/>
      <c r="I260" s="548"/>
      <c r="J260" s="548"/>
      <c r="K260" s="502"/>
      <c r="L260" s="499"/>
    </row>
    <row r="261" spans="1:12" ht="15.6" customHeight="1" x14ac:dyDescent="0.25">
      <c r="A261" s="453"/>
      <c r="B261" s="471"/>
      <c r="C261" s="455"/>
      <c r="D261" s="521"/>
      <c r="E261" s="448"/>
      <c r="F261" s="110" t="s">
        <v>256</v>
      </c>
      <c r="G261" s="524" t="s">
        <v>64</v>
      </c>
      <c r="H261" s="524"/>
      <c r="I261" s="524"/>
      <c r="J261" s="524"/>
      <c r="K261" s="502"/>
      <c r="L261" s="499"/>
    </row>
    <row r="262" spans="1:12" ht="15.6" customHeight="1" x14ac:dyDescent="0.25">
      <c r="A262" s="453"/>
      <c r="B262" s="471"/>
      <c r="C262" s="455"/>
      <c r="D262" s="521"/>
      <c r="E262" s="448"/>
      <c r="F262" s="93" t="s">
        <v>379</v>
      </c>
      <c r="G262" s="523" t="s">
        <v>380</v>
      </c>
      <c r="H262" s="523"/>
      <c r="I262" s="523"/>
      <c r="J262" s="523"/>
      <c r="K262" s="502"/>
      <c r="L262" s="499"/>
    </row>
    <row r="263" spans="1:12" ht="15.6" customHeight="1" x14ac:dyDescent="0.25">
      <c r="A263" s="453"/>
      <c r="B263" s="471"/>
      <c r="C263" s="455"/>
      <c r="D263" s="521"/>
      <c r="E263" s="448"/>
      <c r="F263" s="93" t="s">
        <v>701</v>
      </c>
      <c r="G263" s="523">
        <v>100000</v>
      </c>
      <c r="H263" s="523"/>
      <c r="I263" s="523"/>
      <c r="J263" s="523"/>
      <c r="K263" s="502"/>
      <c r="L263" s="499"/>
    </row>
    <row r="264" spans="1:12" ht="15.6" customHeight="1" x14ac:dyDescent="0.25">
      <c r="A264" s="453"/>
      <c r="B264" s="471"/>
      <c r="C264" s="455"/>
      <c r="D264" s="521"/>
      <c r="E264" s="448"/>
      <c r="F264" s="93" t="s">
        <v>257</v>
      </c>
      <c r="G264" s="523" t="s">
        <v>556</v>
      </c>
      <c r="H264" s="523"/>
      <c r="I264" s="523"/>
      <c r="J264" s="523"/>
      <c r="K264" s="502"/>
      <c r="L264" s="499"/>
    </row>
    <row r="265" spans="1:12" ht="15.6" customHeight="1" x14ac:dyDescent="0.25">
      <c r="A265" s="453"/>
      <c r="B265" s="471"/>
      <c r="C265" s="455"/>
      <c r="D265" s="521"/>
      <c r="E265" s="448"/>
      <c r="F265" s="93" t="s">
        <v>376</v>
      </c>
      <c r="G265" s="523" t="s">
        <v>392</v>
      </c>
      <c r="H265" s="523"/>
      <c r="I265" s="523"/>
      <c r="J265" s="523"/>
      <c r="K265" s="502"/>
      <c r="L265" s="499"/>
    </row>
    <row r="266" spans="1:12" ht="15.6" customHeight="1" x14ac:dyDescent="0.25">
      <c r="A266" s="453"/>
      <c r="B266" s="471"/>
      <c r="C266" s="455"/>
      <c r="D266" s="521"/>
      <c r="E266" s="448"/>
      <c r="F266" s="93" t="s">
        <v>702</v>
      </c>
      <c r="G266" s="523" t="s">
        <v>709</v>
      </c>
      <c r="H266" s="523"/>
      <c r="I266" s="523"/>
      <c r="J266" s="523"/>
      <c r="K266" s="502"/>
      <c r="L266" s="499"/>
    </row>
    <row r="267" spans="1:12" ht="15.6" customHeight="1" x14ac:dyDescent="0.25">
      <c r="A267" s="453"/>
      <c r="B267" s="471"/>
      <c r="C267" s="455"/>
      <c r="D267" s="521"/>
      <c r="E267" s="448"/>
      <c r="F267" s="93" t="s">
        <v>381</v>
      </c>
      <c r="G267" s="523" t="s">
        <v>382</v>
      </c>
      <c r="H267" s="523"/>
      <c r="I267" s="523"/>
      <c r="J267" s="523"/>
      <c r="K267" s="502"/>
      <c r="L267" s="500"/>
    </row>
    <row r="268" spans="1:12" ht="15.6" customHeight="1" x14ac:dyDescent="0.25">
      <c r="A268" s="453"/>
      <c r="B268" s="471"/>
      <c r="C268" s="455"/>
      <c r="D268" s="521"/>
      <c r="E268" s="448"/>
      <c r="F268" s="94" t="s">
        <v>358</v>
      </c>
      <c r="G268" s="523" t="s">
        <v>900</v>
      </c>
      <c r="H268" s="523"/>
      <c r="I268" s="523"/>
      <c r="J268" s="523"/>
      <c r="K268" s="496">
        <v>5</v>
      </c>
      <c r="L268" s="443">
        <v>14204</v>
      </c>
    </row>
    <row r="269" spans="1:12" ht="15.6" customHeight="1" x14ac:dyDescent="0.25">
      <c r="A269" s="453"/>
      <c r="B269" s="471"/>
      <c r="C269" s="455"/>
      <c r="D269" s="521"/>
      <c r="E269" s="448"/>
      <c r="F269" s="93" t="s">
        <v>383</v>
      </c>
      <c r="G269" s="523" t="s">
        <v>384</v>
      </c>
      <c r="H269" s="523"/>
      <c r="I269" s="523"/>
      <c r="J269" s="523"/>
      <c r="K269" s="497"/>
      <c r="L269" s="444" t="e">
        <f>#REF!-#REF!*10%</f>
        <v>#REF!</v>
      </c>
    </row>
    <row r="270" spans="1:12" ht="15.6" customHeight="1" x14ac:dyDescent="0.25">
      <c r="A270" s="453"/>
      <c r="B270" s="471"/>
      <c r="C270" s="455"/>
      <c r="D270" s="521"/>
      <c r="E270" s="448"/>
      <c r="F270" s="93" t="s">
        <v>385</v>
      </c>
      <c r="G270" s="523" t="s">
        <v>398</v>
      </c>
      <c r="H270" s="523"/>
      <c r="I270" s="523"/>
      <c r="J270" s="523"/>
      <c r="K270" s="497"/>
      <c r="L270" s="444" t="e">
        <f>#REF!-#REF!*10%</f>
        <v>#REF!</v>
      </c>
    </row>
    <row r="271" spans="1:12" ht="15.6" customHeight="1" x14ac:dyDescent="0.25">
      <c r="A271" s="453"/>
      <c r="B271" s="471"/>
      <c r="C271" s="455"/>
      <c r="D271" s="521"/>
      <c r="E271" s="448"/>
      <c r="F271" s="93" t="s">
        <v>389</v>
      </c>
      <c r="G271" s="523" t="s">
        <v>390</v>
      </c>
      <c r="H271" s="523"/>
      <c r="I271" s="523"/>
      <c r="J271" s="523"/>
      <c r="K271" s="497"/>
      <c r="L271" s="444" t="e">
        <f>#REF!-#REF!*10%</f>
        <v>#REF!</v>
      </c>
    </row>
    <row r="272" spans="1:12" ht="15.6" customHeight="1" x14ac:dyDescent="0.25">
      <c r="A272" s="453"/>
      <c r="B272" s="471"/>
      <c r="C272" s="455"/>
      <c r="D272" s="521"/>
      <c r="E272" s="448"/>
      <c r="F272" s="93" t="s">
        <v>704</v>
      </c>
      <c r="G272" s="523" t="s">
        <v>705</v>
      </c>
      <c r="H272" s="523"/>
      <c r="I272" s="523"/>
      <c r="J272" s="523"/>
      <c r="K272" s="497"/>
      <c r="L272" s="444" t="e">
        <f>#REF!-#REF!*10%</f>
        <v>#REF!</v>
      </c>
    </row>
    <row r="273" spans="1:12" ht="15.6" customHeight="1" x14ac:dyDescent="0.25">
      <c r="A273" s="453"/>
      <c r="B273" s="471"/>
      <c r="C273" s="455"/>
      <c r="D273" s="521"/>
      <c r="E273" s="448"/>
      <c r="F273" s="93" t="s">
        <v>706</v>
      </c>
      <c r="G273" s="461" t="s">
        <v>390</v>
      </c>
      <c r="H273" s="461"/>
      <c r="I273" s="461"/>
      <c r="J273" s="461"/>
      <c r="K273" s="497"/>
      <c r="L273" s="444" t="e">
        <f>#REF!-#REF!*10%</f>
        <v>#REF!</v>
      </c>
    </row>
    <row r="274" spans="1:12" ht="15.6" customHeight="1" x14ac:dyDescent="0.25">
      <c r="A274" s="453"/>
      <c r="B274" s="471"/>
      <c r="C274" s="455"/>
      <c r="D274" s="521"/>
      <c r="E274" s="448"/>
      <c r="F274" s="93" t="s">
        <v>1271</v>
      </c>
      <c r="G274" s="461" t="s">
        <v>390</v>
      </c>
      <c r="H274" s="461"/>
      <c r="I274" s="461"/>
      <c r="J274" s="461"/>
      <c r="K274" s="497"/>
      <c r="L274" s="444" t="e">
        <f>#REF!-#REF!*10%</f>
        <v>#REF!</v>
      </c>
    </row>
    <row r="275" spans="1:12" ht="15.6" customHeight="1" x14ac:dyDescent="0.25">
      <c r="A275" s="453"/>
      <c r="B275" s="471"/>
      <c r="C275" s="455"/>
      <c r="D275" s="521"/>
      <c r="E275" s="448"/>
      <c r="F275" s="93" t="s">
        <v>707</v>
      </c>
      <c r="G275" s="523" t="s">
        <v>911</v>
      </c>
      <c r="H275" s="523"/>
      <c r="I275" s="523"/>
      <c r="J275" s="523"/>
      <c r="K275" s="497"/>
      <c r="L275" s="444" t="e">
        <f>#REF!-#REF!*10%</f>
        <v>#REF!</v>
      </c>
    </row>
    <row r="276" spans="1:12" ht="15.6" customHeight="1" x14ac:dyDescent="0.25">
      <c r="A276" s="453"/>
      <c r="B276" s="471"/>
      <c r="C276" s="455"/>
      <c r="D276" s="521"/>
      <c r="E276" s="448"/>
      <c r="F276" s="93" t="s">
        <v>708</v>
      </c>
      <c r="G276" s="523" t="s">
        <v>390</v>
      </c>
      <c r="H276" s="523"/>
      <c r="I276" s="523"/>
      <c r="J276" s="523"/>
      <c r="K276" s="497"/>
      <c r="L276" s="444" t="e">
        <f>#REF!-#REF!*10%</f>
        <v>#REF!</v>
      </c>
    </row>
    <row r="277" spans="1:12" ht="15.6" customHeight="1" x14ac:dyDescent="0.25">
      <c r="A277" s="453"/>
      <c r="B277" s="471"/>
      <c r="C277" s="455"/>
      <c r="D277" s="521"/>
      <c r="E277" s="448"/>
      <c r="F277" s="93" t="s">
        <v>377</v>
      </c>
      <c r="G277" s="523" t="s">
        <v>387</v>
      </c>
      <c r="H277" s="523"/>
      <c r="I277" s="523"/>
      <c r="J277" s="523"/>
      <c r="K277" s="497"/>
      <c r="L277" s="444" t="e">
        <f>#REF!-#REF!*10%</f>
        <v>#REF!</v>
      </c>
    </row>
    <row r="278" spans="1:12" ht="15.6" customHeight="1" x14ac:dyDescent="0.25">
      <c r="A278" s="453"/>
      <c r="B278" s="471"/>
      <c r="C278" s="455"/>
      <c r="D278" s="521"/>
      <c r="E278" s="448"/>
      <c r="F278" s="93" t="s">
        <v>388</v>
      </c>
      <c r="G278" s="523" t="s">
        <v>393</v>
      </c>
      <c r="H278" s="523"/>
      <c r="I278" s="523"/>
      <c r="J278" s="523"/>
      <c r="K278" s="497"/>
      <c r="L278" s="444" t="e">
        <f>#REF!-#REF!*10%</f>
        <v>#REF!</v>
      </c>
    </row>
    <row r="279" spans="1:12" ht="15.6" customHeight="1" x14ac:dyDescent="0.25">
      <c r="A279" s="453"/>
      <c r="B279" s="471"/>
      <c r="C279" s="455"/>
      <c r="D279" s="521"/>
      <c r="E279" s="448"/>
      <c r="F279" s="93" t="s">
        <v>562</v>
      </c>
      <c r="G279" s="523" t="s">
        <v>1024</v>
      </c>
      <c r="H279" s="523"/>
      <c r="I279" s="523"/>
      <c r="J279" s="523"/>
      <c r="K279" s="497"/>
      <c r="L279" s="444" t="e">
        <f>#REF!-#REF!*10%</f>
        <v>#REF!</v>
      </c>
    </row>
    <row r="280" spans="1:12" ht="15.6" customHeight="1" x14ac:dyDescent="0.25">
      <c r="A280" s="453"/>
      <c r="B280" s="471"/>
      <c r="C280" s="455"/>
      <c r="D280" s="521"/>
      <c r="E280" s="448"/>
      <c r="F280" s="93" t="s">
        <v>570</v>
      </c>
      <c r="G280" s="523" t="s">
        <v>613</v>
      </c>
      <c r="H280" s="523"/>
      <c r="I280" s="523"/>
      <c r="J280" s="523"/>
      <c r="K280" s="497"/>
      <c r="L280" s="444" t="e">
        <f>#REF!-#REF!*10%</f>
        <v>#REF!</v>
      </c>
    </row>
    <row r="281" spans="1:12" ht="15.6" customHeight="1" x14ac:dyDescent="0.25">
      <c r="A281" s="453"/>
      <c r="B281" s="471"/>
      <c r="C281" s="455"/>
      <c r="D281" s="521"/>
      <c r="E281" s="448"/>
      <c r="F281" s="111" t="s">
        <v>84</v>
      </c>
      <c r="G281" s="526">
        <v>3.6</v>
      </c>
      <c r="H281" s="526"/>
      <c r="I281" s="526"/>
      <c r="J281" s="526"/>
      <c r="K281" s="497"/>
      <c r="L281" s="444" t="e">
        <f>#REF!-#REF!*10%</f>
        <v>#REF!</v>
      </c>
    </row>
    <row r="282" spans="1:12" ht="15.6" customHeight="1" x14ac:dyDescent="0.25">
      <c r="A282" s="453"/>
      <c r="B282" s="472"/>
      <c r="C282" s="455"/>
      <c r="D282" s="521"/>
      <c r="E282" s="448"/>
      <c r="F282" s="96" t="s">
        <v>1016</v>
      </c>
      <c r="G282" s="454">
        <v>5</v>
      </c>
      <c r="H282" s="454"/>
      <c r="I282" s="454"/>
      <c r="J282" s="454"/>
      <c r="K282" s="497"/>
      <c r="L282" s="444" t="e">
        <f>#REF!-#REF!*10%</f>
        <v>#REF!</v>
      </c>
    </row>
    <row r="283" spans="1:12" ht="15.6" customHeight="1" x14ac:dyDescent="0.25">
      <c r="A283" s="452">
        <v>10</v>
      </c>
      <c r="B283" s="470"/>
      <c r="C283" s="455" t="s">
        <v>493</v>
      </c>
      <c r="D283" s="520"/>
      <c r="E283" s="448"/>
      <c r="F283" s="110" t="s">
        <v>81</v>
      </c>
      <c r="G283" s="524" t="s">
        <v>6</v>
      </c>
      <c r="H283" s="524"/>
      <c r="I283" s="524"/>
      <c r="J283" s="524"/>
      <c r="K283" s="539">
        <v>3</v>
      </c>
      <c r="L283" s="498">
        <v>14621</v>
      </c>
    </row>
    <row r="284" spans="1:12" ht="15.6" customHeight="1" x14ac:dyDescent="0.25">
      <c r="A284" s="453"/>
      <c r="B284" s="471"/>
      <c r="C284" s="455"/>
      <c r="D284" s="521"/>
      <c r="E284" s="448"/>
      <c r="F284" s="110" t="s">
        <v>80</v>
      </c>
      <c r="G284" s="469">
        <v>140</v>
      </c>
      <c r="H284" s="469"/>
      <c r="I284" s="469"/>
      <c r="J284" s="469"/>
      <c r="K284" s="502"/>
      <c r="L284" s="499"/>
    </row>
    <row r="285" spans="1:12" ht="15.6" customHeight="1" x14ac:dyDescent="0.25">
      <c r="A285" s="453"/>
      <c r="B285" s="471"/>
      <c r="C285" s="455"/>
      <c r="D285" s="521"/>
      <c r="E285" s="448"/>
      <c r="F285" s="110" t="s">
        <v>8</v>
      </c>
      <c r="G285" s="240">
        <v>3000</v>
      </c>
      <c r="H285" s="241">
        <v>4000</v>
      </c>
      <c r="I285" s="312">
        <v>5000</v>
      </c>
      <c r="J285" s="242">
        <v>6000</v>
      </c>
      <c r="K285" s="502"/>
      <c r="L285" s="499"/>
    </row>
    <row r="286" spans="1:12" ht="15.6" customHeight="1" x14ac:dyDescent="0.25">
      <c r="A286" s="453"/>
      <c r="B286" s="471"/>
      <c r="C286" s="455"/>
      <c r="D286" s="521"/>
      <c r="E286" s="448"/>
      <c r="F286" s="93" t="s">
        <v>817</v>
      </c>
      <c r="G286" s="243">
        <f>G284*114</f>
        <v>15960</v>
      </c>
      <c r="H286" s="244">
        <f>G284*128</f>
        <v>17920</v>
      </c>
      <c r="I286" s="313">
        <f>G284*143</f>
        <v>20020</v>
      </c>
      <c r="J286" s="245">
        <f>G284*148</f>
        <v>20720</v>
      </c>
      <c r="K286" s="502"/>
      <c r="L286" s="499"/>
    </row>
    <row r="287" spans="1:12" ht="15.6" customHeight="1" x14ac:dyDescent="0.25">
      <c r="A287" s="453"/>
      <c r="B287" s="471"/>
      <c r="C287" s="455"/>
      <c r="D287" s="521"/>
      <c r="E287" s="448"/>
      <c r="F287" s="93" t="s">
        <v>1269</v>
      </c>
      <c r="G287" s="451">
        <v>0.98</v>
      </c>
      <c r="H287" s="451"/>
      <c r="I287" s="451"/>
      <c r="J287" s="451"/>
      <c r="K287" s="502"/>
      <c r="L287" s="499"/>
    </row>
    <row r="288" spans="1:12" ht="15.6" customHeight="1" x14ac:dyDescent="0.25">
      <c r="A288" s="453"/>
      <c r="B288" s="471"/>
      <c r="C288" s="455"/>
      <c r="D288" s="521"/>
      <c r="E288" s="448"/>
      <c r="F288" s="93" t="s">
        <v>699</v>
      </c>
      <c r="G288" s="523" t="s">
        <v>700</v>
      </c>
      <c r="H288" s="523"/>
      <c r="I288" s="523"/>
      <c r="J288" s="523"/>
      <c r="K288" s="502"/>
      <c r="L288" s="499"/>
    </row>
    <row r="289" spans="1:12" ht="15.6" customHeight="1" x14ac:dyDescent="0.25">
      <c r="A289" s="453"/>
      <c r="B289" s="471"/>
      <c r="C289" s="455"/>
      <c r="D289" s="521"/>
      <c r="E289" s="448"/>
      <c r="F289" s="93" t="s">
        <v>1181</v>
      </c>
      <c r="G289" s="462" t="s">
        <v>1179</v>
      </c>
      <c r="H289" s="463"/>
      <c r="I289" s="463"/>
      <c r="J289" s="464"/>
      <c r="K289" s="502"/>
      <c r="L289" s="499"/>
    </row>
    <row r="290" spans="1:12" ht="15.6" customHeight="1" x14ac:dyDescent="0.25">
      <c r="A290" s="453"/>
      <c r="B290" s="471"/>
      <c r="C290" s="455"/>
      <c r="D290" s="521"/>
      <c r="E290" s="448"/>
      <c r="F290" s="110" t="s">
        <v>83</v>
      </c>
      <c r="G290" s="524">
        <v>66</v>
      </c>
      <c r="H290" s="524"/>
      <c r="I290" s="524"/>
      <c r="J290" s="524"/>
      <c r="K290" s="502"/>
      <c r="L290" s="499"/>
    </row>
    <row r="291" spans="1:12" ht="15.6" customHeight="1" x14ac:dyDescent="0.25">
      <c r="A291" s="453"/>
      <c r="B291" s="471"/>
      <c r="C291" s="455"/>
      <c r="D291" s="521"/>
      <c r="E291" s="448"/>
      <c r="F291" s="110" t="s">
        <v>396</v>
      </c>
      <c r="G291" s="548" t="s">
        <v>397</v>
      </c>
      <c r="H291" s="548"/>
      <c r="I291" s="548"/>
      <c r="J291" s="548"/>
      <c r="K291" s="502"/>
      <c r="L291" s="499"/>
    </row>
    <row r="292" spans="1:12" ht="15.6" customHeight="1" x14ac:dyDescent="0.25">
      <c r="A292" s="453"/>
      <c r="B292" s="471"/>
      <c r="C292" s="455"/>
      <c r="D292" s="521"/>
      <c r="E292" s="448"/>
      <c r="F292" s="110" t="s">
        <v>256</v>
      </c>
      <c r="G292" s="524" t="s">
        <v>65</v>
      </c>
      <c r="H292" s="524"/>
      <c r="I292" s="524"/>
      <c r="J292" s="524"/>
      <c r="K292" s="502"/>
      <c r="L292" s="499"/>
    </row>
    <row r="293" spans="1:12" ht="15.6" customHeight="1" x14ac:dyDescent="0.25">
      <c r="A293" s="453"/>
      <c r="B293" s="471"/>
      <c r="C293" s="455"/>
      <c r="D293" s="521"/>
      <c r="E293" s="448"/>
      <c r="F293" s="93" t="s">
        <v>379</v>
      </c>
      <c r="G293" s="523" t="s">
        <v>380</v>
      </c>
      <c r="H293" s="523"/>
      <c r="I293" s="523"/>
      <c r="J293" s="523"/>
      <c r="K293" s="502"/>
      <c r="L293" s="499"/>
    </row>
    <row r="294" spans="1:12" ht="15.6" customHeight="1" x14ac:dyDescent="0.25">
      <c r="A294" s="453"/>
      <c r="B294" s="471"/>
      <c r="C294" s="455"/>
      <c r="D294" s="521"/>
      <c r="E294" s="448"/>
      <c r="F294" s="93" t="s">
        <v>701</v>
      </c>
      <c r="G294" s="523">
        <v>100000</v>
      </c>
      <c r="H294" s="523"/>
      <c r="I294" s="523"/>
      <c r="J294" s="523"/>
      <c r="K294" s="502"/>
      <c r="L294" s="499"/>
    </row>
    <row r="295" spans="1:12" ht="15.6" customHeight="1" x14ac:dyDescent="0.25">
      <c r="A295" s="453"/>
      <c r="B295" s="471"/>
      <c r="C295" s="455"/>
      <c r="D295" s="521"/>
      <c r="E295" s="448"/>
      <c r="F295" s="93" t="s">
        <v>257</v>
      </c>
      <c r="G295" s="523" t="s">
        <v>556</v>
      </c>
      <c r="H295" s="523"/>
      <c r="I295" s="523"/>
      <c r="J295" s="523"/>
      <c r="K295" s="502"/>
      <c r="L295" s="499"/>
    </row>
    <row r="296" spans="1:12" ht="15.6" customHeight="1" x14ac:dyDescent="0.25">
      <c r="A296" s="453"/>
      <c r="B296" s="471"/>
      <c r="C296" s="455"/>
      <c r="D296" s="521"/>
      <c r="E296" s="448"/>
      <c r="F296" s="93" t="s">
        <v>376</v>
      </c>
      <c r="G296" s="523" t="s">
        <v>392</v>
      </c>
      <c r="H296" s="523"/>
      <c r="I296" s="523"/>
      <c r="J296" s="523"/>
      <c r="K296" s="502"/>
      <c r="L296" s="499"/>
    </row>
    <row r="297" spans="1:12" ht="15.6" customHeight="1" x14ac:dyDescent="0.25">
      <c r="A297" s="453"/>
      <c r="B297" s="471"/>
      <c r="C297" s="455"/>
      <c r="D297" s="521"/>
      <c r="E297" s="448"/>
      <c r="F297" s="93" t="s">
        <v>702</v>
      </c>
      <c r="G297" s="523" t="s">
        <v>709</v>
      </c>
      <c r="H297" s="523"/>
      <c r="I297" s="523"/>
      <c r="J297" s="523"/>
      <c r="K297" s="502"/>
      <c r="L297" s="499"/>
    </row>
    <row r="298" spans="1:12" ht="15.6" customHeight="1" x14ac:dyDescent="0.25">
      <c r="A298" s="453"/>
      <c r="B298" s="471"/>
      <c r="C298" s="455"/>
      <c r="D298" s="521"/>
      <c r="E298" s="448"/>
      <c r="F298" s="93" t="s">
        <v>381</v>
      </c>
      <c r="G298" s="523" t="s">
        <v>382</v>
      </c>
      <c r="H298" s="523"/>
      <c r="I298" s="523"/>
      <c r="J298" s="523"/>
      <c r="K298" s="502"/>
      <c r="L298" s="500"/>
    </row>
    <row r="299" spans="1:12" ht="15.6" customHeight="1" x14ac:dyDescent="0.25">
      <c r="A299" s="453"/>
      <c r="B299" s="471"/>
      <c r="C299" s="455"/>
      <c r="D299" s="521"/>
      <c r="E299" s="448"/>
      <c r="F299" s="94" t="s">
        <v>358</v>
      </c>
      <c r="G299" s="523" t="s">
        <v>900</v>
      </c>
      <c r="H299" s="523"/>
      <c r="I299" s="523"/>
      <c r="J299" s="523"/>
      <c r="K299" s="496">
        <v>5</v>
      </c>
      <c r="L299" s="443">
        <v>15645</v>
      </c>
    </row>
    <row r="300" spans="1:12" ht="15.6" customHeight="1" x14ac:dyDescent="0.25">
      <c r="A300" s="453"/>
      <c r="B300" s="471"/>
      <c r="C300" s="455"/>
      <c r="D300" s="521"/>
      <c r="E300" s="448"/>
      <c r="F300" s="93" t="s">
        <v>383</v>
      </c>
      <c r="G300" s="523" t="s">
        <v>384</v>
      </c>
      <c r="H300" s="523"/>
      <c r="I300" s="523"/>
      <c r="J300" s="523"/>
      <c r="K300" s="497"/>
      <c r="L300" s="444" t="e">
        <f>#REF!-#REF!*10%</f>
        <v>#REF!</v>
      </c>
    </row>
    <row r="301" spans="1:12" ht="15.6" customHeight="1" x14ac:dyDescent="0.25">
      <c r="A301" s="453"/>
      <c r="B301" s="471"/>
      <c r="C301" s="455"/>
      <c r="D301" s="521"/>
      <c r="E301" s="448"/>
      <c r="F301" s="93" t="s">
        <v>385</v>
      </c>
      <c r="G301" s="523" t="s">
        <v>398</v>
      </c>
      <c r="H301" s="523"/>
      <c r="I301" s="523"/>
      <c r="J301" s="523"/>
      <c r="K301" s="497"/>
      <c r="L301" s="444" t="e">
        <f>#REF!-#REF!*10%</f>
        <v>#REF!</v>
      </c>
    </row>
    <row r="302" spans="1:12" ht="15.6" customHeight="1" x14ac:dyDescent="0.25">
      <c r="A302" s="453"/>
      <c r="B302" s="471"/>
      <c r="C302" s="455"/>
      <c r="D302" s="521"/>
      <c r="E302" s="448"/>
      <c r="F302" s="93" t="s">
        <v>389</v>
      </c>
      <c r="G302" s="523" t="s">
        <v>390</v>
      </c>
      <c r="H302" s="523"/>
      <c r="I302" s="523"/>
      <c r="J302" s="523"/>
      <c r="K302" s="497"/>
      <c r="L302" s="444" t="e">
        <f>#REF!-#REF!*10%</f>
        <v>#REF!</v>
      </c>
    </row>
    <row r="303" spans="1:12" ht="15.6" customHeight="1" x14ac:dyDescent="0.25">
      <c r="A303" s="453"/>
      <c r="B303" s="471"/>
      <c r="C303" s="455"/>
      <c r="D303" s="521"/>
      <c r="E303" s="448"/>
      <c r="F303" s="93" t="s">
        <v>704</v>
      </c>
      <c r="G303" s="523" t="s">
        <v>705</v>
      </c>
      <c r="H303" s="523"/>
      <c r="I303" s="523"/>
      <c r="J303" s="523"/>
      <c r="K303" s="497"/>
      <c r="L303" s="444" t="e">
        <f>#REF!-#REF!*10%</f>
        <v>#REF!</v>
      </c>
    </row>
    <row r="304" spans="1:12" ht="15.6" customHeight="1" x14ac:dyDescent="0.25">
      <c r="A304" s="453"/>
      <c r="B304" s="471"/>
      <c r="C304" s="455"/>
      <c r="D304" s="521"/>
      <c r="E304" s="448"/>
      <c r="F304" s="93" t="s">
        <v>706</v>
      </c>
      <c r="G304" s="461" t="s">
        <v>390</v>
      </c>
      <c r="H304" s="461"/>
      <c r="I304" s="461"/>
      <c r="J304" s="461"/>
      <c r="K304" s="497"/>
      <c r="L304" s="444" t="e">
        <f>#REF!-#REF!*10%</f>
        <v>#REF!</v>
      </c>
    </row>
    <row r="305" spans="1:12" ht="15.6" customHeight="1" x14ac:dyDescent="0.25">
      <c r="A305" s="453"/>
      <c r="B305" s="471"/>
      <c r="C305" s="455"/>
      <c r="D305" s="521"/>
      <c r="E305" s="448"/>
      <c r="F305" s="93" t="s">
        <v>1271</v>
      </c>
      <c r="G305" s="461" t="s">
        <v>390</v>
      </c>
      <c r="H305" s="461"/>
      <c r="I305" s="461"/>
      <c r="J305" s="461"/>
      <c r="K305" s="497"/>
      <c r="L305" s="444" t="e">
        <f>#REF!-#REF!*10%</f>
        <v>#REF!</v>
      </c>
    </row>
    <row r="306" spans="1:12" ht="15.6" customHeight="1" x14ac:dyDescent="0.25">
      <c r="A306" s="453"/>
      <c r="B306" s="471"/>
      <c r="C306" s="455"/>
      <c r="D306" s="521"/>
      <c r="E306" s="448"/>
      <c r="F306" s="93" t="s">
        <v>707</v>
      </c>
      <c r="G306" s="523" t="s">
        <v>911</v>
      </c>
      <c r="H306" s="523"/>
      <c r="I306" s="523"/>
      <c r="J306" s="523"/>
      <c r="K306" s="497"/>
      <c r="L306" s="444" t="e">
        <f>#REF!-#REF!*10%</f>
        <v>#REF!</v>
      </c>
    </row>
    <row r="307" spans="1:12" ht="15.6" customHeight="1" x14ac:dyDescent="0.25">
      <c r="A307" s="453"/>
      <c r="B307" s="471"/>
      <c r="C307" s="455"/>
      <c r="D307" s="521"/>
      <c r="E307" s="448"/>
      <c r="F307" s="93" t="s">
        <v>708</v>
      </c>
      <c r="G307" s="523" t="s">
        <v>390</v>
      </c>
      <c r="H307" s="523"/>
      <c r="I307" s="523"/>
      <c r="J307" s="523"/>
      <c r="K307" s="497"/>
      <c r="L307" s="444" t="e">
        <f>#REF!-#REF!*10%</f>
        <v>#REF!</v>
      </c>
    </row>
    <row r="308" spans="1:12" ht="15.6" customHeight="1" x14ac:dyDescent="0.25">
      <c r="A308" s="453"/>
      <c r="B308" s="471"/>
      <c r="C308" s="455"/>
      <c r="D308" s="521"/>
      <c r="E308" s="448"/>
      <c r="F308" s="93" t="s">
        <v>377</v>
      </c>
      <c r="G308" s="523" t="s">
        <v>387</v>
      </c>
      <c r="H308" s="523"/>
      <c r="I308" s="523"/>
      <c r="J308" s="523"/>
      <c r="K308" s="497"/>
      <c r="L308" s="444" t="e">
        <f>#REF!-#REF!*10%</f>
        <v>#REF!</v>
      </c>
    </row>
    <row r="309" spans="1:12" ht="15.6" customHeight="1" x14ac:dyDescent="0.25">
      <c r="A309" s="453"/>
      <c r="B309" s="471"/>
      <c r="C309" s="455"/>
      <c r="D309" s="521"/>
      <c r="E309" s="448"/>
      <c r="F309" s="93" t="s">
        <v>388</v>
      </c>
      <c r="G309" s="523" t="s">
        <v>393</v>
      </c>
      <c r="H309" s="523"/>
      <c r="I309" s="523"/>
      <c r="J309" s="523"/>
      <c r="K309" s="497"/>
      <c r="L309" s="444" t="e">
        <f>#REF!-#REF!*10%</f>
        <v>#REF!</v>
      </c>
    </row>
    <row r="310" spans="1:12" ht="15.6" customHeight="1" x14ac:dyDescent="0.25">
      <c r="A310" s="453"/>
      <c r="B310" s="471"/>
      <c r="C310" s="455"/>
      <c r="D310" s="521"/>
      <c r="E310" s="448"/>
      <c r="F310" s="93" t="s">
        <v>562</v>
      </c>
      <c r="G310" s="523" t="s">
        <v>1024</v>
      </c>
      <c r="H310" s="523"/>
      <c r="I310" s="523"/>
      <c r="J310" s="523"/>
      <c r="K310" s="497"/>
      <c r="L310" s="444" t="e">
        <f>#REF!-#REF!*10%</f>
        <v>#REF!</v>
      </c>
    </row>
    <row r="311" spans="1:12" ht="15.6" customHeight="1" x14ac:dyDescent="0.25">
      <c r="A311" s="453"/>
      <c r="B311" s="471"/>
      <c r="C311" s="455"/>
      <c r="D311" s="521"/>
      <c r="E311" s="448"/>
      <c r="F311" s="93" t="s">
        <v>570</v>
      </c>
      <c r="G311" s="523" t="s">
        <v>613</v>
      </c>
      <c r="H311" s="523"/>
      <c r="I311" s="523"/>
      <c r="J311" s="523"/>
      <c r="K311" s="497"/>
      <c r="L311" s="444" t="e">
        <f>#REF!-#REF!*10%</f>
        <v>#REF!</v>
      </c>
    </row>
    <row r="312" spans="1:12" ht="15.6" customHeight="1" x14ac:dyDescent="0.25">
      <c r="A312" s="453"/>
      <c r="B312" s="471"/>
      <c r="C312" s="455"/>
      <c r="D312" s="521"/>
      <c r="E312" s="448"/>
      <c r="F312" s="111" t="s">
        <v>84</v>
      </c>
      <c r="G312" s="526">
        <v>4</v>
      </c>
      <c r="H312" s="526"/>
      <c r="I312" s="526"/>
      <c r="J312" s="526"/>
      <c r="K312" s="497"/>
      <c r="L312" s="444" t="e">
        <f>#REF!-#REF!*10%</f>
        <v>#REF!</v>
      </c>
    </row>
    <row r="313" spans="1:12" ht="15.6" customHeight="1" x14ac:dyDescent="0.25">
      <c r="A313" s="453"/>
      <c r="B313" s="472"/>
      <c r="C313" s="455"/>
      <c r="D313" s="521"/>
      <c r="E313" s="448"/>
      <c r="F313" s="96" t="s">
        <v>1016</v>
      </c>
      <c r="G313" s="454">
        <v>5</v>
      </c>
      <c r="H313" s="454"/>
      <c r="I313" s="454"/>
      <c r="J313" s="454"/>
      <c r="K313" s="497"/>
      <c r="L313" s="444" t="e">
        <f>#REF!-#REF!*10%</f>
        <v>#REF!</v>
      </c>
    </row>
    <row r="314" spans="1:12" ht="15.6" customHeight="1" x14ac:dyDescent="0.25">
      <c r="A314" s="452">
        <v>11</v>
      </c>
      <c r="B314" s="470"/>
      <c r="C314" s="455" t="s">
        <v>494</v>
      </c>
      <c r="D314" s="520"/>
      <c r="E314" s="448"/>
      <c r="F314" s="110" t="s">
        <v>81</v>
      </c>
      <c r="G314" s="524" t="s">
        <v>6</v>
      </c>
      <c r="H314" s="524"/>
      <c r="I314" s="524"/>
      <c r="J314" s="524"/>
      <c r="K314" s="539">
        <v>3</v>
      </c>
      <c r="L314" s="498">
        <v>17219</v>
      </c>
    </row>
    <row r="315" spans="1:12" ht="15.6" customHeight="1" x14ac:dyDescent="0.25">
      <c r="A315" s="453"/>
      <c r="B315" s="471"/>
      <c r="C315" s="455"/>
      <c r="D315" s="520"/>
      <c r="E315" s="448"/>
      <c r="F315" s="110" t="s">
        <v>80</v>
      </c>
      <c r="G315" s="469">
        <v>158</v>
      </c>
      <c r="H315" s="469"/>
      <c r="I315" s="469"/>
      <c r="J315" s="469"/>
      <c r="K315" s="502"/>
      <c r="L315" s="499"/>
    </row>
    <row r="316" spans="1:12" ht="15.6" customHeight="1" x14ac:dyDescent="0.25">
      <c r="A316" s="453"/>
      <c r="B316" s="471"/>
      <c r="C316" s="455"/>
      <c r="D316" s="520"/>
      <c r="E316" s="448"/>
      <c r="F316" s="110" t="s">
        <v>8</v>
      </c>
      <c r="G316" s="240">
        <v>3000</v>
      </c>
      <c r="H316" s="241">
        <v>4000</v>
      </c>
      <c r="I316" s="312">
        <v>5000</v>
      </c>
      <c r="J316" s="242">
        <v>6000</v>
      </c>
      <c r="K316" s="502"/>
      <c r="L316" s="499"/>
    </row>
    <row r="317" spans="1:12" ht="15.6" customHeight="1" x14ac:dyDescent="0.25">
      <c r="A317" s="453"/>
      <c r="B317" s="471"/>
      <c r="C317" s="455"/>
      <c r="D317" s="520"/>
      <c r="E317" s="448"/>
      <c r="F317" s="93" t="s">
        <v>817</v>
      </c>
      <c r="G317" s="243">
        <f>G315*114</f>
        <v>18012</v>
      </c>
      <c r="H317" s="244">
        <f>G315*128</f>
        <v>20224</v>
      </c>
      <c r="I317" s="313">
        <f>G315*143</f>
        <v>22594</v>
      </c>
      <c r="J317" s="245">
        <f>G315*148</f>
        <v>23384</v>
      </c>
      <c r="K317" s="502"/>
      <c r="L317" s="499"/>
    </row>
    <row r="318" spans="1:12" ht="15.6" customHeight="1" x14ac:dyDescent="0.25">
      <c r="A318" s="453"/>
      <c r="B318" s="471"/>
      <c r="C318" s="455"/>
      <c r="D318" s="520"/>
      <c r="E318" s="448"/>
      <c r="F318" s="93" t="s">
        <v>1269</v>
      </c>
      <c r="G318" s="451">
        <v>0.98</v>
      </c>
      <c r="H318" s="451"/>
      <c r="I318" s="451"/>
      <c r="J318" s="451"/>
      <c r="K318" s="502"/>
      <c r="L318" s="499"/>
    </row>
    <row r="319" spans="1:12" ht="15.6" customHeight="1" x14ac:dyDescent="0.25">
      <c r="A319" s="453"/>
      <c r="B319" s="471"/>
      <c r="C319" s="455"/>
      <c r="D319" s="520"/>
      <c r="E319" s="448"/>
      <c r="F319" s="93" t="s">
        <v>699</v>
      </c>
      <c r="G319" s="523" t="s">
        <v>700</v>
      </c>
      <c r="H319" s="523"/>
      <c r="I319" s="523"/>
      <c r="J319" s="523"/>
      <c r="K319" s="502"/>
      <c r="L319" s="499"/>
    </row>
    <row r="320" spans="1:12" ht="15.6" customHeight="1" x14ac:dyDescent="0.25">
      <c r="A320" s="453"/>
      <c r="B320" s="471"/>
      <c r="C320" s="455"/>
      <c r="D320" s="520"/>
      <c r="E320" s="448"/>
      <c r="F320" s="93" t="s">
        <v>1181</v>
      </c>
      <c r="G320" s="462" t="s">
        <v>1179</v>
      </c>
      <c r="H320" s="463"/>
      <c r="I320" s="463"/>
      <c r="J320" s="464"/>
      <c r="K320" s="502"/>
      <c r="L320" s="499"/>
    </row>
    <row r="321" spans="1:12" ht="15.6" customHeight="1" x14ac:dyDescent="0.25">
      <c r="A321" s="453"/>
      <c r="B321" s="471"/>
      <c r="C321" s="455"/>
      <c r="D321" s="520"/>
      <c r="E321" s="448"/>
      <c r="F321" s="110" t="s">
        <v>83</v>
      </c>
      <c r="G321" s="524">
        <v>66</v>
      </c>
      <c r="H321" s="524"/>
      <c r="I321" s="524"/>
      <c r="J321" s="524"/>
      <c r="K321" s="502"/>
      <c r="L321" s="499"/>
    </row>
    <row r="322" spans="1:12" ht="15.6" customHeight="1" x14ac:dyDescent="0.25">
      <c r="A322" s="453"/>
      <c r="B322" s="471"/>
      <c r="C322" s="455"/>
      <c r="D322" s="520"/>
      <c r="E322" s="448"/>
      <c r="F322" s="110" t="s">
        <v>396</v>
      </c>
      <c r="G322" s="548" t="s">
        <v>397</v>
      </c>
      <c r="H322" s="548"/>
      <c r="I322" s="548"/>
      <c r="J322" s="548"/>
      <c r="K322" s="502"/>
      <c r="L322" s="499"/>
    </row>
    <row r="323" spans="1:12" ht="15.6" customHeight="1" x14ac:dyDescent="0.25">
      <c r="A323" s="453"/>
      <c r="B323" s="471"/>
      <c r="C323" s="455"/>
      <c r="D323" s="520"/>
      <c r="E323" s="448"/>
      <c r="F323" s="110" t="s">
        <v>256</v>
      </c>
      <c r="G323" s="524" t="s">
        <v>66</v>
      </c>
      <c r="H323" s="524"/>
      <c r="I323" s="524"/>
      <c r="J323" s="524"/>
      <c r="K323" s="502"/>
      <c r="L323" s="499"/>
    </row>
    <row r="324" spans="1:12" ht="15.6" customHeight="1" x14ac:dyDescent="0.25">
      <c r="A324" s="453"/>
      <c r="B324" s="471"/>
      <c r="C324" s="455"/>
      <c r="D324" s="520"/>
      <c r="E324" s="448"/>
      <c r="F324" s="93" t="s">
        <v>379</v>
      </c>
      <c r="G324" s="523" t="s">
        <v>380</v>
      </c>
      <c r="H324" s="523"/>
      <c r="I324" s="523"/>
      <c r="J324" s="523"/>
      <c r="K324" s="502"/>
      <c r="L324" s="499"/>
    </row>
    <row r="325" spans="1:12" ht="15.6" customHeight="1" x14ac:dyDescent="0.25">
      <c r="A325" s="453"/>
      <c r="B325" s="471"/>
      <c r="C325" s="455"/>
      <c r="D325" s="520"/>
      <c r="E325" s="448"/>
      <c r="F325" s="93" t="s">
        <v>701</v>
      </c>
      <c r="G325" s="523">
        <v>100000</v>
      </c>
      <c r="H325" s="523"/>
      <c r="I325" s="523"/>
      <c r="J325" s="523"/>
      <c r="K325" s="502"/>
      <c r="L325" s="499"/>
    </row>
    <row r="326" spans="1:12" ht="15.6" customHeight="1" x14ac:dyDescent="0.25">
      <c r="A326" s="453"/>
      <c r="B326" s="471"/>
      <c r="C326" s="455"/>
      <c r="D326" s="520"/>
      <c r="E326" s="448"/>
      <c r="F326" s="93" t="s">
        <v>257</v>
      </c>
      <c r="G326" s="523" t="s">
        <v>556</v>
      </c>
      <c r="H326" s="523"/>
      <c r="I326" s="523"/>
      <c r="J326" s="523"/>
      <c r="K326" s="502"/>
      <c r="L326" s="499"/>
    </row>
    <row r="327" spans="1:12" ht="15.6" customHeight="1" x14ac:dyDescent="0.25">
      <c r="A327" s="453"/>
      <c r="B327" s="471"/>
      <c r="C327" s="455"/>
      <c r="D327" s="520"/>
      <c r="E327" s="448"/>
      <c r="F327" s="93" t="s">
        <v>376</v>
      </c>
      <c r="G327" s="523" t="s">
        <v>392</v>
      </c>
      <c r="H327" s="523"/>
      <c r="I327" s="523"/>
      <c r="J327" s="523"/>
      <c r="K327" s="502"/>
      <c r="L327" s="499"/>
    </row>
    <row r="328" spans="1:12" ht="15.6" customHeight="1" x14ac:dyDescent="0.25">
      <c r="A328" s="453"/>
      <c r="B328" s="471"/>
      <c r="C328" s="455"/>
      <c r="D328" s="520"/>
      <c r="E328" s="448"/>
      <c r="F328" s="93" t="s">
        <v>702</v>
      </c>
      <c r="G328" s="523" t="s">
        <v>709</v>
      </c>
      <c r="H328" s="523"/>
      <c r="I328" s="523"/>
      <c r="J328" s="523"/>
      <c r="K328" s="502"/>
      <c r="L328" s="499"/>
    </row>
    <row r="329" spans="1:12" ht="15.6" customHeight="1" x14ac:dyDescent="0.25">
      <c r="A329" s="453"/>
      <c r="B329" s="471"/>
      <c r="C329" s="455"/>
      <c r="D329" s="520"/>
      <c r="E329" s="448"/>
      <c r="F329" s="93" t="s">
        <v>381</v>
      </c>
      <c r="G329" s="523" t="s">
        <v>382</v>
      </c>
      <c r="H329" s="523"/>
      <c r="I329" s="523"/>
      <c r="J329" s="523"/>
      <c r="K329" s="502"/>
      <c r="L329" s="500"/>
    </row>
    <row r="330" spans="1:12" ht="15.6" customHeight="1" x14ac:dyDescent="0.25">
      <c r="A330" s="453"/>
      <c r="B330" s="471"/>
      <c r="C330" s="455"/>
      <c r="D330" s="520"/>
      <c r="E330" s="448"/>
      <c r="F330" s="94" t="s">
        <v>358</v>
      </c>
      <c r="G330" s="523" t="s">
        <v>900</v>
      </c>
      <c r="H330" s="523"/>
      <c r="I330" s="523"/>
      <c r="J330" s="523"/>
      <c r="K330" s="496">
        <v>5</v>
      </c>
      <c r="L330" s="443">
        <v>18424</v>
      </c>
    </row>
    <row r="331" spans="1:12" ht="15.6" customHeight="1" x14ac:dyDescent="0.25">
      <c r="A331" s="453"/>
      <c r="B331" s="471"/>
      <c r="C331" s="455"/>
      <c r="D331" s="520"/>
      <c r="E331" s="448"/>
      <c r="F331" s="93" t="s">
        <v>383</v>
      </c>
      <c r="G331" s="523" t="s">
        <v>384</v>
      </c>
      <c r="H331" s="523"/>
      <c r="I331" s="523"/>
      <c r="J331" s="523"/>
      <c r="K331" s="497"/>
      <c r="L331" s="444" t="e">
        <f>#REF!-#REF!*10%</f>
        <v>#REF!</v>
      </c>
    </row>
    <row r="332" spans="1:12" ht="15.6" customHeight="1" x14ac:dyDescent="0.25">
      <c r="A332" s="453"/>
      <c r="B332" s="471"/>
      <c r="C332" s="455"/>
      <c r="D332" s="520"/>
      <c r="E332" s="448"/>
      <c r="F332" s="93" t="s">
        <v>385</v>
      </c>
      <c r="G332" s="523" t="s">
        <v>398</v>
      </c>
      <c r="H332" s="523"/>
      <c r="I332" s="523"/>
      <c r="J332" s="523"/>
      <c r="K332" s="497"/>
      <c r="L332" s="444" t="e">
        <f>#REF!-#REF!*10%</f>
        <v>#REF!</v>
      </c>
    </row>
    <row r="333" spans="1:12" ht="15.6" customHeight="1" x14ac:dyDescent="0.25">
      <c r="A333" s="453"/>
      <c r="B333" s="471"/>
      <c r="C333" s="455"/>
      <c r="D333" s="520"/>
      <c r="E333" s="448"/>
      <c r="F333" s="93" t="s">
        <v>389</v>
      </c>
      <c r="G333" s="523" t="s">
        <v>390</v>
      </c>
      <c r="H333" s="523"/>
      <c r="I333" s="523"/>
      <c r="J333" s="523"/>
      <c r="K333" s="497"/>
      <c r="L333" s="444" t="e">
        <f>#REF!-#REF!*10%</f>
        <v>#REF!</v>
      </c>
    </row>
    <row r="334" spans="1:12" ht="15.6" customHeight="1" x14ac:dyDescent="0.25">
      <c r="A334" s="453"/>
      <c r="B334" s="471"/>
      <c r="C334" s="455"/>
      <c r="D334" s="520"/>
      <c r="E334" s="448"/>
      <c r="F334" s="93" t="s">
        <v>704</v>
      </c>
      <c r="G334" s="523" t="s">
        <v>705</v>
      </c>
      <c r="H334" s="523"/>
      <c r="I334" s="523"/>
      <c r="J334" s="523"/>
      <c r="K334" s="497"/>
      <c r="L334" s="444" t="e">
        <f>#REF!-#REF!*10%</f>
        <v>#REF!</v>
      </c>
    </row>
    <row r="335" spans="1:12" ht="15.6" customHeight="1" x14ac:dyDescent="0.25">
      <c r="A335" s="453"/>
      <c r="B335" s="471"/>
      <c r="C335" s="455"/>
      <c r="D335" s="520"/>
      <c r="E335" s="448"/>
      <c r="F335" s="93" t="s">
        <v>706</v>
      </c>
      <c r="G335" s="461" t="s">
        <v>390</v>
      </c>
      <c r="H335" s="461"/>
      <c r="I335" s="461"/>
      <c r="J335" s="461"/>
      <c r="K335" s="497"/>
      <c r="L335" s="444" t="e">
        <f>#REF!-#REF!*10%</f>
        <v>#REF!</v>
      </c>
    </row>
    <row r="336" spans="1:12" ht="15.6" customHeight="1" x14ac:dyDescent="0.25">
      <c r="A336" s="453"/>
      <c r="B336" s="471"/>
      <c r="C336" s="455"/>
      <c r="D336" s="520"/>
      <c r="E336" s="448"/>
      <c r="F336" s="93" t="s">
        <v>1271</v>
      </c>
      <c r="G336" s="461" t="s">
        <v>390</v>
      </c>
      <c r="H336" s="461"/>
      <c r="I336" s="461"/>
      <c r="J336" s="461"/>
      <c r="K336" s="497"/>
      <c r="L336" s="444" t="e">
        <f>#REF!-#REF!*10%</f>
        <v>#REF!</v>
      </c>
    </row>
    <row r="337" spans="1:12" ht="15.6" customHeight="1" x14ac:dyDescent="0.25">
      <c r="A337" s="453"/>
      <c r="B337" s="471"/>
      <c r="C337" s="455"/>
      <c r="D337" s="520"/>
      <c r="E337" s="448"/>
      <c r="F337" s="93" t="s">
        <v>707</v>
      </c>
      <c r="G337" s="523" t="s">
        <v>911</v>
      </c>
      <c r="H337" s="523"/>
      <c r="I337" s="523"/>
      <c r="J337" s="523"/>
      <c r="K337" s="497"/>
      <c r="L337" s="444" t="e">
        <f>#REF!-#REF!*10%</f>
        <v>#REF!</v>
      </c>
    </row>
    <row r="338" spans="1:12" ht="15.6" customHeight="1" x14ac:dyDescent="0.25">
      <c r="A338" s="453"/>
      <c r="B338" s="471"/>
      <c r="C338" s="455"/>
      <c r="D338" s="520"/>
      <c r="E338" s="448"/>
      <c r="F338" s="93" t="s">
        <v>708</v>
      </c>
      <c r="G338" s="523" t="s">
        <v>390</v>
      </c>
      <c r="H338" s="523"/>
      <c r="I338" s="523"/>
      <c r="J338" s="523"/>
      <c r="K338" s="497"/>
      <c r="L338" s="444" t="e">
        <f>#REF!-#REF!*10%</f>
        <v>#REF!</v>
      </c>
    </row>
    <row r="339" spans="1:12" ht="15.6" customHeight="1" x14ac:dyDescent="0.25">
      <c r="A339" s="453"/>
      <c r="B339" s="471"/>
      <c r="C339" s="455"/>
      <c r="D339" s="520"/>
      <c r="E339" s="448"/>
      <c r="F339" s="93" t="s">
        <v>377</v>
      </c>
      <c r="G339" s="523" t="s">
        <v>387</v>
      </c>
      <c r="H339" s="523"/>
      <c r="I339" s="523"/>
      <c r="J339" s="523"/>
      <c r="K339" s="497"/>
      <c r="L339" s="444" t="e">
        <f>#REF!-#REF!*10%</f>
        <v>#REF!</v>
      </c>
    </row>
    <row r="340" spans="1:12" ht="15.6" customHeight="1" x14ac:dyDescent="0.25">
      <c r="A340" s="453"/>
      <c r="B340" s="471"/>
      <c r="C340" s="455"/>
      <c r="D340" s="520"/>
      <c r="E340" s="448"/>
      <c r="F340" s="93" t="s">
        <v>388</v>
      </c>
      <c r="G340" s="523" t="s">
        <v>393</v>
      </c>
      <c r="H340" s="523"/>
      <c r="I340" s="523"/>
      <c r="J340" s="523"/>
      <c r="K340" s="497"/>
      <c r="L340" s="444" t="e">
        <f>#REF!-#REF!*10%</f>
        <v>#REF!</v>
      </c>
    </row>
    <row r="341" spans="1:12" ht="15.6" customHeight="1" x14ac:dyDescent="0.25">
      <c r="A341" s="453"/>
      <c r="B341" s="471"/>
      <c r="C341" s="455"/>
      <c r="D341" s="520"/>
      <c r="E341" s="448"/>
      <c r="F341" s="93" t="s">
        <v>562</v>
      </c>
      <c r="G341" s="523" t="s">
        <v>1024</v>
      </c>
      <c r="H341" s="523"/>
      <c r="I341" s="523"/>
      <c r="J341" s="523"/>
      <c r="K341" s="497"/>
      <c r="L341" s="444" t="e">
        <f>#REF!-#REF!*10%</f>
        <v>#REF!</v>
      </c>
    </row>
    <row r="342" spans="1:12" ht="15.6" customHeight="1" x14ac:dyDescent="0.25">
      <c r="A342" s="453"/>
      <c r="B342" s="471"/>
      <c r="C342" s="455"/>
      <c r="D342" s="520"/>
      <c r="E342" s="448"/>
      <c r="F342" s="93" t="s">
        <v>570</v>
      </c>
      <c r="G342" s="523" t="s">
        <v>613</v>
      </c>
      <c r="H342" s="523"/>
      <c r="I342" s="523"/>
      <c r="J342" s="523"/>
      <c r="K342" s="497"/>
      <c r="L342" s="444" t="e">
        <f>#REF!-#REF!*10%</f>
        <v>#REF!</v>
      </c>
    </row>
    <row r="343" spans="1:12" ht="15.6" customHeight="1" x14ac:dyDescent="0.25">
      <c r="A343" s="453"/>
      <c r="B343" s="471"/>
      <c r="C343" s="455"/>
      <c r="D343" s="520"/>
      <c r="E343" s="448"/>
      <c r="F343" s="111" t="s">
        <v>84</v>
      </c>
      <c r="G343" s="526">
        <v>4.5999999999999996</v>
      </c>
      <c r="H343" s="526"/>
      <c r="I343" s="526"/>
      <c r="J343" s="526"/>
      <c r="K343" s="497"/>
      <c r="L343" s="444" t="e">
        <f>#REF!-#REF!*10%</f>
        <v>#REF!</v>
      </c>
    </row>
    <row r="344" spans="1:12" ht="15.6" customHeight="1" x14ac:dyDescent="0.25">
      <c r="A344" s="453"/>
      <c r="B344" s="472"/>
      <c r="C344" s="455"/>
      <c r="D344" s="520"/>
      <c r="E344" s="448"/>
      <c r="F344" s="96" t="s">
        <v>1016</v>
      </c>
      <c r="G344" s="454">
        <v>5</v>
      </c>
      <c r="H344" s="454"/>
      <c r="I344" s="454"/>
      <c r="J344" s="454"/>
      <c r="K344" s="497"/>
      <c r="L344" s="444" t="e">
        <f>#REF!-#REF!*10%</f>
        <v>#REF!</v>
      </c>
    </row>
    <row r="345" spans="1:12" ht="15.6" customHeight="1" x14ac:dyDescent="0.25">
      <c r="A345" s="452">
        <v>12</v>
      </c>
      <c r="B345" s="470"/>
      <c r="C345" s="455" t="s">
        <v>495</v>
      </c>
      <c r="D345" s="520"/>
      <c r="E345" s="448"/>
      <c r="F345" s="110" t="s">
        <v>81</v>
      </c>
      <c r="G345" s="524" t="s">
        <v>6</v>
      </c>
      <c r="H345" s="524"/>
      <c r="I345" s="524"/>
      <c r="J345" s="524"/>
      <c r="K345" s="539">
        <v>3</v>
      </c>
      <c r="L345" s="498">
        <v>18661</v>
      </c>
    </row>
    <row r="346" spans="1:12" ht="15.6" customHeight="1" x14ac:dyDescent="0.25">
      <c r="A346" s="453"/>
      <c r="B346" s="471"/>
      <c r="C346" s="455"/>
      <c r="D346" s="520"/>
      <c r="E346" s="448"/>
      <c r="F346" s="110" t="s">
        <v>80</v>
      </c>
      <c r="G346" s="469">
        <v>178</v>
      </c>
      <c r="H346" s="469"/>
      <c r="I346" s="469"/>
      <c r="J346" s="469"/>
      <c r="K346" s="502"/>
      <c r="L346" s="499"/>
    </row>
    <row r="347" spans="1:12" ht="15.6" customHeight="1" x14ac:dyDescent="0.25">
      <c r="A347" s="453"/>
      <c r="B347" s="471"/>
      <c r="C347" s="455"/>
      <c r="D347" s="520"/>
      <c r="E347" s="448"/>
      <c r="F347" s="110" t="s">
        <v>8</v>
      </c>
      <c r="G347" s="240">
        <v>3000</v>
      </c>
      <c r="H347" s="241">
        <v>4000</v>
      </c>
      <c r="I347" s="312">
        <v>5000</v>
      </c>
      <c r="J347" s="242">
        <v>6000</v>
      </c>
      <c r="K347" s="502"/>
      <c r="L347" s="499"/>
    </row>
    <row r="348" spans="1:12" ht="15.6" customHeight="1" x14ac:dyDescent="0.25">
      <c r="A348" s="453"/>
      <c r="B348" s="471"/>
      <c r="C348" s="455"/>
      <c r="D348" s="520"/>
      <c r="E348" s="448"/>
      <c r="F348" s="93" t="s">
        <v>817</v>
      </c>
      <c r="G348" s="243">
        <f>G346*114</f>
        <v>20292</v>
      </c>
      <c r="H348" s="244">
        <f>G346*128</f>
        <v>22784</v>
      </c>
      <c r="I348" s="313">
        <f>G346*143</f>
        <v>25454</v>
      </c>
      <c r="J348" s="245">
        <f>G346*148</f>
        <v>26344</v>
      </c>
      <c r="K348" s="502"/>
      <c r="L348" s="499"/>
    </row>
    <row r="349" spans="1:12" ht="15.6" customHeight="1" x14ac:dyDescent="0.25">
      <c r="A349" s="453"/>
      <c r="B349" s="471"/>
      <c r="C349" s="455"/>
      <c r="D349" s="520"/>
      <c r="E349" s="448"/>
      <c r="F349" s="93" t="s">
        <v>1269</v>
      </c>
      <c r="G349" s="451">
        <v>0.98</v>
      </c>
      <c r="H349" s="451"/>
      <c r="I349" s="451"/>
      <c r="J349" s="451"/>
      <c r="K349" s="502"/>
      <c r="L349" s="499"/>
    </row>
    <row r="350" spans="1:12" ht="15.6" customHeight="1" x14ac:dyDescent="0.25">
      <c r="A350" s="453"/>
      <c r="B350" s="471"/>
      <c r="C350" s="455"/>
      <c r="D350" s="520"/>
      <c r="E350" s="448"/>
      <c r="F350" s="93" t="s">
        <v>699</v>
      </c>
      <c r="G350" s="523" t="s">
        <v>700</v>
      </c>
      <c r="H350" s="523"/>
      <c r="I350" s="523"/>
      <c r="J350" s="523"/>
      <c r="K350" s="502"/>
      <c r="L350" s="499"/>
    </row>
    <row r="351" spans="1:12" ht="15.6" customHeight="1" x14ac:dyDescent="0.25">
      <c r="A351" s="453"/>
      <c r="B351" s="471"/>
      <c r="C351" s="455"/>
      <c r="D351" s="520"/>
      <c r="E351" s="448"/>
      <c r="F351" s="93" t="s">
        <v>1181</v>
      </c>
      <c r="G351" s="462" t="s">
        <v>1179</v>
      </c>
      <c r="H351" s="463"/>
      <c r="I351" s="463"/>
      <c r="J351" s="464"/>
      <c r="K351" s="502"/>
      <c r="L351" s="499"/>
    </row>
    <row r="352" spans="1:12" ht="15.6" customHeight="1" x14ac:dyDescent="0.25">
      <c r="A352" s="453"/>
      <c r="B352" s="471"/>
      <c r="C352" s="455"/>
      <c r="D352" s="520"/>
      <c r="E352" s="448"/>
      <c r="F352" s="110" t="s">
        <v>83</v>
      </c>
      <c r="G352" s="524">
        <v>66</v>
      </c>
      <c r="H352" s="524"/>
      <c r="I352" s="524"/>
      <c r="J352" s="524"/>
      <c r="K352" s="502"/>
      <c r="L352" s="499"/>
    </row>
    <row r="353" spans="1:12" ht="15.6" customHeight="1" x14ac:dyDescent="0.25">
      <c r="A353" s="453"/>
      <c r="B353" s="471"/>
      <c r="C353" s="455"/>
      <c r="D353" s="520"/>
      <c r="E353" s="448"/>
      <c r="F353" s="110" t="s">
        <v>396</v>
      </c>
      <c r="G353" s="548" t="s">
        <v>397</v>
      </c>
      <c r="H353" s="548"/>
      <c r="I353" s="548"/>
      <c r="J353" s="548"/>
      <c r="K353" s="502"/>
      <c r="L353" s="499"/>
    </row>
    <row r="354" spans="1:12" ht="15.6" customHeight="1" x14ac:dyDescent="0.25">
      <c r="A354" s="453"/>
      <c r="B354" s="471"/>
      <c r="C354" s="455"/>
      <c r="D354" s="520"/>
      <c r="E354" s="448"/>
      <c r="F354" s="110" t="s">
        <v>256</v>
      </c>
      <c r="G354" s="524" t="s">
        <v>67</v>
      </c>
      <c r="H354" s="524"/>
      <c r="I354" s="524"/>
      <c r="J354" s="524"/>
      <c r="K354" s="502"/>
      <c r="L354" s="499"/>
    </row>
    <row r="355" spans="1:12" ht="15.6" customHeight="1" x14ac:dyDescent="0.25">
      <c r="A355" s="453"/>
      <c r="B355" s="471"/>
      <c r="C355" s="455"/>
      <c r="D355" s="520"/>
      <c r="E355" s="448"/>
      <c r="F355" s="93" t="s">
        <v>379</v>
      </c>
      <c r="G355" s="523" t="s">
        <v>380</v>
      </c>
      <c r="H355" s="523"/>
      <c r="I355" s="523"/>
      <c r="J355" s="523"/>
      <c r="K355" s="502"/>
      <c r="L355" s="499"/>
    </row>
    <row r="356" spans="1:12" ht="15.6" customHeight="1" x14ac:dyDescent="0.25">
      <c r="A356" s="453"/>
      <c r="B356" s="471"/>
      <c r="C356" s="455"/>
      <c r="D356" s="520"/>
      <c r="E356" s="448"/>
      <c r="F356" s="93" t="s">
        <v>701</v>
      </c>
      <c r="G356" s="523">
        <v>100000</v>
      </c>
      <c r="H356" s="523"/>
      <c r="I356" s="523"/>
      <c r="J356" s="523"/>
      <c r="K356" s="502"/>
      <c r="L356" s="499"/>
    </row>
    <row r="357" spans="1:12" ht="15.6" customHeight="1" x14ac:dyDescent="0.25">
      <c r="A357" s="453"/>
      <c r="B357" s="471"/>
      <c r="C357" s="455"/>
      <c r="D357" s="520"/>
      <c r="E357" s="448"/>
      <c r="F357" s="93" t="s">
        <v>257</v>
      </c>
      <c r="G357" s="523" t="s">
        <v>556</v>
      </c>
      <c r="H357" s="523"/>
      <c r="I357" s="523"/>
      <c r="J357" s="523"/>
      <c r="K357" s="502"/>
      <c r="L357" s="499"/>
    </row>
    <row r="358" spans="1:12" ht="15.6" customHeight="1" x14ac:dyDescent="0.25">
      <c r="A358" s="453"/>
      <c r="B358" s="471"/>
      <c r="C358" s="455"/>
      <c r="D358" s="520"/>
      <c r="E358" s="448"/>
      <c r="F358" s="93" t="s">
        <v>376</v>
      </c>
      <c r="G358" s="523" t="s">
        <v>392</v>
      </c>
      <c r="H358" s="523"/>
      <c r="I358" s="523"/>
      <c r="J358" s="523"/>
      <c r="K358" s="502"/>
      <c r="L358" s="499"/>
    </row>
    <row r="359" spans="1:12" ht="15.6" customHeight="1" x14ac:dyDescent="0.25">
      <c r="A359" s="453"/>
      <c r="B359" s="471"/>
      <c r="C359" s="455"/>
      <c r="D359" s="520"/>
      <c r="E359" s="448"/>
      <c r="F359" s="93" t="s">
        <v>702</v>
      </c>
      <c r="G359" s="523" t="s">
        <v>709</v>
      </c>
      <c r="H359" s="523"/>
      <c r="I359" s="523"/>
      <c r="J359" s="523"/>
      <c r="K359" s="502"/>
      <c r="L359" s="499"/>
    </row>
    <row r="360" spans="1:12" ht="15.6" customHeight="1" x14ac:dyDescent="0.25">
      <c r="A360" s="453"/>
      <c r="B360" s="471"/>
      <c r="C360" s="455"/>
      <c r="D360" s="520"/>
      <c r="E360" s="448"/>
      <c r="F360" s="93" t="s">
        <v>381</v>
      </c>
      <c r="G360" s="523" t="s">
        <v>382</v>
      </c>
      <c r="H360" s="523"/>
      <c r="I360" s="523"/>
      <c r="J360" s="523"/>
      <c r="K360" s="502"/>
      <c r="L360" s="500"/>
    </row>
    <row r="361" spans="1:12" ht="15.6" customHeight="1" x14ac:dyDescent="0.25">
      <c r="A361" s="453"/>
      <c r="B361" s="471"/>
      <c r="C361" s="455"/>
      <c r="D361" s="520"/>
      <c r="E361" s="448"/>
      <c r="F361" s="94" t="s">
        <v>358</v>
      </c>
      <c r="G361" s="523" t="s">
        <v>900</v>
      </c>
      <c r="H361" s="523"/>
      <c r="I361" s="523"/>
      <c r="J361" s="523"/>
      <c r="K361" s="496">
        <v>5</v>
      </c>
      <c r="L361" s="443">
        <v>19967</v>
      </c>
    </row>
    <row r="362" spans="1:12" ht="15.6" customHeight="1" x14ac:dyDescent="0.25">
      <c r="A362" s="453"/>
      <c r="B362" s="471"/>
      <c r="C362" s="455"/>
      <c r="D362" s="520"/>
      <c r="E362" s="448"/>
      <c r="F362" s="93" t="s">
        <v>383</v>
      </c>
      <c r="G362" s="523" t="s">
        <v>384</v>
      </c>
      <c r="H362" s="523"/>
      <c r="I362" s="523"/>
      <c r="J362" s="523"/>
      <c r="K362" s="497"/>
      <c r="L362" s="444" t="e">
        <f>#REF!-#REF!*10%</f>
        <v>#REF!</v>
      </c>
    </row>
    <row r="363" spans="1:12" ht="15.6" customHeight="1" x14ac:dyDescent="0.25">
      <c r="A363" s="453"/>
      <c r="B363" s="471"/>
      <c r="C363" s="455"/>
      <c r="D363" s="520"/>
      <c r="E363" s="448"/>
      <c r="F363" s="93" t="s">
        <v>385</v>
      </c>
      <c r="G363" s="523" t="s">
        <v>398</v>
      </c>
      <c r="H363" s="523"/>
      <c r="I363" s="523"/>
      <c r="J363" s="523"/>
      <c r="K363" s="497"/>
      <c r="L363" s="444" t="e">
        <f>#REF!-#REF!*10%</f>
        <v>#REF!</v>
      </c>
    </row>
    <row r="364" spans="1:12" ht="15.6" customHeight="1" x14ac:dyDescent="0.25">
      <c r="A364" s="453"/>
      <c r="B364" s="471"/>
      <c r="C364" s="455"/>
      <c r="D364" s="520"/>
      <c r="E364" s="448"/>
      <c r="F364" s="93" t="s">
        <v>389</v>
      </c>
      <c r="G364" s="523" t="s">
        <v>390</v>
      </c>
      <c r="H364" s="523"/>
      <c r="I364" s="523"/>
      <c r="J364" s="523"/>
      <c r="K364" s="497"/>
      <c r="L364" s="444" t="e">
        <f>#REF!-#REF!*10%</f>
        <v>#REF!</v>
      </c>
    </row>
    <row r="365" spans="1:12" ht="15.6" customHeight="1" x14ac:dyDescent="0.25">
      <c r="A365" s="453"/>
      <c r="B365" s="471"/>
      <c r="C365" s="455"/>
      <c r="D365" s="520"/>
      <c r="E365" s="448"/>
      <c r="F365" s="93" t="s">
        <v>704</v>
      </c>
      <c r="G365" s="523" t="s">
        <v>705</v>
      </c>
      <c r="H365" s="523"/>
      <c r="I365" s="523"/>
      <c r="J365" s="523"/>
      <c r="K365" s="497"/>
      <c r="L365" s="444" t="e">
        <f>#REF!-#REF!*10%</f>
        <v>#REF!</v>
      </c>
    </row>
    <row r="366" spans="1:12" ht="15.6" customHeight="1" x14ac:dyDescent="0.25">
      <c r="A366" s="453"/>
      <c r="B366" s="471"/>
      <c r="C366" s="455"/>
      <c r="D366" s="520"/>
      <c r="E366" s="448"/>
      <c r="F366" s="93" t="s">
        <v>706</v>
      </c>
      <c r="G366" s="461" t="s">
        <v>390</v>
      </c>
      <c r="H366" s="461"/>
      <c r="I366" s="461"/>
      <c r="J366" s="461"/>
      <c r="K366" s="497"/>
      <c r="L366" s="444" t="e">
        <f>#REF!-#REF!*10%</f>
        <v>#REF!</v>
      </c>
    </row>
    <row r="367" spans="1:12" ht="15.6" customHeight="1" x14ac:dyDescent="0.25">
      <c r="A367" s="453"/>
      <c r="B367" s="471"/>
      <c r="C367" s="455"/>
      <c r="D367" s="520"/>
      <c r="E367" s="448"/>
      <c r="F367" s="93" t="s">
        <v>1271</v>
      </c>
      <c r="G367" s="461" t="s">
        <v>390</v>
      </c>
      <c r="H367" s="461"/>
      <c r="I367" s="461"/>
      <c r="J367" s="461"/>
      <c r="K367" s="497"/>
      <c r="L367" s="444" t="e">
        <f>#REF!-#REF!*10%</f>
        <v>#REF!</v>
      </c>
    </row>
    <row r="368" spans="1:12" ht="15.6" customHeight="1" x14ac:dyDescent="0.25">
      <c r="A368" s="453"/>
      <c r="B368" s="471"/>
      <c r="C368" s="455"/>
      <c r="D368" s="520"/>
      <c r="E368" s="448"/>
      <c r="F368" s="93" t="s">
        <v>707</v>
      </c>
      <c r="G368" s="523" t="s">
        <v>911</v>
      </c>
      <c r="H368" s="523"/>
      <c r="I368" s="523"/>
      <c r="J368" s="523"/>
      <c r="K368" s="497"/>
      <c r="L368" s="444" t="e">
        <f>#REF!-#REF!*10%</f>
        <v>#REF!</v>
      </c>
    </row>
    <row r="369" spans="1:12" ht="15.6" customHeight="1" x14ac:dyDescent="0.25">
      <c r="A369" s="453"/>
      <c r="B369" s="471"/>
      <c r="C369" s="455"/>
      <c r="D369" s="520"/>
      <c r="E369" s="448"/>
      <c r="F369" s="93" t="s">
        <v>708</v>
      </c>
      <c r="G369" s="523" t="s">
        <v>390</v>
      </c>
      <c r="H369" s="523"/>
      <c r="I369" s="523"/>
      <c r="J369" s="523"/>
      <c r="K369" s="497"/>
      <c r="L369" s="444" t="e">
        <f>#REF!-#REF!*10%</f>
        <v>#REF!</v>
      </c>
    </row>
    <row r="370" spans="1:12" ht="15.6" customHeight="1" x14ac:dyDescent="0.25">
      <c r="A370" s="453"/>
      <c r="B370" s="471"/>
      <c r="C370" s="455"/>
      <c r="D370" s="520"/>
      <c r="E370" s="448"/>
      <c r="F370" s="93" t="s">
        <v>377</v>
      </c>
      <c r="G370" s="523" t="s">
        <v>387</v>
      </c>
      <c r="H370" s="523"/>
      <c r="I370" s="523"/>
      <c r="J370" s="523"/>
      <c r="K370" s="497"/>
      <c r="L370" s="444" t="e">
        <f>#REF!-#REF!*10%</f>
        <v>#REF!</v>
      </c>
    </row>
    <row r="371" spans="1:12" ht="15.6" customHeight="1" x14ac:dyDescent="0.25">
      <c r="A371" s="453"/>
      <c r="B371" s="471"/>
      <c r="C371" s="455"/>
      <c r="D371" s="520"/>
      <c r="E371" s="448"/>
      <c r="F371" s="93" t="s">
        <v>388</v>
      </c>
      <c r="G371" s="523" t="s">
        <v>393</v>
      </c>
      <c r="H371" s="523"/>
      <c r="I371" s="523"/>
      <c r="J371" s="523"/>
      <c r="K371" s="497"/>
      <c r="L371" s="444" t="e">
        <f>#REF!-#REF!*10%</f>
        <v>#REF!</v>
      </c>
    </row>
    <row r="372" spans="1:12" ht="15.6" customHeight="1" x14ac:dyDescent="0.25">
      <c r="A372" s="453"/>
      <c r="B372" s="471"/>
      <c r="C372" s="455"/>
      <c r="D372" s="520"/>
      <c r="E372" s="448"/>
      <c r="F372" s="93" t="s">
        <v>562</v>
      </c>
      <c r="G372" s="523" t="s">
        <v>1024</v>
      </c>
      <c r="H372" s="523"/>
      <c r="I372" s="523"/>
      <c r="J372" s="523"/>
      <c r="K372" s="497"/>
      <c r="L372" s="444" t="e">
        <f>#REF!-#REF!*10%</f>
        <v>#REF!</v>
      </c>
    </row>
    <row r="373" spans="1:12" ht="15.6" customHeight="1" x14ac:dyDescent="0.25">
      <c r="A373" s="453"/>
      <c r="B373" s="471"/>
      <c r="C373" s="455"/>
      <c r="D373" s="520"/>
      <c r="E373" s="448"/>
      <c r="F373" s="93" t="s">
        <v>570</v>
      </c>
      <c r="G373" s="523" t="s">
        <v>613</v>
      </c>
      <c r="H373" s="523"/>
      <c r="I373" s="523"/>
      <c r="J373" s="523"/>
      <c r="K373" s="497"/>
      <c r="L373" s="444" t="e">
        <f>#REF!-#REF!*10%</f>
        <v>#REF!</v>
      </c>
    </row>
    <row r="374" spans="1:12" ht="15.6" customHeight="1" x14ac:dyDescent="0.25">
      <c r="A374" s="453"/>
      <c r="B374" s="471"/>
      <c r="C374" s="455"/>
      <c r="D374" s="520"/>
      <c r="E374" s="448"/>
      <c r="F374" s="111" t="s">
        <v>84</v>
      </c>
      <c r="G374" s="526">
        <v>5.3</v>
      </c>
      <c r="H374" s="526"/>
      <c r="I374" s="526"/>
      <c r="J374" s="526"/>
      <c r="K374" s="497"/>
      <c r="L374" s="444" t="e">
        <f>#REF!-#REF!*10%</f>
        <v>#REF!</v>
      </c>
    </row>
    <row r="375" spans="1:12" ht="15.6" customHeight="1" x14ac:dyDescent="0.25">
      <c r="A375" s="453"/>
      <c r="B375" s="472"/>
      <c r="C375" s="455"/>
      <c r="D375" s="520"/>
      <c r="E375" s="448"/>
      <c r="F375" s="96" t="s">
        <v>1016</v>
      </c>
      <c r="G375" s="454">
        <v>5</v>
      </c>
      <c r="H375" s="454"/>
      <c r="I375" s="454"/>
      <c r="J375" s="454"/>
      <c r="K375" s="497"/>
      <c r="L375" s="444" t="e">
        <f>#REF!-#REF!*10%</f>
        <v>#REF!</v>
      </c>
    </row>
    <row r="376" spans="1:12" ht="15.6" customHeight="1" x14ac:dyDescent="0.25">
      <c r="A376" s="452">
        <v>13</v>
      </c>
      <c r="B376" s="470"/>
      <c r="C376" s="455" t="s">
        <v>496</v>
      </c>
      <c r="D376" s="520"/>
      <c r="E376" s="448"/>
      <c r="F376" s="110" t="s">
        <v>81</v>
      </c>
      <c r="G376" s="524" t="s">
        <v>6</v>
      </c>
      <c r="H376" s="524"/>
      <c r="I376" s="524"/>
      <c r="J376" s="524"/>
      <c r="K376" s="539">
        <v>3</v>
      </c>
      <c r="L376" s="498">
        <v>19622</v>
      </c>
    </row>
    <row r="377" spans="1:12" ht="15.6" customHeight="1" x14ac:dyDescent="0.25">
      <c r="A377" s="453"/>
      <c r="B377" s="471"/>
      <c r="C377" s="455"/>
      <c r="D377" s="520"/>
      <c r="E377" s="448"/>
      <c r="F377" s="110" t="s">
        <v>80</v>
      </c>
      <c r="G377" s="469">
        <v>194</v>
      </c>
      <c r="H377" s="469"/>
      <c r="I377" s="469"/>
      <c r="J377" s="469"/>
      <c r="K377" s="502"/>
      <c r="L377" s="499"/>
    </row>
    <row r="378" spans="1:12" ht="15.6" customHeight="1" x14ac:dyDescent="0.25">
      <c r="A378" s="453"/>
      <c r="B378" s="471"/>
      <c r="C378" s="455"/>
      <c r="D378" s="520"/>
      <c r="E378" s="448"/>
      <c r="F378" s="110" t="s">
        <v>8</v>
      </c>
      <c r="G378" s="240">
        <v>3000</v>
      </c>
      <c r="H378" s="241">
        <v>4000</v>
      </c>
      <c r="I378" s="312">
        <v>5000</v>
      </c>
      <c r="J378" s="242">
        <v>6000</v>
      </c>
      <c r="K378" s="502"/>
      <c r="L378" s="499"/>
    </row>
    <row r="379" spans="1:12" ht="15.6" customHeight="1" x14ac:dyDescent="0.25">
      <c r="A379" s="453"/>
      <c r="B379" s="471"/>
      <c r="C379" s="455"/>
      <c r="D379" s="520"/>
      <c r="E379" s="448"/>
      <c r="F379" s="93" t="s">
        <v>817</v>
      </c>
      <c r="G379" s="243">
        <f>G377*114</f>
        <v>22116</v>
      </c>
      <c r="H379" s="244">
        <f>G377*128</f>
        <v>24832</v>
      </c>
      <c r="I379" s="313">
        <f>G377*143</f>
        <v>27742</v>
      </c>
      <c r="J379" s="245">
        <f>G377*148</f>
        <v>28712</v>
      </c>
      <c r="K379" s="502"/>
      <c r="L379" s="499"/>
    </row>
    <row r="380" spans="1:12" ht="15.6" customHeight="1" x14ac:dyDescent="0.25">
      <c r="A380" s="453"/>
      <c r="B380" s="471"/>
      <c r="C380" s="455"/>
      <c r="D380" s="520"/>
      <c r="E380" s="448"/>
      <c r="F380" s="93" t="s">
        <v>1269</v>
      </c>
      <c r="G380" s="451">
        <v>0.98</v>
      </c>
      <c r="H380" s="451"/>
      <c r="I380" s="451"/>
      <c r="J380" s="451"/>
      <c r="K380" s="502"/>
      <c r="L380" s="499"/>
    </row>
    <row r="381" spans="1:12" ht="15.6" customHeight="1" x14ac:dyDescent="0.25">
      <c r="A381" s="453"/>
      <c r="B381" s="471"/>
      <c r="C381" s="455"/>
      <c r="D381" s="520"/>
      <c r="E381" s="448"/>
      <c r="F381" s="93" t="s">
        <v>699</v>
      </c>
      <c r="G381" s="523" t="s">
        <v>700</v>
      </c>
      <c r="H381" s="523"/>
      <c r="I381" s="523"/>
      <c r="J381" s="523"/>
      <c r="K381" s="502"/>
      <c r="L381" s="499"/>
    </row>
    <row r="382" spans="1:12" ht="15.6" customHeight="1" x14ac:dyDescent="0.25">
      <c r="A382" s="453"/>
      <c r="B382" s="471"/>
      <c r="C382" s="455"/>
      <c r="D382" s="520"/>
      <c r="E382" s="448"/>
      <c r="F382" s="93" t="s">
        <v>1181</v>
      </c>
      <c r="G382" s="462" t="s">
        <v>1179</v>
      </c>
      <c r="H382" s="463"/>
      <c r="I382" s="463"/>
      <c r="J382" s="464"/>
      <c r="K382" s="502"/>
      <c r="L382" s="499"/>
    </row>
    <row r="383" spans="1:12" ht="15.6" customHeight="1" x14ac:dyDescent="0.25">
      <c r="A383" s="453"/>
      <c r="B383" s="471"/>
      <c r="C383" s="455"/>
      <c r="D383" s="520"/>
      <c r="E383" s="448"/>
      <c r="F383" s="110" t="s">
        <v>83</v>
      </c>
      <c r="G383" s="524">
        <v>66</v>
      </c>
      <c r="H383" s="524"/>
      <c r="I383" s="524"/>
      <c r="J383" s="524"/>
      <c r="K383" s="502"/>
      <c r="L383" s="499"/>
    </row>
    <row r="384" spans="1:12" ht="15.6" customHeight="1" x14ac:dyDescent="0.25">
      <c r="A384" s="453"/>
      <c r="B384" s="471"/>
      <c r="C384" s="455"/>
      <c r="D384" s="520"/>
      <c r="E384" s="448"/>
      <c r="F384" s="110" t="s">
        <v>396</v>
      </c>
      <c r="G384" s="548" t="s">
        <v>397</v>
      </c>
      <c r="H384" s="548"/>
      <c r="I384" s="548"/>
      <c r="J384" s="548"/>
      <c r="K384" s="502"/>
      <c r="L384" s="499"/>
    </row>
    <row r="385" spans="1:12" ht="15.6" customHeight="1" x14ac:dyDescent="0.25">
      <c r="A385" s="453"/>
      <c r="B385" s="471"/>
      <c r="C385" s="455"/>
      <c r="D385" s="520"/>
      <c r="E385" s="448"/>
      <c r="F385" s="110" t="s">
        <v>256</v>
      </c>
      <c r="G385" s="524" t="s">
        <v>71</v>
      </c>
      <c r="H385" s="524"/>
      <c r="I385" s="524"/>
      <c r="J385" s="524"/>
      <c r="K385" s="502"/>
      <c r="L385" s="499"/>
    </row>
    <row r="386" spans="1:12" ht="15.6" customHeight="1" x14ac:dyDescent="0.25">
      <c r="A386" s="453"/>
      <c r="B386" s="471"/>
      <c r="C386" s="455"/>
      <c r="D386" s="520"/>
      <c r="E386" s="448"/>
      <c r="F386" s="93" t="s">
        <v>379</v>
      </c>
      <c r="G386" s="523" t="s">
        <v>380</v>
      </c>
      <c r="H386" s="523"/>
      <c r="I386" s="523"/>
      <c r="J386" s="523"/>
      <c r="K386" s="502"/>
      <c r="L386" s="499"/>
    </row>
    <row r="387" spans="1:12" ht="15.6" customHeight="1" x14ac:dyDescent="0.25">
      <c r="A387" s="453"/>
      <c r="B387" s="471"/>
      <c r="C387" s="455"/>
      <c r="D387" s="520"/>
      <c r="E387" s="448"/>
      <c r="F387" s="93" t="s">
        <v>701</v>
      </c>
      <c r="G387" s="523">
        <v>100000</v>
      </c>
      <c r="H387" s="523"/>
      <c r="I387" s="523"/>
      <c r="J387" s="523"/>
      <c r="K387" s="502"/>
      <c r="L387" s="499"/>
    </row>
    <row r="388" spans="1:12" ht="15.6" customHeight="1" x14ac:dyDescent="0.25">
      <c r="A388" s="453"/>
      <c r="B388" s="471"/>
      <c r="C388" s="455"/>
      <c r="D388" s="520"/>
      <c r="E388" s="448"/>
      <c r="F388" s="93" t="s">
        <v>257</v>
      </c>
      <c r="G388" s="523" t="s">
        <v>556</v>
      </c>
      <c r="H388" s="523"/>
      <c r="I388" s="523"/>
      <c r="J388" s="523"/>
      <c r="K388" s="502"/>
      <c r="L388" s="499"/>
    </row>
    <row r="389" spans="1:12" ht="15.6" customHeight="1" x14ac:dyDescent="0.25">
      <c r="A389" s="453"/>
      <c r="B389" s="471"/>
      <c r="C389" s="455"/>
      <c r="D389" s="520"/>
      <c r="E389" s="448"/>
      <c r="F389" s="93" t="s">
        <v>376</v>
      </c>
      <c r="G389" s="523" t="s">
        <v>392</v>
      </c>
      <c r="H389" s="523"/>
      <c r="I389" s="523"/>
      <c r="J389" s="523"/>
      <c r="K389" s="502"/>
      <c r="L389" s="499"/>
    </row>
    <row r="390" spans="1:12" ht="15.6" customHeight="1" x14ac:dyDescent="0.25">
      <c r="A390" s="453"/>
      <c r="B390" s="471"/>
      <c r="C390" s="455"/>
      <c r="D390" s="520"/>
      <c r="E390" s="448"/>
      <c r="F390" s="93" t="s">
        <v>702</v>
      </c>
      <c r="G390" s="523" t="s">
        <v>709</v>
      </c>
      <c r="H390" s="523"/>
      <c r="I390" s="523"/>
      <c r="J390" s="523"/>
      <c r="K390" s="502"/>
      <c r="L390" s="499"/>
    </row>
    <row r="391" spans="1:12" ht="15.6" customHeight="1" x14ac:dyDescent="0.25">
      <c r="A391" s="453"/>
      <c r="B391" s="471"/>
      <c r="C391" s="455"/>
      <c r="D391" s="520"/>
      <c r="E391" s="448"/>
      <c r="F391" s="93" t="s">
        <v>381</v>
      </c>
      <c r="G391" s="523" t="s">
        <v>382</v>
      </c>
      <c r="H391" s="523"/>
      <c r="I391" s="523"/>
      <c r="J391" s="523"/>
      <c r="K391" s="502"/>
      <c r="L391" s="500"/>
    </row>
    <row r="392" spans="1:12" ht="15.6" customHeight="1" x14ac:dyDescent="0.25">
      <c r="A392" s="453"/>
      <c r="B392" s="471"/>
      <c r="C392" s="455"/>
      <c r="D392" s="520"/>
      <c r="E392" s="448"/>
      <c r="F392" s="94" t="s">
        <v>358</v>
      </c>
      <c r="G392" s="523" t="s">
        <v>900</v>
      </c>
      <c r="H392" s="523"/>
      <c r="I392" s="523"/>
      <c r="J392" s="523"/>
      <c r="K392" s="496">
        <v>5</v>
      </c>
      <c r="L392" s="443">
        <v>20995</v>
      </c>
    </row>
    <row r="393" spans="1:12" ht="15.6" customHeight="1" x14ac:dyDescent="0.25">
      <c r="A393" s="453"/>
      <c r="B393" s="471"/>
      <c r="C393" s="455"/>
      <c r="D393" s="520"/>
      <c r="E393" s="448"/>
      <c r="F393" s="93" t="s">
        <v>383</v>
      </c>
      <c r="G393" s="523" t="s">
        <v>384</v>
      </c>
      <c r="H393" s="523"/>
      <c r="I393" s="523"/>
      <c r="J393" s="523"/>
      <c r="K393" s="497"/>
      <c r="L393" s="444" t="e">
        <f>#REF!-#REF!*10%</f>
        <v>#REF!</v>
      </c>
    </row>
    <row r="394" spans="1:12" ht="15.6" customHeight="1" x14ac:dyDescent="0.25">
      <c r="A394" s="453"/>
      <c r="B394" s="471"/>
      <c r="C394" s="455"/>
      <c r="D394" s="520"/>
      <c r="E394" s="448"/>
      <c r="F394" s="93" t="s">
        <v>385</v>
      </c>
      <c r="G394" s="523" t="s">
        <v>398</v>
      </c>
      <c r="H394" s="523"/>
      <c r="I394" s="523"/>
      <c r="J394" s="523"/>
      <c r="K394" s="497"/>
      <c r="L394" s="444" t="e">
        <f>#REF!-#REF!*10%</f>
        <v>#REF!</v>
      </c>
    </row>
    <row r="395" spans="1:12" ht="15.6" customHeight="1" x14ac:dyDescent="0.25">
      <c r="A395" s="453"/>
      <c r="B395" s="471"/>
      <c r="C395" s="455"/>
      <c r="D395" s="520"/>
      <c r="E395" s="448"/>
      <c r="F395" s="93" t="s">
        <v>389</v>
      </c>
      <c r="G395" s="523" t="s">
        <v>390</v>
      </c>
      <c r="H395" s="523"/>
      <c r="I395" s="523"/>
      <c r="J395" s="523"/>
      <c r="K395" s="497"/>
      <c r="L395" s="444" t="e">
        <f>#REF!-#REF!*10%</f>
        <v>#REF!</v>
      </c>
    </row>
    <row r="396" spans="1:12" ht="15.6" customHeight="1" x14ac:dyDescent="0.25">
      <c r="A396" s="453"/>
      <c r="B396" s="471"/>
      <c r="C396" s="455"/>
      <c r="D396" s="520"/>
      <c r="E396" s="448"/>
      <c r="F396" s="93" t="s">
        <v>704</v>
      </c>
      <c r="G396" s="523" t="s">
        <v>705</v>
      </c>
      <c r="H396" s="523"/>
      <c r="I396" s="523"/>
      <c r="J396" s="523"/>
      <c r="K396" s="497"/>
      <c r="L396" s="444" t="e">
        <f>#REF!-#REF!*10%</f>
        <v>#REF!</v>
      </c>
    </row>
    <row r="397" spans="1:12" ht="15.6" customHeight="1" x14ac:dyDescent="0.25">
      <c r="A397" s="453"/>
      <c r="B397" s="471"/>
      <c r="C397" s="455"/>
      <c r="D397" s="520"/>
      <c r="E397" s="448"/>
      <c r="F397" s="93" t="s">
        <v>706</v>
      </c>
      <c r="G397" s="461" t="s">
        <v>390</v>
      </c>
      <c r="H397" s="461"/>
      <c r="I397" s="461"/>
      <c r="J397" s="461"/>
      <c r="K397" s="497"/>
      <c r="L397" s="444" t="e">
        <f>#REF!-#REF!*10%</f>
        <v>#REF!</v>
      </c>
    </row>
    <row r="398" spans="1:12" ht="15.6" customHeight="1" x14ac:dyDescent="0.25">
      <c r="A398" s="453"/>
      <c r="B398" s="471"/>
      <c r="C398" s="455"/>
      <c r="D398" s="520"/>
      <c r="E398" s="448"/>
      <c r="F398" s="93" t="s">
        <v>1271</v>
      </c>
      <c r="G398" s="461" t="s">
        <v>390</v>
      </c>
      <c r="H398" s="461"/>
      <c r="I398" s="461"/>
      <c r="J398" s="461"/>
      <c r="K398" s="497"/>
      <c r="L398" s="444" t="e">
        <f>#REF!-#REF!*10%</f>
        <v>#REF!</v>
      </c>
    </row>
    <row r="399" spans="1:12" ht="15.6" customHeight="1" x14ac:dyDescent="0.25">
      <c r="A399" s="453"/>
      <c r="B399" s="471"/>
      <c r="C399" s="455"/>
      <c r="D399" s="520"/>
      <c r="E399" s="448"/>
      <c r="F399" s="93" t="s">
        <v>707</v>
      </c>
      <c r="G399" s="523" t="s">
        <v>911</v>
      </c>
      <c r="H399" s="523"/>
      <c r="I399" s="523"/>
      <c r="J399" s="523"/>
      <c r="K399" s="497"/>
      <c r="L399" s="444" t="e">
        <f>#REF!-#REF!*10%</f>
        <v>#REF!</v>
      </c>
    </row>
    <row r="400" spans="1:12" ht="15.6" customHeight="1" x14ac:dyDescent="0.25">
      <c r="A400" s="453"/>
      <c r="B400" s="471"/>
      <c r="C400" s="455"/>
      <c r="D400" s="520"/>
      <c r="E400" s="448"/>
      <c r="F400" s="93" t="s">
        <v>708</v>
      </c>
      <c r="G400" s="523" t="s">
        <v>390</v>
      </c>
      <c r="H400" s="523"/>
      <c r="I400" s="523"/>
      <c r="J400" s="523"/>
      <c r="K400" s="497"/>
      <c r="L400" s="444" t="e">
        <f>#REF!-#REF!*10%</f>
        <v>#REF!</v>
      </c>
    </row>
    <row r="401" spans="1:12" ht="15.6" customHeight="1" x14ac:dyDescent="0.25">
      <c r="A401" s="453"/>
      <c r="B401" s="471"/>
      <c r="C401" s="455"/>
      <c r="D401" s="520"/>
      <c r="E401" s="448"/>
      <c r="F401" s="93" t="s">
        <v>377</v>
      </c>
      <c r="G401" s="523" t="s">
        <v>387</v>
      </c>
      <c r="H401" s="523"/>
      <c r="I401" s="523"/>
      <c r="J401" s="523"/>
      <c r="K401" s="497"/>
      <c r="L401" s="444" t="e">
        <f>#REF!-#REF!*10%</f>
        <v>#REF!</v>
      </c>
    </row>
    <row r="402" spans="1:12" ht="15.6" customHeight="1" x14ac:dyDescent="0.25">
      <c r="A402" s="453"/>
      <c r="B402" s="471"/>
      <c r="C402" s="455"/>
      <c r="D402" s="520"/>
      <c r="E402" s="448"/>
      <c r="F402" s="93" t="s">
        <v>388</v>
      </c>
      <c r="G402" s="523" t="s">
        <v>393</v>
      </c>
      <c r="H402" s="523"/>
      <c r="I402" s="523"/>
      <c r="J402" s="523"/>
      <c r="K402" s="497"/>
      <c r="L402" s="444" t="e">
        <f>#REF!-#REF!*10%</f>
        <v>#REF!</v>
      </c>
    </row>
    <row r="403" spans="1:12" ht="15.6" customHeight="1" x14ac:dyDescent="0.25">
      <c r="A403" s="453"/>
      <c r="B403" s="471"/>
      <c r="C403" s="455"/>
      <c r="D403" s="520"/>
      <c r="E403" s="448"/>
      <c r="F403" s="93" t="s">
        <v>562</v>
      </c>
      <c r="G403" s="523" t="s">
        <v>1024</v>
      </c>
      <c r="H403" s="523"/>
      <c r="I403" s="523"/>
      <c r="J403" s="523"/>
      <c r="K403" s="497"/>
      <c r="L403" s="444" t="e">
        <f>#REF!-#REF!*10%</f>
        <v>#REF!</v>
      </c>
    </row>
    <row r="404" spans="1:12" ht="15.6" customHeight="1" x14ac:dyDescent="0.25">
      <c r="A404" s="453"/>
      <c r="B404" s="471"/>
      <c r="C404" s="455"/>
      <c r="D404" s="520"/>
      <c r="E404" s="448"/>
      <c r="F404" s="93" t="s">
        <v>570</v>
      </c>
      <c r="G404" s="523" t="s">
        <v>613</v>
      </c>
      <c r="H404" s="523"/>
      <c r="I404" s="523"/>
      <c r="J404" s="523"/>
      <c r="K404" s="497"/>
      <c r="L404" s="444" t="e">
        <f>#REF!-#REF!*10%</f>
        <v>#REF!</v>
      </c>
    </row>
    <row r="405" spans="1:12" ht="15.6" customHeight="1" x14ac:dyDescent="0.25">
      <c r="A405" s="453"/>
      <c r="B405" s="471"/>
      <c r="C405" s="455"/>
      <c r="D405" s="520"/>
      <c r="E405" s="448"/>
      <c r="F405" s="111" t="s">
        <v>84</v>
      </c>
      <c r="G405" s="526">
        <v>5.3</v>
      </c>
      <c r="H405" s="526"/>
      <c r="I405" s="526"/>
      <c r="J405" s="526"/>
      <c r="K405" s="497"/>
      <c r="L405" s="444" t="e">
        <f>#REF!-#REF!*10%</f>
        <v>#REF!</v>
      </c>
    </row>
    <row r="406" spans="1:12" ht="15.6" customHeight="1" x14ac:dyDescent="0.25">
      <c r="A406" s="453"/>
      <c r="B406" s="472"/>
      <c r="C406" s="455"/>
      <c r="D406" s="520"/>
      <c r="E406" s="448"/>
      <c r="F406" s="96" t="s">
        <v>1016</v>
      </c>
      <c r="G406" s="454">
        <v>5</v>
      </c>
      <c r="H406" s="454"/>
      <c r="I406" s="454"/>
      <c r="J406" s="454"/>
      <c r="K406" s="497"/>
      <c r="L406" s="444" t="e">
        <f>#REF!-#REF!*10%</f>
        <v>#REF!</v>
      </c>
    </row>
    <row r="407" spans="1:12" ht="15.6" customHeight="1" x14ac:dyDescent="0.25">
      <c r="A407" s="452">
        <v>14</v>
      </c>
      <c r="B407" s="470"/>
      <c r="C407" s="455" t="s">
        <v>497</v>
      </c>
      <c r="D407" s="520"/>
      <c r="E407" s="448"/>
      <c r="F407" s="110" t="s">
        <v>81</v>
      </c>
      <c r="G407" s="524" t="s">
        <v>6</v>
      </c>
      <c r="H407" s="524"/>
      <c r="I407" s="524"/>
      <c r="J407" s="524"/>
      <c r="K407" s="539">
        <v>3</v>
      </c>
      <c r="L407" s="498">
        <v>20200</v>
      </c>
    </row>
    <row r="408" spans="1:12" ht="15.6" customHeight="1" x14ac:dyDescent="0.25">
      <c r="A408" s="453"/>
      <c r="B408" s="471"/>
      <c r="C408" s="455"/>
      <c r="D408" s="520"/>
      <c r="E408" s="448"/>
      <c r="F408" s="110" t="s">
        <v>80</v>
      </c>
      <c r="G408" s="469">
        <v>210</v>
      </c>
      <c r="H408" s="469"/>
      <c r="I408" s="469"/>
      <c r="J408" s="469"/>
      <c r="K408" s="502"/>
      <c r="L408" s="499"/>
    </row>
    <row r="409" spans="1:12" ht="15.6" customHeight="1" x14ac:dyDescent="0.25">
      <c r="A409" s="453"/>
      <c r="B409" s="471"/>
      <c r="C409" s="455"/>
      <c r="D409" s="520"/>
      <c r="E409" s="448"/>
      <c r="F409" s="110" t="s">
        <v>8</v>
      </c>
      <c r="G409" s="240">
        <v>3000</v>
      </c>
      <c r="H409" s="241">
        <v>4000</v>
      </c>
      <c r="I409" s="312">
        <v>5000</v>
      </c>
      <c r="J409" s="242">
        <v>6000</v>
      </c>
      <c r="K409" s="502"/>
      <c r="L409" s="499"/>
    </row>
    <row r="410" spans="1:12" ht="15.6" customHeight="1" x14ac:dyDescent="0.25">
      <c r="A410" s="453"/>
      <c r="B410" s="471"/>
      <c r="C410" s="455"/>
      <c r="D410" s="520"/>
      <c r="E410" s="448"/>
      <c r="F410" s="93" t="s">
        <v>817</v>
      </c>
      <c r="G410" s="243">
        <f>G408*114</f>
        <v>23940</v>
      </c>
      <c r="H410" s="244">
        <f>G408*128</f>
        <v>26880</v>
      </c>
      <c r="I410" s="313">
        <f>G408*143</f>
        <v>30030</v>
      </c>
      <c r="J410" s="245">
        <f>G408*148</f>
        <v>31080</v>
      </c>
      <c r="K410" s="502"/>
      <c r="L410" s="499"/>
    </row>
    <row r="411" spans="1:12" ht="15.6" customHeight="1" x14ac:dyDescent="0.25">
      <c r="A411" s="453"/>
      <c r="B411" s="471"/>
      <c r="C411" s="455"/>
      <c r="D411" s="520"/>
      <c r="E411" s="448"/>
      <c r="F411" s="93" t="s">
        <v>1269</v>
      </c>
      <c r="G411" s="451">
        <v>0.98</v>
      </c>
      <c r="H411" s="451"/>
      <c r="I411" s="451"/>
      <c r="J411" s="451"/>
      <c r="K411" s="502"/>
      <c r="L411" s="499"/>
    </row>
    <row r="412" spans="1:12" ht="15.6" customHeight="1" x14ac:dyDescent="0.25">
      <c r="A412" s="453"/>
      <c r="B412" s="471"/>
      <c r="C412" s="455"/>
      <c r="D412" s="520"/>
      <c r="E412" s="448"/>
      <c r="F412" s="93" t="s">
        <v>699</v>
      </c>
      <c r="G412" s="523" t="s">
        <v>700</v>
      </c>
      <c r="H412" s="523"/>
      <c r="I412" s="523"/>
      <c r="J412" s="523"/>
      <c r="K412" s="502"/>
      <c r="L412" s="499"/>
    </row>
    <row r="413" spans="1:12" ht="15.6" customHeight="1" x14ac:dyDescent="0.25">
      <c r="A413" s="453"/>
      <c r="B413" s="471"/>
      <c r="C413" s="455"/>
      <c r="D413" s="520"/>
      <c r="E413" s="448"/>
      <c r="F413" s="93" t="s">
        <v>1181</v>
      </c>
      <c r="G413" s="462" t="s">
        <v>1179</v>
      </c>
      <c r="H413" s="463"/>
      <c r="I413" s="463"/>
      <c r="J413" s="464"/>
      <c r="K413" s="502"/>
      <c r="L413" s="499"/>
    </row>
    <row r="414" spans="1:12" ht="15.6" customHeight="1" x14ac:dyDescent="0.25">
      <c r="A414" s="453"/>
      <c r="B414" s="471"/>
      <c r="C414" s="455"/>
      <c r="D414" s="520"/>
      <c r="E414" s="448"/>
      <c r="F414" s="110" t="s">
        <v>83</v>
      </c>
      <c r="G414" s="524">
        <v>66</v>
      </c>
      <c r="H414" s="524"/>
      <c r="I414" s="524"/>
      <c r="J414" s="524"/>
      <c r="K414" s="502"/>
      <c r="L414" s="499"/>
    </row>
    <row r="415" spans="1:12" ht="15.6" customHeight="1" x14ac:dyDescent="0.25">
      <c r="A415" s="453"/>
      <c r="B415" s="471"/>
      <c r="C415" s="455"/>
      <c r="D415" s="520"/>
      <c r="E415" s="448"/>
      <c r="F415" s="110" t="s">
        <v>396</v>
      </c>
      <c r="G415" s="548" t="s">
        <v>397</v>
      </c>
      <c r="H415" s="548"/>
      <c r="I415" s="548"/>
      <c r="J415" s="548"/>
      <c r="K415" s="502"/>
      <c r="L415" s="499"/>
    </row>
    <row r="416" spans="1:12" ht="15.6" customHeight="1" x14ac:dyDescent="0.25">
      <c r="A416" s="453"/>
      <c r="B416" s="471"/>
      <c r="C416" s="455"/>
      <c r="D416" s="520"/>
      <c r="E416" s="448"/>
      <c r="F416" s="110" t="s">
        <v>256</v>
      </c>
      <c r="G416" s="524" t="s">
        <v>68</v>
      </c>
      <c r="H416" s="524"/>
      <c r="I416" s="524"/>
      <c r="J416" s="524"/>
      <c r="K416" s="502"/>
      <c r="L416" s="499"/>
    </row>
    <row r="417" spans="1:12" ht="15.6" customHeight="1" x14ac:dyDescent="0.25">
      <c r="A417" s="453"/>
      <c r="B417" s="471"/>
      <c r="C417" s="455"/>
      <c r="D417" s="520"/>
      <c r="E417" s="448"/>
      <c r="F417" s="93" t="s">
        <v>379</v>
      </c>
      <c r="G417" s="523" t="s">
        <v>380</v>
      </c>
      <c r="H417" s="523"/>
      <c r="I417" s="523"/>
      <c r="J417" s="523"/>
      <c r="K417" s="502"/>
      <c r="L417" s="499"/>
    </row>
    <row r="418" spans="1:12" ht="15.6" customHeight="1" x14ac:dyDescent="0.25">
      <c r="A418" s="453"/>
      <c r="B418" s="471"/>
      <c r="C418" s="455"/>
      <c r="D418" s="520"/>
      <c r="E418" s="448"/>
      <c r="F418" s="93" t="s">
        <v>701</v>
      </c>
      <c r="G418" s="523">
        <v>100000</v>
      </c>
      <c r="H418" s="523"/>
      <c r="I418" s="523"/>
      <c r="J418" s="523"/>
      <c r="K418" s="502"/>
      <c r="L418" s="499"/>
    </row>
    <row r="419" spans="1:12" ht="15.6" customHeight="1" x14ac:dyDescent="0.25">
      <c r="A419" s="453"/>
      <c r="B419" s="471"/>
      <c r="C419" s="455"/>
      <c r="D419" s="520"/>
      <c r="E419" s="448"/>
      <c r="F419" s="93" t="s">
        <v>257</v>
      </c>
      <c r="G419" s="523" t="s">
        <v>556</v>
      </c>
      <c r="H419" s="523"/>
      <c r="I419" s="523"/>
      <c r="J419" s="523"/>
      <c r="K419" s="502"/>
      <c r="L419" s="499"/>
    </row>
    <row r="420" spans="1:12" ht="15.6" customHeight="1" x14ac:dyDescent="0.25">
      <c r="A420" s="453"/>
      <c r="B420" s="471"/>
      <c r="C420" s="455"/>
      <c r="D420" s="520"/>
      <c r="E420" s="448"/>
      <c r="F420" s="93" t="s">
        <v>376</v>
      </c>
      <c r="G420" s="523" t="s">
        <v>392</v>
      </c>
      <c r="H420" s="523"/>
      <c r="I420" s="523"/>
      <c r="J420" s="523"/>
      <c r="K420" s="502"/>
      <c r="L420" s="499"/>
    </row>
    <row r="421" spans="1:12" ht="15.6" customHeight="1" x14ac:dyDescent="0.25">
      <c r="A421" s="453"/>
      <c r="B421" s="471"/>
      <c r="C421" s="455"/>
      <c r="D421" s="520"/>
      <c r="E421" s="448"/>
      <c r="F421" s="93" t="s">
        <v>702</v>
      </c>
      <c r="G421" s="523" t="s">
        <v>709</v>
      </c>
      <c r="H421" s="523"/>
      <c r="I421" s="523"/>
      <c r="J421" s="523"/>
      <c r="K421" s="502"/>
      <c r="L421" s="499"/>
    </row>
    <row r="422" spans="1:12" ht="15.6" customHeight="1" x14ac:dyDescent="0.25">
      <c r="A422" s="453"/>
      <c r="B422" s="471"/>
      <c r="C422" s="455"/>
      <c r="D422" s="520"/>
      <c r="E422" s="448"/>
      <c r="F422" s="93" t="s">
        <v>381</v>
      </c>
      <c r="G422" s="523" t="s">
        <v>382</v>
      </c>
      <c r="H422" s="523"/>
      <c r="I422" s="523"/>
      <c r="J422" s="523"/>
      <c r="K422" s="502"/>
      <c r="L422" s="500"/>
    </row>
    <row r="423" spans="1:12" ht="15.6" customHeight="1" x14ac:dyDescent="0.25">
      <c r="A423" s="453"/>
      <c r="B423" s="471"/>
      <c r="C423" s="455"/>
      <c r="D423" s="520"/>
      <c r="E423" s="448"/>
      <c r="F423" s="94" t="s">
        <v>358</v>
      </c>
      <c r="G423" s="523" t="s">
        <v>900</v>
      </c>
      <c r="H423" s="523"/>
      <c r="I423" s="523"/>
      <c r="J423" s="523"/>
      <c r="K423" s="496">
        <v>5</v>
      </c>
      <c r="L423" s="443">
        <v>21614</v>
      </c>
    </row>
    <row r="424" spans="1:12" ht="15.6" customHeight="1" x14ac:dyDescent="0.25">
      <c r="A424" s="453"/>
      <c r="B424" s="471"/>
      <c r="C424" s="455"/>
      <c r="D424" s="520"/>
      <c r="E424" s="448"/>
      <c r="F424" s="93" t="s">
        <v>383</v>
      </c>
      <c r="G424" s="523" t="s">
        <v>384</v>
      </c>
      <c r="H424" s="523"/>
      <c r="I424" s="523"/>
      <c r="J424" s="523"/>
      <c r="K424" s="497"/>
      <c r="L424" s="444" t="e">
        <f>#REF!-#REF!*10%</f>
        <v>#REF!</v>
      </c>
    </row>
    <row r="425" spans="1:12" ht="15.6" customHeight="1" x14ac:dyDescent="0.25">
      <c r="A425" s="453"/>
      <c r="B425" s="471"/>
      <c r="C425" s="455"/>
      <c r="D425" s="520"/>
      <c r="E425" s="448"/>
      <c r="F425" s="93" t="s">
        <v>385</v>
      </c>
      <c r="G425" s="523" t="s">
        <v>398</v>
      </c>
      <c r="H425" s="523"/>
      <c r="I425" s="523"/>
      <c r="J425" s="523"/>
      <c r="K425" s="497"/>
      <c r="L425" s="444" t="e">
        <f>#REF!-#REF!*10%</f>
        <v>#REF!</v>
      </c>
    </row>
    <row r="426" spans="1:12" ht="15.6" customHeight="1" x14ac:dyDescent="0.25">
      <c r="A426" s="453"/>
      <c r="B426" s="471"/>
      <c r="C426" s="455"/>
      <c r="D426" s="520"/>
      <c r="E426" s="448"/>
      <c r="F426" s="93" t="s">
        <v>389</v>
      </c>
      <c r="G426" s="523" t="s">
        <v>390</v>
      </c>
      <c r="H426" s="523"/>
      <c r="I426" s="523"/>
      <c r="J426" s="523"/>
      <c r="K426" s="497"/>
      <c r="L426" s="444" t="e">
        <f>#REF!-#REF!*10%</f>
        <v>#REF!</v>
      </c>
    </row>
    <row r="427" spans="1:12" ht="15.6" customHeight="1" x14ac:dyDescent="0.25">
      <c r="A427" s="453"/>
      <c r="B427" s="471"/>
      <c r="C427" s="455"/>
      <c r="D427" s="520"/>
      <c r="E427" s="448"/>
      <c r="F427" s="93" t="s">
        <v>704</v>
      </c>
      <c r="G427" s="523" t="s">
        <v>705</v>
      </c>
      <c r="H427" s="523"/>
      <c r="I427" s="523"/>
      <c r="J427" s="523"/>
      <c r="K427" s="497"/>
      <c r="L427" s="444" t="e">
        <f>#REF!-#REF!*10%</f>
        <v>#REF!</v>
      </c>
    </row>
    <row r="428" spans="1:12" ht="15.6" customHeight="1" x14ac:dyDescent="0.25">
      <c r="A428" s="453"/>
      <c r="B428" s="471"/>
      <c r="C428" s="455"/>
      <c r="D428" s="520"/>
      <c r="E428" s="448"/>
      <c r="F428" s="93" t="s">
        <v>706</v>
      </c>
      <c r="G428" s="461" t="s">
        <v>390</v>
      </c>
      <c r="H428" s="461"/>
      <c r="I428" s="461"/>
      <c r="J428" s="461"/>
      <c r="K428" s="497"/>
      <c r="L428" s="444" t="e">
        <f>#REF!-#REF!*10%</f>
        <v>#REF!</v>
      </c>
    </row>
    <row r="429" spans="1:12" ht="15.6" customHeight="1" x14ac:dyDescent="0.25">
      <c r="A429" s="453"/>
      <c r="B429" s="471"/>
      <c r="C429" s="455"/>
      <c r="D429" s="520"/>
      <c r="E429" s="448"/>
      <c r="F429" s="93" t="s">
        <v>1271</v>
      </c>
      <c r="G429" s="461" t="s">
        <v>390</v>
      </c>
      <c r="H429" s="461"/>
      <c r="I429" s="461"/>
      <c r="J429" s="461"/>
      <c r="K429" s="497"/>
      <c r="L429" s="444" t="e">
        <f>#REF!-#REF!*10%</f>
        <v>#REF!</v>
      </c>
    </row>
    <row r="430" spans="1:12" ht="15.6" customHeight="1" x14ac:dyDescent="0.25">
      <c r="A430" s="453"/>
      <c r="B430" s="471"/>
      <c r="C430" s="455"/>
      <c r="D430" s="520"/>
      <c r="E430" s="448"/>
      <c r="F430" s="93" t="s">
        <v>707</v>
      </c>
      <c r="G430" s="523" t="s">
        <v>911</v>
      </c>
      <c r="H430" s="523"/>
      <c r="I430" s="523"/>
      <c r="J430" s="523"/>
      <c r="K430" s="497"/>
      <c r="L430" s="444" t="e">
        <f>#REF!-#REF!*10%</f>
        <v>#REF!</v>
      </c>
    </row>
    <row r="431" spans="1:12" ht="15.6" customHeight="1" x14ac:dyDescent="0.25">
      <c r="A431" s="453"/>
      <c r="B431" s="471"/>
      <c r="C431" s="455"/>
      <c r="D431" s="520"/>
      <c r="E431" s="448"/>
      <c r="F431" s="93" t="s">
        <v>708</v>
      </c>
      <c r="G431" s="523" t="s">
        <v>390</v>
      </c>
      <c r="H431" s="523"/>
      <c r="I431" s="523"/>
      <c r="J431" s="523"/>
      <c r="K431" s="497"/>
      <c r="L431" s="444" t="e">
        <f>#REF!-#REF!*10%</f>
        <v>#REF!</v>
      </c>
    </row>
    <row r="432" spans="1:12" ht="15.6" customHeight="1" x14ac:dyDescent="0.25">
      <c r="A432" s="453"/>
      <c r="B432" s="471"/>
      <c r="C432" s="455"/>
      <c r="D432" s="520"/>
      <c r="E432" s="448"/>
      <c r="F432" s="93" t="s">
        <v>377</v>
      </c>
      <c r="G432" s="523" t="s">
        <v>387</v>
      </c>
      <c r="H432" s="523"/>
      <c r="I432" s="523"/>
      <c r="J432" s="523"/>
      <c r="K432" s="497"/>
      <c r="L432" s="444" t="e">
        <f>#REF!-#REF!*10%</f>
        <v>#REF!</v>
      </c>
    </row>
    <row r="433" spans="1:12" ht="15.6" customHeight="1" x14ac:dyDescent="0.25">
      <c r="A433" s="453"/>
      <c r="B433" s="471"/>
      <c r="C433" s="455"/>
      <c r="D433" s="520"/>
      <c r="E433" s="448"/>
      <c r="F433" s="93" t="s">
        <v>388</v>
      </c>
      <c r="G433" s="523" t="s">
        <v>393</v>
      </c>
      <c r="H433" s="523"/>
      <c r="I433" s="523"/>
      <c r="J433" s="523"/>
      <c r="K433" s="497"/>
      <c r="L433" s="444" t="e">
        <f>#REF!-#REF!*10%</f>
        <v>#REF!</v>
      </c>
    </row>
    <row r="434" spans="1:12" ht="15.6" customHeight="1" x14ac:dyDescent="0.25">
      <c r="A434" s="453"/>
      <c r="B434" s="471"/>
      <c r="C434" s="455"/>
      <c r="D434" s="520"/>
      <c r="E434" s="448"/>
      <c r="F434" s="93" t="s">
        <v>562</v>
      </c>
      <c r="G434" s="523" t="s">
        <v>1024</v>
      </c>
      <c r="H434" s="523"/>
      <c r="I434" s="523"/>
      <c r="J434" s="523"/>
      <c r="K434" s="497"/>
      <c r="L434" s="444" t="e">
        <f>#REF!-#REF!*10%</f>
        <v>#REF!</v>
      </c>
    </row>
    <row r="435" spans="1:12" ht="15.6" customHeight="1" x14ac:dyDescent="0.25">
      <c r="A435" s="453"/>
      <c r="B435" s="471"/>
      <c r="C435" s="455"/>
      <c r="D435" s="520"/>
      <c r="E435" s="448"/>
      <c r="F435" s="93" t="s">
        <v>570</v>
      </c>
      <c r="G435" s="523" t="s">
        <v>613</v>
      </c>
      <c r="H435" s="523"/>
      <c r="I435" s="523"/>
      <c r="J435" s="523"/>
      <c r="K435" s="497"/>
      <c r="L435" s="444" t="e">
        <f>#REF!-#REF!*10%</f>
        <v>#REF!</v>
      </c>
    </row>
    <row r="436" spans="1:12" ht="15.6" customHeight="1" x14ac:dyDescent="0.25">
      <c r="A436" s="453"/>
      <c r="B436" s="471"/>
      <c r="C436" s="455"/>
      <c r="D436" s="520"/>
      <c r="E436" s="448"/>
      <c r="F436" s="111" t="s">
        <v>84</v>
      </c>
      <c r="G436" s="526">
        <v>6.7</v>
      </c>
      <c r="H436" s="526"/>
      <c r="I436" s="526"/>
      <c r="J436" s="526"/>
      <c r="K436" s="497"/>
      <c r="L436" s="444" t="e">
        <f>#REF!-#REF!*10%</f>
        <v>#REF!</v>
      </c>
    </row>
    <row r="437" spans="1:12" ht="15.6" customHeight="1" x14ac:dyDescent="0.25">
      <c r="A437" s="453"/>
      <c r="B437" s="472"/>
      <c r="C437" s="455"/>
      <c r="D437" s="520"/>
      <c r="E437" s="448"/>
      <c r="F437" s="96" t="s">
        <v>1016</v>
      </c>
      <c r="G437" s="454">
        <v>5</v>
      </c>
      <c r="H437" s="454"/>
      <c r="I437" s="454"/>
      <c r="J437" s="454"/>
      <c r="K437" s="497"/>
      <c r="L437" s="444" t="e">
        <f>#REF!-#REF!*10%</f>
        <v>#REF!</v>
      </c>
    </row>
    <row r="438" spans="1:12" ht="15.6" customHeight="1" x14ac:dyDescent="0.25">
      <c r="A438" s="452">
        <v>15</v>
      </c>
      <c r="B438" s="470"/>
      <c r="C438" s="455" t="s">
        <v>498</v>
      </c>
      <c r="D438" s="520"/>
      <c r="E438" s="448"/>
      <c r="F438" s="110" t="s">
        <v>81</v>
      </c>
      <c r="G438" s="524" t="s">
        <v>6</v>
      </c>
      <c r="H438" s="524"/>
      <c r="I438" s="524"/>
      <c r="J438" s="524"/>
      <c r="K438" s="539">
        <v>3</v>
      </c>
      <c r="L438" s="498">
        <v>21161</v>
      </c>
    </row>
    <row r="439" spans="1:12" ht="15.6" customHeight="1" x14ac:dyDescent="0.25">
      <c r="A439" s="453"/>
      <c r="B439" s="471"/>
      <c r="C439" s="455"/>
      <c r="D439" s="520"/>
      <c r="E439" s="448"/>
      <c r="F439" s="110" t="s">
        <v>80</v>
      </c>
      <c r="G439" s="469">
        <v>238</v>
      </c>
      <c r="H439" s="469"/>
      <c r="I439" s="469"/>
      <c r="J439" s="469"/>
      <c r="K439" s="502"/>
      <c r="L439" s="499"/>
    </row>
    <row r="440" spans="1:12" ht="15.6" customHeight="1" x14ac:dyDescent="0.25">
      <c r="A440" s="453"/>
      <c r="B440" s="471"/>
      <c r="C440" s="455"/>
      <c r="D440" s="520"/>
      <c r="E440" s="448"/>
      <c r="F440" s="110" t="s">
        <v>8</v>
      </c>
      <c r="G440" s="240">
        <v>3000</v>
      </c>
      <c r="H440" s="241">
        <v>4000</v>
      </c>
      <c r="I440" s="312">
        <v>5000</v>
      </c>
      <c r="J440" s="242">
        <v>6000</v>
      </c>
      <c r="K440" s="502"/>
      <c r="L440" s="499"/>
    </row>
    <row r="441" spans="1:12" ht="15.6" customHeight="1" x14ac:dyDescent="0.25">
      <c r="A441" s="453"/>
      <c r="B441" s="471"/>
      <c r="C441" s="455"/>
      <c r="D441" s="520"/>
      <c r="E441" s="448"/>
      <c r="F441" s="93" t="s">
        <v>817</v>
      </c>
      <c r="G441" s="243">
        <f>G439*114</f>
        <v>27132</v>
      </c>
      <c r="H441" s="244">
        <f>G439*128</f>
        <v>30464</v>
      </c>
      <c r="I441" s="313">
        <f>G439*143</f>
        <v>34034</v>
      </c>
      <c r="J441" s="245">
        <f>G439*148</f>
        <v>35224</v>
      </c>
      <c r="K441" s="502"/>
      <c r="L441" s="499"/>
    </row>
    <row r="442" spans="1:12" ht="15.6" customHeight="1" x14ac:dyDescent="0.25">
      <c r="A442" s="453"/>
      <c r="B442" s="471"/>
      <c r="C442" s="455"/>
      <c r="D442" s="520"/>
      <c r="E442" s="448"/>
      <c r="F442" s="93" t="s">
        <v>1269</v>
      </c>
      <c r="G442" s="451">
        <v>0.98</v>
      </c>
      <c r="H442" s="451"/>
      <c r="I442" s="451"/>
      <c r="J442" s="451"/>
      <c r="K442" s="502"/>
      <c r="L442" s="499"/>
    </row>
    <row r="443" spans="1:12" ht="15.6" customHeight="1" x14ac:dyDescent="0.25">
      <c r="A443" s="453"/>
      <c r="B443" s="471"/>
      <c r="C443" s="455"/>
      <c r="D443" s="520"/>
      <c r="E443" s="448"/>
      <c r="F443" s="93" t="s">
        <v>699</v>
      </c>
      <c r="G443" s="523" t="s">
        <v>700</v>
      </c>
      <c r="H443" s="523"/>
      <c r="I443" s="523"/>
      <c r="J443" s="523"/>
      <c r="K443" s="502"/>
      <c r="L443" s="499"/>
    </row>
    <row r="444" spans="1:12" ht="15.6" customHeight="1" x14ac:dyDescent="0.25">
      <c r="A444" s="453"/>
      <c r="B444" s="471"/>
      <c r="C444" s="455"/>
      <c r="D444" s="520"/>
      <c r="E444" s="448"/>
      <c r="F444" s="93" t="s">
        <v>1181</v>
      </c>
      <c r="G444" s="462" t="s">
        <v>1179</v>
      </c>
      <c r="H444" s="463"/>
      <c r="I444" s="463"/>
      <c r="J444" s="464"/>
      <c r="K444" s="502"/>
      <c r="L444" s="499"/>
    </row>
    <row r="445" spans="1:12" ht="15.6" customHeight="1" x14ac:dyDescent="0.25">
      <c r="A445" s="453"/>
      <c r="B445" s="471"/>
      <c r="C445" s="455"/>
      <c r="D445" s="520"/>
      <c r="E445" s="448"/>
      <c r="F445" s="110" t="s">
        <v>83</v>
      </c>
      <c r="G445" s="524">
        <v>66</v>
      </c>
      <c r="H445" s="524"/>
      <c r="I445" s="524"/>
      <c r="J445" s="524"/>
      <c r="K445" s="502"/>
      <c r="L445" s="499"/>
    </row>
    <row r="446" spans="1:12" ht="15.6" customHeight="1" x14ac:dyDescent="0.25">
      <c r="A446" s="453"/>
      <c r="B446" s="471"/>
      <c r="C446" s="455"/>
      <c r="D446" s="520"/>
      <c r="E446" s="448"/>
      <c r="F446" s="110" t="s">
        <v>396</v>
      </c>
      <c r="G446" s="548" t="s">
        <v>397</v>
      </c>
      <c r="H446" s="548"/>
      <c r="I446" s="548"/>
      <c r="J446" s="548"/>
      <c r="K446" s="502"/>
      <c r="L446" s="499"/>
    </row>
    <row r="447" spans="1:12" ht="15.6" customHeight="1" x14ac:dyDescent="0.25">
      <c r="A447" s="453"/>
      <c r="B447" s="471"/>
      <c r="C447" s="455"/>
      <c r="D447" s="520"/>
      <c r="E447" s="448"/>
      <c r="F447" s="110" t="s">
        <v>256</v>
      </c>
      <c r="G447" s="524" t="s">
        <v>69</v>
      </c>
      <c r="H447" s="524"/>
      <c r="I447" s="524"/>
      <c r="J447" s="524"/>
      <c r="K447" s="502"/>
      <c r="L447" s="499"/>
    </row>
    <row r="448" spans="1:12" ht="15.6" customHeight="1" x14ac:dyDescent="0.25">
      <c r="A448" s="453"/>
      <c r="B448" s="471"/>
      <c r="C448" s="455"/>
      <c r="D448" s="520"/>
      <c r="E448" s="448"/>
      <c r="F448" s="93" t="s">
        <v>379</v>
      </c>
      <c r="G448" s="523" t="s">
        <v>380</v>
      </c>
      <c r="H448" s="523"/>
      <c r="I448" s="523"/>
      <c r="J448" s="523"/>
      <c r="K448" s="502"/>
      <c r="L448" s="499"/>
    </row>
    <row r="449" spans="1:12" ht="15.6" customHeight="1" x14ac:dyDescent="0.25">
      <c r="A449" s="453"/>
      <c r="B449" s="471"/>
      <c r="C449" s="455"/>
      <c r="D449" s="520"/>
      <c r="E449" s="448"/>
      <c r="F449" s="93" t="s">
        <v>701</v>
      </c>
      <c r="G449" s="523">
        <v>100000</v>
      </c>
      <c r="H449" s="523"/>
      <c r="I449" s="523"/>
      <c r="J449" s="523"/>
      <c r="K449" s="502"/>
      <c r="L449" s="499"/>
    </row>
    <row r="450" spans="1:12" ht="15.6" customHeight="1" x14ac:dyDescent="0.25">
      <c r="A450" s="453"/>
      <c r="B450" s="471"/>
      <c r="C450" s="455"/>
      <c r="D450" s="520"/>
      <c r="E450" s="448"/>
      <c r="F450" s="93" t="s">
        <v>257</v>
      </c>
      <c r="G450" s="523" t="s">
        <v>556</v>
      </c>
      <c r="H450" s="523"/>
      <c r="I450" s="523"/>
      <c r="J450" s="523"/>
      <c r="K450" s="502"/>
      <c r="L450" s="499"/>
    </row>
    <row r="451" spans="1:12" ht="15.6" customHeight="1" x14ac:dyDescent="0.25">
      <c r="A451" s="453"/>
      <c r="B451" s="471"/>
      <c r="C451" s="455"/>
      <c r="D451" s="520"/>
      <c r="E451" s="448"/>
      <c r="F451" s="93" t="s">
        <v>376</v>
      </c>
      <c r="G451" s="523" t="s">
        <v>392</v>
      </c>
      <c r="H451" s="523"/>
      <c r="I451" s="523"/>
      <c r="J451" s="523"/>
      <c r="K451" s="502"/>
      <c r="L451" s="499"/>
    </row>
    <row r="452" spans="1:12" ht="15.6" customHeight="1" x14ac:dyDescent="0.25">
      <c r="A452" s="453"/>
      <c r="B452" s="471"/>
      <c r="C452" s="455"/>
      <c r="D452" s="520"/>
      <c r="E452" s="448"/>
      <c r="F452" s="93" t="s">
        <v>702</v>
      </c>
      <c r="G452" s="523" t="s">
        <v>709</v>
      </c>
      <c r="H452" s="523"/>
      <c r="I452" s="523"/>
      <c r="J452" s="523"/>
      <c r="K452" s="502"/>
      <c r="L452" s="499"/>
    </row>
    <row r="453" spans="1:12" ht="15.6" customHeight="1" x14ac:dyDescent="0.25">
      <c r="A453" s="453"/>
      <c r="B453" s="471"/>
      <c r="C453" s="455"/>
      <c r="D453" s="520"/>
      <c r="E453" s="448"/>
      <c r="F453" s="93" t="s">
        <v>381</v>
      </c>
      <c r="G453" s="523" t="s">
        <v>382</v>
      </c>
      <c r="H453" s="523"/>
      <c r="I453" s="523"/>
      <c r="J453" s="523"/>
      <c r="K453" s="502"/>
      <c r="L453" s="500"/>
    </row>
    <row r="454" spans="1:12" ht="15.6" customHeight="1" x14ac:dyDescent="0.25">
      <c r="A454" s="453"/>
      <c r="B454" s="471"/>
      <c r="C454" s="455"/>
      <c r="D454" s="520"/>
      <c r="E454" s="448"/>
      <c r="F454" s="94" t="s">
        <v>358</v>
      </c>
      <c r="G454" s="523" t="s">
        <v>900</v>
      </c>
      <c r="H454" s="523"/>
      <c r="I454" s="523"/>
      <c r="J454" s="523"/>
      <c r="K454" s="496">
        <v>5</v>
      </c>
      <c r="L454" s="443">
        <v>22642</v>
      </c>
    </row>
    <row r="455" spans="1:12" ht="15.6" customHeight="1" x14ac:dyDescent="0.25">
      <c r="A455" s="453"/>
      <c r="B455" s="471"/>
      <c r="C455" s="455"/>
      <c r="D455" s="520"/>
      <c r="E455" s="448"/>
      <c r="F455" s="93" t="s">
        <v>383</v>
      </c>
      <c r="G455" s="523" t="s">
        <v>384</v>
      </c>
      <c r="H455" s="523"/>
      <c r="I455" s="523"/>
      <c r="J455" s="523"/>
      <c r="K455" s="497"/>
      <c r="L455" s="444" t="e">
        <f>#REF!-#REF!*10%</f>
        <v>#REF!</v>
      </c>
    </row>
    <row r="456" spans="1:12" ht="15.6" customHeight="1" x14ac:dyDescent="0.25">
      <c r="A456" s="453"/>
      <c r="B456" s="471"/>
      <c r="C456" s="455"/>
      <c r="D456" s="520"/>
      <c r="E456" s="448"/>
      <c r="F456" s="93" t="s">
        <v>385</v>
      </c>
      <c r="G456" s="523" t="s">
        <v>398</v>
      </c>
      <c r="H456" s="523"/>
      <c r="I456" s="523"/>
      <c r="J456" s="523"/>
      <c r="K456" s="497"/>
      <c r="L456" s="444" t="e">
        <f>#REF!-#REF!*10%</f>
        <v>#REF!</v>
      </c>
    </row>
    <row r="457" spans="1:12" ht="15.6" customHeight="1" x14ac:dyDescent="0.25">
      <c r="A457" s="453"/>
      <c r="B457" s="471"/>
      <c r="C457" s="455"/>
      <c r="D457" s="520"/>
      <c r="E457" s="448"/>
      <c r="F457" s="93" t="s">
        <v>389</v>
      </c>
      <c r="G457" s="523" t="s">
        <v>390</v>
      </c>
      <c r="H457" s="523"/>
      <c r="I457" s="523"/>
      <c r="J457" s="523"/>
      <c r="K457" s="497"/>
      <c r="L457" s="444" t="e">
        <f>#REF!-#REF!*10%</f>
        <v>#REF!</v>
      </c>
    </row>
    <row r="458" spans="1:12" ht="15.6" customHeight="1" x14ac:dyDescent="0.25">
      <c r="A458" s="453"/>
      <c r="B458" s="471"/>
      <c r="C458" s="455"/>
      <c r="D458" s="520"/>
      <c r="E458" s="448"/>
      <c r="F458" s="93" t="s">
        <v>704</v>
      </c>
      <c r="G458" s="523" t="s">
        <v>705</v>
      </c>
      <c r="H458" s="523"/>
      <c r="I458" s="523"/>
      <c r="J458" s="523"/>
      <c r="K458" s="497"/>
      <c r="L458" s="444" t="e">
        <f>#REF!-#REF!*10%</f>
        <v>#REF!</v>
      </c>
    </row>
    <row r="459" spans="1:12" ht="15.6" customHeight="1" x14ac:dyDescent="0.25">
      <c r="A459" s="453"/>
      <c r="B459" s="471"/>
      <c r="C459" s="455"/>
      <c r="D459" s="520"/>
      <c r="E459" s="448"/>
      <c r="F459" s="93" t="s">
        <v>706</v>
      </c>
      <c r="G459" s="461" t="s">
        <v>390</v>
      </c>
      <c r="H459" s="461"/>
      <c r="I459" s="461"/>
      <c r="J459" s="461"/>
      <c r="K459" s="497"/>
      <c r="L459" s="444" t="e">
        <f>#REF!-#REF!*10%</f>
        <v>#REF!</v>
      </c>
    </row>
    <row r="460" spans="1:12" ht="15.6" customHeight="1" x14ac:dyDescent="0.25">
      <c r="A460" s="453"/>
      <c r="B460" s="471"/>
      <c r="C460" s="455"/>
      <c r="D460" s="520"/>
      <c r="E460" s="448"/>
      <c r="F460" s="93" t="s">
        <v>1271</v>
      </c>
      <c r="G460" s="461" t="s">
        <v>390</v>
      </c>
      <c r="H460" s="461"/>
      <c r="I460" s="461"/>
      <c r="J460" s="461"/>
      <c r="K460" s="497"/>
      <c r="L460" s="444" t="e">
        <f>#REF!-#REF!*10%</f>
        <v>#REF!</v>
      </c>
    </row>
    <row r="461" spans="1:12" ht="15.6" customHeight="1" x14ac:dyDescent="0.25">
      <c r="A461" s="453"/>
      <c r="B461" s="471"/>
      <c r="C461" s="455"/>
      <c r="D461" s="520"/>
      <c r="E461" s="448"/>
      <c r="F461" s="93" t="s">
        <v>707</v>
      </c>
      <c r="G461" s="523" t="s">
        <v>911</v>
      </c>
      <c r="H461" s="523"/>
      <c r="I461" s="523"/>
      <c r="J461" s="523"/>
      <c r="K461" s="497"/>
      <c r="L461" s="444" t="e">
        <f>#REF!-#REF!*10%</f>
        <v>#REF!</v>
      </c>
    </row>
    <row r="462" spans="1:12" ht="15.6" customHeight="1" x14ac:dyDescent="0.25">
      <c r="A462" s="453"/>
      <c r="B462" s="471"/>
      <c r="C462" s="455"/>
      <c r="D462" s="520"/>
      <c r="E462" s="448"/>
      <c r="F462" s="93" t="s">
        <v>708</v>
      </c>
      <c r="G462" s="523" t="s">
        <v>390</v>
      </c>
      <c r="H462" s="523"/>
      <c r="I462" s="523"/>
      <c r="J462" s="523"/>
      <c r="K462" s="497"/>
      <c r="L462" s="444" t="e">
        <f>#REF!-#REF!*10%</f>
        <v>#REF!</v>
      </c>
    </row>
    <row r="463" spans="1:12" ht="15.6" customHeight="1" x14ac:dyDescent="0.25">
      <c r="A463" s="453"/>
      <c r="B463" s="471"/>
      <c r="C463" s="455"/>
      <c r="D463" s="520"/>
      <c r="E463" s="448"/>
      <c r="F463" s="93" t="s">
        <v>377</v>
      </c>
      <c r="G463" s="523" t="s">
        <v>387</v>
      </c>
      <c r="H463" s="523"/>
      <c r="I463" s="523"/>
      <c r="J463" s="523"/>
      <c r="K463" s="497"/>
      <c r="L463" s="444" t="e">
        <f>#REF!-#REF!*10%</f>
        <v>#REF!</v>
      </c>
    </row>
    <row r="464" spans="1:12" ht="15.6" customHeight="1" x14ac:dyDescent="0.25">
      <c r="A464" s="453"/>
      <c r="B464" s="471"/>
      <c r="C464" s="455"/>
      <c r="D464" s="520"/>
      <c r="E464" s="448"/>
      <c r="F464" s="93" t="s">
        <v>388</v>
      </c>
      <c r="G464" s="523" t="s">
        <v>393</v>
      </c>
      <c r="H464" s="523"/>
      <c r="I464" s="523"/>
      <c r="J464" s="523"/>
      <c r="K464" s="497"/>
      <c r="L464" s="444" t="e">
        <f>#REF!-#REF!*10%</f>
        <v>#REF!</v>
      </c>
    </row>
    <row r="465" spans="1:12" ht="15.6" customHeight="1" x14ac:dyDescent="0.25">
      <c r="A465" s="453"/>
      <c r="B465" s="471"/>
      <c r="C465" s="455"/>
      <c r="D465" s="520"/>
      <c r="E465" s="448"/>
      <c r="F465" s="93" t="s">
        <v>562</v>
      </c>
      <c r="G465" s="523" t="s">
        <v>1024</v>
      </c>
      <c r="H465" s="523"/>
      <c r="I465" s="523"/>
      <c r="J465" s="523"/>
      <c r="K465" s="497"/>
      <c r="L465" s="444" t="e">
        <f>#REF!-#REF!*10%</f>
        <v>#REF!</v>
      </c>
    </row>
    <row r="466" spans="1:12" ht="15.6" customHeight="1" x14ac:dyDescent="0.25">
      <c r="A466" s="453"/>
      <c r="B466" s="471"/>
      <c r="C466" s="455"/>
      <c r="D466" s="520"/>
      <c r="E466" s="448"/>
      <c r="F466" s="93" t="s">
        <v>570</v>
      </c>
      <c r="G466" s="523" t="s">
        <v>613</v>
      </c>
      <c r="H466" s="523"/>
      <c r="I466" s="523"/>
      <c r="J466" s="523"/>
      <c r="K466" s="497"/>
      <c r="L466" s="444" t="e">
        <f>#REF!-#REF!*10%</f>
        <v>#REF!</v>
      </c>
    </row>
    <row r="467" spans="1:12" ht="15.6" customHeight="1" x14ac:dyDescent="0.25">
      <c r="A467" s="453"/>
      <c r="B467" s="471"/>
      <c r="C467" s="455"/>
      <c r="D467" s="520"/>
      <c r="E467" s="448"/>
      <c r="F467" s="111" t="s">
        <v>84</v>
      </c>
      <c r="G467" s="526">
        <v>8</v>
      </c>
      <c r="H467" s="526"/>
      <c r="I467" s="526"/>
      <c r="J467" s="526"/>
      <c r="K467" s="497"/>
      <c r="L467" s="444" t="e">
        <f>#REF!-#REF!*10%</f>
        <v>#REF!</v>
      </c>
    </row>
    <row r="468" spans="1:12" ht="15.6" customHeight="1" x14ac:dyDescent="0.25">
      <c r="A468" s="453"/>
      <c r="B468" s="472"/>
      <c r="C468" s="455"/>
      <c r="D468" s="520"/>
      <c r="E468" s="448"/>
      <c r="F468" s="96" t="s">
        <v>1016</v>
      </c>
      <c r="G468" s="454">
        <v>5</v>
      </c>
      <c r="H468" s="454"/>
      <c r="I468" s="454"/>
      <c r="J468" s="454"/>
      <c r="K468" s="497"/>
      <c r="L468" s="444" t="e">
        <f>#REF!-#REF!*10%</f>
        <v>#REF!</v>
      </c>
    </row>
    <row r="469" spans="1:12" ht="24" customHeight="1" x14ac:dyDescent="0.25">
      <c r="A469" s="519" t="s">
        <v>1438</v>
      </c>
      <c r="B469" s="519"/>
      <c r="C469" s="519"/>
      <c r="D469" s="519"/>
      <c r="E469" s="519"/>
      <c r="F469" s="519"/>
      <c r="G469" s="519"/>
      <c r="H469" s="519"/>
      <c r="I469" s="519"/>
      <c r="J469" s="519"/>
      <c r="K469" s="519"/>
      <c r="L469" s="519"/>
    </row>
    <row r="470" spans="1:12" ht="15.75" customHeight="1" x14ac:dyDescent="0.25">
      <c r="A470" s="452">
        <v>1</v>
      </c>
      <c r="B470" s="470"/>
      <c r="C470" s="455" t="s">
        <v>499</v>
      </c>
      <c r="D470" s="520"/>
      <c r="E470" s="448"/>
      <c r="F470" s="110" t="s">
        <v>81</v>
      </c>
      <c r="G470" s="524" t="s">
        <v>6</v>
      </c>
      <c r="H470" s="524"/>
      <c r="I470" s="524"/>
      <c r="J470" s="524"/>
      <c r="K470" s="539">
        <v>3</v>
      </c>
      <c r="L470" s="498">
        <v>4714</v>
      </c>
    </row>
    <row r="471" spans="1:12" ht="15.75" customHeight="1" x14ac:dyDescent="0.25">
      <c r="A471" s="453"/>
      <c r="B471" s="471"/>
      <c r="C471" s="455"/>
      <c r="D471" s="521"/>
      <c r="E471" s="448"/>
      <c r="F471" s="110" t="s">
        <v>80</v>
      </c>
      <c r="G471" s="469">
        <v>27</v>
      </c>
      <c r="H471" s="469"/>
      <c r="I471" s="469"/>
      <c r="J471" s="469"/>
      <c r="K471" s="502"/>
      <c r="L471" s="499"/>
    </row>
    <row r="472" spans="1:12" ht="15.75" customHeight="1" x14ac:dyDescent="0.25">
      <c r="A472" s="453"/>
      <c r="B472" s="471"/>
      <c r="C472" s="455"/>
      <c r="D472" s="521"/>
      <c r="E472" s="448"/>
      <c r="F472" s="110" t="s">
        <v>8</v>
      </c>
      <c r="G472" s="240">
        <v>3000</v>
      </c>
      <c r="H472" s="241">
        <v>4000</v>
      </c>
      <c r="I472" s="312">
        <v>5000</v>
      </c>
      <c r="J472" s="242">
        <v>6000</v>
      </c>
      <c r="K472" s="502"/>
      <c r="L472" s="499"/>
    </row>
    <row r="473" spans="1:12" ht="15.75" customHeight="1" x14ac:dyDescent="0.25">
      <c r="A473" s="453"/>
      <c r="B473" s="471"/>
      <c r="C473" s="455"/>
      <c r="D473" s="521"/>
      <c r="E473" s="448"/>
      <c r="F473" s="93" t="s">
        <v>817</v>
      </c>
      <c r="G473" s="243">
        <f>G471*114</f>
        <v>3078</v>
      </c>
      <c r="H473" s="244">
        <f>G471*128</f>
        <v>3456</v>
      </c>
      <c r="I473" s="313">
        <f>G471*143</f>
        <v>3861</v>
      </c>
      <c r="J473" s="245">
        <f>G471*148</f>
        <v>3996</v>
      </c>
      <c r="K473" s="502"/>
      <c r="L473" s="499"/>
    </row>
    <row r="474" spans="1:12" ht="15.75" customHeight="1" x14ac:dyDescent="0.25">
      <c r="A474" s="453"/>
      <c r="B474" s="471"/>
      <c r="C474" s="455"/>
      <c r="D474" s="521"/>
      <c r="E474" s="448"/>
      <c r="F474" s="93" t="s">
        <v>1269</v>
      </c>
      <c r="G474" s="451">
        <v>0.98</v>
      </c>
      <c r="H474" s="451"/>
      <c r="I474" s="451"/>
      <c r="J474" s="451"/>
      <c r="K474" s="502"/>
      <c r="L474" s="499"/>
    </row>
    <row r="475" spans="1:12" ht="15.75" customHeight="1" x14ac:dyDescent="0.25">
      <c r="A475" s="453"/>
      <c r="B475" s="471"/>
      <c r="C475" s="455"/>
      <c r="D475" s="521"/>
      <c r="E475" s="448"/>
      <c r="F475" s="93" t="s">
        <v>699</v>
      </c>
      <c r="G475" s="523" t="s">
        <v>700</v>
      </c>
      <c r="H475" s="523"/>
      <c r="I475" s="523"/>
      <c r="J475" s="523"/>
      <c r="K475" s="502"/>
      <c r="L475" s="499"/>
    </row>
    <row r="476" spans="1:12" ht="15.75" customHeight="1" x14ac:dyDescent="0.25">
      <c r="A476" s="453"/>
      <c r="B476" s="471"/>
      <c r="C476" s="455"/>
      <c r="D476" s="521"/>
      <c r="E476" s="448"/>
      <c r="F476" s="93" t="s">
        <v>1181</v>
      </c>
      <c r="G476" s="462" t="s">
        <v>1179</v>
      </c>
      <c r="H476" s="463"/>
      <c r="I476" s="463"/>
      <c r="J476" s="464"/>
      <c r="K476" s="502"/>
      <c r="L476" s="499"/>
    </row>
    <row r="477" spans="1:12" ht="15.75" customHeight="1" x14ac:dyDescent="0.25">
      <c r="A477" s="453"/>
      <c r="B477" s="471"/>
      <c r="C477" s="455"/>
      <c r="D477" s="521"/>
      <c r="E477" s="448"/>
      <c r="F477" s="110" t="s">
        <v>83</v>
      </c>
      <c r="G477" s="524">
        <v>66</v>
      </c>
      <c r="H477" s="524"/>
      <c r="I477" s="524"/>
      <c r="J477" s="524"/>
      <c r="K477" s="502"/>
      <c r="L477" s="499"/>
    </row>
    <row r="478" spans="1:12" ht="15.75" customHeight="1" x14ac:dyDescent="0.25">
      <c r="A478" s="453"/>
      <c r="B478" s="471"/>
      <c r="C478" s="455"/>
      <c r="D478" s="521"/>
      <c r="E478" s="448"/>
      <c r="F478" s="112" t="s">
        <v>396</v>
      </c>
      <c r="G478" s="523" t="s">
        <v>908</v>
      </c>
      <c r="H478" s="523"/>
      <c r="I478" s="523"/>
      <c r="J478" s="523"/>
      <c r="K478" s="502"/>
      <c r="L478" s="499"/>
    </row>
    <row r="479" spans="1:12" ht="15.75" customHeight="1" x14ac:dyDescent="0.25">
      <c r="A479" s="453"/>
      <c r="B479" s="471"/>
      <c r="C479" s="455"/>
      <c r="D479" s="521"/>
      <c r="E479" s="448"/>
      <c r="F479" s="110" t="s">
        <v>256</v>
      </c>
      <c r="G479" s="524" t="s">
        <v>59</v>
      </c>
      <c r="H479" s="524"/>
      <c r="I479" s="524"/>
      <c r="J479" s="524"/>
      <c r="K479" s="502"/>
      <c r="L479" s="499"/>
    </row>
    <row r="480" spans="1:12" ht="15.6" customHeight="1" x14ac:dyDescent="0.25">
      <c r="A480" s="453"/>
      <c r="B480" s="471"/>
      <c r="C480" s="455"/>
      <c r="D480" s="521"/>
      <c r="E480" s="448"/>
      <c r="F480" s="93" t="s">
        <v>379</v>
      </c>
      <c r="G480" s="523" t="s">
        <v>380</v>
      </c>
      <c r="H480" s="523"/>
      <c r="I480" s="523"/>
      <c r="J480" s="523"/>
      <c r="K480" s="502"/>
      <c r="L480" s="499"/>
    </row>
    <row r="481" spans="1:12" ht="15.6" customHeight="1" x14ac:dyDescent="0.25">
      <c r="A481" s="453"/>
      <c r="B481" s="471"/>
      <c r="C481" s="455"/>
      <c r="D481" s="521"/>
      <c r="E481" s="448"/>
      <c r="F481" s="93" t="s">
        <v>701</v>
      </c>
      <c r="G481" s="523">
        <v>100000</v>
      </c>
      <c r="H481" s="523"/>
      <c r="I481" s="523"/>
      <c r="J481" s="523"/>
      <c r="K481" s="502"/>
      <c r="L481" s="499"/>
    </row>
    <row r="482" spans="1:12" ht="15.6" customHeight="1" x14ac:dyDescent="0.25">
      <c r="A482" s="453"/>
      <c r="B482" s="471"/>
      <c r="C482" s="455"/>
      <c r="D482" s="521"/>
      <c r="E482" s="448"/>
      <c r="F482" s="93" t="s">
        <v>257</v>
      </c>
      <c r="G482" s="523" t="s">
        <v>556</v>
      </c>
      <c r="H482" s="523"/>
      <c r="I482" s="523"/>
      <c r="J482" s="523"/>
      <c r="K482" s="502"/>
      <c r="L482" s="499"/>
    </row>
    <row r="483" spans="1:12" ht="15.6" customHeight="1" x14ac:dyDescent="0.25">
      <c r="A483" s="453"/>
      <c r="B483" s="471"/>
      <c r="C483" s="455"/>
      <c r="D483" s="521"/>
      <c r="E483" s="448"/>
      <c r="F483" s="93" t="s">
        <v>376</v>
      </c>
      <c r="G483" s="523" t="s">
        <v>392</v>
      </c>
      <c r="H483" s="523"/>
      <c r="I483" s="523"/>
      <c r="J483" s="523"/>
      <c r="K483" s="502"/>
      <c r="L483" s="499"/>
    </row>
    <row r="484" spans="1:12" ht="15.6" customHeight="1" x14ac:dyDescent="0.25">
      <c r="A484" s="453"/>
      <c r="B484" s="471"/>
      <c r="C484" s="455"/>
      <c r="D484" s="521"/>
      <c r="E484" s="448"/>
      <c r="F484" s="93" t="s">
        <v>702</v>
      </c>
      <c r="G484" s="523" t="s">
        <v>709</v>
      </c>
      <c r="H484" s="523"/>
      <c r="I484" s="523"/>
      <c r="J484" s="523"/>
      <c r="K484" s="502"/>
      <c r="L484" s="499"/>
    </row>
    <row r="485" spans="1:12" ht="15.6" customHeight="1" x14ac:dyDescent="0.25">
      <c r="A485" s="453"/>
      <c r="B485" s="471"/>
      <c r="C485" s="455"/>
      <c r="D485" s="521"/>
      <c r="E485" s="448"/>
      <c r="F485" s="93" t="s">
        <v>381</v>
      </c>
      <c r="G485" s="523" t="s">
        <v>382</v>
      </c>
      <c r="H485" s="523"/>
      <c r="I485" s="523"/>
      <c r="J485" s="523"/>
      <c r="K485" s="502"/>
      <c r="L485" s="500"/>
    </row>
    <row r="486" spans="1:12" ht="15.6" customHeight="1" x14ac:dyDescent="0.25">
      <c r="A486" s="453"/>
      <c r="B486" s="471"/>
      <c r="C486" s="455"/>
      <c r="D486" s="521"/>
      <c r="E486" s="448"/>
      <c r="F486" s="94" t="s">
        <v>358</v>
      </c>
      <c r="G486" s="523" t="s">
        <v>900</v>
      </c>
      <c r="H486" s="523"/>
      <c r="I486" s="523"/>
      <c r="J486" s="523"/>
      <c r="K486" s="496">
        <v>5</v>
      </c>
      <c r="L486" s="443">
        <v>5044</v>
      </c>
    </row>
    <row r="487" spans="1:12" ht="15.6" customHeight="1" x14ac:dyDescent="0.25">
      <c r="A487" s="453"/>
      <c r="B487" s="471"/>
      <c r="C487" s="455"/>
      <c r="D487" s="521"/>
      <c r="E487" s="448"/>
      <c r="F487" s="93" t="s">
        <v>383</v>
      </c>
      <c r="G487" s="523" t="s">
        <v>384</v>
      </c>
      <c r="H487" s="523"/>
      <c r="I487" s="523"/>
      <c r="J487" s="523"/>
      <c r="K487" s="497"/>
      <c r="L487" s="444" t="e">
        <f>#REF!-#REF!*10%</f>
        <v>#REF!</v>
      </c>
    </row>
    <row r="488" spans="1:12" ht="15.6" customHeight="1" x14ac:dyDescent="0.25">
      <c r="A488" s="453"/>
      <c r="B488" s="471"/>
      <c r="C488" s="455"/>
      <c r="D488" s="521"/>
      <c r="E488" s="448"/>
      <c r="F488" s="93" t="s">
        <v>385</v>
      </c>
      <c r="G488" s="523" t="s">
        <v>398</v>
      </c>
      <c r="H488" s="523"/>
      <c r="I488" s="523"/>
      <c r="J488" s="523"/>
      <c r="K488" s="497"/>
      <c r="L488" s="444" t="e">
        <f>#REF!-#REF!*10%</f>
        <v>#REF!</v>
      </c>
    </row>
    <row r="489" spans="1:12" ht="15.6" customHeight="1" x14ac:dyDescent="0.25">
      <c r="A489" s="453"/>
      <c r="B489" s="471"/>
      <c r="C489" s="455"/>
      <c r="D489" s="521"/>
      <c r="E489" s="448"/>
      <c r="F489" s="93" t="s">
        <v>389</v>
      </c>
      <c r="G489" s="523" t="s">
        <v>390</v>
      </c>
      <c r="H489" s="523"/>
      <c r="I489" s="523"/>
      <c r="J489" s="523"/>
      <c r="K489" s="497"/>
      <c r="L489" s="444" t="e">
        <f>#REF!-#REF!*10%</f>
        <v>#REF!</v>
      </c>
    </row>
    <row r="490" spans="1:12" ht="15.6" customHeight="1" x14ac:dyDescent="0.25">
      <c r="A490" s="453"/>
      <c r="B490" s="471"/>
      <c r="C490" s="455"/>
      <c r="D490" s="521"/>
      <c r="E490" s="448"/>
      <c r="F490" s="93" t="s">
        <v>704</v>
      </c>
      <c r="G490" s="523" t="s">
        <v>705</v>
      </c>
      <c r="H490" s="523"/>
      <c r="I490" s="523"/>
      <c r="J490" s="523"/>
      <c r="K490" s="497"/>
      <c r="L490" s="444" t="e">
        <f>#REF!-#REF!*10%</f>
        <v>#REF!</v>
      </c>
    </row>
    <row r="491" spans="1:12" ht="15.6" customHeight="1" x14ac:dyDescent="0.25">
      <c r="A491" s="453"/>
      <c r="B491" s="471"/>
      <c r="C491" s="455"/>
      <c r="D491" s="521"/>
      <c r="E491" s="448"/>
      <c r="F491" s="93" t="s">
        <v>706</v>
      </c>
      <c r="G491" s="461" t="s">
        <v>390</v>
      </c>
      <c r="H491" s="461"/>
      <c r="I491" s="461"/>
      <c r="J491" s="461"/>
      <c r="K491" s="497"/>
      <c r="L491" s="444" t="e">
        <f>#REF!-#REF!*10%</f>
        <v>#REF!</v>
      </c>
    </row>
    <row r="492" spans="1:12" ht="15.6" customHeight="1" x14ac:dyDescent="0.25">
      <c r="A492" s="453"/>
      <c r="B492" s="471"/>
      <c r="C492" s="455"/>
      <c r="D492" s="521"/>
      <c r="E492" s="448"/>
      <c r="F492" s="93" t="s">
        <v>1271</v>
      </c>
      <c r="G492" s="461" t="s">
        <v>390</v>
      </c>
      <c r="H492" s="461"/>
      <c r="I492" s="461"/>
      <c r="J492" s="461"/>
      <c r="K492" s="497"/>
      <c r="L492" s="444" t="e">
        <f>#REF!-#REF!*10%</f>
        <v>#REF!</v>
      </c>
    </row>
    <row r="493" spans="1:12" ht="15.6" customHeight="1" x14ac:dyDescent="0.25">
      <c r="A493" s="453"/>
      <c r="B493" s="471"/>
      <c r="C493" s="455"/>
      <c r="D493" s="521"/>
      <c r="E493" s="448"/>
      <c r="F493" s="93" t="s">
        <v>707</v>
      </c>
      <c r="G493" s="523" t="s">
        <v>1270</v>
      </c>
      <c r="H493" s="523"/>
      <c r="I493" s="523"/>
      <c r="J493" s="523"/>
      <c r="K493" s="497"/>
      <c r="L493" s="444" t="e">
        <f>#REF!-#REF!*10%</f>
        <v>#REF!</v>
      </c>
    </row>
    <row r="494" spans="1:12" ht="15.6" customHeight="1" x14ac:dyDescent="0.25">
      <c r="A494" s="453"/>
      <c r="B494" s="471"/>
      <c r="C494" s="455"/>
      <c r="D494" s="521"/>
      <c r="E494" s="448"/>
      <c r="F494" s="93" t="s">
        <v>708</v>
      </c>
      <c r="G494" s="523" t="s">
        <v>390</v>
      </c>
      <c r="H494" s="523"/>
      <c r="I494" s="523"/>
      <c r="J494" s="523"/>
      <c r="K494" s="497"/>
      <c r="L494" s="444" t="e">
        <f>#REF!-#REF!*10%</f>
        <v>#REF!</v>
      </c>
    </row>
    <row r="495" spans="1:12" ht="15.6" customHeight="1" x14ac:dyDescent="0.25">
      <c r="A495" s="453"/>
      <c r="B495" s="471"/>
      <c r="C495" s="455"/>
      <c r="D495" s="521"/>
      <c r="E495" s="448"/>
      <c r="F495" s="93" t="s">
        <v>377</v>
      </c>
      <c r="G495" s="523" t="s">
        <v>387</v>
      </c>
      <c r="H495" s="523"/>
      <c r="I495" s="523"/>
      <c r="J495" s="523"/>
      <c r="K495" s="497"/>
      <c r="L495" s="444" t="e">
        <f>#REF!-#REF!*10%</f>
        <v>#REF!</v>
      </c>
    </row>
    <row r="496" spans="1:12" ht="15.6" customHeight="1" x14ac:dyDescent="0.25">
      <c r="A496" s="453"/>
      <c r="B496" s="471"/>
      <c r="C496" s="455"/>
      <c r="D496" s="521"/>
      <c r="E496" s="448"/>
      <c r="F496" s="93" t="s">
        <v>388</v>
      </c>
      <c r="G496" s="523" t="s">
        <v>393</v>
      </c>
      <c r="H496" s="523"/>
      <c r="I496" s="523"/>
      <c r="J496" s="523"/>
      <c r="K496" s="497"/>
      <c r="L496" s="444" t="e">
        <f>#REF!-#REF!*10%</f>
        <v>#REF!</v>
      </c>
    </row>
    <row r="497" spans="1:12" ht="15.6" customHeight="1" x14ac:dyDescent="0.25">
      <c r="A497" s="453"/>
      <c r="B497" s="471"/>
      <c r="C497" s="455"/>
      <c r="D497" s="521"/>
      <c r="E497" s="448"/>
      <c r="F497" s="93" t="s">
        <v>562</v>
      </c>
      <c r="G497" s="523" t="s">
        <v>1024</v>
      </c>
      <c r="H497" s="523"/>
      <c r="I497" s="523"/>
      <c r="J497" s="523"/>
      <c r="K497" s="497"/>
      <c r="L497" s="444" t="e">
        <f>#REF!-#REF!*10%</f>
        <v>#REF!</v>
      </c>
    </row>
    <row r="498" spans="1:12" ht="15.6" customHeight="1" x14ac:dyDescent="0.25">
      <c r="A498" s="453"/>
      <c r="B498" s="471"/>
      <c r="C498" s="455"/>
      <c r="D498" s="521"/>
      <c r="E498" s="448"/>
      <c r="F498" s="93" t="s">
        <v>570</v>
      </c>
      <c r="G498" s="523" t="s">
        <v>613</v>
      </c>
      <c r="H498" s="523"/>
      <c r="I498" s="523"/>
      <c r="J498" s="523"/>
      <c r="K498" s="497"/>
      <c r="L498" s="444" t="e">
        <f>#REF!-#REF!*10%</f>
        <v>#REF!</v>
      </c>
    </row>
    <row r="499" spans="1:12" ht="15.6" customHeight="1" x14ac:dyDescent="0.25">
      <c r="A499" s="453"/>
      <c r="B499" s="471"/>
      <c r="C499" s="455"/>
      <c r="D499" s="521"/>
      <c r="E499" s="448"/>
      <c r="F499" s="111" t="s">
        <v>84</v>
      </c>
      <c r="G499" s="526">
        <v>1.1000000000000001</v>
      </c>
      <c r="H499" s="526"/>
      <c r="I499" s="526"/>
      <c r="J499" s="526"/>
      <c r="K499" s="497"/>
      <c r="L499" s="444" t="e">
        <f>#REF!-#REF!*10%</f>
        <v>#REF!</v>
      </c>
    </row>
    <row r="500" spans="1:12" ht="15.75" customHeight="1" x14ac:dyDescent="0.25">
      <c r="A500" s="453"/>
      <c r="B500" s="472"/>
      <c r="C500" s="455"/>
      <c r="D500" s="521"/>
      <c r="E500" s="448"/>
      <c r="F500" s="96" t="s">
        <v>1016</v>
      </c>
      <c r="G500" s="454">
        <v>5</v>
      </c>
      <c r="H500" s="454"/>
      <c r="I500" s="454"/>
      <c r="J500" s="454"/>
      <c r="K500" s="497"/>
      <c r="L500" s="444" t="e">
        <f>#REF!-#REF!*10%</f>
        <v>#REF!</v>
      </c>
    </row>
    <row r="501" spans="1:12" ht="15.6" customHeight="1" x14ac:dyDescent="0.25">
      <c r="A501" s="452">
        <v>2</v>
      </c>
      <c r="B501" s="470"/>
      <c r="C501" s="455" t="s">
        <v>569</v>
      </c>
      <c r="D501" s="520"/>
      <c r="E501" s="448"/>
      <c r="F501" s="110" t="s">
        <v>81</v>
      </c>
      <c r="G501" s="524" t="s">
        <v>6</v>
      </c>
      <c r="H501" s="524"/>
      <c r="I501" s="524"/>
      <c r="J501" s="524"/>
      <c r="K501" s="539">
        <v>3</v>
      </c>
      <c r="L501" s="498">
        <v>5290</v>
      </c>
    </row>
    <row r="502" spans="1:12" ht="15.6" customHeight="1" x14ac:dyDescent="0.25">
      <c r="A502" s="453"/>
      <c r="B502" s="471"/>
      <c r="C502" s="455"/>
      <c r="D502" s="521"/>
      <c r="E502" s="448"/>
      <c r="F502" s="110" t="s">
        <v>80</v>
      </c>
      <c r="G502" s="469">
        <v>35</v>
      </c>
      <c r="H502" s="469"/>
      <c r="I502" s="469"/>
      <c r="J502" s="469"/>
      <c r="K502" s="502"/>
      <c r="L502" s="499"/>
    </row>
    <row r="503" spans="1:12" ht="15.6" customHeight="1" x14ac:dyDescent="0.25">
      <c r="A503" s="453"/>
      <c r="B503" s="471"/>
      <c r="C503" s="455"/>
      <c r="D503" s="521"/>
      <c r="E503" s="448"/>
      <c r="F503" s="110" t="s">
        <v>8</v>
      </c>
      <c r="G503" s="240">
        <v>3000</v>
      </c>
      <c r="H503" s="241">
        <v>4000</v>
      </c>
      <c r="I503" s="312">
        <v>5000</v>
      </c>
      <c r="J503" s="242">
        <v>6000</v>
      </c>
      <c r="K503" s="502"/>
      <c r="L503" s="499"/>
    </row>
    <row r="504" spans="1:12" ht="15.6" customHeight="1" x14ac:dyDescent="0.25">
      <c r="A504" s="453"/>
      <c r="B504" s="471"/>
      <c r="C504" s="455"/>
      <c r="D504" s="521"/>
      <c r="E504" s="448"/>
      <c r="F504" s="93" t="s">
        <v>817</v>
      </c>
      <c r="G504" s="243">
        <f>G502*114</f>
        <v>3990</v>
      </c>
      <c r="H504" s="244">
        <f>G502*128</f>
        <v>4480</v>
      </c>
      <c r="I504" s="313">
        <f>G502*143</f>
        <v>5005</v>
      </c>
      <c r="J504" s="245">
        <f>G502*148</f>
        <v>5180</v>
      </c>
      <c r="K504" s="502"/>
      <c r="L504" s="499"/>
    </row>
    <row r="505" spans="1:12" ht="15.6" customHeight="1" x14ac:dyDescent="0.25">
      <c r="A505" s="453"/>
      <c r="B505" s="471"/>
      <c r="C505" s="455"/>
      <c r="D505" s="521"/>
      <c r="E505" s="448"/>
      <c r="F505" s="93" t="s">
        <v>1269</v>
      </c>
      <c r="G505" s="451">
        <v>0.98</v>
      </c>
      <c r="H505" s="451"/>
      <c r="I505" s="451"/>
      <c r="J505" s="451"/>
      <c r="K505" s="502"/>
      <c r="L505" s="499"/>
    </row>
    <row r="506" spans="1:12" ht="15.6" customHeight="1" x14ac:dyDescent="0.25">
      <c r="A506" s="453"/>
      <c r="B506" s="471"/>
      <c r="C506" s="455"/>
      <c r="D506" s="521"/>
      <c r="E506" s="448"/>
      <c r="F506" s="93" t="s">
        <v>699</v>
      </c>
      <c r="G506" s="523" t="s">
        <v>700</v>
      </c>
      <c r="H506" s="523"/>
      <c r="I506" s="523"/>
      <c r="J506" s="523"/>
      <c r="K506" s="502"/>
      <c r="L506" s="499"/>
    </row>
    <row r="507" spans="1:12" ht="15.6" customHeight="1" x14ac:dyDescent="0.25">
      <c r="A507" s="453"/>
      <c r="B507" s="471"/>
      <c r="C507" s="455"/>
      <c r="D507" s="521"/>
      <c r="E507" s="448"/>
      <c r="F507" s="93" t="s">
        <v>1181</v>
      </c>
      <c r="G507" s="462" t="s">
        <v>1179</v>
      </c>
      <c r="H507" s="463"/>
      <c r="I507" s="463"/>
      <c r="J507" s="464"/>
      <c r="K507" s="502"/>
      <c r="L507" s="499"/>
    </row>
    <row r="508" spans="1:12" ht="15.6" customHeight="1" x14ac:dyDescent="0.25">
      <c r="A508" s="453"/>
      <c r="B508" s="471"/>
      <c r="C508" s="455"/>
      <c r="D508" s="521"/>
      <c r="E508" s="448"/>
      <c r="F508" s="110" t="s">
        <v>83</v>
      </c>
      <c r="G508" s="524">
        <v>66</v>
      </c>
      <c r="H508" s="524"/>
      <c r="I508" s="524"/>
      <c r="J508" s="524"/>
      <c r="K508" s="502"/>
      <c r="L508" s="499"/>
    </row>
    <row r="509" spans="1:12" ht="15.6" customHeight="1" x14ac:dyDescent="0.25">
      <c r="A509" s="453"/>
      <c r="B509" s="471"/>
      <c r="C509" s="455"/>
      <c r="D509" s="521"/>
      <c r="E509" s="448"/>
      <c r="F509" s="110" t="s">
        <v>396</v>
      </c>
      <c r="G509" s="523" t="s">
        <v>908</v>
      </c>
      <c r="H509" s="523"/>
      <c r="I509" s="523"/>
      <c r="J509" s="523"/>
      <c r="K509" s="502"/>
      <c r="L509" s="499"/>
    </row>
    <row r="510" spans="1:12" ht="15.6" customHeight="1" x14ac:dyDescent="0.25">
      <c r="A510" s="453"/>
      <c r="B510" s="471"/>
      <c r="C510" s="455"/>
      <c r="D510" s="521"/>
      <c r="E510" s="448"/>
      <c r="F510" s="110" t="s">
        <v>256</v>
      </c>
      <c r="G510" s="524" t="s">
        <v>59</v>
      </c>
      <c r="H510" s="524"/>
      <c r="I510" s="524"/>
      <c r="J510" s="524"/>
      <c r="K510" s="502"/>
      <c r="L510" s="499"/>
    </row>
    <row r="511" spans="1:12" ht="15.6" customHeight="1" x14ac:dyDescent="0.25">
      <c r="A511" s="453"/>
      <c r="B511" s="471"/>
      <c r="C511" s="455"/>
      <c r="D511" s="521"/>
      <c r="E511" s="448"/>
      <c r="F511" s="93" t="s">
        <v>379</v>
      </c>
      <c r="G511" s="523" t="s">
        <v>380</v>
      </c>
      <c r="H511" s="523"/>
      <c r="I511" s="523"/>
      <c r="J511" s="523"/>
      <c r="K511" s="502"/>
      <c r="L511" s="499"/>
    </row>
    <row r="512" spans="1:12" ht="15.6" customHeight="1" x14ac:dyDescent="0.25">
      <c r="A512" s="453"/>
      <c r="B512" s="471"/>
      <c r="C512" s="455"/>
      <c r="D512" s="521"/>
      <c r="E512" s="448"/>
      <c r="F512" s="93" t="s">
        <v>701</v>
      </c>
      <c r="G512" s="523">
        <v>100000</v>
      </c>
      <c r="H512" s="523"/>
      <c r="I512" s="523"/>
      <c r="J512" s="523"/>
      <c r="K512" s="502"/>
      <c r="L512" s="499"/>
    </row>
    <row r="513" spans="1:12" ht="15.6" customHeight="1" x14ac:dyDescent="0.25">
      <c r="A513" s="453"/>
      <c r="B513" s="471"/>
      <c r="C513" s="455"/>
      <c r="D513" s="521"/>
      <c r="E513" s="448"/>
      <c r="F513" s="93" t="s">
        <v>257</v>
      </c>
      <c r="G513" s="523" t="s">
        <v>556</v>
      </c>
      <c r="H513" s="523"/>
      <c r="I513" s="523"/>
      <c r="J513" s="523"/>
      <c r="K513" s="502"/>
      <c r="L513" s="499"/>
    </row>
    <row r="514" spans="1:12" ht="15.6" customHeight="1" x14ac:dyDescent="0.25">
      <c r="A514" s="453"/>
      <c r="B514" s="471"/>
      <c r="C514" s="455"/>
      <c r="D514" s="521"/>
      <c r="E514" s="448"/>
      <c r="F514" s="93" t="s">
        <v>376</v>
      </c>
      <c r="G514" s="523" t="s">
        <v>392</v>
      </c>
      <c r="H514" s="523"/>
      <c r="I514" s="523"/>
      <c r="J514" s="523"/>
      <c r="K514" s="502"/>
      <c r="L514" s="499"/>
    </row>
    <row r="515" spans="1:12" ht="15.6" customHeight="1" x14ac:dyDescent="0.25">
      <c r="A515" s="453"/>
      <c r="B515" s="471"/>
      <c r="C515" s="455"/>
      <c r="D515" s="521"/>
      <c r="E515" s="448"/>
      <c r="F515" s="93" t="s">
        <v>702</v>
      </c>
      <c r="G515" s="523" t="s">
        <v>709</v>
      </c>
      <c r="H515" s="523"/>
      <c r="I515" s="523"/>
      <c r="J515" s="523"/>
      <c r="K515" s="502"/>
      <c r="L515" s="499"/>
    </row>
    <row r="516" spans="1:12" ht="15.6" customHeight="1" x14ac:dyDescent="0.25">
      <c r="A516" s="453"/>
      <c r="B516" s="471"/>
      <c r="C516" s="455"/>
      <c r="D516" s="521"/>
      <c r="E516" s="448"/>
      <c r="F516" s="93" t="s">
        <v>381</v>
      </c>
      <c r="G516" s="523" t="s">
        <v>382</v>
      </c>
      <c r="H516" s="523"/>
      <c r="I516" s="523"/>
      <c r="J516" s="523"/>
      <c r="K516" s="502"/>
      <c r="L516" s="500"/>
    </row>
    <row r="517" spans="1:12" ht="15.6" customHeight="1" x14ac:dyDescent="0.25">
      <c r="A517" s="453"/>
      <c r="B517" s="471"/>
      <c r="C517" s="455"/>
      <c r="D517" s="521"/>
      <c r="E517" s="448"/>
      <c r="F517" s="94" t="s">
        <v>358</v>
      </c>
      <c r="G517" s="523" t="s">
        <v>900</v>
      </c>
      <c r="H517" s="523"/>
      <c r="I517" s="523"/>
      <c r="J517" s="523"/>
      <c r="K517" s="496">
        <v>5</v>
      </c>
      <c r="L517" s="443">
        <v>5661</v>
      </c>
    </row>
    <row r="518" spans="1:12" ht="15.6" customHeight="1" x14ac:dyDescent="0.25">
      <c r="A518" s="453"/>
      <c r="B518" s="471"/>
      <c r="C518" s="455"/>
      <c r="D518" s="521"/>
      <c r="E518" s="448"/>
      <c r="F518" s="93" t="s">
        <v>383</v>
      </c>
      <c r="G518" s="523" t="s">
        <v>384</v>
      </c>
      <c r="H518" s="523"/>
      <c r="I518" s="523"/>
      <c r="J518" s="523"/>
      <c r="K518" s="497"/>
      <c r="L518" s="444" t="e">
        <f>#REF!-#REF!*10%</f>
        <v>#REF!</v>
      </c>
    </row>
    <row r="519" spans="1:12" ht="15.6" customHeight="1" x14ac:dyDescent="0.25">
      <c r="A519" s="453"/>
      <c r="B519" s="471"/>
      <c r="C519" s="455"/>
      <c r="D519" s="521"/>
      <c r="E519" s="448"/>
      <c r="F519" s="93" t="s">
        <v>385</v>
      </c>
      <c r="G519" s="523" t="s">
        <v>398</v>
      </c>
      <c r="H519" s="523"/>
      <c r="I519" s="523"/>
      <c r="J519" s="523"/>
      <c r="K519" s="497"/>
      <c r="L519" s="444" t="e">
        <f>#REF!-#REF!*10%</f>
        <v>#REF!</v>
      </c>
    </row>
    <row r="520" spans="1:12" ht="15.6" customHeight="1" x14ac:dyDescent="0.25">
      <c r="A520" s="453"/>
      <c r="B520" s="471"/>
      <c r="C520" s="455"/>
      <c r="D520" s="521"/>
      <c r="E520" s="448"/>
      <c r="F520" s="93" t="s">
        <v>389</v>
      </c>
      <c r="G520" s="523" t="s">
        <v>390</v>
      </c>
      <c r="H520" s="523"/>
      <c r="I520" s="523"/>
      <c r="J520" s="523"/>
      <c r="K520" s="497"/>
      <c r="L520" s="444" t="e">
        <f>#REF!-#REF!*10%</f>
        <v>#REF!</v>
      </c>
    </row>
    <row r="521" spans="1:12" ht="15.6" customHeight="1" x14ac:dyDescent="0.25">
      <c r="A521" s="453"/>
      <c r="B521" s="471"/>
      <c r="C521" s="455"/>
      <c r="D521" s="521"/>
      <c r="E521" s="448"/>
      <c r="F521" s="93" t="s">
        <v>704</v>
      </c>
      <c r="G521" s="523" t="s">
        <v>705</v>
      </c>
      <c r="H521" s="523"/>
      <c r="I521" s="523"/>
      <c r="J521" s="523"/>
      <c r="K521" s="497"/>
      <c r="L521" s="444" t="e">
        <f>#REF!-#REF!*10%</f>
        <v>#REF!</v>
      </c>
    </row>
    <row r="522" spans="1:12" ht="15.6" customHeight="1" x14ac:dyDescent="0.25">
      <c r="A522" s="453"/>
      <c r="B522" s="471"/>
      <c r="C522" s="455"/>
      <c r="D522" s="521"/>
      <c r="E522" s="448"/>
      <c r="F522" s="93" t="s">
        <v>706</v>
      </c>
      <c r="G522" s="461" t="s">
        <v>390</v>
      </c>
      <c r="H522" s="461"/>
      <c r="I522" s="461"/>
      <c r="J522" s="461"/>
      <c r="K522" s="497"/>
      <c r="L522" s="444" t="e">
        <f>#REF!-#REF!*10%</f>
        <v>#REF!</v>
      </c>
    </row>
    <row r="523" spans="1:12" ht="15.6" customHeight="1" x14ac:dyDescent="0.25">
      <c r="A523" s="453"/>
      <c r="B523" s="471"/>
      <c r="C523" s="455"/>
      <c r="D523" s="521"/>
      <c r="E523" s="448"/>
      <c r="F523" s="93" t="s">
        <v>1271</v>
      </c>
      <c r="G523" s="461" t="s">
        <v>390</v>
      </c>
      <c r="H523" s="461"/>
      <c r="I523" s="461"/>
      <c r="J523" s="461"/>
      <c r="K523" s="497"/>
      <c r="L523" s="444" t="e">
        <f>#REF!-#REF!*10%</f>
        <v>#REF!</v>
      </c>
    </row>
    <row r="524" spans="1:12" ht="15.6" customHeight="1" x14ac:dyDescent="0.25">
      <c r="A524" s="453"/>
      <c r="B524" s="471"/>
      <c r="C524" s="455"/>
      <c r="D524" s="521"/>
      <c r="E524" s="448"/>
      <c r="F524" s="93" t="s">
        <v>707</v>
      </c>
      <c r="G524" s="523" t="s">
        <v>1270</v>
      </c>
      <c r="H524" s="523"/>
      <c r="I524" s="523"/>
      <c r="J524" s="523"/>
      <c r="K524" s="497"/>
      <c r="L524" s="444" t="e">
        <f>#REF!-#REF!*10%</f>
        <v>#REF!</v>
      </c>
    </row>
    <row r="525" spans="1:12" ht="15.6" customHeight="1" x14ac:dyDescent="0.25">
      <c r="A525" s="453"/>
      <c r="B525" s="471"/>
      <c r="C525" s="455"/>
      <c r="D525" s="521"/>
      <c r="E525" s="448"/>
      <c r="F525" s="93" t="s">
        <v>708</v>
      </c>
      <c r="G525" s="523" t="s">
        <v>390</v>
      </c>
      <c r="H525" s="523"/>
      <c r="I525" s="523"/>
      <c r="J525" s="523"/>
      <c r="K525" s="497"/>
      <c r="L525" s="444" t="e">
        <f>#REF!-#REF!*10%</f>
        <v>#REF!</v>
      </c>
    </row>
    <row r="526" spans="1:12" ht="15.6" customHeight="1" x14ac:dyDescent="0.25">
      <c r="A526" s="453"/>
      <c r="B526" s="471"/>
      <c r="C526" s="455"/>
      <c r="D526" s="521"/>
      <c r="E526" s="448"/>
      <c r="F526" s="93" t="s">
        <v>377</v>
      </c>
      <c r="G526" s="523" t="s">
        <v>387</v>
      </c>
      <c r="H526" s="523"/>
      <c r="I526" s="523"/>
      <c r="J526" s="523"/>
      <c r="K526" s="497"/>
      <c r="L526" s="444" t="e">
        <f>#REF!-#REF!*10%</f>
        <v>#REF!</v>
      </c>
    </row>
    <row r="527" spans="1:12" ht="15.6" customHeight="1" x14ac:dyDescent="0.25">
      <c r="A527" s="453"/>
      <c r="B527" s="471"/>
      <c r="C527" s="455"/>
      <c r="D527" s="521"/>
      <c r="E527" s="448"/>
      <c r="F527" s="93" t="s">
        <v>388</v>
      </c>
      <c r="G527" s="523" t="s">
        <v>393</v>
      </c>
      <c r="H527" s="523"/>
      <c r="I527" s="523"/>
      <c r="J527" s="523"/>
      <c r="K527" s="497"/>
      <c r="L527" s="444" t="e">
        <f>#REF!-#REF!*10%</f>
        <v>#REF!</v>
      </c>
    </row>
    <row r="528" spans="1:12" ht="15.6" customHeight="1" x14ac:dyDescent="0.25">
      <c r="A528" s="453"/>
      <c r="B528" s="471"/>
      <c r="C528" s="455"/>
      <c r="D528" s="521"/>
      <c r="E528" s="448"/>
      <c r="F528" s="93" t="s">
        <v>562</v>
      </c>
      <c r="G528" s="523" t="s">
        <v>1024</v>
      </c>
      <c r="H528" s="523"/>
      <c r="I528" s="523"/>
      <c r="J528" s="523"/>
      <c r="K528" s="497"/>
      <c r="L528" s="444" t="e">
        <f>#REF!-#REF!*10%</f>
        <v>#REF!</v>
      </c>
    </row>
    <row r="529" spans="1:12" ht="15.6" customHeight="1" x14ac:dyDescent="0.25">
      <c r="A529" s="453"/>
      <c r="B529" s="471"/>
      <c r="C529" s="455"/>
      <c r="D529" s="521"/>
      <c r="E529" s="448"/>
      <c r="F529" s="93" t="s">
        <v>570</v>
      </c>
      <c r="G529" s="523" t="s">
        <v>613</v>
      </c>
      <c r="H529" s="523"/>
      <c r="I529" s="523"/>
      <c r="J529" s="523"/>
      <c r="K529" s="497"/>
      <c r="L529" s="444" t="e">
        <f>#REF!-#REF!*10%</f>
        <v>#REF!</v>
      </c>
    </row>
    <row r="530" spans="1:12" ht="15.6" customHeight="1" x14ac:dyDescent="0.25">
      <c r="A530" s="453"/>
      <c r="B530" s="471"/>
      <c r="C530" s="455"/>
      <c r="D530" s="521"/>
      <c r="E530" s="448"/>
      <c r="F530" s="111" t="s">
        <v>84</v>
      </c>
      <c r="G530" s="526">
        <v>1.1000000000000001</v>
      </c>
      <c r="H530" s="526"/>
      <c r="I530" s="526"/>
      <c r="J530" s="526"/>
      <c r="K530" s="497"/>
      <c r="L530" s="444" t="e">
        <f>#REF!-#REF!*10%</f>
        <v>#REF!</v>
      </c>
    </row>
    <row r="531" spans="1:12" ht="15.6" customHeight="1" x14ac:dyDescent="0.25">
      <c r="A531" s="453"/>
      <c r="B531" s="472"/>
      <c r="C531" s="455"/>
      <c r="D531" s="521"/>
      <c r="E531" s="448"/>
      <c r="F531" s="96" t="s">
        <v>1016</v>
      </c>
      <c r="G531" s="454">
        <v>5</v>
      </c>
      <c r="H531" s="454"/>
      <c r="I531" s="454"/>
      <c r="J531" s="454"/>
      <c r="K531" s="497"/>
      <c r="L531" s="444" t="e">
        <f>#REF!-#REF!*10%</f>
        <v>#REF!</v>
      </c>
    </row>
    <row r="532" spans="1:12" ht="15.75" customHeight="1" x14ac:dyDescent="0.25">
      <c r="A532" s="452">
        <v>3</v>
      </c>
      <c r="B532" s="470"/>
      <c r="C532" s="455" t="s">
        <v>500</v>
      </c>
      <c r="D532" s="520"/>
      <c r="E532" s="448"/>
      <c r="F532" s="110" t="s">
        <v>81</v>
      </c>
      <c r="G532" s="524" t="s">
        <v>6</v>
      </c>
      <c r="H532" s="524"/>
      <c r="I532" s="524"/>
      <c r="J532" s="524"/>
      <c r="K532" s="539">
        <v>3</v>
      </c>
      <c r="L532" s="498">
        <v>6253</v>
      </c>
    </row>
    <row r="533" spans="1:12" ht="15.75" customHeight="1" x14ac:dyDescent="0.25">
      <c r="A533" s="453"/>
      <c r="B533" s="471"/>
      <c r="C533" s="455"/>
      <c r="D533" s="521"/>
      <c r="E533" s="448"/>
      <c r="F533" s="110" t="s">
        <v>80</v>
      </c>
      <c r="G533" s="469">
        <v>42</v>
      </c>
      <c r="H533" s="469"/>
      <c r="I533" s="469"/>
      <c r="J533" s="469"/>
      <c r="K533" s="502"/>
      <c r="L533" s="499"/>
    </row>
    <row r="534" spans="1:12" ht="15.75" customHeight="1" x14ac:dyDescent="0.25">
      <c r="A534" s="453"/>
      <c r="B534" s="471"/>
      <c r="C534" s="455"/>
      <c r="D534" s="521"/>
      <c r="E534" s="448"/>
      <c r="F534" s="110" t="s">
        <v>8</v>
      </c>
      <c r="G534" s="240">
        <v>3000</v>
      </c>
      <c r="H534" s="241">
        <v>4000</v>
      </c>
      <c r="I534" s="312">
        <v>5000</v>
      </c>
      <c r="J534" s="242">
        <v>6000</v>
      </c>
      <c r="K534" s="502"/>
      <c r="L534" s="499"/>
    </row>
    <row r="535" spans="1:12" ht="15.75" customHeight="1" x14ac:dyDescent="0.25">
      <c r="A535" s="453"/>
      <c r="B535" s="471"/>
      <c r="C535" s="455"/>
      <c r="D535" s="521"/>
      <c r="E535" s="448"/>
      <c r="F535" s="93" t="s">
        <v>817</v>
      </c>
      <c r="G535" s="243">
        <f>G533*114</f>
        <v>4788</v>
      </c>
      <c r="H535" s="244">
        <f>G533*128</f>
        <v>5376</v>
      </c>
      <c r="I535" s="313">
        <f>G533*143</f>
        <v>6006</v>
      </c>
      <c r="J535" s="245">
        <f>G533*148</f>
        <v>6216</v>
      </c>
      <c r="K535" s="502"/>
      <c r="L535" s="499"/>
    </row>
    <row r="536" spans="1:12" ht="15.75" customHeight="1" x14ac:dyDescent="0.25">
      <c r="A536" s="453"/>
      <c r="B536" s="471"/>
      <c r="C536" s="455"/>
      <c r="D536" s="521"/>
      <c r="E536" s="448"/>
      <c r="F536" s="93" t="s">
        <v>1269</v>
      </c>
      <c r="G536" s="451">
        <v>0.98</v>
      </c>
      <c r="H536" s="451"/>
      <c r="I536" s="451"/>
      <c r="J536" s="451"/>
      <c r="K536" s="502"/>
      <c r="L536" s="499"/>
    </row>
    <row r="537" spans="1:12" ht="15.75" customHeight="1" x14ac:dyDescent="0.25">
      <c r="A537" s="453"/>
      <c r="B537" s="471"/>
      <c r="C537" s="455"/>
      <c r="D537" s="521"/>
      <c r="E537" s="448"/>
      <c r="F537" s="93" t="s">
        <v>699</v>
      </c>
      <c r="G537" s="523" t="s">
        <v>700</v>
      </c>
      <c r="H537" s="523"/>
      <c r="I537" s="523"/>
      <c r="J537" s="523"/>
      <c r="K537" s="502"/>
      <c r="L537" s="499"/>
    </row>
    <row r="538" spans="1:12" ht="15.75" customHeight="1" x14ac:dyDescent="0.25">
      <c r="A538" s="453"/>
      <c r="B538" s="471"/>
      <c r="C538" s="455"/>
      <c r="D538" s="521"/>
      <c r="E538" s="448"/>
      <c r="F538" s="93" t="s">
        <v>1181</v>
      </c>
      <c r="G538" s="462" t="s">
        <v>1179</v>
      </c>
      <c r="H538" s="463"/>
      <c r="I538" s="463"/>
      <c r="J538" s="464"/>
      <c r="K538" s="502"/>
      <c r="L538" s="499"/>
    </row>
    <row r="539" spans="1:12" ht="15.75" customHeight="1" x14ac:dyDescent="0.25">
      <c r="A539" s="453"/>
      <c r="B539" s="471"/>
      <c r="C539" s="455"/>
      <c r="D539" s="521"/>
      <c r="E539" s="448"/>
      <c r="F539" s="110" t="s">
        <v>83</v>
      </c>
      <c r="G539" s="524">
        <v>66</v>
      </c>
      <c r="H539" s="524"/>
      <c r="I539" s="524"/>
      <c r="J539" s="524"/>
      <c r="K539" s="502"/>
      <c r="L539" s="499"/>
    </row>
    <row r="540" spans="1:12" ht="15.75" customHeight="1" x14ac:dyDescent="0.25">
      <c r="A540" s="453"/>
      <c r="B540" s="471"/>
      <c r="C540" s="455"/>
      <c r="D540" s="521"/>
      <c r="E540" s="448"/>
      <c r="F540" s="112" t="s">
        <v>396</v>
      </c>
      <c r="G540" s="523" t="s">
        <v>908</v>
      </c>
      <c r="H540" s="523"/>
      <c r="I540" s="523"/>
      <c r="J540" s="523"/>
      <c r="K540" s="502"/>
      <c r="L540" s="499"/>
    </row>
    <row r="541" spans="1:12" ht="15.75" customHeight="1" x14ac:dyDescent="0.25">
      <c r="A541" s="453"/>
      <c r="B541" s="471"/>
      <c r="C541" s="455"/>
      <c r="D541" s="521"/>
      <c r="E541" s="448"/>
      <c r="F541" s="110" t="s">
        <v>256</v>
      </c>
      <c r="G541" s="524" t="s">
        <v>60</v>
      </c>
      <c r="H541" s="524"/>
      <c r="I541" s="524"/>
      <c r="J541" s="524"/>
      <c r="K541" s="502"/>
      <c r="L541" s="499"/>
    </row>
    <row r="542" spans="1:12" ht="15.6" customHeight="1" x14ac:dyDescent="0.25">
      <c r="A542" s="453"/>
      <c r="B542" s="471"/>
      <c r="C542" s="455"/>
      <c r="D542" s="521"/>
      <c r="E542" s="448"/>
      <c r="F542" s="93" t="s">
        <v>379</v>
      </c>
      <c r="G542" s="523" t="s">
        <v>380</v>
      </c>
      <c r="H542" s="523"/>
      <c r="I542" s="523"/>
      <c r="J542" s="523"/>
      <c r="K542" s="502"/>
      <c r="L542" s="499"/>
    </row>
    <row r="543" spans="1:12" ht="15.6" customHeight="1" x14ac:dyDescent="0.25">
      <c r="A543" s="453"/>
      <c r="B543" s="471"/>
      <c r="C543" s="455"/>
      <c r="D543" s="521"/>
      <c r="E543" s="448"/>
      <c r="F543" s="93" t="s">
        <v>701</v>
      </c>
      <c r="G543" s="523">
        <v>100000</v>
      </c>
      <c r="H543" s="523"/>
      <c r="I543" s="523"/>
      <c r="J543" s="523"/>
      <c r="K543" s="502"/>
      <c r="L543" s="499"/>
    </row>
    <row r="544" spans="1:12" ht="15.6" customHeight="1" x14ac:dyDescent="0.25">
      <c r="A544" s="453"/>
      <c r="B544" s="471"/>
      <c r="C544" s="455"/>
      <c r="D544" s="521"/>
      <c r="E544" s="448"/>
      <c r="F544" s="93" t="s">
        <v>257</v>
      </c>
      <c r="G544" s="523" t="s">
        <v>556</v>
      </c>
      <c r="H544" s="523"/>
      <c r="I544" s="523"/>
      <c r="J544" s="523"/>
      <c r="K544" s="502"/>
      <c r="L544" s="499"/>
    </row>
    <row r="545" spans="1:12" ht="15.6" customHeight="1" x14ac:dyDescent="0.25">
      <c r="A545" s="453"/>
      <c r="B545" s="471"/>
      <c r="C545" s="455"/>
      <c r="D545" s="521"/>
      <c r="E545" s="448"/>
      <c r="F545" s="93" t="s">
        <v>376</v>
      </c>
      <c r="G545" s="523" t="s">
        <v>392</v>
      </c>
      <c r="H545" s="523"/>
      <c r="I545" s="523"/>
      <c r="J545" s="523"/>
      <c r="K545" s="502"/>
      <c r="L545" s="499"/>
    </row>
    <row r="546" spans="1:12" ht="15.6" customHeight="1" x14ac:dyDescent="0.25">
      <c r="A546" s="453"/>
      <c r="B546" s="471"/>
      <c r="C546" s="455"/>
      <c r="D546" s="521"/>
      <c r="E546" s="448"/>
      <c r="F546" s="93" t="s">
        <v>702</v>
      </c>
      <c r="G546" s="523" t="s">
        <v>709</v>
      </c>
      <c r="H546" s="523"/>
      <c r="I546" s="523"/>
      <c r="J546" s="523"/>
      <c r="K546" s="502"/>
      <c r="L546" s="499"/>
    </row>
    <row r="547" spans="1:12" ht="15.6" customHeight="1" x14ac:dyDescent="0.25">
      <c r="A547" s="453"/>
      <c r="B547" s="471"/>
      <c r="C547" s="455"/>
      <c r="D547" s="521"/>
      <c r="E547" s="448"/>
      <c r="F547" s="93" t="s">
        <v>381</v>
      </c>
      <c r="G547" s="523" t="s">
        <v>382</v>
      </c>
      <c r="H547" s="523"/>
      <c r="I547" s="523"/>
      <c r="J547" s="523"/>
      <c r="K547" s="502"/>
      <c r="L547" s="500"/>
    </row>
    <row r="548" spans="1:12" ht="15.6" customHeight="1" x14ac:dyDescent="0.25">
      <c r="A548" s="453"/>
      <c r="B548" s="471"/>
      <c r="C548" s="455"/>
      <c r="D548" s="521"/>
      <c r="E548" s="448"/>
      <c r="F548" s="94" t="s">
        <v>358</v>
      </c>
      <c r="G548" s="523" t="s">
        <v>900</v>
      </c>
      <c r="H548" s="523"/>
      <c r="I548" s="523"/>
      <c r="J548" s="523"/>
      <c r="K548" s="496">
        <v>5</v>
      </c>
      <c r="L548" s="443">
        <v>6691</v>
      </c>
    </row>
    <row r="549" spans="1:12" ht="15.6" customHeight="1" x14ac:dyDescent="0.25">
      <c r="A549" s="453"/>
      <c r="B549" s="471"/>
      <c r="C549" s="455"/>
      <c r="D549" s="521"/>
      <c r="E549" s="448"/>
      <c r="F549" s="93" t="s">
        <v>383</v>
      </c>
      <c r="G549" s="523" t="s">
        <v>384</v>
      </c>
      <c r="H549" s="523"/>
      <c r="I549" s="523"/>
      <c r="J549" s="523"/>
      <c r="K549" s="497"/>
      <c r="L549" s="444" t="e">
        <f>#REF!-#REF!*10%</f>
        <v>#REF!</v>
      </c>
    </row>
    <row r="550" spans="1:12" ht="15.6" customHeight="1" x14ac:dyDescent="0.25">
      <c r="A550" s="453"/>
      <c r="B550" s="471"/>
      <c r="C550" s="455"/>
      <c r="D550" s="521"/>
      <c r="E550" s="448"/>
      <c r="F550" s="93" t="s">
        <v>385</v>
      </c>
      <c r="G550" s="523" t="s">
        <v>398</v>
      </c>
      <c r="H550" s="523"/>
      <c r="I550" s="523"/>
      <c r="J550" s="523"/>
      <c r="K550" s="497"/>
      <c r="L550" s="444" t="e">
        <f>#REF!-#REF!*10%</f>
        <v>#REF!</v>
      </c>
    </row>
    <row r="551" spans="1:12" ht="15.6" customHeight="1" x14ac:dyDescent="0.25">
      <c r="A551" s="453"/>
      <c r="B551" s="471"/>
      <c r="C551" s="455"/>
      <c r="D551" s="521"/>
      <c r="E551" s="448"/>
      <c r="F551" s="93" t="s">
        <v>389</v>
      </c>
      <c r="G551" s="523" t="s">
        <v>390</v>
      </c>
      <c r="H551" s="523"/>
      <c r="I551" s="523"/>
      <c r="J551" s="523"/>
      <c r="K551" s="497"/>
      <c r="L551" s="444" t="e">
        <f>#REF!-#REF!*10%</f>
        <v>#REF!</v>
      </c>
    </row>
    <row r="552" spans="1:12" ht="15.6" customHeight="1" x14ac:dyDescent="0.25">
      <c r="A552" s="453"/>
      <c r="B552" s="471"/>
      <c r="C552" s="455"/>
      <c r="D552" s="521"/>
      <c r="E552" s="448"/>
      <c r="F552" s="93" t="s">
        <v>704</v>
      </c>
      <c r="G552" s="523" t="s">
        <v>705</v>
      </c>
      <c r="H552" s="523"/>
      <c r="I552" s="523"/>
      <c r="J552" s="523"/>
      <c r="K552" s="497"/>
      <c r="L552" s="444" t="e">
        <f>#REF!-#REF!*10%</f>
        <v>#REF!</v>
      </c>
    </row>
    <row r="553" spans="1:12" ht="15.6" customHeight="1" x14ac:dyDescent="0.25">
      <c r="A553" s="453"/>
      <c r="B553" s="471"/>
      <c r="C553" s="455"/>
      <c r="D553" s="521"/>
      <c r="E553" s="448"/>
      <c r="F553" s="93" t="s">
        <v>706</v>
      </c>
      <c r="G553" s="461" t="s">
        <v>390</v>
      </c>
      <c r="H553" s="461"/>
      <c r="I553" s="461"/>
      <c r="J553" s="461"/>
      <c r="K553" s="497"/>
      <c r="L553" s="444" t="e">
        <f>#REF!-#REF!*10%</f>
        <v>#REF!</v>
      </c>
    </row>
    <row r="554" spans="1:12" ht="15.6" customHeight="1" x14ac:dyDescent="0.25">
      <c r="A554" s="453"/>
      <c r="B554" s="471"/>
      <c r="C554" s="455"/>
      <c r="D554" s="521"/>
      <c r="E554" s="448"/>
      <c r="F554" s="93" t="s">
        <v>1271</v>
      </c>
      <c r="G554" s="461" t="s">
        <v>390</v>
      </c>
      <c r="H554" s="461"/>
      <c r="I554" s="461"/>
      <c r="J554" s="461"/>
      <c r="K554" s="497"/>
      <c r="L554" s="444" t="e">
        <f>#REF!-#REF!*10%</f>
        <v>#REF!</v>
      </c>
    </row>
    <row r="555" spans="1:12" ht="15.6" customHeight="1" x14ac:dyDescent="0.25">
      <c r="A555" s="453"/>
      <c r="B555" s="471"/>
      <c r="C555" s="455"/>
      <c r="D555" s="521"/>
      <c r="E555" s="448"/>
      <c r="F555" s="93" t="s">
        <v>707</v>
      </c>
      <c r="G555" s="523" t="s">
        <v>1270</v>
      </c>
      <c r="H555" s="523"/>
      <c r="I555" s="523"/>
      <c r="J555" s="523"/>
      <c r="K555" s="497"/>
      <c r="L555" s="444" t="e">
        <f>#REF!-#REF!*10%</f>
        <v>#REF!</v>
      </c>
    </row>
    <row r="556" spans="1:12" ht="15.6" customHeight="1" x14ac:dyDescent="0.25">
      <c r="A556" s="453"/>
      <c r="B556" s="471"/>
      <c r="C556" s="455"/>
      <c r="D556" s="521"/>
      <c r="E556" s="448"/>
      <c r="F556" s="93" t="s">
        <v>708</v>
      </c>
      <c r="G556" s="523" t="s">
        <v>390</v>
      </c>
      <c r="H556" s="523"/>
      <c r="I556" s="523"/>
      <c r="J556" s="523"/>
      <c r="K556" s="497"/>
      <c r="L556" s="444" t="e">
        <f>#REF!-#REF!*10%</f>
        <v>#REF!</v>
      </c>
    </row>
    <row r="557" spans="1:12" ht="15.6" customHeight="1" x14ac:dyDescent="0.25">
      <c r="A557" s="453"/>
      <c r="B557" s="471"/>
      <c r="C557" s="455"/>
      <c r="D557" s="521"/>
      <c r="E557" s="448"/>
      <c r="F557" s="93" t="s">
        <v>377</v>
      </c>
      <c r="G557" s="523" t="s">
        <v>387</v>
      </c>
      <c r="H557" s="523"/>
      <c r="I557" s="523"/>
      <c r="J557" s="523"/>
      <c r="K557" s="497"/>
      <c r="L557" s="444" t="e">
        <f>#REF!-#REF!*10%</f>
        <v>#REF!</v>
      </c>
    </row>
    <row r="558" spans="1:12" ht="15.6" customHeight="1" x14ac:dyDescent="0.25">
      <c r="A558" s="453"/>
      <c r="B558" s="471"/>
      <c r="C558" s="455"/>
      <c r="D558" s="521"/>
      <c r="E558" s="448"/>
      <c r="F558" s="93" t="s">
        <v>388</v>
      </c>
      <c r="G558" s="523" t="s">
        <v>393</v>
      </c>
      <c r="H558" s="523"/>
      <c r="I558" s="523"/>
      <c r="J558" s="523"/>
      <c r="K558" s="497"/>
      <c r="L558" s="444" t="e">
        <f>#REF!-#REF!*10%</f>
        <v>#REF!</v>
      </c>
    </row>
    <row r="559" spans="1:12" ht="15.6" customHeight="1" x14ac:dyDescent="0.25">
      <c r="A559" s="453"/>
      <c r="B559" s="471"/>
      <c r="C559" s="455"/>
      <c r="D559" s="521"/>
      <c r="E559" s="448"/>
      <c r="F559" s="93" t="s">
        <v>562</v>
      </c>
      <c r="G559" s="523" t="s">
        <v>1024</v>
      </c>
      <c r="H559" s="523"/>
      <c r="I559" s="523"/>
      <c r="J559" s="523"/>
      <c r="K559" s="497"/>
      <c r="L559" s="444" t="e">
        <f>#REF!-#REF!*10%</f>
        <v>#REF!</v>
      </c>
    </row>
    <row r="560" spans="1:12" ht="15.6" customHeight="1" x14ac:dyDescent="0.25">
      <c r="A560" s="453"/>
      <c r="B560" s="471"/>
      <c r="C560" s="455"/>
      <c r="D560" s="521"/>
      <c r="E560" s="448"/>
      <c r="F560" s="93" t="s">
        <v>570</v>
      </c>
      <c r="G560" s="523" t="s">
        <v>613</v>
      </c>
      <c r="H560" s="523"/>
      <c r="I560" s="523"/>
      <c r="J560" s="523"/>
      <c r="K560" s="497"/>
      <c r="L560" s="444" t="e">
        <f>#REF!-#REF!*10%</f>
        <v>#REF!</v>
      </c>
    </row>
    <row r="561" spans="1:12" ht="15.6" customHeight="1" x14ac:dyDescent="0.25">
      <c r="A561" s="453"/>
      <c r="B561" s="471"/>
      <c r="C561" s="455"/>
      <c r="D561" s="521"/>
      <c r="E561" s="448"/>
      <c r="F561" s="111" t="s">
        <v>84</v>
      </c>
      <c r="G561" s="526">
        <v>1.1000000000000001</v>
      </c>
      <c r="H561" s="526"/>
      <c r="I561" s="526"/>
      <c r="J561" s="526"/>
      <c r="K561" s="497"/>
      <c r="L561" s="444" t="e">
        <f>#REF!-#REF!*10%</f>
        <v>#REF!</v>
      </c>
    </row>
    <row r="562" spans="1:12" ht="15.75" customHeight="1" x14ac:dyDescent="0.25">
      <c r="A562" s="453"/>
      <c r="B562" s="472"/>
      <c r="C562" s="455"/>
      <c r="D562" s="521"/>
      <c r="E562" s="448"/>
      <c r="F562" s="96" t="s">
        <v>1016</v>
      </c>
      <c r="G562" s="454">
        <v>5</v>
      </c>
      <c r="H562" s="454"/>
      <c r="I562" s="454"/>
      <c r="J562" s="454"/>
      <c r="K562" s="497"/>
      <c r="L562" s="444" t="e">
        <f>#REF!-#REF!*10%</f>
        <v>#REF!</v>
      </c>
    </row>
    <row r="563" spans="1:12" ht="15.75" customHeight="1" x14ac:dyDescent="0.25">
      <c r="A563" s="452">
        <v>4</v>
      </c>
      <c r="B563" s="470"/>
      <c r="C563" s="455" t="s">
        <v>501</v>
      </c>
      <c r="D563" s="520"/>
      <c r="E563" s="448"/>
      <c r="F563" s="110" t="s">
        <v>81</v>
      </c>
      <c r="G563" s="524" t="s">
        <v>6</v>
      </c>
      <c r="H563" s="524"/>
      <c r="I563" s="524"/>
      <c r="J563" s="524"/>
      <c r="K563" s="539">
        <v>3</v>
      </c>
      <c r="L563" s="498">
        <v>7407</v>
      </c>
    </row>
    <row r="564" spans="1:12" ht="15.75" customHeight="1" x14ac:dyDescent="0.25">
      <c r="A564" s="453"/>
      <c r="B564" s="471"/>
      <c r="C564" s="455"/>
      <c r="D564" s="521"/>
      <c r="E564" s="448"/>
      <c r="F564" s="110" t="s">
        <v>80</v>
      </c>
      <c r="G564" s="469">
        <v>52</v>
      </c>
      <c r="H564" s="469"/>
      <c r="I564" s="469"/>
      <c r="J564" s="469"/>
      <c r="K564" s="502"/>
      <c r="L564" s="499"/>
    </row>
    <row r="565" spans="1:12" ht="15.75" customHeight="1" x14ac:dyDescent="0.25">
      <c r="A565" s="453"/>
      <c r="B565" s="471"/>
      <c r="C565" s="455"/>
      <c r="D565" s="521"/>
      <c r="E565" s="448"/>
      <c r="F565" s="110" t="s">
        <v>8</v>
      </c>
      <c r="G565" s="240">
        <v>3000</v>
      </c>
      <c r="H565" s="241">
        <v>4000</v>
      </c>
      <c r="I565" s="312">
        <v>5000</v>
      </c>
      <c r="J565" s="242">
        <v>6000</v>
      </c>
      <c r="K565" s="502"/>
      <c r="L565" s="499"/>
    </row>
    <row r="566" spans="1:12" ht="15.75" customHeight="1" x14ac:dyDescent="0.25">
      <c r="A566" s="453"/>
      <c r="B566" s="471"/>
      <c r="C566" s="455"/>
      <c r="D566" s="521"/>
      <c r="E566" s="448"/>
      <c r="F566" s="93" t="s">
        <v>817</v>
      </c>
      <c r="G566" s="243">
        <f>G564*114</f>
        <v>5928</v>
      </c>
      <c r="H566" s="244">
        <f>G564*128</f>
        <v>6656</v>
      </c>
      <c r="I566" s="313">
        <f>G564*143</f>
        <v>7436</v>
      </c>
      <c r="J566" s="245">
        <f>G564*148</f>
        <v>7696</v>
      </c>
      <c r="K566" s="502"/>
      <c r="L566" s="499"/>
    </row>
    <row r="567" spans="1:12" ht="15.75" customHeight="1" x14ac:dyDescent="0.25">
      <c r="A567" s="453"/>
      <c r="B567" s="471"/>
      <c r="C567" s="455"/>
      <c r="D567" s="521"/>
      <c r="E567" s="448"/>
      <c r="F567" s="93" t="s">
        <v>1269</v>
      </c>
      <c r="G567" s="451">
        <v>0.98</v>
      </c>
      <c r="H567" s="451"/>
      <c r="I567" s="451"/>
      <c r="J567" s="451"/>
      <c r="K567" s="502"/>
      <c r="L567" s="499"/>
    </row>
    <row r="568" spans="1:12" ht="15.75" customHeight="1" x14ac:dyDescent="0.25">
      <c r="A568" s="453"/>
      <c r="B568" s="471"/>
      <c r="C568" s="455"/>
      <c r="D568" s="521"/>
      <c r="E568" s="448"/>
      <c r="F568" s="93" t="s">
        <v>699</v>
      </c>
      <c r="G568" s="523" t="s">
        <v>700</v>
      </c>
      <c r="H568" s="523"/>
      <c r="I568" s="523"/>
      <c r="J568" s="523"/>
      <c r="K568" s="502"/>
      <c r="L568" s="499"/>
    </row>
    <row r="569" spans="1:12" ht="15.75" customHeight="1" x14ac:dyDescent="0.25">
      <c r="A569" s="453"/>
      <c r="B569" s="471"/>
      <c r="C569" s="455"/>
      <c r="D569" s="521"/>
      <c r="E569" s="448"/>
      <c r="F569" s="93" t="s">
        <v>1181</v>
      </c>
      <c r="G569" s="462" t="s">
        <v>1179</v>
      </c>
      <c r="H569" s="463"/>
      <c r="I569" s="463"/>
      <c r="J569" s="464"/>
      <c r="K569" s="502"/>
      <c r="L569" s="499"/>
    </row>
    <row r="570" spans="1:12" ht="15.75" customHeight="1" x14ac:dyDescent="0.25">
      <c r="A570" s="453"/>
      <c r="B570" s="471"/>
      <c r="C570" s="455"/>
      <c r="D570" s="521"/>
      <c r="E570" s="448"/>
      <c r="F570" s="110" t="s">
        <v>83</v>
      </c>
      <c r="G570" s="524">
        <v>66</v>
      </c>
      <c r="H570" s="524"/>
      <c r="I570" s="524"/>
      <c r="J570" s="524"/>
      <c r="K570" s="502"/>
      <c r="L570" s="499"/>
    </row>
    <row r="571" spans="1:12" ht="15.75" customHeight="1" x14ac:dyDescent="0.25">
      <c r="A571" s="453"/>
      <c r="B571" s="471"/>
      <c r="C571" s="455"/>
      <c r="D571" s="521"/>
      <c r="E571" s="448"/>
      <c r="F571" s="112" t="s">
        <v>396</v>
      </c>
      <c r="G571" s="523" t="s">
        <v>908</v>
      </c>
      <c r="H571" s="523"/>
      <c r="I571" s="523"/>
      <c r="J571" s="523"/>
      <c r="K571" s="502"/>
      <c r="L571" s="499"/>
    </row>
    <row r="572" spans="1:12" ht="15.75" customHeight="1" x14ac:dyDescent="0.25">
      <c r="A572" s="453"/>
      <c r="B572" s="471"/>
      <c r="C572" s="455"/>
      <c r="D572" s="521"/>
      <c r="E572" s="448"/>
      <c r="F572" s="110" t="s">
        <v>256</v>
      </c>
      <c r="G572" s="524" t="s">
        <v>70</v>
      </c>
      <c r="H572" s="524"/>
      <c r="I572" s="524"/>
      <c r="J572" s="524"/>
      <c r="K572" s="502"/>
      <c r="L572" s="499"/>
    </row>
    <row r="573" spans="1:12" ht="15.6" customHeight="1" x14ac:dyDescent="0.25">
      <c r="A573" s="453"/>
      <c r="B573" s="471"/>
      <c r="C573" s="455"/>
      <c r="D573" s="521"/>
      <c r="E573" s="448"/>
      <c r="F573" s="93" t="s">
        <v>379</v>
      </c>
      <c r="G573" s="523" t="s">
        <v>380</v>
      </c>
      <c r="H573" s="523"/>
      <c r="I573" s="523"/>
      <c r="J573" s="523"/>
      <c r="K573" s="502"/>
      <c r="L573" s="499"/>
    </row>
    <row r="574" spans="1:12" ht="15.6" customHeight="1" x14ac:dyDescent="0.25">
      <c r="A574" s="453"/>
      <c r="B574" s="471"/>
      <c r="C574" s="455"/>
      <c r="D574" s="521"/>
      <c r="E574" s="448"/>
      <c r="F574" s="93" t="s">
        <v>701</v>
      </c>
      <c r="G574" s="523">
        <v>100000</v>
      </c>
      <c r="H574" s="523"/>
      <c r="I574" s="523"/>
      <c r="J574" s="523"/>
      <c r="K574" s="502"/>
      <c r="L574" s="499"/>
    </row>
    <row r="575" spans="1:12" ht="15.6" customHeight="1" x14ac:dyDescent="0.25">
      <c r="A575" s="453"/>
      <c r="B575" s="471"/>
      <c r="C575" s="455"/>
      <c r="D575" s="521"/>
      <c r="E575" s="448"/>
      <c r="F575" s="93" t="s">
        <v>257</v>
      </c>
      <c r="G575" s="523" t="s">
        <v>556</v>
      </c>
      <c r="H575" s="523"/>
      <c r="I575" s="523"/>
      <c r="J575" s="523"/>
      <c r="K575" s="502"/>
      <c r="L575" s="499"/>
    </row>
    <row r="576" spans="1:12" ht="15.6" customHeight="1" x14ac:dyDescent="0.25">
      <c r="A576" s="453"/>
      <c r="B576" s="471"/>
      <c r="C576" s="455"/>
      <c r="D576" s="521"/>
      <c r="E576" s="448"/>
      <c r="F576" s="93" t="s">
        <v>376</v>
      </c>
      <c r="G576" s="523" t="s">
        <v>392</v>
      </c>
      <c r="H576" s="523"/>
      <c r="I576" s="523"/>
      <c r="J576" s="523"/>
      <c r="K576" s="502"/>
      <c r="L576" s="499"/>
    </row>
    <row r="577" spans="1:12" ht="15.6" customHeight="1" x14ac:dyDescent="0.25">
      <c r="A577" s="453"/>
      <c r="B577" s="471"/>
      <c r="C577" s="455"/>
      <c r="D577" s="521"/>
      <c r="E577" s="448"/>
      <c r="F577" s="93" t="s">
        <v>702</v>
      </c>
      <c r="G577" s="523" t="s">
        <v>709</v>
      </c>
      <c r="H577" s="523"/>
      <c r="I577" s="523"/>
      <c r="J577" s="523"/>
      <c r="K577" s="502"/>
      <c r="L577" s="499"/>
    </row>
    <row r="578" spans="1:12" ht="15.6" customHeight="1" x14ac:dyDescent="0.25">
      <c r="A578" s="453"/>
      <c r="B578" s="471"/>
      <c r="C578" s="455"/>
      <c r="D578" s="521"/>
      <c r="E578" s="448"/>
      <c r="F578" s="93" t="s">
        <v>381</v>
      </c>
      <c r="G578" s="523" t="s">
        <v>382</v>
      </c>
      <c r="H578" s="523"/>
      <c r="I578" s="523"/>
      <c r="J578" s="523"/>
      <c r="K578" s="502"/>
      <c r="L578" s="500"/>
    </row>
    <row r="579" spans="1:12" ht="15.6" customHeight="1" x14ac:dyDescent="0.25">
      <c r="A579" s="453"/>
      <c r="B579" s="471"/>
      <c r="C579" s="455"/>
      <c r="D579" s="521"/>
      <c r="E579" s="448"/>
      <c r="F579" s="94" t="s">
        <v>358</v>
      </c>
      <c r="G579" s="523" t="s">
        <v>900</v>
      </c>
      <c r="H579" s="523"/>
      <c r="I579" s="523"/>
      <c r="J579" s="523"/>
      <c r="K579" s="496">
        <v>5</v>
      </c>
      <c r="L579" s="443">
        <v>7925</v>
      </c>
    </row>
    <row r="580" spans="1:12" ht="15.6" customHeight="1" x14ac:dyDescent="0.25">
      <c r="A580" s="453"/>
      <c r="B580" s="471"/>
      <c r="C580" s="455"/>
      <c r="D580" s="521"/>
      <c r="E580" s="448"/>
      <c r="F580" s="93" t="s">
        <v>383</v>
      </c>
      <c r="G580" s="523" t="s">
        <v>384</v>
      </c>
      <c r="H580" s="523"/>
      <c r="I580" s="523"/>
      <c r="J580" s="523"/>
      <c r="K580" s="497"/>
      <c r="L580" s="444" t="e">
        <f>#REF!-#REF!*10%</f>
        <v>#REF!</v>
      </c>
    </row>
    <row r="581" spans="1:12" ht="15.6" customHeight="1" x14ac:dyDescent="0.25">
      <c r="A581" s="453"/>
      <c r="B581" s="471"/>
      <c r="C581" s="455"/>
      <c r="D581" s="521"/>
      <c r="E581" s="448"/>
      <c r="F581" s="93" t="s">
        <v>385</v>
      </c>
      <c r="G581" s="523" t="s">
        <v>398</v>
      </c>
      <c r="H581" s="523"/>
      <c r="I581" s="523"/>
      <c r="J581" s="523"/>
      <c r="K581" s="497"/>
      <c r="L581" s="444" t="e">
        <f>#REF!-#REF!*10%</f>
        <v>#REF!</v>
      </c>
    </row>
    <row r="582" spans="1:12" ht="15.6" customHeight="1" x14ac:dyDescent="0.25">
      <c r="A582" s="453"/>
      <c r="B582" s="471"/>
      <c r="C582" s="455"/>
      <c r="D582" s="521"/>
      <c r="E582" s="448"/>
      <c r="F582" s="93" t="s">
        <v>389</v>
      </c>
      <c r="G582" s="523" t="s">
        <v>390</v>
      </c>
      <c r="H582" s="523"/>
      <c r="I582" s="523"/>
      <c r="J582" s="523"/>
      <c r="K582" s="497"/>
      <c r="L582" s="444" t="e">
        <f>#REF!-#REF!*10%</f>
        <v>#REF!</v>
      </c>
    </row>
    <row r="583" spans="1:12" ht="15.6" customHeight="1" x14ac:dyDescent="0.25">
      <c r="A583" s="453"/>
      <c r="B583" s="471"/>
      <c r="C583" s="455"/>
      <c r="D583" s="521"/>
      <c r="E583" s="448"/>
      <c r="F583" s="93" t="s">
        <v>704</v>
      </c>
      <c r="G583" s="523" t="s">
        <v>705</v>
      </c>
      <c r="H583" s="523"/>
      <c r="I583" s="523"/>
      <c r="J583" s="523"/>
      <c r="K583" s="497"/>
      <c r="L583" s="444" t="e">
        <f>#REF!-#REF!*10%</f>
        <v>#REF!</v>
      </c>
    </row>
    <row r="584" spans="1:12" ht="15.6" customHeight="1" x14ac:dyDescent="0.25">
      <c r="A584" s="453"/>
      <c r="B584" s="471"/>
      <c r="C584" s="455"/>
      <c r="D584" s="521"/>
      <c r="E584" s="448"/>
      <c r="F584" s="93" t="s">
        <v>706</v>
      </c>
      <c r="G584" s="461" t="s">
        <v>390</v>
      </c>
      <c r="H584" s="461"/>
      <c r="I584" s="461"/>
      <c r="J584" s="461"/>
      <c r="K584" s="497"/>
      <c r="L584" s="444" t="e">
        <f>#REF!-#REF!*10%</f>
        <v>#REF!</v>
      </c>
    </row>
    <row r="585" spans="1:12" ht="15.6" customHeight="1" x14ac:dyDescent="0.25">
      <c r="A585" s="453"/>
      <c r="B585" s="471"/>
      <c r="C585" s="455"/>
      <c r="D585" s="521"/>
      <c r="E585" s="448"/>
      <c r="F585" s="93" t="s">
        <v>1271</v>
      </c>
      <c r="G585" s="461" t="s">
        <v>390</v>
      </c>
      <c r="H585" s="461"/>
      <c r="I585" s="461"/>
      <c r="J585" s="461"/>
      <c r="K585" s="497"/>
      <c r="L585" s="444" t="e">
        <f>#REF!-#REF!*10%</f>
        <v>#REF!</v>
      </c>
    </row>
    <row r="586" spans="1:12" ht="15.6" customHeight="1" x14ac:dyDescent="0.25">
      <c r="A586" s="453"/>
      <c r="B586" s="471"/>
      <c r="C586" s="455"/>
      <c r="D586" s="521"/>
      <c r="E586" s="448"/>
      <c r="F586" s="93" t="s">
        <v>707</v>
      </c>
      <c r="G586" s="523" t="s">
        <v>1270</v>
      </c>
      <c r="H586" s="523"/>
      <c r="I586" s="523"/>
      <c r="J586" s="523"/>
      <c r="K586" s="497"/>
      <c r="L586" s="444" t="e">
        <f>#REF!-#REF!*10%</f>
        <v>#REF!</v>
      </c>
    </row>
    <row r="587" spans="1:12" ht="15.6" customHeight="1" x14ac:dyDescent="0.25">
      <c r="A587" s="453"/>
      <c r="B587" s="471"/>
      <c r="C587" s="455"/>
      <c r="D587" s="521"/>
      <c r="E587" s="448"/>
      <c r="F587" s="93" t="s">
        <v>708</v>
      </c>
      <c r="G587" s="523" t="s">
        <v>390</v>
      </c>
      <c r="H587" s="523"/>
      <c r="I587" s="523"/>
      <c r="J587" s="523"/>
      <c r="K587" s="497"/>
      <c r="L587" s="444" t="e">
        <f>#REF!-#REF!*10%</f>
        <v>#REF!</v>
      </c>
    </row>
    <row r="588" spans="1:12" ht="15.6" customHeight="1" x14ac:dyDescent="0.25">
      <c r="A588" s="453"/>
      <c r="B588" s="471"/>
      <c r="C588" s="455"/>
      <c r="D588" s="521"/>
      <c r="E588" s="448"/>
      <c r="F588" s="93" t="s">
        <v>377</v>
      </c>
      <c r="G588" s="523" t="s">
        <v>387</v>
      </c>
      <c r="H588" s="523"/>
      <c r="I588" s="523"/>
      <c r="J588" s="523"/>
      <c r="K588" s="497"/>
      <c r="L588" s="444" t="e">
        <f>#REF!-#REF!*10%</f>
        <v>#REF!</v>
      </c>
    </row>
    <row r="589" spans="1:12" ht="15.6" customHeight="1" x14ac:dyDescent="0.25">
      <c r="A589" s="453"/>
      <c r="B589" s="471"/>
      <c r="C589" s="455"/>
      <c r="D589" s="521"/>
      <c r="E589" s="448"/>
      <c r="F589" s="93" t="s">
        <v>388</v>
      </c>
      <c r="G589" s="523" t="s">
        <v>393</v>
      </c>
      <c r="H589" s="523"/>
      <c r="I589" s="523"/>
      <c r="J589" s="523"/>
      <c r="K589" s="497"/>
      <c r="L589" s="444" t="e">
        <f>#REF!-#REF!*10%</f>
        <v>#REF!</v>
      </c>
    </row>
    <row r="590" spans="1:12" ht="15.6" customHeight="1" x14ac:dyDescent="0.25">
      <c r="A590" s="453"/>
      <c r="B590" s="471"/>
      <c r="C590" s="455"/>
      <c r="D590" s="521"/>
      <c r="E590" s="448"/>
      <c r="F590" s="93" t="s">
        <v>562</v>
      </c>
      <c r="G590" s="523" t="s">
        <v>1024</v>
      </c>
      <c r="H590" s="523"/>
      <c r="I590" s="523"/>
      <c r="J590" s="523"/>
      <c r="K590" s="497"/>
      <c r="L590" s="444" t="e">
        <f>#REF!-#REF!*10%</f>
        <v>#REF!</v>
      </c>
    </row>
    <row r="591" spans="1:12" ht="15.6" customHeight="1" x14ac:dyDescent="0.25">
      <c r="A591" s="453"/>
      <c r="B591" s="471"/>
      <c r="C591" s="455"/>
      <c r="D591" s="521"/>
      <c r="E591" s="448"/>
      <c r="F591" s="93" t="s">
        <v>570</v>
      </c>
      <c r="G591" s="523" t="s">
        <v>613</v>
      </c>
      <c r="H591" s="523"/>
      <c r="I591" s="523"/>
      <c r="J591" s="523"/>
      <c r="K591" s="497"/>
      <c r="L591" s="444" t="e">
        <f>#REF!-#REF!*10%</f>
        <v>#REF!</v>
      </c>
    </row>
    <row r="592" spans="1:12" ht="15.6" customHeight="1" x14ac:dyDescent="0.25">
      <c r="A592" s="453"/>
      <c r="B592" s="471"/>
      <c r="C592" s="455"/>
      <c r="D592" s="521"/>
      <c r="E592" s="448"/>
      <c r="F592" s="111" t="s">
        <v>84</v>
      </c>
      <c r="G592" s="526">
        <v>1.4</v>
      </c>
      <c r="H592" s="526"/>
      <c r="I592" s="526"/>
      <c r="J592" s="526"/>
      <c r="K592" s="497"/>
      <c r="L592" s="444" t="e">
        <f>#REF!-#REF!*10%</f>
        <v>#REF!</v>
      </c>
    </row>
    <row r="593" spans="1:12" ht="15.75" customHeight="1" x14ac:dyDescent="0.25">
      <c r="A593" s="453"/>
      <c r="B593" s="472"/>
      <c r="C593" s="455"/>
      <c r="D593" s="521"/>
      <c r="E593" s="448"/>
      <c r="F593" s="96" t="s">
        <v>1016</v>
      </c>
      <c r="G593" s="454">
        <v>5</v>
      </c>
      <c r="H593" s="454"/>
      <c r="I593" s="454"/>
      <c r="J593" s="454"/>
      <c r="K593" s="497"/>
      <c r="L593" s="444" t="e">
        <f>#REF!-#REF!*10%</f>
        <v>#REF!</v>
      </c>
    </row>
    <row r="594" spans="1:12" ht="15.75" customHeight="1" x14ac:dyDescent="0.25">
      <c r="A594" s="452">
        <v>5</v>
      </c>
      <c r="B594" s="470"/>
      <c r="C594" s="455" t="s">
        <v>502</v>
      </c>
      <c r="D594" s="520"/>
      <c r="E594" s="448"/>
      <c r="F594" s="110" t="s">
        <v>81</v>
      </c>
      <c r="G594" s="524" t="s">
        <v>6</v>
      </c>
      <c r="H594" s="524"/>
      <c r="I594" s="524"/>
      <c r="J594" s="524"/>
      <c r="K594" s="539">
        <v>3</v>
      </c>
      <c r="L594" s="498">
        <v>7504</v>
      </c>
    </row>
    <row r="595" spans="1:12" ht="15.75" customHeight="1" x14ac:dyDescent="0.25">
      <c r="A595" s="453"/>
      <c r="B595" s="471"/>
      <c r="C595" s="455"/>
      <c r="D595" s="521"/>
      <c r="E595" s="448"/>
      <c r="F595" s="110" t="s">
        <v>80</v>
      </c>
      <c r="G595" s="469">
        <v>57</v>
      </c>
      <c r="H595" s="469"/>
      <c r="I595" s="469"/>
      <c r="J595" s="469"/>
      <c r="K595" s="502"/>
      <c r="L595" s="499"/>
    </row>
    <row r="596" spans="1:12" ht="15.75" customHeight="1" x14ac:dyDescent="0.25">
      <c r="A596" s="453"/>
      <c r="B596" s="471"/>
      <c r="C596" s="455"/>
      <c r="D596" s="521"/>
      <c r="E596" s="448"/>
      <c r="F596" s="110" t="s">
        <v>8</v>
      </c>
      <c r="G596" s="240">
        <v>3000</v>
      </c>
      <c r="H596" s="241">
        <v>4000</v>
      </c>
      <c r="I596" s="312">
        <v>5000</v>
      </c>
      <c r="J596" s="242">
        <v>6000</v>
      </c>
      <c r="K596" s="502"/>
      <c r="L596" s="499"/>
    </row>
    <row r="597" spans="1:12" ht="15.75" customHeight="1" x14ac:dyDescent="0.25">
      <c r="A597" s="453"/>
      <c r="B597" s="471"/>
      <c r="C597" s="455"/>
      <c r="D597" s="521"/>
      <c r="E597" s="448"/>
      <c r="F597" s="93" t="s">
        <v>817</v>
      </c>
      <c r="G597" s="243">
        <f>G595*114</f>
        <v>6498</v>
      </c>
      <c r="H597" s="244">
        <f>G595*128</f>
        <v>7296</v>
      </c>
      <c r="I597" s="313">
        <f>G595*143</f>
        <v>8151</v>
      </c>
      <c r="J597" s="245">
        <f>G595*148</f>
        <v>8436</v>
      </c>
      <c r="K597" s="502"/>
      <c r="L597" s="499"/>
    </row>
    <row r="598" spans="1:12" ht="15.75" customHeight="1" x14ac:dyDescent="0.25">
      <c r="A598" s="453"/>
      <c r="B598" s="471"/>
      <c r="C598" s="455"/>
      <c r="D598" s="521"/>
      <c r="E598" s="448"/>
      <c r="F598" s="93" t="s">
        <v>1269</v>
      </c>
      <c r="G598" s="451">
        <v>0.98</v>
      </c>
      <c r="H598" s="451"/>
      <c r="I598" s="451"/>
      <c r="J598" s="451"/>
      <c r="K598" s="502"/>
      <c r="L598" s="499"/>
    </row>
    <row r="599" spans="1:12" ht="15.75" customHeight="1" x14ac:dyDescent="0.25">
      <c r="A599" s="453"/>
      <c r="B599" s="471"/>
      <c r="C599" s="455"/>
      <c r="D599" s="521"/>
      <c r="E599" s="448"/>
      <c r="F599" s="93" t="s">
        <v>699</v>
      </c>
      <c r="G599" s="523" t="s">
        <v>700</v>
      </c>
      <c r="H599" s="523"/>
      <c r="I599" s="523"/>
      <c r="J599" s="523"/>
      <c r="K599" s="502"/>
      <c r="L599" s="499"/>
    </row>
    <row r="600" spans="1:12" ht="15.75" customHeight="1" x14ac:dyDescent="0.25">
      <c r="A600" s="453"/>
      <c r="B600" s="471"/>
      <c r="C600" s="455"/>
      <c r="D600" s="521"/>
      <c r="E600" s="448"/>
      <c r="F600" s="93" t="s">
        <v>1181</v>
      </c>
      <c r="G600" s="462" t="s">
        <v>1179</v>
      </c>
      <c r="H600" s="463"/>
      <c r="I600" s="463"/>
      <c r="J600" s="464"/>
      <c r="K600" s="502"/>
      <c r="L600" s="499"/>
    </row>
    <row r="601" spans="1:12" ht="15.75" customHeight="1" x14ac:dyDescent="0.25">
      <c r="A601" s="453"/>
      <c r="B601" s="471"/>
      <c r="C601" s="455"/>
      <c r="D601" s="521"/>
      <c r="E601" s="448"/>
      <c r="F601" s="110" t="s">
        <v>83</v>
      </c>
      <c r="G601" s="524">
        <v>66</v>
      </c>
      <c r="H601" s="524"/>
      <c r="I601" s="524"/>
      <c r="J601" s="524"/>
      <c r="K601" s="502"/>
      <c r="L601" s="499"/>
    </row>
    <row r="602" spans="1:12" ht="15.75" customHeight="1" x14ac:dyDescent="0.25">
      <c r="A602" s="453"/>
      <c r="B602" s="471"/>
      <c r="C602" s="455"/>
      <c r="D602" s="521"/>
      <c r="E602" s="448"/>
      <c r="F602" s="112" t="s">
        <v>396</v>
      </c>
      <c r="G602" s="523" t="s">
        <v>908</v>
      </c>
      <c r="H602" s="523"/>
      <c r="I602" s="523"/>
      <c r="J602" s="523"/>
      <c r="K602" s="502"/>
      <c r="L602" s="499"/>
    </row>
    <row r="603" spans="1:12" ht="15.75" customHeight="1" x14ac:dyDescent="0.25">
      <c r="A603" s="453"/>
      <c r="B603" s="471"/>
      <c r="C603" s="455"/>
      <c r="D603" s="521"/>
      <c r="E603" s="448"/>
      <c r="F603" s="110" t="s">
        <v>256</v>
      </c>
      <c r="G603" s="524" t="s">
        <v>72</v>
      </c>
      <c r="H603" s="524"/>
      <c r="I603" s="524"/>
      <c r="J603" s="524"/>
      <c r="K603" s="502"/>
      <c r="L603" s="499"/>
    </row>
    <row r="604" spans="1:12" ht="15.6" customHeight="1" x14ac:dyDescent="0.25">
      <c r="A604" s="453"/>
      <c r="B604" s="471"/>
      <c r="C604" s="455"/>
      <c r="D604" s="521"/>
      <c r="E604" s="448"/>
      <c r="F604" s="93" t="s">
        <v>379</v>
      </c>
      <c r="G604" s="523" t="s">
        <v>380</v>
      </c>
      <c r="H604" s="523"/>
      <c r="I604" s="523"/>
      <c r="J604" s="523"/>
      <c r="K604" s="502"/>
      <c r="L604" s="499"/>
    </row>
    <row r="605" spans="1:12" ht="15.6" customHeight="1" x14ac:dyDescent="0.25">
      <c r="A605" s="453"/>
      <c r="B605" s="471"/>
      <c r="C605" s="455"/>
      <c r="D605" s="521"/>
      <c r="E605" s="448"/>
      <c r="F605" s="93" t="s">
        <v>701</v>
      </c>
      <c r="G605" s="523">
        <v>100000</v>
      </c>
      <c r="H605" s="523"/>
      <c r="I605" s="523"/>
      <c r="J605" s="523"/>
      <c r="K605" s="502"/>
      <c r="L605" s="499"/>
    </row>
    <row r="606" spans="1:12" ht="15.6" customHeight="1" x14ac:dyDescent="0.25">
      <c r="A606" s="453"/>
      <c r="B606" s="471"/>
      <c r="C606" s="455"/>
      <c r="D606" s="521"/>
      <c r="E606" s="448"/>
      <c r="F606" s="93" t="s">
        <v>257</v>
      </c>
      <c r="G606" s="523" t="s">
        <v>556</v>
      </c>
      <c r="H606" s="523"/>
      <c r="I606" s="523"/>
      <c r="J606" s="523"/>
      <c r="K606" s="502"/>
      <c r="L606" s="499"/>
    </row>
    <row r="607" spans="1:12" ht="15.6" customHeight="1" x14ac:dyDescent="0.25">
      <c r="A607" s="453"/>
      <c r="B607" s="471"/>
      <c r="C607" s="455"/>
      <c r="D607" s="521"/>
      <c r="E607" s="448"/>
      <c r="F607" s="93" t="s">
        <v>376</v>
      </c>
      <c r="G607" s="523" t="s">
        <v>392</v>
      </c>
      <c r="H607" s="523"/>
      <c r="I607" s="523"/>
      <c r="J607" s="523"/>
      <c r="K607" s="502"/>
      <c r="L607" s="499"/>
    </row>
    <row r="608" spans="1:12" ht="15.6" customHeight="1" x14ac:dyDescent="0.25">
      <c r="A608" s="453"/>
      <c r="B608" s="471"/>
      <c r="C608" s="455"/>
      <c r="D608" s="521"/>
      <c r="E608" s="448"/>
      <c r="F608" s="93" t="s">
        <v>702</v>
      </c>
      <c r="G608" s="523" t="s">
        <v>709</v>
      </c>
      <c r="H608" s="523"/>
      <c r="I608" s="523"/>
      <c r="J608" s="523"/>
      <c r="K608" s="502"/>
      <c r="L608" s="499"/>
    </row>
    <row r="609" spans="1:12" ht="15.6" customHeight="1" x14ac:dyDescent="0.25">
      <c r="A609" s="453"/>
      <c r="B609" s="471"/>
      <c r="C609" s="455"/>
      <c r="D609" s="521"/>
      <c r="E609" s="448"/>
      <c r="F609" s="93" t="s">
        <v>381</v>
      </c>
      <c r="G609" s="523" t="s">
        <v>382</v>
      </c>
      <c r="H609" s="523"/>
      <c r="I609" s="523"/>
      <c r="J609" s="523"/>
      <c r="K609" s="502"/>
      <c r="L609" s="500"/>
    </row>
    <row r="610" spans="1:12" ht="15.6" customHeight="1" x14ac:dyDescent="0.25">
      <c r="A610" s="453"/>
      <c r="B610" s="471"/>
      <c r="C610" s="455"/>
      <c r="D610" s="521"/>
      <c r="E610" s="448"/>
      <c r="F610" s="94" t="s">
        <v>358</v>
      </c>
      <c r="G610" s="523" t="s">
        <v>900</v>
      </c>
      <c r="H610" s="523"/>
      <c r="I610" s="523"/>
      <c r="J610" s="523"/>
      <c r="K610" s="496">
        <v>5</v>
      </c>
      <c r="L610" s="443">
        <v>8029</v>
      </c>
    </row>
    <row r="611" spans="1:12" ht="15.6" customHeight="1" x14ac:dyDescent="0.25">
      <c r="A611" s="453"/>
      <c r="B611" s="471"/>
      <c r="C611" s="455"/>
      <c r="D611" s="521"/>
      <c r="E611" s="448"/>
      <c r="F611" s="93" t="s">
        <v>383</v>
      </c>
      <c r="G611" s="523" t="s">
        <v>384</v>
      </c>
      <c r="H611" s="523"/>
      <c r="I611" s="523"/>
      <c r="J611" s="523"/>
      <c r="K611" s="497"/>
      <c r="L611" s="444" t="e">
        <f>#REF!-#REF!*10%</f>
        <v>#REF!</v>
      </c>
    </row>
    <row r="612" spans="1:12" ht="15.6" customHeight="1" x14ac:dyDescent="0.25">
      <c r="A612" s="453"/>
      <c r="B612" s="471"/>
      <c r="C612" s="455"/>
      <c r="D612" s="521"/>
      <c r="E612" s="448"/>
      <c r="F612" s="93" t="s">
        <v>385</v>
      </c>
      <c r="G612" s="523" t="s">
        <v>398</v>
      </c>
      <c r="H612" s="523"/>
      <c r="I612" s="523"/>
      <c r="J612" s="523"/>
      <c r="K612" s="497"/>
      <c r="L612" s="444" t="e">
        <f>#REF!-#REF!*10%</f>
        <v>#REF!</v>
      </c>
    </row>
    <row r="613" spans="1:12" ht="15.6" customHeight="1" x14ac:dyDescent="0.25">
      <c r="A613" s="453"/>
      <c r="B613" s="471"/>
      <c r="C613" s="455"/>
      <c r="D613" s="521"/>
      <c r="E613" s="448"/>
      <c r="F613" s="93" t="s">
        <v>389</v>
      </c>
      <c r="G613" s="523" t="s">
        <v>390</v>
      </c>
      <c r="H613" s="523"/>
      <c r="I613" s="523"/>
      <c r="J613" s="523"/>
      <c r="K613" s="497"/>
      <c r="L613" s="444" t="e">
        <f>#REF!-#REF!*10%</f>
        <v>#REF!</v>
      </c>
    </row>
    <row r="614" spans="1:12" ht="15.6" customHeight="1" x14ac:dyDescent="0.25">
      <c r="A614" s="453"/>
      <c r="B614" s="471"/>
      <c r="C614" s="455"/>
      <c r="D614" s="521"/>
      <c r="E614" s="448"/>
      <c r="F614" s="93" t="s">
        <v>704</v>
      </c>
      <c r="G614" s="523" t="s">
        <v>705</v>
      </c>
      <c r="H614" s="523"/>
      <c r="I614" s="523"/>
      <c r="J614" s="523"/>
      <c r="K614" s="497"/>
      <c r="L614" s="444" t="e">
        <f>#REF!-#REF!*10%</f>
        <v>#REF!</v>
      </c>
    </row>
    <row r="615" spans="1:12" ht="15.6" customHeight="1" x14ac:dyDescent="0.25">
      <c r="A615" s="453"/>
      <c r="B615" s="471"/>
      <c r="C615" s="455"/>
      <c r="D615" s="521"/>
      <c r="E615" s="448"/>
      <c r="F615" s="93" t="s">
        <v>706</v>
      </c>
      <c r="G615" s="461" t="s">
        <v>390</v>
      </c>
      <c r="H615" s="461"/>
      <c r="I615" s="461"/>
      <c r="J615" s="461"/>
      <c r="K615" s="497"/>
      <c r="L615" s="444" t="e">
        <f>#REF!-#REF!*10%</f>
        <v>#REF!</v>
      </c>
    </row>
    <row r="616" spans="1:12" ht="15.6" customHeight="1" x14ac:dyDescent="0.25">
      <c r="A616" s="453"/>
      <c r="B616" s="471"/>
      <c r="C616" s="455"/>
      <c r="D616" s="521"/>
      <c r="E616" s="448"/>
      <c r="F616" s="93" t="s">
        <v>1271</v>
      </c>
      <c r="G616" s="461" t="s">
        <v>390</v>
      </c>
      <c r="H616" s="461"/>
      <c r="I616" s="461"/>
      <c r="J616" s="461"/>
      <c r="K616" s="497"/>
      <c r="L616" s="444" t="e">
        <f>#REF!-#REF!*10%</f>
        <v>#REF!</v>
      </c>
    </row>
    <row r="617" spans="1:12" ht="15.6" customHeight="1" x14ac:dyDescent="0.25">
      <c r="A617" s="453"/>
      <c r="B617" s="471"/>
      <c r="C617" s="455"/>
      <c r="D617" s="521"/>
      <c r="E617" s="448"/>
      <c r="F617" s="93" t="s">
        <v>707</v>
      </c>
      <c r="G617" s="523" t="s">
        <v>1270</v>
      </c>
      <c r="H617" s="523"/>
      <c r="I617" s="523"/>
      <c r="J617" s="523"/>
      <c r="K617" s="497"/>
      <c r="L617" s="444" t="e">
        <f>#REF!-#REF!*10%</f>
        <v>#REF!</v>
      </c>
    </row>
    <row r="618" spans="1:12" ht="15.6" customHeight="1" x14ac:dyDescent="0.25">
      <c r="A618" s="453"/>
      <c r="B618" s="471"/>
      <c r="C618" s="455"/>
      <c r="D618" s="521"/>
      <c r="E618" s="448"/>
      <c r="F618" s="93" t="s">
        <v>708</v>
      </c>
      <c r="G618" s="523" t="s">
        <v>390</v>
      </c>
      <c r="H618" s="523"/>
      <c r="I618" s="523"/>
      <c r="J618" s="523"/>
      <c r="K618" s="497"/>
      <c r="L618" s="444" t="e">
        <f>#REF!-#REF!*10%</f>
        <v>#REF!</v>
      </c>
    </row>
    <row r="619" spans="1:12" ht="15.6" customHeight="1" x14ac:dyDescent="0.25">
      <c r="A619" s="453"/>
      <c r="B619" s="471"/>
      <c r="C619" s="455"/>
      <c r="D619" s="521"/>
      <c r="E619" s="448"/>
      <c r="F619" s="93" t="s">
        <v>377</v>
      </c>
      <c r="G619" s="523" t="s">
        <v>387</v>
      </c>
      <c r="H619" s="523"/>
      <c r="I619" s="523"/>
      <c r="J619" s="523"/>
      <c r="K619" s="497"/>
      <c r="L619" s="444" t="e">
        <f>#REF!-#REF!*10%</f>
        <v>#REF!</v>
      </c>
    </row>
    <row r="620" spans="1:12" ht="15.6" customHeight="1" x14ac:dyDescent="0.25">
      <c r="A620" s="453"/>
      <c r="B620" s="471"/>
      <c r="C620" s="455"/>
      <c r="D620" s="521"/>
      <c r="E620" s="448"/>
      <c r="F620" s="93" t="s">
        <v>388</v>
      </c>
      <c r="G620" s="523" t="s">
        <v>393</v>
      </c>
      <c r="H620" s="523"/>
      <c r="I620" s="523"/>
      <c r="J620" s="523"/>
      <c r="K620" s="497"/>
      <c r="L620" s="444" t="e">
        <f>#REF!-#REF!*10%</f>
        <v>#REF!</v>
      </c>
    </row>
    <row r="621" spans="1:12" ht="15.6" customHeight="1" x14ac:dyDescent="0.25">
      <c r="A621" s="453"/>
      <c r="B621" s="471"/>
      <c r="C621" s="455"/>
      <c r="D621" s="521"/>
      <c r="E621" s="448"/>
      <c r="F621" s="93" t="s">
        <v>562</v>
      </c>
      <c r="G621" s="523" t="s">
        <v>1024</v>
      </c>
      <c r="H621" s="523"/>
      <c r="I621" s="523"/>
      <c r="J621" s="523"/>
      <c r="K621" s="497"/>
      <c r="L621" s="444" t="e">
        <f>#REF!-#REF!*10%</f>
        <v>#REF!</v>
      </c>
    </row>
    <row r="622" spans="1:12" ht="15.6" customHeight="1" x14ac:dyDescent="0.25">
      <c r="A622" s="453"/>
      <c r="B622" s="471"/>
      <c r="C622" s="455"/>
      <c r="D622" s="521"/>
      <c r="E622" s="448"/>
      <c r="F622" s="93" t="s">
        <v>570</v>
      </c>
      <c r="G622" s="523" t="s">
        <v>613</v>
      </c>
      <c r="H622" s="523"/>
      <c r="I622" s="523"/>
      <c r="J622" s="523"/>
      <c r="K622" s="497"/>
      <c r="L622" s="444" t="e">
        <f>#REF!-#REF!*10%</f>
        <v>#REF!</v>
      </c>
    </row>
    <row r="623" spans="1:12" ht="15.6" customHeight="1" x14ac:dyDescent="0.25">
      <c r="A623" s="453"/>
      <c r="B623" s="471"/>
      <c r="C623" s="455"/>
      <c r="D623" s="521"/>
      <c r="E623" s="448"/>
      <c r="F623" s="111" t="s">
        <v>84</v>
      </c>
      <c r="G623" s="526">
        <v>1.6</v>
      </c>
      <c r="H623" s="526"/>
      <c r="I623" s="526"/>
      <c r="J623" s="526"/>
      <c r="K623" s="497"/>
      <c r="L623" s="444" t="e">
        <f>#REF!-#REF!*10%</f>
        <v>#REF!</v>
      </c>
    </row>
    <row r="624" spans="1:12" ht="15.75" customHeight="1" x14ac:dyDescent="0.25">
      <c r="A624" s="453"/>
      <c r="B624" s="472"/>
      <c r="C624" s="455"/>
      <c r="D624" s="521"/>
      <c r="E624" s="448"/>
      <c r="F624" s="96" t="s">
        <v>1016</v>
      </c>
      <c r="G624" s="454">
        <v>5</v>
      </c>
      <c r="H624" s="454"/>
      <c r="I624" s="454"/>
      <c r="J624" s="454"/>
      <c r="K624" s="497"/>
      <c r="L624" s="444" t="e">
        <f>#REF!-#REF!*10%</f>
        <v>#REF!</v>
      </c>
    </row>
    <row r="625" spans="1:12" ht="15.75" customHeight="1" x14ac:dyDescent="0.25">
      <c r="A625" s="452">
        <v>6</v>
      </c>
      <c r="B625" s="470"/>
      <c r="C625" s="455" t="s">
        <v>503</v>
      </c>
      <c r="D625" s="520"/>
      <c r="E625" s="448"/>
      <c r="F625" s="110" t="s">
        <v>81</v>
      </c>
      <c r="G625" s="524" t="s">
        <v>6</v>
      </c>
      <c r="H625" s="524"/>
      <c r="I625" s="524"/>
      <c r="J625" s="524"/>
      <c r="K625" s="539">
        <v>3</v>
      </c>
      <c r="L625" s="498">
        <v>9043</v>
      </c>
    </row>
    <row r="626" spans="1:12" ht="15.75" customHeight="1" x14ac:dyDescent="0.25">
      <c r="A626" s="453"/>
      <c r="B626" s="471"/>
      <c r="C626" s="455"/>
      <c r="D626" s="521"/>
      <c r="E626" s="448"/>
      <c r="F626" s="110" t="s">
        <v>80</v>
      </c>
      <c r="G626" s="469">
        <v>70</v>
      </c>
      <c r="H626" s="469"/>
      <c r="I626" s="469"/>
      <c r="J626" s="469"/>
      <c r="K626" s="502"/>
      <c r="L626" s="499"/>
    </row>
    <row r="627" spans="1:12" ht="15.75" customHeight="1" x14ac:dyDescent="0.25">
      <c r="A627" s="453"/>
      <c r="B627" s="471"/>
      <c r="C627" s="455"/>
      <c r="D627" s="521"/>
      <c r="E627" s="448"/>
      <c r="F627" s="110" t="s">
        <v>8</v>
      </c>
      <c r="G627" s="240">
        <v>3000</v>
      </c>
      <c r="H627" s="241">
        <v>4000</v>
      </c>
      <c r="I627" s="312">
        <v>5000</v>
      </c>
      <c r="J627" s="242">
        <v>6000</v>
      </c>
      <c r="K627" s="502"/>
      <c r="L627" s="499"/>
    </row>
    <row r="628" spans="1:12" ht="15.75" customHeight="1" x14ac:dyDescent="0.25">
      <c r="A628" s="453"/>
      <c r="B628" s="471"/>
      <c r="C628" s="455"/>
      <c r="D628" s="521"/>
      <c r="E628" s="448"/>
      <c r="F628" s="93" t="s">
        <v>817</v>
      </c>
      <c r="G628" s="243">
        <f>G626*114</f>
        <v>7980</v>
      </c>
      <c r="H628" s="244">
        <f>G626*128</f>
        <v>8960</v>
      </c>
      <c r="I628" s="313">
        <f>G626*143</f>
        <v>10010</v>
      </c>
      <c r="J628" s="245">
        <f>G626*148</f>
        <v>10360</v>
      </c>
      <c r="K628" s="502"/>
      <c r="L628" s="499"/>
    </row>
    <row r="629" spans="1:12" ht="15.75" customHeight="1" x14ac:dyDescent="0.25">
      <c r="A629" s="453"/>
      <c r="B629" s="471"/>
      <c r="C629" s="455"/>
      <c r="D629" s="521"/>
      <c r="E629" s="448"/>
      <c r="F629" s="93" t="s">
        <v>1269</v>
      </c>
      <c r="G629" s="451">
        <v>0.98</v>
      </c>
      <c r="H629" s="451"/>
      <c r="I629" s="451"/>
      <c r="J629" s="451"/>
      <c r="K629" s="502"/>
      <c r="L629" s="499"/>
    </row>
    <row r="630" spans="1:12" ht="15.75" customHeight="1" x14ac:dyDescent="0.25">
      <c r="A630" s="453"/>
      <c r="B630" s="471"/>
      <c r="C630" s="455"/>
      <c r="D630" s="521"/>
      <c r="E630" s="448"/>
      <c r="F630" s="93" t="s">
        <v>699</v>
      </c>
      <c r="G630" s="523" t="s">
        <v>700</v>
      </c>
      <c r="H630" s="523"/>
      <c r="I630" s="523"/>
      <c r="J630" s="523"/>
      <c r="K630" s="502"/>
      <c r="L630" s="499"/>
    </row>
    <row r="631" spans="1:12" ht="15.75" customHeight="1" x14ac:dyDescent="0.25">
      <c r="A631" s="453"/>
      <c r="B631" s="471"/>
      <c r="C631" s="455"/>
      <c r="D631" s="521"/>
      <c r="E631" s="448"/>
      <c r="F631" s="93" t="s">
        <v>1181</v>
      </c>
      <c r="G631" s="462" t="s">
        <v>1179</v>
      </c>
      <c r="H631" s="463"/>
      <c r="I631" s="463"/>
      <c r="J631" s="464"/>
      <c r="K631" s="502"/>
      <c r="L631" s="499"/>
    </row>
    <row r="632" spans="1:12" ht="15.75" customHeight="1" x14ac:dyDescent="0.25">
      <c r="A632" s="453"/>
      <c r="B632" s="471"/>
      <c r="C632" s="455"/>
      <c r="D632" s="521"/>
      <c r="E632" s="448"/>
      <c r="F632" s="110" t="s">
        <v>83</v>
      </c>
      <c r="G632" s="524">
        <v>66</v>
      </c>
      <c r="H632" s="524"/>
      <c r="I632" s="524"/>
      <c r="J632" s="524"/>
      <c r="K632" s="502"/>
      <c r="L632" s="499"/>
    </row>
    <row r="633" spans="1:12" ht="15.75" customHeight="1" x14ac:dyDescent="0.25">
      <c r="A633" s="453"/>
      <c r="B633" s="471"/>
      <c r="C633" s="455"/>
      <c r="D633" s="521"/>
      <c r="E633" s="448"/>
      <c r="F633" s="112" t="s">
        <v>396</v>
      </c>
      <c r="G633" s="523" t="s">
        <v>908</v>
      </c>
      <c r="H633" s="523"/>
      <c r="I633" s="523"/>
      <c r="J633" s="523"/>
      <c r="K633" s="502"/>
      <c r="L633" s="499"/>
    </row>
    <row r="634" spans="1:12" ht="15.75" customHeight="1" x14ac:dyDescent="0.25">
      <c r="A634" s="453"/>
      <c r="B634" s="471"/>
      <c r="C634" s="455"/>
      <c r="D634" s="521"/>
      <c r="E634" s="448"/>
      <c r="F634" s="110" t="s">
        <v>256</v>
      </c>
      <c r="G634" s="524" t="s">
        <v>61</v>
      </c>
      <c r="H634" s="524"/>
      <c r="I634" s="524"/>
      <c r="J634" s="524"/>
      <c r="K634" s="502"/>
      <c r="L634" s="499"/>
    </row>
    <row r="635" spans="1:12" ht="15.6" customHeight="1" x14ac:dyDescent="0.25">
      <c r="A635" s="453"/>
      <c r="B635" s="471"/>
      <c r="C635" s="455"/>
      <c r="D635" s="521"/>
      <c r="E635" s="448"/>
      <c r="F635" s="93" t="s">
        <v>379</v>
      </c>
      <c r="G635" s="523" t="s">
        <v>380</v>
      </c>
      <c r="H635" s="523"/>
      <c r="I635" s="523"/>
      <c r="J635" s="523"/>
      <c r="K635" s="502"/>
      <c r="L635" s="499"/>
    </row>
    <row r="636" spans="1:12" ht="15.6" customHeight="1" x14ac:dyDescent="0.25">
      <c r="A636" s="453"/>
      <c r="B636" s="471"/>
      <c r="C636" s="455"/>
      <c r="D636" s="521"/>
      <c r="E636" s="448"/>
      <c r="F636" s="93" t="s">
        <v>701</v>
      </c>
      <c r="G636" s="523">
        <v>100000</v>
      </c>
      <c r="H636" s="523"/>
      <c r="I636" s="523"/>
      <c r="J636" s="523"/>
      <c r="K636" s="502"/>
      <c r="L636" s="499"/>
    </row>
    <row r="637" spans="1:12" ht="15.6" customHeight="1" x14ac:dyDescent="0.25">
      <c r="A637" s="453"/>
      <c r="B637" s="471"/>
      <c r="C637" s="455"/>
      <c r="D637" s="521"/>
      <c r="E637" s="448"/>
      <c r="F637" s="93" t="s">
        <v>257</v>
      </c>
      <c r="G637" s="523" t="s">
        <v>556</v>
      </c>
      <c r="H637" s="523"/>
      <c r="I637" s="523"/>
      <c r="J637" s="523"/>
      <c r="K637" s="502"/>
      <c r="L637" s="499"/>
    </row>
    <row r="638" spans="1:12" ht="15.6" customHeight="1" x14ac:dyDescent="0.25">
      <c r="A638" s="453"/>
      <c r="B638" s="471"/>
      <c r="C638" s="455"/>
      <c r="D638" s="521"/>
      <c r="E638" s="448"/>
      <c r="F638" s="93" t="s">
        <v>376</v>
      </c>
      <c r="G638" s="523" t="s">
        <v>392</v>
      </c>
      <c r="H638" s="523"/>
      <c r="I638" s="523"/>
      <c r="J638" s="523"/>
      <c r="K638" s="502"/>
      <c r="L638" s="499"/>
    </row>
    <row r="639" spans="1:12" ht="15.6" customHeight="1" x14ac:dyDescent="0.25">
      <c r="A639" s="453"/>
      <c r="B639" s="471"/>
      <c r="C639" s="455"/>
      <c r="D639" s="521"/>
      <c r="E639" s="448"/>
      <c r="F639" s="93" t="s">
        <v>702</v>
      </c>
      <c r="G639" s="523" t="s">
        <v>709</v>
      </c>
      <c r="H639" s="523"/>
      <c r="I639" s="523"/>
      <c r="J639" s="523"/>
      <c r="K639" s="502"/>
      <c r="L639" s="499"/>
    </row>
    <row r="640" spans="1:12" ht="15.6" customHeight="1" x14ac:dyDescent="0.25">
      <c r="A640" s="453"/>
      <c r="B640" s="471"/>
      <c r="C640" s="455"/>
      <c r="D640" s="521"/>
      <c r="E640" s="448"/>
      <c r="F640" s="93" t="s">
        <v>381</v>
      </c>
      <c r="G640" s="523" t="s">
        <v>382</v>
      </c>
      <c r="H640" s="523"/>
      <c r="I640" s="523"/>
      <c r="J640" s="523"/>
      <c r="K640" s="502"/>
      <c r="L640" s="500"/>
    </row>
    <row r="641" spans="1:12" ht="15.6" customHeight="1" x14ac:dyDescent="0.25">
      <c r="A641" s="453"/>
      <c r="B641" s="471"/>
      <c r="C641" s="455"/>
      <c r="D641" s="521"/>
      <c r="E641" s="448"/>
      <c r="F641" s="94" t="s">
        <v>358</v>
      </c>
      <c r="G641" s="523" t="s">
        <v>900</v>
      </c>
      <c r="H641" s="523"/>
      <c r="I641" s="523"/>
      <c r="J641" s="523"/>
      <c r="K641" s="496">
        <v>5</v>
      </c>
      <c r="L641" s="443">
        <v>9676</v>
      </c>
    </row>
    <row r="642" spans="1:12" ht="15.6" customHeight="1" x14ac:dyDescent="0.25">
      <c r="A642" s="453"/>
      <c r="B642" s="471"/>
      <c r="C642" s="455"/>
      <c r="D642" s="521"/>
      <c r="E642" s="448"/>
      <c r="F642" s="93" t="s">
        <v>383</v>
      </c>
      <c r="G642" s="523" t="s">
        <v>384</v>
      </c>
      <c r="H642" s="523"/>
      <c r="I642" s="523"/>
      <c r="J642" s="523"/>
      <c r="K642" s="497"/>
      <c r="L642" s="444" t="e">
        <f>#REF!-#REF!*10%</f>
        <v>#REF!</v>
      </c>
    </row>
    <row r="643" spans="1:12" ht="15.6" customHeight="1" x14ac:dyDescent="0.25">
      <c r="A643" s="453"/>
      <c r="B643" s="471"/>
      <c r="C643" s="455"/>
      <c r="D643" s="521"/>
      <c r="E643" s="448"/>
      <c r="F643" s="93" t="s">
        <v>385</v>
      </c>
      <c r="G643" s="523" t="s">
        <v>398</v>
      </c>
      <c r="H643" s="523"/>
      <c r="I643" s="523"/>
      <c r="J643" s="523"/>
      <c r="K643" s="497"/>
      <c r="L643" s="444" t="e">
        <f>#REF!-#REF!*10%</f>
        <v>#REF!</v>
      </c>
    </row>
    <row r="644" spans="1:12" ht="15.6" customHeight="1" x14ac:dyDescent="0.25">
      <c r="A644" s="453"/>
      <c r="B644" s="471"/>
      <c r="C644" s="455"/>
      <c r="D644" s="521"/>
      <c r="E644" s="448"/>
      <c r="F644" s="93" t="s">
        <v>389</v>
      </c>
      <c r="G644" s="523" t="s">
        <v>390</v>
      </c>
      <c r="H644" s="523"/>
      <c r="I644" s="523"/>
      <c r="J644" s="523"/>
      <c r="K644" s="497"/>
      <c r="L644" s="444" t="e">
        <f>#REF!-#REF!*10%</f>
        <v>#REF!</v>
      </c>
    </row>
    <row r="645" spans="1:12" ht="15.6" customHeight="1" x14ac:dyDescent="0.25">
      <c r="A645" s="453"/>
      <c r="B645" s="471"/>
      <c r="C645" s="455"/>
      <c r="D645" s="521"/>
      <c r="E645" s="448"/>
      <c r="F645" s="93" t="s">
        <v>704</v>
      </c>
      <c r="G645" s="523" t="s">
        <v>705</v>
      </c>
      <c r="H645" s="523"/>
      <c r="I645" s="523"/>
      <c r="J645" s="523"/>
      <c r="K645" s="497"/>
      <c r="L645" s="444" t="e">
        <f>#REF!-#REF!*10%</f>
        <v>#REF!</v>
      </c>
    </row>
    <row r="646" spans="1:12" ht="15.6" customHeight="1" x14ac:dyDescent="0.25">
      <c r="A646" s="453"/>
      <c r="B646" s="471"/>
      <c r="C646" s="455"/>
      <c r="D646" s="521"/>
      <c r="E646" s="448"/>
      <c r="F646" s="93" t="s">
        <v>706</v>
      </c>
      <c r="G646" s="461" t="s">
        <v>390</v>
      </c>
      <c r="H646" s="461"/>
      <c r="I646" s="461"/>
      <c r="J646" s="461"/>
      <c r="K646" s="497"/>
      <c r="L646" s="444" t="e">
        <f>#REF!-#REF!*10%</f>
        <v>#REF!</v>
      </c>
    </row>
    <row r="647" spans="1:12" ht="15.6" customHeight="1" x14ac:dyDescent="0.25">
      <c r="A647" s="453"/>
      <c r="B647" s="471"/>
      <c r="C647" s="455"/>
      <c r="D647" s="521"/>
      <c r="E647" s="448"/>
      <c r="F647" s="93" t="s">
        <v>1271</v>
      </c>
      <c r="G647" s="461" t="s">
        <v>390</v>
      </c>
      <c r="H647" s="461"/>
      <c r="I647" s="461"/>
      <c r="J647" s="461"/>
      <c r="K647" s="497"/>
      <c r="L647" s="444" t="e">
        <f>#REF!-#REF!*10%</f>
        <v>#REF!</v>
      </c>
    </row>
    <row r="648" spans="1:12" ht="15.6" customHeight="1" x14ac:dyDescent="0.25">
      <c r="A648" s="453"/>
      <c r="B648" s="471"/>
      <c r="C648" s="455"/>
      <c r="D648" s="521"/>
      <c r="E648" s="448"/>
      <c r="F648" s="93" t="s">
        <v>707</v>
      </c>
      <c r="G648" s="523" t="s">
        <v>1270</v>
      </c>
      <c r="H648" s="523"/>
      <c r="I648" s="523"/>
      <c r="J648" s="523"/>
      <c r="K648" s="497"/>
      <c r="L648" s="444" t="e">
        <f>#REF!-#REF!*10%</f>
        <v>#REF!</v>
      </c>
    </row>
    <row r="649" spans="1:12" ht="15.6" customHeight="1" x14ac:dyDescent="0.25">
      <c r="A649" s="453"/>
      <c r="B649" s="471"/>
      <c r="C649" s="455"/>
      <c r="D649" s="521"/>
      <c r="E649" s="448"/>
      <c r="F649" s="93" t="s">
        <v>708</v>
      </c>
      <c r="G649" s="523" t="s">
        <v>390</v>
      </c>
      <c r="H649" s="523"/>
      <c r="I649" s="523"/>
      <c r="J649" s="523"/>
      <c r="K649" s="497"/>
      <c r="L649" s="444" t="e">
        <f>#REF!-#REF!*10%</f>
        <v>#REF!</v>
      </c>
    </row>
    <row r="650" spans="1:12" ht="15.6" customHeight="1" x14ac:dyDescent="0.25">
      <c r="A650" s="453"/>
      <c r="B650" s="471"/>
      <c r="C650" s="455"/>
      <c r="D650" s="521"/>
      <c r="E650" s="448"/>
      <c r="F650" s="93" t="s">
        <v>377</v>
      </c>
      <c r="G650" s="523" t="s">
        <v>387</v>
      </c>
      <c r="H650" s="523"/>
      <c r="I650" s="523"/>
      <c r="J650" s="523"/>
      <c r="K650" s="497"/>
      <c r="L650" s="444" t="e">
        <f>#REF!-#REF!*10%</f>
        <v>#REF!</v>
      </c>
    </row>
    <row r="651" spans="1:12" ht="15.6" customHeight="1" x14ac:dyDescent="0.25">
      <c r="A651" s="453"/>
      <c r="B651" s="471"/>
      <c r="C651" s="455"/>
      <c r="D651" s="521"/>
      <c r="E651" s="448"/>
      <c r="F651" s="93" t="s">
        <v>388</v>
      </c>
      <c r="G651" s="523" t="s">
        <v>393</v>
      </c>
      <c r="H651" s="523"/>
      <c r="I651" s="523"/>
      <c r="J651" s="523"/>
      <c r="K651" s="497"/>
      <c r="L651" s="444" t="e">
        <f>#REF!-#REF!*10%</f>
        <v>#REF!</v>
      </c>
    </row>
    <row r="652" spans="1:12" ht="15.6" customHeight="1" x14ac:dyDescent="0.25">
      <c r="A652" s="453"/>
      <c r="B652" s="471"/>
      <c r="C652" s="455"/>
      <c r="D652" s="521"/>
      <c r="E652" s="448"/>
      <c r="F652" s="93" t="s">
        <v>562</v>
      </c>
      <c r="G652" s="523" t="s">
        <v>1024</v>
      </c>
      <c r="H652" s="523"/>
      <c r="I652" s="523"/>
      <c r="J652" s="523"/>
      <c r="K652" s="497"/>
      <c r="L652" s="444" t="e">
        <f>#REF!-#REF!*10%</f>
        <v>#REF!</v>
      </c>
    </row>
    <row r="653" spans="1:12" ht="15.6" customHeight="1" x14ac:dyDescent="0.25">
      <c r="A653" s="453"/>
      <c r="B653" s="471"/>
      <c r="C653" s="455"/>
      <c r="D653" s="521"/>
      <c r="E653" s="448"/>
      <c r="F653" s="93" t="s">
        <v>570</v>
      </c>
      <c r="G653" s="523" t="s">
        <v>613</v>
      </c>
      <c r="H653" s="523"/>
      <c r="I653" s="523"/>
      <c r="J653" s="523"/>
      <c r="K653" s="497"/>
      <c r="L653" s="444" t="e">
        <f>#REF!-#REF!*10%</f>
        <v>#REF!</v>
      </c>
    </row>
    <row r="654" spans="1:12" ht="15.6" customHeight="1" x14ac:dyDescent="0.25">
      <c r="A654" s="453"/>
      <c r="B654" s="471"/>
      <c r="C654" s="455"/>
      <c r="D654" s="521"/>
      <c r="E654" s="448"/>
      <c r="F654" s="111" t="s">
        <v>84</v>
      </c>
      <c r="G654" s="526">
        <v>1.6</v>
      </c>
      <c r="H654" s="526"/>
      <c r="I654" s="526"/>
      <c r="J654" s="526"/>
      <c r="K654" s="497"/>
      <c r="L654" s="444" t="e">
        <f>#REF!-#REF!*10%</f>
        <v>#REF!</v>
      </c>
    </row>
    <row r="655" spans="1:12" ht="15.75" customHeight="1" x14ac:dyDescent="0.25">
      <c r="A655" s="453"/>
      <c r="B655" s="472"/>
      <c r="C655" s="455"/>
      <c r="D655" s="521"/>
      <c r="E655" s="448"/>
      <c r="F655" s="96" t="s">
        <v>1016</v>
      </c>
      <c r="G655" s="454">
        <v>5</v>
      </c>
      <c r="H655" s="454"/>
      <c r="I655" s="454"/>
      <c r="J655" s="454"/>
      <c r="K655" s="497"/>
      <c r="L655" s="444" t="e">
        <f>#REF!-#REF!*10%</f>
        <v>#REF!</v>
      </c>
    </row>
    <row r="656" spans="1:12" ht="15.75" customHeight="1" x14ac:dyDescent="0.25">
      <c r="A656" s="452">
        <v>7</v>
      </c>
      <c r="B656" s="470"/>
      <c r="C656" s="455" t="s">
        <v>504</v>
      </c>
      <c r="D656" s="520"/>
      <c r="E656" s="448"/>
      <c r="F656" s="110" t="s">
        <v>81</v>
      </c>
      <c r="G656" s="522" t="s">
        <v>10</v>
      </c>
      <c r="H656" s="522"/>
      <c r="I656" s="522"/>
      <c r="J656" s="522"/>
      <c r="K656" s="539">
        <v>3</v>
      </c>
      <c r="L656" s="498">
        <v>10678</v>
      </c>
    </row>
    <row r="657" spans="1:12" ht="15.75" customHeight="1" x14ac:dyDescent="0.25">
      <c r="A657" s="453"/>
      <c r="B657" s="471"/>
      <c r="C657" s="455"/>
      <c r="D657" s="521"/>
      <c r="E657" s="448"/>
      <c r="F657" s="110" t="s">
        <v>80</v>
      </c>
      <c r="G657" s="469">
        <v>89</v>
      </c>
      <c r="H657" s="469"/>
      <c r="I657" s="469"/>
      <c r="J657" s="469"/>
      <c r="K657" s="502"/>
      <c r="L657" s="499"/>
    </row>
    <row r="658" spans="1:12" ht="15.75" customHeight="1" x14ac:dyDescent="0.25">
      <c r="A658" s="453"/>
      <c r="B658" s="471"/>
      <c r="C658" s="455"/>
      <c r="D658" s="521"/>
      <c r="E658" s="448"/>
      <c r="F658" s="110" t="s">
        <v>8</v>
      </c>
      <c r="G658" s="240">
        <v>3000</v>
      </c>
      <c r="H658" s="241">
        <v>4000</v>
      </c>
      <c r="I658" s="312">
        <v>5000</v>
      </c>
      <c r="J658" s="242">
        <v>6000</v>
      </c>
      <c r="K658" s="502"/>
      <c r="L658" s="499"/>
    </row>
    <row r="659" spans="1:12" ht="15.75" customHeight="1" x14ac:dyDescent="0.25">
      <c r="A659" s="453"/>
      <c r="B659" s="471"/>
      <c r="C659" s="455"/>
      <c r="D659" s="521"/>
      <c r="E659" s="448"/>
      <c r="F659" s="93" t="s">
        <v>817</v>
      </c>
      <c r="G659" s="243">
        <f>G657*114</f>
        <v>10146</v>
      </c>
      <c r="H659" s="244">
        <f>G657*128</f>
        <v>11392</v>
      </c>
      <c r="I659" s="313">
        <f>G657*143</f>
        <v>12727</v>
      </c>
      <c r="J659" s="245">
        <f>G657*148</f>
        <v>13172</v>
      </c>
      <c r="K659" s="502"/>
      <c r="L659" s="499"/>
    </row>
    <row r="660" spans="1:12" ht="15.75" customHeight="1" x14ac:dyDescent="0.25">
      <c r="A660" s="453"/>
      <c r="B660" s="471"/>
      <c r="C660" s="455"/>
      <c r="D660" s="521"/>
      <c r="E660" s="448"/>
      <c r="F660" s="93" t="s">
        <v>1269</v>
      </c>
      <c r="G660" s="451">
        <v>0.98</v>
      </c>
      <c r="H660" s="451"/>
      <c r="I660" s="451"/>
      <c r="J660" s="451"/>
      <c r="K660" s="502"/>
      <c r="L660" s="499"/>
    </row>
    <row r="661" spans="1:12" ht="15.75" customHeight="1" x14ac:dyDescent="0.25">
      <c r="A661" s="453"/>
      <c r="B661" s="471"/>
      <c r="C661" s="455"/>
      <c r="D661" s="521"/>
      <c r="E661" s="448"/>
      <c r="F661" s="93" t="s">
        <v>699</v>
      </c>
      <c r="G661" s="523" t="s">
        <v>700</v>
      </c>
      <c r="H661" s="523"/>
      <c r="I661" s="523"/>
      <c r="J661" s="523"/>
      <c r="K661" s="502"/>
      <c r="L661" s="499"/>
    </row>
    <row r="662" spans="1:12" ht="15.75" customHeight="1" x14ac:dyDescent="0.25">
      <c r="A662" s="453"/>
      <c r="B662" s="471"/>
      <c r="C662" s="455"/>
      <c r="D662" s="521"/>
      <c r="E662" s="448"/>
      <c r="F662" s="93" t="s">
        <v>1181</v>
      </c>
      <c r="G662" s="462" t="s">
        <v>1179</v>
      </c>
      <c r="H662" s="463"/>
      <c r="I662" s="463"/>
      <c r="J662" s="464"/>
      <c r="K662" s="502"/>
      <c r="L662" s="499"/>
    </row>
    <row r="663" spans="1:12" ht="15.75" customHeight="1" x14ac:dyDescent="0.25">
      <c r="A663" s="453"/>
      <c r="B663" s="471"/>
      <c r="C663" s="455"/>
      <c r="D663" s="521"/>
      <c r="E663" s="448"/>
      <c r="F663" s="110" t="s">
        <v>83</v>
      </c>
      <c r="G663" s="524">
        <v>66</v>
      </c>
      <c r="H663" s="524"/>
      <c r="I663" s="524"/>
      <c r="J663" s="524"/>
      <c r="K663" s="502"/>
      <c r="L663" s="499"/>
    </row>
    <row r="664" spans="1:12" ht="15.75" customHeight="1" x14ac:dyDescent="0.25">
      <c r="A664" s="453"/>
      <c r="B664" s="471"/>
      <c r="C664" s="455"/>
      <c r="D664" s="521"/>
      <c r="E664" s="448"/>
      <c r="F664" s="112" t="s">
        <v>396</v>
      </c>
      <c r="G664" s="523" t="s">
        <v>908</v>
      </c>
      <c r="H664" s="523"/>
      <c r="I664" s="523"/>
      <c r="J664" s="523"/>
      <c r="K664" s="502"/>
      <c r="L664" s="499"/>
    </row>
    <row r="665" spans="1:12" ht="15.75" customHeight="1" x14ac:dyDescent="0.25">
      <c r="A665" s="453"/>
      <c r="B665" s="471"/>
      <c r="C665" s="455"/>
      <c r="D665" s="521"/>
      <c r="E665" s="448"/>
      <c r="F665" s="110" t="s">
        <v>256</v>
      </c>
      <c r="G665" s="524" t="s">
        <v>62</v>
      </c>
      <c r="H665" s="524"/>
      <c r="I665" s="524"/>
      <c r="J665" s="524"/>
      <c r="K665" s="502"/>
      <c r="L665" s="499"/>
    </row>
    <row r="666" spans="1:12" ht="15.6" customHeight="1" x14ac:dyDescent="0.25">
      <c r="A666" s="453"/>
      <c r="B666" s="471"/>
      <c r="C666" s="455"/>
      <c r="D666" s="521"/>
      <c r="E666" s="448"/>
      <c r="F666" s="93" t="s">
        <v>379</v>
      </c>
      <c r="G666" s="523" t="s">
        <v>380</v>
      </c>
      <c r="H666" s="523"/>
      <c r="I666" s="523"/>
      <c r="J666" s="523"/>
      <c r="K666" s="502"/>
      <c r="L666" s="499"/>
    </row>
    <row r="667" spans="1:12" ht="15.6" customHeight="1" x14ac:dyDescent="0.25">
      <c r="A667" s="453"/>
      <c r="B667" s="471"/>
      <c r="C667" s="455"/>
      <c r="D667" s="521"/>
      <c r="E667" s="448"/>
      <c r="F667" s="93" t="s">
        <v>701</v>
      </c>
      <c r="G667" s="523">
        <v>100000</v>
      </c>
      <c r="H667" s="523"/>
      <c r="I667" s="523"/>
      <c r="J667" s="523"/>
      <c r="K667" s="502"/>
      <c r="L667" s="499"/>
    </row>
    <row r="668" spans="1:12" ht="15.6" customHeight="1" x14ac:dyDescent="0.25">
      <c r="A668" s="453"/>
      <c r="B668" s="471"/>
      <c r="C668" s="455"/>
      <c r="D668" s="521"/>
      <c r="E668" s="448"/>
      <c r="F668" s="93" t="s">
        <v>257</v>
      </c>
      <c r="G668" s="523" t="s">
        <v>556</v>
      </c>
      <c r="H668" s="523"/>
      <c r="I668" s="523"/>
      <c r="J668" s="523"/>
      <c r="K668" s="502"/>
      <c r="L668" s="499"/>
    </row>
    <row r="669" spans="1:12" ht="15.6" customHeight="1" x14ac:dyDescent="0.25">
      <c r="A669" s="453"/>
      <c r="B669" s="471"/>
      <c r="C669" s="455"/>
      <c r="D669" s="521"/>
      <c r="E669" s="448"/>
      <c r="F669" s="93" t="s">
        <v>376</v>
      </c>
      <c r="G669" s="523" t="s">
        <v>392</v>
      </c>
      <c r="H669" s="523"/>
      <c r="I669" s="523"/>
      <c r="J669" s="523"/>
      <c r="K669" s="502"/>
      <c r="L669" s="499"/>
    </row>
    <row r="670" spans="1:12" ht="15.6" customHeight="1" x14ac:dyDescent="0.25">
      <c r="A670" s="453"/>
      <c r="B670" s="471"/>
      <c r="C670" s="455"/>
      <c r="D670" s="521"/>
      <c r="E670" s="448"/>
      <c r="F670" s="93" t="s">
        <v>702</v>
      </c>
      <c r="G670" s="523" t="s">
        <v>709</v>
      </c>
      <c r="H670" s="523"/>
      <c r="I670" s="523"/>
      <c r="J670" s="523"/>
      <c r="K670" s="502"/>
      <c r="L670" s="499"/>
    </row>
    <row r="671" spans="1:12" ht="15.6" customHeight="1" x14ac:dyDescent="0.25">
      <c r="A671" s="453"/>
      <c r="B671" s="471"/>
      <c r="C671" s="455"/>
      <c r="D671" s="521"/>
      <c r="E671" s="448"/>
      <c r="F671" s="93" t="s">
        <v>381</v>
      </c>
      <c r="G671" s="523" t="s">
        <v>382</v>
      </c>
      <c r="H671" s="523"/>
      <c r="I671" s="523"/>
      <c r="J671" s="523"/>
      <c r="K671" s="502"/>
      <c r="L671" s="500"/>
    </row>
    <row r="672" spans="1:12" ht="15.6" customHeight="1" x14ac:dyDescent="0.25">
      <c r="A672" s="453"/>
      <c r="B672" s="471"/>
      <c r="C672" s="455"/>
      <c r="D672" s="521"/>
      <c r="E672" s="448"/>
      <c r="F672" s="94" t="s">
        <v>358</v>
      </c>
      <c r="G672" s="523" t="s">
        <v>900</v>
      </c>
      <c r="H672" s="523"/>
      <c r="I672" s="523"/>
      <c r="J672" s="523"/>
      <c r="K672" s="496">
        <v>5</v>
      </c>
      <c r="L672" s="443">
        <v>11425</v>
      </c>
    </row>
    <row r="673" spans="1:12" ht="15.6" customHeight="1" x14ac:dyDescent="0.25">
      <c r="A673" s="453"/>
      <c r="B673" s="471"/>
      <c r="C673" s="455"/>
      <c r="D673" s="521"/>
      <c r="E673" s="448"/>
      <c r="F673" s="93" t="s">
        <v>383</v>
      </c>
      <c r="G673" s="523" t="s">
        <v>384</v>
      </c>
      <c r="H673" s="523"/>
      <c r="I673" s="523"/>
      <c r="J673" s="523"/>
      <c r="K673" s="497"/>
      <c r="L673" s="444" t="e">
        <f>#REF!-#REF!*10%</f>
        <v>#REF!</v>
      </c>
    </row>
    <row r="674" spans="1:12" ht="15.6" customHeight="1" x14ac:dyDescent="0.25">
      <c r="A674" s="453"/>
      <c r="B674" s="471"/>
      <c r="C674" s="455"/>
      <c r="D674" s="521"/>
      <c r="E674" s="448"/>
      <c r="F674" s="93" t="s">
        <v>385</v>
      </c>
      <c r="G674" s="523" t="s">
        <v>398</v>
      </c>
      <c r="H674" s="523"/>
      <c r="I674" s="523"/>
      <c r="J674" s="523"/>
      <c r="K674" s="497"/>
      <c r="L674" s="444" t="e">
        <f>#REF!-#REF!*10%</f>
        <v>#REF!</v>
      </c>
    </row>
    <row r="675" spans="1:12" ht="15.6" customHeight="1" x14ac:dyDescent="0.25">
      <c r="A675" s="453"/>
      <c r="B675" s="471"/>
      <c r="C675" s="455"/>
      <c r="D675" s="521"/>
      <c r="E675" s="448"/>
      <c r="F675" s="93" t="s">
        <v>389</v>
      </c>
      <c r="G675" s="523" t="s">
        <v>390</v>
      </c>
      <c r="H675" s="523"/>
      <c r="I675" s="523"/>
      <c r="J675" s="523"/>
      <c r="K675" s="497"/>
      <c r="L675" s="444" t="e">
        <f>#REF!-#REF!*10%</f>
        <v>#REF!</v>
      </c>
    </row>
    <row r="676" spans="1:12" ht="15.6" customHeight="1" x14ac:dyDescent="0.25">
      <c r="A676" s="453"/>
      <c r="B676" s="471"/>
      <c r="C676" s="455"/>
      <c r="D676" s="521"/>
      <c r="E676" s="448"/>
      <c r="F676" s="93" t="s">
        <v>704</v>
      </c>
      <c r="G676" s="523" t="s">
        <v>705</v>
      </c>
      <c r="H676" s="523"/>
      <c r="I676" s="523"/>
      <c r="J676" s="523"/>
      <c r="K676" s="497"/>
      <c r="L676" s="444" t="e">
        <f>#REF!-#REF!*10%</f>
        <v>#REF!</v>
      </c>
    </row>
    <row r="677" spans="1:12" ht="15.6" customHeight="1" x14ac:dyDescent="0.25">
      <c r="A677" s="453"/>
      <c r="B677" s="471"/>
      <c r="C677" s="455"/>
      <c r="D677" s="521"/>
      <c r="E677" s="448"/>
      <c r="F677" s="93" t="s">
        <v>706</v>
      </c>
      <c r="G677" s="461" t="s">
        <v>390</v>
      </c>
      <c r="H677" s="461"/>
      <c r="I677" s="461"/>
      <c r="J677" s="461"/>
      <c r="K677" s="497"/>
      <c r="L677" s="444" t="e">
        <f>#REF!-#REF!*10%</f>
        <v>#REF!</v>
      </c>
    </row>
    <row r="678" spans="1:12" ht="15.6" customHeight="1" x14ac:dyDescent="0.25">
      <c r="A678" s="453"/>
      <c r="B678" s="471"/>
      <c r="C678" s="455"/>
      <c r="D678" s="521"/>
      <c r="E678" s="448"/>
      <c r="F678" s="93" t="s">
        <v>1271</v>
      </c>
      <c r="G678" s="461" t="s">
        <v>390</v>
      </c>
      <c r="H678" s="461"/>
      <c r="I678" s="461"/>
      <c r="J678" s="461"/>
      <c r="K678" s="497"/>
      <c r="L678" s="444" t="e">
        <f>#REF!-#REF!*10%</f>
        <v>#REF!</v>
      </c>
    </row>
    <row r="679" spans="1:12" ht="15.6" customHeight="1" x14ac:dyDescent="0.25">
      <c r="A679" s="453"/>
      <c r="B679" s="471"/>
      <c r="C679" s="455"/>
      <c r="D679" s="521"/>
      <c r="E679" s="448"/>
      <c r="F679" s="93" t="s">
        <v>707</v>
      </c>
      <c r="G679" s="523" t="s">
        <v>1270</v>
      </c>
      <c r="H679" s="523"/>
      <c r="I679" s="523"/>
      <c r="J679" s="523"/>
      <c r="K679" s="497"/>
      <c r="L679" s="444" t="e">
        <f>#REF!-#REF!*10%</f>
        <v>#REF!</v>
      </c>
    </row>
    <row r="680" spans="1:12" ht="15.6" customHeight="1" x14ac:dyDescent="0.25">
      <c r="A680" s="453"/>
      <c r="B680" s="471"/>
      <c r="C680" s="455"/>
      <c r="D680" s="521"/>
      <c r="E680" s="448"/>
      <c r="F680" s="93" t="s">
        <v>708</v>
      </c>
      <c r="G680" s="523" t="s">
        <v>390</v>
      </c>
      <c r="H680" s="523"/>
      <c r="I680" s="523"/>
      <c r="J680" s="523"/>
      <c r="K680" s="497"/>
      <c r="L680" s="444" t="e">
        <f>#REF!-#REF!*10%</f>
        <v>#REF!</v>
      </c>
    </row>
    <row r="681" spans="1:12" ht="15.6" customHeight="1" x14ac:dyDescent="0.25">
      <c r="A681" s="453"/>
      <c r="B681" s="471"/>
      <c r="C681" s="455"/>
      <c r="D681" s="521"/>
      <c r="E681" s="448"/>
      <c r="F681" s="93" t="s">
        <v>377</v>
      </c>
      <c r="G681" s="523" t="s">
        <v>387</v>
      </c>
      <c r="H681" s="523"/>
      <c r="I681" s="523"/>
      <c r="J681" s="523"/>
      <c r="K681" s="497"/>
      <c r="L681" s="444" t="e">
        <f>#REF!-#REF!*10%</f>
        <v>#REF!</v>
      </c>
    </row>
    <row r="682" spans="1:12" ht="15.6" customHeight="1" x14ac:dyDescent="0.25">
      <c r="A682" s="453"/>
      <c r="B682" s="471"/>
      <c r="C682" s="455"/>
      <c r="D682" s="521"/>
      <c r="E682" s="448"/>
      <c r="F682" s="93" t="s">
        <v>388</v>
      </c>
      <c r="G682" s="523" t="s">
        <v>393</v>
      </c>
      <c r="H682" s="523"/>
      <c r="I682" s="523"/>
      <c r="J682" s="523"/>
      <c r="K682" s="497"/>
      <c r="L682" s="444" t="e">
        <f>#REF!-#REF!*10%</f>
        <v>#REF!</v>
      </c>
    </row>
    <row r="683" spans="1:12" ht="15.6" customHeight="1" x14ac:dyDescent="0.25">
      <c r="A683" s="453"/>
      <c r="B683" s="471"/>
      <c r="C683" s="455"/>
      <c r="D683" s="521"/>
      <c r="E683" s="448"/>
      <c r="F683" s="93" t="s">
        <v>562</v>
      </c>
      <c r="G683" s="523" t="s">
        <v>1024</v>
      </c>
      <c r="H683" s="523"/>
      <c r="I683" s="523"/>
      <c r="J683" s="523"/>
      <c r="K683" s="497"/>
      <c r="L683" s="444" t="e">
        <f>#REF!-#REF!*10%</f>
        <v>#REF!</v>
      </c>
    </row>
    <row r="684" spans="1:12" ht="15.6" customHeight="1" x14ac:dyDescent="0.25">
      <c r="A684" s="453"/>
      <c r="B684" s="471"/>
      <c r="C684" s="455"/>
      <c r="D684" s="521"/>
      <c r="E684" s="448"/>
      <c r="F684" s="93" t="s">
        <v>570</v>
      </c>
      <c r="G684" s="523" t="s">
        <v>613</v>
      </c>
      <c r="H684" s="523"/>
      <c r="I684" s="523"/>
      <c r="J684" s="523"/>
      <c r="K684" s="497"/>
      <c r="L684" s="444" t="e">
        <f>#REF!-#REF!*10%</f>
        <v>#REF!</v>
      </c>
    </row>
    <row r="685" spans="1:12" ht="15.6" customHeight="1" x14ac:dyDescent="0.25">
      <c r="A685" s="453"/>
      <c r="B685" s="471"/>
      <c r="C685" s="455"/>
      <c r="D685" s="521"/>
      <c r="E685" s="448"/>
      <c r="F685" s="111" t="s">
        <v>84</v>
      </c>
      <c r="G685" s="525">
        <v>2.4</v>
      </c>
      <c r="H685" s="525"/>
      <c r="I685" s="525"/>
      <c r="J685" s="525"/>
      <c r="K685" s="497"/>
      <c r="L685" s="444" t="e">
        <f>#REF!-#REF!*10%</f>
        <v>#REF!</v>
      </c>
    </row>
    <row r="686" spans="1:12" ht="15.75" customHeight="1" x14ac:dyDescent="0.25">
      <c r="A686" s="453"/>
      <c r="B686" s="472"/>
      <c r="C686" s="455"/>
      <c r="D686" s="521"/>
      <c r="E686" s="448"/>
      <c r="F686" s="96" t="s">
        <v>1016</v>
      </c>
      <c r="G686" s="454">
        <v>5</v>
      </c>
      <c r="H686" s="454"/>
      <c r="I686" s="454"/>
      <c r="J686" s="454"/>
      <c r="K686" s="497"/>
      <c r="L686" s="444" t="e">
        <f>#REF!-#REF!*10%</f>
        <v>#REF!</v>
      </c>
    </row>
    <row r="687" spans="1:12" ht="15.75" customHeight="1" x14ac:dyDescent="0.25">
      <c r="A687" s="452">
        <v>8</v>
      </c>
      <c r="B687" s="470"/>
      <c r="C687" s="455" t="s">
        <v>505</v>
      </c>
      <c r="D687" s="520"/>
      <c r="E687" s="448"/>
      <c r="F687" s="110" t="s">
        <v>81</v>
      </c>
      <c r="G687" s="524" t="s">
        <v>6</v>
      </c>
      <c r="H687" s="524"/>
      <c r="I687" s="524"/>
      <c r="J687" s="524"/>
      <c r="K687" s="539">
        <v>3</v>
      </c>
      <c r="L687" s="498">
        <v>13082</v>
      </c>
    </row>
    <row r="688" spans="1:12" ht="15.75" customHeight="1" x14ac:dyDescent="0.25">
      <c r="A688" s="453"/>
      <c r="B688" s="471"/>
      <c r="C688" s="455"/>
      <c r="D688" s="521"/>
      <c r="E688" s="448"/>
      <c r="F688" s="110" t="s">
        <v>80</v>
      </c>
      <c r="G688" s="469">
        <v>104</v>
      </c>
      <c r="H688" s="469"/>
      <c r="I688" s="469"/>
      <c r="J688" s="469"/>
      <c r="K688" s="502"/>
      <c r="L688" s="499"/>
    </row>
    <row r="689" spans="1:12" ht="15.75" customHeight="1" x14ac:dyDescent="0.25">
      <c r="A689" s="453"/>
      <c r="B689" s="471"/>
      <c r="C689" s="455"/>
      <c r="D689" s="521"/>
      <c r="E689" s="448"/>
      <c r="F689" s="110" t="s">
        <v>8</v>
      </c>
      <c r="G689" s="240">
        <v>3000</v>
      </c>
      <c r="H689" s="241">
        <v>4000</v>
      </c>
      <c r="I689" s="312">
        <v>5000</v>
      </c>
      <c r="J689" s="242">
        <v>6000</v>
      </c>
      <c r="K689" s="502"/>
      <c r="L689" s="499"/>
    </row>
    <row r="690" spans="1:12" ht="15.75" customHeight="1" x14ac:dyDescent="0.25">
      <c r="A690" s="453"/>
      <c r="B690" s="471"/>
      <c r="C690" s="455"/>
      <c r="D690" s="521"/>
      <c r="E690" s="448"/>
      <c r="F690" s="93" t="s">
        <v>817</v>
      </c>
      <c r="G690" s="243">
        <f>G688*114</f>
        <v>11856</v>
      </c>
      <c r="H690" s="244">
        <f>G688*128</f>
        <v>13312</v>
      </c>
      <c r="I690" s="313">
        <f>G688*143</f>
        <v>14872</v>
      </c>
      <c r="J690" s="245">
        <f>G688*148</f>
        <v>15392</v>
      </c>
      <c r="K690" s="502"/>
      <c r="L690" s="499"/>
    </row>
    <row r="691" spans="1:12" ht="15.75" customHeight="1" x14ac:dyDescent="0.25">
      <c r="A691" s="453"/>
      <c r="B691" s="471"/>
      <c r="C691" s="455"/>
      <c r="D691" s="521"/>
      <c r="E691" s="448"/>
      <c r="F691" s="93" t="s">
        <v>1269</v>
      </c>
      <c r="G691" s="451">
        <v>0.98</v>
      </c>
      <c r="H691" s="451"/>
      <c r="I691" s="451"/>
      <c r="J691" s="451"/>
      <c r="K691" s="502"/>
      <c r="L691" s="499"/>
    </row>
    <row r="692" spans="1:12" ht="15.75" customHeight="1" x14ac:dyDescent="0.25">
      <c r="A692" s="453"/>
      <c r="B692" s="471"/>
      <c r="C692" s="455"/>
      <c r="D692" s="521"/>
      <c r="E692" s="448"/>
      <c r="F692" s="93" t="s">
        <v>699</v>
      </c>
      <c r="G692" s="523" t="s">
        <v>700</v>
      </c>
      <c r="H692" s="523"/>
      <c r="I692" s="523"/>
      <c r="J692" s="523"/>
      <c r="K692" s="502"/>
      <c r="L692" s="499"/>
    </row>
    <row r="693" spans="1:12" ht="15.75" customHeight="1" x14ac:dyDescent="0.25">
      <c r="A693" s="453"/>
      <c r="B693" s="471"/>
      <c r="C693" s="455"/>
      <c r="D693" s="521"/>
      <c r="E693" s="448"/>
      <c r="F693" s="93" t="s">
        <v>1181</v>
      </c>
      <c r="G693" s="462" t="s">
        <v>1179</v>
      </c>
      <c r="H693" s="463"/>
      <c r="I693" s="463"/>
      <c r="J693" s="464"/>
      <c r="K693" s="502"/>
      <c r="L693" s="499"/>
    </row>
    <row r="694" spans="1:12" ht="15.75" customHeight="1" x14ac:dyDescent="0.25">
      <c r="A694" s="453"/>
      <c r="B694" s="471"/>
      <c r="C694" s="455"/>
      <c r="D694" s="521"/>
      <c r="E694" s="448"/>
      <c r="F694" s="110" t="s">
        <v>83</v>
      </c>
      <c r="G694" s="524">
        <v>66</v>
      </c>
      <c r="H694" s="524"/>
      <c r="I694" s="524"/>
      <c r="J694" s="524"/>
      <c r="K694" s="502"/>
      <c r="L694" s="499"/>
    </row>
    <row r="695" spans="1:12" ht="15.75" customHeight="1" x14ac:dyDescent="0.25">
      <c r="A695" s="453"/>
      <c r="B695" s="471"/>
      <c r="C695" s="455"/>
      <c r="D695" s="521"/>
      <c r="E695" s="448"/>
      <c r="F695" s="112" t="s">
        <v>396</v>
      </c>
      <c r="G695" s="523" t="s">
        <v>908</v>
      </c>
      <c r="H695" s="523"/>
      <c r="I695" s="523"/>
      <c r="J695" s="523"/>
      <c r="K695" s="502"/>
      <c r="L695" s="499"/>
    </row>
    <row r="696" spans="1:12" ht="15.75" customHeight="1" x14ac:dyDescent="0.25">
      <c r="A696" s="453"/>
      <c r="B696" s="471"/>
      <c r="C696" s="455"/>
      <c r="D696" s="521"/>
      <c r="E696" s="448"/>
      <c r="F696" s="110" t="s">
        <v>256</v>
      </c>
      <c r="G696" s="524" t="s">
        <v>63</v>
      </c>
      <c r="H696" s="524"/>
      <c r="I696" s="524"/>
      <c r="J696" s="524"/>
      <c r="K696" s="502"/>
      <c r="L696" s="499"/>
    </row>
    <row r="697" spans="1:12" ht="15.6" customHeight="1" x14ac:dyDescent="0.25">
      <c r="A697" s="453"/>
      <c r="B697" s="471"/>
      <c r="C697" s="455"/>
      <c r="D697" s="521"/>
      <c r="E697" s="448"/>
      <c r="F697" s="93" t="s">
        <v>379</v>
      </c>
      <c r="G697" s="523" t="s">
        <v>380</v>
      </c>
      <c r="H697" s="523"/>
      <c r="I697" s="523"/>
      <c r="J697" s="523"/>
      <c r="K697" s="502"/>
      <c r="L697" s="499"/>
    </row>
    <row r="698" spans="1:12" ht="15.6" customHeight="1" x14ac:dyDescent="0.25">
      <c r="A698" s="453"/>
      <c r="B698" s="471"/>
      <c r="C698" s="455"/>
      <c r="D698" s="521"/>
      <c r="E698" s="448"/>
      <c r="F698" s="93" t="s">
        <v>701</v>
      </c>
      <c r="G698" s="523">
        <v>100000</v>
      </c>
      <c r="H698" s="523"/>
      <c r="I698" s="523"/>
      <c r="J698" s="523"/>
      <c r="K698" s="502"/>
      <c r="L698" s="499"/>
    </row>
    <row r="699" spans="1:12" ht="15.6" customHeight="1" x14ac:dyDescent="0.25">
      <c r="A699" s="453"/>
      <c r="B699" s="471"/>
      <c r="C699" s="455"/>
      <c r="D699" s="521"/>
      <c r="E699" s="448"/>
      <c r="F699" s="93" t="s">
        <v>257</v>
      </c>
      <c r="G699" s="523" t="s">
        <v>556</v>
      </c>
      <c r="H699" s="523"/>
      <c r="I699" s="523"/>
      <c r="J699" s="523"/>
      <c r="K699" s="502"/>
      <c r="L699" s="499"/>
    </row>
    <row r="700" spans="1:12" ht="15.6" customHeight="1" x14ac:dyDescent="0.25">
      <c r="A700" s="453"/>
      <c r="B700" s="471"/>
      <c r="C700" s="455"/>
      <c r="D700" s="521"/>
      <c r="E700" s="448"/>
      <c r="F700" s="93" t="s">
        <v>376</v>
      </c>
      <c r="G700" s="523" t="s">
        <v>392</v>
      </c>
      <c r="H700" s="523"/>
      <c r="I700" s="523"/>
      <c r="J700" s="523"/>
      <c r="K700" s="502"/>
      <c r="L700" s="499"/>
    </row>
    <row r="701" spans="1:12" ht="15.6" customHeight="1" x14ac:dyDescent="0.25">
      <c r="A701" s="453"/>
      <c r="B701" s="471"/>
      <c r="C701" s="455"/>
      <c r="D701" s="521"/>
      <c r="E701" s="448"/>
      <c r="F701" s="93" t="s">
        <v>702</v>
      </c>
      <c r="G701" s="523" t="s">
        <v>709</v>
      </c>
      <c r="H701" s="523"/>
      <c r="I701" s="523"/>
      <c r="J701" s="523"/>
      <c r="K701" s="502"/>
      <c r="L701" s="499"/>
    </row>
    <row r="702" spans="1:12" ht="15.6" customHeight="1" x14ac:dyDescent="0.25">
      <c r="A702" s="453"/>
      <c r="B702" s="471"/>
      <c r="C702" s="455"/>
      <c r="D702" s="521"/>
      <c r="E702" s="448"/>
      <c r="F702" s="93" t="s">
        <v>381</v>
      </c>
      <c r="G702" s="523" t="s">
        <v>382</v>
      </c>
      <c r="H702" s="523"/>
      <c r="I702" s="523"/>
      <c r="J702" s="523"/>
      <c r="K702" s="502"/>
      <c r="L702" s="500"/>
    </row>
    <row r="703" spans="1:12" ht="15.6" customHeight="1" x14ac:dyDescent="0.25">
      <c r="A703" s="453"/>
      <c r="B703" s="471"/>
      <c r="C703" s="455"/>
      <c r="D703" s="521"/>
      <c r="E703" s="448"/>
      <c r="F703" s="94" t="s">
        <v>358</v>
      </c>
      <c r="G703" s="523" t="s">
        <v>900</v>
      </c>
      <c r="H703" s="523"/>
      <c r="I703" s="523"/>
      <c r="J703" s="523"/>
      <c r="K703" s="496">
        <v>5</v>
      </c>
      <c r="L703" s="443">
        <v>13998</v>
      </c>
    </row>
    <row r="704" spans="1:12" ht="15.6" customHeight="1" x14ac:dyDescent="0.25">
      <c r="A704" s="453"/>
      <c r="B704" s="471"/>
      <c r="C704" s="455"/>
      <c r="D704" s="521"/>
      <c r="E704" s="448"/>
      <c r="F704" s="93" t="s">
        <v>383</v>
      </c>
      <c r="G704" s="523" t="s">
        <v>384</v>
      </c>
      <c r="H704" s="523"/>
      <c r="I704" s="523"/>
      <c r="J704" s="523"/>
      <c r="K704" s="497"/>
      <c r="L704" s="444" t="e">
        <f>#REF!-#REF!*10%</f>
        <v>#REF!</v>
      </c>
    </row>
    <row r="705" spans="1:12" ht="15.6" customHeight="1" x14ac:dyDescent="0.25">
      <c r="A705" s="453"/>
      <c r="B705" s="471"/>
      <c r="C705" s="455"/>
      <c r="D705" s="521"/>
      <c r="E705" s="448"/>
      <c r="F705" s="93" t="s">
        <v>385</v>
      </c>
      <c r="G705" s="523" t="s">
        <v>398</v>
      </c>
      <c r="H705" s="523"/>
      <c r="I705" s="523"/>
      <c r="J705" s="523"/>
      <c r="K705" s="497"/>
      <c r="L705" s="444" t="e">
        <f>#REF!-#REF!*10%</f>
        <v>#REF!</v>
      </c>
    </row>
    <row r="706" spans="1:12" ht="15.6" customHeight="1" x14ac:dyDescent="0.25">
      <c r="A706" s="453"/>
      <c r="B706" s="471"/>
      <c r="C706" s="455"/>
      <c r="D706" s="521"/>
      <c r="E706" s="448"/>
      <c r="F706" s="93" t="s">
        <v>389</v>
      </c>
      <c r="G706" s="523" t="s">
        <v>390</v>
      </c>
      <c r="H706" s="523"/>
      <c r="I706" s="523"/>
      <c r="J706" s="523"/>
      <c r="K706" s="497"/>
      <c r="L706" s="444" t="e">
        <f>#REF!-#REF!*10%</f>
        <v>#REF!</v>
      </c>
    </row>
    <row r="707" spans="1:12" ht="15.6" customHeight="1" x14ac:dyDescent="0.25">
      <c r="A707" s="453"/>
      <c r="B707" s="471"/>
      <c r="C707" s="455"/>
      <c r="D707" s="521"/>
      <c r="E707" s="448"/>
      <c r="F707" s="93" t="s">
        <v>704</v>
      </c>
      <c r="G707" s="523" t="s">
        <v>705</v>
      </c>
      <c r="H707" s="523"/>
      <c r="I707" s="523"/>
      <c r="J707" s="523"/>
      <c r="K707" s="497"/>
      <c r="L707" s="444" t="e">
        <f>#REF!-#REF!*10%</f>
        <v>#REF!</v>
      </c>
    </row>
    <row r="708" spans="1:12" ht="15.6" customHeight="1" x14ac:dyDescent="0.25">
      <c r="A708" s="453"/>
      <c r="B708" s="471"/>
      <c r="C708" s="455"/>
      <c r="D708" s="521"/>
      <c r="E708" s="448"/>
      <c r="F708" s="93" t="s">
        <v>706</v>
      </c>
      <c r="G708" s="461" t="s">
        <v>390</v>
      </c>
      <c r="H708" s="461"/>
      <c r="I708" s="461"/>
      <c r="J708" s="461"/>
      <c r="K708" s="497"/>
      <c r="L708" s="444" t="e">
        <f>#REF!-#REF!*10%</f>
        <v>#REF!</v>
      </c>
    </row>
    <row r="709" spans="1:12" ht="15.6" customHeight="1" x14ac:dyDescent="0.25">
      <c r="A709" s="453"/>
      <c r="B709" s="471"/>
      <c r="C709" s="455"/>
      <c r="D709" s="521"/>
      <c r="E709" s="448"/>
      <c r="F709" s="93" t="s">
        <v>1271</v>
      </c>
      <c r="G709" s="461" t="s">
        <v>390</v>
      </c>
      <c r="H709" s="461"/>
      <c r="I709" s="461"/>
      <c r="J709" s="461"/>
      <c r="K709" s="497"/>
      <c r="L709" s="444" t="e">
        <f>#REF!-#REF!*10%</f>
        <v>#REF!</v>
      </c>
    </row>
    <row r="710" spans="1:12" ht="15.6" customHeight="1" x14ac:dyDescent="0.25">
      <c r="A710" s="453"/>
      <c r="B710" s="471"/>
      <c r="C710" s="455"/>
      <c r="D710" s="521"/>
      <c r="E710" s="448"/>
      <c r="F710" s="93" t="s">
        <v>707</v>
      </c>
      <c r="G710" s="523" t="s">
        <v>911</v>
      </c>
      <c r="H710" s="523"/>
      <c r="I710" s="523"/>
      <c r="J710" s="523"/>
      <c r="K710" s="497"/>
      <c r="L710" s="444" t="e">
        <f>#REF!-#REF!*10%</f>
        <v>#REF!</v>
      </c>
    </row>
    <row r="711" spans="1:12" ht="15.6" customHeight="1" x14ac:dyDescent="0.25">
      <c r="A711" s="453"/>
      <c r="B711" s="471"/>
      <c r="C711" s="455"/>
      <c r="D711" s="521"/>
      <c r="E711" s="448"/>
      <c r="F711" s="93" t="s">
        <v>708</v>
      </c>
      <c r="G711" s="523" t="s">
        <v>390</v>
      </c>
      <c r="H711" s="523"/>
      <c r="I711" s="523"/>
      <c r="J711" s="523"/>
      <c r="K711" s="497"/>
      <c r="L711" s="444" t="e">
        <f>#REF!-#REF!*10%</f>
        <v>#REF!</v>
      </c>
    </row>
    <row r="712" spans="1:12" ht="15.6" customHeight="1" x14ac:dyDescent="0.25">
      <c r="A712" s="453"/>
      <c r="B712" s="471"/>
      <c r="C712" s="455"/>
      <c r="D712" s="521"/>
      <c r="E712" s="448"/>
      <c r="F712" s="93" t="s">
        <v>377</v>
      </c>
      <c r="G712" s="523" t="s">
        <v>387</v>
      </c>
      <c r="H712" s="523"/>
      <c r="I712" s="523"/>
      <c r="J712" s="523"/>
      <c r="K712" s="497"/>
      <c r="L712" s="444" t="e">
        <f>#REF!-#REF!*10%</f>
        <v>#REF!</v>
      </c>
    </row>
    <row r="713" spans="1:12" ht="15.6" customHeight="1" x14ac:dyDescent="0.25">
      <c r="A713" s="453"/>
      <c r="B713" s="471"/>
      <c r="C713" s="455"/>
      <c r="D713" s="521"/>
      <c r="E713" s="448"/>
      <c r="F713" s="93" t="s">
        <v>388</v>
      </c>
      <c r="G713" s="523" t="s">
        <v>393</v>
      </c>
      <c r="H713" s="523"/>
      <c r="I713" s="523"/>
      <c r="J713" s="523"/>
      <c r="K713" s="497"/>
      <c r="L713" s="444" t="e">
        <f>#REF!-#REF!*10%</f>
        <v>#REF!</v>
      </c>
    </row>
    <row r="714" spans="1:12" ht="15.6" customHeight="1" x14ac:dyDescent="0.25">
      <c r="A714" s="453"/>
      <c r="B714" s="471"/>
      <c r="C714" s="455"/>
      <c r="D714" s="521"/>
      <c r="E714" s="448"/>
      <c r="F714" s="93" t="s">
        <v>562</v>
      </c>
      <c r="G714" s="523" t="s">
        <v>1024</v>
      </c>
      <c r="H714" s="523"/>
      <c r="I714" s="523"/>
      <c r="J714" s="523"/>
      <c r="K714" s="497"/>
      <c r="L714" s="444" t="e">
        <f>#REF!-#REF!*10%</f>
        <v>#REF!</v>
      </c>
    </row>
    <row r="715" spans="1:12" ht="15.6" customHeight="1" x14ac:dyDescent="0.25">
      <c r="A715" s="453"/>
      <c r="B715" s="471"/>
      <c r="C715" s="455"/>
      <c r="D715" s="521"/>
      <c r="E715" s="448"/>
      <c r="F715" s="93" t="s">
        <v>570</v>
      </c>
      <c r="G715" s="523" t="s">
        <v>613</v>
      </c>
      <c r="H715" s="523"/>
      <c r="I715" s="523"/>
      <c r="J715" s="523"/>
      <c r="K715" s="497"/>
      <c r="L715" s="444" t="e">
        <f>#REF!-#REF!*10%</f>
        <v>#REF!</v>
      </c>
    </row>
    <row r="716" spans="1:12" ht="15.6" customHeight="1" x14ac:dyDescent="0.25">
      <c r="A716" s="453"/>
      <c r="B716" s="471"/>
      <c r="C716" s="455"/>
      <c r="D716" s="521"/>
      <c r="E716" s="448"/>
      <c r="F716" s="111" t="s">
        <v>84</v>
      </c>
      <c r="G716" s="526">
        <v>3.2</v>
      </c>
      <c r="H716" s="526"/>
      <c r="I716" s="526"/>
      <c r="J716" s="526"/>
      <c r="K716" s="497"/>
      <c r="L716" s="444" t="e">
        <f>#REF!-#REF!*10%</f>
        <v>#REF!</v>
      </c>
    </row>
    <row r="717" spans="1:12" ht="15.75" customHeight="1" x14ac:dyDescent="0.25">
      <c r="A717" s="453"/>
      <c r="B717" s="472"/>
      <c r="C717" s="455"/>
      <c r="D717" s="521"/>
      <c r="E717" s="448"/>
      <c r="F717" s="96" t="s">
        <v>1016</v>
      </c>
      <c r="G717" s="454">
        <v>5</v>
      </c>
      <c r="H717" s="454"/>
      <c r="I717" s="454"/>
      <c r="J717" s="454"/>
      <c r="K717" s="497"/>
      <c r="L717" s="444" t="e">
        <f>#REF!-#REF!*10%</f>
        <v>#REF!</v>
      </c>
    </row>
    <row r="718" spans="1:12" ht="15.75" customHeight="1" x14ac:dyDescent="0.25">
      <c r="A718" s="452">
        <v>9</v>
      </c>
      <c r="B718" s="470"/>
      <c r="C718" s="455" t="s">
        <v>506</v>
      </c>
      <c r="D718" s="520"/>
      <c r="E718" s="448"/>
      <c r="F718" s="110" t="s">
        <v>81</v>
      </c>
      <c r="G718" s="524" t="s">
        <v>6</v>
      </c>
      <c r="H718" s="524"/>
      <c r="I718" s="524"/>
      <c r="J718" s="524"/>
      <c r="K718" s="539">
        <v>3</v>
      </c>
      <c r="L718" s="498">
        <v>14429</v>
      </c>
    </row>
    <row r="719" spans="1:12" ht="15.75" customHeight="1" x14ac:dyDescent="0.25">
      <c r="A719" s="453"/>
      <c r="B719" s="471"/>
      <c r="C719" s="455"/>
      <c r="D719" s="521"/>
      <c r="E719" s="448"/>
      <c r="F719" s="110" t="s">
        <v>80</v>
      </c>
      <c r="G719" s="469">
        <v>122</v>
      </c>
      <c r="H719" s="469"/>
      <c r="I719" s="469"/>
      <c r="J719" s="469"/>
      <c r="K719" s="502"/>
      <c r="L719" s="499"/>
    </row>
    <row r="720" spans="1:12" ht="15.75" customHeight="1" x14ac:dyDescent="0.25">
      <c r="A720" s="453"/>
      <c r="B720" s="471"/>
      <c r="C720" s="455"/>
      <c r="D720" s="521"/>
      <c r="E720" s="448"/>
      <c r="F720" s="110" t="s">
        <v>8</v>
      </c>
      <c r="G720" s="240">
        <v>3000</v>
      </c>
      <c r="H720" s="241">
        <v>4000</v>
      </c>
      <c r="I720" s="312">
        <v>5000</v>
      </c>
      <c r="J720" s="242">
        <v>6000</v>
      </c>
      <c r="K720" s="502"/>
      <c r="L720" s="499"/>
    </row>
    <row r="721" spans="1:12" ht="15.75" customHeight="1" x14ac:dyDescent="0.25">
      <c r="A721" s="453"/>
      <c r="B721" s="471"/>
      <c r="C721" s="455"/>
      <c r="D721" s="521"/>
      <c r="E721" s="448"/>
      <c r="F721" s="93" t="s">
        <v>817</v>
      </c>
      <c r="G721" s="243">
        <f>G719*114</f>
        <v>13908</v>
      </c>
      <c r="H721" s="244">
        <f>G719*128</f>
        <v>15616</v>
      </c>
      <c r="I721" s="313">
        <f>G719*143</f>
        <v>17446</v>
      </c>
      <c r="J721" s="245">
        <f>G719*148</f>
        <v>18056</v>
      </c>
      <c r="K721" s="502"/>
      <c r="L721" s="499"/>
    </row>
    <row r="722" spans="1:12" ht="15.75" customHeight="1" x14ac:dyDescent="0.25">
      <c r="A722" s="453"/>
      <c r="B722" s="471"/>
      <c r="C722" s="455"/>
      <c r="D722" s="521"/>
      <c r="E722" s="448"/>
      <c r="F722" s="93" t="s">
        <v>1269</v>
      </c>
      <c r="G722" s="451">
        <v>0.98</v>
      </c>
      <c r="H722" s="451"/>
      <c r="I722" s="451"/>
      <c r="J722" s="451"/>
      <c r="K722" s="502"/>
      <c r="L722" s="499"/>
    </row>
    <row r="723" spans="1:12" ht="15.75" customHeight="1" x14ac:dyDescent="0.25">
      <c r="A723" s="453"/>
      <c r="B723" s="471"/>
      <c r="C723" s="455"/>
      <c r="D723" s="521"/>
      <c r="E723" s="448"/>
      <c r="F723" s="93" t="s">
        <v>699</v>
      </c>
      <c r="G723" s="523" t="s">
        <v>700</v>
      </c>
      <c r="H723" s="523"/>
      <c r="I723" s="523"/>
      <c r="J723" s="523"/>
      <c r="K723" s="502"/>
      <c r="L723" s="499"/>
    </row>
    <row r="724" spans="1:12" ht="15.75" customHeight="1" x14ac:dyDescent="0.25">
      <c r="A724" s="453"/>
      <c r="B724" s="471"/>
      <c r="C724" s="455"/>
      <c r="D724" s="521"/>
      <c r="E724" s="448"/>
      <c r="F724" s="93" t="s">
        <v>1181</v>
      </c>
      <c r="G724" s="462" t="s">
        <v>1179</v>
      </c>
      <c r="H724" s="463"/>
      <c r="I724" s="463"/>
      <c r="J724" s="464"/>
      <c r="K724" s="502"/>
      <c r="L724" s="499"/>
    </row>
    <row r="725" spans="1:12" ht="15.75" customHeight="1" x14ac:dyDescent="0.25">
      <c r="A725" s="453"/>
      <c r="B725" s="471"/>
      <c r="C725" s="455"/>
      <c r="D725" s="521"/>
      <c r="E725" s="448"/>
      <c r="F725" s="110" t="s">
        <v>83</v>
      </c>
      <c r="G725" s="524">
        <v>66</v>
      </c>
      <c r="H725" s="524"/>
      <c r="I725" s="524"/>
      <c r="J725" s="524"/>
      <c r="K725" s="502"/>
      <c r="L725" s="499"/>
    </row>
    <row r="726" spans="1:12" ht="15.75" customHeight="1" x14ac:dyDescent="0.25">
      <c r="A726" s="453"/>
      <c r="B726" s="471"/>
      <c r="C726" s="455"/>
      <c r="D726" s="521"/>
      <c r="E726" s="448"/>
      <c r="F726" s="112" t="s">
        <v>396</v>
      </c>
      <c r="G726" s="523" t="s">
        <v>908</v>
      </c>
      <c r="H726" s="523"/>
      <c r="I726" s="523"/>
      <c r="J726" s="523"/>
      <c r="K726" s="502"/>
      <c r="L726" s="499"/>
    </row>
    <row r="727" spans="1:12" ht="15.75" customHeight="1" x14ac:dyDescent="0.25">
      <c r="A727" s="453"/>
      <c r="B727" s="471"/>
      <c r="C727" s="455"/>
      <c r="D727" s="521"/>
      <c r="E727" s="448"/>
      <c r="F727" s="110" t="s">
        <v>256</v>
      </c>
      <c r="G727" s="524" t="s">
        <v>64</v>
      </c>
      <c r="H727" s="524"/>
      <c r="I727" s="524"/>
      <c r="J727" s="524"/>
      <c r="K727" s="502"/>
      <c r="L727" s="499"/>
    </row>
    <row r="728" spans="1:12" ht="15.6" customHeight="1" x14ac:dyDescent="0.25">
      <c r="A728" s="453"/>
      <c r="B728" s="471"/>
      <c r="C728" s="455"/>
      <c r="D728" s="521"/>
      <c r="E728" s="448"/>
      <c r="F728" s="93" t="s">
        <v>379</v>
      </c>
      <c r="G728" s="523" t="s">
        <v>380</v>
      </c>
      <c r="H728" s="523"/>
      <c r="I728" s="523"/>
      <c r="J728" s="523"/>
      <c r="K728" s="502"/>
      <c r="L728" s="499"/>
    </row>
    <row r="729" spans="1:12" ht="15.6" customHeight="1" x14ac:dyDescent="0.25">
      <c r="A729" s="453"/>
      <c r="B729" s="471"/>
      <c r="C729" s="455"/>
      <c r="D729" s="521"/>
      <c r="E729" s="448"/>
      <c r="F729" s="93" t="s">
        <v>701</v>
      </c>
      <c r="G729" s="523">
        <v>100000</v>
      </c>
      <c r="H729" s="523"/>
      <c r="I729" s="523"/>
      <c r="J729" s="523"/>
      <c r="K729" s="502"/>
      <c r="L729" s="499"/>
    </row>
    <row r="730" spans="1:12" ht="15.6" customHeight="1" x14ac:dyDescent="0.25">
      <c r="A730" s="453"/>
      <c r="B730" s="471"/>
      <c r="C730" s="455"/>
      <c r="D730" s="521"/>
      <c r="E730" s="448"/>
      <c r="F730" s="93" t="s">
        <v>257</v>
      </c>
      <c r="G730" s="523" t="s">
        <v>556</v>
      </c>
      <c r="H730" s="523"/>
      <c r="I730" s="523"/>
      <c r="J730" s="523"/>
      <c r="K730" s="502"/>
      <c r="L730" s="499"/>
    </row>
    <row r="731" spans="1:12" ht="15.6" customHeight="1" x14ac:dyDescent="0.25">
      <c r="A731" s="453"/>
      <c r="B731" s="471"/>
      <c r="C731" s="455"/>
      <c r="D731" s="521"/>
      <c r="E731" s="448"/>
      <c r="F731" s="93" t="s">
        <v>376</v>
      </c>
      <c r="G731" s="523" t="s">
        <v>392</v>
      </c>
      <c r="H731" s="523"/>
      <c r="I731" s="523"/>
      <c r="J731" s="523"/>
      <c r="K731" s="502"/>
      <c r="L731" s="499"/>
    </row>
    <row r="732" spans="1:12" ht="15.6" customHeight="1" x14ac:dyDescent="0.25">
      <c r="A732" s="453"/>
      <c r="B732" s="471"/>
      <c r="C732" s="455"/>
      <c r="D732" s="521"/>
      <c r="E732" s="448"/>
      <c r="F732" s="93" t="s">
        <v>702</v>
      </c>
      <c r="G732" s="523" t="s">
        <v>709</v>
      </c>
      <c r="H732" s="523"/>
      <c r="I732" s="523"/>
      <c r="J732" s="523"/>
      <c r="K732" s="502"/>
      <c r="L732" s="499"/>
    </row>
    <row r="733" spans="1:12" ht="15.6" customHeight="1" x14ac:dyDescent="0.25">
      <c r="A733" s="453"/>
      <c r="B733" s="471"/>
      <c r="C733" s="455"/>
      <c r="D733" s="521"/>
      <c r="E733" s="448"/>
      <c r="F733" s="93" t="s">
        <v>381</v>
      </c>
      <c r="G733" s="523" t="s">
        <v>382</v>
      </c>
      <c r="H733" s="523"/>
      <c r="I733" s="523"/>
      <c r="J733" s="523"/>
      <c r="K733" s="502"/>
      <c r="L733" s="500"/>
    </row>
    <row r="734" spans="1:12" ht="15.6" customHeight="1" x14ac:dyDescent="0.25">
      <c r="A734" s="453"/>
      <c r="B734" s="471"/>
      <c r="C734" s="455"/>
      <c r="D734" s="521"/>
      <c r="E734" s="448"/>
      <c r="F734" s="94" t="s">
        <v>358</v>
      </c>
      <c r="G734" s="523" t="s">
        <v>900</v>
      </c>
      <c r="H734" s="523"/>
      <c r="I734" s="523"/>
      <c r="J734" s="523"/>
      <c r="K734" s="496">
        <v>5</v>
      </c>
      <c r="L734" s="443">
        <v>15439</v>
      </c>
    </row>
    <row r="735" spans="1:12" ht="15.6" customHeight="1" x14ac:dyDescent="0.25">
      <c r="A735" s="453"/>
      <c r="B735" s="471"/>
      <c r="C735" s="455"/>
      <c r="D735" s="521"/>
      <c r="E735" s="448"/>
      <c r="F735" s="93" t="s">
        <v>383</v>
      </c>
      <c r="G735" s="523" t="s">
        <v>384</v>
      </c>
      <c r="H735" s="523"/>
      <c r="I735" s="523"/>
      <c r="J735" s="523"/>
      <c r="K735" s="497"/>
      <c r="L735" s="444" t="e">
        <f>#REF!-#REF!*10%</f>
        <v>#REF!</v>
      </c>
    </row>
    <row r="736" spans="1:12" ht="15.6" customHeight="1" x14ac:dyDescent="0.25">
      <c r="A736" s="453"/>
      <c r="B736" s="471"/>
      <c r="C736" s="455"/>
      <c r="D736" s="521"/>
      <c r="E736" s="448"/>
      <c r="F736" s="93" t="s">
        <v>385</v>
      </c>
      <c r="G736" s="523" t="s">
        <v>398</v>
      </c>
      <c r="H736" s="523"/>
      <c r="I736" s="523"/>
      <c r="J736" s="523"/>
      <c r="K736" s="497"/>
      <c r="L736" s="444" t="e">
        <f>#REF!-#REF!*10%</f>
        <v>#REF!</v>
      </c>
    </row>
    <row r="737" spans="1:12" ht="15.6" customHeight="1" x14ac:dyDescent="0.25">
      <c r="A737" s="453"/>
      <c r="B737" s="471"/>
      <c r="C737" s="455"/>
      <c r="D737" s="521"/>
      <c r="E737" s="448"/>
      <c r="F737" s="93" t="s">
        <v>389</v>
      </c>
      <c r="G737" s="523" t="s">
        <v>390</v>
      </c>
      <c r="H737" s="523"/>
      <c r="I737" s="523"/>
      <c r="J737" s="523"/>
      <c r="K737" s="497"/>
      <c r="L737" s="444" t="e">
        <f>#REF!-#REF!*10%</f>
        <v>#REF!</v>
      </c>
    </row>
    <row r="738" spans="1:12" ht="15.6" customHeight="1" x14ac:dyDescent="0.25">
      <c r="A738" s="453"/>
      <c r="B738" s="471"/>
      <c r="C738" s="455"/>
      <c r="D738" s="521"/>
      <c r="E738" s="448"/>
      <c r="F738" s="93" t="s">
        <v>704</v>
      </c>
      <c r="G738" s="523" t="s">
        <v>705</v>
      </c>
      <c r="H738" s="523"/>
      <c r="I738" s="523"/>
      <c r="J738" s="523"/>
      <c r="K738" s="497"/>
      <c r="L738" s="444" t="e">
        <f>#REF!-#REF!*10%</f>
        <v>#REF!</v>
      </c>
    </row>
    <row r="739" spans="1:12" ht="15.6" customHeight="1" x14ac:dyDescent="0.25">
      <c r="A739" s="453"/>
      <c r="B739" s="471"/>
      <c r="C739" s="455"/>
      <c r="D739" s="521"/>
      <c r="E739" s="448"/>
      <c r="F739" s="93" t="s">
        <v>706</v>
      </c>
      <c r="G739" s="461" t="s">
        <v>390</v>
      </c>
      <c r="H739" s="461"/>
      <c r="I739" s="461"/>
      <c r="J739" s="461"/>
      <c r="K739" s="497"/>
      <c r="L739" s="444" t="e">
        <f>#REF!-#REF!*10%</f>
        <v>#REF!</v>
      </c>
    </row>
    <row r="740" spans="1:12" ht="15.6" customHeight="1" x14ac:dyDescent="0.25">
      <c r="A740" s="453"/>
      <c r="B740" s="471"/>
      <c r="C740" s="455"/>
      <c r="D740" s="521"/>
      <c r="E740" s="448"/>
      <c r="F740" s="93" t="s">
        <v>1271</v>
      </c>
      <c r="G740" s="461" t="s">
        <v>390</v>
      </c>
      <c r="H740" s="461"/>
      <c r="I740" s="461"/>
      <c r="J740" s="461"/>
      <c r="K740" s="497"/>
      <c r="L740" s="444" t="e">
        <f>#REF!-#REF!*10%</f>
        <v>#REF!</v>
      </c>
    </row>
    <row r="741" spans="1:12" ht="15.6" customHeight="1" x14ac:dyDescent="0.25">
      <c r="A741" s="453"/>
      <c r="B741" s="471"/>
      <c r="C741" s="455"/>
      <c r="D741" s="521"/>
      <c r="E741" s="448"/>
      <c r="F741" s="93" t="s">
        <v>707</v>
      </c>
      <c r="G741" s="523" t="s">
        <v>911</v>
      </c>
      <c r="H741" s="523"/>
      <c r="I741" s="523"/>
      <c r="J741" s="523"/>
      <c r="K741" s="497"/>
      <c r="L741" s="444" t="e">
        <f>#REF!-#REF!*10%</f>
        <v>#REF!</v>
      </c>
    </row>
    <row r="742" spans="1:12" ht="15.6" customHeight="1" x14ac:dyDescent="0.25">
      <c r="A742" s="453"/>
      <c r="B742" s="471"/>
      <c r="C742" s="455"/>
      <c r="D742" s="521"/>
      <c r="E742" s="448"/>
      <c r="F742" s="93" t="s">
        <v>708</v>
      </c>
      <c r="G742" s="523" t="s">
        <v>390</v>
      </c>
      <c r="H742" s="523"/>
      <c r="I742" s="523"/>
      <c r="J742" s="523"/>
      <c r="K742" s="497"/>
      <c r="L742" s="444" t="e">
        <f>#REF!-#REF!*10%</f>
        <v>#REF!</v>
      </c>
    </row>
    <row r="743" spans="1:12" ht="15.6" customHeight="1" x14ac:dyDescent="0.25">
      <c r="A743" s="453"/>
      <c r="B743" s="471"/>
      <c r="C743" s="455"/>
      <c r="D743" s="521"/>
      <c r="E743" s="448"/>
      <c r="F743" s="93" t="s">
        <v>377</v>
      </c>
      <c r="G743" s="523" t="s">
        <v>387</v>
      </c>
      <c r="H743" s="523"/>
      <c r="I743" s="523"/>
      <c r="J743" s="523"/>
      <c r="K743" s="497"/>
      <c r="L743" s="444" t="e">
        <f>#REF!-#REF!*10%</f>
        <v>#REF!</v>
      </c>
    </row>
    <row r="744" spans="1:12" ht="15.6" customHeight="1" x14ac:dyDescent="0.25">
      <c r="A744" s="453"/>
      <c r="B744" s="471"/>
      <c r="C744" s="455"/>
      <c r="D744" s="521"/>
      <c r="E744" s="448"/>
      <c r="F744" s="93" t="s">
        <v>388</v>
      </c>
      <c r="G744" s="523" t="s">
        <v>393</v>
      </c>
      <c r="H744" s="523"/>
      <c r="I744" s="523"/>
      <c r="J744" s="523"/>
      <c r="K744" s="497"/>
      <c r="L744" s="444" t="e">
        <f>#REF!-#REF!*10%</f>
        <v>#REF!</v>
      </c>
    </row>
    <row r="745" spans="1:12" ht="15.6" customHeight="1" x14ac:dyDescent="0.25">
      <c r="A745" s="453"/>
      <c r="B745" s="471"/>
      <c r="C745" s="455"/>
      <c r="D745" s="521"/>
      <c r="E745" s="448"/>
      <c r="F745" s="93" t="s">
        <v>562</v>
      </c>
      <c r="G745" s="523" t="s">
        <v>1024</v>
      </c>
      <c r="H745" s="523"/>
      <c r="I745" s="523"/>
      <c r="J745" s="523"/>
      <c r="K745" s="497"/>
      <c r="L745" s="444" t="e">
        <f>#REF!-#REF!*10%</f>
        <v>#REF!</v>
      </c>
    </row>
    <row r="746" spans="1:12" ht="15.6" customHeight="1" x14ac:dyDescent="0.25">
      <c r="A746" s="453"/>
      <c r="B746" s="471"/>
      <c r="C746" s="455"/>
      <c r="D746" s="521"/>
      <c r="E746" s="448"/>
      <c r="F746" s="93" t="s">
        <v>570</v>
      </c>
      <c r="G746" s="523" t="s">
        <v>613</v>
      </c>
      <c r="H746" s="523"/>
      <c r="I746" s="523"/>
      <c r="J746" s="523"/>
      <c r="K746" s="497"/>
      <c r="L746" s="444" t="e">
        <f>#REF!-#REF!*10%</f>
        <v>#REF!</v>
      </c>
    </row>
    <row r="747" spans="1:12" ht="15.6" customHeight="1" x14ac:dyDescent="0.25">
      <c r="A747" s="453"/>
      <c r="B747" s="471"/>
      <c r="C747" s="455"/>
      <c r="D747" s="521"/>
      <c r="E747" s="448"/>
      <c r="F747" s="111" t="s">
        <v>84</v>
      </c>
      <c r="G747" s="526">
        <v>3.6</v>
      </c>
      <c r="H747" s="526"/>
      <c r="I747" s="526"/>
      <c r="J747" s="526"/>
      <c r="K747" s="497"/>
      <c r="L747" s="444" t="e">
        <f>#REF!-#REF!*10%</f>
        <v>#REF!</v>
      </c>
    </row>
    <row r="748" spans="1:12" ht="15.75" customHeight="1" x14ac:dyDescent="0.25">
      <c r="A748" s="453"/>
      <c r="B748" s="472"/>
      <c r="C748" s="455"/>
      <c r="D748" s="521"/>
      <c r="E748" s="448"/>
      <c r="F748" s="96" t="s">
        <v>1016</v>
      </c>
      <c r="G748" s="454">
        <v>5</v>
      </c>
      <c r="H748" s="454"/>
      <c r="I748" s="454"/>
      <c r="J748" s="454"/>
      <c r="K748" s="497"/>
      <c r="L748" s="444" t="e">
        <f>#REF!-#REF!*10%</f>
        <v>#REF!</v>
      </c>
    </row>
    <row r="749" spans="1:12" ht="15.75" customHeight="1" x14ac:dyDescent="0.25">
      <c r="A749" s="452">
        <v>10</v>
      </c>
      <c r="B749" s="470"/>
      <c r="C749" s="455" t="s">
        <v>507</v>
      </c>
      <c r="D749" s="520"/>
      <c r="E749" s="448"/>
      <c r="F749" s="110" t="s">
        <v>81</v>
      </c>
      <c r="G749" s="524" t="s">
        <v>6</v>
      </c>
      <c r="H749" s="524"/>
      <c r="I749" s="524"/>
      <c r="J749" s="524"/>
      <c r="K749" s="539">
        <v>3</v>
      </c>
      <c r="L749" s="498">
        <v>16063</v>
      </c>
    </row>
    <row r="750" spans="1:12" ht="15.75" customHeight="1" x14ac:dyDescent="0.25">
      <c r="A750" s="453"/>
      <c r="B750" s="471"/>
      <c r="C750" s="455"/>
      <c r="D750" s="521"/>
      <c r="E750" s="448"/>
      <c r="F750" s="110" t="s">
        <v>80</v>
      </c>
      <c r="G750" s="469">
        <v>140</v>
      </c>
      <c r="H750" s="469"/>
      <c r="I750" s="469"/>
      <c r="J750" s="469"/>
      <c r="K750" s="502"/>
      <c r="L750" s="499"/>
    </row>
    <row r="751" spans="1:12" ht="15.75" customHeight="1" x14ac:dyDescent="0.25">
      <c r="A751" s="453"/>
      <c r="B751" s="471"/>
      <c r="C751" s="455"/>
      <c r="D751" s="521"/>
      <c r="E751" s="448"/>
      <c r="F751" s="110" t="s">
        <v>8</v>
      </c>
      <c r="G751" s="240">
        <v>3000</v>
      </c>
      <c r="H751" s="241">
        <v>4000</v>
      </c>
      <c r="I751" s="312">
        <v>5000</v>
      </c>
      <c r="J751" s="242">
        <v>6000</v>
      </c>
      <c r="K751" s="502"/>
      <c r="L751" s="499"/>
    </row>
    <row r="752" spans="1:12" ht="15.75" customHeight="1" x14ac:dyDescent="0.25">
      <c r="A752" s="453"/>
      <c r="B752" s="471"/>
      <c r="C752" s="455"/>
      <c r="D752" s="521"/>
      <c r="E752" s="448"/>
      <c r="F752" s="93" t="s">
        <v>817</v>
      </c>
      <c r="G752" s="243">
        <f>G750*114</f>
        <v>15960</v>
      </c>
      <c r="H752" s="244">
        <f>G750*128</f>
        <v>17920</v>
      </c>
      <c r="I752" s="313">
        <f>G750*143</f>
        <v>20020</v>
      </c>
      <c r="J752" s="245">
        <f>G750*148</f>
        <v>20720</v>
      </c>
      <c r="K752" s="502"/>
      <c r="L752" s="499"/>
    </row>
    <row r="753" spans="1:12" ht="15.75" customHeight="1" x14ac:dyDescent="0.25">
      <c r="A753" s="453"/>
      <c r="B753" s="471"/>
      <c r="C753" s="455"/>
      <c r="D753" s="521"/>
      <c r="E753" s="448"/>
      <c r="F753" s="93" t="s">
        <v>1269</v>
      </c>
      <c r="G753" s="451">
        <v>0.98</v>
      </c>
      <c r="H753" s="451"/>
      <c r="I753" s="451"/>
      <c r="J753" s="451"/>
      <c r="K753" s="502"/>
      <c r="L753" s="499"/>
    </row>
    <row r="754" spans="1:12" ht="15.75" customHeight="1" x14ac:dyDescent="0.25">
      <c r="A754" s="453"/>
      <c r="B754" s="471"/>
      <c r="C754" s="455"/>
      <c r="D754" s="521"/>
      <c r="E754" s="448"/>
      <c r="F754" s="93" t="s">
        <v>699</v>
      </c>
      <c r="G754" s="523" t="s">
        <v>700</v>
      </c>
      <c r="H754" s="523"/>
      <c r="I754" s="523"/>
      <c r="J754" s="523"/>
      <c r="K754" s="502"/>
      <c r="L754" s="499"/>
    </row>
    <row r="755" spans="1:12" ht="15.75" customHeight="1" x14ac:dyDescent="0.25">
      <c r="A755" s="453"/>
      <c r="B755" s="471"/>
      <c r="C755" s="455"/>
      <c r="D755" s="521"/>
      <c r="E755" s="448"/>
      <c r="F755" s="93" t="s">
        <v>1181</v>
      </c>
      <c r="G755" s="462" t="s">
        <v>1179</v>
      </c>
      <c r="H755" s="463"/>
      <c r="I755" s="463"/>
      <c r="J755" s="464"/>
      <c r="K755" s="502"/>
      <c r="L755" s="499"/>
    </row>
    <row r="756" spans="1:12" ht="15.75" customHeight="1" x14ac:dyDescent="0.25">
      <c r="A756" s="453"/>
      <c r="B756" s="471"/>
      <c r="C756" s="455"/>
      <c r="D756" s="521"/>
      <c r="E756" s="448"/>
      <c r="F756" s="110" t="s">
        <v>83</v>
      </c>
      <c r="G756" s="524">
        <v>66</v>
      </c>
      <c r="H756" s="524"/>
      <c r="I756" s="524"/>
      <c r="J756" s="524"/>
      <c r="K756" s="502"/>
      <c r="L756" s="499"/>
    </row>
    <row r="757" spans="1:12" ht="15.75" customHeight="1" x14ac:dyDescent="0.25">
      <c r="A757" s="453"/>
      <c r="B757" s="471"/>
      <c r="C757" s="455"/>
      <c r="D757" s="521"/>
      <c r="E757" s="448"/>
      <c r="F757" s="112" t="s">
        <v>396</v>
      </c>
      <c r="G757" s="523" t="s">
        <v>908</v>
      </c>
      <c r="H757" s="523"/>
      <c r="I757" s="523"/>
      <c r="J757" s="523"/>
      <c r="K757" s="502"/>
      <c r="L757" s="499"/>
    </row>
    <row r="758" spans="1:12" ht="15.75" customHeight="1" x14ac:dyDescent="0.25">
      <c r="A758" s="453"/>
      <c r="B758" s="471"/>
      <c r="C758" s="455"/>
      <c r="D758" s="521"/>
      <c r="E758" s="448"/>
      <c r="F758" s="110" t="s">
        <v>256</v>
      </c>
      <c r="G758" s="524" t="s">
        <v>65</v>
      </c>
      <c r="H758" s="524"/>
      <c r="I758" s="524"/>
      <c r="J758" s="524"/>
      <c r="K758" s="502"/>
      <c r="L758" s="499"/>
    </row>
    <row r="759" spans="1:12" ht="15.6" customHeight="1" x14ac:dyDescent="0.25">
      <c r="A759" s="453"/>
      <c r="B759" s="471"/>
      <c r="C759" s="455"/>
      <c r="D759" s="521"/>
      <c r="E759" s="448"/>
      <c r="F759" s="93" t="s">
        <v>379</v>
      </c>
      <c r="G759" s="523" t="s">
        <v>380</v>
      </c>
      <c r="H759" s="523"/>
      <c r="I759" s="523"/>
      <c r="J759" s="523"/>
      <c r="K759" s="502"/>
      <c r="L759" s="499"/>
    </row>
    <row r="760" spans="1:12" ht="15.6" customHeight="1" x14ac:dyDescent="0.25">
      <c r="A760" s="453"/>
      <c r="B760" s="471"/>
      <c r="C760" s="455"/>
      <c r="D760" s="521"/>
      <c r="E760" s="448"/>
      <c r="F760" s="93" t="s">
        <v>701</v>
      </c>
      <c r="G760" s="523">
        <v>100000</v>
      </c>
      <c r="H760" s="523"/>
      <c r="I760" s="523"/>
      <c r="J760" s="523"/>
      <c r="K760" s="502"/>
      <c r="L760" s="499"/>
    </row>
    <row r="761" spans="1:12" ht="15.6" customHeight="1" x14ac:dyDescent="0.25">
      <c r="A761" s="453"/>
      <c r="B761" s="471"/>
      <c r="C761" s="455"/>
      <c r="D761" s="521"/>
      <c r="E761" s="448"/>
      <c r="F761" s="93" t="s">
        <v>257</v>
      </c>
      <c r="G761" s="523" t="s">
        <v>556</v>
      </c>
      <c r="H761" s="523"/>
      <c r="I761" s="523"/>
      <c r="J761" s="523"/>
      <c r="K761" s="502"/>
      <c r="L761" s="499"/>
    </row>
    <row r="762" spans="1:12" ht="15.6" customHeight="1" x14ac:dyDescent="0.25">
      <c r="A762" s="453"/>
      <c r="B762" s="471"/>
      <c r="C762" s="455"/>
      <c r="D762" s="521"/>
      <c r="E762" s="448"/>
      <c r="F762" s="93" t="s">
        <v>376</v>
      </c>
      <c r="G762" s="523" t="s">
        <v>392</v>
      </c>
      <c r="H762" s="523"/>
      <c r="I762" s="523"/>
      <c r="J762" s="523"/>
      <c r="K762" s="502"/>
      <c r="L762" s="499"/>
    </row>
    <row r="763" spans="1:12" ht="15.6" customHeight="1" x14ac:dyDescent="0.25">
      <c r="A763" s="453"/>
      <c r="B763" s="471"/>
      <c r="C763" s="455"/>
      <c r="D763" s="521"/>
      <c r="E763" s="448"/>
      <c r="F763" s="93" t="s">
        <v>702</v>
      </c>
      <c r="G763" s="523" t="s">
        <v>709</v>
      </c>
      <c r="H763" s="523"/>
      <c r="I763" s="523"/>
      <c r="J763" s="523"/>
      <c r="K763" s="502"/>
      <c r="L763" s="499"/>
    </row>
    <row r="764" spans="1:12" ht="15.6" customHeight="1" x14ac:dyDescent="0.25">
      <c r="A764" s="453"/>
      <c r="B764" s="471"/>
      <c r="C764" s="455"/>
      <c r="D764" s="521"/>
      <c r="E764" s="448"/>
      <c r="F764" s="93" t="s">
        <v>381</v>
      </c>
      <c r="G764" s="523" t="s">
        <v>382</v>
      </c>
      <c r="H764" s="523"/>
      <c r="I764" s="523"/>
      <c r="J764" s="523"/>
      <c r="K764" s="502"/>
      <c r="L764" s="500"/>
    </row>
    <row r="765" spans="1:12" ht="15.6" customHeight="1" x14ac:dyDescent="0.25">
      <c r="A765" s="453"/>
      <c r="B765" s="471"/>
      <c r="C765" s="455"/>
      <c r="D765" s="521"/>
      <c r="E765" s="448"/>
      <c r="F765" s="94" t="s">
        <v>358</v>
      </c>
      <c r="G765" s="523" t="s">
        <v>900</v>
      </c>
      <c r="H765" s="523"/>
      <c r="I765" s="523"/>
      <c r="J765" s="523"/>
      <c r="K765" s="496">
        <v>5</v>
      </c>
      <c r="L765" s="443">
        <v>17188</v>
      </c>
    </row>
    <row r="766" spans="1:12" ht="15.6" customHeight="1" x14ac:dyDescent="0.25">
      <c r="A766" s="453"/>
      <c r="B766" s="471"/>
      <c r="C766" s="455"/>
      <c r="D766" s="521"/>
      <c r="E766" s="448"/>
      <c r="F766" s="93" t="s">
        <v>383</v>
      </c>
      <c r="G766" s="523" t="s">
        <v>384</v>
      </c>
      <c r="H766" s="523"/>
      <c r="I766" s="523"/>
      <c r="J766" s="523"/>
      <c r="K766" s="497"/>
      <c r="L766" s="444" t="e">
        <f>#REF!-#REF!*10%</f>
        <v>#REF!</v>
      </c>
    </row>
    <row r="767" spans="1:12" ht="15.6" customHeight="1" x14ac:dyDescent="0.25">
      <c r="A767" s="453"/>
      <c r="B767" s="471"/>
      <c r="C767" s="455"/>
      <c r="D767" s="521"/>
      <c r="E767" s="448"/>
      <c r="F767" s="93" t="s">
        <v>385</v>
      </c>
      <c r="G767" s="523" t="s">
        <v>398</v>
      </c>
      <c r="H767" s="523"/>
      <c r="I767" s="523"/>
      <c r="J767" s="523"/>
      <c r="K767" s="497"/>
      <c r="L767" s="444" t="e">
        <f>#REF!-#REF!*10%</f>
        <v>#REF!</v>
      </c>
    </row>
    <row r="768" spans="1:12" ht="15.6" customHeight="1" x14ac:dyDescent="0.25">
      <c r="A768" s="453"/>
      <c r="B768" s="471"/>
      <c r="C768" s="455"/>
      <c r="D768" s="521"/>
      <c r="E768" s="448"/>
      <c r="F768" s="93" t="s">
        <v>389</v>
      </c>
      <c r="G768" s="523" t="s">
        <v>390</v>
      </c>
      <c r="H768" s="523"/>
      <c r="I768" s="523"/>
      <c r="J768" s="523"/>
      <c r="K768" s="497"/>
      <c r="L768" s="444" t="e">
        <f>#REF!-#REF!*10%</f>
        <v>#REF!</v>
      </c>
    </row>
    <row r="769" spans="1:12" ht="15.6" customHeight="1" x14ac:dyDescent="0.25">
      <c r="A769" s="453"/>
      <c r="B769" s="471"/>
      <c r="C769" s="455"/>
      <c r="D769" s="521"/>
      <c r="E769" s="448"/>
      <c r="F769" s="93" t="s">
        <v>704</v>
      </c>
      <c r="G769" s="523" t="s">
        <v>705</v>
      </c>
      <c r="H769" s="523"/>
      <c r="I769" s="523"/>
      <c r="J769" s="523"/>
      <c r="K769" s="497"/>
      <c r="L769" s="444" t="e">
        <f>#REF!-#REF!*10%</f>
        <v>#REF!</v>
      </c>
    </row>
    <row r="770" spans="1:12" ht="15.6" customHeight="1" x14ac:dyDescent="0.25">
      <c r="A770" s="453"/>
      <c r="B770" s="471"/>
      <c r="C770" s="455"/>
      <c r="D770" s="521"/>
      <c r="E770" s="448"/>
      <c r="F770" s="93" t="s">
        <v>706</v>
      </c>
      <c r="G770" s="461" t="s">
        <v>390</v>
      </c>
      <c r="H770" s="461"/>
      <c r="I770" s="461"/>
      <c r="J770" s="461"/>
      <c r="K770" s="497"/>
      <c r="L770" s="444" t="e">
        <f>#REF!-#REF!*10%</f>
        <v>#REF!</v>
      </c>
    </row>
    <row r="771" spans="1:12" ht="15.6" customHeight="1" x14ac:dyDescent="0.25">
      <c r="A771" s="453"/>
      <c r="B771" s="471"/>
      <c r="C771" s="455"/>
      <c r="D771" s="521"/>
      <c r="E771" s="448"/>
      <c r="F771" s="93" t="s">
        <v>1271</v>
      </c>
      <c r="G771" s="461" t="s">
        <v>390</v>
      </c>
      <c r="H771" s="461"/>
      <c r="I771" s="461"/>
      <c r="J771" s="461"/>
      <c r="K771" s="497"/>
      <c r="L771" s="444" t="e">
        <f>#REF!-#REF!*10%</f>
        <v>#REF!</v>
      </c>
    </row>
    <row r="772" spans="1:12" ht="15.6" customHeight="1" x14ac:dyDescent="0.25">
      <c r="A772" s="453"/>
      <c r="B772" s="471"/>
      <c r="C772" s="455"/>
      <c r="D772" s="521"/>
      <c r="E772" s="448"/>
      <c r="F772" s="93" t="s">
        <v>707</v>
      </c>
      <c r="G772" s="523" t="s">
        <v>911</v>
      </c>
      <c r="H772" s="523"/>
      <c r="I772" s="523"/>
      <c r="J772" s="523"/>
      <c r="K772" s="497"/>
      <c r="L772" s="444" t="e">
        <f>#REF!-#REF!*10%</f>
        <v>#REF!</v>
      </c>
    </row>
    <row r="773" spans="1:12" ht="15.6" customHeight="1" x14ac:dyDescent="0.25">
      <c r="A773" s="453"/>
      <c r="B773" s="471"/>
      <c r="C773" s="455"/>
      <c r="D773" s="521"/>
      <c r="E773" s="448"/>
      <c r="F773" s="93" t="s">
        <v>708</v>
      </c>
      <c r="G773" s="523" t="s">
        <v>390</v>
      </c>
      <c r="H773" s="523"/>
      <c r="I773" s="523"/>
      <c r="J773" s="523"/>
      <c r="K773" s="497"/>
      <c r="L773" s="444" t="e">
        <f>#REF!-#REF!*10%</f>
        <v>#REF!</v>
      </c>
    </row>
    <row r="774" spans="1:12" ht="15.6" customHeight="1" x14ac:dyDescent="0.25">
      <c r="A774" s="453"/>
      <c r="B774" s="471"/>
      <c r="C774" s="455"/>
      <c r="D774" s="521"/>
      <c r="E774" s="448"/>
      <c r="F774" s="93" t="s">
        <v>377</v>
      </c>
      <c r="G774" s="523" t="s">
        <v>387</v>
      </c>
      <c r="H774" s="523"/>
      <c r="I774" s="523"/>
      <c r="J774" s="523"/>
      <c r="K774" s="497"/>
      <c r="L774" s="444" t="e">
        <f>#REF!-#REF!*10%</f>
        <v>#REF!</v>
      </c>
    </row>
    <row r="775" spans="1:12" ht="15.6" customHeight="1" x14ac:dyDescent="0.25">
      <c r="A775" s="453"/>
      <c r="B775" s="471"/>
      <c r="C775" s="455"/>
      <c r="D775" s="521"/>
      <c r="E775" s="448"/>
      <c r="F775" s="93" t="s">
        <v>388</v>
      </c>
      <c r="G775" s="523" t="s">
        <v>393</v>
      </c>
      <c r="H775" s="523"/>
      <c r="I775" s="523"/>
      <c r="J775" s="523"/>
      <c r="K775" s="497"/>
      <c r="L775" s="444" t="e">
        <f>#REF!-#REF!*10%</f>
        <v>#REF!</v>
      </c>
    </row>
    <row r="776" spans="1:12" ht="15.6" customHeight="1" x14ac:dyDescent="0.25">
      <c r="A776" s="453"/>
      <c r="B776" s="471"/>
      <c r="C776" s="455"/>
      <c r="D776" s="521"/>
      <c r="E776" s="448"/>
      <c r="F776" s="93" t="s">
        <v>562</v>
      </c>
      <c r="G776" s="523" t="s">
        <v>1024</v>
      </c>
      <c r="H776" s="523"/>
      <c r="I776" s="523"/>
      <c r="J776" s="523"/>
      <c r="K776" s="497"/>
      <c r="L776" s="444" t="e">
        <f>#REF!-#REF!*10%</f>
        <v>#REF!</v>
      </c>
    </row>
    <row r="777" spans="1:12" ht="15.6" customHeight="1" x14ac:dyDescent="0.25">
      <c r="A777" s="453"/>
      <c r="B777" s="471"/>
      <c r="C777" s="455"/>
      <c r="D777" s="521"/>
      <c r="E777" s="448"/>
      <c r="F777" s="93" t="s">
        <v>570</v>
      </c>
      <c r="G777" s="523" t="s">
        <v>613</v>
      </c>
      <c r="H777" s="523"/>
      <c r="I777" s="523"/>
      <c r="J777" s="523"/>
      <c r="K777" s="497"/>
      <c r="L777" s="444" t="e">
        <f>#REF!-#REF!*10%</f>
        <v>#REF!</v>
      </c>
    </row>
    <row r="778" spans="1:12" ht="15.6" customHeight="1" x14ac:dyDescent="0.25">
      <c r="A778" s="453"/>
      <c r="B778" s="471"/>
      <c r="C778" s="455"/>
      <c r="D778" s="521"/>
      <c r="E778" s="448"/>
      <c r="F778" s="111" t="s">
        <v>84</v>
      </c>
      <c r="G778" s="526">
        <v>4</v>
      </c>
      <c r="H778" s="526"/>
      <c r="I778" s="526"/>
      <c r="J778" s="526"/>
      <c r="K778" s="497"/>
      <c r="L778" s="444" t="e">
        <f>#REF!-#REF!*10%</f>
        <v>#REF!</v>
      </c>
    </row>
    <row r="779" spans="1:12" ht="15.75" customHeight="1" x14ac:dyDescent="0.25">
      <c r="A779" s="453"/>
      <c r="B779" s="472"/>
      <c r="C779" s="455"/>
      <c r="D779" s="521"/>
      <c r="E779" s="448"/>
      <c r="F779" s="96" t="s">
        <v>1016</v>
      </c>
      <c r="G779" s="454">
        <v>5</v>
      </c>
      <c r="H779" s="454"/>
      <c r="I779" s="454"/>
      <c r="J779" s="454"/>
      <c r="K779" s="497"/>
      <c r="L779" s="444" t="e">
        <f>#REF!-#REF!*10%</f>
        <v>#REF!</v>
      </c>
    </row>
    <row r="780" spans="1:12" ht="15.6" customHeight="1" x14ac:dyDescent="0.25">
      <c r="A780" s="452">
        <v>11</v>
      </c>
      <c r="B780" s="470"/>
      <c r="C780" s="455" t="s">
        <v>508</v>
      </c>
      <c r="D780" s="520"/>
      <c r="E780" s="448"/>
      <c r="F780" s="110" t="s">
        <v>81</v>
      </c>
      <c r="G780" s="524" t="s">
        <v>6</v>
      </c>
      <c r="H780" s="524"/>
      <c r="I780" s="524"/>
      <c r="J780" s="524"/>
      <c r="K780" s="539">
        <v>3</v>
      </c>
      <c r="L780" s="498">
        <v>18758</v>
      </c>
    </row>
    <row r="781" spans="1:12" ht="15.6" customHeight="1" x14ac:dyDescent="0.25">
      <c r="A781" s="453"/>
      <c r="B781" s="471"/>
      <c r="C781" s="455"/>
      <c r="D781" s="520"/>
      <c r="E781" s="448"/>
      <c r="F781" s="110" t="s">
        <v>80</v>
      </c>
      <c r="G781" s="469">
        <v>158</v>
      </c>
      <c r="H781" s="469"/>
      <c r="I781" s="469"/>
      <c r="J781" s="469"/>
      <c r="K781" s="502"/>
      <c r="L781" s="499"/>
    </row>
    <row r="782" spans="1:12" ht="15.6" customHeight="1" x14ac:dyDescent="0.25">
      <c r="A782" s="453"/>
      <c r="B782" s="471"/>
      <c r="C782" s="455"/>
      <c r="D782" s="520"/>
      <c r="E782" s="448"/>
      <c r="F782" s="110" t="s">
        <v>8</v>
      </c>
      <c r="G782" s="240">
        <v>3000</v>
      </c>
      <c r="H782" s="241">
        <v>4000</v>
      </c>
      <c r="I782" s="312">
        <v>5000</v>
      </c>
      <c r="J782" s="242">
        <v>6000</v>
      </c>
      <c r="K782" s="502"/>
      <c r="L782" s="499"/>
    </row>
    <row r="783" spans="1:12" ht="15.6" customHeight="1" x14ac:dyDescent="0.25">
      <c r="A783" s="453"/>
      <c r="B783" s="471"/>
      <c r="C783" s="455"/>
      <c r="D783" s="520"/>
      <c r="E783" s="448"/>
      <c r="F783" s="93" t="s">
        <v>817</v>
      </c>
      <c r="G783" s="243">
        <f>G781*114</f>
        <v>18012</v>
      </c>
      <c r="H783" s="244">
        <f>G781*128</f>
        <v>20224</v>
      </c>
      <c r="I783" s="313">
        <f>G781*143</f>
        <v>22594</v>
      </c>
      <c r="J783" s="245">
        <f>G781*148</f>
        <v>23384</v>
      </c>
      <c r="K783" s="502"/>
      <c r="L783" s="499"/>
    </row>
    <row r="784" spans="1:12" ht="15.6" customHeight="1" x14ac:dyDescent="0.25">
      <c r="A784" s="453"/>
      <c r="B784" s="471"/>
      <c r="C784" s="455"/>
      <c r="D784" s="520"/>
      <c r="E784" s="448"/>
      <c r="F784" s="93" t="s">
        <v>1269</v>
      </c>
      <c r="G784" s="451">
        <v>0.98</v>
      </c>
      <c r="H784" s="451"/>
      <c r="I784" s="451"/>
      <c r="J784" s="451"/>
      <c r="K784" s="502"/>
      <c r="L784" s="499"/>
    </row>
    <row r="785" spans="1:12" ht="15.6" customHeight="1" x14ac:dyDescent="0.25">
      <c r="A785" s="453"/>
      <c r="B785" s="471"/>
      <c r="C785" s="455"/>
      <c r="D785" s="520"/>
      <c r="E785" s="448"/>
      <c r="F785" s="93" t="s">
        <v>699</v>
      </c>
      <c r="G785" s="523" t="s">
        <v>700</v>
      </c>
      <c r="H785" s="523"/>
      <c r="I785" s="523"/>
      <c r="J785" s="523"/>
      <c r="K785" s="502"/>
      <c r="L785" s="499"/>
    </row>
    <row r="786" spans="1:12" ht="15.6" customHeight="1" x14ac:dyDescent="0.25">
      <c r="A786" s="453"/>
      <c r="B786" s="471"/>
      <c r="C786" s="455"/>
      <c r="D786" s="520"/>
      <c r="E786" s="448"/>
      <c r="F786" s="93" t="s">
        <v>1181</v>
      </c>
      <c r="G786" s="462" t="s">
        <v>1179</v>
      </c>
      <c r="H786" s="463"/>
      <c r="I786" s="463"/>
      <c r="J786" s="464"/>
      <c r="K786" s="502"/>
      <c r="L786" s="499"/>
    </row>
    <row r="787" spans="1:12" ht="15.6" customHeight="1" x14ac:dyDescent="0.25">
      <c r="A787" s="453"/>
      <c r="B787" s="471"/>
      <c r="C787" s="455"/>
      <c r="D787" s="520"/>
      <c r="E787" s="448"/>
      <c r="F787" s="110" t="s">
        <v>83</v>
      </c>
      <c r="G787" s="524">
        <v>66</v>
      </c>
      <c r="H787" s="524"/>
      <c r="I787" s="524"/>
      <c r="J787" s="524"/>
      <c r="K787" s="502"/>
      <c r="L787" s="499"/>
    </row>
    <row r="788" spans="1:12" ht="15.6" customHeight="1" x14ac:dyDescent="0.25">
      <c r="A788" s="453"/>
      <c r="B788" s="471"/>
      <c r="C788" s="455"/>
      <c r="D788" s="520"/>
      <c r="E788" s="448"/>
      <c r="F788" s="112" t="s">
        <v>396</v>
      </c>
      <c r="G788" s="523" t="s">
        <v>908</v>
      </c>
      <c r="H788" s="523"/>
      <c r="I788" s="523"/>
      <c r="J788" s="523"/>
      <c r="K788" s="502"/>
      <c r="L788" s="499"/>
    </row>
    <row r="789" spans="1:12" ht="15.6" customHeight="1" x14ac:dyDescent="0.25">
      <c r="A789" s="453"/>
      <c r="B789" s="471"/>
      <c r="C789" s="455"/>
      <c r="D789" s="520"/>
      <c r="E789" s="448"/>
      <c r="F789" s="110" t="s">
        <v>256</v>
      </c>
      <c r="G789" s="524" t="s">
        <v>66</v>
      </c>
      <c r="H789" s="524"/>
      <c r="I789" s="524"/>
      <c r="J789" s="524"/>
      <c r="K789" s="502"/>
      <c r="L789" s="499"/>
    </row>
    <row r="790" spans="1:12" ht="15.6" customHeight="1" x14ac:dyDescent="0.25">
      <c r="A790" s="453"/>
      <c r="B790" s="471"/>
      <c r="C790" s="455"/>
      <c r="D790" s="520"/>
      <c r="E790" s="448"/>
      <c r="F790" s="93" t="s">
        <v>379</v>
      </c>
      <c r="G790" s="523" t="s">
        <v>380</v>
      </c>
      <c r="H790" s="523"/>
      <c r="I790" s="523"/>
      <c r="J790" s="523"/>
      <c r="K790" s="502"/>
      <c r="L790" s="499"/>
    </row>
    <row r="791" spans="1:12" ht="15.6" customHeight="1" x14ac:dyDescent="0.25">
      <c r="A791" s="453"/>
      <c r="B791" s="471"/>
      <c r="C791" s="455"/>
      <c r="D791" s="520"/>
      <c r="E791" s="448"/>
      <c r="F791" s="93" t="s">
        <v>701</v>
      </c>
      <c r="G791" s="523">
        <v>100000</v>
      </c>
      <c r="H791" s="523"/>
      <c r="I791" s="523"/>
      <c r="J791" s="523"/>
      <c r="K791" s="502"/>
      <c r="L791" s="499"/>
    </row>
    <row r="792" spans="1:12" ht="15.6" customHeight="1" x14ac:dyDescent="0.25">
      <c r="A792" s="453"/>
      <c r="B792" s="471"/>
      <c r="C792" s="455"/>
      <c r="D792" s="520"/>
      <c r="E792" s="448"/>
      <c r="F792" s="93" t="s">
        <v>257</v>
      </c>
      <c r="G792" s="523" t="s">
        <v>556</v>
      </c>
      <c r="H792" s="523"/>
      <c r="I792" s="523"/>
      <c r="J792" s="523"/>
      <c r="K792" s="502"/>
      <c r="L792" s="499"/>
    </row>
    <row r="793" spans="1:12" ht="15.6" customHeight="1" x14ac:dyDescent="0.25">
      <c r="A793" s="453"/>
      <c r="B793" s="471"/>
      <c r="C793" s="455"/>
      <c r="D793" s="520"/>
      <c r="E793" s="448"/>
      <c r="F793" s="93" t="s">
        <v>376</v>
      </c>
      <c r="G793" s="523" t="s">
        <v>392</v>
      </c>
      <c r="H793" s="523"/>
      <c r="I793" s="523"/>
      <c r="J793" s="523"/>
      <c r="K793" s="502"/>
      <c r="L793" s="499"/>
    </row>
    <row r="794" spans="1:12" ht="15.6" customHeight="1" x14ac:dyDescent="0.25">
      <c r="A794" s="453"/>
      <c r="B794" s="471"/>
      <c r="C794" s="455"/>
      <c r="D794" s="520"/>
      <c r="E794" s="448"/>
      <c r="F794" s="93" t="s">
        <v>702</v>
      </c>
      <c r="G794" s="523" t="s">
        <v>709</v>
      </c>
      <c r="H794" s="523"/>
      <c r="I794" s="523"/>
      <c r="J794" s="523"/>
      <c r="K794" s="502"/>
      <c r="L794" s="499"/>
    </row>
    <row r="795" spans="1:12" ht="15.6" customHeight="1" x14ac:dyDescent="0.25">
      <c r="A795" s="453"/>
      <c r="B795" s="471"/>
      <c r="C795" s="455"/>
      <c r="D795" s="520"/>
      <c r="E795" s="448"/>
      <c r="F795" s="93" t="s">
        <v>381</v>
      </c>
      <c r="G795" s="523" t="s">
        <v>382</v>
      </c>
      <c r="H795" s="523"/>
      <c r="I795" s="523"/>
      <c r="J795" s="523"/>
      <c r="K795" s="502"/>
      <c r="L795" s="500"/>
    </row>
    <row r="796" spans="1:12" ht="15.6" customHeight="1" x14ac:dyDescent="0.25">
      <c r="A796" s="453"/>
      <c r="B796" s="471"/>
      <c r="C796" s="455"/>
      <c r="D796" s="520"/>
      <c r="E796" s="448"/>
      <c r="F796" s="94" t="s">
        <v>358</v>
      </c>
      <c r="G796" s="523" t="s">
        <v>900</v>
      </c>
      <c r="H796" s="523"/>
      <c r="I796" s="523"/>
      <c r="J796" s="523"/>
      <c r="K796" s="496">
        <v>5</v>
      </c>
      <c r="L796" s="443">
        <v>20071</v>
      </c>
    </row>
    <row r="797" spans="1:12" ht="15.6" customHeight="1" x14ac:dyDescent="0.25">
      <c r="A797" s="453"/>
      <c r="B797" s="471"/>
      <c r="C797" s="455"/>
      <c r="D797" s="520"/>
      <c r="E797" s="448"/>
      <c r="F797" s="93" t="s">
        <v>383</v>
      </c>
      <c r="G797" s="523" t="s">
        <v>384</v>
      </c>
      <c r="H797" s="523"/>
      <c r="I797" s="523"/>
      <c r="J797" s="523"/>
      <c r="K797" s="497"/>
      <c r="L797" s="444" t="e">
        <f>#REF!-#REF!*10%</f>
        <v>#REF!</v>
      </c>
    </row>
    <row r="798" spans="1:12" ht="15.6" customHeight="1" x14ac:dyDescent="0.25">
      <c r="A798" s="453"/>
      <c r="B798" s="471"/>
      <c r="C798" s="455"/>
      <c r="D798" s="520"/>
      <c r="E798" s="448"/>
      <c r="F798" s="93" t="s">
        <v>385</v>
      </c>
      <c r="G798" s="523" t="s">
        <v>398</v>
      </c>
      <c r="H798" s="523"/>
      <c r="I798" s="523"/>
      <c r="J798" s="523"/>
      <c r="K798" s="497"/>
      <c r="L798" s="444" t="e">
        <f>#REF!-#REF!*10%</f>
        <v>#REF!</v>
      </c>
    </row>
    <row r="799" spans="1:12" ht="15.6" customHeight="1" x14ac:dyDescent="0.25">
      <c r="A799" s="453"/>
      <c r="B799" s="471"/>
      <c r="C799" s="455"/>
      <c r="D799" s="520"/>
      <c r="E799" s="448"/>
      <c r="F799" s="93" t="s">
        <v>389</v>
      </c>
      <c r="G799" s="523" t="s">
        <v>390</v>
      </c>
      <c r="H799" s="523"/>
      <c r="I799" s="523"/>
      <c r="J799" s="523"/>
      <c r="K799" s="497"/>
      <c r="L799" s="444" t="e">
        <f>#REF!-#REF!*10%</f>
        <v>#REF!</v>
      </c>
    </row>
    <row r="800" spans="1:12" ht="15.6" customHeight="1" x14ac:dyDescent="0.25">
      <c r="A800" s="453"/>
      <c r="B800" s="471"/>
      <c r="C800" s="455"/>
      <c r="D800" s="520"/>
      <c r="E800" s="448"/>
      <c r="F800" s="93" t="s">
        <v>704</v>
      </c>
      <c r="G800" s="523" t="s">
        <v>705</v>
      </c>
      <c r="H800" s="523"/>
      <c r="I800" s="523"/>
      <c r="J800" s="523"/>
      <c r="K800" s="497"/>
      <c r="L800" s="444" t="e">
        <f>#REF!-#REF!*10%</f>
        <v>#REF!</v>
      </c>
    </row>
    <row r="801" spans="1:12" ht="15.6" customHeight="1" x14ac:dyDescent="0.25">
      <c r="A801" s="453"/>
      <c r="B801" s="471"/>
      <c r="C801" s="455"/>
      <c r="D801" s="520"/>
      <c r="E801" s="448"/>
      <c r="F801" s="93" t="s">
        <v>706</v>
      </c>
      <c r="G801" s="461" t="s">
        <v>390</v>
      </c>
      <c r="H801" s="461"/>
      <c r="I801" s="461"/>
      <c r="J801" s="461"/>
      <c r="K801" s="497"/>
      <c r="L801" s="444" t="e">
        <f>#REF!-#REF!*10%</f>
        <v>#REF!</v>
      </c>
    </row>
    <row r="802" spans="1:12" ht="15.6" customHeight="1" x14ac:dyDescent="0.25">
      <c r="A802" s="453"/>
      <c r="B802" s="471"/>
      <c r="C802" s="455"/>
      <c r="D802" s="520"/>
      <c r="E802" s="448"/>
      <c r="F802" s="93" t="s">
        <v>1271</v>
      </c>
      <c r="G802" s="461" t="s">
        <v>390</v>
      </c>
      <c r="H802" s="461"/>
      <c r="I802" s="461"/>
      <c r="J802" s="461"/>
      <c r="K802" s="497"/>
      <c r="L802" s="444" t="e">
        <f>#REF!-#REF!*10%</f>
        <v>#REF!</v>
      </c>
    </row>
    <row r="803" spans="1:12" ht="15.6" customHeight="1" x14ac:dyDescent="0.25">
      <c r="A803" s="453"/>
      <c r="B803" s="471"/>
      <c r="C803" s="455"/>
      <c r="D803" s="520"/>
      <c r="E803" s="448"/>
      <c r="F803" s="93" t="s">
        <v>707</v>
      </c>
      <c r="G803" s="523" t="s">
        <v>911</v>
      </c>
      <c r="H803" s="523"/>
      <c r="I803" s="523"/>
      <c r="J803" s="523"/>
      <c r="K803" s="497"/>
      <c r="L803" s="444" t="e">
        <f>#REF!-#REF!*10%</f>
        <v>#REF!</v>
      </c>
    </row>
    <row r="804" spans="1:12" ht="15.6" customHeight="1" x14ac:dyDescent="0.25">
      <c r="A804" s="453"/>
      <c r="B804" s="471"/>
      <c r="C804" s="455"/>
      <c r="D804" s="520"/>
      <c r="E804" s="448"/>
      <c r="F804" s="93" t="s">
        <v>708</v>
      </c>
      <c r="G804" s="523" t="s">
        <v>390</v>
      </c>
      <c r="H804" s="523"/>
      <c r="I804" s="523"/>
      <c r="J804" s="523"/>
      <c r="K804" s="497"/>
      <c r="L804" s="444" t="e">
        <f>#REF!-#REF!*10%</f>
        <v>#REF!</v>
      </c>
    </row>
    <row r="805" spans="1:12" ht="15.6" customHeight="1" x14ac:dyDescent="0.25">
      <c r="A805" s="453"/>
      <c r="B805" s="471"/>
      <c r="C805" s="455"/>
      <c r="D805" s="520"/>
      <c r="E805" s="448"/>
      <c r="F805" s="93" t="s">
        <v>377</v>
      </c>
      <c r="G805" s="523" t="s">
        <v>387</v>
      </c>
      <c r="H805" s="523"/>
      <c r="I805" s="523"/>
      <c r="J805" s="523"/>
      <c r="K805" s="497"/>
      <c r="L805" s="444" t="e">
        <f>#REF!-#REF!*10%</f>
        <v>#REF!</v>
      </c>
    </row>
    <row r="806" spans="1:12" ht="15.6" customHeight="1" x14ac:dyDescent="0.25">
      <c r="A806" s="453"/>
      <c r="B806" s="471"/>
      <c r="C806" s="455"/>
      <c r="D806" s="520"/>
      <c r="E806" s="448"/>
      <c r="F806" s="93" t="s">
        <v>388</v>
      </c>
      <c r="G806" s="523" t="s">
        <v>393</v>
      </c>
      <c r="H806" s="523"/>
      <c r="I806" s="523"/>
      <c r="J806" s="523"/>
      <c r="K806" s="497"/>
      <c r="L806" s="444" t="e">
        <f>#REF!-#REF!*10%</f>
        <v>#REF!</v>
      </c>
    </row>
    <row r="807" spans="1:12" ht="15.6" customHeight="1" x14ac:dyDescent="0.25">
      <c r="A807" s="453"/>
      <c r="B807" s="471"/>
      <c r="C807" s="455"/>
      <c r="D807" s="520"/>
      <c r="E807" s="448"/>
      <c r="F807" s="93" t="s">
        <v>562</v>
      </c>
      <c r="G807" s="523" t="s">
        <v>1024</v>
      </c>
      <c r="H807" s="523"/>
      <c r="I807" s="523"/>
      <c r="J807" s="523"/>
      <c r="K807" s="497"/>
      <c r="L807" s="444" t="e">
        <f>#REF!-#REF!*10%</f>
        <v>#REF!</v>
      </c>
    </row>
    <row r="808" spans="1:12" ht="15.6" customHeight="1" x14ac:dyDescent="0.25">
      <c r="A808" s="453"/>
      <c r="B808" s="471"/>
      <c r="C808" s="455"/>
      <c r="D808" s="520"/>
      <c r="E808" s="448"/>
      <c r="F808" s="93" t="s">
        <v>570</v>
      </c>
      <c r="G808" s="523" t="s">
        <v>613</v>
      </c>
      <c r="H808" s="523"/>
      <c r="I808" s="523"/>
      <c r="J808" s="523"/>
      <c r="K808" s="497"/>
      <c r="L808" s="444" t="e">
        <f>#REF!-#REF!*10%</f>
        <v>#REF!</v>
      </c>
    </row>
    <row r="809" spans="1:12" ht="15.6" customHeight="1" x14ac:dyDescent="0.25">
      <c r="A809" s="453"/>
      <c r="B809" s="471"/>
      <c r="C809" s="455"/>
      <c r="D809" s="520"/>
      <c r="E809" s="448"/>
      <c r="F809" s="111" t="s">
        <v>84</v>
      </c>
      <c r="G809" s="526">
        <v>4.5999999999999996</v>
      </c>
      <c r="H809" s="526"/>
      <c r="I809" s="526"/>
      <c r="J809" s="526"/>
      <c r="K809" s="497"/>
      <c r="L809" s="444" t="e">
        <f>#REF!-#REF!*10%</f>
        <v>#REF!</v>
      </c>
    </row>
    <row r="810" spans="1:12" ht="15.6" customHeight="1" x14ac:dyDescent="0.25">
      <c r="A810" s="453"/>
      <c r="B810" s="472"/>
      <c r="C810" s="455"/>
      <c r="D810" s="520"/>
      <c r="E810" s="448"/>
      <c r="F810" s="96" t="s">
        <v>1016</v>
      </c>
      <c r="G810" s="454">
        <v>5</v>
      </c>
      <c r="H810" s="454"/>
      <c r="I810" s="454"/>
      <c r="J810" s="454"/>
      <c r="K810" s="497"/>
      <c r="L810" s="444" t="e">
        <f>#REF!-#REF!*10%</f>
        <v>#REF!</v>
      </c>
    </row>
    <row r="811" spans="1:12" ht="15.6" customHeight="1" x14ac:dyDescent="0.25">
      <c r="A811" s="452">
        <v>12</v>
      </c>
      <c r="B811" s="470"/>
      <c r="C811" s="455" t="s">
        <v>509</v>
      </c>
      <c r="D811" s="520"/>
      <c r="E811" s="448"/>
      <c r="F811" s="110" t="s">
        <v>81</v>
      </c>
      <c r="G811" s="524" t="s">
        <v>6</v>
      </c>
      <c r="H811" s="524"/>
      <c r="I811" s="524"/>
      <c r="J811" s="524"/>
      <c r="K811" s="539">
        <v>3</v>
      </c>
      <c r="L811" s="498">
        <v>20200</v>
      </c>
    </row>
    <row r="812" spans="1:12" ht="15.6" customHeight="1" x14ac:dyDescent="0.25">
      <c r="A812" s="453"/>
      <c r="B812" s="471"/>
      <c r="C812" s="455"/>
      <c r="D812" s="520"/>
      <c r="E812" s="448"/>
      <c r="F812" s="110" t="s">
        <v>80</v>
      </c>
      <c r="G812" s="469">
        <v>178</v>
      </c>
      <c r="H812" s="469"/>
      <c r="I812" s="469"/>
      <c r="J812" s="469"/>
      <c r="K812" s="502"/>
      <c r="L812" s="499"/>
    </row>
    <row r="813" spans="1:12" ht="15.6" customHeight="1" x14ac:dyDescent="0.25">
      <c r="A813" s="453"/>
      <c r="B813" s="471"/>
      <c r="C813" s="455"/>
      <c r="D813" s="520"/>
      <c r="E813" s="448"/>
      <c r="F813" s="110" t="s">
        <v>8</v>
      </c>
      <c r="G813" s="240">
        <v>3000</v>
      </c>
      <c r="H813" s="241">
        <v>4000</v>
      </c>
      <c r="I813" s="312">
        <v>5000</v>
      </c>
      <c r="J813" s="242">
        <v>6000</v>
      </c>
      <c r="K813" s="502"/>
      <c r="L813" s="499"/>
    </row>
    <row r="814" spans="1:12" ht="15.6" customHeight="1" x14ac:dyDescent="0.25">
      <c r="A814" s="453"/>
      <c r="B814" s="471"/>
      <c r="C814" s="455"/>
      <c r="D814" s="520"/>
      <c r="E814" s="448"/>
      <c r="F814" s="93" t="s">
        <v>817</v>
      </c>
      <c r="G814" s="243">
        <f>G812*114</f>
        <v>20292</v>
      </c>
      <c r="H814" s="244">
        <f>G812*128</f>
        <v>22784</v>
      </c>
      <c r="I814" s="313">
        <f>G812*143</f>
        <v>25454</v>
      </c>
      <c r="J814" s="245">
        <f>G812*148</f>
        <v>26344</v>
      </c>
      <c r="K814" s="502"/>
      <c r="L814" s="499"/>
    </row>
    <row r="815" spans="1:12" ht="15.6" customHeight="1" x14ac:dyDescent="0.25">
      <c r="A815" s="453"/>
      <c r="B815" s="471"/>
      <c r="C815" s="455"/>
      <c r="D815" s="520"/>
      <c r="E815" s="448"/>
      <c r="F815" s="93" t="s">
        <v>1269</v>
      </c>
      <c r="G815" s="451">
        <v>0.98</v>
      </c>
      <c r="H815" s="451"/>
      <c r="I815" s="451"/>
      <c r="J815" s="451"/>
      <c r="K815" s="502"/>
      <c r="L815" s="499"/>
    </row>
    <row r="816" spans="1:12" ht="15.6" customHeight="1" x14ac:dyDescent="0.25">
      <c r="A816" s="453"/>
      <c r="B816" s="471"/>
      <c r="C816" s="455"/>
      <c r="D816" s="520"/>
      <c r="E816" s="448"/>
      <c r="F816" s="93" t="s">
        <v>699</v>
      </c>
      <c r="G816" s="523" t="s">
        <v>700</v>
      </c>
      <c r="H816" s="523"/>
      <c r="I816" s="523"/>
      <c r="J816" s="523"/>
      <c r="K816" s="502"/>
      <c r="L816" s="499"/>
    </row>
    <row r="817" spans="1:12" ht="15.6" customHeight="1" x14ac:dyDescent="0.25">
      <c r="A817" s="453"/>
      <c r="B817" s="471"/>
      <c r="C817" s="455"/>
      <c r="D817" s="520"/>
      <c r="E817" s="448"/>
      <c r="F817" s="93" t="s">
        <v>1181</v>
      </c>
      <c r="G817" s="462" t="s">
        <v>1179</v>
      </c>
      <c r="H817" s="463"/>
      <c r="I817" s="463"/>
      <c r="J817" s="464"/>
      <c r="K817" s="502"/>
      <c r="L817" s="499"/>
    </row>
    <row r="818" spans="1:12" ht="15.6" customHeight="1" x14ac:dyDescent="0.25">
      <c r="A818" s="453"/>
      <c r="B818" s="471"/>
      <c r="C818" s="455"/>
      <c r="D818" s="520"/>
      <c r="E818" s="448"/>
      <c r="F818" s="110" t="s">
        <v>83</v>
      </c>
      <c r="G818" s="524">
        <v>66</v>
      </c>
      <c r="H818" s="524"/>
      <c r="I818" s="524"/>
      <c r="J818" s="524"/>
      <c r="K818" s="502"/>
      <c r="L818" s="499"/>
    </row>
    <row r="819" spans="1:12" ht="15.6" customHeight="1" x14ac:dyDescent="0.25">
      <c r="A819" s="453"/>
      <c r="B819" s="471"/>
      <c r="C819" s="455"/>
      <c r="D819" s="520"/>
      <c r="E819" s="448"/>
      <c r="F819" s="112" t="s">
        <v>396</v>
      </c>
      <c r="G819" s="523" t="s">
        <v>908</v>
      </c>
      <c r="H819" s="523"/>
      <c r="I819" s="523"/>
      <c r="J819" s="523"/>
      <c r="K819" s="502"/>
      <c r="L819" s="499"/>
    </row>
    <row r="820" spans="1:12" ht="15.6" customHeight="1" x14ac:dyDescent="0.25">
      <c r="A820" s="453"/>
      <c r="B820" s="471"/>
      <c r="C820" s="455"/>
      <c r="D820" s="520"/>
      <c r="E820" s="448"/>
      <c r="F820" s="110" t="s">
        <v>256</v>
      </c>
      <c r="G820" s="524" t="s">
        <v>67</v>
      </c>
      <c r="H820" s="524"/>
      <c r="I820" s="524"/>
      <c r="J820" s="524"/>
      <c r="K820" s="502"/>
      <c r="L820" s="499"/>
    </row>
    <row r="821" spans="1:12" ht="15.6" customHeight="1" x14ac:dyDescent="0.25">
      <c r="A821" s="453"/>
      <c r="B821" s="471"/>
      <c r="C821" s="455"/>
      <c r="D821" s="520"/>
      <c r="E821" s="448"/>
      <c r="F821" s="93" t="s">
        <v>379</v>
      </c>
      <c r="G821" s="523" t="s">
        <v>380</v>
      </c>
      <c r="H821" s="523"/>
      <c r="I821" s="523"/>
      <c r="J821" s="523"/>
      <c r="K821" s="502"/>
      <c r="L821" s="499"/>
    </row>
    <row r="822" spans="1:12" ht="15.6" customHeight="1" x14ac:dyDescent="0.25">
      <c r="A822" s="453"/>
      <c r="B822" s="471"/>
      <c r="C822" s="455"/>
      <c r="D822" s="520"/>
      <c r="E822" s="448"/>
      <c r="F822" s="93" t="s">
        <v>701</v>
      </c>
      <c r="G822" s="523">
        <v>100000</v>
      </c>
      <c r="H822" s="523"/>
      <c r="I822" s="523"/>
      <c r="J822" s="523"/>
      <c r="K822" s="502"/>
      <c r="L822" s="499"/>
    </row>
    <row r="823" spans="1:12" ht="15.6" customHeight="1" x14ac:dyDescent="0.25">
      <c r="A823" s="453"/>
      <c r="B823" s="471"/>
      <c r="C823" s="455"/>
      <c r="D823" s="520"/>
      <c r="E823" s="448"/>
      <c r="F823" s="93" t="s">
        <v>257</v>
      </c>
      <c r="G823" s="523" t="s">
        <v>556</v>
      </c>
      <c r="H823" s="523"/>
      <c r="I823" s="523"/>
      <c r="J823" s="523"/>
      <c r="K823" s="502"/>
      <c r="L823" s="499"/>
    </row>
    <row r="824" spans="1:12" ht="15.6" customHeight="1" x14ac:dyDescent="0.25">
      <c r="A824" s="453"/>
      <c r="B824" s="471"/>
      <c r="C824" s="455"/>
      <c r="D824" s="520"/>
      <c r="E824" s="448"/>
      <c r="F824" s="93" t="s">
        <v>376</v>
      </c>
      <c r="G824" s="523" t="s">
        <v>392</v>
      </c>
      <c r="H824" s="523"/>
      <c r="I824" s="523"/>
      <c r="J824" s="523"/>
      <c r="K824" s="502"/>
      <c r="L824" s="499"/>
    </row>
    <row r="825" spans="1:12" ht="15.6" customHeight="1" x14ac:dyDescent="0.25">
      <c r="A825" s="453"/>
      <c r="B825" s="471"/>
      <c r="C825" s="455"/>
      <c r="D825" s="520"/>
      <c r="E825" s="448"/>
      <c r="F825" s="93" t="s">
        <v>702</v>
      </c>
      <c r="G825" s="523" t="s">
        <v>709</v>
      </c>
      <c r="H825" s="523"/>
      <c r="I825" s="523"/>
      <c r="J825" s="523"/>
      <c r="K825" s="502"/>
      <c r="L825" s="499"/>
    </row>
    <row r="826" spans="1:12" ht="15.6" customHeight="1" x14ac:dyDescent="0.25">
      <c r="A826" s="453"/>
      <c r="B826" s="471"/>
      <c r="C826" s="455"/>
      <c r="D826" s="520"/>
      <c r="E826" s="448"/>
      <c r="F826" s="93" t="s">
        <v>381</v>
      </c>
      <c r="G826" s="523" t="s">
        <v>382</v>
      </c>
      <c r="H826" s="523"/>
      <c r="I826" s="523"/>
      <c r="J826" s="523"/>
      <c r="K826" s="502"/>
      <c r="L826" s="500"/>
    </row>
    <row r="827" spans="1:12" ht="15.6" customHeight="1" x14ac:dyDescent="0.25">
      <c r="A827" s="453"/>
      <c r="B827" s="471"/>
      <c r="C827" s="455"/>
      <c r="D827" s="520"/>
      <c r="E827" s="448"/>
      <c r="F827" s="94" t="s">
        <v>358</v>
      </c>
      <c r="G827" s="523" t="s">
        <v>900</v>
      </c>
      <c r="H827" s="523"/>
      <c r="I827" s="523"/>
      <c r="J827" s="523"/>
      <c r="K827" s="496">
        <v>5</v>
      </c>
      <c r="L827" s="443">
        <v>21614</v>
      </c>
    </row>
    <row r="828" spans="1:12" ht="15.6" customHeight="1" x14ac:dyDescent="0.25">
      <c r="A828" s="453"/>
      <c r="B828" s="471"/>
      <c r="C828" s="455"/>
      <c r="D828" s="520"/>
      <c r="E828" s="448"/>
      <c r="F828" s="93" t="s">
        <v>383</v>
      </c>
      <c r="G828" s="523" t="s">
        <v>384</v>
      </c>
      <c r="H828" s="523"/>
      <c r="I828" s="523"/>
      <c r="J828" s="523"/>
      <c r="K828" s="497"/>
      <c r="L828" s="444" t="e">
        <f>#REF!-#REF!*10%</f>
        <v>#REF!</v>
      </c>
    </row>
    <row r="829" spans="1:12" ht="15.6" customHeight="1" x14ac:dyDescent="0.25">
      <c r="A829" s="453"/>
      <c r="B829" s="471"/>
      <c r="C829" s="455"/>
      <c r="D829" s="520"/>
      <c r="E829" s="448"/>
      <c r="F829" s="93" t="s">
        <v>385</v>
      </c>
      <c r="G829" s="523" t="s">
        <v>398</v>
      </c>
      <c r="H829" s="523"/>
      <c r="I829" s="523"/>
      <c r="J829" s="523"/>
      <c r="K829" s="497"/>
      <c r="L829" s="444" t="e">
        <f>#REF!-#REF!*10%</f>
        <v>#REF!</v>
      </c>
    </row>
    <row r="830" spans="1:12" ht="15.6" customHeight="1" x14ac:dyDescent="0.25">
      <c r="A830" s="453"/>
      <c r="B830" s="471"/>
      <c r="C830" s="455"/>
      <c r="D830" s="520"/>
      <c r="E830" s="448"/>
      <c r="F830" s="93" t="s">
        <v>389</v>
      </c>
      <c r="G830" s="523" t="s">
        <v>390</v>
      </c>
      <c r="H830" s="523"/>
      <c r="I830" s="523"/>
      <c r="J830" s="523"/>
      <c r="K830" s="497"/>
      <c r="L830" s="444" t="e">
        <f>#REF!-#REF!*10%</f>
        <v>#REF!</v>
      </c>
    </row>
    <row r="831" spans="1:12" ht="15.6" customHeight="1" x14ac:dyDescent="0.25">
      <c r="A831" s="453"/>
      <c r="B831" s="471"/>
      <c r="C831" s="455"/>
      <c r="D831" s="520"/>
      <c r="E831" s="448"/>
      <c r="F831" s="93" t="s">
        <v>704</v>
      </c>
      <c r="G831" s="523" t="s">
        <v>705</v>
      </c>
      <c r="H831" s="523"/>
      <c r="I831" s="523"/>
      <c r="J831" s="523"/>
      <c r="K831" s="497"/>
      <c r="L831" s="444" t="e">
        <f>#REF!-#REF!*10%</f>
        <v>#REF!</v>
      </c>
    </row>
    <row r="832" spans="1:12" ht="15.6" customHeight="1" x14ac:dyDescent="0.25">
      <c r="A832" s="453"/>
      <c r="B832" s="471"/>
      <c r="C832" s="455"/>
      <c r="D832" s="520"/>
      <c r="E832" s="448"/>
      <c r="F832" s="93" t="s">
        <v>706</v>
      </c>
      <c r="G832" s="461" t="s">
        <v>390</v>
      </c>
      <c r="H832" s="461"/>
      <c r="I832" s="461"/>
      <c r="J832" s="461"/>
      <c r="K832" s="497"/>
      <c r="L832" s="444" t="e">
        <f>#REF!-#REF!*10%</f>
        <v>#REF!</v>
      </c>
    </row>
    <row r="833" spans="1:12" ht="15.6" customHeight="1" x14ac:dyDescent="0.25">
      <c r="A833" s="453"/>
      <c r="B833" s="471"/>
      <c r="C833" s="455"/>
      <c r="D833" s="520"/>
      <c r="E833" s="448"/>
      <c r="F833" s="93" t="s">
        <v>1271</v>
      </c>
      <c r="G833" s="461" t="s">
        <v>390</v>
      </c>
      <c r="H833" s="461"/>
      <c r="I833" s="461"/>
      <c r="J833" s="461"/>
      <c r="K833" s="497"/>
      <c r="L833" s="444" t="e">
        <f>#REF!-#REF!*10%</f>
        <v>#REF!</v>
      </c>
    </row>
    <row r="834" spans="1:12" ht="15.6" customHeight="1" x14ac:dyDescent="0.25">
      <c r="A834" s="453"/>
      <c r="B834" s="471"/>
      <c r="C834" s="455"/>
      <c r="D834" s="520"/>
      <c r="E834" s="448"/>
      <c r="F834" s="93" t="s">
        <v>707</v>
      </c>
      <c r="G834" s="523" t="s">
        <v>911</v>
      </c>
      <c r="H834" s="523"/>
      <c r="I834" s="523"/>
      <c r="J834" s="523"/>
      <c r="K834" s="497"/>
      <c r="L834" s="444" t="e">
        <f>#REF!-#REF!*10%</f>
        <v>#REF!</v>
      </c>
    </row>
    <row r="835" spans="1:12" ht="15.6" customHeight="1" x14ac:dyDescent="0.25">
      <c r="A835" s="453"/>
      <c r="B835" s="471"/>
      <c r="C835" s="455"/>
      <c r="D835" s="520"/>
      <c r="E835" s="448"/>
      <c r="F835" s="93" t="s">
        <v>708</v>
      </c>
      <c r="G835" s="523" t="s">
        <v>390</v>
      </c>
      <c r="H835" s="523"/>
      <c r="I835" s="523"/>
      <c r="J835" s="523"/>
      <c r="K835" s="497"/>
      <c r="L835" s="444" t="e">
        <f>#REF!-#REF!*10%</f>
        <v>#REF!</v>
      </c>
    </row>
    <row r="836" spans="1:12" ht="15.6" customHeight="1" x14ac:dyDescent="0.25">
      <c r="A836" s="453"/>
      <c r="B836" s="471"/>
      <c r="C836" s="455"/>
      <c r="D836" s="520"/>
      <c r="E836" s="448"/>
      <c r="F836" s="93" t="s">
        <v>377</v>
      </c>
      <c r="G836" s="523" t="s">
        <v>387</v>
      </c>
      <c r="H836" s="523"/>
      <c r="I836" s="523"/>
      <c r="J836" s="523"/>
      <c r="K836" s="497"/>
      <c r="L836" s="444" t="e">
        <f>#REF!-#REF!*10%</f>
        <v>#REF!</v>
      </c>
    </row>
    <row r="837" spans="1:12" ht="15.6" customHeight="1" x14ac:dyDescent="0.25">
      <c r="A837" s="453"/>
      <c r="B837" s="471"/>
      <c r="C837" s="455"/>
      <c r="D837" s="520"/>
      <c r="E837" s="448"/>
      <c r="F837" s="93" t="s">
        <v>388</v>
      </c>
      <c r="G837" s="523" t="s">
        <v>393</v>
      </c>
      <c r="H837" s="523"/>
      <c r="I837" s="523"/>
      <c r="J837" s="523"/>
      <c r="K837" s="497"/>
      <c r="L837" s="444" t="e">
        <f>#REF!-#REF!*10%</f>
        <v>#REF!</v>
      </c>
    </row>
    <row r="838" spans="1:12" ht="15.6" customHeight="1" x14ac:dyDescent="0.25">
      <c r="A838" s="453"/>
      <c r="B838" s="471"/>
      <c r="C838" s="455"/>
      <c r="D838" s="520"/>
      <c r="E838" s="448"/>
      <c r="F838" s="93" t="s">
        <v>562</v>
      </c>
      <c r="G838" s="523" t="s">
        <v>1024</v>
      </c>
      <c r="H838" s="523"/>
      <c r="I838" s="523"/>
      <c r="J838" s="523"/>
      <c r="K838" s="497"/>
      <c r="L838" s="444" t="e">
        <f>#REF!-#REF!*10%</f>
        <v>#REF!</v>
      </c>
    </row>
    <row r="839" spans="1:12" ht="15.6" customHeight="1" x14ac:dyDescent="0.25">
      <c r="A839" s="453"/>
      <c r="B839" s="471"/>
      <c r="C839" s="455"/>
      <c r="D839" s="520"/>
      <c r="E839" s="448"/>
      <c r="F839" s="93" t="s">
        <v>570</v>
      </c>
      <c r="G839" s="523" t="s">
        <v>613</v>
      </c>
      <c r="H839" s="523"/>
      <c r="I839" s="523"/>
      <c r="J839" s="523"/>
      <c r="K839" s="497"/>
      <c r="L839" s="444" t="e">
        <f>#REF!-#REF!*10%</f>
        <v>#REF!</v>
      </c>
    </row>
    <row r="840" spans="1:12" ht="15.6" customHeight="1" x14ac:dyDescent="0.25">
      <c r="A840" s="453"/>
      <c r="B840" s="471"/>
      <c r="C840" s="455"/>
      <c r="D840" s="520"/>
      <c r="E840" s="448"/>
      <c r="F840" s="111" t="s">
        <v>84</v>
      </c>
      <c r="G840" s="526">
        <v>5.3</v>
      </c>
      <c r="H840" s="526"/>
      <c r="I840" s="526"/>
      <c r="J840" s="526"/>
      <c r="K840" s="497"/>
      <c r="L840" s="444" t="e">
        <f>#REF!-#REF!*10%</f>
        <v>#REF!</v>
      </c>
    </row>
    <row r="841" spans="1:12" ht="15.6" customHeight="1" x14ac:dyDescent="0.25">
      <c r="A841" s="453"/>
      <c r="B841" s="472"/>
      <c r="C841" s="455"/>
      <c r="D841" s="520"/>
      <c r="E841" s="448"/>
      <c r="F841" s="96" t="s">
        <v>1016</v>
      </c>
      <c r="G841" s="454">
        <v>5</v>
      </c>
      <c r="H841" s="454"/>
      <c r="I841" s="454"/>
      <c r="J841" s="454"/>
      <c r="K841" s="497"/>
      <c r="L841" s="444" t="e">
        <f>#REF!-#REF!*10%</f>
        <v>#REF!</v>
      </c>
    </row>
    <row r="842" spans="1:12" ht="15.6" customHeight="1" x14ac:dyDescent="0.25">
      <c r="A842" s="452">
        <v>13</v>
      </c>
      <c r="B842" s="470"/>
      <c r="C842" s="455" t="s">
        <v>510</v>
      </c>
      <c r="D842" s="520"/>
      <c r="E842" s="448"/>
      <c r="F842" s="110" t="s">
        <v>81</v>
      </c>
      <c r="G842" s="524" t="s">
        <v>6</v>
      </c>
      <c r="H842" s="524"/>
      <c r="I842" s="524"/>
      <c r="J842" s="524"/>
      <c r="K842" s="539">
        <v>3</v>
      </c>
      <c r="L842" s="498">
        <v>20970</v>
      </c>
    </row>
    <row r="843" spans="1:12" ht="15.6" customHeight="1" x14ac:dyDescent="0.25">
      <c r="A843" s="453"/>
      <c r="B843" s="471"/>
      <c r="C843" s="455"/>
      <c r="D843" s="520"/>
      <c r="E843" s="448"/>
      <c r="F843" s="110" t="s">
        <v>80</v>
      </c>
      <c r="G843" s="469">
        <v>194</v>
      </c>
      <c r="H843" s="469"/>
      <c r="I843" s="469"/>
      <c r="J843" s="469"/>
      <c r="K843" s="502"/>
      <c r="L843" s="499"/>
    </row>
    <row r="844" spans="1:12" ht="15.6" customHeight="1" x14ac:dyDescent="0.25">
      <c r="A844" s="453"/>
      <c r="B844" s="471"/>
      <c r="C844" s="455"/>
      <c r="D844" s="520"/>
      <c r="E844" s="448"/>
      <c r="F844" s="110" t="s">
        <v>8</v>
      </c>
      <c r="G844" s="240">
        <v>3000</v>
      </c>
      <c r="H844" s="241">
        <v>4000</v>
      </c>
      <c r="I844" s="312">
        <v>5000</v>
      </c>
      <c r="J844" s="242">
        <v>6000</v>
      </c>
      <c r="K844" s="502"/>
      <c r="L844" s="499"/>
    </row>
    <row r="845" spans="1:12" ht="15.6" customHeight="1" x14ac:dyDescent="0.25">
      <c r="A845" s="453"/>
      <c r="B845" s="471"/>
      <c r="C845" s="455"/>
      <c r="D845" s="520"/>
      <c r="E845" s="448"/>
      <c r="F845" s="93" t="s">
        <v>817</v>
      </c>
      <c r="G845" s="243">
        <f>G843*114</f>
        <v>22116</v>
      </c>
      <c r="H845" s="244">
        <f>G843*128</f>
        <v>24832</v>
      </c>
      <c r="I845" s="313">
        <f>G843*143</f>
        <v>27742</v>
      </c>
      <c r="J845" s="245">
        <f>G843*148</f>
        <v>28712</v>
      </c>
      <c r="K845" s="502"/>
      <c r="L845" s="499"/>
    </row>
    <row r="846" spans="1:12" ht="15.6" customHeight="1" x14ac:dyDescent="0.25">
      <c r="A846" s="453"/>
      <c r="B846" s="471"/>
      <c r="C846" s="455"/>
      <c r="D846" s="520"/>
      <c r="E846" s="448"/>
      <c r="F846" s="93" t="s">
        <v>1269</v>
      </c>
      <c r="G846" s="451">
        <v>0.98</v>
      </c>
      <c r="H846" s="451"/>
      <c r="I846" s="451"/>
      <c r="J846" s="451"/>
      <c r="K846" s="502"/>
      <c r="L846" s="499"/>
    </row>
    <row r="847" spans="1:12" ht="15.6" customHeight="1" x14ac:dyDescent="0.25">
      <c r="A847" s="453"/>
      <c r="B847" s="471"/>
      <c r="C847" s="455"/>
      <c r="D847" s="520"/>
      <c r="E847" s="448"/>
      <c r="F847" s="93" t="s">
        <v>699</v>
      </c>
      <c r="G847" s="523" t="s">
        <v>700</v>
      </c>
      <c r="H847" s="523"/>
      <c r="I847" s="523"/>
      <c r="J847" s="523"/>
      <c r="K847" s="502"/>
      <c r="L847" s="499"/>
    </row>
    <row r="848" spans="1:12" ht="15.6" customHeight="1" x14ac:dyDescent="0.25">
      <c r="A848" s="453"/>
      <c r="B848" s="471"/>
      <c r="C848" s="455"/>
      <c r="D848" s="520"/>
      <c r="E848" s="448"/>
      <c r="F848" s="93" t="s">
        <v>1181</v>
      </c>
      <c r="G848" s="462" t="s">
        <v>1179</v>
      </c>
      <c r="H848" s="463"/>
      <c r="I848" s="463"/>
      <c r="J848" s="464"/>
      <c r="K848" s="502"/>
      <c r="L848" s="499"/>
    </row>
    <row r="849" spans="1:12" ht="15.6" customHeight="1" x14ac:dyDescent="0.25">
      <c r="A849" s="453"/>
      <c r="B849" s="471"/>
      <c r="C849" s="455"/>
      <c r="D849" s="520"/>
      <c r="E849" s="448"/>
      <c r="F849" s="110" t="s">
        <v>83</v>
      </c>
      <c r="G849" s="524">
        <v>66</v>
      </c>
      <c r="H849" s="524"/>
      <c r="I849" s="524"/>
      <c r="J849" s="524"/>
      <c r="K849" s="502"/>
      <c r="L849" s="499"/>
    </row>
    <row r="850" spans="1:12" ht="15.6" customHeight="1" x14ac:dyDescent="0.25">
      <c r="A850" s="453"/>
      <c r="B850" s="471"/>
      <c r="C850" s="455"/>
      <c r="D850" s="520"/>
      <c r="E850" s="448"/>
      <c r="F850" s="112" t="s">
        <v>396</v>
      </c>
      <c r="G850" s="523" t="s">
        <v>908</v>
      </c>
      <c r="H850" s="523"/>
      <c r="I850" s="523"/>
      <c r="J850" s="523"/>
      <c r="K850" s="502"/>
      <c r="L850" s="499"/>
    </row>
    <row r="851" spans="1:12" ht="15.6" customHeight="1" x14ac:dyDescent="0.25">
      <c r="A851" s="453"/>
      <c r="B851" s="471"/>
      <c r="C851" s="455"/>
      <c r="D851" s="520"/>
      <c r="E851" s="448"/>
      <c r="F851" s="110" t="s">
        <v>256</v>
      </c>
      <c r="G851" s="524" t="s">
        <v>71</v>
      </c>
      <c r="H851" s="524"/>
      <c r="I851" s="524"/>
      <c r="J851" s="524"/>
      <c r="K851" s="502"/>
      <c r="L851" s="499"/>
    </row>
    <row r="852" spans="1:12" ht="15.6" customHeight="1" x14ac:dyDescent="0.25">
      <c r="A852" s="453"/>
      <c r="B852" s="471"/>
      <c r="C852" s="455"/>
      <c r="D852" s="520"/>
      <c r="E852" s="448"/>
      <c r="F852" s="93" t="s">
        <v>379</v>
      </c>
      <c r="G852" s="523" t="s">
        <v>380</v>
      </c>
      <c r="H852" s="523"/>
      <c r="I852" s="523"/>
      <c r="J852" s="523"/>
      <c r="K852" s="502"/>
      <c r="L852" s="499"/>
    </row>
    <row r="853" spans="1:12" ht="15.6" customHeight="1" x14ac:dyDescent="0.25">
      <c r="A853" s="453"/>
      <c r="B853" s="471"/>
      <c r="C853" s="455"/>
      <c r="D853" s="520"/>
      <c r="E853" s="448"/>
      <c r="F853" s="93" t="s">
        <v>701</v>
      </c>
      <c r="G853" s="523">
        <v>100000</v>
      </c>
      <c r="H853" s="523"/>
      <c r="I853" s="523"/>
      <c r="J853" s="523"/>
      <c r="K853" s="502"/>
      <c r="L853" s="499"/>
    </row>
    <row r="854" spans="1:12" ht="15.6" customHeight="1" x14ac:dyDescent="0.25">
      <c r="A854" s="453"/>
      <c r="B854" s="471"/>
      <c r="C854" s="455"/>
      <c r="D854" s="520"/>
      <c r="E854" s="448"/>
      <c r="F854" s="93" t="s">
        <v>257</v>
      </c>
      <c r="G854" s="523" t="s">
        <v>556</v>
      </c>
      <c r="H854" s="523"/>
      <c r="I854" s="523"/>
      <c r="J854" s="523"/>
      <c r="K854" s="502"/>
      <c r="L854" s="499"/>
    </row>
    <row r="855" spans="1:12" ht="15.6" customHeight="1" x14ac:dyDescent="0.25">
      <c r="A855" s="453"/>
      <c r="B855" s="471"/>
      <c r="C855" s="455"/>
      <c r="D855" s="520"/>
      <c r="E855" s="448"/>
      <c r="F855" s="93" t="s">
        <v>376</v>
      </c>
      <c r="G855" s="523" t="s">
        <v>392</v>
      </c>
      <c r="H855" s="523"/>
      <c r="I855" s="523"/>
      <c r="J855" s="523"/>
      <c r="K855" s="502"/>
      <c r="L855" s="499"/>
    </row>
    <row r="856" spans="1:12" ht="15.6" customHeight="1" x14ac:dyDescent="0.25">
      <c r="A856" s="453"/>
      <c r="B856" s="471"/>
      <c r="C856" s="455"/>
      <c r="D856" s="520"/>
      <c r="E856" s="448"/>
      <c r="F856" s="93" t="s">
        <v>702</v>
      </c>
      <c r="G856" s="523" t="s">
        <v>709</v>
      </c>
      <c r="H856" s="523"/>
      <c r="I856" s="523"/>
      <c r="J856" s="523"/>
      <c r="K856" s="502"/>
      <c r="L856" s="499"/>
    </row>
    <row r="857" spans="1:12" ht="15.6" customHeight="1" x14ac:dyDescent="0.25">
      <c r="A857" s="453"/>
      <c r="B857" s="471"/>
      <c r="C857" s="455"/>
      <c r="D857" s="520"/>
      <c r="E857" s="448"/>
      <c r="F857" s="93" t="s">
        <v>381</v>
      </c>
      <c r="G857" s="523" t="s">
        <v>382</v>
      </c>
      <c r="H857" s="523"/>
      <c r="I857" s="523"/>
      <c r="J857" s="523"/>
      <c r="K857" s="502"/>
      <c r="L857" s="500"/>
    </row>
    <row r="858" spans="1:12" ht="15.6" customHeight="1" x14ac:dyDescent="0.25">
      <c r="A858" s="453"/>
      <c r="B858" s="471"/>
      <c r="C858" s="455"/>
      <c r="D858" s="520"/>
      <c r="E858" s="448"/>
      <c r="F858" s="94" t="s">
        <v>358</v>
      </c>
      <c r="G858" s="523" t="s">
        <v>900</v>
      </c>
      <c r="H858" s="523"/>
      <c r="I858" s="523"/>
      <c r="J858" s="523"/>
      <c r="K858" s="496">
        <v>5</v>
      </c>
      <c r="L858" s="443">
        <v>22438</v>
      </c>
    </row>
    <row r="859" spans="1:12" ht="15.6" customHeight="1" x14ac:dyDescent="0.25">
      <c r="A859" s="453"/>
      <c r="B859" s="471"/>
      <c r="C859" s="455"/>
      <c r="D859" s="520"/>
      <c r="E859" s="448"/>
      <c r="F859" s="93" t="s">
        <v>383</v>
      </c>
      <c r="G859" s="523" t="s">
        <v>384</v>
      </c>
      <c r="H859" s="523"/>
      <c r="I859" s="523"/>
      <c r="J859" s="523"/>
      <c r="K859" s="497"/>
      <c r="L859" s="444" t="e">
        <f>#REF!-#REF!*10%</f>
        <v>#REF!</v>
      </c>
    </row>
    <row r="860" spans="1:12" ht="15.6" customHeight="1" x14ac:dyDescent="0.25">
      <c r="A860" s="453"/>
      <c r="B860" s="471"/>
      <c r="C860" s="455"/>
      <c r="D860" s="520"/>
      <c r="E860" s="448"/>
      <c r="F860" s="93" t="s">
        <v>385</v>
      </c>
      <c r="G860" s="523" t="s">
        <v>398</v>
      </c>
      <c r="H860" s="523"/>
      <c r="I860" s="523"/>
      <c r="J860" s="523"/>
      <c r="K860" s="497"/>
      <c r="L860" s="444" t="e">
        <f>#REF!-#REF!*10%</f>
        <v>#REF!</v>
      </c>
    </row>
    <row r="861" spans="1:12" ht="15.6" customHeight="1" x14ac:dyDescent="0.25">
      <c r="A861" s="453"/>
      <c r="B861" s="471"/>
      <c r="C861" s="455"/>
      <c r="D861" s="520"/>
      <c r="E861" s="448"/>
      <c r="F861" s="93" t="s">
        <v>389</v>
      </c>
      <c r="G861" s="523" t="s">
        <v>390</v>
      </c>
      <c r="H861" s="523"/>
      <c r="I861" s="523"/>
      <c r="J861" s="523"/>
      <c r="K861" s="497"/>
      <c r="L861" s="444" t="e">
        <f>#REF!-#REF!*10%</f>
        <v>#REF!</v>
      </c>
    </row>
    <row r="862" spans="1:12" ht="15.6" customHeight="1" x14ac:dyDescent="0.25">
      <c r="A862" s="453"/>
      <c r="B862" s="471"/>
      <c r="C862" s="455"/>
      <c r="D862" s="520"/>
      <c r="E862" s="448"/>
      <c r="F862" s="93" t="s">
        <v>704</v>
      </c>
      <c r="G862" s="523" t="s">
        <v>705</v>
      </c>
      <c r="H862" s="523"/>
      <c r="I862" s="523"/>
      <c r="J862" s="523"/>
      <c r="K862" s="497"/>
      <c r="L862" s="444" t="e">
        <f>#REF!-#REF!*10%</f>
        <v>#REF!</v>
      </c>
    </row>
    <row r="863" spans="1:12" ht="15.6" customHeight="1" x14ac:dyDescent="0.25">
      <c r="A863" s="453"/>
      <c r="B863" s="471"/>
      <c r="C863" s="455"/>
      <c r="D863" s="520"/>
      <c r="E863" s="448"/>
      <c r="F863" s="93" t="s">
        <v>706</v>
      </c>
      <c r="G863" s="461" t="s">
        <v>390</v>
      </c>
      <c r="H863" s="461"/>
      <c r="I863" s="461"/>
      <c r="J863" s="461"/>
      <c r="K863" s="497"/>
      <c r="L863" s="444" t="e">
        <f>#REF!-#REF!*10%</f>
        <v>#REF!</v>
      </c>
    </row>
    <row r="864" spans="1:12" ht="15.6" customHeight="1" x14ac:dyDescent="0.25">
      <c r="A864" s="453"/>
      <c r="B864" s="471"/>
      <c r="C864" s="455"/>
      <c r="D864" s="520"/>
      <c r="E864" s="448"/>
      <c r="F864" s="93" t="s">
        <v>1271</v>
      </c>
      <c r="G864" s="461" t="s">
        <v>390</v>
      </c>
      <c r="H864" s="461"/>
      <c r="I864" s="461"/>
      <c r="J864" s="461"/>
      <c r="K864" s="497"/>
      <c r="L864" s="444" t="e">
        <f>#REF!-#REF!*10%</f>
        <v>#REF!</v>
      </c>
    </row>
    <row r="865" spans="1:12" ht="15.6" customHeight="1" x14ac:dyDescent="0.25">
      <c r="A865" s="453"/>
      <c r="B865" s="471"/>
      <c r="C865" s="455"/>
      <c r="D865" s="520"/>
      <c r="E865" s="448"/>
      <c r="F865" s="93" t="s">
        <v>707</v>
      </c>
      <c r="G865" s="523" t="s">
        <v>911</v>
      </c>
      <c r="H865" s="523"/>
      <c r="I865" s="523"/>
      <c r="J865" s="523"/>
      <c r="K865" s="497"/>
      <c r="L865" s="444" t="e">
        <f>#REF!-#REF!*10%</f>
        <v>#REF!</v>
      </c>
    </row>
    <row r="866" spans="1:12" ht="15.6" customHeight="1" x14ac:dyDescent="0.25">
      <c r="A866" s="453"/>
      <c r="B866" s="471"/>
      <c r="C866" s="455"/>
      <c r="D866" s="520"/>
      <c r="E866" s="448"/>
      <c r="F866" s="93" t="s">
        <v>708</v>
      </c>
      <c r="G866" s="523" t="s">
        <v>390</v>
      </c>
      <c r="H866" s="523"/>
      <c r="I866" s="523"/>
      <c r="J866" s="523"/>
      <c r="K866" s="497"/>
      <c r="L866" s="444" t="e">
        <f>#REF!-#REF!*10%</f>
        <v>#REF!</v>
      </c>
    </row>
    <row r="867" spans="1:12" ht="15.6" customHeight="1" x14ac:dyDescent="0.25">
      <c r="A867" s="453"/>
      <c r="B867" s="471"/>
      <c r="C867" s="455"/>
      <c r="D867" s="520"/>
      <c r="E867" s="448"/>
      <c r="F867" s="93" t="s">
        <v>377</v>
      </c>
      <c r="G867" s="523" t="s">
        <v>387</v>
      </c>
      <c r="H867" s="523"/>
      <c r="I867" s="523"/>
      <c r="J867" s="523"/>
      <c r="K867" s="497"/>
      <c r="L867" s="444" t="e">
        <f>#REF!-#REF!*10%</f>
        <v>#REF!</v>
      </c>
    </row>
    <row r="868" spans="1:12" ht="15.6" customHeight="1" x14ac:dyDescent="0.25">
      <c r="A868" s="453"/>
      <c r="B868" s="471"/>
      <c r="C868" s="455"/>
      <c r="D868" s="520"/>
      <c r="E868" s="448"/>
      <c r="F868" s="93" t="s">
        <v>388</v>
      </c>
      <c r="G868" s="523" t="s">
        <v>393</v>
      </c>
      <c r="H868" s="523"/>
      <c r="I868" s="523"/>
      <c r="J868" s="523"/>
      <c r="K868" s="497"/>
      <c r="L868" s="444" t="e">
        <f>#REF!-#REF!*10%</f>
        <v>#REF!</v>
      </c>
    </row>
    <row r="869" spans="1:12" ht="15.6" customHeight="1" x14ac:dyDescent="0.25">
      <c r="A869" s="453"/>
      <c r="B869" s="471"/>
      <c r="C869" s="455"/>
      <c r="D869" s="520"/>
      <c r="E869" s="448"/>
      <c r="F869" s="93" t="s">
        <v>562</v>
      </c>
      <c r="G869" s="523" t="s">
        <v>1024</v>
      </c>
      <c r="H869" s="523"/>
      <c r="I869" s="523"/>
      <c r="J869" s="523"/>
      <c r="K869" s="497"/>
      <c r="L869" s="444" t="e">
        <f>#REF!-#REF!*10%</f>
        <v>#REF!</v>
      </c>
    </row>
    <row r="870" spans="1:12" ht="15.6" customHeight="1" x14ac:dyDescent="0.25">
      <c r="A870" s="453"/>
      <c r="B870" s="471"/>
      <c r="C870" s="455"/>
      <c r="D870" s="520"/>
      <c r="E870" s="448"/>
      <c r="F870" s="93" t="s">
        <v>570</v>
      </c>
      <c r="G870" s="523" t="s">
        <v>613</v>
      </c>
      <c r="H870" s="523"/>
      <c r="I870" s="523"/>
      <c r="J870" s="523"/>
      <c r="K870" s="497"/>
      <c r="L870" s="444" t="e">
        <f>#REF!-#REF!*10%</f>
        <v>#REF!</v>
      </c>
    </row>
    <row r="871" spans="1:12" ht="15.6" customHeight="1" x14ac:dyDescent="0.25">
      <c r="A871" s="453"/>
      <c r="B871" s="471"/>
      <c r="C871" s="455"/>
      <c r="D871" s="520"/>
      <c r="E871" s="448"/>
      <c r="F871" s="111" t="s">
        <v>84</v>
      </c>
      <c r="G871" s="526">
        <v>5.3</v>
      </c>
      <c r="H871" s="526"/>
      <c r="I871" s="526"/>
      <c r="J871" s="526"/>
      <c r="K871" s="497"/>
      <c r="L871" s="444" t="e">
        <f>#REF!-#REF!*10%</f>
        <v>#REF!</v>
      </c>
    </row>
    <row r="872" spans="1:12" ht="15.6" customHeight="1" x14ac:dyDescent="0.25">
      <c r="A872" s="453"/>
      <c r="B872" s="472"/>
      <c r="C872" s="455"/>
      <c r="D872" s="520"/>
      <c r="E872" s="448"/>
      <c r="F872" s="96" t="s">
        <v>1016</v>
      </c>
      <c r="G872" s="454">
        <v>5</v>
      </c>
      <c r="H872" s="454"/>
      <c r="I872" s="454"/>
      <c r="J872" s="454"/>
      <c r="K872" s="497"/>
      <c r="L872" s="444" t="e">
        <f>#REF!-#REF!*10%</f>
        <v>#REF!</v>
      </c>
    </row>
    <row r="873" spans="1:12" ht="15.6" customHeight="1" x14ac:dyDescent="0.25">
      <c r="A873" s="452">
        <v>14</v>
      </c>
      <c r="B873" s="470"/>
      <c r="C873" s="455" t="s">
        <v>511</v>
      </c>
      <c r="D873" s="520"/>
      <c r="E873" s="448"/>
      <c r="F873" s="110" t="s">
        <v>81</v>
      </c>
      <c r="G873" s="524" t="s">
        <v>6</v>
      </c>
      <c r="H873" s="524"/>
      <c r="I873" s="524"/>
      <c r="J873" s="524"/>
      <c r="K873" s="539">
        <v>3</v>
      </c>
      <c r="L873" s="498">
        <v>21931</v>
      </c>
    </row>
    <row r="874" spans="1:12" ht="15.6" customHeight="1" x14ac:dyDescent="0.25">
      <c r="A874" s="453"/>
      <c r="B874" s="471"/>
      <c r="C874" s="455"/>
      <c r="D874" s="520"/>
      <c r="E874" s="448"/>
      <c r="F874" s="110" t="s">
        <v>80</v>
      </c>
      <c r="G874" s="469">
        <v>210</v>
      </c>
      <c r="H874" s="469"/>
      <c r="I874" s="469"/>
      <c r="J874" s="469"/>
      <c r="K874" s="502"/>
      <c r="L874" s="499"/>
    </row>
    <row r="875" spans="1:12" ht="15.6" customHeight="1" x14ac:dyDescent="0.25">
      <c r="A875" s="453"/>
      <c r="B875" s="471"/>
      <c r="C875" s="455"/>
      <c r="D875" s="520"/>
      <c r="E875" s="448"/>
      <c r="F875" s="110" t="s">
        <v>8</v>
      </c>
      <c r="G875" s="240">
        <v>3000</v>
      </c>
      <c r="H875" s="241">
        <v>4000</v>
      </c>
      <c r="I875" s="312">
        <v>5000</v>
      </c>
      <c r="J875" s="242">
        <v>6000</v>
      </c>
      <c r="K875" s="502"/>
      <c r="L875" s="499"/>
    </row>
    <row r="876" spans="1:12" ht="15.6" customHeight="1" x14ac:dyDescent="0.25">
      <c r="A876" s="453"/>
      <c r="B876" s="471"/>
      <c r="C876" s="455"/>
      <c r="D876" s="520"/>
      <c r="E876" s="448"/>
      <c r="F876" s="93" t="s">
        <v>817</v>
      </c>
      <c r="G876" s="243">
        <f>G874*114</f>
        <v>23940</v>
      </c>
      <c r="H876" s="244">
        <f>G874*128</f>
        <v>26880</v>
      </c>
      <c r="I876" s="313">
        <f>G874*143</f>
        <v>30030</v>
      </c>
      <c r="J876" s="245">
        <f>G874*148</f>
        <v>31080</v>
      </c>
      <c r="K876" s="502"/>
      <c r="L876" s="499"/>
    </row>
    <row r="877" spans="1:12" ht="15.6" customHeight="1" x14ac:dyDescent="0.25">
      <c r="A877" s="453"/>
      <c r="B877" s="471"/>
      <c r="C877" s="455"/>
      <c r="D877" s="520"/>
      <c r="E877" s="448"/>
      <c r="F877" s="93" t="s">
        <v>1269</v>
      </c>
      <c r="G877" s="451">
        <v>0.98</v>
      </c>
      <c r="H877" s="451"/>
      <c r="I877" s="451"/>
      <c r="J877" s="451"/>
      <c r="K877" s="502"/>
      <c r="L877" s="499"/>
    </row>
    <row r="878" spans="1:12" ht="15.6" customHeight="1" x14ac:dyDescent="0.25">
      <c r="A878" s="453"/>
      <c r="B878" s="471"/>
      <c r="C878" s="455"/>
      <c r="D878" s="520"/>
      <c r="E878" s="448"/>
      <c r="F878" s="93" t="s">
        <v>699</v>
      </c>
      <c r="G878" s="523" t="s">
        <v>700</v>
      </c>
      <c r="H878" s="523"/>
      <c r="I878" s="523"/>
      <c r="J878" s="523"/>
      <c r="K878" s="502"/>
      <c r="L878" s="499"/>
    </row>
    <row r="879" spans="1:12" ht="15.6" customHeight="1" x14ac:dyDescent="0.25">
      <c r="A879" s="453"/>
      <c r="B879" s="471"/>
      <c r="C879" s="455"/>
      <c r="D879" s="520"/>
      <c r="E879" s="448"/>
      <c r="F879" s="93" t="s">
        <v>1181</v>
      </c>
      <c r="G879" s="462" t="s">
        <v>1179</v>
      </c>
      <c r="H879" s="463"/>
      <c r="I879" s="463"/>
      <c r="J879" s="464"/>
      <c r="K879" s="502"/>
      <c r="L879" s="499"/>
    </row>
    <row r="880" spans="1:12" ht="15.6" customHeight="1" x14ac:dyDescent="0.25">
      <c r="A880" s="453"/>
      <c r="B880" s="471"/>
      <c r="C880" s="455"/>
      <c r="D880" s="520"/>
      <c r="E880" s="448"/>
      <c r="F880" s="110" t="s">
        <v>83</v>
      </c>
      <c r="G880" s="524">
        <v>66</v>
      </c>
      <c r="H880" s="524"/>
      <c r="I880" s="524"/>
      <c r="J880" s="524"/>
      <c r="K880" s="502"/>
      <c r="L880" s="499"/>
    </row>
    <row r="881" spans="1:12" ht="15.6" customHeight="1" x14ac:dyDescent="0.25">
      <c r="A881" s="453"/>
      <c r="B881" s="471"/>
      <c r="C881" s="455"/>
      <c r="D881" s="520"/>
      <c r="E881" s="448"/>
      <c r="F881" s="112" t="s">
        <v>396</v>
      </c>
      <c r="G881" s="523" t="s">
        <v>908</v>
      </c>
      <c r="H881" s="523"/>
      <c r="I881" s="523"/>
      <c r="J881" s="523"/>
      <c r="K881" s="502"/>
      <c r="L881" s="499"/>
    </row>
    <row r="882" spans="1:12" ht="15.6" customHeight="1" x14ac:dyDescent="0.25">
      <c r="A882" s="453"/>
      <c r="B882" s="471"/>
      <c r="C882" s="455"/>
      <c r="D882" s="520"/>
      <c r="E882" s="448"/>
      <c r="F882" s="110" t="s">
        <v>256</v>
      </c>
      <c r="G882" s="524" t="s">
        <v>68</v>
      </c>
      <c r="H882" s="524"/>
      <c r="I882" s="524"/>
      <c r="J882" s="524"/>
      <c r="K882" s="502"/>
      <c r="L882" s="499"/>
    </row>
    <row r="883" spans="1:12" ht="15.6" customHeight="1" x14ac:dyDescent="0.25">
      <c r="A883" s="453"/>
      <c r="B883" s="471"/>
      <c r="C883" s="455"/>
      <c r="D883" s="520"/>
      <c r="E883" s="448"/>
      <c r="F883" s="93" t="s">
        <v>379</v>
      </c>
      <c r="G883" s="523" t="s">
        <v>380</v>
      </c>
      <c r="H883" s="523"/>
      <c r="I883" s="523"/>
      <c r="J883" s="523"/>
      <c r="K883" s="502"/>
      <c r="L883" s="499"/>
    </row>
    <row r="884" spans="1:12" ht="15.6" customHeight="1" x14ac:dyDescent="0.25">
      <c r="A884" s="453"/>
      <c r="B884" s="471"/>
      <c r="C884" s="455"/>
      <c r="D884" s="520"/>
      <c r="E884" s="448"/>
      <c r="F884" s="93" t="s">
        <v>701</v>
      </c>
      <c r="G884" s="523">
        <v>100000</v>
      </c>
      <c r="H884" s="523"/>
      <c r="I884" s="523"/>
      <c r="J884" s="523"/>
      <c r="K884" s="502"/>
      <c r="L884" s="499"/>
    </row>
    <row r="885" spans="1:12" ht="15.6" customHeight="1" x14ac:dyDescent="0.25">
      <c r="A885" s="453"/>
      <c r="B885" s="471"/>
      <c r="C885" s="455"/>
      <c r="D885" s="520"/>
      <c r="E885" s="448"/>
      <c r="F885" s="93" t="s">
        <v>257</v>
      </c>
      <c r="G885" s="523" t="s">
        <v>556</v>
      </c>
      <c r="H885" s="523"/>
      <c r="I885" s="523"/>
      <c r="J885" s="523"/>
      <c r="K885" s="502"/>
      <c r="L885" s="499"/>
    </row>
    <row r="886" spans="1:12" ht="15.6" customHeight="1" x14ac:dyDescent="0.25">
      <c r="A886" s="453"/>
      <c r="B886" s="471"/>
      <c r="C886" s="455"/>
      <c r="D886" s="520"/>
      <c r="E886" s="448"/>
      <c r="F886" s="93" t="s">
        <v>376</v>
      </c>
      <c r="G886" s="523" t="s">
        <v>392</v>
      </c>
      <c r="H886" s="523"/>
      <c r="I886" s="523"/>
      <c r="J886" s="523"/>
      <c r="K886" s="502"/>
      <c r="L886" s="499"/>
    </row>
    <row r="887" spans="1:12" ht="15.6" customHeight="1" x14ac:dyDescent="0.25">
      <c r="A887" s="453"/>
      <c r="B887" s="471"/>
      <c r="C887" s="455"/>
      <c r="D887" s="520"/>
      <c r="E887" s="448"/>
      <c r="F887" s="93" t="s">
        <v>702</v>
      </c>
      <c r="G887" s="523" t="s">
        <v>709</v>
      </c>
      <c r="H887" s="523"/>
      <c r="I887" s="523"/>
      <c r="J887" s="523"/>
      <c r="K887" s="502"/>
      <c r="L887" s="499"/>
    </row>
    <row r="888" spans="1:12" ht="15.6" customHeight="1" x14ac:dyDescent="0.25">
      <c r="A888" s="453"/>
      <c r="B888" s="471"/>
      <c r="C888" s="455"/>
      <c r="D888" s="520"/>
      <c r="E888" s="448"/>
      <c r="F888" s="93" t="s">
        <v>381</v>
      </c>
      <c r="G888" s="523" t="s">
        <v>382</v>
      </c>
      <c r="H888" s="523"/>
      <c r="I888" s="523"/>
      <c r="J888" s="523"/>
      <c r="K888" s="502"/>
      <c r="L888" s="500"/>
    </row>
    <row r="889" spans="1:12" ht="15.6" customHeight="1" x14ac:dyDescent="0.25">
      <c r="A889" s="453"/>
      <c r="B889" s="471"/>
      <c r="C889" s="455"/>
      <c r="D889" s="520"/>
      <c r="E889" s="448"/>
      <c r="F889" s="94" t="s">
        <v>358</v>
      </c>
      <c r="G889" s="523" t="s">
        <v>900</v>
      </c>
      <c r="H889" s="523"/>
      <c r="I889" s="523"/>
      <c r="J889" s="523"/>
      <c r="K889" s="496">
        <v>5</v>
      </c>
      <c r="L889" s="443">
        <v>23466</v>
      </c>
    </row>
    <row r="890" spans="1:12" ht="15.6" customHeight="1" x14ac:dyDescent="0.25">
      <c r="A890" s="453"/>
      <c r="B890" s="471"/>
      <c r="C890" s="455"/>
      <c r="D890" s="520"/>
      <c r="E890" s="448"/>
      <c r="F890" s="93" t="s">
        <v>383</v>
      </c>
      <c r="G890" s="523" t="s">
        <v>384</v>
      </c>
      <c r="H890" s="523"/>
      <c r="I890" s="523"/>
      <c r="J890" s="523"/>
      <c r="K890" s="497"/>
      <c r="L890" s="444" t="e">
        <f>#REF!-#REF!*10%</f>
        <v>#REF!</v>
      </c>
    </row>
    <row r="891" spans="1:12" ht="15.6" customHeight="1" x14ac:dyDescent="0.25">
      <c r="A891" s="453"/>
      <c r="B891" s="471"/>
      <c r="C891" s="455"/>
      <c r="D891" s="520"/>
      <c r="E891" s="448"/>
      <c r="F891" s="93" t="s">
        <v>385</v>
      </c>
      <c r="G891" s="523" t="s">
        <v>398</v>
      </c>
      <c r="H891" s="523"/>
      <c r="I891" s="523"/>
      <c r="J891" s="523"/>
      <c r="K891" s="497"/>
      <c r="L891" s="444" t="e">
        <f>#REF!-#REF!*10%</f>
        <v>#REF!</v>
      </c>
    </row>
    <row r="892" spans="1:12" ht="15.6" customHeight="1" x14ac:dyDescent="0.25">
      <c r="A892" s="453"/>
      <c r="B892" s="471"/>
      <c r="C892" s="455"/>
      <c r="D892" s="520"/>
      <c r="E892" s="448"/>
      <c r="F892" s="93" t="s">
        <v>389</v>
      </c>
      <c r="G892" s="523" t="s">
        <v>390</v>
      </c>
      <c r="H892" s="523"/>
      <c r="I892" s="523"/>
      <c r="J892" s="523"/>
      <c r="K892" s="497"/>
      <c r="L892" s="444" t="e">
        <f>#REF!-#REF!*10%</f>
        <v>#REF!</v>
      </c>
    </row>
    <row r="893" spans="1:12" ht="15.6" customHeight="1" x14ac:dyDescent="0.25">
      <c r="A893" s="453"/>
      <c r="B893" s="471"/>
      <c r="C893" s="455"/>
      <c r="D893" s="520"/>
      <c r="E893" s="448"/>
      <c r="F893" s="93" t="s">
        <v>704</v>
      </c>
      <c r="G893" s="523" t="s">
        <v>705</v>
      </c>
      <c r="H893" s="523"/>
      <c r="I893" s="523"/>
      <c r="J893" s="523"/>
      <c r="K893" s="497"/>
      <c r="L893" s="444" t="e">
        <f>#REF!-#REF!*10%</f>
        <v>#REF!</v>
      </c>
    </row>
    <row r="894" spans="1:12" ht="15.6" customHeight="1" x14ac:dyDescent="0.25">
      <c r="A894" s="453"/>
      <c r="B894" s="471"/>
      <c r="C894" s="455"/>
      <c r="D894" s="520"/>
      <c r="E894" s="448"/>
      <c r="F894" s="93" t="s">
        <v>706</v>
      </c>
      <c r="G894" s="461" t="s">
        <v>390</v>
      </c>
      <c r="H894" s="461"/>
      <c r="I894" s="461"/>
      <c r="J894" s="461"/>
      <c r="K894" s="497"/>
      <c r="L894" s="444" t="e">
        <f>#REF!-#REF!*10%</f>
        <v>#REF!</v>
      </c>
    </row>
    <row r="895" spans="1:12" ht="15.6" customHeight="1" x14ac:dyDescent="0.25">
      <c r="A895" s="453"/>
      <c r="B895" s="471"/>
      <c r="C895" s="455"/>
      <c r="D895" s="520"/>
      <c r="E895" s="448"/>
      <c r="F895" s="93" t="s">
        <v>1271</v>
      </c>
      <c r="G895" s="461" t="s">
        <v>390</v>
      </c>
      <c r="H895" s="461"/>
      <c r="I895" s="461"/>
      <c r="J895" s="461"/>
      <c r="K895" s="497"/>
      <c r="L895" s="444" t="e">
        <f>#REF!-#REF!*10%</f>
        <v>#REF!</v>
      </c>
    </row>
    <row r="896" spans="1:12" ht="15.6" customHeight="1" x14ac:dyDescent="0.25">
      <c r="A896" s="453"/>
      <c r="B896" s="471"/>
      <c r="C896" s="455"/>
      <c r="D896" s="520"/>
      <c r="E896" s="448"/>
      <c r="F896" s="93" t="s">
        <v>707</v>
      </c>
      <c r="G896" s="523" t="s">
        <v>911</v>
      </c>
      <c r="H896" s="523"/>
      <c r="I896" s="523"/>
      <c r="J896" s="523"/>
      <c r="K896" s="497"/>
      <c r="L896" s="444" t="e">
        <f>#REF!-#REF!*10%</f>
        <v>#REF!</v>
      </c>
    </row>
    <row r="897" spans="1:12" ht="15.6" customHeight="1" x14ac:dyDescent="0.25">
      <c r="A897" s="453"/>
      <c r="B897" s="471"/>
      <c r="C897" s="455"/>
      <c r="D897" s="520"/>
      <c r="E897" s="448"/>
      <c r="F897" s="93" t="s">
        <v>708</v>
      </c>
      <c r="G897" s="523" t="s">
        <v>390</v>
      </c>
      <c r="H897" s="523"/>
      <c r="I897" s="523"/>
      <c r="J897" s="523"/>
      <c r="K897" s="497"/>
      <c r="L897" s="444" t="e">
        <f>#REF!-#REF!*10%</f>
        <v>#REF!</v>
      </c>
    </row>
    <row r="898" spans="1:12" ht="15.6" customHeight="1" x14ac:dyDescent="0.25">
      <c r="A898" s="453"/>
      <c r="B898" s="471"/>
      <c r="C898" s="455"/>
      <c r="D898" s="520"/>
      <c r="E898" s="448"/>
      <c r="F898" s="93" t="s">
        <v>377</v>
      </c>
      <c r="G898" s="523" t="s">
        <v>387</v>
      </c>
      <c r="H898" s="523"/>
      <c r="I898" s="523"/>
      <c r="J898" s="523"/>
      <c r="K898" s="497"/>
      <c r="L898" s="444" t="e">
        <f>#REF!-#REF!*10%</f>
        <v>#REF!</v>
      </c>
    </row>
    <row r="899" spans="1:12" ht="15.6" customHeight="1" x14ac:dyDescent="0.25">
      <c r="A899" s="453"/>
      <c r="B899" s="471"/>
      <c r="C899" s="455"/>
      <c r="D899" s="520"/>
      <c r="E899" s="448"/>
      <c r="F899" s="93" t="s">
        <v>388</v>
      </c>
      <c r="G899" s="523" t="s">
        <v>393</v>
      </c>
      <c r="H899" s="523"/>
      <c r="I899" s="523"/>
      <c r="J899" s="523"/>
      <c r="K899" s="497"/>
      <c r="L899" s="444" t="e">
        <f>#REF!-#REF!*10%</f>
        <v>#REF!</v>
      </c>
    </row>
    <row r="900" spans="1:12" ht="15.6" customHeight="1" x14ac:dyDescent="0.25">
      <c r="A900" s="453"/>
      <c r="B900" s="471"/>
      <c r="C900" s="455"/>
      <c r="D900" s="520"/>
      <c r="E900" s="448"/>
      <c r="F900" s="93" t="s">
        <v>562</v>
      </c>
      <c r="G900" s="523" t="s">
        <v>1024</v>
      </c>
      <c r="H900" s="523"/>
      <c r="I900" s="523"/>
      <c r="J900" s="523"/>
      <c r="K900" s="497"/>
      <c r="L900" s="444" t="e">
        <f>#REF!-#REF!*10%</f>
        <v>#REF!</v>
      </c>
    </row>
    <row r="901" spans="1:12" ht="15.6" customHeight="1" x14ac:dyDescent="0.25">
      <c r="A901" s="453"/>
      <c r="B901" s="471"/>
      <c r="C901" s="455"/>
      <c r="D901" s="520"/>
      <c r="E901" s="448"/>
      <c r="F901" s="93" t="s">
        <v>570</v>
      </c>
      <c r="G901" s="523" t="s">
        <v>613</v>
      </c>
      <c r="H901" s="523"/>
      <c r="I901" s="523"/>
      <c r="J901" s="523"/>
      <c r="K901" s="497"/>
      <c r="L901" s="444" t="e">
        <f>#REF!-#REF!*10%</f>
        <v>#REF!</v>
      </c>
    </row>
    <row r="902" spans="1:12" ht="15.6" customHeight="1" x14ac:dyDescent="0.25">
      <c r="A902" s="453"/>
      <c r="B902" s="471"/>
      <c r="C902" s="455"/>
      <c r="D902" s="520"/>
      <c r="E902" s="448"/>
      <c r="F902" s="111" t="s">
        <v>84</v>
      </c>
      <c r="G902" s="526">
        <v>6.7</v>
      </c>
      <c r="H902" s="526"/>
      <c r="I902" s="526"/>
      <c r="J902" s="526"/>
      <c r="K902" s="497"/>
      <c r="L902" s="444" t="e">
        <f>#REF!-#REF!*10%</f>
        <v>#REF!</v>
      </c>
    </row>
    <row r="903" spans="1:12" ht="15.6" customHeight="1" x14ac:dyDescent="0.25">
      <c r="A903" s="453"/>
      <c r="B903" s="472"/>
      <c r="C903" s="455"/>
      <c r="D903" s="520"/>
      <c r="E903" s="448"/>
      <c r="F903" s="96" t="s">
        <v>1016</v>
      </c>
      <c r="G903" s="454">
        <v>5</v>
      </c>
      <c r="H903" s="454"/>
      <c r="I903" s="454"/>
      <c r="J903" s="454"/>
      <c r="K903" s="497"/>
      <c r="L903" s="444" t="e">
        <f>#REF!-#REF!*10%</f>
        <v>#REF!</v>
      </c>
    </row>
    <row r="904" spans="1:12" ht="15.6" customHeight="1" x14ac:dyDescent="0.25">
      <c r="A904" s="452">
        <v>15</v>
      </c>
      <c r="B904" s="470"/>
      <c r="C904" s="455" t="s">
        <v>512</v>
      </c>
      <c r="D904" s="520"/>
      <c r="E904" s="448"/>
      <c r="F904" s="110" t="s">
        <v>81</v>
      </c>
      <c r="G904" s="524" t="s">
        <v>6</v>
      </c>
      <c r="H904" s="524"/>
      <c r="I904" s="524"/>
      <c r="J904" s="524"/>
      <c r="K904" s="539">
        <v>3</v>
      </c>
      <c r="L904" s="498">
        <v>22316</v>
      </c>
    </row>
    <row r="905" spans="1:12" ht="15.6" customHeight="1" x14ac:dyDescent="0.25">
      <c r="A905" s="453"/>
      <c r="B905" s="471"/>
      <c r="C905" s="455"/>
      <c r="D905" s="520"/>
      <c r="E905" s="448"/>
      <c r="F905" s="110" t="s">
        <v>80</v>
      </c>
      <c r="G905" s="469">
        <v>238</v>
      </c>
      <c r="H905" s="469"/>
      <c r="I905" s="469"/>
      <c r="J905" s="469"/>
      <c r="K905" s="502"/>
      <c r="L905" s="499"/>
    </row>
    <row r="906" spans="1:12" ht="15.6" customHeight="1" x14ac:dyDescent="0.25">
      <c r="A906" s="453"/>
      <c r="B906" s="471"/>
      <c r="C906" s="455"/>
      <c r="D906" s="520"/>
      <c r="E906" s="448"/>
      <c r="F906" s="110" t="s">
        <v>8</v>
      </c>
      <c r="G906" s="240">
        <v>3000</v>
      </c>
      <c r="H906" s="241">
        <v>4000</v>
      </c>
      <c r="I906" s="312">
        <v>5000</v>
      </c>
      <c r="J906" s="242">
        <v>6000</v>
      </c>
      <c r="K906" s="502"/>
      <c r="L906" s="499"/>
    </row>
    <row r="907" spans="1:12" ht="15.6" customHeight="1" x14ac:dyDescent="0.25">
      <c r="A907" s="453"/>
      <c r="B907" s="471"/>
      <c r="C907" s="455"/>
      <c r="D907" s="520"/>
      <c r="E907" s="448"/>
      <c r="F907" s="93" t="s">
        <v>817</v>
      </c>
      <c r="G907" s="243">
        <f>G905*114</f>
        <v>27132</v>
      </c>
      <c r="H907" s="244">
        <f>G905*128</f>
        <v>30464</v>
      </c>
      <c r="I907" s="313">
        <f>G905*143</f>
        <v>34034</v>
      </c>
      <c r="J907" s="245">
        <f>G905*148</f>
        <v>35224</v>
      </c>
      <c r="K907" s="502"/>
      <c r="L907" s="499"/>
    </row>
    <row r="908" spans="1:12" ht="15.6" customHeight="1" x14ac:dyDescent="0.25">
      <c r="A908" s="453"/>
      <c r="B908" s="471"/>
      <c r="C908" s="455"/>
      <c r="D908" s="520"/>
      <c r="E908" s="448"/>
      <c r="F908" s="93" t="s">
        <v>1269</v>
      </c>
      <c r="G908" s="451">
        <v>0.98</v>
      </c>
      <c r="H908" s="451"/>
      <c r="I908" s="451"/>
      <c r="J908" s="451"/>
      <c r="K908" s="502"/>
      <c r="L908" s="499"/>
    </row>
    <row r="909" spans="1:12" ht="15.6" customHeight="1" x14ac:dyDescent="0.25">
      <c r="A909" s="453"/>
      <c r="B909" s="471"/>
      <c r="C909" s="455"/>
      <c r="D909" s="520"/>
      <c r="E909" s="448"/>
      <c r="F909" s="93" t="s">
        <v>699</v>
      </c>
      <c r="G909" s="523" t="s">
        <v>700</v>
      </c>
      <c r="H909" s="523"/>
      <c r="I909" s="523"/>
      <c r="J909" s="523"/>
      <c r="K909" s="502"/>
      <c r="L909" s="499"/>
    </row>
    <row r="910" spans="1:12" ht="15.6" customHeight="1" x14ac:dyDescent="0.25">
      <c r="A910" s="453"/>
      <c r="B910" s="471"/>
      <c r="C910" s="455"/>
      <c r="D910" s="520"/>
      <c r="E910" s="448"/>
      <c r="F910" s="93" t="s">
        <v>1181</v>
      </c>
      <c r="G910" s="462" t="s">
        <v>1179</v>
      </c>
      <c r="H910" s="463"/>
      <c r="I910" s="463"/>
      <c r="J910" s="464"/>
      <c r="K910" s="502"/>
      <c r="L910" s="499"/>
    </row>
    <row r="911" spans="1:12" ht="15.6" customHeight="1" x14ac:dyDescent="0.25">
      <c r="A911" s="453"/>
      <c r="B911" s="471"/>
      <c r="C911" s="455"/>
      <c r="D911" s="520"/>
      <c r="E911" s="448"/>
      <c r="F911" s="110" t="s">
        <v>83</v>
      </c>
      <c r="G911" s="524">
        <v>66</v>
      </c>
      <c r="H911" s="524"/>
      <c r="I911" s="524"/>
      <c r="J911" s="524"/>
      <c r="K911" s="502"/>
      <c r="L911" s="499"/>
    </row>
    <row r="912" spans="1:12" ht="15.6" customHeight="1" x14ac:dyDescent="0.25">
      <c r="A912" s="453"/>
      <c r="B912" s="471"/>
      <c r="C912" s="455"/>
      <c r="D912" s="520"/>
      <c r="E912" s="448"/>
      <c r="F912" s="112" t="s">
        <v>396</v>
      </c>
      <c r="G912" s="523" t="s">
        <v>908</v>
      </c>
      <c r="H912" s="523"/>
      <c r="I912" s="523"/>
      <c r="J912" s="523"/>
      <c r="K912" s="502"/>
      <c r="L912" s="499"/>
    </row>
    <row r="913" spans="1:12" ht="15.6" customHeight="1" x14ac:dyDescent="0.25">
      <c r="A913" s="453"/>
      <c r="B913" s="471"/>
      <c r="C913" s="455"/>
      <c r="D913" s="520"/>
      <c r="E913" s="448"/>
      <c r="F913" s="110" t="s">
        <v>256</v>
      </c>
      <c r="G913" s="524" t="s">
        <v>69</v>
      </c>
      <c r="H913" s="524"/>
      <c r="I913" s="524"/>
      <c r="J913" s="524"/>
      <c r="K913" s="502"/>
      <c r="L913" s="499"/>
    </row>
    <row r="914" spans="1:12" ht="15.6" customHeight="1" x14ac:dyDescent="0.25">
      <c r="A914" s="453"/>
      <c r="B914" s="471"/>
      <c r="C914" s="455"/>
      <c r="D914" s="520"/>
      <c r="E914" s="448"/>
      <c r="F914" s="93" t="s">
        <v>379</v>
      </c>
      <c r="G914" s="523" t="s">
        <v>380</v>
      </c>
      <c r="H914" s="523"/>
      <c r="I914" s="523"/>
      <c r="J914" s="523"/>
      <c r="K914" s="502"/>
      <c r="L914" s="499"/>
    </row>
    <row r="915" spans="1:12" ht="15.6" customHeight="1" x14ac:dyDescent="0.25">
      <c r="A915" s="453"/>
      <c r="B915" s="471"/>
      <c r="C915" s="455"/>
      <c r="D915" s="520"/>
      <c r="E915" s="448"/>
      <c r="F915" s="93" t="s">
        <v>701</v>
      </c>
      <c r="G915" s="523">
        <v>100000</v>
      </c>
      <c r="H915" s="523"/>
      <c r="I915" s="523"/>
      <c r="J915" s="523"/>
      <c r="K915" s="502"/>
      <c r="L915" s="499"/>
    </row>
    <row r="916" spans="1:12" ht="15.6" customHeight="1" x14ac:dyDescent="0.25">
      <c r="A916" s="453"/>
      <c r="B916" s="471"/>
      <c r="C916" s="455"/>
      <c r="D916" s="520"/>
      <c r="E916" s="448"/>
      <c r="F916" s="93" t="s">
        <v>257</v>
      </c>
      <c r="G916" s="523" t="s">
        <v>556</v>
      </c>
      <c r="H916" s="523"/>
      <c r="I916" s="523"/>
      <c r="J916" s="523"/>
      <c r="K916" s="502"/>
      <c r="L916" s="499"/>
    </row>
    <row r="917" spans="1:12" ht="15.6" customHeight="1" x14ac:dyDescent="0.25">
      <c r="A917" s="453"/>
      <c r="B917" s="471"/>
      <c r="C917" s="455"/>
      <c r="D917" s="520"/>
      <c r="E917" s="448"/>
      <c r="F917" s="93" t="s">
        <v>376</v>
      </c>
      <c r="G917" s="523" t="s">
        <v>392</v>
      </c>
      <c r="H917" s="523"/>
      <c r="I917" s="523"/>
      <c r="J917" s="523"/>
      <c r="K917" s="502"/>
      <c r="L917" s="499"/>
    </row>
    <row r="918" spans="1:12" ht="15.6" customHeight="1" x14ac:dyDescent="0.25">
      <c r="A918" s="453"/>
      <c r="B918" s="471"/>
      <c r="C918" s="455"/>
      <c r="D918" s="520"/>
      <c r="E918" s="448"/>
      <c r="F918" s="93" t="s">
        <v>702</v>
      </c>
      <c r="G918" s="523" t="s">
        <v>709</v>
      </c>
      <c r="H918" s="523"/>
      <c r="I918" s="523"/>
      <c r="J918" s="523"/>
      <c r="K918" s="502"/>
      <c r="L918" s="499"/>
    </row>
    <row r="919" spans="1:12" ht="15.6" customHeight="1" x14ac:dyDescent="0.25">
      <c r="A919" s="453"/>
      <c r="B919" s="471"/>
      <c r="C919" s="455"/>
      <c r="D919" s="520"/>
      <c r="E919" s="448"/>
      <c r="F919" s="93" t="s">
        <v>381</v>
      </c>
      <c r="G919" s="523" t="s">
        <v>382</v>
      </c>
      <c r="H919" s="523"/>
      <c r="I919" s="523"/>
      <c r="J919" s="523"/>
      <c r="K919" s="502"/>
      <c r="L919" s="500"/>
    </row>
    <row r="920" spans="1:12" ht="15.6" customHeight="1" x14ac:dyDescent="0.25">
      <c r="A920" s="453"/>
      <c r="B920" s="471"/>
      <c r="C920" s="455"/>
      <c r="D920" s="520"/>
      <c r="E920" s="448"/>
      <c r="F920" s="94" t="s">
        <v>358</v>
      </c>
      <c r="G920" s="523" t="s">
        <v>900</v>
      </c>
      <c r="H920" s="523"/>
      <c r="I920" s="523"/>
      <c r="J920" s="523"/>
      <c r="K920" s="496">
        <v>5</v>
      </c>
      <c r="L920" s="443">
        <v>23879</v>
      </c>
    </row>
    <row r="921" spans="1:12" ht="15.6" customHeight="1" x14ac:dyDescent="0.25">
      <c r="A921" s="453"/>
      <c r="B921" s="471"/>
      <c r="C921" s="455"/>
      <c r="D921" s="520"/>
      <c r="E921" s="448"/>
      <c r="F921" s="93" t="s">
        <v>383</v>
      </c>
      <c r="G921" s="523" t="s">
        <v>384</v>
      </c>
      <c r="H921" s="523"/>
      <c r="I921" s="523"/>
      <c r="J921" s="523"/>
      <c r="K921" s="497"/>
      <c r="L921" s="444" t="e">
        <f>#REF!-#REF!*10%</f>
        <v>#REF!</v>
      </c>
    </row>
    <row r="922" spans="1:12" ht="15.6" customHeight="1" x14ac:dyDescent="0.25">
      <c r="A922" s="453"/>
      <c r="B922" s="471"/>
      <c r="C922" s="455"/>
      <c r="D922" s="520"/>
      <c r="E922" s="448"/>
      <c r="F922" s="93" t="s">
        <v>385</v>
      </c>
      <c r="G922" s="523" t="s">
        <v>398</v>
      </c>
      <c r="H922" s="523"/>
      <c r="I922" s="523"/>
      <c r="J922" s="523"/>
      <c r="K922" s="497"/>
      <c r="L922" s="444" t="e">
        <f>#REF!-#REF!*10%</f>
        <v>#REF!</v>
      </c>
    </row>
    <row r="923" spans="1:12" ht="15.6" customHeight="1" x14ac:dyDescent="0.25">
      <c r="A923" s="453"/>
      <c r="B923" s="471"/>
      <c r="C923" s="455"/>
      <c r="D923" s="520"/>
      <c r="E923" s="448"/>
      <c r="F923" s="93" t="s">
        <v>389</v>
      </c>
      <c r="G923" s="523" t="s">
        <v>390</v>
      </c>
      <c r="H923" s="523"/>
      <c r="I923" s="523"/>
      <c r="J923" s="523"/>
      <c r="K923" s="497"/>
      <c r="L923" s="444" t="e">
        <f>#REF!-#REF!*10%</f>
        <v>#REF!</v>
      </c>
    </row>
    <row r="924" spans="1:12" ht="15.6" customHeight="1" x14ac:dyDescent="0.25">
      <c r="A924" s="453"/>
      <c r="B924" s="471"/>
      <c r="C924" s="455"/>
      <c r="D924" s="520"/>
      <c r="E924" s="448"/>
      <c r="F924" s="93" t="s">
        <v>704</v>
      </c>
      <c r="G924" s="523" t="s">
        <v>705</v>
      </c>
      <c r="H924" s="523"/>
      <c r="I924" s="523"/>
      <c r="J924" s="523"/>
      <c r="K924" s="497"/>
      <c r="L924" s="444" t="e">
        <f>#REF!-#REF!*10%</f>
        <v>#REF!</v>
      </c>
    </row>
    <row r="925" spans="1:12" ht="15.6" customHeight="1" x14ac:dyDescent="0.25">
      <c r="A925" s="453"/>
      <c r="B925" s="471"/>
      <c r="C925" s="455"/>
      <c r="D925" s="520"/>
      <c r="E925" s="448"/>
      <c r="F925" s="93" t="s">
        <v>706</v>
      </c>
      <c r="G925" s="461" t="s">
        <v>390</v>
      </c>
      <c r="H925" s="461"/>
      <c r="I925" s="461"/>
      <c r="J925" s="461"/>
      <c r="K925" s="497"/>
      <c r="L925" s="444" t="e">
        <f>#REF!-#REF!*10%</f>
        <v>#REF!</v>
      </c>
    </row>
    <row r="926" spans="1:12" ht="15.6" customHeight="1" x14ac:dyDescent="0.25">
      <c r="A926" s="453"/>
      <c r="B926" s="471"/>
      <c r="C926" s="455"/>
      <c r="D926" s="520"/>
      <c r="E926" s="448"/>
      <c r="F926" s="93" t="s">
        <v>1271</v>
      </c>
      <c r="G926" s="461" t="s">
        <v>390</v>
      </c>
      <c r="H926" s="461"/>
      <c r="I926" s="461"/>
      <c r="J926" s="461"/>
      <c r="K926" s="497"/>
      <c r="L926" s="444" t="e">
        <f>#REF!-#REF!*10%</f>
        <v>#REF!</v>
      </c>
    </row>
    <row r="927" spans="1:12" ht="15.6" customHeight="1" x14ac:dyDescent="0.25">
      <c r="A927" s="453"/>
      <c r="B927" s="471"/>
      <c r="C927" s="455"/>
      <c r="D927" s="520"/>
      <c r="E927" s="448"/>
      <c r="F927" s="93" t="s">
        <v>707</v>
      </c>
      <c r="G927" s="523" t="s">
        <v>911</v>
      </c>
      <c r="H927" s="523"/>
      <c r="I927" s="523"/>
      <c r="J927" s="523"/>
      <c r="K927" s="497"/>
      <c r="L927" s="444" t="e">
        <f>#REF!-#REF!*10%</f>
        <v>#REF!</v>
      </c>
    </row>
    <row r="928" spans="1:12" ht="15.6" customHeight="1" x14ac:dyDescent="0.25">
      <c r="A928" s="453"/>
      <c r="B928" s="471"/>
      <c r="C928" s="455"/>
      <c r="D928" s="520"/>
      <c r="E928" s="448"/>
      <c r="F928" s="93" t="s">
        <v>708</v>
      </c>
      <c r="G928" s="523" t="s">
        <v>390</v>
      </c>
      <c r="H928" s="523"/>
      <c r="I928" s="523"/>
      <c r="J928" s="523"/>
      <c r="K928" s="497"/>
      <c r="L928" s="444" t="e">
        <f>#REF!-#REF!*10%</f>
        <v>#REF!</v>
      </c>
    </row>
    <row r="929" spans="1:12" ht="15.6" customHeight="1" x14ac:dyDescent="0.25">
      <c r="A929" s="453"/>
      <c r="B929" s="471"/>
      <c r="C929" s="455"/>
      <c r="D929" s="520"/>
      <c r="E929" s="448"/>
      <c r="F929" s="93" t="s">
        <v>377</v>
      </c>
      <c r="G929" s="523" t="s">
        <v>387</v>
      </c>
      <c r="H929" s="523"/>
      <c r="I929" s="523"/>
      <c r="J929" s="523"/>
      <c r="K929" s="497"/>
      <c r="L929" s="444" t="e">
        <f>#REF!-#REF!*10%</f>
        <v>#REF!</v>
      </c>
    </row>
    <row r="930" spans="1:12" ht="15.6" customHeight="1" x14ac:dyDescent="0.25">
      <c r="A930" s="453"/>
      <c r="B930" s="471"/>
      <c r="C930" s="455"/>
      <c r="D930" s="520"/>
      <c r="E930" s="448"/>
      <c r="F930" s="93" t="s">
        <v>388</v>
      </c>
      <c r="G930" s="523" t="s">
        <v>393</v>
      </c>
      <c r="H930" s="523"/>
      <c r="I930" s="523"/>
      <c r="J930" s="523"/>
      <c r="K930" s="497"/>
      <c r="L930" s="444" t="e">
        <f>#REF!-#REF!*10%</f>
        <v>#REF!</v>
      </c>
    </row>
    <row r="931" spans="1:12" ht="15.6" customHeight="1" x14ac:dyDescent="0.25">
      <c r="A931" s="453"/>
      <c r="B931" s="471"/>
      <c r="C931" s="455"/>
      <c r="D931" s="520"/>
      <c r="E931" s="448"/>
      <c r="F931" s="93" t="s">
        <v>562</v>
      </c>
      <c r="G931" s="523" t="s">
        <v>1024</v>
      </c>
      <c r="H931" s="523"/>
      <c r="I931" s="523"/>
      <c r="J931" s="523"/>
      <c r="K931" s="497"/>
      <c r="L931" s="444" t="e">
        <f>#REF!-#REF!*10%</f>
        <v>#REF!</v>
      </c>
    </row>
    <row r="932" spans="1:12" ht="15.6" customHeight="1" x14ac:dyDescent="0.25">
      <c r="A932" s="453"/>
      <c r="B932" s="471"/>
      <c r="C932" s="455"/>
      <c r="D932" s="520"/>
      <c r="E932" s="448"/>
      <c r="F932" s="93" t="s">
        <v>570</v>
      </c>
      <c r="G932" s="523" t="s">
        <v>613</v>
      </c>
      <c r="H932" s="523"/>
      <c r="I932" s="523"/>
      <c r="J932" s="523"/>
      <c r="K932" s="497"/>
      <c r="L932" s="444" t="e">
        <f>#REF!-#REF!*10%</f>
        <v>#REF!</v>
      </c>
    </row>
    <row r="933" spans="1:12" ht="15.6" customHeight="1" x14ac:dyDescent="0.25">
      <c r="A933" s="453"/>
      <c r="B933" s="471"/>
      <c r="C933" s="455"/>
      <c r="D933" s="520"/>
      <c r="E933" s="448"/>
      <c r="F933" s="113" t="s">
        <v>84</v>
      </c>
      <c r="G933" s="527">
        <v>8</v>
      </c>
      <c r="H933" s="527"/>
      <c r="I933" s="527"/>
      <c r="J933" s="527"/>
      <c r="K933" s="497"/>
      <c r="L933" s="444" t="e">
        <f>#REF!-#REF!*10%</f>
        <v>#REF!</v>
      </c>
    </row>
    <row r="934" spans="1:12" ht="15.6" customHeight="1" x14ac:dyDescent="0.25">
      <c r="A934" s="453"/>
      <c r="B934" s="472"/>
      <c r="C934" s="455"/>
      <c r="D934" s="520"/>
      <c r="E934" s="448"/>
      <c r="F934" s="96" t="s">
        <v>1016</v>
      </c>
      <c r="G934" s="454">
        <v>5</v>
      </c>
      <c r="H934" s="454"/>
      <c r="I934" s="454"/>
      <c r="J934" s="454"/>
      <c r="K934" s="497"/>
      <c r="L934" s="511" t="e">
        <f>#REF!-#REF!*10%</f>
        <v>#REF!</v>
      </c>
    </row>
    <row r="1011" spans="1:12" ht="110.1" customHeight="1" x14ac:dyDescent="0.35"/>
    <row r="1012" spans="1:12" ht="110.1" customHeight="1" x14ac:dyDescent="0.35"/>
    <row r="1013" spans="1:12" ht="110.1" customHeight="1" x14ac:dyDescent="0.35"/>
    <row r="1014" spans="1:12" ht="110.1" customHeight="1" x14ac:dyDescent="0.35"/>
    <row r="1015" spans="1:12" ht="110.1" customHeight="1" x14ac:dyDescent="0.35"/>
    <row r="1016" spans="1:12" ht="27" customHeight="1" x14ac:dyDescent="0.25">
      <c r="A1016" s="529"/>
      <c r="B1016" s="529"/>
      <c r="C1016" s="529"/>
      <c r="D1016" s="529"/>
      <c r="E1016" s="529"/>
      <c r="F1016" s="529"/>
      <c r="G1016" s="529"/>
      <c r="H1016" s="529"/>
      <c r="I1016" s="529"/>
      <c r="J1016" s="529"/>
      <c r="K1016" s="529"/>
      <c r="L1016" s="529"/>
    </row>
    <row r="1017" spans="1:12" ht="26.25" x14ac:dyDescent="0.4">
      <c r="A1017" s="530"/>
      <c r="B1017" s="531"/>
      <c r="C1017" s="531"/>
      <c r="D1017" s="531"/>
      <c r="E1017" s="531"/>
      <c r="F1017" s="531"/>
      <c r="G1017" s="531"/>
      <c r="H1017" s="531"/>
      <c r="I1017" s="531"/>
      <c r="J1017" s="531"/>
      <c r="K1017" s="531"/>
      <c r="L1017" s="531"/>
    </row>
  </sheetData>
  <sheetProtection sort="0"/>
  <mergeCells count="1146">
    <mergeCell ref="K827:K841"/>
    <mergeCell ref="L827:L841"/>
    <mergeCell ref="K842:K857"/>
    <mergeCell ref="L842:L857"/>
    <mergeCell ref="K858:K872"/>
    <mergeCell ref="L858:L872"/>
    <mergeCell ref="K920:K934"/>
    <mergeCell ref="L920:L934"/>
    <mergeCell ref="K873:K888"/>
    <mergeCell ref="L873:L888"/>
    <mergeCell ref="K889:K903"/>
    <mergeCell ref="L889:L903"/>
    <mergeCell ref="K904:K919"/>
    <mergeCell ref="L904:L919"/>
    <mergeCell ref="K687:K702"/>
    <mergeCell ref="L687:L702"/>
    <mergeCell ref="K703:K717"/>
    <mergeCell ref="L703:L717"/>
    <mergeCell ref="K718:K733"/>
    <mergeCell ref="L718:L733"/>
    <mergeCell ref="K749:K764"/>
    <mergeCell ref="L749:L764"/>
    <mergeCell ref="K765:K779"/>
    <mergeCell ref="L765:L779"/>
    <mergeCell ref="K734:K748"/>
    <mergeCell ref="L734:L748"/>
    <mergeCell ref="K780:K795"/>
    <mergeCell ref="L780:L795"/>
    <mergeCell ref="K796:K810"/>
    <mergeCell ref="L796:L810"/>
    <mergeCell ref="K811:K826"/>
    <mergeCell ref="L811:L826"/>
    <mergeCell ref="K548:K562"/>
    <mergeCell ref="L548:L562"/>
    <mergeCell ref="K563:K578"/>
    <mergeCell ref="L563:L578"/>
    <mergeCell ref="K579:K593"/>
    <mergeCell ref="L579:L593"/>
    <mergeCell ref="K594:K609"/>
    <mergeCell ref="L594:L609"/>
    <mergeCell ref="K610:K624"/>
    <mergeCell ref="L610:L624"/>
    <mergeCell ref="K625:K640"/>
    <mergeCell ref="L625:L640"/>
    <mergeCell ref="K641:K655"/>
    <mergeCell ref="L641:L655"/>
    <mergeCell ref="K656:K671"/>
    <mergeCell ref="L656:L671"/>
    <mergeCell ref="K672:K686"/>
    <mergeCell ref="L672:L686"/>
    <mergeCell ref="K407:K422"/>
    <mergeCell ref="L407:L422"/>
    <mergeCell ref="K423:K437"/>
    <mergeCell ref="L423:L437"/>
    <mergeCell ref="K438:K453"/>
    <mergeCell ref="L438:L453"/>
    <mergeCell ref="K454:K468"/>
    <mergeCell ref="L454:L468"/>
    <mergeCell ref="K470:K485"/>
    <mergeCell ref="L470:L485"/>
    <mergeCell ref="K486:K500"/>
    <mergeCell ref="L486:L500"/>
    <mergeCell ref="K501:K516"/>
    <mergeCell ref="L501:L516"/>
    <mergeCell ref="K517:K531"/>
    <mergeCell ref="L517:L531"/>
    <mergeCell ref="K532:K547"/>
    <mergeCell ref="L532:L547"/>
    <mergeCell ref="K283:K298"/>
    <mergeCell ref="L283:L298"/>
    <mergeCell ref="K299:K313"/>
    <mergeCell ref="L299:L313"/>
    <mergeCell ref="K268:K282"/>
    <mergeCell ref="L314:L329"/>
    <mergeCell ref="K330:K344"/>
    <mergeCell ref="L330:L344"/>
    <mergeCell ref="K345:K360"/>
    <mergeCell ref="L345:L360"/>
    <mergeCell ref="K314:K329"/>
    <mergeCell ref="K361:K375"/>
    <mergeCell ref="L361:L375"/>
    <mergeCell ref="K376:K391"/>
    <mergeCell ref="L376:L391"/>
    <mergeCell ref="K392:K406"/>
    <mergeCell ref="L392:L406"/>
    <mergeCell ref="K144:K158"/>
    <mergeCell ref="L144:L158"/>
    <mergeCell ref="K159:K174"/>
    <mergeCell ref="L159:L174"/>
    <mergeCell ref="L175:L189"/>
    <mergeCell ref="K190:K205"/>
    <mergeCell ref="L190:L205"/>
    <mergeCell ref="K206:K220"/>
    <mergeCell ref="L206:L220"/>
    <mergeCell ref="K175:K189"/>
    <mergeCell ref="L221:L236"/>
    <mergeCell ref="K237:K251"/>
    <mergeCell ref="L237:L251"/>
    <mergeCell ref="K252:K267"/>
    <mergeCell ref="L252:L267"/>
    <mergeCell ref="K221:K236"/>
    <mergeCell ref="L268:L282"/>
    <mergeCell ref="K4:K19"/>
    <mergeCell ref="L4:L19"/>
    <mergeCell ref="K20:K34"/>
    <mergeCell ref="L20:L34"/>
    <mergeCell ref="K35:K50"/>
    <mergeCell ref="L35:L50"/>
    <mergeCell ref="K51:K65"/>
    <mergeCell ref="L51:L65"/>
    <mergeCell ref="K66:K81"/>
    <mergeCell ref="L66:L81"/>
    <mergeCell ref="K82:K96"/>
    <mergeCell ref="L82:L96"/>
    <mergeCell ref="K97:K112"/>
    <mergeCell ref="L97:L112"/>
    <mergeCell ref="K113:K127"/>
    <mergeCell ref="L113:L127"/>
    <mergeCell ref="K128:K143"/>
    <mergeCell ref="L128:L143"/>
    <mergeCell ref="G8:J8"/>
    <mergeCell ref="G903:J903"/>
    <mergeCell ref="G908:J908"/>
    <mergeCell ref="G877:J877"/>
    <mergeCell ref="G846:J846"/>
    <mergeCell ref="G815:J815"/>
    <mergeCell ref="G784:J784"/>
    <mergeCell ref="G753:J753"/>
    <mergeCell ref="G722:J722"/>
    <mergeCell ref="G691:J691"/>
    <mergeCell ref="G660:J660"/>
    <mergeCell ref="G629:J629"/>
    <mergeCell ref="G598:J598"/>
    <mergeCell ref="G567:J567"/>
    <mergeCell ref="G536:J536"/>
    <mergeCell ref="G505:J505"/>
    <mergeCell ref="G474:J474"/>
    <mergeCell ref="G442:J442"/>
    <mergeCell ref="G562:J562"/>
    <mergeCell ref="G593:J593"/>
    <mergeCell ref="G624:J624"/>
    <mergeCell ref="G452:J452"/>
    <mergeCell ref="G453:J453"/>
    <mergeCell ref="G459:J459"/>
    <mergeCell ref="G458:J458"/>
    <mergeCell ref="G136:J136"/>
    <mergeCell ref="G137:J137"/>
    <mergeCell ref="G414:J414"/>
    <mergeCell ref="G425:J425"/>
    <mergeCell ref="G513:J513"/>
    <mergeCell ref="G34:J34"/>
    <mergeCell ref="G65:J65"/>
    <mergeCell ref="B4:B34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B283:B313"/>
    <mergeCell ref="B314:B344"/>
    <mergeCell ref="B345:B375"/>
    <mergeCell ref="B376:B406"/>
    <mergeCell ref="B407:B437"/>
    <mergeCell ref="B438:B468"/>
    <mergeCell ref="B470:B500"/>
    <mergeCell ref="B501:B531"/>
    <mergeCell ref="B656:B686"/>
    <mergeCell ref="B687:B717"/>
    <mergeCell ref="B718:B748"/>
    <mergeCell ref="B749:B779"/>
    <mergeCell ref="B780:B810"/>
    <mergeCell ref="B811:B841"/>
    <mergeCell ref="B842:B872"/>
    <mergeCell ref="B873:B903"/>
    <mergeCell ref="B904:B934"/>
    <mergeCell ref="B532:B562"/>
    <mergeCell ref="B563:B593"/>
    <mergeCell ref="B594:B624"/>
    <mergeCell ref="B625:B655"/>
    <mergeCell ref="G327:J327"/>
    <mergeCell ref="G488:J488"/>
    <mergeCell ref="G496:J496"/>
    <mergeCell ref="G432:J432"/>
    <mergeCell ref="G457:J457"/>
    <mergeCell ref="G430:J430"/>
    <mergeCell ref="G431:J431"/>
    <mergeCell ref="G411:J411"/>
    <mergeCell ref="G826:J826"/>
    <mergeCell ref="G817:J817"/>
    <mergeCell ref="G735:J735"/>
    <mergeCell ref="G344:J344"/>
    <mergeCell ref="G375:J375"/>
    <mergeCell ref="G872:J872"/>
    <mergeCell ref="G911:J911"/>
    <mergeCell ref="G894:J894"/>
    <mergeCell ref="G893:J893"/>
    <mergeCell ref="G887:J887"/>
    <mergeCell ref="G884:J884"/>
    <mergeCell ref="G132:J132"/>
    <mergeCell ref="G268:J268"/>
    <mergeCell ref="G237:J237"/>
    <mergeCell ref="G206:J206"/>
    <mergeCell ref="G227:J227"/>
    <mergeCell ref="G197:J197"/>
    <mergeCell ref="G356:J356"/>
    <mergeCell ref="G176:J176"/>
    <mergeCell ref="G139:J139"/>
    <mergeCell ref="G217:J217"/>
    <mergeCell ref="G185:J185"/>
    <mergeCell ref="G175:J175"/>
    <mergeCell ref="G264:J264"/>
    <mergeCell ref="G208:J208"/>
    <mergeCell ref="G351:J351"/>
    <mergeCell ref="G114:J114"/>
    <mergeCell ref="G112:J112"/>
    <mergeCell ref="G282:J282"/>
    <mergeCell ref="G313:J313"/>
    <mergeCell ref="G259:J259"/>
    <mergeCell ref="G228:J228"/>
    <mergeCell ref="G240:J240"/>
    <mergeCell ref="G247:J247"/>
    <mergeCell ref="G263:J263"/>
    <mergeCell ref="G340:J340"/>
    <mergeCell ref="G232:J232"/>
    <mergeCell ref="G239:J239"/>
    <mergeCell ref="G225:J225"/>
    <mergeCell ref="G246:J246"/>
    <mergeCell ref="G236:J236"/>
    <mergeCell ref="G238:J238"/>
    <mergeCell ref="G252:J252"/>
    <mergeCell ref="G283:J283"/>
    <mergeCell ref="G250:J250"/>
    <mergeCell ref="G213:J213"/>
    <mergeCell ref="G214:J214"/>
    <mergeCell ref="G235:J235"/>
    <mergeCell ref="G245:J245"/>
    <mergeCell ref="G798:J798"/>
    <mergeCell ref="G803:J803"/>
    <mergeCell ref="G834:J834"/>
    <mergeCell ref="G833:J833"/>
    <mergeCell ref="G832:J832"/>
    <mergeCell ref="G831:J831"/>
    <mergeCell ref="G825:J825"/>
    <mergeCell ref="G805:J805"/>
    <mergeCell ref="G839:J839"/>
    <mergeCell ref="G111:J111"/>
    <mergeCell ref="G135:J135"/>
    <mergeCell ref="G525:J525"/>
    <mergeCell ref="G808:J808"/>
    <mergeCell ref="G795:J795"/>
    <mergeCell ref="G793:J793"/>
    <mergeCell ref="G800:J800"/>
    <mergeCell ref="G807:J807"/>
    <mergeCell ref="G806:J806"/>
    <mergeCell ref="G809:J809"/>
    <mergeCell ref="G789:J789"/>
    <mergeCell ref="G788:J788"/>
    <mergeCell ref="G827:J827"/>
    <mergeCell ref="G796:J796"/>
    <mergeCell ref="G811:J811"/>
    <mergeCell ref="G802:J802"/>
    <mergeCell ref="G792:J792"/>
    <mergeCell ref="G104:J104"/>
    <mergeCell ref="G226:J226"/>
    <mergeCell ref="G70:J70"/>
    <mergeCell ref="G146:J146"/>
    <mergeCell ref="G156:J156"/>
    <mergeCell ref="G191:J191"/>
    <mergeCell ref="G82:J82"/>
    <mergeCell ref="G194:J194"/>
    <mergeCell ref="G304:J304"/>
    <mergeCell ref="G174:J174"/>
    <mergeCell ref="G200:J200"/>
    <mergeCell ref="G202:J202"/>
    <mergeCell ref="G170:J170"/>
    <mergeCell ref="G204:J204"/>
    <mergeCell ref="G209:J209"/>
    <mergeCell ref="G523:J523"/>
    <mergeCell ref="G524:J524"/>
    <mergeCell ref="G512:J512"/>
    <mergeCell ref="G234:J234"/>
    <mergeCell ref="G233:J233"/>
    <mergeCell ref="G475:J475"/>
    <mergeCell ref="G485:J485"/>
    <mergeCell ref="G141:J141"/>
    <mergeCell ref="G253:J253"/>
    <mergeCell ref="G422:J422"/>
    <mergeCell ref="G421:J421"/>
    <mergeCell ref="G428:J428"/>
    <mergeCell ref="G399:J399"/>
    <mergeCell ref="G398:J398"/>
    <mergeCell ref="G397:J397"/>
    <mergeCell ref="G396:J396"/>
    <mergeCell ref="G390:J390"/>
    <mergeCell ref="G878:J878"/>
    <mergeCell ref="G869:J869"/>
    <mergeCell ref="G511:J511"/>
    <mergeCell ref="G50:J50"/>
    <mergeCell ref="G48:J48"/>
    <mergeCell ref="G47:J47"/>
    <mergeCell ref="G169:J169"/>
    <mergeCell ref="G143:J143"/>
    <mergeCell ref="G145:J145"/>
    <mergeCell ref="G843:J843"/>
    <mergeCell ref="G819:J819"/>
    <mergeCell ref="G818:J818"/>
    <mergeCell ref="G812:J812"/>
    <mergeCell ref="G816:J816"/>
    <mergeCell ref="G838:J838"/>
    <mergeCell ref="G837:J837"/>
    <mergeCell ref="G836:J836"/>
    <mergeCell ref="G830:J830"/>
    <mergeCell ref="G829:J829"/>
    <mergeCell ref="G824:J824"/>
    <mergeCell ref="G823:J823"/>
    <mergeCell ref="G821:J821"/>
    <mergeCell ref="G820:J820"/>
    <mergeCell ref="G822:J822"/>
    <mergeCell ref="G835:J835"/>
    <mergeCell ref="G828:J828"/>
    <mergeCell ref="G870:J870"/>
    <mergeCell ref="G841:J841"/>
    <mergeCell ref="G864:J864"/>
    <mergeCell ref="G863:J863"/>
    <mergeCell ref="G862:J862"/>
    <mergeCell ref="G856:J856"/>
    <mergeCell ref="G853:J853"/>
    <mergeCell ref="G842:J842"/>
    <mergeCell ref="G928:J928"/>
    <mergeCell ref="G927:J927"/>
    <mergeCell ref="G926:J926"/>
    <mergeCell ref="G897:J897"/>
    <mergeCell ref="G920:J920"/>
    <mergeCell ref="G889:J889"/>
    <mergeCell ref="G858:J858"/>
    <mergeCell ref="G896:J896"/>
    <mergeCell ref="G895:J895"/>
    <mergeCell ref="G866:J866"/>
    <mergeCell ref="G865:J865"/>
    <mergeCell ref="G873:J873"/>
    <mergeCell ref="G904:J904"/>
    <mergeCell ref="G900:J900"/>
    <mergeCell ref="G891:J891"/>
    <mergeCell ref="G890:J890"/>
    <mergeCell ref="G888:J888"/>
    <mergeCell ref="G886:J886"/>
    <mergeCell ref="G885:J885"/>
    <mergeCell ref="G883:J883"/>
    <mergeCell ref="G899:J899"/>
    <mergeCell ref="G898:J898"/>
    <mergeCell ref="G892:J892"/>
    <mergeCell ref="G871:J871"/>
    <mergeCell ref="G874:J874"/>
    <mergeCell ref="G847:J847"/>
    <mergeCell ref="G850:J850"/>
    <mergeCell ref="G851:J851"/>
    <mergeCell ref="G849:J849"/>
    <mergeCell ref="G848:J848"/>
    <mergeCell ref="G794:J794"/>
    <mergeCell ref="G799:J799"/>
    <mergeCell ref="G868:J868"/>
    <mergeCell ref="G867:J867"/>
    <mergeCell ref="G861:J861"/>
    <mergeCell ref="G855:J855"/>
    <mergeCell ref="G854:J854"/>
    <mergeCell ref="G852:J852"/>
    <mergeCell ref="G860:J860"/>
    <mergeCell ref="G859:J859"/>
    <mergeCell ref="G857:J857"/>
    <mergeCell ref="G840:J840"/>
    <mergeCell ref="G603:J603"/>
    <mergeCell ref="G778:J778"/>
    <mergeCell ref="G732:J732"/>
    <mergeCell ref="G738:J738"/>
    <mergeCell ref="G739:J739"/>
    <mergeCell ref="G740:J740"/>
    <mergeCell ref="G741:J741"/>
    <mergeCell ref="G742:J742"/>
    <mergeCell ref="G618:J618"/>
    <mergeCell ref="G630:J630"/>
    <mergeCell ref="G661:J661"/>
    <mergeCell ref="G790:J790"/>
    <mergeCell ref="G785:J785"/>
    <mergeCell ref="G653:J653"/>
    <mergeCell ref="G675:J675"/>
    <mergeCell ref="G681:J681"/>
    <mergeCell ref="G614:J614"/>
    <mergeCell ref="G615:J615"/>
    <mergeCell ref="G616:J616"/>
    <mergeCell ref="G617:J617"/>
    <mergeCell ref="G626:J626"/>
    <mergeCell ref="G635:J635"/>
    <mergeCell ref="G621:J621"/>
    <mergeCell ref="G612:J612"/>
    <mergeCell ref="G613:J613"/>
    <mergeCell ref="G712:J712"/>
    <mergeCell ref="G713:J713"/>
    <mergeCell ref="G709:J709"/>
    <mergeCell ref="G657:J657"/>
    <mergeCell ref="G707:J707"/>
    <mergeCell ref="G632:J632"/>
    <mergeCell ref="G610:J610"/>
    <mergeCell ref="G934:J934"/>
    <mergeCell ref="G656:J656"/>
    <mergeCell ref="G655:J655"/>
    <mergeCell ref="G674:J674"/>
    <mergeCell ref="G673:J673"/>
    <mergeCell ref="G671:J671"/>
    <mergeCell ref="G669:J669"/>
    <mergeCell ref="G644:J644"/>
    <mergeCell ref="G643:J643"/>
    <mergeCell ref="G668:J668"/>
    <mergeCell ref="G666:J666"/>
    <mergeCell ref="G651:J651"/>
    <mergeCell ref="G650:J650"/>
    <mergeCell ref="G745:J745"/>
    <mergeCell ref="G714:J714"/>
    <mergeCell ref="G780:J780"/>
    <mergeCell ref="G801:J801"/>
    <mergeCell ref="G804:J804"/>
    <mergeCell ref="G791:J791"/>
    <mergeCell ref="G797:J797"/>
    <mergeCell ref="G932:J932"/>
    <mergeCell ref="G909:J909"/>
    <mergeCell ref="G915:J915"/>
    <mergeCell ref="G918:J918"/>
    <mergeCell ref="G924:J924"/>
    <mergeCell ref="G729:J729"/>
    <mergeCell ref="G760:J760"/>
    <mergeCell ref="G704:J704"/>
    <mergeCell ref="G679:J679"/>
    <mergeCell ref="G763:J763"/>
    <mergeCell ref="G769:J769"/>
    <mergeCell ref="G810:J810"/>
    <mergeCell ref="G901:J901"/>
    <mergeCell ref="G480:J480"/>
    <mergeCell ref="G477:J477"/>
    <mergeCell ref="G483:J483"/>
    <mergeCell ref="G549:J549"/>
    <mergeCell ref="G547:J547"/>
    <mergeCell ref="G545:J545"/>
    <mergeCell ref="G548:J548"/>
    <mergeCell ref="G560:J560"/>
    <mergeCell ref="G590:J590"/>
    <mergeCell ref="G591:J591"/>
    <mergeCell ref="G580:J580"/>
    <mergeCell ref="G578:J578"/>
    <mergeCell ref="G576:J576"/>
    <mergeCell ref="G575:J575"/>
    <mergeCell ref="G573:J573"/>
    <mergeCell ref="G571:J571"/>
    <mergeCell ref="G572:J572"/>
    <mergeCell ref="G682:J682"/>
    <mergeCell ref="G620:J620"/>
    <mergeCell ref="G599:J599"/>
    <mergeCell ref="G595:J595"/>
    <mergeCell ref="G594:J594"/>
    <mergeCell ref="G727:J727"/>
    <mergeCell ref="G636:J636"/>
    <mergeCell ref="G717:J717"/>
    <mergeCell ref="G710:J710"/>
    <mergeCell ref="G711:J711"/>
    <mergeCell ref="G716:J716"/>
    <mergeCell ref="G715:J715"/>
    <mergeCell ref="G605:J605"/>
    <mergeCell ref="G702:J702"/>
    <mergeCell ref="A501:A531"/>
    <mergeCell ref="C501:C531"/>
    <mergeCell ref="D501:D531"/>
    <mergeCell ref="G501:J501"/>
    <mergeCell ref="G486:J486"/>
    <mergeCell ref="G529:J529"/>
    <mergeCell ref="G491:J491"/>
    <mergeCell ref="G492:J492"/>
    <mergeCell ref="G493:J493"/>
    <mergeCell ref="G494:J494"/>
    <mergeCell ref="G490:J490"/>
    <mergeCell ref="G530:J530"/>
    <mergeCell ref="G527:J527"/>
    <mergeCell ref="G517:J517"/>
    <mergeCell ref="A687:A717"/>
    <mergeCell ref="A532:A562"/>
    <mergeCell ref="D532:D562"/>
    <mergeCell ref="A563:A593"/>
    <mergeCell ref="A594:A624"/>
    <mergeCell ref="G602:J602"/>
    <mergeCell ref="A159:A189"/>
    <mergeCell ref="G216:J216"/>
    <mergeCell ref="A190:A220"/>
    <mergeCell ref="A221:A251"/>
    <mergeCell ref="D221:D251"/>
    <mergeCell ref="C252:C282"/>
    <mergeCell ref="C221:C251"/>
    <mergeCell ref="G487:J487"/>
    <mergeCell ref="G211:J211"/>
    <mergeCell ref="G212:J212"/>
    <mergeCell ref="A128:A158"/>
    <mergeCell ref="G178:J178"/>
    <mergeCell ref="G184:J184"/>
    <mergeCell ref="G142:J142"/>
    <mergeCell ref="G880:J880"/>
    <mergeCell ref="A811:A841"/>
    <mergeCell ref="C811:C841"/>
    <mergeCell ref="D811:D841"/>
    <mergeCell ref="A780:A810"/>
    <mergeCell ref="C780:C810"/>
    <mergeCell ref="D780:D810"/>
    <mergeCell ref="G439:J439"/>
    <mergeCell ref="G465:J465"/>
    <mergeCell ref="G466:J466"/>
    <mergeCell ref="G322:J322"/>
    <mergeCell ref="G381:J381"/>
    <mergeCell ref="G388:J388"/>
    <mergeCell ref="G357:J357"/>
    <mergeCell ref="G369:J369"/>
    <mergeCell ref="G434:J434"/>
    <mergeCell ref="G367:J367"/>
    <mergeCell ref="G368:J368"/>
    <mergeCell ref="G467:J467"/>
    <mergeCell ref="G292:J292"/>
    <mergeCell ref="G312:J312"/>
    <mergeCell ref="G284:J284"/>
    <mergeCell ref="G308:J308"/>
    <mergeCell ref="G302:J302"/>
    <mergeCell ref="G299:J299"/>
    <mergeCell ref="A469:L469"/>
    <mergeCell ref="C438:C468"/>
    <mergeCell ref="G484:J484"/>
    <mergeCell ref="G435:J435"/>
    <mergeCell ref="G448:J448"/>
    <mergeCell ref="G450:J450"/>
    <mergeCell ref="G912:J912"/>
    <mergeCell ref="G913:J913"/>
    <mergeCell ref="G933:J933"/>
    <mergeCell ref="G914:J914"/>
    <mergeCell ref="G916:J916"/>
    <mergeCell ref="G917:J917"/>
    <mergeCell ref="G919:J919"/>
    <mergeCell ref="G921:J921"/>
    <mergeCell ref="G922:J922"/>
    <mergeCell ref="G923:J923"/>
    <mergeCell ref="G929:J929"/>
    <mergeCell ref="G930:J930"/>
    <mergeCell ref="G931:J931"/>
    <mergeCell ref="G925:J925"/>
    <mergeCell ref="G910:J910"/>
    <mergeCell ref="G879:J879"/>
    <mergeCell ref="G902:J902"/>
    <mergeCell ref="G882:J882"/>
    <mergeCell ref="G881:J881"/>
    <mergeCell ref="G406:J406"/>
    <mergeCell ref="G437:J437"/>
    <mergeCell ref="G468:J468"/>
    <mergeCell ref="G500:J500"/>
    <mergeCell ref="G531:J531"/>
    <mergeCell ref="G510:J510"/>
    <mergeCell ref="G509:J509"/>
    <mergeCell ref="G508:J508"/>
    <mergeCell ref="G502:J502"/>
    <mergeCell ref="G522:J522"/>
    <mergeCell ref="G521:J521"/>
    <mergeCell ref="G515:J515"/>
    <mergeCell ref="G526:J526"/>
    <mergeCell ref="A1:L1"/>
    <mergeCell ref="F2:J2"/>
    <mergeCell ref="D687:D717"/>
    <mergeCell ref="A470:A500"/>
    <mergeCell ref="D470:D500"/>
    <mergeCell ref="A376:A406"/>
    <mergeCell ref="A345:A375"/>
    <mergeCell ref="D345:D375"/>
    <mergeCell ref="D376:D406"/>
    <mergeCell ref="A407:A437"/>
    <mergeCell ref="D407:D437"/>
    <mergeCell ref="G445:J445"/>
    <mergeCell ref="C407:C437"/>
    <mergeCell ref="G436:J436"/>
    <mergeCell ref="A438:A468"/>
    <mergeCell ref="G126:J126"/>
    <mergeCell ref="G438:J438"/>
    <mergeCell ref="G446:J446"/>
    <mergeCell ref="G447:J447"/>
    <mergeCell ref="A1017:L1017"/>
    <mergeCell ref="A1016:L1016"/>
    <mergeCell ref="A749:A779"/>
    <mergeCell ref="D749:D779"/>
    <mergeCell ref="A656:A686"/>
    <mergeCell ref="D656:D686"/>
    <mergeCell ref="A718:A748"/>
    <mergeCell ref="A625:A655"/>
    <mergeCell ref="D718:D748"/>
    <mergeCell ref="D625:D655"/>
    <mergeCell ref="G781:J781"/>
    <mergeCell ref="G634:J634"/>
    <mergeCell ref="G672:J672"/>
    <mergeCell ref="G718:J718"/>
    <mergeCell ref="G719:J719"/>
    <mergeCell ref="G757:J757"/>
    <mergeCell ref="G756:J756"/>
    <mergeCell ref="G749:J749"/>
    <mergeCell ref="G750:J750"/>
    <mergeCell ref="G758:J758"/>
    <mergeCell ref="G664:J664"/>
    <mergeCell ref="G708:J708"/>
    <mergeCell ref="A904:A934"/>
    <mergeCell ref="C904:C934"/>
    <mergeCell ref="D904:D934"/>
    <mergeCell ref="A873:A903"/>
    <mergeCell ref="C873:C903"/>
    <mergeCell ref="D873:D903"/>
    <mergeCell ref="A842:A872"/>
    <mergeCell ref="C842:C872"/>
    <mergeCell ref="D842:D872"/>
    <mergeCell ref="G905:J905"/>
    <mergeCell ref="G640:J640"/>
    <mergeCell ref="G638:J638"/>
    <mergeCell ref="G303:J303"/>
    <mergeCell ref="G198:J198"/>
    <mergeCell ref="G199:J199"/>
    <mergeCell ref="G219:J219"/>
    <mergeCell ref="G277:J277"/>
    <mergeCell ref="G278:J278"/>
    <mergeCell ref="G274:J274"/>
    <mergeCell ref="G275:J275"/>
    <mergeCell ref="G276:J276"/>
    <mergeCell ref="G293:J293"/>
    <mergeCell ref="G604:J604"/>
    <mergeCell ref="G481:J481"/>
    <mergeCell ref="G482:J482"/>
    <mergeCell ref="G391:J391"/>
    <mergeCell ref="G203:J203"/>
    <mergeCell ref="G301:J301"/>
    <mergeCell ref="G300:J300"/>
    <mergeCell ref="G294:J294"/>
    <mergeCell ref="G218:J218"/>
    <mergeCell ref="G221:J221"/>
    <mergeCell ref="G230:J230"/>
    <mergeCell ref="G229:J229"/>
    <mergeCell ref="G261:J261"/>
    <mergeCell ref="G260:J260"/>
    <mergeCell ref="G380:J380"/>
    <mergeCell ref="G349:J349"/>
    <mergeCell ref="G318:J318"/>
    <mergeCell ref="G287:J287"/>
    <mergeCell ref="G265:J265"/>
    <mergeCell ref="G267:J267"/>
    <mergeCell ref="G550:J550"/>
    <mergeCell ref="G551:J551"/>
    <mergeCell ref="G557:J557"/>
    <mergeCell ref="G558:J558"/>
    <mergeCell ref="G559:J559"/>
    <mergeCell ref="G195:J195"/>
    <mergeCell ref="G186:J186"/>
    <mergeCell ref="G154:J154"/>
    <mergeCell ref="G256:J256"/>
    <mergeCell ref="G171:J171"/>
    <mergeCell ref="G172:J172"/>
    <mergeCell ref="G177:J177"/>
    <mergeCell ref="G188:J188"/>
    <mergeCell ref="G190:J190"/>
    <mergeCell ref="G249:J249"/>
    <mergeCell ref="D594:D624"/>
    <mergeCell ref="D314:D344"/>
    <mergeCell ref="D252:D282"/>
    <mergeCell ref="D283:D313"/>
    <mergeCell ref="D438:D468"/>
    <mergeCell ref="G297:J297"/>
    <mergeCell ref="G305:J305"/>
    <mergeCell ref="G306:J306"/>
    <mergeCell ref="G307:J307"/>
    <mergeCell ref="G298:J298"/>
    <mergeCell ref="G449:J449"/>
    <mergeCell ref="G352:J352"/>
    <mergeCell ref="G601:J601"/>
    <mergeCell ref="G262:J262"/>
    <mergeCell ref="G266:J266"/>
    <mergeCell ref="G272:J272"/>
    <mergeCell ref="G273:J273"/>
    <mergeCell ref="A66:A96"/>
    <mergeCell ref="C66:C96"/>
    <mergeCell ref="G80:J80"/>
    <mergeCell ref="G71:J71"/>
    <mergeCell ref="G76:J76"/>
    <mergeCell ref="G78:J78"/>
    <mergeCell ref="G73:J73"/>
    <mergeCell ref="C159:C189"/>
    <mergeCell ref="C128:C158"/>
    <mergeCell ref="G155:J155"/>
    <mergeCell ref="G180:J180"/>
    <mergeCell ref="G118:J118"/>
    <mergeCell ref="G119:J119"/>
    <mergeCell ref="D190:D220"/>
    <mergeCell ref="D128:D158"/>
    <mergeCell ref="D159:D189"/>
    <mergeCell ref="G346:J346"/>
    <mergeCell ref="G345:J345"/>
    <mergeCell ref="A252:A282"/>
    <mergeCell ref="A283:A313"/>
    <mergeCell ref="A97:A127"/>
    <mergeCell ref="A314:A344"/>
    <mergeCell ref="G140:J140"/>
    <mergeCell ref="G129:J129"/>
    <mergeCell ref="G210:J210"/>
    <mergeCell ref="G295:J295"/>
    <mergeCell ref="G281:J281"/>
    <mergeCell ref="G291:J291"/>
    <mergeCell ref="G290:J290"/>
    <mergeCell ref="G96:J96"/>
    <mergeCell ref="G127:J127"/>
    <mergeCell ref="G158:J158"/>
    <mergeCell ref="D35:D65"/>
    <mergeCell ref="G35:J35"/>
    <mergeCell ref="G54:J54"/>
    <mergeCell ref="G61:J61"/>
    <mergeCell ref="G64:J64"/>
    <mergeCell ref="G94:J94"/>
    <mergeCell ref="G95:J95"/>
    <mergeCell ref="G75:J75"/>
    <mergeCell ref="G52:J52"/>
    <mergeCell ref="G51:J51"/>
    <mergeCell ref="G55:J55"/>
    <mergeCell ref="G56:J56"/>
    <mergeCell ref="G57:J57"/>
    <mergeCell ref="G36:J36"/>
    <mergeCell ref="G53:J53"/>
    <mergeCell ref="G45:J45"/>
    <mergeCell ref="G44:J44"/>
    <mergeCell ref="G43:J43"/>
    <mergeCell ref="G42:J42"/>
    <mergeCell ref="G49:J49"/>
    <mergeCell ref="G46:J46"/>
    <mergeCell ref="G58:J58"/>
    <mergeCell ref="G59:J59"/>
    <mergeCell ref="G60:J60"/>
    <mergeCell ref="G39:J39"/>
    <mergeCell ref="C656:C686"/>
    <mergeCell ref="C625:C655"/>
    <mergeCell ref="C594:C624"/>
    <mergeCell ref="C470:C500"/>
    <mergeCell ref="C563:C593"/>
    <mergeCell ref="C345:C375"/>
    <mergeCell ref="C314:C344"/>
    <mergeCell ref="C283:C313"/>
    <mergeCell ref="G403:J403"/>
    <mergeCell ref="G361:J361"/>
    <mergeCell ref="G392:J392"/>
    <mergeCell ref="G395:J395"/>
    <mergeCell ref="G401:J401"/>
    <mergeCell ref="G389:J389"/>
    <mergeCell ref="G383:J383"/>
    <mergeCell ref="G377:J377"/>
    <mergeCell ref="G166:J166"/>
    <mergeCell ref="G678:J678"/>
    <mergeCell ref="G384:J384"/>
    <mergeCell ref="G376:J376"/>
    <mergeCell ref="G385:J385"/>
    <mergeCell ref="G372:J372"/>
    <mergeCell ref="G373:J373"/>
    <mergeCell ref="G364:J364"/>
    <mergeCell ref="G353:J353"/>
    <mergeCell ref="G354:J354"/>
    <mergeCell ref="G360:J360"/>
    <mergeCell ref="G350:J350"/>
    <mergeCell ref="G460:J460"/>
    <mergeCell ref="G606:J606"/>
    <mergeCell ref="G622:J622"/>
    <mergeCell ref="G652:J652"/>
    <mergeCell ref="G561:J561"/>
    <mergeCell ref="G463:J463"/>
    <mergeCell ref="G451:J451"/>
    <mergeCell ref="G497:J497"/>
    <mergeCell ref="G498:J498"/>
    <mergeCell ref="G528:J528"/>
    <mergeCell ref="G506:J506"/>
    <mergeCell ref="G470:J470"/>
    <mergeCell ref="G637:J637"/>
    <mergeCell ref="G269:J269"/>
    <mergeCell ref="G270:J270"/>
    <mergeCell ref="G271:J271"/>
    <mergeCell ref="G279:J279"/>
    <mergeCell ref="G280:J280"/>
    <mergeCell ref="G464:J464"/>
    <mergeCell ref="G427:J427"/>
    <mergeCell ref="G315:J315"/>
    <mergeCell ref="G321:J321"/>
    <mergeCell ref="G371:J371"/>
    <mergeCell ref="G611:J611"/>
    <mergeCell ref="G520:J520"/>
    <mergeCell ref="G519:J519"/>
    <mergeCell ref="G518:J518"/>
    <mergeCell ref="G516:J516"/>
    <mergeCell ref="G514:J514"/>
    <mergeCell ref="G609:J609"/>
    <mergeCell ref="G607:J607"/>
    <mergeCell ref="G407:J407"/>
    <mergeCell ref="G405:J405"/>
    <mergeCell ref="G382:J382"/>
    <mergeCell ref="G581:J581"/>
    <mergeCell ref="G582:J582"/>
    <mergeCell ref="G647:J647"/>
    <mergeCell ref="G774:J774"/>
    <mergeCell ref="G692:J692"/>
    <mergeCell ref="G723:J723"/>
    <mergeCell ref="G754:J754"/>
    <mergeCell ref="G698:J698"/>
    <mergeCell ref="G680:J680"/>
    <mergeCell ref="G701:J701"/>
    <mergeCell ref="G667:J667"/>
    <mergeCell ref="G765:J765"/>
    <mergeCell ref="G736:J736"/>
    <mergeCell ref="G743:J743"/>
    <mergeCell ref="G734:J734"/>
    <mergeCell ref="G775:J775"/>
    <mergeCell ref="G641:J641"/>
    <mergeCell ref="G642:J642"/>
    <mergeCell ref="G703:J703"/>
    <mergeCell ref="G688:J688"/>
    <mergeCell ref="G684:J684"/>
    <mergeCell ref="G705:J705"/>
    <mergeCell ref="G706:J706"/>
    <mergeCell ref="G697:J697"/>
    <mergeCell ref="G699:J699"/>
    <mergeCell ref="G700:J700"/>
    <mergeCell ref="G554:J554"/>
    <mergeCell ref="G555:J555"/>
    <mergeCell ref="G556:J556"/>
    <mergeCell ref="G577:J577"/>
    <mergeCell ref="G583:J583"/>
    <mergeCell ref="G584:J584"/>
    <mergeCell ref="G585:J585"/>
    <mergeCell ref="G586:J586"/>
    <mergeCell ref="G587:J587"/>
    <mergeCell ref="G592:J592"/>
    <mergeCell ref="G546:J546"/>
    <mergeCell ref="G579:J579"/>
    <mergeCell ref="G588:J588"/>
    <mergeCell ref="G589:J589"/>
    <mergeCell ref="C749:C779"/>
    <mergeCell ref="C718:C748"/>
    <mergeCell ref="C687:C717"/>
    <mergeCell ref="G744:J744"/>
    <mergeCell ref="G759:J759"/>
    <mergeCell ref="G761:J761"/>
    <mergeCell ref="G728:J728"/>
    <mergeCell ref="G730:J730"/>
    <mergeCell ref="G731:J731"/>
    <mergeCell ref="G733:J733"/>
    <mergeCell ref="G762:J762"/>
    <mergeCell ref="G764:J764"/>
    <mergeCell ref="G746:J746"/>
    <mergeCell ref="G766:J766"/>
    <mergeCell ref="G767:J767"/>
    <mergeCell ref="G768:J768"/>
    <mergeCell ref="G645:J645"/>
    <mergeCell ref="G646:J646"/>
    <mergeCell ref="D563:D593"/>
    <mergeCell ref="G564:J564"/>
    <mergeCell ref="C376:C406"/>
    <mergeCell ref="G5:J5"/>
    <mergeCell ref="G9:J9"/>
    <mergeCell ref="G11:J11"/>
    <mergeCell ref="G12:J12"/>
    <mergeCell ref="G13:J13"/>
    <mergeCell ref="G14:J14"/>
    <mergeCell ref="G15:J15"/>
    <mergeCell ref="G16:J16"/>
    <mergeCell ref="G418:J418"/>
    <mergeCell ref="G394:J394"/>
    <mergeCell ref="G402:J402"/>
    <mergeCell ref="G412:J412"/>
    <mergeCell ref="G416:J416"/>
    <mergeCell ref="G157:J157"/>
    <mergeCell ref="G187:J187"/>
    <mergeCell ref="G328:J328"/>
    <mergeCell ref="G334:J334"/>
    <mergeCell ref="G335:J335"/>
    <mergeCell ref="G314:J314"/>
    <mergeCell ref="G408:J408"/>
    <mergeCell ref="G201:J201"/>
    <mergeCell ref="G205:J205"/>
    <mergeCell ref="G207:J207"/>
    <mergeCell ref="G248:J248"/>
    <mergeCell ref="C532:C562"/>
    <mergeCell ref="G539:J539"/>
    <mergeCell ref="G570:J570"/>
    <mergeCell ref="G574:J574"/>
    <mergeCell ref="G552:J552"/>
    <mergeCell ref="G393:J393"/>
    <mergeCell ref="G336:J336"/>
    <mergeCell ref="G337:J337"/>
    <mergeCell ref="G338:J338"/>
    <mergeCell ref="G153:J153"/>
    <mergeCell ref="G341:J341"/>
    <mergeCell ref="G342:J342"/>
    <mergeCell ref="G339:J339"/>
    <mergeCell ref="G257:J257"/>
    <mergeCell ref="G241:J241"/>
    <mergeCell ref="G242:J242"/>
    <mergeCell ref="G243:J243"/>
    <mergeCell ref="G331:J331"/>
    <mergeCell ref="G86:J86"/>
    <mergeCell ref="G93:J93"/>
    <mergeCell ref="G319:J319"/>
    <mergeCell ref="G374:J374"/>
    <mergeCell ref="G296:J296"/>
    <mergeCell ref="G288:J288"/>
    <mergeCell ref="G386:J386"/>
    <mergeCell ref="G179:J179"/>
    <mergeCell ref="G105:J105"/>
    <mergeCell ref="G124:J124"/>
    <mergeCell ref="G125:J125"/>
    <mergeCell ref="G91:J91"/>
    <mergeCell ref="G92:J92"/>
    <mergeCell ref="G116:J116"/>
    <mergeCell ref="G122:J122"/>
    <mergeCell ref="G106:J106"/>
    <mergeCell ref="G102:J102"/>
    <mergeCell ref="G108:J108"/>
    <mergeCell ref="G107:J107"/>
    <mergeCell ref="G358:J358"/>
    <mergeCell ref="G355:J355"/>
    <mergeCell ref="G309:J309"/>
    <mergeCell ref="G324:J324"/>
    <mergeCell ref="C190:C220"/>
    <mergeCell ref="A3:L3"/>
    <mergeCell ref="A4:A34"/>
    <mergeCell ref="D4:D34"/>
    <mergeCell ref="G25:J25"/>
    <mergeCell ref="G26:J26"/>
    <mergeCell ref="G27:J27"/>
    <mergeCell ref="G28:J28"/>
    <mergeCell ref="G33:J33"/>
    <mergeCell ref="G40:J40"/>
    <mergeCell ref="G4:J4"/>
    <mergeCell ref="C4:C34"/>
    <mergeCell ref="G66:J66"/>
    <mergeCell ref="D97:D127"/>
    <mergeCell ref="D66:D96"/>
    <mergeCell ref="C97:C127"/>
    <mergeCell ref="G79:J79"/>
    <mergeCell ref="G81:J81"/>
    <mergeCell ref="G83:J83"/>
    <mergeCell ref="G84:J84"/>
    <mergeCell ref="G258:J258"/>
    <mergeCell ref="G196:J196"/>
    <mergeCell ref="G165:J165"/>
    <mergeCell ref="G17:J17"/>
    <mergeCell ref="G10:J10"/>
    <mergeCell ref="G29:J29"/>
    <mergeCell ref="A35:A65"/>
    <mergeCell ref="C35:C65"/>
    <mergeCell ref="G121:J121"/>
    <mergeCell ref="G123:J123"/>
    <mergeCell ref="G138:J138"/>
    <mergeCell ref="G147:J147"/>
    <mergeCell ref="G310:J310"/>
    <mergeCell ref="G343:J343"/>
    <mergeCell ref="G326:J326"/>
    <mergeCell ref="G231:J231"/>
    <mergeCell ref="G222:J222"/>
    <mergeCell ref="G215:J215"/>
    <mergeCell ref="G244:J244"/>
    <mergeCell ref="G325:J325"/>
    <mergeCell ref="G85:J85"/>
    <mergeCell ref="G109:J109"/>
    <mergeCell ref="G110:J110"/>
    <mergeCell ref="G67:J67"/>
    <mergeCell ref="G74:J74"/>
    <mergeCell ref="G87:J87"/>
    <mergeCell ref="G88:J88"/>
    <mergeCell ref="G89:J89"/>
    <mergeCell ref="G182:J182"/>
    <mergeCell ref="G183:J183"/>
    <mergeCell ref="G173:J173"/>
    <mergeCell ref="G133:J133"/>
    <mergeCell ref="G320:J320"/>
    <mergeCell ref="G289:J289"/>
    <mergeCell ref="G333:J333"/>
    <mergeCell ref="G311:J311"/>
    <mergeCell ref="G189:J189"/>
    <mergeCell ref="G220:J220"/>
    <mergeCell ref="G251:J251"/>
    <mergeCell ref="G181:J181"/>
    <mergeCell ref="G18:J18"/>
    <mergeCell ref="G19:J19"/>
    <mergeCell ref="G21:J21"/>
    <mergeCell ref="G22:J22"/>
    <mergeCell ref="G23:J23"/>
    <mergeCell ref="G24:J24"/>
    <mergeCell ref="G20:J20"/>
    <mergeCell ref="G62:J62"/>
    <mergeCell ref="G63:J63"/>
    <mergeCell ref="G128:J128"/>
    <mergeCell ref="G159:J159"/>
    <mergeCell ref="G160:J160"/>
    <mergeCell ref="G167:J167"/>
    <mergeCell ref="G168:J168"/>
    <mergeCell ref="G90:J90"/>
    <mergeCell ref="G144:J144"/>
    <mergeCell ref="G164:J164"/>
    <mergeCell ref="G148:J148"/>
    <mergeCell ref="G149:J149"/>
    <mergeCell ref="G150:J150"/>
    <mergeCell ref="G151:J151"/>
    <mergeCell ref="G152:J152"/>
    <mergeCell ref="G134:J134"/>
    <mergeCell ref="G103:J103"/>
    <mergeCell ref="G72:J72"/>
    <mergeCell ref="G41:J41"/>
    <mergeCell ref="G30:J30"/>
    <mergeCell ref="G31:J31"/>
    <mergeCell ref="G32:J32"/>
    <mergeCell ref="G117:J117"/>
    <mergeCell ref="G101:J101"/>
    <mergeCell ref="G115:J115"/>
    <mergeCell ref="G120:J120"/>
    <mergeCell ref="G113:J113"/>
    <mergeCell ref="G98:J98"/>
    <mergeCell ref="G97:J97"/>
    <mergeCell ref="G163:J163"/>
    <mergeCell ref="G77:J77"/>
    <mergeCell ref="G471:J471"/>
    <mergeCell ref="G478:J478"/>
    <mergeCell ref="G479:J479"/>
    <mergeCell ref="G499:J499"/>
    <mergeCell ref="G563:J563"/>
    <mergeCell ref="G420:J420"/>
    <mergeCell ref="G424:J424"/>
    <mergeCell ref="G462:J462"/>
    <mergeCell ref="G619:J619"/>
    <mergeCell ref="G323:J323"/>
    <mergeCell ref="G329:J329"/>
    <mergeCell ref="G330:J330"/>
    <mergeCell ref="G332:J332"/>
    <mergeCell ref="G387:J387"/>
    <mergeCell ref="G489:J489"/>
    <mergeCell ref="G495:J495"/>
    <mergeCell ref="G426:J426"/>
    <mergeCell ref="G461:J461"/>
    <mergeCell ref="G455:J455"/>
    <mergeCell ref="G456:J456"/>
    <mergeCell ref="G454:J454"/>
    <mergeCell ref="G404:J404"/>
    <mergeCell ref="G419:J419"/>
    <mergeCell ref="G417:J417"/>
    <mergeCell ref="G413:J413"/>
    <mergeCell ref="G370:J370"/>
    <mergeCell ref="G362:J362"/>
    <mergeCell ref="G363:J363"/>
    <mergeCell ref="G400:J400"/>
    <mergeCell ref="G366:J366"/>
    <mergeCell ref="G365:J365"/>
    <mergeCell ref="G359:J359"/>
    <mergeCell ref="E811:E841"/>
    <mergeCell ref="E842:E872"/>
    <mergeCell ref="E873:E903"/>
    <mergeCell ref="E904:E934"/>
    <mergeCell ref="E4:E34"/>
    <mergeCell ref="E35:E65"/>
    <mergeCell ref="E66:E96"/>
    <mergeCell ref="E97:E127"/>
    <mergeCell ref="E128:E158"/>
    <mergeCell ref="E159:E189"/>
    <mergeCell ref="E190:E220"/>
    <mergeCell ref="E221:E251"/>
    <mergeCell ref="E252:E282"/>
    <mergeCell ref="E283:E313"/>
    <mergeCell ref="E314:E344"/>
    <mergeCell ref="E345:E375"/>
    <mergeCell ref="E376:E406"/>
    <mergeCell ref="E407:E437"/>
    <mergeCell ref="E438:E468"/>
    <mergeCell ref="E470:E500"/>
    <mergeCell ref="E501:E531"/>
    <mergeCell ref="G737:J737"/>
    <mergeCell ref="G639:J639"/>
    <mergeCell ref="G608:J608"/>
    <mergeCell ref="G633:J633"/>
    <mergeCell ref="E532:E562"/>
    <mergeCell ref="E563:E593"/>
    <mergeCell ref="E594:E624"/>
    <mergeCell ref="E625:E655"/>
    <mergeCell ref="E656:E686"/>
    <mergeCell ref="E687:E717"/>
    <mergeCell ref="E718:E748"/>
    <mergeCell ref="E749:E779"/>
    <mergeCell ref="E780:E810"/>
    <mergeCell ref="G540:J540"/>
    <mergeCell ref="G537:J537"/>
    <mergeCell ref="G568:J568"/>
    <mergeCell ref="G543:J543"/>
    <mergeCell ref="G542:J542"/>
    <mergeCell ref="G541:J541"/>
    <mergeCell ref="G532:J532"/>
    <mergeCell ref="G533:J533"/>
    <mergeCell ref="G544:J544"/>
    <mergeCell ref="G748:J748"/>
    <mergeCell ref="G779:J779"/>
    <mergeCell ref="G770:J770"/>
    <mergeCell ref="G725:J725"/>
    <mergeCell ref="G771:J771"/>
    <mergeCell ref="G772:J772"/>
    <mergeCell ref="G787:J787"/>
    <mergeCell ref="G648:J648"/>
    <mergeCell ref="G665:J665"/>
    <mergeCell ref="G686:J686"/>
    <mergeCell ref="G663:J663"/>
    <mergeCell ref="G726:J726"/>
    <mergeCell ref="G687:J687"/>
    <mergeCell ref="G695:J695"/>
    <mergeCell ref="G654:J654"/>
    <mergeCell ref="G423:J423"/>
    <mergeCell ref="G429:J429"/>
    <mergeCell ref="G433:J433"/>
    <mergeCell ref="G443:J443"/>
    <mergeCell ref="G415:J415"/>
    <mergeCell ref="G786:J786"/>
    <mergeCell ref="G755:J755"/>
    <mergeCell ref="G724:J724"/>
    <mergeCell ref="G693:J693"/>
    <mergeCell ref="G662:J662"/>
    <mergeCell ref="G631:J631"/>
    <mergeCell ref="G600:J600"/>
    <mergeCell ref="G569:J569"/>
    <mergeCell ref="G538:J538"/>
    <mergeCell ref="G507:J507"/>
    <mergeCell ref="G476:J476"/>
    <mergeCell ref="G444:J444"/>
    <mergeCell ref="G773:J773"/>
    <mergeCell ref="G776:J776"/>
    <mergeCell ref="G777:J777"/>
    <mergeCell ref="G649:J649"/>
    <mergeCell ref="G670:J670"/>
    <mergeCell ref="G676:J676"/>
    <mergeCell ref="G677:J677"/>
    <mergeCell ref="G685:J685"/>
    <mergeCell ref="G683:J683"/>
    <mergeCell ref="G747:J747"/>
    <mergeCell ref="G625:J625"/>
    <mergeCell ref="G623:J623"/>
    <mergeCell ref="G696:J696"/>
    <mergeCell ref="G694:J694"/>
    <mergeCell ref="G553:J553"/>
  </mergeCells>
  <pageMargins left="0.25" right="0.25" top="0.36" bottom="0.17" header="0.3" footer="0.17"/>
  <pageSetup paperSize="9" scale="48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4">
    <tabColor theme="1" tint="4.9989318521683403E-2"/>
    <pageSetUpPr fitToPage="1"/>
  </sheetPr>
  <dimension ref="A1:T1079"/>
  <sheetViews>
    <sheetView zoomScale="70" zoomScaleNormal="70" zoomScaleSheetLayoutView="85" workbookViewId="0">
      <selection sqref="A1:L1"/>
    </sheetView>
  </sheetViews>
  <sheetFormatPr defaultRowHeight="23.25" x14ac:dyDescent="0.35"/>
  <cols>
    <col min="1" max="2" width="4.7109375" style="5" customWidth="1"/>
    <col min="3" max="3" width="21.7109375" style="332" customWidth="1"/>
    <col min="4" max="4" width="71.7109375" style="9" customWidth="1"/>
    <col min="5" max="5" width="30.7109375" style="9" customWidth="1"/>
    <col min="6" max="6" width="32.7109375" style="16" customWidth="1"/>
    <col min="7" max="7" width="8.28515625" style="115" customWidth="1"/>
    <col min="8" max="8" width="8.28515625" style="116" customWidth="1"/>
    <col min="9" max="9" width="8.28515625" style="117" customWidth="1"/>
    <col min="10" max="10" width="8.28515625" style="118" customWidth="1"/>
    <col min="11" max="11" width="14.28515625" style="118" customWidth="1"/>
    <col min="12" max="12" width="33.140625" style="330" customWidth="1"/>
  </cols>
  <sheetData>
    <row r="1" spans="1:20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 s="107"/>
      <c r="N1" s="107"/>
      <c r="O1" s="107"/>
      <c r="P1" s="107"/>
      <c r="Q1" s="107"/>
      <c r="R1" s="107"/>
      <c r="S1" s="107"/>
      <c r="T1" s="107"/>
    </row>
    <row r="2" spans="1:20" s="28" customFormat="1" ht="60" customHeight="1" x14ac:dyDescent="0.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  <c r="M2" s="107"/>
      <c r="N2" s="107"/>
      <c r="O2" s="107"/>
      <c r="P2" s="107"/>
      <c r="Q2" s="107"/>
      <c r="R2" s="107"/>
      <c r="S2" s="107"/>
      <c r="T2" s="107"/>
    </row>
    <row r="3" spans="1:20" ht="24.95" customHeight="1" x14ac:dyDescent="0.25">
      <c r="A3" s="519" t="s">
        <v>1514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20" ht="15.6" customHeight="1" x14ac:dyDescent="0.25">
      <c r="A4" s="452">
        <v>1</v>
      </c>
      <c r="B4" s="470"/>
      <c r="C4" s="455" t="s">
        <v>1520</v>
      </c>
      <c r="D4" s="520"/>
      <c r="E4" s="448"/>
      <c r="F4" s="110" t="s">
        <v>81</v>
      </c>
      <c r="G4" s="522" t="s">
        <v>1515</v>
      </c>
      <c r="H4" s="522"/>
      <c r="I4" s="522"/>
      <c r="J4" s="522"/>
      <c r="K4" s="539">
        <v>3</v>
      </c>
      <c r="L4" s="498">
        <v>10004</v>
      </c>
    </row>
    <row r="5" spans="1:20" ht="15.6" customHeight="1" x14ac:dyDescent="0.25">
      <c r="A5" s="453"/>
      <c r="B5" s="471"/>
      <c r="C5" s="455"/>
      <c r="D5" s="521"/>
      <c r="E5" s="448"/>
      <c r="F5" s="110" t="s">
        <v>80</v>
      </c>
      <c r="G5" s="469">
        <v>90</v>
      </c>
      <c r="H5" s="469"/>
      <c r="I5" s="469"/>
      <c r="J5" s="469"/>
      <c r="K5" s="502"/>
      <c r="L5" s="499"/>
    </row>
    <row r="6" spans="1:20" ht="15.6" customHeight="1" x14ac:dyDescent="0.25">
      <c r="A6" s="453"/>
      <c r="B6" s="471"/>
      <c r="C6" s="455"/>
      <c r="D6" s="521"/>
      <c r="E6" s="448"/>
      <c r="F6" s="110" t="s">
        <v>8</v>
      </c>
      <c r="G6" s="240">
        <v>3000</v>
      </c>
      <c r="H6" s="241">
        <v>4000</v>
      </c>
      <c r="I6" s="312">
        <v>5000</v>
      </c>
      <c r="J6" s="242">
        <v>6000</v>
      </c>
      <c r="K6" s="502"/>
      <c r="L6" s="499"/>
    </row>
    <row r="7" spans="1:20" ht="15.6" customHeight="1" x14ac:dyDescent="0.25">
      <c r="A7" s="453"/>
      <c r="B7" s="471"/>
      <c r="C7" s="455"/>
      <c r="D7" s="521"/>
      <c r="E7" s="448"/>
      <c r="F7" s="93" t="s">
        <v>817</v>
      </c>
      <c r="G7" s="243">
        <f>G5*114</f>
        <v>10260</v>
      </c>
      <c r="H7" s="244">
        <f>G5*128</f>
        <v>11520</v>
      </c>
      <c r="I7" s="313">
        <f>G5*145</f>
        <v>13050</v>
      </c>
      <c r="J7" s="245">
        <f>G5*148</f>
        <v>13320</v>
      </c>
      <c r="K7" s="502"/>
      <c r="L7" s="499"/>
    </row>
    <row r="8" spans="1:20" ht="15.6" customHeight="1" x14ac:dyDescent="0.25">
      <c r="A8" s="453"/>
      <c r="B8" s="471"/>
      <c r="C8" s="455"/>
      <c r="D8" s="521"/>
      <c r="E8" s="448"/>
      <c r="F8" s="93" t="s">
        <v>1269</v>
      </c>
      <c r="G8" s="451">
        <v>0.98</v>
      </c>
      <c r="H8" s="451"/>
      <c r="I8" s="451"/>
      <c r="J8" s="451"/>
      <c r="K8" s="502"/>
      <c r="L8" s="499"/>
    </row>
    <row r="9" spans="1:20" ht="15.6" customHeight="1" x14ac:dyDescent="0.25">
      <c r="A9" s="453"/>
      <c r="B9" s="471"/>
      <c r="C9" s="455"/>
      <c r="D9" s="521"/>
      <c r="E9" s="448"/>
      <c r="F9" s="93" t="s">
        <v>699</v>
      </c>
      <c r="G9" s="523" t="s">
        <v>700</v>
      </c>
      <c r="H9" s="523"/>
      <c r="I9" s="523"/>
      <c r="J9" s="523"/>
      <c r="K9" s="502"/>
      <c r="L9" s="499"/>
    </row>
    <row r="10" spans="1:20" ht="15.6" customHeight="1" x14ac:dyDescent="0.25">
      <c r="A10" s="453"/>
      <c r="B10" s="471"/>
      <c r="C10" s="455"/>
      <c r="D10" s="521"/>
      <c r="E10" s="448"/>
      <c r="F10" s="93" t="s">
        <v>1181</v>
      </c>
      <c r="G10" s="462" t="s">
        <v>1179</v>
      </c>
      <c r="H10" s="463"/>
      <c r="I10" s="463"/>
      <c r="J10" s="464"/>
      <c r="K10" s="502"/>
      <c r="L10" s="499"/>
    </row>
    <row r="11" spans="1:20" ht="15.6" customHeight="1" x14ac:dyDescent="0.25">
      <c r="A11" s="453"/>
      <c r="B11" s="471"/>
      <c r="C11" s="455"/>
      <c r="D11" s="521"/>
      <c r="E11" s="448"/>
      <c r="F11" s="110" t="s">
        <v>83</v>
      </c>
      <c r="G11" s="524">
        <v>66</v>
      </c>
      <c r="H11" s="524"/>
      <c r="I11" s="524"/>
      <c r="J11" s="524"/>
      <c r="K11" s="502"/>
      <c r="L11" s="499"/>
    </row>
    <row r="12" spans="1:20" ht="15.6" customHeight="1" x14ac:dyDescent="0.25">
      <c r="A12" s="453"/>
      <c r="B12" s="471"/>
      <c r="C12" s="455"/>
      <c r="D12" s="521"/>
      <c r="E12" s="448"/>
      <c r="F12" s="112" t="s">
        <v>396</v>
      </c>
      <c r="G12" s="523" t="s">
        <v>397</v>
      </c>
      <c r="H12" s="523"/>
      <c r="I12" s="523"/>
      <c r="J12" s="523"/>
      <c r="K12" s="502"/>
      <c r="L12" s="499"/>
    </row>
    <row r="13" spans="1:20" ht="15.6" customHeight="1" x14ac:dyDescent="0.25">
      <c r="A13" s="453"/>
      <c r="B13" s="471"/>
      <c r="C13" s="455"/>
      <c r="D13" s="521"/>
      <c r="E13" s="448"/>
      <c r="F13" s="110" t="s">
        <v>256</v>
      </c>
      <c r="G13" s="524" t="s">
        <v>70</v>
      </c>
      <c r="H13" s="524"/>
      <c r="I13" s="524"/>
      <c r="J13" s="524"/>
      <c r="K13" s="502"/>
      <c r="L13" s="499"/>
    </row>
    <row r="14" spans="1:20" ht="15.6" customHeight="1" x14ac:dyDescent="0.25">
      <c r="A14" s="453"/>
      <c r="B14" s="471"/>
      <c r="C14" s="455"/>
      <c r="D14" s="521"/>
      <c r="E14" s="448"/>
      <c r="F14" s="93" t="s">
        <v>379</v>
      </c>
      <c r="G14" s="523" t="s">
        <v>380</v>
      </c>
      <c r="H14" s="523"/>
      <c r="I14" s="523"/>
      <c r="J14" s="523"/>
      <c r="K14" s="502"/>
      <c r="L14" s="499"/>
    </row>
    <row r="15" spans="1:20" ht="15.6" customHeight="1" x14ac:dyDescent="0.25">
      <c r="A15" s="453"/>
      <c r="B15" s="471"/>
      <c r="C15" s="455"/>
      <c r="D15" s="521"/>
      <c r="E15" s="448"/>
      <c r="F15" s="93" t="s">
        <v>701</v>
      </c>
      <c r="G15" s="523">
        <v>100000</v>
      </c>
      <c r="H15" s="523"/>
      <c r="I15" s="523"/>
      <c r="J15" s="523"/>
      <c r="K15" s="502"/>
      <c r="L15" s="499"/>
    </row>
    <row r="16" spans="1:20" ht="15.6" customHeight="1" x14ac:dyDescent="0.25">
      <c r="A16" s="453"/>
      <c r="B16" s="471"/>
      <c r="C16" s="455"/>
      <c r="D16" s="521"/>
      <c r="E16" s="448"/>
      <c r="F16" s="93" t="s">
        <v>257</v>
      </c>
      <c r="G16" s="523" t="s">
        <v>556</v>
      </c>
      <c r="H16" s="523"/>
      <c r="I16" s="523"/>
      <c r="J16" s="523"/>
      <c r="K16" s="502"/>
      <c r="L16" s="499"/>
    </row>
    <row r="17" spans="1:12" ht="15.6" customHeight="1" x14ac:dyDescent="0.25">
      <c r="A17" s="453"/>
      <c r="B17" s="471"/>
      <c r="C17" s="455"/>
      <c r="D17" s="521"/>
      <c r="E17" s="448"/>
      <c r="F17" s="93" t="s">
        <v>376</v>
      </c>
      <c r="G17" s="523" t="s">
        <v>392</v>
      </c>
      <c r="H17" s="523"/>
      <c r="I17" s="523"/>
      <c r="J17" s="523"/>
      <c r="K17" s="502"/>
      <c r="L17" s="499"/>
    </row>
    <row r="18" spans="1:12" ht="15.6" customHeight="1" x14ac:dyDescent="0.25">
      <c r="A18" s="453"/>
      <c r="B18" s="471"/>
      <c r="C18" s="455"/>
      <c r="D18" s="521"/>
      <c r="E18" s="448"/>
      <c r="F18" s="93" t="s">
        <v>702</v>
      </c>
      <c r="G18" s="523" t="s">
        <v>709</v>
      </c>
      <c r="H18" s="523"/>
      <c r="I18" s="523"/>
      <c r="J18" s="523"/>
      <c r="K18" s="502"/>
      <c r="L18" s="499"/>
    </row>
    <row r="19" spans="1:12" ht="15.6" customHeight="1" x14ac:dyDescent="0.25">
      <c r="A19" s="453"/>
      <c r="B19" s="471"/>
      <c r="C19" s="455"/>
      <c r="D19" s="521"/>
      <c r="E19" s="448"/>
      <c r="F19" s="93" t="s">
        <v>381</v>
      </c>
      <c r="G19" s="523" t="s">
        <v>382</v>
      </c>
      <c r="H19" s="523"/>
      <c r="I19" s="523"/>
      <c r="J19" s="523"/>
      <c r="K19" s="502"/>
      <c r="L19" s="500"/>
    </row>
    <row r="20" spans="1:12" ht="15.6" customHeight="1" x14ac:dyDescent="0.25">
      <c r="A20" s="453"/>
      <c r="B20" s="471"/>
      <c r="C20" s="455"/>
      <c r="D20" s="521"/>
      <c r="E20" s="448"/>
      <c r="F20" s="94" t="s">
        <v>358</v>
      </c>
      <c r="G20" s="523" t="s">
        <v>900</v>
      </c>
      <c r="H20" s="523"/>
      <c r="I20" s="523"/>
      <c r="J20" s="523"/>
      <c r="K20" s="496">
        <v>5</v>
      </c>
      <c r="L20" s="443">
        <v>10705</v>
      </c>
    </row>
    <row r="21" spans="1:12" ht="15.6" customHeight="1" x14ac:dyDescent="0.25">
      <c r="A21" s="453"/>
      <c r="B21" s="471"/>
      <c r="C21" s="455"/>
      <c r="D21" s="521"/>
      <c r="E21" s="448"/>
      <c r="F21" s="93" t="s">
        <v>383</v>
      </c>
      <c r="G21" s="523" t="s">
        <v>384</v>
      </c>
      <c r="H21" s="523"/>
      <c r="I21" s="523"/>
      <c r="J21" s="523"/>
      <c r="K21" s="497"/>
      <c r="L21" s="444" t="e">
        <f>#REF!-#REF!*10%</f>
        <v>#REF!</v>
      </c>
    </row>
    <row r="22" spans="1:12" ht="15.6" customHeight="1" x14ac:dyDescent="0.25">
      <c r="A22" s="453"/>
      <c r="B22" s="471"/>
      <c r="C22" s="455"/>
      <c r="D22" s="521"/>
      <c r="E22" s="448"/>
      <c r="F22" s="93" t="s">
        <v>385</v>
      </c>
      <c r="G22" s="523" t="s">
        <v>398</v>
      </c>
      <c r="H22" s="523"/>
      <c r="I22" s="523"/>
      <c r="J22" s="523"/>
      <c r="K22" s="497"/>
      <c r="L22" s="444" t="e">
        <f>#REF!-#REF!*10%</f>
        <v>#REF!</v>
      </c>
    </row>
    <row r="23" spans="1:12" ht="15.6" customHeight="1" x14ac:dyDescent="0.25">
      <c r="A23" s="453"/>
      <c r="B23" s="471"/>
      <c r="C23" s="455"/>
      <c r="D23" s="521"/>
      <c r="E23" s="448"/>
      <c r="F23" s="93" t="s">
        <v>389</v>
      </c>
      <c r="G23" s="523" t="s">
        <v>390</v>
      </c>
      <c r="H23" s="523"/>
      <c r="I23" s="523"/>
      <c r="J23" s="523"/>
      <c r="K23" s="497"/>
      <c r="L23" s="444" t="e">
        <f>#REF!-#REF!*10%</f>
        <v>#REF!</v>
      </c>
    </row>
    <row r="24" spans="1:12" ht="15.6" customHeight="1" x14ac:dyDescent="0.25">
      <c r="A24" s="453"/>
      <c r="B24" s="471"/>
      <c r="C24" s="455"/>
      <c r="D24" s="521"/>
      <c r="E24" s="448"/>
      <c r="F24" s="93" t="s">
        <v>704</v>
      </c>
      <c r="G24" s="523" t="s">
        <v>705</v>
      </c>
      <c r="H24" s="523"/>
      <c r="I24" s="523"/>
      <c r="J24" s="523"/>
      <c r="K24" s="497"/>
      <c r="L24" s="444" t="e">
        <f>#REF!-#REF!*10%</f>
        <v>#REF!</v>
      </c>
    </row>
    <row r="25" spans="1:12" ht="15.6" customHeight="1" x14ac:dyDescent="0.25">
      <c r="A25" s="453"/>
      <c r="B25" s="471"/>
      <c r="C25" s="455"/>
      <c r="D25" s="521"/>
      <c r="E25" s="448"/>
      <c r="F25" s="93" t="s">
        <v>706</v>
      </c>
      <c r="G25" s="461" t="s">
        <v>390</v>
      </c>
      <c r="H25" s="461"/>
      <c r="I25" s="461"/>
      <c r="J25" s="461"/>
      <c r="K25" s="497"/>
      <c r="L25" s="444" t="e">
        <f>#REF!-#REF!*10%</f>
        <v>#REF!</v>
      </c>
    </row>
    <row r="26" spans="1:12" ht="15.6" customHeight="1" x14ac:dyDescent="0.25">
      <c r="A26" s="453"/>
      <c r="B26" s="471"/>
      <c r="C26" s="455"/>
      <c r="D26" s="521"/>
      <c r="E26" s="448"/>
      <c r="F26" s="93" t="s">
        <v>1271</v>
      </c>
      <c r="G26" s="461" t="s">
        <v>390</v>
      </c>
      <c r="H26" s="461"/>
      <c r="I26" s="461"/>
      <c r="J26" s="461"/>
      <c r="K26" s="497"/>
      <c r="L26" s="444" t="e">
        <f>#REF!-#REF!*10%</f>
        <v>#REF!</v>
      </c>
    </row>
    <row r="27" spans="1:12" ht="15.6" customHeight="1" x14ac:dyDescent="0.25">
      <c r="A27" s="453"/>
      <c r="B27" s="471"/>
      <c r="C27" s="455"/>
      <c r="D27" s="521"/>
      <c r="E27" s="448"/>
      <c r="F27" s="93" t="s">
        <v>707</v>
      </c>
      <c r="G27" s="523" t="s">
        <v>1516</v>
      </c>
      <c r="H27" s="523"/>
      <c r="I27" s="523"/>
      <c r="J27" s="523"/>
      <c r="K27" s="497"/>
      <c r="L27" s="444" t="e">
        <f>#REF!-#REF!*10%</f>
        <v>#REF!</v>
      </c>
    </row>
    <row r="28" spans="1:12" ht="15.6" customHeight="1" x14ac:dyDescent="0.25">
      <c r="A28" s="453"/>
      <c r="B28" s="471"/>
      <c r="C28" s="455"/>
      <c r="D28" s="521"/>
      <c r="E28" s="448"/>
      <c r="F28" s="93" t="s">
        <v>708</v>
      </c>
      <c r="G28" s="523" t="s">
        <v>390</v>
      </c>
      <c r="H28" s="523"/>
      <c r="I28" s="523"/>
      <c r="J28" s="523"/>
      <c r="K28" s="497"/>
      <c r="L28" s="444" t="e">
        <f>#REF!-#REF!*10%</f>
        <v>#REF!</v>
      </c>
    </row>
    <row r="29" spans="1:12" ht="15.6" customHeight="1" x14ac:dyDescent="0.25">
      <c r="A29" s="453"/>
      <c r="B29" s="471"/>
      <c r="C29" s="455"/>
      <c r="D29" s="521"/>
      <c r="E29" s="448"/>
      <c r="F29" s="93" t="s">
        <v>377</v>
      </c>
      <c r="G29" s="523" t="s">
        <v>387</v>
      </c>
      <c r="H29" s="523"/>
      <c r="I29" s="523"/>
      <c r="J29" s="523"/>
      <c r="K29" s="497"/>
      <c r="L29" s="444" t="e">
        <f>#REF!-#REF!*10%</f>
        <v>#REF!</v>
      </c>
    </row>
    <row r="30" spans="1:12" ht="15.6" customHeight="1" x14ac:dyDescent="0.25">
      <c r="A30" s="453"/>
      <c r="B30" s="471"/>
      <c r="C30" s="455"/>
      <c r="D30" s="521"/>
      <c r="E30" s="448"/>
      <c r="F30" s="93" t="s">
        <v>388</v>
      </c>
      <c r="G30" s="523" t="s">
        <v>393</v>
      </c>
      <c r="H30" s="523"/>
      <c r="I30" s="523"/>
      <c r="J30" s="523"/>
      <c r="K30" s="497"/>
      <c r="L30" s="444" t="e">
        <f>#REF!-#REF!*10%</f>
        <v>#REF!</v>
      </c>
    </row>
    <row r="31" spans="1:12" ht="15.6" customHeight="1" x14ac:dyDescent="0.25">
      <c r="A31" s="453"/>
      <c r="B31" s="471"/>
      <c r="C31" s="455"/>
      <c r="D31" s="521"/>
      <c r="E31" s="448"/>
      <c r="F31" s="93" t="s">
        <v>562</v>
      </c>
      <c r="G31" s="523" t="s">
        <v>1024</v>
      </c>
      <c r="H31" s="523"/>
      <c r="I31" s="523"/>
      <c r="J31" s="523"/>
      <c r="K31" s="497"/>
      <c r="L31" s="444" t="e">
        <f>#REF!-#REF!*10%</f>
        <v>#REF!</v>
      </c>
    </row>
    <row r="32" spans="1:12" ht="15.6" customHeight="1" x14ac:dyDescent="0.25">
      <c r="A32" s="453"/>
      <c r="B32" s="471"/>
      <c r="C32" s="455"/>
      <c r="D32" s="521"/>
      <c r="E32" s="448"/>
      <c r="F32" s="93" t="s">
        <v>570</v>
      </c>
      <c r="G32" s="523" t="s">
        <v>613</v>
      </c>
      <c r="H32" s="523"/>
      <c r="I32" s="523"/>
      <c r="J32" s="523"/>
      <c r="K32" s="497"/>
      <c r="L32" s="444" t="e">
        <f>#REF!-#REF!*10%</f>
        <v>#REF!</v>
      </c>
    </row>
    <row r="33" spans="1:12" ht="15.6" customHeight="1" x14ac:dyDescent="0.25">
      <c r="A33" s="453"/>
      <c r="B33" s="471"/>
      <c r="C33" s="455"/>
      <c r="D33" s="521"/>
      <c r="E33" s="448"/>
      <c r="F33" s="111" t="s">
        <v>84</v>
      </c>
      <c r="G33" s="525">
        <v>2.4</v>
      </c>
      <c r="H33" s="525"/>
      <c r="I33" s="525"/>
      <c r="J33" s="525"/>
      <c r="K33" s="497"/>
      <c r="L33" s="444" t="e">
        <f>#REF!-#REF!*10%</f>
        <v>#REF!</v>
      </c>
    </row>
    <row r="34" spans="1:12" ht="15.6" customHeight="1" x14ac:dyDescent="0.25">
      <c r="A34" s="453"/>
      <c r="B34" s="472"/>
      <c r="C34" s="455"/>
      <c r="D34" s="521"/>
      <c r="E34" s="448"/>
      <c r="F34" s="296" t="s">
        <v>1016</v>
      </c>
      <c r="G34" s="454">
        <v>5</v>
      </c>
      <c r="H34" s="454"/>
      <c r="I34" s="454"/>
      <c r="J34" s="454"/>
      <c r="K34" s="497"/>
      <c r="L34" s="444" t="e">
        <f>#REF!-#REF!*10%</f>
        <v>#REF!</v>
      </c>
    </row>
    <row r="35" spans="1:12" ht="15.6" customHeight="1" x14ac:dyDescent="0.25">
      <c r="A35" s="452">
        <v>2</v>
      </c>
      <c r="B35" s="470"/>
      <c r="C35" s="455" t="s">
        <v>1521</v>
      </c>
      <c r="D35" s="520"/>
      <c r="E35" s="448"/>
      <c r="F35" s="110" t="s">
        <v>81</v>
      </c>
      <c r="G35" s="522" t="s">
        <v>1515</v>
      </c>
      <c r="H35" s="522"/>
      <c r="I35" s="522"/>
      <c r="J35" s="522"/>
      <c r="K35" s="539">
        <v>3</v>
      </c>
      <c r="L35" s="498">
        <v>10388</v>
      </c>
    </row>
    <row r="36" spans="1:12" ht="15.6" customHeight="1" x14ac:dyDescent="0.25">
      <c r="A36" s="453"/>
      <c r="B36" s="471"/>
      <c r="C36" s="455"/>
      <c r="D36" s="521"/>
      <c r="E36" s="448"/>
      <c r="F36" s="110" t="s">
        <v>80</v>
      </c>
      <c r="G36" s="469">
        <v>100</v>
      </c>
      <c r="H36" s="469"/>
      <c r="I36" s="469"/>
      <c r="J36" s="469"/>
      <c r="K36" s="502"/>
      <c r="L36" s="499"/>
    </row>
    <row r="37" spans="1:12" ht="15.6" customHeight="1" x14ac:dyDescent="0.25">
      <c r="A37" s="453"/>
      <c r="B37" s="471"/>
      <c r="C37" s="455"/>
      <c r="D37" s="521"/>
      <c r="E37" s="448"/>
      <c r="F37" s="110" t="s">
        <v>8</v>
      </c>
      <c r="G37" s="240">
        <v>3000</v>
      </c>
      <c r="H37" s="241">
        <v>4000</v>
      </c>
      <c r="I37" s="312">
        <v>5000</v>
      </c>
      <c r="J37" s="242">
        <v>6000</v>
      </c>
      <c r="K37" s="502"/>
      <c r="L37" s="499"/>
    </row>
    <row r="38" spans="1:12" ht="15.6" customHeight="1" x14ac:dyDescent="0.25">
      <c r="A38" s="453"/>
      <c r="B38" s="471"/>
      <c r="C38" s="455"/>
      <c r="D38" s="521"/>
      <c r="E38" s="448"/>
      <c r="F38" s="93" t="s">
        <v>817</v>
      </c>
      <c r="G38" s="243">
        <f>G36*114</f>
        <v>11400</v>
      </c>
      <c r="H38" s="244">
        <f>G36*128</f>
        <v>12800</v>
      </c>
      <c r="I38" s="313">
        <f>G36*143</f>
        <v>14300</v>
      </c>
      <c r="J38" s="245">
        <f>G36*148</f>
        <v>14800</v>
      </c>
      <c r="K38" s="502"/>
      <c r="L38" s="499"/>
    </row>
    <row r="39" spans="1:12" ht="15.6" customHeight="1" x14ac:dyDescent="0.25">
      <c r="A39" s="453"/>
      <c r="B39" s="471"/>
      <c r="C39" s="455"/>
      <c r="D39" s="521"/>
      <c r="E39" s="448"/>
      <c r="F39" s="93" t="s">
        <v>1269</v>
      </c>
      <c r="G39" s="451">
        <v>0.98</v>
      </c>
      <c r="H39" s="451"/>
      <c r="I39" s="451"/>
      <c r="J39" s="451"/>
      <c r="K39" s="502"/>
      <c r="L39" s="499"/>
    </row>
    <row r="40" spans="1:12" ht="15.6" customHeight="1" x14ac:dyDescent="0.25">
      <c r="A40" s="453"/>
      <c r="B40" s="471"/>
      <c r="C40" s="455"/>
      <c r="D40" s="521"/>
      <c r="E40" s="448"/>
      <c r="F40" s="93" t="s">
        <v>699</v>
      </c>
      <c r="G40" s="523" t="s">
        <v>700</v>
      </c>
      <c r="H40" s="523"/>
      <c r="I40" s="523"/>
      <c r="J40" s="523"/>
      <c r="K40" s="502"/>
      <c r="L40" s="499"/>
    </row>
    <row r="41" spans="1:12" ht="15.6" customHeight="1" x14ac:dyDescent="0.25">
      <c r="A41" s="453"/>
      <c r="B41" s="471"/>
      <c r="C41" s="455"/>
      <c r="D41" s="521"/>
      <c r="E41" s="448"/>
      <c r="F41" s="93" t="s">
        <v>1181</v>
      </c>
      <c r="G41" s="462" t="s">
        <v>1179</v>
      </c>
      <c r="H41" s="463"/>
      <c r="I41" s="463"/>
      <c r="J41" s="464"/>
      <c r="K41" s="502"/>
      <c r="L41" s="499"/>
    </row>
    <row r="42" spans="1:12" ht="15.6" customHeight="1" x14ac:dyDescent="0.25">
      <c r="A42" s="453"/>
      <c r="B42" s="471"/>
      <c r="C42" s="455"/>
      <c r="D42" s="521"/>
      <c r="E42" s="448"/>
      <c r="F42" s="110" t="s">
        <v>83</v>
      </c>
      <c r="G42" s="524">
        <v>66</v>
      </c>
      <c r="H42" s="524"/>
      <c r="I42" s="524"/>
      <c r="J42" s="524"/>
      <c r="K42" s="502"/>
      <c r="L42" s="499"/>
    </row>
    <row r="43" spans="1:12" ht="15.6" customHeight="1" x14ac:dyDescent="0.25">
      <c r="A43" s="453"/>
      <c r="B43" s="471"/>
      <c r="C43" s="455"/>
      <c r="D43" s="521"/>
      <c r="E43" s="448"/>
      <c r="F43" s="112" t="s">
        <v>396</v>
      </c>
      <c r="G43" s="523" t="s">
        <v>397</v>
      </c>
      <c r="H43" s="523"/>
      <c r="I43" s="523"/>
      <c r="J43" s="523"/>
      <c r="K43" s="502"/>
      <c r="L43" s="499"/>
    </row>
    <row r="44" spans="1:12" ht="15.6" customHeight="1" x14ac:dyDescent="0.25">
      <c r="A44" s="453"/>
      <c r="B44" s="471"/>
      <c r="C44" s="455"/>
      <c r="D44" s="521"/>
      <c r="E44" s="448"/>
      <c r="F44" s="110" t="s">
        <v>256</v>
      </c>
      <c r="G44" s="524" t="s">
        <v>70</v>
      </c>
      <c r="H44" s="524"/>
      <c r="I44" s="524"/>
      <c r="J44" s="524"/>
      <c r="K44" s="502"/>
      <c r="L44" s="499"/>
    </row>
    <row r="45" spans="1:12" ht="15.6" customHeight="1" x14ac:dyDescent="0.25">
      <c r="A45" s="453"/>
      <c r="B45" s="471"/>
      <c r="C45" s="455"/>
      <c r="D45" s="521"/>
      <c r="E45" s="448"/>
      <c r="F45" s="93" t="s">
        <v>379</v>
      </c>
      <c r="G45" s="523" t="s">
        <v>380</v>
      </c>
      <c r="H45" s="523"/>
      <c r="I45" s="523"/>
      <c r="J45" s="523"/>
      <c r="K45" s="502"/>
      <c r="L45" s="499"/>
    </row>
    <row r="46" spans="1:12" ht="15.6" customHeight="1" x14ac:dyDescent="0.25">
      <c r="A46" s="453"/>
      <c r="B46" s="471"/>
      <c r="C46" s="455"/>
      <c r="D46" s="521"/>
      <c r="E46" s="448"/>
      <c r="F46" s="93" t="s">
        <v>701</v>
      </c>
      <c r="G46" s="523">
        <v>100000</v>
      </c>
      <c r="H46" s="523"/>
      <c r="I46" s="523"/>
      <c r="J46" s="523"/>
      <c r="K46" s="502"/>
      <c r="L46" s="499"/>
    </row>
    <row r="47" spans="1:12" ht="15.6" customHeight="1" x14ac:dyDescent="0.25">
      <c r="A47" s="453"/>
      <c r="B47" s="471"/>
      <c r="C47" s="455"/>
      <c r="D47" s="521"/>
      <c r="E47" s="448"/>
      <c r="F47" s="93" t="s">
        <v>257</v>
      </c>
      <c r="G47" s="523" t="s">
        <v>556</v>
      </c>
      <c r="H47" s="523"/>
      <c r="I47" s="523"/>
      <c r="J47" s="523"/>
      <c r="K47" s="502"/>
      <c r="L47" s="499"/>
    </row>
    <row r="48" spans="1:12" ht="15.6" customHeight="1" x14ac:dyDescent="0.25">
      <c r="A48" s="453"/>
      <c r="B48" s="471"/>
      <c r="C48" s="455"/>
      <c r="D48" s="521"/>
      <c r="E48" s="448"/>
      <c r="F48" s="93" t="s">
        <v>376</v>
      </c>
      <c r="G48" s="523" t="s">
        <v>392</v>
      </c>
      <c r="H48" s="523"/>
      <c r="I48" s="523"/>
      <c r="J48" s="523"/>
      <c r="K48" s="502"/>
      <c r="L48" s="499"/>
    </row>
    <row r="49" spans="1:12" ht="15.6" customHeight="1" x14ac:dyDescent="0.25">
      <c r="A49" s="453"/>
      <c r="B49" s="471"/>
      <c r="C49" s="455"/>
      <c r="D49" s="521"/>
      <c r="E49" s="448"/>
      <c r="F49" s="93" t="s">
        <v>702</v>
      </c>
      <c r="G49" s="523" t="s">
        <v>709</v>
      </c>
      <c r="H49" s="523"/>
      <c r="I49" s="523"/>
      <c r="J49" s="523"/>
      <c r="K49" s="502"/>
      <c r="L49" s="499"/>
    </row>
    <row r="50" spans="1:12" ht="15.6" customHeight="1" x14ac:dyDescent="0.25">
      <c r="A50" s="453"/>
      <c r="B50" s="471"/>
      <c r="C50" s="455"/>
      <c r="D50" s="521"/>
      <c r="E50" s="448"/>
      <c r="F50" s="93" t="s">
        <v>381</v>
      </c>
      <c r="G50" s="523" t="s">
        <v>382</v>
      </c>
      <c r="H50" s="523"/>
      <c r="I50" s="523"/>
      <c r="J50" s="523"/>
      <c r="K50" s="502"/>
      <c r="L50" s="500"/>
    </row>
    <row r="51" spans="1:12" ht="15.6" customHeight="1" x14ac:dyDescent="0.25">
      <c r="A51" s="453"/>
      <c r="B51" s="471"/>
      <c r="C51" s="455"/>
      <c r="D51" s="521"/>
      <c r="E51" s="448"/>
      <c r="F51" s="94" t="s">
        <v>358</v>
      </c>
      <c r="G51" s="523" t="s">
        <v>900</v>
      </c>
      <c r="H51" s="523"/>
      <c r="I51" s="523"/>
      <c r="J51" s="523"/>
      <c r="K51" s="496">
        <v>5</v>
      </c>
      <c r="L51" s="443">
        <v>11115</v>
      </c>
    </row>
    <row r="52" spans="1:12" ht="15.6" customHeight="1" x14ac:dyDescent="0.25">
      <c r="A52" s="453"/>
      <c r="B52" s="471"/>
      <c r="C52" s="455"/>
      <c r="D52" s="521"/>
      <c r="E52" s="448"/>
      <c r="F52" s="93" t="s">
        <v>383</v>
      </c>
      <c r="G52" s="523" t="s">
        <v>384</v>
      </c>
      <c r="H52" s="523"/>
      <c r="I52" s="523"/>
      <c r="J52" s="523"/>
      <c r="K52" s="497"/>
      <c r="L52" s="444" t="e">
        <f>#REF!-#REF!*10%</f>
        <v>#REF!</v>
      </c>
    </row>
    <row r="53" spans="1:12" ht="15.6" customHeight="1" x14ac:dyDescent="0.25">
      <c r="A53" s="453"/>
      <c r="B53" s="471"/>
      <c r="C53" s="455"/>
      <c r="D53" s="521"/>
      <c r="E53" s="448"/>
      <c r="F53" s="93" t="s">
        <v>385</v>
      </c>
      <c r="G53" s="523" t="s">
        <v>398</v>
      </c>
      <c r="H53" s="523"/>
      <c r="I53" s="523"/>
      <c r="J53" s="523"/>
      <c r="K53" s="497"/>
      <c r="L53" s="444" t="e">
        <f>#REF!-#REF!*10%</f>
        <v>#REF!</v>
      </c>
    </row>
    <row r="54" spans="1:12" ht="15.6" customHeight="1" x14ac:dyDescent="0.25">
      <c r="A54" s="453"/>
      <c r="B54" s="471"/>
      <c r="C54" s="455"/>
      <c r="D54" s="521"/>
      <c r="E54" s="448"/>
      <c r="F54" s="93" t="s">
        <v>389</v>
      </c>
      <c r="G54" s="523" t="s">
        <v>390</v>
      </c>
      <c r="H54" s="523"/>
      <c r="I54" s="523"/>
      <c r="J54" s="523"/>
      <c r="K54" s="497"/>
      <c r="L54" s="444" t="e">
        <f>#REF!-#REF!*10%</f>
        <v>#REF!</v>
      </c>
    </row>
    <row r="55" spans="1:12" ht="15.6" customHeight="1" x14ac:dyDescent="0.25">
      <c r="A55" s="453"/>
      <c r="B55" s="471"/>
      <c r="C55" s="455"/>
      <c r="D55" s="521"/>
      <c r="E55" s="448"/>
      <c r="F55" s="93" t="s">
        <v>704</v>
      </c>
      <c r="G55" s="523" t="s">
        <v>705</v>
      </c>
      <c r="H55" s="523"/>
      <c r="I55" s="523"/>
      <c r="J55" s="523"/>
      <c r="K55" s="497"/>
      <c r="L55" s="444" t="e">
        <f>#REF!-#REF!*10%</f>
        <v>#REF!</v>
      </c>
    </row>
    <row r="56" spans="1:12" ht="15.6" customHeight="1" x14ac:dyDescent="0.25">
      <c r="A56" s="453"/>
      <c r="B56" s="471"/>
      <c r="C56" s="455"/>
      <c r="D56" s="521"/>
      <c r="E56" s="448"/>
      <c r="F56" s="93" t="s">
        <v>706</v>
      </c>
      <c r="G56" s="461" t="s">
        <v>390</v>
      </c>
      <c r="H56" s="461"/>
      <c r="I56" s="461"/>
      <c r="J56" s="461"/>
      <c r="K56" s="497"/>
      <c r="L56" s="444" t="e">
        <f>#REF!-#REF!*10%</f>
        <v>#REF!</v>
      </c>
    </row>
    <row r="57" spans="1:12" ht="15.6" customHeight="1" x14ac:dyDescent="0.25">
      <c r="A57" s="453"/>
      <c r="B57" s="471"/>
      <c r="C57" s="455"/>
      <c r="D57" s="521"/>
      <c r="E57" s="448"/>
      <c r="F57" s="93" t="s">
        <v>1271</v>
      </c>
      <c r="G57" s="461" t="s">
        <v>390</v>
      </c>
      <c r="H57" s="461"/>
      <c r="I57" s="461"/>
      <c r="J57" s="461"/>
      <c r="K57" s="497"/>
      <c r="L57" s="444" t="e">
        <f>#REF!-#REF!*10%</f>
        <v>#REF!</v>
      </c>
    </row>
    <row r="58" spans="1:12" ht="15.6" customHeight="1" x14ac:dyDescent="0.25">
      <c r="A58" s="453"/>
      <c r="B58" s="471"/>
      <c r="C58" s="455"/>
      <c r="D58" s="521"/>
      <c r="E58" s="448"/>
      <c r="F58" s="93" t="s">
        <v>707</v>
      </c>
      <c r="G58" s="523" t="s">
        <v>1516</v>
      </c>
      <c r="H58" s="523"/>
      <c r="I58" s="523"/>
      <c r="J58" s="523"/>
      <c r="K58" s="497"/>
      <c r="L58" s="444" t="e">
        <f>#REF!-#REF!*10%</f>
        <v>#REF!</v>
      </c>
    </row>
    <row r="59" spans="1:12" ht="15.6" customHeight="1" x14ac:dyDescent="0.25">
      <c r="A59" s="453"/>
      <c r="B59" s="471"/>
      <c r="C59" s="455"/>
      <c r="D59" s="521"/>
      <c r="E59" s="448"/>
      <c r="F59" s="93" t="s">
        <v>708</v>
      </c>
      <c r="G59" s="523" t="s">
        <v>390</v>
      </c>
      <c r="H59" s="523"/>
      <c r="I59" s="523"/>
      <c r="J59" s="523"/>
      <c r="K59" s="497"/>
      <c r="L59" s="444" t="e">
        <f>#REF!-#REF!*10%</f>
        <v>#REF!</v>
      </c>
    </row>
    <row r="60" spans="1:12" ht="15.6" customHeight="1" x14ac:dyDescent="0.25">
      <c r="A60" s="453"/>
      <c r="B60" s="471"/>
      <c r="C60" s="455"/>
      <c r="D60" s="521"/>
      <c r="E60" s="448"/>
      <c r="F60" s="93" t="s">
        <v>377</v>
      </c>
      <c r="G60" s="523" t="s">
        <v>387</v>
      </c>
      <c r="H60" s="523"/>
      <c r="I60" s="523"/>
      <c r="J60" s="523"/>
      <c r="K60" s="497"/>
      <c r="L60" s="444" t="e">
        <f>#REF!-#REF!*10%</f>
        <v>#REF!</v>
      </c>
    </row>
    <row r="61" spans="1:12" ht="15.6" customHeight="1" x14ac:dyDescent="0.25">
      <c r="A61" s="453"/>
      <c r="B61" s="471"/>
      <c r="C61" s="455"/>
      <c r="D61" s="521"/>
      <c r="E61" s="448"/>
      <c r="F61" s="93" t="s">
        <v>388</v>
      </c>
      <c r="G61" s="523" t="s">
        <v>393</v>
      </c>
      <c r="H61" s="523"/>
      <c r="I61" s="523"/>
      <c r="J61" s="523"/>
      <c r="K61" s="497"/>
      <c r="L61" s="444" t="e">
        <f>#REF!-#REF!*10%</f>
        <v>#REF!</v>
      </c>
    </row>
    <row r="62" spans="1:12" ht="15.6" customHeight="1" x14ac:dyDescent="0.25">
      <c r="A62" s="453"/>
      <c r="B62" s="471"/>
      <c r="C62" s="455"/>
      <c r="D62" s="521"/>
      <c r="E62" s="448"/>
      <c r="F62" s="93" t="s">
        <v>562</v>
      </c>
      <c r="G62" s="523" t="s">
        <v>1024</v>
      </c>
      <c r="H62" s="523"/>
      <c r="I62" s="523"/>
      <c r="J62" s="523"/>
      <c r="K62" s="497"/>
      <c r="L62" s="444" t="e">
        <f>#REF!-#REF!*10%</f>
        <v>#REF!</v>
      </c>
    </row>
    <row r="63" spans="1:12" ht="15.6" customHeight="1" x14ac:dyDescent="0.25">
      <c r="A63" s="453"/>
      <c r="B63" s="471"/>
      <c r="C63" s="455"/>
      <c r="D63" s="521"/>
      <c r="E63" s="448"/>
      <c r="F63" s="93" t="s">
        <v>570</v>
      </c>
      <c r="G63" s="523" t="s">
        <v>613</v>
      </c>
      <c r="H63" s="523"/>
      <c r="I63" s="523"/>
      <c r="J63" s="523"/>
      <c r="K63" s="497"/>
      <c r="L63" s="444" t="e">
        <f>#REF!-#REF!*10%</f>
        <v>#REF!</v>
      </c>
    </row>
    <row r="64" spans="1:12" ht="15.6" customHeight="1" x14ac:dyDescent="0.25">
      <c r="A64" s="453"/>
      <c r="B64" s="471"/>
      <c r="C64" s="455"/>
      <c r="D64" s="521"/>
      <c r="E64" s="448"/>
      <c r="F64" s="111" t="s">
        <v>84</v>
      </c>
      <c r="G64" s="526">
        <v>3.2</v>
      </c>
      <c r="H64" s="526"/>
      <c r="I64" s="526"/>
      <c r="J64" s="526"/>
      <c r="K64" s="497"/>
      <c r="L64" s="444" t="e">
        <f>#REF!-#REF!*10%</f>
        <v>#REF!</v>
      </c>
    </row>
    <row r="65" spans="1:12" ht="15.6" customHeight="1" x14ac:dyDescent="0.25">
      <c r="A65" s="453"/>
      <c r="B65" s="472"/>
      <c r="C65" s="455"/>
      <c r="D65" s="521"/>
      <c r="E65" s="448"/>
      <c r="F65" s="296" t="s">
        <v>1016</v>
      </c>
      <c r="G65" s="454">
        <v>5</v>
      </c>
      <c r="H65" s="454"/>
      <c r="I65" s="454"/>
      <c r="J65" s="454"/>
      <c r="K65" s="497"/>
      <c r="L65" s="444" t="e">
        <f>#REF!-#REF!*10%</f>
        <v>#REF!</v>
      </c>
    </row>
    <row r="66" spans="1:12" ht="15.6" customHeight="1" x14ac:dyDescent="0.25">
      <c r="A66" s="452">
        <v>3</v>
      </c>
      <c r="B66" s="470"/>
      <c r="C66" s="455" t="s">
        <v>1522</v>
      </c>
      <c r="D66" s="520"/>
      <c r="E66" s="448"/>
      <c r="F66" s="110" t="s">
        <v>81</v>
      </c>
      <c r="G66" s="522" t="s">
        <v>1515</v>
      </c>
      <c r="H66" s="522"/>
      <c r="I66" s="522"/>
      <c r="J66" s="522"/>
      <c r="K66" s="539">
        <v>3</v>
      </c>
      <c r="L66" s="498">
        <v>11063</v>
      </c>
    </row>
    <row r="67" spans="1:12" ht="15.6" customHeight="1" x14ac:dyDescent="0.25">
      <c r="A67" s="453"/>
      <c r="B67" s="471"/>
      <c r="C67" s="455"/>
      <c r="D67" s="521"/>
      <c r="E67" s="448"/>
      <c r="F67" s="110" t="s">
        <v>80</v>
      </c>
      <c r="G67" s="469">
        <v>110</v>
      </c>
      <c r="H67" s="469"/>
      <c r="I67" s="469"/>
      <c r="J67" s="469"/>
      <c r="K67" s="502"/>
      <c r="L67" s="499"/>
    </row>
    <row r="68" spans="1:12" ht="15.6" customHeight="1" x14ac:dyDescent="0.25">
      <c r="A68" s="453"/>
      <c r="B68" s="471"/>
      <c r="C68" s="455"/>
      <c r="D68" s="521"/>
      <c r="E68" s="448"/>
      <c r="F68" s="110" t="s">
        <v>8</v>
      </c>
      <c r="G68" s="240">
        <v>3000</v>
      </c>
      <c r="H68" s="241">
        <v>4000</v>
      </c>
      <c r="I68" s="312">
        <v>5000</v>
      </c>
      <c r="J68" s="242">
        <v>6000</v>
      </c>
      <c r="K68" s="502"/>
      <c r="L68" s="499"/>
    </row>
    <row r="69" spans="1:12" ht="15.6" customHeight="1" x14ac:dyDescent="0.25">
      <c r="A69" s="453"/>
      <c r="B69" s="471"/>
      <c r="C69" s="455"/>
      <c r="D69" s="521"/>
      <c r="E69" s="448"/>
      <c r="F69" s="93" t="s">
        <v>817</v>
      </c>
      <c r="G69" s="243">
        <f>G67*114</f>
        <v>12540</v>
      </c>
      <c r="H69" s="244">
        <f>G67*128</f>
        <v>14080</v>
      </c>
      <c r="I69" s="313">
        <f>G67*140</f>
        <v>15400</v>
      </c>
      <c r="J69" s="245">
        <f>G67*148</f>
        <v>16280</v>
      </c>
      <c r="K69" s="502"/>
      <c r="L69" s="499"/>
    </row>
    <row r="70" spans="1:12" ht="15.6" customHeight="1" x14ac:dyDescent="0.25">
      <c r="A70" s="453"/>
      <c r="B70" s="471"/>
      <c r="C70" s="455"/>
      <c r="D70" s="521"/>
      <c r="E70" s="448"/>
      <c r="F70" s="93" t="s">
        <v>1269</v>
      </c>
      <c r="G70" s="451">
        <v>0.98</v>
      </c>
      <c r="H70" s="451"/>
      <c r="I70" s="451"/>
      <c r="J70" s="451"/>
      <c r="K70" s="502"/>
      <c r="L70" s="499"/>
    </row>
    <row r="71" spans="1:12" ht="15.6" customHeight="1" x14ac:dyDescent="0.25">
      <c r="A71" s="453"/>
      <c r="B71" s="471"/>
      <c r="C71" s="455"/>
      <c r="D71" s="521"/>
      <c r="E71" s="448"/>
      <c r="F71" s="93" t="s">
        <v>699</v>
      </c>
      <c r="G71" s="523" t="s">
        <v>700</v>
      </c>
      <c r="H71" s="523"/>
      <c r="I71" s="523"/>
      <c r="J71" s="523"/>
      <c r="K71" s="502"/>
      <c r="L71" s="499"/>
    </row>
    <row r="72" spans="1:12" ht="15.6" customHeight="1" x14ac:dyDescent="0.25">
      <c r="A72" s="453"/>
      <c r="B72" s="471"/>
      <c r="C72" s="455"/>
      <c r="D72" s="521"/>
      <c r="E72" s="448"/>
      <c r="F72" s="93" t="s">
        <v>1181</v>
      </c>
      <c r="G72" s="462" t="s">
        <v>1179</v>
      </c>
      <c r="H72" s="463"/>
      <c r="I72" s="463"/>
      <c r="J72" s="464"/>
      <c r="K72" s="502"/>
      <c r="L72" s="499"/>
    </row>
    <row r="73" spans="1:12" ht="15.6" customHeight="1" x14ac:dyDescent="0.25">
      <c r="A73" s="453"/>
      <c r="B73" s="471"/>
      <c r="C73" s="455"/>
      <c r="D73" s="521"/>
      <c r="E73" s="448"/>
      <c r="F73" s="110" t="s">
        <v>83</v>
      </c>
      <c r="G73" s="524">
        <v>66</v>
      </c>
      <c r="H73" s="524"/>
      <c r="I73" s="524"/>
      <c r="J73" s="524"/>
      <c r="K73" s="502"/>
      <c r="L73" s="499"/>
    </row>
    <row r="74" spans="1:12" ht="15.6" customHeight="1" x14ac:dyDescent="0.25">
      <c r="A74" s="453"/>
      <c r="B74" s="471"/>
      <c r="C74" s="455"/>
      <c r="D74" s="521"/>
      <c r="E74" s="448"/>
      <c r="F74" s="112" t="s">
        <v>396</v>
      </c>
      <c r="G74" s="523" t="s">
        <v>397</v>
      </c>
      <c r="H74" s="523"/>
      <c r="I74" s="523"/>
      <c r="J74" s="523"/>
      <c r="K74" s="502"/>
      <c r="L74" s="499"/>
    </row>
    <row r="75" spans="1:12" ht="15.6" customHeight="1" x14ac:dyDescent="0.25">
      <c r="A75" s="453"/>
      <c r="B75" s="471"/>
      <c r="C75" s="455"/>
      <c r="D75" s="521"/>
      <c r="E75" s="448"/>
      <c r="F75" s="110" t="s">
        <v>256</v>
      </c>
      <c r="G75" s="524" t="s">
        <v>70</v>
      </c>
      <c r="H75" s="524"/>
      <c r="I75" s="524"/>
      <c r="J75" s="524"/>
      <c r="K75" s="502"/>
      <c r="L75" s="499"/>
    </row>
    <row r="76" spans="1:12" ht="15.6" customHeight="1" x14ac:dyDescent="0.25">
      <c r="A76" s="453"/>
      <c r="B76" s="471"/>
      <c r="C76" s="455"/>
      <c r="D76" s="521"/>
      <c r="E76" s="448"/>
      <c r="F76" s="93" t="s">
        <v>379</v>
      </c>
      <c r="G76" s="523" t="s">
        <v>380</v>
      </c>
      <c r="H76" s="523"/>
      <c r="I76" s="523"/>
      <c r="J76" s="523"/>
      <c r="K76" s="502"/>
      <c r="L76" s="499"/>
    </row>
    <row r="77" spans="1:12" ht="15.6" customHeight="1" x14ac:dyDescent="0.25">
      <c r="A77" s="453"/>
      <c r="B77" s="471"/>
      <c r="C77" s="455"/>
      <c r="D77" s="521"/>
      <c r="E77" s="448"/>
      <c r="F77" s="93" t="s">
        <v>701</v>
      </c>
      <c r="G77" s="523">
        <v>100000</v>
      </c>
      <c r="H77" s="523"/>
      <c r="I77" s="523"/>
      <c r="J77" s="523"/>
      <c r="K77" s="502"/>
      <c r="L77" s="499"/>
    </row>
    <row r="78" spans="1:12" ht="15.6" customHeight="1" x14ac:dyDescent="0.25">
      <c r="A78" s="453"/>
      <c r="B78" s="471"/>
      <c r="C78" s="455"/>
      <c r="D78" s="521"/>
      <c r="E78" s="448"/>
      <c r="F78" s="93" t="s">
        <v>257</v>
      </c>
      <c r="G78" s="523" t="s">
        <v>556</v>
      </c>
      <c r="H78" s="523"/>
      <c r="I78" s="523"/>
      <c r="J78" s="523"/>
      <c r="K78" s="502"/>
      <c r="L78" s="499"/>
    </row>
    <row r="79" spans="1:12" ht="15.6" customHeight="1" x14ac:dyDescent="0.25">
      <c r="A79" s="453"/>
      <c r="B79" s="471"/>
      <c r="C79" s="455"/>
      <c r="D79" s="521"/>
      <c r="E79" s="448"/>
      <c r="F79" s="93" t="s">
        <v>376</v>
      </c>
      <c r="G79" s="523" t="s">
        <v>392</v>
      </c>
      <c r="H79" s="523"/>
      <c r="I79" s="523"/>
      <c r="J79" s="523"/>
      <c r="K79" s="502"/>
      <c r="L79" s="499"/>
    </row>
    <row r="80" spans="1:12" ht="15.6" customHeight="1" x14ac:dyDescent="0.25">
      <c r="A80" s="453"/>
      <c r="B80" s="471"/>
      <c r="C80" s="455"/>
      <c r="D80" s="521"/>
      <c r="E80" s="448"/>
      <c r="F80" s="93" t="s">
        <v>702</v>
      </c>
      <c r="G80" s="523" t="s">
        <v>709</v>
      </c>
      <c r="H80" s="523"/>
      <c r="I80" s="523"/>
      <c r="J80" s="523"/>
      <c r="K80" s="502"/>
      <c r="L80" s="499"/>
    </row>
    <row r="81" spans="1:12" ht="15.6" customHeight="1" x14ac:dyDescent="0.25">
      <c r="A81" s="453"/>
      <c r="B81" s="471"/>
      <c r="C81" s="455"/>
      <c r="D81" s="521"/>
      <c r="E81" s="448"/>
      <c r="F81" s="93" t="s">
        <v>381</v>
      </c>
      <c r="G81" s="523" t="s">
        <v>382</v>
      </c>
      <c r="H81" s="523"/>
      <c r="I81" s="523"/>
      <c r="J81" s="523"/>
      <c r="K81" s="502"/>
      <c r="L81" s="500"/>
    </row>
    <row r="82" spans="1:12" ht="15.6" customHeight="1" x14ac:dyDescent="0.25">
      <c r="A82" s="453"/>
      <c r="B82" s="471"/>
      <c r="C82" s="455"/>
      <c r="D82" s="521"/>
      <c r="E82" s="448"/>
      <c r="F82" s="94" t="s">
        <v>358</v>
      </c>
      <c r="G82" s="523" t="s">
        <v>900</v>
      </c>
      <c r="H82" s="523"/>
      <c r="I82" s="523"/>
      <c r="J82" s="523"/>
      <c r="K82" s="496">
        <v>5</v>
      </c>
      <c r="L82" s="443">
        <v>11837</v>
      </c>
    </row>
    <row r="83" spans="1:12" ht="15.6" customHeight="1" x14ac:dyDescent="0.25">
      <c r="A83" s="453"/>
      <c r="B83" s="471"/>
      <c r="C83" s="455"/>
      <c r="D83" s="521"/>
      <c r="E83" s="448"/>
      <c r="F83" s="93" t="s">
        <v>383</v>
      </c>
      <c r="G83" s="523" t="s">
        <v>384</v>
      </c>
      <c r="H83" s="523"/>
      <c r="I83" s="523"/>
      <c r="J83" s="523"/>
      <c r="K83" s="497"/>
      <c r="L83" s="444" t="e">
        <f>#REF!-#REF!*10%</f>
        <v>#REF!</v>
      </c>
    </row>
    <row r="84" spans="1:12" ht="15.6" customHeight="1" x14ac:dyDescent="0.25">
      <c r="A84" s="453"/>
      <c r="B84" s="471"/>
      <c r="C84" s="455"/>
      <c r="D84" s="521"/>
      <c r="E84" s="448"/>
      <c r="F84" s="93" t="s">
        <v>385</v>
      </c>
      <c r="G84" s="523" t="s">
        <v>398</v>
      </c>
      <c r="H84" s="523"/>
      <c r="I84" s="523"/>
      <c r="J84" s="523"/>
      <c r="K84" s="497"/>
      <c r="L84" s="444" t="e">
        <f>#REF!-#REF!*10%</f>
        <v>#REF!</v>
      </c>
    </row>
    <row r="85" spans="1:12" ht="15.6" customHeight="1" x14ac:dyDescent="0.25">
      <c r="A85" s="453"/>
      <c r="B85" s="471"/>
      <c r="C85" s="455"/>
      <c r="D85" s="521"/>
      <c r="E85" s="448"/>
      <c r="F85" s="93" t="s">
        <v>389</v>
      </c>
      <c r="G85" s="523" t="s">
        <v>390</v>
      </c>
      <c r="H85" s="523"/>
      <c r="I85" s="523"/>
      <c r="J85" s="523"/>
      <c r="K85" s="497"/>
      <c r="L85" s="444" t="e">
        <f>#REF!-#REF!*10%</f>
        <v>#REF!</v>
      </c>
    </row>
    <row r="86" spans="1:12" ht="15.6" customHeight="1" x14ac:dyDescent="0.25">
      <c r="A86" s="453"/>
      <c r="B86" s="471"/>
      <c r="C86" s="455"/>
      <c r="D86" s="521"/>
      <c r="E86" s="448"/>
      <c r="F86" s="93" t="s">
        <v>704</v>
      </c>
      <c r="G86" s="523" t="s">
        <v>705</v>
      </c>
      <c r="H86" s="523"/>
      <c r="I86" s="523"/>
      <c r="J86" s="523"/>
      <c r="K86" s="497"/>
      <c r="L86" s="444" t="e">
        <f>#REF!-#REF!*10%</f>
        <v>#REF!</v>
      </c>
    </row>
    <row r="87" spans="1:12" ht="15.6" customHeight="1" x14ac:dyDescent="0.25">
      <c r="A87" s="453"/>
      <c r="B87" s="471"/>
      <c r="C87" s="455"/>
      <c r="D87" s="521"/>
      <c r="E87" s="448"/>
      <c r="F87" s="93" t="s">
        <v>706</v>
      </c>
      <c r="G87" s="461" t="s">
        <v>390</v>
      </c>
      <c r="H87" s="461"/>
      <c r="I87" s="461"/>
      <c r="J87" s="461"/>
      <c r="K87" s="497"/>
      <c r="L87" s="444" t="e">
        <f>#REF!-#REF!*10%</f>
        <v>#REF!</v>
      </c>
    </row>
    <row r="88" spans="1:12" ht="15.6" customHeight="1" x14ac:dyDescent="0.25">
      <c r="A88" s="453"/>
      <c r="B88" s="471"/>
      <c r="C88" s="455"/>
      <c r="D88" s="521"/>
      <c r="E88" s="448"/>
      <c r="F88" s="93" t="s">
        <v>1271</v>
      </c>
      <c r="G88" s="461" t="s">
        <v>390</v>
      </c>
      <c r="H88" s="461"/>
      <c r="I88" s="461"/>
      <c r="J88" s="461"/>
      <c r="K88" s="497"/>
      <c r="L88" s="444" t="e">
        <f>#REF!-#REF!*10%</f>
        <v>#REF!</v>
      </c>
    </row>
    <row r="89" spans="1:12" ht="15.6" customHeight="1" x14ac:dyDescent="0.25">
      <c r="A89" s="453"/>
      <c r="B89" s="471"/>
      <c r="C89" s="455"/>
      <c r="D89" s="521"/>
      <c r="E89" s="448"/>
      <c r="F89" s="93" t="s">
        <v>707</v>
      </c>
      <c r="G89" s="523" t="s">
        <v>1516</v>
      </c>
      <c r="H89" s="523"/>
      <c r="I89" s="523"/>
      <c r="J89" s="523"/>
      <c r="K89" s="497"/>
      <c r="L89" s="444" t="e">
        <f>#REF!-#REF!*10%</f>
        <v>#REF!</v>
      </c>
    </row>
    <row r="90" spans="1:12" ht="15.6" customHeight="1" x14ac:dyDescent="0.25">
      <c r="A90" s="453"/>
      <c r="B90" s="471"/>
      <c r="C90" s="455"/>
      <c r="D90" s="521"/>
      <c r="E90" s="448"/>
      <c r="F90" s="93" t="s">
        <v>708</v>
      </c>
      <c r="G90" s="523" t="s">
        <v>390</v>
      </c>
      <c r="H90" s="523"/>
      <c r="I90" s="523"/>
      <c r="J90" s="523"/>
      <c r="K90" s="497"/>
      <c r="L90" s="444" t="e">
        <f>#REF!-#REF!*10%</f>
        <v>#REF!</v>
      </c>
    </row>
    <row r="91" spans="1:12" ht="15.6" customHeight="1" x14ac:dyDescent="0.25">
      <c r="A91" s="453"/>
      <c r="B91" s="471"/>
      <c r="C91" s="455"/>
      <c r="D91" s="521"/>
      <c r="E91" s="448"/>
      <c r="F91" s="93" t="s">
        <v>377</v>
      </c>
      <c r="G91" s="523" t="s">
        <v>387</v>
      </c>
      <c r="H91" s="523"/>
      <c r="I91" s="523"/>
      <c r="J91" s="523"/>
      <c r="K91" s="497"/>
      <c r="L91" s="444" t="e">
        <f>#REF!-#REF!*10%</f>
        <v>#REF!</v>
      </c>
    </row>
    <row r="92" spans="1:12" ht="15.6" customHeight="1" x14ac:dyDescent="0.25">
      <c r="A92" s="453"/>
      <c r="B92" s="471"/>
      <c r="C92" s="455"/>
      <c r="D92" s="521"/>
      <c r="E92" s="448"/>
      <c r="F92" s="93" t="s">
        <v>388</v>
      </c>
      <c r="G92" s="523" t="s">
        <v>393</v>
      </c>
      <c r="H92" s="523"/>
      <c r="I92" s="523"/>
      <c r="J92" s="523"/>
      <c r="K92" s="497"/>
      <c r="L92" s="444" t="e">
        <f>#REF!-#REF!*10%</f>
        <v>#REF!</v>
      </c>
    </row>
    <row r="93" spans="1:12" ht="15.6" customHeight="1" x14ac:dyDescent="0.25">
      <c r="A93" s="453"/>
      <c r="B93" s="471"/>
      <c r="C93" s="455"/>
      <c r="D93" s="521"/>
      <c r="E93" s="448"/>
      <c r="F93" s="93" t="s">
        <v>562</v>
      </c>
      <c r="G93" s="523" t="s">
        <v>1024</v>
      </c>
      <c r="H93" s="523"/>
      <c r="I93" s="523"/>
      <c r="J93" s="523"/>
      <c r="K93" s="497"/>
      <c r="L93" s="444" t="e">
        <f>#REF!-#REF!*10%</f>
        <v>#REF!</v>
      </c>
    </row>
    <row r="94" spans="1:12" ht="15.6" customHeight="1" x14ac:dyDescent="0.25">
      <c r="A94" s="453"/>
      <c r="B94" s="471"/>
      <c r="C94" s="455"/>
      <c r="D94" s="521"/>
      <c r="E94" s="448"/>
      <c r="F94" s="93" t="s">
        <v>570</v>
      </c>
      <c r="G94" s="523" t="s">
        <v>613</v>
      </c>
      <c r="H94" s="523"/>
      <c r="I94" s="523"/>
      <c r="J94" s="523"/>
      <c r="K94" s="497"/>
      <c r="L94" s="444" t="e">
        <f>#REF!-#REF!*10%</f>
        <v>#REF!</v>
      </c>
    </row>
    <row r="95" spans="1:12" ht="15.6" customHeight="1" x14ac:dyDescent="0.25">
      <c r="A95" s="453"/>
      <c r="B95" s="471"/>
      <c r="C95" s="455"/>
      <c r="D95" s="521"/>
      <c r="E95" s="448"/>
      <c r="F95" s="111" t="s">
        <v>84</v>
      </c>
      <c r="G95" s="526">
        <v>3.6</v>
      </c>
      <c r="H95" s="526"/>
      <c r="I95" s="526"/>
      <c r="J95" s="526"/>
      <c r="K95" s="497"/>
      <c r="L95" s="444" t="e">
        <f>#REF!-#REF!*10%</f>
        <v>#REF!</v>
      </c>
    </row>
    <row r="96" spans="1:12" ht="15.6" customHeight="1" x14ac:dyDescent="0.25">
      <c r="A96" s="453"/>
      <c r="B96" s="472"/>
      <c r="C96" s="455"/>
      <c r="D96" s="521"/>
      <c r="E96" s="448"/>
      <c r="F96" s="296" t="s">
        <v>1016</v>
      </c>
      <c r="G96" s="454">
        <v>5</v>
      </c>
      <c r="H96" s="454"/>
      <c r="I96" s="454"/>
      <c r="J96" s="454"/>
      <c r="K96" s="497"/>
      <c r="L96" s="444" t="e">
        <f>#REF!-#REF!*10%</f>
        <v>#REF!</v>
      </c>
    </row>
    <row r="97" spans="1:12" ht="15.6" customHeight="1" x14ac:dyDescent="0.25">
      <c r="A97" s="452">
        <v>4</v>
      </c>
      <c r="B97" s="470"/>
      <c r="C97" s="455" t="s">
        <v>1523</v>
      </c>
      <c r="D97" s="520"/>
      <c r="E97" s="448"/>
      <c r="F97" s="110" t="s">
        <v>81</v>
      </c>
      <c r="G97" s="522" t="s">
        <v>1515</v>
      </c>
      <c r="H97" s="522"/>
      <c r="I97" s="522"/>
      <c r="J97" s="522"/>
      <c r="K97" s="539">
        <v>3</v>
      </c>
      <c r="L97" s="498">
        <v>11158</v>
      </c>
    </row>
    <row r="98" spans="1:12" ht="15.6" customHeight="1" x14ac:dyDescent="0.25">
      <c r="A98" s="453"/>
      <c r="B98" s="471"/>
      <c r="C98" s="455"/>
      <c r="D98" s="521"/>
      <c r="E98" s="448"/>
      <c r="F98" s="110" t="s">
        <v>80</v>
      </c>
      <c r="G98" s="469">
        <v>120</v>
      </c>
      <c r="H98" s="469"/>
      <c r="I98" s="469"/>
      <c r="J98" s="469"/>
      <c r="K98" s="502"/>
      <c r="L98" s="499"/>
    </row>
    <row r="99" spans="1:12" ht="15.6" customHeight="1" x14ac:dyDescent="0.25">
      <c r="A99" s="453"/>
      <c r="B99" s="471"/>
      <c r="C99" s="455"/>
      <c r="D99" s="521"/>
      <c r="E99" s="448"/>
      <c r="F99" s="110" t="s">
        <v>8</v>
      </c>
      <c r="G99" s="240">
        <v>3000</v>
      </c>
      <c r="H99" s="241">
        <v>4000</v>
      </c>
      <c r="I99" s="312">
        <v>5000</v>
      </c>
      <c r="J99" s="242">
        <v>6000</v>
      </c>
      <c r="K99" s="502"/>
      <c r="L99" s="499"/>
    </row>
    <row r="100" spans="1:12" ht="15.6" customHeight="1" x14ac:dyDescent="0.25">
      <c r="A100" s="453"/>
      <c r="B100" s="471"/>
      <c r="C100" s="455"/>
      <c r="D100" s="521"/>
      <c r="E100" s="448"/>
      <c r="F100" s="93" t="s">
        <v>817</v>
      </c>
      <c r="G100" s="243">
        <f>G98*114</f>
        <v>13680</v>
      </c>
      <c r="H100" s="244">
        <f>G98*128</f>
        <v>15360</v>
      </c>
      <c r="I100" s="313">
        <f>G98*138</f>
        <v>16560</v>
      </c>
      <c r="J100" s="245">
        <f>G98*148</f>
        <v>17760</v>
      </c>
      <c r="K100" s="502"/>
      <c r="L100" s="499"/>
    </row>
    <row r="101" spans="1:12" ht="15.6" customHeight="1" x14ac:dyDescent="0.25">
      <c r="A101" s="453"/>
      <c r="B101" s="471"/>
      <c r="C101" s="455"/>
      <c r="D101" s="521"/>
      <c r="E101" s="448"/>
      <c r="F101" s="93" t="s">
        <v>1269</v>
      </c>
      <c r="G101" s="451">
        <v>0.98</v>
      </c>
      <c r="H101" s="451"/>
      <c r="I101" s="451"/>
      <c r="J101" s="451"/>
      <c r="K101" s="502"/>
      <c r="L101" s="499"/>
    </row>
    <row r="102" spans="1:12" ht="15.6" customHeight="1" x14ac:dyDescent="0.25">
      <c r="A102" s="453"/>
      <c r="B102" s="471"/>
      <c r="C102" s="455"/>
      <c r="D102" s="521"/>
      <c r="E102" s="448"/>
      <c r="F102" s="93" t="s">
        <v>699</v>
      </c>
      <c r="G102" s="523" t="s">
        <v>700</v>
      </c>
      <c r="H102" s="523"/>
      <c r="I102" s="523"/>
      <c r="J102" s="523"/>
      <c r="K102" s="502"/>
      <c r="L102" s="499"/>
    </row>
    <row r="103" spans="1:12" ht="15.6" customHeight="1" x14ac:dyDescent="0.25">
      <c r="A103" s="453"/>
      <c r="B103" s="471"/>
      <c r="C103" s="455"/>
      <c r="D103" s="521"/>
      <c r="E103" s="448"/>
      <c r="F103" s="93" t="s">
        <v>1181</v>
      </c>
      <c r="G103" s="462" t="s">
        <v>1179</v>
      </c>
      <c r="H103" s="463"/>
      <c r="I103" s="463"/>
      <c r="J103" s="464"/>
      <c r="K103" s="502"/>
      <c r="L103" s="499"/>
    </row>
    <row r="104" spans="1:12" ht="15.6" customHeight="1" x14ac:dyDescent="0.25">
      <c r="A104" s="453"/>
      <c r="B104" s="471"/>
      <c r="C104" s="455"/>
      <c r="D104" s="521"/>
      <c r="E104" s="448"/>
      <c r="F104" s="110" t="s">
        <v>83</v>
      </c>
      <c r="G104" s="524">
        <v>66</v>
      </c>
      <c r="H104" s="524"/>
      <c r="I104" s="524"/>
      <c r="J104" s="524"/>
      <c r="K104" s="502"/>
      <c r="L104" s="499"/>
    </row>
    <row r="105" spans="1:12" ht="15.6" customHeight="1" x14ac:dyDescent="0.25">
      <c r="A105" s="453"/>
      <c r="B105" s="471"/>
      <c r="C105" s="455"/>
      <c r="D105" s="521"/>
      <c r="E105" s="448"/>
      <c r="F105" s="112" t="s">
        <v>396</v>
      </c>
      <c r="G105" s="523" t="s">
        <v>397</v>
      </c>
      <c r="H105" s="523"/>
      <c r="I105" s="523"/>
      <c r="J105" s="523"/>
      <c r="K105" s="502"/>
      <c r="L105" s="499"/>
    </row>
    <row r="106" spans="1:12" ht="15.6" customHeight="1" x14ac:dyDescent="0.25">
      <c r="A106" s="453"/>
      <c r="B106" s="471"/>
      <c r="C106" s="455"/>
      <c r="D106" s="521"/>
      <c r="E106" s="448"/>
      <c r="F106" s="110" t="s">
        <v>256</v>
      </c>
      <c r="G106" s="524" t="s">
        <v>70</v>
      </c>
      <c r="H106" s="524"/>
      <c r="I106" s="524"/>
      <c r="J106" s="524"/>
      <c r="K106" s="502"/>
      <c r="L106" s="499"/>
    </row>
    <row r="107" spans="1:12" ht="15.6" customHeight="1" x14ac:dyDescent="0.25">
      <c r="A107" s="453"/>
      <c r="B107" s="471"/>
      <c r="C107" s="455"/>
      <c r="D107" s="521"/>
      <c r="E107" s="448"/>
      <c r="F107" s="93" t="s">
        <v>379</v>
      </c>
      <c r="G107" s="523" t="s">
        <v>380</v>
      </c>
      <c r="H107" s="523"/>
      <c r="I107" s="523"/>
      <c r="J107" s="523"/>
      <c r="K107" s="502"/>
      <c r="L107" s="499"/>
    </row>
    <row r="108" spans="1:12" ht="15.6" customHeight="1" x14ac:dyDescent="0.25">
      <c r="A108" s="453"/>
      <c r="B108" s="471"/>
      <c r="C108" s="455"/>
      <c r="D108" s="521"/>
      <c r="E108" s="448"/>
      <c r="F108" s="93" t="s">
        <v>701</v>
      </c>
      <c r="G108" s="523">
        <v>100000</v>
      </c>
      <c r="H108" s="523"/>
      <c r="I108" s="523"/>
      <c r="J108" s="523"/>
      <c r="K108" s="502"/>
      <c r="L108" s="499"/>
    </row>
    <row r="109" spans="1:12" ht="15.6" customHeight="1" x14ac:dyDescent="0.25">
      <c r="A109" s="453"/>
      <c r="B109" s="471"/>
      <c r="C109" s="455"/>
      <c r="D109" s="521"/>
      <c r="E109" s="448"/>
      <c r="F109" s="93" t="s">
        <v>257</v>
      </c>
      <c r="G109" s="523" t="s">
        <v>556</v>
      </c>
      <c r="H109" s="523"/>
      <c r="I109" s="523"/>
      <c r="J109" s="523"/>
      <c r="K109" s="502"/>
      <c r="L109" s="499"/>
    </row>
    <row r="110" spans="1:12" ht="15.6" customHeight="1" x14ac:dyDescent="0.25">
      <c r="A110" s="453"/>
      <c r="B110" s="471"/>
      <c r="C110" s="455"/>
      <c r="D110" s="521"/>
      <c r="E110" s="448"/>
      <c r="F110" s="93" t="s">
        <v>376</v>
      </c>
      <c r="G110" s="523" t="s">
        <v>392</v>
      </c>
      <c r="H110" s="523"/>
      <c r="I110" s="523"/>
      <c r="J110" s="523"/>
      <c r="K110" s="502"/>
      <c r="L110" s="499"/>
    </row>
    <row r="111" spans="1:12" ht="15.6" customHeight="1" x14ac:dyDescent="0.25">
      <c r="A111" s="453"/>
      <c r="B111" s="471"/>
      <c r="C111" s="455"/>
      <c r="D111" s="521"/>
      <c r="E111" s="448"/>
      <c r="F111" s="93" t="s">
        <v>702</v>
      </c>
      <c r="G111" s="523" t="s">
        <v>709</v>
      </c>
      <c r="H111" s="523"/>
      <c r="I111" s="523"/>
      <c r="J111" s="523"/>
      <c r="K111" s="502"/>
      <c r="L111" s="499"/>
    </row>
    <row r="112" spans="1:12" ht="15.6" customHeight="1" x14ac:dyDescent="0.25">
      <c r="A112" s="453"/>
      <c r="B112" s="471"/>
      <c r="C112" s="455"/>
      <c r="D112" s="521"/>
      <c r="E112" s="448"/>
      <c r="F112" s="93" t="s">
        <v>381</v>
      </c>
      <c r="G112" s="523" t="s">
        <v>382</v>
      </c>
      <c r="H112" s="523"/>
      <c r="I112" s="523"/>
      <c r="J112" s="523"/>
      <c r="K112" s="502"/>
      <c r="L112" s="500"/>
    </row>
    <row r="113" spans="1:12" ht="15.6" customHeight="1" x14ac:dyDescent="0.25">
      <c r="A113" s="453"/>
      <c r="B113" s="471"/>
      <c r="C113" s="455"/>
      <c r="D113" s="521"/>
      <c r="E113" s="448"/>
      <c r="F113" s="94" t="s">
        <v>358</v>
      </c>
      <c r="G113" s="523" t="s">
        <v>900</v>
      </c>
      <c r="H113" s="523"/>
      <c r="I113" s="523"/>
      <c r="J113" s="523"/>
      <c r="K113" s="496">
        <v>5</v>
      </c>
      <c r="L113" s="443">
        <v>11939</v>
      </c>
    </row>
    <row r="114" spans="1:12" ht="15.6" customHeight="1" x14ac:dyDescent="0.25">
      <c r="A114" s="453"/>
      <c r="B114" s="471"/>
      <c r="C114" s="455"/>
      <c r="D114" s="521"/>
      <c r="E114" s="448"/>
      <c r="F114" s="93" t="s">
        <v>383</v>
      </c>
      <c r="G114" s="523" t="s">
        <v>384</v>
      </c>
      <c r="H114" s="523"/>
      <c r="I114" s="523"/>
      <c r="J114" s="523"/>
      <c r="K114" s="497"/>
      <c r="L114" s="444" t="e">
        <f>#REF!-#REF!*10%</f>
        <v>#REF!</v>
      </c>
    </row>
    <row r="115" spans="1:12" ht="15.6" customHeight="1" x14ac:dyDescent="0.25">
      <c r="A115" s="453"/>
      <c r="B115" s="471"/>
      <c r="C115" s="455"/>
      <c r="D115" s="521"/>
      <c r="E115" s="448"/>
      <c r="F115" s="93" t="s">
        <v>385</v>
      </c>
      <c r="G115" s="523" t="s">
        <v>398</v>
      </c>
      <c r="H115" s="523"/>
      <c r="I115" s="523"/>
      <c r="J115" s="523"/>
      <c r="K115" s="497"/>
      <c r="L115" s="444" t="e">
        <f>#REF!-#REF!*10%</f>
        <v>#REF!</v>
      </c>
    </row>
    <row r="116" spans="1:12" ht="15.6" customHeight="1" x14ac:dyDescent="0.25">
      <c r="A116" s="453"/>
      <c r="B116" s="471"/>
      <c r="C116" s="455"/>
      <c r="D116" s="521"/>
      <c r="E116" s="448"/>
      <c r="F116" s="93" t="s">
        <v>389</v>
      </c>
      <c r="G116" s="523" t="s">
        <v>390</v>
      </c>
      <c r="H116" s="523"/>
      <c r="I116" s="523"/>
      <c r="J116" s="523"/>
      <c r="K116" s="497"/>
      <c r="L116" s="444" t="e">
        <f>#REF!-#REF!*10%</f>
        <v>#REF!</v>
      </c>
    </row>
    <row r="117" spans="1:12" ht="15.6" customHeight="1" x14ac:dyDescent="0.25">
      <c r="A117" s="453"/>
      <c r="B117" s="471"/>
      <c r="C117" s="455"/>
      <c r="D117" s="521"/>
      <c r="E117" s="448"/>
      <c r="F117" s="93" t="s">
        <v>704</v>
      </c>
      <c r="G117" s="523" t="s">
        <v>705</v>
      </c>
      <c r="H117" s="523"/>
      <c r="I117" s="523"/>
      <c r="J117" s="523"/>
      <c r="K117" s="497"/>
      <c r="L117" s="444" t="e">
        <f>#REF!-#REF!*10%</f>
        <v>#REF!</v>
      </c>
    </row>
    <row r="118" spans="1:12" ht="15.6" customHeight="1" x14ac:dyDescent="0.25">
      <c r="A118" s="453"/>
      <c r="B118" s="471"/>
      <c r="C118" s="455"/>
      <c r="D118" s="521"/>
      <c r="E118" s="448"/>
      <c r="F118" s="93" t="s">
        <v>706</v>
      </c>
      <c r="G118" s="461" t="s">
        <v>390</v>
      </c>
      <c r="H118" s="461"/>
      <c r="I118" s="461"/>
      <c r="J118" s="461"/>
      <c r="K118" s="497"/>
      <c r="L118" s="444" t="e">
        <f>#REF!-#REF!*10%</f>
        <v>#REF!</v>
      </c>
    </row>
    <row r="119" spans="1:12" ht="15.6" customHeight="1" x14ac:dyDescent="0.25">
      <c r="A119" s="453"/>
      <c r="B119" s="471"/>
      <c r="C119" s="455"/>
      <c r="D119" s="521"/>
      <c r="E119" s="448"/>
      <c r="F119" s="93" t="s">
        <v>1271</v>
      </c>
      <c r="G119" s="461" t="s">
        <v>390</v>
      </c>
      <c r="H119" s="461"/>
      <c r="I119" s="461"/>
      <c r="J119" s="461"/>
      <c r="K119" s="497"/>
      <c r="L119" s="444" t="e">
        <f>#REF!-#REF!*10%</f>
        <v>#REF!</v>
      </c>
    </row>
    <row r="120" spans="1:12" ht="15.6" customHeight="1" x14ac:dyDescent="0.25">
      <c r="A120" s="453"/>
      <c r="B120" s="471"/>
      <c r="C120" s="455"/>
      <c r="D120" s="521"/>
      <c r="E120" s="448"/>
      <c r="F120" s="93" t="s">
        <v>707</v>
      </c>
      <c r="G120" s="523" t="s">
        <v>1516</v>
      </c>
      <c r="H120" s="523"/>
      <c r="I120" s="523"/>
      <c r="J120" s="523"/>
      <c r="K120" s="497"/>
      <c r="L120" s="444" t="e">
        <f>#REF!-#REF!*10%</f>
        <v>#REF!</v>
      </c>
    </row>
    <row r="121" spans="1:12" ht="15.6" customHeight="1" x14ac:dyDescent="0.25">
      <c r="A121" s="453"/>
      <c r="B121" s="471"/>
      <c r="C121" s="455"/>
      <c r="D121" s="521"/>
      <c r="E121" s="448"/>
      <c r="F121" s="93" t="s">
        <v>708</v>
      </c>
      <c r="G121" s="523" t="s">
        <v>390</v>
      </c>
      <c r="H121" s="523"/>
      <c r="I121" s="523"/>
      <c r="J121" s="523"/>
      <c r="K121" s="497"/>
      <c r="L121" s="444" t="e">
        <f>#REF!-#REF!*10%</f>
        <v>#REF!</v>
      </c>
    </row>
    <row r="122" spans="1:12" ht="15.6" customHeight="1" x14ac:dyDescent="0.25">
      <c r="A122" s="453"/>
      <c r="B122" s="471"/>
      <c r="C122" s="455"/>
      <c r="D122" s="521"/>
      <c r="E122" s="448"/>
      <c r="F122" s="93" t="s">
        <v>377</v>
      </c>
      <c r="G122" s="523" t="s">
        <v>387</v>
      </c>
      <c r="H122" s="523"/>
      <c r="I122" s="523"/>
      <c r="J122" s="523"/>
      <c r="K122" s="497"/>
      <c r="L122" s="444" t="e">
        <f>#REF!-#REF!*10%</f>
        <v>#REF!</v>
      </c>
    </row>
    <row r="123" spans="1:12" ht="15.6" customHeight="1" x14ac:dyDescent="0.25">
      <c r="A123" s="453"/>
      <c r="B123" s="471"/>
      <c r="C123" s="455"/>
      <c r="D123" s="521"/>
      <c r="E123" s="448"/>
      <c r="F123" s="93" t="s">
        <v>388</v>
      </c>
      <c r="G123" s="523" t="s">
        <v>393</v>
      </c>
      <c r="H123" s="523"/>
      <c r="I123" s="523"/>
      <c r="J123" s="523"/>
      <c r="K123" s="497"/>
      <c r="L123" s="444" t="e">
        <f>#REF!-#REF!*10%</f>
        <v>#REF!</v>
      </c>
    </row>
    <row r="124" spans="1:12" ht="15.6" customHeight="1" x14ac:dyDescent="0.25">
      <c r="A124" s="453"/>
      <c r="B124" s="471"/>
      <c r="C124" s="455"/>
      <c r="D124" s="521"/>
      <c r="E124" s="448"/>
      <c r="F124" s="93" t="s">
        <v>562</v>
      </c>
      <c r="G124" s="523" t="s">
        <v>1024</v>
      </c>
      <c r="H124" s="523"/>
      <c r="I124" s="523"/>
      <c r="J124" s="523"/>
      <c r="K124" s="497"/>
      <c r="L124" s="444" t="e">
        <f>#REF!-#REF!*10%</f>
        <v>#REF!</v>
      </c>
    </row>
    <row r="125" spans="1:12" ht="15.6" customHeight="1" x14ac:dyDescent="0.25">
      <c r="A125" s="453"/>
      <c r="B125" s="471"/>
      <c r="C125" s="455"/>
      <c r="D125" s="521"/>
      <c r="E125" s="448"/>
      <c r="F125" s="93" t="s">
        <v>570</v>
      </c>
      <c r="G125" s="523" t="s">
        <v>613</v>
      </c>
      <c r="H125" s="523"/>
      <c r="I125" s="523"/>
      <c r="J125" s="523"/>
      <c r="K125" s="497"/>
      <c r="L125" s="444" t="e">
        <f>#REF!-#REF!*10%</f>
        <v>#REF!</v>
      </c>
    </row>
    <row r="126" spans="1:12" ht="15.6" customHeight="1" x14ac:dyDescent="0.25">
      <c r="A126" s="453"/>
      <c r="B126" s="471"/>
      <c r="C126" s="455"/>
      <c r="D126" s="521"/>
      <c r="E126" s="448"/>
      <c r="F126" s="111" t="s">
        <v>84</v>
      </c>
      <c r="G126" s="526">
        <v>3.6</v>
      </c>
      <c r="H126" s="526"/>
      <c r="I126" s="526"/>
      <c r="J126" s="526"/>
      <c r="K126" s="497"/>
      <c r="L126" s="444" t="e">
        <f>#REF!-#REF!*10%</f>
        <v>#REF!</v>
      </c>
    </row>
    <row r="127" spans="1:12" ht="15.6" customHeight="1" x14ac:dyDescent="0.25">
      <c r="A127" s="453"/>
      <c r="B127" s="472"/>
      <c r="C127" s="455"/>
      <c r="D127" s="521"/>
      <c r="E127" s="448"/>
      <c r="F127" s="296" t="s">
        <v>1016</v>
      </c>
      <c r="G127" s="454">
        <v>5</v>
      </c>
      <c r="H127" s="454"/>
      <c r="I127" s="454"/>
      <c r="J127" s="454"/>
      <c r="K127" s="497"/>
      <c r="L127" s="444" t="e">
        <f>#REF!-#REF!*10%</f>
        <v>#REF!</v>
      </c>
    </row>
    <row r="128" spans="1:12" ht="15.6" customHeight="1" x14ac:dyDescent="0.25">
      <c r="A128" s="452">
        <v>5</v>
      </c>
      <c r="B128" s="470"/>
      <c r="C128" s="455" t="s">
        <v>1524</v>
      </c>
      <c r="D128" s="520"/>
      <c r="E128" s="448"/>
      <c r="F128" s="110" t="s">
        <v>81</v>
      </c>
      <c r="G128" s="524" t="s">
        <v>1515</v>
      </c>
      <c r="H128" s="524"/>
      <c r="I128" s="524"/>
      <c r="J128" s="524"/>
      <c r="K128" s="539">
        <v>3</v>
      </c>
      <c r="L128" s="498">
        <v>12505</v>
      </c>
    </row>
    <row r="129" spans="1:12" ht="15.6" customHeight="1" x14ac:dyDescent="0.25">
      <c r="A129" s="453"/>
      <c r="B129" s="471"/>
      <c r="C129" s="455"/>
      <c r="D129" s="521"/>
      <c r="E129" s="448"/>
      <c r="F129" s="110" t="s">
        <v>80</v>
      </c>
      <c r="G129" s="469">
        <v>130</v>
      </c>
      <c r="H129" s="469"/>
      <c r="I129" s="469"/>
      <c r="J129" s="469"/>
      <c r="K129" s="502"/>
      <c r="L129" s="499"/>
    </row>
    <row r="130" spans="1:12" ht="15.6" customHeight="1" x14ac:dyDescent="0.25">
      <c r="A130" s="453"/>
      <c r="B130" s="471"/>
      <c r="C130" s="455"/>
      <c r="D130" s="521"/>
      <c r="E130" s="448"/>
      <c r="F130" s="110" t="s">
        <v>8</v>
      </c>
      <c r="G130" s="240">
        <v>3000</v>
      </c>
      <c r="H130" s="241">
        <v>4000</v>
      </c>
      <c r="I130" s="312">
        <v>5000</v>
      </c>
      <c r="J130" s="242">
        <v>6000</v>
      </c>
      <c r="K130" s="502"/>
      <c r="L130" s="499"/>
    </row>
    <row r="131" spans="1:12" ht="15.6" customHeight="1" x14ac:dyDescent="0.25">
      <c r="A131" s="453"/>
      <c r="B131" s="471"/>
      <c r="C131" s="455"/>
      <c r="D131" s="521"/>
      <c r="E131" s="448"/>
      <c r="F131" s="93" t="s">
        <v>817</v>
      </c>
      <c r="G131" s="243">
        <f>G129*114</f>
        <v>14820</v>
      </c>
      <c r="H131" s="244">
        <f>G129*128</f>
        <v>16640</v>
      </c>
      <c r="I131" s="313">
        <f>G129*145</f>
        <v>18850</v>
      </c>
      <c r="J131" s="245">
        <f>G129*148</f>
        <v>19240</v>
      </c>
      <c r="K131" s="502"/>
      <c r="L131" s="499"/>
    </row>
    <row r="132" spans="1:12" ht="15.6" customHeight="1" x14ac:dyDescent="0.25">
      <c r="A132" s="453"/>
      <c r="B132" s="471"/>
      <c r="C132" s="455"/>
      <c r="D132" s="521"/>
      <c r="E132" s="448"/>
      <c r="F132" s="93" t="s">
        <v>1269</v>
      </c>
      <c r="G132" s="451">
        <v>0.98</v>
      </c>
      <c r="H132" s="451"/>
      <c r="I132" s="451"/>
      <c r="J132" s="451"/>
      <c r="K132" s="502"/>
      <c r="L132" s="499"/>
    </row>
    <row r="133" spans="1:12" ht="15.6" customHeight="1" x14ac:dyDescent="0.25">
      <c r="A133" s="453"/>
      <c r="B133" s="471"/>
      <c r="C133" s="455"/>
      <c r="D133" s="521"/>
      <c r="E133" s="448"/>
      <c r="F133" s="93" t="s">
        <v>699</v>
      </c>
      <c r="G133" s="523" t="s">
        <v>700</v>
      </c>
      <c r="H133" s="523"/>
      <c r="I133" s="523"/>
      <c r="J133" s="523"/>
      <c r="K133" s="502"/>
      <c r="L133" s="499"/>
    </row>
    <row r="134" spans="1:12" ht="15.6" customHeight="1" x14ac:dyDescent="0.25">
      <c r="A134" s="453"/>
      <c r="B134" s="471"/>
      <c r="C134" s="455"/>
      <c r="D134" s="521"/>
      <c r="E134" s="448"/>
      <c r="F134" s="93" t="s">
        <v>1181</v>
      </c>
      <c r="G134" s="462" t="s">
        <v>1179</v>
      </c>
      <c r="H134" s="463"/>
      <c r="I134" s="463"/>
      <c r="J134" s="464"/>
      <c r="K134" s="502"/>
      <c r="L134" s="499"/>
    </row>
    <row r="135" spans="1:12" ht="15.6" customHeight="1" x14ac:dyDescent="0.25">
      <c r="A135" s="453"/>
      <c r="B135" s="471"/>
      <c r="C135" s="455"/>
      <c r="D135" s="521"/>
      <c r="E135" s="448"/>
      <c r="F135" s="110" t="s">
        <v>83</v>
      </c>
      <c r="G135" s="524">
        <v>66</v>
      </c>
      <c r="H135" s="524"/>
      <c r="I135" s="524"/>
      <c r="J135" s="524"/>
      <c r="K135" s="502"/>
      <c r="L135" s="499"/>
    </row>
    <row r="136" spans="1:12" ht="15.6" customHeight="1" x14ac:dyDescent="0.25">
      <c r="A136" s="453"/>
      <c r="B136" s="471"/>
      <c r="C136" s="455"/>
      <c r="D136" s="521"/>
      <c r="E136" s="448"/>
      <c r="F136" s="112" t="s">
        <v>396</v>
      </c>
      <c r="G136" s="523" t="s">
        <v>397</v>
      </c>
      <c r="H136" s="523"/>
      <c r="I136" s="523"/>
      <c r="J136" s="523"/>
      <c r="K136" s="502"/>
      <c r="L136" s="499"/>
    </row>
    <row r="137" spans="1:12" ht="15.6" customHeight="1" x14ac:dyDescent="0.25">
      <c r="A137" s="453"/>
      <c r="B137" s="471"/>
      <c r="C137" s="455"/>
      <c r="D137" s="521"/>
      <c r="E137" s="448"/>
      <c r="F137" s="110" t="s">
        <v>256</v>
      </c>
      <c r="G137" s="524" t="s">
        <v>61</v>
      </c>
      <c r="H137" s="524"/>
      <c r="I137" s="524"/>
      <c r="J137" s="524"/>
      <c r="K137" s="502"/>
      <c r="L137" s="499"/>
    </row>
    <row r="138" spans="1:12" ht="15.6" customHeight="1" x14ac:dyDescent="0.25">
      <c r="A138" s="453"/>
      <c r="B138" s="471"/>
      <c r="C138" s="455"/>
      <c r="D138" s="521"/>
      <c r="E138" s="448"/>
      <c r="F138" s="93" t="s">
        <v>379</v>
      </c>
      <c r="G138" s="523" t="s">
        <v>380</v>
      </c>
      <c r="H138" s="523"/>
      <c r="I138" s="523"/>
      <c r="J138" s="523"/>
      <c r="K138" s="502"/>
      <c r="L138" s="499"/>
    </row>
    <row r="139" spans="1:12" ht="15.6" customHeight="1" x14ac:dyDescent="0.25">
      <c r="A139" s="453"/>
      <c r="B139" s="471"/>
      <c r="C139" s="455"/>
      <c r="D139" s="521"/>
      <c r="E139" s="448"/>
      <c r="F139" s="93" t="s">
        <v>701</v>
      </c>
      <c r="G139" s="523">
        <v>100000</v>
      </c>
      <c r="H139" s="523"/>
      <c r="I139" s="523"/>
      <c r="J139" s="523"/>
      <c r="K139" s="502"/>
      <c r="L139" s="499"/>
    </row>
    <row r="140" spans="1:12" ht="15.6" customHeight="1" x14ac:dyDescent="0.25">
      <c r="A140" s="453"/>
      <c r="B140" s="471"/>
      <c r="C140" s="455"/>
      <c r="D140" s="521"/>
      <c r="E140" s="448"/>
      <c r="F140" s="93" t="s">
        <v>257</v>
      </c>
      <c r="G140" s="523" t="s">
        <v>556</v>
      </c>
      <c r="H140" s="523"/>
      <c r="I140" s="523"/>
      <c r="J140" s="523"/>
      <c r="K140" s="502"/>
      <c r="L140" s="499"/>
    </row>
    <row r="141" spans="1:12" ht="15.6" customHeight="1" x14ac:dyDescent="0.25">
      <c r="A141" s="453"/>
      <c r="B141" s="471"/>
      <c r="C141" s="455"/>
      <c r="D141" s="521"/>
      <c r="E141" s="448"/>
      <c r="F141" s="93" t="s">
        <v>376</v>
      </c>
      <c r="G141" s="523" t="s">
        <v>392</v>
      </c>
      <c r="H141" s="523"/>
      <c r="I141" s="523"/>
      <c r="J141" s="523"/>
      <c r="K141" s="502"/>
      <c r="L141" s="499"/>
    </row>
    <row r="142" spans="1:12" ht="15.6" customHeight="1" x14ac:dyDescent="0.25">
      <c r="A142" s="453"/>
      <c r="B142" s="471"/>
      <c r="C142" s="455"/>
      <c r="D142" s="521"/>
      <c r="E142" s="448"/>
      <c r="F142" s="93" t="s">
        <v>702</v>
      </c>
      <c r="G142" s="523" t="s">
        <v>709</v>
      </c>
      <c r="H142" s="523"/>
      <c r="I142" s="523"/>
      <c r="J142" s="523"/>
      <c r="K142" s="502"/>
      <c r="L142" s="499"/>
    </row>
    <row r="143" spans="1:12" ht="15.6" customHeight="1" x14ac:dyDescent="0.25">
      <c r="A143" s="453"/>
      <c r="B143" s="471"/>
      <c r="C143" s="455"/>
      <c r="D143" s="521"/>
      <c r="E143" s="448"/>
      <c r="F143" s="93" t="s">
        <v>381</v>
      </c>
      <c r="G143" s="523" t="s">
        <v>382</v>
      </c>
      <c r="H143" s="523"/>
      <c r="I143" s="523"/>
      <c r="J143" s="523"/>
      <c r="K143" s="502"/>
      <c r="L143" s="500"/>
    </row>
    <row r="144" spans="1:12" ht="15.6" customHeight="1" x14ac:dyDescent="0.25">
      <c r="A144" s="453"/>
      <c r="B144" s="471"/>
      <c r="C144" s="455"/>
      <c r="D144" s="521"/>
      <c r="E144" s="448"/>
      <c r="F144" s="94" t="s">
        <v>358</v>
      </c>
      <c r="G144" s="523" t="s">
        <v>900</v>
      </c>
      <c r="H144" s="523"/>
      <c r="I144" s="523"/>
      <c r="J144" s="523"/>
      <c r="K144" s="496">
        <v>5</v>
      </c>
      <c r="L144" s="443">
        <v>13380</v>
      </c>
    </row>
    <row r="145" spans="1:12" ht="15.6" customHeight="1" x14ac:dyDescent="0.25">
      <c r="A145" s="453"/>
      <c r="B145" s="471"/>
      <c r="C145" s="455"/>
      <c r="D145" s="521"/>
      <c r="E145" s="448"/>
      <c r="F145" s="93" t="s">
        <v>383</v>
      </c>
      <c r="G145" s="523" t="s">
        <v>384</v>
      </c>
      <c r="H145" s="523"/>
      <c r="I145" s="523"/>
      <c r="J145" s="523"/>
      <c r="K145" s="497"/>
      <c r="L145" s="444" t="e">
        <f>#REF!-#REF!*10%</f>
        <v>#REF!</v>
      </c>
    </row>
    <row r="146" spans="1:12" ht="15.6" customHeight="1" x14ac:dyDescent="0.25">
      <c r="A146" s="453"/>
      <c r="B146" s="471"/>
      <c r="C146" s="455"/>
      <c r="D146" s="521"/>
      <c r="E146" s="448"/>
      <c r="F146" s="93" t="s">
        <v>385</v>
      </c>
      <c r="G146" s="523" t="s">
        <v>398</v>
      </c>
      <c r="H146" s="523"/>
      <c r="I146" s="523"/>
      <c r="J146" s="523"/>
      <c r="K146" s="497"/>
      <c r="L146" s="444" t="e">
        <f>#REF!-#REF!*10%</f>
        <v>#REF!</v>
      </c>
    </row>
    <row r="147" spans="1:12" ht="15.6" customHeight="1" x14ac:dyDescent="0.25">
      <c r="A147" s="453"/>
      <c r="B147" s="471"/>
      <c r="C147" s="455"/>
      <c r="D147" s="521"/>
      <c r="E147" s="448"/>
      <c r="F147" s="93" t="s">
        <v>389</v>
      </c>
      <c r="G147" s="523" t="s">
        <v>390</v>
      </c>
      <c r="H147" s="523"/>
      <c r="I147" s="523"/>
      <c r="J147" s="523"/>
      <c r="K147" s="497"/>
      <c r="L147" s="444" t="e">
        <f>#REF!-#REF!*10%</f>
        <v>#REF!</v>
      </c>
    </row>
    <row r="148" spans="1:12" ht="15.6" customHeight="1" x14ac:dyDescent="0.25">
      <c r="A148" s="453"/>
      <c r="B148" s="471"/>
      <c r="C148" s="455"/>
      <c r="D148" s="521"/>
      <c r="E148" s="448"/>
      <c r="F148" s="93" t="s">
        <v>704</v>
      </c>
      <c r="G148" s="523" t="s">
        <v>705</v>
      </c>
      <c r="H148" s="523"/>
      <c r="I148" s="523"/>
      <c r="J148" s="523"/>
      <c r="K148" s="497"/>
      <c r="L148" s="444" t="e">
        <f>#REF!-#REF!*10%</f>
        <v>#REF!</v>
      </c>
    </row>
    <row r="149" spans="1:12" ht="15.6" customHeight="1" x14ac:dyDescent="0.25">
      <c r="A149" s="453"/>
      <c r="B149" s="471"/>
      <c r="C149" s="455"/>
      <c r="D149" s="521"/>
      <c r="E149" s="448"/>
      <c r="F149" s="93" t="s">
        <v>706</v>
      </c>
      <c r="G149" s="461" t="s">
        <v>390</v>
      </c>
      <c r="H149" s="461"/>
      <c r="I149" s="461"/>
      <c r="J149" s="461"/>
      <c r="K149" s="497"/>
      <c r="L149" s="444" t="e">
        <f>#REF!-#REF!*10%</f>
        <v>#REF!</v>
      </c>
    </row>
    <row r="150" spans="1:12" ht="15.6" customHeight="1" x14ac:dyDescent="0.25">
      <c r="A150" s="453"/>
      <c r="B150" s="471"/>
      <c r="C150" s="455"/>
      <c r="D150" s="521"/>
      <c r="E150" s="448"/>
      <c r="F150" s="93" t="s">
        <v>1271</v>
      </c>
      <c r="G150" s="461" t="s">
        <v>390</v>
      </c>
      <c r="H150" s="461"/>
      <c r="I150" s="461"/>
      <c r="J150" s="461"/>
      <c r="K150" s="497"/>
      <c r="L150" s="444" t="e">
        <f>#REF!-#REF!*10%</f>
        <v>#REF!</v>
      </c>
    </row>
    <row r="151" spans="1:12" ht="15.6" customHeight="1" x14ac:dyDescent="0.25">
      <c r="A151" s="453"/>
      <c r="B151" s="471"/>
      <c r="C151" s="455"/>
      <c r="D151" s="521"/>
      <c r="E151" s="448"/>
      <c r="F151" s="93" t="s">
        <v>707</v>
      </c>
      <c r="G151" s="523" t="s">
        <v>1516</v>
      </c>
      <c r="H151" s="523"/>
      <c r="I151" s="523"/>
      <c r="J151" s="523"/>
      <c r="K151" s="497"/>
      <c r="L151" s="444" t="e">
        <f>#REF!-#REF!*10%</f>
        <v>#REF!</v>
      </c>
    </row>
    <row r="152" spans="1:12" ht="15.6" customHeight="1" x14ac:dyDescent="0.25">
      <c r="A152" s="453"/>
      <c r="B152" s="471"/>
      <c r="C152" s="455"/>
      <c r="D152" s="521"/>
      <c r="E152" s="448"/>
      <c r="F152" s="93" t="s">
        <v>708</v>
      </c>
      <c r="G152" s="523" t="s">
        <v>390</v>
      </c>
      <c r="H152" s="523"/>
      <c r="I152" s="523"/>
      <c r="J152" s="523"/>
      <c r="K152" s="497"/>
      <c r="L152" s="444" t="e">
        <f>#REF!-#REF!*10%</f>
        <v>#REF!</v>
      </c>
    </row>
    <row r="153" spans="1:12" ht="15.6" customHeight="1" x14ac:dyDescent="0.25">
      <c r="A153" s="453"/>
      <c r="B153" s="471"/>
      <c r="C153" s="455"/>
      <c r="D153" s="521"/>
      <c r="E153" s="448"/>
      <c r="F153" s="93" t="s">
        <v>377</v>
      </c>
      <c r="G153" s="523" t="s">
        <v>387</v>
      </c>
      <c r="H153" s="523"/>
      <c r="I153" s="523"/>
      <c r="J153" s="523"/>
      <c r="K153" s="497"/>
      <c r="L153" s="444" t="e">
        <f>#REF!-#REF!*10%</f>
        <v>#REF!</v>
      </c>
    </row>
    <row r="154" spans="1:12" ht="15.6" customHeight="1" x14ac:dyDescent="0.25">
      <c r="A154" s="453"/>
      <c r="B154" s="471"/>
      <c r="C154" s="455"/>
      <c r="D154" s="521"/>
      <c r="E154" s="448"/>
      <c r="F154" s="93" t="s">
        <v>388</v>
      </c>
      <c r="G154" s="523" t="s">
        <v>393</v>
      </c>
      <c r="H154" s="523"/>
      <c r="I154" s="523"/>
      <c r="J154" s="523"/>
      <c r="K154" s="497"/>
      <c r="L154" s="444" t="e">
        <f>#REF!-#REF!*10%</f>
        <v>#REF!</v>
      </c>
    </row>
    <row r="155" spans="1:12" ht="15.6" customHeight="1" x14ac:dyDescent="0.25">
      <c r="A155" s="453"/>
      <c r="B155" s="471"/>
      <c r="C155" s="455"/>
      <c r="D155" s="521"/>
      <c r="E155" s="448"/>
      <c r="F155" s="93" t="s">
        <v>562</v>
      </c>
      <c r="G155" s="523" t="s">
        <v>1024</v>
      </c>
      <c r="H155" s="523"/>
      <c r="I155" s="523"/>
      <c r="J155" s="523"/>
      <c r="K155" s="497"/>
      <c r="L155" s="444" t="e">
        <f>#REF!-#REF!*10%</f>
        <v>#REF!</v>
      </c>
    </row>
    <row r="156" spans="1:12" ht="15.6" customHeight="1" x14ac:dyDescent="0.25">
      <c r="A156" s="453"/>
      <c r="B156" s="471"/>
      <c r="C156" s="455"/>
      <c r="D156" s="521"/>
      <c r="E156" s="448"/>
      <c r="F156" s="93" t="s">
        <v>570</v>
      </c>
      <c r="G156" s="523" t="s">
        <v>613</v>
      </c>
      <c r="H156" s="523"/>
      <c r="I156" s="523"/>
      <c r="J156" s="523"/>
      <c r="K156" s="497"/>
      <c r="L156" s="444" t="e">
        <f>#REF!-#REF!*10%</f>
        <v>#REF!</v>
      </c>
    </row>
    <row r="157" spans="1:12" ht="15.6" customHeight="1" x14ac:dyDescent="0.25">
      <c r="A157" s="453"/>
      <c r="B157" s="471"/>
      <c r="C157" s="455"/>
      <c r="D157" s="521"/>
      <c r="E157" s="448"/>
      <c r="F157" s="111" t="s">
        <v>84</v>
      </c>
      <c r="G157" s="526">
        <v>4</v>
      </c>
      <c r="H157" s="526"/>
      <c r="I157" s="526"/>
      <c r="J157" s="526"/>
      <c r="K157" s="497"/>
      <c r="L157" s="444" t="e">
        <f>#REF!-#REF!*10%</f>
        <v>#REF!</v>
      </c>
    </row>
    <row r="158" spans="1:12" ht="15.6" customHeight="1" x14ac:dyDescent="0.25">
      <c r="A158" s="453"/>
      <c r="B158" s="472"/>
      <c r="C158" s="455"/>
      <c r="D158" s="521"/>
      <c r="E158" s="448"/>
      <c r="F158" s="296" t="s">
        <v>1016</v>
      </c>
      <c r="G158" s="454">
        <v>5</v>
      </c>
      <c r="H158" s="454"/>
      <c r="I158" s="454"/>
      <c r="J158" s="454"/>
      <c r="K158" s="497"/>
      <c r="L158" s="444" t="e">
        <f>#REF!-#REF!*10%</f>
        <v>#REF!</v>
      </c>
    </row>
    <row r="159" spans="1:12" ht="15.6" customHeight="1" x14ac:dyDescent="0.25">
      <c r="A159" s="452">
        <v>6</v>
      </c>
      <c r="B159" s="470"/>
      <c r="C159" s="455" t="s">
        <v>1525</v>
      </c>
      <c r="D159" s="520"/>
      <c r="E159" s="448"/>
      <c r="F159" s="110" t="s">
        <v>81</v>
      </c>
      <c r="G159" s="524" t="s">
        <v>1515</v>
      </c>
      <c r="H159" s="524"/>
      <c r="I159" s="524"/>
      <c r="J159" s="524"/>
      <c r="K159" s="539">
        <v>3</v>
      </c>
      <c r="L159" s="498">
        <v>12602</v>
      </c>
    </row>
    <row r="160" spans="1:12" ht="15.6" customHeight="1" x14ac:dyDescent="0.25">
      <c r="A160" s="453"/>
      <c r="B160" s="471"/>
      <c r="C160" s="455"/>
      <c r="D160" s="521"/>
      <c r="E160" s="448"/>
      <c r="F160" s="110" t="s">
        <v>80</v>
      </c>
      <c r="G160" s="469">
        <v>140</v>
      </c>
      <c r="H160" s="469"/>
      <c r="I160" s="469"/>
      <c r="J160" s="469"/>
      <c r="K160" s="502"/>
      <c r="L160" s="499"/>
    </row>
    <row r="161" spans="1:12" ht="15.6" customHeight="1" x14ac:dyDescent="0.25">
      <c r="A161" s="453"/>
      <c r="B161" s="471"/>
      <c r="C161" s="455"/>
      <c r="D161" s="521"/>
      <c r="E161" s="448"/>
      <c r="F161" s="110" t="s">
        <v>8</v>
      </c>
      <c r="G161" s="240">
        <v>3000</v>
      </c>
      <c r="H161" s="241">
        <v>4000</v>
      </c>
      <c r="I161" s="312">
        <v>5000</v>
      </c>
      <c r="J161" s="242">
        <v>6000</v>
      </c>
      <c r="K161" s="502"/>
      <c r="L161" s="499"/>
    </row>
    <row r="162" spans="1:12" ht="15.6" customHeight="1" x14ac:dyDescent="0.25">
      <c r="A162" s="453"/>
      <c r="B162" s="471"/>
      <c r="C162" s="455"/>
      <c r="D162" s="521"/>
      <c r="E162" s="448"/>
      <c r="F162" s="93" t="s">
        <v>817</v>
      </c>
      <c r="G162" s="243">
        <f>G160*114</f>
        <v>15960</v>
      </c>
      <c r="H162" s="244">
        <f>G160*128</f>
        <v>17920</v>
      </c>
      <c r="I162" s="313">
        <f>G160*140</f>
        <v>19600</v>
      </c>
      <c r="J162" s="245">
        <f>G160*148</f>
        <v>20720</v>
      </c>
      <c r="K162" s="502"/>
      <c r="L162" s="499"/>
    </row>
    <row r="163" spans="1:12" ht="15.6" customHeight="1" x14ac:dyDescent="0.25">
      <c r="A163" s="453"/>
      <c r="B163" s="471"/>
      <c r="C163" s="455"/>
      <c r="D163" s="521"/>
      <c r="E163" s="448"/>
      <c r="F163" s="93" t="s">
        <v>1269</v>
      </c>
      <c r="G163" s="451">
        <v>0.98</v>
      </c>
      <c r="H163" s="451"/>
      <c r="I163" s="451"/>
      <c r="J163" s="451"/>
      <c r="K163" s="502"/>
      <c r="L163" s="499"/>
    </row>
    <row r="164" spans="1:12" ht="15.6" customHeight="1" x14ac:dyDescent="0.25">
      <c r="A164" s="453"/>
      <c r="B164" s="471"/>
      <c r="C164" s="455"/>
      <c r="D164" s="521"/>
      <c r="E164" s="448"/>
      <c r="F164" s="93" t="s">
        <v>699</v>
      </c>
      <c r="G164" s="523" t="s">
        <v>700</v>
      </c>
      <c r="H164" s="523"/>
      <c r="I164" s="523"/>
      <c r="J164" s="523"/>
      <c r="K164" s="502"/>
      <c r="L164" s="499"/>
    </row>
    <row r="165" spans="1:12" ht="15.6" customHeight="1" x14ac:dyDescent="0.25">
      <c r="A165" s="453"/>
      <c r="B165" s="471"/>
      <c r="C165" s="455"/>
      <c r="D165" s="521"/>
      <c r="E165" s="448"/>
      <c r="F165" s="93" t="s">
        <v>1181</v>
      </c>
      <c r="G165" s="462" t="s">
        <v>1179</v>
      </c>
      <c r="H165" s="463"/>
      <c r="I165" s="463"/>
      <c r="J165" s="464"/>
      <c r="K165" s="502"/>
      <c r="L165" s="499"/>
    </row>
    <row r="166" spans="1:12" ht="15.6" customHeight="1" x14ac:dyDescent="0.25">
      <c r="A166" s="453"/>
      <c r="B166" s="471"/>
      <c r="C166" s="455"/>
      <c r="D166" s="521"/>
      <c r="E166" s="448"/>
      <c r="F166" s="110" t="s">
        <v>83</v>
      </c>
      <c r="G166" s="524">
        <v>66</v>
      </c>
      <c r="H166" s="524"/>
      <c r="I166" s="524"/>
      <c r="J166" s="524"/>
      <c r="K166" s="502"/>
      <c r="L166" s="499"/>
    </row>
    <row r="167" spans="1:12" ht="15.6" customHeight="1" x14ac:dyDescent="0.25">
      <c r="A167" s="453"/>
      <c r="B167" s="471"/>
      <c r="C167" s="455"/>
      <c r="D167" s="521"/>
      <c r="E167" s="448"/>
      <c r="F167" s="112" t="s">
        <v>396</v>
      </c>
      <c r="G167" s="523" t="s">
        <v>397</v>
      </c>
      <c r="H167" s="523"/>
      <c r="I167" s="523"/>
      <c r="J167" s="523"/>
      <c r="K167" s="502"/>
      <c r="L167" s="499"/>
    </row>
    <row r="168" spans="1:12" ht="15.6" customHeight="1" x14ac:dyDescent="0.25">
      <c r="A168" s="453"/>
      <c r="B168" s="471"/>
      <c r="C168" s="455"/>
      <c r="D168" s="521"/>
      <c r="E168" s="448"/>
      <c r="F168" s="110" t="s">
        <v>256</v>
      </c>
      <c r="G168" s="524" t="s">
        <v>61</v>
      </c>
      <c r="H168" s="524"/>
      <c r="I168" s="524"/>
      <c r="J168" s="524"/>
      <c r="K168" s="502"/>
      <c r="L168" s="499"/>
    </row>
    <row r="169" spans="1:12" ht="15.6" customHeight="1" x14ac:dyDescent="0.25">
      <c r="A169" s="453"/>
      <c r="B169" s="471"/>
      <c r="C169" s="455"/>
      <c r="D169" s="521"/>
      <c r="E169" s="448"/>
      <c r="F169" s="93" t="s">
        <v>379</v>
      </c>
      <c r="G169" s="523" t="s">
        <v>380</v>
      </c>
      <c r="H169" s="523"/>
      <c r="I169" s="523"/>
      <c r="J169" s="523"/>
      <c r="K169" s="502"/>
      <c r="L169" s="499"/>
    </row>
    <row r="170" spans="1:12" ht="15.6" customHeight="1" x14ac:dyDescent="0.25">
      <c r="A170" s="453"/>
      <c r="B170" s="471"/>
      <c r="C170" s="455"/>
      <c r="D170" s="521"/>
      <c r="E170" s="448"/>
      <c r="F170" s="93" t="s">
        <v>701</v>
      </c>
      <c r="G170" s="523">
        <v>100000</v>
      </c>
      <c r="H170" s="523"/>
      <c r="I170" s="523"/>
      <c r="J170" s="523"/>
      <c r="K170" s="502"/>
      <c r="L170" s="499"/>
    </row>
    <row r="171" spans="1:12" ht="15.6" customHeight="1" x14ac:dyDescent="0.25">
      <c r="A171" s="453"/>
      <c r="B171" s="471"/>
      <c r="C171" s="455"/>
      <c r="D171" s="521"/>
      <c r="E171" s="448"/>
      <c r="F171" s="93" t="s">
        <v>257</v>
      </c>
      <c r="G171" s="523" t="s">
        <v>556</v>
      </c>
      <c r="H171" s="523"/>
      <c r="I171" s="523"/>
      <c r="J171" s="523"/>
      <c r="K171" s="502"/>
      <c r="L171" s="499"/>
    </row>
    <row r="172" spans="1:12" ht="15.6" customHeight="1" x14ac:dyDescent="0.25">
      <c r="A172" s="453"/>
      <c r="B172" s="471"/>
      <c r="C172" s="455"/>
      <c r="D172" s="521"/>
      <c r="E172" s="448"/>
      <c r="F172" s="93" t="s">
        <v>376</v>
      </c>
      <c r="G172" s="523" t="s">
        <v>392</v>
      </c>
      <c r="H172" s="523"/>
      <c r="I172" s="523"/>
      <c r="J172" s="523"/>
      <c r="K172" s="502"/>
      <c r="L172" s="499"/>
    </row>
    <row r="173" spans="1:12" ht="15.6" customHeight="1" x14ac:dyDescent="0.25">
      <c r="A173" s="453"/>
      <c r="B173" s="471"/>
      <c r="C173" s="455"/>
      <c r="D173" s="521"/>
      <c r="E173" s="448"/>
      <c r="F173" s="93" t="s">
        <v>702</v>
      </c>
      <c r="G173" s="523" t="s">
        <v>709</v>
      </c>
      <c r="H173" s="523"/>
      <c r="I173" s="523"/>
      <c r="J173" s="523"/>
      <c r="K173" s="502"/>
      <c r="L173" s="499"/>
    </row>
    <row r="174" spans="1:12" ht="15.6" customHeight="1" x14ac:dyDescent="0.25">
      <c r="A174" s="453"/>
      <c r="B174" s="471"/>
      <c r="C174" s="455"/>
      <c r="D174" s="521"/>
      <c r="E174" s="448"/>
      <c r="F174" s="93" t="s">
        <v>381</v>
      </c>
      <c r="G174" s="523" t="s">
        <v>382</v>
      </c>
      <c r="H174" s="523"/>
      <c r="I174" s="523"/>
      <c r="J174" s="523"/>
      <c r="K174" s="502"/>
      <c r="L174" s="500"/>
    </row>
    <row r="175" spans="1:12" ht="15.6" customHeight="1" x14ac:dyDescent="0.25">
      <c r="A175" s="453"/>
      <c r="B175" s="471"/>
      <c r="C175" s="455"/>
      <c r="D175" s="521"/>
      <c r="E175" s="448"/>
      <c r="F175" s="94" t="s">
        <v>358</v>
      </c>
      <c r="G175" s="523" t="s">
        <v>900</v>
      </c>
      <c r="H175" s="523"/>
      <c r="I175" s="523"/>
      <c r="J175" s="523"/>
      <c r="K175" s="496">
        <v>5</v>
      </c>
      <c r="L175" s="443">
        <v>13484</v>
      </c>
    </row>
    <row r="176" spans="1:12" ht="15.6" customHeight="1" x14ac:dyDescent="0.25">
      <c r="A176" s="453"/>
      <c r="B176" s="471"/>
      <c r="C176" s="455"/>
      <c r="D176" s="521"/>
      <c r="E176" s="448"/>
      <c r="F176" s="93" t="s">
        <v>383</v>
      </c>
      <c r="G176" s="523" t="s">
        <v>384</v>
      </c>
      <c r="H176" s="523"/>
      <c r="I176" s="523"/>
      <c r="J176" s="523"/>
      <c r="K176" s="497"/>
      <c r="L176" s="444" t="e">
        <f>#REF!-#REF!*10%</f>
        <v>#REF!</v>
      </c>
    </row>
    <row r="177" spans="1:12" ht="15.6" customHeight="1" x14ac:dyDescent="0.25">
      <c r="A177" s="453"/>
      <c r="B177" s="471"/>
      <c r="C177" s="455"/>
      <c r="D177" s="521"/>
      <c r="E177" s="448"/>
      <c r="F177" s="93" t="s">
        <v>385</v>
      </c>
      <c r="G177" s="523" t="s">
        <v>398</v>
      </c>
      <c r="H177" s="523"/>
      <c r="I177" s="523"/>
      <c r="J177" s="523"/>
      <c r="K177" s="497"/>
      <c r="L177" s="444" t="e">
        <f>#REF!-#REF!*10%</f>
        <v>#REF!</v>
      </c>
    </row>
    <row r="178" spans="1:12" ht="15.6" customHeight="1" x14ac:dyDescent="0.25">
      <c r="A178" s="453"/>
      <c r="B178" s="471"/>
      <c r="C178" s="455"/>
      <c r="D178" s="521"/>
      <c r="E178" s="448"/>
      <c r="F178" s="93" t="s">
        <v>389</v>
      </c>
      <c r="G178" s="523" t="s">
        <v>390</v>
      </c>
      <c r="H178" s="523"/>
      <c r="I178" s="523"/>
      <c r="J178" s="523"/>
      <c r="K178" s="497"/>
      <c r="L178" s="444" t="e">
        <f>#REF!-#REF!*10%</f>
        <v>#REF!</v>
      </c>
    </row>
    <row r="179" spans="1:12" ht="15.6" customHeight="1" x14ac:dyDescent="0.25">
      <c r="A179" s="453"/>
      <c r="B179" s="471"/>
      <c r="C179" s="455"/>
      <c r="D179" s="521"/>
      <c r="E179" s="448"/>
      <c r="F179" s="93" t="s">
        <v>704</v>
      </c>
      <c r="G179" s="523" t="s">
        <v>705</v>
      </c>
      <c r="H179" s="523"/>
      <c r="I179" s="523"/>
      <c r="J179" s="523"/>
      <c r="K179" s="497"/>
      <c r="L179" s="444" t="e">
        <f>#REF!-#REF!*10%</f>
        <v>#REF!</v>
      </c>
    </row>
    <row r="180" spans="1:12" ht="15.6" customHeight="1" x14ac:dyDescent="0.25">
      <c r="A180" s="453"/>
      <c r="B180" s="471"/>
      <c r="C180" s="455"/>
      <c r="D180" s="521"/>
      <c r="E180" s="448"/>
      <c r="F180" s="93" t="s">
        <v>706</v>
      </c>
      <c r="G180" s="461" t="s">
        <v>390</v>
      </c>
      <c r="H180" s="461"/>
      <c r="I180" s="461"/>
      <c r="J180" s="461"/>
      <c r="K180" s="497"/>
      <c r="L180" s="444" t="e">
        <f>#REF!-#REF!*10%</f>
        <v>#REF!</v>
      </c>
    </row>
    <row r="181" spans="1:12" ht="15.6" customHeight="1" x14ac:dyDescent="0.25">
      <c r="A181" s="453"/>
      <c r="B181" s="471"/>
      <c r="C181" s="455"/>
      <c r="D181" s="521"/>
      <c r="E181" s="448"/>
      <c r="F181" s="93" t="s">
        <v>1271</v>
      </c>
      <c r="G181" s="461" t="s">
        <v>390</v>
      </c>
      <c r="H181" s="461"/>
      <c r="I181" s="461"/>
      <c r="J181" s="461"/>
      <c r="K181" s="497"/>
      <c r="L181" s="444" t="e">
        <f>#REF!-#REF!*10%</f>
        <v>#REF!</v>
      </c>
    </row>
    <row r="182" spans="1:12" ht="15.6" customHeight="1" x14ac:dyDescent="0.25">
      <c r="A182" s="453"/>
      <c r="B182" s="471"/>
      <c r="C182" s="455"/>
      <c r="D182" s="521"/>
      <c r="E182" s="448"/>
      <c r="F182" s="93" t="s">
        <v>707</v>
      </c>
      <c r="G182" s="523" t="s">
        <v>1516</v>
      </c>
      <c r="H182" s="523"/>
      <c r="I182" s="523"/>
      <c r="J182" s="523"/>
      <c r="K182" s="497"/>
      <c r="L182" s="444" t="e">
        <f>#REF!-#REF!*10%</f>
        <v>#REF!</v>
      </c>
    </row>
    <row r="183" spans="1:12" ht="15.6" customHeight="1" x14ac:dyDescent="0.25">
      <c r="A183" s="453"/>
      <c r="B183" s="471"/>
      <c r="C183" s="455"/>
      <c r="D183" s="521"/>
      <c r="E183" s="448"/>
      <c r="F183" s="93" t="s">
        <v>708</v>
      </c>
      <c r="G183" s="523" t="s">
        <v>390</v>
      </c>
      <c r="H183" s="523"/>
      <c r="I183" s="523"/>
      <c r="J183" s="523"/>
      <c r="K183" s="497"/>
      <c r="L183" s="444" t="e">
        <f>#REF!-#REF!*10%</f>
        <v>#REF!</v>
      </c>
    </row>
    <row r="184" spans="1:12" ht="15.6" customHeight="1" x14ac:dyDescent="0.25">
      <c r="A184" s="453"/>
      <c r="B184" s="471"/>
      <c r="C184" s="455"/>
      <c r="D184" s="521"/>
      <c r="E184" s="448"/>
      <c r="F184" s="93" t="s">
        <v>377</v>
      </c>
      <c r="G184" s="523" t="s">
        <v>387</v>
      </c>
      <c r="H184" s="523"/>
      <c r="I184" s="523"/>
      <c r="J184" s="523"/>
      <c r="K184" s="497"/>
      <c r="L184" s="444" t="e">
        <f>#REF!-#REF!*10%</f>
        <v>#REF!</v>
      </c>
    </row>
    <row r="185" spans="1:12" ht="15.6" customHeight="1" x14ac:dyDescent="0.25">
      <c r="A185" s="453"/>
      <c r="B185" s="471"/>
      <c r="C185" s="455"/>
      <c r="D185" s="521"/>
      <c r="E185" s="448"/>
      <c r="F185" s="93" t="s">
        <v>388</v>
      </c>
      <c r="G185" s="523" t="s">
        <v>393</v>
      </c>
      <c r="H185" s="523"/>
      <c r="I185" s="523"/>
      <c r="J185" s="523"/>
      <c r="K185" s="497"/>
      <c r="L185" s="444" t="e">
        <f>#REF!-#REF!*10%</f>
        <v>#REF!</v>
      </c>
    </row>
    <row r="186" spans="1:12" ht="15.6" customHeight="1" x14ac:dyDescent="0.25">
      <c r="A186" s="453"/>
      <c r="B186" s="471"/>
      <c r="C186" s="455"/>
      <c r="D186" s="521"/>
      <c r="E186" s="448"/>
      <c r="F186" s="93" t="s">
        <v>562</v>
      </c>
      <c r="G186" s="523" t="s">
        <v>1024</v>
      </c>
      <c r="H186" s="523"/>
      <c r="I186" s="523"/>
      <c r="J186" s="523"/>
      <c r="K186" s="497"/>
      <c r="L186" s="444" t="e">
        <f>#REF!-#REF!*10%</f>
        <v>#REF!</v>
      </c>
    </row>
    <row r="187" spans="1:12" ht="15.6" customHeight="1" x14ac:dyDescent="0.25">
      <c r="A187" s="453"/>
      <c r="B187" s="471"/>
      <c r="C187" s="455"/>
      <c r="D187" s="521"/>
      <c r="E187" s="448"/>
      <c r="F187" s="93" t="s">
        <v>570</v>
      </c>
      <c r="G187" s="523" t="s">
        <v>613</v>
      </c>
      <c r="H187" s="523"/>
      <c r="I187" s="523"/>
      <c r="J187" s="523"/>
      <c r="K187" s="497"/>
      <c r="L187" s="444" t="e">
        <f>#REF!-#REF!*10%</f>
        <v>#REF!</v>
      </c>
    </row>
    <row r="188" spans="1:12" ht="15.6" customHeight="1" x14ac:dyDescent="0.25">
      <c r="A188" s="453"/>
      <c r="B188" s="471"/>
      <c r="C188" s="455"/>
      <c r="D188" s="521"/>
      <c r="E188" s="448"/>
      <c r="F188" s="111" t="s">
        <v>84</v>
      </c>
      <c r="G188" s="526">
        <v>4</v>
      </c>
      <c r="H188" s="526"/>
      <c r="I188" s="526"/>
      <c r="J188" s="526"/>
      <c r="K188" s="497"/>
      <c r="L188" s="444" t="e">
        <f>#REF!-#REF!*10%</f>
        <v>#REF!</v>
      </c>
    </row>
    <row r="189" spans="1:12" ht="15.6" customHeight="1" x14ac:dyDescent="0.25">
      <c r="A189" s="453"/>
      <c r="B189" s="472"/>
      <c r="C189" s="455"/>
      <c r="D189" s="521"/>
      <c r="E189" s="448"/>
      <c r="F189" s="296" t="s">
        <v>1016</v>
      </c>
      <c r="G189" s="454">
        <v>5</v>
      </c>
      <c r="H189" s="454"/>
      <c r="I189" s="454"/>
      <c r="J189" s="454"/>
      <c r="K189" s="497"/>
      <c r="L189" s="444" t="e">
        <f>#REF!-#REF!*10%</f>
        <v>#REF!</v>
      </c>
    </row>
    <row r="190" spans="1:12" ht="15.6" customHeight="1" x14ac:dyDescent="0.25">
      <c r="A190" s="452">
        <v>7</v>
      </c>
      <c r="B190" s="470"/>
      <c r="C190" s="455" t="s">
        <v>1526</v>
      </c>
      <c r="D190" s="520"/>
      <c r="E190" s="448"/>
      <c r="F190" s="110" t="s">
        <v>81</v>
      </c>
      <c r="G190" s="524" t="s">
        <v>1515</v>
      </c>
      <c r="H190" s="524"/>
      <c r="I190" s="524"/>
      <c r="J190" s="524"/>
      <c r="K190" s="539">
        <v>3</v>
      </c>
      <c r="L190" s="498">
        <v>13370</v>
      </c>
    </row>
    <row r="191" spans="1:12" ht="15.6" customHeight="1" x14ac:dyDescent="0.25">
      <c r="A191" s="453"/>
      <c r="B191" s="471"/>
      <c r="C191" s="455"/>
      <c r="D191" s="520"/>
      <c r="E191" s="448"/>
      <c r="F191" s="110" t="s">
        <v>80</v>
      </c>
      <c r="G191" s="469">
        <v>150</v>
      </c>
      <c r="H191" s="469"/>
      <c r="I191" s="469"/>
      <c r="J191" s="469"/>
      <c r="K191" s="502"/>
      <c r="L191" s="499"/>
    </row>
    <row r="192" spans="1:12" ht="15.6" customHeight="1" x14ac:dyDescent="0.25">
      <c r="A192" s="453"/>
      <c r="B192" s="471"/>
      <c r="C192" s="455"/>
      <c r="D192" s="520"/>
      <c r="E192" s="448"/>
      <c r="F192" s="110" t="s">
        <v>8</v>
      </c>
      <c r="G192" s="240">
        <v>3000</v>
      </c>
      <c r="H192" s="241">
        <v>4000</v>
      </c>
      <c r="I192" s="312">
        <v>5000</v>
      </c>
      <c r="J192" s="242">
        <v>6000</v>
      </c>
      <c r="K192" s="502"/>
      <c r="L192" s="499"/>
    </row>
    <row r="193" spans="1:12" ht="15.6" customHeight="1" x14ac:dyDescent="0.25">
      <c r="A193" s="453"/>
      <c r="B193" s="471"/>
      <c r="C193" s="455"/>
      <c r="D193" s="520"/>
      <c r="E193" s="448"/>
      <c r="F193" s="93" t="s">
        <v>817</v>
      </c>
      <c r="G193" s="243">
        <f>G191*114</f>
        <v>17100</v>
      </c>
      <c r="H193" s="244">
        <f>G191*128</f>
        <v>19200</v>
      </c>
      <c r="I193" s="313">
        <f>G191*143</f>
        <v>21450</v>
      </c>
      <c r="J193" s="245">
        <f>G191*148</f>
        <v>22200</v>
      </c>
      <c r="K193" s="502"/>
      <c r="L193" s="499"/>
    </row>
    <row r="194" spans="1:12" ht="15.6" customHeight="1" x14ac:dyDescent="0.25">
      <c r="A194" s="453"/>
      <c r="B194" s="471"/>
      <c r="C194" s="455"/>
      <c r="D194" s="520"/>
      <c r="E194" s="448"/>
      <c r="F194" s="93" t="s">
        <v>1269</v>
      </c>
      <c r="G194" s="451">
        <v>0.98</v>
      </c>
      <c r="H194" s="451"/>
      <c r="I194" s="451"/>
      <c r="J194" s="451"/>
      <c r="K194" s="502"/>
      <c r="L194" s="499"/>
    </row>
    <row r="195" spans="1:12" ht="15.6" customHeight="1" x14ac:dyDescent="0.25">
      <c r="A195" s="453"/>
      <c r="B195" s="471"/>
      <c r="C195" s="455"/>
      <c r="D195" s="520"/>
      <c r="E195" s="448"/>
      <c r="F195" s="93" t="s">
        <v>699</v>
      </c>
      <c r="G195" s="523" t="s">
        <v>700</v>
      </c>
      <c r="H195" s="523"/>
      <c r="I195" s="523"/>
      <c r="J195" s="523"/>
      <c r="K195" s="502"/>
      <c r="L195" s="499"/>
    </row>
    <row r="196" spans="1:12" ht="15.6" customHeight="1" x14ac:dyDescent="0.25">
      <c r="A196" s="453"/>
      <c r="B196" s="471"/>
      <c r="C196" s="455"/>
      <c r="D196" s="520"/>
      <c r="E196" s="448"/>
      <c r="F196" s="93" t="s">
        <v>1181</v>
      </c>
      <c r="G196" s="462" t="s">
        <v>1179</v>
      </c>
      <c r="H196" s="463"/>
      <c r="I196" s="463"/>
      <c r="J196" s="464"/>
      <c r="K196" s="502"/>
      <c r="L196" s="499"/>
    </row>
    <row r="197" spans="1:12" ht="15.6" customHeight="1" x14ac:dyDescent="0.25">
      <c r="A197" s="453"/>
      <c r="B197" s="471"/>
      <c r="C197" s="455"/>
      <c r="D197" s="520"/>
      <c r="E197" s="448"/>
      <c r="F197" s="110" t="s">
        <v>83</v>
      </c>
      <c r="G197" s="524">
        <v>66</v>
      </c>
      <c r="H197" s="524"/>
      <c r="I197" s="524"/>
      <c r="J197" s="524"/>
      <c r="K197" s="502"/>
      <c r="L197" s="499"/>
    </row>
    <row r="198" spans="1:12" ht="15.6" customHeight="1" x14ac:dyDescent="0.25">
      <c r="A198" s="453"/>
      <c r="B198" s="471"/>
      <c r="C198" s="455"/>
      <c r="D198" s="520"/>
      <c r="E198" s="448"/>
      <c r="F198" s="112" t="s">
        <v>396</v>
      </c>
      <c r="G198" s="523" t="s">
        <v>397</v>
      </c>
      <c r="H198" s="523"/>
      <c r="I198" s="523"/>
      <c r="J198" s="523"/>
      <c r="K198" s="502"/>
      <c r="L198" s="499"/>
    </row>
    <row r="199" spans="1:12" ht="15.6" customHeight="1" x14ac:dyDescent="0.25">
      <c r="A199" s="453"/>
      <c r="B199" s="471"/>
      <c r="C199" s="455"/>
      <c r="D199" s="520"/>
      <c r="E199" s="448"/>
      <c r="F199" s="110" t="s">
        <v>256</v>
      </c>
      <c r="G199" s="524" t="s">
        <v>62</v>
      </c>
      <c r="H199" s="524"/>
      <c r="I199" s="524"/>
      <c r="J199" s="524"/>
      <c r="K199" s="502"/>
      <c r="L199" s="499"/>
    </row>
    <row r="200" spans="1:12" ht="15.6" customHeight="1" x14ac:dyDescent="0.25">
      <c r="A200" s="453"/>
      <c r="B200" s="471"/>
      <c r="C200" s="455"/>
      <c r="D200" s="520"/>
      <c r="E200" s="448"/>
      <c r="F200" s="93" t="s">
        <v>379</v>
      </c>
      <c r="G200" s="523" t="s">
        <v>380</v>
      </c>
      <c r="H200" s="523"/>
      <c r="I200" s="523"/>
      <c r="J200" s="523"/>
      <c r="K200" s="502"/>
      <c r="L200" s="499"/>
    </row>
    <row r="201" spans="1:12" ht="15.6" customHeight="1" x14ac:dyDescent="0.25">
      <c r="A201" s="453"/>
      <c r="B201" s="471"/>
      <c r="C201" s="455"/>
      <c r="D201" s="520"/>
      <c r="E201" s="448"/>
      <c r="F201" s="93" t="s">
        <v>701</v>
      </c>
      <c r="G201" s="523">
        <v>100000</v>
      </c>
      <c r="H201" s="523"/>
      <c r="I201" s="523"/>
      <c r="J201" s="523"/>
      <c r="K201" s="502"/>
      <c r="L201" s="499"/>
    </row>
    <row r="202" spans="1:12" ht="15.6" customHeight="1" x14ac:dyDescent="0.25">
      <c r="A202" s="453"/>
      <c r="B202" s="471"/>
      <c r="C202" s="455"/>
      <c r="D202" s="520"/>
      <c r="E202" s="448"/>
      <c r="F202" s="93" t="s">
        <v>257</v>
      </c>
      <c r="G202" s="523" t="s">
        <v>556</v>
      </c>
      <c r="H202" s="523"/>
      <c r="I202" s="523"/>
      <c r="J202" s="523"/>
      <c r="K202" s="502"/>
      <c r="L202" s="499"/>
    </row>
    <row r="203" spans="1:12" ht="15.6" customHeight="1" x14ac:dyDescent="0.25">
      <c r="A203" s="453"/>
      <c r="B203" s="471"/>
      <c r="C203" s="455"/>
      <c r="D203" s="520"/>
      <c r="E203" s="448"/>
      <c r="F203" s="93" t="s">
        <v>376</v>
      </c>
      <c r="G203" s="523" t="s">
        <v>392</v>
      </c>
      <c r="H203" s="523"/>
      <c r="I203" s="523"/>
      <c r="J203" s="523"/>
      <c r="K203" s="502"/>
      <c r="L203" s="499"/>
    </row>
    <row r="204" spans="1:12" ht="15.6" customHeight="1" x14ac:dyDescent="0.25">
      <c r="A204" s="453"/>
      <c r="B204" s="471"/>
      <c r="C204" s="455"/>
      <c r="D204" s="520"/>
      <c r="E204" s="448"/>
      <c r="F204" s="93" t="s">
        <v>702</v>
      </c>
      <c r="G204" s="523" t="s">
        <v>709</v>
      </c>
      <c r="H204" s="523"/>
      <c r="I204" s="523"/>
      <c r="J204" s="523"/>
      <c r="K204" s="502"/>
      <c r="L204" s="499"/>
    </row>
    <row r="205" spans="1:12" ht="15.6" customHeight="1" x14ac:dyDescent="0.25">
      <c r="A205" s="453"/>
      <c r="B205" s="471"/>
      <c r="C205" s="455"/>
      <c r="D205" s="520"/>
      <c r="E205" s="448"/>
      <c r="F205" s="93" t="s">
        <v>381</v>
      </c>
      <c r="G205" s="523" t="s">
        <v>382</v>
      </c>
      <c r="H205" s="523"/>
      <c r="I205" s="523"/>
      <c r="J205" s="523"/>
      <c r="K205" s="502"/>
      <c r="L205" s="500"/>
    </row>
    <row r="206" spans="1:12" ht="15.6" customHeight="1" x14ac:dyDescent="0.25">
      <c r="A206" s="453"/>
      <c r="B206" s="471"/>
      <c r="C206" s="455"/>
      <c r="D206" s="520"/>
      <c r="E206" s="448"/>
      <c r="F206" s="94" t="s">
        <v>358</v>
      </c>
      <c r="G206" s="523" t="s">
        <v>900</v>
      </c>
      <c r="H206" s="523"/>
      <c r="I206" s="523"/>
      <c r="J206" s="523"/>
      <c r="K206" s="496">
        <v>5</v>
      </c>
      <c r="L206" s="443">
        <v>14306</v>
      </c>
    </row>
    <row r="207" spans="1:12" ht="15.6" customHeight="1" x14ac:dyDescent="0.25">
      <c r="A207" s="453"/>
      <c r="B207" s="471"/>
      <c r="C207" s="455"/>
      <c r="D207" s="520"/>
      <c r="E207" s="448"/>
      <c r="F207" s="93" t="s">
        <v>383</v>
      </c>
      <c r="G207" s="523" t="s">
        <v>384</v>
      </c>
      <c r="H207" s="523"/>
      <c r="I207" s="523"/>
      <c r="J207" s="523"/>
      <c r="K207" s="497"/>
      <c r="L207" s="444" t="e">
        <f>#REF!-#REF!*10%</f>
        <v>#REF!</v>
      </c>
    </row>
    <row r="208" spans="1:12" ht="15.6" customHeight="1" x14ac:dyDescent="0.25">
      <c r="A208" s="453"/>
      <c r="B208" s="471"/>
      <c r="C208" s="455"/>
      <c r="D208" s="520"/>
      <c r="E208" s="448"/>
      <c r="F208" s="93" t="s">
        <v>385</v>
      </c>
      <c r="G208" s="523" t="s">
        <v>398</v>
      </c>
      <c r="H208" s="523"/>
      <c r="I208" s="523"/>
      <c r="J208" s="523"/>
      <c r="K208" s="497"/>
      <c r="L208" s="444" t="e">
        <f>#REF!-#REF!*10%</f>
        <v>#REF!</v>
      </c>
    </row>
    <row r="209" spans="1:12" ht="15.6" customHeight="1" x14ac:dyDescent="0.25">
      <c r="A209" s="453"/>
      <c r="B209" s="471"/>
      <c r="C209" s="455"/>
      <c r="D209" s="520"/>
      <c r="E209" s="448"/>
      <c r="F209" s="93" t="s">
        <v>389</v>
      </c>
      <c r="G209" s="523" t="s">
        <v>390</v>
      </c>
      <c r="H209" s="523"/>
      <c r="I209" s="523"/>
      <c r="J209" s="523"/>
      <c r="K209" s="497"/>
      <c r="L209" s="444" t="e">
        <f>#REF!-#REF!*10%</f>
        <v>#REF!</v>
      </c>
    </row>
    <row r="210" spans="1:12" ht="15.6" customHeight="1" x14ac:dyDescent="0.25">
      <c r="A210" s="453"/>
      <c r="B210" s="471"/>
      <c r="C210" s="455"/>
      <c r="D210" s="520"/>
      <c r="E210" s="448"/>
      <c r="F210" s="93" t="s">
        <v>704</v>
      </c>
      <c r="G210" s="523" t="s">
        <v>705</v>
      </c>
      <c r="H210" s="523"/>
      <c r="I210" s="523"/>
      <c r="J210" s="523"/>
      <c r="K210" s="497"/>
      <c r="L210" s="444" t="e">
        <f>#REF!-#REF!*10%</f>
        <v>#REF!</v>
      </c>
    </row>
    <row r="211" spans="1:12" ht="15.6" customHeight="1" x14ac:dyDescent="0.25">
      <c r="A211" s="453"/>
      <c r="B211" s="471"/>
      <c r="C211" s="455"/>
      <c r="D211" s="520"/>
      <c r="E211" s="448"/>
      <c r="F211" s="93" t="s">
        <v>706</v>
      </c>
      <c r="G211" s="461" t="s">
        <v>390</v>
      </c>
      <c r="H211" s="461"/>
      <c r="I211" s="461"/>
      <c r="J211" s="461"/>
      <c r="K211" s="497"/>
      <c r="L211" s="444" t="e">
        <f>#REF!-#REF!*10%</f>
        <v>#REF!</v>
      </c>
    </row>
    <row r="212" spans="1:12" ht="15.6" customHeight="1" x14ac:dyDescent="0.25">
      <c r="A212" s="453"/>
      <c r="B212" s="471"/>
      <c r="C212" s="455"/>
      <c r="D212" s="520"/>
      <c r="E212" s="448"/>
      <c r="F212" s="93" t="s">
        <v>1271</v>
      </c>
      <c r="G212" s="461" t="s">
        <v>390</v>
      </c>
      <c r="H212" s="461"/>
      <c r="I212" s="461"/>
      <c r="J212" s="461"/>
      <c r="K212" s="497"/>
      <c r="L212" s="444" t="e">
        <f>#REF!-#REF!*10%</f>
        <v>#REF!</v>
      </c>
    </row>
    <row r="213" spans="1:12" ht="15.6" customHeight="1" x14ac:dyDescent="0.25">
      <c r="A213" s="453"/>
      <c r="B213" s="471"/>
      <c r="C213" s="455"/>
      <c r="D213" s="520"/>
      <c r="E213" s="448"/>
      <c r="F213" s="93" t="s">
        <v>707</v>
      </c>
      <c r="G213" s="523" t="s">
        <v>1516</v>
      </c>
      <c r="H213" s="523"/>
      <c r="I213" s="523"/>
      <c r="J213" s="523"/>
      <c r="K213" s="497"/>
      <c r="L213" s="444" t="e">
        <f>#REF!-#REF!*10%</f>
        <v>#REF!</v>
      </c>
    </row>
    <row r="214" spans="1:12" ht="15.6" customHeight="1" x14ac:dyDescent="0.25">
      <c r="A214" s="453"/>
      <c r="B214" s="471"/>
      <c r="C214" s="455"/>
      <c r="D214" s="520"/>
      <c r="E214" s="448"/>
      <c r="F214" s="93" t="s">
        <v>708</v>
      </c>
      <c r="G214" s="523" t="s">
        <v>390</v>
      </c>
      <c r="H214" s="523"/>
      <c r="I214" s="523"/>
      <c r="J214" s="523"/>
      <c r="K214" s="497"/>
      <c r="L214" s="444" t="e">
        <f>#REF!-#REF!*10%</f>
        <v>#REF!</v>
      </c>
    </row>
    <row r="215" spans="1:12" ht="15.6" customHeight="1" x14ac:dyDescent="0.25">
      <c r="A215" s="453"/>
      <c r="B215" s="471"/>
      <c r="C215" s="455"/>
      <c r="D215" s="520"/>
      <c r="E215" s="448"/>
      <c r="F215" s="93" t="s">
        <v>377</v>
      </c>
      <c r="G215" s="523" t="s">
        <v>387</v>
      </c>
      <c r="H215" s="523"/>
      <c r="I215" s="523"/>
      <c r="J215" s="523"/>
      <c r="K215" s="497"/>
      <c r="L215" s="444" t="e">
        <f>#REF!-#REF!*10%</f>
        <v>#REF!</v>
      </c>
    </row>
    <row r="216" spans="1:12" ht="15.6" customHeight="1" x14ac:dyDescent="0.25">
      <c r="A216" s="453"/>
      <c r="B216" s="471"/>
      <c r="C216" s="455"/>
      <c r="D216" s="520"/>
      <c r="E216" s="448"/>
      <c r="F216" s="93" t="s">
        <v>388</v>
      </c>
      <c r="G216" s="523" t="s">
        <v>393</v>
      </c>
      <c r="H216" s="523"/>
      <c r="I216" s="523"/>
      <c r="J216" s="523"/>
      <c r="K216" s="497"/>
      <c r="L216" s="444" t="e">
        <f>#REF!-#REF!*10%</f>
        <v>#REF!</v>
      </c>
    </row>
    <row r="217" spans="1:12" ht="15.6" customHeight="1" x14ac:dyDescent="0.25">
      <c r="A217" s="453"/>
      <c r="B217" s="471"/>
      <c r="C217" s="455"/>
      <c r="D217" s="520"/>
      <c r="E217" s="448"/>
      <c r="F217" s="93" t="s">
        <v>562</v>
      </c>
      <c r="G217" s="523" t="s">
        <v>1024</v>
      </c>
      <c r="H217" s="523"/>
      <c r="I217" s="523"/>
      <c r="J217" s="523"/>
      <c r="K217" s="497"/>
      <c r="L217" s="444" t="e">
        <f>#REF!-#REF!*10%</f>
        <v>#REF!</v>
      </c>
    </row>
    <row r="218" spans="1:12" ht="15.6" customHeight="1" x14ac:dyDescent="0.25">
      <c r="A218" s="453"/>
      <c r="B218" s="471"/>
      <c r="C218" s="455"/>
      <c r="D218" s="520"/>
      <c r="E218" s="448"/>
      <c r="F218" s="93" t="s">
        <v>570</v>
      </c>
      <c r="G218" s="523" t="s">
        <v>613</v>
      </c>
      <c r="H218" s="523"/>
      <c r="I218" s="523"/>
      <c r="J218" s="523"/>
      <c r="K218" s="497"/>
      <c r="L218" s="444" t="e">
        <f>#REF!-#REF!*10%</f>
        <v>#REF!</v>
      </c>
    </row>
    <row r="219" spans="1:12" ht="15.6" customHeight="1" x14ac:dyDescent="0.25">
      <c r="A219" s="453"/>
      <c r="B219" s="471"/>
      <c r="C219" s="455"/>
      <c r="D219" s="520"/>
      <c r="E219" s="448"/>
      <c r="F219" s="111" t="s">
        <v>84</v>
      </c>
      <c r="G219" s="526">
        <v>4</v>
      </c>
      <c r="H219" s="526"/>
      <c r="I219" s="526"/>
      <c r="J219" s="526"/>
      <c r="K219" s="497"/>
      <c r="L219" s="444" t="e">
        <f>#REF!-#REF!*10%</f>
        <v>#REF!</v>
      </c>
    </row>
    <row r="220" spans="1:12" ht="15.6" customHeight="1" x14ac:dyDescent="0.25">
      <c r="A220" s="453"/>
      <c r="B220" s="472"/>
      <c r="C220" s="455"/>
      <c r="D220" s="520"/>
      <c r="E220" s="448"/>
      <c r="F220" s="296" t="s">
        <v>1016</v>
      </c>
      <c r="G220" s="454">
        <v>5</v>
      </c>
      <c r="H220" s="454"/>
      <c r="I220" s="454"/>
      <c r="J220" s="454"/>
      <c r="K220" s="497"/>
      <c r="L220" s="444" t="e">
        <f>#REF!-#REF!*10%</f>
        <v>#REF!</v>
      </c>
    </row>
    <row r="221" spans="1:12" ht="15.6" customHeight="1" x14ac:dyDescent="0.25">
      <c r="A221" s="452">
        <v>8</v>
      </c>
      <c r="B221" s="470"/>
      <c r="C221" s="455" t="s">
        <v>1527</v>
      </c>
      <c r="D221" s="520"/>
      <c r="E221" s="448"/>
      <c r="F221" s="110" t="s">
        <v>81</v>
      </c>
      <c r="G221" s="524" t="s">
        <v>1515</v>
      </c>
      <c r="H221" s="524"/>
      <c r="I221" s="524"/>
      <c r="J221" s="524"/>
      <c r="K221" s="539">
        <v>3</v>
      </c>
      <c r="L221" s="498">
        <v>14524</v>
      </c>
    </row>
    <row r="222" spans="1:12" ht="15.6" customHeight="1" x14ac:dyDescent="0.25">
      <c r="A222" s="453"/>
      <c r="B222" s="471"/>
      <c r="C222" s="455"/>
      <c r="D222" s="520"/>
      <c r="E222" s="448"/>
      <c r="F222" s="110" t="s">
        <v>80</v>
      </c>
      <c r="G222" s="469">
        <v>160</v>
      </c>
      <c r="H222" s="469"/>
      <c r="I222" s="469"/>
      <c r="J222" s="469"/>
      <c r="K222" s="502"/>
      <c r="L222" s="499"/>
    </row>
    <row r="223" spans="1:12" ht="15.6" customHeight="1" x14ac:dyDescent="0.25">
      <c r="A223" s="453"/>
      <c r="B223" s="471"/>
      <c r="C223" s="455"/>
      <c r="D223" s="520"/>
      <c r="E223" s="448"/>
      <c r="F223" s="110" t="s">
        <v>8</v>
      </c>
      <c r="G223" s="240">
        <v>3000</v>
      </c>
      <c r="H223" s="241">
        <v>4000</v>
      </c>
      <c r="I223" s="312">
        <v>5000</v>
      </c>
      <c r="J223" s="242">
        <v>6000</v>
      </c>
      <c r="K223" s="502"/>
      <c r="L223" s="499"/>
    </row>
    <row r="224" spans="1:12" ht="15" customHeight="1" x14ac:dyDescent="0.25">
      <c r="A224" s="453"/>
      <c r="B224" s="471"/>
      <c r="C224" s="455"/>
      <c r="D224" s="520"/>
      <c r="E224" s="448"/>
      <c r="F224" s="93" t="s">
        <v>817</v>
      </c>
      <c r="G224" s="243">
        <f>G222*114</f>
        <v>18240</v>
      </c>
      <c r="H224" s="244">
        <f>G222*128</f>
        <v>20480</v>
      </c>
      <c r="I224" s="313">
        <f>G222*140</f>
        <v>22400</v>
      </c>
      <c r="J224" s="245">
        <f>G222*148</f>
        <v>23680</v>
      </c>
      <c r="K224" s="502"/>
      <c r="L224" s="499"/>
    </row>
    <row r="225" spans="1:12" ht="15" customHeight="1" x14ac:dyDescent="0.25">
      <c r="A225" s="453"/>
      <c r="B225" s="471"/>
      <c r="C225" s="455"/>
      <c r="D225" s="520"/>
      <c r="E225" s="448"/>
      <c r="F225" s="93" t="s">
        <v>1269</v>
      </c>
      <c r="G225" s="451">
        <v>0.98</v>
      </c>
      <c r="H225" s="451"/>
      <c r="I225" s="451"/>
      <c r="J225" s="451"/>
      <c r="K225" s="502"/>
      <c r="L225" s="499"/>
    </row>
    <row r="226" spans="1:12" ht="15" customHeight="1" x14ac:dyDescent="0.25">
      <c r="A226" s="453"/>
      <c r="B226" s="471"/>
      <c r="C226" s="455"/>
      <c r="D226" s="520"/>
      <c r="E226" s="448"/>
      <c r="F226" s="93" t="s">
        <v>699</v>
      </c>
      <c r="G226" s="523" t="s">
        <v>700</v>
      </c>
      <c r="H226" s="523"/>
      <c r="I226" s="523"/>
      <c r="J226" s="523"/>
      <c r="K226" s="502"/>
      <c r="L226" s="499"/>
    </row>
    <row r="227" spans="1:12" ht="15" customHeight="1" x14ac:dyDescent="0.25">
      <c r="A227" s="453"/>
      <c r="B227" s="471"/>
      <c r="C227" s="455"/>
      <c r="D227" s="520"/>
      <c r="E227" s="448"/>
      <c r="F227" s="93" t="s">
        <v>1181</v>
      </c>
      <c r="G227" s="462" t="s">
        <v>1179</v>
      </c>
      <c r="H227" s="463"/>
      <c r="I227" s="463"/>
      <c r="J227" s="464"/>
      <c r="K227" s="502"/>
      <c r="L227" s="499"/>
    </row>
    <row r="228" spans="1:12" ht="15.6" customHeight="1" x14ac:dyDescent="0.25">
      <c r="A228" s="453"/>
      <c r="B228" s="471"/>
      <c r="C228" s="455"/>
      <c r="D228" s="520"/>
      <c r="E228" s="448"/>
      <c r="F228" s="110" t="s">
        <v>83</v>
      </c>
      <c r="G228" s="524">
        <v>66</v>
      </c>
      <c r="H228" s="524"/>
      <c r="I228" s="524"/>
      <c r="J228" s="524"/>
      <c r="K228" s="502"/>
      <c r="L228" s="499"/>
    </row>
    <row r="229" spans="1:12" ht="15.6" customHeight="1" x14ac:dyDescent="0.25">
      <c r="A229" s="453"/>
      <c r="B229" s="471"/>
      <c r="C229" s="455"/>
      <c r="D229" s="520"/>
      <c r="E229" s="448"/>
      <c r="F229" s="112" t="s">
        <v>396</v>
      </c>
      <c r="G229" s="523" t="s">
        <v>397</v>
      </c>
      <c r="H229" s="523"/>
      <c r="I229" s="523"/>
      <c r="J229" s="523"/>
      <c r="K229" s="502"/>
      <c r="L229" s="499"/>
    </row>
    <row r="230" spans="1:12" ht="15.6" customHeight="1" x14ac:dyDescent="0.25">
      <c r="A230" s="453"/>
      <c r="B230" s="471"/>
      <c r="C230" s="455"/>
      <c r="D230" s="520"/>
      <c r="E230" s="448"/>
      <c r="F230" s="110" t="s">
        <v>256</v>
      </c>
      <c r="G230" s="524" t="s">
        <v>62</v>
      </c>
      <c r="H230" s="524"/>
      <c r="I230" s="524"/>
      <c r="J230" s="524"/>
      <c r="K230" s="502"/>
      <c r="L230" s="499"/>
    </row>
    <row r="231" spans="1:12" ht="15.6" customHeight="1" x14ac:dyDescent="0.25">
      <c r="A231" s="453"/>
      <c r="B231" s="471"/>
      <c r="C231" s="455"/>
      <c r="D231" s="520"/>
      <c r="E231" s="448"/>
      <c r="F231" s="93" t="s">
        <v>379</v>
      </c>
      <c r="G231" s="523" t="s">
        <v>380</v>
      </c>
      <c r="H231" s="523"/>
      <c r="I231" s="523"/>
      <c r="J231" s="523"/>
      <c r="K231" s="502"/>
      <c r="L231" s="499"/>
    </row>
    <row r="232" spans="1:12" ht="15.6" customHeight="1" x14ac:dyDescent="0.25">
      <c r="A232" s="453"/>
      <c r="B232" s="471"/>
      <c r="C232" s="455"/>
      <c r="D232" s="520"/>
      <c r="E232" s="448"/>
      <c r="F232" s="93" t="s">
        <v>701</v>
      </c>
      <c r="G232" s="523">
        <v>100000</v>
      </c>
      <c r="H232" s="523"/>
      <c r="I232" s="523"/>
      <c r="J232" s="523"/>
      <c r="K232" s="502"/>
      <c r="L232" s="499"/>
    </row>
    <row r="233" spans="1:12" ht="15.6" customHeight="1" x14ac:dyDescent="0.25">
      <c r="A233" s="453"/>
      <c r="B233" s="471"/>
      <c r="C233" s="455"/>
      <c r="D233" s="520"/>
      <c r="E233" s="448"/>
      <c r="F233" s="93" t="s">
        <v>257</v>
      </c>
      <c r="G233" s="523" t="s">
        <v>556</v>
      </c>
      <c r="H233" s="523"/>
      <c r="I233" s="523"/>
      <c r="J233" s="523"/>
      <c r="K233" s="502"/>
      <c r="L233" s="499"/>
    </row>
    <row r="234" spans="1:12" ht="15.6" customHeight="1" x14ac:dyDescent="0.25">
      <c r="A234" s="453"/>
      <c r="B234" s="471"/>
      <c r="C234" s="455"/>
      <c r="D234" s="520"/>
      <c r="E234" s="448"/>
      <c r="F234" s="93" t="s">
        <v>376</v>
      </c>
      <c r="G234" s="523" t="s">
        <v>392</v>
      </c>
      <c r="H234" s="523"/>
      <c r="I234" s="523"/>
      <c r="J234" s="523"/>
      <c r="K234" s="502"/>
      <c r="L234" s="499"/>
    </row>
    <row r="235" spans="1:12" ht="15.6" customHeight="1" x14ac:dyDescent="0.25">
      <c r="A235" s="453"/>
      <c r="B235" s="471"/>
      <c r="C235" s="455"/>
      <c r="D235" s="520"/>
      <c r="E235" s="448"/>
      <c r="F235" s="93" t="s">
        <v>702</v>
      </c>
      <c r="G235" s="523" t="s">
        <v>709</v>
      </c>
      <c r="H235" s="523"/>
      <c r="I235" s="523"/>
      <c r="J235" s="523"/>
      <c r="K235" s="502"/>
      <c r="L235" s="499"/>
    </row>
    <row r="236" spans="1:12" ht="15.6" customHeight="1" x14ac:dyDescent="0.25">
      <c r="A236" s="453"/>
      <c r="B236" s="471"/>
      <c r="C236" s="455"/>
      <c r="D236" s="520"/>
      <c r="E236" s="448"/>
      <c r="F236" s="93" t="s">
        <v>381</v>
      </c>
      <c r="G236" s="523" t="s">
        <v>382</v>
      </c>
      <c r="H236" s="523"/>
      <c r="I236" s="523"/>
      <c r="J236" s="523"/>
      <c r="K236" s="502"/>
      <c r="L236" s="500"/>
    </row>
    <row r="237" spans="1:12" ht="15.6" customHeight="1" x14ac:dyDescent="0.25">
      <c r="A237" s="453"/>
      <c r="B237" s="471"/>
      <c r="C237" s="455"/>
      <c r="D237" s="520"/>
      <c r="E237" s="448"/>
      <c r="F237" s="94" t="s">
        <v>358</v>
      </c>
      <c r="G237" s="523" t="s">
        <v>900</v>
      </c>
      <c r="H237" s="523"/>
      <c r="I237" s="523"/>
      <c r="J237" s="523"/>
      <c r="K237" s="496">
        <v>5</v>
      </c>
      <c r="L237" s="443">
        <v>15541</v>
      </c>
    </row>
    <row r="238" spans="1:12" ht="15.6" customHeight="1" x14ac:dyDescent="0.25">
      <c r="A238" s="453"/>
      <c r="B238" s="471"/>
      <c r="C238" s="455"/>
      <c r="D238" s="520"/>
      <c r="E238" s="448"/>
      <c r="F238" s="93" t="s">
        <v>383</v>
      </c>
      <c r="G238" s="523" t="s">
        <v>384</v>
      </c>
      <c r="H238" s="523"/>
      <c r="I238" s="523"/>
      <c r="J238" s="523"/>
      <c r="K238" s="497"/>
      <c r="L238" s="444" t="e">
        <f>#REF!-#REF!*10%</f>
        <v>#REF!</v>
      </c>
    </row>
    <row r="239" spans="1:12" ht="15.6" customHeight="1" x14ac:dyDescent="0.25">
      <c r="A239" s="453"/>
      <c r="B239" s="471"/>
      <c r="C239" s="455"/>
      <c r="D239" s="520"/>
      <c r="E239" s="448"/>
      <c r="F239" s="93" t="s">
        <v>385</v>
      </c>
      <c r="G239" s="523" t="s">
        <v>398</v>
      </c>
      <c r="H239" s="523"/>
      <c r="I239" s="523"/>
      <c r="J239" s="523"/>
      <c r="K239" s="497"/>
      <c r="L239" s="444" t="e">
        <f>#REF!-#REF!*10%</f>
        <v>#REF!</v>
      </c>
    </row>
    <row r="240" spans="1:12" ht="15.6" customHeight="1" x14ac:dyDescent="0.25">
      <c r="A240" s="453"/>
      <c r="B240" s="471"/>
      <c r="C240" s="455"/>
      <c r="D240" s="520"/>
      <c r="E240" s="448"/>
      <c r="F240" s="93" t="s">
        <v>389</v>
      </c>
      <c r="G240" s="523" t="s">
        <v>390</v>
      </c>
      <c r="H240" s="523"/>
      <c r="I240" s="523"/>
      <c r="J240" s="523"/>
      <c r="K240" s="497"/>
      <c r="L240" s="444" t="e">
        <f>#REF!-#REF!*10%</f>
        <v>#REF!</v>
      </c>
    </row>
    <row r="241" spans="1:12" ht="15.6" customHeight="1" x14ac:dyDescent="0.25">
      <c r="A241" s="453"/>
      <c r="B241" s="471"/>
      <c r="C241" s="455"/>
      <c r="D241" s="520"/>
      <c r="E241" s="448"/>
      <c r="F241" s="93" t="s">
        <v>704</v>
      </c>
      <c r="G241" s="523" t="s">
        <v>705</v>
      </c>
      <c r="H241" s="523"/>
      <c r="I241" s="523"/>
      <c r="J241" s="523"/>
      <c r="K241" s="497"/>
      <c r="L241" s="444" t="e">
        <f>#REF!-#REF!*10%</f>
        <v>#REF!</v>
      </c>
    </row>
    <row r="242" spans="1:12" ht="15.6" customHeight="1" x14ac:dyDescent="0.25">
      <c r="A242" s="453"/>
      <c r="B242" s="471"/>
      <c r="C242" s="455"/>
      <c r="D242" s="520"/>
      <c r="E242" s="448"/>
      <c r="F242" s="93" t="s">
        <v>706</v>
      </c>
      <c r="G242" s="461" t="s">
        <v>390</v>
      </c>
      <c r="H242" s="461"/>
      <c r="I242" s="461"/>
      <c r="J242" s="461"/>
      <c r="K242" s="497"/>
      <c r="L242" s="444" t="e">
        <f>#REF!-#REF!*10%</f>
        <v>#REF!</v>
      </c>
    </row>
    <row r="243" spans="1:12" ht="15.6" customHeight="1" x14ac:dyDescent="0.25">
      <c r="A243" s="453"/>
      <c r="B243" s="471"/>
      <c r="C243" s="455"/>
      <c r="D243" s="520"/>
      <c r="E243" s="448"/>
      <c r="F243" s="93" t="s">
        <v>1271</v>
      </c>
      <c r="G243" s="461" t="s">
        <v>390</v>
      </c>
      <c r="H243" s="461"/>
      <c r="I243" s="461"/>
      <c r="J243" s="461"/>
      <c r="K243" s="497"/>
      <c r="L243" s="444" t="e">
        <f>#REF!-#REF!*10%</f>
        <v>#REF!</v>
      </c>
    </row>
    <row r="244" spans="1:12" ht="15.6" customHeight="1" x14ac:dyDescent="0.25">
      <c r="A244" s="453"/>
      <c r="B244" s="471"/>
      <c r="C244" s="455"/>
      <c r="D244" s="520"/>
      <c r="E244" s="448"/>
      <c r="F244" s="93" t="s">
        <v>707</v>
      </c>
      <c r="G244" s="523" t="s">
        <v>1516</v>
      </c>
      <c r="H244" s="523"/>
      <c r="I244" s="523"/>
      <c r="J244" s="523"/>
      <c r="K244" s="497"/>
      <c r="L244" s="444" t="e">
        <f>#REF!-#REF!*10%</f>
        <v>#REF!</v>
      </c>
    </row>
    <row r="245" spans="1:12" ht="15.6" customHeight="1" x14ac:dyDescent="0.25">
      <c r="A245" s="453"/>
      <c r="B245" s="471"/>
      <c r="C245" s="455"/>
      <c r="D245" s="520"/>
      <c r="E245" s="448"/>
      <c r="F245" s="93" t="s">
        <v>708</v>
      </c>
      <c r="G245" s="523" t="s">
        <v>390</v>
      </c>
      <c r="H245" s="523"/>
      <c r="I245" s="523"/>
      <c r="J245" s="523"/>
      <c r="K245" s="497"/>
      <c r="L245" s="444" t="e">
        <f>#REF!-#REF!*10%</f>
        <v>#REF!</v>
      </c>
    </row>
    <row r="246" spans="1:12" ht="15.6" customHeight="1" x14ac:dyDescent="0.25">
      <c r="A246" s="453"/>
      <c r="B246" s="471"/>
      <c r="C246" s="455"/>
      <c r="D246" s="520"/>
      <c r="E246" s="448"/>
      <c r="F246" s="93" t="s">
        <v>377</v>
      </c>
      <c r="G246" s="523" t="s">
        <v>387</v>
      </c>
      <c r="H246" s="523"/>
      <c r="I246" s="523"/>
      <c r="J246" s="523"/>
      <c r="K246" s="497"/>
      <c r="L246" s="444" t="e">
        <f>#REF!-#REF!*10%</f>
        <v>#REF!</v>
      </c>
    </row>
    <row r="247" spans="1:12" ht="15.6" customHeight="1" x14ac:dyDescent="0.25">
      <c r="A247" s="453"/>
      <c r="B247" s="471"/>
      <c r="C247" s="455"/>
      <c r="D247" s="520"/>
      <c r="E247" s="448"/>
      <c r="F247" s="93" t="s">
        <v>388</v>
      </c>
      <c r="G247" s="523" t="s">
        <v>393</v>
      </c>
      <c r="H247" s="523"/>
      <c r="I247" s="523"/>
      <c r="J247" s="523"/>
      <c r="K247" s="497"/>
      <c r="L247" s="444" t="e">
        <f>#REF!-#REF!*10%</f>
        <v>#REF!</v>
      </c>
    </row>
    <row r="248" spans="1:12" ht="15.6" customHeight="1" x14ac:dyDescent="0.25">
      <c r="A248" s="453"/>
      <c r="B248" s="471"/>
      <c r="C248" s="455"/>
      <c r="D248" s="520"/>
      <c r="E248" s="448"/>
      <c r="F248" s="93" t="s">
        <v>562</v>
      </c>
      <c r="G248" s="523" t="s">
        <v>1024</v>
      </c>
      <c r="H248" s="523"/>
      <c r="I248" s="523"/>
      <c r="J248" s="523"/>
      <c r="K248" s="497"/>
      <c r="L248" s="444" t="e">
        <f>#REF!-#REF!*10%</f>
        <v>#REF!</v>
      </c>
    </row>
    <row r="249" spans="1:12" ht="15.6" customHeight="1" x14ac:dyDescent="0.25">
      <c r="A249" s="453"/>
      <c r="B249" s="471"/>
      <c r="C249" s="455"/>
      <c r="D249" s="520"/>
      <c r="E249" s="448"/>
      <c r="F249" s="93" t="s">
        <v>570</v>
      </c>
      <c r="G249" s="523" t="s">
        <v>613</v>
      </c>
      <c r="H249" s="523"/>
      <c r="I249" s="523"/>
      <c r="J249" s="523"/>
      <c r="K249" s="497"/>
      <c r="L249" s="444" t="e">
        <f>#REF!-#REF!*10%</f>
        <v>#REF!</v>
      </c>
    </row>
    <row r="250" spans="1:12" ht="15.6" customHeight="1" x14ac:dyDescent="0.25">
      <c r="A250" s="453"/>
      <c r="B250" s="471"/>
      <c r="C250" s="455"/>
      <c r="D250" s="520"/>
      <c r="E250" s="448"/>
      <c r="F250" s="111" t="s">
        <v>84</v>
      </c>
      <c r="G250" s="526">
        <v>4.5999999999999996</v>
      </c>
      <c r="H250" s="526"/>
      <c r="I250" s="526"/>
      <c r="J250" s="526"/>
      <c r="K250" s="497"/>
      <c r="L250" s="444" t="e">
        <f>#REF!-#REF!*10%</f>
        <v>#REF!</v>
      </c>
    </row>
    <row r="251" spans="1:12" ht="15.6" customHeight="1" x14ac:dyDescent="0.25">
      <c r="A251" s="453"/>
      <c r="B251" s="472"/>
      <c r="C251" s="455"/>
      <c r="D251" s="520"/>
      <c r="E251" s="448"/>
      <c r="F251" s="296" t="s">
        <v>1016</v>
      </c>
      <c r="G251" s="454">
        <v>5</v>
      </c>
      <c r="H251" s="454"/>
      <c r="I251" s="454"/>
      <c r="J251" s="454"/>
      <c r="K251" s="497"/>
      <c r="L251" s="444" t="e">
        <f>#REF!-#REF!*10%</f>
        <v>#REF!</v>
      </c>
    </row>
    <row r="252" spans="1:12" ht="15.6" customHeight="1" x14ac:dyDescent="0.25">
      <c r="A252" s="452">
        <v>9</v>
      </c>
      <c r="B252" s="470"/>
      <c r="C252" s="455" t="s">
        <v>1528</v>
      </c>
      <c r="D252" s="520"/>
      <c r="E252" s="448"/>
      <c r="F252" s="110" t="s">
        <v>81</v>
      </c>
      <c r="G252" s="524" t="s">
        <v>1515</v>
      </c>
      <c r="H252" s="524"/>
      <c r="I252" s="524"/>
      <c r="J252" s="524"/>
      <c r="K252" s="539">
        <v>3</v>
      </c>
      <c r="L252" s="498">
        <v>14621</v>
      </c>
    </row>
    <row r="253" spans="1:12" ht="15.6" customHeight="1" x14ac:dyDescent="0.25">
      <c r="A253" s="453"/>
      <c r="B253" s="471"/>
      <c r="C253" s="455"/>
      <c r="D253" s="520"/>
      <c r="E253" s="448"/>
      <c r="F253" s="110" t="s">
        <v>80</v>
      </c>
      <c r="G253" s="469">
        <v>170</v>
      </c>
      <c r="H253" s="469"/>
      <c r="I253" s="469"/>
      <c r="J253" s="469"/>
      <c r="K253" s="502"/>
      <c r="L253" s="499"/>
    </row>
    <row r="254" spans="1:12" ht="15.6" customHeight="1" x14ac:dyDescent="0.25">
      <c r="A254" s="453"/>
      <c r="B254" s="471"/>
      <c r="C254" s="455"/>
      <c r="D254" s="520"/>
      <c r="E254" s="448"/>
      <c r="F254" s="110" t="s">
        <v>8</v>
      </c>
      <c r="G254" s="240">
        <v>3000</v>
      </c>
      <c r="H254" s="241">
        <v>4000</v>
      </c>
      <c r="I254" s="312">
        <v>5000</v>
      </c>
      <c r="J254" s="242">
        <v>6000</v>
      </c>
      <c r="K254" s="502"/>
      <c r="L254" s="499"/>
    </row>
    <row r="255" spans="1:12" ht="15.6" customHeight="1" x14ac:dyDescent="0.25">
      <c r="A255" s="453"/>
      <c r="B255" s="471"/>
      <c r="C255" s="455"/>
      <c r="D255" s="520"/>
      <c r="E255" s="448"/>
      <c r="F255" s="93" t="s">
        <v>817</v>
      </c>
      <c r="G255" s="243">
        <f>G253*114</f>
        <v>19380</v>
      </c>
      <c r="H255" s="244">
        <f>G253*128</f>
        <v>21760</v>
      </c>
      <c r="I255" s="313">
        <f>G253*138</f>
        <v>23460</v>
      </c>
      <c r="J255" s="245">
        <f>G253*148</f>
        <v>25160</v>
      </c>
      <c r="K255" s="502"/>
      <c r="L255" s="499"/>
    </row>
    <row r="256" spans="1:12" ht="15.6" customHeight="1" x14ac:dyDescent="0.25">
      <c r="A256" s="453"/>
      <c r="B256" s="471"/>
      <c r="C256" s="455"/>
      <c r="D256" s="520"/>
      <c r="E256" s="448"/>
      <c r="F256" s="93" t="s">
        <v>1269</v>
      </c>
      <c r="G256" s="451">
        <v>0.98</v>
      </c>
      <c r="H256" s="451"/>
      <c r="I256" s="451"/>
      <c r="J256" s="451"/>
      <c r="K256" s="502"/>
      <c r="L256" s="499"/>
    </row>
    <row r="257" spans="1:12" ht="15.6" customHeight="1" x14ac:dyDescent="0.25">
      <c r="A257" s="453"/>
      <c r="B257" s="471"/>
      <c r="C257" s="455"/>
      <c r="D257" s="520"/>
      <c r="E257" s="448"/>
      <c r="F257" s="93" t="s">
        <v>699</v>
      </c>
      <c r="G257" s="523" t="s">
        <v>700</v>
      </c>
      <c r="H257" s="523"/>
      <c r="I257" s="523"/>
      <c r="J257" s="523"/>
      <c r="K257" s="502"/>
      <c r="L257" s="499"/>
    </row>
    <row r="258" spans="1:12" ht="15.6" customHeight="1" x14ac:dyDescent="0.25">
      <c r="A258" s="453"/>
      <c r="B258" s="471"/>
      <c r="C258" s="455"/>
      <c r="D258" s="520"/>
      <c r="E258" s="448"/>
      <c r="F258" s="93" t="s">
        <v>1181</v>
      </c>
      <c r="G258" s="462" t="s">
        <v>1179</v>
      </c>
      <c r="H258" s="463"/>
      <c r="I258" s="463"/>
      <c r="J258" s="464"/>
      <c r="K258" s="502"/>
      <c r="L258" s="499"/>
    </row>
    <row r="259" spans="1:12" ht="15.6" customHeight="1" x14ac:dyDescent="0.25">
      <c r="A259" s="453"/>
      <c r="B259" s="471"/>
      <c r="C259" s="455"/>
      <c r="D259" s="520"/>
      <c r="E259" s="448"/>
      <c r="F259" s="110" t="s">
        <v>83</v>
      </c>
      <c r="G259" s="524">
        <v>66</v>
      </c>
      <c r="H259" s="524"/>
      <c r="I259" s="524"/>
      <c r="J259" s="524"/>
      <c r="K259" s="502"/>
      <c r="L259" s="499"/>
    </row>
    <row r="260" spans="1:12" ht="15.6" customHeight="1" x14ac:dyDescent="0.25">
      <c r="A260" s="453"/>
      <c r="B260" s="471"/>
      <c r="C260" s="455"/>
      <c r="D260" s="520"/>
      <c r="E260" s="448"/>
      <c r="F260" s="112" t="s">
        <v>396</v>
      </c>
      <c r="G260" s="523" t="s">
        <v>397</v>
      </c>
      <c r="H260" s="523"/>
      <c r="I260" s="523"/>
      <c r="J260" s="523"/>
      <c r="K260" s="502"/>
      <c r="L260" s="499"/>
    </row>
    <row r="261" spans="1:12" ht="15.6" customHeight="1" x14ac:dyDescent="0.25">
      <c r="A261" s="453"/>
      <c r="B261" s="471"/>
      <c r="C261" s="455"/>
      <c r="D261" s="520"/>
      <c r="E261" s="448"/>
      <c r="F261" s="110" t="s">
        <v>256</v>
      </c>
      <c r="G261" s="524" t="s">
        <v>62</v>
      </c>
      <c r="H261" s="524"/>
      <c r="I261" s="524"/>
      <c r="J261" s="524"/>
      <c r="K261" s="502"/>
      <c r="L261" s="499"/>
    </row>
    <row r="262" spans="1:12" ht="15.6" customHeight="1" x14ac:dyDescent="0.25">
      <c r="A262" s="453"/>
      <c r="B262" s="471"/>
      <c r="C262" s="455"/>
      <c r="D262" s="520"/>
      <c r="E262" s="448"/>
      <c r="F262" s="93" t="s">
        <v>379</v>
      </c>
      <c r="G262" s="523" t="s">
        <v>380</v>
      </c>
      <c r="H262" s="523"/>
      <c r="I262" s="523"/>
      <c r="J262" s="523"/>
      <c r="K262" s="502"/>
      <c r="L262" s="499"/>
    </row>
    <row r="263" spans="1:12" ht="15.6" customHeight="1" x14ac:dyDescent="0.25">
      <c r="A263" s="453"/>
      <c r="B263" s="471"/>
      <c r="C263" s="455"/>
      <c r="D263" s="520"/>
      <c r="E263" s="448"/>
      <c r="F263" s="93" t="s">
        <v>701</v>
      </c>
      <c r="G263" s="523">
        <v>100000</v>
      </c>
      <c r="H263" s="523"/>
      <c r="I263" s="523"/>
      <c r="J263" s="523"/>
      <c r="K263" s="502"/>
      <c r="L263" s="499"/>
    </row>
    <row r="264" spans="1:12" ht="15.6" customHeight="1" x14ac:dyDescent="0.25">
      <c r="A264" s="453"/>
      <c r="B264" s="471"/>
      <c r="C264" s="455"/>
      <c r="D264" s="520"/>
      <c r="E264" s="448"/>
      <c r="F264" s="93" t="s">
        <v>257</v>
      </c>
      <c r="G264" s="523" t="s">
        <v>556</v>
      </c>
      <c r="H264" s="523"/>
      <c r="I264" s="523"/>
      <c r="J264" s="523"/>
      <c r="K264" s="502"/>
      <c r="L264" s="499"/>
    </row>
    <row r="265" spans="1:12" ht="15.6" customHeight="1" x14ac:dyDescent="0.25">
      <c r="A265" s="453"/>
      <c r="B265" s="471"/>
      <c r="C265" s="455"/>
      <c r="D265" s="520"/>
      <c r="E265" s="448"/>
      <c r="F265" s="93" t="s">
        <v>376</v>
      </c>
      <c r="G265" s="523" t="s">
        <v>392</v>
      </c>
      <c r="H265" s="523"/>
      <c r="I265" s="523"/>
      <c r="J265" s="523"/>
      <c r="K265" s="502"/>
      <c r="L265" s="499"/>
    </row>
    <row r="266" spans="1:12" ht="15.6" customHeight="1" x14ac:dyDescent="0.25">
      <c r="A266" s="453"/>
      <c r="B266" s="471"/>
      <c r="C266" s="455"/>
      <c r="D266" s="520"/>
      <c r="E266" s="448"/>
      <c r="F266" s="93" t="s">
        <v>702</v>
      </c>
      <c r="G266" s="523" t="s">
        <v>709</v>
      </c>
      <c r="H266" s="523"/>
      <c r="I266" s="523"/>
      <c r="J266" s="523"/>
      <c r="K266" s="502"/>
      <c r="L266" s="499"/>
    </row>
    <row r="267" spans="1:12" ht="15.6" customHeight="1" x14ac:dyDescent="0.25">
      <c r="A267" s="453"/>
      <c r="B267" s="471"/>
      <c r="C267" s="455"/>
      <c r="D267" s="520"/>
      <c r="E267" s="448"/>
      <c r="F267" s="93" t="s">
        <v>381</v>
      </c>
      <c r="G267" s="523" t="s">
        <v>382</v>
      </c>
      <c r="H267" s="523"/>
      <c r="I267" s="523"/>
      <c r="J267" s="523"/>
      <c r="K267" s="502"/>
      <c r="L267" s="500"/>
    </row>
    <row r="268" spans="1:12" ht="15.6" customHeight="1" x14ac:dyDescent="0.25">
      <c r="A268" s="453"/>
      <c r="B268" s="471"/>
      <c r="C268" s="455"/>
      <c r="D268" s="520"/>
      <c r="E268" s="448"/>
      <c r="F268" s="94" t="s">
        <v>358</v>
      </c>
      <c r="G268" s="523" t="s">
        <v>900</v>
      </c>
      <c r="H268" s="523"/>
      <c r="I268" s="523"/>
      <c r="J268" s="523"/>
      <c r="K268" s="496">
        <v>5</v>
      </c>
      <c r="L268" s="443">
        <v>15645</v>
      </c>
    </row>
    <row r="269" spans="1:12" ht="15.6" customHeight="1" x14ac:dyDescent="0.25">
      <c r="A269" s="453"/>
      <c r="B269" s="471"/>
      <c r="C269" s="455"/>
      <c r="D269" s="520"/>
      <c r="E269" s="448"/>
      <c r="F269" s="93" t="s">
        <v>383</v>
      </c>
      <c r="G269" s="523" t="s">
        <v>384</v>
      </c>
      <c r="H269" s="523"/>
      <c r="I269" s="523"/>
      <c r="J269" s="523"/>
      <c r="K269" s="497"/>
      <c r="L269" s="444" t="e">
        <f>#REF!-#REF!*10%</f>
        <v>#REF!</v>
      </c>
    </row>
    <row r="270" spans="1:12" ht="15.6" customHeight="1" x14ac:dyDescent="0.25">
      <c r="A270" s="453"/>
      <c r="B270" s="471"/>
      <c r="C270" s="455"/>
      <c r="D270" s="520"/>
      <c r="E270" s="448"/>
      <c r="F270" s="93" t="s">
        <v>385</v>
      </c>
      <c r="G270" s="523" t="s">
        <v>398</v>
      </c>
      <c r="H270" s="523"/>
      <c r="I270" s="523"/>
      <c r="J270" s="523"/>
      <c r="K270" s="497"/>
      <c r="L270" s="444" t="e">
        <f>#REF!-#REF!*10%</f>
        <v>#REF!</v>
      </c>
    </row>
    <row r="271" spans="1:12" ht="15.6" customHeight="1" x14ac:dyDescent="0.25">
      <c r="A271" s="453"/>
      <c r="B271" s="471"/>
      <c r="C271" s="455"/>
      <c r="D271" s="520"/>
      <c r="E271" s="448"/>
      <c r="F271" s="93" t="s">
        <v>389</v>
      </c>
      <c r="G271" s="523" t="s">
        <v>390</v>
      </c>
      <c r="H271" s="523"/>
      <c r="I271" s="523"/>
      <c r="J271" s="523"/>
      <c r="K271" s="497"/>
      <c r="L271" s="444" t="e">
        <f>#REF!-#REF!*10%</f>
        <v>#REF!</v>
      </c>
    </row>
    <row r="272" spans="1:12" ht="15.6" customHeight="1" x14ac:dyDescent="0.25">
      <c r="A272" s="453"/>
      <c r="B272" s="471"/>
      <c r="C272" s="455"/>
      <c r="D272" s="520"/>
      <c r="E272" s="448"/>
      <c r="F272" s="93" t="s">
        <v>704</v>
      </c>
      <c r="G272" s="523" t="s">
        <v>705</v>
      </c>
      <c r="H272" s="523"/>
      <c r="I272" s="523"/>
      <c r="J272" s="523"/>
      <c r="K272" s="497"/>
      <c r="L272" s="444" t="e">
        <f>#REF!-#REF!*10%</f>
        <v>#REF!</v>
      </c>
    </row>
    <row r="273" spans="1:12" ht="15.6" customHeight="1" x14ac:dyDescent="0.25">
      <c r="A273" s="453"/>
      <c r="B273" s="471"/>
      <c r="C273" s="455"/>
      <c r="D273" s="520"/>
      <c r="E273" s="448"/>
      <c r="F273" s="93" t="s">
        <v>706</v>
      </c>
      <c r="G273" s="461" t="s">
        <v>390</v>
      </c>
      <c r="H273" s="461"/>
      <c r="I273" s="461"/>
      <c r="J273" s="461"/>
      <c r="K273" s="497"/>
      <c r="L273" s="444" t="e">
        <f>#REF!-#REF!*10%</f>
        <v>#REF!</v>
      </c>
    </row>
    <row r="274" spans="1:12" ht="15.6" customHeight="1" x14ac:dyDescent="0.25">
      <c r="A274" s="453"/>
      <c r="B274" s="471"/>
      <c r="C274" s="455"/>
      <c r="D274" s="520"/>
      <c r="E274" s="448"/>
      <c r="F274" s="93" t="s">
        <v>1271</v>
      </c>
      <c r="G274" s="461" t="s">
        <v>390</v>
      </c>
      <c r="H274" s="461"/>
      <c r="I274" s="461"/>
      <c r="J274" s="461"/>
      <c r="K274" s="497"/>
      <c r="L274" s="444" t="e">
        <f>#REF!-#REF!*10%</f>
        <v>#REF!</v>
      </c>
    </row>
    <row r="275" spans="1:12" ht="15.6" customHeight="1" x14ac:dyDescent="0.25">
      <c r="A275" s="453"/>
      <c r="B275" s="471"/>
      <c r="C275" s="455"/>
      <c r="D275" s="520"/>
      <c r="E275" s="448"/>
      <c r="F275" s="93" t="s">
        <v>707</v>
      </c>
      <c r="G275" s="523" t="s">
        <v>1516</v>
      </c>
      <c r="H275" s="523"/>
      <c r="I275" s="523"/>
      <c r="J275" s="523"/>
      <c r="K275" s="497"/>
      <c r="L275" s="444" t="e">
        <f>#REF!-#REF!*10%</f>
        <v>#REF!</v>
      </c>
    </row>
    <row r="276" spans="1:12" ht="15.6" customHeight="1" x14ac:dyDescent="0.25">
      <c r="A276" s="453"/>
      <c r="B276" s="471"/>
      <c r="C276" s="455"/>
      <c r="D276" s="520"/>
      <c r="E276" s="448"/>
      <c r="F276" s="93" t="s">
        <v>708</v>
      </c>
      <c r="G276" s="523" t="s">
        <v>390</v>
      </c>
      <c r="H276" s="523"/>
      <c r="I276" s="523"/>
      <c r="J276" s="523"/>
      <c r="K276" s="497"/>
      <c r="L276" s="444" t="e">
        <f>#REF!-#REF!*10%</f>
        <v>#REF!</v>
      </c>
    </row>
    <row r="277" spans="1:12" ht="15.6" customHeight="1" x14ac:dyDescent="0.25">
      <c r="A277" s="453"/>
      <c r="B277" s="471"/>
      <c r="C277" s="455"/>
      <c r="D277" s="520"/>
      <c r="E277" s="448"/>
      <c r="F277" s="93" t="s">
        <v>377</v>
      </c>
      <c r="G277" s="523" t="s">
        <v>387</v>
      </c>
      <c r="H277" s="523"/>
      <c r="I277" s="523"/>
      <c r="J277" s="523"/>
      <c r="K277" s="497"/>
      <c r="L277" s="444" t="e">
        <f>#REF!-#REF!*10%</f>
        <v>#REF!</v>
      </c>
    </row>
    <row r="278" spans="1:12" ht="15.6" customHeight="1" x14ac:dyDescent="0.25">
      <c r="A278" s="453"/>
      <c r="B278" s="471"/>
      <c r="C278" s="455"/>
      <c r="D278" s="520"/>
      <c r="E278" s="448"/>
      <c r="F278" s="93" t="s">
        <v>388</v>
      </c>
      <c r="G278" s="523" t="s">
        <v>393</v>
      </c>
      <c r="H278" s="523"/>
      <c r="I278" s="523"/>
      <c r="J278" s="523"/>
      <c r="K278" s="497"/>
      <c r="L278" s="444" t="e">
        <f>#REF!-#REF!*10%</f>
        <v>#REF!</v>
      </c>
    </row>
    <row r="279" spans="1:12" ht="15.6" customHeight="1" x14ac:dyDescent="0.25">
      <c r="A279" s="453"/>
      <c r="B279" s="471"/>
      <c r="C279" s="455"/>
      <c r="D279" s="520"/>
      <c r="E279" s="448"/>
      <c r="F279" s="93" t="s">
        <v>562</v>
      </c>
      <c r="G279" s="523" t="s">
        <v>1024</v>
      </c>
      <c r="H279" s="523"/>
      <c r="I279" s="523"/>
      <c r="J279" s="523"/>
      <c r="K279" s="497"/>
      <c r="L279" s="444" t="e">
        <f>#REF!-#REF!*10%</f>
        <v>#REF!</v>
      </c>
    </row>
    <row r="280" spans="1:12" ht="15.6" customHeight="1" x14ac:dyDescent="0.25">
      <c r="A280" s="453"/>
      <c r="B280" s="471"/>
      <c r="C280" s="455"/>
      <c r="D280" s="520"/>
      <c r="E280" s="448"/>
      <c r="F280" s="93" t="s">
        <v>570</v>
      </c>
      <c r="G280" s="523" t="s">
        <v>613</v>
      </c>
      <c r="H280" s="523"/>
      <c r="I280" s="523"/>
      <c r="J280" s="523"/>
      <c r="K280" s="497"/>
      <c r="L280" s="444" t="e">
        <f>#REF!-#REF!*10%</f>
        <v>#REF!</v>
      </c>
    </row>
    <row r="281" spans="1:12" ht="15.6" customHeight="1" x14ac:dyDescent="0.25">
      <c r="A281" s="453"/>
      <c r="B281" s="471"/>
      <c r="C281" s="455"/>
      <c r="D281" s="520"/>
      <c r="E281" s="448"/>
      <c r="F281" s="111" t="s">
        <v>84</v>
      </c>
      <c r="G281" s="526">
        <v>5.3</v>
      </c>
      <c r="H281" s="526"/>
      <c r="I281" s="526"/>
      <c r="J281" s="526"/>
      <c r="K281" s="497"/>
      <c r="L281" s="444" t="e">
        <f>#REF!-#REF!*10%</f>
        <v>#REF!</v>
      </c>
    </row>
    <row r="282" spans="1:12" ht="15.6" customHeight="1" x14ac:dyDescent="0.25">
      <c r="A282" s="453"/>
      <c r="B282" s="472"/>
      <c r="C282" s="455"/>
      <c r="D282" s="520"/>
      <c r="E282" s="448"/>
      <c r="F282" s="296" t="s">
        <v>1016</v>
      </c>
      <c r="G282" s="454">
        <v>5</v>
      </c>
      <c r="H282" s="454"/>
      <c r="I282" s="454"/>
      <c r="J282" s="454"/>
      <c r="K282" s="497"/>
      <c r="L282" s="444" t="e">
        <f>#REF!-#REF!*10%</f>
        <v>#REF!</v>
      </c>
    </row>
    <row r="283" spans="1:12" ht="15.6" customHeight="1" x14ac:dyDescent="0.25">
      <c r="A283" s="452">
        <v>10</v>
      </c>
      <c r="B283" s="470"/>
      <c r="C283" s="455" t="s">
        <v>1529</v>
      </c>
      <c r="D283" s="520"/>
      <c r="E283" s="448"/>
      <c r="F283" s="110" t="s">
        <v>81</v>
      </c>
      <c r="G283" s="524" t="s">
        <v>1515</v>
      </c>
      <c r="H283" s="524"/>
      <c r="I283" s="524"/>
      <c r="J283" s="524"/>
      <c r="K283" s="539">
        <v>3</v>
      </c>
      <c r="L283" s="498">
        <v>14719</v>
      </c>
    </row>
    <row r="284" spans="1:12" ht="15.6" customHeight="1" x14ac:dyDescent="0.25">
      <c r="A284" s="453"/>
      <c r="B284" s="471"/>
      <c r="C284" s="455"/>
      <c r="D284" s="520"/>
      <c r="E284" s="448"/>
      <c r="F284" s="110" t="s">
        <v>80</v>
      </c>
      <c r="G284" s="469">
        <v>180</v>
      </c>
      <c r="H284" s="469"/>
      <c r="I284" s="469"/>
      <c r="J284" s="469"/>
      <c r="K284" s="502"/>
      <c r="L284" s="499"/>
    </row>
    <row r="285" spans="1:12" ht="15.6" customHeight="1" x14ac:dyDescent="0.25">
      <c r="A285" s="453"/>
      <c r="B285" s="471"/>
      <c r="C285" s="455"/>
      <c r="D285" s="520"/>
      <c r="E285" s="448"/>
      <c r="F285" s="110" t="s">
        <v>8</v>
      </c>
      <c r="G285" s="240">
        <v>3000</v>
      </c>
      <c r="H285" s="241">
        <v>4000</v>
      </c>
      <c r="I285" s="312">
        <v>5000</v>
      </c>
      <c r="J285" s="242">
        <v>6000</v>
      </c>
      <c r="K285" s="502"/>
      <c r="L285" s="499"/>
    </row>
    <row r="286" spans="1:12" ht="15.6" customHeight="1" x14ac:dyDescent="0.25">
      <c r="A286" s="453"/>
      <c r="B286" s="471"/>
      <c r="C286" s="455"/>
      <c r="D286" s="520"/>
      <c r="E286" s="448"/>
      <c r="F286" s="93" t="s">
        <v>817</v>
      </c>
      <c r="G286" s="243">
        <f>G284*114</f>
        <v>20520</v>
      </c>
      <c r="H286" s="244">
        <f>G284*128</f>
        <v>23040</v>
      </c>
      <c r="I286" s="313">
        <f>G284*135</f>
        <v>24300</v>
      </c>
      <c r="J286" s="245">
        <f>G284*148</f>
        <v>26640</v>
      </c>
      <c r="K286" s="502"/>
      <c r="L286" s="499"/>
    </row>
    <row r="287" spans="1:12" ht="15.6" customHeight="1" x14ac:dyDescent="0.25">
      <c r="A287" s="453"/>
      <c r="B287" s="471"/>
      <c r="C287" s="455"/>
      <c r="D287" s="520"/>
      <c r="E287" s="448"/>
      <c r="F287" s="93" t="s">
        <v>1269</v>
      </c>
      <c r="G287" s="451">
        <v>0.98</v>
      </c>
      <c r="H287" s="451"/>
      <c r="I287" s="451"/>
      <c r="J287" s="451"/>
      <c r="K287" s="502"/>
      <c r="L287" s="499"/>
    </row>
    <row r="288" spans="1:12" ht="15.6" customHeight="1" x14ac:dyDescent="0.25">
      <c r="A288" s="453"/>
      <c r="B288" s="471"/>
      <c r="C288" s="455"/>
      <c r="D288" s="520"/>
      <c r="E288" s="448"/>
      <c r="F288" s="93" t="s">
        <v>699</v>
      </c>
      <c r="G288" s="523" t="s">
        <v>700</v>
      </c>
      <c r="H288" s="523"/>
      <c r="I288" s="523"/>
      <c r="J288" s="523"/>
      <c r="K288" s="502"/>
      <c r="L288" s="499"/>
    </row>
    <row r="289" spans="1:12" ht="15.6" customHeight="1" x14ac:dyDescent="0.25">
      <c r="A289" s="453"/>
      <c r="B289" s="471"/>
      <c r="C289" s="455"/>
      <c r="D289" s="520"/>
      <c r="E289" s="448"/>
      <c r="F289" s="93" t="s">
        <v>1181</v>
      </c>
      <c r="G289" s="462" t="s">
        <v>1179</v>
      </c>
      <c r="H289" s="463"/>
      <c r="I289" s="463"/>
      <c r="J289" s="464"/>
      <c r="K289" s="502"/>
      <c r="L289" s="499"/>
    </row>
    <row r="290" spans="1:12" ht="15.6" customHeight="1" x14ac:dyDescent="0.25">
      <c r="A290" s="453"/>
      <c r="B290" s="471"/>
      <c r="C290" s="455"/>
      <c r="D290" s="520"/>
      <c r="E290" s="448"/>
      <c r="F290" s="110" t="s">
        <v>83</v>
      </c>
      <c r="G290" s="524">
        <v>66</v>
      </c>
      <c r="H290" s="524"/>
      <c r="I290" s="524"/>
      <c r="J290" s="524"/>
      <c r="K290" s="502"/>
      <c r="L290" s="499"/>
    </row>
    <row r="291" spans="1:12" ht="15.6" customHeight="1" x14ac:dyDescent="0.25">
      <c r="A291" s="453"/>
      <c r="B291" s="471"/>
      <c r="C291" s="455"/>
      <c r="D291" s="520"/>
      <c r="E291" s="448"/>
      <c r="F291" s="112" t="s">
        <v>396</v>
      </c>
      <c r="G291" s="523" t="s">
        <v>397</v>
      </c>
      <c r="H291" s="523"/>
      <c r="I291" s="523"/>
      <c r="J291" s="523"/>
      <c r="K291" s="502"/>
      <c r="L291" s="499"/>
    </row>
    <row r="292" spans="1:12" ht="15.6" customHeight="1" x14ac:dyDescent="0.25">
      <c r="A292" s="453"/>
      <c r="B292" s="471"/>
      <c r="C292" s="455"/>
      <c r="D292" s="520"/>
      <c r="E292" s="448"/>
      <c r="F292" s="110" t="s">
        <v>256</v>
      </c>
      <c r="G292" s="524" t="s">
        <v>62</v>
      </c>
      <c r="H292" s="524"/>
      <c r="I292" s="524"/>
      <c r="J292" s="524"/>
      <c r="K292" s="502"/>
      <c r="L292" s="499"/>
    </row>
    <row r="293" spans="1:12" ht="15.6" customHeight="1" x14ac:dyDescent="0.25">
      <c r="A293" s="453"/>
      <c r="B293" s="471"/>
      <c r="C293" s="455"/>
      <c r="D293" s="520"/>
      <c r="E293" s="448"/>
      <c r="F293" s="93" t="s">
        <v>379</v>
      </c>
      <c r="G293" s="523" t="s">
        <v>380</v>
      </c>
      <c r="H293" s="523"/>
      <c r="I293" s="523"/>
      <c r="J293" s="523"/>
      <c r="K293" s="502"/>
      <c r="L293" s="499"/>
    </row>
    <row r="294" spans="1:12" ht="15.6" customHeight="1" x14ac:dyDescent="0.25">
      <c r="A294" s="453"/>
      <c r="B294" s="471"/>
      <c r="C294" s="455"/>
      <c r="D294" s="520"/>
      <c r="E294" s="448"/>
      <c r="F294" s="93" t="s">
        <v>701</v>
      </c>
      <c r="G294" s="523">
        <v>100000</v>
      </c>
      <c r="H294" s="523"/>
      <c r="I294" s="523"/>
      <c r="J294" s="523"/>
      <c r="K294" s="502"/>
      <c r="L294" s="499"/>
    </row>
    <row r="295" spans="1:12" ht="15.6" customHeight="1" x14ac:dyDescent="0.25">
      <c r="A295" s="453"/>
      <c r="B295" s="471"/>
      <c r="C295" s="455"/>
      <c r="D295" s="520"/>
      <c r="E295" s="448"/>
      <c r="F295" s="93" t="s">
        <v>257</v>
      </c>
      <c r="G295" s="523" t="s">
        <v>556</v>
      </c>
      <c r="H295" s="523"/>
      <c r="I295" s="523"/>
      <c r="J295" s="523"/>
      <c r="K295" s="502"/>
      <c r="L295" s="499"/>
    </row>
    <row r="296" spans="1:12" ht="15.6" customHeight="1" x14ac:dyDescent="0.25">
      <c r="A296" s="453"/>
      <c r="B296" s="471"/>
      <c r="C296" s="455"/>
      <c r="D296" s="520"/>
      <c r="E296" s="448"/>
      <c r="F296" s="93" t="s">
        <v>376</v>
      </c>
      <c r="G296" s="523" t="s">
        <v>392</v>
      </c>
      <c r="H296" s="523"/>
      <c r="I296" s="523"/>
      <c r="J296" s="523"/>
      <c r="K296" s="502"/>
      <c r="L296" s="499"/>
    </row>
    <row r="297" spans="1:12" ht="15.6" customHeight="1" x14ac:dyDescent="0.25">
      <c r="A297" s="453"/>
      <c r="B297" s="471"/>
      <c r="C297" s="455"/>
      <c r="D297" s="520"/>
      <c r="E297" s="448"/>
      <c r="F297" s="93" t="s">
        <v>702</v>
      </c>
      <c r="G297" s="523" t="s">
        <v>709</v>
      </c>
      <c r="H297" s="523"/>
      <c r="I297" s="523"/>
      <c r="J297" s="523"/>
      <c r="K297" s="502"/>
      <c r="L297" s="499"/>
    </row>
    <row r="298" spans="1:12" ht="15.6" customHeight="1" x14ac:dyDescent="0.25">
      <c r="A298" s="453"/>
      <c r="B298" s="471"/>
      <c r="C298" s="455"/>
      <c r="D298" s="520"/>
      <c r="E298" s="448"/>
      <c r="F298" s="93" t="s">
        <v>381</v>
      </c>
      <c r="G298" s="523" t="s">
        <v>382</v>
      </c>
      <c r="H298" s="523"/>
      <c r="I298" s="523"/>
      <c r="J298" s="523"/>
      <c r="K298" s="502"/>
      <c r="L298" s="500"/>
    </row>
    <row r="299" spans="1:12" ht="15.6" customHeight="1" x14ac:dyDescent="0.25">
      <c r="A299" s="453"/>
      <c r="B299" s="471"/>
      <c r="C299" s="455"/>
      <c r="D299" s="520"/>
      <c r="E299" s="448"/>
      <c r="F299" s="94" t="s">
        <v>358</v>
      </c>
      <c r="G299" s="523" t="s">
        <v>900</v>
      </c>
      <c r="H299" s="523"/>
      <c r="I299" s="523"/>
      <c r="J299" s="523"/>
      <c r="K299" s="496">
        <v>5</v>
      </c>
      <c r="L299" s="443">
        <v>15749</v>
      </c>
    </row>
    <row r="300" spans="1:12" ht="15.6" customHeight="1" x14ac:dyDescent="0.25">
      <c r="A300" s="453"/>
      <c r="B300" s="471"/>
      <c r="C300" s="455"/>
      <c r="D300" s="520"/>
      <c r="E300" s="448"/>
      <c r="F300" s="93" t="s">
        <v>383</v>
      </c>
      <c r="G300" s="523" t="s">
        <v>384</v>
      </c>
      <c r="H300" s="523"/>
      <c r="I300" s="523"/>
      <c r="J300" s="523"/>
      <c r="K300" s="497"/>
      <c r="L300" s="444" t="e">
        <f>#REF!-#REF!*10%</f>
        <v>#REF!</v>
      </c>
    </row>
    <row r="301" spans="1:12" ht="15.6" customHeight="1" x14ac:dyDescent="0.25">
      <c r="A301" s="453"/>
      <c r="B301" s="471"/>
      <c r="C301" s="455"/>
      <c r="D301" s="520"/>
      <c r="E301" s="448"/>
      <c r="F301" s="93" t="s">
        <v>385</v>
      </c>
      <c r="G301" s="523" t="s">
        <v>398</v>
      </c>
      <c r="H301" s="523"/>
      <c r="I301" s="523"/>
      <c r="J301" s="523"/>
      <c r="K301" s="497"/>
      <c r="L301" s="444" t="e">
        <f>#REF!-#REF!*10%</f>
        <v>#REF!</v>
      </c>
    </row>
    <row r="302" spans="1:12" ht="15.6" customHeight="1" x14ac:dyDescent="0.25">
      <c r="A302" s="453"/>
      <c r="B302" s="471"/>
      <c r="C302" s="455"/>
      <c r="D302" s="520"/>
      <c r="E302" s="448"/>
      <c r="F302" s="93" t="s">
        <v>389</v>
      </c>
      <c r="G302" s="523" t="s">
        <v>390</v>
      </c>
      <c r="H302" s="523"/>
      <c r="I302" s="523"/>
      <c r="J302" s="523"/>
      <c r="K302" s="497"/>
      <c r="L302" s="444" t="e">
        <f>#REF!-#REF!*10%</f>
        <v>#REF!</v>
      </c>
    </row>
    <row r="303" spans="1:12" ht="15.6" customHeight="1" x14ac:dyDescent="0.25">
      <c r="A303" s="453"/>
      <c r="B303" s="471"/>
      <c r="C303" s="455"/>
      <c r="D303" s="520"/>
      <c r="E303" s="448"/>
      <c r="F303" s="93" t="s">
        <v>704</v>
      </c>
      <c r="G303" s="523" t="s">
        <v>705</v>
      </c>
      <c r="H303" s="523"/>
      <c r="I303" s="523"/>
      <c r="J303" s="523"/>
      <c r="K303" s="497"/>
      <c r="L303" s="444" t="e">
        <f>#REF!-#REF!*10%</f>
        <v>#REF!</v>
      </c>
    </row>
    <row r="304" spans="1:12" ht="15.6" customHeight="1" x14ac:dyDescent="0.25">
      <c r="A304" s="453"/>
      <c r="B304" s="471"/>
      <c r="C304" s="455"/>
      <c r="D304" s="520"/>
      <c r="E304" s="448"/>
      <c r="F304" s="93" t="s">
        <v>706</v>
      </c>
      <c r="G304" s="461" t="s">
        <v>390</v>
      </c>
      <c r="H304" s="461"/>
      <c r="I304" s="461"/>
      <c r="J304" s="461"/>
      <c r="K304" s="497"/>
      <c r="L304" s="444" t="e">
        <f>#REF!-#REF!*10%</f>
        <v>#REF!</v>
      </c>
    </row>
    <row r="305" spans="1:12" ht="15.6" customHeight="1" x14ac:dyDescent="0.25">
      <c r="A305" s="453"/>
      <c r="B305" s="471"/>
      <c r="C305" s="455"/>
      <c r="D305" s="520"/>
      <c r="E305" s="448"/>
      <c r="F305" s="93" t="s">
        <v>1271</v>
      </c>
      <c r="G305" s="461" t="s">
        <v>390</v>
      </c>
      <c r="H305" s="461"/>
      <c r="I305" s="461"/>
      <c r="J305" s="461"/>
      <c r="K305" s="497"/>
      <c r="L305" s="444" t="e">
        <f>#REF!-#REF!*10%</f>
        <v>#REF!</v>
      </c>
    </row>
    <row r="306" spans="1:12" ht="15.6" customHeight="1" x14ac:dyDescent="0.25">
      <c r="A306" s="453"/>
      <c r="B306" s="471"/>
      <c r="C306" s="455"/>
      <c r="D306" s="520"/>
      <c r="E306" s="448"/>
      <c r="F306" s="93" t="s">
        <v>707</v>
      </c>
      <c r="G306" s="523" t="s">
        <v>1516</v>
      </c>
      <c r="H306" s="523"/>
      <c r="I306" s="523"/>
      <c r="J306" s="523"/>
      <c r="K306" s="497"/>
      <c r="L306" s="444" t="e">
        <f>#REF!-#REF!*10%</f>
        <v>#REF!</v>
      </c>
    </row>
    <row r="307" spans="1:12" ht="15.6" customHeight="1" x14ac:dyDescent="0.25">
      <c r="A307" s="453"/>
      <c r="B307" s="471"/>
      <c r="C307" s="455"/>
      <c r="D307" s="520"/>
      <c r="E307" s="448"/>
      <c r="F307" s="93" t="s">
        <v>708</v>
      </c>
      <c r="G307" s="523" t="s">
        <v>390</v>
      </c>
      <c r="H307" s="523"/>
      <c r="I307" s="523"/>
      <c r="J307" s="523"/>
      <c r="K307" s="497"/>
      <c r="L307" s="444" t="e">
        <f>#REF!-#REF!*10%</f>
        <v>#REF!</v>
      </c>
    </row>
    <row r="308" spans="1:12" ht="15.6" customHeight="1" x14ac:dyDescent="0.25">
      <c r="A308" s="453"/>
      <c r="B308" s="471"/>
      <c r="C308" s="455"/>
      <c r="D308" s="520"/>
      <c r="E308" s="448"/>
      <c r="F308" s="93" t="s">
        <v>377</v>
      </c>
      <c r="G308" s="523" t="s">
        <v>387</v>
      </c>
      <c r="H308" s="523"/>
      <c r="I308" s="523"/>
      <c r="J308" s="523"/>
      <c r="K308" s="497"/>
      <c r="L308" s="444" t="e">
        <f>#REF!-#REF!*10%</f>
        <v>#REF!</v>
      </c>
    </row>
    <row r="309" spans="1:12" ht="15.6" customHeight="1" x14ac:dyDescent="0.25">
      <c r="A309" s="453"/>
      <c r="B309" s="471"/>
      <c r="C309" s="455"/>
      <c r="D309" s="520"/>
      <c r="E309" s="448"/>
      <c r="F309" s="93" t="s">
        <v>388</v>
      </c>
      <c r="G309" s="523" t="s">
        <v>393</v>
      </c>
      <c r="H309" s="523"/>
      <c r="I309" s="523"/>
      <c r="J309" s="523"/>
      <c r="K309" s="497"/>
      <c r="L309" s="444" t="e">
        <f>#REF!-#REF!*10%</f>
        <v>#REF!</v>
      </c>
    </row>
    <row r="310" spans="1:12" ht="15.6" customHeight="1" x14ac:dyDescent="0.25">
      <c r="A310" s="453"/>
      <c r="B310" s="471"/>
      <c r="C310" s="455"/>
      <c r="D310" s="520"/>
      <c r="E310" s="448"/>
      <c r="F310" s="93" t="s">
        <v>562</v>
      </c>
      <c r="G310" s="523" t="s">
        <v>1024</v>
      </c>
      <c r="H310" s="523"/>
      <c r="I310" s="523"/>
      <c r="J310" s="523"/>
      <c r="K310" s="497"/>
      <c r="L310" s="444" t="e">
        <f>#REF!-#REF!*10%</f>
        <v>#REF!</v>
      </c>
    </row>
    <row r="311" spans="1:12" ht="15.6" customHeight="1" x14ac:dyDescent="0.25">
      <c r="A311" s="453"/>
      <c r="B311" s="471"/>
      <c r="C311" s="455"/>
      <c r="D311" s="520"/>
      <c r="E311" s="448"/>
      <c r="F311" s="93" t="s">
        <v>570</v>
      </c>
      <c r="G311" s="523" t="s">
        <v>613</v>
      </c>
      <c r="H311" s="523"/>
      <c r="I311" s="523"/>
      <c r="J311" s="523"/>
      <c r="K311" s="497"/>
      <c r="L311" s="444" t="e">
        <f>#REF!-#REF!*10%</f>
        <v>#REF!</v>
      </c>
    </row>
    <row r="312" spans="1:12" ht="15.6" customHeight="1" x14ac:dyDescent="0.25">
      <c r="A312" s="453"/>
      <c r="B312" s="471"/>
      <c r="C312" s="455"/>
      <c r="D312" s="520"/>
      <c r="E312" s="448"/>
      <c r="F312" s="111" t="s">
        <v>84</v>
      </c>
      <c r="G312" s="526">
        <v>5.3</v>
      </c>
      <c r="H312" s="526"/>
      <c r="I312" s="526"/>
      <c r="J312" s="526"/>
      <c r="K312" s="497"/>
      <c r="L312" s="444" t="e">
        <f>#REF!-#REF!*10%</f>
        <v>#REF!</v>
      </c>
    </row>
    <row r="313" spans="1:12" ht="15.6" customHeight="1" x14ac:dyDescent="0.25">
      <c r="A313" s="453"/>
      <c r="B313" s="472"/>
      <c r="C313" s="455"/>
      <c r="D313" s="520"/>
      <c r="E313" s="448"/>
      <c r="F313" s="296" t="s">
        <v>1016</v>
      </c>
      <c r="G313" s="454">
        <v>5</v>
      </c>
      <c r="H313" s="454"/>
      <c r="I313" s="454"/>
      <c r="J313" s="454"/>
      <c r="K313" s="497"/>
      <c r="L313" s="444" t="e">
        <f>#REF!-#REF!*10%</f>
        <v>#REF!</v>
      </c>
    </row>
    <row r="314" spans="1:12" ht="15.6" customHeight="1" x14ac:dyDescent="0.25">
      <c r="A314" s="452">
        <v>11</v>
      </c>
      <c r="B314" s="470"/>
      <c r="C314" s="455" t="s">
        <v>1530</v>
      </c>
      <c r="D314" s="520"/>
      <c r="E314" s="448"/>
      <c r="F314" s="110" t="s">
        <v>81</v>
      </c>
      <c r="G314" s="524" t="s">
        <v>1515</v>
      </c>
      <c r="H314" s="524"/>
      <c r="I314" s="524"/>
      <c r="J314" s="524"/>
      <c r="K314" s="539">
        <v>3</v>
      </c>
      <c r="L314" s="498">
        <v>17699</v>
      </c>
    </row>
    <row r="315" spans="1:12" ht="15.6" customHeight="1" x14ac:dyDescent="0.25">
      <c r="A315" s="453"/>
      <c r="B315" s="471"/>
      <c r="C315" s="455"/>
      <c r="D315" s="520"/>
      <c r="E315" s="448"/>
      <c r="F315" s="110" t="s">
        <v>80</v>
      </c>
      <c r="G315" s="469">
        <v>190</v>
      </c>
      <c r="H315" s="469"/>
      <c r="I315" s="469"/>
      <c r="J315" s="469"/>
      <c r="K315" s="502"/>
      <c r="L315" s="499"/>
    </row>
    <row r="316" spans="1:12" ht="15.6" customHeight="1" x14ac:dyDescent="0.25">
      <c r="A316" s="453"/>
      <c r="B316" s="471"/>
      <c r="C316" s="455"/>
      <c r="D316" s="520"/>
      <c r="E316" s="448"/>
      <c r="F316" s="110" t="s">
        <v>8</v>
      </c>
      <c r="G316" s="240">
        <v>3000</v>
      </c>
      <c r="H316" s="241">
        <v>4000</v>
      </c>
      <c r="I316" s="312">
        <v>5000</v>
      </c>
      <c r="J316" s="242">
        <v>6000</v>
      </c>
      <c r="K316" s="502"/>
      <c r="L316" s="499"/>
    </row>
    <row r="317" spans="1:12" ht="15.6" customHeight="1" x14ac:dyDescent="0.25">
      <c r="A317" s="453"/>
      <c r="B317" s="471"/>
      <c r="C317" s="455"/>
      <c r="D317" s="520"/>
      <c r="E317" s="448"/>
      <c r="F317" s="93" t="s">
        <v>817</v>
      </c>
      <c r="G317" s="243">
        <f>G315*114</f>
        <v>21660</v>
      </c>
      <c r="H317" s="244">
        <f>G315*128</f>
        <v>24320</v>
      </c>
      <c r="I317" s="313">
        <f>G315*145</f>
        <v>27550</v>
      </c>
      <c r="J317" s="245">
        <f>G315*148</f>
        <v>28120</v>
      </c>
      <c r="K317" s="502"/>
      <c r="L317" s="499"/>
    </row>
    <row r="318" spans="1:12" ht="15.6" customHeight="1" x14ac:dyDescent="0.25">
      <c r="A318" s="453"/>
      <c r="B318" s="471"/>
      <c r="C318" s="455"/>
      <c r="D318" s="520"/>
      <c r="E318" s="448"/>
      <c r="F318" s="93" t="s">
        <v>1269</v>
      </c>
      <c r="G318" s="451">
        <v>0.98</v>
      </c>
      <c r="H318" s="451"/>
      <c r="I318" s="451"/>
      <c r="J318" s="451"/>
      <c r="K318" s="502"/>
      <c r="L318" s="499"/>
    </row>
    <row r="319" spans="1:12" ht="15.6" customHeight="1" x14ac:dyDescent="0.25">
      <c r="A319" s="453"/>
      <c r="B319" s="471"/>
      <c r="C319" s="455"/>
      <c r="D319" s="520"/>
      <c r="E319" s="448"/>
      <c r="F319" s="93" t="s">
        <v>699</v>
      </c>
      <c r="G319" s="523" t="s">
        <v>700</v>
      </c>
      <c r="H319" s="523"/>
      <c r="I319" s="523"/>
      <c r="J319" s="523"/>
      <c r="K319" s="502"/>
      <c r="L319" s="499"/>
    </row>
    <row r="320" spans="1:12" ht="15.6" customHeight="1" x14ac:dyDescent="0.25">
      <c r="A320" s="453"/>
      <c r="B320" s="471"/>
      <c r="C320" s="455"/>
      <c r="D320" s="520"/>
      <c r="E320" s="448"/>
      <c r="F320" s="93" t="s">
        <v>1181</v>
      </c>
      <c r="G320" s="462" t="s">
        <v>1179</v>
      </c>
      <c r="H320" s="463"/>
      <c r="I320" s="463"/>
      <c r="J320" s="464"/>
      <c r="K320" s="502"/>
      <c r="L320" s="499"/>
    </row>
    <row r="321" spans="1:12" ht="15.6" customHeight="1" x14ac:dyDescent="0.25">
      <c r="A321" s="453"/>
      <c r="B321" s="471"/>
      <c r="C321" s="455"/>
      <c r="D321" s="520"/>
      <c r="E321" s="448"/>
      <c r="F321" s="110" t="s">
        <v>83</v>
      </c>
      <c r="G321" s="524">
        <v>66</v>
      </c>
      <c r="H321" s="524"/>
      <c r="I321" s="524"/>
      <c r="J321" s="524"/>
      <c r="K321" s="502"/>
      <c r="L321" s="499"/>
    </row>
    <row r="322" spans="1:12" ht="15.6" customHeight="1" x14ac:dyDescent="0.25">
      <c r="A322" s="453"/>
      <c r="B322" s="471"/>
      <c r="C322" s="455"/>
      <c r="D322" s="520"/>
      <c r="E322" s="448"/>
      <c r="F322" s="112" t="s">
        <v>396</v>
      </c>
      <c r="G322" s="523" t="s">
        <v>397</v>
      </c>
      <c r="H322" s="523"/>
      <c r="I322" s="523"/>
      <c r="J322" s="523"/>
      <c r="K322" s="502"/>
      <c r="L322" s="499"/>
    </row>
    <row r="323" spans="1:12" ht="15.6" customHeight="1" x14ac:dyDescent="0.25">
      <c r="A323" s="453"/>
      <c r="B323" s="471"/>
      <c r="C323" s="455"/>
      <c r="D323" s="520"/>
      <c r="E323" s="448"/>
      <c r="F323" s="110" t="s">
        <v>256</v>
      </c>
      <c r="G323" s="524" t="s">
        <v>1513</v>
      </c>
      <c r="H323" s="524"/>
      <c r="I323" s="524"/>
      <c r="J323" s="524"/>
      <c r="K323" s="502"/>
      <c r="L323" s="499"/>
    </row>
    <row r="324" spans="1:12" ht="15.6" customHeight="1" x14ac:dyDescent="0.25">
      <c r="A324" s="453"/>
      <c r="B324" s="471"/>
      <c r="C324" s="455"/>
      <c r="D324" s="520"/>
      <c r="E324" s="448"/>
      <c r="F324" s="93" t="s">
        <v>379</v>
      </c>
      <c r="G324" s="523" t="s">
        <v>380</v>
      </c>
      <c r="H324" s="523"/>
      <c r="I324" s="523"/>
      <c r="J324" s="523"/>
      <c r="K324" s="502"/>
      <c r="L324" s="499"/>
    </row>
    <row r="325" spans="1:12" ht="15.6" customHeight="1" x14ac:dyDescent="0.25">
      <c r="A325" s="453"/>
      <c r="B325" s="471"/>
      <c r="C325" s="455"/>
      <c r="D325" s="520"/>
      <c r="E325" s="448"/>
      <c r="F325" s="93" t="s">
        <v>701</v>
      </c>
      <c r="G325" s="523">
        <v>100000</v>
      </c>
      <c r="H325" s="523"/>
      <c r="I325" s="523"/>
      <c r="J325" s="523"/>
      <c r="K325" s="502"/>
      <c r="L325" s="499"/>
    </row>
    <row r="326" spans="1:12" ht="15.6" customHeight="1" x14ac:dyDescent="0.25">
      <c r="A326" s="453"/>
      <c r="B326" s="471"/>
      <c r="C326" s="455"/>
      <c r="D326" s="520"/>
      <c r="E326" s="448"/>
      <c r="F326" s="93" t="s">
        <v>257</v>
      </c>
      <c r="G326" s="523" t="s">
        <v>556</v>
      </c>
      <c r="H326" s="523"/>
      <c r="I326" s="523"/>
      <c r="J326" s="523"/>
      <c r="K326" s="502"/>
      <c r="L326" s="499"/>
    </row>
    <row r="327" spans="1:12" ht="15.6" customHeight="1" x14ac:dyDescent="0.25">
      <c r="A327" s="453"/>
      <c r="B327" s="471"/>
      <c r="C327" s="455"/>
      <c r="D327" s="520"/>
      <c r="E327" s="448"/>
      <c r="F327" s="93" t="s">
        <v>376</v>
      </c>
      <c r="G327" s="523" t="s">
        <v>392</v>
      </c>
      <c r="H327" s="523"/>
      <c r="I327" s="523"/>
      <c r="J327" s="523"/>
      <c r="K327" s="502"/>
      <c r="L327" s="499"/>
    </row>
    <row r="328" spans="1:12" ht="15.6" customHeight="1" x14ac:dyDescent="0.25">
      <c r="A328" s="453"/>
      <c r="B328" s="471"/>
      <c r="C328" s="455"/>
      <c r="D328" s="520"/>
      <c r="E328" s="448"/>
      <c r="F328" s="93" t="s">
        <v>702</v>
      </c>
      <c r="G328" s="523" t="s">
        <v>709</v>
      </c>
      <c r="H328" s="523"/>
      <c r="I328" s="523"/>
      <c r="J328" s="523"/>
      <c r="K328" s="502"/>
      <c r="L328" s="499"/>
    </row>
    <row r="329" spans="1:12" ht="15.6" customHeight="1" x14ac:dyDescent="0.25">
      <c r="A329" s="453"/>
      <c r="B329" s="471"/>
      <c r="C329" s="455"/>
      <c r="D329" s="520"/>
      <c r="E329" s="448"/>
      <c r="F329" s="93" t="s">
        <v>381</v>
      </c>
      <c r="G329" s="523" t="s">
        <v>382</v>
      </c>
      <c r="H329" s="523"/>
      <c r="I329" s="523"/>
      <c r="J329" s="523"/>
      <c r="K329" s="502"/>
      <c r="L329" s="500"/>
    </row>
    <row r="330" spans="1:12" ht="15.6" customHeight="1" x14ac:dyDescent="0.25">
      <c r="A330" s="453"/>
      <c r="B330" s="471"/>
      <c r="C330" s="455"/>
      <c r="D330" s="520"/>
      <c r="E330" s="448"/>
      <c r="F330" s="94" t="s">
        <v>358</v>
      </c>
      <c r="G330" s="523" t="s">
        <v>900</v>
      </c>
      <c r="H330" s="523"/>
      <c r="I330" s="523"/>
      <c r="J330" s="523"/>
      <c r="K330" s="496">
        <v>5</v>
      </c>
      <c r="L330" s="443">
        <v>18938</v>
      </c>
    </row>
    <row r="331" spans="1:12" ht="15.6" customHeight="1" x14ac:dyDescent="0.25">
      <c r="A331" s="453"/>
      <c r="B331" s="471"/>
      <c r="C331" s="455"/>
      <c r="D331" s="520"/>
      <c r="E331" s="448"/>
      <c r="F331" s="93" t="s">
        <v>383</v>
      </c>
      <c r="G331" s="523" t="s">
        <v>384</v>
      </c>
      <c r="H331" s="523"/>
      <c r="I331" s="523"/>
      <c r="J331" s="523"/>
      <c r="K331" s="497"/>
      <c r="L331" s="444" t="e">
        <f>#REF!-#REF!*10%</f>
        <v>#REF!</v>
      </c>
    </row>
    <row r="332" spans="1:12" ht="15.6" customHeight="1" x14ac:dyDescent="0.25">
      <c r="A332" s="453"/>
      <c r="B332" s="471"/>
      <c r="C332" s="455"/>
      <c r="D332" s="520"/>
      <c r="E332" s="448"/>
      <c r="F332" s="93" t="s">
        <v>385</v>
      </c>
      <c r="G332" s="523" t="s">
        <v>398</v>
      </c>
      <c r="H332" s="523"/>
      <c r="I332" s="523"/>
      <c r="J332" s="523"/>
      <c r="K332" s="497"/>
      <c r="L332" s="444" t="e">
        <f>#REF!-#REF!*10%</f>
        <v>#REF!</v>
      </c>
    </row>
    <row r="333" spans="1:12" ht="15.6" customHeight="1" x14ac:dyDescent="0.25">
      <c r="A333" s="453"/>
      <c r="B333" s="471"/>
      <c r="C333" s="455"/>
      <c r="D333" s="520"/>
      <c r="E333" s="448"/>
      <c r="F333" s="93" t="s">
        <v>389</v>
      </c>
      <c r="G333" s="523" t="s">
        <v>390</v>
      </c>
      <c r="H333" s="523"/>
      <c r="I333" s="523"/>
      <c r="J333" s="523"/>
      <c r="K333" s="497"/>
      <c r="L333" s="444" t="e">
        <f>#REF!-#REF!*10%</f>
        <v>#REF!</v>
      </c>
    </row>
    <row r="334" spans="1:12" ht="15.6" customHeight="1" x14ac:dyDescent="0.25">
      <c r="A334" s="453"/>
      <c r="B334" s="471"/>
      <c r="C334" s="455"/>
      <c r="D334" s="520"/>
      <c r="E334" s="448"/>
      <c r="F334" s="93" t="s">
        <v>704</v>
      </c>
      <c r="G334" s="523" t="s">
        <v>705</v>
      </c>
      <c r="H334" s="523"/>
      <c r="I334" s="523"/>
      <c r="J334" s="523"/>
      <c r="K334" s="497"/>
      <c r="L334" s="444" t="e">
        <f>#REF!-#REF!*10%</f>
        <v>#REF!</v>
      </c>
    </row>
    <row r="335" spans="1:12" ht="15.6" customHeight="1" x14ac:dyDescent="0.25">
      <c r="A335" s="453"/>
      <c r="B335" s="471"/>
      <c r="C335" s="455"/>
      <c r="D335" s="520"/>
      <c r="E335" s="448"/>
      <c r="F335" s="93" t="s">
        <v>706</v>
      </c>
      <c r="G335" s="461" t="s">
        <v>390</v>
      </c>
      <c r="H335" s="461"/>
      <c r="I335" s="461"/>
      <c r="J335" s="461"/>
      <c r="K335" s="497"/>
      <c r="L335" s="444" t="e">
        <f>#REF!-#REF!*10%</f>
        <v>#REF!</v>
      </c>
    </row>
    <row r="336" spans="1:12" ht="15.6" customHeight="1" x14ac:dyDescent="0.25">
      <c r="A336" s="453"/>
      <c r="B336" s="471"/>
      <c r="C336" s="455"/>
      <c r="D336" s="520"/>
      <c r="E336" s="448"/>
      <c r="F336" s="93" t="s">
        <v>1271</v>
      </c>
      <c r="G336" s="461" t="s">
        <v>390</v>
      </c>
      <c r="H336" s="461"/>
      <c r="I336" s="461"/>
      <c r="J336" s="461"/>
      <c r="K336" s="497"/>
      <c r="L336" s="444" t="e">
        <f>#REF!-#REF!*10%</f>
        <v>#REF!</v>
      </c>
    </row>
    <row r="337" spans="1:12" ht="15.6" customHeight="1" x14ac:dyDescent="0.25">
      <c r="A337" s="453"/>
      <c r="B337" s="471"/>
      <c r="C337" s="455"/>
      <c r="D337" s="520"/>
      <c r="E337" s="448"/>
      <c r="F337" s="93" t="s">
        <v>707</v>
      </c>
      <c r="G337" s="523" t="s">
        <v>1516</v>
      </c>
      <c r="H337" s="523"/>
      <c r="I337" s="523"/>
      <c r="J337" s="523"/>
      <c r="K337" s="497"/>
      <c r="L337" s="444" t="e">
        <f>#REF!-#REF!*10%</f>
        <v>#REF!</v>
      </c>
    </row>
    <row r="338" spans="1:12" ht="15.6" customHeight="1" x14ac:dyDescent="0.25">
      <c r="A338" s="453"/>
      <c r="B338" s="471"/>
      <c r="C338" s="455"/>
      <c r="D338" s="520"/>
      <c r="E338" s="448"/>
      <c r="F338" s="93" t="s">
        <v>708</v>
      </c>
      <c r="G338" s="523" t="s">
        <v>390</v>
      </c>
      <c r="H338" s="523"/>
      <c r="I338" s="523"/>
      <c r="J338" s="523"/>
      <c r="K338" s="497"/>
      <c r="L338" s="444" t="e">
        <f>#REF!-#REF!*10%</f>
        <v>#REF!</v>
      </c>
    </row>
    <row r="339" spans="1:12" ht="15.6" customHeight="1" x14ac:dyDescent="0.25">
      <c r="A339" s="453"/>
      <c r="B339" s="471"/>
      <c r="C339" s="455"/>
      <c r="D339" s="520"/>
      <c r="E339" s="448"/>
      <c r="F339" s="93" t="s">
        <v>377</v>
      </c>
      <c r="G339" s="523" t="s">
        <v>387</v>
      </c>
      <c r="H339" s="523"/>
      <c r="I339" s="523"/>
      <c r="J339" s="523"/>
      <c r="K339" s="497"/>
      <c r="L339" s="444" t="e">
        <f>#REF!-#REF!*10%</f>
        <v>#REF!</v>
      </c>
    </row>
    <row r="340" spans="1:12" ht="15.6" customHeight="1" x14ac:dyDescent="0.25">
      <c r="A340" s="453"/>
      <c r="B340" s="471"/>
      <c r="C340" s="455"/>
      <c r="D340" s="520"/>
      <c r="E340" s="448"/>
      <c r="F340" s="93" t="s">
        <v>388</v>
      </c>
      <c r="G340" s="523" t="s">
        <v>393</v>
      </c>
      <c r="H340" s="523"/>
      <c r="I340" s="523"/>
      <c r="J340" s="523"/>
      <c r="K340" s="497"/>
      <c r="L340" s="444" t="e">
        <f>#REF!-#REF!*10%</f>
        <v>#REF!</v>
      </c>
    </row>
    <row r="341" spans="1:12" ht="15.6" customHeight="1" x14ac:dyDescent="0.25">
      <c r="A341" s="453"/>
      <c r="B341" s="471"/>
      <c r="C341" s="455"/>
      <c r="D341" s="520"/>
      <c r="E341" s="448"/>
      <c r="F341" s="93" t="s">
        <v>562</v>
      </c>
      <c r="G341" s="523" t="s">
        <v>1024</v>
      </c>
      <c r="H341" s="523"/>
      <c r="I341" s="523"/>
      <c r="J341" s="523"/>
      <c r="K341" s="497"/>
      <c r="L341" s="444" t="e">
        <f>#REF!-#REF!*10%</f>
        <v>#REF!</v>
      </c>
    </row>
    <row r="342" spans="1:12" ht="15.6" customHeight="1" x14ac:dyDescent="0.25">
      <c r="A342" s="453"/>
      <c r="B342" s="471"/>
      <c r="C342" s="455"/>
      <c r="D342" s="520"/>
      <c r="E342" s="448"/>
      <c r="F342" s="93" t="s">
        <v>570</v>
      </c>
      <c r="G342" s="523" t="s">
        <v>613</v>
      </c>
      <c r="H342" s="523"/>
      <c r="I342" s="523"/>
      <c r="J342" s="523"/>
      <c r="K342" s="497"/>
      <c r="L342" s="444" t="e">
        <f>#REF!-#REF!*10%</f>
        <v>#REF!</v>
      </c>
    </row>
    <row r="343" spans="1:12" ht="15.6" customHeight="1" x14ac:dyDescent="0.25">
      <c r="A343" s="453"/>
      <c r="B343" s="471"/>
      <c r="C343" s="455"/>
      <c r="D343" s="520"/>
      <c r="E343" s="448"/>
      <c r="F343" s="111" t="s">
        <v>84</v>
      </c>
      <c r="G343" s="526">
        <v>5.3</v>
      </c>
      <c r="H343" s="526"/>
      <c r="I343" s="526"/>
      <c r="J343" s="526"/>
      <c r="K343" s="497"/>
      <c r="L343" s="444" t="e">
        <f>#REF!-#REF!*10%</f>
        <v>#REF!</v>
      </c>
    </row>
    <row r="344" spans="1:12" ht="15.6" customHeight="1" x14ac:dyDescent="0.25">
      <c r="A344" s="453"/>
      <c r="B344" s="472"/>
      <c r="C344" s="455"/>
      <c r="D344" s="520"/>
      <c r="E344" s="448"/>
      <c r="F344" s="296" t="s">
        <v>1016</v>
      </c>
      <c r="G344" s="454">
        <v>5</v>
      </c>
      <c r="H344" s="454"/>
      <c r="I344" s="454"/>
      <c r="J344" s="454"/>
      <c r="K344" s="497"/>
      <c r="L344" s="444" t="e">
        <f>#REF!-#REF!*10%</f>
        <v>#REF!</v>
      </c>
    </row>
    <row r="345" spans="1:12" ht="15.6" customHeight="1" x14ac:dyDescent="0.25">
      <c r="A345" s="452">
        <v>12</v>
      </c>
      <c r="B345" s="470"/>
      <c r="C345" s="455" t="s">
        <v>1531</v>
      </c>
      <c r="D345" s="520"/>
      <c r="E345" s="448"/>
      <c r="F345" s="110" t="s">
        <v>81</v>
      </c>
      <c r="G345" s="524" t="s">
        <v>1515</v>
      </c>
      <c r="H345" s="524"/>
      <c r="I345" s="524"/>
      <c r="J345" s="524"/>
      <c r="K345" s="539">
        <v>3</v>
      </c>
      <c r="L345" s="498">
        <v>17797</v>
      </c>
    </row>
    <row r="346" spans="1:12" ht="15.6" customHeight="1" x14ac:dyDescent="0.25">
      <c r="A346" s="453"/>
      <c r="B346" s="471"/>
      <c r="C346" s="455"/>
      <c r="D346" s="520"/>
      <c r="E346" s="448"/>
      <c r="F346" s="110" t="s">
        <v>80</v>
      </c>
      <c r="G346" s="469">
        <v>200</v>
      </c>
      <c r="H346" s="469"/>
      <c r="I346" s="469"/>
      <c r="J346" s="469"/>
      <c r="K346" s="502"/>
      <c r="L346" s="499"/>
    </row>
    <row r="347" spans="1:12" ht="15.6" customHeight="1" x14ac:dyDescent="0.25">
      <c r="A347" s="453"/>
      <c r="B347" s="471"/>
      <c r="C347" s="455"/>
      <c r="D347" s="520"/>
      <c r="E347" s="448"/>
      <c r="F347" s="110" t="s">
        <v>8</v>
      </c>
      <c r="G347" s="240">
        <v>3000</v>
      </c>
      <c r="H347" s="241">
        <v>4000</v>
      </c>
      <c r="I347" s="312">
        <v>5000</v>
      </c>
      <c r="J347" s="242">
        <v>6000</v>
      </c>
      <c r="K347" s="502"/>
      <c r="L347" s="499"/>
    </row>
    <row r="348" spans="1:12" ht="15.6" customHeight="1" x14ac:dyDescent="0.25">
      <c r="A348" s="453"/>
      <c r="B348" s="471"/>
      <c r="C348" s="455"/>
      <c r="D348" s="520"/>
      <c r="E348" s="448"/>
      <c r="F348" s="93" t="s">
        <v>817</v>
      </c>
      <c r="G348" s="243">
        <f>G346*114</f>
        <v>22800</v>
      </c>
      <c r="H348" s="244">
        <f>G346*128</f>
        <v>25600</v>
      </c>
      <c r="I348" s="313">
        <f>G346*143</f>
        <v>28600</v>
      </c>
      <c r="J348" s="245">
        <f>G346*148</f>
        <v>29600</v>
      </c>
      <c r="K348" s="502"/>
      <c r="L348" s="499"/>
    </row>
    <row r="349" spans="1:12" ht="15.6" customHeight="1" x14ac:dyDescent="0.25">
      <c r="A349" s="453"/>
      <c r="B349" s="471"/>
      <c r="C349" s="455"/>
      <c r="D349" s="520"/>
      <c r="E349" s="448"/>
      <c r="F349" s="93" t="s">
        <v>1269</v>
      </c>
      <c r="G349" s="451">
        <v>0.98</v>
      </c>
      <c r="H349" s="451"/>
      <c r="I349" s="451"/>
      <c r="J349" s="451"/>
      <c r="K349" s="502"/>
      <c r="L349" s="499"/>
    </row>
    <row r="350" spans="1:12" ht="15.6" customHeight="1" x14ac:dyDescent="0.25">
      <c r="A350" s="453"/>
      <c r="B350" s="471"/>
      <c r="C350" s="455"/>
      <c r="D350" s="520"/>
      <c r="E350" s="448"/>
      <c r="F350" s="93" t="s">
        <v>699</v>
      </c>
      <c r="G350" s="523" t="s">
        <v>700</v>
      </c>
      <c r="H350" s="523"/>
      <c r="I350" s="523"/>
      <c r="J350" s="523"/>
      <c r="K350" s="502"/>
      <c r="L350" s="499"/>
    </row>
    <row r="351" spans="1:12" ht="15.6" customHeight="1" x14ac:dyDescent="0.25">
      <c r="A351" s="453"/>
      <c r="B351" s="471"/>
      <c r="C351" s="455"/>
      <c r="D351" s="520"/>
      <c r="E351" s="448"/>
      <c r="F351" s="93" t="s">
        <v>1181</v>
      </c>
      <c r="G351" s="462" t="s">
        <v>1179</v>
      </c>
      <c r="H351" s="463"/>
      <c r="I351" s="463"/>
      <c r="J351" s="464"/>
      <c r="K351" s="502"/>
      <c r="L351" s="499"/>
    </row>
    <row r="352" spans="1:12" ht="15.6" customHeight="1" x14ac:dyDescent="0.25">
      <c r="A352" s="453"/>
      <c r="B352" s="471"/>
      <c r="C352" s="455"/>
      <c r="D352" s="520"/>
      <c r="E352" s="448"/>
      <c r="F352" s="110" t="s">
        <v>83</v>
      </c>
      <c r="G352" s="524">
        <v>66</v>
      </c>
      <c r="H352" s="524"/>
      <c r="I352" s="524"/>
      <c r="J352" s="524"/>
      <c r="K352" s="502"/>
      <c r="L352" s="499"/>
    </row>
    <row r="353" spans="1:12" ht="15.6" customHeight="1" x14ac:dyDescent="0.25">
      <c r="A353" s="453"/>
      <c r="B353" s="471"/>
      <c r="C353" s="455"/>
      <c r="D353" s="520"/>
      <c r="E353" s="448"/>
      <c r="F353" s="112" t="s">
        <v>396</v>
      </c>
      <c r="G353" s="523" t="s">
        <v>397</v>
      </c>
      <c r="H353" s="523"/>
      <c r="I353" s="523"/>
      <c r="J353" s="523"/>
      <c r="K353" s="502"/>
      <c r="L353" s="499"/>
    </row>
    <row r="354" spans="1:12" ht="15.6" customHeight="1" x14ac:dyDescent="0.25">
      <c r="A354" s="453"/>
      <c r="B354" s="471"/>
      <c r="C354" s="455"/>
      <c r="D354" s="520"/>
      <c r="E354" s="448"/>
      <c r="F354" s="110" t="s">
        <v>256</v>
      </c>
      <c r="G354" s="524" t="s">
        <v>1513</v>
      </c>
      <c r="H354" s="524"/>
      <c r="I354" s="524"/>
      <c r="J354" s="524"/>
      <c r="K354" s="502"/>
      <c r="L354" s="499"/>
    </row>
    <row r="355" spans="1:12" ht="15.6" customHeight="1" x14ac:dyDescent="0.25">
      <c r="A355" s="453"/>
      <c r="B355" s="471"/>
      <c r="C355" s="455"/>
      <c r="D355" s="520"/>
      <c r="E355" s="448"/>
      <c r="F355" s="93" t="s">
        <v>379</v>
      </c>
      <c r="G355" s="523" t="s">
        <v>380</v>
      </c>
      <c r="H355" s="523"/>
      <c r="I355" s="523"/>
      <c r="J355" s="523"/>
      <c r="K355" s="502"/>
      <c r="L355" s="499"/>
    </row>
    <row r="356" spans="1:12" ht="15.6" customHeight="1" x14ac:dyDescent="0.25">
      <c r="A356" s="453"/>
      <c r="B356" s="471"/>
      <c r="C356" s="455"/>
      <c r="D356" s="520"/>
      <c r="E356" s="448"/>
      <c r="F356" s="93" t="s">
        <v>701</v>
      </c>
      <c r="G356" s="523">
        <v>100000</v>
      </c>
      <c r="H356" s="523"/>
      <c r="I356" s="523"/>
      <c r="J356" s="523"/>
      <c r="K356" s="502"/>
      <c r="L356" s="499"/>
    </row>
    <row r="357" spans="1:12" ht="15.6" customHeight="1" x14ac:dyDescent="0.25">
      <c r="A357" s="453"/>
      <c r="B357" s="471"/>
      <c r="C357" s="455"/>
      <c r="D357" s="520"/>
      <c r="E357" s="448"/>
      <c r="F357" s="93" t="s">
        <v>257</v>
      </c>
      <c r="G357" s="523" t="s">
        <v>556</v>
      </c>
      <c r="H357" s="523"/>
      <c r="I357" s="523"/>
      <c r="J357" s="523"/>
      <c r="K357" s="502"/>
      <c r="L357" s="499"/>
    </row>
    <row r="358" spans="1:12" ht="15.6" customHeight="1" x14ac:dyDescent="0.25">
      <c r="A358" s="453"/>
      <c r="B358" s="471"/>
      <c r="C358" s="455"/>
      <c r="D358" s="520"/>
      <c r="E358" s="448"/>
      <c r="F358" s="93" t="s">
        <v>376</v>
      </c>
      <c r="G358" s="523" t="s">
        <v>392</v>
      </c>
      <c r="H358" s="523"/>
      <c r="I358" s="523"/>
      <c r="J358" s="523"/>
      <c r="K358" s="502"/>
      <c r="L358" s="499"/>
    </row>
    <row r="359" spans="1:12" ht="15.6" customHeight="1" x14ac:dyDescent="0.25">
      <c r="A359" s="453"/>
      <c r="B359" s="471"/>
      <c r="C359" s="455"/>
      <c r="D359" s="520"/>
      <c r="E359" s="448"/>
      <c r="F359" s="93" t="s">
        <v>702</v>
      </c>
      <c r="G359" s="523" t="s">
        <v>709</v>
      </c>
      <c r="H359" s="523"/>
      <c r="I359" s="523"/>
      <c r="J359" s="523"/>
      <c r="K359" s="502"/>
      <c r="L359" s="499"/>
    </row>
    <row r="360" spans="1:12" ht="15.6" customHeight="1" x14ac:dyDescent="0.25">
      <c r="A360" s="453"/>
      <c r="B360" s="471"/>
      <c r="C360" s="455"/>
      <c r="D360" s="520"/>
      <c r="E360" s="448"/>
      <c r="F360" s="93" t="s">
        <v>381</v>
      </c>
      <c r="G360" s="523" t="s">
        <v>382</v>
      </c>
      <c r="H360" s="523"/>
      <c r="I360" s="523"/>
      <c r="J360" s="523"/>
      <c r="K360" s="502"/>
      <c r="L360" s="500"/>
    </row>
    <row r="361" spans="1:12" ht="15.6" customHeight="1" x14ac:dyDescent="0.25">
      <c r="A361" s="453"/>
      <c r="B361" s="471"/>
      <c r="C361" s="455"/>
      <c r="D361" s="520"/>
      <c r="E361" s="448"/>
      <c r="F361" s="94" t="s">
        <v>358</v>
      </c>
      <c r="G361" s="523" t="s">
        <v>900</v>
      </c>
      <c r="H361" s="523"/>
      <c r="I361" s="523"/>
      <c r="J361" s="523"/>
      <c r="K361" s="496">
        <v>5</v>
      </c>
      <c r="L361" s="443">
        <v>19042</v>
      </c>
    </row>
    <row r="362" spans="1:12" ht="15.6" customHeight="1" x14ac:dyDescent="0.25">
      <c r="A362" s="453"/>
      <c r="B362" s="471"/>
      <c r="C362" s="455"/>
      <c r="D362" s="520"/>
      <c r="E362" s="448"/>
      <c r="F362" s="93" t="s">
        <v>383</v>
      </c>
      <c r="G362" s="523" t="s">
        <v>384</v>
      </c>
      <c r="H362" s="523"/>
      <c r="I362" s="523"/>
      <c r="J362" s="523"/>
      <c r="K362" s="497"/>
      <c r="L362" s="444" t="e">
        <f>#REF!-#REF!*10%</f>
        <v>#REF!</v>
      </c>
    </row>
    <row r="363" spans="1:12" ht="15.6" customHeight="1" x14ac:dyDescent="0.25">
      <c r="A363" s="453"/>
      <c r="B363" s="471"/>
      <c r="C363" s="455"/>
      <c r="D363" s="520"/>
      <c r="E363" s="448"/>
      <c r="F363" s="93" t="s">
        <v>385</v>
      </c>
      <c r="G363" s="523" t="s">
        <v>398</v>
      </c>
      <c r="H363" s="523"/>
      <c r="I363" s="523"/>
      <c r="J363" s="523"/>
      <c r="K363" s="497"/>
      <c r="L363" s="444" t="e">
        <f>#REF!-#REF!*10%</f>
        <v>#REF!</v>
      </c>
    </row>
    <row r="364" spans="1:12" ht="15.6" customHeight="1" x14ac:dyDescent="0.25">
      <c r="A364" s="453"/>
      <c r="B364" s="471"/>
      <c r="C364" s="455"/>
      <c r="D364" s="520"/>
      <c r="E364" s="448"/>
      <c r="F364" s="93" t="s">
        <v>389</v>
      </c>
      <c r="G364" s="523" t="s">
        <v>390</v>
      </c>
      <c r="H364" s="523"/>
      <c r="I364" s="523"/>
      <c r="J364" s="523"/>
      <c r="K364" s="497"/>
      <c r="L364" s="444" t="e">
        <f>#REF!-#REF!*10%</f>
        <v>#REF!</v>
      </c>
    </row>
    <row r="365" spans="1:12" ht="15.6" customHeight="1" x14ac:dyDescent="0.25">
      <c r="A365" s="453"/>
      <c r="B365" s="471"/>
      <c r="C365" s="455"/>
      <c r="D365" s="520"/>
      <c r="E365" s="448"/>
      <c r="F365" s="93" t="s">
        <v>704</v>
      </c>
      <c r="G365" s="523" t="s">
        <v>705</v>
      </c>
      <c r="H365" s="523"/>
      <c r="I365" s="523"/>
      <c r="J365" s="523"/>
      <c r="K365" s="497"/>
      <c r="L365" s="444" t="e">
        <f>#REF!-#REF!*10%</f>
        <v>#REF!</v>
      </c>
    </row>
    <row r="366" spans="1:12" ht="15.6" customHeight="1" x14ac:dyDescent="0.25">
      <c r="A366" s="453"/>
      <c r="B366" s="471"/>
      <c r="C366" s="455"/>
      <c r="D366" s="520"/>
      <c r="E366" s="448"/>
      <c r="F366" s="93" t="s">
        <v>706</v>
      </c>
      <c r="G366" s="461" t="s">
        <v>390</v>
      </c>
      <c r="H366" s="461"/>
      <c r="I366" s="461"/>
      <c r="J366" s="461"/>
      <c r="K366" s="497"/>
      <c r="L366" s="444" t="e">
        <f>#REF!-#REF!*10%</f>
        <v>#REF!</v>
      </c>
    </row>
    <row r="367" spans="1:12" ht="15.6" customHeight="1" x14ac:dyDescent="0.25">
      <c r="A367" s="453"/>
      <c r="B367" s="471"/>
      <c r="C367" s="455"/>
      <c r="D367" s="520"/>
      <c r="E367" s="448"/>
      <c r="F367" s="93" t="s">
        <v>1271</v>
      </c>
      <c r="G367" s="461" t="s">
        <v>390</v>
      </c>
      <c r="H367" s="461"/>
      <c r="I367" s="461"/>
      <c r="J367" s="461"/>
      <c r="K367" s="497"/>
      <c r="L367" s="444" t="e">
        <f>#REF!-#REF!*10%</f>
        <v>#REF!</v>
      </c>
    </row>
    <row r="368" spans="1:12" ht="15.6" customHeight="1" x14ac:dyDescent="0.25">
      <c r="A368" s="453"/>
      <c r="B368" s="471"/>
      <c r="C368" s="455"/>
      <c r="D368" s="520"/>
      <c r="E368" s="448"/>
      <c r="F368" s="93" t="s">
        <v>707</v>
      </c>
      <c r="G368" s="523" t="s">
        <v>1516</v>
      </c>
      <c r="H368" s="523"/>
      <c r="I368" s="523"/>
      <c r="J368" s="523"/>
      <c r="K368" s="497"/>
      <c r="L368" s="444" t="e">
        <f>#REF!-#REF!*10%</f>
        <v>#REF!</v>
      </c>
    </row>
    <row r="369" spans="1:12" ht="15.6" customHeight="1" x14ac:dyDescent="0.25">
      <c r="A369" s="453"/>
      <c r="B369" s="471"/>
      <c r="C369" s="455"/>
      <c r="D369" s="520"/>
      <c r="E369" s="448"/>
      <c r="F369" s="93" t="s">
        <v>708</v>
      </c>
      <c r="G369" s="523" t="s">
        <v>390</v>
      </c>
      <c r="H369" s="523"/>
      <c r="I369" s="523"/>
      <c r="J369" s="523"/>
      <c r="K369" s="497"/>
      <c r="L369" s="444" t="e">
        <f>#REF!-#REF!*10%</f>
        <v>#REF!</v>
      </c>
    </row>
    <row r="370" spans="1:12" ht="15.6" customHeight="1" x14ac:dyDescent="0.25">
      <c r="A370" s="453"/>
      <c r="B370" s="471"/>
      <c r="C370" s="455"/>
      <c r="D370" s="520"/>
      <c r="E370" s="448"/>
      <c r="F370" s="93" t="s">
        <v>377</v>
      </c>
      <c r="G370" s="523" t="s">
        <v>387</v>
      </c>
      <c r="H370" s="523"/>
      <c r="I370" s="523"/>
      <c r="J370" s="523"/>
      <c r="K370" s="497"/>
      <c r="L370" s="444" t="e">
        <f>#REF!-#REF!*10%</f>
        <v>#REF!</v>
      </c>
    </row>
    <row r="371" spans="1:12" ht="15.6" customHeight="1" x14ac:dyDescent="0.25">
      <c r="A371" s="453"/>
      <c r="B371" s="471"/>
      <c r="C371" s="455"/>
      <c r="D371" s="520"/>
      <c r="E371" s="448"/>
      <c r="F371" s="93" t="s">
        <v>388</v>
      </c>
      <c r="G371" s="523" t="s">
        <v>393</v>
      </c>
      <c r="H371" s="523"/>
      <c r="I371" s="523"/>
      <c r="J371" s="523"/>
      <c r="K371" s="497"/>
      <c r="L371" s="444" t="e">
        <f>#REF!-#REF!*10%</f>
        <v>#REF!</v>
      </c>
    </row>
    <row r="372" spans="1:12" ht="15.6" customHeight="1" x14ac:dyDescent="0.25">
      <c r="A372" s="453"/>
      <c r="B372" s="471"/>
      <c r="C372" s="455"/>
      <c r="D372" s="520"/>
      <c r="E372" s="448"/>
      <c r="F372" s="93" t="s">
        <v>562</v>
      </c>
      <c r="G372" s="523" t="s">
        <v>1024</v>
      </c>
      <c r="H372" s="523"/>
      <c r="I372" s="523"/>
      <c r="J372" s="523"/>
      <c r="K372" s="497"/>
      <c r="L372" s="444" t="e">
        <f>#REF!-#REF!*10%</f>
        <v>#REF!</v>
      </c>
    </row>
    <row r="373" spans="1:12" ht="15.6" customHeight="1" x14ac:dyDescent="0.25">
      <c r="A373" s="453"/>
      <c r="B373" s="471"/>
      <c r="C373" s="455"/>
      <c r="D373" s="520"/>
      <c r="E373" s="448"/>
      <c r="F373" s="93" t="s">
        <v>570</v>
      </c>
      <c r="G373" s="523" t="s">
        <v>613</v>
      </c>
      <c r="H373" s="523"/>
      <c r="I373" s="523"/>
      <c r="J373" s="523"/>
      <c r="K373" s="497"/>
      <c r="L373" s="444" t="e">
        <f>#REF!-#REF!*10%</f>
        <v>#REF!</v>
      </c>
    </row>
    <row r="374" spans="1:12" ht="15.6" customHeight="1" x14ac:dyDescent="0.25">
      <c r="A374" s="453"/>
      <c r="B374" s="471"/>
      <c r="C374" s="455"/>
      <c r="D374" s="520"/>
      <c r="E374" s="448"/>
      <c r="F374" s="111" t="s">
        <v>84</v>
      </c>
      <c r="G374" s="526">
        <v>5.3</v>
      </c>
      <c r="H374" s="526"/>
      <c r="I374" s="526"/>
      <c r="J374" s="526"/>
      <c r="K374" s="497"/>
      <c r="L374" s="444" t="e">
        <f>#REF!-#REF!*10%</f>
        <v>#REF!</v>
      </c>
    </row>
    <row r="375" spans="1:12" ht="15.6" customHeight="1" x14ac:dyDescent="0.25">
      <c r="A375" s="453"/>
      <c r="B375" s="472"/>
      <c r="C375" s="455"/>
      <c r="D375" s="520"/>
      <c r="E375" s="448"/>
      <c r="F375" s="296" t="s">
        <v>1016</v>
      </c>
      <c r="G375" s="454">
        <v>5</v>
      </c>
      <c r="H375" s="454"/>
      <c r="I375" s="454"/>
      <c r="J375" s="454"/>
      <c r="K375" s="497"/>
      <c r="L375" s="444" t="e">
        <f>#REF!-#REF!*10%</f>
        <v>#REF!</v>
      </c>
    </row>
    <row r="376" spans="1:12" ht="15.6" customHeight="1" x14ac:dyDescent="0.25">
      <c r="A376" s="452">
        <v>13</v>
      </c>
      <c r="B376" s="470"/>
      <c r="C376" s="455" t="s">
        <v>1532</v>
      </c>
      <c r="D376" s="520"/>
      <c r="E376" s="448"/>
      <c r="F376" s="110" t="s">
        <v>81</v>
      </c>
      <c r="G376" s="524" t="s">
        <v>1515</v>
      </c>
      <c r="H376" s="524"/>
      <c r="I376" s="524"/>
      <c r="J376" s="524"/>
      <c r="K376" s="539">
        <v>3</v>
      </c>
      <c r="L376" s="498">
        <v>18083</v>
      </c>
    </row>
    <row r="377" spans="1:12" ht="15.6" customHeight="1" x14ac:dyDescent="0.25">
      <c r="A377" s="453"/>
      <c r="B377" s="471"/>
      <c r="C377" s="455"/>
      <c r="D377" s="520"/>
      <c r="E377" s="448"/>
      <c r="F377" s="110" t="s">
        <v>80</v>
      </c>
      <c r="G377" s="469">
        <v>210</v>
      </c>
      <c r="H377" s="469"/>
      <c r="I377" s="469"/>
      <c r="J377" s="469"/>
      <c r="K377" s="502"/>
      <c r="L377" s="499"/>
    </row>
    <row r="378" spans="1:12" ht="15.6" customHeight="1" x14ac:dyDescent="0.25">
      <c r="A378" s="453"/>
      <c r="B378" s="471"/>
      <c r="C378" s="455"/>
      <c r="D378" s="520"/>
      <c r="E378" s="448"/>
      <c r="F378" s="110" t="s">
        <v>8</v>
      </c>
      <c r="G378" s="240">
        <v>3000</v>
      </c>
      <c r="H378" s="241">
        <v>4000</v>
      </c>
      <c r="I378" s="312">
        <v>5000</v>
      </c>
      <c r="J378" s="242">
        <v>6000</v>
      </c>
      <c r="K378" s="502"/>
      <c r="L378" s="499"/>
    </row>
    <row r="379" spans="1:12" ht="15.6" customHeight="1" x14ac:dyDescent="0.25">
      <c r="A379" s="453"/>
      <c r="B379" s="471"/>
      <c r="C379" s="455"/>
      <c r="D379" s="520"/>
      <c r="E379" s="448"/>
      <c r="F379" s="93" t="s">
        <v>817</v>
      </c>
      <c r="G379" s="243">
        <f>G377*114</f>
        <v>23940</v>
      </c>
      <c r="H379" s="244">
        <f>G377*128</f>
        <v>26880</v>
      </c>
      <c r="I379" s="313">
        <f>G377*141</f>
        <v>29610</v>
      </c>
      <c r="J379" s="245">
        <f>G377*148</f>
        <v>31080</v>
      </c>
      <c r="K379" s="502"/>
      <c r="L379" s="499"/>
    </row>
    <row r="380" spans="1:12" ht="15.6" customHeight="1" x14ac:dyDescent="0.25">
      <c r="A380" s="453"/>
      <c r="B380" s="471"/>
      <c r="C380" s="455"/>
      <c r="D380" s="520"/>
      <c r="E380" s="448"/>
      <c r="F380" s="93" t="s">
        <v>1269</v>
      </c>
      <c r="G380" s="451">
        <v>0.98</v>
      </c>
      <c r="H380" s="451"/>
      <c r="I380" s="451"/>
      <c r="J380" s="451"/>
      <c r="K380" s="502"/>
      <c r="L380" s="499"/>
    </row>
    <row r="381" spans="1:12" ht="15.6" customHeight="1" x14ac:dyDescent="0.25">
      <c r="A381" s="453"/>
      <c r="B381" s="471"/>
      <c r="C381" s="455"/>
      <c r="D381" s="520"/>
      <c r="E381" s="448"/>
      <c r="F381" s="93" t="s">
        <v>699</v>
      </c>
      <c r="G381" s="523" t="s">
        <v>700</v>
      </c>
      <c r="H381" s="523"/>
      <c r="I381" s="523"/>
      <c r="J381" s="523"/>
      <c r="K381" s="502"/>
      <c r="L381" s="499"/>
    </row>
    <row r="382" spans="1:12" ht="15.6" customHeight="1" x14ac:dyDescent="0.25">
      <c r="A382" s="453"/>
      <c r="B382" s="471"/>
      <c r="C382" s="455"/>
      <c r="D382" s="520"/>
      <c r="E382" s="448"/>
      <c r="F382" s="93" t="s">
        <v>1181</v>
      </c>
      <c r="G382" s="462" t="s">
        <v>1179</v>
      </c>
      <c r="H382" s="463"/>
      <c r="I382" s="463"/>
      <c r="J382" s="464"/>
      <c r="K382" s="502"/>
      <c r="L382" s="499"/>
    </row>
    <row r="383" spans="1:12" ht="15.6" customHeight="1" x14ac:dyDescent="0.25">
      <c r="A383" s="453"/>
      <c r="B383" s="471"/>
      <c r="C383" s="455"/>
      <c r="D383" s="520"/>
      <c r="E383" s="448"/>
      <c r="F383" s="110" t="s">
        <v>83</v>
      </c>
      <c r="G383" s="524">
        <v>66</v>
      </c>
      <c r="H383" s="524"/>
      <c r="I383" s="524"/>
      <c r="J383" s="524"/>
      <c r="K383" s="502"/>
      <c r="L383" s="499"/>
    </row>
    <row r="384" spans="1:12" ht="15.6" customHeight="1" x14ac:dyDescent="0.25">
      <c r="A384" s="453"/>
      <c r="B384" s="471"/>
      <c r="C384" s="455"/>
      <c r="D384" s="520"/>
      <c r="E384" s="448"/>
      <c r="F384" s="112" t="s">
        <v>396</v>
      </c>
      <c r="G384" s="523" t="s">
        <v>397</v>
      </c>
      <c r="H384" s="523"/>
      <c r="I384" s="523"/>
      <c r="J384" s="523"/>
      <c r="K384" s="502"/>
      <c r="L384" s="499"/>
    </row>
    <row r="385" spans="1:12" ht="15.6" customHeight="1" x14ac:dyDescent="0.25">
      <c r="A385" s="453"/>
      <c r="B385" s="471"/>
      <c r="C385" s="455"/>
      <c r="D385" s="520"/>
      <c r="E385" s="448"/>
      <c r="F385" s="110" t="s">
        <v>256</v>
      </c>
      <c r="G385" s="524" t="s">
        <v>64</v>
      </c>
      <c r="H385" s="524"/>
      <c r="I385" s="524"/>
      <c r="J385" s="524"/>
      <c r="K385" s="502"/>
      <c r="L385" s="499"/>
    </row>
    <row r="386" spans="1:12" ht="15.6" customHeight="1" x14ac:dyDescent="0.25">
      <c r="A386" s="453"/>
      <c r="B386" s="471"/>
      <c r="C386" s="455"/>
      <c r="D386" s="520"/>
      <c r="E386" s="448"/>
      <c r="F386" s="93" t="s">
        <v>379</v>
      </c>
      <c r="G386" s="523" t="s">
        <v>380</v>
      </c>
      <c r="H386" s="523"/>
      <c r="I386" s="523"/>
      <c r="J386" s="523"/>
      <c r="K386" s="502"/>
      <c r="L386" s="499"/>
    </row>
    <row r="387" spans="1:12" ht="15.6" customHeight="1" x14ac:dyDescent="0.25">
      <c r="A387" s="453"/>
      <c r="B387" s="471"/>
      <c r="C387" s="455"/>
      <c r="D387" s="520"/>
      <c r="E387" s="448"/>
      <c r="F387" s="93" t="s">
        <v>701</v>
      </c>
      <c r="G387" s="523">
        <v>100000</v>
      </c>
      <c r="H387" s="523"/>
      <c r="I387" s="523"/>
      <c r="J387" s="523"/>
      <c r="K387" s="502"/>
      <c r="L387" s="499"/>
    </row>
    <row r="388" spans="1:12" ht="15.6" customHeight="1" x14ac:dyDescent="0.25">
      <c r="A388" s="453"/>
      <c r="B388" s="471"/>
      <c r="C388" s="455"/>
      <c r="D388" s="520"/>
      <c r="E388" s="448"/>
      <c r="F388" s="93" t="s">
        <v>257</v>
      </c>
      <c r="G388" s="523" t="s">
        <v>556</v>
      </c>
      <c r="H388" s="523"/>
      <c r="I388" s="523"/>
      <c r="J388" s="523"/>
      <c r="K388" s="502"/>
      <c r="L388" s="499"/>
    </row>
    <row r="389" spans="1:12" ht="15.6" customHeight="1" x14ac:dyDescent="0.25">
      <c r="A389" s="453"/>
      <c r="B389" s="471"/>
      <c r="C389" s="455"/>
      <c r="D389" s="520"/>
      <c r="E389" s="448"/>
      <c r="F389" s="93" t="s">
        <v>376</v>
      </c>
      <c r="G389" s="523" t="s">
        <v>392</v>
      </c>
      <c r="H389" s="523"/>
      <c r="I389" s="523"/>
      <c r="J389" s="523"/>
      <c r="K389" s="502"/>
      <c r="L389" s="499"/>
    </row>
    <row r="390" spans="1:12" ht="15.6" customHeight="1" x14ac:dyDescent="0.25">
      <c r="A390" s="453"/>
      <c r="B390" s="471"/>
      <c r="C390" s="455"/>
      <c r="D390" s="520"/>
      <c r="E390" s="448"/>
      <c r="F390" s="93" t="s">
        <v>702</v>
      </c>
      <c r="G390" s="523" t="s">
        <v>709</v>
      </c>
      <c r="H390" s="523"/>
      <c r="I390" s="523"/>
      <c r="J390" s="523"/>
      <c r="K390" s="502"/>
      <c r="L390" s="499"/>
    </row>
    <row r="391" spans="1:12" ht="15.6" customHeight="1" x14ac:dyDescent="0.25">
      <c r="A391" s="453"/>
      <c r="B391" s="471"/>
      <c r="C391" s="455"/>
      <c r="D391" s="520"/>
      <c r="E391" s="448"/>
      <c r="F391" s="93" t="s">
        <v>381</v>
      </c>
      <c r="G391" s="523" t="s">
        <v>382</v>
      </c>
      <c r="H391" s="523"/>
      <c r="I391" s="523"/>
      <c r="J391" s="523"/>
      <c r="K391" s="502"/>
      <c r="L391" s="500"/>
    </row>
    <row r="392" spans="1:12" ht="15.6" customHeight="1" x14ac:dyDescent="0.25">
      <c r="A392" s="453"/>
      <c r="B392" s="471"/>
      <c r="C392" s="455"/>
      <c r="D392" s="520"/>
      <c r="E392" s="448"/>
      <c r="F392" s="94" t="s">
        <v>358</v>
      </c>
      <c r="G392" s="523" t="s">
        <v>900</v>
      </c>
      <c r="H392" s="523"/>
      <c r="I392" s="523"/>
      <c r="J392" s="523"/>
      <c r="K392" s="496">
        <v>5</v>
      </c>
      <c r="L392" s="443">
        <v>19349</v>
      </c>
    </row>
    <row r="393" spans="1:12" ht="15.6" customHeight="1" x14ac:dyDescent="0.25">
      <c r="A393" s="453"/>
      <c r="B393" s="471"/>
      <c r="C393" s="455"/>
      <c r="D393" s="520"/>
      <c r="E393" s="448"/>
      <c r="F393" s="93" t="s">
        <v>383</v>
      </c>
      <c r="G393" s="523" t="s">
        <v>384</v>
      </c>
      <c r="H393" s="523"/>
      <c r="I393" s="523"/>
      <c r="J393" s="523"/>
      <c r="K393" s="497"/>
      <c r="L393" s="444" t="e">
        <f>#REF!-#REF!*10%</f>
        <v>#REF!</v>
      </c>
    </row>
    <row r="394" spans="1:12" ht="15.6" customHeight="1" x14ac:dyDescent="0.25">
      <c r="A394" s="453"/>
      <c r="B394" s="471"/>
      <c r="C394" s="455"/>
      <c r="D394" s="520"/>
      <c r="E394" s="448"/>
      <c r="F394" s="93" t="s">
        <v>385</v>
      </c>
      <c r="G394" s="523" t="s">
        <v>398</v>
      </c>
      <c r="H394" s="523"/>
      <c r="I394" s="523"/>
      <c r="J394" s="523"/>
      <c r="K394" s="497"/>
      <c r="L394" s="444" t="e">
        <f>#REF!-#REF!*10%</f>
        <v>#REF!</v>
      </c>
    </row>
    <row r="395" spans="1:12" ht="15.6" customHeight="1" x14ac:dyDescent="0.25">
      <c r="A395" s="453"/>
      <c r="B395" s="471"/>
      <c r="C395" s="455"/>
      <c r="D395" s="520"/>
      <c r="E395" s="448"/>
      <c r="F395" s="93" t="s">
        <v>389</v>
      </c>
      <c r="G395" s="523" t="s">
        <v>390</v>
      </c>
      <c r="H395" s="523"/>
      <c r="I395" s="523"/>
      <c r="J395" s="523"/>
      <c r="K395" s="497"/>
      <c r="L395" s="444" t="e">
        <f>#REF!-#REF!*10%</f>
        <v>#REF!</v>
      </c>
    </row>
    <row r="396" spans="1:12" ht="15.6" customHeight="1" x14ac:dyDescent="0.25">
      <c r="A396" s="453"/>
      <c r="B396" s="471"/>
      <c r="C396" s="455"/>
      <c r="D396" s="520"/>
      <c r="E396" s="448"/>
      <c r="F396" s="93" t="s">
        <v>704</v>
      </c>
      <c r="G396" s="523" t="s">
        <v>705</v>
      </c>
      <c r="H396" s="523"/>
      <c r="I396" s="523"/>
      <c r="J396" s="523"/>
      <c r="K396" s="497"/>
      <c r="L396" s="444" t="e">
        <f>#REF!-#REF!*10%</f>
        <v>#REF!</v>
      </c>
    </row>
    <row r="397" spans="1:12" ht="15.6" customHeight="1" x14ac:dyDescent="0.25">
      <c r="A397" s="453"/>
      <c r="B397" s="471"/>
      <c r="C397" s="455"/>
      <c r="D397" s="520"/>
      <c r="E397" s="448"/>
      <c r="F397" s="93" t="s">
        <v>706</v>
      </c>
      <c r="G397" s="461" t="s">
        <v>390</v>
      </c>
      <c r="H397" s="461"/>
      <c r="I397" s="461"/>
      <c r="J397" s="461"/>
      <c r="K397" s="497"/>
      <c r="L397" s="444" t="e">
        <f>#REF!-#REF!*10%</f>
        <v>#REF!</v>
      </c>
    </row>
    <row r="398" spans="1:12" ht="15.6" customHeight="1" x14ac:dyDescent="0.25">
      <c r="A398" s="453"/>
      <c r="B398" s="471"/>
      <c r="C398" s="455"/>
      <c r="D398" s="520"/>
      <c r="E398" s="448"/>
      <c r="F398" s="93" t="s">
        <v>1271</v>
      </c>
      <c r="G398" s="461" t="s">
        <v>390</v>
      </c>
      <c r="H398" s="461"/>
      <c r="I398" s="461"/>
      <c r="J398" s="461"/>
      <c r="K398" s="497"/>
      <c r="L398" s="444" t="e">
        <f>#REF!-#REF!*10%</f>
        <v>#REF!</v>
      </c>
    </row>
    <row r="399" spans="1:12" ht="15.6" customHeight="1" x14ac:dyDescent="0.25">
      <c r="A399" s="453"/>
      <c r="B399" s="471"/>
      <c r="C399" s="455"/>
      <c r="D399" s="520"/>
      <c r="E399" s="448"/>
      <c r="F399" s="93" t="s">
        <v>707</v>
      </c>
      <c r="G399" s="523" t="s">
        <v>1516</v>
      </c>
      <c r="H399" s="523"/>
      <c r="I399" s="523"/>
      <c r="J399" s="523"/>
      <c r="K399" s="497"/>
      <c r="L399" s="444" t="e">
        <f>#REF!-#REF!*10%</f>
        <v>#REF!</v>
      </c>
    </row>
    <row r="400" spans="1:12" ht="15.6" customHeight="1" x14ac:dyDescent="0.25">
      <c r="A400" s="453"/>
      <c r="B400" s="471"/>
      <c r="C400" s="455"/>
      <c r="D400" s="520"/>
      <c r="E400" s="448"/>
      <c r="F400" s="93" t="s">
        <v>708</v>
      </c>
      <c r="G400" s="523" t="s">
        <v>390</v>
      </c>
      <c r="H400" s="523"/>
      <c r="I400" s="523"/>
      <c r="J400" s="523"/>
      <c r="K400" s="497"/>
      <c r="L400" s="444" t="e">
        <f>#REF!-#REF!*10%</f>
        <v>#REF!</v>
      </c>
    </row>
    <row r="401" spans="1:12" ht="15.6" customHeight="1" x14ac:dyDescent="0.25">
      <c r="A401" s="453"/>
      <c r="B401" s="471"/>
      <c r="C401" s="455"/>
      <c r="D401" s="520"/>
      <c r="E401" s="448"/>
      <c r="F401" s="93" t="s">
        <v>377</v>
      </c>
      <c r="G401" s="523" t="s">
        <v>387</v>
      </c>
      <c r="H401" s="523"/>
      <c r="I401" s="523"/>
      <c r="J401" s="523"/>
      <c r="K401" s="497"/>
      <c r="L401" s="444" t="e">
        <f>#REF!-#REF!*10%</f>
        <v>#REF!</v>
      </c>
    </row>
    <row r="402" spans="1:12" ht="15.6" customHeight="1" x14ac:dyDescent="0.25">
      <c r="A402" s="453"/>
      <c r="B402" s="471"/>
      <c r="C402" s="455"/>
      <c r="D402" s="520"/>
      <c r="E402" s="448"/>
      <c r="F402" s="93" t="s">
        <v>388</v>
      </c>
      <c r="G402" s="523" t="s">
        <v>393</v>
      </c>
      <c r="H402" s="523"/>
      <c r="I402" s="523"/>
      <c r="J402" s="523"/>
      <c r="K402" s="497"/>
      <c r="L402" s="444" t="e">
        <f>#REF!-#REF!*10%</f>
        <v>#REF!</v>
      </c>
    </row>
    <row r="403" spans="1:12" ht="15.6" customHeight="1" x14ac:dyDescent="0.25">
      <c r="A403" s="453"/>
      <c r="B403" s="471"/>
      <c r="C403" s="455"/>
      <c r="D403" s="520"/>
      <c r="E403" s="448"/>
      <c r="F403" s="93" t="s">
        <v>562</v>
      </c>
      <c r="G403" s="523" t="s">
        <v>1024</v>
      </c>
      <c r="H403" s="523"/>
      <c r="I403" s="523"/>
      <c r="J403" s="523"/>
      <c r="K403" s="497"/>
      <c r="L403" s="444" t="e">
        <f>#REF!-#REF!*10%</f>
        <v>#REF!</v>
      </c>
    </row>
    <row r="404" spans="1:12" ht="15.6" customHeight="1" x14ac:dyDescent="0.25">
      <c r="A404" s="453"/>
      <c r="B404" s="471"/>
      <c r="C404" s="455"/>
      <c r="D404" s="520"/>
      <c r="E404" s="448"/>
      <c r="F404" s="93" t="s">
        <v>570</v>
      </c>
      <c r="G404" s="523" t="s">
        <v>613</v>
      </c>
      <c r="H404" s="523"/>
      <c r="I404" s="523"/>
      <c r="J404" s="523"/>
      <c r="K404" s="497"/>
      <c r="L404" s="444" t="e">
        <f>#REF!-#REF!*10%</f>
        <v>#REF!</v>
      </c>
    </row>
    <row r="405" spans="1:12" ht="15.6" customHeight="1" x14ac:dyDescent="0.25">
      <c r="A405" s="453"/>
      <c r="B405" s="471"/>
      <c r="C405" s="455"/>
      <c r="D405" s="520"/>
      <c r="E405" s="448"/>
      <c r="F405" s="111" t="s">
        <v>84</v>
      </c>
      <c r="G405" s="526">
        <v>6.7</v>
      </c>
      <c r="H405" s="526"/>
      <c r="I405" s="526"/>
      <c r="J405" s="526"/>
      <c r="K405" s="497"/>
      <c r="L405" s="444" t="e">
        <f>#REF!-#REF!*10%</f>
        <v>#REF!</v>
      </c>
    </row>
    <row r="406" spans="1:12" ht="15.6" customHeight="1" x14ac:dyDescent="0.25">
      <c r="A406" s="453"/>
      <c r="B406" s="472"/>
      <c r="C406" s="455"/>
      <c r="D406" s="520"/>
      <c r="E406" s="448"/>
      <c r="F406" s="296" t="s">
        <v>1016</v>
      </c>
      <c r="G406" s="454">
        <v>5</v>
      </c>
      <c r="H406" s="454"/>
      <c r="I406" s="454"/>
      <c r="J406" s="454"/>
      <c r="K406" s="497"/>
      <c r="L406" s="444" t="e">
        <f>#REF!-#REF!*10%</f>
        <v>#REF!</v>
      </c>
    </row>
    <row r="407" spans="1:12" ht="15.6" customHeight="1" x14ac:dyDescent="0.25">
      <c r="A407" s="452">
        <v>14</v>
      </c>
      <c r="B407" s="470"/>
      <c r="C407" s="455" t="s">
        <v>1533</v>
      </c>
      <c r="D407" s="520"/>
      <c r="E407" s="448"/>
      <c r="F407" s="110" t="s">
        <v>81</v>
      </c>
      <c r="G407" s="524" t="s">
        <v>1515</v>
      </c>
      <c r="H407" s="524"/>
      <c r="I407" s="524"/>
      <c r="J407" s="524"/>
      <c r="K407" s="539">
        <v>3</v>
      </c>
      <c r="L407" s="498">
        <v>18180</v>
      </c>
    </row>
    <row r="408" spans="1:12" ht="15.6" customHeight="1" x14ac:dyDescent="0.25">
      <c r="A408" s="453"/>
      <c r="B408" s="471"/>
      <c r="C408" s="455"/>
      <c r="D408" s="520"/>
      <c r="E408" s="448"/>
      <c r="F408" s="110" t="s">
        <v>80</v>
      </c>
      <c r="G408" s="469">
        <v>220</v>
      </c>
      <c r="H408" s="469"/>
      <c r="I408" s="469"/>
      <c r="J408" s="469"/>
      <c r="K408" s="502"/>
      <c r="L408" s="499"/>
    </row>
    <row r="409" spans="1:12" ht="15.6" customHeight="1" x14ac:dyDescent="0.25">
      <c r="A409" s="453"/>
      <c r="B409" s="471"/>
      <c r="C409" s="455"/>
      <c r="D409" s="520"/>
      <c r="E409" s="448"/>
      <c r="F409" s="110" t="s">
        <v>8</v>
      </c>
      <c r="G409" s="240">
        <v>3000</v>
      </c>
      <c r="H409" s="241">
        <v>4000</v>
      </c>
      <c r="I409" s="312">
        <v>5000</v>
      </c>
      <c r="J409" s="242">
        <v>6000</v>
      </c>
      <c r="K409" s="502"/>
      <c r="L409" s="499"/>
    </row>
    <row r="410" spans="1:12" ht="15.6" customHeight="1" x14ac:dyDescent="0.25">
      <c r="A410" s="453"/>
      <c r="B410" s="471"/>
      <c r="C410" s="455"/>
      <c r="D410" s="520"/>
      <c r="E410" s="448"/>
      <c r="F410" s="93" t="s">
        <v>817</v>
      </c>
      <c r="G410" s="243">
        <f>G408*114</f>
        <v>25080</v>
      </c>
      <c r="H410" s="244">
        <f>G408*128</f>
        <v>28160</v>
      </c>
      <c r="I410" s="313">
        <f>G408*140</f>
        <v>30800</v>
      </c>
      <c r="J410" s="245">
        <f>G408*148</f>
        <v>32560</v>
      </c>
      <c r="K410" s="502"/>
      <c r="L410" s="499"/>
    </row>
    <row r="411" spans="1:12" ht="15.6" customHeight="1" x14ac:dyDescent="0.25">
      <c r="A411" s="453"/>
      <c r="B411" s="471"/>
      <c r="C411" s="455"/>
      <c r="D411" s="520"/>
      <c r="E411" s="448"/>
      <c r="F411" s="93" t="s">
        <v>1269</v>
      </c>
      <c r="G411" s="451">
        <v>0.98</v>
      </c>
      <c r="H411" s="451"/>
      <c r="I411" s="451"/>
      <c r="J411" s="451"/>
      <c r="K411" s="502"/>
      <c r="L411" s="499"/>
    </row>
    <row r="412" spans="1:12" ht="15.6" customHeight="1" x14ac:dyDescent="0.25">
      <c r="A412" s="453"/>
      <c r="B412" s="471"/>
      <c r="C412" s="455"/>
      <c r="D412" s="520"/>
      <c r="E412" s="448"/>
      <c r="F412" s="93" t="s">
        <v>699</v>
      </c>
      <c r="G412" s="523" t="s">
        <v>700</v>
      </c>
      <c r="H412" s="523"/>
      <c r="I412" s="523"/>
      <c r="J412" s="523"/>
      <c r="K412" s="502"/>
      <c r="L412" s="499"/>
    </row>
    <row r="413" spans="1:12" ht="15.6" customHeight="1" x14ac:dyDescent="0.25">
      <c r="A413" s="453"/>
      <c r="B413" s="471"/>
      <c r="C413" s="455"/>
      <c r="D413" s="520"/>
      <c r="E413" s="448"/>
      <c r="F413" s="93" t="s">
        <v>1181</v>
      </c>
      <c r="G413" s="462" t="s">
        <v>1179</v>
      </c>
      <c r="H413" s="463"/>
      <c r="I413" s="463"/>
      <c r="J413" s="464"/>
      <c r="K413" s="502"/>
      <c r="L413" s="499"/>
    </row>
    <row r="414" spans="1:12" ht="15.6" customHeight="1" x14ac:dyDescent="0.25">
      <c r="A414" s="453"/>
      <c r="B414" s="471"/>
      <c r="C414" s="455"/>
      <c r="D414" s="520"/>
      <c r="E414" s="448"/>
      <c r="F414" s="110" t="s">
        <v>83</v>
      </c>
      <c r="G414" s="524">
        <v>66</v>
      </c>
      <c r="H414" s="524"/>
      <c r="I414" s="524"/>
      <c r="J414" s="524"/>
      <c r="K414" s="502"/>
      <c r="L414" s="499"/>
    </row>
    <row r="415" spans="1:12" ht="15.6" customHeight="1" x14ac:dyDescent="0.25">
      <c r="A415" s="453"/>
      <c r="B415" s="471"/>
      <c r="C415" s="455"/>
      <c r="D415" s="520"/>
      <c r="E415" s="448"/>
      <c r="F415" s="112" t="s">
        <v>396</v>
      </c>
      <c r="G415" s="523" t="s">
        <v>397</v>
      </c>
      <c r="H415" s="523"/>
      <c r="I415" s="523"/>
      <c r="J415" s="523"/>
      <c r="K415" s="502"/>
      <c r="L415" s="499"/>
    </row>
    <row r="416" spans="1:12" ht="15.6" customHeight="1" x14ac:dyDescent="0.25">
      <c r="A416" s="453"/>
      <c r="B416" s="471"/>
      <c r="C416" s="455"/>
      <c r="D416" s="520"/>
      <c r="E416" s="448"/>
      <c r="F416" s="110" t="s">
        <v>256</v>
      </c>
      <c r="G416" s="524" t="s">
        <v>64</v>
      </c>
      <c r="H416" s="524"/>
      <c r="I416" s="524"/>
      <c r="J416" s="524"/>
      <c r="K416" s="502"/>
      <c r="L416" s="499"/>
    </row>
    <row r="417" spans="1:12" ht="15.6" customHeight="1" x14ac:dyDescent="0.25">
      <c r="A417" s="453"/>
      <c r="B417" s="471"/>
      <c r="C417" s="455"/>
      <c r="D417" s="520"/>
      <c r="E417" s="448"/>
      <c r="F417" s="93" t="s">
        <v>379</v>
      </c>
      <c r="G417" s="523" t="s">
        <v>380</v>
      </c>
      <c r="H417" s="523"/>
      <c r="I417" s="523"/>
      <c r="J417" s="523"/>
      <c r="K417" s="502"/>
      <c r="L417" s="499"/>
    </row>
    <row r="418" spans="1:12" ht="15.6" customHeight="1" x14ac:dyDescent="0.25">
      <c r="A418" s="453"/>
      <c r="B418" s="471"/>
      <c r="C418" s="455"/>
      <c r="D418" s="520"/>
      <c r="E418" s="448"/>
      <c r="F418" s="93" t="s">
        <v>701</v>
      </c>
      <c r="G418" s="523">
        <v>100000</v>
      </c>
      <c r="H418" s="523"/>
      <c r="I418" s="523"/>
      <c r="J418" s="523"/>
      <c r="K418" s="502"/>
      <c r="L418" s="499"/>
    </row>
    <row r="419" spans="1:12" ht="15.6" customHeight="1" x14ac:dyDescent="0.25">
      <c r="A419" s="453"/>
      <c r="B419" s="471"/>
      <c r="C419" s="455"/>
      <c r="D419" s="520"/>
      <c r="E419" s="448"/>
      <c r="F419" s="93" t="s">
        <v>257</v>
      </c>
      <c r="G419" s="523" t="s">
        <v>556</v>
      </c>
      <c r="H419" s="523"/>
      <c r="I419" s="523"/>
      <c r="J419" s="523"/>
      <c r="K419" s="502"/>
      <c r="L419" s="499"/>
    </row>
    <row r="420" spans="1:12" ht="15.6" customHeight="1" x14ac:dyDescent="0.25">
      <c r="A420" s="453"/>
      <c r="B420" s="471"/>
      <c r="C420" s="455"/>
      <c r="D420" s="520"/>
      <c r="E420" s="448"/>
      <c r="F420" s="93" t="s">
        <v>376</v>
      </c>
      <c r="G420" s="523" t="s">
        <v>392</v>
      </c>
      <c r="H420" s="523"/>
      <c r="I420" s="523"/>
      <c r="J420" s="523"/>
      <c r="K420" s="502"/>
      <c r="L420" s="499"/>
    </row>
    <row r="421" spans="1:12" ht="15.6" customHeight="1" x14ac:dyDescent="0.25">
      <c r="A421" s="453"/>
      <c r="B421" s="471"/>
      <c r="C421" s="455"/>
      <c r="D421" s="520"/>
      <c r="E421" s="448"/>
      <c r="F421" s="93" t="s">
        <v>702</v>
      </c>
      <c r="G421" s="523" t="s">
        <v>709</v>
      </c>
      <c r="H421" s="523"/>
      <c r="I421" s="523"/>
      <c r="J421" s="523"/>
      <c r="K421" s="502"/>
      <c r="L421" s="499"/>
    </row>
    <row r="422" spans="1:12" ht="15.6" customHeight="1" x14ac:dyDescent="0.25">
      <c r="A422" s="453"/>
      <c r="B422" s="471"/>
      <c r="C422" s="455"/>
      <c r="D422" s="520"/>
      <c r="E422" s="448"/>
      <c r="F422" s="93" t="s">
        <v>381</v>
      </c>
      <c r="G422" s="523" t="s">
        <v>382</v>
      </c>
      <c r="H422" s="523"/>
      <c r="I422" s="523"/>
      <c r="J422" s="523"/>
      <c r="K422" s="502"/>
      <c r="L422" s="500"/>
    </row>
    <row r="423" spans="1:12" ht="15.6" customHeight="1" x14ac:dyDescent="0.25">
      <c r="A423" s="453"/>
      <c r="B423" s="471"/>
      <c r="C423" s="455"/>
      <c r="D423" s="520"/>
      <c r="E423" s="448"/>
      <c r="F423" s="94" t="s">
        <v>358</v>
      </c>
      <c r="G423" s="523" t="s">
        <v>900</v>
      </c>
      <c r="H423" s="523"/>
      <c r="I423" s="523"/>
      <c r="J423" s="523"/>
      <c r="K423" s="496">
        <v>5</v>
      </c>
      <c r="L423" s="443">
        <v>19453</v>
      </c>
    </row>
    <row r="424" spans="1:12" ht="15.6" customHeight="1" x14ac:dyDescent="0.25">
      <c r="A424" s="453"/>
      <c r="B424" s="471"/>
      <c r="C424" s="455"/>
      <c r="D424" s="520"/>
      <c r="E424" s="448"/>
      <c r="F424" s="93" t="s">
        <v>383</v>
      </c>
      <c r="G424" s="523" t="s">
        <v>384</v>
      </c>
      <c r="H424" s="523"/>
      <c r="I424" s="523"/>
      <c r="J424" s="523"/>
      <c r="K424" s="497"/>
      <c r="L424" s="444" t="e">
        <f>#REF!-#REF!*10%</f>
        <v>#REF!</v>
      </c>
    </row>
    <row r="425" spans="1:12" ht="15.6" customHeight="1" x14ac:dyDescent="0.25">
      <c r="A425" s="453"/>
      <c r="B425" s="471"/>
      <c r="C425" s="455"/>
      <c r="D425" s="520"/>
      <c r="E425" s="448"/>
      <c r="F425" s="93" t="s">
        <v>385</v>
      </c>
      <c r="G425" s="523" t="s">
        <v>398</v>
      </c>
      <c r="H425" s="523"/>
      <c r="I425" s="523"/>
      <c r="J425" s="523"/>
      <c r="K425" s="497"/>
      <c r="L425" s="444" t="e">
        <f>#REF!-#REF!*10%</f>
        <v>#REF!</v>
      </c>
    </row>
    <row r="426" spans="1:12" ht="15.6" customHeight="1" x14ac:dyDescent="0.25">
      <c r="A426" s="453"/>
      <c r="B426" s="471"/>
      <c r="C426" s="455"/>
      <c r="D426" s="520"/>
      <c r="E426" s="448"/>
      <c r="F426" s="93" t="s">
        <v>389</v>
      </c>
      <c r="G426" s="523" t="s">
        <v>390</v>
      </c>
      <c r="H426" s="523"/>
      <c r="I426" s="523"/>
      <c r="J426" s="523"/>
      <c r="K426" s="497"/>
      <c r="L426" s="444" t="e">
        <f>#REF!-#REF!*10%</f>
        <v>#REF!</v>
      </c>
    </row>
    <row r="427" spans="1:12" ht="15.6" customHeight="1" x14ac:dyDescent="0.25">
      <c r="A427" s="453"/>
      <c r="B427" s="471"/>
      <c r="C427" s="455"/>
      <c r="D427" s="520"/>
      <c r="E427" s="448"/>
      <c r="F427" s="93" t="s">
        <v>704</v>
      </c>
      <c r="G427" s="523" t="s">
        <v>705</v>
      </c>
      <c r="H427" s="523"/>
      <c r="I427" s="523"/>
      <c r="J427" s="523"/>
      <c r="K427" s="497"/>
      <c r="L427" s="444" t="e">
        <f>#REF!-#REF!*10%</f>
        <v>#REF!</v>
      </c>
    </row>
    <row r="428" spans="1:12" ht="15.6" customHeight="1" x14ac:dyDescent="0.25">
      <c r="A428" s="453"/>
      <c r="B428" s="471"/>
      <c r="C428" s="455"/>
      <c r="D428" s="520"/>
      <c r="E428" s="448"/>
      <c r="F428" s="93" t="s">
        <v>706</v>
      </c>
      <c r="G428" s="461" t="s">
        <v>390</v>
      </c>
      <c r="H428" s="461"/>
      <c r="I428" s="461"/>
      <c r="J428" s="461"/>
      <c r="K428" s="497"/>
      <c r="L428" s="444" t="e">
        <f>#REF!-#REF!*10%</f>
        <v>#REF!</v>
      </c>
    </row>
    <row r="429" spans="1:12" ht="15.6" customHeight="1" x14ac:dyDescent="0.25">
      <c r="A429" s="453"/>
      <c r="B429" s="471"/>
      <c r="C429" s="455"/>
      <c r="D429" s="520"/>
      <c r="E429" s="448"/>
      <c r="F429" s="93" t="s">
        <v>1271</v>
      </c>
      <c r="G429" s="461" t="s">
        <v>390</v>
      </c>
      <c r="H429" s="461"/>
      <c r="I429" s="461"/>
      <c r="J429" s="461"/>
      <c r="K429" s="497"/>
      <c r="L429" s="444" t="e">
        <f>#REF!-#REF!*10%</f>
        <v>#REF!</v>
      </c>
    </row>
    <row r="430" spans="1:12" ht="15.6" customHeight="1" x14ac:dyDescent="0.25">
      <c r="A430" s="453"/>
      <c r="B430" s="471"/>
      <c r="C430" s="455"/>
      <c r="D430" s="520"/>
      <c r="E430" s="448"/>
      <c r="F430" s="93" t="s">
        <v>707</v>
      </c>
      <c r="G430" s="523" t="s">
        <v>1516</v>
      </c>
      <c r="H430" s="523"/>
      <c r="I430" s="523"/>
      <c r="J430" s="523"/>
      <c r="K430" s="497"/>
      <c r="L430" s="444" t="e">
        <f>#REF!-#REF!*10%</f>
        <v>#REF!</v>
      </c>
    </row>
    <row r="431" spans="1:12" ht="15.6" customHeight="1" x14ac:dyDescent="0.25">
      <c r="A431" s="453"/>
      <c r="B431" s="471"/>
      <c r="C431" s="455"/>
      <c r="D431" s="520"/>
      <c r="E431" s="448"/>
      <c r="F431" s="93" t="s">
        <v>708</v>
      </c>
      <c r="G431" s="523" t="s">
        <v>390</v>
      </c>
      <c r="H431" s="523"/>
      <c r="I431" s="523"/>
      <c r="J431" s="523"/>
      <c r="K431" s="497"/>
      <c r="L431" s="444" t="e">
        <f>#REF!-#REF!*10%</f>
        <v>#REF!</v>
      </c>
    </row>
    <row r="432" spans="1:12" ht="15.6" customHeight="1" x14ac:dyDescent="0.25">
      <c r="A432" s="453"/>
      <c r="B432" s="471"/>
      <c r="C432" s="455"/>
      <c r="D432" s="520"/>
      <c r="E432" s="448"/>
      <c r="F432" s="93" t="s">
        <v>377</v>
      </c>
      <c r="G432" s="523" t="s">
        <v>387</v>
      </c>
      <c r="H432" s="523"/>
      <c r="I432" s="523"/>
      <c r="J432" s="523"/>
      <c r="K432" s="497"/>
      <c r="L432" s="444" t="e">
        <f>#REF!-#REF!*10%</f>
        <v>#REF!</v>
      </c>
    </row>
    <row r="433" spans="1:12" ht="15.6" customHeight="1" x14ac:dyDescent="0.25">
      <c r="A433" s="453"/>
      <c r="B433" s="471"/>
      <c r="C433" s="455"/>
      <c r="D433" s="520"/>
      <c r="E433" s="448"/>
      <c r="F433" s="93" t="s">
        <v>388</v>
      </c>
      <c r="G433" s="523" t="s">
        <v>393</v>
      </c>
      <c r="H433" s="523"/>
      <c r="I433" s="523"/>
      <c r="J433" s="523"/>
      <c r="K433" s="497"/>
      <c r="L433" s="444" t="e">
        <f>#REF!-#REF!*10%</f>
        <v>#REF!</v>
      </c>
    </row>
    <row r="434" spans="1:12" ht="15.6" customHeight="1" x14ac:dyDescent="0.25">
      <c r="A434" s="453"/>
      <c r="B434" s="471"/>
      <c r="C434" s="455"/>
      <c r="D434" s="520"/>
      <c r="E434" s="448"/>
      <c r="F434" s="93" t="s">
        <v>562</v>
      </c>
      <c r="G434" s="523" t="s">
        <v>1024</v>
      </c>
      <c r="H434" s="523"/>
      <c r="I434" s="523"/>
      <c r="J434" s="523"/>
      <c r="K434" s="497"/>
      <c r="L434" s="444" t="e">
        <f>#REF!-#REF!*10%</f>
        <v>#REF!</v>
      </c>
    </row>
    <row r="435" spans="1:12" ht="15.6" customHeight="1" x14ac:dyDescent="0.25">
      <c r="A435" s="453"/>
      <c r="B435" s="471"/>
      <c r="C435" s="455"/>
      <c r="D435" s="520"/>
      <c r="E435" s="448"/>
      <c r="F435" s="93" t="s">
        <v>570</v>
      </c>
      <c r="G435" s="523" t="s">
        <v>613</v>
      </c>
      <c r="H435" s="523"/>
      <c r="I435" s="523"/>
      <c r="J435" s="523"/>
      <c r="K435" s="497"/>
      <c r="L435" s="444" t="e">
        <f>#REF!-#REF!*10%</f>
        <v>#REF!</v>
      </c>
    </row>
    <row r="436" spans="1:12" ht="15.6" customHeight="1" x14ac:dyDescent="0.25">
      <c r="A436" s="453"/>
      <c r="B436" s="471"/>
      <c r="C436" s="455"/>
      <c r="D436" s="520"/>
      <c r="E436" s="448"/>
      <c r="F436" s="113" t="s">
        <v>84</v>
      </c>
      <c r="G436" s="527">
        <v>8</v>
      </c>
      <c r="H436" s="527"/>
      <c r="I436" s="527"/>
      <c r="J436" s="527"/>
      <c r="K436" s="497"/>
      <c r="L436" s="444" t="e">
        <f>#REF!-#REF!*10%</f>
        <v>#REF!</v>
      </c>
    </row>
    <row r="437" spans="1:12" ht="15.6" customHeight="1" x14ac:dyDescent="0.25">
      <c r="A437" s="453"/>
      <c r="B437" s="472"/>
      <c r="C437" s="455"/>
      <c r="D437" s="520"/>
      <c r="E437" s="448"/>
      <c r="F437" s="296" t="s">
        <v>1016</v>
      </c>
      <c r="G437" s="454">
        <v>5</v>
      </c>
      <c r="H437" s="454"/>
      <c r="I437" s="454"/>
      <c r="J437" s="454"/>
      <c r="K437" s="497"/>
      <c r="L437" s="444" t="e">
        <f>#REF!-#REF!*10%</f>
        <v>#REF!</v>
      </c>
    </row>
    <row r="438" spans="1:12" ht="15.6" customHeight="1" x14ac:dyDescent="0.25">
      <c r="A438" s="452">
        <v>15</v>
      </c>
      <c r="B438" s="470"/>
      <c r="C438" s="455" t="s">
        <v>1519</v>
      </c>
      <c r="D438" s="520"/>
      <c r="E438" s="448"/>
      <c r="F438" s="110" t="s">
        <v>81</v>
      </c>
      <c r="G438" s="524" t="s">
        <v>1515</v>
      </c>
      <c r="H438" s="524"/>
      <c r="I438" s="524"/>
      <c r="J438" s="524"/>
      <c r="K438" s="539">
        <v>3</v>
      </c>
      <c r="L438" s="498">
        <v>18277</v>
      </c>
    </row>
    <row r="439" spans="1:12" ht="15.6" customHeight="1" x14ac:dyDescent="0.25">
      <c r="A439" s="453"/>
      <c r="B439" s="471"/>
      <c r="C439" s="455"/>
      <c r="D439" s="520"/>
      <c r="E439" s="448"/>
      <c r="F439" s="110" t="s">
        <v>80</v>
      </c>
      <c r="G439" s="469">
        <v>230</v>
      </c>
      <c r="H439" s="469"/>
      <c r="I439" s="469"/>
      <c r="J439" s="469"/>
      <c r="K439" s="502"/>
      <c r="L439" s="499"/>
    </row>
    <row r="440" spans="1:12" ht="15.6" customHeight="1" x14ac:dyDescent="0.25">
      <c r="A440" s="453"/>
      <c r="B440" s="471"/>
      <c r="C440" s="455"/>
      <c r="D440" s="520"/>
      <c r="E440" s="448"/>
      <c r="F440" s="110" t="s">
        <v>8</v>
      </c>
      <c r="G440" s="240">
        <v>3000</v>
      </c>
      <c r="H440" s="241">
        <v>4000</v>
      </c>
      <c r="I440" s="312">
        <v>5000</v>
      </c>
      <c r="J440" s="242">
        <v>6000</v>
      </c>
      <c r="K440" s="502"/>
      <c r="L440" s="499"/>
    </row>
    <row r="441" spans="1:12" ht="15.6" customHeight="1" x14ac:dyDescent="0.25">
      <c r="A441" s="453"/>
      <c r="B441" s="471"/>
      <c r="C441" s="455"/>
      <c r="D441" s="520"/>
      <c r="E441" s="448"/>
      <c r="F441" s="93" t="s">
        <v>817</v>
      </c>
      <c r="G441" s="243">
        <f>G439*114</f>
        <v>26220</v>
      </c>
      <c r="H441" s="244">
        <f>G439*128</f>
        <v>29440</v>
      </c>
      <c r="I441" s="313">
        <f>G439*138</f>
        <v>31740</v>
      </c>
      <c r="J441" s="245">
        <f>G439*148</f>
        <v>34040</v>
      </c>
      <c r="K441" s="502"/>
      <c r="L441" s="499"/>
    </row>
    <row r="442" spans="1:12" ht="15.6" customHeight="1" x14ac:dyDescent="0.25">
      <c r="A442" s="453"/>
      <c r="B442" s="471"/>
      <c r="C442" s="455"/>
      <c r="D442" s="520"/>
      <c r="E442" s="448"/>
      <c r="F442" s="93" t="s">
        <v>1269</v>
      </c>
      <c r="G442" s="451">
        <v>0.98</v>
      </c>
      <c r="H442" s="451"/>
      <c r="I442" s="451"/>
      <c r="J442" s="451"/>
      <c r="K442" s="502"/>
      <c r="L442" s="499"/>
    </row>
    <row r="443" spans="1:12" ht="15.6" customHeight="1" x14ac:dyDescent="0.25">
      <c r="A443" s="453"/>
      <c r="B443" s="471"/>
      <c r="C443" s="455"/>
      <c r="D443" s="520"/>
      <c r="E443" s="448"/>
      <c r="F443" s="93" t="s">
        <v>699</v>
      </c>
      <c r="G443" s="523" t="s">
        <v>700</v>
      </c>
      <c r="H443" s="523"/>
      <c r="I443" s="523"/>
      <c r="J443" s="523"/>
      <c r="K443" s="502"/>
      <c r="L443" s="499"/>
    </row>
    <row r="444" spans="1:12" ht="15.6" customHeight="1" x14ac:dyDescent="0.25">
      <c r="A444" s="453"/>
      <c r="B444" s="471"/>
      <c r="C444" s="455"/>
      <c r="D444" s="520"/>
      <c r="E444" s="448"/>
      <c r="F444" s="93" t="s">
        <v>1181</v>
      </c>
      <c r="G444" s="462" t="s">
        <v>1179</v>
      </c>
      <c r="H444" s="463"/>
      <c r="I444" s="463"/>
      <c r="J444" s="464"/>
      <c r="K444" s="502"/>
      <c r="L444" s="499"/>
    </row>
    <row r="445" spans="1:12" ht="15.6" customHeight="1" x14ac:dyDescent="0.25">
      <c r="A445" s="453"/>
      <c r="B445" s="471"/>
      <c r="C445" s="455"/>
      <c r="D445" s="520"/>
      <c r="E445" s="448"/>
      <c r="F445" s="110" t="s">
        <v>83</v>
      </c>
      <c r="G445" s="524">
        <v>66</v>
      </c>
      <c r="H445" s="524"/>
      <c r="I445" s="524"/>
      <c r="J445" s="524"/>
      <c r="K445" s="502"/>
      <c r="L445" s="499"/>
    </row>
    <row r="446" spans="1:12" ht="15.6" customHeight="1" x14ac:dyDescent="0.25">
      <c r="A446" s="453"/>
      <c r="B446" s="471"/>
      <c r="C446" s="455"/>
      <c r="D446" s="520"/>
      <c r="E446" s="448"/>
      <c r="F446" s="112" t="s">
        <v>396</v>
      </c>
      <c r="G446" s="523" t="s">
        <v>397</v>
      </c>
      <c r="H446" s="523"/>
      <c r="I446" s="523"/>
      <c r="J446" s="523"/>
      <c r="K446" s="502"/>
      <c r="L446" s="499"/>
    </row>
    <row r="447" spans="1:12" ht="15.6" customHeight="1" x14ac:dyDescent="0.25">
      <c r="A447" s="453"/>
      <c r="B447" s="471"/>
      <c r="C447" s="455"/>
      <c r="D447" s="520"/>
      <c r="E447" s="448"/>
      <c r="F447" s="110" t="s">
        <v>256</v>
      </c>
      <c r="G447" s="524" t="s">
        <v>64</v>
      </c>
      <c r="H447" s="524"/>
      <c r="I447" s="524"/>
      <c r="J447" s="524"/>
      <c r="K447" s="502"/>
      <c r="L447" s="499"/>
    </row>
    <row r="448" spans="1:12" ht="15.6" customHeight="1" x14ac:dyDescent="0.25">
      <c r="A448" s="453"/>
      <c r="B448" s="471"/>
      <c r="C448" s="455"/>
      <c r="D448" s="520"/>
      <c r="E448" s="448"/>
      <c r="F448" s="93" t="s">
        <v>379</v>
      </c>
      <c r="G448" s="523" t="s">
        <v>380</v>
      </c>
      <c r="H448" s="523"/>
      <c r="I448" s="523"/>
      <c r="J448" s="523"/>
      <c r="K448" s="502"/>
      <c r="L448" s="499"/>
    </row>
    <row r="449" spans="1:12" ht="15.6" customHeight="1" x14ac:dyDescent="0.25">
      <c r="A449" s="453"/>
      <c r="B449" s="471"/>
      <c r="C449" s="455"/>
      <c r="D449" s="520"/>
      <c r="E449" s="448"/>
      <c r="F449" s="93" t="s">
        <v>701</v>
      </c>
      <c r="G449" s="523">
        <v>100000</v>
      </c>
      <c r="H449" s="523"/>
      <c r="I449" s="523"/>
      <c r="J449" s="523"/>
      <c r="K449" s="502"/>
      <c r="L449" s="499"/>
    </row>
    <row r="450" spans="1:12" ht="15.6" customHeight="1" x14ac:dyDescent="0.25">
      <c r="A450" s="453"/>
      <c r="B450" s="471"/>
      <c r="C450" s="455"/>
      <c r="D450" s="520"/>
      <c r="E450" s="448"/>
      <c r="F450" s="93" t="s">
        <v>257</v>
      </c>
      <c r="G450" s="523" t="s">
        <v>556</v>
      </c>
      <c r="H450" s="523"/>
      <c r="I450" s="523"/>
      <c r="J450" s="523"/>
      <c r="K450" s="502"/>
      <c r="L450" s="499"/>
    </row>
    <row r="451" spans="1:12" ht="15.6" customHeight="1" x14ac:dyDescent="0.25">
      <c r="A451" s="453"/>
      <c r="B451" s="471"/>
      <c r="C451" s="455"/>
      <c r="D451" s="520"/>
      <c r="E451" s="448"/>
      <c r="F451" s="93" t="s">
        <v>376</v>
      </c>
      <c r="G451" s="523" t="s">
        <v>392</v>
      </c>
      <c r="H451" s="523"/>
      <c r="I451" s="523"/>
      <c r="J451" s="523"/>
      <c r="K451" s="502"/>
      <c r="L451" s="499"/>
    </row>
    <row r="452" spans="1:12" ht="15.6" customHeight="1" x14ac:dyDescent="0.25">
      <c r="A452" s="453"/>
      <c r="B452" s="471"/>
      <c r="C452" s="455"/>
      <c r="D452" s="520"/>
      <c r="E452" s="448"/>
      <c r="F452" s="93" t="s">
        <v>702</v>
      </c>
      <c r="G452" s="523" t="s">
        <v>709</v>
      </c>
      <c r="H452" s="523"/>
      <c r="I452" s="523"/>
      <c r="J452" s="523"/>
      <c r="K452" s="502"/>
      <c r="L452" s="499"/>
    </row>
    <row r="453" spans="1:12" ht="15.6" customHeight="1" x14ac:dyDescent="0.25">
      <c r="A453" s="453"/>
      <c r="B453" s="471"/>
      <c r="C453" s="455"/>
      <c r="D453" s="520"/>
      <c r="E453" s="448"/>
      <c r="F453" s="93" t="s">
        <v>381</v>
      </c>
      <c r="G453" s="523" t="s">
        <v>382</v>
      </c>
      <c r="H453" s="523"/>
      <c r="I453" s="523"/>
      <c r="J453" s="523"/>
      <c r="K453" s="502"/>
      <c r="L453" s="500"/>
    </row>
    <row r="454" spans="1:12" ht="15.6" customHeight="1" x14ac:dyDescent="0.25">
      <c r="A454" s="453"/>
      <c r="B454" s="471"/>
      <c r="C454" s="455"/>
      <c r="D454" s="520"/>
      <c r="E454" s="448"/>
      <c r="F454" s="94" t="s">
        <v>358</v>
      </c>
      <c r="G454" s="523" t="s">
        <v>900</v>
      </c>
      <c r="H454" s="523"/>
      <c r="I454" s="523"/>
      <c r="J454" s="523"/>
      <c r="K454" s="496">
        <v>5</v>
      </c>
      <c r="L454" s="443">
        <v>19557</v>
      </c>
    </row>
    <row r="455" spans="1:12" ht="15.6" customHeight="1" x14ac:dyDescent="0.25">
      <c r="A455" s="453"/>
      <c r="B455" s="471"/>
      <c r="C455" s="455"/>
      <c r="D455" s="520"/>
      <c r="E455" s="448"/>
      <c r="F455" s="93" t="s">
        <v>383</v>
      </c>
      <c r="G455" s="523" t="s">
        <v>384</v>
      </c>
      <c r="H455" s="523"/>
      <c r="I455" s="523"/>
      <c r="J455" s="523"/>
      <c r="K455" s="497"/>
      <c r="L455" s="444" t="e">
        <f>#REF!-#REF!*10%</f>
        <v>#REF!</v>
      </c>
    </row>
    <row r="456" spans="1:12" ht="15.6" customHeight="1" x14ac:dyDescent="0.25">
      <c r="A456" s="453"/>
      <c r="B456" s="471"/>
      <c r="C456" s="455"/>
      <c r="D456" s="520"/>
      <c r="E456" s="448"/>
      <c r="F456" s="93" t="s">
        <v>385</v>
      </c>
      <c r="G456" s="523" t="s">
        <v>398</v>
      </c>
      <c r="H456" s="523"/>
      <c r="I456" s="523"/>
      <c r="J456" s="523"/>
      <c r="K456" s="497"/>
      <c r="L456" s="444" t="e">
        <f>#REF!-#REF!*10%</f>
        <v>#REF!</v>
      </c>
    </row>
    <row r="457" spans="1:12" ht="15.6" customHeight="1" x14ac:dyDescent="0.25">
      <c r="A457" s="453"/>
      <c r="B457" s="471"/>
      <c r="C457" s="455"/>
      <c r="D457" s="520"/>
      <c r="E457" s="448"/>
      <c r="F457" s="93" t="s">
        <v>389</v>
      </c>
      <c r="G457" s="523" t="s">
        <v>390</v>
      </c>
      <c r="H457" s="523"/>
      <c r="I457" s="523"/>
      <c r="J457" s="523"/>
      <c r="K457" s="497"/>
      <c r="L457" s="444" t="e">
        <f>#REF!-#REF!*10%</f>
        <v>#REF!</v>
      </c>
    </row>
    <row r="458" spans="1:12" ht="15.6" customHeight="1" x14ac:dyDescent="0.25">
      <c r="A458" s="453"/>
      <c r="B458" s="471"/>
      <c r="C458" s="455"/>
      <c r="D458" s="520"/>
      <c r="E458" s="448"/>
      <c r="F458" s="93" t="s">
        <v>704</v>
      </c>
      <c r="G458" s="523" t="s">
        <v>705</v>
      </c>
      <c r="H458" s="523"/>
      <c r="I458" s="523"/>
      <c r="J458" s="523"/>
      <c r="K458" s="497"/>
      <c r="L458" s="444" t="e">
        <f>#REF!-#REF!*10%</f>
        <v>#REF!</v>
      </c>
    </row>
    <row r="459" spans="1:12" ht="15.6" customHeight="1" x14ac:dyDescent="0.25">
      <c r="A459" s="453"/>
      <c r="B459" s="471"/>
      <c r="C459" s="455"/>
      <c r="D459" s="520"/>
      <c r="E459" s="448"/>
      <c r="F459" s="93" t="s">
        <v>706</v>
      </c>
      <c r="G459" s="461" t="s">
        <v>390</v>
      </c>
      <c r="H459" s="461"/>
      <c r="I459" s="461"/>
      <c r="J459" s="461"/>
      <c r="K459" s="497"/>
      <c r="L459" s="444" t="e">
        <f>#REF!-#REF!*10%</f>
        <v>#REF!</v>
      </c>
    </row>
    <row r="460" spans="1:12" ht="15.6" customHeight="1" x14ac:dyDescent="0.25">
      <c r="A460" s="453"/>
      <c r="B460" s="471"/>
      <c r="C460" s="455"/>
      <c r="D460" s="520"/>
      <c r="E460" s="448"/>
      <c r="F460" s="93" t="s">
        <v>1271</v>
      </c>
      <c r="G460" s="461" t="s">
        <v>390</v>
      </c>
      <c r="H460" s="461"/>
      <c r="I460" s="461"/>
      <c r="J460" s="461"/>
      <c r="K460" s="497"/>
      <c r="L460" s="444" t="e">
        <f>#REF!-#REF!*10%</f>
        <v>#REF!</v>
      </c>
    </row>
    <row r="461" spans="1:12" ht="15.6" customHeight="1" x14ac:dyDescent="0.25">
      <c r="A461" s="453"/>
      <c r="B461" s="471"/>
      <c r="C461" s="455"/>
      <c r="D461" s="520"/>
      <c r="E461" s="448"/>
      <c r="F461" s="93" t="s">
        <v>707</v>
      </c>
      <c r="G461" s="523" t="s">
        <v>1516</v>
      </c>
      <c r="H461" s="523"/>
      <c r="I461" s="523"/>
      <c r="J461" s="523"/>
      <c r="K461" s="497"/>
      <c r="L461" s="444" t="e">
        <f>#REF!-#REF!*10%</f>
        <v>#REF!</v>
      </c>
    </row>
    <row r="462" spans="1:12" ht="15.6" customHeight="1" x14ac:dyDescent="0.25">
      <c r="A462" s="453"/>
      <c r="B462" s="471"/>
      <c r="C462" s="455"/>
      <c r="D462" s="520"/>
      <c r="E462" s="448"/>
      <c r="F462" s="93" t="s">
        <v>708</v>
      </c>
      <c r="G462" s="523" t="s">
        <v>390</v>
      </c>
      <c r="H462" s="523"/>
      <c r="I462" s="523"/>
      <c r="J462" s="523"/>
      <c r="K462" s="497"/>
      <c r="L462" s="444" t="e">
        <f>#REF!-#REF!*10%</f>
        <v>#REF!</v>
      </c>
    </row>
    <row r="463" spans="1:12" ht="15.6" customHeight="1" x14ac:dyDescent="0.25">
      <c r="A463" s="453"/>
      <c r="B463" s="471"/>
      <c r="C463" s="455"/>
      <c r="D463" s="520"/>
      <c r="E463" s="448"/>
      <c r="F463" s="93" t="s">
        <v>377</v>
      </c>
      <c r="G463" s="523" t="s">
        <v>387</v>
      </c>
      <c r="H463" s="523"/>
      <c r="I463" s="523"/>
      <c r="J463" s="523"/>
      <c r="K463" s="497"/>
      <c r="L463" s="444" t="e">
        <f>#REF!-#REF!*10%</f>
        <v>#REF!</v>
      </c>
    </row>
    <row r="464" spans="1:12" ht="15.6" customHeight="1" x14ac:dyDescent="0.25">
      <c r="A464" s="453"/>
      <c r="B464" s="471"/>
      <c r="C464" s="455"/>
      <c r="D464" s="520"/>
      <c r="E464" s="448"/>
      <c r="F464" s="93" t="s">
        <v>388</v>
      </c>
      <c r="G464" s="523" t="s">
        <v>393</v>
      </c>
      <c r="H464" s="523"/>
      <c r="I464" s="523"/>
      <c r="J464" s="523"/>
      <c r="K464" s="497"/>
      <c r="L464" s="444" t="e">
        <f>#REF!-#REF!*10%</f>
        <v>#REF!</v>
      </c>
    </row>
    <row r="465" spans="1:12" ht="15.6" customHeight="1" x14ac:dyDescent="0.25">
      <c r="A465" s="453"/>
      <c r="B465" s="471"/>
      <c r="C465" s="455"/>
      <c r="D465" s="520"/>
      <c r="E465" s="448"/>
      <c r="F465" s="93" t="s">
        <v>562</v>
      </c>
      <c r="G465" s="523" t="s">
        <v>1024</v>
      </c>
      <c r="H465" s="523"/>
      <c r="I465" s="523"/>
      <c r="J465" s="523"/>
      <c r="K465" s="497"/>
      <c r="L465" s="444" t="e">
        <f>#REF!-#REF!*10%</f>
        <v>#REF!</v>
      </c>
    </row>
    <row r="466" spans="1:12" ht="15.6" customHeight="1" x14ac:dyDescent="0.25">
      <c r="A466" s="453"/>
      <c r="B466" s="471"/>
      <c r="C466" s="455"/>
      <c r="D466" s="520"/>
      <c r="E466" s="448"/>
      <c r="F466" s="93" t="s">
        <v>570</v>
      </c>
      <c r="G466" s="523" t="s">
        <v>613</v>
      </c>
      <c r="H466" s="523"/>
      <c r="I466" s="523"/>
      <c r="J466" s="523"/>
      <c r="K466" s="497"/>
      <c r="L466" s="444" t="e">
        <f>#REF!-#REF!*10%</f>
        <v>#REF!</v>
      </c>
    </row>
    <row r="467" spans="1:12" ht="15.6" customHeight="1" x14ac:dyDescent="0.25">
      <c r="A467" s="453"/>
      <c r="B467" s="471"/>
      <c r="C467" s="455"/>
      <c r="D467" s="520"/>
      <c r="E467" s="448"/>
      <c r="F467" s="113" t="s">
        <v>84</v>
      </c>
      <c r="G467" s="527">
        <v>8</v>
      </c>
      <c r="H467" s="527"/>
      <c r="I467" s="527"/>
      <c r="J467" s="527"/>
      <c r="K467" s="497"/>
      <c r="L467" s="444" t="e">
        <f>#REF!-#REF!*10%</f>
        <v>#REF!</v>
      </c>
    </row>
    <row r="468" spans="1:12" ht="15.6" customHeight="1" x14ac:dyDescent="0.25">
      <c r="A468" s="453"/>
      <c r="B468" s="472"/>
      <c r="C468" s="455"/>
      <c r="D468" s="520"/>
      <c r="E468" s="448"/>
      <c r="F468" s="296" t="s">
        <v>1016</v>
      </c>
      <c r="G468" s="454">
        <v>5</v>
      </c>
      <c r="H468" s="454"/>
      <c r="I468" s="454"/>
      <c r="J468" s="454"/>
      <c r="K468" s="497"/>
      <c r="L468" s="444" t="e">
        <f>#REF!-#REF!*10%</f>
        <v>#REF!</v>
      </c>
    </row>
    <row r="469" spans="1:12" ht="15.6" customHeight="1" x14ac:dyDescent="0.25">
      <c r="A469" s="452">
        <v>16</v>
      </c>
      <c r="B469" s="470"/>
      <c r="C469" s="455" t="s">
        <v>1517</v>
      </c>
      <c r="D469" s="520"/>
      <c r="E469" s="448"/>
      <c r="F469" s="110" t="s">
        <v>81</v>
      </c>
      <c r="G469" s="524" t="s">
        <v>1515</v>
      </c>
      <c r="H469" s="524"/>
      <c r="I469" s="524"/>
      <c r="J469" s="524"/>
      <c r="K469" s="539">
        <v>3</v>
      </c>
      <c r="L469" s="498">
        <v>18423</v>
      </c>
    </row>
    <row r="470" spans="1:12" ht="15.6" customHeight="1" x14ac:dyDescent="0.25">
      <c r="A470" s="453"/>
      <c r="B470" s="471"/>
      <c r="C470" s="455"/>
      <c r="D470" s="520"/>
      <c r="E470" s="448"/>
      <c r="F470" s="110" t="s">
        <v>80</v>
      </c>
      <c r="G470" s="469">
        <v>240</v>
      </c>
      <c r="H470" s="469"/>
      <c r="I470" s="469"/>
      <c r="J470" s="469"/>
      <c r="K470" s="502"/>
      <c r="L470" s="499"/>
    </row>
    <row r="471" spans="1:12" ht="15.6" customHeight="1" x14ac:dyDescent="0.25">
      <c r="A471" s="453"/>
      <c r="B471" s="471"/>
      <c r="C471" s="455"/>
      <c r="D471" s="520"/>
      <c r="E471" s="448"/>
      <c r="F471" s="110" t="s">
        <v>8</v>
      </c>
      <c r="G471" s="240">
        <v>3000</v>
      </c>
      <c r="H471" s="241">
        <v>4000</v>
      </c>
      <c r="I471" s="312">
        <v>5000</v>
      </c>
      <c r="J471" s="242">
        <v>6000</v>
      </c>
      <c r="K471" s="502"/>
      <c r="L471" s="499"/>
    </row>
    <row r="472" spans="1:12" ht="15.6" customHeight="1" x14ac:dyDescent="0.25">
      <c r="A472" s="453"/>
      <c r="B472" s="471"/>
      <c r="C472" s="455"/>
      <c r="D472" s="520"/>
      <c r="E472" s="448"/>
      <c r="F472" s="93" t="s">
        <v>817</v>
      </c>
      <c r="G472" s="243">
        <f>G470*114</f>
        <v>27360</v>
      </c>
      <c r="H472" s="244">
        <f>G470*128</f>
        <v>30720</v>
      </c>
      <c r="I472" s="313">
        <f>G470*135</f>
        <v>32400</v>
      </c>
      <c r="J472" s="245">
        <f>G470*148</f>
        <v>35520</v>
      </c>
      <c r="K472" s="502"/>
      <c r="L472" s="499"/>
    </row>
    <row r="473" spans="1:12" ht="15.6" customHeight="1" x14ac:dyDescent="0.25">
      <c r="A473" s="453"/>
      <c r="B473" s="471"/>
      <c r="C473" s="455"/>
      <c r="D473" s="520"/>
      <c r="E473" s="448"/>
      <c r="F473" s="93" t="s">
        <v>1269</v>
      </c>
      <c r="G473" s="451">
        <v>0.98</v>
      </c>
      <c r="H473" s="451"/>
      <c r="I473" s="451"/>
      <c r="J473" s="451"/>
      <c r="K473" s="502"/>
      <c r="L473" s="499"/>
    </row>
    <row r="474" spans="1:12" ht="15.6" customHeight="1" x14ac:dyDescent="0.25">
      <c r="A474" s="453"/>
      <c r="B474" s="471"/>
      <c r="C474" s="455"/>
      <c r="D474" s="520"/>
      <c r="E474" s="448"/>
      <c r="F474" s="93" t="s">
        <v>699</v>
      </c>
      <c r="G474" s="523" t="s">
        <v>700</v>
      </c>
      <c r="H474" s="523"/>
      <c r="I474" s="523"/>
      <c r="J474" s="523"/>
      <c r="K474" s="502"/>
      <c r="L474" s="499"/>
    </row>
    <row r="475" spans="1:12" ht="15.6" customHeight="1" x14ac:dyDescent="0.25">
      <c r="A475" s="453"/>
      <c r="B475" s="471"/>
      <c r="C475" s="455"/>
      <c r="D475" s="520"/>
      <c r="E475" s="448"/>
      <c r="F475" s="93" t="s">
        <v>1181</v>
      </c>
      <c r="G475" s="462" t="s">
        <v>1179</v>
      </c>
      <c r="H475" s="463"/>
      <c r="I475" s="463"/>
      <c r="J475" s="464"/>
      <c r="K475" s="502"/>
      <c r="L475" s="499"/>
    </row>
    <row r="476" spans="1:12" ht="15.6" customHeight="1" x14ac:dyDescent="0.25">
      <c r="A476" s="453"/>
      <c r="B476" s="471"/>
      <c r="C476" s="455"/>
      <c r="D476" s="520"/>
      <c r="E476" s="448"/>
      <c r="F476" s="110" t="s">
        <v>83</v>
      </c>
      <c r="G476" s="524">
        <v>66</v>
      </c>
      <c r="H476" s="524"/>
      <c r="I476" s="524"/>
      <c r="J476" s="524"/>
      <c r="K476" s="502"/>
      <c r="L476" s="499"/>
    </row>
    <row r="477" spans="1:12" ht="15.6" customHeight="1" x14ac:dyDescent="0.25">
      <c r="A477" s="453"/>
      <c r="B477" s="471"/>
      <c r="C477" s="455"/>
      <c r="D477" s="520"/>
      <c r="E477" s="448"/>
      <c r="F477" s="112" t="s">
        <v>396</v>
      </c>
      <c r="G477" s="523" t="s">
        <v>397</v>
      </c>
      <c r="H477" s="523"/>
      <c r="I477" s="523"/>
      <c r="J477" s="523"/>
      <c r="K477" s="502"/>
      <c r="L477" s="499"/>
    </row>
    <row r="478" spans="1:12" ht="15.6" customHeight="1" x14ac:dyDescent="0.25">
      <c r="A478" s="453"/>
      <c r="B478" s="471"/>
      <c r="C478" s="455"/>
      <c r="D478" s="520"/>
      <c r="E478" s="448"/>
      <c r="F478" s="110" t="s">
        <v>256</v>
      </c>
      <c r="G478" s="524" t="s">
        <v>64</v>
      </c>
      <c r="H478" s="524"/>
      <c r="I478" s="524"/>
      <c r="J478" s="524"/>
      <c r="K478" s="502"/>
      <c r="L478" s="499"/>
    </row>
    <row r="479" spans="1:12" ht="15.6" customHeight="1" x14ac:dyDescent="0.25">
      <c r="A479" s="453"/>
      <c r="B479" s="471"/>
      <c r="C479" s="455"/>
      <c r="D479" s="520"/>
      <c r="E479" s="448"/>
      <c r="F479" s="93" t="s">
        <v>379</v>
      </c>
      <c r="G479" s="523" t="s">
        <v>380</v>
      </c>
      <c r="H479" s="523"/>
      <c r="I479" s="523"/>
      <c r="J479" s="523"/>
      <c r="K479" s="502"/>
      <c r="L479" s="499"/>
    </row>
    <row r="480" spans="1:12" ht="15.6" customHeight="1" x14ac:dyDescent="0.25">
      <c r="A480" s="453"/>
      <c r="B480" s="471"/>
      <c r="C480" s="455"/>
      <c r="D480" s="520"/>
      <c r="E480" s="448"/>
      <c r="F480" s="93" t="s">
        <v>701</v>
      </c>
      <c r="G480" s="523">
        <v>100000</v>
      </c>
      <c r="H480" s="523"/>
      <c r="I480" s="523"/>
      <c r="J480" s="523"/>
      <c r="K480" s="502"/>
      <c r="L480" s="499"/>
    </row>
    <row r="481" spans="1:12" ht="15.6" customHeight="1" x14ac:dyDescent="0.25">
      <c r="A481" s="453"/>
      <c r="B481" s="471"/>
      <c r="C481" s="455"/>
      <c r="D481" s="520"/>
      <c r="E481" s="448"/>
      <c r="F481" s="93" t="s">
        <v>257</v>
      </c>
      <c r="G481" s="523" t="s">
        <v>556</v>
      </c>
      <c r="H481" s="523"/>
      <c r="I481" s="523"/>
      <c r="J481" s="523"/>
      <c r="K481" s="502"/>
      <c r="L481" s="499"/>
    </row>
    <row r="482" spans="1:12" ht="15.6" customHeight="1" x14ac:dyDescent="0.25">
      <c r="A482" s="453"/>
      <c r="B482" s="471"/>
      <c r="C482" s="455"/>
      <c r="D482" s="520"/>
      <c r="E482" s="448"/>
      <c r="F482" s="93" t="s">
        <v>376</v>
      </c>
      <c r="G482" s="523" t="s">
        <v>392</v>
      </c>
      <c r="H482" s="523"/>
      <c r="I482" s="523"/>
      <c r="J482" s="523"/>
      <c r="K482" s="502"/>
      <c r="L482" s="499"/>
    </row>
    <row r="483" spans="1:12" ht="15.6" customHeight="1" x14ac:dyDescent="0.25">
      <c r="A483" s="453"/>
      <c r="B483" s="471"/>
      <c r="C483" s="455"/>
      <c r="D483" s="520"/>
      <c r="E483" s="448"/>
      <c r="F483" s="93" t="s">
        <v>702</v>
      </c>
      <c r="G483" s="523" t="s">
        <v>709</v>
      </c>
      <c r="H483" s="523"/>
      <c r="I483" s="523"/>
      <c r="J483" s="523"/>
      <c r="K483" s="502"/>
      <c r="L483" s="499"/>
    </row>
    <row r="484" spans="1:12" ht="15.6" customHeight="1" x14ac:dyDescent="0.25">
      <c r="A484" s="453"/>
      <c r="B484" s="471"/>
      <c r="C484" s="455"/>
      <c r="D484" s="520"/>
      <c r="E484" s="448"/>
      <c r="F484" s="93" t="s">
        <v>381</v>
      </c>
      <c r="G484" s="523" t="s">
        <v>382</v>
      </c>
      <c r="H484" s="523"/>
      <c r="I484" s="523"/>
      <c r="J484" s="523"/>
      <c r="K484" s="502"/>
      <c r="L484" s="500"/>
    </row>
    <row r="485" spans="1:12" ht="15.6" customHeight="1" x14ac:dyDescent="0.25">
      <c r="A485" s="453"/>
      <c r="B485" s="471"/>
      <c r="C485" s="455"/>
      <c r="D485" s="520"/>
      <c r="E485" s="448"/>
      <c r="F485" s="94" t="s">
        <v>358</v>
      </c>
      <c r="G485" s="523" t="s">
        <v>900</v>
      </c>
      <c r="H485" s="523"/>
      <c r="I485" s="523"/>
      <c r="J485" s="523"/>
      <c r="K485" s="496">
        <v>5</v>
      </c>
      <c r="L485" s="443">
        <v>19713</v>
      </c>
    </row>
    <row r="486" spans="1:12" ht="15.6" customHeight="1" x14ac:dyDescent="0.25">
      <c r="A486" s="453"/>
      <c r="B486" s="471"/>
      <c r="C486" s="455"/>
      <c r="D486" s="520"/>
      <c r="E486" s="448"/>
      <c r="F486" s="93" t="s">
        <v>383</v>
      </c>
      <c r="G486" s="523" t="s">
        <v>384</v>
      </c>
      <c r="H486" s="523"/>
      <c r="I486" s="523"/>
      <c r="J486" s="523"/>
      <c r="K486" s="497"/>
      <c r="L486" s="444" t="e">
        <f>#REF!-#REF!*10%</f>
        <v>#REF!</v>
      </c>
    </row>
    <row r="487" spans="1:12" ht="15.6" customHeight="1" x14ac:dyDescent="0.25">
      <c r="A487" s="453"/>
      <c r="B487" s="471"/>
      <c r="C487" s="455"/>
      <c r="D487" s="520"/>
      <c r="E487" s="448"/>
      <c r="F487" s="93" t="s">
        <v>385</v>
      </c>
      <c r="G487" s="523" t="s">
        <v>398</v>
      </c>
      <c r="H487" s="523"/>
      <c r="I487" s="523"/>
      <c r="J487" s="523"/>
      <c r="K487" s="497"/>
      <c r="L487" s="444" t="e">
        <f>#REF!-#REF!*10%</f>
        <v>#REF!</v>
      </c>
    </row>
    <row r="488" spans="1:12" ht="15.6" customHeight="1" x14ac:dyDescent="0.25">
      <c r="A488" s="453"/>
      <c r="B488" s="471"/>
      <c r="C488" s="455"/>
      <c r="D488" s="520"/>
      <c r="E488" s="448"/>
      <c r="F488" s="93" t="s">
        <v>389</v>
      </c>
      <c r="G488" s="523" t="s">
        <v>390</v>
      </c>
      <c r="H488" s="523"/>
      <c r="I488" s="523"/>
      <c r="J488" s="523"/>
      <c r="K488" s="497"/>
      <c r="L488" s="444" t="e">
        <f>#REF!-#REF!*10%</f>
        <v>#REF!</v>
      </c>
    </row>
    <row r="489" spans="1:12" ht="15.6" customHeight="1" x14ac:dyDescent="0.25">
      <c r="A489" s="453"/>
      <c r="B489" s="471"/>
      <c r="C489" s="455"/>
      <c r="D489" s="520"/>
      <c r="E489" s="448"/>
      <c r="F489" s="93" t="s">
        <v>704</v>
      </c>
      <c r="G489" s="523" t="s">
        <v>705</v>
      </c>
      <c r="H489" s="523"/>
      <c r="I489" s="523"/>
      <c r="J489" s="523"/>
      <c r="K489" s="497"/>
      <c r="L489" s="444" t="e">
        <f>#REF!-#REF!*10%</f>
        <v>#REF!</v>
      </c>
    </row>
    <row r="490" spans="1:12" ht="15.6" customHeight="1" x14ac:dyDescent="0.25">
      <c r="A490" s="453"/>
      <c r="B490" s="471"/>
      <c r="C490" s="455"/>
      <c r="D490" s="520"/>
      <c r="E490" s="448"/>
      <c r="F490" s="93" t="s">
        <v>706</v>
      </c>
      <c r="G490" s="461" t="s">
        <v>390</v>
      </c>
      <c r="H490" s="461"/>
      <c r="I490" s="461"/>
      <c r="J490" s="461"/>
      <c r="K490" s="497"/>
      <c r="L490" s="444" t="e">
        <f>#REF!-#REF!*10%</f>
        <v>#REF!</v>
      </c>
    </row>
    <row r="491" spans="1:12" ht="15.6" customHeight="1" x14ac:dyDescent="0.25">
      <c r="A491" s="453"/>
      <c r="B491" s="471"/>
      <c r="C491" s="455"/>
      <c r="D491" s="520"/>
      <c r="E491" s="448"/>
      <c r="F491" s="93" t="s">
        <v>1271</v>
      </c>
      <c r="G491" s="461" t="s">
        <v>390</v>
      </c>
      <c r="H491" s="461"/>
      <c r="I491" s="461"/>
      <c r="J491" s="461"/>
      <c r="K491" s="497"/>
      <c r="L491" s="444" t="e">
        <f>#REF!-#REF!*10%</f>
        <v>#REF!</v>
      </c>
    </row>
    <row r="492" spans="1:12" ht="15.6" customHeight="1" x14ac:dyDescent="0.25">
      <c r="A492" s="453"/>
      <c r="B492" s="471"/>
      <c r="C492" s="455"/>
      <c r="D492" s="520"/>
      <c r="E492" s="448"/>
      <c r="F492" s="93" t="s">
        <v>707</v>
      </c>
      <c r="G492" s="523" t="s">
        <v>1516</v>
      </c>
      <c r="H492" s="523"/>
      <c r="I492" s="523"/>
      <c r="J492" s="523"/>
      <c r="K492" s="497"/>
      <c r="L492" s="444" t="e">
        <f>#REF!-#REF!*10%</f>
        <v>#REF!</v>
      </c>
    </row>
    <row r="493" spans="1:12" ht="15.6" customHeight="1" x14ac:dyDescent="0.25">
      <c r="A493" s="453"/>
      <c r="B493" s="471"/>
      <c r="C493" s="455"/>
      <c r="D493" s="520"/>
      <c r="E493" s="448"/>
      <c r="F493" s="93" t="s">
        <v>708</v>
      </c>
      <c r="G493" s="523" t="s">
        <v>390</v>
      </c>
      <c r="H493" s="523"/>
      <c r="I493" s="523"/>
      <c r="J493" s="523"/>
      <c r="K493" s="497"/>
      <c r="L493" s="444" t="e">
        <f>#REF!-#REF!*10%</f>
        <v>#REF!</v>
      </c>
    </row>
    <row r="494" spans="1:12" ht="15.6" customHeight="1" x14ac:dyDescent="0.25">
      <c r="A494" s="453"/>
      <c r="B494" s="471"/>
      <c r="C494" s="455"/>
      <c r="D494" s="520"/>
      <c r="E494" s="448"/>
      <c r="F494" s="93" t="s">
        <v>377</v>
      </c>
      <c r="G494" s="523" t="s">
        <v>387</v>
      </c>
      <c r="H494" s="523"/>
      <c r="I494" s="523"/>
      <c r="J494" s="523"/>
      <c r="K494" s="497"/>
      <c r="L494" s="444" t="e">
        <f>#REF!-#REF!*10%</f>
        <v>#REF!</v>
      </c>
    </row>
    <row r="495" spans="1:12" ht="15.6" customHeight="1" x14ac:dyDescent="0.25">
      <c r="A495" s="453"/>
      <c r="B495" s="471"/>
      <c r="C495" s="455"/>
      <c r="D495" s="520"/>
      <c r="E495" s="448"/>
      <c r="F495" s="93" t="s">
        <v>388</v>
      </c>
      <c r="G495" s="523" t="s">
        <v>393</v>
      </c>
      <c r="H495" s="523"/>
      <c r="I495" s="523"/>
      <c r="J495" s="523"/>
      <c r="K495" s="497"/>
      <c r="L495" s="444" t="e">
        <f>#REF!-#REF!*10%</f>
        <v>#REF!</v>
      </c>
    </row>
    <row r="496" spans="1:12" ht="15.6" customHeight="1" x14ac:dyDescent="0.25">
      <c r="A496" s="453"/>
      <c r="B496" s="471"/>
      <c r="C496" s="455"/>
      <c r="D496" s="520"/>
      <c r="E496" s="448"/>
      <c r="F496" s="93" t="s">
        <v>562</v>
      </c>
      <c r="G496" s="523" t="s">
        <v>1024</v>
      </c>
      <c r="H496" s="523"/>
      <c r="I496" s="523"/>
      <c r="J496" s="523"/>
      <c r="K496" s="497"/>
      <c r="L496" s="444" t="e">
        <f>#REF!-#REF!*10%</f>
        <v>#REF!</v>
      </c>
    </row>
    <row r="497" spans="1:12" ht="15.6" customHeight="1" x14ac:dyDescent="0.25">
      <c r="A497" s="453"/>
      <c r="B497" s="471"/>
      <c r="C497" s="455"/>
      <c r="D497" s="520"/>
      <c r="E497" s="448"/>
      <c r="F497" s="93" t="s">
        <v>570</v>
      </c>
      <c r="G497" s="523" t="s">
        <v>613</v>
      </c>
      <c r="H497" s="523"/>
      <c r="I497" s="523"/>
      <c r="J497" s="523"/>
      <c r="K497" s="497"/>
      <c r="L497" s="444" t="e">
        <f>#REF!-#REF!*10%</f>
        <v>#REF!</v>
      </c>
    </row>
    <row r="498" spans="1:12" ht="15.6" customHeight="1" x14ac:dyDescent="0.25">
      <c r="A498" s="453"/>
      <c r="B498" s="471"/>
      <c r="C498" s="455"/>
      <c r="D498" s="520"/>
      <c r="E498" s="448"/>
      <c r="F498" s="113" t="s">
        <v>84</v>
      </c>
      <c r="G498" s="527">
        <v>8</v>
      </c>
      <c r="H498" s="527"/>
      <c r="I498" s="527"/>
      <c r="J498" s="527"/>
      <c r="K498" s="497"/>
      <c r="L498" s="444" t="e">
        <f>#REF!-#REF!*10%</f>
        <v>#REF!</v>
      </c>
    </row>
    <row r="499" spans="1:12" ht="15.6" customHeight="1" x14ac:dyDescent="0.25">
      <c r="A499" s="453"/>
      <c r="B499" s="472"/>
      <c r="C499" s="455"/>
      <c r="D499" s="520"/>
      <c r="E499" s="448"/>
      <c r="F499" s="296" t="s">
        <v>1016</v>
      </c>
      <c r="G499" s="454">
        <v>5</v>
      </c>
      <c r="H499" s="454"/>
      <c r="I499" s="454"/>
      <c r="J499" s="454"/>
      <c r="K499" s="497"/>
      <c r="L499" s="444" t="e">
        <f>#REF!-#REF!*10%</f>
        <v>#REF!</v>
      </c>
    </row>
    <row r="500" spans="1:12" ht="24" customHeight="1" x14ac:dyDescent="0.25">
      <c r="A500" s="519" t="s">
        <v>1518</v>
      </c>
      <c r="B500" s="519"/>
      <c r="C500" s="519"/>
      <c r="D500" s="519"/>
      <c r="E500" s="519"/>
      <c r="F500" s="519"/>
      <c r="G500" s="519"/>
      <c r="H500" s="519"/>
      <c r="I500" s="519"/>
      <c r="J500" s="519"/>
      <c r="K500" s="519"/>
      <c r="L500" s="519"/>
    </row>
    <row r="501" spans="1:12" ht="15.75" customHeight="1" x14ac:dyDescent="0.25">
      <c r="A501" s="452">
        <v>1</v>
      </c>
      <c r="B501" s="470"/>
      <c r="C501" s="455" t="s">
        <v>1534</v>
      </c>
      <c r="D501" s="520"/>
      <c r="E501" s="448"/>
      <c r="F501" s="110" t="s">
        <v>81</v>
      </c>
      <c r="G501" s="522" t="s">
        <v>1515</v>
      </c>
      <c r="H501" s="522"/>
      <c r="I501" s="522"/>
      <c r="J501" s="522"/>
      <c r="K501" s="539">
        <v>3</v>
      </c>
      <c r="L501" s="498">
        <v>11255</v>
      </c>
    </row>
    <row r="502" spans="1:12" ht="15.75" customHeight="1" x14ac:dyDescent="0.25">
      <c r="A502" s="453"/>
      <c r="B502" s="471"/>
      <c r="C502" s="455"/>
      <c r="D502" s="521"/>
      <c r="E502" s="448"/>
      <c r="F502" s="110" t="s">
        <v>80</v>
      </c>
      <c r="G502" s="469">
        <v>90</v>
      </c>
      <c r="H502" s="469"/>
      <c r="I502" s="469"/>
      <c r="J502" s="469"/>
      <c r="K502" s="502"/>
      <c r="L502" s="499"/>
    </row>
    <row r="503" spans="1:12" ht="15.75" customHeight="1" x14ac:dyDescent="0.25">
      <c r="A503" s="453"/>
      <c r="B503" s="471"/>
      <c r="C503" s="455"/>
      <c r="D503" s="521"/>
      <c r="E503" s="448"/>
      <c r="F503" s="110" t="s">
        <v>8</v>
      </c>
      <c r="G503" s="240">
        <v>3000</v>
      </c>
      <c r="H503" s="241">
        <v>4000</v>
      </c>
      <c r="I503" s="312">
        <v>5000</v>
      </c>
      <c r="J503" s="242">
        <v>6000</v>
      </c>
      <c r="K503" s="502"/>
      <c r="L503" s="499"/>
    </row>
    <row r="504" spans="1:12" ht="15.75" customHeight="1" x14ac:dyDescent="0.25">
      <c r="A504" s="453"/>
      <c r="B504" s="471"/>
      <c r="C504" s="455"/>
      <c r="D504" s="521"/>
      <c r="E504" s="448"/>
      <c r="F504" s="93" t="s">
        <v>817</v>
      </c>
      <c r="G504" s="243">
        <f>G502*114</f>
        <v>10260</v>
      </c>
      <c r="H504" s="244">
        <f>G502*128</f>
        <v>11520</v>
      </c>
      <c r="I504" s="313">
        <f>G502*145</f>
        <v>13050</v>
      </c>
      <c r="J504" s="245">
        <f>G502*148</f>
        <v>13320</v>
      </c>
      <c r="K504" s="502"/>
      <c r="L504" s="499"/>
    </row>
    <row r="505" spans="1:12" ht="15.75" customHeight="1" x14ac:dyDescent="0.25">
      <c r="A505" s="453"/>
      <c r="B505" s="471"/>
      <c r="C505" s="455"/>
      <c r="D505" s="521"/>
      <c r="E505" s="448"/>
      <c r="F505" s="93" t="s">
        <v>1269</v>
      </c>
      <c r="G505" s="451">
        <v>0.98</v>
      </c>
      <c r="H505" s="451"/>
      <c r="I505" s="451"/>
      <c r="J505" s="451"/>
      <c r="K505" s="502"/>
      <c r="L505" s="499"/>
    </row>
    <row r="506" spans="1:12" ht="15.75" customHeight="1" x14ac:dyDescent="0.25">
      <c r="A506" s="453"/>
      <c r="B506" s="471"/>
      <c r="C506" s="455"/>
      <c r="D506" s="521"/>
      <c r="E506" s="448"/>
      <c r="F506" s="93" t="s">
        <v>699</v>
      </c>
      <c r="G506" s="523" t="s">
        <v>700</v>
      </c>
      <c r="H506" s="523"/>
      <c r="I506" s="523"/>
      <c r="J506" s="523"/>
      <c r="K506" s="502"/>
      <c r="L506" s="499"/>
    </row>
    <row r="507" spans="1:12" ht="15.75" customHeight="1" x14ac:dyDescent="0.25">
      <c r="A507" s="453"/>
      <c r="B507" s="471"/>
      <c r="C507" s="455"/>
      <c r="D507" s="521"/>
      <c r="E507" s="448"/>
      <c r="F507" s="93" t="s">
        <v>1181</v>
      </c>
      <c r="G507" s="462" t="s">
        <v>1179</v>
      </c>
      <c r="H507" s="463"/>
      <c r="I507" s="463"/>
      <c r="J507" s="464"/>
      <c r="K507" s="502"/>
      <c r="L507" s="499"/>
    </row>
    <row r="508" spans="1:12" ht="15.75" customHeight="1" x14ac:dyDescent="0.25">
      <c r="A508" s="453"/>
      <c r="B508" s="471"/>
      <c r="C508" s="455"/>
      <c r="D508" s="521"/>
      <c r="E508" s="448"/>
      <c r="F508" s="110" t="s">
        <v>83</v>
      </c>
      <c r="G508" s="524">
        <v>66</v>
      </c>
      <c r="H508" s="524"/>
      <c r="I508" s="524"/>
      <c r="J508" s="524"/>
      <c r="K508" s="502"/>
      <c r="L508" s="499"/>
    </row>
    <row r="509" spans="1:12" ht="15.75" customHeight="1" x14ac:dyDescent="0.25">
      <c r="A509" s="453"/>
      <c r="B509" s="471"/>
      <c r="C509" s="455"/>
      <c r="D509" s="521"/>
      <c r="E509" s="448"/>
      <c r="F509" s="112" t="s">
        <v>396</v>
      </c>
      <c r="G509" s="523" t="s">
        <v>908</v>
      </c>
      <c r="H509" s="523"/>
      <c r="I509" s="523"/>
      <c r="J509" s="523"/>
      <c r="K509" s="502"/>
      <c r="L509" s="499"/>
    </row>
    <row r="510" spans="1:12" ht="15.75" customHeight="1" x14ac:dyDescent="0.25">
      <c r="A510" s="453"/>
      <c r="B510" s="471"/>
      <c r="C510" s="455"/>
      <c r="D510" s="521"/>
      <c r="E510" s="448"/>
      <c r="F510" s="110" t="s">
        <v>256</v>
      </c>
      <c r="G510" s="524" t="s">
        <v>70</v>
      </c>
      <c r="H510" s="524"/>
      <c r="I510" s="524"/>
      <c r="J510" s="524"/>
      <c r="K510" s="502"/>
      <c r="L510" s="499"/>
    </row>
    <row r="511" spans="1:12" ht="15.6" customHeight="1" x14ac:dyDescent="0.25">
      <c r="A511" s="453"/>
      <c r="B511" s="471"/>
      <c r="C511" s="455"/>
      <c r="D511" s="521"/>
      <c r="E511" s="448"/>
      <c r="F511" s="93" t="s">
        <v>379</v>
      </c>
      <c r="G511" s="523" t="s">
        <v>380</v>
      </c>
      <c r="H511" s="523"/>
      <c r="I511" s="523"/>
      <c r="J511" s="523"/>
      <c r="K511" s="502"/>
      <c r="L511" s="499"/>
    </row>
    <row r="512" spans="1:12" ht="15.6" customHeight="1" x14ac:dyDescent="0.25">
      <c r="A512" s="453"/>
      <c r="B512" s="471"/>
      <c r="C512" s="455"/>
      <c r="D512" s="521"/>
      <c r="E512" s="448"/>
      <c r="F512" s="93" t="s">
        <v>701</v>
      </c>
      <c r="G512" s="523">
        <v>100000</v>
      </c>
      <c r="H512" s="523"/>
      <c r="I512" s="523"/>
      <c r="J512" s="523"/>
      <c r="K512" s="502"/>
      <c r="L512" s="499"/>
    </row>
    <row r="513" spans="1:12" ht="15.6" customHeight="1" x14ac:dyDescent="0.25">
      <c r="A513" s="453"/>
      <c r="B513" s="471"/>
      <c r="C513" s="455"/>
      <c r="D513" s="521"/>
      <c r="E513" s="448"/>
      <c r="F513" s="93" t="s">
        <v>257</v>
      </c>
      <c r="G513" s="523" t="s">
        <v>556</v>
      </c>
      <c r="H513" s="523"/>
      <c r="I513" s="523"/>
      <c r="J513" s="523"/>
      <c r="K513" s="502"/>
      <c r="L513" s="499"/>
    </row>
    <row r="514" spans="1:12" ht="15.6" customHeight="1" x14ac:dyDescent="0.25">
      <c r="A514" s="453"/>
      <c r="B514" s="471"/>
      <c r="C514" s="455"/>
      <c r="D514" s="521"/>
      <c r="E514" s="448"/>
      <c r="F514" s="93" t="s">
        <v>376</v>
      </c>
      <c r="G514" s="523" t="s">
        <v>392</v>
      </c>
      <c r="H514" s="523"/>
      <c r="I514" s="523"/>
      <c r="J514" s="523"/>
      <c r="K514" s="502"/>
      <c r="L514" s="499"/>
    </row>
    <row r="515" spans="1:12" ht="15.6" customHeight="1" x14ac:dyDescent="0.25">
      <c r="A515" s="453"/>
      <c r="B515" s="471"/>
      <c r="C515" s="455"/>
      <c r="D515" s="521"/>
      <c r="E515" s="448"/>
      <c r="F515" s="93" t="s">
        <v>702</v>
      </c>
      <c r="G515" s="523" t="s">
        <v>709</v>
      </c>
      <c r="H515" s="523"/>
      <c r="I515" s="523"/>
      <c r="J515" s="523"/>
      <c r="K515" s="502"/>
      <c r="L515" s="499"/>
    </row>
    <row r="516" spans="1:12" ht="15.6" customHeight="1" x14ac:dyDescent="0.25">
      <c r="A516" s="453"/>
      <c r="B516" s="471"/>
      <c r="C516" s="455"/>
      <c r="D516" s="521"/>
      <c r="E516" s="448"/>
      <c r="F516" s="93" t="s">
        <v>381</v>
      </c>
      <c r="G516" s="523" t="s">
        <v>382</v>
      </c>
      <c r="H516" s="523"/>
      <c r="I516" s="523"/>
      <c r="J516" s="523"/>
      <c r="K516" s="502"/>
      <c r="L516" s="500"/>
    </row>
    <row r="517" spans="1:12" ht="15.6" customHeight="1" x14ac:dyDescent="0.25">
      <c r="A517" s="453"/>
      <c r="B517" s="471"/>
      <c r="C517" s="455"/>
      <c r="D517" s="521"/>
      <c r="E517" s="448"/>
      <c r="F517" s="94" t="s">
        <v>358</v>
      </c>
      <c r="G517" s="523" t="s">
        <v>900</v>
      </c>
      <c r="H517" s="523"/>
      <c r="I517" s="523"/>
      <c r="J517" s="523"/>
      <c r="K517" s="496">
        <v>5</v>
      </c>
      <c r="L517" s="443">
        <v>12043</v>
      </c>
    </row>
    <row r="518" spans="1:12" ht="15.6" customHeight="1" x14ac:dyDescent="0.25">
      <c r="A518" s="453"/>
      <c r="B518" s="471"/>
      <c r="C518" s="455"/>
      <c r="D518" s="521"/>
      <c r="E518" s="448"/>
      <c r="F518" s="93" t="s">
        <v>383</v>
      </c>
      <c r="G518" s="523" t="s">
        <v>384</v>
      </c>
      <c r="H518" s="523"/>
      <c r="I518" s="523"/>
      <c r="J518" s="523"/>
      <c r="K518" s="497"/>
      <c r="L518" s="444" t="e">
        <f>#REF!-#REF!*10%</f>
        <v>#REF!</v>
      </c>
    </row>
    <row r="519" spans="1:12" ht="15.6" customHeight="1" x14ac:dyDescent="0.25">
      <c r="A519" s="453"/>
      <c r="B519" s="471"/>
      <c r="C519" s="455"/>
      <c r="D519" s="521"/>
      <c r="E519" s="448"/>
      <c r="F519" s="93" t="s">
        <v>385</v>
      </c>
      <c r="G519" s="523" t="s">
        <v>398</v>
      </c>
      <c r="H519" s="523"/>
      <c r="I519" s="523"/>
      <c r="J519" s="523"/>
      <c r="K519" s="497"/>
      <c r="L519" s="444" t="e">
        <f>#REF!-#REF!*10%</f>
        <v>#REF!</v>
      </c>
    </row>
    <row r="520" spans="1:12" ht="15.6" customHeight="1" x14ac:dyDescent="0.25">
      <c r="A520" s="453"/>
      <c r="B520" s="471"/>
      <c r="C520" s="455"/>
      <c r="D520" s="521"/>
      <c r="E520" s="448"/>
      <c r="F520" s="93" t="s">
        <v>389</v>
      </c>
      <c r="G520" s="523" t="s">
        <v>390</v>
      </c>
      <c r="H520" s="523"/>
      <c r="I520" s="523"/>
      <c r="J520" s="523"/>
      <c r="K520" s="497"/>
      <c r="L520" s="444" t="e">
        <f>#REF!-#REF!*10%</f>
        <v>#REF!</v>
      </c>
    </row>
    <row r="521" spans="1:12" ht="15.6" customHeight="1" x14ac:dyDescent="0.25">
      <c r="A521" s="453"/>
      <c r="B521" s="471"/>
      <c r="C521" s="455"/>
      <c r="D521" s="521"/>
      <c r="E521" s="448"/>
      <c r="F521" s="93" t="s">
        <v>704</v>
      </c>
      <c r="G521" s="523" t="s">
        <v>705</v>
      </c>
      <c r="H521" s="523"/>
      <c r="I521" s="523"/>
      <c r="J521" s="523"/>
      <c r="K521" s="497"/>
      <c r="L521" s="444" t="e">
        <f>#REF!-#REF!*10%</f>
        <v>#REF!</v>
      </c>
    </row>
    <row r="522" spans="1:12" ht="15.6" customHeight="1" x14ac:dyDescent="0.25">
      <c r="A522" s="453"/>
      <c r="B522" s="471"/>
      <c r="C522" s="455"/>
      <c r="D522" s="521"/>
      <c r="E522" s="448"/>
      <c r="F522" s="93" t="s">
        <v>706</v>
      </c>
      <c r="G522" s="461" t="s">
        <v>390</v>
      </c>
      <c r="H522" s="461"/>
      <c r="I522" s="461"/>
      <c r="J522" s="461"/>
      <c r="K522" s="497"/>
      <c r="L522" s="444" t="e">
        <f>#REF!-#REF!*10%</f>
        <v>#REF!</v>
      </c>
    </row>
    <row r="523" spans="1:12" ht="15.6" customHeight="1" x14ac:dyDescent="0.25">
      <c r="A523" s="453"/>
      <c r="B523" s="471"/>
      <c r="C523" s="455"/>
      <c r="D523" s="521"/>
      <c r="E523" s="448"/>
      <c r="F523" s="93" t="s">
        <v>1271</v>
      </c>
      <c r="G523" s="461" t="s">
        <v>390</v>
      </c>
      <c r="H523" s="461"/>
      <c r="I523" s="461"/>
      <c r="J523" s="461"/>
      <c r="K523" s="497"/>
      <c r="L523" s="444" t="e">
        <f>#REF!-#REF!*10%</f>
        <v>#REF!</v>
      </c>
    </row>
    <row r="524" spans="1:12" ht="15.6" customHeight="1" x14ac:dyDescent="0.25">
      <c r="A524" s="453"/>
      <c r="B524" s="471"/>
      <c r="C524" s="455"/>
      <c r="D524" s="521"/>
      <c r="E524" s="448"/>
      <c r="F524" s="93" t="s">
        <v>707</v>
      </c>
      <c r="G524" s="523" t="s">
        <v>1516</v>
      </c>
      <c r="H524" s="523"/>
      <c r="I524" s="523"/>
      <c r="J524" s="523"/>
      <c r="K524" s="497"/>
      <c r="L524" s="444" t="e">
        <f>#REF!-#REF!*10%</f>
        <v>#REF!</v>
      </c>
    </row>
    <row r="525" spans="1:12" ht="15.6" customHeight="1" x14ac:dyDescent="0.25">
      <c r="A525" s="453"/>
      <c r="B525" s="471"/>
      <c r="C525" s="455"/>
      <c r="D525" s="521"/>
      <c r="E525" s="448"/>
      <c r="F525" s="93" t="s">
        <v>708</v>
      </c>
      <c r="G525" s="523" t="s">
        <v>390</v>
      </c>
      <c r="H525" s="523"/>
      <c r="I525" s="523"/>
      <c r="J525" s="523"/>
      <c r="K525" s="497"/>
      <c r="L525" s="444" t="e">
        <f>#REF!-#REF!*10%</f>
        <v>#REF!</v>
      </c>
    </row>
    <row r="526" spans="1:12" ht="15.6" customHeight="1" x14ac:dyDescent="0.25">
      <c r="A526" s="453"/>
      <c r="B526" s="471"/>
      <c r="C526" s="455"/>
      <c r="D526" s="521"/>
      <c r="E526" s="448"/>
      <c r="F526" s="93" t="s">
        <v>377</v>
      </c>
      <c r="G526" s="523" t="s">
        <v>387</v>
      </c>
      <c r="H526" s="523"/>
      <c r="I526" s="523"/>
      <c r="J526" s="523"/>
      <c r="K526" s="497"/>
      <c r="L526" s="444" t="e">
        <f>#REF!-#REF!*10%</f>
        <v>#REF!</v>
      </c>
    </row>
    <row r="527" spans="1:12" ht="15.6" customHeight="1" x14ac:dyDescent="0.25">
      <c r="A527" s="453"/>
      <c r="B527" s="471"/>
      <c r="C527" s="455"/>
      <c r="D527" s="521"/>
      <c r="E527" s="448"/>
      <c r="F527" s="93" t="s">
        <v>388</v>
      </c>
      <c r="G527" s="523" t="s">
        <v>393</v>
      </c>
      <c r="H527" s="523"/>
      <c r="I527" s="523"/>
      <c r="J527" s="523"/>
      <c r="K527" s="497"/>
      <c r="L527" s="444" t="e">
        <f>#REF!-#REF!*10%</f>
        <v>#REF!</v>
      </c>
    </row>
    <row r="528" spans="1:12" ht="15.6" customHeight="1" x14ac:dyDescent="0.25">
      <c r="A528" s="453"/>
      <c r="B528" s="471"/>
      <c r="C528" s="455"/>
      <c r="D528" s="521"/>
      <c r="E528" s="448"/>
      <c r="F528" s="93" t="s">
        <v>562</v>
      </c>
      <c r="G528" s="523" t="s">
        <v>1024</v>
      </c>
      <c r="H528" s="523"/>
      <c r="I528" s="523"/>
      <c r="J528" s="523"/>
      <c r="K528" s="497"/>
      <c r="L528" s="444" t="e">
        <f>#REF!-#REF!*10%</f>
        <v>#REF!</v>
      </c>
    </row>
    <row r="529" spans="1:12" ht="15.6" customHeight="1" x14ac:dyDescent="0.25">
      <c r="A529" s="453"/>
      <c r="B529" s="471"/>
      <c r="C529" s="455"/>
      <c r="D529" s="521"/>
      <c r="E529" s="448"/>
      <c r="F529" s="93" t="s">
        <v>570</v>
      </c>
      <c r="G529" s="523" t="s">
        <v>613</v>
      </c>
      <c r="H529" s="523"/>
      <c r="I529" s="523"/>
      <c r="J529" s="523"/>
      <c r="K529" s="497"/>
      <c r="L529" s="444" t="e">
        <f>#REF!-#REF!*10%</f>
        <v>#REF!</v>
      </c>
    </row>
    <row r="530" spans="1:12" ht="15.6" customHeight="1" x14ac:dyDescent="0.25">
      <c r="A530" s="453"/>
      <c r="B530" s="471"/>
      <c r="C530" s="455"/>
      <c r="D530" s="521"/>
      <c r="E530" s="448"/>
      <c r="F530" s="111" t="s">
        <v>84</v>
      </c>
      <c r="G530" s="525">
        <v>2.4</v>
      </c>
      <c r="H530" s="525"/>
      <c r="I530" s="525"/>
      <c r="J530" s="525"/>
      <c r="K530" s="497"/>
      <c r="L530" s="444" t="e">
        <f>#REF!-#REF!*10%</f>
        <v>#REF!</v>
      </c>
    </row>
    <row r="531" spans="1:12" ht="15.75" customHeight="1" x14ac:dyDescent="0.25">
      <c r="A531" s="453"/>
      <c r="B531" s="472"/>
      <c r="C531" s="455"/>
      <c r="D531" s="521"/>
      <c r="E531" s="448"/>
      <c r="F531" s="296" t="s">
        <v>1016</v>
      </c>
      <c r="G531" s="454">
        <v>5</v>
      </c>
      <c r="H531" s="454"/>
      <c r="I531" s="454"/>
      <c r="J531" s="454"/>
      <c r="K531" s="497"/>
      <c r="L531" s="444" t="e">
        <f>#REF!-#REF!*10%</f>
        <v>#REF!</v>
      </c>
    </row>
    <row r="532" spans="1:12" ht="15.75" customHeight="1" x14ac:dyDescent="0.25">
      <c r="A532" s="452">
        <v>2</v>
      </c>
      <c r="B532" s="470"/>
      <c r="C532" s="455" t="s">
        <v>1535</v>
      </c>
      <c r="D532" s="520"/>
      <c r="E532" s="448"/>
      <c r="F532" s="110" t="s">
        <v>81</v>
      </c>
      <c r="G532" s="522" t="s">
        <v>1515</v>
      </c>
      <c r="H532" s="522"/>
      <c r="I532" s="522"/>
      <c r="J532" s="522"/>
      <c r="K532" s="539">
        <v>3</v>
      </c>
      <c r="L532" s="498">
        <v>11351</v>
      </c>
    </row>
    <row r="533" spans="1:12" ht="15.75" customHeight="1" x14ac:dyDescent="0.25">
      <c r="A533" s="453"/>
      <c r="B533" s="471"/>
      <c r="C533" s="455"/>
      <c r="D533" s="521"/>
      <c r="E533" s="448"/>
      <c r="F533" s="110" t="s">
        <v>80</v>
      </c>
      <c r="G533" s="469">
        <v>100</v>
      </c>
      <c r="H533" s="469"/>
      <c r="I533" s="469"/>
      <c r="J533" s="469"/>
      <c r="K533" s="502"/>
      <c r="L533" s="499"/>
    </row>
    <row r="534" spans="1:12" ht="15.75" customHeight="1" x14ac:dyDescent="0.25">
      <c r="A534" s="453"/>
      <c r="B534" s="471"/>
      <c r="C534" s="455"/>
      <c r="D534" s="521"/>
      <c r="E534" s="448"/>
      <c r="F534" s="110" t="s">
        <v>8</v>
      </c>
      <c r="G534" s="240">
        <v>3000</v>
      </c>
      <c r="H534" s="241">
        <v>4000</v>
      </c>
      <c r="I534" s="312">
        <v>5000</v>
      </c>
      <c r="J534" s="242">
        <v>6000</v>
      </c>
      <c r="K534" s="502"/>
      <c r="L534" s="499"/>
    </row>
    <row r="535" spans="1:12" ht="15.75" customHeight="1" x14ac:dyDescent="0.25">
      <c r="A535" s="453"/>
      <c r="B535" s="471"/>
      <c r="C535" s="455"/>
      <c r="D535" s="521"/>
      <c r="E535" s="448"/>
      <c r="F535" s="93" t="s">
        <v>817</v>
      </c>
      <c r="G535" s="243">
        <f>G533*114</f>
        <v>11400</v>
      </c>
      <c r="H535" s="244">
        <f>G533*128</f>
        <v>12800</v>
      </c>
      <c r="I535" s="313">
        <f>G533*143</f>
        <v>14300</v>
      </c>
      <c r="J535" s="245">
        <f>G533*148</f>
        <v>14800</v>
      </c>
      <c r="K535" s="502"/>
      <c r="L535" s="499"/>
    </row>
    <row r="536" spans="1:12" ht="15.75" customHeight="1" x14ac:dyDescent="0.25">
      <c r="A536" s="453"/>
      <c r="B536" s="471"/>
      <c r="C536" s="455"/>
      <c r="D536" s="521"/>
      <c r="E536" s="448"/>
      <c r="F536" s="93" t="s">
        <v>1269</v>
      </c>
      <c r="G536" s="451">
        <v>0.98</v>
      </c>
      <c r="H536" s="451"/>
      <c r="I536" s="451"/>
      <c r="J536" s="451"/>
      <c r="K536" s="502"/>
      <c r="L536" s="499"/>
    </row>
    <row r="537" spans="1:12" ht="15.75" customHeight="1" x14ac:dyDescent="0.25">
      <c r="A537" s="453"/>
      <c r="B537" s="471"/>
      <c r="C537" s="455"/>
      <c r="D537" s="521"/>
      <c r="E537" s="448"/>
      <c r="F537" s="93" t="s">
        <v>699</v>
      </c>
      <c r="G537" s="523" t="s">
        <v>700</v>
      </c>
      <c r="H537" s="523"/>
      <c r="I537" s="523"/>
      <c r="J537" s="523"/>
      <c r="K537" s="502"/>
      <c r="L537" s="499"/>
    </row>
    <row r="538" spans="1:12" ht="15.75" customHeight="1" x14ac:dyDescent="0.25">
      <c r="A538" s="453"/>
      <c r="B538" s="471"/>
      <c r="C538" s="455"/>
      <c r="D538" s="521"/>
      <c r="E538" s="448"/>
      <c r="F538" s="93" t="s">
        <v>1181</v>
      </c>
      <c r="G538" s="462" t="s">
        <v>1179</v>
      </c>
      <c r="H538" s="463"/>
      <c r="I538" s="463"/>
      <c r="J538" s="464"/>
      <c r="K538" s="502"/>
      <c r="L538" s="499"/>
    </row>
    <row r="539" spans="1:12" ht="15.75" customHeight="1" x14ac:dyDescent="0.25">
      <c r="A539" s="453"/>
      <c r="B539" s="471"/>
      <c r="C539" s="455"/>
      <c r="D539" s="521"/>
      <c r="E539" s="448"/>
      <c r="F539" s="110" t="s">
        <v>83</v>
      </c>
      <c r="G539" s="524">
        <v>66</v>
      </c>
      <c r="H539" s="524"/>
      <c r="I539" s="524"/>
      <c r="J539" s="524"/>
      <c r="K539" s="502"/>
      <c r="L539" s="499"/>
    </row>
    <row r="540" spans="1:12" ht="15.75" customHeight="1" x14ac:dyDescent="0.25">
      <c r="A540" s="453"/>
      <c r="B540" s="471"/>
      <c r="C540" s="455"/>
      <c r="D540" s="521"/>
      <c r="E540" s="448"/>
      <c r="F540" s="112" t="s">
        <v>396</v>
      </c>
      <c r="G540" s="523" t="s">
        <v>908</v>
      </c>
      <c r="H540" s="523"/>
      <c r="I540" s="523"/>
      <c r="J540" s="523"/>
      <c r="K540" s="502"/>
      <c r="L540" s="499"/>
    </row>
    <row r="541" spans="1:12" ht="15.75" customHeight="1" x14ac:dyDescent="0.25">
      <c r="A541" s="453"/>
      <c r="B541" s="471"/>
      <c r="C541" s="455"/>
      <c r="D541" s="521"/>
      <c r="E541" s="448"/>
      <c r="F541" s="110" t="s">
        <v>256</v>
      </c>
      <c r="G541" s="524" t="s">
        <v>70</v>
      </c>
      <c r="H541" s="524"/>
      <c r="I541" s="524"/>
      <c r="J541" s="524"/>
      <c r="K541" s="502"/>
      <c r="L541" s="499"/>
    </row>
    <row r="542" spans="1:12" ht="15.6" customHeight="1" x14ac:dyDescent="0.25">
      <c r="A542" s="453"/>
      <c r="B542" s="471"/>
      <c r="C542" s="455"/>
      <c r="D542" s="521"/>
      <c r="E542" s="448"/>
      <c r="F542" s="93" t="s">
        <v>379</v>
      </c>
      <c r="G542" s="523" t="s">
        <v>380</v>
      </c>
      <c r="H542" s="523"/>
      <c r="I542" s="523"/>
      <c r="J542" s="523"/>
      <c r="K542" s="502"/>
      <c r="L542" s="499"/>
    </row>
    <row r="543" spans="1:12" ht="15.6" customHeight="1" x14ac:dyDescent="0.25">
      <c r="A543" s="453"/>
      <c r="B543" s="471"/>
      <c r="C543" s="455"/>
      <c r="D543" s="521"/>
      <c r="E543" s="448"/>
      <c r="F543" s="93" t="s">
        <v>701</v>
      </c>
      <c r="G543" s="523">
        <v>100000</v>
      </c>
      <c r="H543" s="523"/>
      <c r="I543" s="523"/>
      <c r="J543" s="523"/>
      <c r="K543" s="502"/>
      <c r="L543" s="499"/>
    </row>
    <row r="544" spans="1:12" ht="15.6" customHeight="1" x14ac:dyDescent="0.25">
      <c r="A544" s="453"/>
      <c r="B544" s="471"/>
      <c r="C544" s="455"/>
      <c r="D544" s="521"/>
      <c r="E544" s="448"/>
      <c r="F544" s="93" t="s">
        <v>257</v>
      </c>
      <c r="G544" s="523" t="s">
        <v>556</v>
      </c>
      <c r="H544" s="523"/>
      <c r="I544" s="523"/>
      <c r="J544" s="523"/>
      <c r="K544" s="502"/>
      <c r="L544" s="499"/>
    </row>
    <row r="545" spans="1:12" ht="15.6" customHeight="1" x14ac:dyDescent="0.25">
      <c r="A545" s="453"/>
      <c r="B545" s="471"/>
      <c r="C545" s="455"/>
      <c r="D545" s="521"/>
      <c r="E545" s="448"/>
      <c r="F545" s="93" t="s">
        <v>376</v>
      </c>
      <c r="G545" s="523" t="s">
        <v>392</v>
      </c>
      <c r="H545" s="523"/>
      <c r="I545" s="523"/>
      <c r="J545" s="523"/>
      <c r="K545" s="502"/>
      <c r="L545" s="499"/>
    </row>
    <row r="546" spans="1:12" ht="15.6" customHeight="1" x14ac:dyDescent="0.25">
      <c r="A546" s="453"/>
      <c r="B546" s="471"/>
      <c r="C546" s="455"/>
      <c r="D546" s="521"/>
      <c r="E546" s="448"/>
      <c r="F546" s="93" t="s">
        <v>702</v>
      </c>
      <c r="G546" s="523" t="s">
        <v>709</v>
      </c>
      <c r="H546" s="523"/>
      <c r="I546" s="523"/>
      <c r="J546" s="523"/>
      <c r="K546" s="502"/>
      <c r="L546" s="499"/>
    </row>
    <row r="547" spans="1:12" ht="15.6" customHeight="1" x14ac:dyDescent="0.25">
      <c r="A547" s="453"/>
      <c r="B547" s="471"/>
      <c r="C547" s="455"/>
      <c r="D547" s="521"/>
      <c r="E547" s="448"/>
      <c r="F547" s="93" t="s">
        <v>381</v>
      </c>
      <c r="G547" s="523" t="s">
        <v>382</v>
      </c>
      <c r="H547" s="523"/>
      <c r="I547" s="523"/>
      <c r="J547" s="523"/>
      <c r="K547" s="502"/>
      <c r="L547" s="500"/>
    </row>
    <row r="548" spans="1:12" ht="15.6" customHeight="1" x14ac:dyDescent="0.25">
      <c r="A548" s="453"/>
      <c r="B548" s="471"/>
      <c r="C548" s="455"/>
      <c r="D548" s="521"/>
      <c r="E548" s="448"/>
      <c r="F548" s="94" t="s">
        <v>358</v>
      </c>
      <c r="G548" s="523" t="s">
        <v>900</v>
      </c>
      <c r="H548" s="523"/>
      <c r="I548" s="523"/>
      <c r="J548" s="523"/>
      <c r="K548" s="496">
        <v>5</v>
      </c>
      <c r="L548" s="443">
        <v>12145</v>
      </c>
    </row>
    <row r="549" spans="1:12" ht="15.6" customHeight="1" x14ac:dyDescent="0.25">
      <c r="A549" s="453"/>
      <c r="B549" s="471"/>
      <c r="C549" s="455"/>
      <c r="D549" s="521"/>
      <c r="E549" s="448"/>
      <c r="F549" s="93" t="s">
        <v>383</v>
      </c>
      <c r="G549" s="523" t="s">
        <v>384</v>
      </c>
      <c r="H549" s="523"/>
      <c r="I549" s="523"/>
      <c r="J549" s="523"/>
      <c r="K549" s="497"/>
      <c r="L549" s="444" t="e">
        <f>#REF!-#REF!*10%</f>
        <v>#REF!</v>
      </c>
    </row>
    <row r="550" spans="1:12" ht="15.6" customHeight="1" x14ac:dyDescent="0.25">
      <c r="A550" s="453"/>
      <c r="B550" s="471"/>
      <c r="C550" s="455"/>
      <c r="D550" s="521"/>
      <c r="E550" s="448"/>
      <c r="F550" s="93" t="s">
        <v>385</v>
      </c>
      <c r="G550" s="523" t="s">
        <v>398</v>
      </c>
      <c r="H550" s="523"/>
      <c r="I550" s="523"/>
      <c r="J550" s="523"/>
      <c r="K550" s="497"/>
      <c r="L550" s="444" t="e">
        <f>#REF!-#REF!*10%</f>
        <v>#REF!</v>
      </c>
    </row>
    <row r="551" spans="1:12" ht="15.6" customHeight="1" x14ac:dyDescent="0.25">
      <c r="A551" s="453"/>
      <c r="B551" s="471"/>
      <c r="C551" s="455"/>
      <c r="D551" s="521"/>
      <c r="E551" s="448"/>
      <c r="F551" s="93" t="s">
        <v>389</v>
      </c>
      <c r="G551" s="523" t="s">
        <v>390</v>
      </c>
      <c r="H551" s="523"/>
      <c r="I551" s="523"/>
      <c r="J551" s="523"/>
      <c r="K551" s="497"/>
      <c r="L551" s="444" t="e">
        <f>#REF!-#REF!*10%</f>
        <v>#REF!</v>
      </c>
    </row>
    <row r="552" spans="1:12" ht="15.6" customHeight="1" x14ac:dyDescent="0.25">
      <c r="A552" s="453"/>
      <c r="B552" s="471"/>
      <c r="C552" s="455"/>
      <c r="D552" s="521"/>
      <c r="E552" s="448"/>
      <c r="F552" s="93" t="s">
        <v>704</v>
      </c>
      <c r="G552" s="523" t="s">
        <v>705</v>
      </c>
      <c r="H552" s="523"/>
      <c r="I552" s="523"/>
      <c r="J552" s="523"/>
      <c r="K552" s="497"/>
      <c r="L552" s="444" t="e">
        <f>#REF!-#REF!*10%</f>
        <v>#REF!</v>
      </c>
    </row>
    <row r="553" spans="1:12" ht="15.6" customHeight="1" x14ac:dyDescent="0.25">
      <c r="A553" s="453"/>
      <c r="B553" s="471"/>
      <c r="C553" s="455"/>
      <c r="D553" s="521"/>
      <c r="E553" s="448"/>
      <c r="F553" s="93" t="s">
        <v>706</v>
      </c>
      <c r="G553" s="461" t="s">
        <v>390</v>
      </c>
      <c r="H553" s="461"/>
      <c r="I553" s="461"/>
      <c r="J553" s="461"/>
      <c r="K553" s="497"/>
      <c r="L553" s="444" t="e">
        <f>#REF!-#REF!*10%</f>
        <v>#REF!</v>
      </c>
    </row>
    <row r="554" spans="1:12" ht="15.6" customHeight="1" x14ac:dyDescent="0.25">
      <c r="A554" s="453"/>
      <c r="B554" s="471"/>
      <c r="C554" s="455"/>
      <c r="D554" s="521"/>
      <c r="E554" s="448"/>
      <c r="F554" s="93" t="s">
        <v>1271</v>
      </c>
      <c r="G554" s="461" t="s">
        <v>390</v>
      </c>
      <c r="H554" s="461"/>
      <c r="I554" s="461"/>
      <c r="J554" s="461"/>
      <c r="K554" s="497"/>
      <c r="L554" s="444" t="e">
        <f>#REF!-#REF!*10%</f>
        <v>#REF!</v>
      </c>
    </row>
    <row r="555" spans="1:12" ht="15.6" customHeight="1" x14ac:dyDescent="0.25">
      <c r="A555" s="453"/>
      <c r="B555" s="471"/>
      <c r="C555" s="455"/>
      <c r="D555" s="521"/>
      <c r="E555" s="448"/>
      <c r="F555" s="93" t="s">
        <v>707</v>
      </c>
      <c r="G555" s="523" t="s">
        <v>1516</v>
      </c>
      <c r="H555" s="523"/>
      <c r="I555" s="523"/>
      <c r="J555" s="523"/>
      <c r="K555" s="497"/>
      <c r="L555" s="444" t="e">
        <f>#REF!-#REF!*10%</f>
        <v>#REF!</v>
      </c>
    </row>
    <row r="556" spans="1:12" ht="15.6" customHeight="1" x14ac:dyDescent="0.25">
      <c r="A556" s="453"/>
      <c r="B556" s="471"/>
      <c r="C556" s="455"/>
      <c r="D556" s="521"/>
      <c r="E556" s="448"/>
      <c r="F556" s="93" t="s">
        <v>708</v>
      </c>
      <c r="G556" s="523" t="s">
        <v>390</v>
      </c>
      <c r="H556" s="523"/>
      <c r="I556" s="523"/>
      <c r="J556" s="523"/>
      <c r="K556" s="497"/>
      <c r="L556" s="444" t="e">
        <f>#REF!-#REF!*10%</f>
        <v>#REF!</v>
      </c>
    </row>
    <row r="557" spans="1:12" ht="15.6" customHeight="1" x14ac:dyDescent="0.25">
      <c r="A557" s="453"/>
      <c r="B557" s="471"/>
      <c r="C557" s="455"/>
      <c r="D557" s="521"/>
      <c r="E557" s="448"/>
      <c r="F557" s="93" t="s">
        <v>377</v>
      </c>
      <c r="G557" s="523" t="s">
        <v>387</v>
      </c>
      <c r="H557" s="523"/>
      <c r="I557" s="523"/>
      <c r="J557" s="523"/>
      <c r="K557" s="497"/>
      <c r="L557" s="444" t="e">
        <f>#REF!-#REF!*10%</f>
        <v>#REF!</v>
      </c>
    </row>
    <row r="558" spans="1:12" ht="15.6" customHeight="1" x14ac:dyDescent="0.25">
      <c r="A558" s="453"/>
      <c r="B558" s="471"/>
      <c r="C558" s="455"/>
      <c r="D558" s="521"/>
      <c r="E558" s="448"/>
      <c r="F558" s="93" t="s">
        <v>388</v>
      </c>
      <c r="G558" s="523" t="s">
        <v>393</v>
      </c>
      <c r="H558" s="523"/>
      <c r="I558" s="523"/>
      <c r="J558" s="523"/>
      <c r="K558" s="497"/>
      <c r="L558" s="444" t="e">
        <f>#REF!-#REF!*10%</f>
        <v>#REF!</v>
      </c>
    </row>
    <row r="559" spans="1:12" ht="15.6" customHeight="1" x14ac:dyDescent="0.25">
      <c r="A559" s="453"/>
      <c r="B559" s="471"/>
      <c r="C559" s="455"/>
      <c r="D559" s="521"/>
      <c r="E559" s="448"/>
      <c r="F559" s="93" t="s">
        <v>562</v>
      </c>
      <c r="G559" s="523" t="s">
        <v>1024</v>
      </c>
      <c r="H559" s="523"/>
      <c r="I559" s="523"/>
      <c r="J559" s="523"/>
      <c r="K559" s="497"/>
      <c r="L559" s="444" t="e">
        <f>#REF!-#REF!*10%</f>
        <v>#REF!</v>
      </c>
    </row>
    <row r="560" spans="1:12" ht="15.6" customHeight="1" x14ac:dyDescent="0.25">
      <c r="A560" s="453"/>
      <c r="B560" s="471"/>
      <c r="C560" s="455"/>
      <c r="D560" s="521"/>
      <c r="E560" s="448"/>
      <c r="F560" s="93" t="s">
        <v>570</v>
      </c>
      <c r="G560" s="523" t="s">
        <v>613</v>
      </c>
      <c r="H560" s="523"/>
      <c r="I560" s="523"/>
      <c r="J560" s="523"/>
      <c r="K560" s="497"/>
      <c r="L560" s="444" t="e">
        <f>#REF!-#REF!*10%</f>
        <v>#REF!</v>
      </c>
    </row>
    <row r="561" spans="1:12" ht="15.6" customHeight="1" x14ac:dyDescent="0.25">
      <c r="A561" s="453"/>
      <c r="B561" s="471"/>
      <c r="C561" s="455"/>
      <c r="D561" s="521"/>
      <c r="E561" s="448"/>
      <c r="F561" s="111" t="s">
        <v>84</v>
      </c>
      <c r="G561" s="526">
        <v>3.2</v>
      </c>
      <c r="H561" s="526"/>
      <c r="I561" s="526"/>
      <c r="J561" s="526"/>
      <c r="K561" s="497"/>
      <c r="L561" s="444" t="e">
        <f>#REF!-#REF!*10%</f>
        <v>#REF!</v>
      </c>
    </row>
    <row r="562" spans="1:12" ht="15.75" customHeight="1" x14ac:dyDescent="0.25">
      <c r="A562" s="453"/>
      <c r="B562" s="472"/>
      <c r="C562" s="455"/>
      <c r="D562" s="521"/>
      <c r="E562" s="448"/>
      <c r="F562" s="296" t="s">
        <v>1016</v>
      </c>
      <c r="G562" s="454">
        <v>5</v>
      </c>
      <c r="H562" s="454"/>
      <c r="I562" s="454"/>
      <c r="J562" s="454"/>
      <c r="K562" s="497"/>
      <c r="L562" s="444" t="e">
        <f>#REF!-#REF!*10%</f>
        <v>#REF!</v>
      </c>
    </row>
    <row r="563" spans="1:12" ht="15.75" customHeight="1" x14ac:dyDescent="0.25">
      <c r="A563" s="452">
        <v>3</v>
      </c>
      <c r="B563" s="470"/>
      <c r="C563" s="455" t="s">
        <v>1536</v>
      </c>
      <c r="D563" s="520"/>
      <c r="E563" s="448"/>
      <c r="F563" s="110" t="s">
        <v>81</v>
      </c>
      <c r="G563" s="522" t="s">
        <v>1515</v>
      </c>
      <c r="H563" s="522"/>
      <c r="I563" s="522"/>
      <c r="J563" s="522"/>
      <c r="K563" s="539">
        <v>3</v>
      </c>
      <c r="L563" s="498">
        <v>11446</v>
      </c>
    </row>
    <row r="564" spans="1:12" ht="15.75" customHeight="1" x14ac:dyDescent="0.25">
      <c r="A564" s="453"/>
      <c r="B564" s="471"/>
      <c r="C564" s="455"/>
      <c r="D564" s="521"/>
      <c r="E564" s="448"/>
      <c r="F564" s="110" t="s">
        <v>80</v>
      </c>
      <c r="G564" s="469">
        <v>110</v>
      </c>
      <c r="H564" s="469"/>
      <c r="I564" s="469"/>
      <c r="J564" s="469"/>
      <c r="K564" s="502"/>
      <c r="L564" s="499"/>
    </row>
    <row r="565" spans="1:12" ht="15.75" customHeight="1" x14ac:dyDescent="0.25">
      <c r="A565" s="453"/>
      <c r="B565" s="471"/>
      <c r="C565" s="455"/>
      <c r="D565" s="521"/>
      <c r="E565" s="448"/>
      <c r="F565" s="110" t="s">
        <v>8</v>
      </c>
      <c r="G565" s="240">
        <v>3000</v>
      </c>
      <c r="H565" s="241">
        <v>4000</v>
      </c>
      <c r="I565" s="312">
        <v>5000</v>
      </c>
      <c r="J565" s="242">
        <v>6000</v>
      </c>
      <c r="K565" s="502"/>
      <c r="L565" s="499"/>
    </row>
    <row r="566" spans="1:12" ht="15.75" customHeight="1" x14ac:dyDescent="0.25">
      <c r="A566" s="453"/>
      <c r="B566" s="471"/>
      <c r="C566" s="455"/>
      <c r="D566" s="521"/>
      <c r="E566" s="448"/>
      <c r="F566" s="93" t="s">
        <v>817</v>
      </c>
      <c r="G566" s="243">
        <f>G564*114</f>
        <v>12540</v>
      </c>
      <c r="H566" s="244">
        <f>G564*128</f>
        <v>14080</v>
      </c>
      <c r="I566" s="313">
        <f>G564*140</f>
        <v>15400</v>
      </c>
      <c r="J566" s="245">
        <f>G564*148</f>
        <v>16280</v>
      </c>
      <c r="K566" s="502"/>
      <c r="L566" s="499"/>
    </row>
    <row r="567" spans="1:12" ht="15.75" customHeight="1" x14ac:dyDescent="0.25">
      <c r="A567" s="453"/>
      <c r="B567" s="471"/>
      <c r="C567" s="455"/>
      <c r="D567" s="521"/>
      <c r="E567" s="448"/>
      <c r="F567" s="93" t="s">
        <v>1269</v>
      </c>
      <c r="G567" s="451">
        <v>0.98</v>
      </c>
      <c r="H567" s="451"/>
      <c r="I567" s="451"/>
      <c r="J567" s="451"/>
      <c r="K567" s="502"/>
      <c r="L567" s="499"/>
    </row>
    <row r="568" spans="1:12" ht="15.75" customHeight="1" x14ac:dyDescent="0.25">
      <c r="A568" s="453"/>
      <c r="B568" s="471"/>
      <c r="C568" s="455"/>
      <c r="D568" s="521"/>
      <c r="E568" s="448"/>
      <c r="F568" s="93" t="s">
        <v>699</v>
      </c>
      <c r="G568" s="523" t="s">
        <v>700</v>
      </c>
      <c r="H568" s="523"/>
      <c r="I568" s="523"/>
      <c r="J568" s="523"/>
      <c r="K568" s="502"/>
      <c r="L568" s="499"/>
    </row>
    <row r="569" spans="1:12" ht="15.75" customHeight="1" x14ac:dyDescent="0.25">
      <c r="A569" s="453"/>
      <c r="B569" s="471"/>
      <c r="C569" s="455"/>
      <c r="D569" s="521"/>
      <c r="E569" s="448"/>
      <c r="F569" s="93" t="s">
        <v>1181</v>
      </c>
      <c r="G569" s="462" t="s">
        <v>1179</v>
      </c>
      <c r="H569" s="463"/>
      <c r="I569" s="463"/>
      <c r="J569" s="464"/>
      <c r="K569" s="502"/>
      <c r="L569" s="499"/>
    </row>
    <row r="570" spans="1:12" ht="15.75" customHeight="1" x14ac:dyDescent="0.25">
      <c r="A570" s="453"/>
      <c r="B570" s="471"/>
      <c r="C570" s="455"/>
      <c r="D570" s="521"/>
      <c r="E570" s="448"/>
      <c r="F570" s="110" t="s">
        <v>83</v>
      </c>
      <c r="G570" s="524">
        <v>66</v>
      </c>
      <c r="H570" s="524"/>
      <c r="I570" s="524"/>
      <c r="J570" s="524"/>
      <c r="K570" s="502"/>
      <c r="L570" s="499"/>
    </row>
    <row r="571" spans="1:12" ht="15.75" customHeight="1" x14ac:dyDescent="0.25">
      <c r="A571" s="453"/>
      <c r="B571" s="471"/>
      <c r="C571" s="455"/>
      <c r="D571" s="521"/>
      <c r="E571" s="448"/>
      <c r="F571" s="112" t="s">
        <v>396</v>
      </c>
      <c r="G571" s="523" t="s">
        <v>908</v>
      </c>
      <c r="H571" s="523"/>
      <c r="I571" s="523"/>
      <c r="J571" s="523"/>
      <c r="K571" s="502"/>
      <c r="L571" s="499"/>
    </row>
    <row r="572" spans="1:12" ht="15.75" customHeight="1" x14ac:dyDescent="0.25">
      <c r="A572" s="453"/>
      <c r="B572" s="471"/>
      <c r="C572" s="455"/>
      <c r="D572" s="521"/>
      <c r="E572" s="448"/>
      <c r="F572" s="110" t="s">
        <v>256</v>
      </c>
      <c r="G572" s="524" t="s">
        <v>70</v>
      </c>
      <c r="H572" s="524"/>
      <c r="I572" s="524"/>
      <c r="J572" s="524"/>
      <c r="K572" s="502"/>
      <c r="L572" s="499"/>
    </row>
    <row r="573" spans="1:12" ht="15.75" customHeight="1" x14ac:dyDescent="0.25">
      <c r="A573" s="453"/>
      <c r="B573" s="471"/>
      <c r="C573" s="455"/>
      <c r="D573" s="521"/>
      <c r="E573" s="448"/>
      <c r="F573" s="93" t="s">
        <v>379</v>
      </c>
      <c r="G573" s="523" t="s">
        <v>380</v>
      </c>
      <c r="H573" s="523"/>
      <c r="I573" s="523"/>
      <c r="J573" s="523"/>
      <c r="K573" s="502"/>
      <c r="L573" s="499"/>
    </row>
    <row r="574" spans="1:12" ht="15.75" customHeight="1" x14ac:dyDescent="0.25">
      <c r="A574" s="453"/>
      <c r="B574" s="471"/>
      <c r="C574" s="455"/>
      <c r="D574" s="521"/>
      <c r="E574" s="448"/>
      <c r="F574" s="93" t="s">
        <v>701</v>
      </c>
      <c r="G574" s="523">
        <v>100000</v>
      </c>
      <c r="H574" s="523"/>
      <c r="I574" s="523"/>
      <c r="J574" s="523"/>
      <c r="K574" s="502"/>
      <c r="L574" s="499"/>
    </row>
    <row r="575" spans="1:12" ht="15.75" customHeight="1" x14ac:dyDescent="0.25">
      <c r="A575" s="453"/>
      <c r="B575" s="471"/>
      <c r="C575" s="455"/>
      <c r="D575" s="521"/>
      <c r="E575" s="448"/>
      <c r="F575" s="93" t="s">
        <v>257</v>
      </c>
      <c r="G575" s="523" t="s">
        <v>556</v>
      </c>
      <c r="H575" s="523"/>
      <c r="I575" s="523"/>
      <c r="J575" s="523"/>
      <c r="K575" s="502"/>
      <c r="L575" s="499"/>
    </row>
    <row r="576" spans="1:12" ht="15.75" customHeight="1" x14ac:dyDescent="0.25">
      <c r="A576" s="453"/>
      <c r="B576" s="471"/>
      <c r="C576" s="455"/>
      <c r="D576" s="521"/>
      <c r="E576" s="448"/>
      <c r="F576" s="93" t="s">
        <v>376</v>
      </c>
      <c r="G576" s="523" t="s">
        <v>392</v>
      </c>
      <c r="H576" s="523"/>
      <c r="I576" s="523"/>
      <c r="J576" s="523"/>
      <c r="K576" s="502"/>
      <c r="L576" s="499"/>
    </row>
    <row r="577" spans="1:12" ht="15.75" customHeight="1" x14ac:dyDescent="0.25">
      <c r="A577" s="453"/>
      <c r="B577" s="471"/>
      <c r="C577" s="455"/>
      <c r="D577" s="521"/>
      <c r="E577" s="448"/>
      <c r="F577" s="93" t="s">
        <v>702</v>
      </c>
      <c r="G577" s="523" t="s">
        <v>709</v>
      </c>
      <c r="H577" s="523"/>
      <c r="I577" s="523"/>
      <c r="J577" s="523"/>
      <c r="K577" s="502"/>
      <c r="L577" s="499"/>
    </row>
    <row r="578" spans="1:12" ht="15.75" customHeight="1" x14ac:dyDescent="0.25">
      <c r="A578" s="453"/>
      <c r="B578" s="471"/>
      <c r="C578" s="455"/>
      <c r="D578" s="521"/>
      <c r="E578" s="448"/>
      <c r="F578" s="93" t="s">
        <v>381</v>
      </c>
      <c r="G578" s="523" t="s">
        <v>382</v>
      </c>
      <c r="H578" s="523"/>
      <c r="I578" s="523"/>
      <c r="J578" s="523"/>
      <c r="K578" s="502"/>
      <c r="L578" s="500"/>
    </row>
    <row r="579" spans="1:12" ht="15.75" customHeight="1" x14ac:dyDescent="0.25">
      <c r="A579" s="453"/>
      <c r="B579" s="471"/>
      <c r="C579" s="455"/>
      <c r="D579" s="521"/>
      <c r="E579" s="448"/>
      <c r="F579" s="94" t="s">
        <v>358</v>
      </c>
      <c r="G579" s="523" t="s">
        <v>900</v>
      </c>
      <c r="H579" s="523"/>
      <c r="I579" s="523"/>
      <c r="J579" s="523"/>
      <c r="K579" s="496">
        <v>5</v>
      </c>
      <c r="L579" s="443">
        <v>12247</v>
      </c>
    </row>
    <row r="580" spans="1:12" ht="15.75" customHeight="1" x14ac:dyDescent="0.25">
      <c r="A580" s="453"/>
      <c r="B580" s="471"/>
      <c r="C580" s="455"/>
      <c r="D580" s="521"/>
      <c r="E580" s="448"/>
      <c r="F580" s="93" t="s">
        <v>383</v>
      </c>
      <c r="G580" s="523" t="s">
        <v>384</v>
      </c>
      <c r="H580" s="523"/>
      <c r="I580" s="523"/>
      <c r="J580" s="523"/>
      <c r="K580" s="497"/>
      <c r="L580" s="444" t="e">
        <f>#REF!-#REF!*10%</f>
        <v>#REF!</v>
      </c>
    </row>
    <row r="581" spans="1:12" ht="15.75" customHeight="1" x14ac:dyDescent="0.25">
      <c r="A581" s="453"/>
      <c r="B581" s="471"/>
      <c r="C581" s="455"/>
      <c r="D581" s="521"/>
      <c r="E581" s="448"/>
      <c r="F581" s="93" t="s">
        <v>385</v>
      </c>
      <c r="G581" s="523" t="s">
        <v>398</v>
      </c>
      <c r="H581" s="523"/>
      <c r="I581" s="523"/>
      <c r="J581" s="523"/>
      <c r="K581" s="497"/>
      <c r="L581" s="444" t="e">
        <f>#REF!-#REF!*10%</f>
        <v>#REF!</v>
      </c>
    </row>
    <row r="582" spans="1:12" ht="15.75" customHeight="1" x14ac:dyDescent="0.25">
      <c r="A582" s="453"/>
      <c r="B582" s="471"/>
      <c r="C582" s="455"/>
      <c r="D582" s="521"/>
      <c r="E582" s="448"/>
      <c r="F582" s="93" t="s">
        <v>389</v>
      </c>
      <c r="G582" s="523" t="s">
        <v>390</v>
      </c>
      <c r="H582" s="523"/>
      <c r="I582" s="523"/>
      <c r="J582" s="523"/>
      <c r="K582" s="497"/>
      <c r="L582" s="444" t="e">
        <f>#REF!-#REF!*10%</f>
        <v>#REF!</v>
      </c>
    </row>
    <row r="583" spans="1:12" ht="15.75" customHeight="1" x14ac:dyDescent="0.25">
      <c r="A583" s="453"/>
      <c r="B583" s="471"/>
      <c r="C583" s="455"/>
      <c r="D583" s="521"/>
      <c r="E583" s="448"/>
      <c r="F583" s="93" t="s">
        <v>704</v>
      </c>
      <c r="G583" s="523" t="s">
        <v>705</v>
      </c>
      <c r="H583" s="523"/>
      <c r="I583" s="523"/>
      <c r="J583" s="523"/>
      <c r="K583" s="497"/>
      <c r="L583" s="444" t="e">
        <f>#REF!-#REF!*10%</f>
        <v>#REF!</v>
      </c>
    </row>
    <row r="584" spans="1:12" ht="15.75" customHeight="1" x14ac:dyDescent="0.25">
      <c r="A584" s="453"/>
      <c r="B584" s="471"/>
      <c r="C584" s="455"/>
      <c r="D584" s="521"/>
      <c r="E584" s="448"/>
      <c r="F584" s="93" t="s">
        <v>706</v>
      </c>
      <c r="G584" s="461" t="s">
        <v>390</v>
      </c>
      <c r="H584" s="461"/>
      <c r="I584" s="461"/>
      <c r="J584" s="461"/>
      <c r="K584" s="497"/>
      <c r="L584" s="444" t="e">
        <f>#REF!-#REF!*10%</f>
        <v>#REF!</v>
      </c>
    </row>
    <row r="585" spans="1:12" ht="15.75" customHeight="1" x14ac:dyDescent="0.25">
      <c r="A585" s="453"/>
      <c r="B585" s="471"/>
      <c r="C585" s="455"/>
      <c r="D585" s="521"/>
      <c r="E585" s="448"/>
      <c r="F585" s="93" t="s">
        <v>1271</v>
      </c>
      <c r="G585" s="461" t="s">
        <v>390</v>
      </c>
      <c r="H585" s="461"/>
      <c r="I585" s="461"/>
      <c r="J585" s="461"/>
      <c r="K585" s="497"/>
      <c r="L585" s="444" t="e">
        <f>#REF!-#REF!*10%</f>
        <v>#REF!</v>
      </c>
    </row>
    <row r="586" spans="1:12" ht="15.75" customHeight="1" x14ac:dyDescent="0.25">
      <c r="A586" s="453"/>
      <c r="B586" s="471"/>
      <c r="C586" s="455"/>
      <c r="D586" s="521"/>
      <c r="E586" s="448"/>
      <c r="F586" s="93" t="s">
        <v>707</v>
      </c>
      <c r="G586" s="523" t="s">
        <v>1516</v>
      </c>
      <c r="H586" s="523"/>
      <c r="I586" s="523"/>
      <c r="J586" s="523"/>
      <c r="K586" s="497"/>
      <c r="L586" s="444" t="e">
        <f>#REF!-#REF!*10%</f>
        <v>#REF!</v>
      </c>
    </row>
    <row r="587" spans="1:12" ht="15.75" customHeight="1" x14ac:dyDescent="0.25">
      <c r="A587" s="453"/>
      <c r="B587" s="471"/>
      <c r="C587" s="455"/>
      <c r="D587" s="521"/>
      <c r="E587" s="448"/>
      <c r="F587" s="93" t="s">
        <v>708</v>
      </c>
      <c r="G587" s="523" t="s">
        <v>390</v>
      </c>
      <c r="H587" s="523"/>
      <c r="I587" s="523"/>
      <c r="J587" s="523"/>
      <c r="K587" s="497"/>
      <c r="L587" s="444" t="e">
        <f>#REF!-#REF!*10%</f>
        <v>#REF!</v>
      </c>
    </row>
    <row r="588" spans="1:12" ht="15.75" customHeight="1" x14ac:dyDescent="0.25">
      <c r="A588" s="453"/>
      <c r="B588" s="471"/>
      <c r="C588" s="455"/>
      <c r="D588" s="521"/>
      <c r="E588" s="448"/>
      <c r="F588" s="93" t="s">
        <v>377</v>
      </c>
      <c r="G588" s="523" t="s">
        <v>387</v>
      </c>
      <c r="H588" s="523"/>
      <c r="I588" s="523"/>
      <c r="J588" s="523"/>
      <c r="K588" s="497"/>
      <c r="L588" s="444" t="e">
        <f>#REF!-#REF!*10%</f>
        <v>#REF!</v>
      </c>
    </row>
    <row r="589" spans="1:12" ht="15.75" customHeight="1" x14ac:dyDescent="0.25">
      <c r="A589" s="453"/>
      <c r="B589" s="471"/>
      <c r="C589" s="455"/>
      <c r="D589" s="521"/>
      <c r="E589" s="448"/>
      <c r="F589" s="93" t="s">
        <v>388</v>
      </c>
      <c r="G589" s="523" t="s">
        <v>393</v>
      </c>
      <c r="H589" s="523"/>
      <c r="I589" s="523"/>
      <c r="J589" s="523"/>
      <c r="K589" s="497"/>
      <c r="L589" s="444" t="e">
        <f>#REF!-#REF!*10%</f>
        <v>#REF!</v>
      </c>
    </row>
    <row r="590" spans="1:12" ht="15.75" customHeight="1" x14ac:dyDescent="0.25">
      <c r="A590" s="453"/>
      <c r="B590" s="471"/>
      <c r="C590" s="455"/>
      <c r="D590" s="521"/>
      <c r="E590" s="448"/>
      <c r="F590" s="93" t="s">
        <v>562</v>
      </c>
      <c r="G590" s="523" t="s">
        <v>1024</v>
      </c>
      <c r="H590" s="523"/>
      <c r="I590" s="523"/>
      <c r="J590" s="523"/>
      <c r="K590" s="497"/>
      <c r="L590" s="444" t="e">
        <f>#REF!-#REF!*10%</f>
        <v>#REF!</v>
      </c>
    </row>
    <row r="591" spans="1:12" ht="15.75" customHeight="1" x14ac:dyDescent="0.25">
      <c r="A591" s="453"/>
      <c r="B591" s="471"/>
      <c r="C591" s="455"/>
      <c r="D591" s="521"/>
      <c r="E591" s="448"/>
      <c r="F591" s="93" t="s">
        <v>570</v>
      </c>
      <c r="G591" s="523" t="s">
        <v>613</v>
      </c>
      <c r="H591" s="523"/>
      <c r="I591" s="523"/>
      <c r="J591" s="523"/>
      <c r="K591" s="497"/>
      <c r="L591" s="444" t="e">
        <f>#REF!-#REF!*10%</f>
        <v>#REF!</v>
      </c>
    </row>
    <row r="592" spans="1:12" ht="15.75" customHeight="1" x14ac:dyDescent="0.25">
      <c r="A592" s="453"/>
      <c r="B592" s="471"/>
      <c r="C592" s="455"/>
      <c r="D592" s="521"/>
      <c r="E592" s="448"/>
      <c r="F592" s="111" t="s">
        <v>84</v>
      </c>
      <c r="G592" s="526">
        <v>3.6</v>
      </c>
      <c r="H592" s="526"/>
      <c r="I592" s="526"/>
      <c r="J592" s="526"/>
      <c r="K592" s="497"/>
      <c r="L592" s="444" t="e">
        <f>#REF!-#REF!*10%</f>
        <v>#REF!</v>
      </c>
    </row>
    <row r="593" spans="1:12" ht="15.75" customHeight="1" x14ac:dyDescent="0.25">
      <c r="A593" s="453"/>
      <c r="B593" s="472"/>
      <c r="C593" s="455"/>
      <c r="D593" s="521"/>
      <c r="E593" s="448"/>
      <c r="F593" s="296" t="s">
        <v>1016</v>
      </c>
      <c r="G593" s="454">
        <v>5</v>
      </c>
      <c r="H593" s="454"/>
      <c r="I593" s="454"/>
      <c r="J593" s="454"/>
      <c r="K593" s="497"/>
      <c r="L593" s="444" t="e">
        <f>#REF!-#REF!*10%</f>
        <v>#REF!</v>
      </c>
    </row>
    <row r="594" spans="1:12" ht="15.75" customHeight="1" x14ac:dyDescent="0.25">
      <c r="A594" s="452">
        <v>4</v>
      </c>
      <c r="B594" s="470"/>
      <c r="C594" s="455" t="s">
        <v>1537</v>
      </c>
      <c r="D594" s="520"/>
      <c r="E594" s="448"/>
      <c r="F594" s="110" t="s">
        <v>81</v>
      </c>
      <c r="G594" s="522" t="s">
        <v>1515</v>
      </c>
      <c r="H594" s="522"/>
      <c r="I594" s="522"/>
      <c r="J594" s="522"/>
      <c r="K594" s="539">
        <v>3</v>
      </c>
      <c r="L594" s="498">
        <v>11927</v>
      </c>
    </row>
    <row r="595" spans="1:12" ht="15.75" customHeight="1" x14ac:dyDescent="0.25">
      <c r="A595" s="453"/>
      <c r="B595" s="471"/>
      <c r="C595" s="455"/>
      <c r="D595" s="521"/>
      <c r="E595" s="448"/>
      <c r="F595" s="110" t="s">
        <v>80</v>
      </c>
      <c r="G595" s="469">
        <v>120</v>
      </c>
      <c r="H595" s="469"/>
      <c r="I595" s="469"/>
      <c r="J595" s="469"/>
      <c r="K595" s="502"/>
      <c r="L595" s="499"/>
    </row>
    <row r="596" spans="1:12" ht="15.75" customHeight="1" x14ac:dyDescent="0.25">
      <c r="A596" s="453"/>
      <c r="B596" s="471"/>
      <c r="C596" s="455"/>
      <c r="D596" s="521"/>
      <c r="E596" s="448"/>
      <c r="F596" s="110" t="s">
        <v>8</v>
      </c>
      <c r="G596" s="240">
        <v>3000</v>
      </c>
      <c r="H596" s="241">
        <v>4000</v>
      </c>
      <c r="I596" s="312">
        <v>5000</v>
      </c>
      <c r="J596" s="242">
        <v>6000</v>
      </c>
      <c r="K596" s="502"/>
      <c r="L596" s="499"/>
    </row>
    <row r="597" spans="1:12" ht="15.75" customHeight="1" x14ac:dyDescent="0.25">
      <c r="A597" s="453"/>
      <c r="B597" s="471"/>
      <c r="C597" s="455"/>
      <c r="D597" s="521"/>
      <c r="E597" s="448"/>
      <c r="F597" s="93" t="s">
        <v>817</v>
      </c>
      <c r="G597" s="243">
        <f>G595*114</f>
        <v>13680</v>
      </c>
      <c r="H597" s="244">
        <f>G595*128</f>
        <v>15360</v>
      </c>
      <c r="I597" s="313">
        <f>G595*138</f>
        <v>16560</v>
      </c>
      <c r="J597" s="245">
        <f>G595*148</f>
        <v>17760</v>
      </c>
      <c r="K597" s="502"/>
      <c r="L597" s="499"/>
    </row>
    <row r="598" spans="1:12" ht="15.75" customHeight="1" x14ac:dyDescent="0.25">
      <c r="A598" s="453"/>
      <c r="B598" s="471"/>
      <c r="C598" s="455"/>
      <c r="D598" s="521"/>
      <c r="E598" s="448"/>
      <c r="F598" s="93" t="s">
        <v>1269</v>
      </c>
      <c r="G598" s="451">
        <v>0.98</v>
      </c>
      <c r="H598" s="451"/>
      <c r="I598" s="451"/>
      <c r="J598" s="451"/>
      <c r="K598" s="502"/>
      <c r="L598" s="499"/>
    </row>
    <row r="599" spans="1:12" ht="15.75" customHeight="1" x14ac:dyDescent="0.25">
      <c r="A599" s="453"/>
      <c r="B599" s="471"/>
      <c r="C599" s="455"/>
      <c r="D599" s="521"/>
      <c r="E599" s="448"/>
      <c r="F599" s="93" t="s">
        <v>699</v>
      </c>
      <c r="G599" s="523" t="s">
        <v>700</v>
      </c>
      <c r="H599" s="523"/>
      <c r="I599" s="523"/>
      <c r="J599" s="523"/>
      <c r="K599" s="502"/>
      <c r="L599" s="499"/>
    </row>
    <row r="600" spans="1:12" ht="15.75" customHeight="1" x14ac:dyDescent="0.25">
      <c r="A600" s="453"/>
      <c r="B600" s="471"/>
      <c r="C600" s="455"/>
      <c r="D600" s="521"/>
      <c r="E600" s="448"/>
      <c r="F600" s="93" t="s">
        <v>1181</v>
      </c>
      <c r="G600" s="462" t="s">
        <v>1179</v>
      </c>
      <c r="H600" s="463"/>
      <c r="I600" s="463"/>
      <c r="J600" s="464"/>
      <c r="K600" s="502"/>
      <c r="L600" s="499"/>
    </row>
    <row r="601" spans="1:12" ht="15.75" customHeight="1" x14ac:dyDescent="0.25">
      <c r="A601" s="453"/>
      <c r="B601" s="471"/>
      <c r="C601" s="455"/>
      <c r="D601" s="521"/>
      <c r="E601" s="448"/>
      <c r="F601" s="110" t="s">
        <v>83</v>
      </c>
      <c r="G601" s="524">
        <v>66</v>
      </c>
      <c r="H601" s="524"/>
      <c r="I601" s="524"/>
      <c r="J601" s="524"/>
      <c r="K601" s="502"/>
      <c r="L601" s="499"/>
    </row>
    <row r="602" spans="1:12" ht="15.75" customHeight="1" x14ac:dyDescent="0.25">
      <c r="A602" s="453"/>
      <c r="B602" s="471"/>
      <c r="C602" s="455"/>
      <c r="D602" s="521"/>
      <c r="E602" s="448"/>
      <c r="F602" s="112" t="s">
        <v>396</v>
      </c>
      <c r="G602" s="523" t="s">
        <v>908</v>
      </c>
      <c r="H602" s="523"/>
      <c r="I602" s="523"/>
      <c r="J602" s="523"/>
      <c r="K602" s="502"/>
      <c r="L602" s="499"/>
    </row>
    <row r="603" spans="1:12" ht="15.75" customHeight="1" x14ac:dyDescent="0.25">
      <c r="A603" s="453"/>
      <c r="B603" s="471"/>
      <c r="C603" s="455"/>
      <c r="D603" s="521"/>
      <c r="E603" s="448"/>
      <c r="F603" s="110" t="s">
        <v>256</v>
      </c>
      <c r="G603" s="524" t="s">
        <v>70</v>
      </c>
      <c r="H603" s="524"/>
      <c r="I603" s="524"/>
      <c r="J603" s="524"/>
      <c r="K603" s="502"/>
      <c r="L603" s="499"/>
    </row>
    <row r="604" spans="1:12" ht="15.6" customHeight="1" x14ac:dyDescent="0.25">
      <c r="A604" s="453"/>
      <c r="B604" s="471"/>
      <c r="C604" s="455"/>
      <c r="D604" s="521"/>
      <c r="E604" s="448"/>
      <c r="F604" s="93" t="s">
        <v>379</v>
      </c>
      <c r="G604" s="523" t="s">
        <v>380</v>
      </c>
      <c r="H604" s="523"/>
      <c r="I604" s="523"/>
      <c r="J604" s="523"/>
      <c r="K604" s="502"/>
      <c r="L604" s="499"/>
    </row>
    <row r="605" spans="1:12" ht="15.6" customHeight="1" x14ac:dyDescent="0.25">
      <c r="A605" s="453"/>
      <c r="B605" s="471"/>
      <c r="C605" s="455"/>
      <c r="D605" s="521"/>
      <c r="E605" s="448"/>
      <c r="F605" s="93" t="s">
        <v>701</v>
      </c>
      <c r="G605" s="523">
        <v>100000</v>
      </c>
      <c r="H605" s="523"/>
      <c r="I605" s="523"/>
      <c r="J605" s="523"/>
      <c r="K605" s="502"/>
      <c r="L605" s="499"/>
    </row>
    <row r="606" spans="1:12" ht="15.6" customHeight="1" x14ac:dyDescent="0.25">
      <c r="A606" s="453"/>
      <c r="B606" s="471"/>
      <c r="C606" s="455"/>
      <c r="D606" s="521"/>
      <c r="E606" s="448"/>
      <c r="F606" s="93" t="s">
        <v>257</v>
      </c>
      <c r="G606" s="523" t="s">
        <v>556</v>
      </c>
      <c r="H606" s="523"/>
      <c r="I606" s="523"/>
      <c r="J606" s="523"/>
      <c r="K606" s="502"/>
      <c r="L606" s="499"/>
    </row>
    <row r="607" spans="1:12" ht="15.6" customHeight="1" x14ac:dyDescent="0.25">
      <c r="A607" s="453"/>
      <c r="B607" s="471"/>
      <c r="C607" s="455"/>
      <c r="D607" s="521"/>
      <c r="E607" s="448"/>
      <c r="F607" s="93" t="s">
        <v>376</v>
      </c>
      <c r="G607" s="523" t="s">
        <v>392</v>
      </c>
      <c r="H607" s="523"/>
      <c r="I607" s="523"/>
      <c r="J607" s="523"/>
      <c r="K607" s="502"/>
      <c r="L607" s="499"/>
    </row>
    <row r="608" spans="1:12" ht="15.6" customHeight="1" x14ac:dyDescent="0.25">
      <c r="A608" s="453"/>
      <c r="B608" s="471"/>
      <c r="C608" s="455"/>
      <c r="D608" s="521"/>
      <c r="E608" s="448"/>
      <c r="F608" s="93" t="s">
        <v>702</v>
      </c>
      <c r="G608" s="523" t="s">
        <v>709</v>
      </c>
      <c r="H608" s="523"/>
      <c r="I608" s="523"/>
      <c r="J608" s="523"/>
      <c r="K608" s="502"/>
      <c r="L608" s="499"/>
    </row>
    <row r="609" spans="1:12" ht="15.6" customHeight="1" x14ac:dyDescent="0.25">
      <c r="A609" s="453"/>
      <c r="B609" s="471"/>
      <c r="C609" s="455"/>
      <c r="D609" s="521"/>
      <c r="E609" s="448"/>
      <c r="F609" s="93" t="s">
        <v>381</v>
      </c>
      <c r="G609" s="523" t="s">
        <v>382</v>
      </c>
      <c r="H609" s="523"/>
      <c r="I609" s="523"/>
      <c r="J609" s="523"/>
      <c r="K609" s="502"/>
      <c r="L609" s="500"/>
    </row>
    <row r="610" spans="1:12" ht="15.6" customHeight="1" x14ac:dyDescent="0.25">
      <c r="A610" s="453"/>
      <c r="B610" s="471"/>
      <c r="C610" s="455"/>
      <c r="D610" s="521"/>
      <c r="E610" s="448"/>
      <c r="F610" s="94" t="s">
        <v>358</v>
      </c>
      <c r="G610" s="523" t="s">
        <v>900</v>
      </c>
      <c r="H610" s="523"/>
      <c r="I610" s="523"/>
      <c r="J610" s="523"/>
      <c r="K610" s="496">
        <v>5</v>
      </c>
      <c r="L610" s="443">
        <v>12762</v>
      </c>
    </row>
    <row r="611" spans="1:12" ht="15.6" customHeight="1" x14ac:dyDescent="0.25">
      <c r="A611" s="453"/>
      <c r="B611" s="471"/>
      <c r="C611" s="455"/>
      <c r="D611" s="521"/>
      <c r="E611" s="448"/>
      <c r="F611" s="93" t="s">
        <v>383</v>
      </c>
      <c r="G611" s="523" t="s">
        <v>384</v>
      </c>
      <c r="H611" s="523"/>
      <c r="I611" s="523"/>
      <c r="J611" s="523"/>
      <c r="K611" s="497"/>
      <c r="L611" s="444" t="e">
        <f>#REF!-#REF!*10%</f>
        <v>#REF!</v>
      </c>
    </row>
    <row r="612" spans="1:12" ht="15.6" customHeight="1" x14ac:dyDescent="0.25">
      <c r="A612" s="453"/>
      <c r="B612" s="471"/>
      <c r="C612" s="455"/>
      <c r="D612" s="521"/>
      <c r="E612" s="448"/>
      <c r="F612" s="93" t="s">
        <v>385</v>
      </c>
      <c r="G612" s="523" t="s">
        <v>398</v>
      </c>
      <c r="H612" s="523"/>
      <c r="I612" s="523"/>
      <c r="J612" s="523"/>
      <c r="K612" s="497"/>
      <c r="L612" s="444" t="e">
        <f>#REF!-#REF!*10%</f>
        <v>#REF!</v>
      </c>
    </row>
    <row r="613" spans="1:12" ht="15.6" customHeight="1" x14ac:dyDescent="0.25">
      <c r="A613" s="453"/>
      <c r="B613" s="471"/>
      <c r="C613" s="455"/>
      <c r="D613" s="521"/>
      <c r="E613" s="448"/>
      <c r="F613" s="93" t="s">
        <v>389</v>
      </c>
      <c r="G613" s="523" t="s">
        <v>390</v>
      </c>
      <c r="H613" s="523"/>
      <c r="I613" s="523"/>
      <c r="J613" s="523"/>
      <c r="K613" s="497"/>
      <c r="L613" s="444" t="e">
        <f>#REF!-#REF!*10%</f>
        <v>#REF!</v>
      </c>
    </row>
    <row r="614" spans="1:12" ht="15.6" customHeight="1" x14ac:dyDescent="0.25">
      <c r="A614" s="453"/>
      <c r="B614" s="471"/>
      <c r="C614" s="455"/>
      <c r="D614" s="521"/>
      <c r="E614" s="448"/>
      <c r="F614" s="93" t="s">
        <v>704</v>
      </c>
      <c r="G614" s="523" t="s">
        <v>705</v>
      </c>
      <c r="H614" s="523"/>
      <c r="I614" s="523"/>
      <c r="J614" s="523"/>
      <c r="K614" s="497"/>
      <c r="L614" s="444" t="e">
        <f>#REF!-#REF!*10%</f>
        <v>#REF!</v>
      </c>
    </row>
    <row r="615" spans="1:12" ht="15.6" customHeight="1" x14ac:dyDescent="0.25">
      <c r="A615" s="453"/>
      <c r="B615" s="471"/>
      <c r="C615" s="455"/>
      <c r="D615" s="521"/>
      <c r="E615" s="448"/>
      <c r="F615" s="93" t="s">
        <v>706</v>
      </c>
      <c r="G615" s="461" t="s">
        <v>390</v>
      </c>
      <c r="H615" s="461"/>
      <c r="I615" s="461"/>
      <c r="J615" s="461"/>
      <c r="K615" s="497"/>
      <c r="L615" s="444" t="e">
        <f>#REF!-#REF!*10%</f>
        <v>#REF!</v>
      </c>
    </row>
    <row r="616" spans="1:12" ht="15.6" customHeight="1" x14ac:dyDescent="0.25">
      <c r="A616" s="453"/>
      <c r="B616" s="471"/>
      <c r="C616" s="455"/>
      <c r="D616" s="521"/>
      <c r="E616" s="448"/>
      <c r="F616" s="93" t="s">
        <v>1271</v>
      </c>
      <c r="G616" s="461" t="s">
        <v>390</v>
      </c>
      <c r="H616" s="461"/>
      <c r="I616" s="461"/>
      <c r="J616" s="461"/>
      <c r="K616" s="497"/>
      <c r="L616" s="444" t="e">
        <f>#REF!-#REF!*10%</f>
        <v>#REF!</v>
      </c>
    </row>
    <row r="617" spans="1:12" ht="15.6" customHeight="1" x14ac:dyDescent="0.25">
      <c r="A617" s="453"/>
      <c r="B617" s="471"/>
      <c r="C617" s="455"/>
      <c r="D617" s="521"/>
      <c r="E617" s="448"/>
      <c r="F617" s="93" t="s">
        <v>707</v>
      </c>
      <c r="G617" s="523" t="s">
        <v>1516</v>
      </c>
      <c r="H617" s="523"/>
      <c r="I617" s="523"/>
      <c r="J617" s="523"/>
      <c r="K617" s="497"/>
      <c r="L617" s="444" t="e">
        <f>#REF!-#REF!*10%</f>
        <v>#REF!</v>
      </c>
    </row>
    <row r="618" spans="1:12" ht="15.6" customHeight="1" x14ac:dyDescent="0.25">
      <c r="A618" s="453"/>
      <c r="B618" s="471"/>
      <c r="C618" s="455"/>
      <c r="D618" s="521"/>
      <c r="E618" s="448"/>
      <c r="F618" s="93" t="s">
        <v>708</v>
      </c>
      <c r="G618" s="523" t="s">
        <v>390</v>
      </c>
      <c r="H618" s="523"/>
      <c r="I618" s="523"/>
      <c r="J618" s="523"/>
      <c r="K618" s="497"/>
      <c r="L618" s="444" t="e">
        <f>#REF!-#REF!*10%</f>
        <v>#REF!</v>
      </c>
    </row>
    <row r="619" spans="1:12" ht="15.6" customHeight="1" x14ac:dyDescent="0.25">
      <c r="A619" s="453"/>
      <c r="B619" s="471"/>
      <c r="C619" s="455"/>
      <c r="D619" s="521"/>
      <c r="E619" s="448"/>
      <c r="F619" s="93" t="s">
        <v>377</v>
      </c>
      <c r="G619" s="523" t="s">
        <v>387</v>
      </c>
      <c r="H619" s="523"/>
      <c r="I619" s="523"/>
      <c r="J619" s="523"/>
      <c r="K619" s="497"/>
      <c r="L619" s="444" t="e">
        <f>#REF!-#REF!*10%</f>
        <v>#REF!</v>
      </c>
    </row>
    <row r="620" spans="1:12" ht="15.6" customHeight="1" x14ac:dyDescent="0.25">
      <c r="A620" s="453"/>
      <c r="B620" s="471"/>
      <c r="C620" s="455"/>
      <c r="D620" s="521"/>
      <c r="E620" s="448"/>
      <c r="F620" s="93" t="s">
        <v>388</v>
      </c>
      <c r="G620" s="523" t="s">
        <v>393</v>
      </c>
      <c r="H620" s="523"/>
      <c r="I620" s="523"/>
      <c r="J620" s="523"/>
      <c r="K620" s="497"/>
      <c r="L620" s="444" t="e">
        <f>#REF!-#REF!*10%</f>
        <v>#REF!</v>
      </c>
    </row>
    <row r="621" spans="1:12" ht="15.6" customHeight="1" x14ac:dyDescent="0.25">
      <c r="A621" s="453"/>
      <c r="B621" s="471"/>
      <c r="C621" s="455"/>
      <c r="D621" s="521"/>
      <c r="E621" s="448"/>
      <c r="F621" s="93" t="s">
        <v>562</v>
      </c>
      <c r="G621" s="523" t="s">
        <v>1024</v>
      </c>
      <c r="H621" s="523"/>
      <c r="I621" s="523"/>
      <c r="J621" s="523"/>
      <c r="K621" s="497"/>
      <c r="L621" s="444" t="e">
        <f>#REF!-#REF!*10%</f>
        <v>#REF!</v>
      </c>
    </row>
    <row r="622" spans="1:12" ht="15.6" customHeight="1" x14ac:dyDescent="0.25">
      <c r="A622" s="453"/>
      <c r="B622" s="471"/>
      <c r="C622" s="455"/>
      <c r="D622" s="521"/>
      <c r="E622" s="448"/>
      <c r="F622" s="93" t="s">
        <v>570</v>
      </c>
      <c r="G622" s="523" t="s">
        <v>613</v>
      </c>
      <c r="H622" s="523"/>
      <c r="I622" s="523"/>
      <c r="J622" s="523"/>
      <c r="K622" s="497"/>
      <c r="L622" s="444" t="e">
        <f>#REF!-#REF!*10%</f>
        <v>#REF!</v>
      </c>
    </row>
    <row r="623" spans="1:12" ht="15.6" customHeight="1" x14ac:dyDescent="0.25">
      <c r="A623" s="453"/>
      <c r="B623" s="471"/>
      <c r="C623" s="455"/>
      <c r="D623" s="521"/>
      <c r="E623" s="448"/>
      <c r="F623" s="111" t="s">
        <v>84</v>
      </c>
      <c r="G623" s="526">
        <v>3.6</v>
      </c>
      <c r="H623" s="526"/>
      <c r="I623" s="526"/>
      <c r="J623" s="526"/>
      <c r="K623" s="497"/>
      <c r="L623" s="444" t="e">
        <f>#REF!-#REF!*10%</f>
        <v>#REF!</v>
      </c>
    </row>
    <row r="624" spans="1:12" ht="15.75" customHeight="1" x14ac:dyDescent="0.25">
      <c r="A624" s="453"/>
      <c r="B624" s="472"/>
      <c r="C624" s="455"/>
      <c r="D624" s="521"/>
      <c r="E624" s="448"/>
      <c r="F624" s="296" t="s">
        <v>1016</v>
      </c>
      <c r="G624" s="454">
        <v>5</v>
      </c>
      <c r="H624" s="454"/>
      <c r="I624" s="454"/>
      <c r="J624" s="454"/>
      <c r="K624" s="497"/>
      <c r="L624" s="444" t="e">
        <f>#REF!-#REF!*10%</f>
        <v>#REF!</v>
      </c>
    </row>
    <row r="625" spans="1:12" ht="15.75" customHeight="1" x14ac:dyDescent="0.25">
      <c r="A625" s="452">
        <v>5</v>
      </c>
      <c r="B625" s="470"/>
      <c r="C625" s="455" t="s">
        <v>1538</v>
      </c>
      <c r="D625" s="520"/>
      <c r="E625" s="448"/>
      <c r="F625" s="110" t="s">
        <v>81</v>
      </c>
      <c r="G625" s="524" t="s">
        <v>1515</v>
      </c>
      <c r="H625" s="524"/>
      <c r="I625" s="524"/>
      <c r="J625" s="524"/>
      <c r="K625" s="539">
        <v>3</v>
      </c>
      <c r="L625" s="498">
        <v>13756</v>
      </c>
    </row>
    <row r="626" spans="1:12" ht="15.75" customHeight="1" x14ac:dyDescent="0.25">
      <c r="A626" s="453"/>
      <c r="B626" s="471"/>
      <c r="C626" s="455"/>
      <c r="D626" s="521"/>
      <c r="E626" s="448"/>
      <c r="F626" s="110" t="s">
        <v>80</v>
      </c>
      <c r="G626" s="469">
        <v>130</v>
      </c>
      <c r="H626" s="469"/>
      <c r="I626" s="469"/>
      <c r="J626" s="469"/>
      <c r="K626" s="502"/>
      <c r="L626" s="499"/>
    </row>
    <row r="627" spans="1:12" ht="15.75" customHeight="1" x14ac:dyDescent="0.25">
      <c r="A627" s="453"/>
      <c r="B627" s="471"/>
      <c r="C627" s="455"/>
      <c r="D627" s="521"/>
      <c r="E627" s="448"/>
      <c r="F627" s="110" t="s">
        <v>8</v>
      </c>
      <c r="G627" s="240">
        <v>3000</v>
      </c>
      <c r="H627" s="241">
        <v>4000</v>
      </c>
      <c r="I627" s="312">
        <v>5000</v>
      </c>
      <c r="J627" s="242">
        <v>6000</v>
      </c>
      <c r="K627" s="502"/>
      <c r="L627" s="499"/>
    </row>
    <row r="628" spans="1:12" ht="15.75" customHeight="1" x14ac:dyDescent="0.25">
      <c r="A628" s="453"/>
      <c r="B628" s="471"/>
      <c r="C628" s="455"/>
      <c r="D628" s="521"/>
      <c r="E628" s="448"/>
      <c r="F628" s="93" t="s">
        <v>817</v>
      </c>
      <c r="G628" s="243">
        <f>G626*114</f>
        <v>14820</v>
      </c>
      <c r="H628" s="244">
        <f>G626*128</f>
        <v>16640</v>
      </c>
      <c r="I628" s="313">
        <f>G626*145</f>
        <v>18850</v>
      </c>
      <c r="J628" s="245">
        <f>G626*148</f>
        <v>19240</v>
      </c>
      <c r="K628" s="502"/>
      <c r="L628" s="499"/>
    </row>
    <row r="629" spans="1:12" ht="15.75" customHeight="1" x14ac:dyDescent="0.25">
      <c r="A629" s="453"/>
      <c r="B629" s="471"/>
      <c r="C629" s="455"/>
      <c r="D629" s="521"/>
      <c r="E629" s="448"/>
      <c r="F629" s="93" t="s">
        <v>1269</v>
      </c>
      <c r="G629" s="451">
        <v>0.98</v>
      </c>
      <c r="H629" s="451"/>
      <c r="I629" s="451"/>
      <c r="J629" s="451"/>
      <c r="K629" s="502"/>
      <c r="L629" s="499"/>
    </row>
    <row r="630" spans="1:12" ht="15.75" customHeight="1" x14ac:dyDescent="0.25">
      <c r="A630" s="453"/>
      <c r="B630" s="471"/>
      <c r="C630" s="455"/>
      <c r="D630" s="521"/>
      <c r="E630" s="448"/>
      <c r="F630" s="93" t="s">
        <v>699</v>
      </c>
      <c r="G630" s="523" t="s">
        <v>700</v>
      </c>
      <c r="H630" s="523"/>
      <c r="I630" s="523"/>
      <c r="J630" s="523"/>
      <c r="K630" s="502"/>
      <c r="L630" s="499"/>
    </row>
    <row r="631" spans="1:12" ht="15.75" customHeight="1" x14ac:dyDescent="0.25">
      <c r="A631" s="453"/>
      <c r="B631" s="471"/>
      <c r="C631" s="455"/>
      <c r="D631" s="521"/>
      <c r="E631" s="448"/>
      <c r="F631" s="93" t="s">
        <v>1181</v>
      </c>
      <c r="G631" s="462" t="s">
        <v>1179</v>
      </c>
      <c r="H631" s="463"/>
      <c r="I631" s="463"/>
      <c r="J631" s="464"/>
      <c r="K631" s="502"/>
      <c r="L631" s="499"/>
    </row>
    <row r="632" spans="1:12" ht="15.75" customHeight="1" x14ac:dyDescent="0.25">
      <c r="A632" s="453"/>
      <c r="B632" s="471"/>
      <c r="C632" s="455"/>
      <c r="D632" s="521"/>
      <c r="E632" s="448"/>
      <c r="F632" s="110" t="s">
        <v>83</v>
      </c>
      <c r="G632" s="524">
        <v>66</v>
      </c>
      <c r="H632" s="524"/>
      <c r="I632" s="524"/>
      <c r="J632" s="524"/>
      <c r="K632" s="502"/>
      <c r="L632" s="499"/>
    </row>
    <row r="633" spans="1:12" ht="15.75" customHeight="1" x14ac:dyDescent="0.25">
      <c r="A633" s="453"/>
      <c r="B633" s="471"/>
      <c r="C633" s="455"/>
      <c r="D633" s="521"/>
      <c r="E633" s="448"/>
      <c r="F633" s="112" t="s">
        <v>396</v>
      </c>
      <c r="G633" s="523" t="s">
        <v>908</v>
      </c>
      <c r="H633" s="523"/>
      <c r="I633" s="523"/>
      <c r="J633" s="523"/>
      <c r="K633" s="502"/>
      <c r="L633" s="499"/>
    </row>
    <row r="634" spans="1:12" ht="15.75" customHeight="1" x14ac:dyDescent="0.25">
      <c r="A634" s="453"/>
      <c r="B634" s="471"/>
      <c r="C634" s="455"/>
      <c r="D634" s="521"/>
      <c r="E634" s="448"/>
      <c r="F634" s="110" t="s">
        <v>256</v>
      </c>
      <c r="G634" s="524" t="s">
        <v>61</v>
      </c>
      <c r="H634" s="524"/>
      <c r="I634" s="524"/>
      <c r="J634" s="524"/>
      <c r="K634" s="502"/>
      <c r="L634" s="499"/>
    </row>
    <row r="635" spans="1:12" ht="15.75" customHeight="1" x14ac:dyDescent="0.25">
      <c r="A635" s="453"/>
      <c r="B635" s="471"/>
      <c r="C635" s="455"/>
      <c r="D635" s="521"/>
      <c r="E635" s="448"/>
      <c r="F635" s="93" t="s">
        <v>379</v>
      </c>
      <c r="G635" s="523" t="s">
        <v>380</v>
      </c>
      <c r="H635" s="523"/>
      <c r="I635" s="523"/>
      <c r="J635" s="523"/>
      <c r="K635" s="502"/>
      <c r="L635" s="499"/>
    </row>
    <row r="636" spans="1:12" ht="15.75" customHeight="1" x14ac:dyDescent="0.25">
      <c r="A636" s="453"/>
      <c r="B636" s="471"/>
      <c r="C636" s="455"/>
      <c r="D636" s="521"/>
      <c r="E636" s="448"/>
      <c r="F636" s="93" t="s">
        <v>701</v>
      </c>
      <c r="G636" s="523">
        <v>100000</v>
      </c>
      <c r="H636" s="523"/>
      <c r="I636" s="523"/>
      <c r="J636" s="523"/>
      <c r="K636" s="502"/>
      <c r="L636" s="499"/>
    </row>
    <row r="637" spans="1:12" ht="15.75" customHeight="1" x14ac:dyDescent="0.25">
      <c r="A637" s="453"/>
      <c r="B637" s="471"/>
      <c r="C637" s="455"/>
      <c r="D637" s="521"/>
      <c r="E637" s="448"/>
      <c r="F637" s="93" t="s">
        <v>257</v>
      </c>
      <c r="G637" s="523" t="s">
        <v>556</v>
      </c>
      <c r="H637" s="523"/>
      <c r="I637" s="523"/>
      <c r="J637" s="523"/>
      <c r="K637" s="502"/>
      <c r="L637" s="499"/>
    </row>
    <row r="638" spans="1:12" ht="15.75" customHeight="1" x14ac:dyDescent="0.25">
      <c r="A638" s="453"/>
      <c r="B638" s="471"/>
      <c r="C638" s="455"/>
      <c r="D638" s="521"/>
      <c r="E638" s="448"/>
      <c r="F638" s="93" t="s">
        <v>376</v>
      </c>
      <c r="G638" s="523" t="s">
        <v>392</v>
      </c>
      <c r="H638" s="523"/>
      <c r="I638" s="523"/>
      <c r="J638" s="523"/>
      <c r="K638" s="502"/>
      <c r="L638" s="499"/>
    </row>
    <row r="639" spans="1:12" ht="15.75" customHeight="1" x14ac:dyDescent="0.25">
      <c r="A639" s="453"/>
      <c r="B639" s="471"/>
      <c r="C639" s="455"/>
      <c r="D639" s="521"/>
      <c r="E639" s="448"/>
      <c r="F639" s="93" t="s">
        <v>702</v>
      </c>
      <c r="G639" s="523" t="s">
        <v>709</v>
      </c>
      <c r="H639" s="523"/>
      <c r="I639" s="523"/>
      <c r="J639" s="523"/>
      <c r="K639" s="502"/>
      <c r="L639" s="499"/>
    </row>
    <row r="640" spans="1:12" ht="15.75" customHeight="1" x14ac:dyDescent="0.25">
      <c r="A640" s="453"/>
      <c r="B640" s="471"/>
      <c r="C640" s="455"/>
      <c r="D640" s="521"/>
      <c r="E640" s="448"/>
      <c r="F640" s="93" t="s">
        <v>381</v>
      </c>
      <c r="G640" s="523" t="s">
        <v>382</v>
      </c>
      <c r="H640" s="523"/>
      <c r="I640" s="523"/>
      <c r="J640" s="523"/>
      <c r="K640" s="502"/>
      <c r="L640" s="500"/>
    </row>
    <row r="641" spans="1:12" ht="15.75" customHeight="1" x14ac:dyDescent="0.25">
      <c r="A641" s="453"/>
      <c r="B641" s="471"/>
      <c r="C641" s="455"/>
      <c r="D641" s="521"/>
      <c r="E641" s="448"/>
      <c r="F641" s="94" t="s">
        <v>358</v>
      </c>
      <c r="G641" s="523" t="s">
        <v>900</v>
      </c>
      <c r="H641" s="523"/>
      <c r="I641" s="523"/>
      <c r="J641" s="523"/>
      <c r="K641" s="496">
        <v>5</v>
      </c>
      <c r="L641" s="443">
        <v>14718</v>
      </c>
    </row>
    <row r="642" spans="1:12" ht="15.75" customHeight="1" x14ac:dyDescent="0.25">
      <c r="A642" s="453"/>
      <c r="B642" s="471"/>
      <c r="C642" s="455"/>
      <c r="D642" s="521"/>
      <c r="E642" s="448"/>
      <c r="F642" s="93" t="s">
        <v>383</v>
      </c>
      <c r="G642" s="523" t="s">
        <v>384</v>
      </c>
      <c r="H642" s="523"/>
      <c r="I642" s="523"/>
      <c r="J642" s="523"/>
      <c r="K642" s="497"/>
      <c r="L642" s="444" t="e">
        <f>#REF!-#REF!*10%</f>
        <v>#REF!</v>
      </c>
    </row>
    <row r="643" spans="1:12" ht="15.75" customHeight="1" x14ac:dyDescent="0.25">
      <c r="A643" s="453"/>
      <c r="B643" s="471"/>
      <c r="C643" s="455"/>
      <c r="D643" s="521"/>
      <c r="E643" s="448"/>
      <c r="F643" s="93" t="s">
        <v>385</v>
      </c>
      <c r="G643" s="523" t="s">
        <v>398</v>
      </c>
      <c r="H643" s="523"/>
      <c r="I643" s="523"/>
      <c r="J643" s="523"/>
      <c r="K643" s="497"/>
      <c r="L643" s="444" t="e">
        <f>#REF!-#REF!*10%</f>
        <v>#REF!</v>
      </c>
    </row>
    <row r="644" spans="1:12" ht="15.75" customHeight="1" x14ac:dyDescent="0.25">
      <c r="A644" s="453"/>
      <c r="B644" s="471"/>
      <c r="C644" s="455"/>
      <c r="D644" s="521"/>
      <c r="E644" s="448"/>
      <c r="F644" s="93" t="s">
        <v>389</v>
      </c>
      <c r="G644" s="523" t="s">
        <v>390</v>
      </c>
      <c r="H644" s="523"/>
      <c r="I644" s="523"/>
      <c r="J644" s="523"/>
      <c r="K644" s="497"/>
      <c r="L644" s="444" t="e">
        <f>#REF!-#REF!*10%</f>
        <v>#REF!</v>
      </c>
    </row>
    <row r="645" spans="1:12" ht="15.75" customHeight="1" x14ac:dyDescent="0.25">
      <c r="A645" s="453"/>
      <c r="B645" s="471"/>
      <c r="C645" s="455"/>
      <c r="D645" s="521"/>
      <c r="E645" s="448"/>
      <c r="F645" s="93" t="s">
        <v>704</v>
      </c>
      <c r="G645" s="523" t="s">
        <v>705</v>
      </c>
      <c r="H645" s="523"/>
      <c r="I645" s="523"/>
      <c r="J645" s="523"/>
      <c r="K645" s="497"/>
      <c r="L645" s="444" t="e">
        <f>#REF!-#REF!*10%</f>
        <v>#REF!</v>
      </c>
    </row>
    <row r="646" spans="1:12" ht="15.75" customHeight="1" x14ac:dyDescent="0.25">
      <c r="A646" s="453"/>
      <c r="B646" s="471"/>
      <c r="C646" s="455"/>
      <c r="D646" s="521"/>
      <c r="E646" s="448"/>
      <c r="F646" s="93" t="s">
        <v>706</v>
      </c>
      <c r="G646" s="461" t="s">
        <v>390</v>
      </c>
      <c r="H646" s="461"/>
      <c r="I646" s="461"/>
      <c r="J646" s="461"/>
      <c r="K646" s="497"/>
      <c r="L646" s="444" t="e">
        <f>#REF!-#REF!*10%</f>
        <v>#REF!</v>
      </c>
    </row>
    <row r="647" spans="1:12" ht="15.75" customHeight="1" x14ac:dyDescent="0.25">
      <c r="A647" s="453"/>
      <c r="B647" s="471"/>
      <c r="C647" s="455"/>
      <c r="D647" s="521"/>
      <c r="E647" s="448"/>
      <c r="F647" s="93" t="s">
        <v>1271</v>
      </c>
      <c r="G647" s="461" t="s">
        <v>390</v>
      </c>
      <c r="H647" s="461"/>
      <c r="I647" s="461"/>
      <c r="J647" s="461"/>
      <c r="K647" s="497"/>
      <c r="L647" s="444" t="e">
        <f>#REF!-#REF!*10%</f>
        <v>#REF!</v>
      </c>
    </row>
    <row r="648" spans="1:12" ht="15.75" customHeight="1" x14ac:dyDescent="0.25">
      <c r="A648" s="453"/>
      <c r="B648" s="471"/>
      <c r="C648" s="455"/>
      <c r="D648" s="521"/>
      <c r="E648" s="448"/>
      <c r="F648" s="93" t="s">
        <v>707</v>
      </c>
      <c r="G648" s="523" t="s">
        <v>1516</v>
      </c>
      <c r="H648" s="523"/>
      <c r="I648" s="523"/>
      <c r="J648" s="523"/>
      <c r="K648" s="497"/>
      <c r="L648" s="444" t="e">
        <f>#REF!-#REF!*10%</f>
        <v>#REF!</v>
      </c>
    </row>
    <row r="649" spans="1:12" ht="15.75" customHeight="1" x14ac:dyDescent="0.25">
      <c r="A649" s="453"/>
      <c r="B649" s="471"/>
      <c r="C649" s="455"/>
      <c r="D649" s="521"/>
      <c r="E649" s="448"/>
      <c r="F649" s="93" t="s">
        <v>708</v>
      </c>
      <c r="G649" s="523" t="s">
        <v>390</v>
      </c>
      <c r="H649" s="523"/>
      <c r="I649" s="523"/>
      <c r="J649" s="523"/>
      <c r="K649" s="497"/>
      <c r="L649" s="444" t="e">
        <f>#REF!-#REF!*10%</f>
        <v>#REF!</v>
      </c>
    </row>
    <row r="650" spans="1:12" ht="15.75" customHeight="1" x14ac:dyDescent="0.25">
      <c r="A650" s="453"/>
      <c r="B650" s="471"/>
      <c r="C650" s="455"/>
      <c r="D650" s="521"/>
      <c r="E650" s="448"/>
      <c r="F650" s="93" t="s">
        <v>377</v>
      </c>
      <c r="G650" s="523" t="s">
        <v>387</v>
      </c>
      <c r="H650" s="523"/>
      <c r="I650" s="523"/>
      <c r="J650" s="523"/>
      <c r="K650" s="497"/>
      <c r="L650" s="444" t="e">
        <f>#REF!-#REF!*10%</f>
        <v>#REF!</v>
      </c>
    </row>
    <row r="651" spans="1:12" ht="15.75" customHeight="1" x14ac:dyDescent="0.25">
      <c r="A651" s="453"/>
      <c r="B651" s="471"/>
      <c r="C651" s="455"/>
      <c r="D651" s="521"/>
      <c r="E651" s="448"/>
      <c r="F651" s="93" t="s">
        <v>388</v>
      </c>
      <c r="G651" s="523" t="s">
        <v>393</v>
      </c>
      <c r="H651" s="523"/>
      <c r="I651" s="523"/>
      <c r="J651" s="523"/>
      <c r="K651" s="497"/>
      <c r="L651" s="444" t="e">
        <f>#REF!-#REF!*10%</f>
        <v>#REF!</v>
      </c>
    </row>
    <row r="652" spans="1:12" ht="15.75" customHeight="1" x14ac:dyDescent="0.25">
      <c r="A652" s="453"/>
      <c r="B652" s="471"/>
      <c r="C652" s="455"/>
      <c r="D652" s="521"/>
      <c r="E652" s="448"/>
      <c r="F652" s="93" t="s">
        <v>562</v>
      </c>
      <c r="G652" s="523" t="s">
        <v>1024</v>
      </c>
      <c r="H652" s="523"/>
      <c r="I652" s="523"/>
      <c r="J652" s="523"/>
      <c r="K652" s="497"/>
      <c r="L652" s="444" t="e">
        <f>#REF!-#REF!*10%</f>
        <v>#REF!</v>
      </c>
    </row>
    <row r="653" spans="1:12" ht="15.75" customHeight="1" x14ac:dyDescent="0.25">
      <c r="A653" s="453"/>
      <c r="B653" s="471"/>
      <c r="C653" s="455"/>
      <c r="D653" s="521"/>
      <c r="E653" s="448"/>
      <c r="F653" s="93" t="s">
        <v>570</v>
      </c>
      <c r="G653" s="523" t="s">
        <v>613</v>
      </c>
      <c r="H653" s="523"/>
      <c r="I653" s="523"/>
      <c r="J653" s="523"/>
      <c r="K653" s="497"/>
      <c r="L653" s="444" t="e">
        <f>#REF!-#REF!*10%</f>
        <v>#REF!</v>
      </c>
    </row>
    <row r="654" spans="1:12" ht="15.75" customHeight="1" x14ac:dyDescent="0.25">
      <c r="A654" s="453"/>
      <c r="B654" s="471"/>
      <c r="C654" s="455"/>
      <c r="D654" s="521"/>
      <c r="E654" s="448"/>
      <c r="F654" s="111" t="s">
        <v>84</v>
      </c>
      <c r="G654" s="526">
        <v>4</v>
      </c>
      <c r="H654" s="526"/>
      <c r="I654" s="526"/>
      <c r="J654" s="526"/>
      <c r="K654" s="497"/>
      <c r="L654" s="444" t="e">
        <f>#REF!-#REF!*10%</f>
        <v>#REF!</v>
      </c>
    </row>
    <row r="655" spans="1:12" ht="15.75" customHeight="1" x14ac:dyDescent="0.25">
      <c r="A655" s="453"/>
      <c r="B655" s="472"/>
      <c r="C655" s="455"/>
      <c r="D655" s="521"/>
      <c r="E655" s="448"/>
      <c r="F655" s="296" t="s">
        <v>1016</v>
      </c>
      <c r="G655" s="454">
        <v>5</v>
      </c>
      <c r="H655" s="454"/>
      <c r="I655" s="454"/>
      <c r="J655" s="454"/>
      <c r="K655" s="497"/>
      <c r="L655" s="444" t="e">
        <f>#REF!-#REF!*10%</f>
        <v>#REF!</v>
      </c>
    </row>
    <row r="656" spans="1:12" ht="15.75" customHeight="1" x14ac:dyDescent="0.25">
      <c r="A656" s="452">
        <v>6</v>
      </c>
      <c r="B656" s="470"/>
      <c r="C656" s="455" t="s">
        <v>1539</v>
      </c>
      <c r="D656" s="520"/>
      <c r="E656" s="448"/>
      <c r="F656" s="110" t="s">
        <v>81</v>
      </c>
      <c r="G656" s="524" t="s">
        <v>1515</v>
      </c>
      <c r="H656" s="524"/>
      <c r="I656" s="524"/>
      <c r="J656" s="524"/>
      <c r="K656" s="539">
        <v>3</v>
      </c>
      <c r="L656" s="498">
        <v>13851</v>
      </c>
    </row>
    <row r="657" spans="1:12" ht="15.75" customHeight="1" x14ac:dyDescent="0.25">
      <c r="A657" s="453"/>
      <c r="B657" s="471"/>
      <c r="C657" s="455"/>
      <c r="D657" s="521"/>
      <c r="E657" s="448"/>
      <c r="F657" s="110" t="s">
        <v>80</v>
      </c>
      <c r="G657" s="469">
        <v>140</v>
      </c>
      <c r="H657" s="469"/>
      <c r="I657" s="469"/>
      <c r="J657" s="469"/>
      <c r="K657" s="502"/>
      <c r="L657" s="499"/>
    </row>
    <row r="658" spans="1:12" ht="15.75" customHeight="1" x14ac:dyDescent="0.25">
      <c r="A658" s="453"/>
      <c r="B658" s="471"/>
      <c r="C658" s="455"/>
      <c r="D658" s="521"/>
      <c r="E658" s="448"/>
      <c r="F658" s="110" t="s">
        <v>8</v>
      </c>
      <c r="G658" s="240">
        <v>3000</v>
      </c>
      <c r="H658" s="241">
        <v>4000</v>
      </c>
      <c r="I658" s="312">
        <v>5000</v>
      </c>
      <c r="J658" s="242">
        <v>6000</v>
      </c>
      <c r="K658" s="502"/>
      <c r="L658" s="499"/>
    </row>
    <row r="659" spans="1:12" ht="15.75" customHeight="1" x14ac:dyDescent="0.25">
      <c r="A659" s="453"/>
      <c r="B659" s="471"/>
      <c r="C659" s="455"/>
      <c r="D659" s="521"/>
      <c r="E659" s="448"/>
      <c r="F659" s="93" t="s">
        <v>817</v>
      </c>
      <c r="G659" s="243">
        <f>G657*114</f>
        <v>15960</v>
      </c>
      <c r="H659" s="244">
        <f>G657*128</f>
        <v>17920</v>
      </c>
      <c r="I659" s="313">
        <f>G657*140</f>
        <v>19600</v>
      </c>
      <c r="J659" s="245">
        <f>G657*148</f>
        <v>20720</v>
      </c>
      <c r="K659" s="502"/>
      <c r="L659" s="499"/>
    </row>
    <row r="660" spans="1:12" ht="15.75" customHeight="1" x14ac:dyDescent="0.25">
      <c r="A660" s="453"/>
      <c r="B660" s="471"/>
      <c r="C660" s="455"/>
      <c r="D660" s="521"/>
      <c r="E660" s="448"/>
      <c r="F660" s="93" t="s">
        <v>1269</v>
      </c>
      <c r="G660" s="451">
        <v>0.98</v>
      </c>
      <c r="H660" s="451"/>
      <c r="I660" s="451"/>
      <c r="J660" s="451"/>
      <c r="K660" s="502"/>
      <c r="L660" s="499"/>
    </row>
    <row r="661" spans="1:12" ht="15.75" customHeight="1" x14ac:dyDescent="0.25">
      <c r="A661" s="453"/>
      <c r="B661" s="471"/>
      <c r="C661" s="455"/>
      <c r="D661" s="521"/>
      <c r="E661" s="448"/>
      <c r="F661" s="93" t="s">
        <v>699</v>
      </c>
      <c r="G661" s="523" t="s">
        <v>700</v>
      </c>
      <c r="H661" s="523"/>
      <c r="I661" s="523"/>
      <c r="J661" s="523"/>
      <c r="K661" s="502"/>
      <c r="L661" s="499"/>
    </row>
    <row r="662" spans="1:12" ht="15.75" customHeight="1" x14ac:dyDescent="0.25">
      <c r="A662" s="453"/>
      <c r="B662" s="471"/>
      <c r="C662" s="455"/>
      <c r="D662" s="521"/>
      <c r="E662" s="448"/>
      <c r="F662" s="93" t="s">
        <v>1181</v>
      </c>
      <c r="G662" s="462" t="s">
        <v>1179</v>
      </c>
      <c r="H662" s="463"/>
      <c r="I662" s="463"/>
      <c r="J662" s="464"/>
      <c r="K662" s="502"/>
      <c r="L662" s="499"/>
    </row>
    <row r="663" spans="1:12" ht="15.75" customHeight="1" x14ac:dyDescent="0.25">
      <c r="A663" s="453"/>
      <c r="B663" s="471"/>
      <c r="C663" s="455"/>
      <c r="D663" s="521"/>
      <c r="E663" s="448"/>
      <c r="F663" s="110" t="s">
        <v>83</v>
      </c>
      <c r="G663" s="524">
        <v>66</v>
      </c>
      <c r="H663" s="524"/>
      <c r="I663" s="524"/>
      <c r="J663" s="524"/>
      <c r="K663" s="502"/>
      <c r="L663" s="499"/>
    </row>
    <row r="664" spans="1:12" ht="15.75" customHeight="1" x14ac:dyDescent="0.25">
      <c r="A664" s="453"/>
      <c r="B664" s="471"/>
      <c r="C664" s="455"/>
      <c r="D664" s="521"/>
      <c r="E664" s="448"/>
      <c r="F664" s="112" t="s">
        <v>396</v>
      </c>
      <c r="G664" s="523" t="s">
        <v>908</v>
      </c>
      <c r="H664" s="523"/>
      <c r="I664" s="523"/>
      <c r="J664" s="523"/>
      <c r="K664" s="502"/>
      <c r="L664" s="499"/>
    </row>
    <row r="665" spans="1:12" ht="15.75" customHeight="1" x14ac:dyDescent="0.25">
      <c r="A665" s="453"/>
      <c r="B665" s="471"/>
      <c r="C665" s="455"/>
      <c r="D665" s="521"/>
      <c r="E665" s="448"/>
      <c r="F665" s="110" t="s">
        <v>256</v>
      </c>
      <c r="G665" s="524" t="s">
        <v>61</v>
      </c>
      <c r="H665" s="524"/>
      <c r="I665" s="524"/>
      <c r="J665" s="524"/>
      <c r="K665" s="502"/>
      <c r="L665" s="499"/>
    </row>
    <row r="666" spans="1:12" ht="15.6" customHeight="1" x14ac:dyDescent="0.25">
      <c r="A666" s="453"/>
      <c r="B666" s="471"/>
      <c r="C666" s="455"/>
      <c r="D666" s="521"/>
      <c r="E666" s="448"/>
      <c r="F666" s="93" t="s">
        <v>379</v>
      </c>
      <c r="G666" s="523" t="s">
        <v>380</v>
      </c>
      <c r="H666" s="523"/>
      <c r="I666" s="523"/>
      <c r="J666" s="523"/>
      <c r="K666" s="502"/>
      <c r="L666" s="499"/>
    </row>
    <row r="667" spans="1:12" ht="15.6" customHeight="1" x14ac:dyDescent="0.25">
      <c r="A667" s="453"/>
      <c r="B667" s="471"/>
      <c r="C667" s="455"/>
      <c r="D667" s="521"/>
      <c r="E667" s="448"/>
      <c r="F667" s="93" t="s">
        <v>701</v>
      </c>
      <c r="G667" s="523">
        <v>100000</v>
      </c>
      <c r="H667" s="523"/>
      <c r="I667" s="523"/>
      <c r="J667" s="523"/>
      <c r="K667" s="502"/>
      <c r="L667" s="499"/>
    </row>
    <row r="668" spans="1:12" ht="15.6" customHeight="1" x14ac:dyDescent="0.25">
      <c r="A668" s="453"/>
      <c r="B668" s="471"/>
      <c r="C668" s="455"/>
      <c r="D668" s="521"/>
      <c r="E668" s="448"/>
      <c r="F668" s="93" t="s">
        <v>257</v>
      </c>
      <c r="G668" s="523" t="s">
        <v>556</v>
      </c>
      <c r="H668" s="523"/>
      <c r="I668" s="523"/>
      <c r="J668" s="523"/>
      <c r="K668" s="502"/>
      <c r="L668" s="499"/>
    </row>
    <row r="669" spans="1:12" ht="15.6" customHeight="1" x14ac:dyDescent="0.25">
      <c r="A669" s="453"/>
      <c r="B669" s="471"/>
      <c r="C669" s="455"/>
      <c r="D669" s="521"/>
      <c r="E669" s="448"/>
      <c r="F669" s="93" t="s">
        <v>376</v>
      </c>
      <c r="G669" s="523" t="s">
        <v>392</v>
      </c>
      <c r="H669" s="523"/>
      <c r="I669" s="523"/>
      <c r="J669" s="523"/>
      <c r="K669" s="502"/>
      <c r="L669" s="499"/>
    </row>
    <row r="670" spans="1:12" ht="15.6" customHeight="1" x14ac:dyDescent="0.25">
      <c r="A670" s="453"/>
      <c r="B670" s="471"/>
      <c r="C670" s="455"/>
      <c r="D670" s="521"/>
      <c r="E670" s="448"/>
      <c r="F670" s="93" t="s">
        <v>702</v>
      </c>
      <c r="G670" s="523" t="s">
        <v>709</v>
      </c>
      <c r="H670" s="523"/>
      <c r="I670" s="523"/>
      <c r="J670" s="523"/>
      <c r="K670" s="502"/>
      <c r="L670" s="499"/>
    </row>
    <row r="671" spans="1:12" ht="15.6" customHeight="1" x14ac:dyDescent="0.25">
      <c r="A671" s="453"/>
      <c r="B671" s="471"/>
      <c r="C671" s="455"/>
      <c r="D671" s="521"/>
      <c r="E671" s="448"/>
      <c r="F671" s="93" t="s">
        <v>381</v>
      </c>
      <c r="G671" s="523" t="s">
        <v>382</v>
      </c>
      <c r="H671" s="523"/>
      <c r="I671" s="523"/>
      <c r="J671" s="523"/>
      <c r="K671" s="502"/>
      <c r="L671" s="500"/>
    </row>
    <row r="672" spans="1:12" ht="15.6" customHeight="1" x14ac:dyDescent="0.25">
      <c r="A672" s="453"/>
      <c r="B672" s="471"/>
      <c r="C672" s="455"/>
      <c r="D672" s="521"/>
      <c r="E672" s="448"/>
      <c r="F672" s="94" t="s">
        <v>358</v>
      </c>
      <c r="G672" s="523" t="s">
        <v>900</v>
      </c>
      <c r="H672" s="523"/>
      <c r="I672" s="523"/>
      <c r="J672" s="523"/>
      <c r="K672" s="496">
        <v>5</v>
      </c>
      <c r="L672" s="443">
        <v>14821</v>
      </c>
    </row>
    <row r="673" spans="1:12" ht="15.6" customHeight="1" x14ac:dyDescent="0.25">
      <c r="A673" s="453"/>
      <c r="B673" s="471"/>
      <c r="C673" s="455"/>
      <c r="D673" s="521"/>
      <c r="E673" s="448"/>
      <c r="F673" s="93" t="s">
        <v>383</v>
      </c>
      <c r="G673" s="523" t="s">
        <v>384</v>
      </c>
      <c r="H673" s="523"/>
      <c r="I673" s="523"/>
      <c r="J673" s="523"/>
      <c r="K673" s="497"/>
      <c r="L673" s="444" t="e">
        <f>#REF!-#REF!*10%</f>
        <v>#REF!</v>
      </c>
    </row>
    <row r="674" spans="1:12" ht="15.6" customHeight="1" x14ac:dyDescent="0.25">
      <c r="A674" s="453"/>
      <c r="B674" s="471"/>
      <c r="C674" s="455"/>
      <c r="D674" s="521"/>
      <c r="E674" s="448"/>
      <c r="F674" s="93" t="s">
        <v>385</v>
      </c>
      <c r="G674" s="523" t="s">
        <v>398</v>
      </c>
      <c r="H674" s="523"/>
      <c r="I674" s="523"/>
      <c r="J674" s="523"/>
      <c r="K674" s="497"/>
      <c r="L674" s="444" t="e">
        <f>#REF!-#REF!*10%</f>
        <v>#REF!</v>
      </c>
    </row>
    <row r="675" spans="1:12" ht="15.6" customHeight="1" x14ac:dyDescent="0.25">
      <c r="A675" s="453"/>
      <c r="B675" s="471"/>
      <c r="C675" s="455"/>
      <c r="D675" s="521"/>
      <c r="E675" s="448"/>
      <c r="F675" s="93" t="s">
        <v>389</v>
      </c>
      <c r="G675" s="523" t="s">
        <v>390</v>
      </c>
      <c r="H675" s="523"/>
      <c r="I675" s="523"/>
      <c r="J675" s="523"/>
      <c r="K675" s="497"/>
      <c r="L675" s="444" t="e">
        <f>#REF!-#REF!*10%</f>
        <v>#REF!</v>
      </c>
    </row>
    <row r="676" spans="1:12" ht="15.6" customHeight="1" x14ac:dyDescent="0.25">
      <c r="A676" s="453"/>
      <c r="B676" s="471"/>
      <c r="C676" s="455"/>
      <c r="D676" s="521"/>
      <c r="E676" s="448"/>
      <c r="F676" s="93" t="s">
        <v>704</v>
      </c>
      <c r="G676" s="523" t="s">
        <v>705</v>
      </c>
      <c r="H676" s="523"/>
      <c r="I676" s="523"/>
      <c r="J676" s="523"/>
      <c r="K676" s="497"/>
      <c r="L676" s="444" t="e">
        <f>#REF!-#REF!*10%</f>
        <v>#REF!</v>
      </c>
    </row>
    <row r="677" spans="1:12" ht="15.6" customHeight="1" x14ac:dyDescent="0.25">
      <c r="A677" s="453"/>
      <c r="B677" s="471"/>
      <c r="C677" s="455"/>
      <c r="D677" s="521"/>
      <c r="E677" s="448"/>
      <c r="F677" s="93" t="s">
        <v>706</v>
      </c>
      <c r="G677" s="461" t="s">
        <v>390</v>
      </c>
      <c r="H677" s="461"/>
      <c r="I677" s="461"/>
      <c r="J677" s="461"/>
      <c r="K677" s="497"/>
      <c r="L677" s="444" t="e">
        <f>#REF!-#REF!*10%</f>
        <v>#REF!</v>
      </c>
    </row>
    <row r="678" spans="1:12" ht="15.6" customHeight="1" x14ac:dyDescent="0.25">
      <c r="A678" s="453"/>
      <c r="B678" s="471"/>
      <c r="C678" s="455"/>
      <c r="D678" s="521"/>
      <c r="E678" s="448"/>
      <c r="F678" s="93" t="s">
        <v>1271</v>
      </c>
      <c r="G678" s="461" t="s">
        <v>390</v>
      </c>
      <c r="H678" s="461"/>
      <c r="I678" s="461"/>
      <c r="J678" s="461"/>
      <c r="K678" s="497"/>
      <c r="L678" s="444" t="e">
        <f>#REF!-#REF!*10%</f>
        <v>#REF!</v>
      </c>
    </row>
    <row r="679" spans="1:12" ht="15.6" customHeight="1" x14ac:dyDescent="0.25">
      <c r="A679" s="453"/>
      <c r="B679" s="471"/>
      <c r="C679" s="455"/>
      <c r="D679" s="521"/>
      <c r="E679" s="448"/>
      <c r="F679" s="93" t="s">
        <v>707</v>
      </c>
      <c r="G679" s="523" t="s">
        <v>1516</v>
      </c>
      <c r="H679" s="523"/>
      <c r="I679" s="523"/>
      <c r="J679" s="523"/>
      <c r="K679" s="497"/>
      <c r="L679" s="444" t="e">
        <f>#REF!-#REF!*10%</f>
        <v>#REF!</v>
      </c>
    </row>
    <row r="680" spans="1:12" ht="15.6" customHeight="1" x14ac:dyDescent="0.25">
      <c r="A680" s="453"/>
      <c r="B680" s="471"/>
      <c r="C680" s="455"/>
      <c r="D680" s="521"/>
      <c r="E680" s="448"/>
      <c r="F680" s="93" t="s">
        <v>708</v>
      </c>
      <c r="G680" s="523" t="s">
        <v>390</v>
      </c>
      <c r="H680" s="523"/>
      <c r="I680" s="523"/>
      <c r="J680" s="523"/>
      <c r="K680" s="497"/>
      <c r="L680" s="444" t="e">
        <f>#REF!-#REF!*10%</f>
        <v>#REF!</v>
      </c>
    </row>
    <row r="681" spans="1:12" ht="15.6" customHeight="1" x14ac:dyDescent="0.25">
      <c r="A681" s="453"/>
      <c r="B681" s="471"/>
      <c r="C681" s="455"/>
      <c r="D681" s="521"/>
      <c r="E681" s="448"/>
      <c r="F681" s="93" t="s">
        <v>377</v>
      </c>
      <c r="G681" s="523" t="s">
        <v>387</v>
      </c>
      <c r="H681" s="523"/>
      <c r="I681" s="523"/>
      <c r="J681" s="523"/>
      <c r="K681" s="497"/>
      <c r="L681" s="444" t="e">
        <f>#REF!-#REF!*10%</f>
        <v>#REF!</v>
      </c>
    </row>
    <row r="682" spans="1:12" ht="15.6" customHeight="1" x14ac:dyDescent="0.25">
      <c r="A682" s="453"/>
      <c r="B682" s="471"/>
      <c r="C682" s="455"/>
      <c r="D682" s="521"/>
      <c r="E682" s="448"/>
      <c r="F682" s="93" t="s">
        <v>388</v>
      </c>
      <c r="G682" s="523" t="s">
        <v>393</v>
      </c>
      <c r="H682" s="523"/>
      <c r="I682" s="523"/>
      <c r="J682" s="523"/>
      <c r="K682" s="497"/>
      <c r="L682" s="444" t="e">
        <f>#REF!-#REF!*10%</f>
        <v>#REF!</v>
      </c>
    </row>
    <row r="683" spans="1:12" ht="15.6" customHeight="1" x14ac:dyDescent="0.25">
      <c r="A683" s="453"/>
      <c r="B683" s="471"/>
      <c r="C683" s="455"/>
      <c r="D683" s="521"/>
      <c r="E683" s="448"/>
      <c r="F683" s="93" t="s">
        <v>562</v>
      </c>
      <c r="G683" s="523" t="s">
        <v>1024</v>
      </c>
      <c r="H683" s="523"/>
      <c r="I683" s="523"/>
      <c r="J683" s="523"/>
      <c r="K683" s="497"/>
      <c r="L683" s="444" t="e">
        <f>#REF!-#REF!*10%</f>
        <v>#REF!</v>
      </c>
    </row>
    <row r="684" spans="1:12" ht="15.6" customHeight="1" x14ac:dyDescent="0.25">
      <c r="A684" s="453"/>
      <c r="B684" s="471"/>
      <c r="C684" s="455"/>
      <c r="D684" s="521"/>
      <c r="E684" s="448"/>
      <c r="F684" s="93" t="s">
        <v>570</v>
      </c>
      <c r="G684" s="523" t="s">
        <v>613</v>
      </c>
      <c r="H684" s="523"/>
      <c r="I684" s="523"/>
      <c r="J684" s="523"/>
      <c r="K684" s="497"/>
      <c r="L684" s="444" t="e">
        <f>#REF!-#REF!*10%</f>
        <v>#REF!</v>
      </c>
    </row>
    <row r="685" spans="1:12" ht="15.6" customHeight="1" x14ac:dyDescent="0.25">
      <c r="A685" s="453"/>
      <c r="B685" s="471"/>
      <c r="C685" s="455"/>
      <c r="D685" s="521"/>
      <c r="E685" s="448"/>
      <c r="F685" s="111" t="s">
        <v>84</v>
      </c>
      <c r="G685" s="526">
        <v>4</v>
      </c>
      <c r="H685" s="526"/>
      <c r="I685" s="526"/>
      <c r="J685" s="526"/>
      <c r="K685" s="497"/>
      <c r="L685" s="444" t="e">
        <f>#REF!-#REF!*10%</f>
        <v>#REF!</v>
      </c>
    </row>
    <row r="686" spans="1:12" ht="15.75" customHeight="1" x14ac:dyDescent="0.25">
      <c r="A686" s="453"/>
      <c r="B686" s="472"/>
      <c r="C686" s="455"/>
      <c r="D686" s="521"/>
      <c r="E686" s="448"/>
      <c r="F686" s="296" t="s">
        <v>1016</v>
      </c>
      <c r="G686" s="454">
        <v>5</v>
      </c>
      <c r="H686" s="454"/>
      <c r="I686" s="454"/>
      <c r="J686" s="454"/>
      <c r="K686" s="497"/>
      <c r="L686" s="444" t="e">
        <f>#REF!-#REF!*10%</f>
        <v>#REF!</v>
      </c>
    </row>
    <row r="687" spans="1:12" ht="15.75" customHeight="1" x14ac:dyDescent="0.25">
      <c r="A687" s="452">
        <v>7</v>
      </c>
      <c r="B687" s="470"/>
      <c r="C687" s="455" t="s">
        <v>1540</v>
      </c>
      <c r="D687" s="520"/>
      <c r="E687" s="448"/>
      <c r="F687" s="110" t="s">
        <v>81</v>
      </c>
      <c r="G687" s="524" t="s">
        <v>1515</v>
      </c>
      <c r="H687" s="524"/>
      <c r="I687" s="524"/>
      <c r="J687" s="524"/>
      <c r="K687" s="539">
        <v>3</v>
      </c>
      <c r="L687" s="498">
        <v>14814</v>
      </c>
    </row>
    <row r="688" spans="1:12" ht="15.75" customHeight="1" x14ac:dyDescent="0.25">
      <c r="A688" s="453"/>
      <c r="B688" s="471"/>
      <c r="C688" s="455"/>
      <c r="D688" s="520"/>
      <c r="E688" s="448"/>
      <c r="F688" s="110" t="s">
        <v>80</v>
      </c>
      <c r="G688" s="469">
        <v>150</v>
      </c>
      <c r="H688" s="469"/>
      <c r="I688" s="469"/>
      <c r="J688" s="469"/>
      <c r="K688" s="502"/>
      <c r="L688" s="499"/>
    </row>
    <row r="689" spans="1:12" ht="15.75" customHeight="1" x14ac:dyDescent="0.25">
      <c r="A689" s="453"/>
      <c r="B689" s="471"/>
      <c r="C689" s="455"/>
      <c r="D689" s="520"/>
      <c r="E689" s="448"/>
      <c r="F689" s="110" t="s">
        <v>8</v>
      </c>
      <c r="G689" s="240">
        <v>3000</v>
      </c>
      <c r="H689" s="241">
        <v>4000</v>
      </c>
      <c r="I689" s="312">
        <v>5000</v>
      </c>
      <c r="J689" s="242">
        <v>6000</v>
      </c>
      <c r="K689" s="502"/>
      <c r="L689" s="499"/>
    </row>
    <row r="690" spans="1:12" ht="15.75" customHeight="1" x14ac:dyDescent="0.25">
      <c r="A690" s="453"/>
      <c r="B690" s="471"/>
      <c r="C690" s="455"/>
      <c r="D690" s="520"/>
      <c r="E690" s="448"/>
      <c r="F690" s="93" t="s">
        <v>817</v>
      </c>
      <c r="G690" s="243">
        <f>G688*114</f>
        <v>17100</v>
      </c>
      <c r="H690" s="244">
        <f>G688*128</f>
        <v>19200</v>
      </c>
      <c r="I690" s="313">
        <f>G688*143</f>
        <v>21450</v>
      </c>
      <c r="J690" s="245">
        <f>G688*148</f>
        <v>22200</v>
      </c>
      <c r="K690" s="502"/>
      <c r="L690" s="499"/>
    </row>
    <row r="691" spans="1:12" ht="15.75" customHeight="1" x14ac:dyDescent="0.25">
      <c r="A691" s="453"/>
      <c r="B691" s="471"/>
      <c r="C691" s="455"/>
      <c r="D691" s="520"/>
      <c r="E691" s="448"/>
      <c r="F691" s="93" t="s">
        <v>1269</v>
      </c>
      <c r="G691" s="451">
        <v>0.98</v>
      </c>
      <c r="H691" s="451"/>
      <c r="I691" s="451"/>
      <c r="J691" s="451"/>
      <c r="K691" s="502"/>
      <c r="L691" s="499"/>
    </row>
    <row r="692" spans="1:12" ht="15.75" customHeight="1" x14ac:dyDescent="0.25">
      <c r="A692" s="453"/>
      <c r="B692" s="471"/>
      <c r="C692" s="455"/>
      <c r="D692" s="520"/>
      <c r="E692" s="448"/>
      <c r="F692" s="93" t="s">
        <v>699</v>
      </c>
      <c r="G692" s="523" t="s">
        <v>700</v>
      </c>
      <c r="H692" s="523"/>
      <c r="I692" s="523"/>
      <c r="J692" s="523"/>
      <c r="K692" s="502"/>
      <c r="L692" s="499"/>
    </row>
    <row r="693" spans="1:12" ht="15.75" customHeight="1" x14ac:dyDescent="0.25">
      <c r="A693" s="453"/>
      <c r="B693" s="471"/>
      <c r="C693" s="455"/>
      <c r="D693" s="520"/>
      <c r="E693" s="448"/>
      <c r="F693" s="93" t="s">
        <v>1181</v>
      </c>
      <c r="G693" s="462" t="s">
        <v>1179</v>
      </c>
      <c r="H693" s="463"/>
      <c r="I693" s="463"/>
      <c r="J693" s="464"/>
      <c r="K693" s="502"/>
      <c r="L693" s="499"/>
    </row>
    <row r="694" spans="1:12" ht="15.75" customHeight="1" x14ac:dyDescent="0.25">
      <c r="A694" s="453"/>
      <c r="B694" s="471"/>
      <c r="C694" s="455"/>
      <c r="D694" s="520"/>
      <c r="E694" s="448"/>
      <c r="F694" s="110" t="s">
        <v>83</v>
      </c>
      <c r="G694" s="524">
        <v>66</v>
      </c>
      <c r="H694" s="524"/>
      <c r="I694" s="524"/>
      <c r="J694" s="524"/>
      <c r="K694" s="502"/>
      <c r="L694" s="499"/>
    </row>
    <row r="695" spans="1:12" ht="15.75" customHeight="1" x14ac:dyDescent="0.25">
      <c r="A695" s="453"/>
      <c r="B695" s="471"/>
      <c r="C695" s="455"/>
      <c r="D695" s="520"/>
      <c r="E695" s="448"/>
      <c r="F695" s="112" t="s">
        <v>396</v>
      </c>
      <c r="G695" s="523" t="s">
        <v>908</v>
      </c>
      <c r="H695" s="523"/>
      <c r="I695" s="523"/>
      <c r="J695" s="523"/>
      <c r="K695" s="502"/>
      <c r="L695" s="499"/>
    </row>
    <row r="696" spans="1:12" ht="15.75" customHeight="1" x14ac:dyDescent="0.25">
      <c r="A696" s="453"/>
      <c r="B696" s="471"/>
      <c r="C696" s="455"/>
      <c r="D696" s="520"/>
      <c r="E696" s="448"/>
      <c r="F696" s="110" t="s">
        <v>256</v>
      </c>
      <c r="G696" s="524" t="s">
        <v>62</v>
      </c>
      <c r="H696" s="524"/>
      <c r="I696" s="524"/>
      <c r="J696" s="524"/>
      <c r="K696" s="502"/>
      <c r="L696" s="499"/>
    </row>
    <row r="697" spans="1:12" ht="15.75" customHeight="1" x14ac:dyDescent="0.25">
      <c r="A697" s="453"/>
      <c r="B697" s="471"/>
      <c r="C697" s="455"/>
      <c r="D697" s="520"/>
      <c r="E697" s="448"/>
      <c r="F697" s="93" t="s">
        <v>379</v>
      </c>
      <c r="G697" s="523" t="s">
        <v>380</v>
      </c>
      <c r="H697" s="523"/>
      <c r="I697" s="523"/>
      <c r="J697" s="523"/>
      <c r="K697" s="502"/>
      <c r="L697" s="499"/>
    </row>
    <row r="698" spans="1:12" ht="15.75" customHeight="1" x14ac:dyDescent="0.25">
      <c r="A698" s="453"/>
      <c r="B698" s="471"/>
      <c r="C698" s="455"/>
      <c r="D698" s="520"/>
      <c r="E698" s="448"/>
      <c r="F698" s="93" t="s">
        <v>701</v>
      </c>
      <c r="G698" s="523">
        <v>100000</v>
      </c>
      <c r="H698" s="523"/>
      <c r="I698" s="523"/>
      <c r="J698" s="523"/>
      <c r="K698" s="502"/>
      <c r="L698" s="499"/>
    </row>
    <row r="699" spans="1:12" ht="15.75" customHeight="1" x14ac:dyDescent="0.25">
      <c r="A699" s="453"/>
      <c r="B699" s="471"/>
      <c r="C699" s="455"/>
      <c r="D699" s="520"/>
      <c r="E699" s="448"/>
      <c r="F699" s="93" t="s">
        <v>257</v>
      </c>
      <c r="G699" s="523" t="s">
        <v>556</v>
      </c>
      <c r="H699" s="523"/>
      <c r="I699" s="523"/>
      <c r="J699" s="523"/>
      <c r="K699" s="502"/>
      <c r="L699" s="499"/>
    </row>
    <row r="700" spans="1:12" ht="15.75" customHeight="1" x14ac:dyDescent="0.25">
      <c r="A700" s="453"/>
      <c r="B700" s="471"/>
      <c r="C700" s="455"/>
      <c r="D700" s="520"/>
      <c r="E700" s="448"/>
      <c r="F700" s="93" t="s">
        <v>376</v>
      </c>
      <c r="G700" s="523" t="s">
        <v>392</v>
      </c>
      <c r="H700" s="523"/>
      <c r="I700" s="523"/>
      <c r="J700" s="523"/>
      <c r="K700" s="502"/>
      <c r="L700" s="499"/>
    </row>
    <row r="701" spans="1:12" ht="15.75" customHeight="1" x14ac:dyDescent="0.25">
      <c r="A701" s="453"/>
      <c r="B701" s="471"/>
      <c r="C701" s="455"/>
      <c r="D701" s="520"/>
      <c r="E701" s="448"/>
      <c r="F701" s="93" t="s">
        <v>702</v>
      </c>
      <c r="G701" s="523" t="s">
        <v>709</v>
      </c>
      <c r="H701" s="523"/>
      <c r="I701" s="523"/>
      <c r="J701" s="523"/>
      <c r="K701" s="502"/>
      <c r="L701" s="499"/>
    </row>
    <row r="702" spans="1:12" ht="15.75" customHeight="1" x14ac:dyDescent="0.25">
      <c r="A702" s="453"/>
      <c r="B702" s="471"/>
      <c r="C702" s="455"/>
      <c r="D702" s="520"/>
      <c r="E702" s="448"/>
      <c r="F702" s="93" t="s">
        <v>381</v>
      </c>
      <c r="G702" s="523" t="s">
        <v>382</v>
      </c>
      <c r="H702" s="523"/>
      <c r="I702" s="523"/>
      <c r="J702" s="523"/>
      <c r="K702" s="502"/>
      <c r="L702" s="500"/>
    </row>
    <row r="703" spans="1:12" ht="15.75" customHeight="1" x14ac:dyDescent="0.25">
      <c r="A703" s="453"/>
      <c r="B703" s="471"/>
      <c r="C703" s="455"/>
      <c r="D703" s="520"/>
      <c r="E703" s="448"/>
      <c r="F703" s="94" t="s">
        <v>358</v>
      </c>
      <c r="G703" s="523" t="s">
        <v>900</v>
      </c>
      <c r="H703" s="523"/>
      <c r="I703" s="523"/>
      <c r="J703" s="523"/>
      <c r="K703" s="496">
        <v>5</v>
      </c>
      <c r="L703" s="443">
        <v>15851</v>
      </c>
    </row>
    <row r="704" spans="1:12" ht="15.75" customHeight="1" x14ac:dyDescent="0.25">
      <c r="A704" s="453"/>
      <c r="B704" s="471"/>
      <c r="C704" s="455"/>
      <c r="D704" s="520"/>
      <c r="E704" s="448"/>
      <c r="F704" s="93" t="s">
        <v>383</v>
      </c>
      <c r="G704" s="523" t="s">
        <v>384</v>
      </c>
      <c r="H704" s="523"/>
      <c r="I704" s="523"/>
      <c r="J704" s="523"/>
      <c r="K704" s="497"/>
      <c r="L704" s="444" t="e">
        <f>#REF!-#REF!*10%</f>
        <v>#REF!</v>
      </c>
    </row>
    <row r="705" spans="1:12" ht="15.75" customHeight="1" x14ac:dyDescent="0.25">
      <c r="A705" s="453"/>
      <c r="B705" s="471"/>
      <c r="C705" s="455"/>
      <c r="D705" s="520"/>
      <c r="E705" s="448"/>
      <c r="F705" s="93" t="s">
        <v>385</v>
      </c>
      <c r="G705" s="523" t="s">
        <v>398</v>
      </c>
      <c r="H705" s="523"/>
      <c r="I705" s="523"/>
      <c r="J705" s="523"/>
      <c r="K705" s="497"/>
      <c r="L705" s="444" t="e">
        <f>#REF!-#REF!*10%</f>
        <v>#REF!</v>
      </c>
    </row>
    <row r="706" spans="1:12" ht="15.75" customHeight="1" x14ac:dyDescent="0.25">
      <c r="A706" s="453"/>
      <c r="B706" s="471"/>
      <c r="C706" s="455"/>
      <c r="D706" s="520"/>
      <c r="E706" s="448"/>
      <c r="F706" s="93" t="s">
        <v>389</v>
      </c>
      <c r="G706" s="523" t="s">
        <v>390</v>
      </c>
      <c r="H706" s="523"/>
      <c r="I706" s="523"/>
      <c r="J706" s="523"/>
      <c r="K706" s="497"/>
      <c r="L706" s="444" t="e">
        <f>#REF!-#REF!*10%</f>
        <v>#REF!</v>
      </c>
    </row>
    <row r="707" spans="1:12" ht="15.75" customHeight="1" x14ac:dyDescent="0.25">
      <c r="A707" s="453"/>
      <c r="B707" s="471"/>
      <c r="C707" s="455"/>
      <c r="D707" s="520"/>
      <c r="E707" s="448"/>
      <c r="F707" s="93" t="s">
        <v>704</v>
      </c>
      <c r="G707" s="523" t="s">
        <v>705</v>
      </c>
      <c r="H707" s="523"/>
      <c r="I707" s="523"/>
      <c r="J707" s="523"/>
      <c r="K707" s="497"/>
      <c r="L707" s="444" t="e">
        <f>#REF!-#REF!*10%</f>
        <v>#REF!</v>
      </c>
    </row>
    <row r="708" spans="1:12" ht="15.75" customHeight="1" x14ac:dyDescent="0.25">
      <c r="A708" s="453"/>
      <c r="B708" s="471"/>
      <c r="C708" s="455"/>
      <c r="D708" s="520"/>
      <c r="E708" s="448"/>
      <c r="F708" s="93" t="s">
        <v>706</v>
      </c>
      <c r="G708" s="461" t="s">
        <v>390</v>
      </c>
      <c r="H708" s="461"/>
      <c r="I708" s="461"/>
      <c r="J708" s="461"/>
      <c r="K708" s="497"/>
      <c r="L708" s="444" t="e">
        <f>#REF!-#REF!*10%</f>
        <v>#REF!</v>
      </c>
    </row>
    <row r="709" spans="1:12" ht="15.75" customHeight="1" x14ac:dyDescent="0.25">
      <c r="A709" s="453"/>
      <c r="B709" s="471"/>
      <c r="C709" s="455"/>
      <c r="D709" s="520"/>
      <c r="E709" s="448"/>
      <c r="F709" s="93" t="s">
        <v>1271</v>
      </c>
      <c r="G709" s="461" t="s">
        <v>390</v>
      </c>
      <c r="H709" s="461"/>
      <c r="I709" s="461"/>
      <c r="J709" s="461"/>
      <c r="K709" s="497"/>
      <c r="L709" s="444" t="e">
        <f>#REF!-#REF!*10%</f>
        <v>#REF!</v>
      </c>
    </row>
    <row r="710" spans="1:12" ht="15.75" customHeight="1" x14ac:dyDescent="0.25">
      <c r="A710" s="453"/>
      <c r="B710" s="471"/>
      <c r="C710" s="455"/>
      <c r="D710" s="520"/>
      <c r="E710" s="448"/>
      <c r="F710" s="93" t="s">
        <v>707</v>
      </c>
      <c r="G710" s="523" t="s">
        <v>1516</v>
      </c>
      <c r="H710" s="523"/>
      <c r="I710" s="523"/>
      <c r="J710" s="523"/>
      <c r="K710" s="497"/>
      <c r="L710" s="444" t="e">
        <f>#REF!-#REF!*10%</f>
        <v>#REF!</v>
      </c>
    </row>
    <row r="711" spans="1:12" ht="15.75" customHeight="1" x14ac:dyDescent="0.25">
      <c r="A711" s="453"/>
      <c r="B711" s="471"/>
      <c r="C711" s="455"/>
      <c r="D711" s="520"/>
      <c r="E711" s="448"/>
      <c r="F711" s="93" t="s">
        <v>708</v>
      </c>
      <c r="G711" s="523" t="s">
        <v>390</v>
      </c>
      <c r="H711" s="523"/>
      <c r="I711" s="523"/>
      <c r="J711" s="523"/>
      <c r="K711" s="497"/>
      <c r="L711" s="444" t="e">
        <f>#REF!-#REF!*10%</f>
        <v>#REF!</v>
      </c>
    </row>
    <row r="712" spans="1:12" ht="15.75" customHeight="1" x14ac:dyDescent="0.25">
      <c r="A712" s="453"/>
      <c r="B712" s="471"/>
      <c r="C712" s="455"/>
      <c r="D712" s="520"/>
      <c r="E712" s="448"/>
      <c r="F712" s="93" t="s">
        <v>377</v>
      </c>
      <c r="G712" s="523" t="s">
        <v>387</v>
      </c>
      <c r="H712" s="523"/>
      <c r="I712" s="523"/>
      <c r="J712" s="523"/>
      <c r="K712" s="497"/>
      <c r="L712" s="444" t="e">
        <f>#REF!-#REF!*10%</f>
        <v>#REF!</v>
      </c>
    </row>
    <row r="713" spans="1:12" ht="15.75" customHeight="1" x14ac:dyDescent="0.25">
      <c r="A713" s="453"/>
      <c r="B713" s="471"/>
      <c r="C713" s="455"/>
      <c r="D713" s="520"/>
      <c r="E713" s="448"/>
      <c r="F713" s="93" t="s">
        <v>388</v>
      </c>
      <c r="G713" s="523" t="s">
        <v>393</v>
      </c>
      <c r="H713" s="523"/>
      <c r="I713" s="523"/>
      <c r="J713" s="523"/>
      <c r="K713" s="497"/>
      <c r="L713" s="444" t="e">
        <f>#REF!-#REF!*10%</f>
        <v>#REF!</v>
      </c>
    </row>
    <row r="714" spans="1:12" ht="15.75" customHeight="1" x14ac:dyDescent="0.25">
      <c r="A714" s="453"/>
      <c r="B714" s="471"/>
      <c r="C714" s="455"/>
      <c r="D714" s="520"/>
      <c r="E714" s="448"/>
      <c r="F714" s="93" t="s">
        <v>562</v>
      </c>
      <c r="G714" s="523" t="s">
        <v>1024</v>
      </c>
      <c r="H714" s="523"/>
      <c r="I714" s="523"/>
      <c r="J714" s="523"/>
      <c r="K714" s="497"/>
      <c r="L714" s="444" t="e">
        <f>#REF!-#REF!*10%</f>
        <v>#REF!</v>
      </c>
    </row>
    <row r="715" spans="1:12" ht="15.75" customHeight="1" x14ac:dyDescent="0.25">
      <c r="A715" s="453"/>
      <c r="B715" s="471"/>
      <c r="C715" s="455"/>
      <c r="D715" s="520"/>
      <c r="E715" s="448"/>
      <c r="F715" s="93" t="s">
        <v>570</v>
      </c>
      <c r="G715" s="523" t="s">
        <v>613</v>
      </c>
      <c r="H715" s="523"/>
      <c r="I715" s="523"/>
      <c r="J715" s="523"/>
      <c r="K715" s="497"/>
      <c r="L715" s="444" t="e">
        <f>#REF!-#REF!*10%</f>
        <v>#REF!</v>
      </c>
    </row>
    <row r="716" spans="1:12" ht="15.75" customHeight="1" x14ac:dyDescent="0.25">
      <c r="A716" s="453"/>
      <c r="B716" s="471"/>
      <c r="C716" s="455"/>
      <c r="D716" s="520"/>
      <c r="E716" s="448"/>
      <c r="F716" s="111" t="s">
        <v>84</v>
      </c>
      <c r="G716" s="526">
        <v>4</v>
      </c>
      <c r="H716" s="526"/>
      <c r="I716" s="526"/>
      <c r="J716" s="526"/>
      <c r="K716" s="497"/>
      <c r="L716" s="444" t="e">
        <f>#REF!-#REF!*10%</f>
        <v>#REF!</v>
      </c>
    </row>
    <row r="717" spans="1:12" ht="15.75" customHeight="1" x14ac:dyDescent="0.25">
      <c r="A717" s="453"/>
      <c r="B717" s="472"/>
      <c r="C717" s="455"/>
      <c r="D717" s="520"/>
      <c r="E717" s="448"/>
      <c r="F717" s="296" t="s">
        <v>1016</v>
      </c>
      <c r="G717" s="454">
        <v>5</v>
      </c>
      <c r="H717" s="454"/>
      <c r="I717" s="454"/>
      <c r="J717" s="454"/>
      <c r="K717" s="497"/>
      <c r="L717" s="444" t="e">
        <f>#REF!-#REF!*10%</f>
        <v>#REF!</v>
      </c>
    </row>
    <row r="718" spans="1:12" ht="15.6" customHeight="1" x14ac:dyDescent="0.25">
      <c r="A718" s="452">
        <v>8</v>
      </c>
      <c r="B718" s="470"/>
      <c r="C718" s="455" t="s">
        <v>1541</v>
      </c>
      <c r="D718" s="520"/>
      <c r="E718" s="448"/>
      <c r="F718" s="110" t="s">
        <v>81</v>
      </c>
      <c r="G718" s="524" t="s">
        <v>1515</v>
      </c>
      <c r="H718" s="524"/>
      <c r="I718" s="524"/>
      <c r="J718" s="524"/>
      <c r="K718" s="539">
        <v>3</v>
      </c>
      <c r="L718" s="498">
        <v>15968</v>
      </c>
    </row>
    <row r="719" spans="1:12" ht="15.6" customHeight="1" x14ac:dyDescent="0.25">
      <c r="A719" s="453"/>
      <c r="B719" s="471"/>
      <c r="C719" s="455"/>
      <c r="D719" s="520"/>
      <c r="E719" s="448"/>
      <c r="F719" s="110" t="s">
        <v>80</v>
      </c>
      <c r="G719" s="469">
        <v>160</v>
      </c>
      <c r="H719" s="469"/>
      <c r="I719" s="469"/>
      <c r="J719" s="469"/>
      <c r="K719" s="502"/>
      <c r="L719" s="499"/>
    </row>
    <row r="720" spans="1:12" ht="15.6" customHeight="1" x14ac:dyDescent="0.25">
      <c r="A720" s="453"/>
      <c r="B720" s="471"/>
      <c r="C720" s="455"/>
      <c r="D720" s="520"/>
      <c r="E720" s="448"/>
      <c r="F720" s="110" t="s">
        <v>8</v>
      </c>
      <c r="G720" s="240">
        <v>3000</v>
      </c>
      <c r="H720" s="241">
        <v>4000</v>
      </c>
      <c r="I720" s="312">
        <v>5000</v>
      </c>
      <c r="J720" s="242">
        <v>6000</v>
      </c>
      <c r="K720" s="502"/>
      <c r="L720" s="499"/>
    </row>
    <row r="721" spans="1:12" ht="15.6" customHeight="1" x14ac:dyDescent="0.25">
      <c r="A721" s="453"/>
      <c r="B721" s="471"/>
      <c r="C721" s="455"/>
      <c r="D721" s="520"/>
      <c r="E721" s="448"/>
      <c r="F721" s="93" t="s">
        <v>817</v>
      </c>
      <c r="G721" s="243">
        <f>G719*114</f>
        <v>18240</v>
      </c>
      <c r="H721" s="244">
        <f>G719*128</f>
        <v>20480</v>
      </c>
      <c r="I721" s="313">
        <f>G719*140</f>
        <v>22400</v>
      </c>
      <c r="J721" s="245">
        <f>G719*148</f>
        <v>23680</v>
      </c>
      <c r="K721" s="502"/>
      <c r="L721" s="499"/>
    </row>
    <row r="722" spans="1:12" ht="15.6" customHeight="1" x14ac:dyDescent="0.25">
      <c r="A722" s="453"/>
      <c r="B722" s="471"/>
      <c r="C722" s="455"/>
      <c r="D722" s="520"/>
      <c r="E722" s="448"/>
      <c r="F722" s="93" t="s">
        <v>1269</v>
      </c>
      <c r="G722" s="451">
        <v>0.98</v>
      </c>
      <c r="H722" s="451"/>
      <c r="I722" s="451"/>
      <c r="J722" s="451"/>
      <c r="K722" s="502"/>
      <c r="L722" s="499"/>
    </row>
    <row r="723" spans="1:12" ht="15.6" customHeight="1" x14ac:dyDescent="0.25">
      <c r="A723" s="453"/>
      <c r="B723" s="471"/>
      <c r="C723" s="455"/>
      <c r="D723" s="520"/>
      <c r="E723" s="448"/>
      <c r="F723" s="93" t="s">
        <v>699</v>
      </c>
      <c r="G723" s="523" t="s">
        <v>700</v>
      </c>
      <c r="H723" s="523"/>
      <c r="I723" s="523"/>
      <c r="J723" s="523"/>
      <c r="K723" s="502"/>
      <c r="L723" s="499"/>
    </row>
    <row r="724" spans="1:12" ht="15.6" customHeight="1" x14ac:dyDescent="0.25">
      <c r="A724" s="453"/>
      <c r="B724" s="471"/>
      <c r="C724" s="455"/>
      <c r="D724" s="520"/>
      <c r="E724" s="448"/>
      <c r="F724" s="93" t="s">
        <v>1181</v>
      </c>
      <c r="G724" s="462" t="s">
        <v>1179</v>
      </c>
      <c r="H724" s="463"/>
      <c r="I724" s="463"/>
      <c r="J724" s="464"/>
      <c r="K724" s="502"/>
      <c r="L724" s="499"/>
    </row>
    <row r="725" spans="1:12" ht="15.6" customHeight="1" x14ac:dyDescent="0.25">
      <c r="A725" s="453"/>
      <c r="B725" s="471"/>
      <c r="C725" s="455"/>
      <c r="D725" s="520"/>
      <c r="E725" s="448"/>
      <c r="F725" s="110" t="s">
        <v>83</v>
      </c>
      <c r="G725" s="524">
        <v>66</v>
      </c>
      <c r="H725" s="524"/>
      <c r="I725" s="524"/>
      <c r="J725" s="524"/>
      <c r="K725" s="502"/>
      <c r="L725" s="499"/>
    </row>
    <row r="726" spans="1:12" ht="15.6" customHeight="1" x14ac:dyDescent="0.25">
      <c r="A726" s="453"/>
      <c r="B726" s="471"/>
      <c r="C726" s="455"/>
      <c r="D726" s="520"/>
      <c r="E726" s="448"/>
      <c r="F726" s="112" t="s">
        <v>396</v>
      </c>
      <c r="G726" s="523" t="s">
        <v>908</v>
      </c>
      <c r="H726" s="523"/>
      <c r="I726" s="523"/>
      <c r="J726" s="523"/>
      <c r="K726" s="502"/>
      <c r="L726" s="499"/>
    </row>
    <row r="727" spans="1:12" ht="15.6" customHeight="1" x14ac:dyDescent="0.25">
      <c r="A727" s="453"/>
      <c r="B727" s="471"/>
      <c r="C727" s="455"/>
      <c r="D727" s="520"/>
      <c r="E727" s="448"/>
      <c r="F727" s="110" t="s">
        <v>256</v>
      </c>
      <c r="G727" s="524" t="s">
        <v>62</v>
      </c>
      <c r="H727" s="524"/>
      <c r="I727" s="524"/>
      <c r="J727" s="524"/>
      <c r="K727" s="502"/>
      <c r="L727" s="499"/>
    </row>
    <row r="728" spans="1:12" ht="15.6" customHeight="1" x14ac:dyDescent="0.25">
      <c r="A728" s="453"/>
      <c r="B728" s="471"/>
      <c r="C728" s="455"/>
      <c r="D728" s="520"/>
      <c r="E728" s="448"/>
      <c r="F728" s="93" t="s">
        <v>379</v>
      </c>
      <c r="G728" s="523" t="s">
        <v>380</v>
      </c>
      <c r="H728" s="523"/>
      <c r="I728" s="523"/>
      <c r="J728" s="523"/>
      <c r="K728" s="502"/>
      <c r="L728" s="499"/>
    </row>
    <row r="729" spans="1:12" ht="15.6" customHeight="1" x14ac:dyDescent="0.25">
      <c r="A729" s="453"/>
      <c r="B729" s="471"/>
      <c r="C729" s="455"/>
      <c r="D729" s="520"/>
      <c r="E729" s="448"/>
      <c r="F729" s="93" t="s">
        <v>701</v>
      </c>
      <c r="G729" s="523">
        <v>100000</v>
      </c>
      <c r="H729" s="523"/>
      <c r="I729" s="523"/>
      <c r="J729" s="523"/>
      <c r="K729" s="502"/>
      <c r="L729" s="499"/>
    </row>
    <row r="730" spans="1:12" ht="15.6" customHeight="1" x14ac:dyDescent="0.25">
      <c r="A730" s="453"/>
      <c r="B730" s="471"/>
      <c r="C730" s="455"/>
      <c r="D730" s="520"/>
      <c r="E730" s="448"/>
      <c r="F730" s="93" t="s">
        <v>257</v>
      </c>
      <c r="G730" s="523" t="s">
        <v>556</v>
      </c>
      <c r="H730" s="523"/>
      <c r="I730" s="523"/>
      <c r="J730" s="523"/>
      <c r="K730" s="502"/>
      <c r="L730" s="499"/>
    </row>
    <row r="731" spans="1:12" ht="15.6" customHeight="1" x14ac:dyDescent="0.25">
      <c r="A731" s="453"/>
      <c r="B731" s="471"/>
      <c r="C731" s="455"/>
      <c r="D731" s="520"/>
      <c r="E731" s="448"/>
      <c r="F731" s="93" t="s">
        <v>376</v>
      </c>
      <c r="G731" s="523" t="s">
        <v>392</v>
      </c>
      <c r="H731" s="523"/>
      <c r="I731" s="523"/>
      <c r="J731" s="523"/>
      <c r="K731" s="502"/>
      <c r="L731" s="499"/>
    </row>
    <row r="732" spans="1:12" ht="15.6" customHeight="1" x14ac:dyDescent="0.25">
      <c r="A732" s="453"/>
      <c r="B732" s="471"/>
      <c r="C732" s="455"/>
      <c r="D732" s="520"/>
      <c r="E732" s="448"/>
      <c r="F732" s="93" t="s">
        <v>702</v>
      </c>
      <c r="G732" s="523" t="s">
        <v>709</v>
      </c>
      <c r="H732" s="523"/>
      <c r="I732" s="523"/>
      <c r="J732" s="523"/>
      <c r="K732" s="502"/>
      <c r="L732" s="499"/>
    </row>
    <row r="733" spans="1:12" ht="15.6" customHeight="1" x14ac:dyDescent="0.25">
      <c r="A733" s="453"/>
      <c r="B733" s="471"/>
      <c r="C733" s="455"/>
      <c r="D733" s="520"/>
      <c r="E733" s="448"/>
      <c r="F733" s="93" t="s">
        <v>381</v>
      </c>
      <c r="G733" s="523" t="s">
        <v>382</v>
      </c>
      <c r="H733" s="523"/>
      <c r="I733" s="523"/>
      <c r="J733" s="523"/>
      <c r="K733" s="502"/>
      <c r="L733" s="500"/>
    </row>
    <row r="734" spans="1:12" ht="15.6" customHeight="1" x14ac:dyDescent="0.25">
      <c r="A734" s="453"/>
      <c r="B734" s="471"/>
      <c r="C734" s="455"/>
      <c r="D734" s="520"/>
      <c r="E734" s="448"/>
      <c r="F734" s="94" t="s">
        <v>358</v>
      </c>
      <c r="G734" s="523" t="s">
        <v>900</v>
      </c>
      <c r="H734" s="523"/>
      <c r="I734" s="523"/>
      <c r="J734" s="523"/>
      <c r="K734" s="496">
        <v>5</v>
      </c>
      <c r="L734" s="443">
        <v>17086</v>
      </c>
    </row>
    <row r="735" spans="1:12" ht="15.6" customHeight="1" x14ac:dyDescent="0.25">
      <c r="A735" s="453"/>
      <c r="B735" s="471"/>
      <c r="C735" s="455"/>
      <c r="D735" s="520"/>
      <c r="E735" s="448"/>
      <c r="F735" s="93" t="s">
        <v>383</v>
      </c>
      <c r="G735" s="523" t="s">
        <v>384</v>
      </c>
      <c r="H735" s="523"/>
      <c r="I735" s="523"/>
      <c r="J735" s="523"/>
      <c r="K735" s="497"/>
      <c r="L735" s="444" t="e">
        <f>#REF!-#REF!*10%</f>
        <v>#REF!</v>
      </c>
    </row>
    <row r="736" spans="1:12" ht="15.6" customHeight="1" x14ac:dyDescent="0.25">
      <c r="A736" s="453"/>
      <c r="B736" s="471"/>
      <c r="C736" s="455"/>
      <c r="D736" s="520"/>
      <c r="E736" s="448"/>
      <c r="F736" s="93" t="s">
        <v>385</v>
      </c>
      <c r="G736" s="523" t="s">
        <v>398</v>
      </c>
      <c r="H736" s="523"/>
      <c r="I736" s="523"/>
      <c r="J736" s="523"/>
      <c r="K736" s="497"/>
      <c r="L736" s="444" t="e">
        <f>#REF!-#REF!*10%</f>
        <v>#REF!</v>
      </c>
    </row>
    <row r="737" spans="1:12" ht="15.6" customHeight="1" x14ac:dyDescent="0.25">
      <c r="A737" s="453"/>
      <c r="B737" s="471"/>
      <c r="C737" s="455"/>
      <c r="D737" s="520"/>
      <c r="E737" s="448"/>
      <c r="F737" s="93" t="s">
        <v>389</v>
      </c>
      <c r="G737" s="523" t="s">
        <v>390</v>
      </c>
      <c r="H737" s="523"/>
      <c r="I737" s="523"/>
      <c r="J737" s="523"/>
      <c r="K737" s="497"/>
      <c r="L737" s="444" t="e">
        <f>#REF!-#REF!*10%</f>
        <v>#REF!</v>
      </c>
    </row>
    <row r="738" spans="1:12" ht="15.6" customHeight="1" x14ac:dyDescent="0.25">
      <c r="A738" s="453"/>
      <c r="B738" s="471"/>
      <c r="C738" s="455"/>
      <c r="D738" s="520"/>
      <c r="E738" s="448"/>
      <c r="F738" s="93" t="s">
        <v>704</v>
      </c>
      <c r="G738" s="523" t="s">
        <v>705</v>
      </c>
      <c r="H738" s="523"/>
      <c r="I738" s="523"/>
      <c r="J738" s="523"/>
      <c r="K738" s="497"/>
      <c r="L738" s="444" t="e">
        <f>#REF!-#REF!*10%</f>
        <v>#REF!</v>
      </c>
    </row>
    <row r="739" spans="1:12" ht="15.6" customHeight="1" x14ac:dyDescent="0.25">
      <c r="A739" s="453"/>
      <c r="B739" s="471"/>
      <c r="C739" s="455"/>
      <c r="D739" s="520"/>
      <c r="E739" s="448"/>
      <c r="F739" s="93" t="s">
        <v>706</v>
      </c>
      <c r="G739" s="461" t="s">
        <v>390</v>
      </c>
      <c r="H739" s="461"/>
      <c r="I739" s="461"/>
      <c r="J739" s="461"/>
      <c r="K739" s="497"/>
      <c r="L739" s="444" t="e">
        <f>#REF!-#REF!*10%</f>
        <v>#REF!</v>
      </c>
    </row>
    <row r="740" spans="1:12" ht="15.6" customHeight="1" x14ac:dyDescent="0.25">
      <c r="A740" s="453"/>
      <c r="B740" s="471"/>
      <c r="C740" s="455"/>
      <c r="D740" s="520"/>
      <c r="E740" s="448"/>
      <c r="F740" s="93" t="s">
        <v>1271</v>
      </c>
      <c r="G740" s="461" t="s">
        <v>390</v>
      </c>
      <c r="H740" s="461"/>
      <c r="I740" s="461"/>
      <c r="J740" s="461"/>
      <c r="K740" s="497"/>
      <c r="L740" s="444" t="e">
        <f>#REF!-#REF!*10%</f>
        <v>#REF!</v>
      </c>
    </row>
    <row r="741" spans="1:12" ht="15.6" customHeight="1" x14ac:dyDescent="0.25">
      <c r="A741" s="453"/>
      <c r="B741" s="471"/>
      <c r="C741" s="455"/>
      <c r="D741" s="520"/>
      <c r="E741" s="448"/>
      <c r="F741" s="93" t="s">
        <v>707</v>
      </c>
      <c r="G741" s="523" t="s">
        <v>1516</v>
      </c>
      <c r="H741" s="523"/>
      <c r="I741" s="523"/>
      <c r="J741" s="523"/>
      <c r="K741" s="497"/>
      <c r="L741" s="444" t="e">
        <f>#REF!-#REF!*10%</f>
        <v>#REF!</v>
      </c>
    </row>
    <row r="742" spans="1:12" ht="15.6" customHeight="1" x14ac:dyDescent="0.25">
      <c r="A742" s="453"/>
      <c r="B742" s="471"/>
      <c r="C742" s="455"/>
      <c r="D742" s="520"/>
      <c r="E742" s="448"/>
      <c r="F742" s="93" t="s">
        <v>708</v>
      </c>
      <c r="G742" s="523" t="s">
        <v>390</v>
      </c>
      <c r="H742" s="523"/>
      <c r="I742" s="523"/>
      <c r="J742" s="523"/>
      <c r="K742" s="497"/>
      <c r="L742" s="444" t="e">
        <f>#REF!-#REF!*10%</f>
        <v>#REF!</v>
      </c>
    </row>
    <row r="743" spans="1:12" ht="15.6" customHeight="1" x14ac:dyDescent="0.25">
      <c r="A743" s="453"/>
      <c r="B743" s="471"/>
      <c r="C743" s="455"/>
      <c r="D743" s="520"/>
      <c r="E743" s="448"/>
      <c r="F743" s="93" t="s">
        <v>377</v>
      </c>
      <c r="G743" s="523" t="s">
        <v>387</v>
      </c>
      <c r="H743" s="523"/>
      <c r="I743" s="523"/>
      <c r="J743" s="523"/>
      <c r="K743" s="497"/>
      <c r="L743" s="444" t="e">
        <f>#REF!-#REF!*10%</f>
        <v>#REF!</v>
      </c>
    </row>
    <row r="744" spans="1:12" ht="15.6" customHeight="1" x14ac:dyDescent="0.25">
      <c r="A744" s="453"/>
      <c r="B744" s="471"/>
      <c r="C744" s="455"/>
      <c r="D744" s="520"/>
      <c r="E744" s="448"/>
      <c r="F744" s="93" t="s">
        <v>388</v>
      </c>
      <c r="G744" s="523" t="s">
        <v>393</v>
      </c>
      <c r="H744" s="523"/>
      <c r="I744" s="523"/>
      <c r="J744" s="523"/>
      <c r="K744" s="497"/>
      <c r="L744" s="444" t="e">
        <f>#REF!-#REF!*10%</f>
        <v>#REF!</v>
      </c>
    </row>
    <row r="745" spans="1:12" ht="15.6" customHeight="1" x14ac:dyDescent="0.25">
      <c r="A745" s="453"/>
      <c r="B745" s="471"/>
      <c r="C745" s="455"/>
      <c r="D745" s="520"/>
      <c r="E745" s="448"/>
      <c r="F745" s="93" t="s">
        <v>562</v>
      </c>
      <c r="G745" s="523" t="s">
        <v>1024</v>
      </c>
      <c r="H745" s="523"/>
      <c r="I745" s="523"/>
      <c r="J745" s="523"/>
      <c r="K745" s="497"/>
      <c r="L745" s="444" t="e">
        <f>#REF!-#REF!*10%</f>
        <v>#REF!</v>
      </c>
    </row>
    <row r="746" spans="1:12" ht="15.6" customHeight="1" x14ac:dyDescent="0.25">
      <c r="A746" s="453"/>
      <c r="B746" s="471"/>
      <c r="C746" s="455"/>
      <c r="D746" s="520"/>
      <c r="E746" s="448"/>
      <c r="F746" s="93" t="s">
        <v>570</v>
      </c>
      <c r="G746" s="523" t="s">
        <v>613</v>
      </c>
      <c r="H746" s="523"/>
      <c r="I746" s="523"/>
      <c r="J746" s="523"/>
      <c r="K746" s="497"/>
      <c r="L746" s="444" t="e">
        <f>#REF!-#REF!*10%</f>
        <v>#REF!</v>
      </c>
    </row>
    <row r="747" spans="1:12" ht="15.6" customHeight="1" x14ac:dyDescent="0.25">
      <c r="A747" s="453"/>
      <c r="B747" s="471"/>
      <c r="C747" s="455"/>
      <c r="D747" s="520"/>
      <c r="E747" s="448"/>
      <c r="F747" s="111" t="s">
        <v>84</v>
      </c>
      <c r="G747" s="526">
        <v>4.5999999999999996</v>
      </c>
      <c r="H747" s="526"/>
      <c r="I747" s="526"/>
      <c r="J747" s="526"/>
      <c r="K747" s="497"/>
      <c r="L747" s="444" t="e">
        <f>#REF!-#REF!*10%</f>
        <v>#REF!</v>
      </c>
    </row>
    <row r="748" spans="1:12" ht="15.6" customHeight="1" x14ac:dyDescent="0.25">
      <c r="A748" s="453"/>
      <c r="B748" s="472"/>
      <c r="C748" s="455"/>
      <c r="D748" s="520"/>
      <c r="E748" s="448"/>
      <c r="F748" s="296" t="s">
        <v>1016</v>
      </c>
      <c r="G748" s="454">
        <v>5</v>
      </c>
      <c r="H748" s="454"/>
      <c r="I748" s="454"/>
      <c r="J748" s="454"/>
      <c r="K748" s="497"/>
      <c r="L748" s="444" t="e">
        <f>#REF!-#REF!*10%</f>
        <v>#REF!</v>
      </c>
    </row>
    <row r="749" spans="1:12" ht="15.6" customHeight="1" x14ac:dyDescent="0.25">
      <c r="A749" s="452">
        <v>9</v>
      </c>
      <c r="B749" s="470"/>
      <c r="C749" s="455" t="s">
        <v>1542</v>
      </c>
      <c r="D749" s="520"/>
      <c r="E749" s="448"/>
      <c r="F749" s="110" t="s">
        <v>81</v>
      </c>
      <c r="G749" s="524" t="s">
        <v>1515</v>
      </c>
      <c r="H749" s="524"/>
      <c r="I749" s="524"/>
      <c r="J749" s="524"/>
      <c r="K749" s="539">
        <v>3</v>
      </c>
      <c r="L749" s="498">
        <v>16063</v>
      </c>
    </row>
    <row r="750" spans="1:12" ht="15.6" customHeight="1" x14ac:dyDescent="0.25">
      <c r="A750" s="453"/>
      <c r="B750" s="471"/>
      <c r="C750" s="455"/>
      <c r="D750" s="520"/>
      <c r="E750" s="448"/>
      <c r="F750" s="110" t="s">
        <v>80</v>
      </c>
      <c r="G750" s="469">
        <v>170</v>
      </c>
      <c r="H750" s="469"/>
      <c r="I750" s="469"/>
      <c r="J750" s="469"/>
      <c r="K750" s="502"/>
      <c r="L750" s="499"/>
    </row>
    <row r="751" spans="1:12" ht="15.6" customHeight="1" x14ac:dyDescent="0.25">
      <c r="A751" s="453"/>
      <c r="B751" s="471"/>
      <c r="C751" s="455"/>
      <c r="D751" s="520"/>
      <c r="E751" s="448"/>
      <c r="F751" s="110" t="s">
        <v>8</v>
      </c>
      <c r="G751" s="240">
        <v>3000</v>
      </c>
      <c r="H751" s="241">
        <v>4000</v>
      </c>
      <c r="I751" s="312">
        <v>5000</v>
      </c>
      <c r="J751" s="242">
        <v>6000</v>
      </c>
      <c r="K751" s="502"/>
      <c r="L751" s="499"/>
    </row>
    <row r="752" spans="1:12" ht="15.6" customHeight="1" x14ac:dyDescent="0.25">
      <c r="A752" s="453"/>
      <c r="B752" s="471"/>
      <c r="C752" s="455"/>
      <c r="D752" s="520"/>
      <c r="E752" s="448"/>
      <c r="F752" s="93" t="s">
        <v>817</v>
      </c>
      <c r="G752" s="243">
        <f>G750*114</f>
        <v>19380</v>
      </c>
      <c r="H752" s="244">
        <f>G750*128</f>
        <v>21760</v>
      </c>
      <c r="I752" s="313">
        <f>G750*138</f>
        <v>23460</v>
      </c>
      <c r="J752" s="245">
        <f>G750*148</f>
        <v>25160</v>
      </c>
      <c r="K752" s="502"/>
      <c r="L752" s="499"/>
    </row>
    <row r="753" spans="1:12" ht="15.6" customHeight="1" x14ac:dyDescent="0.25">
      <c r="A753" s="453"/>
      <c r="B753" s="471"/>
      <c r="C753" s="455"/>
      <c r="D753" s="520"/>
      <c r="E753" s="448"/>
      <c r="F753" s="93" t="s">
        <v>1269</v>
      </c>
      <c r="G753" s="451">
        <v>0.98</v>
      </c>
      <c r="H753" s="451"/>
      <c r="I753" s="451"/>
      <c r="J753" s="451"/>
      <c r="K753" s="502"/>
      <c r="L753" s="499"/>
    </row>
    <row r="754" spans="1:12" ht="15.6" customHeight="1" x14ac:dyDescent="0.25">
      <c r="A754" s="453"/>
      <c r="B754" s="471"/>
      <c r="C754" s="455"/>
      <c r="D754" s="520"/>
      <c r="E754" s="448"/>
      <c r="F754" s="93" t="s">
        <v>699</v>
      </c>
      <c r="G754" s="523" t="s">
        <v>700</v>
      </c>
      <c r="H754" s="523"/>
      <c r="I754" s="523"/>
      <c r="J754" s="523"/>
      <c r="K754" s="502"/>
      <c r="L754" s="499"/>
    </row>
    <row r="755" spans="1:12" ht="15.6" customHeight="1" x14ac:dyDescent="0.25">
      <c r="A755" s="453"/>
      <c r="B755" s="471"/>
      <c r="C755" s="455"/>
      <c r="D755" s="520"/>
      <c r="E755" s="448"/>
      <c r="F755" s="93" t="s">
        <v>1181</v>
      </c>
      <c r="G755" s="462" t="s">
        <v>1179</v>
      </c>
      <c r="H755" s="463"/>
      <c r="I755" s="463"/>
      <c r="J755" s="464"/>
      <c r="K755" s="502"/>
      <c r="L755" s="499"/>
    </row>
    <row r="756" spans="1:12" ht="15.6" customHeight="1" x14ac:dyDescent="0.25">
      <c r="A756" s="453"/>
      <c r="B756" s="471"/>
      <c r="C756" s="455"/>
      <c r="D756" s="520"/>
      <c r="E756" s="448"/>
      <c r="F756" s="110" t="s">
        <v>83</v>
      </c>
      <c r="G756" s="524">
        <v>66</v>
      </c>
      <c r="H756" s="524"/>
      <c r="I756" s="524"/>
      <c r="J756" s="524"/>
      <c r="K756" s="502"/>
      <c r="L756" s="499"/>
    </row>
    <row r="757" spans="1:12" ht="15.6" customHeight="1" x14ac:dyDescent="0.25">
      <c r="A757" s="453"/>
      <c r="B757" s="471"/>
      <c r="C757" s="455"/>
      <c r="D757" s="520"/>
      <c r="E757" s="448"/>
      <c r="F757" s="112" t="s">
        <v>396</v>
      </c>
      <c r="G757" s="523" t="s">
        <v>908</v>
      </c>
      <c r="H757" s="523"/>
      <c r="I757" s="523"/>
      <c r="J757" s="523"/>
      <c r="K757" s="502"/>
      <c r="L757" s="499"/>
    </row>
    <row r="758" spans="1:12" ht="15.6" customHeight="1" x14ac:dyDescent="0.25">
      <c r="A758" s="453"/>
      <c r="B758" s="471"/>
      <c r="C758" s="455"/>
      <c r="D758" s="520"/>
      <c r="E758" s="448"/>
      <c r="F758" s="110" t="s">
        <v>256</v>
      </c>
      <c r="G758" s="524" t="s">
        <v>62</v>
      </c>
      <c r="H758" s="524"/>
      <c r="I758" s="524"/>
      <c r="J758" s="524"/>
      <c r="K758" s="502"/>
      <c r="L758" s="499"/>
    </row>
    <row r="759" spans="1:12" ht="15.6" customHeight="1" x14ac:dyDescent="0.25">
      <c r="A759" s="453"/>
      <c r="B759" s="471"/>
      <c r="C759" s="455"/>
      <c r="D759" s="520"/>
      <c r="E759" s="448"/>
      <c r="F759" s="93" t="s">
        <v>379</v>
      </c>
      <c r="G759" s="523" t="s">
        <v>380</v>
      </c>
      <c r="H759" s="523"/>
      <c r="I759" s="523"/>
      <c r="J759" s="523"/>
      <c r="K759" s="502"/>
      <c r="L759" s="499"/>
    </row>
    <row r="760" spans="1:12" ht="15.6" customHeight="1" x14ac:dyDescent="0.25">
      <c r="A760" s="453"/>
      <c r="B760" s="471"/>
      <c r="C760" s="455"/>
      <c r="D760" s="520"/>
      <c r="E760" s="448"/>
      <c r="F760" s="93" t="s">
        <v>701</v>
      </c>
      <c r="G760" s="523">
        <v>100000</v>
      </c>
      <c r="H760" s="523"/>
      <c r="I760" s="523"/>
      <c r="J760" s="523"/>
      <c r="K760" s="502"/>
      <c r="L760" s="499"/>
    </row>
    <row r="761" spans="1:12" ht="15.6" customHeight="1" x14ac:dyDescent="0.25">
      <c r="A761" s="453"/>
      <c r="B761" s="471"/>
      <c r="C761" s="455"/>
      <c r="D761" s="520"/>
      <c r="E761" s="448"/>
      <c r="F761" s="93" t="s">
        <v>257</v>
      </c>
      <c r="G761" s="523" t="s">
        <v>556</v>
      </c>
      <c r="H761" s="523"/>
      <c r="I761" s="523"/>
      <c r="J761" s="523"/>
      <c r="K761" s="502"/>
      <c r="L761" s="499"/>
    </row>
    <row r="762" spans="1:12" ht="15.6" customHeight="1" x14ac:dyDescent="0.25">
      <c r="A762" s="453"/>
      <c r="B762" s="471"/>
      <c r="C762" s="455"/>
      <c r="D762" s="520"/>
      <c r="E762" s="448"/>
      <c r="F762" s="93" t="s">
        <v>376</v>
      </c>
      <c r="G762" s="523" t="s">
        <v>392</v>
      </c>
      <c r="H762" s="523"/>
      <c r="I762" s="523"/>
      <c r="J762" s="523"/>
      <c r="K762" s="502"/>
      <c r="L762" s="499"/>
    </row>
    <row r="763" spans="1:12" ht="15.6" customHeight="1" x14ac:dyDescent="0.25">
      <c r="A763" s="453"/>
      <c r="B763" s="471"/>
      <c r="C763" s="455"/>
      <c r="D763" s="520"/>
      <c r="E763" s="448"/>
      <c r="F763" s="93" t="s">
        <v>702</v>
      </c>
      <c r="G763" s="523" t="s">
        <v>709</v>
      </c>
      <c r="H763" s="523"/>
      <c r="I763" s="523"/>
      <c r="J763" s="523"/>
      <c r="K763" s="502"/>
      <c r="L763" s="499"/>
    </row>
    <row r="764" spans="1:12" ht="15.6" customHeight="1" x14ac:dyDescent="0.25">
      <c r="A764" s="453"/>
      <c r="B764" s="471"/>
      <c r="C764" s="455"/>
      <c r="D764" s="520"/>
      <c r="E764" s="448"/>
      <c r="F764" s="93" t="s">
        <v>381</v>
      </c>
      <c r="G764" s="523" t="s">
        <v>382</v>
      </c>
      <c r="H764" s="523"/>
      <c r="I764" s="523"/>
      <c r="J764" s="523"/>
      <c r="K764" s="502"/>
      <c r="L764" s="500"/>
    </row>
    <row r="765" spans="1:12" ht="15.6" customHeight="1" x14ac:dyDescent="0.25">
      <c r="A765" s="453"/>
      <c r="B765" s="471"/>
      <c r="C765" s="455"/>
      <c r="D765" s="520"/>
      <c r="E765" s="448"/>
      <c r="F765" s="94" t="s">
        <v>358</v>
      </c>
      <c r="G765" s="523" t="s">
        <v>900</v>
      </c>
      <c r="H765" s="523"/>
      <c r="I765" s="523"/>
      <c r="J765" s="523"/>
      <c r="K765" s="496">
        <v>5</v>
      </c>
      <c r="L765" s="443">
        <v>17188</v>
      </c>
    </row>
    <row r="766" spans="1:12" ht="15.6" customHeight="1" x14ac:dyDescent="0.25">
      <c r="A766" s="453"/>
      <c r="B766" s="471"/>
      <c r="C766" s="455"/>
      <c r="D766" s="520"/>
      <c r="E766" s="448"/>
      <c r="F766" s="93" t="s">
        <v>383</v>
      </c>
      <c r="G766" s="523" t="s">
        <v>384</v>
      </c>
      <c r="H766" s="523"/>
      <c r="I766" s="523"/>
      <c r="J766" s="523"/>
      <c r="K766" s="497"/>
      <c r="L766" s="444" t="e">
        <f>#REF!-#REF!*10%</f>
        <v>#REF!</v>
      </c>
    </row>
    <row r="767" spans="1:12" ht="15.6" customHeight="1" x14ac:dyDescent="0.25">
      <c r="A767" s="453"/>
      <c r="B767" s="471"/>
      <c r="C767" s="455"/>
      <c r="D767" s="520"/>
      <c r="E767" s="448"/>
      <c r="F767" s="93" t="s">
        <v>385</v>
      </c>
      <c r="G767" s="523" t="s">
        <v>398</v>
      </c>
      <c r="H767" s="523"/>
      <c r="I767" s="523"/>
      <c r="J767" s="523"/>
      <c r="K767" s="497"/>
      <c r="L767" s="444" t="e">
        <f>#REF!-#REF!*10%</f>
        <v>#REF!</v>
      </c>
    </row>
    <row r="768" spans="1:12" ht="15.6" customHeight="1" x14ac:dyDescent="0.25">
      <c r="A768" s="453"/>
      <c r="B768" s="471"/>
      <c r="C768" s="455"/>
      <c r="D768" s="520"/>
      <c r="E768" s="448"/>
      <c r="F768" s="93" t="s">
        <v>389</v>
      </c>
      <c r="G768" s="523" t="s">
        <v>390</v>
      </c>
      <c r="H768" s="523"/>
      <c r="I768" s="523"/>
      <c r="J768" s="523"/>
      <c r="K768" s="497"/>
      <c r="L768" s="444" t="e">
        <f>#REF!-#REF!*10%</f>
        <v>#REF!</v>
      </c>
    </row>
    <row r="769" spans="1:12" ht="15.6" customHeight="1" x14ac:dyDescent="0.25">
      <c r="A769" s="453"/>
      <c r="B769" s="471"/>
      <c r="C769" s="455"/>
      <c r="D769" s="520"/>
      <c r="E769" s="448"/>
      <c r="F769" s="93" t="s">
        <v>704</v>
      </c>
      <c r="G769" s="523" t="s">
        <v>705</v>
      </c>
      <c r="H769" s="523"/>
      <c r="I769" s="523"/>
      <c r="J769" s="523"/>
      <c r="K769" s="497"/>
      <c r="L769" s="444" t="e">
        <f>#REF!-#REF!*10%</f>
        <v>#REF!</v>
      </c>
    </row>
    <row r="770" spans="1:12" ht="15.6" customHeight="1" x14ac:dyDescent="0.25">
      <c r="A770" s="453"/>
      <c r="B770" s="471"/>
      <c r="C770" s="455"/>
      <c r="D770" s="520"/>
      <c r="E770" s="448"/>
      <c r="F770" s="93" t="s">
        <v>706</v>
      </c>
      <c r="G770" s="461" t="s">
        <v>390</v>
      </c>
      <c r="H770" s="461"/>
      <c r="I770" s="461"/>
      <c r="J770" s="461"/>
      <c r="K770" s="497"/>
      <c r="L770" s="444" t="e">
        <f>#REF!-#REF!*10%</f>
        <v>#REF!</v>
      </c>
    </row>
    <row r="771" spans="1:12" ht="15.6" customHeight="1" x14ac:dyDescent="0.25">
      <c r="A771" s="453"/>
      <c r="B771" s="471"/>
      <c r="C771" s="455"/>
      <c r="D771" s="520"/>
      <c r="E771" s="448"/>
      <c r="F771" s="93" t="s">
        <v>1271</v>
      </c>
      <c r="G771" s="461" t="s">
        <v>390</v>
      </c>
      <c r="H771" s="461"/>
      <c r="I771" s="461"/>
      <c r="J771" s="461"/>
      <c r="K771" s="497"/>
      <c r="L771" s="444" t="e">
        <f>#REF!-#REF!*10%</f>
        <v>#REF!</v>
      </c>
    </row>
    <row r="772" spans="1:12" ht="15.6" customHeight="1" x14ac:dyDescent="0.25">
      <c r="A772" s="453"/>
      <c r="B772" s="471"/>
      <c r="C772" s="455"/>
      <c r="D772" s="520"/>
      <c r="E772" s="448"/>
      <c r="F772" s="93" t="s">
        <v>707</v>
      </c>
      <c r="G772" s="523" t="s">
        <v>1516</v>
      </c>
      <c r="H772" s="523"/>
      <c r="I772" s="523"/>
      <c r="J772" s="523"/>
      <c r="K772" s="497"/>
      <c r="L772" s="444" t="e">
        <f>#REF!-#REF!*10%</f>
        <v>#REF!</v>
      </c>
    </row>
    <row r="773" spans="1:12" ht="15.6" customHeight="1" x14ac:dyDescent="0.25">
      <c r="A773" s="453"/>
      <c r="B773" s="471"/>
      <c r="C773" s="455"/>
      <c r="D773" s="520"/>
      <c r="E773" s="448"/>
      <c r="F773" s="93" t="s">
        <v>708</v>
      </c>
      <c r="G773" s="523" t="s">
        <v>390</v>
      </c>
      <c r="H773" s="523"/>
      <c r="I773" s="523"/>
      <c r="J773" s="523"/>
      <c r="K773" s="497"/>
      <c r="L773" s="444" t="e">
        <f>#REF!-#REF!*10%</f>
        <v>#REF!</v>
      </c>
    </row>
    <row r="774" spans="1:12" ht="15.6" customHeight="1" x14ac:dyDescent="0.25">
      <c r="A774" s="453"/>
      <c r="B774" s="471"/>
      <c r="C774" s="455"/>
      <c r="D774" s="520"/>
      <c r="E774" s="448"/>
      <c r="F774" s="93" t="s">
        <v>377</v>
      </c>
      <c r="G774" s="523" t="s">
        <v>387</v>
      </c>
      <c r="H774" s="523"/>
      <c r="I774" s="523"/>
      <c r="J774" s="523"/>
      <c r="K774" s="497"/>
      <c r="L774" s="444" t="e">
        <f>#REF!-#REF!*10%</f>
        <v>#REF!</v>
      </c>
    </row>
    <row r="775" spans="1:12" ht="15.6" customHeight="1" x14ac:dyDescent="0.25">
      <c r="A775" s="453"/>
      <c r="B775" s="471"/>
      <c r="C775" s="455"/>
      <c r="D775" s="520"/>
      <c r="E775" s="448"/>
      <c r="F775" s="93" t="s">
        <v>388</v>
      </c>
      <c r="G775" s="523" t="s">
        <v>393</v>
      </c>
      <c r="H775" s="523"/>
      <c r="I775" s="523"/>
      <c r="J775" s="523"/>
      <c r="K775" s="497"/>
      <c r="L775" s="444" t="e">
        <f>#REF!-#REF!*10%</f>
        <v>#REF!</v>
      </c>
    </row>
    <row r="776" spans="1:12" ht="15.6" customHeight="1" x14ac:dyDescent="0.25">
      <c r="A776" s="453"/>
      <c r="B776" s="471"/>
      <c r="C776" s="455"/>
      <c r="D776" s="520"/>
      <c r="E776" s="448"/>
      <c r="F776" s="93" t="s">
        <v>562</v>
      </c>
      <c r="G776" s="523" t="s">
        <v>1024</v>
      </c>
      <c r="H776" s="523"/>
      <c r="I776" s="523"/>
      <c r="J776" s="523"/>
      <c r="K776" s="497"/>
      <c r="L776" s="444" t="e">
        <f>#REF!-#REF!*10%</f>
        <v>#REF!</v>
      </c>
    </row>
    <row r="777" spans="1:12" ht="15.6" customHeight="1" x14ac:dyDescent="0.25">
      <c r="A777" s="453"/>
      <c r="B777" s="471"/>
      <c r="C777" s="455"/>
      <c r="D777" s="520"/>
      <c r="E777" s="448"/>
      <c r="F777" s="93" t="s">
        <v>570</v>
      </c>
      <c r="G777" s="523" t="s">
        <v>613</v>
      </c>
      <c r="H777" s="523"/>
      <c r="I777" s="523"/>
      <c r="J777" s="523"/>
      <c r="K777" s="497"/>
      <c r="L777" s="444" t="e">
        <f>#REF!-#REF!*10%</f>
        <v>#REF!</v>
      </c>
    </row>
    <row r="778" spans="1:12" ht="15.6" customHeight="1" x14ac:dyDescent="0.25">
      <c r="A778" s="453"/>
      <c r="B778" s="471"/>
      <c r="C778" s="455"/>
      <c r="D778" s="520"/>
      <c r="E778" s="448"/>
      <c r="F778" s="111" t="s">
        <v>84</v>
      </c>
      <c r="G778" s="526">
        <v>5.3</v>
      </c>
      <c r="H778" s="526"/>
      <c r="I778" s="526"/>
      <c r="J778" s="526"/>
      <c r="K778" s="497"/>
      <c r="L778" s="444" t="e">
        <f>#REF!-#REF!*10%</f>
        <v>#REF!</v>
      </c>
    </row>
    <row r="779" spans="1:12" ht="15.6" customHeight="1" x14ac:dyDescent="0.25">
      <c r="A779" s="453"/>
      <c r="B779" s="472"/>
      <c r="C779" s="455"/>
      <c r="D779" s="520"/>
      <c r="E779" s="448"/>
      <c r="F779" s="296" t="s">
        <v>1016</v>
      </c>
      <c r="G779" s="454">
        <v>5</v>
      </c>
      <c r="H779" s="454"/>
      <c r="I779" s="454"/>
      <c r="J779" s="454"/>
      <c r="K779" s="497"/>
      <c r="L779" s="444" t="e">
        <f>#REF!-#REF!*10%</f>
        <v>#REF!</v>
      </c>
    </row>
    <row r="780" spans="1:12" ht="15.6" customHeight="1" x14ac:dyDescent="0.25">
      <c r="A780" s="452">
        <v>10</v>
      </c>
      <c r="B780" s="470"/>
      <c r="C780" s="455" t="s">
        <v>1543</v>
      </c>
      <c r="D780" s="520"/>
      <c r="E780" s="448"/>
      <c r="F780" s="110" t="s">
        <v>81</v>
      </c>
      <c r="G780" s="524" t="s">
        <v>1515</v>
      </c>
      <c r="H780" s="524"/>
      <c r="I780" s="524"/>
      <c r="J780" s="524"/>
      <c r="K780" s="539">
        <v>3</v>
      </c>
      <c r="L780" s="498">
        <v>16160</v>
      </c>
    </row>
    <row r="781" spans="1:12" ht="15.6" customHeight="1" x14ac:dyDescent="0.25">
      <c r="A781" s="453"/>
      <c r="B781" s="471"/>
      <c r="C781" s="455"/>
      <c r="D781" s="520"/>
      <c r="E781" s="448"/>
      <c r="F781" s="110" t="s">
        <v>80</v>
      </c>
      <c r="G781" s="469">
        <v>180</v>
      </c>
      <c r="H781" s="469"/>
      <c r="I781" s="469"/>
      <c r="J781" s="469"/>
      <c r="K781" s="502"/>
      <c r="L781" s="499"/>
    </row>
    <row r="782" spans="1:12" ht="15.6" customHeight="1" x14ac:dyDescent="0.25">
      <c r="A782" s="453"/>
      <c r="B782" s="471"/>
      <c r="C782" s="455"/>
      <c r="D782" s="520"/>
      <c r="E782" s="448"/>
      <c r="F782" s="110" t="s">
        <v>8</v>
      </c>
      <c r="G782" s="240">
        <v>3000</v>
      </c>
      <c r="H782" s="241">
        <v>4000</v>
      </c>
      <c r="I782" s="312">
        <v>5000</v>
      </c>
      <c r="J782" s="242">
        <v>6000</v>
      </c>
      <c r="K782" s="502"/>
      <c r="L782" s="499"/>
    </row>
    <row r="783" spans="1:12" ht="15.6" customHeight="1" x14ac:dyDescent="0.25">
      <c r="A783" s="453"/>
      <c r="B783" s="471"/>
      <c r="C783" s="455"/>
      <c r="D783" s="520"/>
      <c r="E783" s="448"/>
      <c r="F783" s="93" t="s">
        <v>817</v>
      </c>
      <c r="G783" s="243">
        <f>G781*114</f>
        <v>20520</v>
      </c>
      <c r="H783" s="244">
        <f>G781*128</f>
        <v>23040</v>
      </c>
      <c r="I783" s="313">
        <f>G781*135</f>
        <v>24300</v>
      </c>
      <c r="J783" s="245">
        <f>G781*148</f>
        <v>26640</v>
      </c>
      <c r="K783" s="502"/>
      <c r="L783" s="499"/>
    </row>
    <row r="784" spans="1:12" ht="15.6" customHeight="1" x14ac:dyDescent="0.25">
      <c r="A784" s="453"/>
      <c r="B784" s="471"/>
      <c r="C784" s="455"/>
      <c r="D784" s="520"/>
      <c r="E784" s="448"/>
      <c r="F784" s="93" t="s">
        <v>1269</v>
      </c>
      <c r="G784" s="451">
        <v>0.98</v>
      </c>
      <c r="H784" s="451"/>
      <c r="I784" s="451"/>
      <c r="J784" s="451"/>
      <c r="K784" s="502"/>
      <c r="L784" s="499"/>
    </row>
    <row r="785" spans="1:12" ht="15.6" customHeight="1" x14ac:dyDescent="0.25">
      <c r="A785" s="453"/>
      <c r="B785" s="471"/>
      <c r="C785" s="455"/>
      <c r="D785" s="520"/>
      <c r="E785" s="448"/>
      <c r="F785" s="93" t="s">
        <v>699</v>
      </c>
      <c r="G785" s="523" t="s">
        <v>700</v>
      </c>
      <c r="H785" s="523"/>
      <c r="I785" s="523"/>
      <c r="J785" s="523"/>
      <c r="K785" s="502"/>
      <c r="L785" s="499"/>
    </row>
    <row r="786" spans="1:12" ht="15.6" customHeight="1" x14ac:dyDescent="0.25">
      <c r="A786" s="453"/>
      <c r="B786" s="471"/>
      <c r="C786" s="455"/>
      <c r="D786" s="520"/>
      <c r="E786" s="448"/>
      <c r="F786" s="93" t="s">
        <v>1181</v>
      </c>
      <c r="G786" s="462" t="s">
        <v>1179</v>
      </c>
      <c r="H786" s="463"/>
      <c r="I786" s="463"/>
      <c r="J786" s="464"/>
      <c r="K786" s="502"/>
      <c r="L786" s="499"/>
    </row>
    <row r="787" spans="1:12" ht="15.6" customHeight="1" x14ac:dyDescent="0.25">
      <c r="A787" s="453"/>
      <c r="B787" s="471"/>
      <c r="C787" s="455"/>
      <c r="D787" s="520"/>
      <c r="E787" s="448"/>
      <c r="F787" s="110" t="s">
        <v>83</v>
      </c>
      <c r="G787" s="524">
        <v>66</v>
      </c>
      <c r="H787" s="524"/>
      <c r="I787" s="524"/>
      <c r="J787" s="524"/>
      <c r="K787" s="502"/>
      <c r="L787" s="499"/>
    </row>
    <row r="788" spans="1:12" ht="15.6" customHeight="1" x14ac:dyDescent="0.25">
      <c r="A788" s="453"/>
      <c r="B788" s="471"/>
      <c r="C788" s="455"/>
      <c r="D788" s="520"/>
      <c r="E788" s="448"/>
      <c r="F788" s="112" t="s">
        <v>396</v>
      </c>
      <c r="G788" s="523" t="s">
        <v>908</v>
      </c>
      <c r="H788" s="523"/>
      <c r="I788" s="523"/>
      <c r="J788" s="523"/>
      <c r="K788" s="502"/>
      <c r="L788" s="499"/>
    </row>
    <row r="789" spans="1:12" ht="15.6" customHeight="1" x14ac:dyDescent="0.25">
      <c r="A789" s="453"/>
      <c r="B789" s="471"/>
      <c r="C789" s="455"/>
      <c r="D789" s="520"/>
      <c r="E789" s="448"/>
      <c r="F789" s="110" t="s">
        <v>256</v>
      </c>
      <c r="G789" s="524" t="s">
        <v>62</v>
      </c>
      <c r="H789" s="524"/>
      <c r="I789" s="524"/>
      <c r="J789" s="524"/>
      <c r="K789" s="502"/>
      <c r="L789" s="499"/>
    </row>
    <row r="790" spans="1:12" ht="15.6" customHeight="1" x14ac:dyDescent="0.25">
      <c r="A790" s="453"/>
      <c r="B790" s="471"/>
      <c r="C790" s="455"/>
      <c r="D790" s="520"/>
      <c r="E790" s="448"/>
      <c r="F790" s="93" t="s">
        <v>379</v>
      </c>
      <c r="G790" s="523" t="s">
        <v>380</v>
      </c>
      <c r="H790" s="523"/>
      <c r="I790" s="523"/>
      <c r="J790" s="523"/>
      <c r="K790" s="502"/>
      <c r="L790" s="499"/>
    </row>
    <row r="791" spans="1:12" ht="15.6" customHeight="1" x14ac:dyDescent="0.25">
      <c r="A791" s="453"/>
      <c r="B791" s="471"/>
      <c r="C791" s="455"/>
      <c r="D791" s="520"/>
      <c r="E791" s="448"/>
      <c r="F791" s="93" t="s">
        <v>701</v>
      </c>
      <c r="G791" s="523">
        <v>100000</v>
      </c>
      <c r="H791" s="523"/>
      <c r="I791" s="523"/>
      <c r="J791" s="523"/>
      <c r="K791" s="502"/>
      <c r="L791" s="499"/>
    </row>
    <row r="792" spans="1:12" ht="15.6" customHeight="1" x14ac:dyDescent="0.25">
      <c r="A792" s="453"/>
      <c r="B792" s="471"/>
      <c r="C792" s="455"/>
      <c r="D792" s="520"/>
      <c r="E792" s="448"/>
      <c r="F792" s="93" t="s">
        <v>257</v>
      </c>
      <c r="G792" s="523" t="s">
        <v>556</v>
      </c>
      <c r="H792" s="523"/>
      <c r="I792" s="523"/>
      <c r="J792" s="523"/>
      <c r="K792" s="502"/>
      <c r="L792" s="499"/>
    </row>
    <row r="793" spans="1:12" ht="15.6" customHeight="1" x14ac:dyDescent="0.25">
      <c r="A793" s="453"/>
      <c r="B793" s="471"/>
      <c r="C793" s="455"/>
      <c r="D793" s="520"/>
      <c r="E793" s="448"/>
      <c r="F793" s="93" t="s">
        <v>376</v>
      </c>
      <c r="G793" s="523" t="s">
        <v>392</v>
      </c>
      <c r="H793" s="523"/>
      <c r="I793" s="523"/>
      <c r="J793" s="523"/>
      <c r="K793" s="502"/>
      <c r="L793" s="499"/>
    </row>
    <row r="794" spans="1:12" ht="15.6" customHeight="1" x14ac:dyDescent="0.25">
      <c r="A794" s="453"/>
      <c r="B794" s="471"/>
      <c r="C794" s="455"/>
      <c r="D794" s="520"/>
      <c r="E794" s="448"/>
      <c r="F794" s="93" t="s">
        <v>702</v>
      </c>
      <c r="G794" s="523" t="s">
        <v>709</v>
      </c>
      <c r="H794" s="523"/>
      <c r="I794" s="523"/>
      <c r="J794" s="523"/>
      <c r="K794" s="502"/>
      <c r="L794" s="499"/>
    </row>
    <row r="795" spans="1:12" ht="15.6" customHeight="1" x14ac:dyDescent="0.25">
      <c r="A795" s="453"/>
      <c r="B795" s="471"/>
      <c r="C795" s="455"/>
      <c r="D795" s="520"/>
      <c r="E795" s="448"/>
      <c r="F795" s="93" t="s">
        <v>381</v>
      </c>
      <c r="G795" s="523" t="s">
        <v>382</v>
      </c>
      <c r="H795" s="523"/>
      <c r="I795" s="523"/>
      <c r="J795" s="523"/>
      <c r="K795" s="502"/>
      <c r="L795" s="500"/>
    </row>
    <row r="796" spans="1:12" ht="15.6" customHeight="1" x14ac:dyDescent="0.25">
      <c r="A796" s="453"/>
      <c r="B796" s="471"/>
      <c r="C796" s="455"/>
      <c r="D796" s="520"/>
      <c r="E796" s="448"/>
      <c r="F796" s="94" t="s">
        <v>358</v>
      </c>
      <c r="G796" s="523" t="s">
        <v>900</v>
      </c>
      <c r="H796" s="523"/>
      <c r="I796" s="523"/>
      <c r="J796" s="523"/>
      <c r="K796" s="496">
        <v>5</v>
      </c>
      <c r="L796" s="443">
        <v>17292</v>
      </c>
    </row>
    <row r="797" spans="1:12" ht="15.6" customHeight="1" x14ac:dyDescent="0.25">
      <c r="A797" s="453"/>
      <c r="B797" s="471"/>
      <c r="C797" s="455"/>
      <c r="D797" s="520"/>
      <c r="E797" s="448"/>
      <c r="F797" s="93" t="s">
        <v>383</v>
      </c>
      <c r="G797" s="523" t="s">
        <v>384</v>
      </c>
      <c r="H797" s="523"/>
      <c r="I797" s="523"/>
      <c r="J797" s="523"/>
      <c r="K797" s="497"/>
      <c r="L797" s="444" t="e">
        <f>#REF!-#REF!*10%</f>
        <v>#REF!</v>
      </c>
    </row>
    <row r="798" spans="1:12" ht="15.6" customHeight="1" x14ac:dyDescent="0.25">
      <c r="A798" s="453"/>
      <c r="B798" s="471"/>
      <c r="C798" s="455"/>
      <c r="D798" s="520"/>
      <c r="E798" s="448"/>
      <c r="F798" s="93" t="s">
        <v>385</v>
      </c>
      <c r="G798" s="523" t="s">
        <v>398</v>
      </c>
      <c r="H798" s="523"/>
      <c r="I798" s="523"/>
      <c r="J798" s="523"/>
      <c r="K798" s="497"/>
      <c r="L798" s="444" t="e">
        <f>#REF!-#REF!*10%</f>
        <v>#REF!</v>
      </c>
    </row>
    <row r="799" spans="1:12" ht="15.6" customHeight="1" x14ac:dyDescent="0.25">
      <c r="A799" s="453"/>
      <c r="B799" s="471"/>
      <c r="C799" s="455"/>
      <c r="D799" s="520"/>
      <c r="E799" s="448"/>
      <c r="F799" s="93" t="s">
        <v>389</v>
      </c>
      <c r="G799" s="523" t="s">
        <v>390</v>
      </c>
      <c r="H799" s="523"/>
      <c r="I799" s="523"/>
      <c r="J799" s="523"/>
      <c r="K799" s="497"/>
      <c r="L799" s="444" t="e">
        <f>#REF!-#REF!*10%</f>
        <v>#REF!</v>
      </c>
    </row>
    <row r="800" spans="1:12" ht="15.6" customHeight="1" x14ac:dyDescent="0.25">
      <c r="A800" s="453"/>
      <c r="B800" s="471"/>
      <c r="C800" s="455"/>
      <c r="D800" s="520"/>
      <c r="E800" s="448"/>
      <c r="F800" s="93" t="s">
        <v>704</v>
      </c>
      <c r="G800" s="523" t="s">
        <v>705</v>
      </c>
      <c r="H800" s="523"/>
      <c r="I800" s="523"/>
      <c r="J800" s="523"/>
      <c r="K800" s="497"/>
      <c r="L800" s="444" t="e">
        <f>#REF!-#REF!*10%</f>
        <v>#REF!</v>
      </c>
    </row>
    <row r="801" spans="1:12" ht="15.6" customHeight="1" x14ac:dyDescent="0.25">
      <c r="A801" s="453"/>
      <c r="B801" s="471"/>
      <c r="C801" s="455"/>
      <c r="D801" s="520"/>
      <c r="E801" s="448"/>
      <c r="F801" s="93" t="s">
        <v>706</v>
      </c>
      <c r="G801" s="461" t="s">
        <v>390</v>
      </c>
      <c r="H801" s="461"/>
      <c r="I801" s="461"/>
      <c r="J801" s="461"/>
      <c r="K801" s="497"/>
      <c r="L801" s="444" t="e">
        <f>#REF!-#REF!*10%</f>
        <v>#REF!</v>
      </c>
    </row>
    <row r="802" spans="1:12" ht="15.6" customHeight="1" x14ac:dyDescent="0.25">
      <c r="A802" s="453"/>
      <c r="B802" s="471"/>
      <c r="C802" s="455"/>
      <c r="D802" s="520"/>
      <c r="E802" s="448"/>
      <c r="F802" s="93" t="s">
        <v>1271</v>
      </c>
      <c r="G802" s="461" t="s">
        <v>390</v>
      </c>
      <c r="H802" s="461"/>
      <c r="I802" s="461"/>
      <c r="J802" s="461"/>
      <c r="K802" s="497"/>
      <c r="L802" s="444" t="e">
        <f>#REF!-#REF!*10%</f>
        <v>#REF!</v>
      </c>
    </row>
    <row r="803" spans="1:12" ht="15.6" customHeight="1" x14ac:dyDescent="0.25">
      <c r="A803" s="453"/>
      <c r="B803" s="471"/>
      <c r="C803" s="455"/>
      <c r="D803" s="520"/>
      <c r="E803" s="448"/>
      <c r="F803" s="93" t="s">
        <v>707</v>
      </c>
      <c r="G803" s="523" t="s">
        <v>1516</v>
      </c>
      <c r="H803" s="523"/>
      <c r="I803" s="523"/>
      <c r="J803" s="523"/>
      <c r="K803" s="497"/>
      <c r="L803" s="444" t="e">
        <f>#REF!-#REF!*10%</f>
        <v>#REF!</v>
      </c>
    </row>
    <row r="804" spans="1:12" ht="15.6" customHeight="1" x14ac:dyDescent="0.25">
      <c r="A804" s="453"/>
      <c r="B804" s="471"/>
      <c r="C804" s="455"/>
      <c r="D804" s="520"/>
      <c r="E804" s="448"/>
      <c r="F804" s="93" t="s">
        <v>708</v>
      </c>
      <c r="G804" s="523" t="s">
        <v>390</v>
      </c>
      <c r="H804" s="523"/>
      <c r="I804" s="523"/>
      <c r="J804" s="523"/>
      <c r="K804" s="497"/>
      <c r="L804" s="444" t="e">
        <f>#REF!-#REF!*10%</f>
        <v>#REF!</v>
      </c>
    </row>
    <row r="805" spans="1:12" ht="15.6" customHeight="1" x14ac:dyDescent="0.25">
      <c r="A805" s="453"/>
      <c r="B805" s="471"/>
      <c r="C805" s="455"/>
      <c r="D805" s="520"/>
      <c r="E805" s="448"/>
      <c r="F805" s="93" t="s">
        <v>377</v>
      </c>
      <c r="G805" s="523" t="s">
        <v>387</v>
      </c>
      <c r="H805" s="523"/>
      <c r="I805" s="523"/>
      <c r="J805" s="523"/>
      <c r="K805" s="497"/>
      <c r="L805" s="444" t="e">
        <f>#REF!-#REF!*10%</f>
        <v>#REF!</v>
      </c>
    </row>
    <row r="806" spans="1:12" ht="15.6" customHeight="1" x14ac:dyDescent="0.25">
      <c r="A806" s="453"/>
      <c r="B806" s="471"/>
      <c r="C806" s="455"/>
      <c r="D806" s="520"/>
      <c r="E806" s="448"/>
      <c r="F806" s="93" t="s">
        <v>388</v>
      </c>
      <c r="G806" s="523" t="s">
        <v>393</v>
      </c>
      <c r="H806" s="523"/>
      <c r="I806" s="523"/>
      <c r="J806" s="523"/>
      <c r="K806" s="497"/>
      <c r="L806" s="444" t="e">
        <f>#REF!-#REF!*10%</f>
        <v>#REF!</v>
      </c>
    </row>
    <row r="807" spans="1:12" ht="15.6" customHeight="1" x14ac:dyDescent="0.25">
      <c r="A807" s="453"/>
      <c r="B807" s="471"/>
      <c r="C807" s="455"/>
      <c r="D807" s="520"/>
      <c r="E807" s="448"/>
      <c r="F807" s="93" t="s">
        <v>562</v>
      </c>
      <c r="G807" s="523" t="s">
        <v>1024</v>
      </c>
      <c r="H807" s="523"/>
      <c r="I807" s="523"/>
      <c r="J807" s="523"/>
      <c r="K807" s="497"/>
      <c r="L807" s="444" t="e">
        <f>#REF!-#REF!*10%</f>
        <v>#REF!</v>
      </c>
    </row>
    <row r="808" spans="1:12" ht="15.6" customHeight="1" x14ac:dyDescent="0.25">
      <c r="A808" s="453"/>
      <c r="B808" s="471"/>
      <c r="C808" s="455"/>
      <c r="D808" s="520"/>
      <c r="E808" s="448"/>
      <c r="F808" s="93" t="s">
        <v>570</v>
      </c>
      <c r="G808" s="523" t="s">
        <v>613</v>
      </c>
      <c r="H808" s="523"/>
      <c r="I808" s="523"/>
      <c r="J808" s="523"/>
      <c r="K808" s="497"/>
      <c r="L808" s="444" t="e">
        <f>#REF!-#REF!*10%</f>
        <v>#REF!</v>
      </c>
    </row>
    <row r="809" spans="1:12" ht="15.6" customHeight="1" x14ac:dyDescent="0.25">
      <c r="A809" s="453"/>
      <c r="B809" s="471"/>
      <c r="C809" s="455"/>
      <c r="D809" s="520"/>
      <c r="E809" s="448"/>
      <c r="F809" s="111" t="s">
        <v>84</v>
      </c>
      <c r="G809" s="526">
        <v>5.3</v>
      </c>
      <c r="H809" s="526"/>
      <c r="I809" s="526"/>
      <c r="J809" s="526"/>
      <c r="K809" s="497"/>
      <c r="L809" s="444" t="e">
        <f>#REF!-#REF!*10%</f>
        <v>#REF!</v>
      </c>
    </row>
    <row r="810" spans="1:12" ht="15.6" customHeight="1" x14ac:dyDescent="0.25">
      <c r="A810" s="453"/>
      <c r="B810" s="472"/>
      <c r="C810" s="455"/>
      <c r="D810" s="520"/>
      <c r="E810" s="448"/>
      <c r="F810" s="296" t="s">
        <v>1016</v>
      </c>
      <c r="G810" s="454">
        <v>5</v>
      </c>
      <c r="H810" s="454"/>
      <c r="I810" s="454"/>
      <c r="J810" s="454"/>
      <c r="K810" s="497"/>
      <c r="L810" s="444" t="e">
        <f>#REF!-#REF!*10%</f>
        <v>#REF!</v>
      </c>
    </row>
    <row r="811" spans="1:12" ht="15.6" customHeight="1" x14ac:dyDescent="0.25">
      <c r="A811" s="452">
        <v>11</v>
      </c>
      <c r="B811" s="470"/>
      <c r="C811" s="455" t="s">
        <v>1544</v>
      </c>
      <c r="D811" s="520"/>
      <c r="E811" s="448"/>
      <c r="F811" s="110" t="s">
        <v>81</v>
      </c>
      <c r="G811" s="524" t="s">
        <v>1515</v>
      </c>
      <c r="H811" s="524"/>
      <c r="I811" s="524"/>
      <c r="J811" s="524"/>
      <c r="K811" s="539">
        <v>3</v>
      </c>
      <c r="L811" s="498">
        <v>19622</v>
      </c>
    </row>
    <row r="812" spans="1:12" ht="15.6" customHeight="1" x14ac:dyDescent="0.25">
      <c r="A812" s="453"/>
      <c r="B812" s="471"/>
      <c r="C812" s="455"/>
      <c r="D812" s="520"/>
      <c r="E812" s="448"/>
      <c r="F812" s="110" t="s">
        <v>80</v>
      </c>
      <c r="G812" s="469">
        <v>190</v>
      </c>
      <c r="H812" s="469"/>
      <c r="I812" s="469"/>
      <c r="J812" s="469"/>
      <c r="K812" s="502"/>
      <c r="L812" s="499"/>
    </row>
    <row r="813" spans="1:12" ht="15.6" customHeight="1" x14ac:dyDescent="0.25">
      <c r="A813" s="453"/>
      <c r="B813" s="471"/>
      <c r="C813" s="455"/>
      <c r="D813" s="520"/>
      <c r="E813" s="448"/>
      <c r="F813" s="110" t="s">
        <v>8</v>
      </c>
      <c r="G813" s="240">
        <v>3000</v>
      </c>
      <c r="H813" s="241">
        <v>4000</v>
      </c>
      <c r="I813" s="312">
        <v>5000</v>
      </c>
      <c r="J813" s="242">
        <v>6000</v>
      </c>
      <c r="K813" s="502"/>
      <c r="L813" s="499"/>
    </row>
    <row r="814" spans="1:12" ht="15.6" customHeight="1" x14ac:dyDescent="0.25">
      <c r="A814" s="453"/>
      <c r="B814" s="471"/>
      <c r="C814" s="455"/>
      <c r="D814" s="520"/>
      <c r="E814" s="448"/>
      <c r="F814" s="93" t="s">
        <v>817</v>
      </c>
      <c r="G814" s="243">
        <f>G812*114</f>
        <v>21660</v>
      </c>
      <c r="H814" s="244">
        <f>G812*128</f>
        <v>24320</v>
      </c>
      <c r="I814" s="313">
        <f>G812*145</f>
        <v>27550</v>
      </c>
      <c r="J814" s="245">
        <f>G812*148</f>
        <v>28120</v>
      </c>
      <c r="K814" s="502"/>
      <c r="L814" s="499"/>
    </row>
    <row r="815" spans="1:12" ht="15.6" customHeight="1" x14ac:dyDescent="0.25">
      <c r="A815" s="453"/>
      <c r="B815" s="471"/>
      <c r="C815" s="455"/>
      <c r="D815" s="520"/>
      <c r="E815" s="448"/>
      <c r="F815" s="93" t="s">
        <v>1269</v>
      </c>
      <c r="G815" s="451">
        <v>0.98</v>
      </c>
      <c r="H815" s="451"/>
      <c r="I815" s="451"/>
      <c r="J815" s="451"/>
      <c r="K815" s="502"/>
      <c r="L815" s="499"/>
    </row>
    <row r="816" spans="1:12" ht="15.6" customHeight="1" x14ac:dyDescent="0.25">
      <c r="A816" s="453"/>
      <c r="B816" s="471"/>
      <c r="C816" s="455"/>
      <c r="D816" s="520"/>
      <c r="E816" s="448"/>
      <c r="F816" s="93" t="s">
        <v>699</v>
      </c>
      <c r="G816" s="523" t="s">
        <v>700</v>
      </c>
      <c r="H816" s="523"/>
      <c r="I816" s="523"/>
      <c r="J816" s="523"/>
      <c r="K816" s="502"/>
      <c r="L816" s="499"/>
    </row>
    <row r="817" spans="1:12" ht="15.6" customHeight="1" x14ac:dyDescent="0.25">
      <c r="A817" s="453"/>
      <c r="B817" s="471"/>
      <c r="C817" s="455"/>
      <c r="D817" s="520"/>
      <c r="E817" s="448"/>
      <c r="F817" s="93" t="s">
        <v>1181</v>
      </c>
      <c r="G817" s="462" t="s">
        <v>1179</v>
      </c>
      <c r="H817" s="463"/>
      <c r="I817" s="463"/>
      <c r="J817" s="464"/>
      <c r="K817" s="502"/>
      <c r="L817" s="499"/>
    </row>
    <row r="818" spans="1:12" ht="15.6" customHeight="1" x14ac:dyDescent="0.25">
      <c r="A818" s="453"/>
      <c r="B818" s="471"/>
      <c r="C818" s="455"/>
      <c r="D818" s="520"/>
      <c r="E818" s="448"/>
      <c r="F818" s="110" t="s">
        <v>83</v>
      </c>
      <c r="G818" s="524">
        <v>66</v>
      </c>
      <c r="H818" s="524"/>
      <c r="I818" s="524"/>
      <c r="J818" s="524"/>
      <c r="K818" s="502"/>
      <c r="L818" s="499"/>
    </row>
    <row r="819" spans="1:12" ht="15.6" customHeight="1" x14ac:dyDescent="0.25">
      <c r="A819" s="453"/>
      <c r="B819" s="471"/>
      <c r="C819" s="455"/>
      <c r="D819" s="520"/>
      <c r="E819" s="448"/>
      <c r="F819" s="112" t="s">
        <v>396</v>
      </c>
      <c r="G819" s="523" t="s">
        <v>908</v>
      </c>
      <c r="H819" s="523"/>
      <c r="I819" s="523"/>
      <c r="J819" s="523"/>
      <c r="K819" s="502"/>
      <c r="L819" s="499"/>
    </row>
    <row r="820" spans="1:12" ht="15.6" customHeight="1" x14ac:dyDescent="0.25">
      <c r="A820" s="453"/>
      <c r="B820" s="471"/>
      <c r="C820" s="455"/>
      <c r="D820" s="520"/>
      <c r="E820" s="448"/>
      <c r="F820" s="110" t="s">
        <v>256</v>
      </c>
      <c r="G820" s="524" t="s">
        <v>1513</v>
      </c>
      <c r="H820" s="524"/>
      <c r="I820" s="524"/>
      <c r="J820" s="524"/>
      <c r="K820" s="502"/>
      <c r="L820" s="499"/>
    </row>
    <row r="821" spans="1:12" ht="15.6" customHeight="1" x14ac:dyDescent="0.25">
      <c r="A821" s="453"/>
      <c r="B821" s="471"/>
      <c r="C821" s="455"/>
      <c r="D821" s="520"/>
      <c r="E821" s="448"/>
      <c r="F821" s="93" t="s">
        <v>379</v>
      </c>
      <c r="G821" s="523" t="s">
        <v>380</v>
      </c>
      <c r="H821" s="523"/>
      <c r="I821" s="523"/>
      <c r="J821" s="523"/>
      <c r="K821" s="502"/>
      <c r="L821" s="499"/>
    </row>
    <row r="822" spans="1:12" ht="15.6" customHeight="1" x14ac:dyDescent="0.25">
      <c r="A822" s="453"/>
      <c r="B822" s="471"/>
      <c r="C822" s="455"/>
      <c r="D822" s="520"/>
      <c r="E822" s="448"/>
      <c r="F822" s="93" t="s">
        <v>701</v>
      </c>
      <c r="G822" s="523">
        <v>100000</v>
      </c>
      <c r="H822" s="523"/>
      <c r="I822" s="523"/>
      <c r="J822" s="523"/>
      <c r="K822" s="502"/>
      <c r="L822" s="499"/>
    </row>
    <row r="823" spans="1:12" ht="15.6" customHeight="1" x14ac:dyDescent="0.25">
      <c r="A823" s="453"/>
      <c r="B823" s="471"/>
      <c r="C823" s="455"/>
      <c r="D823" s="520"/>
      <c r="E823" s="448"/>
      <c r="F823" s="93" t="s">
        <v>257</v>
      </c>
      <c r="G823" s="523" t="s">
        <v>556</v>
      </c>
      <c r="H823" s="523"/>
      <c r="I823" s="523"/>
      <c r="J823" s="523"/>
      <c r="K823" s="502"/>
      <c r="L823" s="499"/>
    </row>
    <row r="824" spans="1:12" ht="15.6" customHeight="1" x14ac:dyDescent="0.25">
      <c r="A824" s="453"/>
      <c r="B824" s="471"/>
      <c r="C824" s="455"/>
      <c r="D824" s="520"/>
      <c r="E824" s="448"/>
      <c r="F824" s="93" t="s">
        <v>376</v>
      </c>
      <c r="G824" s="523" t="s">
        <v>392</v>
      </c>
      <c r="H824" s="523"/>
      <c r="I824" s="523"/>
      <c r="J824" s="523"/>
      <c r="K824" s="502"/>
      <c r="L824" s="499"/>
    </row>
    <row r="825" spans="1:12" ht="15.6" customHeight="1" x14ac:dyDescent="0.25">
      <c r="A825" s="453"/>
      <c r="B825" s="471"/>
      <c r="C825" s="455"/>
      <c r="D825" s="520"/>
      <c r="E825" s="448"/>
      <c r="F825" s="93" t="s">
        <v>702</v>
      </c>
      <c r="G825" s="523" t="s">
        <v>709</v>
      </c>
      <c r="H825" s="523"/>
      <c r="I825" s="523"/>
      <c r="J825" s="523"/>
      <c r="K825" s="502"/>
      <c r="L825" s="499"/>
    </row>
    <row r="826" spans="1:12" ht="15.6" customHeight="1" x14ac:dyDescent="0.25">
      <c r="A826" s="453"/>
      <c r="B826" s="471"/>
      <c r="C826" s="455"/>
      <c r="D826" s="520"/>
      <c r="E826" s="448"/>
      <c r="F826" s="93" t="s">
        <v>381</v>
      </c>
      <c r="G826" s="523" t="s">
        <v>382</v>
      </c>
      <c r="H826" s="523"/>
      <c r="I826" s="523"/>
      <c r="J826" s="523"/>
      <c r="K826" s="502"/>
      <c r="L826" s="500"/>
    </row>
    <row r="827" spans="1:12" ht="15.6" customHeight="1" x14ac:dyDescent="0.25">
      <c r="A827" s="453"/>
      <c r="B827" s="471"/>
      <c r="C827" s="455"/>
      <c r="D827" s="520"/>
      <c r="E827" s="448"/>
      <c r="F827" s="94" t="s">
        <v>358</v>
      </c>
      <c r="G827" s="523" t="s">
        <v>900</v>
      </c>
      <c r="H827" s="523"/>
      <c r="I827" s="523"/>
      <c r="J827" s="523"/>
      <c r="K827" s="496">
        <v>5</v>
      </c>
      <c r="L827" s="443">
        <v>20995</v>
      </c>
    </row>
    <row r="828" spans="1:12" ht="15.6" customHeight="1" x14ac:dyDescent="0.25">
      <c r="A828" s="453"/>
      <c r="B828" s="471"/>
      <c r="C828" s="455"/>
      <c r="D828" s="520"/>
      <c r="E828" s="448"/>
      <c r="F828" s="93" t="s">
        <v>383</v>
      </c>
      <c r="G828" s="523" t="s">
        <v>384</v>
      </c>
      <c r="H828" s="523"/>
      <c r="I828" s="523"/>
      <c r="J828" s="523"/>
      <c r="K828" s="497"/>
      <c r="L828" s="444" t="e">
        <f>#REF!-#REF!*10%</f>
        <v>#REF!</v>
      </c>
    </row>
    <row r="829" spans="1:12" ht="15.6" customHeight="1" x14ac:dyDescent="0.25">
      <c r="A829" s="453"/>
      <c r="B829" s="471"/>
      <c r="C829" s="455"/>
      <c r="D829" s="520"/>
      <c r="E829" s="448"/>
      <c r="F829" s="93" t="s">
        <v>385</v>
      </c>
      <c r="G829" s="523" t="s">
        <v>398</v>
      </c>
      <c r="H829" s="523"/>
      <c r="I829" s="523"/>
      <c r="J829" s="523"/>
      <c r="K829" s="497"/>
      <c r="L829" s="444" t="e">
        <f>#REF!-#REF!*10%</f>
        <v>#REF!</v>
      </c>
    </row>
    <row r="830" spans="1:12" ht="15.6" customHeight="1" x14ac:dyDescent="0.25">
      <c r="A830" s="453"/>
      <c r="B830" s="471"/>
      <c r="C830" s="455"/>
      <c r="D830" s="520"/>
      <c r="E830" s="448"/>
      <c r="F830" s="93" t="s">
        <v>389</v>
      </c>
      <c r="G830" s="523" t="s">
        <v>390</v>
      </c>
      <c r="H830" s="523"/>
      <c r="I830" s="523"/>
      <c r="J830" s="523"/>
      <c r="K830" s="497"/>
      <c r="L830" s="444" t="e">
        <f>#REF!-#REF!*10%</f>
        <v>#REF!</v>
      </c>
    </row>
    <row r="831" spans="1:12" ht="15.6" customHeight="1" x14ac:dyDescent="0.25">
      <c r="A831" s="453"/>
      <c r="B831" s="471"/>
      <c r="C831" s="455"/>
      <c r="D831" s="520"/>
      <c r="E831" s="448"/>
      <c r="F831" s="93" t="s">
        <v>704</v>
      </c>
      <c r="G831" s="523" t="s">
        <v>705</v>
      </c>
      <c r="H831" s="523"/>
      <c r="I831" s="523"/>
      <c r="J831" s="523"/>
      <c r="K831" s="497"/>
      <c r="L831" s="444" t="e">
        <f>#REF!-#REF!*10%</f>
        <v>#REF!</v>
      </c>
    </row>
    <row r="832" spans="1:12" ht="15.6" customHeight="1" x14ac:dyDescent="0.25">
      <c r="A832" s="453"/>
      <c r="B832" s="471"/>
      <c r="C832" s="455"/>
      <c r="D832" s="520"/>
      <c r="E832" s="448"/>
      <c r="F832" s="93" t="s">
        <v>706</v>
      </c>
      <c r="G832" s="461" t="s">
        <v>390</v>
      </c>
      <c r="H832" s="461"/>
      <c r="I832" s="461"/>
      <c r="J832" s="461"/>
      <c r="K832" s="497"/>
      <c r="L832" s="444" t="e">
        <f>#REF!-#REF!*10%</f>
        <v>#REF!</v>
      </c>
    </row>
    <row r="833" spans="1:12" ht="15.6" customHeight="1" x14ac:dyDescent="0.25">
      <c r="A833" s="453"/>
      <c r="B833" s="471"/>
      <c r="C833" s="455"/>
      <c r="D833" s="520"/>
      <c r="E833" s="448"/>
      <c r="F833" s="93" t="s">
        <v>1271</v>
      </c>
      <c r="G833" s="461" t="s">
        <v>390</v>
      </c>
      <c r="H833" s="461"/>
      <c r="I833" s="461"/>
      <c r="J833" s="461"/>
      <c r="K833" s="497"/>
      <c r="L833" s="444" t="e">
        <f>#REF!-#REF!*10%</f>
        <v>#REF!</v>
      </c>
    </row>
    <row r="834" spans="1:12" ht="15.6" customHeight="1" x14ac:dyDescent="0.25">
      <c r="A834" s="453"/>
      <c r="B834" s="471"/>
      <c r="C834" s="455"/>
      <c r="D834" s="520"/>
      <c r="E834" s="448"/>
      <c r="F834" s="93" t="s">
        <v>707</v>
      </c>
      <c r="G834" s="523" t="s">
        <v>1516</v>
      </c>
      <c r="H834" s="523"/>
      <c r="I834" s="523"/>
      <c r="J834" s="523"/>
      <c r="K834" s="497"/>
      <c r="L834" s="444" t="e">
        <f>#REF!-#REF!*10%</f>
        <v>#REF!</v>
      </c>
    </row>
    <row r="835" spans="1:12" ht="15.6" customHeight="1" x14ac:dyDescent="0.25">
      <c r="A835" s="453"/>
      <c r="B835" s="471"/>
      <c r="C835" s="455"/>
      <c r="D835" s="520"/>
      <c r="E835" s="448"/>
      <c r="F835" s="93" t="s">
        <v>708</v>
      </c>
      <c r="G835" s="523" t="s">
        <v>390</v>
      </c>
      <c r="H835" s="523"/>
      <c r="I835" s="523"/>
      <c r="J835" s="523"/>
      <c r="K835" s="497"/>
      <c r="L835" s="444" t="e">
        <f>#REF!-#REF!*10%</f>
        <v>#REF!</v>
      </c>
    </row>
    <row r="836" spans="1:12" ht="15.6" customHeight="1" x14ac:dyDescent="0.25">
      <c r="A836" s="453"/>
      <c r="B836" s="471"/>
      <c r="C836" s="455"/>
      <c r="D836" s="520"/>
      <c r="E836" s="448"/>
      <c r="F836" s="93" t="s">
        <v>377</v>
      </c>
      <c r="G836" s="523" t="s">
        <v>387</v>
      </c>
      <c r="H836" s="523"/>
      <c r="I836" s="523"/>
      <c r="J836" s="523"/>
      <c r="K836" s="497"/>
      <c r="L836" s="444" t="e">
        <f>#REF!-#REF!*10%</f>
        <v>#REF!</v>
      </c>
    </row>
    <row r="837" spans="1:12" ht="15.6" customHeight="1" x14ac:dyDescent="0.25">
      <c r="A837" s="453"/>
      <c r="B837" s="471"/>
      <c r="C837" s="455"/>
      <c r="D837" s="520"/>
      <c r="E837" s="448"/>
      <c r="F837" s="93" t="s">
        <v>388</v>
      </c>
      <c r="G837" s="523" t="s">
        <v>393</v>
      </c>
      <c r="H837" s="523"/>
      <c r="I837" s="523"/>
      <c r="J837" s="523"/>
      <c r="K837" s="497"/>
      <c r="L837" s="444" t="e">
        <f>#REF!-#REF!*10%</f>
        <v>#REF!</v>
      </c>
    </row>
    <row r="838" spans="1:12" ht="15.6" customHeight="1" x14ac:dyDescent="0.25">
      <c r="A838" s="453"/>
      <c r="B838" s="471"/>
      <c r="C838" s="455"/>
      <c r="D838" s="520"/>
      <c r="E838" s="448"/>
      <c r="F838" s="93" t="s">
        <v>562</v>
      </c>
      <c r="G838" s="523" t="s">
        <v>1024</v>
      </c>
      <c r="H838" s="523"/>
      <c r="I838" s="523"/>
      <c r="J838" s="523"/>
      <c r="K838" s="497"/>
      <c r="L838" s="444" t="e">
        <f>#REF!-#REF!*10%</f>
        <v>#REF!</v>
      </c>
    </row>
    <row r="839" spans="1:12" ht="15.6" customHeight="1" x14ac:dyDescent="0.25">
      <c r="A839" s="453"/>
      <c r="B839" s="471"/>
      <c r="C839" s="455"/>
      <c r="D839" s="520"/>
      <c r="E839" s="448"/>
      <c r="F839" s="93" t="s">
        <v>570</v>
      </c>
      <c r="G839" s="523" t="s">
        <v>613</v>
      </c>
      <c r="H839" s="523"/>
      <c r="I839" s="523"/>
      <c r="J839" s="523"/>
      <c r="K839" s="497"/>
      <c r="L839" s="444" t="e">
        <f>#REF!-#REF!*10%</f>
        <v>#REF!</v>
      </c>
    </row>
    <row r="840" spans="1:12" ht="15.6" customHeight="1" x14ac:dyDescent="0.25">
      <c r="A840" s="453"/>
      <c r="B840" s="471"/>
      <c r="C840" s="455"/>
      <c r="D840" s="520"/>
      <c r="E840" s="448"/>
      <c r="F840" s="111" t="s">
        <v>84</v>
      </c>
      <c r="G840" s="526">
        <v>5.3</v>
      </c>
      <c r="H840" s="526"/>
      <c r="I840" s="526"/>
      <c r="J840" s="526"/>
      <c r="K840" s="497"/>
      <c r="L840" s="444" t="e">
        <f>#REF!-#REF!*10%</f>
        <v>#REF!</v>
      </c>
    </row>
    <row r="841" spans="1:12" ht="15.6" customHeight="1" x14ac:dyDescent="0.25">
      <c r="A841" s="453"/>
      <c r="B841" s="472"/>
      <c r="C841" s="455"/>
      <c r="D841" s="520"/>
      <c r="E841" s="448"/>
      <c r="F841" s="296" t="s">
        <v>1016</v>
      </c>
      <c r="G841" s="454">
        <v>5</v>
      </c>
      <c r="H841" s="454"/>
      <c r="I841" s="454"/>
      <c r="J841" s="454"/>
      <c r="K841" s="497"/>
      <c r="L841" s="444" t="e">
        <f>#REF!-#REF!*10%</f>
        <v>#REF!</v>
      </c>
    </row>
    <row r="842" spans="1:12" ht="15.6" customHeight="1" x14ac:dyDescent="0.25">
      <c r="A842" s="452">
        <v>12</v>
      </c>
      <c r="B842" s="470"/>
      <c r="C842" s="455" t="s">
        <v>1545</v>
      </c>
      <c r="D842" s="520"/>
      <c r="E842" s="448"/>
      <c r="F842" s="110" t="s">
        <v>81</v>
      </c>
      <c r="G842" s="524" t="s">
        <v>1515</v>
      </c>
      <c r="H842" s="524"/>
      <c r="I842" s="524"/>
      <c r="J842" s="524"/>
      <c r="K842" s="539">
        <v>3</v>
      </c>
      <c r="L842" s="498">
        <v>19719</v>
      </c>
    </row>
    <row r="843" spans="1:12" ht="15.6" customHeight="1" x14ac:dyDescent="0.25">
      <c r="A843" s="453"/>
      <c r="B843" s="471"/>
      <c r="C843" s="455"/>
      <c r="D843" s="520"/>
      <c r="E843" s="448"/>
      <c r="F843" s="110" t="s">
        <v>80</v>
      </c>
      <c r="G843" s="469">
        <v>200</v>
      </c>
      <c r="H843" s="469"/>
      <c r="I843" s="469"/>
      <c r="J843" s="469"/>
      <c r="K843" s="502"/>
      <c r="L843" s="499"/>
    </row>
    <row r="844" spans="1:12" ht="15.6" customHeight="1" x14ac:dyDescent="0.25">
      <c r="A844" s="453"/>
      <c r="B844" s="471"/>
      <c r="C844" s="455"/>
      <c r="D844" s="520"/>
      <c r="E844" s="448"/>
      <c r="F844" s="110" t="s">
        <v>8</v>
      </c>
      <c r="G844" s="240">
        <v>3000</v>
      </c>
      <c r="H844" s="241">
        <v>4000</v>
      </c>
      <c r="I844" s="312">
        <v>5000</v>
      </c>
      <c r="J844" s="242">
        <v>6000</v>
      </c>
      <c r="K844" s="502"/>
      <c r="L844" s="499"/>
    </row>
    <row r="845" spans="1:12" ht="15.6" customHeight="1" x14ac:dyDescent="0.25">
      <c r="A845" s="453"/>
      <c r="B845" s="471"/>
      <c r="C845" s="455"/>
      <c r="D845" s="520"/>
      <c r="E845" s="448"/>
      <c r="F845" s="93" t="s">
        <v>817</v>
      </c>
      <c r="G845" s="243">
        <f>G843*114</f>
        <v>22800</v>
      </c>
      <c r="H845" s="244">
        <f>G843*128</f>
        <v>25600</v>
      </c>
      <c r="I845" s="313">
        <f>G843*143</f>
        <v>28600</v>
      </c>
      <c r="J845" s="245">
        <f>G843*148</f>
        <v>29600</v>
      </c>
      <c r="K845" s="502"/>
      <c r="L845" s="499"/>
    </row>
    <row r="846" spans="1:12" ht="15.6" customHeight="1" x14ac:dyDescent="0.25">
      <c r="A846" s="453"/>
      <c r="B846" s="471"/>
      <c r="C846" s="455"/>
      <c r="D846" s="520"/>
      <c r="E846" s="448"/>
      <c r="F846" s="93" t="s">
        <v>1269</v>
      </c>
      <c r="G846" s="451">
        <v>0.98</v>
      </c>
      <c r="H846" s="451"/>
      <c r="I846" s="451"/>
      <c r="J846" s="451"/>
      <c r="K846" s="502"/>
      <c r="L846" s="499"/>
    </row>
    <row r="847" spans="1:12" ht="15.6" customHeight="1" x14ac:dyDescent="0.25">
      <c r="A847" s="453"/>
      <c r="B847" s="471"/>
      <c r="C847" s="455"/>
      <c r="D847" s="520"/>
      <c r="E847" s="448"/>
      <c r="F847" s="93" t="s">
        <v>699</v>
      </c>
      <c r="G847" s="523" t="s">
        <v>700</v>
      </c>
      <c r="H847" s="523"/>
      <c r="I847" s="523"/>
      <c r="J847" s="523"/>
      <c r="K847" s="502"/>
      <c r="L847" s="499"/>
    </row>
    <row r="848" spans="1:12" ht="15.6" customHeight="1" x14ac:dyDescent="0.25">
      <c r="A848" s="453"/>
      <c r="B848" s="471"/>
      <c r="C848" s="455"/>
      <c r="D848" s="520"/>
      <c r="E848" s="448"/>
      <c r="F848" s="93" t="s">
        <v>1181</v>
      </c>
      <c r="G848" s="462" t="s">
        <v>1179</v>
      </c>
      <c r="H848" s="463"/>
      <c r="I848" s="463"/>
      <c r="J848" s="464"/>
      <c r="K848" s="502"/>
      <c r="L848" s="499"/>
    </row>
    <row r="849" spans="1:12" ht="15.6" customHeight="1" x14ac:dyDescent="0.25">
      <c r="A849" s="453"/>
      <c r="B849" s="471"/>
      <c r="C849" s="455"/>
      <c r="D849" s="520"/>
      <c r="E849" s="448"/>
      <c r="F849" s="110" t="s">
        <v>83</v>
      </c>
      <c r="G849" s="524">
        <v>66</v>
      </c>
      <c r="H849" s="524"/>
      <c r="I849" s="524"/>
      <c r="J849" s="524"/>
      <c r="K849" s="502"/>
      <c r="L849" s="499"/>
    </row>
    <row r="850" spans="1:12" ht="15.6" customHeight="1" x14ac:dyDescent="0.25">
      <c r="A850" s="453"/>
      <c r="B850" s="471"/>
      <c r="C850" s="455"/>
      <c r="D850" s="520"/>
      <c r="E850" s="448"/>
      <c r="F850" s="112" t="s">
        <v>396</v>
      </c>
      <c r="G850" s="523" t="s">
        <v>908</v>
      </c>
      <c r="H850" s="523"/>
      <c r="I850" s="523"/>
      <c r="J850" s="523"/>
      <c r="K850" s="502"/>
      <c r="L850" s="499"/>
    </row>
    <row r="851" spans="1:12" ht="15.6" customHeight="1" x14ac:dyDescent="0.25">
      <c r="A851" s="453"/>
      <c r="B851" s="471"/>
      <c r="C851" s="455"/>
      <c r="D851" s="520"/>
      <c r="E851" s="448"/>
      <c r="F851" s="110" t="s">
        <v>256</v>
      </c>
      <c r="G851" s="524" t="s">
        <v>1513</v>
      </c>
      <c r="H851" s="524"/>
      <c r="I851" s="524"/>
      <c r="J851" s="524"/>
      <c r="K851" s="502"/>
      <c r="L851" s="499"/>
    </row>
    <row r="852" spans="1:12" ht="15.6" customHeight="1" x14ac:dyDescent="0.25">
      <c r="A852" s="453"/>
      <c r="B852" s="471"/>
      <c r="C852" s="455"/>
      <c r="D852" s="520"/>
      <c r="E852" s="448"/>
      <c r="F852" s="93" t="s">
        <v>379</v>
      </c>
      <c r="G852" s="523" t="s">
        <v>380</v>
      </c>
      <c r="H852" s="523"/>
      <c r="I852" s="523"/>
      <c r="J852" s="523"/>
      <c r="K852" s="502"/>
      <c r="L852" s="499"/>
    </row>
    <row r="853" spans="1:12" ht="15.6" customHeight="1" x14ac:dyDescent="0.25">
      <c r="A853" s="453"/>
      <c r="B853" s="471"/>
      <c r="C853" s="455"/>
      <c r="D853" s="520"/>
      <c r="E853" s="448"/>
      <c r="F853" s="93" t="s">
        <v>701</v>
      </c>
      <c r="G853" s="523">
        <v>100000</v>
      </c>
      <c r="H853" s="523"/>
      <c r="I853" s="523"/>
      <c r="J853" s="523"/>
      <c r="K853" s="502"/>
      <c r="L853" s="499"/>
    </row>
    <row r="854" spans="1:12" ht="15.6" customHeight="1" x14ac:dyDescent="0.25">
      <c r="A854" s="453"/>
      <c r="B854" s="471"/>
      <c r="C854" s="455"/>
      <c r="D854" s="520"/>
      <c r="E854" s="448"/>
      <c r="F854" s="93" t="s">
        <v>257</v>
      </c>
      <c r="G854" s="523" t="s">
        <v>556</v>
      </c>
      <c r="H854" s="523"/>
      <c r="I854" s="523"/>
      <c r="J854" s="523"/>
      <c r="K854" s="502"/>
      <c r="L854" s="499"/>
    </row>
    <row r="855" spans="1:12" ht="15.6" customHeight="1" x14ac:dyDescent="0.25">
      <c r="A855" s="453"/>
      <c r="B855" s="471"/>
      <c r="C855" s="455"/>
      <c r="D855" s="520"/>
      <c r="E855" s="448"/>
      <c r="F855" s="93" t="s">
        <v>376</v>
      </c>
      <c r="G855" s="523" t="s">
        <v>392</v>
      </c>
      <c r="H855" s="523"/>
      <c r="I855" s="523"/>
      <c r="J855" s="523"/>
      <c r="K855" s="502"/>
      <c r="L855" s="499"/>
    </row>
    <row r="856" spans="1:12" ht="15.6" customHeight="1" x14ac:dyDescent="0.25">
      <c r="A856" s="453"/>
      <c r="B856" s="471"/>
      <c r="C856" s="455"/>
      <c r="D856" s="520"/>
      <c r="E856" s="448"/>
      <c r="F856" s="93" t="s">
        <v>702</v>
      </c>
      <c r="G856" s="523" t="s">
        <v>709</v>
      </c>
      <c r="H856" s="523"/>
      <c r="I856" s="523"/>
      <c r="J856" s="523"/>
      <c r="K856" s="502"/>
      <c r="L856" s="499"/>
    </row>
    <row r="857" spans="1:12" ht="15.6" customHeight="1" x14ac:dyDescent="0.25">
      <c r="A857" s="453"/>
      <c r="B857" s="471"/>
      <c r="C857" s="455"/>
      <c r="D857" s="520"/>
      <c r="E857" s="448"/>
      <c r="F857" s="93" t="s">
        <v>381</v>
      </c>
      <c r="G857" s="523" t="s">
        <v>382</v>
      </c>
      <c r="H857" s="523"/>
      <c r="I857" s="523"/>
      <c r="J857" s="523"/>
      <c r="K857" s="502"/>
      <c r="L857" s="500"/>
    </row>
    <row r="858" spans="1:12" ht="15.6" customHeight="1" x14ac:dyDescent="0.25">
      <c r="A858" s="453"/>
      <c r="B858" s="471"/>
      <c r="C858" s="455"/>
      <c r="D858" s="520"/>
      <c r="E858" s="448"/>
      <c r="F858" s="94" t="s">
        <v>358</v>
      </c>
      <c r="G858" s="523" t="s">
        <v>900</v>
      </c>
      <c r="H858" s="523"/>
      <c r="I858" s="523"/>
      <c r="J858" s="523"/>
      <c r="K858" s="496">
        <v>5</v>
      </c>
      <c r="L858" s="443">
        <v>21099</v>
      </c>
    </row>
    <row r="859" spans="1:12" ht="15.6" customHeight="1" x14ac:dyDescent="0.25">
      <c r="A859" s="453"/>
      <c r="B859" s="471"/>
      <c r="C859" s="455"/>
      <c r="D859" s="520"/>
      <c r="E859" s="448"/>
      <c r="F859" s="93" t="s">
        <v>383</v>
      </c>
      <c r="G859" s="523" t="s">
        <v>384</v>
      </c>
      <c r="H859" s="523"/>
      <c r="I859" s="523"/>
      <c r="J859" s="523"/>
      <c r="K859" s="497"/>
      <c r="L859" s="444" t="e">
        <f>#REF!-#REF!*10%</f>
        <v>#REF!</v>
      </c>
    </row>
    <row r="860" spans="1:12" ht="15.6" customHeight="1" x14ac:dyDescent="0.25">
      <c r="A860" s="453"/>
      <c r="B860" s="471"/>
      <c r="C860" s="455"/>
      <c r="D860" s="520"/>
      <c r="E860" s="448"/>
      <c r="F860" s="93" t="s">
        <v>385</v>
      </c>
      <c r="G860" s="523" t="s">
        <v>398</v>
      </c>
      <c r="H860" s="523"/>
      <c r="I860" s="523"/>
      <c r="J860" s="523"/>
      <c r="K860" s="497"/>
      <c r="L860" s="444" t="e">
        <f>#REF!-#REF!*10%</f>
        <v>#REF!</v>
      </c>
    </row>
    <row r="861" spans="1:12" ht="15.6" customHeight="1" x14ac:dyDescent="0.25">
      <c r="A861" s="453"/>
      <c r="B861" s="471"/>
      <c r="C861" s="455"/>
      <c r="D861" s="520"/>
      <c r="E861" s="448"/>
      <c r="F861" s="93" t="s">
        <v>389</v>
      </c>
      <c r="G861" s="523" t="s">
        <v>390</v>
      </c>
      <c r="H861" s="523"/>
      <c r="I861" s="523"/>
      <c r="J861" s="523"/>
      <c r="K861" s="497"/>
      <c r="L861" s="444" t="e">
        <f>#REF!-#REF!*10%</f>
        <v>#REF!</v>
      </c>
    </row>
    <row r="862" spans="1:12" ht="15.6" customHeight="1" x14ac:dyDescent="0.25">
      <c r="A862" s="453"/>
      <c r="B862" s="471"/>
      <c r="C862" s="455"/>
      <c r="D862" s="520"/>
      <c r="E862" s="448"/>
      <c r="F862" s="93" t="s">
        <v>704</v>
      </c>
      <c r="G862" s="523" t="s">
        <v>705</v>
      </c>
      <c r="H862" s="523"/>
      <c r="I862" s="523"/>
      <c r="J862" s="523"/>
      <c r="K862" s="497"/>
      <c r="L862" s="444" t="e">
        <f>#REF!-#REF!*10%</f>
        <v>#REF!</v>
      </c>
    </row>
    <row r="863" spans="1:12" ht="15.6" customHeight="1" x14ac:dyDescent="0.25">
      <c r="A863" s="453"/>
      <c r="B863" s="471"/>
      <c r="C863" s="455"/>
      <c r="D863" s="520"/>
      <c r="E863" s="448"/>
      <c r="F863" s="93" t="s">
        <v>706</v>
      </c>
      <c r="G863" s="461" t="s">
        <v>390</v>
      </c>
      <c r="H863" s="461"/>
      <c r="I863" s="461"/>
      <c r="J863" s="461"/>
      <c r="K863" s="497"/>
      <c r="L863" s="444" t="e">
        <f>#REF!-#REF!*10%</f>
        <v>#REF!</v>
      </c>
    </row>
    <row r="864" spans="1:12" ht="15.6" customHeight="1" x14ac:dyDescent="0.25">
      <c r="A864" s="453"/>
      <c r="B864" s="471"/>
      <c r="C864" s="455"/>
      <c r="D864" s="520"/>
      <c r="E864" s="448"/>
      <c r="F864" s="93" t="s">
        <v>1271</v>
      </c>
      <c r="G864" s="461" t="s">
        <v>390</v>
      </c>
      <c r="H864" s="461"/>
      <c r="I864" s="461"/>
      <c r="J864" s="461"/>
      <c r="K864" s="497"/>
      <c r="L864" s="444" t="e">
        <f>#REF!-#REF!*10%</f>
        <v>#REF!</v>
      </c>
    </row>
    <row r="865" spans="1:12" ht="15.6" customHeight="1" x14ac:dyDescent="0.25">
      <c r="A865" s="453"/>
      <c r="B865" s="471"/>
      <c r="C865" s="455"/>
      <c r="D865" s="520"/>
      <c r="E865" s="448"/>
      <c r="F865" s="93" t="s">
        <v>707</v>
      </c>
      <c r="G865" s="523" t="s">
        <v>1516</v>
      </c>
      <c r="H865" s="523"/>
      <c r="I865" s="523"/>
      <c r="J865" s="523"/>
      <c r="K865" s="497"/>
      <c r="L865" s="444" t="e">
        <f>#REF!-#REF!*10%</f>
        <v>#REF!</v>
      </c>
    </row>
    <row r="866" spans="1:12" ht="15.6" customHeight="1" x14ac:dyDescent="0.25">
      <c r="A866" s="453"/>
      <c r="B866" s="471"/>
      <c r="C866" s="455"/>
      <c r="D866" s="520"/>
      <c r="E866" s="448"/>
      <c r="F866" s="93" t="s">
        <v>708</v>
      </c>
      <c r="G866" s="523" t="s">
        <v>390</v>
      </c>
      <c r="H866" s="523"/>
      <c r="I866" s="523"/>
      <c r="J866" s="523"/>
      <c r="K866" s="497"/>
      <c r="L866" s="444" t="e">
        <f>#REF!-#REF!*10%</f>
        <v>#REF!</v>
      </c>
    </row>
    <row r="867" spans="1:12" ht="15.6" customHeight="1" x14ac:dyDescent="0.25">
      <c r="A867" s="453"/>
      <c r="B867" s="471"/>
      <c r="C867" s="455"/>
      <c r="D867" s="520"/>
      <c r="E867" s="448"/>
      <c r="F867" s="93" t="s">
        <v>377</v>
      </c>
      <c r="G867" s="523" t="s">
        <v>387</v>
      </c>
      <c r="H867" s="523"/>
      <c r="I867" s="523"/>
      <c r="J867" s="523"/>
      <c r="K867" s="497"/>
      <c r="L867" s="444" t="e">
        <f>#REF!-#REF!*10%</f>
        <v>#REF!</v>
      </c>
    </row>
    <row r="868" spans="1:12" ht="15.6" customHeight="1" x14ac:dyDescent="0.25">
      <c r="A868" s="453"/>
      <c r="B868" s="471"/>
      <c r="C868" s="455"/>
      <c r="D868" s="520"/>
      <c r="E868" s="448"/>
      <c r="F868" s="93" t="s">
        <v>388</v>
      </c>
      <c r="G868" s="523" t="s">
        <v>393</v>
      </c>
      <c r="H868" s="523"/>
      <c r="I868" s="523"/>
      <c r="J868" s="523"/>
      <c r="K868" s="497"/>
      <c r="L868" s="444" t="e">
        <f>#REF!-#REF!*10%</f>
        <v>#REF!</v>
      </c>
    </row>
    <row r="869" spans="1:12" ht="15.6" customHeight="1" x14ac:dyDescent="0.25">
      <c r="A869" s="453"/>
      <c r="B869" s="471"/>
      <c r="C869" s="455"/>
      <c r="D869" s="520"/>
      <c r="E869" s="448"/>
      <c r="F869" s="93" t="s">
        <v>562</v>
      </c>
      <c r="G869" s="523" t="s">
        <v>1024</v>
      </c>
      <c r="H869" s="523"/>
      <c r="I869" s="523"/>
      <c r="J869" s="523"/>
      <c r="K869" s="497"/>
      <c r="L869" s="444" t="e">
        <f>#REF!-#REF!*10%</f>
        <v>#REF!</v>
      </c>
    </row>
    <row r="870" spans="1:12" ht="15.6" customHeight="1" x14ac:dyDescent="0.25">
      <c r="A870" s="453"/>
      <c r="B870" s="471"/>
      <c r="C870" s="455"/>
      <c r="D870" s="520"/>
      <c r="E870" s="448"/>
      <c r="F870" s="93" t="s">
        <v>570</v>
      </c>
      <c r="G870" s="523" t="s">
        <v>613</v>
      </c>
      <c r="H870" s="523"/>
      <c r="I870" s="523"/>
      <c r="J870" s="523"/>
      <c r="K870" s="497"/>
      <c r="L870" s="444" t="e">
        <f>#REF!-#REF!*10%</f>
        <v>#REF!</v>
      </c>
    </row>
    <row r="871" spans="1:12" ht="15.6" customHeight="1" x14ac:dyDescent="0.25">
      <c r="A871" s="453"/>
      <c r="B871" s="471"/>
      <c r="C871" s="455"/>
      <c r="D871" s="520"/>
      <c r="E871" s="448"/>
      <c r="F871" s="111" t="s">
        <v>84</v>
      </c>
      <c r="G871" s="526">
        <v>5.3</v>
      </c>
      <c r="H871" s="526"/>
      <c r="I871" s="526"/>
      <c r="J871" s="526"/>
      <c r="K871" s="497"/>
      <c r="L871" s="444" t="e">
        <f>#REF!-#REF!*10%</f>
        <v>#REF!</v>
      </c>
    </row>
    <row r="872" spans="1:12" ht="15.6" customHeight="1" x14ac:dyDescent="0.25">
      <c r="A872" s="453"/>
      <c r="B872" s="472"/>
      <c r="C872" s="455"/>
      <c r="D872" s="520"/>
      <c r="E872" s="448"/>
      <c r="F872" s="296" t="s">
        <v>1016</v>
      </c>
      <c r="G872" s="454">
        <v>5</v>
      </c>
      <c r="H872" s="454"/>
      <c r="I872" s="454"/>
      <c r="J872" s="454"/>
      <c r="K872" s="497"/>
      <c r="L872" s="444" t="e">
        <f>#REF!-#REF!*10%</f>
        <v>#REF!</v>
      </c>
    </row>
    <row r="873" spans="1:12" ht="15.6" customHeight="1" x14ac:dyDescent="0.25">
      <c r="A873" s="452">
        <v>13</v>
      </c>
      <c r="B873" s="470"/>
      <c r="C873" s="455" t="s">
        <v>1546</v>
      </c>
      <c r="D873" s="520"/>
      <c r="E873" s="448"/>
      <c r="F873" s="110" t="s">
        <v>81</v>
      </c>
      <c r="G873" s="524" t="s">
        <v>1515</v>
      </c>
      <c r="H873" s="524"/>
      <c r="I873" s="524"/>
      <c r="J873" s="524"/>
      <c r="K873" s="539">
        <v>3</v>
      </c>
      <c r="L873" s="498">
        <v>19912</v>
      </c>
    </row>
    <row r="874" spans="1:12" ht="15.6" customHeight="1" x14ac:dyDescent="0.25">
      <c r="A874" s="453"/>
      <c r="B874" s="471"/>
      <c r="C874" s="455"/>
      <c r="D874" s="520"/>
      <c r="E874" s="448"/>
      <c r="F874" s="110" t="s">
        <v>80</v>
      </c>
      <c r="G874" s="469">
        <v>210</v>
      </c>
      <c r="H874" s="469"/>
      <c r="I874" s="469"/>
      <c r="J874" s="469"/>
      <c r="K874" s="502"/>
      <c r="L874" s="499"/>
    </row>
    <row r="875" spans="1:12" ht="15.6" customHeight="1" x14ac:dyDescent="0.25">
      <c r="A875" s="453"/>
      <c r="B875" s="471"/>
      <c r="C875" s="455"/>
      <c r="D875" s="520"/>
      <c r="E875" s="448"/>
      <c r="F875" s="110" t="s">
        <v>8</v>
      </c>
      <c r="G875" s="240">
        <v>3000</v>
      </c>
      <c r="H875" s="241">
        <v>4000</v>
      </c>
      <c r="I875" s="312">
        <v>5000</v>
      </c>
      <c r="J875" s="242">
        <v>6000</v>
      </c>
      <c r="K875" s="502"/>
      <c r="L875" s="499"/>
    </row>
    <row r="876" spans="1:12" ht="15.6" customHeight="1" x14ac:dyDescent="0.25">
      <c r="A876" s="453"/>
      <c r="B876" s="471"/>
      <c r="C876" s="455"/>
      <c r="D876" s="520"/>
      <c r="E876" s="448"/>
      <c r="F876" s="93" t="s">
        <v>817</v>
      </c>
      <c r="G876" s="243">
        <f>G874*114</f>
        <v>23940</v>
      </c>
      <c r="H876" s="244">
        <f>G874*128</f>
        <v>26880</v>
      </c>
      <c r="I876" s="313">
        <f>G874*141</f>
        <v>29610</v>
      </c>
      <c r="J876" s="245">
        <f>G874*148</f>
        <v>31080</v>
      </c>
      <c r="K876" s="502"/>
      <c r="L876" s="499"/>
    </row>
    <row r="877" spans="1:12" ht="15.6" customHeight="1" x14ac:dyDescent="0.25">
      <c r="A877" s="453"/>
      <c r="B877" s="471"/>
      <c r="C877" s="455"/>
      <c r="D877" s="520"/>
      <c r="E877" s="448"/>
      <c r="F877" s="93" t="s">
        <v>1269</v>
      </c>
      <c r="G877" s="451">
        <v>0.98</v>
      </c>
      <c r="H877" s="451"/>
      <c r="I877" s="451"/>
      <c r="J877" s="451"/>
      <c r="K877" s="502"/>
      <c r="L877" s="499"/>
    </row>
    <row r="878" spans="1:12" ht="15.6" customHeight="1" x14ac:dyDescent="0.25">
      <c r="A878" s="453"/>
      <c r="B878" s="471"/>
      <c r="C878" s="455"/>
      <c r="D878" s="520"/>
      <c r="E878" s="448"/>
      <c r="F878" s="93" t="s">
        <v>699</v>
      </c>
      <c r="G878" s="523" t="s">
        <v>700</v>
      </c>
      <c r="H878" s="523"/>
      <c r="I878" s="523"/>
      <c r="J878" s="523"/>
      <c r="K878" s="502"/>
      <c r="L878" s="499"/>
    </row>
    <row r="879" spans="1:12" ht="15.6" customHeight="1" x14ac:dyDescent="0.25">
      <c r="A879" s="453"/>
      <c r="B879" s="471"/>
      <c r="C879" s="455"/>
      <c r="D879" s="520"/>
      <c r="E879" s="448"/>
      <c r="F879" s="93" t="s">
        <v>1181</v>
      </c>
      <c r="G879" s="462" t="s">
        <v>1179</v>
      </c>
      <c r="H879" s="463"/>
      <c r="I879" s="463"/>
      <c r="J879" s="464"/>
      <c r="K879" s="502"/>
      <c r="L879" s="499"/>
    </row>
    <row r="880" spans="1:12" ht="15.6" customHeight="1" x14ac:dyDescent="0.25">
      <c r="A880" s="453"/>
      <c r="B880" s="471"/>
      <c r="C880" s="455"/>
      <c r="D880" s="520"/>
      <c r="E880" s="448"/>
      <c r="F880" s="110" t="s">
        <v>83</v>
      </c>
      <c r="G880" s="524">
        <v>66</v>
      </c>
      <c r="H880" s="524"/>
      <c r="I880" s="524"/>
      <c r="J880" s="524"/>
      <c r="K880" s="502"/>
      <c r="L880" s="499"/>
    </row>
    <row r="881" spans="1:12" ht="15.6" customHeight="1" x14ac:dyDescent="0.25">
      <c r="A881" s="453"/>
      <c r="B881" s="471"/>
      <c r="C881" s="455"/>
      <c r="D881" s="520"/>
      <c r="E881" s="448"/>
      <c r="F881" s="112" t="s">
        <v>396</v>
      </c>
      <c r="G881" s="523" t="s">
        <v>908</v>
      </c>
      <c r="H881" s="523"/>
      <c r="I881" s="523"/>
      <c r="J881" s="523"/>
      <c r="K881" s="502"/>
      <c r="L881" s="499"/>
    </row>
    <row r="882" spans="1:12" ht="15.6" customHeight="1" x14ac:dyDescent="0.25">
      <c r="A882" s="453"/>
      <c r="B882" s="471"/>
      <c r="C882" s="455"/>
      <c r="D882" s="520"/>
      <c r="E882" s="448"/>
      <c r="F882" s="110" t="s">
        <v>256</v>
      </c>
      <c r="G882" s="524" t="s">
        <v>64</v>
      </c>
      <c r="H882" s="524"/>
      <c r="I882" s="524"/>
      <c r="J882" s="524"/>
      <c r="K882" s="502"/>
      <c r="L882" s="499"/>
    </row>
    <row r="883" spans="1:12" ht="15.6" customHeight="1" x14ac:dyDescent="0.25">
      <c r="A883" s="453"/>
      <c r="B883" s="471"/>
      <c r="C883" s="455"/>
      <c r="D883" s="520"/>
      <c r="E883" s="448"/>
      <c r="F883" s="93" t="s">
        <v>379</v>
      </c>
      <c r="G883" s="523" t="s">
        <v>380</v>
      </c>
      <c r="H883" s="523"/>
      <c r="I883" s="523"/>
      <c r="J883" s="523"/>
      <c r="K883" s="502"/>
      <c r="L883" s="499"/>
    </row>
    <row r="884" spans="1:12" ht="15.6" customHeight="1" x14ac:dyDescent="0.25">
      <c r="A884" s="453"/>
      <c r="B884" s="471"/>
      <c r="C884" s="455"/>
      <c r="D884" s="520"/>
      <c r="E884" s="448"/>
      <c r="F884" s="93" t="s">
        <v>701</v>
      </c>
      <c r="G884" s="523">
        <v>100000</v>
      </c>
      <c r="H884" s="523"/>
      <c r="I884" s="523"/>
      <c r="J884" s="523"/>
      <c r="K884" s="502"/>
      <c r="L884" s="499"/>
    </row>
    <row r="885" spans="1:12" ht="15.6" customHeight="1" x14ac:dyDescent="0.25">
      <c r="A885" s="453"/>
      <c r="B885" s="471"/>
      <c r="C885" s="455"/>
      <c r="D885" s="520"/>
      <c r="E885" s="448"/>
      <c r="F885" s="93" t="s">
        <v>257</v>
      </c>
      <c r="G885" s="523" t="s">
        <v>556</v>
      </c>
      <c r="H885" s="523"/>
      <c r="I885" s="523"/>
      <c r="J885" s="523"/>
      <c r="K885" s="502"/>
      <c r="L885" s="499"/>
    </row>
    <row r="886" spans="1:12" ht="15.6" customHeight="1" x14ac:dyDescent="0.25">
      <c r="A886" s="453"/>
      <c r="B886" s="471"/>
      <c r="C886" s="455"/>
      <c r="D886" s="520"/>
      <c r="E886" s="448"/>
      <c r="F886" s="93" t="s">
        <v>376</v>
      </c>
      <c r="G886" s="523" t="s">
        <v>392</v>
      </c>
      <c r="H886" s="523"/>
      <c r="I886" s="523"/>
      <c r="J886" s="523"/>
      <c r="K886" s="502"/>
      <c r="L886" s="499"/>
    </row>
    <row r="887" spans="1:12" ht="15.6" customHeight="1" x14ac:dyDescent="0.25">
      <c r="A887" s="453"/>
      <c r="B887" s="471"/>
      <c r="C887" s="455"/>
      <c r="D887" s="520"/>
      <c r="E887" s="448"/>
      <c r="F887" s="93" t="s">
        <v>702</v>
      </c>
      <c r="G887" s="523" t="s">
        <v>709</v>
      </c>
      <c r="H887" s="523"/>
      <c r="I887" s="523"/>
      <c r="J887" s="523"/>
      <c r="K887" s="502"/>
      <c r="L887" s="499"/>
    </row>
    <row r="888" spans="1:12" ht="15.6" customHeight="1" x14ac:dyDescent="0.25">
      <c r="A888" s="453"/>
      <c r="B888" s="471"/>
      <c r="C888" s="455"/>
      <c r="D888" s="520"/>
      <c r="E888" s="448"/>
      <c r="F888" s="93" t="s">
        <v>381</v>
      </c>
      <c r="G888" s="523" t="s">
        <v>382</v>
      </c>
      <c r="H888" s="523"/>
      <c r="I888" s="523"/>
      <c r="J888" s="523"/>
      <c r="K888" s="502"/>
      <c r="L888" s="500"/>
    </row>
    <row r="889" spans="1:12" ht="15.6" customHeight="1" x14ac:dyDescent="0.25">
      <c r="A889" s="453"/>
      <c r="B889" s="471"/>
      <c r="C889" s="455"/>
      <c r="D889" s="520"/>
      <c r="E889" s="448"/>
      <c r="F889" s="94" t="s">
        <v>358</v>
      </c>
      <c r="G889" s="523" t="s">
        <v>900</v>
      </c>
      <c r="H889" s="523"/>
      <c r="I889" s="523"/>
      <c r="J889" s="523"/>
      <c r="K889" s="496">
        <v>5</v>
      </c>
      <c r="L889" s="443">
        <v>21305</v>
      </c>
    </row>
    <row r="890" spans="1:12" ht="15.6" customHeight="1" x14ac:dyDescent="0.25">
      <c r="A890" s="453"/>
      <c r="B890" s="471"/>
      <c r="C890" s="455"/>
      <c r="D890" s="520"/>
      <c r="E890" s="448"/>
      <c r="F890" s="93" t="s">
        <v>383</v>
      </c>
      <c r="G890" s="523" t="s">
        <v>384</v>
      </c>
      <c r="H890" s="523"/>
      <c r="I890" s="523"/>
      <c r="J890" s="523"/>
      <c r="K890" s="497"/>
      <c r="L890" s="444" t="e">
        <f>#REF!-#REF!*10%</f>
        <v>#REF!</v>
      </c>
    </row>
    <row r="891" spans="1:12" ht="15.6" customHeight="1" x14ac:dyDescent="0.25">
      <c r="A891" s="453"/>
      <c r="B891" s="471"/>
      <c r="C891" s="455"/>
      <c r="D891" s="520"/>
      <c r="E891" s="448"/>
      <c r="F891" s="93" t="s">
        <v>385</v>
      </c>
      <c r="G891" s="523" t="s">
        <v>398</v>
      </c>
      <c r="H891" s="523"/>
      <c r="I891" s="523"/>
      <c r="J891" s="523"/>
      <c r="K891" s="497"/>
      <c r="L891" s="444" t="e">
        <f>#REF!-#REF!*10%</f>
        <v>#REF!</v>
      </c>
    </row>
    <row r="892" spans="1:12" ht="15.6" customHeight="1" x14ac:dyDescent="0.25">
      <c r="A892" s="453"/>
      <c r="B892" s="471"/>
      <c r="C892" s="455"/>
      <c r="D892" s="520"/>
      <c r="E892" s="448"/>
      <c r="F892" s="93" t="s">
        <v>389</v>
      </c>
      <c r="G892" s="523" t="s">
        <v>390</v>
      </c>
      <c r="H892" s="523"/>
      <c r="I892" s="523"/>
      <c r="J892" s="523"/>
      <c r="K892" s="497"/>
      <c r="L892" s="444" t="e">
        <f>#REF!-#REF!*10%</f>
        <v>#REF!</v>
      </c>
    </row>
    <row r="893" spans="1:12" ht="15.6" customHeight="1" x14ac:dyDescent="0.25">
      <c r="A893" s="453"/>
      <c r="B893" s="471"/>
      <c r="C893" s="455"/>
      <c r="D893" s="520"/>
      <c r="E893" s="448"/>
      <c r="F893" s="93" t="s">
        <v>704</v>
      </c>
      <c r="G893" s="523" t="s">
        <v>705</v>
      </c>
      <c r="H893" s="523"/>
      <c r="I893" s="523"/>
      <c r="J893" s="523"/>
      <c r="K893" s="497"/>
      <c r="L893" s="444" t="e">
        <f>#REF!-#REF!*10%</f>
        <v>#REF!</v>
      </c>
    </row>
    <row r="894" spans="1:12" ht="15.6" customHeight="1" x14ac:dyDescent="0.25">
      <c r="A894" s="453"/>
      <c r="B894" s="471"/>
      <c r="C894" s="455"/>
      <c r="D894" s="520"/>
      <c r="E894" s="448"/>
      <c r="F894" s="93" t="s">
        <v>706</v>
      </c>
      <c r="G894" s="461" t="s">
        <v>390</v>
      </c>
      <c r="H894" s="461"/>
      <c r="I894" s="461"/>
      <c r="J894" s="461"/>
      <c r="K894" s="497"/>
      <c r="L894" s="444" t="e">
        <f>#REF!-#REF!*10%</f>
        <v>#REF!</v>
      </c>
    </row>
    <row r="895" spans="1:12" ht="15.6" customHeight="1" x14ac:dyDescent="0.25">
      <c r="A895" s="453"/>
      <c r="B895" s="471"/>
      <c r="C895" s="455"/>
      <c r="D895" s="520"/>
      <c r="E895" s="448"/>
      <c r="F895" s="93" t="s">
        <v>1271</v>
      </c>
      <c r="G895" s="461" t="s">
        <v>390</v>
      </c>
      <c r="H895" s="461"/>
      <c r="I895" s="461"/>
      <c r="J895" s="461"/>
      <c r="K895" s="497"/>
      <c r="L895" s="444" t="e">
        <f>#REF!-#REF!*10%</f>
        <v>#REF!</v>
      </c>
    </row>
    <row r="896" spans="1:12" ht="15.6" customHeight="1" x14ac:dyDescent="0.25">
      <c r="A896" s="453"/>
      <c r="B896" s="471"/>
      <c r="C896" s="455"/>
      <c r="D896" s="520"/>
      <c r="E896" s="448"/>
      <c r="F896" s="93" t="s">
        <v>707</v>
      </c>
      <c r="G896" s="523" t="s">
        <v>1516</v>
      </c>
      <c r="H896" s="523"/>
      <c r="I896" s="523"/>
      <c r="J896" s="523"/>
      <c r="K896" s="497"/>
      <c r="L896" s="444" t="e">
        <f>#REF!-#REF!*10%</f>
        <v>#REF!</v>
      </c>
    </row>
    <row r="897" spans="1:12" ht="15.6" customHeight="1" x14ac:dyDescent="0.25">
      <c r="A897" s="453"/>
      <c r="B897" s="471"/>
      <c r="C897" s="455"/>
      <c r="D897" s="520"/>
      <c r="E897" s="448"/>
      <c r="F897" s="93" t="s">
        <v>708</v>
      </c>
      <c r="G897" s="523" t="s">
        <v>390</v>
      </c>
      <c r="H897" s="523"/>
      <c r="I897" s="523"/>
      <c r="J897" s="523"/>
      <c r="K897" s="497"/>
      <c r="L897" s="444" t="e">
        <f>#REF!-#REF!*10%</f>
        <v>#REF!</v>
      </c>
    </row>
    <row r="898" spans="1:12" ht="15.6" customHeight="1" x14ac:dyDescent="0.25">
      <c r="A898" s="453"/>
      <c r="B898" s="471"/>
      <c r="C898" s="455"/>
      <c r="D898" s="520"/>
      <c r="E898" s="448"/>
      <c r="F898" s="93" t="s">
        <v>377</v>
      </c>
      <c r="G898" s="523" t="s">
        <v>387</v>
      </c>
      <c r="H898" s="523"/>
      <c r="I898" s="523"/>
      <c r="J898" s="523"/>
      <c r="K898" s="497"/>
      <c r="L898" s="444" t="e">
        <f>#REF!-#REF!*10%</f>
        <v>#REF!</v>
      </c>
    </row>
    <row r="899" spans="1:12" ht="15.6" customHeight="1" x14ac:dyDescent="0.25">
      <c r="A899" s="453"/>
      <c r="B899" s="471"/>
      <c r="C899" s="455"/>
      <c r="D899" s="520"/>
      <c r="E899" s="448"/>
      <c r="F899" s="93" t="s">
        <v>388</v>
      </c>
      <c r="G899" s="523" t="s">
        <v>393</v>
      </c>
      <c r="H899" s="523"/>
      <c r="I899" s="523"/>
      <c r="J899" s="523"/>
      <c r="K899" s="497"/>
      <c r="L899" s="444" t="e">
        <f>#REF!-#REF!*10%</f>
        <v>#REF!</v>
      </c>
    </row>
    <row r="900" spans="1:12" ht="15.6" customHeight="1" x14ac:dyDescent="0.25">
      <c r="A900" s="453"/>
      <c r="B900" s="471"/>
      <c r="C900" s="455"/>
      <c r="D900" s="520"/>
      <c r="E900" s="448"/>
      <c r="F900" s="93" t="s">
        <v>562</v>
      </c>
      <c r="G900" s="523" t="s">
        <v>1024</v>
      </c>
      <c r="H900" s="523"/>
      <c r="I900" s="523"/>
      <c r="J900" s="523"/>
      <c r="K900" s="497"/>
      <c r="L900" s="444" t="e">
        <f>#REF!-#REF!*10%</f>
        <v>#REF!</v>
      </c>
    </row>
    <row r="901" spans="1:12" ht="15.6" customHeight="1" x14ac:dyDescent="0.25">
      <c r="A901" s="453"/>
      <c r="B901" s="471"/>
      <c r="C901" s="455"/>
      <c r="D901" s="520"/>
      <c r="E901" s="448"/>
      <c r="F901" s="93" t="s">
        <v>570</v>
      </c>
      <c r="G901" s="523" t="s">
        <v>613</v>
      </c>
      <c r="H901" s="523"/>
      <c r="I901" s="523"/>
      <c r="J901" s="523"/>
      <c r="K901" s="497"/>
      <c r="L901" s="444" t="e">
        <f>#REF!-#REF!*10%</f>
        <v>#REF!</v>
      </c>
    </row>
    <row r="902" spans="1:12" ht="15.6" customHeight="1" x14ac:dyDescent="0.25">
      <c r="A902" s="453"/>
      <c r="B902" s="471"/>
      <c r="C902" s="455"/>
      <c r="D902" s="520"/>
      <c r="E902" s="448"/>
      <c r="F902" s="111" t="s">
        <v>84</v>
      </c>
      <c r="G902" s="526">
        <v>6.7</v>
      </c>
      <c r="H902" s="526"/>
      <c r="I902" s="526"/>
      <c r="J902" s="526"/>
      <c r="K902" s="497"/>
      <c r="L902" s="444" t="e">
        <f>#REF!-#REF!*10%</f>
        <v>#REF!</v>
      </c>
    </row>
    <row r="903" spans="1:12" ht="15.6" customHeight="1" x14ac:dyDescent="0.25">
      <c r="A903" s="453"/>
      <c r="B903" s="472"/>
      <c r="C903" s="455"/>
      <c r="D903" s="520"/>
      <c r="E903" s="448"/>
      <c r="F903" s="296" t="s">
        <v>1016</v>
      </c>
      <c r="G903" s="454">
        <v>5</v>
      </c>
      <c r="H903" s="454"/>
      <c r="I903" s="454"/>
      <c r="J903" s="454"/>
      <c r="K903" s="497"/>
      <c r="L903" s="444" t="e">
        <f>#REF!-#REF!*10%</f>
        <v>#REF!</v>
      </c>
    </row>
    <row r="904" spans="1:12" ht="15.6" customHeight="1" x14ac:dyDescent="0.25">
      <c r="A904" s="452">
        <v>14</v>
      </c>
      <c r="B904" s="470"/>
      <c r="C904" s="455" t="s">
        <v>1547</v>
      </c>
      <c r="D904" s="520"/>
      <c r="E904" s="448"/>
      <c r="F904" s="110" t="s">
        <v>81</v>
      </c>
      <c r="G904" s="524" t="s">
        <v>1515</v>
      </c>
      <c r="H904" s="524"/>
      <c r="I904" s="524"/>
      <c r="J904" s="524"/>
      <c r="K904" s="539">
        <v>3</v>
      </c>
      <c r="L904" s="498">
        <v>20007</v>
      </c>
    </row>
    <row r="905" spans="1:12" ht="15.6" customHeight="1" x14ac:dyDescent="0.25">
      <c r="A905" s="453"/>
      <c r="B905" s="471"/>
      <c r="C905" s="455"/>
      <c r="D905" s="520"/>
      <c r="E905" s="448"/>
      <c r="F905" s="110" t="s">
        <v>80</v>
      </c>
      <c r="G905" s="469">
        <v>220</v>
      </c>
      <c r="H905" s="469"/>
      <c r="I905" s="469"/>
      <c r="J905" s="469"/>
      <c r="K905" s="502"/>
      <c r="L905" s="499"/>
    </row>
    <row r="906" spans="1:12" ht="15.6" customHeight="1" x14ac:dyDescent="0.25">
      <c r="A906" s="453"/>
      <c r="B906" s="471"/>
      <c r="C906" s="455"/>
      <c r="D906" s="520"/>
      <c r="E906" s="448"/>
      <c r="F906" s="110" t="s">
        <v>8</v>
      </c>
      <c r="G906" s="240">
        <v>3000</v>
      </c>
      <c r="H906" s="241">
        <v>4000</v>
      </c>
      <c r="I906" s="312">
        <v>5000</v>
      </c>
      <c r="J906" s="242">
        <v>6000</v>
      </c>
      <c r="K906" s="502"/>
      <c r="L906" s="499"/>
    </row>
    <row r="907" spans="1:12" ht="15.6" customHeight="1" x14ac:dyDescent="0.25">
      <c r="A907" s="453"/>
      <c r="B907" s="471"/>
      <c r="C907" s="455"/>
      <c r="D907" s="520"/>
      <c r="E907" s="448"/>
      <c r="F907" s="93" t="s">
        <v>817</v>
      </c>
      <c r="G907" s="243">
        <f>G905*114</f>
        <v>25080</v>
      </c>
      <c r="H907" s="244">
        <f>G905*128</f>
        <v>28160</v>
      </c>
      <c r="I907" s="313">
        <f>G905*140</f>
        <v>30800</v>
      </c>
      <c r="J907" s="245">
        <f>G905*148</f>
        <v>32560</v>
      </c>
      <c r="K907" s="502"/>
      <c r="L907" s="499"/>
    </row>
    <row r="908" spans="1:12" ht="15.6" customHeight="1" x14ac:dyDescent="0.25">
      <c r="A908" s="453"/>
      <c r="B908" s="471"/>
      <c r="C908" s="455"/>
      <c r="D908" s="520"/>
      <c r="E908" s="448"/>
      <c r="F908" s="93" t="s">
        <v>1269</v>
      </c>
      <c r="G908" s="451">
        <v>0.98</v>
      </c>
      <c r="H908" s="451"/>
      <c r="I908" s="451"/>
      <c r="J908" s="451"/>
      <c r="K908" s="502"/>
      <c r="L908" s="499"/>
    </row>
    <row r="909" spans="1:12" ht="15.6" customHeight="1" x14ac:dyDescent="0.25">
      <c r="A909" s="453"/>
      <c r="B909" s="471"/>
      <c r="C909" s="455"/>
      <c r="D909" s="520"/>
      <c r="E909" s="448"/>
      <c r="F909" s="93" t="s">
        <v>699</v>
      </c>
      <c r="G909" s="523" t="s">
        <v>700</v>
      </c>
      <c r="H909" s="523"/>
      <c r="I909" s="523"/>
      <c r="J909" s="523"/>
      <c r="K909" s="502"/>
      <c r="L909" s="499"/>
    </row>
    <row r="910" spans="1:12" ht="15.6" customHeight="1" x14ac:dyDescent="0.25">
      <c r="A910" s="453"/>
      <c r="B910" s="471"/>
      <c r="C910" s="455"/>
      <c r="D910" s="520"/>
      <c r="E910" s="448"/>
      <c r="F910" s="93" t="s">
        <v>1181</v>
      </c>
      <c r="G910" s="462" t="s">
        <v>1179</v>
      </c>
      <c r="H910" s="463"/>
      <c r="I910" s="463"/>
      <c r="J910" s="464"/>
      <c r="K910" s="502"/>
      <c r="L910" s="499"/>
    </row>
    <row r="911" spans="1:12" ht="15.6" customHeight="1" x14ac:dyDescent="0.25">
      <c r="A911" s="453"/>
      <c r="B911" s="471"/>
      <c r="C911" s="455"/>
      <c r="D911" s="520"/>
      <c r="E911" s="448"/>
      <c r="F911" s="110" t="s">
        <v>83</v>
      </c>
      <c r="G911" s="524">
        <v>66</v>
      </c>
      <c r="H911" s="524"/>
      <c r="I911" s="524"/>
      <c r="J911" s="524"/>
      <c r="K911" s="502"/>
      <c r="L911" s="499"/>
    </row>
    <row r="912" spans="1:12" ht="15.6" customHeight="1" x14ac:dyDescent="0.25">
      <c r="A912" s="453"/>
      <c r="B912" s="471"/>
      <c r="C912" s="455"/>
      <c r="D912" s="520"/>
      <c r="E912" s="448"/>
      <c r="F912" s="112" t="s">
        <v>396</v>
      </c>
      <c r="G912" s="523" t="s">
        <v>908</v>
      </c>
      <c r="H912" s="523"/>
      <c r="I912" s="523"/>
      <c r="J912" s="523"/>
      <c r="K912" s="502"/>
      <c r="L912" s="499"/>
    </row>
    <row r="913" spans="1:12" ht="15.6" customHeight="1" x14ac:dyDescent="0.25">
      <c r="A913" s="453"/>
      <c r="B913" s="471"/>
      <c r="C913" s="455"/>
      <c r="D913" s="520"/>
      <c r="E913" s="448"/>
      <c r="F913" s="110" t="s">
        <v>256</v>
      </c>
      <c r="G913" s="524" t="s">
        <v>64</v>
      </c>
      <c r="H913" s="524"/>
      <c r="I913" s="524"/>
      <c r="J913" s="524"/>
      <c r="K913" s="502"/>
      <c r="L913" s="499"/>
    </row>
    <row r="914" spans="1:12" ht="15.6" customHeight="1" x14ac:dyDescent="0.25">
      <c r="A914" s="453"/>
      <c r="B914" s="471"/>
      <c r="C914" s="455"/>
      <c r="D914" s="520"/>
      <c r="E914" s="448"/>
      <c r="F914" s="93" t="s">
        <v>379</v>
      </c>
      <c r="G914" s="523" t="s">
        <v>380</v>
      </c>
      <c r="H914" s="523"/>
      <c r="I914" s="523"/>
      <c r="J914" s="523"/>
      <c r="K914" s="502"/>
      <c r="L914" s="499"/>
    </row>
    <row r="915" spans="1:12" ht="15.6" customHeight="1" x14ac:dyDescent="0.25">
      <c r="A915" s="453"/>
      <c r="B915" s="471"/>
      <c r="C915" s="455"/>
      <c r="D915" s="520"/>
      <c r="E915" s="448"/>
      <c r="F915" s="93" t="s">
        <v>701</v>
      </c>
      <c r="G915" s="523">
        <v>100000</v>
      </c>
      <c r="H915" s="523"/>
      <c r="I915" s="523"/>
      <c r="J915" s="523"/>
      <c r="K915" s="502"/>
      <c r="L915" s="499"/>
    </row>
    <row r="916" spans="1:12" ht="15.6" customHeight="1" x14ac:dyDescent="0.25">
      <c r="A916" s="453"/>
      <c r="B916" s="471"/>
      <c r="C916" s="455"/>
      <c r="D916" s="520"/>
      <c r="E916" s="448"/>
      <c r="F916" s="93" t="s">
        <v>257</v>
      </c>
      <c r="G916" s="523" t="s">
        <v>556</v>
      </c>
      <c r="H916" s="523"/>
      <c r="I916" s="523"/>
      <c r="J916" s="523"/>
      <c r="K916" s="502"/>
      <c r="L916" s="499"/>
    </row>
    <row r="917" spans="1:12" ht="15.6" customHeight="1" x14ac:dyDescent="0.25">
      <c r="A917" s="453"/>
      <c r="B917" s="471"/>
      <c r="C917" s="455"/>
      <c r="D917" s="520"/>
      <c r="E917" s="448"/>
      <c r="F917" s="93" t="s">
        <v>376</v>
      </c>
      <c r="G917" s="523" t="s">
        <v>392</v>
      </c>
      <c r="H917" s="523"/>
      <c r="I917" s="523"/>
      <c r="J917" s="523"/>
      <c r="K917" s="502"/>
      <c r="L917" s="499"/>
    </row>
    <row r="918" spans="1:12" ht="15.6" customHeight="1" x14ac:dyDescent="0.25">
      <c r="A918" s="453"/>
      <c r="B918" s="471"/>
      <c r="C918" s="455"/>
      <c r="D918" s="520"/>
      <c r="E918" s="448"/>
      <c r="F918" s="93" t="s">
        <v>702</v>
      </c>
      <c r="G918" s="523" t="s">
        <v>709</v>
      </c>
      <c r="H918" s="523"/>
      <c r="I918" s="523"/>
      <c r="J918" s="523"/>
      <c r="K918" s="502"/>
      <c r="L918" s="499"/>
    </row>
    <row r="919" spans="1:12" ht="15.6" customHeight="1" x14ac:dyDescent="0.25">
      <c r="A919" s="453"/>
      <c r="B919" s="471"/>
      <c r="C919" s="455"/>
      <c r="D919" s="520"/>
      <c r="E919" s="448"/>
      <c r="F919" s="93" t="s">
        <v>381</v>
      </c>
      <c r="G919" s="523" t="s">
        <v>382</v>
      </c>
      <c r="H919" s="523"/>
      <c r="I919" s="523"/>
      <c r="J919" s="523"/>
      <c r="K919" s="502"/>
      <c r="L919" s="500"/>
    </row>
    <row r="920" spans="1:12" ht="15.6" customHeight="1" x14ac:dyDescent="0.25">
      <c r="A920" s="453"/>
      <c r="B920" s="471"/>
      <c r="C920" s="455"/>
      <c r="D920" s="520"/>
      <c r="E920" s="448"/>
      <c r="F920" s="94" t="s">
        <v>358</v>
      </c>
      <c r="G920" s="523" t="s">
        <v>900</v>
      </c>
      <c r="H920" s="523"/>
      <c r="I920" s="523"/>
      <c r="J920" s="523"/>
      <c r="K920" s="496">
        <v>5</v>
      </c>
      <c r="L920" s="443">
        <v>21407</v>
      </c>
    </row>
    <row r="921" spans="1:12" ht="15.6" customHeight="1" x14ac:dyDescent="0.25">
      <c r="A921" s="453"/>
      <c r="B921" s="471"/>
      <c r="C921" s="455"/>
      <c r="D921" s="520"/>
      <c r="E921" s="448"/>
      <c r="F921" s="93" t="s">
        <v>383</v>
      </c>
      <c r="G921" s="523" t="s">
        <v>384</v>
      </c>
      <c r="H921" s="523"/>
      <c r="I921" s="523"/>
      <c r="J921" s="523"/>
      <c r="K921" s="497"/>
      <c r="L921" s="444" t="e">
        <f>#REF!-#REF!*10%</f>
        <v>#REF!</v>
      </c>
    </row>
    <row r="922" spans="1:12" ht="15.6" customHeight="1" x14ac:dyDescent="0.25">
      <c r="A922" s="453"/>
      <c r="B922" s="471"/>
      <c r="C922" s="455"/>
      <c r="D922" s="520"/>
      <c r="E922" s="448"/>
      <c r="F922" s="93" t="s">
        <v>385</v>
      </c>
      <c r="G922" s="523" t="s">
        <v>398</v>
      </c>
      <c r="H922" s="523"/>
      <c r="I922" s="523"/>
      <c r="J922" s="523"/>
      <c r="K922" s="497"/>
      <c r="L922" s="444" t="e">
        <f>#REF!-#REF!*10%</f>
        <v>#REF!</v>
      </c>
    </row>
    <row r="923" spans="1:12" ht="15.6" customHeight="1" x14ac:dyDescent="0.25">
      <c r="A923" s="453"/>
      <c r="B923" s="471"/>
      <c r="C923" s="455"/>
      <c r="D923" s="520"/>
      <c r="E923" s="448"/>
      <c r="F923" s="93" t="s">
        <v>389</v>
      </c>
      <c r="G923" s="523" t="s">
        <v>390</v>
      </c>
      <c r="H923" s="523"/>
      <c r="I923" s="523"/>
      <c r="J923" s="523"/>
      <c r="K923" s="497"/>
      <c r="L923" s="444" t="e">
        <f>#REF!-#REF!*10%</f>
        <v>#REF!</v>
      </c>
    </row>
    <row r="924" spans="1:12" ht="15.6" customHeight="1" x14ac:dyDescent="0.25">
      <c r="A924" s="453"/>
      <c r="B924" s="471"/>
      <c r="C924" s="455"/>
      <c r="D924" s="520"/>
      <c r="E924" s="448"/>
      <c r="F924" s="93" t="s">
        <v>704</v>
      </c>
      <c r="G924" s="523" t="s">
        <v>705</v>
      </c>
      <c r="H924" s="523"/>
      <c r="I924" s="523"/>
      <c r="J924" s="523"/>
      <c r="K924" s="497"/>
      <c r="L924" s="444" t="e">
        <f>#REF!-#REF!*10%</f>
        <v>#REF!</v>
      </c>
    </row>
    <row r="925" spans="1:12" ht="15.6" customHeight="1" x14ac:dyDescent="0.25">
      <c r="A925" s="453"/>
      <c r="B925" s="471"/>
      <c r="C925" s="455"/>
      <c r="D925" s="520"/>
      <c r="E925" s="448"/>
      <c r="F925" s="93" t="s">
        <v>706</v>
      </c>
      <c r="G925" s="461" t="s">
        <v>390</v>
      </c>
      <c r="H925" s="461"/>
      <c r="I925" s="461"/>
      <c r="J925" s="461"/>
      <c r="K925" s="497"/>
      <c r="L925" s="444" t="e">
        <f>#REF!-#REF!*10%</f>
        <v>#REF!</v>
      </c>
    </row>
    <row r="926" spans="1:12" ht="15.6" customHeight="1" x14ac:dyDescent="0.25">
      <c r="A926" s="453"/>
      <c r="B926" s="471"/>
      <c r="C926" s="455"/>
      <c r="D926" s="520"/>
      <c r="E926" s="448"/>
      <c r="F926" s="93" t="s">
        <v>1271</v>
      </c>
      <c r="G926" s="461" t="s">
        <v>390</v>
      </c>
      <c r="H926" s="461"/>
      <c r="I926" s="461"/>
      <c r="J926" s="461"/>
      <c r="K926" s="497"/>
      <c r="L926" s="444" t="e">
        <f>#REF!-#REF!*10%</f>
        <v>#REF!</v>
      </c>
    </row>
    <row r="927" spans="1:12" ht="15.6" customHeight="1" x14ac:dyDescent="0.25">
      <c r="A927" s="453"/>
      <c r="B927" s="471"/>
      <c r="C927" s="455"/>
      <c r="D927" s="520"/>
      <c r="E927" s="448"/>
      <c r="F927" s="93" t="s">
        <v>707</v>
      </c>
      <c r="G927" s="523" t="s">
        <v>1516</v>
      </c>
      <c r="H927" s="523"/>
      <c r="I927" s="523"/>
      <c r="J927" s="523"/>
      <c r="K927" s="497"/>
      <c r="L927" s="444" t="e">
        <f>#REF!-#REF!*10%</f>
        <v>#REF!</v>
      </c>
    </row>
    <row r="928" spans="1:12" ht="15.6" customHeight="1" x14ac:dyDescent="0.25">
      <c r="A928" s="453"/>
      <c r="B928" s="471"/>
      <c r="C928" s="455"/>
      <c r="D928" s="520"/>
      <c r="E928" s="448"/>
      <c r="F928" s="93" t="s">
        <v>708</v>
      </c>
      <c r="G928" s="523" t="s">
        <v>390</v>
      </c>
      <c r="H928" s="523"/>
      <c r="I928" s="523"/>
      <c r="J928" s="523"/>
      <c r="K928" s="497"/>
      <c r="L928" s="444" t="e">
        <f>#REF!-#REF!*10%</f>
        <v>#REF!</v>
      </c>
    </row>
    <row r="929" spans="1:12" ht="15.6" customHeight="1" x14ac:dyDescent="0.25">
      <c r="A929" s="453"/>
      <c r="B929" s="471"/>
      <c r="C929" s="455"/>
      <c r="D929" s="520"/>
      <c r="E929" s="448"/>
      <c r="F929" s="93" t="s">
        <v>377</v>
      </c>
      <c r="G929" s="523" t="s">
        <v>387</v>
      </c>
      <c r="H929" s="523"/>
      <c r="I929" s="523"/>
      <c r="J929" s="523"/>
      <c r="K929" s="497"/>
      <c r="L929" s="444" t="e">
        <f>#REF!-#REF!*10%</f>
        <v>#REF!</v>
      </c>
    </row>
    <row r="930" spans="1:12" ht="15.6" customHeight="1" x14ac:dyDescent="0.25">
      <c r="A930" s="453"/>
      <c r="B930" s="471"/>
      <c r="C930" s="455"/>
      <c r="D930" s="520"/>
      <c r="E930" s="448"/>
      <c r="F930" s="93" t="s">
        <v>388</v>
      </c>
      <c r="G930" s="523" t="s">
        <v>393</v>
      </c>
      <c r="H930" s="523"/>
      <c r="I930" s="523"/>
      <c r="J930" s="523"/>
      <c r="K930" s="497"/>
      <c r="L930" s="444" t="e">
        <f>#REF!-#REF!*10%</f>
        <v>#REF!</v>
      </c>
    </row>
    <row r="931" spans="1:12" ht="15.6" customHeight="1" x14ac:dyDescent="0.25">
      <c r="A931" s="453"/>
      <c r="B931" s="471"/>
      <c r="C931" s="455"/>
      <c r="D931" s="520"/>
      <c r="E931" s="448"/>
      <c r="F931" s="93" t="s">
        <v>562</v>
      </c>
      <c r="G931" s="523" t="s">
        <v>1024</v>
      </c>
      <c r="H931" s="523"/>
      <c r="I931" s="523"/>
      <c r="J931" s="523"/>
      <c r="K931" s="497"/>
      <c r="L931" s="444" t="e">
        <f>#REF!-#REF!*10%</f>
        <v>#REF!</v>
      </c>
    </row>
    <row r="932" spans="1:12" ht="15.6" customHeight="1" x14ac:dyDescent="0.25">
      <c r="A932" s="453"/>
      <c r="B932" s="471"/>
      <c r="C932" s="455"/>
      <c r="D932" s="520"/>
      <c r="E932" s="448"/>
      <c r="F932" s="93" t="s">
        <v>570</v>
      </c>
      <c r="G932" s="523" t="s">
        <v>613</v>
      </c>
      <c r="H932" s="523"/>
      <c r="I932" s="523"/>
      <c r="J932" s="523"/>
      <c r="K932" s="497"/>
      <c r="L932" s="444" t="e">
        <f>#REF!-#REF!*10%</f>
        <v>#REF!</v>
      </c>
    </row>
    <row r="933" spans="1:12" ht="15.6" customHeight="1" x14ac:dyDescent="0.25">
      <c r="A933" s="453"/>
      <c r="B933" s="471"/>
      <c r="C933" s="455"/>
      <c r="D933" s="520"/>
      <c r="E933" s="448"/>
      <c r="F933" s="113" t="s">
        <v>84</v>
      </c>
      <c r="G933" s="527">
        <v>8</v>
      </c>
      <c r="H933" s="527"/>
      <c r="I933" s="527"/>
      <c r="J933" s="527"/>
      <c r="K933" s="497"/>
      <c r="L933" s="444" t="e">
        <f>#REF!-#REF!*10%</f>
        <v>#REF!</v>
      </c>
    </row>
    <row r="934" spans="1:12" ht="15.6" customHeight="1" x14ac:dyDescent="0.25">
      <c r="A934" s="453"/>
      <c r="B934" s="472"/>
      <c r="C934" s="455"/>
      <c r="D934" s="520"/>
      <c r="E934" s="448"/>
      <c r="F934" s="296" t="s">
        <v>1016</v>
      </c>
      <c r="G934" s="454">
        <v>5</v>
      </c>
      <c r="H934" s="454"/>
      <c r="I934" s="454"/>
      <c r="J934" s="454"/>
      <c r="K934" s="497"/>
      <c r="L934" s="444" t="e">
        <f>#REF!-#REF!*10%</f>
        <v>#REF!</v>
      </c>
    </row>
    <row r="935" spans="1:12" ht="15.6" customHeight="1" x14ac:dyDescent="0.25">
      <c r="A935" s="452">
        <v>15</v>
      </c>
      <c r="B935" s="470"/>
      <c r="C935" s="455" t="s">
        <v>1548</v>
      </c>
      <c r="D935" s="520"/>
      <c r="E935" s="448"/>
      <c r="F935" s="110" t="s">
        <v>81</v>
      </c>
      <c r="G935" s="524" t="s">
        <v>1515</v>
      </c>
      <c r="H935" s="524"/>
      <c r="I935" s="524"/>
      <c r="J935" s="524"/>
      <c r="K935" s="539">
        <v>3</v>
      </c>
      <c r="L935" s="498">
        <v>20104</v>
      </c>
    </row>
    <row r="936" spans="1:12" ht="15.6" customHeight="1" x14ac:dyDescent="0.25">
      <c r="A936" s="453"/>
      <c r="B936" s="471"/>
      <c r="C936" s="455"/>
      <c r="D936" s="520"/>
      <c r="E936" s="448"/>
      <c r="F936" s="110" t="s">
        <v>80</v>
      </c>
      <c r="G936" s="469">
        <v>230</v>
      </c>
      <c r="H936" s="469"/>
      <c r="I936" s="469"/>
      <c r="J936" s="469"/>
      <c r="K936" s="502"/>
      <c r="L936" s="499"/>
    </row>
    <row r="937" spans="1:12" ht="15.6" customHeight="1" x14ac:dyDescent="0.25">
      <c r="A937" s="453"/>
      <c r="B937" s="471"/>
      <c r="C937" s="455"/>
      <c r="D937" s="520"/>
      <c r="E937" s="448"/>
      <c r="F937" s="110" t="s">
        <v>8</v>
      </c>
      <c r="G937" s="240">
        <v>3000</v>
      </c>
      <c r="H937" s="241">
        <v>4000</v>
      </c>
      <c r="I937" s="312">
        <v>5000</v>
      </c>
      <c r="J937" s="242">
        <v>6000</v>
      </c>
      <c r="K937" s="502"/>
      <c r="L937" s="499"/>
    </row>
    <row r="938" spans="1:12" ht="15.6" customHeight="1" x14ac:dyDescent="0.25">
      <c r="A938" s="453"/>
      <c r="B938" s="471"/>
      <c r="C938" s="455"/>
      <c r="D938" s="520"/>
      <c r="E938" s="448"/>
      <c r="F938" s="93" t="s">
        <v>817</v>
      </c>
      <c r="G938" s="243">
        <f>G936*114</f>
        <v>26220</v>
      </c>
      <c r="H938" s="244">
        <f>G936*128</f>
        <v>29440</v>
      </c>
      <c r="I938" s="313">
        <f>G936*138</f>
        <v>31740</v>
      </c>
      <c r="J938" s="245">
        <f>G936*148</f>
        <v>34040</v>
      </c>
      <c r="K938" s="502"/>
      <c r="L938" s="499"/>
    </row>
    <row r="939" spans="1:12" ht="15.6" customHeight="1" x14ac:dyDescent="0.25">
      <c r="A939" s="453"/>
      <c r="B939" s="471"/>
      <c r="C939" s="455"/>
      <c r="D939" s="520"/>
      <c r="E939" s="448"/>
      <c r="F939" s="93" t="s">
        <v>1269</v>
      </c>
      <c r="G939" s="451">
        <v>0.98</v>
      </c>
      <c r="H939" s="451"/>
      <c r="I939" s="451"/>
      <c r="J939" s="451"/>
      <c r="K939" s="502"/>
      <c r="L939" s="499"/>
    </row>
    <row r="940" spans="1:12" ht="15.6" customHeight="1" x14ac:dyDescent="0.25">
      <c r="A940" s="453"/>
      <c r="B940" s="471"/>
      <c r="C940" s="455"/>
      <c r="D940" s="520"/>
      <c r="E940" s="448"/>
      <c r="F940" s="93" t="s">
        <v>699</v>
      </c>
      <c r="G940" s="523" t="s">
        <v>700</v>
      </c>
      <c r="H940" s="523"/>
      <c r="I940" s="523"/>
      <c r="J940" s="523"/>
      <c r="K940" s="502"/>
      <c r="L940" s="499"/>
    </row>
    <row r="941" spans="1:12" ht="15.6" customHeight="1" x14ac:dyDescent="0.25">
      <c r="A941" s="453"/>
      <c r="B941" s="471"/>
      <c r="C941" s="455"/>
      <c r="D941" s="520"/>
      <c r="E941" s="448"/>
      <c r="F941" s="93" t="s">
        <v>1181</v>
      </c>
      <c r="G941" s="462" t="s">
        <v>1179</v>
      </c>
      <c r="H941" s="463"/>
      <c r="I941" s="463"/>
      <c r="J941" s="464"/>
      <c r="K941" s="502"/>
      <c r="L941" s="499"/>
    </row>
    <row r="942" spans="1:12" ht="15.6" customHeight="1" x14ac:dyDescent="0.25">
      <c r="A942" s="453"/>
      <c r="B942" s="471"/>
      <c r="C942" s="455"/>
      <c r="D942" s="520"/>
      <c r="E942" s="448"/>
      <c r="F942" s="110" t="s">
        <v>83</v>
      </c>
      <c r="G942" s="524">
        <v>66</v>
      </c>
      <c r="H942" s="524"/>
      <c r="I942" s="524"/>
      <c r="J942" s="524"/>
      <c r="K942" s="502"/>
      <c r="L942" s="499"/>
    </row>
    <row r="943" spans="1:12" ht="15.6" customHeight="1" x14ac:dyDescent="0.25">
      <c r="A943" s="453"/>
      <c r="B943" s="471"/>
      <c r="C943" s="455"/>
      <c r="D943" s="520"/>
      <c r="E943" s="448"/>
      <c r="F943" s="112" t="s">
        <v>396</v>
      </c>
      <c r="G943" s="523" t="s">
        <v>908</v>
      </c>
      <c r="H943" s="523"/>
      <c r="I943" s="523"/>
      <c r="J943" s="523"/>
      <c r="K943" s="502"/>
      <c r="L943" s="499"/>
    </row>
    <row r="944" spans="1:12" ht="15.6" customHeight="1" x14ac:dyDescent="0.25">
      <c r="A944" s="453"/>
      <c r="B944" s="471"/>
      <c r="C944" s="455"/>
      <c r="D944" s="520"/>
      <c r="E944" s="448"/>
      <c r="F944" s="110" t="s">
        <v>256</v>
      </c>
      <c r="G944" s="524" t="s">
        <v>64</v>
      </c>
      <c r="H944" s="524"/>
      <c r="I944" s="524"/>
      <c r="J944" s="524"/>
      <c r="K944" s="502"/>
      <c r="L944" s="499"/>
    </row>
    <row r="945" spans="1:12" ht="15.6" customHeight="1" x14ac:dyDescent="0.25">
      <c r="A945" s="453"/>
      <c r="B945" s="471"/>
      <c r="C945" s="455"/>
      <c r="D945" s="520"/>
      <c r="E945" s="448"/>
      <c r="F945" s="93" t="s">
        <v>379</v>
      </c>
      <c r="G945" s="523" t="s">
        <v>380</v>
      </c>
      <c r="H945" s="523"/>
      <c r="I945" s="523"/>
      <c r="J945" s="523"/>
      <c r="K945" s="502"/>
      <c r="L945" s="499"/>
    </row>
    <row r="946" spans="1:12" ht="15.6" customHeight="1" x14ac:dyDescent="0.25">
      <c r="A946" s="453"/>
      <c r="B946" s="471"/>
      <c r="C946" s="455"/>
      <c r="D946" s="520"/>
      <c r="E946" s="448"/>
      <c r="F946" s="93" t="s">
        <v>701</v>
      </c>
      <c r="G946" s="523">
        <v>100000</v>
      </c>
      <c r="H946" s="523"/>
      <c r="I946" s="523"/>
      <c r="J946" s="523"/>
      <c r="K946" s="502"/>
      <c r="L946" s="499"/>
    </row>
    <row r="947" spans="1:12" ht="15.6" customHeight="1" x14ac:dyDescent="0.25">
      <c r="A947" s="453"/>
      <c r="B947" s="471"/>
      <c r="C947" s="455"/>
      <c r="D947" s="520"/>
      <c r="E947" s="448"/>
      <c r="F947" s="93" t="s">
        <v>257</v>
      </c>
      <c r="G947" s="523" t="s">
        <v>556</v>
      </c>
      <c r="H947" s="523"/>
      <c r="I947" s="523"/>
      <c r="J947" s="523"/>
      <c r="K947" s="502"/>
      <c r="L947" s="499"/>
    </row>
    <row r="948" spans="1:12" ht="15.6" customHeight="1" x14ac:dyDescent="0.25">
      <c r="A948" s="453"/>
      <c r="B948" s="471"/>
      <c r="C948" s="455"/>
      <c r="D948" s="520"/>
      <c r="E948" s="448"/>
      <c r="F948" s="93" t="s">
        <v>376</v>
      </c>
      <c r="G948" s="523" t="s">
        <v>392</v>
      </c>
      <c r="H948" s="523"/>
      <c r="I948" s="523"/>
      <c r="J948" s="523"/>
      <c r="K948" s="502"/>
      <c r="L948" s="499"/>
    </row>
    <row r="949" spans="1:12" ht="15.6" customHeight="1" x14ac:dyDescent="0.25">
      <c r="A949" s="453"/>
      <c r="B949" s="471"/>
      <c r="C949" s="455"/>
      <c r="D949" s="520"/>
      <c r="E949" s="448"/>
      <c r="F949" s="93" t="s">
        <v>702</v>
      </c>
      <c r="G949" s="523" t="s">
        <v>709</v>
      </c>
      <c r="H949" s="523"/>
      <c r="I949" s="523"/>
      <c r="J949" s="523"/>
      <c r="K949" s="502"/>
      <c r="L949" s="499"/>
    </row>
    <row r="950" spans="1:12" ht="15.6" customHeight="1" x14ac:dyDescent="0.25">
      <c r="A950" s="453"/>
      <c r="B950" s="471"/>
      <c r="C950" s="455"/>
      <c r="D950" s="520"/>
      <c r="E950" s="448"/>
      <c r="F950" s="93" t="s">
        <v>381</v>
      </c>
      <c r="G950" s="523" t="s">
        <v>382</v>
      </c>
      <c r="H950" s="523"/>
      <c r="I950" s="523"/>
      <c r="J950" s="523"/>
      <c r="K950" s="502"/>
      <c r="L950" s="500"/>
    </row>
    <row r="951" spans="1:12" ht="15.6" customHeight="1" x14ac:dyDescent="0.25">
      <c r="A951" s="453"/>
      <c r="B951" s="471"/>
      <c r="C951" s="455"/>
      <c r="D951" s="520"/>
      <c r="E951" s="448"/>
      <c r="F951" s="94" t="s">
        <v>358</v>
      </c>
      <c r="G951" s="523" t="s">
        <v>900</v>
      </c>
      <c r="H951" s="523"/>
      <c r="I951" s="523"/>
      <c r="J951" s="523"/>
      <c r="K951" s="496">
        <v>5</v>
      </c>
      <c r="L951" s="443">
        <v>21511</v>
      </c>
    </row>
    <row r="952" spans="1:12" ht="15.6" customHeight="1" x14ac:dyDescent="0.25">
      <c r="A952" s="453"/>
      <c r="B952" s="471"/>
      <c r="C952" s="455"/>
      <c r="D952" s="520"/>
      <c r="E952" s="448"/>
      <c r="F952" s="93" t="s">
        <v>383</v>
      </c>
      <c r="G952" s="523" t="s">
        <v>384</v>
      </c>
      <c r="H952" s="523"/>
      <c r="I952" s="523"/>
      <c r="J952" s="523"/>
      <c r="K952" s="497"/>
      <c r="L952" s="444" t="e">
        <f>#REF!-#REF!*10%</f>
        <v>#REF!</v>
      </c>
    </row>
    <row r="953" spans="1:12" ht="15.6" customHeight="1" x14ac:dyDescent="0.25">
      <c r="A953" s="453"/>
      <c r="B953" s="471"/>
      <c r="C953" s="455"/>
      <c r="D953" s="520"/>
      <c r="E953" s="448"/>
      <c r="F953" s="93" t="s">
        <v>385</v>
      </c>
      <c r="G953" s="523" t="s">
        <v>398</v>
      </c>
      <c r="H953" s="523"/>
      <c r="I953" s="523"/>
      <c r="J953" s="523"/>
      <c r="K953" s="497"/>
      <c r="L953" s="444" t="e">
        <f>#REF!-#REF!*10%</f>
        <v>#REF!</v>
      </c>
    </row>
    <row r="954" spans="1:12" ht="15.6" customHeight="1" x14ac:dyDescent="0.25">
      <c r="A954" s="453"/>
      <c r="B954" s="471"/>
      <c r="C954" s="455"/>
      <c r="D954" s="520"/>
      <c r="E954" s="448"/>
      <c r="F954" s="93" t="s">
        <v>389</v>
      </c>
      <c r="G954" s="523" t="s">
        <v>390</v>
      </c>
      <c r="H954" s="523"/>
      <c r="I954" s="523"/>
      <c r="J954" s="523"/>
      <c r="K954" s="497"/>
      <c r="L954" s="444" t="e">
        <f>#REF!-#REF!*10%</f>
        <v>#REF!</v>
      </c>
    </row>
    <row r="955" spans="1:12" ht="15.6" customHeight="1" x14ac:dyDescent="0.25">
      <c r="A955" s="453"/>
      <c r="B955" s="471"/>
      <c r="C955" s="455"/>
      <c r="D955" s="520"/>
      <c r="E955" s="448"/>
      <c r="F955" s="93" t="s">
        <v>704</v>
      </c>
      <c r="G955" s="523" t="s">
        <v>705</v>
      </c>
      <c r="H955" s="523"/>
      <c r="I955" s="523"/>
      <c r="J955" s="523"/>
      <c r="K955" s="497"/>
      <c r="L955" s="444" t="e">
        <f>#REF!-#REF!*10%</f>
        <v>#REF!</v>
      </c>
    </row>
    <row r="956" spans="1:12" ht="15.6" customHeight="1" x14ac:dyDescent="0.25">
      <c r="A956" s="453"/>
      <c r="B956" s="471"/>
      <c r="C956" s="455"/>
      <c r="D956" s="520"/>
      <c r="E956" s="448"/>
      <c r="F956" s="93" t="s">
        <v>706</v>
      </c>
      <c r="G956" s="461" t="s">
        <v>390</v>
      </c>
      <c r="H956" s="461"/>
      <c r="I956" s="461"/>
      <c r="J956" s="461"/>
      <c r="K956" s="497"/>
      <c r="L956" s="444" t="e">
        <f>#REF!-#REF!*10%</f>
        <v>#REF!</v>
      </c>
    </row>
    <row r="957" spans="1:12" ht="15.6" customHeight="1" x14ac:dyDescent="0.25">
      <c r="A957" s="453"/>
      <c r="B957" s="471"/>
      <c r="C957" s="455"/>
      <c r="D957" s="520"/>
      <c r="E957" s="448"/>
      <c r="F957" s="93" t="s">
        <v>1271</v>
      </c>
      <c r="G957" s="461" t="s">
        <v>390</v>
      </c>
      <c r="H957" s="461"/>
      <c r="I957" s="461"/>
      <c r="J957" s="461"/>
      <c r="K957" s="497"/>
      <c r="L957" s="444" t="e">
        <f>#REF!-#REF!*10%</f>
        <v>#REF!</v>
      </c>
    </row>
    <row r="958" spans="1:12" ht="15.6" customHeight="1" x14ac:dyDescent="0.25">
      <c r="A958" s="453"/>
      <c r="B958" s="471"/>
      <c r="C958" s="455"/>
      <c r="D958" s="520"/>
      <c r="E958" s="448"/>
      <c r="F958" s="93" t="s">
        <v>707</v>
      </c>
      <c r="G958" s="523" t="s">
        <v>1516</v>
      </c>
      <c r="H958" s="523"/>
      <c r="I958" s="523"/>
      <c r="J958" s="523"/>
      <c r="K958" s="497"/>
      <c r="L958" s="444" t="e">
        <f>#REF!-#REF!*10%</f>
        <v>#REF!</v>
      </c>
    </row>
    <row r="959" spans="1:12" ht="15.6" customHeight="1" x14ac:dyDescent="0.25">
      <c r="A959" s="453"/>
      <c r="B959" s="471"/>
      <c r="C959" s="455"/>
      <c r="D959" s="520"/>
      <c r="E959" s="448"/>
      <c r="F959" s="93" t="s">
        <v>708</v>
      </c>
      <c r="G959" s="523" t="s">
        <v>390</v>
      </c>
      <c r="H959" s="523"/>
      <c r="I959" s="523"/>
      <c r="J959" s="523"/>
      <c r="K959" s="497"/>
      <c r="L959" s="444" t="e">
        <f>#REF!-#REF!*10%</f>
        <v>#REF!</v>
      </c>
    </row>
    <row r="960" spans="1:12" ht="15.6" customHeight="1" x14ac:dyDescent="0.25">
      <c r="A960" s="453"/>
      <c r="B960" s="471"/>
      <c r="C960" s="455"/>
      <c r="D960" s="520"/>
      <c r="E960" s="448"/>
      <c r="F960" s="93" t="s">
        <v>377</v>
      </c>
      <c r="G960" s="523" t="s">
        <v>387</v>
      </c>
      <c r="H960" s="523"/>
      <c r="I960" s="523"/>
      <c r="J960" s="523"/>
      <c r="K960" s="497"/>
      <c r="L960" s="444" t="e">
        <f>#REF!-#REF!*10%</f>
        <v>#REF!</v>
      </c>
    </row>
    <row r="961" spans="1:12" ht="15.6" customHeight="1" x14ac:dyDescent="0.25">
      <c r="A961" s="453"/>
      <c r="B961" s="471"/>
      <c r="C961" s="455"/>
      <c r="D961" s="520"/>
      <c r="E961" s="448"/>
      <c r="F961" s="93" t="s">
        <v>388</v>
      </c>
      <c r="G961" s="523" t="s">
        <v>393</v>
      </c>
      <c r="H961" s="523"/>
      <c r="I961" s="523"/>
      <c r="J961" s="523"/>
      <c r="K961" s="497"/>
      <c r="L961" s="444" t="e">
        <f>#REF!-#REF!*10%</f>
        <v>#REF!</v>
      </c>
    </row>
    <row r="962" spans="1:12" ht="15.6" customHeight="1" x14ac:dyDescent="0.25">
      <c r="A962" s="453"/>
      <c r="B962" s="471"/>
      <c r="C962" s="455"/>
      <c r="D962" s="520"/>
      <c r="E962" s="448"/>
      <c r="F962" s="93" t="s">
        <v>562</v>
      </c>
      <c r="G962" s="523" t="s">
        <v>1024</v>
      </c>
      <c r="H962" s="523"/>
      <c r="I962" s="523"/>
      <c r="J962" s="523"/>
      <c r="K962" s="497"/>
      <c r="L962" s="444" t="e">
        <f>#REF!-#REF!*10%</f>
        <v>#REF!</v>
      </c>
    </row>
    <row r="963" spans="1:12" ht="15.6" customHeight="1" x14ac:dyDescent="0.25">
      <c r="A963" s="453"/>
      <c r="B963" s="471"/>
      <c r="C963" s="455"/>
      <c r="D963" s="520"/>
      <c r="E963" s="448"/>
      <c r="F963" s="93" t="s">
        <v>570</v>
      </c>
      <c r="G963" s="523" t="s">
        <v>613</v>
      </c>
      <c r="H963" s="523"/>
      <c r="I963" s="523"/>
      <c r="J963" s="523"/>
      <c r="K963" s="497"/>
      <c r="L963" s="444" t="e">
        <f>#REF!-#REF!*10%</f>
        <v>#REF!</v>
      </c>
    </row>
    <row r="964" spans="1:12" ht="15.6" customHeight="1" x14ac:dyDescent="0.25">
      <c r="A964" s="453"/>
      <c r="B964" s="471"/>
      <c r="C964" s="455"/>
      <c r="D964" s="520"/>
      <c r="E964" s="448"/>
      <c r="F964" s="113" t="s">
        <v>84</v>
      </c>
      <c r="G964" s="527">
        <v>8</v>
      </c>
      <c r="H964" s="527"/>
      <c r="I964" s="527"/>
      <c r="J964" s="527"/>
      <c r="K964" s="497"/>
      <c r="L964" s="444" t="e">
        <f>#REF!-#REF!*10%</f>
        <v>#REF!</v>
      </c>
    </row>
    <row r="965" spans="1:12" ht="15.6" customHeight="1" x14ac:dyDescent="0.25">
      <c r="A965" s="453"/>
      <c r="B965" s="472"/>
      <c r="C965" s="455"/>
      <c r="D965" s="520"/>
      <c r="E965" s="448"/>
      <c r="F965" s="296" t="s">
        <v>1016</v>
      </c>
      <c r="G965" s="454">
        <v>5</v>
      </c>
      <c r="H965" s="454"/>
      <c r="I965" s="454"/>
      <c r="J965" s="454"/>
      <c r="K965" s="497"/>
      <c r="L965" s="444" t="e">
        <f>#REF!-#REF!*10%</f>
        <v>#REF!</v>
      </c>
    </row>
    <row r="966" spans="1:12" ht="15.6" customHeight="1" x14ac:dyDescent="0.25">
      <c r="A966" s="452">
        <v>16</v>
      </c>
      <c r="B966" s="470"/>
      <c r="C966" s="455" t="s">
        <v>1549</v>
      </c>
      <c r="D966" s="520"/>
      <c r="E966" s="448"/>
      <c r="F966" s="110" t="s">
        <v>81</v>
      </c>
      <c r="G966" s="524" t="s">
        <v>1515</v>
      </c>
      <c r="H966" s="524"/>
      <c r="I966" s="524"/>
      <c r="J966" s="524"/>
      <c r="K966" s="539">
        <v>3</v>
      </c>
      <c r="L966" s="498">
        <v>20200</v>
      </c>
    </row>
    <row r="967" spans="1:12" ht="15.6" customHeight="1" x14ac:dyDescent="0.25">
      <c r="A967" s="453"/>
      <c r="B967" s="471"/>
      <c r="C967" s="455"/>
      <c r="D967" s="520"/>
      <c r="E967" s="448"/>
      <c r="F967" s="110" t="s">
        <v>80</v>
      </c>
      <c r="G967" s="469">
        <v>240</v>
      </c>
      <c r="H967" s="469"/>
      <c r="I967" s="469"/>
      <c r="J967" s="469"/>
      <c r="K967" s="502"/>
      <c r="L967" s="499"/>
    </row>
    <row r="968" spans="1:12" ht="15.6" customHeight="1" x14ac:dyDescent="0.25">
      <c r="A968" s="453"/>
      <c r="B968" s="471"/>
      <c r="C968" s="455"/>
      <c r="D968" s="520"/>
      <c r="E968" s="448"/>
      <c r="F968" s="110" t="s">
        <v>8</v>
      </c>
      <c r="G968" s="240">
        <v>3000</v>
      </c>
      <c r="H968" s="241">
        <v>4000</v>
      </c>
      <c r="I968" s="312">
        <v>5000</v>
      </c>
      <c r="J968" s="242">
        <v>6000</v>
      </c>
      <c r="K968" s="502"/>
      <c r="L968" s="499"/>
    </row>
    <row r="969" spans="1:12" ht="15.6" customHeight="1" x14ac:dyDescent="0.25">
      <c r="A969" s="453"/>
      <c r="B969" s="471"/>
      <c r="C969" s="455"/>
      <c r="D969" s="520"/>
      <c r="E969" s="448"/>
      <c r="F969" s="93" t="s">
        <v>817</v>
      </c>
      <c r="G969" s="243">
        <f>G967*114</f>
        <v>27360</v>
      </c>
      <c r="H969" s="244">
        <f>G967*128</f>
        <v>30720</v>
      </c>
      <c r="I969" s="313">
        <f>G967*135</f>
        <v>32400</v>
      </c>
      <c r="J969" s="245">
        <f>G967*148</f>
        <v>35520</v>
      </c>
      <c r="K969" s="502"/>
      <c r="L969" s="499"/>
    </row>
    <row r="970" spans="1:12" ht="15.6" customHeight="1" x14ac:dyDescent="0.25">
      <c r="A970" s="453"/>
      <c r="B970" s="471"/>
      <c r="C970" s="455"/>
      <c r="D970" s="520"/>
      <c r="E970" s="448"/>
      <c r="F970" s="93" t="s">
        <v>1269</v>
      </c>
      <c r="G970" s="451">
        <v>0.98</v>
      </c>
      <c r="H970" s="451"/>
      <c r="I970" s="451"/>
      <c r="J970" s="451"/>
      <c r="K970" s="502"/>
      <c r="L970" s="499"/>
    </row>
    <row r="971" spans="1:12" ht="15.6" customHeight="1" x14ac:dyDescent="0.25">
      <c r="A971" s="453"/>
      <c r="B971" s="471"/>
      <c r="C971" s="455"/>
      <c r="D971" s="520"/>
      <c r="E971" s="448"/>
      <c r="F971" s="93" t="s">
        <v>699</v>
      </c>
      <c r="G971" s="523" t="s">
        <v>700</v>
      </c>
      <c r="H971" s="523"/>
      <c r="I971" s="523"/>
      <c r="J971" s="523"/>
      <c r="K971" s="502"/>
      <c r="L971" s="499"/>
    </row>
    <row r="972" spans="1:12" ht="15.6" customHeight="1" x14ac:dyDescent="0.25">
      <c r="A972" s="453"/>
      <c r="B972" s="471"/>
      <c r="C972" s="455"/>
      <c r="D972" s="520"/>
      <c r="E972" s="448"/>
      <c r="F972" s="93" t="s">
        <v>1181</v>
      </c>
      <c r="G972" s="462" t="s">
        <v>1179</v>
      </c>
      <c r="H972" s="463"/>
      <c r="I972" s="463"/>
      <c r="J972" s="464"/>
      <c r="K972" s="502"/>
      <c r="L972" s="499"/>
    </row>
    <row r="973" spans="1:12" ht="15.6" customHeight="1" x14ac:dyDescent="0.25">
      <c r="A973" s="453"/>
      <c r="B973" s="471"/>
      <c r="C973" s="455"/>
      <c r="D973" s="520"/>
      <c r="E973" s="448"/>
      <c r="F973" s="110" t="s">
        <v>83</v>
      </c>
      <c r="G973" s="524">
        <v>66</v>
      </c>
      <c r="H973" s="524"/>
      <c r="I973" s="524"/>
      <c r="J973" s="524"/>
      <c r="K973" s="502"/>
      <c r="L973" s="499"/>
    </row>
    <row r="974" spans="1:12" ht="15.6" customHeight="1" x14ac:dyDescent="0.25">
      <c r="A974" s="453"/>
      <c r="B974" s="471"/>
      <c r="C974" s="455"/>
      <c r="D974" s="520"/>
      <c r="E974" s="448"/>
      <c r="F974" s="112" t="s">
        <v>396</v>
      </c>
      <c r="G974" s="523" t="s">
        <v>908</v>
      </c>
      <c r="H974" s="523"/>
      <c r="I974" s="523"/>
      <c r="J974" s="523"/>
      <c r="K974" s="502"/>
      <c r="L974" s="499"/>
    </row>
    <row r="975" spans="1:12" ht="15.6" customHeight="1" x14ac:dyDescent="0.25">
      <c r="A975" s="453"/>
      <c r="B975" s="471"/>
      <c r="C975" s="455"/>
      <c r="D975" s="520"/>
      <c r="E975" s="448"/>
      <c r="F975" s="110" t="s">
        <v>256</v>
      </c>
      <c r="G975" s="524" t="s">
        <v>64</v>
      </c>
      <c r="H975" s="524"/>
      <c r="I975" s="524"/>
      <c r="J975" s="524"/>
      <c r="K975" s="502"/>
      <c r="L975" s="499"/>
    </row>
    <row r="976" spans="1:12" ht="15.6" customHeight="1" x14ac:dyDescent="0.25">
      <c r="A976" s="453"/>
      <c r="B976" s="471"/>
      <c r="C976" s="455"/>
      <c r="D976" s="520"/>
      <c r="E976" s="448"/>
      <c r="F976" s="93" t="s">
        <v>379</v>
      </c>
      <c r="G976" s="523" t="s">
        <v>380</v>
      </c>
      <c r="H976" s="523"/>
      <c r="I976" s="523"/>
      <c r="J976" s="523"/>
      <c r="K976" s="502"/>
      <c r="L976" s="499"/>
    </row>
    <row r="977" spans="1:12" ht="15.6" customHeight="1" x14ac:dyDescent="0.25">
      <c r="A977" s="453"/>
      <c r="B977" s="471"/>
      <c r="C977" s="455"/>
      <c r="D977" s="520"/>
      <c r="E977" s="448"/>
      <c r="F977" s="93" t="s">
        <v>701</v>
      </c>
      <c r="G977" s="523">
        <v>100000</v>
      </c>
      <c r="H977" s="523"/>
      <c r="I977" s="523"/>
      <c r="J977" s="523"/>
      <c r="K977" s="502"/>
      <c r="L977" s="499"/>
    </row>
    <row r="978" spans="1:12" ht="15.6" customHeight="1" x14ac:dyDescent="0.25">
      <c r="A978" s="453"/>
      <c r="B978" s="471"/>
      <c r="C978" s="455"/>
      <c r="D978" s="520"/>
      <c r="E978" s="448"/>
      <c r="F978" s="93" t="s">
        <v>257</v>
      </c>
      <c r="G978" s="523" t="s">
        <v>556</v>
      </c>
      <c r="H978" s="523"/>
      <c r="I978" s="523"/>
      <c r="J978" s="523"/>
      <c r="K978" s="502"/>
      <c r="L978" s="499"/>
    </row>
    <row r="979" spans="1:12" ht="15.6" customHeight="1" x14ac:dyDescent="0.25">
      <c r="A979" s="453"/>
      <c r="B979" s="471"/>
      <c r="C979" s="455"/>
      <c r="D979" s="520"/>
      <c r="E979" s="448"/>
      <c r="F979" s="93" t="s">
        <v>376</v>
      </c>
      <c r="G979" s="523" t="s">
        <v>392</v>
      </c>
      <c r="H979" s="523"/>
      <c r="I979" s="523"/>
      <c r="J979" s="523"/>
      <c r="K979" s="502"/>
      <c r="L979" s="499"/>
    </row>
    <row r="980" spans="1:12" ht="15.6" customHeight="1" x14ac:dyDescent="0.25">
      <c r="A980" s="453"/>
      <c r="B980" s="471"/>
      <c r="C980" s="455"/>
      <c r="D980" s="520"/>
      <c r="E980" s="448"/>
      <c r="F980" s="93" t="s">
        <v>702</v>
      </c>
      <c r="G980" s="523" t="s">
        <v>709</v>
      </c>
      <c r="H980" s="523"/>
      <c r="I980" s="523"/>
      <c r="J980" s="523"/>
      <c r="K980" s="502"/>
      <c r="L980" s="499"/>
    </row>
    <row r="981" spans="1:12" ht="15.6" customHeight="1" x14ac:dyDescent="0.25">
      <c r="A981" s="453"/>
      <c r="B981" s="471"/>
      <c r="C981" s="455"/>
      <c r="D981" s="520"/>
      <c r="E981" s="448"/>
      <c r="F981" s="93" t="s">
        <v>381</v>
      </c>
      <c r="G981" s="523" t="s">
        <v>382</v>
      </c>
      <c r="H981" s="523"/>
      <c r="I981" s="523"/>
      <c r="J981" s="523"/>
      <c r="K981" s="502"/>
      <c r="L981" s="500"/>
    </row>
    <row r="982" spans="1:12" ht="15.6" customHeight="1" x14ac:dyDescent="0.25">
      <c r="A982" s="453"/>
      <c r="B982" s="471"/>
      <c r="C982" s="455"/>
      <c r="D982" s="520"/>
      <c r="E982" s="448"/>
      <c r="F982" s="94" t="s">
        <v>358</v>
      </c>
      <c r="G982" s="523" t="s">
        <v>900</v>
      </c>
      <c r="H982" s="523"/>
      <c r="I982" s="523"/>
      <c r="J982" s="523"/>
      <c r="K982" s="496">
        <v>5</v>
      </c>
      <c r="L982" s="443">
        <v>21614</v>
      </c>
    </row>
    <row r="983" spans="1:12" ht="15.6" customHeight="1" x14ac:dyDescent="0.25">
      <c r="A983" s="453"/>
      <c r="B983" s="471"/>
      <c r="C983" s="455"/>
      <c r="D983" s="520"/>
      <c r="E983" s="448"/>
      <c r="F983" s="93" t="s">
        <v>383</v>
      </c>
      <c r="G983" s="523" t="s">
        <v>384</v>
      </c>
      <c r="H983" s="523"/>
      <c r="I983" s="523"/>
      <c r="J983" s="523"/>
      <c r="K983" s="497"/>
      <c r="L983" s="444" t="e">
        <f>#REF!-#REF!*10%</f>
        <v>#REF!</v>
      </c>
    </row>
    <row r="984" spans="1:12" ht="15.6" customHeight="1" x14ac:dyDescent="0.25">
      <c r="A984" s="453"/>
      <c r="B984" s="471"/>
      <c r="C984" s="455"/>
      <c r="D984" s="520"/>
      <c r="E984" s="448"/>
      <c r="F984" s="93" t="s">
        <v>385</v>
      </c>
      <c r="G984" s="523" t="s">
        <v>398</v>
      </c>
      <c r="H984" s="523"/>
      <c r="I984" s="523"/>
      <c r="J984" s="523"/>
      <c r="K984" s="497"/>
      <c r="L984" s="444" t="e">
        <f>#REF!-#REF!*10%</f>
        <v>#REF!</v>
      </c>
    </row>
    <row r="985" spans="1:12" ht="15.6" customHeight="1" x14ac:dyDescent="0.25">
      <c r="A985" s="453"/>
      <c r="B985" s="471"/>
      <c r="C985" s="455"/>
      <c r="D985" s="520"/>
      <c r="E985" s="448"/>
      <c r="F985" s="93" t="s">
        <v>389</v>
      </c>
      <c r="G985" s="523" t="s">
        <v>390</v>
      </c>
      <c r="H985" s="523"/>
      <c r="I985" s="523"/>
      <c r="J985" s="523"/>
      <c r="K985" s="497"/>
      <c r="L985" s="444" t="e">
        <f>#REF!-#REF!*10%</f>
        <v>#REF!</v>
      </c>
    </row>
    <row r="986" spans="1:12" ht="15.6" customHeight="1" x14ac:dyDescent="0.25">
      <c r="A986" s="453"/>
      <c r="B986" s="471"/>
      <c r="C986" s="455"/>
      <c r="D986" s="520"/>
      <c r="E986" s="448"/>
      <c r="F986" s="93" t="s">
        <v>704</v>
      </c>
      <c r="G986" s="523" t="s">
        <v>705</v>
      </c>
      <c r="H986" s="523"/>
      <c r="I986" s="523"/>
      <c r="J986" s="523"/>
      <c r="K986" s="497"/>
      <c r="L986" s="444" t="e">
        <f>#REF!-#REF!*10%</f>
        <v>#REF!</v>
      </c>
    </row>
    <row r="987" spans="1:12" ht="15.6" customHeight="1" x14ac:dyDescent="0.25">
      <c r="A987" s="453"/>
      <c r="B987" s="471"/>
      <c r="C987" s="455"/>
      <c r="D987" s="520"/>
      <c r="E987" s="448"/>
      <c r="F987" s="93" t="s">
        <v>706</v>
      </c>
      <c r="G987" s="461" t="s">
        <v>390</v>
      </c>
      <c r="H987" s="461"/>
      <c r="I987" s="461"/>
      <c r="J987" s="461"/>
      <c r="K987" s="497"/>
      <c r="L987" s="444" t="e">
        <f>#REF!-#REF!*10%</f>
        <v>#REF!</v>
      </c>
    </row>
    <row r="988" spans="1:12" ht="15.6" customHeight="1" x14ac:dyDescent="0.25">
      <c r="A988" s="453"/>
      <c r="B988" s="471"/>
      <c r="C988" s="455"/>
      <c r="D988" s="520"/>
      <c r="E988" s="448"/>
      <c r="F988" s="93" t="s">
        <v>1271</v>
      </c>
      <c r="G988" s="461" t="s">
        <v>390</v>
      </c>
      <c r="H988" s="461"/>
      <c r="I988" s="461"/>
      <c r="J988" s="461"/>
      <c r="K988" s="497"/>
      <c r="L988" s="444" t="e">
        <f>#REF!-#REF!*10%</f>
        <v>#REF!</v>
      </c>
    </row>
    <row r="989" spans="1:12" ht="15.6" customHeight="1" x14ac:dyDescent="0.25">
      <c r="A989" s="453"/>
      <c r="B989" s="471"/>
      <c r="C989" s="455"/>
      <c r="D989" s="520"/>
      <c r="E989" s="448"/>
      <c r="F989" s="93" t="s">
        <v>707</v>
      </c>
      <c r="G989" s="523" t="s">
        <v>1516</v>
      </c>
      <c r="H989" s="523"/>
      <c r="I989" s="523"/>
      <c r="J989" s="523"/>
      <c r="K989" s="497"/>
      <c r="L989" s="444" t="e">
        <f>#REF!-#REF!*10%</f>
        <v>#REF!</v>
      </c>
    </row>
    <row r="990" spans="1:12" ht="15.6" customHeight="1" x14ac:dyDescent="0.25">
      <c r="A990" s="453"/>
      <c r="B990" s="471"/>
      <c r="C990" s="455"/>
      <c r="D990" s="520"/>
      <c r="E990" s="448"/>
      <c r="F990" s="93" t="s">
        <v>708</v>
      </c>
      <c r="G990" s="523" t="s">
        <v>390</v>
      </c>
      <c r="H990" s="523"/>
      <c r="I990" s="523"/>
      <c r="J990" s="523"/>
      <c r="K990" s="497"/>
      <c r="L990" s="444" t="e">
        <f>#REF!-#REF!*10%</f>
        <v>#REF!</v>
      </c>
    </row>
    <row r="991" spans="1:12" ht="15.6" customHeight="1" x14ac:dyDescent="0.25">
      <c r="A991" s="453"/>
      <c r="B991" s="471"/>
      <c r="C991" s="455"/>
      <c r="D991" s="520"/>
      <c r="E991" s="448"/>
      <c r="F991" s="93" t="s">
        <v>377</v>
      </c>
      <c r="G991" s="523" t="s">
        <v>387</v>
      </c>
      <c r="H991" s="523"/>
      <c r="I991" s="523"/>
      <c r="J991" s="523"/>
      <c r="K991" s="497"/>
      <c r="L991" s="444" t="e">
        <f>#REF!-#REF!*10%</f>
        <v>#REF!</v>
      </c>
    </row>
    <row r="992" spans="1:12" ht="15.6" customHeight="1" x14ac:dyDescent="0.25">
      <c r="A992" s="453"/>
      <c r="B992" s="471"/>
      <c r="C992" s="455"/>
      <c r="D992" s="520"/>
      <c r="E992" s="448"/>
      <c r="F992" s="93" t="s">
        <v>388</v>
      </c>
      <c r="G992" s="523" t="s">
        <v>393</v>
      </c>
      <c r="H992" s="523"/>
      <c r="I992" s="523"/>
      <c r="J992" s="523"/>
      <c r="K992" s="497"/>
      <c r="L992" s="444" t="e">
        <f>#REF!-#REF!*10%</f>
        <v>#REF!</v>
      </c>
    </row>
    <row r="993" spans="1:20" ht="15.6" customHeight="1" x14ac:dyDescent="0.25">
      <c r="A993" s="453"/>
      <c r="B993" s="471"/>
      <c r="C993" s="455"/>
      <c r="D993" s="520"/>
      <c r="E993" s="448"/>
      <c r="F993" s="93" t="s">
        <v>562</v>
      </c>
      <c r="G993" s="523" t="s">
        <v>1024</v>
      </c>
      <c r="H993" s="523"/>
      <c r="I993" s="523"/>
      <c r="J993" s="523"/>
      <c r="K993" s="497"/>
      <c r="L993" s="444" t="e">
        <f>#REF!-#REF!*10%</f>
        <v>#REF!</v>
      </c>
    </row>
    <row r="994" spans="1:20" ht="15.6" customHeight="1" x14ac:dyDescent="0.25">
      <c r="A994" s="453"/>
      <c r="B994" s="471"/>
      <c r="C994" s="455"/>
      <c r="D994" s="520"/>
      <c r="E994" s="448"/>
      <c r="F994" s="93" t="s">
        <v>570</v>
      </c>
      <c r="G994" s="523" t="s">
        <v>613</v>
      </c>
      <c r="H994" s="523"/>
      <c r="I994" s="523"/>
      <c r="J994" s="523"/>
      <c r="K994" s="497"/>
      <c r="L994" s="444" t="e">
        <f>#REF!-#REF!*10%</f>
        <v>#REF!</v>
      </c>
    </row>
    <row r="995" spans="1:20" ht="15.6" customHeight="1" x14ac:dyDescent="0.25">
      <c r="A995" s="453"/>
      <c r="B995" s="471"/>
      <c r="C995" s="455"/>
      <c r="D995" s="520"/>
      <c r="E995" s="448"/>
      <c r="F995" s="113" t="s">
        <v>84</v>
      </c>
      <c r="G995" s="527">
        <v>8</v>
      </c>
      <c r="H995" s="527"/>
      <c r="I995" s="527"/>
      <c r="J995" s="527"/>
      <c r="K995" s="497"/>
      <c r="L995" s="444" t="e">
        <f>#REF!-#REF!*10%</f>
        <v>#REF!</v>
      </c>
    </row>
    <row r="996" spans="1:20" ht="15.6" customHeight="1" x14ac:dyDescent="0.25">
      <c r="A996" s="453"/>
      <c r="B996" s="472"/>
      <c r="C996" s="455"/>
      <c r="D996" s="520"/>
      <c r="E996" s="448"/>
      <c r="F996" s="296" t="s">
        <v>1016</v>
      </c>
      <c r="G996" s="454">
        <v>5</v>
      </c>
      <c r="H996" s="454"/>
      <c r="I996" s="454"/>
      <c r="J996" s="454"/>
      <c r="K996" s="497"/>
      <c r="L996" s="511" t="e">
        <f>#REF!-#REF!*10%</f>
        <v>#REF!</v>
      </c>
    </row>
    <row r="1007" spans="1:20" s="274" customFormat="1" x14ac:dyDescent="0.35">
      <c r="A1007" s="5"/>
      <c r="B1007" s="5"/>
      <c r="C1007" s="332"/>
      <c r="D1007" s="9"/>
      <c r="E1007" s="9"/>
      <c r="F1007" s="16"/>
      <c r="G1007" s="115"/>
      <c r="H1007" s="116"/>
      <c r="I1007" s="117"/>
      <c r="J1007" s="118"/>
      <c r="K1007" s="118"/>
      <c r="L1007" s="330"/>
      <c r="M1007"/>
      <c r="N1007"/>
      <c r="O1007"/>
      <c r="P1007"/>
      <c r="Q1007"/>
      <c r="R1007"/>
      <c r="S1007"/>
      <c r="T1007"/>
    </row>
    <row r="1008" spans="1:20" s="274" customFormat="1" x14ac:dyDescent="0.35">
      <c r="A1008" s="5"/>
      <c r="B1008" s="5"/>
      <c r="C1008" s="332"/>
      <c r="D1008" s="9"/>
      <c r="E1008" s="9"/>
      <c r="F1008" s="16"/>
      <c r="G1008" s="115"/>
      <c r="H1008" s="116"/>
      <c r="I1008" s="117"/>
      <c r="J1008" s="118"/>
      <c r="K1008" s="118"/>
      <c r="L1008" s="330"/>
      <c r="M1008"/>
      <c r="N1008"/>
      <c r="O1008"/>
      <c r="P1008"/>
      <c r="Q1008"/>
      <c r="R1008"/>
      <c r="S1008"/>
      <c r="T1008"/>
    </row>
    <row r="1009" spans="1:20" s="274" customFormat="1" x14ac:dyDescent="0.35">
      <c r="A1009" s="5"/>
      <c r="B1009" s="5"/>
      <c r="C1009" s="332"/>
      <c r="D1009" s="9"/>
      <c r="E1009" s="9"/>
      <c r="F1009" s="16"/>
      <c r="G1009" s="115"/>
      <c r="H1009" s="116"/>
      <c r="I1009" s="117"/>
      <c r="J1009" s="118"/>
      <c r="K1009" s="118"/>
      <c r="L1009" s="330"/>
      <c r="M1009"/>
      <c r="N1009"/>
      <c r="O1009"/>
      <c r="P1009"/>
      <c r="Q1009"/>
      <c r="R1009"/>
      <c r="S1009"/>
      <c r="T1009"/>
    </row>
    <row r="1010" spans="1:20" s="274" customFormat="1" x14ac:dyDescent="0.35">
      <c r="A1010" s="5"/>
      <c r="B1010" s="5"/>
      <c r="C1010" s="332"/>
      <c r="D1010" s="9"/>
      <c r="E1010" s="9"/>
      <c r="F1010" s="16"/>
      <c r="G1010" s="115"/>
      <c r="H1010" s="116"/>
      <c r="I1010" s="117"/>
      <c r="J1010" s="118"/>
      <c r="K1010" s="118"/>
      <c r="L1010" s="330"/>
      <c r="M1010"/>
      <c r="N1010"/>
      <c r="O1010"/>
      <c r="P1010"/>
      <c r="Q1010"/>
      <c r="R1010"/>
      <c r="S1010"/>
      <c r="T1010"/>
    </row>
    <row r="1011" spans="1:20" s="274" customFormat="1" x14ac:dyDescent="0.35">
      <c r="A1011" s="5"/>
      <c r="B1011" s="5"/>
      <c r="C1011" s="332"/>
      <c r="D1011" s="9"/>
      <c r="E1011" s="9"/>
      <c r="F1011" s="16"/>
      <c r="G1011" s="115"/>
      <c r="H1011" s="116"/>
      <c r="I1011" s="117"/>
      <c r="J1011" s="118"/>
      <c r="K1011" s="118"/>
      <c r="L1011" s="330"/>
      <c r="M1011"/>
      <c r="N1011"/>
      <c r="O1011"/>
      <c r="P1011"/>
      <c r="Q1011"/>
      <c r="R1011"/>
      <c r="S1011"/>
      <c r="T1011"/>
    </row>
    <row r="1012" spans="1:20" s="274" customFormat="1" x14ac:dyDescent="0.35">
      <c r="A1012" s="5"/>
      <c r="B1012" s="5"/>
      <c r="C1012" s="332"/>
      <c r="D1012" s="9"/>
      <c r="E1012" s="9"/>
      <c r="F1012" s="16"/>
      <c r="G1012" s="115"/>
      <c r="H1012" s="116"/>
      <c r="I1012" s="117"/>
      <c r="J1012" s="118"/>
      <c r="K1012" s="118"/>
      <c r="L1012" s="330"/>
      <c r="M1012"/>
      <c r="N1012"/>
      <c r="O1012"/>
      <c r="P1012"/>
      <c r="Q1012"/>
      <c r="R1012"/>
      <c r="S1012"/>
      <c r="T1012"/>
    </row>
    <row r="1013" spans="1:20" s="274" customFormat="1" x14ac:dyDescent="0.35">
      <c r="A1013" s="5"/>
      <c r="B1013" s="5"/>
      <c r="C1013" s="332"/>
      <c r="D1013" s="9"/>
      <c r="E1013" s="9"/>
      <c r="F1013" s="16"/>
      <c r="G1013" s="115"/>
      <c r="H1013" s="116"/>
      <c r="I1013" s="117"/>
      <c r="J1013" s="118"/>
      <c r="K1013" s="118"/>
      <c r="L1013" s="330"/>
      <c r="M1013"/>
      <c r="N1013"/>
      <c r="O1013"/>
      <c r="P1013"/>
      <c r="Q1013"/>
      <c r="R1013"/>
      <c r="S1013"/>
      <c r="T1013"/>
    </row>
    <row r="1014" spans="1:20" s="274" customFormat="1" x14ac:dyDescent="0.35">
      <c r="A1014" s="5"/>
      <c r="B1014" s="5"/>
      <c r="C1014" s="332"/>
      <c r="D1014" s="9"/>
      <c r="E1014" s="9"/>
      <c r="F1014" s="16"/>
      <c r="G1014" s="115"/>
      <c r="H1014" s="116"/>
      <c r="I1014" s="117"/>
      <c r="J1014" s="118"/>
      <c r="K1014" s="118"/>
      <c r="L1014" s="330"/>
      <c r="M1014"/>
      <c r="N1014"/>
      <c r="O1014"/>
      <c r="P1014"/>
      <c r="Q1014"/>
      <c r="R1014"/>
      <c r="S1014"/>
      <c r="T1014"/>
    </row>
    <row r="1015" spans="1:20" s="274" customFormat="1" x14ac:dyDescent="0.35">
      <c r="A1015" s="5"/>
      <c r="B1015" s="5"/>
      <c r="C1015" s="332"/>
      <c r="D1015" s="9"/>
      <c r="E1015" s="9"/>
      <c r="F1015" s="16"/>
      <c r="G1015" s="115"/>
      <c r="H1015" s="116"/>
      <c r="I1015" s="117"/>
      <c r="J1015" s="118"/>
      <c r="K1015" s="118"/>
      <c r="L1015" s="330"/>
      <c r="M1015"/>
      <c r="N1015"/>
      <c r="O1015"/>
      <c r="P1015"/>
      <c r="Q1015"/>
      <c r="R1015"/>
      <c r="S1015"/>
      <c r="T1015"/>
    </row>
    <row r="1016" spans="1:20" s="274" customFormat="1" x14ac:dyDescent="0.35">
      <c r="A1016" s="5"/>
      <c r="B1016" s="5"/>
      <c r="C1016" s="332"/>
      <c r="D1016" s="9"/>
      <c r="E1016" s="9"/>
      <c r="F1016" s="16"/>
      <c r="G1016" s="115"/>
      <c r="H1016" s="116"/>
      <c r="I1016" s="117"/>
      <c r="J1016" s="118"/>
      <c r="K1016" s="118"/>
      <c r="L1016" s="330"/>
      <c r="M1016"/>
      <c r="N1016"/>
      <c r="O1016"/>
      <c r="P1016"/>
      <c r="Q1016"/>
      <c r="R1016"/>
      <c r="S1016"/>
      <c r="T1016"/>
    </row>
    <row r="1017" spans="1:20" s="274" customFormat="1" x14ac:dyDescent="0.35">
      <c r="A1017" s="5"/>
      <c r="B1017" s="5"/>
      <c r="C1017" s="332"/>
      <c r="D1017" s="9"/>
      <c r="E1017" s="9"/>
      <c r="F1017" s="16"/>
      <c r="G1017" s="115"/>
      <c r="H1017" s="116"/>
      <c r="I1017" s="117"/>
      <c r="J1017" s="118"/>
      <c r="K1017" s="118"/>
      <c r="L1017" s="330"/>
      <c r="M1017"/>
      <c r="N1017"/>
      <c r="O1017"/>
      <c r="P1017"/>
      <c r="Q1017"/>
      <c r="R1017"/>
      <c r="S1017"/>
      <c r="T1017"/>
    </row>
    <row r="1018" spans="1:20" s="274" customFormat="1" x14ac:dyDescent="0.35">
      <c r="A1018" s="5"/>
      <c r="B1018" s="5"/>
      <c r="C1018" s="332"/>
      <c r="D1018" s="9"/>
      <c r="E1018" s="9"/>
      <c r="F1018" s="16"/>
      <c r="G1018" s="115"/>
      <c r="H1018" s="116"/>
      <c r="I1018" s="117"/>
      <c r="J1018" s="118"/>
      <c r="K1018" s="118"/>
      <c r="L1018" s="330"/>
      <c r="M1018"/>
      <c r="N1018"/>
      <c r="O1018"/>
      <c r="P1018"/>
      <c r="Q1018"/>
      <c r="R1018"/>
      <c r="S1018"/>
      <c r="T1018"/>
    </row>
    <row r="1019" spans="1:20" s="274" customFormat="1" x14ac:dyDescent="0.35">
      <c r="A1019" s="5"/>
      <c r="B1019" s="5"/>
      <c r="C1019" s="332"/>
      <c r="D1019" s="9"/>
      <c r="E1019" s="9"/>
      <c r="F1019" s="16"/>
      <c r="G1019" s="115"/>
      <c r="H1019" s="116"/>
      <c r="I1019" s="117"/>
      <c r="J1019" s="118"/>
      <c r="K1019" s="118"/>
      <c r="L1019" s="330"/>
      <c r="M1019"/>
      <c r="N1019"/>
      <c r="O1019"/>
      <c r="P1019"/>
      <c r="Q1019"/>
      <c r="R1019"/>
      <c r="S1019"/>
      <c r="T1019"/>
    </row>
    <row r="1020" spans="1:20" s="274" customFormat="1" x14ac:dyDescent="0.35">
      <c r="A1020" s="5"/>
      <c r="B1020" s="5"/>
      <c r="C1020" s="332"/>
      <c r="D1020" s="9"/>
      <c r="E1020" s="9"/>
      <c r="F1020" s="16"/>
      <c r="G1020" s="115"/>
      <c r="H1020" s="116"/>
      <c r="I1020" s="117"/>
      <c r="J1020" s="118"/>
      <c r="K1020" s="118"/>
      <c r="L1020" s="330"/>
      <c r="M1020"/>
      <c r="N1020"/>
      <c r="O1020"/>
      <c r="P1020"/>
      <c r="Q1020"/>
      <c r="R1020"/>
      <c r="S1020"/>
      <c r="T1020"/>
    </row>
    <row r="1021" spans="1:20" s="274" customFormat="1" x14ac:dyDescent="0.35">
      <c r="A1021" s="5"/>
      <c r="B1021" s="5"/>
      <c r="C1021" s="332"/>
      <c r="D1021" s="9"/>
      <c r="E1021" s="9"/>
      <c r="F1021" s="16"/>
      <c r="G1021" s="115"/>
      <c r="H1021" s="116"/>
      <c r="I1021" s="117"/>
      <c r="J1021" s="118"/>
      <c r="K1021" s="118"/>
      <c r="L1021" s="330"/>
      <c r="M1021"/>
      <c r="N1021"/>
      <c r="O1021"/>
      <c r="P1021"/>
      <c r="Q1021"/>
      <c r="R1021"/>
      <c r="S1021"/>
      <c r="T1021"/>
    </row>
    <row r="1022" spans="1:20" s="274" customFormat="1" x14ac:dyDescent="0.35">
      <c r="A1022" s="5"/>
      <c r="B1022" s="5"/>
      <c r="C1022" s="332"/>
      <c r="D1022" s="9"/>
      <c r="E1022" s="9"/>
      <c r="F1022" s="16"/>
      <c r="G1022" s="115"/>
      <c r="H1022" s="116"/>
      <c r="I1022" s="117"/>
      <c r="J1022" s="118"/>
      <c r="K1022" s="118"/>
      <c r="L1022" s="330"/>
      <c r="M1022"/>
      <c r="N1022"/>
      <c r="O1022"/>
      <c r="P1022"/>
      <c r="Q1022"/>
      <c r="R1022"/>
      <c r="S1022"/>
      <c r="T1022"/>
    </row>
    <row r="1023" spans="1:20" s="274" customFormat="1" x14ac:dyDescent="0.35">
      <c r="A1023" s="5"/>
      <c r="B1023" s="5"/>
      <c r="C1023" s="332"/>
      <c r="D1023" s="9"/>
      <c r="E1023" s="9"/>
      <c r="F1023" s="16"/>
      <c r="G1023" s="115"/>
      <c r="H1023" s="116"/>
      <c r="I1023" s="117"/>
      <c r="J1023" s="118"/>
      <c r="K1023" s="118"/>
      <c r="L1023" s="330"/>
      <c r="M1023"/>
      <c r="N1023"/>
      <c r="O1023"/>
      <c r="P1023"/>
      <c r="Q1023"/>
      <c r="R1023"/>
      <c r="S1023"/>
      <c r="T1023"/>
    </row>
    <row r="1024" spans="1:20" s="274" customFormat="1" x14ac:dyDescent="0.35">
      <c r="A1024" s="5"/>
      <c r="B1024" s="5"/>
      <c r="C1024" s="332"/>
      <c r="D1024" s="9"/>
      <c r="E1024" s="9"/>
      <c r="F1024" s="16"/>
      <c r="G1024" s="115"/>
      <c r="H1024" s="116"/>
      <c r="I1024" s="117"/>
      <c r="J1024" s="118"/>
      <c r="K1024" s="118"/>
      <c r="L1024" s="330"/>
      <c r="M1024"/>
      <c r="N1024"/>
      <c r="O1024"/>
      <c r="P1024"/>
      <c r="Q1024"/>
      <c r="R1024"/>
      <c r="S1024"/>
      <c r="T1024"/>
    </row>
    <row r="1025" spans="1:20" s="274" customFormat="1" x14ac:dyDescent="0.35">
      <c r="A1025" s="5"/>
      <c r="B1025" s="5"/>
      <c r="C1025" s="332"/>
      <c r="D1025" s="9"/>
      <c r="E1025" s="9"/>
      <c r="F1025" s="16"/>
      <c r="G1025" s="115"/>
      <c r="H1025" s="116"/>
      <c r="I1025" s="117"/>
      <c r="J1025" s="118"/>
      <c r="K1025" s="118"/>
      <c r="L1025" s="330"/>
      <c r="M1025"/>
      <c r="N1025"/>
      <c r="O1025"/>
      <c r="P1025"/>
      <c r="Q1025"/>
      <c r="R1025"/>
      <c r="S1025"/>
      <c r="T1025"/>
    </row>
    <row r="1026" spans="1:20" s="274" customFormat="1" x14ac:dyDescent="0.35">
      <c r="A1026" s="5"/>
      <c r="B1026" s="5"/>
      <c r="C1026" s="332"/>
      <c r="D1026" s="9"/>
      <c r="E1026" s="9"/>
      <c r="F1026" s="16"/>
      <c r="G1026" s="115"/>
      <c r="H1026" s="116"/>
      <c r="I1026" s="117"/>
      <c r="J1026" s="118"/>
      <c r="K1026" s="118"/>
      <c r="L1026" s="330"/>
      <c r="M1026"/>
      <c r="N1026"/>
      <c r="O1026"/>
      <c r="P1026"/>
      <c r="Q1026"/>
      <c r="R1026"/>
      <c r="S1026"/>
      <c r="T1026"/>
    </row>
    <row r="1027" spans="1:20" s="274" customFormat="1" x14ac:dyDescent="0.35">
      <c r="A1027" s="5"/>
      <c r="B1027" s="5"/>
      <c r="C1027" s="332"/>
      <c r="D1027" s="9"/>
      <c r="E1027" s="9"/>
      <c r="F1027" s="16"/>
      <c r="G1027" s="115"/>
      <c r="H1027" s="116"/>
      <c r="I1027" s="117"/>
      <c r="J1027" s="118"/>
      <c r="K1027" s="118"/>
      <c r="L1027" s="330"/>
      <c r="M1027"/>
      <c r="N1027"/>
      <c r="O1027"/>
      <c r="P1027"/>
      <c r="Q1027"/>
      <c r="R1027"/>
      <c r="S1027"/>
      <c r="T1027"/>
    </row>
    <row r="1028" spans="1:20" s="274" customFormat="1" x14ac:dyDescent="0.35">
      <c r="A1028" s="5"/>
      <c r="B1028" s="5"/>
      <c r="C1028" s="332"/>
      <c r="D1028" s="9"/>
      <c r="E1028" s="9"/>
      <c r="F1028" s="16"/>
      <c r="G1028" s="115"/>
      <c r="H1028" s="116"/>
      <c r="I1028" s="117"/>
      <c r="J1028" s="118"/>
      <c r="K1028" s="118"/>
      <c r="L1028" s="330"/>
      <c r="M1028"/>
      <c r="N1028"/>
      <c r="O1028"/>
      <c r="P1028"/>
      <c r="Q1028"/>
      <c r="R1028"/>
      <c r="S1028"/>
      <c r="T1028"/>
    </row>
    <row r="1029" spans="1:20" s="274" customFormat="1" x14ac:dyDescent="0.35">
      <c r="A1029" s="5"/>
      <c r="B1029" s="5"/>
      <c r="C1029" s="332"/>
      <c r="D1029" s="9"/>
      <c r="E1029" s="9"/>
      <c r="F1029" s="16"/>
      <c r="G1029" s="115"/>
      <c r="H1029" s="116"/>
      <c r="I1029" s="117"/>
      <c r="J1029" s="118"/>
      <c r="K1029" s="118"/>
      <c r="L1029" s="330"/>
      <c r="M1029"/>
      <c r="N1029"/>
      <c r="O1029"/>
      <c r="P1029"/>
      <c r="Q1029"/>
      <c r="R1029"/>
      <c r="S1029"/>
      <c r="T1029"/>
    </row>
    <row r="1030" spans="1:20" s="274" customFormat="1" x14ac:dyDescent="0.35">
      <c r="A1030" s="5"/>
      <c r="B1030" s="5"/>
      <c r="C1030" s="332"/>
      <c r="D1030" s="9"/>
      <c r="E1030" s="9"/>
      <c r="F1030" s="16"/>
      <c r="G1030" s="115"/>
      <c r="H1030" s="116"/>
      <c r="I1030" s="117"/>
      <c r="J1030" s="118"/>
      <c r="K1030" s="118"/>
      <c r="L1030" s="330"/>
      <c r="M1030"/>
      <c r="N1030"/>
      <c r="O1030"/>
      <c r="P1030"/>
      <c r="Q1030"/>
      <c r="R1030"/>
      <c r="S1030"/>
      <c r="T1030"/>
    </row>
    <row r="1031" spans="1:20" s="274" customFormat="1" x14ac:dyDescent="0.35">
      <c r="A1031" s="5"/>
      <c r="B1031" s="5"/>
      <c r="C1031" s="332"/>
      <c r="D1031" s="9"/>
      <c r="E1031" s="9"/>
      <c r="F1031" s="16"/>
      <c r="G1031" s="115"/>
      <c r="H1031" s="116"/>
      <c r="I1031" s="117"/>
      <c r="J1031" s="118"/>
      <c r="K1031" s="118"/>
      <c r="L1031" s="330"/>
      <c r="M1031"/>
      <c r="N1031"/>
      <c r="O1031"/>
      <c r="P1031"/>
      <c r="Q1031"/>
      <c r="R1031"/>
      <c r="S1031"/>
      <c r="T1031"/>
    </row>
    <row r="1032" spans="1:20" s="274" customFormat="1" x14ac:dyDescent="0.35">
      <c r="A1032" s="5"/>
      <c r="B1032" s="5"/>
      <c r="C1032" s="332"/>
      <c r="D1032" s="9"/>
      <c r="E1032" s="9"/>
      <c r="F1032" s="16"/>
      <c r="G1032" s="115"/>
      <c r="H1032" s="116"/>
      <c r="I1032" s="117"/>
      <c r="J1032" s="118"/>
      <c r="K1032" s="118"/>
      <c r="L1032" s="330"/>
      <c r="M1032"/>
      <c r="N1032"/>
      <c r="O1032"/>
      <c r="P1032"/>
      <c r="Q1032"/>
      <c r="R1032"/>
      <c r="S1032"/>
      <c r="T1032"/>
    </row>
    <row r="1033" spans="1:20" s="274" customFormat="1" x14ac:dyDescent="0.35">
      <c r="A1033" s="5"/>
      <c r="B1033" s="5"/>
      <c r="C1033" s="332"/>
      <c r="D1033" s="9"/>
      <c r="E1033" s="9"/>
      <c r="F1033" s="16"/>
      <c r="G1033" s="115"/>
      <c r="H1033" s="116"/>
      <c r="I1033" s="117"/>
      <c r="J1033" s="118"/>
      <c r="K1033" s="118"/>
      <c r="L1033" s="330"/>
      <c r="M1033"/>
      <c r="N1033"/>
      <c r="O1033"/>
      <c r="P1033"/>
      <c r="Q1033"/>
      <c r="R1033"/>
      <c r="S1033"/>
      <c r="T1033"/>
    </row>
    <row r="1034" spans="1:20" s="274" customFormat="1" x14ac:dyDescent="0.35">
      <c r="A1034" s="5"/>
      <c r="B1034" s="5"/>
      <c r="C1034" s="332"/>
      <c r="D1034" s="9"/>
      <c r="E1034" s="9"/>
      <c r="F1034" s="16"/>
      <c r="G1034" s="115"/>
      <c r="H1034" s="116"/>
      <c r="I1034" s="117"/>
      <c r="J1034" s="118"/>
      <c r="K1034" s="118"/>
      <c r="L1034" s="330"/>
      <c r="M1034"/>
      <c r="N1034"/>
      <c r="O1034"/>
      <c r="P1034"/>
      <c r="Q1034"/>
      <c r="R1034"/>
      <c r="S1034"/>
      <c r="T1034"/>
    </row>
    <row r="1035" spans="1:20" s="274" customFormat="1" x14ac:dyDescent="0.35">
      <c r="A1035" s="5"/>
      <c r="B1035" s="5"/>
      <c r="C1035" s="332"/>
      <c r="D1035" s="9"/>
      <c r="E1035" s="9"/>
      <c r="F1035" s="16"/>
      <c r="G1035" s="115"/>
      <c r="H1035" s="116"/>
      <c r="I1035" s="117"/>
      <c r="J1035" s="118"/>
      <c r="K1035" s="118"/>
      <c r="L1035" s="330"/>
      <c r="M1035"/>
      <c r="N1035"/>
      <c r="O1035"/>
      <c r="P1035"/>
      <c r="Q1035"/>
      <c r="R1035"/>
      <c r="S1035"/>
      <c r="T1035"/>
    </row>
    <row r="1036" spans="1:20" s="274" customFormat="1" x14ac:dyDescent="0.35">
      <c r="A1036" s="5"/>
      <c r="B1036" s="5"/>
      <c r="C1036" s="332"/>
      <c r="D1036" s="9"/>
      <c r="E1036" s="9"/>
      <c r="F1036" s="16"/>
      <c r="G1036" s="115"/>
      <c r="H1036" s="116"/>
      <c r="I1036" s="117"/>
      <c r="J1036" s="118"/>
      <c r="K1036" s="118"/>
      <c r="L1036" s="330"/>
      <c r="M1036"/>
      <c r="N1036"/>
      <c r="O1036"/>
      <c r="P1036"/>
      <c r="Q1036"/>
      <c r="R1036"/>
      <c r="S1036"/>
      <c r="T1036"/>
    </row>
    <row r="1037" spans="1:20" s="274" customFormat="1" x14ac:dyDescent="0.35">
      <c r="A1037" s="5"/>
      <c r="B1037" s="5"/>
      <c r="C1037" s="332"/>
      <c r="D1037" s="9"/>
      <c r="E1037" s="9"/>
      <c r="F1037" s="16"/>
      <c r="G1037" s="115"/>
      <c r="H1037" s="116"/>
      <c r="I1037" s="117"/>
      <c r="J1037" s="118"/>
      <c r="K1037" s="118"/>
      <c r="L1037" s="330"/>
      <c r="M1037"/>
      <c r="N1037"/>
      <c r="O1037"/>
      <c r="P1037"/>
      <c r="Q1037"/>
      <c r="R1037"/>
      <c r="S1037"/>
      <c r="T1037"/>
    </row>
    <row r="1038" spans="1:20" s="274" customFormat="1" x14ac:dyDescent="0.35">
      <c r="A1038" s="5"/>
      <c r="B1038" s="5"/>
      <c r="C1038" s="332"/>
      <c r="D1038" s="9"/>
      <c r="E1038" s="9"/>
      <c r="F1038" s="16"/>
      <c r="G1038" s="115"/>
      <c r="H1038" s="116"/>
      <c r="I1038" s="117"/>
      <c r="J1038" s="118"/>
      <c r="K1038" s="118"/>
      <c r="L1038" s="330"/>
      <c r="M1038"/>
      <c r="N1038"/>
      <c r="O1038"/>
      <c r="P1038"/>
      <c r="Q1038"/>
      <c r="R1038"/>
      <c r="S1038"/>
      <c r="T1038"/>
    </row>
    <row r="1039" spans="1:20" s="274" customFormat="1" x14ac:dyDescent="0.35">
      <c r="A1039" s="5"/>
      <c r="B1039" s="5"/>
      <c r="C1039" s="332"/>
      <c r="D1039" s="9"/>
      <c r="E1039" s="9"/>
      <c r="F1039" s="16"/>
      <c r="G1039" s="115"/>
      <c r="H1039" s="116"/>
      <c r="I1039" s="117"/>
      <c r="J1039" s="118"/>
      <c r="K1039" s="118"/>
      <c r="L1039" s="330"/>
      <c r="M1039"/>
      <c r="N1039"/>
      <c r="O1039"/>
      <c r="P1039"/>
      <c r="Q1039"/>
      <c r="R1039"/>
      <c r="S1039"/>
      <c r="T1039"/>
    </row>
    <row r="1040" spans="1:20" s="274" customFormat="1" x14ac:dyDescent="0.35">
      <c r="A1040" s="5"/>
      <c r="B1040" s="5"/>
      <c r="C1040" s="332"/>
      <c r="D1040" s="9"/>
      <c r="E1040" s="9"/>
      <c r="F1040" s="16"/>
      <c r="G1040" s="115"/>
      <c r="H1040" s="116"/>
      <c r="I1040" s="117"/>
      <c r="J1040" s="118"/>
      <c r="K1040" s="118"/>
      <c r="L1040" s="330"/>
      <c r="M1040"/>
      <c r="N1040"/>
      <c r="O1040"/>
      <c r="P1040"/>
      <c r="Q1040"/>
      <c r="R1040"/>
      <c r="S1040"/>
      <c r="T1040"/>
    </row>
    <row r="1041" spans="1:20" s="274" customFormat="1" x14ac:dyDescent="0.35">
      <c r="A1041" s="5"/>
      <c r="B1041" s="5"/>
      <c r="C1041" s="332"/>
      <c r="D1041" s="9"/>
      <c r="E1041" s="9"/>
      <c r="F1041" s="16"/>
      <c r="G1041" s="115"/>
      <c r="H1041" s="116"/>
      <c r="I1041" s="117"/>
      <c r="J1041" s="118"/>
      <c r="K1041" s="118"/>
      <c r="L1041" s="330"/>
      <c r="M1041"/>
      <c r="N1041"/>
      <c r="O1041"/>
      <c r="P1041"/>
      <c r="Q1041"/>
      <c r="R1041"/>
      <c r="S1041"/>
      <c r="T1041"/>
    </row>
    <row r="1042" spans="1:20" s="274" customFormat="1" x14ac:dyDescent="0.35">
      <c r="A1042" s="5"/>
      <c r="B1042" s="5"/>
      <c r="C1042" s="332"/>
      <c r="D1042" s="9"/>
      <c r="E1042" s="9"/>
      <c r="F1042" s="16"/>
      <c r="G1042" s="115"/>
      <c r="H1042" s="116"/>
      <c r="I1042" s="117"/>
      <c r="J1042" s="118"/>
      <c r="K1042" s="118"/>
      <c r="L1042" s="330"/>
      <c r="M1042"/>
      <c r="N1042"/>
      <c r="O1042"/>
      <c r="P1042"/>
      <c r="Q1042"/>
      <c r="R1042"/>
      <c r="S1042"/>
      <c r="T1042"/>
    </row>
    <row r="1043" spans="1:20" s="274" customFormat="1" x14ac:dyDescent="0.35">
      <c r="A1043" s="5"/>
      <c r="B1043" s="5"/>
      <c r="C1043" s="332"/>
      <c r="D1043" s="9"/>
      <c r="E1043" s="9"/>
      <c r="F1043" s="16"/>
      <c r="G1043" s="115"/>
      <c r="H1043" s="116"/>
      <c r="I1043" s="117"/>
      <c r="J1043" s="118"/>
      <c r="K1043" s="118"/>
      <c r="L1043" s="330"/>
      <c r="M1043"/>
      <c r="N1043"/>
      <c r="O1043"/>
      <c r="P1043"/>
      <c r="Q1043"/>
      <c r="R1043"/>
      <c r="S1043"/>
      <c r="T1043"/>
    </row>
    <row r="1044" spans="1:20" s="274" customFormat="1" x14ac:dyDescent="0.35">
      <c r="A1044" s="5"/>
      <c r="B1044" s="5"/>
      <c r="C1044" s="332"/>
      <c r="D1044" s="9"/>
      <c r="E1044" s="9"/>
      <c r="F1044" s="16"/>
      <c r="G1044" s="115"/>
      <c r="H1044" s="116"/>
      <c r="I1044" s="117"/>
      <c r="J1044" s="118"/>
      <c r="K1044" s="118"/>
      <c r="L1044" s="330"/>
      <c r="M1044"/>
      <c r="N1044"/>
      <c r="O1044"/>
      <c r="P1044"/>
      <c r="Q1044"/>
      <c r="R1044"/>
      <c r="S1044"/>
      <c r="T1044"/>
    </row>
    <row r="1045" spans="1:20" s="274" customFormat="1" x14ac:dyDescent="0.35">
      <c r="A1045" s="5"/>
      <c r="B1045" s="5"/>
      <c r="C1045" s="332"/>
      <c r="D1045" s="9"/>
      <c r="E1045" s="9"/>
      <c r="F1045" s="16"/>
      <c r="G1045" s="115"/>
      <c r="H1045" s="116"/>
      <c r="I1045" s="117"/>
      <c r="J1045" s="118"/>
      <c r="K1045" s="118"/>
      <c r="L1045" s="330"/>
      <c r="M1045"/>
      <c r="N1045"/>
      <c r="O1045"/>
      <c r="P1045"/>
      <c r="Q1045"/>
      <c r="R1045"/>
      <c r="S1045"/>
      <c r="T1045"/>
    </row>
    <row r="1046" spans="1:20" s="274" customFormat="1" x14ac:dyDescent="0.35">
      <c r="A1046" s="5"/>
      <c r="B1046" s="5"/>
      <c r="C1046" s="332"/>
      <c r="D1046" s="9"/>
      <c r="E1046" s="9"/>
      <c r="F1046" s="16"/>
      <c r="G1046" s="115"/>
      <c r="H1046" s="116"/>
      <c r="I1046" s="117"/>
      <c r="J1046" s="118"/>
      <c r="K1046" s="118"/>
      <c r="L1046" s="330"/>
      <c r="M1046"/>
      <c r="N1046"/>
      <c r="O1046"/>
      <c r="P1046"/>
      <c r="Q1046"/>
      <c r="R1046"/>
      <c r="S1046"/>
      <c r="T1046"/>
    </row>
    <row r="1047" spans="1:20" s="274" customFormat="1" x14ac:dyDescent="0.35">
      <c r="A1047" s="5"/>
      <c r="B1047" s="5"/>
      <c r="C1047" s="332"/>
      <c r="D1047" s="9"/>
      <c r="E1047" s="9"/>
      <c r="F1047" s="16"/>
      <c r="G1047" s="115"/>
      <c r="H1047" s="116"/>
      <c r="I1047" s="117"/>
      <c r="J1047" s="118"/>
      <c r="K1047" s="118"/>
      <c r="L1047" s="330"/>
      <c r="M1047"/>
      <c r="N1047"/>
      <c r="O1047"/>
      <c r="P1047"/>
      <c r="Q1047"/>
      <c r="R1047"/>
      <c r="S1047"/>
      <c r="T1047"/>
    </row>
    <row r="1048" spans="1:20" s="274" customFormat="1" x14ac:dyDescent="0.35">
      <c r="A1048" s="5"/>
      <c r="B1048" s="5"/>
      <c r="C1048" s="332"/>
      <c r="D1048" s="9"/>
      <c r="E1048" s="9"/>
      <c r="F1048" s="16"/>
      <c r="G1048" s="115"/>
      <c r="H1048" s="116"/>
      <c r="I1048" s="117"/>
      <c r="J1048" s="118"/>
      <c r="K1048" s="118"/>
      <c r="L1048" s="330"/>
      <c r="M1048"/>
      <c r="N1048"/>
      <c r="O1048"/>
      <c r="P1048"/>
      <c r="Q1048"/>
      <c r="R1048"/>
      <c r="S1048"/>
      <c r="T1048"/>
    </row>
    <row r="1049" spans="1:20" s="274" customFormat="1" x14ac:dyDescent="0.35">
      <c r="A1049" s="5"/>
      <c r="B1049" s="5"/>
      <c r="C1049" s="332"/>
      <c r="D1049" s="9"/>
      <c r="E1049" s="9"/>
      <c r="F1049" s="16"/>
      <c r="G1049" s="115"/>
      <c r="H1049" s="116"/>
      <c r="I1049" s="117"/>
      <c r="J1049" s="118"/>
      <c r="K1049" s="118"/>
      <c r="L1049" s="330"/>
      <c r="M1049"/>
      <c r="N1049"/>
      <c r="O1049"/>
      <c r="P1049"/>
      <c r="Q1049"/>
      <c r="R1049"/>
      <c r="S1049"/>
      <c r="T1049"/>
    </row>
    <row r="1050" spans="1:20" s="274" customFormat="1" x14ac:dyDescent="0.35">
      <c r="A1050" s="5"/>
      <c r="B1050" s="5"/>
      <c r="C1050" s="332"/>
      <c r="D1050" s="9"/>
      <c r="E1050" s="9"/>
      <c r="F1050" s="16"/>
      <c r="G1050" s="115"/>
      <c r="H1050" s="116"/>
      <c r="I1050" s="117"/>
      <c r="J1050" s="118"/>
      <c r="K1050" s="118"/>
      <c r="L1050" s="330"/>
      <c r="M1050"/>
      <c r="N1050"/>
      <c r="O1050"/>
      <c r="P1050"/>
      <c r="Q1050"/>
      <c r="R1050"/>
      <c r="S1050"/>
      <c r="T1050"/>
    </row>
    <row r="1051" spans="1:20" s="274" customFormat="1" x14ac:dyDescent="0.35">
      <c r="A1051" s="5"/>
      <c r="B1051" s="5"/>
      <c r="C1051" s="332"/>
      <c r="D1051" s="9"/>
      <c r="E1051" s="9"/>
      <c r="F1051" s="16"/>
      <c r="G1051" s="115"/>
      <c r="H1051" s="116"/>
      <c r="I1051" s="117"/>
      <c r="J1051" s="118"/>
      <c r="K1051" s="118"/>
      <c r="L1051" s="330"/>
      <c r="M1051"/>
      <c r="N1051"/>
      <c r="O1051"/>
      <c r="P1051"/>
      <c r="Q1051"/>
      <c r="R1051"/>
      <c r="S1051"/>
      <c r="T1051"/>
    </row>
    <row r="1052" spans="1:20" s="274" customFormat="1" x14ac:dyDescent="0.35">
      <c r="A1052" s="5"/>
      <c r="B1052" s="5"/>
      <c r="C1052" s="332"/>
      <c r="D1052" s="9"/>
      <c r="E1052" s="9"/>
      <c r="F1052" s="16"/>
      <c r="G1052" s="115"/>
      <c r="H1052" s="116"/>
      <c r="I1052" s="117"/>
      <c r="J1052" s="118"/>
      <c r="K1052" s="118"/>
      <c r="L1052" s="330"/>
      <c r="M1052"/>
      <c r="N1052"/>
      <c r="O1052"/>
      <c r="P1052"/>
      <c r="Q1052"/>
      <c r="R1052"/>
      <c r="S1052"/>
      <c r="T1052"/>
    </row>
    <row r="1053" spans="1:20" s="274" customFormat="1" x14ac:dyDescent="0.35">
      <c r="A1053" s="5"/>
      <c r="B1053" s="5"/>
      <c r="C1053" s="332"/>
      <c r="D1053" s="9"/>
      <c r="E1053" s="9"/>
      <c r="F1053" s="16"/>
      <c r="G1053" s="115"/>
      <c r="H1053" s="116"/>
      <c r="I1053" s="117"/>
      <c r="J1053" s="118"/>
      <c r="K1053" s="118"/>
      <c r="L1053" s="330"/>
      <c r="M1053"/>
      <c r="N1053"/>
      <c r="O1053"/>
      <c r="P1053"/>
      <c r="Q1053"/>
      <c r="R1053"/>
      <c r="S1053"/>
      <c r="T1053"/>
    </row>
    <row r="1073" spans="1:12" ht="110.1" customHeight="1" x14ac:dyDescent="0.35"/>
    <row r="1074" spans="1:12" ht="110.1" customHeight="1" x14ac:dyDescent="0.35"/>
    <row r="1075" spans="1:12" ht="110.1" customHeight="1" x14ac:dyDescent="0.35"/>
    <row r="1076" spans="1:12" ht="110.1" customHeight="1" x14ac:dyDescent="0.35"/>
    <row r="1077" spans="1:12" ht="110.1" customHeight="1" x14ac:dyDescent="0.35"/>
    <row r="1078" spans="1:12" ht="27" customHeight="1" x14ac:dyDescent="0.25">
      <c r="A1078" s="529"/>
      <c r="B1078" s="529"/>
      <c r="C1078" s="529"/>
      <c r="D1078" s="529"/>
      <c r="E1078" s="529"/>
      <c r="F1078" s="529"/>
      <c r="G1078" s="529"/>
      <c r="H1078" s="529"/>
      <c r="I1078" s="529"/>
      <c r="J1078" s="529"/>
      <c r="K1078" s="529"/>
      <c r="L1078" s="529"/>
    </row>
    <row r="1079" spans="1:12" ht="26.25" x14ac:dyDescent="0.4">
      <c r="A1079" s="530"/>
      <c r="B1079" s="531"/>
      <c r="C1079" s="531"/>
      <c r="D1079" s="531"/>
      <c r="E1079" s="531"/>
      <c r="F1079" s="531"/>
      <c r="G1079" s="531"/>
      <c r="H1079" s="531"/>
      <c r="I1079" s="531"/>
      <c r="J1079" s="531"/>
      <c r="K1079" s="531"/>
      <c r="L1079" s="531"/>
    </row>
  </sheetData>
  <sheetProtection sort="0"/>
  <mergeCells count="1222">
    <mergeCell ref="L780:L795"/>
    <mergeCell ref="L796:L810"/>
    <mergeCell ref="L811:L826"/>
    <mergeCell ref="L827:L841"/>
    <mergeCell ref="L842:L857"/>
    <mergeCell ref="L858:L872"/>
    <mergeCell ref="L935:L950"/>
    <mergeCell ref="L951:L965"/>
    <mergeCell ref="L966:L981"/>
    <mergeCell ref="L873:L888"/>
    <mergeCell ref="L889:L903"/>
    <mergeCell ref="L904:L919"/>
    <mergeCell ref="L920:L934"/>
    <mergeCell ref="K889:K903"/>
    <mergeCell ref="K904:K919"/>
    <mergeCell ref="K920:K934"/>
    <mergeCell ref="K935:K950"/>
    <mergeCell ref="K951:K965"/>
    <mergeCell ref="K966:K981"/>
    <mergeCell ref="K982:K996"/>
    <mergeCell ref="K625:K640"/>
    <mergeCell ref="K641:K655"/>
    <mergeCell ref="K656:K671"/>
    <mergeCell ref="K672:K686"/>
    <mergeCell ref="K687:K702"/>
    <mergeCell ref="K858:K872"/>
    <mergeCell ref="K873:K888"/>
    <mergeCell ref="L501:L516"/>
    <mergeCell ref="L517:L531"/>
    <mergeCell ref="L532:L547"/>
    <mergeCell ref="L548:L562"/>
    <mergeCell ref="L563:L578"/>
    <mergeCell ref="L579:L593"/>
    <mergeCell ref="L594:L609"/>
    <mergeCell ref="L610:L624"/>
    <mergeCell ref="L625:L640"/>
    <mergeCell ref="L641:L655"/>
    <mergeCell ref="L656:L671"/>
    <mergeCell ref="L672:L686"/>
    <mergeCell ref="L687:L702"/>
    <mergeCell ref="L703:L717"/>
    <mergeCell ref="L718:L733"/>
    <mergeCell ref="L734:L748"/>
    <mergeCell ref="L749:L764"/>
    <mergeCell ref="L765:L779"/>
    <mergeCell ref="L345:L360"/>
    <mergeCell ref="L361:L375"/>
    <mergeCell ref="K376:K391"/>
    <mergeCell ref="L376:L391"/>
    <mergeCell ref="K392:K406"/>
    <mergeCell ref="L392:L406"/>
    <mergeCell ref="L407:L422"/>
    <mergeCell ref="K423:K437"/>
    <mergeCell ref="L423:L437"/>
    <mergeCell ref="K438:K453"/>
    <mergeCell ref="L438:L453"/>
    <mergeCell ref="K407:K422"/>
    <mergeCell ref="L454:L468"/>
    <mergeCell ref="K469:K484"/>
    <mergeCell ref="L469:L484"/>
    <mergeCell ref="K485:K499"/>
    <mergeCell ref="L485:L499"/>
    <mergeCell ref="K190:K205"/>
    <mergeCell ref="L190:L205"/>
    <mergeCell ref="K113:K127"/>
    <mergeCell ref="L113:L127"/>
    <mergeCell ref="K128:K143"/>
    <mergeCell ref="K221:K236"/>
    <mergeCell ref="L221:L236"/>
    <mergeCell ref="K206:K220"/>
    <mergeCell ref="K237:K251"/>
    <mergeCell ref="L237:L251"/>
    <mergeCell ref="L252:L267"/>
    <mergeCell ref="L206:L220"/>
    <mergeCell ref="K283:K298"/>
    <mergeCell ref="L283:L298"/>
    <mergeCell ref="K252:K267"/>
    <mergeCell ref="L314:L329"/>
    <mergeCell ref="K330:K344"/>
    <mergeCell ref="L330:L344"/>
    <mergeCell ref="L299:L313"/>
    <mergeCell ref="K268:K282"/>
    <mergeCell ref="L268:L282"/>
    <mergeCell ref="K35:K50"/>
    <mergeCell ref="L35:L50"/>
    <mergeCell ref="L97:L112"/>
    <mergeCell ref="K175:K189"/>
    <mergeCell ref="L128:L143"/>
    <mergeCell ref="L51:L65"/>
    <mergeCell ref="K66:K81"/>
    <mergeCell ref="L66:L81"/>
    <mergeCell ref="K82:K96"/>
    <mergeCell ref="L82:L96"/>
    <mergeCell ref="K51:K65"/>
    <mergeCell ref="K97:K112"/>
    <mergeCell ref="L159:L174"/>
    <mergeCell ref="K144:K158"/>
    <mergeCell ref="K159:K174"/>
    <mergeCell ref="L144:L158"/>
    <mergeCell ref="L175:L189"/>
    <mergeCell ref="K703:K717"/>
    <mergeCell ref="K718:K733"/>
    <mergeCell ref="K454:K468"/>
    <mergeCell ref="K501:K516"/>
    <mergeCell ref="K517:K531"/>
    <mergeCell ref="K532:K547"/>
    <mergeCell ref="K548:K562"/>
    <mergeCell ref="K563:K578"/>
    <mergeCell ref="K579:K593"/>
    <mergeCell ref="K594:K609"/>
    <mergeCell ref="K610:K624"/>
    <mergeCell ref="G712:J712"/>
    <mergeCell ref="G713:J713"/>
    <mergeCell ref="G714:J714"/>
    <mergeCell ref="G703:J703"/>
    <mergeCell ref="G723:J723"/>
    <mergeCell ref="G724:J724"/>
    <mergeCell ref="G673:J673"/>
    <mergeCell ref="G674:J674"/>
    <mergeCell ref="G675:J675"/>
    <mergeCell ref="G595:J595"/>
    <mergeCell ref="G598:J598"/>
    <mergeCell ref="G599:J599"/>
    <mergeCell ref="G590:J590"/>
    <mergeCell ref="G591:J591"/>
    <mergeCell ref="G592:J592"/>
    <mergeCell ref="G648:J648"/>
    <mergeCell ref="G637:J637"/>
    <mergeCell ref="G638:J638"/>
    <mergeCell ref="G639:J639"/>
    <mergeCell ref="G609:J609"/>
    <mergeCell ref="G621:J621"/>
    <mergeCell ref="G913:J913"/>
    <mergeCell ref="G914:J914"/>
    <mergeCell ref="E345:E375"/>
    <mergeCell ref="G923:J923"/>
    <mergeCell ref="G924:J924"/>
    <mergeCell ref="G925:J925"/>
    <mergeCell ref="G352:J352"/>
    <mergeCell ref="G353:J353"/>
    <mergeCell ref="G354:J354"/>
    <mergeCell ref="G355:J355"/>
    <mergeCell ref="G356:J356"/>
    <mergeCell ref="G853:J853"/>
    <mergeCell ref="G854:J854"/>
    <mergeCell ref="G855:J855"/>
    <mergeCell ref="G777:J777"/>
    <mergeCell ref="G778:J778"/>
    <mergeCell ref="K299:K313"/>
    <mergeCell ref="K314:K329"/>
    <mergeCell ref="K361:K375"/>
    <mergeCell ref="K734:K748"/>
    <mergeCell ref="K749:K764"/>
    <mergeCell ref="K765:K779"/>
    <mergeCell ref="K780:K795"/>
    <mergeCell ref="K796:K810"/>
    <mergeCell ref="K811:K826"/>
    <mergeCell ref="K827:K841"/>
    <mergeCell ref="K842:K857"/>
    <mergeCell ref="G691:J691"/>
    <mergeCell ref="G692:J692"/>
    <mergeCell ref="G693:J693"/>
    <mergeCell ref="K345:K360"/>
    <mergeCell ref="G719:J719"/>
    <mergeCell ref="G941:J941"/>
    <mergeCell ref="G942:J942"/>
    <mergeCell ref="A935:A965"/>
    <mergeCell ref="B935:B965"/>
    <mergeCell ref="C935:C965"/>
    <mergeCell ref="D935:D965"/>
    <mergeCell ref="E935:E965"/>
    <mergeCell ref="G935:J935"/>
    <mergeCell ref="G943:J943"/>
    <mergeCell ref="G944:J944"/>
    <mergeCell ref="G945:J945"/>
    <mergeCell ref="G946:J946"/>
    <mergeCell ref="G955:J955"/>
    <mergeCell ref="G956:J956"/>
    <mergeCell ref="G957:J957"/>
    <mergeCell ref="G958:J958"/>
    <mergeCell ref="G947:J947"/>
    <mergeCell ref="G863:J863"/>
    <mergeCell ref="G864:J864"/>
    <mergeCell ref="G865:J865"/>
    <mergeCell ref="G866:J866"/>
    <mergeCell ref="G867:J867"/>
    <mergeCell ref="G856:J856"/>
    <mergeCell ref="G857:J857"/>
    <mergeCell ref="G858:J858"/>
    <mergeCell ref="G859:J859"/>
    <mergeCell ref="G860:J860"/>
    <mergeCell ref="G861:J861"/>
    <mergeCell ref="G850:J850"/>
    <mergeCell ref="G851:J851"/>
    <mergeCell ref="G926:J926"/>
    <mergeCell ref="G927:J927"/>
    <mergeCell ref="G928:J928"/>
    <mergeCell ref="G917:J917"/>
    <mergeCell ref="G918:J918"/>
    <mergeCell ref="G919:J919"/>
    <mergeCell ref="G920:J920"/>
    <mergeCell ref="G921:J921"/>
    <mergeCell ref="G922:J922"/>
    <mergeCell ref="G852:J852"/>
    <mergeCell ref="G905:J905"/>
    <mergeCell ref="G883:J883"/>
    <mergeCell ref="G884:J884"/>
    <mergeCell ref="G895:J895"/>
    <mergeCell ref="G896:J896"/>
    <mergeCell ref="G901:J901"/>
    <mergeCell ref="G902:J902"/>
    <mergeCell ref="G903:J903"/>
    <mergeCell ref="G908:J908"/>
    <mergeCell ref="A842:A872"/>
    <mergeCell ref="B842:B872"/>
    <mergeCell ref="C842:C872"/>
    <mergeCell ref="D842:D872"/>
    <mergeCell ref="E842:E872"/>
    <mergeCell ref="G842:J842"/>
    <mergeCell ref="G770:J770"/>
    <mergeCell ref="G771:J771"/>
    <mergeCell ref="G772:J772"/>
    <mergeCell ref="G773:J773"/>
    <mergeCell ref="G774:J774"/>
    <mergeCell ref="G775:J775"/>
    <mergeCell ref="G806:J806"/>
    <mergeCell ref="G868:J868"/>
    <mergeCell ref="G869:J869"/>
    <mergeCell ref="G870:J870"/>
    <mergeCell ref="G871:J871"/>
    <mergeCell ref="G872:J872"/>
    <mergeCell ref="G785:J785"/>
    <mergeCell ref="G786:J786"/>
    <mergeCell ref="G787:J787"/>
    <mergeCell ref="A780:A810"/>
    <mergeCell ref="B780:B810"/>
    <mergeCell ref="C780:C810"/>
    <mergeCell ref="D780:D810"/>
    <mergeCell ref="G807:J807"/>
    <mergeCell ref="G833:J833"/>
    <mergeCell ref="G822:J822"/>
    <mergeCell ref="G823:J823"/>
    <mergeCell ref="G843:J843"/>
    <mergeCell ref="G846:J846"/>
    <mergeCell ref="G847:J847"/>
    <mergeCell ref="A749:A779"/>
    <mergeCell ref="B749:B779"/>
    <mergeCell ref="C749:C779"/>
    <mergeCell ref="D749:D779"/>
    <mergeCell ref="E749:E779"/>
    <mergeCell ref="G840:J840"/>
    <mergeCell ref="G841:J841"/>
    <mergeCell ref="G834:J834"/>
    <mergeCell ref="G835:J835"/>
    <mergeCell ref="G836:J836"/>
    <mergeCell ref="G798:J798"/>
    <mergeCell ref="G799:J799"/>
    <mergeCell ref="G800:J800"/>
    <mergeCell ref="G801:J801"/>
    <mergeCell ref="G802:J802"/>
    <mergeCell ref="G803:J803"/>
    <mergeCell ref="G792:J792"/>
    <mergeCell ref="G793:J793"/>
    <mergeCell ref="G794:J794"/>
    <mergeCell ref="G749:J749"/>
    <mergeCell ref="G757:J757"/>
    <mergeCell ref="G779:J779"/>
    <mergeCell ref="A811:A841"/>
    <mergeCell ref="B811:B841"/>
    <mergeCell ref="C811:C841"/>
    <mergeCell ref="D811:D841"/>
    <mergeCell ref="E811:E841"/>
    <mergeCell ref="G825:J825"/>
    <mergeCell ref="G826:J826"/>
    <mergeCell ref="G827:J827"/>
    <mergeCell ref="G805:J805"/>
    <mergeCell ref="G750:J750"/>
    <mergeCell ref="E780:E810"/>
    <mergeCell ref="G780:J780"/>
    <mergeCell ref="G788:J788"/>
    <mergeCell ref="G789:J789"/>
    <mergeCell ref="G790:J790"/>
    <mergeCell ref="G791:J791"/>
    <mergeCell ref="G804:J804"/>
    <mergeCell ref="G781:J781"/>
    <mergeCell ref="G784:J784"/>
    <mergeCell ref="G808:J808"/>
    <mergeCell ref="G809:J809"/>
    <mergeCell ref="G824:J824"/>
    <mergeCell ref="G795:J795"/>
    <mergeCell ref="G764:J764"/>
    <mergeCell ref="G765:J765"/>
    <mergeCell ref="G766:J766"/>
    <mergeCell ref="G767:J767"/>
    <mergeCell ref="G768:J768"/>
    <mergeCell ref="G776:J776"/>
    <mergeCell ref="G811:J811"/>
    <mergeCell ref="G819:J819"/>
    <mergeCell ref="G820:J820"/>
    <mergeCell ref="G821:J821"/>
    <mergeCell ref="G796:J796"/>
    <mergeCell ref="G797:J797"/>
    <mergeCell ref="G758:J758"/>
    <mergeCell ref="G739:J739"/>
    <mergeCell ref="G740:J740"/>
    <mergeCell ref="G741:J741"/>
    <mergeCell ref="G742:J742"/>
    <mergeCell ref="G862:J862"/>
    <mergeCell ref="G759:J759"/>
    <mergeCell ref="G760:J760"/>
    <mergeCell ref="G761:J761"/>
    <mergeCell ref="G762:J762"/>
    <mergeCell ref="G763:J763"/>
    <mergeCell ref="G810:J810"/>
    <mergeCell ref="G769:J769"/>
    <mergeCell ref="G848:J848"/>
    <mergeCell ref="G849:J849"/>
    <mergeCell ref="G753:J753"/>
    <mergeCell ref="G754:J754"/>
    <mergeCell ref="G755:J755"/>
    <mergeCell ref="G756:J756"/>
    <mergeCell ref="G837:J837"/>
    <mergeCell ref="G838:J838"/>
    <mergeCell ref="G812:J812"/>
    <mergeCell ref="G815:J815"/>
    <mergeCell ref="G816:J816"/>
    <mergeCell ref="G817:J817"/>
    <mergeCell ref="G818:J818"/>
    <mergeCell ref="G839:J839"/>
    <mergeCell ref="G828:J828"/>
    <mergeCell ref="G829:J829"/>
    <mergeCell ref="G830:J830"/>
    <mergeCell ref="G831:J831"/>
    <mergeCell ref="G832:J832"/>
    <mergeCell ref="C656:C686"/>
    <mergeCell ref="A718:A748"/>
    <mergeCell ref="B718:B748"/>
    <mergeCell ref="C718:C748"/>
    <mergeCell ref="D718:D748"/>
    <mergeCell ref="E718:E748"/>
    <mergeCell ref="G732:J732"/>
    <mergeCell ref="G733:J733"/>
    <mergeCell ref="G734:J734"/>
    <mergeCell ref="G735:J735"/>
    <mergeCell ref="G736:J736"/>
    <mergeCell ref="G725:J725"/>
    <mergeCell ref="G726:J726"/>
    <mergeCell ref="G709:J709"/>
    <mergeCell ref="G710:J710"/>
    <mergeCell ref="G730:J730"/>
    <mergeCell ref="G718:J718"/>
    <mergeCell ref="G743:J743"/>
    <mergeCell ref="G744:J744"/>
    <mergeCell ref="G745:J745"/>
    <mergeCell ref="G746:J746"/>
    <mergeCell ref="G747:J747"/>
    <mergeCell ref="G748:J748"/>
    <mergeCell ref="G737:J737"/>
    <mergeCell ref="G738:J738"/>
    <mergeCell ref="G715:J715"/>
    <mergeCell ref="A687:A717"/>
    <mergeCell ref="B687:B717"/>
    <mergeCell ref="C687:C717"/>
    <mergeCell ref="G716:J716"/>
    <mergeCell ref="G694:J694"/>
    <mergeCell ref="G731:J731"/>
    <mergeCell ref="G622:J622"/>
    <mergeCell ref="A625:A655"/>
    <mergeCell ref="B625:B655"/>
    <mergeCell ref="C625:C655"/>
    <mergeCell ref="D625:D655"/>
    <mergeCell ref="E625:E655"/>
    <mergeCell ref="G654:J654"/>
    <mergeCell ref="G655:J655"/>
    <mergeCell ref="G640:J640"/>
    <mergeCell ref="G641:J641"/>
    <mergeCell ref="G704:J704"/>
    <mergeCell ref="G705:J705"/>
    <mergeCell ref="G706:J706"/>
    <mergeCell ref="G697:J697"/>
    <mergeCell ref="G698:J698"/>
    <mergeCell ref="G699:J699"/>
    <mergeCell ref="G700:J700"/>
    <mergeCell ref="G701:J701"/>
    <mergeCell ref="G702:J702"/>
    <mergeCell ref="G676:J676"/>
    <mergeCell ref="G677:J677"/>
    <mergeCell ref="G678:J678"/>
    <mergeCell ref="G679:J679"/>
    <mergeCell ref="G680:J680"/>
    <mergeCell ref="G681:J681"/>
    <mergeCell ref="G670:J670"/>
    <mergeCell ref="G671:J671"/>
    <mergeCell ref="G672:J672"/>
    <mergeCell ref="A656:A686"/>
    <mergeCell ref="B656:B686"/>
    <mergeCell ref="D656:D686"/>
    <mergeCell ref="E656:E686"/>
    <mergeCell ref="A1078:L1078"/>
    <mergeCell ref="A1079:L1079"/>
    <mergeCell ref="G987:J987"/>
    <mergeCell ref="G988:J988"/>
    <mergeCell ref="G989:J989"/>
    <mergeCell ref="G990:J990"/>
    <mergeCell ref="G991:J991"/>
    <mergeCell ref="G992:J992"/>
    <mergeCell ref="G981:J981"/>
    <mergeCell ref="G982:J982"/>
    <mergeCell ref="G983:J983"/>
    <mergeCell ref="G984:J984"/>
    <mergeCell ref="G985:J985"/>
    <mergeCell ref="G986:J986"/>
    <mergeCell ref="A966:A996"/>
    <mergeCell ref="B966:B996"/>
    <mergeCell ref="C966:C996"/>
    <mergeCell ref="D966:D996"/>
    <mergeCell ref="E966:E996"/>
    <mergeCell ref="G975:J975"/>
    <mergeCell ref="G976:J976"/>
    <mergeCell ref="G977:J977"/>
    <mergeCell ref="L982:L996"/>
    <mergeCell ref="G978:J978"/>
    <mergeCell ref="G979:J979"/>
    <mergeCell ref="G980:J980"/>
    <mergeCell ref="G994:J994"/>
    <mergeCell ref="G967:J967"/>
    <mergeCell ref="G970:J970"/>
    <mergeCell ref="G971:J971"/>
    <mergeCell ref="G972:J972"/>
    <mergeCell ref="G973:J973"/>
    <mergeCell ref="G581:J581"/>
    <mergeCell ref="G582:J582"/>
    <mergeCell ref="G583:J583"/>
    <mergeCell ref="G584:J584"/>
    <mergeCell ref="G585:J585"/>
    <mergeCell ref="G586:J586"/>
    <mergeCell ref="G631:J631"/>
    <mergeCell ref="G632:J632"/>
    <mergeCell ref="G593:J593"/>
    <mergeCell ref="G625:J625"/>
    <mergeCell ref="G633:J633"/>
    <mergeCell ref="G634:J634"/>
    <mergeCell ref="G635:J635"/>
    <mergeCell ref="G587:J587"/>
    <mergeCell ref="G588:J588"/>
    <mergeCell ref="G589:J589"/>
    <mergeCell ref="G932:J932"/>
    <mergeCell ref="G934:J934"/>
    <mergeCell ref="G940:J940"/>
    <mergeCell ref="G653:J653"/>
    <mergeCell ref="G642:J642"/>
    <mergeCell ref="G643:J643"/>
    <mergeCell ref="G644:J644"/>
    <mergeCell ref="G645:J645"/>
    <mergeCell ref="G646:J646"/>
    <mergeCell ref="G647:J647"/>
    <mergeCell ref="G619:J619"/>
    <mergeCell ref="G620:J620"/>
    <mergeCell ref="G995:J995"/>
    <mergeCell ref="G996:J996"/>
    <mergeCell ref="G910:J910"/>
    <mergeCell ref="G897:J897"/>
    <mergeCell ref="G898:J898"/>
    <mergeCell ref="G885:J885"/>
    <mergeCell ref="G886:J886"/>
    <mergeCell ref="G962:J962"/>
    <mergeCell ref="G963:J963"/>
    <mergeCell ref="G964:J964"/>
    <mergeCell ref="G953:J953"/>
    <mergeCell ref="G954:J954"/>
    <mergeCell ref="G966:J966"/>
    <mergeCell ref="G974:J974"/>
    <mergeCell ref="G993:J993"/>
    <mergeCell ref="G915:J915"/>
    <mergeCell ref="G916:J916"/>
    <mergeCell ref="G965:J965"/>
    <mergeCell ref="G961:J961"/>
    <mergeCell ref="G959:J959"/>
    <mergeCell ref="G960:J960"/>
    <mergeCell ref="G950:J950"/>
    <mergeCell ref="G951:J951"/>
    <mergeCell ref="G952:J952"/>
    <mergeCell ref="G911:J911"/>
    <mergeCell ref="G912:J912"/>
    <mergeCell ref="G948:J948"/>
    <mergeCell ref="G949:J949"/>
    <mergeCell ref="G929:J929"/>
    <mergeCell ref="G930:J930"/>
    <mergeCell ref="G936:J936"/>
    <mergeCell ref="G939:J939"/>
    <mergeCell ref="A873:A903"/>
    <mergeCell ref="B873:B903"/>
    <mergeCell ref="C873:C903"/>
    <mergeCell ref="D873:D903"/>
    <mergeCell ref="E873:E903"/>
    <mergeCell ref="G904:J904"/>
    <mergeCell ref="G887:J887"/>
    <mergeCell ref="G888:J888"/>
    <mergeCell ref="G874:J874"/>
    <mergeCell ref="G877:J877"/>
    <mergeCell ref="G878:J878"/>
    <mergeCell ref="G879:J879"/>
    <mergeCell ref="G880:J880"/>
    <mergeCell ref="G873:J873"/>
    <mergeCell ref="G881:J881"/>
    <mergeCell ref="G882:J882"/>
    <mergeCell ref="A904:A934"/>
    <mergeCell ref="B904:B934"/>
    <mergeCell ref="C904:C934"/>
    <mergeCell ref="D904:D934"/>
    <mergeCell ref="E904:E934"/>
    <mergeCell ref="G899:J899"/>
    <mergeCell ref="G900:J900"/>
    <mergeCell ref="G889:J889"/>
    <mergeCell ref="G890:J890"/>
    <mergeCell ref="G891:J891"/>
    <mergeCell ref="G892:J892"/>
    <mergeCell ref="G893:J893"/>
    <mergeCell ref="G894:J894"/>
    <mergeCell ref="G909:J909"/>
    <mergeCell ref="G933:J933"/>
    <mergeCell ref="G931:J931"/>
    <mergeCell ref="G669:J669"/>
    <mergeCell ref="G682:J682"/>
    <mergeCell ref="G683:J683"/>
    <mergeCell ref="G684:J684"/>
    <mergeCell ref="G685:J685"/>
    <mergeCell ref="G686:J686"/>
    <mergeCell ref="G727:J727"/>
    <mergeCell ref="G728:J728"/>
    <mergeCell ref="G729:J729"/>
    <mergeCell ref="G657:J657"/>
    <mergeCell ref="G660:J660"/>
    <mergeCell ref="G661:J661"/>
    <mergeCell ref="G662:J662"/>
    <mergeCell ref="G663:J663"/>
    <mergeCell ref="G656:J656"/>
    <mergeCell ref="G664:J664"/>
    <mergeCell ref="G665:J665"/>
    <mergeCell ref="G666:J666"/>
    <mergeCell ref="G667:J667"/>
    <mergeCell ref="G668:J668"/>
    <mergeCell ref="G711:J711"/>
    <mergeCell ref="D687:D717"/>
    <mergeCell ref="G722:J722"/>
    <mergeCell ref="E687:E717"/>
    <mergeCell ref="G687:J687"/>
    <mergeCell ref="G695:J695"/>
    <mergeCell ref="G696:J696"/>
    <mergeCell ref="G707:J707"/>
    <mergeCell ref="G708:J708"/>
    <mergeCell ref="G717:J717"/>
    <mergeCell ref="G688:J688"/>
    <mergeCell ref="G561:J561"/>
    <mergeCell ref="G562:J562"/>
    <mergeCell ref="G594:J594"/>
    <mergeCell ref="G602:J602"/>
    <mergeCell ref="G554:J554"/>
    <mergeCell ref="G555:J555"/>
    <mergeCell ref="G556:J556"/>
    <mergeCell ref="G557:J557"/>
    <mergeCell ref="G558:J558"/>
    <mergeCell ref="G559:J559"/>
    <mergeCell ref="G649:J649"/>
    <mergeCell ref="G650:J650"/>
    <mergeCell ref="G651:J651"/>
    <mergeCell ref="G652:J652"/>
    <mergeCell ref="G578:J578"/>
    <mergeCell ref="G579:J579"/>
    <mergeCell ref="G580:J580"/>
    <mergeCell ref="G600:J600"/>
    <mergeCell ref="G601:J601"/>
    <mergeCell ref="G636:J636"/>
    <mergeCell ref="G626:J626"/>
    <mergeCell ref="G629:J629"/>
    <mergeCell ref="G630:J630"/>
    <mergeCell ref="G564:J564"/>
    <mergeCell ref="G567:J567"/>
    <mergeCell ref="G616:J616"/>
    <mergeCell ref="G617:J617"/>
    <mergeCell ref="G560:J560"/>
    <mergeCell ref="G623:J623"/>
    <mergeCell ref="G624:J624"/>
    <mergeCell ref="G610:J610"/>
    <mergeCell ref="G611:J611"/>
    <mergeCell ref="A594:A624"/>
    <mergeCell ref="B594:B624"/>
    <mergeCell ref="C594:C624"/>
    <mergeCell ref="D594:D624"/>
    <mergeCell ref="E594:E624"/>
    <mergeCell ref="A563:A593"/>
    <mergeCell ref="B563:B593"/>
    <mergeCell ref="C563:C593"/>
    <mergeCell ref="D563:D593"/>
    <mergeCell ref="E563:E593"/>
    <mergeCell ref="G563:J563"/>
    <mergeCell ref="G571:J571"/>
    <mergeCell ref="G572:J572"/>
    <mergeCell ref="G573:J573"/>
    <mergeCell ref="G574:J574"/>
    <mergeCell ref="G568:J568"/>
    <mergeCell ref="G569:J569"/>
    <mergeCell ref="G570:J570"/>
    <mergeCell ref="G615:J615"/>
    <mergeCell ref="G575:J575"/>
    <mergeCell ref="G576:J576"/>
    <mergeCell ref="G577:J577"/>
    <mergeCell ref="G618:J618"/>
    <mergeCell ref="G491:J491"/>
    <mergeCell ref="G492:J492"/>
    <mergeCell ref="G524:J524"/>
    <mergeCell ref="G525:J525"/>
    <mergeCell ref="G526:J526"/>
    <mergeCell ref="G527:J527"/>
    <mergeCell ref="G528:J528"/>
    <mergeCell ref="G529:J529"/>
    <mergeCell ref="G518:J518"/>
    <mergeCell ref="G519:J519"/>
    <mergeCell ref="G520:J520"/>
    <mergeCell ref="G521:J521"/>
    <mergeCell ref="G522:J522"/>
    <mergeCell ref="G523:J523"/>
    <mergeCell ref="G512:J512"/>
    <mergeCell ref="G513:J513"/>
    <mergeCell ref="G514:J514"/>
    <mergeCell ref="G515:J515"/>
    <mergeCell ref="G516:J516"/>
    <mergeCell ref="G517:J517"/>
    <mergeCell ref="G510:J510"/>
    <mergeCell ref="G511:J511"/>
    <mergeCell ref="G551:J551"/>
    <mergeCell ref="G552:J552"/>
    <mergeCell ref="G553:J553"/>
    <mergeCell ref="G542:J542"/>
    <mergeCell ref="G543:J543"/>
    <mergeCell ref="G544:J544"/>
    <mergeCell ref="G545:J545"/>
    <mergeCell ref="G546:J546"/>
    <mergeCell ref="G612:J612"/>
    <mergeCell ref="G613:J613"/>
    <mergeCell ref="G614:J614"/>
    <mergeCell ref="G603:J603"/>
    <mergeCell ref="G604:J604"/>
    <mergeCell ref="G605:J605"/>
    <mergeCell ref="G606:J606"/>
    <mergeCell ref="G607:J607"/>
    <mergeCell ref="G608:J608"/>
    <mergeCell ref="E469:E499"/>
    <mergeCell ref="G530:J530"/>
    <mergeCell ref="G531:J531"/>
    <mergeCell ref="G532:J532"/>
    <mergeCell ref="G540:J540"/>
    <mergeCell ref="G541:J541"/>
    <mergeCell ref="G502:J502"/>
    <mergeCell ref="G505:J505"/>
    <mergeCell ref="G506:J506"/>
    <mergeCell ref="G507:J507"/>
    <mergeCell ref="G508:J508"/>
    <mergeCell ref="A532:A562"/>
    <mergeCell ref="B532:B562"/>
    <mergeCell ref="C532:C562"/>
    <mergeCell ref="D532:D562"/>
    <mergeCell ref="E532:E562"/>
    <mergeCell ref="G547:J547"/>
    <mergeCell ref="G533:J533"/>
    <mergeCell ref="G536:J536"/>
    <mergeCell ref="G537:J537"/>
    <mergeCell ref="G538:J538"/>
    <mergeCell ref="G539:J539"/>
    <mergeCell ref="G499:J499"/>
    <mergeCell ref="G493:J493"/>
    <mergeCell ref="G494:J494"/>
    <mergeCell ref="G495:J495"/>
    <mergeCell ref="G496:J496"/>
    <mergeCell ref="G498:J498"/>
    <mergeCell ref="G497:J497"/>
    <mergeCell ref="G548:J548"/>
    <mergeCell ref="G549:J549"/>
    <mergeCell ref="G550:J550"/>
    <mergeCell ref="A438:A468"/>
    <mergeCell ref="B438:B468"/>
    <mergeCell ref="C438:C468"/>
    <mergeCell ref="D438:D468"/>
    <mergeCell ref="E438:E468"/>
    <mergeCell ref="G478:J478"/>
    <mergeCell ref="G479:J479"/>
    <mergeCell ref="G480:J480"/>
    <mergeCell ref="A500:L500"/>
    <mergeCell ref="G469:J469"/>
    <mergeCell ref="G470:J470"/>
    <mergeCell ref="G473:J473"/>
    <mergeCell ref="A501:A531"/>
    <mergeCell ref="B501:B531"/>
    <mergeCell ref="C501:C531"/>
    <mergeCell ref="D501:D531"/>
    <mergeCell ref="E501:E531"/>
    <mergeCell ref="G501:J501"/>
    <mergeCell ref="G509:J509"/>
    <mergeCell ref="G487:J487"/>
    <mergeCell ref="G483:J483"/>
    <mergeCell ref="G484:J484"/>
    <mergeCell ref="G485:J485"/>
    <mergeCell ref="G486:J486"/>
    <mergeCell ref="G488:J488"/>
    <mergeCell ref="G489:J489"/>
    <mergeCell ref="G490:J490"/>
    <mergeCell ref="G481:J481"/>
    <mergeCell ref="A469:A499"/>
    <mergeCell ref="B469:B499"/>
    <mergeCell ref="C469:C499"/>
    <mergeCell ref="D469:D499"/>
    <mergeCell ref="G435:J435"/>
    <mergeCell ref="G436:J436"/>
    <mergeCell ref="G437:J437"/>
    <mergeCell ref="G438:J438"/>
    <mergeCell ref="G458:J458"/>
    <mergeCell ref="G459:J459"/>
    <mergeCell ref="G460:J460"/>
    <mergeCell ref="G461:J461"/>
    <mergeCell ref="G462:J462"/>
    <mergeCell ref="G463:J463"/>
    <mergeCell ref="G452:J452"/>
    <mergeCell ref="G453:J453"/>
    <mergeCell ref="G454:J454"/>
    <mergeCell ref="G455:J455"/>
    <mergeCell ref="G456:J456"/>
    <mergeCell ref="G457:J457"/>
    <mergeCell ref="G482:J482"/>
    <mergeCell ref="G474:J474"/>
    <mergeCell ref="G475:J475"/>
    <mergeCell ref="G476:J476"/>
    <mergeCell ref="G477:J477"/>
    <mergeCell ref="G439:J439"/>
    <mergeCell ref="G442:J442"/>
    <mergeCell ref="G443:J443"/>
    <mergeCell ref="G444:J444"/>
    <mergeCell ref="G445:J445"/>
    <mergeCell ref="G464:J464"/>
    <mergeCell ref="G465:J465"/>
    <mergeCell ref="G466:J466"/>
    <mergeCell ref="G467:J467"/>
    <mergeCell ref="G468:J468"/>
    <mergeCell ref="G424:J424"/>
    <mergeCell ref="G425:J425"/>
    <mergeCell ref="G426:J426"/>
    <mergeCell ref="G427:J427"/>
    <mergeCell ref="G416:J416"/>
    <mergeCell ref="G417:J417"/>
    <mergeCell ref="G418:J418"/>
    <mergeCell ref="G419:J419"/>
    <mergeCell ref="G420:J420"/>
    <mergeCell ref="G421:J421"/>
    <mergeCell ref="G446:J446"/>
    <mergeCell ref="G447:J447"/>
    <mergeCell ref="G448:J448"/>
    <mergeCell ref="G449:J449"/>
    <mergeCell ref="G450:J450"/>
    <mergeCell ref="G451:J451"/>
    <mergeCell ref="A407:A437"/>
    <mergeCell ref="B407:B437"/>
    <mergeCell ref="C407:C437"/>
    <mergeCell ref="D407:D437"/>
    <mergeCell ref="E407:E437"/>
    <mergeCell ref="G407:J407"/>
    <mergeCell ref="G415:J415"/>
    <mergeCell ref="G428:J428"/>
    <mergeCell ref="G429:J429"/>
    <mergeCell ref="G430:J430"/>
    <mergeCell ref="G431:J431"/>
    <mergeCell ref="G432:J432"/>
    <mergeCell ref="G433:J433"/>
    <mergeCell ref="G422:J422"/>
    <mergeCell ref="G423:J423"/>
    <mergeCell ref="G434:J434"/>
    <mergeCell ref="G398:J398"/>
    <mergeCell ref="G399:J399"/>
    <mergeCell ref="G400:J400"/>
    <mergeCell ref="G401:J401"/>
    <mergeCell ref="G402:J402"/>
    <mergeCell ref="G403:J403"/>
    <mergeCell ref="G408:J408"/>
    <mergeCell ref="G411:J411"/>
    <mergeCell ref="G412:J412"/>
    <mergeCell ref="G413:J413"/>
    <mergeCell ref="G414:J414"/>
    <mergeCell ref="G396:J396"/>
    <mergeCell ref="G397:J397"/>
    <mergeCell ref="A376:A406"/>
    <mergeCell ref="B376:B406"/>
    <mergeCell ref="C376:C406"/>
    <mergeCell ref="D376:D406"/>
    <mergeCell ref="E376:E406"/>
    <mergeCell ref="G377:J377"/>
    <mergeCell ref="G380:J380"/>
    <mergeCell ref="G381:J381"/>
    <mergeCell ref="G382:J382"/>
    <mergeCell ref="G383:J383"/>
    <mergeCell ref="G404:J404"/>
    <mergeCell ref="G405:J405"/>
    <mergeCell ref="G406:J406"/>
    <mergeCell ref="G386:J386"/>
    <mergeCell ref="G387:J387"/>
    <mergeCell ref="G388:J388"/>
    <mergeCell ref="G389:J389"/>
    <mergeCell ref="G390:J390"/>
    <mergeCell ref="G391:J391"/>
    <mergeCell ref="A314:A344"/>
    <mergeCell ref="B314:B344"/>
    <mergeCell ref="C314:C344"/>
    <mergeCell ref="D314:D344"/>
    <mergeCell ref="G357:J357"/>
    <mergeCell ref="A345:A375"/>
    <mergeCell ref="B345:B375"/>
    <mergeCell ref="C345:C375"/>
    <mergeCell ref="G321:J321"/>
    <mergeCell ref="G370:J370"/>
    <mergeCell ref="G371:J371"/>
    <mergeCell ref="G372:J372"/>
    <mergeCell ref="G336:J336"/>
    <mergeCell ref="G325:J325"/>
    <mergeCell ref="G326:J326"/>
    <mergeCell ref="G327:J327"/>
    <mergeCell ref="G328:J328"/>
    <mergeCell ref="G329:J329"/>
    <mergeCell ref="G330:J330"/>
    <mergeCell ref="G373:J373"/>
    <mergeCell ref="D345:D375"/>
    <mergeCell ref="G345:J345"/>
    <mergeCell ref="G346:J346"/>
    <mergeCell ref="G349:J349"/>
    <mergeCell ref="G350:J350"/>
    <mergeCell ref="G351:J351"/>
    <mergeCell ref="G342:J342"/>
    <mergeCell ref="G331:J331"/>
    <mergeCell ref="G332:J332"/>
    <mergeCell ref="G333:J333"/>
    <mergeCell ref="G334:J334"/>
    <mergeCell ref="G335:J335"/>
    <mergeCell ref="G392:J392"/>
    <mergeCell ref="G393:J393"/>
    <mergeCell ref="G394:J394"/>
    <mergeCell ref="G395:J395"/>
    <mergeCell ref="E314:E344"/>
    <mergeCell ref="G314:J314"/>
    <mergeCell ref="G322:J322"/>
    <mergeCell ref="G323:J323"/>
    <mergeCell ref="G324:J324"/>
    <mergeCell ref="G307:J307"/>
    <mergeCell ref="G308:J308"/>
    <mergeCell ref="G309:J309"/>
    <mergeCell ref="G310:J310"/>
    <mergeCell ref="G311:J311"/>
    <mergeCell ref="G312:J312"/>
    <mergeCell ref="G343:J343"/>
    <mergeCell ref="G344:J344"/>
    <mergeCell ref="G376:J376"/>
    <mergeCell ref="G384:J384"/>
    <mergeCell ref="G385:J385"/>
    <mergeCell ref="G369:J369"/>
    <mergeCell ref="G358:J358"/>
    <mergeCell ref="G359:J359"/>
    <mergeCell ref="G360:J360"/>
    <mergeCell ref="G361:J361"/>
    <mergeCell ref="G362:J362"/>
    <mergeCell ref="G363:J363"/>
    <mergeCell ref="G337:J337"/>
    <mergeCell ref="G338:J338"/>
    <mergeCell ref="G339:J339"/>
    <mergeCell ref="G340:J340"/>
    <mergeCell ref="G341:J341"/>
    <mergeCell ref="G315:J315"/>
    <mergeCell ref="G318:J318"/>
    <mergeCell ref="G319:J319"/>
    <mergeCell ref="G320:J320"/>
    <mergeCell ref="G374:J374"/>
    <mergeCell ref="G375:J375"/>
    <mergeCell ref="G364:J364"/>
    <mergeCell ref="G365:J365"/>
    <mergeCell ref="G366:J366"/>
    <mergeCell ref="G367:J367"/>
    <mergeCell ref="G368:J368"/>
    <mergeCell ref="G295:J295"/>
    <mergeCell ref="G296:J296"/>
    <mergeCell ref="G297:J297"/>
    <mergeCell ref="G298:J298"/>
    <mergeCell ref="G299:J299"/>
    <mergeCell ref="G300:J300"/>
    <mergeCell ref="G284:J284"/>
    <mergeCell ref="G287:J287"/>
    <mergeCell ref="G288:J288"/>
    <mergeCell ref="G289:J289"/>
    <mergeCell ref="G290:J290"/>
    <mergeCell ref="A283:A313"/>
    <mergeCell ref="B283:B313"/>
    <mergeCell ref="C283:C313"/>
    <mergeCell ref="D283:D313"/>
    <mergeCell ref="E283:E313"/>
    <mergeCell ref="G283:J283"/>
    <mergeCell ref="G291:J291"/>
    <mergeCell ref="G292:J292"/>
    <mergeCell ref="G293:J293"/>
    <mergeCell ref="G294:J294"/>
    <mergeCell ref="G313:J313"/>
    <mergeCell ref="G301:J301"/>
    <mergeCell ref="G302:J302"/>
    <mergeCell ref="G303:J303"/>
    <mergeCell ref="G304:J304"/>
    <mergeCell ref="G305:J305"/>
    <mergeCell ref="G306:J306"/>
    <mergeCell ref="G253:J253"/>
    <mergeCell ref="G256:J256"/>
    <mergeCell ref="G257:J257"/>
    <mergeCell ref="G258:J258"/>
    <mergeCell ref="G247:J247"/>
    <mergeCell ref="G248:J248"/>
    <mergeCell ref="G249:J249"/>
    <mergeCell ref="G250:J250"/>
    <mergeCell ref="G251:J251"/>
    <mergeCell ref="G277:J277"/>
    <mergeCell ref="G278:J278"/>
    <mergeCell ref="G279:J279"/>
    <mergeCell ref="G280:J280"/>
    <mergeCell ref="G281:J281"/>
    <mergeCell ref="G282:J282"/>
    <mergeCell ref="G271:J271"/>
    <mergeCell ref="G272:J272"/>
    <mergeCell ref="G273:J273"/>
    <mergeCell ref="G274:J274"/>
    <mergeCell ref="G275:J275"/>
    <mergeCell ref="G276:J276"/>
    <mergeCell ref="G265:J265"/>
    <mergeCell ref="G266:J266"/>
    <mergeCell ref="G267:J267"/>
    <mergeCell ref="G268:J268"/>
    <mergeCell ref="G269:J269"/>
    <mergeCell ref="G270:J270"/>
    <mergeCell ref="A252:A282"/>
    <mergeCell ref="B252:B282"/>
    <mergeCell ref="C252:C282"/>
    <mergeCell ref="D252:D282"/>
    <mergeCell ref="E252:E282"/>
    <mergeCell ref="G241:J241"/>
    <mergeCell ref="G242:J242"/>
    <mergeCell ref="G243:J243"/>
    <mergeCell ref="G244:J244"/>
    <mergeCell ref="G245:J245"/>
    <mergeCell ref="G246:J246"/>
    <mergeCell ref="G235:J235"/>
    <mergeCell ref="G236:J236"/>
    <mergeCell ref="G237:J237"/>
    <mergeCell ref="G238:J238"/>
    <mergeCell ref="G239:J239"/>
    <mergeCell ref="G240:J240"/>
    <mergeCell ref="A221:A251"/>
    <mergeCell ref="B221:B251"/>
    <mergeCell ref="C221:C251"/>
    <mergeCell ref="D221:D251"/>
    <mergeCell ref="E221:E251"/>
    <mergeCell ref="G259:J259"/>
    <mergeCell ref="G260:J260"/>
    <mergeCell ref="G261:J261"/>
    <mergeCell ref="G262:J262"/>
    <mergeCell ref="G263:J263"/>
    <mergeCell ref="G264:J264"/>
    <mergeCell ref="G252:J252"/>
    <mergeCell ref="G229:J229"/>
    <mergeCell ref="G230:J230"/>
    <mergeCell ref="G231:J231"/>
    <mergeCell ref="G226:J226"/>
    <mergeCell ref="G227:J227"/>
    <mergeCell ref="G228:J228"/>
    <mergeCell ref="G217:J217"/>
    <mergeCell ref="G218:J218"/>
    <mergeCell ref="G219:J219"/>
    <mergeCell ref="G220:J220"/>
    <mergeCell ref="G221:J221"/>
    <mergeCell ref="G191:J191"/>
    <mergeCell ref="G194:J194"/>
    <mergeCell ref="G195:J195"/>
    <mergeCell ref="G196:J196"/>
    <mergeCell ref="G197:J197"/>
    <mergeCell ref="G207:J207"/>
    <mergeCell ref="G208:J208"/>
    <mergeCell ref="G209:J209"/>
    <mergeCell ref="G210:J210"/>
    <mergeCell ref="G199:J199"/>
    <mergeCell ref="G200:J200"/>
    <mergeCell ref="G201:J201"/>
    <mergeCell ref="G202:J202"/>
    <mergeCell ref="G134:J134"/>
    <mergeCell ref="G135:J135"/>
    <mergeCell ref="G187:J187"/>
    <mergeCell ref="G232:J232"/>
    <mergeCell ref="G233:J233"/>
    <mergeCell ref="G234:J234"/>
    <mergeCell ref="A190:A220"/>
    <mergeCell ref="B190:B220"/>
    <mergeCell ref="C190:C220"/>
    <mergeCell ref="D190:D220"/>
    <mergeCell ref="E190:E220"/>
    <mergeCell ref="G190:J190"/>
    <mergeCell ref="G198:J198"/>
    <mergeCell ref="G181:J181"/>
    <mergeCell ref="G182:J182"/>
    <mergeCell ref="G183:J183"/>
    <mergeCell ref="G184:J184"/>
    <mergeCell ref="G185:J185"/>
    <mergeCell ref="G186:J186"/>
    <mergeCell ref="G177:J177"/>
    <mergeCell ref="G178:J178"/>
    <mergeCell ref="G179:J179"/>
    <mergeCell ref="G180:J180"/>
    <mergeCell ref="A159:A189"/>
    <mergeCell ref="B159:B189"/>
    <mergeCell ref="C159:C189"/>
    <mergeCell ref="D159:D189"/>
    <mergeCell ref="E159:E189"/>
    <mergeCell ref="G211:J211"/>
    <mergeCell ref="G163:J163"/>
    <mergeCell ref="G222:J222"/>
    <mergeCell ref="G225:J225"/>
    <mergeCell ref="G151:J151"/>
    <mergeCell ref="G152:J152"/>
    <mergeCell ref="G153:J153"/>
    <mergeCell ref="G154:J154"/>
    <mergeCell ref="G155:J155"/>
    <mergeCell ref="G156:J156"/>
    <mergeCell ref="G145:J145"/>
    <mergeCell ref="G146:J146"/>
    <mergeCell ref="G147:J147"/>
    <mergeCell ref="G148:J148"/>
    <mergeCell ref="G149:J149"/>
    <mergeCell ref="G216:J216"/>
    <mergeCell ref="G205:J205"/>
    <mergeCell ref="G206:J206"/>
    <mergeCell ref="G170:J170"/>
    <mergeCell ref="G171:J171"/>
    <mergeCell ref="G172:J172"/>
    <mergeCell ref="G173:J173"/>
    <mergeCell ref="G174:J174"/>
    <mergeCell ref="G203:J203"/>
    <mergeCell ref="G204:J204"/>
    <mergeCell ref="G188:J188"/>
    <mergeCell ref="G189:J189"/>
    <mergeCell ref="G164:J164"/>
    <mergeCell ref="G165:J165"/>
    <mergeCell ref="G166:J166"/>
    <mergeCell ref="G157:J157"/>
    <mergeCell ref="G212:J212"/>
    <mergeCell ref="G213:J213"/>
    <mergeCell ref="G214:J214"/>
    <mergeCell ref="G215:J215"/>
    <mergeCell ref="G160:J160"/>
    <mergeCell ref="A128:A158"/>
    <mergeCell ref="B128:B158"/>
    <mergeCell ref="C128:C158"/>
    <mergeCell ref="D128:D158"/>
    <mergeCell ref="E128:E158"/>
    <mergeCell ref="G128:J128"/>
    <mergeCell ref="G136:J136"/>
    <mergeCell ref="G137:J137"/>
    <mergeCell ref="G138:J138"/>
    <mergeCell ref="G121:J121"/>
    <mergeCell ref="G122:J122"/>
    <mergeCell ref="G123:J123"/>
    <mergeCell ref="G124:J124"/>
    <mergeCell ref="G125:J125"/>
    <mergeCell ref="G126:J126"/>
    <mergeCell ref="G175:J175"/>
    <mergeCell ref="G176:J176"/>
    <mergeCell ref="G150:J150"/>
    <mergeCell ref="G139:J139"/>
    <mergeCell ref="G140:J140"/>
    <mergeCell ref="G141:J141"/>
    <mergeCell ref="G142:J142"/>
    <mergeCell ref="G143:J143"/>
    <mergeCell ref="G144:J144"/>
    <mergeCell ref="G169:J169"/>
    <mergeCell ref="G158:J158"/>
    <mergeCell ref="G159:J159"/>
    <mergeCell ref="G167:J167"/>
    <mergeCell ref="G168:J168"/>
    <mergeCell ref="G129:J129"/>
    <mergeCell ref="G132:J132"/>
    <mergeCell ref="G133:J133"/>
    <mergeCell ref="G109:J109"/>
    <mergeCell ref="G110:J110"/>
    <mergeCell ref="G111:J111"/>
    <mergeCell ref="G112:J112"/>
    <mergeCell ref="G113:J113"/>
    <mergeCell ref="G114:J114"/>
    <mergeCell ref="G98:J98"/>
    <mergeCell ref="G101:J101"/>
    <mergeCell ref="G102:J102"/>
    <mergeCell ref="G103:J103"/>
    <mergeCell ref="G104:J104"/>
    <mergeCell ref="A97:A127"/>
    <mergeCell ref="B97:B127"/>
    <mergeCell ref="C97:C127"/>
    <mergeCell ref="D97:D127"/>
    <mergeCell ref="E97:E127"/>
    <mergeCell ref="G97:J97"/>
    <mergeCell ref="G105:J105"/>
    <mergeCell ref="G106:J106"/>
    <mergeCell ref="G107:J107"/>
    <mergeCell ref="G108:J108"/>
    <mergeCell ref="G127:J127"/>
    <mergeCell ref="G115:J115"/>
    <mergeCell ref="G116:J116"/>
    <mergeCell ref="G117:J117"/>
    <mergeCell ref="G118:J118"/>
    <mergeCell ref="G119:J119"/>
    <mergeCell ref="G120:J120"/>
    <mergeCell ref="G67:J67"/>
    <mergeCell ref="G70:J70"/>
    <mergeCell ref="G71:J71"/>
    <mergeCell ref="G72:J72"/>
    <mergeCell ref="G61:J61"/>
    <mergeCell ref="G62:J62"/>
    <mergeCell ref="G63:J63"/>
    <mergeCell ref="G64:J64"/>
    <mergeCell ref="G65:J65"/>
    <mergeCell ref="G91:J91"/>
    <mergeCell ref="G92:J92"/>
    <mergeCell ref="G93:J93"/>
    <mergeCell ref="G94:J94"/>
    <mergeCell ref="G95:J95"/>
    <mergeCell ref="G96:J96"/>
    <mergeCell ref="G85:J85"/>
    <mergeCell ref="G86:J86"/>
    <mergeCell ref="G87:J87"/>
    <mergeCell ref="G88:J88"/>
    <mergeCell ref="G89:J89"/>
    <mergeCell ref="G90:J90"/>
    <mergeCell ref="G79:J79"/>
    <mergeCell ref="G80:J80"/>
    <mergeCell ref="G81:J81"/>
    <mergeCell ref="G82:J82"/>
    <mergeCell ref="G83:J83"/>
    <mergeCell ref="G84:J84"/>
    <mergeCell ref="A66:A96"/>
    <mergeCell ref="B66:B96"/>
    <mergeCell ref="C66:C96"/>
    <mergeCell ref="D66:D96"/>
    <mergeCell ref="E66:E96"/>
    <mergeCell ref="G55:J55"/>
    <mergeCell ref="G56:J56"/>
    <mergeCell ref="G57:J57"/>
    <mergeCell ref="G58:J58"/>
    <mergeCell ref="G59:J59"/>
    <mergeCell ref="G60:J60"/>
    <mergeCell ref="G49:J49"/>
    <mergeCell ref="G50:J50"/>
    <mergeCell ref="G51:J51"/>
    <mergeCell ref="G52:J52"/>
    <mergeCell ref="G53:J53"/>
    <mergeCell ref="G54:J54"/>
    <mergeCell ref="A35:A65"/>
    <mergeCell ref="B35:B65"/>
    <mergeCell ref="C35:C65"/>
    <mergeCell ref="D35:D65"/>
    <mergeCell ref="E35:E65"/>
    <mergeCell ref="G73:J73"/>
    <mergeCell ref="G74:J74"/>
    <mergeCell ref="G75:J75"/>
    <mergeCell ref="G76:J76"/>
    <mergeCell ref="G77:J77"/>
    <mergeCell ref="G78:J78"/>
    <mergeCell ref="G66:J66"/>
    <mergeCell ref="G43:J43"/>
    <mergeCell ref="G44:J44"/>
    <mergeCell ref="G45:J45"/>
    <mergeCell ref="G46:J46"/>
    <mergeCell ref="G47:J47"/>
    <mergeCell ref="G48:J48"/>
    <mergeCell ref="G36:J36"/>
    <mergeCell ref="G39:J39"/>
    <mergeCell ref="G40:J40"/>
    <mergeCell ref="G41:J41"/>
    <mergeCell ref="G42:J42"/>
    <mergeCell ref="G31:J31"/>
    <mergeCell ref="G32:J32"/>
    <mergeCell ref="G33:J33"/>
    <mergeCell ref="G34:J34"/>
    <mergeCell ref="G35:J35"/>
    <mergeCell ref="G5:J5"/>
    <mergeCell ref="G8:J8"/>
    <mergeCell ref="G9:J9"/>
    <mergeCell ref="G10:J10"/>
    <mergeCell ref="G11:J11"/>
    <mergeCell ref="G12:J12"/>
    <mergeCell ref="A1:L1"/>
    <mergeCell ref="F2:J2"/>
    <mergeCell ref="A3:L3"/>
    <mergeCell ref="A4:A34"/>
    <mergeCell ref="B4:B34"/>
    <mergeCell ref="C4:C34"/>
    <mergeCell ref="D4:D34"/>
    <mergeCell ref="E4:E34"/>
    <mergeCell ref="G4:J4"/>
    <mergeCell ref="G25:J25"/>
    <mergeCell ref="G26:J26"/>
    <mergeCell ref="G27:J27"/>
    <mergeCell ref="G28:J28"/>
    <mergeCell ref="G29:J29"/>
    <mergeCell ref="G30:J30"/>
    <mergeCell ref="G19:J19"/>
    <mergeCell ref="G20:J20"/>
    <mergeCell ref="G21:J21"/>
    <mergeCell ref="G22:J22"/>
    <mergeCell ref="G23:J23"/>
    <mergeCell ref="G24:J24"/>
    <mergeCell ref="G13:J13"/>
    <mergeCell ref="G14:J14"/>
    <mergeCell ref="G15:J15"/>
    <mergeCell ref="G16:J16"/>
    <mergeCell ref="G17:J17"/>
    <mergeCell ref="G18:J18"/>
    <mergeCell ref="K4:K19"/>
    <mergeCell ref="L4:L19"/>
    <mergeCell ref="K20:K34"/>
    <mergeCell ref="L20:L34"/>
  </mergeCells>
  <pageMargins left="0.25" right="0.25" top="0.36" bottom="0.17" header="0.3" footer="0.17"/>
  <pageSetup paperSize="9" scale="48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7">
    <tabColor theme="1" tint="4.9989318521683403E-2"/>
    <pageSetUpPr fitToPage="1"/>
  </sheetPr>
  <dimension ref="A1:L1025"/>
  <sheetViews>
    <sheetView zoomScale="80" zoomScaleNormal="80" zoomScaleSheetLayoutView="85" workbookViewId="0">
      <selection sqref="A1:L1"/>
    </sheetView>
  </sheetViews>
  <sheetFormatPr defaultRowHeight="23.25" x14ac:dyDescent="0.35"/>
  <cols>
    <col min="1" max="2" width="4.7109375" style="5" customWidth="1"/>
    <col min="3" max="3" width="21.7109375" style="332" customWidth="1"/>
    <col min="4" max="4" width="71.7109375" style="9" customWidth="1"/>
    <col min="5" max="5" width="30.7109375" style="9" customWidth="1"/>
    <col min="6" max="6" width="32.7109375" style="17" customWidth="1"/>
    <col min="7" max="7" width="8.28515625" style="115" customWidth="1"/>
    <col min="8" max="8" width="8.28515625" style="116" customWidth="1"/>
    <col min="9" max="9" width="8.28515625" style="117" customWidth="1"/>
    <col min="10" max="10" width="8.28515625" style="118" customWidth="1"/>
    <col min="11" max="11" width="15.140625" style="118" customWidth="1"/>
    <col min="12" max="12" width="31.85546875" style="330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246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.6" customHeight="1" x14ac:dyDescent="0.25">
      <c r="A4" s="549">
        <v>1</v>
      </c>
      <c r="B4" s="551"/>
      <c r="C4" s="455" t="s">
        <v>1169</v>
      </c>
      <c r="D4" s="520"/>
      <c r="E4" s="448"/>
      <c r="F4" s="110" t="s">
        <v>81</v>
      </c>
      <c r="G4" s="524" t="s">
        <v>6</v>
      </c>
      <c r="H4" s="524"/>
      <c r="I4" s="524"/>
      <c r="J4" s="524"/>
      <c r="K4" s="539">
        <v>3</v>
      </c>
      <c r="L4" s="498">
        <v>7771</v>
      </c>
    </row>
    <row r="5" spans="1:12" ht="15.6" customHeight="1" x14ac:dyDescent="0.25">
      <c r="A5" s="550"/>
      <c r="B5" s="552"/>
      <c r="C5" s="455"/>
      <c r="D5" s="521"/>
      <c r="E5" s="448"/>
      <c r="F5" s="110" t="s">
        <v>80</v>
      </c>
      <c r="G5" s="469">
        <v>52</v>
      </c>
      <c r="H5" s="469"/>
      <c r="I5" s="469"/>
      <c r="J5" s="469"/>
      <c r="K5" s="502"/>
      <c r="L5" s="499"/>
    </row>
    <row r="6" spans="1:12" ht="15.6" customHeight="1" x14ac:dyDescent="0.25">
      <c r="A6" s="550"/>
      <c r="B6" s="552"/>
      <c r="C6" s="455"/>
      <c r="D6" s="521"/>
      <c r="E6" s="448"/>
      <c r="F6" s="110" t="s">
        <v>8</v>
      </c>
      <c r="G6" s="240">
        <v>3000</v>
      </c>
      <c r="H6" s="241">
        <v>4000</v>
      </c>
      <c r="I6" s="312">
        <v>5000</v>
      </c>
      <c r="J6" s="242">
        <v>6000</v>
      </c>
      <c r="K6" s="502"/>
      <c r="L6" s="499"/>
    </row>
    <row r="7" spans="1:12" ht="15.6" customHeight="1" x14ac:dyDescent="0.25">
      <c r="A7" s="550"/>
      <c r="B7" s="552"/>
      <c r="C7" s="455"/>
      <c r="D7" s="521"/>
      <c r="E7" s="448"/>
      <c r="F7" s="110" t="s">
        <v>817</v>
      </c>
      <c r="G7" s="243">
        <f>G5*114</f>
        <v>5928</v>
      </c>
      <c r="H7" s="244">
        <f>G5*128</f>
        <v>6656</v>
      </c>
      <c r="I7" s="313">
        <f>G5*143</f>
        <v>7436</v>
      </c>
      <c r="J7" s="245">
        <f>G5*148</f>
        <v>7696</v>
      </c>
      <c r="K7" s="502"/>
      <c r="L7" s="499"/>
    </row>
    <row r="8" spans="1:12" ht="15.6" customHeight="1" x14ac:dyDescent="0.25">
      <c r="A8" s="550"/>
      <c r="B8" s="552"/>
      <c r="C8" s="455"/>
      <c r="D8" s="521"/>
      <c r="E8" s="448"/>
      <c r="F8" s="110" t="s">
        <v>1269</v>
      </c>
      <c r="G8" s="451">
        <v>0.98</v>
      </c>
      <c r="H8" s="451"/>
      <c r="I8" s="451"/>
      <c r="J8" s="451"/>
      <c r="K8" s="502"/>
      <c r="L8" s="499"/>
    </row>
    <row r="9" spans="1:12" ht="15.6" customHeight="1" x14ac:dyDescent="0.25">
      <c r="A9" s="550"/>
      <c r="B9" s="552"/>
      <c r="C9" s="455"/>
      <c r="D9" s="521"/>
      <c r="E9" s="448"/>
      <c r="F9" s="93" t="s">
        <v>699</v>
      </c>
      <c r="G9" s="523" t="s">
        <v>700</v>
      </c>
      <c r="H9" s="523"/>
      <c r="I9" s="523"/>
      <c r="J9" s="523"/>
      <c r="K9" s="502"/>
      <c r="L9" s="499"/>
    </row>
    <row r="10" spans="1:12" ht="15.6" customHeight="1" x14ac:dyDescent="0.25">
      <c r="A10" s="550"/>
      <c r="B10" s="552"/>
      <c r="C10" s="455"/>
      <c r="D10" s="521"/>
      <c r="E10" s="448"/>
      <c r="F10" s="93" t="s">
        <v>1181</v>
      </c>
      <c r="G10" s="462" t="s">
        <v>1179</v>
      </c>
      <c r="H10" s="463"/>
      <c r="I10" s="463"/>
      <c r="J10" s="464"/>
      <c r="K10" s="502"/>
      <c r="L10" s="499"/>
    </row>
    <row r="11" spans="1:12" ht="15.6" customHeight="1" x14ac:dyDescent="0.25">
      <c r="A11" s="550"/>
      <c r="B11" s="552"/>
      <c r="C11" s="455"/>
      <c r="D11" s="521"/>
      <c r="E11" s="448"/>
      <c r="F11" s="110" t="s">
        <v>83</v>
      </c>
      <c r="G11" s="524">
        <v>66</v>
      </c>
      <c r="H11" s="524"/>
      <c r="I11" s="524"/>
      <c r="J11" s="524"/>
      <c r="K11" s="502"/>
      <c r="L11" s="499"/>
    </row>
    <row r="12" spans="1:12" ht="15.6" customHeight="1" x14ac:dyDescent="0.25">
      <c r="A12" s="550"/>
      <c r="B12" s="552"/>
      <c r="C12" s="455"/>
      <c r="D12" s="521"/>
      <c r="E12" s="448"/>
      <c r="F12" s="110" t="s">
        <v>396</v>
      </c>
      <c r="G12" s="548" t="s">
        <v>397</v>
      </c>
      <c r="H12" s="524"/>
      <c r="I12" s="524"/>
      <c r="J12" s="524"/>
      <c r="K12" s="502"/>
      <c r="L12" s="499"/>
    </row>
    <row r="13" spans="1:12" ht="15.6" customHeight="1" x14ac:dyDescent="0.25">
      <c r="A13" s="550"/>
      <c r="B13" s="552"/>
      <c r="C13" s="455"/>
      <c r="D13" s="521"/>
      <c r="E13" s="448"/>
      <c r="F13" s="110" t="s">
        <v>3</v>
      </c>
      <c r="G13" s="524" t="s">
        <v>211</v>
      </c>
      <c r="H13" s="524"/>
      <c r="I13" s="524"/>
      <c r="J13" s="524"/>
      <c r="K13" s="502"/>
      <c r="L13" s="499"/>
    </row>
    <row r="14" spans="1:12" ht="15.6" customHeight="1" x14ac:dyDescent="0.25">
      <c r="A14" s="550"/>
      <c r="B14" s="552"/>
      <c r="C14" s="455"/>
      <c r="D14" s="521"/>
      <c r="E14" s="448"/>
      <c r="F14" s="93" t="s">
        <v>379</v>
      </c>
      <c r="G14" s="523" t="s">
        <v>380</v>
      </c>
      <c r="H14" s="523"/>
      <c r="I14" s="523"/>
      <c r="J14" s="523"/>
      <c r="K14" s="502"/>
      <c r="L14" s="499"/>
    </row>
    <row r="15" spans="1:12" ht="15.6" customHeight="1" x14ac:dyDescent="0.25">
      <c r="A15" s="550"/>
      <c r="B15" s="552"/>
      <c r="C15" s="455"/>
      <c r="D15" s="521"/>
      <c r="E15" s="448"/>
      <c r="F15" s="93" t="s">
        <v>701</v>
      </c>
      <c r="G15" s="523">
        <v>100000</v>
      </c>
      <c r="H15" s="523"/>
      <c r="I15" s="523"/>
      <c r="J15" s="523"/>
      <c r="K15" s="502"/>
      <c r="L15" s="499"/>
    </row>
    <row r="16" spans="1:12" ht="15.6" customHeight="1" x14ac:dyDescent="0.25">
      <c r="A16" s="550"/>
      <c r="B16" s="552"/>
      <c r="C16" s="455"/>
      <c r="D16" s="521"/>
      <c r="E16" s="448"/>
      <c r="F16" s="93" t="s">
        <v>257</v>
      </c>
      <c r="G16" s="523" t="s">
        <v>391</v>
      </c>
      <c r="H16" s="523"/>
      <c r="I16" s="523"/>
      <c r="J16" s="523"/>
      <c r="K16" s="502"/>
      <c r="L16" s="499"/>
    </row>
    <row r="17" spans="1:12" ht="15.6" customHeight="1" x14ac:dyDescent="0.25">
      <c r="A17" s="550"/>
      <c r="B17" s="552"/>
      <c r="C17" s="455"/>
      <c r="D17" s="521"/>
      <c r="E17" s="448"/>
      <c r="F17" s="93" t="s">
        <v>376</v>
      </c>
      <c r="G17" s="523" t="s">
        <v>392</v>
      </c>
      <c r="H17" s="523"/>
      <c r="I17" s="523"/>
      <c r="J17" s="523"/>
      <c r="K17" s="502"/>
      <c r="L17" s="499"/>
    </row>
    <row r="18" spans="1:12" ht="15.6" customHeight="1" x14ac:dyDescent="0.25">
      <c r="A18" s="550"/>
      <c r="B18" s="552"/>
      <c r="C18" s="455"/>
      <c r="D18" s="521"/>
      <c r="E18" s="448"/>
      <c r="F18" s="93" t="s">
        <v>702</v>
      </c>
      <c r="G18" s="523" t="s">
        <v>709</v>
      </c>
      <c r="H18" s="523"/>
      <c r="I18" s="523"/>
      <c r="J18" s="523"/>
      <c r="K18" s="502"/>
      <c r="L18" s="499"/>
    </row>
    <row r="19" spans="1:12" ht="15.6" customHeight="1" x14ac:dyDescent="0.25">
      <c r="A19" s="550"/>
      <c r="B19" s="552"/>
      <c r="C19" s="455"/>
      <c r="D19" s="521"/>
      <c r="E19" s="448"/>
      <c r="F19" s="93" t="s">
        <v>381</v>
      </c>
      <c r="G19" s="523" t="s">
        <v>382</v>
      </c>
      <c r="H19" s="523"/>
      <c r="I19" s="523"/>
      <c r="J19" s="523"/>
      <c r="K19" s="502"/>
      <c r="L19" s="500"/>
    </row>
    <row r="20" spans="1:12" ht="15.6" customHeight="1" x14ac:dyDescent="0.25">
      <c r="A20" s="550"/>
      <c r="B20" s="552"/>
      <c r="C20" s="455"/>
      <c r="D20" s="521"/>
      <c r="E20" s="448"/>
      <c r="F20" s="94" t="s">
        <v>358</v>
      </c>
      <c r="G20" s="523" t="s">
        <v>900</v>
      </c>
      <c r="H20" s="523"/>
      <c r="I20" s="523"/>
      <c r="J20" s="523"/>
      <c r="K20" s="496">
        <v>5</v>
      </c>
      <c r="L20" s="443">
        <v>8315</v>
      </c>
    </row>
    <row r="21" spans="1:12" ht="15.6" customHeight="1" x14ac:dyDescent="0.25">
      <c r="A21" s="550"/>
      <c r="B21" s="552"/>
      <c r="C21" s="455"/>
      <c r="D21" s="521"/>
      <c r="E21" s="448"/>
      <c r="F21" s="93" t="s">
        <v>383</v>
      </c>
      <c r="G21" s="523" t="s">
        <v>384</v>
      </c>
      <c r="H21" s="523"/>
      <c r="I21" s="523"/>
      <c r="J21" s="523"/>
      <c r="K21" s="497"/>
      <c r="L21" s="444" t="e">
        <f>#REF!-#REF!*10%</f>
        <v>#REF!</v>
      </c>
    </row>
    <row r="22" spans="1:12" ht="15.6" customHeight="1" x14ac:dyDescent="0.25">
      <c r="A22" s="550"/>
      <c r="B22" s="552"/>
      <c r="C22" s="455"/>
      <c r="D22" s="521"/>
      <c r="E22" s="448"/>
      <c r="F22" s="93" t="s">
        <v>385</v>
      </c>
      <c r="G22" s="523" t="s">
        <v>398</v>
      </c>
      <c r="H22" s="523"/>
      <c r="I22" s="523"/>
      <c r="J22" s="523"/>
      <c r="K22" s="497"/>
      <c r="L22" s="444" t="e">
        <f>#REF!-#REF!*10%</f>
        <v>#REF!</v>
      </c>
    </row>
    <row r="23" spans="1:12" ht="15.6" customHeight="1" x14ac:dyDescent="0.25">
      <c r="A23" s="550"/>
      <c r="B23" s="552"/>
      <c r="C23" s="455"/>
      <c r="D23" s="521"/>
      <c r="E23" s="448"/>
      <c r="F23" s="93" t="s">
        <v>389</v>
      </c>
      <c r="G23" s="523" t="s">
        <v>390</v>
      </c>
      <c r="H23" s="523"/>
      <c r="I23" s="523"/>
      <c r="J23" s="523"/>
      <c r="K23" s="497"/>
      <c r="L23" s="444" t="e">
        <f>#REF!-#REF!*10%</f>
        <v>#REF!</v>
      </c>
    </row>
    <row r="24" spans="1:12" ht="15.6" customHeight="1" x14ac:dyDescent="0.25">
      <c r="A24" s="550"/>
      <c r="B24" s="552"/>
      <c r="C24" s="455"/>
      <c r="D24" s="521"/>
      <c r="E24" s="448"/>
      <c r="F24" s="93" t="s">
        <v>704</v>
      </c>
      <c r="G24" s="523" t="s">
        <v>705</v>
      </c>
      <c r="H24" s="523"/>
      <c r="I24" s="523"/>
      <c r="J24" s="523"/>
      <c r="K24" s="497"/>
      <c r="L24" s="444" t="e">
        <f>#REF!-#REF!*10%</f>
        <v>#REF!</v>
      </c>
    </row>
    <row r="25" spans="1:12" ht="15.6" customHeight="1" x14ac:dyDescent="0.25">
      <c r="A25" s="550"/>
      <c r="B25" s="552"/>
      <c r="C25" s="455"/>
      <c r="D25" s="521"/>
      <c r="E25" s="448"/>
      <c r="F25" s="93" t="s">
        <v>706</v>
      </c>
      <c r="G25" s="461" t="s">
        <v>390</v>
      </c>
      <c r="H25" s="461"/>
      <c r="I25" s="461"/>
      <c r="J25" s="461"/>
      <c r="K25" s="497"/>
      <c r="L25" s="444" t="e">
        <f>#REF!-#REF!*10%</f>
        <v>#REF!</v>
      </c>
    </row>
    <row r="26" spans="1:12" ht="15.6" customHeight="1" x14ac:dyDescent="0.25">
      <c r="A26" s="550"/>
      <c r="B26" s="552"/>
      <c r="C26" s="455"/>
      <c r="D26" s="521"/>
      <c r="E26" s="448"/>
      <c r="F26" s="93" t="s">
        <v>1271</v>
      </c>
      <c r="G26" s="461" t="s">
        <v>390</v>
      </c>
      <c r="H26" s="461"/>
      <c r="I26" s="461"/>
      <c r="J26" s="461"/>
      <c r="K26" s="497"/>
      <c r="L26" s="444" t="e">
        <f>#REF!-#REF!*10%</f>
        <v>#REF!</v>
      </c>
    </row>
    <row r="27" spans="1:12" ht="15.6" customHeight="1" x14ac:dyDescent="0.25">
      <c r="A27" s="550"/>
      <c r="B27" s="552"/>
      <c r="C27" s="455"/>
      <c r="D27" s="521"/>
      <c r="E27" s="448"/>
      <c r="F27" s="93" t="s">
        <v>707</v>
      </c>
      <c r="G27" s="523" t="s">
        <v>1270</v>
      </c>
      <c r="H27" s="523"/>
      <c r="I27" s="523"/>
      <c r="J27" s="523"/>
      <c r="K27" s="497"/>
      <c r="L27" s="444" t="e">
        <f>#REF!-#REF!*10%</f>
        <v>#REF!</v>
      </c>
    </row>
    <row r="28" spans="1:12" ht="15.6" customHeight="1" x14ac:dyDescent="0.25">
      <c r="A28" s="550"/>
      <c r="B28" s="552"/>
      <c r="C28" s="455"/>
      <c r="D28" s="521"/>
      <c r="E28" s="448"/>
      <c r="F28" s="93" t="s">
        <v>708</v>
      </c>
      <c r="G28" s="523" t="s">
        <v>390</v>
      </c>
      <c r="H28" s="523"/>
      <c r="I28" s="523"/>
      <c r="J28" s="523"/>
      <c r="K28" s="497"/>
      <c r="L28" s="444" t="e">
        <f>#REF!-#REF!*10%</f>
        <v>#REF!</v>
      </c>
    </row>
    <row r="29" spans="1:12" ht="15.6" customHeight="1" x14ac:dyDescent="0.25">
      <c r="A29" s="550"/>
      <c r="B29" s="552"/>
      <c r="C29" s="455"/>
      <c r="D29" s="521"/>
      <c r="E29" s="448"/>
      <c r="F29" s="93" t="s">
        <v>377</v>
      </c>
      <c r="G29" s="523" t="s">
        <v>387</v>
      </c>
      <c r="H29" s="523"/>
      <c r="I29" s="523"/>
      <c r="J29" s="523"/>
      <c r="K29" s="497"/>
      <c r="L29" s="444" t="e">
        <f>#REF!-#REF!*10%</f>
        <v>#REF!</v>
      </c>
    </row>
    <row r="30" spans="1:12" ht="15.6" customHeight="1" x14ac:dyDescent="0.25">
      <c r="A30" s="550"/>
      <c r="B30" s="552"/>
      <c r="C30" s="455"/>
      <c r="D30" s="521"/>
      <c r="E30" s="448"/>
      <c r="F30" s="93" t="s">
        <v>388</v>
      </c>
      <c r="G30" s="523" t="s">
        <v>393</v>
      </c>
      <c r="H30" s="523"/>
      <c r="I30" s="523"/>
      <c r="J30" s="523"/>
      <c r="K30" s="497"/>
      <c r="L30" s="444" t="e">
        <f>#REF!-#REF!*10%</f>
        <v>#REF!</v>
      </c>
    </row>
    <row r="31" spans="1:12" ht="15.6" customHeight="1" x14ac:dyDescent="0.25">
      <c r="A31" s="550"/>
      <c r="B31" s="552"/>
      <c r="C31" s="455"/>
      <c r="D31" s="521"/>
      <c r="E31" s="448"/>
      <c r="F31" s="93" t="s">
        <v>562</v>
      </c>
      <c r="G31" s="523" t="s">
        <v>1024</v>
      </c>
      <c r="H31" s="523"/>
      <c r="I31" s="523"/>
      <c r="J31" s="523"/>
      <c r="K31" s="497"/>
      <c r="L31" s="444" t="e">
        <f>#REF!-#REF!*10%</f>
        <v>#REF!</v>
      </c>
    </row>
    <row r="32" spans="1:12" ht="15.6" customHeight="1" x14ac:dyDescent="0.25">
      <c r="A32" s="550"/>
      <c r="B32" s="552"/>
      <c r="C32" s="455"/>
      <c r="D32" s="521"/>
      <c r="E32" s="448"/>
      <c r="F32" s="93" t="s">
        <v>570</v>
      </c>
      <c r="G32" s="523" t="s">
        <v>613</v>
      </c>
      <c r="H32" s="523"/>
      <c r="I32" s="523"/>
      <c r="J32" s="523"/>
      <c r="K32" s="497"/>
      <c r="L32" s="444" t="e">
        <f>#REF!-#REF!*10%</f>
        <v>#REF!</v>
      </c>
    </row>
    <row r="33" spans="1:12" ht="15.6" customHeight="1" x14ac:dyDescent="0.25">
      <c r="A33" s="550"/>
      <c r="B33" s="552"/>
      <c r="C33" s="455"/>
      <c r="D33" s="521"/>
      <c r="E33" s="448"/>
      <c r="F33" s="111" t="s">
        <v>84</v>
      </c>
      <c r="G33" s="526">
        <v>2.2000000000000002</v>
      </c>
      <c r="H33" s="526"/>
      <c r="I33" s="526"/>
      <c r="J33" s="526"/>
      <c r="K33" s="497"/>
      <c r="L33" s="444" t="e">
        <f>#REF!-#REF!*10%</f>
        <v>#REF!</v>
      </c>
    </row>
    <row r="34" spans="1:12" ht="15.6" customHeight="1" x14ac:dyDescent="0.25">
      <c r="A34" s="550"/>
      <c r="B34" s="553"/>
      <c r="C34" s="455"/>
      <c r="D34" s="521"/>
      <c r="E34" s="448"/>
      <c r="F34" s="96" t="s">
        <v>1016</v>
      </c>
      <c r="G34" s="454">
        <v>5</v>
      </c>
      <c r="H34" s="454"/>
      <c r="I34" s="454"/>
      <c r="J34" s="454"/>
      <c r="K34" s="497"/>
      <c r="L34" s="444" t="e">
        <f>#REF!-#REF!*10%</f>
        <v>#REF!</v>
      </c>
    </row>
    <row r="35" spans="1:12" ht="15.6" customHeight="1" x14ac:dyDescent="0.25">
      <c r="A35" s="549">
        <v>2</v>
      </c>
      <c r="B35" s="551"/>
      <c r="C35" s="455" t="s">
        <v>580</v>
      </c>
      <c r="D35" s="520"/>
      <c r="E35" s="448"/>
      <c r="F35" s="110" t="s">
        <v>81</v>
      </c>
      <c r="G35" s="524" t="s">
        <v>6</v>
      </c>
      <c r="H35" s="524"/>
      <c r="I35" s="524"/>
      <c r="J35" s="524"/>
      <c r="K35" s="539">
        <v>3</v>
      </c>
      <c r="L35" s="498">
        <v>9247</v>
      </c>
    </row>
    <row r="36" spans="1:12" ht="15.6" customHeight="1" x14ac:dyDescent="0.25">
      <c r="A36" s="550"/>
      <c r="B36" s="552"/>
      <c r="C36" s="455"/>
      <c r="D36" s="521"/>
      <c r="E36" s="448"/>
      <c r="F36" s="110" t="s">
        <v>80</v>
      </c>
      <c r="G36" s="469">
        <v>70</v>
      </c>
      <c r="H36" s="469"/>
      <c r="I36" s="469"/>
      <c r="J36" s="469"/>
      <c r="K36" s="502"/>
      <c r="L36" s="499"/>
    </row>
    <row r="37" spans="1:12" ht="15.6" customHeight="1" x14ac:dyDescent="0.25">
      <c r="A37" s="550"/>
      <c r="B37" s="552"/>
      <c r="C37" s="455"/>
      <c r="D37" s="521"/>
      <c r="E37" s="448"/>
      <c r="F37" s="110" t="s">
        <v>8</v>
      </c>
      <c r="G37" s="240">
        <v>3000</v>
      </c>
      <c r="H37" s="241">
        <v>4000</v>
      </c>
      <c r="I37" s="312">
        <v>5000</v>
      </c>
      <c r="J37" s="242">
        <v>6000</v>
      </c>
      <c r="K37" s="502"/>
      <c r="L37" s="499"/>
    </row>
    <row r="38" spans="1:12" ht="15.6" customHeight="1" x14ac:dyDescent="0.25">
      <c r="A38" s="550"/>
      <c r="B38" s="552"/>
      <c r="C38" s="455"/>
      <c r="D38" s="521"/>
      <c r="E38" s="448"/>
      <c r="F38" s="110" t="s">
        <v>817</v>
      </c>
      <c r="G38" s="243">
        <f>G36*114</f>
        <v>7980</v>
      </c>
      <c r="H38" s="244">
        <f>G36*128</f>
        <v>8960</v>
      </c>
      <c r="I38" s="313">
        <f>G36*143</f>
        <v>10010</v>
      </c>
      <c r="J38" s="245">
        <f>G36*148</f>
        <v>10360</v>
      </c>
      <c r="K38" s="502"/>
      <c r="L38" s="499"/>
    </row>
    <row r="39" spans="1:12" ht="15.6" customHeight="1" x14ac:dyDescent="0.25">
      <c r="A39" s="550"/>
      <c r="B39" s="552"/>
      <c r="C39" s="455"/>
      <c r="D39" s="521"/>
      <c r="E39" s="448"/>
      <c r="F39" s="110" t="s">
        <v>1269</v>
      </c>
      <c r="G39" s="451">
        <v>0.98</v>
      </c>
      <c r="H39" s="451"/>
      <c r="I39" s="451"/>
      <c r="J39" s="451"/>
      <c r="K39" s="502"/>
      <c r="L39" s="499"/>
    </row>
    <row r="40" spans="1:12" ht="15.6" customHeight="1" x14ac:dyDescent="0.25">
      <c r="A40" s="550"/>
      <c r="B40" s="552"/>
      <c r="C40" s="455"/>
      <c r="D40" s="521"/>
      <c r="E40" s="448"/>
      <c r="F40" s="93" t="s">
        <v>699</v>
      </c>
      <c r="G40" s="523" t="s">
        <v>700</v>
      </c>
      <c r="H40" s="523"/>
      <c r="I40" s="523"/>
      <c r="J40" s="523"/>
      <c r="K40" s="502"/>
      <c r="L40" s="499"/>
    </row>
    <row r="41" spans="1:12" ht="15.6" customHeight="1" x14ac:dyDescent="0.25">
      <c r="A41" s="550"/>
      <c r="B41" s="552"/>
      <c r="C41" s="455"/>
      <c r="D41" s="521"/>
      <c r="E41" s="448"/>
      <c r="F41" s="93" t="s">
        <v>1181</v>
      </c>
      <c r="G41" s="462" t="s">
        <v>1179</v>
      </c>
      <c r="H41" s="463"/>
      <c r="I41" s="463"/>
      <c r="J41" s="464"/>
      <c r="K41" s="502"/>
      <c r="L41" s="499"/>
    </row>
    <row r="42" spans="1:12" ht="15.6" customHeight="1" x14ac:dyDescent="0.25">
      <c r="A42" s="550"/>
      <c r="B42" s="552"/>
      <c r="C42" s="455"/>
      <c r="D42" s="521"/>
      <c r="E42" s="448"/>
      <c r="F42" s="110" t="s">
        <v>83</v>
      </c>
      <c r="G42" s="524">
        <v>66</v>
      </c>
      <c r="H42" s="524"/>
      <c r="I42" s="524"/>
      <c r="J42" s="524"/>
      <c r="K42" s="502"/>
      <c r="L42" s="499"/>
    </row>
    <row r="43" spans="1:12" ht="15.6" customHeight="1" x14ac:dyDescent="0.25">
      <c r="A43" s="550"/>
      <c r="B43" s="552"/>
      <c r="C43" s="455"/>
      <c r="D43" s="521"/>
      <c r="E43" s="448"/>
      <c r="F43" s="110" t="s">
        <v>396</v>
      </c>
      <c r="G43" s="548" t="s">
        <v>397</v>
      </c>
      <c r="H43" s="524"/>
      <c r="I43" s="524"/>
      <c r="J43" s="524"/>
      <c r="K43" s="502"/>
      <c r="L43" s="499"/>
    </row>
    <row r="44" spans="1:12" ht="15.6" customHeight="1" x14ac:dyDescent="0.25">
      <c r="A44" s="550"/>
      <c r="B44" s="552"/>
      <c r="C44" s="455"/>
      <c r="D44" s="521"/>
      <c r="E44" s="448"/>
      <c r="F44" s="110" t="s">
        <v>3</v>
      </c>
      <c r="G44" s="524" t="s">
        <v>211</v>
      </c>
      <c r="H44" s="524"/>
      <c r="I44" s="524"/>
      <c r="J44" s="524"/>
      <c r="K44" s="502"/>
      <c r="L44" s="499"/>
    </row>
    <row r="45" spans="1:12" ht="15.6" customHeight="1" x14ac:dyDescent="0.25">
      <c r="A45" s="550"/>
      <c r="B45" s="552"/>
      <c r="C45" s="455"/>
      <c r="D45" s="521"/>
      <c r="E45" s="448"/>
      <c r="F45" s="93" t="s">
        <v>379</v>
      </c>
      <c r="G45" s="523" t="s">
        <v>380</v>
      </c>
      <c r="H45" s="523"/>
      <c r="I45" s="523"/>
      <c r="J45" s="523"/>
      <c r="K45" s="502"/>
      <c r="L45" s="499"/>
    </row>
    <row r="46" spans="1:12" ht="15.6" customHeight="1" x14ac:dyDescent="0.25">
      <c r="A46" s="550"/>
      <c r="B46" s="552"/>
      <c r="C46" s="455"/>
      <c r="D46" s="521"/>
      <c r="E46" s="448"/>
      <c r="F46" s="93" t="s">
        <v>701</v>
      </c>
      <c r="G46" s="523">
        <v>100000</v>
      </c>
      <c r="H46" s="523"/>
      <c r="I46" s="523"/>
      <c r="J46" s="523"/>
      <c r="K46" s="502"/>
      <c r="L46" s="499"/>
    </row>
    <row r="47" spans="1:12" ht="15.6" customHeight="1" x14ac:dyDescent="0.25">
      <c r="A47" s="550"/>
      <c r="B47" s="552"/>
      <c r="C47" s="455"/>
      <c r="D47" s="521"/>
      <c r="E47" s="448"/>
      <c r="F47" s="93" t="s">
        <v>257</v>
      </c>
      <c r="G47" s="523" t="s">
        <v>391</v>
      </c>
      <c r="H47" s="523"/>
      <c r="I47" s="523"/>
      <c r="J47" s="523"/>
      <c r="K47" s="502"/>
      <c r="L47" s="499"/>
    </row>
    <row r="48" spans="1:12" ht="15.6" customHeight="1" x14ac:dyDescent="0.25">
      <c r="A48" s="550"/>
      <c r="B48" s="552"/>
      <c r="C48" s="455"/>
      <c r="D48" s="521"/>
      <c r="E48" s="448"/>
      <c r="F48" s="93" t="s">
        <v>376</v>
      </c>
      <c r="G48" s="523" t="s">
        <v>392</v>
      </c>
      <c r="H48" s="523"/>
      <c r="I48" s="523"/>
      <c r="J48" s="523"/>
      <c r="K48" s="502"/>
      <c r="L48" s="499"/>
    </row>
    <row r="49" spans="1:12" ht="15.6" customHeight="1" x14ac:dyDescent="0.25">
      <c r="A49" s="550"/>
      <c r="B49" s="552"/>
      <c r="C49" s="455"/>
      <c r="D49" s="521"/>
      <c r="E49" s="448"/>
      <c r="F49" s="93" t="s">
        <v>702</v>
      </c>
      <c r="G49" s="523" t="s">
        <v>709</v>
      </c>
      <c r="H49" s="523"/>
      <c r="I49" s="523"/>
      <c r="J49" s="523"/>
      <c r="K49" s="502"/>
      <c r="L49" s="499"/>
    </row>
    <row r="50" spans="1:12" ht="15.6" customHeight="1" x14ac:dyDescent="0.25">
      <c r="A50" s="550"/>
      <c r="B50" s="552"/>
      <c r="C50" s="455"/>
      <c r="D50" s="521"/>
      <c r="E50" s="448"/>
      <c r="F50" s="93" t="s">
        <v>381</v>
      </c>
      <c r="G50" s="523" t="s">
        <v>382</v>
      </c>
      <c r="H50" s="523"/>
      <c r="I50" s="523"/>
      <c r="J50" s="523"/>
      <c r="K50" s="502"/>
      <c r="L50" s="500"/>
    </row>
    <row r="51" spans="1:12" ht="15.6" customHeight="1" x14ac:dyDescent="0.25">
      <c r="A51" s="550"/>
      <c r="B51" s="552"/>
      <c r="C51" s="455"/>
      <c r="D51" s="521"/>
      <c r="E51" s="448"/>
      <c r="F51" s="94" t="s">
        <v>358</v>
      </c>
      <c r="G51" s="523" t="s">
        <v>900</v>
      </c>
      <c r="H51" s="523"/>
      <c r="I51" s="523"/>
      <c r="J51" s="523"/>
      <c r="K51" s="496">
        <v>5</v>
      </c>
      <c r="L51" s="443">
        <v>9894</v>
      </c>
    </row>
    <row r="52" spans="1:12" ht="15.6" customHeight="1" x14ac:dyDescent="0.25">
      <c r="A52" s="550"/>
      <c r="B52" s="552"/>
      <c r="C52" s="455"/>
      <c r="D52" s="521"/>
      <c r="E52" s="448"/>
      <c r="F52" s="93" t="s">
        <v>383</v>
      </c>
      <c r="G52" s="523" t="s">
        <v>384</v>
      </c>
      <c r="H52" s="523"/>
      <c r="I52" s="523"/>
      <c r="J52" s="523"/>
      <c r="K52" s="497"/>
      <c r="L52" s="444" t="e">
        <f>#REF!-#REF!*10%</f>
        <v>#REF!</v>
      </c>
    </row>
    <row r="53" spans="1:12" ht="15.6" customHeight="1" x14ac:dyDescent="0.25">
      <c r="A53" s="550"/>
      <c r="B53" s="552"/>
      <c r="C53" s="455"/>
      <c r="D53" s="521"/>
      <c r="E53" s="448"/>
      <c r="F53" s="93" t="s">
        <v>385</v>
      </c>
      <c r="G53" s="523" t="s">
        <v>398</v>
      </c>
      <c r="H53" s="523"/>
      <c r="I53" s="523"/>
      <c r="J53" s="523"/>
      <c r="K53" s="497"/>
      <c r="L53" s="444" t="e">
        <f>#REF!-#REF!*10%</f>
        <v>#REF!</v>
      </c>
    </row>
    <row r="54" spans="1:12" ht="15.6" customHeight="1" x14ac:dyDescent="0.25">
      <c r="A54" s="550"/>
      <c r="B54" s="552"/>
      <c r="C54" s="455"/>
      <c r="D54" s="521"/>
      <c r="E54" s="448"/>
      <c r="F54" s="93" t="s">
        <v>389</v>
      </c>
      <c r="G54" s="523" t="s">
        <v>390</v>
      </c>
      <c r="H54" s="523"/>
      <c r="I54" s="523"/>
      <c r="J54" s="523"/>
      <c r="K54" s="497"/>
      <c r="L54" s="444" t="e">
        <f>#REF!-#REF!*10%</f>
        <v>#REF!</v>
      </c>
    </row>
    <row r="55" spans="1:12" ht="15.6" customHeight="1" x14ac:dyDescent="0.25">
      <c r="A55" s="550"/>
      <c r="B55" s="552"/>
      <c r="C55" s="455"/>
      <c r="D55" s="521"/>
      <c r="E55" s="448"/>
      <c r="F55" s="93" t="s">
        <v>704</v>
      </c>
      <c r="G55" s="523" t="s">
        <v>705</v>
      </c>
      <c r="H55" s="523"/>
      <c r="I55" s="523"/>
      <c r="J55" s="523"/>
      <c r="K55" s="497"/>
      <c r="L55" s="444" t="e">
        <f>#REF!-#REF!*10%</f>
        <v>#REF!</v>
      </c>
    </row>
    <row r="56" spans="1:12" ht="15.6" customHeight="1" x14ac:dyDescent="0.25">
      <c r="A56" s="550"/>
      <c r="B56" s="552"/>
      <c r="C56" s="455"/>
      <c r="D56" s="521"/>
      <c r="E56" s="448"/>
      <c r="F56" s="93" t="s">
        <v>706</v>
      </c>
      <c r="G56" s="461" t="s">
        <v>390</v>
      </c>
      <c r="H56" s="461"/>
      <c r="I56" s="461"/>
      <c r="J56" s="461"/>
      <c r="K56" s="497"/>
      <c r="L56" s="444" t="e">
        <f>#REF!-#REF!*10%</f>
        <v>#REF!</v>
      </c>
    </row>
    <row r="57" spans="1:12" ht="15.6" customHeight="1" x14ac:dyDescent="0.25">
      <c r="A57" s="550"/>
      <c r="B57" s="552"/>
      <c r="C57" s="455"/>
      <c r="D57" s="521"/>
      <c r="E57" s="448"/>
      <c r="F57" s="93" t="s">
        <v>1271</v>
      </c>
      <c r="G57" s="461" t="s">
        <v>390</v>
      </c>
      <c r="H57" s="461"/>
      <c r="I57" s="461"/>
      <c r="J57" s="461"/>
      <c r="K57" s="497"/>
      <c r="L57" s="444" t="e">
        <f>#REF!-#REF!*10%</f>
        <v>#REF!</v>
      </c>
    </row>
    <row r="58" spans="1:12" ht="15.6" customHeight="1" x14ac:dyDescent="0.25">
      <c r="A58" s="550"/>
      <c r="B58" s="552"/>
      <c r="C58" s="455"/>
      <c r="D58" s="521"/>
      <c r="E58" s="448"/>
      <c r="F58" s="93" t="s">
        <v>707</v>
      </c>
      <c r="G58" s="523" t="s">
        <v>1270</v>
      </c>
      <c r="H58" s="523"/>
      <c r="I58" s="523"/>
      <c r="J58" s="523"/>
      <c r="K58" s="497"/>
      <c r="L58" s="444" t="e">
        <f>#REF!-#REF!*10%</f>
        <v>#REF!</v>
      </c>
    </row>
    <row r="59" spans="1:12" ht="15.6" customHeight="1" x14ac:dyDescent="0.25">
      <c r="A59" s="550"/>
      <c r="B59" s="552"/>
      <c r="C59" s="455"/>
      <c r="D59" s="521"/>
      <c r="E59" s="448"/>
      <c r="F59" s="93" t="s">
        <v>708</v>
      </c>
      <c r="G59" s="523" t="s">
        <v>390</v>
      </c>
      <c r="H59" s="523"/>
      <c r="I59" s="523"/>
      <c r="J59" s="523"/>
      <c r="K59" s="497"/>
      <c r="L59" s="444" t="e">
        <f>#REF!-#REF!*10%</f>
        <v>#REF!</v>
      </c>
    </row>
    <row r="60" spans="1:12" ht="15.6" customHeight="1" x14ac:dyDescent="0.25">
      <c r="A60" s="550"/>
      <c r="B60" s="552"/>
      <c r="C60" s="455"/>
      <c r="D60" s="521"/>
      <c r="E60" s="448"/>
      <c r="F60" s="93" t="s">
        <v>377</v>
      </c>
      <c r="G60" s="523" t="s">
        <v>387</v>
      </c>
      <c r="H60" s="523"/>
      <c r="I60" s="523"/>
      <c r="J60" s="523"/>
      <c r="K60" s="497"/>
      <c r="L60" s="444" t="e">
        <f>#REF!-#REF!*10%</f>
        <v>#REF!</v>
      </c>
    </row>
    <row r="61" spans="1:12" ht="15.6" customHeight="1" x14ac:dyDescent="0.25">
      <c r="A61" s="550"/>
      <c r="B61" s="552"/>
      <c r="C61" s="455"/>
      <c r="D61" s="521"/>
      <c r="E61" s="448"/>
      <c r="F61" s="93" t="s">
        <v>388</v>
      </c>
      <c r="G61" s="523" t="s">
        <v>393</v>
      </c>
      <c r="H61" s="523"/>
      <c r="I61" s="523"/>
      <c r="J61" s="523"/>
      <c r="K61" s="497"/>
      <c r="L61" s="444" t="e">
        <f>#REF!-#REF!*10%</f>
        <v>#REF!</v>
      </c>
    </row>
    <row r="62" spans="1:12" ht="15.6" customHeight="1" x14ac:dyDescent="0.25">
      <c r="A62" s="550"/>
      <c r="B62" s="552"/>
      <c r="C62" s="455"/>
      <c r="D62" s="521"/>
      <c r="E62" s="448"/>
      <c r="F62" s="93" t="s">
        <v>562</v>
      </c>
      <c r="G62" s="523" t="s">
        <v>1024</v>
      </c>
      <c r="H62" s="523"/>
      <c r="I62" s="523"/>
      <c r="J62" s="523"/>
      <c r="K62" s="497"/>
      <c r="L62" s="444" t="e">
        <f>#REF!-#REF!*10%</f>
        <v>#REF!</v>
      </c>
    </row>
    <row r="63" spans="1:12" ht="15.6" customHeight="1" x14ac:dyDescent="0.25">
      <c r="A63" s="550"/>
      <c r="B63" s="552"/>
      <c r="C63" s="455"/>
      <c r="D63" s="521"/>
      <c r="E63" s="448"/>
      <c r="F63" s="93" t="s">
        <v>570</v>
      </c>
      <c r="G63" s="523" t="s">
        <v>613</v>
      </c>
      <c r="H63" s="523"/>
      <c r="I63" s="523"/>
      <c r="J63" s="523"/>
      <c r="K63" s="497"/>
      <c r="L63" s="444" t="e">
        <f>#REF!-#REF!*10%</f>
        <v>#REF!</v>
      </c>
    </row>
    <row r="64" spans="1:12" ht="15.6" customHeight="1" x14ac:dyDescent="0.25">
      <c r="A64" s="550"/>
      <c r="B64" s="552"/>
      <c r="C64" s="455"/>
      <c r="D64" s="521"/>
      <c r="E64" s="448"/>
      <c r="F64" s="111" t="s">
        <v>84</v>
      </c>
      <c r="G64" s="526">
        <v>2.2000000000000002</v>
      </c>
      <c r="H64" s="526"/>
      <c r="I64" s="526"/>
      <c r="J64" s="526"/>
      <c r="K64" s="497"/>
      <c r="L64" s="444" t="e">
        <f>#REF!-#REF!*10%</f>
        <v>#REF!</v>
      </c>
    </row>
    <row r="65" spans="1:12" ht="15.6" customHeight="1" x14ac:dyDescent="0.25">
      <c r="A65" s="550"/>
      <c r="B65" s="553"/>
      <c r="C65" s="455"/>
      <c r="D65" s="521"/>
      <c r="E65" s="448"/>
      <c r="F65" s="96" t="s">
        <v>1016</v>
      </c>
      <c r="G65" s="454">
        <v>5</v>
      </c>
      <c r="H65" s="454"/>
      <c r="I65" s="454"/>
      <c r="J65" s="454"/>
      <c r="K65" s="497"/>
      <c r="L65" s="444" t="e">
        <f>#REF!-#REF!*10%</f>
        <v>#REF!</v>
      </c>
    </row>
    <row r="66" spans="1:12" ht="15.6" customHeight="1" x14ac:dyDescent="0.25">
      <c r="A66" s="549">
        <v>3</v>
      </c>
      <c r="B66" s="551"/>
      <c r="C66" s="455" t="s">
        <v>1168</v>
      </c>
      <c r="D66" s="520"/>
      <c r="E66" s="448"/>
      <c r="F66" s="110" t="s">
        <v>81</v>
      </c>
      <c r="G66" s="524" t="s">
        <v>6</v>
      </c>
      <c r="H66" s="524"/>
      <c r="I66" s="524"/>
      <c r="J66" s="524"/>
      <c r="K66" s="539">
        <v>3</v>
      </c>
      <c r="L66" s="498">
        <v>11441</v>
      </c>
    </row>
    <row r="67" spans="1:12" ht="15.6" customHeight="1" x14ac:dyDescent="0.25">
      <c r="A67" s="550"/>
      <c r="B67" s="552"/>
      <c r="C67" s="455"/>
      <c r="D67" s="521"/>
      <c r="E67" s="448"/>
      <c r="F67" s="110" t="s">
        <v>80</v>
      </c>
      <c r="G67" s="469">
        <v>89</v>
      </c>
      <c r="H67" s="469"/>
      <c r="I67" s="469"/>
      <c r="J67" s="469"/>
      <c r="K67" s="502"/>
      <c r="L67" s="499"/>
    </row>
    <row r="68" spans="1:12" ht="15.6" customHeight="1" x14ac:dyDescent="0.25">
      <c r="A68" s="550"/>
      <c r="B68" s="552"/>
      <c r="C68" s="455"/>
      <c r="D68" s="521"/>
      <c r="E68" s="448"/>
      <c r="F68" s="110" t="s">
        <v>8</v>
      </c>
      <c r="G68" s="240">
        <v>3000</v>
      </c>
      <c r="H68" s="241">
        <v>4000</v>
      </c>
      <c r="I68" s="312">
        <v>5000</v>
      </c>
      <c r="J68" s="242">
        <v>6000</v>
      </c>
      <c r="K68" s="502"/>
      <c r="L68" s="499"/>
    </row>
    <row r="69" spans="1:12" ht="15.6" customHeight="1" x14ac:dyDescent="0.25">
      <c r="A69" s="550"/>
      <c r="B69" s="552"/>
      <c r="C69" s="455"/>
      <c r="D69" s="521"/>
      <c r="E69" s="448"/>
      <c r="F69" s="110" t="s">
        <v>817</v>
      </c>
      <c r="G69" s="243">
        <f>G67*114</f>
        <v>10146</v>
      </c>
      <c r="H69" s="244">
        <f>G67*128</f>
        <v>11392</v>
      </c>
      <c r="I69" s="313">
        <f>G67*143</f>
        <v>12727</v>
      </c>
      <c r="J69" s="245">
        <f>G67*148</f>
        <v>13172</v>
      </c>
      <c r="K69" s="502"/>
      <c r="L69" s="499"/>
    </row>
    <row r="70" spans="1:12" ht="15.6" customHeight="1" x14ac:dyDescent="0.25">
      <c r="A70" s="550"/>
      <c r="B70" s="552"/>
      <c r="C70" s="455"/>
      <c r="D70" s="521"/>
      <c r="E70" s="448"/>
      <c r="F70" s="110" t="s">
        <v>1269</v>
      </c>
      <c r="G70" s="451">
        <v>0.98</v>
      </c>
      <c r="H70" s="451"/>
      <c r="I70" s="451"/>
      <c r="J70" s="451"/>
      <c r="K70" s="502"/>
      <c r="L70" s="499"/>
    </row>
    <row r="71" spans="1:12" ht="15.6" customHeight="1" x14ac:dyDescent="0.25">
      <c r="A71" s="550"/>
      <c r="B71" s="552"/>
      <c r="C71" s="455"/>
      <c r="D71" s="521"/>
      <c r="E71" s="448"/>
      <c r="F71" s="93" t="s">
        <v>699</v>
      </c>
      <c r="G71" s="523" t="s">
        <v>700</v>
      </c>
      <c r="H71" s="523"/>
      <c r="I71" s="523"/>
      <c r="J71" s="523"/>
      <c r="K71" s="502"/>
      <c r="L71" s="499"/>
    </row>
    <row r="72" spans="1:12" ht="15.6" customHeight="1" x14ac:dyDescent="0.25">
      <c r="A72" s="550"/>
      <c r="B72" s="552"/>
      <c r="C72" s="455"/>
      <c r="D72" s="521"/>
      <c r="E72" s="448"/>
      <c r="F72" s="93" t="s">
        <v>1181</v>
      </c>
      <c r="G72" s="462" t="s">
        <v>1179</v>
      </c>
      <c r="H72" s="463"/>
      <c r="I72" s="463"/>
      <c r="J72" s="464"/>
      <c r="K72" s="502"/>
      <c r="L72" s="499"/>
    </row>
    <row r="73" spans="1:12" ht="15.6" customHeight="1" x14ac:dyDescent="0.25">
      <c r="A73" s="550"/>
      <c r="B73" s="552"/>
      <c r="C73" s="455"/>
      <c r="D73" s="521"/>
      <c r="E73" s="448"/>
      <c r="F73" s="110" t="s">
        <v>83</v>
      </c>
      <c r="G73" s="524">
        <v>66</v>
      </c>
      <c r="H73" s="524"/>
      <c r="I73" s="524"/>
      <c r="J73" s="524"/>
      <c r="K73" s="502"/>
      <c r="L73" s="499"/>
    </row>
    <row r="74" spans="1:12" ht="15.6" customHeight="1" x14ac:dyDescent="0.25">
      <c r="A74" s="550"/>
      <c r="B74" s="552"/>
      <c r="C74" s="455"/>
      <c r="D74" s="521"/>
      <c r="E74" s="448"/>
      <c r="F74" s="110" t="s">
        <v>396</v>
      </c>
      <c r="G74" s="548" t="s">
        <v>397</v>
      </c>
      <c r="H74" s="524"/>
      <c r="I74" s="524"/>
      <c r="J74" s="524"/>
      <c r="K74" s="502"/>
      <c r="L74" s="499"/>
    </row>
    <row r="75" spans="1:12" ht="15.6" customHeight="1" x14ac:dyDescent="0.25">
      <c r="A75" s="550"/>
      <c r="B75" s="552"/>
      <c r="C75" s="455"/>
      <c r="D75" s="521"/>
      <c r="E75" s="448"/>
      <c r="F75" s="110" t="s">
        <v>3</v>
      </c>
      <c r="G75" s="524" t="s">
        <v>212</v>
      </c>
      <c r="H75" s="524"/>
      <c r="I75" s="524"/>
      <c r="J75" s="524"/>
      <c r="K75" s="502"/>
      <c r="L75" s="499"/>
    </row>
    <row r="76" spans="1:12" ht="15.6" customHeight="1" x14ac:dyDescent="0.25">
      <c r="A76" s="550"/>
      <c r="B76" s="552"/>
      <c r="C76" s="455"/>
      <c r="D76" s="521"/>
      <c r="E76" s="448"/>
      <c r="F76" s="93" t="s">
        <v>379</v>
      </c>
      <c r="G76" s="523" t="s">
        <v>380</v>
      </c>
      <c r="H76" s="523"/>
      <c r="I76" s="523"/>
      <c r="J76" s="523"/>
      <c r="K76" s="502"/>
      <c r="L76" s="499"/>
    </row>
    <row r="77" spans="1:12" ht="15.6" customHeight="1" x14ac:dyDescent="0.25">
      <c r="A77" s="550"/>
      <c r="B77" s="552"/>
      <c r="C77" s="455"/>
      <c r="D77" s="521"/>
      <c r="E77" s="448"/>
      <c r="F77" s="93" t="s">
        <v>701</v>
      </c>
      <c r="G77" s="523">
        <v>100000</v>
      </c>
      <c r="H77" s="523"/>
      <c r="I77" s="523"/>
      <c r="J77" s="523"/>
      <c r="K77" s="502"/>
      <c r="L77" s="499"/>
    </row>
    <row r="78" spans="1:12" ht="15.6" customHeight="1" x14ac:dyDescent="0.25">
      <c r="A78" s="550"/>
      <c r="B78" s="552"/>
      <c r="C78" s="455"/>
      <c r="D78" s="521"/>
      <c r="E78" s="448"/>
      <c r="F78" s="93" t="s">
        <v>257</v>
      </c>
      <c r="G78" s="523" t="s">
        <v>391</v>
      </c>
      <c r="H78" s="523"/>
      <c r="I78" s="523"/>
      <c r="J78" s="523"/>
      <c r="K78" s="502"/>
      <c r="L78" s="499"/>
    </row>
    <row r="79" spans="1:12" ht="15.6" customHeight="1" x14ac:dyDescent="0.25">
      <c r="A79" s="550"/>
      <c r="B79" s="552"/>
      <c r="C79" s="455"/>
      <c r="D79" s="521"/>
      <c r="E79" s="448"/>
      <c r="F79" s="93" t="s">
        <v>376</v>
      </c>
      <c r="G79" s="523" t="s">
        <v>392</v>
      </c>
      <c r="H79" s="523"/>
      <c r="I79" s="523"/>
      <c r="J79" s="523"/>
      <c r="K79" s="502"/>
      <c r="L79" s="499"/>
    </row>
    <row r="80" spans="1:12" ht="15.6" customHeight="1" x14ac:dyDescent="0.25">
      <c r="A80" s="550"/>
      <c r="B80" s="552"/>
      <c r="C80" s="455"/>
      <c r="D80" s="521"/>
      <c r="E80" s="448"/>
      <c r="F80" s="93" t="s">
        <v>702</v>
      </c>
      <c r="G80" s="523" t="s">
        <v>709</v>
      </c>
      <c r="H80" s="523"/>
      <c r="I80" s="523"/>
      <c r="J80" s="523"/>
      <c r="K80" s="502"/>
      <c r="L80" s="499"/>
    </row>
    <row r="81" spans="1:12" ht="15.6" customHeight="1" x14ac:dyDescent="0.25">
      <c r="A81" s="550"/>
      <c r="B81" s="552"/>
      <c r="C81" s="455"/>
      <c r="D81" s="521"/>
      <c r="E81" s="448"/>
      <c r="F81" s="93" t="s">
        <v>381</v>
      </c>
      <c r="G81" s="523" t="s">
        <v>382</v>
      </c>
      <c r="H81" s="523"/>
      <c r="I81" s="523"/>
      <c r="J81" s="523"/>
      <c r="K81" s="502"/>
      <c r="L81" s="500"/>
    </row>
    <row r="82" spans="1:12" ht="15.6" customHeight="1" x14ac:dyDescent="0.25">
      <c r="A82" s="550"/>
      <c r="B82" s="552"/>
      <c r="C82" s="455"/>
      <c r="D82" s="521"/>
      <c r="E82" s="448"/>
      <c r="F82" s="94" t="s">
        <v>358</v>
      </c>
      <c r="G82" s="523" t="s">
        <v>900</v>
      </c>
      <c r="H82" s="523"/>
      <c r="I82" s="523"/>
      <c r="J82" s="523"/>
      <c r="K82" s="496">
        <v>5</v>
      </c>
      <c r="L82" s="443">
        <v>12242</v>
      </c>
    </row>
    <row r="83" spans="1:12" ht="15.6" customHeight="1" x14ac:dyDescent="0.25">
      <c r="A83" s="550"/>
      <c r="B83" s="552"/>
      <c r="C83" s="455"/>
      <c r="D83" s="521"/>
      <c r="E83" s="448"/>
      <c r="F83" s="93" t="s">
        <v>383</v>
      </c>
      <c r="G83" s="523" t="s">
        <v>384</v>
      </c>
      <c r="H83" s="523"/>
      <c r="I83" s="523"/>
      <c r="J83" s="523"/>
      <c r="K83" s="497"/>
      <c r="L83" s="444" t="e">
        <f>#REF!-#REF!*10%</f>
        <v>#REF!</v>
      </c>
    </row>
    <row r="84" spans="1:12" ht="15.6" customHeight="1" x14ac:dyDescent="0.25">
      <c r="A84" s="550"/>
      <c r="B84" s="552"/>
      <c r="C84" s="455"/>
      <c r="D84" s="521"/>
      <c r="E84" s="448"/>
      <c r="F84" s="93" t="s">
        <v>385</v>
      </c>
      <c r="G84" s="523" t="s">
        <v>398</v>
      </c>
      <c r="H84" s="523"/>
      <c r="I84" s="523"/>
      <c r="J84" s="523"/>
      <c r="K84" s="497"/>
      <c r="L84" s="444" t="e">
        <f>#REF!-#REF!*10%</f>
        <v>#REF!</v>
      </c>
    </row>
    <row r="85" spans="1:12" ht="15.6" customHeight="1" x14ac:dyDescent="0.25">
      <c r="A85" s="550"/>
      <c r="B85" s="552"/>
      <c r="C85" s="455"/>
      <c r="D85" s="521"/>
      <c r="E85" s="448"/>
      <c r="F85" s="93" t="s">
        <v>389</v>
      </c>
      <c r="G85" s="523" t="s">
        <v>390</v>
      </c>
      <c r="H85" s="523"/>
      <c r="I85" s="523"/>
      <c r="J85" s="523"/>
      <c r="K85" s="497"/>
      <c r="L85" s="444" t="e">
        <f>#REF!-#REF!*10%</f>
        <v>#REF!</v>
      </c>
    </row>
    <row r="86" spans="1:12" ht="15.6" customHeight="1" x14ac:dyDescent="0.25">
      <c r="A86" s="550"/>
      <c r="B86" s="552"/>
      <c r="C86" s="455"/>
      <c r="D86" s="521"/>
      <c r="E86" s="448"/>
      <c r="F86" s="93" t="s">
        <v>704</v>
      </c>
      <c r="G86" s="523" t="s">
        <v>705</v>
      </c>
      <c r="H86" s="523"/>
      <c r="I86" s="523"/>
      <c r="J86" s="523"/>
      <c r="K86" s="497"/>
      <c r="L86" s="444" t="e">
        <f>#REF!-#REF!*10%</f>
        <v>#REF!</v>
      </c>
    </row>
    <row r="87" spans="1:12" ht="15.6" customHeight="1" x14ac:dyDescent="0.25">
      <c r="A87" s="550"/>
      <c r="B87" s="552"/>
      <c r="C87" s="455"/>
      <c r="D87" s="521"/>
      <c r="E87" s="448"/>
      <c r="F87" s="93" t="s">
        <v>706</v>
      </c>
      <c r="G87" s="461" t="s">
        <v>390</v>
      </c>
      <c r="H87" s="461"/>
      <c r="I87" s="461"/>
      <c r="J87" s="461"/>
      <c r="K87" s="497"/>
      <c r="L87" s="444" t="e">
        <f>#REF!-#REF!*10%</f>
        <v>#REF!</v>
      </c>
    </row>
    <row r="88" spans="1:12" ht="15.6" customHeight="1" x14ac:dyDescent="0.25">
      <c r="A88" s="550"/>
      <c r="B88" s="552"/>
      <c r="C88" s="455"/>
      <c r="D88" s="521"/>
      <c r="E88" s="448"/>
      <c r="F88" s="93" t="s">
        <v>1271</v>
      </c>
      <c r="G88" s="461" t="s">
        <v>390</v>
      </c>
      <c r="H88" s="461"/>
      <c r="I88" s="461"/>
      <c r="J88" s="461"/>
      <c r="K88" s="497"/>
      <c r="L88" s="444" t="e">
        <f>#REF!-#REF!*10%</f>
        <v>#REF!</v>
      </c>
    </row>
    <row r="89" spans="1:12" ht="15.6" customHeight="1" x14ac:dyDescent="0.25">
      <c r="A89" s="550"/>
      <c r="B89" s="552"/>
      <c r="C89" s="455"/>
      <c r="D89" s="521"/>
      <c r="E89" s="448"/>
      <c r="F89" s="93" t="s">
        <v>707</v>
      </c>
      <c r="G89" s="523" t="s">
        <v>1270</v>
      </c>
      <c r="H89" s="523"/>
      <c r="I89" s="523"/>
      <c r="J89" s="523"/>
      <c r="K89" s="497"/>
      <c r="L89" s="444" t="e">
        <f>#REF!-#REF!*10%</f>
        <v>#REF!</v>
      </c>
    </row>
    <row r="90" spans="1:12" ht="15.6" customHeight="1" x14ac:dyDescent="0.25">
      <c r="A90" s="550"/>
      <c r="B90" s="552"/>
      <c r="C90" s="455"/>
      <c r="D90" s="521"/>
      <c r="E90" s="448"/>
      <c r="F90" s="93" t="s">
        <v>708</v>
      </c>
      <c r="G90" s="523" t="s">
        <v>390</v>
      </c>
      <c r="H90" s="523"/>
      <c r="I90" s="523"/>
      <c r="J90" s="523"/>
      <c r="K90" s="497"/>
      <c r="L90" s="444" t="e">
        <f>#REF!-#REF!*10%</f>
        <v>#REF!</v>
      </c>
    </row>
    <row r="91" spans="1:12" ht="15.6" customHeight="1" x14ac:dyDescent="0.25">
      <c r="A91" s="550"/>
      <c r="B91" s="552"/>
      <c r="C91" s="455"/>
      <c r="D91" s="521"/>
      <c r="E91" s="448"/>
      <c r="F91" s="93" t="s">
        <v>377</v>
      </c>
      <c r="G91" s="523" t="s">
        <v>387</v>
      </c>
      <c r="H91" s="523"/>
      <c r="I91" s="523"/>
      <c r="J91" s="523"/>
      <c r="K91" s="497"/>
      <c r="L91" s="444" t="e">
        <f>#REF!-#REF!*10%</f>
        <v>#REF!</v>
      </c>
    </row>
    <row r="92" spans="1:12" ht="15.6" customHeight="1" x14ac:dyDescent="0.25">
      <c r="A92" s="550"/>
      <c r="B92" s="552"/>
      <c r="C92" s="455"/>
      <c r="D92" s="521"/>
      <c r="E92" s="448"/>
      <c r="F92" s="93" t="s">
        <v>388</v>
      </c>
      <c r="G92" s="523" t="s">
        <v>393</v>
      </c>
      <c r="H92" s="523"/>
      <c r="I92" s="523"/>
      <c r="J92" s="523"/>
      <c r="K92" s="497"/>
      <c r="L92" s="444" t="e">
        <f>#REF!-#REF!*10%</f>
        <v>#REF!</v>
      </c>
    </row>
    <row r="93" spans="1:12" ht="15.6" customHeight="1" x14ac:dyDescent="0.25">
      <c r="A93" s="550"/>
      <c r="B93" s="552"/>
      <c r="C93" s="455"/>
      <c r="D93" s="521"/>
      <c r="E93" s="448"/>
      <c r="F93" s="93" t="s">
        <v>562</v>
      </c>
      <c r="G93" s="523" t="s">
        <v>1024</v>
      </c>
      <c r="H93" s="523"/>
      <c r="I93" s="523"/>
      <c r="J93" s="523"/>
      <c r="K93" s="497"/>
      <c r="L93" s="444" t="e">
        <f>#REF!-#REF!*10%</f>
        <v>#REF!</v>
      </c>
    </row>
    <row r="94" spans="1:12" ht="15.6" customHeight="1" x14ac:dyDescent="0.25">
      <c r="A94" s="550"/>
      <c r="B94" s="552"/>
      <c r="C94" s="455"/>
      <c r="D94" s="521"/>
      <c r="E94" s="448"/>
      <c r="F94" s="93" t="s">
        <v>570</v>
      </c>
      <c r="G94" s="523" t="s">
        <v>613</v>
      </c>
      <c r="H94" s="523"/>
      <c r="I94" s="523"/>
      <c r="J94" s="523"/>
      <c r="K94" s="497"/>
      <c r="L94" s="444" t="e">
        <f>#REF!-#REF!*10%</f>
        <v>#REF!</v>
      </c>
    </row>
    <row r="95" spans="1:12" ht="15.6" customHeight="1" x14ac:dyDescent="0.25">
      <c r="A95" s="550"/>
      <c r="B95" s="552"/>
      <c r="C95" s="455"/>
      <c r="D95" s="521"/>
      <c r="E95" s="448"/>
      <c r="F95" s="111" t="s">
        <v>84</v>
      </c>
      <c r="G95" s="526">
        <v>2.2000000000000002</v>
      </c>
      <c r="H95" s="526"/>
      <c r="I95" s="526"/>
      <c r="J95" s="526"/>
      <c r="K95" s="497"/>
      <c r="L95" s="444" t="e">
        <f>#REF!-#REF!*10%</f>
        <v>#REF!</v>
      </c>
    </row>
    <row r="96" spans="1:12" ht="15.6" customHeight="1" x14ac:dyDescent="0.25">
      <c r="A96" s="550"/>
      <c r="B96" s="553"/>
      <c r="C96" s="455"/>
      <c r="D96" s="521"/>
      <c r="E96" s="448"/>
      <c r="F96" s="96" t="s">
        <v>1016</v>
      </c>
      <c r="G96" s="454">
        <v>5</v>
      </c>
      <c r="H96" s="454"/>
      <c r="I96" s="454"/>
      <c r="J96" s="454"/>
      <c r="K96" s="497"/>
      <c r="L96" s="444" t="e">
        <f>#REF!-#REF!*10%</f>
        <v>#REF!</v>
      </c>
    </row>
    <row r="97" spans="1:12" ht="15.6" customHeight="1" x14ac:dyDescent="0.25">
      <c r="A97" s="549">
        <v>4</v>
      </c>
      <c r="B97" s="551"/>
      <c r="C97" s="455" t="s">
        <v>200</v>
      </c>
      <c r="D97" s="520"/>
      <c r="E97" s="448"/>
      <c r="F97" s="110" t="s">
        <v>81</v>
      </c>
      <c r="G97" s="524" t="s">
        <v>6</v>
      </c>
      <c r="H97" s="524"/>
      <c r="I97" s="524"/>
      <c r="J97" s="524"/>
      <c r="K97" s="539">
        <v>3</v>
      </c>
      <c r="L97" s="498">
        <v>12769</v>
      </c>
    </row>
    <row r="98" spans="1:12" ht="15.6" customHeight="1" x14ac:dyDescent="0.25">
      <c r="A98" s="550"/>
      <c r="B98" s="552"/>
      <c r="C98" s="455"/>
      <c r="D98" s="521"/>
      <c r="E98" s="448"/>
      <c r="F98" s="110" t="s">
        <v>80</v>
      </c>
      <c r="G98" s="469">
        <v>104</v>
      </c>
      <c r="H98" s="469"/>
      <c r="I98" s="469"/>
      <c r="J98" s="469"/>
      <c r="K98" s="502"/>
      <c r="L98" s="499"/>
    </row>
    <row r="99" spans="1:12" ht="15.6" customHeight="1" x14ac:dyDescent="0.25">
      <c r="A99" s="550"/>
      <c r="B99" s="552"/>
      <c r="C99" s="455"/>
      <c r="D99" s="521"/>
      <c r="E99" s="448"/>
      <c r="F99" s="110" t="s">
        <v>8</v>
      </c>
      <c r="G99" s="240">
        <v>3000</v>
      </c>
      <c r="H99" s="241">
        <v>4000</v>
      </c>
      <c r="I99" s="312">
        <v>5000</v>
      </c>
      <c r="J99" s="242">
        <v>6000</v>
      </c>
      <c r="K99" s="502"/>
      <c r="L99" s="499"/>
    </row>
    <row r="100" spans="1:12" ht="15.6" customHeight="1" x14ac:dyDescent="0.25">
      <c r="A100" s="550"/>
      <c r="B100" s="552"/>
      <c r="C100" s="455"/>
      <c r="D100" s="521"/>
      <c r="E100" s="448"/>
      <c r="F100" s="110" t="s">
        <v>817</v>
      </c>
      <c r="G100" s="243">
        <f>G98*114</f>
        <v>11856</v>
      </c>
      <c r="H100" s="244">
        <f>G98*128</f>
        <v>13312</v>
      </c>
      <c r="I100" s="313">
        <f>G98*143</f>
        <v>14872</v>
      </c>
      <c r="J100" s="245">
        <f>G98*148</f>
        <v>15392</v>
      </c>
      <c r="K100" s="502"/>
      <c r="L100" s="499"/>
    </row>
    <row r="101" spans="1:12" ht="15.6" customHeight="1" x14ac:dyDescent="0.25">
      <c r="A101" s="550"/>
      <c r="B101" s="552"/>
      <c r="C101" s="455"/>
      <c r="D101" s="521"/>
      <c r="E101" s="448"/>
      <c r="F101" s="110" t="s">
        <v>1269</v>
      </c>
      <c r="G101" s="451">
        <v>0.98</v>
      </c>
      <c r="H101" s="451"/>
      <c r="I101" s="451"/>
      <c r="J101" s="451"/>
      <c r="K101" s="502"/>
      <c r="L101" s="499"/>
    </row>
    <row r="102" spans="1:12" ht="15.6" customHeight="1" x14ac:dyDescent="0.25">
      <c r="A102" s="550"/>
      <c r="B102" s="552"/>
      <c r="C102" s="455"/>
      <c r="D102" s="521"/>
      <c r="E102" s="448"/>
      <c r="F102" s="93" t="s">
        <v>699</v>
      </c>
      <c r="G102" s="523" t="s">
        <v>700</v>
      </c>
      <c r="H102" s="523"/>
      <c r="I102" s="523"/>
      <c r="J102" s="523"/>
      <c r="K102" s="502"/>
      <c r="L102" s="499"/>
    </row>
    <row r="103" spans="1:12" ht="15.6" customHeight="1" x14ac:dyDescent="0.25">
      <c r="A103" s="550"/>
      <c r="B103" s="552"/>
      <c r="C103" s="455"/>
      <c r="D103" s="521"/>
      <c r="E103" s="448"/>
      <c r="F103" s="93" t="s">
        <v>1181</v>
      </c>
      <c r="G103" s="462" t="s">
        <v>1179</v>
      </c>
      <c r="H103" s="463"/>
      <c r="I103" s="463"/>
      <c r="J103" s="464"/>
      <c r="K103" s="502"/>
      <c r="L103" s="499"/>
    </row>
    <row r="104" spans="1:12" ht="15.6" customHeight="1" x14ac:dyDescent="0.25">
      <c r="A104" s="550"/>
      <c r="B104" s="552"/>
      <c r="C104" s="455"/>
      <c r="D104" s="521"/>
      <c r="E104" s="448"/>
      <c r="F104" s="110" t="s">
        <v>83</v>
      </c>
      <c r="G104" s="524">
        <v>66</v>
      </c>
      <c r="H104" s="524"/>
      <c r="I104" s="524"/>
      <c r="J104" s="524"/>
      <c r="K104" s="502"/>
      <c r="L104" s="499"/>
    </row>
    <row r="105" spans="1:12" ht="15.6" customHeight="1" x14ac:dyDescent="0.25">
      <c r="A105" s="550"/>
      <c r="B105" s="552"/>
      <c r="C105" s="455"/>
      <c r="D105" s="521"/>
      <c r="E105" s="448"/>
      <c r="F105" s="110" t="s">
        <v>396</v>
      </c>
      <c r="G105" s="548" t="s">
        <v>397</v>
      </c>
      <c r="H105" s="524"/>
      <c r="I105" s="524"/>
      <c r="J105" s="524"/>
      <c r="K105" s="502"/>
      <c r="L105" s="499"/>
    </row>
    <row r="106" spans="1:12" ht="15.6" customHeight="1" x14ac:dyDescent="0.25">
      <c r="A106" s="550"/>
      <c r="B106" s="552"/>
      <c r="C106" s="455"/>
      <c r="D106" s="521"/>
      <c r="E106" s="448"/>
      <c r="F106" s="110" t="s">
        <v>3</v>
      </c>
      <c r="G106" s="524" t="s">
        <v>213</v>
      </c>
      <c r="H106" s="524"/>
      <c r="I106" s="524"/>
      <c r="J106" s="524"/>
      <c r="K106" s="502"/>
      <c r="L106" s="499"/>
    </row>
    <row r="107" spans="1:12" ht="15.6" customHeight="1" x14ac:dyDescent="0.25">
      <c r="A107" s="550"/>
      <c r="B107" s="552"/>
      <c r="C107" s="455"/>
      <c r="D107" s="521"/>
      <c r="E107" s="448"/>
      <c r="F107" s="93" t="s">
        <v>379</v>
      </c>
      <c r="G107" s="523" t="s">
        <v>380</v>
      </c>
      <c r="H107" s="523"/>
      <c r="I107" s="523"/>
      <c r="J107" s="523"/>
      <c r="K107" s="502"/>
      <c r="L107" s="499"/>
    </row>
    <row r="108" spans="1:12" ht="15.6" customHeight="1" x14ac:dyDescent="0.25">
      <c r="A108" s="550"/>
      <c r="B108" s="552"/>
      <c r="C108" s="455"/>
      <c r="D108" s="521"/>
      <c r="E108" s="448"/>
      <c r="F108" s="93" t="s">
        <v>701</v>
      </c>
      <c r="G108" s="523">
        <v>100000</v>
      </c>
      <c r="H108" s="523"/>
      <c r="I108" s="523"/>
      <c r="J108" s="523"/>
      <c r="K108" s="502"/>
      <c r="L108" s="499"/>
    </row>
    <row r="109" spans="1:12" ht="15.6" customHeight="1" x14ac:dyDescent="0.25">
      <c r="A109" s="550"/>
      <c r="B109" s="552"/>
      <c r="C109" s="455"/>
      <c r="D109" s="521"/>
      <c r="E109" s="448"/>
      <c r="F109" s="93" t="s">
        <v>257</v>
      </c>
      <c r="G109" s="523" t="s">
        <v>391</v>
      </c>
      <c r="H109" s="523"/>
      <c r="I109" s="523"/>
      <c r="J109" s="523"/>
      <c r="K109" s="502"/>
      <c r="L109" s="499"/>
    </row>
    <row r="110" spans="1:12" ht="15.6" customHeight="1" x14ac:dyDescent="0.25">
      <c r="A110" s="550"/>
      <c r="B110" s="552"/>
      <c r="C110" s="455"/>
      <c r="D110" s="521"/>
      <c r="E110" s="448"/>
      <c r="F110" s="93" t="s">
        <v>376</v>
      </c>
      <c r="G110" s="523" t="s">
        <v>392</v>
      </c>
      <c r="H110" s="523"/>
      <c r="I110" s="523"/>
      <c r="J110" s="523"/>
      <c r="K110" s="502"/>
      <c r="L110" s="499"/>
    </row>
    <row r="111" spans="1:12" ht="15.6" customHeight="1" x14ac:dyDescent="0.25">
      <c r="A111" s="550"/>
      <c r="B111" s="552"/>
      <c r="C111" s="455"/>
      <c r="D111" s="521"/>
      <c r="E111" s="448"/>
      <c r="F111" s="93" t="s">
        <v>702</v>
      </c>
      <c r="G111" s="523" t="s">
        <v>709</v>
      </c>
      <c r="H111" s="523"/>
      <c r="I111" s="523"/>
      <c r="J111" s="523"/>
      <c r="K111" s="502"/>
      <c r="L111" s="499"/>
    </row>
    <row r="112" spans="1:12" ht="15.6" customHeight="1" x14ac:dyDescent="0.25">
      <c r="A112" s="550"/>
      <c r="B112" s="552"/>
      <c r="C112" s="455"/>
      <c r="D112" s="521"/>
      <c r="E112" s="448"/>
      <c r="F112" s="93" t="s">
        <v>381</v>
      </c>
      <c r="G112" s="523" t="s">
        <v>382</v>
      </c>
      <c r="H112" s="523"/>
      <c r="I112" s="523"/>
      <c r="J112" s="523"/>
      <c r="K112" s="502"/>
      <c r="L112" s="500"/>
    </row>
    <row r="113" spans="1:12" ht="15.6" customHeight="1" x14ac:dyDescent="0.25">
      <c r="A113" s="550"/>
      <c r="B113" s="552"/>
      <c r="C113" s="455"/>
      <c r="D113" s="521"/>
      <c r="E113" s="448"/>
      <c r="F113" s="94" t="s">
        <v>358</v>
      </c>
      <c r="G113" s="523" t="s">
        <v>900</v>
      </c>
      <c r="H113" s="523"/>
      <c r="I113" s="523"/>
      <c r="J113" s="523"/>
      <c r="K113" s="496">
        <v>5</v>
      </c>
      <c r="L113" s="443">
        <v>13663</v>
      </c>
    </row>
    <row r="114" spans="1:12" ht="15.6" customHeight="1" x14ac:dyDescent="0.25">
      <c r="A114" s="550"/>
      <c r="B114" s="552"/>
      <c r="C114" s="455"/>
      <c r="D114" s="521"/>
      <c r="E114" s="448"/>
      <c r="F114" s="93" t="s">
        <v>383</v>
      </c>
      <c r="G114" s="523" t="s">
        <v>384</v>
      </c>
      <c r="H114" s="523"/>
      <c r="I114" s="523"/>
      <c r="J114" s="523"/>
      <c r="K114" s="497"/>
      <c r="L114" s="444" t="e">
        <f>#REF!-#REF!*10%</f>
        <v>#REF!</v>
      </c>
    </row>
    <row r="115" spans="1:12" ht="15.6" customHeight="1" x14ac:dyDescent="0.25">
      <c r="A115" s="550"/>
      <c r="B115" s="552"/>
      <c r="C115" s="455"/>
      <c r="D115" s="521"/>
      <c r="E115" s="448"/>
      <c r="F115" s="93" t="s">
        <v>385</v>
      </c>
      <c r="G115" s="523" t="s">
        <v>398</v>
      </c>
      <c r="H115" s="523"/>
      <c r="I115" s="523"/>
      <c r="J115" s="523"/>
      <c r="K115" s="497"/>
      <c r="L115" s="444" t="e">
        <f>#REF!-#REF!*10%</f>
        <v>#REF!</v>
      </c>
    </row>
    <row r="116" spans="1:12" ht="15.6" customHeight="1" x14ac:dyDescent="0.25">
      <c r="A116" s="550"/>
      <c r="B116" s="552"/>
      <c r="C116" s="455"/>
      <c r="D116" s="521"/>
      <c r="E116" s="448"/>
      <c r="F116" s="93" t="s">
        <v>389</v>
      </c>
      <c r="G116" s="523" t="s">
        <v>390</v>
      </c>
      <c r="H116" s="523"/>
      <c r="I116" s="523"/>
      <c r="J116" s="523"/>
      <c r="K116" s="497"/>
      <c r="L116" s="444" t="e">
        <f>#REF!-#REF!*10%</f>
        <v>#REF!</v>
      </c>
    </row>
    <row r="117" spans="1:12" ht="15.6" customHeight="1" x14ac:dyDescent="0.25">
      <c r="A117" s="550"/>
      <c r="B117" s="552"/>
      <c r="C117" s="455"/>
      <c r="D117" s="521"/>
      <c r="E117" s="448"/>
      <c r="F117" s="93" t="s">
        <v>704</v>
      </c>
      <c r="G117" s="523" t="s">
        <v>705</v>
      </c>
      <c r="H117" s="523"/>
      <c r="I117" s="523"/>
      <c r="J117" s="523"/>
      <c r="K117" s="497"/>
      <c r="L117" s="444" t="e">
        <f>#REF!-#REF!*10%</f>
        <v>#REF!</v>
      </c>
    </row>
    <row r="118" spans="1:12" ht="15.6" customHeight="1" x14ac:dyDescent="0.25">
      <c r="A118" s="550"/>
      <c r="B118" s="552"/>
      <c r="C118" s="455"/>
      <c r="D118" s="521"/>
      <c r="E118" s="448"/>
      <c r="F118" s="93" t="s">
        <v>706</v>
      </c>
      <c r="G118" s="461" t="s">
        <v>390</v>
      </c>
      <c r="H118" s="461"/>
      <c r="I118" s="461"/>
      <c r="J118" s="461"/>
      <c r="K118" s="497"/>
      <c r="L118" s="444" t="e">
        <f>#REF!-#REF!*10%</f>
        <v>#REF!</v>
      </c>
    </row>
    <row r="119" spans="1:12" ht="15.6" customHeight="1" x14ac:dyDescent="0.25">
      <c r="A119" s="550"/>
      <c r="B119" s="552"/>
      <c r="C119" s="455"/>
      <c r="D119" s="521"/>
      <c r="E119" s="448"/>
      <c r="F119" s="93" t="s">
        <v>1271</v>
      </c>
      <c r="G119" s="461" t="s">
        <v>390</v>
      </c>
      <c r="H119" s="461"/>
      <c r="I119" s="461"/>
      <c r="J119" s="461"/>
      <c r="K119" s="497"/>
      <c r="L119" s="444" t="e">
        <f>#REF!-#REF!*10%</f>
        <v>#REF!</v>
      </c>
    </row>
    <row r="120" spans="1:12" ht="15.6" customHeight="1" x14ac:dyDescent="0.25">
      <c r="A120" s="550"/>
      <c r="B120" s="552"/>
      <c r="C120" s="455"/>
      <c r="D120" s="521"/>
      <c r="E120" s="448"/>
      <c r="F120" s="93" t="s">
        <v>707</v>
      </c>
      <c r="G120" s="523" t="s">
        <v>911</v>
      </c>
      <c r="H120" s="523"/>
      <c r="I120" s="523"/>
      <c r="J120" s="523"/>
      <c r="K120" s="497"/>
      <c r="L120" s="444" t="e">
        <f>#REF!-#REF!*10%</f>
        <v>#REF!</v>
      </c>
    </row>
    <row r="121" spans="1:12" ht="15.6" customHeight="1" x14ac:dyDescent="0.25">
      <c r="A121" s="550"/>
      <c r="B121" s="552"/>
      <c r="C121" s="455"/>
      <c r="D121" s="521"/>
      <c r="E121" s="448"/>
      <c r="F121" s="93" t="s">
        <v>708</v>
      </c>
      <c r="G121" s="523" t="s">
        <v>390</v>
      </c>
      <c r="H121" s="523"/>
      <c r="I121" s="523"/>
      <c r="J121" s="523"/>
      <c r="K121" s="497"/>
      <c r="L121" s="444" t="e">
        <f>#REF!-#REF!*10%</f>
        <v>#REF!</v>
      </c>
    </row>
    <row r="122" spans="1:12" ht="15.6" customHeight="1" x14ac:dyDescent="0.25">
      <c r="A122" s="550"/>
      <c r="B122" s="552"/>
      <c r="C122" s="455"/>
      <c r="D122" s="521"/>
      <c r="E122" s="448"/>
      <c r="F122" s="93" t="s">
        <v>377</v>
      </c>
      <c r="G122" s="523" t="s">
        <v>387</v>
      </c>
      <c r="H122" s="523"/>
      <c r="I122" s="523"/>
      <c r="J122" s="523"/>
      <c r="K122" s="497"/>
      <c r="L122" s="444" t="e">
        <f>#REF!-#REF!*10%</f>
        <v>#REF!</v>
      </c>
    </row>
    <row r="123" spans="1:12" ht="15.6" customHeight="1" x14ac:dyDescent="0.25">
      <c r="A123" s="550"/>
      <c r="B123" s="552"/>
      <c r="C123" s="455"/>
      <c r="D123" s="521"/>
      <c r="E123" s="448"/>
      <c r="F123" s="93" t="s">
        <v>388</v>
      </c>
      <c r="G123" s="523" t="s">
        <v>393</v>
      </c>
      <c r="H123" s="523"/>
      <c r="I123" s="523"/>
      <c r="J123" s="523"/>
      <c r="K123" s="497"/>
      <c r="L123" s="444" t="e">
        <f>#REF!-#REF!*10%</f>
        <v>#REF!</v>
      </c>
    </row>
    <row r="124" spans="1:12" ht="15.6" customHeight="1" x14ac:dyDescent="0.25">
      <c r="A124" s="550"/>
      <c r="B124" s="552"/>
      <c r="C124" s="455"/>
      <c r="D124" s="521"/>
      <c r="E124" s="448"/>
      <c r="F124" s="93" t="s">
        <v>562</v>
      </c>
      <c r="G124" s="523" t="s">
        <v>1024</v>
      </c>
      <c r="H124" s="523"/>
      <c r="I124" s="523"/>
      <c r="J124" s="523"/>
      <c r="K124" s="497"/>
      <c r="L124" s="444" t="e">
        <f>#REF!-#REF!*10%</f>
        <v>#REF!</v>
      </c>
    </row>
    <row r="125" spans="1:12" ht="15.6" customHeight="1" x14ac:dyDescent="0.25">
      <c r="A125" s="550"/>
      <c r="B125" s="552"/>
      <c r="C125" s="455"/>
      <c r="D125" s="521"/>
      <c r="E125" s="448"/>
      <c r="F125" s="93" t="s">
        <v>570</v>
      </c>
      <c r="G125" s="523" t="s">
        <v>613</v>
      </c>
      <c r="H125" s="523"/>
      <c r="I125" s="523"/>
      <c r="J125" s="523"/>
      <c r="K125" s="497"/>
      <c r="L125" s="444" t="e">
        <f>#REF!-#REF!*10%</f>
        <v>#REF!</v>
      </c>
    </row>
    <row r="126" spans="1:12" ht="15.6" customHeight="1" x14ac:dyDescent="0.25">
      <c r="A126" s="550"/>
      <c r="B126" s="552"/>
      <c r="C126" s="455"/>
      <c r="D126" s="521"/>
      <c r="E126" s="448"/>
      <c r="F126" s="111" t="s">
        <v>84</v>
      </c>
      <c r="G126" s="526">
        <v>2.8</v>
      </c>
      <c r="H126" s="526"/>
      <c r="I126" s="526"/>
      <c r="J126" s="526"/>
      <c r="K126" s="497"/>
      <c r="L126" s="444" t="e">
        <f>#REF!-#REF!*10%</f>
        <v>#REF!</v>
      </c>
    </row>
    <row r="127" spans="1:12" ht="15.6" customHeight="1" x14ac:dyDescent="0.25">
      <c r="A127" s="550"/>
      <c r="B127" s="553"/>
      <c r="C127" s="455"/>
      <c r="D127" s="521"/>
      <c r="E127" s="448"/>
      <c r="F127" s="96" t="s">
        <v>1016</v>
      </c>
      <c r="G127" s="454">
        <v>5</v>
      </c>
      <c r="H127" s="454"/>
      <c r="I127" s="454"/>
      <c r="J127" s="454"/>
      <c r="K127" s="497"/>
      <c r="L127" s="444" t="e">
        <f>#REF!-#REF!*10%</f>
        <v>#REF!</v>
      </c>
    </row>
    <row r="128" spans="1:12" ht="15.6" customHeight="1" x14ac:dyDescent="0.25">
      <c r="A128" s="549">
        <v>5</v>
      </c>
      <c r="B128" s="551"/>
      <c r="C128" s="455" t="s">
        <v>201</v>
      </c>
      <c r="D128" s="520"/>
      <c r="E128" s="448"/>
      <c r="F128" s="110" t="s">
        <v>81</v>
      </c>
      <c r="G128" s="524" t="s">
        <v>6</v>
      </c>
      <c r="H128" s="524"/>
      <c r="I128" s="524"/>
      <c r="J128" s="524"/>
      <c r="K128" s="539">
        <v>3</v>
      </c>
      <c r="L128" s="498">
        <v>14029</v>
      </c>
    </row>
    <row r="129" spans="1:12" ht="15.6" customHeight="1" x14ac:dyDescent="0.25">
      <c r="A129" s="550"/>
      <c r="B129" s="552"/>
      <c r="C129" s="455"/>
      <c r="D129" s="521"/>
      <c r="E129" s="448"/>
      <c r="F129" s="110" t="s">
        <v>80</v>
      </c>
      <c r="G129" s="469">
        <v>114</v>
      </c>
      <c r="H129" s="469"/>
      <c r="I129" s="469"/>
      <c r="J129" s="469"/>
      <c r="K129" s="502"/>
      <c r="L129" s="499"/>
    </row>
    <row r="130" spans="1:12" ht="15.6" customHeight="1" x14ac:dyDescent="0.25">
      <c r="A130" s="550"/>
      <c r="B130" s="552"/>
      <c r="C130" s="455"/>
      <c r="D130" s="521"/>
      <c r="E130" s="448"/>
      <c r="F130" s="110" t="s">
        <v>8</v>
      </c>
      <c r="G130" s="240">
        <v>3000</v>
      </c>
      <c r="H130" s="241">
        <v>4000</v>
      </c>
      <c r="I130" s="312">
        <v>5000</v>
      </c>
      <c r="J130" s="242">
        <v>6000</v>
      </c>
      <c r="K130" s="502"/>
      <c r="L130" s="499"/>
    </row>
    <row r="131" spans="1:12" ht="15.6" customHeight="1" x14ac:dyDescent="0.25">
      <c r="A131" s="550"/>
      <c r="B131" s="552"/>
      <c r="C131" s="455"/>
      <c r="D131" s="521"/>
      <c r="E131" s="448"/>
      <c r="F131" s="110" t="s">
        <v>817</v>
      </c>
      <c r="G131" s="243">
        <f>G129*114</f>
        <v>12996</v>
      </c>
      <c r="H131" s="244">
        <f>G129*128</f>
        <v>14592</v>
      </c>
      <c r="I131" s="313">
        <f>G129*143</f>
        <v>16302</v>
      </c>
      <c r="J131" s="245">
        <f>G129*148</f>
        <v>16872</v>
      </c>
      <c r="K131" s="502"/>
      <c r="L131" s="499"/>
    </row>
    <row r="132" spans="1:12" ht="15.6" customHeight="1" x14ac:dyDescent="0.25">
      <c r="A132" s="550"/>
      <c r="B132" s="552"/>
      <c r="C132" s="455"/>
      <c r="D132" s="521"/>
      <c r="E132" s="448"/>
      <c r="F132" s="110" t="s">
        <v>1269</v>
      </c>
      <c r="G132" s="451">
        <v>0.98</v>
      </c>
      <c r="H132" s="451"/>
      <c r="I132" s="451"/>
      <c r="J132" s="451"/>
      <c r="K132" s="502"/>
      <c r="L132" s="499"/>
    </row>
    <row r="133" spans="1:12" ht="15.6" customHeight="1" x14ac:dyDescent="0.25">
      <c r="A133" s="550"/>
      <c r="B133" s="552"/>
      <c r="C133" s="455"/>
      <c r="D133" s="521"/>
      <c r="E133" s="448"/>
      <c r="F133" s="93" t="s">
        <v>699</v>
      </c>
      <c r="G133" s="523" t="s">
        <v>700</v>
      </c>
      <c r="H133" s="523"/>
      <c r="I133" s="523"/>
      <c r="J133" s="523"/>
      <c r="K133" s="502"/>
      <c r="L133" s="499"/>
    </row>
    <row r="134" spans="1:12" ht="15.6" customHeight="1" x14ac:dyDescent="0.25">
      <c r="A134" s="550"/>
      <c r="B134" s="552"/>
      <c r="C134" s="455"/>
      <c r="D134" s="521"/>
      <c r="E134" s="448"/>
      <c r="F134" s="93" t="s">
        <v>1181</v>
      </c>
      <c r="G134" s="462" t="s">
        <v>1179</v>
      </c>
      <c r="H134" s="463"/>
      <c r="I134" s="463"/>
      <c r="J134" s="464"/>
      <c r="K134" s="502"/>
      <c r="L134" s="499"/>
    </row>
    <row r="135" spans="1:12" ht="15.6" customHeight="1" x14ac:dyDescent="0.25">
      <c r="A135" s="550"/>
      <c r="B135" s="552"/>
      <c r="C135" s="455"/>
      <c r="D135" s="521"/>
      <c r="E135" s="448"/>
      <c r="F135" s="110" t="s">
        <v>83</v>
      </c>
      <c r="G135" s="524">
        <v>66</v>
      </c>
      <c r="H135" s="524"/>
      <c r="I135" s="524"/>
      <c r="J135" s="524"/>
      <c r="K135" s="502"/>
      <c r="L135" s="499"/>
    </row>
    <row r="136" spans="1:12" ht="15.6" customHeight="1" x14ac:dyDescent="0.25">
      <c r="A136" s="550"/>
      <c r="B136" s="552"/>
      <c r="C136" s="455"/>
      <c r="D136" s="521"/>
      <c r="E136" s="448"/>
      <c r="F136" s="110" t="s">
        <v>396</v>
      </c>
      <c r="G136" s="548" t="s">
        <v>397</v>
      </c>
      <c r="H136" s="524"/>
      <c r="I136" s="524"/>
      <c r="J136" s="524"/>
      <c r="K136" s="502"/>
      <c r="L136" s="499"/>
    </row>
    <row r="137" spans="1:12" ht="15.6" customHeight="1" x14ac:dyDescent="0.25">
      <c r="A137" s="550"/>
      <c r="B137" s="552"/>
      <c r="C137" s="455"/>
      <c r="D137" s="521"/>
      <c r="E137" s="448"/>
      <c r="F137" s="110" t="s">
        <v>3</v>
      </c>
      <c r="G137" s="524" t="s">
        <v>925</v>
      </c>
      <c r="H137" s="524"/>
      <c r="I137" s="524"/>
      <c r="J137" s="524"/>
      <c r="K137" s="502"/>
      <c r="L137" s="499"/>
    </row>
    <row r="138" spans="1:12" ht="15.6" customHeight="1" x14ac:dyDescent="0.25">
      <c r="A138" s="550"/>
      <c r="B138" s="552"/>
      <c r="C138" s="455"/>
      <c r="D138" s="521"/>
      <c r="E138" s="448"/>
      <c r="F138" s="93" t="s">
        <v>379</v>
      </c>
      <c r="G138" s="523" t="s">
        <v>380</v>
      </c>
      <c r="H138" s="523"/>
      <c r="I138" s="523"/>
      <c r="J138" s="523"/>
      <c r="K138" s="502"/>
      <c r="L138" s="499"/>
    </row>
    <row r="139" spans="1:12" ht="15.6" customHeight="1" x14ac:dyDescent="0.25">
      <c r="A139" s="550"/>
      <c r="B139" s="552"/>
      <c r="C139" s="455"/>
      <c r="D139" s="521"/>
      <c r="E139" s="448"/>
      <c r="F139" s="93" t="s">
        <v>701</v>
      </c>
      <c r="G139" s="523">
        <v>100000</v>
      </c>
      <c r="H139" s="523"/>
      <c r="I139" s="523"/>
      <c r="J139" s="523"/>
      <c r="K139" s="502"/>
      <c r="L139" s="499"/>
    </row>
    <row r="140" spans="1:12" ht="15.6" customHeight="1" x14ac:dyDescent="0.25">
      <c r="A140" s="550"/>
      <c r="B140" s="552"/>
      <c r="C140" s="455"/>
      <c r="D140" s="521"/>
      <c r="E140" s="448"/>
      <c r="F140" s="93" t="s">
        <v>257</v>
      </c>
      <c r="G140" s="523" t="s">
        <v>391</v>
      </c>
      <c r="H140" s="523"/>
      <c r="I140" s="523"/>
      <c r="J140" s="523"/>
      <c r="K140" s="502"/>
      <c r="L140" s="499"/>
    </row>
    <row r="141" spans="1:12" ht="15.6" customHeight="1" x14ac:dyDescent="0.25">
      <c r="A141" s="550"/>
      <c r="B141" s="552"/>
      <c r="C141" s="455"/>
      <c r="D141" s="521"/>
      <c r="E141" s="448"/>
      <c r="F141" s="93" t="s">
        <v>376</v>
      </c>
      <c r="G141" s="523" t="s">
        <v>392</v>
      </c>
      <c r="H141" s="523"/>
      <c r="I141" s="523"/>
      <c r="J141" s="523"/>
      <c r="K141" s="502"/>
      <c r="L141" s="499"/>
    </row>
    <row r="142" spans="1:12" ht="15.6" customHeight="1" x14ac:dyDescent="0.25">
      <c r="A142" s="550"/>
      <c r="B142" s="552"/>
      <c r="C142" s="455"/>
      <c r="D142" s="521"/>
      <c r="E142" s="448"/>
      <c r="F142" s="93" t="s">
        <v>702</v>
      </c>
      <c r="G142" s="523" t="s">
        <v>709</v>
      </c>
      <c r="H142" s="523"/>
      <c r="I142" s="523"/>
      <c r="J142" s="523"/>
      <c r="K142" s="502"/>
      <c r="L142" s="499"/>
    </row>
    <row r="143" spans="1:12" ht="15.6" customHeight="1" x14ac:dyDescent="0.25">
      <c r="A143" s="550"/>
      <c r="B143" s="552"/>
      <c r="C143" s="455"/>
      <c r="D143" s="521"/>
      <c r="E143" s="448"/>
      <c r="F143" s="93" t="s">
        <v>381</v>
      </c>
      <c r="G143" s="523" t="s">
        <v>382</v>
      </c>
      <c r="H143" s="523"/>
      <c r="I143" s="523"/>
      <c r="J143" s="523"/>
      <c r="K143" s="502"/>
      <c r="L143" s="500"/>
    </row>
    <row r="144" spans="1:12" ht="15.6" customHeight="1" x14ac:dyDescent="0.25">
      <c r="A144" s="550"/>
      <c r="B144" s="552"/>
      <c r="C144" s="455"/>
      <c r="D144" s="521"/>
      <c r="E144" s="448"/>
      <c r="F144" s="94" t="s">
        <v>358</v>
      </c>
      <c r="G144" s="523" t="s">
        <v>900</v>
      </c>
      <c r="H144" s="523"/>
      <c r="I144" s="523"/>
      <c r="J144" s="523"/>
      <c r="K144" s="496">
        <v>5</v>
      </c>
      <c r="L144" s="443">
        <v>15011</v>
      </c>
    </row>
    <row r="145" spans="1:12" ht="15.6" customHeight="1" x14ac:dyDescent="0.25">
      <c r="A145" s="550"/>
      <c r="B145" s="552"/>
      <c r="C145" s="455"/>
      <c r="D145" s="521"/>
      <c r="E145" s="448"/>
      <c r="F145" s="93" t="s">
        <v>383</v>
      </c>
      <c r="G145" s="523" t="s">
        <v>384</v>
      </c>
      <c r="H145" s="523"/>
      <c r="I145" s="523"/>
      <c r="J145" s="523"/>
      <c r="K145" s="497"/>
      <c r="L145" s="444" t="e">
        <f>#REF!-#REF!*10%</f>
        <v>#REF!</v>
      </c>
    </row>
    <row r="146" spans="1:12" ht="15.6" customHeight="1" x14ac:dyDescent="0.25">
      <c r="A146" s="550"/>
      <c r="B146" s="552"/>
      <c r="C146" s="455"/>
      <c r="D146" s="521"/>
      <c r="E146" s="448"/>
      <c r="F146" s="93" t="s">
        <v>385</v>
      </c>
      <c r="G146" s="523" t="s">
        <v>398</v>
      </c>
      <c r="H146" s="523"/>
      <c r="I146" s="523"/>
      <c r="J146" s="523"/>
      <c r="K146" s="497"/>
      <c r="L146" s="444" t="e">
        <f>#REF!-#REF!*10%</f>
        <v>#REF!</v>
      </c>
    </row>
    <row r="147" spans="1:12" ht="15.6" customHeight="1" x14ac:dyDescent="0.25">
      <c r="A147" s="550"/>
      <c r="B147" s="552"/>
      <c r="C147" s="455"/>
      <c r="D147" s="521"/>
      <c r="E147" s="448"/>
      <c r="F147" s="93" t="s">
        <v>389</v>
      </c>
      <c r="G147" s="523" t="s">
        <v>390</v>
      </c>
      <c r="H147" s="523"/>
      <c r="I147" s="523"/>
      <c r="J147" s="523"/>
      <c r="K147" s="497"/>
      <c r="L147" s="444" t="e">
        <f>#REF!-#REF!*10%</f>
        <v>#REF!</v>
      </c>
    </row>
    <row r="148" spans="1:12" ht="15.6" customHeight="1" x14ac:dyDescent="0.25">
      <c r="A148" s="550"/>
      <c r="B148" s="552"/>
      <c r="C148" s="455"/>
      <c r="D148" s="521"/>
      <c r="E148" s="448"/>
      <c r="F148" s="93" t="s">
        <v>704</v>
      </c>
      <c r="G148" s="523" t="s">
        <v>705</v>
      </c>
      <c r="H148" s="523"/>
      <c r="I148" s="523"/>
      <c r="J148" s="523"/>
      <c r="K148" s="497"/>
      <c r="L148" s="444" t="e">
        <f>#REF!-#REF!*10%</f>
        <v>#REF!</v>
      </c>
    </row>
    <row r="149" spans="1:12" ht="15.6" customHeight="1" x14ac:dyDescent="0.25">
      <c r="A149" s="550"/>
      <c r="B149" s="552"/>
      <c r="C149" s="455"/>
      <c r="D149" s="521"/>
      <c r="E149" s="448"/>
      <c r="F149" s="93" t="s">
        <v>706</v>
      </c>
      <c r="G149" s="461" t="s">
        <v>390</v>
      </c>
      <c r="H149" s="461"/>
      <c r="I149" s="461"/>
      <c r="J149" s="461"/>
      <c r="K149" s="497"/>
      <c r="L149" s="444" t="e">
        <f>#REF!-#REF!*10%</f>
        <v>#REF!</v>
      </c>
    </row>
    <row r="150" spans="1:12" ht="15.6" customHeight="1" x14ac:dyDescent="0.25">
      <c r="A150" s="550"/>
      <c r="B150" s="552"/>
      <c r="C150" s="455"/>
      <c r="D150" s="521"/>
      <c r="E150" s="448"/>
      <c r="F150" s="93" t="s">
        <v>1271</v>
      </c>
      <c r="G150" s="461" t="s">
        <v>390</v>
      </c>
      <c r="H150" s="461"/>
      <c r="I150" s="461"/>
      <c r="J150" s="461"/>
      <c r="K150" s="497"/>
      <c r="L150" s="444" t="e">
        <f>#REF!-#REF!*10%</f>
        <v>#REF!</v>
      </c>
    </row>
    <row r="151" spans="1:12" ht="15.6" customHeight="1" x14ac:dyDescent="0.25">
      <c r="A151" s="550"/>
      <c r="B151" s="552"/>
      <c r="C151" s="455"/>
      <c r="D151" s="521"/>
      <c r="E151" s="448"/>
      <c r="F151" s="93" t="s">
        <v>707</v>
      </c>
      <c r="G151" s="523" t="s">
        <v>911</v>
      </c>
      <c r="H151" s="523"/>
      <c r="I151" s="523"/>
      <c r="J151" s="523"/>
      <c r="K151" s="497"/>
      <c r="L151" s="444" t="e">
        <f>#REF!-#REF!*10%</f>
        <v>#REF!</v>
      </c>
    </row>
    <row r="152" spans="1:12" ht="15.6" customHeight="1" x14ac:dyDescent="0.25">
      <c r="A152" s="550"/>
      <c r="B152" s="552"/>
      <c r="C152" s="455"/>
      <c r="D152" s="521"/>
      <c r="E152" s="448"/>
      <c r="F152" s="93" t="s">
        <v>708</v>
      </c>
      <c r="G152" s="523" t="s">
        <v>390</v>
      </c>
      <c r="H152" s="523"/>
      <c r="I152" s="523"/>
      <c r="J152" s="523"/>
      <c r="K152" s="497"/>
      <c r="L152" s="444" t="e">
        <f>#REF!-#REF!*10%</f>
        <v>#REF!</v>
      </c>
    </row>
    <row r="153" spans="1:12" ht="15.6" customHeight="1" x14ac:dyDescent="0.25">
      <c r="A153" s="550"/>
      <c r="B153" s="552"/>
      <c r="C153" s="455"/>
      <c r="D153" s="521"/>
      <c r="E153" s="448"/>
      <c r="F153" s="93" t="s">
        <v>377</v>
      </c>
      <c r="G153" s="523" t="s">
        <v>387</v>
      </c>
      <c r="H153" s="523"/>
      <c r="I153" s="523"/>
      <c r="J153" s="523"/>
      <c r="K153" s="497"/>
      <c r="L153" s="444" t="e">
        <f>#REF!-#REF!*10%</f>
        <v>#REF!</v>
      </c>
    </row>
    <row r="154" spans="1:12" ht="15.6" customHeight="1" x14ac:dyDescent="0.25">
      <c r="A154" s="550"/>
      <c r="B154" s="552"/>
      <c r="C154" s="455"/>
      <c r="D154" s="521"/>
      <c r="E154" s="448"/>
      <c r="F154" s="93" t="s">
        <v>388</v>
      </c>
      <c r="G154" s="523" t="s">
        <v>393</v>
      </c>
      <c r="H154" s="523"/>
      <c r="I154" s="523"/>
      <c r="J154" s="523"/>
      <c r="K154" s="497"/>
      <c r="L154" s="444" t="e">
        <f>#REF!-#REF!*10%</f>
        <v>#REF!</v>
      </c>
    </row>
    <row r="155" spans="1:12" ht="15.6" customHeight="1" x14ac:dyDescent="0.25">
      <c r="A155" s="550"/>
      <c r="B155" s="552"/>
      <c r="C155" s="455"/>
      <c r="D155" s="521"/>
      <c r="E155" s="448"/>
      <c r="F155" s="93" t="s">
        <v>562</v>
      </c>
      <c r="G155" s="523" t="s">
        <v>1024</v>
      </c>
      <c r="H155" s="523"/>
      <c r="I155" s="523"/>
      <c r="J155" s="523"/>
      <c r="K155" s="497"/>
      <c r="L155" s="444" t="e">
        <f>#REF!-#REF!*10%</f>
        <v>#REF!</v>
      </c>
    </row>
    <row r="156" spans="1:12" ht="15.6" customHeight="1" x14ac:dyDescent="0.25">
      <c r="A156" s="550"/>
      <c r="B156" s="552"/>
      <c r="C156" s="455"/>
      <c r="D156" s="521"/>
      <c r="E156" s="448"/>
      <c r="F156" s="93" t="s">
        <v>570</v>
      </c>
      <c r="G156" s="523" t="s">
        <v>613</v>
      </c>
      <c r="H156" s="523"/>
      <c r="I156" s="523"/>
      <c r="J156" s="523"/>
      <c r="K156" s="497"/>
      <c r="L156" s="444" t="e">
        <f>#REF!-#REF!*10%</f>
        <v>#REF!</v>
      </c>
    </row>
    <row r="157" spans="1:12" ht="15.6" customHeight="1" x14ac:dyDescent="0.25">
      <c r="A157" s="550"/>
      <c r="B157" s="552"/>
      <c r="C157" s="455"/>
      <c r="D157" s="521"/>
      <c r="E157" s="448"/>
      <c r="F157" s="111" t="s">
        <v>84</v>
      </c>
      <c r="G157" s="526">
        <v>3.2</v>
      </c>
      <c r="H157" s="526"/>
      <c r="I157" s="526"/>
      <c r="J157" s="526"/>
      <c r="K157" s="497"/>
      <c r="L157" s="444" t="e">
        <f>#REF!-#REF!*10%</f>
        <v>#REF!</v>
      </c>
    </row>
    <row r="158" spans="1:12" ht="15.6" customHeight="1" x14ac:dyDescent="0.25">
      <c r="A158" s="550"/>
      <c r="B158" s="553"/>
      <c r="C158" s="455"/>
      <c r="D158" s="521"/>
      <c r="E158" s="448"/>
      <c r="F158" s="96" t="s">
        <v>1016</v>
      </c>
      <c r="G158" s="454">
        <v>5</v>
      </c>
      <c r="H158" s="454"/>
      <c r="I158" s="454"/>
      <c r="J158" s="454"/>
      <c r="K158" s="497"/>
      <c r="L158" s="444" t="e">
        <f>#REF!-#REF!*10%</f>
        <v>#REF!</v>
      </c>
    </row>
    <row r="159" spans="1:12" ht="15.6" customHeight="1" x14ac:dyDescent="0.25">
      <c r="A159" s="549">
        <v>6</v>
      </c>
      <c r="B159" s="551"/>
      <c r="C159" s="455" t="s">
        <v>202</v>
      </c>
      <c r="D159" s="520"/>
      <c r="E159" s="448"/>
      <c r="F159" s="110" t="s">
        <v>81</v>
      </c>
      <c r="G159" s="524" t="s">
        <v>6</v>
      </c>
      <c r="H159" s="524"/>
      <c r="I159" s="524"/>
      <c r="J159" s="524"/>
      <c r="K159" s="539">
        <v>3</v>
      </c>
      <c r="L159" s="498">
        <v>16727</v>
      </c>
    </row>
    <row r="160" spans="1:12" ht="15.6" customHeight="1" x14ac:dyDescent="0.25">
      <c r="A160" s="550"/>
      <c r="B160" s="552"/>
      <c r="C160" s="455"/>
      <c r="D160" s="521"/>
      <c r="E160" s="448"/>
      <c r="F160" s="110" t="s">
        <v>80</v>
      </c>
      <c r="G160" s="469">
        <v>140</v>
      </c>
      <c r="H160" s="469"/>
      <c r="I160" s="469"/>
      <c r="J160" s="469"/>
      <c r="K160" s="502"/>
      <c r="L160" s="499"/>
    </row>
    <row r="161" spans="1:12" ht="15.6" customHeight="1" x14ac:dyDescent="0.25">
      <c r="A161" s="550"/>
      <c r="B161" s="552"/>
      <c r="C161" s="455"/>
      <c r="D161" s="521"/>
      <c r="E161" s="448"/>
      <c r="F161" s="110" t="s">
        <v>8</v>
      </c>
      <c r="G161" s="240">
        <v>3000</v>
      </c>
      <c r="H161" s="241">
        <v>4000</v>
      </c>
      <c r="I161" s="312">
        <v>5000</v>
      </c>
      <c r="J161" s="242">
        <v>6000</v>
      </c>
      <c r="K161" s="502"/>
      <c r="L161" s="499"/>
    </row>
    <row r="162" spans="1:12" ht="15.6" customHeight="1" x14ac:dyDescent="0.25">
      <c r="A162" s="550"/>
      <c r="B162" s="552"/>
      <c r="C162" s="455"/>
      <c r="D162" s="521"/>
      <c r="E162" s="448"/>
      <c r="F162" s="110" t="s">
        <v>817</v>
      </c>
      <c r="G162" s="243">
        <f>G160*114</f>
        <v>15960</v>
      </c>
      <c r="H162" s="244">
        <f>G160*128</f>
        <v>17920</v>
      </c>
      <c r="I162" s="313">
        <f>G160*143</f>
        <v>20020</v>
      </c>
      <c r="J162" s="245">
        <f>G160*148</f>
        <v>20720</v>
      </c>
      <c r="K162" s="502"/>
      <c r="L162" s="499"/>
    </row>
    <row r="163" spans="1:12" ht="15.6" customHeight="1" x14ac:dyDescent="0.25">
      <c r="A163" s="550"/>
      <c r="B163" s="552"/>
      <c r="C163" s="455"/>
      <c r="D163" s="521"/>
      <c r="E163" s="448"/>
      <c r="F163" s="110" t="s">
        <v>1269</v>
      </c>
      <c r="G163" s="451">
        <v>0.98</v>
      </c>
      <c r="H163" s="451"/>
      <c r="I163" s="451"/>
      <c r="J163" s="451"/>
      <c r="K163" s="502"/>
      <c r="L163" s="499"/>
    </row>
    <row r="164" spans="1:12" ht="15.6" customHeight="1" x14ac:dyDescent="0.25">
      <c r="A164" s="550"/>
      <c r="B164" s="552"/>
      <c r="C164" s="455"/>
      <c r="D164" s="521"/>
      <c r="E164" s="448"/>
      <c r="F164" s="93" t="s">
        <v>699</v>
      </c>
      <c r="G164" s="523" t="s">
        <v>700</v>
      </c>
      <c r="H164" s="523"/>
      <c r="I164" s="523"/>
      <c r="J164" s="523"/>
      <c r="K164" s="502"/>
      <c r="L164" s="499"/>
    </row>
    <row r="165" spans="1:12" ht="15.6" customHeight="1" x14ac:dyDescent="0.25">
      <c r="A165" s="550"/>
      <c r="B165" s="552"/>
      <c r="C165" s="455"/>
      <c r="D165" s="521"/>
      <c r="E165" s="448"/>
      <c r="F165" s="93" t="s">
        <v>1181</v>
      </c>
      <c r="G165" s="462" t="s">
        <v>1179</v>
      </c>
      <c r="H165" s="463"/>
      <c r="I165" s="463"/>
      <c r="J165" s="464"/>
      <c r="K165" s="502"/>
      <c r="L165" s="499"/>
    </row>
    <row r="166" spans="1:12" ht="15.6" customHeight="1" x14ac:dyDescent="0.25">
      <c r="A166" s="550"/>
      <c r="B166" s="552"/>
      <c r="C166" s="455"/>
      <c r="D166" s="521"/>
      <c r="E166" s="448"/>
      <c r="F166" s="110" t="s">
        <v>83</v>
      </c>
      <c r="G166" s="524">
        <v>66</v>
      </c>
      <c r="H166" s="524"/>
      <c r="I166" s="524"/>
      <c r="J166" s="524"/>
      <c r="K166" s="502"/>
      <c r="L166" s="499"/>
    </row>
    <row r="167" spans="1:12" ht="15.6" customHeight="1" x14ac:dyDescent="0.25">
      <c r="A167" s="550"/>
      <c r="B167" s="552"/>
      <c r="C167" s="455"/>
      <c r="D167" s="521"/>
      <c r="E167" s="448"/>
      <c r="F167" s="110" t="s">
        <v>396</v>
      </c>
      <c r="G167" s="548" t="s">
        <v>397</v>
      </c>
      <c r="H167" s="524"/>
      <c r="I167" s="524"/>
      <c r="J167" s="524"/>
      <c r="K167" s="502"/>
      <c r="L167" s="499"/>
    </row>
    <row r="168" spans="1:12" ht="15.6" customHeight="1" x14ac:dyDescent="0.25">
      <c r="A168" s="550"/>
      <c r="B168" s="552"/>
      <c r="C168" s="455"/>
      <c r="D168" s="521"/>
      <c r="E168" s="448"/>
      <c r="F168" s="110" t="s">
        <v>3</v>
      </c>
      <c r="G168" s="524" t="s">
        <v>214</v>
      </c>
      <c r="H168" s="524"/>
      <c r="I168" s="524"/>
      <c r="J168" s="524"/>
      <c r="K168" s="502"/>
      <c r="L168" s="499"/>
    </row>
    <row r="169" spans="1:12" ht="15.6" customHeight="1" x14ac:dyDescent="0.25">
      <c r="A169" s="550"/>
      <c r="B169" s="552"/>
      <c r="C169" s="455"/>
      <c r="D169" s="521"/>
      <c r="E169" s="448"/>
      <c r="F169" s="93" t="s">
        <v>379</v>
      </c>
      <c r="G169" s="523" t="s">
        <v>380</v>
      </c>
      <c r="H169" s="523"/>
      <c r="I169" s="523"/>
      <c r="J169" s="523"/>
      <c r="K169" s="502"/>
      <c r="L169" s="499"/>
    </row>
    <row r="170" spans="1:12" ht="15.6" customHeight="1" x14ac:dyDescent="0.25">
      <c r="A170" s="550"/>
      <c r="B170" s="552"/>
      <c r="C170" s="455"/>
      <c r="D170" s="521"/>
      <c r="E170" s="448"/>
      <c r="F170" s="93" t="s">
        <v>701</v>
      </c>
      <c r="G170" s="523">
        <v>100000</v>
      </c>
      <c r="H170" s="523"/>
      <c r="I170" s="523"/>
      <c r="J170" s="523"/>
      <c r="K170" s="502"/>
      <c r="L170" s="499"/>
    </row>
    <row r="171" spans="1:12" ht="15.6" customHeight="1" x14ac:dyDescent="0.25">
      <c r="A171" s="550"/>
      <c r="B171" s="552"/>
      <c r="C171" s="455"/>
      <c r="D171" s="521"/>
      <c r="E171" s="448"/>
      <c r="F171" s="93" t="s">
        <v>257</v>
      </c>
      <c r="G171" s="523" t="s">
        <v>391</v>
      </c>
      <c r="H171" s="523"/>
      <c r="I171" s="523"/>
      <c r="J171" s="523"/>
      <c r="K171" s="502"/>
      <c r="L171" s="499"/>
    </row>
    <row r="172" spans="1:12" ht="15.6" customHeight="1" x14ac:dyDescent="0.25">
      <c r="A172" s="550"/>
      <c r="B172" s="552"/>
      <c r="C172" s="455"/>
      <c r="D172" s="521"/>
      <c r="E172" s="448"/>
      <c r="F172" s="93" t="s">
        <v>376</v>
      </c>
      <c r="G172" s="523" t="s">
        <v>392</v>
      </c>
      <c r="H172" s="523"/>
      <c r="I172" s="523"/>
      <c r="J172" s="523"/>
      <c r="K172" s="502"/>
      <c r="L172" s="499"/>
    </row>
    <row r="173" spans="1:12" ht="15.6" customHeight="1" x14ac:dyDescent="0.25">
      <c r="A173" s="550"/>
      <c r="B173" s="552"/>
      <c r="C173" s="455"/>
      <c r="D173" s="521"/>
      <c r="E173" s="448"/>
      <c r="F173" s="93" t="s">
        <v>702</v>
      </c>
      <c r="G173" s="523" t="s">
        <v>709</v>
      </c>
      <c r="H173" s="523"/>
      <c r="I173" s="523"/>
      <c r="J173" s="523"/>
      <c r="K173" s="502"/>
      <c r="L173" s="499"/>
    </row>
    <row r="174" spans="1:12" ht="15.6" customHeight="1" x14ac:dyDescent="0.25">
      <c r="A174" s="550"/>
      <c r="B174" s="552"/>
      <c r="C174" s="455"/>
      <c r="D174" s="521"/>
      <c r="E174" s="448"/>
      <c r="F174" s="93" t="s">
        <v>381</v>
      </c>
      <c r="G174" s="523" t="s">
        <v>382</v>
      </c>
      <c r="H174" s="523"/>
      <c r="I174" s="523"/>
      <c r="J174" s="523"/>
      <c r="K174" s="502"/>
      <c r="L174" s="500"/>
    </row>
    <row r="175" spans="1:12" ht="15.6" customHeight="1" x14ac:dyDescent="0.25">
      <c r="A175" s="550"/>
      <c r="B175" s="552"/>
      <c r="C175" s="455"/>
      <c r="D175" s="521"/>
      <c r="E175" s="448"/>
      <c r="F175" s="94" t="s">
        <v>358</v>
      </c>
      <c r="G175" s="523" t="s">
        <v>900</v>
      </c>
      <c r="H175" s="523"/>
      <c r="I175" s="523"/>
      <c r="J175" s="523"/>
      <c r="K175" s="496">
        <v>5</v>
      </c>
      <c r="L175" s="443">
        <v>17898</v>
      </c>
    </row>
    <row r="176" spans="1:12" ht="15.6" customHeight="1" x14ac:dyDescent="0.25">
      <c r="A176" s="550"/>
      <c r="B176" s="552"/>
      <c r="C176" s="455"/>
      <c r="D176" s="521"/>
      <c r="E176" s="448"/>
      <c r="F176" s="93" t="s">
        <v>383</v>
      </c>
      <c r="G176" s="523" t="s">
        <v>384</v>
      </c>
      <c r="H176" s="523"/>
      <c r="I176" s="523"/>
      <c r="J176" s="523"/>
      <c r="K176" s="497"/>
      <c r="L176" s="444" t="e">
        <f>#REF!-#REF!*10%</f>
        <v>#REF!</v>
      </c>
    </row>
    <row r="177" spans="1:12" ht="15.6" customHeight="1" x14ac:dyDescent="0.25">
      <c r="A177" s="550"/>
      <c r="B177" s="552"/>
      <c r="C177" s="455"/>
      <c r="D177" s="521"/>
      <c r="E177" s="448"/>
      <c r="F177" s="93" t="s">
        <v>385</v>
      </c>
      <c r="G177" s="523" t="s">
        <v>398</v>
      </c>
      <c r="H177" s="523"/>
      <c r="I177" s="523"/>
      <c r="J177" s="523"/>
      <c r="K177" s="497"/>
      <c r="L177" s="444" t="e">
        <f>#REF!-#REF!*10%</f>
        <v>#REF!</v>
      </c>
    </row>
    <row r="178" spans="1:12" ht="15.6" customHeight="1" x14ac:dyDescent="0.25">
      <c r="A178" s="550"/>
      <c r="B178" s="552"/>
      <c r="C178" s="455"/>
      <c r="D178" s="521"/>
      <c r="E178" s="448"/>
      <c r="F178" s="93" t="s">
        <v>389</v>
      </c>
      <c r="G178" s="523" t="s">
        <v>390</v>
      </c>
      <c r="H178" s="523"/>
      <c r="I178" s="523"/>
      <c r="J178" s="523"/>
      <c r="K178" s="497"/>
      <c r="L178" s="444" t="e">
        <f>#REF!-#REF!*10%</f>
        <v>#REF!</v>
      </c>
    </row>
    <row r="179" spans="1:12" ht="15.6" customHeight="1" x14ac:dyDescent="0.25">
      <c r="A179" s="550"/>
      <c r="B179" s="552"/>
      <c r="C179" s="455"/>
      <c r="D179" s="521"/>
      <c r="E179" s="448"/>
      <c r="F179" s="93" t="s">
        <v>704</v>
      </c>
      <c r="G179" s="523" t="s">
        <v>705</v>
      </c>
      <c r="H179" s="523"/>
      <c r="I179" s="523"/>
      <c r="J179" s="523"/>
      <c r="K179" s="497"/>
      <c r="L179" s="444" t="e">
        <f>#REF!-#REF!*10%</f>
        <v>#REF!</v>
      </c>
    </row>
    <row r="180" spans="1:12" ht="15.6" customHeight="1" x14ac:dyDescent="0.25">
      <c r="A180" s="550"/>
      <c r="B180" s="552"/>
      <c r="C180" s="455"/>
      <c r="D180" s="521"/>
      <c r="E180" s="448"/>
      <c r="F180" s="93" t="s">
        <v>706</v>
      </c>
      <c r="G180" s="461" t="s">
        <v>390</v>
      </c>
      <c r="H180" s="461"/>
      <c r="I180" s="461"/>
      <c r="J180" s="461"/>
      <c r="K180" s="497"/>
      <c r="L180" s="444" t="e">
        <f>#REF!-#REF!*10%</f>
        <v>#REF!</v>
      </c>
    </row>
    <row r="181" spans="1:12" ht="15.6" customHeight="1" x14ac:dyDescent="0.25">
      <c r="A181" s="550"/>
      <c r="B181" s="552"/>
      <c r="C181" s="455"/>
      <c r="D181" s="521"/>
      <c r="E181" s="448"/>
      <c r="F181" s="93" t="s">
        <v>1271</v>
      </c>
      <c r="G181" s="461" t="s">
        <v>390</v>
      </c>
      <c r="H181" s="461"/>
      <c r="I181" s="461"/>
      <c r="J181" s="461"/>
      <c r="K181" s="497"/>
      <c r="L181" s="444" t="e">
        <f>#REF!-#REF!*10%</f>
        <v>#REF!</v>
      </c>
    </row>
    <row r="182" spans="1:12" ht="15.6" customHeight="1" x14ac:dyDescent="0.25">
      <c r="A182" s="550"/>
      <c r="B182" s="552"/>
      <c r="C182" s="455"/>
      <c r="D182" s="521"/>
      <c r="E182" s="448"/>
      <c r="F182" s="93" t="s">
        <v>707</v>
      </c>
      <c r="G182" s="523" t="s">
        <v>911</v>
      </c>
      <c r="H182" s="523"/>
      <c r="I182" s="523"/>
      <c r="J182" s="523"/>
      <c r="K182" s="497"/>
      <c r="L182" s="444" t="e">
        <f>#REF!-#REF!*10%</f>
        <v>#REF!</v>
      </c>
    </row>
    <row r="183" spans="1:12" ht="15.6" customHeight="1" x14ac:dyDescent="0.25">
      <c r="A183" s="550"/>
      <c r="B183" s="552"/>
      <c r="C183" s="455"/>
      <c r="D183" s="521"/>
      <c r="E183" s="448"/>
      <c r="F183" s="93" t="s">
        <v>708</v>
      </c>
      <c r="G183" s="523" t="s">
        <v>390</v>
      </c>
      <c r="H183" s="523"/>
      <c r="I183" s="523"/>
      <c r="J183" s="523"/>
      <c r="K183" s="497"/>
      <c r="L183" s="444" t="e">
        <f>#REF!-#REF!*10%</f>
        <v>#REF!</v>
      </c>
    </row>
    <row r="184" spans="1:12" ht="15.6" customHeight="1" x14ac:dyDescent="0.25">
      <c r="A184" s="550"/>
      <c r="B184" s="552"/>
      <c r="C184" s="455"/>
      <c r="D184" s="521"/>
      <c r="E184" s="448"/>
      <c r="F184" s="93" t="s">
        <v>377</v>
      </c>
      <c r="G184" s="523" t="s">
        <v>387</v>
      </c>
      <c r="H184" s="523"/>
      <c r="I184" s="523"/>
      <c r="J184" s="523"/>
      <c r="K184" s="497"/>
      <c r="L184" s="444" t="e">
        <f>#REF!-#REF!*10%</f>
        <v>#REF!</v>
      </c>
    </row>
    <row r="185" spans="1:12" ht="15.6" customHeight="1" x14ac:dyDescent="0.25">
      <c r="A185" s="550"/>
      <c r="B185" s="552"/>
      <c r="C185" s="455"/>
      <c r="D185" s="521"/>
      <c r="E185" s="448"/>
      <c r="F185" s="93" t="s">
        <v>388</v>
      </c>
      <c r="G185" s="523" t="s">
        <v>393</v>
      </c>
      <c r="H185" s="523"/>
      <c r="I185" s="523"/>
      <c r="J185" s="523"/>
      <c r="K185" s="497"/>
      <c r="L185" s="444" t="e">
        <f>#REF!-#REF!*10%</f>
        <v>#REF!</v>
      </c>
    </row>
    <row r="186" spans="1:12" ht="15.6" customHeight="1" x14ac:dyDescent="0.25">
      <c r="A186" s="550"/>
      <c r="B186" s="552"/>
      <c r="C186" s="455"/>
      <c r="D186" s="521"/>
      <c r="E186" s="448"/>
      <c r="F186" s="93" t="s">
        <v>562</v>
      </c>
      <c r="G186" s="523" t="s">
        <v>1024</v>
      </c>
      <c r="H186" s="523"/>
      <c r="I186" s="523"/>
      <c r="J186" s="523"/>
      <c r="K186" s="497"/>
      <c r="L186" s="444" t="e">
        <f>#REF!-#REF!*10%</f>
        <v>#REF!</v>
      </c>
    </row>
    <row r="187" spans="1:12" ht="15.6" customHeight="1" x14ac:dyDescent="0.25">
      <c r="A187" s="550"/>
      <c r="B187" s="552"/>
      <c r="C187" s="455"/>
      <c r="D187" s="521"/>
      <c r="E187" s="448"/>
      <c r="F187" s="93" t="s">
        <v>570</v>
      </c>
      <c r="G187" s="523" t="s">
        <v>613</v>
      </c>
      <c r="H187" s="523"/>
      <c r="I187" s="523"/>
      <c r="J187" s="523"/>
      <c r="K187" s="497"/>
      <c r="L187" s="444" t="e">
        <f>#REF!-#REF!*10%</f>
        <v>#REF!</v>
      </c>
    </row>
    <row r="188" spans="1:12" ht="15.6" customHeight="1" x14ac:dyDescent="0.25">
      <c r="A188" s="550"/>
      <c r="B188" s="552"/>
      <c r="C188" s="455"/>
      <c r="D188" s="521"/>
      <c r="E188" s="448"/>
      <c r="F188" s="111" t="s">
        <v>84</v>
      </c>
      <c r="G188" s="526">
        <v>3.2</v>
      </c>
      <c r="H188" s="526"/>
      <c r="I188" s="526"/>
      <c r="J188" s="526"/>
      <c r="K188" s="497"/>
      <c r="L188" s="444" t="e">
        <f>#REF!-#REF!*10%</f>
        <v>#REF!</v>
      </c>
    </row>
    <row r="189" spans="1:12" ht="15.6" customHeight="1" x14ac:dyDescent="0.25">
      <c r="A189" s="550"/>
      <c r="B189" s="553"/>
      <c r="C189" s="455"/>
      <c r="D189" s="521"/>
      <c r="E189" s="448"/>
      <c r="F189" s="96" t="s">
        <v>1016</v>
      </c>
      <c r="G189" s="454">
        <v>5</v>
      </c>
      <c r="H189" s="454"/>
      <c r="I189" s="454"/>
      <c r="J189" s="454"/>
      <c r="K189" s="497"/>
      <c r="L189" s="444" t="e">
        <f>#REF!-#REF!*10%</f>
        <v>#REF!</v>
      </c>
    </row>
    <row r="190" spans="1:12" ht="15.6" customHeight="1" x14ac:dyDescent="0.25">
      <c r="A190" s="549">
        <v>7</v>
      </c>
      <c r="B190" s="551"/>
      <c r="C190" s="455" t="s">
        <v>203</v>
      </c>
      <c r="D190" s="544"/>
      <c r="E190" s="448"/>
      <c r="F190" s="110" t="s">
        <v>81</v>
      </c>
      <c r="G190" s="524" t="s">
        <v>6</v>
      </c>
      <c r="H190" s="524"/>
      <c r="I190" s="524"/>
      <c r="J190" s="524"/>
      <c r="K190" s="539">
        <v>3</v>
      </c>
      <c r="L190" s="498">
        <v>21154</v>
      </c>
    </row>
    <row r="191" spans="1:12" ht="15.6" customHeight="1" x14ac:dyDescent="0.25">
      <c r="A191" s="550"/>
      <c r="B191" s="552"/>
      <c r="C191" s="455"/>
      <c r="D191" s="545"/>
      <c r="E191" s="448"/>
      <c r="F191" s="110" t="s">
        <v>80</v>
      </c>
      <c r="G191" s="469">
        <v>178</v>
      </c>
      <c r="H191" s="469"/>
      <c r="I191" s="469"/>
      <c r="J191" s="469"/>
      <c r="K191" s="502"/>
      <c r="L191" s="499"/>
    </row>
    <row r="192" spans="1:12" ht="15.6" customHeight="1" x14ac:dyDescent="0.25">
      <c r="A192" s="550"/>
      <c r="B192" s="552"/>
      <c r="C192" s="455"/>
      <c r="D192" s="545"/>
      <c r="E192" s="448"/>
      <c r="F192" s="110" t="s">
        <v>8</v>
      </c>
      <c r="G192" s="240">
        <v>3000</v>
      </c>
      <c r="H192" s="241">
        <v>4000</v>
      </c>
      <c r="I192" s="312">
        <v>5000</v>
      </c>
      <c r="J192" s="242">
        <v>6000</v>
      </c>
      <c r="K192" s="502"/>
      <c r="L192" s="499"/>
    </row>
    <row r="193" spans="1:12" ht="15.6" customHeight="1" x14ac:dyDescent="0.25">
      <c r="A193" s="550"/>
      <c r="B193" s="552"/>
      <c r="C193" s="455"/>
      <c r="D193" s="545"/>
      <c r="E193" s="448"/>
      <c r="F193" s="110" t="s">
        <v>817</v>
      </c>
      <c r="G193" s="243">
        <f>G191*114</f>
        <v>20292</v>
      </c>
      <c r="H193" s="244">
        <f>G191*128</f>
        <v>22784</v>
      </c>
      <c r="I193" s="313">
        <f>G191*143</f>
        <v>25454</v>
      </c>
      <c r="J193" s="245">
        <f>G191*148</f>
        <v>26344</v>
      </c>
      <c r="K193" s="502"/>
      <c r="L193" s="499"/>
    </row>
    <row r="194" spans="1:12" ht="15.6" customHeight="1" x14ac:dyDescent="0.25">
      <c r="A194" s="550"/>
      <c r="B194" s="552"/>
      <c r="C194" s="455"/>
      <c r="D194" s="545"/>
      <c r="E194" s="448"/>
      <c r="F194" s="110" t="s">
        <v>1269</v>
      </c>
      <c r="G194" s="451">
        <v>0.98</v>
      </c>
      <c r="H194" s="451"/>
      <c r="I194" s="451"/>
      <c r="J194" s="451"/>
      <c r="K194" s="502"/>
      <c r="L194" s="499"/>
    </row>
    <row r="195" spans="1:12" ht="15.6" customHeight="1" x14ac:dyDescent="0.25">
      <c r="A195" s="550"/>
      <c r="B195" s="552"/>
      <c r="C195" s="455"/>
      <c r="D195" s="545"/>
      <c r="E195" s="448"/>
      <c r="F195" s="93" t="s">
        <v>699</v>
      </c>
      <c r="G195" s="523" t="s">
        <v>700</v>
      </c>
      <c r="H195" s="523"/>
      <c r="I195" s="523"/>
      <c r="J195" s="523"/>
      <c r="K195" s="502"/>
      <c r="L195" s="499"/>
    </row>
    <row r="196" spans="1:12" ht="15.6" customHeight="1" x14ac:dyDescent="0.25">
      <c r="A196" s="550"/>
      <c r="B196" s="552"/>
      <c r="C196" s="455"/>
      <c r="D196" s="545"/>
      <c r="E196" s="448"/>
      <c r="F196" s="93" t="s">
        <v>1181</v>
      </c>
      <c r="G196" s="462" t="s">
        <v>1179</v>
      </c>
      <c r="H196" s="463"/>
      <c r="I196" s="463"/>
      <c r="J196" s="464"/>
      <c r="K196" s="502"/>
      <c r="L196" s="499"/>
    </row>
    <row r="197" spans="1:12" ht="15.6" customHeight="1" x14ac:dyDescent="0.25">
      <c r="A197" s="550"/>
      <c r="B197" s="552"/>
      <c r="C197" s="455"/>
      <c r="D197" s="545"/>
      <c r="E197" s="448"/>
      <c r="F197" s="110" t="s">
        <v>83</v>
      </c>
      <c r="G197" s="524">
        <v>66</v>
      </c>
      <c r="H197" s="524"/>
      <c r="I197" s="524"/>
      <c r="J197" s="524"/>
      <c r="K197" s="502"/>
      <c r="L197" s="499"/>
    </row>
    <row r="198" spans="1:12" ht="15.6" customHeight="1" x14ac:dyDescent="0.25">
      <c r="A198" s="550"/>
      <c r="B198" s="552"/>
      <c r="C198" s="455"/>
      <c r="D198" s="545"/>
      <c r="E198" s="448"/>
      <c r="F198" s="110" t="s">
        <v>396</v>
      </c>
      <c r="G198" s="548" t="s">
        <v>397</v>
      </c>
      <c r="H198" s="524"/>
      <c r="I198" s="524"/>
      <c r="J198" s="524"/>
      <c r="K198" s="502"/>
      <c r="L198" s="499"/>
    </row>
    <row r="199" spans="1:12" ht="15.6" customHeight="1" x14ac:dyDescent="0.25">
      <c r="A199" s="550"/>
      <c r="B199" s="552"/>
      <c r="C199" s="455"/>
      <c r="D199" s="545"/>
      <c r="E199" s="448"/>
      <c r="F199" s="110" t="s">
        <v>3</v>
      </c>
      <c r="G199" s="524" t="s">
        <v>215</v>
      </c>
      <c r="H199" s="524"/>
      <c r="I199" s="524"/>
      <c r="J199" s="524"/>
      <c r="K199" s="502"/>
      <c r="L199" s="499"/>
    </row>
    <row r="200" spans="1:12" ht="15.6" customHeight="1" x14ac:dyDescent="0.25">
      <c r="A200" s="550"/>
      <c r="B200" s="552"/>
      <c r="C200" s="455"/>
      <c r="D200" s="545"/>
      <c r="E200" s="448"/>
      <c r="F200" s="93" t="s">
        <v>379</v>
      </c>
      <c r="G200" s="523" t="s">
        <v>380</v>
      </c>
      <c r="H200" s="523"/>
      <c r="I200" s="523"/>
      <c r="J200" s="523"/>
      <c r="K200" s="502"/>
      <c r="L200" s="499"/>
    </row>
    <row r="201" spans="1:12" ht="15.6" customHeight="1" x14ac:dyDescent="0.25">
      <c r="A201" s="550"/>
      <c r="B201" s="552"/>
      <c r="C201" s="455"/>
      <c r="D201" s="545"/>
      <c r="E201" s="448"/>
      <c r="F201" s="93" t="s">
        <v>701</v>
      </c>
      <c r="G201" s="523">
        <v>100000</v>
      </c>
      <c r="H201" s="523"/>
      <c r="I201" s="523"/>
      <c r="J201" s="523"/>
      <c r="K201" s="502"/>
      <c r="L201" s="499"/>
    </row>
    <row r="202" spans="1:12" ht="15.6" customHeight="1" x14ac:dyDescent="0.25">
      <c r="A202" s="550"/>
      <c r="B202" s="552"/>
      <c r="C202" s="455"/>
      <c r="D202" s="545"/>
      <c r="E202" s="448"/>
      <c r="F202" s="93" t="s">
        <v>257</v>
      </c>
      <c r="G202" s="523" t="s">
        <v>391</v>
      </c>
      <c r="H202" s="523"/>
      <c r="I202" s="523"/>
      <c r="J202" s="523"/>
      <c r="K202" s="502"/>
      <c r="L202" s="499"/>
    </row>
    <row r="203" spans="1:12" ht="15.6" customHeight="1" x14ac:dyDescent="0.25">
      <c r="A203" s="550"/>
      <c r="B203" s="552"/>
      <c r="C203" s="455"/>
      <c r="D203" s="545"/>
      <c r="E203" s="448"/>
      <c r="F203" s="93" t="s">
        <v>376</v>
      </c>
      <c r="G203" s="523" t="s">
        <v>392</v>
      </c>
      <c r="H203" s="523"/>
      <c r="I203" s="523"/>
      <c r="J203" s="523"/>
      <c r="K203" s="502"/>
      <c r="L203" s="499"/>
    </row>
    <row r="204" spans="1:12" ht="15.6" customHeight="1" x14ac:dyDescent="0.25">
      <c r="A204" s="550"/>
      <c r="B204" s="552"/>
      <c r="C204" s="455"/>
      <c r="D204" s="545"/>
      <c r="E204" s="448"/>
      <c r="F204" s="93" t="s">
        <v>702</v>
      </c>
      <c r="G204" s="523" t="s">
        <v>709</v>
      </c>
      <c r="H204" s="523"/>
      <c r="I204" s="523"/>
      <c r="J204" s="523"/>
      <c r="K204" s="502"/>
      <c r="L204" s="499"/>
    </row>
    <row r="205" spans="1:12" ht="15.6" customHeight="1" x14ac:dyDescent="0.25">
      <c r="A205" s="550"/>
      <c r="B205" s="552"/>
      <c r="C205" s="455"/>
      <c r="D205" s="545"/>
      <c r="E205" s="448"/>
      <c r="F205" s="93" t="s">
        <v>381</v>
      </c>
      <c r="G205" s="523" t="s">
        <v>382</v>
      </c>
      <c r="H205" s="523"/>
      <c r="I205" s="523"/>
      <c r="J205" s="523"/>
      <c r="K205" s="502"/>
      <c r="L205" s="500"/>
    </row>
    <row r="206" spans="1:12" ht="15.6" customHeight="1" x14ac:dyDescent="0.25">
      <c r="A206" s="550"/>
      <c r="B206" s="552"/>
      <c r="C206" s="455"/>
      <c r="D206" s="545"/>
      <c r="E206" s="448"/>
      <c r="F206" s="94" t="s">
        <v>358</v>
      </c>
      <c r="G206" s="523" t="s">
        <v>900</v>
      </c>
      <c r="H206" s="523"/>
      <c r="I206" s="523"/>
      <c r="J206" s="523"/>
      <c r="K206" s="496">
        <v>5</v>
      </c>
      <c r="L206" s="443">
        <v>22634</v>
      </c>
    </row>
    <row r="207" spans="1:12" ht="15.6" customHeight="1" x14ac:dyDescent="0.25">
      <c r="A207" s="550"/>
      <c r="B207" s="552"/>
      <c r="C207" s="455"/>
      <c r="D207" s="545"/>
      <c r="E207" s="448"/>
      <c r="F207" s="93" t="s">
        <v>383</v>
      </c>
      <c r="G207" s="523" t="s">
        <v>384</v>
      </c>
      <c r="H207" s="523"/>
      <c r="I207" s="523"/>
      <c r="J207" s="523"/>
      <c r="K207" s="497"/>
      <c r="L207" s="444" t="e">
        <f>#REF!-#REF!*10%</f>
        <v>#REF!</v>
      </c>
    </row>
    <row r="208" spans="1:12" ht="15.6" customHeight="1" x14ac:dyDescent="0.25">
      <c r="A208" s="550"/>
      <c r="B208" s="552"/>
      <c r="C208" s="455"/>
      <c r="D208" s="545"/>
      <c r="E208" s="448"/>
      <c r="F208" s="93" t="s">
        <v>385</v>
      </c>
      <c r="G208" s="523" t="s">
        <v>398</v>
      </c>
      <c r="H208" s="523"/>
      <c r="I208" s="523"/>
      <c r="J208" s="523"/>
      <c r="K208" s="497"/>
      <c r="L208" s="444" t="e">
        <f>#REF!-#REF!*10%</f>
        <v>#REF!</v>
      </c>
    </row>
    <row r="209" spans="1:12" ht="15.6" customHeight="1" x14ac:dyDescent="0.25">
      <c r="A209" s="550"/>
      <c r="B209" s="552"/>
      <c r="C209" s="455"/>
      <c r="D209" s="545"/>
      <c r="E209" s="448"/>
      <c r="F209" s="93" t="s">
        <v>389</v>
      </c>
      <c r="G209" s="523" t="s">
        <v>390</v>
      </c>
      <c r="H209" s="523"/>
      <c r="I209" s="523"/>
      <c r="J209" s="523"/>
      <c r="K209" s="497"/>
      <c r="L209" s="444" t="e">
        <f>#REF!-#REF!*10%</f>
        <v>#REF!</v>
      </c>
    </row>
    <row r="210" spans="1:12" ht="15.6" customHeight="1" x14ac:dyDescent="0.25">
      <c r="A210" s="550"/>
      <c r="B210" s="552"/>
      <c r="C210" s="455"/>
      <c r="D210" s="545"/>
      <c r="E210" s="448"/>
      <c r="F210" s="93" t="s">
        <v>704</v>
      </c>
      <c r="G210" s="523" t="s">
        <v>705</v>
      </c>
      <c r="H210" s="523"/>
      <c r="I210" s="523"/>
      <c r="J210" s="523"/>
      <c r="K210" s="497"/>
      <c r="L210" s="444" t="e">
        <f>#REF!-#REF!*10%</f>
        <v>#REF!</v>
      </c>
    </row>
    <row r="211" spans="1:12" ht="15.6" customHeight="1" x14ac:dyDescent="0.25">
      <c r="A211" s="550"/>
      <c r="B211" s="552"/>
      <c r="C211" s="455"/>
      <c r="D211" s="545"/>
      <c r="E211" s="448"/>
      <c r="F211" s="93" t="s">
        <v>706</v>
      </c>
      <c r="G211" s="461" t="s">
        <v>390</v>
      </c>
      <c r="H211" s="461"/>
      <c r="I211" s="461"/>
      <c r="J211" s="461"/>
      <c r="K211" s="497"/>
      <c r="L211" s="444" t="e">
        <f>#REF!-#REF!*10%</f>
        <v>#REF!</v>
      </c>
    </row>
    <row r="212" spans="1:12" ht="15.6" customHeight="1" x14ac:dyDescent="0.25">
      <c r="A212" s="550"/>
      <c r="B212" s="552"/>
      <c r="C212" s="455"/>
      <c r="D212" s="545"/>
      <c r="E212" s="448"/>
      <c r="F212" s="93" t="s">
        <v>1271</v>
      </c>
      <c r="G212" s="461" t="s">
        <v>390</v>
      </c>
      <c r="H212" s="461"/>
      <c r="I212" s="461"/>
      <c r="J212" s="461"/>
      <c r="K212" s="497"/>
      <c r="L212" s="444" t="e">
        <f>#REF!-#REF!*10%</f>
        <v>#REF!</v>
      </c>
    </row>
    <row r="213" spans="1:12" ht="15.6" customHeight="1" x14ac:dyDescent="0.25">
      <c r="A213" s="550"/>
      <c r="B213" s="552"/>
      <c r="C213" s="455"/>
      <c r="D213" s="545"/>
      <c r="E213" s="448"/>
      <c r="F213" s="93" t="s">
        <v>707</v>
      </c>
      <c r="G213" s="523" t="s">
        <v>911</v>
      </c>
      <c r="H213" s="523"/>
      <c r="I213" s="523"/>
      <c r="J213" s="523"/>
      <c r="K213" s="497"/>
      <c r="L213" s="444" t="e">
        <f>#REF!-#REF!*10%</f>
        <v>#REF!</v>
      </c>
    </row>
    <row r="214" spans="1:12" ht="15.6" customHeight="1" x14ac:dyDescent="0.25">
      <c r="A214" s="550"/>
      <c r="B214" s="552"/>
      <c r="C214" s="455"/>
      <c r="D214" s="545"/>
      <c r="E214" s="448"/>
      <c r="F214" s="93" t="s">
        <v>708</v>
      </c>
      <c r="G214" s="523" t="s">
        <v>390</v>
      </c>
      <c r="H214" s="523"/>
      <c r="I214" s="523"/>
      <c r="J214" s="523"/>
      <c r="K214" s="497"/>
      <c r="L214" s="444" t="e">
        <f>#REF!-#REF!*10%</f>
        <v>#REF!</v>
      </c>
    </row>
    <row r="215" spans="1:12" ht="15.6" customHeight="1" x14ac:dyDescent="0.25">
      <c r="A215" s="550"/>
      <c r="B215" s="552"/>
      <c r="C215" s="455"/>
      <c r="D215" s="545"/>
      <c r="E215" s="448"/>
      <c r="F215" s="93" t="s">
        <v>377</v>
      </c>
      <c r="G215" s="523" t="s">
        <v>387</v>
      </c>
      <c r="H215" s="523"/>
      <c r="I215" s="523"/>
      <c r="J215" s="523"/>
      <c r="K215" s="497"/>
      <c r="L215" s="444" t="e">
        <f>#REF!-#REF!*10%</f>
        <v>#REF!</v>
      </c>
    </row>
    <row r="216" spans="1:12" ht="15.6" customHeight="1" x14ac:dyDescent="0.25">
      <c r="A216" s="550"/>
      <c r="B216" s="552"/>
      <c r="C216" s="455"/>
      <c r="D216" s="545"/>
      <c r="E216" s="448"/>
      <c r="F216" s="93" t="s">
        <v>388</v>
      </c>
      <c r="G216" s="523" t="s">
        <v>393</v>
      </c>
      <c r="H216" s="523"/>
      <c r="I216" s="523"/>
      <c r="J216" s="523"/>
      <c r="K216" s="497"/>
      <c r="L216" s="444" t="e">
        <f>#REF!-#REF!*10%</f>
        <v>#REF!</v>
      </c>
    </row>
    <row r="217" spans="1:12" ht="15.6" customHeight="1" x14ac:dyDescent="0.25">
      <c r="A217" s="550"/>
      <c r="B217" s="552"/>
      <c r="C217" s="455"/>
      <c r="D217" s="545"/>
      <c r="E217" s="448"/>
      <c r="F217" s="93" t="s">
        <v>562</v>
      </c>
      <c r="G217" s="523" t="s">
        <v>1024</v>
      </c>
      <c r="H217" s="523"/>
      <c r="I217" s="523"/>
      <c r="J217" s="523"/>
      <c r="K217" s="497"/>
      <c r="L217" s="444" t="e">
        <f>#REF!-#REF!*10%</f>
        <v>#REF!</v>
      </c>
    </row>
    <row r="218" spans="1:12" ht="15.6" customHeight="1" x14ac:dyDescent="0.25">
      <c r="A218" s="550"/>
      <c r="B218" s="552"/>
      <c r="C218" s="455"/>
      <c r="D218" s="545"/>
      <c r="E218" s="448"/>
      <c r="F218" s="93" t="s">
        <v>570</v>
      </c>
      <c r="G218" s="523" t="s">
        <v>613</v>
      </c>
      <c r="H218" s="523"/>
      <c r="I218" s="523"/>
      <c r="J218" s="523"/>
      <c r="K218" s="497"/>
      <c r="L218" s="444" t="e">
        <f>#REF!-#REF!*10%</f>
        <v>#REF!</v>
      </c>
    </row>
    <row r="219" spans="1:12" ht="15.6" customHeight="1" x14ac:dyDescent="0.25">
      <c r="A219" s="550"/>
      <c r="B219" s="552"/>
      <c r="C219" s="455"/>
      <c r="D219" s="545"/>
      <c r="E219" s="448"/>
      <c r="F219" s="111" t="s">
        <v>84</v>
      </c>
      <c r="G219" s="526">
        <v>4.8</v>
      </c>
      <c r="H219" s="526"/>
      <c r="I219" s="526"/>
      <c r="J219" s="526"/>
      <c r="K219" s="497"/>
      <c r="L219" s="444" t="e">
        <f>#REF!-#REF!*10%</f>
        <v>#REF!</v>
      </c>
    </row>
    <row r="220" spans="1:12" ht="15.6" customHeight="1" x14ac:dyDescent="0.25">
      <c r="A220" s="550"/>
      <c r="B220" s="553"/>
      <c r="C220" s="455"/>
      <c r="D220" s="546"/>
      <c r="E220" s="448"/>
      <c r="F220" s="96" t="s">
        <v>1016</v>
      </c>
      <c r="G220" s="454">
        <v>5</v>
      </c>
      <c r="H220" s="454"/>
      <c r="I220" s="454"/>
      <c r="J220" s="454"/>
      <c r="K220" s="497"/>
      <c r="L220" s="444" t="e">
        <f>#REF!-#REF!*10%</f>
        <v>#REF!</v>
      </c>
    </row>
    <row r="221" spans="1:12" ht="15.6" customHeight="1" x14ac:dyDescent="0.25">
      <c r="A221" s="549">
        <v>8</v>
      </c>
      <c r="B221" s="551"/>
      <c r="C221" s="455" t="s">
        <v>583</v>
      </c>
      <c r="D221" s="544"/>
      <c r="E221" s="448"/>
      <c r="F221" s="110" t="s">
        <v>81</v>
      </c>
      <c r="G221" s="524" t="s">
        <v>6</v>
      </c>
      <c r="H221" s="524"/>
      <c r="I221" s="524"/>
      <c r="J221" s="524"/>
      <c r="K221" s="539">
        <v>3</v>
      </c>
      <c r="L221" s="498">
        <v>22016</v>
      </c>
    </row>
    <row r="222" spans="1:12" ht="15.6" customHeight="1" x14ac:dyDescent="0.25">
      <c r="A222" s="550"/>
      <c r="B222" s="552"/>
      <c r="C222" s="455"/>
      <c r="D222" s="545"/>
      <c r="E222" s="448"/>
      <c r="F222" s="110" t="s">
        <v>80</v>
      </c>
      <c r="G222" s="469">
        <v>208</v>
      </c>
      <c r="H222" s="469"/>
      <c r="I222" s="469"/>
      <c r="J222" s="469"/>
      <c r="K222" s="502"/>
      <c r="L222" s="499"/>
    </row>
    <row r="223" spans="1:12" ht="15.6" customHeight="1" x14ac:dyDescent="0.25">
      <c r="A223" s="550"/>
      <c r="B223" s="552"/>
      <c r="C223" s="455"/>
      <c r="D223" s="545"/>
      <c r="E223" s="448"/>
      <c r="F223" s="110" t="s">
        <v>8</v>
      </c>
      <c r="G223" s="240">
        <v>3000</v>
      </c>
      <c r="H223" s="241">
        <v>4000</v>
      </c>
      <c r="I223" s="312">
        <v>5000</v>
      </c>
      <c r="J223" s="242">
        <v>6000</v>
      </c>
      <c r="K223" s="502"/>
      <c r="L223" s="499"/>
    </row>
    <row r="224" spans="1:12" ht="15" customHeight="1" x14ac:dyDescent="0.25">
      <c r="A224" s="550"/>
      <c r="B224" s="552"/>
      <c r="C224" s="455"/>
      <c r="D224" s="545"/>
      <c r="E224" s="448"/>
      <c r="F224" s="110" t="s">
        <v>817</v>
      </c>
      <c r="G224" s="243">
        <f>G222*114</f>
        <v>23712</v>
      </c>
      <c r="H224" s="244">
        <f>G222*128</f>
        <v>26624</v>
      </c>
      <c r="I224" s="313">
        <f>G222*143</f>
        <v>29744</v>
      </c>
      <c r="J224" s="245">
        <f>G222*148</f>
        <v>30784</v>
      </c>
      <c r="K224" s="502"/>
      <c r="L224" s="499"/>
    </row>
    <row r="225" spans="1:12" ht="15" customHeight="1" x14ac:dyDescent="0.25">
      <c r="A225" s="550"/>
      <c r="B225" s="552"/>
      <c r="C225" s="455"/>
      <c r="D225" s="545"/>
      <c r="E225" s="448"/>
      <c r="F225" s="110" t="s">
        <v>1269</v>
      </c>
      <c r="G225" s="451">
        <v>0.98</v>
      </c>
      <c r="H225" s="451"/>
      <c r="I225" s="451"/>
      <c r="J225" s="451"/>
      <c r="K225" s="502"/>
      <c r="L225" s="499"/>
    </row>
    <row r="226" spans="1:12" ht="15" customHeight="1" x14ac:dyDescent="0.25">
      <c r="A226" s="550"/>
      <c r="B226" s="552"/>
      <c r="C226" s="455"/>
      <c r="D226" s="545"/>
      <c r="E226" s="448"/>
      <c r="F226" s="93" t="s">
        <v>699</v>
      </c>
      <c r="G226" s="523" t="s">
        <v>700</v>
      </c>
      <c r="H226" s="523"/>
      <c r="I226" s="523"/>
      <c r="J226" s="523"/>
      <c r="K226" s="502"/>
      <c r="L226" s="499"/>
    </row>
    <row r="227" spans="1:12" ht="15" customHeight="1" x14ac:dyDescent="0.25">
      <c r="A227" s="550"/>
      <c r="B227" s="552"/>
      <c r="C227" s="455"/>
      <c r="D227" s="545"/>
      <c r="E227" s="448"/>
      <c r="F227" s="93" t="s">
        <v>1181</v>
      </c>
      <c r="G227" s="462" t="s">
        <v>1179</v>
      </c>
      <c r="H227" s="463"/>
      <c r="I227" s="463"/>
      <c r="J227" s="464"/>
      <c r="K227" s="502"/>
      <c r="L227" s="499"/>
    </row>
    <row r="228" spans="1:12" ht="15.6" customHeight="1" x14ac:dyDescent="0.25">
      <c r="A228" s="550"/>
      <c r="B228" s="552"/>
      <c r="C228" s="455"/>
      <c r="D228" s="545"/>
      <c r="E228" s="448"/>
      <c r="F228" s="110" t="s">
        <v>83</v>
      </c>
      <c r="G228" s="524">
        <v>66</v>
      </c>
      <c r="H228" s="524"/>
      <c r="I228" s="524"/>
      <c r="J228" s="524"/>
      <c r="K228" s="502"/>
      <c r="L228" s="499"/>
    </row>
    <row r="229" spans="1:12" ht="15.6" customHeight="1" x14ac:dyDescent="0.25">
      <c r="A229" s="550"/>
      <c r="B229" s="552"/>
      <c r="C229" s="455"/>
      <c r="D229" s="545"/>
      <c r="E229" s="448"/>
      <c r="F229" s="110" t="s">
        <v>396</v>
      </c>
      <c r="G229" s="548" t="s">
        <v>397</v>
      </c>
      <c r="H229" s="524"/>
      <c r="I229" s="524"/>
      <c r="J229" s="524"/>
      <c r="K229" s="502"/>
      <c r="L229" s="499"/>
    </row>
    <row r="230" spans="1:12" ht="15.6" customHeight="1" x14ac:dyDescent="0.25">
      <c r="A230" s="550"/>
      <c r="B230" s="552"/>
      <c r="C230" s="455"/>
      <c r="D230" s="545"/>
      <c r="E230" s="448"/>
      <c r="F230" s="110" t="s">
        <v>3</v>
      </c>
      <c r="G230" s="524" t="s">
        <v>216</v>
      </c>
      <c r="H230" s="524"/>
      <c r="I230" s="524"/>
      <c r="J230" s="524"/>
      <c r="K230" s="502"/>
      <c r="L230" s="499"/>
    </row>
    <row r="231" spans="1:12" ht="15.6" customHeight="1" x14ac:dyDescent="0.25">
      <c r="A231" s="550"/>
      <c r="B231" s="552"/>
      <c r="C231" s="455"/>
      <c r="D231" s="545"/>
      <c r="E231" s="448"/>
      <c r="F231" s="93" t="s">
        <v>379</v>
      </c>
      <c r="G231" s="523" t="s">
        <v>380</v>
      </c>
      <c r="H231" s="523"/>
      <c r="I231" s="523"/>
      <c r="J231" s="523"/>
      <c r="K231" s="502"/>
      <c r="L231" s="499"/>
    </row>
    <row r="232" spans="1:12" ht="15.6" customHeight="1" x14ac:dyDescent="0.25">
      <c r="A232" s="550"/>
      <c r="B232" s="552"/>
      <c r="C232" s="455"/>
      <c r="D232" s="545"/>
      <c r="E232" s="448"/>
      <c r="F232" s="93" t="s">
        <v>701</v>
      </c>
      <c r="G232" s="523">
        <v>100000</v>
      </c>
      <c r="H232" s="523"/>
      <c r="I232" s="523"/>
      <c r="J232" s="523"/>
      <c r="K232" s="502"/>
      <c r="L232" s="499"/>
    </row>
    <row r="233" spans="1:12" ht="15.6" customHeight="1" x14ac:dyDescent="0.25">
      <c r="A233" s="550"/>
      <c r="B233" s="552"/>
      <c r="C233" s="455"/>
      <c r="D233" s="545"/>
      <c r="E233" s="448"/>
      <c r="F233" s="93" t="s">
        <v>257</v>
      </c>
      <c r="G233" s="523" t="s">
        <v>391</v>
      </c>
      <c r="H233" s="523"/>
      <c r="I233" s="523"/>
      <c r="J233" s="523"/>
      <c r="K233" s="502"/>
      <c r="L233" s="499"/>
    </row>
    <row r="234" spans="1:12" ht="15.6" customHeight="1" x14ac:dyDescent="0.25">
      <c r="A234" s="550"/>
      <c r="B234" s="552"/>
      <c r="C234" s="455"/>
      <c r="D234" s="545"/>
      <c r="E234" s="448"/>
      <c r="F234" s="93" t="s">
        <v>376</v>
      </c>
      <c r="G234" s="523" t="s">
        <v>392</v>
      </c>
      <c r="H234" s="523"/>
      <c r="I234" s="523"/>
      <c r="J234" s="523"/>
      <c r="K234" s="502"/>
      <c r="L234" s="499"/>
    </row>
    <row r="235" spans="1:12" ht="15.6" customHeight="1" x14ac:dyDescent="0.25">
      <c r="A235" s="550"/>
      <c r="B235" s="552"/>
      <c r="C235" s="455"/>
      <c r="D235" s="545"/>
      <c r="E235" s="448"/>
      <c r="F235" s="93" t="s">
        <v>702</v>
      </c>
      <c r="G235" s="523" t="s">
        <v>709</v>
      </c>
      <c r="H235" s="523"/>
      <c r="I235" s="523"/>
      <c r="J235" s="523"/>
      <c r="K235" s="502"/>
      <c r="L235" s="499"/>
    </row>
    <row r="236" spans="1:12" ht="15.6" customHeight="1" x14ac:dyDescent="0.25">
      <c r="A236" s="550"/>
      <c r="B236" s="552"/>
      <c r="C236" s="455"/>
      <c r="D236" s="545"/>
      <c r="E236" s="448"/>
      <c r="F236" s="93" t="s">
        <v>381</v>
      </c>
      <c r="G236" s="523" t="s">
        <v>382</v>
      </c>
      <c r="H236" s="523"/>
      <c r="I236" s="523"/>
      <c r="J236" s="523"/>
      <c r="K236" s="502"/>
      <c r="L236" s="500"/>
    </row>
    <row r="237" spans="1:12" ht="15.6" customHeight="1" x14ac:dyDescent="0.25">
      <c r="A237" s="550"/>
      <c r="B237" s="552"/>
      <c r="C237" s="455"/>
      <c r="D237" s="545"/>
      <c r="E237" s="448"/>
      <c r="F237" s="94" t="s">
        <v>358</v>
      </c>
      <c r="G237" s="523" t="s">
        <v>900</v>
      </c>
      <c r="H237" s="523"/>
      <c r="I237" s="523"/>
      <c r="J237" s="523"/>
      <c r="K237" s="496">
        <v>5</v>
      </c>
      <c r="L237" s="443">
        <v>23557</v>
      </c>
    </row>
    <row r="238" spans="1:12" ht="15.6" customHeight="1" x14ac:dyDescent="0.25">
      <c r="A238" s="550"/>
      <c r="B238" s="552"/>
      <c r="C238" s="455"/>
      <c r="D238" s="545"/>
      <c r="E238" s="448"/>
      <c r="F238" s="93" t="s">
        <v>383</v>
      </c>
      <c r="G238" s="523" t="s">
        <v>384</v>
      </c>
      <c r="H238" s="523"/>
      <c r="I238" s="523"/>
      <c r="J238" s="523"/>
      <c r="K238" s="497"/>
      <c r="L238" s="444" t="e">
        <f>#REF!-#REF!*10%</f>
        <v>#REF!</v>
      </c>
    </row>
    <row r="239" spans="1:12" ht="15.6" customHeight="1" x14ac:dyDescent="0.25">
      <c r="A239" s="550"/>
      <c r="B239" s="552"/>
      <c r="C239" s="455"/>
      <c r="D239" s="545"/>
      <c r="E239" s="448"/>
      <c r="F239" s="93" t="s">
        <v>385</v>
      </c>
      <c r="G239" s="523" t="s">
        <v>398</v>
      </c>
      <c r="H239" s="523"/>
      <c r="I239" s="523"/>
      <c r="J239" s="523"/>
      <c r="K239" s="497"/>
      <c r="L239" s="444" t="e">
        <f>#REF!-#REF!*10%</f>
        <v>#REF!</v>
      </c>
    </row>
    <row r="240" spans="1:12" ht="15.6" customHeight="1" x14ac:dyDescent="0.25">
      <c r="A240" s="550"/>
      <c r="B240" s="552"/>
      <c r="C240" s="455"/>
      <c r="D240" s="545"/>
      <c r="E240" s="448"/>
      <c r="F240" s="93" t="s">
        <v>389</v>
      </c>
      <c r="G240" s="523" t="s">
        <v>390</v>
      </c>
      <c r="H240" s="523"/>
      <c r="I240" s="523"/>
      <c r="J240" s="523"/>
      <c r="K240" s="497"/>
      <c r="L240" s="444" t="e">
        <f>#REF!-#REF!*10%</f>
        <v>#REF!</v>
      </c>
    </row>
    <row r="241" spans="1:12" ht="15.6" customHeight="1" x14ac:dyDescent="0.25">
      <c r="A241" s="550"/>
      <c r="B241" s="552"/>
      <c r="C241" s="455"/>
      <c r="D241" s="545"/>
      <c r="E241" s="448"/>
      <c r="F241" s="93" t="s">
        <v>704</v>
      </c>
      <c r="G241" s="523" t="s">
        <v>705</v>
      </c>
      <c r="H241" s="523"/>
      <c r="I241" s="523"/>
      <c r="J241" s="523"/>
      <c r="K241" s="497"/>
      <c r="L241" s="444" t="e">
        <f>#REF!-#REF!*10%</f>
        <v>#REF!</v>
      </c>
    </row>
    <row r="242" spans="1:12" ht="15.6" customHeight="1" x14ac:dyDescent="0.25">
      <c r="A242" s="550"/>
      <c r="B242" s="552"/>
      <c r="C242" s="455"/>
      <c r="D242" s="545"/>
      <c r="E242" s="448"/>
      <c r="F242" s="93" t="s">
        <v>706</v>
      </c>
      <c r="G242" s="461" t="s">
        <v>390</v>
      </c>
      <c r="H242" s="461"/>
      <c r="I242" s="461"/>
      <c r="J242" s="461"/>
      <c r="K242" s="497"/>
      <c r="L242" s="444" t="e">
        <f>#REF!-#REF!*10%</f>
        <v>#REF!</v>
      </c>
    </row>
    <row r="243" spans="1:12" ht="15.6" customHeight="1" x14ac:dyDescent="0.25">
      <c r="A243" s="550"/>
      <c r="B243" s="552"/>
      <c r="C243" s="455"/>
      <c r="D243" s="545"/>
      <c r="E243" s="448"/>
      <c r="F243" s="93" t="s">
        <v>1271</v>
      </c>
      <c r="G243" s="461" t="s">
        <v>390</v>
      </c>
      <c r="H243" s="461"/>
      <c r="I243" s="461"/>
      <c r="J243" s="461"/>
      <c r="K243" s="497"/>
      <c r="L243" s="444" t="e">
        <f>#REF!-#REF!*10%</f>
        <v>#REF!</v>
      </c>
    </row>
    <row r="244" spans="1:12" ht="15.6" customHeight="1" x14ac:dyDescent="0.25">
      <c r="A244" s="550"/>
      <c r="B244" s="552"/>
      <c r="C244" s="455"/>
      <c r="D244" s="545"/>
      <c r="E244" s="448"/>
      <c r="F244" s="93" t="s">
        <v>707</v>
      </c>
      <c r="G244" s="523" t="s">
        <v>911</v>
      </c>
      <c r="H244" s="523"/>
      <c r="I244" s="523"/>
      <c r="J244" s="523"/>
      <c r="K244" s="497"/>
      <c r="L244" s="444" t="e">
        <f>#REF!-#REF!*10%</f>
        <v>#REF!</v>
      </c>
    </row>
    <row r="245" spans="1:12" ht="15.6" customHeight="1" x14ac:dyDescent="0.25">
      <c r="A245" s="550"/>
      <c r="B245" s="552"/>
      <c r="C245" s="455"/>
      <c r="D245" s="545"/>
      <c r="E245" s="448"/>
      <c r="F245" s="93" t="s">
        <v>708</v>
      </c>
      <c r="G245" s="523" t="s">
        <v>390</v>
      </c>
      <c r="H245" s="523"/>
      <c r="I245" s="523"/>
      <c r="J245" s="523"/>
      <c r="K245" s="497"/>
      <c r="L245" s="444" t="e">
        <f>#REF!-#REF!*10%</f>
        <v>#REF!</v>
      </c>
    </row>
    <row r="246" spans="1:12" ht="15.6" customHeight="1" x14ac:dyDescent="0.25">
      <c r="A246" s="550"/>
      <c r="B246" s="552"/>
      <c r="C246" s="455"/>
      <c r="D246" s="545"/>
      <c r="E246" s="448"/>
      <c r="F246" s="93" t="s">
        <v>377</v>
      </c>
      <c r="G246" s="523" t="s">
        <v>387</v>
      </c>
      <c r="H246" s="523"/>
      <c r="I246" s="523"/>
      <c r="J246" s="523"/>
      <c r="K246" s="497"/>
      <c r="L246" s="444" t="e">
        <f>#REF!-#REF!*10%</f>
        <v>#REF!</v>
      </c>
    </row>
    <row r="247" spans="1:12" ht="15.6" customHeight="1" x14ac:dyDescent="0.25">
      <c r="A247" s="550"/>
      <c r="B247" s="552"/>
      <c r="C247" s="455"/>
      <c r="D247" s="545"/>
      <c r="E247" s="448"/>
      <c r="F247" s="93" t="s">
        <v>388</v>
      </c>
      <c r="G247" s="523" t="s">
        <v>393</v>
      </c>
      <c r="H247" s="523"/>
      <c r="I247" s="523"/>
      <c r="J247" s="523"/>
      <c r="K247" s="497"/>
      <c r="L247" s="444" t="e">
        <f>#REF!-#REF!*10%</f>
        <v>#REF!</v>
      </c>
    </row>
    <row r="248" spans="1:12" ht="15.6" customHeight="1" x14ac:dyDescent="0.25">
      <c r="A248" s="550"/>
      <c r="B248" s="552"/>
      <c r="C248" s="455"/>
      <c r="D248" s="545"/>
      <c r="E248" s="448"/>
      <c r="F248" s="93" t="s">
        <v>562</v>
      </c>
      <c r="G248" s="523" t="s">
        <v>1024</v>
      </c>
      <c r="H248" s="523"/>
      <c r="I248" s="523"/>
      <c r="J248" s="523"/>
      <c r="K248" s="497"/>
      <c r="L248" s="444" t="e">
        <f>#REF!-#REF!*10%</f>
        <v>#REF!</v>
      </c>
    </row>
    <row r="249" spans="1:12" ht="15.6" customHeight="1" x14ac:dyDescent="0.25">
      <c r="A249" s="550"/>
      <c r="B249" s="552"/>
      <c r="C249" s="455"/>
      <c r="D249" s="545"/>
      <c r="E249" s="448"/>
      <c r="F249" s="93" t="s">
        <v>570</v>
      </c>
      <c r="G249" s="523" t="s">
        <v>613</v>
      </c>
      <c r="H249" s="523"/>
      <c r="I249" s="523"/>
      <c r="J249" s="523"/>
      <c r="K249" s="497"/>
      <c r="L249" s="444" t="e">
        <f>#REF!-#REF!*10%</f>
        <v>#REF!</v>
      </c>
    </row>
    <row r="250" spans="1:12" ht="15.6" customHeight="1" x14ac:dyDescent="0.25">
      <c r="A250" s="550"/>
      <c r="B250" s="552"/>
      <c r="C250" s="455"/>
      <c r="D250" s="545"/>
      <c r="E250" s="448"/>
      <c r="F250" s="111" t="s">
        <v>84</v>
      </c>
      <c r="G250" s="526">
        <v>6.4</v>
      </c>
      <c r="H250" s="526"/>
      <c r="I250" s="526"/>
      <c r="J250" s="526"/>
      <c r="K250" s="497"/>
      <c r="L250" s="444" t="e">
        <f>#REF!-#REF!*10%</f>
        <v>#REF!</v>
      </c>
    </row>
    <row r="251" spans="1:12" ht="15.6" customHeight="1" x14ac:dyDescent="0.25">
      <c r="A251" s="550"/>
      <c r="B251" s="553"/>
      <c r="C251" s="455"/>
      <c r="D251" s="546"/>
      <c r="E251" s="448"/>
      <c r="F251" s="96" t="s">
        <v>1016</v>
      </c>
      <c r="G251" s="454">
        <v>5</v>
      </c>
      <c r="H251" s="454"/>
      <c r="I251" s="454"/>
      <c r="J251" s="454"/>
      <c r="K251" s="497"/>
      <c r="L251" s="444" t="e">
        <f>#REF!-#REF!*10%</f>
        <v>#REF!</v>
      </c>
    </row>
    <row r="252" spans="1:12" ht="15.6" customHeight="1" x14ac:dyDescent="0.25">
      <c r="A252" s="549">
        <v>9</v>
      </c>
      <c r="B252" s="551"/>
      <c r="C252" s="455" t="s">
        <v>204</v>
      </c>
      <c r="D252" s="544"/>
      <c r="E252" s="448"/>
      <c r="F252" s="110" t="s">
        <v>81</v>
      </c>
      <c r="G252" s="524" t="s">
        <v>6</v>
      </c>
      <c r="H252" s="524"/>
      <c r="I252" s="524"/>
      <c r="J252" s="524"/>
      <c r="K252" s="539">
        <v>3</v>
      </c>
      <c r="L252" s="498">
        <v>23526</v>
      </c>
    </row>
    <row r="253" spans="1:12" ht="15.6" customHeight="1" x14ac:dyDescent="0.25">
      <c r="A253" s="550"/>
      <c r="B253" s="552"/>
      <c r="C253" s="455"/>
      <c r="D253" s="545"/>
      <c r="E253" s="448"/>
      <c r="F253" s="110" t="s">
        <v>80</v>
      </c>
      <c r="G253" s="469">
        <v>244</v>
      </c>
      <c r="H253" s="469"/>
      <c r="I253" s="469"/>
      <c r="J253" s="469"/>
      <c r="K253" s="502"/>
      <c r="L253" s="499"/>
    </row>
    <row r="254" spans="1:12" ht="15.6" customHeight="1" x14ac:dyDescent="0.25">
      <c r="A254" s="550"/>
      <c r="B254" s="552"/>
      <c r="C254" s="455"/>
      <c r="D254" s="545"/>
      <c r="E254" s="448"/>
      <c r="F254" s="110" t="s">
        <v>8</v>
      </c>
      <c r="G254" s="240">
        <v>3000</v>
      </c>
      <c r="H254" s="241">
        <v>4000</v>
      </c>
      <c r="I254" s="312">
        <v>5000</v>
      </c>
      <c r="J254" s="242">
        <v>6000</v>
      </c>
      <c r="K254" s="502"/>
      <c r="L254" s="499"/>
    </row>
    <row r="255" spans="1:12" ht="15.6" customHeight="1" x14ac:dyDescent="0.25">
      <c r="A255" s="550"/>
      <c r="B255" s="552"/>
      <c r="C255" s="455"/>
      <c r="D255" s="545"/>
      <c r="E255" s="448"/>
      <c r="F255" s="110" t="s">
        <v>817</v>
      </c>
      <c r="G255" s="243">
        <f>G253*114</f>
        <v>27816</v>
      </c>
      <c r="H255" s="244">
        <f>G253*128</f>
        <v>31232</v>
      </c>
      <c r="I255" s="313">
        <f>G253*143</f>
        <v>34892</v>
      </c>
      <c r="J255" s="245">
        <f>G253*148</f>
        <v>36112</v>
      </c>
      <c r="K255" s="502"/>
      <c r="L255" s="499"/>
    </row>
    <row r="256" spans="1:12" ht="15.6" customHeight="1" x14ac:dyDescent="0.25">
      <c r="A256" s="550"/>
      <c r="B256" s="552"/>
      <c r="C256" s="455"/>
      <c r="D256" s="545"/>
      <c r="E256" s="448"/>
      <c r="F256" s="110" t="s">
        <v>1269</v>
      </c>
      <c r="G256" s="451">
        <v>0.98</v>
      </c>
      <c r="H256" s="451"/>
      <c r="I256" s="451"/>
      <c r="J256" s="451"/>
      <c r="K256" s="502"/>
      <c r="L256" s="499"/>
    </row>
    <row r="257" spans="1:12" ht="15.6" customHeight="1" x14ac:dyDescent="0.25">
      <c r="A257" s="550"/>
      <c r="B257" s="552"/>
      <c r="C257" s="455"/>
      <c r="D257" s="545"/>
      <c r="E257" s="448"/>
      <c r="F257" s="93" t="s">
        <v>699</v>
      </c>
      <c r="G257" s="523" t="s">
        <v>700</v>
      </c>
      <c r="H257" s="523"/>
      <c r="I257" s="523"/>
      <c r="J257" s="523"/>
      <c r="K257" s="502"/>
      <c r="L257" s="499"/>
    </row>
    <row r="258" spans="1:12" ht="15.6" customHeight="1" x14ac:dyDescent="0.25">
      <c r="A258" s="550"/>
      <c r="B258" s="552"/>
      <c r="C258" s="455"/>
      <c r="D258" s="545"/>
      <c r="E258" s="448"/>
      <c r="F258" s="93" t="s">
        <v>1181</v>
      </c>
      <c r="G258" s="462" t="s">
        <v>1179</v>
      </c>
      <c r="H258" s="463"/>
      <c r="I258" s="463"/>
      <c r="J258" s="464"/>
      <c r="K258" s="502"/>
      <c r="L258" s="499"/>
    </row>
    <row r="259" spans="1:12" ht="15.6" customHeight="1" x14ac:dyDescent="0.25">
      <c r="A259" s="550"/>
      <c r="B259" s="552"/>
      <c r="C259" s="455"/>
      <c r="D259" s="545"/>
      <c r="E259" s="448"/>
      <c r="F259" s="110" t="s">
        <v>83</v>
      </c>
      <c r="G259" s="524">
        <v>66</v>
      </c>
      <c r="H259" s="524"/>
      <c r="I259" s="524"/>
      <c r="J259" s="524"/>
      <c r="K259" s="502"/>
      <c r="L259" s="499"/>
    </row>
    <row r="260" spans="1:12" ht="15.6" customHeight="1" x14ac:dyDescent="0.25">
      <c r="A260" s="550"/>
      <c r="B260" s="552"/>
      <c r="C260" s="455"/>
      <c r="D260" s="545"/>
      <c r="E260" s="448"/>
      <c r="F260" s="110" t="s">
        <v>396</v>
      </c>
      <c r="G260" s="548" t="s">
        <v>397</v>
      </c>
      <c r="H260" s="548"/>
      <c r="I260" s="548"/>
      <c r="J260" s="548"/>
      <c r="K260" s="502"/>
      <c r="L260" s="499"/>
    </row>
    <row r="261" spans="1:12" ht="15.6" customHeight="1" x14ac:dyDescent="0.25">
      <c r="A261" s="550"/>
      <c r="B261" s="552"/>
      <c r="C261" s="455"/>
      <c r="D261" s="545"/>
      <c r="E261" s="448"/>
      <c r="F261" s="110" t="s">
        <v>3</v>
      </c>
      <c r="G261" s="524" t="s">
        <v>217</v>
      </c>
      <c r="H261" s="524"/>
      <c r="I261" s="524"/>
      <c r="J261" s="524"/>
      <c r="K261" s="502"/>
      <c r="L261" s="499"/>
    </row>
    <row r="262" spans="1:12" ht="15.6" customHeight="1" x14ac:dyDescent="0.25">
      <c r="A262" s="550"/>
      <c r="B262" s="552"/>
      <c r="C262" s="455"/>
      <c r="D262" s="545"/>
      <c r="E262" s="448"/>
      <c r="F262" s="93" t="s">
        <v>379</v>
      </c>
      <c r="G262" s="523" t="s">
        <v>380</v>
      </c>
      <c r="H262" s="523"/>
      <c r="I262" s="523"/>
      <c r="J262" s="523"/>
      <c r="K262" s="502"/>
      <c r="L262" s="499"/>
    </row>
    <row r="263" spans="1:12" ht="15.6" customHeight="1" x14ac:dyDescent="0.25">
      <c r="A263" s="550"/>
      <c r="B263" s="552"/>
      <c r="C263" s="455"/>
      <c r="D263" s="545"/>
      <c r="E263" s="448"/>
      <c r="F263" s="93" t="s">
        <v>701</v>
      </c>
      <c r="G263" s="523">
        <v>100000</v>
      </c>
      <c r="H263" s="523"/>
      <c r="I263" s="523"/>
      <c r="J263" s="523"/>
      <c r="K263" s="502"/>
      <c r="L263" s="499"/>
    </row>
    <row r="264" spans="1:12" ht="15.6" customHeight="1" x14ac:dyDescent="0.25">
      <c r="A264" s="550"/>
      <c r="B264" s="552"/>
      <c r="C264" s="455"/>
      <c r="D264" s="545"/>
      <c r="E264" s="448"/>
      <c r="F264" s="93" t="s">
        <v>257</v>
      </c>
      <c r="G264" s="523" t="s">
        <v>391</v>
      </c>
      <c r="H264" s="523"/>
      <c r="I264" s="523"/>
      <c r="J264" s="523"/>
      <c r="K264" s="502"/>
      <c r="L264" s="499"/>
    </row>
    <row r="265" spans="1:12" ht="15.6" customHeight="1" x14ac:dyDescent="0.25">
      <c r="A265" s="550"/>
      <c r="B265" s="552"/>
      <c r="C265" s="455"/>
      <c r="D265" s="545"/>
      <c r="E265" s="448"/>
      <c r="F265" s="93" t="s">
        <v>376</v>
      </c>
      <c r="G265" s="523" t="s">
        <v>392</v>
      </c>
      <c r="H265" s="523"/>
      <c r="I265" s="523"/>
      <c r="J265" s="523"/>
      <c r="K265" s="502"/>
      <c r="L265" s="499"/>
    </row>
    <row r="266" spans="1:12" ht="15.6" customHeight="1" x14ac:dyDescent="0.25">
      <c r="A266" s="550"/>
      <c r="B266" s="552"/>
      <c r="C266" s="455"/>
      <c r="D266" s="545"/>
      <c r="E266" s="448"/>
      <c r="F266" s="93" t="s">
        <v>702</v>
      </c>
      <c r="G266" s="523" t="s">
        <v>709</v>
      </c>
      <c r="H266" s="523"/>
      <c r="I266" s="523"/>
      <c r="J266" s="523"/>
      <c r="K266" s="502"/>
      <c r="L266" s="499"/>
    </row>
    <row r="267" spans="1:12" ht="15.6" customHeight="1" x14ac:dyDescent="0.25">
      <c r="A267" s="550"/>
      <c r="B267" s="552"/>
      <c r="C267" s="455"/>
      <c r="D267" s="545"/>
      <c r="E267" s="448"/>
      <c r="F267" s="93" t="s">
        <v>381</v>
      </c>
      <c r="G267" s="523" t="s">
        <v>382</v>
      </c>
      <c r="H267" s="523"/>
      <c r="I267" s="523"/>
      <c r="J267" s="523"/>
      <c r="K267" s="502"/>
      <c r="L267" s="500"/>
    </row>
    <row r="268" spans="1:12" ht="15.6" customHeight="1" x14ac:dyDescent="0.25">
      <c r="A268" s="550"/>
      <c r="B268" s="552"/>
      <c r="C268" s="455"/>
      <c r="D268" s="545"/>
      <c r="E268" s="448"/>
      <c r="F268" s="94" t="s">
        <v>358</v>
      </c>
      <c r="G268" s="523" t="s">
        <v>900</v>
      </c>
      <c r="H268" s="523"/>
      <c r="I268" s="523"/>
      <c r="J268" s="523"/>
      <c r="K268" s="496">
        <v>5</v>
      </c>
      <c r="L268" s="443">
        <v>25173</v>
      </c>
    </row>
    <row r="269" spans="1:12" ht="15.6" customHeight="1" x14ac:dyDescent="0.25">
      <c r="A269" s="550"/>
      <c r="B269" s="552"/>
      <c r="C269" s="455"/>
      <c r="D269" s="545"/>
      <c r="E269" s="448"/>
      <c r="F269" s="93" t="s">
        <v>383</v>
      </c>
      <c r="G269" s="523" t="s">
        <v>384</v>
      </c>
      <c r="H269" s="523"/>
      <c r="I269" s="523"/>
      <c r="J269" s="523"/>
      <c r="K269" s="497"/>
      <c r="L269" s="444" t="e">
        <f>#REF!-#REF!*10%</f>
        <v>#REF!</v>
      </c>
    </row>
    <row r="270" spans="1:12" ht="15.6" customHeight="1" x14ac:dyDescent="0.25">
      <c r="A270" s="550"/>
      <c r="B270" s="552"/>
      <c r="C270" s="455"/>
      <c r="D270" s="545"/>
      <c r="E270" s="448"/>
      <c r="F270" s="93" t="s">
        <v>385</v>
      </c>
      <c r="G270" s="523" t="s">
        <v>398</v>
      </c>
      <c r="H270" s="523"/>
      <c r="I270" s="523"/>
      <c r="J270" s="523"/>
      <c r="K270" s="497"/>
      <c r="L270" s="444" t="e">
        <f>#REF!-#REF!*10%</f>
        <v>#REF!</v>
      </c>
    </row>
    <row r="271" spans="1:12" ht="15.6" customHeight="1" x14ac:dyDescent="0.25">
      <c r="A271" s="550"/>
      <c r="B271" s="552"/>
      <c r="C271" s="455"/>
      <c r="D271" s="545"/>
      <c r="E271" s="448"/>
      <c r="F271" s="93" t="s">
        <v>389</v>
      </c>
      <c r="G271" s="523" t="s">
        <v>390</v>
      </c>
      <c r="H271" s="523"/>
      <c r="I271" s="523"/>
      <c r="J271" s="523"/>
      <c r="K271" s="497"/>
      <c r="L271" s="444" t="e">
        <f>#REF!-#REF!*10%</f>
        <v>#REF!</v>
      </c>
    </row>
    <row r="272" spans="1:12" ht="15.6" customHeight="1" x14ac:dyDescent="0.25">
      <c r="A272" s="550"/>
      <c r="B272" s="552"/>
      <c r="C272" s="455"/>
      <c r="D272" s="545"/>
      <c r="E272" s="448"/>
      <c r="F272" s="93" t="s">
        <v>704</v>
      </c>
      <c r="G272" s="523" t="s">
        <v>705</v>
      </c>
      <c r="H272" s="523"/>
      <c r="I272" s="523"/>
      <c r="J272" s="523"/>
      <c r="K272" s="497"/>
      <c r="L272" s="444" t="e">
        <f>#REF!-#REF!*10%</f>
        <v>#REF!</v>
      </c>
    </row>
    <row r="273" spans="1:12" ht="15.6" customHeight="1" x14ac:dyDescent="0.25">
      <c r="A273" s="550"/>
      <c r="B273" s="552"/>
      <c r="C273" s="455"/>
      <c r="D273" s="545"/>
      <c r="E273" s="448"/>
      <c r="F273" s="93" t="s">
        <v>706</v>
      </c>
      <c r="G273" s="461" t="s">
        <v>390</v>
      </c>
      <c r="H273" s="461"/>
      <c r="I273" s="461"/>
      <c r="J273" s="461"/>
      <c r="K273" s="497"/>
      <c r="L273" s="444" t="e">
        <f>#REF!-#REF!*10%</f>
        <v>#REF!</v>
      </c>
    </row>
    <row r="274" spans="1:12" ht="15.6" customHeight="1" x14ac:dyDescent="0.25">
      <c r="A274" s="550"/>
      <c r="B274" s="552"/>
      <c r="C274" s="455"/>
      <c r="D274" s="545"/>
      <c r="E274" s="448"/>
      <c r="F274" s="93" t="s">
        <v>1271</v>
      </c>
      <c r="G274" s="461" t="s">
        <v>390</v>
      </c>
      <c r="H274" s="461"/>
      <c r="I274" s="461"/>
      <c r="J274" s="461"/>
      <c r="K274" s="497"/>
      <c r="L274" s="444" t="e">
        <f>#REF!-#REF!*10%</f>
        <v>#REF!</v>
      </c>
    </row>
    <row r="275" spans="1:12" ht="15.6" customHeight="1" x14ac:dyDescent="0.25">
      <c r="A275" s="550"/>
      <c r="B275" s="552"/>
      <c r="C275" s="455"/>
      <c r="D275" s="545"/>
      <c r="E275" s="448"/>
      <c r="F275" s="93" t="s">
        <v>707</v>
      </c>
      <c r="G275" s="523" t="s">
        <v>911</v>
      </c>
      <c r="H275" s="523"/>
      <c r="I275" s="523"/>
      <c r="J275" s="523"/>
      <c r="K275" s="497"/>
      <c r="L275" s="444" t="e">
        <f>#REF!-#REF!*10%</f>
        <v>#REF!</v>
      </c>
    </row>
    <row r="276" spans="1:12" ht="15.6" customHeight="1" x14ac:dyDescent="0.25">
      <c r="A276" s="550"/>
      <c r="B276" s="552"/>
      <c r="C276" s="455"/>
      <c r="D276" s="545"/>
      <c r="E276" s="448"/>
      <c r="F276" s="93" t="s">
        <v>708</v>
      </c>
      <c r="G276" s="523" t="s">
        <v>390</v>
      </c>
      <c r="H276" s="523"/>
      <c r="I276" s="523"/>
      <c r="J276" s="523"/>
      <c r="K276" s="497"/>
      <c r="L276" s="444" t="e">
        <f>#REF!-#REF!*10%</f>
        <v>#REF!</v>
      </c>
    </row>
    <row r="277" spans="1:12" ht="15.6" customHeight="1" x14ac:dyDescent="0.25">
      <c r="A277" s="550"/>
      <c r="B277" s="552"/>
      <c r="C277" s="455"/>
      <c r="D277" s="545"/>
      <c r="E277" s="448"/>
      <c r="F277" s="93" t="s">
        <v>377</v>
      </c>
      <c r="G277" s="523" t="s">
        <v>387</v>
      </c>
      <c r="H277" s="523"/>
      <c r="I277" s="523"/>
      <c r="J277" s="523"/>
      <c r="K277" s="497"/>
      <c r="L277" s="444" t="e">
        <f>#REF!-#REF!*10%</f>
        <v>#REF!</v>
      </c>
    </row>
    <row r="278" spans="1:12" ht="15.6" customHeight="1" x14ac:dyDescent="0.25">
      <c r="A278" s="550"/>
      <c r="B278" s="552"/>
      <c r="C278" s="455"/>
      <c r="D278" s="545"/>
      <c r="E278" s="448"/>
      <c r="F278" s="93" t="s">
        <v>388</v>
      </c>
      <c r="G278" s="523" t="s">
        <v>393</v>
      </c>
      <c r="H278" s="523"/>
      <c r="I278" s="523"/>
      <c r="J278" s="523"/>
      <c r="K278" s="497"/>
      <c r="L278" s="444" t="e">
        <f>#REF!-#REF!*10%</f>
        <v>#REF!</v>
      </c>
    </row>
    <row r="279" spans="1:12" ht="15.6" customHeight="1" x14ac:dyDescent="0.25">
      <c r="A279" s="550"/>
      <c r="B279" s="552"/>
      <c r="C279" s="455"/>
      <c r="D279" s="545"/>
      <c r="E279" s="448"/>
      <c r="F279" s="93" t="s">
        <v>562</v>
      </c>
      <c r="G279" s="523" t="s">
        <v>1024</v>
      </c>
      <c r="H279" s="523"/>
      <c r="I279" s="523"/>
      <c r="J279" s="523"/>
      <c r="K279" s="497"/>
      <c r="L279" s="444" t="e">
        <f>#REF!-#REF!*10%</f>
        <v>#REF!</v>
      </c>
    </row>
    <row r="280" spans="1:12" ht="15.6" customHeight="1" x14ac:dyDescent="0.25">
      <c r="A280" s="550"/>
      <c r="B280" s="552"/>
      <c r="C280" s="455"/>
      <c r="D280" s="545"/>
      <c r="E280" s="448"/>
      <c r="F280" s="93" t="s">
        <v>570</v>
      </c>
      <c r="G280" s="523" t="s">
        <v>613</v>
      </c>
      <c r="H280" s="523"/>
      <c r="I280" s="523"/>
      <c r="J280" s="523"/>
      <c r="K280" s="497"/>
      <c r="L280" s="444" t="e">
        <f>#REF!-#REF!*10%</f>
        <v>#REF!</v>
      </c>
    </row>
    <row r="281" spans="1:12" ht="15.6" customHeight="1" x14ac:dyDescent="0.25">
      <c r="A281" s="550"/>
      <c r="B281" s="552"/>
      <c r="C281" s="455"/>
      <c r="D281" s="545"/>
      <c r="E281" s="448"/>
      <c r="F281" s="111" t="s">
        <v>84</v>
      </c>
      <c r="G281" s="526">
        <v>7.2</v>
      </c>
      <c r="H281" s="526"/>
      <c r="I281" s="526"/>
      <c r="J281" s="526"/>
      <c r="K281" s="497"/>
      <c r="L281" s="444" t="e">
        <f>#REF!-#REF!*10%</f>
        <v>#REF!</v>
      </c>
    </row>
    <row r="282" spans="1:12" ht="15.6" customHeight="1" x14ac:dyDescent="0.25">
      <c r="A282" s="550"/>
      <c r="B282" s="553"/>
      <c r="C282" s="455"/>
      <c r="D282" s="546"/>
      <c r="E282" s="448"/>
      <c r="F282" s="96" t="s">
        <v>1016</v>
      </c>
      <c r="G282" s="454">
        <v>5</v>
      </c>
      <c r="H282" s="454"/>
      <c r="I282" s="454"/>
      <c r="J282" s="454"/>
      <c r="K282" s="497"/>
      <c r="L282" s="444" t="e">
        <f>#REF!-#REF!*10%</f>
        <v>#REF!</v>
      </c>
    </row>
    <row r="283" spans="1:12" ht="15.6" customHeight="1" x14ac:dyDescent="0.25">
      <c r="A283" s="549">
        <v>10</v>
      </c>
      <c r="B283" s="551"/>
      <c r="C283" s="455" t="s">
        <v>205</v>
      </c>
      <c r="D283" s="544"/>
      <c r="E283" s="448"/>
      <c r="F283" s="110" t="s">
        <v>81</v>
      </c>
      <c r="G283" s="524" t="s">
        <v>6</v>
      </c>
      <c r="H283" s="524"/>
      <c r="I283" s="524"/>
      <c r="J283" s="524"/>
      <c r="K283" s="539">
        <v>3</v>
      </c>
      <c r="L283" s="498">
        <v>30384</v>
      </c>
    </row>
    <row r="284" spans="1:12" ht="15.6" customHeight="1" x14ac:dyDescent="0.25">
      <c r="A284" s="550"/>
      <c r="B284" s="552"/>
      <c r="C284" s="455"/>
      <c r="D284" s="545"/>
      <c r="E284" s="448"/>
      <c r="F284" s="110" t="s">
        <v>80</v>
      </c>
      <c r="G284" s="469">
        <v>280</v>
      </c>
      <c r="H284" s="469"/>
      <c r="I284" s="469"/>
      <c r="J284" s="469"/>
      <c r="K284" s="502"/>
      <c r="L284" s="499"/>
    </row>
    <row r="285" spans="1:12" ht="15.6" customHeight="1" x14ac:dyDescent="0.25">
      <c r="A285" s="550"/>
      <c r="B285" s="552"/>
      <c r="C285" s="455"/>
      <c r="D285" s="545"/>
      <c r="E285" s="448"/>
      <c r="F285" s="110" t="s">
        <v>8</v>
      </c>
      <c r="G285" s="240">
        <v>3000</v>
      </c>
      <c r="H285" s="241">
        <v>4000</v>
      </c>
      <c r="I285" s="312">
        <v>5000</v>
      </c>
      <c r="J285" s="242">
        <v>6000</v>
      </c>
      <c r="K285" s="502"/>
      <c r="L285" s="499"/>
    </row>
    <row r="286" spans="1:12" ht="15.6" customHeight="1" x14ac:dyDescent="0.25">
      <c r="A286" s="550"/>
      <c r="B286" s="552"/>
      <c r="C286" s="455"/>
      <c r="D286" s="545"/>
      <c r="E286" s="448"/>
      <c r="F286" s="110" t="s">
        <v>817</v>
      </c>
      <c r="G286" s="243">
        <f>G284*114</f>
        <v>31920</v>
      </c>
      <c r="H286" s="244">
        <f>G284*128</f>
        <v>35840</v>
      </c>
      <c r="I286" s="313">
        <f>G284*143</f>
        <v>40040</v>
      </c>
      <c r="J286" s="245">
        <f>G284*148</f>
        <v>41440</v>
      </c>
      <c r="K286" s="502"/>
      <c r="L286" s="499"/>
    </row>
    <row r="287" spans="1:12" ht="15.6" customHeight="1" x14ac:dyDescent="0.25">
      <c r="A287" s="550"/>
      <c r="B287" s="552"/>
      <c r="C287" s="455"/>
      <c r="D287" s="545"/>
      <c r="E287" s="448"/>
      <c r="F287" s="110" t="s">
        <v>1269</v>
      </c>
      <c r="G287" s="451">
        <v>0.98</v>
      </c>
      <c r="H287" s="451"/>
      <c r="I287" s="451"/>
      <c r="J287" s="451"/>
      <c r="K287" s="502"/>
      <c r="L287" s="499"/>
    </row>
    <row r="288" spans="1:12" ht="15.6" customHeight="1" x14ac:dyDescent="0.25">
      <c r="A288" s="550"/>
      <c r="B288" s="552"/>
      <c r="C288" s="455"/>
      <c r="D288" s="545"/>
      <c r="E288" s="448"/>
      <c r="F288" s="93" t="s">
        <v>699</v>
      </c>
      <c r="G288" s="523" t="s">
        <v>700</v>
      </c>
      <c r="H288" s="523"/>
      <c r="I288" s="523"/>
      <c r="J288" s="523"/>
      <c r="K288" s="502"/>
      <c r="L288" s="499"/>
    </row>
    <row r="289" spans="1:12" ht="15.6" customHeight="1" x14ac:dyDescent="0.25">
      <c r="A289" s="550"/>
      <c r="B289" s="552"/>
      <c r="C289" s="455"/>
      <c r="D289" s="545"/>
      <c r="E289" s="448"/>
      <c r="F289" s="93" t="s">
        <v>1181</v>
      </c>
      <c r="G289" s="462" t="s">
        <v>1179</v>
      </c>
      <c r="H289" s="463"/>
      <c r="I289" s="463"/>
      <c r="J289" s="464"/>
      <c r="K289" s="502"/>
      <c r="L289" s="499"/>
    </row>
    <row r="290" spans="1:12" ht="15.6" customHeight="1" x14ac:dyDescent="0.25">
      <c r="A290" s="550"/>
      <c r="B290" s="552"/>
      <c r="C290" s="455"/>
      <c r="D290" s="545"/>
      <c r="E290" s="448"/>
      <c r="F290" s="110" t="s">
        <v>83</v>
      </c>
      <c r="G290" s="524">
        <v>66</v>
      </c>
      <c r="H290" s="524"/>
      <c r="I290" s="524"/>
      <c r="J290" s="524"/>
      <c r="K290" s="502"/>
      <c r="L290" s="499"/>
    </row>
    <row r="291" spans="1:12" ht="15.6" customHeight="1" x14ac:dyDescent="0.25">
      <c r="A291" s="550"/>
      <c r="B291" s="552"/>
      <c r="C291" s="455"/>
      <c r="D291" s="545"/>
      <c r="E291" s="448"/>
      <c r="F291" s="110" t="s">
        <v>396</v>
      </c>
      <c r="G291" s="548" t="s">
        <v>397</v>
      </c>
      <c r="H291" s="548"/>
      <c r="I291" s="548"/>
      <c r="J291" s="548"/>
      <c r="K291" s="502"/>
      <c r="L291" s="499"/>
    </row>
    <row r="292" spans="1:12" ht="15.6" customHeight="1" x14ac:dyDescent="0.25">
      <c r="A292" s="550"/>
      <c r="B292" s="552"/>
      <c r="C292" s="455"/>
      <c r="D292" s="545"/>
      <c r="E292" s="448"/>
      <c r="F292" s="110" t="s">
        <v>3</v>
      </c>
      <c r="G292" s="524" t="s">
        <v>218</v>
      </c>
      <c r="H292" s="524"/>
      <c r="I292" s="524"/>
      <c r="J292" s="524"/>
      <c r="K292" s="502"/>
      <c r="L292" s="499"/>
    </row>
    <row r="293" spans="1:12" ht="15.6" customHeight="1" x14ac:dyDescent="0.25">
      <c r="A293" s="550"/>
      <c r="B293" s="552"/>
      <c r="C293" s="455"/>
      <c r="D293" s="545"/>
      <c r="E293" s="448"/>
      <c r="F293" s="93" t="s">
        <v>379</v>
      </c>
      <c r="G293" s="523" t="s">
        <v>380</v>
      </c>
      <c r="H293" s="523"/>
      <c r="I293" s="523"/>
      <c r="J293" s="523"/>
      <c r="K293" s="502"/>
      <c r="L293" s="499"/>
    </row>
    <row r="294" spans="1:12" ht="15.6" customHeight="1" x14ac:dyDescent="0.25">
      <c r="A294" s="550"/>
      <c r="B294" s="552"/>
      <c r="C294" s="455"/>
      <c r="D294" s="545"/>
      <c r="E294" s="448"/>
      <c r="F294" s="93" t="s">
        <v>701</v>
      </c>
      <c r="G294" s="523">
        <v>100000</v>
      </c>
      <c r="H294" s="523"/>
      <c r="I294" s="523"/>
      <c r="J294" s="523"/>
      <c r="K294" s="502"/>
      <c r="L294" s="499"/>
    </row>
    <row r="295" spans="1:12" ht="15.6" customHeight="1" x14ac:dyDescent="0.25">
      <c r="A295" s="550"/>
      <c r="B295" s="552"/>
      <c r="C295" s="455"/>
      <c r="D295" s="545"/>
      <c r="E295" s="448"/>
      <c r="F295" s="93" t="s">
        <v>257</v>
      </c>
      <c r="G295" s="523" t="s">
        <v>391</v>
      </c>
      <c r="H295" s="523"/>
      <c r="I295" s="523"/>
      <c r="J295" s="523"/>
      <c r="K295" s="502"/>
      <c r="L295" s="499"/>
    </row>
    <row r="296" spans="1:12" ht="15.6" customHeight="1" x14ac:dyDescent="0.25">
      <c r="A296" s="550"/>
      <c r="B296" s="552"/>
      <c r="C296" s="455"/>
      <c r="D296" s="545"/>
      <c r="E296" s="448"/>
      <c r="F296" s="93" t="s">
        <v>376</v>
      </c>
      <c r="G296" s="523" t="s">
        <v>392</v>
      </c>
      <c r="H296" s="523"/>
      <c r="I296" s="523"/>
      <c r="J296" s="523"/>
      <c r="K296" s="502"/>
      <c r="L296" s="499"/>
    </row>
    <row r="297" spans="1:12" ht="15.6" customHeight="1" x14ac:dyDescent="0.25">
      <c r="A297" s="550"/>
      <c r="B297" s="552"/>
      <c r="C297" s="455"/>
      <c r="D297" s="545"/>
      <c r="E297" s="448"/>
      <c r="F297" s="93" t="s">
        <v>702</v>
      </c>
      <c r="G297" s="523" t="s">
        <v>709</v>
      </c>
      <c r="H297" s="523"/>
      <c r="I297" s="523"/>
      <c r="J297" s="523"/>
      <c r="K297" s="502"/>
      <c r="L297" s="499"/>
    </row>
    <row r="298" spans="1:12" ht="15.6" customHeight="1" x14ac:dyDescent="0.25">
      <c r="A298" s="550"/>
      <c r="B298" s="552"/>
      <c r="C298" s="455"/>
      <c r="D298" s="545"/>
      <c r="E298" s="448"/>
      <c r="F298" s="93" t="s">
        <v>381</v>
      </c>
      <c r="G298" s="523" t="s">
        <v>382</v>
      </c>
      <c r="H298" s="523"/>
      <c r="I298" s="523"/>
      <c r="J298" s="523"/>
      <c r="K298" s="502"/>
      <c r="L298" s="500"/>
    </row>
    <row r="299" spans="1:12" ht="15.6" customHeight="1" x14ac:dyDescent="0.25">
      <c r="A299" s="550"/>
      <c r="B299" s="552"/>
      <c r="C299" s="455"/>
      <c r="D299" s="545"/>
      <c r="E299" s="448"/>
      <c r="F299" s="94" t="s">
        <v>358</v>
      </c>
      <c r="G299" s="523" t="s">
        <v>900</v>
      </c>
      <c r="H299" s="523"/>
      <c r="I299" s="523"/>
      <c r="J299" s="523"/>
      <c r="K299" s="496">
        <v>5</v>
      </c>
      <c r="L299" s="443">
        <v>32511</v>
      </c>
    </row>
    <row r="300" spans="1:12" ht="15.6" customHeight="1" x14ac:dyDescent="0.25">
      <c r="A300" s="550"/>
      <c r="B300" s="552"/>
      <c r="C300" s="455"/>
      <c r="D300" s="545"/>
      <c r="E300" s="448"/>
      <c r="F300" s="93" t="s">
        <v>383</v>
      </c>
      <c r="G300" s="523" t="s">
        <v>384</v>
      </c>
      <c r="H300" s="523"/>
      <c r="I300" s="523"/>
      <c r="J300" s="523"/>
      <c r="K300" s="497"/>
      <c r="L300" s="444" t="e">
        <f>#REF!-#REF!*10%</f>
        <v>#REF!</v>
      </c>
    </row>
    <row r="301" spans="1:12" ht="15.6" customHeight="1" x14ac:dyDescent="0.25">
      <c r="A301" s="550"/>
      <c r="B301" s="552"/>
      <c r="C301" s="455"/>
      <c r="D301" s="545"/>
      <c r="E301" s="448"/>
      <c r="F301" s="93" t="s">
        <v>385</v>
      </c>
      <c r="G301" s="523" t="s">
        <v>398</v>
      </c>
      <c r="H301" s="523"/>
      <c r="I301" s="523"/>
      <c r="J301" s="523"/>
      <c r="K301" s="497"/>
      <c r="L301" s="444" t="e">
        <f>#REF!-#REF!*10%</f>
        <v>#REF!</v>
      </c>
    </row>
    <row r="302" spans="1:12" ht="15.6" customHeight="1" x14ac:dyDescent="0.25">
      <c r="A302" s="550"/>
      <c r="B302" s="552"/>
      <c r="C302" s="455"/>
      <c r="D302" s="545"/>
      <c r="E302" s="448"/>
      <c r="F302" s="93" t="s">
        <v>389</v>
      </c>
      <c r="G302" s="523" t="s">
        <v>390</v>
      </c>
      <c r="H302" s="523"/>
      <c r="I302" s="523"/>
      <c r="J302" s="523"/>
      <c r="K302" s="497"/>
      <c r="L302" s="444" t="e">
        <f>#REF!-#REF!*10%</f>
        <v>#REF!</v>
      </c>
    </row>
    <row r="303" spans="1:12" ht="15.6" customHeight="1" x14ac:dyDescent="0.25">
      <c r="A303" s="550"/>
      <c r="B303" s="552"/>
      <c r="C303" s="455"/>
      <c r="D303" s="545"/>
      <c r="E303" s="448"/>
      <c r="F303" s="93" t="s">
        <v>704</v>
      </c>
      <c r="G303" s="523" t="s">
        <v>705</v>
      </c>
      <c r="H303" s="523"/>
      <c r="I303" s="523"/>
      <c r="J303" s="523"/>
      <c r="K303" s="497"/>
      <c r="L303" s="444" t="e">
        <f>#REF!-#REF!*10%</f>
        <v>#REF!</v>
      </c>
    </row>
    <row r="304" spans="1:12" ht="15.6" customHeight="1" x14ac:dyDescent="0.25">
      <c r="A304" s="550"/>
      <c r="B304" s="552"/>
      <c r="C304" s="455"/>
      <c r="D304" s="545"/>
      <c r="E304" s="448"/>
      <c r="F304" s="93" t="s">
        <v>706</v>
      </c>
      <c r="G304" s="461" t="s">
        <v>390</v>
      </c>
      <c r="H304" s="461"/>
      <c r="I304" s="461"/>
      <c r="J304" s="461"/>
      <c r="K304" s="497"/>
      <c r="L304" s="444" t="e">
        <f>#REF!-#REF!*10%</f>
        <v>#REF!</v>
      </c>
    </row>
    <row r="305" spans="1:12" ht="15.6" customHeight="1" x14ac:dyDescent="0.25">
      <c r="A305" s="550"/>
      <c r="B305" s="552"/>
      <c r="C305" s="455"/>
      <c r="D305" s="545"/>
      <c r="E305" s="448"/>
      <c r="F305" s="93" t="s">
        <v>1271</v>
      </c>
      <c r="G305" s="461" t="s">
        <v>390</v>
      </c>
      <c r="H305" s="461"/>
      <c r="I305" s="461"/>
      <c r="J305" s="461"/>
      <c r="K305" s="497"/>
      <c r="L305" s="444" t="e">
        <f>#REF!-#REF!*10%</f>
        <v>#REF!</v>
      </c>
    </row>
    <row r="306" spans="1:12" ht="15.6" customHeight="1" x14ac:dyDescent="0.25">
      <c r="A306" s="550"/>
      <c r="B306" s="552"/>
      <c r="C306" s="455"/>
      <c r="D306" s="545"/>
      <c r="E306" s="448"/>
      <c r="F306" s="93" t="s">
        <v>707</v>
      </c>
      <c r="G306" s="523" t="s">
        <v>911</v>
      </c>
      <c r="H306" s="523"/>
      <c r="I306" s="523"/>
      <c r="J306" s="523"/>
      <c r="K306" s="497"/>
      <c r="L306" s="444" t="e">
        <f>#REF!-#REF!*10%</f>
        <v>#REF!</v>
      </c>
    </row>
    <row r="307" spans="1:12" ht="15.6" customHeight="1" x14ac:dyDescent="0.25">
      <c r="A307" s="550"/>
      <c r="B307" s="552"/>
      <c r="C307" s="455"/>
      <c r="D307" s="545"/>
      <c r="E307" s="448"/>
      <c r="F307" s="93" t="s">
        <v>708</v>
      </c>
      <c r="G307" s="523" t="s">
        <v>390</v>
      </c>
      <c r="H307" s="523"/>
      <c r="I307" s="523"/>
      <c r="J307" s="523"/>
      <c r="K307" s="497"/>
      <c r="L307" s="444" t="e">
        <f>#REF!-#REF!*10%</f>
        <v>#REF!</v>
      </c>
    </row>
    <row r="308" spans="1:12" ht="15.6" customHeight="1" x14ac:dyDescent="0.25">
      <c r="A308" s="550"/>
      <c r="B308" s="552"/>
      <c r="C308" s="455"/>
      <c r="D308" s="545"/>
      <c r="E308" s="448"/>
      <c r="F308" s="93" t="s">
        <v>377</v>
      </c>
      <c r="G308" s="523" t="s">
        <v>387</v>
      </c>
      <c r="H308" s="523"/>
      <c r="I308" s="523"/>
      <c r="J308" s="523"/>
      <c r="K308" s="497"/>
      <c r="L308" s="444" t="e">
        <f>#REF!-#REF!*10%</f>
        <v>#REF!</v>
      </c>
    </row>
    <row r="309" spans="1:12" ht="15.6" customHeight="1" x14ac:dyDescent="0.25">
      <c r="A309" s="550"/>
      <c r="B309" s="552"/>
      <c r="C309" s="455"/>
      <c r="D309" s="545"/>
      <c r="E309" s="448"/>
      <c r="F309" s="93" t="s">
        <v>388</v>
      </c>
      <c r="G309" s="523" t="s">
        <v>393</v>
      </c>
      <c r="H309" s="523"/>
      <c r="I309" s="523"/>
      <c r="J309" s="523"/>
      <c r="K309" s="497"/>
      <c r="L309" s="444" t="e">
        <f>#REF!-#REF!*10%</f>
        <v>#REF!</v>
      </c>
    </row>
    <row r="310" spans="1:12" ht="15.6" customHeight="1" x14ac:dyDescent="0.25">
      <c r="A310" s="550"/>
      <c r="B310" s="552"/>
      <c r="C310" s="455"/>
      <c r="D310" s="545"/>
      <c r="E310" s="448"/>
      <c r="F310" s="93" t="s">
        <v>562</v>
      </c>
      <c r="G310" s="523" t="s">
        <v>1024</v>
      </c>
      <c r="H310" s="523"/>
      <c r="I310" s="523"/>
      <c r="J310" s="523"/>
      <c r="K310" s="497"/>
      <c r="L310" s="444" t="e">
        <f>#REF!-#REF!*10%</f>
        <v>#REF!</v>
      </c>
    </row>
    <row r="311" spans="1:12" ht="15.6" customHeight="1" x14ac:dyDescent="0.25">
      <c r="A311" s="550"/>
      <c r="B311" s="552"/>
      <c r="C311" s="455"/>
      <c r="D311" s="545"/>
      <c r="E311" s="448"/>
      <c r="F311" s="93" t="s">
        <v>570</v>
      </c>
      <c r="G311" s="523" t="s">
        <v>613</v>
      </c>
      <c r="H311" s="523"/>
      <c r="I311" s="523"/>
      <c r="J311" s="523"/>
      <c r="K311" s="497"/>
      <c r="L311" s="444" t="e">
        <f>#REF!-#REF!*10%</f>
        <v>#REF!</v>
      </c>
    </row>
    <row r="312" spans="1:12" ht="15.6" customHeight="1" x14ac:dyDescent="0.25">
      <c r="A312" s="550"/>
      <c r="B312" s="552"/>
      <c r="C312" s="455"/>
      <c r="D312" s="545"/>
      <c r="E312" s="448"/>
      <c r="F312" s="111" t="s">
        <v>84</v>
      </c>
      <c r="G312" s="526">
        <v>8</v>
      </c>
      <c r="H312" s="526"/>
      <c r="I312" s="526"/>
      <c r="J312" s="526"/>
      <c r="K312" s="497"/>
      <c r="L312" s="444" t="e">
        <f>#REF!-#REF!*10%</f>
        <v>#REF!</v>
      </c>
    </row>
    <row r="313" spans="1:12" ht="15.6" customHeight="1" x14ac:dyDescent="0.25">
      <c r="A313" s="550"/>
      <c r="B313" s="553"/>
      <c r="C313" s="455"/>
      <c r="D313" s="546"/>
      <c r="E313" s="448"/>
      <c r="F313" s="96" t="s">
        <v>1016</v>
      </c>
      <c r="G313" s="454">
        <v>5</v>
      </c>
      <c r="H313" s="454"/>
      <c r="I313" s="454"/>
      <c r="J313" s="454"/>
      <c r="K313" s="497"/>
      <c r="L313" s="444" t="e">
        <f>#REF!-#REF!*10%</f>
        <v>#REF!</v>
      </c>
    </row>
    <row r="314" spans="1:12" ht="15.6" customHeight="1" x14ac:dyDescent="0.25">
      <c r="A314" s="549">
        <v>11</v>
      </c>
      <c r="B314" s="551"/>
      <c r="C314" s="455" t="s">
        <v>206</v>
      </c>
      <c r="D314" s="520"/>
      <c r="E314" s="448"/>
      <c r="F314" s="110" t="s">
        <v>81</v>
      </c>
      <c r="G314" s="524" t="s">
        <v>6</v>
      </c>
      <c r="H314" s="524"/>
      <c r="I314" s="524"/>
      <c r="J314" s="524"/>
      <c r="K314" s="539">
        <v>3</v>
      </c>
      <c r="L314" s="498">
        <v>35831</v>
      </c>
    </row>
    <row r="315" spans="1:12" ht="15.6" customHeight="1" x14ac:dyDescent="0.25">
      <c r="A315" s="550"/>
      <c r="B315" s="552"/>
      <c r="C315" s="455"/>
      <c r="D315" s="521"/>
      <c r="E315" s="448"/>
      <c r="F315" s="110" t="s">
        <v>80</v>
      </c>
      <c r="G315" s="469">
        <v>316</v>
      </c>
      <c r="H315" s="469"/>
      <c r="I315" s="469"/>
      <c r="J315" s="469"/>
      <c r="K315" s="502"/>
      <c r="L315" s="499"/>
    </row>
    <row r="316" spans="1:12" ht="15.6" customHeight="1" x14ac:dyDescent="0.25">
      <c r="A316" s="550"/>
      <c r="B316" s="552"/>
      <c r="C316" s="455"/>
      <c r="D316" s="521"/>
      <c r="E316" s="448"/>
      <c r="F316" s="110" t="s">
        <v>8</v>
      </c>
      <c r="G316" s="240">
        <v>3000</v>
      </c>
      <c r="H316" s="241">
        <v>4000</v>
      </c>
      <c r="I316" s="312">
        <v>5000</v>
      </c>
      <c r="J316" s="242">
        <v>6000</v>
      </c>
      <c r="K316" s="502"/>
      <c r="L316" s="499"/>
    </row>
    <row r="317" spans="1:12" ht="15.6" customHeight="1" x14ac:dyDescent="0.25">
      <c r="A317" s="550"/>
      <c r="B317" s="552"/>
      <c r="C317" s="455"/>
      <c r="D317" s="521"/>
      <c r="E317" s="448"/>
      <c r="F317" s="110" t="s">
        <v>817</v>
      </c>
      <c r="G317" s="243">
        <f>G315*114</f>
        <v>36024</v>
      </c>
      <c r="H317" s="244">
        <f>G315*128</f>
        <v>40448</v>
      </c>
      <c r="I317" s="313">
        <f>G315*143</f>
        <v>45188</v>
      </c>
      <c r="J317" s="245">
        <f>G315*148</f>
        <v>46768</v>
      </c>
      <c r="K317" s="502"/>
      <c r="L317" s="499"/>
    </row>
    <row r="318" spans="1:12" ht="15.6" customHeight="1" x14ac:dyDescent="0.25">
      <c r="A318" s="550"/>
      <c r="B318" s="552"/>
      <c r="C318" s="455"/>
      <c r="D318" s="521"/>
      <c r="E318" s="448"/>
      <c r="F318" s="110" t="s">
        <v>1269</v>
      </c>
      <c r="G318" s="451">
        <v>0.98</v>
      </c>
      <c r="H318" s="451"/>
      <c r="I318" s="451"/>
      <c r="J318" s="451"/>
      <c r="K318" s="502"/>
      <c r="L318" s="499"/>
    </row>
    <row r="319" spans="1:12" ht="15.6" customHeight="1" x14ac:dyDescent="0.25">
      <c r="A319" s="550"/>
      <c r="B319" s="552"/>
      <c r="C319" s="455"/>
      <c r="D319" s="521"/>
      <c r="E319" s="448"/>
      <c r="F319" s="93" t="s">
        <v>699</v>
      </c>
      <c r="G319" s="523" t="s">
        <v>700</v>
      </c>
      <c r="H319" s="523"/>
      <c r="I319" s="523"/>
      <c r="J319" s="523"/>
      <c r="K319" s="502"/>
      <c r="L319" s="499"/>
    </row>
    <row r="320" spans="1:12" ht="15.6" customHeight="1" x14ac:dyDescent="0.25">
      <c r="A320" s="550"/>
      <c r="B320" s="552"/>
      <c r="C320" s="455"/>
      <c r="D320" s="521"/>
      <c r="E320" s="448"/>
      <c r="F320" s="93" t="s">
        <v>1181</v>
      </c>
      <c r="G320" s="462" t="s">
        <v>1179</v>
      </c>
      <c r="H320" s="463"/>
      <c r="I320" s="463"/>
      <c r="J320" s="464"/>
      <c r="K320" s="502"/>
      <c r="L320" s="499"/>
    </row>
    <row r="321" spans="1:12" ht="15.6" customHeight="1" x14ac:dyDescent="0.25">
      <c r="A321" s="550"/>
      <c r="B321" s="552"/>
      <c r="C321" s="455"/>
      <c r="D321" s="521"/>
      <c r="E321" s="448"/>
      <c r="F321" s="110" t="s">
        <v>83</v>
      </c>
      <c r="G321" s="524">
        <v>66</v>
      </c>
      <c r="H321" s="524"/>
      <c r="I321" s="524"/>
      <c r="J321" s="524"/>
      <c r="K321" s="502"/>
      <c r="L321" s="499"/>
    </row>
    <row r="322" spans="1:12" ht="15.6" customHeight="1" x14ac:dyDescent="0.25">
      <c r="A322" s="550"/>
      <c r="B322" s="552"/>
      <c r="C322" s="455"/>
      <c r="D322" s="521"/>
      <c r="E322" s="448"/>
      <c r="F322" s="110" t="s">
        <v>396</v>
      </c>
      <c r="G322" s="548" t="s">
        <v>397</v>
      </c>
      <c r="H322" s="548"/>
      <c r="I322" s="548"/>
      <c r="J322" s="548"/>
      <c r="K322" s="502"/>
      <c r="L322" s="499"/>
    </row>
    <row r="323" spans="1:12" ht="15.6" customHeight="1" x14ac:dyDescent="0.25">
      <c r="A323" s="550"/>
      <c r="B323" s="552"/>
      <c r="C323" s="455"/>
      <c r="D323" s="521"/>
      <c r="E323" s="448"/>
      <c r="F323" s="110" t="s">
        <v>3</v>
      </c>
      <c r="G323" s="524" t="s">
        <v>219</v>
      </c>
      <c r="H323" s="524"/>
      <c r="I323" s="524"/>
      <c r="J323" s="524"/>
      <c r="K323" s="502"/>
      <c r="L323" s="499"/>
    </row>
    <row r="324" spans="1:12" ht="15.6" customHeight="1" x14ac:dyDescent="0.25">
      <c r="A324" s="550"/>
      <c r="B324" s="552"/>
      <c r="C324" s="455"/>
      <c r="D324" s="521"/>
      <c r="E324" s="448"/>
      <c r="F324" s="93" t="s">
        <v>379</v>
      </c>
      <c r="G324" s="523" t="s">
        <v>380</v>
      </c>
      <c r="H324" s="523"/>
      <c r="I324" s="523"/>
      <c r="J324" s="523"/>
      <c r="K324" s="502"/>
      <c r="L324" s="499"/>
    </row>
    <row r="325" spans="1:12" ht="15.6" customHeight="1" x14ac:dyDescent="0.25">
      <c r="A325" s="550"/>
      <c r="B325" s="552"/>
      <c r="C325" s="455"/>
      <c r="D325" s="521"/>
      <c r="E325" s="448"/>
      <c r="F325" s="93" t="s">
        <v>701</v>
      </c>
      <c r="G325" s="523">
        <v>100000</v>
      </c>
      <c r="H325" s="523"/>
      <c r="I325" s="523"/>
      <c r="J325" s="523"/>
      <c r="K325" s="502"/>
      <c r="L325" s="499"/>
    </row>
    <row r="326" spans="1:12" ht="15.6" customHeight="1" x14ac:dyDescent="0.25">
      <c r="A326" s="550"/>
      <c r="B326" s="552"/>
      <c r="C326" s="455"/>
      <c r="D326" s="521"/>
      <c r="E326" s="448"/>
      <c r="F326" s="93" t="s">
        <v>257</v>
      </c>
      <c r="G326" s="523" t="s">
        <v>391</v>
      </c>
      <c r="H326" s="523"/>
      <c r="I326" s="523"/>
      <c r="J326" s="523"/>
      <c r="K326" s="502"/>
      <c r="L326" s="499"/>
    </row>
    <row r="327" spans="1:12" ht="15.6" customHeight="1" x14ac:dyDescent="0.25">
      <c r="A327" s="550"/>
      <c r="B327" s="552"/>
      <c r="C327" s="455"/>
      <c r="D327" s="521"/>
      <c r="E327" s="448"/>
      <c r="F327" s="93" t="s">
        <v>376</v>
      </c>
      <c r="G327" s="523" t="s">
        <v>392</v>
      </c>
      <c r="H327" s="523"/>
      <c r="I327" s="523"/>
      <c r="J327" s="523"/>
      <c r="K327" s="502"/>
      <c r="L327" s="499"/>
    </row>
    <row r="328" spans="1:12" ht="15.6" customHeight="1" x14ac:dyDescent="0.25">
      <c r="A328" s="550"/>
      <c r="B328" s="552"/>
      <c r="C328" s="455"/>
      <c r="D328" s="521"/>
      <c r="E328" s="448"/>
      <c r="F328" s="93" t="s">
        <v>702</v>
      </c>
      <c r="G328" s="523" t="s">
        <v>709</v>
      </c>
      <c r="H328" s="523"/>
      <c r="I328" s="523"/>
      <c r="J328" s="523"/>
      <c r="K328" s="502"/>
      <c r="L328" s="499"/>
    </row>
    <row r="329" spans="1:12" ht="15.6" customHeight="1" x14ac:dyDescent="0.25">
      <c r="A329" s="550"/>
      <c r="B329" s="552"/>
      <c r="C329" s="455"/>
      <c r="D329" s="521"/>
      <c r="E329" s="448"/>
      <c r="F329" s="93" t="s">
        <v>381</v>
      </c>
      <c r="G329" s="523" t="s">
        <v>382</v>
      </c>
      <c r="H329" s="523"/>
      <c r="I329" s="523"/>
      <c r="J329" s="523"/>
      <c r="K329" s="502"/>
      <c r="L329" s="500"/>
    </row>
    <row r="330" spans="1:12" ht="15.6" customHeight="1" x14ac:dyDescent="0.25">
      <c r="A330" s="550"/>
      <c r="B330" s="552"/>
      <c r="C330" s="455"/>
      <c r="D330" s="521"/>
      <c r="E330" s="448"/>
      <c r="F330" s="94" t="s">
        <v>358</v>
      </c>
      <c r="G330" s="523" t="s">
        <v>900</v>
      </c>
      <c r="H330" s="523"/>
      <c r="I330" s="523"/>
      <c r="J330" s="523"/>
      <c r="K330" s="496">
        <v>5</v>
      </c>
      <c r="L330" s="443">
        <v>38339</v>
      </c>
    </row>
    <row r="331" spans="1:12" ht="15.6" customHeight="1" x14ac:dyDescent="0.25">
      <c r="A331" s="550"/>
      <c r="B331" s="552"/>
      <c r="C331" s="455"/>
      <c r="D331" s="521"/>
      <c r="E331" s="448"/>
      <c r="F331" s="93" t="s">
        <v>383</v>
      </c>
      <c r="G331" s="523" t="s">
        <v>384</v>
      </c>
      <c r="H331" s="523"/>
      <c r="I331" s="523"/>
      <c r="J331" s="523"/>
      <c r="K331" s="497"/>
      <c r="L331" s="444" t="e">
        <f>#REF!-#REF!*10%</f>
        <v>#REF!</v>
      </c>
    </row>
    <row r="332" spans="1:12" ht="15.6" customHeight="1" x14ac:dyDescent="0.25">
      <c r="A332" s="550"/>
      <c r="B332" s="552"/>
      <c r="C332" s="455"/>
      <c r="D332" s="521"/>
      <c r="E332" s="448"/>
      <c r="F332" s="93" t="s">
        <v>385</v>
      </c>
      <c r="G332" s="523" t="s">
        <v>398</v>
      </c>
      <c r="H332" s="523"/>
      <c r="I332" s="523"/>
      <c r="J332" s="523"/>
      <c r="K332" s="497"/>
      <c r="L332" s="444" t="e">
        <f>#REF!-#REF!*10%</f>
        <v>#REF!</v>
      </c>
    </row>
    <row r="333" spans="1:12" ht="15.6" customHeight="1" x14ac:dyDescent="0.25">
      <c r="A333" s="550"/>
      <c r="B333" s="552"/>
      <c r="C333" s="455"/>
      <c r="D333" s="521"/>
      <c r="E333" s="448"/>
      <c r="F333" s="93" t="s">
        <v>389</v>
      </c>
      <c r="G333" s="523" t="s">
        <v>390</v>
      </c>
      <c r="H333" s="523"/>
      <c r="I333" s="523"/>
      <c r="J333" s="523"/>
      <c r="K333" s="497"/>
      <c r="L333" s="444" t="e">
        <f>#REF!-#REF!*10%</f>
        <v>#REF!</v>
      </c>
    </row>
    <row r="334" spans="1:12" ht="15.6" customHeight="1" x14ac:dyDescent="0.25">
      <c r="A334" s="550"/>
      <c r="B334" s="552"/>
      <c r="C334" s="455"/>
      <c r="D334" s="521"/>
      <c r="E334" s="448"/>
      <c r="F334" s="93" t="s">
        <v>704</v>
      </c>
      <c r="G334" s="523" t="s">
        <v>705</v>
      </c>
      <c r="H334" s="523"/>
      <c r="I334" s="523"/>
      <c r="J334" s="523"/>
      <c r="K334" s="497"/>
      <c r="L334" s="444" t="e">
        <f>#REF!-#REF!*10%</f>
        <v>#REF!</v>
      </c>
    </row>
    <row r="335" spans="1:12" ht="15.6" customHeight="1" x14ac:dyDescent="0.25">
      <c r="A335" s="550"/>
      <c r="B335" s="552"/>
      <c r="C335" s="455"/>
      <c r="D335" s="521"/>
      <c r="E335" s="448"/>
      <c r="F335" s="93" t="s">
        <v>706</v>
      </c>
      <c r="G335" s="461" t="s">
        <v>390</v>
      </c>
      <c r="H335" s="461"/>
      <c r="I335" s="461"/>
      <c r="J335" s="461"/>
      <c r="K335" s="497"/>
      <c r="L335" s="444" t="e">
        <f>#REF!-#REF!*10%</f>
        <v>#REF!</v>
      </c>
    </row>
    <row r="336" spans="1:12" ht="15.6" customHeight="1" x14ac:dyDescent="0.25">
      <c r="A336" s="550"/>
      <c r="B336" s="552"/>
      <c r="C336" s="455"/>
      <c r="D336" s="521"/>
      <c r="E336" s="448"/>
      <c r="F336" s="93" t="s">
        <v>1271</v>
      </c>
      <c r="G336" s="461" t="s">
        <v>390</v>
      </c>
      <c r="H336" s="461"/>
      <c r="I336" s="461"/>
      <c r="J336" s="461"/>
      <c r="K336" s="497"/>
      <c r="L336" s="444" t="e">
        <f>#REF!-#REF!*10%</f>
        <v>#REF!</v>
      </c>
    </row>
    <row r="337" spans="1:12" ht="15.6" customHeight="1" x14ac:dyDescent="0.25">
      <c r="A337" s="550"/>
      <c r="B337" s="552"/>
      <c r="C337" s="455"/>
      <c r="D337" s="521"/>
      <c r="E337" s="448"/>
      <c r="F337" s="93" t="s">
        <v>707</v>
      </c>
      <c r="G337" s="523" t="s">
        <v>911</v>
      </c>
      <c r="H337" s="523"/>
      <c r="I337" s="523"/>
      <c r="J337" s="523"/>
      <c r="K337" s="497"/>
      <c r="L337" s="444" t="e">
        <f>#REF!-#REF!*10%</f>
        <v>#REF!</v>
      </c>
    </row>
    <row r="338" spans="1:12" ht="15.6" customHeight="1" x14ac:dyDescent="0.25">
      <c r="A338" s="550"/>
      <c r="B338" s="552"/>
      <c r="C338" s="455"/>
      <c r="D338" s="521"/>
      <c r="E338" s="448"/>
      <c r="F338" s="93" t="s">
        <v>708</v>
      </c>
      <c r="G338" s="523" t="s">
        <v>390</v>
      </c>
      <c r="H338" s="523"/>
      <c r="I338" s="523"/>
      <c r="J338" s="523"/>
      <c r="K338" s="497"/>
      <c r="L338" s="444" t="e">
        <f>#REF!-#REF!*10%</f>
        <v>#REF!</v>
      </c>
    </row>
    <row r="339" spans="1:12" ht="15.6" customHeight="1" x14ac:dyDescent="0.25">
      <c r="A339" s="550"/>
      <c r="B339" s="552"/>
      <c r="C339" s="455"/>
      <c r="D339" s="521"/>
      <c r="E339" s="448"/>
      <c r="F339" s="93" t="s">
        <v>377</v>
      </c>
      <c r="G339" s="523" t="s">
        <v>387</v>
      </c>
      <c r="H339" s="523"/>
      <c r="I339" s="523"/>
      <c r="J339" s="523"/>
      <c r="K339" s="497"/>
      <c r="L339" s="444" t="e">
        <f>#REF!-#REF!*10%</f>
        <v>#REF!</v>
      </c>
    </row>
    <row r="340" spans="1:12" ht="15.6" customHeight="1" x14ac:dyDescent="0.25">
      <c r="A340" s="550"/>
      <c r="B340" s="552"/>
      <c r="C340" s="455"/>
      <c r="D340" s="521"/>
      <c r="E340" s="448"/>
      <c r="F340" s="93" t="s">
        <v>388</v>
      </c>
      <c r="G340" s="523" t="s">
        <v>393</v>
      </c>
      <c r="H340" s="523"/>
      <c r="I340" s="523"/>
      <c r="J340" s="523"/>
      <c r="K340" s="497"/>
      <c r="L340" s="444" t="e">
        <f>#REF!-#REF!*10%</f>
        <v>#REF!</v>
      </c>
    </row>
    <row r="341" spans="1:12" ht="15.6" customHeight="1" x14ac:dyDescent="0.25">
      <c r="A341" s="550"/>
      <c r="B341" s="552"/>
      <c r="C341" s="455"/>
      <c r="D341" s="521"/>
      <c r="E341" s="448"/>
      <c r="F341" s="93" t="s">
        <v>562</v>
      </c>
      <c r="G341" s="523" t="s">
        <v>1024</v>
      </c>
      <c r="H341" s="523"/>
      <c r="I341" s="523"/>
      <c r="J341" s="523"/>
      <c r="K341" s="497"/>
      <c r="L341" s="444" t="e">
        <f>#REF!-#REF!*10%</f>
        <v>#REF!</v>
      </c>
    </row>
    <row r="342" spans="1:12" ht="15.6" customHeight="1" x14ac:dyDescent="0.25">
      <c r="A342" s="550"/>
      <c r="B342" s="552"/>
      <c r="C342" s="455"/>
      <c r="D342" s="521"/>
      <c r="E342" s="448"/>
      <c r="F342" s="93" t="s">
        <v>570</v>
      </c>
      <c r="G342" s="523" t="s">
        <v>613</v>
      </c>
      <c r="H342" s="523"/>
      <c r="I342" s="523"/>
      <c r="J342" s="523"/>
      <c r="K342" s="497"/>
      <c r="L342" s="444" t="e">
        <f>#REF!-#REF!*10%</f>
        <v>#REF!</v>
      </c>
    </row>
    <row r="343" spans="1:12" ht="15.6" customHeight="1" x14ac:dyDescent="0.25">
      <c r="A343" s="550"/>
      <c r="B343" s="552"/>
      <c r="C343" s="455"/>
      <c r="D343" s="521"/>
      <c r="E343" s="448"/>
      <c r="F343" s="111" t="s">
        <v>84</v>
      </c>
      <c r="G343" s="526">
        <v>9.1999999999999993</v>
      </c>
      <c r="H343" s="526"/>
      <c r="I343" s="526"/>
      <c r="J343" s="526"/>
      <c r="K343" s="497"/>
      <c r="L343" s="444" t="e">
        <f>#REF!-#REF!*10%</f>
        <v>#REF!</v>
      </c>
    </row>
    <row r="344" spans="1:12" ht="15.6" customHeight="1" x14ac:dyDescent="0.25">
      <c r="A344" s="550"/>
      <c r="B344" s="553"/>
      <c r="C344" s="455"/>
      <c r="D344" s="521"/>
      <c r="E344" s="448"/>
      <c r="F344" s="96" t="s">
        <v>1016</v>
      </c>
      <c r="G344" s="454">
        <v>5</v>
      </c>
      <c r="H344" s="454"/>
      <c r="I344" s="454"/>
      <c r="J344" s="454"/>
      <c r="K344" s="497"/>
      <c r="L344" s="444" t="e">
        <f>#REF!-#REF!*10%</f>
        <v>#REF!</v>
      </c>
    </row>
    <row r="345" spans="1:12" ht="15.6" customHeight="1" x14ac:dyDescent="0.25">
      <c r="A345" s="549">
        <v>12</v>
      </c>
      <c r="B345" s="551"/>
      <c r="C345" s="455" t="s">
        <v>207</v>
      </c>
      <c r="D345" s="520"/>
      <c r="E345" s="448"/>
      <c r="F345" s="93" t="s">
        <v>570</v>
      </c>
      <c r="G345" s="523" t="s">
        <v>613</v>
      </c>
      <c r="H345" s="523"/>
      <c r="I345" s="523"/>
      <c r="J345" s="523"/>
      <c r="K345" s="539">
        <v>3</v>
      </c>
      <c r="L345" s="498">
        <v>38637</v>
      </c>
    </row>
    <row r="346" spans="1:12" ht="15.6" customHeight="1" x14ac:dyDescent="0.25">
      <c r="A346" s="550"/>
      <c r="B346" s="552"/>
      <c r="C346" s="455"/>
      <c r="D346" s="521"/>
      <c r="E346" s="448"/>
      <c r="F346" s="110" t="s">
        <v>80</v>
      </c>
      <c r="G346" s="469">
        <v>356</v>
      </c>
      <c r="H346" s="469"/>
      <c r="I346" s="469"/>
      <c r="J346" s="469"/>
      <c r="K346" s="502"/>
      <c r="L346" s="499"/>
    </row>
    <row r="347" spans="1:12" ht="15.6" customHeight="1" x14ac:dyDescent="0.25">
      <c r="A347" s="550"/>
      <c r="B347" s="552"/>
      <c r="C347" s="455"/>
      <c r="D347" s="521"/>
      <c r="E347" s="448"/>
      <c r="F347" s="110" t="s">
        <v>8</v>
      </c>
      <c r="G347" s="240">
        <v>3000</v>
      </c>
      <c r="H347" s="241">
        <v>4000</v>
      </c>
      <c r="I347" s="312">
        <v>5000</v>
      </c>
      <c r="J347" s="242">
        <v>6000</v>
      </c>
      <c r="K347" s="502"/>
      <c r="L347" s="499"/>
    </row>
    <row r="348" spans="1:12" ht="15.6" customHeight="1" x14ac:dyDescent="0.25">
      <c r="A348" s="550"/>
      <c r="B348" s="552"/>
      <c r="C348" s="455"/>
      <c r="D348" s="521"/>
      <c r="E348" s="448"/>
      <c r="F348" s="110" t="s">
        <v>817</v>
      </c>
      <c r="G348" s="243">
        <f>G346*114</f>
        <v>40584</v>
      </c>
      <c r="H348" s="244">
        <f>G346*128</f>
        <v>45568</v>
      </c>
      <c r="I348" s="313">
        <f>G346*143</f>
        <v>50908</v>
      </c>
      <c r="J348" s="245">
        <f>G346*148</f>
        <v>52688</v>
      </c>
      <c r="K348" s="502"/>
      <c r="L348" s="499"/>
    </row>
    <row r="349" spans="1:12" ht="15.6" customHeight="1" x14ac:dyDescent="0.25">
      <c r="A349" s="550"/>
      <c r="B349" s="552"/>
      <c r="C349" s="455"/>
      <c r="D349" s="521"/>
      <c r="E349" s="448"/>
      <c r="F349" s="110" t="s">
        <v>1269</v>
      </c>
      <c r="G349" s="451">
        <v>0.98</v>
      </c>
      <c r="H349" s="451"/>
      <c r="I349" s="451"/>
      <c r="J349" s="451"/>
      <c r="K349" s="502"/>
      <c r="L349" s="499"/>
    </row>
    <row r="350" spans="1:12" ht="15.6" customHeight="1" x14ac:dyDescent="0.25">
      <c r="A350" s="550"/>
      <c r="B350" s="552"/>
      <c r="C350" s="455"/>
      <c r="D350" s="521"/>
      <c r="E350" s="448"/>
      <c r="F350" s="93" t="s">
        <v>699</v>
      </c>
      <c r="G350" s="523" t="s">
        <v>700</v>
      </c>
      <c r="H350" s="523"/>
      <c r="I350" s="523"/>
      <c r="J350" s="523"/>
      <c r="K350" s="502"/>
      <c r="L350" s="499"/>
    </row>
    <row r="351" spans="1:12" ht="15.6" customHeight="1" x14ac:dyDescent="0.25">
      <c r="A351" s="550"/>
      <c r="B351" s="552"/>
      <c r="C351" s="455"/>
      <c r="D351" s="521"/>
      <c r="E351" s="448"/>
      <c r="F351" s="93" t="s">
        <v>1181</v>
      </c>
      <c r="G351" s="462" t="s">
        <v>1179</v>
      </c>
      <c r="H351" s="463"/>
      <c r="I351" s="463"/>
      <c r="J351" s="464"/>
      <c r="K351" s="502"/>
      <c r="L351" s="499"/>
    </row>
    <row r="352" spans="1:12" ht="15.6" customHeight="1" x14ac:dyDescent="0.25">
      <c r="A352" s="550"/>
      <c r="B352" s="552"/>
      <c r="C352" s="455"/>
      <c r="D352" s="521"/>
      <c r="E352" s="448"/>
      <c r="F352" s="110" t="s">
        <v>83</v>
      </c>
      <c r="G352" s="524">
        <v>66</v>
      </c>
      <c r="H352" s="524"/>
      <c r="I352" s="524"/>
      <c r="J352" s="524"/>
      <c r="K352" s="502"/>
      <c r="L352" s="499"/>
    </row>
    <row r="353" spans="1:12" ht="15.6" customHeight="1" x14ac:dyDescent="0.25">
      <c r="A353" s="550"/>
      <c r="B353" s="552"/>
      <c r="C353" s="455"/>
      <c r="D353" s="521"/>
      <c r="E353" s="448"/>
      <c r="F353" s="110" t="s">
        <v>396</v>
      </c>
      <c r="G353" s="548" t="s">
        <v>397</v>
      </c>
      <c r="H353" s="548"/>
      <c r="I353" s="548"/>
      <c r="J353" s="548"/>
      <c r="K353" s="502"/>
      <c r="L353" s="499"/>
    </row>
    <row r="354" spans="1:12" ht="15.6" customHeight="1" x14ac:dyDescent="0.25">
      <c r="A354" s="550"/>
      <c r="B354" s="552"/>
      <c r="C354" s="455"/>
      <c r="D354" s="521"/>
      <c r="E354" s="448"/>
      <c r="F354" s="110" t="s">
        <v>3</v>
      </c>
      <c r="G354" s="524" t="s">
        <v>220</v>
      </c>
      <c r="H354" s="524"/>
      <c r="I354" s="524"/>
      <c r="J354" s="524"/>
      <c r="K354" s="502"/>
      <c r="L354" s="499"/>
    </row>
    <row r="355" spans="1:12" ht="15.6" customHeight="1" x14ac:dyDescent="0.25">
      <c r="A355" s="550"/>
      <c r="B355" s="552"/>
      <c r="C355" s="455"/>
      <c r="D355" s="521"/>
      <c r="E355" s="448"/>
      <c r="F355" s="93" t="s">
        <v>379</v>
      </c>
      <c r="G355" s="523" t="s">
        <v>380</v>
      </c>
      <c r="H355" s="523"/>
      <c r="I355" s="523"/>
      <c r="J355" s="523"/>
      <c r="K355" s="502"/>
      <c r="L355" s="499"/>
    </row>
    <row r="356" spans="1:12" ht="15.6" customHeight="1" x14ac:dyDescent="0.25">
      <c r="A356" s="550"/>
      <c r="B356" s="552"/>
      <c r="C356" s="455"/>
      <c r="D356" s="521"/>
      <c r="E356" s="448"/>
      <c r="F356" s="93" t="s">
        <v>701</v>
      </c>
      <c r="G356" s="523">
        <v>100000</v>
      </c>
      <c r="H356" s="523"/>
      <c r="I356" s="523"/>
      <c r="J356" s="523"/>
      <c r="K356" s="502"/>
      <c r="L356" s="499"/>
    </row>
    <row r="357" spans="1:12" ht="15.6" customHeight="1" x14ac:dyDescent="0.25">
      <c r="A357" s="550"/>
      <c r="B357" s="552"/>
      <c r="C357" s="455"/>
      <c r="D357" s="521"/>
      <c r="E357" s="448"/>
      <c r="F357" s="93" t="s">
        <v>257</v>
      </c>
      <c r="G357" s="523" t="s">
        <v>391</v>
      </c>
      <c r="H357" s="523"/>
      <c r="I357" s="523"/>
      <c r="J357" s="523"/>
      <c r="K357" s="502"/>
      <c r="L357" s="499"/>
    </row>
    <row r="358" spans="1:12" ht="15.6" customHeight="1" x14ac:dyDescent="0.25">
      <c r="A358" s="550"/>
      <c r="B358" s="552"/>
      <c r="C358" s="455"/>
      <c r="D358" s="521"/>
      <c r="E358" s="448"/>
      <c r="F358" s="93" t="s">
        <v>376</v>
      </c>
      <c r="G358" s="523" t="s">
        <v>392</v>
      </c>
      <c r="H358" s="523"/>
      <c r="I358" s="523"/>
      <c r="J358" s="523"/>
      <c r="K358" s="502"/>
      <c r="L358" s="499"/>
    </row>
    <row r="359" spans="1:12" ht="15.6" customHeight="1" x14ac:dyDescent="0.25">
      <c r="A359" s="550"/>
      <c r="B359" s="552"/>
      <c r="C359" s="455"/>
      <c r="D359" s="521"/>
      <c r="E359" s="448"/>
      <c r="F359" s="93" t="s">
        <v>702</v>
      </c>
      <c r="G359" s="523" t="s">
        <v>709</v>
      </c>
      <c r="H359" s="523"/>
      <c r="I359" s="523"/>
      <c r="J359" s="523"/>
      <c r="K359" s="502"/>
      <c r="L359" s="499"/>
    </row>
    <row r="360" spans="1:12" ht="15.6" customHeight="1" x14ac:dyDescent="0.25">
      <c r="A360" s="550"/>
      <c r="B360" s="552"/>
      <c r="C360" s="455"/>
      <c r="D360" s="521"/>
      <c r="E360" s="448"/>
      <c r="F360" s="93" t="s">
        <v>381</v>
      </c>
      <c r="G360" s="523" t="s">
        <v>382</v>
      </c>
      <c r="H360" s="523"/>
      <c r="I360" s="523"/>
      <c r="J360" s="523"/>
      <c r="K360" s="502"/>
      <c r="L360" s="500"/>
    </row>
    <row r="361" spans="1:12" ht="15.6" customHeight="1" x14ac:dyDescent="0.25">
      <c r="A361" s="550"/>
      <c r="B361" s="552"/>
      <c r="C361" s="455"/>
      <c r="D361" s="521"/>
      <c r="E361" s="448"/>
      <c r="F361" s="94" t="s">
        <v>358</v>
      </c>
      <c r="G361" s="523" t="s">
        <v>900</v>
      </c>
      <c r="H361" s="523"/>
      <c r="I361" s="523"/>
      <c r="J361" s="523"/>
      <c r="K361" s="496">
        <v>5</v>
      </c>
      <c r="L361" s="443">
        <v>41342</v>
      </c>
    </row>
    <row r="362" spans="1:12" ht="15.6" customHeight="1" x14ac:dyDescent="0.25">
      <c r="A362" s="550"/>
      <c r="B362" s="552"/>
      <c r="C362" s="455"/>
      <c r="D362" s="521"/>
      <c r="E362" s="448"/>
      <c r="F362" s="93" t="s">
        <v>383</v>
      </c>
      <c r="G362" s="523" t="s">
        <v>384</v>
      </c>
      <c r="H362" s="523"/>
      <c r="I362" s="523"/>
      <c r="J362" s="523"/>
      <c r="K362" s="497"/>
      <c r="L362" s="444" t="e">
        <f>#REF!-#REF!*10%</f>
        <v>#REF!</v>
      </c>
    </row>
    <row r="363" spans="1:12" ht="15.6" customHeight="1" x14ac:dyDescent="0.25">
      <c r="A363" s="550"/>
      <c r="B363" s="552"/>
      <c r="C363" s="455"/>
      <c r="D363" s="521"/>
      <c r="E363" s="448"/>
      <c r="F363" s="93" t="s">
        <v>385</v>
      </c>
      <c r="G363" s="523" t="s">
        <v>398</v>
      </c>
      <c r="H363" s="523"/>
      <c r="I363" s="523"/>
      <c r="J363" s="523"/>
      <c r="K363" s="497"/>
      <c r="L363" s="444" t="e">
        <f>#REF!-#REF!*10%</f>
        <v>#REF!</v>
      </c>
    </row>
    <row r="364" spans="1:12" ht="15.6" customHeight="1" x14ac:dyDescent="0.25">
      <c r="A364" s="550"/>
      <c r="B364" s="552"/>
      <c r="C364" s="455"/>
      <c r="D364" s="521"/>
      <c r="E364" s="448"/>
      <c r="F364" s="93" t="s">
        <v>389</v>
      </c>
      <c r="G364" s="523" t="s">
        <v>390</v>
      </c>
      <c r="H364" s="523"/>
      <c r="I364" s="523"/>
      <c r="J364" s="523"/>
      <c r="K364" s="497"/>
      <c r="L364" s="444" t="e">
        <f>#REF!-#REF!*10%</f>
        <v>#REF!</v>
      </c>
    </row>
    <row r="365" spans="1:12" ht="15.6" customHeight="1" x14ac:dyDescent="0.25">
      <c r="A365" s="550"/>
      <c r="B365" s="552"/>
      <c r="C365" s="455"/>
      <c r="D365" s="521"/>
      <c r="E365" s="448"/>
      <c r="F365" s="93" t="s">
        <v>704</v>
      </c>
      <c r="G365" s="523" t="s">
        <v>705</v>
      </c>
      <c r="H365" s="523"/>
      <c r="I365" s="523"/>
      <c r="J365" s="523"/>
      <c r="K365" s="497"/>
      <c r="L365" s="444" t="e">
        <f>#REF!-#REF!*10%</f>
        <v>#REF!</v>
      </c>
    </row>
    <row r="366" spans="1:12" ht="15.6" customHeight="1" x14ac:dyDescent="0.25">
      <c r="A366" s="550"/>
      <c r="B366" s="552"/>
      <c r="C366" s="455"/>
      <c r="D366" s="521"/>
      <c r="E366" s="448"/>
      <c r="F366" s="93" t="s">
        <v>706</v>
      </c>
      <c r="G366" s="461" t="s">
        <v>390</v>
      </c>
      <c r="H366" s="461"/>
      <c r="I366" s="461"/>
      <c r="J366" s="461"/>
      <c r="K366" s="497"/>
      <c r="L366" s="444" t="e">
        <f>#REF!-#REF!*10%</f>
        <v>#REF!</v>
      </c>
    </row>
    <row r="367" spans="1:12" ht="15.6" customHeight="1" x14ac:dyDescent="0.25">
      <c r="A367" s="550"/>
      <c r="B367" s="552"/>
      <c r="C367" s="455"/>
      <c r="D367" s="521"/>
      <c r="E367" s="448"/>
      <c r="F367" s="93" t="s">
        <v>1271</v>
      </c>
      <c r="G367" s="461" t="s">
        <v>390</v>
      </c>
      <c r="H367" s="461"/>
      <c r="I367" s="461"/>
      <c r="J367" s="461"/>
      <c r="K367" s="497"/>
      <c r="L367" s="444" t="e">
        <f>#REF!-#REF!*10%</f>
        <v>#REF!</v>
      </c>
    </row>
    <row r="368" spans="1:12" ht="15.6" customHeight="1" x14ac:dyDescent="0.25">
      <c r="A368" s="550"/>
      <c r="B368" s="552"/>
      <c r="C368" s="455"/>
      <c r="D368" s="521"/>
      <c r="E368" s="448"/>
      <c r="F368" s="93" t="s">
        <v>707</v>
      </c>
      <c r="G368" s="523" t="s">
        <v>911</v>
      </c>
      <c r="H368" s="523"/>
      <c r="I368" s="523"/>
      <c r="J368" s="523"/>
      <c r="K368" s="497"/>
      <c r="L368" s="444" t="e">
        <f>#REF!-#REF!*10%</f>
        <v>#REF!</v>
      </c>
    </row>
    <row r="369" spans="1:12" ht="15.6" customHeight="1" x14ac:dyDescent="0.25">
      <c r="A369" s="550"/>
      <c r="B369" s="552"/>
      <c r="C369" s="455"/>
      <c r="D369" s="521"/>
      <c r="E369" s="448"/>
      <c r="F369" s="93" t="s">
        <v>708</v>
      </c>
      <c r="G369" s="523" t="s">
        <v>390</v>
      </c>
      <c r="H369" s="523"/>
      <c r="I369" s="523"/>
      <c r="J369" s="523"/>
      <c r="K369" s="497"/>
      <c r="L369" s="444" t="e">
        <f>#REF!-#REF!*10%</f>
        <v>#REF!</v>
      </c>
    </row>
    <row r="370" spans="1:12" ht="15.6" customHeight="1" x14ac:dyDescent="0.25">
      <c r="A370" s="550"/>
      <c r="B370" s="552"/>
      <c r="C370" s="455"/>
      <c r="D370" s="521"/>
      <c r="E370" s="448"/>
      <c r="F370" s="93" t="s">
        <v>377</v>
      </c>
      <c r="G370" s="523" t="s">
        <v>387</v>
      </c>
      <c r="H370" s="523"/>
      <c r="I370" s="523"/>
      <c r="J370" s="523"/>
      <c r="K370" s="497"/>
      <c r="L370" s="444" t="e">
        <f>#REF!-#REF!*10%</f>
        <v>#REF!</v>
      </c>
    </row>
    <row r="371" spans="1:12" ht="15.6" customHeight="1" x14ac:dyDescent="0.25">
      <c r="A371" s="550"/>
      <c r="B371" s="552"/>
      <c r="C371" s="455"/>
      <c r="D371" s="521"/>
      <c r="E371" s="448"/>
      <c r="F371" s="93" t="s">
        <v>388</v>
      </c>
      <c r="G371" s="523" t="s">
        <v>393</v>
      </c>
      <c r="H371" s="523"/>
      <c r="I371" s="523"/>
      <c r="J371" s="523"/>
      <c r="K371" s="497"/>
      <c r="L371" s="444" t="e">
        <f>#REF!-#REF!*10%</f>
        <v>#REF!</v>
      </c>
    </row>
    <row r="372" spans="1:12" ht="15.6" customHeight="1" x14ac:dyDescent="0.25">
      <c r="A372" s="550"/>
      <c r="B372" s="552"/>
      <c r="C372" s="455"/>
      <c r="D372" s="521"/>
      <c r="E372" s="448"/>
      <c r="F372" s="93" t="s">
        <v>562</v>
      </c>
      <c r="G372" s="523" t="s">
        <v>1024</v>
      </c>
      <c r="H372" s="523"/>
      <c r="I372" s="523"/>
      <c r="J372" s="523"/>
      <c r="K372" s="497"/>
      <c r="L372" s="444" t="e">
        <f>#REF!-#REF!*10%</f>
        <v>#REF!</v>
      </c>
    </row>
    <row r="373" spans="1:12" ht="15.6" customHeight="1" x14ac:dyDescent="0.25">
      <c r="A373" s="550"/>
      <c r="B373" s="552"/>
      <c r="C373" s="455"/>
      <c r="D373" s="521"/>
      <c r="E373" s="448"/>
      <c r="F373" s="93" t="s">
        <v>570</v>
      </c>
      <c r="G373" s="523" t="s">
        <v>613</v>
      </c>
      <c r="H373" s="523"/>
      <c r="I373" s="523"/>
      <c r="J373" s="523"/>
      <c r="K373" s="497"/>
      <c r="L373" s="444" t="e">
        <f>#REF!-#REF!*10%</f>
        <v>#REF!</v>
      </c>
    </row>
    <row r="374" spans="1:12" ht="15.6" customHeight="1" x14ac:dyDescent="0.25">
      <c r="A374" s="550"/>
      <c r="B374" s="552"/>
      <c r="C374" s="455"/>
      <c r="D374" s="521"/>
      <c r="E374" s="448"/>
      <c r="F374" s="111" t="s">
        <v>84</v>
      </c>
      <c r="G374" s="526">
        <v>10.6</v>
      </c>
      <c r="H374" s="526"/>
      <c r="I374" s="526"/>
      <c r="J374" s="526"/>
      <c r="K374" s="497"/>
      <c r="L374" s="444" t="e">
        <f>#REF!-#REF!*10%</f>
        <v>#REF!</v>
      </c>
    </row>
    <row r="375" spans="1:12" ht="15.6" customHeight="1" x14ac:dyDescent="0.25">
      <c r="A375" s="550"/>
      <c r="B375" s="553"/>
      <c r="C375" s="455"/>
      <c r="D375" s="521"/>
      <c r="E375" s="448"/>
      <c r="F375" s="96" t="s">
        <v>1016</v>
      </c>
      <c r="G375" s="454">
        <v>5</v>
      </c>
      <c r="H375" s="454"/>
      <c r="I375" s="454"/>
      <c r="J375" s="454"/>
      <c r="K375" s="497"/>
      <c r="L375" s="444" t="e">
        <f>#REF!-#REF!*10%</f>
        <v>#REF!</v>
      </c>
    </row>
    <row r="376" spans="1:12" ht="15.6" customHeight="1" x14ac:dyDescent="0.25">
      <c r="A376" s="549">
        <v>13</v>
      </c>
      <c r="B376" s="551"/>
      <c r="C376" s="455" t="s">
        <v>208</v>
      </c>
      <c r="D376" s="520"/>
      <c r="E376" s="448"/>
      <c r="F376" s="110" t="s">
        <v>81</v>
      </c>
      <c r="G376" s="524" t="s">
        <v>6</v>
      </c>
      <c r="H376" s="524"/>
      <c r="I376" s="524"/>
      <c r="J376" s="524"/>
      <c r="K376" s="539">
        <v>3</v>
      </c>
      <c r="L376" s="498">
        <v>41011</v>
      </c>
    </row>
    <row r="377" spans="1:12" ht="15.6" customHeight="1" x14ac:dyDescent="0.25">
      <c r="A377" s="550"/>
      <c r="B377" s="552"/>
      <c r="C377" s="455"/>
      <c r="D377" s="521"/>
      <c r="E377" s="448"/>
      <c r="F377" s="110" t="s">
        <v>80</v>
      </c>
      <c r="G377" s="469">
        <v>388</v>
      </c>
      <c r="H377" s="469"/>
      <c r="I377" s="469"/>
      <c r="J377" s="469"/>
      <c r="K377" s="502"/>
      <c r="L377" s="499"/>
    </row>
    <row r="378" spans="1:12" ht="15.6" customHeight="1" x14ac:dyDescent="0.25">
      <c r="A378" s="550"/>
      <c r="B378" s="552"/>
      <c r="C378" s="455"/>
      <c r="D378" s="521"/>
      <c r="E378" s="448"/>
      <c r="F378" s="110" t="s">
        <v>8</v>
      </c>
      <c r="G378" s="240">
        <v>3000</v>
      </c>
      <c r="H378" s="241">
        <v>4000</v>
      </c>
      <c r="I378" s="312">
        <v>5000</v>
      </c>
      <c r="J378" s="242">
        <v>6000</v>
      </c>
      <c r="K378" s="502"/>
      <c r="L378" s="499"/>
    </row>
    <row r="379" spans="1:12" ht="15.6" customHeight="1" x14ac:dyDescent="0.25">
      <c r="A379" s="550"/>
      <c r="B379" s="552"/>
      <c r="C379" s="455"/>
      <c r="D379" s="521"/>
      <c r="E379" s="448"/>
      <c r="F379" s="110" t="s">
        <v>817</v>
      </c>
      <c r="G379" s="243">
        <f>G377*114</f>
        <v>44232</v>
      </c>
      <c r="H379" s="244">
        <f>G377*128</f>
        <v>49664</v>
      </c>
      <c r="I379" s="313">
        <f>G377*143</f>
        <v>55484</v>
      </c>
      <c r="J379" s="245">
        <f>G377*148</f>
        <v>57424</v>
      </c>
      <c r="K379" s="502"/>
      <c r="L379" s="499"/>
    </row>
    <row r="380" spans="1:12" ht="15.6" customHeight="1" x14ac:dyDescent="0.25">
      <c r="A380" s="550"/>
      <c r="B380" s="552"/>
      <c r="C380" s="455"/>
      <c r="D380" s="521"/>
      <c r="E380" s="448"/>
      <c r="F380" s="110" t="s">
        <v>1269</v>
      </c>
      <c r="G380" s="451">
        <v>0.98</v>
      </c>
      <c r="H380" s="451"/>
      <c r="I380" s="451"/>
      <c r="J380" s="451"/>
      <c r="K380" s="502"/>
      <c r="L380" s="499"/>
    </row>
    <row r="381" spans="1:12" ht="15.6" customHeight="1" x14ac:dyDescent="0.25">
      <c r="A381" s="550"/>
      <c r="B381" s="552"/>
      <c r="C381" s="455"/>
      <c r="D381" s="521"/>
      <c r="E381" s="448"/>
      <c r="F381" s="93" t="s">
        <v>699</v>
      </c>
      <c r="G381" s="523" t="s">
        <v>700</v>
      </c>
      <c r="H381" s="523"/>
      <c r="I381" s="523"/>
      <c r="J381" s="523"/>
      <c r="K381" s="502"/>
      <c r="L381" s="499"/>
    </row>
    <row r="382" spans="1:12" ht="15.6" customHeight="1" x14ac:dyDescent="0.25">
      <c r="A382" s="550"/>
      <c r="B382" s="552"/>
      <c r="C382" s="455"/>
      <c r="D382" s="521"/>
      <c r="E382" s="448"/>
      <c r="F382" s="93" t="s">
        <v>1181</v>
      </c>
      <c r="G382" s="462" t="s">
        <v>1179</v>
      </c>
      <c r="H382" s="463"/>
      <c r="I382" s="463"/>
      <c r="J382" s="464"/>
      <c r="K382" s="502"/>
      <c r="L382" s="499"/>
    </row>
    <row r="383" spans="1:12" ht="15.6" customHeight="1" x14ac:dyDescent="0.25">
      <c r="A383" s="550"/>
      <c r="B383" s="552"/>
      <c r="C383" s="455"/>
      <c r="D383" s="521"/>
      <c r="E383" s="448"/>
      <c r="F383" s="110" t="s">
        <v>83</v>
      </c>
      <c r="G383" s="524">
        <v>66</v>
      </c>
      <c r="H383" s="524"/>
      <c r="I383" s="524"/>
      <c r="J383" s="524"/>
      <c r="K383" s="502"/>
      <c r="L383" s="499"/>
    </row>
    <row r="384" spans="1:12" ht="15.6" customHeight="1" x14ac:dyDescent="0.25">
      <c r="A384" s="550"/>
      <c r="B384" s="552"/>
      <c r="C384" s="455"/>
      <c r="D384" s="521"/>
      <c r="E384" s="448"/>
      <c r="F384" s="110" t="s">
        <v>396</v>
      </c>
      <c r="G384" s="548" t="s">
        <v>397</v>
      </c>
      <c r="H384" s="548"/>
      <c r="I384" s="548"/>
      <c r="J384" s="548"/>
      <c r="K384" s="502"/>
      <c r="L384" s="499"/>
    </row>
    <row r="385" spans="1:12" ht="15.6" customHeight="1" x14ac:dyDescent="0.25">
      <c r="A385" s="550"/>
      <c r="B385" s="552"/>
      <c r="C385" s="455"/>
      <c r="D385" s="521"/>
      <c r="E385" s="448"/>
      <c r="F385" s="110" t="s">
        <v>3</v>
      </c>
      <c r="G385" s="524" t="s">
        <v>221</v>
      </c>
      <c r="H385" s="524"/>
      <c r="I385" s="524"/>
      <c r="J385" s="524"/>
      <c r="K385" s="502"/>
      <c r="L385" s="499"/>
    </row>
    <row r="386" spans="1:12" ht="15.6" customHeight="1" x14ac:dyDescent="0.25">
      <c r="A386" s="550"/>
      <c r="B386" s="552"/>
      <c r="C386" s="455"/>
      <c r="D386" s="521"/>
      <c r="E386" s="448"/>
      <c r="F386" s="93" t="s">
        <v>379</v>
      </c>
      <c r="G386" s="523" t="s">
        <v>380</v>
      </c>
      <c r="H386" s="523"/>
      <c r="I386" s="523"/>
      <c r="J386" s="523"/>
      <c r="K386" s="502"/>
      <c r="L386" s="499"/>
    </row>
    <row r="387" spans="1:12" ht="15.6" customHeight="1" x14ac:dyDescent="0.25">
      <c r="A387" s="550"/>
      <c r="B387" s="552"/>
      <c r="C387" s="455"/>
      <c r="D387" s="521"/>
      <c r="E387" s="448"/>
      <c r="F387" s="93" t="s">
        <v>701</v>
      </c>
      <c r="G387" s="523">
        <v>100000</v>
      </c>
      <c r="H387" s="523"/>
      <c r="I387" s="523"/>
      <c r="J387" s="523"/>
      <c r="K387" s="502"/>
      <c r="L387" s="499"/>
    </row>
    <row r="388" spans="1:12" ht="15.6" customHeight="1" x14ac:dyDescent="0.25">
      <c r="A388" s="550"/>
      <c r="B388" s="552"/>
      <c r="C388" s="455"/>
      <c r="D388" s="521"/>
      <c r="E388" s="448"/>
      <c r="F388" s="93" t="s">
        <v>257</v>
      </c>
      <c r="G388" s="523" t="s">
        <v>391</v>
      </c>
      <c r="H388" s="523"/>
      <c r="I388" s="523"/>
      <c r="J388" s="523"/>
      <c r="K388" s="502"/>
      <c r="L388" s="499"/>
    </row>
    <row r="389" spans="1:12" ht="15.6" customHeight="1" x14ac:dyDescent="0.25">
      <c r="A389" s="550"/>
      <c r="B389" s="552"/>
      <c r="C389" s="455"/>
      <c r="D389" s="521"/>
      <c r="E389" s="448"/>
      <c r="F389" s="93" t="s">
        <v>376</v>
      </c>
      <c r="G389" s="523" t="s">
        <v>392</v>
      </c>
      <c r="H389" s="523"/>
      <c r="I389" s="523"/>
      <c r="J389" s="523"/>
      <c r="K389" s="502"/>
      <c r="L389" s="499"/>
    </row>
    <row r="390" spans="1:12" ht="15.6" customHeight="1" x14ac:dyDescent="0.25">
      <c r="A390" s="550"/>
      <c r="B390" s="552"/>
      <c r="C390" s="455"/>
      <c r="D390" s="521"/>
      <c r="E390" s="448"/>
      <c r="F390" s="93" t="s">
        <v>702</v>
      </c>
      <c r="G390" s="523" t="s">
        <v>709</v>
      </c>
      <c r="H390" s="523"/>
      <c r="I390" s="523"/>
      <c r="J390" s="523"/>
      <c r="K390" s="502"/>
      <c r="L390" s="499"/>
    </row>
    <row r="391" spans="1:12" ht="15.6" customHeight="1" x14ac:dyDescent="0.25">
      <c r="A391" s="550"/>
      <c r="B391" s="552"/>
      <c r="C391" s="455"/>
      <c r="D391" s="521"/>
      <c r="E391" s="448"/>
      <c r="F391" s="93" t="s">
        <v>381</v>
      </c>
      <c r="G391" s="523" t="s">
        <v>382</v>
      </c>
      <c r="H391" s="523"/>
      <c r="I391" s="523"/>
      <c r="J391" s="523"/>
      <c r="K391" s="502"/>
      <c r="L391" s="500"/>
    </row>
    <row r="392" spans="1:12" ht="15.6" customHeight="1" x14ac:dyDescent="0.25">
      <c r="A392" s="550"/>
      <c r="B392" s="552"/>
      <c r="C392" s="455"/>
      <c r="D392" s="521"/>
      <c r="E392" s="448"/>
      <c r="F392" s="94" t="s">
        <v>358</v>
      </c>
      <c r="G392" s="523" t="s">
        <v>900</v>
      </c>
      <c r="H392" s="523"/>
      <c r="I392" s="523"/>
      <c r="J392" s="523"/>
      <c r="K392" s="496">
        <v>5</v>
      </c>
      <c r="L392" s="443">
        <v>43882</v>
      </c>
    </row>
    <row r="393" spans="1:12" ht="15.6" customHeight="1" x14ac:dyDescent="0.25">
      <c r="A393" s="550"/>
      <c r="B393" s="552"/>
      <c r="C393" s="455"/>
      <c r="D393" s="521"/>
      <c r="E393" s="448"/>
      <c r="F393" s="93" t="s">
        <v>383</v>
      </c>
      <c r="G393" s="523" t="s">
        <v>384</v>
      </c>
      <c r="H393" s="523"/>
      <c r="I393" s="523"/>
      <c r="J393" s="523"/>
      <c r="K393" s="497"/>
      <c r="L393" s="444" t="e">
        <f>#REF!-#REF!*10%</f>
        <v>#REF!</v>
      </c>
    </row>
    <row r="394" spans="1:12" ht="15.6" customHeight="1" x14ac:dyDescent="0.25">
      <c r="A394" s="550"/>
      <c r="B394" s="552"/>
      <c r="C394" s="455"/>
      <c r="D394" s="521"/>
      <c r="E394" s="448"/>
      <c r="F394" s="93" t="s">
        <v>385</v>
      </c>
      <c r="G394" s="523" t="s">
        <v>398</v>
      </c>
      <c r="H394" s="523"/>
      <c r="I394" s="523"/>
      <c r="J394" s="523"/>
      <c r="K394" s="497"/>
      <c r="L394" s="444" t="e">
        <f>#REF!-#REF!*10%</f>
        <v>#REF!</v>
      </c>
    </row>
    <row r="395" spans="1:12" ht="15.6" customHeight="1" x14ac:dyDescent="0.25">
      <c r="A395" s="550"/>
      <c r="B395" s="552"/>
      <c r="C395" s="455"/>
      <c r="D395" s="521"/>
      <c r="E395" s="448"/>
      <c r="F395" s="93" t="s">
        <v>389</v>
      </c>
      <c r="G395" s="523" t="s">
        <v>390</v>
      </c>
      <c r="H395" s="523"/>
      <c r="I395" s="523"/>
      <c r="J395" s="523"/>
      <c r="K395" s="497"/>
      <c r="L395" s="444" t="e">
        <f>#REF!-#REF!*10%</f>
        <v>#REF!</v>
      </c>
    </row>
    <row r="396" spans="1:12" ht="15.6" customHeight="1" x14ac:dyDescent="0.25">
      <c r="A396" s="550"/>
      <c r="B396" s="552"/>
      <c r="C396" s="455"/>
      <c r="D396" s="521"/>
      <c r="E396" s="448"/>
      <c r="F396" s="93" t="s">
        <v>704</v>
      </c>
      <c r="G396" s="523" t="s">
        <v>705</v>
      </c>
      <c r="H396" s="523"/>
      <c r="I396" s="523"/>
      <c r="J396" s="523"/>
      <c r="K396" s="497"/>
      <c r="L396" s="444" t="e">
        <f>#REF!-#REF!*10%</f>
        <v>#REF!</v>
      </c>
    </row>
    <row r="397" spans="1:12" ht="15.6" customHeight="1" x14ac:dyDescent="0.25">
      <c r="A397" s="550"/>
      <c r="B397" s="552"/>
      <c r="C397" s="455"/>
      <c r="D397" s="521"/>
      <c r="E397" s="448"/>
      <c r="F397" s="93" t="s">
        <v>706</v>
      </c>
      <c r="G397" s="461" t="s">
        <v>390</v>
      </c>
      <c r="H397" s="461"/>
      <c r="I397" s="461"/>
      <c r="J397" s="461"/>
      <c r="K397" s="497"/>
      <c r="L397" s="444" t="e">
        <f>#REF!-#REF!*10%</f>
        <v>#REF!</v>
      </c>
    </row>
    <row r="398" spans="1:12" ht="15.6" customHeight="1" x14ac:dyDescent="0.25">
      <c r="A398" s="550"/>
      <c r="B398" s="552"/>
      <c r="C398" s="455"/>
      <c r="D398" s="521"/>
      <c r="E398" s="448"/>
      <c r="F398" s="93" t="s">
        <v>1271</v>
      </c>
      <c r="G398" s="461" t="s">
        <v>390</v>
      </c>
      <c r="H398" s="461"/>
      <c r="I398" s="461"/>
      <c r="J398" s="461"/>
      <c r="K398" s="497"/>
      <c r="L398" s="444" t="e">
        <f>#REF!-#REF!*10%</f>
        <v>#REF!</v>
      </c>
    </row>
    <row r="399" spans="1:12" ht="15.6" customHeight="1" x14ac:dyDescent="0.25">
      <c r="A399" s="550"/>
      <c r="B399" s="552"/>
      <c r="C399" s="455"/>
      <c r="D399" s="521"/>
      <c r="E399" s="448"/>
      <c r="F399" s="93" t="s">
        <v>707</v>
      </c>
      <c r="G399" s="523" t="s">
        <v>911</v>
      </c>
      <c r="H399" s="523"/>
      <c r="I399" s="523"/>
      <c r="J399" s="523"/>
      <c r="K399" s="497"/>
      <c r="L399" s="444" t="e">
        <f>#REF!-#REF!*10%</f>
        <v>#REF!</v>
      </c>
    </row>
    <row r="400" spans="1:12" ht="15.6" customHeight="1" x14ac:dyDescent="0.25">
      <c r="A400" s="550"/>
      <c r="B400" s="552"/>
      <c r="C400" s="455"/>
      <c r="D400" s="521"/>
      <c r="E400" s="448"/>
      <c r="F400" s="93" t="s">
        <v>708</v>
      </c>
      <c r="G400" s="523" t="s">
        <v>390</v>
      </c>
      <c r="H400" s="523"/>
      <c r="I400" s="523"/>
      <c r="J400" s="523"/>
      <c r="K400" s="497"/>
      <c r="L400" s="444" t="e">
        <f>#REF!-#REF!*10%</f>
        <v>#REF!</v>
      </c>
    </row>
    <row r="401" spans="1:12" ht="15.6" customHeight="1" x14ac:dyDescent="0.25">
      <c r="A401" s="550"/>
      <c r="B401" s="552"/>
      <c r="C401" s="455"/>
      <c r="D401" s="521"/>
      <c r="E401" s="448"/>
      <c r="F401" s="93" t="s">
        <v>377</v>
      </c>
      <c r="G401" s="523" t="s">
        <v>387</v>
      </c>
      <c r="H401" s="523"/>
      <c r="I401" s="523"/>
      <c r="J401" s="523"/>
      <c r="K401" s="497"/>
      <c r="L401" s="444" t="e">
        <f>#REF!-#REF!*10%</f>
        <v>#REF!</v>
      </c>
    </row>
    <row r="402" spans="1:12" ht="15.6" customHeight="1" x14ac:dyDescent="0.25">
      <c r="A402" s="550"/>
      <c r="B402" s="552"/>
      <c r="C402" s="455"/>
      <c r="D402" s="521"/>
      <c r="E402" s="448"/>
      <c r="F402" s="93" t="s">
        <v>388</v>
      </c>
      <c r="G402" s="523" t="s">
        <v>393</v>
      </c>
      <c r="H402" s="523"/>
      <c r="I402" s="523"/>
      <c r="J402" s="523"/>
      <c r="K402" s="497"/>
      <c r="L402" s="444" t="e">
        <f>#REF!-#REF!*10%</f>
        <v>#REF!</v>
      </c>
    </row>
    <row r="403" spans="1:12" ht="15.6" customHeight="1" x14ac:dyDescent="0.25">
      <c r="A403" s="550"/>
      <c r="B403" s="552"/>
      <c r="C403" s="455"/>
      <c r="D403" s="521"/>
      <c r="E403" s="448"/>
      <c r="F403" s="93" t="s">
        <v>562</v>
      </c>
      <c r="G403" s="523" t="s">
        <v>1024</v>
      </c>
      <c r="H403" s="523"/>
      <c r="I403" s="523"/>
      <c r="J403" s="523"/>
      <c r="K403" s="497"/>
      <c r="L403" s="444" t="e">
        <f>#REF!-#REF!*10%</f>
        <v>#REF!</v>
      </c>
    </row>
    <row r="404" spans="1:12" ht="15.6" customHeight="1" x14ac:dyDescent="0.25">
      <c r="A404" s="550"/>
      <c r="B404" s="552"/>
      <c r="C404" s="455"/>
      <c r="D404" s="521"/>
      <c r="E404" s="448"/>
      <c r="F404" s="93" t="s">
        <v>570</v>
      </c>
      <c r="G404" s="523" t="s">
        <v>613</v>
      </c>
      <c r="H404" s="523"/>
      <c r="I404" s="523"/>
      <c r="J404" s="523"/>
      <c r="K404" s="497"/>
      <c r="L404" s="444" t="e">
        <f>#REF!-#REF!*10%</f>
        <v>#REF!</v>
      </c>
    </row>
    <row r="405" spans="1:12" ht="15.6" customHeight="1" x14ac:dyDescent="0.25">
      <c r="A405" s="550"/>
      <c r="B405" s="552"/>
      <c r="C405" s="455"/>
      <c r="D405" s="521"/>
      <c r="E405" s="448"/>
      <c r="F405" s="111" t="s">
        <v>84</v>
      </c>
      <c r="G405" s="526">
        <v>10.6</v>
      </c>
      <c r="H405" s="526"/>
      <c r="I405" s="526"/>
      <c r="J405" s="526"/>
      <c r="K405" s="497"/>
      <c r="L405" s="444" t="e">
        <f>#REF!-#REF!*10%</f>
        <v>#REF!</v>
      </c>
    </row>
    <row r="406" spans="1:12" ht="15.6" customHeight="1" x14ac:dyDescent="0.25">
      <c r="A406" s="550"/>
      <c r="B406" s="553"/>
      <c r="C406" s="455"/>
      <c r="D406" s="521"/>
      <c r="E406" s="448"/>
      <c r="F406" s="96" t="s">
        <v>1016</v>
      </c>
      <c r="G406" s="454">
        <v>5</v>
      </c>
      <c r="H406" s="454"/>
      <c r="I406" s="454"/>
      <c r="J406" s="454"/>
      <c r="K406" s="497"/>
      <c r="L406" s="444" t="e">
        <f>#REF!-#REF!*10%</f>
        <v>#REF!</v>
      </c>
    </row>
    <row r="407" spans="1:12" ht="15.6" customHeight="1" x14ac:dyDescent="0.25">
      <c r="A407" s="549">
        <v>14</v>
      </c>
      <c r="B407" s="551"/>
      <c r="C407" s="455" t="s">
        <v>209</v>
      </c>
      <c r="D407" s="520"/>
      <c r="E407" s="448"/>
      <c r="F407" s="110" t="s">
        <v>81</v>
      </c>
      <c r="G407" s="524" t="s">
        <v>6</v>
      </c>
      <c r="H407" s="524"/>
      <c r="I407" s="524"/>
      <c r="J407" s="524"/>
      <c r="K407" s="539">
        <v>3</v>
      </c>
      <c r="L407" s="498">
        <v>42737</v>
      </c>
    </row>
    <row r="408" spans="1:12" ht="15.6" customHeight="1" x14ac:dyDescent="0.25">
      <c r="A408" s="550"/>
      <c r="B408" s="552"/>
      <c r="C408" s="455"/>
      <c r="D408" s="521"/>
      <c r="E408" s="448"/>
      <c r="F408" s="110" t="s">
        <v>80</v>
      </c>
      <c r="G408" s="469">
        <v>420</v>
      </c>
      <c r="H408" s="469"/>
      <c r="I408" s="469"/>
      <c r="J408" s="469"/>
      <c r="K408" s="502"/>
      <c r="L408" s="499"/>
    </row>
    <row r="409" spans="1:12" ht="15.6" customHeight="1" x14ac:dyDescent="0.25">
      <c r="A409" s="550"/>
      <c r="B409" s="552"/>
      <c r="C409" s="455"/>
      <c r="D409" s="521"/>
      <c r="E409" s="448"/>
      <c r="F409" s="110" t="s">
        <v>8</v>
      </c>
      <c r="G409" s="240">
        <v>3000</v>
      </c>
      <c r="H409" s="241">
        <v>4000</v>
      </c>
      <c r="I409" s="312">
        <v>5000</v>
      </c>
      <c r="J409" s="242">
        <v>6000</v>
      </c>
      <c r="K409" s="502"/>
      <c r="L409" s="499"/>
    </row>
    <row r="410" spans="1:12" ht="15.6" customHeight="1" x14ac:dyDescent="0.25">
      <c r="A410" s="550"/>
      <c r="B410" s="552"/>
      <c r="C410" s="455"/>
      <c r="D410" s="521"/>
      <c r="E410" s="448"/>
      <c r="F410" s="110" t="s">
        <v>817</v>
      </c>
      <c r="G410" s="243">
        <f>G408*114</f>
        <v>47880</v>
      </c>
      <c r="H410" s="244">
        <f>G408*128</f>
        <v>53760</v>
      </c>
      <c r="I410" s="313">
        <f>G408*143</f>
        <v>60060</v>
      </c>
      <c r="J410" s="245">
        <f>G408*148</f>
        <v>62160</v>
      </c>
      <c r="K410" s="502"/>
      <c r="L410" s="499"/>
    </row>
    <row r="411" spans="1:12" ht="15.6" customHeight="1" x14ac:dyDescent="0.25">
      <c r="A411" s="550"/>
      <c r="B411" s="552"/>
      <c r="C411" s="455"/>
      <c r="D411" s="521"/>
      <c r="E411" s="448"/>
      <c r="F411" s="110" t="s">
        <v>1269</v>
      </c>
      <c r="G411" s="451">
        <v>0.98</v>
      </c>
      <c r="H411" s="451"/>
      <c r="I411" s="451"/>
      <c r="J411" s="451"/>
      <c r="K411" s="502"/>
      <c r="L411" s="499"/>
    </row>
    <row r="412" spans="1:12" ht="15.6" customHeight="1" x14ac:dyDescent="0.25">
      <c r="A412" s="550"/>
      <c r="B412" s="552"/>
      <c r="C412" s="455"/>
      <c r="D412" s="521"/>
      <c r="E412" s="448"/>
      <c r="F412" s="93" t="s">
        <v>699</v>
      </c>
      <c r="G412" s="523" t="s">
        <v>700</v>
      </c>
      <c r="H412" s="523"/>
      <c r="I412" s="523"/>
      <c r="J412" s="523"/>
      <c r="K412" s="502"/>
      <c r="L412" s="499"/>
    </row>
    <row r="413" spans="1:12" ht="15.6" customHeight="1" x14ac:dyDescent="0.25">
      <c r="A413" s="550"/>
      <c r="B413" s="552"/>
      <c r="C413" s="455"/>
      <c r="D413" s="521"/>
      <c r="E413" s="448"/>
      <c r="F413" s="93" t="s">
        <v>1181</v>
      </c>
      <c r="G413" s="462" t="s">
        <v>1179</v>
      </c>
      <c r="H413" s="463"/>
      <c r="I413" s="463"/>
      <c r="J413" s="464"/>
      <c r="K413" s="502"/>
      <c r="L413" s="499"/>
    </row>
    <row r="414" spans="1:12" ht="15.6" customHeight="1" x14ac:dyDescent="0.25">
      <c r="A414" s="550"/>
      <c r="B414" s="552"/>
      <c r="C414" s="455"/>
      <c r="D414" s="521"/>
      <c r="E414" s="448"/>
      <c r="F414" s="110" t="s">
        <v>83</v>
      </c>
      <c r="G414" s="524">
        <v>66</v>
      </c>
      <c r="H414" s="524"/>
      <c r="I414" s="524"/>
      <c r="J414" s="524"/>
      <c r="K414" s="502"/>
      <c r="L414" s="499"/>
    </row>
    <row r="415" spans="1:12" ht="15.6" customHeight="1" x14ac:dyDescent="0.25">
      <c r="A415" s="550"/>
      <c r="B415" s="552"/>
      <c r="C415" s="455"/>
      <c r="D415" s="521"/>
      <c r="E415" s="448"/>
      <c r="F415" s="110" t="s">
        <v>396</v>
      </c>
      <c r="G415" s="548" t="s">
        <v>397</v>
      </c>
      <c r="H415" s="548"/>
      <c r="I415" s="548"/>
      <c r="J415" s="548"/>
      <c r="K415" s="502"/>
      <c r="L415" s="499"/>
    </row>
    <row r="416" spans="1:12" ht="15.6" customHeight="1" x14ac:dyDescent="0.25">
      <c r="A416" s="550"/>
      <c r="B416" s="552"/>
      <c r="C416" s="455"/>
      <c r="D416" s="521"/>
      <c r="E416" s="448"/>
      <c r="F416" s="110" t="s">
        <v>3</v>
      </c>
      <c r="G416" s="524" t="s">
        <v>222</v>
      </c>
      <c r="H416" s="524"/>
      <c r="I416" s="524"/>
      <c r="J416" s="524"/>
      <c r="K416" s="502"/>
      <c r="L416" s="499"/>
    </row>
    <row r="417" spans="1:12" ht="15.6" customHeight="1" x14ac:dyDescent="0.25">
      <c r="A417" s="550"/>
      <c r="B417" s="552"/>
      <c r="C417" s="455"/>
      <c r="D417" s="521"/>
      <c r="E417" s="448"/>
      <c r="F417" s="93" t="s">
        <v>379</v>
      </c>
      <c r="G417" s="523" t="s">
        <v>380</v>
      </c>
      <c r="H417" s="523"/>
      <c r="I417" s="523"/>
      <c r="J417" s="523"/>
      <c r="K417" s="502"/>
      <c r="L417" s="499"/>
    </row>
    <row r="418" spans="1:12" ht="15.6" customHeight="1" x14ac:dyDescent="0.25">
      <c r="A418" s="550"/>
      <c r="B418" s="552"/>
      <c r="C418" s="455"/>
      <c r="D418" s="521"/>
      <c r="E418" s="448"/>
      <c r="F418" s="93" t="s">
        <v>701</v>
      </c>
      <c r="G418" s="523">
        <v>100000</v>
      </c>
      <c r="H418" s="523"/>
      <c r="I418" s="523"/>
      <c r="J418" s="523"/>
      <c r="K418" s="502"/>
      <c r="L418" s="499"/>
    </row>
    <row r="419" spans="1:12" ht="15.6" customHeight="1" x14ac:dyDescent="0.25">
      <c r="A419" s="550"/>
      <c r="B419" s="552"/>
      <c r="C419" s="455"/>
      <c r="D419" s="521"/>
      <c r="E419" s="448"/>
      <c r="F419" s="93" t="s">
        <v>257</v>
      </c>
      <c r="G419" s="523" t="s">
        <v>391</v>
      </c>
      <c r="H419" s="523"/>
      <c r="I419" s="523"/>
      <c r="J419" s="523"/>
      <c r="K419" s="502"/>
      <c r="L419" s="499"/>
    </row>
    <row r="420" spans="1:12" ht="15.6" customHeight="1" x14ac:dyDescent="0.25">
      <c r="A420" s="550"/>
      <c r="B420" s="552"/>
      <c r="C420" s="455"/>
      <c r="D420" s="521"/>
      <c r="E420" s="448"/>
      <c r="F420" s="93" t="s">
        <v>376</v>
      </c>
      <c r="G420" s="523" t="s">
        <v>392</v>
      </c>
      <c r="H420" s="523"/>
      <c r="I420" s="523"/>
      <c r="J420" s="523"/>
      <c r="K420" s="502"/>
      <c r="L420" s="499"/>
    </row>
    <row r="421" spans="1:12" ht="15.6" customHeight="1" x14ac:dyDescent="0.25">
      <c r="A421" s="550"/>
      <c r="B421" s="552"/>
      <c r="C421" s="455"/>
      <c r="D421" s="521"/>
      <c r="E421" s="448"/>
      <c r="F421" s="93" t="s">
        <v>702</v>
      </c>
      <c r="G421" s="523" t="s">
        <v>709</v>
      </c>
      <c r="H421" s="523"/>
      <c r="I421" s="523"/>
      <c r="J421" s="523"/>
      <c r="K421" s="502"/>
      <c r="L421" s="499"/>
    </row>
    <row r="422" spans="1:12" ht="15.6" customHeight="1" x14ac:dyDescent="0.25">
      <c r="A422" s="550"/>
      <c r="B422" s="552"/>
      <c r="C422" s="455"/>
      <c r="D422" s="521"/>
      <c r="E422" s="448"/>
      <c r="F422" s="93" t="s">
        <v>381</v>
      </c>
      <c r="G422" s="523" t="s">
        <v>382</v>
      </c>
      <c r="H422" s="523"/>
      <c r="I422" s="523"/>
      <c r="J422" s="523"/>
      <c r="K422" s="502"/>
      <c r="L422" s="500"/>
    </row>
    <row r="423" spans="1:12" ht="15.6" customHeight="1" x14ac:dyDescent="0.25">
      <c r="A423" s="550"/>
      <c r="B423" s="552"/>
      <c r="C423" s="455"/>
      <c r="D423" s="521"/>
      <c r="E423" s="448"/>
      <c r="F423" s="94" t="s">
        <v>358</v>
      </c>
      <c r="G423" s="523" t="s">
        <v>900</v>
      </c>
      <c r="H423" s="523"/>
      <c r="I423" s="523"/>
      <c r="J423" s="523"/>
      <c r="K423" s="496">
        <v>5</v>
      </c>
      <c r="L423" s="443">
        <v>45729</v>
      </c>
    </row>
    <row r="424" spans="1:12" ht="15.6" customHeight="1" x14ac:dyDescent="0.25">
      <c r="A424" s="550"/>
      <c r="B424" s="552"/>
      <c r="C424" s="455"/>
      <c r="D424" s="521"/>
      <c r="E424" s="448"/>
      <c r="F424" s="93" t="s">
        <v>383</v>
      </c>
      <c r="G424" s="523" t="s">
        <v>384</v>
      </c>
      <c r="H424" s="523"/>
      <c r="I424" s="523"/>
      <c r="J424" s="523"/>
      <c r="K424" s="497"/>
      <c r="L424" s="444" t="e">
        <f>#REF!-#REF!*10%</f>
        <v>#REF!</v>
      </c>
    </row>
    <row r="425" spans="1:12" ht="15.6" customHeight="1" x14ac:dyDescent="0.25">
      <c r="A425" s="550"/>
      <c r="B425" s="552"/>
      <c r="C425" s="455"/>
      <c r="D425" s="521"/>
      <c r="E425" s="448"/>
      <c r="F425" s="93" t="s">
        <v>385</v>
      </c>
      <c r="G425" s="523" t="s">
        <v>398</v>
      </c>
      <c r="H425" s="523"/>
      <c r="I425" s="523"/>
      <c r="J425" s="523"/>
      <c r="K425" s="497"/>
      <c r="L425" s="444" t="e">
        <f>#REF!-#REF!*10%</f>
        <v>#REF!</v>
      </c>
    </row>
    <row r="426" spans="1:12" ht="15.6" customHeight="1" x14ac:dyDescent="0.25">
      <c r="A426" s="550"/>
      <c r="B426" s="552"/>
      <c r="C426" s="455"/>
      <c r="D426" s="521"/>
      <c r="E426" s="448"/>
      <c r="F426" s="93" t="s">
        <v>389</v>
      </c>
      <c r="G426" s="523" t="s">
        <v>390</v>
      </c>
      <c r="H426" s="523"/>
      <c r="I426" s="523"/>
      <c r="J426" s="523"/>
      <c r="K426" s="497"/>
      <c r="L426" s="444" t="e">
        <f>#REF!-#REF!*10%</f>
        <v>#REF!</v>
      </c>
    </row>
    <row r="427" spans="1:12" ht="15.6" customHeight="1" x14ac:dyDescent="0.25">
      <c r="A427" s="550"/>
      <c r="B427" s="552"/>
      <c r="C427" s="455"/>
      <c r="D427" s="521"/>
      <c r="E427" s="448"/>
      <c r="F427" s="93" t="s">
        <v>704</v>
      </c>
      <c r="G427" s="523" t="s">
        <v>705</v>
      </c>
      <c r="H427" s="523"/>
      <c r="I427" s="523"/>
      <c r="J427" s="523"/>
      <c r="K427" s="497"/>
      <c r="L427" s="444" t="e">
        <f>#REF!-#REF!*10%</f>
        <v>#REF!</v>
      </c>
    </row>
    <row r="428" spans="1:12" ht="15.6" customHeight="1" x14ac:dyDescent="0.25">
      <c r="A428" s="550"/>
      <c r="B428" s="552"/>
      <c r="C428" s="455"/>
      <c r="D428" s="521"/>
      <c r="E428" s="448"/>
      <c r="F428" s="93" t="s">
        <v>706</v>
      </c>
      <c r="G428" s="461" t="s">
        <v>390</v>
      </c>
      <c r="H428" s="461"/>
      <c r="I428" s="461"/>
      <c r="J428" s="461"/>
      <c r="K428" s="497"/>
      <c r="L428" s="444" t="e">
        <f>#REF!-#REF!*10%</f>
        <v>#REF!</v>
      </c>
    </row>
    <row r="429" spans="1:12" ht="15.6" customHeight="1" x14ac:dyDescent="0.25">
      <c r="A429" s="550"/>
      <c r="B429" s="552"/>
      <c r="C429" s="455"/>
      <c r="D429" s="521"/>
      <c r="E429" s="448"/>
      <c r="F429" s="93" t="s">
        <v>1271</v>
      </c>
      <c r="G429" s="461" t="s">
        <v>390</v>
      </c>
      <c r="H429" s="461"/>
      <c r="I429" s="461"/>
      <c r="J429" s="461"/>
      <c r="K429" s="497"/>
      <c r="L429" s="444" t="e">
        <f>#REF!-#REF!*10%</f>
        <v>#REF!</v>
      </c>
    </row>
    <row r="430" spans="1:12" ht="15.6" customHeight="1" x14ac:dyDescent="0.25">
      <c r="A430" s="550"/>
      <c r="B430" s="552"/>
      <c r="C430" s="455"/>
      <c r="D430" s="521"/>
      <c r="E430" s="448"/>
      <c r="F430" s="93" t="s">
        <v>707</v>
      </c>
      <c r="G430" s="523" t="s">
        <v>911</v>
      </c>
      <c r="H430" s="523"/>
      <c r="I430" s="523"/>
      <c r="J430" s="523"/>
      <c r="K430" s="497"/>
      <c r="L430" s="444" t="e">
        <f>#REF!-#REF!*10%</f>
        <v>#REF!</v>
      </c>
    </row>
    <row r="431" spans="1:12" ht="15.6" customHeight="1" x14ac:dyDescent="0.25">
      <c r="A431" s="550"/>
      <c r="B431" s="552"/>
      <c r="C431" s="455"/>
      <c r="D431" s="521"/>
      <c r="E431" s="448"/>
      <c r="F431" s="93" t="s">
        <v>708</v>
      </c>
      <c r="G431" s="523" t="s">
        <v>390</v>
      </c>
      <c r="H431" s="523"/>
      <c r="I431" s="523"/>
      <c r="J431" s="523"/>
      <c r="K431" s="497"/>
      <c r="L431" s="444" t="e">
        <f>#REF!-#REF!*10%</f>
        <v>#REF!</v>
      </c>
    </row>
    <row r="432" spans="1:12" ht="15.6" customHeight="1" x14ac:dyDescent="0.25">
      <c r="A432" s="550"/>
      <c r="B432" s="552"/>
      <c r="C432" s="455"/>
      <c r="D432" s="521"/>
      <c r="E432" s="448"/>
      <c r="F432" s="93" t="s">
        <v>377</v>
      </c>
      <c r="G432" s="523" t="s">
        <v>387</v>
      </c>
      <c r="H432" s="523"/>
      <c r="I432" s="523"/>
      <c r="J432" s="523"/>
      <c r="K432" s="497"/>
      <c r="L432" s="444" t="e">
        <f>#REF!-#REF!*10%</f>
        <v>#REF!</v>
      </c>
    </row>
    <row r="433" spans="1:12" ht="15.6" customHeight="1" x14ac:dyDescent="0.25">
      <c r="A433" s="550"/>
      <c r="B433" s="552"/>
      <c r="C433" s="455"/>
      <c r="D433" s="521"/>
      <c r="E433" s="448"/>
      <c r="F433" s="93" t="s">
        <v>388</v>
      </c>
      <c r="G433" s="523" t="s">
        <v>393</v>
      </c>
      <c r="H433" s="523"/>
      <c r="I433" s="523"/>
      <c r="J433" s="523"/>
      <c r="K433" s="497"/>
      <c r="L433" s="444" t="e">
        <f>#REF!-#REF!*10%</f>
        <v>#REF!</v>
      </c>
    </row>
    <row r="434" spans="1:12" ht="15.6" customHeight="1" x14ac:dyDescent="0.25">
      <c r="A434" s="550"/>
      <c r="B434" s="552"/>
      <c r="C434" s="455"/>
      <c r="D434" s="521"/>
      <c r="E434" s="448"/>
      <c r="F434" s="93" t="s">
        <v>562</v>
      </c>
      <c r="G434" s="523" t="s">
        <v>1024</v>
      </c>
      <c r="H434" s="523"/>
      <c r="I434" s="523"/>
      <c r="J434" s="523"/>
      <c r="K434" s="497"/>
      <c r="L434" s="444" t="e">
        <f>#REF!-#REF!*10%</f>
        <v>#REF!</v>
      </c>
    </row>
    <row r="435" spans="1:12" ht="15.6" customHeight="1" x14ac:dyDescent="0.25">
      <c r="A435" s="550"/>
      <c r="B435" s="552"/>
      <c r="C435" s="455"/>
      <c r="D435" s="521"/>
      <c r="E435" s="448"/>
      <c r="F435" s="93" t="s">
        <v>570</v>
      </c>
      <c r="G435" s="523" t="s">
        <v>613</v>
      </c>
      <c r="H435" s="523"/>
      <c r="I435" s="523"/>
      <c r="J435" s="523"/>
      <c r="K435" s="497"/>
      <c r="L435" s="444" t="e">
        <f>#REF!-#REF!*10%</f>
        <v>#REF!</v>
      </c>
    </row>
    <row r="436" spans="1:12" ht="15.6" customHeight="1" x14ac:dyDescent="0.25">
      <c r="A436" s="550"/>
      <c r="B436" s="552"/>
      <c r="C436" s="455"/>
      <c r="D436" s="521"/>
      <c r="E436" s="448"/>
      <c r="F436" s="111" t="s">
        <v>84</v>
      </c>
      <c r="G436" s="526">
        <v>13.4</v>
      </c>
      <c r="H436" s="526"/>
      <c r="I436" s="526"/>
      <c r="J436" s="526"/>
      <c r="K436" s="497"/>
      <c r="L436" s="444" t="e">
        <f>#REF!-#REF!*10%</f>
        <v>#REF!</v>
      </c>
    </row>
    <row r="437" spans="1:12" ht="15.6" customHeight="1" x14ac:dyDescent="0.25">
      <c r="A437" s="550"/>
      <c r="B437" s="553"/>
      <c r="C437" s="455"/>
      <c r="D437" s="521"/>
      <c r="E437" s="448"/>
      <c r="F437" s="96" t="s">
        <v>1016</v>
      </c>
      <c r="G437" s="454">
        <v>5</v>
      </c>
      <c r="H437" s="454"/>
      <c r="I437" s="454"/>
      <c r="J437" s="454"/>
      <c r="K437" s="497"/>
      <c r="L437" s="444" t="e">
        <f>#REF!-#REF!*10%</f>
        <v>#REF!</v>
      </c>
    </row>
    <row r="438" spans="1:12" ht="15.6" customHeight="1" x14ac:dyDescent="0.25">
      <c r="A438" s="549">
        <v>15</v>
      </c>
      <c r="B438" s="551"/>
      <c r="C438" s="455" t="s">
        <v>210</v>
      </c>
      <c r="D438" s="520"/>
      <c r="E438" s="448"/>
      <c r="F438" s="110" t="s">
        <v>81</v>
      </c>
      <c r="G438" s="524" t="s">
        <v>6</v>
      </c>
      <c r="H438" s="524"/>
      <c r="I438" s="524"/>
      <c r="J438" s="524"/>
      <c r="K438" s="539">
        <v>3</v>
      </c>
      <c r="L438" s="498">
        <v>45112</v>
      </c>
    </row>
    <row r="439" spans="1:12" ht="15.6" customHeight="1" x14ac:dyDescent="0.25">
      <c r="A439" s="550"/>
      <c r="B439" s="552"/>
      <c r="C439" s="455"/>
      <c r="D439" s="521"/>
      <c r="E439" s="448"/>
      <c r="F439" s="110" t="s">
        <v>80</v>
      </c>
      <c r="G439" s="469">
        <v>476</v>
      </c>
      <c r="H439" s="469"/>
      <c r="I439" s="469"/>
      <c r="J439" s="469"/>
      <c r="K439" s="502"/>
      <c r="L439" s="499"/>
    </row>
    <row r="440" spans="1:12" ht="15.6" customHeight="1" x14ac:dyDescent="0.25">
      <c r="A440" s="550"/>
      <c r="B440" s="552"/>
      <c r="C440" s="455"/>
      <c r="D440" s="521"/>
      <c r="E440" s="448"/>
      <c r="F440" s="110" t="s">
        <v>8</v>
      </c>
      <c r="G440" s="240">
        <v>3000</v>
      </c>
      <c r="H440" s="241">
        <v>4000</v>
      </c>
      <c r="I440" s="312">
        <v>5000</v>
      </c>
      <c r="J440" s="242">
        <v>6000</v>
      </c>
      <c r="K440" s="502"/>
      <c r="L440" s="499"/>
    </row>
    <row r="441" spans="1:12" ht="15.6" customHeight="1" x14ac:dyDescent="0.25">
      <c r="A441" s="550"/>
      <c r="B441" s="552"/>
      <c r="C441" s="455"/>
      <c r="D441" s="521"/>
      <c r="E441" s="448"/>
      <c r="F441" s="110" t="s">
        <v>817</v>
      </c>
      <c r="G441" s="243">
        <f>G439*114</f>
        <v>54264</v>
      </c>
      <c r="H441" s="244">
        <f>G439*128</f>
        <v>60928</v>
      </c>
      <c r="I441" s="313">
        <f>G439*143</f>
        <v>68068</v>
      </c>
      <c r="J441" s="245">
        <f>G439*148</f>
        <v>70448</v>
      </c>
      <c r="K441" s="502"/>
      <c r="L441" s="499"/>
    </row>
    <row r="442" spans="1:12" ht="15.6" customHeight="1" x14ac:dyDescent="0.25">
      <c r="A442" s="550"/>
      <c r="B442" s="552"/>
      <c r="C442" s="455"/>
      <c r="D442" s="521"/>
      <c r="E442" s="448"/>
      <c r="F442" s="110" t="s">
        <v>1269</v>
      </c>
      <c r="G442" s="451">
        <v>0.98</v>
      </c>
      <c r="H442" s="451"/>
      <c r="I442" s="451"/>
      <c r="J442" s="451"/>
      <c r="K442" s="502"/>
      <c r="L442" s="499"/>
    </row>
    <row r="443" spans="1:12" ht="15.6" customHeight="1" x14ac:dyDescent="0.25">
      <c r="A443" s="550"/>
      <c r="B443" s="552"/>
      <c r="C443" s="455"/>
      <c r="D443" s="521"/>
      <c r="E443" s="448"/>
      <c r="F443" s="93" t="s">
        <v>699</v>
      </c>
      <c r="G443" s="523" t="s">
        <v>700</v>
      </c>
      <c r="H443" s="523"/>
      <c r="I443" s="523"/>
      <c r="J443" s="523"/>
      <c r="K443" s="502"/>
      <c r="L443" s="499"/>
    </row>
    <row r="444" spans="1:12" ht="15.6" customHeight="1" x14ac:dyDescent="0.25">
      <c r="A444" s="550"/>
      <c r="B444" s="552"/>
      <c r="C444" s="455"/>
      <c r="D444" s="521"/>
      <c r="E444" s="448"/>
      <c r="F444" s="93" t="s">
        <v>1181</v>
      </c>
      <c r="G444" s="462" t="s">
        <v>1179</v>
      </c>
      <c r="H444" s="463"/>
      <c r="I444" s="463"/>
      <c r="J444" s="464"/>
      <c r="K444" s="502"/>
      <c r="L444" s="499"/>
    </row>
    <row r="445" spans="1:12" ht="15.6" customHeight="1" x14ac:dyDescent="0.25">
      <c r="A445" s="550"/>
      <c r="B445" s="552"/>
      <c r="C445" s="455"/>
      <c r="D445" s="521"/>
      <c r="E445" s="448"/>
      <c r="F445" s="110" t="s">
        <v>83</v>
      </c>
      <c r="G445" s="524">
        <v>66</v>
      </c>
      <c r="H445" s="524"/>
      <c r="I445" s="524"/>
      <c r="J445" s="524"/>
      <c r="K445" s="502"/>
      <c r="L445" s="499"/>
    </row>
    <row r="446" spans="1:12" ht="15.6" customHeight="1" x14ac:dyDescent="0.25">
      <c r="A446" s="550"/>
      <c r="B446" s="552"/>
      <c r="C446" s="455"/>
      <c r="D446" s="521"/>
      <c r="E446" s="448"/>
      <c r="F446" s="110" t="s">
        <v>396</v>
      </c>
      <c r="G446" s="548" t="s">
        <v>397</v>
      </c>
      <c r="H446" s="548"/>
      <c r="I446" s="548"/>
      <c r="J446" s="548"/>
      <c r="K446" s="502"/>
      <c r="L446" s="499"/>
    </row>
    <row r="447" spans="1:12" ht="15.6" customHeight="1" x14ac:dyDescent="0.25">
      <c r="A447" s="550"/>
      <c r="B447" s="552"/>
      <c r="C447" s="455"/>
      <c r="D447" s="521"/>
      <c r="E447" s="448"/>
      <c r="F447" s="110" t="s">
        <v>3</v>
      </c>
      <c r="G447" s="524" t="s">
        <v>736</v>
      </c>
      <c r="H447" s="524"/>
      <c r="I447" s="524"/>
      <c r="J447" s="524"/>
      <c r="K447" s="502"/>
      <c r="L447" s="499"/>
    </row>
    <row r="448" spans="1:12" ht="15.6" customHeight="1" x14ac:dyDescent="0.25">
      <c r="A448" s="550"/>
      <c r="B448" s="552"/>
      <c r="C448" s="455"/>
      <c r="D448" s="521"/>
      <c r="E448" s="448"/>
      <c r="F448" s="93" t="s">
        <v>379</v>
      </c>
      <c r="G448" s="523" t="s">
        <v>380</v>
      </c>
      <c r="H448" s="523"/>
      <c r="I448" s="523"/>
      <c r="J448" s="523"/>
      <c r="K448" s="502"/>
      <c r="L448" s="499"/>
    </row>
    <row r="449" spans="1:12" ht="15.6" customHeight="1" x14ac:dyDescent="0.25">
      <c r="A449" s="550"/>
      <c r="B449" s="552"/>
      <c r="C449" s="455"/>
      <c r="D449" s="521"/>
      <c r="E449" s="448"/>
      <c r="F449" s="93" t="s">
        <v>701</v>
      </c>
      <c r="G449" s="523">
        <v>100000</v>
      </c>
      <c r="H449" s="523"/>
      <c r="I449" s="523"/>
      <c r="J449" s="523"/>
      <c r="K449" s="502"/>
      <c r="L449" s="499"/>
    </row>
    <row r="450" spans="1:12" ht="15.6" customHeight="1" x14ac:dyDescent="0.25">
      <c r="A450" s="550"/>
      <c r="B450" s="552"/>
      <c r="C450" s="455"/>
      <c r="D450" s="521"/>
      <c r="E450" s="448"/>
      <c r="F450" s="93" t="s">
        <v>257</v>
      </c>
      <c r="G450" s="523" t="s">
        <v>391</v>
      </c>
      <c r="H450" s="523"/>
      <c r="I450" s="523"/>
      <c r="J450" s="523"/>
      <c r="K450" s="502"/>
      <c r="L450" s="499"/>
    </row>
    <row r="451" spans="1:12" ht="15.6" customHeight="1" x14ac:dyDescent="0.25">
      <c r="A451" s="550"/>
      <c r="B451" s="552"/>
      <c r="C451" s="455"/>
      <c r="D451" s="521"/>
      <c r="E451" s="448"/>
      <c r="F451" s="93" t="s">
        <v>376</v>
      </c>
      <c r="G451" s="523" t="s">
        <v>392</v>
      </c>
      <c r="H451" s="523"/>
      <c r="I451" s="523"/>
      <c r="J451" s="523"/>
      <c r="K451" s="502"/>
      <c r="L451" s="499"/>
    </row>
    <row r="452" spans="1:12" ht="15.6" customHeight="1" x14ac:dyDescent="0.25">
      <c r="A452" s="550"/>
      <c r="B452" s="552"/>
      <c r="C452" s="455"/>
      <c r="D452" s="521"/>
      <c r="E452" s="448"/>
      <c r="F452" s="93" t="s">
        <v>702</v>
      </c>
      <c r="G452" s="523" t="s">
        <v>709</v>
      </c>
      <c r="H452" s="523"/>
      <c r="I452" s="523"/>
      <c r="J452" s="523"/>
      <c r="K452" s="502"/>
      <c r="L452" s="499"/>
    </row>
    <row r="453" spans="1:12" ht="15.6" customHeight="1" x14ac:dyDescent="0.25">
      <c r="A453" s="550"/>
      <c r="B453" s="552"/>
      <c r="C453" s="455"/>
      <c r="D453" s="521"/>
      <c r="E453" s="448"/>
      <c r="F453" s="93" t="s">
        <v>381</v>
      </c>
      <c r="G453" s="523" t="s">
        <v>382</v>
      </c>
      <c r="H453" s="523"/>
      <c r="I453" s="523"/>
      <c r="J453" s="523"/>
      <c r="K453" s="502"/>
      <c r="L453" s="500"/>
    </row>
    <row r="454" spans="1:12" ht="15.6" customHeight="1" x14ac:dyDescent="0.25">
      <c r="A454" s="550"/>
      <c r="B454" s="552"/>
      <c r="C454" s="455"/>
      <c r="D454" s="521"/>
      <c r="E454" s="448"/>
      <c r="F454" s="94" t="s">
        <v>358</v>
      </c>
      <c r="G454" s="523" t="s">
        <v>900</v>
      </c>
      <c r="H454" s="523"/>
      <c r="I454" s="523"/>
      <c r="J454" s="523"/>
      <c r="K454" s="496">
        <v>5</v>
      </c>
      <c r="L454" s="443">
        <v>48269</v>
      </c>
    </row>
    <row r="455" spans="1:12" ht="15.6" customHeight="1" x14ac:dyDescent="0.25">
      <c r="A455" s="550"/>
      <c r="B455" s="552"/>
      <c r="C455" s="455"/>
      <c r="D455" s="521"/>
      <c r="E455" s="448"/>
      <c r="F455" s="93" t="s">
        <v>383</v>
      </c>
      <c r="G455" s="523" t="s">
        <v>384</v>
      </c>
      <c r="H455" s="523"/>
      <c r="I455" s="523"/>
      <c r="J455" s="523"/>
      <c r="K455" s="497"/>
      <c r="L455" s="444" t="e">
        <f>#REF!-#REF!*10%</f>
        <v>#REF!</v>
      </c>
    </row>
    <row r="456" spans="1:12" ht="15.6" customHeight="1" x14ac:dyDescent="0.25">
      <c r="A456" s="550"/>
      <c r="B456" s="552"/>
      <c r="C456" s="455"/>
      <c r="D456" s="521"/>
      <c r="E456" s="448"/>
      <c r="F456" s="93" t="s">
        <v>385</v>
      </c>
      <c r="G456" s="523" t="s">
        <v>398</v>
      </c>
      <c r="H456" s="523"/>
      <c r="I456" s="523"/>
      <c r="J456" s="523"/>
      <c r="K456" s="497"/>
      <c r="L456" s="444" t="e">
        <f>#REF!-#REF!*10%</f>
        <v>#REF!</v>
      </c>
    </row>
    <row r="457" spans="1:12" ht="15.6" customHeight="1" x14ac:dyDescent="0.25">
      <c r="A457" s="550"/>
      <c r="B457" s="552"/>
      <c r="C457" s="455"/>
      <c r="D457" s="521"/>
      <c r="E457" s="448"/>
      <c r="F457" s="93" t="s">
        <v>389</v>
      </c>
      <c r="G457" s="523" t="s">
        <v>390</v>
      </c>
      <c r="H457" s="523"/>
      <c r="I457" s="523"/>
      <c r="J457" s="523"/>
      <c r="K457" s="497"/>
      <c r="L457" s="444" t="e">
        <f>#REF!-#REF!*10%</f>
        <v>#REF!</v>
      </c>
    </row>
    <row r="458" spans="1:12" ht="15.6" customHeight="1" x14ac:dyDescent="0.25">
      <c r="A458" s="550"/>
      <c r="B458" s="552"/>
      <c r="C458" s="455"/>
      <c r="D458" s="521"/>
      <c r="E458" s="448"/>
      <c r="F458" s="93" t="s">
        <v>704</v>
      </c>
      <c r="G458" s="523" t="s">
        <v>705</v>
      </c>
      <c r="H458" s="523"/>
      <c r="I458" s="523"/>
      <c r="J458" s="523"/>
      <c r="K458" s="497"/>
      <c r="L458" s="444" t="e">
        <f>#REF!-#REF!*10%</f>
        <v>#REF!</v>
      </c>
    </row>
    <row r="459" spans="1:12" ht="15.6" customHeight="1" x14ac:dyDescent="0.25">
      <c r="A459" s="550"/>
      <c r="B459" s="552"/>
      <c r="C459" s="455"/>
      <c r="D459" s="521"/>
      <c r="E459" s="448"/>
      <c r="F459" s="93" t="s">
        <v>706</v>
      </c>
      <c r="G459" s="461" t="s">
        <v>390</v>
      </c>
      <c r="H459" s="461"/>
      <c r="I459" s="461"/>
      <c r="J459" s="461"/>
      <c r="K459" s="497"/>
      <c r="L459" s="444" t="e">
        <f>#REF!-#REF!*10%</f>
        <v>#REF!</v>
      </c>
    </row>
    <row r="460" spans="1:12" ht="15.6" customHeight="1" x14ac:dyDescent="0.25">
      <c r="A460" s="550"/>
      <c r="B460" s="552"/>
      <c r="C460" s="455"/>
      <c r="D460" s="521"/>
      <c r="E460" s="448"/>
      <c r="F460" s="93" t="s">
        <v>1271</v>
      </c>
      <c r="G460" s="461" t="s">
        <v>390</v>
      </c>
      <c r="H460" s="461"/>
      <c r="I460" s="461"/>
      <c r="J460" s="461"/>
      <c r="K460" s="497"/>
      <c r="L460" s="444" t="e">
        <f>#REF!-#REF!*10%</f>
        <v>#REF!</v>
      </c>
    </row>
    <row r="461" spans="1:12" ht="15.6" customHeight="1" x14ac:dyDescent="0.25">
      <c r="A461" s="550"/>
      <c r="B461" s="552"/>
      <c r="C461" s="455"/>
      <c r="D461" s="521"/>
      <c r="E461" s="448"/>
      <c r="F461" s="93" t="s">
        <v>707</v>
      </c>
      <c r="G461" s="523" t="s">
        <v>911</v>
      </c>
      <c r="H461" s="523"/>
      <c r="I461" s="523"/>
      <c r="J461" s="523"/>
      <c r="K461" s="497"/>
      <c r="L461" s="444" t="e">
        <f>#REF!-#REF!*10%</f>
        <v>#REF!</v>
      </c>
    </row>
    <row r="462" spans="1:12" ht="15.6" customHeight="1" x14ac:dyDescent="0.25">
      <c r="A462" s="550"/>
      <c r="B462" s="552"/>
      <c r="C462" s="455"/>
      <c r="D462" s="521"/>
      <c r="E462" s="448"/>
      <c r="F462" s="93" t="s">
        <v>708</v>
      </c>
      <c r="G462" s="523" t="s">
        <v>390</v>
      </c>
      <c r="H462" s="523"/>
      <c r="I462" s="523"/>
      <c r="J462" s="523"/>
      <c r="K462" s="497"/>
      <c r="L462" s="444" t="e">
        <f>#REF!-#REF!*10%</f>
        <v>#REF!</v>
      </c>
    </row>
    <row r="463" spans="1:12" ht="15.6" customHeight="1" x14ac:dyDescent="0.25">
      <c r="A463" s="550"/>
      <c r="B463" s="552"/>
      <c r="C463" s="455"/>
      <c r="D463" s="521"/>
      <c r="E463" s="448"/>
      <c r="F463" s="93" t="s">
        <v>377</v>
      </c>
      <c r="G463" s="523" t="s">
        <v>387</v>
      </c>
      <c r="H463" s="523"/>
      <c r="I463" s="523"/>
      <c r="J463" s="523"/>
      <c r="K463" s="497"/>
      <c r="L463" s="444" t="e">
        <f>#REF!-#REF!*10%</f>
        <v>#REF!</v>
      </c>
    </row>
    <row r="464" spans="1:12" ht="15.6" customHeight="1" x14ac:dyDescent="0.25">
      <c r="A464" s="550"/>
      <c r="B464" s="552"/>
      <c r="C464" s="455"/>
      <c r="D464" s="521"/>
      <c r="E464" s="448"/>
      <c r="F464" s="93" t="s">
        <v>388</v>
      </c>
      <c r="G464" s="523" t="s">
        <v>393</v>
      </c>
      <c r="H464" s="523"/>
      <c r="I464" s="523"/>
      <c r="J464" s="523"/>
      <c r="K464" s="497"/>
      <c r="L464" s="444" t="e">
        <f>#REF!-#REF!*10%</f>
        <v>#REF!</v>
      </c>
    </row>
    <row r="465" spans="1:12" ht="15.6" customHeight="1" x14ac:dyDescent="0.25">
      <c r="A465" s="550"/>
      <c r="B465" s="552"/>
      <c r="C465" s="455"/>
      <c r="D465" s="521"/>
      <c r="E465" s="448"/>
      <c r="F465" s="93" t="s">
        <v>562</v>
      </c>
      <c r="G465" s="523" t="s">
        <v>1024</v>
      </c>
      <c r="H465" s="523"/>
      <c r="I465" s="523"/>
      <c r="J465" s="523"/>
      <c r="K465" s="497"/>
      <c r="L465" s="444" t="e">
        <f>#REF!-#REF!*10%</f>
        <v>#REF!</v>
      </c>
    </row>
    <row r="466" spans="1:12" ht="15.6" customHeight="1" x14ac:dyDescent="0.25">
      <c r="A466" s="550"/>
      <c r="B466" s="552"/>
      <c r="C466" s="455"/>
      <c r="D466" s="521"/>
      <c r="E466" s="448"/>
      <c r="F466" s="119" t="s">
        <v>570</v>
      </c>
      <c r="G466" s="523" t="s">
        <v>613</v>
      </c>
      <c r="H466" s="523"/>
      <c r="I466" s="523"/>
      <c r="J466" s="523"/>
      <c r="K466" s="497"/>
      <c r="L466" s="444" t="e">
        <f>#REF!-#REF!*10%</f>
        <v>#REF!</v>
      </c>
    </row>
    <row r="467" spans="1:12" ht="15.6" customHeight="1" x14ac:dyDescent="0.25">
      <c r="A467" s="550"/>
      <c r="B467" s="552"/>
      <c r="C467" s="455"/>
      <c r="D467" s="521"/>
      <c r="E467" s="448"/>
      <c r="F467" s="113" t="s">
        <v>84</v>
      </c>
      <c r="G467" s="527">
        <v>16</v>
      </c>
      <c r="H467" s="527"/>
      <c r="I467" s="527"/>
      <c r="J467" s="527"/>
      <c r="K467" s="497"/>
      <c r="L467" s="444" t="e">
        <f>#REF!-#REF!*10%</f>
        <v>#REF!</v>
      </c>
    </row>
    <row r="468" spans="1:12" ht="15.6" customHeight="1" x14ac:dyDescent="0.25">
      <c r="A468" s="550"/>
      <c r="B468" s="553"/>
      <c r="C468" s="455"/>
      <c r="D468" s="521"/>
      <c r="E468" s="448"/>
      <c r="F468" s="96" t="s">
        <v>1016</v>
      </c>
      <c r="G468" s="454">
        <v>5</v>
      </c>
      <c r="H468" s="454"/>
      <c r="I468" s="454"/>
      <c r="J468" s="454"/>
      <c r="K468" s="497"/>
      <c r="L468" s="444" t="e">
        <f>#REF!-#REF!*10%</f>
        <v>#REF!</v>
      </c>
    </row>
    <row r="469" spans="1:12" ht="24" customHeight="1" x14ac:dyDescent="0.25">
      <c r="A469" s="528" t="s">
        <v>245</v>
      </c>
      <c r="B469" s="528"/>
      <c r="C469" s="528"/>
      <c r="D469" s="528"/>
      <c r="E469" s="528"/>
      <c r="F469" s="528"/>
      <c r="G469" s="528"/>
      <c r="H469" s="528"/>
      <c r="I469" s="528"/>
      <c r="J469" s="528"/>
      <c r="K469" s="528"/>
      <c r="L469" s="528"/>
    </row>
    <row r="470" spans="1:12" ht="15.75" customHeight="1" x14ac:dyDescent="0.25">
      <c r="A470" s="549">
        <v>1</v>
      </c>
      <c r="B470" s="551"/>
      <c r="C470" s="455" t="s">
        <v>1170</v>
      </c>
      <c r="D470" s="520"/>
      <c r="E470" s="448"/>
      <c r="F470" s="110" t="s">
        <v>81</v>
      </c>
      <c r="G470" s="524" t="s">
        <v>6</v>
      </c>
      <c r="H470" s="524"/>
      <c r="I470" s="524"/>
      <c r="J470" s="524"/>
      <c r="K470" s="539">
        <v>3</v>
      </c>
      <c r="L470" s="498">
        <v>8419</v>
      </c>
    </row>
    <row r="471" spans="1:12" ht="15.75" customHeight="1" x14ac:dyDescent="0.25">
      <c r="A471" s="550"/>
      <c r="B471" s="552"/>
      <c r="C471" s="455"/>
      <c r="D471" s="521"/>
      <c r="E471" s="448"/>
      <c r="F471" s="110" t="s">
        <v>80</v>
      </c>
      <c r="G471" s="469">
        <v>52</v>
      </c>
      <c r="H471" s="469"/>
      <c r="I471" s="469"/>
      <c r="J471" s="469"/>
      <c r="K471" s="502"/>
      <c r="L471" s="499"/>
    </row>
    <row r="472" spans="1:12" ht="15.75" customHeight="1" x14ac:dyDescent="0.25">
      <c r="A472" s="550"/>
      <c r="B472" s="552"/>
      <c r="C472" s="455"/>
      <c r="D472" s="521"/>
      <c r="E472" s="448"/>
      <c r="F472" s="110" t="s">
        <v>8</v>
      </c>
      <c r="G472" s="240">
        <v>3000</v>
      </c>
      <c r="H472" s="241">
        <v>4000</v>
      </c>
      <c r="I472" s="312">
        <v>5000</v>
      </c>
      <c r="J472" s="242">
        <v>6000</v>
      </c>
      <c r="K472" s="502"/>
      <c r="L472" s="499"/>
    </row>
    <row r="473" spans="1:12" ht="15.75" customHeight="1" x14ac:dyDescent="0.25">
      <c r="A473" s="550"/>
      <c r="B473" s="552"/>
      <c r="C473" s="455"/>
      <c r="D473" s="521"/>
      <c r="E473" s="448"/>
      <c r="F473" s="110" t="s">
        <v>817</v>
      </c>
      <c r="G473" s="243">
        <f>G471*114</f>
        <v>5928</v>
      </c>
      <c r="H473" s="244">
        <f>G471*128</f>
        <v>6656</v>
      </c>
      <c r="I473" s="313">
        <f>G471*143</f>
        <v>7436</v>
      </c>
      <c r="J473" s="245">
        <f>G471*148</f>
        <v>7696</v>
      </c>
      <c r="K473" s="502"/>
      <c r="L473" s="499"/>
    </row>
    <row r="474" spans="1:12" ht="15.75" customHeight="1" x14ac:dyDescent="0.25">
      <c r="A474" s="550"/>
      <c r="B474" s="552"/>
      <c r="C474" s="455"/>
      <c r="D474" s="521"/>
      <c r="E474" s="448"/>
      <c r="F474" s="110" t="s">
        <v>1269</v>
      </c>
      <c r="G474" s="451">
        <v>0.98</v>
      </c>
      <c r="H474" s="451"/>
      <c r="I474" s="451"/>
      <c r="J474" s="451"/>
      <c r="K474" s="502"/>
      <c r="L474" s="499"/>
    </row>
    <row r="475" spans="1:12" ht="15.75" customHeight="1" x14ac:dyDescent="0.25">
      <c r="A475" s="550"/>
      <c r="B475" s="552"/>
      <c r="C475" s="455"/>
      <c r="D475" s="521"/>
      <c r="E475" s="448"/>
      <c r="F475" s="93" t="s">
        <v>699</v>
      </c>
      <c r="G475" s="523" t="s">
        <v>700</v>
      </c>
      <c r="H475" s="523"/>
      <c r="I475" s="523"/>
      <c r="J475" s="523"/>
      <c r="K475" s="502"/>
      <c r="L475" s="499"/>
    </row>
    <row r="476" spans="1:12" ht="15.75" customHeight="1" x14ac:dyDescent="0.25">
      <c r="A476" s="550"/>
      <c r="B476" s="552"/>
      <c r="C476" s="455"/>
      <c r="D476" s="521"/>
      <c r="E476" s="448"/>
      <c r="F476" s="93" t="s">
        <v>1181</v>
      </c>
      <c r="G476" s="462" t="s">
        <v>1179</v>
      </c>
      <c r="H476" s="463"/>
      <c r="I476" s="463"/>
      <c r="J476" s="464"/>
      <c r="K476" s="502"/>
      <c r="L476" s="499"/>
    </row>
    <row r="477" spans="1:12" ht="15.75" customHeight="1" x14ac:dyDescent="0.25">
      <c r="A477" s="550"/>
      <c r="B477" s="552"/>
      <c r="C477" s="455"/>
      <c r="D477" s="521"/>
      <c r="E477" s="448"/>
      <c r="F477" s="110" t="s">
        <v>83</v>
      </c>
      <c r="G477" s="524">
        <v>66</v>
      </c>
      <c r="H477" s="524"/>
      <c r="I477" s="524"/>
      <c r="J477" s="524"/>
      <c r="K477" s="502"/>
      <c r="L477" s="499"/>
    </row>
    <row r="478" spans="1:12" ht="15.75" customHeight="1" x14ac:dyDescent="0.25">
      <c r="A478" s="550"/>
      <c r="B478" s="552"/>
      <c r="C478" s="455"/>
      <c r="D478" s="521"/>
      <c r="E478" s="448"/>
      <c r="F478" s="112" t="s">
        <v>396</v>
      </c>
      <c r="G478" s="523" t="s">
        <v>908</v>
      </c>
      <c r="H478" s="523"/>
      <c r="I478" s="523"/>
      <c r="J478" s="523"/>
      <c r="K478" s="502"/>
      <c r="L478" s="499"/>
    </row>
    <row r="479" spans="1:12" ht="15.75" customHeight="1" x14ac:dyDescent="0.25">
      <c r="A479" s="550"/>
      <c r="B479" s="552"/>
      <c r="C479" s="455"/>
      <c r="D479" s="521"/>
      <c r="E479" s="448"/>
      <c r="F479" s="110" t="s">
        <v>3</v>
      </c>
      <c r="G479" s="524" t="s">
        <v>211</v>
      </c>
      <c r="H479" s="524"/>
      <c r="I479" s="524"/>
      <c r="J479" s="524"/>
      <c r="K479" s="502"/>
      <c r="L479" s="499"/>
    </row>
    <row r="480" spans="1:12" ht="15.6" customHeight="1" x14ac:dyDescent="0.25">
      <c r="A480" s="550"/>
      <c r="B480" s="552"/>
      <c r="C480" s="455"/>
      <c r="D480" s="521"/>
      <c r="E480" s="448"/>
      <c r="F480" s="93" t="s">
        <v>379</v>
      </c>
      <c r="G480" s="523" t="s">
        <v>380</v>
      </c>
      <c r="H480" s="523"/>
      <c r="I480" s="523"/>
      <c r="J480" s="523"/>
      <c r="K480" s="502"/>
      <c r="L480" s="499"/>
    </row>
    <row r="481" spans="1:12" ht="15.6" customHeight="1" x14ac:dyDescent="0.25">
      <c r="A481" s="550"/>
      <c r="B481" s="552"/>
      <c r="C481" s="455"/>
      <c r="D481" s="521"/>
      <c r="E481" s="448"/>
      <c r="F481" s="93" t="s">
        <v>701</v>
      </c>
      <c r="G481" s="523">
        <v>100000</v>
      </c>
      <c r="H481" s="523"/>
      <c r="I481" s="523"/>
      <c r="J481" s="523"/>
      <c r="K481" s="502"/>
      <c r="L481" s="499"/>
    </row>
    <row r="482" spans="1:12" ht="15.6" customHeight="1" x14ac:dyDescent="0.25">
      <c r="A482" s="550"/>
      <c r="B482" s="552"/>
      <c r="C482" s="455"/>
      <c r="D482" s="521"/>
      <c r="E482" s="448"/>
      <c r="F482" s="93" t="s">
        <v>257</v>
      </c>
      <c r="G482" s="523" t="s">
        <v>391</v>
      </c>
      <c r="H482" s="523"/>
      <c r="I482" s="523"/>
      <c r="J482" s="523"/>
      <c r="K482" s="502"/>
      <c r="L482" s="499"/>
    </row>
    <row r="483" spans="1:12" ht="15.6" customHeight="1" x14ac:dyDescent="0.25">
      <c r="A483" s="550"/>
      <c r="B483" s="552"/>
      <c r="C483" s="455"/>
      <c r="D483" s="521"/>
      <c r="E483" s="448"/>
      <c r="F483" s="93" t="s">
        <v>376</v>
      </c>
      <c r="G483" s="523" t="s">
        <v>392</v>
      </c>
      <c r="H483" s="523"/>
      <c r="I483" s="523"/>
      <c r="J483" s="523"/>
      <c r="K483" s="502"/>
      <c r="L483" s="499"/>
    </row>
    <row r="484" spans="1:12" ht="15.6" customHeight="1" x14ac:dyDescent="0.25">
      <c r="A484" s="550"/>
      <c r="B484" s="552"/>
      <c r="C484" s="455"/>
      <c r="D484" s="521"/>
      <c r="E484" s="448"/>
      <c r="F484" s="93" t="s">
        <v>702</v>
      </c>
      <c r="G484" s="523" t="s">
        <v>709</v>
      </c>
      <c r="H484" s="523"/>
      <c r="I484" s="523"/>
      <c r="J484" s="523"/>
      <c r="K484" s="502"/>
      <c r="L484" s="499"/>
    </row>
    <row r="485" spans="1:12" ht="15.6" customHeight="1" x14ac:dyDescent="0.25">
      <c r="A485" s="550"/>
      <c r="B485" s="552"/>
      <c r="C485" s="455"/>
      <c r="D485" s="521"/>
      <c r="E485" s="448"/>
      <c r="F485" s="93" t="s">
        <v>381</v>
      </c>
      <c r="G485" s="523" t="s">
        <v>382</v>
      </c>
      <c r="H485" s="523"/>
      <c r="I485" s="523"/>
      <c r="J485" s="523"/>
      <c r="K485" s="502"/>
      <c r="L485" s="500"/>
    </row>
    <row r="486" spans="1:12" ht="15.6" customHeight="1" x14ac:dyDescent="0.25">
      <c r="A486" s="550"/>
      <c r="B486" s="552"/>
      <c r="C486" s="455"/>
      <c r="D486" s="521"/>
      <c r="E486" s="448"/>
      <c r="F486" s="94" t="s">
        <v>358</v>
      </c>
      <c r="G486" s="523" t="s">
        <v>900</v>
      </c>
      <c r="H486" s="523"/>
      <c r="I486" s="523"/>
      <c r="J486" s="523"/>
      <c r="K486" s="496">
        <v>5</v>
      </c>
      <c r="L486" s="443">
        <v>9008</v>
      </c>
    </row>
    <row r="487" spans="1:12" ht="15.6" customHeight="1" x14ac:dyDescent="0.25">
      <c r="A487" s="550"/>
      <c r="B487" s="552"/>
      <c r="C487" s="455"/>
      <c r="D487" s="521"/>
      <c r="E487" s="448"/>
      <c r="F487" s="93" t="s">
        <v>383</v>
      </c>
      <c r="G487" s="523" t="s">
        <v>384</v>
      </c>
      <c r="H487" s="523"/>
      <c r="I487" s="523"/>
      <c r="J487" s="523"/>
      <c r="K487" s="497"/>
      <c r="L487" s="444" t="e">
        <f>#REF!-#REF!*10%</f>
        <v>#REF!</v>
      </c>
    </row>
    <row r="488" spans="1:12" ht="15.6" customHeight="1" x14ac:dyDescent="0.25">
      <c r="A488" s="550"/>
      <c r="B488" s="552"/>
      <c r="C488" s="455"/>
      <c r="D488" s="521"/>
      <c r="E488" s="448"/>
      <c r="F488" s="93" t="s">
        <v>385</v>
      </c>
      <c r="G488" s="523" t="s">
        <v>398</v>
      </c>
      <c r="H488" s="523"/>
      <c r="I488" s="523"/>
      <c r="J488" s="523"/>
      <c r="K488" s="497"/>
      <c r="L488" s="444" t="e">
        <f>#REF!-#REF!*10%</f>
        <v>#REF!</v>
      </c>
    </row>
    <row r="489" spans="1:12" ht="15.6" customHeight="1" x14ac:dyDescent="0.25">
      <c r="A489" s="550"/>
      <c r="B489" s="552"/>
      <c r="C489" s="455"/>
      <c r="D489" s="521"/>
      <c r="E489" s="448"/>
      <c r="F489" s="93" t="s">
        <v>389</v>
      </c>
      <c r="G489" s="523" t="s">
        <v>390</v>
      </c>
      <c r="H489" s="523"/>
      <c r="I489" s="523"/>
      <c r="J489" s="523"/>
      <c r="K489" s="497"/>
      <c r="L489" s="444" t="e">
        <f>#REF!-#REF!*10%</f>
        <v>#REF!</v>
      </c>
    </row>
    <row r="490" spans="1:12" ht="15.6" customHeight="1" x14ac:dyDescent="0.25">
      <c r="A490" s="550"/>
      <c r="B490" s="552"/>
      <c r="C490" s="455"/>
      <c r="D490" s="521"/>
      <c r="E490" s="448"/>
      <c r="F490" s="93" t="s">
        <v>704</v>
      </c>
      <c r="G490" s="523" t="s">
        <v>705</v>
      </c>
      <c r="H490" s="523"/>
      <c r="I490" s="523"/>
      <c r="J490" s="523"/>
      <c r="K490" s="497"/>
      <c r="L490" s="444" t="e">
        <f>#REF!-#REF!*10%</f>
        <v>#REF!</v>
      </c>
    </row>
    <row r="491" spans="1:12" ht="15.6" customHeight="1" x14ac:dyDescent="0.25">
      <c r="A491" s="550"/>
      <c r="B491" s="552"/>
      <c r="C491" s="455"/>
      <c r="D491" s="521"/>
      <c r="E491" s="448"/>
      <c r="F491" s="93" t="s">
        <v>706</v>
      </c>
      <c r="G491" s="461" t="s">
        <v>390</v>
      </c>
      <c r="H491" s="461"/>
      <c r="I491" s="461"/>
      <c r="J491" s="461"/>
      <c r="K491" s="497"/>
      <c r="L491" s="444" t="e">
        <f>#REF!-#REF!*10%</f>
        <v>#REF!</v>
      </c>
    </row>
    <row r="492" spans="1:12" ht="15.6" customHeight="1" x14ac:dyDescent="0.25">
      <c r="A492" s="550"/>
      <c r="B492" s="552"/>
      <c r="C492" s="455"/>
      <c r="D492" s="521"/>
      <c r="E492" s="448"/>
      <c r="F492" s="93" t="s">
        <v>1271</v>
      </c>
      <c r="G492" s="461" t="s">
        <v>390</v>
      </c>
      <c r="H492" s="461"/>
      <c r="I492" s="461"/>
      <c r="J492" s="461"/>
      <c r="K492" s="497"/>
      <c r="L492" s="444" t="e">
        <f>#REF!-#REF!*10%</f>
        <v>#REF!</v>
      </c>
    </row>
    <row r="493" spans="1:12" ht="15.6" customHeight="1" x14ac:dyDescent="0.25">
      <c r="A493" s="550"/>
      <c r="B493" s="552"/>
      <c r="C493" s="455"/>
      <c r="D493" s="521"/>
      <c r="E493" s="448"/>
      <c r="F493" s="93" t="s">
        <v>707</v>
      </c>
      <c r="G493" s="523" t="s">
        <v>1270</v>
      </c>
      <c r="H493" s="523"/>
      <c r="I493" s="523"/>
      <c r="J493" s="523"/>
      <c r="K493" s="497"/>
      <c r="L493" s="444" t="e">
        <f>#REF!-#REF!*10%</f>
        <v>#REF!</v>
      </c>
    </row>
    <row r="494" spans="1:12" ht="15.6" customHeight="1" x14ac:dyDescent="0.25">
      <c r="A494" s="550"/>
      <c r="B494" s="552"/>
      <c r="C494" s="455"/>
      <c r="D494" s="521"/>
      <c r="E494" s="448"/>
      <c r="F494" s="93" t="s">
        <v>708</v>
      </c>
      <c r="G494" s="523" t="s">
        <v>390</v>
      </c>
      <c r="H494" s="523"/>
      <c r="I494" s="523"/>
      <c r="J494" s="523"/>
      <c r="K494" s="497"/>
      <c r="L494" s="444" t="e">
        <f>#REF!-#REF!*10%</f>
        <v>#REF!</v>
      </c>
    </row>
    <row r="495" spans="1:12" ht="15.6" customHeight="1" x14ac:dyDescent="0.25">
      <c r="A495" s="550"/>
      <c r="B495" s="552"/>
      <c r="C495" s="455"/>
      <c r="D495" s="521"/>
      <c r="E495" s="448"/>
      <c r="F495" s="93" t="s">
        <v>377</v>
      </c>
      <c r="G495" s="523" t="s">
        <v>387</v>
      </c>
      <c r="H495" s="523"/>
      <c r="I495" s="523"/>
      <c r="J495" s="523"/>
      <c r="K495" s="497"/>
      <c r="L495" s="444" t="e">
        <f>#REF!-#REF!*10%</f>
        <v>#REF!</v>
      </c>
    </row>
    <row r="496" spans="1:12" ht="15.6" customHeight="1" x14ac:dyDescent="0.25">
      <c r="A496" s="550"/>
      <c r="B496" s="552"/>
      <c r="C496" s="455"/>
      <c r="D496" s="521"/>
      <c r="E496" s="448"/>
      <c r="F496" s="93" t="s">
        <v>388</v>
      </c>
      <c r="G496" s="523" t="s">
        <v>393</v>
      </c>
      <c r="H496" s="523"/>
      <c r="I496" s="523"/>
      <c r="J496" s="523"/>
      <c r="K496" s="497"/>
      <c r="L496" s="444" t="e">
        <f>#REF!-#REF!*10%</f>
        <v>#REF!</v>
      </c>
    </row>
    <row r="497" spans="1:12" ht="15.6" customHeight="1" x14ac:dyDescent="0.25">
      <c r="A497" s="550"/>
      <c r="B497" s="552"/>
      <c r="C497" s="455"/>
      <c r="D497" s="521"/>
      <c r="E497" s="448"/>
      <c r="F497" s="93" t="s">
        <v>562</v>
      </c>
      <c r="G497" s="523" t="s">
        <v>1024</v>
      </c>
      <c r="H497" s="523"/>
      <c r="I497" s="523"/>
      <c r="J497" s="523"/>
      <c r="K497" s="497"/>
      <c r="L497" s="444" t="e">
        <f>#REF!-#REF!*10%</f>
        <v>#REF!</v>
      </c>
    </row>
    <row r="498" spans="1:12" ht="15.6" customHeight="1" x14ac:dyDescent="0.25">
      <c r="A498" s="550"/>
      <c r="B498" s="552"/>
      <c r="C498" s="455"/>
      <c r="D498" s="521"/>
      <c r="E498" s="448"/>
      <c r="F498" s="93" t="s">
        <v>570</v>
      </c>
      <c r="G498" s="523" t="s">
        <v>613</v>
      </c>
      <c r="H498" s="523"/>
      <c r="I498" s="523"/>
      <c r="J498" s="523"/>
      <c r="K498" s="497"/>
      <c r="L498" s="444" t="e">
        <f>#REF!-#REF!*10%</f>
        <v>#REF!</v>
      </c>
    </row>
    <row r="499" spans="1:12" ht="15.6" customHeight="1" x14ac:dyDescent="0.25">
      <c r="A499" s="550"/>
      <c r="B499" s="552"/>
      <c r="C499" s="455"/>
      <c r="D499" s="521"/>
      <c r="E499" s="448"/>
      <c r="F499" s="111" t="s">
        <v>84</v>
      </c>
      <c r="G499" s="526">
        <v>2.2000000000000002</v>
      </c>
      <c r="H499" s="526"/>
      <c r="I499" s="526"/>
      <c r="J499" s="526"/>
      <c r="K499" s="497"/>
      <c r="L499" s="444" t="e">
        <f>#REF!-#REF!*10%</f>
        <v>#REF!</v>
      </c>
    </row>
    <row r="500" spans="1:12" ht="15.75" customHeight="1" x14ac:dyDescent="0.25">
      <c r="A500" s="550"/>
      <c r="B500" s="553"/>
      <c r="C500" s="455"/>
      <c r="D500" s="521"/>
      <c r="E500" s="448"/>
      <c r="F500" s="96" t="s">
        <v>1016</v>
      </c>
      <c r="G500" s="454">
        <v>5</v>
      </c>
      <c r="H500" s="454"/>
      <c r="I500" s="454"/>
      <c r="J500" s="454"/>
      <c r="K500" s="497"/>
      <c r="L500" s="444" t="e">
        <f>#REF!-#REF!*10%</f>
        <v>#REF!</v>
      </c>
    </row>
    <row r="501" spans="1:12" ht="15.75" customHeight="1" x14ac:dyDescent="0.25">
      <c r="A501" s="549">
        <v>2</v>
      </c>
      <c r="B501" s="551"/>
      <c r="C501" s="455" t="s">
        <v>581</v>
      </c>
      <c r="D501" s="520"/>
      <c r="E501" s="448"/>
      <c r="F501" s="110" t="s">
        <v>81</v>
      </c>
      <c r="G501" s="524" t="s">
        <v>6</v>
      </c>
      <c r="H501" s="524"/>
      <c r="I501" s="524"/>
      <c r="J501" s="524"/>
      <c r="K501" s="539">
        <v>3</v>
      </c>
      <c r="L501" s="498">
        <v>10145</v>
      </c>
    </row>
    <row r="502" spans="1:12" ht="15.75" customHeight="1" x14ac:dyDescent="0.25">
      <c r="A502" s="550"/>
      <c r="B502" s="552"/>
      <c r="C502" s="455"/>
      <c r="D502" s="521"/>
      <c r="E502" s="448"/>
      <c r="F502" s="110" t="s">
        <v>80</v>
      </c>
      <c r="G502" s="469">
        <v>70</v>
      </c>
      <c r="H502" s="469"/>
      <c r="I502" s="469"/>
      <c r="J502" s="469"/>
      <c r="K502" s="502"/>
      <c r="L502" s="499"/>
    </row>
    <row r="503" spans="1:12" ht="15.75" customHeight="1" x14ac:dyDescent="0.25">
      <c r="A503" s="550"/>
      <c r="B503" s="552"/>
      <c r="C503" s="455"/>
      <c r="D503" s="521"/>
      <c r="E503" s="448"/>
      <c r="F503" s="110" t="s">
        <v>8</v>
      </c>
      <c r="G503" s="240">
        <v>3000</v>
      </c>
      <c r="H503" s="241">
        <v>4000</v>
      </c>
      <c r="I503" s="312">
        <v>5000</v>
      </c>
      <c r="J503" s="242">
        <v>6000</v>
      </c>
      <c r="K503" s="502"/>
      <c r="L503" s="499"/>
    </row>
    <row r="504" spans="1:12" ht="15.75" customHeight="1" x14ac:dyDescent="0.25">
      <c r="A504" s="550"/>
      <c r="B504" s="552"/>
      <c r="C504" s="455"/>
      <c r="D504" s="521"/>
      <c r="E504" s="448"/>
      <c r="F504" s="110" t="s">
        <v>817</v>
      </c>
      <c r="G504" s="243">
        <f>G502*114</f>
        <v>7980</v>
      </c>
      <c r="H504" s="244">
        <f>G502*128</f>
        <v>8960</v>
      </c>
      <c r="I504" s="313">
        <f>G502*143</f>
        <v>10010</v>
      </c>
      <c r="J504" s="245">
        <f>G502*148</f>
        <v>10360</v>
      </c>
      <c r="K504" s="502"/>
      <c r="L504" s="499"/>
    </row>
    <row r="505" spans="1:12" ht="15.75" customHeight="1" x14ac:dyDescent="0.25">
      <c r="A505" s="550"/>
      <c r="B505" s="552"/>
      <c r="C505" s="455"/>
      <c r="D505" s="521"/>
      <c r="E505" s="448"/>
      <c r="F505" s="110" t="s">
        <v>1269</v>
      </c>
      <c r="G505" s="451">
        <v>0.98</v>
      </c>
      <c r="H505" s="451"/>
      <c r="I505" s="451"/>
      <c r="J505" s="451"/>
      <c r="K505" s="502"/>
      <c r="L505" s="499"/>
    </row>
    <row r="506" spans="1:12" ht="15.75" customHeight="1" x14ac:dyDescent="0.25">
      <c r="A506" s="550"/>
      <c r="B506" s="552"/>
      <c r="C506" s="455"/>
      <c r="D506" s="521"/>
      <c r="E506" s="448"/>
      <c r="F506" s="93" t="s">
        <v>699</v>
      </c>
      <c r="G506" s="523" t="s">
        <v>700</v>
      </c>
      <c r="H506" s="523"/>
      <c r="I506" s="523"/>
      <c r="J506" s="523"/>
      <c r="K506" s="502"/>
      <c r="L506" s="499"/>
    </row>
    <row r="507" spans="1:12" ht="15.75" customHeight="1" x14ac:dyDescent="0.25">
      <c r="A507" s="550"/>
      <c r="B507" s="552"/>
      <c r="C507" s="455"/>
      <c r="D507" s="521"/>
      <c r="E507" s="448"/>
      <c r="F507" s="93" t="s">
        <v>1181</v>
      </c>
      <c r="G507" s="462" t="s">
        <v>1179</v>
      </c>
      <c r="H507" s="463"/>
      <c r="I507" s="463"/>
      <c r="J507" s="464"/>
      <c r="K507" s="502"/>
      <c r="L507" s="499"/>
    </row>
    <row r="508" spans="1:12" ht="15.75" customHeight="1" x14ac:dyDescent="0.25">
      <c r="A508" s="550"/>
      <c r="B508" s="552"/>
      <c r="C508" s="455"/>
      <c r="D508" s="521"/>
      <c r="E508" s="448"/>
      <c r="F508" s="110" t="s">
        <v>83</v>
      </c>
      <c r="G508" s="524">
        <v>66</v>
      </c>
      <c r="H508" s="524"/>
      <c r="I508" s="524"/>
      <c r="J508" s="524"/>
      <c r="K508" s="502"/>
      <c r="L508" s="499"/>
    </row>
    <row r="509" spans="1:12" ht="15.75" customHeight="1" x14ac:dyDescent="0.25">
      <c r="A509" s="550"/>
      <c r="B509" s="552"/>
      <c r="C509" s="455"/>
      <c r="D509" s="521"/>
      <c r="E509" s="448"/>
      <c r="F509" s="112" t="s">
        <v>396</v>
      </c>
      <c r="G509" s="523" t="s">
        <v>908</v>
      </c>
      <c r="H509" s="523"/>
      <c r="I509" s="523"/>
      <c r="J509" s="523"/>
      <c r="K509" s="502"/>
      <c r="L509" s="499"/>
    </row>
    <row r="510" spans="1:12" ht="15.75" customHeight="1" x14ac:dyDescent="0.25">
      <c r="A510" s="550"/>
      <c r="B510" s="552"/>
      <c r="C510" s="455"/>
      <c r="D510" s="521"/>
      <c r="E510" s="448"/>
      <c r="F510" s="110" t="s">
        <v>3</v>
      </c>
      <c r="G510" s="524" t="s">
        <v>211</v>
      </c>
      <c r="H510" s="524"/>
      <c r="I510" s="524"/>
      <c r="J510" s="524"/>
      <c r="K510" s="502"/>
      <c r="L510" s="499"/>
    </row>
    <row r="511" spans="1:12" ht="15.6" customHeight="1" x14ac:dyDescent="0.25">
      <c r="A511" s="550"/>
      <c r="B511" s="552"/>
      <c r="C511" s="455"/>
      <c r="D511" s="521"/>
      <c r="E511" s="448"/>
      <c r="F511" s="93" t="s">
        <v>379</v>
      </c>
      <c r="G511" s="523" t="s">
        <v>380</v>
      </c>
      <c r="H511" s="523"/>
      <c r="I511" s="523"/>
      <c r="J511" s="523"/>
      <c r="K511" s="502"/>
      <c r="L511" s="499"/>
    </row>
    <row r="512" spans="1:12" ht="15.6" customHeight="1" x14ac:dyDescent="0.25">
      <c r="A512" s="550"/>
      <c r="B512" s="552"/>
      <c r="C512" s="455"/>
      <c r="D512" s="521"/>
      <c r="E512" s="448"/>
      <c r="F512" s="93" t="s">
        <v>701</v>
      </c>
      <c r="G512" s="523">
        <v>100000</v>
      </c>
      <c r="H512" s="523"/>
      <c r="I512" s="523"/>
      <c r="J512" s="523"/>
      <c r="K512" s="502"/>
      <c r="L512" s="499"/>
    </row>
    <row r="513" spans="1:12" ht="15.6" customHeight="1" x14ac:dyDescent="0.25">
      <c r="A513" s="550"/>
      <c r="B513" s="552"/>
      <c r="C513" s="455"/>
      <c r="D513" s="521"/>
      <c r="E513" s="448"/>
      <c r="F513" s="93" t="s">
        <v>257</v>
      </c>
      <c r="G513" s="523" t="s">
        <v>391</v>
      </c>
      <c r="H513" s="523"/>
      <c r="I513" s="523"/>
      <c r="J513" s="523"/>
      <c r="K513" s="502"/>
      <c r="L513" s="499"/>
    </row>
    <row r="514" spans="1:12" ht="15.6" customHeight="1" x14ac:dyDescent="0.25">
      <c r="A514" s="550"/>
      <c r="B514" s="552"/>
      <c r="C514" s="455"/>
      <c r="D514" s="521"/>
      <c r="E514" s="448"/>
      <c r="F514" s="93" t="s">
        <v>376</v>
      </c>
      <c r="G514" s="523" t="s">
        <v>392</v>
      </c>
      <c r="H514" s="523"/>
      <c r="I514" s="523"/>
      <c r="J514" s="523"/>
      <c r="K514" s="502"/>
      <c r="L514" s="499"/>
    </row>
    <row r="515" spans="1:12" ht="15.6" customHeight="1" x14ac:dyDescent="0.25">
      <c r="A515" s="550"/>
      <c r="B515" s="552"/>
      <c r="C515" s="455"/>
      <c r="D515" s="521"/>
      <c r="E515" s="448"/>
      <c r="F515" s="93" t="s">
        <v>702</v>
      </c>
      <c r="G515" s="523" t="s">
        <v>709</v>
      </c>
      <c r="H515" s="523"/>
      <c r="I515" s="523"/>
      <c r="J515" s="523"/>
      <c r="K515" s="502"/>
      <c r="L515" s="499"/>
    </row>
    <row r="516" spans="1:12" ht="15.6" customHeight="1" x14ac:dyDescent="0.25">
      <c r="A516" s="550"/>
      <c r="B516" s="552"/>
      <c r="C516" s="455"/>
      <c r="D516" s="521"/>
      <c r="E516" s="448"/>
      <c r="F516" s="93" t="s">
        <v>381</v>
      </c>
      <c r="G516" s="523" t="s">
        <v>382</v>
      </c>
      <c r="H516" s="523"/>
      <c r="I516" s="523"/>
      <c r="J516" s="523"/>
      <c r="K516" s="502"/>
      <c r="L516" s="500"/>
    </row>
    <row r="517" spans="1:12" ht="15.6" customHeight="1" x14ac:dyDescent="0.25">
      <c r="A517" s="550"/>
      <c r="B517" s="552"/>
      <c r="C517" s="455"/>
      <c r="D517" s="521"/>
      <c r="E517" s="448"/>
      <c r="F517" s="94" t="s">
        <v>358</v>
      </c>
      <c r="G517" s="523" t="s">
        <v>900</v>
      </c>
      <c r="H517" s="523"/>
      <c r="I517" s="523"/>
      <c r="J517" s="523"/>
      <c r="K517" s="496">
        <v>5</v>
      </c>
      <c r="L517" s="443">
        <v>10855</v>
      </c>
    </row>
    <row r="518" spans="1:12" ht="15.6" customHeight="1" x14ac:dyDescent="0.25">
      <c r="A518" s="550"/>
      <c r="B518" s="552"/>
      <c r="C518" s="455"/>
      <c r="D518" s="521"/>
      <c r="E518" s="448"/>
      <c r="F518" s="93" t="s">
        <v>383</v>
      </c>
      <c r="G518" s="523" t="s">
        <v>384</v>
      </c>
      <c r="H518" s="523"/>
      <c r="I518" s="523"/>
      <c r="J518" s="523"/>
      <c r="K518" s="497"/>
      <c r="L518" s="444" t="e">
        <f>#REF!-#REF!*10%</f>
        <v>#REF!</v>
      </c>
    </row>
    <row r="519" spans="1:12" ht="15.6" customHeight="1" x14ac:dyDescent="0.25">
      <c r="A519" s="550"/>
      <c r="B519" s="552"/>
      <c r="C519" s="455"/>
      <c r="D519" s="521"/>
      <c r="E519" s="448"/>
      <c r="F519" s="93" t="s">
        <v>385</v>
      </c>
      <c r="G519" s="523" t="s">
        <v>398</v>
      </c>
      <c r="H519" s="523"/>
      <c r="I519" s="523"/>
      <c r="J519" s="523"/>
      <c r="K519" s="497"/>
      <c r="L519" s="444" t="e">
        <f>#REF!-#REF!*10%</f>
        <v>#REF!</v>
      </c>
    </row>
    <row r="520" spans="1:12" ht="15.6" customHeight="1" x14ac:dyDescent="0.25">
      <c r="A520" s="550"/>
      <c r="B520" s="552"/>
      <c r="C520" s="455"/>
      <c r="D520" s="521"/>
      <c r="E520" s="448"/>
      <c r="F520" s="93" t="s">
        <v>389</v>
      </c>
      <c r="G520" s="523" t="s">
        <v>390</v>
      </c>
      <c r="H520" s="523"/>
      <c r="I520" s="523"/>
      <c r="J520" s="523"/>
      <c r="K520" s="497"/>
      <c r="L520" s="444" t="e">
        <f>#REF!-#REF!*10%</f>
        <v>#REF!</v>
      </c>
    </row>
    <row r="521" spans="1:12" ht="15.6" customHeight="1" x14ac:dyDescent="0.25">
      <c r="A521" s="550"/>
      <c r="B521" s="552"/>
      <c r="C521" s="455"/>
      <c r="D521" s="521"/>
      <c r="E521" s="448"/>
      <c r="F521" s="93" t="s">
        <v>704</v>
      </c>
      <c r="G521" s="523" t="s">
        <v>705</v>
      </c>
      <c r="H521" s="523"/>
      <c r="I521" s="523"/>
      <c r="J521" s="523"/>
      <c r="K521" s="497"/>
      <c r="L521" s="444" t="e">
        <f>#REF!-#REF!*10%</f>
        <v>#REF!</v>
      </c>
    </row>
    <row r="522" spans="1:12" ht="15.6" customHeight="1" x14ac:dyDescent="0.25">
      <c r="A522" s="550"/>
      <c r="B522" s="552"/>
      <c r="C522" s="455"/>
      <c r="D522" s="521"/>
      <c r="E522" s="448"/>
      <c r="F522" s="93" t="s">
        <v>706</v>
      </c>
      <c r="G522" s="461" t="s">
        <v>390</v>
      </c>
      <c r="H522" s="461"/>
      <c r="I522" s="461"/>
      <c r="J522" s="461"/>
      <c r="K522" s="497"/>
      <c r="L522" s="444" t="e">
        <f>#REF!-#REF!*10%</f>
        <v>#REF!</v>
      </c>
    </row>
    <row r="523" spans="1:12" ht="15.6" customHeight="1" x14ac:dyDescent="0.25">
      <c r="A523" s="550"/>
      <c r="B523" s="552"/>
      <c r="C523" s="455"/>
      <c r="D523" s="521"/>
      <c r="E523" s="448"/>
      <c r="F523" s="93" t="s">
        <v>1271</v>
      </c>
      <c r="G523" s="461" t="s">
        <v>390</v>
      </c>
      <c r="H523" s="461"/>
      <c r="I523" s="461"/>
      <c r="J523" s="461"/>
      <c r="K523" s="497"/>
      <c r="L523" s="444" t="e">
        <f>#REF!-#REF!*10%</f>
        <v>#REF!</v>
      </c>
    </row>
    <row r="524" spans="1:12" ht="15.6" customHeight="1" x14ac:dyDescent="0.25">
      <c r="A524" s="550"/>
      <c r="B524" s="552"/>
      <c r="C524" s="455"/>
      <c r="D524" s="521"/>
      <c r="E524" s="448"/>
      <c r="F524" s="93" t="s">
        <v>707</v>
      </c>
      <c r="G524" s="523" t="s">
        <v>1270</v>
      </c>
      <c r="H524" s="523"/>
      <c r="I524" s="523"/>
      <c r="J524" s="523"/>
      <c r="K524" s="497"/>
      <c r="L524" s="444" t="e">
        <f>#REF!-#REF!*10%</f>
        <v>#REF!</v>
      </c>
    </row>
    <row r="525" spans="1:12" ht="15.6" customHeight="1" x14ac:dyDescent="0.25">
      <c r="A525" s="550"/>
      <c r="B525" s="552"/>
      <c r="C525" s="455"/>
      <c r="D525" s="521"/>
      <c r="E525" s="448"/>
      <c r="F525" s="93" t="s">
        <v>708</v>
      </c>
      <c r="G525" s="523" t="s">
        <v>390</v>
      </c>
      <c r="H525" s="523"/>
      <c r="I525" s="523"/>
      <c r="J525" s="523"/>
      <c r="K525" s="497"/>
      <c r="L525" s="444" t="e">
        <f>#REF!-#REF!*10%</f>
        <v>#REF!</v>
      </c>
    </row>
    <row r="526" spans="1:12" ht="15.6" customHeight="1" x14ac:dyDescent="0.25">
      <c r="A526" s="550"/>
      <c r="B526" s="552"/>
      <c r="C526" s="455"/>
      <c r="D526" s="521"/>
      <c r="E526" s="448"/>
      <c r="F526" s="93" t="s">
        <v>377</v>
      </c>
      <c r="G526" s="523" t="s">
        <v>387</v>
      </c>
      <c r="H526" s="523"/>
      <c r="I526" s="523"/>
      <c r="J526" s="523"/>
      <c r="K526" s="497"/>
      <c r="L526" s="444" t="e">
        <f>#REF!-#REF!*10%</f>
        <v>#REF!</v>
      </c>
    </row>
    <row r="527" spans="1:12" ht="15.6" customHeight="1" x14ac:dyDescent="0.25">
      <c r="A527" s="550"/>
      <c r="B527" s="552"/>
      <c r="C527" s="455"/>
      <c r="D527" s="521"/>
      <c r="E527" s="448"/>
      <c r="F527" s="93" t="s">
        <v>388</v>
      </c>
      <c r="G527" s="523" t="s">
        <v>393</v>
      </c>
      <c r="H527" s="523"/>
      <c r="I527" s="523"/>
      <c r="J527" s="523"/>
      <c r="K527" s="497"/>
      <c r="L527" s="444" t="e">
        <f>#REF!-#REF!*10%</f>
        <v>#REF!</v>
      </c>
    </row>
    <row r="528" spans="1:12" ht="15.6" customHeight="1" x14ac:dyDescent="0.25">
      <c r="A528" s="550"/>
      <c r="B528" s="552"/>
      <c r="C528" s="455"/>
      <c r="D528" s="521"/>
      <c r="E528" s="448"/>
      <c r="F528" s="93" t="s">
        <v>562</v>
      </c>
      <c r="G528" s="523" t="s">
        <v>1024</v>
      </c>
      <c r="H528" s="523"/>
      <c r="I528" s="523"/>
      <c r="J528" s="523"/>
      <c r="K528" s="497"/>
      <c r="L528" s="444" t="e">
        <f>#REF!-#REF!*10%</f>
        <v>#REF!</v>
      </c>
    </row>
    <row r="529" spans="1:12" ht="15.6" customHeight="1" x14ac:dyDescent="0.25">
      <c r="A529" s="550"/>
      <c r="B529" s="552"/>
      <c r="C529" s="455"/>
      <c r="D529" s="521"/>
      <c r="E529" s="448"/>
      <c r="F529" s="93" t="s">
        <v>570</v>
      </c>
      <c r="G529" s="523" t="s">
        <v>613</v>
      </c>
      <c r="H529" s="523"/>
      <c r="I529" s="523"/>
      <c r="J529" s="523"/>
      <c r="K529" s="497"/>
      <c r="L529" s="444" t="e">
        <f>#REF!-#REF!*10%</f>
        <v>#REF!</v>
      </c>
    </row>
    <row r="530" spans="1:12" ht="15.6" customHeight="1" x14ac:dyDescent="0.25">
      <c r="A530" s="550"/>
      <c r="B530" s="552"/>
      <c r="C530" s="455"/>
      <c r="D530" s="521"/>
      <c r="E530" s="448"/>
      <c r="F530" s="111" t="s">
        <v>84</v>
      </c>
      <c r="G530" s="526">
        <v>2.2000000000000002</v>
      </c>
      <c r="H530" s="526"/>
      <c r="I530" s="526"/>
      <c r="J530" s="526"/>
      <c r="K530" s="497"/>
      <c r="L530" s="444" t="e">
        <f>#REF!-#REF!*10%</f>
        <v>#REF!</v>
      </c>
    </row>
    <row r="531" spans="1:12" ht="15.75" customHeight="1" x14ac:dyDescent="0.25">
      <c r="A531" s="550"/>
      <c r="B531" s="553"/>
      <c r="C531" s="455"/>
      <c r="D531" s="521"/>
      <c r="E531" s="448"/>
      <c r="F531" s="96" t="s">
        <v>1016</v>
      </c>
      <c r="G531" s="454">
        <v>5</v>
      </c>
      <c r="H531" s="454"/>
      <c r="I531" s="454"/>
      <c r="J531" s="454"/>
      <c r="K531" s="497"/>
      <c r="L531" s="444" t="e">
        <f>#REF!-#REF!*10%</f>
        <v>#REF!</v>
      </c>
    </row>
    <row r="532" spans="1:12" ht="15.75" customHeight="1" x14ac:dyDescent="0.25">
      <c r="A532" s="549">
        <v>3</v>
      </c>
      <c r="B532" s="551"/>
      <c r="C532" s="455" t="s">
        <v>1171</v>
      </c>
      <c r="D532" s="520"/>
      <c r="E532" s="448"/>
      <c r="F532" s="110" t="s">
        <v>81</v>
      </c>
      <c r="G532" s="524" t="s">
        <v>6</v>
      </c>
      <c r="H532" s="524"/>
      <c r="I532" s="524"/>
      <c r="J532" s="524"/>
      <c r="K532" s="539">
        <v>3</v>
      </c>
      <c r="L532" s="498">
        <v>12303</v>
      </c>
    </row>
    <row r="533" spans="1:12" ht="15.75" customHeight="1" x14ac:dyDescent="0.25">
      <c r="A533" s="550"/>
      <c r="B533" s="552"/>
      <c r="C533" s="455"/>
      <c r="D533" s="521"/>
      <c r="E533" s="448"/>
      <c r="F533" s="110" t="s">
        <v>80</v>
      </c>
      <c r="G533" s="469">
        <v>89</v>
      </c>
      <c r="H533" s="469"/>
      <c r="I533" s="469"/>
      <c r="J533" s="469"/>
      <c r="K533" s="502"/>
      <c r="L533" s="499"/>
    </row>
    <row r="534" spans="1:12" ht="15.75" customHeight="1" x14ac:dyDescent="0.25">
      <c r="A534" s="550"/>
      <c r="B534" s="552"/>
      <c r="C534" s="455"/>
      <c r="D534" s="521"/>
      <c r="E534" s="448"/>
      <c r="F534" s="110" t="s">
        <v>8</v>
      </c>
      <c r="G534" s="240">
        <v>3000</v>
      </c>
      <c r="H534" s="241">
        <v>4000</v>
      </c>
      <c r="I534" s="312">
        <v>5000</v>
      </c>
      <c r="J534" s="242">
        <v>6000</v>
      </c>
      <c r="K534" s="502"/>
      <c r="L534" s="499"/>
    </row>
    <row r="535" spans="1:12" ht="15.75" customHeight="1" x14ac:dyDescent="0.25">
      <c r="A535" s="550"/>
      <c r="B535" s="552"/>
      <c r="C535" s="455"/>
      <c r="D535" s="521"/>
      <c r="E535" s="448"/>
      <c r="F535" s="110" t="s">
        <v>817</v>
      </c>
      <c r="G535" s="243">
        <f>G533*114</f>
        <v>10146</v>
      </c>
      <c r="H535" s="244">
        <f>G533*128</f>
        <v>11392</v>
      </c>
      <c r="I535" s="313">
        <f>G533*143</f>
        <v>12727</v>
      </c>
      <c r="J535" s="245">
        <f>G533*148</f>
        <v>13172</v>
      </c>
      <c r="K535" s="502"/>
      <c r="L535" s="499"/>
    </row>
    <row r="536" spans="1:12" ht="15.75" customHeight="1" x14ac:dyDescent="0.25">
      <c r="A536" s="550"/>
      <c r="B536" s="552"/>
      <c r="C536" s="455"/>
      <c r="D536" s="521"/>
      <c r="E536" s="448"/>
      <c r="F536" s="110" t="s">
        <v>1269</v>
      </c>
      <c r="G536" s="451">
        <v>0.98</v>
      </c>
      <c r="H536" s="451"/>
      <c r="I536" s="451"/>
      <c r="J536" s="451"/>
      <c r="K536" s="502"/>
      <c r="L536" s="499"/>
    </row>
    <row r="537" spans="1:12" ht="15.75" customHeight="1" x14ac:dyDescent="0.25">
      <c r="A537" s="550"/>
      <c r="B537" s="552"/>
      <c r="C537" s="455"/>
      <c r="D537" s="521"/>
      <c r="E537" s="448"/>
      <c r="F537" s="93" t="s">
        <v>699</v>
      </c>
      <c r="G537" s="523" t="s">
        <v>700</v>
      </c>
      <c r="H537" s="523"/>
      <c r="I537" s="523"/>
      <c r="J537" s="523"/>
      <c r="K537" s="502"/>
      <c r="L537" s="499"/>
    </row>
    <row r="538" spans="1:12" ht="15.75" customHeight="1" x14ac:dyDescent="0.25">
      <c r="A538" s="550"/>
      <c r="B538" s="552"/>
      <c r="C538" s="455"/>
      <c r="D538" s="521"/>
      <c r="E538" s="448"/>
      <c r="F538" s="93" t="s">
        <v>1181</v>
      </c>
      <c r="G538" s="462" t="s">
        <v>1179</v>
      </c>
      <c r="H538" s="463"/>
      <c r="I538" s="463"/>
      <c r="J538" s="464"/>
      <c r="K538" s="502"/>
      <c r="L538" s="499"/>
    </row>
    <row r="539" spans="1:12" ht="15.75" customHeight="1" x14ac:dyDescent="0.25">
      <c r="A539" s="550"/>
      <c r="B539" s="552"/>
      <c r="C539" s="455"/>
      <c r="D539" s="521"/>
      <c r="E539" s="448"/>
      <c r="F539" s="110" t="s">
        <v>83</v>
      </c>
      <c r="G539" s="524">
        <v>66</v>
      </c>
      <c r="H539" s="524"/>
      <c r="I539" s="524"/>
      <c r="J539" s="524"/>
      <c r="K539" s="502"/>
      <c r="L539" s="499"/>
    </row>
    <row r="540" spans="1:12" ht="15.75" customHeight="1" x14ac:dyDescent="0.25">
      <c r="A540" s="550"/>
      <c r="B540" s="552"/>
      <c r="C540" s="455"/>
      <c r="D540" s="521"/>
      <c r="E540" s="448"/>
      <c r="F540" s="112" t="s">
        <v>396</v>
      </c>
      <c r="G540" s="523" t="s">
        <v>908</v>
      </c>
      <c r="H540" s="523"/>
      <c r="I540" s="523"/>
      <c r="J540" s="523"/>
      <c r="K540" s="502"/>
      <c r="L540" s="499"/>
    </row>
    <row r="541" spans="1:12" ht="15.75" customHeight="1" x14ac:dyDescent="0.25">
      <c r="A541" s="550"/>
      <c r="B541" s="552"/>
      <c r="C541" s="455"/>
      <c r="D541" s="521"/>
      <c r="E541" s="448"/>
      <c r="F541" s="110" t="s">
        <v>3</v>
      </c>
      <c r="G541" s="524" t="s">
        <v>212</v>
      </c>
      <c r="H541" s="524"/>
      <c r="I541" s="524"/>
      <c r="J541" s="524"/>
      <c r="K541" s="502"/>
      <c r="L541" s="499"/>
    </row>
    <row r="542" spans="1:12" ht="15.6" customHeight="1" x14ac:dyDescent="0.25">
      <c r="A542" s="550"/>
      <c r="B542" s="552"/>
      <c r="C542" s="455"/>
      <c r="D542" s="521"/>
      <c r="E542" s="448"/>
      <c r="F542" s="93" t="s">
        <v>379</v>
      </c>
      <c r="G542" s="523" t="s">
        <v>380</v>
      </c>
      <c r="H542" s="523"/>
      <c r="I542" s="523"/>
      <c r="J542" s="523"/>
      <c r="K542" s="502"/>
      <c r="L542" s="499"/>
    </row>
    <row r="543" spans="1:12" ht="15.6" customHeight="1" x14ac:dyDescent="0.25">
      <c r="A543" s="550"/>
      <c r="B543" s="552"/>
      <c r="C543" s="455"/>
      <c r="D543" s="521"/>
      <c r="E543" s="448"/>
      <c r="F543" s="93" t="s">
        <v>701</v>
      </c>
      <c r="G543" s="523">
        <v>100000</v>
      </c>
      <c r="H543" s="523"/>
      <c r="I543" s="523"/>
      <c r="J543" s="523"/>
      <c r="K543" s="502"/>
      <c r="L543" s="499"/>
    </row>
    <row r="544" spans="1:12" ht="15.6" customHeight="1" x14ac:dyDescent="0.25">
      <c r="A544" s="550"/>
      <c r="B544" s="552"/>
      <c r="C544" s="455"/>
      <c r="D544" s="521"/>
      <c r="E544" s="448"/>
      <c r="F544" s="93" t="s">
        <v>257</v>
      </c>
      <c r="G544" s="523" t="s">
        <v>391</v>
      </c>
      <c r="H544" s="523"/>
      <c r="I544" s="523"/>
      <c r="J544" s="523"/>
      <c r="K544" s="502"/>
      <c r="L544" s="499"/>
    </row>
    <row r="545" spans="1:12" ht="15.6" customHeight="1" x14ac:dyDescent="0.25">
      <c r="A545" s="550"/>
      <c r="B545" s="552"/>
      <c r="C545" s="455"/>
      <c r="D545" s="521"/>
      <c r="E545" s="448"/>
      <c r="F545" s="93" t="s">
        <v>376</v>
      </c>
      <c r="G545" s="523" t="s">
        <v>392</v>
      </c>
      <c r="H545" s="523"/>
      <c r="I545" s="523"/>
      <c r="J545" s="523"/>
      <c r="K545" s="502"/>
      <c r="L545" s="499"/>
    </row>
    <row r="546" spans="1:12" ht="15.6" customHeight="1" x14ac:dyDescent="0.25">
      <c r="A546" s="550"/>
      <c r="B546" s="552"/>
      <c r="C546" s="455"/>
      <c r="D546" s="521"/>
      <c r="E546" s="448"/>
      <c r="F546" s="93" t="s">
        <v>702</v>
      </c>
      <c r="G546" s="523" t="s">
        <v>709</v>
      </c>
      <c r="H546" s="523"/>
      <c r="I546" s="523"/>
      <c r="J546" s="523"/>
      <c r="K546" s="502"/>
      <c r="L546" s="499"/>
    </row>
    <row r="547" spans="1:12" ht="15.6" customHeight="1" x14ac:dyDescent="0.25">
      <c r="A547" s="550"/>
      <c r="B547" s="552"/>
      <c r="C547" s="455"/>
      <c r="D547" s="521"/>
      <c r="E547" s="448"/>
      <c r="F547" s="93" t="s">
        <v>381</v>
      </c>
      <c r="G547" s="523" t="s">
        <v>382</v>
      </c>
      <c r="H547" s="523"/>
      <c r="I547" s="523"/>
      <c r="J547" s="523"/>
      <c r="K547" s="502"/>
      <c r="L547" s="500"/>
    </row>
    <row r="548" spans="1:12" ht="15.6" customHeight="1" x14ac:dyDescent="0.25">
      <c r="A548" s="550"/>
      <c r="B548" s="552"/>
      <c r="C548" s="455"/>
      <c r="D548" s="521"/>
      <c r="E548" s="448"/>
      <c r="F548" s="94" t="s">
        <v>358</v>
      </c>
      <c r="G548" s="523" t="s">
        <v>900</v>
      </c>
      <c r="H548" s="523"/>
      <c r="I548" s="523"/>
      <c r="J548" s="523"/>
      <c r="K548" s="496">
        <v>5</v>
      </c>
      <c r="L548" s="443">
        <v>13164</v>
      </c>
    </row>
    <row r="549" spans="1:12" ht="15.6" customHeight="1" x14ac:dyDescent="0.25">
      <c r="A549" s="550"/>
      <c r="B549" s="552"/>
      <c r="C549" s="455"/>
      <c r="D549" s="521"/>
      <c r="E549" s="448"/>
      <c r="F549" s="93" t="s">
        <v>383</v>
      </c>
      <c r="G549" s="523" t="s">
        <v>384</v>
      </c>
      <c r="H549" s="523"/>
      <c r="I549" s="523"/>
      <c r="J549" s="523"/>
      <c r="K549" s="497"/>
      <c r="L549" s="444" t="e">
        <f>#REF!-#REF!*10%</f>
        <v>#REF!</v>
      </c>
    </row>
    <row r="550" spans="1:12" ht="15.6" customHeight="1" x14ac:dyDescent="0.25">
      <c r="A550" s="550"/>
      <c r="B550" s="552"/>
      <c r="C550" s="455"/>
      <c r="D550" s="521"/>
      <c r="E550" s="448"/>
      <c r="F550" s="93" t="s">
        <v>385</v>
      </c>
      <c r="G550" s="523" t="s">
        <v>398</v>
      </c>
      <c r="H550" s="523"/>
      <c r="I550" s="523"/>
      <c r="J550" s="523"/>
      <c r="K550" s="497"/>
      <c r="L550" s="444" t="e">
        <f>#REF!-#REF!*10%</f>
        <v>#REF!</v>
      </c>
    </row>
    <row r="551" spans="1:12" ht="15.6" customHeight="1" x14ac:dyDescent="0.25">
      <c r="A551" s="550"/>
      <c r="B551" s="552"/>
      <c r="C551" s="455"/>
      <c r="D551" s="521"/>
      <c r="E551" s="448"/>
      <c r="F551" s="93" t="s">
        <v>389</v>
      </c>
      <c r="G551" s="523" t="s">
        <v>390</v>
      </c>
      <c r="H551" s="523"/>
      <c r="I551" s="523"/>
      <c r="J551" s="523"/>
      <c r="K551" s="497"/>
      <c r="L551" s="444" t="e">
        <f>#REF!-#REF!*10%</f>
        <v>#REF!</v>
      </c>
    </row>
    <row r="552" spans="1:12" ht="15.6" customHeight="1" x14ac:dyDescent="0.25">
      <c r="A552" s="550"/>
      <c r="B552" s="552"/>
      <c r="C552" s="455"/>
      <c r="D552" s="521"/>
      <c r="E552" s="448"/>
      <c r="F552" s="93" t="s">
        <v>704</v>
      </c>
      <c r="G552" s="523" t="s">
        <v>705</v>
      </c>
      <c r="H552" s="523"/>
      <c r="I552" s="523"/>
      <c r="J552" s="523"/>
      <c r="K552" s="497"/>
      <c r="L552" s="444" t="e">
        <f>#REF!-#REF!*10%</f>
        <v>#REF!</v>
      </c>
    </row>
    <row r="553" spans="1:12" ht="15.6" customHeight="1" x14ac:dyDescent="0.25">
      <c r="A553" s="550"/>
      <c r="B553" s="552"/>
      <c r="C553" s="455"/>
      <c r="D553" s="521"/>
      <c r="E553" s="448"/>
      <c r="F553" s="93" t="s">
        <v>706</v>
      </c>
      <c r="G553" s="461" t="s">
        <v>390</v>
      </c>
      <c r="H553" s="461"/>
      <c r="I553" s="461"/>
      <c r="J553" s="461"/>
      <c r="K553" s="497"/>
      <c r="L553" s="444" t="e">
        <f>#REF!-#REF!*10%</f>
        <v>#REF!</v>
      </c>
    </row>
    <row r="554" spans="1:12" ht="15.6" customHeight="1" x14ac:dyDescent="0.25">
      <c r="A554" s="550"/>
      <c r="B554" s="552"/>
      <c r="C554" s="455"/>
      <c r="D554" s="521"/>
      <c r="E554" s="448"/>
      <c r="F554" s="93" t="s">
        <v>1271</v>
      </c>
      <c r="G554" s="461" t="s">
        <v>390</v>
      </c>
      <c r="H554" s="461"/>
      <c r="I554" s="461"/>
      <c r="J554" s="461"/>
      <c r="K554" s="497"/>
      <c r="L554" s="444" t="e">
        <f>#REF!-#REF!*10%</f>
        <v>#REF!</v>
      </c>
    </row>
    <row r="555" spans="1:12" ht="15.6" customHeight="1" x14ac:dyDescent="0.25">
      <c r="A555" s="550"/>
      <c r="B555" s="552"/>
      <c r="C555" s="455"/>
      <c r="D555" s="521"/>
      <c r="E555" s="448"/>
      <c r="F555" s="93" t="s">
        <v>707</v>
      </c>
      <c r="G555" s="523" t="s">
        <v>1270</v>
      </c>
      <c r="H555" s="523"/>
      <c r="I555" s="523"/>
      <c r="J555" s="523"/>
      <c r="K555" s="497"/>
      <c r="L555" s="444" t="e">
        <f>#REF!-#REF!*10%</f>
        <v>#REF!</v>
      </c>
    </row>
    <row r="556" spans="1:12" ht="15.6" customHeight="1" x14ac:dyDescent="0.25">
      <c r="A556" s="550"/>
      <c r="B556" s="552"/>
      <c r="C556" s="455"/>
      <c r="D556" s="521"/>
      <c r="E556" s="448"/>
      <c r="F556" s="93" t="s">
        <v>708</v>
      </c>
      <c r="G556" s="523" t="s">
        <v>390</v>
      </c>
      <c r="H556" s="523"/>
      <c r="I556" s="523"/>
      <c r="J556" s="523"/>
      <c r="K556" s="497"/>
      <c r="L556" s="444" t="e">
        <f>#REF!-#REF!*10%</f>
        <v>#REF!</v>
      </c>
    </row>
    <row r="557" spans="1:12" ht="15.6" customHeight="1" x14ac:dyDescent="0.25">
      <c r="A557" s="550"/>
      <c r="B557" s="552"/>
      <c r="C557" s="455"/>
      <c r="D557" s="521"/>
      <c r="E557" s="448"/>
      <c r="F557" s="93" t="s">
        <v>377</v>
      </c>
      <c r="G557" s="523" t="s">
        <v>387</v>
      </c>
      <c r="H557" s="523"/>
      <c r="I557" s="523"/>
      <c r="J557" s="523"/>
      <c r="K557" s="497"/>
      <c r="L557" s="444" t="e">
        <f>#REF!-#REF!*10%</f>
        <v>#REF!</v>
      </c>
    </row>
    <row r="558" spans="1:12" ht="15.6" customHeight="1" x14ac:dyDescent="0.25">
      <c r="A558" s="550"/>
      <c r="B558" s="552"/>
      <c r="C558" s="455"/>
      <c r="D558" s="521"/>
      <c r="E558" s="448"/>
      <c r="F558" s="93" t="s">
        <v>388</v>
      </c>
      <c r="G558" s="523" t="s">
        <v>393</v>
      </c>
      <c r="H558" s="523"/>
      <c r="I558" s="523"/>
      <c r="J558" s="523"/>
      <c r="K558" s="497"/>
      <c r="L558" s="444" t="e">
        <f>#REF!-#REF!*10%</f>
        <v>#REF!</v>
      </c>
    </row>
    <row r="559" spans="1:12" ht="15.6" customHeight="1" x14ac:dyDescent="0.25">
      <c r="A559" s="550"/>
      <c r="B559" s="552"/>
      <c r="C559" s="455"/>
      <c r="D559" s="521"/>
      <c r="E559" s="448"/>
      <c r="F559" s="93" t="s">
        <v>562</v>
      </c>
      <c r="G559" s="523" t="s">
        <v>1024</v>
      </c>
      <c r="H559" s="523"/>
      <c r="I559" s="523"/>
      <c r="J559" s="523"/>
      <c r="K559" s="497"/>
      <c r="L559" s="444" t="e">
        <f>#REF!-#REF!*10%</f>
        <v>#REF!</v>
      </c>
    </row>
    <row r="560" spans="1:12" ht="15.6" customHeight="1" x14ac:dyDescent="0.25">
      <c r="A560" s="550"/>
      <c r="B560" s="552"/>
      <c r="C560" s="455"/>
      <c r="D560" s="521"/>
      <c r="E560" s="448"/>
      <c r="F560" s="93" t="s">
        <v>570</v>
      </c>
      <c r="G560" s="523" t="s">
        <v>613</v>
      </c>
      <c r="H560" s="523"/>
      <c r="I560" s="523"/>
      <c r="J560" s="523"/>
      <c r="K560" s="497"/>
      <c r="L560" s="444" t="e">
        <f>#REF!-#REF!*10%</f>
        <v>#REF!</v>
      </c>
    </row>
    <row r="561" spans="1:12" ht="15.6" customHeight="1" x14ac:dyDescent="0.25">
      <c r="A561" s="550"/>
      <c r="B561" s="552"/>
      <c r="C561" s="455"/>
      <c r="D561" s="521"/>
      <c r="E561" s="448"/>
      <c r="F561" s="111" t="s">
        <v>84</v>
      </c>
      <c r="G561" s="526">
        <v>2.2000000000000002</v>
      </c>
      <c r="H561" s="526"/>
      <c r="I561" s="526"/>
      <c r="J561" s="526"/>
      <c r="K561" s="497"/>
      <c r="L561" s="444" t="e">
        <f>#REF!-#REF!*10%</f>
        <v>#REF!</v>
      </c>
    </row>
    <row r="562" spans="1:12" ht="15.75" customHeight="1" x14ac:dyDescent="0.25">
      <c r="A562" s="550"/>
      <c r="B562" s="553"/>
      <c r="C562" s="455"/>
      <c r="D562" s="521"/>
      <c r="E562" s="448"/>
      <c r="F562" s="96" t="s">
        <v>1016</v>
      </c>
      <c r="G562" s="454">
        <v>5</v>
      </c>
      <c r="H562" s="454"/>
      <c r="I562" s="454"/>
      <c r="J562" s="454"/>
      <c r="K562" s="497"/>
      <c r="L562" s="444" t="e">
        <f>#REF!-#REF!*10%</f>
        <v>#REF!</v>
      </c>
    </row>
    <row r="563" spans="1:12" ht="15.75" customHeight="1" x14ac:dyDescent="0.25">
      <c r="A563" s="549">
        <v>4</v>
      </c>
      <c r="B563" s="551"/>
      <c r="C563" s="455" t="s">
        <v>279</v>
      </c>
      <c r="D563" s="520"/>
      <c r="E563" s="448"/>
      <c r="F563" s="110" t="s">
        <v>81</v>
      </c>
      <c r="G563" s="524" t="s">
        <v>6</v>
      </c>
      <c r="H563" s="524"/>
      <c r="I563" s="524"/>
      <c r="J563" s="524"/>
      <c r="K563" s="539">
        <v>3</v>
      </c>
      <c r="L563" s="498">
        <v>13597</v>
      </c>
    </row>
    <row r="564" spans="1:12" ht="15.75" customHeight="1" x14ac:dyDescent="0.25">
      <c r="A564" s="550"/>
      <c r="B564" s="552"/>
      <c r="C564" s="455"/>
      <c r="D564" s="521"/>
      <c r="E564" s="448"/>
      <c r="F564" s="110" t="s">
        <v>80</v>
      </c>
      <c r="G564" s="554">
        <v>104</v>
      </c>
      <c r="H564" s="555"/>
      <c r="I564" s="555"/>
      <c r="J564" s="556"/>
      <c r="K564" s="502"/>
      <c r="L564" s="499"/>
    </row>
    <row r="565" spans="1:12" ht="15.75" customHeight="1" x14ac:dyDescent="0.25">
      <c r="A565" s="550"/>
      <c r="B565" s="552"/>
      <c r="C565" s="455"/>
      <c r="D565" s="521"/>
      <c r="E565" s="448"/>
      <c r="F565" s="110" t="s">
        <v>8</v>
      </c>
      <c r="G565" s="240">
        <v>3000</v>
      </c>
      <c r="H565" s="241">
        <v>4000</v>
      </c>
      <c r="I565" s="312">
        <v>5000</v>
      </c>
      <c r="J565" s="242">
        <v>6000</v>
      </c>
      <c r="K565" s="502"/>
      <c r="L565" s="499"/>
    </row>
    <row r="566" spans="1:12" ht="15.75" customHeight="1" x14ac:dyDescent="0.25">
      <c r="A566" s="550"/>
      <c r="B566" s="552"/>
      <c r="C566" s="455"/>
      <c r="D566" s="521"/>
      <c r="E566" s="448"/>
      <c r="F566" s="110" t="s">
        <v>817</v>
      </c>
      <c r="G566" s="243">
        <f>G564*114</f>
        <v>11856</v>
      </c>
      <c r="H566" s="244">
        <f>G564*128</f>
        <v>13312</v>
      </c>
      <c r="I566" s="313">
        <f>G564*143</f>
        <v>14872</v>
      </c>
      <c r="J566" s="245">
        <f>G564*148</f>
        <v>15392</v>
      </c>
      <c r="K566" s="502"/>
      <c r="L566" s="499"/>
    </row>
    <row r="567" spans="1:12" ht="15.75" customHeight="1" x14ac:dyDescent="0.25">
      <c r="A567" s="550"/>
      <c r="B567" s="552"/>
      <c r="C567" s="455"/>
      <c r="D567" s="521"/>
      <c r="E567" s="448"/>
      <c r="F567" s="110" t="s">
        <v>1269</v>
      </c>
      <c r="G567" s="451">
        <v>0.98</v>
      </c>
      <c r="H567" s="451"/>
      <c r="I567" s="451"/>
      <c r="J567" s="451"/>
      <c r="K567" s="502"/>
      <c r="L567" s="499"/>
    </row>
    <row r="568" spans="1:12" ht="15.75" customHeight="1" x14ac:dyDescent="0.25">
      <c r="A568" s="550"/>
      <c r="B568" s="552"/>
      <c r="C568" s="455"/>
      <c r="D568" s="521"/>
      <c r="E568" s="448"/>
      <c r="F568" s="93" t="s">
        <v>699</v>
      </c>
      <c r="G568" s="523" t="s">
        <v>700</v>
      </c>
      <c r="H568" s="523"/>
      <c r="I568" s="523"/>
      <c r="J568" s="523"/>
      <c r="K568" s="502"/>
      <c r="L568" s="499"/>
    </row>
    <row r="569" spans="1:12" ht="15.75" customHeight="1" x14ac:dyDescent="0.25">
      <c r="A569" s="550"/>
      <c r="B569" s="552"/>
      <c r="C569" s="455"/>
      <c r="D569" s="521"/>
      <c r="E569" s="448"/>
      <c r="F569" s="93" t="s">
        <v>1181</v>
      </c>
      <c r="G569" s="462" t="s">
        <v>1179</v>
      </c>
      <c r="H569" s="463"/>
      <c r="I569" s="463"/>
      <c r="J569" s="464"/>
      <c r="K569" s="502"/>
      <c r="L569" s="499"/>
    </row>
    <row r="570" spans="1:12" ht="15.75" customHeight="1" x14ac:dyDescent="0.25">
      <c r="A570" s="550"/>
      <c r="B570" s="552"/>
      <c r="C570" s="455"/>
      <c r="D570" s="521"/>
      <c r="E570" s="448"/>
      <c r="F570" s="110" t="s">
        <v>83</v>
      </c>
      <c r="G570" s="524">
        <v>66</v>
      </c>
      <c r="H570" s="524"/>
      <c r="I570" s="524"/>
      <c r="J570" s="524"/>
      <c r="K570" s="502"/>
      <c r="L570" s="499"/>
    </row>
    <row r="571" spans="1:12" ht="15.75" customHeight="1" x14ac:dyDescent="0.25">
      <c r="A571" s="550"/>
      <c r="B571" s="552"/>
      <c r="C571" s="455"/>
      <c r="D571" s="521"/>
      <c r="E571" s="448"/>
      <c r="F571" s="112" t="s">
        <v>396</v>
      </c>
      <c r="G571" s="523" t="s">
        <v>908</v>
      </c>
      <c r="H571" s="523"/>
      <c r="I571" s="523"/>
      <c r="J571" s="523"/>
      <c r="K571" s="502"/>
      <c r="L571" s="499"/>
    </row>
    <row r="572" spans="1:12" ht="15.75" customHeight="1" x14ac:dyDescent="0.25">
      <c r="A572" s="550"/>
      <c r="B572" s="552"/>
      <c r="C572" s="455"/>
      <c r="D572" s="521"/>
      <c r="E572" s="448"/>
      <c r="F572" s="110" t="s">
        <v>3</v>
      </c>
      <c r="G572" s="524" t="s">
        <v>213</v>
      </c>
      <c r="H572" s="524"/>
      <c r="I572" s="524"/>
      <c r="J572" s="524"/>
      <c r="K572" s="502"/>
      <c r="L572" s="499"/>
    </row>
    <row r="573" spans="1:12" ht="15.6" customHeight="1" x14ac:dyDescent="0.25">
      <c r="A573" s="550"/>
      <c r="B573" s="552"/>
      <c r="C573" s="455"/>
      <c r="D573" s="521"/>
      <c r="E573" s="448"/>
      <c r="F573" s="93" t="s">
        <v>379</v>
      </c>
      <c r="G573" s="523" t="s">
        <v>380</v>
      </c>
      <c r="H573" s="523"/>
      <c r="I573" s="523"/>
      <c r="J573" s="523"/>
      <c r="K573" s="502"/>
      <c r="L573" s="499"/>
    </row>
    <row r="574" spans="1:12" ht="15.6" customHeight="1" x14ac:dyDescent="0.25">
      <c r="A574" s="550"/>
      <c r="B574" s="552"/>
      <c r="C574" s="455"/>
      <c r="D574" s="521"/>
      <c r="E574" s="448"/>
      <c r="F574" s="93" t="s">
        <v>701</v>
      </c>
      <c r="G574" s="523">
        <v>100000</v>
      </c>
      <c r="H574" s="523"/>
      <c r="I574" s="523"/>
      <c r="J574" s="523"/>
      <c r="K574" s="502"/>
      <c r="L574" s="499"/>
    </row>
    <row r="575" spans="1:12" ht="15.6" customHeight="1" x14ac:dyDescent="0.25">
      <c r="A575" s="550"/>
      <c r="B575" s="552"/>
      <c r="C575" s="455"/>
      <c r="D575" s="521"/>
      <c r="E575" s="448"/>
      <c r="F575" s="93" t="s">
        <v>257</v>
      </c>
      <c r="G575" s="523" t="s">
        <v>391</v>
      </c>
      <c r="H575" s="523"/>
      <c r="I575" s="523"/>
      <c r="J575" s="523"/>
      <c r="K575" s="502"/>
      <c r="L575" s="499"/>
    </row>
    <row r="576" spans="1:12" ht="15.6" customHeight="1" x14ac:dyDescent="0.25">
      <c r="A576" s="550"/>
      <c r="B576" s="552"/>
      <c r="C576" s="455"/>
      <c r="D576" s="521"/>
      <c r="E576" s="448"/>
      <c r="F576" s="93" t="s">
        <v>376</v>
      </c>
      <c r="G576" s="523" t="s">
        <v>392</v>
      </c>
      <c r="H576" s="523"/>
      <c r="I576" s="523"/>
      <c r="J576" s="523"/>
      <c r="K576" s="502"/>
      <c r="L576" s="499"/>
    </row>
    <row r="577" spans="1:12" ht="15.6" customHeight="1" x14ac:dyDescent="0.25">
      <c r="A577" s="550"/>
      <c r="B577" s="552"/>
      <c r="C577" s="455"/>
      <c r="D577" s="521"/>
      <c r="E577" s="448"/>
      <c r="F577" s="93" t="s">
        <v>702</v>
      </c>
      <c r="G577" s="523" t="s">
        <v>709</v>
      </c>
      <c r="H577" s="523"/>
      <c r="I577" s="523"/>
      <c r="J577" s="523"/>
      <c r="K577" s="502"/>
      <c r="L577" s="499"/>
    </row>
    <row r="578" spans="1:12" ht="15.6" customHeight="1" x14ac:dyDescent="0.25">
      <c r="A578" s="550"/>
      <c r="B578" s="552"/>
      <c r="C578" s="455"/>
      <c r="D578" s="521"/>
      <c r="E578" s="448"/>
      <c r="F578" s="93" t="s">
        <v>381</v>
      </c>
      <c r="G578" s="523" t="s">
        <v>382</v>
      </c>
      <c r="H578" s="523"/>
      <c r="I578" s="523"/>
      <c r="J578" s="523"/>
      <c r="K578" s="502"/>
      <c r="L578" s="500"/>
    </row>
    <row r="579" spans="1:12" ht="15.6" customHeight="1" x14ac:dyDescent="0.25">
      <c r="A579" s="550"/>
      <c r="B579" s="552"/>
      <c r="C579" s="455"/>
      <c r="D579" s="521"/>
      <c r="E579" s="448"/>
      <c r="F579" s="94" t="s">
        <v>358</v>
      </c>
      <c r="G579" s="523" t="s">
        <v>900</v>
      </c>
      <c r="H579" s="523"/>
      <c r="I579" s="523"/>
      <c r="J579" s="523"/>
      <c r="K579" s="496">
        <v>5</v>
      </c>
      <c r="L579" s="443">
        <v>14549</v>
      </c>
    </row>
    <row r="580" spans="1:12" ht="15.6" customHeight="1" x14ac:dyDescent="0.25">
      <c r="A580" s="550"/>
      <c r="B580" s="552"/>
      <c r="C580" s="455"/>
      <c r="D580" s="521"/>
      <c r="E580" s="448"/>
      <c r="F580" s="93" t="s">
        <v>383</v>
      </c>
      <c r="G580" s="523" t="s">
        <v>384</v>
      </c>
      <c r="H580" s="523"/>
      <c r="I580" s="523"/>
      <c r="J580" s="523"/>
      <c r="K580" s="497"/>
      <c r="L580" s="444" t="e">
        <f>#REF!-#REF!*10%</f>
        <v>#REF!</v>
      </c>
    </row>
    <row r="581" spans="1:12" ht="15.6" customHeight="1" x14ac:dyDescent="0.25">
      <c r="A581" s="550"/>
      <c r="B581" s="552"/>
      <c r="C581" s="455"/>
      <c r="D581" s="521"/>
      <c r="E581" s="448"/>
      <c r="F581" s="93" t="s">
        <v>385</v>
      </c>
      <c r="G581" s="523" t="s">
        <v>398</v>
      </c>
      <c r="H581" s="523"/>
      <c r="I581" s="523"/>
      <c r="J581" s="523"/>
      <c r="K581" s="497"/>
      <c r="L581" s="444" t="e">
        <f>#REF!-#REF!*10%</f>
        <v>#REF!</v>
      </c>
    </row>
    <row r="582" spans="1:12" ht="15.6" customHeight="1" x14ac:dyDescent="0.25">
      <c r="A582" s="550"/>
      <c r="B582" s="552"/>
      <c r="C582" s="455"/>
      <c r="D582" s="521"/>
      <c r="E582" s="448"/>
      <c r="F582" s="93" t="s">
        <v>389</v>
      </c>
      <c r="G582" s="523" t="s">
        <v>390</v>
      </c>
      <c r="H582" s="523"/>
      <c r="I582" s="523"/>
      <c r="J582" s="523"/>
      <c r="K582" s="497"/>
      <c r="L582" s="444" t="e">
        <f>#REF!-#REF!*10%</f>
        <v>#REF!</v>
      </c>
    </row>
    <row r="583" spans="1:12" ht="15.6" customHeight="1" x14ac:dyDescent="0.25">
      <c r="A583" s="550"/>
      <c r="B583" s="552"/>
      <c r="C583" s="455"/>
      <c r="D583" s="521"/>
      <c r="E583" s="448"/>
      <c r="F583" s="93" t="s">
        <v>704</v>
      </c>
      <c r="G583" s="523" t="s">
        <v>705</v>
      </c>
      <c r="H583" s="523"/>
      <c r="I583" s="523"/>
      <c r="J583" s="523"/>
      <c r="K583" s="497"/>
      <c r="L583" s="444" t="e">
        <f>#REF!-#REF!*10%</f>
        <v>#REF!</v>
      </c>
    </row>
    <row r="584" spans="1:12" ht="15.6" customHeight="1" x14ac:dyDescent="0.25">
      <c r="A584" s="550"/>
      <c r="B584" s="552"/>
      <c r="C584" s="455"/>
      <c r="D584" s="521"/>
      <c r="E584" s="448"/>
      <c r="F584" s="93" t="s">
        <v>706</v>
      </c>
      <c r="G584" s="461" t="s">
        <v>390</v>
      </c>
      <c r="H584" s="461"/>
      <c r="I584" s="461"/>
      <c r="J584" s="461"/>
      <c r="K584" s="497"/>
      <c r="L584" s="444" t="e">
        <f>#REF!-#REF!*10%</f>
        <v>#REF!</v>
      </c>
    </row>
    <row r="585" spans="1:12" ht="15.6" customHeight="1" x14ac:dyDescent="0.25">
      <c r="A585" s="550"/>
      <c r="B585" s="552"/>
      <c r="C585" s="455"/>
      <c r="D585" s="521"/>
      <c r="E585" s="448"/>
      <c r="F585" s="93" t="s">
        <v>1271</v>
      </c>
      <c r="G585" s="461" t="s">
        <v>390</v>
      </c>
      <c r="H585" s="461"/>
      <c r="I585" s="461"/>
      <c r="J585" s="461"/>
      <c r="K585" s="497"/>
      <c r="L585" s="444" t="e">
        <f>#REF!-#REF!*10%</f>
        <v>#REF!</v>
      </c>
    </row>
    <row r="586" spans="1:12" ht="15.6" customHeight="1" x14ac:dyDescent="0.25">
      <c r="A586" s="550"/>
      <c r="B586" s="552"/>
      <c r="C586" s="455"/>
      <c r="D586" s="521"/>
      <c r="E586" s="448"/>
      <c r="F586" s="93" t="s">
        <v>707</v>
      </c>
      <c r="G586" s="523" t="s">
        <v>911</v>
      </c>
      <c r="H586" s="523"/>
      <c r="I586" s="523"/>
      <c r="J586" s="523"/>
      <c r="K586" s="497"/>
      <c r="L586" s="444" t="e">
        <f>#REF!-#REF!*10%</f>
        <v>#REF!</v>
      </c>
    </row>
    <row r="587" spans="1:12" ht="15.6" customHeight="1" x14ac:dyDescent="0.25">
      <c r="A587" s="550"/>
      <c r="B587" s="552"/>
      <c r="C587" s="455"/>
      <c r="D587" s="521"/>
      <c r="E587" s="448"/>
      <c r="F587" s="93" t="s">
        <v>708</v>
      </c>
      <c r="G587" s="523" t="s">
        <v>390</v>
      </c>
      <c r="H587" s="523"/>
      <c r="I587" s="523"/>
      <c r="J587" s="523"/>
      <c r="K587" s="497"/>
      <c r="L587" s="444" t="e">
        <f>#REF!-#REF!*10%</f>
        <v>#REF!</v>
      </c>
    </row>
    <row r="588" spans="1:12" ht="15.6" customHeight="1" x14ac:dyDescent="0.25">
      <c r="A588" s="550"/>
      <c r="B588" s="552"/>
      <c r="C588" s="455"/>
      <c r="D588" s="521"/>
      <c r="E588" s="448"/>
      <c r="F588" s="93" t="s">
        <v>377</v>
      </c>
      <c r="G588" s="523" t="s">
        <v>387</v>
      </c>
      <c r="H588" s="523"/>
      <c r="I588" s="523"/>
      <c r="J588" s="523"/>
      <c r="K588" s="497"/>
      <c r="L588" s="444" t="e">
        <f>#REF!-#REF!*10%</f>
        <v>#REF!</v>
      </c>
    </row>
    <row r="589" spans="1:12" ht="15.6" customHeight="1" x14ac:dyDescent="0.25">
      <c r="A589" s="550"/>
      <c r="B589" s="552"/>
      <c r="C589" s="455"/>
      <c r="D589" s="521"/>
      <c r="E589" s="448"/>
      <c r="F589" s="93" t="s">
        <v>388</v>
      </c>
      <c r="G589" s="523" t="s">
        <v>393</v>
      </c>
      <c r="H589" s="523"/>
      <c r="I589" s="523"/>
      <c r="J589" s="523"/>
      <c r="K589" s="497"/>
      <c r="L589" s="444" t="e">
        <f>#REF!-#REF!*10%</f>
        <v>#REF!</v>
      </c>
    </row>
    <row r="590" spans="1:12" ht="15.6" customHeight="1" x14ac:dyDescent="0.25">
      <c r="A590" s="550"/>
      <c r="B590" s="552"/>
      <c r="C590" s="455"/>
      <c r="D590" s="521"/>
      <c r="E590" s="448"/>
      <c r="F590" s="93" t="s">
        <v>562</v>
      </c>
      <c r="G590" s="523" t="s">
        <v>1024</v>
      </c>
      <c r="H590" s="523"/>
      <c r="I590" s="523"/>
      <c r="J590" s="523"/>
      <c r="K590" s="497"/>
      <c r="L590" s="444" t="e">
        <f>#REF!-#REF!*10%</f>
        <v>#REF!</v>
      </c>
    </row>
    <row r="591" spans="1:12" ht="15.6" customHeight="1" x14ac:dyDescent="0.25">
      <c r="A591" s="550"/>
      <c r="B591" s="552"/>
      <c r="C591" s="455"/>
      <c r="D591" s="521"/>
      <c r="E591" s="448"/>
      <c r="F591" s="93" t="s">
        <v>570</v>
      </c>
      <c r="G591" s="523" t="s">
        <v>613</v>
      </c>
      <c r="H591" s="523"/>
      <c r="I591" s="523"/>
      <c r="J591" s="523"/>
      <c r="K591" s="497"/>
      <c r="L591" s="444" t="e">
        <f>#REF!-#REF!*10%</f>
        <v>#REF!</v>
      </c>
    </row>
    <row r="592" spans="1:12" ht="15.6" customHeight="1" x14ac:dyDescent="0.25">
      <c r="A592" s="550"/>
      <c r="B592" s="552"/>
      <c r="C592" s="455"/>
      <c r="D592" s="521"/>
      <c r="E592" s="448"/>
      <c r="F592" s="111" t="s">
        <v>84</v>
      </c>
      <c r="G592" s="526">
        <v>2.8</v>
      </c>
      <c r="H592" s="526"/>
      <c r="I592" s="526"/>
      <c r="J592" s="526"/>
      <c r="K592" s="497"/>
      <c r="L592" s="444" t="e">
        <f>#REF!-#REF!*10%</f>
        <v>#REF!</v>
      </c>
    </row>
    <row r="593" spans="1:12" ht="15.75" customHeight="1" x14ac:dyDescent="0.25">
      <c r="A593" s="550"/>
      <c r="B593" s="553"/>
      <c r="C593" s="455"/>
      <c r="D593" s="521"/>
      <c r="E593" s="448"/>
      <c r="F593" s="96" t="s">
        <v>1016</v>
      </c>
      <c r="G593" s="454">
        <v>5</v>
      </c>
      <c r="H593" s="454"/>
      <c r="I593" s="454"/>
      <c r="J593" s="454"/>
      <c r="K593" s="497"/>
      <c r="L593" s="444" t="e">
        <f>#REF!-#REF!*10%</f>
        <v>#REF!</v>
      </c>
    </row>
    <row r="594" spans="1:12" ht="15.75" customHeight="1" x14ac:dyDescent="0.25">
      <c r="A594" s="549">
        <v>5</v>
      </c>
      <c r="B594" s="551"/>
      <c r="C594" s="455" t="s">
        <v>280</v>
      </c>
      <c r="D594" s="520"/>
      <c r="E594" s="448"/>
      <c r="F594" s="110" t="s">
        <v>81</v>
      </c>
      <c r="G594" s="524" t="s">
        <v>6</v>
      </c>
      <c r="H594" s="524"/>
      <c r="I594" s="524"/>
      <c r="J594" s="524"/>
      <c r="K594" s="539">
        <v>3</v>
      </c>
      <c r="L594" s="498">
        <v>15973</v>
      </c>
    </row>
    <row r="595" spans="1:12" ht="15.75" customHeight="1" x14ac:dyDescent="0.25">
      <c r="A595" s="550"/>
      <c r="B595" s="552"/>
      <c r="C595" s="455"/>
      <c r="D595" s="521"/>
      <c r="E595" s="448"/>
      <c r="F595" s="110" t="s">
        <v>80</v>
      </c>
      <c r="G595" s="469">
        <v>114</v>
      </c>
      <c r="H595" s="469"/>
      <c r="I595" s="469"/>
      <c r="J595" s="469"/>
      <c r="K595" s="502"/>
      <c r="L595" s="499"/>
    </row>
    <row r="596" spans="1:12" ht="15.75" customHeight="1" x14ac:dyDescent="0.25">
      <c r="A596" s="550"/>
      <c r="B596" s="552"/>
      <c r="C596" s="455"/>
      <c r="D596" s="521"/>
      <c r="E596" s="448"/>
      <c r="F596" s="110" t="s">
        <v>8</v>
      </c>
      <c r="G596" s="240">
        <v>3000</v>
      </c>
      <c r="H596" s="241">
        <v>4000</v>
      </c>
      <c r="I596" s="312">
        <v>5000</v>
      </c>
      <c r="J596" s="242">
        <v>6000</v>
      </c>
      <c r="K596" s="502"/>
      <c r="L596" s="499"/>
    </row>
    <row r="597" spans="1:12" ht="15.75" customHeight="1" x14ac:dyDescent="0.25">
      <c r="A597" s="550"/>
      <c r="B597" s="552"/>
      <c r="C597" s="455"/>
      <c r="D597" s="521"/>
      <c r="E597" s="448"/>
      <c r="F597" s="110" t="s">
        <v>817</v>
      </c>
      <c r="G597" s="243">
        <f>G595*114</f>
        <v>12996</v>
      </c>
      <c r="H597" s="244">
        <f>G595*128</f>
        <v>14592</v>
      </c>
      <c r="I597" s="313">
        <f>G595*143</f>
        <v>16302</v>
      </c>
      <c r="J597" s="245">
        <f>G595*148</f>
        <v>16872</v>
      </c>
      <c r="K597" s="502"/>
      <c r="L597" s="499"/>
    </row>
    <row r="598" spans="1:12" ht="15.75" customHeight="1" x14ac:dyDescent="0.25">
      <c r="A598" s="550"/>
      <c r="B598" s="552"/>
      <c r="C598" s="455"/>
      <c r="D598" s="521"/>
      <c r="E598" s="448"/>
      <c r="F598" s="110" t="s">
        <v>1269</v>
      </c>
      <c r="G598" s="451">
        <v>0.98</v>
      </c>
      <c r="H598" s="451"/>
      <c r="I598" s="451"/>
      <c r="J598" s="451"/>
      <c r="K598" s="502"/>
      <c r="L598" s="499"/>
    </row>
    <row r="599" spans="1:12" ht="15.75" customHeight="1" x14ac:dyDescent="0.25">
      <c r="A599" s="550"/>
      <c r="B599" s="552"/>
      <c r="C599" s="455"/>
      <c r="D599" s="521"/>
      <c r="E599" s="448"/>
      <c r="F599" s="93" t="s">
        <v>699</v>
      </c>
      <c r="G599" s="523" t="s">
        <v>700</v>
      </c>
      <c r="H599" s="523"/>
      <c r="I599" s="523"/>
      <c r="J599" s="523"/>
      <c r="K599" s="502"/>
      <c r="L599" s="499"/>
    </row>
    <row r="600" spans="1:12" ht="15.75" customHeight="1" x14ac:dyDescent="0.25">
      <c r="A600" s="550"/>
      <c r="B600" s="552"/>
      <c r="C600" s="455"/>
      <c r="D600" s="521"/>
      <c r="E600" s="448"/>
      <c r="F600" s="93" t="s">
        <v>1181</v>
      </c>
      <c r="G600" s="462" t="s">
        <v>1179</v>
      </c>
      <c r="H600" s="463"/>
      <c r="I600" s="463"/>
      <c r="J600" s="464"/>
      <c r="K600" s="502"/>
      <c r="L600" s="499"/>
    </row>
    <row r="601" spans="1:12" ht="15.75" customHeight="1" x14ac:dyDescent="0.25">
      <c r="A601" s="550"/>
      <c r="B601" s="552"/>
      <c r="C601" s="455"/>
      <c r="D601" s="521"/>
      <c r="E601" s="448"/>
      <c r="F601" s="110" t="s">
        <v>83</v>
      </c>
      <c r="G601" s="524">
        <v>66</v>
      </c>
      <c r="H601" s="524"/>
      <c r="I601" s="524"/>
      <c r="J601" s="524"/>
      <c r="K601" s="502"/>
      <c r="L601" s="499"/>
    </row>
    <row r="602" spans="1:12" ht="15.75" customHeight="1" x14ac:dyDescent="0.25">
      <c r="A602" s="550"/>
      <c r="B602" s="552"/>
      <c r="C602" s="455"/>
      <c r="D602" s="521"/>
      <c r="E602" s="448"/>
      <c r="F602" s="112" t="s">
        <v>396</v>
      </c>
      <c r="G602" s="523" t="s">
        <v>908</v>
      </c>
      <c r="H602" s="523"/>
      <c r="I602" s="523"/>
      <c r="J602" s="523"/>
      <c r="K602" s="502"/>
      <c r="L602" s="499"/>
    </row>
    <row r="603" spans="1:12" ht="15.75" customHeight="1" x14ac:dyDescent="0.25">
      <c r="A603" s="550"/>
      <c r="B603" s="552"/>
      <c r="C603" s="455"/>
      <c r="D603" s="521"/>
      <c r="E603" s="448"/>
      <c r="F603" s="110" t="s">
        <v>3</v>
      </c>
      <c r="G603" s="524" t="s">
        <v>925</v>
      </c>
      <c r="H603" s="524"/>
      <c r="I603" s="524"/>
      <c r="J603" s="524"/>
      <c r="K603" s="502"/>
      <c r="L603" s="499"/>
    </row>
    <row r="604" spans="1:12" ht="15.6" customHeight="1" x14ac:dyDescent="0.25">
      <c r="A604" s="550"/>
      <c r="B604" s="552"/>
      <c r="C604" s="455"/>
      <c r="D604" s="521"/>
      <c r="E604" s="448"/>
      <c r="F604" s="93" t="s">
        <v>379</v>
      </c>
      <c r="G604" s="523" t="s">
        <v>380</v>
      </c>
      <c r="H604" s="523"/>
      <c r="I604" s="523"/>
      <c r="J604" s="523"/>
      <c r="K604" s="502"/>
      <c r="L604" s="499"/>
    </row>
    <row r="605" spans="1:12" ht="15.6" customHeight="1" x14ac:dyDescent="0.25">
      <c r="A605" s="550"/>
      <c r="B605" s="552"/>
      <c r="C605" s="455"/>
      <c r="D605" s="521"/>
      <c r="E605" s="448"/>
      <c r="F605" s="93" t="s">
        <v>701</v>
      </c>
      <c r="G605" s="523">
        <v>100000</v>
      </c>
      <c r="H605" s="523"/>
      <c r="I605" s="523"/>
      <c r="J605" s="523"/>
      <c r="K605" s="502"/>
      <c r="L605" s="499"/>
    </row>
    <row r="606" spans="1:12" ht="15.6" customHeight="1" x14ac:dyDescent="0.25">
      <c r="A606" s="550"/>
      <c r="B606" s="552"/>
      <c r="C606" s="455"/>
      <c r="D606" s="521"/>
      <c r="E606" s="448"/>
      <c r="F606" s="93" t="s">
        <v>257</v>
      </c>
      <c r="G606" s="523" t="s">
        <v>391</v>
      </c>
      <c r="H606" s="523"/>
      <c r="I606" s="523"/>
      <c r="J606" s="523"/>
      <c r="K606" s="502"/>
      <c r="L606" s="499"/>
    </row>
    <row r="607" spans="1:12" ht="15.6" customHeight="1" x14ac:dyDescent="0.25">
      <c r="A607" s="550"/>
      <c r="B607" s="552"/>
      <c r="C607" s="455"/>
      <c r="D607" s="521"/>
      <c r="E607" s="448"/>
      <c r="F607" s="93" t="s">
        <v>376</v>
      </c>
      <c r="G607" s="523" t="s">
        <v>392</v>
      </c>
      <c r="H607" s="523"/>
      <c r="I607" s="523"/>
      <c r="J607" s="523"/>
      <c r="K607" s="502"/>
      <c r="L607" s="499"/>
    </row>
    <row r="608" spans="1:12" ht="15.6" customHeight="1" x14ac:dyDescent="0.25">
      <c r="A608" s="550"/>
      <c r="B608" s="552"/>
      <c r="C608" s="455"/>
      <c r="D608" s="521"/>
      <c r="E608" s="448"/>
      <c r="F608" s="93" t="s">
        <v>702</v>
      </c>
      <c r="G608" s="523" t="s">
        <v>709</v>
      </c>
      <c r="H608" s="523"/>
      <c r="I608" s="523"/>
      <c r="J608" s="523"/>
      <c r="K608" s="502"/>
      <c r="L608" s="499"/>
    </row>
    <row r="609" spans="1:12" ht="15.6" customHeight="1" x14ac:dyDescent="0.25">
      <c r="A609" s="550"/>
      <c r="B609" s="552"/>
      <c r="C609" s="455"/>
      <c r="D609" s="521"/>
      <c r="E609" s="448"/>
      <c r="F609" s="93" t="s">
        <v>381</v>
      </c>
      <c r="G609" s="523" t="s">
        <v>382</v>
      </c>
      <c r="H609" s="523"/>
      <c r="I609" s="523"/>
      <c r="J609" s="523"/>
      <c r="K609" s="502"/>
      <c r="L609" s="500"/>
    </row>
    <row r="610" spans="1:12" ht="15.6" customHeight="1" x14ac:dyDescent="0.25">
      <c r="A610" s="550"/>
      <c r="B610" s="552"/>
      <c r="C610" s="455"/>
      <c r="D610" s="521"/>
      <c r="E610" s="448"/>
      <c r="F610" s="94" t="s">
        <v>358</v>
      </c>
      <c r="G610" s="523" t="s">
        <v>900</v>
      </c>
      <c r="H610" s="523"/>
      <c r="I610" s="523"/>
      <c r="J610" s="523"/>
      <c r="K610" s="496">
        <v>5</v>
      </c>
      <c r="L610" s="443">
        <v>17091</v>
      </c>
    </row>
    <row r="611" spans="1:12" ht="15.6" customHeight="1" x14ac:dyDescent="0.25">
      <c r="A611" s="550"/>
      <c r="B611" s="552"/>
      <c r="C611" s="455"/>
      <c r="D611" s="521"/>
      <c r="E611" s="448"/>
      <c r="F611" s="93" t="s">
        <v>383</v>
      </c>
      <c r="G611" s="523" t="s">
        <v>384</v>
      </c>
      <c r="H611" s="523"/>
      <c r="I611" s="523"/>
      <c r="J611" s="523"/>
      <c r="K611" s="497"/>
      <c r="L611" s="444" t="e">
        <f>#REF!-#REF!*10%</f>
        <v>#REF!</v>
      </c>
    </row>
    <row r="612" spans="1:12" ht="15.6" customHeight="1" x14ac:dyDescent="0.25">
      <c r="A612" s="550"/>
      <c r="B612" s="552"/>
      <c r="C612" s="455"/>
      <c r="D612" s="521"/>
      <c r="E612" s="448"/>
      <c r="F612" s="93" t="s">
        <v>385</v>
      </c>
      <c r="G612" s="523" t="s">
        <v>398</v>
      </c>
      <c r="H612" s="523"/>
      <c r="I612" s="523"/>
      <c r="J612" s="523"/>
      <c r="K612" s="497"/>
      <c r="L612" s="444" t="e">
        <f>#REF!-#REF!*10%</f>
        <v>#REF!</v>
      </c>
    </row>
    <row r="613" spans="1:12" ht="15.6" customHeight="1" x14ac:dyDescent="0.25">
      <c r="A613" s="550"/>
      <c r="B613" s="552"/>
      <c r="C613" s="455"/>
      <c r="D613" s="521"/>
      <c r="E613" s="448"/>
      <c r="F613" s="93" t="s">
        <v>389</v>
      </c>
      <c r="G613" s="523" t="s">
        <v>390</v>
      </c>
      <c r="H613" s="523"/>
      <c r="I613" s="523"/>
      <c r="J613" s="523"/>
      <c r="K613" s="497"/>
      <c r="L613" s="444" t="e">
        <f>#REF!-#REF!*10%</f>
        <v>#REF!</v>
      </c>
    </row>
    <row r="614" spans="1:12" ht="15.6" customHeight="1" x14ac:dyDescent="0.25">
      <c r="A614" s="550"/>
      <c r="B614" s="552"/>
      <c r="C614" s="455"/>
      <c r="D614" s="521"/>
      <c r="E614" s="448"/>
      <c r="F614" s="93" t="s">
        <v>704</v>
      </c>
      <c r="G614" s="523" t="s">
        <v>705</v>
      </c>
      <c r="H614" s="523"/>
      <c r="I614" s="523"/>
      <c r="J614" s="523"/>
      <c r="K614" s="497"/>
      <c r="L614" s="444" t="e">
        <f>#REF!-#REF!*10%</f>
        <v>#REF!</v>
      </c>
    </row>
    <row r="615" spans="1:12" ht="15.6" customHeight="1" x14ac:dyDescent="0.25">
      <c r="A615" s="550"/>
      <c r="B615" s="552"/>
      <c r="C615" s="455"/>
      <c r="D615" s="521"/>
      <c r="E615" s="448"/>
      <c r="F615" s="93" t="s">
        <v>706</v>
      </c>
      <c r="G615" s="461" t="s">
        <v>390</v>
      </c>
      <c r="H615" s="461"/>
      <c r="I615" s="461"/>
      <c r="J615" s="461"/>
      <c r="K615" s="497"/>
      <c r="L615" s="444" t="e">
        <f>#REF!-#REF!*10%</f>
        <v>#REF!</v>
      </c>
    </row>
    <row r="616" spans="1:12" ht="15.6" customHeight="1" x14ac:dyDescent="0.25">
      <c r="A616" s="550"/>
      <c r="B616" s="552"/>
      <c r="C616" s="455"/>
      <c r="D616" s="521"/>
      <c r="E616" s="448"/>
      <c r="F616" s="93" t="s">
        <v>1271</v>
      </c>
      <c r="G616" s="461" t="s">
        <v>390</v>
      </c>
      <c r="H616" s="461"/>
      <c r="I616" s="461"/>
      <c r="J616" s="461"/>
      <c r="K616" s="497"/>
      <c r="L616" s="444" t="e">
        <f>#REF!-#REF!*10%</f>
        <v>#REF!</v>
      </c>
    </row>
    <row r="617" spans="1:12" ht="15.6" customHeight="1" x14ac:dyDescent="0.25">
      <c r="A617" s="550"/>
      <c r="B617" s="552"/>
      <c r="C617" s="455"/>
      <c r="D617" s="521"/>
      <c r="E617" s="448"/>
      <c r="F617" s="93" t="s">
        <v>707</v>
      </c>
      <c r="G617" s="523" t="s">
        <v>911</v>
      </c>
      <c r="H617" s="523"/>
      <c r="I617" s="523"/>
      <c r="J617" s="523"/>
      <c r="K617" s="497"/>
      <c r="L617" s="444" t="e">
        <f>#REF!-#REF!*10%</f>
        <v>#REF!</v>
      </c>
    </row>
    <row r="618" spans="1:12" ht="15.6" customHeight="1" x14ac:dyDescent="0.25">
      <c r="A618" s="550"/>
      <c r="B618" s="552"/>
      <c r="C618" s="455"/>
      <c r="D618" s="521"/>
      <c r="E618" s="448"/>
      <c r="F618" s="93" t="s">
        <v>708</v>
      </c>
      <c r="G618" s="523" t="s">
        <v>390</v>
      </c>
      <c r="H618" s="523"/>
      <c r="I618" s="523"/>
      <c r="J618" s="523"/>
      <c r="K618" s="497"/>
      <c r="L618" s="444" t="e">
        <f>#REF!-#REF!*10%</f>
        <v>#REF!</v>
      </c>
    </row>
    <row r="619" spans="1:12" ht="15.6" customHeight="1" x14ac:dyDescent="0.25">
      <c r="A619" s="550"/>
      <c r="B619" s="552"/>
      <c r="C619" s="455"/>
      <c r="D619" s="521"/>
      <c r="E619" s="448"/>
      <c r="F619" s="93" t="s">
        <v>377</v>
      </c>
      <c r="G619" s="523" t="s">
        <v>387</v>
      </c>
      <c r="H619" s="523"/>
      <c r="I619" s="523"/>
      <c r="J619" s="523"/>
      <c r="K619" s="497"/>
      <c r="L619" s="444" t="e">
        <f>#REF!-#REF!*10%</f>
        <v>#REF!</v>
      </c>
    </row>
    <row r="620" spans="1:12" ht="15.6" customHeight="1" x14ac:dyDescent="0.25">
      <c r="A620" s="550"/>
      <c r="B620" s="552"/>
      <c r="C620" s="455"/>
      <c r="D620" s="521"/>
      <c r="E620" s="448"/>
      <c r="F620" s="93" t="s">
        <v>388</v>
      </c>
      <c r="G620" s="523" t="s">
        <v>393</v>
      </c>
      <c r="H620" s="523"/>
      <c r="I620" s="523"/>
      <c r="J620" s="523"/>
      <c r="K620" s="497"/>
      <c r="L620" s="444" t="e">
        <f>#REF!-#REF!*10%</f>
        <v>#REF!</v>
      </c>
    </row>
    <row r="621" spans="1:12" ht="15.6" customHeight="1" x14ac:dyDescent="0.25">
      <c r="A621" s="550"/>
      <c r="B621" s="552"/>
      <c r="C621" s="455"/>
      <c r="D621" s="521"/>
      <c r="E621" s="448"/>
      <c r="F621" s="93" t="s">
        <v>562</v>
      </c>
      <c r="G621" s="523" t="s">
        <v>1024</v>
      </c>
      <c r="H621" s="523"/>
      <c r="I621" s="523"/>
      <c r="J621" s="523"/>
      <c r="K621" s="497"/>
      <c r="L621" s="444" t="e">
        <f>#REF!-#REF!*10%</f>
        <v>#REF!</v>
      </c>
    </row>
    <row r="622" spans="1:12" ht="15.6" customHeight="1" x14ac:dyDescent="0.25">
      <c r="A622" s="550"/>
      <c r="B622" s="552"/>
      <c r="C622" s="455"/>
      <c r="D622" s="521"/>
      <c r="E622" s="448"/>
      <c r="F622" s="93" t="s">
        <v>570</v>
      </c>
      <c r="G622" s="523" t="s">
        <v>613</v>
      </c>
      <c r="H622" s="523"/>
      <c r="I622" s="523"/>
      <c r="J622" s="523"/>
      <c r="K622" s="497"/>
      <c r="L622" s="444" t="e">
        <f>#REF!-#REF!*10%</f>
        <v>#REF!</v>
      </c>
    </row>
    <row r="623" spans="1:12" ht="15.6" customHeight="1" x14ac:dyDescent="0.25">
      <c r="A623" s="550"/>
      <c r="B623" s="552"/>
      <c r="C623" s="455"/>
      <c r="D623" s="521"/>
      <c r="E623" s="448"/>
      <c r="F623" s="111" t="s">
        <v>84</v>
      </c>
      <c r="G623" s="526">
        <v>3.2</v>
      </c>
      <c r="H623" s="526"/>
      <c r="I623" s="526"/>
      <c r="J623" s="526"/>
      <c r="K623" s="497"/>
      <c r="L623" s="444" t="e">
        <f>#REF!-#REF!*10%</f>
        <v>#REF!</v>
      </c>
    </row>
    <row r="624" spans="1:12" ht="15.75" customHeight="1" x14ac:dyDescent="0.25">
      <c r="A624" s="550"/>
      <c r="B624" s="553"/>
      <c r="C624" s="455"/>
      <c r="D624" s="521"/>
      <c r="E624" s="448"/>
      <c r="F624" s="96" t="s">
        <v>1016</v>
      </c>
      <c r="G624" s="454">
        <v>5</v>
      </c>
      <c r="H624" s="454"/>
      <c r="I624" s="454"/>
      <c r="J624" s="454"/>
      <c r="K624" s="497"/>
      <c r="L624" s="444" t="e">
        <f>#REF!-#REF!*10%</f>
        <v>#REF!</v>
      </c>
    </row>
    <row r="625" spans="1:12" ht="15.75" customHeight="1" x14ac:dyDescent="0.25">
      <c r="A625" s="549">
        <v>6</v>
      </c>
      <c r="B625" s="551"/>
      <c r="C625" s="455" t="s">
        <v>281</v>
      </c>
      <c r="D625" s="520"/>
      <c r="E625" s="448"/>
      <c r="F625" s="110" t="s">
        <v>81</v>
      </c>
      <c r="G625" s="524" t="s">
        <v>6</v>
      </c>
      <c r="H625" s="524"/>
      <c r="I625" s="524"/>
      <c r="J625" s="524"/>
      <c r="K625" s="539">
        <v>3</v>
      </c>
      <c r="L625" s="498">
        <v>17915</v>
      </c>
    </row>
    <row r="626" spans="1:12" ht="15.75" customHeight="1" x14ac:dyDescent="0.25">
      <c r="A626" s="550"/>
      <c r="B626" s="552"/>
      <c r="C626" s="455"/>
      <c r="D626" s="521"/>
      <c r="E626" s="448"/>
      <c r="F626" s="110" t="s">
        <v>80</v>
      </c>
      <c r="G626" s="469">
        <v>140</v>
      </c>
      <c r="H626" s="469"/>
      <c r="I626" s="469"/>
      <c r="J626" s="469"/>
      <c r="K626" s="502"/>
      <c r="L626" s="499"/>
    </row>
    <row r="627" spans="1:12" ht="15.75" customHeight="1" x14ac:dyDescent="0.25">
      <c r="A627" s="550"/>
      <c r="B627" s="552"/>
      <c r="C627" s="455"/>
      <c r="D627" s="521"/>
      <c r="E627" s="448"/>
      <c r="F627" s="110" t="s">
        <v>8</v>
      </c>
      <c r="G627" s="240">
        <v>3000</v>
      </c>
      <c r="H627" s="241">
        <v>4000</v>
      </c>
      <c r="I627" s="312">
        <v>5000</v>
      </c>
      <c r="J627" s="242">
        <v>6000</v>
      </c>
      <c r="K627" s="502"/>
      <c r="L627" s="499"/>
    </row>
    <row r="628" spans="1:12" ht="15.75" customHeight="1" x14ac:dyDescent="0.25">
      <c r="A628" s="550"/>
      <c r="B628" s="552"/>
      <c r="C628" s="455"/>
      <c r="D628" s="521"/>
      <c r="E628" s="448"/>
      <c r="F628" s="110" t="s">
        <v>817</v>
      </c>
      <c r="G628" s="243">
        <f>G626*114</f>
        <v>15960</v>
      </c>
      <c r="H628" s="244">
        <f>G626*128</f>
        <v>17920</v>
      </c>
      <c r="I628" s="313">
        <f>G626*143</f>
        <v>20020</v>
      </c>
      <c r="J628" s="245">
        <f>G626*148</f>
        <v>20720</v>
      </c>
      <c r="K628" s="502"/>
      <c r="L628" s="499"/>
    </row>
    <row r="629" spans="1:12" ht="15.75" customHeight="1" x14ac:dyDescent="0.25">
      <c r="A629" s="550"/>
      <c r="B629" s="552"/>
      <c r="C629" s="455"/>
      <c r="D629" s="521"/>
      <c r="E629" s="448"/>
      <c r="F629" s="110" t="s">
        <v>1269</v>
      </c>
      <c r="G629" s="451">
        <v>0.98</v>
      </c>
      <c r="H629" s="451"/>
      <c r="I629" s="451"/>
      <c r="J629" s="451"/>
      <c r="K629" s="502"/>
      <c r="L629" s="499"/>
    </row>
    <row r="630" spans="1:12" ht="15.75" customHeight="1" x14ac:dyDescent="0.25">
      <c r="A630" s="550"/>
      <c r="B630" s="552"/>
      <c r="C630" s="455"/>
      <c r="D630" s="521"/>
      <c r="E630" s="448"/>
      <c r="F630" s="93" t="s">
        <v>699</v>
      </c>
      <c r="G630" s="523" t="s">
        <v>700</v>
      </c>
      <c r="H630" s="523"/>
      <c r="I630" s="523"/>
      <c r="J630" s="523"/>
      <c r="K630" s="502"/>
      <c r="L630" s="499"/>
    </row>
    <row r="631" spans="1:12" ht="15.75" customHeight="1" x14ac:dyDescent="0.25">
      <c r="A631" s="550"/>
      <c r="B631" s="552"/>
      <c r="C631" s="455"/>
      <c r="D631" s="521"/>
      <c r="E631" s="448"/>
      <c r="F631" s="93" t="s">
        <v>1181</v>
      </c>
      <c r="G631" s="462" t="s">
        <v>1179</v>
      </c>
      <c r="H631" s="463"/>
      <c r="I631" s="463"/>
      <c r="J631" s="464"/>
      <c r="K631" s="502"/>
      <c r="L631" s="499"/>
    </row>
    <row r="632" spans="1:12" ht="15.75" customHeight="1" x14ac:dyDescent="0.25">
      <c r="A632" s="550"/>
      <c r="B632" s="552"/>
      <c r="C632" s="455"/>
      <c r="D632" s="521"/>
      <c r="E632" s="448"/>
      <c r="F632" s="110" t="s">
        <v>83</v>
      </c>
      <c r="G632" s="524">
        <v>66</v>
      </c>
      <c r="H632" s="524"/>
      <c r="I632" s="524"/>
      <c r="J632" s="524"/>
      <c r="K632" s="502"/>
      <c r="L632" s="499"/>
    </row>
    <row r="633" spans="1:12" ht="15.75" customHeight="1" x14ac:dyDescent="0.25">
      <c r="A633" s="550"/>
      <c r="B633" s="552"/>
      <c r="C633" s="455"/>
      <c r="D633" s="521"/>
      <c r="E633" s="448"/>
      <c r="F633" s="112" t="s">
        <v>396</v>
      </c>
      <c r="G633" s="523" t="s">
        <v>908</v>
      </c>
      <c r="H633" s="523"/>
      <c r="I633" s="523"/>
      <c r="J633" s="523"/>
      <c r="K633" s="502"/>
      <c r="L633" s="499"/>
    </row>
    <row r="634" spans="1:12" ht="15.75" customHeight="1" x14ac:dyDescent="0.25">
      <c r="A634" s="550"/>
      <c r="B634" s="552"/>
      <c r="C634" s="455"/>
      <c r="D634" s="521"/>
      <c r="E634" s="448"/>
      <c r="F634" s="110" t="s">
        <v>3</v>
      </c>
      <c r="G634" s="524" t="s">
        <v>214</v>
      </c>
      <c r="H634" s="524"/>
      <c r="I634" s="524"/>
      <c r="J634" s="524"/>
      <c r="K634" s="502"/>
      <c r="L634" s="499"/>
    </row>
    <row r="635" spans="1:12" ht="15.6" customHeight="1" x14ac:dyDescent="0.25">
      <c r="A635" s="550"/>
      <c r="B635" s="552"/>
      <c r="C635" s="455"/>
      <c r="D635" s="521"/>
      <c r="E635" s="448"/>
      <c r="F635" s="93" t="s">
        <v>379</v>
      </c>
      <c r="G635" s="523" t="s">
        <v>380</v>
      </c>
      <c r="H635" s="523"/>
      <c r="I635" s="523"/>
      <c r="J635" s="523"/>
      <c r="K635" s="502"/>
      <c r="L635" s="499"/>
    </row>
    <row r="636" spans="1:12" ht="15.6" customHeight="1" x14ac:dyDescent="0.25">
      <c r="A636" s="550"/>
      <c r="B636" s="552"/>
      <c r="C636" s="455"/>
      <c r="D636" s="521"/>
      <c r="E636" s="448"/>
      <c r="F636" s="93" t="s">
        <v>701</v>
      </c>
      <c r="G636" s="523">
        <v>100000</v>
      </c>
      <c r="H636" s="523"/>
      <c r="I636" s="523"/>
      <c r="J636" s="523"/>
      <c r="K636" s="502"/>
      <c r="L636" s="499"/>
    </row>
    <row r="637" spans="1:12" ht="15.6" customHeight="1" x14ac:dyDescent="0.25">
      <c r="A637" s="550"/>
      <c r="B637" s="552"/>
      <c r="C637" s="455"/>
      <c r="D637" s="521"/>
      <c r="E637" s="448"/>
      <c r="F637" s="93" t="s">
        <v>257</v>
      </c>
      <c r="G637" s="523" t="s">
        <v>391</v>
      </c>
      <c r="H637" s="523"/>
      <c r="I637" s="523"/>
      <c r="J637" s="523"/>
      <c r="K637" s="502"/>
      <c r="L637" s="499"/>
    </row>
    <row r="638" spans="1:12" ht="15.6" customHeight="1" x14ac:dyDescent="0.25">
      <c r="A638" s="550"/>
      <c r="B638" s="552"/>
      <c r="C638" s="455"/>
      <c r="D638" s="521"/>
      <c r="E638" s="448"/>
      <c r="F638" s="93" t="s">
        <v>376</v>
      </c>
      <c r="G638" s="523" t="s">
        <v>392</v>
      </c>
      <c r="H638" s="523"/>
      <c r="I638" s="523"/>
      <c r="J638" s="523"/>
      <c r="K638" s="502"/>
      <c r="L638" s="499"/>
    </row>
    <row r="639" spans="1:12" ht="15.6" customHeight="1" x14ac:dyDescent="0.25">
      <c r="A639" s="550"/>
      <c r="B639" s="552"/>
      <c r="C639" s="455"/>
      <c r="D639" s="521"/>
      <c r="E639" s="448"/>
      <c r="F639" s="93" t="s">
        <v>702</v>
      </c>
      <c r="G639" s="523" t="s">
        <v>709</v>
      </c>
      <c r="H639" s="523"/>
      <c r="I639" s="523"/>
      <c r="J639" s="523"/>
      <c r="K639" s="502"/>
      <c r="L639" s="499"/>
    </row>
    <row r="640" spans="1:12" ht="15.6" customHeight="1" x14ac:dyDescent="0.25">
      <c r="A640" s="550"/>
      <c r="B640" s="552"/>
      <c r="C640" s="455"/>
      <c r="D640" s="521"/>
      <c r="E640" s="448"/>
      <c r="F640" s="93" t="s">
        <v>381</v>
      </c>
      <c r="G640" s="523" t="s">
        <v>382</v>
      </c>
      <c r="H640" s="523"/>
      <c r="I640" s="523"/>
      <c r="J640" s="523"/>
      <c r="K640" s="502"/>
      <c r="L640" s="500"/>
    </row>
    <row r="641" spans="1:12" ht="15.6" customHeight="1" x14ac:dyDescent="0.25">
      <c r="A641" s="550"/>
      <c r="B641" s="552"/>
      <c r="C641" s="455"/>
      <c r="D641" s="521"/>
      <c r="E641" s="448"/>
      <c r="F641" s="94" t="s">
        <v>358</v>
      </c>
      <c r="G641" s="523" t="s">
        <v>900</v>
      </c>
      <c r="H641" s="523"/>
      <c r="I641" s="523"/>
      <c r="J641" s="523"/>
      <c r="K641" s="496">
        <v>5</v>
      </c>
      <c r="L641" s="443">
        <v>19169</v>
      </c>
    </row>
    <row r="642" spans="1:12" ht="15.6" customHeight="1" x14ac:dyDescent="0.25">
      <c r="A642" s="550"/>
      <c r="B642" s="552"/>
      <c r="C642" s="455"/>
      <c r="D642" s="521"/>
      <c r="E642" s="448"/>
      <c r="F642" s="93" t="s">
        <v>383</v>
      </c>
      <c r="G642" s="523" t="s">
        <v>384</v>
      </c>
      <c r="H642" s="523"/>
      <c r="I642" s="523"/>
      <c r="J642" s="523"/>
      <c r="K642" s="497"/>
      <c r="L642" s="444" t="e">
        <f>#REF!-#REF!*10%</f>
        <v>#REF!</v>
      </c>
    </row>
    <row r="643" spans="1:12" ht="15.6" customHeight="1" x14ac:dyDescent="0.25">
      <c r="A643" s="550"/>
      <c r="B643" s="552"/>
      <c r="C643" s="455"/>
      <c r="D643" s="521"/>
      <c r="E643" s="448"/>
      <c r="F643" s="93" t="s">
        <v>385</v>
      </c>
      <c r="G643" s="523" t="s">
        <v>398</v>
      </c>
      <c r="H643" s="523"/>
      <c r="I643" s="523"/>
      <c r="J643" s="523"/>
      <c r="K643" s="497"/>
      <c r="L643" s="444" t="e">
        <f>#REF!-#REF!*10%</f>
        <v>#REF!</v>
      </c>
    </row>
    <row r="644" spans="1:12" ht="15.6" customHeight="1" x14ac:dyDescent="0.25">
      <c r="A644" s="550"/>
      <c r="B644" s="552"/>
      <c r="C644" s="455"/>
      <c r="D644" s="521"/>
      <c r="E644" s="448"/>
      <c r="F644" s="93" t="s">
        <v>389</v>
      </c>
      <c r="G644" s="523" t="s">
        <v>390</v>
      </c>
      <c r="H644" s="523"/>
      <c r="I644" s="523"/>
      <c r="J644" s="523"/>
      <c r="K644" s="497"/>
      <c r="L644" s="444" t="e">
        <f>#REF!-#REF!*10%</f>
        <v>#REF!</v>
      </c>
    </row>
    <row r="645" spans="1:12" ht="15.6" customHeight="1" x14ac:dyDescent="0.25">
      <c r="A645" s="550"/>
      <c r="B645" s="552"/>
      <c r="C645" s="455"/>
      <c r="D645" s="521"/>
      <c r="E645" s="448"/>
      <c r="F645" s="93" t="s">
        <v>704</v>
      </c>
      <c r="G645" s="523" t="s">
        <v>705</v>
      </c>
      <c r="H645" s="523"/>
      <c r="I645" s="523"/>
      <c r="J645" s="523"/>
      <c r="K645" s="497"/>
      <c r="L645" s="444" t="e">
        <f>#REF!-#REF!*10%</f>
        <v>#REF!</v>
      </c>
    </row>
    <row r="646" spans="1:12" ht="15.6" customHeight="1" x14ac:dyDescent="0.25">
      <c r="A646" s="550"/>
      <c r="B646" s="552"/>
      <c r="C646" s="455"/>
      <c r="D646" s="521"/>
      <c r="E646" s="448"/>
      <c r="F646" s="93" t="s">
        <v>706</v>
      </c>
      <c r="G646" s="461" t="s">
        <v>390</v>
      </c>
      <c r="H646" s="461"/>
      <c r="I646" s="461"/>
      <c r="J646" s="461"/>
      <c r="K646" s="497"/>
      <c r="L646" s="444" t="e">
        <f>#REF!-#REF!*10%</f>
        <v>#REF!</v>
      </c>
    </row>
    <row r="647" spans="1:12" ht="15.6" customHeight="1" x14ac:dyDescent="0.25">
      <c r="A647" s="550"/>
      <c r="B647" s="552"/>
      <c r="C647" s="455"/>
      <c r="D647" s="521"/>
      <c r="E647" s="448"/>
      <c r="F647" s="93" t="s">
        <v>1271</v>
      </c>
      <c r="G647" s="461" t="s">
        <v>390</v>
      </c>
      <c r="H647" s="461"/>
      <c r="I647" s="461"/>
      <c r="J647" s="461"/>
      <c r="K647" s="497"/>
      <c r="L647" s="444" t="e">
        <f>#REF!-#REF!*10%</f>
        <v>#REF!</v>
      </c>
    </row>
    <row r="648" spans="1:12" ht="15.6" customHeight="1" x14ac:dyDescent="0.25">
      <c r="A648" s="550"/>
      <c r="B648" s="552"/>
      <c r="C648" s="455"/>
      <c r="D648" s="521"/>
      <c r="E648" s="448"/>
      <c r="F648" s="93" t="s">
        <v>707</v>
      </c>
      <c r="G648" s="523" t="s">
        <v>911</v>
      </c>
      <c r="H648" s="523"/>
      <c r="I648" s="523"/>
      <c r="J648" s="523"/>
      <c r="K648" s="497"/>
      <c r="L648" s="444" t="e">
        <f>#REF!-#REF!*10%</f>
        <v>#REF!</v>
      </c>
    </row>
    <row r="649" spans="1:12" ht="15.6" customHeight="1" x14ac:dyDescent="0.25">
      <c r="A649" s="550"/>
      <c r="B649" s="552"/>
      <c r="C649" s="455"/>
      <c r="D649" s="521"/>
      <c r="E649" s="448"/>
      <c r="F649" s="93" t="s">
        <v>708</v>
      </c>
      <c r="G649" s="523" t="s">
        <v>390</v>
      </c>
      <c r="H649" s="523"/>
      <c r="I649" s="523"/>
      <c r="J649" s="523"/>
      <c r="K649" s="497"/>
      <c r="L649" s="444" t="e">
        <f>#REF!-#REF!*10%</f>
        <v>#REF!</v>
      </c>
    </row>
    <row r="650" spans="1:12" ht="15.6" customHeight="1" x14ac:dyDescent="0.25">
      <c r="A650" s="550"/>
      <c r="B650" s="552"/>
      <c r="C650" s="455"/>
      <c r="D650" s="521"/>
      <c r="E650" s="448"/>
      <c r="F650" s="93" t="s">
        <v>377</v>
      </c>
      <c r="G650" s="523" t="s">
        <v>387</v>
      </c>
      <c r="H650" s="523"/>
      <c r="I650" s="523"/>
      <c r="J650" s="523"/>
      <c r="K650" s="497"/>
      <c r="L650" s="444" t="e">
        <f>#REF!-#REF!*10%</f>
        <v>#REF!</v>
      </c>
    </row>
    <row r="651" spans="1:12" ht="15.6" customHeight="1" x14ac:dyDescent="0.25">
      <c r="A651" s="550"/>
      <c r="B651" s="552"/>
      <c r="C651" s="455"/>
      <c r="D651" s="521"/>
      <c r="E651" s="448"/>
      <c r="F651" s="93" t="s">
        <v>388</v>
      </c>
      <c r="G651" s="523" t="s">
        <v>393</v>
      </c>
      <c r="H651" s="523"/>
      <c r="I651" s="523"/>
      <c r="J651" s="523"/>
      <c r="K651" s="497"/>
      <c r="L651" s="444" t="e">
        <f>#REF!-#REF!*10%</f>
        <v>#REF!</v>
      </c>
    </row>
    <row r="652" spans="1:12" ht="15.6" customHeight="1" x14ac:dyDescent="0.25">
      <c r="A652" s="550"/>
      <c r="B652" s="552"/>
      <c r="C652" s="455"/>
      <c r="D652" s="521"/>
      <c r="E652" s="448"/>
      <c r="F652" s="93" t="s">
        <v>562</v>
      </c>
      <c r="G652" s="523" t="s">
        <v>1024</v>
      </c>
      <c r="H652" s="523"/>
      <c r="I652" s="523"/>
      <c r="J652" s="523"/>
      <c r="K652" s="497"/>
      <c r="L652" s="444" t="e">
        <f>#REF!-#REF!*10%</f>
        <v>#REF!</v>
      </c>
    </row>
    <row r="653" spans="1:12" ht="15.6" customHeight="1" x14ac:dyDescent="0.25">
      <c r="A653" s="550"/>
      <c r="B653" s="552"/>
      <c r="C653" s="455"/>
      <c r="D653" s="521"/>
      <c r="E653" s="448"/>
      <c r="F653" s="93" t="s">
        <v>570</v>
      </c>
      <c r="G653" s="523" t="s">
        <v>613</v>
      </c>
      <c r="H653" s="523"/>
      <c r="I653" s="523"/>
      <c r="J653" s="523"/>
      <c r="K653" s="497"/>
      <c r="L653" s="444" t="e">
        <f>#REF!-#REF!*10%</f>
        <v>#REF!</v>
      </c>
    </row>
    <row r="654" spans="1:12" ht="15.6" customHeight="1" x14ac:dyDescent="0.25">
      <c r="A654" s="550"/>
      <c r="B654" s="552"/>
      <c r="C654" s="455"/>
      <c r="D654" s="521"/>
      <c r="E654" s="448"/>
      <c r="F654" s="111" t="s">
        <v>84</v>
      </c>
      <c r="G654" s="526">
        <v>3.2</v>
      </c>
      <c r="H654" s="526"/>
      <c r="I654" s="526"/>
      <c r="J654" s="526"/>
      <c r="K654" s="497"/>
      <c r="L654" s="444" t="e">
        <f>#REF!-#REF!*10%</f>
        <v>#REF!</v>
      </c>
    </row>
    <row r="655" spans="1:12" ht="15.75" customHeight="1" x14ac:dyDescent="0.25">
      <c r="A655" s="550"/>
      <c r="B655" s="553"/>
      <c r="C655" s="455"/>
      <c r="D655" s="521"/>
      <c r="E655" s="448"/>
      <c r="F655" s="96" t="s">
        <v>1016</v>
      </c>
      <c r="G655" s="454">
        <v>5</v>
      </c>
      <c r="H655" s="454"/>
      <c r="I655" s="454"/>
      <c r="J655" s="454"/>
      <c r="K655" s="497"/>
      <c r="L655" s="444" t="e">
        <f>#REF!-#REF!*10%</f>
        <v>#REF!</v>
      </c>
    </row>
    <row r="656" spans="1:12" ht="15.75" customHeight="1" x14ac:dyDescent="0.25">
      <c r="A656" s="549">
        <v>7</v>
      </c>
      <c r="B656" s="551"/>
      <c r="C656" s="455" t="s">
        <v>282</v>
      </c>
      <c r="D656" s="544"/>
      <c r="E656" s="448"/>
      <c r="F656" s="110" t="s">
        <v>81</v>
      </c>
      <c r="G656" s="524" t="s">
        <v>6</v>
      </c>
      <c r="H656" s="524"/>
      <c r="I656" s="524"/>
      <c r="J656" s="524"/>
      <c r="K656" s="539">
        <v>3</v>
      </c>
      <c r="L656" s="498">
        <v>22232</v>
      </c>
    </row>
    <row r="657" spans="1:12" ht="15.75" customHeight="1" x14ac:dyDescent="0.25">
      <c r="A657" s="550"/>
      <c r="B657" s="552"/>
      <c r="C657" s="455"/>
      <c r="D657" s="545"/>
      <c r="E657" s="448"/>
      <c r="F657" s="110" t="s">
        <v>80</v>
      </c>
      <c r="G657" s="469">
        <v>178</v>
      </c>
      <c r="H657" s="469"/>
      <c r="I657" s="469"/>
      <c r="J657" s="469"/>
      <c r="K657" s="502"/>
      <c r="L657" s="499"/>
    </row>
    <row r="658" spans="1:12" ht="15.75" customHeight="1" x14ac:dyDescent="0.25">
      <c r="A658" s="550"/>
      <c r="B658" s="552"/>
      <c r="C658" s="455"/>
      <c r="D658" s="545"/>
      <c r="E658" s="448"/>
      <c r="F658" s="110" t="s">
        <v>8</v>
      </c>
      <c r="G658" s="240">
        <v>3000</v>
      </c>
      <c r="H658" s="241">
        <v>4000</v>
      </c>
      <c r="I658" s="312">
        <v>5000</v>
      </c>
      <c r="J658" s="242">
        <v>6000</v>
      </c>
      <c r="K658" s="502"/>
      <c r="L658" s="499"/>
    </row>
    <row r="659" spans="1:12" ht="15.75" customHeight="1" x14ac:dyDescent="0.25">
      <c r="A659" s="550"/>
      <c r="B659" s="552"/>
      <c r="C659" s="455"/>
      <c r="D659" s="545"/>
      <c r="E659" s="448"/>
      <c r="F659" s="110" t="s">
        <v>817</v>
      </c>
      <c r="G659" s="243">
        <f>G657*114</f>
        <v>20292</v>
      </c>
      <c r="H659" s="244">
        <f>G657*128</f>
        <v>22784</v>
      </c>
      <c r="I659" s="313">
        <f>G657*143</f>
        <v>25454</v>
      </c>
      <c r="J659" s="245">
        <f>G657*148</f>
        <v>26344</v>
      </c>
      <c r="K659" s="502"/>
      <c r="L659" s="499"/>
    </row>
    <row r="660" spans="1:12" ht="15.75" customHeight="1" x14ac:dyDescent="0.25">
      <c r="A660" s="550"/>
      <c r="B660" s="552"/>
      <c r="C660" s="455"/>
      <c r="D660" s="545"/>
      <c r="E660" s="448"/>
      <c r="F660" s="110" t="s">
        <v>1269</v>
      </c>
      <c r="G660" s="451">
        <v>0.98</v>
      </c>
      <c r="H660" s="451"/>
      <c r="I660" s="451"/>
      <c r="J660" s="451"/>
      <c r="K660" s="502"/>
      <c r="L660" s="499"/>
    </row>
    <row r="661" spans="1:12" ht="15.75" customHeight="1" x14ac:dyDescent="0.25">
      <c r="A661" s="550"/>
      <c r="B661" s="552"/>
      <c r="C661" s="455"/>
      <c r="D661" s="545"/>
      <c r="E661" s="448"/>
      <c r="F661" s="93" t="s">
        <v>699</v>
      </c>
      <c r="G661" s="523" t="s">
        <v>700</v>
      </c>
      <c r="H661" s="523"/>
      <c r="I661" s="523"/>
      <c r="J661" s="523"/>
      <c r="K661" s="502"/>
      <c r="L661" s="499"/>
    </row>
    <row r="662" spans="1:12" ht="15.75" customHeight="1" x14ac:dyDescent="0.25">
      <c r="A662" s="550"/>
      <c r="B662" s="552"/>
      <c r="C662" s="455"/>
      <c r="D662" s="545"/>
      <c r="E662" s="448"/>
      <c r="F662" s="93" t="s">
        <v>1181</v>
      </c>
      <c r="G662" s="462" t="s">
        <v>1179</v>
      </c>
      <c r="H662" s="463"/>
      <c r="I662" s="463"/>
      <c r="J662" s="464"/>
      <c r="K662" s="502"/>
      <c r="L662" s="499"/>
    </row>
    <row r="663" spans="1:12" ht="15.75" customHeight="1" x14ac:dyDescent="0.25">
      <c r="A663" s="550"/>
      <c r="B663" s="552"/>
      <c r="C663" s="455"/>
      <c r="D663" s="545"/>
      <c r="E663" s="448"/>
      <c r="F663" s="110" t="s">
        <v>83</v>
      </c>
      <c r="G663" s="524">
        <v>66</v>
      </c>
      <c r="H663" s="524"/>
      <c r="I663" s="524"/>
      <c r="J663" s="524"/>
      <c r="K663" s="502"/>
      <c r="L663" s="499"/>
    </row>
    <row r="664" spans="1:12" ht="15.75" customHeight="1" x14ac:dyDescent="0.25">
      <c r="A664" s="550"/>
      <c r="B664" s="552"/>
      <c r="C664" s="455"/>
      <c r="D664" s="545"/>
      <c r="E664" s="448"/>
      <c r="F664" s="112" t="s">
        <v>396</v>
      </c>
      <c r="G664" s="523" t="s">
        <v>908</v>
      </c>
      <c r="H664" s="523"/>
      <c r="I664" s="523"/>
      <c r="J664" s="523"/>
      <c r="K664" s="502"/>
      <c r="L664" s="499"/>
    </row>
    <row r="665" spans="1:12" ht="15.75" customHeight="1" x14ac:dyDescent="0.25">
      <c r="A665" s="550"/>
      <c r="B665" s="552"/>
      <c r="C665" s="455"/>
      <c r="D665" s="545"/>
      <c r="E665" s="448"/>
      <c r="F665" s="110" t="s">
        <v>3</v>
      </c>
      <c r="G665" s="524" t="s">
        <v>215</v>
      </c>
      <c r="H665" s="524"/>
      <c r="I665" s="524"/>
      <c r="J665" s="524"/>
      <c r="K665" s="502"/>
      <c r="L665" s="499"/>
    </row>
    <row r="666" spans="1:12" ht="15.6" customHeight="1" x14ac:dyDescent="0.25">
      <c r="A666" s="550"/>
      <c r="B666" s="552"/>
      <c r="C666" s="455"/>
      <c r="D666" s="545"/>
      <c r="E666" s="448"/>
      <c r="F666" s="93" t="s">
        <v>379</v>
      </c>
      <c r="G666" s="523" t="s">
        <v>380</v>
      </c>
      <c r="H666" s="523"/>
      <c r="I666" s="523"/>
      <c r="J666" s="523"/>
      <c r="K666" s="502"/>
      <c r="L666" s="499"/>
    </row>
    <row r="667" spans="1:12" ht="15.6" customHeight="1" x14ac:dyDescent="0.25">
      <c r="A667" s="550"/>
      <c r="B667" s="552"/>
      <c r="C667" s="455"/>
      <c r="D667" s="545"/>
      <c r="E667" s="448"/>
      <c r="F667" s="93" t="s">
        <v>701</v>
      </c>
      <c r="G667" s="523">
        <v>100000</v>
      </c>
      <c r="H667" s="523"/>
      <c r="I667" s="523"/>
      <c r="J667" s="523"/>
      <c r="K667" s="502"/>
      <c r="L667" s="499"/>
    </row>
    <row r="668" spans="1:12" ht="15.6" customHeight="1" x14ac:dyDescent="0.25">
      <c r="A668" s="550"/>
      <c r="B668" s="552"/>
      <c r="C668" s="455"/>
      <c r="D668" s="545"/>
      <c r="E668" s="448"/>
      <c r="F668" s="93" t="s">
        <v>257</v>
      </c>
      <c r="G668" s="523" t="s">
        <v>391</v>
      </c>
      <c r="H668" s="523"/>
      <c r="I668" s="523"/>
      <c r="J668" s="523"/>
      <c r="K668" s="502"/>
      <c r="L668" s="499"/>
    </row>
    <row r="669" spans="1:12" ht="15.6" customHeight="1" x14ac:dyDescent="0.25">
      <c r="A669" s="550"/>
      <c r="B669" s="552"/>
      <c r="C669" s="455"/>
      <c r="D669" s="545"/>
      <c r="E669" s="448"/>
      <c r="F669" s="93" t="s">
        <v>376</v>
      </c>
      <c r="G669" s="523" t="s">
        <v>392</v>
      </c>
      <c r="H669" s="523"/>
      <c r="I669" s="523"/>
      <c r="J669" s="523"/>
      <c r="K669" s="502"/>
      <c r="L669" s="499"/>
    </row>
    <row r="670" spans="1:12" ht="15.6" customHeight="1" x14ac:dyDescent="0.25">
      <c r="A670" s="550"/>
      <c r="B670" s="552"/>
      <c r="C670" s="455"/>
      <c r="D670" s="545"/>
      <c r="E670" s="448"/>
      <c r="F670" s="93" t="s">
        <v>702</v>
      </c>
      <c r="G670" s="523" t="s">
        <v>709</v>
      </c>
      <c r="H670" s="523"/>
      <c r="I670" s="523"/>
      <c r="J670" s="523"/>
      <c r="K670" s="502"/>
      <c r="L670" s="499"/>
    </row>
    <row r="671" spans="1:12" ht="15.6" customHeight="1" x14ac:dyDescent="0.25">
      <c r="A671" s="550"/>
      <c r="B671" s="552"/>
      <c r="C671" s="455"/>
      <c r="D671" s="545"/>
      <c r="E671" s="448"/>
      <c r="F671" s="93" t="s">
        <v>381</v>
      </c>
      <c r="G671" s="523" t="s">
        <v>382</v>
      </c>
      <c r="H671" s="523"/>
      <c r="I671" s="523"/>
      <c r="J671" s="523"/>
      <c r="K671" s="502"/>
      <c r="L671" s="500"/>
    </row>
    <row r="672" spans="1:12" ht="15.6" customHeight="1" x14ac:dyDescent="0.25">
      <c r="A672" s="550"/>
      <c r="B672" s="552"/>
      <c r="C672" s="455"/>
      <c r="D672" s="545"/>
      <c r="E672" s="448"/>
      <c r="F672" s="94" t="s">
        <v>358</v>
      </c>
      <c r="G672" s="523" t="s">
        <v>900</v>
      </c>
      <c r="H672" s="523"/>
      <c r="I672" s="523"/>
      <c r="J672" s="523"/>
      <c r="K672" s="496">
        <v>5</v>
      </c>
      <c r="L672" s="443">
        <v>23788</v>
      </c>
    </row>
    <row r="673" spans="1:12" ht="15.6" customHeight="1" x14ac:dyDescent="0.25">
      <c r="A673" s="550"/>
      <c r="B673" s="552"/>
      <c r="C673" s="455"/>
      <c r="D673" s="545"/>
      <c r="E673" s="448"/>
      <c r="F673" s="93" t="s">
        <v>383</v>
      </c>
      <c r="G673" s="523" t="s">
        <v>384</v>
      </c>
      <c r="H673" s="523"/>
      <c r="I673" s="523"/>
      <c r="J673" s="523"/>
      <c r="K673" s="497"/>
      <c r="L673" s="444" t="e">
        <f>#REF!-#REF!*10%</f>
        <v>#REF!</v>
      </c>
    </row>
    <row r="674" spans="1:12" ht="15.6" customHeight="1" x14ac:dyDescent="0.25">
      <c r="A674" s="550"/>
      <c r="B674" s="552"/>
      <c r="C674" s="455"/>
      <c r="D674" s="545"/>
      <c r="E674" s="448"/>
      <c r="F674" s="93" t="s">
        <v>385</v>
      </c>
      <c r="G674" s="523" t="s">
        <v>398</v>
      </c>
      <c r="H674" s="523"/>
      <c r="I674" s="523"/>
      <c r="J674" s="523"/>
      <c r="K674" s="497"/>
      <c r="L674" s="444" t="e">
        <f>#REF!-#REF!*10%</f>
        <v>#REF!</v>
      </c>
    </row>
    <row r="675" spans="1:12" ht="15.6" customHeight="1" x14ac:dyDescent="0.25">
      <c r="A675" s="550"/>
      <c r="B675" s="552"/>
      <c r="C675" s="455"/>
      <c r="D675" s="545"/>
      <c r="E675" s="448"/>
      <c r="F675" s="93" t="s">
        <v>389</v>
      </c>
      <c r="G675" s="523" t="s">
        <v>390</v>
      </c>
      <c r="H675" s="523"/>
      <c r="I675" s="523"/>
      <c r="J675" s="523"/>
      <c r="K675" s="497"/>
      <c r="L675" s="444" t="e">
        <f>#REF!-#REF!*10%</f>
        <v>#REF!</v>
      </c>
    </row>
    <row r="676" spans="1:12" ht="15.6" customHeight="1" x14ac:dyDescent="0.25">
      <c r="A676" s="550"/>
      <c r="B676" s="552"/>
      <c r="C676" s="455"/>
      <c r="D676" s="545"/>
      <c r="E676" s="448"/>
      <c r="F676" s="93" t="s">
        <v>704</v>
      </c>
      <c r="G676" s="523" t="s">
        <v>705</v>
      </c>
      <c r="H676" s="523"/>
      <c r="I676" s="523"/>
      <c r="J676" s="523"/>
      <c r="K676" s="497"/>
      <c r="L676" s="444" t="e">
        <f>#REF!-#REF!*10%</f>
        <v>#REF!</v>
      </c>
    </row>
    <row r="677" spans="1:12" ht="15.6" customHeight="1" x14ac:dyDescent="0.25">
      <c r="A677" s="550"/>
      <c r="B677" s="552"/>
      <c r="C677" s="455"/>
      <c r="D677" s="545"/>
      <c r="E677" s="448"/>
      <c r="F677" s="93" t="s">
        <v>706</v>
      </c>
      <c r="G677" s="461" t="s">
        <v>390</v>
      </c>
      <c r="H677" s="461"/>
      <c r="I677" s="461"/>
      <c r="J677" s="461"/>
      <c r="K677" s="497"/>
      <c r="L677" s="444" t="e">
        <f>#REF!-#REF!*10%</f>
        <v>#REF!</v>
      </c>
    </row>
    <row r="678" spans="1:12" ht="15.6" customHeight="1" x14ac:dyDescent="0.25">
      <c r="A678" s="550"/>
      <c r="B678" s="552"/>
      <c r="C678" s="455"/>
      <c r="D678" s="545"/>
      <c r="E678" s="448"/>
      <c r="F678" s="93" t="s">
        <v>1271</v>
      </c>
      <c r="G678" s="461" t="s">
        <v>390</v>
      </c>
      <c r="H678" s="461"/>
      <c r="I678" s="461"/>
      <c r="J678" s="461"/>
      <c r="K678" s="497"/>
      <c r="L678" s="444" t="e">
        <f>#REF!-#REF!*10%</f>
        <v>#REF!</v>
      </c>
    </row>
    <row r="679" spans="1:12" ht="15.6" customHeight="1" x14ac:dyDescent="0.25">
      <c r="A679" s="550"/>
      <c r="B679" s="552"/>
      <c r="C679" s="455"/>
      <c r="D679" s="545"/>
      <c r="E679" s="448"/>
      <c r="F679" s="93" t="s">
        <v>707</v>
      </c>
      <c r="G679" s="523" t="s">
        <v>911</v>
      </c>
      <c r="H679" s="523"/>
      <c r="I679" s="523"/>
      <c r="J679" s="523"/>
      <c r="K679" s="497"/>
      <c r="L679" s="444" t="e">
        <f>#REF!-#REF!*10%</f>
        <v>#REF!</v>
      </c>
    </row>
    <row r="680" spans="1:12" ht="15.6" customHeight="1" x14ac:dyDescent="0.25">
      <c r="A680" s="550"/>
      <c r="B680" s="552"/>
      <c r="C680" s="455"/>
      <c r="D680" s="545"/>
      <c r="E680" s="448"/>
      <c r="F680" s="93" t="s">
        <v>708</v>
      </c>
      <c r="G680" s="523" t="s">
        <v>390</v>
      </c>
      <c r="H680" s="523"/>
      <c r="I680" s="523"/>
      <c r="J680" s="523"/>
      <c r="K680" s="497"/>
      <c r="L680" s="444" t="e">
        <f>#REF!-#REF!*10%</f>
        <v>#REF!</v>
      </c>
    </row>
    <row r="681" spans="1:12" ht="15.6" customHeight="1" x14ac:dyDescent="0.25">
      <c r="A681" s="550"/>
      <c r="B681" s="552"/>
      <c r="C681" s="455"/>
      <c r="D681" s="545"/>
      <c r="E681" s="448"/>
      <c r="F681" s="93" t="s">
        <v>377</v>
      </c>
      <c r="G681" s="523" t="s">
        <v>387</v>
      </c>
      <c r="H681" s="523"/>
      <c r="I681" s="523"/>
      <c r="J681" s="523"/>
      <c r="K681" s="497"/>
      <c r="L681" s="444" t="e">
        <f>#REF!-#REF!*10%</f>
        <v>#REF!</v>
      </c>
    </row>
    <row r="682" spans="1:12" ht="15.6" customHeight="1" x14ac:dyDescent="0.25">
      <c r="A682" s="550"/>
      <c r="B682" s="552"/>
      <c r="C682" s="455"/>
      <c r="D682" s="545"/>
      <c r="E682" s="448"/>
      <c r="F682" s="93" t="s">
        <v>388</v>
      </c>
      <c r="G682" s="523" t="s">
        <v>393</v>
      </c>
      <c r="H682" s="523"/>
      <c r="I682" s="523"/>
      <c r="J682" s="523"/>
      <c r="K682" s="497"/>
      <c r="L682" s="444" t="e">
        <f>#REF!-#REF!*10%</f>
        <v>#REF!</v>
      </c>
    </row>
    <row r="683" spans="1:12" ht="15.6" customHeight="1" x14ac:dyDescent="0.25">
      <c r="A683" s="550"/>
      <c r="B683" s="552"/>
      <c r="C683" s="455"/>
      <c r="D683" s="545"/>
      <c r="E683" s="448"/>
      <c r="F683" s="93" t="s">
        <v>562</v>
      </c>
      <c r="G683" s="523" t="s">
        <v>1024</v>
      </c>
      <c r="H683" s="523"/>
      <c r="I683" s="523"/>
      <c r="J683" s="523"/>
      <c r="K683" s="497"/>
      <c r="L683" s="444" t="e">
        <f>#REF!-#REF!*10%</f>
        <v>#REF!</v>
      </c>
    </row>
    <row r="684" spans="1:12" ht="15.6" customHeight="1" x14ac:dyDescent="0.25">
      <c r="A684" s="550"/>
      <c r="B684" s="552"/>
      <c r="C684" s="455"/>
      <c r="D684" s="545"/>
      <c r="E684" s="448"/>
      <c r="F684" s="93" t="s">
        <v>570</v>
      </c>
      <c r="G684" s="523" t="s">
        <v>613</v>
      </c>
      <c r="H684" s="523"/>
      <c r="I684" s="523"/>
      <c r="J684" s="523"/>
      <c r="K684" s="497"/>
      <c r="L684" s="444" t="e">
        <f>#REF!-#REF!*10%</f>
        <v>#REF!</v>
      </c>
    </row>
    <row r="685" spans="1:12" ht="15.6" customHeight="1" x14ac:dyDescent="0.25">
      <c r="A685" s="550"/>
      <c r="B685" s="552"/>
      <c r="C685" s="455"/>
      <c r="D685" s="545"/>
      <c r="E685" s="448"/>
      <c r="F685" s="111" t="s">
        <v>84</v>
      </c>
      <c r="G685" s="526">
        <v>4.8</v>
      </c>
      <c r="H685" s="526"/>
      <c r="I685" s="526"/>
      <c r="J685" s="526"/>
      <c r="K685" s="497"/>
      <c r="L685" s="444" t="e">
        <f>#REF!-#REF!*10%</f>
        <v>#REF!</v>
      </c>
    </row>
    <row r="686" spans="1:12" ht="15.75" customHeight="1" x14ac:dyDescent="0.25">
      <c r="A686" s="550"/>
      <c r="B686" s="553"/>
      <c r="C686" s="455"/>
      <c r="D686" s="546"/>
      <c r="E686" s="448"/>
      <c r="F686" s="96" t="s">
        <v>1016</v>
      </c>
      <c r="G686" s="454">
        <v>5</v>
      </c>
      <c r="H686" s="454"/>
      <c r="I686" s="454"/>
      <c r="J686" s="454"/>
      <c r="K686" s="497"/>
      <c r="L686" s="444" t="e">
        <f>#REF!-#REF!*10%</f>
        <v>#REF!</v>
      </c>
    </row>
    <row r="687" spans="1:12" ht="15.75" customHeight="1" x14ac:dyDescent="0.25">
      <c r="A687" s="549">
        <v>8</v>
      </c>
      <c r="B687" s="551"/>
      <c r="C687" s="455" t="s">
        <v>582</v>
      </c>
      <c r="D687" s="544"/>
      <c r="E687" s="448"/>
      <c r="F687" s="110" t="s">
        <v>81</v>
      </c>
      <c r="G687" s="524" t="s">
        <v>6</v>
      </c>
      <c r="H687" s="524"/>
      <c r="I687" s="524"/>
      <c r="J687" s="524"/>
      <c r="K687" s="539">
        <v>3</v>
      </c>
      <c r="L687" s="498">
        <v>23978</v>
      </c>
    </row>
    <row r="688" spans="1:12" ht="15.75" customHeight="1" x14ac:dyDescent="0.25">
      <c r="A688" s="550"/>
      <c r="B688" s="552"/>
      <c r="C688" s="455"/>
      <c r="D688" s="545"/>
      <c r="E688" s="448"/>
      <c r="F688" s="110" t="s">
        <v>80</v>
      </c>
      <c r="G688" s="469">
        <v>208</v>
      </c>
      <c r="H688" s="469"/>
      <c r="I688" s="469"/>
      <c r="J688" s="469"/>
      <c r="K688" s="502"/>
      <c r="L688" s="499"/>
    </row>
    <row r="689" spans="1:12" ht="15.75" customHeight="1" x14ac:dyDescent="0.25">
      <c r="A689" s="550"/>
      <c r="B689" s="552"/>
      <c r="C689" s="455"/>
      <c r="D689" s="545"/>
      <c r="E689" s="448"/>
      <c r="F689" s="110" t="s">
        <v>8</v>
      </c>
      <c r="G689" s="240">
        <v>3000</v>
      </c>
      <c r="H689" s="241">
        <v>4000</v>
      </c>
      <c r="I689" s="312">
        <v>5000</v>
      </c>
      <c r="J689" s="242">
        <v>6000</v>
      </c>
      <c r="K689" s="502"/>
      <c r="L689" s="499"/>
    </row>
    <row r="690" spans="1:12" ht="15.75" customHeight="1" x14ac:dyDescent="0.25">
      <c r="A690" s="550"/>
      <c r="B690" s="552"/>
      <c r="C690" s="455"/>
      <c r="D690" s="545"/>
      <c r="E690" s="448"/>
      <c r="F690" s="110" t="s">
        <v>817</v>
      </c>
      <c r="G690" s="243">
        <f>G688*114</f>
        <v>23712</v>
      </c>
      <c r="H690" s="244">
        <f>G688*128</f>
        <v>26624</v>
      </c>
      <c r="I690" s="313">
        <f>G688*143</f>
        <v>29744</v>
      </c>
      <c r="J690" s="245">
        <f>G688*148</f>
        <v>30784</v>
      </c>
      <c r="K690" s="502"/>
      <c r="L690" s="499"/>
    </row>
    <row r="691" spans="1:12" ht="15.75" customHeight="1" x14ac:dyDescent="0.25">
      <c r="A691" s="550"/>
      <c r="B691" s="552"/>
      <c r="C691" s="455"/>
      <c r="D691" s="545"/>
      <c r="E691" s="448"/>
      <c r="F691" s="110" t="s">
        <v>1269</v>
      </c>
      <c r="G691" s="451">
        <v>0.98</v>
      </c>
      <c r="H691" s="451"/>
      <c r="I691" s="451"/>
      <c r="J691" s="451"/>
      <c r="K691" s="502"/>
      <c r="L691" s="499"/>
    </row>
    <row r="692" spans="1:12" ht="15.75" customHeight="1" x14ac:dyDescent="0.25">
      <c r="A692" s="550"/>
      <c r="B692" s="552"/>
      <c r="C692" s="455"/>
      <c r="D692" s="545"/>
      <c r="E692" s="448"/>
      <c r="F692" s="93" t="s">
        <v>699</v>
      </c>
      <c r="G692" s="523" t="s">
        <v>700</v>
      </c>
      <c r="H692" s="523"/>
      <c r="I692" s="523"/>
      <c r="J692" s="523"/>
      <c r="K692" s="502"/>
      <c r="L692" s="499"/>
    </row>
    <row r="693" spans="1:12" ht="15.75" customHeight="1" x14ac:dyDescent="0.25">
      <c r="A693" s="550"/>
      <c r="B693" s="552"/>
      <c r="C693" s="455"/>
      <c r="D693" s="545"/>
      <c r="E693" s="448"/>
      <c r="F693" s="93" t="s">
        <v>1181</v>
      </c>
      <c r="G693" s="462" t="s">
        <v>1179</v>
      </c>
      <c r="H693" s="463"/>
      <c r="I693" s="463"/>
      <c r="J693" s="464"/>
      <c r="K693" s="502"/>
      <c r="L693" s="499"/>
    </row>
    <row r="694" spans="1:12" ht="15.75" customHeight="1" x14ac:dyDescent="0.25">
      <c r="A694" s="550"/>
      <c r="B694" s="552"/>
      <c r="C694" s="455"/>
      <c r="D694" s="545"/>
      <c r="E694" s="448"/>
      <c r="F694" s="110" t="s">
        <v>83</v>
      </c>
      <c r="G694" s="524">
        <v>66</v>
      </c>
      <c r="H694" s="524"/>
      <c r="I694" s="524"/>
      <c r="J694" s="524"/>
      <c r="K694" s="502"/>
      <c r="L694" s="499"/>
    </row>
    <row r="695" spans="1:12" ht="15.75" customHeight="1" x14ac:dyDescent="0.25">
      <c r="A695" s="550"/>
      <c r="B695" s="552"/>
      <c r="C695" s="455"/>
      <c r="D695" s="545"/>
      <c r="E695" s="448"/>
      <c r="F695" s="112" t="s">
        <v>396</v>
      </c>
      <c r="G695" s="523" t="s">
        <v>908</v>
      </c>
      <c r="H695" s="523"/>
      <c r="I695" s="523"/>
      <c r="J695" s="523"/>
      <c r="K695" s="502"/>
      <c r="L695" s="499"/>
    </row>
    <row r="696" spans="1:12" ht="15.75" customHeight="1" x14ac:dyDescent="0.25">
      <c r="A696" s="550"/>
      <c r="B696" s="552"/>
      <c r="C696" s="455"/>
      <c r="D696" s="545"/>
      <c r="E696" s="448"/>
      <c r="F696" s="110" t="s">
        <v>3</v>
      </c>
      <c r="G696" s="524" t="s">
        <v>216</v>
      </c>
      <c r="H696" s="524"/>
      <c r="I696" s="524"/>
      <c r="J696" s="524"/>
      <c r="K696" s="502"/>
      <c r="L696" s="499"/>
    </row>
    <row r="697" spans="1:12" ht="15.6" customHeight="1" x14ac:dyDescent="0.25">
      <c r="A697" s="550"/>
      <c r="B697" s="552"/>
      <c r="C697" s="455"/>
      <c r="D697" s="545"/>
      <c r="E697" s="448"/>
      <c r="F697" s="93" t="s">
        <v>379</v>
      </c>
      <c r="G697" s="523" t="s">
        <v>380</v>
      </c>
      <c r="H697" s="523"/>
      <c r="I697" s="523"/>
      <c r="J697" s="523"/>
      <c r="K697" s="502"/>
      <c r="L697" s="499"/>
    </row>
    <row r="698" spans="1:12" ht="15.6" customHeight="1" x14ac:dyDescent="0.25">
      <c r="A698" s="550"/>
      <c r="B698" s="552"/>
      <c r="C698" s="455"/>
      <c r="D698" s="545"/>
      <c r="E698" s="448"/>
      <c r="F698" s="93" t="s">
        <v>701</v>
      </c>
      <c r="G698" s="523">
        <v>100000</v>
      </c>
      <c r="H698" s="523"/>
      <c r="I698" s="523"/>
      <c r="J698" s="523"/>
      <c r="K698" s="502"/>
      <c r="L698" s="499"/>
    </row>
    <row r="699" spans="1:12" ht="15.6" customHeight="1" x14ac:dyDescent="0.25">
      <c r="A699" s="550"/>
      <c r="B699" s="552"/>
      <c r="C699" s="455"/>
      <c r="D699" s="545"/>
      <c r="E699" s="448"/>
      <c r="F699" s="93" t="s">
        <v>257</v>
      </c>
      <c r="G699" s="523" t="s">
        <v>391</v>
      </c>
      <c r="H699" s="523"/>
      <c r="I699" s="523"/>
      <c r="J699" s="523"/>
      <c r="K699" s="502"/>
      <c r="L699" s="499"/>
    </row>
    <row r="700" spans="1:12" ht="15.6" customHeight="1" x14ac:dyDescent="0.25">
      <c r="A700" s="550"/>
      <c r="B700" s="552"/>
      <c r="C700" s="455"/>
      <c r="D700" s="545"/>
      <c r="E700" s="448"/>
      <c r="F700" s="93" t="s">
        <v>376</v>
      </c>
      <c r="G700" s="523" t="s">
        <v>392</v>
      </c>
      <c r="H700" s="523"/>
      <c r="I700" s="523"/>
      <c r="J700" s="523"/>
      <c r="K700" s="502"/>
      <c r="L700" s="499"/>
    </row>
    <row r="701" spans="1:12" ht="15.6" customHeight="1" x14ac:dyDescent="0.25">
      <c r="A701" s="550"/>
      <c r="B701" s="552"/>
      <c r="C701" s="455"/>
      <c r="D701" s="545"/>
      <c r="E701" s="448"/>
      <c r="F701" s="93" t="s">
        <v>702</v>
      </c>
      <c r="G701" s="523" t="s">
        <v>709</v>
      </c>
      <c r="H701" s="523"/>
      <c r="I701" s="523"/>
      <c r="J701" s="523"/>
      <c r="K701" s="502"/>
      <c r="L701" s="499"/>
    </row>
    <row r="702" spans="1:12" ht="15.6" customHeight="1" x14ac:dyDescent="0.25">
      <c r="A702" s="550"/>
      <c r="B702" s="552"/>
      <c r="C702" s="455"/>
      <c r="D702" s="545"/>
      <c r="E702" s="448"/>
      <c r="F702" s="93" t="s">
        <v>381</v>
      </c>
      <c r="G702" s="523" t="s">
        <v>382</v>
      </c>
      <c r="H702" s="523"/>
      <c r="I702" s="523"/>
      <c r="J702" s="523"/>
      <c r="K702" s="502"/>
      <c r="L702" s="500"/>
    </row>
    <row r="703" spans="1:12" ht="15.6" customHeight="1" x14ac:dyDescent="0.25">
      <c r="A703" s="550"/>
      <c r="B703" s="552"/>
      <c r="C703" s="455"/>
      <c r="D703" s="545"/>
      <c r="E703" s="448"/>
      <c r="F703" s="94" t="s">
        <v>358</v>
      </c>
      <c r="G703" s="523" t="s">
        <v>900</v>
      </c>
      <c r="H703" s="523"/>
      <c r="I703" s="523"/>
      <c r="J703" s="523"/>
      <c r="K703" s="496">
        <v>5</v>
      </c>
      <c r="L703" s="443">
        <v>25656</v>
      </c>
    </row>
    <row r="704" spans="1:12" ht="15.6" customHeight="1" x14ac:dyDescent="0.25">
      <c r="A704" s="550"/>
      <c r="B704" s="552"/>
      <c r="C704" s="455"/>
      <c r="D704" s="545"/>
      <c r="E704" s="448"/>
      <c r="F704" s="93" t="s">
        <v>383</v>
      </c>
      <c r="G704" s="523" t="s">
        <v>384</v>
      </c>
      <c r="H704" s="523"/>
      <c r="I704" s="523"/>
      <c r="J704" s="523"/>
      <c r="K704" s="497"/>
      <c r="L704" s="444" t="e">
        <f>#REF!-#REF!*10%</f>
        <v>#REF!</v>
      </c>
    </row>
    <row r="705" spans="1:12" ht="15.6" customHeight="1" x14ac:dyDescent="0.25">
      <c r="A705" s="550"/>
      <c r="B705" s="552"/>
      <c r="C705" s="455"/>
      <c r="D705" s="545"/>
      <c r="E705" s="448"/>
      <c r="F705" s="93" t="s">
        <v>385</v>
      </c>
      <c r="G705" s="523" t="s">
        <v>398</v>
      </c>
      <c r="H705" s="523"/>
      <c r="I705" s="523"/>
      <c r="J705" s="523"/>
      <c r="K705" s="497"/>
      <c r="L705" s="444" t="e">
        <f>#REF!-#REF!*10%</f>
        <v>#REF!</v>
      </c>
    </row>
    <row r="706" spans="1:12" ht="15.6" customHeight="1" x14ac:dyDescent="0.25">
      <c r="A706" s="550"/>
      <c r="B706" s="552"/>
      <c r="C706" s="455"/>
      <c r="D706" s="545"/>
      <c r="E706" s="448"/>
      <c r="F706" s="93" t="s">
        <v>389</v>
      </c>
      <c r="G706" s="523" t="s">
        <v>390</v>
      </c>
      <c r="H706" s="523"/>
      <c r="I706" s="523"/>
      <c r="J706" s="523"/>
      <c r="K706" s="497"/>
      <c r="L706" s="444" t="e">
        <f>#REF!-#REF!*10%</f>
        <v>#REF!</v>
      </c>
    </row>
    <row r="707" spans="1:12" ht="15.6" customHeight="1" x14ac:dyDescent="0.25">
      <c r="A707" s="550"/>
      <c r="B707" s="552"/>
      <c r="C707" s="455"/>
      <c r="D707" s="545"/>
      <c r="E707" s="448"/>
      <c r="F707" s="93" t="s">
        <v>704</v>
      </c>
      <c r="G707" s="523" t="s">
        <v>705</v>
      </c>
      <c r="H707" s="523"/>
      <c r="I707" s="523"/>
      <c r="J707" s="523"/>
      <c r="K707" s="497"/>
      <c r="L707" s="444" t="e">
        <f>#REF!-#REF!*10%</f>
        <v>#REF!</v>
      </c>
    </row>
    <row r="708" spans="1:12" ht="15.6" customHeight="1" x14ac:dyDescent="0.25">
      <c r="A708" s="550"/>
      <c r="B708" s="552"/>
      <c r="C708" s="455"/>
      <c r="D708" s="545"/>
      <c r="E708" s="448"/>
      <c r="F708" s="93" t="s">
        <v>706</v>
      </c>
      <c r="G708" s="461" t="s">
        <v>390</v>
      </c>
      <c r="H708" s="461"/>
      <c r="I708" s="461"/>
      <c r="J708" s="461"/>
      <c r="K708" s="497"/>
      <c r="L708" s="444" t="e">
        <f>#REF!-#REF!*10%</f>
        <v>#REF!</v>
      </c>
    </row>
    <row r="709" spans="1:12" ht="15.6" customHeight="1" x14ac:dyDescent="0.25">
      <c r="A709" s="550"/>
      <c r="B709" s="552"/>
      <c r="C709" s="455"/>
      <c r="D709" s="545"/>
      <c r="E709" s="448"/>
      <c r="F709" s="93" t="s">
        <v>1271</v>
      </c>
      <c r="G709" s="461" t="s">
        <v>390</v>
      </c>
      <c r="H709" s="461"/>
      <c r="I709" s="461"/>
      <c r="J709" s="461"/>
      <c r="K709" s="497"/>
      <c r="L709" s="444" t="e">
        <f>#REF!-#REF!*10%</f>
        <v>#REF!</v>
      </c>
    </row>
    <row r="710" spans="1:12" ht="15.6" customHeight="1" x14ac:dyDescent="0.25">
      <c r="A710" s="550"/>
      <c r="B710" s="552"/>
      <c r="C710" s="455"/>
      <c r="D710" s="545"/>
      <c r="E710" s="448"/>
      <c r="F710" s="93" t="s">
        <v>707</v>
      </c>
      <c r="G710" s="523" t="s">
        <v>911</v>
      </c>
      <c r="H710" s="523"/>
      <c r="I710" s="523"/>
      <c r="J710" s="523"/>
      <c r="K710" s="497"/>
      <c r="L710" s="444" t="e">
        <f>#REF!-#REF!*10%</f>
        <v>#REF!</v>
      </c>
    </row>
    <row r="711" spans="1:12" ht="15.6" customHeight="1" x14ac:dyDescent="0.25">
      <c r="A711" s="550"/>
      <c r="B711" s="552"/>
      <c r="C711" s="455"/>
      <c r="D711" s="545"/>
      <c r="E711" s="448"/>
      <c r="F711" s="93" t="s">
        <v>708</v>
      </c>
      <c r="G711" s="523" t="s">
        <v>390</v>
      </c>
      <c r="H711" s="523"/>
      <c r="I711" s="523"/>
      <c r="J711" s="523"/>
      <c r="K711" s="497"/>
      <c r="L711" s="444" t="e">
        <f>#REF!-#REF!*10%</f>
        <v>#REF!</v>
      </c>
    </row>
    <row r="712" spans="1:12" ht="15.6" customHeight="1" x14ac:dyDescent="0.25">
      <c r="A712" s="550"/>
      <c r="B712" s="552"/>
      <c r="C712" s="455"/>
      <c r="D712" s="545"/>
      <c r="E712" s="448"/>
      <c r="F712" s="93" t="s">
        <v>377</v>
      </c>
      <c r="G712" s="523" t="s">
        <v>387</v>
      </c>
      <c r="H712" s="523"/>
      <c r="I712" s="523"/>
      <c r="J712" s="523"/>
      <c r="K712" s="497"/>
      <c r="L712" s="444" t="e">
        <f>#REF!-#REF!*10%</f>
        <v>#REF!</v>
      </c>
    </row>
    <row r="713" spans="1:12" ht="15.6" customHeight="1" x14ac:dyDescent="0.25">
      <c r="A713" s="550"/>
      <c r="B713" s="552"/>
      <c r="C713" s="455"/>
      <c r="D713" s="545"/>
      <c r="E713" s="448"/>
      <c r="F713" s="93" t="s">
        <v>388</v>
      </c>
      <c r="G713" s="523" t="s">
        <v>393</v>
      </c>
      <c r="H713" s="523"/>
      <c r="I713" s="523"/>
      <c r="J713" s="523"/>
      <c r="K713" s="497"/>
      <c r="L713" s="444" t="e">
        <f>#REF!-#REF!*10%</f>
        <v>#REF!</v>
      </c>
    </row>
    <row r="714" spans="1:12" ht="15.6" customHeight="1" x14ac:dyDescent="0.25">
      <c r="A714" s="550"/>
      <c r="B714" s="552"/>
      <c r="C714" s="455"/>
      <c r="D714" s="545"/>
      <c r="E714" s="448"/>
      <c r="F714" s="93" t="s">
        <v>562</v>
      </c>
      <c r="G714" s="523" t="s">
        <v>1024</v>
      </c>
      <c r="H714" s="523"/>
      <c r="I714" s="523"/>
      <c r="J714" s="523"/>
      <c r="K714" s="497"/>
      <c r="L714" s="444" t="e">
        <f>#REF!-#REF!*10%</f>
        <v>#REF!</v>
      </c>
    </row>
    <row r="715" spans="1:12" ht="15.6" customHeight="1" x14ac:dyDescent="0.25">
      <c r="A715" s="550"/>
      <c r="B715" s="552"/>
      <c r="C715" s="455"/>
      <c r="D715" s="545"/>
      <c r="E715" s="448"/>
      <c r="F715" s="93" t="s">
        <v>570</v>
      </c>
      <c r="G715" s="523" t="s">
        <v>613</v>
      </c>
      <c r="H715" s="523"/>
      <c r="I715" s="523"/>
      <c r="J715" s="523"/>
      <c r="K715" s="497"/>
      <c r="L715" s="444" t="e">
        <f>#REF!-#REF!*10%</f>
        <v>#REF!</v>
      </c>
    </row>
    <row r="716" spans="1:12" ht="15.6" customHeight="1" x14ac:dyDescent="0.25">
      <c r="A716" s="550"/>
      <c r="B716" s="552"/>
      <c r="C716" s="455"/>
      <c r="D716" s="545"/>
      <c r="E716" s="448"/>
      <c r="F716" s="111" t="s">
        <v>84</v>
      </c>
      <c r="G716" s="526">
        <v>6.4</v>
      </c>
      <c r="H716" s="526"/>
      <c r="I716" s="526"/>
      <c r="J716" s="526"/>
      <c r="K716" s="497"/>
      <c r="L716" s="444" t="e">
        <f>#REF!-#REF!*10%</f>
        <v>#REF!</v>
      </c>
    </row>
    <row r="717" spans="1:12" ht="15.75" customHeight="1" x14ac:dyDescent="0.25">
      <c r="A717" s="550"/>
      <c r="B717" s="553"/>
      <c r="C717" s="455"/>
      <c r="D717" s="546"/>
      <c r="E717" s="448"/>
      <c r="F717" s="96" t="s">
        <v>1016</v>
      </c>
      <c r="G717" s="454">
        <v>5</v>
      </c>
      <c r="H717" s="454"/>
      <c r="I717" s="454"/>
      <c r="J717" s="454"/>
      <c r="K717" s="497"/>
      <c r="L717" s="444" t="e">
        <f>#REF!-#REF!*10%</f>
        <v>#REF!</v>
      </c>
    </row>
    <row r="718" spans="1:12" ht="15.75" customHeight="1" x14ac:dyDescent="0.25">
      <c r="A718" s="549">
        <v>9</v>
      </c>
      <c r="B718" s="551"/>
      <c r="C718" s="455" t="s">
        <v>283</v>
      </c>
      <c r="D718" s="544"/>
      <c r="E718" s="448"/>
      <c r="F718" s="110" t="s">
        <v>81</v>
      </c>
      <c r="G718" s="524" t="s">
        <v>6</v>
      </c>
      <c r="H718" s="524"/>
      <c r="I718" s="524"/>
      <c r="J718" s="524"/>
      <c r="K718" s="539">
        <v>3</v>
      </c>
      <c r="L718" s="498">
        <v>26334</v>
      </c>
    </row>
    <row r="719" spans="1:12" ht="15.75" customHeight="1" x14ac:dyDescent="0.25">
      <c r="A719" s="550"/>
      <c r="B719" s="552"/>
      <c r="C719" s="455"/>
      <c r="D719" s="545"/>
      <c r="E719" s="448"/>
      <c r="F719" s="110" t="s">
        <v>80</v>
      </c>
      <c r="G719" s="469">
        <v>244</v>
      </c>
      <c r="H719" s="469"/>
      <c r="I719" s="469"/>
      <c r="J719" s="469"/>
      <c r="K719" s="502"/>
      <c r="L719" s="499"/>
    </row>
    <row r="720" spans="1:12" ht="15.75" customHeight="1" x14ac:dyDescent="0.25">
      <c r="A720" s="550"/>
      <c r="B720" s="552"/>
      <c r="C720" s="455"/>
      <c r="D720" s="545"/>
      <c r="E720" s="448"/>
      <c r="F720" s="110" t="s">
        <v>8</v>
      </c>
      <c r="G720" s="240">
        <v>3000</v>
      </c>
      <c r="H720" s="241">
        <v>4000</v>
      </c>
      <c r="I720" s="312">
        <v>5000</v>
      </c>
      <c r="J720" s="242">
        <v>6000</v>
      </c>
      <c r="K720" s="502"/>
      <c r="L720" s="499"/>
    </row>
    <row r="721" spans="1:12" ht="15.75" customHeight="1" x14ac:dyDescent="0.25">
      <c r="A721" s="550"/>
      <c r="B721" s="552"/>
      <c r="C721" s="455"/>
      <c r="D721" s="545"/>
      <c r="E721" s="448"/>
      <c r="F721" s="110" t="s">
        <v>817</v>
      </c>
      <c r="G721" s="243">
        <f>G719*114</f>
        <v>27816</v>
      </c>
      <c r="H721" s="244">
        <f>G719*128</f>
        <v>31232</v>
      </c>
      <c r="I721" s="313">
        <f>G719*143</f>
        <v>34892</v>
      </c>
      <c r="J721" s="245">
        <f>G719*148</f>
        <v>36112</v>
      </c>
      <c r="K721" s="502"/>
      <c r="L721" s="499"/>
    </row>
    <row r="722" spans="1:12" ht="15.75" customHeight="1" x14ac:dyDescent="0.25">
      <c r="A722" s="550"/>
      <c r="B722" s="552"/>
      <c r="C722" s="455"/>
      <c r="D722" s="545"/>
      <c r="E722" s="448"/>
      <c r="F722" s="110" t="s">
        <v>1269</v>
      </c>
      <c r="G722" s="451">
        <v>0.98</v>
      </c>
      <c r="H722" s="451"/>
      <c r="I722" s="451"/>
      <c r="J722" s="451"/>
      <c r="K722" s="502"/>
      <c r="L722" s="499"/>
    </row>
    <row r="723" spans="1:12" ht="15.75" customHeight="1" x14ac:dyDescent="0.25">
      <c r="A723" s="550"/>
      <c r="B723" s="552"/>
      <c r="C723" s="455"/>
      <c r="D723" s="545"/>
      <c r="E723" s="448"/>
      <c r="F723" s="93" t="s">
        <v>699</v>
      </c>
      <c r="G723" s="523" t="s">
        <v>700</v>
      </c>
      <c r="H723" s="523"/>
      <c r="I723" s="523"/>
      <c r="J723" s="523"/>
      <c r="K723" s="502"/>
      <c r="L723" s="499"/>
    </row>
    <row r="724" spans="1:12" ht="15.75" customHeight="1" x14ac:dyDescent="0.25">
      <c r="A724" s="550"/>
      <c r="B724" s="552"/>
      <c r="C724" s="455"/>
      <c r="D724" s="545"/>
      <c r="E724" s="448"/>
      <c r="F724" s="93" t="s">
        <v>1181</v>
      </c>
      <c r="G724" s="462" t="s">
        <v>1179</v>
      </c>
      <c r="H724" s="463"/>
      <c r="I724" s="463"/>
      <c r="J724" s="464"/>
      <c r="K724" s="502"/>
      <c r="L724" s="499"/>
    </row>
    <row r="725" spans="1:12" ht="15.75" customHeight="1" x14ac:dyDescent="0.25">
      <c r="A725" s="550"/>
      <c r="B725" s="552"/>
      <c r="C725" s="455"/>
      <c r="D725" s="545"/>
      <c r="E725" s="448"/>
      <c r="F725" s="110" t="s">
        <v>83</v>
      </c>
      <c r="G725" s="524">
        <v>66</v>
      </c>
      <c r="H725" s="524"/>
      <c r="I725" s="524"/>
      <c r="J725" s="524"/>
      <c r="K725" s="502"/>
      <c r="L725" s="499"/>
    </row>
    <row r="726" spans="1:12" ht="15.75" customHeight="1" x14ac:dyDescent="0.25">
      <c r="A726" s="550"/>
      <c r="B726" s="552"/>
      <c r="C726" s="455"/>
      <c r="D726" s="545"/>
      <c r="E726" s="448"/>
      <c r="F726" s="112" t="s">
        <v>396</v>
      </c>
      <c r="G726" s="523" t="s">
        <v>908</v>
      </c>
      <c r="H726" s="523"/>
      <c r="I726" s="523"/>
      <c r="J726" s="523"/>
      <c r="K726" s="502"/>
      <c r="L726" s="499"/>
    </row>
    <row r="727" spans="1:12" ht="15.75" customHeight="1" x14ac:dyDescent="0.25">
      <c r="A727" s="550"/>
      <c r="B727" s="552"/>
      <c r="C727" s="455"/>
      <c r="D727" s="545"/>
      <c r="E727" s="448"/>
      <c r="F727" s="110" t="s">
        <v>3</v>
      </c>
      <c r="G727" s="524" t="s">
        <v>217</v>
      </c>
      <c r="H727" s="524"/>
      <c r="I727" s="524"/>
      <c r="J727" s="524"/>
      <c r="K727" s="502"/>
      <c r="L727" s="499"/>
    </row>
    <row r="728" spans="1:12" ht="15.6" customHeight="1" x14ac:dyDescent="0.25">
      <c r="A728" s="550"/>
      <c r="B728" s="552"/>
      <c r="C728" s="455"/>
      <c r="D728" s="545"/>
      <c r="E728" s="448"/>
      <c r="F728" s="93" t="s">
        <v>379</v>
      </c>
      <c r="G728" s="523" t="s">
        <v>380</v>
      </c>
      <c r="H728" s="523"/>
      <c r="I728" s="523"/>
      <c r="J728" s="523"/>
      <c r="K728" s="502"/>
      <c r="L728" s="499"/>
    </row>
    <row r="729" spans="1:12" ht="15.6" customHeight="1" x14ac:dyDescent="0.25">
      <c r="A729" s="550"/>
      <c r="B729" s="552"/>
      <c r="C729" s="455"/>
      <c r="D729" s="545"/>
      <c r="E729" s="448"/>
      <c r="F729" s="93" t="s">
        <v>701</v>
      </c>
      <c r="G729" s="523">
        <v>100000</v>
      </c>
      <c r="H729" s="523"/>
      <c r="I729" s="523"/>
      <c r="J729" s="523"/>
      <c r="K729" s="502"/>
      <c r="L729" s="499"/>
    </row>
    <row r="730" spans="1:12" ht="15.6" customHeight="1" x14ac:dyDescent="0.25">
      <c r="A730" s="550"/>
      <c r="B730" s="552"/>
      <c r="C730" s="455"/>
      <c r="D730" s="545"/>
      <c r="E730" s="448"/>
      <c r="F730" s="93" t="s">
        <v>257</v>
      </c>
      <c r="G730" s="523" t="s">
        <v>391</v>
      </c>
      <c r="H730" s="523"/>
      <c r="I730" s="523"/>
      <c r="J730" s="523"/>
      <c r="K730" s="502"/>
      <c r="L730" s="499"/>
    </row>
    <row r="731" spans="1:12" ht="15.6" customHeight="1" x14ac:dyDescent="0.25">
      <c r="A731" s="550"/>
      <c r="B731" s="552"/>
      <c r="C731" s="455"/>
      <c r="D731" s="545"/>
      <c r="E731" s="448"/>
      <c r="F731" s="93" t="s">
        <v>376</v>
      </c>
      <c r="G731" s="523" t="s">
        <v>392</v>
      </c>
      <c r="H731" s="523"/>
      <c r="I731" s="523"/>
      <c r="J731" s="523"/>
      <c r="K731" s="502"/>
      <c r="L731" s="499"/>
    </row>
    <row r="732" spans="1:12" ht="15.6" customHeight="1" x14ac:dyDescent="0.25">
      <c r="A732" s="550"/>
      <c r="B732" s="552"/>
      <c r="C732" s="455"/>
      <c r="D732" s="545"/>
      <c r="E732" s="448"/>
      <c r="F732" s="93" t="s">
        <v>702</v>
      </c>
      <c r="G732" s="523" t="s">
        <v>709</v>
      </c>
      <c r="H732" s="523"/>
      <c r="I732" s="523"/>
      <c r="J732" s="523"/>
      <c r="K732" s="502"/>
      <c r="L732" s="499"/>
    </row>
    <row r="733" spans="1:12" ht="15.6" customHeight="1" x14ac:dyDescent="0.25">
      <c r="A733" s="550"/>
      <c r="B733" s="552"/>
      <c r="C733" s="455"/>
      <c r="D733" s="545"/>
      <c r="E733" s="448"/>
      <c r="F733" s="93" t="s">
        <v>381</v>
      </c>
      <c r="G733" s="523" t="s">
        <v>382</v>
      </c>
      <c r="H733" s="523"/>
      <c r="I733" s="523"/>
      <c r="J733" s="523"/>
      <c r="K733" s="502"/>
      <c r="L733" s="500"/>
    </row>
    <row r="734" spans="1:12" ht="15.6" customHeight="1" x14ac:dyDescent="0.25">
      <c r="A734" s="550"/>
      <c r="B734" s="552"/>
      <c r="C734" s="455"/>
      <c r="D734" s="545"/>
      <c r="E734" s="448"/>
      <c r="F734" s="94" t="s">
        <v>358</v>
      </c>
      <c r="G734" s="523" t="s">
        <v>900</v>
      </c>
      <c r="H734" s="523"/>
      <c r="I734" s="523"/>
      <c r="J734" s="523"/>
      <c r="K734" s="496">
        <v>5</v>
      </c>
      <c r="L734" s="443">
        <v>28177</v>
      </c>
    </row>
    <row r="735" spans="1:12" ht="15.6" customHeight="1" x14ac:dyDescent="0.25">
      <c r="A735" s="550"/>
      <c r="B735" s="552"/>
      <c r="C735" s="455"/>
      <c r="D735" s="545"/>
      <c r="E735" s="448"/>
      <c r="F735" s="93" t="s">
        <v>383</v>
      </c>
      <c r="G735" s="523" t="s">
        <v>384</v>
      </c>
      <c r="H735" s="523"/>
      <c r="I735" s="523"/>
      <c r="J735" s="523"/>
      <c r="K735" s="497"/>
      <c r="L735" s="444" t="e">
        <f>#REF!-#REF!*10%</f>
        <v>#REF!</v>
      </c>
    </row>
    <row r="736" spans="1:12" ht="15.6" customHeight="1" x14ac:dyDescent="0.25">
      <c r="A736" s="550"/>
      <c r="B736" s="552"/>
      <c r="C736" s="455"/>
      <c r="D736" s="545"/>
      <c r="E736" s="448"/>
      <c r="F736" s="93" t="s">
        <v>385</v>
      </c>
      <c r="G736" s="523" t="s">
        <v>398</v>
      </c>
      <c r="H736" s="523"/>
      <c r="I736" s="523"/>
      <c r="J736" s="523"/>
      <c r="K736" s="497"/>
      <c r="L736" s="444" t="e">
        <f>#REF!-#REF!*10%</f>
        <v>#REF!</v>
      </c>
    </row>
    <row r="737" spans="1:12" ht="15.6" customHeight="1" x14ac:dyDescent="0.25">
      <c r="A737" s="550"/>
      <c r="B737" s="552"/>
      <c r="C737" s="455"/>
      <c r="D737" s="545"/>
      <c r="E737" s="448"/>
      <c r="F737" s="93" t="s">
        <v>389</v>
      </c>
      <c r="G737" s="523" t="s">
        <v>390</v>
      </c>
      <c r="H737" s="523"/>
      <c r="I737" s="523"/>
      <c r="J737" s="523"/>
      <c r="K737" s="497"/>
      <c r="L737" s="444" t="e">
        <f>#REF!-#REF!*10%</f>
        <v>#REF!</v>
      </c>
    </row>
    <row r="738" spans="1:12" ht="15.6" customHeight="1" x14ac:dyDescent="0.25">
      <c r="A738" s="550"/>
      <c r="B738" s="552"/>
      <c r="C738" s="455"/>
      <c r="D738" s="545"/>
      <c r="E738" s="448"/>
      <c r="F738" s="93" t="s">
        <v>704</v>
      </c>
      <c r="G738" s="523" t="s">
        <v>705</v>
      </c>
      <c r="H738" s="523"/>
      <c r="I738" s="523"/>
      <c r="J738" s="523"/>
      <c r="K738" s="497"/>
      <c r="L738" s="444" t="e">
        <f>#REF!-#REF!*10%</f>
        <v>#REF!</v>
      </c>
    </row>
    <row r="739" spans="1:12" ht="15.6" customHeight="1" x14ac:dyDescent="0.25">
      <c r="A739" s="550"/>
      <c r="B739" s="552"/>
      <c r="C739" s="455"/>
      <c r="D739" s="545"/>
      <c r="E739" s="448"/>
      <c r="F739" s="93" t="s">
        <v>706</v>
      </c>
      <c r="G739" s="461" t="s">
        <v>390</v>
      </c>
      <c r="H739" s="461"/>
      <c r="I739" s="461"/>
      <c r="J739" s="461"/>
      <c r="K739" s="497"/>
      <c r="L739" s="444" t="e">
        <f>#REF!-#REF!*10%</f>
        <v>#REF!</v>
      </c>
    </row>
    <row r="740" spans="1:12" ht="15.6" customHeight="1" x14ac:dyDescent="0.25">
      <c r="A740" s="550"/>
      <c r="B740" s="552"/>
      <c r="C740" s="455"/>
      <c r="D740" s="545"/>
      <c r="E740" s="448"/>
      <c r="F740" s="93" t="s">
        <v>1271</v>
      </c>
      <c r="G740" s="461" t="s">
        <v>390</v>
      </c>
      <c r="H740" s="461"/>
      <c r="I740" s="461"/>
      <c r="J740" s="461"/>
      <c r="K740" s="497"/>
      <c r="L740" s="444" t="e">
        <f>#REF!-#REF!*10%</f>
        <v>#REF!</v>
      </c>
    </row>
    <row r="741" spans="1:12" ht="15.6" customHeight="1" x14ac:dyDescent="0.25">
      <c r="A741" s="550"/>
      <c r="B741" s="552"/>
      <c r="C741" s="455"/>
      <c r="D741" s="545"/>
      <c r="E741" s="448"/>
      <c r="F741" s="93" t="s">
        <v>707</v>
      </c>
      <c r="G741" s="523" t="s">
        <v>911</v>
      </c>
      <c r="H741" s="523"/>
      <c r="I741" s="523"/>
      <c r="J741" s="523"/>
      <c r="K741" s="497"/>
      <c r="L741" s="444" t="e">
        <f>#REF!-#REF!*10%</f>
        <v>#REF!</v>
      </c>
    </row>
    <row r="742" spans="1:12" ht="15.6" customHeight="1" x14ac:dyDescent="0.25">
      <c r="A742" s="550"/>
      <c r="B742" s="552"/>
      <c r="C742" s="455"/>
      <c r="D742" s="545"/>
      <c r="E742" s="448"/>
      <c r="F742" s="93" t="s">
        <v>708</v>
      </c>
      <c r="G742" s="523" t="s">
        <v>390</v>
      </c>
      <c r="H742" s="523"/>
      <c r="I742" s="523"/>
      <c r="J742" s="523"/>
      <c r="K742" s="497"/>
      <c r="L742" s="444" t="e">
        <f>#REF!-#REF!*10%</f>
        <v>#REF!</v>
      </c>
    </row>
    <row r="743" spans="1:12" ht="15.6" customHeight="1" x14ac:dyDescent="0.25">
      <c r="A743" s="550"/>
      <c r="B743" s="552"/>
      <c r="C743" s="455"/>
      <c r="D743" s="545"/>
      <c r="E743" s="448"/>
      <c r="F743" s="93" t="s">
        <v>377</v>
      </c>
      <c r="G743" s="523" t="s">
        <v>387</v>
      </c>
      <c r="H743" s="523"/>
      <c r="I743" s="523"/>
      <c r="J743" s="523"/>
      <c r="K743" s="497"/>
      <c r="L743" s="444" t="e">
        <f>#REF!-#REF!*10%</f>
        <v>#REF!</v>
      </c>
    </row>
    <row r="744" spans="1:12" ht="15.6" customHeight="1" x14ac:dyDescent="0.25">
      <c r="A744" s="550"/>
      <c r="B744" s="552"/>
      <c r="C744" s="455"/>
      <c r="D744" s="545"/>
      <c r="E744" s="448"/>
      <c r="F744" s="93" t="s">
        <v>388</v>
      </c>
      <c r="G744" s="523" t="s">
        <v>393</v>
      </c>
      <c r="H744" s="523"/>
      <c r="I744" s="523"/>
      <c r="J744" s="523"/>
      <c r="K744" s="497"/>
      <c r="L744" s="444" t="e">
        <f>#REF!-#REF!*10%</f>
        <v>#REF!</v>
      </c>
    </row>
    <row r="745" spans="1:12" ht="15.6" customHeight="1" x14ac:dyDescent="0.25">
      <c r="A745" s="550"/>
      <c r="B745" s="552"/>
      <c r="C745" s="455"/>
      <c r="D745" s="545"/>
      <c r="E745" s="448"/>
      <c r="F745" s="93" t="s">
        <v>562</v>
      </c>
      <c r="G745" s="523" t="s">
        <v>1024</v>
      </c>
      <c r="H745" s="523"/>
      <c r="I745" s="523"/>
      <c r="J745" s="523"/>
      <c r="K745" s="497"/>
      <c r="L745" s="444" t="e">
        <f>#REF!-#REF!*10%</f>
        <v>#REF!</v>
      </c>
    </row>
    <row r="746" spans="1:12" ht="15.6" customHeight="1" x14ac:dyDescent="0.25">
      <c r="A746" s="550"/>
      <c r="B746" s="552"/>
      <c r="C746" s="455"/>
      <c r="D746" s="545"/>
      <c r="E746" s="448"/>
      <c r="F746" s="93" t="s">
        <v>570</v>
      </c>
      <c r="G746" s="523" t="s">
        <v>613</v>
      </c>
      <c r="H746" s="523"/>
      <c r="I746" s="523"/>
      <c r="J746" s="523"/>
      <c r="K746" s="497"/>
      <c r="L746" s="444" t="e">
        <f>#REF!-#REF!*10%</f>
        <v>#REF!</v>
      </c>
    </row>
    <row r="747" spans="1:12" ht="15.6" customHeight="1" x14ac:dyDescent="0.25">
      <c r="A747" s="550"/>
      <c r="B747" s="552"/>
      <c r="C747" s="455"/>
      <c r="D747" s="545"/>
      <c r="E747" s="448"/>
      <c r="F747" s="111" t="s">
        <v>84</v>
      </c>
      <c r="G747" s="526">
        <v>7.2</v>
      </c>
      <c r="H747" s="526"/>
      <c r="I747" s="526"/>
      <c r="J747" s="526"/>
      <c r="K747" s="497"/>
      <c r="L747" s="444" t="e">
        <f>#REF!-#REF!*10%</f>
        <v>#REF!</v>
      </c>
    </row>
    <row r="748" spans="1:12" ht="15.75" customHeight="1" x14ac:dyDescent="0.25">
      <c r="A748" s="550"/>
      <c r="B748" s="553"/>
      <c r="C748" s="455"/>
      <c r="D748" s="546"/>
      <c r="E748" s="448"/>
      <c r="F748" s="96" t="s">
        <v>1016</v>
      </c>
      <c r="G748" s="454">
        <v>5</v>
      </c>
      <c r="H748" s="454"/>
      <c r="I748" s="454"/>
      <c r="J748" s="454"/>
      <c r="K748" s="497"/>
      <c r="L748" s="444" t="e">
        <f>#REF!-#REF!*10%</f>
        <v>#REF!</v>
      </c>
    </row>
    <row r="749" spans="1:12" ht="15.75" customHeight="1" x14ac:dyDescent="0.25">
      <c r="A749" s="549">
        <v>10</v>
      </c>
      <c r="B749" s="551"/>
      <c r="C749" s="455" t="s">
        <v>284</v>
      </c>
      <c r="D749" s="544"/>
      <c r="E749" s="448"/>
      <c r="F749" s="110" t="s">
        <v>81</v>
      </c>
      <c r="G749" s="524" t="s">
        <v>6</v>
      </c>
      <c r="H749" s="524"/>
      <c r="I749" s="524"/>
      <c r="J749" s="524"/>
      <c r="K749" s="539">
        <v>3</v>
      </c>
      <c r="L749" s="498">
        <v>31081</v>
      </c>
    </row>
    <row r="750" spans="1:12" ht="15.75" customHeight="1" x14ac:dyDescent="0.25">
      <c r="A750" s="550"/>
      <c r="B750" s="552"/>
      <c r="C750" s="455"/>
      <c r="D750" s="545"/>
      <c r="E750" s="448"/>
      <c r="F750" s="110" t="s">
        <v>80</v>
      </c>
      <c r="G750" s="469">
        <v>280</v>
      </c>
      <c r="H750" s="469"/>
      <c r="I750" s="469"/>
      <c r="J750" s="469"/>
      <c r="K750" s="502"/>
      <c r="L750" s="499"/>
    </row>
    <row r="751" spans="1:12" ht="15.75" customHeight="1" x14ac:dyDescent="0.25">
      <c r="A751" s="550"/>
      <c r="B751" s="552"/>
      <c r="C751" s="455"/>
      <c r="D751" s="545"/>
      <c r="E751" s="448"/>
      <c r="F751" s="110" t="s">
        <v>8</v>
      </c>
      <c r="G751" s="240">
        <v>3000</v>
      </c>
      <c r="H751" s="241">
        <v>4000</v>
      </c>
      <c r="I751" s="312">
        <v>5000</v>
      </c>
      <c r="J751" s="242">
        <v>6000</v>
      </c>
      <c r="K751" s="502"/>
      <c r="L751" s="499"/>
    </row>
    <row r="752" spans="1:12" ht="15.75" customHeight="1" x14ac:dyDescent="0.25">
      <c r="A752" s="550"/>
      <c r="B752" s="552"/>
      <c r="C752" s="455"/>
      <c r="D752" s="545"/>
      <c r="E752" s="448"/>
      <c r="F752" s="110" t="s">
        <v>817</v>
      </c>
      <c r="G752" s="243">
        <f>G750*114</f>
        <v>31920</v>
      </c>
      <c r="H752" s="244">
        <f>G750*128</f>
        <v>35840</v>
      </c>
      <c r="I752" s="313">
        <f>G750*143</f>
        <v>40040</v>
      </c>
      <c r="J752" s="245">
        <f>G750*148</f>
        <v>41440</v>
      </c>
      <c r="K752" s="502"/>
      <c r="L752" s="499"/>
    </row>
    <row r="753" spans="1:12" ht="15.75" customHeight="1" x14ac:dyDescent="0.25">
      <c r="A753" s="550"/>
      <c r="B753" s="552"/>
      <c r="C753" s="455"/>
      <c r="D753" s="545"/>
      <c r="E753" s="448"/>
      <c r="F753" s="110" t="s">
        <v>1269</v>
      </c>
      <c r="G753" s="451">
        <v>0.98</v>
      </c>
      <c r="H753" s="451"/>
      <c r="I753" s="451"/>
      <c r="J753" s="451"/>
      <c r="K753" s="502"/>
      <c r="L753" s="499"/>
    </row>
    <row r="754" spans="1:12" ht="15.75" customHeight="1" x14ac:dyDescent="0.25">
      <c r="A754" s="550"/>
      <c r="B754" s="552"/>
      <c r="C754" s="455"/>
      <c r="D754" s="545"/>
      <c r="E754" s="448"/>
      <c r="F754" s="93" t="s">
        <v>699</v>
      </c>
      <c r="G754" s="523" t="s">
        <v>700</v>
      </c>
      <c r="H754" s="523"/>
      <c r="I754" s="523"/>
      <c r="J754" s="523"/>
      <c r="K754" s="502"/>
      <c r="L754" s="499"/>
    </row>
    <row r="755" spans="1:12" ht="15.75" customHeight="1" x14ac:dyDescent="0.25">
      <c r="A755" s="550"/>
      <c r="B755" s="552"/>
      <c r="C755" s="455"/>
      <c r="D755" s="545"/>
      <c r="E755" s="448"/>
      <c r="F755" s="93" t="s">
        <v>1181</v>
      </c>
      <c r="G755" s="462" t="s">
        <v>1179</v>
      </c>
      <c r="H755" s="463"/>
      <c r="I755" s="463"/>
      <c r="J755" s="464"/>
      <c r="K755" s="502"/>
      <c r="L755" s="499"/>
    </row>
    <row r="756" spans="1:12" ht="15.75" customHeight="1" x14ac:dyDescent="0.25">
      <c r="A756" s="550"/>
      <c r="B756" s="552"/>
      <c r="C756" s="455"/>
      <c r="D756" s="545"/>
      <c r="E756" s="448"/>
      <c r="F756" s="110" t="s">
        <v>83</v>
      </c>
      <c r="G756" s="524">
        <v>66</v>
      </c>
      <c r="H756" s="524"/>
      <c r="I756" s="524"/>
      <c r="J756" s="524"/>
      <c r="K756" s="502"/>
      <c r="L756" s="499"/>
    </row>
    <row r="757" spans="1:12" ht="15.75" customHeight="1" x14ac:dyDescent="0.25">
      <c r="A757" s="550"/>
      <c r="B757" s="552"/>
      <c r="C757" s="455"/>
      <c r="D757" s="545"/>
      <c r="E757" s="448"/>
      <c r="F757" s="112" t="s">
        <v>396</v>
      </c>
      <c r="G757" s="523" t="s">
        <v>908</v>
      </c>
      <c r="H757" s="523"/>
      <c r="I757" s="523"/>
      <c r="J757" s="523"/>
      <c r="K757" s="502"/>
      <c r="L757" s="499"/>
    </row>
    <row r="758" spans="1:12" ht="15.75" customHeight="1" x14ac:dyDescent="0.25">
      <c r="A758" s="550"/>
      <c r="B758" s="552"/>
      <c r="C758" s="455"/>
      <c r="D758" s="545"/>
      <c r="E758" s="448"/>
      <c r="F758" s="110" t="s">
        <v>3</v>
      </c>
      <c r="G758" s="524" t="s">
        <v>218</v>
      </c>
      <c r="H758" s="524"/>
      <c r="I758" s="524"/>
      <c r="J758" s="524"/>
      <c r="K758" s="502"/>
      <c r="L758" s="499"/>
    </row>
    <row r="759" spans="1:12" ht="15.6" customHeight="1" x14ac:dyDescent="0.25">
      <c r="A759" s="550"/>
      <c r="B759" s="552"/>
      <c r="C759" s="455"/>
      <c r="D759" s="545"/>
      <c r="E759" s="448"/>
      <c r="F759" s="93" t="s">
        <v>379</v>
      </c>
      <c r="G759" s="523" t="s">
        <v>380</v>
      </c>
      <c r="H759" s="523"/>
      <c r="I759" s="523"/>
      <c r="J759" s="523"/>
      <c r="K759" s="502"/>
      <c r="L759" s="499"/>
    </row>
    <row r="760" spans="1:12" ht="15.6" customHeight="1" x14ac:dyDescent="0.25">
      <c r="A760" s="550"/>
      <c r="B760" s="552"/>
      <c r="C760" s="455"/>
      <c r="D760" s="545"/>
      <c r="E760" s="448"/>
      <c r="F760" s="93" t="s">
        <v>701</v>
      </c>
      <c r="G760" s="523">
        <v>100000</v>
      </c>
      <c r="H760" s="523"/>
      <c r="I760" s="523"/>
      <c r="J760" s="523"/>
      <c r="K760" s="502"/>
      <c r="L760" s="499"/>
    </row>
    <row r="761" spans="1:12" ht="15.6" customHeight="1" x14ac:dyDescent="0.25">
      <c r="A761" s="550"/>
      <c r="B761" s="552"/>
      <c r="C761" s="455"/>
      <c r="D761" s="545"/>
      <c r="E761" s="448"/>
      <c r="F761" s="93" t="s">
        <v>257</v>
      </c>
      <c r="G761" s="523" t="s">
        <v>391</v>
      </c>
      <c r="H761" s="523"/>
      <c r="I761" s="523"/>
      <c r="J761" s="523"/>
      <c r="K761" s="502"/>
      <c r="L761" s="499"/>
    </row>
    <row r="762" spans="1:12" ht="15.6" customHeight="1" x14ac:dyDescent="0.25">
      <c r="A762" s="550"/>
      <c r="B762" s="552"/>
      <c r="C762" s="455"/>
      <c r="D762" s="545"/>
      <c r="E762" s="448"/>
      <c r="F762" s="93" t="s">
        <v>376</v>
      </c>
      <c r="G762" s="523" t="s">
        <v>392</v>
      </c>
      <c r="H762" s="523"/>
      <c r="I762" s="523"/>
      <c r="J762" s="523"/>
      <c r="K762" s="502"/>
      <c r="L762" s="499"/>
    </row>
    <row r="763" spans="1:12" ht="15.6" customHeight="1" x14ac:dyDescent="0.25">
      <c r="A763" s="550"/>
      <c r="B763" s="552"/>
      <c r="C763" s="455"/>
      <c r="D763" s="545"/>
      <c r="E763" s="448"/>
      <c r="F763" s="93" t="s">
        <v>702</v>
      </c>
      <c r="G763" s="523" t="s">
        <v>709</v>
      </c>
      <c r="H763" s="523"/>
      <c r="I763" s="523"/>
      <c r="J763" s="523"/>
      <c r="K763" s="502"/>
      <c r="L763" s="499"/>
    </row>
    <row r="764" spans="1:12" ht="15.6" customHeight="1" x14ac:dyDescent="0.25">
      <c r="A764" s="550"/>
      <c r="B764" s="552"/>
      <c r="C764" s="455"/>
      <c r="D764" s="545"/>
      <c r="E764" s="448"/>
      <c r="F764" s="93" t="s">
        <v>381</v>
      </c>
      <c r="G764" s="523" t="s">
        <v>382</v>
      </c>
      <c r="H764" s="523"/>
      <c r="I764" s="523"/>
      <c r="J764" s="523"/>
      <c r="K764" s="502"/>
      <c r="L764" s="500"/>
    </row>
    <row r="765" spans="1:12" ht="15.6" customHeight="1" x14ac:dyDescent="0.25">
      <c r="A765" s="550"/>
      <c r="B765" s="552"/>
      <c r="C765" s="455"/>
      <c r="D765" s="545"/>
      <c r="E765" s="448"/>
      <c r="F765" s="94" t="s">
        <v>358</v>
      </c>
      <c r="G765" s="523" t="s">
        <v>900</v>
      </c>
      <c r="H765" s="523"/>
      <c r="I765" s="523"/>
      <c r="J765" s="523"/>
      <c r="K765" s="496">
        <v>5</v>
      </c>
      <c r="L765" s="443">
        <v>33256</v>
      </c>
    </row>
    <row r="766" spans="1:12" ht="15.6" customHeight="1" x14ac:dyDescent="0.25">
      <c r="A766" s="550"/>
      <c r="B766" s="552"/>
      <c r="C766" s="455"/>
      <c r="D766" s="545"/>
      <c r="E766" s="448"/>
      <c r="F766" s="93" t="s">
        <v>383</v>
      </c>
      <c r="G766" s="523" t="s">
        <v>384</v>
      </c>
      <c r="H766" s="523"/>
      <c r="I766" s="523"/>
      <c r="J766" s="523"/>
      <c r="K766" s="497"/>
      <c r="L766" s="444" t="e">
        <f>#REF!-#REF!*10%</f>
        <v>#REF!</v>
      </c>
    </row>
    <row r="767" spans="1:12" ht="15.6" customHeight="1" x14ac:dyDescent="0.25">
      <c r="A767" s="550"/>
      <c r="B767" s="552"/>
      <c r="C767" s="455"/>
      <c r="D767" s="545"/>
      <c r="E767" s="448"/>
      <c r="F767" s="93" t="s">
        <v>385</v>
      </c>
      <c r="G767" s="523" t="s">
        <v>398</v>
      </c>
      <c r="H767" s="523"/>
      <c r="I767" s="523"/>
      <c r="J767" s="523"/>
      <c r="K767" s="497"/>
      <c r="L767" s="444" t="e">
        <f>#REF!-#REF!*10%</f>
        <v>#REF!</v>
      </c>
    </row>
    <row r="768" spans="1:12" ht="15.6" customHeight="1" x14ac:dyDescent="0.25">
      <c r="A768" s="550"/>
      <c r="B768" s="552"/>
      <c r="C768" s="455"/>
      <c r="D768" s="545"/>
      <c r="E768" s="448"/>
      <c r="F768" s="93" t="s">
        <v>389</v>
      </c>
      <c r="G768" s="523" t="s">
        <v>390</v>
      </c>
      <c r="H768" s="523"/>
      <c r="I768" s="523"/>
      <c r="J768" s="523"/>
      <c r="K768" s="497"/>
      <c r="L768" s="444" t="e">
        <f>#REF!-#REF!*10%</f>
        <v>#REF!</v>
      </c>
    </row>
    <row r="769" spans="1:12" ht="15.6" customHeight="1" x14ac:dyDescent="0.25">
      <c r="A769" s="550"/>
      <c r="B769" s="552"/>
      <c r="C769" s="455"/>
      <c r="D769" s="545"/>
      <c r="E769" s="448"/>
      <c r="F769" s="93" t="s">
        <v>704</v>
      </c>
      <c r="G769" s="523" t="s">
        <v>705</v>
      </c>
      <c r="H769" s="523"/>
      <c r="I769" s="523"/>
      <c r="J769" s="523"/>
      <c r="K769" s="497"/>
      <c r="L769" s="444" t="e">
        <f>#REF!-#REF!*10%</f>
        <v>#REF!</v>
      </c>
    </row>
    <row r="770" spans="1:12" ht="15.6" customHeight="1" x14ac:dyDescent="0.25">
      <c r="A770" s="550"/>
      <c r="B770" s="552"/>
      <c r="C770" s="455"/>
      <c r="D770" s="545"/>
      <c r="E770" s="448"/>
      <c r="F770" s="93" t="s">
        <v>706</v>
      </c>
      <c r="G770" s="461" t="s">
        <v>390</v>
      </c>
      <c r="H770" s="461"/>
      <c r="I770" s="461"/>
      <c r="J770" s="461"/>
      <c r="K770" s="497"/>
      <c r="L770" s="444" t="e">
        <f>#REF!-#REF!*10%</f>
        <v>#REF!</v>
      </c>
    </row>
    <row r="771" spans="1:12" ht="15.6" customHeight="1" x14ac:dyDescent="0.25">
      <c r="A771" s="550"/>
      <c r="B771" s="552"/>
      <c r="C771" s="455"/>
      <c r="D771" s="545"/>
      <c r="E771" s="448"/>
      <c r="F771" s="93" t="s">
        <v>1271</v>
      </c>
      <c r="G771" s="461" t="s">
        <v>390</v>
      </c>
      <c r="H771" s="461"/>
      <c r="I771" s="461"/>
      <c r="J771" s="461"/>
      <c r="K771" s="497"/>
      <c r="L771" s="444" t="e">
        <f>#REF!-#REF!*10%</f>
        <v>#REF!</v>
      </c>
    </row>
    <row r="772" spans="1:12" ht="15.6" customHeight="1" x14ac:dyDescent="0.25">
      <c r="A772" s="550"/>
      <c r="B772" s="552"/>
      <c r="C772" s="455"/>
      <c r="D772" s="545"/>
      <c r="E772" s="448"/>
      <c r="F772" s="93" t="s">
        <v>707</v>
      </c>
      <c r="G772" s="523" t="s">
        <v>911</v>
      </c>
      <c r="H772" s="523"/>
      <c r="I772" s="523"/>
      <c r="J772" s="523"/>
      <c r="K772" s="497"/>
      <c r="L772" s="444" t="e">
        <f>#REF!-#REF!*10%</f>
        <v>#REF!</v>
      </c>
    </row>
    <row r="773" spans="1:12" ht="15.6" customHeight="1" x14ac:dyDescent="0.25">
      <c r="A773" s="550"/>
      <c r="B773" s="552"/>
      <c r="C773" s="455"/>
      <c r="D773" s="545"/>
      <c r="E773" s="448"/>
      <c r="F773" s="93" t="s">
        <v>708</v>
      </c>
      <c r="G773" s="523" t="s">
        <v>390</v>
      </c>
      <c r="H773" s="523"/>
      <c r="I773" s="523"/>
      <c r="J773" s="523"/>
      <c r="K773" s="497"/>
      <c r="L773" s="444" t="e">
        <f>#REF!-#REF!*10%</f>
        <v>#REF!</v>
      </c>
    </row>
    <row r="774" spans="1:12" ht="15.6" customHeight="1" x14ac:dyDescent="0.25">
      <c r="A774" s="550"/>
      <c r="B774" s="552"/>
      <c r="C774" s="455"/>
      <c r="D774" s="545"/>
      <c r="E774" s="448"/>
      <c r="F774" s="93" t="s">
        <v>377</v>
      </c>
      <c r="G774" s="523" t="s">
        <v>387</v>
      </c>
      <c r="H774" s="523"/>
      <c r="I774" s="523"/>
      <c r="J774" s="523"/>
      <c r="K774" s="497"/>
      <c r="L774" s="444" t="e">
        <f>#REF!-#REF!*10%</f>
        <v>#REF!</v>
      </c>
    </row>
    <row r="775" spans="1:12" ht="15.6" customHeight="1" x14ac:dyDescent="0.25">
      <c r="A775" s="550"/>
      <c r="B775" s="552"/>
      <c r="C775" s="455"/>
      <c r="D775" s="545"/>
      <c r="E775" s="448"/>
      <c r="F775" s="93" t="s">
        <v>388</v>
      </c>
      <c r="G775" s="523" t="s">
        <v>393</v>
      </c>
      <c r="H775" s="523"/>
      <c r="I775" s="523"/>
      <c r="J775" s="523"/>
      <c r="K775" s="497"/>
      <c r="L775" s="444" t="e">
        <f>#REF!-#REF!*10%</f>
        <v>#REF!</v>
      </c>
    </row>
    <row r="776" spans="1:12" ht="15.6" customHeight="1" x14ac:dyDescent="0.25">
      <c r="A776" s="550"/>
      <c r="B776" s="552"/>
      <c r="C776" s="455"/>
      <c r="D776" s="545"/>
      <c r="E776" s="448"/>
      <c r="F776" s="93" t="s">
        <v>562</v>
      </c>
      <c r="G776" s="523" t="s">
        <v>1024</v>
      </c>
      <c r="H776" s="523"/>
      <c r="I776" s="523"/>
      <c r="J776" s="523"/>
      <c r="K776" s="497"/>
      <c r="L776" s="444" t="e">
        <f>#REF!-#REF!*10%</f>
        <v>#REF!</v>
      </c>
    </row>
    <row r="777" spans="1:12" ht="15.6" customHeight="1" x14ac:dyDescent="0.25">
      <c r="A777" s="550"/>
      <c r="B777" s="552"/>
      <c r="C777" s="455"/>
      <c r="D777" s="545"/>
      <c r="E777" s="448"/>
      <c r="F777" s="93" t="s">
        <v>570</v>
      </c>
      <c r="G777" s="523" t="s">
        <v>613</v>
      </c>
      <c r="H777" s="523"/>
      <c r="I777" s="523"/>
      <c r="J777" s="523"/>
      <c r="K777" s="497"/>
      <c r="L777" s="444" t="e">
        <f>#REF!-#REF!*10%</f>
        <v>#REF!</v>
      </c>
    </row>
    <row r="778" spans="1:12" ht="15.6" customHeight="1" x14ac:dyDescent="0.25">
      <c r="A778" s="550"/>
      <c r="B778" s="552"/>
      <c r="C778" s="455"/>
      <c r="D778" s="545"/>
      <c r="E778" s="448"/>
      <c r="F778" s="111" t="s">
        <v>84</v>
      </c>
      <c r="G778" s="526">
        <v>8</v>
      </c>
      <c r="H778" s="526"/>
      <c r="I778" s="526"/>
      <c r="J778" s="526"/>
      <c r="K778" s="497"/>
      <c r="L778" s="444" t="e">
        <f>#REF!-#REF!*10%</f>
        <v>#REF!</v>
      </c>
    </row>
    <row r="779" spans="1:12" ht="15.75" customHeight="1" x14ac:dyDescent="0.25">
      <c r="A779" s="550"/>
      <c r="B779" s="553"/>
      <c r="C779" s="455"/>
      <c r="D779" s="546"/>
      <c r="E779" s="448"/>
      <c r="F779" s="96" t="s">
        <v>1016</v>
      </c>
      <c r="G779" s="454">
        <v>5</v>
      </c>
      <c r="H779" s="454"/>
      <c r="I779" s="454"/>
      <c r="J779" s="454"/>
      <c r="K779" s="497"/>
      <c r="L779" s="444" t="e">
        <f>#REF!-#REF!*10%</f>
        <v>#REF!</v>
      </c>
    </row>
    <row r="780" spans="1:12" ht="15.6" customHeight="1" x14ac:dyDescent="0.25">
      <c r="A780" s="549">
        <v>11</v>
      </c>
      <c r="B780" s="551"/>
      <c r="C780" s="455" t="s">
        <v>285</v>
      </c>
      <c r="D780" s="520"/>
      <c r="E780" s="448"/>
      <c r="F780" s="110" t="s">
        <v>81</v>
      </c>
      <c r="G780" s="524" t="s">
        <v>6</v>
      </c>
      <c r="H780" s="524"/>
      <c r="I780" s="524"/>
      <c r="J780" s="524"/>
      <c r="K780" s="539">
        <v>3</v>
      </c>
      <c r="L780" s="498">
        <v>39499</v>
      </c>
    </row>
    <row r="781" spans="1:12" ht="15.6" customHeight="1" x14ac:dyDescent="0.25">
      <c r="A781" s="550"/>
      <c r="B781" s="552"/>
      <c r="C781" s="455"/>
      <c r="D781" s="521"/>
      <c r="E781" s="448"/>
      <c r="F781" s="110" t="s">
        <v>80</v>
      </c>
      <c r="G781" s="469">
        <v>316</v>
      </c>
      <c r="H781" s="469"/>
      <c r="I781" s="469"/>
      <c r="J781" s="469"/>
      <c r="K781" s="502"/>
      <c r="L781" s="499"/>
    </row>
    <row r="782" spans="1:12" ht="15.6" customHeight="1" x14ac:dyDescent="0.25">
      <c r="A782" s="550"/>
      <c r="B782" s="552"/>
      <c r="C782" s="455"/>
      <c r="D782" s="521"/>
      <c r="E782" s="448"/>
      <c r="F782" s="110" t="s">
        <v>8</v>
      </c>
      <c r="G782" s="240">
        <v>3000</v>
      </c>
      <c r="H782" s="241">
        <v>4000</v>
      </c>
      <c r="I782" s="312">
        <v>5000</v>
      </c>
      <c r="J782" s="242">
        <v>6000</v>
      </c>
      <c r="K782" s="502"/>
      <c r="L782" s="499"/>
    </row>
    <row r="783" spans="1:12" ht="15.6" customHeight="1" x14ac:dyDescent="0.25">
      <c r="A783" s="550"/>
      <c r="B783" s="552"/>
      <c r="C783" s="455"/>
      <c r="D783" s="521"/>
      <c r="E783" s="448"/>
      <c r="F783" s="110" t="s">
        <v>817</v>
      </c>
      <c r="G783" s="243">
        <f>G781*114</f>
        <v>36024</v>
      </c>
      <c r="H783" s="244">
        <f>G781*128</f>
        <v>40448</v>
      </c>
      <c r="I783" s="313">
        <f>G781*143</f>
        <v>45188</v>
      </c>
      <c r="J783" s="245">
        <f>G781*148</f>
        <v>46768</v>
      </c>
      <c r="K783" s="502"/>
      <c r="L783" s="499"/>
    </row>
    <row r="784" spans="1:12" ht="15.6" customHeight="1" x14ac:dyDescent="0.25">
      <c r="A784" s="550"/>
      <c r="B784" s="552"/>
      <c r="C784" s="455"/>
      <c r="D784" s="521"/>
      <c r="E784" s="448"/>
      <c r="F784" s="110" t="s">
        <v>1269</v>
      </c>
      <c r="G784" s="451">
        <v>0.98</v>
      </c>
      <c r="H784" s="451"/>
      <c r="I784" s="451"/>
      <c r="J784" s="451"/>
      <c r="K784" s="502"/>
      <c r="L784" s="499"/>
    </row>
    <row r="785" spans="1:12" ht="15.6" customHeight="1" x14ac:dyDescent="0.25">
      <c r="A785" s="550"/>
      <c r="B785" s="552"/>
      <c r="C785" s="455"/>
      <c r="D785" s="521"/>
      <c r="E785" s="448"/>
      <c r="F785" s="93" t="s">
        <v>699</v>
      </c>
      <c r="G785" s="523" t="s">
        <v>700</v>
      </c>
      <c r="H785" s="523"/>
      <c r="I785" s="523"/>
      <c r="J785" s="523"/>
      <c r="K785" s="502"/>
      <c r="L785" s="499"/>
    </row>
    <row r="786" spans="1:12" ht="15.6" customHeight="1" x14ac:dyDescent="0.25">
      <c r="A786" s="550"/>
      <c r="B786" s="552"/>
      <c r="C786" s="455"/>
      <c r="D786" s="521"/>
      <c r="E786" s="448"/>
      <c r="F786" s="93" t="s">
        <v>1181</v>
      </c>
      <c r="G786" s="462" t="s">
        <v>1179</v>
      </c>
      <c r="H786" s="463"/>
      <c r="I786" s="463"/>
      <c r="J786" s="464"/>
      <c r="K786" s="502"/>
      <c r="L786" s="499"/>
    </row>
    <row r="787" spans="1:12" ht="15.6" customHeight="1" x14ac:dyDescent="0.25">
      <c r="A787" s="550"/>
      <c r="B787" s="552"/>
      <c r="C787" s="455"/>
      <c r="D787" s="521"/>
      <c r="E787" s="448"/>
      <c r="F787" s="110" t="s">
        <v>83</v>
      </c>
      <c r="G787" s="524">
        <v>66</v>
      </c>
      <c r="H787" s="524"/>
      <c r="I787" s="524"/>
      <c r="J787" s="524"/>
      <c r="K787" s="502"/>
      <c r="L787" s="499"/>
    </row>
    <row r="788" spans="1:12" ht="15.6" customHeight="1" x14ac:dyDescent="0.25">
      <c r="A788" s="550"/>
      <c r="B788" s="552"/>
      <c r="C788" s="455"/>
      <c r="D788" s="521"/>
      <c r="E788" s="448"/>
      <c r="F788" s="112" t="s">
        <v>396</v>
      </c>
      <c r="G788" s="523" t="s">
        <v>908</v>
      </c>
      <c r="H788" s="523"/>
      <c r="I788" s="523"/>
      <c r="J788" s="523"/>
      <c r="K788" s="502"/>
      <c r="L788" s="499"/>
    </row>
    <row r="789" spans="1:12" ht="15.6" customHeight="1" x14ac:dyDescent="0.25">
      <c r="A789" s="550"/>
      <c r="B789" s="552"/>
      <c r="C789" s="455"/>
      <c r="D789" s="521"/>
      <c r="E789" s="448"/>
      <c r="F789" s="110" t="s">
        <v>3</v>
      </c>
      <c r="G789" s="524" t="s">
        <v>219</v>
      </c>
      <c r="H789" s="524"/>
      <c r="I789" s="524"/>
      <c r="J789" s="524"/>
      <c r="K789" s="502"/>
      <c r="L789" s="499"/>
    </row>
    <row r="790" spans="1:12" ht="15.6" customHeight="1" x14ac:dyDescent="0.25">
      <c r="A790" s="550"/>
      <c r="B790" s="552"/>
      <c r="C790" s="455"/>
      <c r="D790" s="521"/>
      <c r="E790" s="448"/>
      <c r="F790" s="93" t="s">
        <v>379</v>
      </c>
      <c r="G790" s="523" t="s">
        <v>380</v>
      </c>
      <c r="H790" s="523"/>
      <c r="I790" s="523"/>
      <c r="J790" s="523"/>
      <c r="K790" s="502"/>
      <c r="L790" s="499"/>
    </row>
    <row r="791" spans="1:12" ht="15.6" customHeight="1" x14ac:dyDescent="0.25">
      <c r="A791" s="550"/>
      <c r="B791" s="552"/>
      <c r="C791" s="455"/>
      <c r="D791" s="521"/>
      <c r="E791" s="448"/>
      <c r="F791" s="93" t="s">
        <v>701</v>
      </c>
      <c r="G791" s="523">
        <v>100000</v>
      </c>
      <c r="H791" s="523"/>
      <c r="I791" s="523"/>
      <c r="J791" s="523"/>
      <c r="K791" s="502"/>
      <c r="L791" s="499"/>
    </row>
    <row r="792" spans="1:12" ht="15.6" customHeight="1" x14ac:dyDescent="0.25">
      <c r="A792" s="550"/>
      <c r="B792" s="552"/>
      <c r="C792" s="455"/>
      <c r="D792" s="521"/>
      <c r="E792" s="448"/>
      <c r="F792" s="93" t="s">
        <v>257</v>
      </c>
      <c r="G792" s="523" t="s">
        <v>391</v>
      </c>
      <c r="H792" s="523"/>
      <c r="I792" s="523"/>
      <c r="J792" s="523"/>
      <c r="K792" s="502"/>
      <c r="L792" s="499"/>
    </row>
    <row r="793" spans="1:12" ht="15.6" customHeight="1" x14ac:dyDescent="0.25">
      <c r="A793" s="550"/>
      <c r="B793" s="552"/>
      <c r="C793" s="455"/>
      <c r="D793" s="521"/>
      <c r="E793" s="448"/>
      <c r="F793" s="93" t="s">
        <v>376</v>
      </c>
      <c r="G793" s="523" t="s">
        <v>392</v>
      </c>
      <c r="H793" s="523"/>
      <c r="I793" s="523"/>
      <c r="J793" s="523"/>
      <c r="K793" s="502"/>
      <c r="L793" s="499"/>
    </row>
    <row r="794" spans="1:12" ht="15.6" customHeight="1" x14ac:dyDescent="0.25">
      <c r="A794" s="550"/>
      <c r="B794" s="552"/>
      <c r="C794" s="455"/>
      <c r="D794" s="521"/>
      <c r="E794" s="448"/>
      <c r="F794" s="93" t="s">
        <v>702</v>
      </c>
      <c r="G794" s="523" t="s">
        <v>709</v>
      </c>
      <c r="H794" s="523"/>
      <c r="I794" s="523"/>
      <c r="J794" s="523"/>
      <c r="K794" s="502"/>
      <c r="L794" s="499"/>
    </row>
    <row r="795" spans="1:12" ht="15.6" customHeight="1" x14ac:dyDescent="0.25">
      <c r="A795" s="550"/>
      <c r="B795" s="552"/>
      <c r="C795" s="455"/>
      <c r="D795" s="521"/>
      <c r="E795" s="448"/>
      <c r="F795" s="93" t="s">
        <v>381</v>
      </c>
      <c r="G795" s="523" t="s">
        <v>382</v>
      </c>
      <c r="H795" s="523"/>
      <c r="I795" s="523"/>
      <c r="J795" s="523"/>
      <c r="K795" s="502"/>
      <c r="L795" s="500"/>
    </row>
    <row r="796" spans="1:12" ht="15.6" customHeight="1" x14ac:dyDescent="0.25">
      <c r="A796" s="550"/>
      <c r="B796" s="552"/>
      <c r="C796" s="455"/>
      <c r="D796" s="521"/>
      <c r="E796" s="448"/>
      <c r="F796" s="94" t="s">
        <v>358</v>
      </c>
      <c r="G796" s="523" t="s">
        <v>900</v>
      </c>
      <c r="H796" s="523"/>
      <c r="I796" s="523"/>
      <c r="J796" s="523"/>
      <c r="K796" s="496">
        <v>5</v>
      </c>
      <c r="L796" s="443">
        <v>42264</v>
      </c>
    </row>
    <row r="797" spans="1:12" ht="15.6" customHeight="1" x14ac:dyDescent="0.25">
      <c r="A797" s="550"/>
      <c r="B797" s="552"/>
      <c r="C797" s="455"/>
      <c r="D797" s="521"/>
      <c r="E797" s="448"/>
      <c r="F797" s="93" t="s">
        <v>383</v>
      </c>
      <c r="G797" s="523" t="s">
        <v>384</v>
      </c>
      <c r="H797" s="523"/>
      <c r="I797" s="523"/>
      <c r="J797" s="523"/>
      <c r="K797" s="497"/>
      <c r="L797" s="444" t="e">
        <f>#REF!-#REF!*10%</f>
        <v>#REF!</v>
      </c>
    </row>
    <row r="798" spans="1:12" ht="15.6" customHeight="1" x14ac:dyDescent="0.25">
      <c r="A798" s="550"/>
      <c r="B798" s="552"/>
      <c r="C798" s="455"/>
      <c r="D798" s="521"/>
      <c r="E798" s="448"/>
      <c r="F798" s="93" t="s">
        <v>385</v>
      </c>
      <c r="G798" s="523" t="s">
        <v>398</v>
      </c>
      <c r="H798" s="523"/>
      <c r="I798" s="523"/>
      <c r="J798" s="523"/>
      <c r="K798" s="497"/>
      <c r="L798" s="444" t="e">
        <f>#REF!-#REF!*10%</f>
        <v>#REF!</v>
      </c>
    </row>
    <row r="799" spans="1:12" ht="15.6" customHeight="1" x14ac:dyDescent="0.25">
      <c r="A799" s="550"/>
      <c r="B799" s="552"/>
      <c r="C799" s="455"/>
      <c r="D799" s="521"/>
      <c r="E799" s="448"/>
      <c r="F799" s="93" t="s">
        <v>389</v>
      </c>
      <c r="G799" s="523" t="s">
        <v>390</v>
      </c>
      <c r="H799" s="523"/>
      <c r="I799" s="523"/>
      <c r="J799" s="523"/>
      <c r="K799" s="497"/>
      <c r="L799" s="444" t="e">
        <f>#REF!-#REF!*10%</f>
        <v>#REF!</v>
      </c>
    </row>
    <row r="800" spans="1:12" ht="15.6" customHeight="1" x14ac:dyDescent="0.25">
      <c r="A800" s="550"/>
      <c r="B800" s="552"/>
      <c r="C800" s="455"/>
      <c r="D800" s="521"/>
      <c r="E800" s="448"/>
      <c r="F800" s="93" t="s">
        <v>704</v>
      </c>
      <c r="G800" s="523" t="s">
        <v>705</v>
      </c>
      <c r="H800" s="523"/>
      <c r="I800" s="523"/>
      <c r="J800" s="523"/>
      <c r="K800" s="497"/>
      <c r="L800" s="444" t="e">
        <f>#REF!-#REF!*10%</f>
        <v>#REF!</v>
      </c>
    </row>
    <row r="801" spans="1:12" ht="15.6" customHeight="1" x14ac:dyDescent="0.25">
      <c r="A801" s="550"/>
      <c r="B801" s="552"/>
      <c r="C801" s="455"/>
      <c r="D801" s="521"/>
      <c r="E801" s="448"/>
      <c r="F801" s="93" t="s">
        <v>706</v>
      </c>
      <c r="G801" s="461" t="s">
        <v>390</v>
      </c>
      <c r="H801" s="461"/>
      <c r="I801" s="461"/>
      <c r="J801" s="461"/>
      <c r="K801" s="497"/>
      <c r="L801" s="444" t="e">
        <f>#REF!-#REF!*10%</f>
        <v>#REF!</v>
      </c>
    </row>
    <row r="802" spans="1:12" ht="15.6" customHeight="1" x14ac:dyDescent="0.25">
      <c r="A802" s="550"/>
      <c r="B802" s="552"/>
      <c r="C802" s="455"/>
      <c r="D802" s="521"/>
      <c r="E802" s="448"/>
      <c r="F802" s="93" t="s">
        <v>1271</v>
      </c>
      <c r="G802" s="461" t="s">
        <v>390</v>
      </c>
      <c r="H802" s="461"/>
      <c r="I802" s="461"/>
      <c r="J802" s="461"/>
      <c r="K802" s="497"/>
      <c r="L802" s="444" t="e">
        <f>#REF!-#REF!*10%</f>
        <v>#REF!</v>
      </c>
    </row>
    <row r="803" spans="1:12" ht="15.6" customHeight="1" x14ac:dyDescent="0.25">
      <c r="A803" s="550"/>
      <c r="B803" s="552"/>
      <c r="C803" s="455"/>
      <c r="D803" s="521"/>
      <c r="E803" s="448"/>
      <c r="F803" s="93" t="s">
        <v>707</v>
      </c>
      <c r="G803" s="523" t="s">
        <v>911</v>
      </c>
      <c r="H803" s="523"/>
      <c r="I803" s="523"/>
      <c r="J803" s="523"/>
      <c r="K803" s="497"/>
      <c r="L803" s="444" t="e">
        <f>#REF!-#REF!*10%</f>
        <v>#REF!</v>
      </c>
    </row>
    <row r="804" spans="1:12" ht="15.6" customHeight="1" x14ac:dyDescent="0.25">
      <c r="A804" s="550"/>
      <c r="B804" s="552"/>
      <c r="C804" s="455"/>
      <c r="D804" s="521"/>
      <c r="E804" s="448"/>
      <c r="F804" s="93" t="s">
        <v>708</v>
      </c>
      <c r="G804" s="523" t="s">
        <v>390</v>
      </c>
      <c r="H804" s="523"/>
      <c r="I804" s="523"/>
      <c r="J804" s="523"/>
      <c r="K804" s="497"/>
      <c r="L804" s="444" t="e">
        <f>#REF!-#REF!*10%</f>
        <v>#REF!</v>
      </c>
    </row>
    <row r="805" spans="1:12" ht="15.6" customHeight="1" x14ac:dyDescent="0.25">
      <c r="A805" s="550"/>
      <c r="B805" s="552"/>
      <c r="C805" s="455"/>
      <c r="D805" s="521"/>
      <c r="E805" s="448"/>
      <c r="F805" s="93" t="s">
        <v>377</v>
      </c>
      <c r="G805" s="523" t="s">
        <v>387</v>
      </c>
      <c r="H805" s="523"/>
      <c r="I805" s="523"/>
      <c r="J805" s="523"/>
      <c r="K805" s="497"/>
      <c r="L805" s="444" t="e">
        <f>#REF!-#REF!*10%</f>
        <v>#REF!</v>
      </c>
    </row>
    <row r="806" spans="1:12" ht="15.6" customHeight="1" x14ac:dyDescent="0.25">
      <c r="A806" s="550"/>
      <c r="B806" s="552"/>
      <c r="C806" s="455"/>
      <c r="D806" s="521"/>
      <c r="E806" s="448"/>
      <c r="F806" s="93" t="s">
        <v>388</v>
      </c>
      <c r="G806" s="523" t="s">
        <v>393</v>
      </c>
      <c r="H806" s="523"/>
      <c r="I806" s="523"/>
      <c r="J806" s="523"/>
      <c r="K806" s="497"/>
      <c r="L806" s="444" t="e">
        <f>#REF!-#REF!*10%</f>
        <v>#REF!</v>
      </c>
    </row>
    <row r="807" spans="1:12" ht="15.6" customHeight="1" x14ac:dyDescent="0.25">
      <c r="A807" s="550"/>
      <c r="B807" s="552"/>
      <c r="C807" s="455"/>
      <c r="D807" s="521"/>
      <c r="E807" s="448"/>
      <c r="F807" s="93" t="s">
        <v>562</v>
      </c>
      <c r="G807" s="523" t="s">
        <v>1024</v>
      </c>
      <c r="H807" s="523"/>
      <c r="I807" s="523"/>
      <c r="J807" s="523"/>
      <c r="K807" s="497"/>
      <c r="L807" s="444" t="e">
        <f>#REF!-#REF!*10%</f>
        <v>#REF!</v>
      </c>
    </row>
    <row r="808" spans="1:12" ht="15.6" customHeight="1" x14ac:dyDescent="0.25">
      <c r="A808" s="550"/>
      <c r="B808" s="552"/>
      <c r="C808" s="455"/>
      <c r="D808" s="521"/>
      <c r="E808" s="448"/>
      <c r="F808" s="93" t="s">
        <v>570</v>
      </c>
      <c r="G808" s="523" t="s">
        <v>613</v>
      </c>
      <c r="H808" s="523"/>
      <c r="I808" s="523"/>
      <c r="J808" s="523"/>
      <c r="K808" s="497"/>
      <c r="L808" s="444" t="e">
        <f>#REF!-#REF!*10%</f>
        <v>#REF!</v>
      </c>
    </row>
    <row r="809" spans="1:12" ht="15.6" customHeight="1" x14ac:dyDescent="0.25">
      <c r="A809" s="550"/>
      <c r="B809" s="552"/>
      <c r="C809" s="455"/>
      <c r="D809" s="521"/>
      <c r="E809" s="448"/>
      <c r="F809" s="111" t="s">
        <v>84</v>
      </c>
      <c r="G809" s="526">
        <v>9.1999999999999993</v>
      </c>
      <c r="H809" s="526"/>
      <c r="I809" s="526"/>
      <c r="J809" s="526"/>
      <c r="K809" s="497"/>
      <c r="L809" s="444" t="e">
        <f>#REF!-#REF!*10%</f>
        <v>#REF!</v>
      </c>
    </row>
    <row r="810" spans="1:12" ht="15.6" customHeight="1" x14ac:dyDescent="0.25">
      <c r="A810" s="550"/>
      <c r="B810" s="553"/>
      <c r="C810" s="455"/>
      <c r="D810" s="521"/>
      <c r="E810" s="448"/>
      <c r="F810" s="96" t="s">
        <v>1016</v>
      </c>
      <c r="G810" s="454">
        <v>5</v>
      </c>
      <c r="H810" s="454"/>
      <c r="I810" s="454"/>
      <c r="J810" s="454"/>
      <c r="K810" s="497"/>
      <c r="L810" s="444" t="e">
        <f>#REF!-#REF!*10%</f>
        <v>#REF!</v>
      </c>
    </row>
    <row r="811" spans="1:12" ht="15.6" customHeight="1" x14ac:dyDescent="0.25">
      <c r="A811" s="549">
        <v>12</v>
      </c>
      <c r="B811" s="551"/>
      <c r="C811" s="455" t="s">
        <v>286</v>
      </c>
      <c r="D811" s="520"/>
      <c r="E811" s="448"/>
      <c r="F811" s="110" t="s">
        <v>81</v>
      </c>
      <c r="G811" s="524" t="s">
        <v>6</v>
      </c>
      <c r="H811" s="524"/>
      <c r="I811" s="524"/>
      <c r="J811" s="524"/>
      <c r="K811" s="539">
        <v>3</v>
      </c>
      <c r="L811" s="498">
        <v>41441</v>
      </c>
    </row>
    <row r="812" spans="1:12" ht="15.6" customHeight="1" x14ac:dyDescent="0.25">
      <c r="A812" s="550"/>
      <c r="B812" s="552"/>
      <c r="C812" s="455"/>
      <c r="D812" s="521"/>
      <c r="E812" s="448"/>
      <c r="F812" s="110" t="s">
        <v>80</v>
      </c>
      <c r="G812" s="469">
        <v>356</v>
      </c>
      <c r="H812" s="469"/>
      <c r="I812" s="469"/>
      <c r="J812" s="469"/>
      <c r="K812" s="502"/>
      <c r="L812" s="499"/>
    </row>
    <row r="813" spans="1:12" ht="15.6" customHeight="1" x14ac:dyDescent="0.25">
      <c r="A813" s="550"/>
      <c r="B813" s="552"/>
      <c r="C813" s="455"/>
      <c r="D813" s="521"/>
      <c r="E813" s="448"/>
      <c r="F813" s="110" t="s">
        <v>8</v>
      </c>
      <c r="G813" s="240">
        <v>3000</v>
      </c>
      <c r="H813" s="241">
        <v>4000</v>
      </c>
      <c r="I813" s="312">
        <v>5000</v>
      </c>
      <c r="J813" s="242">
        <v>6000</v>
      </c>
      <c r="K813" s="502"/>
      <c r="L813" s="499"/>
    </row>
    <row r="814" spans="1:12" ht="15.6" customHeight="1" x14ac:dyDescent="0.25">
      <c r="A814" s="550"/>
      <c r="B814" s="552"/>
      <c r="C814" s="455"/>
      <c r="D814" s="521"/>
      <c r="E814" s="448"/>
      <c r="F814" s="110" t="s">
        <v>817</v>
      </c>
      <c r="G814" s="243">
        <f>G812*114</f>
        <v>40584</v>
      </c>
      <c r="H814" s="244">
        <f>G812*128</f>
        <v>45568</v>
      </c>
      <c r="I814" s="313">
        <f>G812*143</f>
        <v>50908</v>
      </c>
      <c r="J814" s="245">
        <f>G812*148</f>
        <v>52688</v>
      </c>
      <c r="K814" s="502"/>
      <c r="L814" s="499"/>
    </row>
    <row r="815" spans="1:12" ht="15.6" customHeight="1" x14ac:dyDescent="0.25">
      <c r="A815" s="550"/>
      <c r="B815" s="552"/>
      <c r="C815" s="455"/>
      <c r="D815" s="521"/>
      <c r="E815" s="448"/>
      <c r="F815" s="110" t="s">
        <v>1269</v>
      </c>
      <c r="G815" s="451">
        <v>0.98</v>
      </c>
      <c r="H815" s="451"/>
      <c r="I815" s="451"/>
      <c r="J815" s="451"/>
      <c r="K815" s="502"/>
      <c r="L815" s="499"/>
    </row>
    <row r="816" spans="1:12" ht="15.6" customHeight="1" x14ac:dyDescent="0.25">
      <c r="A816" s="550"/>
      <c r="B816" s="552"/>
      <c r="C816" s="455"/>
      <c r="D816" s="521"/>
      <c r="E816" s="448"/>
      <c r="F816" s="93" t="s">
        <v>699</v>
      </c>
      <c r="G816" s="523" t="s">
        <v>700</v>
      </c>
      <c r="H816" s="523"/>
      <c r="I816" s="523"/>
      <c r="J816" s="523"/>
      <c r="K816" s="502"/>
      <c r="L816" s="499"/>
    </row>
    <row r="817" spans="1:12" ht="15.6" customHeight="1" x14ac:dyDescent="0.25">
      <c r="A817" s="550"/>
      <c r="B817" s="552"/>
      <c r="C817" s="455"/>
      <c r="D817" s="521"/>
      <c r="E817" s="448"/>
      <c r="F817" s="93" t="s">
        <v>1181</v>
      </c>
      <c r="G817" s="462" t="s">
        <v>1179</v>
      </c>
      <c r="H817" s="463"/>
      <c r="I817" s="463"/>
      <c r="J817" s="464"/>
      <c r="K817" s="502"/>
      <c r="L817" s="499"/>
    </row>
    <row r="818" spans="1:12" ht="15.6" customHeight="1" x14ac:dyDescent="0.25">
      <c r="A818" s="550"/>
      <c r="B818" s="552"/>
      <c r="C818" s="455"/>
      <c r="D818" s="521"/>
      <c r="E818" s="448"/>
      <c r="F818" s="110" t="s">
        <v>83</v>
      </c>
      <c r="G818" s="524">
        <v>66</v>
      </c>
      <c r="H818" s="524"/>
      <c r="I818" s="524"/>
      <c r="J818" s="524"/>
      <c r="K818" s="502"/>
      <c r="L818" s="499"/>
    </row>
    <row r="819" spans="1:12" ht="15.6" customHeight="1" x14ac:dyDescent="0.25">
      <c r="A819" s="550"/>
      <c r="B819" s="552"/>
      <c r="C819" s="455"/>
      <c r="D819" s="521"/>
      <c r="E819" s="448"/>
      <c r="F819" s="112" t="s">
        <v>396</v>
      </c>
      <c r="G819" s="523" t="s">
        <v>908</v>
      </c>
      <c r="H819" s="523"/>
      <c r="I819" s="523"/>
      <c r="J819" s="523"/>
      <c r="K819" s="502"/>
      <c r="L819" s="499"/>
    </row>
    <row r="820" spans="1:12" ht="15.6" customHeight="1" x14ac:dyDescent="0.25">
      <c r="A820" s="550"/>
      <c r="B820" s="552"/>
      <c r="C820" s="455"/>
      <c r="D820" s="521"/>
      <c r="E820" s="448"/>
      <c r="F820" s="110" t="s">
        <v>3</v>
      </c>
      <c r="G820" s="524" t="s">
        <v>220</v>
      </c>
      <c r="H820" s="524"/>
      <c r="I820" s="524"/>
      <c r="J820" s="524"/>
      <c r="K820" s="502"/>
      <c r="L820" s="499"/>
    </row>
    <row r="821" spans="1:12" ht="15.6" customHeight="1" x14ac:dyDescent="0.25">
      <c r="A821" s="550"/>
      <c r="B821" s="552"/>
      <c r="C821" s="455"/>
      <c r="D821" s="521"/>
      <c r="E821" s="448"/>
      <c r="F821" s="93" t="s">
        <v>379</v>
      </c>
      <c r="G821" s="523" t="s">
        <v>380</v>
      </c>
      <c r="H821" s="523"/>
      <c r="I821" s="523"/>
      <c r="J821" s="523"/>
      <c r="K821" s="502"/>
      <c r="L821" s="499"/>
    </row>
    <row r="822" spans="1:12" ht="15.6" customHeight="1" x14ac:dyDescent="0.25">
      <c r="A822" s="550"/>
      <c r="B822" s="552"/>
      <c r="C822" s="455"/>
      <c r="D822" s="521"/>
      <c r="E822" s="448"/>
      <c r="F822" s="93" t="s">
        <v>701</v>
      </c>
      <c r="G822" s="523">
        <v>100000</v>
      </c>
      <c r="H822" s="523"/>
      <c r="I822" s="523"/>
      <c r="J822" s="523"/>
      <c r="K822" s="502"/>
      <c r="L822" s="499"/>
    </row>
    <row r="823" spans="1:12" ht="15.6" customHeight="1" x14ac:dyDescent="0.25">
      <c r="A823" s="550"/>
      <c r="B823" s="552"/>
      <c r="C823" s="455"/>
      <c r="D823" s="521"/>
      <c r="E823" s="448"/>
      <c r="F823" s="93" t="s">
        <v>257</v>
      </c>
      <c r="G823" s="523" t="s">
        <v>391</v>
      </c>
      <c r="H823" s="523"/>
      <c r="I823" s="523"/>
      <c r="J823" s="523"/>
      <c r="K823" s="502"/>
      <c r="L823" s="499"/>
    </row>
    <row r="824" spans="1:12" ht="15.6" customHeight="1" x14ac:dyDescent="0.25">
      <c r="A824" s="550"/>
      <c r="B824" s="552"/>
      <c r="C824" s="455"/>
      <c r="D824" s="521"/>
      <c r="E824" s="448"/>
      <c r="F824" s="93" t="s">
        <v>376</v>
      </c>
      <c r="G824" s="523" t="s">
        <v>392</v>
      </c>
      <c r="H824" s="523"/>
      <c r="I824" s="523"/>
      <c r="J824" s="523"/>
      <c r="K824" s="502"/>
      <c r="L824" s="499"/>
    </row>
    <row r="825" spans="1:12" ht="15.6" customHeight="1" x14ac:dyDescent="0.25">
      <c r="A825" s="550"/>
      <c r="B825" s="552"/>
      <c r="C825" s="455"/>
      <c r="D825" s="521"/>
      <c r="E825" s="448"/>
      <c r="F825" s="93" t="s">
        <v>702</v>
      </c>
      <c r="G825" s="523" t="s">
        <v>709</v>
      </c>
      <c r="H825" s="523"/>
      <c r="I825" s="523"/>
      <c r="J825" s="523"/>
      <c r="K825" s="502"/>
      <c r="L825" s="499"/>
    </row>
    <row r="826" spans="1:12" ht="15.6" customHeight="1" x14ac:dyDescent="0.25">
      <c r="A826" s="550"/>
      <c r="B826" s="552"/>
      <c r="C826" s="455"/>
      <c r="D826" s="521"/>
      <c r="E826" s="448"/>
      <c r="F826" s="93" t="s">
        <v>381</v>
      </c>
      <c r="G826" s="523" t="s">
        <v>382</v>
      </c>
      <c r="H826" s="523"/>
      <c r="I826" s="523"/>
      <c r="J826" s="523"/>
      <c r="K826" s="502"/>
      <c r="L826" s="500"/>
    </row>
    <row r="827" spans="1:12" ht="15.6" customHeight="1" x14ac:dyDescent="0.25">
      <c r="A827" s="550"/>
      <c r="B827" s="552"/>
      <c r="C827" s="455"/>
      <c r="D827" s="521"/>
      <c r="E827" s="448"/>
      <c r="F827" s="94" t="s">
        <v>358</v>
      </c>
      <c r="G827" s="523" t="s">
        <v>900</v>
      </c>
      <c r="H827" s="523"/>
      <c r="I827" s="523"/>
      <c r="J827" s="523"/>
      <c r="K827" s="496">
        <v>5</v>
      </c>
      <c r="L827" s="443">
        <v>44342</v>
      </c>
    </row>
    <row r="828" spans="1:12" ht="15.6" customHeight="1" x14ac:dyDescent="0.25">
      <c r="A828" s="550"/>
      <c r="B828" s="552"/>
      <c r="C828" s="455"/>
      <c r="D828" s="521"/>
      <c r="E828" s="448"/>
      <c r="F828" s="93" t="s">
        <v>383</v>
      </c>
      <c r="G828" s="523" t="s">
        <v>384</v>
      </c>
      <c r="H828" s="523"/>
      <c r="I828" s="523"/>
      <c r="J828" s="523"/>
      <c r="K828" s="497"/>
      <c r="L828" s="444" t="e">
        <f>#REF!-#REF!*10%</f>
        <v>#REF!</v>
      </c>
    </row>
    <row r="829" spans="1:12" ht="15.6" customHeight="1" x14ac:dyDescent="0.25">
      <c r="A829" s="550"/>
      <c r="B829" s="552"/>
      <c r="C829" s="455"/>
      <c r="D829" s="521"/>
      <c r="E829" s="448"/>
      <c r="F829" s="93" t="s">
        <v>385</v>
      </c>
      <c r="G829" s="523" t="s">
        <v>398</v>
      </c>
      <c r="H829" s="523"/>
      <c r="I829" s="523"/>
      <c r="J829" s="523"/>
      <c r="K829" s="497"/>
      <c r="L829" s="444" t="e">
        <f>#REF!-#REF!*10%</f>
        <v>#REF!</v>
      </c>
    </row>
    <row r="830" spans="1:12" ht="15.6" customHeight="1" x14ac:dyDescent="0.25">
      <c r="A830" s="550"/>
      <c r="B830" s="552"/>
      <c r="C830" s="455"/>
      <c r="D830" s="521"/>
      <c r="E830" s="448"/>
      <c r="F830" s="93" t="s">
        <v>389</v>
      </c>
      <c r="G830" s="523" t="s">
        <v>390</v>
      </c>
      <c r="H830" s="523"/>
      <c r="I830" s="523"/>
      <c r="J830" s="523"/>
      <c r="K830" s="497"/>
      <c r="L830" s="444" t="e">
        <f>#REF!-#REF!*10%</f>
        <v>#REF!</v>
      </c>
    </row>
    <row r="831" spans="1:12" ht="15.6" customHeight="1" x14ac:dyDescent="0.25">
      <c r="A831" s="550"/>
      <c r="B831" s="552"/>
      <c r="C831" s="455"/>
      <c r="D831" s="521"/>
      <c r="E831" s="448"/>
      <c r="F831" s="93" t="s">
        <v>704</v>
      </c>
      <c r="G831" s="523" t="s">
        <v>705</v>
      </c>
      <c r="H831" s="523"/>
      <c r="I831" s="523"/>
      <c r="J831" s="523"/>
      <c r="K831" s="497"/>
      <c r="L831" s="444" t="e">
        <f>#REF!-#REF!*10%</f>
        <v>#REF!</v>
      </c>
    </row>
    <row r="832" spans="1:12" ht="15.6" customHeight="1" x14ac:dyDescent="0.25">
      <c r="A832" s="550"/>
      <c r="B832" s="552"/>
      <c r="C832" s="455"/>
      <c r="D832" s="521"/>
      <c r="E832" s="448"/>
      <c r="F832" s="93" t="s">
        <v>706</v>
      </c>
      <c r="G832" s="461" t="s">
        <v>390</v>
      </c>
      <c r="H832" s="461"/>
      <c r="I832" s="461"/>
      <c r="J832" s="461"/>
      <c r="K832" s="497"/>
      <c r="L832" s="444" t="e">
        <f>#REF!-#REF!*10%</f>
        <v>#REF!</v>
      </c>
    </row>
    <row r="833" spans="1:12" ht="15.6" customHeight="1" x14ac:dyDescent="0.25">
      <c r="A833" s="550"/>
      <c r="B833" s="552"/>
      <c r="C833" s="455"/>
      <c r="D833" s="521"/>
      <c r="E833" s="448"/>
      <c r="F833" s="93" t="s">
        <v>1271</v>
      </c>
      <c r="G833" s="461" t="s">
        <v>390</v>
      </c>
      <c r="H833" s="461"/>
      <c r="I833" s="461"/>
      <c r="J833" s="461"/>
      <c r="K833" s="497"/>
      <c r="L833" s="444" t="e">
        <f>#REF!-#REF!*10%</f>
        <v>#REF!</v>
      </c>
    </row>
    <row r="834" spans="1:12" ht="15.6" customHeight="1" x14ac:dyDescent="0.25">
      <c r="A834" s="550"/>
      <c r="B834" s="552"/>
      <c r="C834" s="455"/>
      <c r="D834" s="521"/>
      <c r="E834" s="448"/>
      <c r="F834" s="93" t="s">
        <v>707</v>
      </c>
      <c r="G834" s="523" t="s">
        <v>911</v>
      </c>
      <c r="H834" s="523"/>
      <c r="I834" s="523"/>
      <c r="J834" s="523"/>
      <c r="K834" s="497"/>
      <c r="L834" s="444" t="e">
        <f>#REF!-#REF!*10%</f>
        <v>#REF!</v>
      </c>
    </row>
    <row r="835" spans="1:12" ht="15.6" customHeight="1" x14ac:dyDescent="0.25">
      <c r="A835" s="550"/>
      <c r="B835" s="552"/>
      <c r="C835" s="455"/>
      <c r="D835" s="521"/>
      <c r="E835" s="448"/>
      <c r="F835" s="93" t="s">
        <v>708</v>
      </c>
      <c r="G835" s="523" t="s">
        <v>390</v>
      </c>
      <c r="H835" s="523"/>
      <c r="I835" s="523"/>
      <c r="J835" s="523"/>
      <c r="K835" s="497"/>
      <c r="L835" s="444" t="e">
        <f>#REF!-#REF!*10%</f>
        <v>#REF!</v>
      </c>
    </row>
    <row r="836" spans="1:12" ht="15.6" customHeight="1" x14ac:dyDescent="0.25">
      <c r="A836" s="550"/>
      <c r="B836" s="552"/>
      <c r="C836" s="455"/>
      <c r="D836" s="521"/>
      <c r="E836" s="448"/>
      <c r="F836" s="93" t="s">
        <v>377</v>
      </c>
      <c r="G836" s="523" t="s">
        <v>387</v>
      </c>
      <c r="H836" s="523"/>
      <c r="I836" s="523"/>
      <c r="J836" s="523"/>
      <c r="K836" s="497"/>
      <c r="L836" s="444" t="e">
        <f>#REF!-#REF!*10%</f>
        <v>#REF!</v>
      </c>
    </row>
    <row r="837" spans="1:12" ht="15.6" customHeight="1" x14ac:dyDescent="0.25">
      <c r="A837" s="550"/>
      <c r="B837" s="552"/>
      <c r="C837" s="455"/>
      <c r="D837" s="521"/>
      <c r="E837" s="448"/>
      <c r="F837" s="93" t="s">
        <v>388</v>
      </c>
      <c r="G837" s="523" t="s">
        <v>393</v>
      </c>
      <c r="H837" s="523"/>
      <c r="I837" s="523"/>
      <c r="J837" s="523"/>
      <c r="K837" s="497"/>
      <c r="L837" s="444" t="e">
        <f>#REF!-#REF!*10%</f>
        <v>#REF!</v>
      </c>
    </row>
    <row r="838" spans="1:12" ht="15.6" customHeight="1" x14ac:dyDescent="0.25">
      <c r="A838" s="550"/>
      <c r="B838" s="552"/>
      <c r="C838" s="455"/>
      <c r="D838" s="521"/>
      <c r="E838" s="448"/>
      <c r="F838" s="93" t="s">
        <v>562</v>
      </c>
      <c r="G838" s="523" t="s">
        <v>1024</v>
      </c>
      <c r="H838" s="523"/>
      <c r="I838" s="523"/>
      <c r="J838" s="523"/>
      <c r="K838" s="497"/>
      <c r="L838" s="444" t="e">
        <f>#REF!-#REF!*10%</f>
        <v>#REF!</v>
      </c>
    </row>
    <row r="839" spans="1:12" ht="15.6" customHeight="1" x14ac:dyDescent="0.25">
      <c r="A839" s="550"/>
      <c r="B839" s="552"/>
      <c r="C839" s="455"/>
      <c r="D839" s="521"/>
      <c r="E839" s="448"/>
      <c r="F839" s="93" t="s">
        <v>570</v>
      </c>
      <c r="G839" s="523" t="s">
        <v>613</v>
      </c>
      <c r="H839" s="523"/>
      <c r="I839" s="523"/>
      <c r="J839" s="523"/>
      <c r="K839" s="497"/>
      <c r="L839" s="444" t="e">
        <f>#REF!-#REF!*10%</f>
        <v>#REF!</v>
      </c>
    </row>
    <row r="840" spans="1:12" ht="15.6" customHeight="1" x14ac:dyDescent="0.25">
      <c r="A840" s="550"/>
      <c r="B840" s="552"/>
      <c r="C840" s="455"/>
      <c r="D840" s="521"/>
      <c r="E840" s="448"/>
      <c r="F840" s="111" t="s">
        <v>84</v>
      </c>
      <c r="G840" s="526">
        <v>10.6</v>
      </c>
      <c r="H840" s="526"/>
      <c r="I840" s="526"/>
      <c r="J840" s="526"/>
      <c r="K840" s="497"/>
      <c r="L840" s="444" t="e">
        <f>#REF!-#REF!*10%</f>
        <v>#REF!</v>
      </c>
    </row>
    <row r="841" spans="1:12" ht="15.6" customHeight="1" x14ac:dyDescent="0.25">
      <c r="A841" s="550"/>
      <c r="B841" s="553"/>
      <c r="C841" s="455"/>
      <c r="D841" s="521"/>
      <c r="E841" s="448"/>
      <c r="F841" s="96" t="s">
        <v>1016</v>
      </c>
      <c r="G841" s="454">
        <v>5</v>
      </c>
      <c r="H841" s="454"/>
      <c r="I841" s="454"/>
      <c r="J841" s="454"/>
      <c r="K841" s="497"/>
      <c r="L841" s="444" t="e">
        <f>#REF!-#REF!*10%</f>
        <v>#REF!</v>
      </c>
    </row>
    <row r="842" spans="1:12" ht="15.6" customHeight="1" x14ac:dyDescent="0.25">
      <c r="A842" s="549">
        <v>13</v>
      </c>
      <c r="B842" s="551"/>
      <c r="C842" s="455" t="s">
        <v>287</v>
      </c>
      <c r="D842" s="520"/>
      <c r="E842" s="448"/>
      <c r="F842" s="110" t="s">
        <v>81</v>
      </c>
      <c r="G842" s="524" t="s">
        <v>6</v>
      </c>
      <c r="H842" s="524"/>
      <c r="I842" s="524"/>
      <c r="J842" s="524"/>
      <c r="K842" s="539">
        <v>3</v>
      </c>
      <c r="L842" s="498">
        <v>43169</v>
      </c>
    </row>
    <row r="843" spans="1:12" ht="15.6" customHeight="1" x14ac:dyDescent="0.25">
      <c r="A843" s="550"/>
      <c r="B843" s="552"/>
      <c r="C843" s="455"/>
      <c r="D843" s="521"/>
      <c r="E843" s="448"/>
      <c r="F843" s="110" t="s">
        <v>80</v>
      </c>
      <c r="G843" s="469">
        <v>388</v>
      </c>
      <c r="H843" s="469"/>
      <c r="I843" s="469"/>
      <c r="J843" s="469"/>
      <c r="K843" s="502"/>
      <c r="L843" s="499"/>
    </row>
    <row r="844" spans="1:12" ht="15.6" customHeight="1" x14ac:dyDescent="0.25">
      <c r="A844" s="550"/>
      <c r="B844" s="552"/>
      <c r="C844" s="455"/>
      <c r="D844" s="521"/>
      <c r="E844" s="448"/>
      <c r="F844" s="110" t="s">
        <v>8</v>
      </c>
      <c r="G844" s="240">
        <v>3000</v>
      </c>
      <c r="H844" s="241">
        <v>4000</v>
      </c>
      <c r="I844" s="312">
        <v>5000</v>
      </c>
      <c r="J844" s="242">
        <v>6000</v>
      </c>
      <c r="K844" s="502"/>
      <c r="L844" s="499"/>
    </row>
    <row r="845" spans="1:12" ht="15.6" customHeight="1" x14ac:dyDescent="0.25">
      <c r="A845" s="550"/>
      <c r="B845" s="552"/>
      <c r="C845" s="455"/>
      <c r="D845" s="521"/>
      <c r="E845" s="448"/>
      <c r="F845" s="110" t="s">
        <v>817</v>
      </c>
      <c r="G845" s="243">
        <f>G843*114</f>
        <v>44232</v>
      </c>
      <c r="H845" s="244">
        <f>G843*128</f>
        <v>49664</v>
      </c>
      <c r="I845" s="313">
        <f>G843*143</f>
        <v>55484</v>
      </c>
      <c r="J845" s="245">
        <f>G843*148</f>
        <v>57424</v>
      </c>
      <c r="K845" s="502"/>
      <c r="L845" s="499"/>
    </row>
    <row r="846" spans="1:12" ht="15.6" customHeight="1" x14ac:dyDescent="0.25">
      <c r="A846" s="550"/>
      <c r="B846" s="552"/>
      <c r="C846" s="455"/>
      <c r="D846" s="521"/>
      <c r="E846" s="448"/>
      <c r="F846" s="110" t="s">
        <v>1269</v>
      </c>
      <c r="G846" s="451">
        <v>0.98</v>
      </c>
      <c r="H846" s="451"/>
      <c r="I846" s="451"/>
      <c r="J846" s="451"/>
      <c r="K846" s="502"/>
      <c r="L846" s="499"/>
    </row>
    <row r="847" spans="1:12" ht="15.6" customHeight="1" x14ac:dyDescent="0.25">
      <c r="A847" s="550"/>
      <c r="B847" s="552"/>
      <c r="C847" s="455"/>
      <c r="D847" s="521"/>
      <c r="E847" s="448"/>
      <c r="F847" s="93" t="s">
        <v>699</v>
      </c>
      <c r="G847" s="523" t="s">
        <v>700</v>
      </c>
      <c r="H847" s="523"/>
      <c r="I847" s="523"/>
      <c r="J847" s="523"/>
      <c r="K847" s="502"/>
      <c r="L847" s="499"/>
    </row>
    <row r="848" spans="1:12" ht="15.6" customHeight="1" x14ac:dyDescent="0.25">
      <c r="A848" s="550"/>
      <c r="B848" s="552"/>
      <c r="C848" s="455"/>
      <c r="D848" s="521"/>
      <c r="E848" s="448"/>
      <c r="F848" s="93" t="s">
        <v>1181</v>
      </c>
      <c r="G848" s="462" t="s">
        <v>1179</v>
      </c>
      <c r="H848" s="463"/>
      <c r="I848" s="463"/>
      <c r="J848" s="464"/>
      <c r="K848" s="502"/>
      <c r="L848" s="499"/>
    </row>
    <row r="849" spans="1:12" ht="15.6" customHeight="1" x14ac:dyDescent="0.25">
      <c r="A849" s="550"/>
      <c r="B849" s="552"/>
      <c r="C849" s="455"/>
      <c r="D849" s="521"/>
      <c r="E849" s="448"/>
      <c r="F849" s="110" t="s">
        <v>83</v>
      </c>
      <c r="G849" s="524">
        <v>66</v>
      </c>
      <c r="H849" s="524"/>
      <c r="I849" s="524"/>
      <c r="J849" s="524"/>
      <c r="K849" s="502"/>
      <c r="L849" s="499"/>
    </row>
    <row r="850" spans="1:12" ht="15.6" customHeight="1" x14ac:dyDescent="0.25">
      <c r="A850" s="550"/>
      <c r="B850" s="552"/>
      <c r="C850" s="455"/>
      <c r="D850" s="521"/>
      <c r="E850" s="448"/>
      <c r="F850" s="112" t="s">
        <v>396</v>
      </c>
      <c r="G850" s="523" t="s">
        <v>908</v>
      </c>
      <c r="H850" s="523"/>
      <c r="I850" s="523"/>
      <c r="J850" s="523"/>
      <c r="K850" s="502"/>
      <c r="L850" s="499"/>
    </row>
    <row r="851" spans="1:12" ht="15.6" customHeight="1" x14ac:dyDescent="0.25">
      <c r="A851" s="550"/>
      <c r="B851" s="552"/>
      <c r="C851" s="455"/>
      <c r="D851" s="521"/>
      <c r="E851" s="448"/>
      <c r="F851" s="110" t="s">
        <v>3</v>
      </c>
      <c r="G851" s="524" t="s">
        <v>221</v>
      </c>
      <c r="H851" s="524"/>
      <c r="I851" s="524"/>
      <c r="J851" s="524"/>
      <c r="K851" s="502"/>
      <c r="L851" s="499"/>
    </row>
    <row r="852" spans="1:12" ht="15.6" customHeight="1" x14ac:dyDescent="0.25">
      <c r="A852" s="550"/>
      <c r="B852" s="552"/>
      <c r="C852" s="455"/>
      <c r="D852" s="521"/>
      <c r="E852" s="448"/>
      <c r="F852" s="93" t="s">
        <v>379</v>
      </c>
      <c r="G852" s="523" t="s">
        <v>380</v>
      </c>
      <c r="H852" s="523"/>
      <c r="I852" s="523"/>
      <c r="J852" s="523"/>
      <c r="K852" s="502"/>
      <c r="L852" s="499"/>
    </row>
    <row r="853" spans="1:12" ht="15.6" customHeight="1" x14ac:dyDescent="0.25">
      <c r="A853" s="550"/>
      <c r="B853" s="552"/>
      <c r="C853" s="455"/>
      <c r="D853" s="521"/>
      <c r="E853" s="448"/>
      <c r="F853" s="93" t="s">
        <v>701</v>
      </c>
      <c r="G853" s="523">
        <v>100000</v>
      </c>
      <c r="H853" s="523"/>
      <c r="I853" s="523"/>
      <c r="J853" s="523"/>
      <c r="K853" s="502"/>
      <c r="L853" s="499"/>
    </row>
    <row r="854" spans="1:12" ht="15.6" customHeight="1" x14ac:dyDescent="0.25">
      <c r="A854" s="550"/>
      <c r="B854" s="552"/>
      <c r="C854" s="455"/>
      <c r="D854" s="521"/>
      <c r="E854" s="448"/>
      <c r="F854" s="93" t="s">
        <v>257</v>
      </c>
      <c r="G854" s="523" t="s">
        <v>391</v>
      </c>
      <c r="H854" s="523"/>
      <c r="I854" s="523"/>
      <c r="J854" s="523"/>
      <c r="K854" s="502"/>
      <c r="L854" s="499"/>
    </row>
    <row r="855" spans="1:12" ht="15.6" customHeight="1" x14ac:dyDescent="0.25">
      <c r="A855" s="550"/>
      <c r="B855" s="552"/>
      <c r="C855" s="455"/>
      <c r="D855" s="521"/>
      <c r="E855" s="448"/>
      <c r="F855" s="93" t="s">
        <v>376</v>
      </c>
      <c r="G855" s="523" t="s">
        <v>392</v>
      </c>
      <c r="H855" s="523"/>
      <c r="I855" s="523"/>
      <c r="J855" s="523"/>
      <c r="K855" s="502"/>
      <c r="L855" s="499"/>
    </row>
    <row r="856" spans="1:12" ht="15.6" customHeight="1" x14ac:dyDescent="0.25">
      <c r="A856" s="550"/>
      <c r="B856" s="552"/>
      <c r="C856" s="455"/>
      <c r="D856" s="521"/>
      <c r="E856" s="448"/>
      <c r="F856" s="93" t="s">
        <v>702</v>
      </c>
      <c r="G856" s="523" t="s">
        <v>709</v>
      </c>
      <c r="H856" s="523"/>
      <c r="I856" s="523"/>
      <c r="J856" s="523"/>
      <c r="K856" s="502"/>
      <c r="L856" s="499"/>
    </row>
    <row r="857" spans="1:12" ht="15.6" customHeight="1" x14ac:dyDescent="0.25">
      <c r="A857" s="550"/>
      <c r="B857" s="552"/>
      <c r="C857" s="455"/>
      <c r="D857" s="521"/>
      <c r="E857" s="448"/>
      <c r="F857" s="93" t="s">
        <v>381</v>
      </c>
      <c r="G857" s="523" t="s">
        <v>382</v>
      </c>
      <c r="H857" s="523"/>
      <c r="I857" s="523"/>
      <c r="J857" s="523"/>
      <c r="K857" s="502"/>
      <c r="L857" s="500"/>
    </row>
    <row r="858" spans="1:12" ht="15.6" customHeight="1" x14ac:dyDescent="0.25">
      <c r="A858" s="550"/>
      <c r="B858" s="552"/>
      <c r="C858" s="455"/>
      <c r="D858" s="521"/>
      <c r="E858" s="448"/>
      <c r="F858" s="94" t="s">
        <v>358</v>
      </c>
      <c r="G858" s="523" t="s">
        <v>900</v>
      </c>
      <c r="H858" s="523"/>
      <c r="I858" s="523"/>
      <c r="J858" s="523"/>
      <c r="K858" s="496">
        <v>5</v>
      </c>
      <c r="L858" s="443">
        <v>46191</v>
      </c>
    </row>
    <row r="859" spans="1:12" ht="15.6" customHeight="1" x14ac:dyDescent="0.25">
      <c r="A859" s="550"/>
      <c r="B859" s="552"/>
      <c r="C859" s="455"/>
      <c r="D859" s="521"/>
      <c r="E859" s="448"/>
      <c r="F859" s="93" t="s">
        <v>383</v>
      </c>
      <c r="G859" s="523" t="s">
        <v>384</v>
      </c>
      <c r="H859" s="523"/>
      <c r="I859" s="523"/>
      <c r="J859" s="523"/>
      <c r="K859" s="497"/>
      <c r="L859" s="444" t="e">
        <f>#REF!-#REF!*10%</f>
        <v>#REF!</v>
      </c>
    </row>
    <row r="860" spans="1:12" ht="15.6" customHeight="1" x14ac:dyDescent="0.25">
      <c r="A860" s="550"/>
      <c r="B860" s="552"/>
      <c r="C860" s="455"/>
      <c r="D860" s="521"/>
      <c r="E860" s="448"/>
      <c r="F860" s="93" t="s">
        <v>385</v>
      </c>
      <c r="G860" s="523" t="s">
        <v>398</v>
      </c>
      <c r="H860" s="523"/>
      <c r="I860" s="523"/>
      <c r="J860" s="523"/>
      <c r="K860" s="497"/>
      <c r="L860" s="444" t="e">
        <f>#REF!-#REF!*10%</f>
        <v>#REF!</v>
      </c>
    </row>
    <row r="861" spans="1:12" ht="15.6" customHeight="1" x14ac:dyDescent="0.25">
      <c r="A861" s="550"/>
      <c r="B861" s="552"/>
      <c r="C861" s="455"/>
      <c r="D861" s="521"/>
      <c r="E861" s="448"/>
      <c r="F861" s="93" t="s">
        <v>389</v>
      </c>
      <c r="G861" s="523" t="s">
        <v>390</v>
      </c>
      <c r="H861" s="523"/>
      <c r="I861" s="523"/>
      <c r="J861" s="523"/>
      <c r="K861" s="497"/>
      <c r="L861" s="444" t="e">
        <f>#REF!-#REF!*10%</f>
        <v>#REF!</v>
      </c>
    </row>
    <row r="862" spans="1:12" ht="15.6" customHeight="1" x14ac:dyDescent="0.25">
      <c r="A862" s="550"/>
      <c r="B862" s="552"/>
      <c r="C862" s="455"/>
      <c r="D862" s="521"/>
      <c r="E862" s="448"/>
      <c r="F862" s="93" t="s">
        <v>704</v>
      </c>
      <c r="G862" s="523" t="s">
        <v>705</v>
      </c>
      <c r="H862" s="523"/>
      <c r="I862" s="523"/>
      <c r="J862" s="523"/>
      <c r="K862" s="497"/>
      <c r="L862" s="444" t="e">
        <f>#REF!-#REF!*10%</f>
        <v>#REF!</v>
      </c>
    </row>
    <row r="863" spans="1:12" ht="15.6" customHeight="1" x14ac:dyDescent="0.25">
      <c r="A863" s="550"/>
      <c r="B863" s="552"/>
      <c r="C863" s="455"/>
      <c r="D863" s="521"/>
      <c r="E863" s="448"/>
      <c r="F863" s="93" t="s">
        <v>706</v>
      </c>
      <c r="G863" s="461" t="s">
        <v>390</v>
      </c>
      <c r="H863" s="461"/>
      <c r="I863" s="461"/>
      <c r="J863" s="461"/>
      <c r="K863" s="497"/>
      <c r="L863" s="444" t="e">
        <f>#REF!-#REF!*10%</f>
        <v>#REF!</v>
      </c>
    </row>
    <row r="864" spans="1:12" ht="15.6" customHeight="1" x14ac:dyDescent="0.25">
      <c r="A864" s="550"/>
      <c r="B864" s="552"/>
      <c r="C864" s="455"/>
      <c r="D864" s="521"/>
      <c r="E864" s="448"/>
      <c r="F864" s="93" t="s">
        <v>1271</v>
      </c>
      <c r="G864" s="461" t="s">
        <v>390</v>
      </c>
      <c r="H864" s="461"/>
      <c r="I864" s="461"/>
      <c r="J864" s="461"/>
      <c r="K864" s="497"/>
      <c r="L864" s="444" t="e">
        <f>#REF!-#REF!*10%</f>
        <v>#REF!</v>
      </c>
    </row>
    <row r="865" spans="1:12" ht="15.6" customHeight="1" x14ac:dyDescent="0.25">
      <c r="A865" s="550"/>
      <c r="B865" s="552"/>
      <c r="C865" s="455"/>
      <c r="D865" s="521"/>
      <c r="E865" s="448"/>
      <c r="F865" s="93" t="s">
        <v>707</v>
      </c>
      <c r="G865" s="523" t="s">
        <v>911</v>
      </c>
      <c r="H865" s="523"/>
      <c r="I865" s="523"/>
      <c r="J865" s="523"/>
      <c r="K865" s="497"/>
      <c r="L865" s="444" t="e">
        <f>#REF!-#REF!*10%</f>
        <v>#REF!</v>
      </c>
    </row>
    <row r="866" spans="1:12" ht="15.6" customHeight="1" x14ac:dyDescent="0.25">
      <c r="A866" s="550"/>
      <c r="B866" s="552"/>
      <c r="C866" s="455"/>
      <c r="D866" s="521"/>
      <c r="E866" s="448"/>
      <c r="F866" s="93" t="s">
        <v>708</v>
      </c>
      <c r="G866" s="523" t="s">
        <v>390</v>
      </c>
      <c r="H866" s="523"/>
      <c r="I866" s="523"/>
      <c r="J866" s="523"/>
      <c r="K866" s="497"/>
      <c r="L866" s="444" t="e">
        <f>#REF!-#REF!*10%</f>
        <v>#REF!</v>
      </c>
    </row>
    <row r="867" spans="1:12" ht="15.6" customHeight="1" x14ac:dyDescent="0.25">
      <c r="A867" s="550"/>
      <c r="B867" s="552"/>
      <c r="C867" s="455"/>
      <c r="D867" s="521"/>
      <c r="E867" s="448"/>
      <c r="F867" s="93" t="s">
        <v>377</v>
      </c>
      <c r="G867" s="523" t="s">
        <v>387</v>
      </c>
      <c r="H867" s="523"/>
      <c r="I867" s="523"/>
      <c r="J867" s="523"/>
      <c r="K867" s="497"/>
      <c r="L867" s="444" t="e">
        <f>#REF!-#REF!*10%</f>
        <v>#REF!</v>
      </c>
    </row>
    <row r="868" spans="1:12" ht="15.6" customHeight="1" x14ac:dyDescent="0.25">
      <c r="A868" s="550"/>
      <c r="B868" s="552"/>
      <c r="C868" s="455"/>
      <c r="D868" s="521"/>
      <c r="E868" s="448"/>
      <c r="F868" s="93" t="s">
        <v>388</v>
      </c>
      <c r="G868" s="523" t="s">
        <v>393</v>
      </c>
      <c r="H868" s="523"/>
      <c r="I868" s="523"/>
      <c r="J868" s="523"/>
      <c r="K868" s="497"/>
      <c r="L868" s="444" t="e">
        <f>#REF!-#REF!*10%</f>
        <v>#REF!</v>
      </c>
    </row>
    <row r="869" spans="1:12" ht="15.6" customHeight="1" x14ac:dyDescent="0.25">
      <c r="A869" s="550"/>
      <c r="B869" s="552"/>
      <c r="C869" s="455"/>
      <c r="D869" s="521"/>
      <c r="E869" s="448"/>
      <c r="F869" s="93" t="s">
        <v>562</v>
      </c>
      <c r="G869" s="523" t="s">
        <v>1024</v>
      </c>
      <c r="H869" s="523"/>
      <c r="I869" s="523"/>
      <c r="J869" s="523"/>
      <c r="K869" s="497"/>
      <c r="L869" s="444" t="e">
        <f>#REF!-#REF!*10%</f>
        <v>#REF!</v>
      </c>
    </row>
    <row r="870" spans="1:12" ht="15.6" customHeight="1" x14ac:dyDescent="0.25">
      <c r="A870" s="550"/>
      <c r="B870" s="552"/>
      <c r="C870" s="455"/>
      <c r="D870" s="521"/>
      <c r="E870" s="448"/>
      <c r="F870" s="93" t="s">
        <v>570</v>
      </c>
      <c r="G870" s="523" t="s">
        <v>613</v>
      </c>
      <c r="H870" s="523"/>
      <c r="I870" s="523"/>
      <c r="J870" s="523"/>
      <c r="K870" s="497"/>
      <c r="L870" s="444" t="e">
        <f>#REF!-#REF!*10%</f>
        <v>#REF!</v>
      </c>
    </row>
    <row r="871" spans="1:12" ht="15.6" customHeight="1" x14ac:dyDescent="0.25">
      <c r="A871" s="550"/>
      <c r="B871" s="552"/>
      <c r="C871" s="455"/>
      <c r="D871" s="521"/>
      <c r="E871" s="448"/>
      <c r="F871" s="111" t="s">
        <v>84</v>
      </c>
      <c r="G871" s="526">
        <v>10.6</v>
      </c>
      <c r="H871" s="526"/>
      <c r="I871" s="526"/>
      <c r="J871" s="526"/>
      <c r="K871" s="497"/>
      <c r="L871" s="444" t="e">
        <f>#REF!-#REF!*10%</f>
        <v>#REF!</v>
      </c>
    </row>
    <row r="872" spans="1:12" ht="15.6" customHeight="1" x14ac:dyDescent="0.25">
      <c r="A872" s="550"/>
      <c r="B872" s="553"/>
      <c r="C872" s="455"/>
      <c r="D872" s="521"/>
      <c r="E872" s="448"/>
      <c r="F872" s="96" t="s">
        <v>1016</v>
      </c>
      <c r="G872" s="454">
        <v>5</v>
      </c>
      <c r="H872" s="454"/>
      <c r="I872" s="454"/>
      <c r="J872" s="454"/>
      <c r="K872" s="497"/>
      <c r="L872" s="444" t="e">
        <f>#REF!-#REF!*10%</f>
        <v>#REF!</v>
      </c>
    </row>
    <row r="873" spans="1:12" ht="15.6" customHeight="1" x14ac:dyDescent="0.25">
      <c r="A873" s="549">
        <v>14</v>
      </c>
      <c r="B873" s="551"/>
      <c r="C873" s="455" t="s">
        <v>288</v>
      </c>
      <c r="D873" s="520"/>
      <c r="E873" s="448"/>
      <c r="F873" s="110" t="s">
        <v>81</v>
      </c>
      <c r="G873" s="524" t="s">
        <v>6</v>
      </c>
      <c r="H873" s="524"/>
      <c r="I873" s="524"/>
      <c r="J873" s="524"/>
      <c r="K873" s="539">
        <v>3</v>
      </c>
      <c r="L873" s="498">
        <v>46192</v>
      </c>
    </row>
    <row r="874" spans="1:12" ht="15.6" customHeight="1" x14ac:dyDescent="0.25">
      <c r="A874" s="550"/>
      <c r="B874" s="552"/>
      <c r="C874" s="455"/>
      <c r="D874" s="521"/>
      <c r="E874" s="448"/>
      <c r="F874" s="110" t="s">
        <v>80</v>
      </c>
      <c r="G874" s="469">
        <v>420</v>
      </c>
      <c r="H874" s="469"/>
      <c r="I874" s="469"/>
      <c r="J874" s="469"/>
      <c r="K874" s="502"/>
      <c r="L874" s="499"/>
    </row>
    <row r="875" spans="1:12" ht="15.6" customHeight="1" x14ac:dyDescent="0.25">
      <c r="A875" s="550"/>
      <c r="B875" s="552"/>
      <c r="C875" s="455"/>
      <c r="D875" s="521"/>
      <c r="E875" s="448"/>
      <c r="F875" s="110" t="s">
        <v>8</v>
      </c>
      <c r="G875" s="240">
        <v>3000</v>
      </c>
      <c r="H875" s="241">
        <v>4000</v>
      </c>
      <c r="I875" s="312">
        <v>5000</v>
      </c>
      <c r="J875" s="242">
        <v>6000</v>
      </c>
      <c r="K875" s="502"/>
      <c r="L875" s="499"/>
    </row>
    <row r="876" spans="1:12" ht="15.6" customHeight="1" x14ac:dyDescent="0.25">
      <c r="A876" s="550"/>
      <c r="B876" s="552"/>
      <c r="C876" s="455"/>
      <c r="D876" s="521"/>
      <c r="E876" s="448"/>
      <c r="F876" s="110" t="s">
        <v>817</v>
      </c>
      <c r="G876" s="243">
        <f>G874*114</f>
        <v>47880</v>
      </c>
      <c r="H876" s="244">
        <f>G874*128</f>
        <v>53760</v>
      </c>
      <c r="I876" s="313">
        <f>G874*143</f>
        <v>60060</v>
      </c>
      <c r="J876" s="245">
        <f>G874*148</f>
        <v>62160</v>
      </c>
      <c r="K876" s="502"/>
      <c r="L876" s="499"/>
    </row>
    <row r="877" spans="1:12" ht="15.6" customHeight="1" x14ac:dyDescent="0.25">
      <c r="A877" s="550"/>
      <c r="B877" s="552"/>
      <c r="C877" s="455"/>
      <c r="D877" s="521"/>
      <c r="E877" s="448"/>
      <c r="F877" s="110" t="s">
        <v>1269</v>
      </c>
      <c r="G877" s="451">
        <v>0.98</v>
      </c>
      <c r="H877" s="451"/>
      <c r="I877" s="451"/>
      <c r="J877" s="451"/>
      <c r="K877" s="502"/>
      <c r="L877" s="499"/>
    </row>
    <row r="878" spans="1:12" ht="15.6" customHeight="1" x14ac:dyDescent="0.25">
      <c r="A878" s="550"/>
      <c r="B878" s="552"/>
      <c r="C878" s="455"/>
      <c r="D878" s="521"/>
      <c r="E878" s="448"/>
      <c r="F878" s="93" t="s">
        <v>699</v>
      </c>
      <c r="G878" s="523" t="s">
        <v>700</v>
      </c>
      <c r="H878" s="523"/>
      <c r="I878" s="523"/>
      <c r="J878" s="523"/>
      <c r="K878" s="502"/>
      <c r="L878" s="499"/>
    </row>
    <row r="879" spans="1:12" ht="15.6" customHeight="1" x14ac:dyDescent="0.25">
      <c r="A879" s="550"/>
      <c r="B879" s="552"/>
      <c r="C879" s="455"/>
      <c r="D879" s="521"/>
      <c r="E879" s="448"/>
      <c r="F879" s="93" t="s">
        <v>1181</v>
      </c>
      <c r="G879" s="462" t="s">
        <v>1179</v>
      </c>
      <c r="H879" s="463"/>
      <c r="I879" s="463"/>
      <c r="J879" s="464"/>
      <c r="K879" s="502"/>
      <c r="L879" s="499"/>
    </row>
    <row r="880" spans="1:12" ht="15.6" customHeight="1" x14ac:dyDescent="0.25">
      <c r="A880" s="550"/>
      <c r="B880" s="552"/>
      <c r="C880" s="455"/>
      <c r="D880" s="521"/>
      <c r="E880" s="448"/>
      <c r="F880" s="110" t="s">
        <v>83</v>
      </c>
      <c r="G880" s="524">
        <v>66</v>
      </c>
      <c r="H880" s="524"/>
      <c r="I880" s="524"/>
      <c r="J880" s="524"/>
      <c r="K880" s="502"/>
      <c r="L880" s="499"/>
    </row>
    <row r="881" spans="1:12" ht="15.6" customHeight="1" x14ac:dyDescent="0.25">
      <c r="A881" s="550"/>
      <c r="B881" s="552"/>
      <c r="C881" s="455"/>
      <c r="D881" s="521"/>
      <c r="E881" s="448"/>
      <c r="F881" s="112" t="s">
        <v>396</v>
      </c>
      <c r="G881" s="523" t="s">
        <v>908</v>
      </c>
      <c r="H881" s="523"/>
      <c r="I881" s="523"/>
      <c r="J881" s="523"/>
      <c r="K881" s="502"/>
      <c r="L881" s="499"/>
    </row>
    <row r="882" spans="1:12" ht="15.6" customHeight="1" x14ac:dyDescent="0.25">
      <c r="A882" s="550"/>
      <c r="B882" s="552"/>
      <c r="C882" s="455"/>
      <c r="D882" s="521"/>
      <c r="E882" s="448"/>
      <c r="F882" s="110" t="s">
        <v>3</v>
      </c>
      <c r="G882" s="524" t="s">
        <v>222</v>
      </c>
      <c r="H882" s="524"/>
      <c r="I882" s="524"/>
      <c r="J882" s="524"/>
      <c r="K882" s="502"/>
      <c r="L882" s="499"/>
    </row>
    <row r="883" spans="1:12" ht="15.6" customHeight="1" x14ac:dyDescent="0.25">
      <c r="A883" s="550"/>
      <c r="B883" s="552"/>
      <c r="C883" s="455"/>
      <c r="D883" s="521"/>
      <c r="E883" s="448"/>
      <c r="F883" s="93" t="s">
        <v>379</v>
      </c>
      <c r="G883" s="523" t="s">
        <v>380</v>
      </c>
      <c r="H883" s="523"/>
      <c r="I883" s="523"/>
      <c r="J883" s="523"/>
      <c r="K883" s="502"/>
      <c r="L883" s="499"/>
    </row>
    <row r="884" spans="1:12" ht="15.6" customHeight="1" x14ac:dyDescent="0.25">
      <c r="A884" s="550"/>
      <c r="B884" s="552"/>
      <c r="C884" s="455"/>
      <c r="D884" s="521"/>
      <c r="E884" s="448"/>
      <c r="F884" s="93" t="s">
        <v>701</v>
      </c>
      <c r="G884" s="523">
        <v>100000</v>
      </c>
      <c r="H884" s="523"/>
      <c r="I884" s="523"/>
      <c r="J884" s="523"/>
      <c r="K884" s="502"/>
      <c r="L884" s="499"/>
    </row>
    <row r="885" spans="1:12" ht="15.6" customHeight="1" x14ac:dyDescent="0.25">
      <c r="A885" s="550"/>
      <c r="B885" s="552"/>
      <c r="C885" s="455"/>
      <c r="D885" s="521"/>
      <c r="E885" s="448"/>
      <c r="F885" s="93" t="s">
        <v>257</v>
      </c>
      <c r="G885" s="523" t="s">
        <v>391</v>
      </c>
      <c r="H885" s="523"/>
      <c r="I885" s="523"/>
      <c r="J885" s="523"/>
      <c r="K885" s="502"/>
      <c r="L885" s="499"/>
    </row>
    <row r="886" spans="1:12" ht="15.6" customHeight="1" x14ac:dyDescent="0.25">
      <c r="A886" s="550"/>
      <c r="B886" s="552"/>
      <c r="C886" s="455"/>
      <c r="D886" s="521"/>
      <c r="E886" s="448"/>
      <c r="F886" s="93" t="s">
        <v>376</v>
      </c>
      <c r="G886" s="523" t="s">
        <v>392</v>
      </c>
      <c r="H886" s="523"/>
      <c r="I886" s="523"/>
      <c r="J886" s="523"/>
      <c r="K886" s="502"/>
      <c r="L886" s="499"/>
    </row>
    <row r="887" spans="1:12" ht="15.6" customHeight="1" x14ac:dyDescent="0.25">
      <c r="A887" s="550"/>
      <c r="B887" s="552"/>
      <c r="C887" s="455"/>
      <c r="D887" s="521"/>
      <c r="E887" s="448"/>
      <c r="F887" s="93" t="s">
        <v>702</v>
      </c>
      <c r="G887" s="523" t="s">
        <v>709</v>
      </c>
      <c r="H887" s="523"/>
      <c r="I887" s="523"/>
      <c r="J887" s="523"/>
      <c r="K887" s="502"/>
      <c r="L887" s="499"/>
    </row>
    <row r="888" spans="1:12" ht="15.6" customHeight="1" x14ac:dyDescent="0.25">
      <c r="A888" s="550"/>
      <c r="B888" s="552"/>
      <c r="C888" s="455"/>
      <c r="D888" s="521"/>
      <c r="E888" s="448"/>
      <c r="F888" s="93" t="s">
        <v>381</v>
      </c>
      <c r="G888" s="523" t="s">
        <v>382</v>
      </c>
      <c r="H888" s="523"/>
      <c r="I888" s="523"/>
      <c r="J888" s="523"/>
      <c r="K888" s="502"/>
      <c r="L888" s="500"/>
    </row>
    <row r="889" spans="1:12" ht="15.6" customHeight="1" x14ac:dyDescent="0.25">
      <c r="A889" s="550"/>
      <c r="B889" s="552"/>
      <c r="C889" s="455"/>
      <c r="D889" s="521"/>
      <c r="E889" s="448"/>
      <c r="F889" s="94" t="s">
        <v>358</v>
      </c>
      <c r="G889" s="523" t="s">
        <v>900</v>
      </c>
      <c r="H889" s="523"/>
      <c r="I889" s="523"/>
      <c r="J889" s="523"/>
      <c r="K889" s="496">
        <v>5</v>
      </c>
      <c r="L889" s="443">
        <v>49425</v>
      </c>
    </row>
    <row r="890" spans="1:12" ht="15.6" customHeight="1" x14ac:dyDescent="0.25">
      <c r="A890" s="550"/>
      <c r="B890" s="552"/>
      <c r="C890" s="455"/>
      <c r="D890" s="521"/>
      <c r="E890" s="448"/>
      <c r="F890" s="93" t="s">
        <v>383</v>
      </c>
      <c r="G890" s="523" t="s">
        <v>384</v>
      </c>
      <c r="H890" s="523"/>
      <c r="I890" s="523"/>
      <c r="J890" s="523"/>
      <c r="K890" s="497"/>
      <c r="L890" s="444" t="e">
        <f>#REF!-#REF!*10%</f>
        <v>#REF!</v>
      </c>
    </row>
    <row r="891" spans="1:12" ht="15.6" customHeight="1" x14ac:dyDescent="0.25">
      <c r="A891" s="550"/>
      <c r="B891" s="552"/>
      <c r="C891" s="455"/>
      <c r="D891" s="521"/>
      <c r="E891" s="448"/>
      <c r="F891" s="93" t="s">
        <v>385</v>
      </c>
      <c r="G891" s="523" t="s">
        <v>398</v>
      </c>
      <c r="H891" s="523"/>
      <c r="I891" s="523"/>
      <c r="J891" s="523"/>
      <c r="K891" s="497"/>
      <c r="L891" s="444" t="e">
        <f>#REF!-#REF!*10%</f>
        <v>#REF!</v>
      </c>
    </row>
    <row r="892" spans="1:12" ht="15.6" customHeight="1" x14ac:dyDescent="0.25">
      <c r="A892" s="550"/>
      <c r="B892" s="552"/>
      <c r="C892" s="455"/>
      <c r="D892" s="521"/>
      <c r="E892" s="448"/>
      <c r="F892" s="93" t="s">
        <v>389</v>
      </c>
      <c r="G892" s="523" t="s">
        <v>390</v>
      </c>
      <c r="H892" s="523"/>
      <c r="I892" s="523"/>
      <c r="J892" s="523"/>
      <c r="K892" s="497"/>
      <c r="L892" s="444" t="e">
        <f>#REF!-#REF!*10%</f>
        <v>#REF!</v>
      </c>
    </row>
    <row r="893" spans="1:12" ht="15.6" customHeight="1" x14ac:dyDescent="0.25">
      <c r="A893" s="550"/>
      <c r="B893" s="552"/>
      <c r="C893" s="455"/>
      <c r="D893" s="521"/>
      <c r="E893" s="448"/>
      <c r="F893" s="93" t="s">
        <v>704</v>
      </c>
      <c r="G893" s="523" t="s">
        <v>705</v>
      </c>
      <c r="H893" s="523"/>
      <c r="I893" s="523"/>
      <c r="J893" s="523"/>
      <c r="K893" s="497"/>
      <c r="L893" s="444" t="e">
        <f>#REF!-#REF!*10%</f>
        <v>#REF!</v>
      </c>
    </row>
    <row r="894" spans="1:12" ht="15.6" customHeight="1" x14ac:dyDescent="0.25">
      <c r="A894" s="550"/>
      <c r="B894" s="552"/>
      <c r="C894" s="455"/>
      <c r="D894" s="521"/>
      <c r="E894" s="448"/>
      <c r="F894" s="93" t="s">
        <v>706</v>
      </c>
      <c r="G894" s="461" t="s">
        <v>390</v>
      </c>
      <c r="H894" s="461"/>
      <c r="I894" s="461"/>
      <c r="J894" s="461"/>
      <c r="K894" s="497"/>
      <c r="L894" s="444" t="e">
        <f>#REF!-#REF!*10%</f>
        <v>#REF!</v>
      </c>
    </row>
    <row r="895" spans="1:12" ht="15.6" customHeight="1" x14ac:dyDescent="0.25">
      <c r="A895" s="550"/>
      <c r="B895" s="552"/>
      <c r="C895" s="455"/>
      <c r="D895" s="521"/>
      <c r="E895" s="448"/>
      <c r="F895" s="93" t="s">
        <v>1271</v>
      </c>
      <c r="G895" s="461" t="s">
        <v>390</v>
      </c>
      <c r="H895" s="461"/>
      <c r="I895" s="461"/>
      <c r="J895" s="461"/>
      <c r="K895" s="497"/>
      <c r="L895" s="444" t="e">
        <f>#REF!-#REF!*10%</f>
        <v>#REF!</v>
      </c>
    </row>
    <row r="896" spans="1:12" ht="15.6" customHeight="1" x14ac:dyDescent="0.25">
      <c r="A896" s="550"/>
      <c r="B896" s="552"/>
      <c r="C896" s="455"/>
      <c r="D896" s="521"/>
      <c r="E896" s="448"/>
      <c r="F896" s="93" t="s">
        <v>707</v>
      </c>
      <c r="G896" s="523" t="s">
        <v>911</v>
      </c>
      <c r="H896" s="523"/>
      <c r="I896" s="523"/>
      <c r="J896" s="523"/>
      <c r="K896" s="497"/>
      <c r="L896" s="444" t="e">
        <f>#REF!-#REF!*10%</f>
        <v>#REF!</v>
      </c>
    </row>
    <row r="897" spans="1:12" ht="15.6" customHeight="1" x14ac:dyDescent="0.25">
      <c r="A897" s="550"/>
      <c r="B897" s="552"/>
      <c r="C897" s="455"/>
      <c r="D897" s="521"/>
      <c r="E897" s="448"/>
      <c r="F897" s="93" t="s">
        <v>708</v>
      </c>
      <c r="G897" s="523" t="s">
        <v>390</v>
      </c>
      <c r="H897" s="523"/>
      <c r="I897" s="523"/>
      <c r="J897" s="523"/>
      <c r="K897" s="497"/>
      <c r="L897" s="444" t="e">
        <f>#REF!-#REF!*10%</f>
        <v>#REF!</v>
      </c>
    </row>
    <row r="898" spans="1:12" ht="15.6" customHeight="1" x14ac:dyDescent="0.25">
      <c r="A898" s="550"/>
      <c r="B898" s="552"/>
      <c r="C898" s="455"/>
      <c r="D898" s="521"/>
      <c r="E898" s="448"/>
      <c r="F898" s="93" t="s">
        <v>377</v>
      </c>
      <c r="G898" s="523" t="s">
        <v>387</v>
      </c>
      <c r="H898" s="523"/>
      <c r="I898" s="523"/>
      <c r="J898" s="523"/>
      <c r="K898" s="497"/>
      <c r="L898" s="444" t="e">
        <f>#REF!-#REF!*10%</f>
        <v>#REF!</v>
      </c>
    </row>
    <row r="899" spans="1:12" ht="15.6" customHeight="1" x14ac:dyDescent="0.25">
      <c r="A899" s="550"/>
      <c r="B899" s="552"/>
      <c r="C899" s="455"/>
      <c r="D899" s="521"/>
      <c r="E899" s="448"/>
      <c r="F899" s="93" t="s">
        <v>388</v>
      </c>
      <c r="G899" s="523" t="s">
        <v>393</v>
      </c>
      <c r="H899" s="523"/>
      <c r="I899" s="523"/>
      <c r="J899" s="523"/>
      <c r="K899" s="497"/>
      <c r="L899" s="444" t="e">
        <f>#REF!-#REF!*10%</f>
        <v>#REF!</v>
      </c>
    </row>
    <row r="900" spans="1:12" ht="15.6" customHeight="1" x14ac:dyDescent="0.25">
      <c r="A900" s="550"/>
      <c r="B900" s="552"/>
      <c r="C900" s="455"/>
      <c r="D900" s="521"/>
      <c r="E900" s="448"/>
      <c r="F900" s="93" t="s">
        <v>562</v>
      </c>
      <c r="G900" s="523" t="s">
        <v>1024</v>
      </c>
      <c r="H900" s="523"/>
      <c r="I900" s="523"/>
      <c r="J900" s="523"/>
      <c r="K900" s="497"/>
      <c r="L900" s="444" t="e">
        <f>#REF!-#REF!*10%</f>
        <v>#REF!</v>
      </c>
    </row>
    <row r="901" spans="1:12" ht="15.6" customHeight="1" x14ac:dyDescent="0.25">
      <c r="A901" s="550"/>
      <c r="B901" s="552"/>
      <c r="C901" s="455"/>
      <c r="D901" s="521"/>
      <c r="E901" s="448"/>
      <c r="F901" s="93" t="s">
        <v>570</v>
      </c>
      <c r="G901" s="523" t="s">
        <v>613</v>
      </c>
      <c r="H901" s="523"/>
      <c r="I901" s="523"/>
      <c r="J901" s="523"/>
      <c r="K901" s="497"/>
      <c r="L901" s="444" t="e">
        <f>#REF!-#REF!*10%</f>
        <v>#REF!</v>
      </c>
    </row>
    <row r="902" spans="1:12" ht="15.6" customHeight="1" x14ac:dyDescent="0.25">
      <c r="A902" s="550"/>
      <c r="B902" s="552"/>
      <c r="C902" s="455"/>
      <c r="D902" s="521"/>
      <c r="E902" s="448"/>
      <c r="F902" s="111" t="s">
        <v>84</v>
      </c>
      <c r="G902" s="526">
        <v>13.4</v>
      </c>
      <c r="H902" s="526"/>
      <c r="I902" s="526"/>
      <c r="J902" s="526"/>
      <c r="K902" s="497"/>
      <c r="L902" s="444" t="e">
        <f>#REF!-#REF!*10%</f>
        <v>#REF!</v>
      </c>
    </row>
    <row r="903" spans="1:12" ht="15.6" customHeight="1" x14ac:dyDescent="0.25">
      <c r="A903" s="550"/>
      <c r="B903" s="553"/>
      <c r="C903" s="455"/>
      <c r="D903" s="521"/>
      <c r="E903" s="448"/>
      <c r="F903" s="96" t="s">
        <v>1016</v>
      </c>
      <c r="G903" s="454">
        <v>5</v>
      </c>
      <c r="H903" s="454"/>
      <c r="I903" s="454"/>
      <c r="J903" s="454"/>
      <c r="K903" s="497"/>
      <c r="L903" s="444" t="e">
        <f>#REF!-#REF!*10%</f>
        <v>#REF!</v>
      </c>
    </row>
    <row r="904" spans="1:12" ht="15.6" customHeight="1" x14ac:dyDescent="0.25">
      <c r="A904" s="549">
        <v>15</v>
      </c>
      <c r="B904" s="551"/>
      <c r="C904" s="455" t="s">
        <v>289</v>
      </c>
      <c r="D904" s="520"/>
      <c r="E904" s="448"/>
      <c r="F904" s="110" t="s">
        <v>81</v>
      </c>
      <c r="G904" s="524" t="s">
        <v>6</v>
      </c>
      <c r="H904" s="524"/>
      <c r="I904" s="524"/>
      <c r="J904" s="524"/>
      <c r="K904" s="539">
        <v>3</v>
      </c>
      <c r="L904" s="498">
        <v>48564</v>
      </c>
    </row>
    <row r="905" spans="1:12" ht="15.6" customHeight="1" x14ac:dyDescent="0.25">
      <c r="A905" s="550"/>
      <c r="B905" s="552"/>
      <c r="C905" s="455"/>
      <c r="D905" s="521"/>
      <c r="E905" s="448"/>
      <c r="F905" s="110" t="s">
        <v>80</v>
      </c>
      <c r="G905" s="469">
        <v>476</v>
      </c>
      <c r="H905" s="469"/>
      <c r="I905" s="469"/>
      <c r="J905" s="469"/>
      <c r="K905" s="502"/>
      <c r="L905" s="499"/>
    </row>
    <row r="906" spans="1:12" ht="15.6" customHeight="1" x14ac:dyDescent="0.25">
      <c r="A906" s="550"/>
      <c r="B906" s="552"/>
      <c r="C906" s="455"/>
      <c r="D906" s="521"/>
      <c r="E906" s="448"/>
      <c r="F906" s="110" t="s">
        <v>8</v>
      </c>
      <c r="G906" s="240">
        <v>3000</v>
      </c>
      <c r="H906" s="241">
        <v>4000</v>
      </c>
      <c r="I906" s="312">
        <v>5000</v>
      </c>
      <c r="J906" s="242">
        <v>6000</v>
      </c>
      <c r="K906" s="502"/>
      <c r="L906" s="499"/>
    </row>
    <row r="907" spans="1:12" ht="15.6" customHeight="1" x14ac:dyDescent="0.25">
      <c r="A907" s="550"/>
      <c r="B907" s="552"/>
      <c r="C907" s="455"/>
      <c r="D907" s="521"/>
      <c r="E907" s="448"/>
      <c r="F907" s="110" t="s">
        <v>817</v>
      </c>
      <c r="G907" s="243">
        <f>G905*114</f>
        <v>54264</v>
      </c>
      <c r="H907" s="244">
        <f>G905*128</f>
        <v>60928</v>
      </c>
      <c r="I907" s="313">
        <f>G905*143</f>
        <v>68068</v>
      </c>
      <c r="J907" s="245">
        <f>G905*148</f>
        <v>70448</v>
      </c>
      <c r="K907" s="502"/>
      <c r="L907" s="499"/>
    </row>
    <row r="908" spans="1:12" ht="15.6" customHeight="1" x14ac:dyDescent="0.25">
      <c r="A908" s="550"/>
      <c r="B908" s="552"/>
      <c r="C908" s="455"/>
      <c r="D908" s="521"/>
      <c r="E908" s="448"/>
      <c r="F908" s="110" t="s">
        <v>1269</v>
      </c>
      <c r="G908" s="451">
        <v>0.98</v>
      </c>
      <c r="H908" s="451"/>
      <c r="I908" s="451"/>
      <c r="J908" s="451"/>
      <c r="K908" s="502"/>
      <c r="L908" s="499"/>
    </row>
    <row r="909" spans="1:12" ht="15.6" customHeight="1" x14ac:dyDescent="0.25">
      <c r="A909" s="550"/>
      <c r="B909" s="552"/>
      <c r="C909" s="455"/>
      <c r="D909" s="521"/>
      <c r="E909" s="448"/>
      <c r="F909" s="93" t="s">
        <v>699</v>
      </c>
      <c r="G909" s="523" t="s">
        <v>700</v>
      </c>
      <c r="H909" s="523"/>
      <c r="I909" s="523"/>
      <c r="J909" s="523"/>
      <c r="K909" s="502"/>
      <c r="L909" s="499"/>
    </row>
    <row r="910" spans="1:12" ht="15.6" customHeight="1" x14ac:dyDescent="0.25">
      <c r="A910" s="550"/>
      <c r="B910" s="552"/>
      <c r="C910" s="455"/>
      <c r="D910" s="521"/>
      <c r="E910" s="448"/>
      <c r="F910" s="93" t="s">
        <v>1181</v>
      </c>
      <c r="G910" s="462" t="s">
        <v>1179</v>
      </c>
      <c r="H910" s="463"/>
      <c r="I910" s="463"/>
      <c r="J910" s="464"/>
      <c r="K910" s="502"/>
      <c r="L910" s="499"/>
    </row>
    <row r="911" spans="1:12" ht="15.6" customHeight="1" x14ac:dyDescent="0.25">
      <c r="A911" s="550"/>
      <c r="B911" s="552"/>
      <c r="C911" s="455"/>
      <c r="D911" s="521"/>
      <c r="E911" s="448"/>
      <c r="F911" s="110" t="s">
        <v>83</v>
      </c>
      <c r="G911" s="524">
        <v>66</v>
      </c>
      <c r="H911" s="524"/>
      <c r="I911" s="524"/>
      <c r="J911" s="524"/>
      <c r="K911" s="502"/>
      <c r="L911" s="499"/>
    </row>
    <row r="912" spans="1:12" ht="15.6" customHeight="1" x14ac:dyDescent="0.25">
      <c r="A912" s="550"/>
      <c r="B912" s="552"/>
      <c r="C912" s="455"/>
      <c r="D912" s="521"/>
      <c r="E912" s="448"/>
      <c r="F912" s="112" t="s">
        <v>396</v>
      </c>
      <c r="G912" s="523" t="s">
        <v>908</v>
      </c>
      <c r="H912" s="523"/>
      <c r="I912" s="523"/>
      <c r="J912" s="523"/>
      <c r="K912" s="502"/>
      <c r="L912" s="499"/>
    </row>
    <row r="913" spans="1:12" ht="15.6" customHeight="1" x14ac:dyDescent="0.25">
      <c r="A913" s="550"/>
      <c r="B913" s="552"/>
      <c r="C913" s="455"/>
      <c r="D913" s="521"/>
      <c r="E913" s="448"/>
      <c r="F913" s="110" t="s">
        <v>3</v>
      </c>
      <c r="G913" s="524" t="s">
        <v>736</v>
      </c>
      <c r="H913" s="524"/>
      <c r="I913" s="524"/>
      <c r="J913" s="524"/>
      <c r="K913" s="502"/>
      <c r="L913" s="499"/>
    </row>
    <row r="914" spans="1:12" ht="15.6" customHeight="1" x14ac:dyDescent="0.25">
      <c r="A914" s="550"/>
      <c r="B914" s="552"/>
      <c r="C914" s="455"/>
      <c r="D914" s="521"/>
      <c r="E914" s="448"/>
      <c r="F914" s="93" t="s">
        <v>379</v>
      </c>
      <c r="G914" s="523" t="s">
        <v>380</v>
      </c>
      <c r="H914" s="523"/>
      <c r="I914" s="523"/>
      <c r="J914" s="523"/>
      <c r="K914" s="502"/>
      <c r="L914" s="499"/>
    </row>
    <row r="915" spans="1:12" ht="15.6" customHeight="1" x14ac:dyDescent="0.25">
      <c r="A915" s="550"/>
      <c r="B915" s="552"/>
      <c r="C915" s="455"/>
      <c r="D915" s="521"/>
      <c r="E915" s="448"/>
      <c r="F915" s="93" t="s">
        <v>701</v>
      </c>
      <c r="G915" s="523">
        <v>100000</v>
      </c>
      <c r="H915" s="523"/>
      <c r="I915" s="523"/>
      <c r="J915" s="523"/>
      <c r="K915" s="502"/>
      <c r="L915" s="499"/>
    </row>
    <row r="916" spans="1:12" ht="15.6" customHeight="1" x14ac:dyDescent="0.25">
      <c r="A916" s="550"/>
      <c r="B916" s="552"/>
      <c r="C916" s="455"/>
      <c r="D916" s="521"/>
      <c r="E916" s="448"/>
      <c r="F916" s="93" t="s">
        <v>257</v>
      </c>
      <c r="G916" s="523" t="s">
        <v>391</v>
      </c>
      <c r="H916" s="523"/>
      <c r="I916" s="523"/>
      <c r="J916" s="523"/>
      <c r="K916" s="502"/>
      <c r="L916" s="499"/>
    </row>
    <row r="917" spans="1:12" ht="15.6" customHeight="1" x14ac:dyDescent="0.25">
      <c r="A917" s="550"/>
      <c r="B917" s="552"/>
      <c r="C917" s="455"/>
      <c r="D917" s="521"/>
      <c r="E917" s="448"/>
      <c r="F917" s="93" t="s">
        <v>376</v>
      </c>
      <c r="G917" s="523" t="s">
        <v>392</v>
      </c>
      <c r="H917" s="523"/>
      <c r="I917" s="523"/>
      <c r="J917" s="523"/>
      <c r="K917" s="502"/>
      <c r="L917" s="499"/>
    </row>
    <row r="918" spans="1:12" ht="15.6" customHeight="1" x14ac:dyDescent="0.25">
      <c r="A918" s="550"/>
      <c r="B918" s="552"/>
      <c r="C918" s="455"/>
      <c r="D918" s="521"/>
      <c r="E918" s="448"/>
      <c r="F918" s="93" t="s">
        <v>702</v>
      </c>
      <c r="G918" s="523" t="s">
        <v>709</v>
      </c>
      <c r="H918" s="523"/>
      <c r="I918" s="523"/>
      <c r="J918" s="523"/>
      <c r="K918" s="502"/>
      <c r="L918" s="499"/>
    </row>
    <row r="919" spans="1:12" ht="15.6" customHeight="1" x14ac:dyDescent="0.25">
      <c r="A919" s="550"/>
      <c r="B919" s="552"/>
      <c r="C919" s="455"/>
      <c r="D919" s="521"/>
      <c r="E919" s="448"/>
      <c r="F919" s="93" t="s">
        <v>381</v>
      </c>
      <c r="G919" s="523" t="s">
        <v>382</v>
      </c>
      <c r="H919" s="523"/>
      <c r="I919" s="523"/>
      <c r="J919" s="523"/>
      <c r="K919" s="502"/>
      <c r="L919" s="500"/>
    </row>
    <row r="920" spans="1:12" ht="15.6" customHeight="1" x14ac:dyDescent="0.25">
      <c r="A920" s="550"/>
      <c r="B920" s="552"/>
      <c r="C920" s="455"/>
      <c r="D920" s="521"/>
      <c r="E920" s="448"/>
      <c r="F920" s="94" t="s">
        <v>358</v>
      </c>
      <c r="G920" s="523" t="s">
        <v>900</v>
      </c>
      <c r="H920" s="523"/>
      <c r="I920" s="523"/>
      <c r="J920" s="523"/>
      <c r="K920" s="496">
        <v>5</v>
      </c>
      <c r="L920" s="443">
        <v>51963</v>
      </c>
    </row>
    <row r="921" spans="1:12" ht="15.6" customHeight="1" x14ac:dyDescent="0.25">
      <c r="A921" s="550"/>
      <c r="B921" s="552"/>
      <c r="C921" s="455"/>
      <c r="D921" s="521"/>
      <c r="E921" s="448"/>
      <c r="F921" s="93" t="s">
        <v>383</v>
      </c>
      <c r="G921" s="523" t="s">
        <v>384</v>
      </c>
      <c r="H921" s="523"/>
      <c r="I921" s="523"/>
      <c r="J921" s="523"/>
      <c r="K921" s="497"/>
      <c r="L921" s="444" t="e">
        <f>#REF!-#REF!*10%</f>
        <v>#REF!</v>
      </c>
    </row>
    <row r="922" spans="1:12" ht="15.6" customHeight="1" x14ac:dyDescent="0.25">
      <c r="A922" s="550"/>
      <c r="B922" s="552"/>
      <c r="C922" s="455"/>
      <c r="D922" s="521"/>
      <c r="E922" s="448"/>
      <c r="F922" s="93" t="s">
        <v>385</v>
      </c>
      <c r="G922" s="523" t="s">
        <v>398</v>
      </c>
      <c r="H922" s="523"/>
      <c r="I922" s="523"/>
      <c r="J922" s="523"/>
      <c r="K922" s="497"/>
      <c r="L922" s="444" t="e">
        <f>#REF!-#REF!*10%</f>
        <v>#REF!</v>
      </c>
    </row>
    <row r="923" spans="1:12" ht="15.6" customHeight="1" x14ac:dyDescent="0.25">
      <c r="A923" s="550"/>
      <c r="B923" s="552"/>
      <c r="C923" s="455"/>
      <c r="D923" s="521"/>
      <c r="E923" s="448"/>
      <c r="F923" s="93" t="s">
        <v>389</v>
      </c>
      <c r="G923" s="523" t="s">
        <v>390</v>
      </c>
      <c r="H923" s="523"/>
      <c r="I923" s="523"/>
      <c r="J923" s="523"/>
      <c r="K923" s="497"/>
      <c r="L923" s="444" t="e">
        <f>#REF!-#REF!*10%</f>
        <v>#REF!</v>
      </c>
    </row>
    <row r="924" spans="1:12" ht="15.6" customHeight="1" x14ac:dyDescent="0.25">
      <c r="A924" s="550"/>
      <c r="B924" s="552"/>
      <c r="C924" s="455"/>
      <c r="D924" s="521"/>
      <c r="E924" s="448"/>
      <c r="F924" s="93" t="s">
        <v>704</v>
      </c>
      <c r="G924" s="523" t="s">
        <v>705</v>
      </c>
      <c r="H924" s="523"/>
      <c r="I924" s="523"/>
      <c r="J924" s="523"/>
      <c r="K924" s="497"/>
      <c r="L924" s="444" t="e">
        <f>#REF!-#REF!*10%</f>
        <v>#REF!</v>
      </c>
    </row>
    <row r="925" spans="1:12" ht="15.6" customHeight="1" x14ac:dyDescent="0.25">
      <c r="A925" s="550"/>
      <c r="B925" s="552"/>
      <c r="C925" s="455"/>
      <c r="D925" s="521"/>
      <c r="E925" s="448"/>
      <c r="F925" s="93" t="s">
        <v>706</v>
      </c>
      <c r="G925" s="461" t="s">
        <v>390</v>
      </c>
      <c r="H925" s="461"/>
      <c r="I925" s="461"/>
      <c r="J925" s="461"/>
      <c r="K925" s="497"/>
      <c r="L925" s="444" t="e">
        <f>#REF!-#REF!*10%</f>
        <v>#REF!</v>
      </c>
    </row>
    <row r="926" spans="1:12" ht="15.6" customHeight="1" x14ac:dyDescent="0.25">
      <c r="A926" s="550"/>
      <c r="B926" s="552"/>
      <c r="C926" s="455"/>
      <c r="D926" s="521"/>
      <c r="E926" s="448"/>
      <c r="F926" s="93" t="s">
        <v>1271</v>
      </c>
      <c r="G926" s="461" t="s">
        <v>390</v>
      </c>
      <c r="H926" s="461"/>
      <c r="I926" s="461"/>
      <c r="J926" s="461"/>
      <c r="K926" s="497"/>
      <c r="L926" s="444" t="e">
        <f>#REF!-#REF!*10%</f>
        <v>#REF!</v>
      </c>
    </row>
    <row r="927" spans="1:12" ht="15.6" customHeight="1" x14ac:dyDescent="0.25">
      <c r="A927" s="550"/>
      <c r="B927" s="552"/>
      <c r="C927" s="455"/>
      <c r="D927" s="521"/>
      <c r="E927" s="448"/>
      <c r="F927" s="93" t="s">
        <v>707</v>
      </c>
      <c r="G927" s="523" t="s">
        <v>911</v>
      </c>
      <c r="H927" s="523"/>
      <c r="I927" s="523"/>
      <c r="J927" s="523"/>
      <c r="K927" s="497"/>
      <c r="L927" s="444" t="e">
        <f>#REF!-#REF!*10%</f>
        <v>#REF!</v>
      </c>
    </row>
    <row r="928" spans="1:12" ht="15.6" customHeight="1" x14ac:dyDescent="0.25">
      <c r="A928" s="550"/>
      <c r="B928" s="552"/>
      <c r="C928" s="455"/>
      <c r="D928" s="521"/>
      <c r="E928" s="448"/>
      <c r="F928" s="93" t="s">
        <v>708</v>
      </c>
      <c r="G928" s="523" t="s">
        <v>390</v>
      </c>
      <c r="H928" s="523"/>
      <c r="I928" s="523"/>
      <c r="J928" s="523"/>
      <c r="K928" s="497"/>
      <c r="L928" s="444" t="e">
        <f>#REF!-#REF!*10%</f>
        <v>#REF!</v>
      </c>
    </row>
    <row r="929" spans="1:12" ht="15.6" customHeight="1" x14ac:dyDescent="0.25">
      <c r="A929" s="550"/>
      <c r="B929" s="552"/>
      <c r="C929" s="455"/>
      <c r="D929" s="521"/>
      <c r="E929" s="448"/>
      <c r="F929" s="93" t="s">
        <v>377</v>
      </c>
      <c r="G929" s="523" t="s">
        <v>387</v>
      </c>
      <c r="H929" s="523"/>
      <c r="I929" s="523"/>
      <c r="J929" s="523"/>
      <c r="K929" s="497"/>
      <c r="L929" s="444" t="e">
        <f>#REF!-#REF!*10%</f>
        <v>#REF!</v>
      </c>
    </row>
    <row r="930" spans="1:12" ht="15.6" customHeight="1" x14ac:dyDescent="0.25">
      <c r="A930" s="550"/>
      <c r="B930" s="552"/>
      <c r="C930" s="455"/>
      <c r="D930" s="521"/>
      <c r="E930" s="448"/>
      <c r="F930" s="93" t="s">
        <v>388</v>
      </c>
      <c r="G930" s="523" t="s">
        <v>393</v>
      </c>
      <c r="H930" s="523"/>
      <c r="I930" s="523"/>
      <c r="J930" s="523"/>
      <c r="K930" s="497"/>
      <c r="L930" s="444" t="e">
        <f>#REF!-#REF!*10%</f>
        <v>#REF!</v>
      </c>
    </row>
    <row r="931" spans="1:12" ht="15.6" customHeight="1" x14ac:dyDescent="0.25">
      <c r="A931" s="550"/>
      <c r="B931" s="552"/>
      <c r="C931" s="455"/>
      <c r="D931" s="521"/>
      <c r="E931" s="448"/>
      <c r="F931" s="93" t="s">
        <v>562</v>
      </c>
      <c r="G931" s="523" t="s">
        <v>1024</v>
      </c>
      <c r="H931" s="523"/>
      <c r="I931" s="523"/>
      <c r="J931" s="523"/>
      <c r="K931" s="497"/>
      <c r="L931" s="444" t="e">
        <f>#REF!-#REF!*10%</f>
        <v>#REF!</v>
      </c>
    </row>
    <row r="932" spans="1:12" ht="15.6" customHeight="1" x14ac:dyDescent="0.25">
      <c r="A932" s="550"/>
      <c r="B932" s="552"/>
      <c r="C932" s="455"/>
      <c r="D932" s="521"/>
      <c r="E932" s="448"/>
      <c r="F932" s="119" t="s">
        <v>570</v>
      </c>
      <c r="G932" s="523" t="s">
        <v>613</v>
      </c>
      <c r="H932" s="523"/>
      <c r="I932" s="523"/>
      <c r="J932" s="523"/>
      <c r="K932" s="497"/>
      <c r="L932" s="444" t="e">
        <f>#REF!-#REF!*10%</f>
        <v>#REF!</v>
      </c>
    </row>
    <row r="933" spans="1:12" ht="15.6" customHeight="1" x14ac:dyDescent="0.25">
      <c r="A933" s="550"/>
      <c r="B933" s="552"/>
      <c r="C933" s="455"/>
      <c r="D933" s="521"/>
      <c r="E933" s="448"/>
      <c r="F933" s="113" t="s">
        <v>84</v>
      </c>
      <c r="G933" s="527">
        <v>16</v>
      </c>
      <c r="H933" s="527"/>
      <c r="I933" s="527"/>
      <c r="J933" s="527"/>
      <c r="K933" s="497"/>
      <c r="L933" s="444" t="e">
        <f>#REF!-#REF!*10%</f>
        <v>#REF!</v>
      </c>
    </row>
    <row r="934" spans="1:12" ht="15.6" customHeight="1" x14ac:dyDescent="0.25">
      <c r="A934" s="550"/>
      <c r="B934" s="553"/>
      <c r="C934" s="455"/>
      <c r="D934" s="521"/>
      <c r="E934" s="448"/>
      <c r="F934" s="96" t="s">
        <v>1016</v>
      </c>
      <c r="G934" s="454">
        <v>5</v>
      </c>
      <c r="H934" s="454"/>
      <c r="I934" s="454"/>
      <c r="J934" s="454"/>
      <c r="K934" s="497"/>
      <c r="L934" s="511" t="e">
        <f>#REF!-#REF!*10%</f>
        <v>#REF!</v>
      </c>
    </row>
    <row r="935" spans="1:12" x14ac:dyDescent="0.35">
      <c r="A935" s="82"/>
      <c r="B935" s="82"/>
      <c r="C935" s="334"/>
      <c r="D935" s="83"/>
      <c r="E935" s="83"/>
      <c r="F935" s="120"/>
      <c r="G935" s="121"/>
      <c r="H935" s="122"/>
      <c r="I935" s="123"/>
      <c r="J935" s="124"/>
      <c r="K935" s="124"/>
      <c r="L935" s="337"/>
    </row>
    <row r="936" spans="1:12" ht="15" customHeight="1" x14ac:dyDescent="0.25">
      <c r="A936" s="85"/>
      <c r="B936" s="85"/>
      <c r="C936" s="335"/>
      <c r="D936" s="85"/>
      <c r="E936" s="85"/>
      <c r="F936" s="125"/>
      <c r="G936" s="125"/>
      <c r="H936" s="125"/>
      <c r="I936" s="125"/>
      <c r="J936" s="125"/>
      <c r="K936" s="125"/>
      <c r="L936" s="338"/>
    </row>
    <row r="937" spans="1:12" ht="15" customHeight="1" x14ac:dyDescent="0.25">
      <c r="A937" s="85"/>
      <c r="B937" s="85"/>
      <c r="C937" s="335"/>
      <c r="D937" s="85"/>
      <c r="E937" s="85"/>
      <c r="F937" s="125"/>
      <c r="G937" s="125"/>
      <c r="H937" s="125"/>
      <c r="I937" s="125"/>
      <c r="J937" s="125"/>
      <c r="K937" s="125"/>
      <c r="L937" s="338"/>
    </row>
    <row r="938" spans="1:12" ht="15" customHeight="1" x14ac:dyDescent="0.25">
      <c r="A938" s="85"/>
      <c r="B938" s="85"/>
      <c r="C938" s="335"/>
      <c r="D938" s="85"/>
      <c r="E938" s="85"/>
      <c r="F938" s="125"/>
      <c r="G938" s="125"/>
      <c r="H938" s="125"/>
      <c r="I938" s="125"/>
      <c r="J938" s="125"/>
      <c r="K938" s="125"/>
      <c r="L938" s="338"/>
    </row>
    <row r="939" spans="1:12" ht="23.25" customHeight="1" x14ac:dyDescent="0.25">
      <c r="A939" s="85"/>
      <c r="B939" s="85"/>
      <c r="C939" s="335"/>
      <c r="D939" s="85"/>
      <c r="E939" s="85"/>
      <c r="F939" s="125"/>
      <c r="G939" s="125"/>
      <c r="H939" s="125"/>
      <c r="I939" s="125"/>
      <c r="J939" s="125"/>
      <c r="K939" s="125"/>
      <c r="L939" s="338"/>
    </row>
    <row r="940" spans="1:12" ht="23.25" customHeight="1" x14ac:dyDescent="0.25">
      <c r="A940" s="85"/>
      <c r="B940" s="85"/>
      <c r="C940" s="335"/>
      <c r="D940" s="85"/>
      <c r="E940" s="85"/>
      <c r="F940" s="125"/>
      <c r="G940" s="125"/>
      <c r="H940" s="125"/>
      <c r="I940" s="125"/>
      <c r="J940" s="125"/>
      <c r="K940" s="125"/>
      <c r="L940" s="338"/>
    </row>
    <row r="941" spans="1:12" ht="23.25" customHeight="1" x14ac:dyDescent="0.25">
      <c r="A941" s="85"/>
      <c r="B941" s="85"/>
      <c r="C941" s="335"/>
      <c r="D941" s="85"/>
      <c r="E941" s="85"/>
      <c r="F941" s="125"/>
      <c r="G941" s="125"/>
      <c r="H941" s="125"/>
      <c r="I941" s="125"/>
      <c r="J941" s="125"/>
      <c r="K941" s="125"/>
      <c r="L941" s="338"/>
    </row>
    <row r="942" spans="1:12" x14ac:dyDescent="0.35">
      <c r="L942" s="339"/>
    </row>
    <row r="947" spans="1:12" s="27" customFormat="1" x14ac:dyDescent="0.35">
      <c r="A947" s="5"/>
      <c r="B947" s="5"/>
      <c r="C947" s="332"/>
      <c r="D947" s="9"/>
      <c r="E947" s="9"/>
      <c r="F947" s="126"/>
      <c r="G947" s="126"/>
      <c r="H947" s="126"/>
      <c r="I947" s="126"/>
      <c r="J947" s="126"/>
      <c r="K947" s="126"/>
      <c r="L947" s="330"/>
    </row>
    <row r="948" spans="1:12" s="27" customFormat="1" x14ac:dyDescent="0.35">
      <c r="A948" s="5"/>
      <c r="B948" s="5"/>
      <c r="C948" s="332"/>
      <c r="D948" s="9"/>
      <c r="E948" s="9"/>
      <c r="F948" s="126"/>
      <c r="G948" s="126"/>
      <c r="H948" s="126"/>
      <c r="I948" s="126"/>
      <c r="J948" s="126"/>
      <c r="K948" s="126"/>
      <c r="L948" s="330"/>
    </row>
    <row r="949" spans="1:12" s="27" customFormat="1" x14ac:dyDescent="0.35">
      <c r="A949" s="5"/>
      <c r="B949" s="5"/>
      <c r="C949" s="332"/>
      <c r="D949" s="9"/>
      <c r="E949" s="9"/>
      <c r="F949" s="17"/>
      <c r="G949" s="115"/>
      <c r="H949" s="116"/>
      <c r="I949" s="117"/>
      <c r="J949" s="118"/>
      <c r="K949" s="118"/>
      <c r="L949" s="330"/>
    </row>
    <row r="950" spans="1:12" s="27" customFormat="1" x14ac:dyDescent="0.35">
      <c r="A950" s="5"/>
      <c r="B950" s="5"/>
      <c r="C950" s="332"/>
      <c r="D950" s="9"/>
      <c r="E950" s="9"/>
      <c r="F950" s="17"/>
      <c r="G950" s="115"/>
      <c r="H950" s="116"/>
      <c r="I950" s="117"/>
      <c r="J950" s="118"/>
      <c r="K950" s="118"/>
      <c r="L950" s="330"/>
    </row>
    <row r="951" spans="1:12" s="27" customFormat="1" x14ac:dyDescent="0.35">
      <c r="A951" s="5"/>
      <c r="B951" s="5"/>
      <c r="C951" s="332"/>
      <c r="D951" s="9"/>
      <c r="E951" s="9"/>
      <c r="F951" s="17"/>
      <c r="G951" s="115"/>
      <c r="H951" s="116"/>
      <c r="I951" s="117"/>
      <c r="J951" s="118"/>
      <c r="K951" s="118"/>
      <c r="L951" s="330"/>
    </row>
    <row r="952" spans="1:12" s="27" customFormat="1" x14ac:dyDescent="0.35">
      <c r="A952" s="5"/>
      <c r="B952" s="5"/>
      <c r="C952" s="332"/>
      <c r="D952" s="9"/>
      <c r="E952" s="9"/>
      <c r="F952" s="17"/>
      <c r="G952" s="115"/>
      <c r="H952" s="116"/>
      <c r="I952" s="117"/>
      <c r="J952" s="118"/>
      <c r="K952" s="118"/>
      <c r="L952" s="330"/>
    </row>
    <row r="953" spans="1:12" s="27" customFormat="1" x14ac:dyDescent="0.35">
      <c r="A953" s="5"/>
      <c r="B953" s="5"/>
      <c r="C953" s="332"/>
      <c r="D953" s="9"/>
      <c r="E953" s="9"/>
      <c r="F953" s="17"/>
      <c r="G953" s="115"/>
      <c r="H953" s="116"/>
      <c r="I953" s="117"/>
      <c r="J953" s="118"/>
      <c r="K953" s="118"/>
      <c r="L953" s="330"/>
    </row>
    <row r="954" spans="1:12" s="27" customFormat="1" x14ac:dyDescent="0.35">
      <c r="A954" s="5"/>
      <c r="B954" s="5"/>
      <c r="C954" s="332"/>
      <c r="D954" s="9"/>
      <c r="E954" s="9"/>
      <c r="F954" s="17"/>
      <c r="G954" s="115"/>
      <c r="H954" s="116"/>
      <c r="I954" s="117"/>
      <c r="J954" s="118"/>
      <c r="K954" s="118"/>
      <c r="L954" s="330"/>
    </row>
    <row r="955" spans="1:12" s="27" customFormat="1" x14ac:dyDescent="0.35">
      <c r="A955" s="5"/>
      <c r="B955" s="5"/>
      <c r="C955" s="332"/>
      <c r="D955" s="9"/>
      <c r="E955" s="9"/>
      <c r="F955" s="17"/>
      <c r="G955" s="115"/>
      <c r="H955" s="116"/>
      <c r="I955" s="117"/>
      <c r="J955" s="118"/>
      <c r="K955" s="118"/>
      <c r="L955" s="330"/>
    </row>
    <row r="956" spans="1:12" s="27" customFormat="1" x14ac:dyDescent="0.35">
      <c r="A956" s="5"/>
      <c r="B956" s="5"/>
      <c r="C956" s="332"/>
      <c r="D956" s="9"/>
      <c r="E956" s="9"/>
      <c r="F956" s="17"/>
      <c r="G956" s="115"/>
      <c r="H956" s="116"/>
      <c r="I956" s="117"/>
      <c r="J956" s="118"/>
      <c r="K956" s="118"/>
      <c r="L956" s="330"/>
    </row>
    <row r="957" spans="1:12" s="27" customFormat="1" x14ac:dyDescent="0.35">
      <c r="A957" s="5"/>
      <c r="B957" s="5"/>
      <c r="C957" s="332"/>
      <c r="D957" s="9"/>
      <c r="E957" s="9"/>
      <c r="F957" s="17"/>
      <c r="G957" s="115"/>
      <c r="H957" s="116"/>
      <c r="I957" s="117"/>
      <c r="J957" s="118"/>
      <c r="K957" s="118"/>
      <c r="L957" s="330"/>
    </row>
    <row r="958" spans="1:12" s="27" customFormat="1" x14ac:dyDescent="0.35">
      <c r="A958" s="5"/>
      <c r="B958" s="5"/>
      <c r="C958" s="332"/>
      <c r="D958" s="9"/>
      <c r="E958" s="9"/>
      <c r="F958" s="17"/>
      <c r="G958" s="115"/>
      <c r="H958" s="116"/>
      <c r="I958" s="117"/>
      <c r="J958" s="118"/>
      <c r="K958" s="118"/>
      <c r="L958" s="330"/>
    </row>
    <row r="959" spans="1:12" s="27" customFormat="1" x14ac:dyDescent="0.35">
      <c r="A959" s="5"/>
      <c r="B959" s="5"/>
      <c r="C959" s="332"/>
      <c r="D959" s="9"/>
      <c r="E959" s="9"/>
      <c r="F959" s="17"/>
      <c r="G959" s="115"/>
      <c r="H959" s="116"/>
      <c r="I959" s="117"/>
      <c r="J959" s="118"/>
      <c r="K959" s="118"/>
      <c r="L959" s="330"/>
    </row>
    <row r="960" spans="1:12" s="27" customFormat="1" x14ac:dyDescent="0.35">
      <c r="A960" s="5"/>
      <c r="B960" s="5"/>
      <c r="C960" s="332"/>
      <c r="D960" s="9"/>
      <c r="E960" s="9"/>
      <c r="F960" s="17"/>
      <c r="G960" s="115"/>
      <c r="H960" s="116"/>
      <c r="I960" s="117"/>
      <c r="J960" s="118"/>
      <c r="K960" s="118"/>
      <c r="L960" s="330"/>
    </row>
    <row r="961" spans="1:12" s="27" customFormat="1" x14ac:dyDescent="0.35">
      <c r="A961" s="5"/>
      <c r="B961" s="5"/>
      <c r="C961" s="332"/>
      <c r="D961" s="9"/>
      <c r="E961" s="9"/>
      <c r="F961" s="17"/>
      <c r="G961" s="115"/>
      <c r="H961" s="116"/>
      <c r="I961" s="117"/>
      <c r="J961" s="118"/>
      <c r="K961" s="118"/>
      <c r="L961" s="330"/>
    </row>
    <row r="962" spans="1:12" s="27" customFormat="1" x14ac:dyDescent="0.35">
      <c r="A962" s="5"/>
      <c r="B962" s="5"/>
      <c r="C962" s="332"/>
      <c r="D962" s="9"/>
      <c r="E962" s="9"/>
      <c r="F962" s="17"/>
      <c r="G962" s="115"/>
      <c r="H962" s="116"/>
      <c r="I962" s="117"/>
      <c r="J962" s="118"/>
      <c r="K962" s="118"/>
      <c r="L962" s="330"/>
    </row>
    <row r="963" spans="1:12" s="27" customFormat="1" x14ac:dyDescent="0.35">
      <c r="A963" s="5"/>
      <c r="B963" s="5"/>
      <c r="C963" s="332"/>
      <c r="D963" s="9"/>
      <c r="E963" s="9"/>
      <c r="F963" s="17"/>
      <c r="G963" s="115"/>
      <c r="H963" s="116"/>
      <c r="I963" s="117"/>
      <c r="J963" s="118"/>
      <c r="K963" s="118"/>
      <c r="L963" s="330"/>
    </row>
    <row r="964" spans="1:12" s="27" customFormat="1" x14ac:dyDescent="0.35">
      <c r="A964" s="5"/>
      <c r="B964" s="5"/>
      <c r="C964" s="332"/>
      <c r="D964" s="9"/>
      <c r="E964" s="9"/>
      <c r="F964" s="17"/>
      <c r="G964" s="115"/>
      <c r="H964" s="116"/>
      <c r="I964" s="117"/>
      <c r="J964" s="118"/>
      <c r="K964" s="118"/>
      <c r="L964" s="330"/>
    </row>
    <row r="965" spans="1:12" s="27" customFormat="1" x14ac:dyDescent="0.35">
      <c r="A965" s="5"/>
      <c r="B965" s="5"/>
      <c r="C965" s="332"/>
      <c r="D965" s="9"/>
      <c r="E965" s="9"/>
      <c r="F965" s="17"/>
      <c r="G965" s="115"/>
      <c r="H965" s="116"/>
      <c r="I965" s="117"/>
      <c r="J965" s="118"/>
      <c r="K965" s="118"/>
      <c r="L965" s="330"/>
    </row>
    <row r="966" spans="1:12" s="27" customFormat="1" x14ac:dyDescent="0.35">
      <c r="A966" s="5"/>
      <c r="B966" s="5"/>
      <c r="C966" s="332"/>
      <c r="D966" s="9"/>
      <c r="E966" s="9"/>
      <c r="F966" s="17"/>
      <c r="G966" s="115"/>
      <c r="H966" s="116"/>
      <c r="I966" s="117"/>
      <c r="J966" s="118"/>
      <c r="K966" s="118"/>
      <c r="L966" s="330"/>
    </row>
    <row r="967" spans="1:12" s="27" customFormat="1" x14ac:dyDescent="0.35">
      <c r="A967" s="5"/>
      <c r="B967" s="5"/>
      <c r="C967" s="332"/>
      <c r="D967" s="9"/>
      <c r="E967" s="9"/>
      <c r="F967" s="17"/>
      <c r="G967" s="115"/>
      <c r="H967" s="116"/>
      <c r="I967" s="117"/>
      <c r="J967" s="118"/>
      <c r="K967" s="118"/>
      <c r="L967" s="330"/>
    </row>
    <row r="968" spans="1:12" s="27" customFormat="1" x14ac:dyDescent="0.35">
      <c r="A968" s="5"/>
      <c r="B968" s="5"/>
      <c r="C968" s="332"/>
      <c r="D968" s="9"/>
      <c r="E968" s="9"/>
      <c r="F968" s="17"/>
      <c r="G968" s="115"/>
      <c r="H968" s="116"/>
      <c r="I968" s="117"/>
      <c r="J968" s="118"/>
      <c r="K968" s="118"/>
      <c r="L968" s="330"/>
    </row>
    <row r="969" spans="1:12" s="27" customFormat="1" x14ac:dyDescent="0.35">
      <c r="A969" s="5"/>
      <c r="B969" s="5"/>
      <c r="C969" s="332"/>
      <c r="D969" s="9"/>
      <c r="E969" s="9"/>
      <c r="F969" s="17"/>
      <c r="G969" s="115"/>
      <c r="H969" s="116"/>
      <c r="I969" s="117"/>
      <c r="J969" s="118"/>
      <c r="K969" s="118"/>
      <c r="L969" s="330"/>
    </row>
    <row r="970" spans="1:12" s="27" customFormat="1" x14ac:dyDescent="0.35">
      <c r="A970" s="5"/>
      <c r="B970" s="5"/>
      <c r="C970" s="332"/>
      <c r="D970" s="9"/>
      <c r="E970" s="9"/>
      <c r="F970" s="17"/>
      <c r="G970" s="115"/>
      <c r="H970" s="116"/>
      <c r="I970" s="117"/>
      <c r="J970" s="118"/>
      <c r="K970" s="118"/>
      <c r="L970" s="330"/>
    </row>
    <row r="971" spans="1:12" s="27" customFormat="1" x14ac:dyDescent="0.35">
      <c r="A971" s="5"/>
      <c r="B971" s="5"/>
      <c r="C971" s="332"/>
      <c r="D971" s="9"/>
      <c r="E971" s="9"/>
      <c r="F971" s="17"/>
      <c r="G971" s="115"/>
      <c r="H971" s="116"/>
      <c r="I971" s="117"/>
      <c r="J971" s="118"/>
      <c r="K971" s="118"/>
      <c r="L971" s="330"/>
    </row>
    <row r="972" spans="1:12" s="27" customFormat="1" x14ac:dyDescent="0.35">
      <c r="A972" s="5"/>
      <c r="B972" s="5"/>
      <c r="C972" s="332"/>
      <c r="D972" s="9"/>
      <c r="E972" s="9"/>
      <c r="F972" s="17"/>
      <c r="G972" s="115"/>
      <c r="H972" s="116"/>
      <c r="I972" s="117"/>
      <c r="J972" s="118"/>
      <c r="K972" s="118"/>
      <c r="L972" s="330"/>
    </row>
    <row r="973" spans="1:12" s="27" customFormat="1" x14ac:dyDescent="0.35">
      <c r="A973" s="5"/>
      <c r="B973" s="5"/>
      <c r="C973" s="332"/>
      <c r="D973" s="9"/>
      <c r="E973" s="9"/>
      <c r="F973" s="17"/>
      <c r="G973" s="115"/>
      <c r="H973" s="116"/>
      <c r="I973" s="117"/>
      <c r="J973" s="118"/>
      <c r="K973" s="118"/>
      <c r="L973" s="330"/>
    </row>
    <row r="974" spans="1:12" s="27" customFormat="1" x14ac:dyDescent="0.35">
      <c r="A974" s="5"/>
      <c r="B974" s="5"/>
      <c r="C974" s="332"/>
      <c r="D974" s="9"/>
      <c r="E974" s="9"/>
      <c r="F974" s="17"/>
      <c r="G974" s="115"/>
      <c r="H974" s="116"/>
      <c r="I974" s="117"/>
      <c r="J974" s="118"/>
      <c r="K974" s="118"/>
      <c r="L974" s="330"/>
    </row>
    <row r="975" spans="1:12" s="27" customFormat="1" x14ac:dyDescent="0.35">
      <c r="A975" s="5"/>
      <c r="B975" s="5"/>
      <c r="C975" s="332"/>
      <c r="D975" s="9"/>
      <c r="E975" s="9"/>
      <c r="F975" s="17"/>
      <c r="G975" s="115"/>
      <c r="H975" s="116"/>
      <c r="I975" s="117"/>
      <c r="J975" s="118"/>
      <c r="K975" s="118"/>
      <c r="L975" s="330"/>
    </row>
    <row r="976" spans="1:12" s="27" customFormat="1" x14ac:dyDescent="0.35">
      <c r="A976" s="5"/>
      <c r="B976" s="5"/>
      <c r="C976" s="332"/>
      <c r="D976" s="9"/>
      <c r="E976" s="9"/>
      <c r="F976" s="17"/>
      <c r="G976" s="115"/>
      <c r="H976" s="116"/>
      <c r="I976" s="117"/>
      <c r="J976" s="118"/>
      <c r="K976" s="118"/>
      <c r="L976" s="330"/>
    </row>
    <row r="977" spans="1:12" s="27" customFormat="1" x14ac:dyDescent="0.35">
      <c r="A977" s="5"/>
      <c r="B977" s="5"/>
      <c r="C977" s="332"/>
      <c r="D977" s="9"/>
      <c r="E977" s="9"/>
      <c r="F977" s="17"/>
      <c r="G977" s="115"/>
      <c r="H977" s="116"/>
      <c r="I977" s="117"/>
      <c r="J977" s="118"/>
      <c r="K977" s="118"/>
      <c r="L977" s="330"/>
    </row>
    <row r="978" spans="1:12" s="27" customFormat="1" x14ac:dyDescent="0.35">
      <c r="A978" s="5"/>
      <c r="B978" s="5"/>
      <c r="C978" s="332"/>
      <c r="D978" s="9"/>
      <c r="E978" s="9"/>
      <c r="F978" s="17"/>
      <c r="G978" s="115"/>
      <c r="H978" s="116"/>
      <c r="I978" s="117"/>
      <c r="J978" s="118"/>
      <c r="K978" s="118"/>
      <c r="L978" s="330"/>
    </row>
    <row r="979" spans="1:12" s="27" customFormat="1" x14ac:dyDescent="0.35">
      <c r="A979" s="5"/>
      <c r="B979" s="5"/>
      <c r="C979" s="332"/>
      <c r="D979" s="9"/>
      <c r="E979" s="9"/>
      <c r="F979" s="17"/>
      <c r="G979" s="115"/>
      <c r="H979" s="116"/>
      <c r="I979" s="117"/>
      <c r="J979" s="118"/>
      <c r="K979" s="118"/>
      <c r="L979" s="330"/>
    </row>
    <row r="980" spans="1:12" s="27" customFormat="1" x14ac:dyDescent="0.35">
      <c r="A980" s="5"/>
      <c r="B980" s="5"/>
      <c r="C980" s="332"/>
      <c r="D980" s="9"/>
      <c r="E980" s="9"/>
      <c r="F980" s="17"/>
      <c r="G980" s="115"/>
      <c r="H980" s="116"/>
      <c r="I980" s="117"/>
      <c r="J980" s="118"/>
      <c r="K980" s="118"/>
      <c r="L980" s="330"/>
    </row>
    <row r="981" spans="1:12" s="27" customFormat="1" x14ac:dyDescent="0.35">
      <c r="A981" s="5"/>
      <c r="B981" s="5"/>
      <c r="C981" s="332"/>
      <c r="D981" s="9"/>
      <c r="E981" s="9"/>
      <c r="F981" s="17"/>
      <c r="G981" s="115"/>
      <c r="H981" s="116"/>
      <c r="I981" s="117"/>
      <c r="J981" s="118"/>
      <c r="K981" s="118"/>
      <c r="L981" s="330"/>
    </row>
    <row r="982" spans="1:12" s="27" customFormat="1" x14ac:dyDescent="0.35">
      <c r="A982" s="5"/>
      <c r="B982" s="5"/>
      <c r="C982" s="332"/>
      <c r="D982" s="9"/>
      <c r="E982" s="9"/>
      <c r="F982" s="17"/>
      <c r="G982" s="115"/>
      <c r="H982" s="116"/>
      <c r="I982" s="117"/>
      <c r="J982" s="118"/>
      <c r="K982" s="118"/>
      <c r="L982" s="330"/>
    </row>
    <row r="983" spans="1:12" s="27" customFormat="1" x14ac:dyDescent="0.35">
      <c r="A983" s="5"/>
      <c r="B983" s="5"/>
      <c r="C983" s="332"/>
      <c r="D983" s="9"/>
      <c r="E983" s="9"/>
      <c r="F983" s="17"/>
      <c r="G983" s="115"/>
      <c r="H983" s="116"/>
      <c r="I983" s="117"/>
      <c r="J983" s="118"/>
      <c r="K983" s="118"/>
      <c r="L983" s="330"/>
    </row>
    <row r="984" spans="1:12" s="27" customFormat="1" x14ac:dyDescent="0.35">
      <c r="A984" s="5"/>
      <c r="B984" s="5"/>
      <c r="C984" s="332"/>
      <c r="D984" s="9"/>
      <c r="E984" s="9"/>
      <c r="F984" s="17"/>
      <c r="G984" s="115"/>
      <c r="H984" s="116"/>
      <c r="I984" s="117"/>
      <c r="J984" s="118"/>
      <c r="K984" s="118"/>
      <c r="L984" s="330"/>
    </row>
    <row r="985" spans="1:12" s="27" customFormat="1" x14ac:dyDescent="0.35">
      <c r="A985" s="5"/>
      <c r="B985" s="5"/>
      <c r="C985" s="332"/>
      <c r="D985" s="9"/>
      <c r="E985" s="9"/>
      <c r="F985" s="17"/>
      <c r="G985" s="115"/>
      <c r="H985" s="116"/>
      <c r="I985" s="117"/>
      <c r="J985" s="118"/>
      <c r="K985" s="118"/>
      <c r="L985" s="330"/>
    </row>
    <row r="986" spans="1:12" s="27" customFormat="1" x14ac:dyDescent="0.35">
      <c r="A986" s="5"/>
      <c r="B986" s="5"/>
      <c r="C986" s="332"/>
      <c r="D986" s="9"/>
      <c r="E986" s="9"/>
      <c r="F986" s="17"/>
      <c r="G986" s="115"/>
      <c r="H986" s="116"/>
      <c r="I986" s="117"/>
      <c r="J986" s="118"/>
      <c r="K986" s="118"/>
      <c r="L986" s="330"/>
    </row>
    <row r="987" spans="1:12" s="27" customFormat="1" x14ac:dyDescent="0.35">
      <c r="A987" s="5"/>
      <c r="B987" s="5"/>
      <c r="C987" s="332"/>
      <c r="D987" s="9"/>
      <c r="E987" s="9"/>
      <c r="F987" s="17"/>
      <c r="G987" s="115"/>
      <c r="H987" s="116"/>
      <c r="I987" s="117"/>
      <c r="J987" s="118"/>
      <c r="K987" s="118"/>
      <c r="L987" s="330"/>
    </row>
    <row r="988" spans="1:12" s="27" customFormat="1" x14ac:dyDescent="0.35">
      <c r="A988" s="5"/>
      <c r="B988" s="5"/>
      <c r="C988" s="332"/>
      <c r="D988" s="9"/>
      <c r="E988" s="9"/>
      <c r="F988" s="17"/>
      <c r="G988" s="115"/>
      <c r="H988" s="116"/>
      <c r="I988" s="117"/>
      <c r="J988" s="118"/>
      <c r="K988" s="118"/>
      <c r="L988" s="330"/>
    </row>
    <row r="989" spans="1:12" s="27" customFormat="1" x14ac:dyDescent="0.35">
      <c r="A989" s="5"/>
      <c r="B989" s="5"/>
      <c r="C989" s="332"/>
      <c r="D989" s="9"/>
      <c r="E989" s="9"/>
      <c r="F989" s="17"/>
      <c r="G989" s="115"/>
      <c r="H989" s="116"/>
      <c r="I989" s="117"/>
      <c r="J989" s="118"/>
      <c r="K989" s="118"/>
      <c r="L989" s="330"/>
    </row>
    <row r="990" spans="1:12" s="27" customFormat="1" x14ac:dyDescent="0.35">
      <c r="A990" s="5"/>
      <c r="B990" s="5"/>
      <c r="C990" s="332"/>
      <c r="D990" s="9"/>
      <c r="E990" s="9"/>
      <c r="F990" s="17"/>
      <c r="G990" s="115"/>
      <c r="H990" s="116"/>
      <c r="I990" s="117"/>
      <c r="J990" s="118"/>
      <c r="K990" s="118"/>
      <c r="L990" s="330"/>
    </row>
    <row r="991" spans="1:12" s="27" customFormat="1" x14ac:dyDescent="0.35">
      <c r="A991" s="5"/>
      <c r="B991" s="5"/>
      <c r="C991" s="332"/>
      <c r="D991" s="9"/>
      <c r="E991" s="9"/>
      <c r="F991" s="17"/>
      <c r="G991" s="115"/>
      <c r="H991" s="116"/>
      <c r="I991" s="117"/>
      <c r="J991" s="118"/>
      <c r="K991" s="118"/>
      <c r="L991" s="330"/>
    </row>
    <row r="992" spans="1:12" s="27" customFormat="1" x14ac:dyDescent="0.35">
      <c r="A992" s="5"/>
      <c r="B992" s="5"/>
      <c r="C992" s="332"/>
      <c r="D992" s="9"/>
      <c r="E992" s="9"/>
      <c r="F992" s="17"/>
      <c r="G992" s="115"/>
      <c r="H992" s="116"/>
      <c r="I992" s="117"/>
      <c r="J992" s="118"/>
      <c r="K992" s="118"/>
      <c r="L992" s="330"/>
    </row>
    <row r="1014" spans="1:12" s="26" customFormat="1" x14ac:dyDescent="0.35">
      <c r="A1014" s="5"/>
      <c r="B1014" s="5"/>
      <c r="C1014" s="332"/>
      <c r="D1014" s="9"/>
      <c r="E1014" s="9"/>
      <c r="F1014" s="17"/>
      <c r="G1014" s="115"/>
      <c r="H1014" s="116"/>
      <c r="I1014" s="117"/>
      <c r="J1014" s="118"/>
      <c r="K1014" s="118"/>
      <c r="L1014" s="330"/>
    </row>
    <row r="1015" spans="1:12" s="26" customFormat="1" ht="15.6" customHeight="1" x14ac:dyDescent="0.25">
      <c r="C1015" s="336"/>
      <c r="F1015" s="127"/>
      <c r="G1015" s="127"/>
      <c r="H1015" s="127"/>
      <c r="I1015" s="127"/>
      <c r="J1015" s="127"/>
      <c r="K1015" s="127"/>
      <c r="L1015" s="340"/>
    </row>
    <row r="1016" spans="1:12" s="26" customFormat="1" ht="15.6" customHeight="1" x14ac:dyDescent="0.25">
      <c r="C1016" s="336"/>
      <c r="F1016" s="127"/>
      <c r="G1016" s="127"/>
      <c r="H1016" s="127"/>
      <c r="I1016" s="127"/>
      <c r="J1016" s="127"/>
      <c r="K1016" s="127"/>
      <c r="L1016" s="340"/>
    </row>
    <row r="1017" spans="1:12" s="26" customFormat="1" ht="15.6" customHeight="1" x14ac:dyDescent="0.25">
      <c r="C1017" s="336"/>
      <c r="F1017" s="127"/>
      <c r="G1017" s="127"/>
      <c r="H1017" s="127"/>
      <c r="I1017" s="127"/>
      <c r="J1017" s="127"/>
      <c r="K1017" s="127"/>
      <c r="L1017" s="340"/>
    </row>
    <row r="1018" spans="1:12" s="26" customFormat="1" ht="110.1" customHeight="1" x14ac:dyDescent="0.35">
      <c r="A1018" s="5"/>
      <c r="B1018" s="5"/>
      <c r="C1018" s="332"/>
      <c r="D1018" s="9"/>
      <c r="E1018" s="9"/>
      <c r="F1018" s="17"/>
      <c r="G1018" s="115"/>
      <c r="H1018" s="116"/>
      <c r="I1018" s="117"/>
      <c r="J1018" s="118"/>
      <c r="K1018" s="118"/>
      <c r="L1018" s="330"/>
    </row>
    <row r="1019" spans="1:12" s="26" customFormat="1" ht="110.1" customHeight="1" x14ac:dyDescent="0.35">
      <c r="A1019" s="5"/>
      <c r="B1019" s="5"/>
      <c r="C1019" s="332"/>
      <c r="D1019" s="9"/>
      <c r="E1019" s="9"/>
      <c r="F1019" s="17"/>
      <c r="G1019" s="115"/>
      <c r="H1019" s="116"/>
      <c r="I1019" s="117"/>
      <c r="J1019" s="118"/>
      <c r="K1019" s="118"/>
      <c r="L1019" s="330"/>
    </row>
    <row r="1020" spans="1:12" s="26" customFormat="1" ht="110.1" customHeight="1" x14ac:dyDescent="0.35">
      <c r="A1020" s="5"/>
      <c r="B1020" s="5"/>
      <c r="C1020" s="332"/>
      <c r="D1020" s="9"/>
      <c r="E1020" s="9"/>
      <c r="F1020" s="17"/>
      <c r="G1020" s="115"/>
      <c r="H1020" s="116"/>
      <c r="I1020" s="117"/>
      <c r="J1020" s="118"/>
      <c r="K1020" s="118"/>
      <c r="L1020" s="330"/>
    </row>
    <row r="1021" spans="1:12" s="26" customFormat="1" ht="110.1" customHeight="1" x14ac:dyDescent="0.35">
      <c r="A1021" s="5"/>
      <c r="B1021" s="5"/>
      <c r="C1021" s="332"/>
      <c r="D1021" s="9"/>
      <c r="E1021" s="9"/>
      <c r="F1021" s="17"/>
      <c r="G1021" s="115"/>
      <c r="H1021" s="116"/>
      <c r="I1021" s="117"/>
      <c r="J1021" s="118"/>
      <c r="K1021" s="118"/>
      <c r="L1021" s="330"/>
    </row>
    <row r="1022" spans="1:12" s="26" customFormat="1" ht="110.1" customHeight="1" x14ac:dyDescent="0.35">
      <c r="A1022" s="5"/>
      <c r="B1022" s="5"/>
      <c r="C1022" s="332"/>
      <c r="D1022" s="9"/>
      <c r="E1022" s="9"/>
      <c r="F1022" s="17"/>
      <c r="G1022" s="115"/>
      <c r="H1022" s="116"/>
      <c r="I1022" s="117"/>
      <c r="J1022" s="118"/>
      <c r="K1022" s="118"/>
      <c r="L1022" s="330"/>
    </row>
    <row r="1023" spans="1:12" s="26" customFormat="1" ht="110.1" customHeight="1" x14ac:dyDescent="0.35">
      <c r="A1023" s="5"/>
      <c r="B1023" s="5"/>
      <c r="C1023" s="332"/>
      <c r="D1023" s="9"/>
      <c r="E1023" s="9"/>
      <c r="F1023" s="17"/>
      <c r="G1023" s="115"/>
      <c r="H1023" s="116"/>
      <c r="I1023" s="117"/>
      <c r="J1023" s="118"/>
      <c r="K1023" s="118"/>
      <c r="L1023" s="330"/>
    </row>
    <row r="1024" spans="1:12" s="26" customFormat="1" ht="27" customHeight="1" x14ac:dyDescent="0.25">
      <c r="A1024" s="529"/>
      <c r="B1024" s="529"/>
      <c r="C1024" s="529"/>
      <c r="D1024" s="529"/>
      <c r="E1024" s="529"/>
      <c r="F1024" s="529"/>
      <c r="G1024" s="529"/>
      <c r="H1024" s="529"/>
      <c r="I1024" s="529"/>
      <c r="J1024" s="529"/>
      <c r="K1024" s="529"/>
      <c r="L1024" s="529"/>
    </row>
    <row r="1025" spans="1:12" s="26" customFormat="1" ht="26.25" x14ac:dyDescent="0.4">
      <c r="A1025" s="530" t="s">
        <v>9</v>
      </c>
      <c r="B1025" s="531"/>
      <c r="C1025" s="531"/>
      <c r="D1025" s="531"/>
      <c r="E1025" s="531"/>
      <c r="F1025" s="531"/>
      <c r="G1025" s="531"/>
      <c r="H1025" s="531"/>
      <c r="I1025" s="531"/>
      <c r="J1025" s="531"/>
      <c r="K1025" s="531"/>
      <c r="L1025" s="531"/>
    </row>
  </sheetData>
  <sheetProtection sort="0"/>
  <mergeCells count="1146">
    <mergeCell ref="K858:K872"/>
    <mergeCell ref="K873:K888"/>
    <mergeCell ref="K889:K903"/>
    <mergeCell ref="K904:K919"/>
    <mergeCell ref="K920:K934"/>
    <mergeCell ref="K4:K19"/>
    <mergeCell ref="K20:K34"/>
    <mergeCell ref="K35:K50"/>
    <mergeCell ref="K51:K65"/>
    <mergeCell ref="K66:K81"/>
    <mergeCell ref="K82:K96"/>
    <mergeCell ref="K97:K112"/>
    <mergeCell ref="K113:K127"/>
    <mergeCell ref="K128:K143"/>
    <mergeCell ref="K144:K158"/>
    <mergeCell ref="K159:K174"/>
    <mergeCell ref="K175:K189"/>
    <mergeCell ref="K190:K205"/>
    <mergeCell ref="K206:K220"/>
    <mergeCell ref="K221:K236"/>
    <mergeCell ref="K237:K251"/>
    <mergeCell ref="K252:K267"/>
    <mergeCell ref="K268:K282"/>
    <mergeCell ref="K283:K298"/>
    <mergeCell ref="K299:K313"/>
    <mergeCell ref="K563:K578"/>
    <mergeCell ref="K579:K593"/>
    <mergeCell ref="K594:K609"/>
    <mergeCell ref="K610:K624"/>
    <mergeCell ref="K625:K640"/>
    <mergeCell ref="K641:K655"/>
    <mergeCell ref="K656:K671"/>
    <mergeCell ref="K672:K686"/>
    <mergeCell ref="K687:K702"/>
    <mergeCell ref="K703:K717"/>
    <mergeCell ref="K718:K733"/>
    <mergeCell ref="L827:L841"/>
    <mergeCell ref="L842:L857"/>
    <mergeCell ref="K314:K329"/>
    <mergeCell ref="K330:K344"/>
    <mergeCell ref="K345:K360"/>
    <mergeCell ref="K361:K375"/>
    <mergeCell ref="K376:K391"/>
    <mergeCell ref="K392:K406"/>
    <mergeCell ref="K407:K422"/>
    <mergeCell ref="K734:K748"/>
    <mergeCell ref="L765:L779"/>
    <mergeCell ref="K749:K764"/>
    <mergeCell ref="K765:K779"/>
    <mergeCell ref="K780:K795"/>
    <mergeCell ref="K796:K810"/>
    <mergeCell ref="K811:K826"/>
    <mergeCell ref="K827:K841"/>
    <mergeCell ref="K842:K857"/>
    <mergeCell ref="L563:L578"/>
    <mergeCell ref="L579:L593"/>
    <mergeCell ref="L594:L609"/>
    <mergeCell ref="L610:L624"/>
    <mergeCell ref="L625:L640"/>
    <mergeCell ref="L749:L764"/>
    <mergeCell ref="L641:L655"/>
    <mergeCell ref="L656:L671"/>
    <mergeCell ref="L672:L686"/>
    <mergeCell ref="L687:L702"/>
    <mergeCell ref="L780:L795"/>
    <mergeCell ref="L796:L810"/>
    <mergeCell ref="L811:L826"/>
    <mergeCell ref="L703:L717"/>
    <mergeCell ref="L718:L733"/>
    <mergeCell ref="L734:L748"/>
    <mergeCell ref="L920:L934"/>
    <mergeCell ref="L889:L903"/>
    <mergeCell ref="L904:L919"/>
    <mergeCell ref="L858:L872"/>
    <mergeCell ref="L873:L888"/>
    <mergeCell ref="G699:J699"/>
    <mergeCell ref="G700:J700"/>
    <mergeCell ref="K423:K437"/>
    <mergeCell ref="K438:K453"/>
    <mergeCell ref="L4:L19"/>
    <mergeCell ref="L20:L34"/>
    <mergeCell ref="L35:L50"/>
    <mergeCell ref="L66:L81"/>
    <mergeCell ref="L82:L96"/>
    <mergeCell ref="L97:L112"/>
    <mergeCell ref="L51:L65"/>
    <mergeCell ref="L113:L127"/>
    <mergeCell ref="L128:L143"/>
    <mergeCell ref="L144:L158"/>
    <mergeCell ref="L159:L174"/>
    <mergeCell ref="L175:L189"/>
    <mergeCell ref="L190:L205"/>
    <mergeCell ref="L206:L220"/>
    <mergeCell ref="L221:L236"/>
    <mergeCell ref="L237:L251"/>
    <mergeCell ref="L252:L267"/>
    <mergeCell ref="L268:L282"/>
    <mergeCell ref="L283:L298"/>
    <mergeCell ref="L299:L313"/>
    <mergeCell ref="L314:L329"/>
    <mergeCell ref="L330:L344"/>
    <mergeCell ref="L345:L360"/>
    <mergeCell ref="L361:L375"/>
    <mergeCell ref="L376:L391"/>
    <mergeCell ref="L392:L406"/>
    <mergeCell ref="L407:L422"/>
    <mergeCell ref="L423:L437"/>
    <mergeCell ref="B501:B531"/>
    <mergeCell ref="B532:B562"/>
    <mergeCell ref="G908:J908"/>
    <mergeCell ref="G877:J877"/>
    <mergeCell ref="G901:J901"/>
    <mergeCell ref="G909:J909"/>
    <mergeCell ref="G893:J893"/>
    <mergeCell ref="G894:J894"/>
    <mergeCell ref="G895:J895"/>
    <mergeCell ref="G730:J730"/>
    <mergeCell ref="G718:J718"/>
    <mergeCell ref="G531:J531"/>
    <mergeCell ref="G562:J562"/>
    <mergeCell ref="G593:J593"/>
    <mergeCell ref="G926:J926"/>
    <mergeCell ref="G870:J870"/>
    <mergeCell ref="G873:J873"/>
    <mergeCell ref="G825:J825"/>
    <mergeCell ref="G837:J837"/>
    <mergeCell ref="G838:J838"/>
    <mergeCell ref="G902:J902"/>
    <mergeCell ref="G854:J854"/>
    <mergeCell ref="G607:J607"/>
    <mergeCell ref="G731:J731"/>
    <mergeCell ref="G733:J733"/>
    <mergeCell ref="G735:J735"/>
    <mergeCell ref="G736:J736"/>
    <mergeCell ref="G647:J647"/>
    <mergeCell ref="G648:J648"/>
    <mergeCell ref="G587:J587"/>
    <mergeCell ref="G590:J590"/>
    <mergeCell ref="G544:J544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B283:B313"/>
    <mergeCell ref="B314:B344"/>
    <mergeCell ref="B345:B375"/>
    <mergeCell ref="B376:B406"/>
    <mergeCell ref="B407:B437"/>
    <mergeCell ref="B438:B468"/>
    <mergeCell ref="B470:B500"/>
    <mergeCell ref="G411:J411"/>
    <mergeCell ref="G406:J406"/>
    <mergeCell ref="G437:J437"/>
    <mergeCell ref="G468:J468"/>
    <mergeCell ref="G500:J500"/>
    <mergeCell ref="G439:J439"/>
    <mergeCell ref="G447:J447"/>
    <mergeCell ref="G467:J467"/>
    <mergeCell ref="G475:J475"/>
    <mergeCell ref="G478:J478"/>
    <mergeCell ref="G479:J479"/>
    <mergeCell ref="G454:J454"/>
    <mergeCell ref="G471:J471"/>
    <mergeCell ref="G477:J477"/>
    <mergeCell ref="G392:J392"/>
    <mergeCell ref="G486:J486"/>
    <mergeCell ref="G380:J380"/>
    <mergeCell ref="G106:J106"/>
    <mergeCell ref="G95:J95"/>
    <mergeCell ref="G93:J93"/>
    <mergeCell ref="G71:J71"/>
    <mergeCell ref="G102:J102"/>
    <mergeCell ref="G90:J90"/>
    <mergeCell ref="G51:J51"/>
    <mergeCell ref="G82:J82"/>
    <mergeCell ref="G34:J34"/>
    <mergeCell ref="G548:J548"/>
    <mergeCell ref="G533:J533"/>
    <mergeCell ref="G221:J221"/>
    <mergeCell ref="G172:J172"/>
    <mergeCell ref="G174:J174"/>
    <mergeCell ref="G620:J620"/>
    <mergeCell ref="G287:J287"/>
    <mergeCell ref="G163:J163"/>
    <mergeCell ref="G611:J611"/>
    <mergeCell ref="G612:J612"/>
    <mergeCell ref="G613:J613"/>
    <mergeCell ref="G574:J574"/>
    <mergeCell ref="G581:J581"/>
    <mergeCell ref="G579:J579"/>
    <mergeCell ref="G605:J605"/>
    <mergeCell ref="G608:J608"/>
    <mergeCell ref="G618:J618"/>
    <mergeCell ref="G619:J619"/>
    <mergeCell ref="G413:J413"/>
    <mergeCell ref="G515:J515"/>
    <mergeCell ref="G521:J521"/>
    <mergeCell ref="G609:J609"/>
    <mergeCell ref="G600:J600"/>
    <mergeCell ref="G220:J220"/>
    <mergeCell ref="G108:J108"/>
    <mergeCell ref="G297:J297"/>
    <mergeCell ref="G610:J610"/>
    <mergeCell ref="G846:J846"/>
    <mergeCell ref="G624:J624"/>
    <mergeCell ref="G630:J630"/>
    <mergeCell ref="G639:J639"/>
    <mergeCell ref="G621:J621"/>
    <mergeCell ref="G622:J622"/>
    <mergeCell ref="G856:J856"/>
    <mergeCell ref="G862:J862"/>
    <mergeCell ref="G688:J688"/>
    <mergeCell ref="G804:J804"/>
    <mergeCell ref="G786:J786"/>
    <mergeCell ref="G812:J812"/>
    <mergeCell ref="G818:J818"/>
    <mergeCell ref="G349:J349"/>
    <mergeCell ref="G318:J318"/>
    <mergeCell ref="G236:J236"/>
    <mergeCell ref="G238:J238"/>
    <mergeCell ref="G239:J239"/>
    <mergeCell ref="G240:J240"/>
    <mergeCell ref="G246:J246"/>
    <mergeCell ref="G247:J247"/>
    <mergeCell ref="G248:J248"/>
    <mergeCell ref="G249:J249"/>
    <mergeCell ref="G344:J344"/>
    <mergeCell ref="G375:J375"/>
    <mergeCell ref="G512:J512"/>
    <mergeCell ref="G665:J665"/>
    <mergeCell ref="G685:J685"/>
    <mergeCell ref="G817:J817"/>
    <mergeCell ref="G815:J815"/>
    <mergeCell ref="G722:J722"/>
    <mergeCell ref="G878:J878"/>
    <mergeCell ref="G869:J869"/>
    <mergeCell ref="A687:A717"/>
    <mergeCell ref="C687:C717"/>
    <mergeCell ref="G934:J934"/>
    <mergeCell ref="G927:J927"/>
    <mergeCell ref="G925:J925"/>
    <mergeCell ref="G928:J928"/>
    <mergeCell ref="G921:J921"/>
    <mergeCell ref="G922:J922"/>
    <mergeCell ref="D687:D717"/>
    <mergeCell ref="G687:J687"/>
    <mergeCell ref="G929:J929"/>
    <mergeCell ref="G930:J930"/>
    <mergeCell ref="G890:J890"/>
    <mergeCell ref="G891:J891"/>
    <mergeCell ref="G892:J892"/>
    <mergeCell ref="B687:B717"/>
    <mergeCell ref="B718:B748"/>
    <mergeCell ref="B749:B779"/>
    <mergeCell ref="B780:B810"/>
    <mergeCell ref="B811:B841"/>
    <mergeCell ref="B842:B872"/>
    <mergeCell ref="B873:B903"/>
    <mergeCell ref="B904:B934"/>
    <mergeCell ref="G711:J711"/>
    <mergeCell ref="G709:J709"/>
    <mergeCell ref="G694:J694"/>
    <mergeCell ref="G697:J697"/>
    <mergeCell ref="G864:J864"/>
    <mergeCell ref="G840:J840"/>
    <mergeCell ref="G882:J882"/>
    <mergeCell ref="G834:J834"/>
    <mergeCell ref="G852:J852"/>
    <mergeCell ref="G843:J843"/>
    <mergeCell ref="G849:J849"/>
    <mergeCell ref="G850:J850"/>
    <mergeCell ref="G848:J848"/>
    <mergeCell ref="A718:A748"/>
    <mergeCell ref="C718:C748"/>
    <mergeCell ref="D718:D748"/>
    <mergeCell ref="A842:A872"/>
    <mergeCell ref="C842:C872"/>
    <mergeCell ref="D842:D872"/>
    <mergeCell ref="G842:J842"/>
    <mergeCell ref="G833:J833"/>
    <mergeCell ref="A873:A903"/>
    <mergeCell ref="C873:C903"/>
    <mergeCell ref="D873:D903"/>
    <mergeCell ref="G831:J831"/>
    <mergeCell ref="G832:J832"/>
    <mergeCell ref="G839:J839"/>
    <mergeCell ref="G835:J835"/>
    <mergeCell ref="A749:A779"/>
    <mergeCell ref="C749:C779"/>
    <mergeCell ref="D749:D779"/>
    <mergeCell ref="G749:J749"/>
    <mergeCell ref="G819:J819"/>
    <mergeCell ref="G820:J820"/>
    <mergeCell ref="G755:J755"/>
    <mergeCell ref="G779:J779"/>
    <mergeCell ref="G904:J904"/>
    <mergeCell ref="G874:J874"/>
    <mergeCell ref="G880:J880"/>
    <mergeCell ref="A811:A841"/>
    <mergeCell ref="G898:J898"/>
    <mergeCell ref="G899:J899"/>
    <mergeCell ref="G886:J886"/>
    <mergeCell ref="G888:J888"/>
    <mergeCell ref="G889:J889"/>
    <mergeCell ref="G924:J924"/>
    <mergeCell ref="G920:J920"/>
    <mergeCell ref="G918:J918"/>
    <mergeCell ref="G896:J896"/>
    <mergeCell ref="G841:J841"/>
    <mergeCell ref="G872:J872"/>
    <mergeCell ref="G903:J903"/>
    <mergeCell ref="G919:J919"/>
    <mergeCell ref="G900:J900"/>
    <mergeCell ref="G923:J923"/>
    <mergeCell ref="E904:E934"/>
    <mergeCell ref="G931:J931"/>
    <mergeCell ref="G932:J932"/>
    <mergeCell ref="G855:J855"/>
    <mergeCell ref="G857:J857"/>
    <mergeCell ref="G885:J885"/>
    <mergeCell ref="G859:J859"/>
    <mergeCell ref="G860:J860"/>
    <mergeCell ref="G861:J861"/>
    <mergeCell ref="G865:J865"/>
    <mergeCell ref="G866:J866"/>
    <mergeCell ref="G858:J858"/>
    <mergeCell ref="G863:J863"/>
    <mergeCell ref="A1025:L1025"/>
    <mergeCell ref="A1024:L1024"/>
    <mergeCell ref="G897:J897"/>
    <mergeCell ref="C811:C841"/>
    <mergeCell ref="D811:D841"/>
    <mergeCell ref="G811:J811"/>
    <mergeCell ref="G821:J821"/>
    <mergeCell ref="G823:J823"/>
    <mergeCell ref="G824:J824"/>
    <mergeCell ref="G826:J826"/>
    <mergeCell ref="G828:J828"/>
    <mergeCell ref="G829:J829"/>
    <mergeCell ref="G830:J830"/>
    <mergeCell ref="G836:J836"/>
    <mergeCell ref="G884:J884"/>
    <mergeCell ref="G887:J887"/>
    <mergeCell ref="G867:J867"/>
    <mergeCell ref="G868:J868"/>
    <mergeCell ref="G883:J883"/>
    <mergeCell ref="G816:J816"/>
    <mergeCell ref="G916:J916"/>
    <mergeCell ref="G917:J917"/>
    <mergeCell ref="G915:J915"/>
    <mergeCell ref="G905:J905"/>
    <mergeCell ref="G822:J822"/>
    <mergeCell ref="G911:J911"/>
    <mergeCell ref="G912:J912"/>
    <mergeCell ref="G913:J913"/>
    <mergeCell ref="G933:J933"/>
    <mergeCell ref="A904:A934"/>
    <mergeCell ref="C904:C934"/>
    <mergeCell ref="D904:D934"/>
    <mergeCell ref="G776:J776"/>
    <mergeCell ref="G777:J777"/>
    <mergeCell ref="G769:J769"/>
    <mergeCell ref="G781:J781"/>
    <mergeCell ref="G787:J787"/>
    <mergeCell ref="G788:J788"/>
    <mergeCell ref="G789:J789"/>
    <mergeCell ref="G809:J809"/>
    <mergeCell ref="A780:A810"/>
    <mergeCell ref="C780:C810"/>
    <mergeCell ref="D780:D810"/>
    <mergeCell ref="G780:J780"/>
    <mergeCell ref="G790:J790"/>
    <mergeCell ref="G792:J792"/>
    <mergeCell ref="G793:J793"/>
    <mergeCell ref="G795:J795"/>
    <mergeCell ref="G797:J797"/>
    <mergeCell ref="G798:J798"/>
    <mergeCell ref="G799:J799"/>
    <mergeCell ref="G805:J805"/>
    <mergeCell ref="G806:J806"/>
    <mergeCell ref="G807:J807"/>
    <mergeCell ref="G808:J808"/>
    <mergeCell ref="G791:J791"/>
    <mergeCell ref="G796:J796"/>
    <mergeCell ref="G794:J794"/>
    <mergeCell ref="G800:J800"/>
    <mergeCell ref="G801:J801"/>
    <mergeCell ref="G802:J802"/>
    <mergeCell ref="G803:J803"/>
    <mergeCell ref="G785:J785"/>
    <mergeCell ref="G784:J784"/>
    <mergeCell ref="G773:J773"/>
    <mergeCell ref="G741:J741"/>
    <mergeCell ref="G717:J717"/>
    <mergeCell ref="G743:J743"/>
    <mergeCell ref="G744:J744"/>
    <mergeCell ref="G745:J745"/>
    <mergeCell ref="G746:J746"/>
    <mergeCell ref="G748:J748"/>
    <mergeCell ref="G759:J759"/>
    <mergeCell ref="G761:J761"/>
    <mergeCell ref="G762:J762"/>
    <mergeCell ref="G764:J764"/>
    <mergeCell ref="G766:J766"/>
    <mergeCell ref="G767:J767"/>
    <mergeCell ref="G768:J768"/>
    <mergeCell ref="G774:J774"/>
    <mergeCell ref="G775:J775"/>
    <mergeCell ref="G754:J754"/>
    <mergeCell ref="G765:J765"/>
    <mergeCell ref="G753:J753"/>
    <mergeCell ref="G742:J742"/>
    <mergeCell ref="G719:J719"/>
    <mergeCell ref="G725:J725"/>
    <mergeCell ref="G726:J726"/>
    <mergeCell ref="G727:J727"/>
    <mergeCell ref="G747:J747"/>
    <mergeCell ref="G771:J771"/>
    <mergeCell ref="G772:J772"/>
    <mergeCell ref="G739:J739"/>
    <mergeCell ref="G760:J760"/>
    <mergeCell ref="G723:J723"/>
    <mergeCell ref="G763:J763"/>
    <mergeCell ref="G702:J702"/>
    <mergeCell ref="G704:J704"/>
    <mergeCell ref="G705:J705"/>
    <mergeCell ref="G706:J706"/>
    <mergeCell ref="G712:J712"/>
    <mergeCell ref="G713:J713"/>
    <mergeCell ref="G728:J728"/>
    <mergeCell ref="G740:J740"/>
    <mergeCell ref="G698:J698"/>
    <mergeCell ref="G701:J701"/>
    <mergeCell ref="G710:J710"/>
    <mergeCell ref="G691:J691"/>
    <mergeCell ref="A656:A686"/>
    <mergeCell ref="C656:C686"/>
    <mergeCell ref="D656:D686"/>
    <mergeCell ref="G656:J656"/>
    <mergeCell ref="G666:J666"/>
    <mergeCell ref="G668:J668"/>
    <mergeCell ref="G669:J669"/>
    <mergeCell ref="G671:J671"/>
    <mergeCell ref="G673:J673"/>
    <mergeCell ref="G674:J674"/>
    <mergeCell ref="G675:J675"/>
    <mergeCell ref="G681:J681"/>
    <mergeCell ref="G682:J682"/>
    <mergeCell ref="G684:J684"/>
    <mergeCell ref="G683:J683"/>
    <mergeCell ref="G661:J661"/>
    <mergeCell ref="G676:J676"/>
    <mergeCell ref="G677:J677"/>
    <mergeCell ref="G678:J678"/>
    <mergeCell ref="G679:J679"/>
    <mergeCell ref="G680:J680"/>
    <mergeCell ref="G672:J672"/>
    <mergeCell ref="G667:J667"/>
    <mergeCell ref="G670:J670"/>
    <mergeCell ref="G662:J662"/>
    <mergeCell ref="G686:J686"/>
    <mergeCell ref="B656:B686"/>
    <mergeCell ref="G660:J660"/>
    <mergeCell ref="E656:E686"/>
    <mergeCell ref="G657:J657"/>
    <mergeCell ref="G663:J663"/>
    <mergeCell ref="G664:J664"/>
    <mergeCell ref="G633:J633"/>
    <mergeCell ref="G634:J634"/>
    <mergeCell ref="G654:J654"/>
    <mergeCell ref="A625:A655"/>
    <mergeCell ref="C625:C655"/>
    <mergeCell ref="D625:D655"/>
    <mergeCell ref="G625:J625"/>
    <mergeCell ref="G637:J637"/>
    <mergeCell ref="G638:J638"/>
    <mergeCell ref="G640:J640"/>
    <mergeCell ref="G642:J642"/>
    <mergeCell ref="G643:J643"/>
    <mergeCell ref="G644:J644"/>
    <mergeCell ref="G650:J650"/>
    <mergeCell ref="G651:J651"/>
    <mergeCell ref="G635:J635"/>
    <mergeCell ref="G652:J652"/>
    <mergeCell ref="G636:J636"/>
    <mergeCell ref="G649:J649"/>
    <mergeCell ref="G641:J641"/>
    <mergeCell ref="G653:J653"/>
    <mergeCell ref="G631:J631"/>
    <mergeCell ref="G655:J655"/>
    <mergeCell ref="G645:J645"/>
    <mergeCell ref="G646:J646"/>
    <mergeCell ref="B625:B655"/>
    <mergeCell ref="E625:E655"/>
    <mergeCell ref="A563:A593"/>
    <mergeCell ref="C563:C593"/>
    <mergeCell ref="D563:D593"/>
    <mergeCell ref="G563:J563"/>
    <mergeCell ref="G595:J595"/>
    <mergeCell ref="G601:J601"/>
    <mergeCell ref="G602:J602"/>
    <mergeCell ref="G603:J603"/>
    <mergeCell ref="G623:J623"/>
    <mergeCell ref="A594:A624"/>
    <mergeCell ref="C594:C624"/>
    <mergeCell ref="D594:D624"/>
    <mergeCell ref="G594:J594"/>
    <mergeCell ref="G582:J582"/>
    <mergeCell ref="G588:J588"/>
    <mergeCell ref="G589:J589"/>
    <mergeCell ref="G604:J604"/>
    <mergeCell ref="G580:J580"/>
    <mergeCell ref="G584:J584"/>
    <mergeCell ref="G577:J577"/>
    <mergeCell ref="B563:B593"/>
    <mergeCell ref="B594:B624"/>
    <mergeCell ref="G617:J617"/>
    <mergeCell ref="E563:E593"/>
    <mergeCell ref="E594:E624"/>
    <mergeCell ref="G606:J606"/>
    <mergeCell ref="G505:J505"/>
    <mergeCell ref="G564:J564"/>
    <mergeCell ref="G570:J570"/>
    <mergeCell ref="G571:J571"/>
    <mergeCell ref="G572:J572"/>
    <mergeCell ref="G592:J592"/>
    <mergeCell ref="G480:J480"/>
    <mergeCell ref="G482:J482"/>
    <mergeCell ref="G483:J483"/>
    <mergeCell ref="G485:J485"/>
    <mergeCell ref="G487:J487"/>
    <mergeCell ref="G488:J488"/>
    <mergeCell ref="G489:J489"/>
    <mergeCell ref="G495:J495"/>
    <mergeCell ref="G496:J496"/>
    <mergeCell ref="G542:J542"/>
    <mergeCell ref="G554:J554"/>
    <mergeCell ref="G555:J555"/>
    <mergeCell ref="G556:J556"/>
    <mergeCell ref="G546:J546"/>
    <mergeCell ref="G539:J539"/>
    <mergeCell ref="G540:J540"/>
    <mergeCell ref="G541:J541"/>
    <mergeCell ref="G591:J591"/>
    <mergeCell ref="G558:J558"/>
    <mergeCell ref="G481:J481"/>
    <mergeCell ref="G484:J484"/>
    <mergeCell ref="G490:J490"/>
    <mergeCell ref="G522:J522"/>
    <mergeCell ref="G517:J517"/>
    <mergeCell ref="G552:J552"/>
    <mergeCell ref="G557:J557"/>
    <mergeCell ref="G499:J499"/>
    <mergeCell ref="G527:J527"/>
    <mergeCell ref="G528:J528"/>
    <mergeCell ref="G545:J545"/>
    <mergeCell ref="G547:J547"/>
    <mergeCell ref="G491:J491"/>
    <mergeCell ref="G492:J492"/>
    <mergeCell ref="G493:J493"/>
    <mergeCell ref="G494:J494"/>
    <mergeCell ref="G497:J497"/>
    <mergeCell ref="G498:J498"/>
    <mergeCell ref="G529:J529"/>
    <mergeCell ref="G530:J530"/>
    <mergeCell ref="G532:J532"/>
    <mergeCell ref="G524:J524"/>
    <mergeCell ref="G525:J525"/>
    <mergeCell ref="G543:J543"/>
    <mergeCell ref="G549:J549"/>
    <mergeCell ref="G550:J550"/>
    <mergeCell ref="G553:J553"/>
    <mergeCell ref="G523:J523"/>
    <mergeCell ref="G507:J507"/>
    <mergeCell ref="G538:J538"/>
    <mergeCell ref="L454:L468"/>
    <mergeCell ref="L470:L485"/>
    <mergeCell ref="L486:L500"/>
    <mergeCell ref="K454:K468"/>
    <mergeCell ref="G421:J421"/>
    <mergeCell ref="G427:J427"/>
    <mergeCell ref="G428:J428"/>
    <mergeCell ref="G429:J429"/>
    <mergeCell ref="G430:J430"/>
    <mergeCell ref="G431:J431"/>
    <mergeCell ref="G423:J423"/>
    <mergeCell ref="L501:L516"/>
    <mergeCell ref="G551:J551"/>
    <mergeCell ref="D470:D500"/>
    <mergeCell ref="G470:J470"/>
    <mergeCell ref="G476:J476"/>
    <mergeCell ref="G474:J474"/>
    <mergeCell ref="G442:J442"/>
    <mergeCell ref="G444:J444"/>
    <mergeCell ref="G445:J445"/>
    <mergeCell ref="G446:J446"/>
    <mergeCell ref="L438:L453"/>
    <mergeCell ref="L517:L531"/>
    <mergeCell ref="L532:L547"/>
    <mergeCell ref="L548:L562"/>
    <mergeCell ref="K470:K485"/>
    <mergeCell ref="K486:K500"/>
    <mergeCell ref="K501:K516"/>
    <mergeCell ref="K517:K531"/>
    <mergeCell ref="K532:K547"/>
    <mergeCell ref="K548:K562"/>
    <mergeCell ref="A438:A468"/>
    <mergeCell ref="C438:C468"/>
    <mergeCell ref="D438:D468"/>
    <mergeCell ref="G438:J438"/>
    <mergeCell ref="G448:J448"/>
    <mergeCell ref="G450:J450"/>
    <mergeCell ref="G451:J451"/>
    <mergeCell ref="G453:J453"/>
    <mergeCell ref="G455:J455"/>
    <mergeCell ref="G456:J456"/>
    <mergeCell ref="G457:J457"/>
    <mergeCell ref="G463:J463"/>
    <mergeCell ref="G464:J464"/>
    <mergeCell ref="G465:J465"/>
    <mergeCell ref="G466:J466"/>
    <mergeCell ref="G443:J443"/>
    <mergeCell ref="G452:J452"/>
    <mergeCell ref="G458:J458"/>
    <mergeCell ref="G459:J459"/>
    <mergeCell ref="G460:J460"/>
    <mergeCell ref="G461:J461"/>
    <mergeCell ref="G462:J462"/>
    <mergeCell ref="G449:J449"/>
    <mergeCell ref="G408:J408"/>
    <mergeCell ref="G414:J414"/>
    <mergeCell ref="G415:J415"/>
    <mergeCell ref="G416:J416"/>
    <mergeCell ref="G436:J436"/>
    <mergeCell ref="A407:A437"/>
    <mergeCell ref="C407:C437"/>
    <mergeCell ref="D407:D437"/>
    <mergeCell ref="G407:J407"/>
    <mergeCell ref="G417:J417"/>
    <mergeCell ref="G419:J419"/>
    <mergeCell ref="G420:J420"/>
    <mergeCell ref="G422:J422"/>
    <mergeCell ref="G424:J424"/>
    <mergeCell ref="G425:J425"/>
    <mergeCell ref="G426:J426"/>
    <mergeCell ref="G432:J432"/>
    <mergeCell ref="G433:J433"/>
    <mergeCell ref="G434:J434"/>
    <mergeCell ref="G435:J435"/>
    <mergeCell ref="G412:J412"/>
    <mergeCell ref="G418:J418"/>
    <mergeCell ref="G377:J377"/>
    <mergeCell ref="G383:J383"/>
    <mergeCell ref="G384:J384"/>
    <mergeCell ref="G385:J385"/>
    <mergeCell ref="G405:J405"/>
    <mergeCell ref="A376:A406"/>
    <mergeCell ref="C376:C406"/>
    <mergeCell ref="D376:D406"/>
    <mergeCell ref="G376:J376"/>
    <mergeCell ref="G386:J386"/>
    <mergeCell ref="G388:J388"/>
    <mergeCell ref="G389:J389"/>
    <mergeCell ref="G391:J391"/>
    <mergeCell ref="G393:J393"/>
    <mergeCell ref="G394:J394"/>
    <mergeCell ref="G395:J395"/>
    <mergeCell ref="G401:J401"/>
    <mergeCell ref="G402:J402"/>
    <mergeCell ref="G403:J403"/>
    <mergeCell ref="G404:J404"/>
    <mergeCell ref="G381:J381"/>
    <mergeCell ref="G400:J400"/>
    <mergeCell ref="G387:J387"/>
    <mergeCell ref="G390:J390"/>
    <mergeCell ref="G396:J396"/>
    <mergeCell ref="G397:J397"/>
    <mergeCell ref="G398:J398"/>
    <mergeCell ref="G399:J399"/>
    <mergeCell ref="G346:J346"/>
    <mergeCell ref="G352:J352"/>
    <mergeCell ref="G353:J353"/>
    <mergeCell ref="G354:J354"/>
    <mergeCell ref="G374:J374"/>
    <mergeCell ref="A345:A375"/>
    <mergeCell ref="C345:C375"/>
    <mergeCell ref="D345:D375"/>
    <mergeCell ref="G345:J345"/>
    <mergeCell ref="G355:J355"/>
    <mergeCell ref="G357:J357"/>
    <mergeCell ref="G358:J358"/>
    <mergeCell ref="G360:J360"/>
    <mergeCell ref="G362:J362"/>
    <mergeCell ref="G363:J363"/>
    <mergeCell ref="G364:J364"/>
    <mergeCell ref="G370:J370"/>
    <mergeCell ref="G371:J371"/>
    <mergeCell ref="G372:J372"/>
    <mergeCell ref="G373:J373"/>
    <mergeCell ref="G350:J350"/>
    <mergeCell ref="G356:J356"/>
    <mergeCell ref="G359:J359"/>
    <mergeCell ref="G365:J365"/>
    <mergeCell ref="G366:J366"/>
    <mergeCell ref="G367:J367"/>
    <mergeCell ref="G368:J368"/>
    <mergeCell ref="G369:J369"/>
    <mergeCell ref="G361:J361"/>
    <mergeCell ref="G299:J299"/>
    <mergeCell ref="G294:J294"/>
    <mergeCell ref="G315:J315"/>
    <mergeCell ref="G321:J321"/>
    <mergeCell ref="G322:J322"/>
    <mergeCell ref="G323:J323"/>
    <mergeCell ref="G343:J343"/>
    <mergeCell ref="A314:A344"/>
    <mergeCell ref="C314:C344"/>
    <mergeCell ref="D314:D344"/>
    <mergeCell ref="G314:J314"/>
    <mergeCell ref="G324:J324"/>
    <mergeCell ref="G326:J326"/>
    <mergeCell ref="G327:J327"/>
    <mergeCell ref="G329:J329"/>
    <mergeCell ref="G331:J331"/>
    <mergeCell ref="G332:J332"/>
    <mergeCell ref="G333:J333"/>
    <mergeCell ref="G339:J339"/>
    <mergeCell ref="G319:J319"/>
    <mergeCell ref="G337:J337"/>
    <mergeCell ref="G338:J338"/>
    <mergeCell ref="G325:J325"/>
    <mergeCell ref="G328:J328"/>
    <mergeCell ref="G334:J334"/>
    <mergeCell ref="G335:J335"/>
    <mergeCell ref="G336:J336"/>
    <mergeCell ref="G330:J330"/>
    <mergeCell ref="G341:J341"/>
    <mergeCell ref="G340:J340"/>
    <mergeCell ref="G342:J342"/>
    <mergeCell ref="G273:J273"/>
    <mergeCell ref="G274:J274"/>
    <mergeCell ref="G268:J268"/>
    <mergeCell ref="G256:J256"/>
    <mergeCell ref="G284:J284"/>
    <mergeCell ref="G290:J290"/>
    <mergeCell ref="G291:J291"/>
    <mergeCell ref="G292:J292"/>
    <mergeCell ref="G312:J312"/>
    <mergeCell ref="A283:A313"/>
    <mergeCell ref="C283:C313"/>
    <mergeCell ref="D283:D313"/>
    <mergeCell ref="G283:J283"/>
    <mergeCell ref="G293:J293"/>
    <mergeCell ref="G295:J295"/>
    <mergeCell ref="G296:J296"/>
    <mergeCell ref="G298:J298"/>
    <mergeCell ref="G300:J300"/>
    <mergeCell ref="G301:J301"/>
    <mergeCell ref="G302:J302"/>
    <mergeCell ref="G308:J308"/>
    <mergeCell ref="G309:J309"/>
    <mergeCell ref="G310:J310"/>
    <mergeCell ref="G311:J311"/>
    <mergeCell ref="G288:J288"/>
    <mergeCell ref="G303:J303"/>
    <mergeCell ref="G281:J281"/>
    <mergeCell ref="G304:J304"/>
    <mergeCell ref="G305:J305"/>
    <mergeCell ref="G306:J306"/>
    <mergeCell ref="G307:J307"/>
    <mergeCell ref="G313:J313"/>
    <mergeCell ref="G168:J168"/>
    <mergeCell ref="G251:J251"/>
    <mergeCell ref="G237:J237"/>
    <mergeCell ref="G275:J275"/>
    <mergeCell ref="G222:J222"/>
    <mergeCell ref="G228:J228"/>
    <mergeCell ref="G229:J229"/>
    <mergeCell ref="G230:J230"/>
    <mergeCell ref="G250:J250"/>
    <mergeCell ref="G276:J276"/>
    <mergeCell ref="G225:J225"/>
    <mergeCell ref="G234:J234"/>
    <mergeCell ref="G233:J233"/>
    <mergeCell ref="A252:A282"/>
    <mergeCell ref="C252:C282"/>
    <mergeCell ref="D252:D282"/>
    <mergeCell ref="G252:J252"/>
    <mergeCell ref="G262:J262"/>
    <mergeCell ref="G264:J264"/>
    <mergeCell ref="G265:J265"/>
    <mergeCell ref="G267:J267"/>
    <mergeCell ref="G269:J269"/>
    <mergeCell ref="G270:J270"/>
    <mergeCell ref="G271:J271"/>
    <mergeCell ref="G277:J277"/>
    <mergeCell ref="G280:J280"/>
    <mergeCell ref="G278:J278"/>
    <mergeCell ref="G279:J279"/>
    <mergeCell ref="G257:J257"/>
    <mergeCell ref="G282:J282"/>
    <mergeCell ref="G266:J266"/>
    <mergeCell ref="G272:J272"/>
    <mergeCell ref="G152:J152"/>
    <mergeCell ref="A159:A189"/>
    <mergeCell ref="C159:C189"/>
    <mergeCell ref="D159:D189"/>
    <mergeCell ref="G159:J159"/>
    <mergeCell ref="G200:J200"/>
    <mergeCell ref="G202:J202"/>
    <mergeCell ref="G203:J203"/>
    <mergeCell ref="G205:J205"/>
    <mergeCell ref="G207:J207"/>
    <mergeCell ref="G208:J208"/>
    <mergeCell ref="G209:J209"/>
    <mergeCell ref="G215:J215"/>
    <mergeCell ref="G216:J216"/>
    <mergeCell ref="G218:J218"/>
    <mergeCell ref="G217:J217"/>
    <mergeCell ref="G197:J197"/>
    <mergeCell ref="G198:J198"/>
    <mergeCell ref="G199:J199"/>
    <mergeCell ref="G201:J201"/>
    <mergeCell ref="G183:J183"/>
    <mergeCell ref="G170:J170"/>
    <mergeCell ref="G173:J173"/>
    <mergeCell ref="G179:J179"/>
    <mergeCell ref="G180:J180"/>
    <mergeCell ref="G181:J181"/>
    <mergeCell ref="G182:J182"/>
    <mergeCell ref="G175:J175"/>
    <mergeCell ref="G206:J206"/>
    <mergeCell ref="G171:J171"/>
    <mergeCell ref="G166:J166"/>
    <mergeCell ref="G167:J167"/>
    <mergeCell ref="E35:E65"/>
    <mergeCell ref="G188:J188"/>
    <mergeCell ref="G186:J186"/>
    <mergeCell ref="G187:J187"/>
    <mergeCell ref="G169:J169"/>
    <mergeCell ref="G118:J118"/>
    <mergeCell ref="G119:J119"/>
    <mergeCell ref="G120:J120"/>
    <mergeCell ref="G132:J132"/>
    <mergeCell ref="G164:J164"/>
    <mergeCell ref="G87:J87"/>
    <mergeCell ref="G194:J194"/>
    <mergeCell ref="G155:J155"/>
    <mergeCell ref="G156:J156"/>
    <mergeCell ref="G176:J176"/>
    <mergeCell ref="G149:J149"/>
    <mergeCell ref="G150:J150"/>
    <mergeCell ref="G151:J151"/>
    <mergeCell ref="G147:J147"/>
    <mergeCell ref="G153:J153"/>
    <mergeCell ref="G158:J158"/>
    <mergeCell ref="G189:J189"/>
    <mergeCell ref="G184:J184"/>
    <mergeCell ref="G185:J185"/>
    <mergeCell ref="G160:J160"/>
    <mergeCell ref="G138:J138"/>
    <mergeCell ref="G140:J140"/>
    <mergeCell ref="G133:J133"/>
    <mergeCell ref="G178:J178"/>
    <mergeCell ref="G177:J177"/>
    <mergeCell ref="G94:J94"/>
    <mergeCell ref="G191:J191"/>
    <mergeCell ref="G101:J101"/>
    <mergeCell ref="G70:J70"/>
    <mergeCell ref="G39:J39"/>
    <mergeCell ref="G8:J8"/>
    <mergeCell ref="G28:J28"/>
    <mergeCell ref="G20:J20"/>
    <mergeCell ref="G32:J32"/>
    <mergeCell ref="G143:J143"/>
    <mergeCell ref="G145:J145"/>
    <mergeCell ref="G146:J146"/>
    <mergeCell ref="G121:J121"/>
    <mergeCell ref="G96:J96"/>
    <mergeCell ref="G127:J127"/>
    <mergeCell ref="G76:J76"/>
    <mergeCell ref="G98:J98"/>
    <mergeCell ref="G104:J104"/>
    <mergeCell ref="G77:J77"/>
    <mergeCell ref="G86:J86"/>
    <mergeCell ref="G88:J88"/>
    <mergeCell ref="G123:J123"/>
    <mergeCell ref="G124:J124"/>
    <mergeCell ref="G125:J125"/>
    <mergeCell ref="G126:J126"/>
    <mergeCell ref="G111:J111"/>
    <mergeCell ref="G117:J117"/>
    <mergeCell ref="G113:J113"/>
    <mergeCell ref="G54:J54"/>
    <mergeCell ref="G60:J60"/>
    <mergeCell ref="G62:J62"/>
    <mergeCell ref="G63:J63"/>
    <mergeCell ref="G33:J33"/>
    <mergeCell ref="G105:J105"/>
    <mergeCell ref="G36:J36"/>
    <mergeCell ref="A97:A127"/>
    <mergeCell ref="C97:C127"/>
    <mergeCell ref="D97:D127"/>
    <mergeCell ref="G97:J97"/>
    <mergeCell ref="G79:J79"/>
    <mergeCell ref="G85:J85"/>
    <mergeCell ref="G91:J91"/>
    <mergeCell ref="G92:J92"/>
    <mergeCell ref="G112:J112"/>
    <mergeCell ref="G114:J114"/>
    <mergeCell ref="G115:J115"/>
    <mergeCell ref="G116:J116"/>
    <mergeCell ref="G122:J122"/>
    <mergeCell ref="G47:J47"/>
    <mergeCell ref="G48:J48"/>
    <mergeCell ref="G50:J50"/>
    <mergeCell ref="G41:J41"/>
    <mergeCell ref="G72:J72"/>
    <mergeCell ref="G43:J43"/>
    <mergeCell ref="G55:J55"/>
    <mergeCell ref="G65:J65"/>
    <mergeCell ref="G67:J67"/>
    <mergeCell ref="G61:J61"/>
    <mergeCell ref="G44:J44"/>
    <mergeCell ref="G45:J45"/>
    <mergeCell ref="G52:J52"/>
    <mergeCell ref="G53:J53"/>
    <mergeCell ref="G83:J83"/>
    <mergeCell ref="G57:J57"/>
    <mergeCell ref="G58:J58"/>
    <mergeCell ref="G89:J89"/>
    <mergeCell ref="A1:L1"/>
    <mergeCell ref="F2:J2"/>
    <mergeCell ref="A3:L3"/>
    <mergeCell ref="A4:A34"/>
    <mergeCell ref="C4:C34"/>
    <mergeCell ref="D4:D34"/>
    <mergeCell ref="G4:J4"/>
    <mergeCell ref="G14:J14"/>
    <mergeCell ref="G16:J16"/>
    <mergeCell ref="G17:J17"/>
    <mergeCell ref="G19:J19"/>
    <mergeCell ref="G21:J21"/>
    <mergeCell ref="G22:J22"/>
    <mergeCell ref="G23:J23"/>
    <mergeCell ref="G29:J29"/>
    <mergeCell ref="G30:J30"/>
    <mergeCell ref="G5:J5"/>
    <mergeCell ref="E4:E34"/>
    <mergeCell ref="B4:B34"/>
    <mergeCell ref="G144:J144"/>
    <mergeCell ref="A35:A65"/>
    <mergeCell ref="C35:C65"/>
    <mergeCell ref="G129:J129"/>
    <mergeCell ref="G141:J141"/>
    <mergeCell ref="E159:E189"/>
    <mergeCell ref="E128:E158"/>
    <mergeCell ref="G154:J154"/>
    <mergeCell ref="G80:J80"/>
    <mergeCell ref="A221:A251"/>
    <mergeCell ref="C221:C251"/>
    <mergeCell ref="D221:D251"/>
    <mergeCell ref="A190:A220"/>
    <mergeCell ref="C190:C220"/>
    <mergeCell ref="D190:D220"/>
    <mergeCell ref="G190:J190"/>
    <mergeCell ref="G231:J231"/>
    <mergeCell ref="D35:D65"/>
    <mergeCell ref="G35:J35"/>
    <mergeCell ref="A66:A96"/>
    <mergeCell ref="C66:C96"/>
    <mergeCell ref="D66:D96"/>
    <mergeCell ref="G66:J66"/>
    <mergeCell ref="A128:A158"/>
    <mergeCell ref="C128:C158"/>
    <mergeCell ref="D128:D158"/>
    <mergeCell ref="G128:J128"/>
    <mergeCell ref="G64:J64"/>
    <mergeCell ref="G107:J107"/>
    <mergeCell ref="G109:J109"/>
    <mergeCell ref="G110:J110"/>
    <mergeCell ref="G81:J81"/>
    <mergeCell ref="G134:J134"/>
    <mergeCell ref="G103:J103"/>
    <mergeCell ref="A532:A562"/>
    <mergeCell ref="C532:C562"/>
    <mergeCell ref="D532:D562"/>
    <mergeCell ref="A469:L469"/>
    <mergeCell ref="A470:A500"/>
    <mergeCell ref="C470:C500"/>
    <mergeCell ref="G204:J204"/>
    <mergeCell ref="G210:J210"/>
    <mergeCell ref="G211:J211"/>
    <mergeCell ref="G212:J212"/>
    <mergeCell ref="G213:J213"/>
    <mergeCell ref="G214:J214"/>
    <mergeCell ref="G232:J232"/>
    <mergeCell ref="G235:J235"/>
    <mergeCell ref="G241:J241"/>
    <mergeCell ref="G242:J242"/>
    <mergeCell ref="G243:J243"/>
    <mergeCell ref="G244:J244"/>
    <mergeCell ref="G245:J245"/>
    <mergeCell ref="G263:J263"/>
    <mergeCell ref="G559:J559"/>
    <mergeCell ref="E532:E562"/>
    <mergeCell ref="E190:E220"/>
    <mergeCell ref="G226:J226"/>
    <mergeCell ref="G253:J253"/>
    <mergeCell ref="G259:J259"/>
    <mergeCell ref="G260:J260"/>
    <mergeCell ref="G261:J261"/>
    <mergeCell ref="A501:A531"/>
    <mergeCell ref="C501:C531"/>
    <mergeCell ref="D501:D531"/>
    <mergeCell ref="G501:J501"/>
    <mergeCell ref="G502:J502"/>
    <mergeCell ref="G508:J508"/>
    <mergeCell ref="G509:J509"/>
    <mergeCell ref="G510:J510"/>
    <mergeCell ref="G511:J511"/>
    <mergeCell ref="G513:J513"/>
    <mergeCell ref="G514:J514"/>
    <mergeCell ref="G516:J516"/>
    <mergeCell ref="G518:J518"/>
    <mergeCell ref="G519:J519"/>
    <mergeCell ref="G520:J520"/>
    <mergeCell ref="E97:E127"/>
    <mergeCell ref="E66:E96"/>
    <mergeCell ref="E470:E500"/>
    <mergeCell ref="E501:E531"/>
    <mergeCell ref="E438:E468"/>
    <mergeCell ref="E407:E437"/>
    <mergeCell ref="E376:E406"/>
    <mergeCell ref="E345:E375"/>
    <mergeCell ref="E314:E344"/>
    <mergeCell ref="E283:E313"/>
    <mergeCell ref="E252:E282"/>
    <mergeCell ref="E221:E251"/>
    <mergeCell ref="G506:J506"/>
    <mergeCell ref="G382:J382"/>
    <mergeCell ref="G351:J351"/>
    <mergeCell ref="G320:J320"/>
    <mergeCell ref="G289:J289"/>
    <mergeCell ref="G258:J258"/>
    <mergeCell ref="G227:J227"/>
    <mergeCell ref="G196:J196"/>
    <mergeCell ref="G165:J165"/>
    <mergeCell ref="G537:J537"/>
    <mergeCell ref="G568:J568"/>
    <mergeCell ref="G599:J599"/>
    <mergeCell ref="G573:J573"/>
    <mergeCell ref="G575:J575"/>
    <mergeCell ref="G738:J738"/>
    <mergeCell ref="G526:J526"/>
    <mergeCell ref="G560:J560"/>
    <mergeCell ref="G737:J737"/>
    <mergeCell ref="G714:J714"/>
    <mergeCell ref="G715:J715"/>
    <mergeCell ref="G707:J707"/>
    <mergeCell ref="G708:J708"/>
    <mergeCell ref="G692:J692"/>
    <mergeCell ref="G724:J724"/>
    <mergeCell ref="G693:J693"/>
    <mergeCell ref="G629:J629"/>
    <mergeCell ref="G598:J598"/>
    <mergeCell ref="G567:J567"/>
    <mergeCell ref="G569:J569"/>
    <mergeCell ref="G614:J614"/>
    <mergeCell ref="G615:J615"/>
    <mergeCell ref="G616:J616"/>
    <mergeCell ref="G583:J583"/>
    <mergeCell ref="G576:J576"/>
    <mergeCell ref="G578:J578"/>
    <mergeCell ref="G585:J585"/>
    <mergeCell ref="G586:J586"/>
    <mergeCell ref="G561:J561"/>
    <mergeCell ref="G536:J536"/>
    <mergeCell ref="G626:J626"/>
    <mergeCell ref="G632:J632"/>
    <mergeCell ref="E687:E717"/>
    <mergeCell ref="E718:E748"/>
    <mergeCell ref="E749:E779"/>
    <mergeCell ref="E780:E810"/>
    <mergeCell ref="E811:E841"/>
    <mergeCell ref="G695:J695"/>
    <mergeCell ref="G696:J696"/>
    <mergeCell ref="G716:J716"/>
    <mergeCell ref="G851:J851"/>
    <mergeCell ref="G871:J871"/>
    <mergeCell ref="G914:J914"/>
    <mergeCell ref="G910:J910"/>
    <mergeCell ref="G879:J879"/>
    <mergeCell ref="G703:J703"/>
    <mergeCell ref="G734:J734"/>
    <mergeCell ref="G729:J729"/>
    <mergeCell ref="G732:J732"/>
    <mergeCell ref="E842:E872"/>
    <mergeCell ref="E873:E903"/>
    <mergeCell ref="G853:J853"/>
    <mergeCell ref="G847:J847"/>
    <mergeCell ref="G810:J810"/>
    <mergeCell ref="G881:J881"/>
    <mergeCell ref="G827:J827"/>
    <mergeCell ref="G750:J750"/>
    <mergeCell ref="G756:J756"/>
    <mergeCell ref="G757:J757"/>
    <mergeCell ref="G758:J758"/>
    <mergeCell ref="G778:J778"/>
    <mergeCell ref="G770:J770"/>
    <mergeCell ref="G219:J219"/>
    <mergeCell ref="G195:J195"/>
    <mergeCell ref="G148:J148"/>
    <mergeCell ref="G84:J84"/>
    <mergeCell ref="G78:J78"/>
    <mergeCell ref="G73:J73"/>
    <mergeCell ref="G74:J74"/>
    <mergeCell ref="G75:J75"/>
    <mergeCell ref="G135:J135"/>
    <mergeCell ref="G136:J136"/>
    <mergeCell ref="G137:J137"/>
    <mergeCell ref="G157:J157"/>
    <mergeCell ref="G10:J10"/>
    <mergeCell ref="G139:J139"/>
    <mergeCell ref="G142:J142"/>
    <mergeCell ref="G9:J9"/>
    <mergeCell ref="G15:J15"/>
    <mergeCell ref="G18:J18"/>
    <mergeCell ref="G24:J24"/>
    <mergeCell ref="G25:J25"/>
    <mergeCell ref="G26:J26"/>
    <mergeCell ref="G27:J27"/>
    <mergeCell ref="G11:J11"/>
    <mergeCell ref="G12:J12"/>
    <mergeCell ref="G13:J13"/>
    <mergeCell ref="G31:J31"/>
    <mergeCell ref="G56:J56"/>
    <mergeCell ref="G59:J59"/>
    <mergeCell ref="G40:J40"/>
    <mergeCell ref="G46:J46"/>
    <mergeCell ref="G49:J49"/>
    <mergeCell ref="G42:J42"/>
  </mergeCells>
  <hyperlinks>
    <hyperlink ref="A1025:G1025" location="Содержание!A1" display="Возврат к содержанию"/>
  </hyperlinks>
  <pageMargins left="0.25" right="0.25" top="0.36" bottom="0.17" header="0.3" footer="0.17"/>
  <pageSetup paperSize="9" scale="48" fitToHeight="0" orientation="portrait" r:id="rId1"/>
  <rowBreaks count="1" manualBreakCount="1">
    <brk id="1017" max="9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">
    <tabColor theme="1" tint="4.9989318521683403E-2"/>
    <pageSetUpPr fitToPage="1"/>
  </sheetPr>
  <dimension ref="A1:L1018"/>
  <sheetViews>
    <sheetView zoomScale="80" zoomScaleNormal="80" zoomScaleSheetLayoutView="85" workbookViewId="0">
      <selection sqref="A1:L1"/>
    </sheetView>
  </sheetViews>
  <sheetFormatPr defaultRowHeight="23.25" x14ac:dyDescent="0.35"/>
  <cols>
    <col min="1" max="2" width="4.7109375" style="29" customWidth="1"/>
    <col min="3" max="3" width="21.7109375" style="332" customWidth="1"/>
    <col min="4" max="4" width="71.7109375" style="9" customWidth="1"/>
    <col min="5" max="5" width="30.7109375" style="9" customWidth="1"/>
    <col min="6" max="6" width="32.7109375" style="17" customWidth="1"/>
    <col min="7" max="7" width="8.28515625" style="115" customWidth="1"/>
    <col min="8" max="8" width="8.28515625" style="116" customWidth="1"/>
    <col min="9" max="9" width="8.28515625" style="117" customWidth="1"/>
    <col min="10" max="10" width="8.28515625" style="118" customWidth="1"/>
    <col min="11" max="11" width="11.85546875" style="118" customWidth="1"/>
    <col min="12" max="12" width="35" style="330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246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.6" customHeight="1" x14ac:dyDescent="0.25">
      <c r="A4" s="549">
        <v>1</v>
      </c>
      <c r="B4" s="551"/>
      <c r="C4" s="455" t="s">
        <v>609</v>
      </c>
      <c r="D4" s="520"/>
      <c r="E4" s="448"/>
      <c r="F4" s="110" t="s">
        <v>81</v>
      </c>
      <c r="G4" s="524" t="s">
        <v>6</v>
      </c>
      <c r="H4" s="524"/>
      <c r="I4" s="524"/>
      <c r="J4" s="524"/>
      <c r="K4" s="539">
        <v>3</v>
      </c>
      <c r="L4" s="498">
        <v>14753</v>
      </c>
    </row>
    <row r="5" spans="1:12" ht="15.6" customHeight="1" x14ac:dyDescent="0.25">
      <c r="A5" s="550"/>
      <c r="B5" s="552"/>
      <c r="C5" s="455"/>
      <c r="D5" s="521"/>
      <c r="E5" s="448"/>
      <c r="F5" s="110" t="s">
        <v>80</v>
      </c>
      <c r="G5" s="469">
        <v>81</v>
      </c>
      <c r="H5" s="469"/>
      <c r="I5" s="469"/>
      <c r="J5" s="469"/>
      <c r="K5" s="502"/>
      <c r="L5" s="499"/>
    </row>
    <row r="6" spans="1:12" ht="15.6" customHeight="1" x14ac:dyDescent="0.25">
      <c r="A6" s="550"/>
      <c r="B6" s="552"/>
      <c r="C6" s="455"/>
      <c r="D6" s="521"/>
      <c r="E6" s="448"/>
      <c r="F6" s="110" t="s">
        <v>8</v>
      </c>
      <c r="G6" s="240">
        <v>3000</v>
      </c>
      <c r="H6" s="315">
        <v>4000</v>
      </c>
      <c r="I6" s="312">
        <v>5000</v>
      </c>
      <c r="J6" s="309">
        <v>6000</v>
      </c>
      <c r="K6" s="502"/>
      <c r="L6" s="499"/>
    </row>
    <row r="7" spans="1:12" ht="15.6" customHeight="1" x14ac:dyDescent="0.25">
      <c r="A7" s="550"/>
      <c r="B7" s="552"/>
      <c r="C7" s="455"/>
      <c r="D7" s="521"/>
      <c r="E7" s="448"/>
      <c r="F7" s="110" t="s">
        <v>817</v>
      </c>
      <c r="G7" s="243">
        <f>G5*114</f>
        <v>9234</v>
      </c>
      <c r="H7" s="316">
        <f>G5*128</f>
        <v>10368</v>
      </c>
      <c r="I7" s="313">
        <f>G5*143</f>
        <v>11583</v>
      </c>
      <c r="J7" s="308">
        <f>G5*148</f>
        <v>11988</v>
      </c>
      <c r="K7" s="502"/>
      <c r="L7" s="499"/>
    </row>
    <row r="8" spans="1:12" ht="15.6" customHeight="1" x14ac:dyDescent="0.25">
      <c r="A8" s="550"/>
      <c r="B8" s="552"/>
      <c r="C8" s="455"/>
      <c r="D8" s="521"/>
      <c r="E8" s="448"/>
      <c r="F8" s="110" t="s">
        <v>1269</v>
      </c>
      <c r="G8" s="451">
        <v>0.98</v>
      </c>
      <c r="H8" s="451"/>
      <c r="I8" s="451"/>
      <c r="J8" s="451"/>
      <c r="K8" s="502"/>
      <c r="L8" s="499"/>
    </row>
    <row r="9" spans="1:12" ht="15.6" customHeight="1" x14ac:dyDescent="0.25">
      <c r="A9" s="550"/>
      <c r="B9" s="552"/>
      <c r="C9" s="455"/>
      <c r="D9" s="521"/>
      <c r="E9" s="448"/>
      <c r="F9" s="93" t="s">
        <v>699</v>
      </c>
      <c r="G9" s="523" t="s">
        <v>700</v>
      </c>
      <c r="H9" s="523"/>
      <c r="I9" s="523"/>
      <c r="J9" s="523"/>
      <c r="K9" s="502"/>
      <c r="L9" s="499"/>
    </row>
    <row r="10" spans="1:12" ht="15.6" customHeight="1" x14ac:dyDescent="0.25">
      <c r="A10" s="550"/>
      <c r="B10" s="552"/>
      <c r="C10" s="455"/>
      <c r="D10" s="521"/>
      <c r="E10" s="448"/>
      <c r="F10" s="93" t="s">
        <v>1181</v>
      </c>
      <c r="G10" s="462" t="s">
        <v>1179</v>
      </c>
      <c r="H10" s="463"/>
      <c r="I10" s="463"/>
      <c r="J10" s="464"/>
      <c r="K10" s="502"/>
      <c r="L10" s="499"/>
    </row>
    <row r="11" spans="1:12" ht="15.6" customHeight="1" x14ac:dyDescent="0.25">
      <c r="A11" s="550"/>
      <c r="B11" s="552"/>
      <c r="C11" s="455"/>
      <c r="D11" s="521"/>
      <c r="E11" s="448"/>
      <c r="F11" s="110" t="s">
        <v>83</v>
      </c>
      <c r="G11" s="524">
        <v>66</v>
      </c>
      <c r="H11" s="524"/>
      <c r="I11" s="524"/>
      <c r="J11" s="524"/>
      <c r="K11" s="502"/>
      <c r="L11" s="499"/>
    </row>
    <row r="12" spans="1:12" ht="15.6" customHeight="1" x14ac:dyDescent="0.25">
      <c r="A12" s="550"/>
      <c r="B12" s="552"/>
      <c r="C12" s="455"/>
      <c r="D12" s="521"/>
      <c r="E12" s="448"/>
      <c r="F12" s="110" t="s">
        <v>396</v>
      </c>
      <c r="G12" s="548" t="s">
        <v>397</v>
      </c>
      <c r="H12" s="524"/>
      <c r="I12" s="524"/>
      <c r="J12" s="524"/>
      <c r="K12" s="502"/>
      <c r="L12" s="499"/>
    </row>
    <row r="13" spans="1:12" ht="15.6" customHeight="1" x14ac:dyDescent="0.25">
      <c r="A13" s="550"/>
      <c r="B13" s="552"/>
      <c r="C13" s="455"/>
      <c r="D13" s="521"/>
      <c r="E13" s="448"/>
      <c r="F13" s="110" t="s">
        <v>256</v>
      </c>
      <c r="G13" s="524" t="s">
        <v>681</v>
      </c>
      <c r="H13" s="524"/>
      <c r="I13" s="524"/>
      <c r="J13" s="524"/>
      <c r="K13" s="502"/>
      <c r="L13" s="499"/>
    </row>
    <row r="14" spans="1:12" ht="15.6" customHeight="1" x14ac:dyDescent="0.25">
      <c r="A14" s="550"/>
      <c r="B14" s="552"/>
      <c r="C14" s="455"/>
      <c r="D14" s="521"/>
      <c r="E14" s="448"/>
      <c r="F14" s="93" t="s">
        <v>379</v>
      </c>
      <c r="G14" s="523" t="s">
        <v>380</v>
      </c>
      <c r="H14" s="523"/>
      <c r="I14" s="523"/>
      <c r="J14" s="523"/>
      <c r="K14" s="502"/>
      <c r="L14" s="499"/>
    </row>
    <row r="15" spans="1:12" ht="15.6" customHeight="1" x14ac:dyDescent="0.25">
      <c r="A15" s="550"/>
      <c r="B15" s="552"/>
      <c r="C15" s="455"/>
      <c r="D15" s="521"/>
      <c r="E15" s="448"/>
      <c r="F15" s="93" t="s">
        <v>701</v>
      </c>
      <c r="G15" s="523">
        <v>100000</v>
      </c>
      <c r="H15" s="523"/>
      <c r="I15" s="523"/>
      <c r="J15" s="523"/>
      <c r="K15" s="502"/>
      <c r="L15" s="499"/>
    </row>
    <row r="16" spans="1:12" ht="15.6" customHeight="1" x14ac:dyDescent="0.25">
      <c r="A16" s="550"/>
      <c r="B16" s="552"/>
      <c r="C16" s="455"/>
      <c r="D16" s="521"/>
      <c r="E16" s="448"/>
      <c r="F16" s="93" t="s">
        <v>257</v>
      </c>
      <c r="G16" s="523" t="s">
        <v>556</v>
      </c>
      <c r="H16" s="523"/>
      <c r="I16" s="523"/>
      <c r="J16" s="523"/>
      <c r="K16" s="502"/>
      <c r="L16" s="499"/>
    </row>
    <row r="17" spans="1:12" ht="15.6" customHeight="1" x14ac:dyDescent="0.25">
      <c r="A17" s="550"/>
      <c r="B17" s="552"/>
      <c r="C17" s="455"/>
      <c r="D17" s="521"/>
      <c r="E17" s="448"/>
      <c r="F17" s="93" t="s">
        <v>376</v>
      </c>
      <c r="G17" s="523" t="s">
        <v>392</v>
      </c>
      <c r="H17" s="523"/>
      <c r="I17" s="523"/>
      <c r="J17" s="523"/>
      <c r="K17" s="502"/>
      <c r="L17" s="499"/>
    </row>
    <row r="18" spans="1:12" ht="15.6" customHeight="1" x14ac:dyDescent="0.25">
      <c r="A18" s="550"/>
      <c r="B18" s="552"/>
      <c r="C18" s="455"/>
      <c r="D18" s="521"/>
      <c r="E18" s="448"/>
      <c r="F18" s="93" t="s">
        <v>702</v>
      </c>
      <c r="G18" s="523" t="s">
        <v>709</v>
      </c>
      <c r="H18" s="523"/>
      <c r="I18" s="523"/>
      <c r="J18" s="523"/>
      <c r="K18" s="502"/>
      <c r="L18" s="499"/>
    </row>
    <row r="19" spans="1:12" ht="15.6" customHeight="1" x14ac:dyDescent="0.25">
      <c r="A19" s="550"/>
      <c r="B19" s="552"/>
      <c r="C19" s="455"/>
      <c r="D19" s="521"/>
      <c r="E19" s="448"/>
      <c r="F19" s="93" t="s">
        <v>381</v>
      </c>
      <c r="G19" s="523" t="s">
        <v>382</v>
      </c>
      <c r="H19" s="523"/>
      <c r="I19" s="523"/>
      <c r="J19" s="523"/>
      <c r="K19" s="502"/>
      <c r="L19" s="500"/>
    </row>
    <row r="20" spans="1:12" ht="15.6" customHeight="1" x14ac:dyDescent="0.25">
      <c r="A20" s="550"/>
      <c r="B20" s="552"/>
      <c r="C20" s="455"/>
      <c r="D20" s="521"/>
      <c r="E20" s="448"/>
      <c r="F20" s="94" t="s">
        <v>358</v>
      </c>
      <c r="G20" s="523" t="s">
        <v>900</v>
      </c>
      <c r="H20" s="523"/>
      <c r="I20" s="523"/>
      <c r="J20" s="523"/>
      <c r="K20" s="496">
        <v>5</v>
      </c>
      <c r="L20" s="443">
        <v>15785</v>
      </c>
    </row>
    <row r="21" spans="1:12" ht="15.6" customHeight="1" x14ac:dyDescent="0.25">
      <c r="A21" s="550"/>
      <c r="B21" s="552"/>
      <c r="C21" s="455"/>
      <c r="D21" s="521"/>
      <c r="E21" s="448"/>
      <c r="F21" s="93" t="s">
        <v>383</v>
      </c>
      <c r="G21" s="523" t="s">
        <v>384</v>
      </c>
      <c r="H21" s="523"/>
      <c r="I21" s="523"/>
      <c r="J21" s="523"/>
      <c r="K21" s="497"/>
      <c r="L21" s="444" t="e">
        <f>#REF!-#REF!*10%</f>
        <v>#REF!</v>
      </c>
    </row>
    <row r="22" spans="1:12" ht="15.6" customHeight="1" x14ac:dyDescent="0.25">
      <c r="A22" s="550"/>
      <c r="B22" s="552"/>
      <c r="C22" s="455"/>
      <c r="D22" s="521"/>
      <c r="E22" s="448"/>
      <c r="F22" s="93" t="s">
        <v>385</v>
      </c>
      <c r="G22" s="523" t="s">
        <v>398</v>
      </c>
      <c r="H22" s="523"/>
      <c r="I22" s="523"/>
      <c r="J22" s="523"/>
      <c r="K22" s="497"/>
      <c r="L22" s="444" t="e">
        <f>#REF!-#REF!*10%</f>
        <v>#REF!</v>
      </c>
    </row>
    <row r="23" spans="1:12" ht="15.6" customHeight="1" x14ac:dyDescent="0.25">
      <c r="A23" s="550"/>
      <c r="B23" s="552"/>
      <c r="C23" s="455"/>
      <c r="D23" s="521"/>
      <c r="E23" s="448"/>
      <c r="F23" s="93" t="s">
        <v>389</v>
      </c>
      <c r="G23" s="523" t="s">
        <v>390</v>
      </c>
      <c r="H23" s="523"/>
      <c r="I23" s="523"/>
      <c r="J23" s="523"/>
      <c r="K23" s="497"/>
      <c r="L23" s="444" t="e">
        <f>#REF!-#REF!*10%</f>
        <v>#REF!</v>
      </c>
    </row>
    <row r="24" spans="1:12" ht="15.6" customHeight="1" x14ac:dyDescent="0.25">
      <c r="A24" s="550"/>
      <c r="B24" s="552"/>
      <c r="C24" s="455"/>
      <c r="D24" s="521"/>
      <c r="E24" s="448"/>
      <c r="F24" s="93" t="s">
        <v>704</v>
      </c>
      <c r="G24" s="523" t="s">
        <v>705</v>
      </c>
      <c r="H24" s="523"/>
      <c r="I24" s="523"/>
      <c r="J24" s="523"/>
      <c r="K24" s="497"/>
      <c r="L24" s="444" t="e">
        <f>#REF!-#REF!*10%</f>
        <v>#REF!</v>
      </c>
    </row>
    <row r="25" spans="1:12" ht="15.6" customHeight="1" x14ac:dyDescent="0.25">
      <c r="A25" s="550"/>
      <c r="B25" s="552"/>
      <c r="C25" s="455"/>
      <c r="D25" s="521"/>
      <c r="E25" s="448"/>
      <c r="F25" s="93" t="s">
        <v>706</v>
      </c>
      <c r="G25" s="461" t="s">
        <v>390</v>
      </c>
      <c r="H25" s="461"/>
      <c r="I25" s="461"/>
      <c r="J25" s="461"/>
      <c r="K25" s="497"/>
      <c r="L25" s="444" t="e">
        <f>#REF!-#REF!*10%</f>
        <v>#REF!</v>
      </c>
    </row>
    <row r="26" spans="1:12" ht="15.6" customHeight="1" x14ac:dyDescent="0.25">
      <c r="A26" s="550"/>
      <c r="B26" s="552"/>
      <c r="C26" s="455"/>
      <c r="D26" s="521"/>
      <c r="E26" s="448"/>
      <c r="F26" s="93" t="s">
        <v>1271</v>
      </c>
      <c r="G26" s="461" t="s">
        <v>390</v>
      </c>
      <c r="H26" s="461"/>
      <c r="I26" s="461"/>
      <c r="J26" s="461"/>
      <c r="K26" s="497"/>
      <c r="L26" s="444" t="e">
        <f>#REF!-#REF!*10%</f>
        <v>#REF!</v>
      </c>
    </row>
    <row r="27" spans="1:12" ht="15.6" customHeight="1" x14ac:dyDescent="0.25">
      <c r="A27" s="550"/>
      <c r="B27" s="552"/>
      <c r="C27" s="455"/>
      <c r="D27" s="521"/>
      <c r="E27" s="448"/>
      <c r="F27" s="93" t="s">
        <v>707</v>
      </c>
      <c r="G27" s="523" t="s">
        <v>1270</v>
      </c>
      <c r="H27" s="523"/>
      <c r="I27" s="523"/>
      <c r="J27" s="523"/>
      <c r="K27" s="497"/>
      <c r="L27" s="444" t="e">
        <f>#REF!-#REF!*10%</f>
        <v>#REF!</v>
      </c>
    </row>
    <row r="28" spans="1:12" ht="15.6" customHeight="1" x14ac:dyDescent="0.25">
      <c r="A28" s="550"/>
      <c r="B28" s="552"/>
      <c r="C28" s="455"/>
      <c r="D28" s="521"/>
      <c r="E28" s="448"/>
      <c r="F28" s="93" t="s">
        <v>708</v>
      </c>
      <c r="G28" s="523" t="s">
        <v>390</v>
      </c>
      <c r="H28" s="523"/>
      <c r="I28" s="523"/>
      <c r="J28" s="523"/>
      <c r="K28" s="497"/>
      <c r="L28" s="444" t="e">
        <f>#REF!-#REF!*10%</f>
        <v>#REF!</v>
      </c>
    </row>
    <row r="29" spans="1:12" ht="15.6" customHeight="1" x14ac:dyDescent="0.25">
      <c r="A29" s="550"/>
      <c r="B29" s="552"/>
      <c r="C29" s="455"/>
      <c r="D29" s="521"/>
      <c r="E29" s="448"/>
      <c r="F29" s="93" t="s">
        <v>377</v>
      </c>
      <c r="G29" s="523" t="s">
        <v>387</v>
      </c>
      <c r="H29" s="523"/>
      <c r="I29" s="523"/>
      <c r="J29" s="523"/>
      <c r="K29" s="497"/>
      <c r="L29" s="444" t="e">
        <f>#REF!-#REF!*10%</f>
        <v>#REF!</v>
      </c>
    </row>
    <row r="30" spans="1:12" ht="15.6" customHeight="1" x14ac:dyDescent="0.25">
      <c r="A30" s="550"/>
      <c r="B30" s="552"/>
      <c r="C30" s="455"/>
      <c r="D30" s="521"/>
      <c r="E30" s="448"/>
      <c r="F30" s="93" t="s">
        <v>388</v>
      </c>
      <c r="G30" s="523" t="s">
        <v>393</v>
      </c>
      <c r="H30" s="523"/>
      <c r="I30" s="523"/>
      <c r="J30" s="523"/>
      <c r="K30" s="497"/>
      <c r="L30" s="444" t="e">
        <f>#REF!-#REF!*10%</f>
        <v>#REF!</v>
      </c>
    </row>
    <row r="31" spans="1:12" ht="15.6" customHeight="1" x14ac:dyDescent="0.25">
      <c r="A31" s="550"/>
      <c r="B31" s="552"/>
      <c r="C31" s="455"/>
      <c r="D31" s="521"/>
      <c r="E31" s="448"/>
      <c r="F31" s="93" t="s">
        <v>562</v>
      </c>
      <c r="G31" s="523" t="s">
        <v>1024</v>
      </c>
      <c r="H31" s="523"/>
      <c r="I31" s="523"/>
      <c r="J31" s="523"/>
      <c r="K31" s="497"/>
      <c r="L31" s="444" t="e">
        <f>#REF!-#REF!*10%</f>
        <v>#REF!</v>
      </c>
    </row>
    <row r="32" spans="1:12" ht="15.6" customHeight="1" x14ac:dyDescent="0.25">
      <c r="A32" s="550"/>
      <c r="B32" s="552"/>
      <c r="C32" s="455"/>
      <c r="D32" s="521"/>
      <c r="E32" s="448"/>
      <c r="F32" s="93" t="s">
        <v>570</v>
      </c>
      <c r="G32" s="523" t="s">
        <v>613</v>
      </c>
      <c r="H32" s="523"/>
      <c r="I32" s="523"/>
      <c r="J32" s="523"/>
      <c r="K32" s="497"/>
      <c r="L32" s="444" t="e">
        <f>#REF!-#REF!*10%</f>
        <v>#REF!</v>
      </c>
    </row>
    <row r="33" spans="1:12" ht="15.6" customHeight="1" x14ac:dyDescent="0.25">
      <c r="A33" s="550"/>
      <c r="B33" s="552"/>
      <c r="C33" s="455"/>
      <c r="D33" s="521"/>
      <c r="E33" s="448"/>
      <c r="F33" s="111" t="s">
        <v>84</v>
      </c>
      <c r="G33" s="526">
        <v>3.3</v>
      </c>
      <c r="H33" s="526"/>
      <c r="I33" s="526"/>
      <c r="J33" s="526"/>
      <c r="K33" s="497"/>
      <c r="L33" s="444" t="e">
        <f>#REF!-#REF!*10%</f>
        <v>#REF!</v>
      </c>
    </row>
    <row r="34" spans="1:12" ht="15.6" customHeight="1" x14ac:dyDescent="0.25">
      <c r="A34" s="550"/>
      <c r="B34" s="553"/>
      <c r="C34" s="455"/>
      <c r="D34" s="521"/>
      <c r="E34" s="448"/>
      <c r="F34" s="96" t="s">
        <v>1016</v>
      </c>
      <c r="G34" s="454">
        <v>5</v>
      </c>
      <c r="H34" s="454"/>
      <c r="I34" s="454"/>
      <c r="J34" s="454"/>
      <c r="K34" s="497"/>
      <c r="L34" s="511" t="e">
        <f>#REF!-#REF!*10%</f>
        <v>#REF!</v>
      </c>
    </row>
    <row r="35" spans="1:12" ht="15.6" customHeight="1" x14ac:dyDescent="0.25">
      <c r="A35" s="549">
        <v>2</v>
      </c>
      <c r="B35" s="551"/>
      <c r="C35" s="455" t="s">
        <v>606</v>
      </c>
      <c r="D35" s="520"/>
      <c r="E35" s="448"/>
      <c r="F35" s="110" t="s">
        <v>81</v>
      </c>
      <c r="G35" s="524" t="s">
        <v>6</v>
      </c>
      <c r="H35" s="524"/>
      <c r="I35" s="524"/>
      <c r="J35" s="524"/>
      <c r="K35" s="539">
        <v>3</v>
      </c>
      <c r="L35" s="498">
        <v>16292</v>
      </c>
    </row>
    <row r="36" spans="1:12" ht="15.6" customHeight="1" x14ac:dyDescent="0.25">
      <c r="A36" s="550"/>
      <c r="B36" s="552"/>
      <c r="C36" s="455"/>
      <c r="D36" s="521"/>
      <c r="E36" s="448"/>
      <c r="F36" s="110" t="s">
        <v>80</v>
      </c>
      <c r="G36" s="469">
        <v>105</v>
      </c>
      <c r="H36" s="469"/>
      <c r="I36" s="469"/>
      <c r="J36" s="469"/>
      <c r="K36" s="502"/>
      <c r="L36" s="499"/>
    </row>
    <row r="37" spans="1:12" ht="15.6" customHeight="1" x14ac:dyDescent="0.25">
      <c r="A37" s="550"/>
      <c r="B37" s="552"/>
      <c r="C37" s="455"/>
      <c r="D37" s="521"/>
      <c r="E37" s="448"/>
      <c r="F37" s="110" t="s">
        <v>8</v>
      </c>
      <c r="G37" s="240">
        <v>3000</v>
      </c>
      <c r="H37" s="241">
        <v>4000</v>
      </c>
      <c r="I37" s="312">
        <v>5000</v>
      </c>
      <c r="J37" s="242">
        <v>6000</v>
      </c>
      <c r="K37" s="502"/>
      <c r="L37" s="499"/>
    </row>
    <row r="38" spans="1:12" ht="15.6" customHeight="1" x14ac:dyDescent="0.25">
      <c r="A38" s="550"/>
      <c r="B38" s="552"/>
      <c r="C38" s="455"/>
      <c r="D38" s="521"/>
      <c r="E38" s="448"/>
      <c r="F38" s="110" t="s">
        <v>817</v>
      </c>
      <c r="G38" s="243">
        <f>G36*114</f>
        <v>11970</v>
      </c>
      <c r="H38" s="244">
        <f>G36*128</f>
        <v>13440</v>
      </c>
      <c r="I38" s="313">
        <f>G36*143</f>
        <v>15015</v>
      </c>
      <c r="J38" s="245">
        <f>G36*148</f>
        <v>15540</v>
      </c>
      <c r="K38" s="502"/>
      <c r="L38" s="499"/>
    </row>
    <row r="39" spans="1:12" ht="15.6" customHeight="1" x14ac:dyDescent="0.25">
      <c r="A39" s="550"/>
      <c r="B39" s="552"/>
      <c r="C39" s="455"/>
      <c r="D39" s="521"/>
      <c r="E39" s="448"/>
      <c r="F39" s="110" t="s">
        <v>1269</v>
      </c>
      <c r="G39" s="451">
        <v>0.98</v>
      </c>
      <c r="H39" s="451"/>
      <c r="I39" s="451"/>
      <c r="J39" s="451"/>
      <c r="K39" s="502"/>
      <c r="L39" s="499"/>
    </row>
    <row r="40" spans="1:12" ht="15.6" customHeight="1" x14ac:dyDescent="0.25">
      <c r="A40" s="550"/>
      <c r="B40" s="552"/>
      <c r="C40" s="455"/>
      <c r="D40" s="521"/>
      <c r="E40" s="448"/>
      <c r="F40" s="93" t="s">
        <v>699</v>
      </c>
      <c r="G40" s="523" t="s">
        <v>700</v>
      </c>
      <c r="H40" s="523"/>
      <c r="I40" s="523"/>
      <c r="J40" s="523"/>
      <c r="K40" s="502"/>
      <c r="L40" s="499"/>
    </row>
    <row r="41" spans="1:12" ht="15.6" customHeight="1" x14ac:dyDescent="0.25">
      <c r="A41" s="550"/>
      <c r="B41" s="552"/>
      <c r="C41" s="455"/>
      <c r="D41" s="521"/>
      <c r="E41" s="448"/>
      <c r="F41" s="93" t="s">
        <v>1181</v>
      </c>
      <c r="G41" s="462" t="s">
        <v>1179</v>
      </c>
      <c r="H41" s="463"/>
      <c r="I41" s="463"/>
      <c r="J41" s="464"/>
      <c r="K41" s="502"/>
      <c r="L41" s="499"/>
    </row>
    <row r="42" spans="1:12" ht="15.6" customHeight="1" x14ac:dyDescent="0.25">
      <c r="A42" s="550"/>
      <c r="B42" s="552"/>
      <c r="C42" s="455"/>
      <c r="D42" s="521"/>
      <c r="E42" s="448"/>
      <c r="F42" s="110" t="s">
        <v>83</v>
      </c>
      <c r="G42" s="524">
        <v>66</v>
      </c>
      <c r="H42" s="524"/>
      <c r="I42" s="524"/>
      <c r="J42" s="524"/>
      <c r="K42" s="502"/>
      <c r="L42" s="499"/>
    </row>
    <row r="43" spans="1:12" ht="15.6" customHeight="1" x14ac:dyDescent="0.25">
      <c r="A43" s="550"/>
      <c r="B43" s="552"/>
      <c r="C43" s="455"/>
      <c r="D43" s="521"/>
      <c r="E43" s="448"/>
      <c r="F43" s="110" t="s">
        <v>396</v>
      </c>
      <c r="G43" s="548" t="s">
        <v>397</v>
      </c>
      <c r="H43" s="524"/>
      <c r="I43" s="524"/>
      <c r="J43" s="524"/>
      <c r="K43" s="502"/>
      <c r="L43" s="499"/>
    </row>
    <row r="44" spans="1:12" ht="15.6" customHeight="1" x14ac:dyDescent="0.25">
      <c r="A44" s="550"/>
      <c r="B44" s="552"/>
      <c r="C44" s="455"/>
      <c r="D44" s="521"/>
      <c r="E44" s="448"/>
      <c r="F44" s="110" t="s">
        <v>256</v>
      </c>
      <c r="G44" s="524" t="s">
        <v>681</v>
      </c>
      <c r="H44" s="524"/>
      <c r="I44" s="524"/>
      <c r="J44" s="524"/>
      <c r="K44" s="502"/>
      <c r="L44" s="499"/>
    </row>
    <row r="45" spans="1:12" ht="15.6" customHeight="1" x14ac:dyDescent="0.25">
      <c r="A45" s="550"/>
      <c r="B45" s="552"/>
      <c r="C45" s="455"/>
      <c r="D45" s="521"/>
      <c r="E45" s="448"/>
      <c r="F45" s="93" t="s">
        <v>379</v>
      </c>
      <c r="G45" s="523" t="s">
        <v>380</v>
      </c>
      <c r="H45" s="523"/>
      <c r="I45" s="523"/>
      <c r="J45" s="523"/>
      <c r="K45" s="502"/>
      <c r="L45" s="499"/>
    </row>
    <row r="46" spans="1:12" ht="15.6" customHeight="1" x14ac:dyDescent="0.25">
      <c r="A46" s="550"/>
      <c r="B46" s="552"/>
      <c r="C46" s="455"/>
      <c r="D46" s="521"/>
      <c r="E46" s="448"/>
      <c r="F46" s="93" t="s">
        <v>701</v>
      </c>
      <c r="G46" s="523">
        <v>100000</v>
      </c>
      <c r="H46" s="523"/>
      <c r="I46" s="523"/>
      <c r="J46" s="523"/>
      <c r="K46" s="502"/>
      <c r="L46" s="499"/>
    </row>
    <row r="47" spans="1:12" ht="15.6" customHeight="1" x14ac:dyDescent="0.25">
      <c r="A47" s="550"/>
      <c r="B47" s="552"/>
      <c r="C47" s="455"/>
      <c r="D47" s="521"/>
      <c r="E47" s="448"/>
      <c r="F47" s="93" t="s">
        <v>257</v>
      </c>
      <c r="G47" s="523" t="s">
        <v>556</v>
      </c>
      <c r="H47" s="523"/>
      <c r="I47" s="523"/>
      <c r="J47" s="523"/>
      <c r="K47" s="502"/>
      <c r="L47" s="499"/>
    </row>
    <row r="48" spans="1:12" ht="15.6" customHeight="1" x14ac:dyDescent="0.25">
      <c r="A48" s="550"/>
      <c r="B48" s="552"/>
      <c r="C48" s="455"/>
      <c r="D48" s="521"/>
      <c r="E48" s="448"/>
      <c r="F48" s="93" t="s">
        <v>376</v>
      </c>
      <c r="G48" s="523" t="s">
        <v>392</v>
      </c>
      <c r="H48" s="523"/>
      <c r="I48" s="523"/>
      <c r="J48" s="523"/>
      <c r="K48" s="502"/>
      <c r="L48" s="499"/>
    </row>
    <row r="49" spans="1:12" ht="15.6" customHeight="1" x14ac:dyDescent="0.25">
      <c r="A49" s="550"/>
      <c r="B49" s="552"/>
      <c r="C49" s="455"/>
      <c r="D49" s="521"/>
      <c r="E49" s="448"/>
      <c r="F49" s="93" t="s">
        <v>702</v>
      </c>
      <c r="G49" s="523" t="s">
        <v>709</v>
      </c>
      <c r="H49" s="523"/>
      <c r="I49" s="523"/>
      <c r="J49" s="523"/>
      <c r="K49" s="502"/>
      <c r="L49" s="499"/>
    </row>
    <row r="50" spans="1:12" ht="15.6" customHeight="1" x14ac:dyDescent="0.25">
      <c r="A50" s="550"/>
      <c r="B50" s="552"/>
      <c r="C50" s="455"/>
      <c r="D50" s="521"/>
      <c r="E50" s="448"/>
      <c r="F50" s="93" t="s">
        <v>381</v>
      </c>
      <c r="G50" s="523" t="s">
        <v>382</v>
      </c>
      <c r="H50" s="523"/>
      <c r="I50" s="523"/>
      <c r="J50" s="523"/>
      <c r="K50" s="502"/>
      <c r="L50" s="500"/>
    </row>
    <row r="51" spans="1:12" ht="15.6" customHeight="1" x14ac:dyDescent="0.25">
      <c r="A51" s="550"/>
      <c r="B51" s="552"/>
      <c r="C51" s="455"/>
      <c r="D51" s="521"/>
      <c r="E51" s="448"/>
      <c r="F51" s="94" t="s">
        <v>358</v>
      </c>
      <c r="G51" s="523" t="s">
        <v>900</v>
      </c>
      <c r="H51" s="523"/>
      <c r="I51" s="523"/>
      <c r="J51" s="523"/>
      <c r="K51" s="496">
        <v>5</v>
      </c>
      <c r="L51" s="443">
        <v>17432</v>
      </c>
    </row>
    <row r="52" spans="1:12" ht="15.6" customHeight="1" x14ac:dyDescent="0.25">
      <c r="A52" s="550"/>
      <c r="B52" s="552"/>
      <c r="C52" s="455"/>
      <c r="D52" s="521"/>
      <c r="E52" s="448"/>
      <c r="F52" s="93" t="s">
        <v>383</v>
      </c>
      <c r="G52" s="523" t="s">
        <v>384</v>
      </c>
      <c r="H52" s="523"/>
      <c r="I52" s="523"/>
      <c r="J52" s="523"/>
      <c r="K52" s="497"/>
      <c r="L52" s="444" t="e">
        <f>#REF!-#REF!*10%</f>
        <v>#REF!</v>
      </c>
    </row>
    <row r="53" spans="1:12" ht="15.6" customHeight="1" x14ac:dyDescent="0.25">
      <c r="A53" s="550"/>
      <c r="B53" s="552"/>
      <c r="C53" s="455"/>
      <c r="D53" s="521"/>
      <c r="E53" s="448"/>
      <c r="F53" s="93" t="s">
        <v>385</v>
      </c>
      <c r="G53" s="523" t="s">
        <v>398</v>
      </c>
      <c r="H53" s="523"/>
      <c r="I53" s="523"/>
      <c r="J53" s="523"/>
      <c r="K53" s="497"/>
      <c r="L53" s="444" t="e">
        <f>#REF!-#REF!*10%</f>
        <v>#REF!</v>
      </c>
    </row>
    <row r="54" spans="1:12" ht="15.6" customHeight="1" x14ac:dyDescent="0.25">
      <c r="A54" s="550"/>
      <c r="B54" s="552"/>
      <c r="C54" s="455"/>
      <c r="D54" s="521"/>
      <c r="E54" s="448"/>
      <c r="F54" s="93" t="s">
        <v>389</v>
      </c>
      <c r="G54" s="523" t="s">
        <v>390</v>
      </c>
      <c r="H54" s="523"/>
      <c r="I54" s="523"/>
      <c r="J54" s="523"/>
      <c r="K54" s="497"/>
      <c r="L54" s="444" t="e">
        <f>#REF!-#REF!*10%</f>
        <v>#REF!</v>
      </c>
    </row>
    <row r="55" spans="1:12" ht="15.6" customHeight="1" x14ac:dyDescent="0.25">
      <c r="A55" s="550"/>
      <c r="B55" s="552"/>
      <c r="C55" s="455"/>
      <c r="D55" s="521"/>
      <c r="E55" s="448"/>
      <c r="F55" s="93" t="s">
        <v>704</v>
      </c>
      <c r="G55" s="523" t="s">
        <v>705</v>
      </c>
      <c r="H55" s="523"/>
      <c r="I55" s="523"/>
      <c r="J55" s="523"/>
      <c r="K55" s="497"/>
      <c r="L55" s="444" t="e">
        <f>#REF!-#REF!*10%</f>
        <v>#REF!</v>
      </c>
    </row>
    <row r="56" spans="1:12" ht="15.6" customHeight="1" x14ac:dyDescent="0.25">
      <c r="A56" s="550"/>
      <c r="B56" s="552"/>
      <c r="C56" s="455"/>
      <c r="D56" s="521"/>
      <c r="E56" s="448"/>
      <c r="F56" s="93" t="s">
        <v>706</v>
      </c>
      <c r="G56" s="461" t="s">
        <v>390</v>
      </c>
      <c r="H56" s="461"/>
      <c r="I56" s="461"/>
      <c r="J56" s="461"/>
      <c r="K56" s="497"/>
      <c r="L56" s="444" t="e">
        <f>#REF!-#REF!*10%</f>
        <v>#REF!</v>
      </c>
    </row>
    <row r="57" spans="1:12" ht="15.6" customHeight="1" x14ac:dyDescent="0.25">
      <c r="A57" s="550"/>
      <c r="B57" s="552"/>
      <c r="C57" s="455"/>
      <c r="D57" s="521"/>
      <c r="E57" s="448"/>
      <c r="F57" s="93" t="s">
        <v>1271</v>
      </c>
      <c r="G57" s="461" t="s">
        <v>390</v>
      </c>
      <c r="H57" s="461"/>
      <c r="I57" s="461"/>
      <c r="J57" s="461"/>
      <c r="K57" s="497"/>
      <c r="L57" s="444" t="e">
        <f>#REF!-#REF!*10%</f>
        <v>#REF!</v>
      </c>
    </row>
    <row r="58" spans="1:12" ht="15.6" customHeight="1" x14ac:dyDescent="0.25">
      <c r="A58" s="550"/>
      <c r="B58" s="552"/>
      <c r="C58" s="455"/>
      <c r="D58" s="521"/>
      <c r="E58" s="448"/>
      <c r="F58" s="93" t="s">
        <v>707</v>
      </c>
      <c r="G58" s="523" t="s">
        <v>911</v>
      </c>
      <c r="H58" s="523"/>
      <c r="I58" s="523"/>
      <c r="J58" s="523"/>
      <c r="K58" s="497"/>
      <c r="L58" s="444" t="e">
        <f>#REF!-#REF!*10%</f>
        <v>#REF!</v>
      </c>
    </row>
    <row r="59" spans="1:12" ht="15.6" customHeight="1" x14ac:dyDescent="0.25">
      <c r="A59" s="550"/>
      <c r="B59" s="552"/>
      <c r="C59" s="455"/>
      <c r="D59" s="521"/>
      <c r="E59" s="448"/>
      <c r="F59" s="93" t="s">
        <v>708</v>
      </c>
      <c r="G59" s="523" t="s">
        <v>390</v>
      </c>
      <c r="H59" s="523"/>
      <c r="I59" s="523"/>
      <c r="J59" s="523"/>
      <c r="K59" s="497"/>
      <c r="L59" s="444" t="e">
        <f>#REF!-#REF!*10%</f>
        <v>#REF!</v>
      </c>
    </row>
    <row r="60" spans="1:12" ht="15.6" customHeight="1" x14ac:dyDescent="0.25">
      <c r="A60" s="550"/>
      <c r="B60" s="552"/>
      <c r="C60" s="455"/>
      <c r="D60" s="521"/>
      <c r="E60" s="448"/>
      <c r="F60" s="93" t="s">
        <v>377</v>
      </c>
      <c r="G60" s="523" t="s">
        <v>387</v>
      </c>
      <c r="H60" s="523"/>
      <c r="I60" s="523"/>
      <c r="J60" s="523"/>
      <c r="K60" s="497"/>
      <c r="L60" s="444" t="e">
        <f>#REF!-#REF!*10%</f>
        <v>#REF!</v>
      </c>
    </row>
    <row r="61" spans="1:12" ht="15.6" customHeight="1" x14ac:dyDescent="0.25">
      <c r="A61" s="550"/>
      <c r="B61" s="552"/>
      <c r="C61" s="455"/>
      <c r="D61" s="521"/>
      <c r="E61" s="448"/>
      <c r="F61" s="93" t="s">
        <v>388</v>
      </c>
      <c r="G61" s="523" t="s">
        <v>393</v>
      </c>
      <c r="H61" s="523"/>
      <c r="I61" s="523"/>
      <c r="J61" s="523"/>
      <c r="K61" s="497"/>
      <c r="L61" s="444" t="e">
        <f>#REF!-#REF!*10%</f>
        <v>#REF!</v>
      </c>
    </row>
    <row r="62" spans="1:12" ht="15.6" customHeight="1" x14ac:dyDescent="0.25">
      <c r="A62" s="550"/>
      <c r="B62" s="552"/>
      <c r="C62" s="455"/>
      <c r="D62" s="521"/>
      <c r="E62" s="448"/>
      <c r="F62" s="93" t="s">
        <v>562</v>
      </c>
      <c r="G62" s="523" t="s">
        <v>1024</v>
      </c>
      <c r="H62" s="523"/>
      <c r="I62" s="523"/>
      <c r="J62" s="523"/>
      <c r="K62" s="497"/>
      <c r="L62" s="444" t="e">
        <f>#REF!-#REF!*10%</f>
        <v>#REF!</v>
      </c>
    </row>
    <row r="63" spans="1:12" ht="15.6" customHeight="1" x14ac:dyDescent="0.25">
      <c r="A63" s="550"/>
      <c r="B63" s="552"/>
      <c r="C63" s="455"/>
      <c r="D63" s="521"/>
      <c r="E63" s="448"/>
      <c r="F63" s="93" t="s">
        <v>570</v>
      </c>
      <c r="G63" s="523" t="s">
        <v>613</v>
      </c>
      <c r="H63" s="523"/>
      <c r="I63" s="523"/>
      <c r="J63" s="523"/>
      <c r="K63" s="497"/>
      <c r="L63" s="444" t="e">
        <f>#REF!-#REF!*10%</f>
        <v>#REF!</v>
      </c>
    </row>
    <row r="64" spans="1:12" ht="15.6" customHeight="1" x14ac:dyDescent="0.25">
      <c r="A64" s="550"/>
      <c r="B64" s="552"/>
      <c r="C64" s="455"/>
      <c r="D64" s="521"/>
      <c r="E64" s="448"/>
      <c r="F64" s="111" t="s">
        <v>84</v>
      </c>
      <c r="G64" s="526">
        <v>3.3</v>
      </c>
      <c r="H64" s="526"/>
      <c r="I64" s="526"/>
      <c r="J64" s="526"/>
      <c r="K64" s="497"/>
      <c r="L64" s="444" t="e">
        <f>#REF!-#REF!*10%</f>
        <v>#REF!</v>
      </c>
    </row>
    <row r="65" spans="1:12" ht="15.6" customHeight="1" x14ac:dyDescent="0.25">
      <c r="A65" s="550"/>
      <c r="B65" s="553"/>
      <c r="C65" s="455"/>
      <c r="D65" s="521"/>
      <c r="E65" s="448"/>
      <c r="F65" s="96" t="s">
        <v>1016</v>
      </c>
      <c r="G65" s="454">
        <v>5</v>
      </c>
      <c r="H65" s="454"/>
      <c r="I65" s="454"/>
      <c r="J65" s="454"/>
      <c r="K65" s="497"/>
      <c r="L65" s="511" t="e">
        <f>#REF!-#REF!*10%</f>
        <v>#REF!</v>
      </c>
    </row>
    <row r="66" spans="1:12" ht="15.6" customHeight="1" x14ac:dyDescent="0.25">
      <c r="A66" s="549">
        <v>3</v>
      </c>
      <c r="B66" s="551"/>
      <c r="C66" s="455" t="s">
        <v>1202</v>
      </c>
      <c r="D66" s="520"/>
      <c r="E66" s="448"/>
      <c r="F66" s="110" t="s">
        <v>81</v>
      </c>
      <c r="G66" s="524" t="s">
        <v>6</v>
      </c>
      <c r="H66" s="524"/>
      <c r="I66" s="524"/>
      <c r="J66" s="524"/>
      <c r="K66" s="539">
        <v>3</v>
      </c>
      <c r="L66" s="498">
        <v>18054</v>
      </c>
    </row>
    <row r="67" spans="1:12" ht="15.6" customHeight="1" x14ac:dyDescent="0.25">
      <c r="A67" s="550"/>
      <c r="B67" s="552"/>
      <c r="C67" s="455"/>
      <c r="D67" s="521"/>
      <c r="E67" s="448"/>
      <c r="F67" s="110" t="s">
        <v>80</v>
      </c>
      <c r="G67" s="469">
        <v>131</v>
      </c>
      <c r="H67" s="469"/>
      <c r="I67" s="469"/>
      <c r="J67" s="469"/>
      <c r="K67" s="502"/>
      <c r="L67" s="499"/>
    </row>
    <row r="68" spans="1:12" ht="15.6" customHeight="1" x14ac:dyDescent="0.25">
      <c r="A68" s="550"/>
      <c r="B68" s="552"/>
      <c r="C68" s="455"/>
      <c r="D68" s="521"/>
      <c r="E68" s="448"/>
      <c r="F68" s="110" t="s">
        <v>8</v>
      </c>
      <c r="G68" s="240">
        <v>3000</v>
      </c>
      <c r="H68" s="241">
        <v>4000</v>
      </c>
      <c r="I68" s="312">
        <v>5000</v>
      </c>
      <c r="J68" s="242">
        <v>6000</v>
      </c>
      <c r="K68" s="502"/>
      <c r="L68" s="499"/>
    </row>
    <row r="69" spans="1:12" ht="15.6" customHeight="1" x14ac:dyDescent="0.25">
      <c r="A69" s="550"/>
      <c r="B69" s="552"/>
      <c r="C69" s="455"/>
      <c r="D69" s="521"/>
      <c r="E69" s="448"/>
      <c r="F69" s="110" t="s">
        <v>817</v>
      </c>
      <c r="G69" s="243">
        <f>G67*114</f>
        <v>14934</v>
      </c>
      <c r="H69" s="244">
        <f>G67*128</f>
        <v>16768</v>
      </c>
      <c r="I69" s="313">
        <f>G67*143</f>
        <v>18733</v>
      </c>
      <c r="J69" s="245">
        <f>G67*148</f>
        <v>19388</v>
      </c>
      <c r="K69" s="502"/>
      <c r="L69" s="499"/>
    </row>
    <row r="70" spans="1:12" ht="15.6" customHeight="1" x14ac:dyDescent="0.25">
      <c r="A70" s="550"/>
      <c r="B70" s="552"/>
      <c r="C70" s="455"/>
      <c r="D70" s="521"/>
      <c r="E70" s="448"/>
      <c r="F70" s="110" t="s">
        <v>1269</v>
      </c>
      <c r="G70" s="451">
        <v>0.98</v>
      </c>
      <c r="H70" s="451"/>
      <c r="I70" s="451"/>
      <c r="J70" s="451"/>
      <c r="K70" s="502"/>
      <c r="L70" s="499"/>
    </row>
    <row r="71" spans="1:12" ht="15.6" customHeight="1" x14ac:dyDescent="0.25">
      <c r="A71" s="550"/>
      <c r="B71" s="552"/>
      <c r="C71" s="455"/>
      <c r="D71" s="521"/>
      <c r="E71" s="448"/>
      <c r="F71" s="93" t="s">
        <v>699</v>
      </c>
      <c r="G71" s="523" t="s">
        <v>700</v>
      </c>
      <c r="H71" s="523"/>
      <c r="I71" s="523"/>
      <c r="J71" s="523"/>
      <c r="K71" s="502"/>
      <c r="L71" s="499"/>
    </row>
    <row r="72" spans="1:12" ht="15.6" customHeight="1" x14ac:dyDescent="0.25">
      <c r="A72" s="550"/>
      <c r="B72" s="552"/>
      <c r="C72" s="455"/>
      <c r="D72" s="521"/>
      <c r="E72" s="448"/>
      <c r="F72" s="93" t="s">
        <v>1181</v>
      </c>
      <c r="G72" s="462" t="s">
        <v>1179</v>
      </c>
      <c r="H72" s="463"/>
      <c r="I72" s="463"/>
      <c r="J72" s="464"/>
      <c r="K72" s="502"/>
      <c r="L72" s="499"/>
    </row>
    <row r="73" spans="1:12" ht="15.6" customHeight="1" x14ac:dyDescent="0.25">
      <c r="A73" s="550"/>
      <c r="B73" s="552"/>
      <c r="C73" s="455"/>
      <c r="D73" s="521"/>
      <c r="E73" s="448"/>
      <c r="F73" s="110" t="s">
        <v>83</v>
      </c>
      <c r="G73" s="524">
        <v>66</v>
      </c>
      <c r="H73" s="524"/>
      <c r="I73" s="524"/>
      <c r="J73" s="524"/>
      <c r="K73" s="502"/>
      <c r="L73" s="499"/>
    </row>
    <row r="74" spans="1:12" ht="15.6" customHeight="1" x14ac:dyDescent="0.25">
      <c r="A74" s="550"/>
      <c r="B74" s="552"/>
      <c r="C74" s="455"/>
      <c r="D74" s="521"/>
      <c r="E74" s="448"/>
      <c r="F74" s="110" t="s">
        <v>396</v>
      </c>
      <c r="G74" s="548" t="s">
        <v>397</v>
      </c>
      <c r="H74" s="524"/>
      <c r="I74" s="524"/>
      <c r="J74" s="524"/>
      <c r="K74" s="502"/>
      <c r="L74" s="499"/>
    </row>
    <row r="75" spans="1:12" ht="15.6" customHeight="1" x14ac:dyDescent="0.25">
      <c r="A75" s="550"/>
      <c r="B75" s="552"/>
      <c r="C75" s="455"/>
      <c r="D75" s="521"/>
      <c r="E75" s="448"/>
      <c r="F75" s="110" t="s">
        <v>256</v>
      </c>
      <c r="G75" s="524" t="s">
        <v>682</v>
      </c>
      <c r="H75" s="524"/>
      <c r="I75" s="524"/>
      <c r="J75" s="524"/>
      <c r="K75" s="502"/>
      <c r="L75" s="499"/>
    </row>
    <row r="76" spans="1:12" ht="15.6" customHeight="1" x14ac:dyDescent="0.25">
      <c r="A76" s="550"/>
      <c r="B76" s="552"/>
      <c r="C76" s="455"/>
      <c r="D76" s="521"/>
      <c r="E76" s="448"/>
      <c r="F76" s="93" t="s">
        <v>379</v>
      </c>
      <c r="G76" s="523" t="s">
        <v>380</v>
      </c>
      <c r="H76" s="523"/>
      <c r="I76" s="523"/>
      <c r="J76" s="523"/>
      <c r="K76" s="502"/>
      <c r="L76" s="499"/>
    </row>
    <row r="77" spans="1:12" ht="15.6" customHeight="1" x14ac:dyDescent="0.25">
      <c r="A77" s="550"/>
      <c r="B77" s="552"/>
      <c r="C77" s="455"/>
      <c r="D77" s="521"/>
      <c r="E77" s="448"/>
      <c r="F77" s="93" t="s">
        <v>701</v>
      </c>
      <c r="G77" s="523">
        <v>100000</v>
      </c>
      <c r="H77" s="523"/>
      <c r="I77" s="523"/>
      <c r="J77" s="523"/>
      <c r="K77" s="502"/>
      <c r="L77" s="499"/>
    </row>
    <row r="78" spans="1:12" ht="15.6" customHeight="1" x14ac:dyDescent="0.25">
      <c r="A78" s="550"/>
      <c r="B78" s="552"/>
      <c r="C78" s="455"/>
      <c r="D78" s="521"/>
      <c r="E78" s="448"/>
      <c r="F78" s="93" t="s">
        <v>257</v>
      </c>
      <c r="G78" s="523" t="s">
        <v>556</v>
      </c>
      <c r="H78" s="523"/>
      <c r="I78" s="523"/>
      <c r="J78" s="523"/>
      <c r="K78" s="502"/>
      <c r="L78" s="499"/>
    </row>
    <row r="79" spans="1:12" ht="15.6" customHeight="1" x14ac:dyDescent="0.25">
      <c r="A79" s="550"/>
      <c r="B79" s="552"/>
      <c r="C79" s="455"/>
      <c r="D79" s="521"/>
      <c r="E79" s="448"/>
      <c r="F79" s="93" t="s">
        <v>376</v>
      </c>
      <c r="G79" s="523" t="s">
        <v>392</v>
      </c>
      <c r="H79" s="523"/>
      <c r="I79" s="523"/>
      <c r="J79" s="523"/>
      <c r="K79" s="502"/>
      <c r="L79" s="499"/>
    </row>
    <row r="80" spans="1:12" ht="15.6" customHeight="1" x14ac:dyDescent="0.25">
      <c r="A80" s="550"/>
      <c r="B80" s="552"/>
      <c r="C80" s="455"/>
      <c r="D80" s="521"/>
      <c r="E80" s="448"/>
      <c r="F80" s="93" t="s">
        <v>702</v>
      </c>
      <c r="G80" s="523" t="s">
        <v>709</v>
      </c>
      <c r="H80" s="523"/>
      <c r="I80" s="523"/>
      <c r="J80" s="523"/>
      <c r="K80" s="502"/>
      <c r="L80" s="499"/>
    </row>
    <row r="81" spans="1:12" ht="15.6" customHeight="1" x14ac:dyDescent="0.25">
      <c r="A81" s="550"/>
      <c r="B81" s="552"/>
      <c r="C81" s="455"/>
      <c r="D81" s="521"/>
      <c r="E81" s="448"/>
      <c r="F81" s="93" t="s">
        <v>381</v>
      </c>
      <c r="G81" s="523" t="s">
        <v>382</v>
      </c>
      <c r="H81" s="523"/>
      <c r="I81" s="523"/>
      <c r="J81" s="523"/>
      <c r="K81" s="502"/>
      <c r="L81" s="500"/>
    </row>
    <row r="82" spans="1:12" ht="15.6" customHeight="1" x14ac:dyDescent="0.25">
      <c r="A82" s="550"/>
      <c r="B82" s="552"/>
      <c r="C82" s="455"/>
      <c r="D82" s="521"/>
      <c r="E82" s="448"/>
      <c r="F82" s="94" t="s">
        <v>358</v>
      </c>
      <c r="G82" s="523" t="s">
        <v>900</v>
      </c>
      <c r="H82" s="523"/>
      <c r="I82" s="523"/>
      <c r="J82" s="523"/>
      <c r="K82" s="496">
        <v>5</v>
      </c>
      <c r="L82" s="443">
        <v>19318</v>
      </c>
    </row>
    <row r="83" spans="1:12" ht="15.6" customHeight="1" x14ac:dyDescent="0.25">
      <c r="A83" s="550"/>
      <c r="B83" s="552"/>
      <c r="C83" s="455"/>
      <c r="D83" s="521"/>
      <c r="E83" s="448"/>
      <c r="F83" s="93" t="s">
        <v>383</v>
      </c>
      <c r="G83" s="523" t="s">
        <v>384</v>
      </c>
      <c r="H83" s="523"/>
      <c r="I83" s="523"/>
      <c r="J83" s="523"/>
      <c r="K83" s="497"/>
      <c r="L83" s="444" t="e">
        <f>#REF!-#REF!*10%</f>
        <v>#REF!</v>
      </c>
    </row>
    <row r="84" spans="1:12" ht="15.6" customHeight="1" x14ac:dyDescent="0.25">
      <c r="A84" s="550"/>
      <c r="B84" s="552"/>
      <c r="C84" s="455"/>
      <c r="D84" s="521"/>
      <c r="E84" s="448"/>
      <c r="F84" s="93" t="s">
        <v>385</v>
      </c>
      <c r="G84" s="523" t="s">
        <v>398</v>
      </c>
      <c r="H84" s="523"/>
      <c r="I84" s="523"/>
      <c r="J84" s="523"/>
      <c r="K84" s="497"/>
      <c r="L84" s="444" t="e">
        <f>#REF!-#REF!*10%</f>
        <v>#REF!</v>
      </c>
    </row>
    <row r="85" spans="1:12" ht="15.6" customHeight="1" x14ac:dyDescent="0.25">
      <c r="A85" s="550"/>
      <c r="B85" s="552"/>
      <c r="C85" s="455"/>
      <c r="D85" s="521"/>
      <c r="E85" s="448"/>
      <c r="F85" s="93" t="s">
        <v>389</v>
      </c>
      <c r="G85" s="523" t="s">
        <v>390</v>
      </c>
      <c r="H85" s="523"/>
      <c r="I85" s="523"/>
      <c r="J85" s="523"/>
      <c r="K85" s="497"/>
      <c r="L85" s="444" t="e">
        <f>#REF!-#REF!*10%</f>
        <v>#REF!</v>
      </c>
    </row>
    <row r="86" spans="1:12" ht="15.6" customHeight="1" x14ac:dyDescent="0.25">
      <c r="A86" s="550"/>
      <c r="B86" s="552"/>
      <c r="C86" s="455"/>
      <c r="D86" s="521"/>
      <c r="E86" s="448"/>
      <c r="F86" s="93" t="s">
        <v>704</v>
      </c>
      <c r="G86" s="523" t="s">
        <v>705</v>
      </c>
      <c r="H86" s="523"/>
      <c r="I86" s="523"/>
      <c r="J86" s="523"/>
      <c r="K86" s="497"/>
      <c r="L86" s="444" t="e">
        <f>#REF!-#REF!*10%</f>
        <v>#REF!</v>
      </c>
    </row>
    <row r="87" spans="1:12" ht="15.6" customHeight="1" x14ac:dyDescent="0.25">
      <c r="A87" s="550"/>
      <c r="B87" s="552"/>
      <c r="C87" s="455"/>
      <c r="D87" s="521"/>
      <c r="E87" s="448"/>
      <c r="F87" s="93" t="s">
        <v>706</v>
      </c>
      <c r="G87" s="461" t="s">
        <v>390</v>
      </c>
      <c r="H87" s="461"/>
      <c r="I87" s="461"/>
      <c r="J87" s="461"/>
      <c r="K87" s="497"/>
      <c r="L87" s="444" t="e">
        <f>#REF!-#REF!*10%</f>
        <v>#REF!</v>
      </c>
    </row>
    <row r="88" spans="1:12" ht="15.6" customHeight="1" x14ac:dyDescent="0.25">
      <c r="A88" s="550"/>
      <c r="B88" s="552"/>
      <c r="C88" s="455"/>
      <c r="D88" s="521"/>
      <c r="E88" s="448"/>
      <c r="F88" s="93" t="s">
        <v>1271</v>
      </c>
      <c r="G88" s="461" t="s">
        <v>390</v>
      </c>
      <c r="H88" s="461"/>
      <c r="I88" s="461"/>
      <c r="J88" s="461"/>
      <c r="K88" s="497"/>
      <c r="L88" s="444" t="e">
        <f>#REF!-#REF!*10%</f>
        <v>#REF!</v>
      </c>
    </row>
    <row r="89" spans="1:12" ht="15.6" customHeight="1" x14ac:dyDescent="0.25">
      <c r="A89" s="550"/>
      <c r="B89" s="552"/>
      <c r="C89" s="455"/>
      <c r="D89" s="521"/>
      <c r="E89" s="448"/>
      <c r="F89" s="93" t="s">
        <v>707</v>
      </c>
      <c r="G89" s="523" t="s">
        <v>911</v>
      </c>
      <c r="H89" s="523"/>
      <c r="I89" s="523"/>
      <c r="J89" s="523"/>
      <c r="K89" s="497"/>
      <c r="L89" s="444" t="e">
        <f>#REF!-#REF!*10%</f>
        <v>#REF!</v>
      </c>
    </row>
    <row r="90" spans="1:12" ht="15.6" customHeight="1" x14ac:dyDescent="0.25">
      <c r="A90" s="550"/>
      <c r="B90" s="552"/>
      <c r="C90" s="455"/>
      <c r="D90" s="521"/>
      <c r="E90" s="448"/>
      <c r="F90" s="93" t="s">
        <v>708</v>
      </c>
      <c r="G90" s="523" t="s">
        <v>390</v>
      </c>
      <c r="H90" s="523"/>
      <c r="I90" s="523"/>
      <c r="J90" s="523"/>
      <c r="K90" s="497"/>
      <c r="L90" s="444" t="e">
        <f>#REF!-#REF!*10%</f>
        <v>#REF!</v>
      </c>
    </row>
    <row r="91" spans="1:12" ht="15.6" customHeight="1" x14ac:dyDescent="0.25">
      <c r="A91" s="550"/>
      <c r="B91" s="552"/>
      <c r="C91" s="455"/>
      <c r="D91" s="521"/>
      <c r="E91" s="448"/>
      <c r="F91" s="93" t="s">
        <v>377</v>
      </c>
      <c r="G91" s="523" t="s">
        <v>387</v>
      </c>
      <c r="H91" s="523"/>
      <c r="I91" s="523"/>
      <c r="J91" s="523"/>
      <c r="K91" s="497"/>
      <c r="L91" s="444" t="e">
        <f>#REF!-#REF!*10%</f>
        <v>#REF!</v>
      </c>
    </row>
    <row r="92" spans="1:12" ht="15.6" customHeight="1" x14ac:dyDescent="0.25">
      <c r="A92" s="550"/>
      <c r="B92" s="552"/>
      <c r="C92" s="455"/>
      <c r="D92" s="521"/>
      <c r="E92" s="448"/>
      <c r="F92" s="93" t="s">
        <v>388</v>
      </c>
      <c r="G92" s="523" t="s">
        <v>393</v>
      </c>
      <c r="H92" s="523"/>
      <c r="I92" s="523"/>
      <c r="J92" s="523"/>
      <c r="K92" s="497"/>
      <c r="L92" s="444" t="e">
        <f>#REF!-#REF!*10%</f>
        <v>#REF!</v>
      </c>
    </row>
    <row r="93" spans="1:12" ht="15.6" customHeight="1" x14ac:dyDescent="0.25">
      <c r="A93" s="550"/>
      <c r="B93" s="552"/>
      <c r="C93" s="455"/>
      <c r="D93" s="521"/>
      <c r="E93" s="448"/>
      <c r="F93" s="93" t="s">
        <v>562</v>
      </c>
      <c r="G93" s="523" t="s">
        <v>1024</v>
      </c>
      <c r="H93" s="523"/>
      <c r="I93" s="523"/>
      <c r="J93" s="523"/>
      <c r="K93" s="497"/>
      <c r="L93" s="444" t="e">
        <f>#REF!-#REF!*10%</f>
        <v>#REF!</v>
      </c>
    </row>
    <row r="94" spans="1:12" ht="15.6" customHeight="1" x14ac:dyDescent="0.25">
      <c r="A94" s="550"/>
      <c r="B94" s="552"/>
      <c r="C94" s="455"/>
      <c r="D94" s="521"/>
      <c r="E94" s="448"/>
      <c r="F94" s="93" t="s">
        <v>570</v>
      </c>
      <c r="G94" s="523" t="s">
        <v>613</v>
      </c>
      <c r="H94" s="523"/>
      <c r="I94" s="523"/>
      <c r="J94" s="523"/>
      <c r="K94" s="497"/>
      <c r="L94" s="444" t="e">
        <f>#REF!-#REF!*10%</f>
        <v>#REF!</v>
      </c>
    </row>
    <row r="95" spans="1:12" ht="15.6" customHeight="1" x14ac:dyDescent="0.25">
      <c r="A95" s="550"/>
      <c r="B95" s="552"/>
      <c r="C95" s="455"/>
      <c r="D95" s="521"/>
      <c r="E95" s="448"/>
      <c r="F95" s="111" t="s">
        <v>84</v>
      </c>
      <c r="G95" s="526">
        <v>3.3</v>
      </c>
      <c r="H95" s="526"/>
      <c r="I95" s="526"/>
      <c r="J95" s="526"/>
      <c r="K95" s="497"/>
      <c r="L95" s="444" t="e">
        <f>#REF!-#REF!*10%</f>
        <v>#REF!</v>
      </c>
    </row>
    <row r="96" spans="1:12" ht="15.6" customHeight="1" x14ac:dyDescent="0.25">
      <c r="A96" s="550"/>
      <c r="B96" s="553"/>
      <c r="C96" s="455"/>
      <c r="D96" s="521"/>
      <c r="E96" s="448"/>
      <c r="F96" s="96" t="s">
        <v>1016</v>
      </c>
      <c r="G96" s="454">
        <v>5</v>
      </c>
      <c r="H96" s="454"/>
      <c r="I96" s="454"/>
      <c r="J96" s="454"/>
      <c r="K96" s="497"/>
      <c r="L96" s="511" t="e">
        <f>#REF!-#REF!*10%</f>
        <v>#REF!</v>
      </c>
    </row>
    <row r="97" spans="1:12" ht="15.6" customHeight="1" x14ac:dyDescent="0.25">
      <c r="A97" s="549">
        <v>4</v>
      </c>
      <c r="B97" s="551"/>
      <c r="C97" s="455" t="s">
        <v>584</v>
      </c>
      <c r="D97" s="520"/>
      <c r="E97" s="448"/>
      <c r="F97" s="110" t="s">
        <v>81</v>
      </c>
      <c r="G97" s="524" t="s">
        <v>6</v>
      </c>
      <c r="H97" s="524"/>
      <c r="I97" s="524"/>
      <c r="J97" s="524"/>
      <c r="K97" s="539">
        <v>3</v>
      </c>
      <c r="L97" s="498">
        <v>19375</v>
      </c>
    </row>
    <row r="98" spans="1:12" ht="15.6" customHeight="1" x14ac:dyDescent="0.25">
      <c r="A98" s="550"/>
      <c r="B98" s="552"/>
      <c r="C98" s="455"/>
      <c r="D98" s="521"/>
      <c r="E98" s="448"/>
      <c r="F98" s="110" t="s">
        <v>80</v>
      </c>
      <c r="G98" s="469">
        <v>156</v>
      </c>
      <c r="H98" s="469"/>
      <c r="I98" s="469"/>
      <c r="J98" s="469"/>
      <c r="K98" s="502"/>
      <c r="L98" s="499"/>
    </row>
    <row r="99" spans="1:12" ht="15.6" customHeight="1" x14ac:dyDescent="0.25">
      <c r="A99" s="550"/>
      <c r="B99" s="552"/>
      <c r="C99" s="455"/>
      <c r="D99" s="521"/>
      <c r="E99" s="448"/>
      <c r="F99" s="110" t="s">
        <v>8</v>
      </c>
      <c r="G99" s="240">
        <v>3000</v>
      </c>
      <c r="H99" s="241">
        <v>4000</v>
      </c>
      <c r="I99" s="312">
        <v>5000</v>
      </c>
      <c r="J99" s="242">
        <v>6000</v>
      </c>
      <c r="K99" s="502"/>
      <c r="L99" s="499"/>
    </row>
    <row r="100" spans="1:12" ht="15.6" customHeight="1" x14ac:dyDescent="0.25">
      <c r="A100" s="550"/>
      <c r="B100" s="552"/>
      <c r="C100" s="455"/>
      <c r="D100" s="521"/>
      <c r="E100" s="448"/>
      <c r="F100" s="110" t="s">
        <v>817</v>
      </c>
      <c r="G100" s="243">
        <f>G98*114</f>
        <v>17784</v>
      </c>
      <c r="H100" s="244">
        <f>G98*128</f>
        <v>19968</v>
      </c>
      <c r="I100" s="313">
        <f>G98*143</f>
        <v>22308</v>
      </c>
      <c r="J100" s="245">
        <f>G98*148</f>
        <v>23088</v>
      </c>
      <c r="K100" s="502"/>
      <c r="L100" s="499"/>
    </row>
    <row r="101" spans="1:12" ht="15.6" customHeight="1" x14ac:dyDescent="0.25">
      <c r="A101" s="550"/>
      <c r="B101" s="552"/>
      <c r="C101" s="455"/>
      <c r="D101" s="521"/>
      <c r="E101" s="448"/>
      <c r="F101" s="110" t="s">
        <v>1269</v>
      </c>
      <c r="G101" s="451">
        <v>0.98</v>
      </c>
      <c r="H101" s="451"/>
      <c r="I101" s="451"/>
      <c r="J101" s="451"/>
      <c r="K101" s="502"/>
      <c r="L101" s="499"/>
    </row>
    <row r="102" spans="1:12" ht="15.6" customHeight="1" x14ac:dyDescent="0.25">
      <c r="A102" s="550"/>
      <c r="B102" s="552"/>
      <c r="C102" s="455"/>
      <c r="D102" s="521"/>
      <c r="E102" s="448"/>
      <c r="F102" s="93" t="s">
        <v>699</v>
      </c>
      <c r="G102" s="523" t="s">
        <v>700</v>
      </c>
      <c r="H102" s="523"/>
      <c r="I102" s="523"/>
      <c r="J102" s="523"/>
      <c r="K102" s="502"/>
      <c r="L102" s="499"/>
    </row>
    <row r="103" spans="1:12" ht="15.6" customHeight="1" x14ac:dyDescent="0.25">
      <c r="A103" s="550"/>
      <c r="B103" s="552"/>
      <c r="C103" s="455"/>
      <c r="D103" s="521"/>
      <c r="E103" s="448"/>
      <c r="F103" s="93" t="s">
        <v>1181</v>
      </c>
      <c r="G103" s="462" t="s">
        <v>1179</v>
      </c>
      <c r="H103" s="463"/>
      <c r="I103" s="463"/>
      <c r="J103" s="464"/>
      <c r="K103" s="502"/>
      <c r="L103" s="499"/>
    </row>
    <row r="104" spans="1:12" ht="15.6" customHeight="1" x14ac:dyDescent="0.25">
      <c r="A104" s="550"/>
      <c r="B104" s="552"/>
      <c r="C104" s="455"/>
      <c r="D104" s="521"/>
      <c r="E104" s="448"/>
      <c r="F104" s="110" t="s">
        <v>83</v>
      </c>
      <c r="G104" s="524">
        <v>66</v>
      </c>
      <c r="H104" s="524"/>
      <c r="I104" s="524"/>
      <c r="J104" s="524"/>
      <c r="K104" s="502"/>
      <c r="L104" s="499"/>
    </row>
    <row r="105" spans="1:12" ht="15.6" customHeight="1" x14ac:dyDescent="0.25">
      <c r="A105" s="550"/>
      <c r="B105" s="552"/>
      <c r="C105" s="455"/>
      <c r="D105" s="521"/>
      <c r="E105" s="448"/>
      <c r="F105" s="110" t="s">
        <v>396</v>
      </c>
      <c r="G105" s="548" t="s">
        <v>397</v>
      </c>
      <c r="H105" s="524"/>
      <c r="I105" s="524"/>
      <c r="J105" s="524"/>
      <c r="K105" s="502"/>
      <c r="L105" s="499"/>
    </row>
    <row r="106" spans="1:12" ht="15.6" customHeight="1" x14ac:dyDescent="0.25">
      <c r="A106" s="550"/>
      <c r="B106" s="552"/>
      <c r="C106" s="455"/>
      <c r="D106" s="521"/>
      <c r="E106" s="448"/>
      <c r="F106" s="110" t="s">
        <v>256</v>
      </c>
      <c r="G106" s="524" t="s">
        <v>683</v>
      </c>
      <c r="H106" s="524"/>
      <c r="I106" s="524"/>
      <c r="J106" s="524"/>
      <c r="K106" s="502"/>
      <c r="L106" s="499"/>
    </row>
    <row r="107" spans="1:12" ht="15.6" customHeight="1" x14ac:dyDescent="0.25">
      <c r="A107" s="550"/>
      <c r="B107" s="552"/>
      <c r="C107" s="455"/>
      <c r="D107" s="521"/>
      <c r="E107" s="448"/>
      <c r="F107" s="93" t="s">
        <v>379</v>
      </c>
      <c r="G107" s="523" t="s">
        <v>380</v>
      </c>
      <c r="H107" s="523"/>
      <c r="I107" s="523"/>
      <c r="J107" s="523"/>
      <c r="K107" s="502"/>
      <c r="L107" s="499"/>
    </row>
    <row r="108" spans="1:12" ht="15.6" customHeight="1" x14ac:dyDescent="0.25">
      <c r="A108" s="550"/>
      <c r="B108" s="552"/>
      <c r="C108" s="455"/>
      <c r="D108" s="521"/>
      <c r="E108" s="448"/>
      <c r="F108" s="93" t="s">
        <v>701</v>
      </c>
      <c r="G108" s="523">
        <v>100000</v>
      </c>
      <c r="H108" s="523"/>
      <c r="I108" s="523"/>
      <c r="J108" s="523"/>
      <c r="K108" s="502"/>
      <c r="L108" s="499"/>
    </row>
    <row r="109" spans="1:12" ht="15.6" customHeight="1" x14ac:dyDescent="0.25">
      <c r="A109" s="550"/>
      <c r="B109" s="552"/>
      <c r="C109" s="455"/>
      <c r="D109" s="521"/>
      <c r="E109" s="448"/>
      <c r="F109" s="93" t="s">
        <v>257</v>
      </c>
      <c r="G109" s="523" t="s">
        <v>556</v>
      </c>
      <c r="H109" s="523"/>
      <c r="I109" s="523"/>
      <c r="J109" s="523"/>
      <c r="K109" s="502"/>
      <c r="L109" s="499"/>
    </row>
    <row r="110" spans="1:12" ht="15.6" customHeight="1" x14ac:dyDescent="0.25">
      <c r="A110" s="550"/>
      <c r="B110" s="552"/>
      <c r="C110" s="455"/>
      <c r="D110" s="521"/>
      <c r="E110" s="448"/>
      <c r="F110" s="93" t="s">
        <v>376</v>
      </c>
      <c r="G110" s="523" t="s">
        <v>392</v>
      </c>
      <c r="H110" s="523"/>
      <c r="I110" s="523"/>
      <c r="J110" s="523"/>
      <c r="K110" s="502"/>
      <c r="L110" s="499"/>
    </row>
    <row r="111" spans="1:12" ht="15.6" customHeight="1" x14ac:dyDescent="0.25">
      <c r="A111" s="550"/>
      <c r="B111" s="552"/>
      <c r="C111" s="455"/>
      <c r="D111" s="521"/>
      <c r="E111" s="448"/>
      <c r="F111" s="93" t="s">
        <v>702</v>
      </c>
      <c r="G111" s="523" t="s">
        <v>709</v>
      </c>
      <c r="H111" s="523"/>
      <c r="I111" s="523"/>
      <c r="J111" s="523"/>
      <c r="K111" s="502"/>
      <c r="L111" s="499"/>
    </row>
    <row r="112" spans="1:12" ht="15.6" customHeight="1" x14ac:dyDescent="0.25">
      <c r="A112" s="550"/>
      <c r="B112" s="552"/>
      <c r="C112" s="455"/>
      <c r="D112" s="521"/>
      <c r="E112" s="448"/>
      <c r="F112" s="93" t="s">
        <v>381</v>
      </c>
      <c r="G112" s="523" t="s">
        <v>382</v>
      </c>
      <c r="H112" s="523"/>
      <c r="I112" s="523"/>
      <c r="J112" s="523"/>
      <c r="K112" s="502"/>
      <c r="L112" s="500"/>
    </row>
    <row r="113" spans="1:12" ht="15.6" customHeight="1" x14ac:dyDescent="0.25">
      <c r="A113" s="550"/>
      <c r="B113" s="552"/>
      <c r="C113" s="455"/>
      <c r="D113" s="521"/>
      <c r="E113" s="448"/>
      <c r="F113" s="94" t="s">
        <v>358</v>
      </c>
      <c r="G113" s="523" t="s">
        <v>900</v>
      </c>
      <c r="H113" s="523"/>
      <c r="I113" s="523"/>
      <c r="J113" s="523"/>
      <c r="K113" s="496">
        <v>5</v>
      </c>
      <c r="L113" s="443">
        <v>20731</v>
      </c>
    </row>
    <row r="114" spans="1:12" ht="15.6" customHeight="1" x14ac:dyDescent="0.25">
      <c r="A114" s="550"/>
      <c r="B114" s="552"/>
      <c r="C114" s="455"/>
      <c r="D114" s="521"/>
      <c r="E114" s="448"/>
      <c r="F114" s="93" t="s">
        <v>383</v>
      </c>
      <c r="G114" s="523" t="s">
        <v>384</v>
      </c>
      <c r="H114" s="523"/>
      <c r="I114" s="523"/>
      <c r="J114" s="523"/>
      <c r="K114" s="497"/>
      <c r="L114" s="444" t="e">
        <f>#REF!-#REF!*10%</f>
        <v>#REF!</v>
      </c>
    </row>
    <row r="115" spans="1:12" ht="15.6" customHeight="1" x14ac:dyDescent="0.25">
      <c r="A115" s="550"/>
      <c r="B115" s="552"/>
      <c r="C115" s="455"/>
      <c r="D115" s="521"/>
      <c r="E115" s="448"/>
      <c r="F115" s="93" t="s">
        <v>385</v>
      </c>
      <c r="G115" s="523" t="s">
        <v>398</v>
      </c>
      <c r="H115" s="523"/>
      <c r="I115" s="523"/>
      <c r="J115" s="523"/>
      <c r="K115" s="497"/>
      <c r="L115" s="444" t="e">
        <f>#REF!-#REF!*10%</f>
        <v>#REF!</v>
      </c>
    </row>
    <row r="116" spans="1:12" ht="15.6" customHeight="1" x14ac:dyDescent="0.25">
      <c r="A116" s="550"/>
      <c r="B116" s="552"/>
      <c r="C116" s="455"/>
      <c r="D116" s="521"/>
      <c r="E116" s="448"/>
      <c r="F116" s="93" t="s">
        <v>389</v>
      </c>
      <c r="G116" s="523" t="s">
        <v>390</v>
      </c>
      <c r="H116" s="523"/>
      <c r="I116" s="523"/>
      <c r="J116" s="523"/>
      <c r="K116" s="497"/>
      <c r="L116" s="444" t="e">
        <f>#REF!-#REF!*10%</f>
        <v>#REF!</v>
      </c>
    </row>
    <row r="117" spans="1:12" ht="15.6" customHeight="1" x14ac:dyDescent="0.25">
      <c r="A117" s="550"/>
      <c r="B117" s="552"/>
      <c r="C117" s="455"/>
      <c r="D117" s="521"/>
      <c r="E117" s="448"/>
      <c r="F117" s="93" t="s">
        <v>704</v>
      </c>
      <c r="G117" s="523" t="s">
        <v>705</v>
      </c>
      <c r="H117" s="523"/>
      <c r="I117" s="523"/>
      <c r="J117" s="523"/>
      <c r="K117" s="497"/>
      <c r="L117" s="444" t="e">
        <f>#REF!-#REF!*10%</f>
        <v>#REF!</v>
      </c>
    </row>
    <row r="118" spans="1:12" ht="15.6" customHeight="1" x14ac:dyDescent="0.25">
      <c r="A118" s="550"/>
      <c r="B118" s="552"/>
      <c r="C118" s="455"/>
      <c r="D118" s="521"/>
      <c r="E118" s="448"/>
      <c r="F118" s="93" t="s">
        <v>706</v>
      </c>
      <c r="G118" s="461" t="s">
        <v>390</v>
      </c>
      <c r="H118" s="461"/>
      <c r="I118" s="461"/>
      <c r="J118" s="461"/>
      <c r="K118" s="497"/>
      <c r="L118" s="444" t="e">
        <f>#REF!-#REF!*10%</f>
        <v>#REF!</v>
      </c>
    </row>
    <row r="119" spans="1:12" ht="15.6" customHeight="1" x14ac:dyDescent="0.25">
      <c r="A119" s="550"/>
      <c r="B119" s="552"/>
      <c r="C119" s="455"/>
      <c r="D119" s="521"/>
      <c r="E119" s="448"/>
      <c r="F119" s="93" t="s">
        <v>1271</v>
      </c>
      <c r="G119" s="461" t="s">
        <v>390</v>
      </c>
      <c r="H119" s="461"/>
      <c r="I119" s="461"/>
      <c r="J119" s="461"/>
      <c r="K119" s="497"/>
      <c r="L119" s="444" t="e">
        <f>#REF!-#REF!*10%</f>
        <v>#REF!</v>
      </c>
    </row>
    <row r="120" spans="1:12" ht="15.6" customHeight="1" x14ac:dyDescent="0.25">
      <c r="A120" s="550"/>
      <c r="B120" s="552"/>
      <c r="C120" s="455"/>
      <c r="D120" s="521"/>
      <c r="E120" s="448"/>
      <c r="F120" s="93" t="s">
        <v>707</v>
      </c>
      <c r="G120" s="523" t="s">
        <v>911</v>
      </c>
      <c r="H120" s="523"/>
      <c r="I120" s="523"/>
      <c r="J120" s="523"/>
      <c r="K120" s="497"/>
      <c r="L120" s="444" t="e">
        <f>#REF!-#REF!*10%</f>
        <v>#REF!</v>
      </c>
    </row>
    <row r="121" spans="1:12" ht="15.6" customHeight="1" x14ac:dyDescent="0.25">
      <c r="A121" s="550"/>
      <c r="B121" s="552"/>
      <c r="C121" s="455"/>
      <c r="D121" s="521"/>
      <c r="E121" s="448"/>
      <c r="F121" s="93" t="s">
        <v>708</v>
      </c>
      <c r="G121" s="523" t="s">
        <v>390</v>
      </c>
      <c r="H121" s="523"/>
      <c r="I121" s="523"/>
      <c r="J121" s="523"/>
      <c r="K121" s="497"/>
      <c r="L121" s="444" t="e">
        <f>#REF!-#REF!*10%</f>
        <v>#REF!</v>
      </c>
    </row>
    <row r="122" spans="1:12" ht="15.6" customHeight="1" x14ac:dyDescent="0.25">
      <c r="A122" s="550"/>
      <c r="B122" s="552"/>
      <c r="C122" s="455"/>
      <c r="D122" s="521"/>
      <c r="E122" s="448"/>
      <c r="F122" s="93" t="s">
        <v>377</v>
      </c>
      <c r="G122" s="523" t="s">
        <v>387</v>
      </c>
      <c r="H122" s="523"/>
      <c r="I122" s="523"/>
      <c r="J122" s="523"/>
      <c r="K122" s="497"/>
      <c r="L122" s="444" t="e">
        <f>#REF!-#REF!*10%</f>
        <v>#REF!</v>
      </c>
    </row>
    <row r="123" spans="1:12" ht="15.6" customHeight="1" x14ac:dyDescent="0.25">
      <c r="A123" s="550"/>
      <c r="B123" s="552"/>
      <c r="C123" s="455"/>
      <c r="D123" s="521"/>
      <c r="E123" s="448"/>
      <c r="F123" s="93" t="s">
        <v>388</v>
      </c>
      <c r="G123" s="523" t="s">
        <v>393</v>
      </c>
      <c r="H123" s="523"/>
      <c r="I123" s="523"/>
      <c r="J123" s="523"/>
      <c r="K123" s="497"/>
      <c r="L123" s="444" t="e">
        <f>#REF!-#REF!*10%</f>
        <v>#REF!</v>
      </c>
    </row>
    <row r="124" spans="1:12" ht="15.6" customHeight="1" x14ac:dyDescent="0.25">
      <c r="A124" s="550"/>
      <c r="B124" s="552"/>
      <c r="C124" s="455"/>
      <c r="D124" s="521"/>
      <c r="E124" s="448"/>
      <c r="F124" s="93" t="s">
        <v>562</v>
      </c>
      <c r="G124" s="523" t="s">
        <v>1024</v>
      </c>
      <c r="H124" s="523"/>
      <c r="I124" s="523"/>
      <c r="J124" s="523"/>
      <c r="K124" s="497"/>
      <c r="L124" s="444" t="e">
        <f>#REF!-#REF!*10%</f>
        <v>#REF!</v>
      </c>
    </row>
    <row r="125" spans="1:12" ht="15.6" customHeight="1" x14ac:dyDescent="0.25">
      <c r="A125" s="550"/>
      <c r="B125" s="552"/>
      <c r="C125" s="455"/>
      <c r="D125" s="521"/>
      <c r="E125" s="448"/>
      <c r="F125" s="93" t="s">
        <v>570</v>
      </c>
      <c r="G125" s="523" t="s">
        <v>613</v>
      </c>
      <c r="H125" s="523"/>
      <c r="I125" s="523"/>
      <c r="J125" s="523"/>
      <c r="K125" s="497"/>
      <c r="L125" s="444" t="e">
        <f>#REF!-#REF!*10%</f>
        <v>#REF!</v>
      </c>
    </row>
    <row r="126" spans="1:12" ht="15.6" customHeight="1" x14ac:dyDescent="0.25">
      <c r="A126" s="550"/>
      <c r="B126" s="552"/>
      <c r="C126" s="455"/>
      <c r="D126" s="521"/>
      <c r="E126" s="448"/>
      <c r="F126" s="111" t="s">
        <v>84</v>
      </c>
      <c r="G126" s="526">
        <v>4.2</v>
      </c>
      <c r="H126" s="526"/>
      <c r="I126" s="526"/>
      <c r="J126" s="526"/>
      <c r="K126" s="497"/>
      <c r="L126" s="444" t="e">
        <f>#REF!-#REF!*10%</f>
        <v>#REF!</v>
      </c>
    </row>
    <row r="127" spans="1:12" ht="15.6" customHeight="1" x14ac:dyDescent="0.25">
      <c r="A127" s="550"/>
      <c r="B127" s="553"/>
      <c r="C127" s="455"/>
      <c r="D127" s="521"/>
      <c r="E127" s="448"/>
      <c r="F127" s="96" t="s">
        <v>1016</v>
      </c>
      <c r="G127" s="454">
        <v>5</v>
      </c>
      <c r="H127" s="454"/>
      <c r="I127" s="454"/>
      <c r="J127" s="454"/>
      <c r="K127" s="497"/>
      <c r="L127" s="511" t="e">
        <f>#REF!-#REF!*10%</f>
        <v>#REF!</v>
      </c>
    </row>
    <row r="128" spans="1:12" ht="15.6" customHeight="1" x14ac:dyDescent="0.25">
      <c r="A128" s="549">
        <v>5</v>
      </c>
      <c r="B128" s="551"/>
      <c r="C128" s="455" t="s">
        <v>607</v>
      </c>
      <c r="D128" s="520"/>
      <c r="E128" s="448"/>
      <c r="F128" s="110" t="s">
        <v>81</v>
      </c>
      <c r="G128" s="524" t="s">
        <v>6</v>
      </c>
      <c r="H128" s="524"/>
      <c r="I128" s="524"/>
      <c r="J128" s="524"/>
      <c r="K128" s="539">
        <v>3</v>
      </c>
      <c r="L128" s="498">
        <v>21136</v>
      </c>
    </row>
    <row r="129" spans="1:12" ht="15.6" customHeight="1" x14ac:dyDescent="0.25">
      <c r="A129" s="550"/>
      <c r="B129" s="552"/>
      <c r="C129" s="455"/>
      <c r="D129" s="521"/>
      <c r="E129" s="448"/>
      <c r="F129" s="110" t="s">
        <v>80</v>
      </c>
      <c r="G129" s="469">
        <v>171</v>
      </c>
      <c r="H129" s="469"/>
      <c r="I129" s="469"/>
      <c r="J129" s="469"/>
      <c r="K129" s="502"/>
      <c r="L129" s="499"/>
    </row>
    <row r="130" spans="1:12" ht="15.6" customHeight="1" x14ac:dyDescent="0.25">
      <c r="A130" s="550"/>
      <c r="B130" s="552"/>
      <c r="C130" s="455"/>
      <c r="D130" s="521"/>
      <c r="E130" s="448"/>
      <c r="F130" s="110" t="s">
        <v>8</v>
      </c>
      <c r="G130" s="240">
        <v>3000</v>
      </c>
      <c r="H130" s="241">
        <v>4000</v>
      </c>
      <c r="I130" s="312">
        <v>5000</v>
      </c>
      <c r="J130" s="242">
        <v>6000</v>
      </c>
      <c r="K130" s="502"/>
      <c r="L130" s="499"/>
    </row>
    <row r="131" spans="1:12" ht="15.6" customHeight="1" x14ac:dyDescent="0.25">
      <c r="A131" s="550"/>
      <c r="B131" s="552"/>
      <c r="C131" s="455"/>
      <c r="D131" s="521"/>
      <c r="E131" s="448"/>
      <c r="F131" s="110" t="s">
        <v>817</v>
      </c>
      <c r="G131" s="243">
        <f>G129*114</f>
        <v>19494</v>
      </c>
      <c r="H131" s="244">
        <f>G129*128</f>
        <v>21888</v>
      </c>
      <c r="I131" s="313">
        <f>G129*143</f>
        <v>24453</v>
      </c>
      <c r="J131" s="245">
        <f>G129*148</f>
        <v>25308</v>
      </c>
      <c r="K131" s="502"/>
      <c r="L131" s="499"/>
    </row>
    <row r="132" spans="1:12" ht="15.6" customHeight="1" x14ac:dyDescent="0.25">
      <c r="A132" s="550"/>
      <c r="B132" s="552"/>
      <c r="C132" s="455"/>
      <c r="D132" s="521"/>
      <c r="E132" s="448"/>
      <c r="F132" s="110" t="s">
        <v>1269</v>
      </c>
      <c r="G132" s="451">
        <v>0.98</v>
      </c>
      <c r="H132" s="451"/>
      <c r="I132" s="451"/>
      <c r="J132" s="451"/>
      <c r="K132" s="502"/>
      <c r="L132" s="499"/>
    </row>
    <row r="133" spans="1:12" ht="15.6" customHeight="1" x14ac:dyDescent="0.25">
      <c r="A133" s="550"/>
      <c r="B133" s="552"/>
      <c r="C133" s="455"/>
      <c r="D133" s="521"/>
      <c r="E133" s="448"/>
      <c r="F133" s="93" t="s">
        <v>699</v>
      </c>
      <c r="G133" s="523" t="s">
        <v>700</v>
      </c>
      <c r="H133" s="523"/>
      <c r="I133" s="523"/>
      <c r="J133" s="523"/>
      <c r="K133" s="502"/>
      <c r="L133" s="499"/>
    </row>
    <row r="134" spans="1:12" ht="15.6" customHeight="1" x14ac:dyDescent="0.25">
      <c r="A134" s="550"/>
      <c r="B134" s="552"/>
      <c r="C134" s="455"/>
      <c r="D134" s="521"/>
      <c r="E134" s="448"/>
      <c r="F134" s="93" t="s">
        <v>1181</v>
      </c>
      <c r="G134" s="462" t="s">
        <v>1179</v>
      </c>
      <c r="H134" s="463"/>
      <c r="I134" s="463"/>
      <c r="J134" s="464"/>
      <c r="K134" s="502"/>
      <c r="L134" s="499"/>
    </row>
    <row r="135" spans="1:12" ht="15.6" customHeight="1" x14ac:dyDescent="0.25">
      <c r="A135" s="550"/>
      <c r="B135" s="552"/>
      <c r="C135" s="455"/>
      <c r="D135" s="521"/>
      <c r="E135" s="448"/>
      <c r="F135" s="110" t="s">
        <v>83</v>
      </c>
      <c r="G135" s="524">
        <v>66</v>
      </c>
      <c r="H135" s="524"/>
      <c r="I135" s="524"/>
      <c r="J135" s="524"/>
      <c r="K135" s="502"/>
      <c r="L135" s="499"/>
    </row>
    <row r="136" spans="1:12" ht="15.6" customHeight="1" x14ac:dyDescent="0.25">
      <c r="A136" s="550"/>
      <c r="B136" s="552"/>
      <c r="C136" s="455"/>
      <c r="D136" s="521"/>
      <c r="E136" s="448"/>
      <c r="F136" s="110" t="s">
        <v>396</v>
      </c>
      <c r="G136" s="548" t="s">
        <v>397</v>
      </c>
      <c r="H136" s="524"/>
      <c r="I136" s="524"/>
      <c r="J136" s="524"/>
      <c r="K136" s="502"/>
      <c r="L136" s="499"/>
    </row>
    <row r="137" spans="1:12" ht="15.6" customHeight="1" x14ac:dyDescent="0.25">
      <c r="A137" s="550"/>
      <c r="B137" s="552"/>
      <c r="C137" s="455"/>
      <c r="D137" s="521"/>
      <c r="E137" s="448"/>
      <c r="F137" s="110" t="s">
        <v>256</v>
      </c>
      <c r="G137" s="524" t="s">
        <v>683</v>
      </c>
      <c r="H137" s="524"/>
      <c r="I137" s="524"/>
      <c r="J137" s="524"/>
      <c r="K137" s="502"/>
      <c r="L137" s="499"/>
    </row>
    <row r="138" spans="1:12" ht="15.6" customHeight="1" x14ac:dyDescent="0.25">
      <c r="A138" s="550"/>
      <c r="B138" s="552"/>
      <c r="C138" s="455"/>
      <c r="D138" s="521"/>
      <c r="E138" s="448"/>
      <c r="F138" s="93" t="s">
        <v>379</v>
      </c>
      <c r="G138" s="523" t="s">
        <v>380</v>
      </c>
      <c r="H138" s="523"/>
      <c r="I138" s="523"/>
      <c r="J138" s="523"/>
      <c r="K138" s="502"/>
      <c r="L138" s="499"/>
    </row>
    <row r="139" spans="1:12" ht="15.6" customHeight="1" x14ac:dyDescent="0.25">
      <c r="A139" s="550"/>
      <c r="B139" s="552"/>
      <c r="C139" s="455"/>
      <c r="D139" s="521"/>
      <c r="E139" s="448"/>
      <c r="F139" s="93" t="s">
        <v>701</v>
      </c>
      <c r="G139" s="523">
        <v>100000</v>
      </c>
      <c r="H139" s="523"/>
      <c r="I139" s="523"/>
      <c r="J139" s="523"/>
      <c r="K139" s="502"/>
      <c r="L139" s="499"/>
    </row>
    <row r="140" spans="1:12" ht="15.6" customHeight="1" x14ac:dyDescent="0.25">
      <c r="A140" s="550"/>
      <c r="B140" s="552"/>
      <c r="C140" s="455"/>
      <c r="D140" s="521"/>
      <c r="E140" s="448"/>
      <c r="F140" s="93" t="s">
        <v>257</v>
      </c>
      <c r="G140" s="523" t="s">
        <v>556</v>
      </c>
      <c r="H140" s="523"/>
      <c r="I140" s="523"/>
      <c r="J140" s="523"/>
      <c r="K140" s="502"/>
      <c r="L140" s="499"/>
    </row>
    <row r="141" spans="1:12" ht="15.6" customHeight="1" x14ac:dyDescent="0.25">
      <c r="A141" s="550"/>
      <c r="B141" s="552"/>
      <c r="C141" s="455"/>
      <c r="D141" s="521"/>
      <c r="E141" s="448"/>
      <c r="F141" s="93" t="s">
        <v>376</v>
      </c>
      <c r="G141" s="523" t="s">
        <v>392</v>
      </c>
      <c r="H141" s="523"/>
      <c r="I141" s="523"/>
      <c r="J141" s="523"/>
      <c r="K141" s="502"/>
      <c r="L141" s="499"/>
    </row>
    <row r="142" spans="1:12" ht="15.6" customHeight="1" x14ac:dyDescent="0.25">
      <c r="A142" s="550"/>
      <c r="B142" s="552"/>
      <c r="C142" s="455"/>
      <c r="D142" s="521"/>
      <c r="E142" s="448"/>
      <c r="F142" s="93" t="s">
        <v>702</v>
      </c>
      <c r="G142" s="523" t="s">
        <v>709</v>
      </c>
      <c r="H142" s="523"/>
      <c r="I142" s="523"/>
      <c r="J142" s="523"/>
      <c r="K142" s="502"/>
      <c r="L142" s="499"/>
    </row>
    <row r="143" spans="1:12" ht="15.6" customHeight="1" x14ac:dyDescent="0.25">
      <c r="A143" s="550"/>
      <c r="B143" s="552"/>
      <c r="C143" s="455"/>
      <c r="D143" s="521"/>
      <c r="E143" s="448"/>
      <c r="F143" s="93" t="s">
        <v>381</v>
      </c>
      <c r="G143" s="523" t="s">
        <v>382</v>
      </c>
      <c r="H143" s="523"/>
      <c r="I143" s="523"/>
      <c r="J143" s="523"/>
      <c r="K143" s="502"/>
      <c r="L143" s="500"/>
    </row>
    <row r="144" spans="1:12" ht="15.6" customHeight="1" x14ac:dyDescent="0.25">
      <c r="A144" s="550"/>
      <c r="B144" s="552"/>
      <c r="C144" s="455"/>
      <c r="D144" s="521"/>
      <c r="E144" s="448"/>
      <c r="F144" s="94" t="s">
        <v>358</v>
      </c>
      <c r="G144" s="523" t="s">
        <v>900</v>
      </c>
      <c r="H144" s="523"/>
      <c r="I144" s="523"/>
      <c r="J144" s="523"/>
      <c r="K144" s="496">
        <v>5</v>
      </c>
      <c r="L144" s="443">
        <v>22615</v>
      </c>
    </row>
    <row r="145" spans="1:12" ht="15.6" customHeight="1" x14ac:dyDescent="0.25">
      <c r="A145" s="550"/>
      <c r="B145" s="552"/>
      <c r="C145" s="455"/>
      <c r="D145" s="521"/>
      <c r="E145" s="448"/>
      <c r="F145" s="93" t="s">
        <v>383</v>
      </c>
      <c r="G145" s="523" t="s">
        <v>384</v>
      </c>
      <c r="H145" s="523"/>
      <c r="I145" s="523"/>
      <c r="J145" s="523"/>
      <c r="K145" s="497"/>
      <c r="L145" s="444" t="e">
        <f>#REF!-#REF!*10%</f>
        <v>#REF!</v>
      </c>
    </row>
    <row r="146" spans="1:12" ht="15.6" customHeight="1" x14ac:dyDescent="0.25">
      <c r="A146" s="550"/>
      <c r="B146" s="552"/>
      <c r="C146" s="455"/>
      <c r="D146" s="521"/>
      <c r="E146" s="448"/>
      <c r="F146" s="93" t="s">
        <v>385</v>
      </c>
      <c r="G146" s="523" t="s">
        <v>398</v>
      </c>
      <c r="H146" s="523"/>
      <c r="I146" s="523"/>
      <c r="J146" s="523"/>
      <c r="K146" s="497"/>
      <c r="L146" s="444" t="e">
        <f>#REF!-#REF!*10%</f>
        <v>#REF!</v>
      </c>
    </row>
    <row r="147" spans="1:12" ht="15.6" customHeight="1" x14ac:dyDescent="0.25">
      <c r="A147" s="550"/>
      <c r="B147" s="552"/>
      <c r="C147" s="455"/>
      <c r="D147" s="521"/>
      <c r="E147" s="448"/>
      <c r="F147" s="93" t="s">
        <v>389</v>
      </c>
      <c r="G147" s="523" t="s">
        <v>390</v>
      </c>
      <c r="H147" s="523"/>
      <c r="I147" s="523"/>
      <c r="J147" s="523"/>
      <c r="K147" s="497"/>
      <c r="L147" s="444" t="e">
        <f>#REF!-#REF!*10%</f>
        <v>#REF!</v>
      </c>
    </row>
    <row r="148" spans="1:12" ht="15.6" customHeight="1" x14ac:dyDescent="0.25">
      <c r="A148" s="550"/>
      <c r="B148" s="552"/>
      <c r="C148" s="455"/>
      <c r="D148" s="521"/>
      <c r="E148" s="448"/>
      <c r="F148" s="93" t="s">
        <v>704</v>
      </c>
      <c r="G148" s="523" t="s">
        <v>705</v>
      </c>
      <c r="H148" s="523"/>
      <c r="I148" s="523"/>
      <c r="J148" s="523"/>
      <c r="K148" s="497"/>
      <c r="L148" s="444" t="e">
        <f>#REF!-#REF!*10%</f>
        <v>#REF!</v>
      </c>
    </row>
    <row r="149" spans="1:12" ht="15.6" customHeight="1" x14ac:dyDescent="0.25">
      <c r="A149" s="550"/>
      <c r="B149" s="552"/>
      <c r="C149" s="455"/>
      <c r="D149" s="521"/>
      <c r="E149" s="448"/>
      <c r="F149" s="93" t="s">
        <v>706</v>
      </c>
      <c r="G149" s="461" t="s">
        <v>390</v>
      </c>
      <c r="H149" s="461"/>
      <c r="I149" s="461"/>
      <c r="J149" s="461"/>
      <c r="K149" s="497"/>
      <c r="L149" s="444" t="e">
        <f>#REF!-#REF!*10%</f>
        <v>#REF!</v>
      </c>
    </row>
    <row r="150" spans="1:12" ht="15.6" customHeight="1" x14ac:dyDescent="0.25">
      <c r="A150" s="550"/>
      <c r="B150" s="552"/>
      <c r="C150" s="455"/>
      <c r="D150" s="521"/>
      <c r="E150" s="448"/>
      <c r="F150" s="93" t="s">
        <v>1271</v>
      </c>
      <c r="G150" s="461" t="s">
        <v>390</v>
      </c>
      <c r="H150" s="461"/>
      <c r="I150" s="461"/>
      <c r="J150" s="461"/>
      <c r="K150" s="497"/>
      <c r="L150" s="444" t="e">
        <f>#REF!-#REF!*10%</f>
        <v>#REF!</v>
      </c>
    </row>
    <row r="151" spans="1:12" ht="15.6" customHeight="1" x14ac:dyDescent="0.25">
      <c r="A151" s="550"/>
      <c r="B151" s="552"/>
      <c r="C151" s="455"/>
      <c r="D151" s="521"/>
      <c r="E151" s="448"/>
      <c r="F151" s="93" t="s">
        <v>707</v>
      </c>
      <c r="G151" s="523" t="s">
        <v>911</v>
      </c>
      <c r="H151" s="523"/>
      <c r="I151" s="523"/>
      <c r="J151" s="523"/>
      <c r="K151" s="497"/>
      <c r="L151" s="444" t="e">
        <f>#REF!-#REF!*10%</f>
        <v>#REF!</v>
      </c>
    </row>
    <row r="152" spans="1:12" ht="15.6" customHeight="1" x14ac:dyDescent="0.25">
      <c r="A152" s="550"/>
      <c r="B152" s="552"/>
      <c r="C152" s="455"/>
      <c r="D152" s="521"/>
      <c r="E152" s="448"/>
      <c r="F152" s="93" t="s">
        <v>708</v>
      </c>
      <c r="G152" s="523" t="s">
        <v>390</v>
      </c>
      <c r="H152" s="523"/>
      <c r="I152" s="523"/>
      <c r="J152" s="523"/>
      <c r="K152" s="497"/>
      <c r="L152" s="444" t="e">
        <f>#REF!-#REF!*10%</f>
        <v>#REF!</v>
      </c>
    </row>
    <row r="153" spans="1:12" ht="15.6" customHeight="1" x14ac:dyDescent="0.25">
      <c r="A153" s="550"/>
      <c r="B153" s="552"/>
      <c r="C153" s="455"/>
      <c r="D153" s="521"/>
      <c r="E153" s="448"/>
      <c r="F153" s="93" t="s">
        <v>377</v>
      </c>
      <c r="G153" s="523" t="s">
        <v>387</v>
      </c>
      <c r="H153" s="523"/>
      <c r="I153" s="523"/>
      <c r="J153" s="523"/>
      <c r="K153" s="497"/>
      <c r="L153" s="444" t="e">
        <f>#REF!-#REF!*10%</f>
        <v>#REF!</v>
      </c>
    </row>
    <row r="154" spans="1:12" ht="15.6" customHeight="1" x14ac:dyDescent="0.25">
      <c r="A154" s="550"/>
      <c r="B154" s="552"/>
      <c r="C154" s="455"/>
      <c r="D154" s="521"/>
      <c r="E154" s="448"/>
      <c r="F154" s="93" t="s">
        <v>388</v>
      </c>
      <c r="G154" s="523" t="s">
        <v>393</v>
      </c>
      <c r="H154" s="523"/>
      <c r="I154" s="523"/>
      <c r="J154" s="523"/>
      <c r="K154" s="497"/>
      <c r="L154" s="444" t="e">
        <f>#REF!-#REF!*10%</f>
        <v>#REF!</v>
      </c>
    </row>
    <row r="155" spans="1:12" ht="15.6" customHeight="1" x14ac:dyDescent="0.25">
      <c r="A155" s="550"/>
      <c r="B155" s="552"/>
      <c r="C155" s="455"/>
      <c r="D155" s="521"/>
      <c r="E155" s="448"/>
      <c r="F155" s="93" t="s">
        <v>562</v>
      </c>
      <c r="G155" s="523" t="s">
        <v>1024</v>
      </c>
      <c r="H155" s="523"/>
      <c r="I155" s="523"/>
      <c r="J155" s="523"/>
      <c r="K155" s="497"/>
      <c r="L155" s="444" t="e">
        <f>#REF!-#REF!*10%</f>
        <v>#REF!</v>
      </c>
    </row>
    <row r="156" spans="1:12" ht="15.6" customHeight="1" x14ac:dyDescent="0.25">
      <c r="A156" s="550"/>
      <c r="B156" s="552"/>
      <c r="C156" s="455"/>
      <c r="D156" s="521"/>
      <c r="E156" s="448"/>
      <c r="F156" s="93" t="s">
        <v>570</v>
      </c>
      <c r="G156" s="523" t="s">
        <v>613</v>
      </c>
      <c r="H156" s="523"/>
      <c r="I156" s="523"/>
      <c r="J156" s="523"/>
      <c r="K156" s="497"/>
      <c r="L156" s="444" t="e">
        <f>#REF!-#REF!*10%</f>
        <v>#REF!</v>
      </c>
    </row>
    <row r="157" spans="1:12" ht="15.6" customHeight="1" x14ac:dyDescent="0.25">
      <c r="A157" s="550"/>
      <c r="B157" s="552"/>
      <c r="C157" s="455"/>
      <c r="D157" s="521"/>
      <c r="E157" s="448"/>
      <c r="F157" s="111" t="s">
        <v>84</v>
      </c>
      <c r="G157" s="526">
        <v>4.8</v>
      </c>
      <c r="H157" s="526"/>
      <c r="I157" s="526"/>
      <c r="J157" s="526"/>
      <c r="K157" s="497"/>
      <c r="L157" s="444" t="e">
        <f>#REF!-#REF!*10%</f>
        <v>#REF!</v>
      </c>
    </row>
    <row r="158" spans="1:12" ht="15.6" customHeight="1" x14ac:dyDescent="0.25">
      <c r="A158" s="550"/>
      <c r="B158" s="553"/>
      <c r="C158" s="455"/>
      <c r="D158" s="521"/>
      <c r="E158" s="448"/>
      <c r="F158" s="96" t="s">
        <v>1016</v>
      </c>
      <c r="G158" s="454">
        <v>5</v>
      </c>
      <c r="H158" s="454"/>
      <c r="I158" s="454"/>
      <c r="J158" s="454"/>
      <c r="K158" s="497"/>
      <c r="L158" s="511" t="e">
        <f>#REF!-#REF!*10%</f>
        <v>#REF!</v>
      </c>
    </row>
    <row r="159" spans="1:12" ht="15.6" customHeight="1" x14ac:dyDescent="0.25">
      <c r="A159" s="549">
        <v>6</v>
      </c>
      <c r="B159" s="551"/>
      <c r="C159" s="455" t="s">
        <v>585</v>
      </c>
      <c r="D159" s="520"/>
      <c r="E159" s="448"/>
      <c r="F159" s="110" t="s">
        <v>81</v>
      </c>
      <c r="G159" s="524" t="s">
        <v>6</v>
      </c>
      <c r="H159" s="524"/>
      <c r="I159" s="524"/>
      <c r="J159" s="524"/>
      <c r="K159" s="539">
        <v>3</v>
      </c>
      <c r="L159" s="498">
        <v>24658</v>
      </c>
    </row>
    <row r="160" spans="1:12" ht="15.6" customHeight="1" x14ac:dyDescent="0.25">
      <c r="A160" s="550"/>
      <c r="B160" s="552"/>
      <c r="C160" s="455"/>
      <c r="D160" s="521"/>
      <c r="E160" s="448"/>
      <c r="F160" s="110" t="s">
        <v>80</v>
      </c>
      <c r="G160" s="469">
        <v>210</v>
      </c>
      <c r="H160" s="469"/>
      <c r="I160" s="469"/>
      <c r="J160" s="469"/>
      <c r="K160" s="502"/>
      <c r="L160" s="499"/>
    </row>
    <row r="161" spans="1:12" ht="15.6" customHeight="1" x14ac:dyDescent="0.25">
      <c r="A161" s="550"/>
      <c r="B161" s="552"/>
      <c r="C161" s="455"/>
      <c r="D161" s="521"/>
      <c r="E161" s="448"/>
      <c r="F161" s="110" t="s">
        <v>8</v>
      </c>
      <c r="G161" s="240">
        <v>3000</v>
      </c>
      <c r="H161" s="241">
        <v>4000</v>
      </c>
      <c r="I161" s="312">
        <v>5000</v>
      </c>
      <c r="J161" s="242">
        <v>6000</v>
      </c>
      <c r="K161" s="502"/>
      <c r="L161" s="499"/>
    </row>
    <row r="162" spans="1:12" ht="15.6" customHeight="1" x14ac:dyDescent="0.25">
      <c r="A162" s="550"/>
      <c r="B162" s="552"/>
      <c r="C162" s="455"/>
      <c r="D162" s="521"/>
      <c r="E162" s="448"/>
      <c r="F162" s="110" t="s">
        <v>817</v>
      </c>
      <c r="G162" s="243">
        <f>G160*114</f>
        <v>23940</v>
      </c>
      <c r="H162" s="244">
        <f>G160*128</f>
        <v>26880</v>
      </c>
      <c r="I162" s="313">
        <f>G160*143</f>
        <v>30030</v>
      </c>
      <c r="J162" s="245">
        <f>G160*148</f>
        <v>31080</v>
      </c>
      <c r="K162" s="502"/>
      <c r="L162" s="499"/>
    </row>
    <row r="163" spans="1:12" ht="15.6" customHeight="1" x14ac:dyDescent="0.25">
      <c r="A163" s="550"/>
      <c r="B163" s="552"/>
      <c r="C163" s="455"/>
      <c r="D163" s="521"/>
      <c r="E163" s="448"/>
      <c r="F163" s="110" t="s">
        <v>1269</v>
      </c>
      <c r="G163" s="451">
        <v>0.98</v>
      </c>
      <c r="H163" s="451"/>
      <c r="I163" s="451"/>
      <c r="J163" s="451"/>
      <c r="K163" s="502"/>
      <c r="L163" s="499"/>
    </row>
    <row r="164" spans="1:12" ht="15.6" customHeight="1" x14ac:dyDescent="0.25">
      <c r="A164" s="550"/>
      <c r="B164" s="552"/>
      <c r="C164" s="455"/>
      <c r="D164" s="521"/>
      <c r="E164" s="448"/>
      <c r="F164" s="93" t="s">
        <v>699</v>
      </c>
      <c r="G164" s="523" t="s">
        <v>700</v>
      </c>
      <c r="H164" s="523"/>
      <c r="I164" s="523"/>
      <c r="J164" s="523"/>
      <c r="K164" s="502"/>
      <c r="L164" s="499"/>
    </row>
    <row r="165" spans="1:12" ht="15.6" customHeight="1" x14ac:dyDescent="0.25">
      <c r="A165" s="550"/>
      <c r="B165" s="552"/>
      <c r="C165" s="455"/>
      <c r="D165" s="521"/>
      <c r="E165" s="448"/>
      <c r="F165" s="93" t="s">
        <v>1181</v>
      </c>
      <c r="G165" s="462" t="s">
        <v>1179</v>
      </c>
      <c r="H165" s="463"/>
      <c r="I165" s="463"/>
      <c r="J165" s="464"/>
      <c r="K165" s="502"/>
      <c r="L165" s="499"/>
    </row>
    <row r="166" spans="1:12" ht="15.6" customHeight="1" x14ac:dyDescent="0.25">
      <c r="A166" s="550"/>
      <c r="B166" s="552"/>
      <c r="C166" s="455"/>
      <c r="D166" s="521"/>
      <c r="E166" s="448"/>
      <c r="F166" s="110" t="s">
        <v>83</v>
      </c>
      <c r="G166" s="524">
        <v>66</v>
      </c>
      <c r="H166" s="524"/>
      <c r="I166" s="524"/>
      <c r="J166" s="524"/>
      <c r="K166" s="502"/>
      <c r="L166" s="499"/>
    </row>
    <row r="167" spans="1:12" ht="15.6" customHeight="1" x14ac:dyDescent="0.25">
      <c r="A167" s="550"/>
      <c r="B167" s="552"/>
      <c r="C167" s="455"/>
      <c r="D167" s="521"/>
      <c r="E167" s="448"/>
      <c r="F167" s="110" t="s">
        <v>396</v>
      </c>
      <c r="G167" s="548" t="s">
        <v>397</v>
      </c>
      <c r="H167" s="524"/>
      <c r="I167" s="524"/>
      <c r="J167" s="524"/>
      <c r="K167" s="502"/>
      <c r="L167" s="499"/>
    </row>
    <row r="168" spans="1:12" ht="15.6" customHeight="1" x14ac:dyDescent="0.25">
      <c r="A168" s="550"/>
      <c r="B168" s="552"/>
      <c r="C168" s="455"/>
      <c r="D168" s="521"/>
      <c r="E168" s="448"/>
      <c r="F168" s="110" t="s">
        <v>256</v>
      </c>
      <c r="G168" s="524" t="s">
        <v>684</v>
      </c>
      <c r="H168" s="524"/>
      <c r="I168" s="524"/>
      <c r="J168" s="524"/>
      <c r="K168" s="502"/>
      <c r="L168" s="499"/>
    </row>
    <row r="169" spans="1:12" ht="15.6" customHeight="1" x14ac:dyDescent="0.25">
      <c r="A169" s="550"/>
      <c r="B169" s="552"/>
      <c r="C169" s="455"/>
      <c r="D169" s="521"/>
      <c r="E169" s="448"/>
      <c r="F169" s="93" t="s">
        <v>379</v>
      </c>
      <c r="G169" s="523" t="s">
        <v>380</v>
      </c>
      <c r="H169" s="523"/>
      <c r="I169" s="523"/>
      <c r="J169" s="523"/>
      <c r="K169" s="502"/>
      <c r="L169" s="499"/>
    </row>
    <row r="170" spans="1:12" ht="15.6" customHeight="1" x14ac:dyDescent="0.25">
      <c r="A170" s="550"/>
      <c r="B170" s="552"/>
      <c r="C170" s="455"/>
      <c r="D170" s="521"/>
      <c r="E170" s="448"/>
      <c r="F170" s="93" t="s">
        <v>701</v>
      </c>
      <c r="G170" s="523">
        <v>100000</v>
      </c>
      <c r="H170" s="523"/>
      <c r="I170" s="523"/>
      <c r="J170" s="523"/>
      <c r="K170" s="502"/>
      <c r="L170" s="499"/>
    </row>
    <row r="171" spans="1:12" ht="15.6" customHeight="1" x14ac:dyDescent="0.25">
      <c r="A171" s="550"/>
      <c r="B171" s="552"/>
      <c r="C171" s="455"/>
      <c r="D171" s="521"/>
      <c r="E171" s="448"/>
      <c r="F171" s="93" t="s">
        <v>257</v>
      </c>
      <c r="G171" s="523" t="s">
        <v>556</v>
      </c>
      <c r="H171" s="523"/>
      <c r="I171" s="523"/>
      <c r="J171" s="523"/>
      <c r="K171" s="502"/>
      <c r="L171" s="499"/>
    </row>
    <row r="172" spans="1:12" ht="15.6" customHeight="1" x14ac:dyDescent="0.25">
      <c r="A172" s="550"/>
      <c r="B172" s="552"/>
      <c r="C172" s="455"/>
      <c r="D172" s="521"/>
      <c r="E172" s="448"/>
      <c r="F172" s="93" t="s">
        <v>376</v>
      </c>
      <c r="G172" s="523" t="s">
        <v>392</v>
      </c>
      <c r="H172" s="523"/>
      <c r="I172" s="523"/>
      <c r="J172" s="523"/>
      <c r="K172" s="502"/>
      <c r="L172" s="499"/>
    </row>
    <row r="173" spans="1:12" ht="15.6" customHeight="1" x14ac:dyDescent="0.25">
      <c r="A173" s="550"/>
      <c r="B173" s="552"/>
      <c r="C173" s="455"/>
      <c r="D173" s="521"/>
      <c r="E173" s="448"/>
      <c r="F173" s="93" t="s">
        <v>702</v>
      </c>
      <c r="G173" s="523" t="s">
        <v>709</v>
      </c>
      <c r="H173" s="523"/>
      <c r="I173" s="523"/>
      <c r="J173" s="523"/>
      <c r="K173" s="502"/>
      <c r="L173" s="499"/>
    </row>
    <row r="174" spans="1:12" ht="15.6" customHeight="1" x14ac:dyDescent="0.25">
      <c r="A174" s="550"/>
      <c r="B174" s="552"/>
      <c r="C174" s="455"/>
      <c r="D174" s="521"/>
      <c r="E174" s="448"/>
      <c r="F174" s="93" t="s">
        <v>381</v>
      </c>
      <c r="G174" s="523" t="s">
        <v>382</v>
      </c>
      <c r="H174" s="523"/>
      <c r="I174" s="523"/>
      <c r="J174" s="523"/>
      <c r="K174" s="502"/>
      <c r="L174" s="500"/>
    </row>
    <row r="175" spans="1:12" ht="15.6" customHeight="1" x14ac:dyDescent="0.25">
      <c r="A175" s="550"/>
      <c r="B175" s="552"/>
      <c r="C175" s="455"/>
      <c r="D175" s="521"/>
      <c r="E175" s="448"/>
      <c r="F175" s="94" t="s">
        <v>358</v>
      </c>
      <c r="G175" s="523" t="s">
        <v>900</v>
      </c>
      <c r="H175" s="523"/>
      <c r="I175" s="523"/>
      <c r="J175" s="523"/>
      <c r="K175" s="496">
        <v>5</v>
      </c>
      <c r="L175" s="443">
        <v>26384</v>
      </c>
    </row>
    <row r="176" spans="1:12" ht="15.6" customHeight="1" x14ac:dyDescent="0.25">
      <c r="A176" s="550"/>
      <c r="B176" s="552"/>
      <c r="C176" s="455"/>
      <c r="D176" s="521"/>
      <c r="E176" s="448"/>
      <c r="F176" s="93" t="s">
        <v>383</v>
      </c>
      <c r="G176" s="523" t="s">
        <v>384</v>
      </c>
      <c r="H176" s="523"/>
      <c r="I176" s="523"/>
      <c r="J176" s="523"/>
      <c r="K176" s="497"/>
      <c r="L176" s="444" t="e">
        <f>#REF!-#REF!*10%</f>
        <v>#REF!</v>
      </c>
    </row>
    <row r="177" spans="1:12" ht="15.6" customHeight="1" x14ac:dyDescent="0.25">
      <c r="A177" s="550"/>
      <c r="B177" s="552"/>
      <c r="C177" s="455"/>
      <c r="D177" s="521"/>
      <c r="E177" s="448"/>
      <c r="F177" s="93" t="s">
        <v>385</v>
      </c>
      <c r="G177" s="523" t="s">
        <v>398</v>
      </c>
      <c r="H177" s="523"/>
      <c r="I177" s="523"/>
      <c r="J177" s="523"/>
      <c r="K177" s="497"/>
      <c r="L177" s="444" t="e">
        <f>#REF!-#REF!*10%</f>
        <v>#REF!</v>
      </c>
    </row>
    <row r="178" spans="1:12" ht="15.6" customHeight="1" x14ac:dyDescent="0.25">
      <c r="A178" s="550"/>
      <c r="B178" s="552"/>
      <c r="C178" s="455"/>
      <c r="D178" s="521"/>
      <c r="E178" s="448"/>
      <c r="F178" s="93" t="s">
        <v>389</v>
      </c>
      <c r="G178" s="523" t="s">
        <v>390</v>
      </c>
      <c r="H178" s="523"/>
      <c r="I178" s="523"/>
      <c r="J178" s="523"/>
      <c r="K178" s="497"/>
      <c r="L178" s="444" t="e">
        <f>#REF!-#REF!*10%</f>
        <v>#REF!</v>
      </c>
    </row>
    <row r="179" spans="1:12" ht="15.6" customHeight="1" x14ac:dyDescent="0.25">
      <c r="A179" s="550"/>
      <c r="B179" s="552"/>
      <c r="C179" s="455"/>
      <c r="D179" s="521"/>
      <c r="E179" s="448"/>
      <c r="F179" s="93" t="s">
        <v>704</v>
      </c>
      <c r="G179" s="523" t="s">
        <v>705</v>
      </c>
      <c r="H179" s="523"/>
      <c r="I179" s="523"/>
      <c r="J179" s="523"/>
      <c r="K179" s="497"/>
      <c r="L179" s="444" t="e">
        <f>#REF!-#REF!*10%</f>
        <v>#REF!</v>
      </c>
    </row>
    <row r="180" spans="1:12" ht="15.6" customHeight="1" x14ac:dyDescent="0.25">
      <c r="A180" s="550"/>
      <c r="B180" s="552"/>
      <c r="C180" s="455"/>
      <c r="D180" s="521"/>
      <c r="E180" s="448"/>
      <c r="F180" s="93" t="s">
        <v>706</v>
      </c>
      <c r="G180" s="461" t="s">
        <v>390</v>
      </c>
      <c r="H180" s="461"/>
      <c r="I180" s="461"/>
      <c r="J180" s="461"/>
      <c r="K180" s="497"/>
      <c r="L180" s="444" t="e">
        <f>#REF!-#REF!*10%</f>
        <v>#REF!</v>
      </c>
    </row>
    <row r="181" spans="1:12" ht="15.6" customHeight="1" x14ac:dyDescent="0.25">
      <c r="A181" s="550"/>
      <c r="B181" s="552"/>
      <c r="C181" s="455"/>
      <c r="D181" s="521"/>
      <c r="E181" s="448"/>
      <c r="F181" s="93" t="s">
        <v>1271</v>
      </c>
      <c r="G181" s="461" t="s">
        <v>390</v>
      </c>
      <c r="H181" s="461"/>
      <c r="I181" s="461"/>
      <c r="J181" s="461"/>
      <c r="K181" s="497"/>
      <c r="L181" s="444" t="e">
        <f>#REF!-#REF!*10%</f>
        <v>#REF!</v>
      </c>
    </row>
    <row r="182" spans="1:12" ht="15.6" customHeight="1" x14ac:dyDescent="0.25">
      <c r="A182" s="550"/>
      <c r="B182" s="552"/>
      <c r="C182" s="455"/>
      <c r="D182" s="521"/>
      <c r="E182" s="448"/>
      <c r="F182" s="93" t="s">
        <v>707</v>
      </c>
      <c r="G182" s="523" t="s">
        <v>911</v>
      </c>
      <c r="H182" s="523"/>
      <c r="I182" s="523"/>
      <c r="J182" s="523"/>
      <c r="K182" s="497"/>
      <c r="L182" s="444" t="e">
        <f>#REF!-#REF!*10%</f>
        <v>#REF!</v>
      </c>
    </row>
    <row r="183" spans="1:12" ht="15.6" customHeight="1" x14ac:dyDescent="0.25">
      <c r="A183" s="550"/>
      <c r="B183" s="552"/>
      <c r="C183" s="455"/>
      <c r="D183" s="521"/>
      <c r="E183" s="448"/>
      <c r="F183" s="93" t="s">
        <v>708</v>
      </c>
      <c r="G183" s="523" t="s">
        <v>390</v>
      </c>
      <c r="H183" s="523"/>
      <c r="I183" s="523"/>
      <c r="J183" s="523"/>
      <c r="K183" s="497"/>
      <c r="L183" s="444" t="e">
        <f>#REF!-#REF!*10%</f>
        <v>#REF!</v>
      </c>
    </row>
    <row r="184" spans="1:12" ht="15.6" customHeight="1" x14ac:dyDescent="0.25">
      <c r="A184" s="550"/>
      <c r="B184" s="552"/>
      <c r="C184" s="455"/>
      <c r="D184" s="521"/>
      <c r="E184" s="448"/>
      <c r="F184" s="93" t="s">
        <v>377</v>
      </c>
      <c r="G184" s="523" t="s">
        <v>387</v>
      </c>
      <c r="H184" s="523"/>
      <c r="I184" s="523"/>
      <c r="J184" s="523"/>
      <c r="K184" s="497"/>
      <c r="L184" s="444" t="e">
        <f>#REF!-#REF!*10%</f>
        <v>#REF!</v>
      </c>
    </row>
    <row r="185" spans="1:12" ht="15.6" customHeight="1" x14ac:dyDescent="0.25">
      <c r="A185" s="550"/>
      <c r="B185" s="552"/>
      <c r="C185" s="455"/>
      <c r="D185" s="521"/>
      <c r="E185" s="448"/>
      <c r="F185" s="93" t="s">
        <v>388</v>
      </c>
      <c r="G185" s="523" t="s">
        <v>393</v>
      </c>
      <c r="H185" s="523"/>
      <c r="I185" s="523"/>
      <c r="J185" s="523"/>
      <c r="K185" s="497"/>
      <c r="L185" s="444" t="e">
        <f>#REF!-#REF!*10%</f>
        <v>#REF!</v>
      </c>
    </row>
    <row r="186" spans="1:12" ht="15.6" customHeight="1" x14ac:dyDescent="0.25">
      <c r="A186" s="550"/>
      <c r="B186" s="552"/>
      <c r="C186" s="455"/>
      <c r="D186" s="521"/>
      <c r="E186" s="448"/>
      <c r="F186" s="93" t="s">
        <v>562</v>
      </c>
      <c r="G186" s="523" t="s">
        <v>1024</v>
      </c>
      <c r="H186" s="523"/>
      <c r="I186" s="523"/>
      <c r="J186" s="523"/>
      <c r="K186" s="497"/>
      <c r="L186" s="444" t="e">
        <f>#REF!-#REF!*10%</f>
        <v>#REF!</v>
      </c>
    </row>
    <row r="187" spans="1:12" ht="15.6" customHeight="1" x14ac:dyDescent="0.25">
      <c r="A187" s="550"/>
      <c r="B187" s="552"/>
      <c r="C187" s="455"/>
      <c r="D187" s="521"/>
      <c r="E187" s="448"/>
      <c r="F187" s="93" t="s">
        <v>570</v>
      </c>
      <c r="G187" s="523" t="s">
        <v>613</v>
      </c>
      <c r="H187" s="523"/>
      <c r="I187" s="523"/>
      <c r="J187" s="523"/>
      <c r="K187" s="497"/>
      <c r="L187" s="444" t="e">
        <f>#REF!-#REF!*10%</f>
        <v>#REF!</v>
      </c>
    </row>
    <row r="188" spans="1:12" ht="15.6" customHeight="1" x14ac:dyDescent="0.25">
      <c r="A188" s="550"/>
      <c r="B188" s="552"/>
      <c r="C188" s="455"/>
      <c r="D188" s="521"/>
      <c r="E188" s="448"/>
      <c r="F188" s="111" t="s">
        <v>84</v>
      </c>
      <c r="G188" s="526">
        <v>4.8</v>
      </c>
      <c r="H188" s="526"/>
      <c r="I188" s="526"/>
      <c r="J188" s="526"/>
      <c r="K188" s="497"/>
      <c r="L188" s="444" t="e">
        <f>#REF!-#REF!*10%</f>
        <v>#REF!</v>
      </c>
    </row>
    <row r="189" spans="1:12" ht="15.6" customHeight="1" x14ac:dyDescent="0.25">
      <c r="A189" s="550"/>
      <c r="B189" s="553"/>
      <c r="C189" s="455"/>
      <c r="D189" s="521"/>
      <c r="E189" s="448"/>
      <c r="F189" s="96" t="s">
        <v>1016</v>
      </c>
      <c r="G189" s="454">
        <v>5</v>
      </c>
      <c r="H189" s="454"/>
      <c r="I189" s="454"/>
      <c r="J189" s="454"/>
      <c r="K189" s="497"/>
      <c r="L189" s="511" t="e">
        <f>#REF!-#REF!*10%</f>
        <v>#REF!</v>
      </c>
    </row>
    <row r="190" spans="1:12" ht="15.6" customHeight="1" x14ac:dyDescent="0.25">
      <c r="A190" s="549">
        <v>7</v>
      </c>
      <c r="B190" s="551"/>
      <c r="C190" s="455" t="s">
        <v>586</v>
      </c>
      <c r="D190" s="544"/>
      <c r="E190" s="448"/>
      <c r="F190" s="110" t="s">
        <v>81</v>
      </c>
      <c r="G190" s="524" t="s">
        <v>6</v>
      </c>
      <c r="H190" s="524"/>
      <c r="I190" s="524"/>
      <c r="J190" s="524"/>
      <c r="K190" s="539">
        <v>3</v>
      </c>
      <c r="L190" s="498">
        <v>30823</v>
      </c>
    </row>
    <row r="191" spans="1:12" ht="15.6" customHeight="1" x14ac:dyDescent="0.25">
      <c r="A191" s="550"/>
      <c r="B191" s="552"/>
      <c r="C191" s="455"/>
      <c r="D191" s="545"/>
      <c r="E191" s="448"/>
      <c r="F191" s="110" t="s">
        <v>80</v>
      </c>
      <c r="G191" s="469">
        <v>267</v>
      </c>
      <c r="H191" s="469"/>
      <c r="I191" s="469"/>
      <c r="J191" s="469"/>
      <c r="K191" s="502"/>
      <c r="L191" s="499"/>
    </row>
    <row r="192" spans="1:12" ht="15.6" customHeight="1" x14ac:dyDescent="0.25">
      <c r="A192" s="550"/>
      <c r="B192" s="552"/>
      <c r="C192" s="455"/>
      <c r="D192" s="545"/>
      <c r="E192" s="448"/>
      <c r="F192" s="110" t="s">
        <v>8</v>
      </c>
      <c r="G192" s="240">
        <v>3000</v>
      </c>
      <c r="H192" s="241">
        <v>4000</v>
      </c>
      <c r="I192" s="312">
        <v>5000</v>
      </c>
      <c r="J192" s="242">
        <v>6000</v>
      </c>
      <c r="K192" s="502"/>
      <c r="L192" s="499"/>
    </row>
    <row r="193" spans="1:12" ht="15.6" customHeight="1" x14ac:dyDescent="0.25">
      <c r="A193" s="550"/>
      <c r="B193" s="552"/>
      <c r="C193" s="455"/>
      <c r="D193" s="545"/>
      <c r="E193" s="448"/>
      <c r="F193" s="110" t="s">
        <v>817</v>
      </c>
      <c r="G193" s="243">
        <f>G191*114</f>
        <v>30438</v>
      </c>
      <c r="H193" s="244">
        <f>G191*128</f>
        <v>34176</v>
      </c>
      <c r="I193" s="313">
        <f>G191*143</f>
        <v>38181</v>
      </c>
      <c r="J193" s="245">
        <f>G191*148</f>
        <v>39516</v>
      </c>
      <c r="K193" s="502"/>
      <c r="L193" s="499"/>
    </row>
    <row r="194" spans="1:12" ht="15.6" customHeight="1" x14ac:dyDescent="0.25">
      <c r="A194" s="550"/>
      <c r="B194" s="552"/>
      <c r="C194" s="455"/>
      <c r="D194" s="545"/>
      <c r="E194" s="448"/>
      <c r="F194" s="110" t="s">
        <v>1269</v>
      </c>
      <c r="G194" s="451">
        <v>0.98</v>
      </c>
      <c r="H194" s="451"/>
      <c r="I194" s="451"/>
      <c r="J194" s="451"/>
      <c r="K194" s="502"/>
      <c r="L194" s="499"/>
    </row>
    <row r="195" spans="1:12" ht="15.6" customHeight="1" x14ac:dyDescent="0.25">
      <c r="A195" s="550"/>
      <c r="B195" s="552"/>
      <c r="C195" s="455"/>
      <c r="D195" s="545"/>
      <c r="E195" s="448"/>
      <c r="F195" s="93" t="s">
        <v>699</v>
      </c>
      <c r="G195" s="523" t="s">
        <v>700</v>
      </c>
      <c r="H195" s="523"/>
      <c r="I195" s="523"/>
      <c r="J195" s="523"/>
      <c r="K195" s="502"/>
      <c r="L195" s="499"/>
    </row>
    <row r="196" spans="1:12" ht="15.6" customHeight="1" x14ac:dyDescent="0.25">
      <c r="A196" s="550"/>
      <c r="B196" s="552"/>
      <c r="C196" s="455"/>
      <c r="D196" s="545"/>
      <c r="E196" s="448"/>
      <c r="F196" s="93" t="s">
        <v>1181</v>
      </c>
      <c r="G196" s="462" t="s">
        <v>1179</v>
      </c>
      <c r="H196" s="463"/>
      <c r="I196" s="463"/>
      <c r="J196" s="464"/>
      <c r="K196" s="502"/>
      <c r="L196" s="499"/>
    </row>
    <row r="197" spans="1:12" ht="15.6" customHeight="1" x14ac:dyDescent="0.25">
      <c r="A197" s="550"/>
      <c r="B197" s="552"/>
      <c r="C197" s="455"/>
      <c r="D197" s="545"/>
      <c r="E197" s="448"/>
      <c r="F197" s="110" t="s">
        <v>83</v>
      </c>
      <c r="G197" s="524">
        <v>66</v>
      </c>
      <c r="H197" s="524"/>
      <c r="I197" s="524"/>
      <c r="J197" s="524"/>
      <c r="K197" s="502"/>
      <c r="L197" s="499"/>
    </row>
    <row r="198" spans="1:12" ht="15.6" customHeight="1" x14ac:dyDescent="0.25">
      <c r="A198" s="550"/>
      <c r="B198" s="552"/>
      <c r="C198" s="455"/>
      <c r="D198" s="545"/>
      <c r="E198" s="448"/>
      <c r="F198" s="110" t="s">
        <v>396</v>
      </c>
      <c r="G198" s="548" t="s">
        <v>397</v>
      </c>
      <c r="H198" s="524"/>
      <c r="I198" s="524"/>
      <c r="J198" s="524"/>
      <c r="K198" s="502"/>
      <c r="L198" s="499"/>
    </row>
    <row r="199" spans="1:12" ht="15.6" customHeight="1" x14ac:dyDescent="0.25">
      <c r="A199" s="550"/>
      <c r="B199" s="552"/>
      <c r="C199" s="455"/>
      <c r="D199" s="545"/>
      <c r="E199" s="448"/>
      <c r="F199" s="110" t="s">
        <v>256</v>
      </c>
      <c r="G199" s="524" t="s">
        <v>685</v>
      </c>
      <c r="H199" s="524"/>
      <c r="I199" s="524"/>
      <c r="J199" s="524"/>
      <c r="K199" s="502"/>
      <c r="L199" s="499"/>
    </row>
    <row r="200" spans="1:12" ht="15.6" customHeight="1" x14ac:dyDescent="0.25">
      <c r="A200" s="550"/>
      <c r="B200" s="552"/>
      <c r="C200" s="455"/>
      <c r="D200" s="545"/>
      <c r="E200" s="448"/>
      <c r="F200" s="93" t="s">
        <v>379</v>
      </c>
      <c r="G200" s="523" t="s">
        <v>380</v>
      </c>
      <c r="H200" s="523"/>
      <c r="I200" s="523"/>
      <c r="J200" s="523"/>
      <c r="K200" s="502"/>
      <c r="L200" s="499"/>
    </row>
    <row r="201" spans="1:12" ht="15.6" customHeight="1" x14ac:dyDescent="0.25">
      <c r="A201" s="550"/>
      <c r="B201" s="552"/>
      <c r="C201" s="455"/>
      <c r="D201" s="545"/>
      <c r="E201" s="448"/>
      <c r="F201" s="93" t="s">
        <v>701</v>
      </c>
      <c r="G201" s="523">
        <v>100000</v>
      </c>
      <c r="H201" s="523"/>
      <c r="I201" s="523"/>
      <c r="J201" s="523"/>
      <c r="K201" s="502"/>
      <c r="L201" s="499"/>
    </row>
    <row r="202" spans="1:12" ht="15.6" customHeight="1" x14ac:dyDescent="0.25">
      <c r="A202" s="550"/>
      <c r="B202" s="552"/>
      <c r="C202" s="455"/>
      <c r="D202" s="545"/>
      <c r="E202" s="448"/>
      <c r="F202" s="93" t="s">
        <v>257</v>
      </c>
      <c r="G202" s="523" t="s">
        <v>556</v>
      </c>
      <c r="H202" s="523"/>
      <c r="I202" s="523"/>
      <c r="J202" s="523"/>
      <c r="K202" s="502"/>
      <c r="L202" s="499"/>
    </row>
    <row r="203" spans="1:12" ht="15.6" customHeight="1" x14ac:dyDescent="0.25">
      <c r="A203" s="550"/>
      <c r="B203" s="552"/>
      <c r="C203" s="455"/>
      <c r="D203" s="545"/>
      <c r="E203" s="448"/>
      <c r="F203" s="93" t="s">
        <v>376</v>
      </c>
      <c r="G203" s="523" t="s">
        <v>392</v>
      </c>
      <c r="H203" s="523"/>
      <c r="I203" s="523"/>
      <c r="J203" s="523"/>
      <c r="K203" s="502"/>
      <c r="L203" s="499"/>
    </row>
    <row r="204" spans="1:12" ht="15.6" customHeight="1" x14ac:dyDescent="0.25">
      <c r="A204" s="550"/>
      <c r="B204" s="552"/>
      <c r="C204" s="455"/>
      <c r="D204" s="545"/>
      <c r="E204" s="448"/>
      <c r="F204" s="93" t="s">
        <v>702</v>
      </c>
      <c r="G204" s="523" t="s">
        <v>709</v>
      </c>
      <c r="H204" s="523"/>
      <c r="I204" s="523"/>
      <c r="J204" s="523"/>
      <c r="K204" s="502"/>
      <c r="L204" s="499"/>
    </row>
    <row r="205" spans="1:12" ht="15.6" customHeight="1" x14ac:dyDescent="0.25">
      <c r="A205" s="550"/>
      <c r="B205" s="552"/>
      <c r="C205" s="455"/>
      <c r="D205" s="545"/>
      <c r="E205" s="448"/>
      <c r="F205" s="93" t="s">
        <v>381</v>
      </c>
      <c r="G205" s="523" t="s">
        <v>382</v>
      </c>
      <c r="H205" s="523"/>
      <c r="I205" s="523"/>
      <c r="J205" s="523"/>
      <c r="K205" s="502"/>
      <c r="L205" s="500"/>
    </row>
    <row r="206" spans="1:12" ht="15.6" customHeight="1" x14ac:dyDescent="0.25">
      <c r="A206" s="550"/>
      <c r="B206" s="552"/>
      <c r="C206" s="455"/>
      <c r="D206" s="545"/>
      <c r="E206" s="448"/>
      <c r="F206" s="94" t="s">
        <v>358</v>
      </c>
      <c r="G206" s="523" t="s">
        <v>900</v>
      </c>
      <c r="H206" s="523"/>
      <c r="I206" s="523"/>
      <c r="J206" s="523"/>
      <c r="K206" s="496">
        <v>5</v>
      </c>
      <c r="L206" s="443">
        <v>32981</v>
      </c>
    </row>
    <row r="207" spans="1:12" ht="15.6" customHeight="1" x14ac:dyDescent="0.25">
      <c r="A207" s="550"/>
      <c r="B207" s="552"/>
      <c r="C207" s="455"/>
      <c r="D207" s="545"/>
      <c r="E207" s="448"/>
      <c r="F207" s="93" t="s">
        <v>383</v>
      </c>
      <c r="G207" s="523" t="s">
        <v>384</v>
      </c>
      <c r="H207" s="523"/>
      <c r="I207" s="523"/>
      <c r="J207" s="523"/>
      <c r="K207" s="497"/>
      <c r="L207" s="444" t="e">
        <f>#REF!-#REF!*10%</f>
        <v>#REF!</v>
      </c>
    </row>
    <row r="208" spans="1:12" ht="15.6" customHeight="1" x14ac:dyDescent="0.25">
      <c r="A208" s="550"/>
      <c r="B208" s="552"/>
      <c r="C208" s="455"/>
      <c r="D208" s="545"/>
      <c r="E208" s="448"/>
      <c r="F208" s="93" t="s">
        <v>385</v>
      </c>
      <c r="G208" s="523" t="s">
        <v>398</v>
      </c>
      <c r="H208" s="523"/>
      <c r="I208" s="523"/>
      <c r="J208" s="523"/>
      <c r="K208" s="497"/>
      <c r="L208" s="444" t="e">
        <f>#REF!-#REF!*10%</f>
        <v>#REF!</v>
      </c>
    </row>
    <row r="209" spans="1:12" ht="15.6" customHeight="1" x14ac:dyDescent="0.25">
      <c r="A209" s="550"/>
      <c r="B209" s="552"/>
      <c r="C209" s="455"/>
      <c r="D209" s="545"/>
      <c r="E209" s="448"/>
      <c r="F209" s="93" t="s">
        <v>389</v>
      </c>
      <c r="G209" s="523" t="s">
        <v>390</v>
      </c>
      <c r="H209" s="523"/>
      <c r="I209" s="523"/>
      <c r="J209" s="523"/>
      <c r="K209" s="497"/>
      <c r="L209" s="444" t="e">
        <f>#REF!-#REF!*10%</f>
        <v>#REF!</v>
      </c>
    </row>
    <row r="210" spans="1:12" ht="15.6" customHeight="1" x14ac:dyDescent="0.25">
      <c r="A210" s="550"/>
      <c r="B210" s="552"/>
      <c r="C210" s="455"/>
      <c r="D210" s="545"/>
      <c r="E210" s="448"/>
      <c r="F210" s="93" t="s">
        <v>704</v>
      </c>
      <c r="G210" s="523" t="s">
        <v>705</v>
      </c>
      <c r="H210" s="523"/>
      <c r="I210" s="523"/>
      <c r="J210" s="523"/>
      <c r="K210" s="497"/>
      <c r="L210" s="444" t="e">
        <f>#REF!-#REF!*10%</f>
        <v>#REF!</v>
      </c>
    </row>
    <row r="211" spans="1:12" ht="15.6" customHeight="1" x14ac:dyDescent="0.25">
      <c r="A211" s="550"/>
      <c r="B211" s="552"/>
      <c r="C211" s="455"/>
      <c r="D211" s="545"/>
      <c r="E211" s="448"/>
      <c r="F211" s="93" t="s">
        <v>706</v>
      </c>
      <c r="G211" s="461" t="s">
        <v>390</v>
      </c>
      <c r="H211" s="461"/>
      <c r="I211" s="461"/>
      <c r="J211" s="461"/>
      <c r="K211" s="497"/>
      <c r="L211" s="444" t="e">
        <f>#REF!-#REF!*10%</f>
        <v>#REF!</v>
      </c>
    </row>
    <row r="212" spans="1:12" ht="15.6" customHeight="1" x14ac:dyDescent="0.25">
      <c r="A212" s="550"/>
      <c r="B212" s="552"/>
      <c r="C212" s="455"/>
      <c r="D212" s="545"/>
      <c r="E212" s="448"/>
      <c r="F212" s="93" t="s">
        <v>1271</v>
      </c>
      <c r="G212" s="461" t="s">
        <v>390</v>
      </c>
      <c r="H212" s="461"/>
      <c r="I212" s="461"/>
      <c r="J212" s="461"/>
      <c r="K212" s="497"/>
      <c r="L212" s="444" t="e">
        <f>#REF!-#REF!*10%</f>
        <v>#REF!</v>
      </c>
    </row>
    <row r="213" spans="1:12" ht="15.6" customHeight="1" x14ac:dyDescent="0.25">
      <c r="A213" s="550"/>
      <c r="B213" s="552"/>
      <c r="C213" s="455"/>
      <c r="D213" s="545"/>
      <c r="E213" s="448"/>
      <c r="F213" s="93" t="s">
        <v>707</v>
      </c>
      <c r="G213" s="523" t="s">
        <v>911</v>
      </c>
      <c r="H213" s="523"/>
      <c r="I213" s="523"/>
      <c r="J213" s="523"/>
      <c r="K213" s="497"/>
      <c r="L213" s="444" t="e">
        <f>#REF!-#REF!*10%</f>
        <v>#REF!</v>
      </c>
    </row>
    <row r="214" spans="1:12" ht="15.6" customHeight="1" x14ac:dyDescent="0.25">
      <c r="A214" s="550"/>
      <c r="B214" s="552"/>
      <c r="C214" s="455"/>
      <c r="D214" s="545"/>
      <c r="E214" s="448"/>
      <c r="F214" s="93" t="s">
        <v>708</v>
      </c>
      <c r="G214" s="523" t="s">
        <v>390</v>
      </c>
      <c r="H214" s="523"/>
      <c r="I214" s="523"/>
      <c r="J214" s="523"/>
      <c r="K214" s="497"/>
      <c r="L214" s="444" t="e">
        <f>#REF!-#REF!*10%</f>
        <v>#REF!</v>
      </c>
    </row>
    <row r="215" spans="1:12" ht="15.6" customHeight="1" x14ac:dyDescent="0.25">
      <c r="A215" s="550"/>
      <c r="B215" s="552"/>
      <c r="C215" s="455"/>
      <c r="D215" s="545"/>
      <c r="E215" s="448"/>
      <c r="F215" s="93" t="s">
        <v>377</v>
      </c>
      <c r="G215" s="523" t="s">
        <v>387</v>
      </c>
      <c r="H215" s="523"/>
      <c r="I215" s="523"/>
      <c r="J215" s="523"/>
      <c r="K215" s="497"/>
      <c r="L215" s="444" t="e">
        <f>#REF!-#REF!*10%</f>
        <v>#REF!</v>
      </c>
    </row>
    <row r="216" spans="1:12" ht="15.6" customHeight="1" x14ac:dyDescent="0.25">
      <c r="A216" s="550"/>
      <c r="B216" s="552"/>
      <c r="C216" s="455"/>
      <c r="D216" s="545"/>
      <c r="E216" s="448"/>
      <c r="F216" s="93" t="s">
        <v>388</v>
      </c>
      <c r="G216" s="523" t="s">
        <v>393</v>
      </c>
      <c r="H216" s="523"/>
      <c r="I216" s="523"/>
      <c r="J216" s="523"/>
      <c r="K216" s="497"/>
      <c r="L216" s="444" t="e">
        <f>#REF!-#REF!*10%</f>
        <v>#REF!</v>
      </c>
    </row>
    <row r="217" spans="1:12" ht="15.6" customHeight="1" x14ac:dyDescent="0.25">
      <c r="A217" s="550"/>
      <c r="B217" s="552"/>
      <c r="C217" s="455"/>
      <c r="D217" s="545"/>
      <c r="E217" s="448"/>
      <c r="F217" s="93" t="s">
        <v>562</v>
      </c>
      <c r="G217" s="523" t="s">
        <v>1024</v>
      </c>
      <c r="H217" s="523"/>
      <c r="I217" s="523"/>
      <c r="J217" s="523"/>
      <c r="K217" s="497"/>
      <c r="L217" s="444" t="e">
        <f>#REF!-#REF!*10%</f>
        <v>#REF!</v>
      </c>
    </row>
    <row r="218" spans="1:12" ht="15.6" customHeight="1" x14ac:dyDescent="0.25">
      <c r="A218" s="550"/>
      <c r="B218" s="552"/>
      <c r="C218" s="455"/>
      <c r="D218" s="545"/>
      <c r="E218" s="448"/>
      <c r="F218" s="93" t="s">
        <v>570</v>
      </c>
      <c r="G218" s="523" t="s">
        <v>613</v>
      </c>
      <c r="H218" s="523"/>
      <c r="I218" s="523"/>
      <c r="J218" s="523"/>
      <c r="K218" s="497"/>
      <c r="L218" s="444" t="e">
        <f>#REF!-#REF!*10%</f>
        <v>#REF!</v>
      </c>
    </row>
    <row r="219" spans="1:12" ht="15.6" customHeight="1" x14ac:dyDescent="0.25">
      <c r="A219" s="550"/>
      <c r="B219" s="552"/>
      <c r="C219" s="455"/>
      <c r="D219" s="545"/>
      <c r="E219" s="448"/>
      <c r="F219" s="111" t="s">
        <v>84</v>
      </c>
      <c r="G219" s="526">
        <v>7.2</v>
      </c>
      <c r="H219" s="526"/>
      <c r="I219" s="526"/>
      <c r="J219" s="526"/>
      <c r="K219" s="497"/>
      <c r="L219" s="444" t="e">
        <f>#REF!-#REF!*10%</f>
        <v>#REF!</v>
      </c>
    </row>
    <row r="220" spans="1:12" ht="15.6" customHeight="1" x14ac:dyDescent="0.25">
      <c r="A220" s="550"/>
      <c r="B220" s="553"/>
      <c r="C220" s="455"/>
      <c r="D220" s="546"/>
      <c r="E220" s="448"/>
      <c r="F220" s="96" t="s">
        <v>1016</v>
      </c>
      <c r="G220" s="454">
        <v>5</v>
      </c>
      <c r="H220" s="454"/>
      <c r="I220" s="454"/>
      <c r="J220" s="454"/>
      <c r="K220" s="497"/>
      <c r="L220" s="511" t="e">
        <f>#REF!-#REF!*10%</f>
        <v>#REF!</v>
      </c>
    </row>
    <row r="221" spans="1:12" ht="15.6" customHeight="1" x14ac:dyDescent="0.25">
      <c r="A221" s="549">
        <v>8</v>
      </c>
      <c r="B221" s="551"/>
      <c r="C221" s="455" t="s">
        <v>587</v>
      </c>
      <c r="D221" s="544"/>
      <c r="E221" s="448"/>
      <c r="F221" s="110" t="s">
        <v>81</v>
      </c>
      <c r="G221" s="524" t="s">
        <v>6</v>
      </c>
      <c r="H221" s="524"/>
      <c r="I221" s="524"/>
      <c r="J221" s="524"/>
      <c r="K221" s="539">
        <v>3</v>
      </c>
      <c r="L221" s="498">
        <v>32584</v>
      </c>
    </row>
    <row r="222" spans="1:12" ht="15.6" customHeight="1" x14ac:dyDescent="0.25">
      <c r="A222" s="550"/>
      <c r="B222" s="552"/>
      <c r="C222" s="455"/>
      <c r="D222" s="545"/>
      <c r="E222" s="448"/>
      <c r="F222" s="110" t="s">
        <v>80</v>
      </c>
      <c r="G222" s="469">
        <v>312</v>
      </c>
      <c r="H222" s="469"/>
      <c r="I222" s="469"/>
      <c r="J222" s="469"/>
      <c r="K222" s="502"/>
      <c r="L222" s="499"/>
    </row>
    <row r="223" spans="1:12" ht="15.6" customHeight="1" x14ac:dyDescent="0.25">
      <c r="A223" s="550"/>
      <c r="B223" s="552"/>
      <c r="C223" s="455"/>
      <c r="D223" s="545"/>
      <c r="E223" s="448"/>
      <c r="F223" s="110" t="s">
        <v>8</v>
      </c>
      <c r="G223" s="240">
        <v>3000</v>
      </c>
      <c r="H223" s="241">
        <v>4000</v>
      </c>
      <c r="I223" s="312">
        <v>5000</v>
      </c>
      <c r="J223" s="242">
        <v>6000</v>
      </c>
      <c r="K223" s="502"/>
      <c r="L223" s="499"/>
    </row>
    <row r="224" spans="1:12" ht="15" customHeight="1" x14ac:dyDescent="0.25">
      <c r="A224" s="550"/>
      <c r="B224" s="552"/>
      <c r="C224" s="455"/>
      <c r="D224" s="545"/>
      <c r="E224" s="448"/>
      <c r="F224" s="110" t="s">
        <v>817</v>
      </c>
      <c r="G224" s="243">
        <f>G222*114</f>
        <v>35568</v>
      </c>
      <c r="H224" s="244">
        <f>G222*128</f>
        <v>39936</v>
      </c>
      <c r="I224" s="313">
        <f>G222*143</f>
        <v>44616</v>
      </c>
      <c r="J224" s="245">
        <f>G222*148</f>
        <v>46176</v>
      </c>
      <c r="K224" s="502"/>
      <c r="L224" s="499"/>
    </row>
    <row r="225" spans="1:12" ht="15" customHeight="1" x14ac:dyDescent="0.25">
      <c r="A225" s="550"/>
      <c r="B225" s="552"/>
      <c r="C225" s="455"/>
      <c r="D225" s="545"/>
      <c r="E225" s="448"/>
      <c r="F225" s="110" t="s">
        <v>1269</v>
      </c>
      <c r="G225" s="451">
        <v>0.98</v>
      </c>
      <c r="H225" s="451"/>
      <c r="I225" s="451"/>
      <c r="J225" s="451"/>
      <c r="K225" s="502"/>
      <c r="L225" s="499"/>
    </row>
    <row r="226" spans="1:12" ht="15" customHeight="1" x14ac:dyDescent="0.25">
      <c r="A226" s="550"/>
      <c r="B226" s="552"/>
      <c r="C226" s="455"/>
      <c r="D226" s="545"/>
      <c r="E226" s="448"/>
      <c r="F226" s="93" t="s">
        <v>699</v>
      </c>
      <c r="G226" s="523" t="s">
        <v>700</v>
      </c>
      <c r="H226" s="523"/>
      <c r="I226" s="523"/>
      <c r="J226" s="523"/>
      <c r="K226" s="502"/>
      <c r="L226" s="499"/>
    </row>
    <row r="227" spans="1:12" ht="15" customHeight="1" x14ac:dyDescent="0.25">
      <c r="A227" s="550"/>
      <c r="B227" s="552"/>
      <c r="C227" s="455"/>
      <c r="D227" s="545"/>
      <c r="E227" s="448"/>
      <c r="F227" s="93" t="s">
        <v>1181</v>
      </c>
      <c r="G227" s="462" t="s">
        <v>1179</v>
      </c>
      <c r="H227" s="463"/>
      <c r="I227" s="463"/>
      <c r="J227" s="464"/>
      <c r="K227" s="502"/>
      <c r="L227" s="499"/>
    </row>
    <row r="228" spans="1:12" ht="15.6" customHeight="1" x14ac:dyDescent="0.25">
      <c r="A228" s="550"/>
      <c r="B228" s="552"/>
      <c r="C228" s="455"/>
      <c r="D228" s="545"/>
      <c r="E228" s="448"/>
      <c r="F228" s="110" t="s">
        <v>83</v>
      </c>
      <c r="G228" s="524">
        <v>66</v>
      </c>
      <c r="H228" s="524"/>
      <c r="I228" s="524"/>
      <c r="J228" s="524"/>
      <c r="K228" s="502"/>
      <c r="L228" s="499"/>
    </row>
    <row r="229" spans="1:12" ht="15.6" customHeight="1" x14ac:dyDescent="0.25">
      <c r="A229" s="550"/>
      <c r="B229" s="552"/>
      <c r="C229" s="455"/>
      <c r="D229" s="545"/>
      <c r="E229" s="448"/>
      <c r="F229" s="110" t="s">
        <v>396</v>
      </c>
      <c r="G229" s="548" t="s">
        <v>397</v>
      </c>
      <c r="H229" s="524"/>
      <c r="I229" s="524"/>
      <c r="J229" s="524"/>
      <c r="K229" s="502"/>
      <c r="L229" s="499"/>
    </row>
    <row r="230" spans="1:12" ht="15.6" customHeight="1" x14ac:dyDescent="0.25">
      <c r="A230" s="550"/>
      <c r="B230" s="552"/>
      <c r="C230" s="455"/>
      <c r="D230" s="545"/>
      <c r="E230" s="448"/>
      <c r="F230" s="110" t="s">
        <v>256</v>
      </c>
      <c r="G230" s="524" t="s">
        <v>686</v>
      </c>
      <c r="H230" s="524"/>
      <c r="I230" s="524"/>
      <c r="J230" s="524"/>
      <c r="K230" s="502"/>
      <c r="L230" s="499"/>
    </row>
    <row r="231" spans="1:12" ht="15.6" customHeight="1" x14ac:dyDescent="0.25">
      <c r="A231" s="550"/>
      <c r="B231" s="552"/>
      <c r="C231" s="455"/>
      <c r="D231" s="545"/>
      <c r="E231" s="448"/>
      <c r="F231" s="93" t="s">
        <v>379</v>
      </c>
      <c r="G231" s="523" t="s">
        <v>380</v>
      </c>
      <c r="H231" s="523"/>
      <c r="I231" s="523"/>
      <c r="J231" s="523"/>
      <c r="K231" s="502"/>
      <c r="L231" s="499"/>
    </row>
    <row r="232" spans="1:12" ht="15.6" customHeight="1" x14ac:dyDescent="0.25">
      <c r="A232" s="550"/>
      <c r="B232" s="552"/>
      <c r="C232" s="455"/>
      <c r="D232" s="545"/>
      <c r="E232" s="448"/>
      <c r="F232" s="93" t="s">
        <v>701</v>
      </c>
      <c r="G232" s="523">
        <v>100000</v>
      </c>
      <c r="H232" s="523"/>
      <c r="I232" s="523"/>
      <c r="J232" s="523"/>
      <c r="K232" s="502"/>
      <c r="L232" s="499"/>
    </row>
    <row r="233" spans="1:12" ht="15.6" customHeight="1" x14ac:dyDescent="0.25">
      <c r="A233" s="550"/>
      <c r="B233" s="552"/>
      <c r="C233" s="455"/>
      <c r="D233" s="545"/>
      <c r="E233" s="448"/>
      <c r="F233" s="93" t="s">
        <v>257</v>
      </c>
      <c r="G233" s="523" t="s">
        <v>556</v>
      </c>
      <c r="H233" s="523"/>
      <c r="I233" s="523"/>
      <c r="J233" s="523"/>
      <c r="K233" s="502"/>
      <c r="L233" s="499"/>
    </row>
    <row r="234" spans="1:12" ht="15.6" customHeight="1" x14ac:dyDescent="0.25">
      <c r="A234" s="550"/>
      <c r="B234" s="552"/>
      <c r="C234" s="455"/>
      <c r="D234" s="545"/>
      <c r="E234" s="448"/>
      <c r="F234" s="93" t="s">
        <v>376</v>
      </c>
      <c r="G234" s="523" t="s">
        <v>392</v>
      </c>
      <c r="H234" s="523"/>
      <c r="I234" s="523"/>
      <c r="J234" s="523"/>
      <c r="K234" s="502"/>
      <c r="L234" s="499"/>
    </row>
    <row r="235" spans="1:12" ht="15.6" customHeight="1" x14ac:dyDescent="0.25">
      <c r="A235" s="550"/>
      <c r="B235" s="552"/>
      <c r="C235" s="455"/>
      <c r="D235" s="545"/>
      <c r="E235" s="448"/>
      <c r="F235" s="93" t="s">
        <v>702</v>
      </c>
      <c r="G235" s="523" t="s">
        <v>709</v>
      </c>
      <c r="H235" s="523"/>
      <c r="I235" s="523"/>
      <c r="J235" s="523"/>
      <c r="K235" s="502"/>
      <c r="L235" s="499"/>
    </row>
    <row r="236" spans="1:12" ht="15.6" customHeight="1" x14ac:dyDescent="0.25">
      <c r="A236" s="550"/>
      <c r="B236" s="552"/>
      <c r="C236" s="455"/>
      <c r="D236" s="545"/>
      <c r="E236" s="448"/>
      <c r="F236" s="93" t="s">
        <v>381</v>
      </c>
      <c r="G236" s="523" t="s">
        <v>382</v>
      </c>
      <c r="H236" s="523"/>
      <c r="I236" s="523"/>
      <c r="J236" s="523"/>
      <c r="K236" s="502"/>
      <c r="L236" s="500"/>
    </row>
    <row r="237" spans="1:12" ht="15.6" customHeight="1" x14ac:dyDescent="0.25">
      <c r="A237" s="550"/>
      <c r="B237" s="552"/>
      <c r="C237" s="455"/>
      <c r="D237" s="545"/>
      <c r="E237" s="448"/>
      <c r="F237" s="94" t="s">
        <v>358</v>
      </c>
      <c r="G237" s="523" t="s">
        <v>900</v>
      </c>
      <c r="H237" s="523"/>
      <c r="I237" s="523"/>
      <c r="J237" s="523"/>
      <c r="K237" s="496">
        <v>5</v>
      </c>
      <c r="L237" s="443">
        <v>34864</v>
      </c>
    </row>
    <row r="238" spans="1:12" ht="15.6" customHeight="1" x14ac:dyDescent="0.25">
      <c r="A238" s="550"/>
      <c r="B238" s="552"/>
      <c r="C238" s="455"/>
      <c r="D238" s="545"/>
      <c r="E238" s="448"/>
      <c r="F238" s="93" t="s">
        <v>383</v>
      </c>
      <c r="G238" s="523" t="s">
        <v>384</v>
      </c>
      <c r="H238" s="523"/>
      <c r="I238" s="523"/>
      <c r="J238" s="523"/>
      <c r="K238" s="497"/>
      <c r="L238" s="444" t="e">
        <f>#REF!-#REF!*10%</f>
        <v>#REF!</v>
      </c>
    </row>
    <row r="239" spans="1:12" ht="15.6" customHeight="1" x14ac:dyDescent="0.25">
      <c r="A239" s="550"/>
      <c r="B239" s="552"/>
      <c r="C239" s="455"/>
      <c r="D239" s="545"/>
      <c r="E239" s="448"/>
      <c r="F239" s="93" t="s">
        <v>385</v>
      </c>
      <c r="G239" s="523" t="s">
        <v>398</v>
      </c>
      <c r="H239" s="523"/>
      <c r="I239" s="523"/>
      <c r="J239" s="523"/>
      <c r="K239" s="497"/>
      <c r="L239" s="444" t="e">
        <f>#REF!-#REF!*10%</f>
        <v>#REF!</v>
      </c>
    </row>
    <row r="240" spans="1:12" ht="15.6" customHeight="1" x14ac:dyDescent="0.25">
      <c r="A240" s="550"/>
      <c r="B240" s="552"/>
      <c r="C240" s="455"/>
      <c r="D240" s="545"/>
      <c r="E240" s="448"/>
      <c r="F240" s="93" t="s">
        <v>389</v>
      </c>
      <c r="G240" s="523" t="s">
        <v>390</v>
      </c>
      <c r="H240" s="523"/>
      <c r="I240" s="523"/>
      <c r="J240" s="523"/>
      <c r="K240" s="497"/>
      <c r="L240" s="444" t="e">
        <f>#REF!-#REF!*10%</f>
        <v>#REF!</v>
      </c>
    </row>
    <row r="241" spans="1:12" ht="15.6" customHeight="1" x14ac:dyDescent="0.25">
      <c r="A241" s="550"/>
      <c r="B241" s="552"/>
      <c r="C241" s="455"/>
      <c r="D241" s="545"/>
      <c r="E241" s="448"/>
      <c r="F241" s="93" t="s">
        <v>704</v>
      </c>
      <c r="G241" s="523" t="s">
        <v>705</v>
      </c>
      <c r="H241" s="523"/>
      <c r="I241" s="523"/>
      <c r="J241" s="523"/>
      <c r="K241" s="497"/>
      <c r="L241" s="444" t="e">
        <f>#REF!-#REF!*10%</f>
        <v>#REF!</v>
      </c>
    </row>
    <row r="242" spans="1:12" ht="15.6" customHeight="1" x14ac:dyDescent="0.25">
      <c r="A242" s="550"/>
      <c r="B242" s="552"/>
      <c r="C242" s="455"/>
      <c r="D242" s="545"/>
      <c r="E242" s="448"/>
      <c r="F242" s="93" t="s">
        <v>706</v>
      </c>
      <c r="G242" s="461" t="s">
        <v>390</v>
      </c>
      <c r="H242" s="461"/>
      <c r="I242" s="461"/>
      <c r="J242" s="461"/>
      <c r="K242" s="497"/>
      <c r="L242" s="444" t="e">
        <f>#REF!-#REF!*10%</f>
        <v>#REF!</v>
      </c>
    </row>
    <row r="243" spans="1:12" ht="15.6" customHeight="1" x14ac:dyDescent="0.25">
      <c r="A243" s="550"/>
      <c r="B243" s="552"/>
      <c r="C243" s="455"/>
      <c r="D243" s="545"/>
      <c r="E243" s="448"/>
      <c r="F243" s="93" t="s">
        <v>1271</v>
      </c>
      <c r="G243" s="461" t="s">
        <v>390</v>
      </c>
      <c r="H243" s="461"/>
      <c r="I243" s="461"/>
      <c r="J243" s="461"/>
      <c r="K243" s="497"/>
      <c r="L243" s="444" t="e">
        <f>#REF!-#REF!*10%</f>
        <v>#REF!</v>
      </c>
    </row>
    <row r="244" spans="1:12" ht="15.6" customHeight="1" x14ac:dyDescent="0.25">
      <c r="A244" s="550"/>
      <c r="B244" s="552"/>
      <c r="C244" s="455"/>
      <c r="D244" s="545"/>
      <c r="E244" s="448"/>
      <c r="F244" s="93" t="s">
        <v>707</v>
      </c>
      <c r="G244" s="523" t="s">
        <v>911</v>
      </c>
      <c r="H244" s="523"/>
      <c r="I244" s="523"/>
      <c r="J244" s="523"/>
      <c r="K244" s="497"/>
      <c r="L244" s="444" t="e">
        <f>#REF!-#REF!*10%</f>
        <v>#REF!</v>
      </c>
    </row>
    <row r="245" spans="1:12" ht="15.6" customHeight="1" x14ac:dyDescent="0.25">
      <c r="A245" s="550"/>
      <c r="B245" s="552"/>
      <c r="C245" s="455"/>
      <c r="D245" s="545"/>
      <c r="E245" s="448"/>
      <c r="F245" s="93" t="s">
        <v>708</v>
      </c>
      <c r="G245" s="523" t="s">
        <v>390</v>
      </c>
      <c r="H245" s="523"/>
      <c r="I245" s="523"/>
      <c r="J245" s="523"/>
      <c r="K245" s="497"/>
      <c r="L245" s="444" t="e">
        <f>#REF!-#REF!*10%</f>
        <v>#REF!</v>
      </c>
    </row>
    <row r="246" spans="1:12" ht="15.6" customHeight="1" x14ac:dyDescent="0.25">
      <c r="A246" s="550"/>
      <c r="B246" s="552"/>
      <c r="C246" s="455"/>
      <c r="D246" s="545"/>
      <c r="E246" s="448"/>
      <c r="F246" s="93" t="s">
        <v>377</v>
      </c>
      <c r="G246" s="523" t="s">
        <v>387</v>
      </c>
      <c r="H246" s="523"/>
      <c r="I246" s="523"/>
      <c r="J246" s="523"/>
      <c r="K246" s="497"/>
      <c r="L246" s="444" t="e">
        <f>#REF!-#REF!*10%</f>
        <v>#REF!</v>
      </c>
    </row>
    <row r="247" spans="1:12" ht="15.6" customHeight="1" x14ac:dyDescent="0.25">
      <c r="A247" s="550"/>
      <c r="B247" s="552"/>
      <c r="C247" s="455"/>
      <c r="D247" s="545"/>
      <c r="E247" s="448"/>
      <c r="F247" s="93" t="s">
        <v>388</v>
      </c>
      <c r="G247" s="523" t="s">
        <v>393</v>
      </c>
      <c r="H247" s="523"/>
      <c r="I247" s="523"/>
      <c r="J247" s="523"/>
      <c r="K247" s="497"/>
      <c r="L247" s="444" t="e">
        <f>#REF!-#REF!*10%</f>
        <v>#REF!</v>
      </c>
    </row>
    <row r="248" spans="1:12" ht="15.6" customHeight="1" x14ac:dyDescent="0.25">
      <c r="A248" s="550"/>
      <c r="B248" s="552"/>
      <c r="C248" s="455"/>
      <c r="D248" s="545"/>
      <c r="E248" s="448"/>
      <c r="F248" s="93" t="s">
        <v>562</v>
      </c>
      <c r="G248" s="523" t="s">
        <v>1024</v>
      </c>
      <c r="H248" s="523"/>
      <c r="I248" s="523"/>
      <c r="J248" s="523"/>
      <c r="K248" s="497"/>
      <c r="L248" s="444" t="e">
        <f>#REF!-#REF!*10%</f>
        <v>#REF!</v>
      </c>
    </row>
    <row r="249" spans="1:12" ht="15.6" customHeight="1" x14ac:dyDescent="0.25">
      <c r="A249" s="550"/>
      <c r="B249" s="552"/>
      <c r="C249" s="455"/>
      <c r="D249" s="545"/>
      <c r="E249" s="448"/>
      <c r="F249" s="93" t="s">
        <v>570</v>
      </c>
      <c r="G249" s="523" t="s">
        <v>613</v>
      </c>
      <c r="H249" s="523"/>
      <c r="I249" s="523"/>
      <c r="J249" s="523"/>
      <c r="K249" s="497"/>
      <c r="L249" s="444" t="e">
        <f>#REF!-#REF!*10%</f>
        <v>#REF!</v>
      </c>
    </row>
    <row r="250" spans="1:12" ht="15.6" customHeight="1" x14ac:dyDescent="0.25">
      <c r="A250" s="550"/>
      <c r="B250" s="552"/>
      <c r="C250" s="455"/>
      <c r="D250" s="545"/>
      <c r="E250" s="448"/>
      <c r="F250" s="111" t="s">
        <v>84</v>
      </c>
      <c r="G250" s="526">
        <v>9.6</v>
      </c>
      <c r="H250" s="526"/>
      <c r="I250" s="526"/>
      <c r="J250" s="526"/>
      <c r="K250" s="497"/>
      <c r="L250" s="444" t="e">
        <f>#REF!-#REF!*10%</f>
        <v>#REF!</v>
      </c>
    </row>
    <row r="251" spans="1:12" ht="15.6" customHeight="1" x14ac:dyDescent="0.25">
      <c r="A251" s="550"/>
      <c r="B251" s="553"/>
      <c r="C251" s="455"/>
      <c r="D251" s="546"/>
      <c r="E251" s="448"/>
      <c r="F251" s="96" t="s">
        <v>1016</v>
      </c>
      <c r="G251" s="454">
        <v>5</v>
      </c>
      <c r="H251" s="454"/>
      <c r="I251" s="454"/>
      <c r="J251" s="454"/>
      <c r="K251" s="497"/>
      <c r="L251" s="511" t="e">
        <f>#REF!-#REF!*10%</f>
        <v>#REF!</v>
      </c>
    </row>
    <row r="252" spans="1:12" ht="15.6" customHeight="1" x14ac:dyDescent="0.25">
      <c r="A252" s="549">
        <v>9</v>
      </c>
      <c r="B252" s="551"/>
      <c r="C252" s="455" t="s">
        <v>588</v>
      </c>
      <c r="D252" s="544"/>
      <c r="E252" s="448"/>
      <c r="F252" s="110" t="s">
        <v>81</v>
      </c>
      <c r="G252" s="524" t="s">
        <v>6</v>
      </c>
      <c r="H252" s="524"/>
      <c r="I252" s="524"/>
      <c r="J252" s="524"/>
      <c r="K252" s="539">
        <v>3</v>
      </c>
      <c r="L252" s="498">
        <v>39190</v>
      </c>
    </row>
    <row r="253" spans="1:12" ht="15.6" customHeight="1" x14ac:dyDescent="0.25">
      <c r="A253" s="550"/>
      <c r="B253" s="552"/>
      <c r="C253" s="455"/>
      <c r="D253" s="545"/>
      <c r="E253" s="448"/>
      <c r="F253" s="110" t="s">
        <v>80</v>
      </c>
      <c r="G253" s="469">
        <v>366</v>
      </c>
      <c r="H253" s="469"/>
      <c r="I253" s="469"/>
      <c r="J253" s="469"/>
      <c r="K253" s="502"/>
      <c r="L253" s="499"/>
    </row>
    <row r="254" spans="1:12" ht="15.6" customHeight="1" x14ac:dyDescent="0.25">
      <c r="A254" s="550"/>
      <c r="B254" s="552"/>
      <c r="C254" s="455"/>
      <c r="D254" s="545"/>
      <c r="E254" s="448"/>
      <c r="F254" s="110" t="s">
        <v>8</v>
      </c>
      <c r="G254" s="240">
        <v>3000</v>
      </c>
      <c r="H254" s="241">
        <v>4000</v>
      </c>
      <c r="I254" s="312">
        <v>5000</v>
      </c>
      <c r="J254" s="242">
        <v>6000</v>
      </c>
      <c r="K254" s="502"/>
      <c r="L254" s="499"/>
    </row>
    <row r="255" spans="1:12" ht="15.6" customHeight="1" x14ac:dyDescent="0.25">
      <c r="A255" s="550"/>
      <c r="B255" s="552"/>
      <c r="C255" s="455"/>
      <c r="D255" s="545"/>
      <c r="E255" s="448"/>
      <c r="F255" s="110" t="s">
        <v>817</v>
      </c>
      <c r="G255" s="243">
        <f>G253*114</f>
        <v>41724</v>
      </c>
      <c r="H255" s="244">
        <f>G253*128</f>
        <v>46848</v>
      </c>
      <c r="I255" s="313">
        <f>G253*143</f>
        <v>52338</v>
      </c>
      <c r="J255" s="245">
        <f>G253*148</f>
        <v>54168</v>
      </c>
      <c r="K255" s="502"/>
      <c r="L255" s="499"/>
    </row>
    <row r="256" spans="1:12" ht="15.6" customHeight="1" x14ac:dyDescent="0.25">
      <c r="A256" s="550"/>
      <c r="B256" s="552"/>
      <c r="C256" s="455"/>
      <c r="D256" s="545"/>
      <c r="E256" s="448"/>
      <c r="F256" s="110" t="s">
        <v>1269</v>
      </c>
      <c r="G256" s="451">
        <v>0.98</v>
      </c>
      <c r="H256" s="451"/>
      <c r="I256" s="451"/>
      <c r="J256" s="451"/>
      <c r="K256" s="502"/>
      <c r="L256" s="499"/>
    </row>
    <row r="257" spans="1:12" ht="15.6" customHeight="1" x14ac:dyDescent="0.25">
      <c r="A257" s="550"/>
      <c r="B257" s="552"/>
      <c r="C257" s="455"/>
      <c r="D257" s="545"/>
      <c r="E257" s="448"/>
      <c r="F257" s="93" t="s">
        <v>699</v>
      </c>
      <c r="G257" s="523" t="s">
        <v>700</v>
      </c>
      <c r="H257" s="523"/>
      <c r="I257" s="523"/>
      <c r="J257" s="523"/>
      <c r="K257" s="502"/>
      <c r="L257" s="499"/>
    </row>
    <row r="258" spans="1:12" ht="15.6" customHeight="1" x14ac:dyDescent="0.25">
      <c r="A258" s="550"/>
      <c r="B258" s="552"/>
      <c r="C258" s="455"/>
      <c r="D258" s="545"/>
      <c r="E258" s="448"/>
      <c r="F258" s="93" t="s">
        <v>1181</v>
      </c>
      <c r="G258" s="462" t="s">
        <v>1179</v>
      </c>
      <c r="H258" s="463"/>
      <c r="I258" s="463"/>
      <c r="J258" s="464"/>
      <c r="K258" s="502"/>
      <c r="L258" s="499"/>
    </row>
    <row r="259" spans="1:12" ht="15.6" customHeight="1" x14ac:dyDescent="0.25">
      <c r="A259" s="550"/>
      <c r="B259" s="552"/>
      <c r="C259" s="455"/>
      <c r="D259" s="545"/>
      <c r="E259" s="448"/>
      <c r="F259" s="110" t="s">
        <v>83</v>
      </c>
      <c r="G259" s="524">
        <v>66</v>
      </c>
      <c r="H259" s="524"/>
      <c r="I259" s="524"/>
      <c r="J259" s="524"/>
      <c r="K259" s="502"/>
      <c r="L259" s="499"/>
    </row>
    <row r="260" spans="1:12" ht="15.6" customHeight="1" x14ac:dyDescent="0.25">
      <c r="A260" s="550"/>
      <c r="B260" s="552"/>
      <c r="C260" s="455"/>
      <c r="D260" s="545"/>
      <c r="E260" s="448"/>
      <c r="F260" s="110" t="s">
        <v>396</v>
      </c>
      <c r="G260" s="548" t="s">
        <v>397</v>
      </c>
      <c r="H260" s="548"/>
      <c r="I260" s="548"/>
      <c r="J260" s="548"/>
      <c r="K260" s="502"/>
      <c r="L260" s="499"/>
    </row>
    <row r="261" spans="1:12" ht="15.6" customHeight="1" x14ac:dyDescent="0.25">
      <c r="A261" s="550"/>
      <c r="B261" s="552"/>
      <c r="C261" s="455"/>
      <c r="D261" s="545"/>
      <c r="E261" s="448"/>
      <c r="F261" s="110" t="s">
        <v>256</v>
      </c>
      <c r="G261" s="524" t="s">
        <v>687</v>
      </c>
      <c r="H261" s="524"/>
      <c r="I261" s="524"/>
      <c r="J261" s="524"/>
      <c r="K261" s="502"/>
      <c r="L261" s="499"/>
    </row>
    <row r="262" spans="1:12" ht="15.6" customHeight="1" x14ac:dyDescent="0.25">
      <c r="A262" s="550"/>
      <c r="B262" s="552"/>
      <c r="C262" s="455"/>
      <c r="D262" s="545"/>
      <c r="E262" s="448"/>
      <c r="F262" s="93" t="s">
        <v>379</v>
      </c>
      <c r="G262" s="523" t="s">
        <v>380</v>
      </c>
      <c r="H262" s="523"/>
      <c r="I262" s="523"/>
      <c r="J262" s="523"/>
      <c r="K262" s="502"/>
      <c r="L262" s="499"/>
    </row>
    <row r="263" spans="1:12" ht="15.6" customHeight="1" x14ac:dyDescent="0.25">
      <c r="A263" s="550"/>
      <c r="B263" s="552"/>
      <c r="C263" s="455"/>
      <c r="D263" s="545"/>
      <c r="E263" s="448"/>
      <c r="F263" s="93" t="s">
        <v>701</v>
      </c>
      <c r="G263" s="523">
        <v>100000</v>
      </c>
      <c r="H263" s="523"/>
      <c r="I263" s="523"/>
      <c r="J263" s="523"/>
      <c r="K263" s="502"/>
      <c r="L263" s="499"/>
    </row>
    <row r="264" spans="1:12" ht="15.6" customHeight="1" x14ac:dyDescent="0.25">
      <c r="A264" s="550"/>
      <c r="B264" s="552"/>
      <c r="C264" s="455"/>
      <c r="D264" s="545"/>
      <c r="E264" s="448"/>
      <c r="F264" s="93" t="s">
        <v>257</v>
      </c>
      <c r="G264" s="523" t="s">
        <v>556</v>
      </c>
      <c r="H264" s="523"/>
      <c r="I264" s="523"/>
      <c r="J264" s="523"/>
      <c r="K264" s="502"/>
      <c r="L264" s="499"/>
    </row>
    <row r="265" spans="1:12" ht="15.6" customHeight="1" x14ac:dyDescent="0.25">
      <c r="A265" s="550"/>
      <c r="B265" s="552"/>
      <c r="C265" s="455"/>
      <c r="D265" s="545"/>
      <c r="E265" s="448"/>
      <c r="F265" s="93" t="s">
        <v>376</v>
      </c>
      <c r="G265" s="523" t="s">
        <v>392</v>
      </c>
      <c r="H265" s="523"/>
      <c r="I265" s="523"/>
      <c r="J265" s="523"/>
      <c r="K265" s="502"/>
      <c r="L265" s="499"/>
    </row>
    <row r="266" spans="1:12" ht="15.6" customHeight="1" x14ac:dyDescent="0.25">
      <c r="A266" s="550"/>
      <c r="B266" s="552"/>
      <c r="C266" s="455"/>
      <c r="D266" s="545"/>
      <c r="E266" s="448"/>
      <c r="F266" s="93" t="s">
        <v>702</v>
      </c>
      <c r="G266" s="523" t="s">
        <v>709</v>
      </c>
      <c r="H266" s="523"/>
      <c r="I266" s="523"/>
      <c r="J266" s="523"/>
      <c r="K266" s="502"/>
      <c r="L266" s="499"/>
    </row>
    <row r="267" spans="1:12" ht="15.6" customHeight="1" x14ac:dyDescent="0.25">
      <c r="A267" s="550"/>
      <c r="B267" s="552"/>
      <c r="C267" s="455"/>
      <c r="D267" s="545"/>
      <c r="E267" s="448"/>
      <c r="F267" s="93" t="s">
        <v>381</v>
      </c>
      <c r="G267" s="523" t="s">
        <v>382</v>
      </c>
      <c r="H267" s="523"/>
      <c r="I267" s="523"/>
      <c r="J267" s="523"/>
      <c r="K267" s="502"/>
      <c r="L267" s="500"/>
    </row>
    <row r="268" spans="1:12" ht="15.6" customHeight="1" x14ac:dyDescent="0.25">
      <c r="A268" s="550"/>
      <c r="B268" s="552"/>
      <c r="C268" s="455"/>
      <c r="D268" s="545"/>
      <c r="E268" s="448"/>
      <c r="F268" s="94" t="s">
        <v>358</v>
      </c>
      <c r="G268" s="523" t="s">
        <v>900</v>
      </c>
      <c r="H268" s="523"/>
      <c r="I268" s="523"/>
      <c r="J268" s="523"/>
      <c r="K268" s="496">
        <v>5</v>
      </c>
      <c r="L268" s="443">
        <v>41933</v>
      </c>
    </row>
    <row r="269" spans="1:12" ht="15.6" customHeight="1" x14ac:dyDescent="0.25">
      <c r="A269" s="550"/>
      <c r="B269" s="552"/>
      <c r="C269" s="455"/>
      <c r="D269" s="545"/>
      <c r="E269" s="448"/>
      <c r="F269" s="93" t="s">
        <v>383</v>
      </c>
      <c r="G269" s="523" t="s">
        <v>384</v>
      </c>
      <c r="H269" s="523"/>
      <c r="I269" s="523"/>
      <c r="J269" s="523"/>
      <c r="K269" s="497"/>
      <c r="L269" s="444" t="e">
        <f>#REF!-#REF!*10%</f>
        <v>#REF!</v>
      </c>
    </row>
    <row r="270" spans="1:12" ht="15.6" customHeight="1" x14ac:dyDescent="0.25">
      <c r="A270" s="550"/>
      <c r="B270" s="552"/>
      <c r="C270" s="455"/>
      <c r="D270" s="545"/>
      <c r="E270" s="448"/>
      <c r="F270" s="93" t="s">
        <v>385</v>
      </c>
      <c r="G270" s="523" t="s">
        <v>398</v>
      </c>
      <c r="H270" s="523"/>
      <c r="I270" s="523"/>
      <c r="J270" s="523"/>
      <c r="K270" s="497"/>
      <c r="L270" s="444" t="e">
        <f>#REF!-#REF!*10%</f>
        <v>#REF!</v>
      </c>
    </row>
    <row r="271" spans="1:12" ht="15.6" customHeight="1" x14ac:dyDescent="0.25">
      <c r="A271" s="550"/>
      <c r="B271" s="552"/>
      <c r="C271" s="455"/>
      <c r="D271" s="545"/>
      <c r="E271" s="448"/>
      <c r="F271" s="93" t="s">
        <v>389</v>
      </c>
      <c r="G271" s="523" t="s">
        <v>390</v>
      </c>
      <c r="H271" s="523"/>
      <c r="I271" s="523"/>
      <c r="J271" s="523"/>
      <c r="K271" s="497"/>
      <c r="L271" s="444" t="e">
        <f>#REF!-#REF!*10%</f>
        <v>#REF!</v>
      </c>
    </row>
    <row r="272" spans="1:12" ht="15.6" customHeight="1" x14ac:dyDescent="0.25">
      <c r="A272" s="550"/>
      <c r="B272" s="552"/>
      <c r="C272" s="455"/>
      <c r="D272" s="545"/>
      <c r="E272" s="448"/>
      <c r="F272" s="93" t="s">
        <v>704</v>
      </c>
      <c r="G272" s="523" t="s">
        <v>705</v>
      </c>
      <c r="H272" s="523"/>
      <c r="I272" s="523"/>
      <c r="J272" s="523"/>
      <c r="K272" s="497"/>
      <c r="L272" s="444" t="e">
        <f>#REF!-#REF!*10%</f>
        <v>#REF!</v>
      </c>
    </row>
    <row r="273" spans="1:12" ht="15.6" customHeight="1" x14ac:dyDescent="0.25">
      <c r="A273" s="550"/>
      <c r="B273" s="552"/>
      <c r="C273" s="455"/>
      <c r="D273" s="545"/>
      <c r="E273" s="448"/>
      <c r="F273" s="93" t="s">
        <v>706</v>
      </c>
      <c r="G273" s="461" t="s">
        <v>390</v>
      </c>
      <c r="H273" s="461"/>
      <c r="I273" s="461"/>
      <c r="J273" s="461"/>
      <c r="K273" s="497"/>
      <c r="L273" s="444" t="e">
        <f>#REF!-#REF!*10%</f>
        <v>#REF!</v>
      </c>
    </row>
    <row r="274" spans="1:12" ht="15.6" customHeight="1" x14ac:dyDescent="0.25">
      <c r="A274" s="550"/>
      <c r="B274" s="552"/>
      <c r="C274" s="455"/>
      <c r="D274" s="545"/>
      <c r="E274" s="448"/>
      <c r="F274" s="93" t="s">
        <v>1271</v>
      </c>
      <c r="G274" s="461" t="s">
        <v>390</v>
      </c>
      <c r="H274" s="461"/>
      <c r="I274" s="461"/>
      <c r="J274" s="461"/>
      <c r="K274" s="497"/>
      <c r="L274" s="444" t="e">
        <f>#REF!-#REF!*10%</f>
        <v>#REF!</v>
      </c>
    </row>
    <row r="275" spans="1:12" ht="15.6" customHeight="1" x14ac:dyDescent="0.25">
      <c r="A275" s="550"/>
      <c r="B275" s="552"/>
      <c r="C275" s="455"/>
      <c r="D275" s="545"/>
      <c r="E275" s="448"/>
      <c r="F275" s="93" t="s">
        <v>707</v>
      </c>
      <c r="G275" s="523" t="s">
        <v>911</v>
      </c>
      <c r="H275" s="523"/>
      <c r="I275" s="523"/>
      <c r="J275" s="523"/>
      <c r="K275" s="497"/>
      <c r="L275" s="444" t="e">
        <f>#REF!-#REF!*10%</f>
        <v>#REF!</v>
      </c>
    </row>
    <row r="276" spans="1:12" ht="15.6" customHeight="1" x14ac:dyDescent="0.25">
      <c r="A276" s="550"/>
      <c r="B276" s="552"/>
      <c r="C276" s="455"/>
      <c r="D276" s="545"/>
      <c r="E276" s="448"/>
      <c r="F276" s="93" t="s">
        <v>708</v>
      </c>
      <c r="G276" s="523" t="s">
        <v>390</v>
      </c>
      <c r="H276" s="523"/>
      <c r="I276" s="523"/>
      <c r="J276" s="523"/>
      <c r="K276" s="497"/>
      <c r="L276" s="444" t="e">
        <f>#REF!-#REF!*10%</f>
        <v>#REF!</v>
      </c>
    </row>
    <row r="277" spans="1:12" ht="15.6" customHeight="1" x14ac:dyDescent="0.25">
      <c r="A277" s="550"/>
      <c r="B277" s="552"/>
      <c r="C277" s="455"/>
      <c r="D277" s="545"/>
      <c r="E277" s="448"/>
      <c r="F277" s="93" t="s">
        <v>377</v>
      </c>
      <c r="G277" s="523" t="s">
        <v>387</v>
      </c>
      <c r="H277" s="523"/>
      <c r="I277" s="523"/>
      <c r="J277" s="523"/>
      <c r="K277" s="497"/>
      <c r="L277" s="444" t="e">
        <f>#REF!-#REF!*10%</f>
        <v>#REF!</v>
      </c>
    </row>
    <row r="278" spans="1:12" ht="15.6" customHeight="1" x14ac:dyDescent="0.25">
      <c r="A278" s="550"/>
      <c r="B278" s="552"/>
      <c r="C278" s="455"/>
      <c r="D278" s="545"/>
      <c r="E278" s="448"/>
      <c r="F278" s="93" t="s">
        <v>388</v>
      </c>
      <c r="G278" s="523" t="s">
        <v>393</v>
      </c>
      <c r="H278" s="523"/>
      <c r="I278" s="523"/>
      <c r="J278" s="523"/>
      <c r="K278" s="497"/>
      <c r="L278" s="444" t="e">
        <f>#REF!-#REF!*10%</f>
        <v>#REF!</v>
      </c>
    </row>
    <row r="279" spans="1:12" ht="15.6" customHeight="1" x14ac:dyDescent="0.25">
      <c r="A279" s="550"/>
      <c r="B279" s="552"/>
      <c r="C279" s="455"/>
      <c r="D279" s="545"/>
      <c r="E279" s="448"/>
      <c r="F279" s="93" t="s">
        <v>562</v>
      </c>
      <c r="G279" s="523" t="s">
        <v>1024</v>
      </c>
      <c r="H279" s="523"/>
      <c r="I279" s="523"/>
      <c r="J279" s="523"/>
      <c r="K279" s="497"/>
      <c r="L279" s="444" t="e">
        <f>#REF!-#REF!*10%</f>
        <v>#REF!</v>
      </c>
    </row>
    <row r="280" spans="1:12" ht="15.6" customHeight="1" x14ac:dyDescent="0.25">
      <c r="A280" s="550"/>
      <c r="B280" s="552"/>
      <c r="C280" s="455"/>
      <c r="D280" s="545"/>
      <c r="E280" s="448"/>
      <c r="F280" s="93" t="s">
        <v>570</v>
      </c>
      <c r="G280" s="523" t="s">
        <v>613</v>
      </c>
      <c r="H280" s="523"/>
      <c r="I280" s="523"/>
      <c r="J280" s="523"/>
      <c r="K280" s="497"/>
      <c r="L280" s="444" t="e">
        <f>#REF!-#REF!*10%</f>
        <v>#REF!</v>
      </c>
    </row>
    <row r="281" spans="1:12" ht="15.6" customHeight="1" x14ac:dyDescent="0.25">
      <c r="A281" s="550"/>
      <c r="B281" s="552"/>
      <c r="C281" s="455"/>
      <c r="D281" s="545"/>
      <c r="E281" s="448"/>
      <c r="F281" s="111" t="s">
        <v>84</v>
      </c>
      <c r="G281" s="526">
        <v>10.8</v>
      </c>
      <c r="H281" s="526"/>
      <c r="I281" s="526"/>
      <c r="J281" s="526"/>
      <c r="K281" s="497"/>
      <c r="L281" s="444" t="e">
        <f>#REF!-#REF!*10%</f>
        <v>#REF!</v>
      </c>
    </row>
    <row r="282" spans="1:12" ht="15.6" customHeight="1" x14ac:dyDescent="0.25">
      <c r="A282" s="550"/>
      <c r="B282" s="553"/>
      <c r="C282" s="455"/>
      <c r="D282" s="546"/>
      <c r="E282" s="448"/>
      <c r="F282" s="96" t="s">
        <v>1016</v>
      </c>
      <c r="G282" s="454">
        <v>5</v>
      </c>
      <c r="H282" s="454"/>
      <c r="I282" s="454"/>
      <c r="J282" s="454"/>
      <c r="K282" s="497"/>
      <c r="L282" s="511" t="e">
        <f>#REF!-#REF!*10%</f>
        <v>#REF!</v>
      </c>
    </row>
    <row r="283" spans="1:12" ht="15.6" customHeight="1" x14ac:dyDescent="0.25">
      <c r="A283" s="549">
        <v>10</v>
      </c>
      <c r="B283" s="551"/>
      <c r="C283" s="455" t="s">
        <v>589</v>
      </c>
      <c r="D283" s="544"/>
      <c r="E283" s="448"/>
      <c r="F283" s="110" t="s">
        <v>81</v>
      </c>
      <c r="G283" s="524" t="s">
        <v>6</v>
      </c>
      <c r="H283" s="524"/>
      <c r="I283" s="524"/>
      <c r="J283" s="524"/>
      <c r="K283" s="539">
        <v>3</v>
      </c>
      <c r="L283" s="498">
        <v>41170</v>
      </c>
    </row>
    <row r="284" spans="1:12" ht="15.6" customHeight="1" x14ac:dyDescent="0.25">
      <c r="A284" s="550"/>
      <c r="B284" s="552"/>
      <c r="C284" s="455"/>
      <c r="D284" s="545"/>
      <c r="E284" s="448"/>
      <c r="F284" s="110" t="s">
        <v>80</v>
      </c>
      <c r="G284" s="469">
        <v>420</v>
      </c>
      <c r="H284" s="469"/>
      <c r="I284" s="469"/>
      <c r="J284" s="469"/>
      <c r="K284" s="502"/>
      <c r="L284" s="499"/>
    </row>
    <row r="285" spans="1:12" ht="15.6" customHeight="1" x14ac:dyDescent="0.25">
      <c r="A285" s="550"/>
      <c r="B285" s="552"/>
      <c r="C285" s="455"/>
      <c r="D285" s="545"/>
      <c r="E285" s="448"/>
      <c r="F285" s="110" t="s">
        <v>8</v>
      </c>
      <c r="G285" s="240">
        <v>3000</v>
      </c>
      <c r="H285" s="241">
        <v>4000</v>
      </c>
      <c r="I285" s="312">
        <v>5000</v>
      </c>
      <c r="J285" s="242">
        <v>6000</v>
      </c>
      <c r="K285" s="502"/>
      <c r="L285" s="499"/>
    </row>
    <row r="286" spans="1:12" ht="15.6" customHeight="1" x14ac:dyDescent="0.25">
      <c r="A286" s="550"/>
      <c r="B286" s="552"/>
      <c r="C286" s="455"/>
      <c r="D286" s="545"/>
      <c r="E286" s="448"/>
      <c r="F286" s="110" t="s">
        <v>817</v>
      </c>
      <c r="G286" s="243">
        <f>G284*114</f>
        <v>47880</v>
      </c>
      <c r="H286" s="244">
        <f>G284*128</f>
        <v>53760</v>
      </c>
      <c r="I286" s="313">
        <f>G284*143</f>
        <v>60060</v>
      </c>
      <c r="J286" s="245">
        <f>G284*148</f>
        <v>62160</v>
      </c>
      <c r="K286" s="502"/>
      <c r="L286" s="499"/>
    </row>
    <row r="287" spans="1:12" ht="15.6" customHeight="1" x14ac:dyDescent="0.25">
      <c r="A287" s="550"/>
      <c r="B287" s="552"/>
      <c r="C287" s="455"/>
      <c r="D287" s="545"/>
      <c r="E287" s="448"/>
      <c r="F287" s="110" t="s">
        <v>1269</v>
      </c>
      <c r="G287" s="451">
        <v>0.98</v>
      </c>
      <c r="H287" s="451"/>
      <c r="I287" s="451"/>
      <c r="J287" s="451"/>
      <c r="K287" s="502"/>
      <c r="L287" s="499"/>
    </row>
    <row r="288" spans="1:12" ht="15.6" customHeight="1" x14ac:dyDescent="0.25">
      <c r="A288" s="550"/>
      <c r="B288" s="552"/>
      <c r="C288" s="455"/>
      <c r="D288" s="545"/>
      <c r="E288" s="448"/>
      <c r="F288" s="93" t="s">
        <v>699</v>
      </c>
      <c r="G288" s="523" t="s">
        <v>700</v>
      </c>
      <c r="H288" s="523"/>
      <c r="I288" s="523"/>
      <c r="J288" s="523"/>
      <c r="K288" s="502"/>
      <c r="L288" s="499"/>
    </row>
    <row r="289" spans="1:12" ht="15.6" customHeight="1" x14ac:dyDescent="0.25">
      <c r="A289" s="550"/>
      <c r="B289" s="552"/>
      <c r="C289" s="455"/>
      <c r="D289" s="545"/>
      <c r="E289" s="448"/>
      <c r="F289" s="93" t="s">
        <v>1181</v>
      </c>
      <c r="G289" s="462" t="s">
        <v>1179</v>
      </c>
      <c r="H289" s="463"/>
      <c r="I289" s="463"/>
      <c r="J289" s="464"/>
      <c r="K289" s="502"/>
      <c r="L289" s="499"/>
    </row>
    <row r="290" spans="1:12" ht="15.6" customHeight="1" x14ac:dyDescent="0.25">
      <c r="A290" s="550"/>
      <c r="B290" s="552"/>
      <c r="C290" s="455"/>
      <c r="D290" s="545"/>
      <c r="E290" s="448"/>
      <c r="F290" s="110" t="s">
        <v>83</v>
      </c>
      <c r="G290" s="524">
        <v>66</v>
      </c>
      <c r="H290" s="524"/>
      <c r="I290" s="524"/>
      <c r="J290" s="524"/>
      <c r="K290" s="502"/>
      <c r="L290" s="499"/>
    </row>
    <row r="291" spans="1:12" ht="15.6" customHeight="1" x14ac:dyDescent="0.25">
      <c r="A291" s="550"/>
      <c r="B291" s="552"/>
      <c r="C291" s="455"/>
      <c r="D291" s="545"/>
      <c r="E291" s="448"/>
      <c r="F291" s="110" t="s">
        <v>396</v>
      </c>
      <c r="G291" s="548" t="s">
        <v>397</v>
      </c>
      <c r="H291" s="548"/>
      <c r="I291" s="548"/>
      <c r="J291" s="548"/>
      <c r="K291" s="502"/>
      <c r="L291" s="499"/>
    </row>
    <row r="292" spans="1:12" ht="15.6" customHeight="1" x14ac:dyDescent="0.25">
      <c r="A292" s="550"/>
      <c r="B292" s="552"/>
      <c r="C292" s="455"/>
      <c r="D292" s="545"/>
      <c r="E292" s="448"/>
      <c r="F292" s="110" t="s">
        <v>256</v>
      </c>
      <c r="G292" s="524" t="s">
        <v>688</v>
      </c>
      <c r="H292" s="524"/>
      <c r="I292" s="524"/>
      <c r="J292" s="524"/>
      <c r="K292" s="502"/>
      <c r="L292" s="499"/>
    </row>
    <row r="293" spans="1:12" ht="15.6" customHeight="1" x14ac:dyDescent="0.25">
      <c r="A293" s="550"/>
      <c r="B293" s="552"/>
      <c r="C293" s="455"/>
      <c r="D293" s="545"/>
      <c r="E293" s="448"/>
      <c r="F293" s="93" t="s">
        <v>379</v>
      </c>
      <c r="G293" s="523" t="s">
        <v>380</v>
      </c>
      <c r="H293" s="523"/>
      <c r="I293" s="523"/>
      <c r="J293" s="523"/>
      <c r="K293" s="502"/>
      <c r="L293" s="499"/>
    </row>
    <row r="294" spans="1:12" ht="15.6" customHeight="1" x14ac:dyDescent="0.25">
      <c r="A294" s="550"/>
      <c r="B294" s="552"/>
      <c r="C294" s="455"/>
      <c r="D294" s="545"/>
      <c r="E294" s="448"/>
      <c r="F294" s="93" t="s">
        <v>701</v>
      </c>
      <c r="G294" s="523">
        <v>100000</v>
      </c>
      <c r="H294" s="523"/>
      <c r="I294" s="523"/>
      <c r="J294" s="523"/>
      <c r="K294" s="502"/>
      <c r="L294" s="499"/>
    </row>
    <row r="295" spans="1:12" ht="15.6" customHeight="1" x14ac:dyDescent="0.25">
      <c r="A295" s="550"/>
      <c r="B295" s="552"/>
      <c r="C295" s="455"/>
      <c r="D295" s="545"/>
      <c r="E295" s="448"/>
      <c r="F295" s="93" t="s">
        <v>257</v>
      </c>
      <c r="G295" s="523" t="s">
        <v>556</v>
      </c>
      <c r="H295" s="523"/>
      <c r="I295" s="523"/>
      <c r="J295" s="523"/>
      <c r="K295" s="502"/>
      <c r="L295" s="499"/>
    </row>
    <row r="296" spans="1:12" ht="15.6" customHeight="1" x14ac:dyDescent="0.25">
      <c r="A296" s="550"/>
      <c r="B296" s="552"/>
      <c r="C296" s="455"/>
      <c r="D296" s="545"/>
      <c r="E296" s="448"/>
      <c r="F296" s="93" t="s">
        <v>376</v>
      </c>
      <c r="G296" s="523" t="s">
        <v>392</v>
      </c>
      <c r="H296" s="523"/>
      <c r="I296" s="523"/>
      <c r="J296" s="523"/>
      <c r="K296" s="502"/>
      <c r="L296" s="499"/>
    </row>
    <row r="297" spans="1:12" ht="15.6" customHeight="1" x14ac:dyDescent="0.25">
      <c r="A297" s="550"/>
      <c r="B297" s="552"/>
      <c r="C297" s="455"/>
      <c r="D297" s="545"/>
      <c r="E297" s="448"/>
      <c r="F297" s="93" t="s">
        <v>702</v>
      </c>
      <c r="G297" s="523" t="s">
        <v>709</v>
      </c>
      <c r="H297" s="523"/>
      <c r="I297" s="523"/>
      <c r="J297" s="523"/>
      <c r="K297" s="502"/>
      <c r="L297" s="499"/>
    </row>
    <row r="298" spans="1:12" ht="15.6" customHeight="1" x14ac:dyDescent="0.25">
      <c r="A298" s="550"/>
      <c r="B298" s="552"/>
      <c r="C298" s="455"/>
      <c r="D298" s="545"/>
      <c r="E298" s="448"/>
      <c r="F298" s="93" t="s">
        <v>381</v>
      </c>
      <c r="G298" s="523" t="s">
        <v>382</v>
      </c>
      <c r="H298" s="523"/>
      <c r="I298" s="523"/>
      <c r="J298" s="523"/>
      <c r="K298" s="502"/>
      <c r="L298" s="500"/>
    </row>
    <row r="299" spans="1:12" ht="15.6" customHeight="1" x14ac:dyDescent="0.25">
      <c r="A299" s="550"/>
      <c r="B299" s="552"/>
      <c r="C299" s="455"/>
      <c r="D299" s="545"/>
      <c r="E299" s="448"/>
      <c r="F299" s="94" t="s">
        <v>358</v>
      </c>
      <c r="G299" s="523" t="s">
        <v>900</v>
      </c>
      <c r="H299" s="523"/>
      <c r="I299" s="523"/>
      <c r="J299" s="523"/>
      <c r="K299" s="496">
        <v>5</v>
      </c>
      <c r="L299" s="443">
        <v>44051</v>
      </c>
    </row>
    <row r="300" spans="1:12" ht="15.6" customHeight="1" x14ac:dyDescent="0.25">
      <c r="A300" s="550"/>
      <c r="B300" s="552"/>
      <c r="C300" s="455"/>
      <c r="D300" s="545"/>
      <c r="E300" s="448"/>
      <c r="F300" s="93" t="s">
        <v>383</v>
      </c>
      <c r="G300" s="523" t="s">
        <v>384</v>
      </c>
      <c r="H300" s="523"/>
      <c r="I300" s="523"/>
      <c r="J300" s="523"/>
      <c r="K300" s="497"/>
      <c r="L300" s="444" t="e">
        <f>#REF!-#REF!*10%</f>
        <v>#REF!</v>
      </c>
    </row>
    <row r="301" spans="1:12" ht="15.6" customHeight="1" x14ac:dyDescent="0.25">
      <c r="A301" s="550"/>
      <c r="B301" s="552"/>
      <c r="C301" s="455"/>
      <c r="D301" s="545"/>
      <c r="E301" s="448"/>
      <c r="F301" s="93" t="s">
        <v>385</v>
      </c>
      <c r="G301" s="523" t="s">
        <v>398</v>
      </c>
      <c r="H301" s="523"/>
      <c r="I301" s="523"/>
      <c r="J301" s="523"/>
      <c r="K301" s="497"/>
      <c r="L301" s="444" t="e">
        <f>#REF!-#REF!*10%</f>
        <v>#REF!</v>
      </c>
    </row>
    <row r="302" spans="1:12" ht="15.6" customHeight="1" x14ac:dyDescent="0.25">
      <c r="A302" s="550"/>
      <c r="B302" s="552"/>
      <c r="C302" s="455"/>
      <c r="D302" s="545"/>
      <c r="E302" s="448"/>
      <c r="F302" s="93" t="s">
        <v>389</v>
      </c>
      <c r="G302" s="523" t="s">
        <v>390</v>
      </c>
      <c r="H302" s="523"/>
      <c r="I302" s="523"/>
      <c r="J302" s="523"/>
      <c r="K302" s="497"/>
      <c r="L302" s="444" t="e">
        <f>#REF!-#REF!*10%</f>
        <v>#REF!</v>
      </c>
    </row>
    <row r="303" spans="1:12" ht="15.6" customHeight="1" x14ac:dyDescent="0.25">
      <c r="A303" s="550"/>
      <c r="B303" s="552"/>
      <c r="C303" s="455"/>
      <c r="D303" s="545"/>
      <c r="E303" s="448"/>
      <c r="F303" s="93" t="s">
        <v>704</v>
      </c>
      <c r="G303" s="523" t="s">
        <v>705</v>
      </c>
      <c r="H303" s="523"/>
      <c r="I303" s="523"/>
      <c r="J303" s="523"/>
      <c r="K303" s="497"/>
      <c r="L303" s="444" t="e">
        <f>#REF!-#REF!*10%</f>
        <v>#REF!</v>
      </c>
    </row>
    <row r="304" spans="1:12" ht="15.6" customHeight="1" x14ac:dyDescent="0.25">
      <c r="A304" s="550"/>
      <c r="B304" s="552"/>
      <c r="C304" s="455"/>
      <c r="D304" s="545"/>
      <c r="E304" s="448"/>
      <c r="F304" s="93" t="s">
        <v>706</v>
      </c>
      <c r="G304" s="461" t="s">
        <v>390</v>
      </c>
      <c r="H304" s="461"/>
      <c r="I304" s="461"/>
      <c r="J304" s="461"/>
      <c r="K304" s="497"/>
      <c r="L304" s="444" t="e">
        <f>#REF!-#REF!*10%</f>
        <v>#REF!</v>
      </c>
    </row>
    <row r="305" spans="1:12" ht="15.6" customHeight="1" x14ac:dyDescent="0.25">
      <c r="A305" s="550"/>
      <c r="B305" s="552"/>
      <c r="C305" s="455"/>
      <c r="D305" s="545"/>
      <c r="E305" s="448"/>
      <c r="F305" s="93" t="s">
        <v>1271</v>
      </c>
      <c r="G305" s="461" t="s">
        <v>390</v>
      </c>
      <c r="H305" s="461"/>
      <c r="I305" s="461"/>
      <c r="J305" s="461"/>
      <c r="K305" s="497"/>
      <c r="L305" s="444" t="e">
        <f>#REF!-#REF!*10%</f>
        <v>#REF!</v>
      </c>
    </row>
    <row r="306" spans="1:12" ht="15.6" customHeight="1" x14ac:dyDescent="0.25">
      <c r="A306" s="550"/>
      <c r="B306" s="552"/>
      <c r="C306" s="455"/>
      <c r="D306" s="545"/>
      <c r="E306" s="448"/>
      <c r="F306" s="93" t="s">
        <v>707</v>
      </c>
      <c r="G306" s="523" t="s">
        <v>911</v>
      </c>
      <c r="H306" s="523"/>
      <c r="I306" s="523"/>
      <c r="J306" s="523"/>
      <c r="K306" s="497"/>
      <c r="L306" s="444" t="e">
        <f>#REF!-#REF!*10%</f>
        <v>#REF!</v>
      </c>
    </row>
    <row r="307" spans="1:12" ht="15.6" customHeight="1" x14ac:dyDescent="0.25">
      <c r="A307" s="550"/>
      <c r="B307" s="552"/>
      <c r="C307" s="455"/>
      <c r="D307" s="545"/>
      <c r="E307" s="448"/>
      <c r="F307" s="93" t="s">
        <v>708</v>
      </c>
      <c r="G307" s="523" t="s">
        <v>390</v>
      </c>
      <c r="H307" s="523"/>
      <c r="I307" s="523"/>
      <c r="J307" s="523"/>
      <c r="K307" s="497"/>
      <c r="L307" s="444" t="e">
        <f>#REF!-#REF!*10%</f>
        <v>#REF!</v>
      </c>
    </row>
    <row r="308" spans="1:12" ht="15.6" customHeight="1" x14ac:dyDescent="0.25">
      <c r="A308" s="550"/>
      <c r="B308" s="552"/>
      <c r="C308" s="455"/>
      <c r="D308" s="545"/>
      <c r="E308" s="448"/>
      <c r="F308" s="93" t="s">
        <v>377</v>
      </c>
      <c r="G308" s="523" t="s">
        <v>387</v>
      </c>
      <c r="H308" s="523"/>
      <c r="I308" s="523"/>
      <c r="J308" s="523"/>
      <c r="K308" s="497"/>
      <c r="L308" s="444" t="e">
        <f>#REF!-#REF!*10%</f>
        <v>#REF!</v>
      </c>
    </row>
    <row r="309" spans="1:12" ht="15.6" customHeight="1" x14ac:dyDescent="0.25">
      <c r="A309" s="550"/>
      <c r="B309" s="552"/>
      <c r="C309" s="455"/>
      <c r="D309" s="545"/>
      <c r="E309" s="448"/>
      <c r="F309" s="93" t="s">
        <v>388</v>
      </c>
      <c r="G309" s="523" t="s">
        <v>393</v>
      </c>
      <c r="H309" s="523"/>
      <c r="I309" s="523"/>
      <c r="J309" s="523"/>
      <c r="K309" s="497"/>
      <c r="L309" s="444" t="e">
        <f>#REF!-#REF!*10%</f>
        <v>#REF!</v>
      </c>
    </row>
    <row r="310" spans="1:12" ht="15.6" customHeight="1" x14ac:dyDescent="0.25">
      <c r="A310" s="550"/>
      <c r="B310" s="552"/>
      <c r="C310" s="455"/>
      <c r="D310" s="545"/>
      <c r="E310" s="448"/>
      <c r="F310" s="93" t="s">
        <v>562</v>
      </c>
      <c r="G310" s="523" t="s">
        <v>1024</v>
      </c>
      <c r="H310" s="523"/>
      <c r="I310" s="523"/>
      <c r="J310" s="523"/>
      <c r="K310" s="497"/>
      <c r="L310" s="444" t="e">
        <f>#REF!-#REF!*10%</f>
        <v>#REF!</v>
      </c>
    </row>
    <row r="311" spans="1:12" ht="15.6" customHeight="1" x14ac:dyDescent="0.25">
      <c r="A311" s="550"/>
      <c r="B311" s="552"/>
      <c r="C311" s="455"/>
      <c r="D311" s="545"/>
      <c r="E311" s="448"/>
      <c r="F311" s="93" t="s">
        <v>570</v>
      </c>
      <c r="G311" s="523" t="s">
        <v>613</v>
      </c>
      <c r="H311" s="523"/>
      <c r="I311" s="523"/>
      <c r="J311" s="523"/>
      <c r="K311" s="497"/>
      <c r="L311" s="444" t="e">
        <f>#REF!-#REF!*10%</f>
        <v>#REF!</v>
      </c>
    </row>
    <row r="312" spans="1:12" ht="15.6" customHeight="1" x14ac:dyDescent="0.25">
      <c r="A312" s="550"/>
      <c r="B312" s="552"/>
      <c r="C312" s="455"/>
      <c r="D312" s="545"/>
      <c r="E312" s="448"/>
      <c r="F312" s="111" t="s">
        <v>84</v>
      </c>
      <c r="G312" s="526">
        <v>12</v>
      </c>
      <c r="H312" s="526"/>
      <c r="I312" s="526"/>
      <c r="J312" s="526"/>
      <c r="K312" s="497"/>
      <c r="L312" s="444" t="e">
        <f>#REF!-#REF!*10%</f>
        <v>#REF!</v>
      </c>
    </row>
    <row r="313" spans="1:12" ht="15.6" customHeight="1" x14ac:dyDescent="0.25">
      <c r="A313" s="550"/>
      <c r="B313" s="553"/>
      <c r="C313" s="455"/>
      <c r="D313" s="546"/>
      <c r="E313" s="448"/>
      <c r="F313" s="96" t="s">
        <v>1016</v>
      </c>
      <c r="G313" s="454">
        <v>5</v>
      </c>
      <c r="H313" s="454"/>
      <c r="I313" s="454"/>
      <c r="J313" s="454"/>
      <c r="K313" s="497"/>
      <c r="L313" s="511" t="e">
        <f>#REF!-#REF!*10%</f>
        <v>#REF!</v>
      </c>
    </row>
    <row r="314" spans="1:12" ht="15.6" customHeight="1" x14ac:dyDescent="0.25">
      <c r="A314" s="549">
        <v>11</v>
      </c>
      <c r="B314" s="551"/>
      <c r="C314" s="455" t="s">
        <v>590</v>
      </c>
      <c r="D314" s="520"/>
      <c r="E314" s="448"/>
      <c r="F314" s="110" t="s">
        <v>81</v>
      </c>
      <c r="G314" s="524" t="s">
        <v>6</v>
      </c>
      <c r="H314" s="524"/>
      <c r="I314" s="524"/>
      <c r="J314" s="524"/>
      <c r="K314" s="539">
        <v>3</v>
      </c>
      <c r="L314" s="498">
        <v>53278</v>
      </c>
    </row>
    <row r="315" spans="1:12" ht="15.6" customHeight="1" x14ac:dyDescent="0.25">
      <c r="A315" s="550"/>
      <c r="B315" s="552"/>
      <c r="C315" s="455"/>
      <c r="D315" s="521"/>
      <c r="E315" s="448"/>
      <c r="F315" s="110" t="s">
        <v>80</v>
      </c>
      <c r="G315" s="469">
        <v>474</v>
      </c>
      <c r="H315" s="469"/>
      <c r="I315" s="469"/>
      <c r="J315" s="469"/>
      <c r="K315" s="502"/>
      <c r="L315" s="499"/>
    </row>
    <row r="316" spans="1:12" ht="15.6" customHeight="1" x14ac:dyDescent="0.25">
      <c r="A316" s="550"/>
      <c r="B316" s="552"/>
      <c r="C316" s="455"/>
      <c r="D316" s="521"/>
      <c r="E316" s="448"/>
      <c r="F316" s="110" t="s">
        <v>8</v>
      </c>
      <c r="G316" s="240">
        <v>3000</v>
      </c>
      <c r="H316" s="241">
        <v>4000</v>
      </c>
      <c r="I316" s="312">
        <v>5000</v>
      </c>
      <c r="J316" s="242">
        <v>6000</v>
      </c>
      <c r="K316" s="502"/>
      <c r="L316" s="499"/>
    </row>
    <row r="317" spans="1:12" ht="15.6" customHeight="1" x14ac:dyDescent="0.25">
      <c r="A317" s="550"/>
      <c r="B317" s="552"/>
      <c r="C317" s="455"/>
      <c r="D317" s="521"/>
      <c r="E317" s="448"/>
      <c r="F317" s="110" t="s">
        <v>817</v>
      </c>
      <c r="G317" s="243">
        <f>G315*114</f>
        <v>54036</v>
      </c>
      <c r="H317" s="244">
        <f>G315*128</f>
        <v>60672</v>
      </c>
      <c r="I317" s="313">
        <f>G315*143</f>
        <v>67782</v>
      </c>
      <c r="J317" s="245">
        <f>G315*148</f>
        <v>70152</v>
      </c>
      <c r="K317" s="502"/>
      <c r="L317" s="499"/>
    </row>
    <row r="318" spans="1:12" ht="15.6" customHeight="1" x14ac:dyDescent="0.25">
      <c r="A318" s="550"/>
      <c r="B318" s="552"/>
      <c r="C318" s="455"/>
      <c r="D318" s="521"/>
      <c r="E318" s="448"/>
      <c r="F318" s="110" t="s">
        <v>1269</v>
      </c>
      <c r="G318" s="451">
        <v>0.98</v>
      </c>
      <c r="H318" s="451"/>
      <c r="I318" s="451"/>
      <c r="J318" s="451"/>
      <c r="K318" s="502"/>
      <c r="L318" s="499"/>
    </row>
    <row r="319" spans="1:12" ht="15.6" customHeight="1" x14ac:dyDescent="0.25">
      <c r="A319" s="550"/>
      <c r="B319" s="552"/>
      <c r="C319" s="455"/>
      <c r="D319" s="521"/>
      <c r="E319" s="448"/>
      <c r="F319" s="93" t="s">
        <v>699</v>
      </c>
      <c r="G319" s="523" t="s">
        <v>700</v>
      </c>
      <c r="H319" s="523"/>
      <c r="I319" s="523"/>
      <c r="J319" s="523"/>
      <c r="K319" s="502"/>
      <c r="L319" s="499"/>
    </row>
    <row r="320" spans="1:12" ht="15.6" customHeight="1" x14ac:dyDescent="0.25">
      <c r="A320" s="550"/>
      <c r="B320" s="552"/>
      <c r="C320" s="455"/>
      <c r="D320" s="521"/>
      <c r="E320" s="448"/>
      <c r="F320" s="93" t="s">
        <v>1181</v>
      </c>
      <c r="G320" s="462" t="s">
        <v>1179</v>
      </c>
      <c r="H320" s="463"/>
      <c r="I320" s="463"/>
      <c r="J320" s="464"/>
      <c r="K320" s="502"/>
      <c r="L320" s="499"/>
    </row>
    <row r="321" spans="1:12" ht="15.6" customHeight="1" x14ac:dyDescent="0.25">
      <c r="A321" s="550"/>
      <c r="B321" s="552"/>
      <c r="C321" s="455"/>
      <c r="D321" s="521"/>
      <c r="E321" s="448"/>
      <c r="F321" s="110" t="s">
        <v>83</v>
      </c>
      <c r="G321" s="524">
        <v>66</v>
      </c>
      <c r="H321" s="524"/>
      <c r="I321" s="524"/>
      <c r="J321" s="524"/>
      <c r="K321" s="502"/>
      <c r="L321" s="499"/>
    </row>
    <row r="322" spans="1:12" ht="15.6" customHeight="1" x14ac:dyDescent="0.25">
      <c r="A322" s="550"/>
      <c r="B322" s="552"/>
      <c r="C322" s="455"/>
      <c r="D322" s="521"/>
      <c r="E322" s="448"/>
      <c r="F322" s="110" t="s">
        <v>396</v>
      </c>
      <c r="G322" s="548" t="s">
        <v>397</v>
      </c>
      <c r="H322" s="548"/>
      <c r="I322" s="548"/>
      <c r="J322" s="548"/>
      <c r="K322" s="502"/>
      <c r="L322" s="499"/>
    </row>
    <row r="323" spans="1:12" ht="15.6" customHeight="1" x14ac:dyDescent="0.25">
      <c r="A323" s="550"/>
      <c r="B323" s="552"/>
      <c r="C323" s="455"/>
      <c r="D323" s="521"/>
      <c r="E323" s="448"/>
      <c r="F323" s="110" t="s">
        <v>256</v>
      </c>
      <c r="G323" s="524" t="s">
        <v>689</v>
      </c>
      <c r="H323" s="524"/>
      <c r="I323" s="524"/>
      <c r="J323" s="524"/>
      <c r="K323" s="502"/>
      <c r="L323" s="499"/>
    </row>
    <row r="324" spans="1:12" ht="15.6" customHeight="1" x14ac:dyDescent="0.25">
      <c r="A324" s="550"/>
      <c r="B324" s="552"/>
      <c r="C324" s="455"/>
      <c r="D324" s="521"/>
      <c r="E324" s="448"/>
      <c r="F324" s="93" t="s">
        <v>379</v>
      </c>
      <c r="G324" s="523" t="s">
        <v>380</v>
      </c>
      <c r="H324" s="523"/>
      <c r="I324" s="523"/>
      <c r="J324" s="523"/>
      <c r="K324" s="502"/>
      <c r="L324" s="499"/>
    </row>
    <row r="325" spans="1:12" ht="15.6" customHeight="1" x14ac:dyDescent="0.25">
      <c r="A325" s="550"/>
      <c r="B325" s="552"/>
      <c r="C325" s="455"/>
      <c r="D325" s="521"/>
      <c r="E325" s="448"/>
      <c r="F325" s="93" t="s">
        <v>701</v>
      </c>
      <c r="G325" s="523">
        <v>100000</v>
      </c>
      <c r="H325" s="523"/>
      <c r="I325" s="523"/>
      <c r="J325" s="523"/>
      <c r="K325" s="502"/>
      <c r="L325" s="499"/>
    </row>
    <row r="326" spans="1:12" ht="15.6" customHeight="1" x14ac:dyDescent="0.25">
      <c r="A326" s="550"/>
      <c r="B326" s="552"/>
      <c r="C326" s="455"/>
      <c r="D326" s="521"/>
      <c r="E326" s="448"/>
      <c r="F326" s="93" t="s">
        <v>257</v>
      </c>
      <c r="G326" s="523" t="s">
        <v>556</v>
      </c>
      <c r="H326" s="523"/>
      <c r="I326" s="523"/>
      <c r="J326" s="523"/>
      <c r="K326" s="502"/>
      <c r="L326" s="499"/>
    </row>
    <row r="327" spans="1:12" ht="15.6" customHeight="1" x14ac:dyDescent="0.25">
      <c r="A327" s="550"/>
      <c r="B327" s="552"/>
      <c r="C327" s="455"/>
      <c r="D327" s="521"/>
      <c r="E327" s="448"/>
      <c r="F327" s="93" t="s">
        <v>376</v>
      </c>
      <c r="G327" s="523" t="s">
        <v>392</v>
      </c>
      <c r="H327" s="523"/>
      <c r="I327" s="523"/>
      <c r="J327" s="523"/>
      <c r="K327" s="502"/>
      <c r="L327" s="499"/>
    </row>
    <row r="328" spans="1:12" ht="15.6" customHeight="1" x14ac:dyDescent="0.25">
      <c r="A328" s="550"/>
      <c r="B328" s="552"/>
      <c r="C328" s="455"/>
      <c r="D328" s="521"/>
      <c r="E328" s="448"/>
      <c r="F328" s="93" t="s">
        <v>702</v>
      </c>
      <c r="G328" s="523" t="s">
        <v>709</v>
      </c>
      <c r="H328" s="523"/>
      <c r="I328" s="523"/>
      <c r="J328" s="523"/>
      <c r="K328" s="502"/>
      <c r="L328" s="499"/>
    </row>
    <row r="329" spans="1:12" ht="15.6" customHeight="1" x14ac:dyDescent="0.25">
      <c r="A329" s="550"/>
      <c r="B329" s="552"/>
      <c r="C329" s="455"/>
      <c r="D329" s="521"/>
      <c r="E329" s="448"/>
      <c r="F329" s="93" t="s">
        <v>381</v>
      </c>
      <c r="G329" s="523" t="s">
        <v>382</v>
      </c>
      <c r="H329" s="523"/>
      <c r="I329" s="523"/>
      <c r="J329" s="523"/>
      <c r="K329" s="502"/>
      <c r="L329" s="500"/>
    </row>
    <row r="330" spans="1:12" ht="15.6" customHeight="1" x14ac:dyDescent="0.25">
      <c r="A330" s="550"/>
      <c r="B330" s="552"/>
      <c r="C330" s="455"/>
      <c r="D330" s="521"/>
      <c r="E330" s="448"/>
      <c r="F330" s="94" t="s">
        <v>358</v>
      </c>
      <c r="G330" s="523" t="s">
        <v>900</v>
      </c>
      <c r="H330" s="523"/>
      <c r="I330" s="523"/>
      <c r="J330" s="523"/>
      <c r="K330" s="496">
        <v>5</v>
      </c>
      <c r="L330" s="443">
        <v>57008</v>
      </c>
    </row>
    <row r="331" spans="1:12" ht="15.6" customHeight="1" x14ac:dyDescent="0.25">
      <c r="A331" s="550"/>
      <c r="B331" s="552"/>
      <c r="C331" s="455"/>
      <c r="D331" s="521"/>
      <c r="E331" s="448"/>
      <c r="F331" s="93" t="s">
        <v>383</v>
      </c>
      <c r="G331" s="523" t="s">
        <v>384</v>
      </c>
      <c r="H331" s="523"/>
      <c r="I331" s="523"/>
      <c r="J331" s="523"/>
      <c r="K331" s="497"/>
      <c r="L331" s="444" t="e">
        <f>#REF!-#REF!*10%</f>
        <v>#REF!</v>
      </c>
    </row>
    <row r="332" spans="1:12" ht="15.6" customHeight="1" x14ac:dyDescent="0.25">
      <c r="A332" s="550"/>
      <c r="B332" s="552"/>
      <c r="C332" s="455"/>
      <c r="D332" s="521"/>
      <c r="E332" s="448"/>
      <c r="F332" s="93" t="s">
        <v>385</v>
      </c>
      <c r="G332" s="523" t="s">
        <v>398</v>
      </c>
      <c r="H332" s="523"/>
      <c r="I332" s="523"/>
      <c r="J332" s="523"/>
      <c r="K332" s="497"/>
      <c r="L332" s="444" t="e">
        <f>#REF!-#REF!*10%</f>
        <v>#REF!</v>
      </c>
    </row>
    <row r="333" spans="1:12" ht="15.6" customHeight="1" x14ac:dyDescent="0.25">
      <c r="A333" s="550"/>
      <c r="B333" s="552"/>
      <c r="C333" s="455"/>
      <c r="D333" s="521"/>
      <c r="E333" s="448"/>
      <c r="F333" s="93" t="s">
        <v>389</v>
      </c>
      <c r="G333" s="523" t="s">
        <v>390</v>
      </c>
      <c r="H333" s="523"/>
      <c r="I333" s="523"/>
      <c r="J333" s="523"/>
      <c r="K333" s="497"/>
      <c r="L333" s="444" t="e">
        <f>#REF!-#REF!*10%</f>
        <v>#REF!</v>
      </c>
    </row>
    <row r="334" spans="1:12" ht="15.6" customHeight="1" x14ac:dyDescent="0.25">
      <c r="A334" s="550"/>
      <c r="B334" s="552"/>
      <c r="C334" s="455"/>
      <c r="D334" s="521"/>
      <c r="E334" s="448"/>
      <c r="F334" s="93" t="s">
        <v>704</v>
      </c>
      <c r="G334" s="523" t="s">
        <v>705</v>
      </c>
      <c r="H334" s="523"/>
      <c r="I334" s="523"/>
      <c r="J334" s="523"/>
      <c r="K334" s="497"/>
      <c r="L334" s="444" t="e">
        <f>#REF!-#REF!*10%</f>
        <v>#REF!</v>
      </c>
    </row>
    <row r="335" spans="1:12" ht="15.6" customHeight="1" x14ac:dyDescent="0.25">
      <c r="A335" s="550"/>
      <c r="B335" s="552"/>
      <c r="C335" s="455"/>
      <c r="D335" s="521"/>
      <c r="E335" s="448"/>
      <c r="F335" s="93" t="s">
        <v>706</v>
      </c>
      <c r="G335" s="461" t="s">
        <v>390</v>
      </c>
      <c r="H335" s="461"/>
      <c r="I335" s="461"/>
      <c r="J335" s="461"/>
      <c r="K335" s="497"/>
      <c r="L335" s="444" t="e">
        <f>#REF!-#REF!*10%</f>
        <v>#REF!</v>
      </c>
    </row>
    <row r="336" spans="1:12" ht="15.6" customHeight="1" x14ac:dyDescent="0.25">
      <c r="A336" s="550"/>
      <c r="B336" s="552"/>
      <c r="C336" s="455"/>
      <c r="D336" s="521"/>
      <c r="E336" s="448"/>
      <c r="F336" s="93" t="s">
        <v>1271</v>
      </c>
      <c r="G336" s="461" t="s">
        <v>390</v>
      </c>
      <c r="H336" s="461"/>
      <c r="I336" s="461"/>
      <c r="J336" s="461"/>
      <c r="K336" s="497"/>
      <c r="L336" s="444" t="e">
        <f>#REF!-#REF!*10%</f>
        <v>#REF!</v>
      </c>
    </row>
    <row r="337" spans="1:12" ht="15.6" customHeight="1" x14ac:dyDescent="0.25">
      <c r="A337" s="550"/>
      <c r="B337" s="552"/>
      <c r="C337" s="455"/>
      <c r="D337" s="521"/>
      <c r="E337" s="448"/>
      <c r="F337" s="93" t="s">
        <v>707</v>
      </c>
      <c r="G337" s="523" t="s">
        <v>911</v>
      </c>
      <c r="H337" s="523"/>
      <c r="I337" s="523"/>
      <c r="J337" s="523"/>
      <c r="K337" s="497"/>
      <c r="L337" s="444" t="e">
        <f>#REF!-#REF!*10%</f>
        <v>#REF!</v>
      </c>
    </row>
    <row r="338" spans="1:12" ht="15.6" customHeight="1" x14ac:dyDescent="0.25">
      <c r="A338" s="550"/>
      <c r="B338" s="552"/>
      <c r="C338" s="455"/>
      <c r="D338" s="521"/>
      <c r="E338" s="448"/>
      <c r="F338" s="93" t="s">
        <v>708</v>
      </c>
      <c r="G338" s="523" t="s">
        <v>390</v>
      </c>
      <c r="H338" s="523"/>
      <c r="I338" s="523"/>
      <c r="J338" s="523"/>
      <c r="K338" s="497"/>
      <c r="L338" s="444" t="e">
        <f>#REF!-#REF!*10%</f>
        <v>#REF!</v>
      </c>
    </row>
    <row r="339" spans="1:12" ht="15.6" customHeight="1" x14ac:dyDescent="0.25">
      <c r="A339" s="550"/>
      <c r="B339" s="552"/>
      <c r="C339" s="455"/>
      <c r="D339" s="521"/>
      <c r="E339" s="448"/>
      <c r="F339" s="93" t="s">
        <v>377</v>
      </c>
      <c r="G339" s="523" t="s">
        <v>387</v>
      </c>
      <c r="H339" s="523"/>
      <c r="I339" s="523"/>
      <c r="J339" s="523"/>
      <c r="K339" s="497"/>
      <c r="L339" s="444" t="e">
        <f>#REF!-#REF!*10%</f>
        <v>#REF!</v>
      </c>
    </row>
    <row r="340" spans="1:12" ht="15.6" customHeight="1" x14ac:dyDescent="0.25">
      <c r="A340" s="550"/>
      <c r="B340" s="552"/>
      <c r="C340" s="455"/>
      <c r="D340" s="521"/>
      <c r="E340" s="448"/>
      <c r="F340" s="93" t="s">
        <v>388</v>
      </c>
      <c r="G340" s="523" t="s">
        <v>393</v>
      </c>
      <c r="H340" s="523"/>
      <c r="I340" s="523"/>
      <c r="J340" s="523"/>
      <c r="K340" s="497"/>
      <c r="L340" s="444" t="e">
        <f>#REF!-#REF!*10%</f>
        <v>#REF!</v>
      </c>
    </row>
    <row r="341" spans="1:12" ht="15.6" customHeight="1" x14ac:dyDescent="0.25">
      <c r="A341" s="550"/>
      <c r="B341" s="552"/>
      <c r="C341" s="455"/>
      <c r="D341" s="521"/>
      <c r="E341" s="448"/>
      <c r="F341" s="93" t="s">
        <v>562</v>
      </c>
      <c r="G341" s="523" t="s">
        <v>1024</v>
      </c>
      <c r="H341" s="523"/>
      <c r="I341" s="523"/>
      <c r="J341" s="523"/>
      <c r="K341" s="497"/>
      <c r="L341" s="444" t="e">
        <f>#REF!-#REF!*10%</f>
        <v>#REF!</v>
      </c>
    </row>
    <row r="342" spans="1:12" ht="15.6" customHeight="1" x14ac:dyDescent="0.25">
      <c r="A342" s="550"/>
      <c r="B342" s="552"/>
      <c r="C342" s="455"/>
      <c r="D342" s="521"/>
      <c r="E342" s="448"/>
      <c r="F342" s="93" t="s">
        <v>570</v>
      </c>
      <c r="G342" s="523" t="s">
        <v>613</v>
      </c>
      <c r="H342" s="523"/>
      <c r="I342" s="523"/>
      <c r="J342" s="523"/>
      <c r="K342" s="497"/>
      <c r="L342" s="444" t="e">
        <f>#REF!-#REF!*10%</f>
        <v>#REF!</v>
      </c>
    </row>
    <row r="343" spans="1:12" ht="15.6" customHeight="1" x14ac:dyDescent="0.25">
      <c r="A343" s="550"/>
      <c r="B343" s="552"/>
      <c r="C343" s="455"/>
      <c r="D343" s="521"/>
      <c r="E343" s="448"/>
      <c r="F343" s="111" t="s">
        <v>84</v>
      </c>
      <c r="G343" s="526">
        <v>13.8</v>
      </c>
      <c r="H343" s="526"/>
      <c r="I343" s="526"/>
      <c r="J343" s="526"/>
      <c r="K343" s="497"/>
      <c r="L343" s="444" t="e">
        <f>#REF!-#REF!*10%</f>
        <v>#REF!</v>
      </c>
    </row>
    <row r="344" spans="1:12" ht="15.6" customHeight="1" x14ac:dyDescent="0.25">
      <c r="A344" s="550"/>
      <c r="B344" s="553"/>
      <c r="C344" s="455"/>
      <c r="D344" s="521"/>
      <c r="E344" s="448"/>
      <c r="F344" s="96" t="s">
        <v>1016</v>
      </c>
      <c r="G344" s="454">
        <v>5</v>
      </c>
      <c r="H344" s="454"/>
      <c r="I344" s="454"/>
      <c r="J344" s="454"/>
      <c r="K344" s="497"/>
      <c r="L344" s="511" t="e">
        <f>#REF!-#REF!*10%</f>
        <v>#REF!</v>
      </c>
    </row>
    <row r="345" spans="1:12" ht="15.6" customHeight="1" x14ac:dyDescent="0.25">
      <c r="A345" s="549">
        <v>12</v>
      </c>
      <c r="B345" s="551"/>
      <c r="C345" s="455" t="s">
        <v>591</v>
      </c>
      <c r="D345" s="520"/>
      <c r="E345" s="448"/>
      <c r="F345" s="110" t="s">
        <v>81</v>
      </c>
      <c r="G345" s="524" t="s">
        <v>6</v>
      </c>
      <c r="H345" s="524"/>
      <c r="I345" s="524"/>
      <c r="J345" s="524"/>
      <c r="K345" s="539">
        <v>3</v>
      </c>
      <c r="L345" s="498">
        <v>58783</v>
      </c>
    </row>
    <row r="346" spans="1:12" ht="15.6" customHeight="1" x14ac:dyDescent="0.25">
      <c r="A346" s="550"/>
      <c r="B346" s="552"/>
      <c r="C346" s="455"/>
      <c r="D346" s="521"/>
      <c r="E346" s="448"/>
      <c r="F346" s="110" t="s">
        <v>80</v>
      </c>
      <c r="G346" s="469">
        <v>534</v>
      </c>
      <c r="H346" s="469"/>
      <c r="I346" s="469"/>
      <c r="J346" s="469"/>
      <c r="K346" s="502"/>
      <c r="L346" s="499"/>
    </row>
    <row r="347" spans="1:12" ht="15.6" customHeight="1" x14ac:dyDescent="0.25">
      <c r="A347" s="550"/>
      <c r="B347" s="552"/>
      <c r="C347" s="455"/>
      <c r="D347" s="521"/>
      <c r="E347" s="448"/>
      <c r="F347" s="110" t="s">
        <v>8</v>
      </c>
      <c r="G347" s="240">
        <v>3000</v>
      </c>
      <c r="H347" s="241">
        <v>4000</v>
      </c>
      <c r="I347" s="312">
        <v>5000</v>
      </c>
      <c r="J347" s="242">
        <v>6000</v>
      </c>
      <c r="K347" s="502"/>
      <c r="L347" s="499"/>
    </row>
    <row r="348" spans="1:12" ht="15.6" customHeight="1" x14ac:dyDescent="0.25">
      <c r="A348" s="550"/>
      <c r="B348" s="552"/>
      <c r="C348" s="455"/>
      <c r="D348" s="521"/>
      <c r="E348" s="448"/>
      <c r="F348" s="110" t="s">
        <v>817</v>
      </c>
      <c r="G348" s="243">
        <f>G346*114</f>
        <v>60876</v>
      </c>
      <c r="H348" s="244">
        <f>G346*128</f>
        <v>68352</v>
      </c>
      <c r="I348" s="313">
        <f>G346*143</f>
        <v>76362</v>
      </c>
      <c r="J348" s="245">
        <f>G346*148</f>
        <v>79032</v>
      </c>
      <c r="K348" s="502"/>
      <c r="L348" s="499"/>
    </row>
    <row r="349" spans="1:12" ht="15.6" customHeight="1" x14ac:dyDescent="0.25">
      <c r="A349" s="550"/>
      <c r="B349" s="552"/>
      <c r="C349" s="455"/>
      <c r="D349" s="521"/>
      <c r="E349" s="448"/>
      <c r="F349" s="110" t="s">
        <v>1269</v>
      </c>
      <c r="G349" s="451">
        <v>0.98</v>
      </c>
      <c r="H349" s="451"/>
      <c r="I349" s="451"/>
      <c r="J349" s="451"/>
      <c r="K349" s="502"/>
      <c r="L349" s="499"/>
    </row>
    <row r="350" spans="1:12" ht="15.6" customHeight="1" x14ac:dyDescent="0.25">
      <c r="A350" s="550"/>
      <c r="B350" s="552"/>
      <c r="C350" s="455"/>
      <c r="D350" s="521"/>
      <c r="E350" s="448"/>
      <c r="F350" s="93" t="s">
        <v>699</v>
      </c>
      <c r="G350" s="523" t="s">
        <v>700</v>
      </c>
      <c r="H350" s="523"/>
      <c r="I350" s="523"/>
      <c r="J350" s="523"/>
      <c r="K350" s="502"/>
      <c r="L350" s="499"/>
    </row>
    <row r="351" spans="1:12" ht="15.6" customHeight="1" x14ac:dyDescent="0.25">
      <c r="A351" s="550"/>
      <c r="B351" s="552"/>
      <c r="C351" s="455"/>
      <c r="D351" s="521"/>
      <c r="E351" s="448"/>
      <c r="F351" s="93" t="s">
        <v>1181</v>
      </c>
      <c r="G351" s="462" t="s">
        <v>1179</v>
      </c>
      <c r="H351" s="463"/>
      <c r="I351" s="463"/>
      <c r="J351" s="464"/>
      <c r="K351" s="502"/>
      <c r="L351" s="499"/>
    </row>
    <row r="352" spans="1:12" ht="15.6" customHeight="1" x14ac:dyDescent="0.25">
      <c r="A352" s="550"/>
      <c r="B352" s="552"/>
      <c r="C352" s="455"/>
      <c r="D352" s="521"/>
      <c r="E352" s="448"/>
      <c r="F352" s="110" t="s">
        <v>83</v>
      </c>
      <c r="G352" s="524">
        <v>66</v>
      </c>
      <c r="H352" s="524"/>
      <c r="I352" s="524"/>
      <c r="J352" s="524"/>
      <c r="K352" s="502"/>
      <c r="L352" s="499"/>
    </row>
    <row r="353" spans="1:12" ht="15.6" customHeight="1" x14ac:dyDescent="0.25">
      <c r="A353" s="550"/>
      <c r="B353" s="552"/>
      <c r="C353" s="455"/>
      <c r="D353" s="521"/>
      <c r="E353" s="448"/>
      <c r="F353" s="110" t="s">
        <v>396</v>
      </c>
      <c r="G353" s="548" t="s">
        <v>397</v>
      </c>
      <c r="H353" s="548"/>
      <c r="I353" s="548"/>
      <c r="J353" s="548"/>
      <c r="K353" s="502"/>
      <c r="L353" s="499"/>
    </row>
    <row r="354" spans="1:12" ht="15.6" customHeight="1" x14ac:dyDescent="0.25">
      <c r="A354" s="550"/>
      <c r="B354" s="552"/>
      <c r="C354" s="455"/>
      <c r="D354" s="521"/>
      <c r="E354" s="448"/>
      <c r="F354" s="110" t="s">
        <v>256</v>
      </c>
      <c r="G354" s="524" t="s">
        <v>690</v>
      </c>
      <c r="H354" s="524"/>
      <c r="I354" s="524"/>
      <c r="J354" s="524"/>
      <c r="K354" s="502"/>
      <c r="L354" s="499"/>
    </row>
    <row r="355" spans="1:12" ht="15.6" customHeight="1" x14ac:dyDescent="0.25">
      <c r="A355" s="550"/>
      <c r="B355" s="552"/>
      <c r="C355" s="455"/>
      <c r="D355" s="521"/>
      <c r="E355" s="448"/>
      <c r="F355" s="93" t="s">
        <v>379</v>
      </c>
      <c r="G355" s="523" t="s">
        <v>380</v>
      </c>
      <c r="H355" s="523"/>
      <c r="I355" s="523"/>
      <c r="J355" s="523"/>
      <c r="K355" s="502"/>
      <c r="L355" s="499"/>
    </row>
    <row r="356" spans="1:12" ht="15.6" customHeight="1" x14ac:dyDescent="0.25">
      <c r="A356" s="550"/>
      <c r="B356" s="552"/>
      <c r="C356" s="455"/>
      <c r="D356" s="521"/>
      <c r="E356" s="448"/>
      <c r="F356" s="93" t="s">
        <v>701</v>
      </c>
      <c r="G356" s="523">
        <v>100000</v>
      </c>
      <c r="H356" s="523"/>
      <c r="I356" s="523"/>
      <c r="J356" s="523"/>
      <c r="K356" s="502"/>
      <c r="L356" s="499"/>
    </row>
    <row r="357" spans="1:12" ht="15.6" customHeight="1" x14ac:dyDescent="0.25">
      <c r="A357" s="550"/>
      <c r="B357" s="552"/>
      <c r="C357" s="455"/>
      <c r="D357" s="521"/>
      <c r="E357" s="448"/>
      <c r="F357" s="93" t="s">
        <v>257</v>
      </c>
      <c r="G357" s="523" t="s">
        <v>556</v>
      </c>
      <c r="H357" s="523"/>
      <c r="I357" s="523"/>
      <c r="J357" s="523"/>
      <c r="K357" s="502"/>
      <c r="L357" s="499"/>
    </row>
    <row r="358" spans="1:12" ht="15.6" customHeight="1" x14ac:dyDescent="0.25">
      <c r="A358" s="550"/>
      <c r="B358" s="552"/>
      <c r="C358" s="455"/>
      <c r="D358" s="521"/>
      <c r="E358" s="448"/>
      <c r="F358" s="93" t="s">
        <v>376</v>
      </c>
      <c r="G358" s="523" t="s">
        <v>392</v>
      </c>
      <c r="H358" s="523"/>
      <c r="I358" s="523"/>
      <c r="J358" s="523"/>
      <c r="K358" s="502"/>
      <c r="L358" s="499"/>
    </row>
    <row r="359" spans="1:12" ht="15.6" customHeight="1" x14ac:dyDescent="0.25">
      <c r="A359" s="550"/>
      <c r="B359" s="552"/>
      <c r="C359" s="455"/>
      <c r="D359" s="521"/>
      <c r="E359" s="448"/>
      <c r="F359" s="93" t="s">
        <v>702</v>
      </c>
      <c r="G359" s="523" t="s">
        <v>709</v>
      </c>
      <c r="H359" s="523"/>
      <c r="I359" s="523"/>
      <c r="J359" s="523"/>
      <c r="K359" s="502"/>
      <c r="L359" s="499"/>
    </row>
    <row r="360" spans="1:12" ht="15.6" customHeight="1" x14ac:dyDescent="0.25">
      <c r="A360" s="550"/>
      <c r="B360" s="552"/>
      <c r="C360" s="455"/>
      <c r="D360" s="521"/>
      <c r="E360" s="448"/>
      <c r="F360" s="93" t="s">
        <v>381</v>
      </c>
      <c r="G360" s="523" t="s">
        <v>382</v>
      </c>
      <c r="H360" s="523"/>
      <c r="I360" s="523"/>
      <c r="J360" s="523"/>
      <c r="K360" s="502"/>
      <c r="L360" s="500"/>
    </row>
    <row r="361" spans="1:12" ht="15.6" customHeight="1" x14ac:dyDescent="0.25">
      <c r="A361" s="550"/>
      <c r="B361" s="552"/>
      <c r="C361" s="455"/>
      <c r="D361" s="521"/>
      <c r="E361" s="448"/>
      <c r="F361" s="94" t="s">
        <v>358</v>
      </c>
      <c r="G361" s="523" t="s">
        <v>900</v>
      </c>
      <c r="H361" s="523"/>
      <c r="I361" s="523"/>
      <c r="J361" s="523"/>
      <c r="K361" s="496">
        <v>5</v>
      </c>
      <c r="L361" s="443">
        <v>62897</v>
      </c>
    </row>
    <row r="362" spans="1:12" ht="15.6" customHeight="1" x14ac:dyDescent="0.25">
      <c r="A362" s="550"/>
      <c r="B362" s="552"/>
      <c r="C362" s="455"/>
      <c r="D362" s="521"/>
      <c r="E362" s="448"/>
      <c r="F362" s="93" t="s">
        <v>383</v>
      </c>
      <c r="G362" s="523" t="s">
        <v>384</v>
      </c>
      <c r="H362" s="523"/>
      <c r="I362" s="523"/>
      <c r="J362" s="523"/>
      <c r="K362" s="497"/>
      <c r="L362" s="444" t="e">
        <f>#REF!-#REF!*10%</f>
        <v>#REF!</v>
      </c>
    </row>
    <row r="363" spans="1:12" ht="15.6" customHeight="1" x14ac:dyDescent="0.25">
      <c r="A363" s="550"/>
      <c r="B363" s="552"/>
      <c r="C363" s="455"/>
      <c r="D363" s="521"/>
      <c r="E363" s="448"/>
      <c r="F363" s="93" t="s">
        <v>385</v>
      </c>
      <c r="G363" s="523" t="s">
        <v>398</v>
      </c>
      <c r="H363" s="523"/>
      <c r="I363" s="523"/>
      <c r="J363" s="523"/>
      <c r="K363" s="497"/>
      <c r="L363" s="444" t="e">
        <f>#REF!-#REF!*10%</f>
        <v>#REF!</v>
      </c>
    </row>
    <row r="364" spans="1:12" ht="15.6" customHeight="1" x14ac:dyDescent="0.25">
      <c r="A364" s="550"/>
      <c r="B364" s="552"/>
      <c r="C364" s="455"/>
      <c r="D364" s="521"/>
      <c r="E364" s="448"/>
      <c r="F364" s="93" t="s">
        <v>389</v>
      </c>
      <c r="G364" s="523" t="s">
        <v>390</v>
      </c>
      <c r="H364" s="523"/>
      <c r="I364" s="523"/>
      <c r="J364" s="523"/>
      <c r="K364" s="497"/>
      <c r="L364" s="444" t="e">
        <f>#REF!-#REF!*10%</f>
        <v>#REF!</v>
      </c>
    </row>
    <row r="365" spans="1:12" ht="15.6" customHeight="1" x14ac:dyDescent="0.25">
      <c r="A365" s="550"/>
      <c r="B365" s="552"/>
      <c r="C365" s="455"/>
      <c r="D365" s="521"/>
      <c r="E365" s="448"/>
      <c r="F365" s="93" t="s">
        <v>704</v>
      </c>
      <c r="G365" s="523" t="s">
        <v>705</v>
      </c>
      <c r="H365" s="523"/>
      <c r="I365" s="523"/>
      <c r="J365" s="523"/>
      <c r="K365" s="497"/>
      <c r="L365" s="444" t="e">
        <f>#REF!-#REF!*10%</f>
        <v>#REF!</v>
      </c>
    </row>
    <row r="366" spans="1:12" ht="15.6" customHeight="1" x14ac:dyDescent="0.25">
      <c r="A366" s="550"/>
      <c r="B366" s="552"/>
      <c r="C366" s="455"/>
      <c r="D366" s="521"/>
      <c r="E366" s="448"/>
      <c r="F366" s="93" t="s">
        <v>706</v>
      </c>
      <c r="G366" s="461" t="s">
        <v>390</v>
      </c>
      <c r="H366" s="461"/>
      <c r="I366" s="461"/>
      <c r="J366" s="461"/>
      <c r="K366" s="497"/>
      <c r="L366" s="444" t="e">
        <f>#REF!-#REF!*10%</f>
        <v>#REF!</v>
      </c>
    </row>
    <row r="367" spans="1:12" ht="15.6" customHeight="1" x14ac:dyDescent="0.25">
      <c r="A367" s="550"/>
      <c r="B367" s="552"/>
      <c r="C367" s="455"/>
      <c r="D367" s="521"/>
      <c r="E367" s="448"/>
      <c r="F367" s="93" t="s">
        <v>1271</v>
      </c>
      <c r="G367" s="461" t="s">
        <v>390</v>
      </c>
      <c r="H367" s="461"/>
      <c r="I367" s="461"/>
      <c r="J367" s="461"/>
      <c r="K367" s="497"/>
      <c r="L367" s="444" t="e">
        <f>#REF!-#REF!*10%</f>
        <v>#REF!</v>
      </c>
    </row>
    <row r="368" spans="1:12" ht="15.6" customHeight="1" x14ac:dyDescent="0.25">
      <c r="A368" s="550"/>
      <c r="B368" s="552"/>
      <c r="C368" s="455"/>
      <c r="D368" s="521"/>
      <c r="E368" s="448"/>
      <c r="F368" s="93" t="s">
        <v>707</v>
      </c>
      <c r="G368" s="523" t="s">
        <v>911</v>
      </c>
      <c r="H368" s="523"/>
      <c r="I368" s="523"/>
      <c r="J368" s="523"/>
      <c r="K368" s="497"/>
      <c r="L368" s="444" t="e">
        <f>#REF!-#REF!*10%</f>
        <v>#REF!</v>
      </c>
    </row>
    <row r="369" spans="1:12" ht="15.6" customHeight="1" x14ac:dyDescent="0.25">
      <c r="A369" s="550"/>
      <c r="B369" s="552"/>
      <c r="C369" s="455"/>
      <c r="D369" s="521"/>
      <c r="E369" s="448"/>
      <c r="F369" s="93" t="s">
        <v>708</v>
      </c>
      <c r="G369" s="523" t="s">
        <v>390</v>
      </c>
      <c r="H369" s="523"/>
      <c r="I369" s="523"/>
      <c r="J369" s="523"/>
      <c r="K369" s="497"/>
      <c r="L369" s="444" t="e">
        <f>#REF!-#REF!*10%</f>
        <v>#REF!</v>
      </c>
    </row>
    <row r="370" spans="1:12" ht="15.6" customHeight="1" x14ac:dyDescent="0.25">
      <c r="A370" s="550"/>
      <c r="B370" s="552"/>
      <c r="C370" s="455"/>
      <c r="D370" s="521"/>
      <c r="E370" s="448"/>
      <c r="F370" s="93" t="s">
        <v>377</v>
      </c>
      <c r="G370" s="523" t="s">
        <v>387</v>
      </c>
      <c r="H370" s="523"/>
      <c r="I370" s="523"/>
      <c r="J370" s="523"/>
      <c r="K370" s="497"/>
      <c r="L370" s="444" t="e">
        <f>#REF!-#REF!*10%</f>
        <v>#REF!</v>
      </c>
    </row>
    <row r="371" spans="1:12" ht="15.6" customHeight="1" x14ac:dyDescent="0.25">
      <c r="A371" s="550"/>
      <c r="B371" s="552"/>
      <c r="C371" s="455"/>
      <c r="D371" s="521"/>
      <c r="E371" s="448"/>
      <c r="F371" s="93" t="s">
        <v>388</v>
      </c>
      <c r="G371" s="523" t="s">
        <v>393</v>
      </c>
      <c r="H371" s="523"/>
      <c r="I371" s="523"/>
      <c r="J371" s="523"/>
      <c r="K371" s="497"/>
      <c r="L371" s="444" t="e">
        <f>#REF!-#REF!*10%</f>
        <v>#REF!</v>
      </c>
    </row>
    <row r="372" spans="1:12" ht="15.6" customHeight="1" x14ac:dyDescent="0.25">
      <c r="A372" s="550"/>
      <c r="B372" s="552"/>
      <c r="C372" s="455"/>
      <c r="D372" s="521"/>
      <c r="E372" s="448"/>
      <c r="F372" s="93" t="s">
        <v>562</v>
      </c>
      <c r="G372" s="523" t="s">
        <v>1024</v>
      </c>
      <c r="H372" s="523"/>
      <c r="I372" s="523"/>
      <c r="J372" s="523"/>
      <c r="K372" s="497"/>
      <c r="L372" s="444" t="e">
        <f>#REF!-#REF!*10%</f>
        <v>#REF!</v>
      </c>
    </row>
    <row r="373" spans="1:12" ht="15.6" customHeight="1" x14ac:dyDescent="0.25">
      <c r="A373" s="550"/>
      <c r="B373" s="552"/>
      <c r="C373" s="455"/>
      <c r="D373" s="521"/>
      <c r="E373" s="448"/>
      <c r="F373" s="93" t="s">
        <v>570</v>
      </c>
      <c r="G373" s="523" t="s">
        <v>613</v>
      </c>
      <c r="H373" s="523"/>
      <c r="I373" s="523"/>
      <c r="J373" s="523"/>
      <c r="K373" s="497"/>
      <c r="L373" s="444" t="e">
        <f>#REF!-#REF!*10%</f>
        <v>#REF!</v>
      </c>
    </row>
    <row r="374" spans="1:12" ht="15.6" customHeight="1" x14ac:dyDescent="0.25">
      <c r="A374" s="550"/>
      <c r="B374" s="552"/>
      <c r="C374" s="455"/>
      <c r="D374" s="521"/>
      <c r="E374" s="448"/>
      <c r="F374" s="111" t="s">
        <v>84</v>
      </c>
      <c r="G374" s="526">
        <v>15.9</v>
      </c>
      <c r="H374" s="526"/>
      <c r="I374" s="526"/>
      <c r="J374" s="526"/>
      <c r="K374" s="497"/>
      <c r="L374" s="444" t="e">
        <f>#REF!-#REF!*10%</f>
        <v>#REF!</v>
      </c>
    </row>
    <row r="375" spans="1:12" ht="15.6" customHeight="1" x14ac:dyDescent="0.25">
      <c r="A375" s="550"/>
      <c r="B375" s="553"/>
      <c r="C375" s="455"/>
      <c r="D375" s="521"/>
      <c r="E375" s="448"/>
      <c r="F375" s="96" t="s">
        <v>1016</v>
      </c>
      <c r="G375" s="454">
        <v>5</v>
      </c>
      <c r="H375" s="454"/>
      <c r="I375" s="454"/>
      <c r="J375" s="454"/>
      <c r="K375" s="497"/>
      <c r="L375" s="511" t="e">
        <f>#REF!-#REF!*10%</f>
        <v>#REF!</v>
      </c>
    </row>
    <row r="376" spans="1:12" ht="15.6" customHeight="1" x14ac:dyDescent="0.25">
      <c r="A376" s="549">
        <v>13</v>
      </c>
      <c r="B376" s="551"/>
      <c r="C376" s="455" t="s">
        <v>592</v>
      </c>
      <c r="D376" s="520"/>
      <c r="E376" s="448"/>
      <c r="F376" s="110" t="s">
        <v>81</v>
      </c>
      <c r="G376" s="524" t="s">
        <v>6</v>
      </c>
      <c r="H376" s="524"/>
      <c r="I376" s="524"/>
      <c r="J376" s="524"/>
      <c r="K376" s="539">
        <v>3</v>
      </c>
      <c r="L376" s="498">
        <v>62307</v>
      </c>
    </row>
    <row r="377" spans="1:12" ht="15.6" customHeight="1" x14ac:dyDescent="0.25">
      <c r="A377" s="550"/>
      <c r="B377" s="552"/>
      <c r="C377" s="455"/>
      <c r="D377" s="521"/>
      <c r="E377" s="448"/>
      <c r="F377" s="110" t="s">
        <v>80</v>
      </c>
      <c r="G377" s="469">
        <v>582</v>
      </c>
      <c r="H377" s="469"/>
      <c r="I377" s="469"/>
      <c r="J377" s="469"/>
      <c r="K377" s="502"/>
      <c r="L377" s="499"/>
    </row>
    <row r="378" spans="1:12" ht="15.6" customHeight="1" x14ac:dyDescent="0.25">
      <c r="A378" s="550"/>
      <c r="B378" s="552"/>
      <c r="C378" s="455"/>
      <c r="D378" s="521"/>
      <c r="E378" s="448"/>
      <c r="F378" s="110" t="s">
        <v>8</v>
      </c>
      <c r="G378" s="240">
        <v>3000</v>
      </c>
      <c r="H378" s="241">
        <v>4000</v>
      </c>
      <c r="I378" s="312">
        <v>5000</v>
      </c>
      <c r="J378" s="242">
        <v>6000</v>
      </c>
      <c r="K378" s="502"/>
      <c r="L378" s="499"/>
    </row>
    <row r="379" spans="1:12" ht="15.6" customHeight="1" x14ac:dyDescent="0.25">
      <c r="A379" s="550"/>
      <c r="B379" s="552"/>
      <c r="C379" s="455"/>
      <c r="D379" s="521"/>
      <c r="E379" s="448"/>
      <c r="F379" s="110" t="s">
        <v>817</v>
      </c>
      <c r="G379" s="243">
        <f>G377*114</f>
        <v>66348</v>
      </c>
      <c r="H379" s="244">
        <f>G377*128</f>
        <v>74496</v>
      </c>
      <c r="I379" s="313">
        <f>G377*143</f>
        <v>83226</v>
      </c>
      <c r="J379" s="245">
        <f>G377*148</f>
        <v>86136</v>
      </c>
      <c r="K379" s="502"/>
      <c r="L379" s="499"/>
    </row>
    <row r="380" spans="1:12" ht="15.6" customHeight="1" x14ac:dyDescent="0.25">
      <c r="A380" s="550"/>
      <c r="B380" s="552"/>
      <c r="C380" s="455"/>
      <c r="D380" s="521"/>
      <c r="E380" s="448"/>
      <c r="F380" s="110" t="s">
        <v>1269</v>
      </c>
      <c r="G380" s="451">
        <v>0.98</v>
      </c>
      <c r="H380" s="451"/>
      <c r="I380" s="451"/>
      <c r="J380" s="451"/>
      <c r="K380" s="502"/>
      <c r="L380" s="499"/>
    </row>
    <row r="381" spans="1:12" ht="15.6" customHeight="1" x14ac:dyDescent="0.25">
      <c r="A381" s="550"/>
      <c r="B381" s="552"/>
      <c r="C381" s="455"/>
      <c r="D381" s="521"/>
      <c r="E381" s="448"/>
      <c r="F381" s="93" t="s">
        <v>699</v>
      </c>
      <c r="G381" s="523" t="s">
        <v>700</v>
      </c>
      <c r="H381" s="523"/>
      <c r="I381" s="523"/>
      <c r="J381" s="523"/>
      <c r="K381" s="502"/>
      <c r="L381" s="499"/>
    </row>
    <row r="382" spans="1:12" ht="15.6" customHeight="1" x14ac:dyDescent="0.25">
      <c r="A382" s="550"/>
      <c r="B382" s="552"/>
      <c r="C382" s="455"/>
      <c r="D382" s="521"/>
      <c r="E382" s="448"/>
      <c r="F382" s="93" t="s">
        <v>1181</v>
      </c>
      <c r="G382" s="462" t="s">
        <v>1179</v>
      </c>
      <c r="H382" s="463"/>
      <c r="I382" s="463"/>
      <c r="J382" s="464"/>
      <c r="K382" s="502"/>
      <c r="L382" s="499"/>
    </row>
    <row r="383" spans="1:12" ht="15.6" customHeight="1" x14ac:dyDescent="0.25">
      <c r="A383" s="550"/>
      <c r="B383" s="552"/>
      <c r="C383" s="455"/>
      <c r="D383" s="521"/>
      <c r="E383" s="448"/>
      <c r="F383" s="110" t="s">
        <v>83</v>
      </c>
      <c r="G383" s="524">
        <v>66</v>
      </c>
      <c r="H383" s="524"/>
      <c r="I383" s="524"/>
      <c r="J383" s="524"/>
      <c r="K383" s="502"/>
      <c r="L383" s="499"/>
    </row>
    <row r="384" spans="1:12" ht="15.6" customHeight="1" x14ac:dyDescent="0.25">
      <c r="A384" s="550"/>
      <c r="B384" s="552"/>
      <c r="C384" s="455"/>
      <c r="D384" s="521"/>
      <c r="E384" s="448"/>
      <c r="F384" s="110" t="s">
        <v>396</v>
      </c>
      <c r="G384" s="548" t="s">
        <v>397</v>
      </c>
      <c r="H384" s="548"/>
      <c r="I384" s="548"/>
      <c r="J384" s="548"/>
      <c r="K384" s="502"/>
      <c r="L384" s="499"/>
    </row>
    <row r="385" spans="1:12" ht="15.6" customHeight="1" x14ac:dyDescent="0.25">
      <c r="A385" s="550"/>
      <c r="B385" s="552"/>
      <c r="C385" s="455"/>
      <c r="D385" s="521"/>
      <c r="E385" s="448"/>
      <c r="F385" s="110" t="s">
        <v>256</v>
      </c>
      <c r="G385" s="524" t="s">
        <v>691</v>
      </c>
      <c r="H385" s="524"/>
      <c r="I385" s="524"/>
      <c r="J385" s="524"/>
      <c r="K385" s="502"/>
      <c r="L385" s="499"/>
    </row>
    <row r="386" spans="1:12" ht="15.6" customHeight="1" x14ac:dyDescent="0.25">
      <c r="A386" s="550"/>
      <c r="B386" s="552"/>
      <c r="C386" s="455"/>
      <c r="D386" s="521"/>
      <c r="E386" s="448"/>
      <c r="F386" s="93" t="s">
        <v>379</v>
      </c>
      <c r="G386" s="523" t="s">
        <v>380</v>
      </c>
      <c r="H386" s="523"/>
      <c r="I386" s="523"/>
      <c r="J386" s="523"/>
      <c r="K386" s="502"/>
      <c r="L386" s="499"/>
    </row>
    <row r="387" spans="1:12" ht="15.6" customHeight="1" x14ac:dyDescent="0.25">
      <c r="A387" s="550"/>
      <c r="B387" s="552"/>
      <c r="C387" s="455"/>
      <c r="D387" s="521"/>
      <c r="E387" s="448"/>
      <c r="F387" s="93" t="s">
        <v>701</v>
      </c>
      <c r="G387" s="523">
        <v>100000</v>
      </c>
      <c r="H387" s="523"/>
      <c r="I387" s="523"/>
      <c r="J387" s="523"/>
      <c r="K387" s="502"/>
      <c r="L387" s="499"/>
    </row>
    <row r="388" spans="1:12" ht="15.6" customHeight="1" x14ac:dyDescent="0.25">
      <c r="A388" s="550"/>
      <c r="B388" s="552"/>
      <c r="C388" s="455"/>
      <c r="D388" s="521"/>
      <c r="E388" s="448"/>
      <c r="F388" s="93" t="s">
        <v>257</v>
      </c>
      <c r="G388" s="523" t="s">
        <v>556</v>
      </c>
      <c r="H388" s="523"/>
      <c r="I388" s="523"/>
      <c r="J388" s="523"/>
      <c r="K388" s="502"/>
      <c r="L388" s="499"/>
    </row>
    <row r="389" spans="1:12" ht="15.6" customHeight="1" x14ac:dyDescent="0.25">
      <c r="A389" s="550"/>
      <c r="B389" s="552"/>
      <c r="C389" s="455"/>
      <c r="D389" s="521"/>
      <c r="E389" s="448"/>
      <c r="F389" s="93" t="s">
        <v>376</v>
      </c>
      <c r="G389" s="523" t="s">
        <v>392</v>
      </c>
      <c r="H389" s="523"/>
      <c r="I389" s="523"/>
      <c r="J389" s="523"/>
      <c r="K389" s="502"/>
      <c r="L389" s="499"/>
    </row>
    <row r="390" spans="1:12" ht="15.6" customHeight="1" x14ac:dyDescent="0.25">
      <c r="A390" s="550"/>
      <c r="B390" s="552"/>
      <c r="C390" s="455"/>
      <c r="D390" s="521"/>
      <c r="E390" s="448"/>
      <c r="F390" s="93" t="s">
        <v>702</v>
      </c>
      <c r="G390" s="523" t="s">
        <v>709</v>
      </c>
      <c r="H390" s="523"/>
      <c r="I390" s="523"/>
      <c r="J390" s="523"/>
      <c r="K390" s="502"/>
      <c r="L390" s="499"/>
    </row>
    <row r="391" spans="1:12" ht="15.6" customHeight="1" x14ac:dyDescent="0.25">
      <c r="A391" s="550"/>
      <c r="B391" s="552"/>
      <c r="C391" s="455"/>
      <c r="D391" s="521"/>
      <c r="E391" s="448"/>
      <c r="F391" s="93" t="s">
        <v>381</v>
      </c>
      <c r="G391" s="523" t="s">
        <v>382</v>
      </c>
      <c r="H391" s="523"/>
      <c r="I391" s="523"/>
      <c r="J391" s="523"/>
      <c r="K391" s="502"/>
      <c r="L391" s="500"/>
    </row>
    <row r="392" spans="1:12" ht="15.6" customHeight="1" x14ac:dyDescent="0.25">
      <c r="A392" s="550"/>
      <c r="B392" s="552"/>
      <c r="C392" s="455"/>
      <c r="D392" s="521"/>
      <c r="E392" s="448"/>
      <c r="F392" s="94" t="s">
        <v>358</v>
      </c>
      <c r="G392" s="523" t="s">
        <v>900</v>
      </c>
      <c r="H392" s="523"/>
      <c r="I392" s="523"/>
      <c r="J392" s="523"/>
      <c r="K392" s="496">
        <v>5</v>
      </c>
      <c r="L392" s="443">
        <v>66668</v>
      </c>
    </row>
    <row r="393" spans="1:12" ht="15.6" customHeight="1" x14ac:dyDescent="0.25">
      <c r="A393" s="550"/>
      <c r="B393" s="552"/>
      <c r="C393" s="455"/>
      <c r="D393" s="521"/>
      <c r="E393" s="448"/>
      <c r="F393" s="93" t="s">
        <v>383</v>
      </c>
      <c r="G393" s="523" t="s">
        <v>384</v>
      </c>
      <c r="H393" s="523"/>
      <c r="I393" s="523"/>
      <c r="J393" s="523"/>
      <c r="K393" s="497"/>
      <c r="L393" s="444" t="e">
        <f>#REF!-#REF!*10%</f>
        <v>#REF!</v>
      </c>
    </row>
    <row r="394" spans="1:12" ht="15.6" customHeight="1" x14ac:dyDescent="0.25">
      <c r="A394" s="550"/>
      <c r="B394" s="552"/>
      <c r="C394" s="455"/>
      <c r="D394" s="521"/>
      <c r="E394" s="448"/>
      <c r="F394" s="93" t="s">
        <v>385</v>
      </c>
      <c r="G394" s="523" t="s">
        <v>398</v>
      </c>
      <c r="H394" s="523"/>
      <c r="I394" s="523"/>
      <c r="J394" s="523"/>
      <c r="K394" s="497"/>
      <c r="L394" s="444" t="e">
        <f>#REF!-#REF!*10%</f>
        <v>#REF!</v>
      </c>
    </row>
    <row r="395" spans="1:12" ht="15.6" customHeight="1" x14ac:dyDescent="0.25">
      <c r="A395" s="550"/>
      <c r="B395" s="552"/>
      <c r="C395" s="455"/>
      <c r="D395" s="521"/>
      <c r="E395" s="448"/>
      <c r="F395" s="93" t="s">
        <v>389</v>
      </c>
      <c r="G395" s="523" t="s">
        <v>390</v>
      </c>
      <c r="H395" s="523"/>
      <c r="I395" s="523"/>
      <c r="J395" s="523"/>
      <c r="K395" s="497"/>
      <c r="L395" s="444" t="e">
        <f>#REF!-#REF!*10%</f>
        <v>#REF!</v>
      </c>
    </row>
    <row r="396" spans="1:12" ht="15.6" customHeight="1" x14ac:dyDescent="0.25">
      <c r="A396" s="550"/>
      <c r="B396" s="552"/>
      <c r="C396" s="455"/>
      <c r="D396" s="521"/>
      <c r="E396" s="448"/>
      <c r="F396" s="93" t="s">
        <v>704</v>
      </c>
      <c r="G396" s="523" t="s">
        <v>705</v>
      </c>
      <c r="H396" s="523"/>
      <c r="I396" s="523"/>
      <c r="J396" s="523"/>
      <c r="K396" s="497"/>
      <c r="L396" s="444" t="e">
        <f>#REF!-#REF!*10%</f>
        <v>#REF!</v>
      </c>
    </row>
    <row r="397" spans="1:12" ht="15.6" customHeight="1" x14ac:dyDescent="0.25">
      <c r="A397" s="550"/>
      <c r="B397" s="552"/>
      <c r="C397" s="455"/>
      <c r="D397" s="521"/>
      <c r="E397" s="448"/>
      <c r="F397" s="93" t="s">
        <v>706</v>
      </c>
      <c r="G397" s="461" t="s">
        <v>390</v>
      </c>
      <c r="H397" s="461"/>
      <c r="I397" s="461"/>
      <c r="J397" s="461"/>
      <c r="K397" s="497"/>
      <c r="L397" s="444" t="e">
        <f>#REF!-#REF!*10%</f>
        <v>#REF!</v>
      </c>
    </row>
    <row r="398" spans="1:12" ht="15.6" customHeight="1" x14ac:dyDescent="0.25">
      <c r="A398" s="550"/>
      <c r="B398" s="552"/>
      <c r="C398" s="455"/>
      <c r="D398" s="521"/>
      <c r="E398" s="448"/>
      <c r="F398" s="93" t="s">
        <v>1271</v>
      </c>
      <c r="G398" s="461" t="s">
        <v>390</v>
      </c>
      <c r="H398" s="461"/>
      <c r="I398" s="461"/>
      <c r="J398" s="461"/>
      <c r="K398" s="497"/>
      <c r="L398" s="444" t="e">
        <f>#REF!-#REF!*10%</f>
        <v>#REF!</v>
      </c>
    </row>
    <row r="399" spans="1:12" ht="15.6" customHeight="1" x14ac:dyDescent="0.25">
      <c r="A399" s="550"/>
      <c r="B399" s="552"/>
      <c r="C399" s="455"/>
      <c r="D399" s="521"/>
      <c r="E399" s="448"/>
      <c r="F399" s="93" t="s">
        <v>707</v>
      </c>
      <c r="G399" s="523" t="s">
        <v>911</v>
      </c>
      <c r="H399" s="523"/>
      <c r="I399" s="523"/>
      <c r="J399" s="523"/>
      <c r="K399" s="497"/>
      <c r="L399" s="444" t="e">
        <f>#REF!-#REF!*10%</f>
        <v>#REF!</v>
      </c>
    </row>
    <row r="400" spans="1:12" ht="15.6" customHeight="1" x14ac:dyDescent="0.25">
      <c r="A400" s="550"/>
      <c r="B400" s="552"/>
      <c r="C400" s="455"/>
      <c r="D400" s="521"/>
      <c r="E400" s="448"/>
      <c r="F400" s="93" t="s">
        <v>708</v>
      </c>
      <c r="G400" s="523" t="s">
        <v>390</v>
      </c>
      <c r="H400" s="523"/>
      <c r="I400" s="523"/>
      <c r="J400" s="523"/>
      <c r="K400" s="497"/>
      <c r="L400" s="444" t="e">
        <f>#REF!-#REF!*10%</f>
        <v>#REF!</v>
      </c>
    </row>
    <row r="401" spans="1:12" ht="15.6" customHeight="1" x14ac:dyDescent="0.25">
      <c r="A401" s="550"/>
      <c r="B401" s="552"/>
      <c r="C401" s="455"/>
      <c r="D401" s="521"/>
      <c r="E401" s="448"/>
      <c r="F401" s="93" t="s">
        <v>377</v>
      </c>
      <c r="G401" s="523" t="s">
        <v>387</v>
      </c>
      <c r="H401" s="523"/>
      <c r="I401" s="523"/>
      <c r="J401" s="523"/>
      <c r="K401" s="497"/>
      <c r="L401" s="444" t="e">
        <f>#REF!-#REF!*10%</f>
        <v>#REF!</v>
      </c>
    </row>
    <row r="402" spans="1:12" ht="15.6" customHeight="1" x14ac:dyDescent="0.25">
      <c r="A402" s="550"/>
      <c r="B402" s="552"/>
      <c r="C402" s="455"/>
      <c r="D402" s="521"/>
      <c r="E402" s="448"/>
      <c r="F402" s="93" t="s">
        <v>388</v>
      </c>
      <c r="G402" s="523" t="s">
        <v>393</v>
      </c>
      <c r="H402" s="523"/>
      <c r="I402" s="523"/>
      <c r="J402" s="523"/>
      <c r="K402" s="497"/>
      <c r="L402" s="444" t="e">
        <f>#REF!-#REF!*10%</f>
        <v>#REF!</v>
      </c>
    </row>
    <row r="403" spans="1:12" ht="15.6" customHeight="1" x14ac:dyDescent="0.25">
      <c r="A403" s="550"/>
      <c r="B403" s="552"/>
      <c r="C403" s="455"/>
      <c r="D403" s="521"/>
      <c r="E403" s="448"/>
      <c r="F403" s="93" t="s">
        <v>562</v>
      </c>
      <c r="G403" s="523" t="s">
        <v>1024</v>
      </c>
      <c r="H403" s="523"/>
      <c r="I403" s="523"/>
      <c r="J403" s="523"/>
      <c r="K403" s="497"/>
      <c r="L403" s="444" t="e">
        <f>#REF!-#REF!*10%</f>
        <v>#REF!</v>
      </c>
    </row>
    <row r="404" spans="1:12" ht="15.6" customHeight="1" x14ac:dyDescent="0.25">
      <c r="A404" s="550"/>
      <c r="B404" s="552"/>
      <c r="C404" s="455"/>
      <c r="D404" s="521"/>
      <c r="E404" s="448"/>
      <c r="F404" s="93" t="s">
        <v>570</v>
      </c>
      <c r="G404" s="523" t="s">
        <v>613</v>
      </c>
      <c r="H404" s="523"/>
      <c r="I404" s="523"/>
      <c r="J404" s="523"/>
      <c r="K404" s="497"/>
      <c r="L404" s="444" t="e">
        <f>#REF!-#REF!*10%</f>
        <v>#REF!</v>
      </c>
    </row>
    <row r="405" spans="1:12" ht="15.6" customHeight="1" x14ac:dyDescent="0.25">
      <c r="A405" s="550"/>
      <c r="B405" s="552"/>
      <c r="C405" s="455"/>
      <c r="D405" s="521"/>
      <c r="E405" s="448"/>
      <c r="F405" s="111" t="s">
        <v>84</v>
      </c>
      <c r="G405" s="526">
        <v>15.9</v>
      </c>
      <c r="H405" s="526"/>
      <c r="I405" s="526"/>
      <c r="J405" s="526"/>
      <c r="K405" s="497"/>
      <c r="L405" s="444" t="e">
        <f>#REF!-#REF!*10%</f>
        <v>#REF!</v>
      </c>
    </row>
    <row r="406" spans="1:12" ht="15.6" customHeight="1" x14ac:dyDescent="0.25">
      <c r="A406" s="550"/>
      <c r="B406" s="553"/>
      <c r="C406" s="455"/>
      <c r="D406" s="521"/>
      <c r="E406" s="448"/>
      <c r="F406" s="96" t="s">
        <v>1016</v>
      </c>
      <c r="G406" s="454">
        <v>5</v>
      </c>
      <c r="H406" s="454"/>
      <c r="I406" s="454"/>
      <c r="J406" s="454"/>
      <c r="K406" s="497"/>
      <c r="L406" s="511" t="e">
        <f>#REF!-#REF!*10%</f>
        <v>#REF!</v>
      </c>
    </row>
    <row r="407" spans="1:12" ht="15.6" customHeight="1" x14ac:dyDescent="0.25">
      <c r="A407" s="549">
        <v>14</v>
      </c>
      <c r="B407" s="551"/>
      <c r="C407" s="455" t="s">
        <v>593</v>
      </c>
      <c r="D407" s="520"/>
      <c r="E407" s="448"/>
      <c r="F407" s="110" t="s">
        <v>81</v>
      </c>
      <c r="G407" s="524" t="s">
        <v>6</v>
      </c>
      <c r="H407" s="524"/>
      <c r="I407" s="524"/>
      <c r="J407" s="524"/>
      <c r="K407" s="539">
        <v>3</v>
      </c>
      <c r="L407" s="498">
        <v>63628</v>
      </c>
    </row>
    <row r="408" spans="1:12" ht="15.6" customHeight="1" x14ac:dyDescent="0.25">
      <c r="A408" s="550"/>
      <c r="B408" s="552"/>
      <c r="C408" s="455"/>
      <c r="D408" s="521"/>
      <c r="E408" s="448"/>
      <c r="F408" s="110" t="s">
        <v>80</v>
      </c>
      <c r="G408" s="469">
        <v>630</v>
      </c>
      <c r="H408" s="469"/>
      <c r="I408" s="469"/>
      <c r="J408" s="469"/>
      <c r="K408" s="502"/>
      <c r="L408" s="499"/>
    </row>
    <row r="409" spans="1:12" ht="15.6" customHeight="1" x14ac:dyDescent="0.25">
      <c r="A409" s="550"/>
      <c r="B409" s="552"/>
      <c r="C409" s="455"/>
      <c r="D409" s="521"/>
      <c r="E409" s="448"/>
      <c r="F409" s="110" t="s">
        <v>8</v>
      </c>
      <c r="G409" s="240">
        <v>3000</v>
      </c>
      <c r="H409" s="241">
        <v>4000</v>
      </c>
      <c r="I409" s="312">
        <v>5000</v>
      </c>
      <c r="J409" s="242">
        <v>6000</v>
      </c>
      <c r="K409" s="502"/>
      <c r="L409" s="499"/>
    </row>
    <row r="410" spans="1:12" ht="15.6" customHeight="1" x14ac:dyDescent="0.25">
      <c r="A410" s="550"/>
      <c r="B410" s="552"/>
      <c r="C410" s="455"/>
      <c r="D410" s="521"/>
      <c r="E410" s="448"/>
      <c r="F410" s="110" t="s">
        <v>817</v>
      </c>
      <c r="G410" s="243">
        <f>G408*114</f>
        <v>71820</v>
      </c>
      <c r="H410" s="244">
        <f>G408*128</f>
        <v>80640</v>
      </c>
      <c r="I410" s="313">
        <f>G408*143</f>
        <v>90090</v>
      </c>
      <c r="J410" s="245">
        <f>G408*148</f>
        <v>93240</v>
      </c>
      <c r="K410" s="502"/>
      <c r="L410" s="499"/>
    </row>
    <row r="411" spans="1:12" ht="15.6" customHeight="1" x14ac:dyDescent="0.25">
      <c r="A411" s="550"/>
      <c r="B411" s="552"/>
      <c r="C411" s="455"/>
      <c r="D411" s="521"/>
      <c r="E411" s="448"/>
      <c r="F411" s="110" t="s">
        <v>1269</v>
      </c>
      <c r="G411" s="451">
        <v>0.98</v>
      </c>
      <c r="H411" s="451"/>
      <c r="I411" s="451"/>
      <c r="J411" s="451"/>
      <c r="K411" s="502"/>
      <c r="L411" s="499"/>
    </row>
    <row r="412" spans="1:12" ht="15.6" customHeight="1" x14ac:dyDescent="0.25">
      <c r="A412" s="550"/>
      <c r="B412" s="552"/>
      <c r="C412" s="455"/>
      <c r="D412" s="521"/>
      <c r="E412" s="448"/>
      <c r="F412" s="93" t="s">
        <v>699</v>
      </c>
      <c r="G412" s="523" t="s">
        <v>700</v>
      </c>
      <c r="H412" s="523"/>
      <c r="I412" s="523"/>
      <c r="J412" s="523"/>
      <c r="K412" s="502"/>
      <c r="L412" s="499"/>
    </row>
    <row r="413" spans="1:12" ht="15.6" customHeight="1" x14ac:dyDescent="0.25">
      <c r="A413" s="550"/>
      <c r="B413" s="552"/>
      <c r="C413" s="455"/>
      <c r="D413" s="521"/>
      <c r="E413" s="448"/>
      <c r="F413" s="93" t="s">
        <v>1181</v>
      </c>
      <c r="G413" s="462" t="s">
        <v>1179</v>
      </c>
      <c r="H413" s="463"/>
      <c r="I413" s="463"/>
      <c r="J413" s="464"/>
      <c r="K413" s="502"/>
      <c r="L413" s="499"/>
    </row>
    <row r="414" spans="1:12" ht="15.6" customHeight="1" x14ac:dyDescent="0.25">
      <c r="A414" s="550"/>
      <c r="B414" s="552"/>
      <c r="C414" s="455"/>
      <c r="D414" s="521"/>
      <c r="E414" s="448"/>
      <c r="F414" s="110" t="s">
        <v>83</v>
      </c>
      <c r="G414" s="524">
        <v>66</v>
      </c>
      <c r="H414" s="524"/>
      <c r="I414" s="524"/>
      <c r="J414" s="524"/>
      <c r="K414" s="502"/>
      <c r="L414" s="499"/>
    </row>
    <row r="415" spans="1:12" ht="15.6" customHeight="1" x14ac:dyDescent="0.25">
      <c r="A415" s="550"/>
      <c r="B415" s="552"/>
      <c r="C415" s="455"/>
      <c r="D415" s="521"/>
      <c r="E415" s="448"/>
      <c r="F415" s="110" t="s">
        <v>396</v>
      </c>
      <c r="G415" s="548" t="s">
        <v>397</v>
      </c>
      <c r="H415" s="548"/>
      <c r="I415" s="548"/>
      <c r="J415" s="548"/>
      <c r="K415" s="502"/>
      <c r="L415" s="499"/>
    </row>
    <row r="416" spans="1:12" ht="15.6" customHeight="1" x14ac:dyDescent="0.25">
      <c r="A416" s="550"/>
      <c r="B416" s="552"/>
      <c r="C416" s="455"/>
      <c r="D416" s="521"/>
      <c r="E416" s="448"/>
      <c r="F416" s="110" t="s">
        <v>256</v>
      </c>
      <c r="G416" s="524" t="s">
        <v>692</v>
      </c>
      <c r="H416" s="524"/>
      <c r="I416" s="524"/>
      <c r="J416" s="524"/>
      <c r="K416" s="502"/>
      <c r="L416" s="499"/>
    </row>
    <row r="417" spans="1:12" ht="15.6" customHeight="1" x14ac:dyDescent="0.25">
      <c r="A417" s="550"/>
      <c r="B417" s="552"/>
      <c r="C417" s="455"/>
      <c r="D417" s="521"/>
      <c r="E417" s="448"/>
      <c r="F417" s="93" t="s">
        <v>379</v>
      </c>
      <c r="G417" s="523" t="s">
        <v>380</v>
      </c>
      <c r="H417" s="523"/>
      <c r="I417" s="523"/>
      <c r="J417" s="523"/>
      <c r="K417" s="502"/>
      <c r="L417" s="499"/>
    </row>
    <row r="418" spans="1:12" ht="15.6" customHeight="1" x14ac:dyDescent="0.25">
      <c r="A418" s="550"/>
      <c r="B418" s="552"/>
      <c r="C418" s="455"/>
      <c r="D418" s="521"/>
      <c r="E418" s="448"/>
      <c r="F418" s="93" t="s">
        <v>701</v>
      </c>
      <c r="G418" s="523">
        <v>100000</v>
      </c>
      <c r="H418" s="523"/>
      <c r="I418" s="523"/>
      <c r="J418" s="523"/>
      <c r="K418" s="502"/>
      <c r="L418" s="499"/>
    </row>
    <row r="419" spans="1:12" ht="15.6" customHeight="1" x14ac:dyDescent="0.25">
      <c r="A419" s="550"/>
      <c r="B419" s="552"/>
      <c r="C419" s="455"/>
      <c r="D419" s="521"/>
      <c r="E419" s="448"/>
      <c r="F419" s="93" t="s">
        <v>257</v>
      </c>
      <c r="G419" s="523" t="s">
        <v>556</v>
      </c>
      <c r="H419" s="523"/>
      <c r="I419" s="523"/>
      <c r="J419" s="523"/>
      <c r="K419" s="502"/>
      <c r="L419" s="499"/>
    </row>
    <row r="420" spans="1:12" ht="15.6" customHeight="1" x14ac:dyDescent="0.25">
      <c r="A420" s="550"/>
      <c r="B420" s="552"/>
      <c r="C420" s="455"/>
      <c r="D420" s="521"/>
      <c r="E420" s="448"/>
      <c r="F420" s="93" t="s">
        <v>376</v>
      </c>
      <c r="G420" s="523" t="s">
        <v>392</v>
      </c>
      <c r="H420" s="523"/>
      <c r="I420" s="523"/>
      <c r="J420" s="523"/>
      <c r="K420" s="502"/>
      <c r="L420" s="499"/>
    </row>
    <row r="421" spans="1:12" ht="15.6" customHeight="1" x14ac:dyDescent="0.25">
      <c r="A421" s="550"/>
      <c r="B421" s="552"/>
      <c r="C421" s="455"/>
      <c r="D421" s="521"/>
      <c r="E421" s="448"/>
      <c r="F421" s="93" t="s">
        <v>702</v>
      </c>
      <c r="G421" s="523" t="s">
        <v>709</v>
      </c>
      <c r="H421" s="523"/>
      <c r="I421" s="523"/>
      <c r="J421" s="523"/>
      <c r="K421" s="502"/>
      <c r="L421" s="499"/>
    </row>
    <row r="422" spans="1:12" ht="15.6" customHeight="1" x14ac:dyDescent="0.25">
      <c r="A422" s="550"/>
      <c r="B422" s="552"/>
      <c r="C422" s="455"/>
      <c r="D422" s="521"/>
      <c r="E422" s="448"/>
      <c r="F422" s="93" t="s">
        <v>381</v>
      </c>
      <c r="G422" s="523" t="s">
        <v>382</v>
      </c>
      <c r="H422" s="523"/>
      <c r="I422" s="523"/>
      <c r="J422" s="523"/>
      <c r="K422" s="502"/>
      <c r="L422" s="500"/>
    </row>
    <row r="423" spans="1:12" ht="15.6" customHeight="1" x14ac:dyDescent="0.25">
      <c r="A423" s="550"/>
      <c r="B423" s="552"/>
      <c r="C423" s="455"/>
      <c r="D423" s="521"/>
      <c r="E423" s="448"/>
      <c r="F423" s="94" t="s">
        <v>358</v>
      </c>
      <c r="G423" s="523" t="s">
        <v>900</v>
      </c>
      <c r="H423" s="523"/>
      <c r="I423" s="523"/>
      <c r="J423" s="523"/>
      <c r="K423" s="496">
        <v>5</v>
      </c>
      <c r="L423" s="443">
        <v>68082</v>
      </c>
    </row>
    <row r="424" spans="1:12" ht="15.6" customHeight="1" x14ac:dyDescent="0.25">
      <c r="A424" s="550"/>
      <c r="B424" s="552"/>
      <c r="C424" s="455"/>
      <c r="D424" s="521"/>
      <c r="E424" s="448"/>
      <c r="F424" s="93" t="s">
        <v>383</v>
      </c>
      <c r="G424" s="523" t="s">
        <v>384</v>
      </c>
      <c r="H424" s="523"/>
      <c r="I424" s="523"/>
      <c r="J424" s="523"/>
      <c r="K424" s="497"/>
      <c r="L424" s="444" t="e">
        <f>#REF!-#REF!*10%</f>
        <v>#REF!</v>
      </c>
    </row>
    <row r="425" spans="1:12" ht="15.6" customHeight="1" x14ac:dyDescent="0.25">
      <c r="A425" s="550"/>
      <c r="B425" s="552"/>
      <c r="C425" s="455"/>
      <c r="D425" s="521"/>
      <c r="E425" s="448"/>
      <c r="F425" s="93" t="s">
        <v>385</v>
      </c>
      <c r="G425" s="523" t="s">
        <v>398</v>
      </c>
      <c r="H425" s="523"/>
      <c r="I425" s="523"/>
      <c r="J425" s="523"/>
      <c r="K425" s="497"/>
      <c r="L425" s="444" t="e">
        <f>#REF!-#REF!*10%</f>
        <v>#REF!</v>
      </c>
    </row>
    <row r="426" spans="1:12" ht="15.6" customHeight="1" x14ac:dyDescent="0.25">
      <c r="A426" s="550"/>
      <c r="B426" s="552"/>
      <c r="C426" s="455"/>
      <c r="D426" s="521"/>
      <c r="E426" s="448"/>
      <c r="F426" s="93" t="s">
        <v>389</v>
      </c>
      <c r="G426" s="523" t="s">
        <v>390</v>
      </c>
      <c r="H426" s="523"/>
      <c r="I426" s="523"/>
      <c r="J426" s="523"/>
      <c r="K426" s="497"/>
      <c r="L426" s="444" t="e">
        <f>#REF!-#REF!*10%</f>
        <v>#REF!</v>
      </c>
    </row>
    <row r="427" spans="1:12" ht="15.6" customHeight="1" x14ac:dyDescent="0.25">
      <c r="A427" s="550"/>
      <c r="B427" s="552"/>
      <c r="C427" s="455"/>
      <c r="D427" s="521"/>
      <c r="E427" s="448"/>
      <c r="F427" s="93" t="s">
        <v>704</v>
      </c>
      <c r="G427" s="523" t="s">
        <v>705</v>
      </c>
      <c r="H427" s="523"/>
      <c r="I427" s="523"/>
      <c r="J427" s="523"/>
      <c r="K427" s="497"/>
      <c r="L427" s="444" t="e">
        <f>#REF!-#REF!*10%</f>
        <v>#REF!</v>
      </c>
    </row>
    <row r="428" spans="1:12" ht="15.6" customHeight="1" x14ac:dyDescent="0.25">
      <c r="A428" s="550"/>
      <c r="B428" s="552"/>
      <c r="C428" s="455"/>
      <c r="D428" s="521"/>
      <c r="E428" s="448"/>
      <c r="F428" s="93" t="s">
        <v>706</v>
      </c>
      <c r="G428" s="461" t="s">
        <v>390</v>
      </c>
      <c r="H428" s="461"/>
      <c r="I428" s="461"/>
      <c r="J428" s="461"/>
      <c r="K428" s="497"/>
      <c r="L428" s="444" t="e">
        <f>#REF!-#REF!*10%</f>
        <v>#REF!</v>
      </c>
    </row>
    <row r="429" spans="1:12" ht="15.6" customHeight="1" x14ac:dyDescent="0.25">
      <c r="A429" s="550"/>
      <c r="B429" s="552"/>
      <c r="C429" s="455"/>
      <c r="D429" s="521"/>
      <c r="E429" s="448"/>
      <c r="F429" s="93" t="s">
        <v>1271</v>
      </c>
      <c r="G429" s="461" t="s">
        <v>390</v>
      </c>
      <c r="H429" s="461"/>
      <c r="I429" s="461"/>
      <c r="J429" s="461"/>
      <c r="K429" s="497"/>
      <c r="L429" s="444" t="e">
        <f>#REF!-#REF!*10%</f>
        <v>#REF!</v>
      </c>
    </row>
    <row r="430" spans="1:12" ht="15.6" customHeight="1" x14ac:dyDescent="0.25">
      <c r="A430" s="550"/>
      <c r="B430" s="552"/>
      <c r="C430" s="455"/>
      <c r="D430" s="521"/>
      <c r="E430" s="448"/>
      <c r="F430" s="93" t="s">
        <v>707</v>
      </c>
      <c r="G430" s="523" t="s">
        <v>911</v>
      </c>
      <c r="H430" s="523"/>
      <c r="I430" s="523"/>
      <c r="J430" s="523"/>
      <c r="K430" s="497"/>
      <c r="L430" s="444" t="e">
        <f>#REF!-#REF!*10%</f>
        <v>#REF!</v>
      </c>
    </row>
    <row r="431" spans="1:12" ht="15.6" customHeight="1" x14ac:dyDescent="0.25">
      <c r="A431" s="550"/>
      <c r="B431" s="552"/>
      <c r="C431" s="455"/>
      <c r="D431" s="521"/>
      <c r="E431" s="448"/>
      <c r="F431" s="93" t="s">
        <v>708</v>
      </c>
      <c r="G431" s="523" t="s">
        <v>390</v>
      </c>
      <c r="H431" s="523"/>
      <c r="I431" s="523"/>
      <c r="J431" s="523"/>
      <c r="K431" s="497"/>
      <c r="L431" s="444" t="e">
        <f>#REF!-#REF!*10%</f>
        <v>#REF!</v>
      </c>
    </row>
    <row r="432" spans="1:12" ht="15.6" customHeight="1" x14ac:dyDescent="0.25">
      <c r="A432" s="550"/>
      <c r="B432" s="552"/>
      <c r="C432" s="455"/>
      <c r="D432" s="521"/>
      <c r="E432" s="448"/>
      <c r="F432" s="93" t="s">
        <v>377</v>
      </c>
      <c r="G432" s="523" t="s">
        <v>387</v>
      </c>
      <c r="H432" s="523"/>
      <c r="I432" s="523"/>
      <c r="J432" s="523"/>
      <c r="K432" s="497"/>
      <c r="L432" s="444" t="e">
        <f>#REF!-#REF!*10%</f>
        <v>#REF!</v>
      </c>
    </row>
    <row r="433" spans="1:12" ht="15.6" customHeight="1" x14ac:dyDescent="0.25">
      <c r="A433" s="550"/>
      <c r="B433" s="552"/>
      <c r="C433" s="455"/>
      <c r="D433" s="521"/>
      <c r="E433" s="448"/>
      <c r="F433" s="93" t="s">
        <v>388</v>
      </c>
      <c r="G433" s="523" t="s">
        <v>393</v>
      </c>
      <c r="H433" s="523"/>
      <c r="I433" s="523"/>
      <c r="J433" s="523"/>
      <c r="K433" s="497"/>
      <c r="L433" s="444" t="e">
        <f>#REF!-#REF!*10%</f>
        <v>#REF!</v>
      </c>
    </row>
    <row r="434" spans="1:12" ht="15.6" customHeight="1" x14ac:dyDescent="0.25">
      <c r="A434" s="550"/>
      <c r="B434" s="552"/>
      <c r="C434" s="455"/>
      <c r="D434" s="521"/>
      <c r="E434" s="448"/>
      <c r="F434" s="93" t="s">
        <v>562</v>
      </c>
      <c r="G434" s="523" t="s">
        <v>1024</v>
      </c>
      <c r="H434" s="523"/>
      <c r="I434" s="523"/>
      <c r="J434" s="523"/>
      <c r="K434" s="497"/>
      <c r="L434" s="444" t="e">
        <f>#REF!-#REF!*10%</f>
        <v>#REF!</v>
      </c>
    </row>
    <row r="435" spans="1:12" ht="15.6" customHeight="1" x14ac:dyDescent="0.25">
      <c r="A435" s="550"/>
      <c r="B435" s="552"/>
      <c r="C435" s="455"/>
      <c r="D435" s="521"/>
      <c r="E435" s="448"/>
      <c r="F435" s="93" t="s">
        <v>570</v>
      </c>
      <c r="G435" s="523" t="s">
        <v>613</v>
      </c>
      <c r="H435" s="523"/>
      <c r="I435" s="523"/>
      <c r="J435" s="523"/>
      <c r="K435" s="497"/>
      <c r="L435" s="444" t="e">
        <f>#REF!-#REF!*10%</f>
        <v>#REF!</v>
      </c>
    </row>
    <row r="436" spans="1:12" ht="15.6" customHeight="1" x14ac:dyDescent="0.25">
      <c r="A436" s="550"/>
      <c r="B436" s="552"/>
      <c r="C436" s="455"/>
      <c r="D436" s="521"/>
      <c r="E436" s="448"/>
      <c r="F436" s="111" t="s">
        <v>84</v>
      </c>
      <c r="G436" s="526">
        <v>20.100000000000001</v>
      </c>
      <c r="H436" s="526"/>
      <c r="I436" s="526"/>
      <c r="J436" s="526"/>
      <c r="K436" s="497"/>
      <c r="L436" s="444" t="e">
        <f>#REF!-#REF!*10%</f>
        <v>#REF!</v>
      </c>
    </row>
    <row r="437" spans="1:12" ht="15.6" customHeight="1" x14ac:dyDescent="0.25">
      <c r="A437" s="550"/>
      <c r="B437" s="553"/>
      <c r="C437" s="455"/>
      <c r="D437" s="521"/>
      <c r="E437" s="448"/>
      <c r="F437" s="96" t="s">
        <v>1016</v>
      </c>
      <c r="G437" s="454">
        <v>5</v>
      </c>
      <c r="H437" s="454"/>
      <c r="I437" s="454"/>
      <c r="J437" s="454"/>
      <c r="K437" s="497"/>
      <c r="L437" s="511" t="e">
        <f>#REF!-#REF!*10%</f>
        <v>#REF!</v>
      </c>
    </row>
    <row r="438" spans="1:12" ht="15.6" customHeight="1" x14ac:dyDescent="0.25">
      <c r="A438" s="549">
        <v>15</v>
      </c>
      <c r="B438" s="551"/>
      <c r="C438" s="455" t="s">
        <v>594</v>
      </c>
      <c r="D438" s="520"/>
      <c r="E438" s="448"/>
      <c r="F438" s="110" t="s">
        <v>81</v>
      </c>
      <c r="G438" s="524" t="s">
        <v>6</v>
      </c>
      <c r="H438" s="524"/>
      <c r="I438" s="524"/>
      <c r="J438" s="524"/>
      <c r="K438" s="539">
        <v>3</v>
      </c>
      <c r="L438" s="498">
        <v>68692</v>
      </c>
    </row>
    <row r="439" spans="1:12" ht="15.6" customHeight="1" x14ac:dyDescent="0.25">
      <c r="A439" s="550"/>
      <c r="B439" s="552"/>
      <c r="C439" s="455"/>
      <c r="D439" s="521"/>
      <c r="E439" s="448"/>
      <c r="F439" s="110" t="s">
        <v>80</v>
      </c>
      <c r="G439" s="469">
        <v>714</v>
      </c>
      <c r="H439" s="469"/>
      <c r="I439" s="469"/>
      <c r="J439" s="469"/>
      <c r="K439" s="502"/>
      <c r="L439" s="499"/>
    </row>
    <row r="440" spans="1:12" ht="15.6" customHeight="1" x14ac:dyDescent="0.25">
      <c r="A440" s="550"/>
      <c r="B440" s="552"/>
      <c r="C440" s="455"/>
      <c r="D440" s="521"/>
      <c r="E440" s="448"/>
      <c r="F440" s="110" t="s">
        <v>8</v>
      </c>
      <c r="G440" s="240">
        <v>3000</v>
      </c>
      <c r="H440" s="241">
        <v>4000</v>
      </c>
      <c r="I440" s="312">
        <v>5000</v>
      </c>
      <c r="J440" s="242">
        <v>6000</v>
      </c>
      <c r="K440" s="502"/>
      <c r="L440" s="499"/>
    </row>
    <row r="441" spans="1:12" ht="15.6" customHeight="1" x14ac:dyDescent="0.25">
      <c r="A441" s="550"/>
      <c r="B441" s="552"/>
      <c r="C441" s="455"/>
      <c r="D441" s="521"/>
      <c r="E441" s="448"/>
      <c r="F441" s="110" t="s">
        <v>817</v>
      </c>
      <c r="G441" s="243">
        <f>G439*114</f>
        <v>81396</v>
      </c>
      <c r="H441" s="244">
        <f>G439*128</f>
        <v>91392</v>
      </c>
      <c r="I441" s="313">
        <f>G439*143</f>
        <v>102102</v>
      </c>
      <c r="J441" s="245">
        <f>G439*148</f>
        <v>105672</v>
      </c>
      <c r="K441" s="502"/>
      <c r="L441" s="499"/>
    </row>
    <row r="442" spans="1:12" ht="15.6" customHeight="1" x14ac:dyDescent="0.25">
      <c r="A442" s="550"/>
      <c r="B442" s="552"/>
      <c r="C442" s="455"/>
      <c r="D442" s="521"/>
      <c r="E442" s="448"/>
      <c r="F442" s="110" t="s">
        <v>1269</v>
      </c>
      <c r="G442" s="451">
        <v>0.98</v>
      </c>
      <c r="H442" s="451"/>
      <c r="I442" s="451"/>
      <c r="J442" s="451"/>
      <c r="K442" s="502"/>
      <c r="L442" s="499"/>
    </row>
    <row r="443" spans="1:12" ht="15.6" customHeight="1" x14ac:dyDescent="0.25">
      <c r="A443" s="550"/>
      <c r="B443" s="552"/>
      <c r="C443" s="455"/>
      <c r="D443" s="521"/>
      <c r="E443" s="448"/>
      <c r="F443" s="93" t="s">
        <v>699</v>
      </c>
      <c r="G443" s="523" t="s">
        <v>700</v>
      </c>
      <c r="H443" s="523"/>
      <c r="I443" s="523"/>
      <c r="J443" s="523"/>
      <c r="K443" s="502"/>
      <c r="L443" s="499"/>
    </row>
    <row r="444" spans="1:12" ht="15.6" customHeight="1" x14ac:dyDescent="0.25">
      <c r="A444" s="550"/>
      <c r="B444" s="552"/>
      <c r="C444" s="455"/>
      <c r="D444" s="521"/>
      <c r="E444" s="448"/>
      <c r="F444" s="93" t="s">
        <v>1181</v>
      </c>
      <c r="G444" s="462" t="s">
        <v>1179</v>
      </c>
      <c r="H444" s="463"/>
      <c r="I444" s="463"/>
      <c r="J444" s="464"/>
      <c r="K444" s="502"/>
      <c r="L444" s="499"/>
    </row>
    <row r="445" spans="1:12" ht="15.6" customHeight="1" x14ac:dyDescent="0.25">
      <c r="A445" s="550"/>
      <c r="B445" s="552"/>
      <c r="C445" s="455"/>
      <c r="D445" s="521"/>
      <c r="E445" s="448"/>
      <c r="F445" s="110" t="s">
        <v>83</v>
      </c>
      <c r="G445" s="524">
        <v>66</v>
      </c>
      <c r="H445" s="524"/>
      <c r="I445" s="524"/>
      <c r="J445" s="524"/>
      <c r="K445" s="502"/>
      <c r="L445" s="499"/>
    </row>
    <row r="446" spans="1:12" ht="15.6" customHeight="1" x14ac:dyDescent="0.25">
      <c r="A446" s="550"/>
      <c r="B446" s="552"/>
      <c r="C446" s="455"/>
      <c r="D446" s="521"/>
      <c r="E446" s="448"/>
      <c r="F446" s="110" t="s">
        <v>396</v>
      </c>
      <c r="G446" s="548" t="s">
        <v>397</v>
      </c>
      <c r="H446" s="548"/>
      <c r="I446" s="548"/>
      <c r="J446" s="548"/>
      <c r="K446" s="502"/>
      <c r="L446" s="499"/>
    </row>
    <row r="447" spans="1:12" ht="15.6" customHeight="1" x14ac:dyDescent="0.25">
      <c r="A447" s="550"/>
      <c r="B447" s="552"/>
      <c r="C447" s="455"/>
      <c r="D447" s="521"/>
      <c r="E447" s="448"/>
      <c r="F447" s="110" t="s">
        <v>256</v>
      </c>
      <c r="G447" s="524" t="s">
        <v>737</v>
      </c>
      <c r="H447" s="524"/>
      <c r="I447" s="524"/>
      <c r="J447" s="524"/>
      <c r="K447" s="502"/>
      <c r="L447" s="499"/>
    </row>
    <row r="448" spans="1:12" ht="15.6" customHeight="1" x14ac:dyDescent="0.25">
      <c r="A448" s="550"/>
      <c r="B448" s="552"/>
      <c r="C448" s="455"/>
      <c r="D448" s="521"/>
      <c r="E448" s="448"/>
      <c r="F448" s="93" t="s">
        <v>379</v>
      </c>
      <c r="G448" s="523" t="s">
        <v>380</v>
      </c>
      <c r="H448" s="523"/>
      <c r="I448" s="523"/>
      <c r="J448" s="523"/>
      <c r="K448" s="502"/>
      <c r="L448" s="499"/>
    </row>
    <row r="449" spans="1:12" ht="15.6" customHeight="1" x14ac:dyDescent="0.25">
      <c r="A449" s="550"/>
      <c r="B449" s="552"/>
      <c r="C449" s="455"/>
      <c r="D449" s="521"/>
      <c r="E449" s="448"/>
      <c r="F449" s="93" t="s">
        <v>701</v>
      </c>
      <c r="G449" s="523">
        <v>100000</v>
      </c>
      <c r="H449" s="523"/>
      <c r="I449" s="523"/>
      <c r="J449" s="523"/>
      <c r="K449" s="502"/>
      <c r="L449" s="499"/>
    </row>
    <row r="450" spans="1:12" ht="15.6" customHeight="1" x14ac:dyDescent="0.25">
      <c r="A450" s="550"/>
      <c r="B450" s="552"/>
      <c r="C450" s="455"/>
      <c r="D450" s="521"/>
      <c r="E450" s="448"/>
      <c r="F450" s="93" t="s">
        <v>257</v>
      </c>
      <c r="G450" s="523" t="s">
        <v>556</v>
      </c>
      <c r="H450" s="523"/>
      <c r="I450" s="523"/>
      <c r="J450" s="523"/>
      <c r="K450" s="502"/>
      <c r="L450" s="499"/>
    </row>
    <row r="451" spans="1:12" ht="15.6" customHeight="1" x14ac:dyDescent="0.25">
      <c r="A451" s="550"/>
      <c r="B451" s="552"/>
      <c r="C451" s="455"/>
      <c r="D451" s="521"/>
      <c r="E451" s="448"/>
      <c r="F451" s="93" t="s">
        <v>376</v>
      </c>
      <c r="G451" s="523" t="s">
        <v>392</v>
      </c>
      <c r="H451" s="523"/>
      <c r="I451" s="523"/>
      <c r="J451" s="523"/>
      <c r="K451" s="502"/>
      <c r="L451" s="499"/>
    </row>
    <row r="452" spans="1:12" ht="15.6" customHeight="1" x14ac:dyDescent="0.25">
      <c r="A452" s="550"/>
      <c r="B452" s="552"/>
      <c r="C452" s="455"/>
      <c r="D452" s="521"/>
      <c r="E452" s="448"/>
      <c r="F452" s="93" t="s">
        <v>702</v>
      </c>
      <c r="G452" s="523" t="s">
        <v>709</v>
      </c>
      <c r="H452" s="523"/>
      <c r="I452" s="523"/>
      <c r="J452" s="523"/>
      <c r="K452" s="502"/>
      <c r="L452" s="499"/>
    </row>
    <row r="453" spans="1:12" ht="15.6" customHeight="1" x14ac:dyDescent="0.25">
      <c r="A453" s="550"/>
      <c r="B453" s="552"/>
      <c r="C453" s="455"/>
      <c r="D453" s="521"/>
      <c r="E453" s="448"/>
      <c r="F453" s="93" t="s">
        <v>381</v>
      </c>
      <c r="G453" s="523" t="s">
        <v>382</v>
      </c>
      <c r="H453" s="523"/>
      <c r="I453" s="523"/>
      <c r="J453" s="523"/>
      <c r="K453" s="502"/>
      <c r="L453" s="500"/>
    </row>
    <row r="454" spans="1:12" ht="15.6" customHeight="1" x14ac:dyDescent="0.25">
      <c r="A454" s="550"/>
      <c r="B454" s="552"/>
      <c r="C454" s="455"/>
      <c r="D454" s="521"/>
      <c r="E454" s="448"/>
      <c r="F454" s="94" t="s">
        <v>358</v>
      </c>
      <c r="G454" s="523" t="s">
        <v>900</v>
      </c>
      <c r="H454" s="523"/>
      <c r="I454" s="523"/>
      <c r="J454" s="523"/>
      <c r="K454" s="496">
        <v>5</v>
      </c>
      <c r="L454" s="443">
        <v>73500</v>
      </c>
    </row>
    <row r="455" spans="1:12" ht="15.6" customHeight="1" x14ac:dyDescent="0.25">
      <c r="A455" s="550"/>
      <c r="B455" s="552"/>
      <c r="C455" s="455"/>
      <c r="D455" s="521"/>
      <c r="E455" s="448"/>
      <c r="F455" s="93" t="s">
        <v>383</v>
      </c>
      <c r="G455" s="523" t="s">
        <v>384</v>
      </c>
      <c r="H455" s="523"/>
      <c r="I455" s="523"/>
      <c r="J455" s="523"/>
      <c r="K455" s="497"/>
      <c r="L455" s="444" t="e">
        <f>#REF!-#REF!*10%</f>
        <v>#REF!</v>
      </c>
    </row>
    <row r="456" spans="1:12" ht="15.6" customHeight="1" x14ac:dyDescent="0.25">
      <c r="A456" s="550"/>
      <c r="B456" s="552"/>
      <c r="C456" s="455"/>
      <c r="D456" s="521"/>
      <c r="E456" s="448"/>
      <c r="F456" s="93" t="s">
        <v>385</v>
      </c>
      <c r="G456" s="523" t="s">
        <v>398</v>
      </c>
      <c r="H456" s="523"/>
      <c r="I456" s="523"/>
      <c r="J456" s="523"/>
      <c r="K456" s="497"/>
      <c r="L456" s="444" t="e">
        <f>#REF!-#REF!*10%</f>
        <v>#REF!</v>
      </c>
    </row>
    <row r="457" spans="1:12" ht="15.6" customHeight="1" x14ac:dyDescent="0.25">
      <c r="A457" s="550"/>
      <c r="B457" s="552"/>
      <c r="C457" s="455"/>
      <c r="D457" s="521"/>
      <c r="E457" s="448"/>
      <c r="F457" s="93" t="s">
        <v>389</v>
      </c>
      <c r="G457" s="523" t="s">
        <v>390</v>
      </c>
      <c r="H457" s="523"/>
      <c r="I457" s="523"/>
      <c r="J457" s="523"/>
      <c r="K457" s="497"/>
      <c r="L457" s="444" t="e">
        <f>#REF!-#REF!*10%</f>
        <v>#REF!</v>
      </c>
    </row>
    <row r="458" spans="1:12" ht="15.6" customHeight="1" x14ac:dyDescent="0.25">
      <c r="A458" s="550"/>
      <c r="B458" s="552"/>
      <c r="C458" s="455"/>
      <c r="D458" s="521"/>
      <c r="E458" s="448"/>
      <c r="F458" s="93" t="s">
        <v>704</v>
      </c>
      <c r="G458" s="523" t="s">
        <v>705</v>
      </c>
      <c r="H458" s="523"/>
      <c r="I458" s="523"/>
      <c r="J458" s="523"/>
      <c r="K458" s="497"/>
      <c r="L458" s="444" t="e">
        <f>#REF!-#REF!*10%</f>
        <v>#REF!</v>
      </c>
    </row>
    <row r="459" spans="1:12" ht="15.6" customHeight="1" x14ac:dyDescent="0.25">
      <c r="A459" s="550"/>
      <c r="B459" s="552"/>
      <c r="C459" s="455"/>
      <c r="D459" s="521"/>
      <c r="E459" s="448"/>
      <c r="F459" s="93" t="s">
        <v>706</v>
      </c>
      <c r="G459" s="461" t="s">
        <v>390</v>
      </c>
      <c r="H459" s="461"/>
      <c r="I459" s="461"/>
      <c r="J459" s="461"/>
      <c r="K459" s="497"/>
      <c r="L459" s="444" t="e">
        <f>#REF!-#REF!*10%</f>
        <v>#REF!</v>
      </c>
    </row>
    <row r="460" spans="1:12" ht="15.6" customHeight="1" x14ac:dyDescent="0.25">
      <c r="A460" s="550"/>
      <c r="B460" s="552"/>
      <c r="C460" s="455"/>
      <c r="D460" s="521"/>
      <c r="E460" s="448"/>
      <c r="F460" s="93" t="s">
        <v>1271</v>
      </c>
      <c r="G460" s="461" t="s">
        <v>390</v>
      </c>
      <c r="H460" s="461"/>
      <c r="I460" s="461"/>
      <c r="J460" s="461"/>
      <c r="K460" s="497"/>
      <c r="L460" s="444" t="e">
        <f>#REF!-#REF!*10%</f>
        <v>#REF!</v>
      </c>
    </row>
    <row r="461" spans="1:12" ht="15.6" customHeight="1" x14ac:dyDescent="0.25">
      <c r="A461" s="550"/>
      <c r="B461" s="552"/>
      <c r="C461" s="455"/>
      <c r="D461" s="521"/>
      <c r="E461" s="448"/>
      <c r="F461" s="93" t="s">
        <v>707</v>
      </c>
      <c r="G461" s="523" t="s">
        <v>911</v>
      </c>
      <c r="H461" s="523"/>
      <c r="I461" s="523"/>
      <c r="J461" s="523"/>
      <c r="K461" s="497"/>
      <c r="L461" s="444" t="e">
        <f>#REF!-#REF!*10%</f>
        <v>#REF!</v>
      </c>
    </row>
    <row r="462" spans="1:12" ht="15.6" customHeight="1" x14ac:dyDescent="0.25">
      <c r="A462" s="550"/>
      <c r="B462" s="552"/>
      <c r="C462" s="455"/>
      <c r="D462" s="521"/>
      <c r="E462" s="448"/>
      <c r="F462" s="93" t="s">
        <v>708</v>
      </c>
      <c r="G462" s="523" t="s">
        <v>390</v>
      </c>
      <c r="H462" s="523"/>
      <c r="I462" s="523"/>
      <c r="J462" s="523"/>
      <c r="K462" s="497"/>
      <c r="L462" s="444" t="e">
        <f>#REF!-#REF!*10%</f>
        <v>#REF!</v>
      </c>
    </row>
    <row r="463" spans="1:12" ht="15.6" customHeight="1" x14ac:dyDescent="0.25">
      <c r="A463" s="550"/>
      <c r="B463" s="552"/>
      <c r="C463" s="455"/>
      <c r="D463" s="521"/>
      <c r="E463" s="448"/>
      <c r="F463" s="93" t="s">
        <v>377</v>
      </c>
      <c r="G463" s="523" t="s">
        <v>387</v>
      </c>
      <c r="H463" s="523"/>
      <c r="I463" s="523"/>
      <c r="J463" s="523"/>
      <c r="K463" s="497"/>
      <c r="L463" s="444" t="e">
        <f>#REF!-#REF!*10%</f>
        <v>#REF!</v>
      </c>
    </row>
    <row r="464" spans="1:12" ht="15.6" customHeight="1" x14ac:dyDescent="0.25">
      <c r="A464" s="550"/>
      <c r="B464" s="552"/>
      <c r="C464" s="455"/>
      <c r="D464" s="521"/>
      <c r="E464" s="448"/>
      <c r="F464" s="93" t="s">
        <v>388</v>
      </c>
      <c r="G464" s="523" t="s">
        <v>393</v>
      </c>
      <c r="H464" s="523"/>
      <c r="I464" s="523"/>
      <c r="J464" s="523"/>
      <c r="K464" s="497"/>
      <c r="L464" s="444" t="e">
        <f>#REF!-#REF!*10%</f>
        <v>#REF!</v>
      </c>
    </row>
    <row r="465" spans="1:12" ht="15.6" customHeight="1" x14ac:dyDescent="0.25">
      <c r="A465" s="550"/>
      <c r="B465" s="552"/>
      <c r="C465" s="455"/>
      <c r="D465" s="521"/>
      <c r="E465" s="448"/>
      <c r="F465" s="93" t="s">
        <v>562</v>
      </c>
      <c r="G465" s="523" t="s">
        <v>1024</v>
      </c>
      <c r="H465" s="523"/>
      <c r="I465" s="523"/>
      <c r="J465" s="523"/>
      <c r="K465" s="497"/>
      <c r="L465" s="444" t="e">
        <f>#REF!-#REF!*10%</f>
        <v>#REF!</v>
      </c>
    </row>
    <row r="466" spans="1:12" ht="15.6" customHeight="1" x14ac:dyDescent="0.25">
      <c r="A466" s="550"/>
      <c r="B466" s="552"/>
      <c r="C466" s="455"/>
      <c r="D466" s="521"/>
      <c r="E466" s="448"/>
      <c r="F466" s="93" t="s">
        <v>570</v>
      </c>
      <c r="G466" s="523" t="s">
        <v>613</v>
      </c>
      <c r="H466" s="523"/>
      <c r="I466" s="523"/>
      <c r="J466" s="523"/>
      <c r="K466" s="497"/>
      <c r="L466" s="444" t="e">
        <f>#REF!-#REF!*10%</f>
        <v>#REF!</v>
      </c>
    </row>
    <row r="467" spans="1:12" ht="15.6" customHeight="1" x14ac:dyDescent="0.25">
      <c r="A467" s="550"/>
      <c r="B467" s="552"/>
      <c r="C467" s="455"/>
      <c r="D467" s="521"/>
      <c r="E467" s="448"/>
      <c r="F467" s="111" t="s">
        <v>84</v>
      </c>
      <c r="G467" s="526">
        <v>24</v>
      </c>
      <c r="H467" s="526"/>
      <c r="I467" s="526"/>
      <c r="J467" s="526"/>
      <c r="K467" s="497"/>
      <c r="L467" s="444" t="e">
        <f>#REF!-#REF!*10%</f>
        <v>#REF!</v>
      </c>
    </row>
    <row r="468" spans="1:12" ht="15.6" customHeight="1" x14ac:dyDescent="0.25">
      <c r="A468" s="550"/>
      <c r="B468" s="553"/>
      <c r="C468" s="455"/>
      <c r="D468" s="521"/>
      <c r="E468" s="448"/>
      <c r="F468" s="96" t="s">
        <v>1016</v>
      </c>
      <c r="G468" s="454">
        <v>5</v>
      </c>
      <c r="H468" s="454"/>
      <c r="I468" s="454"/>
      <c r="J468" s="454"/>
      <c r="K468" s="497"/>
      <c r="L468" s="511" t="e">
        <f>#REF!-#REF!*10%</f>
        <v>#REF!</v>
      </c>
    </row>
    <row r="469" spans="1:12" ht="24" customHeight="1" x14ac:dyDescent="0.25">
      <c r="A469" s="519" t="s">
        <v>245</v>
      </c>
      <c r="B469" s="519"/>
      <c r="C469" s="519"/>
      <c r="D469" s="519"/>
      <c r="E469" s="519"/>
      <c r="F469" s="519"/>
      <c r="G469" s="519"/>
      <c r="H469" s="519"/>
      <c r="I469" s="519"/>
      <c r="J469" s="519"/>
      <c r="K469" s="519"/>
      <c r="L469" s="519"/>
    </row>
    <row r="470" spans="1:12" ht="15.75" customHeight="1" x14ac:dyDescent="0.25">
      <c r="A470" s="549">
        <v>1</v>
      </c>
      <c r="B470" s="551"/>
      <c r="C470" s="455" t="s">
        <v>608</v>
      </c>
      <c r="D470" s="520"/>
      <c r="E470" s="448"/>
      <c r="F470" s="110" t="s">
        <v>81</v>
      </c>
      <c r="G470" s="524" t="s">
        <v>6</v>
      </c>
      <c r="H470" s="524"/>
      <c r="I470" s="524"/>
      <c r="J470" s="524"/>
      <c r="K470" s="539">
        <v>3</v>
      </c>
      <c r="L470" s="498">
        <v>16229</v>
      </c>
    </row>
    <row r="471" spans="1:12" ht="15.75" customHeight="1" x14ac:dyDescent="0.25">
      <c r="A471" s="550"/>
      <c r="B471" s="552"/>
      <c r="C471" s="455"/>
      <c r="D471" s="521"/>
      <c r="E471" s="448"/>
      <c r="F471" s="110" t="s">
        <v>80</v>
      </c>
      <c r="G471" s="469">
        <v>81</v>
      </c>
      <c r="H471" s="469"/>
      <c r="I471" s="469"/>
      <c r="J471" s="469"/>
      <c r="K471" s="502"/>
      <c r="L471" s="499"/>
    </row>
    <row r="472" spans="1:12" ht="15.75" customHeight="1" x14ac:dyDescent="0.25">
      <c r="A472" s="550"/>
      <c r="B472" s="552"/>
      <c r="C472" s="455"/>
      <c r="D472" s="521"/>
      <c r="E472" s="448"/>
      <c r="F472" s="110" t="s">
        <v>8</v>
      </c>
      <c r="G472" s="240">
        <v>3000</v>
      </c>
      <c r="H472" s="241">
        <v>4000</v>
      </c>
      <c r="I472" s="312">
        <v>5000</v>
      </c>
      <c r="J472" s="242">
        <v>6000</v>
      </c>
      <c r="K472" s="502"/>
      <c r="L472" s="499"/>
    </row>
    <row r="473" spans="1:12" ht="15.75" customHeight="1" x14ac:dyDescent="0.25">
      <c r="A473" s="550"/>
      <c r="B473" s="552"/>
      <c r="C473" s="455"/>
      <c r="D473" s="521"/>
      <c r="E473" s="448"/>
      <c r="F473" s="110" t="s">
        <v>817</v>
      </c>
      <c r="G473" s="243">
        <f>G471*114</f>
        <v>9234</v>
      </c>
      <c r="H473" s="244">
        <f>G471*128</f>
        <v>10368</v>
      </c>
      <c r="I473" s="313">
        <f>G471*143</f>
        <v>11583</v>
      </c>
      <c r="J473" s="245">
        <f>G471*148</f>
        <v>11988</v>
      </c>
      <c r="K473" s="502"/>
      <c r="L473" s="499"/>
    </row>
    <row r="474" spans="1:12" ht="15.75" customHeight="1" x14ac:dyDescent="0.25">
      <c r="A474" s="550"/>
      <c r="B474" s="552"/>
      <c r="C474" s="455"/>
      <c r="D474" s="521"/>
      <c r="E474" s="448"/>
      <c r="F474" s="110" t="s">
        <v>1269</v>
      </c>
      <c r="G474" s="451">
        <v>0.98</v>
      </c>
      <c r="H474" s="451"/>
      <c r="I474" s="451"/>
      <c r="J474" s="451"/>
      <c r="K474" s="502"/>
      <c r="L474" s="499"/>
    </row>
    <row r="475" spans="1:12" ht="15.75" customHeight="1" x14ac:dyDescent="0.25">
      <c r="A475" s="550"/>
      <c r="B475" s="552"/>
      <c r="C475" s="455"/>
      <c r="D475" s="521"/>
      <c r="E475" s="448"/>
      <c r="F475" s="93" t="s">
        <v>699</v>
      </c>
      <c r="G475" s="523" t="s">
        <v>700</v>
      </c>
      <c r="H475" s="523"/>
      <c r="I475" s="523"/>
      <c r="J475" s="523"/>
      <c r="K475" s="502"/>
      <c r="L475" s="499"/>
    </row>
    <row r="476" spans="1:12" ht="15.75" customHeight="1" x14ac:dyDescent="0.25">
      <c r="A476" s="550"/>
      <c r="B476" s="552"/>
      <c r="C476" s="455"/>
      <c r="D476" s="521"/>
      <c r="E476" s="448"/>
      <c r="F476" s="93" t="s">
        <v>1181</v>
      </c>
      <c r="G476" s="462" t="s">
        <v>1179</v>
      </c>
      <c r="H476" s="463"/>
      <c r="I476" s="463"/>
      <c r="J476" s="464"/>
      <c r="K476" s="502"/>
      <c r="L476" s="499"/>
    </row>
    <row r="477" spans="1:12" ht="15.75" customHeight="1" x14ac:dyDescent="0.25">
      <c r="A477" s="550"/>
      <c r="B477" s="552"/>
      <c r="C477" s="455"/>
      <c r="D477" s="521"/>
      <c r="E477" s="448"/>
      <c r="F477" s="110" t="s">
        <v>83</v>
      </c>
      <c r="G477" s="524">
        <v>66</v>
      </c>
      <c r="H477" s="524"/>
      <c r="I477" s="524"/>
      <c r="J477" s="524"/>
      <c r="K477" s="502"/>
      <c r="L477" s="499"/>
    </row>
    <row r="478" spans="1:12" ht="15.75" customHeight="1" x14ac:dyDescent="0.25">
      <c r="A478" s="550"/>
      <c r="B478" s="552"/>
      <c r="C478" s="455"/>
      <c r="D478" s="521"/>
      <c r="E478" s="448"/>
      <c r="F478" s="112" t="s">
        <v>396</v>
      </c>
      <c r="G478" s="523" t="s">
        <v>908</v>
      </c>
      <c r="H478" s="523"/>
      <c r="I478" s="523"/>
      <c r="J478" s="523"/>
      <c r="K478" s="502"/>
      <c r="L478" s="499"/>
    </row>
    <row r="479" spans="1:12" ht="15.75" customHeight="1" x14ac:dyDescent="0.25">
      <c r="A479" s="550"/>
      <c r="B479" s="552"/>
      <c r="C479" s="455"/>
      <c r="D479" s="521"/>
      <c r="E479" s="448"/>
      <c r="F479" s="110" t="s">
        <v>256</v>
      </c>
      <c r="G479" s="524" t="s">
        <v>681</v>
      </c>
      <c r="H479" s="524"/>
      <c r="I479" s="524"/>
      <c r="J479" s="524"/>
      <c r="K479" s="502"/>
      <c r="L479" s="499"/>
    </row>
    <row r="480" spans="1:12" ht="15.6" customHeight="1" x14ac:dyDescent="0.25">
      <c r="A480" s="550"/>
      <c r="B480" s="552"/>
      <c r="C480" s="455"/>
      <c r="D480" s="521"/>
      <c r="E480" s="448"/>
      <c r="F480" s="93" t="s">
        <v>379</v>
      </c>
      <c r="G480" s="523" t="s">
        <v>380</v>
      </c>
      <c r="H480" s="523"/>
      <c r="I480" s="523"/>
      <c r="J480" s="523"/>
      <c r="K480" s="502"/>
      <c r="L480" s="499"/>
    </row>
    <row r="481" spans="1:12" ht="15.6" customHeight="1" x14ac:dyDescent="0.25">
      <c r="A481" s="550"/>
      <c r="B481" s="552"/>
      <c r="C481" s="455"/>
      <c r="D481" s="521"/>
      <c r="E481" s="448"/>
      <c r="F481" s="93" t="s">
        <v>701</v>
      </c>
      <c r="G481" s="523">
        <v>100000</v>
      </c>
      <c r="H481" s="523"/>
      <c r="I481" s="523"/>
      <c r="J481" s="523"/>
      <c r="K481" s="502"/>
      <c r="L481" s="499"/>
    </row>
    <row r="482" spans="1:12" ht="15.6" customHeight="1" x14ac:dyDescent="0.25">
      <c r="A482" s="550"/>
      <c r="B482" s="552"/>
      <c r="C482" s="455"/>
      <c r="D482" s="521"/>
      <c r="E482" s="448"/>
      <c r="F482" s="93" t="s">
        <v>257</v>
      </c>
      <c r="G482" s="523" t="s">
        <v>556</v>
      </c>
      <c r="H482" s="523"/>
      <c r="I482" s="523"/>
      <c r="J482" s="523"/>
      <c r="K482" s="502"/>
      <c r="L482" s="499"/>
    </row>
    <row r="483" spans="1:12" ht="15.6" customHeight="1" x14ac:dyDescent="0.25">
      <c r="A483" s="550"/>
      <c r="B483" s="552"/>
      <c r="C483" s="455"/>
      <c r="D483" s="521"/>
      <c r="E483" s="448"/>
      <c r="F483" s="93" t="s">
        <v>376</v>
      </c>
      <c r="G483" s="523" t="s">
        <v>392</v>
      </c>
      <c r="H483" s="523"/>
      <c r="I483" s="523"/>
      <c r="J483" s="523"/>
      <c r="K483" s="502"/>
      <c r="L483" s="499"/>
    </row>
    <row r="484" spans="1:12" ht="15.6" customHeight="1" x14ac:dyDescent="0.25">
      <c r="A484" s="550"/>
      <c r="B484" s="552"/>
      <c r="C484" s="455"/>
      <c r="D484" s="521"/>
      <c r="E484" s="448"/>
      <c r="F484" s="93" t="s">
        <v>702</v>
      </c>
      <c r="G484" s="523" t="s">
        <v>709</v>
      </c>
      <c r="H484" s="523"/>
      <c r="I484" s="523"/>
      <c r="J484" s="523"/>
      <c r="K484" s="502"/>
      <c r="L484" s="499"/>
    </row>
    <row r="485" spans="1:12" ht="15.6" customHeight="1" x14ac:dyDescent="0.25">
      <c r="A485" s="550"/>
      <c r="B485" s="552"/>
      <c r="C485" s="455"/>
      <c r="D485" s="521"/>
      <c r="E485" s="448"/>
      <c r="F485" s="93" t="s">
        <v>381</v>
      </c>
      <c r="G485" s="523" t="s">
        <v>382</v>
      </c>
      <c r="H485" s="523"/>
      <c r="I485" s="523"/>
      <c r="J485" s="523"/>
      <c r="K485" s="502"/>
      <c r="L485" s="500"/>
    </row>
    <row r="486" spans="1:12" ht="15.6" customHeight="1" x14ac:dyDescent="0.25">
      <c r="A486" s="550"/>
      <c r="B486" s="552"/>
      <c r="C486" s="455"/>
      <c r="D486" s="521"/>
      <c r="E486" s="448"/>
      <c r="F486" s="94" t="s">
        <v>358</v>
      </c>
      <c r="G486" s="523" t="s">
        <v>900</v>
      </c>
      <c r="H486" s="523"/>
      <c r="I486" s="523"/>
      <c r="J486" s="523"/>
      <c r="K486" s="496">
        <v>5</v>
      </c>
      <c r="L486" s="443">
        <v>17365</v>
      </c>
    </row>
    <row r="487" spans="1:12" ht="15.6" customHeight="1" x14ac:dyDescent="0.25">
      <c r="A487" s="550"/>
      <c r="B487" s="552"/>
      <c r="C487" s="455"/>
      <c r="D487" s="521"/>
      <c r="E487" s="448"/>
      <c r="F487" s="93" t="s">
        <v>383</v>
      </c>
      <c r="G487" s="523" t="s">
        <v>384</v>
      </c>
      <c r="H487" s="523"/>
      <c r="I487" s="523"/>
      <c r="J487" s="523"/>
      <c r="K487" s="497"/>
      <c r="L487" s="444" t="e">
        <f>#REF!-#REF!*10%</f>
        <v>#REF!</v>
      </c>
    </row>
    <row r="488" spans="1:12" ht="15.6" customHeight="1" x14ac:dyDescent="0.25">
      <c r="A488" s="550"/>
      <c r="B488" s="552"/>
      <c r="C488" s="455"/>
      <c r="D488" s="521"/>
      <c r="E488" s="448"/>
      <c r="F488" s="93" t="s">
        <v>385</v>
      </c>
      <c r="G488" s="523" t="s">
        <v>398</v>
      </c>
      <c r="H488" s="523"/>
      <c r="I488" s="523"/>
      <c r="J488" s="523"/>
      <c r="K488" s="497"/>
      <c r="L488" s="444" t="e">
        <f>#REF!-#REF!*10%</f>
        <v>#REF!</v>
      </c>
    </row>
    <row r="489" spans="1:12" ht="15.6" customHeight="1" x14ac:dyDescent="0.25">
      <c r="A489" s="550"/>
      <c r="B489" s="552"/>
      <c r="C489" s="455"/>
      <c r="D489" s="521"/>
      <c r="E489" s="448"/>
      <c r="F489" s="93" t="s">
        <v>389</v>
      </c>
      <c r="G489" s="523" t="s">
        <v>390</v>
      </c>
      <c r="H489" s="523"/>
      <c r="I489" s="523"/>
      <c r="J489" s="523"/>
      <c r="K489" s="497"/>
      <c r="L489" s="444" t="e">
        <f>#REF!-#REF!*10%</f>
        <v>#REF!</v>
      </c>
    </row>
    <row r="490" spans="1:12" ht="15.6" customHeight="1" x14ac:dyDescent="0.25">
      <c r="A490" s="550"/>
      <c r="B490" s="552"/>
      <c r="C490" s="455"/>
      <c r="D490" s="521"/>
      <c r="E490" s="448"/>
      <c r="F490" s="93" t="s">
        <v>704</v>
      </c>
      <c r="G490" s="523" t="s">
        <v>705</v>
      </c>
      <c r="H490" s="523"/>
      <c r="I490" s="523"/>
      <c r="J490" s="523"/>
      <c r="K490" s="497"/>
      <c r="L490" s="444" t="e">
        <f>#REF!-#REF!*10%</f>
        <v>#REF!</v>
      </c>
    </row>
    <row r="491" spans="1:12" ht="15.6" customHeight="1" x14ac:dyDescent="0.25">
      <c r="A491" s="550"/>
      <c r="B491" s="552"/>
      <c r="C491" s="455"/>
      <c r="D491" s="521"/>
      <c r="E491" s="448"/>
      <c r="F491" s="93" t="s">
        <v>706</v>
      </c>
      <c r="G491" s="461" t="s">
        <v>390</v>
      </c>
      <c r="H491" s="461"/>
      <c r="I491" s="461"/>
      <c r="J491" s="461"/>
      <c r="K491" s="497"/>
      <c r="L491" s="444" t="e">
        <f>#REF!-#REF!*10%</f>
        <v>#REF!</v>
      </c>
    </row>
    <row r="492" spans="1:12" ht="15.6" customHeight="1" x14ac:dyDescent="0.25">
      <c r="A492" s="550"/>
      <c r="B492" s="552"/>
      <c r="C492" s="455"/>
      <c r="D492" s="521"/>
      <c r="E492" s="448"/>
      <c r="F492" s="93" t="s">
        <v>1271</v>
      </c>
      <c r="G492" s="461" t="s">
        <v>390</v>
      </c>
      <c r="H492" s="461"/>
      <c r="I492" s="461"/>
      <c r="J492" s="461"/>
      <c r="K492" s="497"/>
      <c r="L492" s="444" t="e">
        <f>#REF!-#REF!*10%</f>
        <v>#REF!</v>
      </c>
    </row>
    <row r="493" spans="1:12" ht="15.6" customHeight="1" x14ac:dyDescent="0.25">
      <c r="A493" s="550"/>
      <c r="B493" s="552"/>
      <c r="C493" s="455"/>
      <c r="D493" s="521"/>
      <c r="E493" s="448"/>
      <c r="F493" s="93" t="s">
        <v>707</v>
      </c>
      <c r="G493" s="523" t="s">
        <v>1270</v>
      </c>
      <c r="H493" s="523"/>
      <c r="I493" s="523"/>
      <c r="J493" s="523"/>
      <c r="K493" s="497"/>
      <c r="L493" s="444" t="e">
        <f>#REF!-#REF!*10%</f>
        <v>#REF!</v>
      </c>
    </row>
    <row r="494" spans="1:12" ht="15.6" customHeight="1" x14ac:dyDescent="0.25">
      <c r="A494" s="550"/>
      <c r="B494" s="552"/>
      <c r="C494" s="455"/>
      <c r="D494" s="521"/>
      <c r="E494" s="448"/>
      <c r="F494" s="93" t="s">
        <v>708</v>
      </c>
      <c r="G494" s="523" t="s">
        <v>390</v>
      </c>
      <c r="H494" s="523"/>
      <c r="I494" s="523"/>
      <c r="J494" s="523"/>
      <c r="K494" s="497"/>
      <c r="L494" s="444" t="e">
        <f>#REF!-#REF!*10%</f>
        <v>#REF!</v>
      </c>
    </row>
    <row r="495" spans="1:12" ht="15.6" customHeight="1" x14ac:dyDescent="0.25">
      <c r="A495" s="550"/>
      <c r="B495" s="552"/>
      <c r="C495" s="455"/>
      <c r="D495" s="521"/>
      <c r="E495" s="448"/>
      <c r="F495" s="93" t="s">
        <v>377</v>
      </c>
      <c r="G495" s="523" t="s">
        <v>387</v>
      </c>
      <c r="H495" s="523"/>
      <c r="I495" s="523"/>
      <c r="J495" s="523"/>
      <c r="K495" s="497"/>
      <c r="L495" s="444" t="e">
        <f>#REF!-#REF!*10%</f>
        <v>#REF!</v>
      </c>
    </row>
    <row r="496" spans="1:12" ht="15.6" customHeight="1" x14ac:dyDescent="0.25">
      <c r="A496" s="550"/>
      <c r="B496" s="552"/>
      <c r="C496" s="455"/>
      <c r="D496" s="521"/>
      <c r="E496" s="448"/>
      <c r="F496" s="93" t="s">
        <v>388</v>
      </c>
      <c r="G496" s="523" t="s">
        <v>393</v>
      </c>
      <c r="H496" s="523"/>
      <c r="I496" s="523"/>
      <c r="J496" s="523"/>
      <c r="K496" s="497"/>
      <c r="L496" s="444" t="e">
        <f>#REF!-#REF!*10%</f>
        <v>#REF!</v>
      </c>
    </row>
    <row r="497" spans="1:12" ht="15.6" customHeight="1" x14ac:dyDescent="0.25">
      <c r="A497" s="550"/>
      <c r="B497" s="552"/>
      <c r="C497" s="455"/>
      <c r="D497" s="521"/>
      <c r="E497" s="448"/>
      <c r="F497" s="93" t="s">
        <v>562</v>
      </c>
      <c r="G497" s="523" t="s">
        <v>1024</v>
      </c>
      <c r="H497" s="523"/>
      <c r="I497" s="523"/>
      <c r="J497" s="523"/>
      <c r="K497" s="497"/>
      <c r="L497" s="444" t="e">
        <f>#REF!-#REF!*10%</f>
        <v>#REF!</v>
      </c>
    </row>
    <row r="498" spans="1:12" ht="15.6" customHeight="1" x14ac:dyDescent="0.25">
      <c r="A498" s="550"/>
      <c r="B498" s="552"/>
      <c r="C498" s="455"/>
      <c r="D498" s="521"/>
      <c r="E498" s="448"/>
      <c r="F498" s="93" t="s">
        <v>570</v>
      </c>
      <c r="G498" s="523" t="s">
        <v>613</v>
      </c>
      <c r="H498" s="523"/>
      <c r="I498" s="523"/>
      <c r="J498" s="523"/>
      <c r="K498" s="497"/>
      <c r="L498" s="444" t="e">
        <f>#REF!-#REF!*10%</f>
        <v>#REF!</v>
      </c>
    </row>
    <row r="499" spans="1:12" ht="15.6" customHeight="1" x14ac:dyDescent="0.25">
      <c r="A499" s="550"/>
      <c r="B499" s="552"/>
      <c r="C499" s="455"/>
      <c r="D499" s="521"/>
      <c r="E499" s="448"/>
      <c r="F499" s="111" t="s">
        <v>84</v>
      </c>
      <c r="G499" s="526">
        <v>3.3</v>
      </c>
      <c r="H499" s="526"/>
      <c r="I499" s="526"/>
      <c r="J499" s="526"/>
      <c r="K499" s="497"/>
      <c r="L499" s="444" t="e">
        <f>#REF!-#REF!*10%</f>
        <v>#REF!</v>
      </c>
    </row>
    <row r="500" spans="1:12" ht="15.75" customHeight="1" x14ac:dyDescent="0.25">
      <c r="A500" s="550"/>
      <c r="B500" s="553"/>
      <c r="C500" s="455"/>
      <c r="D500" s="521"/>
      <c r="E500" s="448"/>
      <c r="F500" s="96" t="s">
        <v>1016</v>
      </c>
      <c r="G500" s="454">
        <v>5</v>
      </c>
      <c r="H500" s="454"/>
      <c r="I500" s="454"/>
      <c r="J500" s="454"/>
      <c r="K500" s="497"/>
      <c r="L500" s="511" t="e">
        <f>#REF!-#REF!*10%</f>
        <v>#REF!</v>
      </c>
    </row>
    <row r="501" spans="1:12" ht="15.75" customHeight="1" x14ac:dyDescent="0.25">
      <c r="A501" s="549">
        <v>2</v>
      </c>
      <c r="B501" s="551"/>
      <c r="C501" s="455" t="s">
        <v>610</v>
      </c>
      <c r="D501" s="520"/>
      <c r="E501" s="448"/>
      <c r="F501" s="110" t="s">
        <v>81</v>
      </c>
      <c r="G501" s="524" t="s">
        <v>6</v>
      </c>
      <c r="H501" s="524"/>
      <c r="I501" s="524"/>
      <c r="J501" s="524"/>
      <c r="K501" s="539">
        <v>3</v>
      </c>
      <c r="L501" s="498">
        <v>17923</v>
      </c>
    </row>
    <row r="502" spans="1:12" ht="15.75" customHeight="1" x14ac:dyDescent="0.25">
      <c r="A502" s="550"/>
      <c r="B502" s="552"/>
      <c r="C502" s="455"/>
      <c r="D502" s="521"/>
      <c r="E502" s="448"/>
      <c r="F502" s="110" t="s">
        <v>80</v>
      </c>
      <c r="G502" s="469">
        <v>105</v>
      </c>
      <c r="H502" s="469"/>
      <c r="I502" s="469"/>
      <c r="J502" s="469"/>
      <c r="K502" s="502"/>
      <c r="L502" s="499"/>
    </row>
    <row r="503" spans="1:12" ht="15.75" customHeight="1" x14ac:dyDescent="0.25">
      <c r="A503" s="550"/>
      <c r="B503" s="552"/>
      <c r="C503" s="455"/>
      <c r="D503" s="521"/>
      <c r="E503" s="448"/>
      <c r="F503" s="110" t="s">
        <v>8</v>
      </c>
      <c r="G503" s="240">
        <v>3000</v>
      </c>
      <c r="H503" s="241">
        <v>4000</v>
      </c>
      <c r="I503" s="312">
        <v>5000</v>
      </c>
      <c r="J503" s="242">
        <v>6000</v>
      </c>
      <c r="K503" s="502"/>
      <c r="L503" s="499"/>
    </row>
    <row r="504" spans="1:12" ht="15.75" customHeight="1" x14ac:dyDescent="0.25">
      <c r="A504" s="550"/>
      <c r="B504" s="552"/>
      <c r="C504" s="455"/>
      <c r="D504" s="521"/>
      <c r="E504" s="448"/>
      <c r="F504" s="110" t="s">
        <v>817</v>
      </c>
      <c r="G504" s="243">
        <f>G502*114</f>
        <v>11970</v>
      </c>
      <c r="H504" s="244">
        <f>G502*128</f>
        <v>13440</v>
      </c>
      <c r="I504" s="313">
        <f>G502*143</f>
        <v>15015</v>
      </c>
      <c r="J504" s="245">
        <f>G502*148</f>
        <v>15540</v>
      </c>
      <c r="K504" s="502"/>
      <c r="L504" s="499"/>
    </row>
    <row r="505" spans="1:12" ht="15.75" customHeight="1" x14ac:dyDescent="0.25">
      <c r="A505" s="550"/>
      <c r="B505" s="552"/>
      <c r="C505" s="455"/>
      <c r="D505" s="521"/>
      <c r="E505" s="448"/>
      <c r="F505" s="110" t="s">
        <v>1269</v>
      </c>
      <c r="G505" s="451">
        <v>0.98</v>
      </c>
      <c r="H505" s="451"/>
      <c r="I505" s="451"/>
      <c r="J505" s="451"/>
      <c r="K505" s="502"/>
      <c r="L505" s="499"/>
    </row>
    <row r="506" spans="1:12" ht="15.75" customHeight="1" x14ac:dyDescent="0.25">
      <c r="A506" s="550"/>
      <c r="B506" s="552"/>
      <c r="C506" s="455"/>
      <c r="D506" s="521"/>
      <c r="E506" s="448"/>
      <c r="F506" s="93" t="s">
        <v>699</v>
      </c>
      <c r="G506" s="523" t="s">
        <v>700</v>
      </c>
      <c r="H506" s="523"/>
      <c r="I506" s="523"/>
      <c r="J506" s="523"/>
      <c r="K506" s="502"/>
      <c r="L506" s="499"/>
    </row>
    <row r="507" spans="1:12" ht="15.75" customHeight="1" x14ac:dyDescent="0.25">
      <c r="A507" s="550"/>
      <c r="B507" s="552"/>
      <c r="C507" s="455"/>
      <c r="D507" s="521"/>
      <c r="E507" s="448"/>
      <c r="F507" s="93" t="s">
        <v>1181</v>
      </c>
      <c r="G507" s="462" t="s">
        <v>1179</v>
      </c>
      <c r="H507" s="463"/>
      <c r="I507" s="463"/>
      <c r="J507" s="464"/>
      <c r="K507" s="502"/>
      <c r="L507" s="499"/>
    </row>
    <row r="508" spans="1:12" ht="15.75" customHeight="1" x14ac:dyDescent="0.25">
      <c r="A508" s="550"/>
      <c r="B508" s="552"/>
      <c r="C508" s="455"/>
      <c r="D508" s="521"/>
      <c r="E508" s="448"/>
      <c r="F508" s="110" t="s">
        <v>83</v>
      </c>
      <c r="G508" s="524">
        <v>66</v>
      </c>
      <c r="H508" s="524"/>
      <c r="I508" s="524"/>
      <c r="J508" s="524"/>
      <c r="K508" s="502"/>
      <c r="L508" s="499"/>
    </row>
    <row r="509" spans="1:12" ht="15.75" customHeight="1" x14ac:dyDescent="0.25">
      <c r="A509" s="550"/>
      <c r="B509" s="552"/>
      <c r="C509" s="455"/>
      <c r="D509" s="521"/>
      <c r="E509" s="448"/>
      <c r="F509" s="112" t="s">
        <v>396</v>
      </c>
      <c r="G509" s="523" t="s">
        <v>908</v>
      </c>
      <c r="H509" s="523"/>
      <c r="I509" s="523"/>
      <c r="J509" s="523"/>
      <c r="K509" s="502"/>
      <c r="L509" s="499"/>
    </row>
    <row r="510" spans="1:12" ht="15.75" customHeight="1" x14ac:dyDescent="0.25">
      <c r="A510" s="550"/>
      <c r="B510" s="552"/>
      <c r="C510" s="455"/>
      <c r="D510" s="521"/>
      <c r="E510" s="448"/>
      <c r="F510" s="110" t="s">
        <v>256</v>
      </c>
      <c r="G510" s="524" t="s">
        <v>681</v>
      </c>
      <c r="H510" s="524"/>
      <c r="I510" s="524"/>
      <c r="J510" s="524"/>
      <c r="K510" s="502"/>
      <c r="L510" s="499"/>
    </row>
    <row r="511" spans="1:12" ht="15.6" customHeight="1" x14ac:dyDescent="0.25">
      <c r="A511" s="550"/>
      <c r="B511" s="552"/>
      <c r="C511" s="455"/>
      <c r="D511" s="521"/>
      <c r="E511" s="448"/>
      <c r="F511" s="93" t="s">
        <v>379</v>
      </c>
      <c r="G511" s="523" t="s">
        <v>380</v>
      </c>
      <c r="H511" s="523"/>
      <c r="I511" s="523"/>
      <c r="J511" s="523"/>
      <c r="K511" s="502"/>
      <c r="L511" s="499"/>
    </row>
    <row r="512" spans="1:12" ht="15.6" customHeight="1" x14ac:dyDescent="0.25">
      <c r="A512" s="550"/>
      <c r="B512" s="552"/>
      <c r="C512" s="455"/>
      <c r="D512" s="521"/>
      <c r="E512" s="448"/>
      <c r="F512" s="93" t="s">
        <v>701</v>
      </c>
      <c r="G512" s="523">
        <v>100000</v>
      </c>
      <c r="H512" s="523"/>
      <c r="I512" s="523"/>
      <c r="J512" s="523"/>
      <c r="K512" s="502"/>
      <c r="L512" s="499"/>
    </row>
    <row r="513" spans="1:12" ht="15.6" customHeight="1" x14ac:dyDescent="0.25">
      <c r="A513" s="550"/>
      <c r="B513" s="552"/>
      <c r="C513" s="455"/>
      <c r="D513" s="521"/>
      <c r="E513" s="448"/>
      <c r="F513" s="93" t="s">
        <v>257</v>
      </c>
      <c r="G513" s="523" t="s">
        <v>556</v>
      </c>
      <c r="H513" s="523"/>
      <c r="I513" s="523"/>
      <c r="J513" s="523"/>
      <c r="K513" s="502"/>
      <c r="L513" s="499"/>
    </row>
    <row r="514" spans="1:12" ht="15.6" customHeight="1" x14ac:dyDescent="0.25">
      <c r="A514" s="550"/>
      <c r="B514" s="552"/>
      <c r="C514" s="455"/>
      <c r="D514" s="521"/>
      <c r="E514" s="448"/>
      <c r="F514" s="93" t="s">
        <v>376</v>
      </c>
      <c r="G514" s="523" t="s">
        <v>392</v>
      </c>
      <c r="H514" s="523"/>
      <c r="I514" s="523"/>
      <c r="J514" s="523"/>
      <c r="K514" s="502"/>
      <c r="L514" s="499"/>
    </row>
    <row r="515" spans="1:12" ht="15.6" customHeight="1" x14ac:dyDescent="0.25">
      <c r="A515" s="550"/>
      <c r="B515" s="552"/>
      <c r="C515" s="455"/>
      <c r="D515" s="521"/>
      <c r="E515" s="448"/>
      <c r="F515" s="93" t="s">
        <v>702</v>
      </c>
      <c r="G515" s="523" t="s">
        <v>709</v>
      </c>
      <c r="H515" s="523"/>
      <c r="I515" s="523"/>
      <c r="J515" s="523"/>
      <c r="K515" s="502"/>
      <c r="L515" s="499"/>
    </row>
    <row r="516" spans="1:12" ht="15.6" customHeight="1" x14ac:dyDescent="0.25">
      <c r="A516" s="550"/>
      <c r="B516" s="552"/>
      <c r="C516" s="455"/>
      <c r="D516" s="521"/>
      <c r="E516" s="448"/>
      <c r="F516" s="93" t="s">
        <v>381</v>
      </c>
      <c r="G516" s="523" t="s">
        <v>382</v>
      </c>
      <c r="H516" s="523"/>
      <c r="I516" s="523"/>
      <c r="J516" s="523"/>
      <c r="K516" s="502"/>
      <c r="L516" s="500"/>
    </row>
    <row r="517" spans="1:12" ht="15.6" customHeight="1" x14ac:dyDescent="0.25">
      <c r="A517" s="550"/>
      <c r="B517" s="552"/>
      <c r="C517" s="455"/>
      <c r="D517" s="521"/>
      <c r="E517" s="448"/>
      <c r="F517" s="94" t="s">
        <v>358</v>
      </c>
      <c r="G517" s="523" t="s">
        <v>900</v>
      </c>
      <c r="H517" s="523"/>
      <c r="I517" s="523"/>
      <c r="J517" s="523"/>
      <c r="K517" s="496">
        <v>5</v>
      </c>
      <c r="L517" s="443">
        <v>19177</v>
      </c>
    </row>
    <row r="518" spans="1:12" ht="15.6" customHeight="1" x14ac:dyDescent="0.25">
      <c r="A518" s="550"/>
      <c r="B518" s="552"/>
      <c r="C518" s="455"/>
      <c r="D518" s="521"/>
      <c r="E518" s="448"/>
      <c r="F518" s="93" t="s">
        <v>383</v>
      </c>
      <c r="G518" s="523" t="s">
        <v>384</v>
      </c>
      <c r="H518" s="523"/>
      <c r="I518" s="523"/>
      <c r="J518" s="523"/>
      <c r="K518" s="497"/>
      <c r="L518" s="444" t="e">
        <f>#REF!-#REF!*10%</f>
        <v>#REF!</v>
      </c>
    </row>
    <row r="519" spans="1:12" ht="15.6" customHeight="1" x14ac:dyDescent="0.25">
      <c r="A519" s="550"/>
      <c r="B519" s="552"/>
      <c r="C519" s="455"/>
      <c r="D519" s="521"/>
      <c r="E519" s="448"/>
      <c r="F519" s="93" t="s">
        <v>385</v>
      </c>
      <c r="G519" s="523" t="s">
        <v>398</v>
      </c>
      <c r="H519" s="523"/>
      <c r="I519" s="523"/>
      <c r="J519" s="523"/>
      <c r="K519" s="497"/>
      <c r="L519" s="444" t="e">
        <f>#REF!-#REF!*10%</f>
        <v>#REF!</v>
      </c>
    </row>
    <row r="520" spans="1:12" ht="15.6" customHeight="1" x14ac:dyDescent="0.25">
      <c r="A520" s="550"/>
      <c r="B520" s="552"/>
      <c r="C520" s="455"/>
      <c r="D520" s="521"/>
      <c r="E520" s="448"/>
      <c r="F520" s="93" t="s">
        <v>389</v>
      </c>
      <c r="G520" s="523" t="s">
        <v>390</v>
      </c>
      <c r="H520" s="523"/>
      <c r="I520" s="523"/>
      <c r="J520" s="523"/>
      <c r="K520" s="497"/>
      <c r="L520" s="444" t="e">
        <f>#REF!-#REF!*10%</f>
        <v>#REF!</v>
      </c>
    </row>
    <row r="521" spans="1:12" ht="15.6" customHeight="1" x14ac:dyDescent="0.25">
      <c r="A521" s="550"/>
      <c r="B521" s="552"/>
      <c r="C521" s="455"/>
      <c r="D521" s="521"/>
      <c r="E521" s="448"/>
      <c r="F521" s="93" t="s">
        <v>704</v>
      </c>
      <c r="G521" s="523" t="s">
        <v>705</v>
      </c>
      <c r="H521" s="523"/>
      <c r="I521" s="523"/>
      <c r="J521" s="523"/>
      <c r="K521" s="497"/>
      <c r="L521" s="444" t="e">
        <f>#REF!-#REF!*10%</f>
        <v>#REF!</v>
      </c>
    </row>
    <row r="522" spans="1:12" ht="15.6" customHeight="1" x14ac:dyDescent="0.25">
      <c r="A522" s="550"/>
      <c r="B522" s="552"/>
      <c r="C522" s="455"/>
      <c r="D522" s="521"/>
      <c r="E522" s="448"/>
      <c r="F522" s="93" t="s">
        <v>706</v>
      </c>
      <c r="G522" s="461" t="s">
        <v>390</v>
      </c>
      <c r="H522" s="461"/>
      <c r="I522" s="461"/>
      <c r="J522" s="461"/>
      <c r="K522" s="497"/>
      <c r="L522" s="444" t="e">
        <f>#REF!-#REF!*10%</f>
        <v>#REF!</v>
      </c>
    </row>
    <row r="523" spans="1:12" ht="15.6" customHeight="1" x14ac:dyDescent="0.25">
      <c r="A523" s="550"/>
      <c r="B523" s="552"/>
      <c r="C523" s="455"/>
      <c r="D523" s="521"/>
      <c r="E523" s="448"/>
      <c r="F523" s="93" t="s">
        <v>1271</v>
      </c>
      <c r="G523" s="461" t="s">
        <v>390</v>
      </c>
      <c r="H523" s="461"/>
      <c r="I523" s="461"/>
      <c r="J523" s="461"/>
      <c r="K523" s="497"/>
      <c r="L523" s="444" t="e">
        <f>#REF!-#REF!*10%</f>
        <v>#REF!</v>
      </c>
    </row>
    <row r="524" spans="1:12" ht="15.6" customHeight="1" x14ac:dyDescent="0.25">
      <c r="A524" s="550"/>
      <c r="B524" s="552"/>
      <c r="C524" s="455"/>
      <c r="D524" s="521"/>
      <c r="E524" s="448"/>
      <c r="F524" s="93" t="s">
        <v>707</v>
      </c>
      <c r="G524" s="523" t="s">
        <v>911</v>
      </c>
      <c r="H524" s="523"/>
      <c r="I524" s="523"/>
      <c r="J524" s="523"/>
      <c r="K524" s="497"/>
      <c r="L524" s="444" t="e">
        <f>#REF!-#REF!*10%</f>
        <v>#REF!</v>
      </c>
    </row>
    <row r="525" spans="1:12" ht="15.6" customHeight="1" x14ac:dyDescent="0.25">
      <c r="A525" s="550"/>
      <c r="B525" s="552"/>
      <c r="C525" s="455"/>
      <c r="D525" s="521"/>
      <c r="E525" s="448"/>
      <c r="F525" s="93" t="s">
        <v>708</v>
      </c>
      <c r="G525" s="523" t="s">
        <v>390</v>
      </c>
      <c r="H525" s="523"/>
      <c r="I525" s="523"/>
      <c r="J525" s="523"/>
      <c r="K525" s="497"/>
      <c r="L525" s="444" t="e">
        <f>#REF!-#REF!*10%</f>
        <v>#REF!</v>
      </c>
    </row>
    <row r="526" spans="1:12" ht="15.6" customHeight="1" x14ac:dyDescent="0.25">
      <c r="A526" s="550"/>
      <c r="B526" s="552"/>
      <c r="C526" s="455"/>
      <c r="D526" s="521"/>
      <c r="E526" s="448"/>
      <c r="F526" s="93" t="s">
        <v>377</v>
      </c>
      <c r="G526" s="523" t="s">
        <v>387</v>
      </c>
      <c r="H526" s="523"/>
      <c r="I526" s="523"/>
      <c r="J526" s="523"/>
      <c r="K526" s="497"/>
      <c r="L526" s="444" t="e">
        <f>#REF!-#REF!*10%</f>
        <v>#REF!</v>
      </c>
    </row>
    <row r="527" spans="1:12" ht="15.6" customHeight="1" x14ac:dyDescent="0.25">
      <c r="A527" s="550"/>
      <c r="B527" s="552"/>
      <c r="C527" s="455"/>
      <c r="D527" s="521"/>
      <c r="E527" s="448"/>
      <c r="F527" s="93" t="s">
        <v>388</v>
      </c>
      <c r="G527" s="523" t="s">
        <v>393</v>
      </c>
      <c r="H527" s="523"/>
      <c r="I527" s="523"/>
      <c r="J527" s="523"/>
      <c r="K527" s="497"/>
      <c r="L527" s="444" t="e">
        <f>#REF!-#REF!*10%</f>
        <v>#REF!</v>
      </c>
    </row>
    <row r="528" spans="1:12" ht="15.6" customHeight="1" x14ac:dyDescent="0.25">
      <c r="A528" s="550"/>
      <c r="B528" s="552"/>
      <c r="C528" s="455"/>
      <c r="D528" s="521"/>
      <c r="E528" s="448"/>
      <c r="F528" s="93" t="s">
        <v>562</v>
      </c>
      <c r="G528" s="523" t="s">
        <v>1024</v>
      </c>
      <c r="H528" s="523"/>
      <c r="I528" s="523"/>
      <c r="J528" s="523"/>
      <c r="K528" s="497"/>
      <c r="L528" s="444" t="e">
        <f>#REF!-#REF!*10%</f>
        <v>#REF!</v>
      </c>
    </row>
    <row r="529" spans="1:12" ht="15.6" customHeight="1" x14ac:dyDescent="0.25">
      <c r="A529" s="550"/>
      <c r="B529" s="552"/>
      <c r="C529" s="455"/>
      <c r="D529" s="521"/>
      <c r="E529" s="448"/>
      <c r="F529" s="93" t="s">
        <v>570</v>
      </c>
      <c r="G529" s="523" t="s">
        <v>613</v>
      </c>
      <c r="H529" s="523"/>
      <c r="I529" s="523"/>
      <c r="J529" s="523"/>
      <c r="K529" s="497"/>
      <c r="L529" s="444" t="e">
        <f>#REF!-#REF!*10%</f>
        <v>#REF!</v>
      </c>
    </row>
    <row r="530" spans="1:12" ht="15.6" customHeight="1" x14ac:dyDescent="0.25">
      <c r="A530" s="550"/>
      <c r="B530" s="552"/>
      <c r="C530" s="455"/>
      <c r="D530" s="521"/>
      <c r="E530" s="448"/>
      <c r="F530" s="111" t="s">
        <v>84</v>
      </c>
      <c r="G530" s="526">
        <v>3.3</v>
      </c>
      <c r="H530" s="526"/>
      <c r="I530" s="526"/>
      <c r="J530" s="526"/>
      <c r="K530" s="497"/>
      <c r="L530" s="444" t="e">
        <f>#REF!-#REF!*10%</f>
        <v>#REF!</v>
      </c>
    </row>
    <row r="531" spans="1:12" ht="15.75" customHeight="1" x14ac:dyDescent="0.25">
      <c r="A531" s="550"/>
      <c r="B531" s="553"/>
      <c r="C531" s="455"/>
      <c r="D531" s="521"/>
      <c r="E531" s="448"/>
      <c r="F531" s="96" t="s">
        <v>1016</v>
      </c>
      <c r="G531" s="454">
        <v>5</v>
      </c>
      <c r="H531" s="454"/>
      <c r="I531" s="454"/>
      <c r="J531" s="454"/>
      <c r="K531" s="497"/>
      <c r="L531" s="511" t="e">
        <f>#REF!-#REF!*10%</f>
        <v>#REF!</v>
      </c>
    </row>
    <row r="532" spans="1:12" ht="15.75" customHeight="1" x14ac:dyDescent="0.25">
      <c r="A532" s="549">
        <v>3</v>
      </c>
      <c r="B532" s="551"/>
      <c r="C532" s="455" t="s">
        <v>1203</v>
      </c>
      <c r="D532" s="520"/>
      <c r="E532" s="448"/>
      <c r="F532" s="110" t="s">
        <v>81</v>
      </c>
      <c r="G532" s="524" t="s">
        <v>6</v>
      </c>
      <c r="H532" s="524"/>
      <c r="I532" s="524"/>
      <c r="J532" s="524"/>
      <c r="K532" s="539">
        <v>3</v>
      </c>
      <c r="L532" s="498">
        <v>19859</v>
      </c>
    </row>
    <row r="533" spans="1:12" ht="15.75" customHeight="1" x14ac:dyDescent="0.25">
      <c r="A533" s="550"/>
      <c r="B533" s="552"/>
      <c r="C533" s="455"/>
      <c r="D533" s="521"/>
      <c r="E533" s="448"/>
      <c r="F533" s="110" t="s">
        <v>80</v>
      </c>
      <c r="G533" s="469">
        <v>131</v>
      </c>
      <c r="H533" s="469"/>
      <c r="I533" s="469"/>
      <c r="J533" s="469"/>
      <c r="K533" s="502"/>
      <c r="L533" s="499"/>
    </row>
    <row r="534" spans="1:12" ht="15.75" customHeight="1" x14ac:dyDescent="0.25">
      <c r="A534" s="550"/>
      <c r="B534" s="552"/>
      <c r="C534" s="455"/>
      <c r="D534" s="521"/>
      <c r="E534" s="448"/>
      <c r="F534" s="110" t="s">
        <v>8</v>
      </c>
      <c r="G534" s="240">
        <v>3000</v>
      </c>
      <c r="H534" s="241">
        <v>4000</v>
      </c>
      <c r="I534" s="312">
        <v>5000</v>
      </c>
      <c r="J534" s="242">
        <v>6000</v>
      </c>
      <c r="K534" s="502"/>
      <c r="L534" s="499"/>
    </row>
    <row r="535" spans="1:12" ht="15.75" customHeight="1" x14ac:dyDescent="0.25">
      <c r="A535" s="550"/>
      <c r="B535" s="552"/>
      <c r="C535" s="455"/>
      <c r="D535" s="521"/>
      <c r="E535" s="448"/>
      <c r="F535" s="110" t="s">
        <v>817</v>
      </c>
      <c r="G535" s="243">
        <f>G533*114</f>
        <v>14934</v>
      </c>
      <c r="H535" s="244">
        <f>G533*128</f>
        <v>16768</v>
      </c>
      <c r="I535" s="313">
        <f>G533*143</f>
        <v>18733</v>
      </c>
      <c r="J535" s="245">
        <f>G533*148</f>
        <v>19388</v>
      </c>
      <c r="K535" s="502"/>
      <c r="L535" s="499"/>
    </row>
    <row r="536" spans="1:12" ht="15.75" customHeight="1" x14ac:dyDescent="0.25">
      <c r="A536" s="550"/>
      <c r="B536" s="552"/>
      <c r="C536" s="455"/>
      <c r="D536" s="521"/>
      <c r="E536" s="448"/>
      <c r="F536" s="110" t="s">
        <v>1269</v>
      </c>
      <c r="G536" s="451">
        <v>0.98</v>
      </c>
      <c r="H536" s="451"/>
      <c r="I536" s="451"/>
      <c r="J536" s="451"/>
      <c r="K536" s="502"/>
      <c r="L536" s="499"/>
    </row>
    <row r="537" spans="1:12" ht="15.75" customHeight="1" x14ac:dyDescent="0.25">
      <c r="A537" s="550"/>
      <c r="B537" s="552"/>
      <c r="C537" s="455"/>
      <c r="D537" s="521"/>
      <c r="E537" s="448"/>
      <c r="F537" s="93" t="s">
        <v>699</v>
      </c>
      <c r="G537" s="523" t="s">
        <v>700</v>
      </c>
      <c r="H537" s="523"/>
      <c r="I537" s="523"/>
      <c r="J537" s="523"/>
      <c r="K537" s="502"/>
      <c r="L537" s="499"/>
    </row>
    <row r="538" spans="1:12" ht="15.75" customHeight="1" x14ac:dyDescent="0.25">
      <c r="A538" s="550"/>
      <c r="B538" s="552"/>
      <c r="C538" s="455"/>
      <c r="D538" s="521"/>
      <c r="E538" s="448"/>
      <c r="F538" s="93" t="s">
        <v>1181</v>
      </c>
      <c r="G538" s="462" t="s">
        <v>1179</v>
      </c>
      <c r="H538" s="463"/>
      <c r="I538" s="463"/>
      <c r="J538" s="464"/>
      <c r="K538" s="502"/>
      <c r="L538" s="499"/>
    </row>
    <row r="539" spans="1:12" ht="15.75" customHeight="1" x14ac:dyDescent="0.25">
      <c r="A539" s="550"/>
      <c r="B539" s="552"/>
      <c r="C539" s="455"/>
      <c r="D539" s="521"/>
      <c r="E539" s="448"/>
      <c r="F539" s="110" t="s">
        <v>83</v>
      </c>
      <c r="G539" s="524">
        <v>66</v>
      </c>
      <c r="H539" s="524"/>
      <c r="I539" s="524"/>
      <c r="J539" s="524"/>
      <c r="K539" s="502"/>
      <c r="L539" s="499"/>
    </row>
    <row r="540" spans="1:12" ht="15.75" customHeight="1" x14ac:dyDescent="0.25">
      <c r="A540" s="550"/>
      <c r="B540" s="552"/>
      <c r="C540" s="455"/>
      <c r="D540" s="521"/>
      <c r="E540" s="448"/>
      <c r="F540" s="112" t="s">
        <v>396</v>
      </c>
      <c r="G540" s="523" t="s">
        <v>908</v>
      </c>
      <c r="H540" s="523"/>
      <c r="I540" s="523"/>
      <c r="J540" s="523"/>
      <c r="K540" s="502"/>
      <c r="L540" s="499"/>
    </row>
    <row r="541" spans="1:12" ht="15.75" customHeight="1" x14ac:dyDescent="0.25">
      <c r="A541" s="550"/>
      <c r="B541" s="552"/>
      <c r="C541" s="455"/>
      <c r="D541" s="521"/>
      <c r="E541" s="448"/>
      <c r="F541" s="110" t="s">
        <v>256</v>
      </c>
      <c r="G541" s="524" t="s">
        <v>682</v>
      </c>
      <c r="H541" s="524"/>
      <c r="I541" s="524"/>
      <c r="J541" s="524"/>
      <c r="K541" s="502"/>
      <c r="L541" s="499"/>
    </row>
    <row r="542" spans="1:12" ht="15.6" customHeight="1" x14ac:dyDescent="0.25">
      <c r="A542" s="550"/>
      <c r="B542" s="552"/>
      <c r="C542" s="455"/>
      <c r="D542" s="521"/>
      <c r="E542" s="448"/>
      <c r="F542" s="93" t="s">
        <v>379</v>
      </c>
      <c r="G542" s="523" t="s">
        <v>380</v>
      </c>
      <c r="H542" s="523"/>
      <c r="I542" s="523"/>
      <c r="J542" s="523"/>
      <c r="K542" s="502"/>
      <c r="L542" s="499"/>
    </row>
    <row r="543" spans="1:12" ht="15.6" customHeight="1" x14ac:dyDescent="0.25">
      <c r="A543" s="550"/>
      <c r="B543" s="552"/>
      <c r="C543" s="455"/>
      <c r="D543" s="521"/>
      <c r="E543" s="448"/>
      <c r="F543" s="93" t="s">
        <v>701</v>
      </c>
      <c r="G543" s="523">
        <v>100000</v>
      </c>
      <c r="H543" s="523"/>
      <c r="I543" s="523"/>
      <c r="J543" s="523"/>
      <c r="K543" s="502"/>
      <c r="L543" s="499"/>
    </row>
    <row r="544" spans="1:12" ht="15.6" customHeight="1" x14ac:dyDescent="0.25">
      <c r="A544" s="550"/>
      <c r="B544" s="552"/>
      <c r="C544" s="455"/>
      <c r="D544" s="521"/>
      <c r="E544" s="448"/>
      <c r="F544" s="93" t="s">
        <v>257</v>
      </c>
      <c r="G544" s="523" t="s">
        <v>556</v>
      </c>
      <c r="H544" s="523"/>
      <c r="I544" s="523"/>
      <c r="J544" s="523"/>
      <c r="K544" s="502"/>
      <c r="L544" s="499"/>
    </row>
    <row r="545" spans="1:12" ht="15.6" customHeight="1" x14ac:dyDescent="0.25">
      <c r="A545" s="550"/>
      <c r="B545" s="552"/>
      <c r="C545" s="455"/>
      <c r="D545" s="521"/>
      <c r="E545" s="448"/>
      <c r="F545" s="93" t="s">
        <v>376</v>
      </c>
      <c r="G545" s="523" t="s">
        <v>392</v>
      </c>
      <c r="H545" s="523"/>
      <c r="I545" s="523"/>
      <c r="J545" s="523"/>
      <c r="K545" s="502"/>
      <c r="L545" s="499"/>
    </row>
    <row r="546" spans="1:12" ht="15.6" customHeight="1" x14ac:dyDescent="0.25">
      <c r="A546" s="550"/>
      <c r="B546" s="552"/>
      <c r="C546" s="455"/>
      <c r="D546" s="521"/>
      <c r="E546" s="448"/>
      <c r="F546" s="93" t="s">
        <v>702</v>
      </c>
      <c r="G546" s="523" t="s">
        <v>709</v>
      </c>
      <c r="H546" s="523"/>
      <c r="I546" s="523"/>
      <c r="J546" s="523"/>
      <c r="K546" s="502"/>
      <c r="L546" s="499"/>
    </row>
    <row r="547" spans="1:12" ht="15.6" customHeight="1" x14ac:dyDescent="0.25">
      <c r="A547" s="550"/>
      <c r="B547" s="552"/>
      <c r="C547" s="455"/>
      <c r="D547" s="521"/>
      <c r="E547" s="448"/>
      <c r="F547" s="93" t="s">
        <v>381</v>
      </c>
      <c r="G547" s="523" t="s">
        <v>382</v>
      </c>
      <c r="H547" s="523"/>
      <c r="I547" s="523"/>
      <c r="J547" s="523"/>
      <c r="K547" s="502"/>
      <c r="L547" s="500"/>
    </row>
    <row r="548" spans="1:12" ht="15.6" customHeight="1" x14ac:dyDescent="0.25">
      <c r="A548" s="550"/>
      <c r="B548" s="552"/>
      <c r="C548" s="455"/>
      <c r="D548" s="521"/>
      <c r="E548" s="448"/>
      <c r="F548" s="94" t="s">
        <v>358</v>
      </c>
      <c r="G548" s="523" t="s">
        <v>900</v>
      </c>
      <c r="H548" s="523"/>
      <c r="I548" s="523"/>
      <c r="J548" s="523"/>
      <c r="K548" s="496">
        <v>5</v>
      </c>
      <c r="L548" s="443">
        <v>21250</v>
      </c>
    </row>
    <row r="549" spans="1:12" ht="15.6" customHeight="1" x14ac:dyDescent="0.25">
      <c r="A549" s="550"/>
      <c r="B549" s="552"/>
      <c r="C549" s="455"/>
      <c r="D549" s="521"/>
      <c r="E549" s="448"/>
      <c r="F549" s="93" t="s">
        <v>383</v>
      </c>
      <c r="G549" s="523" t="s">
        <v>384</v>
      </c>
      <c r="H549" s="523"/>
      <c r="I549" s="523"/>
      <c r="J549" s="523"/>
      <c r="K549" s="497"/>
      <c r="L549" s="444" t="e">
        <f>#REF!-#REF!*10%</f>
        <v>#REF!</v>
      </c>
    </row>
    <row r="550" spans="1:12" ht="15.6" customHeight="1" x14ac:dyDescent="0.25">
      <c r="A550" s="550"/>
      <c r="B550" s="552"/>
      <c r="C550" s="455"/>
      <c r="D550" s="521"/>
      <c r="E550" s="448"/>
      <c r="F550" s="93" t="s">
        <v>385</v>
      </c>
      <c r="G550" s="523" t="s">
        <v>398</v>
      </c>
      <c r="H550" s="523"/>
      <c r="I550" s="523"/>
      <c r="J550" s="523"/>
      <c r="K550" s="497"/>
      <c r="L550" s="444" t="e">
        <f>#REF!-#REF!*10%</f>
        <v>#REF!</v>
      </c>
    </row>
    <row r="551" spans="1:12" ht="15.6" customHeight="1" x14ac:dyDescent="0.25">
      <c r="A551" s="550"/>
      <c r="B551" s="552"/>
      <c r="C551" s="455"/>
      <c r="D551" s="521"/>
      <c r="E551" s="448"/>
      <c r="F551" s="93" t="s">
        <v>389</v>
      </c>
      <c r="G551" s="523" t="s">
        <v>390</v>
      </c>
      <c r="H551" s="523"/>
      <c r="I551" s="523"/>
      <c r="J551" s="523"/>
      <c r="K551" s="497"/>
      <c r="L551" s="444" t="e">
        <f>#REF!-#REF!*10%</f>
        <v>#REF!</v>
      </c>
    </row>
    <row r="552" spans="1:12" ht="15.6" customHeight="1" x14ac:dyDescent="0.25">
      <c r="A552" s="550"/>
      <c r="B552" s="552"/>
      <c r="C552" s="455"/>
      <c r="D552" s="521"/>
      <c r="E552" s="448"/>
      <c r="F552" s="93" t="s">
        <v>704</v>
      </c>
      <c r="G552" s="523" t="s">
        <v>705</v>
      </c>
      <c r="H552" s="523"/>
      <c r="I552" s="523"/>
      <c r="J552" s="523"/>
      <c r="K552" s="497"/>
      <c r="L552" s="444" t="e">
        <f>#REF!-#REF!*10%</f>
        <v>#REF!</v>
      </c>
    </row>
    <row r="553" spans="1:12" ht="15.6" customHeight="1" x14ac:dyDescent="0.25">
      <c r="A553" s="550"/>
      <c r="B553" s="552"/>
      <c r="C553" s="455"/>
      <c r="D553" s="521"/>
      <c r="E553" s="448"/>
      <c r="F553" s="93" t="s">
        <v>706</v>
      </c>
      <c r="G553" s="461" t="s">
        <v>390</v>
      </c>
      <c r="H553" s="461"/>
      <c r="I553" s="461"/>
      <c r="J553" s="461"/>
      <c r="K553" s="497"/>
      <c r="L553" s="444" t="e">
        <f>#REF!-#REF!*10%</f>
        <v>#REF!</v>
      </c>
    </row>
    <row r="554" spans="1:12" ht="15.6" customHeight="1" x14ac:dyDescent="0.25">
      <c r="A554" s="550"/>
      <c r="B554" s="552"/>
      <c r="C554" s="455"/>
      <c r="D554" s="521"/>
      <c r="E554" s="448"/>
      <c r="F554" s="93" t="s">
        <v>1271</v>
      </c>
      <c r="G554" s="461" t="s">
        <v>390</v>
      </c>
      <c r="H554" s="461"/>
      <c r="I554" s="461"/>
      <c r="J554" s="461"/>
      <c r="K554" s="497"/>
      <c r="L554" s="444" t="e">
        <f>#REF!-#REF!*10%</f>
        <v>#REF!</v>
      </c>
    </row>
    <row r="555" spans="1:12" ht="15.6" customHeight="1" x14ac:dyDescent="0.25">
      <c r="A555" s="550"/>
      <c r="B555" s="552"/>
      <c r="C555" s="455"/>
      <c r="D555" s="521"/>
      <c r="E555" s="448"/>
      <c r="F555" s="93" t="s">
        <v>707</v>
      </c>
      <c r="G555" s="523" t="s">
        <v>911</v>
      </c>
      <c r="H555" s="523"/>
      <c r="I555" s="523"/>
      <c r="J555" s="523"/>
      <c r="K555" s="497"/>
      <c r="L555" s="444" t="e">
        <f>#REF!-#REF!*10%</f>
        <v>#REF!</v>
      </c>
    </row>
    <row r="556" spans="1:12" ht="15.6" customHeight="1" x14ac:dyDescent="0.25">
      <c r="A556" s="550"/>
      <c r="B556" s="552"/>
      <c r="C556" s="455"/>
      <c r="D556" s="521"/>
      <c r="E556" s="448"/>
      <c r="F556" s="93" t="s">
        <v>708</v>
      </c>
      <c r="G556" s="523" t="s">
        <v>390</v>
      </c>
      <c r="H556" s="523"/>
      <c r="I556" s="523"/>
      <c r="J556" s="523"/>
      <c r="K556" s="497"/>
      <c r="L556" s="444" t="e">
        <f>#REF!-#REF!*10%</f>
        <v>#REF!</v>
      </c>
    </row>
    <row r="557" spans="1:12" ht="15.6" customHeight="1" x14ac:dyDescent="0.25">
      <c r="A557" s="550"/>
      <c r="B557" s="552"/>
      <c r="C557" s="455"/>
      <c r="D557" s="521"/>
      <c r="E557" s="448"/>
      <c r="F557" s="93" t="s">
        <v>377</v>
      </c>
      <c r="G557" s="523" t="s">
        <v>387</v>
      </c>
      <c r="H557" s="523"/>
      <c r="I557" s="523"/>
      <c r="J557" s="523"/>
      <c r="K557" s="497"/>
      <c r="L557" s="444" t="e">
        <f>#REF!-#REF!*10%</f>
        <v>#REF!</v>
      </c>
    </row>
    <row r="558" spans="1:12" ht="15.6" customHeight="1" x14ac:dyDescent="0.25">
      <c r="A558" s="550"/>
      <c r="B558" s="552"/>
      <c r="C558" s="455"/>
      <c r="D558" s="521"/>
      <c r="E558" s="448"/>
      <c r="F558" s="93" t="s">
        <v>388</v>
      </c>
      <c r="G558" s="523" t="s">
        <v>393</v>
      </c>
      <c r="H558" s="523"/>
      <c r="I558" s="523"/>
      <c r="J558" s="523"/>
      <c r="K558" s="497"/>
      <c r="L558" s="444" t="e">
        <f>#REF!-#REF!*10%</f>
        <v>#REF!</v>
      </c>
    </row>
    <row r="559" spans="1:12" ht="15.6" customHeight="1" x14ac:dyDescent="0.25">
      <c r="A559" s="550"/>
      <c r="B559" s="552"/>
      <c r="C559" s="455"/>
      <c r="D559" s="521"/>
      <c r="E559" s="448"/>
      <c r="F559" s="93" t="s">
        <v>562</v>
      </c>
      <c r="G559" s="523" t="s">
        <v>1024</v>
      </c>
      <c r="H559" s="523"/>
      <c r="I559" s="523"/>
      <c r="J559" s="523"/>
      <c r="K559" s="497"/>
      <c r="L559" s="444" t="e">
        <f>#REF!-#REF!*10%</f>
        <v>#REF!</v>
      </c>
    </row>
    <row r="560" spans="1:12" ht="15.6" customHeight="1" x14ac:dyDescent="0.25">
      <c r="A560" s="550"/>
      <c r="B560" s="552"/>
      <c r="C560" s="455"/>
      <c r="D560" s="521"/>
      <c r="E560" s="448"/>
      <c r="F560" s="93" t="s">
        <v>570</v>
      </c>
      <c r="G560" s="523" t="s">
        <v>613</v>
      </c>
      <c r="H560" s="523"/>
      <c r="I560" s="523"/>
      <c r="J560" s="523"/>
      <c r="K560" s="497"/>
      <c r="L560" s="444" t="e">
        <f>#REF!-#REF!*10%</f>
        <v>#REF!</v>
      </c>
    </row>
    <row r="561" spans="1:12" ht="15.6" customHeight="1" x14ac:dyDescent="0.25">
      <c r="A561" s="550"/>
      <c r="B561" s="552"/>
      <c r="C561" s="455"/>
      <c r="D561" s="521"/>
      <c r="E561" s="448"/>
      <c r="F561" s="111" t="s">
        <v>84</v>
      </c>
      <c r="G561" s="526">
        <v>3.3</v>
      </c>
      <c r="H561" s="526"/>
      <c r="I561" s="526"/>
      <c r="J561" s="526"/>
      <c r="K561" s="497"/>
      <c r="L561" s="444" t="e">
        <f>#REF!-#REF!*10%</f>
        <v>#REF!</v>
      </c>
    </row>
    <row r="562" spans="1:12" ht="15.75" customHeight="1" x14ac:dyDescent="0.25">
      <c r="A562" s="550"/>
      <c r="B562" s="553"/>
      <c r="C562" s="455"/>
      <c r="D562" s="521"/>
      <c r="E562" s="448"/>
      <c r="F562" s="96" t="s">
        <v>1016</v>
      </c>
      <c r="G562" s="454">
        <v>5</v>
      </c>
      <c r="H562" s="454"/>
      <c r="I562" s="454"/>
      <c r="J562" s="454"/>
      <c r="K562" s="497"/>
      <c r="L562" s="511" t="e">
        <f>#REF!-#REF!*10%</f>
        <v>#REF!</v>
      </c>
    </row>
    <row r="563" spans="1:12" ht="15.75" customHeight="1" x14ac:dyDescent="0.25">
      <c r="A563" s="549">
        <v>4</v>
      </c>
      <c r="B563" s="551"/>
      <c r="C563" s="455" t="s">
        <v>595</v>
      </c>
      <c r="D563" s="520"/>
      <c r="E563" s="448"/>
      <c r="F563" s="110" t="s">
        <v>81</v>
      </c>
      <c r="G563" s="524" t="s">
        <v>6</v>
      </c>
      <c r="H563" s="524"/>
      <c r="I563" s="524"/>
      <c r="J563" s="524"/>
      <c r="K563" s="539">
        <v>3</v>
      </c>
      <c r="L563" s="498">
        <v>21310</v>
      </c>
    </row>
    <row r="564" spans="1:12" ht="15.75" customHeight="1" x14ac:dyDescent="0.25">
      <c r="A564" s="550"/>
      <c r="B564" s="552"/>
      <c r="C564" s="455"/>
      <c r="D564" s="521"/>
      <c r="E564" s="448"/>
      <c r="F564" s="110" t="s">
        <v>80</v>
      </c>
      <c r="G564" s="469">
        <v>156</v>
      </c>
      <c r="H564" s="469"/>
      <c r="I564" s="469"/>
      <c r="J564" s="469"/>
      <c r="K564" s="502"/>
      <c r="L564" s="499"/>
    </row>
    <row r="565" spans="1:12" ht="15.75" customHeight="1" x14ac:dyDescent="0.25">
      <c r="A565" s="550"/>
      <c r="B565" s="552"/>
      <c r="C565" s="455"/>
      <c r="D565" s="521"/>
      <c r="E565" s="448"/>
      <c r="F565" s="110" t="s">
        <v>8</v>
      </c>
      <c r="G565" s="240">
        <v>3000</v>
      </c>
      <c r="H565" s="241">
        <v>4000</v>
      </c>
      <c r="I565" s="312">
        <v>5000</v>
      </c>
      <c r="J565" s="242">
        <v>6000</v>
      </c>
      <c r="K565" s="502"/>
      <c r="L565" s="499"/>
    </row>
    <row r="566" spans="1:12" ht="15.75" customHeight="1" x14ac:dyDescent="0.25">
      <c r="A566" s="550"/>
      <c r="B566" s="552"/>
      <c r="C566" s="455"/>
      <c r="D566" s="521"/>
      <c r="E566" s="448"/>
      <c r="F566" s="110" t="s">
        <v>817</v>
      </c>
      <c r="G566" s="243">
        <f>G564*114</f>
        <v>17784</v>
      </c>
      <c r="H566" s="244">
        <f>G564*128</f>
        <v>19968</v>
      </c>
      <c r="I566" s="313">
        <f>G564*143</f>
        <v>22308</v>
      </c>
      <c r="J566" s="245">
        <f>G564*148</f>
        <v>23088</v>
      </c>
      <c r="K566" s="502"/>
      <c r="L566" s="499"/>
    </row>
    <row r="567" spans="1:12" ht="15.75" customHeight="1" x14ac:dyDescent="0.25">
      <c r="A567" s="550"/>
      <c r="B567" s="552"/>
      <c r="C567" s="455"/>
      <c r="D567" s="521"/>
      <c r="E567" s="448"/>
      <c r="F567" s="110" t="s">
        <v>1269</v>
      </c>
      <c r="G567" s="451">
        <v>0.98</v>
      </c>
      <c r="H567" s="451"/>
      <c r="I567" s="451"/>
      <c r="J567" s="451"/>
      <c r="K567" s="502"/>
      <c r="L567" s="499"/>
    </row>
    <row r="568" spans="1:12" ht="15.75" customHeight="1" x14ac:dyDescent="0.25">
      <c r="A568" s="550"/>
      <c r="B568" s="552"/>
      <c r="C568" s="455"/>
      <c r="D568" s="521"/>
      <c r="E568" s="448"/>
      <c r="F568" s="93" t="s">
        <v>699</v>
      </c>
      <c r="G568" s="523" t="s">
        <v>700</v>
      </c>
      <c r="H568" s="523"/>
      <c r="I568" s="523"/>
      <c r="J568" s="523"/>
      <c r="K568" s="502"/>
      <c r="L568" s="499"/>
    </row>
    <row r="569" spans="1:12" ht="15.75" customHeight="1" x14ac:dyDescent="0.25">
      <c r="A569" s="550"/>
      <c r="B569" s="552"/>
      <c r="C569" s="455"/>
      <c r="D569" s="521"/>
      <c r="E569" s="448"/>
      <c r="F569" s="93" t="s">
        <v>1181</v>
      </c>
      <c r="G569" s="462" t="s">
        <v>1179</v>
      </c>
      <c r="H569" s="463"/>
      <c r="I569" s="463"/>
      <c r="J569" s="464"/>
      <c r="K569" s="502"/>
      <c r="L569" s="499"/>
    </row>
    <row r="570" spans="1:12" ht="15.75" customHeight="1" x14ac:dyDescent="0.25">
      <c r="A570" s="550"/>
      <c r="B570" s="552"/>
      <c r="C570" s="455"/>
      <c r="D570" s="521"/>
      <c r="E570" s="448"/>
      <c r="F570" s="110" t="s">
        <v>83</v>
      </c>
      <c r="G570" s="524">
        <v>66</v>
      </c>
      <c r="H570" s="524"/>
      <c r="I570" s="524"/>
      <c r="J570" s="524"/>
      <c r="K570" s="502"/>
      <c r="L570" s="499"/>
    </row>
    <row r="571" spans="1:12" ht="15.75" customHeight="1" x14ac:dyDescent="0.25">
      <c r="A571" s="550"/>
      <c r="B571" s="552"/>
      <c r="C571" s="455"/>
      <c r="D571" s="521"/>
      <c r="E571" s="448"/>
      <c r="F571" s="112" t="s">
        <v>396</v>
      </c>
      <c r="G571" s="523" t="s">
        <v>908</v>
      </c>
      <c r="H571" s="523"/>
      <c r="I571" s="523"/>
      <c r="J571" s="523"/>
      <c r="K571" s="502"/>
      <c r="L571" s="499"/>
    </row>
    <row r="572" spans="1:12" ht="15.75" customHeight="1" x14ac:dyDescent="0.25">
      <c r="A572" s="550"/>
      <c r="B572" s="552"/>
      <c r="C572" s="455"/>
      <c r="D572" s="521"/>
      <c r="E572" s="448"/>
      <c r="F572" s="110" t="s">
        <v>256</v>
      </c>
      <c r="G572" s="524" t="s">
        <v>683</v>
      </c>
      <c r="H572" s="524"/>
      <c r="I572" s="524"/>
      <c r="J572" s="524"/>
      <c r="K572" s="502"/>
      <c r="L572" s="499"/>
    </row>
    <row r="573" spans="1:12" ht="15.6" customHeight="1" x14ac:dyDescent="0.25">
      <c r="A573" s="550"/>
      <c r="B573" s="552"/>
      <c r="C573" s="455"/>
      <c r="D573" s="521"/>
      <c r="E573" s="448"/>
      <c r="F573" s="93" t="s">
        <v>379</v>
      </c>
      <c r="G573" s="523" t="s">
        <v>380</v>
      </c>
      <c r="H573" s="523"/>
      <c r="I573" s="523"/>
      <c r="J573" s="523"/>
      <c r="K573" s="502"/>
      <c r="L573" s="499"/>
    </row>
    <row r="574" spans="1:12" ht="15.6" customHeight="1" x14ac:dyDescent="0.25">
      <c r="A574" s="550"/>
      <c r="B574" s="552"/>
      <c r="C574" s="455"/>
      <c r="D574" s="521"/>
      <c r="E574" s="448"/>
      <c r="F574" s="93" t="s">
        <v>701</v>
      </c>
      <c r="G574" s="523">
        <v>100000</v>
      </c>
      <c r="H574" s="523"/>
      <c r="I574" s="523"/>
      <c r="J574" s="523"/>
      <c r="K574" s="502"/>
      <c r="L574" s="499"/>
    </row>
    <row r="575" spans="1:12" ht="15.6" customHeight="1" x14ac:dyDescent="0.25">
      <c r="A575" s="550"/>
      <c r="B575" s="552"/>
      <c r="C575" s="455"/>
      <c r="D575" s="521"/>
      <c r="E575" s="448"/>
      <c r="F575" s="93" t="s">
        <v>257</v>
      </c>
      <c r="G575" s="523" t="s">
        <v>556</v>
      </c>
      <c r="H575" s="523"/>
      <c r="I575" s="523"/>
      <c r="J575" s="523"/>
      <c r="K575" s="502"/>
      <c r="L575" s="499"/>
    </row>
    <row r="576" spans="1:12" ht="15.6" customHeight="1" x14ac:dyDescent="0.25">
      <c r="A576" s="550"/>
      <c r="B576" s="552"/>
      <c r="C576" s="455"/>
      <c r="D576" s="521"/>
      <c r="E576" s="448"/>
      <c r="F576" s="93" t="s">
        <v>376</v>
      </c>
      <c r="G576" s="523" t="s">
        <v>392</v>
      </c>
      <c r="H576" s="523"/>
      <c r="I576" s="523"/>
      <c r="J576" s="523"/>
      <c r="K576" s="502"/>
      <c r="L576" s="499"/>
    </row>
    <row r="577" spans="1:12" ht="15.6" customHeight="1" x14ac:dyDescent="0.25">
      <c r="A577" s="550"/>
      <c r="B577" s="552"/>
      <c r="C577" s="455"/>
      <c r="D577" s="521"/>
      <c r="E577" s="448"/>
      <c r="F577" s="93" t="s">
        <v>702</v>
      </c>
      <c r="G577" s="523" t="s">
        <v>709</v>
      </c>
      <c r="H577" s="523"/>
      <c r="I577" s="523"/>
      <c r="J577" s="523"/>
      <c r="K577" s="502"/>
      <c r="L577" s="499"/>
    </row>
    <row r="578" spans="1:12" ht="15.6" customHeight="1" x14ac:dyDescent="0.25">
      <c r="A578" s="550"/>
      <c r="B578" s="552"/>
      <c r="C578" s="455"/>
      <c r="D578" s="521"/>
      <c r="E578" s="448"/>
      <c r="F578" s="93" t="s">
        <v>381</v>
      </c>
      <c r="G578" s="523" t="s">
        <v>382</v>
      </c>
      <c r="H578" s="523"/>
      <c r="I578" s="523"/>
      <c r="J578" s="523"/>
      <c r="K578" s="502"/>
      <c r="L578" s="500"/>
    </row>
    <row r="579" spans="1:12" ht="15.6" customHeight="1" x14ac:dyDescent="0.25">
      <c r="A579" s="550"/>
      <c r="B579" s="552"/>
      <c r="C579" s="455"/>
      <c r="D579" s="521"/>
      <c r="E579" s="448"/>
      <c r="F579" s="94" t="s">
        <v>358</v>
      </c>
      <c r="G579" s="523" t="s">
        <v>900</v>
      </c>
      <c r="H579" s="523"/>
      <c r="I579" s="523"/>
      <c r="J579" s="523"/>
      <c r="K579" s="496">
        <v>5</v>
      </c>
      <c r="L579" s="443">
        <v>22802</v>
      </c>
    </row>
    <row r="580" spans="1:12" ht="15.6" customHeight="1" x14ac:dyDescent="0.25">
      <c r="A580" s="550"/>
      <c r="B580" s="552"/>
      <c r="C580" s="455"/>
      <c r="D580" s="521"/>
      <c r="E580" s="448"/>
      <c r="F580" s="93" t="s">
        <v>383</v>
      </c>
      <c r="G580" s="523" t="s">
        <v>384</v>
      </c>
      <c r="H580" s="523"/>
      <c r="I580" s="523"/>
      <c r="J580" s="523"/>
      <c r="K580" s="497"/>
      <c r="L580" s="444" t="e">
        <f>#REF!-#REF!*10%</f>
        <v>#REF!</v>
      </c>
    </row>
    <row r="581" spans="1:12" ht="15.6" customHeight="1" x14ac:dyDescent="0.25">
      <c r="A581" s="550"/>
      <c r="B581" s="552"/>
      <c r="C581" s="455"/>
      <c r="D581" s="521"/>
      <c r="E581" s="448"/>
      <c r="F581" s="93" t="s">
        <v>385</v>
      </c>
      <c r="G581" s="523" t="s">
        <v>398</v>
      </c>
      <c r="H581" s="523"/>
      <c r="I581" s="523"/>
      <c r="J581" s="523"/>
      <c r="K581" s="497"/>
      <c r="L581" s="444" t="e">
        <f>#REF!-#REF!*10%</f>
        <v>#REF!</v>
      </c>
    </row>
    <row r="582" spans="1:12" ht="15.6" customHeight="1" x14ac:dyDescent="0.25">
      <c r="A582" s="550"/>
      <c r="B582" s="552"/>
      <c r="C582" s="455"/>
      <c r="D582" s="521"/>
      <c r="E582" s="448"/>
      <c r="F582" s="93" t="s">
        <v>389</v>
      </c>
      <c r="G582" s="523" t="s">
        <v>390</v>
      </c>
      <c r="H582" s="523"/>
      <c r="I582" s="523"/>
      <c r="J582" s="523"/>
      <c r="K582" s="497"/>
      <c r="L582" s="444" t="e">
        <f>#REF!-#REF!*10%</f>
        <v>#REF!</v>
      </c>
    </row>
    <row r="583" spans="1:12" ht="15.6" customHeight="1" x14ac:dyDescent="0.25">
      <c r="A583" s="550"/>
      <c r="B583" s="552"/>
      <c r="C583" s="455"/>
      <c r="D583" s="521"/>
      <c r="E583" s="448"/>
      <c r="F583" s="93" t="s">
        <v>704</v>
      </c>
      <c r="G583" s="523" t="s">
        <v>705</v>
      </c>
      <c r="H583" s="523"/>
      <c r="I583" s="523"/>
      <c r="J583" s="523"/>
      <c r="K583" s="497"/>
      <c r="L583" s="444" t="e">
        <f>#REF!-#REF!*10%</f>
        <v>#REF!</v>
      </c>
    </row>
    <row r="584" spans="1:12" ht="15.6" customHeight="1" x14ac:dyDescent="0.25">
      <c r="A584" s="550"/>
      <c r="B584" s="552"/>
      <c r="C584" s="455"/>
      <c r="D584" s="521"/>
      <c r="E584" s="448"/>
      <c r="F584" s="93" t="s">
        <v>706</v>
      </c>
      <c r="G584" s="461" t="s">
        <v>390</v>
      </c>
      <c r="H584" s="461"/>
      <c r="I584" s="461"/>
      <c r="J584" s="461"/>
      <c r="K584" s="497"/>
      <c r="L584" s="444" t="e">
        <f>#REF!-#REF!*10%</f>
        <v>#REF!</v>
      </c>
    </row>
    <row r="585" spans="1:12" ht="15.6" customHeight="1" x14ac:dyDescent="0.25">
      <c r="A585" s="550"/>
      <c r="B585" s="552"/>
      <c r="C585" s="455"/>
      <c r="D585" s="521"/>
      <c r="E585" s="448"/>
      <c r="F585" s="93" t="s">
        <v>1271</v>
      </c>
      <c r="G585" s="461" t="s">
        <v>390</v>
      </c>
      <c r="H585" s="461"/>
      <c r="I585" s="461"/>
      <c r="J585" s="461"/>
      <c r="K585" s="497"/>
      <c r="L585" s="444" t="e">
        <f>#REF!-#REF!*10%</f>
        <v>#REF!</v>
      </c>
    </row>
    <row r="586" spans="1:12" ht="15.6" customHeight="1" x14ac:dyDescent="0.25">
      <c r="A586" s="550"/>
      <c r="B586" s="552"/>
      <c r="C586" s="455"/>
      <c r="D586" s="521"/>
      <c r="E586" s="448"/>
      <c r="F586" s="93" t="s">
        <v>707</v>
      </c>
      <c r="G586" s="523" t="s">
        <v>911</v>
      </c>
      <c r="H586" s="523"/>
      <c r="I586" s="523"/>
      <c r="J586" s="523"/>
      <c r="K586" s="497"/>
      <c r="L586" s="444" t="e">
        <f>#REF!-#REF!*10%</f>
        <v>#REF!</v>
      </c>
    </row>
    <row r="587" spans="1:12" ht="15.6" customHeight="1" x14ac:dyDescent="0.25">
      <c r="A587" s="550"/>
      <c r="B587" s="552"/>
      <c r="C587" s="455"/>
      <c r="D587" s="521"/>
      <c r="E587" s="448"/>
      <c r="F587" s="93" t="s">
        <v>708</v>
      </c>
      <c r="G587" s="523" t="s">
        <v>390</v>
      </c>
      <c r="H587" s="523"/>
      <c r="I587" s="523"/>
      <c r="J587" s="523"/>
      <c r="K587" s="497"/>
      <c r="L587" s="444" t="e">
        <f>#REF!-#REF!*10%</f>
        <v>#REF!</v>
      </c>
    </row>
    <row r="588" spans="1:12" ht="15.6" customHeight="1" x14ac:dyDescent="0.25">
      <c r="A588" s="550"/>
      <c r="B588" s="552"/>
      <c r="C588" s="455"/>
      <c r="D588" s="521"/>
      <c r="E588" s="448"/>
      <c r="F588" s="93" t="s">
        <v>377</v>
      </c>
      <c r="G588" s="523" t="s">
        <v>387</v>
      </c>
      <c r="H588" s="523"/>
      <c r="I588" s="523"/>
      <c r="J588" s="523"/>
      <c r="K588" s="497"/>
      <c r="L588" s="444" t="e">
        <f>#REF!-#REF!*10%</f>
        <v>#REF!</v>
      </c>
    </row>
    <row r="589" spans="1:12" ht="15.6" customHeight="1" x14ac:dyDescent="0.25">
      <c r="A589" s="550"/>
      <c r="B589" s="552"/>
      <c r="C589" s="455"/>
      <c r="D589" s="521"/>
      <c r="E589" s="448"/>
      <c r="F589" s="93" t="s">
        <v>388</v>
      </c>
      <c r="G589" s="523" t="s">
        <v>393</v>
      </c>
      <c r="H589" s="523"/>
      <c r="I589" s="523"/>
      <c r="J589" s="523"/>
      <c r="K589" s="497"/>
      <c r="L589" s="444" t="e">
        <f>#REF!-#REF!*10%</f>
        <v>#REF!</v>
      </c>
    </row>
    <row r="590" spans="1:12" ht="15.6" customHeight="1" x14ac:dyDescent="0.25">
      <c r="A590" s="550"/>
      <c r="B590" s="552"/>
      <c r="C590" s="455"/>
      <c r="D590" s="521"/>
      <c r="E590" s="448"/>
      <c r="F590" s="93" t="s">
        <v>562</v>
      </c>
      <c r="G590" s="523" t="s">
        <v>1024</v>
      </c>
      <c r="H590" s="523"/>
      <c r="I590" s="523"/>
      <c r="J590" s="523"/>
      <c r="K590" s="497"/>
      <c r="L590" s="444" t="e">
        <f>#REF!-#REF!*10%</f>
        <v>#REF!</v>
      </c>
    </row>
    <row r="591" spans="1:12" ht="15.6" customHeight="1" x14ac:dyDescent="0.25">
      <c r="A591" s="550"/>
      <c r="B591" s="552"/>
      <c r="C591" s="455"/>
      <c r="D591" s="521"/>
      <c r="E591" s="448"/>
      <c r="F591" s="93" t="s">
        <v>570</v>
      </c>
      <c r="G591" s="523" t="s">
        <v>613</v>
      </c>
      <c r="H591" s="523"/>
      <c r="I591" s="523"/>
      <c r="J591" s="523"/>
      <c r="K591" s="497"/>
      <c r="L591" s="444" t="e">
        <f>#REF!-#REF!*10%</f>
        <v>#REF!</v>
      </c>
    </row>
    <row r="592" spans="1:12" ht="15.6" customHeight="1" x14ac:dyDescent="0.25">
      <c r="A592" s="550"/>
      <c r="B592" s="552"/>
      <c r="C592" s="455"/>
      <c r="D592" s="521"/>
      <c r="E592" s="448"/>
      <c r="F592" s="111" t="s">
        <v>84</v>
      </c>
      <c r="G592" s="526">
        <v>4.2</v>
      </c>
      <c r="H592" s="526"/>
      <c r="I592" s="526"/>
      <c r="J592" s="526"/>
      <c r="K592" s="497"/>
      <c r="L592" s="444" t="e">
        <f>#REF!-#REF!*10%</f>
        <v>#REF!</v>
      </c>
    </row>
    <row r="593" spans="1:12" ht="15.75" customHeight="1" x14ac:dyDescent="0.25">
      <c r="A593" s="550"/>
      <c r="B593" s="553"/>
      <c r="C593" s="455"/>
      <c r="D593" s="521"/>
      <c r="E593" s="448"/>
      <c r="F593" s="96" t="s">
        <v>1016</v>
      </c>
      <c r="G593" s="454">
        <v>5</v>
      </c>
      <c r="H593" s="454"/>
      <c r="I593" s="454"/>
      <c r="J593" s="454"/>
      <c r="K593" s="497"/>
      <c r="L593" s="511" t="e">
        <f>#REF!-#REF!*10%</f>
        <v>#REF!</v>
      </c>
    </row>
    <row r="594" spans="1:12" ht="15.75" customHeight="1" x14ac:dyDescent="0.25">
      <c r="A594" s="549">
        <v>5</v>
      </c>
      <c r="B594" s="551"/>
      <c r="C594" s="455" t="s">
        <v>611</v>
      </c>
      <c r="D594" s="520"/>
      <c r="E594" s="448"/>
      <c r="F594" s="110" t="s">
        <v>81</v>
      </c>
      <c r="G594" s="524" t="s">
        <v>6</v>
      </c>
      <c r="H594" s="524"/>
      <c r="I594" s="524"/>
      <c r="J594" s="524"/>
      <c r="K594" s="539">
        <v>3</v>
      </c>
      <c r="L594" s="498">
        <v>23247</v>
      </c>
    </row>
    <row r="595" spans="1:12" ht="15.75" customHeight="1" x14ac:dyDescent="0.25">
      <c r="A595" s="550"/>
      <c r="B595" s="552"/>
      <c r="C595" s="455"/>
      <c r="D595" s="521"/>
      <c r="E595" s="448"/>
      <c r="F595" s="110" t="s">
        <v>80</v>
      </c>
      <c r="G595" s="469">
        <v>171</v>
      </c>
      <c r="H595" s="469"/>
      <c r="I595" s="469"/>
      <c r="J595" s="469"/>
      <c r="K595" s="502"/>
      <c r="L595" s="499"/>
    </row>
    <row r="596" spans="1:12" ht="15.75" customHeight="1" x14ac:dyDescent="0.25">
      <c r="A596" s="550"/>
      <c r="B596" s="552"/>
      <c r="C596" s="455"/>
      <c r="D596" s="521"/>
      <c r="E596" s="448"/>
      <c r="F596" s="110" t="s">
        <v>8</v>
      </c>
      <c r="G596" s="240">
        <v>3000</v>
      </c>
      <c r="H596" s="241">
        <v>4000</v>
      </c>
      <c r="I596" s="312">
        <v>5000</v>
      </c>
      <c r="J596" s="242">
        <v>6000</v>
      </c>
      <c r="K596" s="502"/>
      <c r="L596" s="499"/>
    </row>
    <row r="597" spans="1:12" ht="15.75" customHeight="1" x14ac:dyDescent="0.25">
      <c r="A597" s="550"/>
      <c r="B597" s="552"/>
      <c r="C597" s="455"/>
      <c r="D597" s="521"/>
      <c r="E597" s="448"/>
      <c r="F597" s="110" t="s">
        <v>817</v>
      </c>
      <c r="G597" s="243">
        <f>G595*114</f>
        <v>19494</v>
      </c>
      <c r="H597" s="244">
        <f>G595*128</f>
        <v>21888</v>
      </c>
      <c r="I597" s="313">
        <f>G595*143</f>
        <v>24453</v>
      </c>
      <c r="J597" s="245">
        <f>G595*148</f>
        <v>25308</v>
      </c>
      <c r="K597" s="502"/>
      <c r="L597" s="499"/>
    </row>
    <row r="598" spans="1:12" ht="15.75" customHeight="1" x14ac:dyDescent="0.25">
      <c r="A598" s="550"/>
      <c r="B598" s="552"/>
      <c r="C598" s="455"/>
      <c r="D598" s="521"/>
      <c r="E598" s="448"/>
      <c r="F598" s="110" t="s">
        <v>1269</v>
      </c>
      <c r="G598" s="451">
        <v>0.98</v>
      </c>
      <c r="H598" s="451"/>
      <c r="I598" s="451"/>
      <c r="J598" s="451"/>
      <c r="K598" s="502"/>
      <c r="L598" s="499"/>
    </row>
    <row r="599" spans="1:12" ht="15.75" customHeight="1" x14ac:dyDescent="0.25">
      <c r="A599" s="550"/>
      <c r="B599" s="552"/>
      <c r="C599" s="455"/>
      <c r="D599" s="521"/>
      <c r="E599" s="448"/>
      <c r="F599" s="93" t="s">
        <v>699</v>
      </c>
      <c r="G599" s="523" t="s">
        <v>700</v>
      </c>
      <c r="H599" s="523"/>
      <c r="I599" s="523"/>
      <c r="J599" s="523"/>
      <c r="K599" s="502"/>
      <c r="L599" s="499"/>
    </row>
    <row r="600" spans="1:12" ht="15.75" customHeight="1" x14ac:dyDescent="0.25">
      <c r="A600" s="550"/>
      <c r="B600" s="552"/>
      <c r="C600" s="455"/>
      <c r="D600" s="521"/>
      <c r="E600" s="448"/>
      <c r="F600" s="93" t="s">
        <v>1181</v>
      </c>
      <c r="G600" s="462" t="s">
        <v>1179</v>
      </c>
      <c r="H600" s="463"/>
      <c r="I600" s="463"/>
      <c r="J600" s="464"/>
      <c r="K600" s="502"/>
      <c r="L600" s="499"/>
    </row>
    <row r="601" spans="1:12" ht="15.75" customHeight="1" x14ac:dyDescent="0.25">
      <c r="A601" s="550"/>
      <c r="B601" s="552"/>
      <c r="C601" s="455"/>
      <c r="D601" s="521"/>
      <c r="E601" s="448"/>
      <c r="F601" s="110" t="s">
        <v>83</v>
      </c>
      <c r="G601" s="524">
        <v>66</v>
      </c>
      <c r="H601" s="524"/>
      <c r="I601" s="524"/>
      <c r="J601" s="524"/>
      <c r="K601" s="502"/>
      <c r="L601" s="499"/>
    </row>
    <row r="602" spans="1:12" ht="15.75" customHeight="1" x14ac:dyDescent="0.25">
      <c r="A602" s="550"/>
      <c r="B602" s="552"/>
      <c r="C602" s="455"/>
      <c r="D602" s="521"/>
      <c r="E602" s="448"/>
      <c r="F602" s="112" t="s">
        <v>396</v>
      </c>
      <c r="G602" s="523" t="s">
        <v>908</v>
      </c>
      <c r="H602" s="523"/>
      <c r="I602" s="523"/>
      <c r="J602" s="523"/>
      <c r="K602" s="502"/>
      <c r="L602" s="499"/>
    </row>
    <row r="603" spans="1:12" ht="15.75" customHeight="1" x14ac:dyDescent="0.25">
      <c r="A603" s="550"/>
      <c r="B603" s="552"/>
      <c r="C603" s="455"/>
      <c r="D603" s="521"/>
      <c r="E603" s="448"/>
      <c r="F603" s="110" t="s">
        <v>256</v>
      </c>
      <c r="G603" s="524" t="s">
        <v>683</v>
      </c>
      <c r="H603" s="524"/>
      <c r="I603" s="524"/>
      <c r="J603" s="524"/>
      <c r="K603" s="502"/>
      <c r="L603" s="499"/>
    </row>
    <row r="604" spans="1:12" ht="15.6" customHeight="1" x14ac:dyDescent="0.25">
      <c r="A604" s="550"/>
      <c r="B604" s="552"/>
      <c r="C604" s="455"/>
      <c r="D604" s="521"/>
      <c r="E604" s="448"/>
      <c r="F604" s="93" t="s">
        <v>379</v>
      </c>
      <c r="G604" s="523" t="s">
        <v>380</v>
      </c>
      <c r="H604" s="523"/>
      <c r="I604" s="523"/>
      <c r="J604" s="523"/>
      <c r="K604" s="502"/>
      <c r="L604" s="499"/>
    </row>
    <row r="605" spans="1:12" ht="15.6" customHeight="1" x14ac:dyDescent="0.25">
      <c r="A605" s="550"/>
      <c r="B605" s="552"/>
      <c r="C605" s="455"/>
      <c r="D605" s="521"/>
      <c r="E605" s="448"/>
      <c r="F605" s="93" t="s">
        <v>701</v>
      </c>
      <c r="G605" s="523">
        <v>100000</v>
      </c>
      <c r="H605" s="523"/>
      <c r="I605" s="523"/>
      <c r="J605" s="523"/>
      <c r="K605" s="502"/>
      <c r="L605" s="499"/>
    </row>
    <row r="606" spans="1:12" ht="15.6" customHeight="1" x14ac:dyDescent="0.25">
      <c r="A606" s="550"/>
      <c r="B606" s="552"/>
      <c r="C606" s="455"/>
      <c r="D606" s="521"/>
      <c r="E606" s="448"/>
      <c r="F606" s="93" t="s">
        <v>257</v>
      </c>
      <c r="G606" s="523" t="s">
        <v>556</v>
      </c>
      <c r="H606" s="523"/>
      <c r="I606" s="523"/>
      <c r="J606" s="523"/>
      <c r="K606" s="502"/>
      <c r="L606" s="499"/>
    </row>
    <row r="607" spans="1:12" ht="15.6" customHeight="1" x14ac:dyDescent="0.25">
      <c r="A607" s="550"/>
      <c r="B607" s="552"/>
      <c r="C607" s="455"/>
      <c r="D607" s="521"/>
      <c r="E607" s="448"/>
      <c r="F607" s="93" t="s">
        <v>376</v>
      </c>
      <c r="G607" s="523" t="s">
        <v>392</v>
      </c>
      <c r="H607" s="523"/>
      <c r="I607" s="523"/>
      <c r="J607" s="523"/>
      <c r="K607" s="502"/>
      <c r="L607" s="499"/>
    </row>
    <row r="608" spans="1:12" ht="15.6" customHeight="1" x14ac:dyDescent="0.25">
      <c r="A608" s="550"/>
      <c r="B608" s="552"/>
      <c r="C608" s="455"/>
      <c r="D608" s="521"/>
      <c r="E608" s="448"/>
      <c r="F608" s="93" t="s">
        <v>702</v>
      </c>
      <c r="G608" s="523" t="s">
        <v>709</v>
      </c>
      <c r="H608" s="523"/>
      <c r="I608" s="523"/>
      <c r="J608" s="523"/>
      <c r="K608" s="502"/>
      <c r="L608" s="499"/>
    </row>
    <row r="609" spans="1:12" ht="15.6" customHeight="1" x14ac:dyDescent="0.25">
      <c r="A609" s="550"/>
      <c r="B609" s="552"/>
      <c r="C609" s="455"/>
      <c r="D609" s="521"/>
      <c r="E609" s="448"/>
      <c r="F609" s="93" t="s">
        <v>381</v>
      </c>
      <c r="G609" s="523" t="s">
        <v>382</v>
      </c>
      <c r="H609" s="523"/>
      <c r="I609" s="523"/>
      <c r="J609" s="523"/>
      <c r="K609" s="502"/>
      <c r="L609" s="500"/>
    </row>
    <row r="610" spans="1:12" ht="15.6" customHeight="1" x14ac:dyDescent="0.25">
      <c r="A610" s="550"/>
      <c r="B610" s="552"/>
      <c r="C610" s="455"/>
      <c r="D610" s="521"/>
      <c r="E610" s="448"/>
      <c r="F610" s="94" t="s">
        <v>358</v>
      </c>
      <c r="G610" s="523" t="s">
        <v>900</v>
      </c>
      <c r="H610" s="523"/>
      <c r="I610" s="523"/>
      <c r="J610" s="523"/>
      <c r="K610" s="496">
        <v>5</v>
      </c>
      <c r="L610" s="443">
        <v>24874</v>
      </c>
    </row>
    <row r="611" spans="1:12" ht="15.6" customHeight="1" x14ac:dyDescent="0.25">
      <c r="A611" s="550"/>
      <c r="B611" s="552"/>
      <c r="C611" s="455"/>
      <c r="D611" s="521"/>
      <c r="E611" s="448"/>
      <c r="F611" s="93" t="s">
        <v>383</v>
      </c>
      <c r="G611" s="523" t="s">
        <v>384</v>
      </c>
      <c r="H611" s="523"/>
      <c r="I611" s="523"/>
      <c r="J611" s="523"/>
      <c r="K611" s="497"/>
      <c r="L611" s="444" t="e">
        <f>#REF!-#REF!*10%</f>
        <v>#REF!</v>
      </c>
    </row>
    <row r="612" spans="1:12" ht="15.6" customHeight="1" x14ac:dyDescent="0.25">
      <c r="A612" s="550"/>
      <c r="B612" s="552"/>
      <c r="C612" s="455"/>
      <c r="D612" s="521"/>
      <c r="E612" s="448"/>
      <c r="F612" s="93" t="s">
        <v>385</v>
      </c>
      <c r="G612" s="523" t="s">
        <v>398</v>
      </c>
      <c r="H612" s="523"/>
      <c r="I612" s="523"/>
      <c r="J612" s="523"/>
      <c r="K612" s="497"/>
      <c r="L612" s="444" t="e">
        <f>#REF!-#REF!*10%</f>
        <v>#REF!</v>
      </c>
    </row>
    <row r="613" spans="1:12" ht="15.6" customHeight="1" x14ac:dyDescent="0.25">
      <c r="A613" s="550"/>
      <c r="B613" s="552"/>
      <c r="C613" s="455"/>
      <c r="D613" s="521"/>
      <c r="E613" s="448"/>
      <c r="F613" s="93" t="s">
        <v>389</v>
      </c>
      <c r="G613" s="523" t="s">
        <v>390</v>
      </c>
      <c r="H613" s="523"/>
      <c r="I613" s="523"/>
      <c r="J613" s="523"/>
      <c r="K613" s="497"/>
      <c r="L613" s="444" t="e">
        <f>#REF!-#REF!*10%</f>
        <v>#REF!</v>
      </c>
    </row>
    <row r="614" spans="1:12" ht="15.6" customHeight="1" x14ac:dyDescent="0.25">
      <c r="A614" s="550"/>
      <c r="B614" s="552"/>
      <c r="C614" s="455"/>
      <c r="D614" s="521"/>
      <c r="E614" s="448"/>
      <c r="F614" s="93" t="s">
        <v>704</v>
      </c>
      <c r="G614" s="523" t="s">
        <v>705</v>
      </c>
      <c r="H614" s="523"/>
      <c r="I614" s="523"/>
      <c r="J614" s="523"/>
      <c r="K614" s="497"/>
      <c r="L614" s="444" t="e">
        <f>#REF!-#REF!*10%</f>
        <v>#REF!</v>
      </c>
    </row>
    <row r="615" spans="1:12" ht="15.6" customHeight="1" x14ac:dyDescent="0.25">
      <c r="A615" s="550"/>
      <c r="B615" s="552"/>
      <c r="C615" s="455"/>
      <c r="D615" s="521"/>
      <c r="E615" s="448"/>
      <c r="F615" s="93" t="s">
        <v>706</v>
      </c>
      <c r="G615" s="461" t="s">
        <v>390</v>
      </c>
      <c r="H615" s="461"/>
      <c r="I615" s="461"/>
      <c r="J615" s="461"/>
      <c r="K615" s="497"/>
      <c r="L615" s="444" t="e">
        <f>#REF!-#REF!*10%</f>
        <v>#REF!</v>
      </c>
    </row>
    <row r="616" spans="1:12" ht="15.6" customHeight="1" x14ac:dyDescent="0.25">
      <c r="A616" s="550"/>
      <c r="B616" s="552"/>
      <c r="C616" s="455"/>
      <c r="D616" s="521"/>
      <c r="E616" s="448"/>
      <c r="F616" s="93" t="s">
        <v>1271</v>
      </c>
      <c r="G616" s="461" t="s">
        <v>390</v>
      </c>
      <c r="H616" s="461"/>
      <c r="I616" s="461"/>
      <c r="J616" s="461"/>
      <c r="K616" s="497"/>
      <c r="L616" s="444" t="e">
        <f>#REF!-#REF!*10%</f>
        <v>#REF!</v>
      </c>
    </row>
    <row r="617" spans="1:12" ht="15.6" customHeight="1" x14ac:dyDescent="0.25">
      <c r="A617" s="550"/>
      <c r="B617" s="552"/>
      <c r="C617" s="455"/>
      <c r="D617" s="521"/>
      <c r="E617" s="448"/>
      <c r="F617" s="93" t="s">
        <v>707</v>
      </c>
      <c r="G617" s="523" t="s">
        <v>911</v>
      </c>
      <c r="H617" s="523"/>
      <c r="I617" s="523"/>
      <c r="J617" s="523"/>
      <c r="K617" s="497"/>
      <c r="L617" s="444" t="e">
        <f>#REF!-#REF!*10%</f>
        <v>#REF!</v>
      </c>
    </row>
    <row r="618" spans="1:12" ht="15.6" customHeight="1" x14ac:dyDescent="0.25">
      <c r="A618" s="550"/>
      <c r="B618" s="552"/>
      <c r="C618" s="455"/>
      <c r="D618" s="521"/>
      <c r="E618" s="448"/>
      <c r="F618" s="93" t="s">
        <v>708</v>
      </c>
      <c r="G618" s="523" t="s">
        <v>390</v>
      </c>
      <c r="H618" s="523"/>
      <c r="I618" s="523"/>
      <c r="J618" s="523"/>
      <c r="K618" s="497"/>
      <c r="L618" s="444" t="e">
        <f>#REF!-#REF!*10%</f>
        <v>#REF!</v>
      </c>
    </row>
    <row r="619" spans="1:12" ht="15.6" customHeight="1" x14ac:dyDescent="0.25">
      <c r="A619" s="550"/>
      <c r="B619" s="552"/>
      <c r="C619" s="455"/>
      <c r="D619" s="521"/>
      <c r="E619" s="448"/>
      <c r="F619" s="93" t="s">
        <v>377</v>
      </c>
      <c r="G619" s="523" t="s">
        <v>387</v>
      </c>
      <c r="H619" s="523"/>
      <c r="I619" s="523"/>
      <c r="J619" s="523"/>
      <c r="K619" s="497"/>
      <c r="L619" s="444" t="e">
        <f>#REF!-#REF!*10%</f>
        <v>#REF!</v>
      </c>
    </row>
    <row r="620" spans="1:12" ht="15.6" customHeight="1" x14ac:dyDescent="0.25">
      <c r="A620" s="550"/>
      <c r="B620" s="552"/>
      <c r="C620" s="455"/>
      <c r="D620" s="521"/>
      <c r="E620" s="448"/>
      <c r="F620" s="93" t="s">
        <v>388</v>
      </c>
      <c r="G620" s="523" t="s">
        <v>393</v>
      </c>
      <c r="H620" s="523"/>
      <c r="I620" s="523"/>
      <c r="J620" s="523"/>
      <c r="K620" s="497"/>
      <c r="L620" s="444" t="e">
        <f>#REF!-#REF!*10%</f>
        <v>#REF!</v>
      </c>
    </row>
    <row r="621" spans="1:12" ht="15.6" customHeight="1" x14ac:dyDescent="0.25">
      <c r="A621" s="550"/>
      <c r="B621" s="552"/>
      <c r="C621" s="455"/>
      <c r="D621" s="521"/>
      <c r="E621" s="448"/>
      <c r="F621" s="93" t="s">
        <v>562</v>
      </c>
      <c r="G621" s="523" t="s">
        <v>1024</v>
      </c>
      <c r="H621" s="523"/>
      <c r="I621" s="523"/>
      <c r="J621" s="523"/>
      <c r="K621" s="497"/>
      <c r="L621" s="444" t="e">
        <f>#REF!-#REF!*10%</f>
        <v>#REF!</v>
      </c>
    </row>
    <row r="622" spans="1:12" ht="15.6" customHeight="1" x14ac:dyDescent="0.25">
      <c r="A622" s="550"/>
      <c r="B622" s="552"/>
      <c r="C622" s="455"/>
      <c r="D622" s="521"/>
      <c r="E622" s="448"/>
      <c r="F622" s="93" t="s">
        <v>570</v>
      </c>
      <c r="G622" s="523" t="s">
        <v>613</v>
      </c>
      <c r="H622" s="523"/>
      <c r="I622" s="523"/>
      <c r="J622" s="523"/>
      <c r="K622" s="497"/>
      <c r="L622" s="444" t="e">
        <f>#REF!-#REF!*10%</f>
        <v>#REF!</v>
      </c>
    </row>
    <row r="623" spans="1:12" ht="15.6" customHeight="1" x14ac:dyDescent="0.25">
      <c r="A623" s="550"/>
      <c r="B623" s="552"/>
      <c r="C623" s="455"/>
      <c r="D623" s="521"/>
      <c r="E623" s="448"/>
      <c r="F623" s="111" t="s">
        <v>84</v>
      </c>
      <c r="G623" s="526">
        <v>4.8</v>
      </c>
      <c r="H623" s="526"/>
      <c r="I623" s="526"/>
      <c r="J623" s="526"/>
      <c r="K623" s="497"/>
      <c r="L623" s="444" t="e">
        <f>#REF!-#REF!*10%</f>
        <v>#REF!</v>
      </c>
    </row>
    <row r="624" spans="1:12" ht="15.75" customHeight="1" x14ac:dyDescent="0.25">
      <c r="A624" s="550"/>
      <c r="B624" s="553"/>
      <c r="C624" s="455"/>
      <c r="D624" s="521"/>
      <c r="E624" s="448"/>
      <c r="F624" s="96" t="s">
        <v>1016</v>
      </c>
      <c r="G624" s="454">
        <v>5</v>
      </c>
      <c r="H624" s="454"/>
      <c r="I624" s="454"/>
      <c r="J624" s="454"/>
      <c r="K624" s="497"/>
      <c r="L624" s="511" t="e">
        <f>#REF!-#REF!*10%</f>
        <v>#REF!</v>
      </c>
    </row>
    <row r="625" spans="1:12" ht="15.75" customHeight="1" x14ac:dyDescent="0.25">
      <c r="A625" s="549">
        <v>6</v>
      </c>
      <c r="B625" s="551"/>
      <c r="C625" s="455" t="s">
        <v>596</v>
      </c>
      <c r="D625" s="520"/>
      <c r="E625" s="448"/>
      <c r="F625" s="110" t="s">
        <v>81</v>
      </c>
      <c r="G625" s="524" t="s">
        <v>6</v>
      </c>
      <c r="H625" s="524"/>
      <c r="I625" s="524"/>
      <c r="J625" s="524"/>
      <c r="K625" s="539">
        <v>3</v>
      </c>
      <c r="L625" s="498">
        <v>27126</v>
      </c>
    </row>
    <row r="626" spans="1:12" ht="15.75" customHeight="1" x14ac:dyDescent="0.25">
      <c r="A626" s="550"/>
      <c r="B626" s="552"/>
      <c r="C626" s="455"/>
      <c r="D626" s="521"/>
      <c r="E626" s="448"/>
      <c r="F626" s="110" t="s">
        <v>80</v>
      </c>
      <c r="G626" s="469">
        <v>210</v>
      </c>
      <c r="H626" s="469"/>
      <c r="I626" s="469"/>
      <c r="J626" s="469"/>
      <c r="K626" s="502"/>
      <c r="L626" s="499"/>
    </row>
    <row r="627" spans="1:12" ht="15.75" customHeight="1" x14ac:dyDescent="0.25">
      <c r="A627" s="550"/>
      <c r="B627" s="552"/>
      <c r="C627" s="455"/>
      <c r="D627" s="521"/>
      <c r="E627" s="448"/>
      <c r="F627" s="110" t="s">
        <v>8</v>
      </c>
      <c r="G627" s="240">
        <v>3000</v>
      </c>
      <c r="H627" s="241">
        <v>4000</v>
      </c>
      <c r="I627" s="312">
        <v>5000</v>
      </c>
      <c r="J627" s="242">
        <v>6000</v>
      </c>
      <c r="K627" s="502"/>
      <c r="L627" s="499"/>
    </row>
    <row r="628" spans="1:12" ht="15.75" customHeight="1" x14ac:dyDescent="0.25">
      <c r="A628" s="550"/>
      <c r="B628" s="552"/>
      <c r="C628" s="455"/>
      <c r="D628" s="521"/>
      <c r="E628" s="448"/>
      <c r="F628" s="110" t="s">
        <v>817</v>
      </c>
      <c r="G628" s="243">
        <f>G626*114</f>
        <v>23940</v>
      </c>
      <c r="H628" s="244">
        <f>G626*128</f>
        <v>26880</v>
      </c>
      <c r="I628" s="313">
        <f>G626*143</f>
        <v>30030</v>
      </c>
      <c r="J628" s="245">
        <f>G626*148</f>
        <v>31080</v>
      </c>
      <c r="K628" s="502"/>
      <c r="L628" s="499"/>
    </row>
    <row r="629" spans="1:12" ht="15.75" customHeight="1" x14ac:dyDescent="0.25">
      <c r="A629" s="550"/>
      <c r="B629" s="552"/>
      <c r="C629" s="455"/>
      <c r="D629" s="521"/>
      <c r="E629" s="448"/>
      <c r="F629" s="110" t="s">
        <v>1269</v>
      </c>
      <c r="G629" s="451">
        <v>0.98</v>
      </c>
      <c r="H629" s="451"/>
      <c r="I629" s="451"/>
      <c r="J629" s="451"/>
      <c r="K629" s="502"/>
      <c r="L629" s="499"/>
    </row>
    <row r="630" spans="1:12" ht="15.75" customHeight="1" x14ac:dyDescent="0.25">
      <c r="A630" s="550"/>
      <c r="B630" s="552"/>
      <c r="C630" s="455"/>
      <c r="D630" s="521"/>
      <c r="E630" s="448"/>
      <c r="F630" s="93" t="s">
        <v>699</v>
      </c>
      <c r="G630" s="523" t="s">
        <v>700</v>
      </c>
      <c r="H630" s="523"/>
      <c r="I630" s="523"/>
      <c r="J630" s="523"/>
      <c r="K630" s="502"/>
      <c r="L630" s="499"/>
    </row>
    <row r="631" spans="1:12" ht="15.75" customHeight="1" x14ac:dyDescent="0.25">
      <c r="A631" s="550"/>
      <c r="B631" s="552"/>
      <c r="C631" s="455"/>
      <c r="D631" s="521"/>
      <c r="E631" s="448"/>
      <c r="F631" s="93" t="s">
        <v>1181</v>
      </c>
      <c r="G631" s="462" t="s">
        <v>1179</v>
      </c>
      <c r="H631" s="463"/>
      <c r="I631" s="463"/>
      <c r="J631" s="464"/>
      <c r="K631" s="502"/>
      <c r="L631" s="499"/>
    </row>
    <row r="632" spans="1:12" ht="15.75" customHeight="1" x14ac:dyDescent="0.25">
      <c r="A632" s="550"/>
      <c r="B632" s="552"/>
      <c r="C632" s="455"/>
      <c r="D632" s="521"/>
      <c r="E632" s="448"/>
      <c r="F632" s="110" t="s">
        <v>83</v>
      </c>
      <c r="G632" s="524">
        <v>66</v>
      </c>
      <c r="H632" s="524"/>
      <c r="I632" s="524"/>
      <c r="J632" s="524"/>
      <c r="K632" s="502"/>
      <c r="L632" s="499"/>
    </row>
    <row r="633" spans="1:12" ht="15.75" customHeight="1" x14ac:dyDescent="0.25">
      <c r="A633" s="550"/>
      <c r="B633" s="552"/>
      <c r="C633" s="455"/>
      <c r="D633" s="521"/>
      <c r="E633" s="448"/>
      <c r="F633" s="112" t="s">
        <v>396</v>
      </c>
      <c r="G633" s="523" t="s">
        <v>908</v>
      </c>
      <c r="H633" s="523"/>
      <c r="I633" s="523"/>
      <c r="J633" s="523"/>
      <c r="K633" s="502"/>
      <c r="L633" s="499"/>
    </row>
    <row r="634" spans="1:12" ht="15.75" customHeight="1" x14ac:dyDescent="0.25">
      <c r="A634" s="550"/>
      <c r="B634" s="552"/>
      <c r="C634" s="455"/>
      <c r="D634" s="521"/>
      <c r="E634" s="448"/>
      <c r="F634" s="110" t="s">
        <v>256</v>
      </c>
      <c r="G634" s="524" t="s">
        <v>684</v>
      </c>
      <c r="H634" s="524"/>
      <c r="I634" s="524"/>
      <c r="J634" s="524"/>
      <c r="K634" s="502"/>
      <c r="L634" s="499"/>
    </row>
    <row r="635" spans="1:12" ht="15.6" customHeight="1" x14ac:dyDescent="0.25">
      <c r="A635" s="550"/>
      <c r="B635" s="552"/>
      <c r="C635" s="455"/>
      <c r="D635" s="521"/>
      <c r="E635" s="448"/>
      <c r="F635" s="93" t="s">
        <v>379</v>
      </c>
      <c r="G635" s="523" t="s">
        <v>380</v>
      </c>
      <c r="H635" s="523"/>
      <c r="I635" s="523"/>
      <c r="J635" s="523"/>
      <c r="K635" s="502"/>
      <c r="L635" s="499"/>
    </row>
    <row r="636" spans="1:12" ht="15.6" customHeight="1" x14ac:dyDescent="0.25">
      <c r="A636" s="550"/>
      <c r="B636" s="552"/>
      <c r="C636" s="455"/>
      <c r="D636" s="521"/>
      <c r="E636" s="448"/>
      <c r="F636" s="93" t="s">
        <v>701</v>
      </c>
      <c r="G636" s="523">
        <v>100000</v>
      </c>
      <c r="H636" s="523"/>
      <c r="I636" s="523"/>
      <c r="J636" s="523"/>
      <c r="K636" s="502"/>
      <c r="L636" s="499"/>
    </row>
    <row r="637" spans="1:12" ht="15.6" customHeight="1" x14ac:dyDescent="0.25">
      <c r="A637" s="550"/>
      <c r="B637" s="552"/>
      <c r="C637" s="455"/>
      <c r="D637" s="521"/>
      <c r="E637" s="448"/>
      <c r="F637" s="93" t="s">
        <v>257</v>
      </c>
      <c r="G637" s="523" t="s">
        <v>556</v>
      </c>
      <c r="H637" s="523"/>
      <c r="I637" s="523"/>
      <c r="J637" s="523"/>
      <c r="K637" s="502"/>
      <c r="L637" s="499"/>
    </row>
    <row r="638" spans="1:12" ht="15.6" customHeight="1" x14ac:dyDescent="0.25">
      <c r="A638" s="550"/>
      <c r="B638" s="552"/>
      <c r="C638" s="455"/>
      <c r="D638" s="521"/>
      <c r="E638" s="448"/>
      <c r="F638" s="93" t="s">
        <v>376</v>
      </c>
      <c r="G638" s="523" t="s">
        <v>392</v>
      </c>
      <c r="H638" s="523"/>
      <c r="I638" s="523"/>
      <c r="J638" s="523"/>
      <c r="K638" s="502"/>
      <c r="L638" s="499"/>
    </row>
    <row r="639" spans="1:12" ht="15.6" customHeight="1" x14ac:dyDescent="0.25">
      <c r="A639" s="550"/>
      <c r="B639" s="552"/>
      <c r="C639" s="455"/>
      <c r="D639" s="521"/>
      <c r="E639" s="448"/>
      <c r="F639" s="93" t="s">
        <v>702</v>
      </c>
      <c r="G639" s="523" t="s">
        <v>709</v>
      </c>
      <c r="H639" s="523"/>
      <c r="I639" s="523"/>
      <c r="J639" s="523"/>
      <c r="K639" s="502"/>
      <c r="L639" s="499"/>
    </row>
    <row r="640" spans="1:12" ht="15.6" customHeight="1" x14ac:dyDescent="0.25">
      <c r="A640" s="550"/>
      <c r="B640" s="552"/>
      <c r="C640" s="455"/>
      <c r="D640" s="521"/>
      <c r="E640" s="448"/>
      <c r="F640" s="93" t="s">
        <v>381</v>
      </c>
      <c r="G640" s="523" t="s">
        <v>382</v>
      </c>
      <c r="H640" s="523"/>
      <c r="I640" s="523"/>
      <c r="J640" s="523"/>
      <c r="K640" s="502"/>
      <c r="L640" s="500"/>
    </row>
    <row r="641" spans="1:12" ht="15.6" customHeight="1" x14ac:dyDescent="0.25">
      <c r="A641" s="550"/>
      <c r="B641" s="552"/>
      <c r="C641" s="455"/>
      <c r="D641" s="521"/>
      <c r="E641" s="448"/>
      <c r="F641" s="94" t="s">
        <v>358</v>
      </c>
      <c r="G641" s="523" t="s">
        <v>900</v>
      </c>
      <c r="H641" s="523"/>
      <c r="I641" s="523"/>
      <c r="J641" s="523"/>
      <c r="K641" s="496">
        <v>5</v>
      </c>
      <c r="L641" s="443">
        <v>29025</v>
      </c>
    </row>
    <row r="642" spans="1:12" ht="15.6" customHeight="1" x14ac:dyDescent="0.25">
      <c r="A642" s="550"/>
      <c r="B642" s="552"/>
      <c r="C642" s="455"/>
      <c r="D642" s="521"/>
      <c r="E642" s="448"/>
      <c r="F642" s="93" t="s">
        <v>383</v>
      </c>
      <c r="G642" s="523" t="s">
        <v>384</v>
      </c>
      <c r="H642" s="523"/>
      <c r="I642" s="523"/>
      <c r="J642" s="523"/>
      <c r="K642" s="497"/>
      <c r="L642" s="444" t="e">
        <f>#REF!-#REF!*10%</f>
        <v>#REF!</v>
      </c>
    </row>
    <row r="643" spans="1:12" ht="15.6" customHeight="1" x14ac:dyDescent="0.25">
      <c r="A643" s="550"/>
      <c r="B643" s="552"/>
      <c r="C643" s="455"/>
      <c r="D643" s="521"/>
      <c r="E643" s="448"/>
      <c r="F643" s="93" t="s">
        <v>385</v>
      </c>
      <c r="G643" s="523" t="s">
        <v>398</v>
      </c>
      <c r="H643" s="523"/>
      <c r="I643" s="523"/>
      <c r="J643" s="523"/>
      <c r="K643" s="497"/>
      <c r="L643" s="444" t="e">
        <f>#REF!-#REF!*10%</f>
        <v>#REF!</v>
      </c>
    </row>
    <row r="644" spans="1:12" ht="15.6" customHeight="1" x14ac:dyDescent="0.25">
      <c r="A644" s="550"/>
      <c r="B644" s="552"/>
      <c r="C644" s="455"/>
      <c r="D644" s="521"/>
      <c r="E644" s="448"/>
      <c r="F644" s="93" t="s">
        <v>389</v>
      </c>
      <c r="G644" s="523" t="s">
        <v>390</v>
      </c>
      <c r="H644" s="523"/>
      <c r="I644" s="523"/>
      <c r="J644" s="523"/>
      <c r="K644" s="497"/>
      <c r="L644" s="444" t="e">
        <f>#REF!-#REF!*10%</f>
        <v>#REF!</v>
      </c>
    </row>
    <row r="645" spans="1:12" ht="15.6" customHeight="1" x14ac:dyDescent="0.25">
      <c r="A645" s="550"/>
      <c r="B645" s="552"/>
      <c r="C645" s="455"/>
      <c r="D645" s="521"/>
      <c r="E645" s="448"/>
      <c r="F645" s="93" t="s">
        <v>704</v>
      </c>
      <c r="G645" s="523" t="s">
        <v>705</v>
      </c>
      <c r="H645" s="523"/>
      <c r="I645" s="523"/>
      <c r="J645" s="523"/>
      <c r="K645" s="497"/>
      <c r="L645" s="444" t="e">
        <f>#REF!-#REF!*10%</f>
        <v>#REF!</v>
      </c>
    </row>
    <row r="646" spans="1:12" ht="15.6" customHeight="1" x14ac:dyDescent="0.25">
      <c r="A646" s="550"/>
      <c r="B646" s="552"/>
      <c r="C646" s="455"/>
      <c r="D646" s="521"/>
      <c r="E646" s="448"/>
      <c r="F646" s="93" t="s">
        <v>706</v>
      </c>
      <c r="G646" s="461" t="s">
        <v>390</v>
      </c>
      <c r="H646" s="461"/>
      <c r="I646" s="461"/>
      <c r="J646" s="461"/>
      <c r="K646" s="497"/>
      <c r="L646" s="444" t="e">
        <f>#REF!-#REF!*10%</f>
        <v>#REF!</v>
      </c>
    </row>
    <row r="647" spans="1:12" ht="15.6" customHeight="1" x14ac:dyDescent="0.25">
      <c r="A647" s="550"/>
      <c r="B647" s="552"/>
      <c r="C647" s="455"/>
      <c r="D647" s="521"/>
      <c r="E647" s="448"/>
      <c r="F647" s="93" t="s">
        <v>1271</v>
      </c>
      <c r="G647" s="461" t="s">
        <v>390</v>
      </c>
      <c r="H647" s="461"/>
      <c r="I647" s="461"/>
      <c r="J647" s="461"/>
      <c r="K647" s="497"/>
      <c r="L647" s="444" t="e">
        <f>#REF!-#REF!*10%</f>
        <v>#REF!</v>
      </c>
    </row>
    <row r="648" spans="1:12" ht="15.6" customHeight="1" x14ac:dyDescent="0.25">
      <c r="A648" s="550"/>
      <c r="B648" s="552"/>
      <c r="C648" s="455"/>
      <c r="D648" s="521"/>
      <c r="E648" s="448"/>
      <c r="F648" s="93" t="s">
        <v>707</v>
      </c>
      <c r="G648" s="523" t="s">
        <v>911</v>
      </c>
      <c r="H648" s="523"/>
      <c r="I648" s="523"/>
      <c r="J648" s="523"/>
      <c r="K648" s="497"/>
      <c r="L648" s="444" t="e">
        <f>#REF!-#REF!*10%</f>
        <v>#REF!</v>
      </c>
    </row>
    <row r="649" spans="1:12" ht="15.6" customHeight="1" x14ac:dyDescent="0.25">
      <c r="A649" s="550"/>
      <c r="B649" s="552"/>
      <c r="C649" s="455"/>
      <c r="D649" s="521"/>
      <c r="E649" s="448"/>
      <c r="F649" s="93" t="s">
        <v>708</v>
      </c>
      <c r="G649" s="523" t="s">
        <v>390</v>
      </c>
      <c r="H649" s="523"/>
      <c r="I649" s="523"/>
      <c r="J649" s="523"/>
      <c r="K649" s="497"/>
      <c r="L649" s="444" t="e">
        <f>#REF!-#REF!*10%</f>
        <v>#REF!</v>
      </c>
    </row>
    <row r="650" spans="1:12" ht="15.6" customHeight="1" x14ac:dyDescent="0.25">
      <c r="A650" s="550"/>
      <c r="B650" s="552"/>
      <c r="C650" s="455"/>
      <c r="D650" s="521"/>
      <c r="E650" s="448"/>
      <c r="F650" s="93" t="s">
        <v>377</v>
      </c>
      <c r="G650" s="523" t="s">
        <v>387</v>
      </c>
      <c r="H650" s="523"/>
      <c r="I650" s="523"/>
      <c r="J650" s="523"/>
      <c r="K650" s="497"/>
      <c r="L650" s="444" t="e">
        <f>#REF!-#REF!*10%</f>
        <v>#REF!</v>
      </c>
    </row>
    <row r="651" spans="1:12" ht="15.6" customHeight="1" x14ac:dyDescent="0.25">
      <c r="A651" s="550"/>
      <c r="B651" s="552"/>
      <c r="C651" s="455"/>
      <c r="D651" s="521"/>
      <c r="E651" s="448"/>
      <c r="F651" s="93" t="s">
        <v>388</v>
      </c>
      <c r="G651" s="523" t="s">
        <v>393</v>
      </c>
      <c r="H651" s="523"/>
      <c r="I651" s="523"/>
      <c r="J651" s="523"/>
      <c r="K651" s="497"/>
      <c r="L651" s="444" t="e">
        <f>#REF!-#REF!*10%</f>
        <v>#REF!</v>
      </c>
    </row>
    <row r="652" spans="1:12" ht="15.6" customHeight="1" x14ac:dyDescent="0.25">
      <c r="A652" s="550"/>
      <c r="B652" s="552"/>
      <c r="C652" s="455"/>
      <c r="D652" s="521"/>
      <c r="E652" s="448"/>
      <c r="F652" s="93" t="s">
        <v>562</v>
      </c>
      <c r="G652" s="523" t="s">
        <v>1024</v>
      </c>
      <c r="H652" s="523"/>
      <c r="I652" s="523"/>
      <c r="J652" s="523"/>
      <c r="K652" s="497"/>
      <c r="L652" s="444" t="e">
        <f>#REF!-#REF!*10%</f>
        <v>#REF!</v>
      </c>
    </row>
    <row r="653" spans="1:12" ht="15.6" customHeight="1" x14ac:dyDescent="0.25">
      <c r="A653" s="550"/>
      <c r="B653" s="552"/>
      <c r="C653" s="455"/>
      <c r="D653" s="521"/>
      <c r="E653" s="448"/>
      <c r="F653" s="93" t="s">
        <v>570</v>
      </c>
      <c r="G653" s="523" t="s">
        <v>613</v>
      </c>
      <c r="H653" s="523"/>
      <c r="I653" s="523"/>
      <c r="J653" s="523"/>
      <c r="K653" s="497"/>
      <c r="L653" s="444" t="e">
        <f>#REF!-#REF!*10%</f>
        <v>#REF!</v>
      </c>
    </row>
    <row r="654" spans="1:12" ht="15.6" customHeight="1" x14ac:dyDescent="0.25">
      <c r="A654" s="550"/>
      <c r="B654" s="552"/>
      <c r="C654" s="455"/>
      <c r="D654" s="521"/>
      <c r="E654" s="448"/>
      <c r="F654" s="111" t="s">
        <v>84</v>
      </c>
      <c r="G654" s="526">
        <v>4.8</v>
      </c>
      <c r="H654" s="526"/>
      <c r="I654" s="526"/>
      <c r="J654" s="526"/>
      <c r="K654" s="497"/>
      <c r="L654" s="444" t="e">
        <f>#REF!-#REF!*10%</f>
        <v>#REF!</v>
      </c>
    </row>
    <row r="655" spans="1:12" ht="15.75" customHeight="1" x14ac:dyDescent="0.25">
      <c r="A655" s="550"/>
      <c r="B655" s="553"/>
      <c r="C655" s="455"/>
      <c r="D655" s="521"/>
      <c r="E655" s="448"/>
      <c r="F655" s="96" t="s">
        <v>1016</v>
      </c>
      <c r="G655" s="454">
        <v>5</v>
      </c>
      <c r="H655" s="454"/>
      <c r="I655" s="454"/>
      <c r="J655" s="454"/>
      <c r="K655" s="497"/>
      <c r="L655" s="511" t="e">
        <f>#REF!-#REF!*10%</f>
        <v>#REF!</v>
      </c>
    </row>
    <row r="656" spans="1:12" ht="15.75" customHeight="1" x14ac:dyDescent="0.25">
      <c r="A656" s="549">
        <v>7</v>
      </c>
      <c r="B656" s="551"/>
      <c r="C656" s="455" t="s">
        <v>597</v>
      </c>
      <c r="D656" s="544"/>
      <c r="E656" s="448"/>
      <c r="F656" s="110" t="s">
        <v>81</v>
      </c>
      <c r="G656" s="524" t="s">
        <v>6</v>
      </c>
      <c r="H656" s="524"/>
      <c r="I656" s="524"/>
      <c r="J656" s="524"/>
      <c r="K656" s="539">
        <v>3</v>
      </c>
      <c r="L656" s="498">
        <v>33905</v>
      </c>
    </row>
    <row r="657" spans="1:12" ht="15.75" customHeight="1" x14ac:dyDescent="0.25">
      <c r="A657" s="550"/>
      <c r="B657" s="552"/>
      <c r="C657" s="455"/>
      <c r="D657" s="545"/>
      <c r="E657" s="448"/>
      <c r="F657" s="110" t="s">
        <v>80</v>
      </c>
      <c r="G657" s="469">
        <v>267</v>
      </c>
      <c r="H657" s="469"/>
      <c r="I657" s="469"/>
      <c r="J657" s="469"/>
      <c r="K657" s="502"/>
      <c r="L657" s="499"/>
    </row>
    <row r="658" spans="1:12" ht="15.75" customHeight="1" x14ac:dyDescent="0.25">
      <c r="A658" s="550"/>
      <c r="B658" s="552"/>
      <c r="C658" s="455"/>
      <c r="D658" s="545"/>
      <c r="E658" s="448"/>
      <c r="F658" s="110" t="s">
        <v>8</v>
      </c>
      <c r="G658" s="240">
        <v>3000</v>
      </c>
      <c r="H658" s="241">
        <v>4000</v>
      </c>
      <c r="I658" s="312">
        <v>5000</v>
      </c>
      <c r="J658" s="242">
        <v>6000</v>
      </c>
      <c r="K658" s="502"/>
      <c r="L658" s="499"/>
    </row>
    <row r="659" spans="1:12" ht="15.75" customHeight="1" x14ac:dyDescent="0.25">
      <c r="A659" s="550"/>
      <c r="B659" s="552"/>
      <c r="C659" s="455"/>
      <c r="D659" s="545"/>
      <c r="E659" s="448"/>
      <c r="F659" s="110" t="s">
        <v>817</v>
      </c>
      <c r="G659" s="243">
        <f>G657*114</f>
        <v>30438</v>
      </c>
      <c r="H659" s="244">
        <f>G657*128</f>
        <v>34176</v>
      </c>
      <c r="I659" s="313">
        <f>G657*143</f>
        <v>38181</v>
      </c>
      <c r="J659" s="245">
        <f>G657*148</f>
        <v>39516</v>
      </c>
      <c r="K659" s="502"/>
      <c r="L659" s="499"/>
    </row>
    <row r="660" spans="1:12" ht="15.75" customHeight="1" x14ac:dyDescent="0.25">
      <c r="A660" s="550"/>
      <c r="B660" s="552"/>
      <c r="C660" s="455"/>
      <c r="D660" s="545"/>
      <c r="E660" s="448"/>
      <c r="F660" s="110" t="s">
        <v>1269</v>
      </c>
      <c r="G660" s="451">
        <v>0.98</v>
      </c>
      <c r="H660" s="451"/>
      <c r="I660" s="451"/>
      <c r="J660" s="451"/>
      <c r="K660" s="502"/>
      <c r="L660" s="499"/>
    </row>
    <row r="661" spans="1:12" ht="15.75" customHeight="1" x14ac:dyDescent="0.25">
      <c r="A661" s="550"/>
      <c r="B661" s="552"/>
      <c r="C661" s="455"/>
      <c r="D661" s="545"/>
      <c r="E661" s="448"/>
      <c r="F661" s="93" t="s">
        <v>699</v>
      </c>
      <c r="G661" s="523" t="s">
        <v>700</v>
      </c>
      <c r="H661" s="523"/>
      <c r="I661" s="523"/>
      <c r="J661" s="523"/>
      <c r="K661" s="502"/>
      <c r="L661" s="499"/>
    </row>
    <row r="662" spans="1:12" ht="15.75" customHeight="1" x14ac:dyDescent="0.25">
      <c r="A662" s="550"/>
      <c r="B662" s="552"/>
      <c r="C662" s="455"/>
      <c r="D662" s="545"/>
      <c r="E662" s="448"/>
      <c r="F662" s="93" t="s">
        <v>1181</v>
      </c>
      <c r="G662" s="462" t="s">
        <v>1179</v>
      </c>
      <c r="H662" s="463"/>
      <c r="I662" s="463"/>
      <c r="J662" s="464"/>
      <c r="K662" s="502"/>
      <c r="L662" s="499"/>
    </row>
    <row r="663" spans="1:12" ht="15.75" customHeight="1" x14ac:dyDescent="0.25">
      <c r="A663" s="550"/>
      <c r="B663" s="552"/>
      <c r="C663" s="455"/>
      <c r="D663" s="545"/>
      <c r="E663" s="448"/>
      <c r="F663" s="110" t="s">
        <v>83</v>
      </c>
      <c r="G663" s="524">
        <v>66</v>
      </c>
      <c r="H663" s="524"/>
      <c r="I663" s="524"/>
      <c r="J663" s="524"/>
      <c r="K663" s="502"/>
      <c r="L663" s="499"/>
    </row>
    <row r="664" spans="1:12" ht="15.75" customHeight="1" x14ac:dyDescent="0.25">
      <c r="A664" s="550"/>
      <c r="B664" s="552"/>
      <c r="C664" s="455"/>
      <c r="D664" s="545"/>
      <c r="E664" s="448"/>
      <c r="F664" s="112" t="s">
        <v>396</v>
      </c>
      <c r="G664" s="523" t="s">
        <v>908</v>
      </c>
      <c r="H664" s="523"/>
      <c r="I664" s="523"/>
      <c r="J664" s="523"/>
      <c r="K664" s="502"/>
      <c r="L664" s="499"/>
    </row>
    <row r="665" spans="1:12" ht="15.75" customHeight="1" x14ac:dyDescent="0.25">
      <c r="A665" s="550"/>
      <c r="B665" s="552"/>
      <c r="C665" s="455"/>
      <c r="D665" s="545"/>
      <c r="E665" s="448"/>
      <c r="F665" s="110" t="s">
        <v>256</v>
      </c>
      <c r="G665" s="524" t="s">
        <v>685</v>
      </c>
      <c r="H665" s="524"/>
      <c r="I665" s="524"/>
      <c r="J665" s="524"/>
      <c r="K665" s="502"/>
      <c r="L665" s="499"/>
    </row>
    <row r="666" spans="1:12" ht="15.6" customHeight="1" x14ac:dyDescent="0.25">
      <c r="A666" s="550"/>
      <c r="B666" s="552"/>
      <c r="C666" s="455"/>
      <c r="D666" s="545"/>
      <c r="E666" s="448"/>
      <c r="F666" s="93" t="s">
        <v>379</v>
      </c>
      <c r="G666" s="523" t="s">
        <v>380</v>
      </c>
      <c r="H666" s="523"/>
      <c r="I666" s="523"/>
      <c r="J666" s="523"/>
      <c r="K666" s="502"/>
      <c r="L666" s="499"/>
    </row>
    <row r="667" spans="1:12" ht="15.6" customHeight="1" x14ac:dyDescent="0.25">
      <c r="A667" s="550"/>
      <c r="B667" s="552"/>
      <c r="C667" s="455"/>
      <c r="D667" s="545"/>
      <c r="E667" s="448"/>
      <c r="F667" s="93" t="s">
        <v>701</v>
      </c>
      <c r="G667" s="523">
        <v>100000</v>
      </c>
      <c r="H667" s="523"/>
      <c r="I667" s="523"/>
      <c r="J667" s="523"/>
      <c r="K667" s="502"/>
      <c r="L667" s="499"/>
    </row>
    <row r="668" spans="1:12" ht="15.6" customHeight="1" x14ac:dyDescent="0.25">
      <c r="A668" s="550"/>
      <c r="B668" s="552"/>
      <c r="C668" s="455"/>
      <c r="D668" s="545"/>
      <c r="E668" s="448"/>
      <c r="F668" s="93" t="s">
        <v>257</v>
      </c>
      <c r="G668" s="523" t="s">
        <v>556</v>
      </c>
      <c r="H668" s="523"/>
      <c r="I668" s="523"/>
      <c r="J668" s="523"/>
      <c r="K668" s="502"/>
      <c r="L668" s="499"/>
    </row>
    <row r="669" spans="1:12" ht="15.6" customHeight="1" x14ac:dyDescent="0.25">
      <c r="A669" s="550"/>
      <c r="B669" s="552"/>
      <c r="C669" s="455"/>
      <c r="D669" s="545"/>
      <c r="E669" s="448"/>
      <c r="F669" s="93" t="s">
        <v>376</v>
      </c>
      <c r="G669" s="523" t="s">
        <v>392</v>
      </c>
      <c r="H669" s="523"/>
      <c r="I669" s="523"/>
      <c r="J669" s="523"/>
      <c r="K669" s="502"/>
      <c r="L669" s="499"/>
    </row>
    <row r="670" spans="1:12" ht="15.6" customHeight="1" x14ac:dyDescent="0.25">
      <c r="A670" s="550"/>
      <c r="B670" s="552"/>
      <c r="C670" s="455"/>
      <c r="D670" s="545"/>
      <c r="E670" s="448"/>
      <c r="F670" s="93" t="s">
        <v>702</v>
      </c>
      <c r="G670" s="523" t="s">
        <v>709</v>
      </c>
      <c r="H670" s="523"/>
      <c r="I670" s="523"/>
      <c r="J670" s="523"/>
      <c r="K670" s="502"/>
      <c r="L670" s="499"/>
    </row>
    <row r="671" spans="1:12" ht="15.6" customHeight="1" x14ac:dyDescent="0.25">
      <c r="A671" s="550"/>
      <c r="B671" s="552"/>
      <c r="C671" s="455"/>
      <c r="D671" s="545"/>
      <c r="E671" s="448"/>
      <c r="F671" s="93" t="s">
        <v>381</v>
      </c>
      <c r="G671" s="523" t="s">
        <v>382</v>
      </c>
      <c r="H671" s="523"/>
      <c r="I671" s="523"/>
      <c r="J671" s="523"/>
      <c r="K671" s="502"/>
      <c r="L671" s="500"/>
    </row>
    <row r="672" spans="1:12" ht="15.6" customHeight="1" x14ac:dyDescent="0.25">
      <c r="A672" s="550"/>
      <c r="B672" s="552"/>
      <c r="C672" s="455"/>
      <c r="D672" s="545"/>
      <c r="E672" s="448"/>
      <c r="F672" s="94" t="s">
        <v>358</v>
      </c>
      <c r="G672" s="523" t="s">
        <v>900</v>
      </c>
      <c r="H672" s="523"/>
      <c r="I672" s="523"/>
      <c r="J672" s="523"/>
      <c r="K672" s="496">
        <v>5</v>
      </c>
      <c r="L672" s="443">
        <v>36278</v>
      </c>
    </row>
    <row r="673" spans="1:12" ht="15.6" customHeight="1" x14ac:dyDescent="0.25">
      <c r="A673" s="550"/>
      <c r="B673" s="552"/>
      <c r="C673" s="455"/>
      <c r="D673" s="545"/>
      <c r="E673" s="448"/>
      <c r="F673" s="93" t="s">
        <v>383</v>
      </c>
      <c r="G673" s="523" t="s">
        <v>384</v>
      </c>
      <c r="H673" s="523"/>
      <c r="I673" s="523"/>
      <c r="J673" s="523"/>
      <c r="K673" s="497"/>
      <c r="L673" s="444" t="e">
        <f>#REF!-#REF!*10%</f>
        <v>#REF!</v>
      </c>
    </row>
    <row r="674" spans="1:12" ht="15.6" customHeight="1" x14ac:dyDescent="0.25">
      <c r="A674" s="550"/>
      <c r="B674" s="552"/>
      <c r="C674" s="455"/>
      <c r="D674" s="545"/>
      <c r="E674" s="448"/>
      <c r="F674" s="93" t="s">
        <v>385</v>
      </c>
      <c r="G674" s="523" t="s">
        <v>398</v>
      </c>
      <c r="H674" s="523"/>
      <c r="I674" s="523"/>
      <c r="J674" s="523"/>
      <c r="K674" s="497"/>
      <c r="L674" s="444" t="e">
        <f>#REF!-#REF!*10%</f>
        <v>#REF!</v>
      </c>
    </row>
    <row r="675" spans="1:12" ht="15.6" customHeight="1" x14ac:dyDescent="0.25">
      <c r="A675" s="550"/>
      <c r="B675" s="552"/>
      <c r="C675" s="455"/>
      <c r="D675" s="545"/>
      <c r="E675" s="448"/>
      <c r="F675" s="93" t="s">
        <v>389</v>
      </c>
      <c r="G675" s="523" t="s">
        <v>390</v>
      </c>
      <c r="H675" s="523"/>
      <c r="I675" s="523"/>
      <c r="J675" s="523"/>
      <c r="K675" s="497"/>
      <c r="L675" s="444" t="e">
        <f>#REF!-#REF!*10%</f>
        <v>#REF!</v>
      </c>
    </row>
    <row r="676" spans="1:12" ht="15.6" customHeight="1" x14ac:dyDescent="0.25">
      <c r="A676" s="550"/>
      <c r="B676" s="552"/>
      <c r="C676" s="455"/>
      <c r="D676" s="545"/>
      <c r="E676" s="448"/>
      <c r="F676" s="93" t="s">
        <v>704</v>
      </c>
      <c r="G676" s="523" t="s">
        <v>705</v>
      </c>
      <c r="H676" s="523"/>
      <c r="I676" s="523"/>
      <c r="J676" s="523"/>
      <c r="K676" s="497"/>
      <c r="L676" s="444" t="e">
        <f>#REF!-#REF!*10%</f>
        <v>#REF!</v>
      </c>
    </row>
    <row r="677" spans="1:12" ht="15.6" customHeight="1" x14ac:dyDescent="0.25">
      <c r="A677" s="550"/>
      <c r="B677" s="552"/>
      <c r="C677" s="455"/>
      <c r="D677" s="545"/>
      <c r="E677" s="448"/>
      <c r="F677" s="93" t="s">
        <v>706</v>
      </c>
      <c r="G677" s="461" t="s">
        <v>390</v>
      </c>
      <c r="H677" s="461"/>
      <c r="I677" s="461"/>
      <c r="J677" s="461"/>
      <c r="K677" s="497"/>
      <c r="L677" s="444" t="e">
        <f>#REF!-#REF!*10%</f>
        <v>#REF!</v>
      </c>
    </row>
    <row r="678" spans="1:12" ht="15.6" customHeight="1" x14ac:dyDescent="0.25">
      <c r="A678" s="550"/>
      <c r="B678" s="552"/>
      <c r="C678" s="455"/>
      <c r="D678" s="545"/>
      <c r="E678" s="448"/>
      <c r="F678" s="93" t="s">
        <v>1271</v>
      </c>
      <c r="G678" s="461" t="s">
        <v>390</v>
      </c>
      <c r="H678" s="461"/>
      <c r="I678" s="461"/>
      <c r="J678" s="461"/>
      <c r="K678" s="497"/>
      <c r="L678" s="444" t="e">
        <f>#REF!-#REF!*10%</f>
        <v>#REF!</v>
      </c>
    </row>
    <row r="679" spans="1:12" ht="15.6" customHeight="1" x14ac:dyDescent="0.25">
      <c r="A679" s="550"/>
      <c r="B679" s="552"/>
      <c r="C679" s="455"/>
      <c r="D679" s="545"/>
      <c r="E679" s="448"/>
      <c r="F679" s="93" t="s">
        <v>707</v>
      </c>
      <c r="G679" s="523" t="s">
        <v>911</v>
      </c>
      <c r="H679" s="523"/>
      <c r="I679" s="523"/>
      <c r="J679" s="523"/>
      <c r="K679" s="497"/>
      <c r="L679" s="444" t="e">
        <f>#REF!-#REF!*10%</f>
        <v>#REF!</v>
      </c>
    </row>
    <row r="680" spans="1:12" ht="15.6" customHeight="1" x14ac:dyDescent="0.25">
      <c r="A680" s="550"/>
      <c r="B680" s="552"/>
      <c r="C680" s="455"/>
      <c r="D680" s="545"/>
      <c r="E680" s="448"/>
      <c r="F680" s="93" t="s">
        <v>708</v>
      </c>
      <c r="G680" s="523" t="s">
        <v>390</v>
      </c>
      <c r="H680" s="523"/>
      <c r="I680" s="523"/>
      <c r="J680" s="523"/>
      <c r="K680" s="497"/>
      <c r="L680" s="444" t="e">
        <f>#REF!-#REF!*10%</f>
        <v>#REF!</v>
      </c>
    </row>
    <row r="681" spans="1:12" ht="15.6" customHeight="1" x14ac:dyDescent="0.25">
      <c r="A681" s="550"/>
      <c r="B681" s="552"/>
      <c r="C681" s="455"/>
      <c r="D681" s="545"/>
      <c r="E681" s="448"/>
      <c r="F681" s="93" t="s">
        <v>377</v>
      </c>
      <c r="G681" s="523" t="s">
        <v>387</v>
      </c>
      <c r="H681" s="523"/>
      <c r="I681" s="523"/>
      <c r="J681" s="523"/>
      <c r="K681" s="497"/>
      <c r="L681" s="444" t="e">
        <f>#REF!-#REF!*10%</f>
        <v>#REF!</v>
      </c>
    </row>
    <row r="682" spans="1:12" ht="15.6" customHeight="1" x14ac:dyDescent="0.25">
      <c r="A682" s="550"/>
      <c r="B682" s="552"/>
      <c r="C682" s="455"/>
      <c r="D682" s="545"/>
      <c r="E682" s="448"/>
      <c r="F682" s="93" t="s">
        <v>388</v>
      </c>
      <c r="G682" s="523" t="s">
        <v>393</v>
      </c>
      <c r="H682" s="523"/>
      <c r="I682" s="523"/>
      <c r="J682" s="523"/>
      <c r="K682" s="497"/>
      <c r="L682" s="444" t="e">
        <f>#REF!-#REF!*10%</f>
        <v>#REF!</v>
      </c>
    </row>
    <row r="683" spans="1:12" ht="15.6" customHeight="1" x14ac:dyDescent="0.25">
      <c r="A683" s="550"/>
      <c r="B683" s="552"/>
      <c r="C683" s="455"/>
      <c r="D683" s="545"/>
      <c r="E683" s="448"/>
      <c r="F683" s="93" t="s">
        <v>562</v>
      </c>
      <c r="G683" s="523" t="s">
        <v>1024</v>
      </c>
      <c r="H683" s="523"/>
      <c r="I683" s="523"/>
      <c r="J683" s="523"/>
      <c r="K683" s="497"/>
      <c r="L683" s="444" t="e">
        <f>#REF!-#REF!*10%</f>
        <v>#REF!</v>
      </c>
    </row>
    <row r="684" spans="1:12" ht="15.6" customHeight="1" x14ac:dyDescent="0.25">
      <c r="A684" s="550"/>
      <c r="B684" s="552"/>
      <c r="C684" s="455"/>
      <c r="D684" s="545"/>
      <c r="E684" s="448"/>
      <c r="F684" s="93" t="s">
        <v>570</v>
      </c>
      <c r="G684" s="523" t="s">
        <v>613</v>
      </c>
      <c r="H684" s="523"/>
      <c r="I684" s="523"/>
      <c r="J684" s="523"/>
      <c r="K684" s="497"/>
      <c r="L684" s="444" t="e">
        <f>#REF!-#REF!*10%</f>
        <v>#REF!</v>
      </c>
    </row>
    <row r="685" spans="1:12" ht="15.6" customHeight="1" x14ac:dyDescent="0.25">
      <c r="A685" s="550"/>
      <c r="B685" s="552"/>
      <c r="C685" s="455"/>
      <c r="D685" s="545"/>
      <c r="E685" s="448"/>
      <c r="F685" s="111" t="s">
        <v>84</v>
      </c>
      <c r="G685" s="526">
        <v>7.2</v>
      </c>
      <c r="H685" s="526"/>
      <c r="I685" s="526"/>
      <c r="J685" s="526"/>
      <c r="K685" s="497"/>
      <c r="L685" s="444" t="e">
        <f>#REF!-#REF!*10%</f>
        <v>#REF!</v>
      </c>
    </row>
    <row r="686" spans="1:12" ht="15.75" customHeight="1" x14ac:dyDescent="0.25">
      <c r="A686" s="550"/>
      <c r="B686" s="553"/>
      <c r="C686" s="455"/>
      <c r="D686" s="546"/>
      <c r="E686" s="448"/>
      <c r="F686" s="96" t="s">
        <v>1016</v>
      </c>
      <c r="G686" s="454">
        <v>5</v>
      </c>
      <c r="H686" s="454"/>
      <c r="I686" s="454"/>
      <c r="J686" s="454"/>
      <c r="K686" s="497"/>
      <c r="L686" s="511" t="e">
        <f>#REF!-#REF!*10%</f>
        <v>#REF!</v>
      </c>
    </row>
    <row r="687" spans="1:12" ht="15.75" customHeight="1" x14ac:dyDescent="0.25">
      <c r="A687" s="549">
        <v>8</v>
      </c>
      <c r="B687" s="551"/>
      <c r="C687" s="455" t="s">
        <v>598</v>
      </c>
      <c r="D687" s="544"/>
      <c r="E687" s="448"/>
      <c r="F687" s="110" t="s">
        <v>81</v>
      </c>
      <c r="G687" s="524" t="s">
        <v>6</v>
      </c>
      <c r="H687" s="524"/>
      <c r="I687" s="524"/>
      <c r="J687" s="524"/>
      <c r="K687" s="539">
        <v>3</v>
      </c>
      <c r="L687" s="498">
        <v>35849</v>
      </c>
    </row>
    <row r="688" spans="1:12" ht="15.75" customHeight="1" x14ac:dyDescent="0.25">
      <c r="A688" s="550"/>
      <c r="B688" s="552"/>
      <c r="C688" s="455"/>
      <c r="D688" s="545"/>
      <c r="E688" s="448"/>
      <c r="F688" s="110" t="s">
        <v>80</v>
      </c>
      <c r="G688" s="469">
        <v>312</v>
      </c>
      <c r="H688" s="469"/>
      <c r="I688" s="469"/>
      <c r="J688" s="469"/>
      <c r="K688" s="502"/>
      <c r="L688" s="499"/>
    </row>
    <row r="689" spans="1:12" ht="15.75" customHeight="1" x14ac:dyDescent="0.25">
      <c r="A689" s="550"/>
      <c r="B689" s="552"/>
      <c r="C689" s="455"/>
      <c r="D689" s="545"/>
      <c r="E689" s="448"/>
      <c r="F689" s="110" t="s">
        <v>8</v>
      </c>
      <c r="G689" s="240">
        <v>3000</v>
      </c>
      <c r="H689" s="241">
        <v>4000</v>
      </c>
      <c r="I689" s="312">
        <v>5000</v>
      </c>
      <c r="J689" s="242">
        <v>6000</v>
      </c>
      <c r="K689" s="502"/>
      <c r="L689" s="499"/>
    </row>
    <row r="690" spans="1:12" ht="15.75" customHeight="1" x14ac:dyDescent="0.25">
      <c r="A690" s="550"/>
      <c r="B690" s="552"/>
      <c r="C690" s="455"/>
      <c r="D690" s="545"/>
      <c r="E690" s="448"/>
      <c r="F690" s="110" t="s">
        <v>817</v>
      </c>
      <c r="G690" s="243">
        <f>G688*114</f>
        <v>35568</v>
      </c>
      <c r="H690" s="244">
        <f>G688*128</f>
        <v>39936</v>
      </c>
      <c r="I690" s="313">
        <f>G688*143</f>
        <v>44616</v>
      </c>
      <c r="J690" s="245">
        <f>G688*148</f>
        <v>46176</v>
      </c>
      <c r="K690" s="502"/>
      <c r="L690" s="499"/>
    </row>
    <row r="691" spans="1:12" ht="15.75" customHeight="1" x14ac:dyDescent="0.25">
      <c r="A691" s="550"/>
      <c r="B691" s="552"/>
      <c r="C691" s="455"/>
      <c r="D691" s="545"/>
      <c r="E691" s="448"/>
      <c r="F691" s="110" t="s">
        <v>1269</v>
      </c>
      <c r="G691" s="451">
        <v>0.98</v>
      </c>
      <c r="H691" s="451"/>
      <c r="I691" s="451"/>
      <c r="J691" s="451"/>
      <c r="K691" s="502"/>
      <c r="L691" s="499"/>
    </row>
    <row r="692" spans="1:12" ht="15.75" customHeight="1" x14ac:dyDescent="0.25">
      <c r="A692" s="550"/>
      <c r="B692" s="552"/>
      <c r="C692" s="455"/>
      <c r="D692" s="545"/>
      <c r="E692" s="448"/>
      <c r="F692" s="93" t="s">
        <v>699</v>
      </c>
      <c r="G692" s="523" t="s">
        <v>700</v>
      </c>
      <c r="H692" s="523"/>
      <c r="I692" s="523"/>
      <c r="J692" s="523"/>
      <c r="K692" s="502"/>
      <c r="L692" s="499"/>
    </row>
    <row r="693" spans="1:12" ht="15.75" customHeight="1" x14ac:dyDescent="0.25">
      <c r="A693" s="550"/>
      <c r="B693" s="552"/>
      <c r="C693" s="455"/>
      <c r="D693" s="545"/>
      <c r="E693" s="448"/>
      <c r="F693" s="93" t="s">
        <v>1181</v>
      </c>
      <c r="G693" s="462" t="s">
        <v>1179</v>
      </c>
      <c r="H693" s="463"/>
      <c r="I693" s="463"/>
      <c r="J693" s="464"/>
      <c r="K693" s="502"/>
      <c r="L693" s="499"/>
    </row>
    <row r="694" spans="1:12" ht="15.75" customHeight="1" x14ac:dyDescent="0.25">
      <c r="A694" s="550"/>
      <c r="B694" s="552"/>
      <c r="C694" s="455"/>
      <c r="D694" s="545"/>
      <c r="E694" s="448"/>
      <c r="F694" s="110" t="s">
        <v>83</v>
      </c>
      <c r="G694" s="524">
        <v>66</v>
      </c>
      <c r="H694" s="524"/>
      <c r="I694" s="524"/>
      <c r="J694" s="524"/>
      <c r="K694" s="502"/>
      <c r="L694" s="499"/>
    </row>
    <row r="695" spans="1:12" ht="15.75" customHeight="1" x14ac:dyDescent="0.25">
      <c r="A695" s="550"/>
      <c r="B695" s="552"/>
      <c r="C695" s="455"/>
      <c r="D695" s="545"/>
      <c r="E695" s="448"/>
      <c r="F695" s="112" t="s">
        <v>396</v>
      </c>
      <c r="G695" s="523" t="s">
        <v>908</v>
      </c>
      <c r="H695" s="523"/>
      <c r="I695" s="523"/>
      <c r="J695" s="523"/>
      <c r="K695" s="502"/>
      <c r="L695" s="499"/>
    </row>
    <row r="696" spans="1:12" ht="15.75" customHeight="1" x14ac:dyDescent="0.25">
      <c r="A696" s="550"/>
      <c r="B696" s="552"/>
      <c r="C696" s="455"/>
      <c r="D696" s="545"/>
      <c r="E696" s="448"/>
      <c r="F696" s="110" t="s">
        <v>256</v>
      </c>
      <c r="G696" s="524" t="s">
        <v>686</v>
      </c>
      <c r="H696" s="524"/>
      <c r="I696" s="524"/>
      <c r="J696" s="524"/>
      <c r="K696" s="502"/>
      <c r="L696" s="499"/>
    </row>
    <row r="697" spans="1:12" ht="15.6" customHeight="1" x14ac:dyDescent="0.25">
      <c r="A697" s="550"/>
      <c r="B697" s="552"/>
      <c r="C697" s="455"/>
      <c r="D697" s="545"/>
      <c r="E697" s="448"/>
      <c r="F697" s="93" t="s">
        <v>379</v>
      </c>
      <c r="G697" s="523" t="s">
        <v>380</v>
      </c>
      <c r="H697" s="523"/>
      <c r="I697" s="523"/>
      <c r="J697" s="523"/>
      <c r="K697" s="502"/>
      <c r="L697" s="499"/>
    </row>
    <row r="698" spans="1:12" ht="15.6" customHeight="1" x14ac:dyDescent="0.25">
      <c r="A698" s="550"/>
      <c r="B698" s="552"/>
      <c r="C698" s="455"/>
      <c r="D698" s="545"/>
      <c r="E698" s="448"/>
      <c r="F698" s="93" t="s">
        <v>701</v>
      </c>
      <c r="G698" s="523">
        <v>100000</v>
      </c>
      <c r="H698" s="523"/>
      <c r="I698" s="523"/>
      <c r="J698" s="523"/>
      <c r="K698" s="502"/>
      <c r="L698" s="499"/>
    </row>
    <row r="699" spans="1:12" ht="15.6" customHeight="1" x14ac:dyDescent="0.25">
      <c r="A699" s="550"/>
      <c r="B699" s="552"/>
      <c r="C699" s="455"/>
      <c r="D699" s="545"/>
      <c r="E699" s="448"/>
      <c r="F699" s="93" t="s">
        <v>257</v>
      </c>
      <c r="G699" s="523" t="s">
        <v>556</v>
      </c>
      <c r="H699" s="523"/>
      <c r="I699" s="523"/>
      <c r="J699" s="523"/>
      <c r="K699" s="502"/>
      <c r="L699" s="499"/>
    </row>
    <row r="700" spans="1:12" ht="15.6" customHeight="1" x14ac:dyDescent="0.25">
      <c r="A700" s="550"/>
      <c r="B700" s="552"/>
      <c r="C700" s="455"/>
      <c r="D700" s="545"/>
      <c r="E700" s="448"/>
      <c r="F700" s="93" t="s">
        <v>376</v>
      </c>
      <c r="G700" s="523" t="s">
        <v>392</v>
      </c>
      <c r="H700" s="523"/>
      <c r="I700" s="523"/>
      <c r="J700" s="523"/>
      <c r="K700" s="502"/>
      <c r="L700" s="499"/>
    </row>
    <row r="701" spans="1:12" ht="15.6" customHeight="1" x14ac:dyDescent="0.25">
      <c r="A701" s="550"/>
      <c r="B701" s="552"/>
      <c r="C701" s="455"/>
      <c r="D701" s="545"/>
      <c r="E701" s="448"/>
      <c r="F701" s="93" t="s">
        <v>702</v>
      </c>
      <c r="G701" s="523" t="s">
        <v>709</v>
      </c>
      <c r="H701" s="523"/>
      <c r="I701" s="523"/>
      <c r="J701" s="523"/>
      <c r="K701" s="502"/>
      <c r="L701" s="499"/>
    </row>
    <row r="702" spans="1:12" ht="15.6" customHeight="1" x14ac:dyDescent="0.25">
      <c r="A702" s="550"/>
      <c r="B702" s="552"/>
      <c r="C702" s="455"/>
      <c r="D702" s="545"/>
      <c r="E702" s="448"/>
      <c r="F702" s="93" t="s">
        <v>381</v>
      </c>
      <c r="G702" s="523" t="s">
        <v>382</v>
      </c>
      <c r="H702" s="523"/>
      <c r="I702" s="523"/>
      <c r="J702" s="523"/>
      <c r="K702" s="502"/>
      <c r="L702" s="500"/>
    </row>
    <row r="703" spans="1:12" ht="15.6" customHeight="1" x14ac:dyDescent="0.25">
      <c r="A703" s="550"/>
      <c r="B703" s="552"/>
      <c r="C703" s="455"/>
      <c r="D703" s="545"/>
      <c r="E703" s="448"/>
      <c r="F703" s="94" t="s">
        <v>358</v>
      </c>
      <c r="G703" s="523" t="s">
        <v>900</v>
      </c>
      <c r="H703" s="523"/>
      <c r="I703" s="523"/>
      <c r="J703" s="523"/>
      <c r="K703" s="496">
        <v>5</v>
      </c>
      <c r="L703" s="443">
        <v>38358</v>
      </c>
    </row>
    <row r="704" spans="1:12" ht="15.6" customHeight="1" x14ac:dyDescent="0.25">
      <c r="A704" s="550"/>
      <c r="B704" s="552"/>
      <c r="C704" s="455"/>
      <c r="D704" s="545"/>
      <c r="E704" s="448"/>
      <c r="F704" s="93" t="s">
        <v>383</v>
      </c>
      <c r="G704" s="523" t="s">
        <v>384</v>
      </c>
      <c r="H704" s="523"/>
      <c r="I704" s="523"/>
      <c r="J704" s="523"/>
      <c r="K704" s="497"/>
      <c r="L704" s="444" t="e">
        <f>#REF!-#REF!*10%</f>
        <v>#REF!</v>
      </c>
    </row>
    <row r="705" spans="1:12" ht="15.6" customHeight="1" x14ac:dyDescent="0.25">
      <c r="A705" s="550"/>
      <c r="B705" s="552"/>
      <c r="C705" s="455"/>
      <c r="D705" s="545"/>
      <c r="E705" s="448"/>
      <c r="F705" s="93" t="s">
        <v>385</v>
      </c>
      <c r="G705" s="523" t="s">
        <v>398</v>
      </c>
      <c r="H705" s="523"/>
      <c r="I705" s="523"/>
      <c r="J705" s="523"/>
      <c r="K705" s="497"/>
      <c r="L705" s="444" t="e">
        <f>#REF!-#REF!*10%</f>
        <v>#REF!</v>
      </c>
    </row>
    <row r="706" spans="1:12" ht="15.6" customHeight="1" x14ac:dyDescent="0.25">
      <c r="A706" s="550"/>
      <c r="B706" s="552"/>
      <c r="C706" s="455"/>
      <c r="D706" s="545"/>
      <c r="E706" s="448"/>
      <c r="F706" s="93" t="s">
        <v>389</v>
      </c>
      <c r="G706" s="523" t="s">
        <v>390</v>
      </c>
      <c r="H706" s="523"/>
      <c r="I706" s="523"/>
      <c r="J706" s="523"/>
      <c r="K706" s="497"/>
      <c r="L706" s="444" t="e">
        <f>#REF!-#REF!*10%</f>
        <v>#REF!</v>
      </c>
    </row>
    <row r="707" spans="1:12" ht="15.6" customHeight="1" x14ac:dyDescent="0.25">
      <c r="A707" s="550"/>
      <c r="B707" s="552"/>
      <c r="C707" s="455"/>
      <c r="D707" s="545"/>
      <c r="E707" s="448"/>
      <c r="F707" s="93" t="s">
        <v>704</v>
      </c>
      <c r="G707" s="523" t="s">
        <v>705</v>
      </c>
      <c r="H707" s="523"/>
      <c r="I707" s="523"/>
      <c r="J707" s="523"/>
      <c r="K707" s="497"/>
      <c r="L707" s="444" t="e">
        <f>#REF!-#REF!*10%</f>
        <v>#REF!</v>
      </c>
    </row>
    <row r="708" spans="1:12" ht="15.6" customHeight="1" x14ac:dyDescent="0.25">
      <c r="A708" s="550"/>
      <c r="B708" s="552"/>
      <c r="C708" s="455"/>
      <c r="D708" s="545"/>
      <c r="E708" s="448"/>
      <c r="F708" s="93" t="s">
        <v>706</v>
      </c>
      <c r="G708" s="461" t="s">
        <v>390</v>
      </c>
      <c r="H708" s="461"/>
      <c r="I708" s="461"/>
      <c r="J708" s="461"/>
      <c r="K708" s="497"/>
      <c r="L708" s="444" t="e">
        <f>#REF!-#REF!*10%</f>
        <v>#REF!</v>
      </c>
    </row>
    <row r="709" spans="1:12" ht="15.6" customHeight="1" x14ac:dyDescent="0.25">
      <c r="A709" s="550"/>
      <c r="B709" s="552"/>
      <c r="C709" s="455"/>
      <c r="D709" s="545"/>
      <c r="E709" s="448"/>
      <c r="F709" s="93" t="s">
        <v>1271</v>
      </c>
      <c r="G709" s="461" t="s">
        <v>390</v>
      </c>
      <c r="H709" s="461"/>
      <c r="I709" s="461"/>
      <c r="J709" s="461"/>
      <c r="K709" s="497"/>
      <c r="L709" s="444" t="e">
        <f>#REF!-#REF!*10%</f>
        <v>#REF!</v>
      </c>
    </row>
    <row r="710" spans="1:12" ht="15.6" customHeight="1" x14ac:dyDescent="0.25">
      <c r="A710" s="550"/>
      <c r="B710" s="552"/>
      <c r="C710" s="455"/>
      <c r="D710" s="545"/>
      <c r="E710" s="448"/>
      <c r="F710" s="93" t="s">
        <v>707</v>
      </c>
      <c r="G710" s="523" t="s">
        <v>911</v>
      </c>
      <c r="H710" s="523"/>
      <c r="I710" s="523"/>
      <c r="J710" s="523"/>
      <c r="K710" s="497"/>
      <c r="L710" s="444" t="e">
        <f>#REF!-#REF!*10%</f>
        <v>#REF!</v>
      </c>
    </row>
    <row r="711" spans="1:12" ht="15.6" customHeight="1" x14ac:dyDescent="0.25">
      <c r="A711" s="550"/>
      <c r="B711" s="552"/>
      <c r="C711" s="455"/>
      <c r="D711" s="545"/>
      <c r="E711" s="448"/>
      <c r="F711" s="93" t="s">
        <v>708</v>
      </c>
      <c r="G711" s="523" t="s">
        <v>390</v>
      </c>
      <c r="H711" s="523"/>
      <c r="I711" s="523"/>
      <c r="J711" s="523"/>
      <c r="K711" s="497"/>
      <c r="L711" s="444" t="e">
        <f>#REF!-#REF!*10%</f>
        <v>#REF!</v>
      </c>
    </row>
    <row r="712" spans="1:12" ht="15.6" customHeight="1" x14ac:dyDescent="0.25">
      <c r="A712" s="550"/>
      <c r="B712" s="552"/>
      <c r="C712" s="455"/>
      <c r="D712" s="545"/>
      <c r="E712" s="448"/>
      <c r="F712" s="93" t="s">
        <v>377</v>
      </c>
      <c r="G712" s="523" t="s">
        <v>387</v>
      </c>
      <c r="H712" s="523"/>
      <c r="I712" s="523"/>
      <c r="J712" s="523"/>
      <c r="K712" s="497"/>
      <c r="L712" s="444" t="e">
        <f>#REF!-#REF!*10%</f>
        <v>#REF!</v>
      </c>
    </row>
    <row r="713" spans="1:12" ht="15.6" customHeight="1" x14ac:dyDescent="0.25">
      <c r="A713" s="550"/>
      <c r="B713" s="552"/>
      <c r="C713" s="455"/>
      <c r="D713" s="545"/>
      <c r="E713" s="448"/>
      <c r="F713" s="93" t="s">
        <v>388</v>
      </c>
      <c r="G713" s="523" t="s">
        <v>393</v>
      </c>
      <c r="H713" s="523"/>
      <c r="I713" s="523"/>
      <c r="J713" s="523"/>
      <c r="K713" s="497"/>
      <c r="L713" s="444" t="e">
        <f>#REF!-#REF!*10%</f>
        <v>#REF!</v>
      </c>
    </row>
    <row r="714" spans="1:12" ht="15.6" customHeight="1" x14ac:dyDescent="0.25">
      <c r="A714" s="550"/>
      <c r="B714" s="552"/>
      <c r="C714" s="455"/>
      <c r="D714" s="545"/>
      <c r="E714" s="448"/>
      <c r="F714" s="93" t="s">
        <v>562</v>
      </c>
      <c r="G714" s="523" t="s">
        <v>1024</v>
      </c>
      <c r="H714" s="523"/>
      <c r="I714" s="523"/>
      <c r="J714" s="523"/>
      <c r="K714" s="497"/>
      <c r="L714" s="444" t="e">
        <f>#REF!-#REF!*10%</f>
        <v>#REF!</v>
      </c>
    </row>
    <row r="715" spans="1:12" ht="15.6" customHeight="1" x14ac:dyDescent="0.25">
      <c r="A715" s="550"/>
      <c r="B715" s="552"/>
      <c r="C715" s="455"/>
      <c r="D715" s="545"/>
      <c r="E715" s="448"/>
      <c r="F715" s="93" t="s">
        <v>570</v>
      </c>
      <c r="G715" s="523" t="s">
        <v>613</v>
      </c>
      <c r="H715" s="523"/>
      <c r="I715" s="523"/>
      <c r="J715" s="523"/>
      <c r="K715" s="497"/>
      <c r="L715" s="444" t="e">
        <f>#REF!-#REF!*10%</f>
        <v>#REF!</v>
      </c>
    </row>
    <row r="716" spans="1:12" ht="15.6" customHeight="1" x14ac:dyDescent="0.25">
      <c r="A716" s="550"/>
      <c r="B716" s="552"/>
      <c r="C716" s="455"/>
      <c r="D716" s="545"/>
      <c r="E716" s="448"/>
      <c r="F716" s="111" t="s">
        <v>84</v>
      </c>
      <c r="G716" s="526">
        <v>9.6</v>
      </c>
      <c r="H716" s="526"/>
      <c r="I716" s="526"/>
      <c r="J716" s="526"/>
      <c r="K716" s="497"/>
      <c r="L716" s="444" t="e">
        <f>#REF!-#REF!*10%</f>
        <v>#REF!</v>
      </c>
    </row>
    <row r="717" spans="1:12" ht="15.75" customHeight="1" x14ac:dyDescent="0.25">
      <c r="A717" s="550"/>
      <c r="B717" s="553"/>
      <c r="C717" s="455"/>
      <c r="D717" s="546"/>
      <c r="E717" s="448"/>
      <c r="F717" s="96" t="s">
        <v>1016</v>
      </c>
      <c r="G717" s="454">
        <v>5</v>
      </c>
      <c r="H717" s="454"/>
      <c r="I717" s="454"/>
      <c r="J717" s="454"/>
      <c r="K717" s="497"/>
      <c r="L717" s="511" t="e">
        <f>#REF!-#REF!*10%</f>
        <v>#REF!</v>
      </c>
    </row>
    <row r="718" spans="1:12" ht="15.75" customHeight="1" x14ac:dyDescent="0.25">
      <c r="A718" s="549">
        <v>9</v>
      </c>
      <c r="B718" s="551"/>
      <c r="C718" s="455" t="s">
        <v>599</v>
      </c>
      <c r="D718" s="544"/>
      <c r="E718" s="448"/>
      <c r="F718" s="110" t="s">
        <v>81</v>
      </c>
      <c r="G718" s="524" t="s">
        <v>6</v>
      </c>
      <c r="H718" s="524"/>
      <c r="I718" s="524"/>
      <c r="J718" s="524"/>
      <c r="K718" s="539">
        <v>3</v>
      </c>
      <c r="L718" s="498">
        <v>43114</v>
      </c>
    </row>
    <row r="719" spans="1:12" ht="15.75" customHeight="1" x14ac:dyDescent="0.25">
      <c r="A719" s="550"/>
      <c r="B719" s="552"/>
      <c r="C719" s="455"/>
      <c r="D719" s="545"/>
      <c r="E719" s="448"/>
      <c r="F719" s="110" t="s">
        <v>80</v>
      </c>
      <c r="G719" s="469">
        <v>366</v>
      </c>
      <c r="H719" s="469"/>
      <c r="I719" s="469"/>
      <c r="J719" s="469"/>
      <c r="K719" s="502"/>
      <c r="L719" s="499"/>
    </row>
    <row r="720" spans="1:12" ht="15.75" customHeight="1" x14ac:dyDescent="0.25">
      <c r="A720" s="550"/>
      <c r="B720" s="552"/>
      <c r="C720" s="455"/>
      <c r="D720" s="545"/>
      <c r="E720" s="448"/>
      <c r="F720" s="110" t="s">
        <v>8</v>
      </c>
      <c r="G720" s="240">
        <v>3000</v>
      </c>
      <c r="H720" s="241">
        <v>4000</v>
      </c>
      <c r="I720" s="312">
        <v>5000</v>
      </c>
      <c r="J720" s="242">
        <v>6000</v>
      </c>
      <c r="K720" s="502"/>
      <c r="L720" s="499"/>
    </row>
    <row r="721" spans="1:12" ht="15.75" customHeight="1" x14ac:dyDescent="0.25">
      <c r="A721" s="550"/>
      <c r="B721" s="552"/>
      <c r="C721" s="455"/>
      <c r="D721" s="545"/>
      <c r="E721" s="448"/>
      <c r="F721" s="110" t="s">
        <v>817</v>
      </c>
      <c r="G721" s="243">
        <f>G719*114</f>
        <v>41724</v>
      </c>
      <c r="H721" s="244">
        <f>G719*128</f>
        <v>46848</v>
      </c>
      <c r="I721" s="313">
        <f>G719*143</f>
        <v>52338</v>
      </c>
      <c r="J721" s="245">
        <f>G719*148</f>
        <v>54168</v>
      </c>
      <c r="K721" s="502"/>
      <c r="L721" s="499"/>
    </row>
    <row r="722" spans="1:12" ht="15.75" customHeight="1" x14ac:dyDescent="0.25">
      <c r="A722" s="550"/>
      <c r="B722" s="552"/>
      <c r="C722" s="455"/>
      <c r="D722" s="545"/>
      <c r="E722" s="448"/>
      <c r="F722" s="110" t="s">
        <v>1269</v>
      </c>
      <c r="G722" s="451">
        <v>0.98</v>
      </c>
      <c r="H722" s="451"/>
      <c r="I722" s="451"/>
      <c r="J722" s="451"/>
      <c r="K722" s="502"/>
      <c r="L722" s="499"/>
    </row>
    <row r="723" spans="1:12" ht="15.75" customHeight="1" x14ac:dyDescent="0.25">
      <c r="A723" s="550"/>
      <c r="B723" s="552"/>
      <c r="C723" s="455"/>
      <c r="D723" s="545"/>
      <c r="E723" s="448"/>
      <c r="F723" s="93" t="s">
        <v>699</v>
      </c>
      <c r="G723" s="523" t="s">
        <v>700</v>
      </c>
      <c r="H723" s="523"/>
      <c r="I723" s="523"/>
      <c r="J723" s="523"/>
      <c r="K723" s="502"/>
      <c r="L723" s="499"/>
    </row>
    <row r="724" spans="1:12" ht="15.75" customHeight="1" x14ac:dyDescent="0.25">
      <c r="A724" s="550"/>
      <c r="B724" s="552"/>
      <c r="C724" s="455"/>
      <c r="D724" s="545"/>
      <c r="E724" s="448"/>
      <c r="F724" s="93" t="s">
        <v>1181</v>
      </c>
      <c r="G724" s="462" t="s">
        <v>1179</v>
      </c>
      <c r="H724" s="463"/>
      <c r="I724" s="463"/>
      <c r="J724" s="464"/>
      <c r="K724" s="502"/>
      <c r="L724" s="499"/>
    </row>
    <row r="725" spans="1:12" ht="15.75" customHeight="1" x14ac:dyDescent="0.25">
      <c r="A725" s="550"/>
      <c r="B725" s="552"/>
      <c r="C725" s="455"/>
      <c r="D725" s="545"/>
      <c r="E725" s="448"/>
      <c r="F725" s="110" t="s">
        <v>83</v>
      </c>
      <c r="G725" s="524">
        <v>66</v>
      </c>
      <c r="H725" s="524"/>
      <c r="I725" s="524"/>
      <c r="J725" s="524"/>
      <c r="K725" s="502"/>
      <c r="L725" s="499"/>
    </row>
    <row r="726" spans="1:12" ht="15.75" customHeight="1" x14ac:dyDescent="0.25">
      <c r="A726" s="550"/>
      <c r="B726" s="552"/>
      <c r="C726" s="455"/>
      <c r="D726" s="545"/>
      <c r="E726" s="448"/>
      <c r="F726" s="112" t="s">
        <v>396</v>
      </c>
      <c r="G726" s="523" t="s">
        <v>908</v>
      </c>
      <c r="H726" s="523"/>
      <c r="I726" s="523"/>
      <c r="J726" s="523"/>
      <c r="K726" s="502"/>
      <c r="L726" s="499"/>
    </row>
    <row r="727" spans="1:12" ht="15.75" customHeight="1" x14ac:dyDescent="0.25">
      <c r="A727" s="550"/>
      <c r="B727" s="552"/>
      <c r="C727" s="455"/>
      <c r="D727" s="545"/>
      <c r="E727" s="448"/>
      <c r="F727" s="110" t="s">
        <v>256</v>
      </c>
      <c r="G727" s="524" t="s">
        <v>687</v>
      </c>
      <c r="H727" s="524"/>
      <c r="I727" s="524"/>
      <c r="J727" s="524"/>
      <c r="K727" s="502"/>
      <c r="L727" s="499"/>
    </row>
    <row r="728" spans="1:12" ht="15.6" customHeight="1" x14ac:dyDescent="0.25">
      <c r="A728" s="550"/>
      <c r="B728" s="552"/>
      <c r="C728" s="455"/>
      <c r="D728" s="545"/>
      <c r="E728" s="448"/>
      <c r="F728" s="93" t="s">
        <v>379</v>
      </c>
      <c r="G728" s="523" t="s">
        <v>380</v>
      </c>
      <c r="H728" s="523"/>
      <c r="I728" s="523"/>
      <c r="J728" s="523"/>
      <c r="K728" s="502"/>
      <c r="L728" s="499"/>
    </row>
    <row r="729" spans="1:12" ht="15.6" customHeight="1" x14ac:dyDescent="0.25">
      <c r="A729" s="550"/>
      <c r="B729" s="552"/>
      <c r="C729" s="455"/>
      <c r="D729" s="545"/>
      <c r="E729" s="448"/>
      <c r="F729" s="93" t="s">
        <v>701</v>
      </c>
      <c r="G729" s="523">
        <v>100000</v>
      </c>
      <c r="H729" s="523"/>
      <c r="I729" s="523"/>
      <c r="J729" s="523"/>
      <c r="K729" s="502"/>
      <c r="L729" s="499"/>
    </row>
    <row r="730" spans="1:12" ht="15.6" customHeight="1" x14ac:dyDescent="0.25">
      <c r="A730" s="550"/>
      <c r="B730" s="552"/>
      <c r="C730" s="455"/>
      <c r="D730" s="545"/>
      <c r="E730" s="448"/>
      <c r="F730" s="93" t="s">
        <v>257</v>
      </c>
      <c r="G730" s="523" t="s">
        <v>556</v>
      </c>
      <c r="H730" s="523"/>
      <c r="I730" s="523"/>
      <c r="J730" s="523"/>
      <c r="K730" s="502"/>
      <c r="L730" s="499"/>
    </row>
    <row r="731" spans="1:12" ht="15.6" customHeight="1" x14ac:dyDescent="0.25">
      <c r="A731" s="550"/>
      <c r="B731" s="552"/>
      <c r="C731" s="455"/>
      <c r="D731" s="545"/>
      <c r="E731" s="448"/>
      <c r="F731" s="93" t="s">
        <v>376</v>
      </c>
      <c r="G731" s="523" t="s">
        <v>392</v>
      </c>
      <c r="H731" s="523"/>
      <c r="I731" s="523"/>
      <c r="J731" s="523"/>
      <c r="K731" s="502"/>
      <c r="L731" s="499"/>
    </row>
    <row r="732" spans="1:12" ht="15.6" customHeight="1" x14ac:dyDescent="0.25">
      <c r="A732" s="550"/>
      <c r="B732" s="552"/>
      <c r="C732" s="455"/>
      <c r="D732" s="545"/>
      <c r="E732" s="448"/>
      <c r="F732" s="93" t="s">
        <v>702</v>
      </c>
      <c r="G732" s="523" t="s">
        <v>709</v>
      </c>
      <c r="H732" s="523"/>
      <c r="I732" s="523"/>
      <c r="J732" s="523"/>
      <c r="K732" s="502"/>
      <c r="L732" s="499"/>
    </row>
    <row r="733" spans="1:12" ht="15.6" customHeight="1" x14ac:dyDescent="0.25">
      <c r="A733" s="550"/>
      <c r="B733" s="552"/>
      <c r="C733" s="455"/>
      <c r="D733" s="545"/>
      <c r="E733" s="448"/>
      <c r="F733" s="93" t="s">
        <v>381</v>
      </c>
      <c r="G733" s="523" t="s">
        <v>382</v>
      </c>
      <c r="H733" s="523"/>
      <c r="I733" s="523"/>
      <c r="J733" s="523"/>
      <c r="K733" s="502"/>
      <c r="L733" s="500"/>
    </row>
    <row r="734" spans="1:12" ht="15.6" customHeight="1" x14ac:dyDescent="0.25">
      <c r="A734" s="550"/>
      <c r="B734" s="552"/>
      <c r="C734" s="455"/>
      <c r="D734" s="545"/>
      <c r="E734" s="448"/>
      <c r="F734" s="94" t="s">
        <v>358</v>
      </c>
      <c r="G734" s="523" t="s">
        <v>900</v>
      </c>
      <c r="H734" s="523"/>
      <c r="I734" s="523"/>
      <c r="J734" s="523"/>
      <c r="K734" s="496">
        <v>5</v>
      </c>
      <c r="L734" s="443">
        <v>46132</v>
      </c>
    </row>
    <row r="735" spans="1:12" ht="15.6" customHeight="1" x14ac:dyDescent="0.25">
      <c r="A735" s="550"/>
      <c r="B735" s="552"/>
      <c r="C735" s="455"/>
      <c r="D735" s="545"/>
      <c r="E735" s="448"/>
      <c r="F735" s="93" t="s">
        <v>383</v>
      </c>
      <c r="G735" s="523" t="s">
        <v>384</v>
      </c>
      <c r="H735" s="523"/>
      <c r="I735" s="523"/>
      <c r="J735" s="523"/>
      <c r="K735" s="497"/>
      <c r="L735" s="444" t="e">
        <f>#REF!-#REF!*10%</f>
        <v>#REF!</v>
      </c>
    </row>
    <row r="736" spans="1:12" ht="15.6" customHeight="1" x14ac:dyDescent="0.25">
      <c r="A736" s="550"/>
      <c r="B736" s="552"/>
      <c r="C736" s="455"/>
      <c r="D736" s="545"/>
      <c r="E736" s="448"/>
      <c r="F736" s="93" t="s">
        <v>385</v>
      </c>
      <c r="G736" s="523" t="s">
        <v>398</v>
      </c>
      <c r="H736" s="523"/>
      <c r="I736" s="523"/>
      <c r="J736" s="523"/>
      <c r="K736" s="497"/>
      <c r="L736" s="444" t="e">
        <f>#REF!-#REF!*10%</f>
        <v>#REF!</v>
      </c>
    </row>
    <row r="737" spans="1:12" ht="15.6" customHeight="1" x14ac:dyDescent="0.25">
      <c r="A737" s="550"/>
      <c r="B737" s="552"/>
      <c r="C737" s="455"/>
      <c r="D737" s="545"/>
      <c r="E737" s="448"/>
      <c r="F737" s="93" t="s">
        <v>389</v>
      </c>
      <c r="G737" s="523" t="s">
        <v>390</v>
      </c>
      <c r="H737" s="523"/>
      <c r="I737" s="523"/>
      <c r="J737" s="523"/>
      <c r="K737" s="497"/>
      <c r="L737" s="444" t="e">
        <f>#REF!-#REF!*10%</f>
        <v>#REF!</v>
      </c>
    </row>
    <row r="738" spans="1:12" ht="15.6" customHeight="1" x14ac:dyDescent="0.25">
      <c r="A738" s="550"/>
      <c r="B738" s="552"/>
      <c r="C738" s="455"/>
      <c r="D738" s="545"/>
      <c r="E738" s="448"/>
      <c r="F738" s="93" t="s">
        <v>704</v>
      </c>
      <c r="G738" s="523" t="s">
        <v>705</v>
      </c>
      <c r="H738" s="523"/>
      <c r="I738" s="523"/>
      <c r="J738" s="523"/>
      <c r="K738" s="497"/>
      <c r="L738" s="444" t="e">
        <f>#REF!-#REF!*10%</f>
        <v>#REF!</v>
      </c>
    </row>
    <row r="739" spans="1:12" ht="15.6" customHeight="1" x14ac:dyDescent="0.25">
      <c r="A739" s="550"/>
      <c r="B739" s="552"/>
      <c r="C739" s="455"/>
      <c r="D739" s="545"/>
      <c r="E739" s="448"/>
      <c r="F739" s="93" t="s">
        <v>706</v>
      </c>
      <c r="G739" s="461" t="s">
        <v>390</v>
      </c>
      <c r="H739" s="461"/>
      <c r="I739" s="461"/>
      <c r="J739" s="461"/>
      <c r="K739" s="497"/>
      <c r="L739" s="444" t="e">
        <f>#REF!-#REF!*10%</f>
        <v>#REF!</v>
      </c>
    </row>
    <row r="740" spans="1:12" ht="15.6" customHeight="1" x14ac:dyDescent="0.25">
      <c r="A740" s="550"/>
      <c r="B740" s="552"/>
      <c r="C740" s="455"/>
      <c r="D740" s="545"/>
      <c r="E740" s="448"/>
      <c r="F740" s="93" t="s">
        <v>1271</v>
      </c>
      <c r="G740" s="461" t="s">
        <v>390</v>
      </c>
      <c r="H740" s="461"/>
      <c r="I740" s="461"/>
      <c r="J740" s="461"/>
      <c r="K740" s="497"/>
      <c r="L740" s="444" t="e">
        <f>#REF!-#REF!*10%</f>
        <v>#REF!</v>
      </c>
    </row>
    <row r="741" spans="1:12" ht="15.6" customHeight="1" x14ac:dyDescent="0.25">
      <c r="A741" s="550"/>
      <c r="B741" s="552"/>
      <c r="C741" s="455"/>
      <c r="D741" s="545"/>
      <c r="E741" s="448"/>
      <c r="F741" s="93" t="s">
        <v>707</v>
      </c>
      <c r="G741" s="523" t="s">
        <v>911</v>
      </c>
      <c r="H741" s="523"/>
      <c r="I741" s="523"/>
      <c r="J741" s="523"/>
      <c r="K741" s="497"/>
      <c r="L741" s="444" t="e">
        <f>#REF!-#REF!*10%</f>
        <v>#REF!</v>
      </c>
    </row>
    <row r="742" spans="1:12" ht="15.6" customHeight="1" x14ac:dyDescent="0.25">
      <c r="A742" s="550"/>
      <c r="B742" s="552"/>
      <c r="C742" s="455"/>
      <c r="D742" s="545"/>
      <c r="E742" s="448"/>
      <c r="F742" s="93" t="s">
        <v>708</v>
      </c>
      <c r="G742" s="523" t="s">
        <v>390</v>
      </c>
      <c r="H742" s="523"/>
      <c r="I742" s="523"/>
      <c r="J742" s="523"/>
      <c r="K742" s="497"/>
      <c r="L742" s="444" t="e">
        <f>#REF!-#REF!*10%</f>
        <v>#REF!</v>
      </c>
    </row>
    <row r="743" spans="1:12" ht="15.6" customHeight="1" x14ac:dyDescent="0.25">
      <c r="A743" s="550"/>
      <c r="B743" s="552"/>
      <c r="C743" s="455"/>
      <c r="D743" s="545"/>
      <c r="E743" s="448"/>
      <c r="F743" s="93" t="s">
        <v>377</v>
      </c>
      <c r="G743" s="523" t="s">
        <v>387</v>
      </c>
      <c r="H743" s="523"/>
      <c r="I743" s="523"/>
      <c r="J743" s="523"/>
      <c r="K743" s="497"/>
      <c r="L743" s="444" t="e">
        <f>#REF!-#REF!*10%</f>
        <v>#REF!</v>
      </c>
    </row>
    <row r="744" spans="1:12" ht="15.6" customHeight="1" x14ac:dyDescent="0.25">
      <c r="A744" s="550"/>
      <c r="B744" s="552"/>
      <c r="C744" s="455"/>
      <c r="D744" s="545"/>
      <c r="E744" s="448"/>
      <c r="F744" s="93" t="s">
        <v>388</v>
      </c>
      <c r="G744" s="523" t="s">
        <v>393</v>
      </c>
      <c r="H744" s="523"/>
      <c r="I744" s="523"/>
      <c r="J744" s="523"/>
      <c r="K744" s="497"/>
      <c r="L744" s="444" t="e">
        <f>#REF!-#REF!*10%</f>
        <v>#REF!</v>
      </c>
    </row>
    <row r="745" spans="1:12" ht="15.6" customHeight="1" x14ac:dyDescent="0.25">
      <c r="A745" s="550"/>
      <c r="B745" s="552"/>
      <c r="C745" s="455"/>
      <c r="D745" s="545"/>
      <c r="E745" s="448"/>
      <c r="F745" s="93" t="s">
        <v>562</v>
      </c>
      <c r="G745" s="523" t="s">
        <v>1024</v>
      </c>
      <c r="H745" s="523"/>
      <c r="I745" s="523"/>
      <c r="J745" s="523"/>
      <c r="K745" s="497"/>
      <c r="L745" s="444" t="e">
        <f>#REF!-#REF!*10%</f>
        <v>#REF!</v>
      </c>
    </row>
    <row r="746" spans="1:12" ht="15.6" customHeight="1" x14ac:dyDescent="0.25">
      <c r="A746" s="550"/>
      <c r="B746" s="552"/>
      <c r="C746" s="455"/>
      <c r="D746" s="545"/>
      <c r="E746" s="448"/>
      <c r="F746" s="93" t="s">
        <v>570</v>
      </c>
      <c r="G746" s="523" t="s">
        <v>613</v>
      </c>
      <c r="H746" s="523"/>
      <c r="I746" s="523"/>
      <c r="J746" s="523"/>
      <c r="K746" s="497"/>
      <c r="L746" s="444" t="e">
        <f>#REF!-#REF!*10%</f>
        <v>#REF!</v>
      </c>
    </row>
    <row r="747" spans="1:12" ht="15.6" customHeight="1" x14ac:dyDescent="0.25">
      <c r="A747" s="550"/>
      <c r="B747" s="552"/>
      <c r="C747" s="455"/>
      <c r="D747" s="545"/>
      <c r="E747" s="448"/>
      <c r="F747" s="111" t="s">
        <v>84</v>
      </c>
      <c r="G747" s="526">
        <v>10.8</v>
      </c>
      <c r="H747" s="526"/>
      <c r="I747" s="526"/>
      <c r="J747" s="526"/>
      <c r="K747" s="497"/>
      <c r="L747" s="444" t="e">
        <f>#REF!-#REF!*10%</f>
        <v>#REF!</v>
      </c>
    </row>
    <row r="748" spans="1:12" ht="15.75" customHeight="1" x14ac:dyDescent="0.25">
      <c r="A748" s="550"/>
      <c r="B748" s="553"/>
      <c r="C748" s="455"/>
      <c r="D748" s="546"/>
      <c r="E748" s="448"/>
      <c r="F748" s="96" t="s">
        <v>1016</v>
      </c>
      <c r="G748" s="454">
        <v>5</v>
      </c>
      <c r="H748" s="454"/>
      <c r="I748" s="454"/>
      <c r="J748" s="454"/>
      <c r="K748" s="497"/>
      <c r="L748" s="511" t="e">
        <f>#REF!-#REF!*10%</f>
        <v>#REF!</v>
      </c>
    </row>
    <row r="749" spans="1:12" ht="15.75" customHeight="1" x14ac:dyDescent="0.25">
      <c r="A749" s="549">
        <v>10</v>
      </c>
      <c r="B749" s="551"/>
      <c r="C749" s="455" t="s">
        <v>600</v>
      </c>
      <c r="D749" s="544"/>
      <c r="E749" s="448"/>
      <c r="F749" s="110" t="s">
        <v>81</v>
      </c>
      <c r="G749" s="524" t="s">
        <v>6</v>
      </c>
      <c r="H749" s="524"/>
      <c r="I749" s="524"/>
      <c r="J749" s="524"/>
      <c r="K749" s="539">
        <v>3</v>
      </c>
      <c r="L749" s="498">
        <v>45288</v>
      </c>
    </row>
    <row r="750" spans="1:12" ht="15.75" customHeight="1" x14ac:dyDescent="0.25">
      <c r="A750" s="550"/>
      <c r="B750" s="552"/>
      <c r="C750" s="455"/>
      <c r="D750" s="545"/>
      <c r="E750" s="448"/>
      <c r="F750" s="110" t="s">
        <v>80</v>
      </c>
      <c r="G750" s="469">
        <v>420</v>
      </c>
      <c r="H750" s="469"/>
      <c r="I750" s="469"/>
      <c r="J750" s="469"/>
      <c r="K750" s="502"/>
      <c r="L750" s="499"/>
    </row>
    <row r="751" spans="1:12" ht="15.75" customHeight="1" x14ac:dyDescent="0.25">
      <c r="A751" s="550"/>
      <c r="B751" s="552"/>
      <c r="C751" s="455"/>
      <c r="D751" s="545"/>
      <c r="E751" s="448"/>
      <c r="F751" s="110" t="s">
        <v>8</v>
      </c>
      <c r="G751" s="240">
        <v>3000</v>
      </c>
      <c r="H751" s="241">
        <v>4000</v>
      </c>
      <c r="I751" s="312">
        <v>5000</v>
      </c>
      <c r="J751" s="242">
        <v>6000</v>
      </c>
      <c r="K751" s="502"/>
      <c r="L751" s="499"/>
    </row>
    <row r="752" spans="1:12" ht="15.75" customHeight="1" x14ac:dyDescent="0.25">
      <c r="A752" s="550"/>
      <c r="B752" s="552"/>
      <c r="C752" s="455"/>
      <c r="D752" s="545"/>
      <c r="E752" s="448"/>
      <c r="F752" s="110" t="s">
        <v>817</v>
      </c>
      <c r="G752" s="243">
        <f>G750*114</f>
        <v>47880</v>
      </c>
      <c r="H752" s="244">
        <f>G750*128</f>
        <v>53760</v>
      </c>
      <c r="I752" s="313">
        <f>G750*143</f>
        <v>60060</v>
      </c>
      <c r="J752" s="245">
        <f>G750*148</f>
        <v>62160</v>
      </c>
      <c r="K752" s="502"/>
      <c r="L752" s="499"/>
    </row>
    <row r="753" spans="1:12" ht="15.75" customHeight="1" x14ac:dyDescent="0.25">
      <c r="A753" s="550"/>
      <c r="B753" s="552"/>
      <c r="C753" s="455"/>
      <c r="D753" s="545"/>
      <c r="E753" s="448"/>
      <c r="F753" s="110" t="s">
        <v>1269</v>
      </c>
      <c r="G753" s="451">
        <v>0.98</v>
      </c>
      <c r="H753" s="451"/>
      <c r="I753" s="451"/>
      <c r="J753" s="451"/>
      <c r="K753" s="502"/>
      <c r="L753" s="499"/>
    </row>
    <row r="754" spans="1:12" ht="15.75" customHeight="1" x14ac:dyDescent="0.25">
      <c r="A754" s="550"/>
      <c r="B754" s="552"/>
      <c r="C754" s="455"/>
      <c r="D754" s="545"/>
      <c r="E754" s="448"/>
      <c r="F754" s="93" t="s">
        <v>699</v>
      </c>
      <c r="G754" s="523" t="s">
        <v>700</v>
      </c>
      <c r="H754" s="523"/>
      <c r="I754" s="523"/>
      <c r="J754" s="523"/>
      <c r="K754" s="502"/>
      <c r="L754" s="499"/>
    </row>
    <row r="755" spans="1:12" ht="15.75" customHeight="1" x14ac:dyDescent="0.25">
      <c r="A755" s="550"/>
      <c r="B755" s="552"/>
      <c r="C755" s="455"/>
      <c r="D755" s="545"/>
      <c r="E755" s="448"/>
      <c r="F755" s="93" t="s">
        <v>1181</v>
      </c>
      <c r="G755" s="462" t="s">
        <v>1179</v>
      </c>
      <c r="H755" s="463"/>
      <c r="I755" s="463"/>
      <c r="J755" s="464"/>
      <c r="K755" s="502"/>
      <c r="L755" s="499"/>
    </row>
    <row r="756" spans="1:12" ht="15.75" customHeight="1" x14ac:dyDescent="0.25">
      <c r="A756" s="550"/>
      <c r="B756" s="552"/>
      <c r="C756" s="455"/>
      <c r="D756" s="545"/>
      <c r="E756" s="448"/>
      <c r="F756" s="110" t="s">
        <v>83</v>
      </c>
      <c r="G756" s="524">
        <v>66</v>
      </c>
      <c r="H756" s="524"/>
      <c r="I756" s="524"/>
      <c r="J756" s="524"/>
      <c r="K756" s="502"/>
      <c r="L756" s="499"/>
    </row>
    <row r="757" spans="1:12" ht="15.75" customHeight="1" x14ac:dyDescent="0.25">
      <c r="A757" s="550"/>
      <c r="B757" s="552"/>
      <c r="C757" s="455"/>
      <c r="D757" s="545"/>
      <c r="E757" s="448"/>
      <c r="F757" s="112" t="s">
        <v>396</v>
      </c>
      <c r="G757" s="523" t="s">
        <v>908</v>
      </c>
      <c r="H757" s="523"/>
      <c r="I757" s="523"/>
      <c r="J757" s="523"/>
      <c r="K757" s="502"/>
      <c r="L757" s="499"/>
    </row>
    <row r="758" spans="1:12" ht="15.75" customHeight="1" x14ac:dyDescent="0.25">
      <c r="A758" s="550"/>
      <c r="B758" s="552"/>
      <c r="C758" s="455"/>
      <c r="D758" s="545"/>
      <c r="E758" s="448"/>
      <c r="F758" s="110" t="s">
        <v>256</v>
      </c>
      <c r="G758" s="524" t="s">
        <v>688</v>
      </c>
      <c r="H758" s="524"/>
      <c r="I758" s="524"/>
      <c r="J758" s="524"/>
      <c r="K758" s="502"/>
      <c r="L758" s="499"/>
    </row>
    <row r="759" spans="1:12" ht="15.6" customHeight="1" x14ac:dyDescent="0.25">
      <c r="A759" s="550"/>
      <c r="B759" s="552"/>
      <c r="C759" s="455"/>
      <c r="D759" s="545"/>
      <c r="E759" s="448"/>
      <c r="F759" s="93" t="s">
        <v>379</v>
      </c>
      <c r="G759" s="523" t="s">
        <v>380</v>
      </c>
      <c r="H759" s="523"/>
      <c r="I759" s="523"/>
      <c r="J759" s="523"/>
      <c r="K759" s="502"/>
      <c r="L759" s="499"/>
    </row>
    <row r="760" spans="1:12" ht="15.6" customHeight="1" x14ac:dyDescent="0.25">
      <c r="A760" s="550"/>
      <c r="B760" s="552"/>
      <c r="C760" s="455"/>
      <c r="D760" s="545"/>
      <c r="E760" s="448"/>
      <c r="F760" s="93" t="s">
        <v>701</v>
      </c>
      <c r="G760" s="523">
        <v>100000</v>
      </c>
      <c r="H760" s="523"/>
      <c r="I760" s="523"/>
      <c r="J760" s="523"/>
      <c r="K760" s="502"/>
      <c r="L760" s="499"/>
    </row>
    <row r="761" spans="1:12" ht="15.6" customHeight="1" x14ac:dyDescent="0.25">
      <c r="A761" s="550"/>
      <c r="B761" s="552"/>
      <c r="C761" s="455"/>
      <c r="D761" s="545"/>
      <c r="E761" s="448"/>
      <c r="F761" s="93" t="s">
        <v>257</v>
      </c>
      <c r="G761" s="523" t="s">
        <v>556</v>
      </c>
      <c r="H761" s="523"/>
      <c r="I761" s="523"/>
      <c r="J761" s="523"/>
      <c r="K761" s="502"/>
      <c r="L761" s="499"/>
    </row>
    <row r="762" spans="1:12" ht="15.6" customHeight="1" x14ac:dyDescent="0.25">
      <c r="A762" s="550"/>
      <c r="B762" s="552"/>
      <c r="C762" s="455"/>
      <c r="D762" s="545"/>
      <c r="E762" s="448"/>
      <c r="F762" s="93" t="s">
        <v>376</v>
      </c>
      <c r="G762" s="523" t="s">
        <v>392</v>
      </c>
      <c r="H762" s="523"/>
      <c r="I762" s="523"/>
      <c r="J762" s="523"/>
      <c r="K762" s="502"/>
      <c r="L762" s="499"/>
    </row>
    <row r="763" spans="1:12" ht="15.6" customHeight="1" x14ac:dyDescent="0.25">
      <c r="A763" s="550"/>
      <c r="B763" s="552"/>
      <c r="C763" s="455"/>
      <c r="D763" s="545"/>
      <c r="E763" s="448"/>
      <c r="F763" s="93" t="s">
        <v>702</v>
      </c>
      <c r="G763" s="523" t="s">
        <v>709</v>
      </c>
      <c r="H763" s="523"/>
      <c r="I763" s="523"/>
      <c r="J763" s="523"/>
      <c r="K763" s="502"/>
      <c r="L763" s="499"/>
    </row>
    <row r="764" spans="1:12" ht="15.6" customHeight="1" x14ac:dyDescent="0.25">
      <c r="A764" s="550"/>
      <c r="B764" s="552"/>
      <c r="C764" s="455"/>
      <c r="D764" s="545"/>
      <c r="E764" s="448"/>
      <c r="F764" s="93" t="s">
        <v>381</v>
      </c>
      <c r="G764" s="523" t="s">
        <v>382</v>
      </c>
      <c r="H764" s="523"/>
      <c r="I764" s="523"/>
      <c r="J764" s="523"/>
      <c r="K764" s="502"/>
      <c r="L764" s="500"/>
    </row>
    <row r="765" spans="1:12" ht="15.6" customHeight="1" x14ac:dyDescent="0.25">
      <c r="A765" s="550"/>
      <c r="B765" s="552"/>
      <c r="C765" s="455"/>
      <c r="D765" s="545"/>
      <c r="E765" s="448"/>
      <c r="F765" s="94" t="s">
        <v>358</v>
      </c>
      <c r="G765" s="523" t="s">
        <v>900</v>
      </c>
      <c r="H765" s="523"/>
      <c r="I765" s="523"/>
      <c r="J765" s="523"/>
      <c r="K765" s="496">
        <v>5</v>
      </c>
      <c r="L765" s="443">
        <v>48458</v>
      </c>
    </row>
    <row r="766" spans="1:12" ht="15.6" customHeight="1" x14ac:dyDescent="0.25">
      <c r="A766" s="550"/>
      <c r="B766" s="552"/>
      <c r="C766" s="455"/>
      <c r="D766" s="545"/>
      <c r="E766" s="448"/>
      <c r="F766" s="93" t="s">
        <v>383</v>
      </c>
      <c r="G766" s="523" t="s">
        <v>384</v>
      </c>
      <c r="H766" s="523"/>
      <c r="I766" s="523"/>
      <c r="J766" s="523"/>
      <c r="K766" s="497"/>
      <c r="L766" s="444" t="e">
        <f>#REF!-#REF!*10%</f>
        <v>#REF!</v>
      </c>
    </row>
    <row r="767" spans="1:12" ht="15.6" customHeight="1" x14ac:dyDescent="0.25">
      <c r="A767" s="550"/>
      <c r="B767" s="552"/>
      <c r="C767" s="455"/>
      <c r="D767" s="545"/>
      <c r="E767" s="448"/>
      <c r="F767" s="93" t="s">
        <v>385</v>
      </c>
      <c r="G767" s="523" t="s">
        <v>398</v>
      </c>
      <c r="H767" s="523"/>
      <c r="I767" s="523"/>
      <c r="J767" s="523"/>
      <c r="K767" s="497"/>
      <c r="L767" s="444" t="e">
        <f>#REF!-#REF!*10%</f>
        <v>#REF!</v>
      </c>
    </row>
    <row r="768" spans="1:12" ht="15.6" customHeight="1" x14ac:dyDescent="0.25">
      <c r="A768" s="550"/>
      <c r="B768" s="552"/>
      <c r="C768" s="455"/>
      <c r="D768" s="545"/>
      <c r="E768" s="448"/>
      <c r="F768" s="93" t="s">
        <v>389</v>
      </c>
      <c r="G768" s="523" t="s">
        <v>390</v>
      </c>
      <c r="H768" s="523"/>
      <c r="I768" s="523"/>
      <c r="J768" s="523"/>
      <c r="K768" s="497"/>
      <c r="L768" s="444" t="e">
        <f>#REF!-#REF!*10%</f>
        <v>#REF!</v>
      </c>
    </row>
    <row r="769" spans="1:12" ht="15.6" customHeight="1" x14ac:dyDescent="0.25">
      <c r="A769" s="550"/>
      <c r="B769" s="552"/>
      <c r="C769" s="455"/>
      <c r="D769" s="545"/>
      <c r="E769" s="448"/>
      <c r="F769" s="93" t="s">
        <v>704</v>
      </c>
      <c r="G769" s="523" t="s">
        <v>705</v>
      </c>
      <c r="H769" s="523"/>
      <c r="I769" s="523"/>
      <c r="J769" s="523"/>
      <c r="K769" s="497"/>
      <c r="L769" s="444" t="e">
        <f>#REF!-#REF!*10%</f>
        <v>#REF!</v>
      </c>
    </row>
    <row r="770" spans="1:12" ht="15.6" customHeight="1" x14ac:dyDescent="0.25">
      <c r="A770" s="550"/>
      <c r="B770" s="552"/>
      <c r="C770" s="455"/>
      <c r="D770" s="545"/>
      <c r="E770" s="448"/>
      <c r="F770" s="93" t="s">
        <v>706</v>
      </c>
      <c r="G770" s="461" t="s">
        <v>390</v>
      </c>
      <c r="H770" s="461"/>
      <c r="I770" s="461"/>
      <c r="J770" s="461"/>
      <c r="K770" s="497"/>
      <c r="L770" s="444" t="e">
        <f>#REF!-#REF!*10%</f>
        <v>#REF!</v>
      </c>
    </row>
    <row r="771" spans="1:12" ht="15.6" customHeight="1" x14ac:dyDescent="0.25">
      <c r="A771" s="550"/>
      <c r="B771" s="552"/>
      <c r="C771" s="455"/>
      <c r="D771" s="545"/>
      <c r="E771" s="448"/>
      <c r="F771" s="93" t="s">
        <v>1271</v>
      </c>
      <c r="G771" s="461" t="s">
        <v>390</v>
      </c>
      <c r="H771" s="461"/>
      <c r="I771" s="461"/>
      <c r="J771" s="461"/>
      <c r="K771" s="497"/>
      <c r="L771" s="444" t="e">
        <f>#REF!-#REF!*10%</f>
        <v>#REF!</v>
      </c>
    </row>
    <row r="772" spans="1:12" ht="15.6" customHeight="1" x14ac:dyDescent="0.25">
      <c r="A772" s="550"/>
      <c r="B772" s="552"/>
      <c r="C772" s="455"/>
      <c r="D772" s="545"/>
      <c r="E772" s="448"/>
      <c r="F772" s="93" t="s">
        <v>707</v>
      </c>
      <c r="G772" s="523" t="s">
        <v>911</v>
      </c>
      <c r="H772" s="523"/>
      <c r="I772" s="523"/>
      <c r="J772" s="523"/>
      <c r="K772" s="497"/>
      <c r="L772" s="444" t="e">
        <f>#REF!-#REF!*10%</f>
        <v>#REF!</v>
      </c>
    </row>
    <row r="773" spans="1:12" ht="15.6" customHeight="1" x14ac:dyDescent="0.25">
      <c r="A773" s="550"/>
      <c r="B773" s="552"/>
      <c r="C773" s="455"/>
      <c r="D773" s="545"/>
      <c r="E773" s="448"/>
      <c r="F773" s="93" t="s">
        <v>708</v>
      </c>
      <c r="G773" s="523" t="s">
        <v>390</v>
      </c>
      <c r="H773" s="523"/>
      <c r="I773" s="523"/>
      <c r="J773" s="523"/>
      <c r="K773" s="497"/>
      <c r="L773" s="444" t="e">
        <f>#REF!-#REF!*10%</f>
        <v>#REF!</v>
      </c>
    </row>
    <row r="774" spans="1:12" ht="15.6" customHeight="1" x14ac:dyDescent="0.25">
      <c r="A774" s="550"/>
      <c r="B774" s="552"/>
      <c r="C774" s="455"/>
      <c r="D774" s="545"/>
      <c r="E774" s="448"/>
      <c r="F774" s="93" t="s">
        <v>377</v>
      </c>
      <c r="G774" s="523" t="s">
        <v>387</v>
      </c>
      <c r="H774" s="523"/>
      <c r="I774" s="523"/>
      <c r="J774" s="523"/>
      <c r="K774" s="497"/>
      <c r="L774" s="444" t="e">
        <f>#REF!-#REF!*10%</f>
        <v>#REF!</v>
      </c>
    </row>
    <row r="775" spans="1:12" ht="15.6" customHeight="1" x14ac:dyDescent="0.25">
      <c r="A775" s="550"/>
      <c r="B775" s="552"/>
      <c r="C775" s="455"/>
      <c r="D775" s="545"/>
      <c r="E775" s="448"/>
      <c r="F775" s="93" t="s">
        <v>388</v>
      </c>
      <c r="G775" s="523" t="s">
        <v>393</v>
      </c>
      <c r="H775" s="523"/>
      <c r="I775" s="523"/>
      <c r="J775" s="523"/>
      <c r="K775" s="497"/>
      <c r="L775" s="444" t="e">
        <f>#REF!-#REF!*10%</f>
        <v>#REF!</v>
      </c>
    </row>
    <row r="776" spans="1:12" ht="15.6" customHeight="1" x14ac:dyDescent="0.25">
      <c r="A776" s="550"/>
      <c r="B776" s="552"/>
      <c r="C776" s="455"/>
      <c r="D776" s="545"/>
      <c r="E776" s="448"/>
      <c r="F776" s="93" t="s">
        <v>562</v>
      </c>
      <c r="G776" s="523" t="s">
        <v>1024</v>
      </c>
      <c r="H776" s="523"/>
      <c r="I776" s="523"/>
      <c r="J776" s="523"/>
      <c r="K776" s="497"/>
      <c r="L776" s="444" t="e">
        <f>#REF!-#REF!*10%</f>
        <v>#REF!</v>
      </c>
    </row>
    <row r="777" spans="1:12" ht="15.6" customHeight="1" x14ac:dyDescent="0.25">
      <c r="A777" s="550"/>
      <c r="B777" s="552"/>
      <c r="C777" s="455"/>
      <c r="D777" s="545"/>
      <c r="E777" s="448"/>
      <c r="F777" s="93" t="s">
        <v>570</v>
      </c>
      <c r="G777" s="523" t="s">
        <v>613</v>
      </c>
      <c r="H777" s="523"/>
      <c r="I777" s="523"/>
      <c r="J777" s="523"/>
      <c r="K777" s="497"/>
      <c r="L777" s="444" t="e">
        <f>#REF!-#REF!*10%</f>
        <v>#REF!</v>
      </c>
    </row>
    <row r="778" spans="1:12" ht="15.6" customHeight="1" x14ac:dyDescent="0.25">
      <c r="A778" s="550"/>
      <c r="B778" s="552"/>
      <c r="C778" s="455"/>
      <c r="D778" s="545"/>
      <c r="E778" s="448"/>
      <c r="F778" s="111" t="s">
        <v>84</v>
      </c>
      <c r="G778" s="526">
        <v>12</v>
      </c>
      <c r="H778" s="526"/>
      <c r="I778" s="526"/>
      <c r="J778" s="526"/>
      <c r="K778" s="497"/>
      <c r="L778" s="444" t="e">
        <f>#REF!-#REF!*10%</f>
        <v>#REF!</v>
      </c>
    </row>
    <row r="779" spans="1:12" ht="15.75" customHeight="1" x14ac:dyDescent="0.25">
      <c r="A779" s="550"/>
      <c r="B779" s="553"/>
      <c r="C779" s="455"/>
      <c r="D779" s="546"/>
      <c r="E779" s="448"/>
      <c r="F779" s="96" t="s">
        <v>1016</v>
      </c>
      <c r="G779" s="454">
        <v>5</v>
      </c>
      <c r="H779" s="454"/>
      <c r="I779" s="454"/>
      <c r="J779" s="454"/>
      <c r="K779" s="497"/>
      <c r="L779" s="511" t="e">
        <f>#REF!-#REF!*10%</f>
        <v>#REF!</v>
      </c>
    </row>
    <row r="780" spans="1:12" ht="15.6" customHeight="1" x14ac:dyDescent="0.25">
      <c r="A780" s="549">
        <v>11</v>
      </c>
      <c r="B780" s="551"/>
      <c r="C780" s="455" t="s">
        <v>601</v>
      </c>
      <c r="D780" s="520"/>
      <c r="E780" s="448"/>
      <c r="F780" s="110" t="s">
        <v>81</v>
      </c>
      <c r="G780" s="524" t="s">
        <v>6</v>
      </c>
      <c r="H780" s="524"/>
      <c r="I780" s="524"/>
      <c r="J780" s="524"/>
      <c r="K780" s="539">
        <v>3</v>
      </c>
      <c r="L780" s="498">
        <v>58608</v>
      </c>
    </row>
    <row r="781" spans="1:12" ht="15.6" customHeight="1" x14ac:dyDescent="0.25">
      <c r="A781" s="550"/>
      <c r="B781" s="552"/>
      <c r="C781" s="455"/>
      <c r="D781" s="521"/>
      <c r="E781" s="448"/>
      <c r="F781" s="110" t="s">
        <v>80</v>
      </c>
      <c r="G781" s="469">
        <v>474</v>
      </c>
      <c r="H781" s="469"/>
      <c r="I781" s="469"/>
      <c r="J781" s="469"/>
      <c r="K781" s="502"/>
      <c r="L781" s="499"/>
    </row>
    <row r="782" spans="1:12" ht="15.6" customHeight="1" x14ac:dyDescent="0.25">
      <c r="A782" s="550"/>
      <c r="B782" s="552"/>
      <c r="C782" s="455"/>
      <c r="D782" s="521"/>
      <c r="E782" s="448"/>
      <c r="F782" s="110" t="s">
        <v>8</v>
      </c>
      <c r="G782" s="240">
        <v>3000</v>
      </c>
      <c r="H782" s="241">
        <v>4000</v>
      </c>
      <c r="I782" s="312">
        <v>5000</v>
      </c>
      <c r="J782" s="242">
        <v>6000</v>
      </c>
      <c r="K782" s="502"/>
      <c r="L782" s="499"/>
    </row>
    <row r="783" spans="1:12" ht="15.6" customHeight="1" x14ac:dyDescent="0.25">
      <c r="A783" s="550"/>
      <c r="B783" s="552"/>
      <c r="C783" s="455"/>
      <c r="D783" s="521"/>
      <c r="E783" s="448"/>
      <c r="F783" s="110" t="s">
        <v>817</v>
      </c>
      <c r="G783" s="243">
        <f>G781*114</f>
        <v>54036</v>
      </c>
      <c r="H783" s="244">
        <f>G781*128</f>
        <v>60672</v>
      </c>
      <c r="I783" s="313">
        <f>G781*143</f>
        <v>67782</v>
      </c>
      <c r="J783" s="245">
        <f>G781*148</f>
        <v>70152</v>
      </c>
      <c r="K783" s="502"/>
      <c r="L783" s="499"/>
    </row>
    <row r="784" spans="1:12" ht="15.6" customHeight="1" x14ac:dyDescent="0.25">
      <c r="A784" s="550"/>
      <c r="B784" s="552"/>
      <c r="C784" s="455"/>
      <c r="D784" s="521"/>
      <c r="E784" s="448"/>
      <c r="F784" s="110" t="s">
        <v>1269</v>
      </c>
      <c r="G784" s="451">
        <v>0.98</v>
      </c>
      <c r="H784" s="451"/>
      <c r="I784" s="451"/>
      <c r="J784" s="451"/>
      <c r="K784" s="502"/>
      <c r="L784" s="499"/>
    </row>
    <row r="785" spans="1:12" ht="15.6" customHeight="1" x14ac:dyDescent="0.25">
      <c r="A785" s="550"/>
      <c r="B785" s="552"/>
      <c r="C785" s="455"/>
      <c r="D785" s="521"/>
      <c r="E785" s="448"/>
      <c r="F785" s="93" t="s">
        <v>699</v>
      </c>
      <c r="G785" s="523" t="s">
        <v>700</v>
      </c>
      <c r="H785" s="523"/>
      <c r="I785" s="523"/>
      <c r="J785" s="523"/>
      <c r="K785" s="502"/>
      <c r="L785" s="499"/>
    </row>
    <row r="786" spans="1:12" ht="15.6" customHeight="1" x14ac:dyDescent="0.25">
      <c r="A786" s="550"/>
      <c r="B786" s="552"/>
      <c r="C786" s="455"/>
      <c r="D786" s="521"/>
      <c r="E786" s="448"/>
      <c r="F786" s="93" t="s">
        <v>1181</v>
      </c>
      <c r="G786" s="462" t="s">
        <v>1179</v>
      </c>
      <c r="H786" s="463"/>
      <c r="I786" s="463"/>
      <c r="J786" s="464"/>
      <c r="K786" s="502"/>
      <c r="L786" s="499"/>
    </row>
    <row r="787" spans="1:12" ht="15.6" customHeight="1" x14ac:dyDescent="0.25">
      <c r="A787" s="550"/>
      <c r="B787" s="552"/>
      <c r="C787" s="455"/>
      <c r="D787" s="521"/>
      <c r="E787" s="448"/>
      <c r="F787" s="110" t="s">
        <v>83</v>
      </c>
      <c r="G787" s="524">
        <v>66</v>
      </c>
      <c r="H787" s="524"/>
      <c r="I787" s="524"/>
      <c r="J787" s="524"/>
      <c r="K787" s="502"/>
      <c r="L787" s="499"/>
    </row>
    <row r="788" spans="1:12" ht="15.6" customHeight="1" x14ac:dyDescent="0.25">
      <c r="A788" s="550"/>
      <c r="B788" s="552"/>
      <c r="C788" s="455"/>
      <c r="D788" s="521"/>
      <c r="E788" s="448"/>
      <c r="F788" s="112" t="s">
        <v>396</v>
      </c>
      <c r="G788" s="523" t="s">
        <v>908</v>
      </c>
      <c r="H788" s="523"/>
      <c r="I788" s="523"/>
      <c r="J788" s="523"/>
      <c r="K788" s="502"/>
      <c r="L788" s="499"/>
    </row>
    <row r="789" spans="1:12" ht="15.6" customHeight="1" x14ac:dyDescent="0.25">
      <c r="A789" s="550"/>
      <c r="B789" s="552"/>
      <c r="C789" s="455"/>
      <c r="D789" s="521"/>
      <c r="E789" s="448"/>
      <c r="F789" s="110" t="s">
        <v>256</v>
      </c>
      <c r="G789" s="524" t="s">
        <v>689</v>
      </c>
      <c r="H789" s="524"/>
      <c r="I789" s="524"/>
      <c r="J789" s="524"/>
      <c r="K789" s="502"/>
      <c r="L789" s="499"/>
    </row>
    <row r="790" spans="1:12" ht="15.6" customHeight="1" x14ac:dyDescent="0.25">
      <c r="A790" s="550"/>
      <c r="B790" s="552"/>
      <c r="C790" s="455"/>
      <c r="D790" s="521"/>
      <c r="E790" s="448"/>
      <c r="F790" s="93" t="s">
        <v>379</v>
      </c>
      <c r="G790" s="523" t="s">
        <v>380</v>
      </c>
      <c r="H790" s="523"/>
      <c r="I790" s="523"/>
      <c r="J790" s="523"/>
      <c r="K790" s="502"/>
      <c r="L790" s="499"/>
    </row>
    <row r="791" spans="1:12" ht="15.6" customHeight="1" x14ac:dyDescent="0.25">
      <c r="A791" s="550"/>
      <c r="B791" s="552"/>
      <c r="C791" s="455"/>
      <c r="D791" s="521"/>
      <c r="E791" s="448"/>
      <c r="F791" s="93" t="s">
        <v>701</v>
      </c>
      <c r="G791" s="523">
        <v>100000</v>
      </c>
      <c r="H791" s="523"/>
      <c r="I791" s="523"/>
      <c r="J791" s="523"/>
      <c r="K791" s="502"/>
      <c r="L791" s="499"/>
    </row>
    <row r="792" spans="1:12" ht="15.6" customHeight="1" x14ac:dyDescent="0.25">
      <c r="A792" s="550"/>
      <c r="B792" s="552"/>
      <c r="C792" s="455"/>
      <c r="D792" s="521"/>
      <c r="E792" s="448"/>
      <c r="F792" s="93" t="s">
        <v>257</v>
      </c>
      <c r="G792" s="523" t="s">
        <v>556</v>
      </c>
      <c r="H792" s="523"/>
      <c r="I792" s="523"/>
      <c r="J792" s="523"/>
      <c r="K792" s="502"/>
      <c r="L792" s="499"/>
    </row>
    <row r="793" spans="1:12" ht="15.6" customHeight="1" x14ac:dyDescent="0.25">
      <c r="A793" s="550"/>
      <c r="B793" s="552"/>
      <c r="C793" s="455"/>
      <c r="D793" s="521"/>
      <c r="E793" s="448"/>
      <c r="F793" s="93" t="s">
        <v>376</v>
      </c>
      <c r="G793" s="523" t="s">
        <v>392</v>
      </c>
      <c r="H793" s="523"/>
      <c r="I793" s="523"/>
      <c r="J793" s="523"/>
      <c r="K793" s="502"/>
      <c r="L793" s="499"/>
    </row>
    <row r="794" spans="1:12" ht="15.6" customHeight="1" x14ac:dyDescent="0.25">
      <c r="A794" s="550"/>
      <c r="B794" s="552"/>
      <c r="C794" s="455"/>
      <c r="D794" s="521"/>
      <c r="E794" s="448"/>
      <c r="F794" s="93" t="s">
        <v>702</v>
      </c>
      <c r="G794" s="523" t="s">
        <v>709</v>
      </c>
      <c r="H794" s="523"/>
      <c r="I794" s="523"/>
      <c r="J794" s="523"/>
      <c r="K794" s="502"/>
      <c r="L794" s="499"/>
    </row>
    <row r="795" spans="1:12" ht="15.6" customHeight="1" x14ac:dyDescent="0.25">
      <c r="A795" s="550"/>
      <c r="B795" s="552"/>
      <c r="C795" s="455"/>
      <c r="D795" s="521"/>
      <c r="E795" s="448"/>
      <c r="F795" s="93" t="s">
        <v>381</v>
      </c>
      <c r="G795" s="523" t="s">
        <v>382</v>
      </c>
      <c r="H795" s="523"/>
      <c r="I795" s="523"/>
      <c r="J795" s="523"/>
      <c r="K795" s="502"/>
      <c r="L795" s="500"/>
    </row>
    <row r="796" spans="1:12" ht="15.6" customHeight="1" x14ac:dyDescent="0.25">
      <c r="A796" s="550"/>
      <c r="B796" s="552"/>
      <c r="C796" s="455"/>
      <c r="D796" s="521"/>
      <c r="E796" s="448"/>
      <c r="F796" s="94" t="s">
        <v>358</v>
      </c>
      <c r="G796" s="523" t="s">
        <v>900</v>
      </c>
      <c r="H796" s="523"/>
      <c r="I796" s="523"/>
      <c r="J796" s="523"/>
      <c r="K796" s="496">
        <v>5</v>
      </c>
      <c r="L796" s="443">
        <v>62711</v>
      </c>
    </row>
    <row r="797" spans="1:12" ht="15.6" customHeight="1" x14ac:dyDescent="0.25">
      <c r="A797" s="550"/>
      <c r="B797" s="552"/>
      <c r="C797" s="455"/>
      <c r="D797" s="521"/>
      <c r="E797" s="448"/>
      <c r="F797" s="93" t="s">
        <v>383</v>
      </c>
      <c r="G797" s="523" t="s">
        <v>384</v>
      </c>
      <c r="H797" s="523"/>
      <c r="I797" s="523"/>
      <c r="J797" s="523"/>
      <c r="K797" s="497"/>
      <c r="L797" s="444" t="e">
        <f>#REF!-#REF!*10%</f>
        <v>#REF!</v>
      </c>
    </row>
    <row r="798" spans="1:12" ht="15.6" customHeight="1" x14ac:dyDescent="0.25">
      <c r="A798" s="550"/>
      <c r="B798" s="552"/>
      <c r="C798" s="455"/>
      <c r="D798" s="521"/>
      <c r="E798" s="448"/>
      <c r="F798" s="93" t="s">
        <v>385</v>
      </c>
      <c r="G798" s="523" t="s">
        <v>398</v>
      </c>
      <c r="H798" s="523"/>
      <c r="I798" s="523"/>
      <c r="J798" s="523"/>
      <c r="K798" s="497"/>
      <c r="L798" s="444" t="e">
        <f>#REF!-#REF!*10%</f>
        <v>#REF!</v>
      </c>
    </row>
    <row r="799" spans="1:12" ht="15.6" customHeight="1" x14ac:dyDescent="0.25">
      <c r="A799" s="550"/>
      <c r="B799" s="552"/>
      <c r="C799" s="455"/>
      <c r="D799" s="521"/>
      <c r="E799" s="448"/>
      <c r="F799" s="93" t="s">
        <v>389</v>
      </c>
      <c r="G799" s="523" t="s">
        <v>390</v>
      </c>
      <c r="H799" s="523"/>
      <c r="I799" s="523"/>
      <c r="J799" s="523"/>
      <c r="K799" s="497"/>
      <c r="L799" s="444" t="e">
        <f>#REF!-#REF!*10%</f>
        <v>#REF!</v>
      </c>
    </row>
    <row r="800" spans="1:12" ht="15.6" customHeight="1" x14ac:dyDescent="0.25">
      <c r="A800" s="550"/>
      <c r="B800" s="552"/>
      <c r="C800" s="455"/>
      <c r="D800" s="521"/>
      <c r="E800" s="448"/>
      <c r="F800" s="93" t="s">
        <v>704</v>
      </c>
      <c r="G800" s="523" t="s">
        <v>705</v>
      </c>
      <c r="H800" s="523"/>
      <c r="I800" s="523"/>
      <c r="J800" s="523"/>
      <c r="K800" s="497"/>
      <c r="L800" s="444" t="e">
        <f>#REF!-#REF!*10%</f>
        <v>#REF!</v>
      </c>
    </row>
    <row r="801" spans="1:12" ht="15.6" customHeight="1" x14ac:dyDescent="0.25">
      <c r="A801" s="550"/>
      <c r="B801" s="552"/>
      <c r="C801" s="455"/>
      <c r="D801" s="521"/>
      <c r="E801" s="448"/>
      <c r="F801" s="93" t="s">
        <v>706</v>
      </c>
      <c r="G801" s="461" t="s">
        <v>390</v>
      </c>
      <c r="H801" s="461"/>
      <c r="I801" s="461"/>
      <c r="J801" s="461"/>
      <c r="K801" s="497"/>
      <c r="L801" s="444" t="e">
        <f>#REF!-#REF!*10%</f>
        <v>#REF!</v>
      </c>
    </row>
    <row r="802" spans="1:12" ht="15.6" customHeight="1" x14ac:dyDescent="0.25">
      <c r="A802" s="550"/>
      <c r="B802" s="552"/>
      <c r="C802" s="455"/>
      <c r="D802" s="521"/>
      <c r="E802" s="448"/>
      <c r="F802" s="93" t="s">
        <v>1271</v>
      </c>
      <c r="G802" s="461" t="s">
        <v>390</v>
      </c>
      <c r="H802" s="461"/>
      <c r="I802" s="461"/>
      <c r="J802" s="461"/>
      <c r="K802" s="497"/>
      <c r="L802" s="444" t="e">
        <f>#REF!-#REF!*10%</f>
        <v>#REF!</v>
      </c>
    </row>
    <row r="803" spans="1:12" ht="15.6" customHeight="1" x14ac:dyDescent="0.25">
      <c r="A803" s="550"/>
      <c r="B803" s="552"/>
      <c r="C803" s="455"/>
      <c r="D803" s="521"/>
      <c r="E803" s="448"/>
      <c r="F803" s="93" t="s">
        <v>707</v>
      </c>
      <c r="G803" s="523" t="s">
        <v>911</v>
      </c>
      <c r="H803" s="523"/>
      <c r="I803" s="523"/>
      <c r="J803" s="523"/>
      <c r="K803" s="497"/>
      <c r="L803" s="444" t="e">
        <f>#REF!-#REF!*10%</f>
        <v>#REF!</v>
      </c>
    </row>
    <row r="804" spans="1:12" ht="15.6" customHeight="1" x14ac:dyDescent="0.25">
      <c r="A804" s="550"/>
      <c r="B804" s="552"/>
      <c r="C804" s="455"/>
      <c r="D804" s="521"/>
      <c r="E804" s="448"/>
      <c r="F804" s="93" t="s">
        <v>708</v>
      </c>
      <c r="G804" s="523" t="s">
        <v>390</v>
      </c>
      <c r="H804" s="523"/>
      <c r="I804" s="523"/>
      <c r="J804" s="523"/>
      <c r="K804" s="497"/>
      <c r="L804" s="444" t="e">
        <f>#REF!-#REF!*10%</f>
        <v>#REF!</v>
      </c>
    </row>
    <row r="805" spans="1:12" ht="15.6" customHeight="1" x14ac:dyDescent="0.25">
      <c r="A805" s="550"/>
      <c r="B805" s="552"/>
      <c r="C805" s="455"/>
      <c r="D805" s="521"/>
      <c r="E805" s="448"/>
      <c r="F805" s="93" t="s">
        <v>377</v>
      </c>
      <c r="G805" s="523" t="s">
        <v>387</v>
      </c>
      <c r="H805" s="523"/>
      <c r="I805" s="523"/>
      <c r="J805" s="523"/>
      <c r="K805" s="497"/>
      <c r="L805" s="444" t="e">
        <f>#REF!-#REF!*10%</f>
        <v>#REF!</v>
      </c>
    </row>
    <row r="806" spans="1:12" ht="15.6" customHeight="1" x14ac:dyDescent="0.25">
      <c r="A806" s="550"/>
      <c r="B806" s="552"/>
      <c r="C806" s="455"/>
      <c r="D806" s="521"/>
      <c r="E806" s="448"/>
      <c r="F806" s="93" t="s">
        <v>388</v>
      </c>
      <c r="G806" s="523" t="s">
        <v>393</v>
      </c>
      <c r="H806" s="523"/>
      <c r="I806" s="523"/>
      <c r="J806" s="523"/>
      <c r="K806" s="497"/>
      <c r="L806" s="444" t="e">
        <f>#REF!-#REF!*10%</f>
        <v>#REF!</v>
      </c>
    </row>
    <row r="807" spans="1:12" ht="15.6" customHeight="1" x14ac:dyDescent="0.25">
      <c r="A807" s="550"/>
      <c r="B807" s="552"/>
      <c r="C807" s="455"/>
      <c r="D807" s="521"/>
      <c r="E807" s="448"/>
      <c r="F807" s="93" t="s">
        <v>562</v>
      </c>
      <c r="G807" s="523" t="s">
        <v>1024</v>
      </c>
      <c r="H807" s="523"/>
      <c r="I807" s="523"/>
      <c r="J807" s="523"/>
      <c r="K807" s="497"/>
      <c r="L807" s="444" t="e">
        <f>#REF!-#REF!*10%</f>
        <v>#REF!</v>
      </c>
    </row>
    <row r="808" spans="1:12" ht="15.6" customHeight="1" x14ac:dyDescent="0.25">
      <c r="A808" s="550"/>
      <c r="B808" s="552"/>
      <c r="C808" s="455"/>
      <c r="D808" s="521"/>
      <c r="E808" s="448"/>
      <c r="F808" s="93" t="s">
        <v>570</v>
      </c>
      <c r="G808" s="523" t="s">
        <v>613</v>
      </c>
      <c r="H808" s="523"/>
      <c r="I808" s="523"/>
      <c r="J808" s="523"/>
      <c r="K808" s="497"/>
      <c r="L808" s="444" t="e">
        <f>#REF!-#REF!*10%</f>
        <v>#REF!</v>
      </c>
    </row>
    <row r="809" spans="1:12" ht="15.6" customHeight="1" x14ac:dyDescent="0.25">
      <c r="A809" s="550"/>
      <c r="B809" s="552"/>
      <c r="C809" s="455"/>
      <c r="D809" s="521"/>
      <c r="E809" s="448"/>
      <c r="F809" s="111" t="s">
        <v>84</v>
      </c>
      <c r="G809" s="526">
        <v>13.8</v>
      </c>
      <c r="H809" s="526"/>
      <c r="I809" s="526"/>
      <c r="J809" s="526"/>
      <c r="K809" s="497"/>
      <c r="L809" s="444" t="e">
        <f>#REF!-#REF!*10%</f>
        <v>#REF!</v>
      </c>
    </row>
    <row r="810" spans="1:12" ht="15.6" customHeight="1" x14ac:dyDescent="0.25">
      <c r="A810" s="550"/>
      <c r="B810" s="553"/>
      <c r="C810" s="455"/>
      <c r="D810" s="521"/>
      <c r="E810" s="448"/>
      <c r="F810" s="96" t="s">
        <v>1016</v>
      </c>
      <c r="G810" s="454">
        <v>5</v>
      </c>
      <c r="H810" s="454"/>
      <c r="I810" s="454"/>
      <c r="J810" s="454"/>
      <c r="K810" s="497"/>
      <c r="L810" s="511" t="e">
        <f>#REF!-#REF!*10%</f>
        <v>#REF!</v>
      </c>
    </row>
    <row r="811" spans="1:12" ht="15.6" customHeight="1" x14ac:dyDescent="0.25">
      <c r="A811" s="549">
        <v>12</v>
      </c>
      <c r="B811" s="551"/>
      <c r="C811" s="455" t="s">
        <v>602</v>
      </c>
      <c r="D811" s="520"/>
      <c r="E811" s="448"/>
      <c r="F811" s="110" t="s">
        <v>81</v>
      </c>
      <c r="G811" s="524" t="s">
        <v>6</v>
      </c>
      <c r="H811" s="524"/>
      <c r="I811" s="524"/>
      <c r="J811" s="524"/>
      <c r="K811" s="539">
        <v>3</v>
      </c>
      <c r="L811" s="498">
        <v>64661</v>
      </c>
    </row>
    <row r="812" spans="1:12" ht="15.6" customHeight="1" x14ac:dyDescent="0.25">
      <c r="A812" s="550"/>
      <c r="B812" s="552"/>
      <c r="C812" s="455"/>
      <c r="D812" s="521"/>
      <c r="E812" s="448"/>
      <c r="F812" s="110" t="s">
        <v>80</v>
      </c>
      <c r="G812" s="469">
        <v>534</v>
      </c>
      <c r="H812" s="469"/>
      <c r="I812" s="469"/>
      <c r="J812" s="469"/>
      <c r="K812" s="502"/>
      <c r="L812" s="499"/>
    </row>
    <row r="813" spans="1:12" ht="15.6" customHeight="1" x14ac:dyDescent="0.25">
      <c r="A813" s="550"/>
      <c r="B813" s="552"/>
      <c r="C813" s="455"/>
      <c r="D813" s="521"/>
      <c r="E813" s="448"/>
      <c r="F813" s="110" t="s">
        <v>8</v>
      </c>
      <c r="G813" s="240">
        <v>3000</v>
      </c>
      <c r="H813" s="241">
        <v>4000</v>
      </c>
      <c r="I813" s="312">
        <v>5000</v>
      </c>
      <c r="J813" s="242">
        <v>6000</v>
      </c>
      <c r="K813" s="502"/>
      <c r="L813" s="499"/>
    </row>
    <row r="814" spans="1:12" ht="15.6" customHeight="1" x14ac:dyDescent="0.25">
      <c r="A814" s="550"/>
      <c r="B814" s="552"/>
      <c r="C814" s="455"/>
      <c r="D814" s="521"/>
      <c r="E814" s="448"/>
      <c r="F814" s="110" t="s">
        <v>817</v>
      </c>
      <c r="G814" s="243">
        <f>G812*114</f>
        <v>60876</v>
      </c>
      <c r="H814" s="244">
        <f>G812*128</f>
        <v>68352</v>
      </c>
      <c r="I814" s="313">
        <f>G812*143</f>
        <v>76362</v>
      </c>
      <c r="J814" s="245">
        <f>G812*148</f>
        <v>79032</v>
      </c>
      <c r="K814" s="502"/>
      <c r="L814" s="499"/>
    </row>
    <row r="815" spans="1:12" ht="15.6" customHeight="1" x14ac:dyDescent="0.25">
      <c r="A815" s="550"/>
      <c r="B815" s="552"/>
      <c r="C815" s="455"/>
      <c r="D815" s="521"/>
      <c r="E815" s="448"/>
      <c r="F815" s="110" t="s">
        <v>1269</v>
      </c>
      <c r="G815" s="451">
        <v>0.98</v>
      </c>
      <c r="H815" s="451"/>
      <c r="I815" s="451"/>
      <c r="J815" s="451"/>
      <c r="K815" s="502"/>
      <c r="L815" s="499"/>
    </row>
    <row r="816" spans="1:12" ht="15.6" customHeight="1" x14ac:dyDescent="0.25">
      <c r="A816" s="550"/>
      <c r="B816" s="552"/>
      <c r="C816" s="455"/>
      <c r="D816" s="521"/>
      <c r="E816" s="448"/>
      <c r="F816" s="93" t="s">
        <v>699</v>
      </c>
      <c r="G816" s="523" t="s">
        <v>700</v>
      </c>
      <c r="H816" s="523"/>
      <c r="I816" s="523"/>
      <c r="J816" s="523"/>
      <c r="K816" s="502"/>
      <c r="L816" s="499"/>
    </row>
    <row r="817" spans="1:12" ht="15.6" customHeight="1" x14ac:dyDescent="0.25">
      <c r="A817" s="550"/>
      <c r="B817" s="552"/>
      <c r="C817" s="455"/>
      <c r="D817" s="521"/>
      <c r="E817" s="448"/>
      <c r="F817" s="93" t="s">
        <v>1181</v>
      </c>
      <c r="G817" s="462" t="s">
        <v>1179</v>
      </c>
      <c r="H817" s="463"/>
      <c r="I817" s="463"/>
      <c r="J817" s="464"/>
      <c r="K817" s="502"/>
      <c r="L817" s="499"/>
    </row>
    <row r="818" spans="1:12" ht="15.6" customHeight="1" x14ac:dyDescent="0.25">
      <c r="A818" s="550"/>
      <c r="B818" s="552"/>
      <c r="C818" s="455"/>
      <c r="D818" s="521"/>
      <c r="E818" s="448"/>
      <c r="F818" s="110" t="s">
        <v>83</v>
      </c>
      <c r="G818" s="524">
        <v>66</v>
      </c>
      <c r="H818" s="524"/>
      <c r="I818" s="524"/>
      <c r="J818" s="524"/>
      <c r="K818" s="502"/>
      <c r="L818" s="499"/>
    </row>
    <row r="819" spans="1:12" ht="15.6" customHeight="1" x14ac:dyDescent="0.25">
      <c r="A819" s="550"/>
      <c r="B819" s="552"/>
      <c r="C819" s="455"/>
      <c r="D819" s="521"/>
      <c r="E819" s="448"/>
      <c r="F819" s="112" t="s">
        <v>396</v>
      </c>
      <c r="G819" s="523" t="s">
        <v>908</v>
      </c>
      <c r="H819" s="523"/>
      <c r="I819" s="523"/>
      <c r="J819" s="523"/>
      <c r="K819" s="502"/>
      <c r="L819" s="499"/>
    </row>
    <row r="820" spans="1:12" ht="15.6" customHeight="1" x14ac:dyDescent="0.25">
      <c r="A820" s="550"/>
      <c r="B820" s="552"/>
      <c r="C820" s="455"/>
      <c r="D820" s="521"/>
      <c r="E820" s="448"/>
      <c r="F820" s="110" t="s">
        <v>256</v>
      </c>
      <c r="G820" s="524" t="s">
        <v>690</v>
      </c>
      <c r="H820" s="524"/>
      <c r="I820" s="524"/>
      <c r="J820" s="524"/>
      <c r="K820" s="502"/>
      <c r="L820" s="499"/>
    </row>
    <row r="821" spans="1:12" ht="15.6" customHeight="1" x14ac:dyDescent="0.25">
      <c r="A821" s="550"/>
      <c r="B821" s="552"/>
      <c r="C821" s="455"/>
      <c r="D821" s="521"/>
      <c r="E821" s="448"/>
      <c r="F821" s="93" t="s">
        <v>379</v>
      </c>
      <c r="G821" s="523" t="s">
        <v>380</v>
      </c>
      <c r="H821" s="523"/>
      <c r="I821" s="523"/>
      <c r="J821" s="523"/>
      <c r="K821" s="502"/>
      <c r="L821" s="499"/>
    </row>
    <row r="822" spans="1:12" ht="15.6" customHeight="1" x14ac:dyDescent="0.25">
      <c r="A822" s="550"/>
      <c r="B822" s="552"/>
      <c r="C822" s="455"/>
      <c r="D822" s="521"/>
      <c r="E822" s="448"/>
      <c r="F822" s="93" t="s">
        <v>701</v>
      </c>
      <c r="G822" s="523">
        <v>100000</v>
      </c>
      <c r="H822" s="523"/>
      <c r="I822" s="523"/>
      <c r="J822" s="523"/>
      <c r="K822" s="502"/>
      <c r="L822" s="499"/>
    </row>
    <row r="823" spans="1:12" ht="15.6" customHeight="1" x14ac:dyDescent="0.25">
      <c r="A823" s="550"/>
      <c r="B823" s="552"/>
      <c r="C823" s="455"/>
      <c r="D823" s="521"/>
      <c r="E823" s="448"/>
      <c r="F823" s="93" t="s">
        <v>257</v>
      </c>
      <c r="G823" s="523" t="s">
        <v>556</v>
      </c>
      <c r="H823" s="523"/>
      <c r="I823" s="523"/>
      <c r="J823" s="523"/>
      <c r="K823" s="502"/>
      <c r="L823" s="499"/>
    </row>
    <row r="824" spans="1:12" ht="15.6" customHeight="1" x14ac:dyDescent="0.25">
      <c r="A824" s="550"/>
      <c r="B824" s="552"/>
      <c r="C824" s="455"/>
      <c r="D824" s="521"/>
      <c r="E824" s="448"/>
      <c r="F824" s="93" t="s">
        <v>376</v>
      </c>
      <c r="G824" s="523" t="s">
        <v>392</v>
      </c>
      <c r="H824" s="523"/>
      <c r="I824" s="523"/>
      <c r="J824" s="523"/>
      <c r="K824" s="502"/>
      <c r="L824" s="499"/>
    </row>
    <row r="825" spans="1:12" ht="15.6" customHeight="1" x14ac:dyDescent="0.25">
      <c r="A825" s="550"/>
      <c r="B825" s="552"/>
      <c r="C825" s="455"/>
      <c r="D825" s="521"/>
      <c r="E825" s="448"/>
      <c r="F825" s="93" t="s">
        <v>702</v>
      </c>
      <c r="G825" s="523" t="s">
        <v>709</v>
      </c>
      <c r="H825" s="523"/>
      <c r="I825" s="523"/>
      <c r="J825" s="523"/>
      <c r="K825" s="502"/>
      <c r="L825" s="499"/>
    </row>
    <row r="826" spans="1:12" ht="15.6" customHeight="1" x14ac:dyDescent="0.25">
      <c r="A826" s="550"/>
      <c r="B826" s="552"/>
      <c r="C826" s="455"/>
      <c r="D826" s="521"/>
      <c r="E826" s="448"/>
      <c r="F826" s="93" t="s">
        <v>381</v>
      </c>
      <c r="G826" s="523" t="s">
        <v>382</v>
      </c>
      <c r="H826" s="523"/>
      <c r="I826" s="523"/>
      <c r="J826" s="523"/>
      <c r="K826" s="502"/>
      <c r="L826" s="500"/>
    </row>
    <row r="827" spans="1:12" ht="15.6" customHeight="1" x14ac:dyDescent="0.25">
      <c r="A827" s="550"/>
      <c r="B827" s="552"/>
      <c r="C827" s="455"/>
      <c r="D827" s="521"/>
      <c r="E827" s="448"/>
      <c r="F827" s="94" t="s">
        <v>358</v>
      </c>
      <c r="G827" s="523" t="s">
        <v>900</v>
      </c>
      <c r="H827" s="523"/>
      <c r="I827" s="523"/>
      <c r="J827" s="523"/>
      <c r="K827" s="496">
        <v>5</v>
      </c>
      <c r="L827" s="443">
        <v>69188</v>
      </c>
    </row>
    <row r="828" spans="1:12" ht="15.6" customHeight="1" x14ac:dyDescent="0.25">
      <c r="A828" s="550"/>
      <c r="B828" s="552"/>
      <c r="C828" s="455"/>
      <c r="D828" s="521"/>
      <c r="E828" s="448"/>
      <c r="F828" s="93" t="s">
        <v>383</v>
      </c>
      <c r="G828" s="523" t="s">
        <v>384</v>
      </c>
      <c r="H828" s="523"/>
      <c r="I828" s="523"/>
      <c r="J828" s="523"/>
      <c r="K828" s="497"/>
      <c r="L828" s="444" t="e">
        <f>#REF!-#REF!*10%</f>
        <v>#REF!</v>
      </c>
    </row>
    <row r="829" spans="1:12" ht="15.6" customHeight="1" x14ac:dyDescent="0.25">
      <c r="A829" s="550"/>
      <c r="B829" s="552"/>
      <c r="C829" s="455"/>
      <c r="D829" s="521"/>
      <c r="E829" s="448"/>
      <c r="F829" s="93" t="s">
        <v>385</v>
      </c>
      <c r="G829" s="523" t="s">
        <v>398</v>
      </c>
      <c r="H829" s="523"/>
      <c r="I829" s="523"/>
      <c r="J829" s="523"/>
      <c r="K829" s="497"/>
      <c r="L829" s="444" t="e">
        <f>#REF!-#REF!*10%</f>
        <v>#REF!</v>
      </c>
    </row>
    <row r="830" spans="1:12" ht="15.6" customHeight="1" x14ac:dyDescent="0.25">
      <c r="A830" s="550"/>
      <c r="B830" s="552"/>
      <c r="C830" s="455"/>
      <c r="D830" s="521"/>
      <c r="E830" s="448"/>
      <c r="F830" s="93" t="s">
        <v>389</v>
      </c>
      <c r="G830" s="523" t="s">
        <v>390</v>
      </c>
      <c r="H830" s="523"/>
      <c r="I830" s="523"/>
      <c r="J830" s="523"/>
      <c r="K830" s="497"/>
      <c r="L830" s="444" t="e">
        <f>#REF!-#REF!*10%</f>
        <v>#REF!</v>
      </c>
    </row>
    <row r="831" spans="1:12" ht="15.6" customHeight="1" x14ac:dyDescent="0.25">
      <c r="A831" s="550"/>
      <c r="B831" s="552"/>
      <c r="C831" s="455"/>
      <c r="D831" s="521"/>
      <c r="E831" s="448"/>
      <c r="F831" s="93" t="s">
        <v>704</v>
      </c>
      <c r="G831" s="523" t="s">
        <v>705</v>
      </c>
      <c r="H831" s="523"/>
      <c r="I831" s="523"/>
      <c r="J831" s="523"/>
      <c r="K831" s="497"/>
      <c r="L831" s="444" t="e">
        <f>#REF!-#REF!*10%</f>
        <v>#REF!</v>
      </c>
    </row>
    <row r="832" spans="1:12" ht="15.6" customHeight="1" x14ac:dyDescent="0.25">
      <c r="A832" s="550"/>
      <c r="B832" s="552"/>
      <c r="C832" s="455"/>
      <c r="D832" s="521"/>
      <c r="E832" s="448"/>
      <c r="F832" s="93" t="s">
        <v>706</v>
      </c>
      <c r="G832" s="461" t="s">
        <v>390</v>
      </c>
      <c r="H832" s="461"/>
      <c r="I832" s="461"/>
      <c r="J832" s="461"/>
      <c r="K832" s="497"/>
      <c r="L832" s="444" t="e">
        <f>#REF!-#REF!*10%</f>
        <v>#REF!</v>
      </c>
    </row>
    <row r="833" spans="1:12" ht="15.6" customHeight="1" x14ac:dyDescent="0.25">
      <c r="A833" s="550"/>
      <c r="B833" s="552"/>
      <c r="C833" s="455"/>
      <c r="D833" s="521"/>
      <c r="E833" s="448"/>
      <c r="F833" s="93" t="s">
        <v>1271</v>
      </c>
      <c r="G833" s="461" t="s">
        <v>390</v>
      </c>
      <c r="H833" s="461"/>
      <c r="I833" s="461"/>
      <c r="J833" s="461"/>
      <c r="K833" s="497"/>
      <c r="L833" s="444" t="e">
        <f>#REF!-#REF!*10%</f>
        <v>#REF!</v>
      </c>
    </row>
    <row r="834" spans="1:12" ht="15.6" customHeight="1" x14ac:dyDescent="0.25">
      <c r="A834" s="550"/>
      <c r="B834" s="552"/>
      <c r="C834" s="455"/>
      <c r="D834" s="521"/>
      <c r="E834" s="448"/>
      <c r="F834" s="93" t="s">
        <v>707</v>
      </c>
      <c r="G834" s="523" t="s">
        <v>911</v>
      </c>
      <c r="H834" s="523"/>
      <c r="I834" s="523"/>
      <c r="J834" s="523"/>
      <c r="K834" s="497"/>
      <c r="L834" s="444" t="e">
        <f>#REF!-#REF!*10%</f>
        <v>#REF!</v>
      </c>
    </row>
    <row r="835" spans="1:12" ht="15.6" customHeight="1" x14ac:dyDescent="0.25">
      <c r="A835" s="550"/>
      <c r="B835" s="552"/>
      <c r="C835" s="455"/>
      <c r="D835" s="521"/>
      <c r="E835" s="448"/>
      <c r="F835" s="93" t="s">
        <v>708</v>
      </c>
      <c r="G835" s="523" t="s">
        <v>390</v>
      </c>
      <c r="H835" s="523"/>
      <c r="I835" s="523"/>
      <c r="J835" s="523"/>
      <c r="K835" s="497"/>
      <c r="L835" s="444" t="e">
        <f>#REF!-#REF!*10%</f>
        <v>#REF!</v>
      </c>
    </row>
    <row r="836" spans="1:12" ht="15.6" customHeight="1" x14ac:dyDescent="0.25">
      <c r="A836" s="550"/>
      <c r="B836" s="552"/>
      <c r="C836" s="455"/>
      <c r="D836" s="521"/>
      <c r="E836" s="448"/>
      <c r="F836" s="93" t="s">
        <v>377</v>
      </c>
      <c r="G836" s="523" t="s">
        <v>387</v>
      </c>
      <c r="H836" s="523"/>
      <c r="I836" s="523"/>
      <c r="J836" s="523"/>
      <c r="K836" s="497"/>
      <c r="L836" s="444" t="e">
        <f>#REF!-#REF!*10%</f>
        <v>#REF!</v>
      </c>
    </row>
    <row r="837" spans="1:12" ht="15.6" customHeight="1" x14ac:dyDescent="0.25">
      <c r="A837" s="550"/>
      <c r="B837" s="552"/>
      <c r="C837" s="455"/>
      <c r="D837" s="521"/>
      <c r="E837" s="448"/>
      <c r="F837" s="93" t="s">
        <v>388</v>
      </c>
      <c r="G837" s="523" t="s">
        <v>393</v>
      </c>
      <c r="H837" s="523"/>
      <c r="I837" s="523"/>
      <c r="J837" s="523"/>
      <c r="K837" s="497"/>
      <c r="L837" s="444" t="e">
        <f>#REF!-#REF!*10%</f>
        <v>#REF!</v>
      </c>
    </row>
    <row r="838" spans="1:12" ht="15.6" customHeight="1" x14ac:dyDescent="0.25">
      <c r="A838" s="550"/>
      <c r="B838" s="552"/>
      <c r="C838" s="455"/>
      <c r="D838" s="521"/>
      <c r="E838" s="448"/>
      <c r="F838" s="93" t="s">
        <v>562</v>
      </c>
      <c r="G838" s="523" t="s">
        <v>1024</v>
      </c>
      <c r="H838" s="523"/>
      <c r="I838" s="523"/>
      <c r="J838" s="523"/>
      <c r="K838" s="497"/>
      <c r="L838" s="444" t="e">
        <f>#REF!-#REF!*10%</f>
        <v>#REF!</v>
      </c>
    </row>
    <row r="839" spans="1:12" ht="15.6" customHeight="1" x14ac:dyDescent="0.25">
      <c r="A839" s="550"/>
      <c r="B839" s="552"/>
      <c r="C839" s="455"/>
      <c r="D839" s="521"/>
      <c r="E839" s="448"/>
      <c r="F839" s="93" t="s">
        <v>570</v>
      </c>
      <c r="G839" s="523" t="s">
        <v>613</v>
      </c>
      <c r="H839" s="523"/>
      <c r="I839" s="523"/>
      <c r="J839" s="523"/>
      <c r="K839" s="497"/>
      <c r="L839" s="444" t="e">
        <f>#REF!-#REF!*10%</f>
        <v>#REF!</v>
      </c>
    </row>
    <row r="840" spans="1:12" ht="15.6" customHeight="1" x14ac:dyDescent="0.25">
      <c r="A840" s="550"/>
      <c r="B840" s="552"/>
      <c r="C840" s="455"/>
      <c r="D840" s="521"/>
      <c r="E840" s="448"/>
      <c r="F840" s="111" t="s">
        <v>84</v>
      </c>
      <c r="G840" s="526">
        <v>15.9</v>
      </c>
      <c r="H840" s="526"/>
      <c r="I840" s="526"/>
      <c r="J840" s="526"/>
      <c r="K840" s="497"/>
      <c r="L840" s="444" t="e">
        <f>#REF!-#REF!*10%</f>
        <v>#REF!</v>
      </c>
    </row>
    <row r="841" spans="1:12" ht="15.6" customHeight="1" x14ac:dyDescent="0.25">
      <c r="A841" s="550"/>
      <c r="B841" s="553"/>
      <c r="C841" s="455"/>
      <c r="D841" s="521"/>
      <c r="E841" s="448"/>
      <c r="F841" s="96" t="s">
        <v>1016</v>
      </c>
      <c r="G841" s="454">
        <v>5</v>
      </c>
      <c r="H841" s="454"/>
      <c r="I841" s="454"/>
      <c r="J841" s="454"/>
      <c r="K841" s="497"/>
      <c r="L841" s="511" t="e">
        <f>#REF!-#REF!*10%</f>
        <v>#REF!</v>
      </c>
    </row>
    <row r="842" spans="1:12" ht="15.6" customHeight="1" x14ac:dyDescent="0.25">
      <c r="A842" s="549">
        <v>13</v>
      </c>
      <c r="B842" s="551"/>
      <c r="C842" s="455" t="s">
        <v>603</v>
      </c>
      <c r="D842" s="520"/>
      <c r="E842" s="448"/>
      <c r="F842" s="110" t="s">
        <v>81</v>
      </c>
      <c r="G842" s="524" t="s">
        <v>6</v>
      </c>
      <c r="H842" s="524"/>
      <c r="I842" s="524"/>
      <c r="J842" s="524"/>
      <c r="K842" s="539">
        <v>3</v>
      </c>
      <c r="L842" s="498">
        <v>68535</v>
      </c>
    </row>
    <row r="843" spans="1:12" ht="15.6" customHeight="1" x14ac:dyDescent="0.25">
      <c r="A843" s="550"/>
      <c r="B843" s="552"/>
      <c r="C843" s="455"/>
      <c r="D843" s="521"/>
      <c r="E843" s="448"/>
      <c r="F843" s="110" t="s">
        <v>80</v>
      </c>
      <c r="G843" s="469">
        <v>582</v>
      </c>
      <c r="H843" s="469"/>
      <c r="I843" s="469"/>
      <c r="J843" s="469"/>
      <c r="K843" s="502"/>
      <c r="L843" s="499"/>
    </row>
    <row r="844" spans="1:12" ht="15.6" customHeight="1" x14ac:dyDescent="0.25">
      <c r="A844" s="550"/>
      <c r="B844" s="552"/>
      <c r="C844" s="455"/>
      <c r="D844" s="521"/>
      <c r="E844" s="448"/>
      <c r="F844" s="110" t="s">
        <v>8</v>
      </c>
      <c r="G844" s="240">
        <v>3000</v>
      </c>
      <c r="H844" s="241">
        <v>4000</v>
      </c>
      <c r="I844" s="312">
        <v>5000</v>
      </c>
      <c r="J844" s="242">
        <v>6000</v>
      </c>
      <c r="K844" s="502"/>
      <c r="L844" s="499"/>
    </row>
    <row r="845" spans="1:12" ht="15.6" customHeight="1" x14ac:dyDescent="0.25">
      <c r="A845" s="550"/>
      <c r="B845" s="552"/>
      <c r="C845" s="455"/>
      <c r="D845" s="521"/>
      <c r="E845" s="448"/>
      <c r="F845" s="110" t="s">
        <v>817</v>
      </c>
      <c r="G845" s="243">
        <f>G843*114</f>
        <v>66348</v>
      </c>
      <c r="H845" s="244">
        <f>G843*128</f>
        <v>74496</v>
      </c>
      <c r="I845" s="313">
        <f>G843*143</f>
        <v>83226</v>
      </c>
      <c r="J845" s="245">
        <f>G843*148</f>
        <v>86136</v>
      </c>
      <c r="K845" s="502"/>
      <c r="L845" s="499"/>
    </row>
    <row r="846" spans="1:12" ht="15.6" customHeight="1" x14ac:dyDescent="0.25">
      <c r="A846" s="550"/>
      <c r="B846" s="552"/>
      <c r="C846" s="455"/>
      <c r="D846" s="521"/>
      <c r="E846" s="448"/>
      <c r="F846" s="110" t="s">
        <v>1269</v>
      </c>
      <c r="G846" s="451">
        <v>0.98</v>
      </c>
      <c r="H846" s="451"/>
      <c r="I846" s="451"/>
      <c r="J846" s="451"/>
      <c r="K846" s="502"/>
      <c r="L846" s="499"/>
    </row>
    <row r="847" spans="1:12" ht="15.6" customHeight="1" x14ac:dyDescent="0.25">
      <c r="A847" s="550"/>
      <c r="B847" s="552"/>
      <c r="C847" s="455"/>
      <c r="D847" s="521"/>
      <c r="E847" s="448"/>
      <c r="F847" s="93" t="s">
        <v>699</v>
      </c>
      <c r="G847" s="523" t="s">
        <v>700</v>
      </c>
      <c r="H847" s="523"/>
      <c r="I847" s="523"/>
      <c r="J847" s="523"/>
      <c r="K847" s="502"/>
      <c r="L847" s="499"/>
    </row>
    <row r="848" spans="1:12" ht="15.6" customHeight="1" x14ac:dyDescent="0.25">
      <c r="A848" s="550"/>
      <c r="B848" s="552"/>
      <c r="C848" s="455"/>
      <c r="D848" s="521"/>
      <c r="E848" s="448"/>
      <c r="F848" s="93" t="s">
        <v>1181</v>
      </c>
      <c r="G848" s="462" t="s">
        <v>1179</v>
      </c>
      <c r="H848" s="463"/>
      <c r="I848" s="463"/>
      <c r="J848" s="464"/>
      <c r="K848" s="502"/>
      <c r="L848" s="499"/>
    </row>
    <row r="849" spans="1:12" ht="15.6" customHeight="1" x14ac:dyDescent="0.25">
      <c r="A849" s="550"/>
      <c r="B849" s="552"/>
      <c r="C849" s="455"/>
      <c r="D849" s="521"/>
      <c r="E849" s="448"/>
      <c r="F849" s="110" t="s">
        <v>83</v>
      </c>
      <c r="G849" s="524">
        <v>66</v>
      </c>
      <c r="H849" s="524"/>
      <c r="I849" s="524"/>
      <c r="J849" s="524"/>
      <c r="K849" s="502"/>
      <c r="L849" s="499"/>
    </row>
    <row r="850" spans="1:12" ht="15.6" customHeight="1" x14ac:dyDescent="0.25">
      <c r="A850" s="550"/>
      <c r="B850" s="552"/>
      <c r="C850" s="455"/>
      <c r="D850" s="521"/>
      <c r="E850" s="448"/>
      <c r="F850" s="112" t="s">
        <v>396</v>
      </c>
      <c r="G850" s="523" t="s">
        <v>908</v>
      </c>
      <c r="H850" s="523"/>
      <c r="I850" s="523"/>
      <c r="J850" s="523"/>
      <c r="K850" s="502"/>
      <c r="L850" s="499"/>
    </row>
    <row r="851" spans="1:12" ht="15.6" customHeight="1" x14ac:dyDescent="0.25">
      <c r="A851" s="550"/>
      <c r="B851" s="552"/>
      <c r="C851" s="455"/>
      <c r="D851" s="521"/>
      <c r="E851" s="448"/>
      <c r="F851" s="110" t="s">
        <v>256</v>
      </c>
      <c r="G851" s="524" t="s">
        <v>691</v>
      </c>
      <c r="H851" s="524"/>
      <c r="I851" s="524"/>
      <c r="J851" s="524"/>
      <c r="K851" s="502"/>
      <c r="L851" s="499"/>
    </row>
    <row r="852" spans="1:12" ht="15.6" customHeight="1" x14ac:dyDescent="0.25">
      <c r="A852" s="550"/>
      <c r="B852" s="552"/>
      <c r="C852" s="455"/>
      <c r="D852" s="521"/>
      <c r="E852" s="448"/>
      <c r="F852" s="93" t="s">
        <v>379</v>
      </c>
      <c r="G852" s="523" t="s">
        <v>380</v>
      </c>
      <c r="H852" s="523"/>
      <c r="I852" s="523"/>
      <c r="J852" s="523"/>
      <c r="K852" s="502"/>
      <c r="L852" s="499"/>
    </row>
    <row r="853" spans="1:12" ht="15.6" customHeight="1" x14ac:dyDescent="0.25">
      <c r="A853" s="550"/>
      <c r="B853" s="552"/>
      <c r="C853" s="455"/>
      <c r="D853" s="521"/>
      <c r="E853" s="448"/>
      <c r="F853" s="93" t="s">
        <v>701</v>
      </c>
      <c r="G853" s="523">
        <v>100000</v>
      </c>
      <c r="H853" s="523"/>
      <c r="I853" s="523"/>
      <c r="J853" s="523"/>
      <c r="K853" s="502"/>
      <c r="L853" s="499"/>
    </row>
    <row r="854" spans="1:12" ht="15.6" customHeight="1" x14ac:dyDescent="0.25">
      <c r="A854" s="550"/>
      <c r="B854" s="552"/>
      <c r="C854" s="455"/>
      <c r="D854" s="521"/>
      <c r="E854" s="448"/>
      <c r="F854" s="93" t="s">
        <v>257</v>
      </c>
      <c r="G854" s="523" t="s">
        <v>556</v>
      </c>
      <c r="H854" s="523"/>
      <c r="I854" s="523"/>
      <c r="J854" s="523"/>
      <c r="K854" s="502"/>
      <c r="L854" s="499"/>
    </row>
    <row r="855" spans="1:12" ht="15.6" customHeight="1" x14ac:dyDescent="0.25">
      <c r="A855" s="550"/>
      <c r="B855" s="552"/>
      <c r="C855" s="455"/>
      <c r="D855" s="521"/>
      <c r="E855" s="448"/>
      <c r="F855" s="93" t="s">
        <v>376</v>
      </c>
      <c r="G855" s="523" t="s">
        <v>392</v>
      </c>
      <c r="H855" s="523"/>
      <c r="I855" s="523"/>
      <c r="J855" s="523"/>
      <c r="K855" s="502"/>
      <c r="L855" s="499"/>
    </row>
    <row r="856" spans="1:12" ht="15.6" customHeight="1" x14ac:dyDescent="0.25">
      <c r="A856" s="550"/>
      <c r="B856" s="552"/>
      <c r="C856" s="455"/>
      <c r="D856" s="521"/>
      <c r="E856" s="448"/>
      <c r="F856" s="93" t="s">
        <v>702</v>
      </c>
      <c r="G856" s="523" t="s">
        <v>709</v>
      </c>
      <c r="H856" s="523"/>
      <c r="I856" s="523"/>
      <c r="J856" s="523"/>
      <c r="K856" s="502"/>
      <c r="L856" s="499"/>
    </row>
    <row r="857" spans="1:12" ht="15.6" customHeight="1" x14ac:dyDescent="0.25">
      <c r="A857" s="550"/>
      <c r="B857" s="552"/>
      <c r="C857" s="455"/>
      <c r="D857" s="521"/>
      <c r="E857" s="448"/>
      <c r="F857" s="93" t="s">
        <v>381</v>
      </c>
      <c r="G857" s="523" t="s">
        <v>382</v>
      </c>
      <c r="H857" s="523"/>
      <c r="I857" s="523"/>
      <c r="J857" s="523"/>
      <c r="K857" s="502"/>
      <c r="L857" s="500"/>
    </row>
    <row r="858" spans="1:12" ht="15.6" customHeight="1" x14ac:dyDescent="0.25">
      <c r="A858" s="550"/>
      <c r="B858" s="552"/>
      <c r="C858" s="455"/>
      <c r="D858" s="521"/>
      <c r="E858" s="448"/>
      <c r="F858" s="94" t="s">
        <v>358</v>
      </c>
      <c r="G858" s="523" t="s">
        <v>900</v>
      </c>
      <c r="H858" s="523"/>
      <c r="I858" s="523"/>
      <c r="J858" s="523"/>
      <c r="K858" s="496">
        <v>5</v>
      </c>
      <c r="L858" s="443">
        <v>73332</v>
      </c>
    </row>
    <row r="859" spans="1:12" ht="15.6" customHeight="1" x14ac:dyDescent="0.25">
      <c r="A859" s="550"/>
      <c r="B859" s="552"/>
      <c r="C859" s="455"/>
      <c r="D859" s="521"/>
      <c r="E859" s="448"/>
      <c r="F859" s="93" t="s">
        <v>383</v>
      </c>
      <c r="G859" s="523" t="s">
        <v>384</v>
      </c>
      <c r="H859" s="523"/>
      <c r="I859" s="523"/>
      <c r="J859" s="523"/>
      <c r="K859" s="497"/>
      <c r="L859" s="444" t="e">
        <f>#REF!-#REF!*10%</f>
        <v>#REF!</v>
      </c>
    </row>
    <row r="860" spans="1:12" ht="15.6" customHeight="1" x14ac:dyDescent="0.25">
      <c r="A860" s="550"/>
      <c r="B860" s="552"/>
      <c r="C860" s="455"/>
      <c r="D860" s="521"/>
      <c r="E860" s="448"/>
      <c r="F860" s="93" t="s">
        <v>385</v>
      </c>
      <c r="G860" s="523" t="s">
        <v>398</v>
      </c>
      <c r="H860" s="523"/>
      <c r="I860" s="523"/>
      <c r="J860" s="523"/>
      <c r="K860" s="497"/>
      <c r="L860" s="444" t="e">
        <f>#REF!-#REF!*10%</f>
        <v>#REF!</v>
      </c>
    </row>
    <row r="861" spans="1:12" ht="15.6" customHeight="1" x14ac:dyDescent="0.25">
      <c r="A861" s="550"/>
      <c r="B861" s="552"/>
      <c r="C861" s="455"/>
      <c r="D861" s="521"/>
      <c r="E861" s="448"/>
      <c r="F861" s="93" t="s">
        <v>389</v>
      </c>
      <c r="G861" s="523" t="s">
        <v>390</v>
      </c>
      <c r="H861" s="523"/>
      <c r="I861" s="523"/>
      <c r="J861" s="523"/>
      <c r="K861" s="497"/>
      <c r="L861" s="444" t="e">
        <f>#REF!-#REF!*10%</f>
        <v>#REF!</v>
      </c>
    </row>
    <row r="862" spans="1:12" ht="15.6" customHeight="1" x14ac:dyDescent="0.25">
      <c r="A862" s="550"/>
      <c r="B862" s="552"/>
      <c r="C862" s="455"/>
      <c r="D862" s="521"/>
      <c r="E862" s="448"/>
      <c r="F862" s="93" t="s">
        <v>704</v>
      </c>
      <c r="G862" s="523" t="s">
        <v>705</v>
      </c>
      <c r="H862" s="523"/>
      <c r="I862" s="523"/>
      <c r="J862" s="523"/>
      <c r="K862" s="497"/>
      <c r="L862" s="444" t="e">
        <f>#REF!-#REF!*10%</f>
        <v>#REF!</v>
      </c>
    </row>
    <row r="863" spans="1:12" ht="15.6" customHeight="1" x14ac:dyDescent="0.25">
      <c r="A863" s="550"/>
      <c r="B863" s="552"/>
      <c r="C863" s="455"/>
      <c r="D863" s="521"/>
      <c r="E863" s="448"/>
      <c r="F863" s="93" t="s">
        <v>706</v>
      </c>
      <c r="G863" s="461" t="s">
        <v>390</v>
      </c>
      <c r="H863" s="461"/>
      <c r="I863" s="461"/>
      <c r="J863" s="461"/>
      <c r="K863" s="497"/>
      <c r="L863" s="444" t="e">
        <f>#REF!-#REF!*10%</f>
        <v>#REF!</v>
      </c>
    </row>
    <row r="864" spans="1:12" ht="15.6" customHeight="1" x14ac:dyDescent="0.25">
      <c r="A864" s="550"/>
      <c r="B864" s="552"/>
      <c r="C864" s="455"/>
      <c r="D864" s="521"/>
      <c r="E864" s="448"/>
      <c r="F864" s="93" t="s">
        <v>1271</v>
      </c>
      <c r="G864" s="461" t="s">
        <v>390</v>
      </c>
      <c r="H864" s="461"/>
      <c r="I864" s="461"/>
      <c r="J864" s="461"/>
      <c r="K864" s="497"/>
      <c r="L864" s="444" t="e">
        <f>#REF!-#REF!*10%</f>
        <v>#REF!</v>
      </c>
    </row>
    <row r="865" spans="1:12" ht="15.6" customHeight="1" x14ac:dyDescent="0.25">
      <c r="A865" s="550"/>
      <c r="B865" s="552"/>
      <c r="C865" s="455"/>
      <c r="D865" s="521"/>
      <c r="E865" s="448"/>
      <c r="F865" s="93" t="s">
        <v>707</v>
      </c>
      <c r="G865" s="523" t="s">
        <v>911</v>
      </c>
      <c r="H865" s="523"/>
      <c r="I865" s="523"/>
      <c r="J865" s="523"/>
      <c r="K865" s="497"/>
      <c r="L865" s="444" t="e">
        <f>#REF!-#REF!*10%</f>
        <v>#REF!</v>
      </c>
    </row>
    <row r="866" spans="1:12" ht="15.6" customHeight="1" x14ac:dyDescent="0.25">
      <c r="A866" s="550"/>
      <c r="B866" s="552"/>
      <c r="C866" s="455"/>
      <c r="D866" s="521"/>
      <c r="E866" s="448"/>
      <c r="F866" s="93" t="s">
        <v>708</v>
      </c>
      <c r="G866" s="523" t="s">
        <v>390</v>
      </c>
      <c r="H866" s="523"/>
      <c r="I866" s="523"/>
      <c r="J866" s="523"/>
      <c r="K866" s="497"/>
      <c r="L866" s="444" t="e">
        <f>#REF!-#REF!*10%</f>
        <v>#REF!</v>
      </c>
    </row>
    <row r="867" spans="1:12" ht="15.6" customHeight="1" x14ac:dyDescent="0.25">
      <c r="A867" s="550"/>
      <c r="B867" s="552"/>
      <c r="C867" s="455"/>
      <c r="D867" s="521"/>
      <c r="E867" s="448"/>
      <c r="F867" s="93" t="s">
        <v>377</v>
      </c>
      <c r="G867" s="523" t="s">
        <v>387</v>
      </c>
      <c r="H867" s="523"/>
      <c r="I867" s="523"/>
      <c r="J867" s="523"/>
      <c r="K867" s="497"/>
      <c r="L867" s="444" t="e">
        <f>#REF!-#REF!*10%</f>
        <v>#REF!</v>
      </c>
    </row>
    <row r="868" spans="1:12" ht="15.6" customHeight="1" x14ac:dyDescent="0.25">
      <c r="A868" s="550"/>
      <c r="B868" s="552"/>
      <c r="C868" s="455"/>
      <c r="D868" s="521"/>
      <c r="E868" s="448"/>
      <c r="F868" s="93" t="s">
        <v>388</v>
      </c>
      <c r="G868" s="523" t="s">
        <v>393</v>
      </c>
      <c r="H868" s="523"/>
      <c r="I868" s="523"/>
      <c r="J868" s="523"/>
      <c r="K868" s="497"/>
      <c r="L868" s="444" t="e">
        <f>#REF!-#REF!*10%</f>
        <v>#REF!</v>
      </c>
    </row>
    <row r="869" spans="1:12" ht="15.6" customHeight="1" x14ac:dyDescent="0.25">
      <c r="A869" s="550"/>
      <c r="B869" s="552"/>
      <c r="C869" s="455"/>
      <c r="D869" s="521"/>
      <c r="E869" s="448"/>
      <c r="F869" s="93" t="s">
        <v>562</v>
      </c>
      <c r="G869" s="523" t="s">
        <v>1024</v>
      </c>
      <c r="H869" s="523"/>
      <c r="I869" s="523"/>
      <c r="J869" s="523"/>
      <c r="K869" s="497"/>
      <c r="L869" s="444" t="e">
        <f>#REF!-#REF!*10%</f>
        <v>#REF!</v>
      </c>
    </row>
    <row r="870" spans="1:12" ht="15.6" customHeight="1" x14ac:dyDescent="0.25">
      <c r="A870" s="550"/>
      <c r="B870" s="552"/>
      <c r="C870" s="455"/>
      <c r="D870" s="521"/>
      <c r="E870" s="448"/>
      <c r="F870" s="93" t="s">
        <v>570</v>
      </c>
      <c r="G870" s="523" t="s">
        <v>613</v>
      </c>
      <c r="H870" s="523"/>
      <c r="I870" s="523"/>
      <c r="J870" s="523"/>
      <c r="K870" s="497"/>
      <c r="L870" s="444" t="e">
        <f>#REF!-#REF!*10%</f>
        <v>#REF!</v>
      </c>
    </row>
    <row r="871" spans="1:12" ht="15.6" customHeight="1" x14ac:dyDescent="0.25">
      <c r="A871" s="550"/>
      <c r="B871" s="552"/>
      <c r="C871" s="455"/>
      <c r="D871" s="521"/>
      <c r="E871" s="448"/>
      <c r="F871" s="111" t="s">
        <v>84</v>
      </c>
      <c r="G871" s="526">
        <v>15.9</v>
      </c>
      <c r="H871" s="526"/>
      <c r="I871" s="526"/>
      <c r="J871" s="526"/>
      <c r="K871" s="497"/>
      <c r="L871" s="444" t="e">
        <f>#REF!-#REF!*10%</f>
        <v>#REF!</v>
      </c>
    </row>
    <row r="872" spans="1:12" ht="15.6" customHeight="1" x14ac:dyDescent="0.25">
      <c r="A872" s="550"/>
      <c r="B872" s="553"/>
      <c r="C872" s="455"/>
      <c r="D872" s="521"/>
      <c r="E872" s="448"/>
      <c r="F872" s="96" t="s">
        <v>1016</v>
      </c>
      <c r="G872" s="454">
        <v>5</v>
      </c>
      <c r="H872" s="454"/>
      <c r="I872" s="454"/>
      <c r="J872" s="454"/>
      <c r="K872" s="497"/>
      <c r="L872" s="511" t="e">
        <f>#REF!-#REF!*10%</f>
        <v>#REF!</v>
      </c>
    </row>
    <row r="873" spans="1:12" ht="15.6" customHeight="1" x14ac:dyDescent="0.25">
      <c r="A873" s="549">
        <v>14</v>
      </c>
      <c r="B873" s="551"/>
      <c r="C873" s="455" t="s">
        <v>604</v>
      </c>
      <c r="D873" s="520"/>
      <c r="E873" s="448"/>
      <c r="F873" s="110" t="s">
        <v>81</v>
      </c>
      <c r="G873" s="524" t="s">
        <v>6</v>
      </c>
      <c r="H873" s="524"/>
      <c r="I873" s="524"/>
      <c r="J873" s="524"/>
      <c r="K873" s="539">
        <v>3</v>
      </c>
      <c r="L873" s="498">
        <v>69998</v>
      </c>
    </row>
    <row r="874" spans="1:12" ht="15.6" customHeight="1" x14ac:dyDescent="0.25">
      <c r="A874" s="550"/>
      <c r="B874" s="552"/>
      <c r="C874" s="455"/>
      <c r="D874" s="521"/>
      <c r="E874" s="448"/>
      <c r="F874" s="110" t="s">
        <v>80</v>
      </c>
      <c r="G874" s="469">
        <v>630</v>
      </c>
      <c r="H874" s="469"/>
      <c r="I874" s="469"/>
      <c r="J874" s="469"/>
      <c r="K874" s="502"/>
      <c r="L874" s="499"/>
    </row>
    <row r="875" spans="1:12" ht="15.6" customHeight="1" x14ac:dyDescent="0.25">
      <c r="A875" s="550"/>
      <c r="B875" s="552"/>
      <c r="C875" s="455"/>
      <c r="D875" s="521"/>
      <c r="E875" s="448"/>
      <c r="F875" s="110" t="s">
        <v>8</v>
      </c>
      <c r="G875" s="240">
        <v>3000</v>
      </c>
      <c r="H875" s="241">
        <v>4000</v>
      </c>
      <c r="I875" s="312">
        <v>5000</v>
      </c>
      <c r="J875" s="242">
        <v>6000</v>
      </c>
      <c r="K875" s="502"/>
      <c r="L875" s="499"/>
    </row>
    <row r="876" spans="1:12" ht="15.6" customHeight="1" x14ac:dyDescent="0.25">
      <c r="A876" s="550"/>
      <c r="B876" s="552"/>
      <c r="C876" s="455"/>
      <c r="D876" s="521"/>
      <c r="E876" s="448"/>
      <c r="F876" s="110" t="s">
        <v>817</v>
      </c>
      <c r="G876" s="243">
        <f>G874*114</f>
        <v>71820</v>
      </c>
      <c r="H876" s="244">
        <f>G874*128</f>
        <v>80640</v>
      </c>
      <c r="I876" s="313">
        <f>G874*143</f>
        <v>90090</v>
      </c>
      <c r="J876" s="245">
        <f>G874*148</f>
        <v>93240</v>
      </c>
      <c r="K876" s="502"/>
      <c r="L876" s="499"/>
    </row>
    <row r="877" spans="1:12" ht="15.6" customHeight="1" x14ac:dyDescent="0.25">
      <c r="A877" s="550"/>
      <c r="B877" s="552"/>
      <c r="C877" s="455"/>
      <c r="D877" s="521"/>
      <c r="E877" s="448"/>
      <c r="F877" s="110" t="s">
        <v>1269</v>
      </c>
      <c r="G877" s="451">
        <v>0.98</v>
      </c>
      <c r="H877" s="451"/>
      <c r="I877" s="451"/>
      <c r="J877" s="451"/>
      <c r="K877" s="502"/>
      <c r="L877" s="499"/>
    </row>
    <row r="878" spans="1:12" ht="15.6" customHeight="1" x14ac:dyDescent="0.25">
      <c r="A878" s="550"/>
      <c r="B878" s="552"/>
      <c r="C878" s="455"/>
      <c r="D878" s="521"/>
      <c r="E878" s="448"/>
      <c r="F878" s="93" t="s">
        <v>699</v>
      </c>
      <c r="G878" s="523" t="s">
        <v>700</v>
      </c>
      <c r="H878" s="523"/>
      <c r="I878" s="523"/>
      <c r="J878" s="523"/>
      <c r="K878" s="502"/>
      <c r="L878" s="499"/>
    </row>
    <row r="879" spans="1:12" ht="15.6" customHeight="1" x14ac:dyDescent="0.25">
      <c r="A879" s="550"/>
      <c r="B879" s="552"/>
      <c r="C879" s="455"/>
      <c r="D879" s="521"/>
      <c r="E879" s="448"/>
      <c r="F879" s="93" t="s">
        <v>1181</v>
      </c>
      <c r="G879" s="462" t="s">
        <v>1179</v>
      </c>
      <c r="H879" s="463"/>
      <c r="I879" s="463"/>
      <c r="J879" s="464"/>
      <c r="K879" s="502"/>
      <c r="L879" s="499"/>
    </row>
    <row r="880" spans="1:12" ht="15.6" customHeight="1" x14ac:dyDescent="0.25">
      <c r="A880" s="550"/>
      <c r="B880" s="552"/>
      <c r="C880" s="455"/>
      <c r="D880" s="521"/>
      <c r="E880" s="448"/>
      <c r="F880" s="110" t="s">
        <v>83</v>
      </c>
      <c r="G880" s="524">
        <v>66</v>
      </c>
      <c r="H880" s="524"/>
      <c r="I880" s="524"/>
      <c r="J880" s="524"/>
      <c r="K880" s="502"/>
      <c r="L880" s="499"/>
    </row>
    <row r="881" spans="1:12" ht="15.6" customHeight="1" x14ac:dyDescent="0.25">
      <c r="A881" s="550"/>
      <c r="B881" s="552"/>
      <c r="C881" s="455"/>
      <c r="D881" s="521"/>
      <c r="E881" s="448"/>
      <c r="F881" s="112" t="s">
        <v>396</v>
      </c>
      <c r="G881" s="523" t="s">
        <v>908</v>
      </c>
      <c r="H881" s="523"/>
      <c r="I881" s="523"/>
      <c r="J881" s="523"/>
      <c r="K881" s="502"/>
      <c r="L881" s="499"/>
    </row>
    <row r="882" spans="1:12" ht="15.6" customHeight="1" x14ac:dyDescent="0.25">
      <c r="A882" s="550"/>
      <c r="B882" s="552"/>
      <c r="C882" s="455"/>
      <c r="D882" s="521"/>
      <c r="E882" s="448"/>
      <c r="F882" s="110" t="s">
        <v>256</v>
      </c>
      <c r="G882" s="524" t="s">
        <v>692</v>
      </c>
      <c r="H882" s="524"/>
      <c r="I882" s="524"/>
      <c r="J882" s="524"/>
      <c r="K882" s="502"/>
      <c r="L882" s="499"/>
    </row>
    <row r="883" spans="1:12" ht="15.6" customHeight="1" x14ac:dyDescent="0.25">
      <c r="A883" s="550"/>
      <c r="B883" s="552"/>
      <c r="C883" s="455"/>
      <c r="D883" s="521"/>
      <c r="E883" s="448"/>
      <c r="F883" s="93" t="s">
        <v>379</v>
      </c>
      <c r="G883" s="523" t="s">
        <v>380</v>
      </c>
      <c r="H883" s="523"/>
      <c r="I883" s="523"/>
      <c r="J883" s="523"/>
      <c r="K883" s="502"/>
      <c r="L883" s="499"/>
    </row>
    <row r="884" spans="1:12" ht="15.6" customHeight="1" x14ac:dyDescent="0.25">
      <c r="A884" s="550"/>
      <c r="B884" s="552"/>
      <c r="C884" s="455"/>
      <c r="D884" s="521"/>
      <c r="E884" s="448"/>
      <c r="F884" s="93" t="s">
        <v>701</v>
      </c>
      <c r="G884" s="523">
        <v>100000</v>
      </c>
      <c r="H884" s="523"/>
      <c r="I884" s="523"/>
      <c r="J884" s="523"/>
      <c r="K884" s="502"/>
      <c r="L884" s="499"/>
    </row>
    <row r="885" spans="1:12" ht="15.6" customHeight="1" x14ac:dyDescent="0.25">
      <c r="A885" s="550"/>
      <c r="B885" s="552"/>
      <c r="C885" s="455"/>
      <c r="D885" s="521"/>
      <c r="E885" s="448"/>
      <c r="F885" s="93" t="s">
        <v>257</v>
      </c>
      <c r="G885" s="523" t="s">
        <v>556</v>
      </c>
      <c r="H885" s="523"/>
      <c r="I885" s="523"/>
      <c r="J885" s="523"/>
      <c r="K885" s="502"/>
      <c r="L885" s="499"/>
    </row>
    <row r="886" spans="1:12" ht="15.6" customHeight="1" x14ac:dyDescent="0.25">
      <c r="A886" s="550"/>
      <c r="B886" s="552"/>
      <c r="C886" s="455"/>
      <c r="D886" s="521"/>
      <c r="E886" s="448"/>
      <c r="F886" s="93" t="s">
        <v>376</v>
      </c>
      <c r="G886" s="523" t="s">
        <v>392</v>
      </c>
      <c r="H886" s="523"/>
      <c r="I886" s="523"/>
      <c r="J886" s="523"/>
      <c r="K886" s="502"/>
      <c r="L886" s="499"/>
    </row>
    <row r="887" spans="1:12" ht="15.6" customHeight="1" x14ac:dyDescent="0.25">
      <c r="A887" s="550"/>
      <c r="B887" s="552"/>
      <c r="C887" s="455"/>
      <c r="D887" s="521"/>
      <c r="E887" s="448"/>
      <c r="F887" s="93" t="s">
        <v>702</v>
      </c>
      <c r="G887" s="523" t="s">
        <v>709</v>
      </c>
      <c r="H887" s="523"/>
      <c r="I887" s="523"/>
      <c r="J887" s="523"/>
      <c r="K887" s="502"/>
      <c r="L887" s="499"/>
    </row>
    <row r="888" spans="1:12" ht="15.6" customHeight="1" x14ac:dyDescent="0.25">
      <c r="A888" s="550"/>
      <c r="B888" s="552"/>
      <c r="C888" s="455"/>
      <c r="D888" s="521"/>
      <c r="E888" s="448"/>
      <c r="F888" s="93" t="s">
        <v>381</v>
      </c>
      <c r="G888" s="523" t="s">
        <v>382</v>
      </c>
      <c r="H888" s="523"/>
      <c r="I888" s="523"/>
      <c r="J888" s="523"/>
      <c r="K888" s="502"/>
      <c r="L888" s="500"/>
    </row>
    <row r="889" spans="1:12" ht="15.6" customHeight="1" x14ac:dyDescent="0.25">
      <c r="A889" s="550"/>
      <c r="B889" s="552"/>
      <c r="C889" s="455"/>
      <c r="D889" s="521"/>
      <c r="E889" s="448"/>
      <c r="F889" s="94" t="s">
        <v>358</v>
      </c>
      <c r="G889" s="523" t="s">
        <v>900</v>
      </c>
      <c r="H889" s="523"/>
      <c r="I889" s="523"/>
      <c r="J889" s="523"/>
      <c r="K889" s="496">
        <v>5</v>
      </c>
      <c r="L889" s="443">
        <v>74898</v>
      </c>
    </row>
    <row r="890" spans="1:12" ht="15.6" customHeight="1" x14ac:dyDescent="0.25">
      <c r="A890" s="550"/>
      <c r="B890" s="552"/>
      <c r="C890" s="455"/>
      <c r="D890" s="521"/>
      <c r="E890" s="448"/>
      <c r="F890" s="93" t="s">
        <v>383</v>
      </c>
      <c r="G890" s="523" t="s">
        <v>384</v>
      </c>
      <c r="H890" s="523"/>
      <c r="I890" s="523"/>
      <c r="J890" s="523"/>
      <c r="K890" s="497"/>
      <c r="L890" s="444" t="e">
        <f>#REF!-#REF!*10%</f>
        <v>#REF!</v>
      </c>
    </row>
    <row r="891" spans="1:12" ht="15.6" customHeight="1" x14ac:dyDescent="0.25">
      <c r="A891" s="550"/>
      <c r="B891" s="552"/>
      <c r="C891" s="455"/>
      <c r="D891" s="521"/>
      <c r="E891" s="448"/>
      <c r="F891" s="93" t="s">
        <v>385</v>
      </c>
      <c r="G891" s="523" t="s">
        <v>398</v>
      </c>
      <c r="H891" s="523"/>
      <c r="I891" s="523"/>
      <c r="J891" s="523"/>
      <c r="K891" s="497"/>
      <c r="L891" s="444" t="e">
        <f>#REF!-#REF!*10%</f>
        <v>#REF!</v>
      </c>
    </row>
    <row r="892" spans="1:12" ht="15.6" customHeight="1" x14ac:dyDescent="0.25">
      <c r="A892" s="550"/>
      <c r="B892" s="552"/>
      <c r="C892" s="455"/>
      <c r="D892" s="521"/>
      <c r="E892" s="448"/>
      <c r="F892" s="93" t="s">
        <v>389</v>
      </c>
      <c r="G892" s="523" t="s">
        <v>390</v>
      </c>
      <c r="H892" s="523"/>
      <c r="I892" s="523"/>
      <c r="J892" s="523"/>
      <c r="K892" s="497"/>
      <c r="L892" s="444" t="e">
        <f>#REF!-#REF!*10%</f>
        <v>#REF!</v>
      </c>
    </row>
    <row r="893" spans="1:12" ht="15.6" customHeight="1" x14ac:dyDescent="0.25">
      <c r="A893" s="550"/>
      <c r="B893" s="552"/>
      <c r="C893" s="455"/>
      <c r="D893" s="521"/>
      <c r="E893" s="448"/>
      <c r="F893" s="93" t="s">
        <v>704</v>
      </c>
      <c r="G893" s="523" t="s">
        <v>705</v>
      </c>
      <c r="H893" s="523"/>
      <c r="I893" s="523"/>
      <c r="J893" s="523"/>
      <c r="K893" s="497"/>
      <c r="L893" s="444" t="e">
        <f>#REF!-#REF!*10%</f>
        <v>#REF!</v>
      </c>
    </row>
    <row r="894" spans="1:12" ht="15.6" customHeight="1" x14ac:dyDescent="0.25">
      <c r="A894" s="550"/>
      <c r="B894" s="552"/>
      <c r="C894" s="455"/>
      <c r="D894" s="521"/>
      <c r="E894" s="448"/>
      <c r="F894" s="93" t="s">
        <v>706</v>
      </c>
      <c r="G894" s="461" t="s">
        <v>390</v>
      </c>
      <c r="H894" s="461"/>
      <c r="I894" s="461"/>
      <c r="J894" s="461"/>
      <c r="K894" s="497"/>
      <c r="L894" s="444" t="e">
        <f>#REF!-#REF!*10%</f>
        <v>#REF!</v>
      </c>
    </row>
    <row r="895" spans="1:12" ht="15.6" customHeight="1" x14ac:dyDescent="0.25">
      <c r="A895" s="550"/>
      <c r="B895" s="552"/>
      <c r="C895" s="455"/>
      <c r="D895" s="521"/>
      <c r="E895" s="448"/>
      <c r="F895" s="93" t="s">
        <v>1271</v>
      </c>
      <c r="G895" s="461" t="s">
        <v>390</v>
      </c>
      <c r="H895" s="461"/>
      <c r="I895" s="461"/>
      <c r="J895" s="461"/>
      <c r="K895" s="497"/>
      <c r="L895" s="444" t="e">
        <f>#REF!-#REF!*10%</f>
        <v>#REF!</v>
      </c>
    </row>
    <row r="896" spans="1:12" ht="15.6" customHeight="1" x14ac:dyDescent="0.25">
      <c r="A896" s="550"/>
      <c r="B896" s="552"/>
      <c r="C896" s="455"/>
      <c r="D896" s="521"/>
      <c r="E896" s="448"/>
      <c r="F896" s="93" t="s">
        <v>707</v>
      </c>
      <c r="G896" s="523" t="s">
        <v>911</v>
      </c>
      <c r="H896" s="523"/>
      <c r="I896" s="523"/>
      <c r="J896" s="523"/>
      <c r="K896" s="497"/>
      <c r="L896" s="444" t="e">
        <f>#REF!-#REF!*10%</f>
        <v>#REF!</v>
      </c>
    </row>
    <row r="897" spans="1:12" ht="15.6" customHeight="1" x14ac:dyDescent="0.25">
      <c r="A897" s="550"/>
      <c r="B897" s="552"/>
      <c r="C897" s="455"/>
      <c r="D897" s="521"/>
      <c r="E897" s="448"/>
      <c r="F897" s="93" t="s">
        <v>708</v>
      </c>
      <c r="G897" s="523" t="s">
        <v>390</v>
      </c>
      <c r="H897" s="523"/>
      <c r="I897" s="523"/>
      <c r="J897" s="523"/>
      <c r="K897" s="497"/>
      <c r="L897" s="444" t="e">
        <f>#REF!-#REF!*10%</f>
        <v>#REF!</v>
      </c>
    </row>
    <row r="898" spans="1:12" ht="15.6" customHeight="1" x14ac:dyDescent="0.25">
      <c r="A898" s="550"/>
      <c r="B898" s="552"/>
      <c r="C898" s="455"/>
      <c r="D898" s="521"/>
      <c r="E898" s="448"/>
      <c r="F898" s="93" t="s">
        <v>377</v>
      </c>
      <c r="G898" s="523" t="s">
        <v>387</v>
      </c>
      <c r="H898" s="523"/>
      <c r="I898" s="523"/>
      <c r="J898" s="523"/>
      <c r="K898" s="497"/>
      <c r="L898" s="444" t="e">
        <f>#REF!-#REF!*10%</f>
        <v>#REF!</v>
      </c>
    </row>
    <row r="899" spans="1:12" ht="15.6" customHeight="1" x14ac:dyDescent="0.25">
      <c r="A899" s="550"/>
      <c r="B899" s="552"/>
      <c r="C899" s="455"/>
      <c r="D899" s="521"/>
      <c r="E899" s="448"/>
      <c r="F899" s="93" t="s">
        <v>388</v>
      </c>
      <c r="G899" s="523" t="s">
        <v>393</v>
      </c>
      <c r="H899" s="523"/>
      <c r="I899" s="523"/>
      <c r="J899" s="523"/>
      <c r="K899" s="497"/>
      <c r="L899" s="444" t="e">
        <f>#REF!-#REF!*10%</f>
        <v>#REF!</v>
      </c>
    </row>
    <row r="900" spans="1:12" ht="15.6" customHeight="1" x14ac:dyDescent="0.25">
      <c r="A900" s="550"/>
      <c r="B900" s="552"/>
      <c r="C900" s="455"/>
      <c r="D900" s="521"/>
      <c r="E900" s="448"/>
      <c r="F900" s="93" t="s">
        <v>562</v>
      </c>
      <c r="G900" s="523" t="s">
        <v>1024</v>
      </c>
      <c r="H900" s="523"/>
      <c r="I900" s="523"/>
      <c r="J900" s="523"/>
      <c r="K900" s="497"/>
      <c r="L900" s="444" t="e">
        <f>#REF!-#REF!*10%</f>
        <v>#REF!</v>
      </c>
    </row>
    <row r="901" spans="1:12" ht="15.6" customHeight="1" x14ac:dyDescent="0.25">
      <c r="A901" s="550"/>
      <c r="B901" s="552"/>
      <c r="C901" s="455"/>
      <c r="D901" s="521"/>
      <c r="E901" s="448"/>
      <c r="F901" s="93" t="s">
        <v>570</v>
      </c>
      <c r="G901" s="523" t="s">
        <v>613</v>
      </c>
      <c r="H901" s="523"/>
      <c r="I901" s="523"/>
      <c r="J901" s="523"/>
      <c r="K901" s="497"/>
      <c r="L901" s="444" t="e">
        <f>#REF!-#REF!*10%</f>
        <v>#REF!</v>
      </c>
    </row>
    <row r="902" spans="1:12" ht="15.6" customHeight="1" x14ac:dyDescent="0.25">
      <c r="A902" s="550"/>
      <c r="B902" s="552"/>
      <c r="C902" s="455"/>
      <c r="D902" s="521"/>
      <c r="E902" s="448"/>
      <c r="F902" s="111" t="s">
        <v>84</v>
      </c>
      <c r="G902" s="526">
        <v>20.100000000000001</v>
      </c>
      <c r="H902" s="526"/>
      <c r="I902" s="526"/>
      <c r="J902" s="526"/>
      <c r="K902" s="497"/>
      <c r="L902" s="444" t="e">
        <f>#REF!-#REF!*10%</f>
        <v>#REF!</v>
      </c>
    </row>
    <row r="903" spans="1:12" ht="15.6" customHeight="1" x14ac:dyDescent="0.25">
      <c r="A903" s="550"/>
      <c r="B903" s="553"/>
      <c r="C903" s="455"/>
      <c r="D903" s="521"/>
      <c r="E903" s="448"/>
      <c r="F903" s="96" t="s">
        <v>1016</v>
      </c>
      <c r="G903" s="454">
        <v>5</v>
      </c>
      <c r="H903" s="454"/>
      <c r="I903" s="454"/>
      <c r="J903" s="454"/>
      <c r="K903" s="497"/>
      <c r="L903" s="511" t="e">
        <f>#REF!-#REF!*10%</f>
        <v>#REF!</v>
      </c>
    </row>
    <row r="904" spans="1:12" ht="15.6" customHeight="1" x14ac:dyDescent="0.25">
      <c r="A904" s="549">
        <v>15</v>
      </c>
      <c r="B904" s="551"/>
      <c r="C904" s="455" t="s">
        <v>605</v>
      </c>
      <c r="D904" s="520"/>
      <c r="E904" s="448"/>
      <c r="F904" s="110" t="s">
        <v>81</v>
      </c>
      <c r="G904" s="524" t="s">
        <v>6</v>
      </c>
      <c r="H904" s="524"/>
      <c r="I904" s="524"/>
      <c r="J904" s="524"/>
      <c r="K904" s="539">
        <v>3</v>
      </c>
      <c r="L904" s="498">
        <v>75560</v>
      </c>
    </row>
    <row r="905" spans="1:12" ht="15.6" customHeight="1" x14ac:dyDescent="0.25">
      <c r="A905" s="550"/>
      <c r="B905" s="552"/>
      <c r="C905" s="455"/>
      <c r="D905" s="521"/>
      <c r="E905" s="448"/>
      <c r="F905" s="110" t="s">
        <v>80</v>
      </c>
      <c r="G905" s="469">
        <v>714</v>
      </c>
      <c r="H905" s="469"/>
      <c r="I905" s="469"/>
      <c r="J905" s="469"/>
      <c r="K905" s="502"/>
      <c r="L905" s="499"/>
    </row>
    <row r="906" spans="1:12" ht="15.6" customHeight="1" x14ac:dyDescent="0.25">
      <c r="A906" s="550"/>
      <c r="B906" s="552"/>
      <c r="C906" s="455"/>
      <c r="D906" s="521"/>
      <c r="E906" s="448"/>
      <c r="F906" s="110" t="s">
        <v>8</v>
      </c>
      <c r="G906" s="240">
        <v>3000</v>
      </c>
      <c r="H906" s="241">
        <v>4000</v>
      </c>
      <c r="I906" s="312">
        <v>5000</v>
      </c>
      <c r="J906" s="242">
        <v>6000</v>
      </c>
      <c r="K906" s="502"/>
      <c r="L906" s="499"/>
    </row>
    <row r="907" spans="1:12" ht="15.6" customHeight="1" x14ac:dyDescent="0.25">
      <c r="A907" s="550"/>
      <c r="B907" s="552"/>
      <c r="C907" s="455"/>
      <c r="D907" s="521"/>
      <c r="E907" s="448"/>
      <c r="F907" s="110" t="s">
        <v>817</v>
      </c>
      <c r="G907" s="243">
        <f>G905*114</f>
        <v>81396</v>
      </c>
      <c r="H907" s="244">
        <f>G905*128</f>
        <v>91392</v>
      </c>
      <c r="I907" s="313">
        <f>G905*143</f>
        <v>102102</v>
      </c>
      <c r="J907" s="245">
        <f>G905*148</f>
        <v>105672</v>
      </c>
      <c r="K907" s="502"/>
      <c r="L907" s="499"/>
    </row>
    <row r="908" spans="1:12" ht="15.6" customHeight="1" x14ac:dyDescent="0.25">
      <c r="A908" s="550"/>
      <c r="B908" s="552"/>
      <c r="C908" s="455"/>
      <c r="D908" s="521"/>
      <c r="E908" s="448"/>
      <c r="F908" s="110" t="s">
        <v>1269</v>
      </c>
      <c r="G908" s="451">
        <v>0.98</v>
      </c>
      <c r="H908" s="451"/>
      <c r="I908" s="451"/>
      <c r="J908" s="451"/>
      <c r="K908" s="502"/>
      <c r="L908" s="499"/>
    </row>
    <row r="909" spans="1:12" ht="15.6" customHeight="1" x14ac:dyDescent="0.25">
      <c r="A909" s="550"/>
      <c r="B909" s="552"/>
      <c r="C909" s="455"/>
      <c r="D909" s="521"/>
      <c r="E909" s="448"/>
      <c r="F909" s="93" t="s">
        <v>699</v>
      </c>
      <c r="G909" s="523" t="s">
        <v>700</v>
      </c>
      <c r="H909" s="523"/>
      <c r="I909" s="523"/>
      <c r="J909" s="523"/>
      <c r="K909" s="502"/>
      <c r="L909" s="499"/>
    </row>
    <row r="910" spans="1:12" ht="15.6" customHeight="1" x14ac:dyDescent="0.25">
      <c r="A910" s="550"/>
      <c r="B910" s="552"/>
      <c r="C910" s="455"/>
      <c r="D910" s="521"/>
      <c r="E910" s="448"/>
      <c r="F910" s="93" t="s">
        <v>1181</v>
      </c>
      <c r="G910" s="462" t="s">
        <v>1179</v>
      </c>
      <c r="H910" s="463"/>
      <c r="I910" s="463"/>
      <c r="J910" s="464"/>
      <c r="K910" s="502"/>
      <c r="L910" s="499"/>
    </row>
    <row r="911" spans="1:12" ht="15.6" customHeight="1" x14ac:dyDescent="0.25">
      <c r="A911" s="550"/>
      <c r="B911" s="552"/>
      <c r="C911" s="455"/>
      <c r="D911" s="521"/>
      <c r="E911" s="448"/>
      <c r="F911" s="110" t="s">
        <v>83</v>
      </c>
      <c r="G911" s="524">
        <v>66</v>
      </c>
      <c r="H911" s="524"/>
      <c r="I911" s="524"/>
      <c r="J911" s="524"/>
      <c r="K911" s="502"/>
      <c r="L911" s="499"/>
    </row>
    <row r="912" spans="1:12" ht="15.6" customHeight="1" x14ac:dyDescent="0.25">
      <c r="A912" s="550"/>
      <c r="B912" s="552"/>
      <c r="C912" s="455"/>
      <c r="D912" s="521"/>
      <c r="E912" s="448"/>
      <c r="F912" s="112" t="s">
        <v>396</v>
      </c>
      <c r="G912" s="523" t="s">
        <v>908</v>
      </c>
      <c r="H912" s="523"/>
      <c r="I912" s="523"/>
      <c r="J912" s="523"/>
      <c r="K912" s="502"/>
      <c r="L912" s="499"/>
    </row>
    <row r="913" spans="1:12" ht="15.6" customHeight="1" x14ac:dyDescent="0.25">
      <c r="A913" s="550"/>
      <c r="B913" s="552"/>
      <c r="C913" s="455"/>
      <c r="D913" s="521"/>
      <c r="E913" s="448"/>
      <c r="F913" s="110" t="s">
        <v>256</v>
      </c>
      <c r="G913" s="524" t="s">
        <v>737</v>
      </c>
      <c r="H913" s="524"/>
      <c r="I913" s="524"/>
      <c r="J913" s="524"/>
      <c r="K913" s="502"/>
      <c r="L913" s="499"/>
    </row>
    <row r="914" spans="1:12" ht="15.6" customHeight="1" x14ac:dyDescent="0.25">
      <c r="A914" s="550"/>
      <c r="B914" s="552"/>
      <c r="C914" s="455"/>
      <c r="D914" s="521"/>
      <c r="E914" s="448"/>
      <c r="F914" s="93" t="s">
        <v>379</v>
      </c>
      <c r="G914" s="523" t="s">
        <v>380</v>
      </c>
      <c r="H914" s="523"/>
      <c r="I914" s="523"/>
      <c r="J914" s="523"/>
      <c r="K914" s="502"/>
      <c r="L914" s="499"/>
    </row>
    <row r="915" spans="1:12" ht="15.6" customHeight="1" x14ac:dyDescent="0.25">
      <c r="A915" s="550"/>
      <c r="B915" s="552"/>
      <c r="C915" s="455"/>
      <c r="D915" s="521"/>
      <c r="E915" s="448"/>
      <c r="F915" s="93" t="s">
        <v>701</v>
      </c>
      <c r="G915" s="523">
        <v>100000</v>
      </c>
      <c r="H915" s="523"/>
      <c r="I915" s="523"/>
      <c r="J915" s="523"/>
      <c r="K915" s="502"/>
      <c r="L915" s="499"/>
    </row>
    <row r="916" spans="1:12" ht="15.6" customHeight="1" x14ac:dyDescent="0.25">
      <c r="A916" s="550"/>
      <c r="B916" s="552"/>
      <c r="C916" s="455"/>
      <c r="D916" s="521"/>
      <c r="E916" s="448"/>
      <c r="F916" s="93" t="s">
        <v>257</v>
      </c>
      <c r="G916" s="523" t="s">
        <v>556</v>
      </c>
      <c r="H916" s="523"/>
      <c r="I916" s="523"/>
      <c r="J916" s="523"/>
      <c r="K916" s="502"/>
      <c r="L916" s="499"/>
    </row>
    <row r="917" spans="1:12" ht="15.6" customHeight="1" x14ac:dyDescent="0.25">
      <c r="A917" s="550"/>
      <c r="B917" s="552"/>
      <c r="C917" s="455"/>
      <c r="D917" s="521"/>
      <c r="E917" s="448"/>
      <c r="F917" s="93" t="s">
        <v>376</v>
      </c>
      <c r="G917" s="523" t="s">
        <v>392</v>
      </c>
      <c r="H917" s="523"/>
      <c r="I917" s="523"/>
      <c r="J917" s="523"/>
      <c r="K917" s="502"/>
      <c r="L917" s="499"/>
    </row>
    <row r="918" spans="1:12" ht="15.6" customHeight="1" x14ac:dyDescent="0.25">
      <c r="A918" s="550"/>
      <c r="B918" s="552"/>
      <c r="C918" s="455"/>
      <c r="D918" s="521"/>
      <c r="E918" s="448"/>
      <c r="F918" s="93" t="s">
        <v>702</v>
      </c>
      <c r="G918" s="523" t="s">
        <v>709</v>
      </c>
      <c r="H918" s="523"/>
      <c r="I918" s="523"/>
      <c r="J918" s="523"/>
      <c r="K918" s="502"/>
      <c r="L918" s="499"/>
    </row>
    <row r="919" spans="1:12" ht="15.6" customHeight="1" x14ac:dyDescent="0.25">
      <c r="A919" s="550"/>
      <c r="B919" s="552"/>
      <c r="C919" s="455"/>
      <c r="D919" s="521"/>
      <c r="E919" s="448"/>
      <c r="F919" s="93" t="s">
        <v>381</v>
      </c>
      <c r="G919" s="523" t="s">
        <v>382</v>
      </c>
      <c r="H919" s="523"/>
      <c r="I919" s="523"/>
      <c r="J919" s="523"/>
      <c r="K919" s="502"/>
      <c r="L919" s="500"/>
    </row>
    <row r="920" spans="1:12" ht="15.6" customHeight="1" x14ac:dyDescent="0.25">
      <c r="A920" s="550"/>
      <c r="B920" s="552"/>
      <c r="C920" s="455"/>
      <c r="D920" s="521"/>
      <c r="E920" s="448"/>
      <c r="F920" s="94" t="s">
        <v>358</v>
      </c>
      <c r="G920" s="523" t="s">
        <v>900</v>
      </c>
      <c r="H920" s="523"/>
      <c r="I920" s="523"/>
      <c r="J920" s="523"/>
      <c r="K920" s="496">
        <v>5</v>
      </c>
      <c r="L920" s="443">
        <v>80850</v>
      </c>
    </row>
    <row r="921" spans="1:12" ht="15.6" customHeight="1" x14ac:dyDescent="0.25">
      <c r="A921" s="550"/>
      <c r="B921" s="552"/>
      <c r="C921" s="455"/>
      <c r="D921" s="521"/>
      <c r="E921" s="448"/>
      <c r="F921" s="93" t="s">
        <v>383</v>
      </c>
      <c r="G921" s="523" t="s">
        <v>384</v>
      </c>
      <c r="H921" s="523"/>
      <c r="I921" s="523"/>
      <c r="J921" s="523"/>
      <c r="K921" s="497"/>
      <c r="L921" s="444" t="e">
        <f>#REF!-#REF!*10%</f>
        <v>#REF!</v>
      </c>
    </row>
    <row r="922" spans="1:12" ht="15.6" customHeight="1" x14ac:dyDescent="0.25">
      <c r="A922" s="550"/>
      <c r="B922" s="552"/>
      <c r="C922" s="455"/>
      <c r="D922" s="521"/>
      <c r="E922" s="448"/>
      <c r="F922" s="93" t="s">
        <v>385</v>
      </c>
      <c r="G922" s="523" t="s">
        <v>398</v>
      </c>
      <c r="H922" s="523"/>
      <c r="I922" s="523"/>
      <c r="J922" s="523"/>
      <c r="K922" s="497"/>
      <c r="L922" s="444" t="e">
        <f>#REF!-#REF!*10%</f>
        <v>#REF!</v>
      </c>
    </row>
    <row r="923" spans="1:12" ht="15.6" customHeight="1" x14ac:dyDescent="0.25">
      <c r="A923" s="550"/>
      <c r="B923" s="552"/>
      <c r="C923" s="455"/>
      <c r="D923" s="521"/>
      <c r="E923" s="448"/>
      <c r="F923" s="93" t="s">
        <v>389</v>
      </c>
      <c r="G923" s="523" t="s">
        <v>390</v>
      </c>
      <c r="H923" s="523"/>
      <c r="I923" s="523"/>
      <c r="J923" s="523"/>
      <c r="K923" s="497"/>
      <c r="L923" s="444" t="e">
        <f>#REF!-#REF!*10%</f>
        <v>#REF!</v>
      </c>
    </row>
    <row r="924" spans="1:12" ht="15.6" customHeight="1" x14ac:dyDescent="0.25">
      <c r="A924" s="550"/>
      <c r="B924" s="552"/>
      <c r="C924" s="455"/>
      <c r="D924" s="521"/>
      <c r="E924" s="448"/>
      <c r="F924" s="93" t="s">
        <v>704</v>
      </c>
      <c r="G924" s="523" t="s">
        <v>705</v>
      </c>
      <c r="H924" s="523"/>
      <c r="I924" s="523"/>
      <c r="J924" s="523"/>
      <c r="K924" s="497"/>
      <c r="L924" s="444" t="e">
        <f>#REF!-#REF!*10%</f>
        <v>#REF!</v>
      </c>
    </row>
    <row r="925" spans="1:12" ht="15.6" customHeight="1" x14ac:dyDescent="0.25">
      <c r="A925" s="550"/>
      <c r="B925" s="552"/>
      <c r="C925" s="455"/>
      <c r="D925" s="521"/>
      <c r="E925" s="448"/>
      <c r="F925" s="93" t="s">
        <v>706</v>
      </c>
      <c r="G925" s="461" t="s">
        <v>390</v>
      </c>
      <c r="H925" s="461"/>
      <c r="I925" s="461"/>
      <c r="J925" s="461"/>
      <c r="K925" s="497"/>
      <c r="L925" s="444" t="e">
        <f>#REF!-#REF!*10%</f>
        <v>#REF!</v>
      </c>
    </row>
    <row r="926" spans="1:12" ht="15.6" customHeight="1" x14ac:dyDescent="0.25">
      <c r="A926" s="550"/>
      <c r="B926" s="552"/>
      <c r="C926" s="455"/>
      <c r="D926" s="521"/>
      <c r="E926" s="448"/>
      <c r="F926" s="93" t="s">
        <v>1271</v>
      </c>
      <c r="G926" s="461" t="s">
        <v>390</v>
      </c>
      <c r="H926" s="461"/>
      <c r="I926" s="461"/>
      <c r="J926" s="461"/>
      <c r="K926" s="497"/>
      <c r="L926" s="444" t="e">
        <f>#REF!-#REF!*10%</f>
        <v>#REF!</v>
      </c>
    </row>
    <row r="927" spans="1:12" ht="15.6" customHeight="1" x14ac:dyDescent="0.25">
      <c r="A927" s="550"/>
      <c r="B927" s="552"/>
      <c r="C927" s="455"/>
      <c r="D927" s="521"/>
      <c r="E927" s="448"/>
      <c r="F927" s="93" t="s">
        <v>707</v>
      </c>
      <c r="G927" s="523" t="s">
        <v>911</v>
      </c>
      <c r="H927" s="523"/>
      <c r="I927" s="523"/>
      <c r="J927" s="523"/>
      <c r="K927" s="497"/>
      <c r="L927" s="444" t="e">
        <f>#REF!-#REF!*10%</f>
        <v>#REF!</v>
      </c>
    </row>
    <row r="928" spans="1:12" ht="15.6" customHeight="1" x14ac:dyDescent="0.25">
      <c r="A928" s="550"/>
      <c r="B928" s="552"/>
      <c r="C928" s="455"/>
      <c r="D928" s="521"/>
      <c r="E928" s="448"/>
      <c r="F928" s="93" t="s">
        <v>708</v>
      </c>
      <c r="G928" s="523" t="s">
        <v>390</v>
      </c>
      <c r="H928" s="523"/>
      <c r="I928" s="523"/>
      <c r="J928" s="523"/>
      <c r="K928" s="497"/>
      <c r="L928" s="444" t="e">
        <f>#REF!-#REF!*10%</f>
        <v>#REF!</v>
      </c>
    </row>
    <row r="929" spans="1:12" ht="15.6" customHeight="1" x14ac:dyDescent="0.25">
      <c r="A929" s="550"/>
      <c r="B929" s="552"/>
      <c r="C929" s="455"/>
      <c r="D929" s="521"/>
      <c r="E929" s="448"/>
      <c r="F929" s="93" t="s">
        <v>377</v>
      </c>
      <c r="G929" s="523" t="s">
        <v>387</v>
      </c>
      <c r="H929" s="523"/>
      <c r="I929" s="523"/>
      <c r="J929" s="523"/>
      <c r="K929" s="497"/>
      <c r="L929" s="444" t="e">
        <f>#REF!-#REF!*10%</f>
        <v>#REF!</v>
      </c>
    </row>
    <row r="930" spans="1:12" ht="15.6" customHeight="1" x14ac:dyDescent="0.25">
      <c r="A930" s="550"/>
      <c r="B930" s="552"/>
      <c r="C930" s="455"/>
      <c r="D930" s="521"/>
      <c r="E930" s="448"/>
      <c r="F930" s="93" t="s">
        <v>388</v>
      </c>
      <c r="G930" s="523" t="s">
        <v>393</v>
      </c>
      <c r="H930" s="523"/>
      <c r="I930" s="523"/>
      <c r="J930" s="523"/>
      <c r="K930" s="497"/>
      <c r="L930" s="444" t="e">
        <f>#REF!-#REF!*10%</f>
        <v>#REF!</v>
      </c>
    </row>
    <row r="931" spans="1:12" ht="15.6" customHeight="1" x14ac:dyDescent="0.25">
      <c r="A931" s="550"/>
      <c r="B931" s="552"/>
      <c r="C931" s="455"/>
      <c r="D931" s="521"/>
      <c r="E931" s="448"/>
      <c r="F931" s="93" t="s">
        <v>562</v>
      </c>
      <c r="G931" s="523" t="s">
        <v>1024</v>
      </c>
      <c r="H931" s="523"/>
      <c r="I931" s="523"/>
      <c r="J931" s="523"/>
      <c r="K931" s="497"/>
      <c r="L931" s="444" t="e">
        <f>#REF!-#REF!*10%</f>
        <v>#REF!</v>
      </c>
    </row>
    <row r="932" spans="1:12" ht="15.6" customHeight="1" x14ac:dyDescent="0.25">
      <c r="A932" s="550"/>
      <c r="B932" s="552"/>
      <c r="C932" s="455"/>
      <c r="D932" s="521"/>
      <c r="E932" s="448"/>
      <c r="F932" s="93" t="s">
        <v>570</v>
      </c>
      <c r="G932" s="523" t="s">
        <v>613</v>
      </c>
      <c r="H932" s="523"/>
      <c r="I932" s="523"/>
      <c r="J932" s="523"/>
      <c r="K932" s="497"/>
      <c r="L932" s="444" t="e">
        <f>#REF!-#REF!*10%</f>
        <v>#REF!</v>
      </c>
    </row>
    <row r="933" spans="1:12" ht="15.6" customHeight="1" x14ac:dyDescent="0.25">
      <c r="A933" s="550"/>
      <c r="B933" s="552"/>
      <c r="C933" s="455"/>
      <c r="D933" s="521"/>
      <c r="E933" s="448"/>
      <c r="F933" s="111" t="s">
        <v>84</v>
      </c>
      <c r="G933" s="526">
        <v>24</v>
      </c>
      <c r="H933" s="526"/>
      <c r="I933" s="526"/>
      <c r="J933" s="526"/>
      <c r="K933" s="497"/>
      <c r="L933" s="444" t="e">
        <f>#REF!-#REF!*10%</f>
        <v>#REF!</v>
      </c>
    </row>
    <row r="934" spans="1:12" ht="15.6" customHeight="1" x14ac:dyDescent="0.25">
      <c r="A934" s="550"/>
      <c r="B934" s="553"/>
      <c r="C934" s="455"/>
      <c r="D934" s="521"/>
      <c r="E934" s="448"/>
      <c r="F934" s="96" t="s">
        <v>1016</v>
      </c>
      <c r="G934" s="454">
        <v>5</v>
      </c>
      <c r="H934" s="454"/>
      <c r="I934" s="454"/>
      <c r="J934" s="454"/>
      <c r="K934" s="497"/>
      <c r="L934" s="511" t="e">
        <f>#REF!-#REF!*10%</f>
        <v>#REF!</v>
      </c>
    </row>
    <row r="935" spans="1:12" x14ac:dyDescent="0.35">
      <c r="F935" s="128"/>
      <c r="G935" s="129"/>
      <c r="H935" s="130"/>
      <c r="I935" s="131"/>
      <c r="J935" s="132"/>
      <c r="K935" s="132"/>
      <c r="L935" s="339"/>
    </row>
    <row r="936" spans="1:12" x14ac:dyDescent="0.35">
      <c r="L936" s="339"/>
    </row>
    <row r="937" spans="1:12" x14ac:dyDescent="0.35">
      <c r="L937" s="339"/>
    </row>
    <row r="938" spans="1:12" x14ac:dyDescent="0.35">
      <c r="L938" s="339"/>
    </row>
    <row r="939" spans="1:12" x14ac:dyDescent="0.35">
      <c r="L939" s="339"/>
    </row>
    <row r="940" spans="1:12" x14ac:dyDescent="0.35">
      <c r="L940" s="339"/>
    </row>
    <row r="941" spans="1:12" x14ac:dyDescent="0.35">
      <c r="L941" s="339"/>
    </row>
    <row r="942" spans="1:12" x14ac:dyDescent="0.35">
      <c r="L942" s="339"/>
    </row>
    <row r="943" spans="1:12" x14ac:dyDescent="0.35">
      <c r="L943" s="339"/>
    </row>
    <row r="944" spans="1:12" x14ac:dyDescent="0.35">
      <c r="L944" s="339"/>
    </row>
    <row r="945" spans="12:12" x14ac:dyDescent="0.35">
      <c r="L945" s="339"/>
    </row>
    <row r="946" spans="12:12" x14ac:dyDescent="0.35">
      <c r="L946" s="339"/>
    </row>
    <row r="947" spans="12:12" x14ac:dyDescent="0.35">
      <c r="L947" s="339"/>
    </row>
    <row r="948" spans="12:12" x14ac:dyDescent="0.35">
      <c r="L948" s="339"/>
    </row>
    <row r="949" spans="12:12" x14ac:dyDescent="0.35">
      <c r="L949" s="339"/>
    </row>
    <row r="950" spans="12:12" x14ac:dyDescent="0.35">
      <c r="L950" s="339"/>
    </row>
    <row r="951" spans="12:12" x14ac:dyDescent="0.35">
      <c r="L951" s="339"/>
    </row>
    <row r="952" spans="12:12" x14ac:dyDescent="0.35">
      <c r="L952" s="339"/>
    </row>
    <row r="953" spans="12:12" x14ac:dyDescent="0.35">
      <c r="L953" s="339"/>
    </row>
    <row r="954" spans="12:12" x14ac:dyDescent="0.35">
      <c r="L954" s="339"/>
    </row>
    <row r="955" spans="12:12" x14ac:dyDescent="0.35">
      <c r="L955" s="339"/>
    </row>
    <row r="956" spans="12:12" x14ac:dyDescent="0.35">
      <c r="L956" s="339"/>
    </row>
    <row r="957" spans="12:12" x14ac:dyDescent="0.35">
      <c r="L957" s="339"/>
    </row>
    <row r="1012" spans="1:12" ht="110.1" customHeight="1" x14ac:dyDescent="0.35"/>
    <row r="1013" spans="1:12" ht="110.1" customHeight="1" x14ac:dyDescent="0.35"/>
    <row r="1014" spans="1:12" ht="110.1" customHeight="1" x14ac:dyDescent="0.35"/>
    <row r="1015" spans="1:12" ht="110.1" customHeight="1" x14ac:dyDescent="0.35"/>
    <row r="1016" spans="1:12" ht="110.1" customHeight="1" x14ac:dyDescent="0.35"/>
    <row r="1017" spans="1:12" ht="27" customHeight="1" x14ac:dyDescent="0.25">
      <c r="A1017" s="529"/>
      <c r="B1017" s="529"/>
      <c r="C1017" s="529"/>
      <c r="D1017" s="529"/>
      <c r="E1017" s="529"/>
      <c r="F1017" s="529"/>
      <c r="G1017" s="529"/>
      <c r="H1017" s="529"/>
      <c r="I1017" s="529"/>
      <c r="J1017" s="529"/>
      <c r="K1017" s="529"/>
      <c r="L1017" s="529"/>
    </row>
    <row r="1018" spans="1:12" ht="26.25" x14ac:dyDescent="0.4">
      <c r="A1018" s="530" t="s">
        <v>9</v>
      </c>
      <c r="B1018" s="531"/>
      <c r="C1018" s="531"/>
      <c r="D1018" s="531"/>
      <c r="E1018" s="531"/>
      <c r="F1018" s="531"/>
      <c r="G1018" s="531"/>
      <c r="H1018" s="531"/>
      <c r="I1018" s="531"/>
      <c r="J1018" s="531"/>
      <c r="K1018" s="531"/>
      <c r="L1018" s="531"/>
    </row>
  </sheetData>
  <sheetProtection sort="0"/>
  <mergeCells count="1146">
    <mergeCell ref="K252:K267"/>
    <mergeCell ref="K268:K282"/>
    <mergeCell ref="K283:K298"/>
    <mergeCell ref="K299:K313"/>
    <mergeCell ref="K920:K934"/>
    <mergeCell ref="K470:K485"/>
    <mergeCell ref="K486:K500"/>
    <mergeCell ref="K501:K516"/>
    <mergeCell ref="K517:K531"/>
    <mergeCell ref="K532:K547"/>
    <mergeCell ref="K548:K562"/>
    <mergeCell ref="L687:L702"/>
    <mergeCell ref="L703:L717"/>
    <mergeCell ref="L718:L733"/>
    <mergeCell ref="L734:L748"/>
    <mergeCell ref="L749:L764"/>
    <mergeCell ref="L765:L779"/>
    <mergeCell ref="L780:L795"/>
    <mergeCell ref="L811:L826"/>
    <mergeCell ref="L827:L841"/>
    <mergeCell ref="L842:L857"/>
    <mergeCell ref="L796:L810"/>
    <mergeCell ref="L858:L872"/>
    <mergeCell ref="L873:L888"/>
    <mergeCell ref="L889:L903"/>
    <mergeCell ref="L904:L919"/>
    <mergeCell ref="L920:L934"/>
    <mergeCell ref="K4:K19"/>
    <mergeCell ref="K20:K34"/>
    <mergeCell ref="K35:K50"/>
    <mergeCell ref="K51:K65"/>
    <mergeCell ref="K66:K81"/>
    <mergeCell ref="K82:K96"/>
    <mergeCell ref="K97:K112"/>
    <mergeCell ref="K113:K127"/>
    <mergeCell ref="K128:K143"/>
    <mergeCell ref="K144:K158"/>
    <mergeCell ref="K159:K174"/>
    <mergeCell ref="K175:K189"/>
    <mergeCell ref="K190:K205"/>
    <mergeCell ref="K206:K220"/>
    <mergeCell ref="K221:K236"/>
    <mergeCell ref="K237:K251"/>
    <mergeCell ref="L423:L437"/>
    <mergeCell ref="L438:L453"/>
    <mergeCell ref="L454:L468"/>
    <mergeCell ref="L470:L485"/>
    <mergeCell ref="L486:L500"/>
    <mergeCell ref="L501:L516"/>
    <mergeCell ref="L517:L531"/>
    <mergeCell ref="L532:L547"/>
    <mergeCell ref="L548:L562"/>
    <mergeCell ref="L563:L578"/>
    <mergeCell ref="L579:L593"/>
    <mergeCell ref="L594:L609"/>
    <mergeCell ref="L610:L624"/>
    <mergeCell ref="L625:L640"/>
    <mergeCell ref="L641:L655"/>
    <mergeCell ref="L656:L671"/>
    <mergeCell ref="L672:L686"/>
    <mergeCell ref="K842:K857"/>
    <mergeCell ref="K858:K872"/>
    <mergeCell ref="K873:K888"/>
    <mergeCell ref="K889:K903"/>
    <mergeCell ref="K904:K919"/>
    <mergeCell ref="L4:L19"/>
    <mergeCell ref="L20:L34"/>
    <mergeCell ref="L35:L50"/>
    <mergeCell ref="L51:L65"/>
    <mergeCell ref="L66:L81"/>
    <mergeCell ref="L82:L96"/>
    <mergeCell ref="L97:L112"/>
    <mergeCell ref="L113:L127"/>
    <mergeCell ref="L128:L143"/>
    <mergeCell ref="L144:L158"/>
    <mergeCell ref="L159:L174"/>
    <mergeCell ref="L175:L189"/>
    <mergeCell ref="L190:L205"/>
    <mergeCell ref="L206:L220"/>
    <mergeCell ref="L221:L236"/>
    <mergeCell ref="L237:L251"/>
    <mergeCell ref="L252:L267"/>
    <mergeCell ref="L268:L282"/>
    <mergeCell ref="L283:L298"/>
    <mergeCell ref="L299:L313"/>
    <mergeCell ref="L314:L329"/>
    <mergeCell ref="L330:L344"/>
    <mergeCell ref="L345:L360"/>
    <mergeCell ref="L361:L375"/>
    <mergeCell ref="L376:L391"/>
    <mergeCell ref="L392:L406"/>
    <mergeCell ref="L407:L422"/>
    <mergeCell ref="K376:K391"/>
    <mergeCell ref="K392:K406"/>
    <mergeCell ref="K407:K422"/>
    <mergeCell ref="K423:K437"/>
    <mergeCell ref="K438:K453"/>
    <mergeCell ref="K454:K468"/>
    <mergeCell ref="K314:K329"/>
    <mergeCell ref="K330:K344"/>
    <mergeCell ref="K345:K360"/>
    <mergeCell ref="K361:K375"/>
    <mergeCell ref="K749:K764"/>
    <mergeCell ref="K765:K779"/>
    <mergeCell ref="K780:K795"/>
    <mergeCell ref="K796:K810"/>
    <mergeCell ref="K811:K826"/>
    <mergeCell ref="K827:K841"/>
    <mergeCell ref="K734:K748"/>
    <mergeCell ref="K563:K578"/>
    <mergeCell ref="K579:K593"/>
    <mergeCell ref="K594:K609"/>
    <mergeCell ref="K610:K624"/>
    <mergeCell ref="K625:K640"/>
    <mergeCell ref="K641:K655"/>
    <mergeCell ref="K656:K671"/>
    <mergeCell ref="K672:K686"/>
    <mergeCell ref="K687:K702"/>
    <mergeCell ref="K703:K717"/>
    <mergeCell ref="K718:K733"/>
    <mergeCell ref="G934:J934"/>
    <mergeCell ref="G593:J593"/>
    <mergeCell ref="G624:J624"/>
    <mergeCell ref="G655:J655"/>
    <mergeCell ref="G102:J102"/>
    <mergeCell ref="B532:B562"/>
    <mergeCell ref="G380:J380"/>
    <mergeCell ref="G349:J349"/>
    <mergeCell ref="G318:J318"/>
    <mergeCell ref="G287:J287"/>
    <mergeCell ref="G256:J256"/>
    <mergeCell ref="G225:J225"/>
    <mergeCell ref="G194:J194"/>
    <mergeCell ref="G163:J163"/>
    <mergeCell ref="G132:J132"/>
    <mergeCell ref="G101:J101"/>
    <mergeCell ref="G70:J70"/>
    <mergeCell ref="G908:J908"/>
    <mergeCell ref="G877:J877"/>
    <mergeCell ref="G846:J846"/>
    <mergeCell ref="G815:J815"/>
    <mergeCell ref="G784:J784"/>
    <mergeCell ref="G753:J753"/>
    <mergeCell ref="G722:J722"/>
    <mergeCell ref="G691:J691"/>
    <mergeCell ref="G660:J660"/>
    <mergeCell ref="G629:J629"/>
    <mergeCell ref="G598:J598"/>
    <mergeCell ref="G567:J567"/>
    <mergeCell ref="G536:J536"/>
    <mergeCell ref="G505:J505"/>
    <mergeCell ref="G474:J474"/>
    <mergeCell ref="B563:B593"/>
    <mergeCell ref="B594:B624"/>
    <mergeCell ref="B625:B655"/>
    <mergeCell ref="B656:B686"/>
    <mergeCell ref="B687:B717"/>
    <mergeCell ref="B718:B748"/>
    <mergeCell ref="B749:B779"/>
    <mergeCell ref="B780:B810"/>
    <mergeCell ref="B811:B841"/>
    <mergeCell ref="B842:B872"/>
    <mergeCell ref="B873:B903"/>
    <mergeCell ref="B904:B934"/>
    <mergeCell ref="E873:E903"/>
    <mergeCell ref="E904:E934"/>
    <mergeCell ref="E563:E593"/>
    <mergeCell ref="E594:E624"/>
    <mergeCell ref="E625:E655"/>
    <mergeCell ref="E656:E686"/>
    <mergeCell ref="E687:E717"/>
    <mergeCell ref="E718:E748"/>
    <mergeCell ref="E749:E779"/>
    <mergeCell ref="E780:E810"/>
    <mergeCell ref="E811:E841"/>
    <mergeCell ref="C687:C717"/>
    <mergeCell ref="D687:D717"/>
    <mergeCell ref="E842:E872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B283:B313"/>
    <mergeCell ref="B314:B344"/>
    <mergeCell ref="B345:B375"/>
    <mergeCell ref="B376:B406"/>
    <mergeCell ref="B407:B437"/>
    <mergeCell ref="B438:B468"/>
    <mergeCell ref="B470:B500"/>
    <mergeCell ref="B501:B531"/>
    <mergeCell ref="G437:J437"/>
    <mergeCell ref="G468:J468"/>
    <mergeCell ref="G94:J94"/>
    <mergeCell ref="G109:J109"/>
    <mergeCell ref="E407:E437"/>
    <mergeCell ref="E438:E468"/>
    <mergeCell ref="E470:E500"/>
    <mergeCell ref="E35:E65"/>
    <mergeCell ref="E66:E96"/>
    <mergeCell ref="E97:E127"/>
    <mergeCell ref="E128:E158"/>
    <mergeCell ref="E159:E189"/>
    <mergeCell ref="E190:E220"/>
    <mergeCell ref="E221:E251"/>
    <mergeCell ref="E252:E282"/>
    <mergeCell ref="G91:J91"/>
    <mergeCell ref="G520:J520"/>
    <mergeCell ref="G518:J518"/>
    <mergeCell ref="G519:J519"/>
    <mergeCell ref="E501:E531"/>
    <mergeCell ref="E532:E562"/>
    <mergeCell ref="G672:J672"/>
    <mergeCell ref="G613:J613"/>
    <mergeCell ref="G619:J619"/>
    <mergeCell ref="G648:J648"/>
    <mergeCell ref="G683:J683"/>
    <mergeCell ref="G586:J586"/>
    <mergeCell ref="G578:J578"/>
    <mergeCell ref="G574:J574"/>
    <mergeCell ref="G577:J577"/>
    <mergeCell ref="G847:J847"/>
    <mergeCell ref="G853:J853"/>
    <mergeCell ref="G868:J868"/>
    <mergeCell ref="G791:J791"/>
    <mergeCell ref="G542:J542"/>
    <mergeCell ref="G544:J544"/>
    <mergeCell ref="G545:J545"/>
    <mergeCell ref="G547:J547"/>
    <mergeCell ref="G549:J549"/>
    <mergeCell ref="G550:J550"/>
    <mergeCell ref="G818:J818"/>
    <mergeCell ref="G510:J510"/>
    <mergeCell ref="G511:J511"/>
    <mergeCell ref="G890:J890"/>
    <mergeCell ref="G891:J891"/>
    <mergeCell ref="G892:J892"/>
    <mergeCell ref="G883:J883"/>
    <mergeCell ref="G872:J872"/>
    <mergeCell ref="G903:J903"/>
    <mergeCell ref="G902:J902"/>
    <mergeCell ref="G900:J900"/>
    <mergeCell ref="G620:J620"/>
    <mergeCell ref="G794:J794"/>
    <mergeCell ref="G812:J812"/>
    <mergeCell ref="G923:J923"/>
    <mergeCell ref="G854:J854"/>
    <mergeCell ref="G855:J855"/>
    <mergeCell ref="G857:J857"/>
    <mergeCell ref="G859:J859"/>
    <mergeCell ref="G860:J860"/>
    <mergeCell ref="G861:J861"/>
    <mergeCell ref="G839:J839"/>
    <mergeCell ref="G838:J838"/>
    <mergeCell ref="G816:J816"/>
    <mergeCell ref="G739:J739"/>
    <mergeCell ref="G714:J714"/>
    <mergeCell ref="G715:J715"/>
    <mergeCell ref="G747:J747"/>
    <mergeCell ref="G821:J821"/>
    <mergeCell ref="G823:J823"/>
    <mergeCell ref="G820:J820"/>
    <mergeCell ref="G840:J840"/>
    <mergeCell ref="G869:J869"/>
    <mergeCell ref="G870:J870"/>
    <mergeCell ref="G772:J772"/>
    <mergeCell ref="G475:J475"/>
    <mergeCell ref="G506:J506"/>
    <mergeCell ref="G537:J537"/>
    <mergeCell ref="G515:J515"/>
    <mergeCell ref="G521:J521"/>
    <mergeCell ref="G522:J522"/>
    <mergeCell ref="G483:J483"/>
    <mergeCell ref="G488:J488"/>
    <mergeCell ref="G548:J548"/>
    <mergeCell ref="G531:J531"/>
    <mergeCell ref="G465:J465"/>
    <mergeCell ref="G466:J466"/>
    <mergeCell ref="G443:J443"/>
    <mergeCell ref="G449:J449"/>
    <mergeCell ref="G686:J686"/>
    <mergeCell ref="G717:J717"/>
    <mergeCell ref="G607:J607"/>
    <mergeCell ref="G609:J609"/>
    <mergeCell ref="G526:J526"/>
    <mergeCell ref="G527:J527"/>
    <mergeCell ref="G523:J523"/>
    <mergeCell ref="G610:J610"/>
    <mergeCell ref="G647:J647"/>
    <mergeCell ref="G635:J635"/>
    <mergeCell ref="G606:J606"/>
    <mergeCell ref="G551:J551"/>
    <mergeCell ref="G557:J557"/>
    <mergeCell ref="G499:J499"/>
    <mergeCell ref="G501:J501"/>
    <mergeCell ref="G508:J508"/>
    <mergeCell ref="G509:J509"/>
    <mergeCell ref="G587:J587"/>
    <mergeCell ref="G611:J611"/>
    <mergeCell ref="G612:J612"/>
    <mergeCell ref="G931:J931"/>
    <mergeCell ref="G932:J932"/>
    <mergeCell ref="G497:J497"/>
    <mergeCell ref="G498:J498"/>
    <mergeCell ref="G528:J528"/>
    <mergeCell ref="G529:J529"/>
    <mergeCell ref="G559:J559"/>
    <mergeCell ref="G560:J560"/>
    <mergeCell ref="G590:J590"/>
    <mergeCell ref="G591:J591"/>
    <mergeCell ref="G621:J621"/>
    <mergeCell ref="G929:J929"/>
    <mergeCell ref="G930:J930"/>
    <mergeCell ref="G898:J898"/>
    <mergeCell ref="G899:J899"/>
    <mergeCell ref="G914:J914"/>
    <mergeCell ref="G916:J916"/>
    <mergeCell ref="G917:J917"/>
    <mergeCell ref="G919:J919"/>
    <mergeCell ref="G921:J921"/>
    <mergeCell ref="G745:J745"/>
    <mergeCell ref="G746:J746"/>
    <mergeCell ref="G851:J851"/>
    <mergeCell ref="G871:J871"/>
    <mergeCell ref="G873:J873"/>
    <mergeCell ref="G852:J852"/>
    <mergeCell ref="G922:J922"/>
    <mergeCell ref="G618:J618"/>
    <mergeCell ref="G558:J558"/>
    <mergeCell ref="G576:J576"/>
    <mergeCell ref="A1017:L1017"/>
    <mergeCell ref="A1018:L1018"/>
    <mergeCell ref="G688:J688"/>
    <mergeCell ref="G905:J905"/>
    <mergeCell ref="G911:J911"/>
    <mergeCell ref="G912:J912"/>
    <mergeCell ref="G913:J913"/>
    <mergeCell ref="G933:J933"/>
    <mergeCell ref="A904:A934"/>
    <mergeCell ref="C904:C934"/>
    <mergeCell ref="D904:D934"/>
    <mergeCell ref="G904:J904"/>
    <mergeCell ref="G874:J874"/>
    <mergeCell ref="G880:J880"/>
    <mergeCell ref="A842:A872"/>
    <mergeCell ref="C842:C872"/>
    <mergeCell ref="D842:D872"/>
    <mergeCell ref="G842:J842"/>
    <mergeCell ref="G776:J776"/>
    <mergeCell ref="G692:J692"/>
    <mergeCell ref="G723:J723"/>
    <mergeCell ref="G781:J781"/>
    <mergeCell ref="G787:J787"/>
    <mergeCell ref="G788:J788"/>
    <mergeCell ref="G789:J789"/>
    <mergeCell ref="A873:A903"/>
    <mergeCell ref="C873:C903"/>
    <mergeCell ref="D873:D903"/>
    <mergeCell ref="G843:J843"/>
    <mergeCell ref="G849:J849"/>
    <mergeCell ref="G850:J850"/>
    <mergeCell ref="G827:J827"/>
    <mergeCell ref="A811:A841"/>
    <mergeCell ref="C811:C841"/>
    <mergeCell ref="D811:D841"/>
    <mergeCell ref="G836:J836"/>
    <mergeCell ref="G837:J837"/>
    <mergeCell ref="A780:A810"/>
    <mergeCell ref="C780:C810"/>
    <mergeCell ref="D780:D810"/>
    <mergeCell ref="G780:J780"/>
    <mergeCell ref="G790:J790"/>
    <mergeCell ref="G792:J792"/>
    <mergeCell ref="G793:J793"/>
    <mergeCell ref="G795:J795"/>
    <mergeCell ref="G797:J797"/>
    <mergeCell ref="G798:J798"/>
    <mergeCell ref="G799:J799"/>
    <mergeCell ref="G805:J805"/>
    <mergeCell ref="G806:J806"/>
    <mergeCell ref="G785:J785"/>
    <mergeCell ref="G801:J801"/>
    <mergeCell ref="G802:J802"/>
    <mergeCell ref="G810:J810"/>
    <mergeCell ref="G841:J841"/>
    <mergeCell ref="G811:J811"/>
    <mergeCell ref="G822:J822"/>
    <mergeCell ref="G825:J825"/>
    <mergeCell ref="G831:J831"/>
    <mergeCell ref="G832:J832"/>
    <mergeCell ref="G833:J833"/>
    <mergeCell ref="G834:J834"/>
    <mergeCell ref="G835:J835"/>
    <mergeCell ref="G819:J819"/>
    <mergeCell ref="G824:J824"/>
    <mergeCell ref="G826:J826"/>
    <mergeCell ref="G828:J828"/>
    <mergeCell ref="G829:J829"/>
    <mergeCell ref="G830:J830"/>
    <mergeCell ref="G748:J748"/>
    <mergeCell ref="G779:J779"/>
    <mergeCell ref="G777:J777"/>
    <mergeCell ref="G773:J773"/>
    <mergeCell ref="G765:J765"/>
    <mergeCell ref="G769:J769"/>
    <mergeCell ref="G770:J770"/>
    <mergeCell ref="G771:J771"/>
    <mergeCell ref="A718:A748"/>
    <mergeCell ref="C718:C748"/>
    <mergeCell ref="D718:D748"/>
    <mergeCell ref="A687:A717"/>
    <mergeCell ref="G800:J800"/>
    <mergeCell ref="G803:J803"/>
    <mergeCell ref="G804:J804"/>
    <mergeCell ref="G796:J796"/>
    <mergeCell ref="G807:J807"/>
    <mergeCell ref="G808:J808"/>
    <mergeCell ref="G809:J809"/>
    <mergeCell ref="G706:J706"/>
    <mergeCell ref="G712:J712"/>
    <mergeCell ref="G713:J713"/>
    <mergeCell ref="G728:J728"/>
    <mergeCell ref="G730:J730"/>
    <mergeCell ref="G734:J734"/>
    <mergeCell ref="G729:J729"/>
    <mergeCell ref="G732:J732"/>
    <mergeCell ref="G738:J738"/>
    <mergeCell ref="G718:J718"/>
    <mergeCell ref="G703:J703"/>
    <mergeCell ref="G750:J750"/>
    <mergeCell ref="G756:J756"/>
    <mergeCell ref="G757:J757"/>
    <mergeCell ref="G758:J758"/>
    <mergeCell ref="G778:J778"/>
    <mergeCell ref="A749:A779"/>
    <mergeCell ref="C749:C779"/>
    <mergeCell ref="D749:D779"/>
    <mergeCell ref="G749:J749"/>
    <mergeCell ref="G759:J759"/>
    <mergeCell ref="G761:J761"/>
    <mergeCell ref="G762:J762"/>
    <mergeCell ref="G764:J764"/>
    <mergeCell ref="G766:J766"/>
    <mergeCell ref="G767:J767"/>
    <mergeCell ref="G768:J768"/>
    <mergeCell ref="G774:J774"/>
    <mergeCell ref="G775:J775"/>
    <mergeCell ref="G754:J754"/>
    <mergeCell ref="G760:J760"/>
    <mergeCell ref="G763:J763"/>
    <mergeCell ref="G687:J687"/>
    <mergeCell ref="G731:J731"/>
    <mergeCell ref="G733:J733"/>
    <mergeCell ref="G735:J735"/>
    <mergeCell ref="G736:J736"/>
    <mergeCell ref="G737:J737"/>
    <mergeCell ref="G743:J743"/>
    <mergeCell ref="G744:J744"/>
    <mergeCell ref="G698:J698"/>
    <mergeCell ref="G701:J701"/>
    <mergeCell ref="G707:J707"/>
    <mergeCell ref="G708:J708"/>
    <mergeCell ref="G709:J709"/>
    <mergeCell ref="G710:J710"/>
    <mergeCell ref="G711:J711"/>
    <mergeCell ref="G741:J741"/>
    <mergeCell ref="G742:J742"/>
    <mergeCell ref="G740:J740"/>
    <mergeCell ref="G719:J719"/>
    <mergeCell ref="G725:J725"/>
    <mergeCell ref="G726:J726"/>
    <mergeCell ref="G727:J727"/>
    <mergeCell ref="G694:J694"/>
    <mergeCell ref="G695:J695"/>
    <mergeCell ref="G696:J696"/>
    <mergeCell ref="G716:J716"/>
    <mergeCell ref="G697:J697"/>
    <mergeCell ref="G699:J699"/>
    <mergeCell ref="G700:J700"/>
    <mergeCell ref="G702:J702"/>
    <mergeCell ref="G704:J704"/>
    <mergeCell ref="G705:J705"/>
    <mergeCell ref="G657:J657"/>
    <mergeCell ref="G663:J663"/>
    <mergeCell ref="G664:J664"/>
    <mergeCell ref="G665:J665"/>
    <mergeCell ref="G685:J685"/>
    <mergeCell ref="A656:A686"/>
    <mergeCell ref="C656:C686"/>
    <mergeCell ref="D656:D686"/>
    <mergeCell ref="G656:J656"/>
    <mergeCell ref="G666:J666"/>
    <mergeCell ref="G668:J668"/>
    <mergeCell ref="G669:J669"/>
    <mergeCell ref="G671:J671"/>
    <mergeCell ref="G673:J673"/>
    <mergeCell ref="G674:J674"/>
    <mergeCell ref="G675:J675"/>
    <mergeCell ref="G681:J681"/>
    <mergeCell ref="G682:J682"/>
    <mergeCell ref="G679:J679"/>
    <mergeCell ref="G680:J680"/>
    <mergeCell ref="G676:J676"/>
    <mergeCell ref="G684:J684"/>
    <mergeCell ref="G677:J677"/>
    <mergeCell ref="G667:J667"/>
    <mergeCell ref="G670:J670"/>
    <mergeCell ref="G678:J678"/>
    <mergeCell ref="G661:J661"/>
    <mergeCell ref="G626:J626"/>
    <mergeCell ref="G632:J632"/>
    <mergeCell ref="G633:J633"/>
    <mergeCell ref="G634:J634"/>
    <mergeCell ref="G654:J654"/>
    <mergeCell ref="A625:A655"/>
    <mergeCell ref="C625:C655"/>
    <mergeCell ref="D625:D655"/>
    <mergeCell ref="G625:J625"/>
    <mergeCell ref="G637:J637"/>
    <mergeCell ref="G638:J638"/>
    <mergeCell ref="G640:J640"/>
    <mergeCell ref="G642:J642"/>
    <mergeCell ref="G643:J643"/>
    <mergeCell ref="G644:J644"/>
    <mergeCell ref="G650:J650"/>
    <mergeCell ref="G651:J651"/>
    <mergeCell ref="G636:J636"/>
    <mergeCell ref="G639:J639"/>
    <mergeCell ref="G645:J645"/>
    <mergeCell ref="G646:J646"/>
    <mergeCell ref="G630:J630"/>
    <mergeCell ref="G652:J652"/>
    <mergeCell ref="G653:J653"/>
    <mergeCell ref="G649:J649"/>
    <mergeCell ref="G641:J641"/>
    <mergeCell ref="G595:J595"/>
    <mergeCell ref="G601:J601"/>
    <mergeCell ref="G602:J602"/>
    <mergeCell ref="G603:J603"/>
    <mergeCell ref="G623:J623"/>
    <mergeCell ref="A594:A624"/>
    <mergeCell ref="C594:C624"/>
    <mergeCell ref="D594:D624"/>
    <mergeCell ref="G594:J594"/>
    <mergeCell ref="G582:J582"/>
    <mergeCell ref="G588:J588"/>
    <mergeCell ref="G589:J589"/>
    <mergeCell ref="G604:J604"/>
    <mergeCell ref="G573:J573"/>
    <mergeCell ref="G575:J575"/>
    <mergeCell ref="G564:J564"/>
    <mergeCell ref="G570:J570"/>
    <mergeCell ref="G571:J571"/>
    <mergeCell ref="G572:J572"/>
    <mergeCell ref="G592:J592"/>
    <mergeCell ref="G599:J599"/>
    <mergeCell ref="G622:J622"/>
    <mergeCell ref="G605:J605"/>
    <mergeCell ref="G608:J608"/>
    <mergeCell ref="G614:J614"/>
    <mergeCell ref="G615:J615"/>
    <mergeCell ref="G616:J616"/>
    <mergeCell ref="G617:J617"/>
    <mergeCell ref="A563:A593"/>
    <mergeCell ref="C563:C593"/>
    <mergeCell ref="D563:D593"/>
    <mergeCell ref="G563:J563"/>
    <mergeCell ref="A532:A562"/>
    <mergeCell ref="C532:C562"/>
    <mergeCell ref="D532:D562"/>
    <mergeCell ref="G532:J532"/>
    <mergeCell ref="A469:L469"/>
    <mergeCell ref="A470:A500"/>
    <mergeCell ref="C470:C500"/>
    <mergeCell ref="D470:D500"/>
    <mergeCell ref="G470:J470"/>
    <mergeCell ref="G471:J471"/>
    <mergeCell ref="G477:J477"/>
    <mergeCell ref="G533:J533"/>
    <mergeCell ref="G539:J539"/>
    <mergeCell ref="G540:J540"/>
    <mergeCell ref="G541:J541"/>
    <mergeCell ref="G561:J561"/>
    <mergeCell ref="G478:J478"/>
    <mergeCell ref="G479:J479"/>
    <mergeCell ref="A501:A531"/>
    <mergeCell ref="C501:C531"/>
    <mergeCell ref="D501:D531"/>
    <mergeCell ref="G502:J502"/>
    <mergeCell ref="G530:J530"/>
    <mergeCell ref="G489:J489"/>
    <mergeCell ref="G495:J495"/>
    <mergeCell ref="G496:J496"/>
    <mergeCell ref="G482:J482"/>
    <mergeCell ref="G481:J481"/>
    <mergeCell ref="G513:J513"/>
    <mergeCell ref="G514:J514"/>
    <mergeCell ref="G516:J516"/>
    <mergeCell ref="G480:J480"/>
    <mergeCell ref="G439:J439"/>
    <mergeCell ref="G445:J445"/>
    <mergeCell ref="G446:J446"/>
    <mergeCell ref="G447:J447"/>
    <mergeCell ref="G467:J467"/>
    <mergeCell ref="A438:A468"/>
    <mergeCell ref="C438:C468"/>
    <mergeCell ref="D438:D468"/>
    <mergeCell ref="G438:J438"/>
    <mergeCell ref="G448:J448"/>
    <mergeCell ref="G450:J450"/>
    <mergeCell ref="G451:J451"/>
    <mergeCell ref="G453:J453"/>
    <mergeCell ref="G455:J455"/>
    <mergeCell ref="G456:J456"/>
    <mergeCell ref="G457:J457"/>
    <mergeCell ref="G463:J463"/>
    <mergeCell ref="G464:J464"/>
    <mergeCell ref="G452:J452"/>
    <mergeCell ref="G458:J458"/>
    <mergeCell ref="G459:J459"/>
    <mergeCell ref="G460:J460"/>
    <mergeCell ref="G461:J461"/>
    <mergeCell ref="G454:J454"/>
    <mergeCell ref="G462:J462"/>
    <mergeCell ref="G442:J442"/>
    <mergeCell ref="G408:J408"/>
    <mergeCell ref="G414:J414"/>
    <mergeCell ref="G415:J415"/>
    <mergeCell ref="G416:J416"/>
    <mergeCell ref="G436:J436"/>
    <mergeCell ref="A407:A437"/>
    <mergeCell ref="C407:C437"/>
    <mergeCell ref="D407:D437"/>
    <mergeCell ref="G407:J407"/>
    <mergeCell ref="G417:J417"/>
    <mergeCell ref="G419:J419"/>
    <mergeCell ref="G420:J420"/>
    <mergeCell ref="G422:J422"/>
    <mergeCell ref="G424:J424"/>
    <mergeCell ref="G425:J425"/>
    <mergeCell ref="G426:J426"/>
    <mergeCell ref="G432:J432"/>
    <mergeCell ref="G433:J433"/>
    <mergeCell ref="G434:J434"/>
    <mergeCell ref="G435:J435"/>
    <mergeCell ref="G412:J412"/>
    <mergeCell ref="G430:J430"/>
    <mergeCell ref="G431:J431"/>
    <mergeCell ref="G423:J423"/>
    <mergeCell ref="G418:J418"/>
    <mergeCell ref="G421:J421"/>
    <mergeCell ref="G427:J427"/>
    <mergeCell ref="G428:J428"/>
    <mergeCell ref="G429:J429"/>
    <mergeCell ref="G411:J411"/>
    <mergeCell ref="G377:J377"/>
    <mergeCell ref="G383:J383"/>
    <mergeCell ref="G384:J384"/>
    <mergeCell ref="G385:J385"/>
    <mergeCell ref="G405:J405"/>
    <mergeCell ref="A376:A406"/>
    <mergeCell ref="C376:C406"/>
    <mergeCell ref="D376:D406"/>
    <mergeCell ref="G376:J376"/>
    <mergeCell ref="G386:J386"/>
    <mergeCell ref="G388:J388"/>
    <mergeCell ref="G389:J389"/>
    <mergeCell ref="G391:J391"/>
    <mergeCell ref="G393:J393"/>
    <mergeCell ref="G394:J394"/>
    <mergeCell ref="G395:J395"/>
    <mergeCell ref="G401:J401"/>
    <mergeCell ref="G402:J402"/>
    <mergeCell ref="G403:J403"/>
    <mergeCell ref="G404:J404"/>
    <mergeCell ref="G381:J381"/>
    <mergeCell ref="G396:J396"/>
    <mergeCell ref="G397:J397"/>
    <mergeCell ref="G387:J387"/>
    <mergeCell ref="G390:J390"/>
    <mergeCell ref="G398:J398"/>
    <mergeCell ref="G399:J399"/>
    <mergeCell ref="G400:J400"/>
    <mergeCell ref="E376:E406"/>
    <mergeCell ref="G382:J382"/>
    <mergeCell ref="G406:J406"/>
    <mergeCell ref="G346:J346"/>
    <mergeCell ref="G352:J352"/>
    <mergeCell ref="G353:J353"/>
    <mergeCell ref="G354:J354"/>
    <mergeCell ref="G374:J374"/>
    <mergeCell ref="A345:A375"/>
    <mergeCell ref="C345:C375"/>
    <mergeCell ref="D345:D375"/>
    <mergeCell ref="G345:J345"/>
    <mergeCell ref="G355:J355"/>
    <mergeCell ref="G357:J357"/>
    <mergeCell ref="G358:J358"/>
    <mergeCell ref="G360:J360"/>
    <mergeCell ref="G362:J362"/>
    <mergeCell ref="G363:J363"/>
    <mergeCell ref="G364:J364"/>
    <mergeCell ref="G370:J370"/>
    <mergeCell ref="G371:J371"/>
    <mergeCell ref="G372:J372"/>
    <mergeCell ref="G373:J373"/>
    <mergeCell ref="G350:J350"/>
    <mergeCell ref="G356:J356"/>
    <mergeCell ref="G359:J359"/>
    <mergeCell ref="G365:J365"/>
    <mergeCell ref="G366:J366"/>
    <mergeCell ref="E345:E375"/>
    <mergeCell ref="G375:J375"/>
    <mergeCell ref="G369:J369"/>
    <mergeCell ref="G367:J367"/>
    <mergeCell ref="G368:J368"/>
    <mergeCell ref="G361:J361"/>
    <mergeCell ref="G351:J351"/>
    <mergeCell ref="G315:J315"/>
    <mergeCell ref="G321:J321"/>
    <mergeCell ref="G322:J322"/>
    <mergeCell ref="G323:J323"/>
    <mergeCell ref="G343:J343"/>
    <mergeCell ref="A314:A344"/>
    <mergeCell ref="C314:C344"/>
    <mergeCell ref="D314:D344"/>
    <mergeCell ref="G314:J314"/>
    <mergeCell ref="G324:J324"/>
    <mergeCell ref="G326:J326"/>
    <mergeCell ref="G327:J327"/>
    <mergeCell ref="G329:J329"/>
    <mergeCell ref="G331:J331"/>
    <mergeCell ref="G332:J332"/>
    <mergeCell ref="G333:J333"/>
    <mergeCell ref="G339:J339"/>
    <mergeCell ref="G340:J340"/>
    <mergeCell ref="G341:J341"/>
    <mergeCell ref="G342:J342"/>
    <mergeCell ref="G319:J319"/>
    <mergeCell ref="G337:J337"/>
    <mergeCell ref="G338:J338"/>
    <mergeCell ref="G325:J325"/>
    <mergeCell ref="E314:E344"/>
    <mergeCell ref="G344:J344"/>
    <mergeCell ref="G328:J328"/>
    <mergeCell ref="G334:J334"/>
    <mergeCell ref="G335:J335"/>
    <mergeCell ref="G336:J336"/>
    <mergeCell ref="G330:J330"/>
    <mergeCell ref="G320:J320"/>
    <mergeCell ref="G284:J284"/>
    <mergeCell ref="G290:J290"/>
    <mergeCell ref="G291:J291"/>
    <mergeCell ref="G292:J292"/>
    <mergeCell ref="G312:J312"/>
    <mergeCell ref="A283:A313"/>
    <mergeCell ref="C283:C313"/>
    <mergeCell ref="D283:D313"/>
    <mergeCell ref="G283:J283"/>
    <mergeCell ref="G293:J293"/>
    <mergeCell ref="G295:J295"/>
    <mergeCell ref="G296:J296"/>
    <mergeCell ref="G298:J298"/>
    <mergeCell ref="G300:J300"/>
    <mergeCell ref="G301:J301"/>
    <mergeCell ref="G302:J302"/>
    <mergeCell ref="G308:J308"/>
    <mergeCell ref="G309:J309"/>
    <mergeCell ref="G310:J310"/>
    <mergeCell ref="G311:J311"/>
    <mergeCell ref="G303:J303"/>
    <mergeCell ref="G294:J294"/>
    <mergeCell ref="G297:J297"/>
    <mergeCell ref="G304:J304"/>
    <mergeCell ref="G305:J305"/>
    <mergeCell ref="G306:J306"/>
    <mergeCell ref="G307:J307"/>
    <mergeCell ref="E283:E313"/>
    <mergeCell ref="G289:J289"/>
    <mergeCell ref="G288:J288"/>
    <mergeCell ref="G299:J299"/>
    <mergeCell ref="G253:J253"/>
    <mergeCell ref="G259:J259"/>
    <mergeCell ref="G260:J260"/>
    <mergeCell ref="G261:J261"/>
    <mergeCell ref="G281:J281"/>
    <mergeCell ref="A252:A282"/>
    <mergeCell ref="C252:C282"/>
    <mergeCell ref="D252:D282"/>
    <mergeCell ref="G252:J252"/>
    <mergeCell ref="G262:J262"/>
    <mergeCell ref="G264:J264"/>
    <mergeCell ref="G265:J265"/>
    <mergeCell ref="G267:J267"/>
    <mergeCell ref="G269:J269"/>
    <mergeCell ref="G270:J270"/>
    <mergeCell ref="G271:J271"/>
    <mergeCell ref="G277:J277"/>
    <mergeCell ref="G278:J278"/>
    <mergeCell ref="G279:J279"/>
    <mergeCell ref="G280:J280"/>
    <mergeCell ref="G263:J263"/>
    <mergeCell ref="G276:J276"/>
    <mergeCell ref="G268:J268"/>
    <mergeCell ref="G266:J266"/>
    <mergeCell ref="G272:J272"/>
    <mergeCell ref="G273:J273"/>
    <mergeCell ref="G274:J274"/>
    <mergeCell ref="G275:J275"/>
    <mergeCell ref="G258:J258"/>
    <mergeCell ref="G257:J257"/>
    <mergeCell ref="G222:J222"/>
    <mergeCell ref="G228:J228"/>
    <mergeCell ref="G229:J229"/>
    <mergeCell ref="G230:J230"/>
    <mergeCell ref="G250:J250"/>
    <mergeCell ref="A221:A251"/>
    <mergeCell ref="C221:C251"/>
    <mergeCell ref="D221:D251"/>
    <mergeCell ref="G221:J221"/>
    <mergeCell ref="G231:J231"/>
    <mergeCell ref="G233:J233"/>
    <mergeCell ref="G234:J234"/>
    <mergeCell ref="G236:J236"/>
    <mergeCell ref="G238:J238"/>
    <mergeCell ref="G239:J239"/>
    <mergeCell ref="G240:J240"/>
    <mergeCell ref="G246:J246"/>
    <mergeCell ref="G247:J247"/>
    <mergeCell ref="G249:J249"/>
    <mergeCell ref="G232:J232"/>
    <mergeCell ref="G235:J235"/>
    <mergeCell ref="G237:J237"/>
    <mergeCell ref="G248:J248"/>
    <mergeCell ref="G241:J241"/>
    <mergeCell ref="G242:J242"/>
    <mergeCell ref="G243:J243"/>
    <mergeCell ref="G244:J244"/>
    <mergeCell ref="G245:J245"/>
    <mergeCell ref="G227:J227"/>
    <mergeCell ref="G226:J226"/>
    <mergeCell ref="G191:J191"/>
    <mergeCell ref="G197:J197"/>
    <mergeCell ref="G198:J198"/>
    <mergeCell ref="G199:J199"/>
    <mergeCell ref="G219:J219"/>
    <mergeCell ref="A190:A220"/>
    <mergeCell ref="C190:C220"/>
    <mergeCell ref="D190:D220"/>
    <mergeCell ref="G190:J190"/>
    <mergeCell ref="G200:J200"/>
    <mergeCell ref="G202:J202"/>
    <mergeCell ref="G203:J203"/>
    <mergeCell ref="G205:J205"/>
    <mergeCell ref="G207:J207"/>
    <mergeCell ref="G208:J208"/>
    <mergeCell ref="G209:J209"/>
    <mergeCell ref="G215:J215"/>
    <mergeCell ref="G216:J216"/>
    <mergeCell ref="G201:J201"/>
    <mergeCell ref="G204:J204"/>
    <mergeCell ref="G210:J210"/>
    <mergeCell ref="G217:J217"/>
    <mergeCell ref="G206:J206"/>
    <mergeCell ref="G211:J211"/>
    <mergeCell ref="G212:J212"/>
    <mergeCell ref="G213:J213"/>
    <mergeCell ref="G214:J214"/>
    <mergeCell ref="G218:J218"/>
    <mergeCell ref="G196:J196"/>
    <mergeCell ref="G195:J195"/>
    <mergeCell ref="A159:A189"/>
    <mergeCell ref="C159:C189"/>
    <mergeCell ref="D159:D189"/>
    <mergeCell ref="G159:J159"/>
    <mergeCell ref="G169:J169"/>
    <mergeCell ref="G171:J171"/>
    <mergeCell ref="G172:J172"/>
    <mergeCell ref="G174:J174"/>
    <mergeCell ref="G176:J176"/>
    <mergeCell ref="G177:J177"/>
    <mergeCell ref="G178:J178"/>
    <mergeCell ref="G184:J184"/>
    <mergeCell ref="G185:J185"/>
    <mergeCell ref="G181:J181"/>
    <mergeCell ref="G182:J182"/>
    <mergeCell ref="G183:J183"/>
    <mergeCell ref="G180:J180"/>
    <mergeCell ref="G186:J186"/>
    <mergeCell ref="G175:J175"/>
    <mergeCell ref="G187:J187"/>
    <mergeCell ref="G170:J170"/>
    <mergeCell ref="G173:J173"/>
    <mergeCell ref="G165:J165"/>
    <mergeCell ref="G189:J189"/>
    <mergeCell ref="G164:J164"/>
    <mergeCell ref="G160:J160"/>
    <mergeCell ref="G166:J166"/>
    <mergeCell ref="G167:J167"/>
    <mergeCell ref="G168:J168"/>
    <mergeCell ref="G188:J188"/>
    <mergeCell ref="A128:A158"/>
    <mergeCell ref="C128:C158"/>
    <mergeCell ref="D128:D158"/>
    <mergeCell ref="G128:J128"/>
    <mergeCell ref="G147:J147"/>
    <mergeCell ref="G153:J153"/>
    <mergeCell ref="G154:J154"/>
    <mergeCell ref="G138:J138"/>
    <mergeCell ref="G140:J140"/>
    <mergeCell ref="G141:J141"/>
    <mergeCell ref="G143:J143"/>
    <mergeCell ref="G145:J145"/>
    <mergeCell ref="G146:J146"/>
    <mergeCell ref="G155:J155"/>
    <mergeCell ref="G156:J156"/>
    <mergeCell ref="G133:J133"/>
    <mergeCell ref="G144:J144"/>
    <mergeCell ref="G152:J152"/>
    <mergeCell ref="G134:J134"/>
    <mergeCell ref="G148:J148"/>
    <mergeCell ref="G149:J149"/>
    <mergeCell ref="G150:J150"/>
    <mergeCell ref="G151:J151"/>
    <mergeCell ref="G158:J158"/>
    <mergeCell ref="G139:J139"/>
    <mergeCell ref="G142:J142"/>
    <mergeCell ref="G129:J129"/>
    <mergeCell ref="G135:J135"/>
    <mergeCell ref="G136:J136"/>
    <mergeCell ref="G137:J137"/>
    <mergeCell ref="G157:J157"/>
    <mergeCell ref="G13:J13"/>
    <mergeCell ref="G33:J33"/>
    <mergeCell ref="G15:J15"/>
    <mergeCell ref="G9:J9"/>
    <mergeCell ref="G18:J18"/>
    <mergeCell ref="G24:J24"/>
    <mergeCell ref="G25:J25"/>
    <mergeCell ref="G98:J98"/>
    <mergeCell ref="G104:J104"/>
    <mergeCell ref="G105:J105"/>
    <mergeCell ref="G106:J106"/>
    <mergeCell ref="G126:J126"/>
    <mergeCell ref="A97:A127"/>
    <mergeCell ref="C97:C127"/>
    <mergeCell ref="D97:D127"/>
    <mergeCell ref="G97:J97"/>
    <mergeCell ref="G78:J78"/>
    <mergeCell ref="G79:J79"/>
    <mergeCell ref="G81:J81"/>
    <mergeCell ref="G83:J83"/>
    <mergeCell ref="G84:J84"/>
    <mergeCell ref="G118:J118"/>
    <mergeCell ref="G119:J119"/>
    <mergeCell ref="G88:J88"/>
    <mergeCell ref="G89:J89"/>
    <mergeCell ref="G90:J90"/>
    <mergeCell ref="G108:J108"/>
    <mergeCell ref="G111:J111"/>
    <mergeCell ref="G85:J85"/>
    <mergeCell ref="G112:J112"/>
    <mergeCell ref="G114:J114"/>
    <mergeCell ref="G115:J115"/>
    <mergeCell ref="G10:J10"/>
    <mergeCell ref="G36:J36"/>
    <mergeCell ref="G42:J42"/>
    <mergeCell ref="G43:J43"/>
    <mergeCell ref="G44:J44"/>
    <mergeCell ref="G45:J45"/>
    <mergeCell ref="G47:J47"/>
    <mergeCell ref="A1:L1"/>
    <mergeCell ref="F2:J2"/>
    <mergeCell ref="A3:L3"/>
    <mergeCell ref="A4:A34"/>
    <mergeCell ref="C4:C34"/>
    <mergeCell ref="D4:D34"/>
    <mergeCell ref="G4:J4"/>
    <mergeCell ref="G14:J14"/>
    <mergeCell ref="G16:J16"/>
    <mergeCell ref="G17:J17"/>
    <mergeCell ref="G19:J19"/>
    <mergeCell ref="G21:J21"/>
    <mergeCell ref="G22:J22"/>
    <mergeCell ref="G23:J23"/>
    <mergeCell ref="G29:J29"/>
    <mergeCell ref="G30:J30"/>
    <mergeCell ref="G31:J31"/>
    <mergeCell ref="G32:J32"/>
    <mergeCell ref="G5:J5"/>
    <mergeCell ref="G11:J11"/>
    <mergeCell ref="G34:J34"/>
    <mergeCell ref="E4:E34"/>
    <mergeCell ref="B4:B34"/>
    <mergeCell ref="G8:J8"/>
    <mergeCell ref="G12:J12"/>
    <mergeCell ref="G103:J103"/>
    <mergeCell ref="G72:J72"/>
    <mergeCell ref="G26:J26"/>
    <mergeCell ref="G27:J27"/>
    <mergeCell ref="G28:J28"/>
    <mergeCell ref="G40:J40"/>
    <mergeCell ref="G46:J46"/>
    <mergeCell ref="G49:J49"/>
    <mergeCell ref="G55:J55"/>
    <mergeCell ref="G56:J56"/>
    <mergeCell ref="G57:J57"/>
    <mergeCell ref="G58:J58"/>
    <mergeCell ref="G59:J59"/>
    <mergeCell ref="G20:J20"/>
    <mergeCell ref="G51:J51"/>
    <mergeCell ref="G39:J39"/>
    <mergeCell ref="G50:J50"/>
    <mergeCell ref="G41:J41"/>
    <mergeCell ref="G95:J95"/>
    <mergeCell ref="A35:A65"/>
    <mergeCell ref="C35:C65"/>
    <mergeCell ref="D35:D65"/>
    <mergeCell ref="G35:J35"/>
    <mergeCell ref="G124:J124"/>
    <mergeCell ref="G125:J125"/>
    <mergeCell ref="G92:J92"/>
    <mergeCell ref="A66:A96"/>
    <mergeCell ref="C66:C96"/>
    <mergeCell ref="D66:D96"/>
    <mergeCell ref="G66:J66"/>
    <mergeCell ref="G220:J220"/>
    <mergeCell ref="G251:J251"/>
    <mergeCell ref="G282:J282"/>
    <mergeCell ref="G313:J313"/>
    <mergeCell ref="G121:J121"/>
    <mergeCell ref="G110:J110"/>
    <mergeCell ref="G62:J62"/>
    <mergeCell ref="G63:J63"/>
    <mergeCell ref="G77:J77"/>
    <mergeCell ref="G179:J179"/>
    <mergeCell ref="G48:J48"/>
    <mergeCell ref="G117:J117"/>
    <mergeCell ref="G120:J120"/>
    <mergeCell ref="G107:J107"/>
    <mergeCell ref="G93:J93"/>
    <mergeCell ref="G116:J116"/>
    <mergeCell ref="G122:J122"/>
    <mergeCell ref="G123:J123"/>
    <mergeCell ref="G65:J65"/>
    <mergeCell ref="G96:J96"/>
    <mergeCell ref="G127:J127"/>
    <mergeCell ref="G585:J585"/>
    <mergeCell ref="G568:J568"/>
    <mergeCell ref="G553:J553"/>
    <mergeCell ref="G554:J554"/>
    <mergeCell ref="G555:J555"/>
    <mergeCell ref="G556:J556"/>
    <mergeCell ref="G524:J524"/>
    <mergeCell ref="G525:J525"/>
    <mergeCell ref="G543:J543"/>
    <mergeCell ref="G546:J546"/>
    <mergeCell ref="G552:J552"/>
    <mergeCell ref="G579:J579"/>
    <mergeCell ref="G580:J580"/>
    <mergeCell ref="G581:J581"/>
    <mergeCell ref="G52:J52"/>
    <mergeCell ref="G53:J53"/>
    <mergeCell ref="G54:J54"/>
    <mergeCell ref="G60:J60"/>
    <mergeCell ref="G61:J61"/>
    <mergeCell ref="G64:J64"/>
    <mergeCell ref="G76:J76"/>
    <mergeCell ref="G67:J67"/>
    <mergeCell ref="G73:J73"/>
    <mergeCell ref="G74:J74"/>
    <mergeCell ref="G75:J75"/>
    <mergeCell ref="G71:J71"/>
    <mergeCell ref="G392:J392"/>
    <mergeCell ref="G80:J80"/>
    <mergeCell ref="G86:J86"/>
    <mergeCell ref="G87:J87"/>
    <mergeCell ref="G82:J82"/>
    <mergeCell ref="G113:J113"/>
    <mergeCell ref="G924:J924"/>
    <mergeCell ref="G925:J925"/>
    <mergeCell ref="G926:J926"/>
    <mergeCell ref="G927:J927"/>
    <mergeCell ref="G928:J928"/>
    <mergeCell ref="G884:J884"/>
    <mergeCell ref="G887:J887"/>
    <mergeCell ref="G893:J893"/>
    <mergeCell ref="G894:J894"/>
    <mergeCell ref="G895:J895"/>
    <mergeCell ref="G896:J896"/>
    <mergeCell ref="G897:J897"/>
    <mergeCell ref="G909:J909"/>
    <mergeCell ref="G901:J901"/>
    <mergeCell ref="G885:J885"/>
    <mergeCell ref="G920:J920"/>
    <mergeCell ref="G856:J856"/>
    <mergeCell ref="G862:J862"/>
    <mergeCell ref="G863:J863"/>
    <mergeCell ref="G864:J864"/>
    <mergeCell ref="G865:J865"/>
    <mergeCell ref="G866:J866"/>
    <mergeCell ref="G915:J915"/>
    <mergeCell ref="G918:J918"/>
    <mergeCell ref="G886:J886"/>
    <mergeCell ref="G888:J888"/>
    <mergeCell ref="G881:J881"/>
    <mergeCell ref="G882:J882"/>
    <mergeCell ref="G858:J858"/>
    <mergeCell ref="G889:J889"/>
    <mergeCell ref="G878:J878"/>
    <mergeCell ref="G867:J867"/>
    <mergeCell ref="G910:J910"/>
    <mergeCell ref="G879:J879"/>
    <mergeCell ref="G848:J848"/>
    <mergeCell ref="G817:J817"/>
    <mergeCell ref="G786:J786"/>
    <mergeCell ref="G755:J755"/>
    <mergeCell ref="G724:J724"/>
    <mergeCell ref="G693:J693"/>
    <mergeCell ref="G662:J662"/>
    <mergeCell ref="G631:J631"/>
    <mergeCell ref="G600:J600"/>
    <mergeCell ref="G569:J569"/>
    <mergeCell ref="G538:J538"/>
    <mergeCell ref="G507:J507"/>
    <mergeCell ref="G476:J476"/>
    <mergeCell ref="G444:J444"/>
    <mergeCell ref="G413:J413"/>
    <mergeCell ref="G485:J485"/>
    <mergeCell ref="G487:J487"/>
    <mergeCell ref="G484:J484"/>
    <mergeCell ref="G490:J490"/>
    <mergeCell ref="G491:J491"/>
    <mergeCell ref="G492:J492"/>
    <mergeCell ref="G493:J493"/>
    <mergeCell ref="G494:J494"/>
    <mergeCell ref="G512:J512"/>
    <mergeCell ref="G486:J486"/>
    <mergeCell ref="G517:J517"/>
    <mergeCell ref="G562:J562"/>
    <mergeCell ref="G500:J500"/>
    <mergeCell ref="G583:J583"/>
    <mergeCell ref="G584:J584"/>
  </mergeCells>
  <hyperlinks>
    <hyperlink ref="A1018:G1018" location="Содержание!A1" display="Возврат к содержанию"/>
  </hyperlinks>
  <pageMargins left="0.25" right="0.25" top="0.36" bottom="0.17" header="0.3" footer="0.17"/>
  <pageSetup paperSize="9" scale="48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0">
    <tabColor theme="1" tint="4.9989318521683403E-2"/>
    <pageSetUpPr fitToPage="1"/>
  </sheetPr>
  <dimension ref="A1:L779"/>
  <sheetViews>
    <sheetView zoomScale="80" zoomScaleNormal="80" zoomScaleSheetLayoutView="70" workbookViewId="0">
      <selection sqref="A1:L1"/>
    </sheetView>
  </sheetViews>
  <sheetFormatPr defaultRowHeight="19.5" x14ac:dyDescent="0.3"/>
  <cols>
    <col min="1" max="2" width="4.7109375" style="29" customWidth="1"/>
    <col min="3" max="3" width="21.7109375" style="323" customWidth="1"/>
    <col min="4" max="4" width="71.7109375" style="9" customWidth="1"/>
    <col min="5" max="5" width="30.7109375" style="9" customWidth="1"/>
    <col min="6" max="6" width="32.7109375" style="17" customWidth="1"/>
    <col min="7" max="7" width="8.28515625" style="115" customWidth="1"/>
    <col min="8" max="8" width="8.28515625" style="116" customWidth="1"/>
    <col min="9" max="9" width="8.28515625" style="117" customWidth="1"/>
    <col min="10" max="10" width="8.28515625" style="118" customWidth="1"/>
    <col min="11" max="11" width="12.140625" style="118" customWidth="1"/>
    <col min="12" max="12" width="34.28515625" style="330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259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49">
        <v>1</v>
      </c>
      <c r="B4" s="551"/>
      <c r="C4" s="455" t="s">
        <v>138</v>
      </c>
      <c r="D4" s="520"/>
      <c r="E4" s="520"/>
      <c r="F4" s="110" t="s">
        <v>81</v>
      </c>
      <c r="G4" s="524" t="s">
        <v>6</v>
      </c>
      <c r="H4" s="524"/>
      <c r="I4" s="524"/>
      <c r="J4" s="524"/>
      <c r="K4" s="560">
        <v>3</v>
      </c>
      <c r="L4" s="498">
        <v>7142</v>
      </c>
    </row>
    <row r="5" spans="1:12" ht="15" customHeight="1" x14ac:dyDescent="0.25">
      <c r="A5" s="549"/>
      <c r="B5" s="552"/>
      <c r="C5" s="455"/>
      <c r="D5" s="520"/>
      <c r="E5" s="520"/>
      <c r="F5" s="110" t="s">
        <v>80</v>
      </c>
      <c r="G5" s="469">
        <v>27</v>
      </c>
      <c r="H5" s="469"/>
      <c r="I5" s="469"/>
      <c r="J5" s="469"/>
      <c r="K5" s="502"/>
      <c r="L5" s="499"/>
    </row>
    <row r="6" spans="1:12" ht="15" customHeight="1" x14ac:dyDescent="0.25">
      <c r="A6" s="549"/>
      <c r="B6" s="552"/>
      <c r="C6" s="455"/>
      <c r="D6" s="520"/>
      <c r="E6" s="520"/>
      <c r="F6" s="110" t="s">
        <v>8</v>
      </c>
      <c r="G6" s="240">
        <v>3000</v>
      </c>
      <c r="H6" s="241">
        <v>4000</v>
      </c>
      <c r="I6" s="312">
        <v>5000</v>
      </c>
      <c r="J6" s="242">
        <v>6000</v>
      </c>
      <c r="K6" s="502"/>
      <c r="L6" s="499"/>
    </row>
    <row r="7" spans="1:12" ht="15" customHeight="1" x14ac:dyDescent="0.25">
      <c r="A7" s="549"/>
      <c r="B7" s="552"/>
      <c r="C7" s="455"/>
      <c r="D7" s="520"/>
      <c r="E7" s="520"/>
      <c r="F7" s="110" t="s">
        <v>817</v>
      </c>
      <c r="G7" s="243">
        <f>G5*114</f>
        <v>3078</v>
      </c>
      <c r="H7" s="244">
        <f>G5*128</f>
        <v>3456</v>
      </c>
      <c r="I7" s="313">
        <f>G5*143</f>
        <v>3861</v>
      </c>
      <c r="J7" s="245">
        <f>G5*148</f>
        <v>3996</v>
      </c>
      <c r="K7" s="502"/>
      <c r="L7" s="499"/>
    </row>
    <row r="8" spans="1:12" ht="15" customHeight="1" x14ac:dyDescent="0.25">
      <c r="A8" s="549"/>
      <c r="B8" s="552"/>
      <c r="C8" s="455"/>
      <c r="D8" s="520"/>
      <c r="E8" s="520"/>
      <c r="F8" s="110" t="s">
        <v>1269</v>
      </c>
      <c r="G8" s="451">
        <v>0.98</v>
      </c>
      <c r="H8" s="451"/>
      <c r="I8" s="451"/>
      <c r="J8" s="451"/>
      <c r="K8" s="502"/>
      <c r="L8" s="499"/>
    </row>
    <row r="9" spans="1:12" ht="15" customHeight="1" x14ac:dyDescent="0.25">
      <c r="A9" s="549"/>
      <c r="B9" s="552"/>
      <c r="C9" s="455"/>
      <c r="D9" s="520"/>
      <c r="E9" s="520"/>
      <c r="F9" s="93" t="s">
        <v>699</v>
      </c>
      <c r="G9" s="523" t="s">
        <v>700</v>
      </c>
      <c r="H9" s="523"/>
      <c r="I9" s="523"/>
      <c r="J9" s="523"/>
      <c r="K9" s="502"/>
      <c r="L9" s="499"/>
    </row>
    <row r="10" spans="1:12" ht="15" customHeight="1" x14ac:dyDescent="0.25">
      <c r="A10" s="549"/>
      <c r="B10" s="552"/>
      <c r="C10" s="455"/>
      <c r="D10" s="520"/>
      <c r="E10" s="520"/>
      <c r="F10" s="93" t="s">
        <v>1181</v>
      </c>
      <c r="G10" s="462" t="s">
        <v>1179</v>
      </c>
      <c r="H10" s="463"/>
      <c r="I10" s="463"/>
      <c r="J10" s="464"/>
      <c r="K10" s="502"/>
      <c r="L10" s="499"/>
    </row>
    <row r="11" spans="1:12" ht="15" customHeight="1" x14ac:dyDescent="0.25">
      <c r="A11" s="549"/>
      <c r="B11" s="552"/>
      <c r="C11" s="455"/>
      <c r="D11" s="520"/>
      <c r="E11" s="520"/>
      <c r="F11" s="110" t="s">
        <v>83</v>
      </c>
      <c r="G11" s="524">
        <v>67</v>
      </c>
      <c r="H11" s="524"/>
      <c r="I11" s="524"/>
      <c r="J11" s="524"/>
      <c r="K11" s="502"/>
      <c r="L11" s="499"/>
    </row>
    <row r="12" spans="1:12" ht="15" customHeight="1" x14ac:dyDescent="0.25">
      <c r="A12" s="549"/>
      <c r="B12" s="552"/>
      <c r="C12" s="455"/>
      <c r="D12" s="520"/>
      <c r="E12" s="520"/>
      <c r="F12" s="110" t="s">
        <v>396</v>
      </c>
      <c r="G12" s="548" t="s">
        <v>397</v>
      </c>
      <c r="H12" s="548"/>
      <c r="I12" s="548"/>
      <c r="J12" s="548"/>
      <c r="K12" s="502"/>
      <c r="L12" s="499"/>
    </row>
    <row r="13" spans="1:12" ht="15" customHeight="1" x14ac:dyDescent="0.25">
      <c r="A13" s="549"/>
      <c r="B13" s="552"/>
      <c r="C13" s="455"/>
      <c r="D13" s="520"/>
      <c r="E13" s="520"/>
      <c r="F13" s="110" t="s">
        <v>256</v>
      </c>
      <c r="G13" s="524" t="s">
        <v>59</v>
      </c>
      <c r="H13" s="524"/>
      <c r="I13" s="524"/>
      <c r="J13" s="524"/>
      <c r="K13" s="502"/>
      <c r="L13" s="499"/>
    </row>
    <row r="14" spans="1:12" ht="15.6" customHeight="1" x14ac:dyDescent="0.25">
      <c r="A14" s="549"/>
      <c r="B14" s="552"/>
      <c r="C14" s="455"/>
      <c r="D14" s="520"/>
      <c r="E14" s="520"/>
      <c r="F14" s="93" t="s">
        <v>379</v>
      </c>
      <c r="G14" s="523" t="s">
        <v>380</v>
      </c>
      <c r="H14" s="523"/>
      <c r="I14" s="523"/>
      <c r="J14" s="523"/>
      <c r="K14" s="502"/>
      <c r="L14" s="499"/>
    </row>
    <row r="15" spans="1:12" ht="15.6" customHeight="1" x14ac:dyDescent="0.25">
      <c r="A15" s="549"/>
      <c r="B15" s="552"/>
      <c r="C15" s="455"/>
      <c r="D15" s="520"/>
      <c r="E15" s="520"/>
      <c r="F15" s="93" t="s">
        <v>701</v>
      </c>
      <c r="G15" s="523">
        <v>100000</v>
      </c>
      <c r="H15" s="523"/>
      <c r="I15" s="523"/>
      <c r="J15" s="523"/>
      <c r="K15" s="502"/>
      <c r="L15" s="499"/>
    </row>
    <row r="16" spans="1:12" ht="15.6" customHeight="1" x14ac:dyDescent="0.25">
      <c r="A16" s="549"/>
      <c r="B16" s="552"/>
      <c r="C16" s="455"/>
      <c r="D16" s="520"/>
      <c r="E16" s="520"/>
      <c r="F16" s="93" t="s">
        <v>257</v>
      </c>
      <c r="G16" s="523" t="s">
        <v>556</v>
      </c>
      <c r="H16" s="523"/>
      <c r="I16" s="523"/>
      <c r="J16" s="523"/>
      <c r="K16" s="502"/>
      <c r="L16" s="499"/>
    </row>
    <row r="17" spans="1:12" ht="15.6" customHeight="1" x14ac:dyDescent="0.25">
      <c r="A17" s="549"/>
      <c r="B17" s="552"/>
      <c r="C17" s="455"/>
      <c r="D17" s="520"/>
      <c r="E17" s="520"/>
      <c r="F17" s="93" t="s">
        <v>376</v>
      </c>
      <c r="G17" s="523" t="s">
        <v>395</v>
      </c>
      <c r="H17" s="523"/>
      <c r="I17" s="523"/>
      <c r="J17" s="523"/>
      <c r="K17" s="502"/>
      <c r="L17" s="499"/>
    </row>
    <row r="18" spans="1:12" ht="15.6" customHeight="1" x14ac:dyDescent="0.25">
      <c r="A18" s="549"/>
      <c r="B18" s="552"/>
      <c r="C18" s="455"/>
      <c r="D18" s="520"/>
      <c r="E18" s="520"/>
      <c r="F18" s="93" t="s">
        <v>381</v>
      </c>
      <c r="G18" s="523" t="s">
        <v>382</v>
      </c>
      <c r="H18" s="523"/>
      <c r="I18" s="523"/>
      <c r="J18" s="523"/>
      <c r="K18" s="502"/>
      <c r="L18" s="499"/>
    </row>
    <row r="19" spans="1:12" ht="15.6" customHeight="1" x14ac:dyDescent="0.25">
      <c r="A19" s="549"/>
      <c r="B19" s="552"/>
      <c r="C19" s="455"/>
      <c r="D19" s="520"/>
      <c r="E19" s="520"/>
      <c r="F19" s="94" t="s">
        <v>358</v>
      </c>
      <c r="G19" s="523" t="s">
        <v>900</v>
      </c>
      <c r="H19" s="523"/>
      <c r="I19" s="523"/>
      <c r="J19" s="523"/>
      <c r="K19" s="502"/>
      <c r="L19" s="500"/>
    </row>
    <row r="20" spans="1:12" ht="15.6" customHeight="1" x14ac:dyDescent="0.25">
      <c r="A20" s="549"/>
      <c r="B20" s="552"/>
      <c r="C20" s="455"/>
      <c r="D20" s="520"/>
      <c r="E20" s="520"/>
      <c r="F20" s="93" t="s">
        <v>383</v>
      </c>
      <c r="G20" s="523" t="s">
        <v>384</v>
      </c>
      <c r="H20" s="523"/>
      <c r="I20" s="523"/>
      <c r="J20" s="523"/>
      <c r="K20" s="496">
        <v>5</v>
      </c>
      <c r="L20" s="443">
        <v>7642</v>
      </c>
    </row>
    <row r="21" spans="1:12" ht="15.6" customHeight="1" x14ac:dyDescent="0.25">
      <c r="A21" s="549"/>
      <c r="B21" s="552"/>
      <c r="C21" s="455"/>
      <c r="D21" s="520"/>
      <c r="E21" s="520"/>
      <c r="F21" s="93" t="s">
        <v>385</v>
      </c>
      <c r="G21" s="523" t="s">
        <v>386</v>
      </c>
      <c r="H21" s="523"/>
      <c r="I21" s="523"/>
      <c r="J21" s="523"/>
      <c r="K21" s="497"/>
      <c r="L21" s="444" t="e">
        <f>#REF!-#REF!*10%</f>
        <v>#REF!</v>
      </c>
    </row>
    <row r="22" spans="1:12" ht="15.6" customHeight="1" x14ac:dyDescent="0.25">
      <c r="A22" s="549"/>
      <c r="B22" s="552"/>
      <c r="C22" s="455"/>
      <c r="D22" s="520"/>
      <c r="E22" s="520"/>
      <c r="F22" s="93" t="s">
        <v>389</v>
      </c>
      <c r="G22" s="523" t="s">
        <v>390</v>
      </c>
      <c r="H22" s="523"/>
      <c r="I22" s="523"/>
      <c r="J22" s="523"/>
      <c r="K22" s="497"/>
      <c r="L22" s="444" t="e">
        <f>#REF!-#REF!*10%</f>
        <v>#REF!</v>
      </c>
    </row>
    <row r="23" spans="1:12" ht="15.6" customHeight="1" x14ac:dyDescent="0.25">
      <c r="A23" s="549"/>
      <c r="B23" s="552"/>
      <c r="C23" s="455"/>
      <c r="D23" s="520"/>
      <c r="E23" s="520"/>
      <c r="F23" s="93" t="s">
        <v>704</v>
      </c>
      <c r="G23" s="523" t="s">
        <v>705</v>
      </c>
      <c r="H23" s="523"/>
      <c r="I23" s="523"/>
      <c r="J23" s="523"/>
      <c r="K23" s="497"/>
      <c r="L23" s="444" t="e">
        <f>#REF!-#REF!*10%</f>
        <v>#REF!</v>
      </c>
    </row>
    <row r="24" spans="1:12" ht="15.6" customHeight="1" x14ac:dyDescent="0.25">
      <c r="A24" s="549"/>
      <c r="B24" s="552"/>
      <c r="C24" s="455"/>
      <c r="D24" s="520"/>
      <c r="E24" s="520"/>
      <c r="F24" s="93" t="s">
        <v>706</v>
      </c>
      <c r="G24" s="461" t="s">
        <v>390</v>
      </c>
      <c r="H24" s="461"/>
      <c r="I24" s="461"/>
      <c r="J24" s="461"/>
      <c r="K24" s="497"/>
      <c r="L24" s="444" t="e">
        <f>#REF!-#REF!*10%</f>
        <v>#REF!</v>
      </c>
    </row>
    <row r="25" spans="1:12" ht="15.6" customHeight="1" x14ac:dyDescent="0.25">
      <c r="A25" s="549"/>
      <c r="B25" s="552"/>
      <c r="C25" s="455"/>
      <c r="D25" s="520"/>
      <c r="E25" s="520"/>
      <c r="F25" s="93" t="s">
        <v>1271</v>
      </c>
      <c r="G25" s="461" t="s">
        <v>390</v>
      </c>
      <c r="H25" s="461"/>
      <c r="I25" s="461"/>
      <c r="J25" s="461"/>
      <c r="K25" s="497"/>
      <c r="L25" s="444" t="e">
        <f>#REF!-#REF!*10%</f>
        <v>#REF!</v>
      </c>
    </row>
    <row r="26" spans="1:12" ht="15.6" customHeight="1" x14ac:dyDescent="0.25">
      <c r="A26" s="549"/>
      <c r="B26" s="552"/>
      <c r="C26" s="455"/>
      <c r="D26" s="520"/>
      <c r="E26" s="520"/>
      <c r="F26" s="93" t="s">
        <v>707</v>
      </c>
      <c r="G26" s="523" t="s">
        <v>1270</v>
      </c>
      <c r="H26" s="523"/>
      <c r="I26" s="523"/>
      <c r="J26" s="523"/>
      <c r="K26" s="497"/>
      <c r="L26" s="444" t="e">
        <f>#REF!-#REF!*10%</f>
        <v>#REF!</v>
      </c>
    </row>
    <row r="27" spans="1:12" ht="15.6" customHeight="1" x14ac:dyDescent="0.25">
      <c r="A27" s="549"/>
      <c r="B27" s="552"/>
      <c r="C27" s="455"/>
      <c r="D27" s="520"/>
      <c r="E27" s="520"/>
      <c r="F27" s="93" t="s">
        <v>708</v>
      </c>
      <c r="G27" s="523" t="s">
        <v>390</v>
      </c>
      <c r="H27" s="523"/>
      <c r="I27" s="523"/>
      <c r="J27" s="523"/>
      <c r="K27" s="497"/>
      <c r="L27" s="444" t="e">
        <f>#REF!-#REF!*10%</f>
        <v>#REF!</v>
      </c>
    </row>
    <row r="28" spans="1:12" ht="15.6" customHeight="1" x14ac:dyDescent="0.25">
      <c r="A28" s="549"/>
      <c r="B28" s="552"/>
      <c r="C28" s="455"/>
      <c r="D28" s="520"/>
      <c r="E28" s="520"/>
      <c r="F28" s="93" t="s">
        <v>377</v>
      </c>
      <c r="G28" s="523" t="s">
        <v>387</v>
      </c>
      <c r="H28" s="523"/>
      <c r="I28" s="523"/>
      <c r="J28" s="523"/>
      <c r="K28" s="497"/>
      <c r="L28" s="444" t="e">
        <f>#REF!-#REF!*10%</f>
        <v>#REF!</v>
      </c>
    </row>
    <row r="29" spans="1:12" ht="15.6" customHeight="1" x14ac:dyDescent="0.25">
      <c r="A29" s="549"/>
      <c r="B29" s="552"/>
      <c r="C29" s="455"/>
      <c r="D29" s="520"/>
      <c r="E29" s="520"/>
      <c r="F29" s="93" t="s">
        <v>388</v>
      </c>
      <c r="G29" s="523" t="s">
        <v>393</v>
      </c>
      <c r="H29" s="523"/>
      <c r="I29" s="523"/>
      <c r="J29" s="523"/>
      <c r="K29" s="497"/>
      <c r="L29" s="444" t="e">
        <f>#REF!-#REF!*10%</f>
        <v>#REF!</v>
      </c>
    </row>
    <row r="30" spans="1:12" ht="15.6" customHeight="1" x14ac:dyDescent="0.25">
      <c r="A30" s="549"/>
      <c r="B30" s="552"/>
      <c r="C30" s="455"/>
      <c r="D30" s="520"/>
      <c r="E30" s="520"/>
      <c r="F30" s="93" t="s">
        <v>562</v>
      </c>
      <c r="G30" s="523" t="s">
        <v>1024</v>
      </c>
      <c r="H30" s="523"/>
      <c r="I30" s="523"/>
      <c r="J30" s="523"/>
      <c r="K30" s="497"/>
      <c r="L30" s="444" t="e">
        <f>#REF!-#REF!*10%</f>
        <v>#REF!</v>
      </c>
    </row>
    <row r="31" spans="1:12" ht="15.6" customHeight="1" x14ac:dyDescent="0.25">
      <c r="A31" s="549"/>
      <c r="B31" s="552"/>
      <c r="C31" s="455"/>
      <c r="D31" s="520"/>
      <c r="E31" s="520"/>
      <c r="F31" s="93" t="s">
        <v>570</v>
      </c>
      <c r="G31" s="523" t="s">
        <v>613</v>
      </c>
      <c r="H31" s="523"/>
      <c r="I31" s="523"/>
      <c r="J31" s="523"/>
      <c r="K31" s="497"/>
      <c r="L31" s="444" t="e">
        <f>#REF!-#REF!*10%</f>
        <v>#REF!</v>
      </c>
    </row>
    <row r="32" spans="1:12" ht="15.6" customHeight="1" x14ac:dyDescent="0.25">
      <c r="A32" s="549"/>
      <c r="B32" s="552"/>
      <c r="C32" s="455"/>
      <c r="D32" s="520"/>
      <c r="E32" s="520"/>
      <c r="F32" s="111" t="s">
        <v>84</v>
      </c>
      <c r="G32" s="526">
        <v>1.1000000000000001</v>
      </c>
      <c r="H32" s="526"/>
      <c r="I32" s="526"/>
      <c r="J32" s="526"/>
      <c r="K32" s="497"/>
      <c r="L32" s="444" t="e">
        <f>#REF!-#REF!*10%</f>
        <v>#REF!</v>
      </c>
    </row>
    <row r="33" spans="1:12" ht="15" customHeight="1" x14ac:dyDescent="0.25">
      <c r="A33" s="549"/>
      <c r="B33" s="553"/>
      <c r="C33" s="455"/>
      <c r="D33" s="520"/>
      <c r="E33" s="520"/>
      <c r="F33" s="96" t="s">
        <v>1016</v>
      </c>
      <c r="G33" s="454">
        <v>5</v>
      </c>
      <c r="H33" s="454"/>
      <c r="I33" s="454"/>
      <c r="J33" s="454"/>
      <c r="K33" s="497"/>
      <c r="L33" s="444" t="e">
        <f>#REF!-#REF!*10%</f>
        <v>#REF!</v>
      </c>
    </row>
    <row r="34" spans="1:12" ht="15.6" customHeight="1" x14ac:dyDescent="0.25">
      <c r="A34" s="549">
        <v>2</v>
      </c>
      <c r="B34" s="551"/>
      <c r="C34" s="455" t="s">
        <v>615</v>
      </c>
      <c r="D34" s="520"/>
      <c r="E34" s="520"/>
      <c r="F34" s="110" t="s">
        <v>81</v>
      </c>
      <c r="G34" s="524" t="s">
        <v>6</v>
      </c>
      <c r="H34" s="524"/>
      <c r="I34" s="524"/>
      <c r="J34" s="524"/>
      <c r="K34" s="560">
        <v>3</v>
      </c>
      <c r="L34" s="498">
        <v>7900</v>
      </c>
    </row>
    <row r="35" spans="1:12" ht="15.6" customHeight="1" x14ac:dyDescent="0.25">
      <c r="A35" s="549"/>
      <c r="B35" s="552"/>
      <c r="C35" s="455"/>
      <c r="D35" s="520"/>
      <c r="E35" s="520"/>
      <c r="F35" s="110" t="s">
        <v>80</v>
      </c>
      <c r="G35" s="469">
        <v>35</v>
      </c>
      <c r="H35" s="469"/>
      <c r="I35" s="469"/>
      <c r="J35" s="469"/>
      <c r="K35" s="502"/>
      <c r="L35" s="499"/>
    </row>
    <row r="36" spans="1:12" ht="15.6" customHeight="1" x14ac:dyDescent="0.25">
      <c r="A36" s="549"/>
      <c r="B36" s="552"/>
      <c r="C36" s="455"/>
      <c r="D36" s="520"/>
      <c r="E36" s="520"/>
      <c r="F36" s="110" t="s">
        <v>8</v>
      </c>
      <c r="G36" s="240">
        <v>3000</v>
      </c>
      <c r="H36" s="241">
        <v>4000</v>
      </c>
      <c r="I36" s="312">
        <v>5000</v>
      </c>
      <c r="J36" s="242">
        <v>6000</v>
      </c>
      <c r="K36" s="502"/>
      <c r="L36" s="499"/>
    </row>
    <row r="37" spans="1:12" ht="15.6" customHeight="1" x14ac:dyDescent="0.25">
      <c r="A37" s="549"/>
      <c r="B37" s="552"/>
      <c r="C37" s="455"/>
      <c r="D37" s="520"/>
      <c r="E37" s="520"/>
      <c r="F37" s="110" t="s">
        <v>817</v>
      </c>
      <c r="G37" s="243">
        <f>G35*114</f>
        <v>3990</v>
      </c>
      <c r="H37" s="244">
        <f>G35*128</f>
        <v>4480</v>
      </c>
      <c r="I37" s="313">
        <f>G35*143</f>
        <v>5005</v>
      </c>
      <c r="J37" s="245">
        <f>G35*148</f>
        <v>5180</v>
      </c>
      <c r="K37" s="502"/>
      <c r="L37" s="499"/>
    </row>
    <row r="38" spans="1:12" ht="15.6" customHeight="1" x14ac:dyDescent="0.25">
      <c r="A38" s="549"/>
      <c r="B38" s="552"/>
      <c r="C38" s="455"/>
      <c r="D38" s="520"/>
      <c r="E38" s="520"/>
      <c r="F38" s="110" t="s">
        <v>1269</v>
      </c>
      <c r="G38" s="451">
        <v>0.98</v>
      </c>
      <c r="H38" s="451"/>
      <c r="I38" s="451"/>
      <c r="J38" s="451"/>
      <c r="K38" s="502"/>
      <c r="L38" s="499"/>
    </row>
    <row r="39" spans="1:12" ht="15.6" customHeight="1" x14ac:dyDescent="0.25">
      <c r="A39" s="549"/>
      <c r="B39" s="552"/>
      <c r="C39" s="455"/>
      <c r="D39" s="520"/>
      <c r="E39" s="520"/>
      <c r="F39" s="93" t="s">
        <v>699</v>
      </c>
      <c r="G39" s="523" t="s">
        <v>700</v>
      </c>
      <c r="H39" s="523"/>
      <c r="I39" s="523"/>
      <c r="J39" s="523"/>
      <c r="K39" s="502"/>
      <c r="L39" s="499"/>
    </row>
    <row r="40" spans="1:12" ht="15.6" customHeight="1" x14ac:dyDescent="0.25">
      <c r="A40" s="549"/>
      <c r="B40" s="552"/>
      <c r="C40" s="455"/>
      <c r="D40" s="520"/>
      <c r="E40" s="520"/>
      <c r="F40" s="93" t="s">
        <v>1181</v>
      </c>
      <c r="G40" s="462" t="s">
        <v>1179</v>
      </c>
      <c r="H40" s="463"/>
      <c r="I40" s="463"/>
      <c r="J40" s="464"/>
      <c r="K40" s="502"/>
      <c r="L40" s="499"/>
    </row>
    <row r="41" spans="1:12" ht="15.6" customHeight="1" x14ac:dyDescent="0.25">
      <c r="A41" s="549"/>
      <c r="B41" s="552"/>
      <c r="C41" s="455"/>
      <c r="D41" s="520"/>
      <c r="E41" s="520"/>
      <c r="F41" s="110" t="s">
        <v>83</v>
      </c>
      <c r="G41" s="524">
        <v>67</v>
      </c>
      <c r="H41" s="524"/>
      <c r="I41" s="524"/>
      <c r="J41" s="524"/>
      <c r="K41" s="502"/>
      <c r="L41" s="499"/>
    </row>
    <row r="42" spans="1:12" ht="15.6" customHeight="1" x14ac:dyDescent="0.25">
      <c r="A42" s="549"/>
      <c r="B42" s="552"/>
      <c r="C42" s="455"/>
      <c r="D42" s="520"/>
      <c r="E42" s="520"/>
      <c r="F42" s="110" t="s">
        <v>396</v>
      </c>
      <c r="G42" s="548" t="s">
        <v>397</v>
      </c>
      <c r="H42" s="548"/>
      <c r="I42" s="548"/>
      <c r="J42" s="548"/>
      <c r="K42" s="502"/>
      <c r="L42" s="499"/>
    </row>
    <row r="43" spans="1:12" ht="15.6" customHeight="1" x14ac:dyDescent="0.25">
      <c r="A43" s="549"/>
      <c r="B43" s="552"/>
      <c r="C43" s="455"/>
      <c r="D43" s="520"/>
      <c r="E43" s="520"/>
      <c r="F43" s="110" t="s">
        <v>256</v>
      </c>
      <c r="G43" s="524" t="s">
        <v>59</v>
      </c>
      <c r="H43" s="524"/>
      <c r="I43" s="524"/>
      <c r="J43" s="524"/>
      <c r="K43" s="502"/>
      <c r="L43" s="499"/>
    </row>
    <row r="44" spans="1:12" ht="15.6" customHeight="1" x14ac:dyDescent="0.25">
      <c r="A44" s="549"/>
      <c r="B44" s="552"/>
      <c r="C44" s="455"/>
      <c r="D44" s="520"/>
      <c r="E44" s="520"/>
      <c r="F44" s="93" t="s">
        <v>379</v>
      </c>
      <c r="G44" s="523" t="s">
        <v>380</v>
      </c>
      <c r="H44" s="523"/>
      <c r="I44" s="523"/>
      <c r="J44" s="523"/>
      <c r="K44" s="502"/>
      <c r="L44" s="499"/>
    </row>
    <row r="45" spans="1:12" ht="15.6" customHeight="1" x14ac:dyDescent="0.25">
      <c r="A45" s="549"/>
      <c r="B45" s="552"/>
      <c r="C45" s="455"/>
      <c r="D45" s="520"/>
      <c r="E45" s="520"/>
      <c r="F45" s="93" t="s">
        <v>701</v>
      </c>
      <c r="G45" s="523">
        <v>100000</v>
      </c>
      <c r="H45" s="523"/>
      <c r="I45" s="523"/>
      <c r="J45" s="523"/>
      <c r="K45" s="502"/>
      <c r="L45" s="499"/>
    </row>
    <row r="46" spans="1:12" ht="15.6" customHeight="1" x14ac:dyDescent="0.25">
      <c r="A46" s="549"/>
      <c r="B46" s="552"/>
      <c r="C46" s="455"/>
      <c r="D46" s="520"/>
      <c r="E46" s="520"/>
      <c r="F46" s="93" t="s">
        <v>257</v>
      </c>
      <c r="G46" s="523" t="s">
        <v>556</v>
      </c>
      <c r="H46" s="523"/>
      <c r="I46" s="523"/>
      <c r="J46" s="523"/>
      <c r="K46" s="502"/>
      <c r="L46" s="499"/>
    </row>
    <row r="47" spans="1:12" ht="15.6" customHeight="1" x14ac:dyDescent="0.25">
      <c r="A47" s="549"/>
      <c r="B47" s="552"/>
      <c r="C47" s="455"/>
      <c r="D47" s="520"/>
      <c r="E47" s="520"/>
      <c r="F47" s="93" t="s">
        <v>376</v>
      </c>
      <c r="G47" s="523" t="s">
        <v>395</v>
      </c>
      <c r="H47" s="523"/>
      <c r="I47" s="523"/>
      <c r="J47" s="523"/>
      <c r="K47" s="502"/>
      <c r="L47" s="499"/>
    </row>
    <row r="48" spans="1:12" ht="15.6" customHeight="1" x14ac:dyDescent="0.25">
      <c r="A48" s="549"/>
      <c r="B48" s="552"/>
      <c r="C48" s="455"/>
      <c r="D48" s="520"/>
      <c r="E48" s="520"/>
      <c r="F48" s="93" t="s">
        <v>381</v>
      </c>
      <c r="G48" s="523" t="s">
        <v>382</v>
      </c>
      <c r="H48" s="523"/>
      <c r="I48" s="523"/>
      <c r="J48" s="523"/>
      <c r="K48" s="502"/>
      <c r="L48" s="499"/>
    </row>
    <row r="49" spans="1:12" ht="15.6" customHeight="1" x14ac:dyDescent="0.25">
      <c r="A49" s="549"/>
      <c r="B49" s="552"/>
      <c r="C49" s="455"/>
      <c r="D49" s="520"/>
      <c r="E49" s="520"/>
      <c r="F49" s="94" t="s">
        <v>358</v>
      </c>
      <c r="G49" s="523" t="s">
        <v>900</v>
      </c>
      <c r="H49" s="523"/>
      <c r="I49" s="523"/>
      <c r="J49" s="523"/>
      <c r="K49" s="502"/>
      <c r="L49" s="500"/>
    </row>
    <row r="50" spans="1:12" ht="15.6" customHeight="1" x14ac:dyDescent="0.25">
      <c r="A50" s="549"/>
      <c r="B50" s="552"/>
      <c r="C50" s="455"/>
      <c r="D50" s="520"/>
      <c r="E50" s="520"/>
      <c r="F50" s="93" t="s">
        <v>383</v>
      </c>
      <c r="G50" s="523" t="s">
        <v>384</v>
      </c>
      <c r="H50" s="523"/>
      <c r="I50" s="523"/>
      <c r="J50" s="523"/>
      <c r="K50" s="496">
        <v>5</v>
      </c>
      <c r="L50" s="443">
        <v>8453</v>
      </c>
    </row>
    <row r="51" spans="1:12" ht="15.6" customHeight="1" x14ac:dyDescent="0.25">
      <c r="A51" s="549"/>
      <c r="B51" s="552"/>
      <c r="C51" s="455"/>
      <c r="D51" s="520"/>
      <c r="E51" s="520"/>
      <c r="F51" s="93" t="s">
        <v>385</v>
      </c>
      <c r="G51" s="523" t="s">
        <v>386</v>
      </c>
      <c r="H51" s="523"/>
      <c r="I51" s="523"/>
      <c r="J51" s="523"/>
      <c r="K51" s="497"/>
      <c r="L51" s="444" t="e">
        <f>#REF!-#REF!*10%</f>
        <v>#REF!</v>
      </c>
    </row>
    <row r="52" spans="1:12" ht="15.6" customHeight="1" x14ac:dyDescent="0.25">
      <c r="A52" s="549"/>
      <c r="B52" s="552"/>
      <c r="C52" s="455"/>
      <c r="D52" s="520"/>
      <c r="E52" s="520"/>
      <c r="F52" s="93" t="s">
        <v>389</v>
      </c>
      <c r="G52" s="523" t="s">
        <v>390</v>
      </c>
      <c r="H52" s="523"/>
      <c r="I52" s="523"/>
      <c r="J52" s="523"/>
      <c r="K52" s="497"/>
      <c r="L52" s="444" t="e">
        <f>#REF!-#REF!*10%</f>
        <v>#REF!</v>
      </c>
    </row>
    <row r="53" spans="1:12" ht="15.6" customHeight="1" x14ac:dyDescent="0.25">
      <c r="A53" s="549"/>
      <c r="B53" s="552"/>
      <c r="C53" s="455"/>
      <c r="D53" s="520"/>
      <c r="E53" s="520"/>
      <c r="F53" s="93" t="s">
        <v>704</v>
      </c>
      <c r="G53" s="523" t="s">
        <v>705</v>
      </c>
      <c r="H53" s="523"/>
      <c r="I53" s="523"/>
      <c r="J53" s="523"/>
      <c r="K53" s="497"/>
      <c r="L53" s="444" t="e">
        <f>#REF!-#REF!*10%</f>
        <v>#REF!</v>
      </c>
    </row>
    <row r="54" spans="1:12" ht="15.6" customHeight="1" x14ac:dyDescent="0.25">
      <c r="A54" s="549"/>
      <c r="B54" s="552"/>
      <c r="C54" s="455"/>
      <c r="D54" s="520"/>
      <c r="E54" s="520"/>
      <c r="F54" s="93" t="s">
        <v>706</v>
      </c>
      <c r="G54" s="461" t="s">
        <v>390</v>
      </c>
      <c r="H54" s="461"/>
      <c r="I54" s="461"/>
      <c r="J54" s="461"/>
      <c r="K54" s="497"/>
      <c r="L54" s="444" t="e">
        <f>#REF!-#REF!*10%</f>
        <v>#REF!</v>
      </c>
    </row>
    <row r="55" spans="1:12" ht="15.6" customHeight="1" x14ac:dyDescent="0.25">
      <c r="A55" s="549"/>
      <c r="B55" s="552"/>
      <c r="C55" s="455"/>
      <c r="D55" s="520"/>
      <c r="E55" s="520"/>
      <c r="F55" s="93" t="s">
        <v>1271</v>
      </c>
      <c r="G55" s="461" t="s">
        <v>390</v>
      </c>
      <c r="H55" s="461"/>
      <c r="I55" s="461"/>
      <c r="J55" s="461"/>
      <c r="K55" s="497"/>
      <c r="L55" s="444" t="e">
        <f>#REF!-#REF!*10%</f>
        <v>#REF!</v>
      </c>
    </row>
    <row r="56" spans="1:12" ht="15.6" customHeight="1" x14ac:dyDescent="0.25">
      <c r="A56" s="549"/>
      <c r="B56" s="552"/>
      <c r="C56" s="455"/>
      <c r="D56" s="520"/>
      <c r="E56" s="520"/>
      <c r="F56" s="93" t="s">
        <v>707</v>
      </c>
      <c r="G56" s="523" t="s">
        <v>1270</v>
      </c>
      <c r="H56" s="523"/>
      <c r="I56" s="523"/>
      <c r="J56" s="523"/>
      <c r="K56" s="497"/>
      <c r="L56" s="444" t="e">
        <f>#REF!-#REF!*10%</f>
        <v>#REF!</v>
      </c>
    </row>
    <row r="57" spans="1:12" ht="15.6" customHeight="1" x14ac:dyDescent="0.25">
      <c r="A57" s="549"/>
      <c r="B57" s="552"/>
      <c r="C57" s="455"/>
      <c r="D57" s="520"/>
      <c r="E57" s="520"/>
      <c r="F57" s="93" t="s">
        <v>708</v>
      </c>
      <c r="G57" s="523" t="s">
        <v>390</v>
      </c>
      <c r="H57" s="523"/>
      <c r="I57" s="523"/>
      <c r="J57" s="523"/>
      <c r="K57" s="497"/>
      <c r="L57" s="444" t="e">
        <f>#REF!-#REF!*10%</f>
        <v>#REF!</v>
      </c>
    </row>
    <row r="58" spans="1:12" ht="15.6" customHeight="1" x14ac:dyDescent="0.25">
      <c r="A58" s="549"/>
      <c r="B58" s="552"/>
      <c r="C58" s="455"/>
      <c r="D58" s="520"/>
      <c r="E58" s="520"/>
      <c r="F58" s="93" t="s">
        <v>377</v>
      </c>
      <c r="G58" s="523" t="s">
        <v>387</v>
      </c>
      <c r="H58" s="523"/>
      <c r="I58" s="523"/>
      <c r="J58" s="523"/>
      <c r="K58" s="497"/>
      <c r="L58" s="444" t="e">
        <f>#REF!-#REF!*10%</f>
        <v>#REF!</v>
      </c>
    </row>
    <row r="59" spans="1:12" ht="15.6" customHeight="1" x14ac:dyDescent="0.25">
      <c r="A59" s="549"/>
      <c r="B59" s="552"/>
      <c r="C59" s="455"/>
      <c r="D59" s="520"/>
      <c r="E59" s="520"/>
      <c r="F59" s="93" t="s">
        <v>388</v>
      </c>
      <c r="G59" s="523" t="s">
        <v>393</v>
      </c>
      <c r="H59" s="523"/>
      <c r="I59" s="523"/>
      <c r="J59" s="523"/>
      <c r="K59" s="497"/>
      <c r="L59" s="444" t="e">
        <f>#REF!-#REF!*10%</f>
        <v>#REF!</v>
      </c>
    </row>
    <row r="60" spans="1:12" ht="15.6" customHeight="1" x14ac:dyDescent="0.25">
      <c r="A60" s="549"/>
      <c r="B60" s="552"/>
      <c r="C60" s="455"/>
      <c r="D60" s="520"/>
      <c r="E60" s="520"/>
      <c r="F60" s="93" t="s">
        <v>562</v>
      </c>
      <c r="G60" s="523" t="s">
        <v>1024</v>
      </c>
      <c r="H60" s="523"/>
      <c r="I60" s="523"/>
      <c r="J60" s="523"/>
      <c r="K60" s="497"/>
      <c r="L60" s="444" t="e">
        <f>#REF!-#REF!*10%</f>
        <v>#REF!</v>
      </c>
    </row>
    <row r="61" spans="1:12" ht="15.6" customHeight="1" x14ac:dyDescent="0.25">
      <c r="A61" s="549"/>
      <c r="B61" s="552"/>
      <c r="C61" s="455"/>
      <c r="D61" s="520"/>
      <c r="E61" s="520"/>
      <c r="F61" s="93" t="s">
        <v>570</v>
      </c>
      <c r="G61" s="523" t="s">
        <v>613</v>
      </c>
      <c r="H61" s="523"/>
      <c r="I61" s="523"/>
      <c r="J61" s="523"/>
      <c r="K61" s="497"/>
      <c r="L61" s="444" t="e">
        <f>#REF!-#REF!*10%</f>
        <v>#REF!</v>
      </c>
    </row>
    <row r="62" spans="1:12" ht="15.6" customHeight="1" x14ac:dyDescent="0.25">
      <c r="A62" s="549"/>
      <c r="B62" s="552"/>
      <c r="C62" s="455"/>
      <c r="D62" s="520"/>
      <c r="E62" s="520"/>
      <c r="F62" s="111" t="s">
        <v>84</v>
      </c>
      <c r="G62" s="526">
        <v>1.1000000000000001</v>
      </c>
      <c r="H62" s="526"/>
      <c r="I62" s="526"/>
      <c r="J62" s="526"/>
      <c r="K62" s="497"/>
      <c r="L62" s="444" t="e">
        <f>#REF!-#REF!*10%</f>
        <v>#REF!</v>
      </c>
    </row>
    <row r="63" spans="1:12" ht="15.6" customHeight="1" x14ac:dyDescent="0.25">
      <c r="A63" s="549"/>
      <c r="B63" s="553"/>
      <c r="C63" s="455"/>
      <c r="D63" s="520"/>
      <c r="E63" s="520"/>
      <c r="F63" s="96" t="s">
        <v>1016</v>
      </c>
      <c r="G63" s="454">
        <v>5</v>
      </c>
      <c r="H63" s="454"/>
      <c r="I63" s="454"/>
      <c r="J63" s="454"/>
      <c r="K63" s="497"/>
      <c r="L63" s="444" t="e">
        <f>#REF!-#REF!*10%</f>
        <v>#REF!</v>
      </c>
    </row>
    <row r="64" spans="1:12" ht="15.6" customHeight="1" x14ac:dyDescent="0.25">
      <c r="A64" s="549">
        <v>3</v>
      </c>
      <c r="B64" s="551"/>
      <c r="C64" s="455" t="s">
        <v>616</v>
      </c>
      <c r="D64" s="520"/>
      <c r="E64" s="520"/>
      <c r="F64" s="110" t="s">
        <v>81</v>
      </c>
      <c r="G64" s="524" t="s">
        <v>6</v>
      </c>
      <c r="H64" s="524"/>
      <c r="I64" s="524"/>
      <c r="J64" s="524"/>
      <c r="K64" s="560">
        <v>3</v>
      </c>
      <c r="L64" s="498">
        <v>8289</v>
      </c>
    </row>
    <row r="65" spans="1:12" ht="15.6" customHeight="1" x14ac:dyDescent="0.25">
      <c r="A65" s="549"/>
      <c r="B65" s="552"/>
      <c r="C65" s="455"/>
      <c r="D65" s="520"/>
      <c r="E65" s="520"/>
      <c r="F65" s="110" t="s">
        <v>80</v>
      </c>
      <c r="G65" s="469">
        <v>42</v>
      </c>
      <c r="H65" s="469"/>
      <c r="I65" s="469"/>
      <c r="J65" s="469"/>
      <c r="K65" s="502"/>
      <c r="L65" s="499"/>
    </row>
    <row r="66" spans="1:12" ht="15.6" customHeight="1" x14ac:dyDescent="0.25">
      <c r="A66" s="549"/>
      <c r="B66" s="552"/>
      <c r="C66" s="455"/>
      <c r="D66" s="520"/>
      <c r="E66" s="520"/>
      <c r="F66" s="110" t="s">
        <v>8</v>
      </c>
      <c r="G66" s="240">
        <v>3000</v>
      </c>
      <c r="H66" s="241">
        <v>4000</v>
      </c>
      <c r="I66" s="312">
        <v>5000</v>
      </c>
      <c r="J66" s="242">
        <v>6000</v>
      </c>
      <c r="K66" s="502"/>
      <c r="L66" s="499"/>
    </row>
    <row r="67" spans="1:12" ht="15.6" customHeight="1" x14ac:dyDescent="0.25">
      <c r="A67" s="549"/>
      <c r="B67" s="552"/>
      <c r="C67" s="455"/>
      <c r="D67" s="520"/>
      <c r="E67" s="520"/>
      <c r="F67" s="110" t="s">
        <v>817</v>
      </c>
      <c r="G67" s="243">
        <f>G65*114</f>
        <v>4788</v>
      </c>
      <c r="H67" s="244">
        <f>G65*128</f>
        <v>5376</v>
      </c>
      <c r="I67" s="313">
        <f>G65*143</f>
        <v>6006</v>
      </c>
      <c r="J67" s="245">
        <f>G65*148</f>
        <v>6216</v>
      </c>
      <c r="K67" s="502"/>
      <c r="L67" s="499"/>
    </row>
    <row r="68" spans="1:12" ht="15.6" customHeight="1" x14ac:dyDescent="0.25">
      <c r="A68" s="549"/>
      <c r="B68" s="552"/>
      <c r="C68" s="455"/>
      <c r="D68" s="520"/>
      <c r="E68" s="520"/>
      <c r="F68" s="110" t="s">
        <v>1269</v>
      </c>
      <c r="G68" s="451">
        <v>0.98</v>
      </c>
      <c r="H68" s="451"/>
      <c r="I68" s="451"/>
      <c r="J68" s="451"/>
      <c r="K68" s="502"/>
      <c r="L68" s="499"/>
    </row>
    <row r="69" spans="1:12" ht="15.6" customHeight="1" x14ac:dyDescent="0.25">
      <c r="A69" s="549"/>
      <c r="B69" s="552"/>
      <c r="C69" s="455"/>
      <c r="D69" s="520"/>
      <c r="E69" s="520"/>
      <c r="F69" s="93" t="s">
        <v>699</v>
      </c>
      <c r="G69" s="523" t="s">
        <v>700</v>
      </c>
      <c r="H69" s="523"/>
      <c r="I69" s="523"/>
      <c r="J69" s="523"/>
      <c r="K69" s="502"/>
      <c r="L69" s="499"/>
    </row>
    <row r="70" spans="1:12" ht="15.6" customHeight="1" x14ac:dyDescent="0.25">
      <c r="A70" s="549"/>
      <c r="B70" s="552"/>
      <c r="C70" s="455"/>
      <c r="D70" s="520"/>
      <c r="E70" s="520"/>
      <c r="F70" s="93" t="s">
        <v>1181</v>
      </c>
      <c r="G70" s="462" t="s">
        <v>1179</v>
      </c>
      <c r="H70" s="463"/>
      <c r="I70" s="463"/>
      <c r="J70" s="464"/>
      <c r="K70" s="502"/>
      <c r="L70" s="499"/>
    </row>
    <row r="71" spans="1:12" ht="15.6" customHeight="1" x14ac:dyDescent="0.25">
      <c r="A71" s="549"/>
      <c r="B71" s="552"/>
      <c r="C71" s="455"/>
      <c r="D71" s="520"/>
      <c r="E71" s="520"/>
      <c r="F71" s="110" t="s">
        <v>83</v>
      </c>
      <c r="G71" s="524">
        <v>67</v>
      </c>
      <c r="H71" s="524"/>
      <c r="I71" s="524"/>
      <c r="J71" s="524"/>
      <c r="K71" s="502"/>
      <c r="L71" s="499"/>
    </row>
    <row r="72" spans="1:12" ht="15.6" customHeight="1" x14ac:dyDescent="0.25">
      <c r="A72" s="549"/>
      <c r="B72" s="552"/>
      <c r="C72" s="455"/>
      <c r="D72" s="520"/>
      <c r="E72" s="520"/>
      <c r="F72" s="110" t="s">
        <v>396</v>
      </c>
      <c r="G72" s="548" t="s">
        <v>397</v>
      </c>
      <c r="H72" s="548"/>
      <c r="I72" s="548"/>
      <c r="J72" s="548"/>
      <c r="K72" s="502"/>
      <c r="L72" s="499"/>
    </row>
    <row r="73" spans="1:12" ht="15.6" customHeight="1" x14ac:dyDescent="0.25">
      <c r="A73" s="549"/>
      <c r="B73" s="552"/>
      <c r="C73" s="455"/>
      <c r="D73" s="520"/>
      <c r="E73" s="520"/>
      <c r="F73" s="110" t="s">
        <v>256</v>
      </c>
      <c r="G73" s="524" t="s">
        <v>60</v>
      </c>
      <c r="H73" s="524"/>
      <c r="I73" s="524"/>
      <c r="J73" s="524"/>
      <c r="K73" s="502"/>
      <c r="L73" s="499"/>
    </row>
    <row r="74" spans="1:12" ht="15.6" customHeight="1" x14ac:dyDescent="0.25">
      <c r="A74" s="549"/>
      <c r="B74" s="552"/>
      <c r="C74" s="455"/>
      <c r="D74" s="520"/>
      <c r="E74" s="520"/>
      <c r="F74" s="93" t="s">
        <v>379</v>
      </c>
      <c r="G74" s="523" t="s">
        <v>380</v>
      </c>
      <c r="H74" s="523"/>
      <c r="I74" s="523"/>
      <c r="J74" s="523"/>
      <c r="K74" s="502"/>
      <c r="L74" s="499"/>
    </row>
    <row r="75" spans="1:12" ht="15.6" customHeight="1" x14ac:dyDescent="0.25">
      <c r="A75" s="549"/>
      <c r="B75" s="552"/>
      <c r="C75" s="455"/>
      <c r="D75" s="520"/>
      <c r="E75" s="520"/>
      <c r="F75" s="93" t="s">
        <v>701</v>
      </c>
      <c r="G75" s="523">
        <v>100000</v>
      </c>
      <c r="H75" s="523"/>
      <c r="I75" s="523"/>
      <c r="J75" s="523"/>
      <c r="K75" s="502"/>
      <c r="L75" s="499"/>
    </row>
    <row r="76" spans="1:12" ht="15.6" customHeight="1" x14ac:dyDescent="0.25">
      <c r="A76" s="549"/>
      <c r="B76" s="552"/>
      <c r="C76" s="455"/>
      <c r="D76" s="520"/>
      <c r="E76" s="520"/>
      <c r="F76" s="93" t="s">
        <v>257</v>
      </c>
      <c r="G76" s="523" t="s">
        <v>556</v>
      </c>
      <c r="H76" s="523"/>
      <c r="I76" s="523"/>
      <c r="J76" s="523"/>
      <c r="K76" s="502"/>
      <c r="L76" s="499"/>
    </row>
    <row r="77" spans="1:12" ht="15.6" customHeight="1" x14ac:dyDescent="0.25">
      <c r="A77" s="549"/>
      <c r="B77" s="552"/>
      <c r="C77" s="455"/>
      <c r="D77" s="520"/>
      <c r="E77" s="520"/>
      <c r="F77" s="93" t="s">
        <v>376</v>
      </c>
      <c r="G77" s="523" t="s">
        <v>395</v>
      </c>
      <c r="H77" s="523"/>
      <c r="I77" s="523"/>
      <c r="J77" s="523"/>
      <c r="K77" s="502"/>
      <c r="L77" s="499"/>
    </row>
    <row r="78" spans="1:12" ht="15.6" customHeight="1" x14ac:dyDescent="0.25">
      <c r="A78" s="549"/>
      <c r="B78" s="552"/>
      <c r="C78" s="455"/>
      <c r="D78" s="520"/>
      <c r="E78" s="520"/>
      <c r="F78" s="93" t="s">
        <v>381</v>
      </c>
      <c r="G78" s="523" t="s">
        <v>382</v>
      </c>
      <c r="H78" s="523"/>
      <c r="I78" s="523"/>
      <c r="J78" s="523"/>
      <c r="K78" s="502"/>
      <c r="L78" s="499"/>
    </row>
    <row r="79" spans="1:12" ht="15.6" customHeight="1" x14ac:dyDescent="0.25">
      <c r="A79" s="549"/>
      <c r="B79" s="552"/>
      <c r="C79" s="455"/>
      <c r="D79" s="520"/>
      <c r="E79" s="520"/>
      <c r="F79" s="94" t="s">
        <v>358</v>
      </c>
      <c r="G79" s="523" t="s">
        <v>900</v>
      </c>
      <c r="H79" s="523"/>
      <c r="I79" s="523"/>
      <c r="J79" s="523"/>
      <c r="K79" s="502"/>
      <c r="L79" s="500"/>
    </row>
    <row r="80" spans="1:12" ht="15.6" customHeight="1" x14ac:dyDescent="0.25">
      <c r="A80" s="549"/>
      <c r="B80" s="552"/>
      <c r="C80" s="455"/>
      <c r="D80" s="520"/>
      <c r="E80" s="520"/>
      <c r="F80" s="93" t="s">
        <v>383</v>
      </c>
      <c r="G80" s="523" t="s">
        <v>384</v>
      </c>
      <c r="H80" s="523"/>
      <c r="I80" s="523"/>
      <c r="J80" s="523"/>
      <c r="K80" s="496">
        <v>5</v>
      </c>
      <c r="L80" s="443">
        <v>8869</v>
      </c>
    </row>
    <row r="81" spans="1:12" ht="15.6" customHeight="1" x14ac:dyDescent="0.25">
      <c r="A81" s="549"/>
      <c r="B81" s="552"/>
      <c r="C81" s="455"/>
      <c r="D81" s="520"/>
      <c r="E81" s="520"/>
      <c r="F81" s="93" t="s">
        <v>385</v>
      </c>
      <c r="G81" s="523" t="s">
        <v>386</v>
      </c>
      <c r="H81" s="523"/>
      <c r="I81" s="523"/>
      <c r="J81" s="523"/>
      <c r="K81" s="497"/>
      <c r="L81" s="444" t="e">
        <f>#REF!-#REF!*10%</f>
        <v>#REF!</v>
      </c>
    </row>
    <row r="82" spans="1:12" ht="15.6" customHeight="1" x14ac:dyDescent="0.25">
      <c r="A82" s="549"/>
      <c r="B82" s="552"/>
      <c r="C82" s="455"/>
      <c r="D82" s="520"/>
      <c r="E82" s="520"/>
      <c r="F82" s="93" t="s">
        <v>389</v>
      </c>
      <c r="G82" s="523" t="s">
        <v>390</v>
      </c>
      <c r="H82" s="523"/>
      <c r="I82" s="523"/>
      <c r="J82" s="523"/>
      <c r="K82" s="497"/>
      <c r="L82" s="444" t="e">
        <f>#REF!-#REF!*10%</f>
        <v>#REF!</v>
      </c>
    </row>
    <row r="83" spans="1:12" ht="15.6" customHeight="1" x14ac:dyDescent="0.25">
      <c r="A83" s="549"/>
      <c r="B83" s="552"/>
      <c r="C83" s="455"/>
      <c r="D83" s="520"/>
      <c r="E83" s="520"/>
      <c r="F83" s="93" t="s">
        <v>704</v>
      </c>
      <c r="G83" s="523" t="s">
        <v>705</v>
      </c>
      <c r="H83" s="523"/>
      <c r="I83" s="523"/>
      <c r="J83" s="523"/>
      <c r="K83" s="497"/>
      <c r="L83" s="444" t="e">
        <f>#REF!-#REF!*10%</f>
        <v>#REF!</v>
      </c>
    </row>
    <row r="84" spans="1:12" ht="15.6" customHeight="1" x14ac:dyDescent="0.25">
      <c r="A84" s="549"/>
      <c r="B84" s="552"/>
      <c r="C84" s="455"/>
      <c r="D84" s="520"/>
      <c r="E84" s="520"/>
      <c r="F84" s="93" t="s">
        <v>706</v>
      </c>
      <c r="G84" s="461" t="s">
        <v>390</v>
      </c>
      <c r="H84" s="461"/>
      <c r="I84" s="461"/>
      <c r="J84" s="461"/>
      <c r="K84" s="497"/>
      <c r="L84" s="444" t="e">
        <f>#REF!-#REF!*10%</f>
        <v>#REF!</v>
      </c>
    </row>
    <row r="85" spans="1:12" ht="15.6" customHeight="1" x14ac:dyDescent="0.25">
      <c r="A85" s="549"/>
      <c r="B85" s="552"/>
      <c r="C85" s="455"/>
      <c r="D85" s="520"/>
      <c r="E85" s="520"/>
      <c r="F85" s="93" t="s">
        <v>1271</v>
      </c>
      <c r="G85" s="461" t="s">
        <v>390</v>
      </c>
      <c r="H85" s="461"/>
      <c r="I85" s="461"/>
      <c r="J85" s="461"/>
      <c r="K85" s="497"/>
      <c r="L85" s="444" t="e">
        <f>#REF!-#REF!*10%</f>
        <v>#REF!</v>
      </c>
    </row>
    <row r="86" spans="1:12" ht="15.6" customHeight="1" x14ac:dyDescent="0.25">
      <c r="A86" s="549"/>
      <c r="B86" s="552"/>
      <c r="C86" s="455"/>
      <c r="D86" s="520"/>
      <c r="E86" s="520"/>
      <c r="F86" s="93" t="s">
        <v>707</v>
      </c>
      <c r="G86" s="523" t="s">
        <v>1270</v>
      </c>
      <c r="H86" s="523"/>
      <c r="I86" s="523"/>
      <c r="J86" s="523"/>
      <c r="K86" s="497"/>
      <c r="L86" s="444" t="e">
        <f>#REF!-#REF!*10%</f>
        <v>#REF!</v>
      </c>
    </row>
    <row r="87" spans="1:12" ht="15.6" customHeight="1" x14ac:dyDescent="0.25">
      <c r="A87" s="549"/>
      <c r="B87" s="552"/>
      <c r="C87" s="455"/>
      <c r="D87" s="520"/>
      <c r="E87" s="520"/>
      <c r="F87" s="93" t="s">
        <v>708</v>
      </c>
      <c r="G87" s="523" t="s">
        <v>390</v>
      </c>
      <c r="H87" s="523"/>
      <c r="I87" s="523"/>
      <c r="J87" s="523"/>
      <c r="K87" s="497"/>
      <c r="L87" s="444" t="e">
        <f>#REF!-#REF!*10%</f>
        <v>#REF!</v>
      </c>
    </row>
    <row r="88" spans="1:12" ht="15.6" customHeight="1" x14ac:dyDescent="0.25">
      <c r="A88" s="549"/>
      <c r="B88" s="552"/>
      <c r="C88" s="455"/>
      <c r="D88" s="520"/>
      <c r="E88" s="520"/>
      <c r="F88" s="93" t="s">
        <v>377</v>
      </c>
      <c r="G88" s="523" t="s">
        <v>387</v>
      </c>
      <c r="H88" s="523"/>
      <c r="I88" s="523"/>
      <c r="J88" s="523"/>
      <c r="K88" s="497"/>
      <c r="L88" s="444" t="e">
        <f>#REF!-#REF!*10%</f>
        <v>#REF!</v>
      </c>
    </row>
    <row r="89" spans="1:12" ht="15.6" customHeight="1" x14ac:dyDescent="0.25">
      <c r="A89" s="549"/>
      <c r="B89" s="552"/>
      <c r="C89" s="455"/>
      <c r="D89" s="520"/>
      <c r="E89" s="520"/>
      <c r="F89" s="93" t="s">
        <v>388</v>
      </c>
      <c r="G89" s="523" t="s">
        <v>393</v>
      </c>
      <c r="H89" s="523"/>
      <c r="I89" s="523"/>
      <c r="J89" s="523"/>
      <c r="K89" s="497"/>
      <c r="L89" s="444" t="e">
        <f>#REF!-#REF!*10%</f>
        <v>#REF!</v>
      </c>
    </row>
    <row r="90" spans="1:12" ht="15.6" customHeight="1" x14ac:dyDescent="0.25">
      <c r="A90" s="549"/>
      <c r="B90" s="552"/>
      <c r="C90" s="455"/>
      <c r="D90" s="520"/>
      <c r="E90" s="520"/>
      <c r="F90" s="93" t="s">
        <v>562</v>
      </c>
      <c r="G90" s="523" t="s">
        <v>1024</v>
      </c>
      <c r="H90" s="523"/>
      <c r="I90" s="523"/>
      <c r="J90" s="523"/>
      <c r="K90" s="497"/>
      <c r="L90" s="444" t="e">
        <f>#REF!-#REF!*10%</f>
        <v>#REF!</v>
      </c>
    </row>
    <row r="91" spans="1:12" ht="15.6" customHeight="1" x14ac:dyDescent="0.25">
      <c r="A91" s="549"/>
      <c r="B91" s="552"/>
      <c r="C91" s="455"/>
      <c r="D91" s="520"/>
      <c r="E91" s="520"/>
      <c r="F91" s="93" t="s">
        <v>570</v>
      </c>
      <c r="G91" s="523" t="s">
        <v>613</v>
      </c>
      <c r="H91" s="523"/>
      <c r="I91" s="523"/>
      <c r="J91" s="523"/>
      <c r="K91" s="497"/>
      <c r="L91" s="444" t="e">
        <f>#REF!-#REF!*10%</f>
        <v>#REF!</v>
      </c>
    </row>
    <row r="92" spans="1:12" ht="15.6" customHeight="1" x14ac:dyDescent="0.25">
      <c r="A92" s="549"/>
      <c r="B92" s="552"/>
      <c r="C92" s="455"/>
      <c r="D92" s="520"/>
      <c r="E92" s="520"/>
      <c r="F92" s="111" t="s">
        <v>84</v>
      </c>
      <c r="G92" s="526">
        <v>1.1000000000000001</v>
      </c>
      <c r="H92" s="526"/>
      <c r="I92" s="526"/>
      <c r="J92" s="526"/>
      <c r="K92" s="497"/>
      <c r="L92" s="444" t="e">
        <f>#REF!-#REF!*10%</f>
        <v>#REF!</v>
      </c>
    </row>
    <row r="93" spans="1:12" ht="15.6" customHeight="1" x14ac:dyDescent="0.25">
      <c r="A93" s="549"/>
      <c r="B93" s="553"/>
      <c r="C93" s="455"/>
      <c r="D93" s="520"/>
      <c r="E93" s="520"/>
      <c r="F93" s="96" t="s">
        <v>1016</v>
      </c>
      <c r="G93" s="454">
        <v>5</v>
      </c>
      <c r="H93" s="454"/>
      <c r="I93" s="454"/>
      <c r="J93" s="454"/>
      <c r="K93" s="497"/>
      <c r="L93" s="444" t="e">
        <f>#REF!-#REF!*10%</f>
        <v>#REF!</v>
      </c>
    </row>
    <row r="94" spans="1:12" ht="15" customHeight="1" x14ac:dyDescent="0.25">
      <c r="A94" s="549">
        <v>4</v>
      </c>
      <c r="B94" s="551"/>
      <c r="C94" s="455" t="s">
        <v>139</v>
      </c>
      <c r="D94" s="520"/>
      <c r="E94" s="520"/>
      <c r="F94" s="110" t="s">
        <v>81</v>
      </c>
      <c r="G94" s="524" t="s">
        <v>6</v>
      </c>
      <c r="H94" s="524"/>
      <c r="I94" s="524"/>
      <c r="J94" s="524"/>
      <c r="K94" s="560">
        <v>3</v>
      </c>
      <c r="L94" s="498">
        <v>8843</v>
      </c>
    </row>
    <row r="95" spans="1:12" ht="15" customHeight="1" x14ac:dyDescent="0.25">
      <c r="A95" s="549"/>
      <c r="B95" s="552"/>
      <c r="C95" s="455"/>
      <c r="D95" s="520"/>
      <c r="E95" s="520"/>
      <c r="F95" s="110" t="s">
        <v>80</v>
      </c>
      <c r="G95" s="469">
        <v>52</v>
      </c>
      <c r="H95" s="469"/>
      <c r="I95" s="469"/>
      <c r="J95" s="469"/>
      <c r="K95" s="502"/>
      <c r="L95" s="499"/>
    </row>
    <row r="96" spans="1:12" ht="15" customHeight="1" x14ac:dyDescent="0.25">
      <c r="A96" s="549"/>
      <c r="B96" s="552"/>
      <c r="C96" s="455"/>
      <c r="D96" s="520"/>
      <c r="E96" s="520"/>
      <c r="F96" s="110" t="s">
        <v>8</v>
      </c>
      <c r="G96" s="240">
        <v>3000</v>
      </c>
      <c r="H96" s="241">
        <v>4000</v>
      </c>
      <c r="I96" s="312">
        <v>5000</v>
      </c>
      <c r="J96" s="242">
        <v>6000</v>
      </c>
      <c r="K96" s="502"/>
      <c r="L96" s="499"/>
    </row>
    <row r="97" spans="1:12" ht="15" customHeight="1" x14ac:dyDescent="0.25">
      <c r="A97" s="549"/>
      <c r="B97" s="552"/>
      <c r="C97" s="455"/>
      <c r="D97" s="520"/>
      <c r="E97" s="520"/>
      <c r="F97" s="110" t="s">
        <v>817</v>
      </c>
      <c r="G97" s="243">
        <f>G95*114</f>
        <v>5928</v>
      </c>
      <c r="H97" s="244">
        <f>G95*128</f>
        <v>6656</v>
      </c>
      <c r="I97" s="313">
        <f>G95*143</f>
        <v>7436</v>
      </c>
      <c r="J97" s="245">
        <f>G95*148</f>
        <v>7696</v>
      </c>
      <c r="K97" s="502"/>
      <c r="L97" s="499"/>
    </row>
    <row r="98" spans="1:12" ht="15" customHeight="1" x14ac:dyDescent="0.25">
      <c r="A98" s="549"/>
      <c r="B98" s="552"/>
      <c r="C98" s="455"/>
      <c r="D98" s="520"/>
      <c r="E98" s="520"/>
      <c r="F98" s="110" t="s">
        <v>1269</v>
      </c>
      <c r="G98" s="451">
        <v>0.98</v>
      </c>
      <c r="H98" s="451"/>
      <c r="I98" s="451"/>
      <c r="J98" s="451"/>
      <c r="K98" s="502"/>
      <c r="L98" s="499"/>
    </row>
    <row r="99" spans="1:12" ht="15" customHeight="1" x14ac:dyDescent="0.25">
      <c r="A99" s="549"/>
      <c r="B99" s="552"/>
      <c r="C99" s="455"/>
      <c r="D99" s="520"/>
      <c r="E99" s="520"/>
      <c r="F99" s="93" t="s">
        <v>699</v>
      </c>
      <c r="G99" s="523" t="s">
        <v>700</v>
      </c>
      <c r="H99" s="523"/>
      <c r="I99" s="523"/>
      <c r="J99" s="523"/>
      <c r="K99" s="502"/>
      <c r="L99" s="499"/>
    </row>
    <row r="100" spans="1:12" ht="15" customHeight="1" x14ac:dyDescent="0.25">
      <c r="A100" s="549"/>
      <c r="B100" s="552"/>
      <c r="C100" s="455"/>
      <c r="D100" s="520"/>
      <c r="E100" s="520"/>
      <c r="F100" s="93" t="s">
        <v>1181</v>
      </c>
      <c r="G100" s="462" t="s">
        <v>1179</v>
      </c>
      <c r="H100" s="463"/>
      <c r="I100" s="463"/>
      <c r="J100" s="464"/>
      <c r="K100" s="502"/>
      <c r="L100" s="499"/>
    </row>
    <row r="101" spans="1:12" ht="15" customHeight="1" x14ac:dyDescent="0.25">
      <c r="A101" s="549"/>
      <c r="B101" s="552"/>
      <c r="C101" s="455"/>
      <c r="D101" s="520"/>
      <c r="E101" s="520"/>
      <c r="F101" s="110" t="s">
        <v>83</v>
      </c>
      <c r="G101" s="524">
        <v>67</v>
      </c>
      <c r="H101" s="524"/>
      <c r="I101" s="524"/>
      <c r="J101" s="524"/>
      <c r="K101" s="502"/>
      <c r="L101" s="499"/>
    </row>
    <row r="102" spans="1:12" ht="15" customHeight="1" x14ac:dyDescent="0.25">
      <c r="A102" s="549"/>
      <c r="B102" s="552"/>
      <c r="C102" s="455"/>
      <c r="D102" s="520"/>
      <c r="E102" s="520"/>
      <c r="F102" s="110" t="s">
        <v>396</v>
      </c>
      <c r="G102" s="548" t="s">
        <v>397</v>
      </c>
      <c r="H102" s="548"/>
      <c r="I102" s="548"/>
      <c r="J102" s="548"/>
      <c r="K102" s="502"/>
      <c r="L102" s="499"/>
    </row>
    <row r="103" spans="1:12" ht="15" customHeight="1" x14ac:dyDescent="0.25">
      <c r="A103" s="549"/>
      <c r="B103" s="552"/>
      <c r="C103" s="455"/>
      <c r="D103" s="520"/>
      <c r="E103" s="520"/>
      <c r="F103" s="110" t="s">
        <v>256</v>
      </c>
      <c r="G103" s="524" t="s">
        <v>926</v>
      </c>
      <c r="H103" s="524"/>
      <c r="I103" s="524"/>
      <c r="J103" s="524"/>
      <c r="K103" s="502"/>
      <c r="L103" s="499"/>
    </row>
    <row r="104" spans="1:12" ht="15.6" customHeight="1" x14ac:dyDescent="0.25">
      <c r="A104" s="549"/>
      <c r="B104" s="552"/>
      <c r="C104" s="455"/>
      <c r="D104" s="520"/>
      <c r="E104" s="520"/>
      <c r="F104" s="93" t="s">
        <v>379</v>
      </c>
      <c r="G104" s="523" t="s">
        <v>380</v>
      </c>
      <c r="H104" s="523"/>
      <c r="I104" s="523"/>
      <c r="J104" s="523"/>
      <c r="K104" s="502"/>
      <c r="L104" s="499"/>
    </row>
    <row r="105" spans="1:12" ht="15.6" customHeight="1" x14ac:dyDescent="0.25">
      <c r="A105" s="549"/>
      <c r="B105" s="552"/>
      <c r="C105" s="455"/>
      <c r="D105" s="520"/>
      <c r="E105" s="520"/>
      <c r="F105" s="93" t="s">
        <v>701</v>
      </c>
      <c r="G105" s="523">
        <v>100000</v>
      </c>
      <c r="H105" s="523"/>
      <c r="I105" s="523"/>
      <c r="J105" s="523"/>
      <c r="K105" s="502"/>
      <c r="L105" s="499"/>
    </row>
    <row r="106" spans="1:12" ht="15.6" customHeight="1" x14ac:dyDescent="0.25">
      <c r="A106" s="549"/>
      <c r="B106" s="552"/>
      <c r="C106" s="455"/>
      <c r="D106" s="520"/>
      <c r="E106" s="520"/>
      <c r="F106" s="93" t="s">
        <v>257</v>
      </c>
      <c r="G106" s="523" t="s">
        <v>556</v>
      </c>
      <c r="H106" s="523"/>
      <c r="I106" s="523"/>
      <c r="J106" s="523"/>
      <c r="K106" s="502"/>
      <c r="L106" s="499"/>
    </row>
    <row r="107" spans="1:12" ht="15.6" customHeight="1" x14ac:dyDescent="0.25">
      <c r="A107" s="549"/>
      <c r="B107" s="552"/>
      <c r="C107" s="455"/>
      <c r="D107" s="520"/>
      <c r="E107" s="520"/>
      <c r="F107" s="93" t="s">
        <v>376</v>
      </c>
      <c r="G107" s="523" t="s">
        <v>395</v>
      </c>
      <c r="H107" s="523"/>
      <c r="I107" s="523"/>
      <c r="J107" s="523"/>
      <c r="K107" s="502"/>
      <c r="L107" s="499"/>
    </row>
    <row r="108" spans="1:12" ht="15.6" customHeight="1" x14ac:dyDescent="0.25">
      <c r="A108" s="549"/>
      <c r="B108" s="552"/>
      <c r="C108" s="455"/>
      <c r="D108" s="520"/>
      <c r="E108" s="520"/>
      <c r="F108" s="93" t="s">
        <v>381</v>
      </c>
      <c r="G108" s="523" t="s">
        <v>382</v>
      </c>
      <c r="H108" s="523"/>
      <c r="I108" s="523"/>
      <c r="J108" s="523"/>
      <c r="K108" s="502"/>
      <c r="L108" s="499"/>
    </row>
    <row r="109" spans="1:12" ht="15.6" customHeight="1" x14ac:dyDescent="0.25">
      <c r="A109" s="549"/>
      <c r="B109" s="552"/>
      <c r="C109" s="455"/>
      <c r="D109" s="520"/>
      <c r="E109" s="520"/>
      <c r="F109" s="94" t="s">
        <v>358</v>
      </c>
      <c r="G109" s="523" t="s">
        <v>900</v>
      </c>
      <c r="H109" s="523"/>
      <c r="I109" s="523"/>
      <c r="J109" s="523"/>
      <c r="K109" s="502"/>
      <c r="L109" s="500"/>
    </row>
    <row r="110" spans="1:12" ht="15.6" customHeight="1" x14ac:dyDescent="0.25">
      <c r="A110" s="549"/>
      <c r="B110" s="552"/>
      <c r="C110" s="455"/>
      <c r="D110" s="520"/>
      <c r="E110" s="520"/>
      <c r="F110" s="93" t="s">
        <v>383</v>
      </c>
      <c r="G110" s="523" t="s">
        <v>384</v>
      </c>
      <c r="H110" s="523"/>
      <c r="I110" s="523"/>
      <c r="J110" s="523"/>
      <c r="K110" s="496">
        <v>5</v>
      </c>
      <c r="L110" s="443">
        <v>9462</v>
      </c>
    </row>
    <row r="111" spans="1:12" ht="15.6" customHeight="1" x14ac:dyDescent="0.25">
      <c r="A111" s="549"/>
      <c r="B111" s="552"/>
      <c r="C111" s="455"/>
      <c r="D111" s="520"/>
      <c r="E111" s="520"/>
      <c r="F111" s="93" t="s">
        <v>385</v>
      </c>
      <c r="G111" s="523" t="s">
        <v>386</v>
      </c>
      <c r="H111" s="523"/>
      <c r="I111" s="523"/>
      <c r="J111" s="523"/>
      <c r="K111" s="497"/>
      <c r="L111" s="444" t="e">
        <f>#REF!-#REF!*10%</f>
        <v>#REF!</v>
      </c>
    </row>
    <row r="112" spans="1:12" ht="15.6" customHeight="1" x14ac:dyDescent="0.25">
      <c r="A112" s="549"/>
      <c r="B112" s="552"/>
      <c r="C112" s="455"/>
      <c r="D112" s="520"/>
      <c r="E112" s="520"/>
      <c r="F112" s="93" t="s">
        <v>389</v>
      </c>
      <c r="G112" s="523" t="s">
        <v>390</v>
      </c>
      <c r="H112" s="523"/>
      <c r="I112" s="523"/>
      <c r="J112" s="523"/>
      <c r="K112" s="497"/>
      <c r="L112" s="444" t="e">
        <f>#REF!-#REF!*10%</f>
        <v>#REF!</v>
      </c>
    </row>
    <row r="113" spans="1:12" ht="15.6" customHeight="1" x14ac:dyDescent="0.25">
      <c r="A113" s="549"/>
      <c r="B113" s="552"/>
      <c r="C113" s="455"/>
      <c r="D113" s="520"/>
      <c r="E113" s="520"/>
      <c r="F113" s="93" t="s">
        <v>704</v>
      </c>
      <c r="G113" s="523" t="s">
        <v>705</v>
      </c>
      <c r="H113" s="523"/>
      <c r="I113" s="523"/>
      <c r="J113" s="523"/>
      <c r="K113" s="497"/>
      <c r="L113" s="444" t="e">
        <f>#REF!-#REF!*10%</f>
        <v>#REF!</v>
      </c>
    </row>
    <row r="114" spans="1:12" ht="15.6" customHeight="1" x14ac:dyDescent="0.25">
      <c r="A114" s="549"/>
      <c r="B114" s="552"/>
      <c r="C114" s="455"/>
      <c r="D114" s="520"/>
      <c r="E114" s="520"/>
      <c r="F114" s="93" t="s">
        <v>706</v>
      </c>
      <c r="G114" s="461" t="s">
        <v>390</v>
      </c>
      <c r="H114" s="461"/>
      <c r="I114" s="461"/>
      <c r="J114" s="461"/>
      <c r="K114" s="497"/>
      <c r="L114" s="444" t="e">
        <f>#REF!-#REF!*10%</f>
        <v>#REF!</v>
      </c>
    </row>
    <row r="115" spans="1:12" ht="15.6" customHeight="1" x14ac:dyDescent="0.25">
      <c r="A115" s="549"/>
      <c r="B115" s="552"/>
      <c r="C115" s="455"/>
      <c r="D115" s="520"/>
      <c r="E115" s="520"/>
      <c r="F115" s="93" t="s">
        <v>1271</v>
      </c>
      <c r="G115" s="461" t="s">
        <v>390</v>
      </c>
      <c r="H115" s="461"/>
      <c r="I115" s="461"/>
      <c r="J115" s="461"/>
      <c r="K115" s="497"/>
      <c r="L115" s="444" t="e">
        <f>#REF!-#REF!*10%</f>
        <v>#REF!</v>
      </c>
    </row>
    <row r="116" spans="1:12" ht="15.6" customHeight="1" x14ac:dyDescent="0.25">
      <c r="A116" s="549"/>
      <c r="B116" s="552"/>
      <c r="C116" s="455"/>
      <c r="D116" s="520"/>
      <c r="E116" s="520"/>
      <c r="F116" s="93" t="s">
        <v>707</v>
      </c>
      <c r="G116" s="523" t="s">
        <v>1270</v>
      </c>
      <c r="H116" s="523"/>
      <c r="I116" s="523"/>
      <c r="J116" s="523"/>
      <c r="K116" s="497"/>
      <c r="L116" s="444" t="e">
        <f>#REF!-#REF!*10%</f>
        <v>#REF!</v>
      </c>
    </row>
    <row r="117" spans="1:12" ht="15.6" customHeight="1" x14ac:dyDescent="0.25">
      <c r="A117" s="549"/>
      <c r="B117" s="552"/>
      <c r="C117" s="455"/>
      <c r="D117" s="520"/>
      <c r="E117" s="520"/>
      <c r="F117" s="93" t="s">
        <v>708</v>
      </c>
      <c r="G117" s="523" t="s">
        <v>390</v>
      </c>
      <c r="H117" s="523"/>
      <c r="I117" s="523"/>
      <c r="J117" s="523"/>
      <c r="K117" s="497"/>
      <c r="L117" s="444" t="e">
        <f>#REF!-#REF!*10%</f>
        <v>#REF!</v>
      </c>
    </row>
    <row r="118" spans="1:12" ht="15.6" customHeight="1" x14ac:dyDescent="0.25">
      <c r="A118" s="549"/>
      <c r="B118" s="552"/>
      <c r="C118" s="455"/>
      <c r="D118" s="520"/>
      <c r="E118" s="520"/>
      <c r="F118" s="93" t="s">
        <v>377</v>
      </c>
      <c r="G118" s="523" t="s">
        <v>387</v>
      </c>
      <c r="H118" s="523"/>
      <c r="I118" s="523"/>
      <c r="J118" s="523"/>
      <c r="K118" s="497"/>
      <c r="L118" s="444" t="e">
        <f>#REF!-#REF!*10%</f>
        <v>#REF!</v>
      </c>
    </row>
    <row r="119" spans="1:12" ht="15.6" customHeight="1" x14ac:dyDescent="0.25">
      <c r="A119" s="549"/>
      <c r="B119" s="552"/>
      <c r="C119" s="455"/>
      <c r="D119" s="520"/>
      <c r="E119" s="520"/>
      <c r="F119" s="93" t="s">
        <v>388</v>
      </c>
      <c r="G119" s="523" t="s">
        <v>393</v>
      </c>
      <c r="H119" s="523"/>
      <c r="I119" s="523"/>
      <c r="J119" s="523"/>
      <c r="K119" s="497"/>
      <c r="L119" s="444" t="e">
        <f>#REF!-#REF!*10%</f>
        <v>#REF!</v>
      </c>
    </row>
    <row r="120" spans="1:12" ht="15.6" customHeight="1" x14ac:dyDescent="0.25">
      <c r="A120" s="549"/>
      <c r="B120" s="552"/>
      <c r="C120" s="455"/>
      <c r="D120" s="520"/>
      <c r="E120" s="520"/>
      <c r="F120" s="93" t="s">
        <v>562</v>
      </c>
      <c r="G120" s="523" t="s">
        <v>1024</v>
      </c>
      <c r="H120" s="523"/>
      <c r="I120" s="523"/>
      <c r="J120" s="523"/>
      <c r="K120" s="497"/>
      <c r="L120" s="444" t="e">
        <f>#REF!-#REF!*10%</f>
        <v>#REF!</v>
      </c>
    </row>
    <row r="121" spans="1:12" ht="15.6" customHeight="1" x14ac:dyDescent="0.25">
      <c r="A121" s="549"/>
      <c r="B121" s="552"/>
      <c r="C121" s="455"/>
      <c r="D121" s="520"/>
      <c r="E121" s="520"/>
      <c r="F121" s="93" t="s">
        <v>570</v>
      </c>
      <c r="G121" s="523" t="s">
        <v>613</v>
      </c>
      <c r="H121" s="523"/>
      <c r="I121" s="523"/>
      <c r="J121" s="523"/>
      <c r="K121" s="497"/>
      <c r="L121" s="444" t="e">
        <f>#REF!-#REF!*10%</f>
        <v>#REF!</v>
      </c>
    </row>
    <row r="122" spans="1:12" ht="15.6" customHeight="1" x14ac:dyDescent="0.25">
      <c r="A122" s="549"/>
      <c r="B122" s="552"/>
      <c r="C122" s="455"/>
      <c r="D122" s="520"/>
      <c r="E122" s="520"/>
      <c r="F122" s="111" t="s">
        <v>84</v>
      </c>
      <c r="G122" s="526">
        <v>1.6</v>
      </c>
      <c r="H122" s="526"/>
      <c r="I122" s="526"/>
      <c r="J122" s="526"/>
      <c r="K122" s="497"/>
      <c r="L122" s="444" t="e">
        <f>#REF!-#REF!*10%</f>
        <v>#REF!</v>
      </c>
    </row>
    <row r="123" spans="1:12" ht="15" customHeight="1" x14ac:dyDescent="0.25">
      <c r="A123" s="549"/>
      <c r="B123" s="553"/>
      <c r="C123" s="455"/>
      <c r="D123" s="520"/>
      <c r="E123" s="520"/>
      <c r="F123" s="96" t="s">
        <v>1016</v>
      </c>
      <c r="G123" s="454">
        <v>5</v>
      </c>
      <c r="H123" s="454"/>
      <c r="I123" s="454"/>
      <c r="J123" s="454"/>
      <c r="K123" s="497"/>
      <c r="L123" s="444" t="e">
        <f>#REF!-#REF!*10%</f>
        <v>#REF!</v>
      </c>
    </row>
    <row r="124" spans="1:12" ht="15" customHeight="1" x14ac:dyDescent="0.25">
      <c r="A124" s="549">
        <v>5</v>
      </c>
      <c r="B124" s="551"/>
      <c r="C124" s="455" t="s">
        <v>140</v>
      </c>
      <c r="D124" s="520"/>
      <c r="E124" s="520"/>
      <c r="F124" s="110" t="s">
        <v>81</v>
      </c>
      <c r="G124" s="524" t="s">
        <v>6</v>
      </c>
      <c r="H124" s="524"/>
      <c r="I124" s="524"/>
      <c r="J124" s="524"/>
      <c r="K124" s="560">
        <v>3</v>
      </c>
      <c r="L124" s="498">
        <v>9635</v>
      </c>
    </row>
    <row r="125" spans="1:12" ht="15" customHeight="1" x14ac:dyDescent="0.25">
      <c r="A125" s="549"/>
      <c r="B125" s="552"/>
      <c r="C125" s="455"/>
      <c r="D125" s="520"/>
      <c r="E125" s="520"/>
      <c r="F125" s="110" t="s">
        <v>80</v>
      </c>
      <c r="G125" s="469">
        <v>57</v>
      </c>
      <c r="H125" s="469"/>
      <c r="I125" s="469"/>
      <c r="J125" s="469"/>
      <c r="K125" s="502"/>
      <c r="L125" s="499"/>
    </row>
    <row r="126" spans="1:12" ht="15" customHeight="1" x14ac:dyDescent="0.25">
      <c r="A126" s="549"/>
      <c r="B126" s="552"/>
      <c r="C126" s="455"/>
      <c r="D126" s="520"/>
      <c r="E126" s="520"/>
      <c r="F126" s="110" t="s">
        <v>8</v>
      </c>
      <c r="G126" s="240">
        <v>3000</v>
      </c>
      <c r="H126" s="241">
        <v>4000</v>
      </c>
      <c r="I126" s="312">
        <v>5000</v>
      </c>
      <c r="J126" s="242">
        <v>6000</v>
      </c>
      <c r="K126" s="502"/>
      <c r="L126" s="499"/>
    </row>
    <row r="127" spans="1:12" ht="15" customHeight="1" x14ac:dyDescent="0.25">
      <c r="A127" s="549"/>
      <c r="B127" s="552"/>
      <c r="C127" s="455"/>
      <c r="D127" s="520"/>
      <c r="E127" s="520"/>
      <c r="F127" s="110" t="s">
        <v>817</v>
      </c>
      <c r="G127" s="243">
        <f>G125*114</f>
        <v>6498</v>
      </c>
      <c r="H127" s="244">
        <f>G125*128</f>
        <v>7296</v>
      </c>
      <c r="I127" s="313">
        <f>G125*143</f>
        <v>8151</v>
      </c>
      <c r="J127" s="245">
        <f>G125*148</f>
        <v>8436</v>
      </c>
      <c r="K127" s="502"/>
      <c r="L127" s="499"/>
    </row>
    <row r="128" spans="1:12" ht="15" customHeight="1" x14ac:dyDescent="0.25">
      <c r="A128" s="549"/>
      <c r="B128" s="552"/>
      <c r="C128" s="455"/>
      <c r="D128" s="520"/>
      <c r="E128" s="520"/>
      <c r="F128" s="110" t="s">
        <v>1269</v>
      </c>
      <c r="G128" s="451">
        <v>0.98</v>
      </c>
      <c r="H128" s="451"/>
      <c r="I128" s="451"/>
      <c r="J128" s="451"/>
      <c r="K128" s="502"/>
      <c r="L128" s="499"/>
    </row>
    <row r="129" spans="1:12" ht="15" customHeight="1" x14ac:dyDescent="0.25">
      <c r="A129" s="549"/>
      <c r="B129" s="552"/>
      <c r="C129" s="455"/>
      <c r="D129" s="520"/>
      <c r="E129" s="520"/>
      <c r="F129" s="93" t="s">
        <v>699</v>
      </c>
      <c r="G129" s="523" t="s">
        <v>700</v>
      </c>
      <c r="H129" s="523"/>
      <c r="I129" s="523"/>
      <c r="J129" s="523"/>
      <c r="K129" s="502"/>
      <c r="L129" s="499"/>
    </row>
    <row r="130" spans="1:12" ht="15" customHeight="1" x14ac:dyDescent="0.25">
      <c r="A130" s="549"/>
      <c r="B130" s="552"/>
      <c r="C130" s="455"/>
      <c r="D130" s="520"/>
      <c r="E130" s="520"/>
      <c r="F130" s="93" t="s">
        <v>1181</v>
      </c>
      <c r="G130" s="462" t="s">
        <v>1179</v>
      </c>
      <c r="H130" s="463"/>
      <c r="I130" s="463"/>
      <c r="J130" s="464"/>
      <c r="K130" s="502"/>
      <c r="L130" s="499"/>
    </row>
    <row r="131" spans="1:12" ht="15" customHeight="1" x14ac:dyDescent="0.25">
      <c r="A131" s="549"/>
      <c r="B131" s="552"/>
      <c r="C131" s="455"/>
      <c r="D131" s="520"/>
      <c r="E131" s="520"/>
      <c r="F131" s="110" t="s">
        <v>83</v>
      </c>
      <c r="G131" s="524">
        <v>67</v>
      </c>
      <c r="H131" s="524"/>
      <c r="I131" s="524"/>
      <c r="J131" s="524"/>
      <c r="K131" s="502"/>
      <c r="L131" s="499"/>
    </row>
    <row r="132" spans="1:12" ht="15" customHeight="1" x14ac:dyDescent="0.25">
      <c r="A132" s="549"/>
      <c r="B132" s="552"/>
      <c r="C132" s="455"/>
      <c r="D132" s="520"/>
      <c r="E132" s="520"/>
      <c r="F132" s="110" t="s">
        <v>396</v>
      </c>
      <c r="G132" s="548" t="s">
        <v>397</v>
      </c>
      <c r="H132" s="548"/>
      <c r="I132" s="548"/>
      <c r="J132" s="548"/>
      <c r="K132" s="502"/>
      <c r="L132" s="499"/>
    </row>
    <row r="133" spans="1:12" ht="15" customHeight="1" x14ac:dyDescent="0.25">
      <c r="A133" s="549"/>
      <c r="B133" s="552"/>
      <c r="C133" s="455"/>
      <c r="D133" s="520"/>
      <c r="E133" s="520"/>
      <c r="F133" s="110" t="s">
        <v>256</v>
      </c>
      <c r="G133" s="524" t="s">
        <v>927</v>
      </c>
      <c r="H133" s="524"/>
      <c r="I133" s="524"/>
      <c r="J133" s="524"/>
      <c r="K133" s="502"/>
      <c r="L133" s="499"/>
    </row>
    <row r="134" spans="1:12" ht="15.6" customHeight="1" x14ac:dyDescent="0.25">
      <c r="A134" s="549"/>
      <c r="B134" s="552"/>
      <c r="C134" s="455"/>
      <c r="D134" s="520"/>
      <c r="E134" s="520"/>
      <c r="F134" s="93" t="s">
        <v>379</v>
      </c>
      <c r="G134" s="523" t="s">
        <v>380</v>
      </c>
      <c r="H134" s="523"/>
      <c r="I134" s="523"/>
      <c r="J134" s="523"/>
      <c r="K134" s="502"/>
      <c r="L134" s="499"/>
    </row>
    <row r="135" spans="1:12" ht="15.6" customHeight="1" x14ac:dyDescent="0.25">
      <c r="A135" s="549"/>
      <c r="B135" s="552"/>
      <c r="C135" s="455"/>
      <c r="D135" s="520"/>
      <c r="E135" s="520"/>
      <c r="F135" s="93" t="s">
        <v>701</v>
      </c>
      <c r="G135" s="523">
        <v>100000</v>
      </c>
      <c r="H135" s="523"/>
      <c r="I135" s="523"/>
      <c r="J135" s="523"/>
      <c r="K135" s="502"/>
      <c r="L135" s="499"/>
    </row>
    <row r="136" spans="1:12" ht="15.6" customHeight="1" x14ac:dyDescent="0.25">
      <c r="A136" s="549"/>
      <c r="B136" s="552"/>
      <c r="C136" s="455"/>
      <c r="D136" s="520"/>
      <c r="E136" s="520"/>
      <c r="F136" s="93" t="s">
        <v>257</v>
      </c>
      <c r="G136" s="523" t="s">
        <v>556</v>
      </c>
      <c r="H136" s="523"/>
      <c r="I136" s="523"/>
      <c r="J136" s="523"/>
      <c r="K136" s="502"/>
      <c r="L136" s="499"/>
    </row>
    <row r="137" spans="1:12" ht="15.6" customHeight="1" x14ac:dyDescent="0.25">
      <c r="A137" s="549"/>
      <c r="B137" s="552"/>
      <c r="C137" s="455"/>
      <c r="D137" s="520"/>
      <c r="E137" s="520"/>
      <c r="F137" s="93" t="s">
        <v>376</v>
      </c>
      <c r="G137" s="523" t="s">
        <v>395</v>
      </c>
      <c r="H137" s="523"/>
      <c r="I137" s="523"/>
      <c r="J137" s="523"/>
      <c r="K137" s="502"/>
      <c r="L137" s="499"/>
    </row>
    <row r="138" spans="1:12" ht="15.6" customHeight="1" x14ac:dyDescent="0.25">
      <c r="A138" s="549"/>
      <c r="B138" s="552"/>
      <c r="C138" s="455"/>
      <c r="D138" s="520"/>
      <c r="E138" s="520"/>
      <c r="F138" s="93" t="s">
        <v>381</v>
      </c>
      <c r="G138" s="523" t="s">
        <v>382</v>
      </c>
      <c r="H138" s="523"/>
      <c r="I138" s="523"/>
      <c r="J138" s="523"/>
      <c r="K138" s="502"/>
      <c r="L138" s="499"/>
    </row>
    <row r="139" spans="1:12" ht="15.6" customHeight="1" x14ac:dyDescent="0.25">
      <c r="A139" s="549"/>
      <c r="B139" s="552"/>
      <c r="C139" s="455"/>
      <c r="D139" s="520"/>
      <c r="E139" s="520"/>
      <c r="F139" s="94" t="s">
        <v>358</v>
      </c>
      <c r="G139" s="523" t="s">
        <v>900</v>
      </c>
      <c r="H139" s="523"/>
      <c r="I139" s="523"/>
      <c r="J139" s="523"/>
      <c r="K139" s="502"/>
      <c r="L139" s="500"/>
    </row>
    <row r="140" spans="1:12" ht="15.6" customHeight="1" x14ac:dyDescent="0.25">
      <c r="A140" s="549"/>
      <c r="B140" s="552"/>
      <c r="C140" s="455"/>
      <c r="D140" s="520"/>
      <c r="E140" s="520"/>
      <c r="F140" s="93" t="s">
        <v>383</v>
      </c>
      <c r="G140" s="523" t="s">
        <v>384</v>
      </c>
      <c r="H140" s="523"/>
      <c r="I140" s="523"/>
      <c r="J140" s="523"/>
      <c r="K140" s="496">
        <v>5</v>
      </c>
      <c r="L140" s="443">
        <v>10310</v>
      </c>
    </row>
    <row r="141" spans="1:12" ht="15.6" customHeight="1" x14ac:dyDescent="0.25">
      <c r="A141" s="549"/>
      <c r="B141" s="552"/>
      <c r="C141" s="455"/>
      <c r="D141" s="520"/>
      <c r="E141" s="520"/>
      <c r="F141" s="93" t="s">
        <v>385</v>
      </c>
      <c r="G141" s="523" t="s">
        <v>386</v>
      </c>
      <c r="H141" s="523"/>
      <c r="I141" s="523"/>
      <c r="J141" s="523"/>
      <c r="K141" s="497"/>
      <c r="L141" s="444" t="e">
        <f>#REF!-#REF!*10%</f>
        <v>#REF!</v>
      </c>
    </row>
    <row r="142" spans="1:12" ht="15.6" customHeight="1" x14ac:dyDescent="0.25">
      <c r="A142" s="549"/>
      <c r="B142" s="552"/>
      <c r="C142" s="455"/>
      <c r="D142" s="520"/>
      <c r="E142" s="520"/>
      <c r="F142" s="93" t="s">
        <v>389</v>
      </c>
      <c r="G142" s="523" t="s">
        <v>390</v>
      </c>
      <c r="H142" s="523"/>
      <c r="I142" s="523"/>
      <c r="J142" s="523"/>
      <c r="K142" s="497"/>
      <c r="L142" s="444" t="e">
        <f>#REF!-#REF!*10%</f>
        <v>#REF!</v>
      </c>
    </row>
    <row r="143" spans="1:12" ht="15.6" customHeight="1" x14ac:dyDescent="0.25">
      <c r="A143" s="549"/>
      <c r="B143" s="552"/>
      <c r="C143" s="455"/>
      <c r="D143" s="520"/>
      <c r="E143" s="520"/>
      <c r="F143" s="93" t="s">
        <v>704</v>
      </c>
      <c r="G143" s="523" t="s">
        <v>705</v>
      </c>
      <c r="H143" s="523"/>
      <c r="I143" s="523"/>
      <c r="J143" s="523"/>
      <c r="K143" s="497"/>
      <c r="L143" s="444" t="e">
        <f>#REF!-#REF!*10%</f>
        <v>#REF!</v>
      </c>
    </row>
    <row r="144" spans="1:12" ht="15.6" customHeight="1" x14ac:dyDescent="0.25">
      <c r="A144" s="549"/>
      <c r="B144" s="552"/>
      <c r="C144" s="455"/>
      <c r="D144" s="520"/>
      <c r="E144" s="520"/>
      <c r="F144" s="93" t="s">
        <v>706</v>
      </c>
      <c r="G144" s="461" t="s">
        <v>390</v>
      </c>
      <c r="H144" s="461"/>
      <c r="I144" s="461"/>
      <c r="J144" s="461"/>
      <c r="K144" s="497"/>
      <c r="L144" s="444" t="e">
        <f>#REF!-#REF!*10%</f>
        <v>#REF!</v>
      </c>
    </row>
    <row r="145" spans="1:12" ht="15.6" customHeight="1" x14ac:dyDescent="0.25">
      <c r="A145" s="549"/>
      <c r="B145" s="552"/>
      <c r="C145" s="455"/>
      <c r="D145" s="520"/>
      <c r="E145" s="520"/>
      <c r="F145" s="93" t="s">
        <v>1271</v>
      </c>
      <c r="G145" s="461" t="s">
        <v>390</v>
      </c>
      <c r="H145" s="461"/>
      <c r="I145" s="461"/>
      <c r="J145" s="461"/>
      <c r="K145" s="497"/>
      <c r="L145" s="444" t="e">
        <f>#REF!-#REF!*10%</f>
        <v>#REF!</v>
      </c>
    </row>
    <row r="146" spans="1:12" ht="15.6" customHeight="1" x14ac:dyDescent="0.25">
      <c r="A146" s="549"/>
      <c r="B146" s="552"/>
      <c r="C146" s="455"/>
      <c r="D146" s="520"/>
      <c r="E146" s="520"/>
      <c r="F146" s="93" t="s">
        <v>707</v>
      </c>
      <c r="G146" s="523" t="s">
        <v>1270</v>
      </c>
      <c r="H146" s="523"/>
      <c r="I146" s="523"/>
      <c r="J146" s="523"/>
      <c r="K146" s="497"/>
      <c r="L146" s="444" t="e">
        <f>#REF!-#REF!*10%</f>
        <v>#REF!</v>
      </c>
    </row>
    <row r="147" spans="1:12" ht="15.6" customHeight="1" x14ac:dyDescent="0.25">
      <c r="A147" s="549"/>
      <c r="B147" s="552"/>
      <c r="C147" s="455"/>
      <c r="D147" s="520"/>
      <c r="E147" s="520"/>
      <c r="F147" s="93" t="s">
        <v>708</v>
      </c>
      <c r="G147" s="523" t="s">
        <v>390</v>
      </c>
      <c r="H147" s="523"/>
      <c r="I147" s="523"/>
      <c r="J147" s="523"/>
      <c r="K147" s="497"/>
      <c r="L147" s="444" t="e">
        <f>#REF!-#REF!*10%</f>
        <v>#REF!</v>
      </c>
    </row>
    <row r="148" spans="1:12" ht="15.6" customHeight="1" x14ac:dyDescent="0.25">
      <c r="A148" s="549"/>
      <c r="B148" s="552"/>
      <c r="C148" s="455"/>
      <c r="D148" s="520"/>
      <c r="E148" s="520"/>
      <c r="F148" s="93" t="s">
        <v>377</v>
      </c>
      <c r="G148" s="523" t="s">
        <v>387</v>
      </c>
      <c r="H148" s="523"/>
      <c r="I148" s="523"/>
      <c r="J148" s="523"/>
      <c r="K148" s="497"/>
      <c r="L148" s="444" t="e">
        <f>#REF!-#REF!*10%</f>
        <v>#REF!</v>
      </c>
    </row>
    <row r="149" spans="1:12" ht="15.6" customHeight="1" x14ac:dyDescent="0.25">
      <c r="A149" s="549"/>
      <c r="B149" s="552"/>
      <c r="C149" s="455"/>
      <c r="D149" s="520"/>
      <c r="E149" s="520"/>
      <c r="F149" s="93" t="s">
        <v>388</v>
      </c>
      <c r="G149" s="523" t="s">
        <v>393</v>
      </c>
      <c r="H149" s="523"/>
      <c r="I149" s="523"/>
      <c r="J149" s="523"/>
      <c r="K149" s="497"/>
      <c r="L149" s="444" t="e">
        <f>#REF!-#REF!*10%</f>
        <v>#REF!</v>
      </c>
    </row>
    <row r="150" spans="1:12" ht="15.6" customHeight="1" x14ac:dyDescent="0.25">
      <c r="A150" s="549"/>
      <c r="B150" s="552"/>
      <c r="C150" s="455"/>
      <c r="D150" s="520"/>
      <c r="E150" s="520"/>
      <c r="F150" s="93" t="s">
        <v>562</v>
      </c>
      <c r="G150" s="523" t="s">
        <v>1024</v>
      </c>
      <c r="H150" s="523"/>
      <c r="I150" s="523"/>
      <c r="J150" s="523"/>
      <c r="K150" s="497"/>
      <c r="L150" s="444" t="e">
        <f>#REF!-#REF!*10%</f>
        <v>#REF!</v>
      </c>
    </row>
    <row r="151" spans="1:12" ht="15.6" customHeight="1" x14ac:dyDescent="0.25">
      <c r="A151" s="549"/>
      <c r="B151" s="552"/>
      <c r="C151" s="455"/>
      <c r="D151" s="520"/>
      <c r="E151" s="520"/>
      <c r="F151" s="93" t="s">
        <v>570</v>
      </c>
      <c r="G151" s="523" t="s">
        <v>613</v>
      </c>
      <c r="H151" s="523"/>
      <c r="I151" s="523"/>
      <c r="J151" s="523"/>
      <c r="K151" s="497"/>
      <c r="L151" s="444" t="e">
        <f>#REF!-#REF!*10%</f>
        <v>#REF!</v>
      </c>
    </row>
    <row r="152" spans="1:12" ht="15.6" customHeight="1" x14ac:dyDescent="0.25">
      <c r="A152" s="549"/>
      <c r="B152" s="552"/>
      <c r="C152" s="455"/>
      <c r="D152" s="520"/>
      <c r="E152" s="520"/>
      <c r="F152" s="111" t="s">
        <v>84</v>
      </c>
      <c r="G152" s="526">
        <v>1.6</v>
      </c>
      <c r="H152" s="526"/>
      <c r="I152" s="526"/>
      <c r="J152" s="526"/>
      <c r="K152" s="497"/>
      <c r="L152" s="444" t="e">
        <f>#REF!-#REF!*10%</f>
        <v>#REF!</v>
      </c>
    </row>
    <row r="153" spans="1:12" ht="15" customHeight="1" x14ac:dyDescent="0.25">
      <c r="A153" s="549"/>
      <c r="B153" s="553"/>
      <c r="C153" s="455"/>
      <c r="D153" s="520"/>
      <c r="E153" s="520"/>
      <c r="F153" s="96" t="s">
        <v>1016</v>
      </c>
      <c r="G153" s="454">
        <v>5</v>
      </c>
      <c r="H153" s="454"/>
      <c r="I153" s="454"/>
      <c r="J153" s="454"/>
      <c r="K153" s="497"/>
      <c r="L153" s="444" t="e">
        <f>#REF!-#REF!*10%</f>
        <v>#REF!</v>
      </c>
    </row>
    <row r="154" spans="1:12" ht="15" customHeight="1" x14ac:dyDescent="0.25">
      <c r="A154" s="549">
        <v>6</v>
      </c>
      <c r="B154" s="551"/>
      <c r="C154" s="455" t="s">
        <v>1195</v>
      </c>
      <c r="D154" s="520"/>
      <c r="E154" s="520"/>
      <c r="F154" s="110" t="s">
        <v>81</v>
      </c>
      <c r="G154" s="524" t="s">
        <v>6</v>
      </c>
      <c r="H154" s="524"/>
      <c r="I154" s="524"/>
      <c r="J154" s="524"/>
      <c r="K154" s="560">
        <v>3</v>
      </c>
      <c r="L154" s="498">
        <v>15651</v>
      </c>
    </row>
    <row r="155" spans="1:12" ht="15" customHeight="1" x14ac:dyDescent="0.25">
      <c r="A155" s="549"/>
      <c r="B155" s="552"/>
      <c r="C155" s="455"/>
      <c r="D155" s="520"/>
      <c r="E155" s="520"/>
      <c r="F155" s="110" t="s">
        <v>80</v>
      </c>
      <c r="G155" s="469">
        <v>70</v>
      </c>
      <c r="H155" s="469"/>
      <c r="I155" s="469"/>
      <c r="J155" s="469"/>
      <c r="K155" s="502"/>
      <c r="L155" s="499"/>
    </row>
    <row r="156" spans="1:12" ht="15" customHeight="1" x14ac:dyDescent="0.25">
      <c r="A156" s="549"/>
      <c r="B156" s="552"/>
      <c r="C156" s="455"/>
      <c r="D156" s="520"/>
      <c r="E156" s="520"/>
      <c r="F156" s="110" t="s">
        <v>8</v>
      </c>
      <c r="G156" s="240">
        <v>3000</v>
      </c>
      <c r="H156" s="241">
        <v>4000</v>
      </c>
      <c r="I156" s="312">
        <v>5000</v>
      </c>
      <c r="J156" s="242">
        <v>6000</v>
      </c>
      <c r="K156" s="502"/>
      <c r="L156" s="499"/>
    </row>
    <row r="157" spans="1:12" ht="15" customHeight="1" x14ac:dyDescent="0.25">
      <c r="A157" s="549"/>
      <c r="B157" s="552"/>
      <c r="C157" s="455"/>
      <c r="D157" s="520"/>
      <c r="E157" s="520"/>
      <c r="F157" s="110" t="s">
        <v>817</v>
      </c>
      <c r="G157" s="243">
        <f>G155*114</f>
        <v>7980</v>
      </c>
      <c r="H157" s="244">
        <f>G155*128</f>
        <v>8960</v>
      </c>
      <c r="I157" s="313">
        <f>G155*143</f>
        <v>10010</v>
      </c>
      <c r="J157" s="245">
        <f>G155*148</f>
        <v>10360</v>
      </c>
      <c r="K157" s="502"/>
      <c r="L157" s="499"/>
    </row>
    <row r="158" spans="1:12" ht="15" customHeight="1" x14ac:dyDescent="0.25">
      <c r="A158" s="549"/>
      <c r="B158" s="552"/>
      <c r="C158" s="455"/>
      <c r="D158" s="520"/>
      <c r="E158" s="520"/>
      <c r="F158" s="110" t="s">
        <v>1269</v>
      </c>
      <c r="G158" s="451">
        <v>0.98</v>
      </c>
      <c r="H158" s="451"/>
      <c r="I158" s="451"/>
      <c r="J158" s="451"/>
      <c r="K158" s="502"/>
      <c r="L158" s="499"/>
    </row>
    <row r="159" spans="1:12" ht="15" customHeight="1" x14ac:dyDescent="0.25">
      <c r="A159" s="549"/>
      <c r="B159" s="552"/>
      <c r="C159" s="455"/>
      <c r="D159" s="520"/>
      <c r="E159" s="520"/>
      <c r="F159" s="93" t="s">
        <v>699</v>
      </c>
      <c r="G159" s="523" t="s">
        <v>700</v>
      </c>
      <c r="H159" s="523"/>
      <c r="I159" s="523"/>
      <c r="J159" s="523"/>
      <c r="K159" s="502"/>
      <c r="L159" s="499"/>
    </row>
    <row r="160" spans="1:12" ht="15" customHeight="1" x14ac:dyDescent="0.25">
      <c r="A160" s="549"/>
      <c r="B160" s="552"/>
      <c r="C160" s="455"/>
      <c r="D160" s="520"/>
      <c r="E160" s="520"/>
      <c r="F160" s="93" t="s">
        <v>1181</v>
      </c>
      <c r="G160" s="462" t="s">
        <v>1179</v>
      </c>
      <c r="H160" s="463"/>
      <c r="I160" s="463"/>
      <c r="J160" s="464"/>
      <c r="K160" s="502"/>
      <c r="L160" s="499"/>
    </row>
    <row r="161" spans="1:12" ht="15" customHeight="1" x14ac:dyDescent="0.25">
      <c r="A161" s="549"/>
      <c r="B161" s="552"/>
      <c r="C161" s="455"/>
      <c r="D161" s="520"/>
      <c r="E161" s="520"/>
      <c r="F161" s="110" t="s">
        <v>83</v>
      </c>
      <c r="G161" s="524">
        <v>67</v>
      </c>
      <c r="H161" s="524"/>
      <c r="I161" s="524"/>
      <c r="J161" s="524"/>
      <c r="K161" s="502"/>
      <c r="L161" s="499"/>
    </row>
    <row r="162" spans="1:12" ht="15" customHeight="1" x14ac:dyDescent="0.25">
      <c r="A162" s="549"/>
      <c r="B162" s="552"/>
      <c r="C162" s="455"/>
      <c r="D162" s="520"/>
      <c r="E162" s="520"/>
      <c r="F162" s="110" t="s">
        <v>396</v>
      </c>
      <c r="G162" s="548" t="s">
        <v>397</v>
      </c>
      <c r="H162" s="548"/>
      <c r="I162" s="548"/>
      <c r="J162" s="548"/>
      <c r="K162" s="502"/>
      <c r="L162" s="499"/>
    </row>
    <row r="163" spans="1:12" ht="15" customHeight="1" x14ac:dyDescent="0.25">
      <c r="A163" s="549"/>
      <c r="B163" s="552"/>
      <c r="C163" s="455"/>
      <c r="D163" s="520"/>
      <c r="E163" s="520"/>
      <c r="F163" s="110" t="s">
        <v>256</v>
      </c>
      <c r="G163" s="524" t="s">
        <v>928</v>
      </c>
      <c r="H163" s="524"/>
      <c r="I163" s="524"/>
      <c r="J163" s="524"/>
      <c r="K163" s="502"/>
      <c r="L163" s="499"/>
    </row>
    <row r="164" spans="1:12" ht="15.6" customHeight="1" x14ac:dyDescent="0.25">
      <c r="A164" s="549"/>
      <c r="B164" s="552"/>
      <c r="C164" s="455"/>
      <c r="D164" s="520"/>
      <c r="E164" s="520"/>
      <c r="F164" s="93" t="s">
        <v>379</v>
      </c>
      <c r="G164" s="523" t="s">
        <v>380</v>
      </c>
      <c r="H164" s="523"/>
      <c r="I164" s="523"/>
      <c r="J164" s="523"/>
      <c r="K164" s="502"/>
      <c r="L164" s="499"/>
    </row>
    <row r="165" spans="1:12" ht="15.6" customHeight="1" x14ac:dyDescent="0.25">
      <c r="A165" s="549"/>
      <c r="B165" s="552"/>
      <c r="C165" s="455"/>
      <c r="D165" s="520"/>
      <c r="E165" s="520"/>
      <c r="F165" s="93" t="s">
        <v>701</v>
      </c>
      <c r="G165" s="523">
        <v>100000</v>
      </c>
      <c r="H165" s="523"/>
      <c r="I165" s="523"/>
      <c r="J165" s="523"/>
      <c r="K165" s="502"/>
      <c r="L165" s="499"/>
    </row>
    <row r="166" spans="1:12" ht="15.6" customHeight="1" x14ac:dyDescent="0.25">
      <c r="A166" s="549"/>
      <c r="B166" s="552"/>
      <c r="C166" s="455"/>
      <c r="D166" s="520"/>
      <c r="E166" s="520"/>
      <c r="F166" s="93" t="s">
        <v>257</v>
      </c>
      <c r="G166" s="523" t="s">
        <v>556</v>
      </c>
      <c r="H166" s="523"/>
      <c r="I166" s="523"/>
      <c r="J166" s="523"/>
      <c r="K166" s="502"/>
      <c r="L166" s="499"/>
    </row>
    <row r="167" spans="1:12" ht="15.6" customHeight="1" x14ac:dyDescent="0.25">
      <c r="A167" s="549"/>
      <c r="B167" s="552"/>
      <c r="C167" s="455"/>
      <c r="D167" s="520"/>
      <c r="E167" s="520"/>
      <c r="F167" s="93" t="s">
        <v>376</v>
      </c>
      <c r="G167" s="523" t="s">
        <v>395</v>
      </c>
      <c r="H167" s="523"/>
      <c r="I167" s="523"/>
      <c r="J167" s="523"/>
      <c r="K167" s="502"/>
      <c r="L167" s="499"/>
    </row>
    <row r="168" spans="1:12" ht="15.6" customHeight="1" x14ac:dyDescent="0.25">
      <c r="A168" s="549"/>
      <c r="B168" s="552"/>
      <c r="C168" s="455"/>
      <c r="D168" s="520"/>
      <c r="E168" s="520"/>
      <c r="F168" s="93" t="s">
        <v>381</v>
      </c>
      <c r="G168" s="523" t="s">
        <v>382</v>
      </c>
      <c r="H168" s="523"/>
      <c r="I168" s="523"/>
      <c r="J168" s="523"/>
      <c r="K168" s="502"/>
      <c r="L168" s="499"/>
    </row>
    <row r="169" spans="1:12" ht="15.6" customHeight="1" x14ac:dyDescent="0.25">
      <c r="A169" s="549"/>
      <c r="B169" s="552"/>
      <c r="C169" s="455"/>
      <c r="D169" s="520"/>
      <c r="E169" s="520"/>
      <c r="F169" s="94" t="s">
        <v>358</v>
      </c>
      <c r="G169" s="523" t="s">
        <v>900</v>
      </c>
      <c r="H169" s="523"/>
      <c r="I169" s="523"/>
      <c r="J169" s="523"/>
      <c r="K169" s="502"/>
      <c r="L169" s="500"/>
    </row>
    <row r="170" spans="1:12" ht="15.6" customHeight="1" x14ac:dyDescent="0.25">
      <c r="A170" s="549"/>
      <c r="B170" s="552"/>
      <c r="C170" s="455"/>
      <c r="D170" s="520"/>
      <c r="E170" s="520"/>
      <c r="F170" s="93" t="s">
        <v>383</v>
      </c>
      <c r="G170" s="523" t="s">
        <v>384</v>
      </c>
      <c r="H170" s="523"/>
      <c r="I170" s="523"/>
      <c r="J170" s="523"/>
      <c r="K170" s="496">
        <v>5</v>
      </c>
      <c r="L170" s="443">
        <v>16747</v>
      </c>
    </row>
    <row r="171" spans="1:12" ht="15.6" customHeight="1" x14ac:dyDescent="0.25">
      <c r="A171" s="549"/>
      <c r="B171" s="552"/>
      <c r="C171" s="455"/>
      <c r="D171" s="520"/>
      <c r="E171" s="520"/>
      <c r="F171" s="93" t="s">
        <v>385</v>
      </c>
      <c r="G171" s="523" t="s">
        <v>386</v>
      </c>
      <c r="H171" s="523"/>
      <c r="I171" s="523"/>
      <c r="J171" s="523"/>
      <c r="K171" s="497"/>
      <c r="L171" s="444" t="e">
        <f>#REF!-#REF!*10%</f>
        <v>#REF!</v>
      </c>
    </row>
    <row r="172" spans="1:12" ht="15.6" customHeight="1" x14ac:dyDescent="0.25">
      <c r="A172" s="549"/>
      <c r="B172" s="552"/>
      <c r="C172" s="455"/>
      <c r="D172" s="520"/>
      <c r="E172" s="520"/>
      <c r="F172" s="93" t="s">
        <v>389</v>
      </c>
      <c r="G172" s="523" t="s">
        <v>390</v>
      </c>
      <c r="H172" s="523"/>
      <c r="I172" s="523"/>
      <c r="J172" s="523"/>
      <c r="K172" s="497"/>
      <c r="L172" s="444" t="e">
        <f>#REF!-#REF!*10%</f>
        <v>#REF!</v>
      </c>
    </row>
    <row r="173" spans="1:12" ht="15.6" customHeight="1" x14ac:dyDescent="0.25">
      <c r="A173" s="549"/>
      <c r="B173" s="552"/>
      <c r="C173" s="455"/>
      <c r="D173" s="520"/>
      <c r="E173" s="520"/>
      <c r="F173" s="93" t="s">
        <v>704</v>
      </c>
      <c r="G173" s="523" t="s">
        <v>705</v>
      </c>
      <c r="H173" s="523"/>
      <c r="I173" s="523"/>
      <c r="J173" s="523"/>
      <c r="K173" s="497"/>
      <c r="L173" s="444" t="e">
        <f>#REF!-#REF!*10%</f>
        <v>#REF!</v>
      </c>
    </row>
    <row r="174" spans="1:12" ht="15.6" customHeight="1" x14ac:dyDescent="0.25">
      <c r="A174" s="549"/>
      <c r="B174" s="552"/>
      <c r="C174" s="455"/>
      <c r="D174" s="520"/>
      <c r="E174" s="520"/>
      <c r="F174" s="93" t="s">
        <v>706</v>
      </c>
      <c r="G174" s="461" t="s">
        <v>390</v>
      </c>
      <c r="H174" s="461"/>
      <c r="I174" s="461"/>
      <c r="J174" s="461"/>
      <c r="K174" s="497"/>
      <c r="L174" s="444" t="e">
        <f>#REF!-#REF!*10%</f>
        <v>#REF!</v>
      </c>
    </row>
    <row r="175" spans="1:12" ht="15.6" customHeight="1" x14ac:dyDescent="0.25">
      <c r="A175" s="549"/>
      <c r="B175" s="552"/>
      <c r="C175" s="455"/>
      <c r="D175" s="520"/>
      <c r="E175" s="520"/>
      <c r="F175" s="93" t="s">
        <v>1271</v>
      </c>
      <c r="G175" s="461" t="s">
        <v>390</v>
      </c>
      <c r="H175" s="461"/>
      <c r="I175" s="461"/>
      <c r="J175" s="461"/>
      <c r="K175" s="497"/>
      <c r="L175" s="444" t="e">
        <f>#REF!-#REF!*10%</f>
        <v>#REF!</v>
      </c>
    </row>
    <row r="176" spans="1:12" ht="15.6" customHeight="1" x14ac:dyDescent="0.25">
      <c r="A176" s="549"/>
      <c r="B176" s="552"/>
      <c r="C176" s="455"/>
      <c r="D176" s="520"/>
      <c r="E176" s="520"/>
      <c r="F176" s="93" t="s">
        <v>707</v>
      </c>
      <c r="G176" s="523" t="s">
        <v>1270</v>
      </c>
      <c r="H176" s="523"/>
      <c r="I176" s="523"/>
      <c r="J176" s="523"/>
      <c r="K176" s="497"/>
      <c r="L176" s="444" t="e">
        <f>#REF!-#REF!*10%</f>
        <v>#REF!</v>
      </c>
    </row>
    <row r="177" spans="1:12" ht="15.6" customHeight="1" x14ac:dyDescent="0.25">
      <c r="A177" s="549"/>
      <c r="B177" s="552"/>
      <c r="C177" s="455"/>
      <c r="D177" s="520"/>
      <c r="E177" s="520"/>
      <c r="F177" s="93" t="s">
        <v>708</v>
      </c>
      <c r="G177" s="523" t="s">
        <v>390</v>
      </c>
      <c r="H177" s="523"/>
      <c r="I177" s="523"/>
      <c r="J177" s="523"/>
      <c r="K177" s="497"/>
      <c r="L177" s="444" t="e">
        <f>#REF!-#REF!*10%</f>
        <v>#REF!</v>
      </c>
    </row>
    <row r="178" spans="1:12" ht="15.6" customHeight="1" x14ac:dyDescent="0.25">
      <c r="A178" s="549"/>
      <c r="B178" s="552"/>
      <c r="C178" s="455"/>
      <c r="D178" s="520"/>
      <c r="E178" s="520"/>
      <c r="F178" s="93" t="s">
        <v>377</v>
      </c>
      <c r="G178" s="523" t="s">
        <v>387</v>
      </c>
      <c r="H178" s="523"/>
      <c r="I178" s="523"/>
      <c r="J178" s="523"/>
      <c r="K178" s="497"/>
      <c r="L178" s="444" t="e">
        <f>#REF!-#REF!*10%</f>
        <v>#REF!</v>
      </c>
    </row>
    <row r="179" spans="1:12" ht="15.6" customHeight="1" x14ac:dyDescent="0.25">
      <c r="A179" s="549"/>
      <c r="B179" s="552"/>
      <c r="C179" s="455"/>
      <c r="D179" s="520"/>
      <c r="E179" s="520"/>
      <c r="F179" s="93" t="s">
        <v>388</v>
      </c>
      <c r="G179" s="523" t="s">
        <v>393</v>
      </c>
      <c r="H179" s="523"/>
      <c r="I179" s="523"/>
      <c r="J179" s="523"/>
      <c r="K179" s="497"/>
      <c r="L179" s="444" t="e">
        <f>#REF!-#REF!*10%</f>
        <v>#REF!</v>
      </c>
    </row>
    <row r="180" spans="1:12" ht="15.6" customHeight="1" x14ac:dyDescent="0.25">
      <c r="A180" s="549"/>
      <c r="B180" s="552"/>
      <c r="C180" s="455"/>
      <c r="D180" s="520"/>
      <c r="E180" s="520"/>
      <c r="F180" s="93" t="s">
        <v>562</v>
      </c>
      <c r="G180" s="523" t="s">
        <v>1024</v>
      </c>
      <c r="H180" s="523"/>
      <c r="I180" s="523"/>
      <c r="J180" s="523"/>
      <c r="K180" s="497"/>
      <c r="L180" s="444" t="e">
        <f>#REF!-#REF!*10%</f>
        <v>#REF!</v>
      </c>
    </row>
    <row r="181" spans="1:12" ht="15.6" customHeight="1" x14ac:dyDescent="0.25">
      <c r="A181" s="549"/>
      <c r="B181" s="552"/>
      <c r="C181" s="455"/>
      <c r="D181" s="520"/>
      <c r="E181" s="520"/>
      <c r="F181" s="93" t="s">
        <v>570</v>
      </c>
      <c r="G181" s="523" t="s">
        <v>613</v>
      </c>
      <c r="H181" s="523"/>
      <c r="I181" s="523"/>
      <c r="J181" s="523"/>
      <c r="K181" s="497"/>
      <c r="L181" s="444" t="e">
        <f>#REF!-#REF!*10%</f>
        <v>#REF!</v>
      </c>
    </row>
    <row r="182" spans="1:12" ht="15.6" customHeight="1" x14ac:dyDescent="0.25">
      <c r="A182" s="549"/>
      <c r="B182" s="552"/>
      <c r="C182" s="455"/>
      <c r="D182" s="520"/>
      <c r="E182" s="520"/>
      <c r="F182" s="111" t="s">
        <v>84</v>
      </c>
      <c r="G182" s="526">
        <v>2.6</v>
      </c>
      <c r="H182" s="526"/>
      <c r="I182" s="526"/>
      <c r="J182" s="526"/>
      <c r="K182" s="497"/>
      <c r="L182" s="444" t="e">
        <f>#REF!-#REF!*10%</f>
        <v>#REF!</v>
      </c>
    </row>
    <row r="183" spans="1:12" ht="15" customHeight="1" x14ac:dyDescent="0.25">
      <c r="A183" s="549"/>
      <c r="B183" s="553"/>
      <c r="C183" s="455"/>
      <c r="D183" s="520"/>
      <c r="E183" s="520"/>
      <c r="F183" s="96" t="s">
        <v>1016</v>
      </c>
      <c r="G183" s="454">
        <v>5</v>
      </c>
      <c r="H183" s="454"/>
      <c r="I183" s="454"/>
      <c r="J183" s="454"/>
      <c r="K183" s="497"/>
      <c r="L183" s="444" t="e">
        <f>#REF!-#REF!*10%</f>
        <v>#REF!</v>
      </c>
    </row>
    <row r="184" spans="1:12" ht="15" customHeight="1" x14ac:dyDescent="0.25">
      <c r="A184" s="549">
        <v>7</v>
      </c>
      <c r="B184" s="551"/>
      <c r="C184" s="455" t="s">
        <v>141</v>
      </c>
      <c r="D184" s="544"/>
      <c r="E184" s="520"/>
      <c r="F184" s="110" t="s">
        <v>81</v>
      </c>
      <c r="G184" s="524" t="s">
        <v>6</v>
      </c>
      <c r="H184" s="524"/>
      <c r="I184" s="524"/>
      <c r="J184" s="524"/>
      <c r="K184" s="560">
        <v>3</v>
      </c>
      <c r="L184" s="498">
        <v>16331</v>
      </c>
    </row>
    <row r="185" spans="1:12" ht="15" customHeight="1" x14ac:dyDescent="0.25">
      <c r="A185" s="549"/>
      <c r="B185" s="552"/>
      <c r="C185" s="455"/>
      <c r="D185" s="545"/>
      <c r="E185" s="520"/>
      <c r="F185" s="110" t="s">
        <v>80</v>
      </c>
      <c r="G185" s="469">
        <v>89</v>
      </c>
      <c r="H185" s="469"/>
      <c r="I185" s="469"/>
      <c r="J185" s="469"/>
      <c r="K185" s="502"/>
      <c r="L185" s="499"/>
    </row>
    <row r="186" spans="1:12" ht="15" customHeight="1" x14ac:dyDescent="0.25">
      <c r="A186" s="549"/>
      <c r="B186" s="552"/>
      <c r="C186" s="455"/>
      <c r="D186" s="545"/>
      <c r="E186" s="520"/>
      <c r="F186" s="110" t="s">
        <v>8</v>
      </c>
      <c r="G186" s="240">
        <v>3000</v>
      </c>
      <c r="H186" s="241">
        <v>4000</v>
      </c>
      <c r="I186" s="312">
        <v>5000</v>
      </c>
      <c r="J186" s="242">
        <v>6000</v>
      </c>
      <c r="K186" s="502"/>
      <c r="L186" s="499"/>
    </row>
    <row r="187" spans="1:12" ht="15" customHeight="1" x14ac:dyDescent="0.25">
      <c r="A187" s="549"/>
      <c r="B187" s="552"/>
      <c r="C187" s="455"/>
      <c r="D187" s="545"/>
      <c r="E187" s="520"/>
      <c r="F187" s="110" t="s">
        <v>817</v>
      </c>
      <c r="G187" s="243">
        <f>G185*114</f>
        <v>10146</v>
      </c>
      <c r="H187" s="244">
        <f>G185*128</f>
        <v>11392</v>
      </c>
      <c r="I187" s="313">
        <f>G185*143</f>
        <v>12727</v>
      </c>
      <c r="J187" s="245">
        <f>G185*148</f>
        <v>13172</v>
      </c>
      <c r="K187" s="502"/>
      <c r="L187" s="499"/>
    </row>
    <row r="188" spans="1:12" ht="15" customHeight="1" x14ac:dyDescent="0.25">
      <c r="A188" s="549"/>
      <c r="B188" s="552"/>
      <c r="C188" s="455"/>
      <c r="D188" s="545"/>
      <c r="E188" s="520"/>
      <c r="F188" s="110" t="s">
        <v>1269</v>
      </c>
      <c r="G188" s="451">
        <v>0.98</v>
      </c>
      <c r="H188" s="451"/>
      <c r="I188" s="451"/>
      <c r="J188" s="451"/>
      <c r="K188" s="502"/>
      <c r="L188" s="499"/>
    </row>
    <row r="189" spans="1:12" ht="15" customHeight="1" x14ac:dyDescent="0.25">
      <c r="A189" s="549"/>
      <c r="B189" s="552"/>
      <c r="C189" s="455"/>
      <c r="D189" s="545"/>
      <c r="E189" s="520"/>
      <c r="F189" s="93" t="s">
        <v>699</v>
      </c>
      <c r="G189" s="523" t="s">
        <v>700</v>
      </c>
      <c r="H189" s="523"/>
      <c r="I189" s="523"/>
      <c r="J189" s="523"/>
      <c r="K189" s="502"/>
      <c r="L189" s="499"/>
    </row>
    <row r="190" spans="1:12" ht="15" customHeight="1" x14ac:dyDescent="0.25">
      <c r="A190" s="549"/>
      <c r="B190" s="552"/>
      <c r="C190" s="455"/>
      <c r="D190" s="545"/>
      <c r="E190" s="520"/>
      <c r="F190" s="93" t="s">
        <v>1181</v>
      </c>
      <c r="G190" s="462" t="s">
        <v>1179</v>
      </c>
      <c r="H190" s="463"/>
      <c r="I190" s="463"/>
      <c r="J190" s="464"/>
      <c r="K190" s="502"/>
      <c r="L190" s="499"/>
    </row>
    <row r="191" spans="1:12" ht="15" customHeight="1" x14ac:dyDescent="0.25">
      <c r="A191" s="549"/>
      <c r="B191" s="552"/>
      <c r="C191" s="455"/>
      <c r="D191" s="545"/>
      <c r="E191" s="520"/>
      <c r="F191" s="110" t="s">
        <v>83</v>
      </c>
      <c r="G191" s="524">
        <v>67</v>
      </c>
      <c r="H191" s="524"/>
      <c r="I191" s="524"/>
      <c r="J191" s="524"/>
      <c r="K191" s="502"/>
      <c r="L191" s="499"/>
    </row>
    <row r="192" spans="1:12" ht="15" customHeight="1" x14ac:dyDescent="0.25">
      <c r="A192" s="549"/>
      <c r="B192" s="552"/>
      <c r="C192" s="455"/>
      <c r="D192" s="545"/>
      <c r="E192" s="520"/>
      <c r="F192" s="110" t="s">
        <v>396</v>
      </c>
      <c r="G192" s="548" t="s">
        <v>397</v>
      </c>
      <c r="H192" s="548"/>
      <c r="I192" s="548"/>
      <c r="J192" s="548"/>
      <c r="K192" s="502"/>
      <c r="L192" s="499"/>
    </row>
    <row r="193" spans="1:12" ht="15" customHeight="1" x14ac:dyDescent="0.25">
      <c r="A193" s="549"/>
      <c r="B193" s="552"/>
      <c r="C193" s="455"/>
      <c r="D193" s="545"/>
      <c r="E193" s="520"/>
      <c r="F193" s="110" t="s">
        <v>256</v>
      </c>
      <c r="G193" s="524" t="s">
        <v>741</v>
      </c>
      <c r="H193" s="524"/>
      <c r="I193" s="524"/>
      <c r="J193" s="524"/>
      <c r="K193" s="502"/>
      <c r="L193" s="499"/>
    </row>
    <row r="194" spans="1:12" ht="15.6" customHeight="1" x14ac:dyDescent="0.25">
      <c r="A194" s="549"/>
      <c r="B194" s="552"/>
      <c r="C194" s="455"/>
      <c r="D194" s="545"/>
      <c r="E194" s="520"/>
      <c r="F194" s="93" t="s">
        <v>379</v>
      </c>
      <c r="G194" s="523" t="s">
        <v>380</v>
      </c>
      <c r="H194" s="523"/>
      <c r="I194" s="523"/>
      <c r="J194" s="523"/>
      <c r="K194" s="502"/>
      <c r="L194" s="499"/>
    </row>
    <row r="195" spans="1:12" ht="15.6" customHeight="1" x14ac:dyDescent="0.25">
      <c r="A195" s="549"/>
      <c r="B195" s="552"/>
      <c r="C195" s="455"/>
      <c r="D195" s="545"/>
      <c r="E195" s="520"/>
      <c r="F195" s="93" t="s">
        <v>701</v>
      </c>
      <c r="G195" s="523">
        <v>100000</v>
      </c>
      <c r="H195" s="523"/>
      <c r="I195" s="523"/>
      <c r="J195" s="523"/>
      <c r="K195" s="502"/>
      <c r="L195" s="499"/>
    </row>
    <row r="196" spans="1:12" ht="15.6" customHeight="1" x14ac:dyDescent="0.25">
      <c r="A196" s="549"/>
      <c r="B196" s="552"/>
      <c r="C196" s="455"/>
      <c r="D196" s="545"/>
      <c r="E196" s="520"/>
      <c r="F196" s="93" t="s">
        <v>257</v>
      </c>
      <c r="G196" s="523" t="s">
        <v>556</v>
      </c>
      <c r="H196" s="523"/>
      <c r="I196" s="523"/>
      <c r="J196" s="523"/>
      <c r="K196" s="502"/>
      <c r="L196" s="499"/>
    </row>
    <row r="197" spans="1:12" ht="15.6" customHeight="1" x14ac:dyDescent="0.25">
      <c r="A197" s="549"/>
      <c r="B197" s="552"/>
      <c r="C197" s="455"/>
      <c r="D197" s="545"/>
      <c r="E197" s="520"/>
      <c r="F197" s="93" t="s">
        <v>376</v>
      </c>
      <c r="G197" s="523" t="s">
        <v>395</v>
      </c>
      <c r="H197" s="523"/>
      <c r="I197" s="523"/>
      <c r="J197" s="523"/>
      <c r="K197" s="502"/>
      <c r="L197" s="499"/>
    </row>
    <row r="198" spans="1:12" ht="15.6" customHeight="1" x14ac:dyDescent="0.25">
      <c r="A198" s="549"/>
      <c r="B198" s="552"/>
      <c r="C198" s="455"/>
      <c r="D198" s="545"/>
      <c r="E198" s="520"/>
      <c r="F198" s="93" t="s">
        <v>381</v>
      </c>
      <c r="G198" s="523" t="s">
        <v>382</v>
      </c>
      <c r="H198" s="523"/>
      <c r="I198" s="523"/>
      <c r="J198" s="523"/>
      <c r="K198" s="502"/>
      <c r="L198" s="499"/>
    </row>
    <row r="199" spans="1:12" ht="15.6" customHeight="1" x14ac:dyDescent="0.25">
      <c r="A199" s="549"/>
      <c r="B199" s="552"/>
      <c r="C199" s="455"/>
      <c r="D199" s="545"/>
      <c r="E199" s="520"/>
      <c r="F199" s="94" t="s">
        <v>358</v>
      </c>
      <c r="G199" s="523" t="s">
        <v>900</v>
      </c>
      <c r="H199" s="523"/>
      <c r="I199" s="523"/>
      <c r="J199" s="523"/>
      <c r="K199" s="502"/>
      <c r="L199" s="500"/>
    </row>
    <row r="200" spans="1:12" ht="15.6" customHeight="1" x14ac:dyDescent="0.25">
      <c r="A200" s="549"/>
      <c r="B200" s="552"/>
      <c r="C200" s="455"/>
      <c r="D200" s="545"/>
      <c r="E200" s="520"/>
      <c r="F200" s="93" t="s">
        <v>383</v>
      </c>
      <c r="G200" s="523" t="s">
        <v>384</v>
      </c>
      <c r="H200" s="523"/>
      <c r="I200" s="523"/>
      <c r="J200" s="523"/>
      <c r="K200" s="496">
        <v>5</v>
      </c>
      <c r="L200" s="443">
        <v>17475</v>
      </c>
    </row>
    <row r="201" spans="1:12" ht="15.6" customHeight="1" x14ac:dyDescent="0.25">
      <c r="A201" s="549"/>
      <c r="B201" s="552"/>
      <c r="C201" s="455"/>
      <c r="D201" s="545"/>
      <c r="E201" s="520"/>
      <c r="F201" s="93" t="s">
        <v>385</v>
      </c>
      <c r="G201" s="523" t="s">
        <v>386</v>
      </c>
      <c r="H201" s="523"/>
      <c r="I201" s="523"/>
      <c r="J201" s="523"/>
      <c r="K201" s="497"/>
      <c r="L201" s="444" t="e">
        <f>#REF!-#REF!*10%</f>
        <v>#REF!</v>
      </c>
    </row>
    <row r="202" spans="1:12" ht="15.6" customHeight="1" x14ac:dyDescent="0.25">
      <c r="A202" s="549"/>
      <c r="B202" s="552"/>
      <c r="C202" s="455"/>
      <c r="D202" s="545"/>
      <c r="E202" s="520"/>
      <c r="F202" s="93" t="s">
        <v>389</v>
      </c>
      <c r="G202" s="523" t="s">
        <v>390</v>
      </c>
      <c r="H202" s="523"/>
      <c r="I202" s="523"/>
      <c r="J202" s="523"/>
      <c r="K202" s="497"/>
      <c r="L202" s="444" t="e">
        <f>#REF!-#REF!*10%</f>
        <v>#REF!</v>
      </c>
    </row>
    <row r="203" spans="1:12" ht="15.6" customHeight="1" x14ac:dyDescent="0.25">
      <c r="A203" s="549"/>
      <c r="B203" s="552"/>
      <c r="C203" s="455"/>
      <c r="D203" s="545"/>
      <c r="E203" s="520"/>
      <c r="F203" s="93" t="s">
        <v>704</v>
      </c>
      <c r="G203" s="523" t="s">
        <v>705</v>
      </c>
      <c r="H203" s="523"/>
      <c r="I203" s="523"/>
      <c r="J203" s="523"/>
      <c r="K203" s="497"/>
      <c r="L203" s="444" t="e">
        <f>#REF!-#REF!*10%</f>
        <v>#REF!</v>
      </c>
    </row>
    <row r="204" spans="1:12" ht="15.6" customHeight="1" x14ac:dyDescent="0.25">
      <c r="A204" s="549"/>
      <c r="B204" s="552"/>
      <c r="C204" s="455"/>
      <c r="D204" s="545"/>
      <c r="E204" s="520"/>
      <c r="F204" s="93" t="s">
        <v>706</v>
      </c>
      <c r="G204" s="461" t="s">
        <v>390</v>
      </c>
      <c r="H204" s="461"/>
      <c r="I204" s="461"/>
      <c r="J204" s="461"/>
      <c r="K204" s="497"/>
      <c r="L204" s="444" t="e">
        <f>#REF!-#REF!*10%</f>
        <v>#REF!</v>
      </c>
    </row>
    <row r="205" spans="1:12" ht="15.6" customHeight="1" x14ac:dyDescent="0.25">
      <c r="A205" s="549"/>
      <c r="B205" s="552"/>
      <c r="C205" s="455"/>
      <c r="D205" s="545"/>
      <c r="E205" s="520"/>
      <c r="F205" s="93" t="s">
        <v>1271</v>
      </c>
      <c r="G205" s="461" t="s">
        <v>390</v>
      </c>
      <c r="H205" s="461"/>
      <c r="I205" s="461"/>
      <c r="J205" s="461"/>
      <c r="K205" s="497"/>
      <c r="L205" s="444" t="e">
        <f>#REF!-#REF!*10%</f>
        <v>#REF!</v>
      </c>
    </row>
    <row r="206" spans="1:12" ht="15.6" customHeight="1" x14ac:dyDescent="0.25">
      <c r="A206" s="549"/>
      <c r="B206" s="552"/>
      <c r="C206" s="455"/>
      <c r="D206" s="545"/>
      <c r="E206" s="520"/>
      <c r="F206" s="93" t="s">
        <v>707</v>
      </c>
      <c r="G206" s="523" t="s">
        <v>1270</v>
      </c>
      <c r="H206" s="523"/>
      <c r="I206" s="523"/>
      <c r="J206" s="523"/>
      <c r="K206" s="497"/>
      <c r="L206" s="444" t="e">
        <f>#REF!-#REF!*10%</f>
        <v>#REF!</v>
      </c>
    </row>
    <row r="207" spans="1:12" ht="15.6" customHeight="1" x14ac:dyDescent="0.25">
      <c r="A207" s="549"/>
      <c r="B207" s="552"/>
      <c r="C207" s="455"/>
      <c r="D207" s="545"/>
      <c r="E207" s="520"/>
      <c r="F207" s="93" t="s">
        <v>708</v>
      </c>
      <c r="G207" s="523" t="s">
        <v>390</v>
      </c>
      <c r="H207" s="523"/>
      <c r="I207" s="523"/>
      <c r="J207" s="523"/>
      <c r="K207" s="497"/>
      <c r="L207" s="444" t="e">
        <f>#REF!-#REF!*10%</f>
        <v>#REF!</v>
      </c>
    </row>
    <row r="208" spans="1:12" ht="15.6" customHeight="1" x14ac:dyDescent="0.25">
      <c r="A208" s="549"/>
      <c r="B208" s="552"/>
      <c r="C208" s="455"/>
      <c r="D208" s="545"/>
      <c r="E208" s="520"/>
      <c r="F208" s="93" t="s">
        <v>377</v>
      </c>
      <c r="G208" s="523" t="s">
        <v>387</v>
      </c>
      <c r="H208" s="523"/>
      <c r="I208" s="523"/>
      <c r="J208" s="523"/>
      <c r="K208" s="497"/>
      <c r="L208" s="444" t="e">
        <f>#REF!-#REF!*10%</f>
        <v>#REF!</v>
      </c>
    </row>
    <row r="209" spans="1:12" ht="15.6" customHeight="1" x14ac:dyDescent="0.25">
      <c r="A209" s="549"/>
      <c r="B209" s="552"/>
      <c r="C209" s="455"/>
      <c r="D209" s="545"/>
      <c r="E209" s="520"/>
      <c r="F209" s="93" t="s">
        <v>388</v>
      </c>
      <c r="G209" s="523" t="s">
        <v>393</v>
      </c>
      <c r="H209" s="523"/>
      <c r="I209" s="523"/>
      <c r="J209" s="523"/>
      <c r="K209" s="497"/>
      <c r="L209" s="444" t="e">
        <f>#REF!-#REF!*10%</f>
        <v>#REF!</v>
      </c>
    </row>
    <row r="210" spans="1:12" ht="15.6" customHeight="1" x14ac:dyDescent="0.25">
      <c r="A210" s="549"/>
      <c r="B210" s="552"/>
      <c r="C210" s="455"/>
      <c r="D210" s="545"/>
      <c r="E210" s="520"/>
      <c r="F210" s="93" t="s">
        <v>562</v>
      </c>
      <c r="G210" s="523" t="s">
        <v>1024</v>
      </c>
      <c r="H210" s="523"/>
      <c r="I210" s="523"/>
      <c r="J210" s="523"/>
      <c r="K210" s="497"/>
      <c r="L210" s="444" t="e">
        <f>#REF!-#REF!*10%</f>
        <v>#REF!</v>
      </c>
    </row>
    <row r="211" spans="1:12" ht="15.6" customHeight="1" x14ac:dyDescent="0.25">
      <c r="A211" s="549"/>
      <c r="B211" s="552"/>
      <c r="C211" s="455"/>
      <c r="D211" s="545"/>
      <c r="E211" s="520"/>
      <c r="F211" s="93" t="s">
        <v>570</v>
      </c>
      <c r="G211" s="523" t="s">
        <v>613</v>
      </c>
      <c r="H211" s="523"/>
      <c r="I211" s="523"/>
      <c r="J211" s="523"/>
      <c r="K211" s="497"/>
      <c r="L211" s="444" t="e">
        <f>#REF!-#REF!*10%</f>
        <v>#REF!</v>
      </c>
    </row>
    <row r="212" spans="1:12" ht="15.6" customHeight="1" x14ac:dyDescent="0.25">
      <c r="A212" s="549"/>
      <c r="B212" s="552"/>
      <c r="C212" s="455"/>
      <c r="D212" s="545"/>
      <c r="E212" s="520"/>
      <c r="F212" s="111" t="s">
        <v>84</v>
      </c>
      <c r="G212" s="526">
        <v>2.6</v>
      </c>
      <c r="H212" s="526"/>
      <c r="I212" s="526"/>
      <c r="J212" s="526"/>
      <c r="K212" s="497"/>
      <c r="L212" s="444" t="e">
        <f>#REF!-#REF!*10%</f>
        <v>#REF!</v>
      </c>
    </row>
    <row r="213" spans="1:12" ht="15" customHeight="1" x14ac:dyDescent="0.25">
      <c r="A213" s="549"/>
      <c r="B213" s="553"/>
      <c r="C213" s="455"/>
      <c r="D213" s="546"/>
      <c r="E213" s="520"/>
      <c r="F213" s="96" t="s">
        <v>1016</v>
      </c>
      <c r="G213" s="454">
        <v>5</v>
      </c>
      <c r="H213" s="454"/>
      <c r="I213" s="454"/>
      <c r="J213" s="454"/>
      <c r="K213" s="497"/>
      <c r="L213" s="444" t="e">
        <f>#REF!-#REF!*10%</f>
        <v>#REF!</v>
      </c>
    </row>
    <row r="214" spans="1:12" ht="15" customHeight="1" x14ac:dyDescent="0.25">
      <c r="A214" s="549">
        <v>8</v>
      </c>
      <c r="B214" s="551"/>
      <c r="C214" s="455" t="s">
        <v>142</v>
      </c>
      <c r="D214" s="544"/>
      <c r="E214" s="520"/>
      <c r="F214" s="110" t="s">
        <v>81</v>
      </c>
      <c r="G214" s="524" t="s">
        <v>6</v>
      </c>
      <c r="H214" s="524"/>
      <c r="I214" s="524"/>
      <c r="J214" s="524"/>
      <c r="K214" s="560">
        <v>3</v>
      </c>
      <c r="L214" s="498">
        <v>18592</v>
      </c>
    </row>
    <row r="215" spans="1:12" ht="15" customHeight="1" x14ac:dyDescent="0.25">
      <c r="A215" s="549"/>
      <c r="B215" s="552"/>
      <c r="C215" s="455"/>
      <c r="D215" s="545"/>
      <c r="E215" s="520"/>
      <c r="F215" s="110" t="s">
        <v>80</v>
      </c>
      <c r="G215" s="469">
        <v>104</v>
      </c>
      <c r="H215" s="469"/>
      <c r="I215" s="469"/>
      <c r="J215" s="469"/>
      <c r="K215" s="502"/>
      <c r="L215" s="499"/>
    </row>
    <row r="216" spans="1:12" ht="15" customHeight="1" x14ac:dyDescent="0.25">
      <c r="A216" s="549"/>
      <c r="B216" s="552"/>
      <c r="C216" s="455"/>
      <c r="D216" s="545"/>
      <c r="E216" s="520"/>
      <c r="F216" s="110" t="s">
        <v>8</v>
      </c>
      <c r="G216" s="240">
        <v>3000</v>
      </c>
      <c r="H216" s="241">
        <v>4000</v>
      </c>
      <c r="I216" s="312">
        <v>5000</v>
      </c>
      <c r="J216" s="242">
        <v>6000</v>
      </c>
      <c r="K216" s="502"/>
      <c r="L216" s="499"/>
    </row>
    <row r="217" spans="1:12" ht="15" customHeight="1" x14ac:dyDescent="0.25">
      <c r="A217" s="549"/>
      <c r="B217" s="552"/>
      <c r="C217" s="455"/>
      <c r="D217" s="545"/>
      <c r="E217" s="520"/>
      <c r="F217" s="110" t="s">
        <v>817</v>
      </c>
      <c r="G217" s="243">
        <f>G215*114</f>
        <v>11856</v>
      </c>
      <c r="H217" s="244">
        <f>G215*128</f>
        <v>13312</v>
      </c>
      <c r="I217" s="313">
        <f>G215*143</f>
        <v>14872</v>
      </c>
      <c r="J217" s="245">
        <f>G215*148</f>
        <v>15392</v>
      </c>
      <c r="K217" s="502"/>
      <c r="L217" s="499"/>
    </row>
    <row r="218" spans="1:12" ht="15" customHeight="1" x14ac:dyDescent="0.25">
      <c r="A218" s="549"/>
      <c r="B218" s="552"/>
      <c r="C218" s="455"/>
      <c r="D218" s="545"/>
      <c r="E218" s="520"/>
      <c r="F218" s="110" t="s">
        <v>1269</v>
      </c>
      <c r="G218" s="451">
        <v>0.98</v>
      </c>
      <c r="H218" s="451"/>
      <c r="I218" s="451"/>
      <c r="J218" s="451"/>
      <c r="K218" s="502"/>
      <c r="L218" s="499"/>
    </row>
    <row r="219" spans="1:12" ht="15" customHeight="1" x14ac:dyDescent="0.25">
      <c r="A219" s="549"/>
      <c r="B219" s="552"/>
      <c r="C219" s="455"/>
      <c r="D219" s="545"/>
      <c r="E219" s="520"/>
      <c r="F219" s="93" t="s">
        <v>699</v>
      </c>
      <c r="G219" s="523" t="s">
        <v>700</v>
      </c>
      <c r="H219" s="523"/>
      <c r="I219" s="523"/>
      <c r="J219" s="523"/>
      <c r="K219" s="502"/>
      <c r="L219" s="499"/>
    </row>
    <row r="220" spans="1:12" ht="15" customHeight="1" x14ac:dyDescent="0.25">
      <c r="A220" s="549"/>
      <c r="B220" s="552"/>
      <c r="C220" s="455"/>
      <c r="D220" s="545"/>
      <c r="E220" s="520"/>
      <c r="F220" s="93" t="s">
        <v>1181</v>
      </c>
      <c r="G220" s="462" t="s">
        <v>1179</v>
      </c>
      <c r="H220" s="463"/>
      <c r="I220" s="463"/>
      <c r="J220" s="464"/>
      <c r="K220" s="502"/>
      <c r="L220" s="499"/>
    </row>
    <row r="221" spans="1:12" ht="15" customHeight="1" x14ac:dyDescent="0.25">
      <c r="A221" s="549"/>
      <c r="B221" s="552"/>
      <c r="C221" s="455"/>
      <c r="D221" s="545"/>
      <c r="E221" s="520"/>
      <c r="F221" s="110" t="s">
        <v>83</v>
      </c>
      <c r="G221" s="524">
        <v>67</v>
      </c>
      <c r="H221" s="524"/>
      <c r="I221" s="524"/>
      <c r="J221" s="524"/>
      <c r="K221" s="502"/>
      <c r="L221" s="499"/>
    </row>
    <row r="222" spans="1:12" ht="15" customHeight="1" x14ac:dyDescent="0.25">
      <c r="A222" s="549"/>
      <c r="B222" s="552"/>
      <c r="C222" s="455"/>
      <c r="D222" s="545"/>
      <c r="E222" s="520"/>
      <c r="F222" s="110" t="s">
        <v>396</v>
      </c>
      <c r="G222" s="548" t="s">
        <v>397</v>
      </c>
      <c r="H222" s="548"/>
      <c r="I222" s="548"/>
      <c r="J222" s="548"/>
      <c r="K222" s="502"/>
      <c r="L222" s="499"/>
    </row>
    <row r="223" spans="1:12" ht="15" customHeight="1" x14ac:dyDescent="0.25">
      <c r="A223" s="549"/>
      <c r="B223" s="552"/>
      <c r="C223" s="455"/>
      <c r="D223" s="545"/>
      <c r="E223" s="520"/>
      <c r="F223" s="110" t="s">
        <v>256</v>
      </c>
      <c r="G223" s="524" t="s">
        <v>929</v>
      </c>
      <c r="H223" s="524"/>
      <c r="I223" s="524"/>
      <c r="J223" s="524"/>
      <c r="K223" s="502"/>
      <c r="L223" s="499"/>
    </row>
    <row r="224" spans="1:12" ht="15.6" customHeight="1" x14ac:dyDescent="0.25">
      <c r="A224" s="549"/>
      <c r="B224" s="552"/>
      <c r="C224" s="455"/>
      <c r="D224" s="545"/>
      <c r="E224" s="520"/>
      <c r="F224" s="93" t="s">
        <v>379</v>
      </c>
      <c r="G224" s="523" t="s">
        <v>380</v>
      </c>
      <c r="H224" s="523"/>
      <c r="I224" s="523"/>
      <c r="J224" s="523"/>
      <c r="K224" s="502"/>
      <c r="L224" s="499"/>
    </row>
    <row r="225" spans="1:12" ht="15.6" customHeight="1" x14ac:dyDescent="0.25">
      <c r="A225" s="549"/>
      <c r="B225" s="552"/>
      <c r="C225" s="455"/>
      <c r="D225" s="545"/>
      <c r="E225" s="520"/>
      <c r="F225" s="93" t="s">
        <v>701</v>
      </c>
      <c r="G225" s="523">
        <v>100000</v>
      </c>
      <c r="H225" s="523"/>
      <c r="I225" s="523"/>
      <c r="J225" s="523"/>
      <c r="K225" s="502"/>
      <c r="L225" s="499"/>
    </row>
    <row r="226" spans="1:12" ht="15.6" customHeight="1" x14ac:dyDescent="0.25">
      <c r="A226" s="549"/>
      <c r="B226" s="552"/>
      <c r="C226" s="455"/>
      <c r="D226" s="545"/>
      <c r="E226" s="520"/>
      <c r="F226" s="93" t="s">
        <v>257</v>
      </c>
      <c r="G226" s="523" t="s">
        <v>556</v>
      </c>
      <c r="H226" s="523"/>
      <c r="I226" s="523"/>
      <c r="J226" s="523"/>
      <c r="K226" s="502"/>
      <c r="L226" s="499"/>
    </row>
    <row r="227" spans="1:12" ht="15.6" customHeight="1" x14ac:dyDescent="0.25">
      <c r="A227" s="549"/>
      <c r="B227" s="552"/>
      <c r="C227" s="455"/>
      <c r="D227" s="545"/>
      <c r="E227" s="520"/>
      <c r="F227" s="93" t="s">
        <v>376</v>
      </c>
      <c r="G227" s="523" t="s">
        <v>395</v>
      </c>
      <c r="H227" s="523"/>
      <c r="I227" s="523"/>
      <c r="J227" s="523"/>
      <c r="K227" s="502"/>
      <c r="L227" s="499"/>
    </row>
    <row r="228" spans="1:12" ht="15.6" customHeight="1" x14ac:dyDescent="0.25">
      <c r="A228" s="549"/>
      <c r="B228" s="552"/>
      <c r="C228" s="455"/>
      <c r="D228" s="545"/>
      <c r="E228" s="520"/>
      <c r="F228" s="93" t="s">
        <v>381</v>
      </c>
      <c r="G228" s="523" t="s">
        <v>382</v>
      </c>
      <c r="H228" s="523"/>
      <c r="I228" s="523"/>
      <c r="J228" s="523"/>
      <c r="K228" s="502"/>
      <c r="L228" s="499"/>
    </row>
    <row r="229" spans="1:12" ht="15.6" customHeight="1" x14ac:dyDescent="0.25">
      <c r="A229" s="549"/>
      <c r="B229" s="552"/>
      <c r="C229" s="455"/>
      <c r="D229" s="545"/>
      <c r="E229" s="520"/>
      <c r="F229" s="94" t="s">
        <v>358</v>
      </c>
      <c r="G229" s="523" t="s">
        <v>900</v>
      </c>
      <c r="H229" s="523"/>
      <c r="I229" s="523"/>
      <c r="J229" s="523"/>
      <c r="K229" s="502"/>
      <c r="L229" s="500"/>
    </row>
    <row r="230" spans="1:12" ht="15.6" customHeight="1" x14ac:dyDescent="0.25">
      <c r="A230" s="549"/>
      <c r="B230" s="552"/>
      <c r="C230" s="455"/>
      <c r="D230" s="545"/>
      <c r="E230" s="520"/>
      <c r="F230" s="93" t="s">
        <v>383</v>
      </c>
      <c r="G230" s="523" t="s">
        <v>384</v>
      </c>
      <c r="H230" s="523"/>
      <c r="I230" s="523"/>
      <c r="J230" s="523"/>
      <c r="K230" s="496">
        <v>5</v>
      </c>
      <c r="L230" s="443">
        <v>19894</v>
      </c>
    </row>
    <row r="231" spans="1:12" ht="15.6" customHeight="1" x14ac:dyDescent="0.25">
      <c r="A231" s="549"/>
      <c r="B231" s="552"/>
      <c r="C231" s="455"/>
      <c r="D231" s="545"/>
      <c r="E231" s="520"/>
      <c r="F231" s="93" t="s">
        <v>385</v>
      </c>
      <c r="G231" s="523" t="s">
        <v>386</v>
      </c>
      <c r="H231" s="523"/>
      <c r="I231" s="523"/>
      <c r="J231" s="523"/>
      <c r="K231" s="497"/>
      <c r="L231" s="444" t="e">
        <f>#REF!-#REF!*10%</f>
        <v>#REF!</v>
      </c>
    </row>
    <row r="232" spans="1:12" ht="15.6" customHeight="1" x14ac:dyDescent="0.25">
      <c r="A232" s="549"/>
      <c r="B232" s="552"/>
      <c r="C232" s="455"/>
      <c r="D232" s="545"/>
      <c r="E232" s="520"/>
      <c r="F232" s="93" t="s">
        <v>389</v>
      </c>
      <c r="G232" s="523" t="s">
        <v>390</v>
      </c>
      <c r="H232" s="523"/>
      <c r="I232" s="523"/>
      <c r="J232" s="523"/>
      <c r="K232" s="497"/>
      <c r="L232" s="444" t="e">
        <f>#REF!-#REF!*10%</f>
        <v>#REF!</v>
      </c>
    </row>
    <row r="233" spans="1:12" ht="15.6" customHeight="1" x14ac:dyDescent="0.25">
      <c r="A233" s="549"/>
      <c r="B233" s="552"/>
      <c r="C233" s="455"/>
      <c r="D233" s="545"/>
      <c r="E233" s="520"/>
      <c r="F233" s="93" t="s">
        <v>704</v>
      </c>
      <c r="G233" s="523" t="s">
        <v>705</v>
      </c>
      <c r="H233" s="523"/>
      <c r="I233" s="523"/>
      <c r="J233" s="523"/>
      <c r="K233" s="497"/>
      <c r="L233" s="444" t="e">
        <f>#REF!-#REF!*10%</f>
        <v>#REF!</v>
      </c>
    </row>
    <row r="234" spans="1:12" ht="15.6" customHeight="1" x14ac:dyDescent="0.25">
      <c r="A234" s="549"/>
      <c r="B234" s="552"/>
      <c r="C234" s="455"/>
      <c r="D234" s="545"/>
      <c r="E234" s="520"/>
      <c r="F234" s="93" t="s">
        <v>706</v>
      </c>
      <c r="G234" s="461" t="s">
        <v>390</v>
      </c>
      <c r="H234" s="461"/>
      <c r="I234" s="461"/>
      <c r="J234" s="461"/>
      <c r="K234" s="497"/>
      <c r="L234" s="444" t="e">
        <f>#REF!-#REF!*10%</f>
        <v>#REF!</v>
      </c>
    </row>
    <row r="235" spans="1:12" ht="15.6" customHeight="1" x14ac:dyDescent="0.25">
      <c r="A235" s="549"/>
      <c r="B235" s="552"/>
      <c r="C235" s="455"/>
      <c r="D235" s="545"/>
      <c r="E235" s="520"/>
      <c r="F235" s="93" t="s">
        <v>1271</v>
      </c>
      <c r="G235" s="461" t="s">
        <v>390</v>
      </c>
      <c r="H235" s="461"/>
      <c r="I235" s="461"/>
      <c r="J235" s="461"/>
      <c r="K235" s="497"/>
      <c r="L235" s="444" t="e">
        <f>#REF!-#REF!*10%</f>
        <v>#REF!</v>
      </c>
    </row>
    <row r="236" spans="1:12" ht="15.6" customHeight="1" x14ac:dyDescent="0.25">
      <c r="A236" s="549"/>
      <c r="B236" s="552"/>
      <c r="C236" s="455"/>
      <c r="D236" s="545"/>
      <c r="E236" s="520"/>
      <c r="F236" s="93" t="s">
        <v>707</v>
      </c>
      <c r="G236" s="523" t="s">
        <v>911</v>
      </c>
      <c r="H236" s="523"/>
      <c r="I236" s="523"/>
      <c r="J236" s="523"/>
      <c r="K236" s="497"/>
      <c r="L236" s="444" t="e">
        <f>#REF!-#REF!*10%</f>
        <v>#REF!</v>
      </c>
    </row>
    <row r="237" spans="1:12" ht="15.6" customHeight="1" x14ac:dyDescent="0.25">
      <c r="A237" s="549"/>
      <c r="B237" s="552"/>
      <c r="C237" s="455"/>
      <c r="D237" s="545"/>
      <c r="E237" s="520"/>
      <c r="F237" s="93" t="s">
        <v>708</v>
      </c>
      <c r="G237" s="523" t="s">
        <v>390</v>
      </c>
      <c r="H237" s="523"/>
      <c r="I237" s="523"/>
      <c r="J237" s="523"/>
      <c r="K237" s="497"/>
      <c r="L237" s="444" t="e">
        <f>#REF!-#REF!*10%</f>
        <v>#REF!</v>
      </c>
    </row>
    <row r="238" spans="1:12" ht="15.6" customHeight="1" x14ac:dyDescent="0.25">
      <c r="A238" s="549"/>
      <c r="B238" s="552"/>
      <c r="C238" s="455"/>
      <c r="D238" s="545"/>
      <c r="E238" s="520"/>
      <c r="F238" s="93" t="s">
        <v>377</v>
      </c>
      <c r="G238" s="523" t="s">
        <v>387</v>
      </c>
      <c r="H238" s="523"/>
      <c r="I238" s="523"/>
      <c r="J238" s="523"/>
      <c r="K238" s="497"/>
      <c r="L238" s="444" t="e">
        <f>#REF!-#REF!*10%</f>
        <v>#REF!</v>
      </c>
    </row>
    <row r="239" spans="1:12" ht="15.6" customHeight="1" x14ac:dyDescent="0.25">
      <c r="A239" s="549"/>
      <c r="B239" s="552"/>
      <c r="C239" s="455"/>
      <c r="D239" s="545"/>
      <c r="E239" s="520"/>
      <c r="F239" s="93" t="s">
        <v>388</v>
      </c>
      <c r="G239" s="523" t="s">
        <v>393</v>
      </c>
      <c r="H239" s="523"/>
      <c r="I239" s="523"/>
      <c r="J239" s="523"/>
      <c r="K239" s="497"/>
      <c r="L239" s="444" t="e">
        <f>#REF!-#REF!*10%</f>
        <v>#REF!</v>
      </c>
    </row>
    <row r="240" spans="1:12" ht="15.6" customHeight="1" x14ac:dyDescent="0.25">
      <c r="A240" s="549"/>
      <c r="B240" s="552"/>
      <c r="C240" s="455"/>
      <c r="D240" s="545"/>
      <c r="E240" s="520"/>
      <c r="F240" s="93" t="s">
        <v>562</v>
      </c>
      <c r="G240" s="523" t="s">
        <v>1024</v>
      </c>
      <c r="H240" s="523"/>
      <c r="I240" s="523"/>
      <c r="J240" s="523"/>
      <c r="K240" s="497"/>
      <c r="L240" s="444" t="e">
        <f>#REF!-#REF!*10%</f>
        <v>#REF!</v>
      </c>
    </row>
    <row r="241" spans="1:12" ht="15.6" customHeight="1" x14ac:dyDescent="0.25">
      <c r="A241" s="549"/>
      <c r="B241" s="552"/>
      <c r="C241" s="455"/>
      <c r="D241" s="545"/>
      <c r="E241" s="520"/>
      <c r="F241" s="93" t="s">
        <v>570</v>
      </c>
      <c r="G241" s="523" t="s">
        <v>613</v>
      </c>
      <c r="H241" s="523"/>
      <c r="I241" s="523"/>
      <c r="J241" s="523"/>
      <c r="K241" s="497"/>
      <c r="L241" s="444" t="e">
        <f>#REF!-#REF!*10%</f>
        <v>#REF!</v>
      </c>
    </row>
    <row r="242" spans="1:12" ht="15.6" customHeight="1" x14ac:dyDescent="0.25">
      <c r="A242" s="549"/>
      <c r="B242" s="552"/>
      <c r="C242" s="455"/>
      <c r="D242" s="545"/>
      <c r="E242" s="520"/>
      <c r="F242" s="111" t="s">
        <v>84</v>
      </c>
      <c r="G242" s="526">
        <v>3.6</v>
      </c>
      <c r="H242" s="526"/>
      <c r="I242" s="526"/>
      <c r="J242" s="526"/>
      <c r="K242" s="497"/>
      <c r="L242" s="444" t="e">
        <f>#REF!-#REF!*10%</f>
        <v>#REF!</v>
      </c>
    </row>
    <row r="243" spans="1:12" ht="15" customHeight="1" x14ac:dyDescent="0.25">
      <c r="A243" s="549"/>
      <c r="B243" s="553"/>
      <c r="C243" s="455"/>
      <c r="D243" s="546"/>
      <c r="E243" s="520"/>
      <c r="F243" s="96" t="s">
        <v>1016</v>
      </c>
      <c r="G243" s="454">
        <v>5</v>
      </c>
      <c r="H243" s="454"/>
      <c r="I243" s="454"/>
      <c r="J243" s="454"/>
      <c r="K243" s="497"/>
      <c r="L243" s="444" t="e">
        <f>#REF!-#REF!*10%</f>
        <v>#REF!</v>
      </c>
    </row>
    <row r="244" spans="1:12" ht="15" customHeight="1" x14ac:dyDescent="0.25">
      <c r="A244" s="549">
        <v>9</v>
      </c>
      <c r="B244" s="551"/>
      <c r="C244" s="455" t="s">
        <v>143</v>
      </c>
      <c r="D244" s="544"/>
      <c r="E244" s="520"/>
      <c r="F244" s="110" t="s">
        <v>81</v>
      </c>
      <c r="G244" s="524" t="s">
        <v>6</v>
      </c>
      <c r="H244" s="524"/>
      <c r="I244" s="524"/>
      <c r="J244" s="524"/>
      <c r="K244" s="560">
        <v>3</v>
      </c>
      <c r="L244" s="498">
        <v>19505</v>
      </c>
    </row>
    <row r="245" spans="1:12" ht="15" customHeight="1" x14ac:dyDescent="0.25">
      <c r="A245" s="549"/>
      <c r="B245" s="552"/>
      <c r="C245" s="455"/>
      <c r="D245" s="545"/>
      <c r="E245" s="520"/>
      <c r="F245" s="110" t="s">
        <v>80</v>
      </c>
      <c r="G245" s="469">
        <v>122</v>
      </c>
      <c r="H245" s="469"/>
      <c r="I245" s="469"/>
      <c r="J245" s="469"/>
      <c r="K245" s="502"/>
      <c r="L245" s="499"/>
    </row>
    <row r="246" spans="1:12" ht="15" customHeight="1" x14ac:dyDescent="0.25">
      <c r="A246" s="549"/>
      <c r="B246" s="552"/>
      <c r="C246" s="455"/>
      <c r="D246" s="545"/>
      <c r="E246" s="520"/>
      <c r="F246" s="110" t="s">
        <v>8</v>
      </c>
      <c r="G246" s="240">
        <v>3000</v>
      </c>
      <c r="H246" s="241">
        <v>4000</v>
      </c>
      <c r="I246" s="312">
        <v>5000</v>
      </c>
      <c r="J246" s="242">
        <v>6000</v>
      </c>
      <c r="K246" s="502"/>
      <c r="L246" s="499"/>
    </row>
    <row r="247" spans="1:12" ht="15" customHeight="1" x14ac:dyDescent="0.25">
      <c r="A247" s="549"/>
      <c r="B247" s="552"/>
      <c r="C247" s="455"/>
      <c r="D247" s="545"/>
      <c r="E247" s="520"/>
      <c r="F247" s="110" t="s">
        <v>817</v>
      </c>
      <c r="G247" s="243">
        <f>G245*114</f>
        <v>13908</v>
      </c>
      <c r="H247" s="244">
        <f>G245*128</f>
        <v>15616</v>
      </c>
      <c r="I247" s="313">
        <f>G245*143</f>
        <v>17446</v>
      </c>
      <c r="J247" s="245">
        <f>G245*148</f>
        <v>18056</v>
      </c>
      <c r="K247" s="502"/>
      <c r="L247" s="499"/>
    </row>
    <row r="248" spans="1:12" ht="15" customHeight="1" x14ac:dyDescent="0.25">
      <c r="A248" s="549"/>
      <c r="B248" s="552"/>
      <c r="C248" s="455"/>
      <c r="D248" s="545"/>
      <c r="E248" s="520"/>
      <c r="F248" s="110" t="s">
        <v>1269</v>
      </c>
      <c r="G248" s="451">
        <v>0.98</v>
      </c>
      <c r="H248" s="451"/>
      <c r="I248" s="451"/>
      <c r="J248" s="451"/>
      <c r="K248" s="502"/>
      <c r="L248" s="499"/>
    </row>
    <row r="249" spans="1:12" ht="15" customHeight="1" x14ac:dyDescent="0.25">
      <c r="A249" s="549"/>
      <c r="B249" s="552"/>
      <c r="C249" s="455"/>
      <c r="D249" s="545"/>
      <c r="E249" s="520"/>
      <c r="F249" s="93" t="s">
        <v>699</v>
      </c>
      <c r="G249" s="523" t="s">
        <v>700</v>
      </c>
      <c r="H249" s="523"/>
      <c r="I249" s="523"/>
      <c r="J249" s="523"/>
      <c r="K249" s="502"/>
      <c r="L249" s="499"/>
    </row>
    <row r="250" spans="1:12" ht="15" customHeight="1" x14ac:dyDescent="0.25">
      <c r="A250" s="549"/>
      <c r="B250" s="552"/>
      <c r="C250" s="455"/>
      <c r="D250" s="545"/>
      <c r="E250" s="520"/>
      <c r="F250" s="93" t="s">
        <v>1181</v>
      </c>
      <c r="G250" s="462" t="s">
        <v>1179</v>
      </c>
      <c r="H250" s="463"/>
      <c r="I250" s="463"/>
      <c r="J250" s="464"/>
      <c r="K250" s="502"/>
      <c r="L250" s="499"/>
    </row>
    <row r="251" spans="1:12" ht="15" customHeight="1" x14ac:dyDescent="0.25">
      <c r="A251" s="549"/>
      <c r="B251" s="552"/>
      <c r="C251" s="455"/>
      <c r="D251" s="545"/>
      <c r="E251" s="520"/>
      <c r="F251" s="110" t="s">
        <v>83</v>
      </c>
      <c r="G251" s="524">
        <v>67</v>
      </c>
      <c r="H251" s="524"/>
      <c r="I251" s="524"/>
      <c r="J251" s="524"/>
      <c r="K251" s="502"/>
      <c r="L251" s="499"/>
    </row>
    <row r="252" spans="1:12" ht="15" customHeight="1" x14ac:dyDescent="0.25">
      <c r="A252" s="549"/>
      <c r="B252" s="552"/>
      <c r="C252" s="455"/>
      <c r="D252" s="545"/>
      <c r="E252" s="520"/>
      <c r="F252" s="110" t="s">
        <v>396</v>
      </c>
      <c r="G252" s="548" t="s">
        <v>397</v>
      </c>
      <c r="H252" s="548"/>
      <c r="I252" s="548"/>
      <c r="J252" s="548"/>
      <c r="K252" s="502"/>
      <c r="L252" s="499"/>
    </row>
    <row r="253" spans="1:12" ht="15" customHeight="1" x14ac:dyDescent="0.25">
      <c r="A253" s="549"/>
      <c r="B253" s="552"/>
      <c r="C253" s="455"/>
      <c r="D253" s="545"/>
      <c r="E253" s="520"/>
      <c r="F253" s="110" t="s">
        <v>256</v>
      </c>
      <c r="G253" s="524" t="s">
        <v>740</v>
      </c>
      <c r="H253" s="524"/>
      <c r="I253" s="524"/>
      <c r="J253" s="524"/>
      <c r="K253" s="502"/>
      <c r="L253" s="499"/>
    </row>
    <row r="254" spans="1:12" ht="15.6" customHeight="1" x14ac:dyDescent="0.25">
      <c r="A254" s="549"/>
      <c r="B254" s="552"/>
      <c r="C254" s="455"/>
      <c r="D254" s="545"/>
      <c r="E254" s="520"/>
      <c r="F254" s="93" t="s">
        <v>379</v>
      </c>
      <c r="G254" s="523" t="s">
        <v>380</v>
      </c>
      <c r="H254" s="523"/>
      <c r="I254" s="523"/>
      <c r="J254" s="523"/>
      <c r="K254" s="502"/>
      <c r="L254" s="499"/>
    </row>
    <row r="255" spans="1:12" ht="15.6" customHeight="1" x14ac:dyDescent="0.25">
      <c r="A255" s="549"/>
      <c r="B255" s="552"/>
      <c r="C255" s="455"/>
      <c r="D255" s="545"/>
      <c r="E255" s="520"/>
      <c r="F255" s="93" t="s">
        <v>701</v>
      </c>
      <c r="G255" s="523">
        <v>100000</v>
      </c>
      <c r="H255" s="523"/>
      <c r="I255" s="523"/>
      <c r="J255" s="523"/>
      <c r="K255" s="502"/>
      <c r="L255" s="499"/>
    </row>
    <row r="256" spans="1:12" ht="15.6" customHeight="1" x14ac:dyDescent="0.25">
      <c r="A256" s="549"/>
      <c r="B256" s="552"/>
      <c r="C256" s="455"/>
      <c r="D256" s="545"/>
      <c r="E256" s="520"/>
      <c r="F256" s="93" t="s">
        <v>257</v>
      </c>
      <c r="G256" s="523" t="s">
        <v>556</v>
      </c>
      <c r="H256" s="523"/>
      <c r="I256" s="523"/>
      <c r="J256" s="523"/>
      <c r="K256" s="502"/>
      <c r="L256" s="499"/>
    </row>
    <row r="257" spans="1:12" ht="15.6" customHeight="1" x14ac:dyDescent="0.25">
      <c r="A257" s="549"/>
      <c r="B257" s="552"/>
      <c r="C257" s="455"/>
      <c r="D257" s="545"/>
      <c r="E257" s="520"/>
      <c r="F257" s="93" t="s">
        <v>376</v>
      </c>
      <c r="G257" s="523" t="s">
        <v>395</v>
      </c>
      <c r="H257" s="523"/>
      <c r="I257" s="523"/>
      <c r="J257" s="523"/>
      <c r="K257" s="502"/>
      <c r="L257" s="499"/>
    </row>
    <row r="258" spans="1:12" ht="15.6" customHeight="1" x14ac:dyDescent="0.25">
      <c r="A258" s="549"/>
      <c r="B258" s="552"/>
      <c r="C258" s="455"/>
      <c r="D258" s="545"/>
      <c r="E258" s="520"/>
      <c r="F258" s="93" t="s">
        <v>381</v>
      </c>
      <c r="G258" s="523" t="s">
        <v>382</v>
      </c>
      <c r="H258" s="523"/>
      <c r="I258" s="523"/>
      <c r="J258" s="523"/>
      <c r="K258" s="502"/>
      <c r="L258" s="499"/>
    </row>
    <row r="259" spans="1:12" ht="15.6" customHeight="1" x14ac:dyDescent="0.25">
      <c r="A259" s="549"/>
      <c r="B259" s="552"/>
      <c r="C259" s="455"/>
      <c r="D259" s="545"/>
      <c r="E259" s="520"/>
      <c r="F259" s="94" t="s">
        <v>358</v>
      </c>
      <c r="G259" s="523" t="s">
        <v>900</v>
      </c>
      <c r="H259" s="523"/>
      <c r="I259" s="523"/>
      <c r="J259" s="523"/>
      <c r="K259" s="502"/>
      <c r="L259" s="500"/>
    </row>
    <row r="260" spans="1:12" ht="15.6" customHeight="1" x14ac:dyDescent="0.25">
      <c r="A260" s="549"/>
      <c r="B260" s="552"/>
      <c r="C260" s="455"/>
      <c r="D260" s="545"/>
      <c r="E260" s="520"/>
      <c r="F260" s="93" t="s">
        <v>383</v>
      </c>
      <c r="G260" s="523" t="s">
        <v>384</v>
      </c>
      <c r="H260" s="523"/>
      <c r="I260" s="523"/>
      <c r="J260" s="523"/>
      <c r="K260" s="496">
        <v>5</v>
      </c>
      <c r="L260" s="443">
        <v>20870</v>
      </c>
    </row>
    <row r="261" spans="1:12" ht="15.6" customHeight="1" x14ac:dyDescent="0.25">
      <c r="A261" s="549"/>
      <c r="B261" s="552"/>
      <c r="C261" s="455"/>
      <c r="D261" s="545"/>
      <c r="E261" s="520"/>
      <c r="F261" s="93" t="s">
        <v>385</v>
      </c>
      <c r="G261" s="523" t="s">
        <v>386</v>
      </c>
      <c r="H261" s="523"/>
      <c r="I261" s="523"/>
      <c r="J261" s="523"/>
      <c r="K261" s="497"/>
      <c r="L261" s="444" t="e">
        <f>#REF!-#REF!*10%</f>
        <v>#REF!</v>
      </c>
    </row>
    <row r="262" spans="1:12" ht="15.6" customHeight="1" x14ac:dyDescent="0.25">
      <c r="A262" s="549"/>
      <c r="B262" s="552"/>
      <c r="C262" s="455"/>
      <c r="D262" s="545"/>
      <c r="E262" s="520"/>
      <c r="F262" s="93" t="s">
        <v>389</v>
      </c>
      <c r="G262" s="523" t="s">
        <v>390</v>
      </c>
      <c r="H262" s="523"/>
      <c r="I262" s="523"/>
      <c r="J262" s="523"/>
      <c r="K262" s="497"/>
      <c r="L262" s="444" t="e">
        <f>#REF!-#REF!*10%</f>
        <v>#REF!</v>
      </c>
    </row>
    <row r="263" spans="1:12" ht="15.6" customHeight="1" x14ac:dyDescent="0.25">
      <c r="A263" s="549"/>
      <c r="B263" s="552"/>
      <c r="C263" s="455"/>
      <c r="D263" s="545"/>
      <c r="E263" s="520"/>
      <c r="F263" s="93" t="s">
        <v>704</v>
      </c>
      <c r="G263" s="523" t="s">
        <v>705</v>
      </c>
      <c r="H263" s="523"/>
      <c r="I263" s="523"/>
      <c r="J263" s="523"/>
      <c r="K263" s="497"/>
      <c r="L263" s="444" t="e">
        <f>#REF!-#REF!*10%</f>
        <v>#REF!</v>
      </c>
    </row>
    <row r="264" spans="1:12" ht="15.6" customHeight="1" x14ac:dyDescent="0.25">
      <c r="A264" s="549"/>
      <c r="B264" s="552"/>
      <c r="C264" s="455"/>
      <c r="D264" s="545"/>
      <c r="E264" s="520"/>
      <c r="F264" s="93" t="s">
        <v>706</v>
      </c>
      <c r="G264" s="461" t="s">
        <v>390</v>
      </c>
      <c r="H264" s="461"/>
      <c r="I264" s="461"/>
      <c r="J264" s="461"/>
      <c r="K264" s="497"/>
      <c r="L264" s="444" t="e">
        <f>#REF!-#REF!*10%</f>
        <v>#REF!</v>
      </c>
    </row>
    <row r="265" spans="1:12" ht="15.6" customHeight="1" x14ac:dyDescent="0.25">
      <c r="A265" s="549"/>
      <c r="B265" s="552"/>
      <c r="C265" s="455"/>
      <c r="D265" s="545"/>
      <c r="E265" s="520"/>
      <c r="F265" s="93" t="s">
        <v>1271</v>
      </c>
      <c r="G265" s="461" t="s">
        <v>390</v>
      </c>
      <c r="H265" s="461"/>
      <c r="I265" s="461"/>
      <c r="J265" s="461"/>
      <c r="K265" s="497"/>
      <c r="L265" s="444" t="e">
        <f>#REF!-#REF!*10%</f>
        <v>#REF!</v>
      </c>
    </row>
    <row r="266" spans="1:12" ht="15.6" customHeight="1" x14ac:dyDescent="0.25">
      <c r="A266" s="549"/>
      <c r="B266" s="552"/>
      <c r="C266" s="455"/>
      <c r="D266" s="545"/>
      <c r="E266" s="520"/>
      <c r="F266" s="93" t="s">
        <v>707</v>
      </c>
      <c r="G266" s="523" t="s">
        <v>911</v>
      </c>
      <c r="H266" s="523"/>
      <c r="I266" s="523"/>
      <c r="J266" s="523"/>
      <c r="K266" s="497"/>
      <c r="L266" s="444" t="e">
        <f>#REF!-#REF!*10%</f>
        <v>#REF!</v>
      </c>
    </row>
    <row r="267" spans="1:12" ht="15.6" customHeight="1" x14ac:dyDescent="0.25">
      <c r="A267" s="549"/>
      <c r="B267" s="552"/>
      <c r="C267" s="455"/>
      <c r="D267" s="545"/>
      <c r="E267" s="520"/>
      <c r="F267" s="93" t="s">
        <v>708</v>
      </c>
      <c r="G267" s="523" t="s">
        <v>390</v>
      </c>
      <c r="H267" s="523"/>
      <c r="I267" s="523"/>
      <c r="J267" s="523"/>
      <c r="K267" s="497"/>
      <c r="L267" s="444" t="e">
        <f>#REF!-#REF!*10%</f>
        <v>#REF!</v>
      </c>
    </row>
    <row r="268" spans="1:12" ht="15.6" customHeight="1" x14ac:dyDescent="0.25">
      <c r="A268" s="549"/>
      <c r="B268" s="552"/>
      <c r="C268" s="455"/>
      <c r="D268" s="545"/>
      <c r="E268" s="520"/>
      <c r="F268" s="93" t="s">
        <v>377</v>
      </c>
      <c r="G268" s="523" t="s">
        <v>387</v>
      </c>
      <c r="H268" s="523"/>
      <c r="I268" s="523"/>
      <c r="J268" s="523"/>
      <c r="K268" s="497"/>
      <c r="L268" s="444" t="e">
        <f>#REF!-#REF!*10%</f>
        <v>#REF!</v>
      </c>
    </row>
    <row r="269" spans="1:12" ht="15.6" customHeight="1" x14ac:dyDescent="0.25">
      <c r="A269" s="549"/>
      <c r="B269" s="552"/>
      <c r="C269" s="455"/>
      <c r="D269" s="545"/>
      <c r="E269" s="520"/>
      <c r="F269" s="93" t="s">
        <v>388</v>
      </c>
      <c r="G269" s="523" t="s">
        <v>393</v>
      </c>
      <c r="H269" s="523"/>
      <c r="I269" s="523"/>
      <c r="J269" s="523"/>
      <c r="K269" s="497"/>
      <c r="L269" s="444" t="e">
        <f>#REF!-#REF!*10%</f>
        <v>#REF!</v>
      </c>
    </row>
    <row r="270" spans="1:12" ht="15.6" customHeight="1" x14ac:dyDescent="0.25">
      <c r="A270" s="549"/>
      <c r="B270" s="552"/>
      <c r="C270" s="455"/>
      <c r="D270" s="545"/>
      <c r="E270" s="520"/>
      <c r="F270" s="93" t="s">
        <v>562</v>
      </c>
      <c r="G270" s="523" t="s">
        <v>1024</v>
      </c>
      <c r="H270" s="523"/>
      <c r="I270" s="523"/>
      <c r="J270" s="523"/>
      <c r="K270" s="497"/>
      <c r="L270" s="444" t="e">
        <f>#REF!-#REF!*10%</f>
        <v>#REF!</v>
      </c>
    </row>
    <row r="271" spans="1:12" ht="15.6" customHeight="1" x14ac:dyDescent="0.25">
      <c r="A271" s="549"/>
      <c r="B271" s="552"/>
      <c r="C271" s="455"/>
      <c r="D271" s="545"/>
      <c r="E271" s="520"/>
      <c r="F271" s="93" t="s">
        <v>570</v>
      </c>
      <c r="G271" s="523" t="s">
        <v>613</v>
      </c>
      <c r="H271" s="523"/>
      <c r="I271" s="523"/>
      <c r="J271" s="523"/>
      <c r="K271" s="497"/>
      <c r="L271" s="444" t="e">
        <f>#REF!-#REF!*10%</f>
        <v>#REF!</v>
      </c>
    </row>
    <row r="272" spans="1:12" ht="15.6" customHeight="1" x14ac:dyDescent="0.25">
      <c r="A272" s="549"/>
      <c r="B272" s="552"/>
      <c r="C272" s="455"/>
      <c r="D272" s="545"/>
      <c r="E272" s="520"/>
      <c r="F272" s="111" t="s">
        <v>84</v>
      </c>
      <c r="G272" s="526">
        <v>3.6</v>
      </c>
      <c r="H272" s="526"/>
      <c r="I272" s="526"/>
      <c r="J272" s="526"/>
      <c r="K272" s="497"/>
      <c r="L272" s="444" t="e">
        <f>#REF!-#REF!*10%</f>
        <v>#REF!</v>
      </c>
    </row>
    <row r="273" spans="1:12" ht="15" customHeight="1" x14ac:dyDescent="0.25">
      <c r="A273" s="549"/>
      <c r="B273" s="553"/>
      <c r="C273" s="455"/>
      <c r="D273" s="546"/>
      <c r="E273" s="520"/>
      <c r="F273" s="96" t="s">
        <v>1016</v>
      </c>
      <c r="G273" s="454">
        <v>5</v>
      </c>
      <c r="H273" s="454"/>
      <c r="I273" s="454"/>
      <c r="J273" s="454"/>
      <c r="K273" s="497"/>
      <c r="L273" s="444" t="e">
        <f>#REF!-#REF!*10%</f>
        <v>#REF!</v>
      </c>
    </row>
    <row r="274" spans="1:12" ht="15" customHeight="1" x14ac:dyDescent="0.25">
      <c r="A274" s="549">
        <v>10</v>
      </c>
      <c r="B274" s="551"/>
      <c r="C274" s="455" t="s">
        <v>1196</v>
      </c>
      <c r="D274" s="544"/>
      <c r="E274" s="520"/>
      <c r="F274" s="110" t="s">
        <v>81</v>
      </c>
      <c r="G274" s="524" t="s">
        <v>6</v>
      </c>
      <c r="H274" s="524"/>
      <c r="I274" s="524"/>
      <c r="J274" s="524"/>
      <c r="K274" s="560">
        <v>3</v>
      </c>
      <c r="L274" s="498">
        <v>25396</v>
      </c>
    </row>
    <row r="275" spans="1:12" ht="15" customHeight="1" x14ac:dyDescent="0.25">
      <c r="A275" s="549"/>
      <c r="B275" s="552"/>
      <c r="C275" s="455"/>
      <c r="D275" s="545"/>
      <c r="E275" s="520"/>
      <c r="F275" s="110" t="s">
        <v>80</v>
      </c>
      <c r="G275" s="469">
        <v>140</v>
      </c>
      <c r="H275" s="469"/>
      <c r="I275" s="469"/>
      <c r="J275" s="469"/>
      <c r="K275" s="502"/>
      <c r="L275" s="499"/>
    </row>
    <row r="276" spans="1:12" ht="15" customHeight="1" x14ac:dyDescent="0.25">
      <c r="A276" s="549"/>
      <c r="B276" s="552"/>
      <c r="C276" s="455"/>
      <c r="D276" s="545"/>
      <c r="E276" s="520"/>
      <c r="F276" s="110" t="s">
        <v>8</v>
      </c>
      <c r="G276" s="240">
        <v>3000</v>
      </c>
      <c r="H276" s="241">
        <v>4000</v>
      </c>
      <c r="I276" s="312">
        <v>5000</v>
      </c>
      <c r="J276" s="242">
        <v>6000</v>
      </c>
      <c r="K276" s="502"/>
      <c r="L276" s="499"/>
    </row>
    <row r="277" spans="1:12" ht="15" customHeight="1" x14ac:dyDescent="0.25">
      <c r="A277" s="549"/>
      <c r="B277" s="552"/>
      <c r="C277" s="455"/>
      <c r="D277" s="545"/>
      <c r="E277" s="520"/>
      <c r="F277" s="110" t="s">
        <v>817</v>
      </c>
      <c r="G277" s="243">
        <f>G275*114</f>
        <v>15960</v>
      </c>
      <c r="H277" s="244">
        <f>G275*128</f>
        <v>17920</v>
      </c>
      <c r="I277" s="313">
        <f>G275*143</f>
        <v>20020</v>
      </c>
      <c r="J277" s="245">
        <f>G275*148</f>
        <v>20720</v>
      </c>
      <c r="K277" s="502"/>
      <c r="L277" s="499"/>
    </row>
    <row r="278" spans="1:12" ht="15" customHeight="1" x14ac:dyDescent="0.25">
      <c r="A278" s="549"/>
      <c r="B278" s="552"/>
      <c r="C278" s="455"/>
      <c r="D278" s="545"/>
      <c r="E278" s="520"/>
      <c r="F278" s="110" t="s">
        <v>1269</v>
      </c>
      <c r="G278" s="451">
        <v>0.98</v>
      </c>
      <c r="H278" s="451"/>
      <c r="I278" s="451"/>
      <c r="J278" s="451"/>
      <c r="K278" s="502"/>
      <c r="L278" s="499"/>
    </row>
    <row r="279" spans="1:12" ht="15" customHeight="1" x14ac:dyDescent="0.25">
      <c r="A279" s="549"/>
      <c r="B279" s="552"/>
      <c r="C279" s="455"/>
      <c r="D279" s="545"/>
      <c r="E279" s="520"/>
      <c r="F279" s="93" t="s">
        <v>699</v>
      </c>
      <c r="G279" s="523" t="s">
        <v>700</v>
      </c>
      <c r="H279" s="523"/>
      <c r="I279" s="523"/>
      <c r="J279" s="523"/>
      <c r="K279" s="502"/>
      <c r="L279" s="499"/>
    </row>
    <row r="280" spans="1:12" ht="15" customHeight="1" x14ac:dyDescent="0.25">
      <c r="A280" s="549"/>
      <c r="B280" s="552"/>
      <c r="C280" s="455"/>
      <c r="D280" s="545"/>
      <c r="E280" s="520"/>
      <c r="F280" s="93" t="s">
        <v>1181</v>
      </c>
      <c r="G280" s="462" t="s">
        <v>1179</v>
      </c>
      <c r="H280" s="463"/>
      <c r="I280" s="463"/>
      <c r="J280" s="464"/>
      <c r="K280" s="502"/>
      <c r="L280" s="499"/>
    </row>
    <row r="281" spans="1:12" ht="15" customHeight="1" x14ac:dyDescent="0.25">
      <c r="A281" s="549"/>
      <c r="B281" s="552"/>
      <c r="C281" s="455"/>
      <c r="D281" s="545"/>
      <c r="E281" s="520"/>
      <c r="F281" s="110" t="s">
        <v>83</v>
      </c>
      <c r="G281" s="524">
        <v>67</v>
      </c>
      <c r="H281" s="524"/>
      <c r="I281" s="524"/>
      <c r="J281" s="524"/>
      <c r="K281" s="502"/>
      <c r="L281" s="499"/>
    </row>
    <row r="282" spans="1:12" ht="15" customHeight="1" x14ac:dyDescent="0.25">
      <c r="A282" s="549"/>
      <c r="B282" s="552"/>
      <c r="C282" s="455"/>
      <c r="D282" s="545"/>
      <c r="E282" s="520"/>
      <c r="F282" s="110" t="s">
        <v>396</v>
      </c>
      <c r="G282" s="548" t="s">
        <v>397</v>
      </c>
      <c r="H282" s="548"/>
      <c r="I282" s="548"/>
      <c r="J282" s="548"/>
      <c r="K282" s="502"/>
      <c r="L282" s="499"/>
    </row>
    <row r="283" spans="1:12" ht="15" customHeight="1" x14ac:dyDescent="0.25">
      <c r="A283" s="549"/>
      <c r="B283" s="552"/>
      <c r="C283" s="455"/>
      <c r="D283" s="545"/>
      <c r="E283" s="520"/>
      <c r="F283" s="110" t="s">
        <v>256</v>
      </c>
      <c r="G283" s="524" t="s">
        <v>1198</v>
      </c>
      <c r="H283" s="524"/>
      <c r="I283" s="524"/>
      <c r="J283" s="524"/>
      <c r="K283" s="502"/>
      <c r="L283" s="499"/>
    </row>
    <row r="284" spans="1:12" ht="15.6" customHeight="1" x14ac:dyDescent="0.25">
      <c r="A284" s="549"/>
      <c r="B284" s="552"/>
      <c r="C284" s="455"/>
      <c r="D284" s="545"/>
      <c r="E284" s="520"/>
      <c r="F284" s="93" t="s">
        <v>379</v>
      </c>
      <c r="G284" s="523" t="s">
        <v>380</v>
      </c>
      <c r="H284" s="523"/>
      <c r="I284" s="523"/>
      <c r="J284" s="523"/>
      <c r="K284" s="502"/>
      <c r="L284" s="499"/>
    </row>
    <row r="285" spans="1:12" ht="15.6" customHeight="1" x14ac:dyDescent="0.25">
      <c r="A285" s="549"/>
      <c r="B285" s="552"/>
      <c r="C285" s="455"/>
      <c r="D285" s="545"/>
      <c r="E285" s="520"/>
      <c r="F285" s="93" t="s">
        <v>701</v>
      </c>
      <c r="G285" s="523">
        <v>100000</v>
      </c>
      <c r="H285" s="523"/>
      <c r="I285" s="523"/>
      <c r="J285" s="523"/>
      <c r="K285" s="502"/>
      <c r="L285" s="499"/>
    </row>
    <row r="286" spans="1:12" ht="15.6" customHeight="1" x14ac:dyDescent="0.25">
      <c r="A286" s="549"/>
      <c r="B286" s="552"/>
      <c r="C286" s="455"/>
      <c r="D286" s="545"/>
      <c r="E286" s="520"/>
      <c r="F286" s="93" t="s">
        <v>257</v>
      </c>
      <c r="G286" s="523" t="s">
        <v>556</v>
      </c>
      <c r="H286" s="523"/>
      <c r="I286" s="523"/>
      <c r="J286" s="523"/>
      <c r="K286" s="502"/>
      <c r="L286" s="499"/>
    </row>
    <row r="287" spans="1:12" ht="15.6" customHeight="1" x14ac:dyDescent="0.25">
      <c r="A287" s="549"/>
      <c r="B287" s="552"/>
      <c r="C287" s="455"/>
      <c r="D287" s="545"/>
      <c r="E287" s="520"/>
      <c r="F287" s="93" t="s">
        <v>376</v>
      </c>
      <c r="G287" s="523" t="s">
        <v>395</v>
      </c>
      <c r="H287" s="523"/>
      <c r="I287" s="523"/>
      <c r="J287" s="523"/>
      <c r="K287" s="502"/>
      <c r="L287" s="499"/>
    </row>
    <row r="288" spans="1:12" ht="15.6" customHeight="1" x14ac:dyDescent="0.25">
      <c r="A288" s="549"/>
      <c r="B288" s="552"/>
      <c r="C288" s="455"/>
      <c r="D288" s="545"/>
      <c r="E288" s="520"/>
      <c r="F288" s="93" t="s">
        <v>381</v>
      </c>
      <c r="G288" s="523" t="s">
        <v>382</v>
      </c>
      <c r="H288" s="523"/>
      <c r="I288" s="523"/>
      <c r="J288" s="523"/>
      <c r="K288" s="502"/>
      <c r="L288" s="499"/>
    </row>
    <row r="289" spans="1:12" ht="15.6" customHeight="1" x14ac:dyDescent="0.25">
      <c r="A289" s="549"/>
      <c r="B289" s="552"/>
      <c r="C289" s="455"/>
      <c r="D289" s="545"/>
      <c r="E289" s="520"/>
      <c r="F289" s="94" t="s">
        <v>358</v>
      </c>
      <c r="G289" s="523" t="s">
        <v>900</v>
      </c>
      <c r="H289" s="523"/>
      <c r="I289" s="523"/>
      <c r="J289" s="523"/>
      <c r="K289" s="502"/>
      <c r="L289" s="500"/>
    </row>
    <row r="290" spans="1:12" ht="15.6" customHeight="1" x14ac:dyDescent="0.25">
      <c r="A290" s="549"/>
      <c r="B290" s="552"/>
      <c r="C290" s="455"/>
      <c r="D290" s="545"/>
      <c r="E290" s="520"/>
      <c r="F290" s="93" t="s">
        <v>383</v>
      </c>
      <c r="G290" s="523" t="s">
        <v>384</v>
      </c>
      <c r="H290" s="523"/>
      <c r="I290" s="523"/>
      <c r="J290" s="523"/>
      <c r="K290" s="496">
        <v>5</v>
      </c>
      <c r="L290" s="443">
        <v>27174</v>
      </c>
    </row>
    <row r="291" spans="1:12" ht="15.6" customHeight="1" x14ac:dyDescent="0.25">
      <c r="A291" s="549"/>
      <c r="B291" s="552"/>
      <c r="C291" s="455"/>
      <c r="D291" s="545"/>
      <c r="E291" s="520"/>
      <c r="F291" s="93" t="s">
        <v>385</v>
      </c>
      <c r="G291" s="523" t="s">
        <v>386</v>
      </c>
      <c r="H291" s="523"/>
      <c r="I291" s="523"/>
      <c r="J291" s="523"/>
      <c r="K291" s="497"/>
      <c r="L291" s="444" t="e">
        <f>#REF!-#REF!*10%</f>
        <v>#REF!</v>
      </c>
    </row>
    <row r="292" spans="1:12" ht="15.6" customHeight="1" x14ac:dyDescent="0.25">
      <c r="A292" s="549"/>
      <c r="B292" s="552"/>
      <c r="C292" s="455"/>
      <c r="D292" s="545"/>
      <c r="E292" s="520"/>
      <c r="F292" s="93" t="s">
        <v>389</v>
      </c>
      <c r="G292" s="523" t="s">
        <v>390</v>
      </c>
      <c r="H292" s="523"/>
      <c r="I292" s="523"/>
      <c r="J292" s="523"/>
      <c r="K292" s="497"/>
      <c r="L292" s="444" t="e">
        <f>#REF!-#REF!*10%</f>
        <v>#REF!</v>
      </c>
    </row>
    <row r="293" spans="1:12" ht="15.6" customHeight="1" x14ac:dyDescent="0.25">
      <c r="A293" s="549"/>
      <c r="B293" s="552"/>
      <c r="C293" s="455"/>
      <c r="D293" s="545"/>
      <c r="E293" s="520"/>
      <c r="F293" s="93" t="s">
        <v>704</v>
      </c>
      <c r="G293" s="523" t="s">
        <v>705</v>
      </c>
      <c r="H293" s="523"/>
      <c r="I293" s="523"/>
      <c r="J293" s="523"/>
      <c r="K293" s="497"/>
      <c r="L293" s="444" t="e">
        <f>#REF!-#REF!*10%</f>
        <v>#REF!</v>
      </c>
    </row>
    <row r="294" spans="1:12" ht="15.6" customHeight="1" x14ac:dyDescent="0.25">
      <c r="A294" s="549"/>
      <c r="B294" s="552"/>
      <c r="C294" s="455"/>
      <c r="D294" s="545"/>
      <c r="E294" s="520"/>
      <c r="F294" s="93" t="s">
        <v>706</v>
      </c>
      <c r="G294" s="461" t="s">
        <v>390</v>
      </c>
      <c r="H294" s="461"/>
      <c r="I294" s="461"/>
      <c r="J294" s="461"/>
      <c r="K294" s="497"/>
      <c r="L294" s="444" t="e">
        <f>#REF!-#REF!*10%</f>
        <v>#REF!</v>
      </c>
    </row>
    <row r="295" spans="1:12" ht="15.6" customHeight="1" x14ac:dyDescent="0.25">
      <c r="A295" s="549"/>
      <c r="B295" s="552"/>
      <c r="C295" s="455"/>
      <c r="D295" s="545"/>
      <c r="E295" s="520"/>
      <c r="F295" s="93" t="s">
        <v>1271</v>
      </c>
      <c r="G295" s="461" t="s">
        <v>390</v>
      </c>
      <c r="H295" s="461"/>
      <c r="I295" s="461"/>
      <c r="J295" s="461"/>
      <c r="K295" s="497"/>
      <c r="L295" s="444" t="e">
        <f>#REF!-#REF!*10%</f>
        <v>#REF!</v>
      </c>
    </row>
    <row r="296" spans="1:12" ht="15.6" customHeight="1" x14ac:dyDescent="0.25">
      <c r="A296" s="549"/>
      <c r="B296" s="552"/>
      <c r="C296" s="455"/>
      <c r="D296" s="545"/>
      <c r="E296" s="520"/>
      <c r="F296" s="93" t="s">
        <v>707</v>
      </c>
      <c r="G296" s="523" t="s">
        <v>911</v>
      </c>
      <c r="H296" s="523"/>
      <c r="I296" s="523"/>
      <c r="J296" s="523"/>
      <c r="K296" s="497"/>
      <c r="L296" s="444" t="e">
        <f>#REF!-#REF!*10%</f>
        <v>#REF!</v>
      </c>
    </row>
    <row r="297" spans="1:12" ht="15.6" customHeight="1" x14ac:dyDescent="0.25">
      <c r="A297" s="549"/>
      <c r="B297" s="552"/>
      <c r="C297" s="455"/>
      <c r="D297" s="545"/>
      <c r="E297" s="520"/>
      <c r="F297" s="93" t="s">
        <v>708</v>
      </c>
      <c r="G297" s="523" t="s">
        <v>390</v>
      </c>
      <c r="H297" s="523"/>
      <c r="I297" s="523"/>
      <c r="J297" s="523"/>
      <c r="K297" s="497"/>
      <c r="L297" s="444" t="e">
        <f>#REF!-#REF!*10%</f>
        <v>#REF!</v>
      </c>
    </row>
    <row r="298" spans="1:12" ht="15.6" customHeight="1" x14ac:dyDescent="0.25">
      <c r="A298" s="549"/>
      <c r="B298" s="552"/>
      <c r="C298" s="455"/>
      <c r="D298" s="545"/>
      <c r="E298" s="520"/>
      <c r="F298" s="93" t="s">
        <v>377</v>
      </c>
      <c r="G298" s="523" t="s">
        <v>387</v>
      </c>
      <c r="H298" s="523"/>
      <c r="I298" s="523"/>
      <c r="J298" s="523"/>
      <c r="K298" s="497"/>
      <c r="L298" s="444" t="e">
        <f>#REF!-#REF!*10%</f>
        <v>#REF!</v>
      </c>
    </row>
    <row r="299" spans="1:12" ht="15.6" customHeight="1" x14ac:dyDescent="0.25">
      <c r="A299" s="549"/>
      <c r="B299" s="552"/>
      <c r="C299" s="455"/>
      <c r="D299" s="545"/>
      <c r="E299" s="520"/>
      <c r="F299" s="93" t="s">
        <v>388</v>
      </c>
      <c r="G299" s="523" t="s">
        <v>393</v>
      </c>
      <c r="H299" s="523"/>
      <c r="I299" s="523"/>
      <c r="J299" s="523"/>
      <c r="K299" s="497"/>
      <c r="L299" s="444" t="e">
        <f>#REF!-#REF!*10%</f>
        <v>#REF!</v>
      </c>
    </row>
    <row r="300" spans="1:12" ht="15.6" customHeight="1" x14ac:dyDescent="0.25">
      <c r="A300" s="549"/>
      <c r="B300" s="552"/>
      <c r="C300" s="455"/>
      <c r="D300" s="545"/>
      <c r="E300" s="520"/>
      <c r="F300" s="93" t="s">
        <v>562</v>
      </c>
      <c r="G300" s="523" t="s">
        <v>1024</v>
      </c>
      <c r="H300" s="523"/>
      <c r="I300" s="523"/>
      <c r="J300" s="523"/>
      <c r="K300" s="497"/>
      <c r="L300" s="444" t="e">
        <f>#REF!-#REF!*10%</f>
        <v>#REF!</v>
      </c>
    </row>
    <row r="301" spans="1:12" ht="15.6" customHeight="1" x14ac:dyDescent="0.25">
      <c r="A301" s="549"/>
      <c r="B301" s="552"/>
      <c r="C301" s="455"/>
      <c r="D301" s="545"/>
      <c r="E301" s="520"/>
      <c r="F301" s="93" t="s">
        <v>570</v>
      </c>
      <c r="G301" s="523" t="s">
        <v>613</v>
      </c>
      <c r="H301" s="523"/>
      <c r="I301" s="523"/>
      <c r="J301" s="523"/>
      <c r="K301" s="497"/>
      <c r="L301" s="444" t="e">
        <f>#REF!-#REF!*10%</f>
        <v>#REF!</v>
      </c>
    </row>
    <row r="302" spans="1:12" ht="15.6" customHeight="1" x14ac:dyDescent="0.25">
      <c r="A302" s="549"/>
      <c r="B302" s="552"/>
      <c r="C302" s="455"/>
      <c r="D302" s="545"/>
      <c r="E302" s="520"/>
      <c r="F302" s="111" t="s">
        <v>84</v>
      </c>
      <c r="G302" s="526">
        <v>4.8</v>
      </c>
      <c r="H302" s="526"/>
      <c r="I302" s="526"/>
      <c r="J302" s="526"/>
      <c r="K302" s="497"/>
      <c r="L302" s="444" t="e">
        <f>#REF!-#REF!*10%</f>
        <v>#REF!</v>
      </c>
    </row>
    <row r="303" spans="1:12" ht="15" customHeight="1" x14ac:dyDescent="0.25">
      <c r="A303" s="549"/>
      <c r="B303" s="553"/>
      <c r="C303" s="455"/>
      <c r="D303" s="546"/>
      <c r="E303" s="520"/>
      <c r="F303" s="96" t="s">
        <v>1016</v>
      </c>
      <c r="G303" s="454">
        <v>5</v>
      </c>
      <c r="H303" s="454"/>
      <c r="I303" s="454"/>
      <c r="J303" s="454"/>
      <c r="K303" s="497"/>
      <c r="L303" s="444" t="e">
        <f>#REF!-#REF!*10%</f>
        <v>#REF!</v>
      </c>
    </row>
    <row r="304" spans="1:12" ht="15" customHeight="1" x14ac:dyDescent="0.25">
      <c r="A304" s="549">
        <v>11</v>
      </c>
      <c r="B304" s="551"/>
      <c r="C304" s="455" t="s">
        <v>1197</v>
      </c>
      <c r="D304" s="520"/>
      <c r="E304" s="520"/>
      <c r="F304" s="110" t="s">
        <v>81</v>
      </c>
      <c r="G304" s="524" t="s">
        <v>6</v>
      </c>
      <c r="H304" s="524"/>
      <c r="I304" s="524"/>
      <c r="J304" s="524"/>
      <c r="K304" s="560">
        <v>3</v>
      </c>
      <c r="L304" s="498">
        <v>25396</v>
      </c>
    </row>
    <row r="305" spans="1:12" ht="15" customHeight="1" x14ac:dyDescent="0.25">
      <c r="A305" s="549"/>
      <c r="B305" s="552"/>
      <c r="C305" s="455"/>
      <c r="D305" s="520"/>
      <c r="E305" s="520"/>
      <c r="F305" s="110" t="s">
        <v>80</v>
      </c>
      <c r="G305" s="469">
        <v>158</v>
      </c>
      <c r="H305" s="469"/>
      <c r="I305" s="469"/>
      <c r="J305" s="469"/>
      <c r="K305" s="502"/>
      <c r="L305" s="499"/>
    </row>
    <row r="306" spans="1:12" ht="15" customHeight="1" x14ac:dyDescent="0.25">
      <c r="A306" s="549"/>
      <c r="B306" s="552"/>
      <c r="C306" s="455"/>
      <c r="D306" s="520"/>
      <c r="E306" s="520"/>
      <c r="F306" s="110" t="s">
        <v>8</v>
      </c>
      <c r="G306" s="240">
        <v>3000</v>
      </c>
      <c r="H306" s="241">
        <v>4000</v>
      </c>
      <c r="I306" s="312">
        <v>5000</v>
      </c>
      <c r="J306" s="242">
        <v>6000</v>
      </c>
      <c r="K306" s="502"/>
      <c r="L306" s="499"/>
    </row>
    <row r="307" spans="1:12" ht="15" customHeight="1" x14ac:dyDescent="0.25">
      <c r="A307" s="549"/>
      <c r="B307" s="552"/>
      <c r="C307" s="455"/>
      <c r="D307" s="520"/>
      <c r="E307" s="520"/>
      <c r="F307" s="110" t="s">
        <v>817</v>
      </c>
      <c r="G307" s="243">
        <f>G305*114</f>
        <v>18012</v>
      </c>
      <c r="H307" s="244">
        <f>G305*128</f>
        <v>20224</v>
      </c>
      <c r="I307" s="313">
        <f>G305*143</f>
        <v>22594</v>
      </c>
      <c r="J307" s="245">
        <f>G305*148</f>
        <v>23384</v>
      </c>
      <c r="K307" s="502"/>
      <c r="L307" s="499"/>
    </row>
    <row r="308" spans="1:12" ht="15" customHeight="1" x14ac:dyDescent="0.25">
      <c r="A308" s="549"/>
      <c r="B308" s="552"/>
      <c r="C308" s="455"/>
      <c r="D308" s="520"/>
      <c r="E308" s="520"/>
      <c r="F308" s="110" t="s">
        <v>1269</v>
      </c>
      <c r="G308" s="451">
        <v>0.98</v>
      </c>
      <c r="H308" s="451"/>
      <c r="I308" s="451"/>
      <c r="J308" s="451"/>
      <c r="K308" s="502"/>
      <c r="L308" s="499"/>
    </row>
    <row r="309" spans="1:12" ht="15" customHeight="1" x14ac:dyDescent="0.25">
      <c r="A309" s="549"/>
      <c r="B309" s="552"/>
      <c r="C309" s="455"/>
      <c r="D309" s="520"/>
      <c r="E309" s="520"/>
      <c r="F309" s="93" t="s">
        <v>699</v>
      </c>
      <c r="G309" s="523" t="s">
        <v>700</v>
      </c>
      <c r="H309" s="523"/>
      <c r="I309" s="523"/>
      <c r="J309" s="523"/>
      <c r="K309" s="502"/>
      <c r="L309" s="499"/>
    </row>
    <row r="310" spans="1:12" ht="15" customHeight="1" x14ac:dyDescent="0.25">
      <c r="A310" s="549"/>
      <c r="B310" s="552"/>
      <c r="C310" s="455"/>
      <c r="D310" s="520"/>
      <c r="E310" s="520"/>
      <c r="F310" s="93" t="s">
        <v>1181</v>
      </c>
      <c r="G310" s="462" t="s">
        <v>1179</v>
      </c>
      <c r="H310" s="463"/>
      <c r="I310" s="463"/>
      <c r="J310" s="464"/>
      <c r="K310" s="502"/>
      <c r="L310" s="499"/>
    </row>
    <row r="311" spans="1:12" ht="15" customHeight="1" x14ac:dyDescent="0.25">
      <c r="A311" s="549"/>
      <c r="B311" s="552"/>
      <c r="C311" s="455"/>
      <c r="D311" s="520"/>
      <c r="E311" s="520"/>
      <c r="F311" s="110" t="s">
        <v>83</v>
      </c>
      <c r="G311" s="524">
        <v>67</v>
      </c>
      <c r="H311" s="524"/>
      <c r="I311" s="524"/>
      <c r="J311" s="524"/>
      <c r="K311" s="502"/>
      <c r="L311" s="499"/>
    </row>
    <row r="312" spans="1:12" ht="15" customHeight="1" x14ac:dyDescent="0.25">
      <c r="A312" s="549"/>
      <c r="B312" s="552"/>
      <c r="C312" s="455"/>
      <c r="D312" s="520"/>
      <c r="E312" s="520"/>
      <c r="F312" s="110" t="s">
        <v>396</v>
      </c>
      <c r="G312" s="548" t="s">
        <v>397</v>
      </c>
      <c r="H312" s="548"/>
      <c r="I312" s="548"/>
      <c r="J312" s="548"/>
      <c r="K312" s="502"/>
      <c r="L312" s="499"/>
    </row>
    <row r="313" spans="1:12" ht="15" customHeight="1" x14ac:dyDescent="0.25">
      <c r="A313" s="549"/>
      <c r="B313" s="552"/>
      <c r="C313" s="455"/>
      <c r="D313" s="520"/>
      <c r="E313" s="520"/>
      <c r="F313" s="110" t="s">
        <v>256</v>
      </c>
      <c r="G313" s="524" t="s">
        <v>973</v>
      </c>
      <c r="H313" s="524"/>
      <c r="I313" s="524"/>
      <c r="J313" s="524"/>
      <c r="K313" s="502"/>
      <c r="L313" s="499"/>
    </row>
    <row r="314" spans="1:12" ht="15.6" customHeight="1" x14ac:dyDescent="0.25">
      <c r="A314" s="549"/>
      <c r="B314" s="552"/>
      <c r="C314" s="455"/>
      <c r="D314" s="520"/>
      <c r="E314" s="520"/>
      <c r="F314" s="93" t="s">
        <v>379</v>
      </c>
      <c r="G314" s="523" t="s">
        <v>380</v>
      </c>
      <c r="H314" s="523"/>
      <c r="I314" s="523"/>
      <c r="J314" s="523"/>
      <c r="K314" s="502"/>
      <c r="L314" s="499"/>
    </row>
    <row r="315" spans="1:12" ht="15.6" customHeight="1" x14ac:dyDescent="0.25">
      <c r="A315" s="549"/>
      <c r="B315" s="552"/>
      <c r="C315" s="455"/>
      <c r="D315" s="520"/>
      <c r="E315" s="520"/>
      <c r="F315" s="93" t="s">
        <v>701</v>
      </c>
      <c r="G315" s="523">
        <v>100000</v>
      </c>
      <c r="H315" s="523"/>
      <c r="I315" s="523"/>
      <c r="J315" s="523"/>
      <c r="K315" s="502"/>
      <c r="L315" s="499"/>
    </row>
    <row r="316" spans="1:12" ht="15.6" customHeight="1" x14ac:dyDescent="0.25">
      <c r="A316" s="549"/>
      <c r="B316" s="552"/>
      <c r="C316" s="455"/>
      <c r="D316" s="520"/>
      <c r="E316" s="520"/>
      <c r="F316" s="93" t="s">
        <v>257</v>
      </c>
      <c r="G316" s="523" t="s">
        <v>556</v>
      </c>
      <c r="H316" s="523"/>
      <c r="I316" s="523"/>
      <c r="J316" s="523"/>
      <c r="K316" s="502"/>
      <c r="L316" s="499"/>
    </row>
    <row r="317" spans="1:12" ht="15.6" customHeight="1" x14ac:dyDescent="0.25">
      <c r="A317" s="549"/>
      <c r="B317" s="552"/>
      <c r="C317" s="455"/>
      <c r="D317" s="520"/>
      <c r="E317" s="520"/>
      <c r="F317" s="93" t="s">
        <v>376</v>
      </c>
      <c r="G317" s="523" t="s">
        <v>395</v>
      </c>
      <c r="H317" s="523"/>
      <c r="I317" s="523"/>
      <c r="J317" s="523"/>
      <c r="K317" s="502"/>
      <c r="L317" s="499"/>
    </row>
    <row r="318" spans="1:12" ht="15.6" customHeight="1" x14ac:dyDescent="0.25">
      <c r="A318" s="549"/>
      <c r="B318" s="552"/>
      <c r="C318" s="455"/>
      <c r="D318" s="520"/>
      <c r="E318" s="520"/>
      <c r="F318" s="93" t="s">
        <v>381</v>
      </c>
      <c r="G318" s="523" t="s">
        <v>382</v>
      </c>
      <c r="H318" s="523"/>
      <c r="I318" s="523"/>
      <c r="J318" s="523"/>
      <c r="K318" s="502"/>
      <c r="L318" s="499"/>
    </row>
    <row r="319" spans="1:12" ht="15.6" customHeight="1" x14ac:dyDescent="0.25">
      <c r="A319" s="549"/>
      <c r="B319" s="552"/>
      <c r="C319" s="455"/>
      <c r="D319" s="520"/>
      <c r="E319" s="520"/>
      <c r="F319" s="94" t="s">
        <v>358</v>
      </c>
      <c r="G319" s="523" t="s">
        <v>900</v>
      </c>
      <c r="H319" s="523"/>
      <c r="I319" s="523"/>
      <c r="J319" s="523"/>
      <c r="K319" s="502"/>
      <c r="L319" s="500"/>
    </row>
    <row r="320" spans="1:12" ht="15.6" customHeight="1" x14ac:dyDescent="0.25">
      <c r="A320" s="549"/>
      <c r="B320" s="552"/>
      <c r="C320" s="455"/>
      <c r="D320" s="520"/>
      <c r="E320" s="520"/>
      <c r="F320" s="93" t="s">
        <v>383</v>
      </c>
      <c r="G320" s="523" t="s">
        <v>384</v>
      </c>
      <c r="H320" s="523"/>
      <c r="I320" s="523"/>
      <c r="J320" s="523"/>
      <c r="K320" s="496">
        <v>5</v>
      </c>
      <c r="L320" s="443">
        <v>27174</v>
      </c>
    </row>
    <row r="321" spans="1:12" ht="15.6" customHeight="1" x14ac:dyDescent="0.25">
      <c r="A321" s="549"/>
      <c r="B321" s="552"/>
      <c r="C321" s="455"/>
      <c r="D321" s="520"/>
      <c r="E321" s="520"/>
      <c r="F321" s="93" t="s">
        <v>385</v>
      </c>
      <c r="G321" s="523" t="s">
        <v>386</v>
      </c>
      <c r="H321" s="523"/>
      <c r="I321" s="523"/>
      <c r="J321" s="523"/>
      <c r="K321" s="497"/>
      <c r="L321" s="444" t="e">
        <f>#REF!-#REF!*10%</f>
        <v>#REF!</v>
      </c>
    </row>
    <row r="322" spans="1:12" ht="15.6" customHeight="1" x14ac:dyDescent="0.25">
      <c r="A322" s="549"/>
      <c r="B322" s="552"/>
      <c r="C322" s="455"/>
      <c r="D322" s="520"/>
      <c r="E322" s="520"/>
      <c r="F322" s="93" t="s">
        <v>389</v>
      </c>
      <c r="G322" s="523" t="s">
        <v>390</v>
      </c>
      <c r="H322" s="523"/>
      <c r="I322" s="523"/>
      <c r="J322" s="523"/>
      <c r="K322" s="497"/>
      <c r="L322" s="444" t="e">
        <f>#REF!-#REF!*10%</f>
        <v>#REF!</v>
      </c>
    </row>
    <row r="323" spans="1:12" ht="15.6" customHeight="1" x14ac:dyDescent="0.25">
      <c r="A323" s="549"/>
      <c r="B323" s="552"/>
      <c r="C323" s="455"/>
      <c r="D323" s="520"/>
      <c r="E323" s="520"/>
      <c r="F323" s="93" t="s">
        <v>704</v>
      </c>
      <c r="G323" s="523" t="s">
        <v>705</v>
      </c>
      <c r="H323" s="523"/>
      <c r="I323" s="523"/>
      <c r="J323" s="523"/>
      <c r="K323" s="497"/>
      <c r="L323" s="444" t="e">
        <f>#REF!-#REF!*10%</f>
        <v>#REF!</v>
      </c>
    </row>
    <row r="324" spans="1:12" ht="15.6" customHeight="1" x14ac:dyDescent="0.25">
      <c r="A324" s="549"/>
      <c r="B324" s="552"/>
      <c r="C324" s="455"/>
      <c r="D324" s="520"/>
      <c r="E324" s="520"/>
      <c r="F324" s="93" t="s">
        <v>706</v>
      </c>
      <c r="G324" s="461" t="s">
        <v>390</v>
      </c>
      <c r="H324" s="461"/>
      <c r="I324" s="461"/>
      <c r="J324" s="461"/>
      <c r="K324" s="497"/>
      <c r="L324" s="444" t="e">
        <f>#REF!-#REF!*10%</f>
        <v>#REF!</v>
      </c>
    </row>
    <row r="325" spans="1:12" ht="15.6" customHeight="1" x14ac:dyDescent="0.25">
      <c r="A325" s="549"/>
      <c r="B325" s="552"/>
      <c r="C325" s="455"/>
      <c r="D325" s="520"/>
      <c r="E325" s="520"/>
      <c r="F325" s="93" t="s">
        <v>1271</v>
      </c>
      <c r="G325" s="461" t="s">
        <v>390</v>
      </c>
      <c r="H325" s="461"/>
      <c r="I325" s="461"/>
      <c r="J325" s="461"/>
      <c r="K325" s="497"/>
      <c r="L325" s="444" t="e">
        <f>#REF!-#REF!*10%</f>
        <v>#REF!</v>
      </c>
    </row>
    <row r="326" spans="1:12" ht="15.6" customHeight="1" x14ac:dyDescent="0.25">
      <c r="A326" s="549"/>
      <c r="B326" s="552"/>
      <c r="C326" s="455"/>
      <c r="D326" s="520"/>
      <c r="E326" s="520"/>
      <c r="F326" s="93" t="s">
        <v>707</v>
      </c>
      <c r="G326" s="523" t="s">
        <v>911</v>
      </c>
      <c r="H326" s="523"/>
      <c r="I326" s="523"/>
      <c r="J326" s="523"/>
      <c r="K326" s="497"/>
      <c r="L326" s="444" t="e">
        <f>#REF!-#REF!*10%</f>
        <v>#REF!</v>
      </c>
    </row>
    <row r="327" spans="1:12" ht="15.6" customHeight="1" x14ac:dyDescent="0.25">
      <c r="A327" s="549"/>
      <c r="B327" s="552"/>
      <c r="C327" s="455"/>
      <c r="D327" s="520"/>
      <c r="E327" s="520"/>
      <c r="F327" s="93" t="s">
        <v>708</v>
      </c>
      <c r="G327" s="523" t="s">
        <v>390</v>
      </c>
      <c r="H327" s="523"/>
      <c r="I327" s="523"/>
      <c r="J327" s="523"/>
      <c r="K327" s="497"/>
      <c r="L327" s="444" t="e">
        <f>#REF!-#REF!*10%</f>
        <v>#REF!</v>
      </c>
    </row>
    <row r="328" spans="1:12" ht="15.6" customHeight="1" x14ac:dyDescent="0.25">
      <c r="A328" s="549"/>
      <c r="B328" s="552"/>
      <c r="C328" s="455"/>
      <c r="D328" s="520"/>
      <c r="E328" s="520"/>
      <c r="F328" s="93" t="s">
        <v>377</v>
      </c>
      <c r="G328" s="523" t="s">
        <v>387</v>
      </c>
      <c r="H328" s="523"/>
      <c r="I328" s="523"/>
      <c r="J328" s="523"/>
      <c r="K328" s="497"/>
      <c r="L328" s="444" t="e">
        <f>#REF!-#REF!*10%</f>
        <v>#REF!</v>
      </c>
    </row>
    <row r="329" spans="1:12" ht="15.6" customHeight="1" x14ac:dyDescent="0.25">
      <c r="A329" s="549"/>
      <c r="B329" s="552"/>
      <c r="C329" s="455"/>
      <c r="D329" s="520"/>
      <c r="E329" s="520"/>
      <c r="F329" s="93" t="s">
        <v>388</v>
      </c>
      <c r="G329" s="523" t="s">
        <v>393</v>
      </c>
      <c r="H329" s="523"/>
      <c r="I329" s="523"/>
      <c r="J329" s="523"/>
      <c r="K329" s="497"/>
      <c r="L329" s="444" t="e">
        <f>#REF!-#REF!*10%</f>
        <v>#REF!</v>
      </c>
    </row>
    <row r="330" spans="1:12" ht="15.6" customHeight="1" x14ac:dyDescent="0.25">
      <c r="A330" s="549"/>
      <c r="B330" s="552"/>
      <c r="C330" s="455"/>
      <c r="D330" s="520"/>
      <c r="E330" s="520"/>
      <c r="F330" s="93" t="s">
        <v>562</v>
      </c>
      <c r="G330" s="523" t="s">
        <v>1024</v>
      </c>
      <c r="H330" s="523"/>
      <c r="I330" s="523"/>
      <c r="J330" s="523"/>
      <c r="K330" s="497"/>
      <c r="L330" s="444" t="e">
        <f>#REF!-#REF!*10%</f>
        <v>#REF!</v>
      </c>
    </row>
    <row r="331" spans="1:12" ht="15.6" customHeight="1" x14ac:dyDescent="0.25">
      <c r="A331" s="549"/>
      <c r="B331" s="552"/>
      <c r="C331" s="455"/>
      <c r="D331" s="520"/>
      <c r="E331" s="520"/>
      <c r="F331" s="93" t="s">
        <v>570</v>
      </c>
      <c r="G331" s="523" t="s">
        <v>613</v>
      </c>
      <c r="H331" s="523"/>
      <c r="I331" s="523"/>
      <c r="J331" s="523"/>
      <c r="K331" s="497"/>
      <c r="L331" s="444" t="e">
        <f>#REF!-#REF!*10%</f>
        <v>#REF!</v>
      </c>
    </row>
    <row r="332" spans="1:12" ht="15.6" customHeight="1" x14ac:dyDescent="0.25">
      <c r="A332" s="549"/>
      <c r="B332" s="552"/>
      <c r="C332" s="455"/>
      <c r="D332" s="520"/>
      <c r="E332" s="520"/>
      <c r="F332" s="111" t="s">
        <v>84</v>
      </c>
      <c r="G332" s="526">
        <v>4.8</v>
      </c>
      <c r="H332" s="526"/>
      <c r="I332" s="526"/>
      <c r="J332" s="526"/>
      <c r="K332" s="497"/>
      <c r="L332" s="444" t="e">
        <f>#REF!-#REF!*10%</f>
        <v>#REF!</v>
      </c>
    </row>
    <row r="333" spans="1:12" ht="15" customHeight="1" x14ac:dyDescent="0.25">
      <c r="A333" s="549"/>
      <c r="B333" s="553"/>
      <c r="C333" s="455"/>
      <c r="D333" s="520"/>
      <c r="E333" s="520"/>
      <c r="F333" s="96" t="s">
        <v>1016</v>
      </c>
      <c r="G333" s="454">
        <v>5</v>
      </c>
      <c r="H333" s="454"/>
      <c r="I333" s="454"/>
      <c r="J333" s="454"/>
      <c r="K333" s="497"/>
      <c r="L333" s="444" t="e">
        <f>#REF!-#REF!*10%</f>
        <v>#REF!</v>
      </c>
    </row>
    <row r="334" spans="1:12" ht="15" customHeight="1" x14ac:dyDescent="0.25">
      <c r="A334" s="549">
        <v>12</v>
      </c>
      <c r="B334" s="551"/>
      <c r="C334" s="455" t="s">
        <v>144</v>
      </c>
      <c r="D334" s="520"/>
      <c r="E334" s="520"/>
      <c r="F334" s="110" t="s">
        <v>81</v>
      </c>
      <c r="G334" s="524" t="s">
        <v>6</v>
      </c>
      <c r="H334" s="524"/>
      <c r="I334" s="524"/>
      <c r="J334" s="524"/>
      <c r="K334" s="560">
        <v>3</v>
      </c>
      <c r="L334" s="498">
        <v>28575</v>
      </c>
    </row>
    <row r="335" spans="1:12" ht="15" customHeight="1" x14ac:dyDescent="0.25">
      <c r="A335" s="549"/>
      <c r="B335" s="552"/>
      <c r="C335" s="455"/>
      <c r="D335" s="520"/>
      <c r="E335" s="520"/>
      <c r="F335" s="110" t="s">
        <v>80</v>
      </c>
      <c r="G335" s="469">
        <v>178</v>
      </c>
      <c r="H335" s="469"/>
      <c r="I335" s="469"/>
      <c r="J335" s="469"/>
      <c r="K335" s="502"/>
      <c r="L335" s="499"/>
    </row>
    <row r="336" spans="1:12" ht="15" customHeight="1" x14ac:dyDescent="0.25">
      <c r="A336" s="549"/>
      <c r="B336" s="552"/>
      <c r="C336" s="455"/>
      <c r="D336" s="520"/>
      <c r="E336" s="520"/>
      <c r="F336" s="110" t="s">
        <v>8</v>
      </c>
      <c r="G336" s="240">
        <v>3000</v>
      </c>
      <c r="H336" s="241">
        <v>4000</v>
      </c>
      <c r="I336" s="312">
        <v>5000</v>
      </c>
      <c r="J336" s="242">
        <v>6000</v>
      </c>
      <c r="K336" s="502"/>
      <c r="L336" s="499"/>
    </row>
    <row r="337" spans="1:12" ht="15" customHeight="1" x14ac:dyDescent="0.25">
      <c r="A337" s="549"/>
      <c r="B337" s="552"/>
      <c r="C337" s="455"/>
      <c r="D337" s="520"/>
      <c r="E337" s="520"/>
      <c r="F337" s="110" t="s">
        <v>817</v>
      </c>
      <c r="G337" s="243">
        <f>G335*114</f>
        <v>20292</v>
      </c>
      <c r="H337" s="244">
        <f>G335*128</f>
        <v>22784</v>
      </c>
      <c r="I337" s="313">
        <f>G335*143</f>
        <v>25454</v>
      </c>
      <c r="J337" s="245">
        <f>G335*148</f>
        <v>26344</v>
      </c>
      <c r="K337" s="502"/>
      <c r="L337" s="499"/>
    </row>
    <row r="338" spans="1:12" ht="15" customHeight="1" x14ac:dyDescent="0.25">
      <c r="A338" s="549"/>
      <c r="B338" s="552"/>
      <c r="C338" s="455"/>
      <c r="D338" s="520"/>
      <c r="E338" s="520"/>
      <c r="F338" s="110" t="s">
        <v>1269</v>
      </c>
      <c r="G338" s="451">
        <v>0.98</v>
      </c>
      <c r="H338" s="451"/>
      <c r="I338" s="451"/>
      <c r="J338" s="451"/>
      <c r="K338" s="502"/>
      <c r="L338" s="499"/>
    </row>
    <row r="339" spans="1:12" ht="15" customHeight="1" x14ac:dyDescent="0.25">
      <c r="A339" s="549"/>
      <c r="B339" s="552"/>
      <c r="C339" s="455"/>
      <c r="D339" s="520"/>
      <c r="E339" s="520"/>
      <c r="F339" s="93" t="s">
        <v>699</v>
      </c>
      <c r="G339" s="523" t="s">
        <v>700</v>
      </c>
      <c r="H339" s="523"/>
      <c r="I339" s="523"/>
      <c r="J339" s="523"/>
      <c r="K339" s="502"/>
      <c r="L339" s="499"/>
    </row>
    <row r="340" spans="1:12" ht="15" customHeight="1" x14ac:dyDescent="0.25">
      <c r="A340" s="549"/>
      <c r="B340" s="552"/>
      <c r="C340" s="455"/>
      <c r="D340" s="520"/>
      <c r="E340" s="520"/>
      <c r="F340" s="93" t="s">
        <v>1181</v>
      </c>
      <c r="G340" s="462" t="s">
        <v>1179</v>
      </c>
      <c r="H340" s="463"/>
      <c r="I340" s="463"/>
      <c r="J340" s="464"/>
      <c r="K340" s="502"/>
      <c r="L340" s="499"/>
    </row>
    <row r="341" spans="1:12" ht="15" customHeight="1" x14ac:dyDescent="0.25">
      <c r="A341" s="549"/>
      <c r="B341" s="552"/>
      <c r="C341" s="455"/>
      <c r="D341" s="520"/>
      <c r="E341" s="520"/>
      <c r="F341" s="110" t="s">
        <v>83</v>
      </c>
      <c r="G341" s="524">
        <v>67</v>
      </c>
      <c r="H341" s="524"/>
      <c r="I341" s="524"/>
      <c r="J341" s="524"/>
      <c r="K341" s="502"/>
      <c r="L341" s="499"/>
    </row>
    <row r="342" spans="1:12" ht="15" customHeight="1" x14ac:dyDescent="0.25">
      <c r="A342" s="549"/>
      <c r="B342" s="552"/>
      <c r="C342" s="455"/>
      <c r="D342" s="520"/>
      <c r="E342" s="520"/>
      <c r="F342" s="110" t="s">
        <v>396</v>
      </c>
      <c r="G342" s="548" t="s">
        <v>397</v>
      </c>
      <c r="H342" s="548"/>
      <c r="I342" s="548"/>
      <c r="J342" s="548"/>
      <c r="K342" s="502"/>
      <c r="L342" s="499"/>
    </row>
    <row r="343" spans="1:12" ht="15" customHeight="1" x14ac:dyDescent="0.25">
      <c r="A343" s="549"/>
      <c r="B343" s="552"/>
      <c r="C343" s="455"/>
      <c r="D343" s="520"/>
      <c r="E343" s="520"/>
      <c r="F343" s="110" t="s">
        <v>256</v>
      </c>
      <c r="G343" s="524" t="s">
        <v>972</v>
      </c>
      <c r="H343" s="524"/>
      <c r="I343" s="524"/>
      <c r="J343" s="524"/>
      <c r="K343" s="502"/>
      <c r="L343" s="499"/>
    </row>
    <row r="344" spans="1:12" ht="15.6" customHeight="1" x14ac:dyDescent="0.25">
      <c r="A344" s="549"/>
      <c r="B344" s="552"/>
      <c r="C344" s="455"/>
      <c r="D344" s="520"/>
      <c r="E344" s="520"/>
      <c r="F344" s="93" t="s">
        <v>379</v>
      </c>
      <c r="G344" s="523" t="s">
        <v>380</v>
      </c>
      <c r="H344" s="523"/>
      <c r="I344" s="523"/>
      <c r="J344" s="523"/>
      <c r="K344" s="502"/>
      <c r="L344" s="499"/>
    </row>
    <row r="345" spans="1:12" ht="15.6" customHeight="1" x14ac:dyDescent="0.25">
      <c r="A345" s="549"/>
      <c r="B345" s="552"/>
      <c r="C345" s="455"/>
      <c r="D345" s="520"/>
      <c r="E345" s="520"/>
      <c r="F345" s="93" t="s">
        <v>701</v>
      </c>
      <c r="G345" s="523">
        <v>100000</v>
      </c>
      <c r="H345" s="523"/>
      <c r="I345" s="523"/>
      <c r="J345" s="523"/>
      <c r="K345" s="502"/>
      <c r="L345" s="499"/>
    </row>
    <row r="346" spans="1:12" ht="15.6" customHeight="1" x14ac:dyDescent="0.25">
      <c r="A346" s="549"/>
      <c r="B346" s="552"/>
      <c r="C346" s="455"/>
      <c r="D346" s="520"/>
      <c r="E346" s="520"/>
      <c r="F346" s="93" t="s">
        <v>257</v>
      </c>
      <c r="G346" s="523" t="s">
        <v>556</v>
      </c>
      <c r="H346" s="523"/>
      <c r="I346" s="523"/>
      <c r="J346" s="523"/>
      <c r="K346" s="502"/>
      <c r="L346" s="499"/>
    </row>
    <row r="347" spans="1:12" ht="15.6" customHeight="1" x14ac:dyDescent="0.25">
      <c r="A347" s="549"/>
      <c r="B347" s="552"/>
      <c r="C347" s="455"/>
      <c r="D347" s="520"/>
      <c r="E347" s="520"/>
      <c r="F347" s="93" t="s">
        <v>376</v>
      </c>
      <c r="G347" s="523" t="s">
        <v>395</v>
      </c>
      <c r="H347" s="523"/>
      <c r="I347" s="523"/>
      <c r="J347" s="523"/>
      <c r="K347" s="502"/>
      <c r="L347" s="499"/>
    </row>
    <row r="348" spans="1:12" ht="15.6" customHeight="1" x14ac:dyDescent="0.25">
      <c r="A348" s="549"/>
      <c r="B348" s="552"/>
      <c r="C348" s="455"/>
      <c r="D348" s="520"/>
      <c r="E348" s="520"/>
      <c r="F348" s="93" t="s">
        <v>381</v>
      </c>
      <c r="G348" s="523" t="s">
        <v>382</v>
      </c>
      <c r="H348" s="523"/>
      <c r="I348" s="523"/>
      <c r="J348" s="523"/>
      <c r="K348" s="502"/>
      <c r="L348" s="499"/>
    </row>
    <row r="349" spans="1:12" ht="15.6" customHeight="1" x14ac:dyDescent="0.25">
      <c r="A349" s="549"/>
      <c r="B349" s="552"/>
      <c r="C349" s="455"/>
      <c r="D349" s="520"/>
      <c r="E349" s="520"/>
      <c r="F349" s="94" t="s">
        <v>358</v>
      </c>
      <c r="G349" s="523" t="s">
        <v>900</v>
      </c>
      <c r="H349" s="523"/>
      <c r="I349" s="523"/>
      <c r="J349" s="523"/>
      <c r="K349" s="502"/>
      <c r="L349" s="500"/>
    </row>
    <row r="350" spans="1:12" ht="15.6" customHeight="1" x14ac:dyDescent="0.25">
      <c r="A350" s="549"/>
      <c r="B350" s="552"/>
      <c r="C350" s="455"/>
      <c r="D350" s="520"/>
      <c r="E350" s="520"/>
      <c r="F350" s="93" t="s">
        <v>383</v>
      </c>
      <c r="G350" s="523" t="s">
        <v>384</v>
      </c>
      <c r="H350" s="523"/>
      <c r="I350" s="523"/>
      <c r="J350" s="523"/>
      <c r="K350" s="496">
        <v>5</v>
      </c>
      <c r="L350" s="443">
        <v>30575</v>
      </c>
    </row>
    <row r="351" spans="1:12" ht="15.6" customHeight="1" x14ac:dyDescent="0.25">
      <c r="A351" s="549"/>
      <c r="B351" s="552"/>
      <c r="C351" s="455"/>
      <c r="D351" s="520"/>
      <c r="E351" s="520"/>
      <c r="F351" s="93" t="s">
        <v>385</v>
      </c>
      <c r="G351" s="523" t="s">
        <v>386</v>
      </c>
      <c r="H351" s="523"/>
      <c r="I351" s="523"/>
      <c r="J351" s="523"/>
      <c r="K351" s="497"/>
      <c r="L351" s="444" t="e">
        <f>#REF!-#REF!*10%</f>
        <v>#REF!</v>
      </c>
    </row>
    <row r="352" spans="1:12" ht="15.6" customHeight="1" x14ac:dyDescent="0.25">
      <c r="A352" s="549"/>
      <c r="B352" s="552"/>
      <c r="C352" s="455"/>
      <c r="D352" s="520"/>
      <c r="E352" s="520"/>
      <c r="F352" s="93" t="s">
        <v>389</v>
      </c>
      <c r="G352" s="523" t="s">
        <v>390</v>
      </c>
      <c r="H352" s="523"/>
      <c r="I352" s="523"/>
      <c r="J352" s="523"/>
      <c r="K352" s="497"/>
      <c r="L352" s="444" t="e">
        <f>#REF!-#REF!*10%</f>
        <v>#REF!</v>
      </c>
    </row>
    <row r="353" spans="1:12" ht="15.6" customHeight="1" x14ac:dyDescent="0.25">
      <c r="A353" s="549"/>
      <c r="B353" s="552"/>
      <c r="C353" s="455"/>
      <c r="D353" s="520"/>
      <c r="E353" s="520"/>
      <c r="F353" s="93" t="s">
        <v>704</v>
      </c>
      <c r="G353" s="523" t="s">
        <v>705</v>
      </c>
      <c r="H353" s="523"/>
      <c r="I353" s="523"/>
      <c r="J353" s="523"/>
      <c r="K353" s="497"/>
      <c r="L353" s="444" t="e">
        <f>#REF!-#REF!*10%</f>
        <v>#REF!</v>
      </c>
    </row>
    <row r="354" spans="1:12" ht="15.6" customHeight="1" x14ac:dyDescent="0.25">
      <c r="A354" s="549"/>
      <c r="B354" s="552"/>
      <c r="C354" s="455"/>
      <c r="D354" s="520"/>
      <c r="E354" s="520"/>
      <c r="F354" s="93" t="s">
        <v>706</v>
      </c>
      <c r="G354" s="461" t="s">
        <v>390</v>
      </c>
      <c r="H354" s="461"/>
      <c r="I354" s="461"/>
      <c r="J354" s="461"/>
      <c r="K354" s="497"/>
      <c r="L354" s="444" t="e">
        <f>#REF!-#REF!*10%</f>
        <v>#REF!</v>
      </c>
    </row>
    <row r="355" spans="1:12" ht="15.6" customHeight="1" x14ac:dyDescent="0.25">
      <c r="A355" s="549"/>
      <c r="B355" s="552"/>
      <c r="C355" s="455"/>
      <c r="D355" s="520"/>
      <c r="E355" s="520"/>
      <c r="F355" s="93" t="s">
        <v>1271</v>
      </c>
      <c r="G355" s="461" t="s">
        <v>390</v>
      </c>
      <c r="H355" s="461"/>
      <c r="I355" s="461"/>
      <c r="J355" s="461"/>
      <c r="K355" s="497"/>
      <c r="L355" s="444" t="e">
        <f>#REF!-#REF!*10%</f>
        <v>#REF!</v>
      </c>
    </row>
    <row r="356" spans="1:12" ht="15.6" customHeight="1" x14ac:dyDescent="0.25">
      <c r="A356" s="549"/>
      <c r="B356" s="552"/>
      <c r="C356" s="455"/>
      <c r="D356" s="520"/>
      <c r="E356" s="520"/>
      <c r="F356" s="93" t="s">
        <v>707</v>
      </c>
      <c r="G356" s="523" t="s">
        <v>911</v>
      </c>
      <c r="H356" s="523"/>
      <c r="I356" s="523"/>
      <c r="J356" s="523"/>
      <c r="K356" s="497"/>
      <c r="L356" s="444" t="e">
        <f>#REF!-#REF!*10%</f>
        <v>#REF!</v>
      </c>
    </row>
    <row r="357" spans="1:12" ht="15.6" customHeight="1" x14ac:dyDescent="0.25">
      <c r="A357" s="549"/>
      <c r="B357" s="552"/>
      <c r="C357" s="455"/>
      <c r="D357" s="520"/>
      <c r="E357" s="520"/>
      <c r="F357" s="93" t="s">
        <v>708</v>
      </c>
      <c r="G357" s="523" t="s">
        <v>390</v>
      </c>
      <c r="H357" s="523"/>
      <c r="I357" s="523"/>
      <c r="J357" s="523"/>
      <c r="K357" s="497"/>
      <c r="L357" s="444" t="e">
        <f>#REF!-#REF!*10%</f>
        <v>#REF!</v>
      </c>
    </row>
    <row r="358" spans="1:12" ht="15.6" customHeight="1" x14ac:dyDescent="0.25">
      <c r="A358" s="549"/>
      <c r="B358" s="552"/>
      <c r="C358" s="455"/>
      <c r="D358" s="520"/>
      <c r="E358" s="520"/>
      <c r="F358" s="93" t="s">
        <v>377</v>
      </c>
      <c r="G358" s="523" t="s">
        <v>387</v>
      </c>
      <c r="H358" s="523"/>
      <c r="I358" s="523"/>
      <c r="J358" s="523"/>
      <c r="K358" s="497"/>
      <c r="L358" s="444" t="e">
        <f>#REF!-#REF!*10%</f>
        <v>#REF!</v>
      </c>
    </row>
    <row r="359" spans="1:12" ht="15.6" customHeight="1" x14ac:dyDescent="0.25">
      <c r="A359" s="549"/>
      <c r="B359" s="552"/>
      <c r="C359" s="455"/>
      <c r="D359" s="520"/>
      <c r="E359" s="520"/>
      <c r="F359" s="93" t="s">
        <v>388</v>
      </c>
      <c r="G359" s="523" t="s">
        <v>393</v>
      </c>
      <c r="H359" s="523"/>
      <c r="I359" s="523"/>
      <c r="J359" s="523"/>
      <c r="K359" s="497"/>
      <c r="L359" s="444" t="e">
        <f>#REF!-#REF!*10%</f>
        <v>#REF!</v>
      </c>
    </row>
    <row r="360" spans="1:12" ht="15.6" customHeight="1" x14ac:dyDescent="0.25">
      <c r="A360" s="549"/>
      <c r="B360" s="552"/>
      <c r="C360" s="455"/>
      <c r="D360" s="520"/>
      <c r="E360" s="520"/>
      <c r="F360" s="119" t="s">
        <v>562</v>
      </c>
      <c r="G360" s="559" t="s">
        <v>1024</v>
      </c>
      <c r="H360" s="559"/>
      <c r="I360" s="559"/>
      <c r="J360" s="559"/>
      <c r="K360" s="497"/>
      <c r="L360" s="444" t="e">
        <f>#REF!-#REF!*10%</f>
        <v>#REF!</v>
      </c>
    </row>
    <row r="361" spans="1:12" ht="15.6" customHeight="1" x14ac:dyDescent="0.25">
      <c r="A361" s="549"/>
      <c r="B361" s="552"/>
      <c r="C361" s="455"/>
      <c r="D361" s="520"/>
      <c r="E361" s="520"/>
      <c r="F361" s="119" t="s">
        <v>570</v>
      </c>
      <c r="G361" s="559" t="s">
        <v>613</v>
      </c>
      <c r="H361" s="559"/>
      <c r="I361" s="559"/>
      <c r="J361" s="559"/>
      <c r="K361" s="497"/>
      <c r="L361" s="444" t="e">
        <f>#REF!-#REF!*10%</f>
        <v>#REF!</v>
      </c>
    </row>
    <row r="362" spans="1:12" ht="15.6" customHeight="1" x14ac:dyDescent="0.25">
      <c r="A362" s="549"/>
      <c r="B362" s="552"/>
      <c r="C362" s="455"/>
      <c r="D362" s="520"/>
      <c r="E362" s="520"/>
      <c r="F362" s="113" t="s">
        <v>84</v>
      </c>
      <c r="G362" s="527">
        <v>4.8</v>
      </c>
      <c r="H362" s="527"/>
      <c r="I362" s="527"/>
      <c r="J362" s="527"/>
      <c r="K362" s="497"/>
      <c r="L362" s="444" t="e">
        <f>#REF!-#REF!*10%</f>
        <v>#REF!</v>
      </c>
    </row>
    <row r="363" spans="1:12" ht="15" customHeight="1" x14ac:dyDescent="0.25">
      <c r="A363" s="549"/>
      <c r="B363" s="553"/>
      <c r="C363" s="455"/>
      <c r="D363" s="520"/>
      <c r="E363" s="520"/>
      <c r="F363" s="96" t="s">
        <v>1016</v>
      </c>
      <c r="G363" s="454">
        <v>5</v>
      </c>
      <c r="H363" s="454"/>
      <c r="I363" s="454"/>
      <c r="J363" s="454"/>
      <c r="K363" s="497"/>
      <c r="L363" s="444" t="e">
        <f>#REF!-#REF!*10%</f>
        <v>#REF!</v>
      </c>
    </row>
    <row r="364" spans="1:12" ht="24.95" customHeight="1" x14ac:dyDescent="0.25">
      <c r="A364" s="519" t="s">
        <v>258</v>
      </c>
      <c r="B364" s="519"/>
      <c r="C364" s="519"/>
      <c r="D364" s="519"/>
      <c r="E364" s="519"/>
      <c r="F364" s="519"/>
      <c r="G364" s="519"/>
      <c r="H364" s="519"/>
      <c r="I364" s="519"/>
      <c r="J364" s="519"/>
      <c r="K364" s="519"/>
      <c r="L364" s="519"/>
    </row>
    <row r="365" spans="1:12" ht="15" customHeight="1" x14ac:dyDescent="0.25">
      <c r="A365" s="549">
        <v>1</v>
      </c>
      <c r="B365" s="551"/>
      <c r="C365" s="455" t="s">
        <v>260</v>
      </c>
      <c r="D365" s="520"/>
      <c r="E365" s="557"/>
      <c r="F365" s="110" t="s">
        <v>81</v>
      </c>
      <c r="G365" s="524" t="s">
        <v>6</v>
      </c>
      <c r="H365" s="524"/>
      <c r="I365" s="524"/>
      <c r="J365" s="524"/>
      <c r="K365" s="560">
        <v>3</v>
      </c>
      <c r="L365" s="498">
        <v>7855</v>
      </c>
    </row>
    <row r="366" spans="1:12" ht="15" customHeight="1" x14ac:dyDescent="0.25">
      <c r="A366" s="549"/>
      <c r="B366" s="552"/>
      <c r="C366" s="455"/>
      <c r="D366" s="520"/>
      <c r="E366" s="557"/>
      <c r="F366" s="110" t="s">
        <v>80</v>
      </c>
      <c r="G366" s="469">
        <v>27</v>
      </c>
      <c r="H366" s="469"/>
      <c r="I366" s="469"/>
      <c r="J366" s="469"/>
      <c r="K366" s="502"/>
      <c r="L366" s="499"/>
    </row>
    <row r="367" spans="1:12" ht="15" customHeight="1" x14ac:dyDescent="0.25">
      <c r="A367" s="549"/>
      <c r="B367" s="552"/>
      <c r="C367" s="455"/>
      <c r="D367" s="520"/>
      <c r="E367" s="557"/>
      <c r="F367" s="110" t="s">
        <v>8</v>
      </c>
      <c r="G367" s="240">
        <v>3000</v>
      </c>
      <c r="H367" s="241">
        <v>4000</v>
      </c>
      <c r="I367" s="312">
        <v>5000</v>
      </c>
      <c r="J367" s="242">
        <v>6000</v>
      </c>
      <c r="K367" s="502"/>
      <c r="L367" s="499"/>
    </row>
    <row r="368" spans="1:12" ht="15" customHeight="1" x14ac:dyDescent="0.25">
      <c r="A368" s="549"/>
      <c r="B368" s="552"/>
      <c r="C368" s="455"/>
      <c r="D368" s="520"/>
      <c r="E368" s="557"/>
      <c r="F368" s="110" t="s">
        <v>817</v>
      </c>
      <c r="G368" s="243">
        <f>G366*114</f>
        <v>3078</v>
      </c>
      <c r="H368" s="244">
        <f>G366*128</f>
        <v>3456</v>
      </c>
      <c r="I368" s="313">
        <f>G366*143</f>
        <v>3861</v>
      </c>
      <c r="J368" s="245">
        <f>G366*148</f>
        <v>3996</v>
      </c>
      <c r="K368" s="502"/>
      <c r="L368" s="499"/>
    </row>
    <row r="369" spans="1:12" ht="15" customHeight="1" x14ac:dyDescent="0.25">
      <c r="A369" s="549"/>
      <c r="B369" s="552"/>
      <c r="C369" s="455"/>
      <c r="D369" s="520"/>
      <c r="E369" s="557"/>
      <c r="F369" s="110" t="s">
        <v>1269</v>
      </c>
      <c r="G369" s="451">
        <v>0.98</v>
      </c>
      <c r="H369" s="451"/>
      <c r="I369" s="451"/>
      <c r="J369" s="451"/>
      <c r="K369" s="502"/>
      <c r="L369" s="499"/>
    </row>
    <row r="370" spans="1:12" ht="15" customHeight="1" x14ac:dyDescent="0.25">
      <c r="A370" s="549"/>
      <c r="B370" s="552"/>
      <c r="C370" s="455"/>
      <c r="D370" s="520"/>
      <c r="E370" s="557"/>
      <c r="F370" s="93" t="s">
        <v>699</v>
      </c>
      <c r="G370" s="523" t="s">
        <v>700</v>
      </c>
      <c r="H370" s="523"/>
      <c r="I370" s="523"/>
      <c r="J370" s="523"/>
      <c r="K370" s="502"/>
      <c r="L370" s="499"/>
    </row>
    <row r="371" spans="1:12" ht="15" customHeight="1" x14ac:dyDescent="0.25">
      <c r="A371" s="549"/>
      <c r="B371" s="552"/>
      <c r="C371" s="455"/>
      <c r="D371" s="520"/>
      <c r="E371" s="557"/>
      <c r="F371" s="93" t="s">
        <v>1181</v>
      </c>
      <c r="G371" s="462" t="s">
        <v>1179</v>
      </c>
      <c r="H371" s="463"/>
      <c r="I371" s="463"/>
      <c r="J371" s="464"/>
      <c r="K371" s="502"/>
      <c r="L371" s="499"/>
    </row>
    <row r="372" spans="1:12" ht="15" customHeight="1" x14ac:dyDescent="0.25">
      <c r="A372" s="549"/>
      <c r="B372" s="552"/>
      <c r="C372" s="455"/>
      <c r="D372" s="520"/>
      <c r="E372" s="557"/>
      <c r="F372" s="110" t="s">
        <v>83</v>
      </c>
      <c r="G372" s="524">
        <v>67</v>
      </c>
      <c r="H372" s="524"/>
      <c r="I372" s="524"/>
      <c r="J372" s="524"/>
      <c r="K372" s="502"/>
      <c r="L372" s="499"/>
    </row>
    <row r="373" spans="1:12" ht="15" customHeight="1" x14ac:dyDescent="0.25">
      <c r="A373" s="549"/>
      <c r="B373" s="552"/>
      <c r="C373" s="455"/>
      <c r="D373" s="520"/>
      <c r="E373" s="557"/>
      <c r="F373" s="112" t="s">
        <v>396</v>
      </c>
      <c r="G373" s="523" t="s">
        <v>908</v>
      </c>
      <c r="H373" s="523"/>
      <c r="I373" s="523"/>
      <c r="J373" s="523"/>
      <c r="K373" s="502"/>
      <c r="L373" s="499"/>
    </row>
    <row r="374" spans="1:12" ht="15" customHeight="1" x14ac:dyDescent="0.25">
      <c r="A374" s="549"/>
      <c r="B374" s="552"/>
      <c r="C374" s="455"/>
      <c r="D374" s="520"/>
      <c r="E374" s="557"/>
      <c r="F374" s="110" t="s">
        <v>256</v>
      </c>
      <c r="G374" s="524" t="s">
        <v>742</v>
      </c>
      <c r="H374" s="524"/>
      <c r="I374" s="524"/>
      <c r="J374" s="524"/>
      <c r="K374" s="502"/>
      <c r="L374" s="499"/>
    </row>
    <row r="375" spans="1:12" ht="15.6" customHeight="1" x14ac:dyDescent="0.25">
      <c r="A375" s="549"/>
      <c r="B375" s="552"/>
      <c r="C375" s="455"/>
      <c r="D375" s="520"/>
      <c r="E375" s="557"/>
      <c r="F375" s="93" t="s">
        <v>379</v>
      </c>
      <c r="G375" s="523" t="s">
        <v>380</v>
      </c>
      <c r="H375" s="523"/>
      <c r="I375" s="523"/>
      <c r="J375" s="523"/>
      <c r="K375" s="502"/>
      <c r="L375" s="499"/>
    </row>
    <row r="376" spans="1:12" ht="15.6" customHeight="1" x14ac:dyDescent="0.25">
      <c r="A376" s="549"/>
      <c r="B376" s="552"/>
      <c r="C376" s="455"/>
      <c r="D376" s="520"/>
      <c r="E376" s="557"/>
      <c r="F376" s="93" t="s">
        <v>701</v>
      </c>
      <c r="G376" s="523">
        <v>100000</v>
      </c>
      <c r="H376" s="523"/>
      <c r="I376" s="523"/>
      <c r="J376" s="523"/>
      <c r="K376" s="502"/>
      <c r="L376" s="499"/>
    </row>
    <row r="377" spans="1:12" ht="15.6" customHeight="1" x14ac:dyDescent="0.25">
      <c r="A377" s="549"/>
      <c r="B377" s="552"/>
      <c r="C377" s="455"/>
      <c r="D377" s="520"/>
      <c r="E377" s="557"/>
      <c r="F377" s="93" t="s">
        <v>257</v>
      </c>
      <c r="G377" s="523" t="s">
        <v>556</v>
      </c>
      <c r="H377" s="523"/>
      <c r="I377" s="523"/>
      <c r="J377" s="523"/>
      <c r="K377" s="502"/>
      <c r="L377" s="499"/>
    </row>
    <row r="378" spans="1:12" ht="15.6" customHeight="1" x14ac:dyDescent="0.25">
      <c r="A378" s="549"/>
      <c r="B378" s="552"/>
      <c r="C378" s="455"/>
      <c r="D378" s="520"/>
      <c r="E378" s="557"/>
      <c r="F378" s="93" t="s">
        <v>376</v>
      </c>
      <c r="G378" s="523" t="s">
        <v>395</v>
      </c>
      <c r="H378" s="523"/>
      <c r="I378" s="523"/>
      <c r="J378" s="523"/>
      <c r="K378" s="502"/>
      <c r="L378" s="499"/>
    </row>
    <row r="379" spans="1:12" ht="15.6" customHeight="1" x14ac:dyDescent="0.25">
      <c r="A379" s="549"/>
      <c r="B379" s="552"/>
      <c r="C379" s="455"/>
      <c r="D379" s="520"/>
      <c r="E379" s="557"/>
      <c r="F379" s="93" t="s">
        <v>381</v>
      </c>
      <c r="G379" s="523" t="s">
        <v>382</v>
      </c>
      <c r="H379" s="523"/>
      <c r="I379" s="523"/>
      <c r="J379" s="523"/>
      <c r="K379" s="502"/>
      <c r="L379" s="499"/>
    </row>
    <row r="380" spans="1:12" ht="15.6" customHeight="1" x14ac:dyDescent="0.25">
      <c r="A380" s="549"/>
      <c r="B380" s="552"/>
      <c r="C380" s="455"/>
      <c r="D380" s="520"/>
      <c r="E380" s="557"/>
      <c r="F380" s="94" t="s">
        <v>358</v>
      </c>
      <c r="G380" s="523" t="s">
        <v>900</v>
      </c>
      <c r="H380" s="523"/>
      <c r="I380" s="523"/>
      <c r="J380" s="523"/>
      <c r="K380" s="502"/>
      <c r="L380" s="500"/>
    </row>
    <row r="381" spans="1:12" ht="15.6" customHeight="1" x14ac:dyDescent="0.25">
      <c r="A381" s="549"/>
      <c r="B381" s="552"/>
      <c r="C381" s="455"/>
      <c r="D381" s="520"/>
      <c r="E381" s="557"/>
      <c r="F381" s="93" t="s">
        <v>383</v>
      </c>
      <c r="G381" s="523" t="s">
        <v>384</v>
      </c>
      <c r="H381" s="523"/>
      <c r="I381" s="523"/>
      <c r="J381" s="523"/>
      <c r="K381" s="496">
        <v>5</v>
      </c>
      <c r="L381" s="443">
        <v>8405</v>
      </c>
    </row>
    <row r="382" spans="1:12" ht="15.6" customHeight="1" x14ac:dyDescent="0.25">
      <c r="A382" s="549"/>
      <c r="B382" s="552"/>
      <c r="C382" s="455"/>
      <c r="D382" s="520"/>
      <c r="E382" s="557"/>
      <c r="F382" s="93" t="s">
        <v>385</v>
      </c>
      <c r="G382" s="523" t="s">
        <v>386</v>
      </c>
      <c r="H382" s="523"/>
      <c r="I382" s="523"/>
      <c r="J382" s="523"/>
      <c r="K382" s="497"/>
      <c r="L382" s="444" t="e">
        <f>#REF!-#REF!*10%</f>
        <v>#REF!</v>
      </c>
    </row>
    <row r="383" spans="1:12" ht="15.6" customHeight="1" x14ac:dyDescent="0.25">
      <c r="A383" s="549"/>
      <c r="B383" s="552"/>
      <c r="C383" s="455"/>
      <c r="D383" s="520"/>
      <c r="E383" s="557"/>
      <c r="F383" s="93" t="s">
        <v>389</v>
      </c>
      <c r="G383" s="523" t="s">
        <v>390</v>
      </c>
      <c r="H383" s="523"/>
      <c r="I383" s="523"/>
      <c r="J383" s="523"/>
      <c r="K383" s="497"/>
      <c r="L383" s="444" t="e">
        <f>#REF!-#REF!*10%</f>
        <v>#REF!</v>
      </c>
    </row>
    <row r="384" spans="1:12" ht="15.6" customHeight="1" x14ac:dyDescent="0.25">
      <c r="A384" s="549"/>
      <c r="B384" s="552"/>
      <c r="C384" s="455"/>
      <c r="D384" s="520"/>
      <c r="E384" s="557"/>
      <c r="F384" s="93" t="s">
        <v>704</v>
      </c>
      <c r="G384" s="523" t="s">
        <v>705</v>
      </c>
      <c r="H384" s="523"/>
      <c r="I384" s="523"/>
      <c r="J384" s="523"/>
      <c r="K384" s="497"/>
      <c r="L384" s="444" t="e">
        <f>#REF!-#REF!*10%</f>
        <v>#REF!</v>
      </c>
    </row>
    <row r="385" spans="1:12" ht="15.6" customHeight="1" x14ac:dyDescent="0.25">
      <c r="A385" s="549"/>
      <c r="B385" s="552"/>
      <c r="C385" s="455"/>
      <c r="D385" s="520"/>
      <c r="E385" s="557"/>
      <c r="F385" s="93" t="s">
        <v>706</v>
      </c>
      <c r="G385" s="461" t="s">
        <v>390</v>
      </c>
      <c r="H385" s="461"/>
      <c r="I385" s="461"/>
      <c r="J385" s="461"/>
      <c r="K385" s="497"/>
      <c r="L385" s="444" t="e">
        <f>#REF!-#REF!*10%</f>
        <v>#REF!</v>
      </c>
    </row>
    <row r="386" spans="1:12" ht="15.6" customHeight="1" x14ac:dyDescent="0.25">
      <c r="A386" s="549"/>
      <c r="B386" s="552"/>
      <c r="C386" s="455"/>
      <c r="D386" s="520"/>
      <c r="E386" s="557"/>
      <c r="F386" s="93" t="s">
        <v>1271</v>
      </c>
      <c r="G386" s="461" t="s">
        <v>390</v>
      </c>
      <c r="H386" s="461"/>
      <c r="I386" s="461"/>
      <c r="J386" s="461"/>
      <c r="K386" s="497"/>
      <c r="L386" s="444" t="e">
        <f>#REF!-#REF!*10%</f>
        <v>#REF!</v>
      </c>
    </row>
    <row r="387" spans="1:12" ht="15.6" customHeight="1" x14ac:dyDescent="0.25">
      <c r="A387" s="549"/>
      <c r="B387" s="552"/>
      <c r="C387" s="455"/>
      <c r="D387" s="520"/>
      <c r="E387" s="557"/>
      <c r="F387" s="93" t="s">
        <v>707</v>
      </c>
      <c r="G387" s="523" t="s">
        <v>1270</v>
      </c>
      <c r="H387" s="523"/>
      <c r="I387" s="523"/>
      <c r="J387" s="523"/>
      <c r="K387" s="497"/>
      <c r="L387" s="444" t="e">
        <f>#REF!-#REF!*10%</f>
        <v>#REF!</v>
      </c>
    </row>
    <row r="388" spans="1:12" ht="15.6" customHeight="1" x14ac:dyDescent="0.25">
      <c r="A388" s="549"/>
      <c r="B388" s="552"/>
      <c r="C388" s="455"/>
      <c r="D388" s="520"/>
      <c r="E388" s="557"/>
      <c r="F388" s="93" t="s">
        <v>708</v>
      </c>
      <c r="G388" s="523" t="s">
        <v>390</v>
      </c>
      <c r="H388" s="523"/>
      <c r="I388" s="523"/>
      <c r="J388" s="523"/>
      <c r="K388" s="497"/>
      <c r="L388" s="444" t="e">
        <f>#REF!-#REF!*10%</f>
        <v>#REF!</v>
      </c>
    </row>
    <row r="389" spans="1:12" ht="15.6" customHeight="1" x14ac:dyDescent="0.25">
      <c r="A389" s="549"/>
      <c r="B389" s="552"/>
      <c r="C389" s="455"/>
      <c r="D389" s="520"/>
      <c r="E389" s="557"/>
      <c r="F389" s="93" t="s">
        <v>377</v>
      </c>
      <c r="G389" s="523" t="s">
        <v>387</v>
      </c>
      <c r="H389" s="523"/>
      <c r="I389" s="523"/>
      <c r="J389" s="523"/>
      <c r="K389" s="497"/>
      <c r="L389" s="444" t="e">
        <f>#REF!-#REF!*10%</f>
        <v>#REF!</v>
      </c>
    </row>
    <row r="390" spans="1:12" ht="15.6" customHeight="1" x14ac:dyDescent="0.25">
      <c r="A390" s="549"/>
      <c r="B390" s="552"/>
      <c r="C390" s="455"/>
      <c r="D390" s="520"/>
      <c r="E390" s="557"/>
      <c r="F390" s="93" t="s">
        <v>388</v>
      </c>
      <c r="G390" s="523" t="s">
        <v>393</v>
      </c>
      <c r="H390" s="523"/>
      <c r="I390" s="523"/>
      <c r="J390" s="523"/>
      <c r="K390" s="497"/>
      <c r="L390" s="444" t="e">
        <f>#REF!-#REF!*10%</f>
        <v>#REF!</v>
      </c>
    </row>
    <row r="391" spans="1:12" ht="15.6" customHeight="1" x14ac:dyDescent="0.25">
      <c r="A391" s="549"/>
      <c r="B391" s="552"/>
      <c r="C391" s="455"/>
      <c r="D391" s="520"/>
      <c r="E391" s="557"/>
      <c r="F391" s="93" t="s">
        <v>562</v>
      </c>
      <c r="G391" s="523" t="s">
        <v>1024</v>
      </c>
      <c r="H391" s="523"/>
      <c r="I391" s="523"/>
      <c r="J391" s="523"/>
      <c r="K391" s="497"/>
      <c r="L391" s="444" t="e">
        <f>#REF!-#REF!*10%</f>
        <v>#REF!</v>
      </c>
    </row>
    <row r="392" spans="1:12" ht="15.6" customHeight="1" x14ac:dyDescent="0.25">
      <c r="A392" s="549"/>
      <c r="B392" s="552"/>
      <c r="C392" s="455"/>
      <c r="D392" s="520"/>
      <c r="E392" s="557"/>
      <c r="F392" s="93" t="s">
        <v>570</v>
      </c>
      <c r="G392" s="523" t="s">
        <v>613</v>
      </c>
      <c r="H392" s="523"/>
      <c r="I392" s="523"/>
      <c r="J392" s="523"/>
      <c r="K392" s="497"/>
      <c r="L392" s="444" t="e">
        <f>#REF!-#REF!*10%</f>
        <v>#REF!</v>
      </c>
    </row>
    <row r="393" spans="1:12" ht="15.6" customHeight="1" x14ac:dyDescent="0.25">
      <c r="A393" s="549"/>
      <c r="B393" s="552"/>
      <c r="C393" s="455"/>
      <c r="D393" s="520"/>
      <c r="E393" s="557"/>
      <c r="F393" s="110" t="s">
        <v>84</v>
      </c>
      <c r="G393" s="558">
        <v>1.1000000000000001</v>
      </c>
      <c r="H393" s="558"/>
      <c r="I393" s="558"/>
      <c r="J393" s="558"/>
      <c r="K393" s="497"/>
      <c r="L393" s="444" t="e">
        <f>#REF!-#REF!*10%</f>
        <v>#REF!</v>
      </c>
    </row>
    <row r="394" spans="1:12" ht="15" customHeight="1" x14ac:dyDescent="0.25">
      <c r="A394" s="549"/>
      <c r="B394" s="553"/>
      <c r="C394" s="455"/>
      <c r="D394" s="520"/>
      <c r="E394" s="557"/>
      <c r="F394" s="96" t="s">
        <v>1016</v>
      </c>
      <c r="G394" s="454">
        <v>5</v>
      </c>
      <c r="H394" s="454"/>
      <c r="I394" s="454"/>
      <c r="J394" s="454"/>
      <c r="K394" s="497"/>
      <c r="L394" s="444" t="e">
        <f>#REF!-#REF!*10%</f>
        <v>#REF!</v>
      </c>
    </row>
    <row r="395" spans="1:12" ht="15.6" customHeight="1" x14ac:dyDescent="0.25">
      <c r="A395" s="549">
        <v>2</v>
      </c>
      <c r="B395" s="551"/>
      <c r="C395" s="455" t="s">
        <v>617</v>
      </c>
      <c r="D395" s="520"/>
      <c r="E395" s="557"/>
      <c r="F395" s="110" t="s">
        <v>81</v>
      </c>
      <c r="G395" s="524" t="s">
        <v>6</v>
      </c>
      <c r="H395" s="524"/>
      <c r="I395" s="524"/>
      <c r="J395" s="524"/>
      <c r="K395" s="560">
        <v>3</v>
      </c>
      <c r="L395" s="498">
        <v>8606</v>
      </c>
    </row>
    <row r="396" spans="1:12" ht="15.6" customHeight="1" x14ac:dyDescent="0.25">
      <c r="A396" s="549"/>
      <c r="B396" s="552"/>
      <c r="C396" s="455"/>
      <c r="D396" s="520"/>
      <c r="E396" s="557"/>
      <c r="F396" s="110" t="s">
        <v>80</v>
      </c>
      <c r="G396" s="469">
        <v>35</v>
      </c>
      <c r="H396" s="469"/>
      <c r="I396" s="469"/>
      <c r="J396" s="469"/>
      <c r="K396" s="502"/>
      <c r="L396" s="499"/>
    </row>
    <row r="397" spans="1:12" ht="15.6" customHeight="1" x14ac:dyDescent="0.25">
      <c r="A397" s="549"/>
      <c r="B397" s="552"/>
      <c r="C397" s="455"/>
      <c r="D397" s="520"/>
      <c r="E397" s="557"/>
      <c r="F397" s="110" t="s">
        <v>8</v>
      </c>
      <c r="G397" s="240">
        <v>3000</v>
      </c>
      <c r="H397" s="241">
        <v>4000</v>
      </c>
      <c r="I397" s="312">
        <v>5000</v>
      </c>
      <c r="J397" s="242">
        <v>6000</v>
      </c>
      <c r="K397" s="502"/>
      <c r="L397" s="499"/>
    </row>
    <row r="398" spans="1:12" ht="15.6" customHeight="1" x14ac:dyDescent="0.25">
      <c r="A398" s="549"/>
      <c r="B398" s="552"/>
      <c r="C398" s="455"/>
      <c r="D398" s="520"/>
      <c r="E398" s="557"/>
      <c r="F398" s="110" t="s">
        <v>817</v>
      </c>
      <c r="G398" s="243">
        <f>G396*114</f>
        <v>3990</v>
      </c>
      <c r="H398" s="244">
        <f>G396*128</f>
        <v>4480</v>
      </c>
      <c r="I398" s="313">
        <f>G396*143</f>
        <v>5005</v>
      </c>
      <c r="J398" s="245">
        <f>G396*148</f>
        <v>5180</v>
      </c>
      <c r="K398" s="502"/>
      <c r="L398" s="499"/>
    </row>
    <row r="399" spans="1:12" ht="15.6" customHeight="1" x14ac:dyDescent="0.25">
      <c r="A399" s="549"/>
      <c r="B399" s="552"/>
      <c r="C399" s="455"/>
      <c r="D399" s="520"/>
      <c r="E399" s="557"/>
      <c r="F399" s="110" t="s">
        <v>1269</v>
      </c>
      <c r="G399" s="451">
        <v>0.98</v>
      </c>
      <c r="H399" s="451"/>
      <c r="I399" s="451"/>
      <c r="J399" s="451"/>
      <c r="K399" s="502"/>
      <c r="L399" s="499"/>
    </row>
    <row r="400" spans="1:12" ht="15.6" customHeight="1" x14ac:dyDescent="0.25">
      <c r="A400" s="549"/>
      <c r="B400" s="552"/>
      <c r="C400" s="455"/>
      <c r="D400" s="520"/>
      <c r="E400" s="557"/>
      <c r="F400" s="93" t="s">
        <v>699</v>
      </c>
      <c r="G400" s="523" t="s">
        <v>700</v>
      </c>
      <c r="H400" s="523"/>
      <c r="I400" s="523"/>
      <c r="J400" s="523"/>
      <c r="K400" s="502"/>
      <c r="L400" s="499"/>
    </row>
    <row r="401" spans="1:12" ht="15.6" customHeight="1" x14ac:dyDescent="0.25">
      <c r="A401" s="549"/>
      <c r="B401" s="552"/>
      <c r="C401" s="455"/>
      <c r="D401" s="520"/>
      <c r="E401" s="557"/>
      <c r="F401" s="93" t="s">
        <v>1181</v>
      </c>
      <c r="G401" s="462" t="s">
        <v>1179</v>
      </c>
      <c r="H401" s="463"/>
      <c r="I401" s="463"/>
      <c r="J401" s="464"/>
      <c r="K401" s="502"/>
      <c r="L401" s="499"/>
    </row>
    <row r="402" spans="1:12" ht="15.6" customHeight="1" x14ac:dyDescent="0.25">
      <c r="A402" s="549"/>
      <c r="B402" s="552"/>
      <c r="C402" s="455"/>
      <c r="D402" s="520"/>
      <c r="E402" s="557"/>
      <c r="F402" s="110" t="s">
        <v>83</v>
      </c>
      <c r="G402" s="524">
        <v>67</v>
      </c>
      <c r="H402" s="524"/>
      <c r="I402" s="524"/>
      <c r="J402" s="524"/>
      <c r="K402" s="502"/>
      <c r="L402" s="499"/>
    </row>
    <row r="403" spans="1:12" ht="15.6" customHeight="1" x14ac:dyDescent="0.25">
      <c r="A403" s="549"/>
      <c r="B403" s="552"/>
      <c r="C403" s="455"/>
      <c r="D403" s="520"/>
      <c r="E403" s="557"/>
      <c r="F403" s="110" t="s">
        <v>396</v>
      </c>
      <c r="G403" s="523" t="s">
        <v>908</v>
      </c>
      <c r="H403" s="523"/>
      <c r="I403" s="523"/>
      <c r="J403" s="523"/>
      <c r="K403" s="502"/>
      <c r="L403" s="499"/>
    </row>
    <row r="404" spans="1:12" ht="15.6" customHeight="1" x14ac:dyDescent="0.25">
      <c r="A404" s="549"/>
      <c r="B404" s="552"/>
      <c r="C404" s="455"/>
      <c r="D404" s="520"/>
      <c r="E404" s="557"/>
      <c r="F404" s="110" t="s">
        <v>256</v>
      </c>
      <c r="G404" s="524" t="s">
        <v>59</v>
      </c>
      <c r="H404" s="524"/>
      <c r="I404" s="524"/>
      <c r="J404" s="524"/>
      <c r="K404" s="502"/>
      <c r="L404" s="499"/>
    </row>
    <row r="405" spans="1:12" ht="15.6" customHeight="1" x14ac:dyDescent="0.25">
      <c r="A405" s="549"/>
      <c r="B405" s="552"/>
      <c r="C405" s="455"/>
      <c r="D405" s="520"/>
      <c r="E405" s="557"/>
      <c r="F405" s="93" t="s">
        <v>379</v>
      </c>
      <c r="G405" s="523" t="s">
        <v>380</v>
      </c>
      <c r="H405" s="523"/>
      <c r="I405" s="523"/>
      <c r="J405" s="523"/>
      <c r="K405" s="502"/>
      <c r="L405" s="499"/>
    </row>
    <row r="406" spans="1:12" ht="15.6" customHeight="1" x14ac:dyDescent="0.25">
      <c r="A406" s="549"/>
      <c r="B406" s="552"/>
      <c r="C406" s="455"/>
      <c r="D406" s="520"/>
      <c r="E406" s="557"/>
      <c r="F406" s="93" t="s">
        <v>701</v>
      </c>
      <c r="G406" s="523">
        <v>100000</v>
      </c>
      <c r="H406" s="523"/>
      <c r="I406" s="523"/>
      <c r="J406" s="523"/>
      <c r="K406" s="502"/>
      <c r="L406" s="499"/>
    </row>
    <row r="407" spans="1:12" ht="15.6" customHeight="1" x14ac:dyDescent="0.25">
      <c r="A407" s="549"/>
      <c r="B407" s="552"/>
      <c r="C407" s="455"/>
      <c r="D407" s="520"/>
      <c r="E407" s="557"/>
      <c r="F407" s="93" t="s">
        <v>257</v>
      </c>
      <c r="G407" s="523" t="s">
        <v>556</v>
      </c>
      <c r="H407" s="523"/>
      <c r="I407" s="523"/>
      <c r="J407" s="523"/>
      <c r="K407" s="502"/>
      <c r="L407" s="499"/>
    </row>
    <row r="408" spans="1:12" ht="15.6" customHeight="1" x14ac:dyDescent="0.25">
      <c r="A408" s="549"/>
      <c r="B408" s="552"/>
      <c r="C408" s="455"/>
      <c r="D408" s="520"/>
      <c r="E408" s="557"/>
      <c r="F408" s="93" t="s">
        <v>376</v>
      </c>
      <c r="G408" s="523" t="s">
        <v>395</v>
      </c>
      <c r="H408" s="523"/>
      <c r="I408" s="523"/>
      <c r="J408" s="523"/>
      <c r="K408" s="502"/>
      <c r="L408" s="499"/>
    </row>
    <row r="409" spans="1:12" ht="15.6" customHeight="1" x14ac:dyDescent="0.25">
      <c r="A409" s="549"/>
      <c r="B409" s="552"/>
      <c r="C409" s="455"/>
      <c r="D409" s="520"/>
      <c r="E409" s="557"/>
      <c r="F409" s="93" t="s">
        <v>381</v>
      </c>
      <c r="G409" s="523" t="s">
        <v>382</v>
      </c>
      <c r="H409" s="523"/>
      <c r="I409" s="523"/>
      <c r="J409" s="523"/>
      <c r="K409" s="502"/>
      <c r="L409" s="499"/>
    </row>
    <row r="410" spans="1:12" ht="15.6" customHeight="1" x14ac:dyDescent="0.25">
      <c r="A410" s="549"/>
      <c r="B410" s="552"/>
      <c r="C410" s="455"/>
      <c r="D410" s="520"/>
      <c r="E410" s="557"/>
      <c r="F410" s="94" t="s">
        <v>358</v>
      </c>
      <c r="G410" s="523" t="s">
        <v>900</v>
      </c>
      <c r="H410" s="523"/>
      <c r="I410" s="523"/>
      <c r="J410" s="523"/>
      <c r="K410" s="502"/>
      <c r="L410" s="500"/>
    </row>
    <row r="411" spans="1:12" ht="15.6" customHeight="1" x14ac:dyDescent="0.25">
      <c r="A411" s="549"/>
      <c r="B411" s="552"/>
      <c r="C411" s="455"/>
      <c r="D411" s="520"/>
      <c r="E411" s="557"/>
      <c r="F411" s="93" t="s">
        <v>383</v>
      </c>
      <c r="G411" s="523" t="s">
        <v>384</v>
      </c>
      <c r="H411" s="523"/>
      <c r="I411" s="523"/>
      <c r="J411" s="523"/>
      <c r="K411" s="496">
        <v>5</v>
      </c>
      <c r="L411" s="443">
        <v>9208</v>
      </c>
    </row>
    <row r="412" spans="1:12" ht="15.6" customHeight="1" x14ac:dyDescent="0.25">
      <c r="A412" s="549"/>
      <c r="B412" s="552"/>
      <c r="C412" s="455"/>
      <c r="D412" s="520"/>
      <c r="E412" s="557"/>
      <c r="F412" s="93" t="s">
        <v>385</v>
      </c>
      <c r="G412" s="523" t="s">
        <v>386</v>
      </c>
      <c r="H412" s="523"/>
      <c r="I412" s="523"/>
      <c r="J412" s="523"/>
      <c r="K412" s="497"/>
      <c r="L412" s="444" t="e">
        <f>#REF!-#REF!*10%</f>
        <v>#REF!</v>
      </c>
    </row>
    <row r="413" spans="1:12" ht="15.6" customHeight="1" x14ac:dyDescent="0.25">
      <c r="A413" s="549"/>
      <c r="B413" s="552"/>
      <c r="C413" s="455"/>
      <c r="D413" s="520"/>
      <c r="E413" s="557"/>
      <c r="F413" s="93" t="s">
        <v>389</v>
      </c>
      <c r="G413" s="523" t="s">
        <v>390</v>
      </c>
      <c r="H413" s="523"/>
      <c r="I413" s="523"/>
      <c r="J413" s="523"/>
      <c r="K413" s="497"/>
      <c r="L413" s="444" t="e">
        <f>#REF!-#REF!*10%</f>
        <v>#REF!</v>
      </c>
    </row>
    <row r="414" spans="1:12" ht="15.6" customHeight="1" x14ac:dyDescent="0.25">
      <c r="A414" s="549"/>
      <c r="B414" s="552"/>
      <c r="C414" s="455"/>
      <c r="D414" s="520"/>
      <c r="E414" s="557"/>
      <c r="F414" s="93" t="s">
        <v>704</v>
      </c>
      <c r="G414" s="523" t="s">
        <v>705</v>
      </c>
      <c r="H414" s="523"/>
      <c r="I414" s="523"/>
      <c r="J414" s="523"/>
      <c r="K414" s="497"/>
      <c r="L414" s="444" t="e">
        <f>#REF!-#REF!*10%</f>
        <v>#REF!</v>
      </c>
    </row>
    <row r="415" spans="1:12" ht="15.6" customHeight="1" x14ac:dyDescent="0.25">
      <c r="A415" s="549"/>
      <c r="B415" s="552"/>
      <c r="C415" s="455"/>
      <c r="D415" s="520"/>
      <c r="E415" s="557"/>
      <c r="F415" s="93" t="s">
        <v>706</v>
      </c>
      <c r="G415" s="461" t="s">
        <v>390</v>
      </c>
      <c r="H415" s="461"/>
      <c r="I415" s="461"/>
      <c r="J415" s="461"/>
      <c r="K415" s="497"/>
      <c r="L415" s="444" t="e">
        <f>#REF!-#REF!*10%</f>
        <v>#REF!</v>
      </c>
    </row>
    <row r="416" spans="1:12" ht="15.6" customHeight="1" x14ac:dyDescent="0.25">
      <c r="A416" s="549"/>
      <c r="B416" s="552"/>
      <c r="C416" s="455"/>
      <c r="D416" s="520"/>
      <c r="E416" s="557"/>
      <c r="F416" s="93" t="s">
        <v>1271</v>
      </c>
      <c r="G416" s="461" t="s">
        <v>390</v>
      </c>
      <c r="H416" s="461"/>
      <c r="I416" s="461"/>
      <c r="J416" s="461"/>
      <c r="K416" s="497"/>
      <c r="L416" s="444" t="e">
        <f>#REF!-#REF!*10%</f>
        <v>#REF!</v>
      </c>
    </row>
    <row r="417" spans="1:12" ht="15.6" customHeight="1" x14ac:dyDescent="0.25">
      <c r="A417" s="549"/>
      <c r="B417" s="552"/>
      <c r="C417" s="455"/>
      <c r="D417" s="520"/>
      <c r="E417" s="557"/>
      <c r="F417" s="93" t="s">
        <v>707</v>
      </c>
      <c r="G417" s="523" t="s">
        <v>1270</v>
      </c>
      <c r="H417" s="523"/>
      <c r="I417" s="523"/>
      <c r="J417" s="523"/>
      <c r="K417" s="497"/>
      <c r="L417" s="444" t="e">
        <f>#REF!-#REF!*10%</f>
        <v>#REF!</v>
      </c>
    </row>
    <row r="418" spans="1:12" ht="15.6" customHeight="1" x14ac:dyDescent="0.25">
      <c r="A418" s="549"/>
      <c r="B418" s="552"/>
      <c r="C418" s="455"/>
      <c r="D418" s="520"/>
      <c r="E418" s="557"/>
      <c r="F418" s="93" t="s">
        <v>708</v>
      </c>
      <c r="G418" s="523" t="s">
        <v>390</v>
      </c>
      <c r="H418" s="523"/>
      <c r="I418" s="523"/>
      <c r="J418" s="523"/>
      <c r="K418" s="497"/>
      <c r="L418" s="444" t="e">
        <f>#REF!-#REF!*10%</f>
        <v>#REF!</v>
      </c>
    </row>
    <row r="419" spans="1:12" ht="15.6" customHeight="1" x14ac:dyDescent="0.25">
      <c r="A419" s="549"/>
      <c r="B419" s="552"/>
      <c r="C419" s="455"/>
      <c r="D419" s="520"/>
      <c r="E419" s="557"/>
      <c r="F419" s="93" t="s">
        <v>377</v>
      </c>
      <c r="G419" s="523" t="s">
        <v>387</v>
      </c>
      <c r="H419" s="523"/>
      <c r="I419" s="523"/>
      <c r="J419" s="523"/>
      <c r="K419" s="497"/>
      <c r="L419" s="444" t="e">
        <f>#REF!-#REF!*10%</f>
        <v>#REF!</v>
      </c>
    </row>
    <row r="420" spans="1:12" ht="15.6" customHeight="1" x14ac:dyDescent="0.25">
      <c r="A420" s="549"/>
      <c r="B420" s="552"/>
      <c r="C420" s="455"/>
      <c r="D420" s="520"/>
      <c r="E420" s="557"/>
      <c r="F420" s="93" t="s">
        <v>388</v>
      </c>
      <c r="G420" s="523" t="s">
        <v>393</v>
      </c>
      <c r="H420" s="523"/>
      <c r="I420" s="523"/>
      <c r="J420" s="523"/>
      <c r="K420" s="497"/>
      <c r="L420" s="444" t="e">
        <f>#REF!-#REF!*10%</f>
        <v>#REF!</v>
      </c>
    </row>
    <row r="421" spans="1:12" ht="15.6" customHeight="1" x14ac:dyDescent="0.25">
      <c r="A421" s="549"/>
      <c r="B421" s="552"/>
      <c r="C421" s="455"/>
      <c r="D421" s="520"/>
      <c r="E421" s="557"/>
      <c r="F421" s="93" t="s">
        <v>562</v>
      </c>
      <c r="G421" s="523" t="s">
        <v>1024</v>
      </c>
      <c r="H421" s="523"/>
      <c r="I421" s="523"/>
      <c r="J421" s="523"/>
      <c r="K421" s="497"/>
      <c r="L421" s="444" t="e">
        <f>#REF!-#REF!*10%</f>
        <v>#REF!</v>
      </c>
    </row>
    <row r="422" spans="1:12" ht="15.6" customHeight="1" x14ac:dyDescent="0.25">
      <c r="A422" s="549"/>
      <c r="B422" s="552"/>
      <c r="C422" s="455"/>
      <c r="D422" s="520"/>
      <c r="E422" s="557"/>
      <c r="F422" s="93" t="s">
        <v>570</v>
      </c>
      <c r="G422" s="523" t="s">
        <v>613</v>
      </c>
      <c r="H422" s="523"/>
      <c r="I422" s="523"/>
      <c r="J422" s="523"/>
      <c r="K422" s="497"/>
      <c r="L422" s="444" t="e">
        <f>#REF!-#REF!*10%</f>
        <v>#REF!</v>
      </c>
    </row>
    <row r="423" spans="1:12" ht="15.6" customHeight="1" x14ac:dyDescent="0.25">
      <c r="A423" s="549"/>
      <c r="B423" s="552"/>
      <c r="C423" s="455"/>
      <c r="D423" s="520"/>
      <c r="E423" s="557"/>
      <c r="F423" s="110" t="s">
        <v>84</v>
      </c>
      <c r="G423" s="558">
        <v>1.1000000000000001</v>
      </c>
      <c r="H423" s="558"/>
      <c r="I423" s="558"/>
      <c r="J423" s="558"/>
      <c r="K423" s="497"/>
      <c r="L423" s="444" t="e">
        <f>#REF!-#REF!*10%</f>
        <v>#REF!</v>
      </c>
    </row>
    <row r="424" spans="1:12" ht="15.6" customHeight="1" x14ac:dyDescent="0.25">
      <c r="A424" s="549"/>
      <c r="B424" s="553"/>
      <c r="C424" s="455"/>
      <c r="D424" s="520"/>
      <c r="E424" s="557"/>
      <c r="F424" s="96" t="s">
        <v>1016</v>
      </c>
      <c r="G424" s="454">
        <v>5</v>
      </c>
      <c r="H424" s="454"/>
      <c r="I424" s="454"/>
      <c r="J424" s="454"/>
      <c r="K424" s="497"/>
      <c r="L424" s="444" t="e">
        <f>#REF!-#REF!*10%</f>
        <v>#REF!</v>
      </c>
    </row>
    <row r="425" spans="1:12" ht="15.6" customHeight="1" x14ac:dyDescent="0.25">
      <c r="A425" s="549">
        <v>3</v>
      </c>
      <c r="B425" s="551"/>
      <c r="C425" s="455" t="s">
        <v>618</v>
      </c>
      <c r="D425" s="520"/>
      <c r="E425" s="557"/>
      <c r="F425" s="110" t="s">
        <v>81</v>
      </c>
      <c r="G425" s="524" t="s">
        <v>6</v>
      </c>
      <c r="H425" s="524"/>
      <c r="I425" s="524"/>
      <c r="J425" s="524"/>
      <c r="K425" s="560">
        <v>3</v>
      </c>
      <c r="L425" s="498">
        <v>9324</v>
      </c>
    </row>
    <row r="426" spans="1:12" ht="15.6" customHeight="1" x14ac:dyDescent="0.25">
      <c r="A426" s="549"/>
      <c r="B426" s="552"/>
      <c r="C426" s="455"/>
      <c r="D426" s="520"/>
      <c r="E426" s="557"/>
      <c r="F426" s="110" t="s">
        <v>80</v>
      </c>
      <c r="G426" s="469">
        <v>42</v>
      </c>
      <c r="H426" s="469"/>
      <c r="I426" s="469"/>
      <c r="J426" s="469"/>
      <c r="K426" s="502"/>
      <c r="L426" s="499"/>
    </row>
    <row r="427" spans="1:12" ht="15.6" customHeight="1" x14ac:dyDescent="0.25">
      <c r="A427" s="549"/>
      <c r="B427" s="552"/>
      <c r="C427" s="455"/>
      <c r="D427" s="520"/>
      <c r="E427" s="557"/>
      <c r="F427" s="110" t="s">
        <v>8</v>
      </c>
      <c r="G427" s="240">
        <v>3000</v>
      </c>
      <c r="H427" s="241">
        <v>4000</v>
      </c>
      <c r="I427" s="312">
        <v>5000</v>
      </c>
      <c r="J427" s="242">
        <v>6000</v>
      </c>
      <c r="K427" s="502"/>
      <c r="L427" s="499"/>
    </row>
    <row r="428" spans="1:12" ht="15.6" customHeight="1" x14ac:dyDescent="0.25">
      <c r="A428" s="549"/>
      <c r="B428" s="552"/>
      <c r="C428" s="455"/>
      <c r="D428" s="520"/>
      <c r="E428" s="557"/>
      <c r="F428" s="110" t="s">
        <v>817</v>
      </c>
      <c r="G428" s="243">
        <f>G426*114</f>
        <v>4788</v>
      </c>
      <c r="H428" s="244">
        <f>G426*128</f>
        <v>5376</v>
      </c>
      <c r="I428" s="313">
        <f>G426*143</f>
        <v>6006</v>
      </c>
      <c r="J428" s="245">
        <f>G426*148</f>
        <v>6216</v>
      </c>
      <c r="K428" s="502"/>
      <c r="L428" s="499"/>
    </row>
    <row r="429" spans="1:12" ht="15.6" customHeight="1" x14ac:dyDescent="0.25">
      <c r="A429" s="549"/>
      <c r="B429" s="552"/>
      <c r="C429" s="455"/>
      <c r="D429" s="520"/>
      <c r="E429" s="557"/>
      <c r="F429" s="110" t="s">
        <v>1269</v>
      </c>
      <c r="G429" s="451">
        <v>0.98</v>
      </c>
      <c r="H429" s="451"/>
      <c r="I429" s="451"/>
      <c r="J429" s="451"/>
      <c r="K429" s="502"/>
      <c r="L429" s="499"/>
    </row>
    <row r="430" spans="1:12" ht="15.6" customHeight="1" x14ac:dyDescent="0.25">
      <c r="A430" s="549"/>
      <c r="B430" s="552"/>
      <c r="C430" s="455"/>
      <c r="D430" s="520"/>
      <c r="E430" s="557"/>
      <c r="F430" s="93" t="s">
        <v>699</v>
      </c>
      <c r="G430" s="523" t="s">
        <v>700</v>
      </c>
      <c r="H430" s="523"/>
      <c r="I430" s="523"/>
      <c r="J430" s="523"/>
      <c r="K430" s="502"/>
      <c r="L430" s="499"/>
    </row>
    <row r="431" spans="1:12" ht="15.6" customHeight="1" x14ac:dyDescent="0.25">
      <c r="A431" s="549"/>
      <c r="B431" s="552"/>
      <c r="C431" s="455"/>
      <c r="D431" s="520"/>
      <c r="E431" s="557"/>
      <c r="F431" s="93" t="s">
        <v>1181</v>
      </c>
      <c r="G431" s="462" t="s">
        <v>1179</v>
      </c>
      <c r="H431" s="463"/>
      <c r="I431" s="463"/>
      <c r="J431" s="464"/>
      <c r="K431" s="502"/>
      <c r="L431" s="499"/>
    </row>
    <row r="432" spans="1:12" ht="15.6" customHeight="1" x14ac:dyDescent="0.25">
      <c r="A432" s="549"/>
      <c r="B432" s="552"/>
      <c r="C432" s="455"/>
      <c r="D432" s="520"/>
      <c r="E432" s="557"/>
      <c r="F432" s="110" t="s">
        <v>83</v>
      </c>
      <c r="G432" s="524">
        <v>67</v>
      </c>
      <c r="H432" s="524"/>
      <c r="I432" s="524"/>
      <c r="J432" s="524"/>
      <c r="K432" s="502"/>
      <c r="L432" s="499"/>
    </row>
    <row r="433" spans="1:12" ht="15.6" customHeight="1" x14ac:dyDescent="0.25">
      <c r="A433" s="549"/>
      <c r="B433" s="552"/>
      <c r="C433" s="455"/>
      <c r="D433" s="520"/>
      <c r="E433" s="557"/>
      <c r="F433" s="110" t="s">
        <v>396</v>
      </c>
      <c r="G433" s="523" t="s">
        <v>908</v>
      </c>
      <c r="H433" s="523"/>
      <c r="I433" s="523"/>
      <c r="J433" s="523"/>
      <c r="K433" s="502"/>
      <c r="L433" s="499"/>
    </row>
    <row r="434" spans="1:12" ht="15.6" customHeight="1" x14ac:dyDescent="0.25">
      <c r="A434" s="549"/>
      <c r="B434" s="552"/>
      <c r="C434" s="455"/>
      <c r="D434" s="520"/>
      <c r="E434" s="557"/>
      <c r="F434" s="110" t="s">
        <v>256</v>
      </c>
      <c r="G434" s="524" t="s">
        <v>60</v>
      </c>
      <c r="H434" s="524"/>
      <c r="I434" s="524"/>
      <c r="J434" s="524"/>
      <c r="K434" s="502"/>
      <c r="L434" s="499"/>
    </row>
    <row r="435" spans="1:12" ht="15.6" customHeight="1" x14ac:dyDescent="0.25">
      <c r="A435" s="549"/>
      <c r="B435" s="552"/>
      <c r="C435" s="455"/>
      <c r="D435" s="520"/>
      <c r="E435" s="557"/>
      <c r="F435" s="93" t="s">
        <v>379</v>
      </c>
      <c r="G435" s="523" t="s">
        <v>380</v>
      </c>
      <c r="H435" s="523"/>
      <c r="I435" s="523"/>
      <c r="J435" s="523"/>
      <c r="K435" s="502"/>
      <c r="L435" s="499"/>
    </row>
    <row r="436" spans="1:12" ht="15.6" customHeight="1" x14ac:dyDescent="0.25">
      <c r="A436" s="549"/>
      <c r="B436" s="552"/>
      <c r="C436" s="455"/>
      <c r="D436" s="520"/>
      <c r="E436" s="557"/>
      <c r="F436" s="93" t="s">
        <v>701</v>
      </c>
      <c r="G436" s="523">
        <v>100000</v>
      </c>
      <c r="H436" s="523"/>
      <c r="I436" s="523"/>
      <c r="J436" s="523"/>
      <c r="K436" s="502"/>
      <c r="L436" s="499"/>
    </row>
    <row r="437" spans="1:12" ht="15.6" customHeight="1" x14ac:dyDescent="0.25">
      <c r="A437" s="549"/>
      <c r="B437" s="552"/>
      <c r="C437" s="455"/>
      <c r="D437" s="520"/>
      <c r="E437" s="557"/>
      <c r="F437" s="93" t="s">
        <v>257</v>
      </c>
      <c r="G437" s="523" t="s">
        <v>556</v>
      </c>
      <c r="H437" s="523"/>
      <c r="I437" s="523"/>
      <c r="J437" s="523"/>
      <c r="K437" s="502"/>
      <c r="L437" s="499"/>
    </row>
    <row r="438" spans="1:12" ht="15.6" customHeight="1" x14ac:dyDescent="0.25">
      <c r="A438" s="549"/>
      <c r="B438" s="552"/>
      <c r="C438" s="455"/>
      <c r="D438" s="520"/>
      <c r="E438" s="557"/>
      <c r="F438" s="93" t="s">
        <v>376</v>
      </c>
      <c r="G438" s="523" t="s">
        <v>395</v>
      </c>
      <c r="H438" s="523"/>
      <c r="I438" s="523"/>
      <c r="J438" s="523"/>
      <c r="K438" s="502"/>
      <c r="L438" s="499"/>
    </row>
    <row r="439" spans="1:12" ht="15.6" customHeight="1" x14ac:dyDescent="0.25">
      <c r="A439" s="549"/>
      <c r="B439" s="552"/>
      <c r="C439" s="455"/>
      <c r="D439" s="520"/>
      <c r="E439" s="557"/>
      <c r="F439" s="93" t="s">
        <v>381</v>
      </c>
      <c r="G439" s="523" t="s">
        <v>382</v>
      </c>
      <c r="H439" s="523"/>
      <c r="I439" s="523"/>
      <c r="J439" s="523"/>
      <c r="K439" s="502"/>
      <c r="L439" s="499"/>
    </row>
    <row r="440" spans="1:12" ht="15.6" customHeight="1" x14ac:dyDescent="0.25">
      <c r="A440" s="549"/>
      <c r="B440" s="552"/>
      <c r="C440" s="455"/>
      <c r="D440" s="520"/>
      <c r="E440" s="557"/>
      <c r="F440" s="94" t="s">
        <v>358</v>
      </c>
      <c r="G440" s="523" t="s">
        <v>900</v>
      </c>
      <c r="H440" s="523"/>
      <c r="I440" s="523"/>
      <c r="J440" s="523"/>
      <c r="K440" s="502"/>
      <c r="L440" s="500"/>
    </row>
    <row r="441" spans="1:12" ht="15.6" customHeight="1" x14ac:dyDescent="0.25">
      <c r="A441" s="549"/>
      <c r="B441" s="552"/>
      <c r="C441" s="455"/>
      <c r="D441" s="520"/>
      <c r="E441" s="557"/>
      <c r="F441" s="93" t="s">
        <v>383</v>
      </c>
      <c r="G441" s="523" t="s">
        <v>384</v>
      </c>
      <c r="H441" s="523"/>
      <c r="I441" s="523"/>
      <c r="J441" s="523"/>
      <c r="K441" s="496">
        <v>5</v>
      </c>
      <c r="L441" s="443">
        <v>9977</v>
      </c>
    </row>
    <row r="442" spans="1:12" ht="15.6" customHeight="1" x14ac:dyDescent="0.25">
      <c r="A442" s="549"/>
      <c r="B442" s="552"/>
      <c r="C442" s="455"/>
      <c r="D442" s="520"/>
      <c r="E442" s="557"/>
      <c r="F442" s="93" t="s">
        <v>385</v>
      </c>
      <c r="G442" s="523" t="s">
        <v>386</v>
      </c>
      <c r="H442" s="523"/>
      <c r="I442" s="523"/>
      <c r="J442" s="523"/>
      <c r="K442" s="497"/>
      <c r="L442" s="444" t="e">
        <f>#REF!-#REF!*10%</f>
        <v>#REF!</v>
      </c>
    </row>
    <row r="443" spans="1:12" ht="15.6" customHeight="1" x14ac:dyDescent="0.25">
      <c r="A443" s="549"/>
      <c r="B443" s="552"/>
      <c r="C443" s="455"/>
      <c r="D443" s="520"/>
      <c r="E443" s="557"/>
      <c r="F443" s="93" t="s">
        <v>389</v>
      </c>
      <c r="G443" s="523" t="s">
        <v>390</v>
      </c>
      <c r="H443" s="523"/>
      <c r="I443" s="523"/>
      <c r="J443" s="523"/>
      <c r="K443" s="497"/>
      <c r="L443" s="444" t="e">
        <f>#REF!-#REF!*10%</f>
        <v>#REF!</v>
      </c>
    </row>
    <row r="444" spans="1:12" ht="15.6" customHeight="1" x14ac:dyDescent="0.25">
      <c r="A444" s="549"/>
      <c r="B444" s="552"/>
      <c r="C444" s="455"/>
      <c r="D444" s="520"/>
      <c r="E444" s="557"/>
      <c r="F444" s="93" t="s">
        <v>704</v>
      </c>
      <c r="G444" s="523" t="s">
        <v>705</v>
      </c>
      <c r="H444" s="523"/>
      <c r="I444" s="523"/>
      <c r="J444" s="523"/>
      <c r="K444" s="497"/>
      <c r="L444" s="444" t="e">
        <f>#REF!-#REF!*10%</f>
        <v>#REF!</v>
      </c>
    </row>
    <row r="445" spans="1:12" ht="15.6" customHeight="1" x14ac:dyDescent="0.25">
      <c r="A445" s="549"/>
      <c r="B445" s="552"/>
      <c r="C445" s="455"/>
      <c r="D445" s="520"/>
      <c r="E445" s="557"/>
      <c r="F445" s="93" t="s">
        <v>706</v>
      </c>
      <c r="G445" s="461" t="s">
        <v>390</v>
      </c>
      <c r="H445" s="461"/>
      <c r="I445" s="461"/>
      <c r="J445" s="461"/>
      <c r="K445" s="497"/>
      <c r="L445" s="444" t="e">
        <f>#REF!-#REF!*10%</f>
        <v>#REF!</v>
      </c>
    </row>
    <row r="446" spans="1:12" ht="15.6" customHeight="1" x14ac:dyDescent="0.25">
      <c r="A446" s="549"/>
      <c r="B446" s="552"/>
      <c r="C446" s="455"/>
      <c r="D446" s="520"/>
      <c r="E446" s="557"/>
      <c r="F446" s="93" t="s">
        <v>1271</v>
      </c>
      <c r="G446" s="461" t="s">
        <v>390</v>
      </c>
      <c r="H446" s="461"/>
      <c r="I446" s="461"/>
      <c r="J446" s="461"/>
      <c r="K446" s="497"/>
      <c r="L446" s="444" t="e">
        <f>#REF!-#REF!*10%</f>
        <v>#REF!</v>
      </c>
    </row>
    <row r="447" spans="1:12" ht="15.6" customHeight="1" x14ac:dyDescent="0.25">
      <c r="A447" s="549"/>
      <c r="B447" s="552"/>
      <c r="C447" s="455"/>
      <c r="D447" s="520"/>
      <c r="E447" s="557"/>
      <c r="F447" s="93" t="s">
        <v>707</v>
      </c>
      <c r="G447" s="523" t="s">
        <v>1270</v>
      </c>
      <c r="H447" s="523"/>
      <c r="I447" s="523"/>
      <c r="J447" s="523"/>
      <c r="K447" s="497"/>
      <c r="L447" s="444" t="e">
        <f>#REF!-#REF!*10%</f>
        <v>#REF!</v>
      </c>
    </row>
    <row r="448" spans="1:12" ht="15.6" customHeight="1" x14ac:dyDescent="0.25">
      <c r="A448" s="549"/>
      <c r="B448" s="552"/>
      <c r="C448" s="455"/>
      <c r="D448" s="520"/>
      <c r="E448" s="557"/>
      <c r="F448" s="93" t="s">
        <v>708</v>
      </c>
      <c r="G448" s="523" t="s">
        <v>390</v>
      </c>
      <c r="H448" s="523"/>
      <c r="I448" s="523"/>
      <c r="J448" s="523"/>
      <c r="K448" s="497"/>
      <c r="L448" s="444" t="e">
        <f>#REF!-#REF!*10%</f>
        <v>#REF!</v>
      </c>
    </row>
    <row r="449" spans="1:12" ht="15.6" customHeight="1" x14ac:dyDescent="0.25">
      <c r="A449" s="549"/>
      <c r="B449" s="552"/>
      <c r="C449" s="455"/>
      <c r="D449" s="520"/>
      <c r="E449" s="557"/>
      <c r="F449" s="93" t="s">
        <v>377</v>
      </c>
      <c r="G449" s="523" t="s">
        <v>387</v>
      </c>
      <c r="H449" s="523"/>
      <c r="I449" s="523"/>
      <c r="J449" s="523"/>
      <c r="K449" s="497"/>
      <c r="L449" s="444" t="e">
        <f>#REF!-#REF!*10%</f>
        <v>#REF!</v>
      </c>
    </row>
    <row r="450" spans="1:12" ht="15.6" customHeight="1" x14ac:dyDescent="0.25">
      <c r="A450" s="549"/>
      <c r="B450" s="552"/>
      <c r="C450" s="455"/>
      <c r="D450" s="520"/>
      <c r="E450" s="557"/>
      <c r="F450" s="93" t="s">
        <v>388</v>
      </c>
      <c r="G450" s="523" t="s">
        <v>393</v>
      </c>
      <c r="H450" s="523"/>
      <c r="I450" s="523"/>
      <c r="J450" s="523"/>
      <c r="K450" s="497"/>
      <c r="L450" s="444" t="e">
        <f>#REF!-#REF!*10%</f>
        <v>#REF!</v>
      </c>
    </row>
    <row r="451" spans="1:12" ht="15.6" customHeight="1" x14ac:dyDescent="0.25">
      <c r="A451" s="549"/>
      <c r="B451" s="552"/>
      <c r="C451" s="455"/>
      <c r="D451" s="520"/>
      <c r="E451" s="557"/>
      <c r="F451" s="93" t="s">
        <v>562</v>
      </c>
      <c r="G451" s="523" t="s">
        <v>1024</v>
      </c>
      <c r="H451" s="523"/>
      <c r="I451" s="523"/>
      <c r="J451" s="523"/>
      <c r="K451" s="497"/>
      <c r="L451" s="444" t="e">
        <f>#REF!-#REF!*10%</f>
        <v>#REF!</v>
      </c>
    </row>
    <row r="452" spans="1:12" ht="15.6" customHeight="1" x14ac:dyDescent="0.25">
      <c r="A452" s="549"/>
      <c r="B452" s="552"/>
      <c r="C452" s="455"/>
      <c r="D452" s="520"/>
      <c r="E452" s="557"/>
      <c r="F452" s="93" t="s">
        <v>570</v>
      </c>
      <c r="G452" s="523" t="s">
        <v>613</v>
      </c>
      <c r="H452" s="523"/>
      <c r="I452" s="523"/>
      <c r="J452" s="523"/>
      <c r="K452" s="497"/>
      <c r="L452" s="444" t="e">
        <f>#REF!-#REF!*10%</f>
        <v>#REF!</v>
      </c>
    </row>
    <row r="453" spans="1:12" ht="15.6" customHeight="1" x14ac:dyDescent="0.25">
      <c r="A453" s="549"/>
      <c r="B453" s="552"/>
      <c r="C453" s="455"/>
      <c r="D453" s="520"/>
      <c r="E453" s="557"/>
      <c r="F453" s="110" t="s">
        <v>84</v>
      </c>
      <c r="G453" s="558">
        <v>1.1000000000000001</v>
      </c>
      <c r="H453" s="558"/>
      <c r="I453" s="558"/>
      <c r="J453" s="558"/>
      <c r="K453" s="497"/>
      <c r="L453" s="444" t="e">
        <f>#REF!-#REF!*10%</f>
        <v>#REF!</v>
      </c>
    </row>
    <row r="454" spans="1:12" ht="15.6" customHeight="1" x14ac:dyDescent="0.25">
      <c r="A454" s="549"/>
      <c r="B454" s="553"/>
      <c r="C454" s="455"/>
      <c r="D454" s="520"/>
      <c r="E454" s="557"/>
      <c r="F454" s="96" t="s">
        <v>1016</v>
      </c>
      <c r="G454" s="454">
        <v>5</v>
      </c>
      <c r="H454" s="454"/>
      <c r="I454" s="454"/>
      <c r="J454" s="454"/>
      <c r="K454" s="497"/>
      <c r="L454" s="444" t="e">
        <f>#REF!-#REF!*10%</f>
        <v>#REF!</v>
      </c>
    </row>
    <row r="455" spans="1:12" ht="15" customHeight="1" x14ac:dyDescent="0.25">
      <c r="A455" s="549">
        <v>4</v>
      </c>
      <c r="B455" s="551"/>
      <c r="C455" s="455" t="s">
        <v>261</v>
      </c>
      <c r="D455" s="520"/>
      <c r="E455" s="557"/>
      <c r="F455" s="110" t="s">
        <v>81</v>
      </c>
      <c r="G455" s="524" t="s">
        <v>6</v>
      </c>
      <c r="H455" s="524"/>
      <c r="I455" s="524"/>
      <c r="J455" s="524"/>
      <c r="K455" s="560">
        <v>3</v>
      </c>
      <c r="L455" s="498">
        <v>9727</v>
      </c>
    </row>
    <row r="456" spans="1:12" ht="15" customHeight="1" x14ac:dyDescent="0.25">
      <c r="A456" s="549"/>
      <c r="B456" s="552"/>
      <c r="C456" s="455"/>
      <c r="D456" s="520"/>
      <c r="E456" s="557"/>
      <c r="F456" s="110" t="s">
        <v>80</v>
      </c>
      <c r="G456" s="469">
        <v>52</v>
      </c>
      <c r="H456" s="469"/>
      <c r="I456" s="469"/>
      <c r="J456" s="469"/>
      <c r="K456" s="502"/>
      <c r="L456" s="499"/>
    </row>
    <row r="457" spans="1:12" ht="15" customHeight="1" x14ac:dyDescent="0.25">
      <c r="A457" s="549"/>
      <c r="B457" s="552"/>
      <c r="C457" s="455"/>
      <c r="D457" s="520"/>
      <c r="E457" s="557"/>
      <c r="F457" s="110" t="s">
        <v>8</v>
      </c>
      <c r="G457" s="240">
        <v>3000</v>
      </c>
      <c r="H457" s="315">
        <v>4000</v>
      </c>
      <c r="I457" s="312">
        <v>5000</v>
      </c>
      <c r="J457" s="309">
        <v>6000</v>
      </c>
      <c r="K457" s="502"/>
      <c r="L457" s="499"/>
    </row>
    <row r="458" spans="1:12" ht="15" customHeight="1" x14ac:dyDescent="0.25">
      <c r="A458" s="549"/>
      <c r="B458" s="552"/>
      <c r="C458" s="455"/>
      <c r="D458" s="520"/>
      <c r="E458" s="557"/>
      <c r="F458" s="110" t="s">
        <v>817</v>
      </c>
      <c r="G458" s="243">
        <f>G456*114</f>
        <v>5928</v>
      </c>
      <c r="H458" s="316">
        <f>G456*128</f>
        <v>6656</v>
      </c>
      <c r="I458" s="313">
        <f>G456*143</f>
        <v>7436</v>
      </c>
      <c r="J458" s="308">
        <f>G456*148</f>
        <v>7696</v>
      </c>
      <c r="K458" s="502"/>
      <c r="L458" s="499"/>
    </row>
    <row r="459" spans="1:12" ht="15" customHeight="1" x14ac:dyDescent="0.25">
      <c r="A459" s="549"/>
      <c r="B459" s="552"/>
      <c r="C459" s="455"/>
      <c r="D459" s="520"/>
      <c r="E459" s="557"/>
      <c r="F459" s="110" t="s">
        <v>1269</v>
      </c>
      <c r="G459" s="451">
        <v>0.98</v>
      </c>
      <c r="H459" s="451"/>
      <c r="I459" s="451"/>
      <c r="J459" s="451"/>
      <c r="K459" s="502"/>
      <c r="L459" s="499"/>
    </row>
    <row r="460" spans="1:12" ht="15" customHeight="1" x14ac:dyDescent="0.25">
      <c r="A460" s="549"/>
      <c r="B460" s="552"/>
      <c r="C460" s="455"/>
      <c r="D460" s="520"/>
      <c r="E460" s="557"/>
      <c r="F460" s="93" t="s">
        <v>699</v>
      </c>
      <c r="G460" s="523" t="s">
        <v>700</v>
      </c>
      <c r="H460" s="523"/>
      <c r="I460" s="523"/>
      <c r="J460" s="523"/>
      <c r="K460" s="502"/>
      <c r="L460" s="499"/>
    </row>
    <row r="461" spans="1:12" ht="15" customHeight="1" x14ac:dyDescent="0.25">
      <c r="A461" s="549"/>
      <c r="B461" s="552"/>
      <c r="C461" s="455"/>
      <c r="D461" s="520"/>
      <c r="E461" s="557"/>
      <c r="F461" s="93" t="s">
        <v>1181</v>
      </c>
      <c r="G461" s="462" t="s">
        <v>1179</v>
      </c>
      <c r="H461" s="463"/>
      <c r="I461" s="463"/>
      <c r="J461" s="464"/>
      <c r="K461" s="502"/>
      <c r="L461" s="499"/>
    </row>
    <row r="462" spans="1:12" ht="15" customHeight="1" x14ac:dyDescent="0.25">
      <c r="A462" s="549"/>
      <c r="B462" s="552"/>
      <c r="C462" s="455"/>
      <c r="D462" s="520"/>
      <c r="E462" s="557"/>
      <c r="F462" s="110" t="s">
        <v>83</v>
      </c>
      <c r="G462" s="524">
        <v>67</v>
      </c>
      <c r="H462" s="524"/>
      <c r="I462" s="524"/>
      <c r="J462" s="524"/>
      <c r="K462" s="502"/>
      <c r="L462" s="499"/>
    </row>
    <row r="463" spans="1:12" ht="15" customHeight="1" x14ac:dyDescent="0.25">
      <c r="A463" s="549"/>
      <c r="B463" s="552"/>
      <c r="C463" s="455"/>
      <c r="D463" s="520"/>
      <c r="E463" s="557"/>
      <c r="F463" s="112" t="s">
        <v>396</v>
      </c>
      <c r="G463" s="523" t="s">
        <v>908</v>
      </c>
      <c r="H463" s="523"/>
      <c r="I463" s="523"/>
      <c r="J463" s="523"/>
      <c r="K463" s="502"/>
      <c r="L463" s="499"/>
    </row>
    <row r="464" spans="1:12" ht="15" customHeight="1" x14ac:dyDescent="0.25">
      <c r="A464" s="549"/>
      <c r="B464" s="552"/>
      <c r="C464" s="455"/>
      <c r="D464" s="520"/>
      <c r="E464" s="557"/>
      <c r="F464" s="110" t="s">
        <v>256</v>
      </c>
      <c r="G464" s="524" t="s">
        <v>926</v>
      </c>
      <c r="H464" s="524"/>
      <c r="I464" s="524"/>
      <c r="J464" s="524"/>
      <c r="K464" s="502"/>
      <c r="L464" s="499"/>
    </row>
    <row r="465" spans="1:12" ht="15.6" customHeight="1" x14ac:dyDescent="0.25">
      <c r="A465" s="549"/>
      <c r="B465" s="552"/>
      <c r="C465" s="455"/>
      <c r="D465" s="520"/>
      <c r="E465" s="557"/>
      <c r="F465" s="93" t="s">
        <v>379</v>
      </c>
      <c r="G465" s="523" t="s">
        <v>380</v>
      </c>
      <c r="H465" s="523"/>
      <c r="I465" s="523"/>
      <c r="J465" s="523"/>
      <c r="K465" s="502"/>
      <c r="L465" s="499"/>
    </row>
    <row r="466" spans="1:12" ht="15.6" customHeight="1" x14ac:dyDescent="0.25">
      <c r="A466" s="549"/>
      <c r="B466" s="552"/>
      <c r="C466" s="455"/>
      <c r="D466" s="520"/>
      <c r="E466" s="557"/>
      <c r="F466" s="93" t="s">
        <v>701</v>
      </c>
      <c r="G466" s="523">
        <v>100000</v>
      </c>
      <c r="H466" s="523"/>
      <c r="I466" s="523"/>
      <c r="J466" s="523"/>
      <c r="K466" s="502"/>
      <c r="L466" s="499"/>
    </row>
    <row r="467" spans="1:12" ht="15.6" customHeight="1" x14ac:dyDescent="0.25">
      <c r="A467" s="549"/>
      <c r="B467" s="552"/>
      <c r="C467" s="455"/>
      <c r="D467" s="520"/>
      <c r="E467" s="557"/>
      <c r="F467" s="93" t="s">
        <v>257</v>
      </c>
      <c r="G467" s="523" t="s">
        <v>556</v>
      </c>
      <c r="H467" s="523"/>
      <c r="I467" s="523"/>
      <c r="J467" s="523"/>
      <c r="K467" s="502"/>
      <c r="L467" s="499"/>
    </row>
    <row r="468" spans="1:12" ht="15.6" customHeight="1" x14ac:dyDescent="0.25">
      <c r="A468" s="549"/>
      <c r="B468" s="552"/>
      <c r="C468" s="455"/>
      <c r="D468" s="520"/>
      <c r="E468" s="557"/>
      <c r="F468" s="93" t="s">
        <v>376</v>
      </c>
      <c r="G468" s="523" t="s">
        <v>395</v>
      </c>
      <c r="H468" s="523"/>
      <c r="I468" s="523"/>
      <c r="J468" s="523"/>
      <c r="K468" s="502"/>
      <c r="L468" s="499"/>
    </row>
    <row r="469" spans="1:12" ht="15.6" customHeight="1" x14ac:dyDescent="0.25">
      <c r="A469" s="549"/>
      <c r="B469" s="552"/>
      <c r="C469" s="455"/>
      <c r="D469" s="520"/>
      <c r="E469" s="557"/>
      <c r="F469" s="93" t="s">
        <v>381</v>
      </c>
      <c r="G469" s="523" t="s">
        <v>382</v>
      </c>
      <c r="H469" s="523"/>
      <c r="I469" s="523"/>
      <c r="J469" s="523"/>
      <c r="K469" s="502"/>
      <c r="L469" s="499"/>
    </row>
    <row r="470" spans="1:12" ht="15.6" customHeight="1" x14ac:dyDescent="0.25">
      <c r="A470" s="549"/>
      <c r="B470" s="552"/>
      <c r="C470" s="455"/>
      <c r="D470" s="520"/>
      <c r="E470" s="557"/>
      <c r="F470" s="94" t="s">
        <v>358</v>
      </c>
      <c r="G470" s="523" t="s">
        <v>900</v>
      </c>
      <c r="H470" s="523"/>
      <c r="I470" s="523"/>
      <c r="J470" s="523"/>
      <c r="K470" s="502"/>
      <c r="L470" s="500"/>
    </row>
    <row r="471" spans="1:12" ht="15.6" customHeight="1" x14ac:dyDescent="0.25">
      <c r="A471" s="549"/>
      <c r="B471" s="552"/>
      <c r="C471" s="455"/>
      <c r="D471" s="520"/>
      <c r="E471" s="557"/>
      <c r="F471" s="93" t="s">
        <v>383</v>
      </c>
      <c r="G471" s="523" t="s">
        <v>384</v>
      </c>
      <c r="H471" s="523"/>
      <c r="I471" s="523"/>
      <c r="J471" s="523"/>
      <c r="K471" s="496">
        <v>5</v>
      </c>
      <c r="L471" s="443">
        <v>10408</v>
      </c>
    </row>
    <row r="472" spans="1:12" ht="15.6" customHeight="1" x14ac:dyDescent="0.25">
      <c r="A472" s="549"/>
      <c r="B472" s="552"/>
      <c r="C472" s="455"/>
      <c r="D472" s="520"/>
      <c r="E472" s="557"/>
      <c r="F472" s="93" t="s">
        <v>385</v>
      </c>
      <c r="G472" s="523" t="s">
        <v>386</v>
      </c>
      <c r="H472" s="523"/>
      <c r="I472" s="523"/>
      <c r="J472" s="523"/>
      <c r="K472" s="497"/>
      <c r="L472" s="444" t="e">
        <f>#REF!-#REF!*10%</f>
        <v>#REF!</v>
      </c>
    </row>
    <row r="473" spans="1:12" ht="15.6" customHeight="1" x14ac:dyDescent="0.25">
      <c r="A473" s="549"/>
      <c r="B473" s="552"/>
      <c r="C473" s="455"/>
      <c r="D473" s="520"/>
      <c r="E473" s="557"/>
      <c r="F473" s="93" t="s">
        <v>389</v>
      </c>
      <c r="G473" s="523" t="s">
        <v>390</v>
      </c>
      <c r="H473" s="523"/>
      <c r="I473" s="523"/>
      <c r="J473" s="523"/>
      <c r="K473" s="497"/>
      <c r="L473" s="444" t="e">
        <f>#REF!-#REF!*10%</f>
        <v>#REF!</v>
      </c>
    </row>
    <row r="474" spans="1:12" ht="15.6" customHeight="1" x14ac:dyDescent="0.25">
      <c r="A474" s="549"/>
      <c r="B474" s="552"/>
      <c r="C474" s="455"/>
      <c r="D474" s="520"/>
      <c r="E474" s="557"/>
      <c r="F474" s="93" t="s">
        <v>704</v>
      </c>
      <c r="G474" s="523" t="s">
        <v>705</v>
      </c>
      <c r="H474" s="523"/>
      <c r="I474" s="523"/>
      <c r="J474" s="523"/>
      <c r="K474" s="497"/>
      <c r="L474" s="444" t="e">
        <f>#REF!-#REF!*10%</f>
        <v>#REF!</v>
      </c>
    </row>
    <row r="475" spans="1:12" ht="15.6" customHeight="1" x14ac:dyDescent="0.25">
      <c r="A475" s="549"/>
      <c r="B475" s="552"/>
      <c r="C475" s="455"/>
      <c r="D475" s="520"/>
      <c r="E475" s="557"/>
      <c r="F475" s="93" t="s">
        <v>706</v>
      </c>
      <c r="G475" s="461" t="s">
        <v>390</v>
      </c>
      <c r="H475" s="461"/>
      <c r="I475" s="461"/>
      <c r="J475" s="461"/>
      <c r="K475" s="497"/>
      <c r="L475" s="444" t="e">
        <f>#REF!-#REF!*10%</f>
        <v>#REF!</v>
      </c>
    </row>
    <row r="476" spans="1:12" ht="15.6" customHeight="1" x14ac:dyDescent="0.25">
      <c r="A476" s="549"/>
      <c r="B476" s="552"/>
      <c r="C476" s="455"/>
      <c r="D476" s="520"/>
      <c r="E476" s="557"/>
      <c r="F476" s="93" t="s">
        <v>1271</v>
      </c>
      <c r="G476" s="461" t="s">
        <v>390</v>
      </c>
      <c r="H476" s="461"/>
      <c r="I476" s="461"/>
      <c r="J476" s="461"/>
      <c r="K476" s="497"/>
      <c r="L476" s="444" t="e">
        <f>#REF!-#REF!*10%</f>
        <v>#REF!</v>
      </c>
    </row>
    <row r="477" spans="1:12" ht="15.6" customHeight="1" x14ac:dyDescent="0.25">
      <c r="A477" s="549"/>
      <c r="B477" s="552"/>
      <c r="C477" s="455"/>
      <c r="D477" s="520"/>
      <c r="E477" s="557"/>
      <c r="F477" s="93" t="s">
        <v>707</v>
      </c>
      <c r="G477" s="523" t="s">
        <v>1270</v>
      </c>
      <c r="H477" s="523"/>
      <c r="I477" s="523"/>
      <c r="J477" s="523"/>
      <c r="K477" s="497"/>
      <c r="L477" s="444" t="e">
        <f>#REF!-#REF!*10%</f>
        <v>#REF!</v>
      </c>
    </row>
    <row r="478" spans="1:12" ht="15.6" customHeight="1" x14ac:dyDescent="0.25">
      <c r="A478" s="549"/>
      <c r="B478" s="552"/>
      <c r="C478" s="455"/>
      <c r="D478" s="520"/>
      <c r="E478" s="557"/>
      <c r="F478" s="93" t="s">
        <v>708</v>
      </c>
      <c r="G478" s="523" t="s">
        <v>390</v>
      </c>
      <c r="H478" s="523"/>
      <c r="I478" s="523"/>
      <c r="J478" s="523"/>
      <c r="K478" s="497"/>
      <c r="L478" s="444" t="e">
        <f>#REF!-#REF!*10%</f>
        <v>#REF!</v>
      </c>
    </row>
    <row r="479" spans="1:12" ht="15.6" customHeight="1" x14ac:dyDescent="0.25">
      <c r="A479" s="549"/>
      <c r="B479" s="552"/>
      <c r="C479" s="455"/>
      <c r="D479" s="520"/>
      <c r="E479" s="557"/>
      <c r="F479" s="93" t="s">
        <v>377</v>
      </c>
      <c r="G479" s="523" t="s">
        <v>387</v>
      </c>
      <c r="H479" s="523"/>
      <c r="I479" s="523"/>
      <c r="J479" s="523"/>
      <c r="K479" s="497"/>
      <c r="L479" s="444" t="e">
        <f>#REF!-#REF!*10%</f>
        <v>#REF!</v>
      </c>
    </row>
    <row r="480" spans="1:12" ht="15.6" customHeight="1" x14ac:dyDescent="0.25">
      <c r="A480" s="549"/>
      <c r="B480" s="552"/>
      <c r="C480" s="455"/>
      <c r="D480" s="520"/>
      <c r="E480" s="557"/>
      <c r="F480" s="93" t="s">
        <v>388</v>
      </c>
      <c r="G480" s="523" t="s">
        <v>393</v>
      </c>
      <c r="H480" s="523"/>
      <c r="I480" s="523"/>
      <c r="J480" s="523"/>
      <c r="K480" s="497"/>
      <c r="L480" s="444" t="e">
        <f>#REF!-#REF!*10%</f>
        <v>#REF!</v>
      </c>
    </row>
    <row r="481" spans="1:12" ht="15.6" customHeight="1" x14ac:dyDescent="0.25">
      <c r="A481" s="549"/>
      <c r="B481" s="552"/>
      <c r="C481" s="455"/>
      <c r="D481" s="520"/>
      <c r="E481" s="557"/>
      <c r="F481" s="93" t="s">
        <v>562</v>
      </c>
      <c r="G481" s="523" t="s">
        <v>1024</v>
      </c>
      <c r="H481" s="523"/>
      <c r="I481" s="523"/>
      <c r="J481" s="523"/>
      <c r="K481" s="497"/>
      <c r="L481" s="444" t="e">
        <f>#REF!-#REF!*10%</f>
        <v>#REF!</v>
      </c>
    </row>
    <row r="482" spans="1:12" ht="15.6" customHeight="1" x14ac:dyDescent="0.25">
      <c r="A482" s="549"/>
      <c r="B482" s="552"/>
      <c r="C482" s="455"/>
      <c r="D482" s="520"/>
      <c r="E482" s="557"/>
      <c r="F482" s="93" t="s">
        <v>570</v>
      </c>
      <c r="G482" s="523" t="s">
        <v>613</v>
      </c>
      <c r="H482" s="523"/>
      <c r="I482" s="523"/>
      <c r="J482" s="523"/>
      <c r="K482" s="497"/>
      <c r="L482" s="444" t="e">
        <f>#REF!-#REF!*10%</f>
        <v>#REF!</v>
      </c>
    </row>
    <row r="483" spans="1:12" ht="15.6" customHeight="1" x14ac:dyDescent="0.25">
      <c r="A483" s="549"/>
      <c r="B483" s="552"/>
      <c r="C483" s="455"/>
      <c r="D483" s="520"/>
      <c r="E483" s="557"/>
      <c r="F483" s="110" t="s">
        <v>84</v>
      </c>
      <c r="G483" s="558">
        <v>1.6</v>
      </c>
      <c r="H483" s="558"/>
      <c r="I483" s="558"/>
      <c r="J483" s="558"/>
      <c r="K483" s="497"/>
      <c r="L483" s="444" t="e">
        <f>#REF!-#REF!*10%</f>
        <v>#REF!</v>
      </c>
    </row>
    <row r="484" spans="1:12" ht="15" customHeight="1" x14ac:dyDescent="0.25">
      <c r="A484" s="549"/>
      <c r="B484" s="553"/>
      <c r="C484" s="455"/>
      <c r="D484" s="520"/>
      <c r="E484" s="557"/>
      <c r="F484" s="96" t="s">
        <v>1016</v>
      </c>
      <c r="G484" s="454">
        <v>5</v>
      </c>
      <c r="H484" s="454"/>
      <c r="I484" s="454"/>
      <c r="J484" s="454"/>
      <c r="K484" s="497"/>
      <c r="L484" s="444" t="e">
        <f>#REF!-#REF!*10%</f>
        <v>#REF!</v>
      </c>
    </row>
    <row r="485" spans="1:12" ht="15" customHeight="1" x14ac:dyDescent="0.25">
      <c r="A485" s="549">
        <v>5</v>
      </c>
      <c r="B485" s="551"/>
      <c r="C485" s="455" t="s">
        <v>262</v>
      </c>
      <c r="D485" s="520"/>
      <c r="E485" s="557"/>
      <c r="F485" s="110" t="s">
        <v>81</v>
      </c>
      <c r="G485" s="524" t="s">
        <v>6</v>
      </c>
      <c r="H485" s="524"/>
      <c r="I485" s="524"/>
      <c r="J485" s="524"/>
      <c r="K485" s="560">
        <v>3</v>
      </c>
      <c r="L485" s="498">
        <v>10600</v>
      </c>
    </row>
    <row r="486" spans="1:12" ht="15" customHeight="1" x14ac:dyDescent="0.25">
      <c r="A486" s="549"/>
      <c r="B486" s="552"/>
      <c r="C486" s="455"/>
      <c r="D486" s="520"/>
      <c r="E486" s="557"/>
      <c r="F486" s="110" t="s">
        <v>80</v>
      </c>
      <c r="G486" s="469">
        <v>57</v>
      </c>
      <c r="H486" s="469"/>
      <c r="I486" s="469"/>
      <c r="J486" s="469"/>
      <c r="K486" s="502"/>
      <c r="L486" s="499"/>
    </row>
    <row r="487" spans="1:12" ht="15" customHeight="1" x14ac:dyDescent="0.25">
      <c r="A487" s="549"/>
      <c r="B487" s="552"/>
      <c r="C487" s="455"/>
      <c r="D487" s="520"/>
      <c r="E487" s="557"/>
      <c r="F487" s="110" t="s">
        <v>8</v>
      </c>
      <c r="G487" s="240">
        <v>3000</v>
      </c>
      <c r="H487" s="241">
        <v>4000</v>
      </c>
      <c r="I487" s="312">
        <v>5000</v>
      </c>
      <c r="J487" s="242">
        <v>6000</v>
      </c>
      <c r="K487" s="502"/>
      <c r="L487" s="499"/>
    </row>
    <row r="488" spans="1:12" ht="15" customHeight="1" x14ac:dyDescent="0.25">
      <c r="A488" s="549"/>
      <c r="B488" s="552"/>
      <c r="C488" s="455"/>
      <c r="D488" s="520"/>
      <c r="E488" s="557"/>
      <c r="F488" s="110" t="s">
        <v>817</v>
      </c>
      <c r="G488" s="243">
        <f>G486*114</f>
        <v>6498</v>
      </c>
      <c r="H488" s="244">
        <f>G486*128</f>
        <v>7296</v>
      </c>
      <c r="I488" s="313">
        <f>G486*143</f>
        <v>8151</v>
      </c>
      <c r="J488" s="245">
        <f>G486*148</f>
        <v>8436</v>
      </c>
      <c r="K488" s="502"/>
      <c r="L488" s="499"/>
    </row>
    <row r="489" spans="1:12" ht="15" customHeight="1" x14ac:dyDescent="0.25">
      <c r="A489" s="549"/>
      <c r="B489" s="552"/>
      <c r="C489" s="455"/>
      <c r="D489" s="520"/>
      <c r="E489" s="557"/>
      <c r="F489" s="110" t="s">
        <v>1269</v>
      </c>
      <c r="G489" s="451">
        <v>0.98</v>
      </c>
      <c r="H489" s="451"/>
      <c r="I489" s="451"/>
      <c r="J489" s="451"/>
      <c r="K489" s="502"/>
      <c r="L489" s="499"/>
    </row>
    <row r="490" spans="1:12" ht="15" customHeight="1" x14ac:dyDescent="0.25">
      <c r="A490" s="549"/>
      <c r="B490" s="552"/>
      <c r="C490" s="455"/>
      <c r="D490" s="520"/>
      <c r="E490" s="557"/>
      <c r="F490" s="93" t="s">
        <v>699</v>
      </c>
      <c r="G490" s="523" t="s">
        <v>700</v>
      </c>
      <c r="H490" s="523"/>
      <c r="I490" s="523"/>
      <c r="J490" s="523"/>
      <c r="K490" s="502"/>
      <c r="L490" s="499"/>
    </row>
    <row r="491" spans="1:12" ht="15" customHeight="1" x14ac:dyDescent="0.25">
      <c r="A491" s="549"/>
      <c r="B491" s="552"/>
      <c r="C491" s="455"/>
      <c r="D491" s="520"/>
      <c r="E491" s="557"/>
      <c r="F491" s="93" t="s">
        <v>1181</v>
      </c>
      <c r="G491" s="462" t="s">
        <v>1179</v>
      </c>
      <c r="H491" s="463"/>
      <c r="I491" s="463"/>
      <c r="J491" s="464"/>
      <c r="K491" s="502"/>
      <c r="L491" s="499"/>
    </row>
    <row r="492" spans="1:12" ht="15" customHeight="1" x14ac:dyDescent="0.25">
      <c r="A492" s="549"/>
      <c r="B492" s="552"/>
      <c r="C492" s="455"/>
      <c r="D492" s="520"/>
      <c r="E492" s="557"/>
      <c r="F492" s="110" t="s">
        <v>83</v>
      </c>
      <c r="G492" s="524">
        <v>67</v>
      </c>
      <c r="H492" s="524"/>
      <c r="I492" s="524"/>
      <c r="J492" s="524"/>
      <c r="K492" s="502"/>
      <c r="L492" s="499"/>
    </row>
    <row r="493" spans="1:12" ht="15" customHeight="1" x14ac:dyDescent="0.25">
      <c r="A493" s="549"/>
      <c r="B493" s="552"/>
      <c r="C493" s="455"/>
      <c r="D493" s="520"/>
      <c r="E493" s="557"/>
      <c r="F493" s="112" t="s">
        <v>396</v>
      </c>
      <c r="G493" s="523" t="s">
        <v>908</v>
      </c>
      <c r="H493" s="523"/>
      <c r="I493" s="523"/>
      <c r="J493" s="523"/>
      <c r="K493" s="502"/>
      <c r="L493" s="499"/>
    </row>
    <row r="494" spans="1:12" ht="15" customHeight="1" x14ac:dyDescent="0.25">
      <c r="A494" s="549"/>
      <c r="B494" s="552"/>
      <c r="C494" s="455"/>
      <c r="D494" s="520"/>
      <c r="E494" s="557"/>
      <c r="F494" s="110" t="s">
        <v>256</v>
      </c>
      <c r="G494" s="524" t="s">
        <v>927</v>
      </c>
      <c r="H494" s="524"/>
      <c r="I494" s="524"/>
      <c r="J494" s="524"/>
      <c r="K494" s="502"/>
      <c r="L494" s="499"/>
    </row>
    <row r="495" spans="1:12" ht="15.6" customHeight="1" x14ac:dyDescent="0.25">
      <c r="A495" s="549"/>
      <c r="B495" s="552"/>
      <c r="C495" s="455"/>
      <c r="D495" s="520"/>
      <c r="E495" s="557"/>
      <c r="F495" s="93" t="s">
        <v>379</v>
      </c>
      <c r="G495" s="523" t="s">
        <v>380</v>
      </c>
      <c r="H495" s="523"/>
      <c r="I495" s="523"/>
      <c r="J495" s="523"/>
      <c r="K495" s="502"/>
      <c r="L495" s="499"/>
    </row>
    <row r="496" spans="1:12" ht="15.6" customHeight="1" x14ac:dyDescent="0.25">
      <c r="A496" s="549"/>
      <c r="B496" s="552"/>
      <c r="C496" s="455"/>
      <c r="D496" s="520"/>
      <c r="E496" s="557"/>
      <c r="F496" s="93" t="s">
        <v>701</v>
      </c>
      <c r="G496" s="523">
        <v>100000</v>
      </c>
      <c r="H496" s="523"/>
      <c r="I496" s="523"/>
      <c r="J496" s="523"/>
      <c r="K496" s="502"/>
      <c r="L496" s="499"/>
    </row>
    <row r="497" spans="1:12" ht="15.6" customHeight="1" x14ac:dyDescent="0.25">
      <c r="A497" s="549"/>
      <c r="B497" s="552"/>
      <c r="C497" s="455"/>
      <c r="D497" s="520"/>
      <c r="E497" s="557"/>
      <c r="F497" s="93" t="s">
        <v>257</v>
      </c>
      <c r="G497" s="523" t="s">
        <v>556</v>
      </c>
      <c r="H497" s="523"/>
      <c r="I497" s="523"/>
      <c r="J497" s="523"/>
      <c r="K497" s="502"/>
      <c r="L497" s="499"/>
    </row>
    <row r="498" spans="1:12" ht="15.6" customHeight="1" x14ac:dyDescent="0.25">
      <c r="A498" s="549"/>
      <c r="B498" s="552"/>
      <c r="C498" s="455"/>
      <c r="D498" s="520"/>
      <c r="E498" s="557"/>
      <c r="F498" s="93" t="s">
        <v>376</v>
      </c>
      <c r="G498" s="523" t="s">
        <v>395</v>
      </c>
      <c r="H498" s="523"/>
      <c r="I498" s="523"/>
      <c r="J498" s="523"/>
      <c r="K498" s="502"/>
      <c r="L498" s="499"/>
    </row>
    <row r="499" spans="1:12" ht="15.6" customHeight="1" x14ac:dyDescent="0.25">
      <c r="A499" s="549"/>
      <c r="B499" s="552"/>
      <c r="C499" s="455"/>
      <c r="D499" s="520"/>
      <c r="E499" s="557"/>
      <c r="F499" s="93" t="s">
        <v>381</v>
      </c>
      <c r="G499" s="523" t="s">
        <v>382</v>
      </c>
      <c r="H499" s="523"/>
      <c r="I499" s="523"/>
      <c r="J499" s="523"/>
      <c r="K499" s="502"/>
      <c r="L499" s="499"/>
    </row>
    <row r="500" spans="1:12" ht="15.6" customHeight="1" x14ac:dyDescent="0.25">
      <c r="A500" s="549"/>
      <c r="B500" s="552"/>
      <c r="C500" s="455"/>
      <c r="D500" s="520"/>
      <c r="E500" s="557"/>
      <c r="F500" s="94" t="s">
        <v>358</v>
      </c>
      <c r="G500" s="523" t="s">
        <v>900</v>
      </c>
      <c r="H500" s="523"/>
      <c r="I500" s="523"/>
      <c r="J500" s="523"/>
      <c r="K500" s="502"/>
      <c r="L500" s="500"/>
    </row>
    <row r="501" spans="1:12" ht="15.6" customHeight="1" x14ac:dyDescent="0.25">
      <c r="A501" s="549"/>
      <c r="B501" s="552"/>
      <c r="C501" s="455"/>
      <c r="D501" s="520"/>
      <c r="E501" s="557"/>
      <c r="F501" s="93" t="s">
        <v>383</v>
      </c>
      <c r="G501" s="523" t="s">
        <v>384</v>
      </c>
      <c r="H501" s="523"/>
      <c r="I501" s="523"/>
      <c r="J501" s="523"/>
      <c r="K501" s="496">
        <v>5</v>
      </c>
      <c r="L501" s="443">
        <v>11342</v>
      </c>
    </row>
    <row r="502" spans="1:12" ht="15.6" customHeight="1" x14ac:dyDescent="0.25">
      <c r="A502" s="549"/>
      <c r="B502" s="552"/>
      <c r="C502" s="455"/>
      <c r="D502" s="520"/>
      <c r="E502" s="557"/>
      <c r="F502" s="93" t="s">
        <v>385</v>
      </c>
      <c r="G502" s="523" t="s">
        <v>386</v>
      </c>
      <c r="H502" s="523"/>
      <c r="I502" s="523"/>
      <c r="J502" s="523"/>
      <c r="K502" s="497"/>
      <c r="L502" s="444" t="e">
        <f>#REF!-#REF!*10%</f>
        <v>#REF!</v>
      </c>
    </row>
    <row r="503" spans="1:12" ht="15.6" customHeight="1" x14ac:dyDescent="0.25">
      <c r="A503" s="549"/>
      <c r="B503" s="552"/>
      <c r="C503" s="455"/>
      <c r="D503" s="520"/>
      <c r="E503" s="557"/>
      <c r="F503" s="93" t="s">
        <v>389</v>
      </c>
      <c r="G503" s="523" t="s">
        <v>390</v>
      </c>
      <c r="H503" s="523"/>
      <c r="I503" s="523"/>
      <c r="J503" s="523"/>
      <c r="K503" s="497"/>
      <c r="L503" s="444" t="e">
        <f>#REF!-#REF!*10%</f>
        <v>#REF!</v>
      </c>
    </row>
    <row r="504" spans="1:12" ht="15.6" customHeight="1" x14ac:dyDescent="0.25">
      <c r="A504" s="549"/>
      <c r="B504" s="552"/>
      <c r="C504" s="455"/>
      <c r="D504" s="520"/>
      <c r="E504" s="557"/>
      <c r="F504" s="93" t="s">
        <v>704</v>
      </c>
      <c r="G504" s="523" t="s">
        <v>705</v>
      </c>
      <c r="H504" s="523"/>
      <c r="I504" s="523"/>
      <c r="J504" s="523"/>
      <c r="K504" s="497"/>
      <c r="L504" s="444" t="e">
        <f>#REF!-#REF!*10%</f>
        <v>#REF!</v>
      </c>
    </row>
    <row r="505" spans="1:12" ht="15.6" customHeight="1" x14ac:dyDescent="0.25">
      <c r="A505" s="549"/>
      <c r="B505" s="552"/>
      <c r="C505" s="455"/>
      <c r="D505" s="520"/>
      <c r="E505" s="557"/>
      <c r="F505" s="93" t="s">
        <v>706</v>
      </c>
      <c r="G505" s="461" t="s">
        <v>390</v>
      </c>
      <c r="H505" s="461"/>
      <c r="I505" s="461"/>
      <c r="J505" s="461"/>
      <c r="K505" s="497"/>
      <c r="L505" s="444" t="e">
        <f>#REF!-#REF!*10%</f>
        <v>#REF!</v>
      </c>
    </row>
    <row r="506" spans="1:12" ht="15.6" customHeight="1" x14ac:dyDescent="0.25">
      <c r="A506" s="549"/>
      <c r="B506" s="552"/>
      <c r="C506" s="455"/>
      <c r="D506" s="520"/>
      <c r="E506" s="557"/>
      <c r="F506" s="93" t="s">
        <v>1271</v>
      </c>
      <c r="G506" s="461" t="s">
        <v>390</v>
      </c>
      <c r="H506" s="461"/>
      <c r="I506" s="461"/>
      <c r="J506" s="461"/>
      <c r="K506" s="497"/>
      <c r="L506" s="444" t="e">
        <f>#REF!-#REF!*10%</f>
        <v>#REF!</v>
      </c>
    </row>
    <row r="507" spans="1:12" ht="15.6" customHeight="1" x14ac:dyDescent="0.25">
      <c r="A507" s="549"/>
      <c r="B507" s="552"/>
      <c r="C507" s="455"/>
      <c r="D507" s="520"/>
      <c r="E507" s="557"/>
      <c r="F507" s="93" t="s">
        <v>707</v>
      </c>
      <c r="G507" s="523" t="s">
        <v>1270</v>
      </c>
      <c r="H507" s="523"/>
      <c r="I507" s="523"/>
      <c r="J507" s="523"/>
      <c r="K507" s="497"/>
      <c r="L507" s="444" t="e">
        <f>#REF!-#REF!*10%</f>
        <v>#REF!</v>
      </c>
    </row>
    <row r="508" spans="1:12" ht="15.6" customHeight="1" x14ac:dyDescent="0.25">
      <c r="A508" s="549"/>
      <c r="B508" s="552"/>
      <c r="C508" s="455"/>
      <c r="D508" s="520"/>
      <c r="E508" s="557"/>
      <c r="F508" s="93" t="s">
        <v>708</v>
      </c>
      <c r="G508" s="523" t="s">
        <v>390</v>
      </c>
      <c r="H508" s="523"/>
      <c r="I508" s="523"/>
      <c r="J508" s="523"/>
      <c r="K508" s="497"/>
      <c r="L508" s="444" t="e">
        <f>#REF!-#REF!*10%</f>
        <v>#REF!</v>
      </c>
    </row>
    <row r="509" spans="1:12" ht="15.6" customHeight="1" x14ac:dyDescent="0.25">
      <c r="A509" s="549"/>
      <c r="B509" s="552"/>
      <c r="C509" s="455"/>
      <c r="D509" s="520"/>
      <c r="E509" s="557"/>
      <c r="F509" s="93" t="s">
        <v>377</v>
      </c>
      <c r="G509" s="523" t="s">
        <v>387</v>
      </c>
      <c r="H509" s="523"/>
      <c r="I509" s="523"/>
      <c r="J509" s="523"/>
      <c r="K509" s="497"/>
      <c r="L509" s="444" t="e">
        <f>#REF!-#REF!*10%</f>
        <v>#REF!</v>
      </c>
    </row>
    <row r="510" spans="1:12" ht="15.6" customHeight="1" x14ac:dyDescent="0.25">
      <c r="A510" s="549"/>
      <c r="B510" s="552"/>
      <c r="C510" s="455"/>
      <c r="D510" s="520"/>
      <c r="E510" s="557"/>
      <c r="F510" s="93" t="s">
        <v>388</v>
      </c>
      <c r="G510" s="523" t="s">
        <v>393</v>
      </c>
      <c r="H510" s="523"/>
      <c r="I510" s="523"/>
      <c r="J510" s="523"/>
      <c r="K510" s="497"/>
      <c r="L510" s="444" t="e">
        <f>#REF!-#REF!*10%</f>
        <v>#REF!</v>
      </c>
    </row>
    <row r="511" spans="1:12" ht="15.6" customHeight="1" x14ac:dyDescent="0.25">
      <c r="A511" s="549"/>
      <c r="B511" s="552"/>
      <c r="C511" s="455"/>
      <c r="D511" s="520"/>
      <c r="E511" s="557"/>
      <c r="F511" s="93" t="s">
        <v>562</v>
      </c>
      <c r="G511" s="523" t="s">
        <v>1024</v>
      </c>
      <c r="H511" s="523"/>
      <c r="I511" s="523"/>
      <c r="J511" s="523"/>
      <c r="K511" s="497"/>
      <c r="L511" s="444" t="e">
        <f>#REF!-#REF!*10%</f>
        <v>#REF!</v>
      </c>
    </row>
    <row r="512" spans="1:12" ht="15.6" customHeight="1" x14ac:dyDescent="0.25">
      <c r="A512" s="549"/>
      <c r="B512" s="552"/>
      <c r="C512" s="455"/>
      <c r="D512" s="520"/>
      <c r="E512" s="557"/>
      <c r="F512" s="93" t="s">
        <v>570</v>
      </c>
      <c r="G512" s="523" t="s">
        <v>613</v>
      </c>
      <c r="H512" s="523"/>
      <c r="I512" s="523"/>
      <c r="J512" s="523"/>
      <c r="K512" s="497"/>
      <c r="L512" s="444" t="e">
        <f>#REF!-#REF!*10%</f>
        <v>#REF!</v>
      </c>
    </row>
    <row r="513" spans="1:12" ht="15.6" customHeight="1" x14ac:dyDescent="0.25">
      <c r="A513" s="549"/>
      <c r="B513" s="552"/>
      <c r="C513" s="455"/>
      <c r="D513" s="520"/>
      <c r="E513" s="557"/>
      <c r="F513" s="110" t="s">
        <v>84</v>
      </c>
      <c r="G513" s="558">
        <v>1.6</v>
      </c>
      <c r="H513" s="558"/>
      <c r="I513" s="558"/>
      <c r="J513" s="558"/>
      <c r="K513" s="497"/>
      <c r="L513" s="444" t="e">
        <f>#REF!-#REF!*10%</f>
        <v>#REF!</v>
      </c>
    </row>
    <row r="514" spans="1:12" ht="15" customHeight="1" x14ac:dyDescent="0.25">
      <c r="A514" s="549"/>
      <c r="B514" s="553"/>
      <c r="C514" s="455"/>
      <c r="D514" s="520"/>
      <c r="E514" s="557"/>
      <c r="F514" s="96" t="s">
        <v>1016</v>
      </c>
      <c r="G514" s="454">
        <v>5</v>
      </c>
      <c r="H514" s="454"/>
      <c r="I514" s="454"/>
      <c r="J514" s="454"/>
      <c r="K514" s="497"/>
      <c r="L514" s="444" t="e">
        <f>#REF!-#REF!*10%</f>
        <v>#REF!</v>
      </c>
    </row>
    <row r="515" spans="1:12" ht="15" customHeight="1" x14ac:dyDescent="0.25">
      <c r="A515" s="549">
        <v>6</v>
      </c>
      <c r="B515" s="551"/>
      <c r="C515" s="455" t="s">
        <v>1199</v>
      </c>
      <c r="D515" s="520"/>
      <c r="E515" s="557"/>
      <c r="F515" s="110" t="s">
        <v>81</v>
      </c>
      <c r="G515" s="524" t="s">
        <v>6</v>
      </c>
      <c r="H515" s="524"/>
      <c r="I515" s="524"/>
      <c r="J515" s="524"/>
      <c r="K515" s="560">
        <v>3</v>
      </c>
      <c r="L515" s="498">
        <v>17213</v>
      </c>
    </row>
    <row r="516" spans="1:12" ht="15" customHeight="1" x14ac:dyDescent="0.25">
      <c r="A516" s="549"/>
      <c r="B516" s="552"/>
      <c r="C516" s="455"/>
      <c r="D516" s="520"/>
      <c r="E516" s="557"/>
      <c r="F516" s="110" t="s">
        <v>80</v>
      </c>
      <c r="G516" s="469">
        <v>70</v>
      </c>
      <c r="H516" s="469"/>
      <c r="I516" s="469"/>
      <c r="J516" s="469"/>
      <c r="K516" s="502"/>
      <c r="L516" s="499"/>
    </row>
    <row r="517" spans="1:12" ht="15" customHeight="1" x14ac:dyDescent="0.25">
      <c r="A517" s="549"/>
      <c r="B517" s="552"/>
      <c r="C517" s="455"/>
      <c r="D517" s="520"/>
      <c r="E517" s="557"/>
      <c r="F517" s="110" t="s">
        <v>8</v>
      </c>
      <c r="G517" s="240">
        <v>3000</v>
      </c>
      <c r="H517" s="241">
        <v>4000</v>
      </c>
      <c r="I517" s="312">
        <v>5000</v>
      </c>
      <c r="J517" s="242">
        <v>6000</v>
      </c>
      <c r="K517" s="502"/>
      <c r="L517" s="499"/>
    </row>
    <row r="518" spans="1:12" ht="15" customHeight="1" x14ac:dyDescent="0.25">
      <c r="A518" s="549"/>
      <c r="B518" s="552"/>
      <c r="C518" s="455"/>
      <c r="D518" s="520"/>
      <c r="E518" s="557"/>
      <c r="F518" s="110" t="s">
        <v>817</v>
      </c>
      <c r="G518" s="243">
        <f>G516*114</f>
        <v>7980</v>
      </c>
      <c r="H518" s="244">
        <f>G516*128</f>
        <v>8960</v>
      </c>
      <c r="I518" s="313">
        <f>G516*143</f>
        <v>10010</v>
      </c>
      <c r="J518" s="245">
        <f>G516*148</f>
        <v>10360</v>
      </c>
      <c r="K518" s="502"/>
      <c r="L518" s="499"/>
    </row>
    <row r="519" spans="1:12" ht="15" customHeight="1" x14ac:dyDescent="0.25">
      <c r="A519" s="549"/>
      <c r="B519" s="552"/>
      <c r="C519" s="455"/>
      <c r="D519" s="520"/>
      <c r="E519" s="557"/>
      <c r="F519" s="110" t="s">
        <v>1269</v>
      </c>
      <c r="G519" s="451">
        <v>0.98</v>
      </c>
      <c r="H519" s="451"/>
      <c r="I519" s="451"/>
      <c r="J519" s="451"/>
      <c r="K519" s="502"/>
      <c r="L519" s="499"/>
    </row>
    <row r="520" spans="1:12" ht="15" customHeight="1" x14ac:dyDescent="0.25">
      <c r="A520" s="549"/>
      <c r="B520" s="552"/>
      <c r="C520" s="455"/>
      <c r="D520" s="520"/>
      <c r="E520" s="557"/>
      <c r="F520" s="93" t="s">
        <v>699</v>
      </c>
      <c r="G520" s="523" t="s">
        <v>700</v>
      </c>
      <c r="H520" s="523"/>
      <c r="I520" s="523"/>
      <c r="J520" s="523"/>
      <c r="K520" s="502"/>
      <c r="L520" s="499"/>
    </row>
    <row r="521" spans="1:12" ht="15" customHeight="1" x14ac:dyDescent="0.25">
      <c r="A521" s="549"/>
      <c r="B521" s="552"/>
      <c r="C521" s="455"/>
      <c r="D521" s="520"/>
      <c r="E521" s="557"/>
      <c r="F521" s="93" t="s">
        <v>1181</v>
      </c>
      <c r="G521" s="462" t="s">
        <v>1179</v>
      </c>
      <c r="H521" s="463"/>
      <c r="I521" s="463"/>
      <c r="J521" s="464"/>
      <c r="K521" s="502"/>
      <c r="L521" s="499"/>
    </row>
    <row r="522" spans="1:12" ht="15" customHeight="1" x14ac:dyDescent="0.25">
      <c r="A522" s="549"/>
      <c r="B522" s="552"/>
      <c r="C522" s="455"/>
      <c r="D522" s="520"/>
      <c r="E522" s="557"/>
      <c r="F522" s="110" t="s">
        <v>83</v>
      </c>
      <c r="G522" s="524">
        <v>67</v>
      </c>
      <c r="H522" s="524"/>
      <c r="I522" s="524"/>
      <c r="J522" s="524"/>
      <c r="K522" s="502"/>
      <c r="L522" s="499"/>
    </row>
    <row r="523" spans="1:12" ht="15" customHeight="1" x14ac:dyDescent="0.25">
      <c r="A523" s="549"/>
      <c r="B523" s="552"/>
      <c r="C523" s="455"/>
      <c r="D523" s="520"/>
      <c r="E523" s="557"/>
      <c r="F523" s="112" t="s">
        <v>396</v>
      </c>
      <c r="G523" s="523" t="s">
        <v>908</v>
      </c>
      <c r="H523" s="523"/>
      <c r="I523" s="523"/>
      <c r="J523" s="523"/>
      <c r="K523" s="502"/>
      <c r="L523" s="499"/>
    </row>
    <row r="524" spans="1:12" ht="15" customHeight="1" x14ac:dyDescent="0.25">
      <c r="A524" s="549"/>
      <c r="B524" s="552"/>
      <c r="C524" s="455"/>
      <c r="D524" s="520"/>
      <c r="E524" s="557"/>
      <c r="F524" s="110" t="s">
        <v>256</v>
      </c>
      <c r="G524" s="524" t="s">
        <v>928</v>
      </c>
      <c r="H524" s="524"/>
      <c r="I524" s="524"/>
      <c r="J524" s="524"/>
      <c r="K524" s="502"/>
      <c r="L524" s="499"/>
    </row>
    <row r="525" spans="1:12" ht="15.6" customHeight="1" x14ac:dyDescent="0.25">
      <c r="A525" s="549"/>
      <c r="B525" s="552"/>
      <c r="C525" s="455"/>
      <c r="D525" s="520"/>
      <c r="E525" s="557"/>
      <c r="F525" s="93" t="s">
        <v>379</v>
      </c>
      <c r="G525" s="523" t="s">
        <v>380</v>
      </c>
      <c r="H525" s="523"/>
      <c r="I525" s="523"/>
      <c r="J525" s="523"/>
      <c r="K525" s="502"/>
      <c r="L525" s="499"/>
    </row>
    <row r="526" spans="1:12" ht="15.6" customHeight="1" x14ac:dyDescent="0.25">
      <c r="A526" s="549"/>
      <c r="B526" s="552"/>
      <c r="C526" s="455"/>
      <c r="D526" s="520"/>
      <c r="E526" s="557"/>
      <c r="F526" s="93" t="s">
        <v>701</v>
      </c>
      <c r="G526" s="523">
        <v>100000</v>
      </c>
      <c r="H526" s="523"/>
      <c r="I526" s="523"/>
      <c r="J526" s="523"/>
      <c r="K526" s="502"/>
      <c r="L526" s="499"/>
    </row>
    <row r="527" spans="1:12" ht="15.6" customHeight="1" x14ac:dyDescent="0.25">
      <c r="A527" s="549"/>
      <c r="B527" s="552"/>
      <c r="C527" s="455"/>
      <c r="D527" s="520"/>
      <c r="E527" s="557"/>
      <c r="F527" s="93" t="s">
        <v>257</v>
      </c>
      <c r="G527" s="523" t="s">
        <v>556</v>
      </c>
      <c r="H527" s="523"/>
      <c r="I527" s="523"/>
      <c r="J527" s="523"/>
      <c r="K527" s="502"/>
      <c r="L527" s="499"/>
    </row>
    <row r="528" spans="1:12" ht="15.6" customHeight="1" x14ac:dyDescent="0.25">
      <c r="A528" s="549"/>
      <c r="B528" s="552"/>
      <c r="C528" s="455"/>
      <c r="D528" s="520"/>
      <c r="E528" s="557"/>
      <c r="F528" s="93" t="s">
        <v>376</v>
      </c>
      <c r="G528" s="523" t="s">
        <v>395</v>
      </c>
      <c r="H528" s="523"/>
      <c r="I528" s="523"/>
      <c r="J528" s="523"/>
      <c r="K528" s="502"/>
      <c r="L528" s="499"/>
    </row>
    <row r="529" spans="1:12" ht="15.6" customHeight="1" x14ac:dyDescent="0.25">
      <c r="A529" s="549"/>
      <c r="B529" s="552"/>
      <c r="C529" s="455"/>
      <c r="D529" s="520"/>
      <c r="E529" s="557"/>
      <c r="F529" s="93" t="s">
        <v>381</v>
      </c>
      <c r="G529" s="523" t="s">
        <v>382</v>
      </c>
      <c r="H529" s="523"/>
      <c r="I529" s="523"/>
      <c r="J529" s="523"/>
      <c r="K529" s="502"/>
      <c r="L529" s="499"/>
    </row>
    <row r="530" spans="1:12" ht="15.6" customHeight="1" x14ac:dyDescent="0.25">
      <c r="A530" s="549"/>
      <c r="B530" s="552"/>
      <c r="C530" s="455"/>
      <c r="D530" s="520"/>
      <c r="E530" s="557"/>
      <c r="F530" s="94" t="s">
        <v>358</v>
      </c>
      <c r="G530" s="523" t="s">
        <v>900</v>
      </c>
      <c r="H530" s="523"/>
      <c r="I530" s="523"/>
      <c r="J530" s="523"/>
      <c r="K530" s="502"/>
      <c r="L530" s="500"/>
    </row>
    <row r="531" spans="1:12" ht="15.6" customHeight="1" x14ac:dyDescent="0.25">
      <c r="A531" s="549"/>
      <c r="B531" s="552"/>
      <c r="C531" s="455"/>
      <c r="D531" s="520"/>
      <c r="E531" s="557"/>
      <c r="F531" s="93" t="s">
        <v>383</v>
      </c>
      <c r="G531" s="523" t="s">
        <v>384</v>
      </c>
      <c r="H531" s="523"/>
      <c r="I531" s="523"/>
      <c r="J531" s="523"/>
      <c r="K531" s="496">
        <v>5</v>
      </c>
      <c r="L531" s="443">
        <v>18418</v>
      </c>
    </row>
    <row r="532" spans="1:12" ht="15.6" customHeight="1" x14ac:dyDescent="0.25">
      <c r="A532" s="549"/>
      <c r="B532" s="552"/>
      <c r="C532" s="455"/>
      <c r="D532" s="520"/>
      <c r="E532" s="557"/>
      <c r="F532" s="93" t="s">
        <v>385</v>
      </c>
      <c r="G532" s="523" t="s">
        <v>386</v>
      </c>
      <c r="H532" s="523"/>
      <c r="I532" s="523"/>
      <c r="J532" s="523"/>
      <c r="K532" s="497"/>
      <c r="L532" s="444" t="e">
        <f>#REF!-#REF!*10%</f>
        <v>#REF!</v>
      </c>
    </row>
    <row r="533" spans="1:12" ht="15.6" customHeight="1" x14ac:dyDescent="0.25">
      <c r="A533" s="549"/>
      <c r="B533" s="552"/>
      <c r="C533" s="455"/>
      <c r="D533" s="520"/>
      <c r="E533" s="557"/>
      <c r="F533" s="93" t="s">
        <v>389</v>
      </c>
      <c r="G533" s="523" t="s">
        <v>390</v>
      </c>
      <c r="H533" s="523"/>
      <c r="I533" s="523"/>
      <c r="J533" s="523"/>
      <c r="K533" s="497"/>
      <c r="L533" s="444" t="e">
        <f>#REF!-#REF!*10%</f>
        <v>#REF!</v>
      </c>
    </row>
    <row r="534" spans="1:12" ht="15.6" customHeight="1" x14ac:dyDescent="0.25">
      <c r="A534" s="549"/>
      <c r="B534" s="552"/>
      <c r="C534" s="455"/>
      <c r="D534" s="520"/>
      <c r="E534" s="557"/>
      <c r="F534" s="93" t="s">
        <v>704</v>
      </c>
      <c r="G534" s="523" t="s">
        <v>705</v>
      </c>
      <c r="H534" s="523"/>
      <c r="I534" s="523"/>
      <c r="J534" s="523"/>
      <c r="K534" s="497"/>
      <c r="L534" s="444" t="e">
        <f>#REF!-#REF!*10%</f>
        <v>#REF!</v>
      </c>
    </row>
    <row r="535" spans="1:12" ht="15.6" customHeight="1" x14ac:dyDescent="0.25">
      <c r="A535" s="549"/>
      <c r="B535" s="552"/>
      <c r="C535" s="455"/>
      <c r="D535" s="520"/>
      <c r="E535" s="557"/>
      <c r="F535" s="93" t="s">
        <v>706</v>
      </c>
      <c r="G535" s="461" t="s">
        <v>390</v>
      </c>
      <c r="H535" s="461"/>
      <c r="I535" s="461"/>
      <c r="J535" s="461"/>
      <c r="K535" s="497"/>
      <c r="L535" s="444" t="e">
        <f>#REF!-#REF!*10%</f>
        <v>#REF!</v>
      </c>
    </row>
    <row r="536" spans="1:12" ht="15.6" customHeight="1" x14ac:dyDescent="0.25">
      <c r="A536" s="549"/>
      <c r="B536" s="552"/>
      <c r="C536" s="455"/>
      <c r="D536" s="520"/>
      <c r="E536" s="557"/>
      <c r="F536" s="93" t="s">
        <v>1271</v>
      </c>
      <c r="G536" s="461" t="s">
        <v>390</v>
      </c>
      <c r="H536" s="461"/>
      <c r="I536" s="461"/>
      <c r="J536" s="461"/>
      <c r="K536" s="497"/>
      <c r="L536" s="444" t="e">
        <f>#REF!-#REF!*10%</f>
        <v>#REF!</v>
      </c>
    </row>
    <row r="537" spans="1:12" ht="15.6" customHeight="1" x14ac:dyDescent="0.25">
      <c r="A537" s="549"/>
      <c r="B537" s="552"/>
      <c r="C537" s="455"/>
      <c r="D537" s="520"/>
      <c r="E537" s="557"/>
      <c r="F537" s="93" t="s">
        <v>707</v>
      </c>
      <c r="G537" s="523" t="s">
        <v>1270</v>
      </c>
      <c r="H537" s="523"/>
      <c r="I537" s="523"/>
      <c r="J537" s="523"/>
      <c r="K537" s="497"/>
      <c r="L537" s="444" t="e">
        <f>#REF!-#REF!*10%</f>
        <v>#REF!</v>
      </c>
    </row>
    <row r="538" spans="1:12" ht="15.6" customHeight="1" x14ac:dyDescent="0.25">
      <c r="A538" s="549"/>
      <c r="B538" s="552"/>
      <c r="C538" s="455"/>
      <c r="D538" s="520"/>
      <c r="E538" s="557"/>
      <c r="F538" s="93" t="s">
        <v>708</v>
      </c>
      <c r="G538" s="523" t="s">
        <v>390</v>
      </c>
      <c r="H538" s="523"/>
      <c r="I538" s="523"/>
      <c r="J538" s="523"/>
      <c r="K538" s="497"/>
      <c r="L538" s="444" t="e">
        <f>#REF!-#REF!*10%</f>
        <v>#REF!</v>
      </c>
    </row>
    <row r="539" spans="1:12" ht="15.6" customHeight="1" x14ac:dyDescent="0.25">
      <c r="A539" s="549"/>
      <c r="B539" s="552"/>
      <c r="C539" s="455"/>
      <c r="D539" s="520"/>
      <c r="E539" s="557"/>
      <c r="F539" s="93" t="s">
        <v>377</v>
      </c>
      <c r="G539" s="523" t="s">
        <v>387</v>
      </c>
      <c r="H539" s="523"/>
      <c r="I539" s="523"/>
      <c r="J539" s="523"/>
      <c r="K539" s="497"/>
      <c r="L539" s="444" t="e">
        <f>#REF!-#REF!*10%</f>
        <v>#REF!</v>
      </c>
    </row>
    <row r="540" spans="1:12" ht="15.6" customHeight="1" x14ac:dyDescent="0.25">
      <c r="A540" s="549"/>
      <c r="B540" s="552"/>
      <c r="C540" s="455"/>
      <c r="D540" s="520"/>
      <c r="E540" s="557"/>
      <c r="F540" s="93" t="s">
        <v>388</v>
      </c>
      <c r="G540" s="523" t="s">
        <v>393</v>
      </c>
      <c r="H540" s="523"/>
      <c r="I540" s="523"/>
      <c r="J540" s="523"/>
      <c r="K540" s="497"/>
      <c r="L540" s="444" t="e">
        <f>#REF!-#REF!*10%</f>
        <v>#REF!</v>
      </c>
    </row>
    <row r="541" spans="1:12" ht="15.6" customHeight="1" x14ac:dyDescent="0.25">
      <c r="A541" s="549"/>
      <c r="B541" s="552"/>
      <c r="C541" s="455"/>
      <c r="D541" s="520"/>
      <c r="E541" s="557"/>
      <c r="F541" s="93" t="s">
        <v>562</v>
      </c>
      <c r="G541" s="523" t="s">
        <v>1024</v>
      </c>
      <c r="H541" s="523"/>
      <c r="I541" s="523"/>
      <c r="J541" s="523"/>
      <c r="K541" s="497"/>
      <c r="L541" s="444" t="e">
        <f>#REF!-#REF!*10%</f>
        <v>#REF!</v>
      </c>
    </row>
    <row r="542" spans="1:12" ht="15.6" customHeight="1" x14ac:dyDescent="0.25">
      <c r="A542" s="549"/>
      <c r="B542" s="552"/>
      <c r="C542" s="455"/>
      <c r="D542" s="520"/>
      <c r="E542" s="557"/>
      <c r="F542" s="93" t="s">
        <v>570</v>
      </c>
      <c r="G542" s="523" t="s">
        <v>613</v>
      </c>
      <c r="H542" s="523"/>
      <c r="I542" s="523"/>
      <c r="J542" s="523"/>
      <c r="K542" s="497"/>
      <c r="L542" s="444" t="e">
        <f>#REF!-#REF!*10%</f>
        <v>#REF!</v>
      </c>
    </row>
    <row r="543" spans="1:12" ht="15.6" customHeight="1" x14ac:dyDescent="0.25">
      <c r="A543" s="549"/>
      <c r="B543" s="552"/>
      <c r="C543" s="455"/>
      <c r="D543" s="520"/>
      <c r="E543" s="557"/>
      <c r="F543" s="110" t="s">
        <v>84</v>
      </c>
      <c r="G543" s="558">
        <v>2.6</v>
      </c>
      <c r="H543" s="558"/>
      <c r="I543" s="558"/>
      <c r="J543" s="558"/>
      <c r="K543" s="497"/>
      <c r="L543" s="444" t="e">
        <f>#REF!-#REF!*10%</f>
        <v>#REF!</v>
      </c>
    </row>
    <row r="544" spans="1:12" ht="15" customHeight="1" x14ac:dyDescent="0.25">
      <c r="A544" s="549"/>
      <c r="B544" s="553"/>
      <c r="C544" s="455"/>
      <c r="D544" s="520"/>
      <c r="E544" s="557"/>
      <c r="F544" s="96" t="s">
        <v>1016</v>
      </c>
      <c r="G544" s="454">
        <v>5</v>
      </c>
      <c r="H544" s="454"/>
      <c r="I544" s="454"/>
      <c r="J544" s="454"/>
      <c r="K544" s="497"/>
      <c r="L544" s="444" t="e">
        <f>#REF!-#REF!*10%</f>
        <v>#REF!</v>
      </c>
    </row>
    <row r="545" spans="1:12" ht="15" customHeight="1" x14ac:dyDescent="0.25">
      <c r="A545" s="549">
        <v>7</v>
      </c>
      <c r="B545" s="551"/>
      <c r="C545" s="455" t="s">
        <v>263</v>
      </c>
      <c r="D545" s="544"/>
      <c r="E545" s="557"/>
      <c r="F545" s="110" t="s">
        <v>81</v>
      </c>
      <c r="G545" s="524" t="s">
        <v>6</v>
      </c>
      <c r="H545" s="524"/>
      <c r="I545" s="524"/>
      <c r="J545" s="524"/>
      <c r="K545" s="560">
        <v>3</v>
      </c>
      <c r="L545" s="498">
        <v>17955</v>
      </c>
    </row>
    <row r="546" spans="1:12" ht="15" customHeight="1" x14ac:dyDescent="0.25">
      <c r="A546" s="549"/>
      <c r="B546" s="552"/>
      <c r="C546" s="455"/>
      <c r="D546" s="545"/>
      <c r="E546" s="557"/>
      <c r="F546" s="110" t="s">
        <v>80</v>
      </c>
      <c r="G546" s="469">
        <v>89</v>
      </c>
      <c r="H546" s="469"/>
      <c r="I546" s="469"/>
      <c r="J546" s="469"/>
      <c r="K546" s="502"/>
      <c r="L546" s="499"/>
    </row>
    <row r="547" spans="1:12" ht="15" customHeight="1" x14ac:dyDescent="0.25">
      <c r="A547" s="549"/>
      <c r="B547" s="552"/>
      <c r="C547" s="455"/>
      <c r="D547" s="545"/>
      <c r="E547" s="557"/>
      <c r="F547" s="110" t="s">
        <v>8</v>
      </c>
      <c r="G547" s="240">
        <v>3000</v>
      </c>
      <c r="H547" s="241">
        <v>4000</v>
      </c>
      <c r="I547" s="312">
        <v>5000</v>
      </c>
      <c r="J547" s="242">
        <v>6000</v>
      </c>
      <c r="K547" s="502"/>
      <c r="L547" s="499"/>
    </row>
    <row r="548" spans="1:12" ht="15" customHeight="1" x14ac:dyDescent="0.25">
      <c r="A548" s="549"/>
      <c r="B548" s="552"/>
      <c r="C548" s="455"/>
      <c r="D548" s="545"/>
      <c r="E548" s="557"/>
      <c r="F548" s="110" t="s">
        <v>817</v>
      </c>
      <c r="G548" s="243">
        <f>G546*114</f>
        <v>10146</v>
      </c>
      <c r="H548" s="244">
        <f>G546*128</f>
        <v>11392</v>
      </c>
      <c r="I548" s="313">
        <f>G546*143</f>
        <v>12727</v>
      </c>
      <c r="J548" s="245">
        <f>G546*148</f>
        <v>13172</v>
      </c>
      <c r="K548" s="502"/>
      <c r="L548" s="499"/>
    </row>
    <row r="549" spans="1:12" ht="15" customHeight="1" x14ac:dyDescent="0.25">
      <c r="A549" s="549"/>
      <c r="B549" s="552"/>
      <c r="C549" s="455"/>
      <c r="D549" s="545"/>
      <c r="E549" s="557"/>
      <c r="F549" s="110" t="s">
        <v>1269</v>
      </c>
      <c r="G549" s="451">
        <v>0.98</v>
      </c>
      <c r="H549" s="451"/>
      <c r="I549" s="451"/>
      <c r="J549" s="451"/>
      <c r="K549" s="502"/>
      <c r="L549" s="499"/>
    </row>
    <row r="550" spans="1:12" ht="15" customHeight="1" x14ac:dyDescent="0.25">
      <c r="A550" s="549"/>
      <c r="B550" s="552"/>
      <c r="C550" s="455"/>
      <c r="D550" s="545"/>
      <c r="E550" s="557"/>
      <c r="F550" s="93" t="s">
        <v>699</v>
      </c>
      <c r="G550" s="523" t="s">
        <v>700</v>
      </c>
      <c r="H550" s="523"/>
      <c r="I550" s="523"/>
      <c r="J550" s="523"/>
      <c r="K550" s="502"/>
      <c r="L550" s="499"/>
    </row>
    <row r="551" spans="1:12" ht="15" customHeight="1" x14ac:dyDescent="0.25">
      <c r="A551" s="549"/>
      <c r="B551" s="552"/>
      <c r="C551" s="455"/>
      <c r="D551" s="545"/>
      <c r="E551" s="557"/>
      <c r="F551" s="93" t="s">
        <v>1181</v>
      </c>
      <c r="G551" s="462" t="s">
        <v>1179</v>
      </c>
      <c r="H551" s="463"/>
      <c r="I551" s="463"/>
      <c r="J551" s="464"/>
      <c r="K551" s="502"/>
      <c r="L551" s="499"/>
    </row>
    <row r="552" spans="1:12" ht="15" customHeight="1" x14ac:dyDescent="0.25">
      <c r="A552" s="549"/>
      <c r="B552" s="552"/>
      <c r="C552" s="455"/>
      <c r="D552" s="545"/>
      <c r="E552" s="557"/>
      <c r="F552" s="110" t="s">
        <v>83</v>
      </c>
      <c r="G552" s="524">
        <v>67</v>
      </c>
      <c r="H552" s="524"/>
      <c r="I552" s="524"/>
      <c r="J552" s="524"/>
      <c r="K552" s="502"/>
      <c r="L552" s="499"/>
    </row>
    <row r="553" spans="1:12" ht="15" customHeight="1" x14ac:dyDescent="0.25">
      <c r="A553" s="549"/>
      <c r="B553" s="552"/>
      <c r="C553" s="455"/>
      <c r="D553" s="545"/>
      <c r="E553" s="557"/>
      <c r="F553" s="112" t="s">
        <v>396</v>
      </c>
      <c r="G553" s="523" t="s">
        <v>908</v>
      </c>
      <c r="H553" s="523"/>
      <c r="I553" s="523"/>
      <c r="J553" s="523"/>
      <c r="K553" s="502"/>
      <c r="L553" s="499"/>
    </row>
    <row r="554" spans="1:12" ht="15" customHeight="1" x14ac:dyDescent="0.25">
      <c r="A554" s="549"/>
      <c r="B554" s="552"/>
      <c r="C554" s="455"/>
      <c r="D554" s="545"/>
      <c r="E554" s="557"/>
      <c r="F554" s="110" t="s">
        <v>256</v>
      </c>
      <c r="G554" s="524" t="s">
        <v>741</v>
      </c>
      <c r="H554" s="524"/>
      <c r="I554" s="524"/>
      <c r="J554" s="524"/>
      <c r="K554" s="502"/>
      <c r="L554" s="499"/>
    </row>
    <row r="555" spans="1:12" ht="15.6" customHeight="1" x14ac:dyDescent="0.25">
      <c r="A555" s="549"/>
      <c r="B555" s="552"/>
      <c r="C555" s="455"/>
      <c r="D555" s="545"/>
      <c r="E555" s="557"/>
      <c r="F555" s="93" t="s">
        <v>379</v>
      </c>
      <c r="G555" s="523" t="s">
        <v>380</v>
      </c>
      <c r="H555" s="523"/>
      <c r="I555" s="523"/>
      <c r="J555" s="523"/>
      <c r="K555" s="502"/>
      <c r="L555" s="499"/>
    </row>
    <row r="556" spans="1:12" ht="15.6" customHeight="1" x14ac:dyDescent="0.25">
      <c r="A556" s="549"/>
      <c r="B556" s="552"/>
      <c r="C556" s="455"/>
      <c r="D556" s="545"/>
      <c r="E556" s="557"/>
      <c r="F556" s="93" t="s">
        <v>701</v>
      </c>
      <c r="G556" s="523">
        <v>100000</v>
      </c>
      <c r="H556" s="523"/>
      <c r="I556" s="523"/>
      <c r="J556" s="523"/>
      <c r="K556" s="502"/>
      <c r="L556" s="499"/>
    </row>
    <row r="557" spans="1:12" ht="15.6" customHeight="1" x14ac:dyDescent="0.25">
      <c r="A557" s="549"/>
      <c r="B557" s="552"/>
      <c r="C557" s="455"/>
      <c r="D557" s="545"/>
      <c r="E557" s="557"/>
      <c r="F557" s="93" t="s">
        <v>257</v>
      </c>
      <c r="G557" s="523" t="s">
        <v>556</v>
      </c>
      <c r="H557" s="523"/>
      <c r="I557" s="523"/>
      <c r="J557" s="523"/>
      <c r="K557" s="502"/>
      <c r="L557" s="499"/>
    </row>
    <row r="558" spans="1:12" ht="15.6" customHeight="1" x14ac:dyDescent="0.25">
      <c r="A558" s="549"/>
      <c r="B558" s="552"/>
      <c r="C558" s="455"/>
      <c r="D558" s="545"/>
      <c r="E558" s="557"/>
      <c r="F558" s="93" t="s">
        <v>376</v>
      </c>
      <c r="G558" s="523" t="s">
        <v>395</v>
      </c>
      <c r="H558" s="523"/>
      <c r="I558" s="523"/>
      <c r="J558" s="523"/>
      <c r="K558" s="502"/>
      <c r="L558" s="499"/>
    </row>
    <row r="559" spans="1:12" ht="15.6" customHeight="1" x14ac:dyDescent="0.25">
      <c r="A559" s="549"/>
      <c r="B559" s="552"/>
      <c r="C559" s="455"/>
      <c r="D559" s="545"/>
      <c r="E559" s="557"/>
      <c r="F559" s="93" t="s">
        <v>381</v>
      </c>
      <c r="G559" s="523" t="s">
        <v>382</v>
      </c>
      <c r="H559" s="523"/>
      <c r="I559" s="523"/>
      <c r="J559" s="523"/>
      <c r="K559" s="502"/>
      <c r="L559" s="499"/>
    </row>
    <row r="560" spans="1:12" ht="15.6" customHeight="1" x14ac:dyDescent="0.25">
      <c r="A560" s="549"/>
      <c r="B560" s="552"/>
      <c r="C560" s="455"/>
      <c r="D560" s="545"/>
      <c r="E560" s="557"/>
      <c r="F560" s="94" t="s">
        <v>358</v>
      </c>
      <c r="G560" s="523" t="s">
        <v>900</v>
      </c>
      <c r="H560" s="523"/>
      <c r="I560" s="523"/>
      <c r="J560" s="523"/>
      <c r="K560" s="502"/>
      <c r="L560" s="500"/>
    </row>
    <row r="561" spans="1:12" ht="15.6" customHeight="1" x14ac:dyDescent="0.25">
      <c r="A561" s="549"/>
      <c r="B561" s="552"/>
      <c r="C561" s="455"/>
      <c r="D561" s="545"/>
      <c r="E561" s="557"/>
      <c r="F561" s="93" t="s">
        <v>383</v>
      </c>
      <c r="G561" s="523" t="s">
        <v>384</v>
      </c>
      <c r="H561" s="523"/>
      <c r="I561" s="523"/>
      <c r="J561" s="523"/>
      <c r="K561" s="496">
        <v>5</v>
      </c>
      <c r="L561" s="443">
        <v>19212</v>
      </c>
    </row>
    <row r="562" spans="1:12" ht="15.6" customHeight="1" x14ac:dyDescent="0.25">
      <c r="A562" s="549"/>
      <c r="B562" s="552"/>
      <c r="C562" s="455"/>
      <c r="D562" s="545"/>
      <c r="E562" s="557"/>
      <c r="F562" s="93" t="s">
        <v>385</v>
      </c>
      <c r="G562" s="523" t="s">
        <v>386</v>
      </c>
      <c r="H562" s="523"/>
      <c r="I562" s="523"/>
      <c r="J562" s="523"/>
      <c r="K562" s="497"/>
      <c r="L562" s="444" t="e">
        <f>#REF!-#REF!*10%</f>
        <v>#REF!</v>
      </c>
    </row>
    <row r="563" spans="1:12" ht="15.6" customHeight="1" x14ac:dyDescent="0.25">
      <c r="A563" s="549"/>
      <c r="B563" s="552"/>
      <c r="C563" s="455"/>
      <c r="D563" s="545"/>
      <c r="E563" s="557"/>
      <c r="F563" s="93" t="s">
        <v>389</v>
      </c>
      <c r="G563" s="523" t="s">
        <v>390</v>
      </c>
      <c r="H563" s="523"/>
      <c r="I563" s="523"/>
      <c r="J563" s="523"/>
      <c r="K563" s="497"/>
      <c r="L563" s="444" t="e">
        <f>#REF!-#REF!*10%</f>
        <v>#REF!</v>
      </c>
    </row>
    <row r="564" spans="1:12" ht="15.6" customHeight="1" x14ac:dyDescent="0.25">
      <c r="A564" s="549"/>
      <c r="B564" s="552"/>
      <c r="C564" s="455"/>
      <c r="D564" s="545"/>
      <c r="E564" s="557"/>
      <c r="F564" s="93" t="s">
        <v>704</v>
      </c>
      <c r="G564" s="523" t="s">
        <v>705</v>
      </c>
      <c r="H564" s="523"/>
      <c r="I564" s="523"/>
      <c r="J564" s="523"/>
      <c r="K564" s="497"/>
      <c r="L564" s="444" t="e">
        <f>#REF!-#REF!*10%</f>
        <v>#REF!</v>
      </c>
    </row>
    <row r="565" spans="1:12" ht="15.6" customHeight="1" x14ac:dyDescent="0.25">
      <c r="A565" s="549"/>
      <c r="B565" s="552"/>
      <c r="C565" s="455"/>
      <c r="D565" s="545"/>
      <c r="E565" s="557"/>
      <c r="F565" s="93" t="s">
        <v>706</v>
      </c>
      <c r="G565" s="461" t="s">
        <v>390</v>
      </c>
      <c r="H565" s="461"/>
      <c r="I565" s="461"/>
      <c r="J565" s="461"/>
      <c r="K565" s="497"/>
      <c r="L565" s="444" t="e">
        <f>#REF!-#REF!*10%</f>
        <v>#REF!</v>
      </c>
    </row>
    <row r="566" spans="1:12" ht="15.6" customHeight="1" x14ac:dyDescent="0.25">
      <c r="A566" s="549"/>
      <c r="B566" s="552"/>
      <c r="C566" s="455"/>
      <c r="D566" s="545"/>
      <c r="E566" s="557"/>
      <c r="F566" s="93" t="s">
        <v>1271</v>
      </c>
      <c r="G566" s="461" t="s">
        <v>390</v>
      </c>
      <c r="H566" s="461"/>
      <c r="I566" s="461"/>
      <c r="J566" s="461"/>
      <c r="K566" s="497"/>
      <c r="L566" s="444" t="e">
        <f>#REF!-#REF!*10%</f>
        <v>#REF!</v>
      </c>
    </row>
    <row r="567" spans="1:12" ht="15.6" customHeight="1" x14ac:dyDescent="0.25">
      <c r="A567" s="549"/>
      <c r="B567" s="552"/>
      <c r="C567" s="455"/>
      <c r="D567" s="545"/>
      <c r="E567" s="557"/>
      <c r="F567" s="93" t="s">
        <v>707</v>
      </c>
      <c r="G567" s="523" t="s">
        <v>1270</v>
      </c>
      <c r="H567" s="523"/>
      <c r="I567" s="523"/>
      <c r="J567" s="523"/>
      <c r="K567" s="497"/>
      <c r="L567" s="444" t="e">
        <f>#REF!-#REF!*10%</f>
        <v>#REF!</v>
      </c>
    </row>
    <row r="568" spans="1:12" ht="15.6" customHeight="1" x14ac:dyDescent="0.25">
      <c r="A568" s="549"/>
      <c r="B568" s="552"/>
      <c r="C568" s="455"/>
      <c r="D568" s="545"/>
      <c r="E568" s="557"/>
      <c r="F568" s="93" t="s">
        <v>708</v>
      </c>
      <c r="G568" s="523" t="s">
        <v>390</v>
      </c>
      <c r="H568" s="523"/>
      <c r="I568" s="523"/>
      <c r="J568" s="523"/>
      <c r="K568" s="497"/>
      <c r="L568" s="444" t="e">
        <f>#REF!-#REF!*10%</f>
        <v>#REF!</v>
      </c>
    </row>
    <row r="569" spans="1:12" ht="15.6" customHeight="1" x14ac:dyDescent="0.25">
      <c r="A569" s="549"/>
      <c r="B569" s="552"/>
      <c r="C569" s="455"/>
      <c r="D569" s="545"/>
      <c r="E569" s="557"/>
      <c r="F569" s="93" t="s">
        <v>377</v>
      </c>
      <c r="G569" s="523" t="s">
        <v>387</v>
      </c>
      <c r="H569" s="523"/>
      <c r="I569" s="523"/>
      <c r="J569" s="523"/>
      <c r="K569" s="497"/>
      <c r="L569" s="444" t="e">
        <f>#REF!-#REF!*10%</f>
        <v>#REF!</v>
      </c>
    </row>
    <row r="570" spans="1:12" ht="15.6" customHeight="1" x14ac:dyDescent="0.25">
      <c r="A570" s="549"/>
      <c r="B570" s="552"/>
      <c r="C570" s="455"/>
      <c r="D570" s="545"/>
      <c r="E570" s="557"/>
      <c r="F570" s="93" t="s">
        <v>388</v>
      </c>
      <c r="G570" s="523" t="s">
        <v>393</v>
      </c>
      <c r="H570" s="523"/>
      <c r="I570" s="523"/>
      <c r="J570" s="523"/>
      <c r="K570" s="497"/>
      <c r="L570" s="444" t="e">
        <f>#REF!-#REF!*10%</f>
        <v>#REF!</v>
      </c>
    </row>
    <row r="571" spans="1:12" ht="15.6" customHeight="1" x14ac:dyDescent="0.25">
      <c r="A571" s="549"/>
      <c r="B571" s="552"/>
      <c r="C571" s="455"/>
      <c r="D571" s="545"/>
      <c r="E571" s="557"/>
      <c r="F571" s="93" t="s">
        <v>562</v>
      </c>
      <c r="G571" s="523" t="s">
        <v>1024</v>
      </c>
      <c r="H571" s="523"/>
      <c r="I571" s="523"/>
      <c r="J571" s="523"/>
      <c r="K571" s="497"/>
      <c r="L571" s="444" t="e">
        <f>#REF!-#REF!*10%</f>
        <v>#REF!</v>
      </c>
    </row>
    <row r="572" spans="1:12" ht="15.6" customHeight="1" x14ac:dyDescent="0.25">
      <c r="A572" s="549"/>
      <c r="B572" s="552"/>
      <c r="C572" s="455"/>
      <c r="D572" s="545"/>
      <c r="E572" s="557"/>
      <c r="F572" s="93" t="s">
        <v>570</v>
      </c>
      <c r="G572" s="523" t="s">
        <v>613</v>
      </c>
      <c r="H572" s="523"/>
      <c r="I572" s="523"/>
      <c r="J572" s="523"/>
      <c r="K572" s="497"/>
      <c r="L572" s="444" t="e">
        <f>#REF!-#REF!*10%</f>
        <v>#REF!</v>
      </c>
    </row>
    <row r="573" spans="1:12" ht="15.6" customHeight="1" x14ac:dyDescent="0.25">
      <c r="A573" s="549"/>
      <c r="B573" s="552"/>
      <c r="C573" s="455"/>
      <c r="D573" s="545"/>
      <c r="E573" s="557"/>
      <c r="F573" s="110" t="s">
        <v>84</v>
      </c>
      <c r="G573" s="558">
        <v>2.6</v>
      </c>
      <c r="H573" s="558"/>
      <c r="I573" s="558"/>
      <c r="J573" s="558"/>
      <c r="K573" s="497"/>
      <c r="L573" s="444" t="e">
        <f>#REF!-#REF!*10%</f>
        <v>#REF!</v>
      </c>
    </row>
    <row r="574" spans="1:12" ht="15" customHeight="1" x14ac:dyDescent="0.25">
      <c r="A574" s="549"/>
      <c r="B574" s="553"/>
      <c r="C574" s="455"/>
      <c r="D574" s="546"/>
      <c r="E574" s="557"/>
      <c r="F574" s="96" t="s">
        <v>1016</v>
      </c>
      <c r="G574" s="454">
        <v>5</v>
      </c>
      <c r="H574" s="454"/>
      <c r="I574" s="454"/>
      <c r="J574" s="454"/>
      <c r="K574" s="497"/>
      <c r="L574" s="444" t="e">
        <f>#REF!-#REF!*10%</f>
        <v>#REF!</v>
      </c>
    </row>
    <row r="575" spans="1:12" ht="15" customHeight="1" x14ac:dyDescent="0.25">
      <c r="A575" s="549">
        <v>8</v>
      </c>
      <c r="B575" s="551"/>
      <c r="C575" s="455" t="s">
        <v>264</v>
      </c>
      <c r="D575" s="544"/>
      <c r="E575" s="557"/>
      <c r="F575" s="110" t="s">
        <v>81</v>
      </c>
      <c r="G575" s="524" t="s">
        <v>6</v>
      </c>
      <c r="H575" s="524"/>
      <c r="I575" s="524"/>
      <c r="J575" s="524"/>
      <c r="K575" s="560">
        <v>3</v>
      </c>
      <c r="L575" s="498">
        <v>20455</v>
      </c>
    </row>
    <row r="576" spans="1:12" ht="15" customHeight="1" x14ac:dyDescent="0.25">
      <c r="A576" s="549"/>
      <c r="B576" s="552"/>
      <c r="C576" s="455"/>
      <c r="D576" s="545"/>
      <c r="E576" s="557"/>
      <c r="F576" s="110" t="s">
        <v>80</v>
      </c>
      <c r="G576" s="469">
        <v>104</v>
      </c>
      <c r="H576" s="469"/>
      <c r="I576" s="469"/>
      <c r="J576" s="469"/>
      <c r="K576" s="502"/>
      <c r="L576" s="499"/>
    </row>
    <row r="577" spans="1:12" ht="15" customHeight="1" x14ac:dyDescent="0.25">
      <c r="A577" s="549"/>
      <c r="B577" s="552"/>
      <c r="C577" s="455"/>
      <c r="D577" s="545"/>
      <c r="E577" s="557"/>
      <c r="F577" s="110" t="s">
        <v>8</v>
      </c>
      <c r="G577" s="240">
        <v>3000</v>
      </c>
      <c r="H577" s="241">
        <v>4000</v>
      </c>
      <c r="I577" s="312">
        <v>5000</v>
      </c>
      <c r="J577" s="242">
        <v>6000</v>
      </c>
      <c r="K577" s="502"/>
      <c r="L577" s="499"/>
    </row>
    <row r="578" spans="1:12" ht="15" customHeight="1" x14ac:dyDescent="0.25">
      <c r="A578" s="549"/>
      <c r="B578" s="552"/>
      <c r="C578" s="455"/>
      <c r="D578" s="545"/>
      <c r="E578" s="557"/>
      <c r="F578" s="110" t="s">
        <v>817</v>
      </c>
      <c r="G578" s="243">
        <f>G576*114</f>
        <v>11856</v>
      </c>
      <c r="H578" s="244">
        <f>G576*128</f>
        <v>13312</v>
      </c>
      <c r="I578" s="313">
        <f>G576*143</f>
        <v>14872</v>
      </c>
      <c r="J578" s="245">
        <f>G576*148</f>
        <v>15392</v>
      </c>
      <c r="K578" s="502"/>
      <c r="L578" s="499"/>
    </row>
    <row r="579" spans="1:12" ht="15" customHeight="1" x14ac:dyDescent="0.25">
      <c r="A579" s="549"/>
      <c r="B579" s="552"/>
      <c r="C579" s="455"/>
      <c r="D579" s="545"/>
      <c r="E579" s="557"/>
      <c r="F579" s="110" t="s">
        <v>1269</v>
      </c>
      <c r="G579" s="451">
        <v>0.98</v>
      </c>
      <c r="H579" s="451"/>
      <c r="I579" s="451"/>
      <c r="J579" s="451"/>
      <c r="K579" s="502"/>
      <c r="L579" s="499"/>
    </row>
    <row r="580" spans="1:12" ht="15" customHeight="1" x14ac:dyDescent="0.25">
      <c r="A580" s="549"/>
      <c r="B580" s="552"/>
      <c r="C580" s="455"/>
      <c r="D580" s="545"/>
      <c r="E580" s="557"/>
      <c r="F580" s="93" t="s">
        <v>699</v>
      </c>
      <c r="G580" s="523" t="s">
        <v>700</v>
      </c>
      <c r="H580" s="523"/>
      <c r="I580" s="523"/>
      <c r="J580" s="523"/>
      <c r="K580" s="502"/>
      <c r="L580" s="499"/>
    </row>
    <row r="581" spans="1:12" ht="15" customHeight="1" x14ac:dyDescent="0.25">
      <c r="A581" s="549"/>
      <c r="B581" s="552"/>
      <c r="C581" s="455"/>
      <c r="D581" s="545"/>
      <c r="E581" s="557"/>
      <c r="F581" s="93" t="s">
        <v>1181</v>
      </c>
      <c r="G581" s="462" t="s">
        <v>1179</v>
      </c>
      <c r="H581" s="463"/>
      <c r="I581" s="463"/>
      <c r="J581" s="464"/>
      <c r="K581" s="502"/>
      <c r="L581" s="499"/>
    </row>
    <row r="582" spans="1:12" ht="15" customHeight="1" x14ac:dyDescent="0.25">
      <c r="A582" s="549"/>
      <c r="B582" s="552"/>
      <c r="C582" s="455"/>
      <c r="D582" s="545"/>
      <c r="E582" s="557"/>
      <c r="F582" s="110" t="s">
        <v>83</v>
      </c>
      <c r="G582" s="524">
        <v>67</v>
      </c>
      <c r="H582" s="524"/>
      <c r="I582" s="524"/>
      <c r="J582" s="524"/>
      <c r="K582" s="502"/>
      <c r="L582" s="499"/>
    </row>
    <row r="583" spans="1:12" ht="15" customHeight="1" x14ac:dyDescent="0.25">
      <c r="A583" s="549"/>
      <c r="B583" s="552"/>
      <c r="C583" s="455"/>
      <c r="D583" s="545"/>
      <c r="E583" s="557"/>
      <c r="F583" s="112" t="s">
        <v>396</v>
      </c>
      <c r="G583" s="523" t="s">
        <v>908</v>
      </c>
      <c r="H583" s="523"/>
      <c r="I583" s="523"/>
      <c r="J583" s="523"/>
      <c r="K583" s="502"/>
      <c r="L583" s="499"/>
    </row>
    <row r="584" spans="1:12" ht="15" customHeight="1" x14ac:dyDescent="0.25">
      <c r="A584" s="549"/>
      <c r="B584" s="552"/>
      <c r="C584" s="455"/>
      <c r="D584" s="545"/>
      <c r="E584" s="557"/>
      <c r="F584" s="110" t="s">
        <v>256</v>
      </c>
      <c r="G584" s="524" t="s">
        <v>929</v>
      </c>
      <c r="H584" s="524"/>
      <c r="I584" s="524"/>
      <c r="J584" s="524"/>
      <c r="K584" s="502"/>
      <c r="L584" s="499"/>
    </row>
    <row r="585" spans="1:12" ht="15.6" customHeight="1" x14ac:dyDescent="0.25">
      <c r="A585" s="549"/>
      <c r="B585" s="552"/>
      <c r="C585" s="455"/>
      <c r="D585" s="545"/>
      <c r="E585" s="557"/>
      <c r="F585" s="93" t="s">
        <v>379</v>
      </c>
      <c r="G585" s="523" t="s">
        <v>380</v>
      </c>
      <c r="H585" s="523"/>
      <c r="I585" s="523"/>
      <c r="J585" s="523"/>
      <c r="K585" s="502"/>
      <c r="L585" s="499"/>
    </row>
    <row r="586" spans="1:12" ht="15.6" customHeight="1" x14ac:dyDescent="0.25">
      <c r="A586" s="549"/>
      <c r="B586" s="552"/>
      <c r="C586" s="455"/>
      <c r="D586" s="545"/>
      <c r="E586" s="557"/>
      <c r="F586" s="93" t="s">
        <v>701</v>
      </c>
      <c r="G586" s="523">
        <v>100000</v>
      </c>
      <c r="H586" s="523"/>
      <c r="I586" s="523"/>
      <c r="J586" s="523"/>
      <c r="K586" s="502"/>
      <c r="L586" s="499"/>
    </row>
    <row r="587" spans="1:12" ht="15.6" customHeight="1" x14ac:dyDescent="0.25">
      <c r="A587" s="549"/>
      <c r="B587" s="552"/>
      <c r="C587" s="455"/>
      <c r="D587" s="545"/>
      <c r="E587" s="557"/>
      <c r="F587" s="93" t="s">
        <v>257</v>
      </c>
      <c r="G587" s="523" t="s">
        <v>556</v>
      </c>
      <c r="H587" s="523"/>
      <c r="I587" s="523"/>
      <c r="J587" s="523"/>
      <c r="K587" s="502"/>
      <c r="L587" s="499"/>
    </row>
    <row r="588" spans="1:12" ht="15.6" customHeight="1" x14ac:dyDescent="0.25">
      <c r="A588" s="549"/>
      <c r="B588" s="552"/>
      <c r="C588" s="455"/>
      <c r="D588" s="545"/>
      <c r="E588" s="557"/>
      <c r="F588" s="93" t="s">
        <v>376</v>
      </c>
      <c r="G588" s="523" t="s">
        <v>395</v>
      </c>
      <c r="H588" s="523"/>
      <c r="I588" s="523"/>
      <c r="J588" s="523"/>
      <c r="K588" s="502"/>
      <c r="L588" s="499"/>
    </row>
    <row r="589" spans="1:12" ht="15.6" customHeight="1" x14ac:dyDescent="0.25">
      <c r="A589" s="549"/>
      <c r="B589" s="552"/>
      <c r="C589" s="455"/>
      <c r="D589" s="545"/>
      <c r="E589" s="557"/>
      <c r="F589" s="93" t="s">
        <v>381</v>
      </c>
      <c r="G589" s="523" t="s">
        <v>382</v>
      </c>
      <c r="H589" s="523"/>
      <c r="I589" s="523"/>
      <c r="J589" s="523"/>
      <c r="K589" s="502"/>
      <c r="L589" s="499"/>
    </row>
    <row r="590" spans="1:12" ht="15.6" customHeight="1" x14ac:dyDescent="0.25">
      <c r="A590" s="549"/>
      <c r="B590" s="552"/>
      <c r="C590" s="455"/>
      <c r="D590" s="545"/>
      <c r="E590" s="557"/>
      <c r="F590" s="94" t="s">
        <v>358</v>
      </c>
      <c r="G590" s="523" t="s">
        <v>900</v>
      </c>
      <c r="H590" s="523"/>
      <c r="I590" s="523"/>
      <c r="J590" s="523"/>
      <c r="K590" s="502"/>
      <c r="L590" s="500"/>
    </row>
    <row r="591" spans="1:12" ht="15.6" customHeight="1" x14ac:dyDescent="0.25">
      <c r="A591" s="549"/>
      <c r="B591" s="552"/>
      <c r="C591" s="455"/>
      <c r="D591" s="545"/>
      <c r="E591" s="557"/>
      <c r="F591" s="93" t="s">
        <v>383</v>
      </c>
      <c r="G591" s="523" t="s">
        <v>384</v>
      </c>
      <c r="H591" s="523"/>
      <c r="I591" s="523"/>
      <c r="J591" s="523"/>
      <c r="K591" s="496">
        <v>5</v>
      </c>
      <c r="L591" s="443">
        <v>21887</v>
      </c>
    </row>
    <row r="592" spans="1:12" ht="15.6" customHeight="1" x14ac:dyDescent="0.25">
      <c r="A592" s="549"/>
      <c r="B592" s="552"/>
      <c r="C592" s="455"/>
      <c r="D592" s="545"/>
      <c r="E592" s="557"/>
      <c r="F592" s="93" t="s">
        <v>385</v>
      </c>
      <c r="G592" s="523" t="s">
        <v>386</v>
      </c>
      <c r="H592" s="523"/>
      <c r="I592" s="523"/>
      <c r="J592" s="523"/>
      <c r="K592" s="497"/>
      <c r="L592" s="444" t="e">
        <f>#REF!-#REF!*10%</f>
        <v>#REF!</v>
      </c>
    </row>
    <row r="593" spans="1:12" ht="15.6" customHeight="1" x14ac:dyDescent="0.25">
      <c r="A593" s="549"/>
      <c r="B593" s="552"/>
      <c r="C593" s="455"/>
      <c r="D593" s="545"/>
      <c r="E593" s="557"/>
      <c r="F593" s="93" t="s">
        <v>389</v>
      </c>
      <c r="G593" s="523" t="s">
        <v>390</v>
      </c>
      <c r="H593" s="523"/>
      <c r="I593" s="523"/>
      <c r="J593" s="523"/>
      <c r="K593" s="497"/>
      <c r="L593" s="444" t="e">
        <f>#REF!-#REF!*10%</f>
        <v>#REF!</v>
      </c>
    </row>
    <row r="594" spans="1:12" ht="15.6" customHeight="1" x14ac:dyDescent="0.25">
      <c r="A594" s="549"/>
      <c r="B594" s="552"/>
      <c r="C594" s="455"/>
      <c r="D594" s="545"/>
      <c r="E594" s="557"/>
      <c r="F594" s="93" t="s">
        <v>704</v>
      </c>
      <c r="G594" s="523" t="s">
        <v>705</v>
      </c>
      <c r="H594" s="523"/>
      <c r="I594" s="523"/>
      <c r="J594" s="523"/>
      <c r="K594" s="497"/>
      <c r="L594" s="444" t="e">
        <f>#REF!-#REF!*10%</f>
        <v>#REF!</v>
      </c>
    </row>
    <row r="595" spans="1:12" ht="15.6" customHeight="1" x14ac:dyDescent="0.25">
      <c r="A595" s="549"/>
      <c r="B595" s="552"/>
      <c r="C595" s="455"/>
      <c r="D595" s="545"/>
      <c r="E595" s="557"/>
      <c r="F595" s="93" t="s">
        <v>706</v>
      </c>
      <c r="G595" s="461" t="s">
        <v>390</v>
      </c>
      <c r="H595" s="461"/>
      <c r="I595" s="461"/>
      <c r="J595" s="461"/>
      <c r="K595" s="497"/>
      <c r="L595" s="444" t="e">
        <f>#REF!-#REF!*10%</f>
        <v>#REF!</v>
      </c>
    </row>
    <row r="596" spans="1:12" ht="15.6" customHeight="1" x14ac:dyDescent="0.25">
      <c r="A596" s="549"/>
      <c r="B596" s="552"/>
      <c r="C596" s="455"/>
      <c r="D596" s="545"/>
      <c r="E596" s="557"/>
      <c r="F596" s="93" t="s">
        <v>1271</v>
      </c>
      <c r="G596" s="461" t="s">
        <v>390</v>
      </c>
      <c r="H596" s="461"/>
      <c r="I596" s="461"/>
      <c r="J596" s="461"/>
      <c r="K596" s="497"/>
      <c r="L596" s="444" t="e">
        <f>#REF!-#REF!*10%</f>
        <v>#REF!</v>
      </c>
    </row>
    <row r="597" spans="1:12" ht="15.6" customHeight="1" x14ac:dyDescent="0.25">
      <c r="A597" s="549"/>
      <c r="B597" s="552"/>
      <c r="C597" s="455"/>
      <c r="D597" s="545"/>
      <c r="E597" s="557"/>
      <c r="F597" s="93" t="s">
        <v>707</v>
      </c>
      <c r="G597" s="523" t="s">
        <v>911</v>
      </c>
      <c r="H597" s="523"/>
      <c r="I597" s="523"/>
      <c r="J597" s="523"/>
      <c r="K597" s="497"/>
      <c r="L597" s="444" t="e">
        <f>#REF!-#REF!*10%</f>
        <v>#REF!</v>
      </c>
    </row>
    <row r="598" spans="1:12" ht="15.6" customHeight="1" x14ac:dyDescent="0.25">
      <c r="A598" s="549"/>
      <c r="B598" s="552"/>
      <c r="C598" s="455"/>
      <c r="D598" s="545"/>
      <c r="E598" s="557"/>
      <c r="F598" s="93" t="s">
        <v>708</v>
      </c>
      <c r="G598" s="523" t="s">
        <v>390</v>
      </c>
      <c r="H598" s="523"/>
      <c r="I598" s="523"/>
      <c r="J598" s="523"/>
      <c r="K598" s="497"/>
      <c r="L598" s="444" t="e">
        <f>#REF!-#REF!*10%</f>
        <v>#REF!</v>
      </c>
    </row>
    <row r="599" spans="1:12" ht="15.6" customHeight="1" x14ac:dyDescent="0.25">
      <c r="A599" s="549"/>
      <c r="B599" s="552"/>
      <c r="C599" s="455"/>
      <c r="D599" s="545"/>
      <c r="E599" s="557"/>
      <c r="F599" s="93" t="s">
        <v>377</v>
      </c>
      <c r="G599" s="523" t="s">
        <v>387</v>
      </c>
      <c r="H599" s="523"/>
      <c r="I599" s="523"/>
      <c r="J599" s="523"/>
      <c r="K599" s="497"/>
      <c r="L599" s="444" t="e">
        <f>#REF!-#REF!*10%</f>
        <v>#REF!</v>
      </c>
    </row>
    <row r="600" spans="1:12" ht="15.6" customHeight="1" x14ac:dyDescent="0.25">
      <c r="A600" s="549"/>
      <c r="B600" s="552"/>
      <c r="C600" s="455"/>
      <c r="D600" s="545"/>
      <c r="E600" s="557"/>
      <c r="F600" s="93" t="s">
        <v>388</v>
      </c>
      <c r="G600" s="523" t="s">
        <v>393</v>
      </c>
      <c r="H600" s="523"/>
      <c r="I600" s="523"/>
      <c r="J600" s="523"/>
      <c r="K600" s="497"/>
      <c r="L600" s="444" t="e">
        <f>#REF!-#REF!*10%</f>
        <v>#REF!</v>
      </c>
    </row>
    <row r="601" spans="1:12" ht="15.6" customHeight="1" x14ac:dyDescent="0.25">
      <c r="A601" s="549"/>
      <c r="B601" s="552"/>
      <c r="C601" s="455"/>
      <c r="D601" s="545"/>
      <c r="E601" s="557"/>
      <c r="F601" s="93" t="s">
        <v>562</v>
      </c>
      <c r="G601" s="523" t="s">
        <v>1024</v>
      </c>
      <c r="H601" s="523"/>
      <c r="I601" s="523"/>
      <c r="J601" s="523"/>
      <c r="K601" s="497"/>
      <c r="L601" s="444" t="e">
        <f>#REF!-#REF!*10%</f>
        <v>#REF!</v>
      </c>
    </row>
    <row r="602" spans="1:12" ht="15.6" customHeight="1" x14ac:dyDescent="0.25">
      <c r="A602" s="549"/>
      <c r="B602" s="552"/>
      <c r="C602" s="455"/>
      <c r="D602" s="545"/>
      <c r="E602" s="557"/>
      <c r="F602" s="93" t="s">
        <v>570</v>
      </c>
      <c r="G602" s="523" t="s">
        <v>613</v>
      </c>
      <c r="H602" s="523"/>
      <c r="I602" s="523"/>
      <c r="J602" s="523"/>
      <c r="K602" s="497"/>
      <c r="L602" s="444" t="e">
        <f>#REF!-#REF!*10%</f>
        <v>#REF!</v>
      </c>
    </row>
    <row r="603" spans="1:12" ht="15.6" customHeight="1" x14ac:dyDescent="0.25">
      <c r="A603" s="549"/>
      <c r="B603" s="552"/>
      <c r="C603" s="455"/>
      <c r="D603" s="545"/>
      <c r="E603" s="557"/>
      <c r="F603" s="110" t="s">
        <v>84</v>
      </c>
      <c r="G603" s="558">
        <v>3.6</v>
      </c>
      <c r="H603" s="558"/>
      <c r="I603" s="558"/>
      <c r="J603" s="558"/>
      <c r="K603" s="497"/>
      <c r="L603" s="444" t="e">
        <f>#REF!-#REF!*10%</f>
        <v>#REF!</v>
      </c>
    </row>
    <row r="604" spans="1:12" ht="15" customHeight="1" x14ac:dyDescent="0.25">
      <c r="A604" s="549"/>
      <c r="B604" s="553"/>
      <c r="C604" s="455"/>
      <c r="D604" s="546"/>
      <c r="E604" s="557"/>
      <c r="F604" s="96" t="s">
        <v>1016</v>
      </c>
      <c r="G604" s="454">
        <v>5</v>
      </c>
      <c r="H604" s="454"/>
      <c r="I604" s="454"/>
      <c r="J604" s="454"/>
      <c r="K604" s="497"/>
      <c r="L604" s="444" t="e">
        <f>#REF!-#REF!*10%</f>
        <v>#REF!</v>
      </c>
    </row>
    <row r="605" spans="1:12" ht="15" customHeight="1" x14ac:dyDescent="0.25">
      <c r="A605" s="549">
        <v>9</v>
      </c>
      <c r="B605" s="551"/>
      <c r="C605" s="455" t="s">
        <v>265</v>
      </c>
      <c r="D605" s="544"/>
      <c r="E605" s="557"/>
      <c r="F605" s="110" t="s">
        <v>81</v>
      </c>
      <c r="G605" s="524" t="s">
        <v>6</v>
      </c>
      <c r="H605" s="524"/>
      <c r="I605" s="524"/>
      <c r="J605" s="524"/>
      <c r="K605" s="560">
        <v>3</v>
      </c>
      <c r="L605" s="498">
        <v>21452</v>
      </c>
    </row>
    <row r="606" spans="1:12" ht="15" customHeight="1" x14ac:dyDescent="0.25">
      <c r="A606" s="549"/>
      <c r="B606" s="552"/>
      <c r="C606" s="455"/>
      <c r="D606" s="545"/>
      <c r="E606" s="557"/>
      <c r="F606" s="110" t="s">
        <v>80</v>
      </c>
      <c r="G606" s="469">
        <v>122</v>
      </c>
      <c r="H606" s="469"/>
      <c r="I606" s="469"/>
      <c r="J606" s="469"/>
      <c r="K606" s="502"/>
      <c r="L606" s="499"/>
    </row>
    <row r="607" spans="1:12" ht="15" customHeight="1" x14ac:dyDescent="0.25">
      <c r="A607" s="549"/>
      <c r="B607" s="552"/>
      <c r="C607" s="455"/>
      <c r="D607" s="545"/>
      <c r="E607" s="557"/>
      <c r="F607" s="110" t="s">
        <v>8</v>
      </c>
      <c r="G607" s="240">
        <v>3000</v>
      </c>
      <c r="H607" s="241">
        <v>4000</v>
      </c>
      <c r="I607" s="312">
        <v>5000</v>
      </c>
      <c r="J607" s="242">
        <v>6000</v>
      </c>
      <c r="K607" s="502"/>
      <c r="L607" s="499"/>
    </row>
    <row r="608" spans="1:12" ht="15" customHeight="1" x14ac:dyDescent="0.25">
      <c r="A608" s="549"/>
      <c r="B608" s="552"/>
      <c r="C608" s="455"/>
      <c r="D608" s="545"/>
      <c r="E608" s="557"/>
      <c r="F608" s="110" t="s">
        <v>817</v>
      </c>
      <c r="G608" s="243">
        <f>G606*114</f>
        <v>13908</v>
      </c>
      <c r="H608" s="244">
        <f>G606*128</f>
        <v>15616</v>
      </c>
      <c r="I608" s="313">
        <f>G606*143</f>
        <v>17446</v>
      </c>
      <c r="J608" s="245">
        <f>G606*148</f>
        <v>18056</v>
      </c>
      <c r="K608" s="502"/>
      <c r="L608" s="499"/>
    </row>
    <row r="609" spans="1:12" ht="15" customHeight="1" x14ac:dyDescent="0.25">
      <c r="A609" s="549"/>
      <c r="B609" s="552"/>
      <c r="C609" s="455"/>
      <c r="D609" s="545"/>
      <c r="E609" s="557"/>
      <c r="F609" s="110" t="s">
        <v>1269</v>
      </c>
      <c r="G609" s="451">
        <v>0.98</v>
      </c>
      <c r="H609" s="451"/>
      <c r="I609" s="451"/>
      <c r="J609" s="451"/>
      <c r="K609" s="502"/>
      <c r="L609" s="499"/>
    </row>
    <row r="610" spans="1:12" ht="15" customHeight="1" x14ac:dyDescent="0.25">
      <c r="A610" s="549"/>
      <c r="B610" s="552"/>
      <c r="C610" s="455"/>
      <c r="D610" s="545"/>
      <c r="E610" s="557"/>
      <c r="F610" s="93" t="s">
        <v>699</v>
      </c>
      <c r="G610" s="523" t="s">
        <v>700</v>
      </c>
      <c r="H610" s="523"/>
      <c r="I610" s="523"/>
      <c r="J610" s="523"/>
      <c r="K610" s="502"/>
      <c r="L610" s="499"/>
    </row>
    <row r="611" spans="1:12" ht="15" customHeight="1" x14ac:dyDescent="0.25">
      <c r="A611" s="549"/>
      <c r="B611" s="552"/>
      <c r="C611" s="455"/>
      <c r="D611" s="545"/>
      <c r="E611" s="557"/>
      <c r="F611" s="93" t="s">
        <v>1181</v>
      </c>
      <c r="G611" s="462" t="s">
        <v>1179</v>
      </c>
      <c r="H611" s="463"/>
      <c r="I611" s="463"/>
      <c r="J611" s="464"/>
      <c r="K611" s="502"/>
      <c r="L611" s="499"/>
    </row>
    <row r="612" spans="1:12" ht="15" customHeight="1" x14ac:dyDescent="0.25">
      <c r="A612" s="549"/>
      <c r="B612" s="552"/>
      <c r="C612" s="455"/>
      <c r="D612" s="545"/>
      <c r="E612" s="557"/>
      <c r="F612" s="110" t="s">
        <v>83</v>
      </c>
      <c r="G612" s="524">
        <v>67</v>
      </c>
      <c r="H612" s="524"/>
      <c r="I612" s="524"/>
      <c r="J612" s="524"/>
      <c r="K612" s="502"/>
      <c r="L612" s="499"/>
    </row>
    <row r="613" spans="1:12" ht="15" customHeight="1" x14ac:dyDescent="0.25">
      <c r="A613" s="549"/>
      <c r="B613" s="552"/>
      <c r="C613" s="455"/>
      <c r="D613" s="545"/>
      <c r="E613" s="557"/>
      <c r="F613" s="112" t="s">
        <v>396</v>
      </c>
      <c r="G613" s="523" t="s">
        <v>908</v>
      </c>
      <c r="H613" s="523"/>
      <c r="I613" s="523"/>
      <c r="J613" s="523"/>
      <c r="K613" s="502"/>
      <c r="L613" s="499"/>
    </row>
    <row r="614" spans="1:12" ht="15" customHeight="1" x14ac:dyDescent="0.25">
      <c r="A614" s="549"/>
      <c r="B614" s="552"/>
      <c r="C614" s="455"/>
      <c r="D614" s="545"/>
      <c r="E614" s="557"/>
      <c r="F614" s="110" t="s">
        <v>256</v>
      </c>
      <c r="G614" s="524" t="s">
        <v>740</v>
      </c>
      <c r="H614" s="524"/>
      <c r="I614" s="524"/>
      <c r="J614" s="524"/>
      <c r="K614" s="502"/>
      <c r="L614" s="499"/>
    </row>
    <row r="615" spans="1:12" ht="15.6" customHeight="1" x14ac:dyDescent="0.25">
      <c r="A615" s="549"/>
      <c r="B615" s="552"/>
      <c r="C615" s="455"/>
      <c r="D615" s="545"/>
      <c r="E615" s="557"/>
      <c r="F615" s="93" t="s">
        <v>379</v>
      </c>
      <c r="G615" s="523" t="s">
        <v>380</v>
      </c>
      <c r="H615" s="523"/>
      <c r="I615" s="523"/>
      <c r="J615" s="523"/>
      <c r="K615" s="502"/>
      <c r="L615" s="499"/>
    </row>
    <row r="616" spans="1:12" ht="15.6" customHeight="1" x14ac:dyDescent="0.25">
      <c r="A616" s="549"/>
      <c r="B616" s="552"/>
      <c r="C616" s="455"/>
      <c r="D616" s="545"/>
      <c r="E616" s="557"/>
      <c r="F616" s="93" t="s">
        <v>701</v>
      </c>
      <c r="G616" s="523">
        <v>100000</v>
      </c>
      <c r="H616" s="523"/>
      <c r="I616" s="523"/>
      <c r="J616" s="523"/>
      <c r="K616" s="502"/>
      <c r="L616" s="499"/>
    </row>
    <row r="617" spans="1:12" ht="15.6" customHeight="1" x14ac:dyDescent="0.25">
      <c r="A617" s="549"/>
      <c r="B617" s="552"/>
      <c r="C617" s="455"/>
      <c r="D617" s="545"/>
      <c r="E617" s="557"/>
      <c r="F617" s="93" t="s">
        <v>257</v>
      </c>
      <c r="G617" s="523" t="s">
        <v>556</v>
      </c>
      <c r="H617" s="523"/>
      <c r="I617" s="523"/>
      <c r="J617" s="523"/>
      <c r="K617" s="502"/>
      <c r="L617" s="499"/>
    </row>
    <row r="618" spans="1:12" ht="15.6" customHeight="1" x14ac:dyDescent="0.25">
      <c r="A618" s="549"/>
      <c r="B618" s="552"/>
      <c r="C618" s="455"/>
      <c r="D618" s="545"/>
      <c r="E618" s="557"/>
      <c r="F618" s="93" t="s">
        <v>376</v>
      </c>
      <c r="G618" s="523" t="s">
        <v>395</v>
      </c>
      <c r="H618" s="523"/>
      <c r="I618" s="523"/>
      <c r="J618" s="523"/>
      <c r="K618" s="502"/>
      <c r="L618" s="499"/>
    </row>
    <row r="619" spans="1:12" ht="15.6" customHeight="1" x14ac:dyDescent="0.25">
      <c r="A619" s="549"/>
      <c r="B619" s="552"/>
      <c r="C619" s="455"/>
      <c r="D619" s="545"/>
      <c r="E619" s="557"/>
      <c r="F619" s="93" t="s">
        <v>381</v>
      </c>
      <c r="G619" s="523" t="s">
        <v>382</v>
      </c>
      <c r="H619" s="523"/>
      <c r="I619" s="523"/>
      <c r="J619" s="523"/>
      <c r="K619" s="502"/>
      <c r="L619" s="499"/>
    </row>
    <row r="620" spans="1:12" ht="15.6" customHeight="1" x14ac:dyDescent="0.25">
      <c r="A620" s="549"/>
      <c r="B620" s="552"/>
      <c r="C620" s="455"/>
      <c r="D620" s="545"/>
      <c r="E620" s="557"/>
      <c r="F620" s="94" t="s">
        <v>358</v>
      </c>
      <c r="G620" s="523" t="s">
        <v>900</v>
      </c>
      <c r="H620" s="523"/>
      <c r="I620" s="523"/>
      <c r="J620" s="523"/>
      <c r="K620" s="502"/>
      <c r="L620" s="500"/>
    </row>
    <row r="621" spans="1:12" ht="15.6" customHeight="1" x14ac:dyDescent="0.25">
      <c r="A621" s="549"/>
      <c r="B621" s="552"/>
      <c r="C621" s="455"/>
      <c r="D621" s="545"/>
      <c r="E621" s="557"/>
      <c r="F621" s="93" t="s">
        <v>383</v>
      </c>
      <c r="G621" s="523" t="s">
        <v>384</v>
      </c>
      <c r="H621" s="523"/>
      <c r="I621" s="523"/>
      <c r="J621" s="523"/>
      <c r="K621" s="496">
        <v>5</v>
      </c>
      <c r="L621" s="443">
        <v>22954</v>
      </c>
    </row>
    <row r="622" spans="1:12" ht="15.6" customHeight="1" x14ac:dyDescent="0.25">
      <c r="A622" s="549"/>
      <c r="B622" s="552"/>
      <c r="C622" s="455"/>
      <c r="D622" s="545"/>
      <c r="E622" s="557"/>
      <c r="F622" s="93" t="s">
        <v>385</v>
      </c>
      <c r="G622" s="523" t="s">
        <v>386</v>
      </c>
      <c r="H622" s="523"/>
      <c r="I622" s="523"/>
      <c r="J622" s="523"/>
      <c r="K622" s="497"/>
      <c r="L622" s="444" t="e">
        <f>#REF!-#REF!*10%</f>
        <v>#REF!</v>
      </c>
    </row>
    <row r="623" spans="1:12" ht="15.6" customHeight="1" x14ac:dyDescent="0.25">
      <c r="A623" s="549"/>
      <c r="B623" s="552"/>
      <c r="C623" s="455"/>
      <c r="D623" s="545"/>
      <c r="E623" s="557"/>
      <c r="F623" s="93" t="s">
        <v>389</v>
      </c>
      <c r="G623" s="523" t="s">
        <v>390</v>
      </c>
      <c r="H623" s="523"/>
      <c r="I623" s="523"/>
      <c r="J623" s="523"/>
      <c r="K623" s="497"/>
      <c r="L623" s="444" t="e">
        <f>#REF!-#REF!*10%</f>
        <v>#REF!</v>
      </c>
    </row>
    <row r="624" spans="1:12" ht="15.6" customHeight="1" x14ac:dyDescent="0.25">
      <c r="A624" s="549"/>
      <c r="B624" s="552"/>
      <c r="C624" s="455"/>
      <c r="D624" s="545"/>
      <c r="E624" s="557"/>
      <c r="F624" s="93" t="s">
        <v>704</v>
      </c>
      <c r="G624" s="523" t="s">
        <v>705</v>
      </c>
      <c r="H624" s="523"/>
      <c r="I624" s="523"/>
      <c r="J624" s="523"/>
      <c r="K624" s="497"/>
      <c r="L624" s="444" t="e">
        <f>#REF!-#REF!*10%</f>
        <v>#REF!</v>
      </c>
    </row>
    <row r="625" spans="1:12" ht="15.6" customHeight="1" x14ac:dyDescent="0.25">
      <c r="A625" s="549"/>
      <c r="B625" s="552"/>
      <c r="C625" s="455"/>
      <c r="D625" s="545"/>
      <c r="E625" s="557"/>
      <c r="F625" s="93" t="s">
        <v>706</v>
      </c>
      <c r="G625" s="461" t="s">
        <v>390</v>
      </c>
      <c r="H625" s="461"/>
      <c r="I625" s="461"/>
      <c r="J625" s="461"/>
      <c r="K625" s="497"/>
      <c r="L625" s="444" t="e">
        <f>#REF!-#REF!*10%</f>
        <v>#REF!</v>
      </c>
    </row>
    <row r="626" spans="1:12" ht="15.6" customHeight="1" x14ac:dyDescent="0.25">
      <c r="A626" s="549"/>
      <c r="B626" s="552"/>
      <c r="C626" s="455"/>
      <c r="D626" s="545"/>
      <c r="E626" s="557"/>
      <c r="F626" s="93" t="s">
        <v>1271</v>
      </c>
      <c r="G626" s="461" t="s">
        <v>390</v>
      </c>
      <c r="H626" s="461"/>
      <c r="I626" s="461"/>
      <c r="J626" s="461"/>
      <c r="K626" s="497"/>
      <c r="L626" s="444" t="e">
        <f>#REF!-#REF!*10%</f>
        <v>#REF!</v>
      </c>
    </row>
    <row r="627" spans="1:12" ht="15.6" customHeight="1" x14ac:dyDescent="0.25">
      <c r="A627" s="549"/>
      <c r="B627" s="552"/>
      <c r="C627" s="455"/>
      <c r="D627" s="545"/>
      <c r="E627" s="557"/>
      <c r="F627" s="93" t="s">
        <v>707</v>
      </c>
      <c r="G627" s="523" t="s">
        <v>911</v>
      </c>
      <c r="H627" s="523"/>
      <c r="I627" s="523"/>
      <c r="J627" s="523"/>
      <c r="K627" s="497"/>
      <c r="L627" s="444" t="e">
        <f>#REF!-#REF!*10%</f>
        <v>#REF!</v>
      </c>
    </row>
    <row r="628" spans="1:12" ht="15.6" customHeight="1" x14ac:dyDescent="0.25">
      <c r="A628" s="549"/>
      <c r="B628" s="552"/>
      <c r="C628" s="455"/>
      <c r="D628" s="545"/>
      <c r="E628" s="557"/>
      <c r="F628" s="93" t="s">
        <v>708</v>
      </c>
      <c r="G628" s="523" t="s">
        <v>390</v>
      </c>
      <c r="H628" s="523"/>
      <c r="I628" s="523"/>
      <c r="J628" s="523"/>
      <c r="K628" s="497"/>
      <c r="L628" s="444" t="e">
        <f>#REF!-#REF!*10%</f>
        <v>#REF!</v>
      </c>
    </row>
    <row r="629" spans="1:12" ht="15.6" customHeight="1" x14ac:dyDescent="0.25">
      <c r="A629" s="549"/>
      <c r="B629" s="552"/>
      <c r="C629" s="455"/>
      <c r="D629" s="545"/>
      <c r="E629" s="557"/>
      <c r="F629" s="93" t="s">
        <v>377</v>
      </c>
      <c r="G629" s="523" t="s">
        <v>387</v>
      </c>
      <c r="H629" s="523"/>
      <c r="I629" s="523"/>
      <c r="J629" s="523"/>
      <c r="K629" s="497"/>
      <c r="L629" s="444" t="e">
        <f>#REF!-#REF!*10%</f>
        <v>#REF!</v>
      </c>
    </row>
    <row r="630" spans="1:12" ht="15.6" customHeight="1" x14ac:dyDescent="0.25">
      <c r="A630" s="549"/>
      <c r="B630" s="552"/>
      <c r="C630" s="455"/>
      <c r="D630" s="545"/>
      <c r="E630" s="557"/>
      <c r="F630" s="93" t="s">
        <v>388</v>
      </c>
      <c r="G630" s="523" t="s">
        <v>393</v>
      </c>
      <c r="H630" s="523"/>
      <c r="I630" s="523"/>
      <c r="J630" s="523"/>
      <c r="K630" s="497"/>
      <c r="L630" s="444" t="e">
        <f>#REF!-#REF!*10%</f>
        <v>#REF!</v>
      </c>
    </row>
    <row r="631" spans="1:12" ht="15.6" customHeight="1" x14ac:dyDescent="0.25">
      <c r="A631" s="549"/>
      <c r="B631" s="552"/>
      <c r="C631" s="455"/>
      <c r="D631" s="545"/>
      <c r="E631" s="557"/>
      <c r="F631" s="93" t="s">
        <v>562</v>
      </c>
      <c r="G631" s="523" t="s">
        <v>1024</v>
      </c>
      <c r="H631" s="523"/>
      <c r="I631" s="523"/>
      <c r="J631" s="523"/>
      <c r="K631" s="497"/>
      <c r="L631" s="444" t="e">
        <f>#REF!-#REF!*10%</f>
        <v>#REF!</v>
      </c>
    </row>
    <row r="632" spans="1:12" ht="15.6" customHeight="1" x14ac:dyDescent="0.25">
      <c r="A632" s="549"/>
      <c r="B632" s="552"/>
      <c r="C632" s="455"/>
      <c r="D632" s="545"/>
      <c r="E632" s="557"/>
      <c r="F632" s="93" t="s">
        <v>570</v>
      </c>
      <c r="G632" s="523" t="s">
        <v>613</v>
      </c>
      <c r="H632" s="523"/>
      <c r="I632" s="523"/>
      <c r="J632" s="523"/>
      <c r="K632" s="497"/>
      <c r="L632" s="444" t="e">
        <f>#REF!-#REF!*10%</f>
        <v>#REF!</v>
      </c>
    </row>
    <row r="633" spans="1:12" ht="15.6" customHeight="1" x14ac:dyDescent="0.25">
      <c r="A633" s="549"/>
      <c r="B633" s="552"/>
      <c r="C633" s="455"/>
      <c r="D633" s="545"/>
      <c r="E633" s="557"/>
      <c r="F633" s="110" t="s">
        <v>84</v>
      </c>
      <c r="G633" s="558">
        <v>3.6</v>
      </c>
      <c r="H633" s="558"/>
      <c r="I633" s="558"/>
      <c r="J633" s="558"/>
      <c r="K633" s="497"/>
      <c r="L633" s="444" t="e">
        <f>#REF!-#REF!*10%</f>
        <v>#REF!</v>
      </c>
    </row>
    <row r="634" spans="1:12" ht="15" customHeight="1" x14ac:dyDescent="0.25">
      <c r="A634" s="549"/>
      <c r="B634" s="553"/>
      <c r="C634" s="455"/>
      <c r="D634" s="546"/>
      <c r="E634" s="557"/>
      <c r="F634" s="96" t="s">
        <v>1016</v>
      </c>
      <c r="G634" s="454">
        <v>5</v>
      </c>
      <c r="H634" s="454"/>
      <c r="I634" s="454"/>
      <c r="J634" s="454"/>
      <c r="K634" s="497"/>
      <c r="L634" s="444" t="e">
        <f>#REF!-#REF!*10%</f>
        <v>#REF!</v>
      </c>
    </row>
    <row r="635" spans="1:12" ht="15" customHeight="1" x14ac:dyDescent="0.25">
      <c r="A635" s="549">
        <v>10</v>
      </c>
      <c r="B635" s="551"/>
      <c r="C635" s="455" t="s">
        <v>1200</v>
      </c>
      <c r="D635" s="544"/>
      <c r="E635" s="557"/>
      <c r="F635" s="110" t="s">
        <v>81</v>
      </c>
      <c r="G635" s="524" t="s">
        <v>6</v>
      </c>
      <c r="H635" s="524"/>
      <c r="I635" s="524"/>
      <c r="J635" s="524"/>
      <c r="K635" s="560">
        <v>3</v>
      </c>
      <c r="L635" s="498">
        <v>27934</v>
      </c>
    </row>
    <row r="636" spans="1:12" ht="15" customHeight="1" x14ac:dyDescent="0.25">
      <c r="A636" s="549"/>
      <c r="B636" s="552"/>
      <c r="C636" s="455"/>
      <c r="D636" s="545"/>
      <c r="E636" s="557"/>
      <c r="F636" s="110" t="s">
        <v>80</v>
      </c>
      <c r="G636" s="469">
        <v>140</v>
      </c>
      <c r="H636" s="469"/>
      <c r="I636" s="469"/>
      <c r="J636" s="469"/>
      <c r="K636" s="502"/>
      <c r="L636" s="499"/>
    </row>
    <row r="637" spans="1:12" ht="15" customHeight="1" x14ac:dyDescent="0.25">
      <c r="A637" s="549"/>
      <c r="B637" s="552"/>
      <c r="C637" s="455"/>
      <c r="D637" s="545"/>
      <c r="E637" s="557"/>
      <c r="F637" s="110" t="s">
        <v>8</v>
      </c>
      <c r="G637" s="240">
        <v>3000</v>
      </c>
      <c r="H637" s="241">
        <v>4000</v>
      </c>
      <c r="I637" s="312">
        <v>5000</v>
      </c>
      <c r="J637" s="242">
        <v>6000</v>
      </c>
      <c r="K637" s="502"/>
      <c r="L637" s="499"/>
    </row>
    <row r="638" spans="1:12" ht="15" customHeight="1" x14ac:dyDescent="0.25">
      <c r="A638" s="549"/>
      <c r="B638" s="552"/>
      <c r="C638" s="455"/>
      <c r="D638" s="545"/>
      <c r="E638" s="557"/>
      <c r="F638" s="110" t="s">
        <v>817</v>
      </c>
      <c r="G638" s="243">
        <f>G636*114</f>
        <v>15960</v>
      </c>
      <c r="H638" s="244">
        <f>G636*128</f>
        <v>17920</v>
      </c>
      <c r="I638" s="313">
        <f>G636*143</f>
        <v>20020</v>
      </c>
      <c r="J638" s="245">
        <f>G636*148</f>
        <v>20720</v>
      </c>
      <c r="K638" s="502"/>
      <c r="L638" s="499"/>
    </row>
    <row r="639" spans="1:12" ht="15" customHeight="1" x14ac:dyDescent="0.25">
      <c r="A639" s="549"/>
      <c r="B639" s="552"/>
      <c r="C639" s="455"/>
      <c r="D639" s="545"/>
      <c r="E639" s="557"/>
      <c r="F639" s="110" t="s">
        <v>1269</v>
      </c>
      <c r="G639" s="451">
        <v>0.98</v>
      </c>
      <c r="H639" s="451"/>
      <c r="I639" s="451"/>
      <c r="J639" s="451"/>
      <c r="K639" s="502"/>
      <c r="L639" s="499"/>
    </row>
    <row r="640" spans="1:12" ht="15" customHeight="1" x14ac:dyDescent="0.25">
      <c r="A640" s="549"/>
      <c r="B640" s="552"/>
      <c r="C640" s="455"/>
      <c r="D640" s="545"/>
      <c r="E640" s="557"/>
      <c r="F640" s="93" t="s">
        <v>699</v>
      </c>
      <c r="G640" s="523" t="s">
        <v>700</v>
      </c>
      <c r="H640" s="523"/>
      <c r="I640" s="523"/>
      <c r="J640" s="523"/>
      <c r="K640" s="502"/>
      <c r="L640" s="499"/>
    </row>
    <row r="641" spans="1:12" ht="15" customHeight="1" x14ac:dyDescent="0.25">
      <c r="A641" s="549"/>
      <c r="B641" s="552"/>
      <c r="C641" s="455"/>
      <c r="D641" s="545"/>
      <c r="E641" s="557"/>
      <c r="F641" s="93" t="s">
        <v>1181</v>
      </c>
      <c r="G641" s="462" t="s">
        <v>1179</v>
      </c>
      <c r="H641" s="463"/>
      <c r="I641" s="463"/>
      <c r="J641" s="464"/>
      <c r="K641" s="502"/>
      <c r="L641" s="499"/>
    </row>
    <row r="642" spans="1:12" ht="15" customHeight="1" x14ac:dyDescent="0.25">
      <c r="A642" s="549"/>
      <c r="B642" s="552"/>
      <c r="C642" s="455"/>
      <c r="D642" s="545"/>
      <c r="E642" s="557"/>
      <c r="F642" s="110" t="s">
        <v>83</v>
      </c>
      <c r="G642" s="524">
        <v>67</v>
      </c>
      <c r="H642" s="524"/>
      <c r="I642" s="524"/>
      <c r="J642" s="524"/>
      <c r="K642" s="502"/>
      <c r="L642" s="499"/>
    </row>
    <row r="643" spans="1:12" ht="15" customHeight="1" x14ac:dyDescent="0.25">
      <c r="A643" s="549"/>
      <c r="B643" s="552"/>
      <c r="C643" s="455"/>
      <c r="D643" s="545"/>
      <c r="E643" s="557"/>
      <c r="F643" s="112" t="s">
        <v>396</v>
      </c>
      <c r="G643" s="523" t="s">
        <v>908</v>
      </c>
      <c r="H643" s="523"/>
      <c r="I643" s="523"/>
      <c r="J643" s="523"/>
      <c r="K643" s="502"/>
      <c r="L643" s="499"/>
    </row>
    <row r="644" spans="1:12" ht="15" customHeight="1" x14ac:dyDescent="0.25">
      <c r="A644" s="549"/>
      <c r="B644" s="552"/>
      <c r="C644" s="455"/>
      <c r="D644" s="545"/>
      <c r="E644" s="557"/>
      <c r="F644" s="110" t="s">
        <v>256</v>
      </c>
      <c r="G644" s="524" t="s">
        <v>1198</v>
      </c>
      <c r="H644" s="524"/>
      <c r="I644" s="524"/>
      <c r="J644" s="524"/>
      <c r="K644" s="502"/>
      <c r="L644" s="499"/>
    </row>
    <row r="645" spans="1:12" ht="15.6" customHeight="1" x14ac:dyDescent="0.25">
      <c r="A645" s="549"/>
      <c r="B645" s="552"/>
      <c r="C645" s="455"/>
      <c r="D645" s="545"/>
      <c r="E645" s="557"/>
      <c r="F645" s="93" t="s">
        <v>379</v>
      </c>
      <c r="G645" s="523" t="s">
        <v>380</v>
      </c>
      <c r="H645" s="523"/>
      <c r="I645" s="523"/>
      <c r="J645" s="523"/>
      <c r="K645" s="502"/>
      <c r="L645" s="499"/>
    </row>
    <row r="646" spans="1:12" ht="15.6" customHeight="1" x14ac:dyDescent="0.25">
      <c r="A646" s="549"/>
      <c r="B646" s="552"/>
      <c r="C646" s="455"/>
      <c r="D646" s="545"/>
      <c r="E646" s="557"/>
      <c r="F646" s="93" t="s">
        <v>701</v>
      </c>
      <c r="G646" s="523">
        <v>100000</v>
      </c>
      <c r="H646" s="523"/>
      <c r="I646" s="523"/>
      <c r="J646" s="523"/>
      <c r="K646" s="502"/>
      <c r="L646" s="499"/>
    </row>
    <row r="647" spans="1:12" ht="15.6" customHeight="1" x14ac:dyDescent="0.25">
      <c r="A647" s="549"/>
      <c r="B647" s="552"/>
      <c r="C647" s="455"/>
      <c r="D647" s="545"/>
      <c r="E647" s="557"/>
      <c r="F647" s="93" t="s">
        <v>257</v>
      </c>
      <c r="G647" s="523" t="s">
        <v>556</v>
      </c>
      <c r="H647" s="523"/>
      <c r="I647" s="523"/>
      <c r="J647" s="523"/>
      <c r="K647" s="502"/>
      <c r="L647" s="499"/>
    </row>
    <row r="648" spans="1:12" ht="15.6" customHeight="1" x14ac:dyDescent="0.25">
      <c r="A648" s="549"/>
      <c r="B648" s="552"/>
      <c r="C648" s="455"/>
      <c r="D648" s="545"/>
      <c r="E648" s="557"/>
      <c r="F648" s="93" t="s">
        <v>376</v>
      </c>
      <c r="G648" s="523" t="s">
        <v>395</v>
      </c>
      <c r="H648" s="523"/>
      <c r="I648" s="523"/>
      <c r="J648" s="523"/>
      <c r="K648" s="502"/>
      <c r="L648" s="499"/>
    </row>
    <row r="649" spans="1:12" ht="15.6" customHeight="1" x14ac:dyDescent="0.25">
      <c r="A649" s="549"/>
      <c r="B649" s="552"/>
      <c r="C649" s="455"/>
      <c r="D649" s="545"/>
      <c r="E649" s="557"/>
      <c r="F649" s="93" t="s">
        <v>381</v>
      </c>
      <c r="G649" s="523" t="s">
        <v>382</v>
      </c>
      <c r="H649" s="523"/>
      <c r="I649" s="523"/>
      <c r="J649" s="523"/>
      <c r="K649" s="502"/>
      <c r="L649" s="499"/>
    </row>
    <row r="650" spans="1:12" ht="15.6" customHeight="1" x14ac:dyDescent="0.25">
      <c r="A650" s="549"/>
      <c r="B650" s="552"/>
      <c r="C650" s="455"/>
      <c r="D650" s="545"/>
      <c r="E650" s="557"/>
      <c r="F650" s="94" t="s">
        <v>358</v>
      </c>
      <c r="G650" s="523" t="s">
        <v>900</v>
      </c>
      <c r="H650" s="523"/>
      <c r="I650" s="523"/>
      <c r="J650" s="523"/>
      <c r="K650" s="502"/>
      <c r="L650" s="500"/>
    </row>
    <row r="651" spans="1:12" ht="15.6" customHeight="1" x14ac:dyDescent="0.25">
      <c r="A651" s="549"/>
      <c r="B651" s="552"/>
      <c r="C651" s="455"/>
      <c r="D651" s="545"/>
      <c r="E651" s="557"/>
      <c r="F651" s="93" t="s">
        <v>383</v>
      </c>
      <c r="G651" s="523" t="s">
        <v>384</v>
      </c>
      <c r="H651" s="523"/>
      <c r="I651" s="523"/>
      <c r="J651" s="523"/>
      <c r="K651" s="496">
        <v>5</v>
      </c>
      <c r="L651" s="443">
        <v>29890</v>
      </c>
    </row>
    <row r="652" spans="1:12" ht="15.6" customHeight="1" x14ac:dyDescent="0.25">
      <c r="A652" s="549"/>
      <c r="B652" s="552"/>
      <c r="C652" s="455"/>
      <c r="D652" s="545"/>
      <c r="E652" s="557"/>
      <c r="F652" s="93" t="s">
        <v>385</v>
      </c>
      <c r="G652" s="523" t="s">
        <v>386</v>
      </c>
      <c r="H652" s="523"/>
      <c r="I652" s="523"/>
      <c r="J652" s="523"/>
      <c r="K652" s="497"/>
      <c r="L652" s="444" t="e">
        <f>#REF!-#REF!*10%</f>
        <v>#REF!</v>
      </c>
    </row>
    <row r="653" spans="1:12" ht="15.6" customHeight="1" x14ac:dyDescent="0.25">
      <c r="A653" s="549"/>
      <c r="B653" s="552"/>
      <c r="C653" s="455"/>
      <c r="D653" s="545"/>
      <c r="E653" s="557"/>
      <c r="F653" s="93" t="s">
        <v>389</v>
      </c>
      <c r="G653" s="523" t="s">
        <v>390</v>
      </c>
      <c r="H653" s="523"/>
      <c r="I653" s="523"/>
      <c r="J653" s="523"/>
      <c r="K653" s="497"/>
      <c r="L653" s="444" t="e">
        <f>#REF!-#REF!*10%</f>
        <v>#REF!</v>
      </c>
    </row>
    <row r="654" spans="1:12" ht="15.6" customHeight="1" x14ac:dyDescent="0.25">
      <c r="A654" s="549"/>
      <c r="B654" s="552"/>
      <c r="C654" s="455"/>
      <c r="D654" s="545"/>
      <c r="E654" s="557"/>
      <c r="F654" s="93" t="s">
        <v>704</v>
      </c>
      <c r="G654" s="523" t="s">
        <v>705</v>
      </c>
      <c r="H654" s="523"/>
      <c r="I654" s="523"/>
      <c r="J654" s="523"/>
      <c r="K654" s="497"/>
      <c r="L654" s="444" t="e">
        <f>#REF!-#REF!*10%</f>
        <v>#REF!</v>
      </c>
    </row>
    <row r="655" spans="1:12" ht="15.6" customHeight="1" x14ac:dyDescent="0.25">
      <c r="A655" s="549"/>
      <c r="B655" s="552"/>
      <c r="C655" s="455"/>
      <c r="D655" s="545"/>
      <c r="E655" s="557"/>
      <c r="F655" s="93" t="s">
        <v>706</v>
      </c>
      <c r="G655" s="461" t="s">
        <v>390</v>
      </c>
      <c r="H655" s="461"/>
      <c r="I655" s="461"/>
      <c r="J655" s="461"/>
      <c r="K655" s="497"/>
      <c r="L655" s="444" t="e">
        <f>#REF!-#REF!*10%</f>
        <v>#REF!</v>
      </c>
    </row>
    <row r="656" spans="1:12" ht="15.6" customHeight="1" x14ac:dyDescent="0.25">
      <c r="A656" s="549"/>
      <c r="B656" s="552"/>
      <c r="C656" s="455"/>
      <c r="D656" s="545"/>
      <c r="E656" s="557"/>
      <c r="F656" s="93" t="s">
        <v>1271</v>
      </c>
      <c r="G656" s="461" t="s">
        <v>390</v>
      </c>
      <c r="H656" s="461"/>
      <c r="I656" s="461"/>
      <c r="J656" s="461"/>
      <c r="K656" s="497"/>
      <c r="L656" s="444" t="e">
        <f>#REF!-#REF!*10%</f>
        <v>#REF!</v>
      </c>
    </row>
    <row r="657" spans="1:12" ht="15.6" customHeight="1" x14ac:dyDescent="0.25">
      <c r="A657" s="549"/>
      <c r="B657" s="552"/>
      <c r="C657" s="455"/>
      <c r="D657" s="545"/>
      <c r="E657" s="557"/>
      <c r="F657" s="93" t="s">
        <v>707</v>
      </c>
      <c r="G657" s="523" t="s">
        <v>911</v>
      </c>
      <c r="H657" s="523"/>
      <c r="I657" s="523"/>
      <c r="J657" s="523"/>
      <c r="K657" s="497"/>
      <c r="L657" s="444" t="e">
        <f>#REF!-#REF!*10%</f>
        <v>#REF!</v>
      </c>
    </row>
    <row r="658" spans="1:12" ht="15.6" customHeight="1" x14ac:dyDescent="0.25">
      <c r="A658" s="549"/>
      <c r="B658" s="552"/>
      <c r="C658" s="455"/>
      <c r="D658" s="545"/>
      <c r="E658" s="557"/>
      <c r="F658" s="93" t="s">
        <v>708</v>
      </c>
      <c r="G658" s="523" t="s">
        <v>390</v>
      </c>
      <c r="H658" s="523"/>
      <c r="I658" s="523"/>
      <c r="J658" s="523"/>
      <c r="K658" s="497"/>
      <c r="L658" s="444" t="e">
        <f>#REF!-#REF!*10%</f>
        <v>#REF!</v>
      </c>
    </row>
    <row r="659" spans="1:12" ht="15.6" customHeight="1" x14ac:dyDescent="0.25">
      <c r="A659" s="549"/>
      <c r="B659" s="552"/>
      <c r="C659" s="455"/>
      <c r="D659" s="545"/>
      <c r="E659" s="557"/>
      <c r="F659" s="93" t="s">
        <v>377</v>
      </c>
      <c r="G659" s="523" t="s">
        <v>387</v>
      </c>
      <c r="H659" s="523"/>
      <c r="I659" s="523"/>
      <c r="J659" s="523"/>
      <c r="K659" s="497"/>
      <c r="L659" s="444" t="e">
        <f>#REF!-#REF!*10%</f>
        <v>#REF!</v>
      </c>
    </row>
    <row r="660" spans="1:12" ht="15.6" customHeight="1" x14ac:dyDescent="0.25">
      <c r="A660" s="549"/>
      <c r="B660" s="552"/>
      <c r="C660" s="455"/>
      <c r="D660" s="545"/>
      <c r="E660" s="557"/>
      <c r="F660" s="93" t="s">
        <v>388</v>
      </c>
      <c r="G660" s="523" t="s">
        <v>393</v>
      </c>
      <c r="H660" s="523"/>
      <c r="I660" s="523"/>
      <c r="J660" s="523"/>
      <c r="K660" s="497"/>
      <c r="L660" s="444" t="e">
        <f>#REF!-#REF!*10%</f>
        <v>#REF!</v>
      </c>
    </row>
    <row r="661" spans="1:12" ht="15.6" customHeight="1" x14ac:dyDescent="0.25">
      <c r="A661" s="549"/>
      <c r="B661" s="552"/>
      <c r="C661" s="455"/>
      <c r="D661" s="545"/>
      <c r="E661" s="557"/>
      <c r="F661" s="93" t="s">
        <v>562</v>
      </c>
      <c r="G661" s="523" t="s">
        <v>1024</v>
      </c>
      <c r="H661" s="523"/>
      <c r="I661" s="523"/>
      <c r="J661" s="523"/>
      <c r="K661" s="497"/>
      <c r="L661" s="444" t="e">
        <f>#REF!-#REF!*10%</f>
        <v>#REF!</v>
      </c>
    </row>
    <row r="662" spans="1:12" ht="15.6" customHeight="1" x14ac:dyDescent="0.25">
      <c r="A662" s="549"/>
      <c r="B662" s="552"/>
      <c r="C662" s="455"/>
      <c r="D662" s="545"/>
      <c r="E662" s="557"/>
      <c r="F662" s="93" t="s">
        <v>570</v>
      </c>
      <c r="G662" s="523" t="s">
        <v>613</v>
      </c>
      <c r="H662" s="523"/>
      <c r="I662" s="523"/>
      <c r="J662" s="523"/>
      <c r="K662" s="497"/>
      <c r="L662" s="444" t="e">
        <f>#REF!-#REF!*10%</f>
        <v>#REF!</v>
      </c>
    </row>
    <row r="663" spans="1:12" ht="15.6" customHeight="1" x14ac:dyDescent="0.25">
      <c r="A663" s="549"/>
      <c r="B663" s="552"/>
      <c r="C663" s="455"/>
      <c r="D663" s="545"/>
      <c r="E663" s="557"/>
      <c r="F663" s="110" t="s">
        <v>84</v>
      </c>
      <c r="G663" s="558" t="s">
        <v>739</v>
      </c>
      <c r="H663" s="558"/>
      <c r="I663" s="558"/>
      <c r="J663" s="558"/>
      <c r="K663" s="497"/>
      <c r="L663" s="444" t="e">
        <f>#REF!-#REF!*10%</f>
        <v>#REF!</v>
      </c>
    </row>
    <row r="664" spans="1:12" ht="15" customHeight="1" x14ac:dyDescent="0.25">
      <c r="A664" s="549"/>
      <c r="B664" s="553"/>
      <c r="C664" s="455"/>
      <c r="D664" s="546"/>
      <c r="E664" s="557"/>
      <c r="F664" s="96" t="s">
        <v>1016</v>
      </c>
      <c r="G664" s="454">
        <v>5</v>
      </c>
      <c r="H664" s="454"/>
      <c r="I664" s="454"/>
      <c r="J664" s="454"/>
      <c r="K664" s="497"/>
      <c r="L664" s="444" t="e">
        <f>#REF!-#REF!*10%</f>
        <v>#REF!</v>
      </c>
    </row>
    <row r="665" spans="1:12" ht="15" customHeight="1" x14ac:dyDescent="0.25">
      <c r="A665" s="549">
        <v>10</v>
      </c>
      <c r="B665" s="551"/>
      <c r="C665" s="455" t="s">
        <v>1201</v>
      </c>
      <c r="D665" s="520"/>
      <c r="E665" s="557"/>
      <c r="F665" s="110" t="s">
        <v>81</v>
      </c>
      <c r="G665" s="524" t="s">
        <v>6</v>
      </c>
      <c r="H665" s="524"/>
      <c r="I665" s="524"/>
      <c r="J665" s="524"/>
      <c r="K665" s="560">
        <v>3</v>
      </c>
      <c r="L665" s="498">
        <v>27934</v>
      </c>
    </row>
    <row r="666" spans="1:12" ht="15" customHeight="1" x14ac:dyDescent="0.25">
      <c r="A666" s="549"/>
      <c r="B666" s="552"/>
      <c r="C666" s="455"/>
      <c r="D666" s="520"/>
      <c r="E666" s="557"/>
      <c r="F666" s="110" t="s">
        <v>80</v>
      </c>
      <c r="G666" s="469">
        <v>158</v>
      </c>
      <c r="H666" s="469"/>
      <c r="I666" s="469"/>
      <c r="J666" s="469"/>
      <c r="K666" s="502"/>
      <c r="L666" s="499"/>
    </row>
    <row r="667" spans="1:12" ht="15" customHeight="1" x14ac:dyDescent="0.25">
      <c r="A667" s="549"/>
      <c r="B667" s="552"/>
      <c r="C667" s="455"/>
      <c r="D667" s="520"/>
      <c r="E667" s="557"/>
      <c r="F667" s="110" t="s">
        <v>8</v>
      </c>
      <c r="G667" s="240">
        <v>3000</v>
      </c>
      <c r="H667" s="241">
        <v>4000</v>
      </c>
      <c r="I667" s="312">
        <v>5000</v>
      </c>
      <c r="J667" s="242">
        <v>6000</v>
      </c>
      <c r="K667" s="502"/>
      <c r="L667" s="499"/>
    </row>
    <row r="668" spans="1:12" ht="15" customHeight="1" x14ac:dyDescent="0.25">
      <c r="A668" s="549"/>
      <c r="B668" s="552"/>
      <c r="C668" s="455"/>
      <c r="D668" s="520"/>
      <c r="E668" s="557"/>
      <c r="F668" s="110" t="s">
        <v>817</v>
      </c>
      <c r="G668" s="243">
        <f>G666*114</f>
        <v>18012</v>
      </c>
      <c r="H668" s="244">
        <f>G666*128</f>
        <v>20224</v>
      </c>
      <c r="I668" s="313">
        <f>G666*143</f>
        <v>22594</v>
      </c>
      <c r="J668" s="245">
        <f>G666*148</f>
        <v>23384</v>
      </c>
      <c r="K668" s="502"/>
      <c r="L668" s="499"/>
    </row>
    <row r="669" spans="1:12" ht="15" customHeight="1" x14ac:dyDescent="0.25">
      <c r="A669" s="549"/>
      <c r="B669" s="552"/>
      <c r="C669" s="455"/>
      <c r="D669" s="520"/>
      <c r="E669" s="557"/>
      <c r="F669" s="110" t="s">
        <v>1269</v>
      </c>
      <c r="G669" s="451">
        <v>0.98</v>
      </c>
      <c r="H669" s="451"/>
      <c r="I669" s="451"/>
      <c r="J669" s="451"/>
      <c r="K669" s="502"/>
      <c r="L669" s="499"/>
    </row>
    <row r="670" spans="1:12" ht="15" customHeight="1" x14ac:dyDescent="0.25">
      <c r="A670" s="549"/>
      <c r="B670" s="552"/>
      <c r="C670" s="455"/>
      <c r="D670" s="520"/>
      <c r="E670" s="557"/>
      <c r="F670" s="93" t="s">
        <v>699</v>
      </c>
      <c r="G670" s="523" t="s">
        <v>700</v>
      </c>
      <c r="H670" s="523"/>
      <c r="I670" s="523"/>
      <c r="J670" s="523"/>
      <c r="K670" s="502"/>
      <c r="L670" s="499"/>
    </row>
    <row r="671" spans="1:12" ht="15" customHeight="1" x14ac:dyDescent="0.25">
      <c r="A671" s="549"/>
      <c r="B671" s="552"/>
      <c r="C671" s="455"/>
      <c r="D671" s="520"/>
      <c r="E671" s="557"/>
      <c r="F671" s="93" t="s">
        <v>1181</v>
      </c>
      <c r="G671" s="462" t="s">
        <v>1179</v>
      </c>
      <c r="H671" s="463"/>
      <c r="I671" s="463"/>
      <c r="J671" s="464"/>
      <c r="K671" s="502"/>
      <c r="L671" s="499"/>
    </row>
    <row r="672" spans="1:12" ht="15" customHeight="1" x14ac:dyDescent="0.25">
      <c r="A672" s="549"/>
      <c r="B672" s="552"/>
      <c r="C672" s="455"/>
      <c r="D672" s="520"/>
      <c r="E672" s="557"/>
      <c r="F672" s="110" t="s">
        <v>83</v>
      </c>
      <c r="G672" s="524">
        <v>67</v>
      </c>
      <c r="H672" s="524"/>
      <c r="I672" s="524"/>
      <c r="J672" s="524"/>
      <c r="K672" s="502"/>
      <c r="L672" s="499"/>
    </row>
    <row r="673" spans="1:12" ht="15" customHeight="1" x14ac:dyDescent="0.25">
      <c r="A673" s="549"/>
      <c r="B673" s="552"/>
      <c r="C673" s="455"/>
      <c r="D673" s="520"/>
      <c r="E673" s="557"/>
      <c r="F673" s="112" t="s">
        <v>396</v>
      </c>
      <c r="G673" s="523" t="s">
        <v>908</v>
      </c>
      <c r="H673" s="523"/>
      <c r="I673" s="523"/>
      <c r="J673" s="523"/>
      <c r="K673" s="502"/>
      <c r="L673" s="499"/>
    </row>
    <row r="674" spans="1:12" ht="15" customHeight="1" x14ac:dyDescent="0.25">
      <c r="A674" s="549"/>
      <c r="B674" s="552"/>
      <c r="C674" s="455"/>
      <c r="D674" s="520"/>
      <c r="E674" s="557"/>
      <c r="F674" s="110" t="s">
        <v>256</v>
      </c>
      <c r="G674" s="524" t="s">
        <v>973</v>
      </c>
      <c r="H674" s="524"/>
      <c r="I674" s="524"/>
      <c r="J674" s="524"/>
      <c r="K674" s="502"/>
      <c r="L674" s="499"/>
    </row>
    <row r="675" spans="1:12" ht="15.6" customHeight="1" x14ac:dyDescent="0.25">
      <c r="A675" s="549"/>
      <c r="B675" s="552"/>
      <c r="C675" s="455"/>
      <c r="D675" s="520"/>
      <c r="E675" s="557"/>
      <c r="F675" s="93" t="s">
        <v>379</v>
      </c>
      <c r="G675" s="523" t="s">
        <v>380</v>
      </c>
      <c r="H675" s="523"/>
      <c r="I675" s="523"/>
      <c r="J675" s="523"/>
      <c r="K675" s="502"/>
      <c r="L675" s="499"/>
    </row>
    <row r="676" spans="1:12" ht="15.6" customHeight="1" x14ac:dyDescent="0.25">
      <c r="A676" s="549"/>
      <c r="B676" s="552"/>
      <c r="C676" s="455"/>
      <c r="D676" s="520"/>
      <c r="E676" s="557"/>
      <c r="F676" s="93" t="s">
        <v>701</v>
      </c>
      <c r="G676" s="523">
        <v>100000</v>
      </c>
      <c r="H676" s="523"/>
      <c r="I676" s="523"/>
      <c r="J676" s="523"/>
      <c r="K676" s="502"/>
      <c r="L676" s="499"/>
    </row>
    <row r="677" spans="1:12" ht="15.6" customHeight="1" x14ac:dyDescent="0.25">
      <c r="A677" s="549"/>
      <c r="B677" s="552"/>
      <c r="C677" s="455"/>
      <c r="D677" s="520"/>
      <c r="E677" s="557"/>
      <c r="F677" s="93" t="s">
        <v>257</v>
      </c>
      <c r="G677" s="523" t="s">
        <v>556</v>
      </c>
      <c r="H677" s="523"/>
      <c r="I677" s="523"/>
      <c r="J677" s="523"/>
      <c r="K677" s="502"/>
      <c r="L677" s="499"/>
    </row>
    <row r="678" spans="1:12" ht="15.6" customHeight="1" x14ac:dyDescent="0.25">
      <c r="A678" s="549"/>
      <c r="B678" s="552"/>
      <c r="C678" s="455"/>
      <c r="D678" s="520"/>
      <c r="E678" s="557"/>
      <c r="F678" s="93" t="s">
        <v>376</v>
      </c>
      <c r="G678" s="523" t="s">
        <v>395</v>
      </c>
      <c r="H678" s="523"/>
      <c r="I678" s="523"/>
      <c r="J678" s="523"/>
      <c r="K678" s="502"/>
      <c r="L678" s="499"/>
    </row>
    <row r="679" spans="1:12" ht="15.6" customHeight="1" x14ac:dyDescent="0.25">
      <c r="A679" s="549"/>
      <c r="B679" s="552"/>
      <c r="C679" s="455"/>
      <c r="D679" s="520"/>
      <c r="E679" s="557"/>
      <c r="F679" s="93" t="s">
        <v>381</v>
      </c>
      <c r="G679" s="523" t="s">
        <v>382</v>
      </c>
      <c r="H679" s="523"/>
      <c r="I679" s="523"/>
      <c r="J679" s="523"/>
      <c r="K679" s="502"/>
      <c r="L679" s="499"/>
    </row>
    <row r="680" spans="1:12" ht="15.6" customHeight="1" x14ac:dyDescent="0.25">
      <c r="A680" s="549"/>
      <c r="B680" s="552"/>
      <c r="C680" s="455"/>
      <c r="D680" s="520"/>
      <c r="E680" s="557"/>
      <c r="F680" s="94" t="s">
        <v>358</v>
      </c>
      <c r="G680" s="523" t="s">
        <v>900</v>
      </c>
      <c r="H680" s="523"/>
      <c r="I680" s="523"/>
      <c r="J680" s="523"/>
      <c r="K680" s="502"/>
      <c r="L680" s="500"/>
    </row>
    <row r="681" spans="1:12" ht="15.6" customHeight="1" x14ac:dyDescent="0.25">
      <c r="A681" s="549"/>
      <c r="B681" s="552"/>
      <c r="C681" s="455"/>
      <c r="D681" s="520"/>
      <c r="E681" s="557"/>
      <c r="F681" s="93" t="s">
        <v>383</v>
      </c>
      <c r="G681" s="523" t="s">
        <v>384</v>
      </c>
      <c r="H681" s="523"/>
      <c r="I681" s="523"/>
      <c r="J681" s="523"/>
      <c r="K681" s="496">
        <v>5</v>
      </c>
      <c r="L681" s="443">
        <v>29890</v>
      </c>
    </row>
    <row r="682" spans="1:12" ht="15.6" customHeight="1" x14ac:dyDescent="0.25">
      <c r="A682" s="549"/>
      <c r="B682" s="552"/>
      <c r="C682" s="455"/>
      <c r="D682" s="520"/>
      <c r="E682" s="557"/>
      <c r="F682" s="93" t="s">
        <v>385</v>
      </c>
      <c r="G682" s="523" t="s">
        <v>386</v>
      </c>
      <c r="H682" s="523"/>
      <c r="I682" s="523"/>
      <c r="J682" s="523"/>
      <c r="K682" s="497"/>
      <c r="L682" s="444" t="e">
        <f>#REF!-#REF!*10%</f>
        <v>#REF!</v>
      </c>
    </row>
    <row r="683" spans="1:12" ht="15.6" customHeight="1" x14ac:dyDescent="0.25">
      <c r="A683" s="549"/>
      <c r="B683" s="552"/>
      <c r="C683" s="455"/>
      <c r="D683" s="520"/>
      <c r="E683" s="557"/>
      <c r="F683" s="93" t="s">
        <v>389</v>
      </c>
      <c r="G683" s="523" t="s">
        <v>390</v>
      </c>
      <c r="H683" s="523"/>
      <c r="I683" s="523"/>
      <c r="J683" s="523"/>
      <c r="K683" s="497"/>
      <c r="L683" s="444" t="e">
        <f>#REF!-#REF!*10%</f>
        <v>#REF!</v>
      </c>
    </row>
    <row r="684" spans="1:12" ht="15.6" customHeight="1" x14ac:dyDescent="0.25">
      <c r="A684" s="549"/>
      <c r="B684" s="552"/>
      <c r="C684" s="455"/>
      <c r="D684" s="520"/>
      <c r="E684" s="557"/>
      <c r="F684" s="93" t="s">
        <v>704</v>
      </c>
      <c r="G684" s="523" t="s">
        <v>705</v>
      </c>
      <c r="H684" s="523"/>
      <c r="I684" s="523"/>
      <c r="J684" s="523"/>
      <c r="K684" s="497"/>
      <c r="L684" s="444" t="e">
        <f>#REF!-#REF!*10%</f>
        <v>#REF!</v>
      </c>
    </row>
    <row r="685" spans="1:12" ht="15.6" customHeight="1" x14ac:dyDescent="0.25">
      <c r="A685" s="549"/>
      <c r="B685" s="552"/>
      <c r="C685" s="455"/>
      <c r="D685" s="520"/>
      <c r="E685" s="557"/>
      <c r="F685" s="93" t="s">
        <v>706</v>
      </c>
      <c r="G685" s="461" t="s">
        <v>390</v>
      </c>
      <c r="H685" s="461"/>
      <c r="I685" s="461"/>
      <c r="J685" s="461"/>
      <c r="K685" s="497"/>
      <c r="L685" s="444" t="e">
        <f>#REF!-#REF!*10%</f>
        <v>#REF!</v>
      </c>
    </row>
    <row r="686" spans="1:12" ht="15.6" customHeight="1" x14ac:dyDescent="0.25">
      <c r="A686" s="549"/>
      <c r="B686" s="552"/>
      <c r="C686" s="455"/>
      <c r="D686" s="520"/>
      <c r="E686" s="557"/>
      <c r="F686" s="93" t="s">
        <v>1271</v>
      </c>
      <c r="G686" s="461" t="s">
        <v>390</v>
      </c>
      <c r="H686" s="461"/>
      <c r="I686" s="461"/>
      <c r="J686" s="461"/>
      <c r="K686" s="497"/>
      <c r="L686" s="444" t="e">
        <f>#REF!-#REF!*10%</f>
        <v>#REF!</v>
      </c>
    </row>
    <row r="687" spans="1:12" ht="15.6" customHeight="1" x14ac:dyDescent="0.25">
      <c r="A687" s="549"/>
      <c r="B687" s="552"/>
      <c r="C687" s="455"/>
      <c r="D687" s="520"/>
      <c r="E687" s="557"/>
      <c r="F687" s="93" t="s">
        <v>707</v>
      </c>
      <c r="G687" s="523" t="s">
        <v>911</v>
      </c>
      <c r="H687" s="523"/>
      <c r="I687" s="523"/>
      <c r="J687" s="523"/>
      <c r="K687" s="497"/>
      <c r="L687" s="444" t="e">
        <f>#REF!-#REF!*10%</f>
        <v>#REF!</v>
      </c>
    </row>
    <row r="688" spans="1:12" ht="15.6" customHeight="1" x14ac:dyDescent="0.25">
      <c r="A688" s="549"/>
      <c r="B688" s="552"/>
      <c r="C688" s="455"/>
      <c r="D688" s="520"/>
      <c r="E688" s="557"/>
      <c r="F688" s="93" t="s">
        <v>708</v>
      </c>
      <c r="G688" s="523" t="s">
        <v>390</v>
      </c>
      <c r="H688" s="523"/>
      <c r="I688" s="523"/>
      <c r="J688" s="523"/>
      <c r="K688" s="497"/>
      <c r="L688" s="444" t="e">
        <f>#REF!-#REF!*10%</f>
        <v>#REF!</v>
      </c>
    </row>
    <row r="689" spans="1:12" ht="15.6" customHeight="1" x14ac:dyDescent="0.25">
      <c r="A689" s="549"/>
      <c r="B689" s="552"/>
      <c r="C689" s="455"/>
      <c r="D689" s="520"/>
      <c r="E689" s="557"/>
      <c r="F689" s="93" t="s">
        <v>377</v>
      </c>
      <c r="G689" s="523" t="s">
        <v>387</v>
      </c>
      <c r="H689" s="523"/>
      <c r="I689" s="523"/>
      <c r="J689" s="523"/>
      <c r="K689" s="497"/>
      <c r="L689" s="444" t="e">
        <f>#REF!-#REF!*10%</f>
        <v>#REF!</v>
      </c>
    </row>
    <row r="690" spans="1:12" ht="15.6" customHeight="1" x14ac:dyDescent="0.25">
      <c r="A690" s="549"/>
      <c r="B690" s="552"/>
      <c r="C690" s="455"/>
      <c r="D690" s="520"/>
      <c r="E690" s="557"/>
      <c r="F690" s="93" t="s">
        <v>388</v>
      </c>
      <c r="G690" s="523" t="s">
        <v>393</v>
      </c>
      <c r="H690" s="523"/>
      <c r="I690" s="523"/>
      <c r="J690" s="523"/>
      <c r="K690" s="497"/>
      <c r="L690" s="444" t="e">
        <f>#REF!-#REF!*10%</f>
        <v>#REF!</v>
      </c>
    </row>
    <row r="691" spans="1:12" ht="15.6" customHeight="1" x14ac:dyDescent="0.25">
      <c r="A691" s="549"/>
      <c r="B691" s="552"/>
      <c r="C691" s="455"/>
      <c r="D691" s="520"/>
      <c r="E691" s="557"/>
      <c r="F691" s="93" t="s">
        <v>562</v>
      </c>
      <c r="G691" s="523" t="s">
        <v>1024</v>
      </c>
      <c r="H691" s="523"/>
      <c r="I691" s="523"/>
      <c r="J691" s="523"/>
      <c r="K691" s="497"/>
      <c r="L691" s="444" t="e">
        <f>#REF!-#REF!*10%</f>
        <v>#REF!</v>
      </c>
    </row>
    <row r="692" spans="1:12" ht="15.6" customHeight="1" x14ac:dyDescent="0.25">
      <c r="A692" s="549"/>
      <c r="B692" s="552"/>
      <c r="C692" s="455"/>
      <c r="D692" s="520"/>
      <c r="E692" s="557"/>
      <c r="F692" s="93" t="s">
        <v>570</v>
      </c>
      <c r="G692" s="523" t="s">
        <v>613</v>
      </c>
      <c r="H692" s="523"/>
      <c r="I692" s="523"/>
      <c r="J692" s="523"/>
      <c r="K692" s="497"/>
      <c r="L692" s="444" t="e">
        <f>#REF!-#REF!*10%</f>
        <v>#REF!</v>
      </c>
    </row>
    <row r="693" spans="1:12" ht="15.6" customHeight="1" x14ac:dyDescent="0.25">
      <c r="A693" s="549"/>
      <c r="B693" s="552"/>
      <c r="C693" s="455"/>
      <c r="D693" s="520"/>
      <c r="E693" s="557"/>
      <c r="F693" s="110" t="s">
        <v>84</v>
      </c>
      <c r="G693" s="558" t="s">
        <v>739</v>
      </c>
      <c r="H693" s="558"/>
      <c r="I693" s="558"/>
      <c r="J693" s="558"/>
      <c r="K693" s="497"/>
      <c r="L693" s="444" t="e">
        <f>#REF!-#REF!*10%</f>
        <v>#REF!</v>
      </c>
    </row>
    <row r="694" spans="1:12" ht="15" customHeight="1" x14ac:dyDescent="0.25">
      <c r="A694" s="549"/>
      <c r="B694" s="553"/>
      <c r="C694" s="455"/>
      <c r="D694" s="520"/>
      <c r="E694" s="557"/>
      <c r="F694" s="96" t="s">
        <v>1016</v>
      </c>
      <c r="G694" s="454">
        <v>5</v>
      </c>
      <c r="H694" s="454"/>
      <c r="I694" s="454"/>
      <c r="J694" s="454"/>
      <c r="K694" s="497"/>
      <c r="L694" s="444" t="e">
        <f>#REF!-#REF!*10%</f>
        <v>#REF!</v>
      </c>
    </row>
    <row r="695" spans="1:12" ht="15" customHeight="1" x14ac:dyDescent="0.25">
      <c r="A695" s="549">
        <v>11</v>
      </c>
      <c r="B695" s="551"/>
      <c r="C695" s="455" t="s">
        <v>266</v>
      </c>
      <c r="D695" s="520"/>
      <c r="E695" s="557"/>
      <c r="F695" s="110" t="s">
        <v>81</v>
      </c>
      <c r="G695" s="524" t="s">
        <v>6</v>
      </c>
      <c r="H695" s="524"/>
      <c r="I695" s="524"/>
      <c r="J695" s="524"/>
      <c r="K695" s="560">
        <v>3</v>
      </c>
      <c r="L695" s="498">
        <v>31432</v>
      </c>
    </row>
    <row r="696" spans="1:12" ht="15" customHeight="1" x14ac:dyDescent="0.25">
      <c r="A696" s="549"/>
      <c r="B696" s="552"/>
      <c r="C696" s="455"/>
      <c r="D696" s="520"/>
      <c r="E696" s="557"/>
      <c r="F696" s="110" t="s">
        <v>80</v>
      </c>
      <c r="G696" s="469">
        <v>178</v>
      </c>
      <c r="H696" s="469"/>
      <c r="I696" s="469"/>
      <c r="J696" s="469"/>
      <c r="K696" s="502"/>
      <c r="L696" s="499"/>
    </row>
    <row r="697" spans="1:12" ht="15" customHeight="1" x14ac:dyDescent="0.25">
      <c r="A697" s="549"/>
      <c r="B697" s="552"/>
      <c r="C697" s="455"/>
      <c r="D697" s="520"/>
      <c r="E697" s="557"/>
      <c r="F697" s="110" t="s">
        <v>8</v>
      </c>
      <c r="G697" s="240">
        <v>3000</v>
      </c>
      <c r="H697" s="241">
        <v>4000</v>
      </c>
      <c r="I697" s="312">
        <v>5000</v>
      </c>
      <c r="J697" s="242">
        <v>6000</v>
      </c>
      <c r="K697" s="502"/>
      <c r="L697" s="499"/>
    </row>
    <row r="698" spans="1:12" ht="15" customHeight="1" x14ac:dyDescent="0.25">
      <c r="A698" s="549"/>
      <c r="B698" s="552"/>
      <c r="C698" s="455"/>
      <c r="D698" s="520"/>
      <c r="E698" s="557"/>
      <c r="F698" s="110" t="s">
        <v>817</v>
      </c>
      <c r="G698" s="243">
        <f>G696*114</f>
        <v>20292</v>
      </c>
      <c r="H698" s="244">
        <f>G696*128</f>
        <v>22784</v>
      </c>
      <c r="I698" s="313">
        <f>G696*143</f>
        <v>25454</v>
      </c>
      <c r="J698" s="245">
        <f>G696*148</f>
        <v>26344</v>
      </c>
      <c r="K698" s="502"/>
      <c r="L698" s="499"/>
    </row>
    <row r="699" spans="1:12" ht="15" customHeight="1" x14ac:dyDescent="0.25">
      <c r="A699" s="549"/>
      <c r="B699" s="552"/>
      <c r="C699" s="455"/>
      <c r="D699" s="520"/>
      <c r="E699" s="557"/>
      <c r="F699" s="110" t="s">
        <v>1269</v>
      </c>
      <c r="G699" s="451">
        <v>0.98</v>
      </c>
      <c r="H699" s="451"/>
      <c r="I699" s="451"/>
      <c r="J699" s="451"/>
      <c r="K699" s="502"/>
      <c r="L699" s="499"/>
    </row>
    <row r="700" spans="1:12" ht="15" customHeight="1" x14ac:dyDescent="0.25">
      <c r="A700" s="549"/>
      <c r="B700" s="552"/>
      <c r="C700" s="455"/>
      <c r="D700" s="520"/>
      <c r="E700" s="557"/>
      <c r="F700" s="93" t="s">
        <v>699</v>
      </c>
      <c r="G700" s="523" t="s">
        <v>700</v>
      </c>
      <c r="H700" s="523"/>
      <c r="I700" s="523"/>
      <c r="J700" s="523"/>
      <c r="K700" s="502"/>
      <c r="L700" s="499"/>
    </row>
    <row r="701" spans="1:12" ht="15" customHeight="1" x14ac:dyDescent="0.25">
      <c r="A701" s="549"/>
      <c r="B701" s="552"/>
      <c r="C701" s="455"/>
      <c r="D701" s="520"/>
      <c r="E701" s="557"/>
      <c r="F701" s="93" t="s">
        <v>1181</v>
      </c>
      <c r="G701" s="462" t="s">
        <v>1179</v>
      </c>
      <c r="H701" s="463"/>
      <c r="I701" s="463"/>
      <c r="J701" s="464"/>
      <c r="K701" s="502"/>
      <c r="L701" s="499"/>
    </row>
    <row r="702" spans="1:12" ht="15" customHeight="1" x14ac:dyDescent="0.25">
      <c r="A702" s="549"/>
      <c r="B702" s="552"/>
      <c r="C702" s="455"/>
      <c r="D702" s="520"/>
      <c r="E702" s="557"/>
      <c r="F702" s="110" t="s">
        <v>83</v>
      </c>
      <c r="G702" s="524">
        <v>67</v>
      </c>
      <c r="H702" s="524"/>
      <c r="I702" s="524"/>
      <c r="J702" s="524"/>
      <c r="K702" s="502"/>
      <c r="L702" s="499"/>
    </row>
    <row r="703" spans="1:12" ht="15" customHeight="1" x14ac:dyDescent="0.25">
      <c r="A703" s="549"/>
      <c r="B703" s="552"/>
      <c r="C703" s="455"/>
      <c r="D703" s="520"/>
      <c r="E703" s="557"/>
      <c r="F703" s="112" t="s">
        <v>396</v>
      </c>
      <c r="G703" s="523" t="s">
        <v>908</v>
      </c>
      <c r="H703" s="523"/>
      <c r="I703" s="523"/>
      <c r="J703" s="523"/>
      <c r="K703" s="502"/>
      <c r="L703" s="499"/>
    </row>
    <row r="704" spans="1:12" ht="15" customHeight="1" x14ac:dyDescent="0.25">
      <c r="A704" s="549"/>
      <c r="B704" s="552"/>
      <c r="C704" s="455"/>
      <c r="D704" s="520"/>
      <c r="E704" s="557"/>
      <c r="F704" s="110" t="s">
        <v>256</v>
      </c>
      <c r="G704" s="524" t="s">
        <v>972</v>
      </c>
      <c r="H704" s="524"/>
      <c r="I704" s="524"/>
      <c r="J704" s="524"/>
      <c r="K704" s="502"/>
      <c r="L704" s="499"/>
    </row>
    <row r="705" spans="1:12" ht="15.6" customHeight="1" x14ac:dyDescent="0.25">
      <c r="A705" s="549"/>
      <c r="B705" s="552"/>
      <c r="C705" s="455"/>
      <c r="D705" s="520"/>
      <c r="E705" s="557"/>
      <c r="F705" s="93" t="s">
        <v>379</v>
      </c>
      <c r="G705" s="523" t="s">
        <v>380</v>
      </c>
      <c r="H705" s="523"/>
      <c r="I705" s="523"/>
      <c r="J705" s="523"/>
      <c r="K705" s="502"/>
      <c r="L705" s="499"/>
    </row>
    <row r="706" spans="1:12" ht="15.6" customHeight="1" x14ac:dyDescent="0.25">
      <c r="A706" s="549"/>
      <c r="B706" s="552"/>
      <c r="C706" s="455"/>
      <c r="D706" s="520"/>
      <c r="E706" s="557"/>
      <c r="F706" s="93" t="s">
        <v>701</v>
      </c>
      <c r="G706" s="523">
        <v>100000</v>
      </c>
      <c r="H706" s="523"/>
      <c r="I706" s="523"/>
      <c r="J706" s="523"/>
      <c r="K706" s="502"/>
      <c r="L706" s="499"/>
    </row>
    <row r="707" spans="1:12" ht="15.6" customHeight="1" x14ac:dyDescent="0.25">
      <c r="A707" s="549"/>
      <c r="B707" s="552"/>
      <c r="C707" s="455"/>
      <c r="D707" s="520"/>
      <c r="E707" s="557"/>
      <c r="F707" s="93" t="s">
        <v>257</v>
      </c>
      <c r="G707" s="523" t="s">
        <v>556</v>
      </c>
      <c r="H707" s="523"/>
      <c r="I707" s="523"/>
      <c r="J707" s="523"/>
      <c r="K707" s="502"/>
      <c r="L707" s="499"/>
    </row>
    <row r="708" spans="1:12" ht="15.6" customHeight="1" x14ac:dyDescent="0.25">
      <c r="A708" s="549"/>
      <c r="B708" s="552"/>
      <c r="C708" s="455"/>
      <c r="D708" s="520"/>
      <c r="E708" s="557"/>
      <c r="F708" s="93" t="s">
        <v>376</v>
      </c>
      <c r="G708" s="523" t="s">
        <v>395</v>
      </c>
      <c r="H708" s="523"/>
      <c r="I708" s="523"/>
      <c r="J708" s="523"/>
      <c r="K708" s="502"/>
      <c r="L708" s="499"/>
    </row>
    <row r="709" spans="1:12" ht="15.6" customHeight="1" x14ac:dyDescent="0.25">
      <c r="A709" s="549"/>
      <c r="B709" s="552"/>
      <c r="C709" s="455"/>
      <c r="D709" s="520"/>
      <c r="E709" s="557"/>
      <c r="F709" s="93" t="s">
        <v>381</v>
      </c>
      <c r="G709" s="523" t="s">
        <v>382</v>
      </c>
      <c r="H709" s="523"/>
      <c r="I709" s="523"/>
      <c r="J709" s="523"/>
      <c r="K709" s="502"/>
      <c r="L709" s="499"/>
    </row>
    <row r="710" spans="1:12" ht="15.6" customHeight="1" x14ac:dyDescent="0.25">
      <c r="A710" s="549"/>
      <c r="B710" s="552"/>
      <c r="C710" s="455"/>
      <c r="D710" s="520"/>
      <c r="E710" s="557"/>
      <c r="F710" s="94" t="s">
        <v>358</v>
      </c>
      <c r="G710" s="523" t="s">
        <v>900</v>
      </c>
      <c r="H710" s="523"/>
      <c r="I710" s="523"/>
      <c r="J710" s="523"/>
      <c r="K710" s="502"/>
      <c r="L710" s="500"/>
    </row>
    <row r="711" spans="1:12" ht="15.6" customHeight="1" x14ac:dyDescent="0.25">
      <c r="A711" s="549"/>
      <c r="B711" s="552"/>
      <c r="C711" s="455"/>
      <c r="D711" s="520"/>
      <c r="E711" s="557"/>
      <c r="F711" s="93" t="s">
        <v>383</v>
      </c>
      <c r="G711" s="523" t="s">
        <v>384</v>
      </c>
      <c r="H711" s="523"/>
      <c r="I711" s="523"/>
      <c r="J711" s="523"/>
      <c r="K711" s="496">
        <v>5</v>
      </c>
      <c r="L711" s="443">
        <v>33632</v>
      </c>
    </row>
    <row r="712" spans="1:12" ht="15.6" customHeight="1" x14ac:dyDescent="0.25">
      <c r="A712" s="549"/>
      <c r="B712" s="552"/>
      <c r="C712" s="455"/>
      <c r="D712" s="520"/>
      <c r="E712" s="557"/>
      <c r="F712" s="93" t="s">
        <v>385</v>
      </c>
      <c r="G712" s="523" t="s">
        <v>386</v>
      </c>
      <c r="H712" s="523"/>
      <c r="I712" s="523"/>
      <c r="J712" s="523"/>
      <c r="K712" s="497"/>
      <c r="L712" s="444" t="e">
        <f>#REF!-#REF!*10%</f>
        <v>#REF!</v>
      </c>
    </row>
    <row r="713" spans="1:12" ht="15.6" customHeight="1" x14ac:dyDescent="0.25">
      <c r="A713" s="549"/>
      <c r="B713" s="552"/>
      <c r="C713" s="455"/>
      <c r="D713" s="520"/>
      <c r="E713" s="557"/>
      <c r="F713" s="93" t="s">
        <v>389</v>
      </c>
      <c r="G713" s="523" t="s">
        <v>390</v>
      </c>
      <c r="H713" s="523"/>
      <c r="I713" s="523"/>
      <c r="J713" s="523"/>
      <c r="K713" s="497"/>
      <c r="L713" s="444" t="e">
        <f>#REF!-#REF!*10%</f>
        <v>#REF!</v>
      </c>
    </row>
    <row r="714" spans="1:12" ht="15.6" customHeight="1" x14ac:dyDescent="0.25">
      <c r="A714" s="549"/>
      <c r="B714" s="552"/>
      <c r="C714" s="455"/>
      <c r="D714" s="520"/>
      <c r="E714" s="557"/>
      <c r="F714" s="93" t="s">
        <v>704</v>
      </c>
      <c r="G714" s="523" t="s">
        <v>705</v>
      </c>
      <c r="H714" s="523"/>
      <c r="I714" s="523"/>
      <c r="J714" s="523"/>
      <c r="K714" s="497"/>
      <c r="L714" s="444" t="e">
        <f>#REF!-#REF!*10%</f>
        <v>#REF!</v>
      </c>
    </row>
    <row r="715" spans="1:12" ht="15.6" customHeight="1" x14ac:dyDescent="0.25">
      <c r="A715" s="549"/>
      <c r="B715" s="552"/>
      <c r="C715" s="455"/>
      <c r="D715" s="520"/>
      <c r="E715" s="557"/>
      <c r="F715" s="93" t="s">
        <v>706</v>
      </c>
      <c r="G715" s="461" t="s">
        <v>390</v>
      </c>
      <c r="H715" s="461"/>
      <c r="I715" s="461"/>
      <c r="J715" s="461"/>
      <c r="K715" s="497"/>
      <c r="L715" s="444" t="e">
        <f>#REF!-#REF!*10%</f>
        <v>#REF!</v>
      </c>
    </row>
    <row r="716" spans="1:12" ht="15.6" customHeight="1" x14ac:dyDescent="0.25">
      <c r="A716" s="549"/>
      <c r="B716" s="552"/>
      <c r="C716" s="455"/>
      <c r="D716" s="520"/>
      <c r="E716" s="557"/>
      <c r="F716" s="93" t="s">
        <v>1271</v>
      </c>
      <c r="G716" s="461" t="s">
        <v>390</v>
      </c>
      <c r="H716" s="461"/>
      <c r="I716" s="461"/>
      <c r="J716" s="461"/>
      <c r="K716" s="497"/>
      <c r="L716" s="444" t="e">
        <f>#REF!-#REF!*10%</f>
        <v>#REF!</v>
      </c>
    </row>
    <row r="717" spans="1:12" ht="15.6" customHeight="1" x14ac:dyDescent="0.25">
      <c r="A717" s="549"/>
      <c r="B717" s="552"/>
      <c r="C717" s="455"/>
      <c r="D717" s="520"/>
      <c r="E717" s="557"/>
      <c r="F717" s="93" t="s">
        <v>707</v>
      </c>
      <c r="G717" s="523" t="s">
        <v>911</v>
      </c>
      <c r="H717" s="523"/>
      <c r="I717" s="523"/>
      <c r="J717" s="523"/>
      <c r="K717" s="497"/>
      <c r="L717" s="444" t="e">
        <f>#REF!-#REF!*10%</f>
        <v>#REF!</v>
      </c>
    </row>
    <row r="718" spans="1:12" ht="15.6" customHeight="1" x14ac:dyDescent="0.25">
      <c r="A718" s="549"/>
      <c r="B718" s="552"/>
      <c r="C718" s="455"/>
      <c r="D718" s="520"/>
      <c r="E718" s="557"/>
      <c r="F718" s="93" t="s">
        <v>708</v>
      </c>
      <c r="G718" s="523" t="s">
        <v>390</v>
      </c>
      <c r="H718" s="523"/>
      <c r="I718" s="523"/>
      <c r="J718" s="523"/>
      <c r="K718" s="497"/>
      <c r="L718" s="444" t="e">
        <f>#REF!-#REF!*10%</f>
        <v>#REF!</v>
      </c>
    </row>
    <row r="719" spans="1:12" ht="15.6" customHeight="1" x14ac:dyDescent="0.25">
      <c r="A719" s="549"/>
      <c r="B719" s="552"/>
      <c r="C719" s="455"/>
      <c r="D719" s="520"/>
      <c r="E719" s="557"/>
      <c r="F719" s="93" t="s">
        <v>377</v>
      </c>
      <c r="G719" s="523" t="s">
        <v>387</v>
      </c>
      <c r="H719" s="523"/>
      <c r="I719" s="523"/>
      <c r="J719" s="523"/>
      <c r="K719" s="497"/>
      <c r="L719" s="444" t="e">
        <f>#REF!-#REF!*10%</f>
        <v>#REF!</v>
      </c>
    </row>
    <row r="720" spans="1:12" ht="15.6" customHeight="1" x14ac:dyDescent="0.25">
      <c r="A720" s="549"/>
      <c r="B720" s="552"/>
      <c r="C720" s="455"/>
      <c r="D720" s="520"/>
      <c r="E720" s="557"/>
      <c r="F720" s="93" t="s">
        <v>388</v>
      </c>
      <c r="G720" s="523" t="s">
        <v>393</v>
      </c>
      <c r="H720" s="523"/>
      <c r="I720" s="523"/>
      <c r="J720" s="523"/>
      <c r="K720" s="497"/>
      <c r="L720" s="444" t="e">
        <f>#REF!-#REF!*10%</f>
        <v>#REF!</v>
      </c>
    </row>
    <row r="721" spans="1:12" ht="15.6" customHeight="1" x14ac:dyDescent="0.25">
      <c r="A721" s="549"/>
      <c r="B721" s="552"/>
      <c r="C721" s="455"/>
      <c r="D721" s="520"/>
      <c r="E721" s="557"/>
      <c r="F721" s="93" t="s">
        <v>562</v>
      </c>
      <c r="G721" s="523" t="s">
        <v>1024</v>
      </c>
      <c r="H721" s="523"/>
      <c r="I721" s="523"/>
      <c r="J721" s="523"/>
      <c r="K721" s="497"/>
      <c r="L721" s="444" t="e">
        <f>#REF!-#REF!*10%</f>
        <v>#REF!</v>
      </c>
    </row>
    <row r="722" spans="1:12" ht="15.6" customHeight="1" x14ac:dyDescent="0.25">
      <c r="A722" s="549"/>
      <c r="B722" s="552"/>
      <c r="C722" s="455"/>
      <c r="D722" s="520"/>
      <c r="E722" s="557"/>
      <c r="F722" s="93" t="s">
        <v>570</v>
      </c>
      <c r="G722" s="523" t="s">
        <v>613</v>
      </c>
      <c r="H722" s="523"/>
      <c r="I722" s="523"/>
      <c r="J722" s="523"/>
      <c r="K722" s="497"/>
      <c r="L722" s="444" t="e">
        <f>#REF!-#REF!*10%</f>
        <v>#REF!</v>
      </c>
    </row>
    <row r="723" spans="1:12" ht="15.6" customHeight="1" x14ac:dyDescent="0.25">
      <c r="A723" s="549"/>
      <c r="B723" s="552"/>
      <c r="C723" s="455"/>
      <c r="D723" s="520"/>
      <c r="E723" s="557"/>
      <c r="F723" s="113" t="s">
        <v>84</v>
      </c>
      <c r="G723" s="527">
        <v>4.8</v>
      </c>
      <c r="H723" s="527"/>
      <c r="I723" s="527"/>
      <c r="J723" s="527"/>
      <c r="K723" s="497"/>
      <c r="L723" s="444" t="e">
        <f>#REF!-#REF!*10%</f>
        <v>#REF!</v>
      </c>
    </row>
    <row r="724" spans="1:12" ht="15" customHeight="1" x14ac:dyDescent="0.25">
      <c r="A724" s="549"/>
      <c r="B724" s="553"/>
      <c r="C724" s="455"/>
      <c r="D724" s="520"/>
      <c r="E724" s="557"/>
      <c r="F724" s="96" t="s">
        <v>1016</v>
      </c>
      <c r="G724" s="454">
        <v>5</v>
      </c>
      <c r="H724" s="454"/>
      <c r="I724" s="454"/>
      <c r="J724" s="454"/>
      <c r="K724" s="497"/>
      <c r="L724" s="511" t="e">
        <f>#REF!-#REF!*10%</f>
        <v>#REF!</v>
      </c>
    </row>
    <row r="725" spans="1:12" ht="15" customHeight="1" x14ac:dyDescent="0.3">
      <c r="D725" s="83"/>
      <c r="E725" s="134"/>
      <c r="F725" s="120"/>
    </row>
    <row r="726" spans="1:12" ht="15" customHeight="1" x14ac:dyDescent="0.3">
      <c r="D726" s="83"/>
      <c r="E726" s="134"/>
      <c r="F726" s="120"/>
    </row>
    <row r="727" spans="1:12" ht="15" customHeight="1" x14ac:dyDescent="0.3">
      <c r="D727" s="83"/>
      <c r="E727" s="134"/>
      <c r="F727" s="120"/>
    </row>
    <row r="728" spans="1:12" ht="15" customHeight="1" x14ac:dyDescent="0.3">
      <c r="D728" s="83"/>
      <c r="E728" s="134"/>
      <c r="F728" s="120"/>
    </row>
    <row r="729" spans="1:12" ht="15" customHeight="1" x14ac:dyDescent="0.3">
      <c r="D729" s="83"/>
      <c r="E729" s="134"/>
      <c r="F729" s="120"/>
    </row>
    <row r="730" spans="1:12" ht="15" customHeight="1" x14ac:dyDescent="0.3">
      <c r="D730" s="83"/>
      <c r="E730" s="134"/>
      <c r="F730" s="120"/>
    </row>
    <row r="731" spans="1:12" ht="15" customHeight="1" x14ac:dyDescent="0.3">
      <c r="D731" s="83"/>
      <c r="E731" s="134"/>
      <c r="F731" s="120"/>
    </row>
    <row r="732" spans="1:12" ht="15" customHeight="1" x14ac:dyDescent="0.3">
      <c r="D732" s="83"/>
      <c r="E732" s="134"/>
      <c r="F732" s="120"/>
    </row>
    <row r="733" spans="1:12" ht="15" customHeight="1" x14ac:dyDescent="0.3">
      <c r="D733" s="83"/>
      <c r="E733" s="134"/>
      <c r="F733" s="120"/>
    </row>
    <row r="734" spans="1:12" ht="15" customHeight="1" x14ac:dyDescent="0.3">
      <c r="D734" s="83"/>
      <c r="E734" s="134"/>
      <c r="F734" s="120"/>
    </row>
    <row r="735" spans="1:12" ht="15" customHeight="1" x14ac:dyDescent="0.3">
      <c r="D735" s="83"/>
      <c r="E735" s="134"/>
      <c r="F735" s="120"/>
    </row>
    <row r="736" spans="1:12" ht="15" customHeight="1" x14ac:dyDescent="0.3">
      <c r="D736" s="83"/>
      <c r="E736" s="134"/>
      <c r="F736" s="120"/>
    </row>
    <row r="737" spans="4:6" ht="15" customHeight="1" x14ac:dyDescent="0.3">
      <c r="D737" s="83"/>
      <c r="E737" s="134"/>
      <c r="F737" s="120"/>
    </row>
    <row r="738" spans="4:6" ht="15" customHeight="1" x14ac:dyDescent="0.3">
      <c r="D738" s="83"/>
      <c r="E738" s="134"/>
      <c r="F738" s="120"/>
    </row>
    <row r="739" spans="4:6" ht="15" customHeight="1" x14ac:dyDescent="0.3">
      <c r="D739" s="83"/>
      <c r="E739" s="134"/>
      <c r="F739" s="120"/>
    </row>
    <row r="740" spans="4:6" ht="15" customHeight="1" x14ac:dyDescent="0.3">
      <c r="D740" s="83"/>
      <c r="E740" s="134"/>
      <c r="F740" s="120"/>
    </row>
    <row r="741" spans="4:6" ht="15" customHeight="1" x14ac:dyDescent="0.3">
      <c r="D741" s="83"/>
      <c r="E741" s="134"/>
      <c r="F741" s="120"/>
    </row>
    <row r="742" spans="4:6" ht="15" customHeight="1" x14ac:dyDescent="0.3">
      <c r="D742" s="83"/>
      <c r="E742" s="134"/>
      <c r="F742" s="120"/>
    </row>
    <row r="743" spans="4:6" ht="15" customHeight="1" x14ac:dyDescent="0.3">
      <c r="D743" s="83"/>
      <c r="E743" s="134"/>
      <c r="F743" s="120"/>
    </row>
    <row r="744" spans="4:6" ht="15" customHeight="1" x14ac:dyDescent="0.3">
      <c r="D744" s="83"/>
      <c r="E744" s="134"/>
      <c r="F744" s="120"/>
    </row>
    <row r="745" spans="4:6" ht="15" customHeight="1" x14ac:dyDescent="0.3">
      <c r="D745" s="83"/>
      <c r="E745" s="134"/>
      <c r="F745" s="120"/>
    </row>
    <row r="746" spans="4:6" ht="15" customHeight="1" x14ac:dyDescent="0.3">
      <c r="D746" s="83"/>
      <c r="E746" s="134"/>
      <c r="F746" s="120"/>
    </row>
    <row r="747" spans="4:6" ht="15" customHeight="1" x14ac:dyDescent="0.3">
      <c r="D747" s="83"/>
      <c r="E747" s="134"/>
      <c r="F747" s="120"/>
    </row>
    <row r="748" spans="4:6" ht="15" customHeight="1" x14ac:dyDescent="0.3">
      <c r="D748" s="83"/>
      <c r="E748" s="134"/>
      <c r="F748" s="120"/>
    </row>
    <row r="749" spans="4:6" ht="15" customHeight="1" x14ac:dyDescent="0.3">
      <c r="D749" s="83"/>
      <c r="E749" s="134"/>
      <c r="F749" s="120"/>
    </row>
    <row r="750" spans="4:6" ht="15" customHeight="1" x14ac:dyDescent="0.3">
      <c r="D750" s="83"/>
      <c r="E750" s="134"/>
      <c r="F750" s="120"/>
    </row>
    <row r="751" spans="4:6" ht="15" customHeight="1" x14ac:dyDescent="0.3">
      <c r="D751" s="83"/>
      <c r="E751" s="134"/>
      <c r="F751" s="120"/>
    </row>
    <row r="752" spans="4:6" ht="15" customHeight="1" x14ac:dyDescent="0.3">
      <c r="D752" s="83"/>
      <c r="E752" s="134"/>
      <c r="F752" s="120"/>
    </row>
    <row r="753" spans="4:6" ht="15" customHeight="1" x14ac:dyDescent="0.3">
      <c r="D753" s="83"/>
      <c r="E753" s="83"/>
      <c r="F753" s="120"/>
    </row>
    <row r="754" spans="4:6" ht="15" customHeight="1" x14ac:dyDescent="0.3">
      <c r="D754" s="83"/>
      <c r="E754" s="83"/>
      <c r="F754" s="120"/>
    </row>
    <row r="755" spans="4:6" ht="15" customHeight="1" x14ac:dyDescent="0.3">
      <c r="D755" s="83"/>
      <c r="E755" s="83"/>
      <c r="F755" s="120"/>
    </row>
    <row r="756" spans="4:6" ht="15" customHeight="1" x14ac:dyDescent="0.3"/>
    <row r="757" spans="4:6" ht="15" customHeight="1" x14ac:dyDescent="0.3"/>
    <row r="758" spans="4:6" ht="15" customHeight="1" x14ac:dyDescent="0.3"/>
    <row r="759" spans="4:6" ht="15" customHeight="1" x14ac:dyDescent="0.3"/>
    <row r="760" spans="4:6" ht="15" customHeight="1" x14ac:dyDescent="0.3"/>
    <row r="761" spans="4:6" ht="15" customHeight="1" x14ac:dyDescent="0.3"/>
    <row r="762" spans="4:6" ht="15" customHeight="1" x14ac:dyDescent="0.3"/>
    <row r="763" spans="4:6" ht="15" customHeight="1" x14ac:dyDescent="0.3"/>
    <row r="764" spans="4:6" ht="15" customHeight="1" x14ac:dyDescent="0.3"/>
    <row r="765" spans="4:6" ht="15" customHeight="1" x14ac:dyDescent="0.3"/>
    <row r="766" spans="4:6" ht="15" customHeight="1" x14ac:dyDescent="0.3"/>
    <row r="767" spans="4:6" ht="15" customHeight="1" x14ac:dyDescent="0.3"/>
    <row r="768" spans="4:6" ht="15" customHeight="1" x14ac:dyDescent="0.3"/>
    <row r="769" ht="15" customHeight="1" x14ac:dyDescent="0.3"/>
    <row r="770" ht="15" customHeight="1" x14ac:dyDescent="0.3"/>
    <row r="771" ht="15" customHeight="1" x14ac:dyDescent="0.3"/>
    <row r="772" ht="15" customHeight="1" x14ac:dyDescent="0.3"/>
    <row r="773" ht="15" customHeight="1" x14ac:dyDescent="0.3"/>
    <row r="774" ht="15" customHeight="1" x14ac:dyDescent="0.3"/>
    <row r="775" ht="15" customHeight="1" x14ac:dyDescent="0.3"/>
    <row r="776" ht="15" customHeight="1" x14ac:dyDescent="0.3"/>
    <row r="777" ht="15" customHeight="1" x14ac:dyDescent="0.3"/>
    <row r="778" ht="15" customHeight="1" x14ac:dyDescent="0.3"/>
    <row r="779" ht="15" customHeight="1" x14ac:dyDescent="0.3"/>
  </sheetData>
  <sheetProtection sort="0"/>
  <mergeCells count="892">
    <mergeCell ref="L711:L724"/>
    <mergeCell ref="K4:K19"/>
    <mergeCell ref="K20:K33"/>
    <mergeCell ref="L681:L694"/>
    <mergeCell ref="L695:L710"/>
    <mergeCell ref="L651:L664"/>
    <mergeCell ref="L665:L680"/>
    <mergeCell ref="L635:L650"/>
    <mergeCell ref="K304:K319"/>
    <mergeCell ref="K320:K333"/>
    <mergeCell ref="K334:K349"/>
    <mergeCell ref="K365:K380"/>
    <mergeCell ref="K350:K363"/>
    <mergeCell ref="K381:K394"/>
    <mergeCell ref="K395:K410"/>
    <mergeCell ref="K411:K424"/>
    <mergeCell ref="K425:K440"/>
    <mergeCell ref="K441:K454"/>
    <mergeCell ref="K34:K49"/>
    <mergeCell ref="K50:K63"/>
    <mergeCell ref="K64:K79"/>
    <mergeCell ref="K80:K93"/>
    <mergeCell ref="K94:K109"/>
    <mergeCell ref="L561:L574"/>
    <mergeCell ref="L575:L590"/>
    <mergeCell ref="L531:L544"/>
    <mergeCell ref="L545:L560"/>
    <mergeCell ref="L591:L604"/>
    <mergeCell ref="L605:L620"/>
    <mergeCell ref="L381:L394"/>
    <mergeCell ref="L395:L410"/>
    <mergeCell ref="L350:L363"/>
    <mergeCell ref="L365:L380"/>
    <mergeCell ref="L485:L500"/>
    <mergeCell ref="L501:L514"/>
    <mergeCell ref="L621:L634"/>
    <mergeCell ref="L4:L19"/>
    <mergeCell ref="L20:L33"/>
    <mergeCell ref="L455:L470"/>
    <mergeCell ref="L471:L484"/>
    <mergeCell ref="L80:L93"/>
    <mergeCell ref="L34:L49"/>
    <mergeCell ref="L50:L63"/>
    <mergeCell ref="L64:L79"/>
    <mergeCell ref="L200:L213"/>
    <mergeCell ref="L140:L153"/>
    <mergeCell ref="L94:L109"/>
    <mergeCell ref="L170:L183"/>
    <mergeCell ref="L184:L199"/>
    <mergeCell ref="L110:L123"/>
    <mergeCell ref="L290:L303"/>
    <mergeCell ref="L260:L273"/>
    <mergeCell ref="L214:L229"/>
    <mergeCell ref="L274:L289"/>
    <mergeCell ref="L124:L139"/>
    <mergeCell ref="L154:L169"/>
    <mergeCell ref="L320:L333"/>
    <mergeCell ref="L334:L349"/>
    <mergeCell ref="L230:L243"/>
    <mergeCell ref="L244:L259"/>
    <mergeCell ref="K110:K123"/>
    <mergeCell ref="K124:K139"/>
    <mergeCell ref="K140:K153"/>
    <mergeCell ref="K154:K169"/>
    <mergeCell ref="K170:K183"/>
    <mergeCell ref="K184:K199"/>
    <mergeCell ref="K200:K213"/>
    <mergeCell ref="K214:K229"/>
    <mergeCell ref="K230:K243"/>
    <mergeCell ref="G195:J195"/>
    <mergeCell ref="K635:K650"/>
    <mergeCell ref="K651:K664"/>
    <mergeCell ref="K665:K680"/>
    <mergeCell ref="K681:K694"/>
    <mergeCell ref="K455:K470"/>
    <mergeCell ref="K471:K484"/>
    <mergeCell ref="K485:K500"/>
    <mergeCell ref="K711:K724"/>
    <mergeCell ref="K501:K514"/>
    <mergeCell ref="K515:K530"/>
    <mergeCell ref="K531:K544"/>
    <mergeCell ref="K545:K560"/>
    <mergeCell ref="K561:K574"/>
    <mergeCell ref="K575:K590"/>
    <mergeCell ref="K591:K604"/>
    <mergeCell ref="K605:K620"/>
    <mergeCell ref="K244:K259"/>
    <mergeCell ref="K260:K273"/>
    <mergeCell ref="K274:K289"/>
    <mergeCell ref="K290:K303"/>
    <mergeCell ref="K695:K710"/>
    <mergeCell ref="K621:K634"/>
    <mergeCell ref="G658:J658"/>
    <mergeCell ref="G640:J640"/>
    <mergeCell ref="G361:J361"/>
    <mergeCell ref="G8:J8"/>
    <mergeCell ref="G278:J278"/>
    <mergeCell ref="G248:J248"/>
    <mergeCell ref="G218:J218"/>
    <mergeCell ref="G188:J188"/>
    <mergeCell ref="G158:J158"/>
    <mergeCell ref="G128:J128"/>
    <mergeCell ref="G98:J98"/>
    <mergeCell ref="G68:J68"/>
    <mergeCell ref="G38:J38"/>
    <mergeCell ref="G198:J198"/>
    <mergeCell ref="G200:J200"/>
    <mergeCell ref="G201:J201"/>
    <mergeCell ref="G185:J185"/>
    <mergeCell ref="G191:J191"/>
    <mergeCell ref="G202:J202"/>
    <mergeCell ref="G208:J208"/>
    <mergeCell ref="G209:J209"/>
    <mergeCell ref="G245:J245"/>
    <mergeCell ref="G85:J85"/>
    <mergeCell ref="G30:J30"/>
    <mergeCell ref="E365:E394"/>
    <mergeCell ref="G699:J699"/>
    <mergeCell ref="G669:J669"/>
    <mergeCell ref="G639:J639"/>
    <mergeCell ref="G609:J609"/>
    <mergeCell ref="G579:J579"/>
    <mergeCell ref="G549:J549"/>
    <mergeCell ref="G519:J519"/>
    <mergeCell ref="G489:J489"/>
    <mergeCell ref="G459:J459"/>
    <mergeCell ref="G429:J429"/>
    <mergeCell ref="G399:J399"/>
    <mergeCell ref="G369:J369"/>
    <mergeCell ref="G484:J484"/>
    <mergeCell ref="G514:J514"/>
    <mergeCell ref="G544:J544"/>
    <mergeCell ref="G574:J574"/>
    <mergeCell ref="G620:J620"/>
    <mergeCell ref="G628:J628"/>
    <mergeCell ref="G646:J646"/>
    <mergeCell ref="G654:J654"/>
    <mergeCell ref="G655:J655"/>
    <mergeCell ref="G656:J656"/>
    <mergeCell ref="G657:J657"/>
    <mergeCell ref="B635:B664"/>
    <mergeCell ref="B695:B724"/>
    <mergeCell ref="B304:B333"/>
    <mergeCell ref="B334:B363"/>
    <mergeCell ref="B365:B394"/>
    <mergeCell ref="B395:B424"/>
    <mergeCell ref="B425:B454"/>
    <mergeCell ref="B455:B484"/>
    <mergeCell ref="B485:B514"/>
    <mergeCell ref="B515:B544"/>
    <mergeCell ref="B545:B574"/>
    <mergeCell ref="B4:B33"/>
    <mergeCell ref="B34:B63"/>
    <mergeCell ref="B64:B93"/>
    <mergeCell ref="B94:B123"/>
    <mergeCell ref="B124:B153"/>
    <mergeCell ref="B154:B183"/>
    <mergeCell ref="B184:B213"/>
    <mergeCell ref="B214:B243"/>
    <mergeCell ref="B244:B273"/>
    <mergeCell ref="L304:L319"/>
    <mergeCell ref="G407:J407"/>
    <mergeCell ref="G408:J408"/>
    <mergeCell ref="G409:J409"/>
    <mergeCell ref="G411:J411"/>
    <mergeCell ref="G412:J412"/>
    <mergeCell ref="G413:J413"/>
    <mergeCell ref="G76:J76"/>
    <mergeCell ref="G77:J77"/>
    <mergeCell ref="G78:J78"/>
    <mergeCell ref="G80:J80"/>
    <mergeCell ref="G84:J84"/>
    <mergeCell ref="G338:J338"/>
    <mergeCell ref="G308:J308"/>
    <mergeCell ref="G341:J341"/>
    <mergeCell ref="G342:J342"/>
    <mergeCell ref="G343:J343"/>
    <mergeCell ref="G79:J79"/>
    <mergeCell ref="G109:J109"/>
    <mergeCell ref="G240:J240"/>
    <mergeCell ref="G142:J142"/>
    <mergeCell ref="G159:J159"/>
    <mergeCell ref="G161:J161"/>
    <mergeCell ref="G165:J165"/>
    <mergeCell ref="E4:E33"/>
    <mergeCell ref="E34:E63"/>
    <mergeCell ref="E64:E93"/>
    <mergeCell ref="E94:E123"/>
    <mergeCell ref="E124:E153"/>
    <mergeCell ref="E154:E183"/>
    <mergeCell ref="E184:E213"/>
    <mergeCell ref="E214:E243"/>
    <mergeCell ref="E244:E273"/>
    <mergeCell ref="L515:L530"/>
    <mergeCell ref="G724:J724"/>
    <mergeCell ref="G33:J33"/>
    <mergeCell ref="G394:J394"/>
    <mergeCell ref="G63:J63"/>
    <mergeCell ref="G93:J93"/>
    <mergeCell ref="G123:J123"/>
    <mergeCell ref="G153:J153"/>
    <mergeCell ref="G183:J183"/>
    <mergeCell ref="G213:J213"/>
    <mergeCell ref="G243:J243"/>
    <mergeCell ref="G273:J273"/>
    <mergeCell ref="G333:J333"/>
    <mergeCell ref="G363:J363"/>
    <mergeCell ref="G596:J596"/>
    <mergeCell ref="G597:J597"/>
    <mergeCell ref="G598:J598"/>
    <mergeCell ref="G616:J616"/>
    <mergeCell ref="G567:J567"/>
    <mergeCell ref="G568:J568"/>
    <mergeCell ref="G586:J586"/>
    <mergeCell ref="L411:L424"/>
    <mergeCell ref="L425:L440"/>
    <mergeCell ref="L441:L454"/>
    <mergeCell ref="G423:J423"/>
    <mergeCell ref="G433:J433"/>
    <mergeCell ref="G434:J434"/>
    <mergeCell ref="G435:J435"/>
    <mergeCell ref="G566:J566"/>
    <mergeCell ref="G421:J421"/>
    <mergeCell ref="G441:J441"/>
    <mergeCell ref="G416:J416"/>
    <mergeCell ref="G417:J417"/>
    <mergeCell ref="G530:J530"/>
    <mergeCell ref="G560:J560"/>
    <mergeCell ref="G538:J538"/>
    <mergeCell ref="G405:J405"/>
    <mergeCell ref="G706:J706"/>
    <mergeCell ref="G714:J714"/>
    <mergeCell ref="G349:J349"/>
    <mergeCell ref="G715:J715"/>
    <mergeCell ref="G716:J716"/>
    <mergeCell ref="G624:J624"/>
    <mergeCell ref="G625:J625"/>
    <mergeCell ref="G626:J626"/>
    <mergeCell ref="G700:J700"/>
    <mergeCell ref="G650:J650"/>
    <mergeCell ref="G664:J664"/>
    <mergeCell ref="G709:J709"/>
    <mergeCell ref="G711:J711"/>
    <mergeCell ref="G712:J712"/>
    <mergeCell ref="G713:J713"/>
    <mergeCell ref="G382:J382"/>
    <mergeCell ref="G383:J383"/>
    <mergeCell ref="G642:J642"/>
    <mergeCell ref="G643:J643"/>
    <mergeCell ref="G644:J644"/>
    <mergeCell ref="G442:J442"/>
    <mergeCell ref="G443:J443"/>
    <mergeCell ref="G420:J420"/>
    <mergeCell ref="G388:J388"/>
    <mergeCell ref="G380:J380"/>
    <mergeCell ref="G379:J379"/>
    <mergeCell ref="G381:J381"/>
    <mergeCell ref="G387:J387"/>
    <mergeCell ref="G272:J272"/>
    <mergeCell ref="G402:J402"/>
    <mergeCell ref="G403:J403"/>
    <mergeCell ref="G404:J404"/>
    <mergeCell ref="G352:J352"/>
    <mergeCell ref="G358:J358"/>
    <mergeCell ref="G419:J419"/>
    <mergeCell ref="G418:J418"/>
    <mergeCell ref="G400:J400"/>
    <mergeCell ref="G389:J389"/>
    <mergeCell ref="G390:J390"/>
    <mergeCell ref="G386:J386"/>
    <mergeCell ref="G236:J236"/>
    <mergeCell ref="G238:J238"/>
    <mergeCell ref="G239:J239"/>
    <mergeCell ref="G370:J370"/>
    <mergeCell ref="G377:J377"/>
    <mergeCell ref="G376:J376"/>
    <mergeCell ref="G362:J362"/>
    <mergeCell ref="G355:J355"/>
    <mergeCell ref="G356:J356"/>
    <mergeCell ref="G357:J357"/>
    <mergeCell ref="G392:J392"/>
    <mergeCell ref="G384:J384"/>
    <mergeCell ref="G385:J385"/>
    <mergeCell ref="G391:J391"/>
    <mergeCell ref="G378:J378"/>
    <mergeCell ref="G360:J360"/>
    <mergeCell ref="G347:J347"/>
    <mergeCell ref="G348:J348"/>
    <mergeCell ref="G320:J320"/>
    <mergeCell ref="G321:J321"/>
    <mergeCell ref="G322:J322"/>
    <mergeCell ref="G328:J328"/>
    <mergeCell ref="G329:J329"/>
    <mergeCell ref="G233:J233"/>
    <mergeCell ref="G205:J205"/>
    <mergeCell ref="G305:J305"/>
    <mergeCell ref="G311:J311"/>
    <mergeCell ref="G312:J312"/>
    <mergeCell ref="G313:J313"/>
    <mergeCell ref="G332:J332"/>
    <mergeCell ref="G181:J181"/>
    <mergeCell ref="G178:J178"/>
    <mergeCell ref="G179:J179"/>
    <mergeCell ref="G130:J130"/>
    <mergeCell ref="G225:J225"/>
    <mergeCell ref="C334:C363"/>
    <mergeCell ref="D334:D363"/>
    <mergeCell ref="G334:J334"/>
    <mergeCell ref="G375:J375"/>
    <mergeCell ref="G353:J353"/>
    <mergeCell ref="G354:J354"/>
    <mergeCell ref="G346:J346"/>
    <mergeCell ref="G330:J330"/>
    <mergeCell ref="G270:J270"/>
    <mergeCell ref="G271:J271"/>
    <mergeCell ref="G199:J199"/>
    <mergeCell ref="G237:J237"/>
    <mergeCell ref="G234:J234"/>
    <mergeCell ref="G235:J235"/>
    <mergeCell ref="G315:J315"/>
    <mergeCell ref="G323:J323"/>
    <mergeCell ref="G324:J324"/>
    <mergeCell ref="G325:J325"/>
    <mergeCell ref="G309:J309"/>
    <mergeCell ref="A425:A454"/>
    <mergeCell ref="C425:C454"/>
    <mergeCell ref="D425:D454"/>
    <mergeCell ref="G425:J425"/>
    <mergeCell ref="G454:J454"/>
    <mergeCell ref="G452:J452"/>
    <mergeCell ref="G430:J430"/>
    <mergeCell ref="G396:J396"/>
    <mergeCell ref="A124:A153"/>
    <mergeCell ref="C124:C153"/>
    <mergeCell ref="D124:D153"/>
    <mergeCell ref="G124:J124"/>
    <mergeCell ref="A154:A183"/>
    <mergeCell ref="C154:C183"/>
    <mergeCell ref="G136:J136"/>
    <mergeCell ref="G154:J154"/>
    <mergeCell ref="G141:J141"/>
    <mergeCell ref="G145:J145"/>
    <mergeCell ref="G146:J146"/>
    <mergeCell ref="G135:J135"/>
    <mergeCell ref="G143:J143"/>
    <mergeCell ref="G144:J144"/>
    <mergeCell ref="G166:J166"/>
    <mergeCell ref="G169:J169"/>
    <mergeCell ref="A395:A424"/>
    <mergeCell ref="C395:C424"/>
    <mergeCell ref="D395:D424"/>
    <mergeCell ref="G395:J395"/>
    <mergeCell ref="G422:J422"/>
    <mergeCell ref="G451:J451"/>
    <mergeCell ref="G447:J447"/>
    <mergeCell ref="G448:J448"/>
    <mergeCell ref="G415:J415"/>
    <mergeCell ref="G446:J446"/>
    <mergeCell ref="G406:J406"/>
    <mergeCell ref="G414:J414"/>
    <mergeCell ref="G410:J410"/>
    <mergeCell ref="G440:J440"/>
    <mergeCell ref="G424:J424"/>
    <mergeCell ref="G426:J426"/>
    <mergeCell ref="G432:J432"/>
    <mergeCell ref="G436:J436"/>
    <mergeCell ref="G444:J444"/>
    <mergeCell ref="G445:J445"/>
    <mergeCell ref="G437:J437"/>
    <mergeCell ref="G438:J438"/>
    <mergeCell ref="G439:J439"/>
    <mergeCell ref="G401:J401"/>
    <mergeCell ref="G106:J106"/>
    <mergeCell ref="G48:J48"/>
    <mergeCell ref="G86:J86"/>
    <mergeCell ref="G150:J150"/>
    <mergeCell ref="G29:J29"/>
    <mergeCell ref="G87:J87"/>
    <mergeCell ref="G44:J44"/>
    <mergeCell ref="G55:J55"/>
    <mergeCell ref="G56:J56"/>
    <mergeCell ref="G129:J129"/>
    <mergeCell ref="G31:J31"/>
    <mergeCell ref="G34:J34"/>
    <mergeCell ref="G70:J70"/>
    <mergeCell ref="G231:J231"/>
    <mergeCell ref="G170:J170"/>
    <mergeCell ref="G171:J171"/>
    <mergeCell ref="G172:J172"/>
    <mergeCell ref="A1:L1"/>
    <mergeCell ref="F2:J2"/>
    <mergeCell ref="A94:A123"/>
    <mergeCell ref="C94:C123"/>
    <mergeCell ref="D94:D123"/>
    <mergeCell ref="G94:J94"/>
    <mergeCell ref="A3:L3"/>
    <mergeCell ref="A4:A33"/>
    <mergeCell ref="C4:C33"/>
    <mergeCell ref="D4:D33"/>
    <mergeCell ref="G4:J4"/>
    <mergeCell ref="G5:J5"/>
    <mergeCell ref="G11:J11"/>
    <mergeCell ref="G41:J41"/>
    <mergeCell ref="G42:J42"/>
    <mergeCell ref="G43:J43"/>
    <mergeCell ref="G107:J107"/>
    <mergeCell ref="G108:J108"/>
    <mergeCell ref="G110:J110"/>
    <mergeCell ref="G111:J111"/>
    <mergeCell ref="G28:J28"/>
    <mergeCell ref="G90:J90"/>
    <mergeCell ref="G91:J91"/>
    <mergeCell ref="G83:J83"/>
    <mergeCell ref="G65:J65"/>
    <mergeCell ref="G32:J32"/>
    <mergeCell ref="G64:J64"/>
    <mergeCell ref="G40:J40"/>
    <mergeCell ref="G193:J193"/>
    <mergeCell ref="G189:J189"/>
    <mergeCell ref="G125:J125"/>
    <mergeCell ref="G131:J131"/>
    <mergeCell ref="G132:J132"/>
    <mergeCell ref="G133:J133"/>
    <mergeCell ref="G152:J152"/>
    <mergeCell ref="G151:J151"/>
    <mergeCell ref="G162:J162"/>
    <mergeCell ref="G163:J163"/>
    <mergeCell ref="G182:J182"/>
    <mergeCell ref="G35:J35"/>
    <mergeCell ref="G50:J50"/>
    <mergeCell ref="G51:J51"/>
    <mergeCell ref="G54:J54"/>
    <mergeCell ref="G102:J102"/>
    <mergeCell ref="G219:J219"/>
    <mergeCell ref="G134:J134"/>
    <mergeCell ref="G137:J137"/>
    <mergeCell ref="G138:J138"/>
    <mergeCell ref="G140:J140"/>
    <mergeCell ref="G95:J95"/>
    <mergeCell ref="G101:J101"/>
    <mergeCell ref="G105:J105"/>
    <mergeCell ref="G113:J113"/>
    <mergeCell ref="G114:J114"/>
    <mergeCell ref="G115:J115"/>
    <mergeCell ref="G116:J116"/>
    <mergeCell ref="G112:J112"/>
    <mergeCell ref="G147:J147"/>
    <mergeCell ref="G122:J122"/>
    <mergeCell ref="G104:J104"/>
    <mergeCell ref="G212:J212"/>
    <mergeCell ref="G211:J211"/>
    <mergeCell ref="G203:J203"/>
    <mergeCell ref="G204:J204"/>
    <mergeCell ref="G206:J206"/>
    <mergeCell ref="G207:J207"/>
    <mergeCell ref="G196:J196"/>
    <mergeCell ref="G160:J160"/>
    <mergeCell ref="G82:J82"/>
    <mergeCell ref="G89:J89"/>
    <mergeCell ref="G46:J46"/>
    <mergeCell ref="G168:J168"/>
    <mergeCell ref="G194:J194"/>
    <mergeCell ref="G192:J192"/>
    <mergeCell ref="G71:J71"/>
    <mergeCell ref="G72:J72"/>
    <mergeCell ref="G73:J73"/>
    <mergeCell ref="G74:J74"/>
    <mergeCell ref="G69:J69"/>
    <mergeCell ref="G155:J155"/>
    <mergeCell ref="G184:J184"/>
    <mergeCell ref="G173:J173"/>
    <mergeCell ref="G174:J174"/>
    <mergeCell ref="G175:J175"/>
    <mergeCell ref="G176:J176"/>
    <mergeCell ref="G177:J177"/>
    <mergeCell ref="G47:J47"/>
    <mergeCell ref="G103:J103"/>
    <mergeCell ref="G99:J99"/>
    <mergeCell ref="G117:J117"/>
    <mergeCell ref="G118:J118"/>
    <mergeCell ref="G119:J119"/>
    <mergeCell ref="G57:J57"/>
    <mergeCell ref="G75:J75"/>
    <mergeCell ref="G59:J59"/>
    <mergeCell ref="G62:J62"/>
    <mergeCell ref="G39:J39"/>
    <mergeCell ref="G45:J45"/>
    <mergeCell ref="G53:J53"/>
    <mergeCell ref="G60:J60"/>
    <mergeCell ref="G81:J81"/>
    <mergeCell ref="G262:J262"/>
    <mergeCell ref="G229:J229"/>
    <mergeCell ref="G241:J241"/>
    <mergeCell ref="G100:J100"/>
    <mergeCell ref="A64:A93"/>
    <mergeCell ref="A34:A63"/>
    <mergeCell ref="C34:C63"/>
    <mergeCell ref="D34:D63"/>
    <mergeCell ref="G149:J149"/>
    <mergeCell ref="G164:J164"/>
    <mergeCell ref="G167:J167"/>
    <mergeCell ref="G120:J120"/>
    <mergeCell ref="G121:J121"/>
    <mergeCell ref="G61:J61"/>
    <mergeCell ref="G49:J49"/>
    <mergeCell ref="C64:C93"/>
    <mergeCell ref="D64:D93"/>
    <mergeCell ref="D154:D183"/>
    <mergeCell ref="G52:J52"/>
    <mergeCell ref="G58:J58"/>
    <mergeCell ref="G88:J88"/>
    <mergeCell ref="G180:J180"/>
    <mergeCell ref="G148:J148"/>
    <mergeCell ref="G139:J139"/>
    <mergeCell ref="G10:J10"/>
    <mergeCell ref="G92:J92"/>
    <mergeCell ref="G197:J197"/>
    <mergeCell ref="A184:A213"/>
    <mergeCell ref="C184:C213"/>
    <mergeCell ref="D184:D213"/>
    <mergeCell ref="A244:A273"/>
    <mergeCell ref="C244:C273"/>
    <mergeCell ref="D244:D273"/>
    <mergeCell ref="G244:J244"/>
    <mergeCell ref="G215:J215"/>
    <mergeCell ref="G221:J221"/>
    <mergeCell ref="G222:J222"/>
    <mergeCell ref="G223:J223"/>
    <mergeCell ref="G242:J242"/>
    <mergeCell ref="A214:A243"/>
    <mergeCell ref="C214:C243"/>
    <mergeCell ref="D214:D243"/>
    <mergeCell ref="G214:J214"/>
    <mergeCell ref="G224:J224"/>
    <mergeCell ref="G226:J226"/>
    <mergeCell ref="G227:J227"/>
    <mergeCell ref="G228:J228"/>
    <mergeCell ref="G230:J230"/>
    <mergeCell ref="G345:J345"/>
    <mergeCell ref="G339:J339"/>
    <mergeCell ref="G319:J319"/>
    <mergeCell ref="G317:J317"/>
    <mergeCell ref="G318:J318"/>
    <mergeCell ref="G335:J335"/>
    <mergeCell ref="G350:J350"/>
    <mergeCell ref="G9:J9"/>
    <mergeCell ref="G15:J15"/>
    <mergeCell ref="G23:J23"/>
    <mergeCell ref="G24:J24"/>
    <mergeCell ref="G25:J25"/>
    <mergeCell ref="G26:J26"/>
    <mergeCell ref="G27:J27"/>
    <mergeCell ref="G12:J12"/>
    <mergeCell ref="G13:J13"/>
    <mergeCell ref="G19:J19"/>
    <mergeCell ref="G14:J14"/>
    <mergeCell ref="G16:J16"/>
    <mergeCell ref="G17:J17"/>
    <mergeCell ref="G18:J18"/>
    <mergeCell ref="G20:J20"/>
    <mergeCell ref="G21:J21"/>
    <mergeCell ref="G22:J22"/>
    <mergeCell ref="A304:A333"/>
    <mergeCell ref="C304:C333"/>
    <mergeCell ref="D304:D333"/>
    <mergeCell ref="G304:J304"/>
    <mergeCell ref="G314:J314"/>
    <mergeCell ref="G316:J316"/>
    <mergeCell ref="G344:J344"/>
    <mergeCell ref="G331:J331"/>
    <mergeCell ref="G326:J326"/>
    <mergeCell ref="G327:J327"/>
    <mergeCell ref="G462:J462"/>
    <mergeCell ref="G463:J463"/>
    <mergeCell ref="G464:J464"/>
    <mergeCell ref="G476:J476"/>
    <mergeCell ref="G477:J477"/>
    <mergeCell ref="G478:J478"/>
    <mergeCell ref="G449:J449"/>
    <mergeCell ref="G450:J450"/>
    <mergeCell ref="G453:J453"/>
    <mergeCell ref="G469:J469"/>
    <mergeCell ref="G471:J471"/>
    <mergeCell ref="G472:J472"/>
    <mergeCell ref="G496:J496"/>
    <mergeCell ref="G505:J505"/>
    <mergeCell ref="G507:J507"/>
    <mergeCell ref="G508:J508"/>
    <mergeCell ref="G359:J359"/>
    <mergeCell ref="A334:A363"/>
    <mergeCell ref="E304:E333"/>
    <mergeCell ref="E334:E363"/>
    <mergeCell ref="G351:J351"/>
    <mergeCell ref="A455:A484"/>
    <mergeCell ref="C455:C484"/>
    <mergeCell ref="D455:D484"/>
    <mergeCell ref="G455:J455"/>
    <mergeCell ref="A364:L364"/>
    <mergeCell ref="A365:A394"/>
    <mergeCell ref="C365:C394"/>
    <mergeCell ref="D365:D394"/>
    <mergeCell ref="G365:J365"/>
    <mergeCell ref="G366:J366"/>
    <mergeCell ref="G372:J372"/>
    <mergeCell ref="G373:J373"/>
    <mergeCell ref="G374:J374"/>
    <mergeCell ref="G393:J393"/>
    <mergeCell ref="G456:J456"/>
    <mergeCell ref="G481:J481"/>
    <mergeCell ref="G482:J482"/>
    <mergeCell ref="A485:A514"/>
    <mergeCell ref="C485:C514"/>
    <mergeCell ref="D485:D514"/>
    <mergeCell ref="G485:J485"/>
    <mergeCell ref="G486:J486"/>
    <mergeCell ref="G492:J492"/>
    <mergeCell ref="G493:J493"/>
    <mergeCell ref="G494:J494"/>
    <mergeCell ref="G513:J513"/>
    <mergeCell ref="G495:J495"/>
    <mergeCell ref="G497:J497"/>
    <mergeCell ref="G498:J498"/>
    <mergeCell ref="G499:J499"/>
    <mergeCell ref="G501:J501"/>
    <mergeCell ref="G502:J502"/>
    <mergeCell ref="G503:J503"/>
    <mergeCell ref="G509:J509"/>
    <mergeCell ref="G510:J510"/>
    <mergeCell ref="G511:J511"/>
    <mergeCell ref="G512:J512"/>
    <mergeCell ref="G506:J506"/>
    <mergeCell ref="G504:J504"/>
    <mergeCell ref="G565:J565"/>
    <mergeCell ref="A515:A544"/>
    <mergeCell ref="C515:C544"/>
    <mergeCell ref="D515:D544"/>
    <mergeCell ref="G515:J515"/>
    <mergeCell ref="G516:J516"/>
    <mergeCell ref="G522:J522"/>
    <mergeCell ref="G523:J523"/>
    <mergeCell ref="G524:J524"/>
    <mergeCell ref="G543:J543"/>
    <mergeCell ref="G525:J525"/>
    <mergeCell ref="G527:J527"/>
    <mergeCell ref="G528:J528"/>
    <mergeCell ref="G529:J529"/>
    <mergeCell ref="G531:J531"/>
    <mergeCell ref="G532:J532"/>
    <mergeCell ref="G533:J533"/>
    <mergeCell ref="G539:J539"/>
    <mergeCell ref="G540:J540"/>
    <mergeCell ref="G541:J541"/>
    <mergeCell ref="G542:J542"/>
    <mergeCell ref="G526:J526"/>
    <mergeCell ref="G534:J534"/>
    <mergeCell ref="G535:J535"/>
    <mergeCell ref="G604:J604"/>
    <mergeCell ref="G590:J590"/>
    <mergeCell ref="A545:A574"/>
    <mergeCell ref="C545:C574"/>
    <mergeCell ref="D545:D574"/>
    <mergeCell ref="G545:J545"/>
    <mergeCell ref="G546:J546"/>
    <mergeCell ref="G552:J552"/>
    <mergeCell ref="G553:J553"/>
    <mergeCell ref="G554:J554"/>
    <mergeCell ref="G573:J573"/>
    <mergeCell ref="G555:J555"/>
    <mergeCell ref="G557:J557"/>
    <mergeCell ref="G558:J558"/>
    <mergeCell ref="G559:J559"/>
    <mergeCell ref="G561:J561"/>
    <mergeCell ref="G562:J562"/>
    <mergeCell ref="G563:J563"/>
    <mergeCell ref="G569:J569"/>
    <mergeCell ref="G570:J570"/>
    <mergeCell ref="G571:J571"/>
    <mergeCell ref="G572:J572"/>
    <mergeCell ref="G556:J556"/>
    <mergeCell ref="G564:J564"/>
    <mergeCell ref="A575:A604"/>
    <mergeCell ref="C575:C604"/>
    <mergeCell ref="D575:D604"/>
    <mergeCell ref="G575:J575"/>
    <mergeCell ref="G576:J576"/>
    <mergeCell ref="G582:J582"/>
    <mergeCell ref="G583:J583"/>
    <mergeCell ref="G584:J584"/>
    <mergeCell ref="G603:J603"/>
    <mergeCell ref="G585:J585"/>
    <mergeCell ref="G587:J587"/>
    <mergeCell ref="G588:J588"/>
    <mergeCell ref="G589:J589"/>
    <mergeCell ref="G591:J591"/>
    <mergeCell ref="G592:J592"/>
    <mergeCell ref="G593:J593"/>
    <mergeCell ref="G599:J599"/>
    <mergeCell ref="G600:J600"/>
    <mergeCell ref="G601:J601"/>
    <mergeCell ref="G602:J602"/>
    <mergeCell ref="G580:J580"/>
    <mergeCell ref="G595:J595"/>
    <mergeCell ref="G594:J594"/>
    <mergeCell ref="B575:B604"/>
    <mergeCell ref="A665:A694"/>
    <mergeCell ref="B665:B694"/>
    <mergeCell ref="C665:C694"/>
    <mergeCell ref="A605:A634"/>
    <mergeCell ref="C605:C634"/>
    <mergeCell ref="D605:D634"/>
    <mergeCell ref="G605:J605"/>
    <mergeCell ref="G606:J606"/>
    <mergeCell ref="G612:J612"/>
    <mergeCell ref="G613:J613"/>
    <mergeCell ref="G614:J614"/>
    <mergeCell ref="G633:J633"/>
    <mergeCell ref="G615:J615"/>
    <mergeCell ref="G617:J617"/>
    <mergeCell ref="G618:J618"/>
    <mergeCell ref="G619:J619"/>
    <mergeCell ref="G621:J621"/>
    <mergeCell ref="G622:J622"/>
    <mergeCell ref="G623:J623"/>
    <mergeCell ref="G629:J629"/>
    <mergeCell ref="G630:J630"/>
    <mergeCell ref="G631:J631"/>
    <mergeCell ref="G632:J632"/>
    <mergeCell ref="B605:B634"/>
    <mergeCell ref="G719:J719"/>
    <mergeCell ref="G720:J720"/>
    <mergeCell ref="G721:J721"/>
    <mergeCell ref="G722:J722"/>
    <mergeCell ref="A635:A664"/>
    <mergeCell ref="C635:C664"/>
    <mergeCell ref="D635:D664"/>
    <mergeCell ref="G635:J635"/>
    <mergeCell ref="A695:A724"/>
    <mergeCell ref="C695:C724"/>
    <mergeCell ref="D695:D724"/>
    <mergeCell ref="G695:J695"/>
    <mergeCell ref="G696:J696"/>
    <mergeCell ref="G702:J702"/>
    <mergeCell ref="G703:J703"/>
    <mergeCell ref="G704:J704"/>
    <mergeCell ref="G723:J723"/>
    <mergeCell ref="G705:J705"/>
    <mergeCell ref="G707:J707"/>
    <mergeCell ref="G708:J708"/>
    <mergeCell ref="G717:J717"/>
    <mergeCell ref="G718:J718"/>
    <mergeCell ref="G710:J710"/>
    <mergeCell ref="G636:J636"/>
    <mergeCell ref="G701:J701"/>
    <mergeCell ref="G641:J641"/>
    <mergeCell ref="G611:J611"/>
    <mergeCell ref="G581:J581"/>
    <mergeCell ref="G551:J551"/>
    <mergeCell ref="G521:J521"/>
    <mergeCell ref="G491:J491"/>
    <mergeCell ref="G461:J461"/>
    <mergeCell ref="G431:J431"/>
    <mergeCell ref="G663:J663"/>
    <mergeCell ref="G645:J645"/>
    <mergeCell ref="G647:J647"/>
    <mergeCell ref="G648:J648"/>
    <mergeCell ref="G649:J649"/>
    <mergeCell ref="G651:J651"/>
    <mergeCell ref="G652:J652"/>
    <mergeCell ref="G653:J653"/>
    <mergeCell ref="G659:J659"/>
    <mergeCell ref="G660:J660"/>
    <mergeCell ref="G661:J661"/>
    <mergeCell ref="G662:J662"/>
    <mergeCell ref="G634:J634"/>
    <mergeCell ref="G610:J610"/>
    <mergeCell ref="G627:J627"/>
    <mergeCell ref="E695:E724"/>
    <mergeCell ref="E395:E424"/>
    <mergeCell ref="E425:E454"/>
    <mergeCell ref="E455:E484"/>
    <mergeCell ref="E485:E514"/>
    <mergeCell ref="E515:E544"/>
    <mergeCell ref="E545:E574"/>
    <mergeCell ref="E575:E604"/>
    <mergeCell ref="E605:E634"/>
    <mergeCell ref="E635:E664"/>
    <mergeCell ref="G250:J250"/>
    <mergeCell ref="G220:J220"/>
    <mergeCell ref="G190:J190"/>
    <mergeCell ref="G268:J268"/>
    <mergeCell ref="G269:J269"/>
    <mergeCell ref="G251:J251"/>
    <mergeCell ref="G252:J252"/>
    <mergeCell ref="G253:J253"/>
    <mergeCell ref="G266:J266"/>
    <mergeCell ref="G267:J267"/>
    <mergeCell ref="G254:J254"/>
    <mergeCell ref="G259:J259"/>
    <mergeCell ref="G255:J255"/>
    <mergeCell ref="G263:J263"/>
    <mergeCell ref="G264:J264"/>
    <mergeCell ref="G265:J265"/>
    <mergeCell ref="G210:J210"/>
    <mergeCell ref="G232:J232"/>
    <mergeCell ref="G256:J256"/>
    <mergeCell ref="G257:J257"/>
    <mergeCell ref="G258:J258"/>
    <mergeCell ref="G260:J260"/>
    <mergeCell ref="G261:J261"/>
    <mergeCell ref="G249:J249"/>
    <mergeCell ref="G301:J301"/>
    <mergeCell ref="G470:J470"/>
    <mergeCell ref="G500:J500"/>
    <mergeCell ref="G537:J537"/>
    <mergeCell ref="G460:J460"/>
    <mergeCell ref="G490:J490"/>
    <mergeCell ref="G520:J520"/>
    <mergeCell ref="G550:J550"/>
    <mergeCell ref="G483:J483"/>
    <mergeCell ref="G465:J465"/>
    <mergeCell ref="G467:J467"/>
    <mergeCell ref="G468:J468"/>
    <mergeCell ref="G371:J371"/>
    <mergeCell ref="G340:J340"/>
    <mergeCell ref="G310:J310"/>
    <mergeCell ref="G302:J302"/>
    <mergeCell ref="G303:J303"/>
    <mergeCell ref="G466:J466"/>
    <mergeCell ref="G474:J474"/>
    <mergeCell ref="G475:J475"/>
    <mergeCell ref="G536:J536"/>
    <mergeCell ref="G473:J473"/>
    <mergeCell ref="G479:J479"/>
    <mergeCell ref="G480:J480"/>
    <mergeCell ref="G291:J291"/>
    <mergeCell ref="G292:J292"/>
    <mergeCell ref="G294:J294"/>
    <mergeCell ref="G295:J295"/>
    <mergeCell ref="G296:J296"/>
    <mergeCell ref="G297:J297"/>
    <mergeCell ref="G298:J298"/>
    <mergeCell ref="G299:J299"/>
    <mergeCell ref="G300:J300"/>
    <mergeCell ref="G293:J293"/>
    <mergeCell ref="G685:J685"/>
    <mergeCell ref="G686:J686"/>
    <mergeCell ref="G687:J687"/>
    <mergeCell ref="G688:J688"/>
    <mergeCell ref="G689:J689"/>
    <mergeCell ref="A274:A303"/>
    <mergeCell ref="B274:B303"/>
    <mergeCell ref="C274:C303"/>
    <mergeCell ref="D274:D303"/>
    <mergeCell ref="E274:E303"/>
    <mergeCell ref="G274:J274"/>
    <mergeCell ref="G275:J275"/>
    <mergeCell ref="G279:J279"/>
    <mergeCell ref="G280:J280"/>
    <mergeCell ref="G281:J281"/>
    <mergeCell ref="G282:J282"/>
    <mergeCell ref="G283:J283"/>
    <mergeCell ref="G284:J284"/>
    <mergeCell ref="G285:J285"/>
    <mergeCell ref="G286:J286"/>
    <mergeCell ref="G287:J287"/>
    <mergeCell ref="G288:J288"/>
    <mergeCell ref="G289:J289"/>
    <mergeCell ref="G290:J290"/>
    <mergeCell ref="D665:D694"/>
    <mergeCell ref="E665:E694"/>
    <mergeCell ref="G665:J665"/>
    <mergeCell ref="G690:J690"/>
    <mergeCell ref="G691:J691"/>
    <mergeCell ref="G692:J692"/>
    <mergeCell ref="G693:J693"/>
    <mergeCell ref="G694:J694"/>
    <mergeCell ref="G666:J666"/>
    <mergeCell ref="G670:J670"/>
    <mergeCell ref="G671:J671"/>
    <mergeCell ref="G672:J672"/>
    <mergeCell ref="G673:J673"/>
    <mergeCell ref="G674:J674"/>
    <mergeCell ref="G675:J675"/>
    <mergeCell ref="G676:J676"/>
    <mergeCell ref="G677:J677"/>
    <mergeCell ref="G678:J678"/>
    <mergeCell ref="G679:J679"/>
    <mergeCell ref="G680:J680"/>
    <mergeCell ref="G681:J681"/>
    <mergeCell ref="G682:J682"/>
    <mergeCell ref="G683:J683"/>
    <mergeCell ref="G684:J684"/>
  </mergeCells>
  <pageMargins left="0.25" right="0.25" top="0.36" bottom="0.17" header="0.3" footer="0.17"/>
  <pageSetup paperSize="9" scale="48" fitToHeight="0" orientation="portrait" r:id="rId1"/>
  <rowBreaks count="1" manualBreakCount="1">
    <brk id="577" max="9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4">
    <tabColor rgb="FF00FFFF"/>
    <pageSetUpPr fitToPage="1"/>
  </sheetPr>
  <dimension ref="A1:L887"/>
  <sheetViews>
    <sheetView zoomScale="90" zoomScaleNormal="90" zoomScaleSheetLayoutView="85" workbookViewId="0">
      <selection sqref="A1:L1"/>
    </sheetView>
  </sheetViews>
  <sheetFormatPr defaultRowHeight="19.5" x14ac:dyDescent="0.3"/>
  <cols>
    <col min="1" max="2" width="4.7109375" style="29" customWidth="1"/>
    <col min="3" max="3" width="21.7109375" style="323" customWidth="1"/>
    <col min="4" max="4" width="71.7109375" style="9" customWidth="1"/>
    <col min="5" max="5" width="30.7109375" style="9" customWidth="1"/>
    <col min="6" max="6" width="32.7109375" style="17" customWidth="1"/>
    <col min="7" max="7" width="8.28515625" style="115" customWidth="1"/>
    <col min="8" max="8" width="8.28515625" style="116" customWidth="1"/>
    <col min="9" max="9" width="8.28515625" style="117" customWidth="1"/>
    <col min="10" max="10" width="8.28515625" style="118" customWidth="1"/>
    <col min="11" max="11" width="13.7109375" style="118" customWidth="1"/>
    <col min="12" max="12" width="33.5703125" style="330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988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.6" customHeight="1" x14ac:dyDescent="0.25">
      <c r="A4" s="564">
        <v>1</v>
      </c>
      <c r="B4" s="567"/>
      <c r="C4" s="455" t="s">
        <v>974</v>
      </c>
      <c r="D4" s="557"/>
      <c r="E4" s="448"/>
      <c r="F4" s="93" t="s">
        <v>81</v>
      </c>
      <c r="G4" s="523" t="s">
        <v>6</v>
      </c>
      <c r="H4" s="523"/>
      <c r="I4" s="523"/>
      <c r="J4" s="523"/>
      <c r="K4" s="560">
        <v>3</v>
      </c>
      <c r="L4" s="498">
        <v>6584</v>
      </c>
    </row>
    <row r="5" spans="1:12" ht="15.6" customHeight="1" x14ac:dyDescent="0.25">
      <c r="A5" s="565"/>
      <c r="B5" s="568"/>
      <c r="C5" s="455"/>
      <c r="D5" s="566"/>
      <c r="E5" s="448"/>
      <c r="F5" s="93" t="s">
        <v>80</v>
      </c>
      <c r="G5" s="469">
        <v>27</v>
      </c>
      <c r="H5" s="469"/>
      <c r="I5" s="469"/>
      <c r="J5" s="469"/>
      <c r="K5" s="502"/>
      <c r="L5" s="499"/>
    </row>
    <row r="6" spans="1:12" ht="15.6" customHeight="1" x14ac:dyDescent="0.25">
      <c r="A6" s="565"/>
      <c r="B6" s="568"/>
      <c r="C6" s="455"/>
      <c r="D6" s="566"/>
      <c r="E6" s="448"/>
      <c r="F6" s="93" t="s">
        <v>8</v>
      </c>
      <c r="G6" s="243">
        <v>3000</v>
      </c>
      <c r="H6" s="244">
        <v>4000</v>
      </c>
      <c r="I6" s="313">
        <v>5000</v>
      </c>
      <c r="J6" s="245">
        <v>6000</v>
      </c>
      <c r="K6" s="502"/>
      <c r="L6" s="499"/>
    </row>
    <row r="7" spans="1:12" ht="15.6" customHeight="1" x14ac:dyDescent="0.25">
      <c r="A7" s="565"/>
      <c r="B7" s="568"/>
      <c r="C7" s="455"/>
      <c r="D7" s="566"/>
      <c r="E7" s="448"/>
      <c r="F7" s="93" t="s">
        <v>817</v>
      </c>
      <c r="G7" s="243">
        <f>G5*114</f>
        <v>3078</v>
      </c>
      <c r="H7" s="244">
        <f>G5*128</f>
        <v>3456</v>
      </c>
      <c r="I7" s="313">
        <f>G5*143</f>
        <v>3861</v>
      </c>
      <c r="J7" s="245">
        <f>G5*148</f>
        <v>3996</v>
      </c>
      <c r="K7" s="502"/>
      <c r="L7" s="499"/>
    </row>
    <row r="8" spans="1:12" ht="15.6" customHeight="1" x14ac:dyDescent="0.25">
      <c r="A8" s="565"/>
      <c r="B8" s="568"/>
      <c r="C8" s="455"/>
      <c r="D8" s="566"/>
      <c r="E8" s="448"/>
      <c r="F8" s="93" t="s">
        <v>1269</v>
      </c>
      <c r="G8" s="451">
        <v>0.98</v>
      </c>
      <c r="H8" s="451"/>
      <c r="I8" s="451"/>
      <c r="J8" s="451"/>
      <c r="K8" s="502"/>
      <c r="L8" s="499"/>
    </row>
    <row r="9" spans="1:12" ht="15.6" customHeight="1" x14ac:dyDescent="0.25">
      <c r="A9" s="565"/>
      <c r="B9" s="568"/>
      <c r="C9" s="455"/>
      <c r="D9" s="566"/>
      <c r="E9" s="448"/>
      <c r="F9" s="93" t="s">
        <v>699</v>
      </c>
      <c r="G9" s="523" t="s">
        <v>700</v>
      </c>
      <c r="H9" s="523"/>
      <c r="I9" s="523"/>
      <c r="J9" s="523"/>
      <c r="K9" s="502"/>
      <c r="L9" s="499"/>
    </row>
    <row r="10" spans="1:12" ht="15.6" customHeight="1" x14ac:dyDescent="0.25">
      <c r="A10" s="565"/>
      <c r="B10" s="568"/>
      <c r="C10" s="455"/>
      <c r="D10" s="566"/>
      <c r="E10" s="448"/>
      <c r="F10" s="93" t="s">
        <v>1181</v>
      </c>
      <c r="G10" s="462" t="s">
        <v>1179</v>
      </c>
      <c r="H10" s="463"/>
      <c r="I10" s="463"/>
      <c r="J10" s="464"/>
      <c r="K10" s="502"/>
      <c r="L10" s="499"/>
    </row>
    <row r="11" spans="1:12" ht="15.6" customHeight="1" x14ac:dyDescent="0.25">
      <c r="A11" s="565"/>
      <c r="B11" s="568"/>
      <c r="C11" s="455"/>
      <c r="D11" s="566"/>
      <c r="E11" s="448"/>
      <c r="F11" s="93" t="s">
        <v>83</v>
      </c>
      <c r="G11" s="524">
        <v>67</v>
      </c>
      <c r="H11" s="524"/>
      <c r="I11" s="524"/>
      <c r="J11" s="524"/>
      <c r="K11" s="502"/>
      <c r="L11" s="499"/>
    </row>
    <row r="12" spans="1:12" ht="15.6" customHeight="1" x14ac:dyDescent="0.25">
      <c r="A12" s="565"/>
      <c r="B12" s="568"/>
      <c r="C12" s="455"/>
      <c r="D12" s="566"/>
      <c r="E12" s="448"/>
      <c r="F12" s="93" t="s">
        <v>396</v>
      </c>
      <c r="G12" s="523" t="s">
        <v>397</v>
      </c>
      <c r="H12" s="523"/>
      <c r="I12" s="523"/>
      <c r="J12" s="523"/>
      <c r="K12" s="502"/>
      <c r="L12" s="499"/>
    </row>
    <row r="13" spans="1:12" ht="15.6" customHeight="1" x14ac:dyDescent="0.25">
      <c r="A13" s="565"/>
      <c r="B13" s="568"/>
      <c r="C13" s="455"/>
      <c r="D13" s="566"/>
      <c r="E13" s="448"/>
      <c r="F13" s="93" t="s">
        <v>256</v>
      </c>
      <c r="G13" s="523" t="s">
        <v>51</v>
      </c>
      <c r="H13" s="523"/>
      <c r="I13" s="523"/>
      <c r="J13" s="523"/>
      <c r="K13" s="502"/>
      <c r="L13" s="499"/>
    </row>
    <row r="14" spans="1:12" ht="15.6" customHeight="1" x14ac:dyDescent="0.25">
      <c r="A14" s="565"/>
      <c r="B14" s="568"/>
      <c r="C14" s="455"/>
      <c r="D14" s="566"/>
      <c r="E14" s="448"/>
      <c r="F14" s="93" t="s">
        <v>379</v>
      </c>
      <c r="G14" s="523" t="s">
        <v>380</v>
      </c>
      <c r="H14" s="523"/>
      <c r="I14" s="523"/>
      <c r="J14" s="523"/>
      <c r="K14" s="502"/>
      <c r="L14" s="499"/>
    </row>
    <row r="15" spans="1:12" ht="15.6" customHeight="1" x14ac:dyDescent="0.25">
      <c r="A15" s="565"/>
      <c r="B15" s="568"/>
      <c r="C15" s="455"/>
      <c r="D15" s="566"/>
      <c r="E15" s="448"/>
      <c r="F15" s="93" t="s">
        <v>701</v>
      </c>
      <c r="G15" s="523">
        <v>100000</v>
      </c>
      <c r="H15" s="523"/>
      <c r="I15" s="523"/>
      <c r="J15" s="523"/>
      <c r="K15" s="502"/>
      <c r="L15" s="499"/>
    </row>
    <row r="16" spans="1:12" ht="15.6" customHeight="1" x14ac:dyDescent="0.25">
      <c r="A16" s="565"/>
      <c r="B16" s="568"/>
      <c r="C16" s="455"/>
      <c r="D16" s="566"/>
      <c r="E16" s="448"/>
      <c r="F16" s="93" t="s">
        <v>257</v>
      </c>
      <c r="G16" s="523" t="s">
        <v>556</v>
      </c>
      <c r="H16" s="523"/>
      <c r="I16" s="523"/>
      <c r="J16" s="523"/>
      <c r="K16" s="502"/>
      <c r="L16" s="499"/>
    </row>
    <row r="17" spans="1:12" ht="15.6" customHeight="1" x14ac:dyDescent="0.25">
      <c r="A17" s="565"/>
      <c r="B17" s="568"/>
      <c r="C17" s="455"/>
      <c r="D17" s="566"/>
      <c r="E17" s="448"/>
      <c r="F17" s="93" t="s">
        <v>376</v>
      </c>
      <c r="G17" s="523" t="s">
        <v>1013</v>
      </c>
      <c r="H17" s="523"/>
      <c r="I17" s="523"/>
      <c r="J17" s="523"/>
      <c r="K17" s="502"/>
      <c r="L17" s="499"/>
    </row>
    <row r="18" spans="1:12" ht="15.6" customHeight="1" x14ac:dyDescent="0.25">
      <c r="A18" s="565"/>
      <c r="B18" s="568"/>
      <c r="C18" s="455"/>
      <c r="D18" s="566"/>
      <c r="E18" s="448"/>
      <c r="F18" s="93" t="s">
        <v>702</v>
      </c>
      <c r="G18" s="523" t="s">
        <v>1014</v>
      </c>
      <c r="H18" s="523"/>
      <c r="I18" s="523"/>
      <c r="J18" s="523"/>
      <c r="K18" s="502"/>
      <c r="L18" s="499"/>
    </row>
    <row r="19" spans="1:12" ht="15.6" customHeight="1" x14ac:dyDescent="0.25">
      <c r="A19" s="565"/>
      <c r="B19" s="568"/>
      <c r="C19" s="455"/>
      <c r="D19" s="566"/>
      <c r="E19" s="448"/>
      <c r="F19" s="93" t="s">
        <v>381</v>
      </c>
      <c r="G19" s="523" t="s">
        <v>382</v>
      </c>
      <c r="H19" s="523"/>
      <c r="I19" s="523"/>
      <c r="J19" s="523"/>
      <c r="K19" s="502"/>
      <c r="L19" s="500"/>
    </row>
    <row r="20" spans="1:12" ht="15.6" customHeight="1" x14ac:dyDescent="0.25">
      <c r="A20" s="565"/>
      <c r="B20" s="568"/>
      <c r="C20" s="455"/>
      <c r="D20" s="566"/>
      <c r="E20" s="448"/>
      <c r="F20" s="93" t="s">
        <v>969</v>
      </c>
      <c r="G20" s="523" t="s">
        <v>970</v>
      </c>
      <c r="H20" s="523"/>
      <c r="I20" s="523"/>
      <c r="J20" s="523"/>
      <c r="K20" s="571">
        <v>5</v>
      </c>
      <c r="L20" s="443">
        <v>7045</v>
      </c>
    </row>
    <row r="21" spans="1:12" ht="15.6" customHeight="1" x14ac:dyDescent="0.25">
      <c r="A21" s="565"/>
      <c r="B21" s="568"/>
      <c r="C21" s="455"/>
      <c r="D21" s="566"/>
      <c r="E21" s="448"/>
      <c r="F21" s="94" t="s">
        <v>358</v>
      </c>
      <c r="G21" s="523" t="s">
        <v>965</v>
      </c>
      <c r="H21" s="523"/>
      <c r="I21" s="523"/>
      <c r="J21" s="523"/>
      <c r="K21" s="572"/>
      <c r="L21" s="444" t="e">
        <f>#REF!-#REF!*10%</f>
        <v>#REF!</v>
      </c>
    </row>
    <row r="22" spans="1:12" ht="15.6" customHeight="1" x14ac:dyDescent="0.25">
      <c r="A22" s="565"/>
      <c r="B22" s="568"/>
      <c r="C22" s="455"/>
      <c r="D22" s="566"/>
      <c r="E22" s="448"/>
      <c r="F22" s="93" t="s">
        <v>383</v>
      </c>
      <c r="G22" s="523" t="s">
        <v>384</v>
      </c>
      <c r="H22" s="523"/>
      <c r="I22" s="523"/>
      <c r="J22" s="523"/>
      <c r="K22" s="572"/>
      <c r="L22" s="444" t="e">
        <f>#REF!-#REF!*10%</f>
        <v>#REF!</v>
      </c>
    </row>
    <row r="23" spans="1:12" ht="15.6" customHeight="1" x14ac:dyDescent="0.25">
      <c r="A23" s="565"/>
      <c r="B23" s="568"/>
      <c r="C23" s="455"/>
      <c r="D23" s="566"/>
      <c r="E23" s="448"/>
      <c r="F23" s="93" t="s">
        <v>385</v>
      </c>
      <c r="G23" s="523" t="s">
        <v>398</v>
      </c>
      <c r="H23" s="523"/>
      <c r="I23" s="523"/>
      <c r="J23" s="523"/>
      <c r="K23" s="572"/>
      <c r="L23" s="444" t="e">
        <f>#REF!-#REF!*10%</f>
        <v>#REF!</v>
      </c>
    </row>
    <row r="24" spans="1:12" ht="15.6" customHeight="1" x14ac:dyDescent="0.25">
      <c r="A24" s="565"/>
      <c r="B24" s="568"/>
      <c r="C24" s="455"/>
      <c r="D24" s="566"/>
      <c r="E24" s="448"/>
      <c r="F24" s="93" t="s">
        <v>389</v>
      </c>
      <c r="G24" s="523" t="s">
        <v>390</v>
      </c>
      <c r="H24" s="523"/>
      <c r="I24" s="523"/>
      <c r="J24" s="523"/>
      <c r="K24" s="572"/>
      <c r="L24" s="444" t="e">
        <f>#REF!-#REF!*10%</f>
        <v>#REF!</v>
      </c>
    </row>
    <row r="25" spans="1:12" ht="15.6" customHeight="1" x14ac:dyDescent="0.25">
      <c r="A25" s="565"/>
      <c r="B25" s="568"/>
      <c r="C25" s="455"/>
      <c r="D25" s="566"/>
      <c r="E25" s="448"/>
      <c r="F25" s="93" t="s">
        <v>704</v>
      </c>
      <c r="G25" s="523" t="s">
        <v>705</v>
      </c>
      <c r="H25" s="523"/>
      <c r="I25" s="523"/>
      <c r="J25" s="523"/>
      <c r="K25" s="572"/>
      <c r="L25" s="444" t="e">
        <f>#REF!-#REF!*10%</f>
        <v>#REF!</v>
      </c>
    </row>
    <row r="26" spans="1:12" ht="15.6" customHeight="1" x14ac:dyDescent="0.25">
      <c r="A26" s="565"/>
      <c r="B26" s="568"/>
      <c r="C26" s="455"/>
      <c r="D26" s="566"/>
      <c r="E26" s="448"/>
      <c r="F26" s="93" t="s">
        <v>706</v>
      </c>
      <c r="G26" s="523" t="s">
        <v>390</v>
      </c>
      <c r="H26" s="523"/>
      <c r="I26" s="523"/>
      <c r="J26" s="523"/>
      <c r="K26" s="572"/>
      <c r="L26" s="444" t="e">
        <f>#REF!-#REF!*10%</f>
        <v>#REF!</v>
      </c>
    </row>
    <row r="27" spans="1:12" ht="15.6" customHeight="1" x14ac:dyDescent="0.25">
      <c r="A27" s="565"/>
      <c r="B27" s="568"/>
      <c r="C27" s="455"/>
      <c r="D27" s="566"/>
      <c r="E27" s="448"/>
      <c r="F27" s="93" t="s">
        <v>1271</v>
      </c>
      <c r="G27" s="523" t="s">
        <v>390</v>
      </c>
      <c r="H27" s="523"/>
      <c r="I27" s="523"/>
      <c r="J27" s="523"/>
      <c r="K27" s="572"/>
      <c r="L27" s="444" t="e">
        <f>#REF!-#REF!*10%</f>
        <v>#REF!</v>
      </c>
    </row>
    <row r="28" spans="1:12" ht="15.6" customHeight="1" x14ac:dyDescent="0.25">
      <c r="A28" s="565"/>
      <c r="B28" s="568"/>
      <c r="C28" s="455"/>
      <c r="D28" s="566"/>
      <c r="E28" s="448"/>
      <c r="F28" s="93" t="s">
        <v>707</v>
      </c>
      <c r="G28" s="523" t="s">
        <v>1270</v>
      </c>
      <c r="H28" s="523"/>
      <c r="I28" s="523"/>
      <c r="J28" s="523"/>
      <c r="K28" s="572"/>
      <c r="L28" s="444" t="e">
        <f>#REF!-#REF!*10%</f>
        <v>#REF!</v>
      </c>
    </row>
    <row r="29" spans="1:12" ht="15.6" customHeight="1" x14ac:dyDescent="0.25">
      <c r="A29" s="565"/>
      <c r="B29" s="568"/>
      <c r="C29" s="455"/>
      <c r="D29" s="566"/>
      <c r="E29" s="448"/>
      <c r="F29" s="93" t="s">
        <v>708</v>
      </c>
      <c r="G29" s="523" t="s">
        <v>390</v>
      </c>
      <c r="H29" s="523"/>
      <c r="I29" s="523"/>
      <c r="J29" s="523"/>
      <c r="K29" s="572"/>
      <c r="L29" s="444" t="e">
        <f>#REF!-#REF!*10%</f>
        <v>#REF!</v>
      </c>
    </row>
    <row r="30" spans="1:12" ht="15.6" customHeight="1" x14ac:dyDescent="0.25">
      <c r="A30" s="565"/>
      <c r="B30" s="568"/>
      <c r="C30" s="455"/>
      <c r="D30" s="566"/>
      <c r="E30" s="448"/>
      <c r="F30" s="93" t="s">
        <v>377</v>
      </c>
      <c r="G30" s="523" t="s">
        <v>387</v>
      </c>
      <c r="H30" s="523"/>
      <c r="I30" s="523"/>
      <c r="J30" s="523"/>
      <c r="K30" s="572"/>
      <c r="L30" s="444" t="e">
        <f>#REF!-#REF!*10%</f>
        <v>#REF!</v>
      </c>
    </row>
    <row r="31" spans="1:12" ht="15.6" customHeight="1" x14ac:dyDescent="0.25">
      <c r="A31" s="565"/>
      <c r="B31" s="568"/>
      <c r="C31" s="455"/>
      <c r="D31" s="566"/>
      <c r="E31" s="448"/>
      <c r="F31" s="93" t="s">
        <v>388</v>
      </c>
      <c r="G31" s="523" t="s">
        <v>393</v>
      </c>
      <c r="H31" s="523"/>
      <c r="I31" s="523"/>
      <c r="J31" s="523"/>
      <c r="K31" s="572"/>
      <c r="L31" s="444" t="e">
        <f>#REF!-#REF!*10%</f>
        <v>#REF!</v>
      </c>
    </row>
    <row r="32" spans="1:12" ht="15.6" customHeight="1" x14ac:dyDescent="0.25">
      <c r="A32" s="565"/>
      <c r="B32" s="568"/>
      <c r="C32" s="455"/>
      <c r="D32" s="566"/>
      <c r="E32" s="448"/>
      <c r="F32" s="93" t="s">
        <v>562</v>
      </c>
      <c r="G32" s="523" t="s">
        <v>1024</v>
      </c>
      <c r="H32" s="523"/>
      <c r="I32" s="523"/>
      <c r="J32" s="523"/>
      <c r="K32" s="572"/>
      <c r="L32" s="444" t="e">
        <f>#REF!-#REF!*10%</f>
        <v>#REF!</v>
      </c>
    </row>
    <row r="33" spans="1:12" ht="15.6" customHeight="1" x14ac:dyDescent="0.25">
      <c r="A33" s="565"/>
      <c r="B33" s="568"/>
      <c r="C33" s="455"/>
      <c r="D33" s="566"/>
      <c r="E33" s="448"/>
      <c r="F33" s="93" t="s">
        <v>570</v>
      </c>
      <c r="G33" s="523" t="s">
        <v>613</v>
      </c>
      <c r="H33" s="523"/>
      <c r="I33" s="523"/>
      <c r="J33" s="523"/>
      <c r="K33" s="572"/>
      <c r="L33" s="444" t="e">
        <f>#REF!-#REF!*10%</f>
        <v>#REF!</v>
      </c>
    </row>
    <row r="34" spans="1:12" ht="15.6" customHeight="1" x14ac:dyDescent="0.25">
      <c r="A34" s="565"/>
      <c r="B34" s="568"/>
      <c r="C34" s="455"/>
      <c r="D34" s="566"/>
      <c r="E34" s="448"/>
      <c r="F34" s="95" t="s">
        <v>84</v>
      </c>
      <c r="G34" s="465">
        <v>1.1000000000000001</v>
      </c>
      <c r="H34" s="465"/>
      <c r="I34" s="465"/>
      <c r="J34" s="465"/>
      <c r="K34" s="572"/>
      <c r="L34" s="444" t="e">
        <f>#REF!-#REF!*10%</f>
        <v>#REF!</v>
      </c>
    </row>
    <row r="35" spans="1:12" ht="15.6" customHeight="1" x14ac:dyDescent="0.25">
      <c r="A35" s="565"/>
      <c r="B35" s="569"/>
      <c r="C35" s="455"/>
      <c r="D35" s="566"/>
      <c r="E35" s="448"/>
      <c r="F35" s="136" t="s">
        <v>1016</v>
      </c>
      <c r="G35" s="454">
        <v>5</v>
      </c>
      <c r="H35" s="454"/>
      <c r="I35" s="454"/>
      <c r="J35" s="454"/>
      <c r="K35" s="572"/>
      <c r="L35" s="511" t="e">
        <f>#REF!-#REF!*10%</f>
        <v>#REF!</v>
      </c>
    </row>
    <row r="36" spans="1:12" ht="15.6" customHeight="1" x14ac:dyDescent="0.25">
      <c r="A36" s="564">
        <v>2</v>
      </c>
      <c r="B36" s="567"/>
      <c r="C36" s="455" t="s">
        <v>975</v>
      </c>
      <c r="D36" s="557"/>
      <c r="E36" s="448"/>
      <c r="F36" s="110" t="s">
        <v>81</v>
      </c>
      <c r="G36" s="524" t="s">
        <v>6</v>
      </c>
      <c r="H36" s="524"/>
      <c r="I36" s="524"/>
      <c r="J36" s="524"/>
      <c r="K36" s="560">
        <v>3</v>
      </c>
      <c r="L36" s="498">
        <v>6907</v>
      </c>
    </row>
    <row r="37" spans="1:12" ht="15.6" customHeight="1" x14ac:dyDescent="0.25">
      <c r="A37" s="565"/>
      <c r="B37" s="568"/>
      <c r="C37" s="455"/>
      <c r="D37" s="566"/>
      <c r="E37" s="448"/>
      <c r="F37" s="110" t="s">
        <v>80</v>
      </c>
      <c r="G37" s="469">
        <v>35</v>
      </c>
      <c r="H37" s="469"/>
      <c r="I37" s="469"/>
      <c r="J37" s="469"/>
      <c r="K37" s="502"/>
      <c r="L37" s="499"/>
    </row>
    <row r="38" spans="1:12" ht="15.6" customHeight="1" x14ac:dyDescent="0.25">
      <c r="A38" s="565"/>
      <c r="B38" s="568"/>
      <c r="C38" s="455"/>
      <c r="D38" s="566"/>
      <c r="E38" s="448"/>
      <c r="F38" s="110" t="s">
        <v>8</v>
      </c>
      <c r="G38" s="240">
        <v>3000</v>
      </c>
      <c r="H38" s="241">
        <v>4000</v>
      </c>
      <c r="I38" s="312">
        <v>5000</v>
      </c>
      <c r="J38" s="242">
        <v>6000</v>
      </c>
      <c r="K38" s="502"/>
      <c r="L38" s="499"/>
    </row>
    <row r="39" spans="1:12" ht="15.6" customHeight="1" x14ac:dyDescent="0.25">
      <c r="A39" s="565"/>
      <c r="B39" s="568"/>
      <c r="C39" s="455"/>
      <c r="D39" s="566"/>
      <c r="E39" s="448"/>
      <c r="F39" s="93" t="s">
        <v>817</v>
      </c>
      <c r="G39" s="243">
        <f>G37*114</f>
        <v>3990</v>
      </c>
      <c r="H39" s="244">
        <f>G37*128</f>
        <v>4480</v>
      </c>
      <c r="I39" s="313">
        <f>G37*143</f>
        <v>5005</v>
      </c>
      <c r="J39" s="245">
        <f>G37*148</f>
        <v>5180</v>
      </c>
      <c r="K39" s="502"/>
      <c r="L39" s="499"/>
    </row>
    <row r="40" spans="1:12" ht="15.6" customHeight="1" x14ac:dyDescent="0.25">
      <c r="A40" s="565"/>
      <c r="B40" s="568"/>
      <c r="C40" s="455"/>
      <c r="D40" s="566"/>
      <c r="E40" s="448"/>
      <c r="F40" s="93" t="s">
        <v>1269</v>
      </c>
      <c r="G40" s="451">
        <v>0.98</v>
      </c>
      <c r="H40" s="451"/>
      <c r="I40" s="451"/>
      <c r="J40" s="451"/>
      <c r="K40" s="502"/>
      <c r="L40" s="499"/>
    </row>
    <row r="41" spans="1:12" ht="15.6" customHeight="1" x14ac:dyDescent="0.25">
      <c r="A41" s="565"/>
      <c r="B41" s="568"/>
      <c r="C41" s="455"/>
      <c r="D41" s="566"/>
      <c r="E41" s="448"/>
      <c r="F41" s="93" t="s">
        <v>699</v>
      </c>
      <c r="G41" s="523" t="s">
        <v>700</v>
      </c>
      <c r="H41" s="523"/>
      <c r="I41" s="523"/>
      <c r="J41" s="523"/>
      <c r="K41" s="502"/>
      <c r="L41" s="499"/>
    </row>
    <row r="42" spans="1:12" ht="15.6" customHeight="1" x14ac:dyDescent="0.25">
      <c r="A42" s="565"/>
      <c r="B42" s="568"/>
      <c r="C42" s="455"/>
      <c r="D42" s="566"/>
      <c r="E42" s="448"/>
      <c r="F42" s="93" t="s">
        <v>1181</v>
      </c>
      <c r="G42" s="462" t="s">
        <v>1179</v>
      </c>
      <c r="H42" s="463"/>
      <c r="I42" s="463"/>
      <c r="J42" s="464"/>
      <c r="K42" s="502"/>
      <c r="L42" s="499"/>
    </row>
    <row r="43" spans="1:12" ht="15.6" customHeight="1" x14ac:dyDescent="0.25">
      <c r="A43" s="565"/>
      <c r="B43" s="568"/>
      <c r="C43" s="455"/>
      <c r="D43" s="566"/>
      <c r="E43" s="448"/>
      <c r="F43" s="110" t="s">
        <v>83</v>
      </c>
      <c r="G43" s="524">
        <v>67</v>
      </c>
      <c r="H43" s="524"/>
      <c r="I43" s="524"/>
      <c r="J43" s="524"/>
      <c r="K43" s="502"/>
      <c r="L43" s="499"/>
    </row>
    <row r="44" spans="1:12" ht="15.6" customHeight="1" x14ac:dyDescent="0.25">
      <c r="A44" s="565"/>
      <c r="B44" s="568"/>
      <c r="C44" s="455"/>
      <c r="D44" s="566"/>
      <c r="E44" s="448"/>
      <c r="F44" s="110" t="s">
        <v>396</v>
      </c>
      <c r="G44" s="548" t="s">
        <v>397</v>
      </c>
      <c r="H44" s="524"/>
      <c r="I44" s="524"/>
      <c r="J44" s="524"/>
      <c r="K44" s="502"/>
      <c r="L44" s="499"/>
    </row>
    <row r="45" spans="1:12" ht="15.6" customHeight="1" x14ac:dyDescent="0.25">
      <c r="A45" s="565"/>
      <c r="B45" s="568"/>
      <c r="C45" s="455"/>
      <c r="D45" s="566"/>
      <c r="E45" s="448"/>
      <c r="F45" s="110" t="s">
        <v>256</v>
      </c>
      <c r="G45" s="524" t="s">
        <v>59</v>
      </c>
      <c r="H45" s="524"/>
      <c r="I45" s="524"/>
      <c r="J45" s="524"/>
      <c r="K45" s="502"/>
      <c r="L45" s="499"/>
    </row>
    <row r="46" spans="1:12" ht="15.6" customHeight="1" x14ac:dyDescent="0.25">
      <c r="A46" s="565"/>
      <c r="B46" s="568"/>
      <c r="C46" s="455"/>
      <c r="D46" s="566"/>
      <c r="E46" s="448"/>
      <c r="F46" s="93" t="s">
        <v>379</v>
      </c>
      <c r="G46" s="523" t="s">
        <v>380</v>
      </c>
      <c r="H46" s="523"/>
      <c r="I46" s="523"/>
      <c r="J46" s="523"/>
      <c r="K46" s="502"/>
      <c r="L46" s="499"/>
    </row>
    <row r="47" spans="1:12" ht="15.6" customHeight="1" x14ac:dyDescent="0.25">
      <c r="A47" s="565"/>
      <c r="B47" s="568"/>
      <c r="C47" s="455"/>
      <c r="D47" s="566"/>
      <c r="E47" s="448"/>
      <c r="F47" s="93" t="s">
        <v>701</v>
      </c>
      <c r="G47" s="523">
        <v>100000</v>
      </c>
      <c r="H47" s="523"/>
      <c r="I47" s="523"/>
      <c r="J47" s="523"/>
      <c r="K47" s="502"/>
      <c r="L47" s="499"/>
    </row>
    <row r="48" spans="1:12" ht="15.6" customHeight="1" x14ac:dyDescent="0.25">
      <c r="A48" s="565"/>
      <c r="B48" s="568"/>
      <c r="C48" s="455"/>
      <c r="D48" s="566"/>
      <c r="E48" s="448"/>
      <c r="F48" s="93" t="s">
        <v>257</v>
      </c>
      <c r="G48" s="523" t="s">
        <v>556</v>
      </c>
      <c r="H48" s="523"/>
      <c r="I48" s="523"/>
      <c r="J48" s="523"/>
      <c r="K48" s="502"/>
      <c r="L48" s="499"/>
    </row>
    <row r="49" spans="1:12" ht="15.6" customHeight="1" x14ac:dyDescent="0.25">
      <c r="A49" s="565"/>
      <c r="B49" s="568"/>
      <c r="C49" s="455"/>
      <c r="D49" s="566"/>
      <c r="E49" s="448"/>
      <c r="F49" s="93" t="s">
        <v>376</v>
      </c>
      <c r="G49" s="523" t="s">
        <v>1013</v>
      </c>
      <c r="H49" s="523"/>
      <c r="I49" s="523"/>
      <c r="J49" s="523"/>
      <c r="K49" s="502"/>
      <c r="L49" s="499"/>
    </row>
    <row r="50" spans="1:12" ht="15.6" customHeight="1" x14ac:dyDescent="0.25">
      <c r="A50" s="565"/>
      <c r="B50" s="568"/>
      <c r="C50" s="455"/>
      <c r="D50" s="566"/>
      <c r="E50" s="448"/>
      <c r="F50" s="93" t="s">
        <v>702</v>
      </c>
      <c r="G50" s="523" t="s">
        <v>1014</v>
      </c>
      <c r="H50" s="523"/>
      <c r="I50" s="523"/>
      <c r="J50" s="523"/>
      <c r="K50" s="502"/>
      <c r="L50" s="499"/>
    </row>
    <row r="51" spans="1:12" ht="15.6" customHeight="1" x14ac:dyDescent="0.25">
      <c r="A51" s="565"/>
      <c r="B51" s="568"/>
      <c r="C51" s="455"/>
      <c r="D51" s="566"/>
      <c r="E51" s="448"/>
      <c r="F51" s="93" t="s">
        <v>381</v>
      </c>
      <c r="G51" s="523" t="s">
        <v>382</v>
      </c>
      <c r="H51" s="523"/>
      <c r="I51" s="523"/>
      <c r="J51" s="523"/>
      <c r="K51" s="502"/>
      <c r="L51" s="500"/>
    </row>
    <row r="52" spans="1:12" ht="15.6" customHeight="1" x14ac:dyDescent="0.25">
      <c r="A52" s="565"/>
      <c r="B52" s="568"/>
      <c r="C52" s="455"/>
      <c r="D52" s="566"/>
      <c r="E52" s="448"/>
      <c r="F52" s="93" t="s">
        <v>969</v>
      </c>
      <c r="G52" s="523" t="s">
        <v>970</v>
      </c>
      <c r="H52" s="523"/>
      <c r="I52" s="523"/>
      <c r="J52" s="523"/>
      <c r="K52" s="571">
        <v>5</v>
      </c>
      <c r="L52" s="443">
        <v>7390</v>
      </c>
    </row>
    <row r="53" spans="1:12" ht="15.6" customHeight="1" x14ac:dyDescent="0.25">
      <c r="A53" s="565"/>
      <c r="B53" s="568"/>
      <c r="C53" s="455"/>
      <c r="D53" s="566"/>
      <c r="E53" s="448"/>
      <c r="F53" s="94" t="s">
        <v>358</v>
      </c>
      <c r="G53" s="523" t="s">
        <v>965</v>
      </c>
      <c r="H53" s="523"/>
      <c r="I53" s="523"/>
      <c r="J53" s="523"/>
      <c r="K53" s="572"/>
      <c r="L53" s="444" t="e">
        <f>#REF!-#REF!*10%</f>
        <v>#REF!</v>
      </c>
    </row>
    <row r="54" spans="1:12" ht="15.6" customHeight="1" x14ac:dyDescent="0.25">
      <c r="A54" s="565"/>
      <c r="B54" s="568"/>
      <c r="C54" s="455"/>
      <c r="D54" s="566"/>
      <c r="E54" s="448"/>
      <c r="F54" s="93" t="s">
        <v>383</v>
      </c>
      <c r="G54" s="523" t="s">
        <v>384</v>
      </c>
      <c r="H54" s="523"/>
      <c r="I54" s="523"/>
      <c r="J54" s="523"/>
      <c r="K54" s="572"/>
      <c r="L54" s="444" t="e">
        <f>#REF!-#REF!*10%</f>
        <v>#REF!</v>
      </c>
    </row>
    <row r="55" spans="1:12" ht="15.6" customHeight="1" x14ac:dyDescent="0.25">
      <c r="A55" s="565"/>
      <c r="B55" s="568"/>
      <c r="C55" s="455"/>
      <c r="D55" s="566"/>
      <c r="E55" s="448"/>
      <c r="F55" s="93" t="s">
        <v>385</v>
      </c>
      <c r="G55" s="523" t="s">
        <v>398</v>
      </c>
      <c r="H55" s="523"/>
      <c r="I55" s="523"/>
      <c r="J55" s="523"/>
      <c r="K55" s="572"/>
      <c r="L55" s="444" t="e">
        <f>#REF!-#REF!*10%</f>
        <v>#REF!</v>
      </c>
    </row>
    <row r="56" spans="1:12" ht="15.6" customHeight="1" x14ac:dyDescent="0.25">
      <c r="A56" s="565"/>
      <c r="B56" s="568"/>
      <c r="C56" s="455"/>
      <c r="D56" s="566"/>
      <c r="E56" s="448"/>
      <c r="F56" s="93" t="s">
        <v>389</v>
      </c>
      <c r="G56" s="523" t="s">
        <v>390</v>
      </c>
      <c r="H56" s="523"/>
      <c r="I56" s="523"/>
      <c r="J56" s="523"/>
      <c r="K56" s="572"/>
      <c r="L56" s="444" t="e">
        <f>#REF!-#REF!*10%</f>
        <v>#REF!</v>
      </c>
    </row>
    <row r="57" spans="1:12" ht="15.6" customHeight="1" x14ac:dyDescent="0.25">
      <c r="A57" s="565"/>
      <c r="B57" s="568"/>
      <c r="C57" s="455"/>
      <c r="D57" s="566"/>
      <c r="E57" s="448"/>
      <c r="F57" s="93" t="s">
        <v>704</v>
      </c>
      <c r="G57" s="523" t="s">
        <v>705</v>
      </c>
      <c r="H57" s="523"/>
      <c r="I57" s="523"/>
      <c r="J57" s="523"/>
      <c r="K57" s="572"/>
      <c r="L57" s="444" t="e">
        <f>#REF!-#REF!*10%</f>
        <v>#REF!</v>
      </c>
    </row>
    <row r="58" spans="1:12" ht="15.6" customHeight="1" x14ac:dyDescent="0.25">
      <c r="A58" s="565"/>
      <c r="B58" s="568"/>
      <c r="C58" s="455"/>
      <c r="D58" s="566"/>
      <c r="E58" s="448"/>
      <c r="F58" s="93" t="s">
        <v>706</v>
      </c>
      <c r="G58" s="523" t="s">
        <v>390</v>
      </c>
      <c r="H58" s="523"/>
      <c r="I58" s="523"/>
      <c r="J58" s="523"/>
      <c r="K58" s="572"/>
      <c r="L58" s="444" t="e">
        <f>#REF!-#REF!*10%</f>
        <v>#REF!</v>
      </c>
    </row>
    <row r="59" spans="1:12" ht="15.6" customHeight="1" x14ac:dyDescent="0.25">
      <c r="A59" s="565"/>
      <c r="B59" s="568"/>
      <c r="C59" s="455"/>
      <c r="D59" s="566"/>
      <c r="E59" s="448"/>
      <c r="F59" s="93" t="s">
        <v>1271</v>
      </c>
      <c r="G59" s="523" t="s">
        <v>390</v>
      </c>
      <c r="H59" s="523"/>
      <c r="I59" s="523"/>
      <c r="J59" s="523"/>
      <c r="K59" s="572"/>
      <c r="L59" s="444" t="e">
        <f>#REF!-#REF!*10%</f>
        <v>#REF!</v>
      </c>
    </row>
    <row r="60" spans="1:12" ht="15.6" customHeight="1" x14ac:dyDescent="0.25">
      <c r="A60" s="565"/>
      <c r="B60" s="568"/>
      <c r="C60" s="455"/>
      <c r="D60" s="566"/>
      <c r="E60" s="448"/>
      <c r="F60" s="93" t="s">
        <v>707</v>
      </c>
      <c r="G60" s="523" t="s">
        <v>1270</v>
      </c>
      <c r="H60" s="523"/>
      <c r="I60" s="523"/>
      <c r="J60" s="523"/>
      <c r="K60" s="572"/>
      <c r="L60" s="444" t="e">
        <f>#REF!-#REF!*10%</f>
        <v>#REF!</v>
      </c>
    </row>
    <row r="61" spans="1:12" ht="15.6" customHeight="1" x14ac:dyDescent="0.25">
      <c r="A61" s="565"/>
      <c r="B61" s="568"/>
      <c r="C61" s="455"/>
      <c r="D61" s="566"/>
      <c r="E61" s="448"/>
      <c r="F61" s="93" t="s">
        <v>708</v>
      </c>
      <c r="G61" s="523" t="s">
        <v>390</v>
      </c>
      <c r="H61" s="523"/>
      <c r="I61" s="523"/>
      <c r="J61" s="523"/>
      <c r="K61" s="572"/>
      <c r="L61" s="444" t="e">
        <f>#REF!-#REF!*10%</f>
        <v>#REF!</v>
      </c>
    </row>
    <row r="62" spans="1:12" ht="15.6" customHeight="1" x14ac:dyDescent="0.25">
      <c r="A62" s="565"/>
      <c r="B62" s="568"/>
      <c r="C62" s="455"/>
      <c r="D62" s="566"/>
      <c r="E62" s="448"/>
      <c r="F62" s="93" t="s">
        <v>377</v>
      </c>
      <c r="G62" s="523" t="s">
        <v>387</v>
      </c>
      <c r="H62" s="523"/>
      <c r="I62" s="523"/>
      <c r="J62" s="523"/>
      <c r="K62" s="572"/>
      <c r="L62" s="444" t="e">
        <f>#REF!-#REF!*10%</f>
        <v>#REF!</v>
      </c>
    </row>
    <row r="63" spans="1:12" ht="15.6" customHeight="1" x14ac:dyDescent="0.25">
      <c r="A63" s="565"/>
      <c r="B63" s="568"/>
      <c r="C63" s="455"/>
      <c r="D63" s="566"/>
      <c r="E63" s="448"/>
      <c r="F63" s="93" t="s">
        <v>388</v>
      </c>
      <c r="G63" s="523" t="s">
        <v>393</v>
      </c>
      <c r="H63" s="523"/>
      <c r="I63" s="523"/>
      <c r="J63" s="523"/>
      <c r="K63" s="572"/>
      <c r="L63" s="444" t="e">
        <f>#REF!-#REF!*10%</f>
        <v>#REF!</v>
      </c>
    </row>
    <row r="64" spans="1:12" ht="15.6" customHeight="1" x14ac:dyDescent="0.25">
      <c r="A64" s="565"/>
      <c r="B64" s="568"/>
      <c r="C64" s="455"/>
      <c r="D64" s="566"/>
      <c r="E64" s="448"/>
      <c r="F64" s="93" t="s">
        <v>562</v>
      </c>
      <c r="G64" s="523" t="s">
        <v>1024</v>
      </c>
      <c r="H64" s="523"/>
      <c r="I64" s="523"/>
      <c r="J64" s="523"/>
      <c r="K64" s="572"/>
      <c r="L64" s="444" t="e">
        <f>#REF!-#REF!*10%</f>
        <v>#REF!</v>
      </c>
    </row>
    <row r="65" spans="1:12" ht="15.6" customHeight="1" x14ac:dyDescent="0.25">
      <c r="A65" s="565"/>
      <c r="B65" s="568"/>
      <c r="C65" s="455"/>
      <c r="D65" s="566"/>
      <c r="E65" s="448"/>
      <c r="F65" s="93" t="s">
        <v>570</v>
      </c>
      <c r="G65" s="523" t="s">
        <v>613</v>
      </c>
      <c r="H65" s="523"/>
      <c r="I65" s="523"/>
      <c r="J65" s="523"/>
      <c r="K65" s="572"/>
      <c r="L65" s="444" t="e">
        <f>#REF!-#REF!*10%</f>
        <v>#REF!</v>
      </c>
    </row>
    <row r="66" spans="1:12" ht="15.6" customHeight="1" x14ac:dyDescent="0.25">
      <c r="A66" s="565"/>
      <c r="B66" s="568"/>
      <c r="C66" s="455"/>
      <c r="D66" s="566"/>
      <c r="E66" s="448"/>
      <c r="F66" s="111" t="s">
        <v>84</v>
      </c>
      <c r="G66" s="526">
        <v>1.1000000000000001</v>
      </c>
      <c r="H66" s="526"/>
      <c r="I66" s="526"/>
      <c r="J66" s="526"/>
      <c r="K66" s="572"/>
      <c r="L66" s="444" t="e">
        <f>#REF!-#REF!*10%</f>
        <v>#REF!</v>
      </c>
    </row>
    <row r="67" spans="1:12" ht="15.6" customHeight="1" x14ac:dyDescent="0.25">
      <c r="A67" s="565"/>
      <c r="B67" s="569"/>
      <c r="C67" s="455"/>
      <c r="D67" s="566"/>
      <c r="E67" s="448"/>
      <c r="F67" s="136" t="s">
        <v>1016</v>
      </c>
      <c r="G67" s="454">
        <v>5</v>
      </c>
      <c r="H67" s="454"/>
      <c r="I67" s="454"/>
      <c r="J67" s="454"/>
      <c r="K67" s="572"/>
      <c r="L67" s="511" t="e">
        <f>#REF!-#REF!*10%</f>
        <v>#REF!</v>
      </c>
    </row>
    <row r="68" spans="1:12" ht="15.6" customHeight="1" x14ac:dyDescent="0.25">
      <c r="A68" s="564">
        <v>3</v>
      </c>
      <c r="B68" s="567"/>
      <c r="C68" s="455" t="s">
        <v>976</v>
      </c>
      <c r="D68" s="557"/>
      <c r="E68" s="448"/>
      <c r="F68" s="110" t="s">
        <v>81</v>
      </c>
      <c r="G68" s="524" t="s">
        <v>6</v>
      </c>
      <c r="H68" s="524"/>
      <c r="I68" s="524"/>
      <c r="J68" s="524"/>
      <c r="K68" s="560">
        <v>3</v>
      </c>
      <c r="L68" s="498">
        <v>7879</v>
      </c>
    </row>
    <row r="69" spans="1:12" ht="15.6" customHeight="1" x14ac:dyDescent="0.25">
      <c r="A69" s="565"/>
      <c r="B69" s="568"/>
      <c r="C69" s="455"/>
      <c r="D69" s="566"/>
      <c r="E69" s="448"/>
      <c r="F69" s="110" t="s">
        <v>80</v>
      </c>
      <c r="G69" s="469">
        <v>42</v>
      </c>
      <c r="H69" s="469"/>
      <c r="I69" s="469"/>
      <c r="J69" s="469"/>
      <c r="K69" s="502"/>
      <c r="L69" s="499"/>
    </row>
    <row r="70" spans="1:12" ht="15.6" customHeight="1" x14ac:dyDescent="0.25">
      <c r="A70" s="565"/>
      <c r="B70" s="568"/>
      <c r="C70" s="455"/>
      <c r="D70" s="566"/>
      <c r="E70" s="448"/>
      <c r="F70" s="110" t="s">
        <v>8</v>
      </c>
      <c r="G70" s="240">
        <v>3000</v>
      </c>
      <c r="H70" s="241">
        <v>4000</v>
      </c>
      <c r="I70" s="312">
        <v>5000</v>
      </c>
      <c r="J70" s="242">
        <v>6000</v>
      </c>
      <c r="K70" s="502"/>
      <c r="L70" s="499"/>
    </row>
    <row r="71" spans="1:12" ht="15.6" customHeight="1" x14ac:dyDescent="0.25">
      <c r="A71" s="565"/>
      <c r="B71" s="568"/>
      <c r="C71" s="455"/>
      <c r="D71" s="566"/>
      <c r="E71" s="448"/>
      <c r="F71" s="93" t="s">
        <v>817</v>
      </c>
      <c r="G71" s="243">
        <f>G69*114</f>
        <v>4788</v>
      </c>
      <c r="H71" s="244">
        <f>G69*128</f>
        <v>5376</v>
      </c>
      <c r="I71" s="313">
        <f>G69*143</f>
        <v>6006</v>
      </c>
      <c r="J71" s="245">
        <f>G69*148</f>
        <v>6216</v>
      </c>
      <c r="K71" s="502"/>
      <c r="L71" s="499"/>
    </row>
    <row r="72" spans="1:12" ht="15.6" customHeight="1" x14ac:dyDescent="0.25">
      <c r="A72" s="565"/>
      <c r="B72" s="568"/>
      <c r="C72" s="455"/>
      <c r="D72" s="566"/>
      <c r="E72" s="448"/>
      <c r="F72" s="93" t="s">
        <v>1269</v>
      </c>
      <c r="G72" s="451">
        <v>0.98</v>
      </c>
      <c r="H72" s="451"/>
      <c r="I72" s="451"/>
      <c r="J72" s="451"/>
      <c r="K72" s="502"/>
      <c r="L72" s="499"/>
    </row>
    <row r="73" spans="1:12" ht="15.6" customHeight="1" x14ac:dyDescent="0.25">
      <c r="A73" s="565"/>
      <c r="B73" s="568"/>
      <c r="C73" s="455"/>
      <c r="D73" s="566"/>
      <c r="E73" s="448"/>
      <c r="F73" s="93" t="s">
        <v>699</v>
      </c>
      <c r="G73" s="523" t="s">
        <v>700</v>
      </c>
      <c r="H73" s="523"/>
      <c r="I73" s="523"/>
      <c r="J73" s="523"/>
      <c r="K73" s="502"/>
      <c r="L73" s="499"/>
    </row>
    <row r="74" spans="1:12" ht="15.6" customHeight="1" x14ac:dyDescent="0.25">
      <c r="A74" s="565"/>
      <c r="B74" s="568"/>
      <c r="C74" s="455"/>
      <c r="D74" s="566"/>
      <c r="E74" s="448"/>
      <c r="F74" s="93" t="s">
        <v>1181</v>
      </c>
      <c r="G74" s="462" t="s">
        <v>1179</v>
      </c>
      <c r="H74" s="463"/>
      <c r="I74" s="463"/>
      <c r="J74" s="464"/>
      <c r="K74" s="502"/>
      <c r="L74" s="499"/>
    </row>
    <row r="75" spans="1:12" ht="15.6" customHeight="1" x14ac:dyDescent="0.25">
      <c r="A75" s="565"/>
      <c r="B75" s="568"/>
      <c r="C75" s="455"/>
      <c r="D75" s="566"/>
      <c r="E75" s="448"/>
      <c r="F75" s="110" t="s">
        <v>83</v>
      </c>
      <c r="G75" s="524">
        <v>67</v>
      </c>
      <c r="H75" s="524"/>
      <c r="I75" s="524"/>
      <c r="J75" s="524"/>
      <c r="K75" s="502"/>
      <c r="L75" s="499"/>
    </row>
    <row r="76" spans="1:12" ht="15.6" customHeight="1" x14ac:dyDescent="0.25">
      <c r="A76" s="565"/>
      <c r="B76" s="568"/>
      <c r="C76" s="455"/>
      <c r="D76" s="566"/>
      <c r="E76" s="448"/>
      <c r="F76" s="110" t="s">
        <v>396</v>
      </c>
      <c r="G76" s="548" t="s">
        <v>397</v>
      </c>
      <c r="H76" s="524"/>
      <c r="I76" s="524"/>
      <c r="J76" s="524"/>
      <c r="K76" s="502"/>
      <c r="L76" s="499"/>
    </row>
    <row r="77" spans="1:12" ht="15.6" customHeight="1" x14ac:dyDescent="0.25">
      <c r="A77" s="565"/>
      <c r="B77" s="568"/>
      <c r="C77" s="455"/>
      <c r="D77" s="566"/>
      <c r="E77" s="448"/>
      <c r="F77" s="110" t="s">
        <v>256</v>
      </c>
      <c r="G77" s="524" t="s">
        <v>60</v>
      </c>
      <c r="H77" s="524"/>
      <c r="I77" s="524"/>
      <c r="J77" s="524"/>
      <c r="K77" s="502"/>
      <c r="L77" s="499"/>
    </row>
    <row r="78" spans="1:12" ht="15.6" customHeight="1" x14ac:dyDescent="0.25">
      <c r="A78" s="565"/>
      <c r="B78" s="568"/>
      <c r="C78" s="455"/>
      <c r="D78" s="566"/>
      <c r="E78" s="448"/>
      <c r="F78" s="93" t="s">
        <v>379</v>
      </c>
      <c r="G78" s="523" t="s">
        <v>380</v>
      </c>
      <c r="H78" s="523"/>
      <c r="I78" s="523"/>
      <c r="J78" s="523"/>
      <c r="K78" s="502"/>
      <c r="L78" s="499"/>
    </row>
    <row r="79" spans="1:12" ht="15.6" customHeight="1" x14ac:dyDescent="0.25">
      <c r="A79" s="565"/>
      <c r="B79" s="568"/>
      <c r="C79" s="455"/>
      <c r="D79" s="566"/>
      <c r="E79" s="448"/>
      <c r="F79" s="93" t="s">
        <v>701</v>
      </c>
      <c r="G79" s="523">
        <v>100000</v>
      </c>
      <c r="H79" s="523"/>
      <c r="I79" s="523"/>
      <c r="J79" s="523"/>
      <c r="K79" s="502"/>
      <c r="L79" s="499"/>
    </row>
    <row r="80" spans="1:12" ht="15.6" customHeight="1" x14ac:dyDescent="0.25">
      <c r="A80" s="565"/>
      <c r="B80" s="568"/>
      <c r="C80" s="455"/>
      <c r="D80" s="566"/>
      <c r="E80" s="448"/>
      <c r="F80" s="93" t="s">
        <v>257</v>
      </c>
      <c r="G80" s="523" t="s">
        <v>556</v>
      </c>
      <c r="H80" s="523"/>
      <c r="I80" s="523"/>
      <c r="J80" s="523"/>
      <c r="K80" s="502"/>
      <c r="L80" s="499"/>
    </row>
    <row r="81" spans="1:12" ht="15.6" customHeight="1" x14ac:dyDescent="0.25">
      <c r="A81" s="565"/>
      <c r="B81" s="568"/>
      <c r="C81" s="455"/>
      <c r="D81" s="566"/>
      <c r="E81" s="448"/>
      <c r="F81" s="93" t="s">
        <v>376</v>
      </c>
      <c r="G81" s="523" t="s">
        <v>1013</v>
      </c>
      <c r="H81" s="523"/>
      <c r="I81" s="523"/>
      <c r="J81" s="523"/>
      <c r="K81" s="502"/>
      <c r="L81" s="499"/>
    </row>
    <row r="82" spans="1:12" ht="15.6" customHeight="1" x14ac:dyDescent="0.25">
      <c r="A82" s="565"/>
      <c r="B82" s="568"/>
      <c r="C82" s="455"/>
      <c r="D82" s="566"/>
      <c r="E82" s="448"/>
      <c r="F82" s="93" t="s">
        <v>702</v>
      </c>
      <c r="G82" s="523" t="s">
        <v>1014</v>
      </c>
      <c r="H82" s="523"/>
      <c r="I82" s="523"/>
      <c r="J82" s="523"/>
      <c r="K82" s="502"/>
      <c r="L82" s="499"/>
    </row>
    <row r="83" spans="1:12" ht="15.6" customHeight="1" x14ac:dyDescent="0.25">
      <c r="A83" s="565"/>
      <c r="B83" s="568"/>
      <c r="C83" s="455"/>
      <c r="D83" s="566"/>
      <c r="E83" s="448"/>
      <c r="F83" s="93" t="s">
        <v>381</v>
      </c>
      <c r="G83" s="523" t="s">
        <v>382</v>
      </c>
      <c r="H83" s="523"/>
      <c r="I83" s="523"/>
      <c r="J83" s="523"/>
      <c r="K83" s="502"/>
      <c r="L83" s="500"/>
    </row>
    <row r="84" spans="1:12" ht="15.6" customHeight="1" x14ac:dyDescent="0.25">
      <c r="A84" s="565"/>
      <c r="B84" s="568"/>
      <c r="C84" s="455"/>
      <c r="D84" s="566"/>
      <c r="E84" s="448"/>
      <c r="F84" s="93" t="s">
        <v>969</v>
      </c>
      <c r="G84" s="523" t="s">
        <v>970</v>
      </c>
      <c r="H84" s="523"/>
      <c r="I84" s="523"/>
      <c r="J84" s="523"/>
      <c r="K84" s="571">
        <v>5</v>
      </c>
      <c r="L84" s="443">
        <v>8430</v>
      </c>
    </row>
    <row r="85" spans="1:12" ht="15.6" customHeight="1" x14ac:dyDescent="0.25">
      <c r="A85" s="565"/>
      <c r="B85" s="568"/>
      <c r="C85" s="455"/>
      <c r="D85" s="566"/>
      <c r="E85" s="448"/>
      <c r="F85" s="94" t="s">
        <v>358</v>
      </c>
      <c r="G85" s="523" t="s">
        <v>965</v>
      </c>
      <c r="H85" s="523"/>
      <c r="I85" s="523"/>
      <c r="J85" s="523"/>
      <c r="K85" s="572"/>
      <c r="L85" s="444" t="e">
        <f>#REF!-#REF!*10%</f>
        <v>#REF!</v>
      </c>
    </row>
    <row r="86" spans="1:12" ht="15.6" customHeight="1" x14ac:dyDescent="0.25">
      <c r="A86" s="565"/>
      <c r="B86" s="568"/>
      <c r="C86" s="455"/>
      <c r="D86" s="566"/>
      <c r="E86" s="448"/>
      <c r="F86" s="93" t="s">
        <v>383</v>
      </c>
      <c r="G86" s="523" t="s">
        <v>384</v>
      </c>
      <c r="H86" s="523"/>
      <c r="I86" s="523"/>
      <c r="J86" s="523"/>
      <c r="K86" s="572"/>
      <c r="L86" s="444" t="e">
        <f>#REF!-#REF!*10%</f>
        <v>#REF!</v>
      </c>
    </row>
    <row r="87" spans="1:12" ht="15.6" customHeight="1" x14ac:dyDescent="0.25">
      <c r="A87" s="565"/>
      <c r="B87" s="568"/>
      <c r="C87" s="455"/>
      <c r="D87" s="566"/>
      <c r="E87" s="448"/>
      <c r="F87" s="93" t="s">
        <v>385</v>
      </c>
      <c r="G87" s="523" t="s">
        <v>398</v>
      </c>
      <c r="H87" s="523"/>
      <c r="I87" s="523"/>
      <c r="J87" s="523"/>
      <c r="K87" s="572"/>
      <c r="L87" s="444" t="e">
        <f>#REF!-#REF!*10%</f>
        <v>#REF!</v>
      </c>
    </row>
    <row r="88" spans="1:12" ht="15.6" customHeight="1" x14ac:dyDescent="0.25">
      <c r="A88" s="565"/>
      <c r="B88" s="568"/>
      <c r="C88" s="455"/>
      <c r="D88" s="566"/>
      <c r="E88" s="448"/>
      <c r="F88" s="93" t="s">
        <v>389</v>
      </c>
      <c r="G88" s="523" t="s">
        <v>390</v>
      </c>
      <c r="H88" s="523"/>
      <c r="I88" s="523"/>
      <c r="J88" s="523"/>
      <c r="K88" s="572"/>
      <c r="L88" s="444" t="e">
        <f>#REF!-#REF!*10%</f>
        <v>#REF!</v>
      </c>
    </row>
    <row r="89" spans="1:12" ht="15.6" customHeight="1" x14ac:dyDescent="0.25">
      <c r="A89" s="565"/>
      <c r="B89" s="568"/>
      <c r="C89" s="455"/>
      <c r="D89" s="566"/>
      <c r="E89" s="448"/>
      <c r="F89" s="93" t="s">
        <v>704</v>
      </c>
      <c r="G89" s="523" t="s">
        <v>705</v>
      </c>
      <c r="H89" s="523"/>
      <c r="I89" s="523"/>
      <c r="J89" s="523"/>
      <c r="K89" s="572"/>
      <c r="L89" s="444" t="e">
        <f>#REF!-#REF!*10%</f>
        <v>#REF!</v>
      </c>
    </row>
    <row r="90" spans="1:12" ht="15.6" customHeight="1" x14ac:dyDescent="0.25">
      <c r="A90" s="565"/>
      <c r="B90" s="568"/>
      <c r="C90" s="455"/>
      <c r="D90" s="566"/>
      <c r="E90" s="448"/>
      <c r="F90" s="93" t="s">
        <v>706</v>
      </c>
      <c r="G90" s="523" t="s">
        <v>390</v>
      </c>
      <c r="H90" s="523"/>
      <c r="I90" s="523"/>
      <c r="J90" s="523"/>
      <c r="K90" s="572"/>
      <c r="L90" s="444" t="e">
        <f>#REF!-#REF!*10%</f>
        <v>#REF!</v>
      </c>
    </row>
    <row r="91" spans="1:12" ht="15.6" customHeight="1" x14ac:dyDescent="0.25">
      <c r="A91" s="565"/>
      <c r="B91" s="568"/>
      <c r="C91" s="455"/>
      <c r="D91" s="566"/>
      <c r="E91" s="448"/>
      <c r="F91" s="93" t="s">
        <v>1271</v>
      </c>
      <c r="G91" s="523" t="s">
        <v>390</v>
      </c>
      <c r="H91" s="523"/>
      <c r="I91" s="523"/>
      <c r="J91" s="523"/>
      <c r="K91" s="572"/>
      <c r="L91" s="444" t="e">
        <f>#REF!-#REF!*10%</f>
        <v>#REF!</v>
      </c>
    </row>
    <row r="92" spans="1:12" ht="15.6" customHeight="1" x14ac:dyDescent="0.25">
      <c r="A92" s="565"/>
      <c r="B92" s="568"/>
      <c r="C92" s="455"/>
      <c r="D92" s="566"/>
      <c r="E92" s="448"/>
      <c r="F92" s="93" t="s">
        <v>707</v>
      </c>
      <c r="G92" s="523" t="s">
        <v>1270</v>
      </c>
      <c r="H92" s="523"/>
      <c r="I92" s="523"/>
      <c r="J92" s="523"/>
      <c r="K92" s="572"/>
      <c r="L92" s="444" t="e">
        <f>#REF!-#REF!*10%</f>
        <v>#REF!</v>
      </c>
    </row>
    <row r="93" spans="1:12" ht="15.6" customHeight="1" x14ac:dyDescent="0.25">
      <c r="A93" s="565"/>
      <c r="B93" s="568"/>
      <c r="C93" s="455"/>
      <c r="D93" s="566"/>
      <c r="E93" s="448"/>
      <c r="F93" s="93" t="s">
        <v>708</v>
      </c>
      <c r="G93" s="523" t="s">
        <v>390</v>
      </c>
      <c r="H93" s="523"/>
      <c r="I93" s="523"/>
      <c r="J93" s="523"/>
      <c r="K93" s="572"/>
      <c r="L93" s="444" t="e">
        <f>#REF!-#REF!*10%</f>
        <v>#REF!</v>
      </c>
    </row>
    <row r="94" spans="1:12" ht="15.6" customHeight="1" x14ac:dyDescent="0.25">
      <c r="A94" s="565"/>
      <c r="B94" s="568"/>
      <c r="C94" s="455"/>
      <c r="D94" s="566"/>
      <c r="E94" s="448"/>
      <c r="F94" s="93" t="s">
        <v>377</v>
      </c>
      <c r="G94" s="523" t="s">
        <v>387</v>
      </c>
      <c r="H94" s="523"/>
      <c r="I94" s="523"/>
      <c r="J94" s="523"/>
      <c r="K94" s="572"/>
      <c r="L94" s="444" t="e">
        <f>#REF!-#REF!*10%</f>
        <v>#REF!</v>
      </c>
    </row>
    <row r="95" spans="1:12" ht="15.6" customHeight="1" x14ac:dyDescent="0.25">
      <c r="A95" s="565"/>
      <c r="B95" s="568"/>
      <c r="C95" s="455"/>
      <c r="D95" s="566"/>
      <c r="E95" s="448"/>
      <c r="F95" s="93" t="s">
        <v>388</v>
      </c>
      <c r="G95" s="523" t="s">
        <v>393</v>
      </c>
      <c r="H95" s="523"/>
      <c r="I95" s="523"/>
      <c r="J95" s="523"/>
      <c r="K95" s="572"/>
      <c r="L95" s="444" t="e">
        <f>#REF!-#REF!*10%</f>
        <v>#REF!</v>
      </c>
    </row>
    <row r="96" spans="1:12" ht="15.6" customHeight="1" x14ac:dyDescent="0.25">
      <c r="A96" s="565"/>
      <c r="B96" s="568"/>
      <c r="C96" s="455"/>
      <c r="D96" s="566"/>
      <c r="E96" s="448"/>
      <c r="F96" s="93" t="s">
        <v>562</v>
      </c>
      <c r="G96" s="523" t="s">
        <v>1024</v>
      </c>
      <c r="H96" s="523"/>
      <c r="I96" s="523"/>
      <c r="J96" s="523"/>
      <c r="K96" s="572"/>
      <c r="L96" s="444" t="e">
        <f>#REF!-#REF!*10%</f>
        <v>#REF!</v>
      </c>
    </row>
    <row r="97" spans="1:12" ht="15.6" customHeight="1" x14ac:dyDescent="0.25">
      <c r="A97" s="565"/>
      <c r="B97" s="568"/>
      <c r="C97" s="455"/>
      <c r="D97" s="566"/>
      <c r="E97" s="448"/>
      <c r="F97" s="93" t="s">
        <v>570</v>
      </c>
      <c r="G97" s="523" t="s">
        <v>613</v>
      </c>
      <c r="H97" s="523"/>
      <c r="I97" s="523"/>
      <c r="J97" s="523"/>
      <c r="K97" s="572"/>
      <c r="L97" s="444" t="e">
        <f>#REF!-#REF!*10%</f>
        <v>#REF!</v>
      </c>
    </row>
    <row r="98" spans="1:12" ht="15.6" customHeight="1" x14ac:dyDescent="0.25">
      <c r="A98" s="565"/>
      <c r="B98" s="568"/>
      <c r="C98" s="455"/>
      <c r="D98" s="566"/>
      <c r="E98" s="448"/>
      <c r="F98" s="111" t="s">
        <v>84</v>
      </c>
      <c r="G98" s="526">
        <v>1.1000000000000001</v>
      </c>
      <c r="H98" s="526"/>
      <c r="I98" s="526"/>
      <c r="J98" s="526"/>
      <c r="K98" s="572"/>
      <c r="L98" s="444" t="e">
        <f>#REF!-#REF!*10%</f>
        <v>#REF!</v>
      </c>
    </row>
    <row r="99" spans="1:12" ht="15.6" customHeight="1" x14ac:dyDescent="0.25">
      <c r="A99" s="565"/>
      <c r="B99" s="569"/>
      <c r="C99" s="455"/>
      <c r="D99" s="566"/>
      <c r="E99" s="448"/>
      <c r="F99" s="136" t="s">
        <v>1016</v>
      </c>
      <c r="G99" s="454">
        <v>5</v>
      </c>
      <c r="H99" s="454"/>
      <c r="I99" s="454"/>
      <c r="J99" s="454"/>
      <c r="K99" s="572"/>
      <c r="L99" s="511" t="e">
        <f>#REF!-#REF!*10%</f>
        <v>#REF!</v>
      </c>
    </row>
    <row r="100" spans="1:12" ht="15.6" customHeight="1" x14ac:dyDescent="0.25">
      <c r="A100" s="564">
        <v>4</v>
      </c>
      <c r="B100" s="567"/>
      <c r="C100" s="455" t="s">
        <v>977</v>
      </c>
      <c r="D100" s="557"/>
      <c r="E100" s="448"/>
      <c r="F100" s="110" t="s">
        <v>81</v>
      </c>
      <c r="G100" s="524" t="s">
        <v>6</v>
      </c>
      <c r="H100" s="524"/>
      <c r="I100" s="524"/>
      <c r="J100" s="524"/>
      <c r="K100" s="560">
        <v>3</v>
      </c>
      <c r="L100" s="498">
        <v>8557</v>
      </c>
    </row>
    <row r="101" spans="1:12" ht="15.6" customHeight="1" x14ac:dyDescent="0.25">
      <c r="A101" s="565"/>
      <c r="B101" s="568"/>
      <c r="C101" s="455"/>
      <c r="D101" s="566"/>
      <c r="E101" s="448"/>
      <c r="F101" s="110" t="s">
        <v>80</v>
      </c>
      <c r="G101" s="469">
        <v>52</v>
      </c>
      <c r="H101" s="469"/>
      <c r="I101" s="469"/>
      <c r="J101" s="469"/>
      <c r="K101" s="502"/>
      <c r="L101" s="499"/>
    </row>
    <row r="102" spans="1:12" ht="15.6" customHeight="1" x14ac:dyDescent="0.25">
      <c r="A102" s="565"/>
      <c r="B102" s="568"/>
      <c r="C102" s="455"/>
      <c r="D102" s="566"/>
      <c r="E102" s="448"/>
      <c r="F102" s="110" t="s">
        <v>8</v>
      </c>
      <c r="G102" s="240">
        <v>3000</v>
      </c>
      <c r="H102" s="241">
        <v>4000</v>
      </c>
      <c r="I102" s="312">
        <v>5000</v>
      </c>
      <c r="J102" s="242">
        <v>6000</v>
      </c>
      <c r="K102" s="502"/>
      <c r="L102" s="499"/>
    </row>
    <row r="103" spans="1:12" ht="15.6" customHeight="1" x14ac:dyDescent="0.25">
      <c r="A103" s="565"/>
      <c r="B103" s="568"/>
      <c r="C103" s="455"/>
      <c r="D103" s="566"/>
      <c r="E103" s="448"/>
      <c r="F103" s="93" t="s">
        <v>817</v>
      </c>
      <c r="G103" s="243">
        <f>G101*114</f>
        <v>5928</v>
      </c>
      <c r="H103" s="244">
        <f>G101*128</f>
        <v>6656</v>
      </c>
      <c r="I103" s="313">
        <f>G101*143</f>
        <v>7436</v>
      </c>
      <c r="J103" s="245">
        <f>G101*148</f>
        <v>7696</v>
      </c>
      <c r="K103" s="502"/>
      <c r="L103" s="499"/>
    </row>
    <row r="104" spans="1:12" ht="15.6" customHeight="1" x14ac:dyDescent="0.25">
      <c r="A104" s="565"/>
      <c r="B104" s="568"/>
      <c r="C104" s="455"/>
      <c r="D104" s="566"/>
      <c r="E104" s="448"/>
      <c r="F104" s="93" t="s">
        <v>1269</v>
      </c>
      <c r="G104" s="451">
        <v>0.98</v>
      </c>
      <c r="H104" s="451"/>
      <c r="I104" s="451"/>
      <c r="J104" s="451"/>
      <c r="K104" s="502"/>
      <c r="L104" s="499"/>
    </row>
    <row r="105" spans="1:12" ht="15.6" customHeight="1" x14ac:dyDescent="0.25">
      <c r="A105" s="565"/>
      <c r="B105" s="568"/>
      <c r="C105" s="455"/>
      <c r="D105" s="566"/>
      <c r="E105" s="448"/>
      <c r="F105" s="93" t="s">
        <v>699</v>
      </c>
      <c r="G105" s="523" t="s">
        <v>700</v>
      </c>
      <c r="H105" s="523"/>
      <c r="I105" s="523"/>
      <c r="J105" s="523"/>
      <c r="K105" s="502"/>
      <c r="L105" s="499"/>
    </row>
    <row r="106" spans="1:12" ht="15.6" customHeight="1" x14ac:dyDescent="0.25">
      <c r="A106" s="565"/>
      <c r="B106" s="568"/>
      <c r="C106" s="455"/>
      <c r="D106" s="566"/>
      <c r="E106" s="448"/>
      <c r="F106" s="93" t="s">
        <v>1181</v>
      </c>
      <c r="G106" s="462" t="s">
        <v>1179</v>
      </c>
      <c r="H106" s="463"/>
      <c r="I106" s="463"/>
      <c r="J106" s="464"/>
      <c r="K106" s="502"/>
      <c r="L106" s="499"/>
    </row>
    <row r="107" spans="1:12" ht="15.6" customHeight="1" x14ac:dyDescent="0.25">
      <c r="A107" s="565"/>
      <c r="B107" s="568"/>
      <c r="C107" s="455"/>
      <c r="D107" s="566"/>
      <c r="E107" s="448"/>
      <c r="F107" s="110" t="s">
        <v>83</v>
      </c>
      <c r="G107" s="524">
        <v>67</v>
      </c>
      <c r="H107" s="524"/>
      <c r="I107" s="524"/>
      <c r="J107" s="524"/>
      <c r="K107" s="502"/>
      <c r="L107" s="499"/>
    </row>
    <row r="108" spans="1:12" ht="15.6" customHeight="1" x14ac:dyDescent="0.25">
      <c r="A108" s="565"/>
      <c r="B108" s="568"/>
      <c r="C108" s="455"/>
      <c r="D108" s="566"/>
      <c r="E108" s="448"/>
      <c r="F108" s="110" t="s">
        <v>396</v>
      </c>
      <c r="G108" s="548" t="s">
        <v>397</v>
      </c>
      <c r="H108" s="548"/>
      <c r="I108" s="548"/>
      <c r="J108" s="548"/>
      <c r="K108" s="502"/>
      <c r="L108" s="499"/>
    </row>
    <row r="109" spans="1:12" ht="15.6" customHeight="1" x14ac:dyDescent="0.25">
      <c r="A109" s="565"/>
      <c r="B109" s="568"/>
      <c r="C109" s="455"/>
      <c r="D109" s="566"/>
      <c r="E109" s="448"/>
      <c r="F109" s="110" t="s">
        <v>256</v>
      </c>
      <c r="G109" s="524" t="s">
        <v>70</v>
      </c>
      <c r="H109" s="524"/>
      <c r="I109" s="524"/>
      <c r="J109" s="524"/>
      <c r="K109" s="502"/>
      <c r="L109" s="499"/>
    </row>
    <row r="110" spans="1:12" ht="15.6" customHeight="1" x14ac:dyDescent="0.25">
      <c r="A110" s="565"/>
      <c r="B110" s="568"/>
      <c r="C110" s="455"/>
      <c r="D110" s="566"/>
      <c r="E110" s="448"/>
      <c r="F110" s="93" t="s">
        <v>379</v>
      </c>
      <c r="G110" s="523" t="s">
        <v>380</v>
      </c>
      <c r="H110" s="523"/>
      <c r="I110" s="523"/>
      <c r="J110" s="523"/>
      <c r="K110" s="502"/>
      <c r="L110" s="499"/>
    </row>
    <row r="111" spans="1:12" ht="15.6" customHeight="1" x14ac:dyDescent="0.25">
      <c r="A111" s="565"/>
      <c r="B111" s="568"/>
      <c r="C111" s="455"/>
      <c r="D111" s="566"/>
      <c r="E111" s="448"/>
      <c r="F111" s="93" t="s">
        <v>701</v>
      </c>
      <c r="G111" s="523">
        <v>100000</v>
      </c>
      <c r="H111" s="523"/>
      <c r="I111" s="523"/>
      <c r="J111" s="523"/>
      <c r="K111" s="502"/>
      <c r="L111" s="499"/>
    </row>
    <row r="112" spans="1:12" ht="15.6" customHeight="1" x14ac:dyDescent="0.25">
      <c r="A112" s="565"/>
      <c r="B112" s="568"/>
      <c r="C112" s="455"/>
      <c r="D112" s="566"/>
      <c r="E112" s="448"/>
      <c r="F112" s="93" t="s">
        <v>257</v>
      </c>
      <c r="G112" s="523" t="s">
        <v>556</v>
      </c>
      <c r="H112" s="523"/>
      <c r="I112" s="523"/>
      <c r="J112" s="523"/>
      <c r="K112" s="502"/>
      <c r="L112" s="499"/>
    </row>
    <row r="113" spans="1:12" ht="15.6" customHeight="1" x14ac:dyDescent="0.25">
      <c r="A113" s="565"/>
      <c r="B113" s="568"/>
      <c r="C113" s="455"/>
      <c r="D113" s="566"/>
      <c r="E113" s="448"/>
      <c r="F113" s="93" t="s">
        <v>376</v>
      </c>
      <c r="G113" s="523" t="s">
        <v>1013</v>
      </c>
      <c r="H113" s="523"/>
      <c r="I113" s="523"/>
      <c r="J113" s="523"/>
      <c r="K113" s="502"/>
      <c r="L113" s="499"/>
    </row>
    <row r="114" spans="1:12" ht="15.6" customHeight="1" x14ac:dyDescent="0.25">
      <c r="A114" s="565"/>
      <c r="B114" s="568"/>
      <c r="C114" s="455"/>
      <c r="D114" s="566"/>
      <c r="E114" s="448"/>
      <c r="F114" s="93" t="s">
        <v>702</v>
      </c>
      <c r="G114" s="523" t="s">
        <v>1014</v>
      </c>
      <c r="H114" s="523"/>
      <c r="I114" s="523"/>
      <c r="J114" s="523"/>
      <c r="K114" s="502"/>
      <c r="L114" s="499"/>
    </row>
    <row r="115" spans="1:12" ht="15.6" customHeight="1" x14ac:dyDescent="0.25">
      <c r="A115" s="565"/>
      <c r="B115" s="568"/>
      <c r="C115" s="455"/>
      <c r="D115" s="566"/>
      <c r="E115" s="448"/>
      <c r="F115" s="93" t="s">
        <v>381</v>
      </c>
      <c r="G115" s="523" t="s">
        <v>382</v>
      </c>
      <c r="H115" s="523"/>
      <c r="I115" s="523"/>
      <c r="J115" s="523"/>
      <c r="K115" s="502"/>
      <c r="L115" s="500"/>
    </row>
    <row r="116" spans="1:12" ht="15.6" customHeight="1" x14ac:dyDescent="0.25">
      <c r="A116" s="565"/>
      <c r="B116" s="568"/>
      <c r="C116" s="455"/>
      <c r="D116" s="566"/>
      <c r="E116" s="448"/>
      <c r="F116" s="93" t="s">
        <v>969</v>
      </c>
      <c r="G116" s="523" t="s">
        <v>970</v>
      </c>
      <c r="H116" s="523"/>
      <c r="I116" s="523"/>
      <c r="J116" s="523"/>
      <c r="K116" s="571">
        <v>5</v>
      </c>
      <c r="L116" s="443">
        <v>9156</v>
      </c>
    </row>
    <row r="117" spans="1:12" ht="15.6" customHeight="1" x14ac:dyDescent="0.25">
      <c r="A117" s="565"/>
      <c r="B117" s="568"/>
      <c r="C117" s="455"/>
      <c r="D117" s="566"/>
      <c r="E117" s="448"/>
      <c r="F117" s="94" t="s">
        <v>358</v>
      </c>
      <c r="G117" s="523" t="s">
        <v>965</v>
      </c>
      <c r="H117" s="523"/>
      <c r="I117" s="523"/>
      <c r="J117" s="523"/>
      <c r="K117" s="572"/>
      <c r="L117" s="444" t="e">
        <f>#REF!-#REF!*10%</f>
        <v>#REF!</v>
      </c>
    </row>
    <row r="118" spans="1:12" ht="15.6" customHeight="1" x14ac:dyDescent="0.25">
      <c r="A118" s="565"/>
      <c r="B118" s="568"/>
      <c r="C118" s="455"/>
      <c r="D118" s="566"/>
      <c r="E118" s="448"/>
      <c r="F118" s="93" t="s">
        <v>383</v>
      </c>
      <c r="G118" s="523" t="s">
        <v>384</v>
      </c>
      <c r="H118" s="523"/>
      <c r="I118" s="523"/>
      <c r="J118" s="523"/>
      <c r="K118" s="572"/>
      <c r="L118" s="444" t="e">
        <f>#REF!-#REF!*10%</f>
        <v>#REF!</v>
      </c>
    </row>
    <row r="119" spans="1:12" ht="15.6" customHeight="1" x14ac:dyDescent="0.25">
      <c r="A119" s="565"/>
      <c r="B119" s="568"/>
      <c r="C119" s="455"/>
      <c r="D119" s="566"/>
      <c r="E119" s="448"/>
      <c r="F119" s="93" t="s">
        <v>385</v>
      </c>
      <c r="G119" s="523" t="s">
        <v>398</v>
      </c>
      <c r="H119" s="523"/>
      <c r="I119" s="523"/>
      <c r="J119" s="523"/>
      <c r="K119" s="572"/>
      <c r="L119" s="444" t="e">
        <f>#REF!-#REF!*10%</f>
        <v>#REF!</v>
      </c>
    </row>
    <row r="120" spans="1:12" ht="15.6" customHeight="1" x14ac:dyDescent="0.25">
      <c r="A120" s="565"/>
      <c r="B120" s="568"/>
      <c r="C120" s="455"/>
      <c r="D120" s="566"/>
      <c r="E120" s="448"/>
      <c r="F120" s="93" t="s">
        <v>389</v>
      </c>
      <c r="G120" s="523" t="s">
        <v>390</v>
      </c>
      <c r="H120" s="523"/>
      <c r="I120" s="523"/>
      <c r="J120" s="523"/>
      <c r="K120" s="572"/>
      <c r="L120" s="444" t="e">
        <f>#REF!-#REF!*10%</f>
        <v>#REF!</v>
      </c>
    </row>
    <row r="121" spans="1:12" ht="15.6" customHeight="1" x14ac:dyDescent="0.25">
      <c r="A121" s="565"/>
      <c r="B121" s="568"/>
      <c r="C121" s="455"/>
      <c r="D121" s="566"/>
      <c r="E121" s="448"/>
      <c r="F121" s="93" t="s">
        <v>704</v>
      </c>
      <c r="G121" s="523" t="s">
        <v>705</v>
      </c>
      <c r="H121" s="523"/>
      <c r="I121" s="523"/>
      <c r="J121" s="523"/>
      <c r="K121" s="572"/>
      <c r="L121" s="444" t="e">
        <f>#REF!-#REF!*10%</f>
        <v>#REF!</v>
      </c>
    </row>
    <row r="122" spans="1:12" ht="15.6" customHeight="1" x14ac:dyDescent="0.25">
      <c r="A122" s="565"/>
      <c r="B122" s="568"/>
      <c r="C122" s="455"/>
      <c r="D122" s="566"/>
      <c r="E122" s="448"/>
      <c r="F122" s="93" t="s">
        <v>706</v>
      </c>
      <c r="G122" s="523" t="s">
        <v>390</v>
      </c>
      <c r="H122" s="523"/>
      <c r="I122" s="523"/>
      <c r="J122" s="523"/>
      <c r="K122" s="572"/>
      <c r="L122" s="444" t="e">
        <f>#REF!-#REF!*10%</f>
        <v>#REF!</v>
      </c>
    </row>
    <row r="123" spans="1:12" ht="15.6" customHeight="1" x14ac:dyDescent="0.25">
      <c r="A123" s="565"/>
      <c r="B123" s="568"/>
      <c r="C123" s="455"/>
      <c r="D123" s="566"/>
      <c r="E123" s="448"/>
      <c r="F123" s="93" t="s">
        <v>1271</v>
      </c>
      <c r="G123" s="523" t="s">
        <v>390</v>
      </c>
      <c r="H123" s="523"/>
      <c r="I123" s="523"/>
      <c r="J123" s="523"/>
      <c r="K123" s="572"/>
      <c r="L123" s="444" t="e">
        <f>#REF!-#REF!*10%</f>
        <v>#REF!</v>
      </c>
    </row>
    <row r="124" spans="1:12" ht="15.6" customHeight="1" x14ac:dyDescent="0.25">
      <c r="A124" s="565"/>
      <c r="B124" s="568"/>
      <c r="C124" s="455"/>
      <c r="D124" s="566"/>
      <c r="E124" s="448"/>
      <c r="F124" s="93" t="s">
        <v>707</v>
      </c>
      <c r="G124" s="523" t="s">
        <v>1270</v>
      </c>
      <c r="H124" s="523"/>
      <c r="I124" s="523"/>
      <c r="J124" s="523"/>
      <c r="K124" s="572"/>
      <c r="L124" s="444" t="e">
        <f>#REF!-#REF!*10%</f>
        <v>#REF!</v>
      </c>
    </row>
    <row r="125" spans="1:12" ht="15.6" customHeight="1" x14ac:dyDescent="0.25">
      <c r="A125" s="565"/>
      <c r="B125" s="568"/>
      <c r="C125" s="455"/>
      <c r="D125" s="566"/>
      <c r="E125" s="448"/>
      <c r="F125" s="93" t="s">
        <v>708</v>
      </c>
      <c r="G125" s="523" t="s">
        <v>390</v>
      </c>
      <c r="H125" s="523"/>
      <c r="I125" s="523"/>
      <c r="J125" s="523"/>
      <c r="K125" s="572"/>
      <c r="L125" s="444" t="e">
        <f>#REF!-#REF!*10%</f>
        <v>#REF!</v>
      </c>
    </row>
    <row r="126" spans="1:12" ht="15.6" customHeight="1" x14ac:dyDescent="0.25">
      <c r="A126" s="565"/>
      <c r="B126" s="568"/>
      <c r="C126" s="455"/>
      <c r="D126" s="566"/>
      <c r="E126" s="448"/>
      <c r="F126" s="93" t="s">
        <v>377</v>
      </c>
      <c r="G126" s="523" t="s">
        <v>387</v>
      </c>
      <c r="H126" s="523"/>
      <c r="I126" s="523"/>
      <c r="J126" s="523"/>
      <c r="K126" s="572"/>
      <c r="L126" s="444" t="e">
        <f>#REF!-#REF!*10%</f>
        <v>#REF!</v>
      </c>
    </row>
    <row r="127" spans="1:12" ht="15.6" customHeight="1" x14ac:dyDescent="0.25">
      <c r="A127" s="565"/>
      <c r="B127" s="568"/>
      <c r="C127" s="455"/>
      <c r="D127" s="566"/>
      <c r="E127" s="448"/>
      <c r="F127" s="93" t="s">
        <v>388</v>
      </c>
      <c r="G127" s="523" t="s">
        <v>393</v>
      </c>
      <c r="H127" s="523"/>
      <c r="I127" s="523"/>
      <c r="J127" s="523"/>
      <c r="K127" s="572"/>
      <c r="L127" s="444" t="e">
        <f>#REF!-#REF!*10%</f>
        <v>#REF!</v>
      </c>
    </row>
    <row r="128" spans="1:12" ht="15.6" customHeight="1" x14ac:dyDescent="0.25">
      <c r="A128" s="565"/>
      <c r="B128" s="568"/>
      <c r="C128" s="455"/>
      <c r="D128" s="566"/>
      <c r="E128" s="448"/>
      <c r="F128" s="93" t="s">
        <v>562</v>
      </c>
      <c r="G128" s="523" t="s">
        <v>1024</v>
      </c>
      <c r="H128" s="523"/>
      <c r="I128" s="523"/>
      <c r="J128" s="523"/>
      <c r="K128" s="572"/>
      <c r="L128" s="444" t="e">
        <f>#REF!-#REF!*10%</f>
        <v>#REF!</v>
      </c>
    </row>
    <row r="129" spans="1:12" ht="15.6" customHeight="1" x14ac:dyDescent="0.25">
      <c r="A129" s="565"/>
      <c r="B129" s="568"/>
      <c r="C129" s="455"/>
      <c r="D129" s="566"/>
      <c r="E129" s="448"/>
      <c r="F129" s="93" t="s">
        <v>570</v>
      </c>
      <c r="G129" s="523" t="s">
        <v>613</v>
      </c>
      <c r="H129" s="523"/>
      <c r="I129" s="523"/>
      <c r="J129" s="523"/>
      <c r="K129" s="572"/>
      <c r="L129" s="444" t="e">
        <f>#REF!-#REF!*10%</f>
        <v>#REF!</v>
      </c>
    </row>
    <row r="130" spans="1:12" ht="15.6" customHeight="1" x14ac:dyDescent="0.25">
      <c r="A130" s="565"/>
      <c r="B130" s="568"/>
      <c r="C130" s="455"/>
      <c r="D130" s="566"/>
      <c r="E130" s="448"/>
      <c r="F130" s="111" t="s">
        <v>84</v>
      </c>
      <c r="G130" s="526">
        <v>1.4</v>
      </c>
      <c r="H130" s="526"/>
      <c r="I130" s="526"/>
      <c r="J130" s="526"/>
      <c r="K130" s="572"/>
      <c r="L130" s="444" t="e">
        <f>#REF!-#REF!*10%</f>
        <v>#REF!</v>
      </c>
    </row>
    <row r="131" spans="1:12" ht="15.6" customHeight="1" x14ac:dyDescent="0.25">
      <c r="A131" s="565"/>
      <c r="B131" s="569"/>
      <c r="C131" s="455"/>
      <c r="D131" s="566"/>
      <c r="E131" s="448"/>
      <c r="F131" s="136" t="s">
        <v>1016</v>
      </c>
      <c r="G131" s="454">
        <v>5</v>
      </c>
      <c r="H131" s="454"/>
      <c r="I131" s="454"/>
      <c r="J131" s="454"/>
      <c r="K131" s="572"/>
      <c r="L131" s="511" t="e">
        <f>#REF!-#REF!*10%</f>
        <v>#REF!</v>
      </c>
    </row>
    <row r="132" spans="1:12" ht="15.6" customHeight="1" x14ac:dyDescent="0.25">
      <c r="A132" s="564">
        <v>5</v>
      </c>
      <c r="B132" s="567"/>
      <c r="C132" s="455" t="s">
        <v>978</v>
      </c>
      <c r="D132" s="557"/>
      <c r="E132" s="448"/>
      <c r="F132" s="110" t="s">
        <v>81</v>
      </c>
      <c r="G132" s="524" t="s">
        <v>6</v>
      </c>
      <c r="H132" s="524"/>
      <c r="I132" s="524"/>
      <c r="J132" s="524"/>
      <c r="K132" s="560">
        <v>3</v>
      </c>
      <c r="L132" s="498">
        <v>8939</v>
      </c>
    </row>
    <row r="133" spans="1:12" ht="15.6" customHeight="1" x14ac:dyDescent="0.25">
      <c r="A133" s="565"/>
      <c r="B133" s="568"/>
      <c r="C133" s="455"/>
      <c r="D133" s="566"/>
      <c r="E133" s="448"/>
      <c r="F133" s="110" t="s">
        <v>80</v>
      </c>
      <c r="G133" s="469">
        <v>57</v>
      </c>
      <c r="H133" s="469"/>
      <c r="I133" s="469"/>
      <c r="J133" s="469"/>
      <c r="K133" s="502"/>
      <c r="L133" s="499"/>
    </row>
    <row r="134" spans="1:12" ht="15.6" customHeight="1" x14ac:dyDescent="0.25">
      <c r="A134" s="565"/>
      <c r="B134" s="568"/>
      <c r="C134" s="455"/>
      <c r="D134" s="566"/>
      <c r="E134" s="448"/>
      <c r="F134" s="110" t="s">
        <v>8</v>
      </c>
      <c r="G134" s="240">
        <v>3000</v>
      </c>
      <c r="H134" s="241">
        <v>4000</v>
      </c>
      <c r="I134" s="312">
        <v>5000</v>
      </c>
      <c r="J134" s="242">
        <v>6000</v>
      </c>
      <c r="K134" s="502"/>
      <c r="L134" s="499"/>
    </row>
    <row r="135" spans="1:12" ht="15.6" customHeight="1" x14ac:dyDescent="0.25">
      <c r="A135" s="565"/>
      <c r="B135" s="568"/>
      <c r="C135" s="455"/>
      <c r="D135" s="566"/>
      <c r="E135" s="448"/>
      <c r="F135" s="93" t="s">
        <v>817</v>
      </c>
      <c r="G135" s="243">
        <f>G133*114</f>
        <v>6498</v>
      </c>
      <c r="H135" s="244">
        <f>G133*128</f>
        <v>7296</v>
      </c>
      <c r="I135" s="313">
        <f>G133*143</f>
        <v>8151</v>
      </c>
      <c r="J135" s="245">
        <f>G133*148</f>
        <v>8436</v>
      </c>
      <c r="K135" s="502"/>
      <c r="L135" s="499"/>
    </row>
    <row r="136" spans="1:12" ht="15.6" customHeight="1" x14ac:dyDescent="0.25">
      <c r="A136" s="565"/>
      <c r="B136" s="568"/>
      <c r="C136" s="455"/>
      <c r="D136" s="566"/>
      <c r="E136" s="448"/>
      <c r="F136" s="93" t="s">
        <v>1269</v>
      </c>
      <c r="G136" s="451">
        <v>0.98</v>
      </c>
      <c r="H136" s="451"/>
      <c r="I136" s="451"/>
      <c r="J136" s="451"/>
      <c r="K136" s="502"/>
      <c r="L136" s="499"/>
    </row>
    <row r="137" spans="1:12" ht="15.6" customHeight="1" x14ac:dyDescent="0.25">
      <c r="A137" s="565"/>
      <c r="B137" s="568"/>
      <c r="C137" s="455"/>
      <c r="D137" s="566"/>
      <c r="E137" s="448"/>
      <c r="F137" s="93" t="s">
        <v>699</v>
      </c>
      <c r="G137" s="523" t="s">
        <v>700</v>
      </c>
      <c r="H137" s="523"/>
      <c r="I137" s="523"/>
      <c r="J137" s="523"/>
      <c r="K137" s="502"/>
      <c r="L137" s="499"/>
    </row>
    <row r="138" spans="1:12" ht="15.6" customHeight="1" x14ac:dyDescent="0.25">
      <c r="A138" s="565"/>
      <c r="B138" s="568"/>
      <c r="C138" s="455"/>
      <c r="D138" s="566"/>
      <c r="E138" s="448"/>
      <c r="F138" s="93" t="s">
        <v>1181</v>
      </c>
      <c r="G138" s="462" t="s">
        <v>1179</v>
      </c>
      <c r="H138" s="463"/>
      <c r="I138" s="463"/>
      <c r="J138" s="464"/>
      <c r="K138" s="502"/>
      <c r="L138" s="499"/>
    </row>
    <row r="139" spans="1:12" ht="15.6" customHeight="1" x14ac:dyDescent="0.25">
      <c r="A139" s="565"/>
      <c r="B139" s="568"/>
      <c r="C139" s="455"/>
      <c r="D139" s="566"/>
      <c r="E139" s="448"/>
      <c r="F139" s="110" t="s">
        <v>83</v>
      </c>
      <c r="G139" s="524">
        <v>67</v>
      </c>
      <c r="H139" s="524"/>
      <c r="I139" s="524"/>
      <c r="J139" s="524"/>
      <c r="K139" s="502"/>
      <c r="L139" s="499"/>
    </row>
    <row r="140" spans="1:12" ht="15.6" customHeight="1" x14ac:dyDescent="0.25">
      <c r="A140" s="565"/>
      <c r="B140" s="568"/>
      <c r="C140" s="455"/>
      <c r="D140" s="566"/>
      <c r="E140" s="448"/>
      <c r="F140" s="110" t="s">
        <v>396</v>
      </c>
      <c r="G140" s="548" t="s">
        <v>397</v>
      </c>
      <c r="H140" s="524"/>
      <c r="I140" s="524"/>
      <c r="J140" s="524"/>
      <c r="K140" s="502"/>
      <c r="L140" s="499"/>
    </row>
    <row r="141" spans="1:12" ht="15.6" customHeight="1" x14ac:dyDescent="0.25">
      <c r="A141" s="565"/>
      <c r="B141" s="568"/>
      <c r="C141" s="455"/>
      <c r="D141" s="566"/>
      <c r="E141" s="448"/>
      <c r="F141" s="110" t="s">
        <v>256</v>
      </c>
      <c r="G141" s="524" t="s">
        <v>72</v>
      </c>
      <c r="H141" s="524"/>
      <c r="I141" s="524"/>
      <c r="J141" s="524"/>
      <c r="K141" s="502"/>
      <c r="L141" s="499"/>
    </row>
    <row r="142" spans="1:12" ht="15.6" customHeight="1" x14ac:dyDescent="0.25">
      <c r="A142" s="565"/>
      <c r="B142" s="568"/>
      <c r="C142" s="455"/>
      <c r="D142" s="566"/>
      <c r="E142" s="448"/>
      <c r="F142" s="93" t="s">
        <v>379</v>
      </c>
      <c r="G142" s="523" t="s">
        <v>380</v>
      </c>
      <c r="H142" s="523"/>
      <c r="I142" s="523"/>
      <c r="J142" s="523"/>
      <c r="K142" s="502"/>
      <c r="L142" s="499"/>
    </row>
    <row r="143" spans="1:12" ht="15.6" customHeight="1" x14ac:dyDescent="0.25">
      <c r="A143" s="565"/>
      <c r="B143" s="568"/>
      <c r="C143" s="455"/>
      <c r="D143" s="566"/>
      <c r="E143" s="448"/>
      <c r="F143" s="93" t="s">
        <v>701</v>
      </c>
      <c r="G143" s="523">
        <v>100000</v>
      </c>
      <c r="H143" s="523"/>
      <c r="I143" s="523"/>
      <c r="J143" s="523"/>
      <c r="K143" s="502"/>
      <c r="L143" s="499"/>
    </row>
    <row r="144" spans="1:12" ht="15.6" customHeight="1" x14ac:dyDescent="0.25">
      <c r="A144" s="565"/>
      <c r="B144" s="568"/>
      <c r="C144" s="455"/>
      <c r="D144" s="566"/>
      <c r="E144" s="448"/>
      <c r="F144" s="93" t="s">
        <v>257</v>
      </c>
      <c r="G144" s="523" t="s">
        <v>556</v>
      </c>
      <c r="H144" s="523"/>
      <c r="I144" s="523"/>
      <c r="J144" s="523"/>
      <c r="K144" s="502"/>
      <c r="L144" s="499"/>
    </row>
    <row r="145" spans="1:12" ht="15.6" customHeight="1" x14ac:dyDescent="0.25">
      <c r="A145" s="565"/>
      <c r="B145" s="568"/>
      <c r="C145" s="455"/>
      <c r="D145" s="566"/>
      <c r="E145" s="448"/>
      <c r="F145" s="93" t="s">
        <v>376</v>
      </c>
      <c r="G145" s="523" t="s">
        <v>1013</v>
      </c>
      <c r="H145" s="523"/>
      <c r="I145" s="523"/>
      <c r="J145" s="523"/>
      <c r="K145" s="502"/>
      <c r="L145" s="499"/>
    </row>
    <row r="146" spans="1:12" ht="15.6" customHeight="1" x14ac:dyDescent="0.25">
      <c r="A146" s="565"/>
      <c r="B146" s="568"/>
      <c r="C146" s="455"/>
      <c r="D146" s="566"/>
      <c r="E146" s="448"/>
      <c r="F146" s="93" t="s">
        <v>702</v>
      </c>
      <c r="G146" s="523" t="s">
        <v>1014</v>
      </c>
      <c r="H146" s="523"/>
      <c r="I146" s="523"/>
      <c r="J146" s="523"/>
      <c r="K146" s="502"/>
      <c r="L146" s="499"/>
    </row>
    <row r="147" spans="1:12" ht="15.6" customHeight="1" x14ac:dyDescent="0.25">
      <c r="A147" s="565"/>
      <c r="B147" s="568"/>
      <c r="C147" s="455"/>
      <c r="D147" s="566"/>
      <c r="E147" s="448"/>
      <c r="F147" s="93" t="s">
        <v>381</v>
      </c>
      <c r="G147" s="523" t="s">
        <v>382</v>
      </c>
      <c r="H147" s="523"/>
      <c r="I147" s="523"/>
      <c r="J147" s="523"/>
      <c r="K147" s="502"/>
      <c r="L147" s="500"/>
    </row>
    <row r="148" spans="1:12" ht="15.6" customHeight="1" x14ac:dyDescent="0.25">
      <c r="A148" s="565"/>
      <c r="B148" s="568"/>
      <c r="C148" s="455"/>
      <c r="D148" s="566"/>
      <c r="E148" s="448"/>
      <c r="F148" s="93" t="s">
        <v>969</v>
      </c>
      <c r="G148" s="523" t="s">
        <v>970</v>
      </c>
      <c r="H148" s="523"/>
      <c r="I148" s="523"/>
      <c r="J148" s="523"/>
      <c r="K148" s="571">
        <v>5</v>
      </c>
      <c r="L148" s="443">
        <v>9565</v>
      </c>
    </row>
    <row r="149" spans="1:12" ht="15.6" customHeight="1" x14ac:dyDescent="0.25">
      <c r="A149" s="565"/>
      <c r="B149" s="568"/>
      <c r="C149" s="455"/>
      <c r="D149" s="566"/>
      <c r="E149" s="448"/>
      <c r="F149" s="94" t="s">
        <v>358</v>
      </c>
      <c r="G149" s="523" t="s">
        <v>965</v>
      </c>
      <c r="H149" s="523"/>
      <c r="I149" s="523"/>
      <c r="J149" s="523"/>
      <c r="K149" s="572"/>
      <c r="L149" s="444" t="e">
        <f>#REF!-#REF!*10%</f>
        <v>#REF!</v>
      </c>
    </row>
    <row r="150" spans="1:12" ht="15.6" customHeight="1" x14ac:dyDescent="0.25">
      <c r="A150" s="565"/>
      <c r="B150" s="568"/>
      <c r="C150" s="455"/>
      <c r="D150" s="566"/>
      <c r="E150" s="448"/>
      <c r="F150" s="93" t="s">
        <v>383</v>
      </c>
      <c r="G150" s="523" t="s">
        <v>384</v>
      </c>
      <c r="H150" s="523"/>
      <c r="I150" s="523"/>
      <c r="J150" s="523"/>
      <c r="K150" s="572"/>
      <c r="L150" s="444" t="e">
        <f>#REF!-#REF!*10%</f>
        <v>#REF!</v>
      </c>
    </row>
    <row r="151" spans="1:12" ht="15.6" customHeight="1" x14ac:dyDescent="0.25">
      <c r="A151" s="565"/>
      <c r="B151" s="568"/>
      <c r="C151" s="455"/>
      <c r="D151" s="566"/>
      <c r="E151" s="448"/>
      <c r="F151" s="93" t="s">
        <v>385</v>
      </c>
      <c r="G151" s="523" t="s">
        <v>398</v>
      </c>
      <c r="H151" s="523"/>
      <c r="I151" s="523"/>
      <c r="J151" s="523"/>
      <c r="K151" s="572"/>
      <c r="L151" s="444" t="e">
        <f>#REF!-#REF!*10%</f>
        <v>#REF!</v>
      </c>
    </row>
    <row r="152" spans="1:12" ht="15.6" customHeight="1" x14ac:dyDescent="0.25">
      <c r="A152" s="565"/>
      <c r="B152" s="568"/>
      <c r="C152" s="455"/>
      <c r="D152" s="566"/>
      <c r="E152" s="448"/>
      <c r="F152" s="93" t="s">
        <v>389</v>
      </c>
      <c r="G152" s="523" t="s">
        <v>390</v>
      </c>
      <c r="H152" s="523"/>
      <c r="I152" s="523"/>
      <c r="J152" s="523"/>
      <c r="K152" s="572"/>
      <c r="L152" s="444" t="e">
        <f>#REF!-#REF!*10%</f>
        <v>#REF!</v>
      </c>
    </row>
    <row r="153" spans="1:12" ht="15.6" customHeight="1" x14ac:dyDescent="0.25">
      <c r="A153" s="565"/>
      <c r="B153" s="568"/>
      <c r="C153" s="455"/>
      <c r="D153" s="566"/>
      <c r="E153" s="448"/>
      <c r="F153" s="93" t="s">
        <v>704</v>
      </c>
      <c r="G153" s="523" t="s">
        <v>705</v>
      </c>
      <c r="H153" s="523"/>
      <c r="I153" s="523"/>
      <c r="J153" s="523"/>
      <c r="K153" s="572"/>
      <c r="L153" s="444" t="e">
        <f>#REF!-#REF!*10%</f>
        <v>#REF!</v>
      </c>
    </row>
    <row r="154" spans="1:12" ht="15.6" customHeight="1" x14ac:dyDescent="0.25">
      <c r="A154" s="565"/>
      <c r="B154" s="568"/>
      <c r="C154" s="455"/>
      <c r="D154" s="566"/>
      <c r="E154" s="448"/>
      <c r="F154" s="93" t="s">
        <v>706</v>
      </c>
      <c r="G154" s="523" t="s">
        <v>390</v>
      </c>
      <c r="H154" s="523"/>
      <c r="I154" s="523"/>
      <c r="J154" s="523"/>
      <c r="K154" s="572"/>
      <c r="L154" s="444" t="e">
        <f>#REF!-#REF!*10%</f>
        <v>#REF!</v>
      </c>
    </row>
    <row r="155" spans="1:12" ht="15.6" customHeight="1" x14ac:dyDescent="0.25">
      <c r="A155" s="565"/>
      <c r="B155" s="568"/>
      <c r="C155" s="455"/>
      <c r="D155" s="566"/>
      <c r="E155" s="448"/>
      <c r="F155" s="93" t="s">
        <v>1271</v>
      </c>
      <c r="G155" s="523" t="s">
        <v>390</v>
      </c>
      <c r="H155" s="523"/>
      <c r="I155" s="523"/>
      <c r="J155" s="523"/>
      <c r="K155" s="572"/>
      <c r="L155" s="444" t="e">
        <f>#REF!-#REF!*10%</f>
        <v>#REF!</v>
      </c>
    </row>
    <row r="156" spans="1:12" ht="15.6" customHeight="1" x14ac:dyDescent="0.25">
      <c r="A156" s="565"/>
      <c r="B156" s="568"/>
      <c r="C156" s="455"/>
      <c r="D156" s="566"/>
      <c r="E156" s="448"/>
      <c r="F156" s="93" t="s">
        <v>707</v>
      </c>
      <c r="G156" s="523" t="s">
        <v>1270</v>
      </c>
      <c r="H156" s="523"/>
      <c r="I156" s="523"/>
      <c r="J156" s="523"/>
      <c r="K156" s="572"/>
      <c r="L156" s="444" t="e">
        <f>#REF!-#REF!*10%</f>
        <v>#REF!</v>
      </c>
    </row>
    <row r="157" spans="1:12" ht="15.6" customHeight="1" x14ac:dyDescent="0.25">
      <c r="A157" s="565"/>
      <c r="B157" s="568"/>
      <c r="C157" s="455"/>
      <c r="D157" s="566"/>
      <c r="E157" s="448"/>
      <c r="F157" s="93" t="s">
        <v>708</v>
      </c>
      <c r="G157" s="523" t="s">
        <v>390</v>
      </c>
      <c r="H157" s="523"/>
      <c r="I157" s="523"/>
      <c r="J157" s="523"/>
      <c r="K157" s="572"/>
      <c r="L157" s="444" t="e">
        <f>#REF!-#REF!*10%</f>
        <v>#REF!</v>
      </c>
    </row>
    <row r="158" spans="1:12" ht="15.6" customHeight="1" x14ac:dyDescent="0.25">
      <c r="A158" s="565"/>
      <c r="B158" s="568"/>
      <c r="C158" s="455"/>
      <c r="D158" s="566"/>
      <c r="E158" s="448"/>
      <c r="F158" s="93" t="s">
        <v>377</v>
      </c>
      <c r="G158" s="523" t="s">
        <v>387</v>
      </c>
      <c r="H158" s="523"/>
      <c r="I158" s="523"/>
      <c r="J158" s="523"/>
      <c r="K158" s="572"/>
      <c r="L158" s="444" t="e">
        <f>#REF!-#REF!*10%</f>
        <v>#REF!</v>
      </c>
    </row>
    <row r="159" spans="1:12" ht="15.6" customHeight="1" x14ac:dyDescent="0.25">
      <c r="A159" s="565"/>
      <c r="B159" s="568"/>
      <c r="C159" s="455"/>
      <c r="D159" s="566"/>
      <c r="E159" s="448"/>
      <c r="F159" s="93" t="s">
        <v>388</v>
      </c>
      <c r="G159" s="523" t="s">
        <v>393</v>
      </c>
      <c r="H159" s="523"/>
      <c r="I159" s="523"/>
      <c r="J159" s="523"/>
      <c r="K159" s="572"/>
      <c r="L159" s="444" t="e">
        <f>#REF!-#REF!*10%</f>
        <v>#REF!</v>
      </c>
    </row>
    <row r="160" spans="1:12" ht="15.6" customHeight="1" x14ac:dyDescent="0.25">
      <c r="A160" s="565"/>
      <c r="B160" s="568"/>
      <c r="C160" s="455"/>
      <c r="D160" s="566"/>
      <c r="E160" s="448"/>
      <c r="F160" s="93" t="s">
        <v>562</v>
      </c>
      <c r="G160" s="523" t="s">
        <v>1024</v>
      </c>
      <c r="H160" s="523"/>
      <c r="I160" s="523"/>
      <c r="J160" s="523"/>
      <c r="K160" s="572"/>
      <c r="L160" s="444" t="e">
        <f>#REF!-#REF!*10%</f>
        <v>#REF!</v>
      </c>
    </row>
    <row r="161" spans="1:12" ht="15.6" customHeight="1" x14ac:dyDescent="0.25">
      <c r="A161" s="565"/>
      <c r="B161" s="568"/>
      <c r="C161" s="455"/>
      <c r="D161" s="566"/>
      <c r="E161" s="448"/>
      <c r="F161" s="93" t="s">
        <v>570</v>
      </c>
      <c r="G161" s="523" t="s">
        <v>613</v>
      </c>
      <c r="H161" s="523"/>
      <c r="I161" s="523"/>
      <c r="J161" s="523"/>
      <c r="K161" s="572"/>
      <c r="L161" s="444" t="e">
        <f>#REF!-#REF!*10%</f>
        <v>#REF!</v>
      </c>
    </row>
    <row r="162" spans="1:12" ht="15.6" customHeight="1" x14ac:dyDescent="0.25">
      <c r="A162" s="565"/>
      <c r="B162" s="568"/>
      <c r="C162" s="455"/>
      <c r="D162" s="566"/>
      <c r="E162" s="448"/>
      <c r="F162" s="111" t="s">
        <v>84</v>
      </c>
      <c r="G162" s="526">
        <v>1.6</v>
      </c>
      <c r="H162" s="526"/>
      <c r="I162" s="526"/>
      <c r="J162" s="526"/>
      <c r="K162" s="572"/>
      <c r="L162" s="444" t="e">
        <f>#REF!-#REF!*10%</f>
        <v>#REF!</v>
      </c>
    </row>
    <row r="163" spans="1:12" ht="15.6" customHeight="1" x14ac:dyDescent="0.25">
      <c r="A163" s="565"/>
      <c r="B163" s="569"/>
      <c r="C163" s="455"/>
      <c r="D163" s="566"/>
      <c r="E163" s="448"/>
      <c r="F163" s="136" t="s">
        <v>1016</v>
      </c>
      <c r="G163" s="454">
        <v>5</v>
      </c>
      <c r="H163" s="454"/>
      <c r="I163" s="454"/>
      <c r="J163" s="454"/>
      <c r="K163" s="572"/>
      <c r="L163" s="511" t="e">
        <f>#REF!-#REF!*10%</f>
        <v>#REF!</v>
      </c>
    </row>
    <row r="164" spans="1:12" ht="15.6" customHeight="1" x14ac:dyDescent="0.25">
      <c r="A164" s="564">
        <v>6</v>
      </c>
      <c r="B164" s="567"/>
      <c r="C164" s="455" t="s">
        <v>979</v>
      </c>
      <c r="D164" s="557"/>
      <c r="E164" s="448"/>
      <c r="F164" s="110" t="s">
        <v>81</v>
      </c>
      <c r="G164" s="524" t="s">
        <v>6</v>
      </c>
      <c r="H164" s="524"/>
      <c r="I164" s="524"/>
      <c r="J164" s="524"/>
      <c r="K164" s="560">
        <v>3</v>
      </c>
      <c r="L164" s="498">
        <v>10460</v>
      </c>
    </row>
    <row r="165" spans="1:12" ht="15.6" customHeight="1" x14ac:dyDescent="0.25">
      <c r="A165" s="565"/>
      <c r="B165" s="568"/>
      <c r="C165" s="455"/>
      <c r="D165" s="566"/>
      <c r="E165" s="448"/>
      <c r="F165" s="110" t="s">
        <v>80</v>
      </c>
      <c r="G165" s="469">
        <v>70</v>
      </c>
      <c r="H165" s="469"/>
      <c r="I165" s="469"/>
      <c r="J165" s="469"/>
      <c r="K165" s="502"/>
      <c r="L165" s="499"/>
    </row>
    <row r="166" spans="1:12" ht="15.6" customHeight="1" x14ac:dyDescent="0.25">
      <c r="A166" s="565"/>
      <c r="B166" s="568"/>
      <c r="C166" s="455"/>
      <c r="D166" s="566"/>
      <c r="E166" s="448"/>
      <c r="F166" s="110" t="s">
        <v>8</v>
      </c>
      <c r="G166" s="240">
        <v>3000</v>
      </c>
      <c r="H166" s="241">
        <v>4000</v>
      </c>
      <c r="I166" s="312">
        <v>5000</v>
      </c>
      <c r="J166" s="242">
        <v>6000</v>
      </c>
      <c r="K166" s="502"/>
      <c r="L166" s="499"/>
    </row>
    <row r="167" spans="1:12" ht="15.6" customHeight="1" x14ac:dyDescent="0.25">
      <c r="A167" s="565"/>
      <c r="B167" s="568"/>
      <c r="C167" s="455"/>
      <c r="D167" s="566"/>
      <c r="E167" s="448"/>
      <c r="F167" s="93" t="s">
        <v>817</v>
      </c>
      <c r="G167" s="243">
        <f>G165*114</f>
        <v>7980</v>
      </c>
      <c r="H167" s="244">
        <f>G165*128</f>
        <v>8960</v>
      </c>
      <c r="I167" s="313">
        <f>G165*143</f>
        <v>10010</v>
      </c>
      <c r="J167" s="245">
        <f>G165*148</f>
        <v>10360</v>
      </c>
      <c r="K167" s="502"/>
      <c r="L167" s="499"/>
    </row>
    <row r="168" spans="1:12" ht="15.6" customHeight="1" x14ac:dyDescent="0.25">
      <c r="A168" s="565"/>
      <c r="B168" s="568"/>
      <c r="C168" s="455"/>
      <c r="D168" s="566"/>
      <c r="E168" s="448"/>
      <c r="F168" s="93" t="s">
        <v>1269</v>
      </c>
      <c r="G168" s="451">
        <v>0.98</v>
      </c>
      <c r="H168" s="451"/>
      <c r="I168" s="451"/>
      <c r="J168" s="451"/>
      <c r="K168" s="502"/>
      <c r="L168" s="499"/>
    </row>
    <row r="169" spans="1:12" ht="15.6" customHeight="1" x14ac:dyDescent="0.25">
      <c r="A169" s="565"/>
      <c r="B169" s="568"/>
      <c r="C169" s="455"/>
      <c r="D169" s="566"/>
      <c r="E169" s="448"/>
      <c r="F169" s="93" t="s">
        <v>699</v>
      </c>
      <c r="G169" s="523" t="s">
        <v>700</v>
      </c>
      <c r="H169" s="523"/>
      <c r="I169" s="523"/>
      <c r="J169" s="523"/>
      <c r="K169" s="502"/>
      <c r="L169" s="499"/>
    </row>
    <row r="170" spans="1:12" ht="15.6" customHeight="1" x14ac:dyDescent="0.25">
      <c r="A170" s="565"/>
      <c r="B170" s="568"/>
      <c r="C170" s="455"/>
      <c r="D170" s="566"/>
      <c r="E170" s="448"/>
      <c r="F170" s="93" t="s">
        <v>1181</v>
      </c>
      <c r="G170" s="462" t="s">
        <v>1179</v>
      </c>
      <c r="H170" s="463"/>
      <c r="I170" s="463"/>
      <c r="J170" s="464"/>
      <c r="K170" s="502"/>
      <c r="L170" s="499"/>
    </row>
    <row r="171" spans="1:12" ht="15.6" customHeight="1" x14ac:dyDescent="0.25">
      <c r="A171" s="565"/>
      <c r="B171" s="568"/>
      <c r="C171" s="455"/>
      <c r="D171" s="566"/>
      <c r="E171" s="448"/>
      <c r="F171" s="110" t="s">
        <v>83</v>
      </c>
      <c r="G171" s="524">
        <v>67</v>
      </c>
      <c r="H171" s="524"/>
      <c r="I171" s="524"/>
      <c r="J171" s="524"/>
      <c r="K171" s="502"/>
      <c r="L171" s="499"/>
    </row>
    <row r="172" spans="1:12" ht="15.6" customHeight="1" x14ac:dyDescent="0.25">
      <c r="A172" s="565"/>
      <c r="B172" s="568"/>
      <c r="C172" s="455"/>
      <c r="D172" s="566"/>
      <c r="E172" s="448"/>
      <c r="F172" s="110" t="s">
        <v>396</v>
      </c>
      <c r="G172" s="548" t="s">
        <v>397</v>
      </c>
      <c r="H172" s="524"/>
      <c r="I172" s="524"/>
      <c r="J172" s="524"/>
      <c r="K172" s="502"/>
      <c r="L172" s="499"/>
    </row>
    <row r="173" spans="1:12" ht="15.6" customHeight="1" x14ac:dyDescent="0.25">
      <c r="A173" s="565"/>
      <c r="B173" s="568"/>
      <c r="C173" s="455"/>
      <c r="D173" s="566"/>
      <c r="E173" s="448"/>
      <c r="F173" s="110" t="s">
        <v>256</v>
      </c>
      <c r="G173" s="524" t="s">
        <v>61</v>
      </c>
      <c r="H173" s="524"/>
      <c r="I173" s="524"/>
      <c r="J173" s="524"/>
      <c r="K173" s="502"/>
      <c r="L173" s="499"/>
    </row>
    <row r="174" spans="1:12" ht="15.6" customHeight="1" x14ac:dyDescent="0.25">
      <c r="A174" s="565"/>
      <c r="B174" s="568"/>
      <c r="C174" s="455"/>
      <c r="D174" s="566"/>
      <c r="E174" s="448"/>
      <c r="F174" s="93" t="s">
        <v>379</v>
      </c>
      <c r="G174" s="523" t="s">
        <v>380</v>
      </c>
      <c r="H174" s="523"/>
      <c r="I174" s="523"/>
      <c r="J174" s="523"/>
      <c r="K174" s="502"/>
      <c r="L174" s="499"/>
    </row>
    <row r="175" spans="1:12" ht="15.6" customHeight="1" x14ac:dyDescent="0.25">
      <c r="A175" s="565"/>
      <c r="B175" s="568"/>
      <c r="C175" s="455"/>
      <c r="D175" s="566"/>
      <c r="E175" s="448"/>
      <c r="F175" s="93" t="s">
        <v>701</v>
      </c>
      <c r="G175" s="523">
        <v>100000</v>
      </c>
      <c r="H175" s="523"/>
      <c r="I175" s="523"/>
      <c r="J175" s="523"/>
      <c r="K175" s="502"/>
      <c r="L175" s="499"/>
    </row>
    <row r="176" spans="1:12" ht="15.6" customHeight="1" x14ac:dyDescent="0.25">
      <c r="A176" s="565"/>
      <c r="B176" s="568"/>
      <c r="C176" s="455"/>
      <c r="D176" s="566"/>
      <c r="E176" s="448"/>
      <c r="F176" s="93" t="s">
        <v>257</v>
      </c>
      <c r="G176" s="523" t="s">
        <v>556</v>
      </c>
      <c r="H176" s="523"/>
      <c r="I176" s="523"/>
      <c r="J176" s="523"/>
      <c r="K176" s="502"/>
      <c r="L176" s="499"/>
    </row>
    <row r="177" spans="1:12" ht="15.6" customHeight="1" x14ac:dyDescent="0.25">
      <c r="A177" s="565"/>
      <c r="B177" s="568"/>
      <c r="C177" s="455"/>
      <c r="D177" s="566"/>
      <c r="E177" s="448"/>
      <c r="F177" s="93" t="s">
        <v>376</v>
      </c>
      <c r="G177" s="523" t="s">
        <v>1013</v>
      </c>
      <c r="H177" s="523"/>
      <c r="I177" s="523"/>
      <c r="J177" s="523"/>
      <c r="K177" s="502"/>
      <c r="L177" s="499"/>
    </row>
    <row r="178" spans="1:12" ht="15.6" customHeight="1" x14ac:dyDescent="0.25">
      <c r="A178" s="565"/>
      <c r="B178" s="568"/>
      <c r="C178" s="455"/>
      <c r="D178" s="566"/>
      <c r="E178" s="448"/>
      <c r="F178" s="93" t="s">
        <v>702</v>
      </c>
      <c r="G178" s="523" t="s">
        <v>1014</v>
      </c>
      <c r="H178" s="523"/>
      <c r="I178" s="523"/>
      <c r="J178" s="523"/>
      <c r="K178" s="502"/>
      <c r="L178" s="499"/>
    </row>
    <row r="179" spans="1:12" ht="15.6" customHeight="1" x14ac:dyDescent="0.25">
      <c r="A179" s="565"/>
      <c r="B179" s="568"/>
      <c r="C179" s="455"/>
      <c r="D179" s="566"/>
      <c r="E179" s="448"/>
      <c r="F179" s="93" t="s">
        <v>381</v>
      </c>
      <c r="G179" s="523" t="s">
        <v>382</v>
      </c>
      <c r="H179" s="523"/>
      <c r="I179" s="523"/>
      <c r="J179" s="523"/>
      <c r="K179" s="502"/>
      <c r="L179" s="500"/>
    </row>
    <row r="180" spans="1:12" ht="15.6" customHeight="1" x14ac:dyDescent="0.25">
      <c r="A180" s="565"/>
      <c r="B180" s="568"/>
      <c r="C180" s="455"/>
      <c r="D180" s="566"/>
      <c r="E180" s="448"/>
      <c r="F180" s="93" t="s">
        <v>969</v>
      </c>
      <c r="G180" s="523" t="s">
        <v>970</v>
      </c>
      <c r="H180" s="523"/>
      <c r="I180" s="523"/>
      <c r="J180" s="523"/>
      <c r="K180" s="571">
        <v>5</v>
      </c>
      <c r="L180" s="443">
        <v>11192</v>
      </c>
    </row>
    <row r="181" spans="1:12" ht="15.6" customHeight="1" x14ac:dyDescent="0.25">
      <c r="A181" s="565"/>
      <c r="B181" s="568"/>
      <c r="C181" s="455"/>
      <c r="D181" s="566"/>
      <c r="E181" s="448"/>
      <c r="F181" s="94" t="s">
        <v>358</v>
      </c>
      <c r="G181" s="523" t="s">
        <v>965</v>
      </c>
      <c r="H181" s="523"/>
      <c r="I181" s="523"/>
      <c r="J181" s="523"/>
      <c r="K181" s="572"/>
      <c r="L181" s="444" t="e">
        <f>#REF!-#REF!*10%</f>
        <v>#REF!</v>
      </c>
    </row>
    <row r="182" spans="1:12" ht="15.6" customHeight="1" x14ac:dyDescent="0.25">
      <c r="A182" s="565"/>
      <c r="B182" s="568"/>
      <c r="C182" s="455"/>
      <c r="D182" s="566"/>
      <c r="E182" s="448"/>
      <c r="F182" s="93" t="s">
        <v>383</v>
      </c>
      <c r="G182" s="523" t="s">
        <v>384</v>
      </c>
      <c r="H182" s="523"/>
      <c r="I182" s="523"/>
      <c r="J182" s="523"/>
      <c r="K182" s="572"/>
      <c r="L182" s="444" t="e">
        <f>#REF!-#REF!*10%</f>
        <v>#REF!</v>
      </c>
    </row>
    <row r="183" spans="1:12" ht="15.6" customHeight="1" x14ac:dyDescent="0.25">
      <c r="A183" s="565"/>
      <c r="B183" s="568"/>
      <c r="C183" s="455"/>
      <c r="D183" s="566"/>
      <c r="E183" s="448"/>
      <c r="F183" s="93" t="s">
        <v>385</v>
      </c>
      <c r="G183" s="523" t="s">
        <v>398</v>
      </c>
      <c r="H183" s="523"/>
      <c r="I183" s="523"/>
      <c r="J183" s="523"/>
      <c r="K183" s="572"/>
      <c r="L183" s="444" t="e">
        <f>#REF!-#REF!*10%</f>
        <v>#REF!</v>
      </c>
    </row>
    <row r="184" spans="1:12" ht="15.6" customHeight="1" x14ac:dyDescent="0.25">
      <c r="A184" s="565"/>
      <c r="B184" s="568"/>
      <c r="C184" s="455"/>
      <c r="D184" s="566"/>
      <c r="E184" s="448"/>
      <c r="F184" s="93" t="s">
        <v>389</v>
      </c>
      <c r="G184" s="523" t="s">
        <v>390</v>
      </c>
      <c r="H184" s="523"/>
      <c r="I184" s="523"/>
      <c r="J184" s="523"/>
      <c r="K184" s="572"/>
      <c r="L184" s="444" t="e">
        <f>#REF!-#REF!*10%</f>
        <v>#REF!</v>
      </c>
    </row>
    <row r="185" spans="1:12" ht="15.6" customHeight="1" x14ac:dyDescent="0.25">
      <c r="A185" s="565"/>
      <c r="B185" s="568"/>
      <c r="C185" s="455"/>
      <c r="D185" s="566"/>
      <c r="E185" s="448"/>
      <c r="F185" s="93" t="s">
        <v>704</v>
      </c>
      <c r="G185" s="523" t="s">
        <v>705</v>
      </c>
      <c r="H185" s="523"/>
      <c r="I185" s="523"/>
      <c r="J185" s="523"/>
      <c r="K185" s="572"/>
      <c r="L185" s="444" t="e">
        <f>#REF!-#REF!*10%</f>
        <v>#REF!</v>
      </c>
    </row>
    <row r="186" spans="1:12" ht="15.6" customHeight="1" x14ac:dyDescent="0.25">
      <c r="A186" s="565"/>
      <c r="B186" s="568"/>
      <c r="C186" s="455"/>
      <c r="D186" s="566"/>
      <c r="E186" s="448"/>
      <c r="F186" s="93" t="s">
        <v>706</v>
      </c>
      <c r="G186" s="523" t="s">
        <v>390</v>
      </c>
      <c r="H186" s="523"/>
      <c r="I186" s="523"/>
      <c r="J186" s="523"/>
      <c r="K186" s="572"/>
      <c r="L186" s="444" t="e">
        <f>#REF!-#REF!*10%</f>
        <v>#REF!</v>
      </c>
    </row>
    <row r="187" spans="1:12" ht="15.6" customHeight="1" x14ac:dyDescent="0.25">
      <c r="A187" s="565"/>
      <c r="B187" s="568"/>
      <c r="C187" s="455"/>
      <c r="D187" s="566"/>
      <c r="E187" s="448"/>
      <c r="F187" s="93" t="s">
        <v>1271</v>
      </c>
      <c r="G187" s="523" t="s">
        <v>390</v>
      </c>
      <c r="H187" s="523"/>
      <c r="I187" s="523"/>
      <c r="J187" s="523"/>
      <c r="K187" s="572"/>
      <c r="L187" s="444" t="e">
        <f>#REF!-#REF!*10%</f>
        <v>#REF!</v>
      </c>
    </row>
    <row r="188" spans="1:12" ht="15.6" customHeight="1" x14ac:dyDescent="0.25">
      <c r="A188" s="565"/>
      <c r="B188" s="568"/>
      <c r="C188" s="455"/>
      <c r="D188" s="566"/>
      <c r="E188" s="448"/>
      <c r="F188" s="93" t="s">
        <v>707</v>
      </c>
      <c r="G188" s="523" t="s">
        <v>1270</v>
      </c>
      <c r="H188" s="523"/>
      <c r="I188" s="523"/>
      <c r="J188" s="523"/>
      <c r="K188" s="572"/>
      <c r="L188" s="444" t="e">
        <f>#REF!-#REF!*10%</f>
        <v>#REF!</v>
      </c>
    </row>
    <row r="189" spans="1:12" ht="15.6" customHeight="1" x14ac:dyDescent="0.25">
      <c r="A189" s="565"/>
      <c r="B189" s="568"/>
      <c r="C189" s="455"/>
      <c r="D189" s="566"/>
      <c r="E189" s="448"/>
      <c r="F189" s="93" t="s">
        <v>708</v>
      </c>
      <c r="G189" s="523" t="s">
        <v>390</v>
      </c>
      <c r="H189" s="523"/>
      <c r="I189" s="523"/>
      <c r="J189" s="523"/>
      <c r="K189" s="572"/>
      <c r="L189" s="444" t="e">
        <f>#REF!-#REF!*10%</f>
        <v>#REF!</v>
      </c>
    </row>
    <row r="190" spans="1:12" ht="15.6" customHeight="1" x14ac:dyDescent="0.25">
      <c r="A190" s="565"/>
      <c r="B190" s="568"/>
      <c r="C190" s="455"/>
      <c r="D190" s="566"/>
      <c r="E190" s="448"/>
      <c r="F190" s="93" t="s">
        <v>377</v>
      </c>
      <c r="G190" s="523" t="s">
        <v>387</v>
      </c>
      <c r="H190" s="523"/>
      <c r="I190" s="523"/>
      <c r="J190" s="523"/>
      <c r="K190" s="572"/>
      <c r="L190" s="444" t="e">
        <f>#REF!-#REF!*10%</f>
        <v>#REF!</v>
      </c>
    </row>
    <row r="191" spans="1:12" ht="15.6" customHeight="1" x14ac:dyDescent="0.25">
      <c r="A191" s="565"/>
      <c r="B191" s="568"/>
      <c r="C191" s="455"/>
      <c r="D191" s="566"/>
      <c r="E191" s="448"/>
      <c r="F191" s="93" t="s">
        <v>388</v>
      </c>
      <c r="G191" s="523" t="s">
        <v>393</v>
      </c>
      <c r="H191" s="523"/>
      <c r="I191" s="523"/>
      <c r="J191" s="523"/>
      <c r="K191" s="572"/>
      <c r="L191" s="444" t="e">
        <f>#REF!-#REF!*10%</f>
        <v>#REF!</v>
      </c>
    </row>
    <row r="192" spans="1:12" ht="15.6" customHeight="1" x14ac:dyDescent="0.25">
      <c r="A192" s="565"/>
      <c r="B192" s="568"/>
      <c r="C192" s="455"/>
      <c r="D192" s="566"/>
      <c r="E192" s="448"/>
      <c r="F192" s="93" t="s">
        <v>562</v>
      </c>
      <c r="G192" s="523" t="s">
        <v>1024</v>
      </c>
      <c r="H192" s="523"/>
      <c r="I192" s="523"/>
      <c r="J192" s="523"/>
      <c r="K192" s="572"/>
      <c r="L192" s="444" t="e">
        <f>#REF!-#REF!*10%</f>
        <v>#REF!</v>
      </c>
    </row>
    <row r="193" spans="1:12" ht="15.6" customHeight="1" x14ac:dyDescent="0.25">
      <c r="A193" s="565"/>
      <c r="B193" s="568"/>
      <c r="C193" s="455"/>
      <c r="D193" s="566"/>
      <c r="E193" s="448"/>
      <c r="F193" s="93" t="s">
        <v>570</v>
      </c>
      <c r="G193" s="523" t="s">
        <v>613</v>
      </c>
      <c r="H193" s="523"/>
      <c r="I193" s="523"/>
      <c r="J193" s="523"/>
      <c r="K193" s="572"/>
      <c r="L193" s="444" t="e">
        <f>#REF!-#REF!*10%</f>
        <v>#REF!</v>
      </c>
    </row>
    <row r="194" spans="1:12" ht="15.6" customHeight="1" x14ac:dyDescent="0.25">
      <c r="A194" s="565"/>
      <c r="B194" s="568"/>
      <c r="C194" s="455"/>
      <c r="D194" s="566"/>
      <c r="E194" s="448"/>
      <c r="F194" s="111" t="s">
        <v>84</v>
      </c>
      <c r="G194" s="526">
        <v>1.6</v>
      </c>
      <c r="H194" s="526"/>
      <c r="I194" s="526"/>
      <c r="J194" s="526"/>
      <c r="K194" s="572"/>
      <c r="L194" s="444" t="e">
        <f>#REF!-#REF!*10%</f>
        <v>#REF!</v>
      </c>
    </row>
    <row r="195" spans="1:12" ht="15.6" customHeight="1" x14ac:dyDescent="0.25">
      <c r="A195" s="565"/>
      <c r="B195" s="569"/>
      <c r="C195" s="455"/>
      <c r="D195" s="566"/>
      <c r="E195" s="448"/>
      <c r="F195" s="136" t="s">
        <v>1016</v>
      </c>
      <c r="G195" s="454">
        <v>5</v>
      </c>
      <c r="H195" s="454"/>
      <c r="I195" s="454"/>
      <c r="J195" s="454"/>
      <c r="K195" s="572"/>
      <c r="L195" s="511" t="e">
        <f>#REF!-#REF!*10%</f>
        <v>#REF!</v>
      </c>
    </row>
    <row r="196" spans="1:12" ht="15.6" customHeight="1" x14ac:dyDescent="0.25">
      <c r="A196" s="564">
        <v>7</v>
      </c>
      <c r="B196" s="567"/>
      <c r="C196" s="455" t="s">
        <v>980</v>
      </c>
      <c r="D196" s="557"/>
      <c r="E196" s="448"/>
      <c r="F196" s="110" t="s">
        <v>81</v>
      </c>
      <c r="G196" s="524" t="s">
        <v>6</v>
      </c>
      <c r="H196" s="524"/>
      <c r="I196" s="524"/>
      <c r="J196" s="524"/>
      <c r="K196" s="560">
        <v>3</v>
      </c>
      <c r="L196" s="498">
        <v>12479</v>
      </c>
    </row>
    <row r="197" spans="1:12" ht="15.6" customHeight="1" x14ac:dyDescent="0.25">
      <c r="A197" s="565"/>
      <c r="B197" s="568"/>
      <c r="C197" s="455"/>
      <c r="D197" s="566"/>
      <c r="E197" s="448"/>
      <c r="F197" s="110" t="s">
        <v>80</v>
      </c>
      <c r="G197" s="469">
        <v>89</v>
      </c>
      <c r="H197" s="469"/>
      <c r="I197" s="469"/>
      <c r="J197" s="469"/>
      <c r="K197" s="502"/>
      <c r="L197" s="499"/>
    </row>
    <row r="198" spans="1:12" ht="15.6" customHeight="1" x14ac:dyDescent="0.25">
      <c r="A198" s="565"/>
      <c r="B198" s="568"/>
      <c r="C198" s="455"/>
      <c r="D198" s="566"/>
      <c r="E198" s="448"/>
      <c r="F198" s="110" t="s">
        <v>8</v>
      </c>
      <c r="G198" s="240">
        <v>3000</v>
      </c>
      <c r="H198" s="241">
        <v>4000</v>
      </c>
      <c r="I198" s="312">
        <v>5000</v>
      </c>
      <c r="J198" s="242">
        <v>6000</v>
      </c>
      <c r="K198" s="502"/>
      <c r="L198" s="499"/>
    </row>
    <row r="199" spans="1:12" ht="15.6" customHeight="1" x14ac:dyDescent="0.25">
      <c r="A199" s="565"/>
      <c r="B199" s="568"/>
      <c r="C199" s="455"/>
      <c r="D199" s="566"/>
      <c r="E199" s="448"/>
      <c r="F199" s="93" t="s">
        <v>817</v>
      </c>
      <c r="G199" s="243">
        <f>G197*114</f>
        <v>10146</v>
      </c>
      <c r="H199" s="244">
        <f>G197*128</f>
        <v>11392</v>
      </c>
      <c r="I199" s="313">
        <f>G197*143</f>
        <v>12727</v>
      </c>
      <c r="J199" s="245">
        <f>G197*148</f>
        <v>13172</v>
      </c>
      <c r="K199" s="502"/>
      <c r="L199" s="499"/>
    </row>
    <row r="200" spans="1:12" ht="15.6" customHeight="1" x14ac:dyDescent="0.25">
      <c r="A200" s="565"/>
      <c r="B200" s="568"/>
      <c r="C200" s="455"/>
      <c r="D200" s="566"/>
      <c r="E200" s="448"/>
      <c r="F200" s="93" t="s">
        <v>1269</v>
      </c>
      <c r="G200" s="451">
        <v>0.98</v>
      </c>
      <c r="H200" s="451"/>
      <c r="I200" s="451"/>
      <c r="J200" s="451"/>
      <c r="K200" s="502"/>
      <c r="L200" s="499"/>
    </row>
    <row r="201" spans="1:12" ht="15.6" customHeight="1" x14ac:dyDescent="0.25">
      <c r="A201" s="565"/>
      <c r="B201" s="568"/>
      <c r="C201" s="455"/>
      <c r="D201" s="566"/>
      <c r="E201" s="448"/>
      <c r="F201" s="93" t="s">
        <v>699</v>
      </c>
      <c r="G201" s="523" t="s">
        <v>700</v>
      </c>
      <c r="H201" s="523"/>
      <c r="I201" s="523"/>
      <c r="J201" s="523"/>
      <c r="K201" s="502"/>
      <c r="L201" s="499"/>
    </row>
    <row r="202" spans="1:12" ht="15.6" customHeight="1" x14ac:dyDescent="0.25">
      <c r="A202" s="565"/>
      <c r="B202" s="568"/>
      <c r="C202" s="455"/>
      <c r="D202" s="566"/>
      <c r="E202" s="448"/>
      <c r="F202" s="93" t="s">
        <v>1181</v>
      </c>
      <c r="G202" s="462" t="s">
        <v>1179</v>
      </c>
      <c r="H202" s="463"/>
      <c r="I202" s="463"/>
      <c r="J202" s="464"/>
      <c r="K202" s="502"/>
      <c r="L202" s="499"/>
    </row>
    <row r="203" spans="1:12" ht="15.6" customHeight="1" x14ac:dyDescent="0.25">
      <c r="A203" s="565"/>
      <c r="B203" s="568"/>
      <c r="C203" s="455"/>
      <c r="D203" s="566"/>
      <c r="E203" s="448"/>
      <c r="F203" s="110" t="s">
        <v>83</v>
      </c>
      <c r="G203" s="524">
        <v>67</v>
      </c>
      <c r="H203" s="524"/>
      <c r="I203" s="524"/>
      <c r="J203" s="524"/>
      <c r="K203" s="502"/>
      <c r="L203" s="499"/>
    </row>
    <row r="204" spans="1:12" ht="15.6" customHeight="1" x14ac:dyDescent="0.25">
      <c r="A204" s="565"/>
      <c r="B204" s="568"/>
      <c r="C204" s="455"/>
      <c r="D204" s="566"/>
      <c r="E204" s="448"/>
      <c r="F204" s="110" t="s">
        <v>396</v>
      </c>
      <c r="G204" s="548" t="s">
        <v>397</v>
      </c>
      <c r="H204" s="524"/>
      <c r="I204" s="524"/>
      <c r="J204" s="524"/>
      <c r="K204" s="502"/>
      <c r="L204" s="499"/>
    </row>
    <row r="205" spans="1:12" ht="15.6" customHeight="1" x14ac:dyDescent="0.25">
      <c r="A205" s="565"/>
      <c r="B205" s="568"/>
      <c r="C205" s="455"/>
      <c r="D205" s="566"/>
      <c r="E205" s="448"/>
      <c r="F205" s="110" t="s">
        <v>256</v>
      </c>
      <c r="G205" s="524" t="s">
        <v>62</v>
      </c>
      <c r="H205" s="524"/>
      <c r="I205" s="524"/>
      <c r="J205" s="524"/>
      <c r="K205" s="502"/>
      <c r="L205" s="499"/>
    </row>
    <row r="206" spans="1:12" ht="15.6" customHeight="1" x14ac:dyDescent="0.25">
      <c r="A206" s="565"/>
      <c r="B206" s="568"/>
      <c r="C206" s="455"/>
      <c r="D206" s="566"/>
      <c r="E206" s="448"/>
      <c r="F206" s="93" t="s">
        <v>379</v>
      </c>
      <c r="G206" s="523" t="s">
        <v>380</v>
      </c>
      <c r="H206" s="523"/>
      <c r="I206" s="523"/>
      <c r="J206" s="523"/>
      <c r="K206" s="502"/>
      <c r="L206" s="499"/>
    </row>
    <row r="207" spans="1:12" ht="15.6" customHeight="1" x14ac:dyDescent="0.25">
      <c r="A207" s="565"/>
      <c r="B207" s="568"/>
      <c r="C207" s="455"/>
      <c r="D207" s="566"/>
      <c r="E207" s="448"/>
      <c r="F207" s="93" t="s">
        <v>701</v>
      </c>
      <c r="G207" s="523">
        <v>100000</v>
      </c>
      <c r="H207" s="523"/>
      <c r="I207" s="523"/>
      <c r="J207" s="523"/>
      <c r="K207" s="502"/>
      <c r="L207" s="499"/>
    </row>
    <row r="208" spans="1:12" ht="15.6" customHeight="1" x14ac:dyDescent="0.25">
      <c r="A208" s="565"/>
      <c r="B208" s="568"/>
      <c r="C208" s="455"/>
      <c r="D208" s="566"/>
      <c r="E208" s="448"/>
      <c r="F208" s="93" t="s">
        <v>257</v>
      </c>
      <c r="G208" s="523" t="s">
        <v>556</v>
      </c>
      <c r="H208" s="523"/>
      <c r="I208" s="523"/>
      <c r="J208" s="523"/>
      <c r="K208" s="502"/>
      <c r="L208" s="499"/>
    </row>
    <row r="209" spans="1:12" ht="15.6" customHeight="1" x14ac:dyDescent="0.25">
      <c r="A209" s="565"/>
      <c r="B209" s="568"/>
      <c r="C209" s="455"/>
      <c r="D209" s="566"/>
      <c r="E209" s="448"/>
      <c r="F209" s="93" t="s">
        <v>376</v>
      </c>
      <c r="G209" s="523" t="s">
        <v>1013</v>
      </c>
      <c r="H209" s="523"/>
      <c r="I209" s="523"/>
      <c r="J209" s="523"/>
      <c r="K209" s="502"/>
      <c r="L209" s="499"/>
    </row>
    <row r="210" spans="1:12" ht="15.6" customHeight="1" x14ac:dyDescent="0.25">
      <c r="A210" s="565"/>
      <c r="B210" s="568"/>
      <c r="C210" s="455"/>
      <c r="D210" s="566"/>
      <c r="E210" s="448"/>
      <c r="F210" s="93" t="s">
        <v>702</v>
      </c>
      <c r="G210" s="523" t="s">
        <v>1014</v>
      </c>
      <c r="H210" s="523"/>
      <c r="I210" s="523"/>
      <c r="J210" s="523"/>
      <c r="K210" s="502"/>
      <c r="L210" s="499"/>
    </row>
    <row r="211" spans="1:12" ht="15.6" customHeight="1" x14ac:dyDescent="0.25">
      <c r="A211" s="565"/>
      <c r="B211" s="568"/>
      <c r="C211" s="455"/>
      <c r="D211" s="566"/>
      <c r="E211" s="448"/>
      <c r="F211" s="93" t="s">
        <v>381</v>
      </c>
      <c r="G211" s="523" t="s">
        <v>382</v>
      </c>
      <c r="H211" s="523"/>
      <c r="I211" s="523"/>
      <c r="J211" s="523"/>
      <c r="K211" s="502"/>
      <c r="L211" s="500"/>
    </row>
    <row r="212" spans="1:12" ht="15.6" customHeight="1" x14ac:dyDescent="0.25">
      <c r="A212" s="565"/>
      <c r="B212" s="568"/>
      <c r="C212" s="455"/>
      <c r="D212" s="566"/>
      <c r="E212" s="448"/>
      <c r="F212" s="93" t="s">
        <v>969</v>
      </c>
      <c r="G212" s="523" t="s">
        <v>970</v>
      </c>
      <c r="H212" s="523"/>
      <c r="I212" s="523"/>
      <c r="J212" s="523"/>
      <c r="K212" s="571">
        <v>5</v>
      </c>
      <c r="L212" s="443">
        <v>13353</v>
      </c>
    </row>
    <row r="213" spans="1:12" ht="15.6" customHeight="1" x14ac:dyDescent="0.25">
      <c r="A213" s="565"/>
      <c r="B213" s="568"/>
      <c r="C213" s="455"/>
      <c r="D213" s="566"/>
      <c r="E213" s="448"/>
      <c r="F213" s="94" t="s">
        <v>358</v>
      </c>
      <c r="G213" s="523" t="s">
        <v>965</v>
      </c>
      <c r="H213" s="523"/>
      <c r="I213" s="523"/>
      <c r="J213" s="523"/>
      <c r="K213" s="572"/>
      <c r="L213" s="444" t="e">
        <f>#REF!-#REF!*10%</f>
        <v>#REF!</v>
      </c>
    </row>
    <row r="214" spans="1:12" ht="15.6" customHeight="1" x14ac:dyDescent="0.25">
      <c r="A214" s="565"/>
      <c r="B214" s="568"/>
      <c r="C214" s="455"/>
      <c r="D214" s="566"/>
      <c r="E214" s="448"/>
      <c r="F214" s="93" t="s">
        <v>383</v>
      </c>
      <c r="G214" s="523" t="s">
        <v>384</v>
      </c>
      <c r="H214" s="523"/>
      <c r="I214" s="523"/>
      <c r="J214" s="523"/>
      <c r="K214" s="572"/>
      <c r="L214" s="444" t="e">
        <f>#REF!-#REF!*10%</f>
        <v>#REF!</v>
      </c>
    </row>
    <row r="215" spans="1:12" ht="15.6" customHeight="1" x14ac:dyDescent="0.25">
      <c r="A215" s="565"/>
      <c r="B215" s="568"/>
      <c r="C215" s="455"/>
      <c r="D215" s="566"/>
      <c r="E215" s="448"/>
      <c r="F215" s="93" t="s">
        <v>385</v>
      </c>
      <c r="G215" s="523" t="s">
        <v>398</v>
      </c>
      <c r="H215" s="523"/>
      <c r="I215" s="523"/>
      <c r="J215" s="523"/>
      <c r="K215" s="572"/>
      <c r="L215" s="444" t="e">
        <f>#REF!-#REF!*10%</f>
        <v>#REF!</v>
      </c>
    </row>
    <row r="216" spans="1:12" ht="15.6" customHeight="1" x14ac:dyDescent="0.25">
      <c r="A216" s="565"/>
      <c r="B216" s="568"/>
      <c r="C216" s="455"/>
      <c r="D216" s="566"/>
      <c r="E216" s="448"/>
      <c r="F216" s="93" t="s">
        <v>389</v>
      </c>
      <c r="G216" s="523" t="s">
        <v>390</v>
      </c>
      <c r="H216" s="523"/>
      <c r="I216" s="523"/>
      <c r="J216" s="523"/>
      <c r="K216" s="572"/>
      <c r="L216" s="444" t="e">
        <f>#REF!-#REF!*10%</f>
        <v>#REF!</v>
      </c>
    </row>
    <row r="217" spans="1:12" ht="15.6" customHeight="1" x14ac:dyDescent="0.25">
      <c r="A217" s="565"/>
      <c r="B217" s="568"/>
      <c r="C217" s="455"/>
      <c r="D217" s="566"/>
      <c r="E217" s="448"/>
      <c r="F217" s="93" t="s">
        <v>704</v>
      </c>
      <c r="G217" s="523" t="s">
        <v>705</v>
      </c>
      <c r="H217" s="523"/>
      <c r="I217" s="523"/>
      <c r="J217" s="523"/>
      <c r="K217" s="572"/>
      <c r="L217" s="444" t="e">
        <f>#REF!-#REF!*10%</f>
        <v>#REF!</v>
      </c>
    </row>
    <row r="218" spans="1:12" ht="15.6" customHeight="1" x14ac:dyDescent="0.25">
      <c r="A218" s="565"/>
      <c r="B218" s="568"/>
      <c r="C218" s="455"/>
      <c r="D218" s="566"/>
      <c r="E218" s="448"/>
      <c r="F218" s="93" t="s">
        <v>706</v>
      </c>
      <c r="G218" s="523" t="s">
        <v>390</v>
      </c>
      <c r="H218" s="523"/>
      <c r="I218" s="523"/>
      <c r="J218" s="523"/>
      <c r="K218" s="572"/>
      <c r="L218" s="444" t="e">
        <f>#REF!-#REF!*10%</f>
        <v>#REF!</v>
      </c>
    </row>
    <row r="219" spans="1:12" ht="15.6" customHeight="1" x14ac:dyDescent="0.25">
      <c r="A219" s="565"/>
      <c r="B219" s="568"/>
      <c r="C219" s="455"/>
      <c r="D219" s="566"/>
      <c r="E219" s="448"/>
      <c r="F219" s="93" t="s">
        <v>1271</v>
      </c>
      <c r="G219" s="523" t="s">
        <v>390</v>
      </c>
      <c r="H219" s="523"/>
      <c r="I219" s="523"/>
      <c r="J219" s="523"/>
      <c r="K219" s="572"/>
      <c r="L219" s="444" t="e">
        <f>#REF!-#REF!*10%</f>
        <v>#REF!</v>
      </c>
    </row>
    <row r="220" spans="1:12" ht="15.6" customHeight="1" x14ac:dyDescent="0.25">
      <c r="A220" s="565"/>
      <c r="B220" s="568"/>
      <c r="C220" s="455"/>
      <c r="D220" s="566"/>
      <c r="E220" s="448"/>
      <c r="F220" s="93" t="s">
        <v>707</v>
      </c>
      <c r="G220" s="523" t="s">
        <v>1270</v>
      </c>
      <c r="H220" s="523"/>
      <c r="I220" s="523"/>
      <c r="J220" s="523"/>
      <c r="K220" s="572"/>
      <c r="L220" s="444" t="e">
        <f>#REF!-#REF!*10%</f>
        <v>#REF!</v>
      </c>
    </row>
    <row r="221" spans="1:12" ht="15.6" customHeight="1" x14ac:dyDescent="0.25">
      <c r="A221" s="565"/>
      <c r="B221" s="568"/>
      <c r="C221" s="455"/>
      <c r="D221" s="566"/>
      <c r="E221" s="448"/>
      <c r="F221" s="93" t="s">
        <v>708</v>
      </c>
      <c r="G221" s="523" t="s">
        <v>390</v>
      </c>
      <c r="H221" s="523"/>
      <c r="I221" s="523"/>
      <c r="J221" s="523"/>
      <c r="K221" s="572"/>
      <c r="L221" s="444" t="e">
        <f>#REF!-#REF!*10%</f>
        <v>#REF!</v>
      </c>
    </row>
    <row r="222" spans="1:12" ht="15.6" customHeight="1" x14ac:dyDescent="0.25">
      <c r="A222" s="565"/>
      <c r="B222" s="568"/>
      <c r="C222" s="455"/>
      <c r="D222" s="566"/>
      <c r="E222" s="448"/>
      <c r="F222" s="93" t="s">
        <v>377</v>
      </c>
      <c r="G222" s="523" t="s">
        <v>387</v>
      </c>
      <c r="H222" s="523"/>
      <c r="I222" s="523"/>
      <c r="J222" s="523"/>
      <c r="K222" s="572"/>
      <c r="L222" s="444" t="e">
        <f>#REF!-#REF!*10%</f>
        <v>#REF!</v>
      </c>
    </row>
    <row r="223" spans="1:12" ht="15.6" customHeight="1" x14ac:dyDescent="0.25">
      <c r="A223" s="565"/>
      <c r="B223" s="568"/>
      <c r="C223" s="455"/>
      <c r="D223" s="566"/>
      <c r="E223" s="448"/>
      <c r="F223" s="93" t="s">
        <v>388</v>
      </c>
      <c r="G223" s="523" t="s">
        <v>393</v>
      </c>
      <c r="H223" s="523"/>
      <c r="I223" s="523"/>
      <c r="J223" s="523"/>
      <c r="K223" s="572"/>
      <c r="L223" s="444" t="e">
        <f>#REF!-#REF!*10%</f>
        <v>#REF!</v>
      </c>
    </row>
    <row r="224" spans="1:12" ht="15.6" customHeight="1" x14ac:dyDescent="0.25">
      <c r="A224" s="565"/>
      <c r="B224" s="568"/>
      <c r="C224" s="455"/>
      <c r="D224" s="566"/>
      <c r="E224" s="448"/>
      <c r="F224" s="93" t="s">
        <v>562</v>
      </c>
      <c r="G224" s="523" t="s">
        <v>1024</v>
      </c>
      <c r="H224" s="523"/>
      <c r="I224" s="523"/>
      <c r="J224" s="523"/>
      <c r="K224" s="572"/>
      <c r="L224" s="444" t="e">
        <f>#REF!-#REF!*10%</f>
        <v>#REF!</v>
      </c>
    </row>
    <row r="225" spans="1:12" ht="15.6" customHeight="1" x14ac:dyDescent="0.25">
      <c r="A225" s="565"/>
      <c r="B225" s="568"/>
      <c r="C225" s="455"/>
      <c r="D225" s="566"/>
      <c r="E225" s="448"/>
      <c r="F225" s="93" t="s">
        <v>570</v>
      </c>
      <c r="G225" s="523" t="s">
        <v>613</v>
      </c>
      <c r="H225" s="523"/>
      <c r="I225" s="523"/>
      <c r="J225" s="523"/>
      <c r="K225" s="572"/>
      <c r="L225" s="444" t="e">
        <f>#REF!-#REF!*10%</f>
        <v>#REF!</v>
      </c>
    </row>
    <row r="226" spans="1:12" ht="15.6" customHeight="1" x14ac:dyDescent="0.25">
      <c r="A226" s="565"/>
      <c r="B226" s="568"/>
      <c r="C226" s="455"/>
      <c r="D226" s="566"/>
      <c r="E226" s="448"/>
      <c r="F226" s="111" t="s">
        <v>84</v>
      </c>
      <c r="G226" s="526">
        <v>2.4</v>
      </c>
      <c r="H226" s="526"/>
      <c r="I226" s="526"/>
      <c r="J226" s="526"/>
      <c r="K226" s="572"/>
      <c r="L226" s="444" t="e">
        <f>#REF!-#REF!*10%</f>
        <v>#REF!</v>
      </c>
    </row>
    <row r="227" spans="1:12" ht="15.6" customHeight="1" x14ac:dyDescent="0.25">
      <c r="A227" s="565"/>
      <c r="B227" s="569"/>
      <c r="C227" s="455"/>
      <c r="D227" s="566"/>
      <c r="E227" s="448"/>
      <c r="F227" s="136" t="s">
        <v>1016</v>
      </c>
      <c r="G227" s="454">
        <v>5</v>
      </c>
      <c r="H227" s="454"/>
      <c r="I227" s="454"/>
      <c r="J227" s="454"/>
      <c r="K227" s="572"/>
      <c r="L227" s="511" t="e">
        <f>#REF!-#REF!*10%</f>
        <v>#REF!</v>
      </c>
    </row>
    <row r="228" spans="1:12" ht="15.6" customHeight="1" x14ac:dyDescent="0.25">
      <c r="A228" s="564">
        <v>8</v>
      </c>
      <c r="B228" s="567"/>
      <c r="C228" s="455" t="s">
        <v>981</v>
      </c>
      <c r="D228" s="557"/>
      <c r="E228" s="448"/>
      <c r="F228" s="110" t="s">
        <v>81</v>
      </c>
      <c r="G228" s="524" t="s">
        <v>6</v>
      </c>
      <c r="H228" s="524"/>
      <c r="I228" s="524"/>
      <c r="J228" s="524"/>
      <c r="K228" s="560">
        <v>3</v>
      </c>
      <c r="L228" s="498">
        <v>13160</v>
      </c>
    </row>
    <row r="229" spans="1:12" ht="15.6" customHeight="1" x14ac:dyDescent="0.25">
      <c r="A229" s="565"/>
      <c r="B229" s="568"/>
      <c r="C229" s="455"/>
      <c r="D229" s="566"/>
      <c r="E229" s="448"/>
      <c r="F229" s="110" t="s">
        <v>80</v>
      </c>
      <c r="G229" s="469">
        <v>104</v>
      </c>
      <c r="H229" s="469"/>
      <c r="I229" s="469"/>
      <c r="J229" s="469"/>
      <c r="K229" s="502"/>
      <c r="L229" s="499"/>
    </row>
    <row r="230" spans="1:12" ht="15.6" customHeight="1" x14ac:dyDescent="0.25">
      <c r="A230" s="565"/>
      <c r="B230" s="568"/>
      <c r="C230" s="455"/>
      <c r="D230" s="566"/>
      <c r="E230" s="448"/>
      <c r="F230" s="110" t="s">
        <v>8</v>
      </c>
      <c r="G230" s="240">
        <v>3000</v>
      </c>
      <c r="H230" s="241">
        <v>4000</v>
      </c>
      <c r="I230" s="312">
        <v>5000</v>
      </c>
      <c r="J230" s="242">
        <v>6000</v>
      </c>
      <c r="K230" s="502"/>
      <c r="L230" s="499"/>
    </row>
    <row r="231" spans="1:12" ht="15" customHeight="1" x14ac:dyDescent="0.25">
      <c r="A231" s="565"/>
      <c r="B231" s="568"/>
      <c r="C231" s="455"/>
      <c r="D231" s="566"/>
      <c r="E231" s="448"/>
      <c r="F231" s="93" t="s">
        <v>817</v>
      </c>
      <c r="G231" s="243">
        <f>G229*114</f>
        <v>11856</v>
      </c>
      <c r="H231" s="244">
        <f>G229*128</f>
        <v>13312</v>
      </c>
      <c r="I231" s="313">
        <f>G229*143</f>
        <v>14872</v>
      </c>
      <c r="J231" s="245">
        <f>G229*148</f>
        <v>15392</v>
      </c>
      <c r="K231" s="502"/>
      <c r="L231" s="499"/>
    </row>
    <row r="232" spans="1:12" ht="15" customHeight="1" x14ac:dyDescent="0.25">
      <c r="A232" s="565"/>
      <c r="B232" s="568"/>
      <c r="C232" s="455"/>
      <c r="D232" s="566"/>
      <c r="E232" s="448"/>
      <c r="F232" s="93" t="s">
        <v>1269</v>
      </c>
      <c r="G232" s="451">
        <v>0.98</v>
      </c>
      <c r="H232" s="451"/>
      <c r="I232" s="451"/>
      <c r="J232" s="451"/>
      <c r="K232" s="502"/>
      <c r="L232" s="499"/>
    </row>
    <row r="233" spans="1:12" ht="15" customHeight="1" x14ac:dyDescent="0.25">
      <c r="A233" s="565"/>
      <c r="B233" s="568"/>
      <c r="C233" s="455"/>
      <c r="D233" s="566"/>
      <c r="E233" s="448"/>
      <c r="F233" s="93" t="s">
        <v>699</v>
      </c>
      <c r="G233" s="523" t="s">
        <v>700</v>
      </c>
      <c r="H233" s="523"/>
      <c r="I233" s="523"/>
      <c r="J233" s="523"/>
      <c r="K233" s="502"/>
      <c r="L233" s="499"/>
    </row>
    <row r="234" spans="1:12" ht="15" customHeight="1" x14ac:dyDescent="0.25">
      <c r="A234" s="565"/>
      <c r="B234" s="568"/>
      <c r="C234" s="455"/>
      <c r="D234" s="566"/>
      <c r="E234" s="448"/>
      <c r="F234" s="93" t="s">
        <v>1181</v>
      </c>
      <c r="G234" s="462" t="s">
        <v>1179</v>
      </c>
      <c r="H234" s="463"/>
      <c r="I234" s="463"/>
      <c r="J234" s="464"/>
      <c r="K234" s="502"/>
      <c r="L234" s="499"/>
    </row>
    <row r="235" spans="1:12" ht="15.6" customHeight="1" x14ac:dyDescent="0.25">
      <c r="A235" s="565"/>
      <c r="B235" s="568"/>
      <c r="C235" s="455"/>
      <c r="D235" s="566"/>
      <c r="E235" s="448"/>
      <c r="F235" s="110" t="s">
        <v>83</v>
      </c>
      <c r="G235" s="524">
        <v>67</v>
      </c>
      <c r="H235" s="524"/>
      <c r="I235" s="524"/>
      <c r="J235" s="524"/>
      <c r="K235" s="502"/>
      <c r="L235" s="499"/>
    </row>
    <row r="236" spans="1:12" ht="15.6" customHeight="1" x14ac:dyDescent="0.25">
      <c r="A236" s="565"/>
      <c r="B236" s="568"/>
      <c r="C236" s="455"/>
      <c r="D236" s="566"/>
      <c r="E236" s="448"/>
      <c r="F236" s="110" t="s">
        <v>396</v>
      </c>
      <c r="G236" s="548" t="s">
        <v>397</v>
      </c>
      <c r="H236" s="524"/>
      <c r="I236" s="524"/>
      <c r="J236" s="524"/>
      <c r="K236" s="502"/>
      <c r="L236" s="499"/>
    </row>
    <row r="237" spans="1:12" ht="15.6" customHeight="1" x14ac:dyDescent="0.25">
      <c r="A237" s="565"/>
      <c r="B237" s="568"/>
      <c r="C237" s="455"/>
      <c r="D237" s="566"/>
      <c r="E237" s="448"/>
      <c r="F237" s="110" t="s">
        <v>256</v>
      </c>
      <c r="G237" s="524" t="s">
        <v>63</v>
      </c>
      <c r="H237" s="524"/>
      <c r="I237" s="524"/>
      <c r="J237" s="524"/>
      <c r="K237" s="502"/>
      <c r="L237" s="499"/>
    </row>
    <row r="238" spans="1:12" ht="15.6" customHeight="1" x14ac:dyDescent="0.25">
      <c r="A238" s="565"/>
      <c r="B238" s="568"/>
      <c r="C238" s="455"/>
      <c r="D238" s="566"/>
      <c r="E238" s="448"/>
      <c r="F238" s="93" t="s">
        <v>379</v>
      </c>
      <c r="G238" s="523" t="s">
        <v>380</v>
      </c>
      <c r="H238" s="523"/>
      <c r="I238" s="523"/>
      <c r="J238" s="523"/>
      <c r="K238" s="502"/>
      <c r="L238" s="499"/>
    </row>
    <row r="239" spans="1:12" ht="15.6" customHeight="1" x14ac:dyDescent="0.25">
      <c r="A239" s="565"/>
      <c r="B239" s="568"/>
      <c r="C239" s="455"/>
      <c r="D239" s="566"/>
      <c r="E239" s="448"/>
      <c r="F239" s="93" t="s">
        <v>701</v>
      </c>
      <c r="G239" s="523">
        <v>100000</v>
      </c>
      <c r="H239" s="523"/>
      <c r="I239" s="523"/>
      <c r="J239" s="523"/>
      <c r="K239" s="502"/>
      <c r="L239" s="499"/>
    </row>
    <row r="240" spans="1:12" ht="15.6" customHeight="1" x14ac:dyDescent="0.25">
      <c r="A240" s="565"/>
      <c r="B240" s="568"/>
      <c r="C240" s="455"/>
      <c r="D240" s="566"/>
      <c r="E240" s="448"/>
      <c r="F240" s="93" t="s">
        <v>257</v>
      </c>
      <c r="G240" s="523" t="s">
        <v>556</v>
      </c>
      <c r="H240" s="523"/>
      <c r="I240" s="523"/>
      <c r="J240" s="523"/>
      <c r="K240" s="502"/>
      <c r="L240" s="499"/>
    </row>
    <row r="241" spans="1:12" ht="15.6" customHeight="1" x14ac:dyDescent="0.25">
      <c r="A241" s="565"/>
      <c r="B241" s="568"/>
      <c r="C241" s="455"/>
      <c r="D241" s="566"/>
      <c r="E241" s="448"/>
      <c r="F241" s="93" t="s">
        <v>376</v>
      </c>
      <c r="G241" s="523" t="s">
        <v>1013</v>
      </c>
      <c r="H241" s="523"/>
      <c r="I241" s="523"/>
      <c r="J241" s="523"/>
      <c r="K241" s="502"/>
      <c r="L241" s="499"/>
    </row>
    <row r="242" spans="1:12" ht="15.6" customHeight="1" x14ac:dyDescent="0.25">
      <c r="A242" s="565"/>
      <c r="B242" s="568"/>
      <c r="C242" s="455"/>
      <c r="D242" s="566"/>
      <c r="E242" s="448"/>
      <c r="F242" s="93" t="s">
        <v>702</v>
      </c>
      <c r="G242" s="523" t="s">
        <v>1014</v>
      </c>
      <c r="H242" s="523"/>
      <c r="I242" s="523"/>
      <c r="J242" s="523"/>
      <c r="K242" s="502"/>
      <c r="L242" s="499"/>
    </row>
    <row r="243" spans="1:12" ht="15.6" customHeight="1" x14ac:dyDescent="0.25">
      <c r="A243" s="565"/>
      <c r="B243" s="568"/>
      <c r="C243" s="455"/>
      <c r="D243" s="566"/>
      <c r="E243" s="448"/>
      <c r="F243" s="93" t="s">
        <v>381</v>
      </c>
      <c r="G243" s="523" t="s">
        <v>382</v>
      </c>
      <c r="H243" s="523"/>
      <c r="I243" s="523"/>
      <c r="J243" s="523"/>
      <c r="K243" s="502"/>
      <c r="L243" s="500"/>
    </row>
    <row r="244" spans="1:12" ht="15.6" customHeight="1" x14ac:dyDescent="0.25">
      <c r="A244" s="565"/>
      <c r="B244" s="568"/>
      <c r="C244" s="455"/>
      <c r="D244" s="566"/>
      <c r="E244" s="448"/>
      <c r="F244" s="93" t="s">
        <v>969</v>
      </c>
      <c r="G244" s="523" t="s">
        <v>970</v>
      </c>
      <c r="H244" s="523"/>
      <c r="I244" s="523"/>
      <c r="J244" s="523"/>
      <c r="K244" s="571">
        <v>5</v>
      </c>
      <c r="L244" s="443">
        <v>14081</v>
      </c>
    </row>
    <row r="245" spans="1:12" ht="15.6" customHeight="1" x14ac:dyDescent="0.25">
      <c r="A245" s="565"/>
      <c r="B245" s="568"/>
      <c r="C245" s="455"/>
      <c r="D245" s="566"/>
      <c r="E245" s="448"/>
      <c r="F245" s="94" t="s">
        <v>358</v>
      </c>
      <c r="G245" s="523" t="s">
        <v>965</v>
      </c>
      <c r="H245" s="523"/>
      <c r="I245" s="523"/>
      <c r="J245" s="523"/>
      <c r="K245" s="572"/>
      <c r="L245" s="444" t="e">
        <f>#REF!-#REF!*10%</f>
        <v>#REF!</v>
      </c>
    </row>
    <row r="246" spans="1:12" ht="15.6" customHeight="1" x14ac:dyDescent="0.25">
      <c r="A246" s="565"/>
      <c r="B246" s="568"/>
      <c r="C246" s="455"/>
      <c r="D246" s="566"/>
      <c r="E246" s="448"/>
      <c r="F246" s="93" t="s">
        <v>383</v>
      </c>
      <c r="G246" s="523" t="s">
        <v>384</v>
      </c>
      <c r="H246" s="523"/>
      <c r="I246" s="523"/>
      <c r="J246" s="523"/>
      <c r="K246" s="572"/>
      <c r="L246" s="444" t="e">
        <f>#REF!-#REF!*10%</f>
        <v>#REF!</v>
      </c>
    </row>
    <row r="247" spans="1:12" ht="15.6" customHeight="1" x14ac:dyDescent="0.25">
      <c r="A247" s="565"/>
      <c r="B247" s="568"/>
      <c r="C247" s="455"/>
      <c r="D247" s="566"/>
      <c r="E247" s="448"/>
      <c r="F247" s="93" t="s">
        <v>385</v>
      </c>
      <c r="G247" s="523" t="s">
        <v>398</v>
      </c>
      <c r="H247" s="523"/>
      <c r="I247" s="523"/>
      <c r="J247" s="523"/>
      <c r="K247" s="572"/>
      <c r="L247" s="444" t="e">
        <f>#REF!-#REF!*10%</f>
        <v>#REF!</v>
      </c>
    </row>
    <row r="248" spans="1:12" ht="15.6" customHeight="1" x14ac:dyDescent="0.25">
      <c r="A248" s="565"/>
      <c r="B248" s="568"/>
      <c r="C248" s="455"/>
      <c r="D248" s="566"/>
      <c r="E248" s="448"/>
      <c r="F248" s="93" t="s">
        <v>389</v>
      </c>
      <c r="G248" s="523" t="s">
        <v>390</v>
      </c>
      <c r="H248" s="523"/>
      <c r="I248" s="523"/>
      <c r="J248" s="523"/>
      <c r="K248" s="572"/>
      <c r="L248" s="444" t="e">
        <f>#REF!-#REF!*10%</f>
        <v>#REF!</v>
      </c>
    </row>
    <row r="249" spans="1:12" ht="15.6" customHeight="1" x14ac:dyDescent="0.25">
      <c r="A249" s="565"/>
      <c r="B249" s="568"/>
      <c r="C249" s="455"/>
      <c r="D249" s="566"/>
      <c r="E249" s="448"/>
      <c r="F249" s="93" t="s">
        <v>704</v>
      </c>
      <c r="G249" s="523" t="s">
        <v>705</v>
      </c>
      <c r="H249" s="523"/>
      <c r="I249" s="523"/>
      <c r="J249" s="523"/>
      <c r="K249" s="572"/>
      <c r="L249" s="444" t="e">
        <f>#REF!-#REF!*10%</f>
        <v>#REF!</v>
      </c>
    </row>
    <row r="250" spans="1:12" ht="15.6" customHeight="1" x14ac:dyDescent="0.25">
      <c r="A250" s="565"/>
      <c r="B250" s="568"/>
      <c r="C250" s="455"/>
      <c r="D250" s="566"/>
      <c r="E250" s="448"/>
      <c r="F250" s="93" t="s">
        <v>706</v>
      </c>
      <c r="G250" s="523" t="s">
        <v>390</v>
      </c>
      <c r="H250" s="523"/>
      <c r="I250" s="523"/>
      <c r="J250" s="523"/>
      <c r="K250" s="572"/>
      <c r="L250" s="444" t="e">
        <f>#REF!-#REF!*10%</f>
        <v>#REF!</v>
      </c>
    </row>
    <row r="251" spans="1:12" ht="15.6" customHeight="1" x14ac:dyDescent="0.25">
      <c r="A251" s="565"/>
      <c r="B251" s="568"/>
      <c r="C251" s="455"/>
      <c r="D251" s="566"/>
      <c r="E251" s="448"/>
      <c r="F251" s="93" t="s">
        <v>1271</v>
      </c>
      <c r="G251" s="523" t="s">
        <v>390</v>
      </c>
      <c r="H251" s="523"/>
      <c r="I251" s="523"/>
      <c r="J251" s="523"/>
      <c r="K251" s="572"/>
      <c r="L251" s="444" t="e">
        <f>#REF!-#REF!*10%</f>
        <v>#REF!</v>
      </c>
    </row>
    <row r="252" spans="1:12" ht="15.6" customHeight="1" x14ac:dyDescent="0.25">
      <c r="A252" s="565"/>
      <c r="B252" s="568"/>
      <c r="C252" s="455"/>
      <c r="D252" s="566"/>
      <c r="E252" s="448"/>
      <c r="F252" s="93" t="s">
        <v>707</v>
      </c>
      <c r="G252" s="523" t="s">
        <v>911</v>
      </c>
      <c r="H252" s="523"/>
      <c r="I252" s="523"/>
      <c r="J252" s="523"/>
      <c r="K252" s="572"/>
      <c r="L252" s="444" t="e">
        <f>#REF!-#REF!*10%</f>
        <v>#REF!</v>
      </c>
    </row>
    <row r="253" spans="1:12" ht="15.6" customHeight="1" x14ac:dyDescent="0.25">
      <c r="A253" s="565"/>
      <c r="B253" s="568"/>
      <c r="C253" s="455"/>
      <c r="D253" s="566"/>
      <c r="E253" s="448"/>
      <c r="F253" s="93" t="s">
        <v>708</v>
      </c>
      <c r="G253" s="523" t="s">
        <v>390</v>
      </c>
      <c r="H253" s="523"/>
      <c r="I253" s="523"/>
      <c r="J253" s="523"/>
      <c r="K253" s="572"/>
      <c r="L253" s="444" t="e">
        <f>#REF!-#REF!*10%</f>
        <v>#REF!</v>
      </c>
    </row>
    <row r="254" spans="1:12" ht="15.6" customHeight="1" x14ac:dyDescent="0.25">
      <c r="A254" s="565"/>
      <c r="B254" s="568"/>
      <c r="C254" s="455"/>
      <c r="D254" s="566"/>
      <c r="E254" s="448"/>
      <c r="F254" s="93" t="s">
        <v>377</v>
      </c>
      <c r="G254" s="523" t="s">
        <v>387</v>
      </c>
      <c r="H254" s="523"/>
      <c r="I254" s="523"/>
      <c r="J254" s="523"/>
      <c r="K254" s="572"/>
      <c r="L254" s="444" t="e">
        <f>#REF!-#REF!*10%</f>
        <v>#REF!</v>
      </c>
    </row>
    <row r="255" spans="1:12" ht="15.6" customHeight="1" x14ac:dyDescent="0.25">
      <c r="A255" s="565"/>
      <c r="B255" s="568"/>
      <c r="C255" s="455"/>
      <c r="D255" s="566"/>
      <c r="E255" s="448"/>
      <c r="F255" s="93" t="s">
        <v>388</v>
      </c>
      <c r="G255" s="523" t="s">
        <v>393</v>
      </c>
      <c r="H255" s="523"/>
      <c r="I255" s="523"/>
      <c r="J255" s="523"/>
      <c r="K255" s="572"/>
      <c r="L255" s="444" t="e">
        <f>#REF!-#REF!*10%</f>
        <v>#REF!</v>
      </c>
    </row>
    <row r="256" spans="1:12" ht="15.6" customHeight="1" x14ac:dyDescent="0.25">
      <c r="A256" s="565"/>
      <c r="B256" s="568"/>
      <c r="C256" s="455"/>
      <c r="D256" s="566"/>
      <c r="E256" s="448"/>
      <c r="F256" s="93" t="s">
        <v>562</v>
      </c>
      <c r="G256" s="523" t="s">
        <v>1024</v>
      </c>
      <c r="H256" s="523"/>
      <c r="I256" s="523"/>
      <c r="J256" s="523"/>
      <c r="K256" s="572"/>
      <c r="L256" s="444" t="e">
        <f>#REF!-#REF!*10%</f>
        <v>#REF!</v>
      </c>
    </row>
    <row r="257" spans="1:12" ht="15.6" customHeight="1" x14ac:dyDescent="0.25">
      <c r="A257" s="565"/>
      <c r="B257" s="568"/>
      <c r="C257" s="455"/>
      <c r="D257" s="566"/>
      <c r="E257" s="448"/>
      <c r="F257" s="93" t="s">
        <v>570</v>
      </c>
      <c r="G257" s="523" t="s">
        <v>613</v>
      </c>
      <c r="H257" s="523"/>
      <c r="I257" s="523"/>
      <c r="J257" s="523"/>
      <c r="K257" s="572"/>
      <c r="L257" s="444" t="e">
        <f>#REF!-#REF!*10%</f>
        <v>#REF!</v>
      </c>
    </row>
    <row r="258" spans="1:12" ht="15.6" customHeight="1" x14ac:dyDescent="0.25">
      <c r="A258" s="565"/>
      <c r="B258" s="568"/>
      <c r="C258" s="455"/>
      <c r="D258" s="566"/>
      <c r="E258" s="448"/>
      <c r="F258" s="111" t="s">
        <v>84</v>
      </c>
      <c r="G258" s="526">
        <v>3.2</v>
      </c>
      <c r="H258" s="526"/>
      <c r="I258" s="526"/>
      <c r="J258" s="526"/>
      <c r="K258" s="572"/>
      <c r="L258" s="444" t="e">
        <f>#REF!-#REF!*10%</f>
        <v>#REF!</v>
      </c>
    </row>
    <row r="259" spans="1:12" ht="15.6" customHeight="1" x14ac:dyDescent="0.25">
      <c r="A259" s="565"/>
      <c r="B259" s="569"/>
      <c r="C259" s="455"/>
      <c r="D259" s="566"/>
      <c r="E259" s="448"/>
      <c r="F259" s="136" t="s">
        <v>1016</v>
      </c>
      <c r="G259" s="454">
        <v>5</v>
      </c>
      <c r="H259" s="454"/>
      <c r="I259" s="454"/>
      <c r="J259" s="454"/>
      <c r="K259" s="572"/>
      <c r="L259" s="511" t="e">
        <f>#REF!-#REF!*10%</f>
        <v>#REF!</v>
      </c>
    </row>
    <row r="260" spans="1:12" ht="15.6" customHeight="1" x14ac:dyDescent="0.25">
      <c r="A260" s="564">
        <v>9</v>
      </c>
      <c r="B260" s="567"/>
      <c r="C260" s="455" t="s">
        <v>982</v>
      </c>
      <c r="D260" s="557"/>
      <c r="E260" s="448"/>
      <c r="F260" s="110" t="s">
        <v>81</v>
      </c>
      <c r="G260" s="524" t="s">
        <v>6</v>
      </c>
      <c r="H260" s="524"/>
      <c r="I260" s="524"/>
      <c r="J260" s="524"/>
      <c r="K260" s="560">
        <v>3</v>
      </c>
      <c r="L260" s="498">
        <v>14629</v>
      </c>
    </row>
    <row r="261" spans="1:12" ht="15.6" customHeight="1" x14ac:dyDescent="0.25">
      <c r="A261" s="565"/>
      <c r="B261" s="568"/>
      <c r="C261" s="455"/>
      <c r="D261" s="566"/>
      <c r="E261" s="448"/>
      <c r="F261" s="110" t="s">
        <v>80</v>
      </c>
      <c r="G261" s="469">
        <v>122</v>
      </c>
      <c r="H261" s="469"/>
      <c r="I261" s="469"/>
      <c r="J261" s="469"/>
      <c r="K261" s="502"/>
      <c r="L261" s="499"/>
    </row>
    <row r="262" spans="1:12" ht="15.6" customHeight="1" x14ac:dyDescent="0.25">
      <c r="A262" s="565"/>
      <c r="B262" s="568"/>
      <c r="C262" s="455"/>
      <c r="D262" s="566"/>
      <c r="E262" s="448"/>
      <c r="F262" s="110" t="s">
        <v>8</v>
      </c>
      <c r="G262" s="240">
        <v>3000</v>
      </c>
      <c r="H262" s="241">
        <v>4000</v>
      </c>
      <c r="I262" s="312">
        <v>5000</v>
      </c>
      <c r="J262" s="242">
        <v>6000</v>
      </c>
      <c r="K262" s="502"/>
      <c r="L262" s="499"/>
    </row>
    <row r="263" spans="1:12" ht="15.6" customHeight="1" x14ac:dyDescent="0.25">
      <c r="A263" s="565"/>
      <c r="B263" s="568"/>
      <c r="C263" s="455"/>
      <c r="D263" s="566"/>
      <c r="E263" s="448"/>
      <c r="F263" s="93" t="s">
        <v>817</v>
      </c>
      <c r="G263" s="243">
        <f>G261*114</f>
        <v>13908</v>
      </c>
      <c r="H263" s="244">
        <f>G261*128</f>
        <v>15616</v>
      </c>
      <c r="I263" s="313">
        <f>G261*143</f>
        <v>17446</v>
      </c>
      <c r="J263" s="245">
        <f>G261*148</f>
        <v>18056</v>
      </c>
      <c r="K263" s="502"/>
      <c r="L263" s="499"/>
    </row>
    <row r="264" spans="1:12" ht="15.6" customHeight="1" x14ac:dyDescent="0.25">
      <c r="A264" s="565"/>
      <c r="B264" s="568"/>
      <c r="C264" s="455"/>
      <c r="D264" s="566"/>
      <c r="E264" s="448"/>
      <c r="F264" s="93" t="s">
        <v>1269</v>
      </c>
      <c r="G264" s="451">
        <v>0.98</v>
      </c>
      <c r="H264" s="451"/>
      <c r="I264" s="451"/>
      <c r="J264" s="451"/>
      <c r="K264" s="502"/>
      <c r="L264" s="499"/>
    </row>
    <row r="265" spans="1:12" ht="15.6" customHeight="1" x14ac:dyDescent="0.25">
      <c r="A265" s="565"/>
      <c r="B265" s="568"/>
      <c r="C265" s="455"/>
      <c r="D265" s="566"/>
      <c r="E265" s="448"/>
      <c r="F265" s="93" t="s">
        <v>699</v>
      </c>
      <c r="G265" s="523" t="s">
        <v>700</v>
      </c>
      <c r="H265" s="523"/>
      <c r="I265" s="523"/>
      <c r="J265" s="523"/>
      <c r="K265" s="502"/>
      <c r="L265" s="499"/>
    </row>
    <row r="266" spans="1:12" ht="15.6" customHeight="1" x14ac:dyDescent="0.25">
      <c r="A266" s="565"/>
      <c r="B266" s="568"/>
      <c r="C266" s="455"/>
      <c r="D266" s="566"/>
      <c r="E266" s="448"/>
      <c r="F266" s="93" t="s">
        <v>1181</v>
      </c>
      <c r="G266" s="462" t="s">
        <v>1179</v>
      </c>
      <c r="H266" s="463"/>
      <c r="I266" s="463"/>
      <c r="J266" s="464"/>
      <c r="K266" s="502"/>
      <c r="L266" s="499"/>
    </row>
    <row r="267" spans="1:12" ht="15.6" customHeight="1" x14ac:dyDescent="0.25">
      <c r="A267" s="565"/>
      <c r="B267" s="568"/>
      <c r="C267" s="455"/>
      <c r="D267" s="566"/>
      <c r="E267" s="448"/>
      <c r="F267" s="110" t="s">
        <v>83</v>
      </c>
      <c r="G267" s="524">
        <v>67</v>
      </c>
      <c r="H267" s="524"/>
      <c r="I267" s="524"/>
      <c r="J267" s="524"/>
      <c r="K267" s="502"/>
      <c r="L267" s="499"/>
    </row>
    <row r="268" spans="1:12" ht="15.6" customHeight="1" x14ac:dyDescent="0.25">
      <c r="A268" s="565"/>
      <c r="B268" s="568"/>
      <c r="C268" s="455"/>
      <c r="D268" s="566"/>
      <c r="E268" s="448"/>
      <c r="F268" s="110" t="s">
        <v>396</v>
      </c>
      <c r="G268" s="548" t="s">
        <v>397</v>
      </c>
      <c r="H268" s="548"/>
      <c r="I268" s="548"/>
      <c r="J268" s="548"/>
      <c r="K268" s="502"/>
      <c r="L268" s="499"/>
    </row>
    <row r="269" spans="1:12" ht="15.6" customHeight="1" x14ac:dyDescent="0.25">
      <c r="A269" s="565"/>
      <c r="B269" s="568"/>
      <c r="C269" s="455"/>
      <c r="D269" s="566"/>
      <c r="E269" s="448"/>
      <c r="F269" s="110" t="s">
        <v>256</v>
      </c>
      <c r="G269" s="524" t="s">
        <v>64</v>
      </c>
      <c r="H269" s="524"/>
      <c r="I269" s="524"/>
      <c r="J269" s="524"/>
      <c r="K269" s="502"/>
      <c r="L269" s="499"/>
    </row>
    <row r="270" spans="1:12" ht="15.6" customHeight="1" x14ac:dyDescent="0.25">
      <c r="A270" s="565"/>
      <c r="B270" s="568"/>
      <c r="C270" s="455"/>
      <c r="D270" s="566"/>
      <c r="E270" s="448"/>
      <c r="F270" s="93" t="s">
        <v>379</v>
      </c>
      <c r="G270" s="523" t="s">
        <v>380</v>
      </c>
      <c r="H270" s="523"/>
      <c r="I270" s="523"/>
      <c r="J270" s="523"/>
      <c r="K270" s="502"/>
      <c r="L270" s="499"/>
    </row>
    <row r="271" spans="1:12" ht="15.6" customHeight="1" x14ac:dyDescent="0.25">
      <c r="A271" s="565"/>
      <c r="B271" s="568"/>
      <c r="C271" s="455"/>
      <c r="D271" s="566"/>
      <c r="E271" s="448"/>
      <c r="F271" s="93" t="s">
        <v>701</v>
      </c>
      <c r="G271" s="523">
        <v>100000</v>
      </c>
      <c r="H271" s="523"/>
      <c r="I271" s="523"/>
      <c r="J271" s="523"/>
      <c r="K271" s="502"/>
      <c r="L271" s="499"/>
    </row>
    <row r="272" spans="1:12" ht="15.6" customHeight="1" x14ac:dyDescent="0.25">
      <c r="A272" s="565"/>
      <c r="B272" s="568"/>
      <c r="C272" s="455"/>
      <c r="D272" s="566"/>
      <c r="E272" s="448"/>
      <c r="F272" s="93" t="s">
        <v>257</v>
      </c>
      <c r="G272" s="523" t="s">
        <v>556</v>
      </c>
      <c r="H272" s="523"/>
      <c r="I272" s="523"/>
      <c r="J272" s="523"/>
      <c r="K272" s="502"/>
      <c r="L272" s="499"/>
    </row>
    <row r="273" spans="1:12" ht="15.6" customHeight="1" x14ac:dyDescent="0.25">
      <c r="A273" s="565"/>
      <c r="B273" s="568"/>
      <c r="C273" s="455"/>
      <c r="D273" s="566"/>
      <c r="E273" s="448"/>
      <c r="F273" s="93" t="s">
        <v>376</v>
      </c>
      <c r="G273" s="523" t="s">
        <v>1013</v>
      </c>
      <c r="H273" s="523"/>
      <c r="I273" s="523"/>
      <c r="J273" s="523"/>
      <c r="K273" s="502"/>
      <c r="L273" s="499"/>
    </row>
    <row r="274" spans="1:12" ht="15.6" customHeight="1" x14ac:dyDescent="0.25">
      <c r="A274" s="565"/>
      <c r="B274" s="568"/>
      <c r="C274" s="455"/>
      <c r="D274" s="566"/>
      <c r="E274" s="448"/>
      <c r="F274" s="93" t="s">
        <v>702</v>
      </c>
      <c r="G274" s="523" t="s">
        <v>1014</v>
      </c>
      <c r="H274" s="523"/>
      <c r="I274" s="523"/>
      <c r="J274" s="523"/>
      <c r="K274" s="502"/>
      <c r="L274" s="499"/>
    </row>
    <row r="275" spans="1:12" ht="15.6" customHeight="1" x14ac:dyDescent="0.25">
      <c r="A275" s="565"/>
      <c r="B275" s="568"/>
      <c r="C275" s="455"/>
      <c r="D275" s="566"/>
      <c r="E275" s="448"/>
      <c r="F275" s="93" t="s">
        <v>381</v>
      </c>
      <c r="G275" s="523" t="s">
        <v>382</v>
      </c>
      <c r="H275" s="523"/>
      <c r="I275" s="523"/>
      <c r="J275" s="523"/>
      <c r="K275" s="502"/>
      <c r="L275" s="500"/>
    </row>
    <row r="276" spans="1:12" ht="15.6" customHeight="1" x14ac:dyDescent="0.25">
      <c r="A276" s="565"/>
      <c r="B276" s="568"/>
      <c r="C276" s="455"/>
      <c r="D276" s="566"/>
      <c r="E276" s="448"/>
      <c r="F276" s="93" t="s">
        <v>969</v>
      </c>
      <c r="G276" s="523" t="s">
        <v>970</v>
      </c>
      <c r="H276" s="523"/>
      <c r="I276" s="523"/>
      <c r="J276" s="523"/>
      <c r="K276" s="571">
        <v>5</v>
      </c>
      <c r="L276" s="443">
        <v>15653</v>
      </c>
    </row>
    <row r="277" spans="1:12" ht="15.6" customHeight="1" x14ac:dyDescent="0.25">
      <c r="A277" s="565"/>
      <c r="B277" s="568"/>
      <c r="C277" s="455"/>
      <c r="D277" s="566"/>
      <c r="E277" s="448"/>
      <c r="F277" s="94" t="s">
        <v>358</v>
      </c>
      <c r="G277" s="523" t="s">
        <v>965</v>
      </c>
      <c r="H277" s="523"/>
      <c r="I277" s="523"/>
      <c r="J277" s="523"/>
      <c r="K277" s="572"/>
      <c r="L277" s="444" t="e">
        <f>#REF!-#REF!*10%</f>
        <v>#REF!</v>
      </c>
    </row>
    <row r="278" spans="1:12" ht="15.6" customHeight="1" x14ac:dyDescent="0.25">
      <c r="A278" s="565"/>
      <c r="B278" s="568"/>
      <c r="C278" s="455"/>
      <c r="D278" s="566"/>
      <c r="E278" s="448"/>
      <c r="F278" s="93" t="s">
        <v>383</v>
      </c>
      <c r="G278" s="523" t="s">
        <v>384</v>
      </c>
      <c r="H278" s="523"/>
      <c r="I278" s="523"/>
      <c r="J278" s="523"/>
      <c r="K278" s="572"/>
      <c r="L278" s="444" t="e">
        <f>#REF!-#REF!*10%</f>
        <v>#REF!</v>
      </c>
    </row>
    <row r="279" spans="1:12" ht="15.6" customHeight="1" x14ac:dyDescent="0.25">
      <c r="A279" s="565"/>
      <c r="B279" s="568"/>
      <c r="C279" s="455"/>
      <c r="D279" s="566"/>
      <c r="E279" s="448"/>
      <c r="F279" s="93" t="s">
        <v>385</v>
      </c>
      <c r="G279" s="523" t="s">
        <v>398</v>
      </c>
      <c r="H279" s="523"/>
      <c r="I279" s="523"/>
      <c r="J279" s="523"/>
      <c r="K279" s="572"/>
      <c r="L279" s="444" t="e">
        <f>#REF!-#REF!*10%</f>
        <v>#REF!</v>
      </c>
    </row>
    <row r="280" spans="1:12" ht="15.6" customHeight="1" x14ac:dyDescent="0.25">
      <c r="A280" s="565"/>
      <c r="B280" s="568"/>
      <c r="C280" s="455"/>
      <c r="D280" s="566"/>
      <c r="E280" s="448"/>
      <c r="F280" s="93" t="s">
        <v>389</v>
      </c>
      <c r="G280" s="523" t="s">
        <v>390</v>
      </c>
      <c r="H280" s="523"/>
      <c r="I280" s="523"/>
      <c r="J280" s="523"/>
      <c r="K280" s="572"/>
      <c r="L280" s="444" t="e">
        <f>#REF!-#REF!*10%</f>
        <v>#REF!</v>
      </c>
    </row>
    <row r="281" spans="1:12" ht="15.6" customHeight="1" x14ac:dyDescent="0.25">
      <c r="A281" s="565"/>
      <c r="B281" s="568"/>
      <c r="C281" s="455"/>
      <c r="D281" s="566"/>
      <c r="E281" s="448"/>
      <c r="F281" s="93" t="s">
        <v>704</v>
      </c>
      <c r="G281" s="523" t="s">
        <v>705</v>
      </c>
      <c r="H281" s="523"/>
      <c r="I281" s="523"/>
      <c r="J281" s="523"/>
      <c r="K281" s="572"/>
      <c r="L281" s="444" t="e">
        <f>#REF!-#REF!*10%</f>
        <v>#REF!</v>
      </c>
    </row>
    <row r="282" spans="1:12" ht="15.6" customHeight="1" x14ac:dyDescent="0.25">
      <c r="A282" s="565"/>
      <c r="B282" s="568"/>
      <c r="C282" s="455"/>
      <c r="D282" s="566"/>
      <c r="E282" s="448"/>
      <c r="F282" s="93" t="s">
        <v>706</v>
      </c>
      <c r="G282" s="523" t="s">
        <v>390</v>
      </c>
      <c r="H282" s="523"/>
      <c r="I282" s="523"/>
      <c r="J282" s="523"/>
      <c r="K282" s="572"/>
      <c r="L282" s="444" t="e">
        <f>#REF!-#REF!*10%</f>
        <v>#REF!</v>
      </c>
    </row>
    <row r="283" spans="1:12" ht="15.6" customHeight="1" x14ac:dyDescent="0.25">
      <c r="A283" s="565"/>
      <c r="B283" s="568"/>
      <c r="C283" s="455"/>
      <c r="D283" s="566"/>
      <c r="E283" s="448"/>
      <c r="F283" s="93" t="s">
        <v>1271</v>
      </c>
      <c r="G283" s="523" t="s">
        <v>390</v>
      </c>
      <c r="H283" s="523"/>
      <c r="I283" s="523"/>
      <c r="J283" s="523"/>
      <c r="K283" s="572"/>
      <c r="L283" s="444" t="e">
        <f>#REF!-#REF!*10%</f>
        <v>#REF!</v>
      </c>
    </row>
    <row r="284" spans="1:12" ht="15.6" customHeight="1" x14ac:dyDescent="0.25">
      <c r="A284" s="565"/>
      <c r="B284" s="568"/>
      <c r="C284" s="455"/>
      <c r="D284" s="566"/>
      <c r="E284" s="448"/>
      <c r="F284" s="93" t="s">
        <v>707</v>
      </c>
      <c r="G284" s="523" t="s">
        <v>911</v>
      </c>
      <c r="H284" s="523"/>
      <c r="I284" s="523"/>
      <c r="J284" s="523"/>
      <c r="K284" s="572"/>
      <c r="L284" s="444" t="e">
        <f>#REF!-#REF!*10%</f>
        <v>#REF!</v>
      </c>
    </row>
    <row r="285" spans="1:12" ht="15.6" customHeight="1" x14ac:dyDescent="0.25">
      <c r="A285" s="565"/>
      <c r="B285" s="568"/>
      <c r="C285" s="455"/>
      <c r="D285" s="566"/>
      <c r="E285" s="448"/>
      <c r="F285" s="93" t="s">
        <v>708</v>
      </c>
      <c r="G285" s="523" t="s">
        <v>390</v>
      </c>
      <c r="H285" s="523"/>
      <c r="I285" s="523"/>
      <c r="J285" s="523"/>
      <c r="K285" s="572"/>
      <c r="L285" s="444" t="e">
        <f>#REF!-#REF!*10%</f>
        <v>#REF!</v>
      </c>
    </row>
    <row r="286" spans="1:12" ht="15.6" customHeight="1" x14ac:dyDescent="0.25">
      <c r="A286" s="565"/>
      <c r="B286" s="568"/>
      <c r="C286" s="455"/>
      <c r="D286" s="566"/>
      <c r="E286" s="448"/>
      <c r="F286" s="93" t="s">
        <v>377</v>
      </c>
      <c r="G286" s="523" t="s">
        <v>387</v>
      </c>
      <c r="H286" s="523"/>
      <c r="I286" s="523"/>
      <c r="J286" s="523"/>
      <c r="K286" s="572"/>
      <c r="L286" s="444" t="e">
        <f>#REF!-#REF!*10%</f>
        <v>#REF!</v>
      </c>
    </row>
    <row r="287" spans="1:12" ht="15.6" customHeight="1" x14ac:dyDescent="0.25">
      <c r="A287" s="565"/>
      <c r="B287" s="568"/>
      <c r="C287" s="455"/>
      <c r="D287" s="566"/>
      <c r="E287" s="448"/>
      <c r="F287" s="93" t="s">
        <v>388</v>
      </c>
      <c r="G287" s="523" t="s">
        <v>393</v>
      </c>
      <c r="H287" s="523"/>
      <c r="I287" s="523"/>
      <c r="J287" s="523"/>
      <c r="K287" s="572"/>
      <c r="L287" s="444" t="e">
        <f>#REF!-#REF!*10%</f>
        <v>#REF!</v>
      </c>
    </row>
    <row r="288" spans="1:12" ht="15.6" customHeight="1" x14ac:dyDescent="0.25">
      <c r="A288" s="565"/>
      <c r="B288" s="568"/>
      <c r="C288" s="455"/>
      <c r="D288" s="566"/>
      <c r="E288" s="448"/>
      <c r="F288" s="93" t="s">
        <v>562</v>
      </c>
      <c r="G288" s="523" t="s">
        <v>1024</v>
      </c>
      <c r="H288" s="523"/>
      <c r="I288" s="523"/>
      <c r="J288" s="523"/>
      <c r="K288" s="572"/>
      <c r="L288" s="444" t="e">
        <f>#REF!-#REF!*10%</f>
        <v>#REF!</v>
      </c>
    </row>
    <row r="289" spans="1:12" ht="15.6" customHeight="1" x14ac:dyDescent="0.25">
      <c r="A289" s="565"/>
      <c r="B289" s="568"/>
      <c r="C289" s="455"/>
      <c r="D289" s="566"/>
      <c r="E289" s="448"/>
      <c r="F289" s="93" t="s">
        <v>570</v>
      </c>
      <c r="G289" s="523" t="s">
        <v>613</v>
      </c>
      <c r="H289" s="523"/>
      <c r="I289" s="523"/>
      <c r="J289" s="523"/>
      <c r="K289" s="572"/>
      <c r="L289" s="444" t="e">
        <f>#REF!-#REF!*10%</f>
        <v>#REF!</v>
      </c>
    </row>
    <row r="290" spans="1:12" ht="15.6" customHeight="1" x14ac:dyDescent="0.25">
      <c r="A290" s="565"/>
      <c r="B290" s="568"/>
      <c r="C290" s="455"/>
      <c r="D290" s="566"/>
      <c r="E290" s="448"/>
      <c r="F290" s="111" t="s">
        <v>84</v>
      </c>
      <c r="G290" s="526">
        <v>3.6</v>
      </c>
      <c r="H290" s="526"/>
      <c r="I290" s="526"/>
      <c r="J290" s="526"/>
      <c r="K290" s="572"/>
      <c r="L290" s="444" t="e">
        <f>#REF!-#REF!*10%</f>
        <v>#REF!</v>
      </c>
    </row>
    <row r="291" spans="1:12" ht="15.6" customHeight="1" x14ac:dyDescent="0.25">
      <c r="A291" s="565"/>
      <c r="B291" s="569"/>
      <c r="C291" s="455"/>
      <c r="D291" s="566"/>
      <c r="E291" s="448"/>
      <c r="F291" s="136" t="s">
        <v>1016</v>
      </c>
      <c r="G291" s="454">
        <v>5</v>
      </c>
      <c r="H291" s="454"/>
      <c r="I291" s="454"/>
      <c r="J291" s="454"/>
      <c r="K291" s="572"/>
      <c r="L291" s="511" t="e">
        <f>#REF!-#REF!*10%</f>
        <v>#REF!</v>
      </c>
    </row>
    <row r="292" spans="1:12" ht="15.6" customHeight="1" x14ac:dyDescent="0.25">
      <c r="A292" s="564">
        <v>10</v>
      </c>
      <c r="B292" s="567"/>
      <c r="C292" s="455" t="s">
        <v>983</v>
      </c>
      <c r="D292" s="557"/>
      <c r="E292" s="448"/>
      <c r="F292" s="110" t="s">
        <v>81</v>
      </c>
      <c r="G292" s="524" t="s">
        <v>6</v>
      </c>
      <c r="H292" s="524"/>
      <c r="I292" s="524"/>
      <c r="J292" s="524"/>
      <c r="K292" s="560">
        <v>3</v>
      </c>
      <c r="L292" s="498">
        <v>17312</v>
      </c>
    </row>
    <row r="293" spans="1:12" ht="15.6" customHeight="1" x14ac:dyDescent="0.25">
      <c r="A293" s="565"/>
      <c r="B293" s="568"/>
      <c r="C293" s="455"/>
      <c r="D293" s="566"/>
      <c r="E293" s="448"/>
      <c r="F293" s="110" t="s">
        <v>80</v>
      </c>
      <c r="G293" s="469">
        <v>140</v>
      </c>
      <c r="H293" s="469"/>
      <c r="I293" s="469"/>
      <c r="J293" s="469"/>
      <c r="K293" s="502"/>
      <c r="L293" s="499"/>
    </row>
    <row r="294" spans="1:12" ht="15.6" customHeight="1" x14ac:dyDescent="0.25">
      <c r="A294" s="565"/>
      <c r="B294" s="568"/>
      <c r="C294" s="455"/>
      <c r="D294" s="566"/>
      <c r="E294" s="448"/>
      <c r="F294" s="110" t="s">
        <v>8</v>
      </c>
      <c r="G294" s="240">
        <v>3000</v>
      </c>
      <c r="H294" s="241">
        <v>4000</v>
      </c>
      <c r="I294" s="312">
        <v>5000</v>
      </c>
      <c r="J294" s="242">
        <v>6000</v>
      </c>
      <c r="K294" s="502"/>
      <c r="L294" s="499"/>
    </row>
    <row r="295" spans="1:12" ht="15.6" customHeight="1" x14ac:dyDescent="0.25">
      <c r="A295" s="565"/>
      <c r="B295" s="568"/>
      <c r="C295" s="455"/>
      <c r="D295" s="566"/>
      <c r="E295" s="448"/>
      <c r="F295" s="93" t="s">
        <v>817</v>
      </c>
      <c r="G295" s="243">
        <f>G293*114</f>
        <v>15960</v>
      </c>
      <c r="H295" s="244">
        <f>G293*128</f>
        <v>17920</v>
      </c>
      <c r="I295" s="313">
        <f>G293*143</f>
        <v>20020</v>
      </c>
      <c r="J295" s="245">
        <f>G293*148</f>
        <v>20720</v>
      </c>
      <c r="K295" s="502"/>
      <c r="L295" s="499"/>
    </row>
    <row r="296" spans="1:12" ht="15.6" customHeight="1" x14ac:dyDescent="0.25">
      <c r="A296" s="565"/>
      <c r="B296" s="568"/>
      <c r="C296" s="455"/>
      <c r="D296" s="566"/>
      <c r="E296" s="448"/>
      <c r="F296" s="93" t="s">
        <v>1269</v>
      </c>
      <c r="G296" s="451">
        <v>0.98</v>
      </c>
      <c r="H296" s="451"/>
      <c r="I296" s="451"/>
      <c r="J296" s="451"/>
      <c r="K296" s="502"/>
      <c r="L296" s="499"/>
    </row>
    <row r="297" spans="1:12" ht="15.6" customHeight="1" x14ac:dyDescent="0.25">
      <c r="A297" s="565"/>
      <c r="B297" s="568"/>
      <c r="C297" s="455"/>
      <c r="D297" s="566"/>
      <c r="E297" s="448"/>
      <c r="F297" s="93" t="s">
        <v>699</v>
      </c>
      <c r="G297" s="523" t="s">
        <v>700</v>
      </c>
      <c r="H297" s="523"/>
      <c r="I297" s="523"/>
      <c r="J297" s="523"/>
      <c r="K297" s="502"/>
      <c r="L297" s="499"/>
    </row>
    <row r="298" spans="1:12" ht="15.6" customHeight="1" x14ac:dyDescent="0.25">
      <c r="A298" s="565"/>
      <c r="B298" s="568"/>
      <c r="C298" s="455"/>
      <c r="D298" s="566"/>
      <c r="E298" s="448"/>
      <c r="F298" s="93" t="s">
        <v>1181</v>
      </c>
      <c r="G298" s="462" t="s">
        <v>1179</v>
      </c>
      <c r="H298" s="463"/>
      <c r="I298" s="463"/>
      <c r="J298" s="464"/>
      <c r="K298" s="502"/>
      <c r="L298" s="499"/>
    </row>
    <row r="299" spans="1:12" ht="15.6" customHeight="1" x14ac:dyDescent="0.25">
      <c r="A299" s="565"/>
      <c r="B299" s="568"/>
      <c r="C299" s="455"/>
      <c r="D299" s="566"/>
      <c r="E299" s="448"/>
      <c r="F299" s="110" t="s">
        <v>83</v>
      </c>
      <c r="G299" s="524">
        <v>67</v>
      </c>
      <c r="H299" s="524"/>
      <c r="I299" s="524"/>
      <c r="J299" s="524"/>
      <c r="K299" s="502"/>
      <c r="L299" s="499"/>
    </row>
    <row r="300" spans="1:12" ht="15.6" customHeight="1" x14ac:dyDescent="0.25">
      <c r="A300" s="565"/>
      <c r="B300" s="568"/>
      <c r="C300" s="455"/>
      <c r="D300" s="566"/>
      <c r="E300" s="448"/>
      <c r="F300" s="110" t="s">
        <v>396</v>
      </c>
      <c r="G300" s="548" t="s">
        <v>397</v>
      </c>
      <c r="H300" s="548"/>
      <c r="I300" s="548"/>
      <c r="J300" s="548"/>
      <c r="K300" s="502"/>
      <c r="L300" s="499"/>
    </row>
    <row r="301" spans="1:12" ht="15.6" customHeight="1" x14ac:dyDescent="0.25">
      <c r="A301" s="565"/>
      <c r="B301" s="568"/>
      <c r="C301" s="455"/>
      <c r="D301" s="566"/>
      <c r="E301" s="448"/>
      <c r="F301" s="110" t="s">
        <v>256</v>
      </c>
      <c r="G301" s="524" t="s">
        <v>65</v>
      </c>
      <c r="H301" s="524"/>
      <c r="I301" s="524"/>
      <c r="J301" s="524"/>
      <c r="K301" s="502"/>
      <c r="L301" s="499"/>
    </row>
    <row r="302" spans="1:12" ht="15.6" customHeight="1" x14ac:dyDescent="0.25">
      <c r="A302" s="565"/>
      <c r="B302" s="568"/>
      <c r="C302" s="455"/>
      <c r="D302" s="566"/>
      <c r="E302" s="448"/>
      <c r="F302" s="93" t="s">
        <v>379</v>
      </c>
      <c r="G302" s="523" t="s">
        <v>380</v>
      </c>
      <c r="H302" s="523"/>
      <c r="I302" s="523"/>
      <c r="J302" s="523"/>
      <c r="K302" s="502"/>
      <c r="L302" s="499"/>
    </row>
    <row r="303" spans="1:12" ht="15.6" customHeight="1" x14ac:dyDescent="0.25">
      <c r="A303" s="565"/>
      <c r="B303" s="568"/>
      <c r="C303" s="455"/>
      <c r="D303" s="566"/>
      <c r="E303" s="448"/>
      <c r="F303" s="93" t="s">
        <v>701</v>
      </c>
      <c r="G303" s="523">
        <v>100000</v>
      </c>
      <c r="H303" s="523"/>
      <c r="I303" s="523"/>
      <c r="J303" s="523"/>
      <c r="K303" s="502"/>
      <c r="L303" s="499"/>
    </row>
    <row r="304" spans="1:12" ht="15.6" customHeight="1" x14ac:dyDescent="0.25">
      <c r="A304" s="565"/>
      <c r="B304" s="568"/>
      <c r="C304" s="455"/>
      <c r="D304" s="566"/>
      <c r="E304" s="448"/>
      <c r="F304" s="93" t="s">
        <v>257</v>
      </c>
      <c r="G304" s="523" t="s">
        <v>556</v>
      </c>
      <c r="H304" s="523"/>
      <c r="I304" s="523"/>
      <c r="J304" s="523"/>
      <c r="K304" s="502"/>
      <c r="L304" s="499"/>
    </row>
    <row r="305" spans="1:12" ht="15.6" customHeight="1" x14ac:dyDescent="0.25">
      <c r="A305" s="565"/>
      <c r="B305" s="568"/>
      <c r="C305" s="455"/>
      <c r="D305" s="566"/>
      <c r="E305" s="448"/>
      <c r="F305" s="93" t="s">
        <v>376</v>
      </c>
      <c r="G305" s="523" t="s">
        <v>1013</v>
      </c>
      <c r="H305" s="523"/>
      <c r="I305" s="523"/>
      <c r="J305" s="523"/>
      <c r="K305" s="502"/>
      <c r="L305" s="499"/>
    </row>
    <row r="306" spans="1:12" ht="15.6" customHeight="1" x14ac:dyDescent="0.25">
      <c r="A306" s="565"/>
      <c r="B306" s="568"/>
      <c r="C306" s="455"/>
      <c r="D306" s="566"/>
      <c r="E306" s="448"/>
      <c r="F306" s="93" t="s">
        <v>702</v>
      </c>
      <c r="G306" s="523" t="s">
        <v>1014</v>
      </c>
      <c r="H306" s="523"/>
      <c r="I306" s="523"/>
      <c r="J306" s="523"/>
      <c r="K306" s="502"/>
      <c r="L306" s="499"/>
    </row>
    <row r="307" spans="1:12" ht="15.6" customHeight="1" x14ac:dyDescent="0.25">
      <c r="A307" s="565"/>
      <c r="B307" s="568"/>
      <c r="C307" s="455"/>
      <c r="D307" s="566"/>
      <c r="E307" s="448"/>
      <c r="F307" s="93" t="s">
        <v>381</v>
      </c>
      <c r="G307" s="523" t="s">
        <v>382</v>
      </c>
      <c r="H307" s="523"/>
      <c r="I307" s="523"/>
      <c r="J307" s="523"/>
      <c r="K307" s="502"/>
      <c r="L307" s="500"/>
    </row>
    <row r="308" spans="1:12" ht="15.6" customHeight="1" x14ac:dyDescent="0.25">
      <c r="A308" s="565"/>
      <c r="B308" s="568"/>
      <c r="C308" s="455"/>
      <c r="D308" s="566"/>
      <c r="E308" s="448"/>
      <c r="F308" s="93" t="s">
        <v>969</v>
      </c>
      <c r="G308" s="523" t="s">
        <v>970</v>
      </c>
      <c r="H308" s="523"/>
      <c r="I308" s="523"/>
      <c r="J308" s="523"/>
      <c r="K308" s="571">
        <v>5</v>
      </c>
      <c r="L308" s="443">
        <v>18524</v>
      </c>
    </row>
    <row r="309" spans="1:12" ht="15.6" customHeight="1" x14ac:dyDescent="0.25">
      <c r="A309" s="565"/>
      <c r="B309" s="568"/>
      <c r="C309" s="455"/>
      <c r="D309" s="566"/>
      <c r="E309" s="448"/>
      <c r="F309" s="94" t="s">
        <v>358</v>
      </c>
      <c r="G309" s="523" t="s">
        <v>965</v>
      </c>
      <c r="H309" s="523"/>
      <c r="I309" s="523"/>
      <c r="J309" s="523"/>
      <c r="K309" s="572"/>
      <c r="L309" s="444" t="e">
        <f>#REF!-#REF!*10%</f>
        <v>#REF!</v>
      </c>
    </row>
    <row r="310" spans="1:12" ht="15.6" customHeight="1" x14ac:dyDescent="0.25">
      <c r="A310" s="565"/>
      <c r="B310" s="568"/>
      <c r="C310" s="455"/>
      <c r="D310" s="566"/>
      <c r="E310" s="448"/>
      <c r="F310" s="93" t="s">
        <v>383</v>
      </c>
      <c r="G310" s="523" t="s">
        <v>384</v>
      </c>
      <c r="H310" s="523"/>
      <c r="I310" s="523"/>
      <c r="J310" s="523"/>
      <c r="K310" s="572"/>
      <c r="L310" s="444" t="e">
        <f>#REF!-#REF!*10%</f>
        <v>#REF!</v>
      </c>
    </row>
    <row r="311" spans="1:12" ht="15.6" customHeight="1" x14ac:dyDescent="0.25">
      <c r="A311" s="565"/>
      <c r="B311" s="568"/>
      <c r="C311" s="455"/>
      <c r="D311" s="566"/>
      <c r="E311" s="448"/>
      <c r="F311" s="93" t="s">
        <v>385</v>
      </c>
      <c r="G311" s="523" t="s">
        <v>398</v>
      </c>
      <c r="H311" s="523"/>
      <c r="I311" s="523"/>
      <c r="J311" s="523"/>
      <c r="K311" s="572"/>
      <c r="L311" s="444" t="e">
        <f>#REF!-#REF!*10%</f>
        <v>#REF!</v>
      </c>
    </row>
    <row r="312" spans="1:12" ht="15.6" customHeight="1" x14ac:dyDescent="0.25">
      <c r="A312" s="565"/>
      <c r="B312" s="568"/>
      <c r="C312" s="455"/>
      <c r="D312" s="566"/>
      <c r="E312" s="448"/>
      <c r="F312" s="93" t="s">
        <v>389</v>
      </c>
      <c r="G312" s="523" t="s">
        <v>390</v>
      </c>
      <c r="H312" s="523"/>
      <c r="I312" s="523"/>
      <c r="J312" s="523"/>
      <c r="K312" s="572"/>
      <c r="L312" s="444" t="e">
        <f>#REF!-#REF!*10%</f>
        <v>#REF!</v>
      </c>
    </row>
    <row r="313" spans="1:12" ht="15.6" customHeight="1" x14ac:dyDescent="0.25">
      <c r="A313" s="565"/>
      <c r="B313" s="568"/>
      <c r="C313" s="455"/>
      <c r="D313" s="566"/>
      <c r="E313" s="448"/>
      <c r="F313" s="93" t="s">
        <v>704</v>
      </c>
      <c r="G313" s="523" t="s">
        <v>705</v>
      </c>
      <c r="H313" s="523"/>
      <c r="I313" s="523"/>
      <c r="J313" s="523"/>
      <c r="K313" s="572"/>
      <c r="L313" s="444" t="e">
        <f>#REF!-#REF!*10%</f>
        <v>#REF!</v>
      </c>
    </row>
    <row r="314" spans="1:12" ht="15.6" customHeight="1" x14ac:dyDescent="0.25">
      <c r="A314" s="565"/>
      <c r="B314" s="568"/>
      <c r="C314" s="455"/>
      <c r="D314" s="566"/>
      <c r="E314" s="448"/>
      <c r="F314" s="93" t="s">
        <v>706</v>
      </c>
      <c r="G314" s="523" t="s">
        <v>390</v>
      </c>
      <c r="H314" s="523"/>
      <c r="I314" s="523"/>
      <c r="J314" s="523"/>
      <c r="K314" s="572"/>
      <c r="L314" s="444" t="e">
        <f>#REF!-#REF!*10%</f>
        <v>#REF!</v>
      </c>
    </row>
    <row r="315" spans="1:12" ht="15.6" customHeight="1" x14ac:dyDescent="0.25">
      <c r="A315" s="565"/>
      <c r="B315" s="568"/>
      <c r="C315" s="455"/>
      <c r="D315" s="566"/>
      <c r="E315" s="448"/>
      <c r="F315" s="93" t="s">
        <v>1271</v>
      </c>
      <c r="G315" s="523" t="s">
        <v>390</v>
      </c>
      <c r="H315" s="523"/>
      <c r="I315" s="523"/>
      <c r="J315" s="523"/>
      <c r="K315" s="572"/>
      <c r="L315" s="444" t="e">
        <f>#REF!-#REF!*10%</f>
        <v>#REF!</v>
      </c>
    </row>
    <row r="316" spans="1:12" ht="15.6" customHeight="1" x14ac:dyDescent="0.25">
      <c r="A316" s="565"/>
      <c r="B316" s="568"/>
      <c r="C316" s="455"/>
      <c r="D316" s="566"/>
      <c r="E316" s="448"/>
      <c r="F316" s="93" t="s">
        <v>707</v>
      </c>
      <c r="G316" s="523" t="s">
        <v>911</v>
      </c>
      <c r="H316" s="523"/>
      <c r="I316" s="523"/>
      <c r="J316" s="523"/>
      <c r="K316" s="572"/>
      <c r="L316" s="444" t="e">
        <f>#REF!-#REF!*10%</f>
        <v>#REF!</v>
      </c>
    </row>
    <row r="317" spans="1:12" ht="15.6" customHeight="1" x14ac:dyDescent="0.25">
      <c r="A317" s="565"/>
      <c r="B317" s="568"/>
      <c r="C317" s="455"/>
      <c r="D317" s="566"/>
      <c r="E317" s="448"/>
      <c r="F317" s="93" t="s">
        <v>708</v>
      </c>
      <c r="G317" s="523" t="s">
        <v>390</v>
      </c>
      <c r="H317" s="523"/>
      <c r="I317" s="523"/>
      <c r="J317" s="523"/>
      <c r="K317" s="572"/>
      <c r="L317" s="444" t="e">
        <f>#REF!-#REF!*10%</f>
        <v>#REF!</v>
      </c>
    </row>
    <row r="318" spans="1:12" ht="15.6" customHeight="1" x14ac:dyDescent="0.25">
      <c r="A318" s="565"/>
      <c r="B318" s="568"/>
      <c r="C318" s="455"/>
      <c r="D318" s="566"/>
      <c r="E318" s="448"/>
      <c r="F318" s="93" t="s">
        <v>377</v>
      </c>
      <c r="G318" s="523" t="s">
        <v>387</v>
      </c>
      <c r="H318" s="523"/>
      <c r="I318" s="523"/>
      <c r="J318" s="523"/>
      <c r="K318" s="572"/>
      <c r="L318" s="444" t="e">
        <f>#REF!-#REF!*10%</f>
        <v>#REF!</v>
      </c>
    </row>
    <row r="319" spans="1:12" ht="15.6" customHeight="1" x14ac:dyDescent="0.25">
      <c r="A319" s="565"/>
      <c r="B319" s="568"/>
      <c r="C319" s="455"/>
      <c r="D319" s="566"/>
      <c r="E319" s="448"/>
      <c r="F319" s="93" t="s">
        <v>388</v>
      </c>
      <c r="G319" s="523" t="s">
        <v>393</v>
      </c>
      <c r="H319" s="523"/>
      <c r="I319" s="523"/>
      <c r="J319" s="523"/>
      <c r="K319" s="572"/>
      <c r="L319" s="444" t="e">
        <f>#REF!-#REF!*10%</f>
        <v>#REF!</v>
      </c>
    </row>
    <row r="320" spans="1:12" ht="15.6" customHeight="1" x14ac:dyDescent="0.25">
      <c r="A320" s="565"/>
      <c r="B320" s="568"/>
      <c r="C320" s="455"/>
      <c r="D320" s="566"/>
      <c r="E320" s="448"/>
      <c r="F320" s="93" t="s">
        <v>562</v>
      </c>
      <c r="G320" s="523" t="s">
        <v>1024</v>
      </c>
      <c r="H320" s="523"/>
      <c r="I320" s="523"/>
      <c r="J320" s="523"/>
      <c r="K320" s="572"/>
      <c r="L320" s="444" t="e">
        <f>#REF!-#REF!*10%</f>
        <v>#REF!</v>
      </c>
    </row>
    <row r="321" spans="1:12" ht="15.6" customHeight="1" x14ac:dyDescent="0.25">
      <c r="A321" s="565"/>
      <c r="B321" s="568"/>
      <c r="C321" s="455"/>
      <c r="D321" s="566"/>
      <c r="E321" s="448"/>
      <c r="F321" s="93" t="s">
        <v>570</v>
      </c>
      <c r="G321" s="523" t="s">
        <v>613</v>
      </c>
      <c r="H321" s="523"/>
      <c r="I321" s="523"/>
      <c r="J321" s="523"/>
      <c r="K321" s="572"/>
      <c r="L321" s="444" t="e">
        <f>#REF!-#REF!*10%</f>
        <v>#REF!</v>
      </c>
    </row>
    <row r="322" spans="1:12" ht="15.6" customHeight="1" x14ac:dyDescent="0.25">
      <c r="A322" s="565"/>
      <c r="B322" s="568"/>
      <c r="C322" s="455"/>
      <c r="D322" s="566"/>
      <c r="E322" s="448"/>
      <c r="F322" s="111" t="s">
        <v>84</v>
      </c>
      <c r="G322" s="526">
        <v>4</v>
      </c>
      <c r="H322" s="526"/>
      <c r="I322" s="526"/>
      <c r="J322" s="526"/>
      <c r="K322" s="572"/>
      <c r="L322" s="444" t="e">
        <f>#REF!-#REF!*10%</f>
        <v>#REF!</v>
      </c>
    </row>
    <row r="323" spans="1:12" ht="15.6" customHeight="1" x14ac:dyDescent="0.25">
      <c r="A323" s="565"/>
      <c r="B323" s="569"/>
      <c r="C323" s="455"/>
      <c r="D323" s="566"/>
      <c r="E323" s="448"/>
      <c r="F323" s="136" t="s">
        <v>1016</v>
      </c>
      <c r="G323" s="454">
        <v>5</v>
      </c>
      <c r="H323" s="454"/>
      <c r="I323" s="454"/>
      <c r="J323" s="454"/>
      <c r="K323" s="572"/>
      <c r="L323" s="511" t="e">
        <f>#REF!-#REF!*10%</f>
        <v>#REF!</v>
      </c>
    </row>
    <row r="324" spans="1:12" ht="15.6" customHeight="1" x14ac:dyDescent="0.25">
      <c r="A324" s="564">
        <v>11</v>
      </c>
      <c r="B324" s="567"/>
      <c r="C324" s="455" t="s">
        <v>984</v>
      </c>
      <c r="D324" s="557"/>
      <c r="E324" s="448"/>
      <c r="F324" s="110" t="s">
        <v>81</v>
      </c>
      <c r="G324" s="570" t="s">
        <v>6</v>
      </c>
      <c r="H324" s="570"/>
      <c r="I324" s="570"/>
      <c r="J324" s="570"/>
      <c r="K324" s="560">
        <v>3</v>
      </c>
      <c r="L324" s="498">
        <v>21154</v>
      </c>
    </row>
    <row r="325" spans="1:12" ht="15.6" customHeight="1" x14ac:dyDescent="0.25">
      <c r="A325" s="565"/>
      <c r="B325" s="568"/>
      <c r="C325" s="455"/>
      <c r="D325" s="566"/>
      <c r="E325" s="448"/>
      <c r="F325" s="110" t="s">
        <v>80</v>
      </c>
      <c r="G325" s="469">
        <v>158</v>
      </c>
      <c r="H325" s="469"/>
      <c r="I325" s="469"/>
      <c r="J325" s="469"/>
      <c r="K325" s="502"/>
      <c r="L325" s="499"/>
    </row>
    <row r="326" spans="1:12" ht="15.6" customHeight="1" x14ac:dyDescent="0.25">
      <c r="A326" s="565"/>
      <c r="B326" s="568"/>
      <c r="C326" s="455"/>
      <c r="D326" s="566"/>
      <c r="E326" s="448"/>
      <c r="F326" s="110" t="s">
        <v>8</v>
      </c>
      <c r="G326" s="240">
        <v>3000</v>
      </c>
      <c r="H326" s="241">
        <v>4000</v>
      </c>
      <c r="I326" s="312">
        <v>5000</v>
      </c>
      <c r="J326" s="242">
        <v>6000</v>
      </c>
      <c r="K326" s="502"/>
      <c r="L326" s="499"/>
    </row>
    <row r="327" spans="1:12" ht="15.6" customHeight="1" x14ac:dyDescent="0.25">
      <c r="A327" s="565"/>
      <c r="B327" s="568"/>
      <c r="C327" s="455"/>
      <c r="D327" s="566"/>
      <c r="E327" s="448"/>
      <c r="F327" s="93" t="s">
        <v>817</v>
      </c>
      <c r="G327" s="243">
        <f>G325*114</f>
        <v>18012</v>
      </c>
      <c r="H327" s="244">
        <f>G325*128</f>
        <v>20224</v>
      </c>
      <c r="I327" s="313">
        <f>G325*143</f>
        <v>22594</v>
      </c>
      <c r="J327" s="245">
        <f>G325*148</f>
        <v>23384</v>
      </c>
      <c r="K327" s="502"/>
      <c r="L327" s="499"/>
    </row>
    <row r="328" spans="1:12" ht="15.6" customHeight="1" x14ac:dyDescent="0.25">
      <c r="A328" s="565"/>
      <c r="B328" s="568"/>
      <c r="C328" s="455"/>
      <c r="D328" s="566"/>
      <c r="E328" s="448"/>
      <c r="F328" s="93" t="s">
        <v>1269</v>
      </c>
      <c r="G328" s="451">
        <v>0.98</v>
      </c>
      <c r="H328" s="451"/>
      <c r="I328" s="451"/>
      <c r="J328" s="451"/>
      <c r="K328" s="502"/>
      <c r="L328" s="499"/>
    </row>
    <row r="329" spans="1:12" ht="15.6" customHeight="1" x14ac:dyDescent="0.25">
      <c r="A329" s="565"/>
      <c r="B329" s="568"/>
      <c r="C329" s="455"/>
      <c r="D329" s="566"/>
      <c r="E329" s="448"/>
      <c r="F329" s="93" t="s">
        <v>699</v>
      </c>
      <c r="G329" s="523" t="s">
        <v>700</v>
      </c>
      <c r="H329" s="523"/>
      <c r="I329" s="523"/>
      <c r="J329" s="523"/>
      <c r="K329" s="502"/>
      <c r="L329" s="499"/>
    </row>
    <row r="330" spans="1:12" ht="15.6" customHeight="1" x14ac:dyDescent="0.25">
      <c r="A330" s="565"/>
      <c r="B330" s="568"/>
      <c r="C330" s="455"/>
      <c r="D330" s="566"/>
      <c r="E330" s="448"/>
      <c r="F330" s="93" t="s">
        <v>1181</v>
      </c>
      <c r="G330" s="462" t="s">
        <v>1179</v>
      </c>
      <c r="H330" s="463"/>
      <c r="I330" s="463"/>
      <c r="J330" s="464"/>
      <c r="K330" s="502"/>
      <c r="L330" s="499"/>
    </row>
    <row r="331" spans="1:12" ht="15.6" customHeight="1" x14ac:dyDescent="0.25">
      <c r="A331" s="565"/>
      <c r="B331" s="568"/>
      <c r="C331" s="455"/>
      <c r="D331" s="566"/>
      <c r="E331" s="448"/>
      <c r="F331" s="110" t="s">
        <v>83</v>
      </c>
      <c r="G331" s="524">
        <v>67</v>
      </c>
      <c r="H331" s="524"/>
      <c r="I331" s="524"/>
      <c r="J331" s="524"/>
      <c r="K331" s="502"/>
      <c r="L331" s="499"/>
    </row>
    <row r="332" spans="1:12" ht="15.6" customHeight="1" x14ac:dyDescent="0.25">
      <c r="A332" s="565"/>
      <c r="B332" s="568"/>
      <c r="C332" s="455"/>
      <c r="D332" s="566"/>
      <c r="E332" s="448"/>
      <c r="F332" s="110" t="s">
        <v>396</v>
      </c>
      <c r="G332" s="548" t="s">
        <v>397</v>
      </c>
      <c r="H332" s="548"/>
      <c r="I332" s="548"/>
      <c r="J332" s="548"/>
      <c r="K332" s="502"/>
      <c r="L332" s="499"/>
    </row>
    <row r="333" spans="1:12" ht="15.6" customHeight="1" x14ac:dyDescent="0.25">
      <c r="A333" s="565"/>
      <c r="B333" s="568"/>
      <c r="C333" s="455"/>
      <c r="D333" s="566"/>
      <c r="E333" s="448"/>
      <c r="F333" s="110" t="s">
        <v>256</v>
      </c>
      <c r="G333" s="524" t="s">
        <v>66</v>
      </c>
      <c r="H333" s="524"/>
      <c r="I333" s="524"/>
      <c r="J333" s="524"/>
      <c r="K333" s="502"/>
      <c r="L333" s="499"/>
    </row>
    <row r="334" spans="1:12" ht="15.6" customHeight="1" x14ac:dyDescent="0.25">
      <c r="A334" s="565"/>
      <c r="B334" s="568"/>
      <c r="C334" s="455"/>
      <c r="D334" s="566"/>
      <c r="E334" s="448"/>
      <c r="F334" s="93" t="s">
        <v>379</v>
      </c>
      <c r="G334" s="523" t="s">
        <v>380</v>
      </c>
      <c r="H334" s="523"/>
      <c r="I334" s="523"/>
      <c r="J334" s="523"/>
      <c r="K334" s="502"/>
      <c r="L334" s="499"/>
    </row>
    <row r="335" spans="1:12" ht="15.6" customHeight="1" x14ac:dyDescent="0.25">
      <c r="A335" s="565"/>
      <c r="B335" s="568"/>
      <c r="C335" s="455"/>
      <c r="D335" s="566"/>
      <c r="E335" s="448"/>
      <c r="F335" s="93" t="s">
        <v>701</v>
      </c>
      <c r="G335" s="523">
        <v>100000</v>
      </c>
      <c r="H335" s="523"/>
      <c r="I335" s="523"/>
      <c r="J335" s="523"/>
      <c r="K335" s="502"/>
      <c r="L335" s="499"/>
    </row>
    <row r="336" spans="1:12" ht="15.6" customHeight="1" x14ac:dyDescent="0.25">
      <c r="A336" s="565"/>
      <c r="B336" s="568"/>
      <c r="C336" s="455"/>
      <c r="D336" s="566"/>
      <c r="E336" s="448"/>
      <c r="F336" s="93" t="s">
        <v>257</v>
      </c>
      <c r="G336" s="523" t="s">
        <v>556</v>
      </c>
      <c r="H336" s="523"/>
      <c r="I336" s="523"/>
      <c r="J336" s="523"/>
      <c r="K336" s="502"/>
      <c r="L336" s="499"/>
    </row>
    <row r="337" spans="1:12" ht="15.6" customHeight="1" x14ac:dyDescent="0.25">
      <c r="A337" s="565"/>
      <c r="B337" s="568"/>
      <c r="C337" s="455"/>
      <c r="D337" s="566"/>
      <c r="E337" s="448"/>
      <c r="F337" s="93" t="s">
        <v>376</v>
      </c>
      <c r="G337" s="523" t="s">
        <v>1013</v>
      </c>
      <c r="H337" s="523"/>
      <c r="I337" s="523"/>
      <c r="J337" s="523"/>
      <c r="K337" s="502"/>
      <c r="L337" s="499"/>
    </row>
    <row r="338" spans="1:12" ht="15.6" customHeight="1" x14ac:dyDescent="0.25">
      <c r="A338" s="565"/>
      <c r="B338" s="568"/>
      <c r="C338" s="455"/>
      <c r="D338" s="566"/>
      <c r="E338" s="448"/>
      <c r="F338" s="93" t="s">
        <v>702</v>
      </c>
      <c r="G338" s="523" t="s">
        <v>1014</v>
      </c>
      <c r="H338" s="523"/>
      <c r="I338" s="523"/>
      <c r="J338" s="523"/>
      <c r="K338" s="502"/>
      <c r="L338" s="499"/>
    </row>
    <row r="339" spans="1:12" ht="15.6" customHeight="1" x14ac:dyDescent="0.25">
      <c r="A339" s="565"/>
      <c r="B339" s="568"/>
      <c r="C339" s="455"/>
      <c r="D339" s="566"/>
      <c r="E339" s="448"/>
      <c r="F339" s="93" t="s">
        <v>381</v>
      </c>
      <c r="G339" s="523" t="s">
        <v>382</v>
      </c>
      <c r="H339" s="523"/>
      <c r="I339" s="523"/>
      <c r="J339" s="523"/>
      <c r="K339" s="502"/>
      <c r="L339" s="500"/>
    </row>
    <row r="340" spans="1:12" ht="15.6" customHeight="1" x14ac:dyDescent="0.25">
      <c r="A340" s="565"/>
      <c r="B340" s="568"/>
      <c r="C340" s="455"/>
      <c r="D340" s="566"/>
      <c r="E340" s="448"/>
      <c r="F340" s="93" t="s">
        <v>969</v>
      </c>
      <c r="G340" s="523" t="s">
        <v>970</v>
      </c>
      <c r="H340" s="523"/>
      <c r="I340" s="523"/>
      <c r="J340" s="523"/>
      <c r="K340" s="571">
        <v>5</v>
      </c>
      <c r="L340" s="443">
        <v>22634</v>
      </c>
    </row>
    <row r="341" spans="1:12" ht="15.6" customHeight="1" x14ac:dyDescent="0.25">
      <c r="A341" s="565"/>
      <c r="B341" s="568"/>
      <c r="C341" s="455"/>
      <c r="D341" s="566"/>
      <c r="E341" s="448"/>
      <c r="F341" s="94" t="s">
        <v>358</v>
      </c>
      <c r="G341" s="523" t="s">
        <v>965</v>
      </c>
      <c r="H341" s="523"/>
      <c r="I341" s="523"/>
      <c r="J341" s="523"/>
      <c r="K341" s="572"/>
      <c r="L341" s="444" t="e">
        <f>#REF!-#REF!*10%</f>
        <v>#REF!</v>
      </c>
    </row>
    <row r="342" spans="1:12" ht="15.6" customHeight="1" x14ac:dyDescent="0.25">
      <c r="A342" s="565"/>
      <c r="B342" s="568"/>
      <c r="C342" s="455"/>
      <c r="D342" s="566"/>
      <c r="E342" s="448"/>
      <c r="F342" s="93" t="s">
        <v>383</v>
      </c>
      <c r="G342" s="523" t="s">
        <v>384</v>
      </c>
      <c r="H342" s="523"/>
      <c r="I342" s="523"/>
      <c r="J342" s="523"/>
      <c r="K342" s="572"/>
      <c r="L342" s="444" t="e">
        <f>#REF!-#REF!*10%</f>
        <v>#REF!</v>
      </c>
    </row>
    <row r="343" spans="1:12" ht="15.6" customHeight="1" x14ac:dyDescent="0.25">
      <c r="A343" s="565"/>
      <c r="B343" s="568"/>
      <c r="C343" s="455"/>
      <c r="D343" s="566"/>
      <c r="E343" s="448"/>
      <c r="F343" s="93" t="s">
        <v>385</v>
      </c>
      <c r="G343" s="523" t="s">
        <v>398</v>
      </c>
      <c r="H343" s="523"/>
      <c r="I343" s="523"/>
      <c r="J343" s="523"/>
      <c r="K343" s="572"/>
      <c r="L343" s="444" t="e">
        <f>#REF!-#REF!*10%</f>
        <v>#REF!</v>
      </c>
    </row>
    <row r="344" spans="1:12" ht="15.6" customHeight="1" x14ac:dyDescent="0.25">
      <c r="A344" s="565"/>
      <c r="B344" s="568"/>
      <c r="C344" s="455"/>
      <c r="D344" s="566"/>
      <c r="E344" s="448"/>
      <c r="F344" s="93" t="s">
        <v>389</v>
      </c>
      <c r="G344" s="523" t="s">
        <v>390</v>
      </c>
      <c r="H344" s="523"/>
      <c r="I344" s="523"/>
      <c r="J344" s="523"/>
      <c r="K344" s="572"/>
      <c r="L344" s="444" t="e">
        <f>#REF!-#REF!*10%</f>
        <v>#REF!</v>
      </c>
    </row>
    <row r="345" spans="1:12" ht="15.6" customHeight="1" x14ac:dyDescent="0.25">
      <c r="A345" s="565"/>
      <c r="B345" s="568"/>
      <c r="C345" s="455"/>
      <c r="D345" s="566"/>
      <c r="E345" s="448"/>
      <c r="F345" s="93" t="s">
        <v>704</v>
      </c>
      <c r="G345" s="523" t="s">
        <v>705</v>
      </c>
      <c r="H345" s="523"/>
      <c r="I345" s="523"/>
      <c r="J345" s="523"/>
      <c r="K345" s="572"/>
      <c r="L345" s="444" t="e">
        <f>#REF!-#REF!*10%</f>
        <v>#REF!</v>
      </c>
    </row>
    <row r="346" spans="1:12" ht="15.6" customHeight="1" x14ac:dyDescent="0.25">
      <c r="A346" s="565"/>
      <c r="B346" s="568"/>
      <c r="C346" s="455"/>
      <c r="D346" s="566"/>
      <c r="E346" s="448"/>
      <c r="F346" s="93" t="s">
        <v>706</v>
      </c>
      <c r="G346" s="523" t="s">
        <v>390</v>
      </c>
      <c r="H346" s="523"/>
      <c r="I346" s="523"/>
      <c r="J346" s="523"/>
      <c r="K346" s="572"/>
      <c r="L346" s="444" t="e">
        <f>#REF!-#REF!*10%</f>
        <v>#REF!</v>
      </c>
    </row>
    <row r="347" spans="1:12" ht="15.6" customHeight="1" x14ac:dyDescent="0.25">
      <c r="A347" s="565"/>
      <c r="B347" s="568"/>
      <c r="C347" s="455"/>
      <c r="D347" s="566"/>
      <c r="E347" s="448"/>
      <c r="F347" s="93" t="s">
        <v>1271</v>
      </c>
      <c r="G347" s="523" t="s">
        <v>390</v>
      </c>
      <c r="H347" s="523"/>
      <c r="I347" s="523"/>
      <c r="J347" s="523"/>
      <c r="K347" s="572"/>
      <c r="L347" s="444" t="e">
        <f>#REF!-#REF!*10%</f>
        <v>#REF!</v>
      </c>
    </row>
    <row r="348" spans="1:12" ht="15.6" customHeight="1" x14ac:dyDescent="0.25">
      <c r="A348" s="565"/>
      <c r="B348" s="568"/>
      <c r="C348" s="455"/>
      <c r="D348" s="566"/>
      <c r="E348" s="448"/>
      <c r="F348" s="93" t="s">
        <v>707</v>
      </c>
      <c r="G348" s="523" t="s">
        <v>911</v>
      </c>
      <c r="H348" s="523"/>
      <c r="I348" s="523"/>
      <c r="J348" s="523"/>
      <c r="K348" s="572"/>
      <c r="L348" s="444" t="e">
        <f>#REF!-#REF!*10%</f>
        <v>#REF!</v>
      </c>
    </row>
    <row r="349" spans="1:12" ht="15.6" customHeight="1" x14ac:dyDescent="0.25">
      <c r="A349" s="565"/>
      <c r="B349" s="568"/>
      <c r="C349" s="455"/>
      <c r="D349" s="566"/>
      <c r="E349" s="448"/>
      <c r="F349" s="93" t="s">
        <v>708</v>
      </c>
      <c r="G349" s="523" t="s">
        <v>390</v>
      </c>
      <c r="H349" s="523"/>
      <c r="I349" s="523"/>
      <c r="J349" s="523"/>
      <c r="K349" s="572"/>
      <c r="L349" s="444" t="e">
        <f>#REF!-#REF!*10%</f>
        <v>#REF!</v>
      </c>
    </row>
    <row r="350" spans="1:12" ht="15.6" customHeight="1" x14ac:dyDescent="0.25">
      <c r="A350" s="565"/>
      <c r="B350" s="568"/>
      <c r="C350" s="455"/>
      <c r="D350" s="566"/>
      <c r="E350" s="448"/>
      <c r="F350" s="93" t="s">
        <v>377</v>
      </c>
      <c r="G350" s="523" t="s">
        <v>387</v>
      </c>
      <c r="H350" s="523"/>
      <c r="I350" s="523"/>
      <c r="J350" s="523"/>
      <c r="K350" s="572"/>
      <c r="L350" s="444" t="e">
        <f>#REF!-#REF!*10%</f>
        <v>#REF!</v>
      </c>
    </row>
    <row r="351" spans="1:12" ht="15.6" customHeight="1" x14ac:dyDescent="0.25">
      <c r="A351" s="565"/>
      <c r="B351" s="568"/>
      <c r="C351" s="455"/>
      <c r="D351" s="566"/>
      <c r="E351" s="448"/>
      <c r="F351" s="93" t="s">
        <v>388</v>
      </c>
      <c r="G351" s="523" t="s">
        <v>393</v>
      </c>
      <c r="H351" s="523"/>
      <c r="I351" s="523"/>
      <c r="J351" s="523"/>
      <c r="K351" s="572"/>
      <c r="L351" s="444" t="e">
        <f>#REF!-#REF!*10%</f>
        <v>#REF!</v>
      </c>
    </row>
    <row r="352" spans="1:12" ht="15.6" customHeight="1" x14ac:dyDescent="0.25">
      <c r="A352" s="565"/>
      <c r="B352" s="568"/>
      <c r="C352" s="455"/>
      <c r="D352" s="566"/>
      <c r="E352" s="448"/>
      <c r="F352" s="93" t="s">
        <v>562</v>
      </c>
      <c r="G352" s="523" t="s">
        <v>1024</v>
      </c>
      <c r="H352" s="523"/>
      <c r="I352" s="523"/>
      <c r="J352" s="523"/>
      <c r="K352" s="572"/>
      <c r="L352" s="444" t="e">
        <f>#REF!-#REF!*10%</f>
        <v>#REF!</v>
      </c>
    </row>
    <row r="353" spans="1:12" ht="15.6" customHeight="1" x14ac:dyDescent="0.25">
      <c r="A353" s="565"/>
      <c r="B353" s="568"/>
      <c r="C353" s="455"/>
      <c r="D353" s="566"/>
      <c r="E353" s="448"/>
      <c r="F353" s="93" t="s">
        <v>570</v>
      </c>
      <c r="G353" s="523" t="s">
        <v>613</v>
      </c>
      <c r="H353" s="523"/>
      <c r="I353" s="523"/>
      <c r="J353" s="523"/>
      <c r="K353" s="572"/>
      <c r="L353" s="444" t="e">
        <f>#REF!-#REF!*10%</f>
        <v>#REF!</v>
      </c>
    </row>
    <row r="354" spans="1:12" ht="15.6" customHeight="1" x14ac:dyDescent="0.25">
      <c r="A354" s="565"/>
      <c r="B354" s="568"/>
      <c r="C354" s="455"/>
      <c r="D354" s="566"/>
      <c r="E354" s="448"/>
      <c r="F354" s="111" t="s">
        <v>84</v>
      </c>
      <c r="G354" s="526">
        <v>4.5999999999999996</v>
      </c>
      <c r="H354" s="526"/>
      <c r="I354" s="526"/>
      <c r="J354" s="526"/>
      <c r="K354" s="572"/>
      <c r="L354" s="444" t="e">
        <f>#REF!-#REF!*10%</f>
        <v>#REF!</v>
      </c>
    </row>
    <row r="355" spans="1:12" ht="15.6" customHeight="1" x14ac:dyDescent="0.25">
      <c r="A355" s="565"/>
      <c r="B355" s="569"/>
      <c r="C355" s="455"/>
      <c r="D355" s="566"/>
      <c r="E355" s="448"/>
      <c r="F355" s="136" t="s">
        <v>1016</v>
      </c>
      <c r="G355" s="454">
        <v>5</v>
      </c>
      <c r="H355" s="454"/>
      <c r="I355" s="454"/>
      <c r="J355" s="454"/>
      <c r="K355" s="572"/>
      <c r="L355" s="511" t="e">
        <f>#REF!-#REF!*10%</f>
        <v>#REF!</v>
      </c>
    </row>
    <row r="356" spans="1:12" ht="15.6" customHeight="1" x14ac:dyDescent="0.25">
      <c r="A356" s="564">
        <v>12</v>
      </c>
      <c r="B356" s="567"/>
      <c r="C356" s="455" t="s">
        <v>985</v>
      </c>
      <c r="D356" s="557"/>
      <c r="E356" s="448"/>
      <c r="F356" s="110" t="s">
        <v>81</v>
      </c>
      <c r="G356" s="524" t="s">
        <v>6</v>
      </c>
      <c r="H356" s="524"/>
      <c r="I356" s="524"/>
      <c r="J356" s="524"/>
      <c r="K356" s="560">
        <v>3</v>
      </c>
      <c r="L356" s="498">
        <v>21586</v>
      </c>
    </row>
    <row r="357" spans="1:12" ht="15.6" customHeight="1" x14ac:dyDescent="0.25">
      <c r="A357" s="565"/>
      <c r="B357" s="568"/>
      <c r="C357" s="455"/>
      <c r="D357" s="566"/>
      <c r="E357" s="448"/>
      <c r="F357" s="110" t="s">
        <v>80</v>
      </c>
      <c r="G357" s="469">
        <v>178</v>
      </c>
      <c r="H357" s="469"/>
      <c r="I357" s="469"/>
      <c r="J357" s="469"/>
      <c r="K357" s="502"/>
      <c r="L357" s="499"/>
    </row>
    <row r="358" spans="1:12" ht="15.6" customHeight="1" x14ac:dyDescent="0.25">
      <c r="A358" s="565"/>
      <c r="B358" s="568"/>
      <c r="C358" s="455"/>
      <c r="D358" s="566"/>
      <c r="E358" s="448"/>
      <c r="F358" s="110" t="s">
        <v>8</v>
      </c>
      <c r="G358" s="240">
        <v>3000</v>
      </c>
      <c r="H358" s="241">
        <v>4000</v>
      </c>
      <c r="I358" s="312">
        <v>5000</v>
      </c>
      <c r="J358" s="242">
        <v>6000</v>
      </c>
      <c r="K358" s="502"/>
      <c r="L358" s="499"/>
    </row>
    <row r="359" spans="1:12" ht="15.6" customHeight="1" x14ac:dyDescent="0.25">
      <c r="A359" s="565"/>
      <c r="B359" s="568"/>
      <c r="C359" s="455"/>
      <c r="D359" s="566"/>
      <c r="E359" s="448"/>
      <c r="F359" s="93" t="s">
        <v>817</v>
      </c>
      <c r="G359" s="243">
        <f>G357*114</f>
        <v>20292</v>
      </c>
      <c r="H359" s="244">
        <f>G357*128</f>
        <v>22784</v>
      </c>
      <c r="I359" s="313">
        <f>G357*143</f>
        <v>25454</v>
      </c>
      <c r="J359" s="245">
        <f>G357*148</f>
        <v>26344</v>
      </c>
      <c r="K359" s="502"/>
      <c r="L359" s="499"/>
    </row>
    <row r="360" spans="1:12" ht="15.6" customHeight="1" x14ac:dyDescent="0.25">
      <c r="A360" s="565"/>
      <c r="B360" s="568"/>
      <c r="C360" s="455"/>
      <c r="D360" s="566"/>
      <c r="E360" s="448"/>
      <c r="F360" s="93" t="s">
        <v>1269</v>
      </c>
      <c r="G360" s="451">
        <v>0.98</v>
      </c>
      <c r="H360" s="451"/>
      <c r="I360" s="451"/>
      <c r="J360" s="451"/>
      <c r="K360" s="502"/>
      <c r="L360" s="499"/>
    </row>
    <row r="361" spans="1:12" ht="15.6" customHeight="1" x14ac:dyDescent="0.25">
      <c r="A361" s="565"/>
      <c r="B361" s="568"/>
      <c r="C361" s="455"/>
      <c r="D361" s="566"/>
      <c r="E361" s="448"/>
      <c r="F361" s="93" t="s">
        <v>699</v>
      </c>
      <c r="G361" s="523" t="s">
        <v>700</v>
      </c>
      <c r="H361" s="523"/>
      <c r="I361" s="523"/>
      <c r="J361" s="523"/>
      <c r="K361" s="502"/>
      <c r="L361" s="499"/>
    </row>
    <row r="362" spans="1:12" ht="15.6" customHeight="1" x14ac:dyDescent="0.25">
      <c r="A362" s="565"/>
      <c r="B362" s="568"/>
      <c r="C362" s="455"/>
      <c r="D362" s="566"/>
      <c r="E362" s="448"/>
      <c r="F362" s="93" t="s">
        <v>1181</v>
      </c>
      <c r="G362" s="462" t="s">
        <v>1179</v>
      </c>
      <c r="H362" s="463"/>
      <c r="I362" s="463"/>
      <c r="J362" s="464"/>
      <c r="K362" s="502"/>
      <c r="L362" s="499"/>
    </row>
    <row r="363" spans="1:12" ht="15.6" customHeight="1" x14ac:dyDescent="0.25">
      <c r="A363" s="565"/>
      <c r="B363" s="568"/>
      <c r="C363" s="455"/>
      <c r="D363" s="566"/>
      <c r="E363" s="448"/>
      <c r="F363" s="110" t="s">
        <v>83</v>
      </c>
      <c r="G363" s="524">
        <v>67</v>
      </c>
      <c r="H363" s="524"/>
      <c r="I363" s="524"/>
      <c r="J363" s="524"/>
      <c r="K363" s="502"/>
      <c r="L363" s="499"/>
    </row>
    <row r="364" spans="1:12" ht="15.6" customHeight="1" x14ac:dyDescent="0.25">
      <c r="A364" s="565"/>
      <c r="B364" s="568"/>
      <c r="C364" s="455"/>
      <c r="D364" s="566"/>
      <c r="E364" s="448"/>
      <c r="F364" s="110" t="s">
        <v>396</v>
      </c>
      <c r="G364" s="548" t="s">
        <v>397</v>
      </c>
      <c r="H364" s="548"/>
      <c r="I364" s="548"/>
      <c r="J364" s="548"/>
      <c r="K364" s="502"/>
      <c r="L364" s="499"/>
    </row>
    <row r="365" spans="1:12" ht="15.6" customHeight="1" x14ac:dyDescent="0.25">
      <c r="A365" s="565"/>
      <c r="B365" s="568"/>
      <c r="C365" s="455"/>
      <c r="D365" s="566"/>
      <c r="E365" s="448"/>
      <c r="F365" s="110" t="s">
        <v>256</v>
      </c>
      <c r="G365" s="524" t="s">
        <v>67</v>
      </c>
      <c r="H365" s="524"/>
      <c r="I365" s="524"/>
      <c r="J365" s="524"/>
      <c r="K365" s="502"/>
      <c r="L365" s="499"/>
    </row>
    <row r="366" spans="1:12" ht="15.6" customHeight="1" x14ac:dyDescent="0.25">
      <c r="A366" s="565"/>
      <c r="B366" s="568"/>
      <c r="C366" s="455"/>
      <c r="D366" s="566"/>
      <c r="E366" s="448"/>
      <c r="F366" s="93" t="s">
        <v>379</v>
      </c>
      <c r="G366" s="523" t="s">
        <v>380</v>
      </c>
      <c r="H366" s="523"/>
      <c r="I366" s="523"/>
      <c r="J366" s="523"/>
      <c r="K366" s="502"/>
      <c r="L366" s="499"/>
    </row>
    <row r="367" spans="1:12" ht="15.6" customHeight="1" x14ac:dyDescent="0.25">
      <c r="A367" s="565"/>
      <c r="B367" s="568"/>
      <c r="C367" s="455"/>
      <c r="D367" s="566"/>
      <c r="E367" s="448"/>
      <c r="F367" s="93" t="s">
        <v>701</v>
      </c>
      <c r="G367" s="523">
        <v>100000</v>
      </c>
      <c r="H367" s="523"/>
      <c r="I367" s="523"/>
      <c r="J367" s="523"/>
      <c r="K367" s="502"/>
      <c r="L367" s="499"/>
    </row>
    <row r="368" spans="1:12" ht="15.6" customHeight="1" x14ac:dyDescent="0.25">
      <c r="A368" s="565"/>
      <c r="B368" s="568"/>
      <c r="C368" s="455"/>
      <c r="D368" s="566"/>
      <c r="E368" s="448"/>
      <c r="F368" s="93" t="s">
        <v>257</v>
      </c>
      <c r="G368" s="523" t="s">
        <v>556</v>
      </c>
      <c r="H368" s="523"/>
      <c r="I368" s="523"/>
      <c r="J368" s="523"/>
      <c r="K368" s="502"/>
      <c r="L368" s="499"/>
    </row>
    <row r="369" spans="1:12" ht="15.6" customHeight="1" x14ac:dyDescent="0.25">
      <c r="A369" s="565"/>
      <c r="B369" s="568"/>
      <c r="C369" s="455"/>
      <c r="D369" s="566"/>
      <c r="E369" s="448"/>
      <c r="F369" s="93" t="s">
        <v>376</v>
      </c>
      <c r="G369" s="523" t="s">
        <v>1013</v>
      </c>
      <c r="H369" s="523"/>
      <c r="I369" s="523"/>
      <c r="J369" s="523"/>
      <c r="K369" s="502"/>
      <c r="L369" s="499"/>
    </row>
    <row r="370" spans="1:12" ht="15.6" customHeight="1" x14ac:dyDescent="0.25">
      <c r="A370" s="565"/>
      <c r="B370" s="568"/>
      <c r="C370" s="455"/>
      <c r="D370" s="566"/>
      <c r="E370" s="448"/>
      <c r="F370" s="93" t="s">
        <v>702</v>
      </c>
      <c r="G370" s="523" t="s">
        <v>1014</v>
      </c>
      <c r="H370" s="523"/>
      <c r="I370" s="523"/>
      <c r="J370" s="523"/>
      <c r="K370" s="502"/>
      <c r="L370" s="499"/>
    </row>
    <row r="371" spans="1:12" ht="15.6" customHeight="1" x14ac:dyDescent="0.25">
      <c r="A371" s="565"/>
      <c r="B371" s="568"/>
      <c r="C371" s="455"/>
      <c r="D371" s="566"/>
      <c r="E371" s="448"/>
      <c r="F371" s="93" t="s">
        <v>381</v>
      </c>
      <c r="G371" s="523" t="s">
        <v>382</v>
      </c>
      <c r="H371" s="523"/>
      <c r="I371" s="523"/>
      <c r="J371" s="523"/>
      <c r="K371" s="502"/>
      <c r="L371" s="500"/>
    </row>
    <row r="372" spans="1:12" ht="15.6" customHeight="1" x14ac:dyDescent="0.25">
      <c r="A372" s="565"/>
      <c r="B372" s="568"/>
      <c r="C372" s="455"/>
      <c r="D372" s="566"/>
      <c r="E372" s="448"/>
      <c r="F372" s="93" t="s">
        <v>969</v>
      </c>
      <c r="G372" s="523" t="s">
        <v>970</v>
      </c>
      <c r="H372" s="523"/>
      <c r="I372" s="523"/>
      <c r="J372" s="523"/>
      <c r="K372" s="571">
        <v>5</v>
      </c>
      <c r="L372" s="443">
        <v>23097</v>
      </c>
    </row>
    <row r="373" spans="1:12" ht="15.6" customHeight="1" x14ac:dyDescent="0.25">
      <c r="A373" s="565"/>
      <c r="B373" s="568"/>
      <c r="C373" s="455"/>
      <c r="D373" s="566"/>
      <c r="E373" s="448"/>
      <c r="F373" s="94" t="s">
        <v>358</v>
      </c>
      <c r="G373" s="523" t="s">
        <v>965</v>
      </c>
      <c r="H373" s="523"/>
      <c r="I373" s="523"/>
      <c r="J373" s="523"/>
      <c r="K373" s="572"/>
      <c r="L373" s="444" t="e">
        <f>#REF!-#REF!*10%</f>
        <v>#REF!</v>
      </c>
    </row>
    <row r="374" spans="1:12" ht="15.6" customHeight="1" x14ac:dyDescent="0.25">
      <c r="A374" s="565"/>
      <c r="B374" s="568"/>
      <c r="C374" s="455"/>
      <c r="D374" s="566"/>
      <c r="E374" s="448"/>
      <c r="F374" s="93" t="s">
        <v>383</v>
      </c>
      <c r="G374" s="523" t="s">
        <v>384</v>
      </c>
      <c r="H374" s="523"/>
      <c r="I374" s="523"/>
      <c r="J374" s="523"/>
      <c r="K374" s="572"/>
      <c r="L374" s="444" t="e">
        <f>#REF!-#REF!*10%</f>
        <v>#REF!</v>
      </c>
    </row>
    <row r="375" spans="1:12" ht="15.6" customHeight="1" x14ac:dyDescent="0.25">
      <c r="A375" s="565"/>
      <c r="B375" s="568"/>
      <c r="C375" s="455"/>
      <c r="D375" s="566"/>
      <c r="E375" s="448"/>
      <c r="F375" s="93" t="s">
        <v>385</v>
      </c>
      <c r="G375" s="523" t="s">
        <v>398</v>
      </c>
      <c r="H375" s="523"/>
      <c r="I375" s="523"/>
      <c r="J375" s="523"/>
      <c r="K375" s="572"/>
      <c r="L375" s="444" t="e">
        <f>#REF!-#REF!*10%</f>
        <v>#REF!</v>
      </c>
    </row>
    <row r="376" spans="1:12" ht="15.6" customHeight="1" x14ac:dyDescent="0.25">
      <c r="A376" s="565"/>
      <c r="B376" s="568"/>
      <c r="C376" s="455"/>
      <c r="D376" s="566"/>
      <c r="E376" s="448"/>
      <c r="F376" s="93" t="s">
        <v>389</v>
      </c>
      <c r="G376" s="523" t="s">
        <v>390</v>
      </c>
      <c r="H376" s="523"/>
      <c r="I376" s="523"/>
      <c r="J376" s="523"/>
      <c r="K376" s="572"/>
      <c r="L376" s="444" t="e">
        <f>#REF!-#REF!*10%</f>
        <v>#REF!</v>
      </c>
    </row>
    <row r="377" spans="1:12" ht="15.6" customHeight="1" x14ac:dyDescent="0.25">
      <c r="A377" s="565"/>
      <c r="B377" s="568"/>
      <c r="C377" s="455"/>
      <c r="D377" s="566"/>
      <c r="E377" s="448"/>
      <c r="F377" s="93" t="s">
        <v>704</v>
      </c>
      <c r="G377" s="523" t="s">
        <v>705</v>
      </c>
      <c r="H377" s="523"/>
      <c r="I377" s="523"/>
      <c r="J377" s="523"/>
      <c r="K377" s="572"/>
      <c r="L377" s="444" t="e">
        <f>#REF!-#REF!*10%</f>
        <v>#REF!</v>
      </c>
    </row>
    <row r="378" spans="1:12" ht="15.6" customHeight="1" x14ac:dyDescent="0.25">
      <c r="A378" s="565"/>
      <c r="B378" s="568"/>
      <c r="C378" s="455"/>
      <c r="D378" s="566"/>
      <c r="E378" s="448"/>
      <c r="F378" s="93" t="s">
        <v>706</v>
      </c>
      <c r="G378" s="523" t="s">
        <v>390</v>
      </c>
      <c r="H378" s="523"/>
      <c r="I378" s="523"/>
      <c r="J378" s="523"/>
      <c r="K378" s="572"/>
      <c r="L378" s="444" t="e">
        <f>#REF!-#REF!*10%</f>
        <v>#REF!</v>
      </c>
    </row>
    <row r="379" spans="1:12" ht="15.6" customHeight="1" x14ac:dyDescent="0.25">
      <c r="A379" s="565"/>
      <c r="B379" s="568"/>
      <c r="C379" s="455"/>
      <c r="D379" s="566"/>
      <c r="E379" s="448"/>
      <c r="F379" s="93" t="s">
        <v>1271</v>
      </c>
      <c r="G379" s="523" t="s">
        <v>390</v>
      </c>
      <c r="H379" s="523"/>
      <c r="I379" s="523"/>
      <c r="J379" s="523"/>
      <c r="K379" s="572"/>
      <c r="L379" s="444" t="e">
        <f>#REF!-#REF!*10%</f>
        <v>#REF!</v>
      </c>
    </row>
    <row r="380" spans="1:12" ht="15.6" customHeight="1" x14ac:dyDescent="0.25">
      <c r="A380" s="565"/>
      <c r="B380" s="568"/>
      <c r="C380" s="455"/>
      <c r="D380" s="566"/>
      <c r="E380" s="448"/>
      <c r="F380" s="93" t="s">
        <v>707</v>
      </c>
      <c r="G380" s="523" t="s">
        <v>911</v>
      </c>
      <c r="H380" s="523"/>
      <c r="I380" s="523"/>
      <c r="J380" s="523"/>
      <c r="K380" s="572"/>
      <c r="L380" s="444" t="e">
        <f>#REF!-#REF!*10%</f>
        <v>#REF!</v>
      </c>
    </row>
    <row r="381" spans="1:12" ht="15.6" customHeight="1" x14ac:dyDescent="0.25">
      <c r="A381" s="565"/>
      <c r="B381" s="568"/>
      <c r="C381" s="455"/>
      <c r="D381" s="566"/>
      <c r="E381" s="448"/>
      <c r="F381" s="93" t="s">
        <v>708</v>
      </c>
      <c r="G381" s="523" t="s">
        <v>390</v>
      </c>
      <c r="H381" s="523"/>
      <c r="I381" s="523"/>
      <c r="J381" s="523"/>
      <c r="K381" s="572"/>
      <c r="L381" s="444" t="e">
        <f>#REF!-#REF!*10%</f>
        <v>#REF!</v>
      </c>
    </row>
    <row r="382" spans="1:12" ht="15.6" customHeight="1" x14ac:dyDescent="0.25">
      <c r="A382" s="565"/>
      <c r="B382" s="568"/>
      <c r="C382" s="455"/>
      <c r="D382" s="566"/>
      <c r="E382" s="448"/>
      <c r="F382" s="93" t="s">
        <v>377</v>
      </c>
      <c r="G382" s="523" t="s">
        <v>387</v>
      </c>
      <c r="H382" s="523"/>
      <c r="I382" s="523"/>
      <c r="J382" s="523"/>
      <c r="K382" s="572"/>
      <c r="L382" s="444" t="e">
        <f>#REF!-#REF!*10%</f>
        <v>#REF!</v>
      </c>
    </row>
    <row r="383" spans="1:12" ht="15.6" customHeight="1" x14ac:dyDescent="0.25">
      <c r="A383" s="565"/>
      <c r="B383" s="568"/>
      <c r="C383" s="455"/>
      <c r="D383" s="566"/>
      <c r="E383" s="448"/>
      <c r="F383" s="93" t="s">
        <v>388</v>
      </c>
      <c r="G383" s="523" t="s">
        <v>393</v>
      </c>
      <c r="H383" s="523"/>
      <c r="I383" s="523"/>
      <c r="J383" s="523"/>
      <c r="K383" s="572"/>
      <c r="L383" s="444" t="e">
        <f>#REF!-#REF!*10%</f>
        <v>#REF!</v>
      </c>
    </row>
    <row r="384" spans="1:12" ht="15.6" customHeight="1" x14ac:dyDescent="0.25">
      <c r="A384" s="565"/>
      <c r="B384" s="568"/>
      <c r="C384" s="455"/>
      <c r="D384" s="566"/>
      <c r="E384" s="448"/>
      <c r="F384" s="93" t="s">
        <v>562</v>
      </c>
      <c r="G384" s="523" t="s">
        <v>1024</v>
      </c>
      <c r="H384" s="523"/>
      <c r="I384" s="523"/>
      <c r="J384" s="523"/>
      <c r="K384" s="572"/>
      <c r="L384" s="444" t="e">
        <f>#REF!-#REF!*10%</f>
        <v>#REF!</v>
      </c>
    </row>
    <row r="385" spans="1:12" ht="15.6" customHeight="1" x14ac:dyDescent="0.25">
      <c r="A385" s="565"/>
      <c r="B385" s="568"/>
      <c r="C385" s="455"/>
      <c r="D385" s="566"/>
      <c r="E385" s="448"/>
      <c r="F385" s="93" t="s">
        <v>570</v>
      </c>
      <c r="G385" s="523" t="s">
        <v>613</v>
      </c>
      <c r="H385" s="523"/>
      <c r="I385" s="523"/>
      <c r="J385" s="523"/>
      <c r="K385" s="572"/>
      <c r="L385" s="444" t="e">
        <f>#REF!-#REF!*10%</f>
        <v>#REF!</v>
      </c>
    </row>
    <row r="386" spans="1:12" ht="15.6" customHeight="1" x14ac:dyDescent="0.25">
      <c r="A386" s="565"/>
      <c r="B386" s="568"/>
      <c r="C386" s="455"/>
      <c r="D386" s="566"/>
      <c r="E386" s="448"/>
      <c r="F386" s="111" t="s">
        <v>84</v>
      </c>
      <c r="G386" s="526">
        <v>5.3</v>
      </c>
      <c r="H386" s="526"/>
      <c r="I386" s="526"/>
      <c r="J386" s="526"/>
      <c r="K386" s="572"/>
      <c r="L386" s="444" t="e">
        <f>#REF!-#REF!*10%</f>
        <v>#REF!</v>
      </c>
    </row>
    <row r="387" spans="1:12" ht="15.6" customHeight="1" x14ac:dyDescent="0.25">
      <c r="A387" s="565"/>
      <c r="B387" s="569"/>
      <c r="C387" s="455"/>
      <c r="D387" s="566"/>
      <c r="E387" s="448"/>
      <c r="F387" s="136" t="s">
        <v>1016</v>
      </c>
      <c r="G387" s="454">
        <v>5</v>
      </c>
      <c r="H387" s="454"/>
      <c r="I387" s="454"/>
      <c r="J387" s="454"/>
      <c r="K387" s="572"/>
      <c r="L387" s="511" t="e">
        <f>#REF!-#REF!*10%</f>
        <v>#REF!</v>
      </c>
    </row>
    <row r="388" spans="1:12" ht="15.6" customHeight="1" x14ac:dyDescent="0.25">
      <c r="A388" s="564">
        <v>13</v>
      </c>
      <c r="B388" s="567"/>
      <c r="C388" s="455" t="s">
        <v>986</v>
      </c>
      <c r="D388" s="557"/>
      <c r="E388" s="448"/>
      <c r="F388" s="110" t="s">
        <v>81</v>
      </c>
      <c r="G388" s="524" t="s">
        <v>6</v>
      </c>
      <c r="H388" s="524"/>
      <c r="I388" s="524"/>
      <c r="J388" s="524"/>
      <c r="K388" s="560">
        <v>3</v>
      </c>
      <c r="L388" s="498">
        <v>22232</v>
      </c>
    </row>
    <row r="389" spans="1:12" ht="15.6" customHeight="1" x14ac:dyDescent="0.25">
      <c r="A389" s="565"/>
      <c r="B389" s="568"/>
      <c r="C389" s="455"/>
      <c r="D389" s="566"/>
      <c r="E389" s="448"/>
      <c r="F389" s="110" t="s">
        <v>80</v>
      </c>
      <c r="G389" s="469">
        <v>194</v>
      </c>
      <c r="H389" s="469"/>
      <c r="I389" s="469"/>
      <c r="J389" s="469"/>
      <c r="K389" s="502"/>
      <c r="L389" s="499"/>
    </row>
    <row r="390" spans="1:12" ht="15.6" customHeight="1" x14ac:dyDescent="0.25">
      <c r="A390" s="565"/>
      <c r="B390" s="568"/>
      <c r="C390" s="455"/>
      <c r="D390" s="566"/>
      <c r="E390" s="448"/>
      <c r="F390" s="110" t="s">
        <v>8</v>
      </c>
      <c r="G390" s="240">
        <v>3000</v>
      </c>
      <c r="H390" s="241">
        <v>4000</v>
      </c>
      <c r="I390" s="312">
        <v>5000</v>
      </c>
      <c r="J390" s="242">
        <v>6000</v>
      </c>
      <c r="K390" s="502"/>
      <c r="L390" s="499"/>
    </row>
    <row r="391" spans="1:12" ht="15.6" customHeight="1" x14ac:dyDescent="0.25">
      <c r="A391" s="565"/>
      <c r="B391" s="568"/>
      <c r="C391" s="455"/>
      <c r="D391" s="566"/>
      <c r="E391" s="448"/>
      <c r="F391" s="93" t="s">
        <v>817</v>
      </c>
      <c r="G391" s="243">
        <f>G389*114</f>
        <v>22116</v>
      </c>
      <c r="H391" s="244">
        <f>G389*128</f>
        <v>24832</v>
      </c>
      <c r="I391" s="313">
        <f>G389*143</f>
        <v>27742</v>
      </c>
      <c r="J391" s="245">
        <f>G389*148</f>
        <v>28712</v>
      </c>
      <c r="K391" s="502"/>
      <c r="L391" s="499"/>
    </row>
    <row r="392" spans="1:12" ht="15.6" customHeight="1" x14ac:dyDescent="0.25">
      <c r="A392" s="565"/>
      <c r="B392" s="568"/>
      <c r="C392" s="455"/>
      <c r="D392" s="566"/>
      <c r="E392" s="448"/>
      <c r="F392" s="93" t="s">
        <v>1269</v>
      </c>
      <c r="G392" s="451">
        <v>0.98</v>
      </c>
      <c r="H392" s="451"/>
      <c r="I392" s="451"/>
      <c r="J392" s="451"/>
      <c r="K392" s="502"/>
      <c r="L392" s="499"/>
    </row>
    <row r="393" spans="1:12" ht="15.6" customHeight="1" x14ac:dyDescent="0.25">
      <c r="A393" s="565"/>
      <c r="B393" s="568"/>
      <c r="C393" s="455"/>
      <c r="D393" s="566"/>
      <c r="E393" s="448"/>
      <c r="F393" s="93" t="s">
        <v>699</v>
      </c>
      <c r="G393" s="523" t="s">
        <v>700</v>
      </c>
      <c r="H393" s="523"/>
      <c r="I393" s="523"/>
      <c r="J393" s="523"/>
      <c r="K393" s="502"/>
      <c r="L393" s="499"/>
    </row>
    <row r="394" spans="1:12" ht="15.6" customHeight="1" x14ac:dyDescent="0.25">
      <c r="A394" s="565"/>
      <c r="B394" s="568"/>
      <c r="C394" s="455"/>
      <c r="D394" s="566"/>
      <c r="E394" s="448"/>
      <c r="F394" s="93" t="s">
        <v>1181</v>
      </c>
      <c r="G394" s="462" t="s">
        <v>1179</v>
      </c>
      <c r="H394" s="463"/>
      <c r="I394" s="463"/>
      <c r="J394" s="464"/>
      <c r="K394" s="502"/>
      <c r="L394" s="499"/>
    </row>
    <row r="395" spans="1:12" ht="15.6" customHeight="1" x14ac:dyDescent="0.25">
      <c r="A395" s="565"/>
      <c r="B395" s="568"/>
      <c r="C395" s="455"/>
      <c r="D395" s="566"/>
      <c r="E395" s="448"/>
      <c r="F395" s="110" t="s">
        <v>83</v>
      </c>
      <c r="G395" s="524">
        <v>67</v>
      </c>
      <c r="H395" s="524"/>
      <c r="I395" s="524"/>
      <c r="J395" s="524"/>
      <c r="K395" s="502"/>
      <c r="L395" s="499"/>
    </row>
    <row r="396" spans="1:12" ht="15.6" customHeight="1" x14ac:dyDescent="0.25">
      <c r="A396" s="565"/>
      <c r="B396" s="568"/>
      <c r="C396" s="455"/>
      <c r="D396" s="566"/>
      <c r="E396" s="448"/>
      <c r="F396" s="110" t="s">
        <v>396</v>
      </c>
      <c r="G396" s="548" t="s">
        <v>397</v>
      </c>
      <c r="H396" s="548"/>
      <c r="I396" s="548"/>
      <c r="J396" s="548"/>
      <c r="K396" s="502"/>
      <c r="L396" s="499"/>
    </row>
    <row r="397" spans="1:12" ht="15.6" customHeight="1" x14ac:dyDescent="0.25">
      <c r="A397" s="565"/>
      <c r="B397" s="568"/>
      <c r="C397" s="455"/>
      <c r="D397" s="566"/>
      <c r="E397" s="448"/>
      <c r="F397" s="110" t="s">
        <v>256</v>
      </c>
      <c r="G397" s="524" t="s">
        <v>71</v>
      </c>
      <c r="H397" s="524"/>
      <c r="I397" s="524"/>
      <c r="J397" s="524"/>
      <c r="K397" s="502"/>
      <c r="L397" s="499"/>
    </row>
    <row r="398" spans="1:12" ht="15.6" customHeight="1" x14ac:dyDescent="0.25">
      <c r="A398" s="565"/>
      <c r="B398" s="568"/>
      <c r="C398" s="455"/>
      <c r="D398" s="566"/>
      <c r="E398" s="448"/>
      <c r="F398" s="93" t="s">
        <v>379</v>
      </c>
      <c r="G398" s="523" t="s">
        <v>380</v>
      </c>
      <c r="H398" s="523"/>
      <c r="I398" s="523"/>
      <c r="J398" s="523"/>
      <c r="K398" s="502"/>
      <c r="L398" s="499"/>
    </row>
    <row r="399" spans="1:12" ht="15.6" customHeight="1" x14ac:dyDescent="0.25">
      <c r="A399" s="565"/>
      <c r="B399" s="568"/>
      <c r="C399" s="455"/>
      <c r="D399" s="566"/>
      <c r="E399" s="448"/>
      <c r="F399" s="93" t="s">
        <v>701</v>
      </c>
      <c r="G399" s="523">
        <v>100000</v>
      </c>
      <c r="H399" s="523"/>
      <c r="I399" s="523"/>
      <c r="J399" s="523"/>
      <c r="K399" s="502"/>
      <c r="L399" s="499"/>
    </row>
    <row r="400" spans="1:12" ht="15.6" customHeight="1" x14ac:dyDescent="0.25">
      <c r="A400" s="565"/>
      <c r="B400" s="568"/>
      <c r="C400" s="455"/>
      <c r="D400" s="566"/>
      <c r="E400" s="448"/>
      <c r="F400" s="93" t="s">
        <v>257</v>
      </c>
      <c r="G400" s="523" t="s">
        <v>556</v>
      </c>
      <c r="H400" s="523"/>
      <c r="I400" s="523"/>
      <c r="J400" s="523"/>
      <c r="K400" s="502"/>
      <c r="L400" s="499"/>
    </row>
    <row r="401" spans="1:12" ht="15.6" customHeight="1" x14ac:dyDescent="0.25">
      <c r="A401" s="565"/>
      <c r="B401" s="568"/>
      <c r="C401" s="455"/>
      <c r="D401" s="566"/>
      <c r="E401" s="448"/>
      <c r="F401" s="93" t="s">
        <v>376</v>
      </c>
      <c r="G401" s="523" t="s">
        <v>1013</v>
      </c>
      <c r="H401" s="523"/>
      <c r="I401" s="523"/>
      <c r="J401" s="523"/>
      <c r="K401" s="502"/>
      <c r="L401" s="499"/>
    </row>
    <row r="402" spans="1:12" ht="15.6" customHeight="1" x14ac:dyDescent="0.25">
      <c r="A402" s="565"/>
      <c r="B402" s="568"/>
      <c r="C402" s="455"/>
      <c r="D402" s="566"/>
      <c r="E402" s="448"/>
      <c r="F402" s="93" t="s">
        <v>702</v>
      </c>
      <c r="G402" s="523" t="s">
        <v>1014</v>
      </c>
      <c r="H402" s="523"/>
      <c r="I402" s="523"/>
      <c r="J402" s="523"/>
      <c r="K402" s="502"/>
      <c r="L402" s="499"/>
    </row>
    <row r="403" spans="1:12" ht="15.6" customHeight="1" x14ac:dyDescent="0.25">
      <c r="A403" s="565"/>
      <c r="B403" s="568"/>
      <c r="C403" s="455"/>
      <c r="D403" s="566"/>
      <c r="E403" s="448"/>
      <c r="F403" s="93" t="s">
        <v>381</v>
      </c>
      <c r="G403" s="523" t="s">
        <v>382</v>
      </c>
      <c r="H403" s="523"/>
      <c r="I403" s="523"/>
      <c r="J403" s="523"/>
      <c r="K403" s="502"/>
      <c r="L403" s="500"/>
    </row>
    <row r="404" spans="1:12" ht="15.6" customHeight="1" x14ac:dyDescent="0.25">
      <c r="A404" s="565"/>
      <c r="B404" s="568"/>
      <c r="C404" s="455"/>
      <c r="D404" s="566"/>
      <c r="E404" s="448"/>
      <c r="F404" s="93" t="s">
        <v>969</v>
      </c>
      <c r="G404" s="523" t="s">
        <v>970</v>
      </c>
      <c r="H404" s="523"/>
      <c r="I404" s="523"/>
      <c r="J404" s="523"/>
      <c r="K404" s="571">
        <v>5</v>
      </c>
      <c r="L404" s="443">
        <v>23788</v>
      </c>
    </row>
    <row r="405" spans="1:12" ht="15.6" customHeight="1" x14ac:dyDescent="0.25">
      <c r="A405" s="565"/>
      <c r="B405" s="568"/>
      <c r="C405" s="455"/>
      <c r="D405" s="566"/>
      <c r="E405" s="448"/>
      <c r="F405" s="94" t="s">
        <v>358</v>
      </c>
      <c r="G405" s="523" t="s">
        <v>965</v>
      </c>
      <c r="H405" s="523"/>
      <c r="I405" s="523"/>
      <c r="J405" s="523"/>
      <c r="K405" s="572"/>
      <c r="L405" s="444" t="e">
        <f>#REF!-#REF!*10%</f>
        <v>#REF!</v>
      </c>
    </row>
    <row r="406" spans="1:12" ht="15.6" customHeight="1" x14ac:dyDescent="0.25">
      <c r="A406" s="565"/>
      <c r="B406" s="568"/>
      <c r="C406" s="455"/>
      <c r="D406" s="566"/>
      <c r="E406" s="448"/>
      <c r="F406" s="93" t="s">
        <v>383</v>
      </c>
      <c r="G406" s="523" t="s">
        <v>384</v>
      </c>
      <c r="H406" s="523"/>
      <c r="I406" s="523"/>
      <c r="J406" s="523"/>
      <c r="K406" s="572"/>
      <c r="L406" s="444" t="e">
        <f>#REF!-#REF!*10%</f>
        <v>#REF!</v>
      </c>
    </row>
    <row r="407" spans="1:12" ht="15.6" customHeight="1" x14ac:dyDescent="0.25">
      <c r="A407" s="565"/>
      <c r="B407" s="568"/>
      <c r="C407" s="455"/>
      <c r="D407" s="566"/>
      <c r="E407" s="448"/>
      <c r="F407" s="93" t="s">
        <v>385</v>
      </c>
      <c r="G407" s="523" t="s">
        <v>398</v>
      </c>
      <c r="H407" s="523"/>
      <c r="I407" s="523"/>
      <c r="J407" s="523"/>
      <c r="K407" s="572"/>
      <c r="L407" s="444" t="e">
        <f>#REF!-#REF!*10%</f>
        <v>#REF!</v>
      </c>
    </row>
    <row r="408" spans="1:12" ht="15.6" customHeight="1" x14ac:dyDescent="0.25">
      <c r="A408" s="565"/>
      <c r="B408" s="568"/>
      <c r="C408" s="455"/>
      <c r="D408" s="566"/>
      <c r="E408" s="448"/>
      <c r="F408" s="93" t="s">
        <v>389</v>
      </c>
      <c r="G408" s="523" t="s">
        <v>390</v>
      </c>
      <c r="H408" s="523"/>
      <c r="I408" s="523"/>
      <c r="J408" s="523"/>
      <c r="K408" s="572"/>
      <c r="L408" s="444" t="e">
        <f>#REF!-#REF!*10%</f>
        <v>#REF!</v>
      </c>
    </row>
    <row r="409" spans="1:12" ht="15.6" customHeight="1" x14ac:dyDescent="0.25">
      <c r="A409" s="565"/>
      <c r="B409" s="568"/>
      <c r="C409" s="455"/>
      <c r="D409" s="566"/>
      <c r="E409" s="448"/>
      <c r="F409" s="93" t="s">
        <v>704</v>
      </c>
      <c r="G409" s="523" t="s">
        <v>705</v>
      </c>
      <c r="H409" s="523"/>
      <c r="I409" s="523"/>
      <c r="J409" s="523"/>
      <c r="K409" s="572"/>
      <c r="L409" s="444" t="e">
        <f>#REF!-#REF!*10%</f>
        <v>#REF!</v>
      </c>
    </row>
    <row r="410" spans="1:12" ht="15.6" customHeight="1" x14ac:dyDescent="0.25">
      <c r="A410" s="565"/>
      <c r="B410" s="568"/>
      <c r="C410" s="455"/>
      <c r="D410" s="566"/>
      <c r="E410" s="448"/>
      <c r="F410" s="93" t="s">
        <v>706</v>
      </c>
      <c r="G410" s="523" t="s">
        <v>390</v>
      </c>
      <c r="H410" s="523"/>
      <c r="I410" s="523"/>
      <c r="J410" s="523"/>
      <c r="K410" s="572"/>
      <c r="L410" s="444" t="e">
        <f>#REF!-#REF!*10%</f>
        <v>#REF!</v>
      </c>
    </row>
    <row r="411" spans="1:12" ht="15.6" customHeight="1" x14ac:dyDescent="0.25">
      <c r="A411" s="565"/>
      <c r="B411" s="568"/>
      <c r="C411" s="455"/>
      <c r="D411" s="566"/>
      <c r="E411" s="448"/>
      <c r="F411" s="93" t="s">
        <v>1271</v>
      </c>
      <c r="G411" s="523" t="s">
        <v>390</v>
      </c>
      <c r="H411" s="523"/>
      <c r="I411" s="523"/>
      <c r="J411" s="523"/>
      <c r="K411" s="572"/>
      <c r="L411" s="444" t="e">
        <f>#REF!-#REF!*10%</f>
        <v>#REF!</v>
      </c>
    </row>
    <row r="412" spans="1:12" ht="15.6" customHeight="1" x14ac:dyDescent="0.25">
      <c r="A412" s="565"/>
      <c r="B412" s="568"/>
      <c r="C412" s="455"/>
      <c r="D412" s="566"/>
      <c r="E412" s="448"/>
      <c r="F412" s="93" t="s">
        <v>707</v>
      </c>
      <c r="G412" s="523" t="s">
        <v>911</v>
      </c>
      <c r="H412" s="523"/>
      <c r="I412" s="523"/>
      <c r="J412" s="523"/>
      <c r="K412" s="572"/>
      <c r="L412" s="444" t="e">
        <f>#REF!-#REF!*10%</f>
        <v>#REF!</v>
      </c>
    </row>
    <row r="413" spans="1:12" ht="15.6" customHeight="1" x14ac:dyDescent="0.25">
      <c r="A413" s="565"/>
      <c r="B413" s="568"/>
      <c r="C413" s="455"/>
      <c r="D413" s="566"/>
      <c r="E413" s="448"/>
      <c r="F413" s="93" t="s">
        <v>708</v>
      </c>
      <c r="G413" s="523" t="s">
        <v>390</v>
      </c>
      <c r="H413" s="523"/>
      <c r="I413" s="523"/>
      <c r="J413" s="523"/>
      <c r="K413" s="572"/>
      <c r="L413" s="444" t="e">
        <f>#REF!-#REF!*10%</f>
        <v>#REF!</v>
      </c>
    </row>
    <row r="414" spans="1:12" ht="15.6" customHeight="1" x14ac:dyDescent="0.25">
      <c r="A414" s="565"/>
      <c r="B414" s="568"/>
      <c r="C414" s="455"/>
      <c r="D414" s="566"/>
      <c r="E414" s="448"/>
      <c r="F414" s="93" t="s">
        <v>377</v>
      </c>
      <c r="G414" s="523" t="s">
        <v>387</v>
      </c>
      <c r="H414" s="523"/>
      <c r="I414" s="523"/>
      <c r="J414" s="523"/>
      <c r="K414" s="572"/>
      <c r="L414" s="444" t="e">
        <f>#REF!-#REF!*10%</f>
        <v>#REF!</v>
      </c>
    </row>
    <row r="415" spans="1:12" ht="15.6" customHeight="1" x14ac:dyDescent="0.25">
      <c r="A415" s="565"/>
      <c r="B415" s="568"/>
      <c r="C415" s="455"/>
      <c r="D415" s="566"/>
      <c r="E415" s="448"/>
      <c r="F415" s="93" t="s">
        <v>388</v>
      </c>
      <c r="G415" s="523" t="s">
        <v>393</v>
      </c>
      <c r="H415" s="523"/>
      <c r="I415" s="523"/>
      <c r="J415" s="523"/>
      <c r="K415" s="572"/>
      <c r="L415" s="444" t="e">
        <f>#REF!-#REF!*10%</f>
        <v>#REF!</v>
      </c>
    </row>
    <row r="416" spans="1:12" ht="15.6" customHeight="1" x14ac:dyDescent="0.25">
      <c r="A416" s="565"/>
      <c r="B416" s="568"/>
      <c r="C416" s="455"/>
      <c r="D416" s="566"/>
      <c r="E416" s="448"/>
      <c r="F416" s="93" t="s">
        <v>562</v>
      </c>
      <c r="G416" s="523" t="s">
        <v>1024</v>
      </c>
      <c r="H416" s="523"/>
      <c r="I416" s="523"/>
      <c r="J416" s="523"/>
      <c r="K416" s="572"/>
      <c r="L416" s="444" t="e">
        <f>#REF!-#REF!*10%</f>
        <v>#REF!</v>
      </c>
    </row>
    <row r="417" spans="1:12" ht="15.6" customHeight="1" x14ac:dyDescent="0.25">
      <c r="A417" s="565"/>
      <c r="B417" s="568"/>
      <c r="C417" s="455"/>
      <c r="D417" s="566"/>
      <c r="E417" s="448"/>
      <c r="F417" s="93" t="s">
        <v>570</v>
      </c>
      <c r="G417" s="523" t="s">
        <v>613</v>
      </c>
      <c r="H417" s="523"/>
      <c r="I417" s="523"/>
      <c r="J417" s="523"/>
      <c r="K417" s="572"/>
      <c r="L417" s="444" t="e">
        <f>#REF!-#REF!*10%</f>
        <v>#REF!</v>
      </c>
    </row>
    <row r="418" spans="1:12" ht="15.6" customHeight="1" x14ac:dyDescent="0.25">
      <c r="A418" s="565"/>
      <c r="B418" s="568"/>
      <c r="C418" s="455"/>
      <c r="D418" s="566"/>
      <c r="E418" s="448"/>
      <c r="F418" s="111" t="s">
        <v>84</v>
      </c>
      <c r="G418" s="526">
        <v>5.3</v>
      </c>
      <c r="H418" s="526"/>
      <c r="I418" s="526"/>
      <c r="J418" s="526"/>
      <c r="K418" s="572"/>
      <c r="L418" s="444" t="e">
        <f>#REF!-#REF!*10%</f>
        <v>#REF!</v>
      </c>
    </row>
    <row r="419" spans="1:12" ht="15.6" customHeight="1" x14ac:dyDescent="0.25">
      <c r="A419" s="565"/>
      <c r="B419" s="569"/>
      <c r="C419" s="455"/>
      <c r="D419" s="566"/>
      <c r="E419" s="448"/>
      <c r="F419" s="136" t="s">
        <v>1016</v>
      </c>
      <c r="G419" s="454">
        <v>5</v>
      </c>
      <c r="H419" s="454"/>
      <c r="I419" s="454"/>
      <c r="J419" s="454"/>
      <c r="K419" s="572"/>
      <c r="L419" s="511" t="e">
        <f>#REF!-#REF!*10%</f>
        <v>#REF!</v>
      </c>
    </row>
    <row r="420" spans="1:12" ht="24" customHeight="1" x14ac:dyDescent="0.25">
      <c r="A420" s="519" t="s">
        <v>989</v>
      </c>
      <c r="B420" s="519"/>
      <c r="C420" s="519"/>
      <c r="D420" s="519"/>
      <c r="E420" s="519"/>
      <c r="F420" s="519"/>
      <c r="G420" s="519"/>
      <c r="H420" s="519"/>
      <c r="I420" s="519"/>
      <c r="J420" s="519"/>
      <c r="K420" s="519"/>
      <c r="L420" s="519"/>
    </row>
    <row r="421" spans="1:12" ht="15.6" customHeight="1" x14ac:dyDescent="0.25">
      <c r="A421" s="564">
        <v>1</v>
      </c>
      <c r="B421" s="567"/>
      <c r="C421" s="455" t="s">
        <v>987</v>
      </c>
      <c r="D421" s="557"/>
      <c r="E421" s="448"/>
      <c r="F421" s="93" t="s">
        <v>81</v>
      </c>
      <c r="G421" s="523" t="s">
        <v>6</v>
      </c>
      <c r="H421" s="523"/>
      <c r="I421" s="523"/>
      <c r="J421" s="523"/>
      <c r="K421" s="560">
        <v>3</v>
      </c>
      <c r="L421" s="498">
        <v>6691</v>
      </c>
    </row>
    <row r="422" spans="1:12" ht="15.6" customHeight="1" x14ac:dyDescent="0.25">
      <c r="A422" s="565"/>
      <c r="B422" s="568"/>
      <c r="C422" s="455"/>
      <c r="D422" s="566"/>
      <c r="E422" s="448"/>
      <c r="F422" s="93" t="s">
        <v>80</v>
      </c>
      <c r="G422" s="469">
        <v>27</v>
      </c>
      <c r="H422" s="469"/>
      <c r="I422" s="469"/>
      <c r="J422" s="469"/>
      <c r="K422" s="502"/>
      <c r="L422" s="499"/>
    </row>
    <row r="423" spans="1:12" ht="15.6" customHeight="1" x14ac:dyDescent="0.25">
      <c r="A423" s="565"/>
      <c r="B423" s="568"/>
      <c r="C423" s="455"/>
      <c r="D423" s="566"/>
      <c r="E423" s="448"/>
      <c r="F423" s="93" t="s">
        <v>8</v>
      </c>
      <c r="G423" s="243">
        <v>3000</v>
      </c>
      <c r="H423" s="244">
        <v>4000</v>
      </c>
      <c r="I423" s="313">
        <v>5000</v>
      </c>
      <c r="J423" s="245">
        <v>6000</v>
      </c>
      <c r="K423" s="502"/>
      <c r="L423" s="499"/>
    </row>
    <row r="424" spans="1:12" ht="15.6" customHeight="1" x14ac:dyDescent="0.25">
      <c r="A424" s="565"/>
      <c r="B424" s="568"/>
      <c r="C424" s="455"/>
      <c r="D424" s="566"/>
      <c r="E424" s="448"/>
      <c r="F424" s="93" t="s">
        <v>817</v>
      </c>
      <c r="G424" s="243">
        <f>G422*114</f>
        <v>3078</v>
      </c>
      <c r="H424" s="244">
        <f>G422*128</f>
        <v>3456</v>
      </c>
      <c r="I424" s="313">
        <f>G422*143</f>
        <v>3861</v>
      </c>
      <c r="J424" s="245">
        <f>G422*148</f>
        <v>3996</v>
      </c>
      <c r="K424" s="502"/>
      <c r="L424" s="499"/>
    </row>
    <row r="425" spans="1:12" ht="15.6" customHeight="1" x14ac:dyDescent="0.25">
      <c r="A425" s="565"/>
      <c r="B425" s="568"/>
      <c r="C425" s="455"/>
      <c r="D425" s="566"/>
      <c r="E425" s="448"/>
      <c r="F425" s="93" t="s">
        <v>1269</v>
      </c>
      <c r="G425" s="451">
        <v>0.98</v>
      </c>
      <c r="H425" s="451"/>
      <c r="I425" s="451"/>
      <c r="J425" s="451"/>
      <c r="K425" s="502"/>
      <c r="L425" s="499"/>
    </row>
    <row r="426" spans="1:12" ht="15.6" customHeight="1" x14ac:dyDescent="0.25">
      <c r="A426" s="565"/>
      <c r="B426" s="568"/>
      <c r="C426" s="455"/>
      <c r="D426" s="566"/>
      <c r="E426" s="448"/>
      <c r="F426" s="93" t="s">
        <v>699</v>
      </c>
      <c r="G426" s="561" t="s">
        <v>700</v>
      </c>
      <c r="H426" s="562"/>
      <c r="I426" s="562"/>
      <c r="J426" s="563"/>
      <c r="K426" s="502"/>
      <c r="L426" s="499"/>
    </row>
    <row r="427" spans="1:12" ht="15.6" customHeight="1" x14ac:dyDescent="0.25">
      <c r="A427" s="565"/>
      <c r="B427" s="568"/>
      <c r="C427" s="455"/>
      <c r="D427" s="566"/>
      <c r="E427" s="448"/>
      <c r="F427" s="93" t="s">
        <v>1181</v>
      </c>
      <c r="G427" s="462" t="s">
        <v>1179</v>
      </c>
      <c r="H427" s="463"/>
      <c r="I427" s="463"/>
      <c r="J427" s="464"/>
      <c r="K427" s="502"/>
      <c r="L427" s="499"/>
    </row>
    <row r="428" spans="1:12" ht="15.6" customHeight="1" x14ac:dyDescent="0.25">
      <c r="A428" s="565"/>
      <c r="B428" s="568"/>
      <c r="C428" s="455"/>
      <c r="D428" s="566"/>
      <c r="E428" s="448"/>
      <c r="F428" s="93" t="s">
        <v>83</v>
      </c>
      <c r="G428" s="524">
        <v>67</v>
      </c>
      <c r="H428" s="524"/>
      <c r="I428" s="524"/>
      <c r="J428" s="524"/>
      <c r="K428" s="502"/>
      <c r="L428" s="499"/>
    </row>
    <row r="429" spans="1:12" ht="15.6" customHeight="1" x14ac:dyDescent="0.25">
      <c r="A429" s="565"/>
      <c r="B429" s="568"/>
      <c r="C429" s="455"/>
      <c r="D429" s="566"/>
      <c r="E429" s="448"/>
      <c r="F429" s="93" t="s">
        <v>396</v>
      </c>
      <c r="G429" s="523" t="s">
        <v>397</v>
      </c>
      <c r="H429" s="523"/>
      <c r="I429" s="523"/>
      <c r="J429" s="523"/>
      <c r="K429" s="502"/>
      <c r="L429" s="499"/>
    </row>
    <row r="430" spans="1:12" ht="15.6" customHeight="1" x14ac:dyDescent="0.25">
      <c r="A430" s="565"/>
      <c r="B430" s="568"/>
      <c r="C430" s="455"/>
      <c r="D430" s="566"/>
      <c r="E430" s="448"/>
      <c r="F430" s="93" t="s">
        <v>256</v>
      </c>
      <c r="G430" s="523" t="s">
        <v>51</v>
      </c>
      <c r="H430" s="523"/>
      <c r="I430" s="523"/>
      <c r="J430" s="523"/>
      <c r="K430" s="502"/>
      <c r="L430" s="499"/>
    </row>
    <row r="431" spans="1:12" ht="15.6" customHeight="1" x14ac:dyDescent="0.25">
      <c r="A431" s="565"/>
      <c r="B431" s="568"/>
      <c r="C431" s="455"/>
      <c r="D431" s="566"/>
      <c r="E431" s="448"/>
      <c r="F431" s="93" t="s">
        <v>379</v>
      </c>
      <c r="G431" s="523" t="s">
        <v>380</v>
      </c>
      <c r="H431" s="523"/>
      <c r="I431" s="523"/>
      <c r="J431" s="523"/>
      <c r="K431" s="502"/>
      <c r="L431" s="499"/>
    </row>
    <row r="432" spans="1:12" ht="15.6" customHeight="1" x14ac:dyDescent="0.25">
      <c r="A432" s="565"/>
      <c r="B432" s="568"/>
      <c r="C432" s="455"/>
      <c r="D432" s="566"/>
      <c r="E432" s="448"/>
      <c r="F432" s="93" t="s">
        <v>701</v>
      </c>
      <c r="G432" s="523">
        <v>100000</v>
      </c>
      <c r="H432" s="523"/>
      <c r="I432" s="523"/>
      <c r="J432" s="523"/>
      <c r="K432" s="502"/>
      <c r="L432" s="499"/>
    </row>
    <row r="433" spans="1:12" ht="15.6" customHeight="1" x14ac:dyDescent="0.25">
      <c r="A433" s="565"/>
      <c r="B433" s="568"/>
      <c r="C433" s="455"/>
      <c r="D433" s="566"/>
      <c r="E433" s="448"/>
      <c r="F433" s="93" t="s">
        <v>257</v>
      </c>
      <c r="G433" s="523" t="s">
        <v>556</v>
      </c>
      <c r="H433" s="523"/>
      <c r="I433" s="523"/>
      <c r="J433" s="523"/>
      <c r="K433" s="502"/>
      <c r="L433" s="499"/>
    </row>
    <row r="434" spans="1:12" ht="15.6" customHeight="1" x14ac:dyDescent="0.25">
      <c r="A434" s="565"/>
      <c r="B434" s="568"/>
      <c r="C434" s="455"/>
      <c r="D434" s="566"/>
      <c r="E434" s="448"/>
      <c r="F434" s="93" t="s">
        <v>376</v>
      </c>
      <c r="G434" s="523" t="s">
        <v>1013</v>
      </c>
      <c r="H434" s="523"/>
      <c r="I434" s="523"/>
      <c r="J434" s="523"/>
      <c r="K434" s="502"/>
      <c r="L434" s="499"/>
    </row>
    <row r="435" spans="1:12" ht="15.6" customHeight="1" x14ac:dyDescent="0.25">
      <c r="A435" s="565"/>
      <c r="B435" s="568"/>
      <c r="C435" s="455"/>
      <c r="D435" s="566"/>
      <c r="E435" s="448"/>
      <c r="F435" s="93" t="s">
        <v>702</v>
      </c>
      <c r="G435" s="523" t="s">
        <v>1014</v>
      </c>
      <c r="H435" s="523"/>
      <c r="I435" s="523"/>
      <c r="J435" s="523"/>
      <c r="K435" s="502"/>
      <c r="L435" s="499"/>
    </row>
    <row r="436" spans="1:12" ht="15.6" customHeight="1" x14ac:dyDescent="0.25">
      <c r="A436" s="565"/>
      <c r="B436" s="568"/>
      <c r="C436" s="455"/>
      <c r="D436" s="566"/>
      <c r="E436" s="448"/>
      <c r="F436" s="93" t="s">
        <v>381</v>
      </c>
      <c r="G436" s="523" t="s">
        <v>382</v>
      </c>
      <c r="H436" s="523"/>
      <c r="I436" s="523"/>
      <c r="J436" s="523"/>
      <c r="K436" s="502"/>
      <c r="L436" s="500"/>
    </row>
    <row r="437" spans="1:12" ht="15.6" customHeight="1" x14ac:dyDescent="0.25">
      <c r="A437" s="565"/>
      <c r="B437" s="568"/>
      <c r="C437" s="455"/>
      <c r="D437" s="566"/>
      <c r="E437" s="448"/>
      <c r="F437" s="93" t="s">
        <v>969</v>
      </c>
      <c r="G437" s="523" t="s">
        <v>970</v>
      </c>
      <c r="H437" s="523"/>
      <c r="I437" s="523"/>
      <c r="J437" s="523"/>
      <c r="K437" s="571">
        <v>5</v>
      </c>
      <c r="L437" s="443">
        <v>7159</v>
      </c>
    </row>
    <row r="438" spans="1:12" ht="15.6" customHeight="1" x14ac:dyDescent="0.25">
      <c r="A438" s="565"/>
      <c r="B438" s="568"/>
      <c r="C438" s="455"/>
      <c r="D438" s="566"/>
      <c r="E438" s="448"/>
      <c r="F438" s="94" t="s">
        <v>358</v>
      </c>
      <c r="G438" s="523" t="s">
        <v>965</v>
      </c>
      <c r="H438" s="523"/>
      <c r="I438" s="523"/>
      <c r="J438" s="523"/>
      <c r="K438" s="572"/>
      <c r="L438" s="444" t="e">
        <f>#REF!-#REF!*10%</f>
        <v>#REF!</v>
      </c>
    </row>
    <row r="439" spans="1:12" ht="15.6" customHeight="1" x14ac:dyDescent="0.25">
      <c r="A439" s="565"/>
      <c r="B439" s="568"/>
      <c r="C439" s="455"/>
      <c r="D439" s="566"/>
      <c r="E439" s="448"/>
      <c r="F439" s="93" t="s">
        <v>383</v>
      </c>
      <c r="G439" s="523" t="s">
        <v>384</v>
      </c>
      <c r="H439" s="523"/>
      <c r="I439" s="523"/>
      <c r="J439" s="523"/>
      <c r="K439" s="572"/>
      <c r="L439" s="444" t="e">
        <f>#REF!-#REF!*10%</f>
        <v>#REF!</v>
      </c>
    </row>
    <row r="440" spans="1:12" ht="15.6" customHeight="1" x14ac:dyDescent="0.25">
      <c r="A440" s="565"/>
      <c r="B440" s="568"/>
      <c r="C440" s="455"/>
      <c r="D440" s="566"/>
      <c r="E440" s="448"/>
      <c r="F440" s="93" t="s">
        <v>385</v>
      </c>
      <c r="G440" s="523" t="s">
        <v>398</v>
      </c>
      <c r="H440" s="523"/>
      <c r="I440" s="523"/>
      <c r="J440" s="523"/>
      <c r="K440" s="572"/>
      <c r="L440" s="444" t="e">
        <f>#REF!-#REF!*10%</f>
        <v>#REF!</v>
      </c>
    </row>
    <row r="441" spans="1:12" ht="15.6" customHeight="1" x14ac:dyDescent="0.25">
      <c r="A441" s="565"/>
      <c r="B441" s="568"/>
      <c r="C441" s="455"/>
      <c r="D441" s="566"/>
      <c r="E441" s="448"/>
      <c r="F441" s="93" t="s">
        <v>389</v>
      </c>
      <c r="G441" s="523" t="s">
        <v>390</v>
      </c>
      <c r="H441" s="523"/>
      <c r="I441" s="523"/>
      <c r="J441" s="523"/>
      <c r="K441" s="572"/>
      <c r="L441" s="444" t="e">
        <f>#REF!-#REF!*10%</f>
        <v>#REF!</v>
      </c>
    </row>
    <row r="442" spans="1:12" ht="15.6" customHeight="1" x14ac:dyDescent="0.25">
      <c r="A442" s="565"/>
      <c r="B442" s="568"/>
      <c r="C442" s="455"/>
      <c r="D442" s="566"/>
      <c r="E442" s="448"/>
      <c r="F442" s="93" t="s">
        <v>704</v>
      </c>
      <c r="G442" s="523" t="s">
        <v>705</v>
      </c>
      <c r="H442" s="523"/>
      <c r="I442" s="523"/>
      <c r="J442" s="523"/>
      <c r="K442" s="572"/>
      <c r="L442" s="444" t="e">
        <f>#REF!-#REF!*10%</f>
        <v>#REF!</v>
      </c>
    </row>
    <row r="443" spans="1:12" ht="15.6" customHeight="1" x14ac:dyDescent="0.25">
      <c r="A443" s="565"/>
      <c r="B443" s="568"/>
      <c r="C443" s="455"/>
      <c r="D443" s="566"/>
      <c r="E443" s="448"/>
      <c r="F443" s="93" t="s">
        <v>706</v>
      </c>
      <c r="G443" s="523" t="s">
        <v>390</v>
      </c>
      <c r="H443" s="523"/>
      <c r="I443" s="523"/>
      <c r="J443" s="523"/>
      <c r="K443" s="572"/>
      <c r="L443" s="444" t="e">
        <f>#REF!-#REF!*10%</f>
        <v>#REF!</v>
      </c>
    </row>
    <row r="444" spans="1:12" ht="15.6" customHeight="1" x14ac:dyDescent="0.25">
      <c r="A444" s="565"/>
      <c r="B444" s="568"/>
      <c r="C444" s="455"/>
      <c r="D444" s="566"/>
      <c r="E444" s="448"/>
      <c r="F444" s="93" t="s">
        <v>1271</v>
      </c>
      <c r="G444" s="523" t="s">
        <v>390</v>
      </c>
      <c r="H444" s="523"/>
      <c r="I444" s="523"/>
      <c r="J444" s="523"/>
      <c r="K444" s="572"/>
      <c r="L444" s="444" t="e">
        <f>#REF!-#REF!*10%</f>
        <v>#REF!</v>
      </c>
    </row>
    <row r="445" spans="1:12" ht="15.6" customHeight="1" x14ac:dyDescent="0.25">
      <c r="A445" s="565"/>
      <c r="B445" s="568"/>
      <c r="C445" s="455"/>
      <c r="D445" s="566"/>
      <c r="E445" s="448"/>
      <c r="F445" s="93" t="s">
        <v>707</v>
      </c>
      <c r="G445" s="523" t="s">
        <v>1270</v>
      </c>
      <c r="H445" s="523"/>
      <c r="I445" s="523"/>
      <c r="J445" s="523"/>
      <c r="K445" s="572"/>
      <c r="L445" s="444" t="e">
        <f>#REF!-#REF!*10%</f>
        <v>#REF!</v>
      </c>
    </row>
    <row r="446" spans="1:12" ht="15.6" customHeight="1" x14ac:dyDescent="0.25">
      <c r="A446" s="565"/>
      <c r="B446" s="568"/>
      <c r="C446" s="455"/>
      <c r="D446" s="566"/>
      <c r="E446" s="448"/>
      <c r="F446" s="93" t="s">
        <v>708</v>
      </c>
      <c r="G446" s="523" t="s">
        <v>390</v>
      </c>
      <c r="H446" s="523"/>
      <c r="I446" s="523"/>
      <c r="J446" s="523"/>
      <c r="K446" s="572"/>
      <c r="L446" s="444" t="e">
        <f>#REF!-#REF!*10%</f>
        <v>#REF!</v>
      </c>
    </row>
    <row r="447" spans="1:12" ht="15.6" customHeight="1" x14ac:dyDescent="0.25">
      <c r="A447" s="565"/>
      <c r="B447" s="568"/>
      <c r="C447" s="455"/>
      <c r="D447" s="566"/>
      <c r="E447" s="448"/>
      <c r="F447" s="93" t="s">
        <v>377</v>
      </c>
      <c r="G447" s="523" t="s">
        <v>387</v>
      </c>
      <c r="H447" s="523"/>
      <c r="I447" s="523"/>
      <c r="J447" s="523"/>
      <c r="K447" s="572"/>
      <c r="L447" s="444" t="e">
        <f>#REF!-#REF!*10%</f>
        <v>#REF!</v>
      </c>
    </row>
    <row r="448" spans="1:12" ht="15.6" customHeight="1" x14ac:dyDescent="0.25">
      <c r="A448" s="565"/>
      <c r="B448" s="568"/>
      <c r="C448" s="455"/>
      <c r="D448" s="566"/>
      <c r="E448" s="448"/>
      <c r="F448" s="93" t="s">
        <v>388</v>
      </c>
      <c r="G448" s="523" t="s">
        <v>393</v>
      </c>
      <c r="H448" s="523"/>
      <c r="I448" s="523"/>
      <c r="J448" s="523"/>
      <c r="K448" s="572"/>
      <c r="L448" s="444" t="e">
        <f>#REF!-#REF!*10%</f>
        <v>#REF!</v>
      </c>
    </row>
    <row r="449" spans="1:12" ht="15.6" customHeight="1" x14ac:dyDescent="0.25">
      <c r="A449" s="565"/>
      <c r="B449" s="568"/>
      <c r="C449" s="455"/>
      <c r="D449" s="566"/>
      <c r="E449" s="448"/>
      <c r="F449" s="93" t="s">
        <v>562</v>
      </c>
      <c r="G449" s="523" t="s">
        <v>1024</v>
      </c>
      <c r="H449" s="523"/>
      <c r="I449" s="523"/>
      <c r="J449" s="523"/>
      <c r="K449" s="572"/>
      <c r="L449" s="444" t="e">
        <f>#REF!-#REF!*10%</f>
        <v>#REF!</v>
      </c>
    </row>
    <row r="450" spans="1:12" ht="15.6" customHeight="1" x14ac:dyDescent="0.25">
      <c r="A450" s="565"/>
      <c r="B450" s="568"/>
      <c r="C450" s="455"/>
      <c r="D450" s="566"/>
      <c r="E450" s="448"/>
      <c r="F450" s="93" t="s">
        <v>570</v>
      </c>
      <c r="G450" s="523" t="s">
        <v>613</v>
      </c>
      <c r="H450" s="523"/>
      <c r="I450" s="523"/>
      <c r="J450" s="523"/>
      <c r="K450" s="572"/>
      <c r="L450" s="444" t="e">
        <f>#REF!-#REF!*10%</f>
        <v>#REF!</v>
      </c>
    </row>
    <row r="451" spans="1:12" ht="15.6" customHeight="1" x14ac:dyDescent="0.25">
      <c r="A451" s="565"/>
      <c r="B451" s="568"/>
      <c r="C451" s="455"/>
      <c r="D451" s="566"/>
      <c r="E451" s="448"/>
      <c r="F451" s="95" t="s">
        <v>84</v>
      </c>
      <c r="G451" s="465">
        <v>1.1000000000000001</v>
      </c>
      <c r="H451" s="465"/>
      <c r="I451" s="465"/>
      <c r="J451" s="465"/>
      <c r="K451" s="572"/>
      <c r="L451" s="444" t="e">
        <f>#REF!-#REF!*10%</f>
        <v>#REF!</v>
      </c>
    </row>
    <row r="452" spans="1:12" ht="15.6" customHeight="1" x14ac:dyDescent="0.25">
      <c r="A452" s="565"/>
      <c r="B452" s="569"/>
      <c r="C452" s="455"/>
      <c r="D452" s="566"/>
      <c r="E452" s="448"/>
      <c r="F452" s="136" t="s">
        <v>1016</v>
      </c>
      <c r="G452" s="454">
        <v>5</v>
      </c>
      <c r="H452" s="454"/>
      <c r="I452" s="454"/>
      <c r="J452" s="454"/>
      <c r="K452" s="572"/>
      <c r="L452" s="511" t="e">
        <f>#REF!-#REF!*10%</f>
        <v>#REF!</v>
      </c>
    </row>
    <row r="453" spans="1:12" ht="15.6" customHeight="1" x14ac:dyDescent="0.25">
      <c r="A453" s="564">
        <v>2</v>
      </c>
      <c r="B453" s="567"/>
      <c r="C453" s="455" t="s">
        <v>990</v>
      </c>
      <c r="D453" s="557"/>
      <c r="E453" s="448"/>
      <c r="F453" s="110" t="s">
        <v>81</v>
      </c>
      <c r="G453" s="524" t="s">
        <v>6</v>
      </c>
      <c r="H453" s="524"/>
      <c r="I453" s="524"/>
      <c r="J453" s="524"/>
      <c r="K453" s="560">
        <v>3</v>
      </c>
      <c r="L453" s="498">
        <v>7339</v>
      </c>
    </row>
    <row r="454" spans="1:12" ht="15.6" customHeight="1" x14ac:dyDescent="0.25">
      <c r="A454" s="565"/>
      <c r="B454" s="568"/>
      <c r="C454" s="455"/>
      <c r="D454" s="566"/>
      <c r="E454" s="448"/>
      <c r="F454" s="110" t="s">
        <v>80</v>
      </c>
      <c r="G454" s="469">
        <v>35</v>
      </c>
      <c r="H454" s="469"/>
      <c r="I454" s="469"/>
      <c r="J454" s="469"/>
      <c r="K454" s="502"/>
      <c r="L454" s="499"/>
    </row>
    <row r="455" spans="1:12" ht="15.6" customHeight="1" x14ac:dyDescent="0.25">
      <c r="A455" s="565"/>
      <c r="B455" s="568"/>
      <c r="C455" s="455"/>
      <c r="D455" s="566"/>
      <c r="E455" s="448"/>
      <c r="F455" s="110" t="s">
        <v>8</v>
      </c>
      <c r="G455" s="240">
        <v>3000</v>
      </c>
      <c r="H455" s="241">
        <v>4000</v>
      </c>
      <c r="I455" s="312">
        <v>5000</v>
      </c>
      <c r="J455" s="242">
        <v>6000</v>
      </c>
      <c r="K455" s="502"/>
      <c r="L455" s="499"/>
    </row>
    <row r="456" spans="1:12" ht="15.6" customHeight="1" x14ac:dyDescent="0.25">
      <c r="A456" s="565"/>
      <c r="B456" s="568"/>
      <c r="C456" s="455"/>
      <c r="D456" s="566"/>
      <c r="E456" s="448"/>
      <c r="F456" s="93" t="s">
        <v>817</v>
      </c>
      <c r="G456" s="243">
        <f>G454*114</f>
        <v>3990</v>
      </c>
      <c r="H456" s="244">
        <f>G454*128</f>
        <v>4480</v>
      </c>
      <c r="I456" s="313">
        <f>G454*143</f>
        <v>5005</v>
      </c>
      <c r="J456" s="245">
        <f>G454*148</f>
        <v>5180</v>
      </c>
      <c r="K456" s="502"/>
      <c r="L456" s="499"/>
    </row>
    <row r="457" spans="1:12" ht="15.6" customHeight="1" x14ac:dyDescent="0.25">
      <c r="A457" s="565"/>
      <c r="B457" s="568"/>
      <c r="C457" s="455"/>
      <c r="D457" s="566"/>
      <c r="E457" s="448"/>
      <c r="F457" s="93" t="s">
        <v>1269</v>
      </c>
      <c r="G457" s="451">
        <v>0.98</v>
      </c>
      <c r="H457" s="451"/>
      <c r="I457" s="451"/>
      <c r="J457" s="451"/>
      <c r="K457" s="502"/>
      <c r="L457" s="499"/>
    </row>
    <row r="458" spans="1:12" ht="15.6" customHeight="1" x14ac:dyDescent="0.25">
      <c r="A458" s="565"/>
      <c r="B458" s="568"/>
      <c r="C458" s="455"/>
      <c r="D458" s="566"/>
      <c r="E458" s="448"/>
      <c r="F458" s="93" t="s">
        <v>699</v>
      </c>
      <c r="G458" s="523" t="s">
        <v>700</v>
      </c>
      <c r="H458" s="523"/>
      <c r="I458" s="523"/>
      <c r="J458" s="523"/>
      <c r="K458" s="502"/>
      <c r="L458" s="499"/>
    </row>
    <row r="459" spans="1:12" ht="15.6" customHeight="1" x14ac:dyDescent="0.25">
      <c r="A459" s="565"/>
      <c r="B459" s="568"/>
      <c r="C459" s="455"/>
      <c r="D459" s="566"/>
      <c r="E459" s="448"/>
      <c r="F459" s="93" t="s">
        <v>1181</v>
      </c>
      <c r="G459" s="462" t="s">
        <v>1179</v>
      </c>
      <c r="H459" s="463"/>
      <c r="I459" s="463"/>
      <c r="J459" s="464"/>
      <c r="K459" s="502"/>
      <c r="L459" s="499"/>
    </row>
    <row r="460" spans="1:12" ht="15.6" customHeight="1" x14ac:dyDescent="0.25">
      <c r="A460" s="565"/>
      <c r="B460" s="568"/>
      <c r="C460" s="455"/>
      <c r="D460" s="566"/>
      <c r="E460" s="448"/>
      <c r="F460" s="110" t="s">
        <v>83</v>
      </c>
      <c r="G460" s="524">
        <v>67</v>
      </c>
      <c r="H460" s="524"/>
      <c r="I460" s="524"/>
      <c r="J460" s="524"/>
      <c r="K460" s="502"/>
      <c r="L460" s="499"/>
    </row>
    <row r="461" spans="1:12" ht="15.6" customHeight="1" x14ac:dyDescent="0.25">
      <c r="A461" s="565"/>
      <c r="B461" s="568"/>
      <c r="C461" s="455"/>
      <c r="D461" s="566"/>
      <c r="E461" s="448"/>
      <c r="F461" s="110" t="s">
        <v>396</v>
      </c>
      <c r="G461" s="548" t="s">
        <v>397</v>
      </c>
      <c r="H461" s="524"/>
      <c r="I461" s="524"/>
      <c r="J461" s="524"/>
      <c r="K461" s="502"/>
      <c r="L461" s="499"/>
    </row>
    <row r="462" spans="1:12" ht="15.6" customHeight="1" x14ac:dyDescent="0.25">
      <c r="A462" s="565"/>
      <c r="B462" s="568"/>
      <c r="C462" s="455"/>
      <c r="D462" s="566"/>
      <c r="E462" s="448"/>
      <c r="F462" s="110" t="s">
        <v>256</v>
      </c>
      <c r="G462" s="524" t="s">
        <v>59</v>
      </c>
      <c r="H462" s="524"/>
      <c r="I462" s="524"/>
      <c r="J462" s="524"/>
      <c r="K462" s="502"/>
      <c r="L462" s="499"/>
    </row>
    <row r="463" spans="1:12" ht="15.6" customHeight="1" x14ac:dyDescent="0.25">
      <c r="A463" s="565"/>
      <c r="B463" s="568"/>
      <c r="C463" s="455"/>
      <c r="D463" s="566"/>
      <c r="E463" s="448"/>
      <c r="F463" s="93" t="s">
        <v>379</v>
      </c>
      <c r="G463" s="523" t="s">
        <v>380</v>
      </c>
      <c r="H463" s="523"/>
      <c r="I463" s="523"/>
      <c r="J463" s="523"/>
      <c r="K463" s="502"/>
      <c r="L463" s="499"/>
    </row>
    <row r="464" spans="1:12" ht="15.6" customHeight="1" x14ac:dyDescent="0.25">
      <c r="A464" s="565"/>
      <c r="B464" s="568"/>
      <c r="C464" s="455"/>
      <c r="D464" s="566"/>
      <c r="E464" s="448"/>
      <c r="F464" s="93" t="s">
        <v>701</v>
      </c>
      <c r="G464" s="523">
        <v>100000</v>
      </c>
      <c r="H464" s="523"/>
      <c r="I464" s="523"/>
      <c r="J464" s="523"/>
      <c r="K464" s="502"/>
      <c r="L464" s="499"/>
    </row>
    <row r="465" spans="1:12" ht="15.6" customHeight="1" x14ac:dyDescent="0.25">
      <c r="A465" s="565"/>
      <c r="B465" s="568"/>
      <c r="C465" s="455"/>
      <c r="D465" s="566"/>
      <c r="E465" s="448"/>
      <c r="F465" s="93" t="s">
        <v>257</v>
      </c>
      <c r="G465" s="523" t="s">
        <v>556</v>
      </c>
      <c r="H465" s="523"/>
      <c r="I465" s="523"/>
      <c r="J465" s="523"/>
      <c r="K465" s="502"/>
      <c r="L465" s="499"/>
    </row>
    <row r="466" spans="1:12" ht="15.6" customHeight="1" x14ac:dyDescent="0.25">
      <c r="A466" s="565"/>
      <c r="B466" s="568"/>
      <c r="C466" s="455"/>
      <c r="D466" s="566"/>
      <c r="E466" s="448"/>
      <c r="F466" s="93" t="s">
        <v>376</v>
      </c>
      <c r="G466" s="523" t="s">
        <v>1013</v>
      </c>
      <c r="H466" s="523"/>
      <c r="I466" s="523"/>
      <c r="J466" s="523"/>
      <c r="K466" s="502"/>
      <c r="L466" s="499"/>
    </row>
    <row r="467" spans="1:12" ht="15.6" customHeight="1" x14ac:dyDescent="0.25">
      <c r="A467" s="565"/>
      <c r="B467" s="568"/>
      <c r="C467" s="455"/>
      <c r="D467" s="566"/>
      <c r="E467" s="448"/>
      <c r="F467" s="93" t="s">
        <v>702</v>
      </c>
      <c r="G467" s="523" t="s">
        <v>1014</v>
      </c>
      <c r="H467" s="523"/>
      <c r="I467" s="523"/>
      <c r="J467" s="523"/>
      <c r="K467" s="502"/>
      <c r="L467" s="499"/>
    </row>
    <row r="468" spans="1:12" ht="15.6" customHeight="1" x14ac:dyDescent="0.25">
      <c r="A468" s="565"/>
      <c r="B468" s="568"/>
      <c r="C468" s="455"/>
      <c r="D468" s="566"/>
      <c r="E468" s="448"/>
      <c r="F468" s="93" t="s">
        <v>381</v>
      </c>
      <c r="G468" s="523" t="s">
        <v>382</v>
      </c>
      <c r="H468" s="523"/>
      <c r="I468" s="523"/>
      <c r="J468" s="523"/>
      <c r="K468" s="502"/>
      <c r="L468" s="500"/>
    </row>
    <row r="469" spans="1:12" ht="15.6" customHeight="1" x14ac:dyDescent="0.25">
      <c r="A469" s="565"/>
      <c r="B469" s="568"/>
      <c r="C469" s="455"/>
      <c r="D469" s="566"/>
      <c r="E469" s="448"/>
      <c r="F469" s="93" t="s">
        <v>969</v>
      </c>
      <c r="G469" s="523" t="s">
        <v>970</v>
      </c>
      <c r="H469" s="523"/>
      <c r="I469" s="523"/>
      <c r="J469" s="523"/>
      <c r="K469" s="571">
        <v>5</v>
      </c>
      <c r="L469" s="443">
        <v>7852</v>
      </c>
    </row>
    <row r="470" spans="1:12" ht="15.6" customHeight="1" x14ac:dyDescent="0.25">
      <c r="A470" s="565"/>
      <c r="B470" s="568"/>
      <c r="C470" s="455"/>
      <c r="D470" s="566"/>
      <c r="E470" s="448"/>
      <c r="F470" s="94" t="s">
        <v>358</v>
      </c>
      <c r="G470" s="523" t="s">
        <v>965</v>
      </c>
      <c r="H470" s="523"/>
      <c r="I470" s="523"/>
      <c r="J470" s="523"/>
      <c r="K470" s="572"/>
      <c r="L470" s="444" t="e">
        <f>#REF!-#REF!*10%</f>
        <v>#REF!</v>
      </c>
    </row>
    <row r="471" spans="1:12" ht="15.6" customHeight="1" x14ac:dyDescent="0.25">
      <c r="A471" s="565"/>
      <c r="B471" s="568"/>
      <c r="C471" s="455"/>
      <c r="D471" s="566"/>
      <c r="E471" s="448"/>
      <c r="F471" s="93" t="s">
        <v>383</v>
      </c>
      <c r="G471" s="523" t="s">
        <v>384</v>
      </c>
      <c r="H471" s="523"/>
      <c r="I471" s="523"/>
      <c r="J471" s="523"/>
      <c r="K471" s="572"/>
      <c r="L471" s="444" t="e">
        <f>#REF!-#REF!*10%</f>
        <v>#REF!</v>
      </c>
    </row>
    <row r="472" spans="1:12" ht="15.6" customHeight="1" x14ac:dyDescent="0.25">
      <c r="A472" s="565"/>
      <c r="B472" s="568"/>
      <c r="C472" s="455"/>
      <c r="D472" s="566"/>
      <c r="E472" s="448"/>
      <c r="F472" s="93" t="s">
        <v>385</v>
      </c>
      <c r="G472" s="523" t="s">
        <v>398</v>
      </c>
      <c r="H472" s="523"/>
      <c r="I472" s="523"/>
      <c r="J472" s="523"/>
      <c r="K472" s="572"/>
      <c r="L472" s="444" t="e">
        <f>#REF!-#REF!*10%</f>
        <v>#REF!</v>
      </c>
    </row>
    <row r="473" spans="1:12" ht="15.6" customHeight="1" x14ac:dyDescent="0.25">
      <c r="A473" s="565"/>
      <c r="B473" s="568"/>
      <c r="C473" s="455"/>
      <c r="D473" s="566"/>
      <c r="E473" s="448"/>
      <c r="F473" s="93" t="s">
        <v>389</v>
      </c>
      <c r="G473" s="523" t="s">
        <v>390</v>
      </c>
      <c r="H473" s="523"/>
      <c r="I473" s="523"/>
      <c r="J473" s="523"/>
      <c r="K473" s="572"/>
      <c r="L473" s="444" t="e">
        <f>#REF!-#REF!*10%</f>
        <v>#REF!</v>
      </c>
    </row>
    <row r="474" spans="1:12" ht="15.6" customHeight="1" x14ac:dyDescent="0.25">
      <c r="A474" s="565"/>
      <c r="B474" s="568"/>
      <c r="C474" s="455"/>
      <c r="D474" s="566"/>
      <c r="E474" s="448"/>
      <c r="F474" s="93" t="s">
        <v>704</v>
      </c>
      <c r="G474" s="523" t="s">
        <v>705</v>
      </c>
      <c r="H474" s="523"/>
      <c r="I474" s="523"/>
      <c r="J474" s="523"/>
      <c r="K474" s="572"/>
      <c r="L474" s="444" t="e">
        <f>#REF!-#REF!*10%</f>
        <v>#REF!</v>
      </c>
    </row>
    <row r="475" spans="1:12" ht="15.6" customHeight="1" x14ac:dyDescent="0.25">
      <c r="A475" s="565"/>
      <c r="B475" s="568"/>
      <c r="C475" s="455"/>
      <c r="D475" s="566"/>
      <c r="E475" s="448"/>
      <c r="F475" s="93" t="s">
        <v>706</v>
      </c>
      <c r="G475" s="523" t="s">
        <v>390</v>
      </c>
      <c r="H475" s="523"/>
      <c r="I475" s="523"/>
      <c r="J475" s="523"/>
      <c r="K475" s="572"/>
      <c r="L475" s="444" t="e">
        <f>#REF!-#REF!*10%</f>
        <v>#REF!</v>
      </c>
    </row>
    <row r="476" spans="1:12" ht="15.6" customHeight="1" x14ac:dyDescent="0.25">
      <c r="A476" s="565"/>
      <c r="B476" s="568"/>
      <c r="C476" s="455"/>
      <c r="D476" s="566"/>
      <c r="E476" s="448"/>
      <c r="F476" s="93" t="s">
        <v>1271</v>
      </c>
      <c r="G476" s="523" t="s">
        <v>390</v>
      </c>
      <c r="H476" s="523"/>
      <c r="I476" s="523"/>
      <c r="J476" s="523"/>
      <c r="K476" s="572"/>
      <c r="L476" s="444" t="e">
        <f>#REF!-#REF!*10%</f>
        <v>#REF!</v>
      </c>
    </row>
    <row r="477" spans="1:12" ht="15.6" customHeight="1" x14ac:dyDescent="0.25">
      <c r="A477" s="565"/>
      <c r="B477" s="568"/>
      <c r="C477" s="455"/>
      <c r="D477" s="566"/>
      <c r="E477" s="448"/>
      <c r="F477" s="93" t="s">
        <v>707</v>
      </c>
      <c r="G477" s="523" t="s">
        <v>1270</v>
      </c>
      <c r="H477" s="523"/>
      <c r="I477" s="523"/>
      <c r="J477" s="523"/>
      <c r="K477" s="572"/>
      <c r="L477" s="444" t="e">
        <f>#REF!-#REF!*10%</f>
        <v>#REF!</v>
      </c>
    </row>
    <row r="478" spans="1:12" ht="15.6" customHeight="1" x14ac:dyDescent="0.25">
      <c r="A478" s="565"/>
      <c r="B478" s="568"/>
      <c r="C478" s="455"/>
      <c r="D478" s="566"/>
      <c r="E478" s="448"/>
      <c r="F478" s="93" t="s">
        <v>708</v>
      </c>
      <c r="G478" s="523" t="s">
        <v>390</v>
      </c>
      <c r="H478" s="523"/>
      <c r="I478" s="523"/>
      <c r="J478" s="523"/>
      <c r="K478" s="572"/>
      <c r="L478" s="444" t="e">
        <f>#REF!-#REF!*10%</f>
        <v>#REF!</v>
      </c>
    </row>
    <row r="479" spans="1:12" ht="15.6" customHeight="1" x14ac:dyDescent="0.25">
      <c r="A479" s="565"/>
      <c r="B479" s="568"/>
      <c r="C479" s="455"/>
      <c r="D479" s="566"/>
      <c r="E479" s="448"/>
      <c r="F479" s="93" t="s">
        <v>377</v>
      </c>
      <c r="G479" s="523" t="s">
        <v>387</v>
      </c>
      <c r="H479" s="523"/>
      <c r="I479" s="523"/>
      <c r="J479" s="523"/>
      <c r="K479" s="572"/>
      <c r="L479" s="444" t="e">
        <f>#REF!-#REF!*10%</f>
        <v>#REF!</v>
      </c>
    </row>
    <row r="480" spans="1:12" ht="15.6" customHeight="1" x14ac:dyDescent="0.25">
      <c r="A480" s="565"/>
      <c r="B480" s="568"/>
      <c r="C480" s="455"/>
      <c r="D480" s="566"/>
      <c r="E480" s="448"/>
      <c r="F480" s="93" t="s">
        <v>388</v>
      </c>
      <c r="G480" s="523" t="s">
        <v>393</v>
      </c>
      <c r="H480" s="523"/>
      <c r="I480" s="523"/>
      <c r="J480" s="523"/>
      <c r="K480" s="572"/>
      <c r="L480" s="444" t="e">
        <f>#REF!-#REF!*10%</f>
        <v>#REF!</v>
      </c>
    </row>
    <row r="481" spans="1:12" ht="15.6" customHeight="1" x14ac:dyDescent="0.25">
      <c r="A481" s="565"/>
      <c r="B481" s="568"/>
      <c r="C481" s="455"/>
      <c r="D481" s="566"/>
      <c r="E481" s="448"/>
      <c r="F481" s="93" t="s">
        <v>562</v>
      </c>
      <c r="G481" s="523" t="s">
        <v>1024</v>
      </c>
      <c r="H481" s="523"/>
      <c r="I481" s="523"/>
      <c r="J481" s="523"/>
      <c r="K481" s="572"/>
      <c r="L481" s="444" t="e">
        <f>#REF!-#REF!*10%</f>
        <v>#REF!</v>
      </c>
    </row>
    <row r="482" spans="1:12" ht="15.6" customHeight="1" x14ac:dyDescent="0.25">
      <c r="A482" s="565"/>
      <c r="B482" s="568"/>
      <c r="C482" s="455"/>
      <c r="D482" s="566"/>
      <c r="E482" s="448"/>
      <c r="F482" s="93" t="s">
        <v>570</v>
      </c>
      <c r="G482" s="523" t="s">
        <v>613</v>
      </c>
      <c r="H482" s="523"/>
      <c r="I482" s="523"/>
      <c r="J482" s="523"/>
      <c r="K482" s="572"/>
      <c r="L482" s="444" t="e">
        <f>#REF!-#REF!*10%</f>
        <v>#REF!</v>
      </c>
    </row>
    <row r="483" spans="1:12" ht="15.6" customHeight="1" x14ac:dyDescent="0.25">
      <c r="A483" s="565"/>
      <c r="B483" s="568"/>
      <c r="C483" s="455"/>
      <c r="D483" s="566"/>
      <c r="E483" s="448"/>
      <c r="F483" s="111" t="s">
        <v>84</v>
      </c>
      <c r="G483" s="526">
        <v>1.1000000000000001</v>
      </c>
      <c r="H483" s="526"/>
      <c r="I483" s="526"/>
      <c r="J483" s="526"/>
      <c r="K483" s="572"/>
      <c r="L483" s="444" t="e">
        <f>#REF!-#REF!*10%</f>
        <v>#REF!</v>
      </c>
    </row>
    <row r="484" spans="1:12" ht="15.6" customHeight="1" x14ac:dyDescent="0.25">
      <c r="A484" s="565"/>
      <c r="B484" s="569"/>
      <c r="C484" s="455"/>
      <c r="D484" s="566"/>
      <c r="E484" s="448"/>
      <c r="F484" s="136" t="s">
        <v>1016</v>
      </c>
      <c r="G484" s="454">
        <v>5</v>
      </c>
      <c r="H484" s="454"/>
      <c r="I484" s="454"/>
      <c r="J484" s="454"/>
      <c r="K484" s="572"/>
      <c r="L484" s="511" t="e">
        <f>#REF!-#REF!*10%</f>
        <v>#REF!</v>
      </c>
    </row>
    <row r="485" spans="1:12" ht="15.6" customHeight="1" x14ac:dyDescent="0.25">
      <c r="A485" s="564">
        <v>3</v>
      </c>
      <c r="B485" s="567"/>
      <c r="C485" s="455" t="s">
        <v>991</v>
      </c>
      <c r="D485" s="557"/>
      <c r="E485" s="448"/>
      <c r="F485" s="110" t="s">
        <v>81</v>
      </c>
      <c r="G485" s="524" t="s">
        <v>6</v>
      </c>
      <c r="H485" s="524"/>
      <c r="I485" s="524"/>
      <c r="J485" s="524"/>
      <c r="K485" s="560">
        <v>3</v>
      </c>
      <c r="L485" s="498">
        <v>8419</v>
      </c>
    </row>
    <row r="486" spans="1:12" ht="15.6" customHeight="1" x14ac:dyDescent="0.25">
      <c r="A486" s="565"/>
      <c r="B486" s="568"/>
      <c r="C486" s="455"/>
      <c r="D486" s="566"/>
      <c r="E486" s="448"/>
      <c r="F486" s="110" t="s">
        <v>80</v>
      </c>
      <c r="G486" s="469">
        <v>42</v>
      </c>
      <c r="H486" s="469"/>
      <c r="I486" s="469"/>
      <c r="J486" s="469"/>
      <c r="K486" s="502"/>
      <c r="L486" s="499"/>
    </row>
    <row r="487" spans="1:12" ht="15.6" customHeight="1" x14ac:dyDescent="0.25">
      <c r="A487" s="565"/>
      <c r="B487" s="568"/>
      <c r="C487" s="455"/>
      <c r="D487" s="566"/>
      <c r="E487" s="448"/>
      <c r="F487" s="110" t="s">
        <v>8</v>
      </c>
      <c r="G487" s="240">
        <v>3000</v>
      </c>
      <c r="H487" s="241">
        <v>4000</v>
      </c>
      <c r="I487" s="312">
        <v>5000</v>
      </c>
      <c r="J487" s="242">
        <v>6000</v>
      </c>
      <c r="K487" s="502"/>
      <c r="L487" s="499"/>
    </row>
    <row r="488" spans="1:12" ht="15.6" customHeight="1" x14ac:dyDescent="0.25">
      <c r="A488" s="565"/>
      <c r="B488" s="568"/>
      <c r="C488" s="455"/>
      <c r="D488" s="566"/>
      <c r="E488" s="448"/>
      <c r="F488" s="93" t="s">
        <v>817</v>
      </c>
      <c r="G488" s="243">
        <f>G486*114</f>
        <v>4788</v>
      </c>
      <c r="H488" s="244">
        <f>G486*128</f>
        <v>5376</v>
      </c>
      <c r="I488" s="313">
        <f>G486*143</f>
        <v>6006</v>
      </c>
      <c r="J488" s="245">
        <f>G486*148</f>
        <v>6216</v>
      </c>
      <c r="K488" s="502"/>
      <c r="L488" s="499"/>
    </row>
    <row r="489" spans="1:12" ht="15.6" customHeight="1" x14ac:dyDescent="0.25">
      <c r="A489" s="565"/>
      <c r="B489" s="568"/>
      <c r="C489" s="455"/>
      <c r="D489" s="566"/>
      <c r="E489" s="448"/>
      <c r="F489" s="93" t="s">
        <v>1269</v>
      </c>
      <c r="G489" s="451">
        <v>0.98</v>
      </c>
      <c r="H489" s="451"/>
      <c r="I489" s="451"/>
      <c r="J489" s="451"/>
      <c r="K489" s="502"/>
      <c r="L489" s="499"/>
    </row>
    <row r="490" spans="1:12" ht="15.6" customHeight="1" x14ac:dyDescent="0.25">
      <c r="A490" s="565"/>
      <c r="B490" s="568"/>
      <c r="C490" s="455"/>
      <c r="D490" s="566"/>
      <c r="E490" s="448"/>
      <c r="F490" s="93" t="s">
        <v>699</v>
      </c>
      <c r="G490" s="523" t="s">
        <v>700</v>
      </c>
      <c r="H490" s="523"/>
      <c r="I490" s="523"/>
      <c r="J490" s="523"/>
      <c r="K490" s="502"/>
      <c r="L490" s="499"/>
    </row>
    <row r="491" spans="1:12" ht="15.6" customHeight="1" x14ac:dyDescent="0.25">
      <c r="A491" s="565"/>
      <c r="B491" s="568"/>
      <c r="C491" s="455"/>
      <c r="D491" s="566"/>
      <c r="E491" s="448"/>
      <c r="F491" s="93" t="s">
        <v>1181</v>
      </c>
      <c r="G491" s="462" t="s">
        <v>1179</v>
      </c>
      <c r="H491" s="463"/>
      <c r="I491" s="463"/>
      <c r="J491" s="464"/>
      <c r="K491" s="502"/>
      <c r="L491" s="499"/>
    </row>
    <row r="492" spans="1:12" ht="15.6" customHeight="1" x14ac:dyDescent="0.25">
      <c r="A492" s="565"/>
      <c r="B492" s="568"/>
      <c r="C492" s="455"/>
      <c r="D492" s="566"/>
      <c r="E492" s="448"/>
      <c r="F492" s="110" t="s">
        <v>83</v>
      </c>
      <c r="G492" s="524">
        <v>67</v>
      </c>
      <c r="H492" s="524"/>
      <c r="I492" s="524"/>
      <c r="J492" s="524"/>
      <c r="K492" s="502"/>
      <c r="L492" s="499"/>
    </row>
    <row r="493" spans="1:12" ht="15.6" customHeight="1" x14ac:dyDescent="0.25">
      <c r="A493" s="565"/>
      <c r="B493" s="568"/>
      <c r="C493" s="455"/>
      <c r="D493" s="566"/>
      <c r="E493" s="448"/>
      <c r="F493" s="110" t="s">
        <v>396</v>
      </c>
      <c r="G493" s="548" t="s">
        <v>397</v>
      </c>
      <c r="H493" s="524"/>
      <c r="I493" s="524"/>
      <c r="J493" s="524"/>
      <c r="K493" s="502"/>
      <c r="L493" s="499"/>
    </row>
    <row r="494" spans="1:12" ht="15.6" customHeight="1" x14ac:dyDescent="0.25">
      <c r="A494" s="565"/>
      <c r="B494" s="568"/>
      <c r="C494" s="455"/>
      <c r="D494" s="566"/>
      <c r="E494" s="448"/>
      <c r="F494" s="110" t="s">
        <v>256</v>
      </c>
      <c r="G494" s="524" t="s">
        <v>60</v>
      </c>
      <c r="H494" s="524"/>
      <c r="I494" s="524"/>
      <c r="J494" s="524"/>
      <c r="K494" s="502"/>
      <c r="L494" s="499"/>
    </row>
    <row r="495" spans="1:12" ht="15.6" customHeight="1" x14ac:dyDescent="0.25">
      <c r="A495" s="565"/>
      <c r="B495" s="568"/>
      <c r="C495" s="455"/>
      <c r="D495" s="566"/>
      <c r="E495" s="448"/>
      <c r="F495" s="93" t="s">
        <v>379</v>
      </c>
      <c r="G495" s="523" t="s">
        <v>380</v>
      </c>
      <c r="H495" s="523"/>
      <c r="I495" s="523"/>
      <c r="J495" s="523"/>
      <c r="K495" s="502"/>
      <c r="L495" s="499"/>
    </row>
    <row r="496" spans="1:12" ht="15.6" customHeight="1" x14ac:dyDescent="0.25">
      <c r="A496" s="565"/>
      <c r="B496" s="568"/>
      <c r="C496" s="455"/>
      <c r="D496" s="566"/>
      <c r="E496" s="448"/>
      <c r="F496" s="93" t="s">
        <v>701</v>
      </c>
      <c r="G496" s="523">
        <v>100000</v>
      </c>
      <c r="H496" s="523"/>
      <c r="I496" s="523"/>
      <c r="J496" s="523"/>
      <c r="K496" s="502"/>
      <c r="L496" s="499"/>
    </row>
    <row r="497" spans="1:12" ht="15.6" customHeight="1" x14ac:dyDescent="0.25">
      <c r="A497" s="565"/>
      <c r="B497" s="568"/>
      <c r="C497" s="455"/>
      <c r="D497" s="566"/>
      <c r="E497" s="448"/>
      <c r="F497" s="93" t="s">
        <v>257</v>
      </c>
      <c r="G497" s="523" t="s">
        <v>556</v>
      </c>
      <c r="H497" s="523"/>
      <c r="I497" s="523"/>
      <c r="J497" s="523"/>
      <c r="K497" s="502"/>
      <c r="L497" s="499"/>
    </row>
    <row r="498" spans="1:12" ht="15.6" customHeight="1" x14ac:dyDescent="0.25">
      <c r="A498" s="565"/>
      <c r="B498" s="568"/>
      <c r="C498" s="455"/>
      <c r="D498" s="566"/>
      <c r="E498" s="448"/>
      <c r="F498" s="93" t="s">
        <v>376</v>
      </c>
      <c r="G498" s="523" t="s">
        <v>1013</v>
      </c>
      <c r="H498" s="523"/>
      <c r="I498" s="523"/>
      <c r="J498" s="523"/>
      <c r="K498" s="502"/>
      <c r="L498" s="499"/>
    </row>
    <row r="499" spans="1:12" ht="15.6" customHeight="1" x14ac:dyDescent="0.25">
      <c r="A499" s="565"/>
      <c r="B499" s="568"/>
      <c r="C499" s="455"/>
      <c r="D499" s="566"/>
      <c r="E499" s="448"/>
      <c r="F499" s="93" t="s">
        <v>702</v>
      </c>
      <c r="G499" s="523" t="s">
        <v>1014</v>
      </c>
      <c r="H499" s="523"/>
      <c r="I499" s="523"/>
      <c r="J499" s="523"/>
      <c r="K499" s="502"/>
      <c r="L499" s="499"/>
    </row>
    <row r="500" spans="1:12" ht="15.6" customHeight="1" x14ac:dyDescent="0.25">
      <c r="A500" s="565"/>
      <c r="B500" s="568"/>
      <c r="C500" s="455"/>
      <c r="D500" s="566"/>
      <c r="E500" s="448"/>
      <c r="F500" s="93" t="s">
        <v>381</v>
      </c>
      <c r="G500" s="523" t="s">
        <v>382</v>
      </c>
      <c r="H500" s="523"/>
      <c r="I500" s="523"/>
      <c r="J500" s="523"/>
      <c r="K500" s="502"/>
      <c r="L500" s="500"/>
    </row>
    <row r="501" spans="1:12" ht="15.6" customHeight="1" x14ac:dyDescent="0.25">
      <c r="A501" s="565"/>
      <c r="B501" s="568"/>
      <c r="C501" s="455"/>
      <c r="D501" s="566"/>
      <c r="E501" s="448"/>
      <c r="F501" s="93" t="s">
        <v>969</v>
      </c>
      <c r="G501" s="523" t="s">
        <v>970</v>
      </c>
      <c r="H501" s="523"/>
      <c r="I501" s="523"/>
      <c r="J501" s="523"/>
      <c r="K501" s="571">
        <v>5</v>
      </c>
      <c r="L501" s="443">
        <v>9008</v>
      </c>
    </row>
    <row r="502" spans="1:12" ht="15.6" customHeight="1" x14ac:dyDescent="0.25">
      <c r="A502" s="565"/>
      <c r="B502" s="568"/>
      <c r="C502" s="455"/>
      <c r="D502" s="566"/>
      <c r="E502" s="448"/>
      <c r="F502" s="94" t="s">
        <v>358</v>
      </c>
      <c r="G502" s="523" t="s">
        <v>965</v>
      </c>
      <c r="H502" s="523"/>
      <c r="I502" s="523"/>
      <c r="J502" s="523"/>
      <c r="K502" s="572"/>
      <c r="L502" s="444" t="e">
        <f>#REF!-#REF!*10%</f>
        <v>#REF!</v>
      </c>
    </row>
    <row r="503" spans="1:12" ht="15.6" customHeight="1" x14ac:dyDescent="0.25">
      <c r="A503" s="565"/>
      <c r="B503" s="568"/>
      <c r="C503" s="455"/>
      <c r="D503" s="566"/>
      <c r="E503" s="448"/>
      <c r="F503" s="93" t="s">
        <v>383</v>
      </c>
      <c r="G503" s="523" t="s">
        <v>384</v>
      </c>
      <c r="H503" s="523"/>
      <c r="I503" s="523"/>
      <c r="J503" s="523"/>
      <c r="K503" s="572"/>
      <c r="L503" s="444" t="e">
        <f>#REF!-#REF!*10%</f>
        <v>#REF!</v>
      </c>
    </row>
    <row r="504" spans="1:12" ht="15.6" customHeight="1" x14ac:dyDescent="0.25">
      <c r="A504" s="565"/>
      <c r="B504" s="568"/>
      <c r="C504" s="455"/>
      <c r="D504" s="566"/>
      <c r="E504" s="448"/>
      <c r="F504" s="93" t="s">
        <v>385</v>
      </c>
      <c r="G504" s="523" t="s">
        <v>398</v>
      </c>
      <c r="H504" s="523"/>
      <c r="I504" s="523"/>
      <c r="J504" s="523"/>
      <c r="K504" s="572"/>
      <c r="L504" s="444" t="e">
        <f>#REF!-#REF!*10%</f>
        <v>#REF!</v>
      </c>
    </row>
    <row r="505" spans="1:12" ht="15.6" customHeight="1" x14ac:dyDescent="0.25">
      <c r="A505" s="565"/>
      <c r="B505" s="568"/>
      <c r="C505" s="455"/>
      <c r="D505" s="566"/>
      <c r="E505" s="448"/>
      <c r="F505" s="93" t="s">
        <v>389</v>
      </c>
      <c r="G505" s="523" t="s">
        <v>390</v>
      </c>
      <c r="H505" s="523"/>
      <c r="I505" s="523"/>
      <c r="J505" s="523"/>
      <c r="K505" s="572"/>
      <c r="L505" s="444" t="e">
        <f>#REF!-#REF!*10%</f>
        <v>#REF!</v>
      </c>
    </row>
    <row r="506" spans="1:12" ht="15.6" customHeight="1" x14ac:dyDescent="0.25">
      <c r="A506" s="565"/>
      <c r="B506" s="568"/>
      <c r="C506" s="455"/>
      <c r="D506" s="566"/>
      <c r="E506" s="448"/>
      <c r="F506" s="93" t="s">
        <v>704</v>
      </c>
      <c r="G506" s="523" t="s">
        <v>705</v>
      </c>
      <c r="H506" s="523"/>
      <c r="I506" s="523"/>
      <c r="J506" s="523"/>
      <c r="K506" s="572"/>
      <c r="L506" s="444" t="e">
        <f>#REF!-#REF!*10%</f>
        <v>#REF!</v>
      </c>
    </row>
    <row r="507" spans="1:12" ht="15.6" customHeight="1" x14ac:dyDescent="0.25">
      <c r="A507" s="565"/>
      <c r="B507" s="568"/>
      <c r="C507" s="455"/>
      <c r="D507" s="566"/>
      <c r="E507" s="448"/>
      <c r="F507" s="93" t="s">
        <v>706</v>
      </c>
      <c r="G507" s="523" t="s">
        <v>390</v>
      </c>
      <c r="H507" s="523"/>
      <c r="I507" s="523"/>
      <c r="J507" s="523"/>
      <c r="K507" s="572"/>
      <c r="L507" s="444" t="e">
        <f>#REF!-#REF!*10%</f>
        <v>#REF!</v>
      </c>
    </row>
    <row r="508" spans="1:12" ht="15.6" customHeight="1" x14ac:dyDescent="0.25">
      <c r="A508" s="565"/>
      <c r="B508" s="568"/>
      <c r="C508" s="455"/>
      <c r="D508" s="566"/>
      <c r="E508" s="448"/>
      <c r="F508" s="93" t="s">
        <v>1271</v>
      </c>
      <c r="G508" s="523" t="s">
        <v>390</v>
      </c>
      <c r="H508" s="523"/>
      <c r="I508" s="523"/>
      <c r="J508" s="523"/>
      <c r="K508" s="572"/>
      <c r="L508" s="444" t="e">
        <f>#REF!-#REF!*10%</f>
        <v>#REF!</v>
      </c>
    </row>
    <row r="509" spans="1:12" ht="15.6" customHeight="1" x14ac:dyDescent="0.25">
      <c r="A509" s="565"/>
      <c r="B509" s="568"/>
      <c r="C509" s="455"/>
      <c r="D509" s="566"/>
      <c r="E509" s="448"/>
      <c r="F509" s="93" t="s">
        <v>707</v>
      </c>
      <c r="G509" s="523" t="s">
        <v>1270</v>
      </c>
      <c r="H509" s="523"/>
      <c r="I509" s="523"/>
      <c r="J509" s="523"/>
      <c r="K509" s="572"/>
      <c r="L509" s="444" t="e">
        <f>#REF!-#REF!*10%</f>
        <v>#REF!</v>
      </c>
    </row>
    <row r="510" spans="1:12" ht="15.6" customHeight="1" x14ac:dyDescent="0.25">
      <c r="A510" s="565"/>
      <c r="B510" s="568"/>
      <c r="C510" s="455"/>
      <c r="D510" s="566"/>
      <c r="E510" s="448"/>
      <c r="F510" s="93" t="s">
        <v>708</v>
      </c>
      <c r="G510" s="523" t="s">
        <v>390</v>
      </c>
      <c r="H510" s="523"/>
      <c r="I510" s="523"/>
      <c r="J510" s="523"/>
      <c r="K510" s="572"/>
      <c r="L510" s="444" t="e">
        <f>#REF!-#REF!*10%</f>
        <v>#REF!</v>
      </c>
    </row>
    <row r="511" spans="1:12" ht="15.6" customHeight="1" x14ac:dyDescent="0.25">
      <c r="A511" s="565"/>
      <c r="B511" s="568"/>
      <c r="C511" s="455"/>
      <c r="D511" s="566"/>
      <c r="E511" s="448"/>
      <c r="F511" s="93" t="s">
        <v>377</v>
      </c>
      <c r="G511" s="523" t="s">
        <v>387</v>
      </c>
      <c r="H511" s="523"/>
      <c r="I511" s="523"/>
      <c r="J511" s="523"/>
      <c r="K511" s="572"/>
      <c r="L511" s="444" t="e">
        <f>#REF!-#REF!*10%</f>
        <v>#REF!</v>
      </c>
    </row>
    <row r="512" spans="1:12" ht="15.6" customHeight="1" x14ac:dyDescent="0.25">
      <c r="A512" s="565"/>
      <c r="B512" s="568"/>
      <c r="C512" s="455"/>
      <c r="D512" s="566"/>
      <c r="E512" s="448"/>
      <c r="F512" s="93" t="s">
        <v>388</v>
      </c>
      <c r="G512" s="523" t="s">
        <v>393</v>
      </c>
      <c r="H512" s="523"/>
      <c r="I512" s="523"/>
      <c r="J512" s="523"/>
      <c r="K512" s="572"/>
      <c r="L512" s="444" t="e">
        <f>#REF!-#REF!*10%</f>
        <v>#REF!</v>
      </c>
    </row>
    <row r="513" spans="1:12" ht="15.6" customHeight="1" x14ac:dyDescent="0.25">
      <c r="A513" s="565"/>
      <c r="B513" s="568"/>
      <c r="C513" s="455"/>
      <c r="D513" s="566"/>
      <c r="E513" s="448"/>
      <c r="F513" s="93" t="s">
        <v>562</v>
      </c>
      <c r="G513" s="523" t="s">
        <v>1024</v>
      </c>
      <c r="H513" s="523"/>
      <c r="I513" s="523"/>
      <c r="J513" s="523"/>
      <c r="K513" s="572"/>
      <c r="L513" s="444" t="e">
        <f>#REF!-#REF!*10%</f>
        <v>#REF!</v>
      </c>
    </row>
    <row r="514" spans="1:12" ht="15.6" customHeight="1" x14ac:dyDescent="0.25">
      <c r="A514" s="565"/>
      <c r="B514" s="568"/>
      <c r="C514" s="455"/>
      <c r="D514" s="566"/>
      <c r="E514" s="448"/>
      <c r="F514" s="93" t="s">
        <v>570</v>
      </c>
      <c r="G514" s="523" t="s">
        <v>613</v>
      </c>
      <c r="H514" s="523"/>
      <c r="I514" s="523"/>
      <c r="J514" s="523"/>
      <c r="K514" s="572"/>
      <c r="L514" s="444" t="e">
        <f>#REF!-#REF!*10%</f>
        <v>#REF!</v>
      </c>
    </row>
    <row r="515" spans="1:12" ht="15.6" customHeight="1" x14ac:dyDescent="0.25">
      <c r="A515" s="565"/>
      <c r="B515" s="568"/>
      <c r="C515" s="455"/>
      <c r="D515" s="566"/>
      <c r="E515" s="448"/>
      <c r="F515" s="111" t="s">
        <v>84</v>
      </c>
      <c r="G515" s="526">
        <v>1.1000000000000001</v>
      </c>
      <c r="H515" s="526"/>
      <c r="I515" s="526"/>
      <c r="J515" s="526"/>
      <c r="K515" s="572"/>
      <c r="L515" s="444" t="e">
        <f>#REF!-#REF!*10%</f>
        <v>#REF!</v>
      </c>
    </row>
    <row r="516" spans="1:12" ht="15.6" customHeight="1" x14ac:dyDescent="0.25">
      <c r="A516" s="565"/>
      <c r="B516" s="569"/>
      <c r="C516" s="455"/>
      <c r="D516" s="566"/>
      <c r="E516" s="448"/>
      <c r="F516" s="136" t="s">
        <v>1016</v>
      </c>
      <c r="G516" s="454">
        <v>5</v>
      </c>
      <c r="H516" s="454"/>
      <c r="I516" s="454"/>
      <c r="J516" s="454"/>
      <c r="K516" s="572"/>
      <c r="L516" s="511" t="e">
        <f>#REF!-#REF!*10%</f>
        <v>#REF!</v>
      </c>
    </row>
    <row r="517" spans="1:12" ht="15.6" customHeight="1" x14ac:dyDescent="0.25">
      <c r="A517" s="564">
        <v>4</v>
      </c>
      <c r="B517" s="567"/>
      <c r="C517" s="455" t="s">
        <v>992</v>
      </c>
      <c r="D517" s="557"/>
      <c r="E517" s="448"/>
      <c r="F517" s="110" t="s">
        <v>81</v>
      </c>
      <c r="G517" s="524" t="s">
        <v>6</v>
      </c>
      <c r="H517" s="524"/>
      <c r="I517" s="524"/>
      <c r="J517" s="524"/>
      <c r="K517" s="560">
        <v>3</v>
      </c>
      <c r="L517" s="498">
        <v>9196</v>
      </c>
    </row>
    <row r="518" spans="1:12" ht="15.6" customHeight="1" x14ac:dyDescent="0.25">
      <c r="A518" s="565"/>
      <c r="B518" s="568"/>
      <c r="C518" s="455"/>
      <c r="D518" s="566"/>
      <c r="E518" s="448"/>
      <c r="F518" s="110" t="s">
        <v>80</v>
      </c>
      <c r="G518" s="469">
        <v>52</v>
      </c>
      <c r="H518" s="469"/>
      <c r="I518" s="469"/>
      <c r="J518" s="469"/>
      <c r="K518" s="502"/>
      <c r="L518" s="499"/>
    </row>
    <row r="519" spans="1:12" ht="15.6" customHeight="1" x14ac:dyDescent="0.25">
      <c r="A519" s="565"/>
      <c r="B519" s="568"/>
      <c r="C519" s="455"/>
      <c r="D519" s="566"/>
      <c r="E519" s="448"/>
      <c r="F519" s="110" t="s">
        <v>8</v>
      </c>
      <c r="G519" s="240">
        <v>3000</v>
      </c>
      <c r="H519" s="241">
        <v>4000</v>
      </c>
      <c r="I519" s="312">
        <v>5000</v>
      </c>
      <c r="J519" s="242">
        <v>6000</v>
      </c>
      <c r="K519" s="502"/>
      <c r="L519" s="499"/>
    </row>
    <row r="520" spans="1:12" ht="15.6" customHeight="1" x14ac:dyDescent="0.25">
      <c r="A520" s="565"/>
      <c r="B520" s="568"/>
      <c r="C520" s="455"/>
      <c r="D520" s="566"/>
      <c r="E520" s="448"/>
      <c r="F520" s="93" t="s">
        <v>817</v>
      </c>
      <c r="G520" s="243">
        <f>G518*114</f>
        <v>5928</v>
      </c>
      <c r="H520" s="244">
        <f>G518*128</f>
        <v>6656</v>
      </c>
      <c r="I520" s="313">
        <f>G518*143</f>
        <v>7436</v>
      </c>
      <c r="J520" s="245">
        <f>G518*148</f>
        <v>7696</v>
      </c>
      <c r="K520" s="502"/>
      <c r="L520" s="499"/>
    </row>
    <row r="521" spans="1:12" ht="15.6" customHeight="1" x14ac:dyDescent="0.25">
      <c r="A521" s="565"/>
      <c r="B521" s="568"/>
      <c r="C521" s="455"/>
      <c r="D521" s="566"/>
      <c r="E521" s="448"/>
      <c r="F521" s="93" t="s">
        <v>1269</v>
      </c>
      <c r="G521" s="451">
        <v>0.98</v>
      </c>
      <c r="H521" s="451"/>
      <c r="I521" s="451"/>
      <c r="J521" s="451"/>
      <c r="K521" s="502"/>
      <c r="L521" s="499"/>
    </row>
    <row r="522" spans="1:12" ht="15.6" customHeight="1" x14ac:dyDescent="0.25">
      <c r="A522" s="565"/>
      <c r="B522" s="568"/>
      <c r="C522" s="455"/>
      <c r="D522" s="566"/>
      <c r="E522" s="448"/>
      <c r="F522" s="93" t="s">
        <v>699</v>
      </c>
      <c r="G522" s="523" t="s">
        <v>700</v>
      </c>
      <c r="H522" s="523"/>
      <c r="I522" s="523"/>
      <c r="J522" s="523"/>
      <c r="K522" s="502"/>
      <c r="L522" s="499"/>
    </row>
    <row r="523" spans="1:12" ht="15.6" customHeight="1" x14ac:dyDescent="0.25">
      <c r="A523" s="565"/>
      <c r="B523" s="568"/>
      <c r="C523" s="455"/>
      <c r="D523" s="566"/>
      <c r="E523" s="448"/>
      <c r="F523" s="93" t="s">
        <v>1181</v>
      </c>
      <c r="G523" s="462" t="s">
        <v>1179</v>
      </c>
      <c r="H523" s="463"/>
      <c r="I523" s="463"/>
      <c r="J523" s="464"/>
      <c r="K523" s="502"/>
      <c r="L523" s="499"/>
    </row>
    <row r="524" spans="1:12" ht="15.6" customHeight="1" x14ac:dyDescent="0.25">
      <c r="A524" s="565"/>
      <c r="B524" s="568"/>
      <c r="C524" s="455"/>
      <c r="D524" s="566"/>
      <c r="E524" s="448"/>
      <c r="F524" s="110" t="s">
        <v>83</v>
      </c>
      <c r="G524" s="524">
        <v>67</v>
      </c>
      <c r="H524" s="524"/>
      <c r="I524" s="524"/>
      <c r="J524" s="524"/>
      <c r="K524" s="502"/>
      <c r="L524" s="499"/>
    </row>
    <row r="525" spans="1:12" ht="15.6" customHeight="1" x14ac:dyDescent="0.25">
      <c r="A525" s="565"/>
      <c r="B525" s="568"/>
      <c r="C525" s="455"/>
      <c r="D525" s="566"/>
      <c r="E525" s="448"/>
      <c r="F525" s="110" t="s">
        <v>396</v>
      </c>
      <c r="G525" s="548" t="s">
        <v>397</v>
      </c>
      <c r="H525" s="548"/>
      <c r="I525" s="548"/>
      <c r="J525" s="548"/>
      <c r="K525" s="502"/>
      <c r="L525" s="499"/>
    </row>
    <row r="526" spans="1:12" ht="15.6" customHeight="1" x14ac:dyDescent="0.25">
      <c r="A526" s="565"/>
      <c r="B526" s="568"/>
      <c r="C526" s="455"/>
      <c r="D526" s="566"/>
      <c r="E526" s="448"/>
      <c r="F526" s="110" t="s">
        <v>256</v>
      </c>
      <c r="G526" s="524" t="s">
        <v>70</v>
      </c>
      <c r="H526" s="524"/>
      <c r="I526" s="524"/>
      <c r="J526" s="524"/>
      <c r="K526" s="502"/>
      <c r="L526" s="499"/>
    </row>
    <row r="527" spans="1:12" ht="15.6" customHeight="1" x14ac:dyDescent="0.25">
      <c r="A527" s="565"/>
      <c r="B527" s="568"/>
      <c r="C527" s="455"/>
      <c r="D527" s="566"/>
      <c r="E527" s="448"/>
      <c r="F527" s="93" t="s">
        <v>379</v>
      </c>
      <c r="G527" s="523" t="s">
        <v>380</v>
      </c>
      <c r="H527" s="523"/>
      <c r="I527" s="523"/>
      <c r="J527" s="523"/>
      <c r="K527" s="502"/>
      <c r="L527" s="499"/>
    </row>
    <row r="528" spans="1:12" ht="15.6" customHeight="1" x14ac:dyDescent="0.25">
      <c r="A528" s="565"/>
      <c r="B528" s="568"/>
      <c r="C528" s="455"/>
      <c r="D528" s="566"/>
      <c r="E528" s="448"/>
      <c r="F528" s="93" t="s">
        <v>701</v>
      </c>
      <c r="G528" s="523">
        <v>100000</v>
      </c>
      <c r="H528" s="523"/>
      <c r="I528" s="523"/>
      <c r="J528" s="523"/>
      <c r="K528" s="502"/>
      <c r="L528" s="499"/>
    </row>
    <row r="529" spans="1:12" ht="15.6" customHeight="1" x14ac:dyDescent="0.25">
      <c r="A529" s="565"/>
      <c r="B529" s="568"/>
      <c r="C529" s="455"/>
      <c r="D529" s="566"/>
      <c r="E529" s="448"/>
      <c r="F529" s="93" t="s">
        <v>257</v>
      </c>
      <c r="G529" s="523" t="s">
        <v>556</v>
      </c>
      <c r="H529" s="523"/>
      <c r="I529" s="523"/>
      <c r="J529" s="523"/>
      <c r="K529" s="502"/>
      <c r="L529" s="499"/>
    </row>
    <row r="530" spans="1:12" ht="15.6" customHeight="1" x14ac:dyDescent="0.25">
      <c r="A530" s="565"/>
      <c r="B530" s="568"/>
      <c r="C530" s="455"/>
      <c r="D530" s="566"/>
      <c r="E530" s="448"/>
      <c r="F530" s="93" t="s">
        <v>376</v>
      </c>
      <c r="G530" s="523" t="s">
        <v>1013</v>
      </c>
      <c r="H530" s="523"/>
      <c r="I530" s="523"/>
      <c r="J530" s="523"/>
      <c r="K530" s="502"/>
      <c r="L530" s="499"/>
    </row>
    <row r="531" spans="1:12" ht="15.6" customHeight="1" x14ac:dyDescent="0.25">
      <c r="A531" s="565"/>
      <c r="B531" s="568"/>
      <c r="C531" s="455"/>
      <c r="D531" s="566"/>
      <c r="E531" s="448"/>
      <c r="F531" s="93" t="s">
        <v>702</v>
      </c>
      <c r="G531" s="523" t="s">
        <v>1014</v>
      </c>
      <c r="H531" s="523"/>
      <c r="I531" s="523"/>
      <c r="J531" s="523"/>
      <c r="K531" s="502"/>
      <c r="L531" s="499"/>
    </row>
    <row r="532" spans="1:12" ht="15.6" customHeight="1" x14ac:dyDescent="0.25">
      <c r="A532" s="565"/>
      <c r="B532" s="568"/>
      <c r="C532" s="455"/>
      <c r="D532" s="566"/>
      <c r="E532" s="448"/>
      <c r="F532" s="93" t="s">
        <v>381</v>
      </c>
      <c r="G532" s="523" t="s">
        <v>382</v>
      </c>
      <c r="H532" s="523"/>
      <c r="I532" s="523"/>
      <c r="J532" s="523"/>
      <c r="K532" s="502"/>
      <c r="L532" s="500"/>
    </row>
    <row r="533" spans="1:12" ht="15.6" customHeight="1" x14ac:dyDescent="0.25">
      <c r="A533" s="565"/>
      <c r="B533" s="568"/>
      <c r="C533" s="455"/>
      <c r="D533" s="566"/>
      <c r="E533" s="448"/>
      <c r="F533" s="93" t="s">
        <v>969</v>
      </c>
      <c r="G533" s="523" t="s">
        <v>970</v>
      </c>
      <c r="H533" s="523"/>
      <c r="I533" s="523"/>
      <c r="J533" s="523"/>
      <c r="K533" s="571">
        <v>5</v>
      </c>
      <c r="L533" s="443">
        <v>9840</v>
      </c>
    </row>
    <row r="534" spans="1:12" ht="15.6" customHeight="1" x14ac:dyDescent="0.25">
      <c r="A534" s="565"/>
      <c r="B534" s="568"/>
      <c r="C534" s="455"/>
      <c r="D534" s="566"/>
      <c r="E534" s="448"/>
      <c r="F534" s="94" t="s">
        <v>358</v>
      </c>
      <c r="G534" s="523" t="s">
        <v>965</v>
      </c>
      <c r="H534" s="523"/>
      <c r="I534" s="523"/>
      <c r="J534" s="523"/>
      <c r="K534" s="572"/>
      <c r="L534" s="444" t="e">
        <f>#REF!-#REF!*10%</f>
        <v>#REF!</v>
      </c>
    </row>
    <row r="535" spans="1:12" ht="15.6" customHeight="1" x14ac:dyDescent="0.25">
      <c r="A535" s="565"/>
      <c r="B535" s="568"/>
      <c r="C535" s="455"/>
      <c r="D535" s="566"/>
      <c r="E535" s="448"/>
      <c r="F535" s="93" t="s">
        <v>383</v>
      </c>
      <c r="G535" s="523" t="s">
        <v>384</v>
      </c>
      <c r="H535" s="523"/>
      <c r="I535" s="523"/>
      <c r="J535" s="523"/>
      <c r="K535" s="572"/>
      <c r="L535" s="444" t="e">
        <f>#REF!-#REF!*10%</f>
        <v>#REF!</v>
      </c>
    </row>
    <row r="536" spans="1:12" ht="15.6" customHeight="1" x14ac:dyDescent="0.25">
      <c r="A536" s="565"/>
      <c r="B536" s="568"/>
      <c r="C536" s="455"/>
      <c r="D536" s="566"/>
      <c r="E536" s="448"/>
      <c r="F536" s="93" t="s">
        <v>385</v>
      </c>
      <c r="G536" s="523" t="s">
        <v>398</v>
      </c>
      <c r="H536" s="523"/>
      <c r="I536" s="523"/>
      <c r="J536" s="523"/>
      <c r="K536" s="572"/>
      <c r="L536" s="444" t="e">
        <f>#REF!-#REF!*10%</f>
        <v>#REF!</v>
      </c>
    </row>
    <row r="537" spans="1:12" ht="15.6" customHeight="1" x14ac:dyDescent="0.25">
      <c r="A537" s="565"/>
      <c r="B537" s="568"/>
      <c r="C537" s="455"/>
      <c r="D537" s="566"/>
      <c r="E537" s="448"/>
      <c r="F537" s="93" t="s">
        <v>389</v>
      </c>
      <c r="G537" s="523" t="s">
        <v>390</v>
      </c>
      <c r="H537" s="523"/>
      <c r="I537" s="523"/>
      <c r="J537" s="523"/>
      <c r="K537" s="572"/>
      <c r="L537" s="444" t="e">
        <f>#REF!-#REF!*10%</f>
        <v>#REF!</v>
      </c>
    </row>
    <row r="538" spans="1:12" ht="15.6" customHeight="1" x14ac:dyDescent="0.25">
      <c r="A538" s="565"/>
      <c r="B538" s="568"/>
      <c r="C538" s="455"/>
      <c r="D538" s="566"/>
      <c r="E538" s="448"/>
      <c r="F538" s="93" t="s">
        <v>704</v>
      </c>
      <c r="G538" s="523" t="s">
        <v>705</v>
      </c>
      <c r="H538" s="523"/>
      <c r="I538" s="523"/>
      <c r="J538" s="523"/>
      <c r="K538" s="572"/>
      <c r="L538" s="444" t="e">
        <f>#REF!-#REF!*10%</f>
        <v>#REF!</v>
      </c>
    </row>
    <row r="539" spans="1:12" ht="15.6" customHeight="1" x14ac:dyDescent="0.25">
      <c r="A539" s="565"/>
      <c r="B539" s="568"/>
      <c r="C539" s="455"/>
      <c r="D539" s="566"/>
      <c r="E539" s="448"/>
      <c r="F539" s="93" t="s">
        <v>706</v>
      </c>
      <c r="G539" s="523" t="s">
        <v>390</v>
      </c>
      <c r="H539" s="523"/>
      <c r="I539" s="523"/>
      <c r="J539" s="523"/>
      <c r="K539" s="572"/>
      <c r="L539" s="444" t="e">
        <f>#REF!-#REF!*10%</f>
        <v>#REF!</v>
      </c>
    </row>
    <row r="540" spans="1:12" ht="15.6" customHeight="1" x14ac:dyDescent="0.25">
      <c r="A540" s="565"/>
      <c r="B540" s="568"/>
      <c r="C540" s="455"/>
      <c r="D540" s="566"/>
      <c r="E540" s="448"/>
      <c r="F540" s="93" t="s">
        <v>1271</v>
      </c>
      <c r="G540" s="523" t="s">
        <v>390</v>
      </c>
      <c r="H540" s="523"/>
      <c r="I540" s="523"/>
      <c r="J540" s="523"/>
      <c r="K540" s="572"/>
      <c r="L540" s="444" t="e">
        <f>#REF!-#REF!*10%</f>
        <v>#REF!</v>
      </c>
    </row>
    <row r="541" spans="1:12" ht="15.6" customHeight="1" x14ac:dyDescent="0.25">
      <c r="A541" s="565"/>
      <c r="B541" s="568"/>
      <c r="C541" s="455"/>
      <c r="D541" s="566"/>
      <c r="E541" s="448"/>
      <c r="F541" s="93" t="s">
        <v>707</v>
      </c>
      <c r="G541" s="523" t="s">
        <v>1270</v>
      </c>
      <c r="H541" s="523"/>
      <c r="I541" s="523"/>
      <c r="J541" s="523"/>
      <c r="K541" s="572"/>
      <c r="L541" s="444" t="e">
        <f>#REF!-#REF!*10%</f>
        <v>#REF!</v>
      </c>
    </row>
    <row r="542" spans="1:12" ht="15.6" customHeight="1" x14ac:dyDescent="0.25">
      <c r="A542" s="565"/>
      <c r="B542" s="568"/>
      <c r="C542" s="455"/>
      <c r="D542" s="566"/>
      <c r="E542" s="448"/>
      <c r="F542" s="93" t="s">
        <v>708</v>
      </c>
      <c r="G542" s="523" t="s">
        <v>390</v>
      </c>
      <c r="H542" s="523"/>
      <c r="I542" s="523"/>
      <c r="J542" s="523"/>
      <c r="K542" s="572"/>
      <c r="L542" s="444" t="e">
        <f>#REF!-#REF!*10%</f>
        <v>#REF!</v>
      </c>
    </row>
    <row r="543" spans="1:12" ht="15.6" customHeight="1" x14ac:dyDescent="0.25">
      <c r="A543" s="565"/>
      <c r="B543" s="568"/>
      <c r="C543" s="455"/>
      <c r="D543" s="566"/>
      <c r="E543" s="448"/>
      <c r="F543" s="93" t="s">
        <v>377</v>
      </c>
      <c r="G543" s="523" t="s">
        <v>387</v>
      </c>
      <c r="H543" s="523"/>
      <c r="I543" s="523"/>
      <c r="J543" s="523"/>
      <c r="K543" s="572"/>
      <c r="L543" s="444" t="e">
        <f>#REF!-#REF!*10%</f>
        <v>#REF!</v>
      </c>
    </row>
    <row r="544" spans="1:12" ht="15.6" customHeight="1" x14ac:dyDescent="0.25">
      <c r="A544" s="565"/>
      <c r="B544" s="568"/>
      <c r="C544" s="455"/>
      <c r="D544" s="566"/>
      <c r="E544" s="448"/>
      <c r="F544" s="93" t="s">
        <v>388</v>
      </c>
      <c r="G544" s="523" t="s">
        <v>393</v>
      </c>
      <c r="H544" s="523"/>
      <c r="I544" s="523"/>
      <c r="J544" s="523"/>
      <c r="K544" s="572"/>
      <c r="L544" s="444" t="e">
        <f>#REF!-#REF!*10%</f>
        <v>#REF!</v>
      </c>
    </row>
    <row r="545" spans="1:12" ht="15.6" customHeight="1" x14ac:dyDescent="0.25">
      <c r="A545" s="565"/>
      <c r="B545" s="568"/>
      <c r="C545" s="455"/>
      <c r="D545" s="566"/>
      <c r="E545" s="448"/>
      <c r="F545" s="93" t="s">
        <v>562</v>
      </c>
      <c r="G545" s="523" t="s">
        <v>1024</v>
      </c>
      <c r="H545" s="523"/>
      <c r="I545" s="523"/>
      <c r="J545" s="523"/>
      <c r="K545" s="572"/>
      <c r="L545" s="444" t="e">
        <f>#REF!-#REF!*10%</f>
        <v>#REF!</v>
      </c>
    </row>
    <row r="546" spans="1:12" ht="15.6" customHeight="1" x14ac:dyDescent="0.25">
      <c r="A546" s="565"/>
      <c r="B546" s="568"/>
      <c r="C546" s="455"/>
      <c r="D546" s="566"/>
      <c r="E546" s="448"/>
      <c r="F546" s="93" t="s">
        <v>570</v>
      </c>
      <c r="G546" s="523" t="s">
        <v>613</v>
      </c>
      <c r="H546" s="523"/>
      <c r="I546" s="523"/>
      <c r="J546" s="523"/>
      <c r="K546" s="572"/>
      <c r="L546" s="444" t="e">
        <f>#REF!-#REF!*10%</f>
        <v>#REF!</v>
      </c>
    </row>
    <row r="547" spans="1:12" ht="15.6" customHeight="1" x14ac:dyDescent="0.25">
      <c r="A547" s="565"/>
      <c r="B547" s="568"/>
      <c r="C547" s="455"/>
      <c r="D547" s="566"/>
      <c r="E547" s="448"/>
      <c r="F547" s="111" t="s">
        <v>84</v>
      </c>
      <c r="G547" s="526">
        <v>1.4</v>
      </c>
      <c r="H547" s="526"/>
      <c r="I547" s="526"/>
      <c r="J547" s="526"/>
      <c r="K547" s="572"/>
      <c r="L547" s="444" t="e">
        <f>#REF!-#REF!*10%</f>
        <v>#REF!</v>
      </c>
    </row>
    <row r="548" spans="1:12" ht="15.6" customHeight="1" x14ac:dyDescent="0.25">
      <c r="A548" s="565"/>
      <c r="B548" s="569"/>
      <c r="C548" s="455"/>
      <c r="D548" s="566"/>
      <c r="E548" s="448"/>
      <c r="F548" s="136" t="s">
        <v>1016</v>
      </c>
      <c r="G548" s="454">
        <v>5</v>
      </c>
      <c r="H548" s="454"/>
      <c r="I548" s="454"/>
      <c r="J548" s="454"/>
      <c r="K548" s="572"/>
      <c r="L548" s="511" t="e">
        <f>#REF!-#REF!*10%</f>
        <v>#REF!</v>
      </c>
    </row>
    <row r="549" spans="1:12" ht="15.6" customHeight="1" x14ac:dyDescent="0.25">
      <c r="A549" s="564">
        <v>5</v>
      </c>
      <c r="B549" s="567"/>
      <c r="C549" s="455" t="s">
        <v>993</v>
      </c>
      <c r="D549" s="557"/>
      <c r="E549" s="448"/>
      <c r="F549" s="110" t="s">
        <v>81</v>
      </c>
      <c r="G549" s="524" t="s">
        <v>6</v>
      </c>
      <c r="H549" s="524"/>
      <c r="I549" s="524"/>
      <c r="J549" s="524"/>
      <c r="K549" s="560">
        <v>3</v>
      </c>
      <c r="L549" s="498">
        <v>9283</v>
      </c>
    </row>
    <row r="550" spans="1:12" ht="15.6" customHeight="1" x14ac:dyDescent="0.25">
      <c r="A550" s="565"/>
      <c r="B550" s="568"/>
      <c r="C550" s="455"/>
      <c r="D550" s="566"/>
      <c r="E550" s="448"/>
      <c r="F550" s="110" t="s">
        <v>80</v>
      </c>
      <c r="G550" s="469">
        <v>57</v>
      </c>
      <c r="H550" s="469"/>
      <c r="I550" s="469"/>
      <c r="J550" s="469"/>
      <c r="K550" s="502"/>
      <c r="L550" s="499"/>
    </row>
    <row r="551" spans="1:12" ht="15.6" customHeight="1" x14ac:dyDescent="0.25">
      <c r="A551" s="565"/>
      <c r="B551" s="568"/>
      <c r="C551" s="455"/>
      <c r="D551" s="566"/>
      <c r="E551" s="448"/>
      <c r="F551" s="110" t="s">
        <v>8</v>
      </c>
      <c r="G551" s="240">
        <v>3000</v>
      </c>
      <c r="H551" s="241">
        <v>4000</v>
      </c>
      <c r="I551" s="312">
        <v>5000</v>
      </c>
      <c r="J551" s="242">
        <v>6000</v>
      </c>
      <c r="K551" s="502"/>
      <c r="L551" s="499"/>
    </row>
    <row r="552" spans="1:12" ht="15.6" customHeight="1" x14ac:dyDescent="0.25">
      <c r="A552" s="565"/>
      <c r="B552" s="568"/>
      <c r="C552" s="455"/>
      <c r="D552" s="566"/>
      <c r="E552" s="448"/>
      <c r="F552" s="93" t="s">
        <v>817</v>
      </c>
      <c r="G552" s="243">
        <f>G550*114</f>
        <v>6498</v>
      </c>
      <c r="H552" s="244">
        <f>G550*128</f>
        <v>7296</v>
      </c>
      <c r="I552" s="313">
        <f>G550*143</f>
        <v>8151</v>
      </c>
      <c r="J552" s="245">
        <f>G550*148</f>
        <v>8436</v>
      </c>
      <c r="K552" s="502"/>
      <c r="L552" s="499"/>
    </row>
    <row r="553" spans="1:12" ht="15.6" customHeight="1" x14ac:dyDescent="0.25">
      <c r="A553" s="565"/>
      <c r="B553" s="568"/>
      <c r="C553" s="455"/>
      <c r="D553" s="566"/>
      <c r="E553" s="448"/>
      <c r="F553" s="93" t="s">
        <v>1269</v>
      </c>
      <c r="G553" s="451">
        <v>0.98</v>
      </c>
      <c r="H553" s="451"/>
      <c r="I553" s="451"/>
      <c r="J553" s="451"/>
      <c r="K553" s="502"/>
      <c r="L553" s="499"/>
    </row>
    <row r="554" spans="1:12" ht="15.6" customHeight="1" x14ac:dyDescent="0.25">
      <c r="A554" s="565"/>
      <c r="B554" s="568"/>
      <c r="C554" s="455"/>
      <c r="D554" s="566"/>
      <c r="E554" s="448"/>
      <c r="F554" s="93" t="s">
        <v>699</v>
      </c>
      <c r="G554" s="523" t="s">
        <v>700</v>
      </c>
      <c r="H554" s="523"/>
      <c r="I554" s="523"/>
      <c r="J554" s="523"/>
      <c r="K554" s="502"/>
      <c r="L554" s="499"/>
    </row>
    <row r="555" spans="1:12" ht="15.6" customHeight="1" x14ac:dyDescent="0.25">
      <c r="A555" s="565"/>
      <c r="B555" s="568"/>
      <c r="C555" s="455"/>
      <c r="D555" s="566"/>
      <c r="E555" s="448"/>
      <c r="F555" s="93" t="s">
        <v>1181</v>
      </c>
      <c r="G555" s="462" t="s">
        <v>1179</v>
      </c>
      <c r="H555" s="463"/>
      <c r="I555" s="463"/>
      <c r="J555" s="464"/>
      <c r="K555" s="502"/>
      <c r="L555" s="499"/>
    </row>
    <row r="556" spans="1:12" ht="15.6" customHeight="1" x14ac:dyDescent="0.25">
      <c r="A556" s="565"/>
      <c r="B556" s="568"/>
      <c r="C556" s="455"/>
      <c r="D556" s="566"/>
      <c r="E556" s="448"/>
      <c r="F556" s="110" t="s">
        <v>83</v>
      </c>
      <c r="G556" s="524">
        <v>67</v>
      </c>
      <c r="H556" s="524"/>
      <c r="I556" s="524"/>
      <c r="J556" s="524"/>
      <c r="K556" s="502"/>
      <c r="L556" s="499"/>
    </row>
    <row r="557" spans="1:12" ht="15.6" customHeight="1" x14ac:dyDescent="0.25">
      <c r="A557" s="565"/>
      <c r="B557" s="568"/>
      <c r="C557" s="455"/>
      <c r="D557" s="566"/>
      <c r="E557" s="448"/>
      <c r="F557" s="110" t="s">
        <v>396</v>
      </c>
      <c r="G557" s="548" t="s">
        <v>397</v>
      </c>
      <c r="H557" s="524"/>
      <c r="I557" s="524"/>
      <c r="J557" s="524"/>
      <c r="K557" s="502"/>
      <c r="L557" s="499"/>
    </row>
    <row r="558" spans="1:12" ht="15.6" customHeight="1" x14ac:dyDescent="0.25">
      <c r="A558" s="565"/>
      <c r="B558" s="568"/>
      <c r="C558" s="455"/>
      <c r="D558" s="566"/>
      <c r="E558" s="448"/>
      <c r="F558" s="110" t="s">
        <v>256</v>
      </c>
      <c r="G558" s="524" t="s">
        <v>72</v>
      </c>
      <c r="H558" s="524"/>
      <c r="I558" s="524"/>
      <c r="J558" s="524"/>
      <c r="K558" s="502"/>
      <c r="L558" s="499"/>
    </row>
    <row r="559" spans="1:12" ht="15.6" customHeight="1" x14ac:dyDescent="0.25">
      <c r="A559" s="565"/>
      <c r="B559" s="568"/>
      <c r="C559" s="455"/>
      <c r="D559" s="566"/>
      <c r="E559" s="448"/>
      <c r="F559" s="93" t="s">
        <v>379</v>
      </c>
      <c r="G559" s="523" t="s">
        <v>380</v>
      </c>
      <c r="H559" s="523"/>
      <c r="I559" s="523"/>
      <c r="J559" s="523"/>
      <c r="K559" s="502"/>
      <c r="L559" s="499"/>
    </row>
    <row r="560" spans="1:12" ht="15.6" customHeight="1" x14ac:dyDescent="0.25">
      <c r="A560" s="565"/>
      <c r="B560" s="568"/>
      <c r="C560" s="455"/>
      <c r="D560" s="566"/>
      <c r="E560" s="448"/>
      <c r="F560" s="93" t="s">
        <v>701</v>
      </c>
      <c r="G560" s="523">
        <v>100000</v>
      </c>
      <c r="H560" s="523"/>
      <c r="I560" s="523"/>
      <c r="J560" s="523"/>
      <c r="K560" s="502"/>
      <c r="L560" s="499"/>
    </row>
    <row r="561" spans="1:12" ht="15.6" customHeight="1" x14ac:dyDescent="0.25">
      <c r="A561" s="565"/>
      <c r="B561" s="568"/>
      <c r="C561" s="455"/>
      <c r="D561" s="566"/>
      <c r="E561" s="448"/>
      <c r="F561" s="93" t="s">
        <v>257</v>
      </c>
      <c r="G561" s="523" t="s">
        <v>556</v>
      </c>
      <c r="H561" s="523"/>
      <c r="I561" s="523"/>
      <c r="J561" s="523"/>
      <c r="K561" s="502"/>
      <c r="L561" s="499"/>
    </row>
    <row r="562" spans="1:12" ht="15.6" customHeight="1" x14ac:dyDescent="0.25">
      <c r="A562" s="565"/>
      <c r="B562" s="568"/>
      <c r="C562" s="455"/>
      <c r="D562" s="566"/>
      <c r="E562" s="448"/>
      <c r="F562" s="93" t="s">
        <v>376</v>
      </c>
      <c r="G562" s="523" t="s">
        <v>1013</v>
      </c>
      <c r="H562" s="523"/>
      <c r="I562" s="523"/>
      <c r="J562" s="523"/>
      <c r="K562" s="502"/>
      <c r="L562" s="499"/>
    </row>
    <row r="563" spans="1:12" ht="15.6" customHeight="1" x14ac:dyDescent="0.25">
      <c r="A563" s="565"/>
      <c r="B563" s="568"/>
      <c r="C563" s="455"/>
      <c r="D563" s="566"/>
      <c r="E563" s="448"/>
      <c r="F563" s="93" t="s">
        <v>702</v>
      </c>
      <c r="G563" s="523" t="s">
        <v>1014</v>
      </c>
      <c r="H563" s="523"/>
      <c r="I563" s="523"/>
      <c r="J563" s="523"/>
      <c r="K563" s="502"/>
      <c r="L563" s="499"/>
    </row>
    <row r="564" spans="1:12" ht="15.6" customHeight="1" x14ac:dyDescent="0.25">
      <c r="A564" s="565"/>
      <c r="B564" s="568"/>
      <c r="C564" s="455"/>
      <c r="D564" s="566"/>
      <c r="E564" s="448"/>
      <c r="F564" s="93" t="s">
        <v>381</v>
      </c>
      <c r="G564" s="523" t="s">
        <v>382</v>
      </c>
      <c r="H564" s="523"/>
      <c r="I564" s="523"/>
      <c r="J564" s="523"/>
      <c r="K564" s="502"/>
      <c r="L564" s="500"/>
    </row>
    <row r="565" spans="1:12" ht="15.6" customHeight="1" x14ac:dyDescent="0.25">
      <c r="A565" s="565"/>
      <c r="B565" s="568"/>
      <c r="C565" s="455"/>
      <c r="D565" s="566"/>
      <c r="E565" s="448"/>
      <c r="F565" s="93" t="s">
        <v>969</v>
      </c>
      <c r="G565" s="523" t="s">
        <v>970</v>
      </c>
      <c r="H565" s="523"/>
      <c r="I565" s="523"/>
      <c r="J565" s="523"/>
      <c r="K565" s="571">
        <v>5</v>
      </c>
      <c r="L565" s="443">
        <v>9932</v>
      </c>
    </row>
    <row r="566" spans="1:12" ht="15.6" customHeight="1" x14ac:dyDescent="0.25">
      <c r="A566" s="565"/>
      <c r="B566" s="568"/>
      <c r="C566" s="455"/>
      <c r="D566" s="566"/>
      <c r="E566" s="448"/>
      <c r="F566" s="94" t="s">
        <v>358</v>
      </c>
      <c r="G566" s="523" t="s">
        <v>965</v>
      </c>
      <c r="H566" s="523"/>
      <c r="I566" s="523"/>
      <c r="J566" s="523"/>
      <c r="K566" s="572"/>
      <c r="L566" s="444" t="e">
        <f>#REF!-#REF!*10%</f>
        <v>#REF!</v>
      </c>
    </row>
    <row r="567" spans="1:12" ht="15.6" customHeight="1" x14ac:dyDescent="0.25">
      <c r="A567" s="565"/>
      <c r="B567" s="568"/>
      <c r="C567" s="455"/>
      <c r="D567" s="566"/>
      <c r="E567" s="448"/>
      <c r="F567" s="93" t="s">
        <v>383</v>
      </c>
      <c r="G567" s="523" t="s">
        <v>384</v>
      </c>
      <c r="H567" s="523"/>
      <c r="I567" s="523"/>
      <c r="J567" s="523"/>
      <c r="K567" s="572"/>
      <c r="L567" s="444" t="e">
        <f>#REF!-#REF!*10%</f>
        <v>#REF!</v>
      </c>
    </row>
    <row r="568" spans="1:12" ht="15.6" customHeight="1" x14ac:dyDescent="0.25">
      <c r="A568" s="565"/>
      <c r="B568" s="568"/>
      <c r="C568" s="455"/>
      <c r="D568" s="566"/>
      <c r="E568" s="448"/>
      <c r="F568" s="93" t="s">
        <v>385</v>
      </c>
      <c r="G568" s="523" t="s">
        <v>398</v>
      </c>
      <c r="H568" s="523"/>
      <c r="I568" s="523"/>
      <c r="J568" s="523"/>
      <c r="K568" s="572"/>
      <c r="L568" s="444" t="e">
        <f>#REF!-#REF!*10%</f>
        <v>#REF!</v>
      </c>
    </row>
    <row r="569" spans="1:12" ht="15.6" customHeight="1" x14ac:dyDescent="0.25">
      <c r="A569" s="565"/>
      <c r="B569" s="568"/>
      <c r="C569" s="455"/>
      <c r="D569" s="566"/>
      <c r="E569" s="448"/>
      <c r="F569" s="93" t="s">
        <v>389</v>
      </c>
      <c r="G569" s="523" t="s">
        <v>390</v>
      </c>
      <c r="H569" s="523"/>
      <c r="I569" s="523"/>
      <c r="J569" s="523"/>
      <c r="K569" s="572"/>
      <c r="L569" s="444" t="e">
        <f>#REF!-#REF!*10%</f>
        <v>#REF!</v>
      </c>
    </row>
    <row r="570" spans="1:12" ht="15.6" customHeight="1" x14ac:dyDescent="0.25">
      <c r="A570" s="565"/>
      <c r="B570" s="568"/>
      <c r="C570" s="455"/>
      <c r="D570" s="566"/>
      <c r="E570" s="448"/>
      <c r="F570" s="93" t="s">
        <v>704</v>
      </c>
      <c r="G570" s="523" t="s">
        <v>705</v>
      </c>
      <c r="H570" s="523"/>
      <c r="I570" s="523"/>
      <c r="J570" s="523"/>
      <c r="K570" s="572"/>
      <c r="L570" s="444" t="e">
        <f>#REF!-#REF!*10%</f>
        <v>#REF!</v>
      </c>
    </row>
    <row r="571" spans="1:12" ht="15.6" customHeight="1" x14ac:dyDescent="0.25">
      <c r="A571" s="565"/>
      <c r="B571" s="568"/>
      <c r="C571" s="455"/>
      <c r="D571" s="566"/>
      <c r="E571" s="448"/>
      <c r="F571" s="93" t="s">
        <v>706</v>
      </c>
      <c r="G571" s="523" t="s">
        <v>390</v>
      </c>
      <c r="H571" s="523"/>
      <c r="I571" s="523"/>
      <c r="J571" s="523"/>
      <c r="K571" s="572"/>
      <c r="L571" s="444" t="e">
        <f>#REF!-#REF!*10%</f>
        <v>#REF!</v>
      </c>
    </row>
    <row r="572" spans="1:12" ht="15.6" customHeight="1" x14ac:dyDescent="0.25">
      <c r="A572" s="565"/>
      <c r="B572" s="568"/>
      <c r="C572" s="455"/>
      <c r="D572" s="566"/>
      <c r="E572" s="448"/>
      <c r="F572" s="93" t="s">
        <v>1271</v>
      </c>
      <c r="G572" s="523" t="s">
        <v>390</v>
      </c>
      <c r="H572" s="523"/>
      <c r="I572" s="523"/>
      <c r="J572" s="523"/>
      <c r="K572" s="572"/>
      <c r="L572" s="444" t="e">
        <f>#REF!-#REF!*10%</f>
        <v>#REF!</v>
      </c>
    </row>
    <row r="573" spans="1:12" ht="15.6" customHeight="1" x14ac:dyDescent="0.25">
      <c r="A573" s="565"/>
      <c r="B573" s="568"/>
      <c r="C573" s="455"/>
      <c r="D573" s="566"/>
      <c r="E573" s="448"/>
      <c r="F573" s="93" t="s">
        <v>707</v>
      </c>
      <c r="G573" s="523" t="s">
        <v>1270</v>
      </c>
      <c r="H573" s="523"/>
      <c r="I573" s="523"/>
      <c r="J573" s="523"/>
      <c r="K573" s="572"/>
      <c r="L573" s="444" t="e">
        <f>#REF!-#REF!*10%</f>
        <v>#REF!</v>
      </c>
    </row>
    <row r="574" spans="1:12" ht="15.6" customHeight="1" x14ac:dyDescent="0.25">
      <c r="A574" s="565"/>
      <c r="B574" s="568"/>
      <c r="C574" s="455"/>
      <c r="D574" s="566"/>
      <c r="E574" s="448"/>
      <c r="F574" s="93" t="s">
        <v>708</v>
      </c>
      <c r="G574" s="523" t="s">
        <v>390</v>
      </c>
      <c r="H574" s="523"/>
      <c r="I574" s="523"/>
      <c r="J574" s="523"/>
      <c r="K574" s="572"/>
      <c r="L574" s="444" t="e">
        <f>#REF!-#REF!*10%</f>
        <v>#REF!</v>
      </c>
    </row>
    <row r="575" spans="1:12" ht="15.6" customHeight="1" x14ac:dyDescent="0.25">
      <c r="A575" s="565"/>
      <c r="B575" s="568"/>
      <c r="C575" s="455"/>
      <c r="D575" s="566"/>
      <c r="E575" s="448"/>
      <c r="F575" s="93" t="s">
        <v>377</v>
      </c>
      <c r="G575" s="523" t="s">
        <v>387</v>
      </c>
      <c r="H575" s="523"/>
      <c r="I575" s="523"/>
      <c r="J575" s="523"/>
      <c r="K575" s="572"/>
      <c r="L575" s="444" t="e">
        <f>#REF!-#REF!*10%</f>
        <v>#REF!</v>
      </c>
    </row>
    <row r="576" spans="1:12" ht="15.6" customHeight="1" x14ac:dyDescent="0.25">
      <c r="A576" s="565"/>
      <c r="B576" s="568"/>
      <c r="C576" s="455"/>
      <c r="D576" s="566"/>
      <c r="E576" s="448"/>
      <c r="F576" s="93" t="s">
        <v>388</v>
      </c>
      <c r="G576" s="523" t="s">
        <v>393</v>
      </c>
      <c r="H576" s="523"/>
      <c r="I576" s="523"/>
      <c r="J576" s="523"/>
      <c r="K576" s="572"/>
      <c r="L576" s="444" t="e">
        <f>#REF!-#REF!*10%</f>
        <v>#REF!</v>
      </c>
    </row>
    <row r="577" spans="1:12" ht="15.6" customHeight="1" x14ac:dyDescent="0.25">
      <c r="A577" s="565"/>
      <c r="B577" s="568"/>
      <c r="C577" s="455"/>
      <c r="D577" s="566"/>
      <c r="E577" s="448"/>
      <c r="F577" s="93" t="s">
        <v>562</v>
      </c>
      <c r="G577" s="523" t="s">
        <v>1024</v>
      </c>
      <c r="H577" s="523"/>
      <c r="I577" s="523"/>
      <c r="J577" s="523"/>
      <c r="K577" s="572"/>
      <c r="L577" s="444" t="e">
        <f>#REF!-#REF!*10%</f>
        <v>#REF!</v>
      </c>
    </row>
    <row r="578" spans="1:12" ht="15.6" customHeight="1" x14ac:dyDescent="0.25">
      <c r="A578" s="565"/>
      <c r="B578" s="568"/>
      <c r="C578" s="455"/>
      <c r="D578" s="566"/>
      <c r="E578" s="448"/>
      <c r="F578" s="93" t="s">
        <v>570</v>
      </c>
      <c r="G578" s="523" t="s">
        <v>613</v>
      </c>
      <c r="H578" s="523"/>
      <c r="I578" s="523"/>
      <c r="J578" s="523"/>
      <c r="K578" s="572"/>
      <c r="L578" s="444" t="e">
        <f>#REF!-#REF!*10%</f>
        <v>#REF!</v>
      </c>
    </row>
    <row r="579" spans="1:12" ht="15.6" customHeight="1" x14ac:dyDescent="0.25">
      <c r="A579" s="565"/>
      <c r="B579" s="568"/>
      <c r="C579" s="455"/>
      <c r="D579" s="566"/>
      <c r="E579" s="448"/>
      <c r="F579" s="111" t="s">
        <v>84</v>
      </c>
      <c r="G579" s="526">
        <v>1.6</v>
      </c>
      <c r="H579" s="526"/>
      <c r="I579" s="526"/>
      <c r="J579" s="526"/>
      <c r="K579" s="572"/>
      <c r="L579" s="444" t="e">
        <f>#REF!-#REF!*10%</f>
        <v>#REF!</v>
      </c>
    </row>
    <row r="580" spans="1:12" ht="15.6" customHeight="1" x14ac:dyDescent="0.25">
      <c r="A580" s="565"/>
      <c r="B580" s="569"/>
      <c r="C580" s="455"/>
      <c r="D580" s="566"/>
      <c r="E580" s="448"/>
      <c r="F580" s="136" t="s">
        <v>1016</v>
      </c>
      <c r="G580" s="454">
        <v>5</v>
      </c>
      <c r="H580" s="454"/>
      <c r="I580" s="454"/>
      <c r="J580" s="454"/>
      <c r="K580" s="572"/>
      <c r="L580" s="511" t="e">
        <f>#REF!-#REF!*10%</f>
        <v>#REF!</v>
      </c>
    </row>
    <row r="581" spans="1:12" ht="15.6" customHeight="1" x14ac:dyDescent="0.25">
      <c r="A581" s="564">
        <v>6</v>
      </c>
      <c r="B581" s="567"/>
      <c r="C581" s="455" t="s">
        <v>994</v>
      </c>
      <c r="D581" s="557"/>
      <c r="E581" s="448"/>
      <c r="F581" s="110" t="s">
        <v>81</v>
      </c>
      <c r="G581" s="524" t="s">
        <v>6</v>
      </c>
      <c r="H581" s="524"/>
      <c r="I581" s="524"/>
      <c r="J581" s="524"/>
      <c r="K581" s="560">
        <v>3</v>
      </c>
      <c r="L581" s="498">
        <v>11225</v>
      </c>
    </row>
    <row r="582" spans="1:12" ht="15.6" customHeight="1" x14ac:dyDescent="0.25">
      <c r="A582" s="565"/>
      <c r="B582" s="568"/>
      <c r="C582" s="455"/>
      <c r="D582" s="566"/>
      <c r="E582" s="448"/>
      <c r="F582" s="110" t="s">
        <v>80</v>
      </c>
      <c r="G582" s="469">
        <v>70</v>
      </c>
      <c r="H582" s="469"/>
      <c r="I582" s="469"/>
      <c r="J582" s="469"/>
      <c r="K582" s="502"/>
      <c r="L582" s="499"/>
    </row>
    <row r="583" spans="1:12" ht="15.6" customHeight="1" x14ac:dyDescent="0.25">
      <c r="A583" s="565"/>
      <c r="B583" s="568"/>
      <c r="C583" s="455"/>
      <c r="D583" s="566"/>
      <c r="E583" s="448"/>
      <c r="F583" s="110" t="s">
        <v>8</v>
      </c>
      <c r="G583" s="240">
        <v>3000</v>
      </c>
      <c r="H583" s="241">
        <v>4000</v>
      </c>
      <c r="I583" s="312">
        <v>5000</v>
      </c>
      <c r="J583" s="242">
        <v>6000</v>
      </c>
      <c r="K583" s="502"/>
      <c r="L583" s="499"/>
    </row>
    <row r="584" spans="1:12" ht="15.6" customHeight="1" x14ac:dyDescent="0.25">
      <c r="A584" s="565"/>
      <c r="B584" s="568"/>
      <c r="C584" s="455"/>
      <c r="D584" s="566"/>
      <c r="E584" s="448"/>
      <c r="F584" s="93" t="s">
        <v>817</v>
      </c>
      <c r="G584" s="243">
        <f>G582*114</f>
        <v>7980</v>
      </c>
      <c r="H584" s="244">
        <f>G582*128</f>
        <v>8960</v>
      </c>
      <c r="I584" s="313">
        <f>G582*143</f>
        <v>10010</v>
      </c>
      <c r="J584" s="245">
        <f>G582*148</f>
        <v>10360</v>
      </c>
      <c r="K584" s="502"/>
      <c r="L584" s="499"/>
    </row>
    <row r="585" spans="1:12" ht="15.6" customHeight="1" x14ac:dyDescent="0.25">
      <c r="A585" s="565"/>
      <c r="B585" s="568"/>
      <c r="C585" s="455"/>
      <c r="D585" s="566"/>
      <c r="E585" s="448"/>
      <c r="F585" s="93" t="s">
        <v>1269</v>
      </c>
      <c r="G585" s="451">
        <v>0.98</v>
      </c>
      <c r="H585" s="451"/>
      <c r="I585" s="451"/>
      <c r="J585" s="451"/>
      <c r="K585" s="502"/>
      <c r="L585" s="499"/>
    </row>
    <row r="586" spans="1:12" ht="15.6" customHeight="1" x14ac:dyDescent="0.25">
      <c r="A586" s="565"/>
      <c r="B586" s="568"/>
      <c r="C586" s="455"/>
      <c r="D586" s="566"/>
      <c r="E586" s="448"/>
      <c r="F586" s="93" t="s">
        <v>699</v>
      </c>
      <c r="G586" s="523" t="s">
        <v>700</v>
      </c>
      <c r="H586" s="523"/>
      <c r="I586" s="523"/>
      <c r="J586" s="523"/>
      <c r="K586" s="502"/>
      <c r="L586" s="499"/>
    </row>
    <row r="587" spans="1:12" ht="15.6" customHeight="1" x14ac:dyDescent="0.25">
      <c r="A587" s="565"/>
      <c r="B587" s="568"/>
      <c r="C587" s="455"/>
      <c r="D587" s="566"/>
      <c r="E587" s="448"/>
      <c r="F587" s="93" t="s">
        <v>1181</v>
      </c>
      <c r="G587" s="462" t="s">
        <v>1179</v>
      </c>
      <c r="H587" s="463"/>
      <c r="I587" s="463"/>
      <c r="J587" s="464"/>
      <c r="K587" s="502"/>
      <c r="L587" s="499"/>
    </row>
    <row r="588" spans="1:12" ht="15.6" customHeight="1" x14ac:dyDescent="0.25">
      <c r="A588" s="565"/>
      <c r="B588" s="568"/>
      <c r="C588" s="455"/>
      <c r="D588" s="566"/>
      <c r="E588" s="448"/>
      <c r="F588" s="110" t="s">
        <v>83</v>
      </c>
      <c r="G588" s="524">
        <v>67</v>
      </c>
      <c r="H588" s="524"/>
      <c r="I588" s="524"/>
      <c r="J588" s="524"/>
      <c r="K588" s="502"/>
      <c r="L588" s="499"/>
    </row>
    <row r="589" spans="1:12" ht="15.6" customHeight="1" x14ac:dyDescent="0.25">
      <c r="A589" s="565"/>
      <c r="B589" s="568"/>
      <c r="C589" s="455"/>
      <c r="D589" s="566"/>
      <c r="E589" s="448"/>
      <c r="F589" s="110" t="s">
        <v>396</v>
      </c>
      <c r="G589" s="548" t="s">
        <v>397</v>
      </c>
      <c r="H589" s="524"/>
      <c r="I589" s="524"/>
      <c r="J589" s="524"/>
      <c r="K589" s="502"/>
      <c r="L589" s="499"/>
    </row>
    <row r="590" spans="1:12" ht="15.6" customHeight="1" x14ac:dyDescent="0.25">
      <c r="A590" s="565"/>
      <c r="B590" s="568"/>
      <c r="C590" s="455"/>
      <c r="D590" s="566"/>
      <c r="E590" s="448"/>
      <c r="F590" s="110" t="s">
        <v>256</v>
      </c>
      <c r="G590" s="524" t="s">
        <v>61</v>
      </c>
      <c r="H590" s="524"/>
      <c r="I590" s="524"/>
      <c r="J590" s="524"/>
      <c r="K590" s="502"/>
      <c r="L590" s="499"/>
    </row>
    <row r="591" spans="1:12" ht="15.6" customHeight="1" x14ac:dyDescent="0.25">
      <c r="A591" s="565"/>
      <c r="B591" s="568"/>
      <c r="C591" s="455"/>
      <c r="D591" s="566"/>
      <c r="E591" s="448"/>
      <c r="F591" s="93" t="s">
        <v>379</v>
      </c>
      <c r="G591" s="523" t="s">
        <v>380</v>
      </c>
      <c r="H591" s="523"/>
      <c r="I591" s="523"/>
      <c r="J591" s="523"/>
      <c r="K591" s="502"/>
      <c r="L591" s="499"/>
    </row>
    <row r="592" spans="1:12" ht="15.6" customHeight="1" x14ac:dyDescent="0.25">
      <c r="A592" s="565"/>
      <c r="B592" s="568"/>
      <c r="C592" s="455"/>
      <c r="D592" s="566"/>
      <c r="E592" s="448"/>
      <c r="F592" s="93" t="s">
        <v>701</v>
      </c>
      <c r="G592" s="523">
        <v>100000</v>
      </c>
      <c r="H592" s="523"/>
      <c r="I592" s="523"/>
      <c r="J592" s="523"/>
      <c r="K592" s="502"/>
      <c r="L592" s="499"/>
    </row>
    <row r="593" spans="1:12" ht="15.6" customHeight="1" x14ac:dyDescent="0.25">
      <c r="A593" s="565"/>
      <c r="B593" s="568"/>
      <c r="C593" s="455"/>
      <c r="D593" s="566"/>
      <c r="E593" s="448"/>
      <c r="F593" s="93" t="s">
        <v>257</v>
      </c>
      <c r="G593" s="523" t="s">
        <v>556</v>
      </c>
      <c r="H593" s="523"/>
      <c r="I593" s="523"/>
      <c r="J593" s="523"/>
      <c r="K593" s="502"/>
      <c r="L593" s="499"/>
    </row>
    <row r="594" spans="1:12" ht="15.6" customHeight="1" x14ac:dyDescent="0.25">
      <c r="A594" s="565"/>
      <c r="B594" s="568"/>
      <c r="C594" s="455"/>
      <c r="D594" s="566"/>
      <c r="E594" s="448"/>
      <c r="F594" s="93" t="s">
        <v>376</v>
      </c>
      <c r="G594" s="523" t="s">
        <v>1013</v>
      </c>
      <c r="H594" s="523"/>
      <c r="I594" s="523"/>
      <c r="J594" s="523"/>
      <c r="K594" s="502"/>
      <c r="L594" s="499"/>
    </row>
    <row r="595" spans="1:12" ht="15.6" customHeight="1" x14ac:dyDescent="0.25">
      <c r="A595" s="565"/>
      <c r="B595" s="568"/>
      <c r="C595" s="455"/>
      <c r="D595" s="566"/>
      <c r="E595" s="448"/>
      <c r="F595" s="93" t="s">
        <v>702</v>
      </c>
      <c r="G595" s="523" t="s">
        <v>1014</v>
      </c>
      <c r="H595" s="523"/>
      <c r="I595" s="523"/>
      <c r="J595" s="523"/>
      <c r="K595" s="502"/>
      <c r="L595" s="499"/>
    </row>
    <row r="596" spans="1:12" ht="15.6" customHeight="1" x14ac:dyDescent="0.25">
      <c r="A596" s="565"/>
      <c r="B596" s="568"/>
      <c r="C596" s="455"/>
      <c r="D596" s="566"/>
      <c r="E596" s="448"/>
      <c r="F596" s="93" t="s">
        <v>381</v>
      </c>
      <c r="G596" s="523" t="s">
        <v>382</v>
      </c>
      <c r="H596" s="523"/>
      <c r="I596" s="523"/>
      <c r="J596" s="523"/>
      <c r="K596" s="502"/>
      <c r="L596" s="500"/>
    </row>
    <row r="597" spans="1:12" ht="15.6" customHeight="1" x14ac:dyDescent="0.25">
      <c r="A597" s="565"/>
      <c r="B597" s="568"/>
      <c r="C597" s="455"/>
      <c r="D597" s="566"/>
      <c r="E597" s="448"/>
      <c r="F597" s="93" t="s">
        <v>969</v>
      </c>
      <c r="G597" s="523" t="s">
        <v>970</v>
      </c>
      <c r="H597" s="523"/>
      <c r="I597" s="523"/>
      <c r="J597" s="523"/>
      <c r="K597" s="571">
        <v>5</v>
      </c>
      <c r="L597" s="443">
        <v>12011</v>
      </c>
    </row>
    <row r="598" spans="1:12" ht="15.6" customHeight="1" x14ac:dyDescent="0.25">
      <c r="A598" s="565"/>
      <c r="B598" s="568"/>
      <c r="C598" s="455"/>
      <c r="D598" s="566"/>
      <c r="E598" s="448"/>
      <c r="F598" s="94" t="s">
        <v>358</v>
      </c>
      <c r="G598" s="523" t="s">
        <v>965</v>
      </c>
      <c r="H598" s="523"/>
      <c r="I598" s="523"/>
      <c r="J598" s="523"/>
      <c r="K598" s="572"/>
      <c r="L598" s="444" t="e">
        <f>#REF!-#REF!*10%</f>
        <v>#REF!</v>
      </c>
    </row>
    <row r="599" spans="1:12" ht="15.6" customHeight="1" x14ac:dyDescent="0.25">
      <c r="A599" s="565"/>
      <c r="B599" s="568"/>
      <c r="C599" s="455"/>
      <c r="D599" s="566"/>
      <c r="E599" s="448"/>
      <c r="F599" s="93" t="s">
        <v>383</v>
      </c>
      <c r="G599" s="523" t="s">
        <v>384</v>
      </c>
      <c r="H599" s="523"/>
      <c r="I599" s="523"/>
      <c r="J599" s="523"/>
      <c r="K599" s="572"/>
      <c r="L599" s="444" t="e">
        <f>#REF!-#REF!*10%</f>
        <v>#REF!</v>
      </c>
    </row>
    <row r="600" spans="1:12" ht="15.6" customHeight="1" x14ac:dyDescent="0.25">
      <c r="A600" s="565"/>
      <c r="B600" s="568"/>
      <c r="C600" s="455"/>
      <c r="D600" s="566"/>
      <c r="E600" s="448"/>
      <c r="F600" s="93" t="s">
        <v>385</v>
      </c>
      <c r="G600" s="523" t="s">
        <v>398</v>
      </c>
      <c r="H600" s="523"/>
      <c r="I600" s="523"/>
      <c r="J600" s="523"/>
      <c r="K600" s="572"/>
      <c r="L600" s="444" t="e">
        <f>#REF!-#REF!*10%</f>
        <v>#REF!</v>
      </c>
    </row>
    <row r="601" spans="1:12" ht="15.6" customHeight="1" x14ac:dyDescent="0.25">
      <c r="A601" s="565"/>
      <c r="B601" s="568"/>
      <c r="C601" s="455"/>
      <c r="D601" s="566"/>
      <c r="E601" s="448"/>
      <c r="F601" s="93" t="s">
        <v>389</v>
      </c>
      <c r="G601" s="523" t="s">
        <v>390</v>
      </c>
      <c r="H601" s="523"/>
      <c r="I601" s="523"/>
      <c r="J601" s="523"/>
      <c r="K601" s="572"/>
      <c r="L601" s="444" t="e">
        <f>#REF!-#REF!*10%</f>
        <v>#REF!</v>
      </c>
    </row>
    <row r="602" spans="1:12" ht="15.6" customHeight="1" x14ac:dyDescent="0.25">
      <c r="A602" s="565"/>
      <c r="B602" s="568"/>
      <c r="C602" s="455"/>
      <c r="D602" s="566"/>
      <c r="E602" s="448"/>
      <c r="F602" s="93" t="s">
        <v>704</v>
      </c>
      <c r="G602" s="523" t="s">
        <v>705</v>
      </c>
      <c r="H602" s="523"/>
      <c r="I602" s="523"/>
      <c r="J602" s="523"/>
      <c r="K602" s="572"/>
      <c r="L602" s="444" t="e">
        <f>#REF!-#REF!*10%</f>
        <v>#REF!</v>
      </c>
    </row>
    <row r="603" spans="1:12" ht="15.6" customHeight="1" x14ac:dyDescent="0.25">
      <c r="A603" s="565"/>
      <c r="B603" s="568"/>
      <c r="C603" s="455"/>
      <c r="D603" s="566"/>
      <c r="E603" s="448"/>
      <c r="F603" s="93" t="s">
        <v>706</v>
      </c>
      <c r="G603" s="523" t="s">
        <v>390</v>
      </c>
      <c r="H603" s="523"/>
      <c r="I603" s="523"/>
      <c r="J603" s="523"/>
      <c r="K603" s="572"/>
      <c r="L603" s="444" t="e">
        <f>#REF!-#REF!*10%</f>
        <v>#REF!</v>
      </c>
    </row>
    <row r="604" spans="1:12" ht="15.6" customHeight="1" x14ac:dyDescent="0.25">
      <c r="A604" s="565"/>
      <c r="B604" s="568"/>
      <c r="C604" s="455"/>
      <c r="D604" s="566"/>
      <c r="E604" s="448"/>
      <c r="F604" s="93" t="s">
        <v>1271</v>
      </c>
      <c r="G604" s="523" t="s">
        <v>390</v>
      </c>
      <c r="H604" s="523"/>
      <c r="I604" s="523"/>
      <c r="J604" s="523"/>
      <c r="K604" s="572"/>
      <c r="L604" s="444" t="e">
        <f>#REF!-#REF!*10%</f>
        <v>#REF!</v>
      </c>
    </row>
    <row r="605" spans="1:12" ht="15.6" customHeight="1" x14ac:dyDescent="0.25">
      <c r="A605" s="565"/>
      <c r="B605" s="568"/>
      <c r="C605" s="455"/>
      <c r="D605" s="566"/>
      <c r="E605" s="448"/>
      <c r="F605" s="93" t="s">
        <v>707</v>
      </c>
      <c r="G605" s="523" t="s">
        <v>1270</v>
      </c>
      <c r="H605" s="523"/>
      <c r="I605" s="523"/>
      <c r="J605" s="523"/>
      <c r="K605" s="572"/>
      <c r="L605" s="444" t="e">
        <f>#REF!-#REF!*10%</f>
        <v>#REF!</v>
      </c>
    </row>
    <row r="606" spans="1:12" ht="15.6" customHeight="1" x14ac:dyDescent="0.25">
      <c r="A606" s="565"/>
      <c r="B606" s="568"/>
      <c r="C606" s="455"/>
      <c r="D606" s="566"/>
      <c r="E606" s="448"/>
      <c r="F606" s="93" t="s">
        <v>708</v>
      </c>
      <c r="G606" s="523" t="s">
        <v>390</v>
      </c>
      <c r="H606" s="523"/>
      <c r="I606" s="523"/>
      <c r="J606" s="523"/>
      <c r="K606" s="572"/>
      <c r="L606" s="444" t="e">
        <f>#REF!-#REF!*10%</f>
        <v>#REF!</v>
      </c>
    </row>
    <row r="607" spans="1:12" ht="15.6" customHeight="1" x14ac:dyDescent="0.25">
      <c r="A607" s="565"/>
      <c r="B607" s="568"/>
      <c r="C607" s="455"/>
      <c r="D607" s="566"/>
      <c r="E607" s="448"/>
      <c r="F607" s="93" t="s">
        <v>377</v>
      </c>
      <c r="G607" s="523" t="s">
        <v>387</v>
      </c>
      <c r="H607" s="523"/>
      <c r="I607" s="523"/>
      <c r="J607" s="523"/>
      <c r="K607" s="572"/>
      <c r="L607" s="444" t="e">
        <f>#REF!-#REF!*10%</f>
        <v>#REF!</v>
      </c>
    </row>
    <row r="608" spans="1:12" ht="15.6" customHeight="1" x14ac:dyDescent="0.25">
      <c r="A608" s="565"/>
      <c r="B608" s="568"/>
      <c r="C608" s="455"/>
      <c r="D608" s="566"/>
      <c r="E608" s="448"/>
      <c r="F608" s="93" t="s">
        <v>388</v>
      </c>
      <c r="G608" s="523" t="s">
        <v>393</v>
      </c>
      <c r="H608" s="523"/>
      <c r="I608" s="523"/>
      <c r="J608" s="523"/>
      <c r="K608" s="572"/>
      <c r="L608" s="444" t="e">
        <f>#REF!-#REF!*10%</f>
        <v>#REF!</v>
      </c>
    </row>
    <row r="609" spans="1:12" ht="15.6" customHeight="1" x14ac:dyDescent="0.25">
      <c r="A609" s="565"/>
      <c r="B609" s="568"/>
      <c r="C609" s="455"/>
      <c r="D609" s="566"/>
      <c r="E609" s="448"/>
      <c r="F609" s="93" t="s">
        <v>562</v>
      </c>
      <c r="G609" s="523" t="s">
        <v>1024</v>
      </c>
      <c r="H609" s="523"/>
      <c r="I609" s="523"/>
      <c r="J609" s="523"/>
      <c r="K609" s="572"/>
      <c r="L609" s="444" t="e">
        <f>#REF!-#REF!*10%</f>
        <v>#REF!</v>
      </c>
    </row>
    <row r="610" spans="1:12" ht="15.6" customHeight="1" x14ac:dyDescent="0.25">
      <c r="A610" s="565"/>
      <c r="B610" s="568"/>
      <c r="C610" s="455"/>
      <c r="D610" s="566"/>
      <c r="E610" s="448"/>
      <c r="F610" s="93" t="s">
        <v>570</v>
      </c>
      <c r="G610" s="523" t="s">
        <v>613</v>
      </c>
      <c r="H610" s="523"/>
      <c r="I610" s="523"/>
      <c r="J610" s="523"/>
      <c r="K610" s="572"/>
      <c r="L610" s="444" t="e">
        <f>#REF!-#REF!*10%</f>
        <v>#REF!</v>
      </c>
    </row>
    <row r="611" spans="1:12" ht="15.6" customHeight="1" x14ac:dyDescent="0.25">
      <c r="A611" s="565"/>
      <c r="B611" s="568"/>
      <c r="C611" s="455"/>
      <c r="D611" s="566"/>
      <c r="E611" s="448"/>
      <c r="F611" s="111" t="s">
        <v>84</v>
      </c>
      <c r="G611" s="526">
        <v>1.6</v>
      </c>
      <c r="H611" s="526"/>
      <c r="I611" s="526"/>
      <c r="J611" s="526"/>
      <c r="K611" s="572"/>
      <c r="L611" s="444" t="e">
        <f>#REF!-#REF!*10%</f>
        <v>#REF!</v>
      </c>
    </row>
    <row r="612" spans="1:12" ht="15.6" customHeight="1" x14ac:dyDescent="0.25">
      <c r="A612" s="565"/>
      <c r="B612" s="569"/>
      <c r="C612" s="455"/>
      <c r="D612" s="566"/>
      <c r="E612" s="448"/>
      <c r="F612" s="136" t="s">
        <v>1016</v>
      </c>
      <c r="G612" s="454">
        <v>5</v>
      </c>
      <c r="H612" s="454"/>
      <c r="I612" s="454"/>
      <c r="J612" s="454"/>
      <c r="K612" s="572"/>
      <c r="L612" s="511" t="e">
        <f>#REF!-#REF!*10%</f>
        <v>#REF!</v>
      </c>
    </row>
    <row r="613" spans="1:12" ht="15.6" customHeight="1" x14ac:dyDescent="0.25">
      <c r="A613" s="564">
        <v>7</v>
      </c>
      <c r="B613" s="567"/>
      <c r="C613" s="455" t="s">
        <v>995</v>
      </c>
      <c r="D613" s="557"/>
      <c r="E613" s="448"/>
      <c r="F613" s="110" t="s">
        <v>81</v>
      </c>
      <c r="G613" s="524" t="s">
        <v>6</v>
      </c>
      <c r="H613" s="524"/>
      <c r="I613" s="524"/>
      <c r="J613" s="524"/>
      <c r="K613" s="560">
        <v>3</v>
      </c>
      <c r="L613" s="498">
        <v>13491</v>
      </c>
    </row>
    <row r="614" spans="1:12" ht="15.6" customHeight="1" x14ac:dyDescent="0.25">
      <c r="A614" s="565"/>
      <c r="B614" s="568"/>
      <c r="C614" s="455"/>
      <c r="D614" s="566"/>
      <c r="E614" s="448"/>
      <c r="F614" s="110" t="s">
        <v>80</v>
      </c>
      <c r="G614" s="469">
        <v>89</v>
      </c>
      <c r="H614" s="469"/>
      <c r="I614" s="469"/>
      <c r="J614" s="469"/>
      <c r="K614" s="502"/>
      <c r="L614" s="499"/>
    </row>
    <row r="615" spans="1:12" ht="15.6" customHeight="1" x14ac:dyDescent="0.25">
      <c r="A615" s="565"/>
      <c r="B615" s="568"/>
      <c r="C615" s="455"/>
      <c r="D615" s="566"/>
      <c r="E615" s="448"/>
      <c r="F615" s="110" t="s">
        <v>8</v>
      </c>
      <c r="G615" s="240">
        <v>3000</v>
      </c>
      <c r="H615" s="241">
        <v>4000</v>
      </c>
      <c r="I615" s="312">
        <v>5000</v>
      </c>
      <c r="J615" s="242">
        <v>6000</v>
      </c>
      <c r="K615" s="502"/>
      <c r="L615" s="499"/>
    </row>
    <row r="616" spans="1:12" ht="15.6" customHeight="1" x14ac:dyDescent="0.25">
      <c r="A616" s="565"/>
      <c r="B616" s="568"/>
      <c r="C616" s="455"/>
      <c r="D616" s="566"/>
      <c r="E616" s="448"/>
      <c r="F616" s="93" t="s">
        <v>817</v>
      </c>
      <c r="G616" s="243">
        <f>G614*114</f>
        <v>10146</v>
      </c>
      <c r="H616" s="244">
        <f>G614*128</f>
        <v>11392</v>
      </c>
      <c r="I616" s="313">
        <f>G614*143</f>
        <v>12727</v>
      </c>
      <c r="J616" s="245">
        <f>G614*148</f>
        <v>13172</v>
      </c>
      <c r="K616" s="502"/>
      <c r="L616" s="499"/>
    </row>
    <row r="617" spans="1:12" ht="15.6" customHeight="1" x14ac:dyDescent="0.25">
      <c r="A617" s="565"/>
      <c r="B617" s="568"/>
      <c r="C617" s="455"/>
      <c r="D617" s="566"/>
      <c r="E617" s="448"/>
      <c r="F617" s="93" t="s">
        <v>1269</v>
      </c>
      <c r="G617" s="451">
        <v>0.98</v>
      </c>
      <c r="H617" s="451"/>
      <c r="I617" s="451"/>
      <c r="J617" s="451"/>
      <c r="K617" s="502"/>
      <c r="L617" s="499"/>
    </row>
    <row r="618" spans="1:12" ht="15.6" customHeight="1" x14ac:dyDescent="0.25">
      <c r="A618" s="565"/>
      <c r="B618" s="568"/>
      <c r="C618" s="455"/>
      <c r="D618" s="566"/>
      <c r="E618" s="448"/>
      <c r="F618" s="93" t="s">
        <v>699</v>
      </c>
      <c r="G618" s="523" t="s">
        <v>700</v>
      </c>
      <c r="H618" s="523"/>
      <c r="I618" s="523"/>
      <c r="J618" s="523"/>
      <c r="K618" s="502"/>
      <c r="L618" s="499"/>
    </row>
    <row r="619" spans="1:12" ht="15.6" customHeight="1" x14ac:dyDescent="0.25">
      <c r="A619" s="565"/>
      <c r="B619" s="568"/>
      <c r="C619" s="455"/>
      <c r="D619" s="566"/>
      <c r="E619" s="448"/>
      <c r="F619" s="93" t="s">
        <v>1181</v>
      </c>
      <c r="G619" s="462" t="s">
        <v>1179</v>
      </c>
      <c r="H619" s="463"/>
      <c r="I619" s="463"/>
      <c r="J619" s="464"/>
      <c r="K619" s="502"/>
      <c r="L619" s="499"/>
    </row>
    <row r="620" spans="1:12" ht="15.6" customHeight="1" x14ac:dyDescent="0.25">
      <c r="A620" s="565"/>
      <c r="B620" s="568"/>
      <c r="C620" s="455"/>
      <c r="D620" s="566"/>
      <c r="E620" s="448"/>
      <c r="F620" s="110" t="s">
        <v>83</v>
      </c>
      <c r="G620" s="524">
        <v>67</v>
      </c>
      <c r="H620" s="524"/>
      <c r="I620" s="524"/>
      <c r="J620" s="524"/>
      <c r="K620" s="502"/>
      <c r="L620" s="499"/>
    </row>
    <row r="621" spans="1:12" ht="15.6" customHeight="1" x14ac:dyDescent="0.25">
      <c r="A621" s="565"/>
      <c r="B621" s="568"/>
      <c r="C621" s="455"/>
      <c r="D621" s="566"/>
      <c r="E621" s="448"/>
      <c r="F621" s="110" t="s">
        <v>396</v>
      </c>
      <c r="G621" s="548" t="s">
        <v>397</v>
      </c>
      <c r="H621" s="524"/>
      <c r="I621" s="524"/>
      <c r="J621" s="524"/>
      <c r="K621" s="502"/>
      <c r="L621" s="499"/>
    </row>
    <row r="622" spans="1:12" ht="15.6" customHeight="1" x14ac:dyDescent="0.25">
      <c r="A622" s="565"/>
      <c r="B622" s="568"/>
      <c r="C622" s="455"/>
      <c r="D622" s="566"/>
      <c r="E622" s="448"/>
      <c r="F622" s="110" t="s">
        <v>256</v>
      </c>
      <c r="G622" s="524" t="s">
        <v>62</v>
      </c>
      <c r="H622" s="524"/>
      <c r="I622" s="524"/>
      <c r="J622" s="524"/>
      <c r="K622" s="502"/>
      <c r="L622" s="499"/>
    </row>
    <row r="623" spans="1:12" ht="15.6" customHeight="1" x14ac:dyDescent="0.25">
      <c r="A623" s="565"/>
      <c r="B623" s="568"/>
      <c r="C623" s="455"/>
      <c r="D623" s="566"/>
      <c r="E623" s="448"/>
      <c r="F623" s="93" t="s">
        <v>379</v>
      </c>
      <c r="G623" s="523" t="s">
        <v>380</v>
      </c>
      <c r="H623" s="523"/>
      <c r="I623" s="523"/>
      <c r="J623" s="523"/>
      <c r="K623" s="502"/>
      <c r="L623" s="499"/>
    </row>
    <row r="624" spans="1:12" ht="15.6" customHeight="1" x14ac:dyDescent="0.25">
      <c r="A624" s="565"/>
      <c r="B624" s="568"/>
      <c r="C624" s="455"/>
      <c r="D624" s="566"/>
      <c r="E624" s="448"/>
      <c r="F624" s="93" t="s">
        <v>701</v>
      </c>
      <c r="G624" s="523">
        <v>100000</v>
      </c>
      <c r="H624" s="523"/>
      <c r="I624" s="523"/>
      <c r="J624" s="523"/>
      <c r="K624" s="502"/>
      <c r="L624" s="499"/>
    </row>
    <row r="625" spans="1:12" ht="15.6" customHeight="1" x14ac:dyDescent="0.25">
      <c r="A625" s="565"/>
      <c r="B625" s="568"/>
      <c r="C625" s="455"/>
      <c r="D625" s="566"/>
      <c r="E625" s="448"/>
      <c r="F625" s="93" t="s">
        <v>257</v>
      </c>
      <c r="G625" s="523" t="s">
        <v>556</v>
      </c>
      <c r="H625" s="523"/>
      <c r="I625" s="523"/>
      <c r="J625" s="523"/>
      <c r="K625" s="502"/>
      <c r="L625" s="499"/>
    </row>
    <row r="626" spans="1:12" ht="15.6" customHeight="1" x14ac:dyDescent="0.25">
      <c r="A626" s="565"/>
      <c r="B626" s="568"/>
      <c r="C626" s="455"/>
      <c r="D626" s="566"/>
      <c r="E626" s="448"/>
      <c r="F626" s="93" t="s">
        <v>376</v>
      </c>
      <c r="G626" s="523" t="s">
        <v>1013</v>
      </c>
      <c r="H626" s="523"/>
      <c r="I626" s="523"/>
      <c r="J626" s="523"/>
      <c r="K626" s="502"/>
      <c r="L626" s="499"/>
    </row>
    <row r="627" spans="1:12" ht="15.6" customHeight="1" x14ac:dyDescent="0.25">
      <c r="A627" s="565"/>
      <c r="B627" s="568"/>
      <c r="C627" s="455"/>
      <c r="D627" s="566"/>
      <c r="E627" s="448"/>
      <c r="F627" s="93" t="s">
        <v>702</v>
      </c>
      <c r="G627" s="523" t="s">
        <v>1014</v>
      </c>
      <c r="H627" s="523"/>
      <c r="I627" s="523"/>
      <c r="J627" s="523"/>
      <c r="K627" s="502"/>
      <c r="L627" s="499"/>
    </row>
    <row r="628" spans="1:12" ht="15.6" customHeight="1" x14ac:dyDescent="0.25">
      <c r="A628" s="565"/>
      <c r="B628" s="568"/>
      <c r="C628" s="455"/>
      <c r="D628" s="566"/>
      <c r="E628" s="448"/>
      <c r="F628" s="93" t="s">
        <v>381</v>
      </c>
      <c r="G628" s="523" t="s">
        <v>382</v>
      </c>
      <c r="H628" s="523"/>
      <c r="I628" s="523"/>
      <c r="J628" s="523"/>
      <c r="K628" s="502"/>
      <c r="L628" s="500"/>
    </row>
    <row r="629" spans="1:12" ht="15.6" customHeight="1" x14ac:dyDescent="0.25">
      <c r="A629" s="565"/>
      <c r="B629" s="568"/>
      <c r="C629" s="455"/>
      <c r="D629" s="566"/>
      <c r="E629" s="448"/>
      <c r="F629" s="93" t="s">
        <v>969</v>
      </c>
      <c r="G629" s="523" t="s">
        <v>970</v>
      </c>
      <c r="H629" s="523"/>
      <c r="I629" s="523"/>
      <c r="J629" s="523"/>
      <c r="K629" s="571">
        <v>5</v>
      </c>
      <c r="L629" s="443">
        <v>14435</v>
      </c>
    </row>
    <row r="630" spans="1:12" ht="15.6" customHeight="1" x14ac:dyDescent="0.25">
      <c r="A630" s="565"/>
      <c r="B630" s="568"/>
      <c r="C630" s="455"/>
      <c r="D630" s="566"/>
      <c r="E630" s="448"/>
      <c r="F630" s="94" t="s">
        <v>358</v>
      </c>
      <c r="G630" s="523" t="s">
        <v>965</v>
      </c>
      <c r="H630" s="523"/>
      <c r="I630" s="523"/>
      <c r="J630" s="523"/>
      <c r="K630" s="572"/>
      <c r="L630" s="444" t="e">
        <f>#REF!-#REF!*10%</f>
        <v>#REF!</v>
      </c>
    </row>
    <row r="631" spans="1:12" ht="15.6" customHeight="1" x14ac:dyDescent="0.25">
      <c r="A631" s="565"/>
      <c r="B631" s="568"/>
      <c r="C631" s="455"/>
      <c r="D631" s="566"/>
      <c r="E631" s="448"/>
      <c r="F631" s="93" t="s">
        <v>383</v>
      </c>
      <c r="G631" s="523" t="s">
        <v>384</v>
      </c>
      <c r="H631" s="523"/>
      <c r="I631" s="523"/>
      <c r="J631" s="523"/>
      <c r="K631" s="572"/>
      <c r="L631" s="444" t="e">
        <f>#REF!-#REF!*10%</f>
        <v>#REF!</v>
      </c>
    </row>
    <row r="632" spans="1:12" ht="15.6" customHeight="1" x14ac:dyDescent="0.25">
      <c r="A632" s="565"/>
      <c r="B632" s="568"/>
      <c r="C632" s="455"/>
      <c r="D632" s="566"/>
      <c r="E632" s="448"/>
      <c r="F632" s="93" t="s">
        <v>385</v>
      </c>
      <c r="G632" s="523" t="s">
        <v>398</v>
      </c>
      <c r="H632" s="523"/>
      <c r="I632" s="523"/>
      <c r="J632" s="523"/>
      <c r="K632" s="572"/>
      <c r="L632" s="444" t="e">
        <f>#REF!-#REF!*10%</f>
        <v>#REF!</v>
      </c>
    </row>
    <row r="633" spans="1:12" ht="15.6" customHeight="1" x14ac:dyDescent="0.25">
      <c r="A633" s="565"/>
      <c r="B633" s="568"/>
      <c r="C633" s="455"/>
      <c r="D633" s="566"/>
      <c r="E633" s="448"/>
      <c r="F633" s="93" t="s">
        <v>389</v>
      </c>
      <c r="G633" s="523" t="s">
        <v>390</v>
      </c>
      <c r="H633" s="523"/>
      <c r="I633" s="523"/>
      <c r="J633" s="523"/>
      <c r="K633" s="572"/>
      <c r="L633" s="444" t="e">
        <f>#REF!-#REF!*10%</f>
        <v>#REF!</v>
      </c>
    </row>
    <row r="634" spans="1:12" ht="15.6" customHeight="1" x14ac:dyDescent="0.25">
      <c r="A634" s="565"/>
      <c r="B634" s="568"/>
      <c r="C634" s="455"/>
      <c r="D634" s="566"/>
      <c r="E634" s="448"/>
      <c r="F634" s="93" t="s">
        <v>704</v>
      </c>
      <c r="G634" s="523" t="s">
        <v>705</v>
      </c>
      <c r="H634" s="523"/>
      <c r="I634" s="523"/>
      <c r="J634" s="523"/>
      <c r="K634" s="572"/>
      <c r="L634" s="444" t="e">
        <f>#REF!-#REF!*10%</f>
        <v>#REF!</v>
      </c>
    </row>
    <row r="635" spans="1:12" ht="15.6" customHeight="1" x14ac:dyDescent="0.25">
      <c r="A635" s="565"/>
      <c r="B635" s="568"/>
      <c r="C635" s="455"/>
      <c r="D635" s="566"/>
      <c r="E635" s="448"/>
      <c r="F635" s="93" t="s">
        <v>706</v>
      </c>
      <c r="G635" s="523" t="s">
        <v>390</v>
      </c>
      <c r="H635" s="523"/>
      <c r="I635" s="523"/>
      <c r="J635" s="523"/>
      <c r="K635" s="572"/>
      <c r="L635" s="444" t="e">
        <f>#REF!-#REF!*10%</f>
        <v>#REF!</v>
      </c>
    </row>
    <row r="636" spans="1:12" ht="15.6" customHeight="1" x14ac:dyDescent="0.25">
      <c r="A636" s="565"/>
      <c r="B636" s="568"/>
      <c r="C636" s="455"/>
      <c r="D636" s="566"/>
      <c r="E636" s="448"/>
      <c r="F636" s="93" t="s">
        <v>1271</v>
      </c>
      <c r="G636" s="523" t="s">
        <v>390</v>
      </c>
      <c r="H636" s="523"/>
      <c r="I636" s="523"/>
      <c r="J636" s="523"/>
      <c r="K636" s="572"/>
      <c r="L636" s="444" t="e">
        <f>#REF!-#REF!*10%</f>
        <v>#REF!</v>
      </c>
    </row>
    <row r="637" spans="1:12" ht="15.6" customHeight="1" x14ac:dyDescent="0.25">
      <c r="A637" s="565"/>
      <c r="B637" s="568"/>
      <c r="C637" s="455"/>
      <c r="D637" s="566"/>
      <c r="E637" s="448"/>
      <c r="F637" s="93" t="s">
        <v>707</v>
      </c>
      <c r="G637" s="523" t="s">
        <v>1270</v>
      </c>
      <c r="H637" s="523"/>
      <c r="I637" s="523"/>
      <c r="J637" s="523"/>
      <c r="K637" s="572"/>
      <c r="L637" s="444" t="e">
        <f>#REF!-#REF!*10%</f>
        <v>#REF!</v>
      </c>
    </row>
    <row r="638" spans="1:12" ht="15.6" customHeight="1" x14ac:dyDescent="0.25">
      <c r="A638" s="565"/>
      <c r="B638" s="568"/>
      <c r="C638" s="455"/>
      <c r="D638" s="566"/>
      <c r="E638" s="448"/>
      <c r="F638" s="93" t="s">
        <v>708</v>
      </c>
      <c r="G638" s="523" t="s">
        <v>390</v>
      </c>
      <c r="H638" s="523"/>
      <c r="I638" s="523"/>
      <c r="J638" s="523"/>
      <c r="K638" s="572"/>
      <c r="L638" s="444" t="e">
        <f>#REF!-#REF!*10%</f>
        <v>#REF!</v>
      </c>
    </row>
    <row r="639" spans="1:12" ht="15.6" customHeight="1" x14ac:dyDescent="0.25">
      <c r="A639" s="565"/>
      <c r="B639" s="568"/>
      <c r="C639" s="455"/>
      <c r="D639" s="566"/>
      <c r="E639" s="448"/>
      <c r="F639" s="93" t="s">
        <v>377</v>
      </c>
      <c r="G639" s="523" t="s">
        <v>387</v>
      </c>
      <c r="H639" s="523"/>
      <c r="I639" s="523"/>
      <c r="J639" s="523"/>
      <c r="K639" s="572"/>
      <c r="L639" s="444" t="e">
        <f>#REF!-#REF!*10%</f>
        <v>#REF!</v>
      </c>
    </row>
    <row r="640" spans="1:12" ht="15.6" customHeight="1" x14ac:dyDescent="0.25">
      <c r="A640" s="565"/>
      <c r="B640" s="568"/>
      <c r="C640" s="455"/>
      <c r="D640" s="566"/>
      <c r="E640" s="448"/>
      <c r="F640" s="93" t="s">
        <v>388</v>
      </c>
      <c r="G640" s="523" t="s">
        <v>393</v>
      </c>
      <c r="H640" s="523"/>
      <c r="I640" s="523"/>
      <c r="J640" s="523"/>
      <c r="K640" s="572"/>
      <c r="L640" s="444" t="e">
        <f>#REF!-#REF!*10%</f>
        <v>#REF!</v>
      </c>
    </row>
    <row r="641" spans="1:12" ht="15.6" customHeight="1" x14ac:dyDescent="0.25">
      <c r="A641" s="565"/>
      <c r="B641" s="568"/>
      <c r="C641" s="455"/>
      <c r="D641" s="566"/>
      <c r="E641" s="448"/>
      <c r="F641" s="93" t="s">
        <v>562</v>
      </c>
      <c r="G641" s="523" t="s">
        <v>1024</v>
      </c>
      <c r="H641" s="523"/>
      <c r="I641" s="523"/>
      <c r="J641" s="523"/>
      <c r="K641" s="572"/>
      <c r="L641" s="444" t="e">
        <f>#REF!-#REF!*10%</f>
        <v>#REF!</v>
      </c>
    </row>
    <row r="642" spans="1:12" ht="15.6" customHeight="1" x14ac:dyDescent="0.25">
      <c r="A642" s="565"/>
      <c r="B642" s="568"/>
      <c r="C642" s="455"/>
      <c r="D642" s="566"/>
      <c r="E642" s="448"/>
      <c r="F642" s="93" t="s">
        <v>570</v>
      </c>
      <c r="G642" s="523" t="s">
        <v>613</v>
      </c>
      <c r="H642" s="523"/>
      <c r="I642" s="523"/>
      <c r="J642" s="523"/>
      <c r="K642" s="572"/>
      <c r="L642" s="444" t="e">
        <f>#REF!-#REF!*10%</f>
        <v>#REF!</v>
      </c>
    </row>
    <row r="643" spans="1:12" ht="15.6" customHeight="1" x14ac:dyDescent="0.25">
      <c r="A643" s="565"/>
      <c r="B643" s="568"/>
      <c r="C643" s="455"/>
      <c r="D643" s="566"/>
      <c r="E643" s="448"/>
      <c r="F643" s="111" t="s">
        <v>84</v>
      </c>
      <c r="G643" s="526">
        <v>2.4</v>
      </c>
      <c r="H643" s="526"/>
      <c r="I643" s="526"/>
      <c r="J643" s="526"/>
      <c r="K643" s="572"/>
      <c r="L643" s="444" t="e">
        <f>#REF!-#REF!*10%</f>
        <v>#REF!</v>
      </c>
    </row>
    <row r="644" spans="1:12" ht="15.6" customHeight="1" x14ac:dyDescent="0.25">
      <c r="A644" s="565"/>
      <c r="B644" s="569"/>
      <c r="C644" s="455"/>
      <c r="D644" s="566"/>
      <c r="E644" s="448"/>
      <c r="F644" s="136" t="s">
        <v>1016</v>
      </c>
      <c r="G644" s="454">
        <v>5</v>
      </c>
      <c r="H644" s="454"/>
      <c r="I644" s="454"/>
      <c r="J644" s="454"/>
      <c r="K644" s="572"/>
      <c r="L644" s="511" t="e">
        <f>#REF!-#REF!*10%</f>
        <v>#REF!</v>
      </c>
    </row>
    <row r="645" spans="1:12" ht="15.6" customHeight="1" x14ac:dyDescent="0.25">
      <c r="A645" s="564">
        <v>8</v>
      </c>
      <c r="B645" s="567"/>
      <c r="C645" s="455" t="s">
        <v>996</v>
      </c>
      <c r="D645" s="557"/>
      <c r="E645" s="448"/>
      <c r="F645" s="110" t="s">
        <v>81</v>
      </c>
      <c r="G645" s="524" t="s">
        <v>6</v>
      </c>
      <c r="H645" s="524"/>
      <c r="I645" s="524"/>
      <c r="J645" s="524"/>
      <c r="K645" s="560">
        <v>3</v>
      </c>
      <c r="L645" s="498">
        <v>14245</v>
      </c>
    </row>
    <row r="646" spans="1:12" ht="15.6" customHeight="1" x14ac:dyDescent="0.25">
      <c r="A646" s="565"/>
      <c r="B646" s="568"/>
      <c r="C646" s="455"/>
      <c r="D646" s="566"/>
      <c r="E646" s="448"/>
      <c r="F646" s="110" t="s">
        <v>80</v>
      </c>
      <c r="G646" s="469">
        <v>104</v>
      </c>
      <c r="H646" s="469"/>
      <c r="I646" s="469"/>
      <c r="J646" s="469"/>
      <c r="K646" s="502"/>
      <c r="L646" s="499"/>
    </row>
    <row r="647" spans="1:12" ht="15.6" customHeight="1" x14ac:dyDescent="0.25">
      <c r="A647" s="565"/>
      <c r="B647" s="568"/>
      <c r="C647" s="455"/>
      <c r="D647" s="566"/>
      <c r="E647" s="448"/>
      <c r="F647" s="110" t="s">
        <v>8</v>
      </c>
      <c r="G647" s="240">
        <v>3000</v>
      </c>
      <c r="H647" s="241">
        <v>4000</v>
      </c>
      <c r="I647" s="312">
        <v>5000</v>
      </c>
      <c r="J647" s="242">
        <v>6000</v>
      </c>
      <c r="K647" s="502"/>
      <c r="L647" s="499"/>
    </row>
    <row r="648" spans="1:12" ht="15" customHeight="1" x14ac:dyDescent="0.25">
      <c r="A648" s="565"/>
      <c r="B648" s="568"/>
      <c r="C648" s="455"/>
      <c r="D648" s="566"/>
      <c r="E648" s="448"/>
      <c r="F648" s="93" t="s">
        <v>817</v>
      </c>
      <c r="G648" s="243">
        <f>G646*114</f>
        <v>11856</v>
      </c>
      <c r="H648" s="244">
        <f>G646*128</f>
        <v>13312</v>
      </c>
      <c r="I648" s="313">
        <f>G646*143</f>
        <v>14872</v>
      </c>
      <c r="J648" s="245">
        <f>G646*148</f>
        <v>15392</v>
      </c>
      <c r="K648" s="502"/>
      <c r="L648" s="499"/>
    </row>
    <row r="649" spans="1:12" ht="15" customHeight="1" x14ac:dyDescent="0.25">
      <c r="A649" s="565"/>
      <c r="B649" s="568"/>
      <c r="C649" s="455"/>
      <c r="D649" s="566"/>
      <c r="E649" s="448"/>
      <c r="F649" s="93" t="s">
        <v>1269</v>
      </c>
      <c r="G649" s="451">
        <v>0.98</v>
      </c>
      <c r="H649" s="451"/>
      <c r="I649" s="451"/>
      <c r="J649" s="451"/>
      <c r="K649" s="502"/>
      <c r="L649" s="499"/>
    </row>
    <row r="650" spans="1:12" ht="15" customHeight="1" x14ac:dyDescent="0.25">
      <c r="A650" s="565"/>
      <c r="B650" s="568"/>
      <c r="C650" s="455"/>
      <c r="D650" s="566"/>
      <c r="E650" s="448"/>
      <c r="F650" s="93" t="s">
        <v>699</v>
      </c>
      <c r="G650" s="523" t="s">
        <v>700</v>
      </c>
      <c r="H650" s="523"/>
      <c r="I650" s="523"/>
      <c r="J650" s="523"/>
      <c r="K650" s="502"/>
      <c r="L650" s="499"/>
    </row>
    <row r="651" spans="1:12" ht="15" customHeight="1" x14ac:dyDescent="0.25">
      <c r="A651" s="565"/>
      <c r="B651" s="568"/>
      <c r="C651" s="455"/>
      <c r="D651" s="566"/>
      <c r="E651" s="448"/>
      <c r="F651" s="93" t="s">
        <v>1181</v>
      </c>
      <c r="G651" s="462" t="s">
        <v>1179</v>
      </c>
      <c r="H651" s="463"/>
      <c r="I651" s="463"/>
      <c r="J651" s="464"/>
      <c r="K651" s="502"/>
      <c r="L651" s="499"/>
    </row>
    <row r="652" spans="1:12" ht="15.6" customHeight="1" x14ac:dyDescent="0.25">
      <c r="A652" s="565"/>
      <c r="B652" s="568"/>
      <c r="C652" s="455"/>
      <c r="D652" s="566"/>
      <c r="E652" s="448"/>
      <c r="F652" s="110" t="s">
        <v>83</v>
      </c>
      <c r="G652" s="524">
        <v>67</v>
      </c>
      <c r="H652" s="524"/>
      <c r="I652" s="524"/>
      <c r="J652" s="524"/>
      <c r="K652" s="502"/>
      <c r="L652" s="499"/>
    </row>
    <row r="653" spans="1:12" ht="15.6" customHeight="1" x14ac:dyDescent="0.25">
      <c r="A653" s="565"/>
      <c r="B653" s="568"/>
      <c r="C653" s="455"/>
      <c r="D653" s="566"/>
      <c r="E653" s="448"/>
      <c r="F653" s="110" t="s">
        <v>396</v>
      </c>
      <c r="G653" s="548" t="s">
        <v>397</v>
      </c>
      <c r="H653" s="524"/>
      <c r="I653" s="524"/>
      <c r="J653" s="524"/>
      <c r="K653" s="502"/>
      <c r="L653" s="499"/>
    </row>
    <row r="654" spans="1:12" ht="15.6" customHeight="1" x14ac:dyDescent="0.25">
      <c r="A654" s="565"/>
      <c r="B654" s="568"/>
      <c r="C654" s="455"/>
      <c r="D654" s="566"/>
      <c r="E654" s="448"/>
      <c r="F654" s="110" t="s">
        <v>256</v>
      </c>
      <c r="G654" s="524" t="s">
        <v>63</v>
      </c>
      <c r="H654" s="524"/>
      <c r="I654" s="524"/>
      <c r="J654" s="524"/>
      <c r="K654" s="502"/>
      <c r="L654" s="499"/>
    </row>
    <row r="655" spans="1:12" ht="15.6" customHeight="1" x14ac:dyDescent="0.25">
      <c r="A655" s="565"/>
      <c r="B655" s="568"/>
      <c r="C655" s="455"/>
      <c r="D655" s="566"/>
      <c r="E655" s="448"/>
      <c r="F655" s="93" t="s">
        <v>379</v>
      </c>
      <c r="G655" s="523" t="s">
        <v>380</v>
      </c>
      <c r="H655" s="523"/>
      <c r="I655" s="523"/>
      <c r="J655" s="523"/>
      <c r="K655" s="502"/>
      <c r="L655" s="499"/>
    </row>
    <row r="656" spans="1:12" ht="15.6" customHeight="1" x14ac:dyDescent="0.25">
      <c r="A656" s="565"/>
      <c r="B656" s="568"/>
      <c r="C656" s="455"/>
      <c r="D656" s="566"/>
      <c r="E656" s="448"/>
      <c r="F656" s="93" t="s">
        <v>701</v>
      </c>
      <c r="G656" s="523">
        <v>100000</v>
      </c>
      <c r="H656" s="523"/>
      <c r="I656" s="523"/>
      <c r="J656" s="523"/>
      <c r="K656" s="502"/>
      <c r="L656" s="499"/>
    </row>
    <row r="657" spans="1:12" ht="15.6" customHeight="1" x14ac:dyDescent="0.25">
      <c r="A657" s="565"/>
      <c r="B657" s="568"/>
      <c r="C657" s="455"/>
      <c r="D657" s="566"/>
      <c r="E657" s="448"/>
      <c r="F657" s="93" t="s">
        <v>257</v>
      </c>
      <c r="G657" s="523" t="s">
        <v>556</v>
      </c>
      <c r="H657" s="523"/>
      <c r="I657" s="523"/>
      <c r="J657" s="523"/>
      <c r="K657" s="502"/>
      <c r="L657" s="499"/>
    </row>
    <row r="658" spans="1:12" ht="15.6" customHeight="1" x14ac:dyDescent="0.25">
      <c r="A658" s="565"/>
      <c r="B658" s="568"/>
      <c r="C658" s="455"/>
      <c r="D658" s="566"/>
      <c r="E658" s="448"/>
      <c r="F658" s="93" t="s">
        <v>376</v>
      </c>
      <c r="G658" s="523" t="s">
        <v>1013</v>
      </c>
      <c r="H658" s="523"/>
      <c r="I658" s="523"/>
      <c r="J658" s="523"/>
      <c r="K658" s="502"/>
      <c r="L658" s="499"/>
    </row>
    <row r="659" spans="1:12" ht="15.6" customHeight="1" x14ac:dyDescent="0.25">
      <c r="A659" s="565"/>
      <c r="B659" s="568"/>
      <c r="C659" s="455"/>
      <c r="D659" s="566"/>
      <c r="E659" s="448"/>
      <c r="F659" s="93" t="s">
        <v>702</v>
      </c>
      <c r="G659" s="523" t="s">
        <v>1014</v>
      </c>
      <c r="H659" s="523"/>
      <c r="I659" s="523"/>
      <c r="J659" s="523"/>
      <c r="K659" s="502"/>
      <c r="L659" s="499"/>
    </row>
    <row r="660" spans="1:12" ht="15.6" customHeight="1" x14ac:dyDescent="0.25">
      <c r="A660" s="565"/>
      <c r="B660" s="568"/>
      <c r="C660" s="455"/>
      <c r="D660" s="566"/>
      <c r="E660" s="448"/>
      <c r="F660" s="93" t="s">
        <v>381</v>
      </c>
      <c r="G660" s="523" t="s">
        <v>382</v>
      </c>
      <c r="H660" s="523"/>
      <c r="I660" s="523"/>
      <c r="J660" s="523"/>
      <c r="K660" s="502"/>
      <c r="L660" s="500"/>
    </row>
    <row r="661" spans="1:12" ht="15.6" customHeight="1" x14ac:dyDescent="0.25">
      <c r="A661" s="565"/>
      <c r="B661" s="568"/>
      <c r="C661" s="455"/>
      <c r="D661" s="566"/>
      <c r="E661" s="448"/>
      <c r="F661" s="93" t="s">
        <v>969</v>
      </c>
      <c r="G661" s="523" t="s">
        <v>970</v>
      </c>
      <c r="H661" s="523"/>
      <c r="I661" s="523"/>
      <c r="J661" s="523"/>
      <c r="K661" s="571">
        <v>5</v>
      </c>
      <c r="L661" s="443">
        <v>15242</v>
      </c>
    </row>
    <row r="662" spans="1:12" ht="15.6" customHeight="1" x14ac:dyDescent="0.25">
      <c r="A662" s="565"/>
      <c r="B662" s="568"/>
      <c r="C662" s="455"/>
      <c r="D662" s="566"/>
      <c r="E662" s="448"/>
      <c r="F662" s="94" t="s">
        <v>358</v>
      </c>
      <c r="G662" s="523" t="s">
        <v>965</v>
      </c>
      <c r="H662" s="523"/>
      <c r="I662" s="523"/>
      <c r="J662" s="523"/>
      <c r="K662" s="572"/>
      <c r="L662" s="444" t="e">
        <f>#REF!-#REF!*10%</f>
        <v>#REF!</v>
      </c>
    </row>
    <row r="663" spans="1:12" ht="15.6" customHeight="1" x14ac:dyDescent="0.25">
      <c r="A663" s="565"/>
      <c r="B663" s="568"/>
      <c r="C663" s="455"/>
      <c r="D663" s="566"/>
      <c r="E663" s="448"/>
      <c r="F663" s="93" t="s">
        <v>383</v>
      </c>
      <c r="G663" s="523" t="s">
        <v>384</v>
      </c>
      <c r="H663" s="523"/>
      <c r="I663" s="523"/>
      <c r="J663" s="523"/>
      <c r="K663" s="572"/>
      <c r="L663" s="444" t="e">
        <f>#REF!-#REF!*10%</f>
        <v>#REF!</v>
      </c>
    </row>
    <row r="664" spans="1:12" ht="15.6" customHeight="1" x14ac:dyDescent="0.25">
      <c r="A664" s="565"/>
      <c r="B664" s="568"/>
      <c r="C664" s="455"/>
      <c r="D664" s="566"/>
      <c r="E664" s="448"/>
      <c r="F664" s="93" t="s">
        <v>385</v>
      </c>
      <c r="G664" s="523" t="s">
        <v>398</v>
      </c>
      <c r="H664" s="523"/>
      <c r="I664" s="523"/>
      <c r="J664" s="523"/>
      <c r="K664" s="572"/>
      <c r="L664" s="444" t="e">
        <f>#REF!-#REF!*10%</f>
        <v>#REF!</v>
      </c>
    </row>
    <row r="665" spans="1:12" ht="15.6" customHeight="1" x14ac:dyDescent="0.25">
      <c r="A665" s="565"/>
      <c r="B665" s="568"/>
      <c r="C665" s="455"/>
      <c r="D665" s="566"/>
      <c r="E665" s="448"/>
      <c r="F665" s="93" t="s">
        <v>389</v>
      </c>
      <c r="G665" s="523" t="s">
        <v>390</v>
      </c>
      <c r="H665" s="523"/>
      <c r="I665" s="523"/>
      <c r="J665" s="523"/>
      <c r="K665" s="572"/>
      <c r="L665" s="444" t="e">
        <f>#REF!-#REF!*10%</f>
        <v>#REF!</v>
      </c>
    </row>
    <row r="666" spans="1:12" ht="15.6" customHeight="1" x14ac:dyDescent="0.25">
      <c r="A666" s="565"/>
      <c r="B666" s="568"/>
      <c r="C666" s="455"/>
      <c r="D666" s="566"/>
      <c r="E666" s="448"/>
      <c r="F666" s="93" t="s">
        <v>704</v>
      </c>
      <c r="G666" s="523" t="s">
        <v>705</v>
      </c>
      <c r="H666" s="523"/>
      <c r="I666" s="523"/>
      <c r="J666" s="523"/>
      <c r="K666" s="572"/>
      <c r="L666" s="444" t="e">
        <f>#REF!-#REF!*10%</f>
        <v>#REF!</v>
      </c>
    </row>
    <row r="667" spans="1:12" ht="15.6" customHeight="1" x14ac:dyDescent="0.25">
      <c r="A667" s="565"/>
      <c r="B667" s="568"/>
      <c r="C667" s="455"/>
      <c r="D667" s="566"/>
      <c r="E667" s="448"/>
      <c r="F667" s="93" t="s">
        <v>706</v>
      </c>
      <c r="G667" s="523" t="s">
        <v>390</v>
      </c>
      <c r="H667" s="523"/>
      <c r="I667" s="523"/>
      <c r="J667" s="523"/>
      <c r="K667" s="572"/>
      <c r="L667" s="444" t="e">
        <f>#REF!-#REF!*10%</f>
        <v>#REF!</v>
      </c>
    </row>
    <row r="668" spans="1:12" ht="15.6" customHeight="1" x14ac:dyDescent="0.25">
      <c r="A668" s="565"/>
      <c r="B668" s="568"/>
      <c r="C668" s="455"/>
      <c r="D668" s="566"/>
      <c r="E668" s="448"/>
      <c r="F668" s="93" t="s">
        <v>1271</v>
      </c>
      <c r="G668" s="523" t="s">
        <v>390</v>
      </c>
      <c r="H668" s="523"/>
      <c r="I668" s="523"/>
      <c r="J668" s="523"/>
      <c r="K668" s="572"/>
      <c r="L668" s="444" t="e">
        <f>#REF!-#REF!*10%</f>
        <v>#REF!</v>
      </c>
    </row>
    <row r="669" spans="1:12" ht="15.6" customHeight="1" x14ac:dyDescent="0.25">
      <c r="A669" s="565"/>
      <c r="B669" s="568"/>
      <c r="C669" s="455"/>
      <c r="D669" s="566"/>
      <c r="E669" s="448"/>
      <c r="F669" s="93" t="s">
        <v>707</v>
      </c>
      <c r="G669" s="523" t="s">
        <v>911</v>
      </c>
      <c r="H669" s="523"/>
      <c r="I669" s="523"/>
      <c r="J669" s="523"/>
      <c r="K669" s="572"/>
      <c r="L669" s="444" t="e">
        <f>#REF!-#REF!*10%</f>
        <v>#REF!</v>
      </c>
    </row>
    <row r="670" spans="1:12" ht="15.6" customHeight="1" x14ac:dyDescent="0.25">
      <c r="A670" s="565"/>
      <c r="B670" s="568"/>
      <c r="C670" s="455"/>
      <c r="D670" s="566"/>
      <c r="E670" s="448"/>
      <c r="F670" s="93" t="s">
        <v>708</v>
      </c>
      <c r="G670" s="523" t="s">
        <v>390</v>
      </c>
      <c r="H670" s="523"/>
      <c r="I670" s="523"/>
      <c r="J670" s="523"/>
      <c r="K670" s="572"/>
      <c r="L670" s="444" t="e">
        <f>#REF!-#REF!*10%</f>
        <v>#REF!</v>
      </c>
    </row>
    <row r="671" spans="1:12" ht="15.6" customHeight="1" x14ac:dyDescent="0.25">
      <c r="A671" s="565"/>
      <c r="B671" s="568"/>
      <c r="C671" s="455"/>
      <c r="D671" s="566"/>
      <c r="E671" s="448"/>
      <c r="F671" s="93" t="s">
        <v>377</v>
      </c>
      <c r="G671" s="523" t="s">
        <v>387</v>
      </c>
      <c r="H671" s="523"/>
      <c r="I671" s="523"/>
      <c r="J671" s="523"/>
      <c r="K671" s="572"/>
      <c r="L671" s="444" t="e">
        <f>#REF!-#REF!*10%</f>
        <v>#REF!</v>
      </c>
    </row>
    <row r="672" spans="1:12" ht="15.6" customHeight="1" x14ac:dyDescent="0.25">
      <c r="A672" s="565"/>
      <c r="B672" s="568"/>
      <c r="C672" s="455"/>
      <c r="D672" s="566"/>
      <c r="E672" s="448"/>
      <c r="F672" s="93" t="s">
        <v>388</v>
      </c>
      <c r="G672" s="523" t="s">
        <v>393</v>
      </c>
      <c r="H672" s="523"/>
      <c r="I672" s="523"/>
      <c r="J672" s="523"/>
      <c r="K672" s="572"/>
      <c r="L672" s="444" t="e">
        <f>#REF!-#REF!*10%</f>
        <v>#REF!</v>
      </c>
    </row>
    <row r="673" spans="1:12" ht="15.6" customHeight="1" x14ac:dyDescent="0.25">
      <c r="A673" s="565"/>
      <c r="B673" s="568"/>
      <c r="C673" s="455"/>
      <c r="D673" s="566"/>
      <c r="E673" s="448"/>
      <c r="F673" s="93" t="s">
        <v>562</v>
      </c>
      <c r="G673" s="523" t="s">
        <v>1024</v>
      </c>
      <c r="H673" s="523"/>
      <c r="I673" s="523"/>
      <c r="J673" s="523"/>
      <c r="K673" s="572"/>
      <c r="L673" s="444" t="e">
        <f>#REF!-#REF!*10%</f>
        <v>#REF!</v>
      </c>
    </row>
    <row r="674" spans="1:12" ht="15.6" customHeight="1" x14ac:dyDescent="0.25">
      <c r="A674" s="565"/>
      <c r="B674" s="568"/>
      <c r="C674" s="455"/>
      <c r="D674" s="566"/>
      <c r="E674" s="448"/>
      <c r="F674" s="93" t="s">
        <v>570</v>
      </c>
      <c r="G674" s="523" t="s">
        <v>613</v>
      </c>
      <c r="H674" s="523"/>
      <c r="I674" s="523"/>
      <c r="J674" s="523"/>
      <c r="K674" s="572"/>
      <c r="L674" s="444" t="e">
        <f>#REF!-#REF!*10%</f>
        <v>#REF!</v>
      </c>
    </row>
    <row r="675" spans="1:12" ht="15.6" customHeight="1" x14ac:dyDescent="0.25">
      <c r="A675" s="565"/>
      <c r="B675" s="568"/>
      <c r="C675" s="455"/>
      <c r="D675" s="566"/>
      <c r="E675" s="448"/>
      <c r="F675" s="111" t="s">
        <v>84</v>
      </c>
      <c r="G675" s="526">
        <v>3.2</v>
      </c>
      <c r="H675" s="526"/>
      <c r="I675" s="526"/>
      <c r="J675" s="526"/>
      <c r="K675" s="572"/>
      <c r="L675" s="444" t="e">
        <f>#REF!-#REF!*10%</f>
        <v>#REF!</v>
      </c>
    </row>
    <row r="676" spans="1:12" ht="15.6" customHeight="1" x14ac:dyDescent="0.25">
      <c r="A676" s="565"/>
      <c r="B676" s="569"/>
      <c r="C676" s="455"/>
      <c r="D676" s="566"/>
      <c r="E676" s="448"/>
      <c r="F676" s="136" t="s">
        <v>1016</v>
      </c>
      <c r="G676" s="454">
        <v>5</v>
      </c>
      <c r="H676" s="454"/>
      <c r="I676" s="454"/>
      <c r="J676" s="454"/>
      <c r="K676" s="572"/>
      <c r="L676" s="511" t="e">
        <f>#REF!-#REF!*10%</f>
        <v>#REF!</v>
      </c>
    </row>
    <row r="677" spans="1:12" ht="15.6" customHeight="1" x14ac:dyDescent="0.25">
      <c r="A677" s="564">
        <v>9</v>
      </c>
      <c r="B677" s="567"/>
      <c r="C677" s="455" t="s">
        <v>997</v>
      </c>
      <c r="D677" s="557"/>
      <c r="E677" s="448"/>
      <c r="F677" s="110" t="s">
        <v>81</v>
      </c>
      <c r="G677" s="524" t="s">
        <v>6</v>
      </c>
      <c r="H677" s="524"/>
      <c r="I677" s="524"/>
      <c r="J677" s="524"/>
      <c r="K677" s="560">
        <v>3</v>
      </c>
      <c r="L677" s="498">
        <v>15973</v>
      </c>
    </row>
    <row r="678" spans="1:12" ht="15.6" customHeight="1" x14ac:dyDescent="0.25">
      <c r="A678" s="565"/>
      <c r="B678" s="568"/>
      <c r="C678" s="455"/>
      <c r="D678" s="566"/>
      <c r="E678" s="448"/>
      <c r="F678" s="110" t="s">
        <v>80</v>
      </c>
      <c r="G678" s="469">
        <v>122</v>
      </c>
      <c r="H678" s="469"/>
      <c r="I678" s="469"/>
      <c r="J678" s="469"/>
      <c r="K678" s="502"/>
      <c r="L678" s="499"/>
    </row>
    <row r="679" spans="1:12" ht="15.6" customHeight="1" x14ac:dyDescent="0.25">
      <c r="A679" s="565"/>
      <c r="B679" s="568"/>
      <c r="C679" s="455"/>
      <c r="D679" s="566"/>
      <c r="E679" s="448"/>
      <c r="F679" s="110" t="s">
        <v>8</v>
      </c>
      <c r="G679" s="240">
        <v>3000</v>
      </c>
      <c r="H679" s="241">
        <v>4000</v>
      </c>
      <c r="I679" s="312">
        <v>5000</v>
      </c>
      <c r="J679" s="242">
        <v>6000</v>
      </c>
      <c r="K679" s="502"/>
      <c r="L679" s="499"/>
    </row>
    <row r="680" spans="1:12" ht="15.6" customHeight="1" x14ac:dyDescent="0.25">
      <c r="A680" s="565"/>
      <c r="B680" s="568"/>
      <c r="C680" s="455"/>
      <c r="D680" s="566"/>
      <c r="E680" s="448"/>
      <c r="F680" s="93" t="s">
        <v>817</v>
      </c>
      <c r="G680" s="243">
        <f>G678*114</f>
        <v>13908</v>
      </c>
      <c r="H680" s="244">
        <f>G678*128</f>
        <v>15616</v>
      </c>
      <c r="I680" s="313">
        <f>G678*143</f>
        <v>17446</v>
      </c>
      <c r="J680" s="245">
        <f>G678*148</f>
        <v>18056</v>
      </c>
      <c r="K680" s="502"/>
      <c r="L680" s="499"/>
    </row>
    <row r="681" spans="1:12" ht="15.6" customHeight="1" x14ac:dyDescent="0.25">
      <c r="A681" s="565"/>
      <c r="B681" s="568"/>
      <c r="C681" s="455"/>
      <c r="D681" s="566"/>
      <c r="E681" s="448"/>
      <c r="F681" s="93" t="s">
        <v>1269</v>
      </c>
      <c r="G681" s="451">
        <v>0.98</v>
      </c>
      <c r="H681" s="451"/>
      <c r="I681" s="451"/>
      <c r="J681" s="451"/>
      <c r="K681" s="502"/>
      <c r="L681" s="499"/>
    </row>
    <row r="682" spans="1:12" ht="15.6" customHeight="1" x14ac:dyDescent="0.25">
      <c r="A682" s="565"/>
      <c r="B682" s="568"/>
      <c r="C682" s="455"/>
      <c r="D682" s="566"/>
      <c r="E682" s="448"/>
      <c r="F682" s="93" t="s">
        <v>699</v>
      </c>
      <c r="G682" s="523" t="s">
        <v>700</v>
      </c>
      <c r="H682" s="523"/>
      <c r="I682" s="523"/>
      <c r="J682" s="523"/>
      <c r="K682" s="502"/>
      <c r="L682" s="499"/>
    </row>
    <row r="683" spans="1:12" ht="15.6" customHeight="1" x14ac:dyDescent="0.25">
      <c r="A683" s="565"/>
      <c r="B683" s="568"/>
      <c r="C683" s="455"/>
      <c r="D683" s="566"/>
      <c r="E683" s="448"/>
      <c r="F683" s="93" t="s">
        <v>1181</v>
      </c>
      <c r="G683" s="462" t="s">
        <v>1179</v>
      </c>
      <c r="H683" s="463"/>
      <c r="I683" s="463"/>
      <c r="J683" s="464"/>
      <c r="K683" s="502"/>
      <c r="L683" s="499"/>
    </row>
    <row r="684" spans="1:12" ht="15.6" customHeight="1" x14ac:dyDescent="0.25">
      <c r="A684" s="565"/>
      <c r="B684" s="568"/>
      <c r="C684" s="455"/>
      <c r="D684" s="566"/>
      <c r="E684" s="448"/>
      <c r="F684" s="110" t="s">
        <v>83</v>
      </c>
      <c r="G684" s="524">
        <v>67</v>
      </c>
      <c r="H684" s="524"/>
      <c r="I684" s="524"/>
      <c r="J684" s="524"/>
      <c r="K684" s="502"/>
      <c r="L684" s="499"/>
    </row>
    <row r="685" spans="1:12" ht="15.6" customHeight="1" x14ac:dyDescent="0.25">
      <c r="A685" s="565"/>
      <c r="B685" s="568"/>
      <c r="C685" s="455"/>
      <c r="D685" s="566"/>
      <c r="E685" s="448"/>
      <c r="F685" s="110" t="s">
        <v>396</v>
      </c>
      <c r="G685" s="548" t="s">
        <v>397</v>
      </c>
      <c r="H685" s="548"/>
      <c r="I685" s="548"/>
      <c r="J685" s="548"/>
      <c r="K685" s="502"/>
      <c r="L685" s="499"/>
    </row>
    <row r="686" spans="1:12" ht="15.6" customHeight="1" x14ac:dyDescent="0.25">
      <c r="A686" s="565"/>
      <c r="B686" s="568"/>
      <c r="C686" s="455"/>
      <c r="D686" s="566"/>
      <c r="E686" s="448"/>
      <c r="F686" s="110" t="s">
        <v>256</v>
      </c>
      <c r="G686" s="524" t="s">
        <v>64</v>
      </c>
      <c r="H686" s="524"/>
      <c r="I686" s="524"/>
      <c r="J686" s="524"/>
      <c r="K686" s="502"/>
      <c r="L686" s="499"/>
    </row>
    <row r="687" spans="1:12" ht="15.6" customHeight="1" x14ac:dyDescent="0.25">
      <c r="A687" s="565"/>
      <c r="B687" s="568"/>
      <c r="C687" s="455"/>
      <c r="D687" s="566"/>
      <c r="E687" s="448"/>
      <c r="F687" s="93" t="s">
        <v>379</v>
      </c>
      <c r="G687" s="523" t="s">
        <v>380</v>
      </c>
      <c r="H687" s="523"/>
      <c r="I687" s="523"/>
      <c r="J687" s="523"/>
      <c r="K687" s="502"/>
      <c r="L687" s="499"/>
    </row>
    <row r="688" spans="1:12" ht="15.6" customHeight="1" x14ac:dyDescent="0.25">
      <c r="A688" s="565"/>
      <c r="B688" s="568"/>
      <c r="C688" s="455"/>
      <c r="D688" s="566"/>
      <c r="E688" s="448"/>
      <c r="F688" s="93" t="s">
        <v>701</v>
      </c>
      <c r="G688" s="523">
        <v>100000</v>
      </c>
      <c r="H688" s="523"/>
      <c r="I688" s="523"/>
      <c r="J688" s="523"/>
      <c r="K688" s="502"/>
      <c r="L688" s="499"/>
    </row>
    <row r="689" spans="1:12" ht="15.6" customHeight="1" x14ac:dyDescent="0.25">
      <c r="A689" s="565"/>
      <c r="B689" s="568"/>
      <c r="C689" s="455"/>
      <c r="D689" s="566"/>
      <c r="E689" s="448"/>
      <c r="F689" s="93" t="s">
        <v>257</v>
      </c>
      <c r="G689" s="523" t="s">
        <v>556</v>
      </c>
      <c r="H689" s="523"/>
      <c r="I689" s="523"/>
      <c r="J689" s="523"/>
      <c r="K689" s="502"/>
      <c r="L689" s="499"/>
    </row>
    <row r="690" spans="1:12" ht="15.6" customHeight="1" x14ac:dyDescent="0.25">
      <c r="A690" s="565"/>
      <c r="B690" s="568"/>
      <c r="C690" s="455"/>
      <c r="D690" s="566"/>
      <c r="E690" s="448"/>
      <c r="F690" s="93" t="s">
        <v>376</v>
      </c>
      <c r="G690" s="523" t="s">
        <v>1013</v>
      </c>
      <c r="H690" s="523"/>
      <c r="I690" s="523"/>
      <c r="J690" s="523"/>
      <c r="K690" s="502"/>
      <c r="L690" s="499"/>
    </row>
    <row r="691" spans="1:12" ht="15.6" customHeight="1" x14ac:dyDescent="0.25">
      <c r="A691" s="565"/>
      <c r="B691" s="568"/>
      <c r="C691" s="455"/>
      <c r="D691" s="566"/>
      <c r="E691" s="448"/>
      <c r="F691" s="93" t="s">
        <v>702</v>
      </c>
      <c r="G691" s="523" t="s">
        <v>1014</v>
      </c>
      <c r="H691" s="523"/>
      <c r="I691" s="523"/>
      <c r="J691" s="523"/>
      <c r="K691" s="502"/>
      <c r="L691" s="499"/>
    </row>
    <row r="692" spans="1:12" ht="15.6" customHeight="1" x14ac:dyDescent="0.25">
      <c r="A692" s="565"/>
      <c r="B692" s="568"/>
      <c r="C692" s="455"/>
      <c r="D692" s="566"/>
      <c r="E692" s="448"/>
      <c r="F692" s="93" t="s">
        <v>381</v>
      </c>
      <c r="G692" s="523" t="s">
        <v>382</v>
      </c>
      <c r="H692" s="523"/>
      <c r="I692" s="523"/>
      <c r="J692" s="523"/>
      <c r="K692" s="502"/>
      <c r="L692" s="500"/>
    </row>
    <row r="693" spans="1:12" ht="15.6" customHeight="1" x14ac:dyDescent="0.25">
      <c r="A693" s="565"/>
      <c r="B693" s="568"/>
      <c r="C693" s="455"/>
      <c r="D693" s="566"/>
      <c r="E693" s="448"/>
      <c r="F693" s="93" t="s">
        <v>969</v>
      </c>
      <c r="G693" s="523" t="s">
        <v>970</v>
      </c>
      <c r="H693" s="523"/>
      <c r="I693" s="523"/>
      <c r="J693" s="523"/>
      <c r="K693" s="571">
        <v>5</v>
      </c>
      <c r="L693" s="443">
        <v>17091</v>
      </c>
    </row>
    <row r="694" spans="1:12" ht="15.6" customHeight="1" x14ac:dyDescent="0.25">
      <c r="A694" s="565"/>
      <c r="B694" s="568"/>
      <c r="C694" s="455"/>
      <c r="D694" s="566"/>
      <c r="E694" s="448"/>
      <c r="F694" s="94" t="s">
        <v>358</v>
      </c>
      <c r="G694" s="523" t="s">
        <v>965</v>
      </c>
      <c r="H694" s="523"/>
      <c r="I694" s="523"/>
      <c r="J694" s="523"/>
      <c r="K694" s="572"/>
      <c r="L694" s="444" t="e">
        <f>#REF!-#REF!*10%</f>
        <v>#REF!</v>
      </c>
    </row>
    <row r="695" spans="1:12" ht="15.6" customHeight="1" x14ac:dyDescent="0.25">
      <c r="A695" s="565"/>
      <c r="B695" s="568"/>
      <c r="C695" s="455"/>
      <c r="D695" s="566"/>
      <c r="E695" s="448"/>
      <c r="F695" s="93" t="s">
        <v>383</v>
      </c>
      <c r="G695" s="523" t="s">
        <v>384</v>
      </c>
      <c r="H695" s="523"/>
      <c r="I695" s="523"/>
      <c r="J695" s="523"/>
      <c r="K695" s="572"/>
      <c r="L695" s="444" t="e">
        <f>#REF!-#REF!*10%</f>
        <v>#REF!</v>
      </c>
    </row>
    <row r="696" spans="1:12" ht="15.6" customHeight="1" x14ac:dyDescent="0.25">
      <c r="A696" s="565"/>
      <c r="B696" s="568"/>
      <c r="C696" s="455"/>
      <c r="D696" s="566"/>
      <c r="E696" s="448"/>
      <c r="F696" s="93" t="s">
        <v>385</v>
      </c>
      <c r="G696" s="523" t="s">
        <v>398</v>
      </c>
      <c r="H696" s="523"/>
      <c r="I696" s="523"/>
      <c r="J696" s="523"/>
      <c r="K696" s="572"/>
      <c r="L696" s="444" t="e">
        <f>#REF!-#REF!*10%</f>
        <v>#REF!</v>
      </c>
    </row>
    <row r="697" spans="1:12" ht="15.6" customHeight="1" x14ac:dyDescent="0.25">
      <c r="A697" s="565"/>
      <c r="B697" s="568"/>
      <c r="C697" s="455"/>
      <c r="D697" s="566"/>
      <c r="E697" s="448"/>
      <c r="F697" s="93" t="s">
        <v>389</v>
      </c>
      <c r="G697" s="523" t="s">
        <v>390</v>
      </c>
      <c r="H697" s="523"/>
      <c r="I697" s="523"/>
      <c r="J697" s="523"/>
      <c r="K697" s="572"/>
      <c r="L697" s="444" t="e">
        <f>#REF!-#REF!*10%</f>
        <v>#REF!</v>
      </c>
    </row>
    <row r="698" spans="1:12" ht="15.6" customHeight="1" x14ac:dyDescent="0.25">
      <c r="A698" s="565"/>
      <c r="B698" s="568"/>
      <c r="C698" s="455"/>
      <c r="D698" s="566"/>
      <c r="E698" s="448"/>
      <c r="F698" s="93" t="s">
        <v>704</v>
      </c>
      <c r="G698" s="523" t="s">
        <v>705</v>
      </c>
      <c r="H698" s="523"/>
      <c r="I698" s="523"/>
      <c r="J698" s="523"/>
      <c r="K698" s="572"/>
      <c r="L698" s="444" t="e">
        <f>#REF!-#REF!*10%</f>
        <v>#REF!</v>
      </c>
    </row>
    <row r="699" spans="1:12" ht="15.6" customHeight="1" x14ac:dyDescent="0.25">
      <c r="A699" s="565"/>
      <c r="B699" s="568"/>
      <c r="C699" s="455"/>
      <c r="D699" s="566"/>
      <c r="E699" s="448"/>
      <c r="F699" s="93" t="s">
        <v>706</v>
      </c>
      <c r="G699" s="523" t="s">
        <v>390</v>
      </c>
      <c r="H699" s="523"/>
      <c r="I699" s="523"/>
      <c r="J699" s="523"/>
      <c r="K699" s="572"/>
      <c r="L699" s="444" t="e">
        <f>#REF!-#REF!*10%</f>
        <v>#REF!</v>
      </c>
    </row>
    <row r="700" spans="1:12" ht="15.6" customHeight="1" x14ac:dyDescent="0.25">
      <c r="A700" s="565"/>
      <c r="B700" s="568"/>
      <c r="C700" s="455"/>
      <c r="D700" s="566"/>
      <c r="E700" s="448"/>
      <c r="F700" s="93" t="s">
        <v>1271</v>
      </c>
      <c r="G700" s="523" t="s">
        <v>390</v>
      </c>
      <c r="H700" s="523"/>
      <c r="I700" s="523"/>
      <c r="J700" s="523"/>
      <c r="K700" s="572"/>
      <c r="L700" s="444" t="e">
        <f>#REF!-#REF!*10%</f>
        <v>#REF!</v>
      </c>
    </row>
    <row r="701" spans="1:12" ht="15.6" customHeight="1" x14ac:dyDescent="0.25">
      <c r="A701" s="565"/>
      <c r="B701" s="568"/>
      <c r="C701" s="455"/>
      <c r="D701" s="566"/>
      <c r="E701" s="448"/>
      <c r="F701" s="93" t="s">
        <v>707</v>
      </c>
      <c r="G701" s="523" t="s">
        <v>911</v>
      </c>
      <c r="H701" s="523"/>
      <c r="I701" s="523"/>
      <c r="J701" s="523"/>
      <c r="K701" s="572"/>
      <c r="L701" s="444" t="e">
        <f>#REF!-#REF!*10%</f>
        <v>#REF!</v>
      </c>
    </row>
    <row r="702" spans="1:12" ht="15.6" customHeight="1" x14ac:dyDescent="0.25">
      <c r="A702" s="565"/>
      <c r="B702" s="568"/>
      <c r="C702" s="455"/>
      <c r="D702" s="566"/>
      <c r="E702" s="448"/>
      <c r="F702" s="93" t="s">
        <v>708</v>
      </c>
      <c r="G702" s="523" t="s">
        <v>390</v>
      </c>
      <c r="H702" s="523"/>
      <c r="I702" s="523"/>
      <c r="J702" s="523"/>
      <c r="K702" s="572"/>
      <c r="L702" s="444" t="e">
        <f>#REF!-#REF!*10%</f>
        <v>#REF!</v>
      </c>
    </row>
    <row r="703" spans="1:12" ht="15.6" customHeight="1" x14ac:dyDescent="0.25">
      <c r="A703" s="565"/>
      <c r="B703" s="568"/>
      <c r="C703" s="455"/>
      <c r="D703" s="566"/>
      <c r="E703" s="448"/>
      <c r="F703" s="93" t="s">
        <v>377</v>
      </c>
      <c r="G703" s="523" t="s">
        <v>387</v>
      </c>
      <c r="H703" s="523"/>
      <c r="I703" s="523"/>
      <c r="J703" s="523"/>
      <c r="K703" s="572"/>
      <c r="L703" s="444" t="e">
        <f>#REF!-#REF!*10%</f>
        <v>#REF!</v>
      </c>
    </row>
    <row r="704" spans="1:12" ht="15.6" customHeight="1" x14ac:dyDescent="0.25">
      <c r="A704" s="565"/>
      <c r="B704" s="568"/>
      <c r="C704" s="455"/>
      <c r="D704" s="566"/>
      <c r="E704" s="448"/>
      <c r="F704" s="93" t="s">
        <v>388</v>
      </c>
      <c r="G704" s="523" t="s">
        <v>393</v>
      </c>
      <c r="H704" s="523"/>
      <c r="I704" s="523"/>
      <c r="J704" s="523"/>
      <c r="K704" s="572"/>
      <c r="L704" s="444" t="e">
        <f>#REF!-#REF!*10%</f>
        <v>#REF!</v>
      </c>
    </row>
    <row r="705" spans="1:12" ht="15.6" customHeight="1" x14ac:dyDescent="0.25">
      <c r="A705" s="565"/>
      <c r="B705" s="568"/>
      <c r="C705" s="455"/>
      <c r="D705" s="566"/>
      <c r="E705" s="448"/>
      <c r="F705" s="93" t="s">
        <v>562</v>
      </c>
      <c r="G705" s="523" t="s">
        <v>1024</v>
      </c>
      <c r="H705" s="523"/>
      <c r="I705" s="523"/>
      <c r="J705" s="523"/>
      <c r="K705" s="572"/>
      <c r="L705" s="444" t="e">
        <f>#REF!-#REF!*10%</f>
        <v>#REF!</v>
      </c>
    </row>
    <row r="706" spans="1:12" ht="15.6" customHeight="1" x14ac:dyDescent="0.25">
      <c r="A706" s="565"/>
      <c r="B706" s="568"/>
      <c r="C706" s="455"/>
      <c r="D706" s="566"/>
      <c r="E706" s="448"/>
      <c r="F706" s="93" t="s">
        <v>570</v>
      </c>
      <c r="G706" s="523" t="s">
        <v>613</v>
      </c>
      <c r="H706" s="523"/>
      <c r="I706" s="523"/>
      <c r="J706" s="523"/>
      <c r="K706" s="572"/>
      <c r="L706" s="444" t="e">
        <f>#REF!-#REF!*10%</f>
        <v>#REF!</v>
      </c>
    </row>
    <row r="707" spans="1:12" ht="15.6" customHeight="1" x14ac:dyDescent="0.25">
      <c r="A707" s="565"/>
      <c r="B707" s="568"/>
      <c r="C707" s="455"/>
      <c r="D707" s="566"/>
      <c r="E707" s="448"/>
      <c r="F707" s="111" t="s">
        <v>84</v>
      </c>
      <c r="G707" s="526">
        <v>3.6</v>
      </c>
      <c r="H707" s="526"/>
      <c r="I707" s="526"/>
      <c r="J707" s="526"/>
      <c r="K707" s="572"/>
      <c r="L707" s="444" t="e">
        <f>#REF!-#REF!*10%</f>
        <v>#REF!</v>
      </c>
    </row>
    <row r="708" spans="1:12" ht="15.6" customHeight="1" x14ac:dyDescent="0.25">
      <c r="A708" s="565"/>
      <c r="B708" s="569"/>
      <c r="C708" s="455"/>
      <c r="D708" s="566"/>
      <c r="E708" s="448"/>
      <c r="F708" s="136" t="s">
        <v>1016</v>
      </c>
      <c r="G708" s="454">
        <v>5</v>
      </c>
      <c r="H708" s="454"/>
      <c r="I708" s="454"/>
      <c r="J708" s="454"/>
      <c r="K708" s="572"/>
      <c r="L708" s="511" t="e">
        <f>#REF!-#REF!*10%</f>
        <v>#REF!</v>
      </c>
    </row>
    <row r="709" spans="1:12" ht="15.6" customHeight="1" x14ac:dyDescent="0.25">
      <c r="A709" s="564">
        <v>10</v>
      </c>
      <c r="B709" s="567"/>
      <c r="C709" s="455" t="s">
        <v>998</v>
      </c>
      <c r="D709" s="557"/>
      <c r="E709" s="448"/>
      <c r="F709" s="110" t="s">
        <v>81</v>
      </c>
      <c r="G709" s="524" t="s">
        <v>6</v>
      </c>
      <c r="H709" s="524"/>
      <c r="I709" s="524"/>
      <c r="J709" s="524"/>
      <c r="K709" s="560">
        <v>3</v>
      </c>
      <c r="L709" s="498">
        <v>18779</v>
      </c>
    </row>
    <row r="710" spans="1:12" ht="15.6" customHeight="1" x14ac:dyDescent="0.25">
      <c r="A710" s="565"/>
      <c r="B710" s="568"/>
      <c r="C710" s="455"/>
      <c r="D710" s="566"/>
      <c r="E710" s="448"/>
      <c r="F710" s="110" t="s">
        <v>80</v>
      </c>
      <c r="G710" s="469">
        <v>140</v>
      </c>
      <c r="H710" s="469"/>
      <c r="I710" s="469"/>
      <c r="J710" s="469"/>
      <c r="K710" s="502"/>
      <c r="L710" s="499"/>
    </row>
    <row r="711" spans="1:12" ht="15.6" customHeight="1" x14ac:dyDescent="0.25">
      <c r="A711" s="565"/>
      <c r="B711" s="568"/>
      <c r="C711" s="455"/>
      <c r="D711" s="566"/>
      <c r="E711" s="448"/>
      <c r="F711" s="110" t="s">
        <v>8</v>
      </c>
      <c r="G711" s="240">
        <v>3000</v>
      </c>
      <c r="H711" s="241">
        <v>4000</v>
      </c>
      <c r="I711" s="312">
        <v>5000</v>
      </c>
      <c r="J711" s="242">
        <v>6000</v>
      </c>
      <c r="K711" s="502"/>
      <c r="L711" s="499"/>
    </row>
    <row r="712" spans="1:12" ht="15.6" customHeight="1" x14ac:dyDescent="0.25">
      <c r="A712" s="565"/>
      <c r="B712" s="568"/>
      <c r="C712" s="455"/>
      <c r="D712" s="566"/>
      <c r="E712" s="448"/>
      <c r="F712" s="93" t="s">
        <v>817</v>
      </c>
      <c r="G712" s="243">
        <f>G710*114</f>
        <v>15960</v>
      </c>
      <c r="H712" s="244">
        <f>G710*128</f>
        <v>17920</v>
      </c>
      <c r="I712" s="313">
        <f>G710*143</f>
        <v>20020</v>
      </c>
      <c r="J712" s="245">
        <f>G710*148</f>
        <v>20720</v>
      </c>
      <c r="K712" s="502"/>
      <c r="L712" s="499"/>
    </row>
    <row r="713" spans="1:12" ht="15.6" customHeight="1" x14ac:dyDescent="0.25">
      <c r="A713" s="565"/>
      <c r="B713" s="568"/>
      <c r="C713" s="455"/>
      <c r="D713" s="566"/>
      <c r="E713" s="448"/>
      <c r="F713" s="93" t="s">
        <v>1269</v>
      </c>
      <c r="G713" s="451">
        <v>0.98</v>
      </c>
      <c r="H713" s="451"/>
      <c r="I713" s="451"/>
      <c r="J713" s="451"/>
      <c r="K713" s="502"/>
      <c r="L713" s="499"/>
    </row>
    <row r="714" spans="1:12" ht="15.6" customHeight="1" x14ac:dyDescent="0.25">
      <c r="A714" s="565"/>
      <c r="B714" s="568"/>
      <c r="C714" s="455"/>
      <c r="D714" s="566"/>
      <c r="E714" s="448"/>
      <c r="F714" s="93" t="s">
        <v>699</v>
      </c>
      <c r="G714" s="523" t="s">
        <v>700</v>
      </c>
      <c r="H714" s="523"/>
      <c r="I714" s="523"/>
      <c r="J714" s="523"/>
      <c r="K714" s="502"/>
      <c r="L714" s="499"/>
    </row>
    <row r="715" spans="1:12" ht="15.6" customHeight="1" x14ac:dyDescent="0.25">
      <c r="A715" s="565"/>
      <c r="B715" s="568"/>
      <c r="C715" s="455"/>
      <c r="D715" s="566"/>
      <c r="E715" s="448"/>
      <c r="F715" s="93" t="s">
        <v>1181</v>
      </c>
      <c r="G715" s="462" t="s">
        <v>1179</v>
      </c>
      <c r="H715" s="463"/>
      <c r="I715" s="463"/>
      <c r="J715" s="464"/>
      <c r="K715" s="502"/>
      <c r="L715" s="499"/>
    </row>
    <row r="716" spans="1:12" ht="15.6" customHeight="1" x14ac:dyDescent="0.25">
      <c r="A716" s="565"/>
      <c r="B716" s="568"/>
      <c r="C716" s="455"/>
      <c r="D716" s="566"/>
      <c r="E716" s="448"/>
      <c r="F716" s="110" t="s">
        <v>83</v>
      </c>
      <c r="G716" s="524">
        <v>67</v>
      </c>
      <c r="H716" s="524"/>
      <c r="I716" s="524"/>
      <c r="J716" s="524"/>
      <c r="K716" s="502"/>
      <c r="L716" s="499"/>
    </row>
    <row r="717" spans="1:12" ht="15.6" customHeight="1" x14ac:dyDescent="0.25">
      <c r="A717" s="565"/>
      <c r="B717" s="568"/>
      <c r="C717" s="455"/>
      <c r="D717" s="566"/>
      <c r="E717" s="448"/>
      <c r="F717" s="110" t="s">
        <v>396</v>
      </c>
      <c r="G717" s="548" t="s">
        <v>397</v>
      </c>
      <c r="H717" s="548"/>
      <c r="I717" s="548"/>
      <c r="J717" s="548"/>
      <c r="K717" s="502"/>
      <c r="L717" s="499"/>
    </row>
    <row r="718" spans="1:12" ht="15.6" customHeight="1" x14ac:dyDescent="0.25">
      <c r="A718" s="565"/>
      <c r="B718" s="568"/>
      <c r="C718" s="455"/>
      <c r="D718" s="566"/>
      <c r="E718" s="448"/>
      <c r="F718" s="110" t="s">
        <v>256</v>
      </c>
      <c r="G718" s="524" t="s">
        <v>65</v>
      </c>
      <c r="H718" s="524"/>
      <c r="I718" s="524"/>
      <c r="J718" s="524"/>
      <c r="K718" s="502"/>
      <c r="L718" s="499"/>
    </row>
    <row r="719" spans="1:12" ht="15.6" customHeight="1" x14ac:dyDescent="0.25">
      <c r="A719" s="565"/>
      <c r="B719" s="568"/>
      <c r="C719" s="455"/>
      <c r="D719" s="566"/>
      <c r="E719" s="448"/>
      <c r="F719" s="93" t="s">
        <v>379</v>
      </c>
      <c r="G719" s="523" t="s">
        <v>380</v>
      </c>
      <c r="H719" s="523"/>
      <c r="I719" s="523"/>
      <c r="J719" s="523"/>
      <c r="K719" s="502"/>
      <c r="L719" s="499"/>
    </row>
    <row r="720" spans="1:12" ht="15.6" customHeight="1" x14ac:dyDescent="0.25">
      <c r="A720" s="565"/>
      <c r="B720" s="568"/>
      <c r="C720" s="455"/>
      <c r="D720" s="566"/>
      <c r="E720" s="448"/>
      <c r="F720" s="93" t="s">
        <v>701</v>
      </c>
      <c r="G720" s="523">
        <v>100000</v>
      </c>
      <c r="H720" s="523"/>
      <c r="I720" s="523"/>
      <c r="J720" s="523"/>
      <c r="K720" s="502"/>
      <c r="L720" s="499"/>
    </row>
    <row r="721" spans="1:12" ht="15.6" customHeight="1" x14ac:dyDescent="0.25">
      <c r="A721" s="565"/>
      <c r="B721" s="568"/>
      <c r="C721" s="455"/>
      <c r="D721" s="566"/>
      <c r="E721" s="448"/>
      <c r="F721" s="93" t="s">
        <v>257</v>
      </c>
      <c r="G721" s="523" t="s">
        <v>556</v>
      </c>
      <c r="H721" s="523"/>
      <c r="I721" s="523"/>
      <c r="J721" s="523"/>
      <c r="K721" s="502"/>
      <c r="L721" s="499"/>
    </row>
    <row r="722" spans="1:12" ht="15.6" customHeight="1" x14ac:dyDescent="0.25">
      <c r="A722" s="565"/>
      <c r="B722" s="568"/>
      <c r="C722" s="455"/>
      <c r="D722" s="566"/>
      <c r="E722" s="448"/>
      <c r="F722" s="93" t="s">
        <v>376</v>
      </c>
      <c r="G722" s="523" t="s">
        <v>1013</v>
      </c>
      <c r="H722" s="523"/>
      <c r="I722" s="523"/>
      <c r="J722" s="523"/>
      <c r="K722" s="502"/>
      <c r="L722" s="499"/>
    </row>
    <row r="723" spans="1:12" ht="15.6" customHeight="1" x14ac:dyDescent="0.25">
      <c r="A723" s="565"/>
      <c r="B723" s="568"/>
      <c r="C723" s="455"/>
      <c r="D723" s="566"/>
      <c r="E723" s="448"/>
      <c r="F723" s="93" t="s">
        <v>702</v>
      </c>
      <c r="G723" s="523" t="s">
        <v>1014</v>
      </c>
      <c r="H723" s="523"/>
      <c r="I723" s="523"/>
      <c r="J723" s="523"/>
      <c r="K723" s="502"/>
      <c r="L723" s="499"/>
    </row>
    <row r="724" spans="1:12" ht="15.6" customHeight="1" x14ac:dyDescent="0.25">
      <c r="A724" s="565"/>
      <c r="B724" s="568"/>
      <c r="C724" s="455"/>
      <c r="D724" s="566"/>
      <c r="E724" s="448"/>
      <c r="F724" s="93" t="s">
        <v>381</v>
      </c>
      <c r="G724" s="523" t="s">
        <v>382</v>
      </c>
      <c r="H724" s="523"/>
      <c r="I724" s="523"/>
      <c r="J724" s="523"/>
      <c r="K724" s="502"/>
      <c r="L724" s="500"/>
    </row>
    <row r="725" spans="1:12" ht="15.6" customHeight="1" x14ac:dyDescent="0.25">
      <c r="A725" s="565"/>
      <c r="B725" s="568"/>
      <c r="C725" s="455"/>
      <c r="D725" s="566"/>
      <c r="E725" s="448"/>
      <c r="F725" s="93" t="s">
        <v>969</v>
      </c>
      <c r="G725" s="523" t="s">
        <v>970</v>
      </c>
      <c r="H725" s="523"/>
      <c r="I725" s="523"/>
      <c r="J725" s="523"/>
      <c r="K725" s="571">
        <v>5</v>
      </c>
      <c r="L725" s="443">
        <v>20094</v>
      </c>
    </row>
    <row r="726" spans="1:12" ht="15.6" customHeight="1" x14ac:dyDescent="0.25">
      <c r="A726" s="565"/>
      <c r="B726" s="568"/>
      <c r="C726" s="455"/>
      <c r="D726" s="566"/>
      <c r="E726" s="448"/>
      <c r="F726" s="94" t="s">
        <v>358</v>
      </c>
      <c r="G726" s="523" t="s">
        <v>965</v>
      </c>
      <c r="H726" s="523"/>
      <c r="I726" s="523"/>
      <c r="J726" s="523"/>
      <c r="K726" s="572"/>
      <c r="L726" s="444" t="e">
        <f>#REF!-#REF!*10%</f>
        <v>#REF!</v>
      </c>
    </row>
    <row r="727" spans="1:12" ht="15.6" customHeight="1" x14ac:dyDescent="0.25">
      <c r="A727" s="565"/>
      <c r="B727" s="568"/>
      <c r="C727" s="455"/>
      <c r="D727" s="566"/>
      <c r="E727" s="448"/>
      <c r="F727" s="93" t="s">
        <v>383</v>
      </c>
      <c r="G727" s="523" t="s">
        <v>384</v>
      </c>
      <c r="H727" s="523"/>
      <c r="I727" s="523"/>
      <c r="J727" s="523"/>
      <c r="K727" s="572"/>
      <c r="L727" s="444" t="e">
        <f>#REF!-#REF!*10%</f>
        <v>#REF!</v>
      </c>
    </row>
    <row r="728" spans="1:12" ht="15.6" customHeight="1" x14ac:dyDescent="0.25">
      <c r="A728" s="565"/>
      <c r="B728" s="568"/>
      <c r="C728" s="455"/>
      <c r="D728" s="566"/>
      <c r="E728" s="448"/>
      <c r="F728" s="93" t="s">
        <v>385</v>
      </c>
      <c r="G728" s="523" t="s">
        <v>398</v>
      </c>
      <c r="H728" s="523"/>
      <c r="I728" s="523"/>
      <c r="J728" s="523"/>
      <c r="K728" s="572"/>
      <c r="L728" s="444" t="e">
        <f>#REF!-#REF!*10%</f>
        <v>#REF!</v>
      </c>
    </row>
    <row r="729" spans="1:12" ht="15.6" customHeight="1" x14ac:dyDescent="0.25">
      <c r="A729" s="565"/>
      <c r="B729" s="568"/>
      <c r="C729" s="455"/>
      <c r="D729" s="566"/>
      <c r="E729" s="448"/>
      <c r="F729" s="93" t="s">
        <v>389</v>
      </c>
      <c r="G729" s="523" t="s">
        <v>390</v>
      </c>
      <c r="H729" s="523"/>
      <c r="I729" s="523"/>
      <c r="J729" s="523"/>
      <c r="K729" s="572"/>
      <c r="L729" s="444" t="e">
        <f>#REF!-#REF!*10%</f>
        <v>#REF!</v>
      </c>
    </row>
    <row r="730" spans="1:12" ht="15.6" customHeight="1" x14ac:dyDescent="0.25">
      <c r="A730" s="565"/>
      <c r="B730" s="568"/>
      <c r="C730" s="455"/>
      <c r="D730" s="566"/>
      <c r="E730" s="448"/>
      <c r="F730" s="93" t="s">
        <v>704</v>
      </c>
      <c r="G730" s="523" t="s">
        <v>705</v>
      </c>
      <c r="H730" s="523"/>
      <c r="I730" s="523"/>
      <c r="J730" s="523"/>
      <c r="K730" s="572"/>
      <c r="L730" s="444" t="e">
        <f>#REF!-#REF!*10%</f>
        <v>#REF!</v>
      </c>
    </row>
    <row r="731" spans="1:12" ht="15.6" customHeight="1" x14ac:dyDescent="0.25">
      <c r="A731" s="565"/>
      <c r="B731" s="568"/>
      <c r="C731" s="455"/>
      <c r="D731" s="566"/>
      <c r="E731" s="448"/>
      <c r="F731" s="93" t="s">
        <v>706</v>
      </c>
      <c r="G731" s="523" t="s">
        <v>390</v>
      </c>
      <c r="H731" s="523"/>
      <c r="I731" s="523"/>
      <c r="J731" s="523"/>
      <c r="K731" s="572"/>
      <c r="L731" s="444" t="e">
        <f>#REF!-#REF!*10%</f>
        <v>#REF!</v>
      </c>
    </row>
    <row r="732" spans="1:12" ht="15.6" customHeight="1" x14ac:dyDescent="0.25">
      <c r="A732" s="565"/>
      <c r="B732" s="568"/>
      <c r="C732" s="455"/>
      <c r="D732" s="566"/>
      <c r="E732" s="448"/>
      <c r="F732" s="93" t="s">
        <v>1271</v>
      </c>
      <c r="G732" s="523" t="s">
        <v>390</v>
      </c>
      <c r="H732" s="523"/>
      <c r="I732" s="523"/>
      <c r="J732" s="523"/>
      <c r="K732" s="572"/>
      <c r="L732" s="444" t="e">
        <f>#REF!-#REF!*10%</f>
        <v>#REF!</v>
      </c>
    </row>
    <row r="733" spans="1:12" ht="15.6" customHeight="1" x14ac:dyDescent="0.25">
      <c r="A733" s="565"/>
      <c r="B733" s="568"/>
      <c r="C733" s="455"/>
      <c r="D733" s="566"/>
      <c r="E733" s="448"/>
      <c r="F733" s="93" t="s">
        <v>707</v>
      </c>
      <c r="G733" s="523" t="s">
        <v>911</v>
      </c>
      <c r="H733" s="523"/>
      <c r="I733" s="523"/>
      <c r="J733" s="523"/>
      <c r="K733" s="572"/>
      <c r="L733" s="444" t="e">
        <f>#REF!-#REF!*10%</f>
        <v>#REF!</v>
      </c>
    </row>
    <row r="734" spans="1:12" ht="15.6" customHeight="1" x14ac:dyDescent="0.25">
      <c r="A734" s="565"/>
      <c r="B734" s="568"/>
      <c r="C734" s="455"/>
      <c r="D734" s="566"/>
      <c r="E734" s="448"/>
      <c r="F734" s="93" t="s">
        <v>708</v>
      </c>
      <c r="G734" s="523" t="s">
        <v>390</v>
      </c>
      <c r="H734" s="523"/>
      <c r="I734" s="523"/>
      <c r="J734" s="523"/>
      <c r="K734" s="572"/>
      <c r="L734" s="444" t="e">
        <f>#REF!-#REF!*10%</f>
        <v>#REF!</v>
      </c>
    </row>
    <row r="735" spans="1:12" ht="15.6" customHeight="1" x14ac:dyDescent="0.25">
      <c r="A735" s="565"/>
      <c r="B735" s="568"/>
      <c r="C735" s="455"/>
      <c r="D735" s="566"/>
      <c r="E735" s="448"/>
      <c r="F735" s="93" t="s">
        <v>377</v>
      </c>
      <c r="G735" s="523" t="s">
        <v>387</v>
      </c>
      <c r="H735" s="523"/>
      <c r="I735" s="523"/>
      <c r="J735" s="523"/>
      <c r="K735" s="572"/>
      <c r="L735" s="444" t="e">
        <f>#REF!-#REF!*10%</f>
        <v>#REF!</v>
      </c>
    </row>
    <row r="736" spans="1:12" ht="15.6" customHeight="1" x14ac:dyDescent="0.25">
      <c r="A736" s="565"/>
      <c r="B736" s="568"/>
      <c r="C736" s="455"/>
      <c r="D736" s="566"/>
      <c r="E736" s="448"/>
      <c r="F736" s="93" t="s">
        <v>388</v>
      </c>
      <c r="G736" s="523" t="s">
        <v>393</v>
      </c>
      <c r="H736" s="523"/>
      <c r="I736" s="523"/>
      <c r="J736" s="523"/>
      <c r="K736" s="572"/>
      <c r="L736" s="444" t="e">
        <f>#REF!-#REF!*10%</f>
        <v>#REF!</v>
      </c>
    </row>
    <row r="737" spans="1:12" ht="15.6" customHeight="1" x14ac:dyDescent="0.25">
      <c r="A737" s="565"/>
      <c r="B737" s="568"/>
      <c r="C737" s="455"/>
      <c r="D737" s="566"/>
      <c r="E737" s="448"/>
      <c r="F737" s="93" t="s">
        <v>562</v>
      </c>
      <c r="G737" s="523" t="s">
        <v>1024</v>
      </c>
      <c r="H737" s="523"/>
      <c r="I737" s="523"/>
      <c r="J737" s="523"/>
      <c r="K737" s="572"/>
      <c r="L737" s="444" t="e">
        <f>#REF!-#REF!*10%</f>
        <v>#REF!</v>
      </c>
    </row>
    <row r="738" spans="1:12" ht="15.6" customHeight="1" x14ac:dyDescent="0.25">
      <c r="A738" s="565"/>
      <c r="B738" s="568"/>
      <c r="C738" s="455"/>
      <c r="D738" s="566"/>
      <c r="E738" s="448"/>
      <c r="F738" s="93" t="s">
        <v>570</v>
      </c>
      <c r="G738" s="523" t="s">
        <v>613</v>
      </c>
      <c r="H738" s="523"/>
      <c r="I738" s="523"/>
      <c r="J738" s="523"/>
      <c r="K738" s="572"/>
      <c r="L738" s="444" t="e">
        <f>#REF!-#REF!*10%</f>
        <v>#REF!</v>
      </c>
    </row>
    <row r="739" spans="1:12" ht="15.6" customHeight="1" x14ac:dyDescent="0.25">
      <c r="A739" s="565"/>
      <c r="B739" s="568"/>
      <c r="C739" s="455"/>
      <c r="D739" s="566"/>
      <c r="E739" s="448"/>
      <c r="F739" s="111" t="s">
        <v>84</v>
      </c>
      <c r="G739" s="526">
        <v>4</v>
      </c>
      <c r="H739" s="526"/>
      <c r="I739" s="526"/>
      <c r="J739" s="526"/>
      <c r="K739" s="572"/>
      <c r="L739" s="444" t="e">
        <f>#REF!-#REF!*10%</f>
        <v>#REF!</v>
      </c>
    </row>
    <row r="740" spans="1:12" ht="15.6" customHeight="1" x14ac:dyDescent="0.25">
      <c r="A740" s="565"/>
      <c r="B740" s="569"/>
      <c r="C740" s="455"/>
      <c r="D740" s="566"/>
      <c r="E740" s="448"/>
      <c r="F740" s="136" t="s">
        <v>1016</v>
      </c>
      <c r="G740" s="454">
        <v>5</v>
      </c>
      <c r="H740" s="454"/>
      <c r="I740" s="454"/>
      <c r="J740" s="454"/>
      <c r="K740" s="572"/>
      <c r="L740" s="511" t="e">
        <f>#REF!-#REF!*10%</f>
        <v>#REF!</v>
      </c>
    </row>
    <row r="741" spans="1:12" ht="15.6" customHeight="1" x14ac:dyDescent="0.25">
      <c r="A741" s="564">
        <v>11</v>
      </c>
      <c r="B741" s="567"/>
      <c r="C741" s="455" t="s">
        <v>999</v>
      </c>
      <c r="D741" s="557"/>
      <c r="E741" s="448"/>
      <c r="F741" s="110" t="s">
        <v>81</v>
      </c>
      <c r="G741" s="524" t="s">
        <v>6</v>
      </c>
      <c r="H741" s="524"/>
      <c r="I741" s="524"/>
      <c r="J741" s="524"/>
      <c r="K741" s="560">
        <v>3</v>
      </c>
      <c r="L741" s="498">
        <v>21802</v>
      </c>
    </row>
    <row r="742" spans="1:12" ht="15.6" customHeight="1" x14ac:dyDescent="0.25">
      <c r="A742" s="565"/>
      <c r="B742" s="568"/>
      <c r="C742" s="455"/>
      <c r="D742" s="566"/>
      <c r="E742" s="448"/>
      <c r="F742" s="110" t="s">
        <v>80</v>
      </c>
      <c r="G742" s="469">
        <v>158</v>
      </c>
      <c r="H742" s="469"/>
      <c r="I742" s="469"/>
      <c r="J742" s="469"/>
      <c r="K742" s="502"/>
      <c r="L742" s="499"/>
    </row>
    <row r="743" spans="1:12" ht="15.6" customHeight="1" x14ac:dyDescent="0.25">
      <c r="A743" s="565"/>
      <c r="B743" s="568"/>
      <c r="C743" s="455"/>
      <c r="D743" s="566"/>
      <c r="E743" s="448"/>
      <c r="F743" s="110" t="s">
        <v>8</v>
      </c>
      <c r="G743" s="240">
        <v>3000</v>
      </c>
      <c r="H743" s="241">
        <v>4000</v>
      </c>
      <c r="I743" s="312">
        <v>5000</v>
      </c>
      <c r="J743" s="242">
        <v>6000</v>
      </c>
      <c r="K743" s="502"/>
      <c r="L743" s="499"/>
    </row>
    <row r="744" spans="1:12" ht="15.6" customHeight="1" x14ac:dyDescent="0.25">
      <c r="A744" s="565"/>
      <c r="B744" s="568"/>
      <c r="C744" s="455"/>
      <c r="D744" s="566"/>
      <c r="E744" s="448"/>
      <c r="F744" s="93" t="s">
        <v>817</v>
      </c>
      <c r="G744" s="243">
        <f>G742*114</f>
        <v>18012</v>
      </c>
      <c r="H744" s="244">
        <f>G742*128</f>
        <v>20224</v>
      </c>
      <c r="I744" s="313">
        <f>G742*143</f>
        <v>22594</v>
      </c>
      <c r="J744" s="245">
        <f>G742*148</f>
        <v>23384</v>
      </c>
      <c r="K744" s="502"/>
      <c r="L744" s="499"/>
    </row>
    <row r="745" spans="1:12" ht="15.6" customHeight="1" x14ac:dyDescent="0.25">
      <c r="A745" s="565"/>
      <c r="B745" s="568"/>
      <c r="C745" s="455"/>
      <c r="D745" s="566"/>
      <c r="E745" s="448"/>
      <c r="F745" s="93" t="s">
        <v>1269</v>
      </c>
      <c r="G745" s="451">
        <v>0.98</v>
      </c>
      <c r="H745" s="451"/>
      <c r="I745" s="451"/>
      <c r="J745" s="451"/>
      <c r="K745" s="502"/>
      <c r="L745" s="499"/>
    </row>
    <row r="746" spans="1:12" ht="15.6" customHeight="1" x14ac:dyDescent="0.25">
      <c r="A746" s="565"/>
      <c r="B746" s="568"/>
      <c r="C746" s="455"/>
      <c r="D746" s="566"/>
      <c r="E746" s="448"/>
      <c r="F746" s="93" t="s">
        <v>699</v>
      </c>
      <c r="G746" s="523" t="s">
        <v>700</v>
      </c>
      <c r="H746" s="523"/>
      <c r="I746" s="523"/>
      <c r="J746" s="523"/>
      <c r="K746" s="502"/>
      <c r="L746" s="499"/>
    </row>
    <row r="747" spans="1:12" ht="15.6" customHeight="1" x14ac:dyDescent="0.25">
      <c r="A747" s="565"/>
      <c r="B747" s="568"/>
      <c r="C747" s="455"/>
      <c r="D747" s="566"/>
      <c r="E747" s="448"/>
      <c r="F747" s="93" t="s">
        <v>1181</v>
      </c>
      <c r="G747" s="462" t="s">
        <v>1179</v>
      </c>
      <c r="H747" s="463"/>
      <c r="I747" s="463"/>
      <c r="J747" s="464"/>
      <c r="K747" s="502"/>
      <c r="L747" s="499"/>
    </row>
    <row r="748" spans="1:12" ht="15.6" customHeight="1" x14ac:dyDescent="0.25">
      <c r="A748" s="565"/>
      <c r="B748" s="568"/>
      <c r="C748" s="455"/>
      <c r="D748" s="566"/>
      <c r="E748" s="448"/>
      <c r="F748" s="110" t="s">
        <v>83</v>
      </c>
      <c r="G748" s="524">
        <v>67</v>
      </c>
      <c r="H748" s="524"/>
      <c r="I748" s="524"/>
      <c r="J748" s="524"/>
      <c r="K748" s="502"/>
      <c r="L748" s="499"/>
    </row>
    <row r="749" spans="1:12" ht="15.6" customHeight="1" x14ac:dyDescent="0.25">
      <c r="A749" s="565"/>
      <c r="B749" s="568"/>
      <c r="C749" s="455"/>
      <c r="D749" s="566"/>
      <c r="E749" s="448"/>
      <c r="F749" s="110" t="s">
        <v>396</v>
      </c>
      <c r="G749" s="548" t="s">
        <v>397</v>
      </c>
      <c r="H749" s="548"/>
      <c r="I749" s="548"/>
      <c r="J749" s="548"/>
      <c r="K749" s="502"/>
      <c r="L749" s="499"/>
    </row>
    <row r="750" spans="1:12" ht="15.6" customHeight="1" x14ac:dyDescent="0.25">
      <c r="A750" s="565"/>
      <c r="B750" s="568"/>
      <c r="C750" s="455"/>
      <c r="D750" s="566"/>
      <c r="E750" s="448"/>
      <c r="F750" s="110" t="s">
        <v>256</v>
      </c>
      <c r="G750" s="524" t="s">
        <v>66</v>
      </c>
      <c r="H750" s="524"/>
      <c r="I750" s="524"/>
      <c r="J750" s="524"/>
      <c r="K750" s="502"/>
      <c r="L750" s="499"/>
    </row>
    <row r="751" spans="1:12" ht="15.6" customHeight="1" x14ac:dyDescent="0.25">
      <c r="A751" s="565"/>
      <c r="B751" s="568"/>
      <c r="C751" s="455"/>
      <c r="D751" s="566"/>
      <c r="E751" s="448"/>
      <c r="F751" s="93" t="s">
        <v>379</v>
      </c>
      <c r="G751" s="523" t="s">
        <v>380</v>
      </c>
      <c r="H751" s="523"/>
      <c r="I751" s="523"/>
      <c r="J751" s="523"/>
      <c r="K751" s="502"/>
      <c r="L751" s="499"/>
    </row>
    <row r="752" spans="1:12" ht="15.6" customHeight="1" x14ac:dyDescent="0.25">
      <c r="A752" s="565"/>
      <c r="B752" s="568"/>
      <c r="C752" s="455"/>
      <c r="D752" s="566"/>
      <c r="E752" s="448"/>
      <c r="F752" s="93" t="s">
        <v>701</v>
      </c>
      <c r="G752" s="523">
        <v>100000</v>
      </c>
      <c r="H752" s="523"/>
      <c r="I752" s="523"/>
      <c r="J752" s="523"/>
      <c r="K752" s="502"/>
      <c r="L752" s="499"/>
    </row>
    <row r="753" spans="1:12" ht="15.6" customHeight="1" x14ac:dyDescent="0.25">
      <c r="A753" s="565"/>
      <c r="B753" s="568"/>
      <c r="C753" s="455"/>
      <c r="D753" s="566"/>
      <c r="E753" s="448"/>
      <c r="F753" s="93" t="s">
        <v>257</v>
      </c>
      <c r="G753" s="523" t="s">
        <v>556</v>
      </c>
      <c r="H753" s="523"/>
      <c r="I753" s="523"/>
      <c r="J753" s="523"/>
      <c r="K753" s="502"/>
      <c r="L753" s="499"/>
    </row>
    <row r="754" spans="1:12" ht="15.6" customHeight="1" x14ac:dyDescent="0.25">
      <c r="A754" s="565"/>
      <c r="B754" s="568"/>
      <c r="C754" s="455"/>
      <c r="D754" s="566"/>
      <c r="E754" s="448"/>
      <c r="F754" s="93" t="s">
        <v>376</v>
      </c>
      <c r="G754" s="523" t="s">
        <v>1013</v>
      </c>
      <c r="H754" s="523"/>
      <c r="I754" s="523"/>
      <c r="J754" s="523"/>
      <c r="K754" s="502"/>
      <c r="L754" s="499"/>
    </row>
    <row r="755" spans="1:12" ht="15.6" customHeight="1" x14ac:dyDescent="0.25">
      <c r="A755" s="565"/>
      <c r="B755" s="568"/>
      <c r="C755" s="455"/>
      <c r="D755" s="566"/>
      <c r="E755" s="448"/>
      <c r="F755" s="93" t="s">
        <v>702</v>
      </c>
      <c r="G755" s="523" t="s">
        <v>1014</v>
      </c>
      <c r="H755" s="523"/>
      <c r="I755" s="523"/>
      <c r="J755" s="523"/>
      <c r="K755" s="502"/>
      <c r="L755" s="499"/>
    </row>
    <row r="756" spans="1:12" ht="15.6" customHeight="1" x14ac:dyDescent="0.25">
      <c r="A756" s="565"/>
      <c r="B756" s="568"/>
      <c r="C756" s="455"/>
      <c r="D756" s="566"/>
      <c r="E756" s="448"/>
      <c r="F756" s="93" t="s">
        <v>381</v>
      </c>
      <c r="G756" s="523" t="s">
        <v>382</v>
      </c>
      <c r="H756" s="523"/>
      <c r="I756" s="523"/>
      <c r="J756" s="523"/>
      <c r="K756" s="502"/>
      <c r="L756" s="500"/>
    </row>
    <row r="757" spans="1:12" ht="15.6" customHeight="1" x14ac:dyDescent="0.25">
      <c r="A757" s="565"/>
      <c r="B757" s="568"/>
      <c r="C757" s="455"/>
      <c r="D757" s="566"/>
      <c r="E757" s="448"/>
      <c r="F757" s="93" t="s">
        <v>969</v>
      </c>
      <c r="G757" s="523" t="s">
        <v>970</v>
      </c>
      <c r="H757" s="523"/>
      <c r="I757" s="523"/>
      <c r="J757" s="523"/>
      <c r="K757" s="571">
        <v>5</v>
      </c>
      <c r="L757" s="443">
        <v>23328</v>
      </c>
    </row>
    <row r="758" spans="1:12" ht="15.6" customHeight="1" x14ac:dyDescent="0.25">
      <c r="A758" s="565"/>
      <c r="B758" s="568"/>
      <c r="C758" s="455"/>
      <c r="D758" s="566"/>
      <c r="E758" s="448"/>
      <c r="F758" s="94" t="s">
        <v>358</v>
      </c>
      <c r="G758" s="523" t="s">
        <v>965</v>
      </c>
      <c r="H758" s="523"/>
      <c r="I758" s="523"/>
      <c r="J758" s="523"/>
      <c r="K758" s="572"/>
      <c r="L758" s="444" t="e">
        <f>#REF!-#REF!*10%</f>
        <v>#REF!</v>
      </c>
    </row>
    <row r="759" spans="1:12" ht="15.6" customHeight="1" x14ac:dyDescent="0.25">
      <c r="A759" s="565"/>
      <c r="B759" s="568"/>
      <c r="C759" s="455"/>
      <c r="D759" s="566"/>
      <c r="E759" s="448"/>
      <c r="F759" s="93" t="s">
        <v>383</v>
      </c>
      <c r="G759" s="523" t="s">
        <v>384</v>
      </c>
      <c r="H759" s="523"/>
      <c r="I759" s="523"/>
      <c r="J759" s="523"/>
      <c r="K759" s="572"/>
      <c r="L759" s="444" t="e">
        <f>#REF!-#REF!*10%</f>
        <v>#REF!</v>
      </c>
    </row>
    <row r="760" spans="1:12" ht="15.6" customHeight="1" x14ac:dyDescent="0.25">
      <c r="A760" s="565"/>
      <c r="B760" s="568"/>
      <c r="C760" s="455"/>
      <c r="D760" s="566"/>
      <c r="E760" s="448"/>
      <c r="F760" s="93" t="s">
        <v>385</v>
      </c>
      <c r="G760" s="523" t="s">
        <v>398</v>
      </c>
      <c r="H760" s="523"/>
      <c r="I760" s="523"/>
      <c r="J760" s="523"/>
      <c r="K760" s="572"/>
      <c r="L760" s="444" t="e">
        <f>#REF!-#REF!*10%</f>
        <v>#REF!</v>
      </c>
    </row>
    <row r="761" spans="1:12" ht="15.6" customHeight="1" x14ac:dyDescent="0.25">
      <c r="A761" s="565"/>
      <c r="B761" s="568"/>
      <c r="C761" s="455"/>
      <c r="D761" s="566"/>
      <c r="E761" s="448"/>
      <c r="F761" s="93" t="s">
        <v>389</v>
      </c>
      <c r="G761" s="523" t="s">
        <v>390</v>
      </c>
      <c r="H761" s="523"/>
      <c r="I761" s="523"/>
      <c r="J761" s="523"/>
      <c r="K761" s="572"/>
      <c r="L761" s="444" t="e">
        <f>#REF!-#REF!*10%</f>
        <v>#REF!</v>
      </c>
    </row>
    <row r="762" spans="1:12" ht="15.6" customHeight="1" x14ac:dyDescent="0.25">
      <c r="A762" s="565"/>
      <c r="B762" s="568"/>
      <c r="C762" s="455"/>
      <c r="D762" s="566"/>
      <c r="E762" s="448"/>
      <c r="F762" s="93" t="s">
        <v>704</v>
      </c>
      <c r="G762" s="523" t="s">
        <v>705</v>
      </c>
      <c r="H762" s="523"/>
      <c r="I762" s="523"/>
      <c r="J762" s="523"/>
      <c r="K762" s="572"/>
      <c r="L762" s="444" t="e">
        <f>#REF!-#REF!*10%</f>
        <v>#REF!</v>
      </c>
    </row>
    <row r="763" spans="1:12" ht="15.6" customHeight="1" x14ac:dyDescent="0.25">
      <c r="A763" s="565"/>
      <c r="B763" s="568"/>
      <c r="C763" s="455"/>
      <c r="D763" s="566"/>
      <c r="E763" s="448"/>
      <c r="F763" s="93" t="s">
        <v>706</v>
      </c>
      <c r="G763" s="523" t="s">
        <v>390</v>
      </c>
      <c r="H763" s="523"/>
      <c r="I763" s="523"/>
      <c r="J763" s="523"/>
      <c r="K763" s="572"/>
      <c r="L763" s="444" t="e">
        <f>#REF!-#REF!*10%</f>
        <v>#REF!</v>
      </c>
    </row>
    <row r="764" spans="1:12" ht="15.6" customHeight="1" x14ac:dyDescent="0.25">
      <c r="A764" s="565"/>
      <c r="B764" s="568"/>
      <c r="C764" s="455"/>
      <c r="D764" s="566"/>
      <c r="E764" s="448"/>
      <c r="F764" s="93" t="s">
        <v>1271</v>
      </c>
      <c r="G764" s="523" t="s">
        <v>390</v>
      </c>
      <c r="H764" s="523"/>
      <c r="I764" s="523"/>
      <c r="J764" s="523"/>
      <c r="K764" s="572"/>
      <c r="L764" s="444" t="e">
        <f>#REF!-#REF!*10%</f>
        <v>#REF!</v>
      </c>
    </row>
    <row r="765" spans="1:12" ht="15.6" customHeight="1" x14ac:dyDescent="0.25">
      <c r="A765" s="565"/>
      <c r="B765" s="568"/>
      <c r="C765" s="455"/>
      <c r="D765" s="566"/>
      <c r="E765" s="448"/>
      <c r="F765" s="93" t="s">
        <v>707</v>
      </c>
      <c r="G765" s="523" t="s">
        <v>911</v>
      </c>
      <c r="H765" s="523"/>
      <c r="I765" s="523"/>
      <c r="J765" s="523"/>
      <c r="K765" s="572"/>
      <c r="L765" s="444" t="e">
        <f>#REF!-#REF!*10%</f>
        <v>#REF!</v>
      </c>
    </row>
    <row r="766" spans="1:12" ht="15.6" customHeight="1" x14ac:dyDescent="0.25">
      <c r="A766" s="565"/>
      <c r="B766" s="568"/>
      <c r="C766" s="455"/>
      <c r="D766" s="566"/>
      <c r="E766" s="448"/>
      <c r="F766" s="93" t="s">
        <v>708</v>
      </c>
      <c r="G766" s="523" t="s">
        <v>390</v>
      </c>
      <c r="H766" s="523"/>
      <c r="I766" s="523"/>
      <c r="J766" s="523"/>
      <c r="K766" s="572"/>
      <c r="L766" s="444" t="e">
        <f>#REF!-#REF!*10%</f>
        <v>#REF!</v>
      </c>
    </row>
    <row r="767" spans="1:12" ht="15.6" customHeight="1" x14ac:dyDescent="0.25">
      <c r="A767" s="565"/>
      <c r="B767" s="568"/>
      <c r="C767" s="455"/>
      <c r="D767" s="566"/>
      <c r="E767" s="448"/>
      <c r="F767" s="93" t="s">
        <v>377</v>
      </c>
      <c r="G767" s="523" t="s">
        <v>387</v>
      </c>
      <c r="H767" s="523"/>
      <c r="I767" s="523"/>
      <c r="J767" s="523"/>
      <c r="K767" s="572"/>
      <c r="L767" s="444" t="e">
        <f>#REF!-#REF!*10%</f>
        <v>#REF!</v>
      </c>
    </row>
    <row r="768" spans="1:12" ht="15.6" customHeight="1" x14ac:dyDescent="0.25">
      <c r="A768" s="565"/>
      <c r="B768" s="568"/>
      <c r="C768" s="455"/>
      <c r="D768" s="566"/>
      <c r="E768" s="448"/>
      <c r="F768" s="93" t="s">
        <v>388</v>
      </c>
      <c r="G768" s="523" t="s">
        <v>393</v>
      </c>
      <c r="H768" s="523"/>
      <c r="I768" s="523"/>
      <c r="J768" s="523"/>
      <c r="K768" s="572"/>
      <c r="L768" s="444" t="e">
        <f>#REF!-#REF!*10%</f>
        <v>#REF!</v>
      </c>
    </row>
    <row r="769" spans="1:12" ht="15.6" customHeight="1" x14ac:dyDescent="0.25">
      <c r="A769" s="565"/>
      <c r="B769" s="568"/>
      <c r="C769" s="455"/>
      <c r="D769" s="566"/>
      <c r="E769" s="448"/>
      <c r="F769" s="93" t="s">
        <v>562</v>
      </c>
      <c r="G769" s="523" t="s">
        <v>1024</v>
      </c>
      <c r="H769" s="523"/>
      <c r="I769" s="523"/>
      <c r="J769" s="523"/>
      <c r="K769" s="572"/>
      <c r="L769" s="444" t="e">
        <f>#REF!-#REF!*10%</f>
        <v>#REF!</v>
      </c>
    </row>
    <row r="770" spans="1:12" ht="15.6" customHeight="1" x14ac:dyDescent="0.25">
      <c r="A770" s="565"/>
      <c r="B770" s="568"/>
      <c r="C770" s="455"/>
      <c r="D770" s="566"/>
      <c r="E770" s="448"/>
      <c r="F770" s="93" t="s">
        <v>570</v>
      </c>
      <c r="G770" s="523" t="s">
        <v>613</v>
      </c>
      <c r="H770" s="523"/>
      <c r="I770" s="523"/>
      <c r="J770" s="523"/>
      <c r="K770" s="572"/>
      <c r="L770" s="444" t="e">
        <f>#REF!-#REF!*10%</f>
        <v>#REF!</v>
      </c>
    </row>
    <row r="771" spans="1:12" ht="15.6" customHeight="1" x14ac:dyDescent="0.25">
      <c r="A771" s="565"/>
      <c r="B771" s="568"/>
      <c r="C771" s="455"/>
      <c r="D771" s="566"/>
      <c r="E771" s="448"/>
      <c r="F771" s="111" t="s">
        <v>84</v>
      </c>
      <c r="G771" s="526">
        <v>4.5999999999999996</v>
      </c>
      <c r="H771" s="526"/>
      <c r="I771" s="526"/>
      <c r="J771" s="526"/>
      <c r="K771" s="572"/>
      <c r="L771" s="444" t="e">
        <f>#REF!-#REF!*10%</f>
        <v>#REF!</v>
      </c>
    </row>
    <row r="772" spans="1:12" ht="15.6" customHeight="1" x14ac:dyDescent="0.25">
      <c r="A772" s="565"/>
      <c r="B772" s="569"/>
      <c r="C772" s="455"/>
      <c r="D772" s="566"/>
      <c r="E772" s="448"/>
      <c r="F772" s="136" t="s">
        <v>1016</v>
      </c>
      <c r="G772" s="454">
        <v>5</v>
      </c>
      <c r="H772" s="454"/>
      <c r="I772" s="454"/>
      <c r="J772" s="454"/>
      <c r="K772" s="572"/>
      <c r="L772" s="511" t="e">
        <f>#REF!-#REF!*10%</f>
        <v>#REF!</v>
      </c>
    </row>
    <row r="773" spans="1:12" ht="15.6" customHeight="1" x14ac:dyDescent="0.25">
      <c r="A773" s="564">
        <v>12</v>
      </c>
      <c r="B773" s="567"/>
      <c r="C773" s="455" t="s">
        <v>1000</v>
      </c>
      <c r="D773" s="557"/>
      <c r="E773" s="448"/>
      <c r="F773" s="110" t="s">
        <v>81</v>
      </c>
      <c r="G773" s="524" t="s">
        <v>6</v>
      </c>
      <c r="H773" s="524"/>
      <c r="I773" s="524"/>
      <c r="J773" s="524"/>
      <c r="K773" s="560">
        <v>3</v>
      </c>
      <c r="L773" s="498">
        <v>22662</v>
      </c>
    </row>
    <row r="774" spans="1:12" ht="15.6" customHeight="1" x14ac:dyDescent="0.25">
      <c r="A774" s="565"/>
      <c r="B774" s="568"/>
      <c r="C774" s="455"/>
      <c r="D774" s="566"/>
      <c r="E774" s="448"/>
      <c r="F774" s="110" t="s">
        <v>80</v>
      </c>
      <c r="G774" s="469">
        <v>178</v>
      </c>
      <c r="H774" s="469"/>
      <c r="I774" s="469"/>
      <c r="J774" s="469"/>
      <c r="K774" s="502"/>
      <c r="L774" s="499"/>
    </row>
    <row r="775" spans="1:12" ht="15.6" customHeight="1" x14ac:dyDescent="0.25">
      <c r="A775" s="565"/>
      <c r="B775" s="568"/>
      <c r="C775" s="455"/>
      <c r="D775" s="566"/>
      <c r="E775" s="448"/>
      <c r="F775" s="110" t="s">
        <v>8</v>
      </c>
      <c r="G775" s="240">
        <v>3000</v>
      </c>
      <c r="H775" s="241">
        <v>4000</v>
      </c>
      <c r="I775" s="312">
        <v>5000</v>
      </c>
      <c r="J775" s="242">
        <v>6000</v>
      </c>
      <c r="K775" s="502"/>
      <c r="L775" s="499"/>
    </row>
    <row r="776" spans="1:12" ht="15.6" customHeight="1" x14ac:dyDescent="0.25">
      <c r="A776" s="565"/>
      <c r="B776" s="568"/>
      <c r="C776" s="455"/>
      <c r="D776" s="566"/>
      <c r="E776" s="448"/>
      <c r="F776" s="93" t="s">
        <v>817</v>
      </c>
      <c r="G776" s="243">
        <f>G774*114</f>
        <v>20292</v>
      </c>
      <c r="H776" s="244">
        <f>G774*128</f>
        <v>22784</v>
      </c>
      <c r="I776" s="313">
        <f>G774*143</f>
        <v>25454</v>
      </c>
      <c r="J776" s="245">
        <f>G774*148</f>
        <v>26344</v>
      </c>
      <c r="K776" s="502"/>
      <c r="L776" s="499"/>
    </row>
    <row r="777" spans="1:12" ht="15.6" customHeight="1" x14ac:dyDescent="0.25">
      <c r="A777" s="565"/>
      <c r="B777" s="568"/>
      <c r="C777" s="455"/>
      <c r="D777" s="566"/>
      <c r="E777" s="448"/>
      <c r="F777" s="93" t="s">
        <v>1269</v>
      </c>
      <c r="G777" s="451">
        <v>0.98</v>
      </c>
      <c r="H777" s="451"/>
      <c r="I777" s="451"/>
      <c r="J777" s="451"/>
      <c r="K777" s="502"/>
      <c r="L777" s="499"/>
    </row>
    <row r="778" spans="1:12" ht="15.6" customHeight="1" x14ac:dyDescent="0.25">
      <c r="A778" s="565"/>
      <c r="B778" s="568"/>
      <c r="C778" s="455"/>
      <c r="D778" s="566"/>
      <c r="E778" s="448"/>
      <c r="F778" s="93" t="s">
        <v>699</v>
      </c>
      <c r="G778" s="523" t="s">
        <v>700</v>
      </c>
      <c r="H778" s="523"/>
      <c r="I778" s="523"/>
      <c r="J778" s="523"/>
      <c r="K778" s="502"/>
      <c r="L778" s="499"/>
    </row>
    <row r="779" spans="1:12" ht="15.6" customHeight="1" x14ac:dyDescent="0.25">
      <c r="A779" s="565"/>
      <c r="B779" s="568"/>
      <c r="C779" s="455"/>
      <c r="D779" s="566"/>
      <c r="E779" s="448"/>
      <c r="F779" s="93" t="s">
        <v>1181</v>
      </c>
      <c r="G779" s="462" t="s">
        <v>1179</v>
      </c>
      <c r="H779" s="463"/>
      <c r="I779" s="463"/>
      <c r="J779" s="464"/>
      <c r="K779" s="502"/>
      <c r="L779" s="499"/>
    </row>
    <row r="780" spans="1:12" ht="15.6" customHeight="1" x14ac:dyDescent="0.25">
      <c r="A780" s="565"/>
      <c r="B780" s="568"/>
      <c r="C780" s="455"/>
      <c r="D780" s="566"/>
      <c r="E780" s="448"/>
      <c r="F780" s="110" t="s">
        <v>83</v>
      </c>
      <c r="G780" s="524">
        <v>67</v>
      </c>
      <c r="H780" s="524"/>
      <c r="I780" s="524"/>
      <c r="J780" s="524"/>
      <c r="K780" s="502"/>
      <c r="L780" s="499"/>
    </row>
    <row r="781" spans="1:12" ht="15.6" customHeight="1" x14ac:dyDescent="0.25">
      <c r="A781" s="565"/>
      <c r="B781" s="568"/>
      <c r="C781" s="455"/>
      <c r="D781" s="566"/>
      <c r="E781" s="448"/>
      <c r="F781" s="110" t="s">
        <v>396</v>
      </c>
      <c r="G781" s="548" t="s">
        <v>397</v>
      </c>
      <c r="H781" s="548"/>
      <c r="I781" s="548"/>
      <c r="J781" s="548"/>
      <c r="K781" s="502"/>
      <c r="L781" s="499"/>
    </row>
    <row r="782" spans="1:12" ht="15.6" customHeight="1" x14ac:dyDescent="0.25">
      <c r="A782" s="565"/>
      <c r="B782" s="568"/>
      <c r="C782" s="455"/>
      <c r="D782" s="566"/>
      <c r="E782" s="448"/>
      <c r="F782" s="110" t="s">
        <v>256</v>
      </c>
      <c r="G782" s="524" t="s">
        <v>67</v>
      </c>
      <c r="H782" s="524"/>
      <c r="I782" s="524"/>
      <c r="J782" s="524"/>
      <c r="K782" s="502"/>
      <c r="L782" s="499"/>
    </row>
    <row r="783" spans="1:12" ht="15.6" customHeight="1" x14ac:dyDescent="0.25">
      <c r="A783" s="565"/>
      <c r="B783" s="568"/>
      <c r="C783" s="455"/>
      <c r="D783" s="566"/>
      <c r="E783" s="448"/>
      <c r="F783" s="93" t="s">
        <v>379</v>
      </c>
      <c r="G783" s="523" t="s">
        <v>380</v>
      </c>
      <c r="H783" s="523"/>
      <c r="I783" s="523"/>
      <c r="J783" s="523"/>
      <c r="K783" s="502"/>
      <c r="L783" s="499"/>
    </row>
    <row r="784" spans="1:12" ht="15.6" customHeight="1" x14ac:dyDescent="0.25">
      <c r="A784" s="565"/>
      <c r="B784" s="568"/>
      <c r="C784" s="455"/>
      <c r="D784" s="566"/>
      <c r="E784" s="448"/>
      <c r="F784" s="93" t="s">
        <v>701</v>
      </c>
      <c r="G784" s="523">
        <v>100000</v>
      </c>
      <c r="H784" s="523"/>
      <c r="I784" s="523"/>
      <c r="J784" s="523"/>
      <c r="K784" s="502"/>
      <c r="L784" s="499"/>
    </row>
    <row r="785" spans="1:12" ht="15.6" customHeight="1" x14ac:dyDescent="0.25">
      <c r="A785" s="565"/>
      <c r="B785" s="568"/>
      <c r="C785" s="455"/>
      <c r="D785" s="566"/>
      <c r="E785" s="448"/>
      <c r="F785" s="93" t="s">
        <v>257</v>
      </c>
      <c r="G785" s="523" t="s">
        <v>556</v>
      </c>
      <c r="H785" s="523"/>
      <c r="I785" s="523"/>
      <c r="J785" s="523"/>
      <c r="K785" s="502"/>
      <c r="L785" s="499"/>
    </row>
    <row r="786" spans="1:12" ht="15.6" customHeight="1" x14ac:dyDescent="0.25">
      <c r="A786" s="565"/>
      <c r="B786" s="568"/>
      <c r="C786" s="455"/>
      <c r="D786" s="566"/>
      <c r="E786" s="448"/>
      <c r="F786" s="93" t="s">
        <v>376</v>
      </c>
      <c r="G786" s="523" t="s">
        <v>1013</v>
      </c>
      <c r="H786" s="523"/>
      <c r="I786" s="523"/>
      <c r="J786" s="523"/>
      <c r="K786" s="502"/>
      <c r="L786" s="499"/>
    </row>
    <row r="787" spans="1:12" ht="15.6" customHeight="1" x14ac:dyDescent="0.25">
      <c r="A787" s="565"/>
      <c r="B787" s="568"/>
      <c r="C787" s="455"/>
      <c r="D787" s="566"/>
      <c r="E787" s="448"/>
      <c r="F787" s="93" t="s">
        <v>702</v>
      </c>
      <c r="G787" s="523" t="s">
        <v>1014</v>
      </c>
      <c r="H787" s="523"/>
      <c r="I787" s="523"/>
      <c r="J787" s="523"/>
      <c r="K787" s="502"/>
      <c r="L787" s="499"/>
    </row>
    <row r="788" spans="1:12" ht="15.6" customHeight="1" x14ac:dyDescent="0.25">
      <c r="A788" s="565"/>
      <c r="B788" s="568"/>
      <c r="C788" s="455"/>
      <c r="D788" s="566"/>
      <c r="E788" s="448"/>
      <c r="F788" s="93" t="s">
        <v>381</v>
      </c>
      <c r="G788" s="523" t="s">
        <v>382</v>
      </c>
      <c r="H788" s="523"/>
      <c r="I788" s="523"/>
      <c r="J788" s="523"/>
      <c r="K788" s="502"/>
      <c r="L788" s="500"/>
    </row>
    <row r="789" spans="1:12" ht="15.6" customHeight="1" x14ac:dyDescent="0.25">
      <c r="A789" s="565"/>
      <c r="B789" s="568"/>
      <c r="C789" s="455"/>
      <c r="D789" s="566"/>
      <c r="E789" s="448"/>
      <c r="F789" s="93" t="s">
        <v>969</v>
      </c>
      <c r="G789" s="523" t="s">
        <v>970</v>
      </c>
      <c r="H789" s="523"/>
      <c r="I789" s="523"/>
      <c r="J789" s="523"/>
      <c r="K789" s="571">
        <v>5</v>
      </c>
      <c r="L789" s="443">
        <v>24248</v>
      </c>
    </row>
    <row r="790" spans="1:12" ht="15.6" customHeight="1" x14ac:dyDescent="0.25">
      <c r="A790" s="565"/>
      <c r="B790" s="568"/>
      <c r="C790" s="455"/>
      <c r="D790" s="566"/>
      <c r="E790" s="448"/>
      <c r="F790" s="94" t="s">
        <v>358</v>
      </c>
      <c r="G790" s="523" t="s">
        <v>965</v>
      </c>
      <c r="H790" s="523"/>
      <c r="I790" s="523"/>
      <c r="J790" s="523"/>
      <c r="K790" s="572"/>
      <c r="L790" s="444" t="e">
        <f>#REF!-#REF!*10%</f>
        <v>#REF!</v>
      </c>
    </row>
    <row r="791" spans="1:12" ht="15.6" customHeight="1" x14ac:dyDescent="0.25">
      <c r="A791" s="565"/>
      <c r="B791" s="568"/>
      <c r="C791" s="455"/>
      <c r="D791" s="566"/>
      <c r="E791" s="448"/>
      <c r="F791" s="93" t="s">
        <v>383</v>
      </c>
      <c r="G791" s="523" t="s">
        <v>384</v>
      </c>
      <c r="H791" s="523"/>
      <c r="I791" s="523"/>
      <c r="J791" s="523"/>
      <c r="K791" s="572"/>
      <c r="L791" s="444" t="e">
        <f>#REF!-#REF!*10%</f>
        <v>#REF!</v>
      </c>
    </row>
    <row r="792" spans="1:12" ht="15.6" customHeight="1" x14ac:dyDescent="0.25">
      <c r="A792" s="565"/>
      <c r="B792" s="568"/>
      <c r="C792" s="455"/>
      <c r="D792" s="566"/>
      <c r="E792" s="448"/>
      <c r="F792" s="93" t="s">
        <v>385</v>
      </c>
      <c r="G792" s="523" t="s">
        <v>398</v>
      </c>
      <c r="H792" s="523"/>
      <c r="I792" s="523"/>
      <c r="J792" s="523"/>
      <c r="K792" s="572"/>
      <c r="L792" s="444" t="e">
        <f>#REF!-#REF!*10%</f>
        <v>#REF!</v>
      </c>
    </row>
    <row r="793" spans="1:12" ht="15.6" customHeight="1" x14ac:dyDescent="0.25">
      <c r="A793" s="565"/>
      <c r="B793" s="568"/>
      <c r="C793" s="455"/>
      <c r="D793" s="566"/>
      <c r="E793" s="448"/>
      <c r="F793" s="93" t="s">
        <v>389</v>
      </c>
      <c r="G793" s="523" t="s">
        <v>390</v>
      </c>
      <c r="H793" s="523"/>
      <c r="I793" s="523"/>
      <c r="J793" s="523"/>
      <c r="K793" s="572"/>
      <c r="L793" s="444" t="e">
        <f>#REF!-#REF!*10%</f>
        <v>#REF!</v>
      </c>
    </row>
    <row r="794" spans="1:12" ht="15.6" customHeight="1" x14ac:dyDescent="0.25">
      <c r="A794" s="565"/>
      <c r="B794" s="568"/>
      <c r="C794" s="455"/>
      <c r="D794" s="566"/>
      <c r="E794" s="448"/>
      <c r="F794" s="93" t="s">
        <v>704</v>
      </c>
      <c r="G794" s="523" t="s">
        <v>705</v>
      </c>
      <c r="H794" s="523"/>
      <c r="I794" s="523"/>
      <c r="J794" s="523"/>
      <c r="K794" s="572"/>
      <c r="L794" s="444" t="e">
        <f>#REF!-#REF!*10%</f>
        <v>#REF!</v>
      </c>
    </row>
    <row r="795" spans="1:12" ht="15.6" customHeight="1" x14ac:dyDescent="0.25">
      <c r="A795" s="565"/>
      <c r="B795" s="568"/>
      <c r="C795" s="455"/>
      <c r="D795" s="566"/>
      <c r="E795" s="448"/>
      <c r="F795" s="93" t="s">
        <v>706</v>
      </c>
      <c r="G795" s="523" t="s">
        <v>390</v>
      </c>
      <c r="H795" s="523"/>
      <c r="I795" s="523"/>
      <c r="J795" s="523"/>
      <c r="K795" s="572"/>
      <c r="L795" s="444" t="e">
        <f>#REF!-#REF!*10%</f>
        <v>#REF!</v>
      </c>
    </row>
    <row r="796" spans="1:12" ht="15.6" customHeight="1" x14ac:dyDescent="0.25">
      <c r="A796" s="565"/>
      <c r="B796" s="568"/>
      <c r="C796" s="455"/>
      <c r="D796" s="566"/>
      <c r="E796" s="448"/>
      <c r="F796" s="93" t="s">
        <v>1271</v>
      </c>
      <c r="G796" s="523" t="s">
        <v>390</v>
      </c>
      <c r="H796" s="523"/>
      <c r="I796" s="523"/>
      <c r="J796" s="523"/>
      <c r="K796" s="572"/>
      <c r="L796" s="444" t="e">
        <f>#REF!-#REF!*10%</f>
        <v>#REF!</v>
      </c>
    </row>
    <row r="797" spans="1:12" ht="15.6" customHeight="1" x14ac:dyDescent="0.25">
      <c r="A797" s="565"/>
      <c r="B797" s="568"/>
      <c r="C797" s="455"/>
      <c r="D797" s="566"/>
      <c r="E797" s="448"/>
      <c r="F797" s="93" t="s">
        <v>707</v>
      </c>
      <c r="G797" s="523" t="s">
        <v>911</v>
      </c>
      <c r="H797" s="523"/>
      <c r="I797" s="523"/>
      <c r="J797" s="523"/>
      <c r="K797" s="572"/>
      <c r="L797" s="444" t="e">
        <f>#REF!-#REF!*10%</f>
        <v>#REF!</v>
      </c>
    </row>
    <row r="798" spans="1:12" ht="15.6" customHeight="1" x14ac:dyDescent="0.25">
      <c r="A798" s="565"/>
      <c r="B798" s="568"/>
      <c r="C798" s="455"/>
      <c r="D798" s="566"/>
      <c r="E798" s="448"/>
      <c r="F798" s="93" t="s">
        <v>708</v>
      </c>
      <c r="G798" s="523" t="s">
        <v>390</v>
      </c>
      <c r="H798" s="523"/>
      <c r="I798" s="523"/>
      <c r="J798" s="523"/>
      <c r="K798" s="572"/>
      <c r="L798" s="444" t="e">
        <f>#REF!-#REF!*10%</f>
        <v>#REF!</v>
      </c>
    </row>
    <row r="799" spans="1:12" ht="15.6" customHeight="1" x14ac:dyDescent="0.25">
      <c r="A799" s="565"/>
      <c r="B799" s="568"/>
      <c r="C799" s="455"/>
      <c r="D799" s="566"/>
      <c r="E799" s="448"/>
      <c r="F799" s="93" t="s">
        <v>377</v>
      </c>
      <c r="G799" s="523" t="s">
        <v>387</v>
      </c>
      <c r="H799" s="523"/>
      <c r="I799" s="523"/>
      <c r="J799" s="523"/>
      <c r="K799" s="572"/>
      <c r="L799" s="444" t="e">
        <f>#REF!-#REF!*10%</f>
        <v>#REF!</v>
      </c>
    </row>
    <row r="800" spans="1:12" ht="15.6" customHeight="1" x14ac:dyDescent="0.25">
      <c r="A800" s="565"/>
      <c r="B800" s="568"/>
      <c r="C800" s="455"/>
      <c r="D800" s="566"/>
      <c r="E800" s="448"/>
      <c r="F800" s="93" t="s">
        <v>388</v>
      </c>
      <c r="G800" s="523" t="s">
        <v>393</v>
      </c>
      <c r="H800" s="523"/>
      <c r="I800" s="523"/>
      <c r="J800" s="523"/>
      <c r="K800" s="572"/>
      <c r="L800" s="444" t="e">
        <f>#REF!-#REF!*10%</f>
        <v>#REF!</v>
      </c>
    </row>
    <row r="801" spans="1:12" ht="15.6" customHeight="1" x14ac:dyDescent="0.25">
      <c r="A801" s="565"/>
      <c r="B801" s="568"/>
      <c r="C801" s="455"/>
      <c r="D801" s="566"/>
      <c r="E801" s="448"/>
      <c r="F801" s="93" t="s">
        <v>562</v>
      </c>
      <c r="G801" s="523" t="s">
        <v>1024</v>
      </c>
      <c r="H801" s="523"/>
      <c r="I801" s="523"/>
      <c r="J801" s="523"/>
      <c r="K801" s="572"/>
      <c r="L801" s="444" t="e">
        <f>#REF!-#REF!*10%</f>
        <v>#REF!</v>
      </c>
    </row>
    <row r="802" spans="1:12" ht="15.6" customHeight="1" x14ac:dyDescent="0.25">
      <c r="A802" s="565"/>
      <c r="B802" s="568"/>
      <c r="C802" s="455"/>
      <c r="D802" s="566"/>
      <c r="E802" s="448"/>
      <c r="F802" s="93" t="s">
        <v>570</v>
      </c>
      <c r="G802" s="523" t="s">
        <v>613</v>
      </c>
      <c r="H802" s="523"/>
      <c r="I802" s="523"/>
      <c r="J802" s="523"/>
      <c r="K802" s="572"/>
      <c r="L802" s="444" t="e">
        <f>#REF!-#REF!*10%</f>
        <v>#REF!</v>
      </c>
    </row>
    <row r="803" spans="1:12" ht="15.6" customHeight="1" x14ac:dyDescent="0.25">
      <c r="A803" s="565"/>
      <c r="B803" s="568"/>
      <c r="C803" s="455"/>
      <c r="D803" s="566"/>
      <c r="E803" s="448"/>
      <c r="F803" s="111" t="s">
        <v>84</v>
      </c>
      <c r="G803" s="526">
        <v>5.3</v>
      </c>
      <c r="H803" s="526"/>
      <c r="I803" s="526"/>
      <c r="J803" s="526"/>
      <c r="K803" s="572"/>
      <c r="L803" s="444" t="e">
        <f>#REF!-#REF!*10%</f>
        <v>#REF!</v>
      </c>
    </row>
    <row r="804" spans="1:12" ht="15.6" customHeight="1" x14ac:dyDescent="0.25">
      <c r="A804" s="565"/>
      <c r="B804" s="569"/>
      <c r="C804" s="455"/>
      <c r="D804" s="566"/>
      <c r="E804" s="448"/>
      <c r="F804" s="136" t="s">
        <v>1016</v>
      </c>
      <c r="G804" s="454">
        <v>5</v>
      </c>
      <c r="H804" s="454"/>
      <c r="I804" s="454"/>
      <c r="J804" s="454"/>
      <c r="K804" s="572"/>
      <c r="L804" s="511" t="e">
        <f>#REF!-#REF!*10%</f>
        <v>#REF!</v>
      </c>
    </row>
    <row r="805" spans="1:12" ht="15.6" customHeight="1" x14ac:dyDescent="0.25">
      <c r="A805" s="564">
        <v>13</v>
      </c>
      <c r="B805" s="567"/>
      <c r="C805" s="455" t="s">
        <v>1001</v>
      </c>
      <c r="D805" s="557"/>
      <c r="E805" s="448"/>
      <c r="F805" s="110" t="s">
        <v>81</v>
      </c>
      <c r="G805" s="524" t="s">
        <v>6</v>
      </c>
      <c r="H805" s="524"/>
      <c r="I805" s="524"/>
      <c r="J805" s="524"/>
      <c r="K805" s="560">
        <v>3</v>
      </c>
      <c r="L805" s="498">
        <v>23744</v>
      </c>
    </row>
    <row r="806" spans="1:12" ht="15.6" customHeight="1" x14ac:dyDescent="0.25">
      <c r="A806" s="565"/>
      <c r="B806" s="568"/>
      <c r="C806" s="455"/>
      <c r="D806" s="566"/>
      <c r="E806" s="448"/>
      <c r="F806" s="110" t="s">
        <v>80</v>
      </c>
      <c r="G806" s="469">
        <v>194</v>
      </c>
      <c r="H806" s="469"/>
      <c r="I806" s="469"/>
      <c r="J806" s="469"/>
      <c r="K806" s="502"/>
      <c r="L806" s="499"/>
    </row>
    <row r="807" spans="1:12" ht="15.6" customHeight="1" x14ac:dyDescent="0.25">
      <c r="A807" s="565"/>
      <c r="B807" s="568"/>
      <c r="C807" s="455"/>
      <c r="D807" s="566"/>
      <c r="E807" s="448"/>
      <c r="F807" s="110" t="s">
        <v>8</v>
      </c>
      <c r="G807" s="240">
        <v>3000</v>
      </c>
      <c r="H807" s="241">
        <v>4000</v>
      </c>
      <c r="I807" s="312">
        <v>5000</v>
      </c>
      <c r="J807" s="242">
        <v>6000</v>
      </c>
      <c r="K807" s="502"/>
      <c r="L807" s="499"/>
    </row>
    <row r="808" spans="1:12" ht="15.6" customHeight="1" x14ac:dyDescent="0.25">
      <c r="A808" s="565"/>
      <c r="B808" s="568"/>
      <c r="C808" s="455"/>
      <c r="D808" s="566"/>
      <c r="E808" s="448"/>
      <c r="F808" s="93" t="s">
        <v>817</v>
      </c>
      <c r="G808" s="243">
        <f>G806*114</f>
        <v>22116</v>
      </c>
      <c r="H808" s="244">
        <f>G806*128</f>
        <v>24832</v>
      </c>
      <c r="I808" s="313">
        <f>G806*143</f>
        <v>27742</v>
      </c>
      <c r="J808" s="245">
        <f>G806*148</f>
        <v>28712</v>
      </c>
      <c r="K808" s="502"/>
      <c r="L808" s="499"/>
    </row>
    <row r="809" spans="1:12" ht="15.6" customHeight="1" x14ac:dyDescent="0.25">
      <c r="A809" s="565"/>
      <c r="B809" s="568"/>
      <c r="C809" s="455"/>
      <c r="D809" s="566"/>
      <c r="E809" s="448"/>
      <c r="F809" s="93" t="s">
        <v>1269</v>
      </c>
      <c r="G809" s="451">
        <v>0.98</v>
      </c>
      <c r="H809" s="451"/>
      <c r="I809" s="451"/>
      <c r="J809" s="451"/>
      <c r="K809" s="502"/>
      <c r="L809" s="499"/>
    </row>
    <row r="810" spans="1:12" ht="15.6" customHeight="1" x14ac:dyDescent="0.25">
      <c r="A810" s="565"/>
      <c r="B810" s="568"/>
      <c r="C810" s="455"/>
      <c r="D810" s="566"/>
      <c r="E810" s="448"/>
      <c r="F810" s="93" t="s">
        <v>699</v>
      </c>
      <c r="G810" s="523" t="s">
        <v>700</v>
      </c>
      <c r="H810" s="523"/>
      <c r="I810" s="523"/>
      <c r="J810" s="523"/>
      <c r="K810" s="502"/>
      <c r="L810" s="499"/>
    </row>
    <row r="811" spans="1:12" ht="15.6" customHeight="1" x14ac:dyDescent="0.25">
      <c r="A811" s="565"/>
      <c r="B811" s="568"/>
      <c r="C811" s="455"/>
      <c r="D811" s="566"/>
      <c r="E811" s="448"/>
      <c r="F811" s="93" t="s">
        <v>1181</v>
      </c>
      <c r="G811" s="462" t="s">
        <v>1179</v>
      </c>
      <c r="H811" s="463"/>
      <c r="I811" s="463"/>
      <c r="J811" s="464"/>
      <c r="K811" s="502"/>
      <c r="L811" s="499"/>
    </row>
    <row r="812" spans="1:12" ht="15.6" customHeight="1" x14ac:dyDescent="0.25">
      <c r="A812" s="565"/>
      <c r="B812" s="568"/>
      <c r="C812" s="455"/>
      <c r="D812" s="566"/>
      <c r="E812" s="448"/>
      <c r="F812" s="110" t="s">
        <v>83</v>
      </c>
      <c r="G812" s="524">
        <v>67</v>
      </c>
      <c r="H812" s="524"/>
      <c r="I812" s="524"/>
      <c r="J812" s="524"/>
      <c r="K812" s="502"/>
      <c r="L812" s="499"/>
    </row>
    <row r="813" spans="1:12" ht="15.6" customHeight="1" x14ac:dyDescent="0.25">
      <c r="A813" s="565"/>
      <c r="B813" s="568"/>
      <c r="C813" s="455"/>
      <c r="D813" s="566"/>
      <c r="E813" s="448"/>
      <c r="F813" s="110" t="s">
        <v>396</v>
      </c>
      <c r="G813" s="548" t="s">
        <v>397</v>
      </c>
      <c r="H813" s="548"/>
      <c r="I813" s="548"/>
      <c r="J813" s="548"/>
      <c r="K813" s="502"/>
      <c r="L813" s="499"/>
    </row>
    <row r="814" spans="1:12" ht="15.6" customHeight="1" x14ac:dyDescent="0.25">
      <c r="A814" s="565"/>
      <c r="B814" s="568"/>
      <c r="C814" s="455"/>
      <c r="D814" s="566"/>
      <c r="E814" s="448"/>
      <c r="F814" s="110" t="s">
        <v>256</v>
      </c>
      <c r="G814" s="524" t="s">
        <v>71</v>
      </c>
      <c r="H814" s="524"/>
      <c r="I814" s="524"/>
      <c r="J814" s="524"/>
      <c r="K814" s="502"/>
      <c r="L814" s="499"/>
    </row>
    <row r="815" spans="1:12" ht="15.6" customHeight="1" x14ac:dyDescent="0.25">
      <c r="A815" s="565"/>
      <c r="B815" s="568"/>
      <c r="C815" s="455"/>
      <c r="D815" s="566"/>
      <c r="E815" s="448"/>
      <c r="F815" s="93" t="s">
        <v>379</v>
      </c>
      <c r="G815" s="523" t="s">
        <v>380</v>
      </c>
      <c r="H815" s="523"/>
      <c r="I815" s="523"/>
      <c r="J815" s="523"/>
      <c r="K815" s="502"/>
      <c r="L815" s="499"/>
    </row>
    <row r="816" spans="1:12" ht="15.6" customHeight="1" x14ac:dyDescent="0.25">
      <c r="A816" s="565"/>
      <c r="B816" s="568"/>
      <c r="C816" s="455"/>
      <c r="D816" s="566"/>
      <c r="E816" s="448"/>
      <c r="F816" s="93" t="s">
        <v>701</v>
      </c>
      <c r="G816" s="523">
        <v>100000</v>
      </c>
      <c r="H816" s="523"/>
      <c r="I816" s="523"/>
      <c r="J816" s="523"/>
      <c r="K816" s="502"/>
      <c r="L816" s="499"/>
    </row>
    <row r="817" spans="1:12" ht="15.6" customHeight="1" x14ac:dyDescent="0.25">
      <c r="A817" s="565"/>
      <c r="B817" s="568"/>
      <c r="C817" s="455"/>
      <c r="D817" s="566"/>
      <c r="E817" s="448"/>
      <c r="F817" s="93" t="s">
        <v>257</v>
      </c>
      <c r="G817" s="523" t="s">
        <v>556</v>
      </c>
      <c r="H817" s="523"/>
      <c r="I817" s="523"/>
      <c r="J817" s="523"/>
      <c r="K817" s="502"/>
      <c r="L817" s="499"/>
    </row>
    <row r="818" spans="1:12" ht="15.6" customHeight="1" x14ac:dyDescent="0.25">
      <c r="A818" s="565"/>
      <c r="B818" s="568"/>
      <c r="C818" s="455"/>
      <c r="D818" s="566"/>
      <c r="E818" s="448"/>
      <c r="F818" s="93" t="s">
        <v>376</v>
      </c>
      <c r="G818" s="523" t="s">
        <v>1013</v>
      </c>
      <c r="H818" s="523"/>
      <c r="I818" s="523"/>
      <c r="J818" s="523"/>
      <c r="K818" s="502"/>
      <c r="L818" s="499"/>
    </row>
    <row r="819" spans="1:12" ht="15.6" customHeight="1" x14ac:dyDescent="0.25">
      <c r="A819" s="565"/>
      <c r="B819" s="568"/>
      <c r="C819" s="455"/>
      <c r="D819" s="566"/>
      <c r="E819" s="448"/>
      <c r="F819" s="93" t="s">
        <v>702</v>
      </c>
      <c r="G819" s="523" t="s">
        <v>1014</v>
      </c>
      <c r="H819" s="523"/>
      <c r="I819" s="523"/>
      <c r="J819" s="523"/>
      <c r="K819" s="502"/>
      <c r="L819" s="499"/>
    </row>
    <row r="820" spans="1:12" ht="15.6" customHeight="1" x14ac:dyDescent="0.25">
      <c r="A820" s="565"/>
      <c r="B820" s="568"/>
      <c r="C820" s="455"/>
      <c r="D820" s="566"/>
      <c r="E820" s="448"/>
      <c r="F820" s="93" t="s">
        <v>381</v>
      </c>
      <c r="G820" s="523" t="s">
        <v>382</v>
      </c>
      <c r="H820" s="523"/>
      <c r="I820" s="523"/>
      <c r="J820" s="523"/>
      <c r="K820" s="502"/>
      <c r="L820" s="500"/>
    </row>
    <row r="821" spans="1:12" ht="15.6" customHeight="1" x14ac:dyDescent="0.25">
      <c r="A821" s="565"/>
      <c r="B821" s="568"/>
      <c r="C821" s="455"/>
      <c r="D821" s="566"/>
      <c r="E821" s="448"/>
      <c r="F821" s="93" t="s">
        <v>969</v>
      </c>
      <c r="G821" s="523" t="s">
        <v>970</v>
      </c>
      <c r="H821" s="523"/>
      <c r="I821" s="523"/>
      <c r="J821" s="523"/>
      <c r="K821" s="571">
        <v>5</v>
      </c>
      <c r="L821" s="443">
        <v>25406</v>
      </c>
    </row>
    <row r="822" spans="1:12" ht="15.6" customHeight="1" x14ac:dyDescent="0.25">
      <c r="A822" s="565"/>
      <c r="B822" s="568"/>
      <c r="C822" s="455"/>
      <c r="D822" s="566"/>
      <c r="E822" s="448"/>
      <c r="F822" s="94" t="s">
        <v>358</v>
      </c>
      <c r="G822" s="523" t="s">
        <v>965</v>
      </c>
      <c r="H822" s="523"/>
      <c r="I822" s="523"/>
      <c r="J822" s="523"/>
      <c r="K822" s="572"/>
      <c r="L822" s="444" t="e">
        <f>#REF!-#REF!*10%</f>
        <v>#REF!</v>
      </c>
    </row>
    <row r="823" spans="1:12" ht="15.6" customHeight="1" x14ac:dyDescent="0.25">
      <c r="A823" s="565"/>
      <c r="B823" s="568"/>
      <c r="C823" s="455"/>
      <c r="D823" s="566"/>
      <c r="E823" s="448"/>
      <c r="F823" s="93" t="s">
        <v>383</v>
      </c>
      <c r="G823" s="523" t="s">
        <v>384</v>
      </c>
      <c r="H823" s="523"/>
      <c r="I823" s="523"/>
      <c r="J823" s="523"/>
      <c r="K823" s="572"/>
      <c r="L823" s="444" t="e">
        <f>#REF!-#REF!*10%</f>
        <v>#REF!</v>
      </c>
    </row>
    <row r="824" spans="1:12" ht="15.6" customHeight="1" x14ac:dyDescent="0.25">
      <c r="A824" s="565"/>
      <c r="B824" s="568"/>
      <c r="C824" s="455"/>
      <c r="D824" s="566"/>
      <c r="E824" s="448"/>
      <c r="F824" s="93" t="s">
        <v>385</v>
      </c>
      <c r="G824" s="523" t="s">
        <v>398</v>
      </c>
      <c r="H824" s="523"/>
      <c r="I824" s="523"/>
      <c r="J824" s="523"/>
      <c r="K824" s="572"/>
      <c r="L824" s="444" t="e">
        <f>#REF!-#REF!*10%</f>
        <v>#REF!</v>
      </c>
    </row>
    <row r="825" spans="1:12" ht="15.6" customHeight="1" x14ac:dyDescent="0.25">
      <c r="A825" s="565"/>
      <c r="B825" s="568"/>
      <c r="C825" s="455"/>
      <c r="D825" s="566"/>
      <c r="E825" s="448"/>
      <c r="F825" s="93" t="s">
        <v>389</v>
      </c>
      <c r="G825" s="523" t="s">
        <v>390</v>
      </c>
      <c r="H825" s="523"/>
      <c r="I825" s="523"/>
      <c r="J825" s="523"/>
      <c r="K825" s="572"/>
      <c r="L825" s="444" t="e">
        <f>#REF!-#REF!*10%</f>
        <v>#REF!</v>
      </c>
    </row>
    <row r="826" spans="1:12" ht="15.6" customHeight="1" x14ac:dyDescent="0.25">
      <c r="A826" s="565"/>
      <c r="B826" s="568"/>
      <c r="C826" s="455"/>
      <c r="D826" s="566"/>
      <c r="E826" s="448"/>
      <c r="F826" s="93" t="s">
        <v>704</v>
      </c>
      <c r="G826" s="523" t="s">
        <v>705</v>
      </c>
      <c r="H826" s="523"/>
      <c r="I826" s="523"/>
      <c r="J826" s="523"/>
      <c r="K826" s="572"/>
      <c r="L826" s="444" t="e">
        <f>#REF!-#REF!*10%</f>
        <v>#REF!</v>
      </c>
    </row>
    <row r="827" spans="1:12" ht="15.6" customHeight="1" x14ac:dyDescent="0.25">
      <c r="A827" s="565"/>
      <c r="B827" s="568"/>
      <c r="C827" s="455"/>
      <c r="D827" s="566"/>
      <c r="E827" s="448"/>
      <c r="F827" s="93" t="s">
        <v>706</v>
      </c>
      <c r="G827" s="523" t="s">
        <v>390</v>
      </c>
      <c r="H827" s="523"/>
      <c r="I827" s="523"/>
      <c r="J827" s="523"/>
      <c r="K827" s="572"/>
      <c r="L827" s="444" t="e">
        <f>#REF!-#REF!*10%</f>
        <v>#REF!</v>
      </c>
    </row>
    <row r="828" spans="1:12" ht="15.6" customHeight="1" x14ac:dyDescent="0.25">
      <c r="A828" s="565"/>
      <c r="B828" s="568"/>
      <c r="C828" s="455"/>
      <c r="D828" s="566"/>
      <c r="E828" s="448"/>
      <c r="F828" s="93" t="s">
        <v>1271</v>
      </c>
      <c r="G828" s="523" t="s">
        <v>390</v>
      </c>
      <c r="H828" s="523"/>
      <c r="I828" s="523"/>
      <c r="J828" s="523"/>
      <c r="K828" s="572"/>
      <c r="L828" s="444" t="e">
        <f>#REF!-#REF!*10%</f>
        <v>#REF!</v>
      </c>
    </row>
    <row r="829" spans="1:12" ht="15.6" customHeight="1" x14ac:dyDescent="0.25">
      <c r="A829" s="565"/>
      <c r="B829" s="568"/>
      <c r="C829" s="455"/>
      <c r="D829" s="566"/>
      <c r="E829" s="448"/>
      <c r="F829" s="93" t="s">
        <v>707</v>
      </c>
      <c r="G829" s="523" t="s">
        <v>911</v>
      </c>
      <c r="H829" s="523"/>
      <c r="I829" s="523"/>
      <c r="J829" s="523"/>
      <c r="K829" s="572"/>
      <c r="L829" s="444" t="e">
        <f>#REF!-#REF!*10%</f>
        <v>#REF!</v>
      </c>
    </row>
    <row r="830" spans="1:12" ht="15.6" customHeight="1" x14ac:dyDescent="0.25">
      <c r="A830" s="565"/>
      <c r="B830" s="568"/>
      <c r="C830" s="455"/>
      <c r="D830" s="566"/>
      <c r="E830" s="448"/>
      <c r="F830" s="93" t="s">
        <v>708</v>
      </c>
      <c r="G830" s="523"/>
      <c r="H830" s="523"/>
      <c r="I830" s="523"/>
      <c r="J830" s="523"/>
      <c r="K830" s="572"/>
      <c r="L830" s="444" t="e">
        <f>#REF!-#REF!*10%</f>
        <v>#REF!</v>
      </c>
    </row>
    <row r="831" spans="1:12" ht="15.6" customHeight="1" x14ac:dyDescent="0.25">
      <c r="A831" s="565"/>
      <c r="B831" s="568"/>
      <c r="C831" s="455"/>
      <c r="D831" s="566"/>
      <c r="E831" s="448"/>
      <c r="F831" s="93" t="s">
        <v>377</v>
      </c>
      <c r="G831" s="523" t="s">
        <v>387</v>
      </c>
      <c r="H831" s="523"/>
      <c r="I831" s="523"/>
      <c r="J831" s="523"/>
      <c r="K831" s="572"/>
      <c r="L831" s="444" t="e">
        <f>#REF!-#REF!*10%</f>
        <v>#REF!</v>
      </c>
    </row>
    <row r="832" spans="1:12" ht="15.6" customHeight="1" x14ac:dyDescent="0.25">
      <c r="A832" s="565"/>
      <c r="B832" s="568"/>
      <c r="C832" s="455"/>
      <c r="D832" s="566"/>
      <c r="E832" s="448"/>
      <c r="F832" s="93" t="s">
        <v>388</v>
      </c>
      <c r="G832" s="523" t="s">
        <v>393</v>
      </c>
      <c r="H832" s="523"/>
      <c r="I832" s="523"/>
      <c r="J832" s="523"/>
      <c r="K832" s="572"/>
      <c r="L832" s="444" t="e">
        <f>#REF!-#REF!*10%</f>
        <v>#REF!</v>
      </c>
    </row>
    <row r="833" spans="1:12" ht="15.6" customHeight="1" x14ac:dyDescent="0.25">
      <c r="A833" s="565"/>
      <c r="B833" s="568"/>
      <c r="C833" s="455"/>
      <c r="D833" s="566"/>
      <c r="E833" s="448"/>
      <c r="F833" s="93" t="s">
        <v>562</v>
      </c>
      <c r="G833" s="523" t="s">
        <v>1024</v>
      </c>
      <c r="H833" s="523"/>
      <c r="I833" s="523"/>
      <c r="J833" s="523"/>
      <c r="K833" s="572"/>
      <c r="L833" s="444" t="e">
        <f>#REF!-#REF!*10%</f>
        <v>#REF!</v>
      </c>
    </row>
    <row r="834" spans="1:12" ht="15.6" customHeight="1" x14ac:dyDescent="0.25">
      <c r="A834" s="565"/>
      <c r="B834" s="568"/>
      <c r="C834" s="455"/>
      <c r="D834" s="566"/>
      <c r="E834" s="448"/>
      <c r="F834" s="93" t="s">
        <v>570</v>
      </c>
      <c r="G834" s="523" t="s">
        <v>613</v>
      </c>
      <c r="H834" s="523"/>
      <c r="I834" s="523"/>
      <c r="J834" s="523"/>
      <c r="K834" s="572"/>
      <c r="L834" s="444" t="e">
        <f>#REF!-#REF!*10%</f>
        <v>#REF!</v>
      </c>
    </row>
    <row r="835" spans="1:12" ht="15.6" customHeight="1" x14ac:dyDescent="0.25">
      <c r="A835" s="565"/>
      <c r="B835" s="568"/>
      <c r="C835" s="455"/>
      <c r="D835" s="566"/>
      <c r="E835" s="448"/>
      <c r="F835" s="111" t="s">
        <v>84</v>
      </c>
      <c r="G835" s="526">
        <v>5.3</v>
      </c>
      <c r="H835" s="526"/>
      <c r="I835" s="526"/>
      <c r="J835" s="526"/>
      <c r="K835" s="572"/>
      <c r="L835" s="444" t="e">
        <f>#REF!-#REF!*10%</f>
        <v>#REF!</v>
      </c>
    </row>
    <row r="836" spans="1:12" ht="15.6" customHeight="1" x14ac:dyDescent="0.25">
      <c r="A836" s="565"/>
      <c r="B836" s="569"/>
      <c r="C836" s="455"/>
      <c r="D836" s="566"/>
      <c r="E836" s="448"/>
      <c r="F836" s="136" t="s">
        <v>1016</v>
      </c>
      <c r="G836" s="454">
        <v>5</v>
      </c>
      <c r="H836" s="454"/>
      <c r="I836" s="454"/>
      <c r="J836" s="454"/>
      <c r="K836" s="572"/>
      <c r="L836" s="511" t="e">
        <f>#REF!-#REF!*10%</f>
        <v>#REF!</v>
      </c>
    </row>
    <row r="837" spans="1:12" s="27" customFormat="1" x14ac:dyDescent="0.3">
      <c r="A837" s="29"/>
      <c r="B837" s="29"/>
      <c r="C837" s="323"/>
      <c r="D837" s="9"/>
      <c r="E837" s="9"/>
      <c r="F837" s="17"/>
      <c r="G837" s="115"/>
      <c r="H837" s="116"/>
      <c r="I837" s="117"/>
      <c r="J837" s="118"/>
      <c r="K837" s="118"/>
      <c r="L837" s="330"/>
    </row>
    <row r="838" spans="1:12" s="27" customFormat="1" x14ac:dyDescent="0.3">
      <c r="A838" s="29"/>
      <c r="B838" s="29"/>
      <c r="C838" s="323"/>
      <c r="D838" s="9"/>
      <c r="E838" s="9"/>
      <c r="F838" s="17"/>
      <c r="G838" s="115"/>
      <c r="H838" s="116"/>
      <c r="I838" s="117"/>
      <c r="J838" s="118"/>
      <c r="K838" s="118"/>
      <c r="L838" s="330"/>
    </row>
    <row r="839" spans="1:12" s="27" customFormat="1" x14ac:dyDescent="0.3">
      <c r="A839" s="29"/>
      <c r="B839" s="29"/>
      <c r="C839" s="323"/>
      <c r="D839" s="9"/>
      <c r="E839" s="9"/>
      <c r="F839" s="17"/>
      <c r="G839" s="115"/>
      <c r="H839" s="116"/>
      <c r="I839" s="117"/>
      <c r="J839" s="118"/>
      <c r="K839" s="118"/>
      <c r="L839" s="330"/>
    </row>
    <row r="840" spans="1:12" s="27" customFormat="1" x14ac:dyDescent="0.3">
      <c r="A840" s="29"/>
      <c r="B840" s="29"/>
      <c r="C840" s="323"/>
      <c r="D840" s="9"/>
      <c r="E840" s="9"/>
      <c r="F840" s="17"/>
      <c r="G840" s="115"/>
      <c r="H840" s="116"/>
      <c r="I840" s="117"/>
      <c r="J840" s="118"/>
      <c r="K840" s="118"/>
      <c r="L840" s="330"/>
    </row>
    <row r="841" spans="1:12" s="27" customFormat="1" x14ac:dyDescent="0.3">
      <c r="A841" s="29"/>
      <c r="B841" s="29"/>
      <c r="C841" s="323"/>
      <c r="D841" s="9"/>
      <c r="E841" s="9"/>
      <c r="F841" s="17"/>
      <c r="G841" s="115"/>
      <c r="H841" s="116"/>
      <c r="I841" s="117"/>
      <c r="J841" s="118"/>
      <c r="K841" s="118"/>
      <c r="L841" s="330"/>
    </row>
    <row r="842" spans="1:12" s="27" customFormat="1" x14ac:dyDescent="0.3">
      <c r="A842" s="29"/>
      <c r="B842" s="29"/>
      <c r="C842" s="323"/>
      <c r="D842" s="9"/>
      <c r="E842" s="9"/>
      <c r="F842" s="17"/>
      <c r="G842" s="115"/>
      <c r="H842" s="116"/>
      <c r="I842" s="117"/>
      <c r="J842" s="118"/>
      <c r="K842" s="118"/>
      <c r="L842" s="330"/>
    </row>
    <row r="843" spans="1:12" s="27" customFormat="1" x14ac:dyDescent="0.3">
      <c r="A843" s="29"/>
      <c r="B843" s="29"/>
      <c r="C843" s="323"/>
      <c r="D843" s="9"/>
      <c r="E843" s="9"/>
      <c r="F843" s="17"/>
      <c r="G843" s="115"/>
      <c r="H843" s="116"/>
      <c r="I843" s="117"/>
      <c r="J843" s="118"/>
      <c r="K843" s="118"/>
      <c r="L843" s="330"/>
    </row>
    <row r="844" spans="1:12" s="27" customFormat="1" x14ac:dyDescent="0.3">
      <c r="A844" s="29"/>
      <c r="B844" s="29"/>
      <c r="C844" s="323"/>
      <c r="D844" s="9"/>
      <c r="E844" s="9"/>
      <c r="F844" s="17"/>
      <c r="G844" s="115"/>
      <c r="H844" s="116"/>
      <c r="I844" s="117"/>
      <c r="J844" s="118"/>
      <c r="K844" s="118"/>
      <c r="L844" s="330"/>
    </row>
    <row r="845" spans="1:12" s="27" customFormat="1" x14ac:dyDescent="0.3">
      <c r="A845" s="29"/>
      <c r="B845" s="29"/>
      <c r="C845" s="323"/>
      <c r="D845" s="9"/>
      <c r="E845" s="9"/>
      <c r="F845" s="17"/>
      <c r="G845" s="115"/>
      <c r="H845" s="116"/>
      <c r="I845" s="117"/>
      <c r="J845" s="118"/>
      <c r="K845" s="118"/>
      <c r="L845" s="330"/>
    </row>
    <row r="846" spans="1:12" s="27" customFormat="1" x14ac:dyDescent="0.3">
      <c r="A846" s="29"/>
      <c r="B846" s="29"/>
      <c r="C846" s="323"/>
      <c r="D846" s="9"/>
      <c r="E846" s="9"/>
      <c r="F846" s="17"/>
      <c r="G846" s="115"/>
      <c r="H846" s="116"/>
      <c r="I846" s="117"/>
      <c r="J846" s="118"/>
      <c r="K846" s="118"/>
      <c r="L846" s="330"/>
    </row>
    <row r="847" spans="1:12" s="27" customFormat="1" x14ac:dyDescent="0.3">
      <c r="A847" s="29"/>
      <c r="B847" s="29"/>
      <c r="C847" s="323"/>
      <c r="D847" s="9"/>
      <c r="E847" s="9"/>
      <c r="F847" s="17"/>
      <c r="G847" s="115"/>
      <c r="H847" s="116"/>
      <c r="I847" s="117"/>
      <c r="J847" s="118"/>
      <c r="K847" s="118"/>
      <c r="L847" s="330"/>
    </row>
    <row r="848" spans="1:12" s="27" customFormat="1" x14ac:dyDescent="0.3">
      <c r="A848" s="29"/>
      <c r="B848" s="29"/>
      <c r="C848" s="323"/>
      <c r="D848" s="9"/>
      <c r="E848" s="9"/>
      <c r="F848" s="17"/>
      <c r="G848" s="115"/>
      <c r="H848" s="116"/>
      <c r="I848" s="117"/>
      <c r="J848" s="118"/>
      <c r="K848" s="118"/>
      <c r="L848" s="330"/>
    </row>
    <row r="849" spans="1:12" s="27" customFormat="1" x14ac:dyDescent="0.3">
      <c r="A849" s="29"/>
      <c r="B849" s="29"/>
      <c r="C849" s="323"/>
      <c r="D849" s="9"/>
      <c r="E849" s="9"/>
      <c r="F849" s="17"/>
      <c r="G849" s="115"/>
      <c r="H849" s="116"/>
      <c r="I849" s="117"/>
      <c r="J849" s="118"/>
      <c r="K849" s="118"/>
      <c r="L849" s="330"/>
    </row>
    <row r="850" spans="1:12" s="27" customFormat="1" x14ac:dyDescent="0.3">
      <c r="A850" s="29"/>
      <c r="B850" s="29"/>
      <c r="C850" s="323"/>
      <c r="D850" s="9"/>
      <c r="E850" s="9"/>
      <c r="F850" s="17"/>
      <c r="G850" s="115"/>
      <c r="H850" s="116"/>
      <c r="I850" s="117"/>
      <c r="J850" s="118"/>
      <c r="K850" s="118"/>
      <c r="L850" s="330"/>
    </row>
    <row r="851" spans="1:12" s="27" customFormat="1" x14ac:dyDescent="0.3">
      <c r="A851" s="29"/>
      <c r="B851" s="29"/>
      <c r="C851" s="323"/>
      <c r="D851" s="9"/>
      <c r="E851" s="9"/>
      <c r="F851" s="17"/>
      <c r="G851" s="115"/>
      <c r="H851" s="116"/>
      <c r="I851" s="117"/>
      <c r="J851" s="118"/>
      <c r="K851" s="118"/>
      <c r="L851" s="330"/>
    </row>
    <row r="852" spans="1:12" s="27" customFormat="1" x14ac:dyDescent="0.3">
      <c r="A852" s="29"/>
      <c r="B852" s="29"/>
      <c r="C852" s="323"/>
      <c r="D852" s="9"/>
      <c r="E852" s="9"/>
      <c r="F852" s="17"/>
      <c r="G852" s="115"/>
      <c r="H852" s="116"/>
      <c r="I852" s="117"/>
      <c r="J852" s="118"/>
      <c r="K852" s="118"/>
      <c r="L852" s="330"/>
    </row>
    <row r="853" spans="1:12" s="27" customFormat="1" x14ac:dyDescent="0.3">
      <c r="A853" s="29"/>
      <c r="B853" s="29"/>
      <c r="C853" s="323"/>
      <c r="D853" s="9"/>
      <c r="E853" s="9"/>
      <c r="F853" s="17"/>
      <c r="G853" s="115"/>
      <c r="H853" s="116"/>
      <c r="I853" s="117"/>
      <c r="J853" s="118"/>
      <c r="K853" s="118"/>
      <c r="L853" s="330"/>
    </row>
    <row r="854" spans="1:12" s="27" customFormat="1" x14ac:dyDescent="0.3">
      <c r="A854" s="29"/>
      <c r="B854" s="29"/>
      <c r="C854" s="323"/>
      <c r="D854" s="9"/>
      <c r="E854" s="9"/>
      <c r="F854" s="17"/>
      <c r="G854" s="115"/>
      <c r="H854" s="116"/>
      <c r="I854" s="117"/>
      <c r="J854" s="118"/>
      <c r="K854" s="118"/>
      <c r="L854" s="330"/>
    </row>
    <row r="876" spans="1:12" s="22" customFormat="1" x14ac:dyDescent="0.3">
      <c r="A876" s="29"/>
      <c r="B876" s="29"/>
      <c r="C876" s="323"/>
      <c r="D876" s="9"/>
      <c r="E876" s="9"/>
      <c r="F876" s="17"/>
      <c r="G876" s="115"/>
      <c r="H876" s="116"/>
      <c r="I876" s="117"/>
      <c r="J876" s="118"/>
      <c r="K876" s="118"/>
      <c r="L876" s="330"/>
    </row>
    <row r="877" spans="1:12" s="22" customFormat="1" ht="15.6" customHeight="1" x14ac:dyDescent="0.25">
      <c r="A877" s="135"/>
      <c r="B877" s="135"/>
      <c r="C877" s="341"/>
      <c r="F877" s="133"/>
      <c r="G877" s="133"/>
      <c r="H877" s="133"/>
      <c r="I877" s="133"/>
      <c r="J877" s="133"/>
      <c r="K877" s="133"/>
      <c r="L877" s="329"/>
    </row>
    <row r="878" spans="1:12" s="22" customFormat="1" ht="15.6" customHeight="1" x14ac:dyDescent="0.25">
      <c r="A878" s="135"/>
      <c r="B878" s="135"/>
      <c r="C878" s="341"/>
      <c r="F878" s="133"/>
      <c r="G878" s="133"/>
      <c r="H878" s="133"/>
      <c r="I878" s="133"/>
      <c r="J878" s="133"/>
      <c r="K878" s="133"/>
      <c r="L878" s="329"/>
    </row>
    <row r="879" spans="1:12" s="22" customFormat="1" ht="15.6" customHeight="1" x14ac:dyDescent="0.25">
      <c r="A879" s="135"/>
      <c r="B879" s="135"/>
      <c r="C879" s="341"/>
      <c r="F879" s="133"/>
      <c r="G879" s="133"/>
      <c r="H879" s="133"/>
      <c r="I879" s="133"/>
      <c r="J879" s="133"/>
      <c r="K879" s="133"/>
      <c r="L879" s="329"/>
    </row>
    <row r="880" spans="1:12" s="22" customFormat="1" ht="110.1" customHeight="1" x14ac:dyDescent="0.3">
      <c r="A880" s="29"/>
      <c r="B880" s="29"/>
      <c r="C880" s="323"/>
      <c r="D880" s="9"/>
      <c r="E880" s="9"/>
      <c r="F880" s="17"/>
      <c r="G880" s="115"/>
      <c r="H880" s="116"/>
      <c r="I880" s="117"/>
      <c r="J880" s="118"/>
      <c r="K880" s="118"/>
      <c r="L880" s="330"/>
    </row>
    <row r="881" spans="1:12" s="22" customFormat="1" ht="110.1" customHeight="1" x14ac:dyDescent="0.3">
      <c r="A881" s="29"/>
      <c r="B881" s="29"/>
      <c r="C881" s="323"/>
      <c r="D881" s="9"/>
      <c r="E881" s="9"/>
      <c r="F881" s="17"/>
      <c r="G881" s="115"/>
      <c r="H881" s="116"/>
      <c r="I881" s="117"/>
      <c r="J881" s="118"/>
      <c r="K881" s="118"/>
      <c r="L881" s="330"/>
    </row>
    <row r="882" spans="1:12" s="22" customFormat="1" ht="110.1" customHeight="1" x14ac:dyDescent="0.3">
      <c r="A882" s="29"/>
      <c r="B882" s="29"/>
      <c r="C882" s="323"/>
      <c r="D882" s="9"/>
      <c r="E882" s="9"/>
      <c r="F882" s="17"/>
      <c r="G882" s="115"/>
      <c r="H882" s="116"/>
      <c r="I882" s="117"/>
      <c r="J882" s="118"/>
      <c r="K882" s="118"/>
      <c r="L882" s="330"/>
    </row>
    <row r="883" spans="1:12" s="22" customFormat="1" ht="110.1" customHeight="1" x14ac:dyDescent="0.3">
      <c r="A883" s="29"/>
      <c r="B883" s="29"/>
      <c r="C883" s="323"/>
      <c r="D883" s="9"/>
      <c r="E883" s="9"/>
      <c r="F883" s="17"/>
      <c r="G883" s="115"/>
      <c r="H883" s="116"/>
      <c r="I883" s="117"/>
      <c r="J883" s="118"/>
      <c r="K883" s="118"/>
      <c r="L883" s="330"/>
    </row>
    <row r="884" spans="1:12" s="22" customFormat="1" ht="110.1" customHeight="1" x14ac:dyDescent="0.3">
      <c r="A884" s="29"/>
      <c r="B884" s="29"/>
      <c r="C884" s="323"/>
      <c r="D884" s="9"/>
      <c r="E884" s="9"/>
      <c r="F884" s="17"/>
      <c r="G884" s="115"/>
      <c r="H884" s="116"/>
      <c r="I884" s="117"/>
      <c r="J884" s="118"/>
      <c r="K884" s="118"/>
      <c r="L884" s="330"/>
    </row>
    <row r="885" spans="1:12" s="22" customFormat="1" ht="110.1" customHeight="1" x14ac:dyDescent="0.3">
      <c r="A885" s="29"/>
      <c r="B885" s="29"/>
      <c r="C885" s="323"/>
      <c r="D885" s="9"/>
      <c r="E885" s="9"/>
      <c r="F885" s="17"/>
      <c r="G885" s="115"/>
      <c r="H885" s="116"/>
      <c r="I885" s="117"/>
      <c r="J885" s="118"/>
      <c r="K885" s="118"/>
      <c r="L885" s="330"/>
    </row>
    <row r="886" spans="1:12" s="22" customFormat="1" ht="27" customHeight="1" x14ac:dyDescent="0.25">
      <c r="A886" s="529"/>
      <c r="B886" s="529"/>
      <c r="C886" s="529"/>
      <c r="D886" s="529"/>
      <c r="E886" s="529"/>
      <c r="F886" s="529"/>
      <c r="G886" s="529"/>
      <c r="H886" s="529"/>
      <c r="I886" s="529"/>
      <c r="J886" s="529"/>
      <c r="K886" s="529"/>
      <c r="L886" s="529"/>
    </row>
    <row r="887" spans="1:12" s="22" customFormat="1" x14ac:dyDescent="0.25">
      <c r="A887" s="135"/>
      <c r="B887" s="135"/>
      <c r="C887" s="341"/>
      <c r="F887" s="133"/>
      <c r="G887" s="133"/>
      <c r="H887" s="133"/>
      <c r="I887" s="133"/>
      <c r="J887" s="133"/>
      <c r="K887" s="133"/>
      <c r="L887" s="329"/>
    </row>
  </sheetData>
  <sheetProtection sort="0"/>
  <mergeCells count="1019">
    <mergeCell ref="K693:K708"/>
    <mergeCell ref="K709:K724"/>
    <mergeCell ref="K725:K740"/>
    <mergeCell ref="K741:K756"/>
    <mergeCell ref="K757:K772"/>
    <mergeCell ref="K773:K788"/>
    <mergeCell ref="K789:K804"/>
    <mergeCell ref="K404:K419"/>
    <mergeCell ref="L661:L676"/>
    <mergeCell ref="L597:L612"/>
    <mergeCell ref="L709:L724"/>
    <mergeCell ref="L549:L564"/>
    <mergeCell ref="L565:L580"/>
    <mergeCell ref="L645:L660"/>
    <mergeCell ref="L677:L692"/>
    <mergeCell ref="L693:L708"/>
    <mergeCell ref="L757:L772"/>
    <mergeCell ref="L805:L820"/>
    <mergeCell ref="L821:L836"/>
    <mergeCell ref="L741:L756"/>
    <mergeCell ref="L789:L804"/>
    <mergeCell ref="L725:L740"/>
    <mergeCell ref="L773:L788"/>
    <mergeCell ref="K276:K291"/>
    <mergeCell ref="K292:K307"/>
    <mergeCell ref="L613:L628"/>
    <mergeCell ref="L629:L644"/>
    <mergeCell ref="K821:K836"/>
    <mergeCell ref="K517:K532"/>
    <mergeCell ref="K533:K548"/>
    <mergeCell ref="K549:K564"/>
    <mergeCell ref="K565:K580"/>
    <mergeCell ref="K581:K596"/>
    <mergeCell ref="K597:K612"/>
    <mergeCell ref="K613:K628"/>
    <mergeCell ref="K629:K644"/>
    <mergeCell ref="K645:K660"/>
    <mergeCell ref="K661:K676"/>
    <mergeCell ref="K677:K692"/>
    <mergeCell ref="L517:L532"/>
    <mergeCell ref="L533:L548"/>
    <mergeCell ref="L421:L436"/>
    <mergeCell ref="L437:L452"/>
    <mergeCell ref="L453:L468"/>
    <mergeCell ref="L469:L484"/>
    <mergeCell ref="L581:L596"/>
    <mergeCell ref="K4:K19"/>
    <mergeCell ref="K244:K259"/>
    <mergeCell ref="K20:K35"/>
    <mergeCell ref="K36:K51"/>
    <mergeCell ref="K52:K67"/>
    <mergeCell ref="K68:K83"/>
    <mergeCell ref="K84:K99"/>
    <mergeCell ref="K100:K115"/>
    <mergeCell ref="K116:K131"/>
    <mergeCell ref="K132:K147"/>
    <mergeCell ref="K148:K163"/>
    <mergeCell ref="K164:K179"/>
    <mergeCell ref="K180:K195"/>
    <mergeCell ref="K196:K211"/>
    <mergeCell ref="K212:K227"/>
    <mergeCell ref="K228:K243"/>
    <mergeCell ref="K260:K275"/>
    <mergeCell ref="L485:L500"/>
    <mergeCell ref="L501:L516"/>
    <mergeCell ref="K308:K323"/>
    <mergeCell ref="K324:K339"/>
    <mergeCell ref="K340:K355"/>
    <mergeCell ref="K356:K371"/>
    <mergeCell ref="K372:K387"/>
    <mergeCell ref="K388:K403"/>
    <mergeCell ref="K421:K436"/>
    <mergeCell ref="K437:K452"/>
    <mergeCell ref="K453:K468"/>
    <mergeCell ref="K469:K484"/>
    <mergeCell ref="K485:K500"/>
    <mergeCell ref="K501:K516"/>
    <mergeCell ref="K805:K820"/>
    <mergeCell ref="L100:L115"/>
    <mergeCell ref="L116:L131"/>
    <mergeCell ref="L260:L275"/>
    <mergeCell ref="L132:L147"/>
    <mergeCell ref="L276:L291"/>
    <mergeCell ref="L356:L371"/>
    <mergeCell ref="L36:L51"/>
    <mergeCell ref="L52:L67"/>
    <mergeCell ref="L68:L83"/>
    <mergeCell ref="L20:L35"/>
    <mergeCell ref="L148:L163"/>
    <mergeCell ref="L164:L179"/>
    <mergeCell ref="L180:L195"/>
    <mergeCell ref="L84:L99"/>
    <mergeCell ref="L212:L227"/>
    <mergeCell ref="L228:L243"/>
    <mergeCell ref="L244:L259"/>
    <mergeCell ref="L196:L211"/>
    <mergeCell ref="L292:L307"/>
    <mergeCell ref="L308:L323"/>
    <mergeCell ref="L324:L339"/>
    <mergeCell ref="L340:L355"/>
    <mergeCell ref="L372:L387"/>
    <mergeCell ref="L388:L403"/>
    <mergeCell ref="L404:L419"/>
    <mergeCell ref="B805:B836"/>
    <mergeCell ref="B356:B387"/>
    <mergeCell ref="B388:B419"/>
    <mergeCell ref="B421:B452"/>
    <mergeCell ref="B453:B484"/>
    <mergeCell ref="B485:B516"/>
    <mergeCell ref="B517:B548"/>
    <mergeCell ref="B549:B580"/>
    <mergeCell ref="B581:B612"/>
    <mergeCell ref="B613:B644"/>
    <mergeCell ref="G484:J484"/>
    <mergeCell ref="G491:J491"/>
    <mergeCell ref="G459:J459"/>
    <mergeCell ref="G631:J631"/>
    <mergeCell ref="G570:J570"/>
    <mergeCell ref="G571:J571"/>
    <mergeCell ref="G572:J572"/>
    <mergeCell ref="G573:J573"/>
    <mergeCell ref="G574:J574"/>
    <mergeCell ref="G575:J575"/>
    <mergeCell ref="G642:J642"/>
    <mergeCell ref="G644:J644"/>
    <mergeCell ref="G633:J633"/>
    <mergeCell ref="G602:J602"/>
    <mergeCell ref="G603:J603"/>
    <mergeCell ref="G604:J604"/>
    <mergeCell ref="G605:J605"/>
    <mergeCell ref="G617:J617"/>
    <mergeCell ref="G585:J585"/>
    <mergeCell ref="G553:J553"/>
    <mergeCell ref="G521:J521"/>
    <mergeCell ref="G576:J576"/>
    <mergeCell ref="G532:J532"/>
    <mergeCell ref="G533:J533"/>
    <mergeCell ref="G568:J568"/>
    <mergeCell ref="G569:J569"/>
    <mergeCell ref="G538:J538"/>
    <mergeCell ref="G539:J539"/>
    <mergeCell ref="G540:J540"/>
    <mergeCell ref="G649:J649"/>
    <mergeCell ref="B36:B67"/>
    <mergeCell ref="B68:B99"/>
    <mergeCell ref="B100:B131"/>
    <mergeCell ref="B132:B163"/>
    <mergeCell ref="B164:B195"/>
    <mergeCell ref="B196:B227"/>
    <mergeCell ref="B228:B259"/>
    <mergeCell ref="B260:B291"/>
    <mergeCell ref="B645:B676"/>
    <mergeCell ref="G360:J360"/>
    <mergeCell ref="G55:J55"/>
    <mergeCell ref="G56:J56"/>
    <mergeCell ref="G57:J57"/>
    <mergeCell ref="G50:J50"/>
    <mergeCell ref="G51:J51"/>
    <mergeCell ref="G53:J53"/>
    <mergeCell ref="G123:J123"/>
    <mergeCell ref="G124:J124"/>
    <mergeCell ref="G85:J85"/>
    <mergeCell ref="G84:J84"/>
    <mergeCell ref="G577:J577"/>
    <mergeCell ref="G578:J578"/>
    <mergeCell ref="G594:J594"/>
    <mergeCell ref="G595:J595"/>
    <mergeCell ref="B709:B740"/>
    <mergeCell ref="B741:B772"/>
    <mergeCell ref="B773:B804"/>
    <mergeCell ref="E741:E772"/>
    <mergeCell ref="G836:J836"/>
    <mergeCell ref="G534:J534"/>
    <mergeCell ref="G535:J535"/>
    <mergeCell ref="G490:J490"/>
    <mergeCell ref="G516:J516"/>
    <mergeCell ref="G565:J565"/>
    <mergeCell ref="G541:J541"/>
    <mergeCell ref="G542:J542"/>
    <mergeCell ref="G543:J543"/>
    <mergeCell ref="G544:J544"/>
    <mergeCell ref="G545:J545"/>
    <mergeCell ref="G546:J546"/>
    <mergeCell ref="G549:J549"/>
    <mergeCell ref="G554:J554"/>
    <mergeCell ref="G556:J556"/>
    <mergeCell ref="G548:J548"/>
    <mergeCell ref="G630:J630"/>
    <mergeCell ref="E613:E644"/>
    <mergeCell ref="E645:E676"/>
    <mergeCell ref="G687:J687"/>
    <mergeCell ref="G688:J688"/>
    <mergeCell ref="G689:J689"/>
    <mergeCell ref="G690:J690"/>
    <mergeCell ref="G691:J691"/>
    <mergeCell ref="G692:J692"/>
    <mergeCell ref="G625:J625"/>
    <mergeCell ref="G626:J626"/>
    <mergeCell ref="G676:J676"/>
    <mergeCell ref="A36:A67"/>
    <mergeCell ref="C36:C67"/>
    <mergeCell ref="D36:D67"/>
    <mergeCell ref="G509:J509"/>
    <mergeCell ref="G510:J510"/>
    <mergeCell ref="G163:J163"/>
    <mergeCell ref="G195:J195"/>
    <mergeCell ref="G227:J227"/>
    <mergeCell ref="G259:J259"/>
    <mergeCell ref="G264:J264"/>
    <mergeCell ref="G232:J232"/>
    <mergeCell ref="G200:J200"/>
    <mergeCell ref="G168:J168"/>
    <mergeCell ref="G136:J136"/>
    <mergeCell ref="G104:J104"/>
    <mergeCell ref="G72:J72"/>
    <mergeCell ref="G40:J40"/>
    <mergeCell ref="G36:J36"/>
    <mergeCell ref="G480:J480"/>
    <mergeCell ref="G482:J482"/>
    <mergeCell ref="G470:J470"/>
    <mergeCell ref="G471:J471"/>
    <mergeCell ref="G472:J472"/>
    <mergeCell ref="G473:J473"/>
    <mergeCell ref="G474:J474"/>
    <mergeCell ref="G485:J485"/>
    <mergeCell ref="G481:J481"/>
    <mergeCell ref="G453:J453"/>
    <mergeCell ref="G458:J458"/>
    <mergeCell ref="G460:J460"/>
    <mergeCell ref="G461:J461"/>
    <mergeCell ref="G462:J462"/>
    <mergeCell ref="A1:L1"/>
    <mergeCell ref="F2:J2"/>
    <mergeCell ref="A3:L3"/>
    <mergeCell ref="A4:A35"/>
    <mergeCell ref="C4:C35"/>
    <mergeCell ref="D4:D35"/>
    <mergeCell ref="G4:J4"/>
    <mergeCell ref="G18:J18"/>
    <mergeCell ref="G19:J19"/>
    <mergeCell ref="G21:J21"/>
    <mergeCell ref="G22:J22"/>
    <mergeCell ref="G5:J5"/>
    <mergeCell ref="G9:J9"/>
    <mergeCell ref="G11:J11"/>
    <mergeCell ref="G12:J12"/>
    <mergeCell ref="G13:J13"/>
    <mergeCell ref="G14:J14"/>
    <mergeCell ref="E4:E35"/>
    <mergeCell ref="G15:J15"/>
    <mergeCell ref="G16:J16"/>
    <mergeCell ref="G17:J17"/>
    <mergeCell ref="G29:J29"/>
    <mergeCell ref="G20:J20"/>
    <mergeCell ref="G8:J8"/>
    <mergeCell ref="G10:J10"/>
    <mergeCell ref="B4:B35"/>
    <mergeCell ref="L4:L19"/>
    <mergeCell ref="G23:J23"/>
    <mergeCell ref="G24:J24"/>
    <mergeCell ref="G25:J25"/>
    <mergeCell ref="G26:J26"/>
    <mergeCell ref="G27:J27"/>
    <mergeCell ref="G28:J28"/>
    <mergeCell ref="G30:J30"/>
    <mergeCell ref="G31:J31"/>
    <mergeCell ref="G32:J32"/>
    <mergeCell ref="G33:J33"/>
    <mergeCell ref="G34:J34"/>
    <mergeCell ref="G35:J35"/>
    <mergeCell ref="G67:J67"/>
    <mergeCell ref="G58:J58"/>
    <mergeCell ref="G59:J59"/>
    <mergeCell ref="G60:J60"/>
    <mergeCell ref="G52:J52"/>
    <mergeCell ref="G54:J54"/>
    <mergeCell ref="G42:J42"/>
    <mergeCell ref="A68:A99"/>
    <mergeCell ref="C68:C99"/>
    <mergeCell ref="D68:D99"/>
    <mergeCell ref="G68:J68"/>
    <mergeCell ref="G114:J114"/>
    <mergeCell ref="G115:J115"/>
    <mergeCell ref="G117:J117"/>
    <mergeCell ref="G118:J118"/>
    <mergeCell ref="G122:J122"/>
    <mergeCell ref="G37:J37"/>
    <mergeCell ref="G41:J41"/>
    <mergeCell ref="G43:J43"/>
    <mergeCell ref="G44:J44"/>
    <mergeCell ref="G45:J45"/>
    <mergeCell ref="G46:J46"/>
    <mergeCell ref="G47:J47"/>
    <mergeCell ref="G48:J48"/>
    <mergeCell ref="G49:J49"/>
    <mergeCell ref="G61:J61"/>
    <mergeCell ref="G62:J62"/>
    <mergeCell ref="G63:J63"/>
    <mergeCell ref="G64:J64"/>
    <mergeCell ref="G65:J65"/>
    <mergeCell ref="G66:J66"/>
    <mergeCell ref="G116:J116"/>
    <mergeCell ref="A100:A131"/>
    <mergeCell ref="C100:C131"/>
    <mergeCell ref="D100:D131"/>
    <mergeCell ref="G100:J100"/>
    <mergeCell ref="G121:J121"/>
    <mergeCell ref="G82:J82"/>
    <mergeCell ref="G83:J83"/>
    <mergeCell ref="G69:J69"/>
    <mergeCell ref="G73:J73"/>
    <mergeCell ref="G75:J75"/>
    <mergeCell ref="G76:J76"/>
    <mergeCell ref="G77:J77"/>
    <mergeCell ref="G78:J78"/>
    <mergeCell ref="G79:J79"/>
    <mergeCell ref="G80:J80"/>
    <mergeCell ref="G81:J81"/>
    <mergeCell ref="G93:J93"/>
    <mergeCell ref="G94:J94"/>
    <mergeCell ref="G95:J95"/>
    <mergeCell ref="G96:J96"/>
    <mergeCell ref="G97:J97"/>
    <mergeCell ref="G98:J98"/>
    <mergeCell ref="G87:J87"/>
    <mergeCell ref="G88:J88"/>
    <mergeCell ref="G89:J89"/>
    <mergeCell ref="G74:J74"/>
    <mergeCell ref="G86:J86"/>
    <mergeCell ref="G90:J90"/>
    <mergeCell ref="G91:J91"/>
    <mergeCell ref="G92:J92"/>
    <mergeCell ref="G99:J99"/>
    <mergeCell ref="G138:J138"/>
    <mergeCell ref="A132:A163"/>
    <mergeCell ref="C132:C163"/>
    <mergeCell ref="D132:D163"/>
    <mergeCell ref="G132:J132"/>
    <mergeCell ref="G146:J146"/>
    <mergeCell ref="G147:J147"/>
    <mergeCell ref="G149:J149"/>
    <mergeCell ref="G150:J150"/>
    <mergeCell ref="G101:J101"/>
    <mergeCell ref="G105:J105"/>
    <mergeCell ref="G107:J107"/>
    <mergeCell ref="G108:J108"/>
    <mergeCell ref="G109:J109"/>
    <mergeCell ref="G110:J110"/>
    <mergeCell ref="G111:J111"/>
    <mergeCell ref="G112:J112"/>
    <mergeCell ref="G113:J113"/>
    <mergeCell ref="G125:J125"/>
    <mergeCell ref="G126:J126"/>
    <mergeCell ref="G127:J127"/>
    <mergeCell ref="G128:J128"/>
    <mergeCell ref="G129:J129"/>
    <mergeCell ref="G130:J130"/>
    <mergeCell ref="G119:J119"/>
    <mergeCell ref="G120:J120"/>
    <mergeCell ref="G106:J106"/>
    <mergeCell ref="G133:J133"/>
    <mergeCell ref="G137:J137"/>
    <mergeCell ref="G131:J131"/>
    <mergeCell ref="G139:J139"/>
    <mergeCell ref="G140:J140"/>
    <mergeCell ref="G141:J141"/>
    <mergeCell ref="G142:J142"/>
    <mergeCell ref="G143:J143"/>
    <mergeCell ref="G144:J144"/>
    <mergeCell ref="G145:J145"/>
    <mergeCell ref="G157:J157"/>
    <mergeCell ref="G158:J158"/>
    <mergeCell ref="G159:J159"/>
    <mergeCell ref="G160:J160"/>
    <mergeCell ref="G161:J161"/>
    <mergeCell ref="G162:J162"/>
    <mergeCell ref="G151:J151"/>
    <mergeCell ref="G152:J152"/>
    <mergeCell ref="G153:J153"/>
    <mergeCell ref="G154:J154"/>
    <mergeCell ref="G155:J155"/>
    <mergeCell ref="G156:J156"/>
    <mergeCell ref="G148:J148"/>
    <mergeCell ref="G234:J234"/>
    <mergeCell ref="G174:J174"/>
    <mergeCell ref="G175:J175"/>
    <mergeCell ref="G176:J176"/>
    <mergeCell ref="G177:J177"/>
    <mergeCell ref="G189:J189"/>
    <mergeCell ref="G190:J190"/>
    <mergeCell ref="G191:J191"/>
    <mergeCell ref="G192:J192"/>
    <mergeCell ref="G193:J193"/>
    <mergeCell ref="G194:J194"/>
    <mergeCell ref="G183:J183"/>
    <mergeCell ref="G184:J184"/>
    <mergeCell ref="G185:J185"/>
    <mergeCell ref="G186:J186"/>
    <mergeCell ref="G187:J187"/>
    <mergeCell ref="G188:J188"/>
    <mergeCell ref="G180:J180"/>
    <mergeCell ref="G178:J178"/>
    <mergeCell ref="G179:J179"/>
    <mergeCell ref="G181:J181"/>
    <mergeCell ref="G182:J182"/>
    <mergeCell ref="G170:J170"/>
    <mergeCell ref="G216:J216"/>
    <mergeCell ref="G217:J217"/>
    <mergeCell ref="G218:J218"/>
    <mergeCell ref="G219:J219"/>
    <mergeCell ref="G220:J220"/>
    <mergeCell ref="G212:J212"/>
    <mergeCell ref="G202:J202"/>
    <mergeCell ref="A196:A227"/>
    <mergeCell ref="C196:C227"/>
    <mergeCell ref="D196:D227"/>
    <mergeCell ref="G196:J196"/>
    <mergeCell ref="G210:J210"/>
    <mergeCell ref="G211:J211"/>
    <mergeCell ref="G213:J213"/>
    <mergeCell ref="G214:J214"/>
    <mergeCell ref="A164:A195"/>
    <mergeCell ref="C164:C195"/>
    <mergeCell ref="D164:D195"/>
    <mergeCell ref="G164:J164"/>
    <mergeCell ref="G165:J165"/>
    <mergeCell ref="G169:J169"/>
    <mergeCell ref="G171:J171"/>
    <mergeCell ref="G172:J172"/>
    <mergeCell ref="G173:J173"/>
    <mergeCell ref="A228:A259"/>
    <mergeCell ref="C228:C259"/>
    <mergeCell ref="D228:D259"/>
    <mergeCell ref="G228:J228"/>
    <mergeCell ref="G242:J242"/>
    <mergeCell ref="G243:J243"/>
    <mergeCell ref="G245:J245"/>
    <mergeCell ref="G246:J246"/>
    <mergeCell ref="G197:J197"/>
    <mergeCell ref="G201:J201"/>
    <mergeCell ref="G203:J203"/>
    <mergeCell ref="G204:J204"/>
    <mergeCell ref="G205:J205"/>
    <mergeCell ref="G206:J206"/>
    <mergeCell ref="G207:J207"/>
    <mergeCell ref="G208:J208"/>
    <mergeCell ref="G209:J209"/>
    <mergeCell ref="G221:J221"/>
    <mergeCell ref="G222:J222"/>
    <mergeCell ref="G223:J223"/>
    <mergeCell ref="G224:J224"/>
    <mergeCell ref="G225:J225"/>
    <mergeCell ref="G226:J226"/>
    <mergeCell ref="G215:J215"/>
    <mergeCell ref="G229:J229"/>
    <mergeCell ref="G233:J233"/>
    <mergeCell ref="G235:J235"/>
    <mergeCell ref="G236:J236"/>
    <mergeCell ref="G237:J237"/>
    <mergeCell ref="G238:J238"/>
    <mergeCell ref="G239:J239"/>
    <mergeCell ref="G240:J240"/>
    <mergeCell ref="D260:D291"/>
    <mergeCell ref="G260:J260"/>
    <mergeCell ref="G274:J274"/>
    <mergeCell ref="G275:J275"/>
    <mergeCell ref="G277:J277"/>
    <mergeCell ref="G278:J278"/>
    <mergeCell ref="G280:J280"/>
    <mergeCell ref="G261:J261"/>
    <mergeCell ref="G265:J265"/>
    <mergeCell ref="G267:J267"/>
    <mergeCell ref="G291:J291"/>
    <mergeCell ref="G241:J241"/>
    <mergeCell ref="G253:J253"/>
    <mergeCell ref="G254:J254"/>
    <mergeCell ref="G255:J255"/>
    <mergeCell ref="G256:J256"/>
    <mergeCell ref="G257:J257"/>
    <mergeCell ref="G258:J258"/>
    <mergeCell ref="G247:J247"/>
    <mergeCell ref="G248:J248"/>
    <mergeCell ref="G249:J249"/>
    <mergeCell ref="G250:J250"/>
    <mergeCell ref="G251:J251"/>
    <mergeCell ref="G252:J252"/>
    <mergeCell ref="G244:J244"/>
    <mergeCell ref="G288:J288"/>
    <mergeCell ref="G289:J289"/>
    <mergeCell ref="G284:J284"/>
    <mergeCell ref="G314:J314"/>
    <mergeCell ref="G315:J315"/>
    <mergeCell ref="G316:J316"/>
    <mergeCell ref="G308:J308"/>
    <mergeCell ref="A292:A323"/>
    <mergeCell ref="C292:C323"/>
    <mergeCell ref="D292:D323"/>
    <mergeCell ref="G292:J292"/>
    <mergeCell ref="G306:J306"/>
    <mergeCell ref="G307:J307"/>
    <mergeCell ref="G309:J309"/>
    <mergeCell ref="G310:J310"/>
    <mergeCell ref="G311:J311"/>
    <mergeCell ref="B292:B323"/>
    <mergeCell ref="G323:J323"/>
    <mergeCell ref="G268:J268"/>
    <mergeCell ref="G269:J269"/>
    <mergeCell ref="G270:J270"/>
    <mergeCell ref="G271:J271"/>
    <mergeCell ref="G272:J272"/>
    <mergeCell ref="G273:J273"/>
    <mergeCell ref="G285:J285"/>
    <mergeCell ref="G286:J286"/>
    <mergeCell ref="G287:J287"/>
    <mergeCell ref="G290:J290"/>
    <mergeCell ref="G279:J279"/>
    <mergeCell ref="G281:J281"/>
    <mergeCell ref="G282:J282"/>
    <mergeCell ref="G283:J283"/>
    <mergeCell ref="G276:J276"/>
    <mergeCell ref="A260:A291"/>
    <mergeCell ref="C260:C291"/>
    <mergeCell ref="A324:A355"/>
    <mergeCell ref="C324:C355"/>
    <mergeCell ref="D324:D355"/>
    <mergeCell ref="G324:J324"/>
    <mergeCell ref="E324:E355"/>
    <mergeCell ref="G338:J338"/>
    <mergeCell ref="G339:J339"/>
    <mergeCell ref="G341:J341"/>
    <mergeCell ref="G342:J342"/>
    <mergeCell ref="G344:J344"/>
    <mergeCell ref="G355:J355"/>
    <mergeCell ref="B324:B355"/>
    <mergeCell ref="G293:J293"/>
    <mergeCell ref="G297:J297"/>
    <mergeCell ref="G299:J299"/>
    <mergeCell ref="G300:J300"/>
    <mergeCell ref="G301:J301"/>
    <mergeCell ref="G302:J302"/>
    <mergeCell ref="G303:J303"/>
    <mergeCell ref="G304:J304"/>
    <mergeCell ref="G305:J305"/>
    <mergeCell ref="G317:J317"/>
    <mergeCell ref="G318:J318"/>
    <mergeCell ref="G319:J319"/>
    <mergeCell ref="G320:J320"/>
    <mergeCell ref="G321:J321"/>
    <mergeCell ref="G322:J322"/>
    <mergeCell ref="G312:J312"/>
    <mergeCell ref="G313:J313"/>
    <mergeCell ref="G328:J328"/>
    <mergeCell ref="G296:J296"/>
    <mergeCell ref="G331:J331"/>
    <mergeCell ref="G332:J332"/>
    <mergeCell ref="G333:J333"/>
    <mergeCell ref="G334:J334"/>
    <mergeCell ref="G335:J335"/>
    <mergeCell ref="G336:J336"/>
    <mergeCell ref="G337:J337"/>
    <mergeCell ref="G349:J349"/>
    <mergeCell ref="G350:J350"/>
    <mergeCell ref="G351:J351"/>
    <mergeCell ref="G352:J352"/>
    <mergeCell ref="G353:J353"/>
    <mergeCell ref="G354:J354"/>
    <mergeCell ref="G343:J343"/>
    <mergeCell ref="G345:J345"/>
    <mergeCell ref="G346:J346"/>
    <mergeCell ref="G347:J347"/>
    <mergeCell ref="G348:J348"/>
    <mergeCell ref="G340:J340"/>
    <mergeCell ref="G377:J377"/>
    <mergeCell ref="G467:J467"/>
    <mergeCell ref="G511:J511"/>
    <mergeCell ref="G500:J500"/>
    <mergeCell ref="G492:J492"/>
    <mergeCell ref="G493:J493"/>
    <mergeCell ref="G494:J494"/>
    <mergeCell ref="G444:J444"/>
    <mergeCell ref="G449:J449"/>
    <mergeCell ref="G507:J507"/>
    <mergeCell ref="G508:J508"/>
    <mergeCell ref="G325:J325"/>
    <mergeCell ref="G329:J329"/>
    <mergeCell ref="A886:L886"/>
    <mergeCell ref="G404:J404"/>
    <mergeCell ref="G402:J402"/>
    <mergeCell ref="G403:J403"/>
    <mergeCell ref="G405:J405"/>
    <mergeCell ref="G406:J406"/>
    <mergeCell ref="G401:J401"/>
    <mergeCell ref="G398:J398"/>
    <mergeCell ref="G399:J399"/>
    <mergeCell ref="G400:J400"/>
    <mergeCell ref="A388:A419"/>
    <mergeCell ref="C388:C419"/>
    <mergeCell ref="D388:D419"/>
    <mergeCell ref="G388:J388"/>
    <mergeCell ref="G397:J397"/>
    <mergeCell ref="G451:J451"/>
    <mergeCell ref="G372:J372"/>
    <mergeCell ref="G512:J512"/>
    <mergeCell ref="G381:J381"/>
    <mergeCell ref="G370:J370"/>
    <mergeCell ref="G371:J371"/>
    <mergeCell ref="G373:J373"/>
    <mergeCell ref="G374:J374"/>
    <mergeCell ref="G375:J375"/>
    <mergeCell ref="E773:E804"/>
    <mergeCell ref="E805:E836"/>
    <mergeCell ref="E453:E484"/>
    <mergeCell ref="E485:E516"/>
    <mergeCell ref="E517:E548"/>
    <mergeCell ref="E549:E580"/>
    <mergeCell ref="G392:J392"/>
    <mergeCell ref="G389:J389"/>
    <mergeCell ref="G393:J393"/>
    <mergeCell ref="G395:J395"/>
    <mergeCell ref="G396:J396"/>
    <mergeCell ref="G380:J380"/>
    <mergeCell ref="G382:J382"/>
    <mergeCell ref="G383:J383"/>
    <mergeCell ref="G384:J384"/>
    <mergeCell ref="G385:J385"/>
    <mergeCell ref="G386:J386"/>
    <mergeCell ref="G378:J378"/>
    <mergeCell ref="G628:J628"/>
    <mergeCell ref="G629:J629"/>
    <mergeCell ref="G673:J673"/>
    <mergeCell ref="G674:J674"/>
    <mergeCell ref="G677:J677"/>
    <mergeCell ref="G682:J682"/>
    <mergeCell ref="G684:J684"/>
    <mergeCell ref="G685:J685"/>
    <mergeCell ref="G686:J686"/>
    <mergeCell ref="A356:A387"/>
    <mergeCell ref="C356:C387"/>
    <mergeCell ref="G566:J566"/>
    <mergeCell ref="G567:J567"/>
    <mergeCell ref="D356:D387"/>
    <mergeCell ref="G356:J356"/>
    <mergeCell ref="G479:J479"/>
    <mergeCell ref="G483:J483"/>
    <mergeCell ref="G475:J475"/>
    <mergeCell ref="G476:J476"/>
    <mergeCell ref="G477:J477"/>
    <mergeCell ref="G478:J478"/>
    <mergeCell ref="G447:J447"/>
    <mergeCell ref="G448:J448"/>
    <mergeCell ref="G452:J452"/>
    <mergeCell ref="G489:J489"/>
    <mergeCell ref="G457:J457"/>
    <mergeCell ref="G504:J504"/>
    <mergeCell ref="G505:J505"/>
    <mergeCell ref="G486:J486"/>
    <mergeCell ref="G394:J394"/>
    <mergeCell ref="G362:J362"/>
    <mergeCell ref="G376:J376"/>
    <mergeCell ref="G387:J387"/>
    <mergeCell ref="G419:J419"/>
    <mergeCell ref="G413:J413"/>
    <mergeCell ref="G414:J414"/>
    <mergeCell ref="G415:J415"/>
    <mergeCell ref="G416:J416"/>
    <mergeCell ref="G417:J417"/>
    <mergeCell ref="G418:J418"/>
    <mergeCell ref="G407:J407"/>
    <mergeCell ref="G408:J408"/>
    <mergeCell ref="G409:J409"/>
    <mergeCell ref="G410:J410"/>
    <mergeCell ref="G411:J411"/>
    <mergeCell ref="G412:J412"/>
    <mergeCell ref="G761:J761"/>
    <mergeCell ref="G730:J730"/>
    <mergeCell ref="G731:J731"/>
    <mergeCell ref="G732:J732"/>
    <mergeCell ref="G733:J733"/>
    <mergeCell ref="G734:J734"/>
    <mergeCell ref="G735:J735"/>
    <mergeCell ref="G736:J736"/>
    <mergeCell ref="G737:J737"/>
    <mergeCell ref="G738:J738"/>
    <mergeCell ref="G741:J741"/>
    <mergeCell ref="G746:J746"/>
    <mergeCell ref="G748:J748"/>
    <mergeCell ref="G749:J749"/>
    <mergeCell ref="G750:J750"/>
    <mergeCell ref="G606:J606"/>
    <mergeCell ref="G607:J607"/>
    <mergeCell ref="G608:J608"/>
    <mergeCell ref="G609:J609"/>
    <mergeCell ref="G610:J610"/>
    <mergeCell ref="G613:J613"/>
    <mergeCell ref="G618:J618"/>
    <mergeCell ref="G620:J620"/>
    <mergeCell ref="G621:J621"/>
    <mergeCell ref="G622:J622"/>
    <mergeCell ref="G623:J623"/>
    <mergeCell ref="G624:J624"/>
    <mergeCell ref="G582:J582"/>
    <mergeCell ref="G611:J611"/>
    <mergeCell ref="G579:J579"/>
    <mergeCell ref="G693:J693"/>
    <mergeCell ref="G694:J694"/>
    <mergeCell ref="G658:J658"/>
    <mergeCell ref="G659:J659"/>
    <mergeCell ref="G660:J660"/>
    <mergeCell ref="G661:J661"/>
    <mergeCell ref="G662:J662"/>
    <mergeCell ref="G663:J663"/>
    <mergeCell ref="G664:J664"/>
    <mergeCell ref="G665:J665"/>
    <mergeCell ref="G634:J634"/>
    <mergeCell ref="G635:J635"/>
    <mergeCell ref="B677:B708"/>
    <mergeCell ref="G612:J612"/>
    <mergeCell ref="G596:J596"/>
    <mergeCell ref="G597:J597"/>
    <mergeCell ref="G598:J598"/>
    <mergeCell ref="G599:J599"/>
    <mergeCell ref="G601:J601"/>
    <mergeCell ref="G639:J639"/>
    <mergeCell ref="G640:J640"/>
    <mergeCell ref="G641:J641"/>
    <mergeCell ref="G591:J591"/>
    <mergeCell ref="G592:J592"/>
    <mergeCell ref="G593:J593"/>
    <mergeCell ref="D613:D644"/>
    <mergeCell ref="G614:J614"/>
    <mergeCell ref="G627:J627"/>
    <mergeCell ref="G713:J713"/>
    <mergeCell ref="G681:J681"/>
    <mergeCell ref="G708:J708"/>
    <mergeCell ref="G722:J722"/>
    <mergeCell ref="G723:J723"/>
    <mergeCell ref="G724:J724"/>
    <mergeCell ref="G727:J727"/>
    <mergeCell ref="G728:J728"/>
    <mergeCell ref="G751:J751"/>
    <mergeCell ref="G752:J752"/>
    <mergeCell ref="G759:J759"/>
    <mergeCell ref="G760:J760"/>
    <mergeCell ref="G753:J753"/>
    <mergeCell ref="G754:J754"/>
    <mergeCell ref="G740:J740"/>
    <mergeCell ref="G755:J755"/>
    <mergeCell ref="G756:J756"/>
    <mergeCell ref="G757:J757"/>
    <mergeCell ref="G758:J758"/>
    <mergeCell ref="G745:J745"/>
    <mergeCell ref="G729:J729"/>
    <mergeCell ref="G697:J697"/>
    <mergeCell ref="A485:A516"/>
    <mergeCell ref="C485:C516"/>
    <mergeCell ref="D485:D516"/>
    <mergeCell ref="G828:J828"/>
    <mergeCell ref="G829:J829"/>
    <mergeCell ref="G830:J830"/>
    <mergeCell ref="G831:J831"/>
    <mergeCell ref="G832:J832"/>
    <mergeCell ref="G833:J833"/>
    <mergeCell ref="G834:J834"/>
    <mergeCell ref="G803:J803"/>
    <mergeCell ref="G805:J805"/>
    <mergeCell ref="G810:J810"/>
    <mergeCell ref="G812:J812"/>
    <mergeCell ref="G813:J813"/>
    <mergeCell ref="G814:J814"/>
    <mergeCell ref="G815:J815"/>
    <mergeCell ref="G816:J816"/>
    <mergeCell ref="G817:J817"/>
    <mergeCell ref="G818:J818"/>
    <mergeCell ref="G819:J819"/>
    <mergeCell ref="G820:J820"/>
    <mergeCell ref="G821:J821"/>
    <mergeCell ref="G822:J822"/>
    <mergeCell ref="G823:J823"/>
    <mergeCell ref="G804:J804"/>
    <mergeCell ref="G824:J824"/>
    <mergeCell ref="G809:J809"/>
    <mergeCell ref="G778:J778"/>
    <mergeCell ref="G780:J780"/>
    <mergeCell ref="G781:J781"/>
    <mergeCell ref="G695:J695"/>
    <mergeCell ref="G515:J515"/>
    <mergeCell ref="G517:J517"/>
    <mergeCell ref="G522:J522"/>
    <mergeCell ref="G524:J524"/>
    <mergeCell ref="G525:J525"/>
    <mergeCell ref="G526:J526"/>
    <mergeCell ref="G527:J527"/>
    <mergeCell ref="G528:J528"/>
    <mergeCell ref="G529:J529"/>
    <mergeCell ref="G523:J523"/>
    <mergeCell ref="G495:J495"/>
    <mergeCell ref="G496:J496"/>
    <mergeCell ref="G497:J497"/>
    <mergeCell ref="G498:J498"/>
    <mergeCell ref="G501:J501"/>
    <mergeCell ref="G513:J513"/>
    <mergeCell ref="G514:J514"/>
    <mergeCell ref="G499:J499"/>
    <mergeCell ref="G506:J506"/>
    <mergeCell ref="G502:J502"/>
    <mergeCell ref="G503:J503"/>
    <mergeCell ref="G557:J557"/>
    <mergeCell ref="G558:J558"/>
    <mergeCell ref="G559:J559"/>
    <mergeCell ref="G560:J560"/>
    <mergeCell ref="G561:J561"/>
    <mergeCell ref="G562:J562"/>
    <mergeCell ref="G563:J563"/>
    <mergeCell ref="G564:J564"/>
    <mergeCell ref="G600:J600"/>
    <mergeCell ref="G580:J580"/>
    <mergeCell ref="A517:A548"/>
    <mergeCell ref="C517:C548"/>
    <mergeCell ref="D517:D548"/>
    <mergeCell ref="G518:J518"/>
    <mergeCell ref="G547:J547"/>
    <mergeCell ref="C549:C580"/>
    <mergeCell ref="D549:D580"/>
    <mergeCell ref="E581:E612"/>
    <mergeCell ref="G531:J531"/>
    <mergeCell ref="G536:J536"/>
    <mergeCell ref="G537:J537"/>
    <mergeCell ref="G530:J530"/>
    <mergeCell ref="A549:A580"/>
    <mergeCell ref="G581:J581"/>
    <mergeCell ref="G586:J586"/>
    <mergeCell ref="G588:J588"/>
    <mergeCell ref="G589:J589"/>
    <mergeCell ref="G590:J590"/>
    <mergeCell ref="G550:J550"/>
    <mergeCell ref="A581:A612"/>
    <mergeCell ref="C581:C612"/>
    <mergeCell ref="D581:D612"/>
    <mergeCell ref="A645:A676"/>
    <mergeCell ref="C645:C676"/>
    <mergeCell ref="D645:D676"/>
    <mergeCell ref="G646:J646"/>
    <mergeCell ref="G675:J675"/>
    <mergeCell ref="G643:J643"/>
    <mergeCell ref="G645:J645"/>
    <mergeCell ref="G650:J650"/>
    <mergeCell ref="G652:J652"/>
    <mergeCell ref="G653:J653"/>
    <mergeCell ref="G654:J654"/>
    <mergeCell ref="G655:J655"/>
    <mergeCell ref="G656:J656"/>
    <mergeCell ref="G657:J657"/>
    <mergeCell ref="G632:J632"/>
    <mergeCell ref="G666:J666"/>
    <mergeCell ref="G667:J667"/>
    <mergeCell ref="G668:J668"/>
    <mergeCell ref="G669:J669"/>
    <mergeCell ref="G670:J670"/>
    <mergeCell ref="G671:J671"/>
    <mergeCell ref="G672:J672"/>
    <mergeCell ref="G637:J637"/>
    <mergeCell ref="G638:J638"/>
    <mergeCell ref="G636:J636"/>
    <mergeCell ref="A613:A644"/>
    <mergeCell ref="C613:C644"/>
    <mergeCell ref="A677:A708"/>
    <mergeCell ref="C677:C708"/>
    <mergeCell ref="D677:D708"/>
    <mergeCell ref="G678:J678"/>
    <mergeCell ref="A709:A740"/>
    <mergeCell ref="C709:C740"/>
    <mergeCell ref="D709:D740"/>
    <mergeCell ref="G710:J710"/>
    <mergeCell ref="G739:J739"/>
    <mergeCell ref="G707:J707"/>
    <mergeCell ref="G709:J709"/>
    <mergeCell ref="G714:J714"/>
    <mergeCell ref="G716:J716"/>
    <mergeCell ref="G717:J717"/>
    <mergeCell ref="G718:J718"/>
    <mergeCell ref="G719:J719"/>
    <mergeCell ref="G720:J720"/>
    <mergeCell ref="G721:J721"/>
    <mergeCell ref="E677:E708"/>
    <mergeCell ref="E709:E740"/>
    <mergeCell ref="G725:J725"/>
    <mergeCell ref="G726:J726"/>
    <mergeCell ref="G696:J696"/>
    <mergeCell ref="G698:J698"/>
    <mergeCell ref="G699:J699"/>
    <mergeCell ref="G700:J700"/>
    <mergeCell ref="G701:J701"/>
    <mergeCell ref="G702:J702"/>
    <mergeCell ref="G703:J703"/>
    <mergeCell ref="G704:J704"/>
    <mergeCell ref="G705:J705"/>
    <mergeCell ref="G706:J706"/>
    <mergeCell ref="A453:A484"/>
    <mergeCell ref="C453:C484"/>
    <mergeCell ref="D453:D484"/>
    <mergeCell ref="G454:J454"/>
    <mergeCell ref="A805:A836"/>
    <mergeCell ref="C805:C836"/>
    <mergeCell ref="D805:D836"/>
    <mergeCell ref="G806:J806"/>
    <mergeCell ref="G835:J835"/>
    <mergeCell ref="A741:A772"/>
    <mergeCell ref="C741:C772"/>
    <mergeCell ref="D741:D772"/>
    <mergeCell ref="G742:J742"/>
    <mergeCell ref="A773:A804"/>
    <mergeCell ref="C773:C804"/>
    <mergeCell ref="D773:D804"/>
    <mergeCell ref="G774:J774"/>
    <mergeCell ref="G826:J826"/>
    <mergeCell ref="G827:J827"/>
    <mergeCell ref="G825:J825"/>
    <mergeCell ref="G811:J811"/>
    <mergeCell ref="G779:J779"/>
    <mergeCell ref="G747:J747"/>
    <mergeCell ref="G715:J715"/>
    <mergeCell ref="G683:J683"/>
    <mergeCell ref="G651:J651"/>
    <mergeCell ref="G619:J619"/>
    <mergeCell ref="G587:J587"/>
    <mergeCell ref="G555:J555"/>
    <mergeCell ref="G801:J801"/>
    <mergeCell ref="G802:J802"/>
    <mergeCell ref="G784:J784"/>
    <mergeCell ref="E356:E387"/>
    <mergeCell ref="E388:E419"/>
    <mergeCell ref="E421:E452"/>
    <mergeCell ref="E36:E67"/>
    <mergeCell ref="E68:E99"/>
    <mergeCell ref="E100:E131"/>
    <mergeCell ref="E132:E163"/>
    <mergeCell ref="E164:E195"/>
    <mergeCell ref="E196:E227"/>
    <mergeCell ref="E228:E259"/>
    <mergeCell ref="E260:E291"/>
    <mergeCell ref="E292:E323"/>
    <mergeCell ref="A420:L420"/>
    <mergeCell ref="A421:A452"/>
    <mergeCell ref="C421:C452"/>
    <mergeCell ref="D421:D452"/>
    <mergeCell ref="G422:J422"/>
    <mergeCell ref="G357:J357"/>
    <mergeCell ref="G361:J361"/>
    <mergeCell ref="G445:J445"/>
    <mergeCell ref="G446:J446"/>
    <mergeCell ref="G363:J363"/>
    <mergeCell ref="G364:J364"/>
    <mergeCell ref="G365:J365"/>
    <mergeCell ref="G366:J366"/>
    <mergeCell ref="G367:J367"/>
    <mergeCell ref="G368:J368"/>
    <mergeCell ref="G369:J369"/>
    <mergeCell ref="G330:J330"/>
    <mergeCell ref="G298:J298"/>
    <mergeCell ref="G266:J266"/>
    <mergeCell ref="G379:J379"/>
    <mergeCell ref="G468:J468"/>
    <mergeCell ref="G469:J469"/>
    <mergeCell ref="G442:J442"/>
    <mergeCell ref="G443:J443"/>
    <mergeCell ref="G421:J421"/>
    <mergeCell ref="G426:J426"/>
    <mergeCell ref="G428:J428"/>
    <mergeCell ref="G427:J427"/>
    <mergeCell ref="G429:J429"/>
    <mergeCell ref="G430:J430"/>
    <mergeCell ref="G433:J433"/>
    <mergeCell ref="G434:J434"/>
    <mergeCell ref="G440:J440"/>
    <mergeCell ref="G441:J441"/>
    <mergeCell ref="G431:J431"/>
    <mergeCell ref="G432:J432"/>
    <mergeCell ref="G450:J450"/>
    <mergeCell ref="G435:J435"/>
    <mergeCell ref="G436:J436"/>
    <mergeCell ref="G437:J437"/>
    <mergeCell ref="G438:J438"/>
    <mergeCell ref="G439:J439"/>
    <mergeCell ref="G425:J425"/>
    <mergeCell ref="G463:J463"/>
    <mergeCell ref="G464:J464"/>
    <mergeCell ref="G465:J465"/>
    <mergeCell ref="G466:J466"/>
    <mergeCell ref="G800:J800"/>
    <mergeCell ref="G786:J786"/>
    <mergeCell ref="G787:J787"/>
    <mergeCell ref="G788:J788"/>
    <mergeCell ref="G789:J789"/>
    <mergeCell ref="G790:J790"/>
    <mergeCell ref="G791:J791"/>
    <mergeCell ref="G792:J792"/>
    <mergeCell ref="G793:J793"/>
    <mergeCell ref="G762:J762"/>
    <mergeCell ref="G763:J763"/>
    <mergeCell ref="G764:J764"/>
    <mergeCell ref="G785:J785"/>
    <mergeCell ref="G794:J794"/>
    <mergeCell ref="G795:J795"/>
    <mergeCell ref="G796:J796"/>
    <mergeCell ref="G797:J797"/>
    <mergeCell ref="G798:J798"/>
    <mergeCell ref="G799:J799"/>
    <mergeCell ref="G777:J777"/>
    <mergeCell ref="G782:J782"/>
    <mergeCell ref="G783:J783"/>
    <mergeCell ref="G772:J772"/>
    <mergeCell ref="G765:J765"/>
    <mergeCell ref="G766:J766"/>
    <mergeCell ref="G767:J767"/>
    <mergeCell ref="G768:J768"/>
    <mergeCell ref="G769:J769"/>
    <mergeCell ref="G770:J770"/>
    <mergeCell ref="G771:J771"/>
    <mergeCell ref="G773:J773"/>
  </mergeCells>
  <pageMargins left="0.25" right="0.25" top="0.36" bottom="0.17" header="0.3" footer="0.17"/>
  <pageSetup paperSize="9" scale="48" fitToHeight="0" orientation="portrait" r:id="rId1"/>
  <rowBreaks count="1" manualBreakCount="1">
    <brk id="879" max="9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5">
    <tabColor rgb="FFFFC000"/>
    <pageSetUpPr fitToPage="1"/>
  </sheetPr>
  <dimension ref="A1:L1058"/>
  <sheetViews>
    <sheetView zoomScale="69" zoomScaleNormal="69" zoomScaleSheetLayoutView="85" workbookViewId="0">
      <selection sqref="A1:L1"/>
    </sheetView>
  </sheetViews>
  <sheetFormatPr defaultRowHeight="19.5" x14ac:dyDescent="0.3"/>
  <cols>
    <col min="1" max="2" width="4.7109375" style="29" customWidth="1"/>
    <col min="3" max="3" width="21.7109375" style="323" customWidth="1"/>
    <col min="4" max="4" width="71.7109375" style="9" customWidth="1"/>
    <col min="5" max="5" width="30.7109375" style="9" customWidth="1"/>
    <col min="6" max="6" width="32.7109375" style="17" customWidth="1"/>
    <col min="7" max="7" width="8.28515625" style="115" customWidth="1"/>
    <col min="8" max="8" width="8.28515625" style="116" customWidth="1"/>
    <col min="9" max="9" width="8.28515625" style="117" customWidth="1"/>
    <col min="10" max="10" width="8.7109375" style="118" customWidth="1"/>
    <col min="11" max="11" width="12.5703125" style="118" customWidth="1"/>
    <col min="12" max="12" width="34.28515625" style="331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1602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49">
        <v>1</v>
      </c>
      <c r="B4" s="551"/>
      <c r="C4" s="455" t="s">
        <v>1442</v>
      </c>
      <c r="D4" s="520"/>
      <c r="E4" s="448"/>
      <c r="F4" s="110" t="s">
        <v>81</v>
      </c>
      <c r="G4" s="523" t="s">
        <v>6</v>
      </c>
      <c r="H4" s="523"/>
      <c r="I4" s="523"/>
      <c r="J4" s="523"/>
      <c r="K4" s="560">
        <v>3</v>
      </c>
      <c r="L4" s="498">
        <v>9464</v>
      </c>
    </row>
    <row r="5" spans="1:12" ht="15" customHeight="1" x14ac:dyDescent="0.25">
      <c r="A5" s="550"/>
      <c r="B5" s="552"/>
      <c r="C5" s="455"/>
      <c r="D5" s="521"/>
      <c r="E5" s="448"/>
      <c r="F5" s="110" t="s">
        <v>80</v>
      </c>
      <c r="G5" s="469">
        <v>9</v>
      </c>
      <c r="H5" s="469"/>
      <c r="I5" s="469"/>
      <c r="J5" s="469"/>
      <c r="K5" s="502"/>
      <c r="L5" s="499"/>
    </row>
    <row r="6" spans="1:12" ht="15" customHeight="1" x14ac:dyDescent="0.25">
      <c r="A6" s="550"/>
      <c r="B6" s="552"/>
      <c r="C6" s="455"/>
      <c r="D6" s="521"/>
      <c r="E6" s="448"/>
      <c r="F6" s="110" t="s">
        <v>8</v>
      </c>
      <c r="G6" s="240">
        <v>3000</v>
      </c>
      <c r="H6" s="241">
        <v>4000</v>
      </c>
      <c r="I6" s="312">
        <v>5000</v>
      </c>
      <c r="J6" s="242">
        <v>6000</v>
      </c>
      <c r="K6" s="502"/>
      <c r="L6" s="499"/>
    </row>
    <row r="7" spans="1:12" ht="15" customHeight="1" x14ac:dyDescent="0.25">
      <c r="A7" s="550"/>
      <c r="B7" s="552"/>
      <c r="C7" s="455"/>
      <c r="D7" s="521"/>
      <c r="E7" s="448"/>
      <c r="F7" s="110" t="s">
        <v>817</v>
      </c>
      <c r="G7" s="243">
        <f>G5*114</f>
        <v>1026</v>
      </c>
      <c r="H7" s="244">
        <f>G5*128</f>
        <v>1152</v>
      </c>
      <c r="I7" s="313">
        <f>G5*143</f>
        <v>1287</v>
      </c>
      <c r="J7" s="245">
        <f>G5*148</f>
        <v>1332</v>
      </c>
      <c r="K7" s="502"/>
      <c r="L7" s="499"/>
    </row>
    <row r="8" spans="1:12" ht="15" customHeight="1" x14ac:dyDescent="0.25">
      <c r="A8" s="550"/>
      <c r="B8" s="552"/>
      <c r="C8" s="455"/>
      <c r="D8" s="521"/>
      <c r="E8" s="448"/>
      <c r="F8" s="110" t="s">
        <v>1269</v>
      </c>
      <c r="G8" s="451">
        <v>0.98</v>
      </c>
      <c r="H8" s="451"/>
      <c r="I8" s="451"/>
      <c r="J8" s="451"/>
      <c r="K8" s="502"/>
      <c r="L8" s="499"/>
    </row>
    <row r="9" spans="1:12" ht="15" customHeight="1" x14ac:dyDescent="0.25">
      <c r="A9" s="550"/>
      <c r="B9" s="552"/>
      <c r="C9" s="455"/>
      <c r="D9" s="521"/>
      <c r="E9" s="448"/>
      <c r="F9" s="93" t="s">
        <v>699</v>
      </c>
      <c r="G9" s="523" t="s">
        <v>700</v>
      </c>
      <c r="H9" s="523"/>
      <c r="I9" s="523"/>
      <c r="J9" s="523"/>
      <c r="K9" s="502"/>
      <c r="L9" s="499"/>
    </row>
    <row r="10" spans="1:12" ht="15" customHeight="1" x14ac:dyDescent="0.25">
      <c r="A10" s="550"/>
      <c r="B10" s="552"/>
      <c r="C10" s="455"/>
      <c r="D10" s="521"/>
      <c r="E10" s="448"/>
      <c r="F10" s="93" t="s">
        <v>1181</v>
      </c>
      <c r="G10" s="462" t="s">
        <v>1179</v>
      </c>
      <c r="H10" s="463"/>
      <c r="I10" s="463"/>
      <c r="J10" s="464"/>
      <c r="K10" s="502"/>
      <c r="L10" s="499"/>
    </row>
    <row r="11" spans="1:12" ht="15" customHeight="1" x14ac:dyDescent="0.25">
      <c r="A11" s="550"/>
      <c r="B11" s="552"/>
      <c r="C11" s="455"/>
      <c r="D11" s="521"/>
      <c r="E11" s="448"/>
      <c r="F11" s="110" t="s">
        <v>83</v>
      </c>
      <c r="G11" s="524">
        <v>66</v>
      </c>
      <c r="H11" s="524"/>
      <c r="I11" s="524"/>
      <c r="J11" s="524"/>
      <c r="K11" s="502"/>
      <c r="L11" s="499"/>
    </row>
    <row r="12" spans="1:12" ht="15" customHeight="1" x14ac:dyDescent="0.25">
      <c r="A12" s="550"/>
      <c r="B12" s="552"/>
      <c r="C12" s="455"/>
      <c r="D12" s="521"/>
      <c r="E12" s="448"/>
      <c r="F12" s="110" t="s">
        <v>396</v>
      </c>
      <c r="G12" s="548" t="s">
        <v>397</v>
      </c>
      <c r="H12" s="524"/>
      <c r="I12" s="524"/>
      <c r="J12" s="524"/>
      <c r="K12" s="502"/>
      <c r="L12" s="499"/>
    </row>
    <row r="13" spans="1:12" ht="15" customHeight="1" x14ac:dyDescent="0.25">
      <c r="A13" s="550"/>
      <c r="B13" s="552"/>
      <c r="C13" s="455"/>
      <c r="D13" s="521"/>
      <c r="E13" s="448"/>
      <c r="F13" s="110" t="s">
        <v>256</v>
      </c>
      <c r="G13" s="524" t="s">
        <v>59</v>
      </c>
      <c r="H13" s="524"/>
      <c r="I13" s="524"/>
      <c r="J13" s="524"/>
      <c r="K13" s="502"/>
      <c r="L13" s="499"/>
    </row>
    <row r="14" spans="1:12" ht="15.6" customHeight="1" x14ac:dyDescent="0.25">
      <c r="A14" s="550"/>
      <c r="B14" s="552"/>
      <c r="C14" s="455"/>
      <c r="D14" s="521"/>
      <c r="E14" s="448"/>
      <c r="F14" s="93" t="s">
        <v>379</v>
      </c>
      <c r="G14" s="523" t="s">
        <v>380</v>
      </c>
      <c r="H14" s="523"/>
      <c r="I14" s="523"/>
      <c r="J14" s="523"/>
      <c r="K14" s="502"/>
      <c r="L14" s="499"/>
    </row>
    <row r="15" spans="1:12" ht="15.6" customHeight="1" x14ac:dyDescent="0.25">
      <c r="A15" s="550"/>
      <c r="B15" s="552"/>
      <c r="C15" s="455"/>
      <c r="D15" s="521"/>
      <c r="E15" s="448"/>
      <c r="F15" s="93" t="s">
        <v>701</v>
      </c>
      <c r="G15" s="523">
        <v>100000</v>
      </c>
      <c r="H15" s="523"/>
      <c r="I15" s="523"/>
      <c r="J15" s="523"/>
      <c r="K15" s="502"/>
      <c r="L15" s="499"/>
    </row>
    <row r="16" spans="1:12" ht="15.6" customHeight="1" x14ac:dyDescent="0.25">
      <c r="A16" s="550"/>
      <c r="B16" s="552"/>
      <c r="C16" s="455"/>
      <c r="D16" s="521"/>
      <c r="E16" s="448"/>
      <c r="F16" s="93" t="s">
        <v>257</v>
      </c>
      <c r="G16" s="523" t="s">
        <v>556</v>
      </c>
      <c r="H16" s="523"/>
      <c r="I16" s="523"/>
      <c r="J16" s="523"/>
      <c r="K16" s="502"/>
      <c r="L16" s="499"/>
    </row>
    <row r="17" spans="1:12" ht="15.6" customHeight="1" x14ac:dyDescent="0.25">
      <c r="A17" s="550"/>
      <c r="B17" s="552"/>
      <c r="C17" s="455"/>
      <c r="D17" s="521"/>
      <c r="E17" s="448"/>
      <c r="F17" s="93" t="s">
        <v>376</v>
      </c>
      <c r="G17" s="523" t="s">
        <v>392</v>
      </c>
      <c r="H17" s="523"/>
      <c r="I17" s="523"/>
      <c r="J17" s="523"/>
      <c r="K17" s="502"/>
      <c r="L17" s="499"/>
    </row>
    <row r="18" spans="1:12" ht="15.6" customHeight="1" x14ac:dyDescent="0.25">
      <c r="A18" s="550"/>
      <c r="B18" s="552"/>
      <c r="C18" s="455"/>
      <c r="D18" s="521"/>
      <c r="E18" s="448"/>
      <c r="F18" s="93" t="s">
        <v>702</v>
      </c>
      <c r="G18" s="523" t="s">
        <v>709</v>
      </c>
      <c r="H18" s="523"/>
      <c r="I18" s="523"/>
      <c r="J18" s="523"/>
      <c r="K18" s="502"/>
      <c r="L18" s="499"/>
    </row>
    <row r="19" spans="1:12" ht="15.6" customHeight="1" x14ac:dyDescent="0.25">
      <c r="A19" s="550"/>
      <c r="B19" s="552"/>
      <c r="C19" s="455"/>
      <c r="D19" s="521"/>
      <c r="E19" s="448"/>
      <c r="F19" s="93" t="s">
        <v>381</v>
      </c>
      <c r="G19" s="523" t="s">
        <v>382</v>
      </c>
      <c r="H19" s="523"/>
      <c r="I19" s="523"/>
      <c r="J19" s="523"/>
      <c r="K19" s="502"/>
      <c r="L19" s="500"/>
    </row>
    <row r="20" spans="1:12" ht="15.6" customHeight="1" x14ac:dyDescent="0.25">
      <c r="A20" s="550"/>
      <c r="B20" s="552"/>
      <c r="C20" s="455"/>
      <c r="D20" s="521"/>
      <c r="E20" s="448"/>
      <c r="F20" s="94" t="s">
        <v>358</v>
      </c>
      <c r="G20" s="523" t="s">
        <v>900</v>
      </c>
      <c r="H20" s="523"/>
      <c r="I20" s="523"/>
      <c r="J20" s="523"/>
      <c r="K20" s="571">
        <v>5</v>
      </c>
      <c r="L20" s="443">
        <v>10127</v>
      </c>
    </row>
    <row r="21" spans="1:12" ht="15.6" customHeight="1" x14ac:dyDescent="0.25">
      <c r="A21" s="550"/>
      <c r="B21" s="552"/>
      <c r="C21" s="455"/>
      <c r="D21" s="521"/>
      <c r="E21" s="448"/>
      <c r="F21" s="93" t="s">
        <v>383</v>
      </c>
      <c r="G21" s="523" t="s">
        <v>394</v>
      </c>
      <c r="H21" s="523"/>
      <c r="I21" s="523"/>
      <c r="J21" s="523"/>
      <c r="K21" s="572"/>
      <c r="L21" s="444" t="e">
        <f>#REF!-#REF!*10%</f>
        <v>#REF!</v>
      </c>
    </row>
    <row r="22" spans="1:12" ht="15.6" customHeight="1" x14ac:dyDescent="0.25">
      <c r="A22" s="550"/>
      <c r="B22" s="552"/>
      <c r="C22" s="455"/>
      <c r="D22" s="521"/>
      <c r="E22" s="448"/>
      <c r="F22" s="93" t="s">
        <v>389</v>
      </c>
      <c r="G22" s="523" t="s">
        <v>390</v>
      </c>
      <c r="H22" s="523"/>
      <c r="I22" s="523"/>
      <c r="J22" s="523"/>
      <c r="K22" s="572"/>
      <c r="L22" s="444" t="e">
        <f>#REF!-#REF!*10%</f>
        <v>#REF!</v>
      </c>
    </row>
    <row r="23" spans="1:12" ht="15.6" customHeight="1" x14ac:dyDescent="0.25">
      <c r="A23" s="550"/>
      <c r="B23" s="552"/>
      <c r="C23" s="455"/>
      <c r="D23" s="521"/>
      <c r="E23" s="448"/>
      <c r="F23" s="93" t="s">
        <v>704</v>
      </c>
      <c r="G23" s="523" t="s">
        <v>705</v>
      </c>
      <c r="H23" s="523"/>
      <c r="I23" s="523"/>
      <c r="J23" s="523"/>
      <c r="K23" s="572"/>
      <c r="L23" s="444" t="e">
        <f>#REF!-#REF!*10%</f>
        <v>#REF!</v>
      </c>
    </row>
    <row r="24" spans="1:12" ht="15.6" customHeight="1" x14ac:dyDescent="0.25">
      <c r="A24" s="550"/>
      <c r="B24" s="552"/>
      <c r="C24" s="455"/>
      <c r="D24" s="521"/>
      <c r="E24" s="448"/>
      <c r="F24" s="93" t="s">
        <v>706</v>
      </c>
      <c r="G24" s="523" t="s">
        <v>390</v>
      </c>
      <c r="H24" s="523"/>
      <c r="I24" s="523"/>
      <c r="J24" s="523"/>
      <c r="K24" s="572"/>
      <c r="L24" s="444" t="e">
        <f>#REF!-#REF!*10%</f>
        <v>#REF!</v>
      </c>
    </row>
    <row r="25" spans="1:12" ht="15.6" customHeight="1" x14ac:dyDescent="0.25">
      <c r="A25" s="550"/>
      <c r="B25" s="552"/>
      <c r="C25" s="455"/>
      <c r="D25" s="521"/>
      <c r="E25" s="448"/>
      <c r="F25" s="93" t="s">
        <v>1271</v>
      </c>
      <c r="G25" s="523" t="s">
        <v>390</v>
      </c>
      <c r="H25" s="523"/>
      <c r="I25" s="523"/>
      <c r="J25" s="523"/>
      <c r="K25" s="572"/>
      <c r="L25" s="444" t="e">
        <f>#REF!-#REF!*10%</f>
        <v>#REF!</v>
      </c>
    </row>
    <row r="26" spans="1:12" ht="15.6" customHeight="1" x14ac:dyDescent="0.25">
      <c r="A26" s="550"/>
      <c r="B26" s="552"/>
      <c r="C26" s="455"/>
      <c r="D26" s="521"/>
      <c r="E26" s="448"/>
      <c r="F26" s="93" t="s">
        <v>707</v>
      </c>
      <c r="G26" s="523" t="s">
        <v>1270</v>
      </c>
      <c r="H26" s="523"/>
      <c r="I26" s="523"/>
      <c r="J26" s="523"/>
      <c r="K26" s="572"/>
      <c r="L26" s="444" t="e">
        <f>#REF!-#REF!*10%</f>
        <v>#REF!</v>
      </c>
    </row>
    <row r="27" spans="1:12" ht="15.6" customHeight="1" x14ac:dyDescent="0.25">
      <c r="A27" s="550"/>
      <c r="B27" s="552"/>
      <c r="C27" s="455"/>
      <c r="D27" s="521"/>
      <c r="E27" s="448"/>
      <c r="F27" s="93" t="s">
        <v>708</v>
      </c>
      <c r="G27" s="523" t="s">
        <v>390</v>
      </c>
      <c r="H27" s="523"/>
      <c r="I27" s="523"/>
      <c r="J27" s="523"/>
      <c r="K27" s="572"/>
      <c r="L27" s="444" t="e">
        <f>#REF!-#REF!*10%</f>
        <v>#REF!</v>
      </c>
    </row>
    <row r="28" spans="1:12" ht="15.6" customHeight="1" x14ac:dyDescent="0.25">
      <c r="A28" s="550"/>
      <c r="B28" s="552"/>
      <c r="C28" s="455"/>
      <c r="D28" s="521"/>
      <c r="E28" s="448"/>
      <c r="F28" s="93" t="s">
        <v>377</v>
      </c>
      <c r="G28" s="523" t="s">
        <v>387</v>
      </c>
      <c r="H28" s="523"/>
      <c r="I28" s="523"/>
      <c r="J28" s="523"/>
      <c r="K28" s="572"/>
      <c r="L28" s="444" t="e">
        <f>#REF!-#REF!*10%</f>
        <v>#REF!</v>
      </c>
    </row>
    <row r="29" spans="1:12" ht="15.6" customHeight="1" x14ac:dyDescent="0.25">
      <c r="A29" s="550"/>
      <c r="B29" s="552"/>
      <c r="C29" s="455"/>
      <c r="D29" s="521"/>
      <c r="E29" s="448"/>
      <c r="F29" s="93" t="s">
        <v>388</v>
      </c>
      <c r="G29" s="523" t="s">
        <v>393</v>
      </c>
      <c r="H29" s="523"/>
      <c r="I29" s="523"/>
      <c r="J29" s="523"/>
      <c r="K29" s="572"/>
      <c r="L29" s="444" t="e">
        <f>#REF!-#REF!*10%</f>
        <v>#REF!</v>
      </c>
    </row>
    <row r="30" spans="1:12" ht="15.6" customHeight="1" x14ac:dyDescent="0.25">
      <c r="A30" s="550"/>
      <c r="B30" s="552"/>
      <c r="C30" s="455"/>
      <c r="D30" s="521"/>
      <c r="E30" s="448"/>
      <c r="F30" s="93" t="s">
        <v>562</v>
      </c>
      <c r="G30" s="523" t="s">
        <v>1476</v>
      </c>
      <c r="H30" s="523"/>
      <c r="I30" s="523"/>
      <c r="J30" s="523"/>
      <c r="K30" s="572"/>
      <c r="L30" s="444" t="e">
        <f>#REF!-#REF!*10%</f>
        <v>#REF!</v>
      </c>
    </row>
    <row r="31" spans="1:12" ht="15.6" customHeight="1" x14ac:dyDescent="0.25">
      <c r="A31" s="550"/>
      <c r="B31" s="552"/>
      <c r="C31" s="455"/>
      <c r="D31" s="521"/>
      <c r="E31" s="448"/>
      <c r="F31" s="93" t="s">
        <v>1183</v>
      </c>
      <c r="G31" s="573" t="s">
        <v>1475</v>
      </c>
      <c r="H31" s="574"/>
      <c r="I31" s="574"/>
      <c r="J31" s="575"/>
      <c r="K31" s="572"/>
      <c r="L31" s="444" t="e">
        <f>#REF!-#REF!*10%</f>
        <v>#REF!</v>
      </c>
    </row>
    <row r="32" spans="1:12" ht="15.6" customHeight="1" x14ac:dyDescent="0.25">
      <c r="A32" s="550"/>
      <c r="B32" s="552"/>
      <c r="C32" s="455"/>
      <c r="D32" s="521"/>
      <c r="E32" s="448"/>
      <c r="F32" s="93" t="s">
        <v>570</v>
      </c>
      <c r="G32" s="523" t="s">
        <v>613</v>
      </c>
      <c r="H32" s="523"/>
      <c r="I32" s="523"/>
      <c r="J32" s="523"/>
      <c r="K32" s="572"/>
      <c r="L32" s="444" t="e">
        <f>#REF!-#REF!*10%</f>
        <v>#REF!</v>
      </c>
    </row>
    <row r="33" spans="1:12" ht="15.6" customHeight="1" x14ac:dyDescent="0.25">
      <c r="A33" s="550"/>
      <c r="B33" s="552"/>
      <c r="C33" s="455"/>
      <c r="D33" s="521"/>
      <c r="E33" s="448"/>
      <c r="F33" s="111" t="s">
        <v>84</v>
      </c>
      <c r="G33" s="526">
        <v>1.2</v>
      </c>
      <c r="H33" s="526"/>
      <c r="I33" s="526"/>
      <c r="J33" s="526"/>
      <c r="K33" s="572"/>
      <c r="L33" s="444" t="e">
        <f>#REF!-#REF!*10%</f>
        <v>#REF!</v>
      </c>
    </row>
    <row r="34" spans="1:12" ht="15" customHeight="1" x14ac:dyDescent="0.25">
      <c r="A34" s="550"/>
      <c r="B34" s="553"/>
      <c r="C34" s="455"/>
      <c r="D34" s="521"/>
      <c r="E34" s="448"/>
      <c r="F34" s="96" t="s">
        <v>1016</v>
      </c>
      <c r="G34" s="454">
        <v>5</v>
      </c>
      <c r="H34" s="454"/>
      <c r="I34" s="454"/>
      <c r="J34" s="454"/>
      <c r="K34" s="572"/>
      <c r="L34" s="511" t="e">
        <f>#REF!-#REF!*10%</f>
        <v>#REF!</v>
      </c>
    </row>
    <row r="35" spans="1:12" ht="15" customHeight="1" x14ac:dyDescent="0.25">
      <c r="A35" s="549">
        <v>2</v>
      </c>
      <c r="B35" s="551"/>
      <c r="C35" s="455" t="s">
        <v>1443</v>
      </c>
      <c r="D35" s="520"/>
      <c r="E35" s="448"/>
      <c r="F35" s="110" t="s">
        <v>81</v>
      </c>
      <c r="G35" s="523" t="s">
        <v>6</v>
      </c>
      <c r="H35" s="523"/>
      <c r="I35" s="523"/>
      <c r="J35" s="523"/>
      <c r="K35" s="560">
        <v>3</v>
      </c>
      <c r="L35" s="498">
        <v>10157</v>
      </c>
    </row>
    <row r="36" spans="1:12" ht="15" customHeight="1" x14ac:dyDescent="0.25">
      <c r="A36" s="550"/>
      <c r="B36" s="552"/>
      <c r="C36" s="455"/>
      <c r="D36" s="521"/>
      <c r="E36" s="448"/>
      <c r="F36" s="110" t="s">
        <v>80</v>
      </c>
      <c r="G36" s="469">
        <v>18</v>
      </c>
      <c r="H36" s="469"/>
      <c r="I36" s="469"/>
      <c r="J36" s="469"/>
      <c r="K36" s="502"/>
      <c r="L36" s="499"/>
    </row>
    <row r="37" spans="1:12" ht="15" customHeight="1" x14ac:dyDescent="0.25">
      <c r="A37" s="550"/>
      <c r="B37" s="552"/>
      <c r="C37" s="455"/>
      <c r="D37" s="521"/>
      <c r="E37" s="448"/>
      <c r="F37" s="110" t="s">
        <v>8</v>
      </c>
      <c r="G37" s="240">
        <v>3000</v>
      </c>
      <c r="H37" s="241">
        <v>4000</v>
      </c>
      <c r="I37" s="312">
        <v>5000</v>
      </c>
      <c r="J37" s="242">
        <v>6000</v>
      </c>
      <c r="K37" s="502"/>
      <c r="L37" s="499"/>
    </row>
    <row r="38" spans="1:12" ht="15" customHeight="1" x14ac:dyDescent="0.25">
      <c r="A38" s="550"/>
      <c r="B38" s="552"/>
      <c r="C38" s="455"/>
      <c r="D38" s="521"/>
      <c r="E38" s="448"/>
      <c r="F38" s="110" t="s">
        <v>817</v>
      </c>
      <c r="G38" s="243">
        <f>G36*114</f>
        <v>2052</v>
      </c>
      <c r="H38" s="244">
        <f>G36*128</f>
        <v>2304</v>
      </c>
      <c r="I38" s="313">
        <f>G36*143</f>
        <v>2574</v>
      </c>
      <c r="J38" s="245">
        <f>G36*148</f>
        <v>2664</v>
      </c>
      <c r="K38" s="502"/>
      <c r="L38" s="499"/>
    </row>
    <row r="39" spans="1:12" ht="15" customHeight="1" x14ac:dyDescent="0.25">
      <c r="A39" s="550"/>
      <c r="B39" s="552"/>
      <c r="C39" s="455"/>
      <c r="D39" s="521"/>
      <c r="E39" s="448"/>
      <c r="F39" s="110" t="s">
        <v>1269</v>
      </c>
      <c r="G39" s="451">
        <v>0.98</v>
      </c>
      <c r="H39" s="451"/>
      <c r="I39" s="451"/>
      <c r="J39" s="451"/>
      <c r="K39" s="502"/>
      <c r="L39" s="499"/>
    </row>
    <row r="40" spans="1:12" ht="15" customHeight="1" x14ac:dyDescent="0.25">
      <c r="A40" s="550"/>
      <c r="B40" s="552"/>
      <c r="C40" s="455"/>
      <c r="D40" s="521"/>
      <c r="E40" s="448"/>
      <c r="F40" s="93" t="s">
        <v>699</v>
      </c>
      <c r="G40" s="523" t="s">
        <v>700</v>
      </c>
      <c r="H40" s="523"/>
      <c r="I40" s="523"/>
      <c r="J40" s="523"/>
      <c r="K40" s="502"/>
      <c r="L40" s="499"/>
    </row>
    <row r="41" spans="1:12" ht="15" customHeight="1" x14ac:dyDescent="0.25">
      <c r="A41" s="550"/>
      <c r="B41" s="552"/>
      <c r="C41" s="455"/>
      <c r="D41" s="521"/>
      <c r="E41" s="448"/>
      <c r="F41" s="93" t="s">
        <v>1181</v>
      </c>
      <c r="G41" s="462" t="s">
        <v>1179</v>
      </c>
      <c r="H41" s="463"/>
      <c r="I41" s="463"/>
      <c r="J41" s="464"/>
      <c r="K41" s="502"/>
      <c r="L41" s="499"/>
    </row>
    <row r="42" spans="1:12" ht="15" customHeight="1" x14ac:dyDescent="0.25">
      <c r="A42" s="550"/>
      <c r="B42" s="552"/>
      <c r="C42" s="455"/>
      <c r="D42" s="521"/>
      <c r="E42" s="448"/>
      <c r="F42" s="110" t="s">
        <v>83</v>
      </c>
      <c r="G42" s="524">
        <v>66</v>
      </c>
      <c r="H42" s="524"/>
      <c r="I42" s="524"/>
      <c r="J42" s="524"/>
      <c r="K42" s="502"/>
      <c r="L42" s="499"/>
    </row>
    <row r="43" spans="1:12" ht="15" customHeight="1" x14ac:dyDescent="0.25">
      <c r="A43" s="550"/>
      <c r="B43" s="552"/>
      <c r="C43" s="455"/>
      <c r="D43" s="521"/>
      <c r="E43" s="448"/>
      <c r="F43" s="110" t="s">
        <v>396</v>
      </c>
      <c r="G43" s="548" t="s">
        <v>397</v>
      </c>
      <c r="H43" s="524"/>
      <c r="I43" s="524"/>
      <c r="J43" s="524"/>
      <c r="K43" s="502"/>
      <c r="L43" s="499"/>
    </row>
    <row r="44" spans="1:12" ht="15" customHeight="1" x14ac:dyDescent="0.25">
      <c r="A44" s="550"/>
      <c r="B44" s="552"/>
      <c r="C44" s="455"/>
      <c r="D44" s="521"/>
      <c r="E44" s="448"/>
      <c r="F44" s="110" t="s">
        <v>256</v>
      </c>
      <c r="G44" s="524" t="s">
        <v>59</v>
      </c>
      <c r="H44" s="524"/>
      <c r="I44" s="524"/>
      <c r="J44" s="524"/>
      <c r="K44" s="502"/>
      <c r="L44" s="499"/>
    </row>
    <row r="45" spans="1:12" ht="15.6" customHeight="1" x14ac:dyDescent="0.25">
      <c r="A45" s="550"/>
      <c r="B45" s="552"/>
      <c r="C45" s="455"/>
      <c r="D45" s="521"/>
      <c r="E45" s="448"/>
      <c r="F45" s="93" t="s">
        <v>379</v>
      </c>
      <c r="G45" s="523" t="s">
        <v>380</v>
      </c>
      <c r="H45" s="523"/>
      <c r="I45" s="523"/>
      <c r="J45" s="523"/>
      <c r="K45" s="502"/>
      <c r="L45" s="499"/>
    </row>
    <row r="46" spans="1:12" ht="15.6" customHeight="1" x14ac:dyDescent="0.25">
      <c r="A46" s="550"/>
      <c r="B46" s="552"/>
      <c r="C46" s="455"/>
      <c r="D46" s="521"/>
      <c r="E46" s="448"/>
      <c r="F46" s="93" t="s">
        <v>701</v>
      </c>
      <c r="G46" s="523">
        <v>100000</v>
      </c>
      <c r="H46" s="523"/>
      <c r="I46" s="523"/>
      <c r="J46" s="523"/>
      <c r="K46" s="502"/>
      <c r="L46" s="499"/>
    </row>
    <row r="47" spans="1:12" ht="15.6" customHeight="1" x14ac:dyDescent="0.25">
      <c r="A47" s="550"/>
      <c r="B47" s="552"/>
      <c r="C47" s="455"/>
      <c r="D47" s="521"/>
      <c r="E47" s="448"/>
      <c r="F47" s="93" t="s">
        <v>257</v>
      </c>
      <c r="G47" s="523" t="s">
        <v>556</v>
      </c>
      <c r="H47" s="523"/>
      <c r="I47" s="523"/>
      <c r="J47" s="523"/>
      <c r="K47" s="502"/>
      <c r="L47" s="499"/>
    </row>
    <row r="48" spans="1:12" ht="15.6" customHeight="1" x14ac:dyDescent="0.25">
      <c r="A48" s="550"/>
      <c r="B48" s="552"/>
      <c r="C48" s="455"/>
      <c r="D48" s="521"/>
      <c r="E48" s="448"/>
      <c r="F48" s="93" t="s">
        <v>376</v>
      </c>
      <c r="G48" s="523" t="s">
        <v>392</v>
      </c>
      <c r="H48" s="523"/>
      <c r="I48" s="523"/>
      <c r="J48" s="523"/>
      <c r="K48" s="502"/>
      <c r="L48" s="499"/>
    </row>
    <row r="49" spans="1:12" ht="15.6" customHeight="1" x14ac:dyDescent="0.25">
      <c r="A49" s="550"/>
      <c r="B49" s="552"/>
      <c r="C49" s="455"/>
      <c r="D49" s="521"/>
      <c r="E49" s="448"/>
      <c r="F49" s="93" t="s">
        <v>702</v>
      </c>
      <c r="G49" s="523" t="s">
        <v>709</v>
      </c>
      <c r="H49" s="523"/>
      <c r="I49" s="523"/>
      <c r="J49" s="523"/>
      <c r="K49" s="502"/>
      <c r="L49" s="499"/>
    </row>
    <row r="50" spans="1:12" ht="15.6" customHeight="1" x14ac:dyDescent="0.25">
      <c r="A50" s="550"/>
      <c r="B50" s="552"/>
      <c r="C50" s="455"/>
      <c r="D50" s="521"/>
      <c r="E50" s="448"/>
      <c r="F50" s="93" t="s">
        <v>381</v>
      </c>
      <c r="G50" s="523" t="s">
        <v>382</v>
      </c>
      <c r="H50" s="523"/>
      <c r="I50" s="523"/>
      <c r="J50" s="523"/>
      <c r="K50" s="502"/>
      <c r="L50" s="500"/>
    </row>
    <row r="51" spans="1:12" ht="15.6" customHeight="1" x14ac:dyDescent="0.25">
      <c r="A51" s="550"/>
      <c r="B51" s="552"/>
      <c r="C51" s="455"/>
      <c r="D51" s="521"/>
      <c r="E51" s="448"/>
      <c r="F51" s="94" t="s">
        <v>358</v>
      </c>
      <c r="G51" s="523" t="s">
        <v>900</v>
      </c>
      <c r="H51" s="523"/>
      <c r="I51" s="523"/>
      <c r="J51" s="523"/>
      <c r="K51" s="571">
        <v>5</v>
      </c>
      <c r="L51" s="443">
        <v>10868</v>
      </c>
    </row>
    <row r="52" spans="1:12" ht="15.6" customHeight="1" x14ac:dyDescent="0.25">
      <c r="A52" s="550"/>
      <c r="B52" s="552"/>
      <c r="C52" s="455"/>
      <c r="D52" s="521"/>
      <c r="E52" s="448"/>
      <c r="F52" s="93" t="s">
        <v>383</v>
      </c>
      <c r="G52" s="523" t="s">
        <v>394</v>
      </c>
      <c r="H52" s="523"/>
      <c r="I52" s="523"/>
      <c r="J52" s="523"/>
      <c r="K52" s="572"/>
      <c r="L52" s="444" t="e">
        <f>#REF!-#REF!*10%</f>
        <v>#REF!</v>
      </c>
    </row>
    <row r="53" spans="1:12" ht="15.6" customHeight="1" x14ac:dyDescent="0.25">
      <c r="A53" s="550"/>
      <c r="B53" s="552"/>
      <c r="C53" s="455"/>
      <c r="D53" s="521"/>
      <c r="E53" s="448"/>
      <c r="F53" s="93" t="s">
        <v>389</v>
      </c>
      <c r="G53" s="523" t="s">
        <v>390</v>
      </c>
      <c r="H53" s="523"/>
      <c r="I53" s="523"/>
      <c r="J53" s="523"/>
      <c r="K53" s="572"/>
      <c r="L53" s="444" t="e">
        <f>#REF!-#REF!*10%</f>
        <v>#REF!</v>
      </c>
    </row>
    <row r="54" spans="1:12" ht="15.6" customHeight="1" x14ac:dyDescent="0.25">
      <c r="A54" s="550"/>
      <c r="B54" s="552"/>
      <c r="C54" s="455"/>
      <c r="D54" s="521"/>
      <c r="E54" s="448"/>
      <c r="F54" s="93" t="s">
        <v>704</v>
      </c>
      <c r="G54" s="523" t="s">
        <v>705</v>
      </c>
      <c r="H54" s="523"/>
      <c r="I54" s="523"/>
      <c r="J54" s="523"/>
      <c r="K54" s="572"/>
      <c r="L54" s="444" t="e">
        <f>#REF!-#REF!*10%</f>
        <v>#REF!</v>
      </c>
    </row>
    <row r="55" spans="1:12" ht="15.6" customHeight="1" x14ac:dyDescent="0.25">
      <c r="A55" s="550"/>
      <c r="B55" s="552"/>
      <c r="C55" s="455"/>
      <c r="D55" s="521"/>
      <c r="E55" s="448"/>
      <c r="F55" s="93" t="s">
        <v>706</v>
      </c>
      <c r="G55" s="523" t="s">
        <v>390</v>
      </c>
      <c r="H55" s="523"/>
      <c r="I55" s="523"/>
      <c r="J55" s="523"/>
      <c r="K55" s="572"/>
      <c r="L55" s="444" t="e">
        <f>#REF!-#REF!*10%</f>
        <v>#REF!</v>
      </c>
    </row>
    <row r="56" spans="1:12" ht="15.6" customHeight="1" x14ac:dyDescent="0.25">
      <c r="A56" s="550"/>
      <c r="B56" s="552"/>
      <c r="C56" s="455"/>
      <c r="D56" s="521"/>
      <c r="E56" s="448"/>
      <c r="F56" s="93" t="s">
        <v>1271</v>
      </c>
      <c r="G56" s="523" t="s">
        <v>390</v>
      </c>
      <c r="H56" s="523"/>
      <c r="I56" s="523"/>
      <c r="J56" s="523"/>
      <c r="K56" s="572"/>
      <c r="L56" s="444" t="e">
        <f>#REF!-#REF!*10%</f>
        <v>#REF!</v>
      </c>
    </row>
    <row r="57" spans="1:12" ht="15.6" customHeight="1" x14ac:dyDescent="0.25">
      <c r="A57" s="550"/>
      <c r="B57" s="552"/>
      <c r="C57" s="455"/>
      <c r="D57" s="521"/>
      <c r="E57" s="448"/>
      <c r="F57" s="93" t="s">
        <v>707</v>
      </c>
      <c r="G57" s="523" t="s">
        <v>1270</v>
      </c>
      <c r="H57" s="523"/>
      <c r="I57" s="523"/>
      <c r="J57" s="523"/>
      <c r="K57" s="572"/>
      <c r="L57" s="444" t="e">
        <f>#REF!-#REF!*10%</f>
        <v>#REF!</v>
      </c>
    </row>
    <row r="58" spans="1:12" ht="15.6" customHeight="1" x14ac:dyDescent="0.25">
      <c r="A58" s="550"/>
      <c r="B58" s="552"/>
      <c r="C58" s="455"/>
      <c r="D58" s="521"/>
      <c r="E58" s="448"/>
      <c r="F58" s="93" t="s">
        <v>708</v>
      </c>
      <c r="G58" s="523" t="s">
        <v>390</v>
      </c>
      <c r="H58" s="523"/>
      <c r="I58" s="523"/>
      <c r="J58" s="523"/>
      <c r="K58" s="572"/>
      <c r="L58" s="444" t="e">
        <f>#REF!-#REF!*10%</f>
        <v>#REF!</v>
      </c>
    </row>
    <row r="59" spans="1:12" ht="15.6" customHeight="1" x14ac:dyDescent="0.25">
      <c r="A59" s="550"/>
      <c r="B59" s="552"/>
      <c r="C59" s="455"/>
      <c r="D59" s="521"/>
      <c r="E59" s="448"/>
      <c r="F59" s="93" t="s">
        <v>377</v>
      </c>
      <c r="G59" s="523" t="s">
        <v>387</v>
      </c>
      <c r="H59" s="523"/>
      <c r="I59" s="523"/>
      <c r="J59" s="523"/>
      <c r="K59" s="572"/>
      <c r="L59" s="444" t="e">
        <f>#REF!-#REF!*10%</f>
        <v>#REF!</v>
      </c>
    </row>
    <row r="60" spans="1:12" ht="15.6" customHeight="1" x14ac:dyDescent="0.25">
      <c r="A60" s="550"/>
      <c r="B60" s="552"/>
      <c r="C60" s="455"/>
      <c r="D60" s="521"/>
      <c r="E60" s="448"/>
      <c r="F60" s="93" t="s">
        <v>388</v>
      </c>
      <c r="G60" s="523" t="s">
        <v>393</v>
      </c>
      <c r="H60" s="523"/>
      <c r="I60" s="523"/>
      <c r="J60" s="523"/>
      <c r="K60" s="572"/>
      <c r="L60" s="444" t="e">
        <f>#REF!-#REF!*10%</f>
        <v>#REF!</v>
      </c>
    </row>
    <row r="61" spans="1:12" ht="15.6" customHeight="1" x14ac:dyDescent="0.25">
      <c r="A61" s="550"/>
      <c r="B61" s="552"/>
      <c r="C61" s="455"/>
      <c r="D61" s="521"/>
      <c r="E61" s="448"/>
      <c r="F61" s="93" t="s">
        <v>562</v>
      </c>
      <c r="G61" s="523" t="s">
        <v>1476</v>
      </c>
      <c r="H61" s="523"/>
      <c r="I61" s="523"/>
      <c r="J61" s="523"/>
      <c r="K61" s="572"/>
      <c r="L61" s="444" t="e">
        <f>#REF!-#REF!*10%</f>
        <v>#REF!</v>
      </c>
    </row>
    <row r="62" spans="1:12" ht="15.6" customHeight="1" x14ac:dyDescent="0.25">
      <c r="A62" s="550"/>
      <c r="B62" s="552"/>
      <c r="C62" s="455"/>
      <c r="D62" s="521"/>
      <c r="E62" s="448"/>
      <c r="F62" s="93" t="s">
        <v>1183</v>
      </c>
      <c r="G62" s="573" t="s">
        <v>1475</v>
      </c>
      <c r="H62" s="574"/>
      <c r="I62" s="574"/>
      <c r="J62" s="575"/>
      <c r="K62" s="572"/>
      <c r="L62" s="444" t="e">
        <f>#REF!-#REF!*10%</f>
        <v>#REF!</v>
      </c>
    </row>
    <row r="63" spans="1:12" ht="15.6" customHeight="1" x14ac:dyDescent="0.25">
      <c r="A63" s="550"/>
      <c r="B63" s="552"/>
      <c r="C63" s="455"/>
      <c r="D63" s="521"/>
      <c r="E63" s="448"/>
      <c r="F63" s="93" t="s">
        <v>570</v>
      </c>
      <c r="G63" s="523" t="s">
        <v>613</v>
      </c>
      <c r="H63" s="523"/>
      <c r="I63" s="523"/>
      <c r="J63" s="523"/>
      <c r="K63" s="572"/>
      <c r="L63" s="444" t="e">
        <f>#REF!-#REF!*10%</f>
        <v>#REF!</v>
      </c>
    </row>
    <row r="64" spans="1:12" ht="15.6" customHeight="1" x14ac:dyDescent="0.25">
      <c r="A64" s="550"/>
      <c r="B64" s="552"/>
      <c r="C64" s="455"/>
      <c r="D64" s="521"/>
      <c r="E64" s="448"/>
      <c r="F64" s="111" t="s">
        <v>84</v>
      </c>
      <c r="G64" s="526">
        <v>1.2</v>
      </c>
      <c r="H64" s="526"/>
      <c r="I64" s="526"/>
      <c r="J64" s="526"/>
      <c r="K64" s="572"/>
      <c r="L64" s="444" t="e">
        <f>#REF!-#REF!*10%</f>
        <v>#REF!</v>
      </c>
    </row>
    <row r="65" spans="1:12" ht="15" customHeight="1" x14ac:dyDescent="0.25">
      <c r="A65" s="550"/>
      <c r="B65" s="553"/>
      <c r="C65" s="455"/>
      <c r="D65" s="521"/>
      <c r="E65" s="448"/>
      <c r="F65" s="96" t="s">
        <v>1016</v>
      </c>
      <c r="G65" s="454">
        <v>5</v>
      </c>
      <c r="H65" s="454"/>
      <c r="I65" s="454"/>
      <c r="J65" s="454"/>
      <c r="K65" s="572"/>
      <c r="L65" s="511" t="e">
        <f>#REF!-#REF!*10%</f>
        <v>#REF!</v>
      </c>
    </row>
    <row r="66" spans="1:12" ht="15" customHeight="1" x14ac:dyDescent="0.25">
      <c r="A66" s="549">
        <v>3</v>
      </c>
      <c r="B66" s="551"/>
      <c r="C66" s="455" t="s">
        <v>1444</v>
      </c>
      <c r="D66" s="520"/>
      <c r="E66" s="448"/>
      <c r="F66" s="110" t="s">
        <v>81</v>
      </c>
      <c r="G66" s="523" t="s">
        <v>6</v>
      </c>
      <c r="H66" s="523"/>
      <c r="I66" s="523"/>
      <c r="J66" s="523"/>
      <c r="K66" s="560">
        <v>3</v>
      </c>
      <c r="L66" s="498">
        <v>10620</v>
      </c>
    </row>
    <row r="67" spans="1:12" ht="15" customHeight="1" x14ac:dyDescent="0.25">
      <c r="A67" s="550"/>
      <c r="B67" s="552"/>
      <c r="C67" s="455"/>
      <c r="D67" s="521"/>
      <c r="E67" s="448"/>
      <c r="F67" s="110" t="s">
        <v>80</v>
      </c>
      <c r="G67" s="469">
        <v>27</v>
      </c>
      <c r="H67" s="469"/>
      <c r="I67" s="469"/>
      <c r="J67" s="469"/>
      <c r="K67" s="502"/>
      <c r="L67" s="499"/>
    </row>
    <row r="68" spans="1:12" ht="15" customHeight="1" x14ac:dyDescent="0.25">
      <c r="A68" s="550"/>
      <c r="B68" s="552"/>
      <c r="C68" s="455"/>
      <c r="D68" s="521"/>
      <c r="E68" s="448"/>
      <c r="F68" s="110" t="s">
        <v>8</v>
      </c>
      <c r="G68" s="240">
        <v>3000</v>
      </c>
      <c r="H68" s="241">
        <v>4000</v>
      </c>
      <c r="I68" s="312">
        <v>5000</v>
      </c>
      <c r="J68" s="242">
        <v>6000</v>
      </c>
      <c r="K68" s="502"/>
      <c r="L68" s="499"/>
    </row>
    <row r="69" spans="1:12" ht="15" customHeight="1" x14ac:dyDescent="0.25">
      <c r="A69" s="550"/>
      <c r="B69" s="552"/>
      <c r="C69" s="455"/>
      <c r="D69" s="521"/>
      <c r="E69" s="448"/>
      <c r="F69" s="110" t="s">
        <v>817</v>
      </c>
      <c r="G69" s="243">
        <f>G67*114</f>
        <v>3078</v>
      </c>
      <c r="H69" s="244">
        <f>G67*128</f>
        <v>3456</v>
      </c>
      <c r="I69" s="313">
        <f>G67*143</f>
        <v>3861</v>
      </c>
      <c r="J69" s="245">
        <f>G67*148</f>
        <v>3996</v>
      </c>
      <c r="K69" s="502"/>
      <c r="L69" s="499"/>
    </row>
    <row r="70" spans="1:12" ht="15" customHeight="1" x14ac:dyDescent="0.25">
      <c r="A70" s="550"/>
      <c r="B70" s="552"/>
      <c r="C70" s="455"/>
      <c r="D70" s="521"/>
      <c r="E70" s="448"/>
      <c r="F70" s="110" t="s">
        <v>1269</v>
      </c>
      <c r="G70" s="451">
        <v>0.98</v>
      </c>
      <c r="H70" s="451"/>
      <c r="I70" s="451"/>
      <c r="J70" s="451"/>
      <c r="K70" s="502"/>
      <c r="L70" s="499"/>
    </row>
    <row r="71" spans="1:12" ht="15" customHeight="1" x14ac:dyDescent="0.25">
      <c r="A71" s="550"/>
      <c r="B71" s="552"/>
      <c r="C71" s="455"/>
      <c r="D71" s="521"/>
      <c r="E71" s="448"/>
      <c r="F71" s="93" t="s">
        <v>699</v>
      </c>
      <c r="G71" s="523" t="s">
        <v>700</v>
      </c>
      <c r="H71" s="523"/>
      <c r="I71" s="523"/>
      <c r="J71" s="523"/>
      <c r="K71" s="502"/>
      <c r="L71" s="499"/>
    </row>
    <row r="72" spans="1:12" ht="15" customHeight="1" x14ac:dyDescent="0.25">
      <c r="A72" s="550"/>
      <c r="B72" s="552"/>
      <c r="C72" s="455"/>
      <c r="D72" s="521"/>
      <c r="E72" s="448"/>
      <c r="F72" s="93" t="s">
        <v>1181</v>
      </c>
      <c r="G72" s="462" t="s">
        <v>1179</v>
      </c>
      <c r="H72" s="463"/>
      <c r="I72" s="463"/>
      <c r="J72" s="464"/>
      <c r="K72" s="502"/>
      <c r="L72" s="499"/>
    </row>
    <row r="73" spans="1:12" ht="15" customHeight="1" x14ac:dyDescent="0.25">
      <c r="A73" s="550"/>
      <c r="B73" s="552"/>
      <c r="C73" s="455"/>
      <c r="D73" s="521"/>
      <c r="E73" s="448"/>
      <c r="F73" s="110" t="s">
        <v>83</v>
      </c>
      <c r="G73" s="524">
        <v>66</v>
      </c>
      <c r="H73" s="524"/>
      <c r="I73" s="524"/>
      <c r="J73" s="524"/>
      <c r="K73" s="502"/>
      <c r="L73" s="499"/>
    </row>
    <row r="74" spans="1:12" ht="15" customHeight="1" x14ac:dyDescent="0.25">
      <c r="A74" s="550"/>
      <c r="B74" s="552"/>
      <c r="C74" s="455"/>
      <c r="D74" s="521"/>
      <c r="E74" s="448"/>
      <c r="F74" s="110" t="s">
        <v>396</v>
      </c>
      <c r="G74" s="548" t="s">
        <v>397</v>
      </c>
      <c r="H74" s="524"/>
      <c r="I74" s="524"/>
      <c r="J74" s="524"/>
      <c r="K74" s="502"/>
      <c r="L74" s="499"/>
    </row>
    <row r="75" spans="1:12" ht="15" customHeight="1" x14ac:dyDescent="0.25">
      <c r="A75" s="550"/>
      <c r="B75" s="552"/>
      <c r="C75" s="455"/>
      <c r="D75" s="521"/>
      <c r="E75" s="448"/>
      <c r="F75" s="110" t="s">
        <v>256</v>
      </c>
      <c r="G75" s="524" t="s">
        <v>59</v>
      </c>
      <c r="H75" s="524"/>
      <c r="I75" s="524"/>
      <c r="J75" s="524"/>
      <c r="K75" s="502"/>
      <c r="L75" s="499"/>
    </row>
    <row r="76" spans="1:12" ht="15.6" customHeight="1" x14ac:dyDescent="0.25">
      <c r="A76" s="550"/>
      <c r="B76" s="552"/>
      <c r="C76" s="455"/>
      <c r="D76" s="521"/>
      <c r="E76" s="448"/>
      <c r="F76" s="93" t="s">
        <v>379</v>
      </c>
      <c r="G76" s="523" t="s">
        <v>380</v>
      </c>
      <c r="H76" s="523"/>
      <c r="I76" s="523"/>
      <c r="J76" s="523"/>
      <c r="K76" s="502"/>
      <c r="L76" s="499"/>
    </row>
    <row r="77" spans="1:12" ht="15.6" customHeight="1" x14ac:dyDescent="0.25">
      <c r="A77" s="550"/>
      <c r="B77" s="552"/>
      <c r="C77" s="455"/>
      <c r="D77" s="521"/>
      <c r="E77" s="448"/>
      <c r="F77" s="93" t="s">
        <v>701</v>
      </c>
      <c r="G77" s="523">
        <v>100000</v>
      </c>
      <c r="H77" s="523"/>
      <c r="I77" s="523"/>
      <c r="J77" s="523"/>
      <c r="K77" s="502"/>
      <c r="L77" s="499"/>
    </row>
    <row r="78" spans="1:12" ht="15.6" customHeight="1" x14ac:dyDescent="0.25">
      <c r="A78" s="550"/>
      <c r="B78" s="552"/>
      <c r="C78" s="455"/>
      <c r="D78" s="521"/>
      <c r="E78" s="448"/>
      <c r="F78" s="93" t="s">
        <v>257</v>
      </c>
      <c r="G78" s="523" t="s">
        <v>556</v>
      </c>
      <c r="H78" s="523"/>
      <c r="I78" s="523"/>
      <c r="J78" s="523"/>
      <c r="K78" s="502"/>
      <c r="L78" s="499"/>
    </row>
    <row r="79" spans="1:12" ht="15.6" customHeight="1" x14ac:dyDescent="0.25">
      <c r="A79" s="550"/>
      <c r="B79" s="552"/>
      <c r="C79" s="455"/>
      <c r="D79" s="521"/>
      <c r="E79" s="448"/>
      <c r="F79" s="93" t="s">
        <v>376</v>
      </c>
      <c r="G79" s="523" t="s">
        <v>392</v>
      </c>
      <c r="H79" s="523"/>
      <c r="I79" s="523"/>
      <c r="J79" s="523"/>
      <c r="K79" s="502"/>
      <c r="L79" s="499"/>
    </row>
    <row r="80" spans="1:12" ht="15.6" customHeight="1" x14ac:dyDescent="0.25">
      <c r="A80" s="550"/>
      <c r="B80" s="552"/>
      <c r="C80" s="455"/>
      <c r="D80" s="521"/>
      <c r="E80" s="448"/>
      <c r="F80" s="93" t="s">
        <v>702</v>
      </c>
      <c r="G80" s="523" t="s">
        <v>709</v>
      </c>
      <c r="H80" s="523"/>
      <c r="I80" s="523"/>
      <c r="J80" s="523"/>
      <c r="K80" s="502"/>
      <c r="L80" s="499"/>
    </row>
    <row r="81" spans="1:12" ht="15.6" customHeight="1" x14ac:dyDescent="0.25">
      <c r="A81" s="550"/>
      <c r="B81" s="552"/>
      <c r="C81" s="455"/>
      <c r="D81" s="521"/>
      <c r="E81" s="448"/>
      <c r="F81" s="93" t="s">
        <v>381</v>
      </c>
      <c r="G81" s="523" t="s">
        <v>382</v>
      </c>
      <c r="H81" s="523"/>
      <c r="I81" s="523"/>
      <c r="J81" s="523"/>
      <c r="K81" s="502"/>
      <c r="L81" s="500"/>
    </row>
    <row r="82" spans="1:12" ht="15.6" customHeight="1" x14ac:dyDescent="0.25">
      <c r="A82" s="550"/>
      <c r="B82" s="552"/>
      <c r="C82" s="455"/>
      <c r="D82" s="521"/>
      <c r="E82" s="448"/>
      <c r="F82" s="94" t="s">
        <v>358</v>
      </c>
      <c r="G82" s="523" t="s">
        <v>900</v>
      </c>
      <c r="H82" s="523"/>
      <c r="I82" s="523"/>
      <c r="J82" s="523"/>
      <c r="K82" s="571">
        <v>5</v>
      </c>
      <c r="L82" s="443">
        <v>11363</v>
      </c>
    </row>
    <row r="83" spans="1:12" ht="15.6" customHeight="1" x14ac:dyDescent="0.25">
      <c r="A83" s="550"/>
      <c r="B83" s="552"/>
      <c r="C83" s="455"/>
      <c r="D83" s="521"/>
      <c r="E83" s="448"/>
      <c r="F83" s="93" t="s">
        <v>383</v>
      </c>
      <c r="G83" s="523" t="s">
        <v>394</v>
      </c>
      <c r="H83" s="523"/>
      <c r="I83" s="523"/>
      <c r="J83" s="523"/>
      <c r="K83" s="572"/>
      <c r="L83" s="444" t="e">
        <f>#REF!-#REF!*10%</f>
        <v>#REF!</v>
      </c>
    </row>
    <row r="84" spans="1:12" ht="15.6" customHeight="1" x14ac:dyDescent="0.25">
      <c r="A84" s="550"/>
      <c r="B84" s="552"/>
      <c r="C84" s="455"/>
      <c r="D84" s="521"/>
      <c r="E84" s="448"/>
      <c r="F84" s="93" t="s">
        <v>389</v>
      </c>
      <c r="G84" s="523" t="s">
        <v>390</v>
      </c>
      <c r="H84" s="523"/>
      <c r="I84" s="523"/>
      <c r="J84" s="523"/>
      <c r="K84" s="572"/>
      <c r="L84" s="444" t="e">
        <f>#REF!-#REF!*10%</f>
        <v>#REF!</v>
      </c>
    </row>
    <row r="85" spans="1:12" ht="15.6" customHeight="1" x14ac:dyDescent="0.25">
      <c r="A85" s="550"/>
      <c r="B85" s="552"/>
      <c r="C85" s="455"/>
      <c r="D85" s="521"/>
      <c r="E85" s="448"/>
      <c r="F85" s="93" t="s">
        <v>704</v>
      </c>
      <c r="G85" s="523" t="s">
        <v>705</v>
      </c>
      <c r="H85" s="523"/>
      <c r="I85" s="523"/>
      <c r="J85" s="523"/>
      <c r="K85" s="572"/>
      <c r="L85" s="444" t="e">
        <f>#REF!-#REF!*10%</f>
        <v>#REF!</v>
      </c>
    </row>
    <row r="86" spans="1:12" ht="15.6" customHeight="1" x14ac:dyDescent="0.25">
      <c r="A86" s="550"/>
      <c r="B86" s="552"/>
      <c r="C86" s="455"/>
      <c r="D86" s="521"/>
      <c r="E86" s="448"/>
      <c r="F86" s="93" t="s">
        <v>706</v>
      </c>
      <c r="G86" s="523" t="s">
        <v>390</v>
      </c>
      <c r="H86" s="523"/>
      <c r="I86" s="523"/>
      <c r="J86" s="523"/>
      <c r="K86" s="572"/>
      <c r="L86" s="444" t="e">
        <f>#REF!-#REF!*10%</f>
        <v>#REF!</v>
      </c>
    </row>
    <row r="87" spans="1:12" ht="15.6" customHeight="1" x14ac:dyDescent="0.25">
      <c r="A87" s="550"/>
      <c r="B87" s="552"/>
      <c r="C87" s="455"/>
      <c r="D87" s="521"/>
      <c r="E87" s="448"/>
      <c r="F87" s="93" t="s">
        <v>1271</v>
      </c>
      <c r="G87" s="523" t="s">
        <v>390</v>
      </c>
      <c r="H87" s="523"/>
      <c r="I87" s="523"/>
      <c r="J87" s="523"/>
      <c r="K87" s="572"/>
      <c r="L87" s="444" t="e">
        <f>#REF!-#REF!*10%</f>
        <v>#REF!</v>
      </c>
    </row>
    <row r="88" spans="1:12" ht="15.6" customHeight="1" x14ac:dyDescent="0.25">
      <c r="A88" s="550"/>
      <c r="B88" s="552"/>
      <c r="C88" s="455"/>
      <c r="D88" s="521"/>
      <c r="E88" s="448"/>
      <c r="F88" s="93" t="s">
        <v>707</v>
      </c>
      <c r="G88" s="523" t="s">
        <v>1270</v>
      </c>
      <c r="H88" s="523"/>
      <c r="I88" s="523"/>
      <c r="J88" s="523"/>
      <c r="K88" s="572"/>
      <c r="L88" s="444" t="e">
        <f>#REF!-#REF!*10%</f>
        <v>#REF!</v>
      </c>
    </row>
    <row r="89" spans="1:12" ht="15.6" customHeight="1" x14ac:dyDescent="0.25">
      <c r="A89" s="550"/>
      <c r="B89" s="552"/>
      <c r="C89" s="455"/>
      <c r="D89" s="521"/>
      <c r="E89" s="448"/>
      <c r="F89" s="93" t="s">
        <v>708</v>
      </c>
      <c r="G89" s="523" t="s">
        <v>390</v>
      </c>
      <c r="H89" s="523"/>
      <c r="I89" s="523"/>
      <c r="J89" s="523"/>
      <c r="K89" s="572"/>
      <c r="L89" s="444" t="e">
        <f>#REF!-#REF!*10%</f>
        <v>#REF!</v>
      </c>
    </row>
    <row r="90" spans="1:12" ht="15.6" customHeight="1" x14ac:dyDescent="0.25">
      <c r="A90" s="550"/>
      <c r="B90" s="552"/>
      <c r="C90" s="455"/>
      <c r="D90" s="521"/>
      <c r="E90" s="448"/>
      <c r="F90" s="93" t="s">
        <v>377</v>
      </c>
      <c r="G90" s="523" t="s">
        <v>387</v>
      </c>
      <c r="H90" s="523"/>
      <c r="I90" s="523"/>
      <c r="J90" s="523"/>
      <c r="K90" s="572"/>
      <c r="L90" s="444" t="e">
        <f>#REF!-#REF!*10%</f>
        <v>#REF!</v>
      </c>
    </row>
    <row r="91" spans="1:12" ht="15.6" customHeight="1" x14ac:dyDescent="0.25">
      <c r="A91" s="550"/>
      <c r="B91" s="552"/>
      <c r="C91" s="455"/>
      <c r="D91" s="521"/>
      <c r="E91" s="448"/>
      <c r="F91" s="93" t="s">
        <v>388</v>
      </c>
      <c r="G91" s="523" t="s">
        <v>393</v>
      </c>
      <c r="H91" s="523"/>
      <c r="I91" s="523"/>
      <c r="J91" s="523"/>
      <c r="K91" s="572"/>
      <c r="L91" s="444" t="e">
        <f>#REF!-#REF!*10%</f>
        <v>#REF!</v>
      </c>
    </row>
    <row r="92" spans="1:12" ht="15.6" customHeight="1" x14ac:dyDescent="0.25">
      <c r="A92" s="550"/>
      <c r="B92" s="552"/>
      <c r="C92" s="455"/>
      <c r="D92" s="521"/>
      <c r="E92" s="448"/>
      <c r="F92" s="93" t="s">
        <v>562</v>
      </c>
      <c r="G92" s="523" t="s">
        <v>1476</v>
      </c>
      <c r="H92" s="523"/>
      <c r="I92" s="523"/>
      <c r="J92" s="523"/>
      <c r="K92" s="572"/>
      <c r="L92" s="444" t="e">
        <f>#REF!-#REF!*10%</f>
        <v>#REF!</v>
      </c>
    </row>
    <row r="93" spans="1:12" ht="15.6" customHeight="1" x14ac:dyDescent="0.25">
      <c r="A93" s="550"/>
      <c r="B93" s="552"/>
      <c r="C93" s="455"/>
      <c r="D93" s="521"/>
      <c r="E93" s="448"/>
      <c r="F93" s="93" t="s">
        <v>1183</v>
      </c>
      <c r="G93" s="573" t="s">
        <v>1475</v>
      </c>
      <c r="H93" s="574"/>
      <c r="I93" s="574"/>
      <c r="J93" s="575"/>
      <c r="K93" s="572"/>
      <c r="L93" s="444" t="e">
        <f>#REF!-#REF!*10%</f>
        <v>#REF!</v>
      </c>
    </row>
    <row r="94" spans="1:12" ht="15.6" customHeight="1" x14ac:dyDescent="0.25">
      <c r="A94" s="550"/>
      <c r="B94" s="552"/>
      <c r="C94" s="455"/>
      <c r="D94" s="521"/>
      <c r="E94" s="448"/>
      <c r="F94" s="93" t="s">
        <v>570</v>
      </c>
      <c r="G94" s="523" t="s">
        <v>613</v>
      </c>
      <c r="H94" s="523"/>
      <c r="I94" s="523"/>
      <c r="J94" s="523"/>
      <c r="K94" s="572"/>
      <c r="L94" s="444" t="e">
        <f>#REF!-#REF!*10%</f>
        <v>#REF!</v>
      </c>
    </row>
    <row r="95" spans="1:12" ht="15.6" customHeight="1" x14ac:dyDescent="0.25">
      <c r="A95" s="550"/>
      <c r="B95" s="552"/>
      <c r="C95" s="455"/>
      <c r="D95" s="521"/>
      <c r="E95" s="448"/>
      <c r="F95" s="111" t="s">
        <v>84</v>
      </c>
      <c r="G95" s="526">
        <v>1.2</v>
      </c>
      <c r="H95" s="526"/>
      <c r="I95" s="526"/>
      <c r="J95" s="526"/>
      <c r="K95" s="572"/>
      <c r="L95" s="444" t="e">
        <f>#REF!-#REF!*10%</f>
        <v>#REF!</v>
      </c>
    </row>
    <row r="96" spans="1:12" ht="15" customHeight="1" x14ac:dyDescent="0.25">
      <c r="A96" s="550"/>
      <c r="B96" s="553"/>
      <c r="C96" s="455"/>
      <c r="D96" s="521"/>
      <c r="E96" s="448"/>
      <c r="F96" s="96" t="s">
        <v>1016</v>
      </c>
      <c r="G96" s="454">
        <v>5</v>
      </c>
      <c r="H96" s="454"/>
      <c r="I96" s="454"/>
      <c r="J96" s="454"/>
      <c r="K96" s="572"/>
      <c r="L96" s="511" t="e">
        <f>#REF!-#REF!*10%</f>
        <v>#REF!</v>
      </c>
    </row>
    <row r="97" spans="1:12" ht="15" customHeight="1" x14ac:dyDescent="0.25">
      <c r="A97" s="549">
        <v>4</v>
      </c>
      <c r="B97" s="551"/>
      <c r="C97" s="455" t="s">
        <v>1445</v>
      </c>
      <c r="D97" s="520"/>
      <c r="E97" s="448"/>
      <c r="F97" s="110" t="s">
        <v>81</v>
      </c>
      <c r="G97" s="523" t="s">
        <v>6</v>
      </c>
      <c r="H97" s="523"/>
      <c r="I97" s="523"/>
      <c r="J97" s="523"/>
      <c r="K97" s="560">
        <v>3</v>
      </c>
      <c r="L97" s="498">
        <v>11081</v>
      </c>
    </row>
    <row r="98" spans="1:12" ht="15" customHeight="1" x14ac:dyDescent="0.25">
      <c r="A98" s="550"/>
      <c r="B98" s="552"/>
      <c r="C98" s="455"/>
      <c r="D98" s="521"/>
      <c r="E98" s="448"/>
      <c r="F98" s="110" t="s">
        <v>80</v>
      </c>
      <c r="G98" s="469">
        <v>35</v>
      </c>
      <c r="H98" s="469"/>
      <c r="I98" s="469"/>
      <c r="J98" s="469"/>
      <c r="K98" s="502"/>
      <c r="L98" s="499"/>
    </row>
    <row r="99" spans="1:12" ht="15" customHeight="1" x14ac:dyDescent="0.25">
      <c r="A99" s="550"/>
      <c r="B99" s="552"/>
      <c r="C99" s="455"/>
      <c r="D99" s="521"/>
      <c r="E99" s="448"/>
      <c r="F99" s="110" t="s">
        <v>8</v>
      </c>
      <c r="G99" s="240">
        <v>3000</v>
      </c>
      <c r="H99" s="241">
        <v>4000</v>
      </c>
      <c r="I99" s="312">
        <v>5000</v>
      </c>
      <c r="J99" s="242">
        <v>6000</v>
      </c>
      <c r="K99" s="502"/>
      <c r="L99" s="499"/>
    </row>
    <row r="100" spans="1:12" ht="15" customHeight="1" x14ac:dyDescent="0.25">
      <c r="A100" s="550"/>
      <c r="B100" s="552"/>
      <c r="C100" s="455"/>
      <c r="D100" s="521"/>
      <c r="E100" s="448"/>
      <c r="F100" s="110" t="s">
        <v>817</v>
      </c>
      <c r="G100" s="243">
        <f>G98*114</f>
        <v>3990</v>
      </c>
      <c r="H100" s="244">
        <f>G98*128</f>
        <v>4480</v>
      </c>
      <c r="I100" s="313">
        <f>G98*143</f>
        <v>5005</v>
      </c>
      <c r="J100" s="245">
        <f>G98*148</f>
        <v>5180</v>
      </c>
      <c r="K100" s="502"/>
      <c r="L100" s="499"/>
    </row>
    <row r="101" spans="1:12" ht="15" customHeight="1" x14ac:dyDescent="0.25">
      <c r="A101" s="550"/>
      <c r="B101" s="552"/>
      <c r="C101" s="455"/>
      <c r="D101" s="521"/>
      <c r="E101" s="448"/>
      <c r="F101" s="110" t="s">
        <v>1269</v>
      </c>
      <c r="G101" s="451">
        <v>0.98</v>
      </c>
      <c r="H101" s="451"/>
      <c r="I101" s="451"/>
      <c r="J101" s="451"/>
      <c r="K101" s="502"/>
      <c r="L101" s="499"/>
    </row>
    <row r="102" spans="1:12" ht="15" customHeight="1" x14ac:dyDescent="0.25">
      <c r="A102" s="550"/>
      <c r="B102" s="552"/>
      <c r="C102" s="455"/>
      <c r="D102" s="521"/>
      <c r="E102" s="448"/>
      <c r="F102" s="93" t="s">
        <v>699</v>
      </c>
      <c r="G102" s="523" t="s">
        <v>700</v>
      </c>
      <c r="H102" s="523"/>
      <c r="I102" s="523"/>
      <c r="J102" s="523"/>
      <c r="K102" s="502"/>
      <c r="L102" s="499"/>
    </row>
    <row r="103" spans="1:12" ht="15" customHeight="1" x14ac:dyDescent="0.25">
      <c r="A103" s="550"/>
      <c r="B103" s="552"/>
      <c r="C103" s="455"/>
      <c r="D103" s="521"/>
      <c r="E103" s="448"/>
      <c r="F103" s="93" t="s">
        <v>1181</v>
      </c>
      <c r="G103" s="462" t="s">
        <v>1179</v>
      </c>
      <c r="H103" s="463"/>
      <c r="I103" s="463"/>
      <c r="J103" s="464"/>
      <c r="K103" s="502"/>
      <c r="L103" s="499"/>
    </row>
    <row r="104" spans="1:12" ht="15" customHeight="1" x14ac:dyDescent="0.25">
      <c r="A104" s="550"/>
      <c r="B104" s="552"/>
      <c r="C104" s="455"/>
      <c r="D104" s="521"/>
      <c r="E104" s="448"/>
      <c r="F104" s="110" t="s">
        <v>83</v>
      </c>
      <c r="G104" s="524">
        <v>66</v>
      </c>
      <c r="H104" s="524"/>
      <c r="I104" s="524"/>
      <c r="J104" s="524"/>
      <c r="K104" s="502"/>
      <c r="L104" s="499"/>
    </row>
    <row r="105" spans="1:12" ht="15" customHeight="1" x14ac:dyDescent="0.25">
      <c r="A105" s="550"/>
      <c r="B105" s="552"/>
      <c r="C105" s="455"/>
      <c r="D105" s="521"/>
      <c r="E105" s="448"/>
      <c r="F105" s="110" t="s">
        <v>396</v>
      </c>
      <c r="G105" s="548" t="s">
        <v>397</v>
      </c>
      <c r="H105" s="524"/>
      <c r="I105" s="524"/>
      <c r="J105" s="524"/>
      <c r="K105" s="502"/>
      <c r="L105" s="499"/>
    </row>
    <row r="106" spans="1:12" ht="15" customHeight="1" x14ac:dyDescent="0.25">
      <c r="A106" s="550"/>
      <c r="B106" s="552"/>
      <c r="C106" s="455"/>
      <c r="D106" s="521"/>
      <c r="E106" s="448"/>
      <c r="F106" s="110" t="s">
        <v>256</v>
      </c>
      <c r="G106" s="524" t="s">
        <v>59</v>
      </c>
      <c r="H106" s="524"/>
      <c r="I106" s="524"/>
      <c r="J106" s="524"/>
      <c r="K106" s="502"/>
      <c r="L106" s="499"/>
    </row>
    <row r="107" spans="1:12" ht="15.6" customHeight="1" x14ac:dyDescent="0.25">
      <c r="A107" s="550"/>
      <c r="B107" s="552"/>
      <c r="C107" s="455"/>
      <c r="D107" s="521"/>
      <c r="E107" s="448"/>
      <c r="F107" s="93" t="s">
        <v>379</v>
      </c>
      <c r="G107" s="523" t="s">
        <v>380</v>
      </c>
      <c r="H107" s="523"/>
      <c r="I107" s="523"/>
      <c r="J107" s="523"/>
      <c r="K107" s="502"/>
      <c r="L107" s="499"/>
    </row>
    <row r="108" spans="1:12" ht="15.6" customHeight="1" x14ac:dyDescent="0.25">
      <c r="A108" s="550"/>
      <c r="B108" s="552"/>
      <c r="C108" s="455"/>
      <c r="D108" s="521"/>
      <c r="E108" s="448"/>
      <c r="F108" s="93" t="s">
        <v>701</v>
      </c>
      <c r="G108" s="523">
        <v>100000</v>
      </c>
      <c r="H108" s="523"/>
      <c r="I108" s="523"/>
      <c r="J108" s="523"/>
      <c r="K108" s="502"/>
      <c r="L108" s="499"/>
    </row>
    <row r="109" spans="1:12" ht="15.6" customHeight="1" x14ac:dyDescent="0.25">
      <c r="A109" s="550"/>
      <c r="B109" s="552"/>
      <c r="C109" s="455"/>
      <c r="D109" s="521"/>
      <c r="E109" s="448"/>
      <c r="F109" s="93" t="s">
        <v>257</v>
      </c>
      <c r="G109" s="523" t="s">
        <v>556</v>
      </c>
      <c r="H109" s="523"/>
      <c r="I109" s="523"/>
      <c r="J109" s="523"/>
      <c r="K109" s="502"/>
      <c r="L109" s="499"/>
    </row>
    <row r="110" spans="1:12" ht="15.6" customHeight="1" x14ac:dyDescent="0.25">
      <c r="A110" s="550"/>
      <c r="B110" s="552"/>
      <c r="C110" s="455"/>
      <c r="D110" s="521"/>
      <c r="E110" s="448"/>
      <c r="F110" s="93" t="s">
        <v>376</v>
      </c>
      <c r="G110" s="523" t="s">
        <v>392</v>
      </c>
      <c r="H110" s="523"/>
      <c r="I110" s="523"/>
      <c r="J110" s="523"/>
      <c r="K110" s="502"/>
      <c r="L110" s="499"/>
    </row>
    <row r="111" spans="1:12" ht="15.6" customHeight="1" x14ac:dyDescent="0.25">
      <c r="A111" s="550"/>
      <c r="B111" s="552"/>
      <c r="C111" s="455"/>
      <c r="D111" s="521"/>
      <c r="E111" s="448"/>
      <c r="F111" s="93" t="s">
        <v>702</v>
      </c>
      <c r="G111" s="523" t="s">
        <v>709</v>
      </c>
      <c r="H111" s="523"/>
      <c r="I111" s="523"/>
      <c r="J111" s="523"/>
      <c r="K111" s="502"/>
      <c r="L111" s="499"/>
    </row>
    <row r="112" spans="1:12" ht="15.6" customHeight="1" x14ac:dyDescent="0.25">
      <c r="A112" s="550"/>
      <c r="B112" s="552"/>
      <c r="C112" s="455"/>
      <c r="D112" s="521"/>
      <c r="E112" s="448"/>
      <c r="F112" s="93" t="s">
        <v>381</v>
      </c>
      <c r="G112" s="523" t="s">
        <v>382</v>
      </c>
      <c r="H112" s="523"/>
      <c r="I112" s="523"/>
      <c r="J112" s="523"/>
      <c r="K112" s="502"/>
      <c r="L112" s="500"/>
    </row>
    <row r="113" spans="1:12" ht="15.6" customHeight="1" x14ac:dyDescent="0.25">
      <c r="A113" s="550"/>
      <c r="B113" s="552"/>
      <c r="C113" s="455"/>
      <c r="D113" s="521"/>
      <c r="E113" s="448"/>
      <c r="F113" s="94" t="s">
        <v>358</v>
      </c>
      <c r="G113" s="523" t="s">
        <v>900</v>
      </c>
      <c r="H113" s="523"/>
      <c r="I113" s="523"/>
      <c r="J113" s="523"/>
      <c r="K113" s="571">
        <v>5</v>
      </c>
      <c r="L113" s="443">
        <v>11856</v>
      </c>
    </row>
    <row r="114" spans="1:12" ht="15.6" customHeight="1" x14ac:dyDescent="0.25">
      <c r="A114" s="550"/>
      <c r="B114" s="552"/>
      <c r="C114" s="455"/>
      <c r="D114" s="521"/>
      <c r="E114" s="448"/>
      <c r="F114" s="93" t="s">
        <v>383</v>
      </c>
      <c r="G114" s="523" t="s">
        <v>394</v>
      </c>
      <c r="H114" s="523"/>
      <c r="I114" s="523"/>
      <c r="J114" s="523"/>
      <c r="K114" s="572"/>
      <c r="L114" s="444" t="e">
        <f>#REF!-#REF!*10%</f>
        <v>#REF!</v>
      </c>
    </row>
    <row r="115" spans="1:12" ht="15.6" customHeight="1" x14ac:dyDescent="0.25">
      <c r="A115" s="550"/>
      <c r="B115" s="552"/>
      <c r="C115" s="455"/>
      <c r="D115" s="521"/>
      <c r="E115" s="448"/>
      <c r="F115" s="93" t="s">
        <v>389</v>
      </c>
      <c r="G115" s="523" t="s">
        <v>390</v>
      </c>
      <c r="H115" s="523"/>
      <c r="I115" s="523"/>
      <c r="J115" s="523"/>
      <c r="K115" s="572"/>
      <c r="L115" s="444" t="e">
        <f>#REF!-#REF!*10%</f>
        <v>#REF!</v>
      </c>
    </row>
    <row r="116" spans="1:12" ht="15.6" customHeight="1" x14ac:dyDescent="0.25">
      <c r="A116" s="550"/>
      <c r="B116" s="552"/>
      <c r="C116" s="455"/>
      <c r="D116" s="521"/>
      <c r="E116" s="448"/>
      <c r="F116" s="93" t="s">
        <v>704</v>
      </c>
      <c r="G116" s="523" t="s">
        <v>705</v>
      </c>
      <c r="H116" s="523"/>
      <c r="I116" s="523"/>
      <c r="J116" s="523"/>
      <c r="K116" s="572"/>
      <c r="L116" s="444" t="e">
        <f>#REF!-#REF!*10%</f>
        <v>#REF!</v>
      </c>
    </row>
    <row r="117" spans="1:12" ht="15.6" customHeight="1" x14ac:dyDescent="0.25">
      <c r="A117" s="550"/>
      <c r="B117" s="552"/>
      <c r="C117" s="455"/>
      <c r="D117" s="521"/>
      <c r="E117" s="448"/>
      <c r="F117" s="93" t="s">
        <v>706</v>
      </c>
      <c r="G117" s="523" t="s">
        <v>390</v>
      </c>
      <c r="H117" s="523"/>
      <c r="I117" s="523"/>
      <c r="J117" s="523"/>
      <c r="K117" s="572"/>
      <c r="L117" s="444" t="e">
        <f>#REF!-#REF!*10%</f>
        <v>#REF!</v>
      </c>
    </row>
    <row r="118" spans="1:12" ht="15.6" customHeight="1" x14ac:dyDescent="0.25">
      <c r="A118" s="550"/>
      <c r="B118" s="552"/>
      <c r="C118" s="455"/>
      <c r="D118" s="521"/>
      <c r="E118" s="448"/>
      <c r="F118" s="93" t="s">
        <v>1271</v>
      </c>
      <c r="G118" s="523" t="s">
        <v>390</v>
      </c>
      <c r="H118" s="523"/>
      <c r="I118" s="523"/>
      <c r="J118" s="523"/>
      <c r="K118" s="572"/>
      <c r="L118" s="444" t="e">
        <f>#REF!-#REF!*10%</f>
        <v>#REF!</v>
      </c>
    </row>
    <row r="119" spans="1:12" ht="15.6" customHeight="1" x14ac:dyDescent="0.25">
      <c r="A119" s="550"/>
      <c r="B119" s="552"/>
      <c r="C119" s="455"/>
      <c r="D119" s="521"/>
      <c r="E119" s="448"/>
      <c r="F119" s="93" t="s">
        <v>707</v>
      </c>
      <c r="G119" s="523" t="s">
        <v>1270</v>
      </c>
      <c r="H119" s="523"/>
      <c r="I119" s="523"/>
      <c r="J119" s="523"/>
      <c r="K119" s="572"/>
      <c r="L119" s="444" t="e">
        <f>#REF!-#REF!*10%</f>
        <v>#REF!</v>
      </c>
    </row>
    <row r="120" spans="1:12" ht="15.6" customHeight="1" x14ac:dyDescent="0.25">
      <c r="A120" s="550"/>
      <c r="B120" s="552"/>
      <c r="C120" s="455"/>
      <c r="D120" s="521"/>
      <c r="E120" s="448"/>
      <c r="F120" s="93" t="s">
        <v>708</v>
      </c>
      <c r="G120" s="523" t="s">
        <v>390</v>
      </c>
      <c r="H120" s="523"/>
      <c r="I120" s="523"/>
      <c r="J120" s="523"/>
      <c r="K120" s="572"/>
      <c r="L120" s="444" t="e">
        <f>#REF!-#REF!*10%</f>
        <v>#REF!</v>
      </c>
    </row>
    <row r="121" spans="1:12" ht="15.6" customHeight="1" x14ac:dyDescent="0.25">
      <c r="A121" s="550"/>
      <c r="B121" s="552"/>
      <c r="C121" s="455"/>
      <c r="D121" s="521"/>
      <c r="E121" s="448"/>
      <c r="F121" s="93" t="s">
        <v>377</v>
      </c>
      <c r="G121" s="523" t="s">
        <v>387</v>
      </c>
      <c r="H121" s="523"/>
      <c r="I121" s="523"/>
      <c r="J121" s="523"/>
      <c r="K121" s="572"/>
      <c r="L121" s="444" t="e">
        <f>#REF!-#REF!*10%</f>
        <v>#REF!</v>
      </c>
    </row>
    <row r="122" spans="1:12" ht="15.6" customHeight="1" x14ac:dyDescent="0.25">
      <c r="A122" s="550"/>
      <c r="B122" s="552"/>
      <c r="C122" s="455"/>
      <c r="D122" s="521"/>
      <c r="E122" s="448"/>
      <c r="F122" s="93" t="s">
        <v>388</v>
      </c>
      <c r="G122" s="523" t="s">
        <v>393</v>
      </c>
      <c r="H122" s="523"/>
      <c r="I122" s="523"/>
      <c r="J122" s="523"/>
      <c r="K122" s="572"/>
      <c r="L122" s="444" t="e">
        <f>#REF!-#REF!*10%</f>
        <v>#REF!</v>
      </c>
    </row>
    <row r="123" spans="1:12" ht="15.6" customHeight="1" x14ac:dyDescent="0.25">
      <c r="A123" s="550"/>
      <c r="B123" s="552"/>
      <c r="C123" s="455"/>
      <c r="D123" s="521"/>
      <c r="E123" s="448"/>
      <c r="F123" s="93" t="s">
        <v>562</v>
      </c>
      <c r="G123" s="523" t="s">
        <v>1476</v>
      </c>
      <c r="H123" s="523"/>
      <c r="I123" s="523"/>
      <c r="J123" s="523"/>
      <c r="K123" s="572"/>
      <c r="L123" s="444" t="e">
        <f>#REF!-#REF!*10%</f>
        <v>#REF!</v>
      </c>
    </row>
    <row r="124" spans="1:12" ht="15.6" customHeight="1" x14ac:dyDescent="0.25">
      <c r="A124" s="550"/>
      <c r="B124" s="552"/>
      <c r="C124" s="455"/>
      <c r="D124" s="521"/>
      <c r="E124" s="448"/>
      <c r="F124" s="93" t="s">
        <v>1183</v>
      </c>
      <c r="G124" s="573" t="s">
        <v>1475</v>
      </c>
      <c r="H124" s="574"/>
      <c r="I124" s="574"/>
      <c r="J124" s="575"/>
      <c r="K124" s="572"/>
      <c r="L124" s="444" t="e">
        <f>#REF!-#REF!*10%</f>
        <v>#REF!</v>
      </c>
    </row>
    <row r="125" spans="1:12" ht="15.6" customHeight="1" x14ac:dyDescent="0.25">
      <c r="A125" s="550"/>
      <c r="B125" s="552"/>
      <c r="C125" s="455"/>
      <c r="D125" s="521"/>
      <c r="E125" s="448"/>
      <c r="F125" s="93" t="s">
        <v>570</v>
      </c>
      <c r="G125" s="523" t="s">
        <v>613</v>
      </c>
      <c r="H125" s="523"/>
      <c r="I125" s="523"/>
      <c r="J125" s="523"/>
      <c r="K125" s="572"/>
      <c r="L125" s="444" t="e">
        <f>#REF!-#REF!*10%</f>
        <v>#REF!</v>
      </c>
    </row>
    <row r="126" spans="1:12" ht="15.6" customHeight="1" x14ac:dyDescent="0.25">
      <c r="A126" s="550"/>
      <c r="B126" s="552"/>
      <c r="C126" s="455"/>
      <c r="D126" s="521"/>
      <c r="E126" s="448"/>
      <c r="F126" s="111" t="s">
        <v>84</v>
      </c>
      <c r="G126" s="526">
        <v>1.2</v>
      </c>
      <c r="H126" s="526"/>
      <c r="I126" s="526"/>
      <c r="J126" s="526"/>
      <c r="K126" s="572"/>
      <c r="L126" s="444" t="e">
        <f>#REF!-#REF!*10%</f>
        <v>#REF!</v>
      </c>
    </row>
    <row r="127" spans="1:12" ht="15" customHeight="1" x14ac:dyDescent="0.25">
      <c r="A127" s="550"/>
      <c r="B127" s="553"/>
      <c r="C127" s="455"/>
      <c r="D127" s="521"/>
      <c r="E127" s="448"/>
      <c r="F127" s="96" t="s">
        <v>1016</v>
      </c>
      <c r="G127" s="454">
        <v>5</v>
      </c>
      <c r="H127" s="454"/>
      <c r="I127" s="454"/>
      <c r="J127" s="454"/>
      <c r="K127" s="572"/>
      <c r="L127" s="511" t="e">
        <f>#REF!-#REF!*10%</f>
        <v>#REF!</v>
      </c>
    </row>
    <row r="128" spans="1:12" ht="15" customHeight="1" x14ac:dyDescent="0.25">
      <c r="A128" s="549">
        <v>5</v>
      </c>
      <c r="B128" s="551"/>
      <c r="C128" s="455" t="s">
        <v>1446</v>
      </c>
      <c r="D128" s="520"/>
      <c r="E128" s="448"/>
      <c r="F128" s="110" t="s">
        <v>81</v>
      </c>
      <c r="G128" s="523" t="s">
        <v>6</v>
      </c>
      <c r="H128" s="523"/>
      <c r="I128" s="523"/>
      <c r="J128" s="523"/>
      <c r="K128" s="560">
        <v>3</v>
      </c>
      <c r="L128" s="498">
        <v>12697</v>
      </c>
    </row>
    <row r="129" spans="1:12" ht="15" customHeight="1" x14ac:dyDescent="0.25">
      <c r="A129" s="550"/>
      <c r="B129" s="552"/>
      <c r="C129" s="455"/>
      <c r="D129" s="521"/>
      <c r="E129" s="448"/>
      <c r="F129" s="110" t="s">
        <v>80</v>
      </c>
      <c r="G129" s="469">
        <v>42</v>
      </c>
      <c r="H129" s="469"/>
      <c r="I129" s="469"/>
      <c r="J129" s="469"/>
      <c r="K129" s="502"/>
      <c r="L129" s="499"/>
    </row>
    <row r="130" spans="1:12" ht="15" customHeight="1" x14ac:dyDescent="0.25">
      <c r="A130" s="550"/>
      <c r="B130" s="552"/>
      <c r="C130" s="455"/>
      <c r="D130" s="521"/>
      <c r="E130" s="448"/>
      <c r="F130" s="110" t="s">
        <v>8</v>
      </c>
      <c r="G130" s="240">
        <v>3000</v>
      </c>
      <c r="H130" s="241">
        <v>4000</v>
      </c>
      <c r="I130" s="312">
        <v>5000</v>
      </c>
      <c r="J130" s="242">
        <v>6000</v>
      </c>
      <c r="K130" s="502"/>
      <c r="L130" s="499"/>
    </row>
    <row r="131" spans="1:12" ht="15" customHeight="1" x14ac:dyDescent="0.25">
      <c r="A131" s="550"/>
      <c r="B131" s="552"/>
      <c r="C131" s="455"/>
      <c r="D131" s="521"/>
      <c r="E131" s="448"/>
      <c r="F131" s="110" t="s">
        <v>817</v>
      </c>
      <c r="G131" s="243">
        <f>G129*114</f>
        <v>4788</v>
      </c>
      <c r="H131" s="244">
        <f>G129*128</f>
        <v>5376</v>
      </c>
      <c r="I131" s="313">
        <f>G129*143</f>
        <v>6006</v>
      </c>
      <c r="J131" s="245">
        <f>G129*148</f>
        <v>6216</v>
      </c>
      <c r="K131" s="502"/>
      <c r="L131" s="499"/>
    </row>
    <row r="132" spans="1:12" ht="15" customHeight="1" x14ac:dyDescent="0.25">
      <c r="A132" s="550"/>
      <c r="B132" s="552"/>
      <c r="C132" s="455"/>
      <c r="D132" s="521"/>
      <c r="E132" s="448"/>
      <c r="F132" s="110" t="s">
        <v>1269</v>
      </c>
      <c r="G132" s="451">
        <v>0.98</v>
      </c>
      <c r="H132" s="451"/>
      <c r="I132" s="451"/>
      <c r="J132" s="451"/>
      <c r="K132" s="502"/>
      <c r="L132" s="499"/>
    </row>
    <row r="133" spans="1:12" ht="15" customHeight="1" x14ac:dyDescent="0.25">
      <c r="A133" s="550"/>
      <c r="B133" s="552"/>
      <c r="C133" s="455"/>
      <c r="D133" s="521"/>
      <c r="E133" s="448"/>
      <c r="F133" s="93" t="s">
        <v>699</v>
      </c>
      <c r="G133" s="523" t="s">
        <v>700</v>
      </c>
      <c r="H133" s="523"/>
      <c r="I133" s="523"/>
      <c r="J133" s="523"/>
      <c r="K133" s="502"/>
      <c r="L133" s="499"/>
    </row>
    <row r="134" spans="1:12" ht="15" customHeight="1" x14ac:dyDescent="0.25">
      <c r="A134" s="550"/>
      <c r="B134" s="552"/>
      <c r="C134" s="455"/>
      <c r="D134" s="521"/>
      <c r="E134" s="448"/>
      <c r="F134" s="93" t="s">
        <v>1181</v>
      </c>
      <c r="G134" s="462" t="s">
        <v>1179</v>
      </c>
      <c r="H134" s="463"/>
      <c r="I134" s="463"/>
      <c r="J134" s="464"/>
      <c r="K134" s="502"/>
      <c r="L134" s="499"/>
    </row>
    <row r="135" spans="1:12" ht="15" customHeight="1" x14ac:dyDescent="0.25">
      <c r="A135" s="550"/>
      <c r="B135" s="552"/>
      <c r="C135" s="455"/>
      <c r="D135" s="521"/>
      <c r="E135" s="448"/>
      <c r="F135" s="110" t="s">
        <v>83</v>
      </c>
      <c r="G135" s="524">
        <v>66</v>
      </c>
      <c r="H135" s="524"/>
      <c r="I135" s="524"/>
      <c r="J135" s="524"/>
      <c r="K135" s="502"/>
      <c r="L135" s="499"/>
    </row>
    <row r="136" spans="1:12" ht="15" customHeight="1" x14ac:dyDescent="0.25">
      <c r="A136" s="550"/>
      <c r="B136" s="552"/>
      <c r="C136" s="455"/>
      <c r="D136" s="521"/>
      <c r="E136" s="448"/>
      <c r="F136" s="110" t="s">
        <v>396</v>
      </c>
      <c r="G136" s="548" t="s">
        <v>397</v>
      </c>
      <c r="H136" s="524"/>
      <c r="I136" s="524"/>
      <c r="J136" s="524"/>
      <c r="K136" s="502"/>
      <c r="L136" s="499"/>
    </row>
    <row r="137" spans="1:12" ht="15" customHeight="1" x14ac:dyDescent="0.25">
      <c r="A137" s="550"/>
      <c r="B137" s="552"/>
      <c r="C137" s="455"/>
      <c r="D137" s="521"/>
      <c r="E137" s="448"/>
      <c r="F137" s="110" t="s">
        <v>256</v>
      </c>
      <c r="G137" s="524" t="s">
        <v>60</v>
      </c>
      <c r="H137" s="524"/>
      <c r="I137" s="524"/>
      <c r="J137" s="524"/>
      <c r="K137" s="502"/>
      <c r="L137" s="499"/>
    </row>
    <row r="138" spans="1:12" ht="15.6" customHeight="1" x14ac:dyDescent="0.25">
      <c r="A138" s="550"/>
      <c r="B138" s="552"/>
      <c r="C138" s="455"/>
      <c r="D138" s="521"/>
      <c r="E138" s="448"/>
      <c r="F138" s="93" t="s">
        <v>379</v>
      </c>
      <c r="G138" s="523" t="s">
        <v>380</v>
      </c>
      <c r="H138" s="523"/>
      <c r="I138" s="523"/>
      <c r="J138" s="523"/>
      <c r="K138" s="502"/>
      <c r="L138" s="499"/>
    </row>
    <row r="139" spans="1:12" ht="15.6" customHeight="1" x14ac:dyDescent="0.25">
      <c r="A139" s="550"/>
      <c r="B139" s="552"/>
      <c r="C139" s="455"/>
      <c r="D139" s="521"/>
      <c r="E139" s="448"/>
      <c r="F139" s="93" t="s">
        <v>701</v>
      </c>
      <c r="G139" s="523">
        <v>100000</v>
      </c>
      <c r="H139" s="523"/>
      <c r="I139" s="523"/>
      <c r="J139" s="523"/>
      <c r="K139" s="502"/>
      <c r="L139" s="499"/>
    </row>
    <row r="140" spans="1:12" ht="15.6" customHeight="1" x14ac:dyDescent="0.25">
      <c r="A140" s="550"/>
      <c r="B140" s="552"/>
      <c r="C140" s="455"/>
      <c r="D140" s="521"/>
      <c r="E140" s="448"/>
      <c r="F140" s="93" t="s">
        <v>257</v>
      </c>
      <c r="G140" s="523" t="s">
        <v>556</v>
      </c>
      <c r="H140" s="523"/>
      <c r="I140" s="523"/>
      <c r="J140" s="523"/>
      <c r="K140" s="502"/>
      <c r="L140" s="499"/>
    </row>
    <row r="141" spans="1:12" ht="15.6" customHeight="1" x14ac:dyDescent="0.25">
      <c r="A141" s="550"/>
      <c r="B141" s="552"/>
      <c r="C141" s="455"/>
      <c r="D141" s="521"/>
      <c r="E141" s="448"/>
      <c r="F141" s="93" t="s">
        <v>376</v>
      </c>
      <c r="G141" s="523" t="s">
        <v>392</v>
      </c>
      <c r="H141" s="523"/>
      <c r="I141" s="523"/>
      <c r="J141" s="523"/>
      <c r="K141" s="502"/>
      <c r="L141" s="499"/>
    </row>
    <row r="142" spans="1:12" ht="15.6" customHeight="1" x14ac:dyDescent="0.25">
      <c r="A142" s="550"/>
      <c r="B142" s="552"/>
      <c r="C142" s="455"/>
      <c r="D142" s="521"/>
      <c r="E142" s="448"/>
      <c r="F142" s="93" t="s">
        <v>702</v>
      </c>
      <c r="G142" s="523" t="s">
        <v>709</v>
      </c>
      <c r="H142" s="523"/>
      <c r="I142" s="523"/>
      <c r="J142" s="523"/>
      <c r="K142" s="502"/>
      <c r="L142" s="499"/>
    </row>
    <row r="143" spans="1:12" ht="15.6" customHeight="1" x14ac:dyDescent="0.25">
      <c r="A143" s="550"/>
      <c r="B143" s="552"/>
      <c r="C143" s="455"/>
      <c r="D143" s="521"/>
      <c r="E143" s="448"/>
      <c r="F143" s="93" t="s">
        <v>381</v>
      </c>
      <c r="G143" s="523" t="s">
        <v>382</v>
      </c>
      <c r="H143" s="523"/>
      <c r="I143" s="523"/>
      <c r="J143" s="523"/>
      <c r="K143" s="502"/>
      <c r="L143" s="500"/>
    </row>
    <row r="144" spans="1:12" ht="15.6" customHeight="1" x14ac:dyDescent="0.25">
      <c r="A144" s="550"/>
      <c r="B144" s="552"/>
      <c r="C144" s="455"/>
      <c r="D144" s="521"/>
      <c r="E144" s="448"/>
      <c r="F144" s="94" t="s">
        <v>358</v>
      </c>
      <c r="G144" s="523" t="s">
        <v>900</v>
      </c>
      <c r="H144" s="523"/>
      <c r="I144" s="523"/>
      <c r="J144" s="523"/>
      <c r="K144" s="571">
        <v>5</v>
      </c>
      <c r="L144" s="443">
        <v>13586</v>
      </c>
    </row>
    <row r="145" spans="1:12" ht="15.6" customHeight="1" x14ac:dyDescent="0.25">
      <c r="A145" s="550"/>
      <c r="B145" s="552"/>
      <c r="C145" s="455"/>
      <c r="D145" s="521"/>
      <c r="E145" s="448"/>
      <c r="F145" s="93" t="s">
        <v>383</v>
      </c>
      <c r="G145" s="523" t="s">
        <v>394</v>
      </c>
      <c r="H145" s="523"/>
      <c r="I145" s="523"/>
      <c r="J145" s="523"/>
      <c r="K145" s="572"/>
      <c r="L145" s="444" t="e">
        <f>#REF!-#REF!*10%</f>
        <v>#REF!</v>
      </c>
    </row>
    <row r="146" spans="1:12" ht="15.6" customHeight="1" x14ac:dyDescent="0.25">
      <c r="A146" s="550"/>
      <c r="B146" s="552"/>
      <c r="C146" s="455"/>
      <c r="D146" s="521"/>
      <c r="E146" s="448"/>
      <c r="F146" s="93" t="s">
        <v>389</v>
      </c>
      <c r="G146" s="523" t="s">
        <v>390</v>
      </c>
      <c r="H146" s="523"/>
      <c r="I146" s="523"/>
      <c r="J146" s="523"/>
      <c r="K146" s="572"/>
      <c r="L146" s="444" t="e">
        <f>#REF!-#REF!*10%</f>
        <v>#REF!</v>
      </c>
    </row>
    <row r="147" spans="1:12" ht="15.6" customHeight="1" x14ac:dyDescent="0.25">
      <c r="A147" s="550"/>
      <c r="B147" s="552"/>
      <c r="C147" s="455"/>
      <c r="D147" s="521"/>
      <c r="E147" s="448"/>
      <c r="F147" s="93" t="s">
        <v>704</v>
      </c>
      <c r="G147" s="523" t="s">
        <v>705</v>
      </c>
      <c r="H147" s="523"/>
      <c r="I147" s="523"/>
      <c r="J147" s="523"/>
      <c r="K147" s="572"/>
      <c r="L147" s="444" t="e">
        <f>#REF!-#REF!*10%</f>
        <v>#REF!</v>
      </c>
    </row>
    <row r="148" spans="1:12" ht="15.6" customHeight="1" x14ac:dyDescent="0.25">
      <c r="A148" s="550"/>
      <c r="B148" s="552"/>
      <c r="C148" s="455"/>
      <c r="D148" s="521"/>
      <c r="E148" s="448"/>
      <c r="F148" s="93" t="s">
        <v>706</v>
      </c>
      <c r="G148" s="523" t="s">
        <v>390</v>
      </c>
      <c r="H148" s="523"/>
      <c r="I148" s="523"/>
      <c r="J148" s="523"/>
      <c r="K148" s="572"/>
      <c r="L148" s="444" t="e">
        <f>#REF!-#REF!*10%</f>
        <v>#REF!</v>
      </c>
    </row>
    <row r="149" spans="1:12" ht="15.6" customHeight="1" x14ac:dyDescent="0.25">
      <c r="A149" s="550"/>
      <c r="B149" s="552"/>
      <c r="C149" s="455"/>
      <c r="D149" s="521"/>
      <c r="E149" s="448"/>
      <c r="F149" s="93" t="s">
        <v>1271</v>
      </c>
      <c r="G149" s="523" t="s">
        <v>390</v>
      </c>
      <c r="H149" s="523"/>
      <c r="I149" s="523"/>
      <c r="J149" s="523"/>
      <c r="K149" s="572"/>
      <c r="L149" s="444" t="e">
        <f>#REF!-#REF!*10%</f>
        <v>#REF!</v>
      </c>
    </row>
    <row r="150" spans="1:12" ht="15.6" customHeight="1" x14ac:dyDescent="0.25">
      <c r="A150" s="550"/>
      <c r="B150" s="552"/>
      <c r="C150" s="455"/>
      <c r="D150" s="521"/>
      <c r="E150" s="448"/>
      <c r="F150" s="93" t="s">
        <v>707</v>
      </c>
      <c r="G150" s="523" t="s">
        <v>1270</v>
      </c>
      <c r="H150" s="523"/>
      <c r="I150" s="523"/>
      <c r="J150" s="523"/>
      <c r="K150" s="572"/>
      <c r="L150" s="444" t="e">
        <f>#REF!-#REF!*10%</f>
        <v>#REF!</v>
      </c>
    </row>
    <row r="151" spans="1:12" ht="15.6" customHeight="1" x14ac:dyDescent="0.25">
      <c r="A151" s="550"/>
      <c r="B151" s="552"/>
      <c r="C151" s="455"/>
      <c r="D151" s="521"/>
      <c r="E151" s="448"/>
      <c r="F151" s="93" t="s">
        <v>708</v>
      </c>
      <c r="G151" s="523" t="s">
        <v>390</v>
      </c>
      <c r="H151" s="523"/>
      <c r="I151" s="523"/>
      <c r="J151" s="523"/>
      <c r="K151" s="572"/>
      <c r="L151" s="444" t="e">
        <f>#REF!-#REF!*10%</f>
        <v>#REF!</v>
      </c>
    </row>
    <row r="152" spans="1:12" ht="15.6" customHeight="1" x14ac:dyDescent="0.25">
      <c r="A152" s="550"/>
      <c r="B152" s="552"/>
      <c r="C152" s="455"/>
      <c r="D152" s="521"/>
      <c r="E152" s="448"/>
      <c r="F152" s="93" t="s">
        <v>377</v>
      </c>
      <c r="G152" s="523" t="s">
        <v>387</v>
      </c>
      <c r="H152" s="523"/>
      <c r="I152" s="523"/>
      <c r="J152" s="523"/>
      <c r="K152" s="572"/>
      <c r="L152" s="444" t="e">
        <f>#REF!-#REF!*10%</f>
        <v>#REF!</v>
      </c>
    </row>
    <row r="153" spans="1:12" ht="15.6" customHeight="1" x14ac:dyDescent="0.25">
      <c r="A153" s="550"/>
      <c r="B153" s="552"/>
      <c r="C153" s="455"/>
      <c r="D153" s="521"/>
      <c r="E153" s="448"/>
      <c r="F153" s="93" t="s">
        <v>388</v>
      </c>
      <c r="G153" s="523" t="s">
        <v>393</v>
      </c>
      <c r="H153" s="523"/>
      <c r="I153" s="523"/>
      <c r="J153" s="523"/>
      <c r="K153" s="572"/>
      <c r="L153" s="444" t="e">
        <f>#REF!-#REF!*10%</f>
        <v>#REF!</v>
      </c>
    </row>
    <row r="154" spans="1:12" ht="15.6" customHeight="1" x14ac:dyDescent="0.25">
      <c r="A154" s="550"/>
      <c r="B154" s="552"/>
      <c r="C154" s="455"/>
      <c r="D154" s="521"/>
      <c r="E154" s="448"/>
      <c r="F154" s="93" t="s">
        <v>562</v>
      </c>
      <c r="G154" s="523" t="s">
        <v>1476</v>
      </c>
      <c r="H154" s="523"/>
      <c r="I154" s="523"/>
      <c r="J154" s="523"/>
      <c r="K154" s="572"/>
      <c r="L154" s="444" t="e">
        <f>#REF!-#REF!*10%</f>
        <v>#REF!</v>
      </c>
    </row>
    <row r="155" spans="1:12" ht="15.6" customHeight="1" x14ac:dyDescent="0.25">
      <c r="A155" s="550"/>
      <c r="B155" s="552"/>
      <c r="C155" s="455"/>
      <c r="D155" s="521"/>
      <c r="E155" s="448"/>
      <c r="F155" s="93" t="s">
        <v>1183</v>
      </c>
      <c r="G155" s="573" t="s">
        <v>1475</v>
      </c>
      <c r="H155" s="574"/>
      <c r="I155" s="574"/>
      <c r="J155" s="575"/>
      <c r="K155" s="572"/>
      <c r="L155" s="444" t="e">
        <f>#REF!-#REF!*10%</f>
        <v>#REF!</v>
      </c>
    </row>
    <row r="156" spans="1:12" ht="15.6" customHeight="1" x14ac:dyDescent="0.25">
      <c r="A156" s="550"/>
      <c r="B156" s="552"/>
      <c r="C156" s="455"/>
      <c r="D156" s="521"/>
      <c r="E156" s="448"/>
      <c r="F156" s="93" t="s">
        <v>570</v>
      </c>
      <c r="G156" s="523" t="s">
        <v>613</v>
      </c>
      <c r="H156" s="523"/>
      <c r="I156" s="523"/>
      <c r="J156" s="523"/>
      <c r="K156" s="572"/>
      <c r="L156" s="444" t="e">
        <f>#REF!-#REF!*10%</f>
        <v>#REF!</v>
      </c>
    </row>
    <row r="157" spans="1:12" ht="15.6" customHeight="1" x14ac:dyDescent="0.25">
      <c r="A157" s="550"/>
      <c r="B157" s="552"/>
      <c r="C157" s="455"/>
      <c r="D157" s="521"/>
      <c r="E157" s="448"/>
      <c r="F157" s="111" t="s">
        <v>84</v>
      </c>
      <c r="G157" s="526">
        <v>1.2</v>
      </c>
      <c r="H157" s="526"/>
      <c r="I157" s="526"/>
      <c r="J157" s="526"/>
      <c r="K157" s="572"/>
      <c r="L157" s="444" t="e">
        <f>#REF!-#REF!*10%</f>
        <v>#REF!</v>
      </c>
    </row>
    <row r="158" spans="1:12" ht="15" customHeight="1" x14ac:dyDescent="0.25">
      <c r="A158" s="550"/>
      <c r="B158" s="553"/>
      <c r="C158" s="455"/>
      <c r="D158" s="521"/>
      <c r="E158" s="448"/>
      <c r="F158" s="96" t="s">
        <v>1016</v>
      </c>
      <c r="G158" s="454">
        <v>5</v>
      </c>
      <c r="H158" s="454"/>
      <c r="I158" s="454"/>
      <c r="J158" s="454"/>
      <c r="K158" s="572"/>
      <c r="L158" s="511" t="e">
        <f>#REF!-#REF!*10%</f>
        <v>#REF!</v>
      </c>
    </row>
    <row r="159" spans="1:12" ht="15" customHeight="1" x14ac:dyDescent="0.25">
      <c r="A159" s="549">
        <v>6</v>
      </c>
      <c r="B159" s="551"/>
      <c r="C159" s="455" t="s">
        <v>1447</v>
      </c>
      <c r="D159" s="520"/>
      <c r="E159" s="448"/>
      <c r="F159" s="110" t="s">
        <v>81</v>
      </c>
      <c r="G159" s="523" t="s">
        <v>6</v>
      </c>
      <c r="H159" s="523"/>
      <c r="I159" s="523"/>
      <c r="J159" s="523"/>
      <c r="K159" s="560">
        <v>3</v>
      </c>
      <c r="L159" s="498">
        <v>13275</v>
      </c>
    </row>
    <row r="160" spans="1:12" ht="15" customHeight="1" x14ac:dyDescent="0.25">
      <c r="A160" s="550"/>
      <c r="B160" s="552"/>
      <c r="C160" s="455"/>
      <c r="D160" s="521"/>
      <c r="E160" s="448"/>
      <c r="F160" s="110" t="s">
        <v>80</v>
      </c>
      <c r="G160" s="469">
        <v>52</v>
      </c>
      <c r="H160" s="469"/>
      <c r="I160" s="469"/>
      <c r="J160" s="469"/>
      <c r="K160" s="502"/>
      <c r="L160" s="499"/>
    </row>
    <row r="161" spans="1:12" ht="15" customHeight="1" x14ac:dyDescent="0.25">
      <c r="A161" s="550"/>
      <c r="B161" s="552"/>
      <c r="C161" s="455"/>
      <c r="D161" s="521"/>
      <c r="E161" s="448"/>
      <c r="F161" s="110" t="s">
        <v>8</v>
      </c>
      <c r="G161" s="240">
        <v>3000</v>
      </c>
      <c r="H161" s="241">
        <v>4000</v>
      </c>
      <c r="I161" s="312">
        <v>5000</v>
      </c>
      <c r="J161" s="242">
        <v>6000</v>
      </c>
      <c r="K161" s="502"/>
      <c r="L161" s="499"/>
    </row>
    <row r="162" spans="1:12" ht="15" customHeight="1" x14ac:dyDescent="0.25">
      <c r="A162" s="550"/>
      <c r="B162" s="552"/>
      <c r="C162" s="455"/>
      <c r="D162" s="521"/>
      <c r="E162" s="448"/>
      <c r="F162" s="110" t="s">
        <v>817</v>
      </c>
      <c r="G162" s="243">
        <f>G160*114</f>
        <v>5928</v>
      </c>
      <c r="H162" s="244">
        <f>G160*128</f>
        <v>6656</v>
      </c>
      <c r="I162" s="313">
        <f>G160*143</f>
        <v>7436</v>
      </c>
      <c r="J162" s="245">
        <f>G160*148</f>
        <v>7696</v>
      </c>
      <c r="K162" s="502"/>
      <c r="L162" s="499"/>
    </row>
    <row r="163" spans="1:12" ht="15" customHeight="1" x14ac:dyDescent="0.25">
      <c r="A163" s="550"/>
      <c r="B163" s="552"/>
      <c r="C163" s="455"/>
      <c r="D163" s="521"/>
      <c r="E163" s="448"/>
      <c r="F163" s="110" t="s">
        <v>1269</v>
      </c>
      <c r="G163" s="451">
        <v>0.98</v>
      </c>
      <c r="H163" s="451"/>
      <c r="I163" s="451"/>
      <c r="J163" s="451"/>
      <c r="K163" s="502"/>
      <c r="L163" s="499"/>
    </row>
    <row r="164" spans="1:12" ht="15" customHeight="1" x14ac:dyDescent="0.25">
      <c r="A164" s="550"/>
      <c r="B164" s="552"/>
      <c r="C164" s="455"/>
      <c r="D164" s="521"/>
      <c r="E164" s="448"/>
      <c r="F164" s="93" t="s">
        <v>699</v>
      </c>
      <c r="G164" s="523" t="s">
        <v>700</v>
      </c>
      <c r="H164" s="523"/>
      <c r="I164" s="523"/>
      <c r="J164" s="523"/>
      <c r="K164" s="502"/>
      <c r="L164" s="499"/>
    </row>
    <row r="165" spans="1:12" ht="15" customHeight="1" x14ac:dyDescent="0.25">
      <c r="A165" s="550"/>
      <c r="B165" s="552"/>
      <c r="C165" s="455"/>
      <c r="D165" s="521"/>
      <c r="E165" s="448"/>
      <c r="F165" s="93" t="s">
        <v>1181</v>
      </c>
      <c r="G165" s="462" t="s">
        <v>1179</v>
      </c>
      <c r="H165" s="463"/>
      <c r="I165" s="463"/>
      <c r="J165" s="464"/>
      <c r="K165" s="502"/>
      <c r="L165" s="499"/>
    </row>
    <row r="166" spans="1:12" ht="15" customHeight="1" x14ac:dyDescent="0.25">
      <c r="A166" s="550"/>
      <c r="B166" s="552"/>
      <c r="C166" s="455"/>
      <c r="D166" s="521"/>
      <c r="E166" s="448"/>
      <c r="F166" s="110" t="s">
        <v>83</v>
      </c>
      <c r="G166" s="524">
        <v>66</v>
      </c>
      <c r="H166" s="524"/>
      <c r="I166" s="524"/>
      <c r="J166" s="524"/>
      <c r="K166" s="502"/>
      <c r="L166" s="499"/>
    </row>
    <row r="167" spans="1:12" ht="15" customHeight="1" x14ac:dyDescent="0.25">
      <c r="A167" s="550"/>
      <c r="B167" s="552"/>
      <c r="C167" s="455"/>
      <c r="D167" s="521"/>
      <c r="E167" s="448"/>
      <c r="F167" s="110" t="s">
        <v>396</v>
      </c>
      <c r="G167" s="548" t="s">
        <v>397</v>
      </c>
      <c r="H167" s="524"/>
      <c r="I167" s="524"/>
      <c r="J167" s="524"/>
      <c r="K167" s="502"/>
      <c r="L167" s="499"/>
    </row>
    <row r="168" spans="1:12" ht="15" customHeight="1" x14ac:dyDescent="0.25">
      <c r="A168" s="550"/>
      <c r="B168" s="552"/>
      <c r="C168" s="455"/>
      <c r="D168" s="521"/>
      <c r="E168" s="448"/>
      <c r="F168" s="110" t="s">
        <v>256</v>
      </c>
      <c r="G168" s="524" t="s">
        <v>70</v>
      </c>
      <c r="H168" s="524"/>
      <c r="I168" s="524"/>
      <c r="J168" s="524"/>
      <c r="K168" s="502"/>
      <c r="L168" s="499"/>
    </row>
    <row r="169" spans="1:12" ht="15.6" customHeight="1" x14ac:dyDescent="0.25">
      <c r="A169" s="550"/>
      <c r="B169" s="552"/>
      <c r="C169" s="455"/>
      <c r="D169" s="521"/>
      <c r="E169" s="448"/>
      <c r="F169" s="93" t="s">
        <v>379</v>
      </c>
      <c r="G169" s="523" t="s">
        <v>380</v>
      </c>
      <c r="H169" s="523"/>
      <c r="I169" s="523"/>
      <c r="J169" s="523"/>
      <c r="K169" s="502"/>
      <c r="L169" s="499"/>
    </row>
    <row r="170" spans="1:12" ht="15.6" customHeight="1" x14ac:dyDescent="0.25">
      <c r="A170" s="550"/>
      <c r="B170" s="552"/>
      <c r="C170" s="455"/>
      <c r="D170" s="521"/>
      <c r="E170" s="448"/>
      <c r="F170" s="93" t="s">
        <v>701</v>
      </c>
      <c r="G170" s="523">
        <v>100000</v>
      </c>
      <c r="H170" s="523"/>
      <c r="I170" s="523"/>
      <c r="J170" s="523"/>
      <c r="K170" s="502"/>
      <c r="L170" s="499"/>
    </row>
    <row r="171" spans="1:12" ht="15.6" customHeight="1" x14ac:dyDescent="0.25">
      <c r="A171" s="550"/>
      <c r="B171" s="552"/>
      <c r="C171" s="455"/>
      <c r="D171" s="521"/>
      <c r="E171" s="448"/>
      <c r="F171" s="93" t="s">
        <v>257</v>
      </c>
      <c r="G171" s="523" t="s">
        <v>556</v>
      </c>
      <c r="H171" s="523"/>
      <c r="I171" s="523"/>
      <c r="J171" s="523"/>
      <c r="K171" s="502"/>
      <c r="L171" s="499"/>
    </row>
    <row r="172" spans="1:12" ht="15.6" customHeight="1" x14ac:dyDescent="0.25">
      <c r="A172" s="550"/>
      <c r="B172" s="552"/>
      <c r="C172" s="455"/>
      <c r="D172" s="521"/>
      <c r="E172" s="448"/>
      <c r="F172" s="93" t="s">
        <v>376</v>
      </c>
      <c r="G172" s="523" t="s">
        <v>392</v>
      </c>
      <c r="H172" s="523"/>
      <c r="I172" s="523"/>
      <c r="J172" s="523"/>
      <c r="K172" s="502"/>
      <c r="L172" s="499"/>
    </row>
    <row r="173" spans="1:12" ht="15.6" customHeight="1" x14ac:dyDescent="0.25">
      <c r="A173" s="550"/>
      <c r="B173" s="552"/>
      <c r="C173" s="455"/>
      <c r="D173" s="521"/>
      <c r="E173" s="448"/>
      <c r="F173" s="93" t="s">
        <v>702</v>
      </c>
      <c r="G173" s="523" t="s">
        <v>709</v>
      </c>
      <c r="H173" s="523"/>
      <c r="I173" s="523"/>
      <c r="J173" s="523"/>
      <c r="K173" s="502"/>
      <c r="L173" s="499"/>
    </row>
    <row r="174" spans="1:12" ht="15.6" customHeight="1" x14ac:dyDescent="0.25">
      <c r="A174" s="550"/>
      <c r="B174" s="552"/>
      <c r="C174" s="455"/>
      <c r="D174" s="521"/>
      <c r="E174" s="448"/>
      <c r="F174" s="93" t="s">
        <v>381</v>
      </c>
      <c r="G174" s="523" t="s">
        <v>382</v>
      </c>
      <c r="H174" s="523"/>
      <c r="I174" s="523"/>
      <c r="J174" s="523"/>
      <c r="K174" s="502"/>
      <c r="L174" s="500"/>
    </row>
    <row r="175" spans="1:12" ht="15.6" customHeight="1" x14ac:dyDescent="0.25">
      <c r="A175" s="550"/>
      <c r="B175" s="552"/>
      <c r="C175" s="455"/>
      <c r="D175" s="521"/>
      <c r="E175" s="448"/>
      <c r="F175" s="94" t="s">
        <v>358</v>
      </c>
      <c r="G175" s="523" t="s">
        <v>900</v>
      </c>
      <c r="H175" s="523"/>
      <c r="I175" s="523"/>
      <c r="J175" s="523"/>
      <c r="K175" s="571">
        <v>5</v>
      </c>
      <c r="L175" s="443">
        <v>14204</v>
      </c>
    </row>
    <row r="176" spans="1:12" ht="15.6" customHeight="1" x14ac:dyDescent="0.25">
      <c r="A176" s="550"/>
      <c r="B176" s="552"/>
      <c r="C176" s="455"/>
      <c r="D176" s="521"/>
      <c r="E176" s="448"/>
      <c r="F176" s="93" t="s">
        <v>383</v>
      </c>
      <c r="G176" s="523" t="s">
        <v>394</v>
      </c>
      <c r="H176" s="523"/>
      <c r="I176" s="523"/>
      <c r="J176" s="523"/>
      <c r="K176" s="572"/>
      <c r="L176" s="444" t="e">
        <f>#REF!-#REF!*10%</f>
        <v>#REF!</v>
      </c>
    </row>
    <row r="177" spans="1:12" ht="15.6" customHeight="1" x14ac:dyDescent="0.25">
      <c r="A177" s="550"/>
      <c r="B177" s="552"/>
      <c r="C177" s="455"/>
      <c r="D177" s="521"/>
      <c r="E177" s="448"/>
      <c r="F177" s="93" t="s">
        <v>389</v>
      </c>
      <c r="G177" s="523" t="s">
        <v>390</v>
      </c>
      <c r="H177" s="523"/>
      <c r="I177" s="523"/>
      <c r="J177" s="523"/>
      <c r="K177" s="572"/>
      <c r="L177" s="444" t="e">
        <f>#REF!-#REF!*10%</f>
        <v>#REF!</v>
      </c>
    </row>
    <row r="178" spans="1:12" ht="15.6" customHeight="1" x14ac:dyDescent="0.25">
      <c r="A178" s="550"/>
      <c r="B178" s="552"/>
      <c r="C178" s="455"/>
      <c r="D178" s="521"/>
      <c r="E178" s="448"/>
      <c r="F178" s="93" t="s">
        <v>704</v>
      </c>
      <c r="G178" s="523" t="s">
        <v>705</v>
      </c>
      <c r="H178" s="523"/>
      <c r="I178" s="523"/>
      <c r="J178" s="523"/>
      <c r="K178" s="572"/>
      <c r="L178" s="444" t="e">
        <f>#REF!-#REF!*10%</f>
        <v>#REF!</v>
      </c>
    </row>
    <row r="179" spans="1:12" ht="15.6" customHeight="1" x14ac:dyDescent="0.25">
      <c r="A179" s="550"/>
      <c r="B179" s="552"/>
      <c r="C179" s="455"/>
      <c r="D179" s="521"/>
      <c r="E179" s="448"/>
      <c r="F179" s="93" t="s">
        <v>706</v>
      </c>
      <c r="G179" s="523" t="s">
        <v>390</v>
      </c>
      <c r="H179" s="523"/>
      <c r="I179" s="523"/>
      <c r="J179" s="523"/>
      <c r="K179" s="572"/>
      <c r="L179" s="444" t="e">
        <f>#REF!-#REF!*10%</f>
        <v>#REF!</v>
      </c>
    </row>
    <row r="180" spans="1:12" ht="15.6" customHeight="1" x14ac:dyDescent="0.25">
      <c r="A180" s="550"/>
      <c r="B180" s="552"/>
      <c r="C180" s="455"/>
      <c r="D180" s="521"/>
      <c r="E180" s="448"/>
      <c r="F180" s="93" t="s">
        <v>1271</v>
      </c>
      <c r="G180" s="523" t="s">
        <v>390</v>
      </c>
      <c r="H180" s="523"/>
      <c r="I180" s="523"/>
      <c r="J180" s="523"/>
      <c r="K180" s="572"/>
      <c r="L180" s="444" t="e">
        <f>#REF!-#REF!*10%</f>
        <v>#REF!</v>
      </c>
    </row>
    <row r="181" spans="1:12" ht="15.6" customHeight="1" x14ac:dyDescent="0.25">
      <c r="A181" s="550"/>
      <c r="B181" s="552"/>
      <c r="C181" s="455"/>
      <c r="D181" s="521"/>
      <c r="E181" s="448"/>
      <c r="F181" s="93" t="s">
        <v>707</v>
      </c>
      <c r="G181" s="523" t="s">
        <v>1270</v>
      </c>
      <c r="H181" s="523"/>
      <c r="I181" s="523"/>
      <c r="J181" s="523"/>
      <c r="K181" s="572"/>
      <c r="L181" s="444" t="e">
        <f>#REF!-#REF!*10%</f>
        <v>#REF!</v>
      </c>
    </row>
    <row r="182" spans="1:12" ht="15.6" customHeight="1" x14ac:dyDescent="0.25">
      <c r="A182" s="550"/>
      <c r="B182" s="552"/>
      <c r="C182" s="455"/>
      <c r="D182" s="521"/>
      <c r="E182" s="448"/>
      <c r="F182" s="93" t="s">
        <v>708</v>
      </c>
      <c r="G182" s="523" t="s">
        <v>390</v>
      </c>
      <c r="H182" s="523"/>
      <c r="I182" s="523"/>
      <c r="J182" s="523"/>
      <c r="K182" s="572"/>
      <c r="L182" s="444" t="e">
        <f>#REF!-#REF!*10%</f>
        <v>#REF!</v>
      </c>
    </row>
    <row r="183" spans="1:12" ht="15.6" customHeight="1" x14ac:dyDescent="0.25">
      <c r="A183" s="550"/>
      <c r="B183" s="552"/>
      <c r="C183" s="455"/>
      <c r="D183" s="521"/>
      <c r="E183" s="448"/>
      <c r="F183" s="93" t="s">
        <v>377</v>
      </c>
      <c r="G183" s="523" t="s">
        <v>387</v>
      </c>
      <c r="H183" s="523"/>
      <c r="I183" s="523"/>
      <c r="J183" s="523"/>
      <c r="K183" s="572"/>
      <c r="L183" s="444" t="e">
        <f>#REF!-#REF!*10%</f>
        <v>#REF!</v>
      </c>
    </row>
    <row r="184" spans="1:12" ht="15.6" customHeight="1" x14ac:dyDescent="0.25">
      <c r="A184" s="550"/>
      <c r="B184" s="552"/>
      <c r="C184" s="455"/>
      <c r="D184" s="521"/>
      <c r="E184" s="448"/>
      <c r="F184" s="93" t="s">
        <v>388</v>
      </c>
      <c r="G184" s="523" t="s">
        <v>393</v>
      </c>
      <c r="H184" s="523"/>
      <c r="I184" s="523"/>
      <c r="J184" s="523"/>
      <c r="K184" s="572"/>
      <c r="L184" s="444" t="e">
        <f>#REF!-#REF!*10%</f>
        <v>#REF!</v>
      </c>
    </row>
    <row r="185" spans="1:12" ht="15.6" customHeight="1" x14ac:dyDescent="0.25">
      <c r="A185" s="550"/>
      <c r="B185" s="552"/>
      <c r="C185" s="455"/>
      <c r="D185" s="521"/>
      <c r="E185" s="448"/>
      <c r="F185" s="93" t="s">
        <v>562</v>
      </c>
      <c r="G185" s="523" t="s">
        <v>1476</v>
      </c>
      <c r="H185" s="523"/>
      <c r="I185" s="523"/>
      <c r="J185" s="523"/>
      <c r="K185" s="572"/>
      <c r="L185" s="444" t="e">
        <f>#REF!-#REF!*10%</f>
        <v>#REF!</v>
      </c>
    </row>
    <row r="186" spans="1:12" ht="15.6" customHeight="1" x14ac:dyDescent="0.25">
      <c r="A186" s="550"/>
      <c r="B186" s="552"/>
      <c r="C186" s="455"/>
      <c r="D186" s="521"/>
      <c r="E186" s="448"/>
      <c r="F186" s="93" t="s">
        <v>1183</v>
      </c>
      <c r="G186" s="573" t="s">
        <v>1475</v>
      </c>
      <c r="H186" s="574"/>
      <c r="I186" s="574"/>
      <c r="J186" s="575"/>
      <c r="K186" s="572"/>
      <c r="L186" s="444" t="e">
        <f>#REF!-#REF!*10%</f>
        <v>#REF!</v>
      </c>
    </row>
    <row r="187" spans="1:12" ht="15.6" customHeight="1" x14ac:dyDescent="0.25">
      <c r="A187" s="550"/>
      <c r="B187" s="552"/>
      <c r="C187" s="455"/>
      <c r="D187" s="521"/>
      <c r="E187" s="448"/>
      <c r="F187" s="93" t="s">
        <v>570</v>
      </c>
      <c r="G187" s="523" t="s">
        <v>613</v>
      </c>
      <c r="H187" s="523"/>
      <c r="I187" s="523"/>
      <c r="J187" s="523"/>
      <c r="K187" s="572"/>
      <c r="L187" s="444" t="e">
        <f>#REF!-#REF!*10%</f>
        <v>#REF!</v>
      </c>
    </row>
    <row r="188" spans="1:12" ht="15.6" customHeight="1" x14ac:dyDescent="0.25">
      <c r="A188" s="550"/>
      <c r="B188" s="552"/>
      <c r="C188" s="455"/>
      <c r="D188" s="521"/>
      <c r="E188" s="448"/>
      <c r="F188" s="111" t="s">
        <v>84</v>
      </c>
      <c r="G188" s="526">
        <v>1.8</v>
      </c>
      <c r="H188" s="526"/>
      <c r="I188" s="526"/>
      <c r="J188" s="526"/>
      <c r="K188" s="572"/>
      <c r="L188" s="444" t="e">
        <f>#REF!-#REF!*10%</f>
        <v>#REF!</v>
      </c>
    </row>
    <row r="189" spans="1:12" ht="15" customHeight="1" x14ac:dyDescent="0.25">
      <c r="A189" s="550"/>
      <c r="B189" s="553"/>
      <c r="C189" s="455"/>
      <c r="D189" s="521"/>
      <c r="E189" s="448"/>
      <c r="F189" s="96" t="s">
        <v>1016</v>
      </c>
      <c r="G189" s="454">
        <v>5</v>
      </c>
      <c r="H189" s="454"/>
      <c r="I189" s="454"/>
      <c r="J189" s="454"/>
      <c r="K189" s="572"/>
      <c r="L189" s="511" t="e">
        <f>#REF!-#REF!*10%</f>
        <v>#REF!</v>
      </c>
    </row>
    <row r="190" spans="1:12" ht="15" customHeight="1" x14ac:dyDescent="0.25">
      <c r="A190" s="549">
        <v>7</v>
      </c>
      <c r="B190" s="551"/>
      <c r="C190" s="455" t="s">
        <v>1448</v>
      </c>
      <c r="D190" s="520"/>
      <c r="E190" s="448"/>
      <c r="F190" s="110" t="s">
        <v>81</v>
      </c>
      <c r="G190" s="523" t="s">
        <v>6</v>
      </c>
      <c r="H190" s="523"/>
      <c r="I190" s="523"/>
      <c r="J190" s="523"/>
      <c r="K190" s="560">
        <v>3</v>
      </c>
      <c r="L190" s="498">
        <v>13851</v>
      </c>
    </row>
    <row r="191" spans="1:12" ht="15" customHeight="1" x14ac:dyDescent="0.25">
      <c r="A191" s="550"/>
      <c r="B191" s="552"/>
      <c r="C191" s="455"/>
      <c r="D191" s="521"/>
      <c r="E191" s="448"/>
      <c r="F191" s="110" t="s">
        <v>80</v>
      </c>
      <c r="G191" s="469">
        <v>57</v>
      </c>
      <c r="H191" s="469"/>
      <c r="I191" s="469"/>
      <c r="J191" s="469"/>
      <c r="K191" s="502"/>
      <c r="L191" s="499"/>
    </row>
    <row r="192" spans="1:12" ht="15" customHeight="1" x14ac:dyDescent="0.25">
      <c r="A192" s="550"/>
      <c r="B192" s="552"/>
      <c r="C192" s="455"/>
      <c r="D192" s="521"/>
      <c r="E192" s="448"/>
      <c r="F192" s="110" t="s">
        <v>8</v>
      </c>
      <c r="G192" s="240">
        <v>3000</v>
      </c>
      <c r="H192" s="241">
        <v>4000</v>
      </c>
      <c r="I192" s="312">
        <v>5000</v>
      </c>
      <c r="J192" s="242">
        <v>6000</v>
      </c>
      <c r="K192" s="502"/>
      <c r="L192" s="499"/>
    </row>
    <row r="193" spans="1:12" ht="15" customHeight="1" x14ac:dyDescent="0.25">
      <c r="A193" s="550"/>
      <c r="B193" s="552"/>
      <c r="C193" s="455"/>
      <c r="D193" s="521"/>
      <c r="E193" s="448"/>
      <c r="F193" s="110" t="s">
        <v>817</v>
      </c>
      <c r="G193" s="243">
        <f>G191*114</f>
        <v>6498</v>
      </c>
      <c r="H193" s="244">
        <f>G191*128</f>
        <v>7296</v>
      </c>
      <c r="I193" s="313">
        <f>G191*143</f>
        <v>8151</v>
      </c>
      <c r="J193" s="245">
        <f>G191*148</f>
        <v>8436</v>
      </c>
      <c r="K193" s="502"/>
      <c r="L193" s="499"/>
    </row>
    <row r="194" spans="1:12" ht="15" customHeight="1" x14ac:dyDescent="0.25">
      <c r="A194" s="550"/>
      <c r="B194" s="552"/>
      <c r="C194" s="455"/>
      <c r="D194" s="521"/>
      <c r="E194" s="448"/>
      <c r="F194" s="110" t="s">
        <v>1269</v>
      </c>
      <c r="G194" s="451">
        <v>0.98</v>
      </c>
      <c r="H194" s="451"/>
      <c r="I194" s="451"/>
      <c r="J194" s="451"/>
      <c r="K194" s="502"/>
      <c r="L194" s="499"/>
    </row>
    <row r="195" spans="1:12" ht="15" customHeight="1" x14ac:dyDescent="0.25">
      <c r="A195" s="550"/>
      <c r="B195" s="552"/>
      <c r="C195" s="455"/>
      <c r="D195" s="521"/>
      <c r="E195" s="448"/>
      <c r="F195" s="93" t="s">
        <v>699</v>
      </c>
      <c r="G195" s="523" t="s">
        <v>700</v>
      </c>
      <c r="H195" s="523"/>
      <c r="I195" s="523"/>
      <c r="J195" s="523"/>
      <c r="K195" s="502"/>
      <c r="L195" s="499"/>
    </row>
    <row r="196" spans="1:12" ht="15" customHeight="1" x14ac:dyDescent="0.25">
      <c r="A196" s="550"/>
      <c r="B196" s="552"/>
      <c r="C196" s="455"/>
      <c r="D196" s="521"/>
      <c r="E196" s="448"/>
      <c r="F196" s="93" t="s">
        <v>1181</v>
      </c>
      <c r="G196" s="462" t="s">
        <v>1179</v>
      </c>
      <c r="H196" s="463"/>
      <c r="I196" s="463"/>
      <c r="J196" s="464"/>
      <c r="K196" s="502"/>
      <c r="L196" s="499"/>
    </row>
    <row r="197" spans="1:12" ht="15" customHeight="1" x14ac:dyDescent="0.25">
      <c r="A197" s="550"/>
      <c r="B197" s="552"/>
      <c r="C197" s="455"/>
      <c r="D197" s="521"/>
      <c r="E197" s="448"/>
      <c r="F197" s="110" t="s">
        <v>83</v>
      </c>
      <c r="G197" s="524">
        <v>66</v>
      </c>
      <c r="H197" s="524"/>
      <c r="I197" s="524"/>
      <c r="J197" s="524"/>
      <c r="K197" s="502"/>
      <c r="L197" s="499"/>
    </row>
    <row r="198" spans="1:12" ht="15" customHeight="1" x14ac:dyDescent="0.25">
      <c r="A198" s="550"/>
      <c r="B198" s="552"/>
      <c r="C198" s="455"/>
      <c r="D198" s="521"/>
      <c r="E198" s="448"/>
      <c r="F198" s="110" t="s">
        <v>396</v>
      </c>
      <c r="G198" s="548" t="s">
        <v>397</v>
      </c>
      <c r="H198" s="524"/>
      <c r="I198" s="524"/>
      <c r="J198" s="524"/>
      <c r="K198" s="502"/>
      <c r="L198" s="499"/>
    </row>
    <row r="199" spans="1:12" ht="15" customHeight="1" x14ac:dyDescent="0.25">
      <c r="A199" s="550"/>
      <c r="B199" s="552"/>
      <c r="C199" s="455"/>
      <c r="D199" s="521"/>
      <c r="E199" s="448"/>
      <c r="F199" s="110" t="s">
        <v>256</v>
      </c>
      <c r="G199" s="524" t="s">
        <v>72</v>
      </c>
      <c r="H199" s="524"/>
      <c r="I199" s="524"/>
      <c r="J199" s="524"/>
      <c r="K199" s="502"/>
      <c r="L199" s="499"/>
    </row>
    <row r="200" spans="1:12" ht="15.6" customHeight="1" x14ac:dyDescent="0.25">
      <c r="A200" s="550"/>
      <c r="B200" s="552"/>
      <c r="C200" s="455"/>
      <c r="D200" s="521"/>
      <c r="E200" s="448"/>
      <c r="F200" s="93" t="s">
        <v>379</v>
      </c>
      <c r="G200" s="523" t="s">
        <v>380</v>
      </c>
      <c r="H200" s="523"/>
      <c r="I200" s="523"/>
      <c r="J200" s="523"/>
      <c r="K200" s="502"/>
      <c r="L200" s="499"/>
    </row>
    <row r="201" spans="1:12" ht="15.6" customHeight="1" x14ac:dyDescent="0.25">
      <c r="A201" s="550"/>
      <c r="B201" s="552"/>
      <c r="C201" s="455"/>
      <c r="D201" s="521"/>
      <c r="E201" s="448"/>
      <c r="F201" s="93" t="s">
        <v>701</v>
      </c>
      <c r="G201" s="523">
        <v>100000</v>
      </c>
      <c r="H201" s="523"/>
      <c r="I201" s="523"/>
      <c r="J201" s="523"/>
      <c r="K201" s="502"/>
      <c r="L201" s="499"/>
    </row>
    <row r="202" spans="1:12" ht="15.6" customHeight="1" x14ac:dyDescent="0.25">
      <c r="A202" s="550"/>
      <c r="B202" s="552"/>
      <c r="C202" s="455"/>
      <c r="D202" s="521"/>
      <c r="E202" s="448"/>
      <c r="F202" s="93" t="s">
        <v>257</v>
      </c>
      <c r="G202" s="523" t="s">
        <v>556</v>
      </c>
      <c r="H202" s="523"/>
      <c r="I202" s="523"/>
      <c r="J202" s="523"/>
      <c r="K202" s="502"/>
      <c r="L202" s="499"/>
    </row>
    <row r="203" spans="1:12" ht="15.6" customHeight="1" x14ac:dyDescent="0.25">
      <c r="A203" s="550"/>
      <c r="B203" s="552"/>
      <c r="C203" s="455"/>
      <c r="D203" s="521"/>
      <c r="E203" s="448"/>
      <c r="F203" s="93" t="s">
        <v>376</v>
      </c>
      <c r="G203" s="523" t="s">
        <v>392</v>
      </c>
      <c r="H203" s="523"/>
      <c r="I203" s="523"/>
      <c r="J203" s="523"/>
      <c r="K203" s="502"/>
      <c r="L203" s="499"/>
    </row>
    <row r="204" spans="1:12" ht="15.6" customHeight="1" x14ac:dyDescent="0.25">
      <c r="A204" s="550"/>
      <c r="B204" s="552"/>
      <c r="C204" s="455"/>
      <c r="D204" s="521"/>
      <c r="E204" s="448"/>
      <c r="F204" s="93" t="s">
        <v>702</v>
      </c>
      <c r="G204" s="523" t="s">
        <v>709</v>
      </c>
      <c r="H204" s="523"/>
      <c r="I204" s="523"/>
      <c r="J204" s="523"/>
      <c r="K204" s="502"/>
      <c r="L204" s="499"/>
    </row>
    <row r="205" spans="1:12" ht="15.6" customHeight="1" x14ac:dyDescent="0.25">
      <c r="A205" s="550"/>
      <c r="B205" s="552"/>
      <c r="C205" s="455"/>
      <c r="D205" s="521"/>
      <c r="E205" s="448"/>
      <c r="F205" s="93" t="s">
        <v>381</v>
      </c>
      <c r="G205" s="523" t="s">
        <v>382</v>
      </c>
      <c r="H205" s="523"/>
      <c r="I205" s="523"/>
      <c r="J205" s="523"/>
      <c r="K205" s="502"/>
      <c r="L205" s="500"/>
    </row>
    <row r="206" spans="1:12" ht="15.6" customHeight="1" x14ac:dyDescent="0.25">
      <c r="A206" s="550"/>
      <c r="B206" s="552"/>
      <c r="C206" s="455"/>
      <c r="D206" s="521"/>
      <c r="E206" s="448"/>
      <c r="F206" s="94" t="s">
        <v>358</v>
      </c>
      <c r="G206" s="523" t="s">
        <v>900</v>
      </c>
      <c r="H206" s="523"/>
      <c r="I206" s="523"/>
      <c r="J206" s="523"/>
      <c r="K206" s="571">
        <v>5</v>
      </c>
      <c r="L206" s="443">
        <v>14821</v>
      </c>
    </row>
    <row r="207" spans="1:12" ht="15.6" customHeight="1" x14ac:dyDescent="0.25">
      <c r="A207" s="550"/>
      <c r="B207" s="552"/>
      <c r="C207" s="455"/>
      <c r="D207" s="521"/>
      <c r="E207" s="448"/>
      <c r="F207" s="93" t="s">
        <v>383</v>
      </c>
      <c r="G207" s="523" t="s">
        <v>394</v>
      </c>
      <c r="H207" s="523"/>
      <c r="I207" s="523"/>
      <c r="J207" s="523"/>
      <c r="K207" s="572"/>
      <c r="L207" s="444" t="e">
        <f>#REF!-#REF!*10%</f>
        <v>#REF!</v>
      </c>
    </row>
    <row r="208" spans="1:12" ht="15.6" customHeight="1" x14ac:dyDescent="0.25">
      <c r="A208" s="550"/>
      <c r="B208" s="552"/>
      <c r="C208" s="455"/>
      <c r="D208" s="521"/>
      <c r="E208" s="448"/>
      <c r="F208" s="93" t="s">
        <v>389</v>
      </c>
      <c r="G208" s="523" t="s">
        <v>390</v>
      </c>
      <c r="H208" s="523"/>
      <c r="I208" s="523"/>
      <c r="J208" s="523"/>
      <c r="K208" s="572"/>
      <c r="L208" s="444" t="e">
        <f>#REF!-#REF!*10%</f>
        <v>#REF!</v>
      </c>
    </row>
    <row r="209" spans="1:12" ht="15.6" customHeight="1" x14ac:dyDescent="0.25">
      <c r="A209" s="550"/>
      <c r="B209" s="552"/>
      <c r="C209" s="455"/>
      <c r="D209" s="521"/>
      <c r="E209" s="448"/>
      <c r="F209" s="93" t="s">
        <v>704</v>
      </c>
      <c r="G209" s="523" t="s">
        <v>705</v>
      </c>
      <c r="H209" s="523"/>
      <c r="I209" s="523"/>
      <c r="J209" s="523"/>
      <c r="K209" s="572"/>
      <c r="L209" s="444" t="e">
        <f>#REF!-#REF!*10%</f>
        <v>#REF!</v>
      </c>
    </row>
    <row r="210" spans="1:12" ht="15.6" customHeight="1" x14ac:dyDescent="0.25">
      <c r="A210" s="550"/>
      <c r="B210" s="552"/>
      <c r="C210" s="455"/>
      <c r="D210" s="521"/>
      <c r="E210" s="448"/>
      <c r="F210" s="93" t="s">
        <v>706</v>
      </c>
      <c r="G210" s="523" t="s">
        <v>390</v>
      </c>
      <c r="H210" s="523"/>
      <c r="I210" s="523"/>
      <c r="J210" s="523"/>
      <c r="K210" s="572"/>
      <c r="L210" s="444" t="e">
        <f>#REF!-#REF!*10%</f>
        <v>#REF!</v>
      </c>
    </row>
    <row r="211" spans="1:12" ht="15.6" customHeight="1" x14ac:dyDescent="0.25">
      <c r="A211" s="550"/>
      <c r="B211" s="552"/>
      <c r="C211" s="455"/>
      <c r="D211" s="521"/>
      <c r="E211" s="448"/>
      <c r="F211" s="93" t="s">
        <v>1271</v>
      </c>
      <c r="G211" s="523" t="s">
        <v>390</v>
      </c>
      <c r="H211" s="523"/>
      <c r="I211" s="523"/>
      <c r="J211" s="523"/>
      <c r="K211" s="572"/>
      <c r="L211" s="444" t="e">
        <f>#REF!-#REF!*10%</f>
        <v>#REF!</v>
      </c>
    </row>
    <row r="212" spans="1:12" ht="15.6" customHeight="1" x14ac:dyDescent="0.25">
      <c r="A212" s="550"/>
      <c r="B212" s="552"/>
      <c r="C212" s="455"/>
      <c r="D212" s="521"/>
      <c r="E212" s="448"/>
      <c r="F212" s="93" t="s">
        <v>707</v>
      </c>
      <c r="G212" s="523" t="s">
        <v>1270</v>
      </c>
      <c r="H212" s="523"/>
      <c r="I212" s="523"/>
      <c r="J212" s="523"/>
      <c r="K212" s="572"/>
      <c r="L212" s="444" t="e">
        <f>#REF!-#REF!*10%</f>
        <v>#REF!</v>
      </c>
    </row>
    <row r="213" spans="1:12" ht="15.6" customHeight="1" x14ac:dyDescent="0.25">
      <c r="A213" s="550"/>
      <c r="B213" s="552"/>
      <c r="C213" s="455"/>
      <c r="D213" s="521"/>
      <c r="E213" s="448"/>
      <c r="F213" s="93" t="s">
        <v>708</v>
      </c>
      <c r="G213" s="523" t="s">
        <v>390</v>
      </c>
      <c r="H213" s="523"/>
      <c r="I213" s="523"/>
      <c r="J213" s="523"/>
      <c r="K213" s="572"/>
      <c r="L213" s="444" t="e">
        <f>#REF!-#REF!*10%</f>
        <v>#REF!</v>
      </c>
    </row>
    <row r="214" spans="1:12" ht="15.6" customHeight="1" x14ac:dyDescent="0.25">
      <c r="A214" s="550"/>
      <c r="B214" s="552"/>
      <c r="C214" s="455"/>
      <c r="D214" s="521"/>
      <c r="E214" s="448"/>
      <c r="F214" s="93" t="s">
        <v>377</v>
      </c>
      <c r="G214" s="523" t="s">
        <v>387</v>
      </c>
      <c r="H214" s="523"/>
      <c r="I214" s="523"/>
      <c r="J214" s="523"/>
      <c r="K214" s="572"/>
      <c r="L214" s="444" t="e">
        <f>#REF!-#REF!*10%</f>
        <v>#REF!</v>
      </c>
    </row>
    <row r="215" spans="1:12" ht="15.6" customHeight="1" x14ac:dyDescent="0.25">
      <c r="A215" s="550"/>
      <c r="B215" s="552"/>
      <c r="C215" s="455"/>
      <c r="D215" s="521"/>
      <c r="E215" s="448"/>
      <c r="F215" s="93" t="s">
        <v>388</v>
      </c>
      <c r="G215" s="523" t="s">
        <v>393</v>
      </c>
      <c r="H215" s="523"/>
      <c r="I215" s="523"/>
      <c r="J215" s="523"/>
      <c r="K215" s="572"/>
      <c r="L215" s="444" t="e">
        <f>#REF!-#REF!*10%</f>
        <v>#REF!</v>
      </c>
    </row>
    <row r="216" spans="1:12" ht="15.6" customHeight="1" x14ac:dyDescent="0.25">
      <c r="A216" s="550"/>
      <c r="B216" s="552"/>
      <c r="C216" s="455"/>
      <c r="D216" s="521"/>
      <c r="E216" s="448"/>
      <c r="F216" s="93" t="s">
        <v>562</v>
      </c>
      <c r="G216" s="523" t="s">
        <v>1476</v>
      </c>
      <c r="H216" s="523"/>
      <c r="I216" s="523"/>
      <c r="J216" s="523"/>
      <c r="K216" s="572"/>
      <c r="L216" s="444" t="e">
        <f>#REF!-#REF!*10%</f>
        <v>#REF!</v>
      </c>
    </row>
    <row r="217" spans="1:12" ht="15.6" customHeight="1" x14ac:dyDescent="0.25">
      <c r="A217" s="550"/>
      <c r="B217" s="552"/>
      <c r="C217" s="455"/>
      <c r="D217" s="521"/>
      <c r="E217" s="448"/>
      <c r="F217" s="93" t="s">
        <v>1183</v>
      </c>
      <c r="G217" s="573" t="s">
        <v>1475</v>
      </c>
      <c r="H217" s="574"/>
      <c r="I217" s="574"/>
      <c r="J217" s="575"/>
      <c r="K217" s="572"/>
      <c r="L217" s="444" t="e">
        <f>#REF!-#REF!*10%</f>
        <v>#REF!</v>
      </c>
    </row>
    <row r="218" spans="1:12" ht="15.6" customHeight="1" x14ac:dyDescent="0.25">
      <c r="A218" s="550"/>
      <c r="B218" s="552"/>
      <c r="C218" s="455"/>
      <c r="D218" s="521"/>
      <c r="E218" s="448"/>
      <c r="F218" s="93" t="s">
        <v>570</v>
      </c>
      <c r="G218" s="523" t="s">
        <v>613</v>
      </c>
      <c r="H218" s="523"/>
      <c r="I218" s="523"/>
      <c r="J218" s="523"/>
      <c r="K218" s="572"/>
      <c r="L218" s="444" t="e">
        <f>#REF!-#REF!*10%</f>
        <v>#REF!</v>
      </c>
    </row>
    <row r="219" spans="1:12" ht="15.6" customHeight="1" x14ac:dyDescent="0.25">
      <c r="A219" s="550"/>
      <c r="B219" s="552"/>
      <c r="C219" s="455"/>
      <c r="D219" s="521"/>
      <c r="E219" s="448"/>
      <c r="F219" s="111" t="s">
        <v>84</v>
      </c>
      <c r="G219" s="526">
        <v>1.8</v>
      </c>
      <c r="H219" s="526"/>
      <c r="I219" s="526"/>
      <c r="J219" s="526"/>
      <c r="K219" s="572"/>
      <c r="L219" s="444" t="e">
        <f>#REF!-#REF!*10%</f>
        <v>#REF!</v>
      </c>
    </row>
    <row r="220" spans="1:12" ht="15" customHeight="1" x14ac:dyDescent="0.25">
      <c r="A220" s="550"/>
      <c r="B220" s="553"/>
      <c r="C220" s="455"/>
      <c r="D220" s="521"/>
      <c r="E220" s="448"/>
      <c r="F220" s="96" t="s">
        <v>1016</v>
      </c>
      <c r="G220" s="454">
        <v>5</v>
      </c>
      <c r="H220" s="454"/>
      <c r="I220" s="454"/>
      <c r="J220" s="454"/>
      <c r="K220" s="572"/>
      <c r="L220" s="511" t="e">
        <f>#REF!-#REF!*10%</f>
        <v>#REF!</v>
      </c>
    </row>
    <row r="221" spans="1:12" ht="15" customHeight="1" x14ac:dyDescent="0.25">
      <c r="A221" s="549">
        <v>8</v>
      </c>
      <c r="B221" s="551"/>
      <c r="C221" s="455" t="s">
        <v>1449</v>
      </c>
      <c r="D221" s="520"/>
      <c r="E221" s="448"/>
      <c r="F221" s="110" t="s">
        <v>81</v>
      </c>
      <c r="G221" s="523" t="s">
        <v>6</v>
      </c>
      <c r="H221" s="523"/>
      <c r="I221" s="523"/>
      <c r="J221" s="523"/>
      <c r="K221" s="560">
        <v>3</v>
      </c>
      <c r="L221" s="498">
        <v>16852</v>
      </c>
    </row>
    <row r="222" spans="1:12" ht="15" customHeight="1" x14ac:dyDescent="0.25">
      <c r="A222" s="550"/>
      <c r="B222" s="552"/>
      <c r="C222" s="455"/>
      <c r="D222" s="521"/>
      <c r="E222" s="448"/>
      <c r="F222" s="110" t="s">
        <v>80</v>
      </c>
      <c r="G222" s="469">
        <v>70</v>
      </c>
      <c r="H222" s="469"/>
      <c r="I222" s="469"/>
      <c r="J222" s="469"/>
      <c r="K222" s="502"/>
      <c r="L222" s="499"/>
    </row>
    <row r="223" spans="1:12" ht="15" customHeight="1" x14ac:dyDescent="0.25">
      <c r="A223" s="550"/>
      <c r="B223" s="552"/>
      <c r="C223" s="455"/>
      <c r="D223" s="521"/>
      <c r="E223" s="448"/>
      <c r="F223" s="110" t="s">
        <v>8</v>
      </c>
      <c r="G223" s="240">
        <v>3000</v>
      </c>
      <c r="H223" s="241">
        <v>4000</v>
      </c>
      <c r="I223" s="312">
        <v>5000</v>
      </c>
      <c r="J223" s="242">
        <v>6000</v>
      </c>
      <c r="K223" s="502"/>
      <c r="L223" s="499"/>
    </row>
    <row r="224" spans="1:12" ht="15" customHeight="1" x14ac:dyDescent="0.25">
      <c r="A224" s="550"/>
      <c r="B224" s="552"/>
      <c r="C224" s="455"/>
      <c r="D224" s="521"/>
      <c r="E224" s="448"/>
      <c r="F224" s="110" t="s">
        <v>817</v>
      </c>
      <c r="G224" s="243">
        <f>G222*114</f>
        <v>7980</v>
      </c>
      <c r="H224" s="244">
        <f>G222*128</f>
        <v>8960</v>
      </c>
      <c r="I224" s="313">
        <f>G222*143</f>
        <v>10010</v>
      </c>
      <c r="J224" s="245">
        <f>G222*148</f>
        <v>10360</v>
      </c>
      <c r="K224" s="502"/>
      <c r="L224" s="499"/>
    </row>
    <row r="225" spans="1:12" ht="15" customHeight="1" x14ac:dyDescent="0.25">
      <c r="A225" s="550"/>
      <c r="B225" s="552"/>
      <c r="C225" s="455"/>
      <c r="D225" s="521"/>
      <c r="E225" s="448"/>
      <c r="F225" s="110" t="s">
        <v>1269</v>
      </c>
      <c r="G225" s="451">
        <v>0.98</v>
      </c>
      <c r="H225" s="451"/>
      <c r="I225" s="451"/>
      <c r="J225" s="451"/>
      <c r="K225" s="502"/>
      <c r="L225" s="499"/>
    </row>
    <row r="226" spans="1:12" ht="15" customHeight="1" x14ac:dyDescent="0.25">
      <c r="A226" s="550"/>
      <c r="B226" s="552"/>
      <c r="C226" s="455"/>
      <c r="D226" s="521"/>
      <c r="E226" s="448"/>
      <c r="F226" s="93" t="s">
        <v>699</v>
      </c>
      <c r="G226" s="523" t="s">
        <v>700</v>
      </c>
      <c r="H226" s="523"/>
      <c r="I226" s="523"/>
      <c r="J226" s="523"/>
      <c r="K226" s="502"/>
      <c r="L226" s="499"/>
    </row>
    <row r="227" spans="1:12" ht="15" customHeight="1" x14ac:dyDescent="0.25">
      <c r="A227" s="550"/>
      <c r="B227" s="552"/>
      <c r="C227" s="455"/>
      <c r="D227" s="521"/>
      <c r="E227" s="448"/>
      <c r="F227" s="93" t="s">
        <v>1181</v>
      </c>
      <c r="G227" s="462" t="s">
        <v>1179</v>
      </c>
      <c r="H227" s="463"/>
      <c r="I227" s="463"/>
      <c r="J227" s="464"/>
      <c r="K227" s="502"/>
      <c r="L227" s="499"/>
    </row>
    <row r="228" spans="1:12" ht="15" customHeight="1" x14ac:dyDescent="0.25">
      <c r="A228" s="550"/>
      <c r="B228" s="552"/>
      <c r="C228" s="455"/>
      <c r="D228" s="521"/>
      <c r="E228" s="448"/>
      <c r="F228" s="110" t="s">
        <v>83</v>
      </c>
      <c r="G228" s="524">
        <v>66</v>
      </c>
      <c r="H228" s="524"/>
      <c r="I228" s="524"/>
      <c r="J228" s="524"/>
      <c r="K228" s="502"/>
      <c r="L228" s="499"/>
    </row>
    <row r="229" spans="1:12" ht="15" customHeight="1" x14ac:dyDescent="0.25">
      <c r="A229" s="550"/>
      <c r="B229" s="552"/>
      <c r="C229" s="455"/>
      <c r="D229" s="521"/>
      <c r="E229" s="448"/>
      <c r="F229" s="110" t="s">
        <v>396</v>
      </c>
      <c r="G229" s="548" t="s">
        <v>397</v>
      </c>
      <c r="H229" s="524"/>
      <c r="I229" s="524"/>
      <c r="J229" s="524"/>
      <c r="K229" s="502"/>
      <c r="L229" s="499"/>
    </row>
    <row r="230" spans="1:12" ht="15" customHeight="1" x14ac:dyDescent="0.25">
      <c r="A230" s="550"/>
      <c r="B230" s="552"/>
      <c r="C230" s="455"/>
      <c r="D230" s="521"/>
      <c r="E230" s="448"/>
      <c r="F230" s="110" t="s">
        <v>256</v>
      </c>
      <c r="G230" s="524" t="s">
        <v>61</v>
      </c>
      <c r="H230" s="524"/>
      <c r="I230" s="524"/>
      <c r="J230" s="524"/>
      <c r="K230" s="502"/>
      <c r="L230" s="499"/>
    </row>
    <row r="231" spans="1:12" ht="15.6" customHeight="1" x14ac:dyDescent="0.25">
      <c r="A231" s="550"/>
      <c r="B231" s="552"/>
      <c r="C231" s="455"/>
      <c r="D231" s="521"/>
      <c r="E231" s="448"/>
      <c r="F231" s="93" t="s">
        <v>379</v>
      </c>
      <c r="G231" s="523" t="s">
        <v>380</v>
      </c>
      <c r="H231" s="523"/>
      <c r="I231" s="523"/>
      <c r="J231" s="523"/>
      <c r="K231" s="502"/>
      <c r="L231" s="499"/>
    </row>
    <row r="232" spans="1:12" ht="15.6" customHeight="1" x14ac:dyDescent="0.25">
      <c r="A232" s="550"/>
      <c r="B232" s="552"/>
      <c r="C232" s="455"/>
      <c r="D232" s="521"/>
      <c r="E232" s="448"/>
      <c r="F232" s="93" t="s">
        <v>701</v>
      </c>
      <c r="G232" s="523">
        <v>100000</v>
      </c>
      <c r="H232" s="523"/>
      <c r="I232" s="523"/>
      <c r="J232" s="523"/>
      <c r="K232" s="502"/>
      <c r="L232" s="499"/>
    </row>
    <row r="233" spans="1:12" ht="15.6" customHeight="1" x14ac:dyDescent="0.25">
      <c r="A233" s="550"/>
      <c r="B233" s="552"/>
      <c r="C233" s="455"/>
      <c r="D233" s="521"/>
      <c r="E233" s="448"/>
      <c r="F233" s="93" t="s">
        <v>257</v>
      </c>
      <c r="G233" s="523" t="s">
        <v>556</v>
      </c>
      <c r="H233" s="523"/>
      <c r="I233" s="523"/>
      <c r="J233" s="523"/>
      <c r="K233" s="502"/>
      <c r="L233" s="499"/>
    </row>
    <row r="234" spans="1:12" ht="15.6" customHeight="1" x14ac:dyDescent="0.25">
      <c r="A234" s="550"/>
      <c r="B234" s="552"/>
      <c r="C234" s="455"/>
      <c r="D234" s="521"/>
      <c r="E234" s="448"/>
      <c r="F234" s="93" t="s">
        <v>376</v>
      </c>
      <c r="G234" s="523" t="s">
        <v>392</v>
      </c>
      <c r="H234" s="523"/>
      <c r="I234" s="523"/>
      <c r="J234" s="523"/>
      <c r="K234" s="502"/>
      <c r="L234" s="499"/>
    </row>
    <row r="235" spans="1:12" ht="15.6" customHeight="1" x14ac:dyDescent="0.25">
      <c r="A235" s="550"/>
      <c r="B235" s="552"/>
      <c r="C235" s="455"/>
      <c r="D235" s="521"/>
      <c r="E235" s="448"/>
      <c r="F235" s="93" t="s">
        <v>702</v>
      </c>
      <c r="G235" s="523" t="s">
        <v>709</v>
      </c>
      <c r="H235" s="523"/>
      <c r="I235" s="523"/>
      <c r="J235" s="523"/>
      <c r="K235" s="502"/>
      <c r="L235" s="499"/>
    </row>
    <row r="236" spans="1:12" ht="15.6" customHeight="1" x14ac:dyDescent="0.25">
      <c r="A236" s="550"/>
      <c r="B236" s="552"/>
      <c r="C236" s="455"/>
      <c r="D236" s="521"/>
      <c r="E236" s="448"/>
      <c r="F236" s="93" t="s">
        <v>381</v>
      </c>
      <c r="G236" s="523" t="s">
        <v>382</v>
      </c>
      <c r="H236" s="523"/>
      <c r="I236" s="523"/>
      <c r="J236" s="523"/>
      <c r="K236" s="502"/>
      <c r="L236" s="500"/>
    </row>
    <row r="237" spans="1:12" ht="15.6" customHeight="1" x14ac:dyDescent="0.25">
      <c r="A237" s="550"/>
      <c r="B237" s="552"/>
      <c r="C237" s="455"/>
      <c r="D237" s="521"/>
      <c r="E237" s="448"/>
      <c r="F237" s="94" t="s">
        <v>358</v>
      </c>
      <c r="G237" s="523" t="s">
        <v>900</v>
      </c>
      <c r="H237" s="523"/>
      <c r="I237" s="523"/>
      <c r="J237" s="523"/>
      <c r="K237" s="571">
        <v>5</v>
      </c>
      <c r="L237" s="443">
        <v>18031</v>
      </c>
    </row>
    <row r="238" spans="1:12" ht="15.6" customHeight="1" x14ac:dyDescent="0.25">
      <c r="A238" s="550"/>
      <c r="B238" s="552"/>
      <c r="C238" s="455"/>
      <c r="D238" s="521"/>
      <c r="E238" s="448"/>
      <c r="F238" s="93" t="s">
        <v>383</v>
      </c>
      <c r="G238" s="523" t="s">
        <v>394</v>
      </c>
      <c r="H238" s="523"/>
      <c r="I238" s="523"/>
      <c r="J238" s="523"/>
      <c r="K238" s="572"/>
      <c r="L238" s="444" t="e">
        <f>#REF!-#REF!*10%</f>
        <v>#REF!</v>
      </c>
    </row>
    <row r="239" spans="1:12" ht="15.6" customHeight="1" x14ac:dyDescent="0.25">
      <c r="A239" s="550"/>
      <c r="B239" s="552"/>
      <c r="C239" s="455"/>
      <c r="D239" s="521"/>
      <c r="E239" s="448"/>
      <c r="F239" s="93" t="s">
        <v>389</v>
      </c>
      <c r="G239" s="523" t="s">
        <v>390</v>
      </c>
      <c r="H239" s="523"/>
      <c r="I239" s="523"/>
      <c r="J239" s="523"/>
      <c r="K239" s="572"/>
      <c r="L239" s="444" t="e">
        <f>#REF!-#REF!*10%</f>
        <v>#REF!</v>
      </c>
    </row>
    <row r="240" spans="1:12" ht="15.6" customHeight="1" x14ac:dyDescent="0.25">
      <c r="A240" s="550"/>
      <c r="B240" s="552"/>
      <c r="C240" s="455"/>
      <c r="D240" s="521"/>
      <c r="E240" s="448"/>
      <c r="F240" s="93" t="s">
        <v>704</v>
      </c>
      <c r="G240" s="523" t="s">
        <v>705</v>
      </c>
      <c r="H240" s="523"/>
      <c r="I240" s="523"/>
      <c r="J240" s="523"/>
      <c r="K240" s="572"/>
      <c r="L240" s="444" t="e">
        <f>#REF!-#REF!*10%</f>
        <v>#REF!</v>
      </c>
    </row>
    <row r="241" spans="1:12" ht="15.6" customHeight="1" x14ac:dyDescent="0.25">
      <c r="A241" s="550"/>
      <c r="B241" s="552"/>
      <c r="C241" s="455"/>
      <c r="D241" s="521"/>
      <c r="E241" s="448"/>
      <c r="F241" s="93" t="s">
        <v>706</v>
      </c>
      <c r="G241" s="523" t="s">
        <v>390</v>
      </c>
      <c r="H241" s="523"/>
      <c r="I241" s="523"/>
      <c r="J241" s="523"/>
      <c r="K241" s="572"/>
      <c r="L241" s="444" t="e">
        <f>#REF!-#REF!*10%</f>
        <v>#REF!</v>
      </c>
    </row>
    <row r="242" spans="1:12" ht="15.6" customHeight="1" x14ac:dyDescent="0.25">
      <c r="A242" s="550"/>
      <c r="B242" s="552"/>
      <c r="C242" s="455"/>
      <c r="D242" s="521"/>
      <c r="E242" s="448"/>
      <c r="F242" s="93" t="s">
        <v>1271</v>
      </c>
      <c r="G242" s="523" t="s">
        <v>390</v>
      </c>
      <c r="H242" s="523"/>
      <c r="I242" s="523"/>
      <c r="J242" s="523"/>
      <c r="K242" s="572"/>
      <c r="L242" s="444" t="e">
        <f>#REF!-#REF!*10%</f>
        <v>#REF!</v>
      </c>
    </row>
    <row r="243" spans="1:12" ht="15.6" customHeight="1" x14ac:dyDescent="0.25">
      <c r="A243" s="550"/>
      <c r="B243" s="552"/>
      <c r="C243" s="455"/>
      <c r="D243" s="521"/>
      <c r="E243" s="448"/>
      <c r="F243" s="93" t="s">
        <v>707</v>
      </c>
      <c r="G243" s="523" t="s">
        <v>911</v>
      </c>
      <c r="H243" s="523"/>
      <c r="I243" s="523"/>
      <c r="J243" s="523"/>
      <c r="K243" s="572"/>
      <c r="L243" s="444" t="e">
        <f>#REF!-#REF!*10%</f>
        <v>#REF!</v>
      </c>
    </row>
    <row r="244" spans="1:12" ht="15.6" customHeight="1" x14ac:dyDescent="0.25">
      <c r="A244" s="550"/>
      <c r="B244" s="552"/>
      <c r="C244" s="455"/>
      <c r="D244" s="521"/>
      <c r="E244" s="448"/>
      <c r="F244" s="93" t="s">
        <v>708</v>
      </c>
      <c r="G244" s="523" t="s">
        <v>390</v>
      </c>
      <c r="H244" s="523"/>
      <c r="I244" s="523"/>
      <c r="J244" s="523"/>
      <c r="K244" s="572"/>
      <c r="L244" s="444" t="e">
        <f>#REF!-#REF!*10%</f>
        <v>#REF!</v>
      </c>
    </row>
    <row r="245" spans="1:12" ht="15.6" customHeight="1" x14ac:dyDescent="0.25">
      <c r="A245" s="550"/>
      <c r="B245" s="552"/>
      <c r="C245" s="455"/>
      <c r="D245" s="521"/>
      <c r="E245" s="448"/>
      <c r="F245" s="93" t="s">
        <v>377</v>
      </c>
      <c r="G245" s="523" t="s">
        <v>387</v>
      </c>
      <c r="H245" s="523"/>
      <c r="I245" s="523"/>
      <c r="J245" s="523"/>
      <c r="K245" s="572"/>
      <c r="L245" s="444" t="e">
        <f>#REF!-#REF!*10%</f>
        <v>#REF!</v>
      </c>
    </row>
    <row r="246" spans="1:12" ht="15.6" customHeight="1" x14ac:dyDescent="0.25">
      <c r="A246" s="550"/>
      <c r="B246" s="552"/>
      <c r="C246" s="455"/>
      <c r="D246" s="521"/>
      <c r="E246" s="448"/>
      <c r="F246" s="93" t="s">
        <v>388</v>
      </c>
      <c r="G246" s="523" t="s">
        <v>393</v>
      </c>
      <c r="H246" s="523"/>
      <c r="I246" s="523"/>
      <c r="J246" s="523"/>
      <c r="K246" s="572"/>
      <c r="L246" s="444" t="e">
        <f>#REF!-#REF!*10%</f>
        <v>#REF!</v>
      </c>
    </row>
    <row r="247" spans="1:12" ht="15.6" customHeight="1" x14ac:dyDescent="0.25">
      <c r="A247" s="550"/>
      <c r="B247" s="552"/>
      <c r="C247" s="455"/>
      <c r="D247" s="521"/>
      <c r="E247" s="448"/>
      <c r="F247" s="93" t="s">
        <v>562</v>
      </c>
      <c r="G247" s="523" t="s">
        <v>1476</v>
      </c>
      <c r="H247" s="523"/>
      <c r="I247" s="523"/>
      <c r="J247" s="523"/>
      <c r="K247" s="572"/>
      <c r="L247" s="444" t="e">
        <f>#REF!-#REF!*10%</f>
        <v>#REF!</v>
      </c>
    </row>
    <row r="248" spans="1:12" ht="15.6" customHeight="1" x14ac:dyDescent="0.25">
      <c r="A248" s="550"/>
      <c r="B248" s="552"/>
      <c r="C248" s="455"/>
      <c r="D248" s="521"/>
      <c r="E248" s="448"/>
      <c r="F248" s="93" t="s">
        <v>1183</v>
      </c>
      <c r="G248" s="573" t="s">
        <v>1475</v>
      </c>
      <c r="H248" s="574"/>
      <c r="I248" s="574"/>
      <c r="J248" s="575"/>
      <c r="K248" s="572"/>
      <c r="L248" s="444" t="e">
        <f>#REF!-#REF!*10%</f>
        <v>#REF!</v>
      </c>
    </row>
    <row r="249" spans="1:12" ht="15.6" customHeight="1" x14ac:dyDescent="0.25">
      <c r="A249" s="550"/>
      <c r="B249" s="552"/>
      <c r="C249" s="455"/>
      <c r="D249" s="521"/>
      <c r="E249" s="448"/>
      <c r="F249" s="93" t="s">
        <v>570</v>
      </c>
      <c r="G249" s="523" t="s">
        <v>613</v>
      </c>
      <c r="H249" s="523"/>
      <c r="I249" s="523"/>
      <c r="J249" s="523"/>
      <c r="K249" s="572"/>
      <c r="L249" s="444" t="e">
        <f>#REF!-#REF!*10%</f>
        <v>#REF!</v>
      </c>
    </row>
    <row r="250" spans="1:12" ht="15.6" customHeight="1" x14ac:dyDescent="0.25">
      <c r="A250" s="550"/>
      <c r="B250" s="552"/>
      <c r="C250" s="455"/>
      <c r="D250" s="521"/>
      <c r="E250" s="448"/>
      <c r="F250" s="111" t="s">
        <v>84</v>
      </c>
      <c r="G250" s="526">
        <v>1.8</v>
      </c>
      <c r="H250" s="526"/>
      <c r="I250" s="526"/>
      <c r="J250" s="526"/>
      <c r="K250" s="572"/>
      <c r="L250" s="444" t="e">
        <f>#REF!-#REF!*10%</f>
        <v>#REF!</v>
      </c>
    </row>
    <row r="251" spans="1:12" ht="15" customHeight="1" x14ac:dyDescent="0.25">
      <c r="A251" s="550"/>
      <c r="B251" s="553"/>
      <c r="C251" s="455"/>
      <c r="D251" s="521"/>
      <c r="E251" s="448"/>
      <c r="F251" s="96" t="s">
        <v>1016</v>
      </c>
      <c r="G251" s="454">
        <v>5</v>
      </c>
      <c r="H251" s="454"/>
      <c r="I251" s="454"/>
      <c r="J251" s="454"/>
      <c r="K251" s="572"/>
      <c r="L251" s="511" t="e">
        <f>#REF!-#REF!*10%</f>
        <v>#REF!</v>
      </c>
    </row>
    <row r="252" spans="1:12" ht="15" customHeight="1" x14ac:dyDescent="0.25">
      <c r="A252" s="549">
        <v>9</v>
      </c>
      <c r="B252" s="551"/>
      <c r="C252" s="455" t="s">
        <v>1450</v>
      </c>
      <c r="D252" s="520"/>
      <c r="E252" s="448"/>
      <c r="F252" s="110" t="s">
        <v>81</v>
      </c>
      <c r="G252" s="523" t="s">
        <v>6</v>
      </c>
      <c r="H252" s="523"/>
      <c r="I252" s="523"/>
      <c r="J252" s="523"/>
      <c r="K252" s="560">
        <v>3</v>
      </c>
      <c r="L252" s="498">
        <v>18585</v>
      </c>
    </row>
    <row r="253" spans="1:12" ht="15" customHeight="1" x14ac:dyDescent="0.25">
      <c r="A253" s="550"/>
      <c r="B253" s="552"/>
      <c r="C253" s="455"/>
      <c r="D253" s="521"/>
      <c r="E253" s="448"/>
      <c r="F253" s="110" t="s">
        <v>80</v>
      </c>
      <c r="G253" s="469">
        <v>89</v>
      </c>
      <c r="H253" s="469"/>
      <c r="I253" s="469"/>
      <c r="J253" s="469"/>
      <c r="K253" s="502"/>
      <c r="L253" s="499"/>
    </row>
    <row r="254" spans="1:12" ht="15" customHeight="1" x14ac:dyDescent="0.25">
      <c r="A254" s="550"/>
      <c r="B254" s="552"/>
      <c r="C254" s="455"/>
      <c r="D254" s="521"/>
      <c r="E254" s="448"/>
      <c r="F254" s="110" t="s">
        <v>8</v>
      </c>
      <c r="G254" s="240">
        <v>3000</v>
      </c>
      <c r="H254" s="241">
        <v>4000</v>
      </c>
      <c r="I254" s="312">
        <v>5000</v>
      </c>
      <c r="J254" s="242">
        <v>6000</v>
      </c>
      <c r="K254" s="502"/>
      <c r="L254" s="499"/>
    </row>
    <row r="255" spans="1:12" ht="15" customHeight="1" x14ac:dyDescent="0.25">
      <c r="A255" s="550"/>
      <c r="B255" s="552"/>
      <c r="C255" s="455"/>
      <c r="D255" s="521"/>
      <c r="E255" s="448"/>
      <c r="F255" s="110" t="s">
        <v>817</v>
      </c>
      <c r="G255" s="243">
        <f>G253*114</f>
        <v>10146</v>
      </c>
      <c r="H255" s="244">
        <f>G253*128</f>
        <v>11392</v>
      </c>
      <c r="I255" s="313">
        <f>G253*143</f>
        <v>12727</v>
      </c>
      <c r="J255" s="245">
        <f>G253*148</f>
        <v>13172</v>
      </c>
      <c r="K255" s="502"/>
      <c r="L255" s="499"/>
    </row>
    <row r="256" spans="1:12" ht="15" customHeight="1" x14ac:dyDescent="0.25">
      <c r="A256" s="550"/>
      <c r="B256" s="552"/>
      <c r="C256" s="455"/>
      <c r="D256" s="521"/>
      <c r="E256" s="448"/>
      <c r="F256" s="110" t="s">
        <v>1269</v>
      </c>
      <c r="G256" s="451">
        <v>0.98</v>
      </c>
      <c r="H256" s="451"/>
      <c r="I256" s="451"/>
      <c r="J256" s="451"/>
      <c r="K256" s="502"/>
      <c r="L256" s="499"/>
    </row>
    <row r="257" spans="1:12" ht="15" customHeight="1" x14ac:dyDescent="0.25">
      <c r="A257" s="550"/>
      <c r="B257" s="552"/>
      <c r="C257" s="455"/>
      <c r="D257" s="521"/>
      <c r="E257" s="448"/>
      <c r="F257" s="93" t="s">
        <v>699</v>
      </c>
      <c r="G257" s="523" t="s">
        <v>700</v>
      </c>
      <c r="H257" s="523"/>
      <c r="I257" s="523"/>
      <c r="J257" s="523"/>
      <c r="K257" s="502"/>
      <c r="L257" s="499"/>
    </row>
    <row r="258" spans="1:12" ht="15" customHeight="1" x14ac:dyDescent="0.25">
      <c r="A258" s="550"/>
      <c r="B258" s="552"/>
      <c r="C258" s="455"/>
      <c r="D258" s="521"/>
      <c r="E258" s="448"/>
      <c r="F258" s="93" t="s">
        <v>1181</v>
      </c>
      <c r="G258" s="462" t="s">
        <v>1179</v>
      </c>
      <c r="H258" s="463"/>
      <c r="I258" s="463"/>
      <c r="J258" s="464"/>
      <c r="K258" s="502"/>
      <c r="L258" s="499"/>
    </row>
    <row r="259" spans="1:12" ht="15" customHeight="1" x14ac:dyDescent="0.25">
      <c r="A259" s="550"/>
      <c r="B259" s="552"/>
      <c r="C259" s="455"/>
      <c r="D259" s="521"/>
      <c r="E259" s="448"/>
      <c r="F259" s="110" t="s">
        <v>83</v>
      </c>
      <c r="G259" s="524">
        <v>66</v>
      </c>
      <c r="H259" s="524"/>
      <c r="I259" s="524"/>
      <c r="J259" s="524"/>
      <c r="K259" s="502"/>
      <c r="L259" s="499"/>
    </row>
    <row r="260" spans="1:12" ht="15" customHeight="1" x14ac:dyDescent="0.25">
      <c r="A260" s="550"/>
      <c r="B260" s="552"/>
      <c r="C260" s="455"/>
      <c r="D260" s="521"/>
      <c r="E260" s="448"/>
      <c r="F260" s="110" t="s">
        <v>396</v>
      </c>
      <c r="G260" s="548" t="s">
        <v>397</v>
      </c>
      <c r="H260" s="524"/>
      <c r="I260" s="524"/>
      <c r="J260" s="524"/>
      <c r="K260" s="502"/>
      <c r="L260" s="499"/>
    </row>
    <row r="261" spans="1:12" ht="15" customHeight="1" x14ac:dyDescent="0.25">
      <c r="A261" s="550"/>
      <c r="B261" s="552"/>
      <c r="C261" s="455"/>
      <c r="D261" s="521"/>
      <c r="E261" s="448"/>
      <c r="F261" s="110" t="s">
        <v>256</v>
      </c>
      <c r="G261" s="524" t="s">
        <v>62</v>
      </c>
      <c r="H261" s="524"/>
      <c r="I261" s="524"/>
      <c r="J261" s="524"/>
      <c r="K261" s="502"/>
      <c r="L261" s="499"/>
    </row>
    <row r="262" spans="1:12" ht="15.6" customHeight="1" x14ac:dyDescent="0.25">
      <c r="A262" s="550"/>
      <c r="B262" s="552"/>
      <c r="C262" s="455"/>
      <c r="D262" s="521"/>
      <c r="E262" s="448"/>
      <c r="F262" s="93" t="s">
        <v>379</v>
      </c>
      <c r="G262" s="523" t="s">
        <v>380</v>
      </c>
      <c r="H262" s="523"/>
      <c r="I262" s="523"/>
      <c r="J262" s="523"/>
      <c r="K262" s="502"/>
      <c r="L262" s="499"/>
    </row>
    <row r="263" spans="1:12" ht="15.6" customHeight="1" x14ac:dyDescent="0.25">
      <c r="A263" s="550"/>
      <c r="B263" s="552"/>
      <c r="C263" s="455"/>
      <c r="D263" s="521"/>
      <c r="E263" s="448"/>
      <c r="F263" s="93" t="s">
        <v>701</v>
      </c>
      <c r="G263" s="523">
        <v>100000</v>
      </c>
      <c r="H263" s="523"/>
      <c r="I263" s="523"/>
      <c r="J263" s="523"/>
      <c r="K263" s="502"/>
      <c r="L263" s="499"/>
    </row>
    <row r="264" spans="1:12" ht="15.6" customHeight="1" x14ac:dyDescent="0.25">
      <c r="A264" s="550"/>
      <c r="B264" s="552"/>
      <c r="C264" s="455"/>
      <c r="D264" s="521"/>
      <c r="E264" s="448"/>
      <c r="F264" s="93" t="s">
        <v>257</v>
      </c>
      <c r="G264" s="523" t="s">
        <v>556</v>
      </c>
      <c r="H264" s="523"/>
      <c r="I264" s="523"/>
      <c r="J264" s="523"/>
      <c r="K264" s="502"/>
      <c r="L264" s="499"/>
    </row>
    <row r="265" spans="1:12" ht="15.6" customHeight="1" x14ac:dyDescent="0.25">
      <c r="A265" s="550"/>
      <c r="B265" s="552"/>
      <c r="C265" s="455"/>
      <c r="D265" s="521"/>
      <c r="E265" s="448"/>
      <c r="F265" s="93" t="s">
        <v>376</v>
      </c>
      <c r="G265" s="523" t="s">
        <v>392</v>
      </c>
      <c r="H265" s="523"/>
      <c r="I265" s="523"/>
      <c r="J265" s="523"/>
      <c r="K265" s="502"/>
      <c r="L265" s="499"/>
    </row>
    <row r="266" spans="1:12" ht="15.6" customHeight="1" x14ac:dyDescent="0.25">
      <c r="A266" s="550"/>
      <c r="B266" s="552"/>
      <c r="C266" s="455"/>
      <c r="D266" s="521"/>
      <c r="E266" s="448"/>
      <c r="F266" s="93" t="s">
        <v>702</v>
      </c>
      <c r="G266" s="523" t="s">
        <v>709</v>
      </c>
      <c r="H266" s="523"/>
      <c r="I266" s="523"/>
      <c r="J266" s="523"/>
      <c r="K266" s="502"/>
      <c r="L266" s="499"/>
    </row>
    <row r="267" spans="1:12" ht="15.6" customHeight="1" x14ac:dyDescent="0.25">
      <c r="A267" s="550"/>
      <c r="B267" s="552"/>
      <c r="C267" s="455"/>
      <c r="D267" s="521"/>
      <c r="E267" s="448"/>
      <c r="F267" s="93" t="s">
        <v>381</v>
      </c>
      <c r="G267" s="523" t="s">
        <v>382</v>
      </c>
      <c r="H267" s="523"/>
      <c r="I267" s="523"/>
      <c r="J267" s="523"/>
      <c r="K267" s="502"/>
      <c r="L267" s="500"/>
    </row>
    <row r="268" spans="1:12" ht="15.6" customHeight="1" x14ac:dyDescent="0.25">
      <c r="A268" s="550"/>
      <c r="B268" s="552"/>
      <c r="C268" s="455"/>
      <c r="D268" s="521"/>
      <c r="E268" s="448"/>
      <c r="F268" s="94" t="s">
        <v>358</v>
      </c>
      <c r="G268" s="523" t="s">
        <v>900</v>
      </c>
      <c r="H268" s="523"/>
      <c r="I268" s="523"/>
      <c r="J268" s="523"/>
      <c r="K268" s="571">
        <v>5</v>
      </c>
      <c r="L268" s="443">
        <v>19886</v>
      </c>
    </row>
    <row r="269" spans="1:12" ht="15.6" customHeight="1" x14ac:dyDescent="0.25">
      <c r="A269" s="550"/>
      <c r="B269" s="552"/>
      <c r="C269" s="455"/>
      <c r="D269" s="521"/>
      <c r="E269" s="448"/>
      <c r="F269" s="93" t="s">
        <v>383</v>
      </c>
      <c r="G269" s="523" t="s">
        <v>394</v>
      </c>
      <c r="H269" s="523"/>
      <c r="I269" s="523"/>
      <c r="J269" s="523"/>
      <c r="K269" s="572"/>
      <c r="L269" s="444" t="e">
        <f>#REF!-#REF!*10%</f>
        <v>#REF!</v>
      </c>
    </row>
    <row r="270" spans="1:12" ht="15.6" customHeight="1" x14ac:dyDescent="0.25">
      <c r="A270" s="550"/>
      <c r="B270" s="552"/>
      <c r="C270" s="455"/>
      <c r="D270" s="521"/>
      <c r="E270" s="448"/>
      <c r="F270" s="93" t="s">
        <v>389</v>
      </c>
      <c r="G270" s="523" t="s">
        <v>390</v>
      </c>
      <c r="H270" s="523"/>
      <c r="I270" s="523"/>
      <c r="J270" s="523"/>
      <c r="K270" s="572"/>
      <c r="L270" s="444" t="e">
        <f>#REF!-#REF!*10%</f>
        <v>#REF!</v>
      </c>
    </row>
    <row r="271" spans="1:12" ht="15.6" customHeight="1" x14ac:dyDescent="0.25">
      <c r="A271" s="550"/>
      <c r="B271" s="552"/>
      <c r="C271" s="455"/>
      <c r="D271" s="521"/>
      <c r="E271" s="448"/>
      <c r="F271" s="93" t="s">
        <v>704</v>
      </c>
      <c r="G271" s="523" t="s">
        <v>705</v>
      </c>
      <c r="H271" s="523"/>
      <c r="I271" s="523"/>
      <c r="J271" s="523"/>
      <c r="K271" s="572"/>
      <c r="L271" s="444" t="e">
        <f>#REF!-#REF!*10%</f>
        <v>#REF!</v>
      </c>
    </row>
    <row r="272" spans="1:12" ht="15.6" customHeight="1" x14ac:dyDescent="0.25">
      <c r="A272" s="550"/>
      <c r="B272" s="552"/>
      <c r="C272" s="455"/>
      <c r="D272" s="521"/>
      <c r="E272" s="448"/>
      <c r="F272" s="93" t="s">
        <v>706</v>
      </c>
      <c r="G272" s="523" t="s">
        <v>390</v>
      </c>
      <c r="H272" s="523"/>
      <c r="I272" s="523"/>
      <c r="J272" s="523"/>
      <c r="K272" s="572"/>
      <c r="L272" s="444" t="e">
        <f>#REF!-#REF!*10%</f>
        <v>#REF!</v>
      </c>
    </row>
    <row r="273" spans="1:12" ht="15.6" customHeight="1" x14ac:dyDescent="0.25">
      <c r="A273" s="550"/>
      <c r="B273" s="552"/>
      <c r="C273" s="455"/>
      <c r="D273" s="521"/>
      <c r="E273" s="448"/>
      <c r="F273" s="93" t="s">
        <v>1271</v>
      </c>
      <c r="G273" s="523" t="s">
        <v>390</v>
      </c>
      <c r="H273" s="523"/>
      <c r="I273" s="523"/>
      <c r="J273" s="523"/>
      <c r="K273" s="572"/>
      <c r="L273" s="444" t="e">
        <f>#REF!-#REF!*10%</f>
        <v>#REF!</v>
      </c>
    </row>
    <row r="274" spans="1:12" ht="15.6" customHeight="1" x14ac:dyDescent="0.25">
      <c r="A274" s="550"/>
      <c r="B274" s="552"/>
      <c r="C274" s="455"/>
      <c r="D274" s="521"/>
      <c r="E274" s="448"/>
      <c r="F274" s="93" t="s">
        <v>707</v>
      </c>
      <c r="G274" s="523" t="s">
        <v>911</v>
      </c>
      <c r="H274" s="523"/>
      <c r="I274" s="523"/>
      <c r="J274" s="523"/>
      <c r="K274" s="572"/>
      <c r="L274" s="444" t="e">
        <f>#REF!-#REF!*10%</f>
        <v>#REF!</v>
      </c>
    </row>
    <row r="275" spans="1:12" ht="15.6" customHeight="1" x14ac:dyDescent="0.25">
      <c r="A275" s="550"/>
      <c r="B275" s="552"/>
      <c r="C275" s="455"/>
      <c r="D275" s="521"/>
      <c r="E275" s="448"/>
      <c r="F275" s="93" t="s">
        <v>708</v>
      </c>
      <c r="G275" s="523" t="s">
        <v>390</v>
      </c>
      <c r="H275" s="523"/>
      <c r="I275" s="523"/>
      <c r="J275" s="523"/>
      <c r="K275" s="572"/>
      <c r="L275" s="444" t="e">
        <f>#REF!-#REF!*10%</f>
        <v>#REF!</v>
      </c>
    </row>
    <row r="276" spans="1:12" ht="15.6" customHeight="1" x14ac:dyDescent="0.25">
      <c r="A276" s="550"/>
      <c r="B276" s="552"/>
      <c r="C276" s="455"/>
      <c r="D276" s="521"/>
      <c r="E276" s="448"/>
      <c r="F276" s="93" t="s">
        <v>377</v>
      </c>
      <c r="G276" s="523" t="s">
        <v>387</v>
      </c>
      <c r="H276" s="523"/>
      <c r="I276" s="523"/>
      <c r="J276" s="523"/>
      <c r="K276" s="572"/>
      <c r="L276" s="444" t="e">
        <f>#REF!-#REF!*10%</f>
        <v>#REF!</v>
      </c>
    </row>
    <row r="277" spans="1:12" ht="15.6" customHeight="1" x14ac:dyDescent="0.25">
      <c r="A277" s="550"/>
      <c r="B277" s="552"/>
      <c r="C277" s="455"/>
      <c r="D277" s="521"/>
      <c r="E277" s="448"/>
      <c r="F277" s="93" t="s">
        <v>388</v>
      </c>
      <c r="G277" s="523" t="s">
        <v>393</v>
      </c>
      <c r="H277" s="523"/>
      <c r="I277" s="523"/>
      <c r="J277" s="523"/>
      <c r="K277" s="572"/>
      <c r="L277" s="444" t="e">
        <f>#REF!-#REF!*10%</f>
        <v>#REF!</v>
      </c>
    </row>
    <row r="278" spans="1:12" ht="15.6" customHeight="1" x14ac:dyDescent="0.25">
      <c r="A278" s="550"/>
      <c r="B278" s="552"/>
      <c r="C278" s="455"/>
      <c r="D278" s="521"/>
      <c r="E278" s="448"/>
      <c r="F278" s="93" t="s">
        <v>562</v>
      </c>
      <c r="G278" s="523" t="s">
        <v>1476</v>
      </c>
      <c r="H278" s="523"/>
      <c r="I278" s="523"/>
      <c r="J278" s="523"/>
      <c r="K278" s="572"/>
      <c r="L278" s="444" t="e">
        <f>#REF!-#REF!*10%</f>
        <v>#REF!</v>
      </c>
    </row>
    <row r="279" spans="1:12" ht="15.6" customHeight="1" x14ac:dyDescent="0.25">
      <c r="A279" s="550"/>
      <c r="B279" s="552"/>
      <c r="C279" s="455"/>
      <c r="D279" s="521"/>
      <c r="E279" s="448"/>
      <c r="F279" s="93" t="s">
        <v>1183</v>
      </c>
      <c r="G279" s="573" t="s">
        <v>1475</v>
      </c>
      <c r="H279" s="574"/>
      <c r="I279" s="574"/>
      <c r="J279" s="575"/>
      <c r="K279" s="572"/>
      <c r="L279" s="444" t="e">
        <f>#REF!-#REF!*10%</f>
        <v>#REF!</v>
      </c>
    </row>
    <row r="280" spans="1:12" ht="15.6" customHeight="1" x14ac:dyDescent="0.25">
      <c r="A280" s="550"/>
      <c r="B280" s="552"/>
      <c r="C280" s="455"/>
      <c r="D280" s="521"/>
      <c r="E280" s="448"/>
      <c r="F280" s="93" t="s">
        <v>570</v>
      </c>
      <c r="G280" s="523" t="s">
        <v>613</v>
      </c>
      <c r="H280" s="523"/>
      <c r="I280" s="523"/>
      <c r="J280" s="523"/>
      <c r="K280" s="572"/>
      <c r="L280" s="444" t="e">
        <f>#REF!-#REF!*10%</f>
        <v>#REF!</v>
      </c>
    </row>
    <row r="281" spans="1:12" ht="15.6" customHeight="1" x14ac:dyDescent="0.25">
      <c r="A281" s="550"/>
      <c r="B281" s="552"/>
      <c r="C281" s="455"/>
      <c r="D281" s="521"/>
      <c r="E281" s="448"/>
      <c r="F281" s="111" t="s">
        <v>84</v>
      </c>
      <c r="G281" s="526">
        <v>2.6</v>
      </c>
      <c r="H281" s="526"/>
      <c r="I281" s="526"/>
      <c r="J281" s="526"/>
      <c r="K281" s="572"/>
      <c r="L281" s="444" t="e">
        <f>#REF!-#REF!*10%</f>
        <v>#REF!</v>
      </c>
    </row>
    <row r="282" spans="1:12" ht="15" customHeight="1" x14ac:dyDescent="0.25">
      <c r="A282" s="550"/>
      <c r="B282" s="553"/>
      <c r="C282" s="455"/>
      <c r="D282" s="521"/>
      <c r="E282" s="448"/>
      <c r="F282" s="96" t="s">
        <v>1016</v>
      </c>
      <c r="G282" s="454">
        <v>5</v>
      </c>
      <c r="H282" s="454"/>
      <c r="I282" s="454"/>
      <c r="J282" s="454"/>
      <c r="K282" s="572"/>
      <c r="L282" s="511" t="e">
        <f>#REF!-#REF!*10%</f>
        <v>#REF!</v>
      </c>
    </row>
    <row r="283" spans="1:12" ht="15" customHeight="1" x14ac:dyDescent="0.25">
      <c r="A283" s="549">
        <v>10</v>
      </c>
      <c r="B283" s="551"/>
      <c r="C283" s="455" t="s">
        <v>1451</v>
      </c>
      <c r="D283" s="520"/>
      <c r="E283" s="448"/>
      <c r="F283" s="110" t="s">
        <v>81</v>
      </c>
      <c r="G283" s="523" t="s">
        <v>6</v>
      </c>
      <c r="H283" s="523"/>
      <c r="I283" s="523"/>
      <c r="J283" s="523"/>
      <c r="K283" s="560">
        <v>3</v>
      </c>
      <c r="L283" s="498">
        <v>20315</v>
      </c>
    </row>
    <row r="284" spans="1:12" ht="15" customHeight="1" x14ac:dyDescent="0.25">
      <c r="A284" s="550"/>
      <c r="B284" s="552"/>
      <c r="C284" s="455"/>
      <c r="D284" s="521"/>
      <c r="E284" s="448"/>
      <c r="F284" s="110" t="s">
        <v>80</v>
      </c>
      <c r="G284" s="469">
        <v>104</v>
      </c>
      <c r="H284" s="469"/>
      <c r="I284" s="469"/>
      <c r="J284" s="469"/>
      <c r="K284" s="502"/>
      <c r="L284" s="499"/>
    </row>
    <row r="285" spans="1:12" ht="15" customHeight="1" x14ac:dyDescent="0.25">
      <c r="A285" s="550"/>
      <c r="B285" s="552"/>
      <c r="C285" s="455"/>
      <c r="D285" s="521"/>
      <c r="E285" s="448"/>
      <c r="F285" s="110" t="s">
        <v>8</v>
      </c>
      <c r="G285" s="240">
        <v>3000</v>
      </c>
      <c r="H285" s="241">
        <v>4000</v>
      </c>
      <c r="I285" s="312">
        <v>5000</v>
      </c>
      <c r="J285" s="242">
        <v>6000</v>
      </c>
      <c r="K285" s="502"/>
      <c r="L285" s="499"/>
    </row>
    <row r="286" spans="1:12" ht="15" customHeight="1" x14ac:dyDescent="0.25">
      <c r="A286" s="550"/>
      <c r="B286" s="552"/>
      <c r="C286" s="455"/>
      <c r="D286" s="521"/>
      <c r="E286" s="448"/>
      <c r="F286" s="110" t="s">
        <v>817</v>
      </c>
      <c r="G286" s="243">
        <f>G284*114</f>
        <v>11856</v>
      </c>
      <c r="H286" s="244">
        <f>G284*128</f>
        <v>13312</v>
      </c>
      <c r="I286" s="313">
        <f>G284*143</f>
        <v>14872</v>
      </c>
      <c r="J286" s="245">
        <f>G284*148</f>
        <v>15392</v>
      </c>
      <c r="K286" s="502"/>
      <c r="L286" s="499"/>
    </row>
    <row r="287" spans="1:12" ht="15" customHeight="1" x14ac:dyDescent="0.25">
      <c r="A287" s="550"/>
      <c r="B287" s="552"/>
      <c r="C287" s="455"/>
      <c r="D287" s="521"/>
      <c r="E287" s="448"/>
      <c r="F287" s="110" t="s">
        <v>1269</v>
      </c>
      <c r="G287" s="451">
        <v>0.98</v>
      </c>
      <c r="H287" s="451"/>
      <c r="I287" s="451"/>
      <c r="J287" s="451"/>
      <c r="K287" s="502"/>
      <c r="L287" s="499"/>
    </row>
    <row r="288" spans="1:12" ht="15" customHeight="1" x14ac:dyDescent="0.25">
      <c r="A288" s="550"/>
      <c r="B288" s="552"/>
      <c r="C288" s="455"/>
      <c r="D288" s="521"/>
      <c r="E288" s="448"/>
      <c r="F288" s="93" t="s">
        <v>699</v>
      </c>
      <c r="G288" s="523" t="s">
        <v>700</v>
      </c>
      <c r="H288" s="523"/>
      <c r="I288" s="523"/>
      <c r="J288" s="523"/>
      <c r="K288" s="502"/>
      <c r="L288" s="499"/>
    </row>
    <row r="289" spans="1:12" ht="15" customHeight="1" x14ac:dyDescent="0.25">
      <c r="A289" s="550"/>
      <c r="B289" s="552"/>
      <c r="C289" s="455"/>
      <c r="D289" s="521"/>
      <c r="E289" s="448"/>
      <c r="F289" s="93" t="s">
        <v>1181</v>
      </c>
      <c r="G289" s="462" t="s">
        <v>1179</v>
      </c>
      <c r="H289" s="463"/>
      <c r="I289" s="463"/>
      <c r="J289" s="464"/>
      <c r="K289" s="502"/>
      <c r="L289" s="499"/>
    </row>
    <row r="290" spans="1:12" ht="15" customHeight="1" x14ac:dyDescent="0.25">
      <c r="A290" s="550"/>
      <c r="B290" s="552"/>
      <c r="C290" s="455"/>
      <c r="D290" s="521"/>
      <c r="E290" s="448"/>
      <c r="F290" s="110" t="s">
        <v>83</v>
      </c>
      <c r="G290" s="524">
        <v>66</v>
      </c>
      <c r="H290" s="524"/>
      <c r="I290" s="524"/>
      <c r="J290" s="524"/>
      <c r="K290" s="502"/>
      <c r="L290" s="499"/>
    </row>
    <row r="291" spans="1:12" ht="15" customHeight="1" x14ac:dyDescent="0.25">
      <c r="A291" s="550"/>
      <c r="B291" s="552"/>
      <c r="C291" s="455"/>
      <c r="D291" s="521"/>
      <c r="E291" s="448"/>
      <c r="F291" s="110" t="s">
        <v>396</v>
      </c>
      <c r="G291" s="548" t="s">
        <v>397</v>
      </c>
      <c r="H291" s="524"/>
      <c r="I291" s="524"/>
      <c r="J291" s="524"/>
      <c r="K291" s="502"/>
      <c r="L291" s="499"/>
    </row>
    <row r="292" spans="1:12" ht="15" customHeight="1" x14ac:dyDescent="0.25">
      <c r="A292" s="550"/>
      <c r="B292" s="552"/>
      <c r="C292" s="455"/>
      <c r="D292" s="521"/>
      <c r="E292" s="448"/>
      <c r="F292" s="110" t="s">
        <v>256</v>
      </c>
      <c r="G292" s="524" t="s">
        <v>63</v>
      </c>
      <c r="H292" s="524"/>
      <c r="I292" s="524"/>
      <c r="J292" s="524"/>
      <c r="K292" s="502"/>
      <c r="L292" s="499"/>
    </row>
    <row r="293" spans="1:12" ht="15.6" customHeight="1" x14ac:dyDescent="0.25">
      <c r="A293" s="550"/>
      <c r="B293" s="552"/>
      <c r="C293" s="455"/>
      <c r="D293" s="521"/>
      <c r="E293" s="448"/>
      <c r="F293" s="93" t="s">
        <v>379</v>
      </c>
      <c r="G293" s="523" t="s">
        <v>380</v>
      </c>
      <c r="H293" s="523"/>
      <c r="I293" s="523"/>
      <c r="J293" s="523"/>
      <c r="K293" s="502"/>
      <c r="L293" s="499"/>
    </row>
    <row r="294" spans="1:12" ht="15.6" customHeight="1" x14ac:dyDescent="0.25">
      <c r="A294" s="550"/>
      <c r="B294" s="552"/>
      <c r="C294" s="455"/>
      <c r="D294" s="521"/>
      <c r="E294" s="448"/>
      <c r="F294" s="93" t="s">
        <v>701</v>
      </c>
      <c r="G294" s="523">
        <v>100000</v>
      </c>
      <c r="H294" s="523"/>
      <c r="I294" s="523"/>
      <c r="J294" s="523"/>
      <c r="K294" s="502"/>
      <c r="L294" s="499"/>
    </row>
    <row r="295" spans="1:12" ht="15.6" customHeight="1" x14ac:dyDescent="0.25">
      <c r="A295" s="550"/>
      <c r="B295" s="552"/>
      <c r="C295" s="455"/>
      <c r="D295" s="521"/>
      <c r="E295" s="448"/>
      <c r="F295" s="93" t="s">
        <v>257</v>
      </c>
      <c r="G295" s="523" t="s">
        <v>556</v>
      </c>
      <c r="H295" s="523"/>
      <c r="I295" s="523"/>
      <c r="J295" s="523"/>
      <c r="K295" s="502"/>
      <c r="L295" s="499"/>
    </row>
    <row r="296" spans="1:12" ht="15.6" customHeight="1" x14ac:dyDescent="0.25">
      <c r="A296" s="550"/>
      <c r="B296" s="552"/>
      <c r="C296" s="455"/>
      <c r="D296" s="521"/>
      <c r="E296" s="448"/>
      <c r="F296" s="93" t="s">
        <v>376</v>
      </c>
      <c r="G296" s="523" t="s">
        <v>392</v>
      </c>
      <c r="H296" s="523"/>
      <c r="I296" s="523"/>
      <c r="J296" s="523"/>
      <c r="K296" s="502"/>
      <c r="L296" s="499"/>
    </row>
    <row r="297" spans="1:12" ht="15.6" customHeight="1" x14ac:dyDescent="0.25">
      <c r="A297" s="550"/>
      <c r="B297" s="552"/>
      <c r="C297" s="455"/>
      <c r="D297" s="521"/>
      <c r="E297" s="448"/>
      <c r="F297" s="93" t="s">
        <v>702</v>
      </c>
      <c r="G297" s="523" t="s">
        <v>709</v>
      </c>
      <c r="H297" s="523"/>
      <c r="I297" s="523"/>
      <c r="J297" s="523"/>
      <c r="K297" s="502"/>
      <c r="L297" s="499"/>
    </row>
    <row r="298" spans="1:12" ht="15.6" customHeight="1" x14ac:dyDescent="0.25">
      <c r="A298" s="550"/>
      <c r="B298" s="552"/>
      <c r="C298" s="455"/>
      <c r="D298" s="521"/>
      <c r="E298" s="448"/>
      <c r="F298" s="93" t="s">
        <v>381</v>
      </c>
      <c r="G298" s="523" t="s">
        <v>382</v>
      </c>
      <c r="H298" s="523"/>
      <c r="I298" s="523"/>
      <c r="J298" s="523"/>
      <c r="K298" s="502"/>
      <c r="L298" s="500"/>
    </row>
    <row r="299" spans="1:12" ht="15.6" customHeight="1" x14ac:dyDescent="0.25">
      <c r="A299" s="550"/>
      <c r="B299" s="552"/>
      <c r="C299" s="455"/>
      <c r="D299" s="521"/>
      <c r="E299" s="448"/>
      <c r="F299" s="94" t="s">
        <v>358</v>
      </c>
      <c r="G299" s="523" t="s">
        <v>900</v>
      </c>
      <c r="H299" s="523"/>
      <c r="I299" s="523"/>
      <c r="J299" s="523"/>
      <c r="K299" s="571">
        <v>5</v>
      </c>
      <c r="L299" s="443">
        <v>21737</v>
      </c>
    </row>
    <row r="300" spans="1:12" ht="15.6" customHeight="1" x14ac:dyDescent="0.25">
      <c r="A300" s="550"/>
      <c r="B300" s="552"/>
      <c r="C300" s="455"/>
      <c r="D300" s="521"/>
      <c r="E300" s="448"/>
      <c r="F300" s="93" t="s">
        <v>383</v>
      </c>
      <c r="G300" s="523" t="s">
        <v>394</v>
      </c>
      <c r="H300" s="523"/>
      <c r="I300" s="523"/>
      <c r="J300" s="523"/>
      <c r="K300" s="572"/>
      <c r="L300" s="444" t="e">
        <f>#REF!-#REF!*10%</f>
        <v>#REF!</v>
      </c>
    </row>
    <row r="301" spans="1:12" ht="15.6" customHeight="1" x14ac:dyDescent="0.25">
      <c r="A301" s="550"/>
      <c r="B301" s="552"/>
      <c r="C301" s="455"/>
      <c r="D301" s="521"/>
      <c r="E301" s="448"/>
      <c r="F301" s="93" t="s">
        <v>389</v>
      </c>
      <c r="G301" s="523" t="s">
        <v>390</v>
      </c>
      <c r="H301" s="523"/>
      <c r="I301" s="523"/>
      <c r="J301" s="523"/>
      <c r="K301" s="572"/>
      <c r="L301" s="444" t="e">
        <f>#REF!-#REF!*10%</f>
        <v>#REF!</v>
      </c>
    </row>
    <row r="302" spans="1:12" ht="15.6" customHeight="1" x14ac:dyDescent="0.25">
      <c r="A302" s="550"/>
      <c r="B302" s="552"/>
      <c r="C302" s="455"/>
      <c r="D302" s="521"/>
      <c r="E302" s="448"/>
      <c r="F302" s="93" t="s">
        <v>704</v>
      </c>
      <c r="G302" s="523" t="s">
        <v>705</v>
      </c>
      <c r="H302" s="523"/>
      <c r="I302" s="523"/>
      <c r="J302" s="523"/>
      <c r="K302" s="572"/>
      <c r="L302" s="444" t="e">
        <f>#REF!-#REF!*10%</f>
        <v>#REF!</v>
      </c>
    </row>
    <row r="303" spans="1:12" ht="15.6" customHeight="1" x14ac:dyDescent="0.25">
      <c r="A303" s="550"/>
      <c r="B303" s="552"/>
      <c r="C303" s="455"/>
      <c r="D303" s="521"/>
      <c r="E303" s="448"/>
      <c r="F303" s="93" t="s">
        <v>706</v>
      </c>
      <c r="G303" s="523" t="s">
        <v>390</v>
      </c>
      <c r="H303" s="523"/>
      <c r="I303" s="523"/>
      <c r="J303" s="523"/>
      <c r="K303" s="572"/>
      <c r="L303" s="444" t="e">
        <f>#REF!-#REF!*10%</f>
        <v>#REF!</v>
      </c>
    </row>
    <row r="304" spans="1:12" ht="15.6" customHeight="1" x14ac:dyDescent="0.25">
      <c r="A304" s="550"/>
      <c r="B304" s="552"/>
      <c r="C304" s="455"/>
      <c r="D304" s="521"/>
      <c r="E304" s="448"/>
      <c r="F304" s="93" t="s">
        <v>1271</v>
      </c>
      <c r="G304" s="523" t="s">
        <v>390</v>
      </c>
      <c r="H304" s="523"/>
      <c r="I304" s="523"/>
      <c r="J304" s="523"/>
      <c r="K304" s="572"/>
      <c r="L304" s="444" t="e">
        <f>#REF!-#REF!*10%</f>
        <v>#REF!</v>
      </c>
    </row>
    <row r="305" spans="1:12" ht="15.6" customHeight="1" x14ac:dyDescent="0.25">
      <c r="A305" s="550"/>
      <c r="B305" s="552"/>
      <c r="C305" s="455"/>
      <c r="D305" s="521"/>
      <c r="E305" s="448"/>
      <c r="F305" s="93" t="s">
        <v>707</v>
      </c>
      <c r="G305" s="523" t="s">
        <v>911</v>
      </c>
      <c r="H305" s="523"/>
      <c r="I305" s="523"/>
      <c r="J305" s="523"/>
      <c r="K305" s="572"/>
      <c r="L305" s="444" t="e">
        <f>#REF!-#REF!*10%</f>
        <v>#REF!</v>
      </c>
    </row>
    <row r="306" spans="1:12" ht="15.6" customHeight="1" x14ac:dyDescent="0.25">
      <c r="A306" s="550"/>
      <c r="B306" s="552"/>
      <c r="C306" s="455"/>
      <c r="D306" s="521"/>
      <c r="E306" s="448"/>
      <c r="F306" s="93" t="s">
        <v>708</v>
      </c>
      <c r="G306" s="523" t="s">
        <v>390</v>
      </c>
      <c r="H306" s="523"/>
      <c r="I306" s="523"/>
      <c r="J306" s="523"/>
      <c r="K306" s="572"/>
      <c r="L306" s="444" t="e">
        <f>#REF!-#REF!*10%</f>
        <v>#REF!</v>
      </c>
    </row>
    <row r="307" spans="1:12" ht="15.6" customHeight="1" x14ac:dyDescent="0.25">
      <c r="A307" s="550"/>
      <c r="B307" s="552"/>
      <c r="C307" s="455"/>
      <c r="D307" s="521"/>
      <c r="E307" s="448"/>
      <c r="F307" s="93" t="s">
        <v>377</v>
      </c>
      <c r="G307" s="523" t="s">
        <v>387</v>
      </c>
      <c r="H307" s="523"/>
      <c r="I307" s="523"/>
      <c r="J307" s="523"/>
      <c r="K307" s="572"/>
      <c r="L307" s="444" t="e">
        <f>#REF!-#REF!*10%</f>
        <v>#REF!</v>
      </c>
    </row>
    <row r="308" spans="1:12" ht="15.6" customHeight="1" x14ac:dyDescent="0.25">
      <c r="A308" s="550"/>
      <c r="B308" s="552"/>
      <c r="C308" s="455"/>
      <c r="D308" s="521"/>
      <c r="E308" s="448"/>
      <c r="F308" s="93" t="s">
        <v>388</v>
      </c>
      <c r="G308" s="523" t="s">
        <v>393</v>
      </c>
      <c r="H308" s="523"/>
      <c r="I308" s="523"/>
      <c r="J308" s="523"/>
      <c r="K308" s="572"/>
      <c r="L308" s="444" t="e">
        <f>#REF!-#REF!*10%</f>
        <v>#REF!</v>
      </c>
    </row>
    <row r="309" spans="1:12" ht="15.6" customHeight="1" x14ac:dyDescent="0.25">
      <c r="A309" s="550"/>
      <c r="B309" s="552"/>
      <c r="C309" s="455"/>
      <c r="D309" s="521"/>
      <c r="E309" s="448"/>
      <c r="F309" s="93" t="s">
        <v>562</v>
      </c>
      <c r="G309" s="523" t="s">
        <v>1476</v>
      </c>
      <c r="H309" s="523"/>
      <c r="I309" s="523"/>
      <c r="J309" s="523"/>
      <c r="K309" s="572"/>
      <c r="L309" s="444" t="e">
        <f>#REF!-#REF!*10%</f>
        <v>#REF!</v>
      </c>
    </row>
    <row r="310" spans="1:12" ht="15.6" customHeight="1" x14ac:dyDescent="0.25">
      <c r="A310" s="550"/>
      <c r="B310" s="552"/>
      <c r="C310" s="455"/>
      <c r="D310" s="521"/>
      <c r="E310" s="448"/>
      <c r="F310" s="93" t="s">
        <v>1183</v>
      </c>
      <c r="G310" s="573" t="s">
        <v>1475</v>
      </c>
      <c r="H310" s="574"/>
      <c r="I310" s="574"/>
      <c r="J310" s="575"/>
      <c r="K310" s="572"/>
      <c r="L310" s="444" t="e">
        <f>#REF!-#REF!*10%</f>
        <v>#REF!</v>
      </c>
    </row>
    <row r="311" spans="1:12" ht="15.6" customHeight="1" x14ac:dyDescent="0.25">
      <c r="A311" s="550"/>
      <c r="B311" s="552"/>
      <c r="C311" s="455"/>
      <c r="D311" s="521"/>
      <c r="E311" s="448"/>
      <c r="F311" s="93" t="s">
        <v>570</v>
      </c>
      <c r="G311" s="523" t="s">
        <v>613</v>
      </c>
      <c r="H311" s="523"/>
      <c r="I311" s="523"/>
      <c r="J311" s="523"/>
      <c r="K311" s="572"/>
      <c r="L311" s="444" t="e">
        <f>#REF!-#REF!*10%</f>
        <v>#REF!</v>
      </c>
    </row>
    <row r="312" spans="1:12" ht="15.6" customHeight="1" x14ac:dyDescent="0.25">
      <c r="A312" s="550"/>
      <c r="B312" s="552"/>
      <c r="C312" s="455"/>
      <c r="D312" s="521"/>
      <c r="E312" s="448"/>
      <c r="F312" s="111" t="s">
        <v>84</v>
      </c>
      <c r="G312" s="526">
        <v>3.4</v>
      </c>
      <c r="H312" s="526"/>
      <c r="I312" s="526"/>
      <c r="J312" s="526"/>
      <c r="K312" s="572"/>
      <c r="L312" s="444" t="e">
        <f>#REF!-#REF!*10%</f>
        <v>#REF!</v>
      </c>
    </row>
    <row r="313" spans="1:12" ht="15" customHeight="1" x14ac:dyDescent="0.25">
      <c r="A313" s="550"/>
      <c r="B313" s="553"/>
      <c r="C313" s="455"/>
      <c r="D313" s="521"/>
      <c r="E313" s="448"/>
      <c r="F313" s="96" t="s">
        <v>1016</v>
      </c>
      <c r="G313" s="454">
        <v>5</v>
      </c>
      <c r="H313" s="454"/>
      <c r="I313" s="454"/>
      <c r="J313" s="454"/>
      <c r="K313" s="572"/>
      <c r="L313" s="511" t="e">
        <f>#REF!-#REF!*10%</f>
        <v>#REF!</v>
      </c>
    </row>
    <row r="314" spans="1:12" ht="15" customHeight="1" x14ac:dyDescent="0.25">
      <c r="A314" s="549">
        <v>11</v>
      </c>
      <c r="B314" s="551"/>
      <c r="C314" s="455" t="s">
        <v>1452</v>
      </c>
      <c r="D314" s="520"/>
      <c r="E314" s="448"/>
      <c r="F314" s="110" t="s">
        <v>81</v>
      </c>
      <c r="G314" s="523" t="s">
        <v>6</v>
      </c>
      <c r="H314" s="523"/>
      <c r="I314" s="523"/>
      <c r="J314" s="523"/>
      <c r="K314" s="560">
        <v>3</v>
      </c>
      <c r="L314" s="498">
        <v>22855</v>
      </c>
    </row>
    <row r="315" spans="1:12" ht="15" customHeight="1" x14ac:dyDescent="0.25">
      <c r="A315" s="550"/>
      <c r="B315" s="552"/>
      <c r="C315" s="455"/>
      <c r="D315" s="521"/>
      <c r="E315" s="448"/>
      <c r="F315" s="110" t="s">
        <v>80</v>
      </c>
      <c r="G315" s="469">
        <v>122</v>
      </c>
      <c r="H315" s="469"/>
      <c r="I315" s="469"/>
      <c r="J315" s="469"/>
      <c r="K315" s="502"/>
      <c r="L315" s="499"/>
    </row>
    <row r="316" spans="1:12" ht="15" customHeight="1" x14ac:dyDescent="0.25">
      <c r="A316" s="550"/>
      <c r="B316" s="552"/>
      <c r="C316" s="455"/>
      <c r="D316" s="521"/>
      <c r="E316" s="448"/>
      <c r="F316" s="110" t="s">
        <v>8</v>
      </c>
      <c r="G316" s="240">
        <v>3000</v>
      </c>
      <c r="H316" s="241">
        <v>4000</v>
      </c>
      <c r="I316" s="312">
        <v>5000</v>
      </c>
      <c r="J316" s="242">
        <v>6000</v>
      </c>
      <c r="K316" s="502"/>
      <c r="L316" s="499"/>
    </row>
    <row r="317" spans="1:12" ht="15" customHeight="1" x14ac:dyDescent="0.25">
      <c r="A317" s="550"/>
      <c r="B317" s="552"/>
      <c r="C317" s="455"/>
      <c r="D317" s="521"/>
      <c r="E317" s="448"/>
      <c r="F317" s="110" t="s">
        <v>817</v>
      </c>
      <c r="G317" s="243">
        <f>G315*114</f>
        <v>13908</v>
      </c>
      <c r="H317" s="244">
        <f>G315*128</f>
        <v>15616</v>
      </c>
      <c r="I317" s="313">
        <f>G315*143</f>
        <v>17446</v>
      </c>
      <c r="J317" s="245">
        <f>G315*148</f>
        <v>18056</v>
      </c>
      <c r="K317" s="502"/>
      <c r="L317" s="499"/>
    </row>
    <row r="318" spans="1:12" ht="15" customHeight="1" x14ac:dyDescent="0.25">
      <c r="A318" s="550"/>
      <c r="B318" s="552"/>
      <c r="C318" s="455"/>
      <c r="D318" s="521"/>
      <c r="E318" s="448"/>
      <c r="F318" s="110" t="s">
        <v>1269</v>
      </c>
      <c r="G318" s="451">
        <v>0.98</v>
      </c>
      <c r="H318" s="451"/>
      <c r="I318" s="451"/>
      <c r="J318" s="451"/>
      <c r="K318" s="502"/>
      <c r="L318" s="499"/>
    </row>
    <row r="319" spans="1:12" ht="15" customHeight="1" x14ac:dyDescent="0.25">
      <c r="A319" s="550"/>
      <c r="B319" s="552"/>
      <c r="C319" s="455"/>
      <c r="D319" s="521"/>
      <c r="E319" s="448"/>
      <c r="F319" s="93" t="s">
        <v>699</v>
      </c>
      <c r="G319" s="523" t="s">
        <v>700</v>
      </c>
      <c r="H319" s="523"/>
      <c r="I319" s="523"/>
      <c r="J319" s="523"/>
      <c r="K319" s="502"/>
      <c r="L319" s="499"/>
    </row>
    <row r="320" spans="1:12" ht="15" customHeight="1" x14ac:dyDescent="0.25">
      <c r="A320" s="550"/>
      <c r="B320" s="552"/>
      <c r="C320" s="455"/>
      <c r="D320" s="521"/>
      <c r="E320" s="448"/>
      <c r="F320" s="93" t="s">
        <v>1181</v>
      </c>
      <c r="G320" s="462" t="s">
        <v>1179</v>
      </c>
      <c r="H320" s="463"/>
      <c r="I320" s="463"/>
      <c r="J320" s="464"/>
      <c r="K320" s="502"/>
      <c r="L320" s="499"/>
    </row>
    <row r="321" spans="1:12" ht="15" customHeight="1" x14ac:dyDescent="0.25">
      <c r="A321" s="550"/>
      <c r="B321" s="552"/>
      <c r="C321" s="455"/>
      <c r="D321" s="521"/>
      <c r="E321" s="448"/>
      <c r="F321" s="110" t="s">
        <v>83</v>
      </c>
      <c r="G321" s="524">
        <v>66</v>
      </c>
      <c r="H321" s="524"/>
      <c r="I321" s="524"/>
      <c r="J321" s="524"/>
      <c r="K321" s="502"/>
      <c r="L321" s="499"/>
    </row>
    <row r="322" spans="1:12" ht="15" customHeight="1" x14ac:dyDescent="0.25">
      <c r="A322" s="550"/>
      <c r="B322" s="552"/>
      <c r="C322" s="455"/>
      <c r="D322" s="521"/>
      <c r="E322" s="448"/>
      <c r="F322" s="110" t="s">
        <v>396</v>
      </c>
      <c r="G322" s="548" t="s">
        <v>397</v>
      </c>
      <c r="H322" s="524"/>
      <c r="I322" s="524"/>
      <c r="J322" s="524"/>
      <c r="K322" s="502"/>
      <c r="L322" s="499"/>
    </row>
    <row r="323" spans="1:12" ht="15" customHeight="1" x14ac:dyDescent="0.25">
      <c r="A323" s="550"/>
      <c r="B323" s="552"/>
      <c r="C323" s="455"/>
      <c r="D323" s="521"/>
      <c r="E323" s="448"/>
      <c r="F323" s="110" t="s">
        <v>256</v>
      </c>
      <c r="G323" s="524" t="s">
        <v>64</v>
      </c>
      <c r="H323" s="524"/>
      <c r="I323" s="524"/>
      <c r="J323" s="524"/>
      <c r="K323" s="502"/>
      <c r="L323" s="499"/>
    </row>
    <row r="324" spans="1:12" ht="15.6" customHeight="1" x14ac:dyDescent="0.25">
      <c r="A324" s="550"/>
      <c r="B324" s="552"/>
      <c r="C324" s="455"/>
      <c r="D324" s="521"/>
      <c r="E324" s="448"/>
      <c r="F324" s="93" t="s">
        <v>379</v>
      </c>
      <c r="G324" s="523" t="s">
        <v>380</v>
      </c>
      <c r="H324" s="523"/>
      <c r="I324" s="523"/>
      <c r="J324" s="523"/>
      <c r="K324" s="502"/>
      <c r="L324" s="499"/>
    </row>
    <row r="325" spans="1:12" ht="15.6" customHeight="1" x14ac:dyDescent="0.25">
      <c r="A325" s="550"/>
      <c r="B325" s="552"/>
      <c r="C325" s="455"/>
      <c r="D325" s="521"/>
      <c r="E325" s="448"/>
      <c r="F325" s="93" t="s">
        <v>701</v>
      </c>
      <c r="G325" s="523">
        <v>100000</v>
      </c>
      <c r="H325" s="523"/>
      <c r="I325" s="523"/>
      <c r="J325" s="523"/>
      <c r="K325" s="502"/>
      <c r="L325" s="499"/>
    </row>
    <row r="326" spans="1:12" ht="15.6" customHeight="1" x14ac:dyDescent="0.25">
      <c r="A326" s="550"/>
      <c r="B326" s="552"/>
      <c r="C326" s="455"/>
      <c r="D326" s="521"/>
      <c r="E326" s="448"/>
      <c r="F326" s="93" t="s">
        <v>257</v>
      </c>
      <c r="G326" s="523" t="s">
        <v>556</v>
      </c>
      <c r="H326" s="523"/>
      <c r="I326" s="523"/>
      <c r="J326" s="523"/>
      <c r="K326" s="502"/>
      <c r="L326" s="499"/>
    </row>
    <row r="327" spans="1:12" ht="15.6" customHeight="1" x14ac:dyDescent="0.25">
      <c r="A327" s="550"/>
      <c r="B327" s="552"/>
      <c r="C327" s="455"/>
      <c r="D327" s="521"/>
      <c r="E327" s="448"/>
      <c r="F327" s="93" t="s">
        <v>376</v>
      </c>
      <c r="G327" s="523" t="s">
        <v>392</v>
      </c>
      <c r="H327" s="523"/>
      <c r="I327" s="523"/>
      <c r="J327" s="523"/>
      <c r="K327" s="502"/>
      <c r="L327" s="499"/>
    </row>
    <row r="328" spans="1:12" ht="15.6" customHeight="1" x14ac:dyDescent="0.25">
      <c r="A328" s="550"/>
      <c r="B328" s="552"/>
      <c r="C328" s="455"/>
      <c r="D328" s="521"/>
      <c r="E328" s="448"/>
      <c r="F328" s="93" t="s">
        <v>702</v>
      </c>
      <c r="G328" s="523" t="s">
        <v>709</v>
      </c>
      <c r="H328" s="523"/>
      <c r="I328" s="523"/>
      <c r="J328" s="523"/>
      <c r="K328" s="502"/>
      <c r="L328" s="499"/>
    </row>
    <row r="329" spans="1:12" ht="15.6" customHeight="1" x14ac:dyDescent="0.25">
      <c r="A329" s="550"/>
      <c r="B329" s="552"/>
      <c r="C329" s="455"/>
      <c r="D329" s="521"/>
      <c r="E329" s="448"/>
      <c r="F329" s="93" t="s">
        <v>381</v>
      </c>
      <c r="G329" s="523" t="s">
        <v>382</v>
      </c>
      <c r="H329" s="523"/>
      <c r="I329" s="523"/>
      <c r="J329" s="523"/>
      <c r="K329" s="502"/>
      <c r="L329" s="500"/>
    </row>
    <row r="330" spans="1:12" ht="15.6" customHeight="1" x14ac:dyDescent="0.25">
      <c r="A330" s="550"/>
      <c r="B330" s="552"/>
      <c r="C330" s="455"/>
      <c r="D330" s="521"/>
      <c r="E330" s="448"/>
      <c r="F330" s="94" t="s">
        <v>358</v>
      </c>
      <c r="G330" s="523" t="s">
        <v>900</v>
      </c>
      <c r="H330" s="523"/>
      <c r="I330" s="523"/>
      <c r="J330" s="523"/>
      <c r="K330" s="571">
        <v>5</v>
      </c>
      <c r="L330" s="443">
        <v>24454</v>
      </c>
    </row>
    <row r="331" spans="1:12" ht="15.6" customHeight="1" x14ac:dyDescent="0.25">
      <c r="A331" s="550"/>
      <c r="B331" s="552"/>
      <c r="C331" s="455"/>
      <c r="D331" s="521"/>
      <c r="E331" s="448"/>
      <c r="F331" s="93" t="s">
        <v>383</v>
      </c>
      <c r="G331" s="523" t="s">
        <v>394</v>
      </c>
      <c r="H331" s="523"/>
      <c r="I331" s="523"/>
      <c r="J331" s="523"/>
      <c r="K331" s="572"/>
      <c r="L331" s="444" t="e">
        <f>#REF!-#REF!*10%</f>
        <v>#REF!</v>
      </c>
    </row>
    <row r="332" spans="1:12" ht="15.6" customHeight="1" x14ac:dyDescent="0.25">
      <c r="A332" s="550"/>
      <c r="B332" s="552"/>
      <c r="C332" s="455"/>
      <c r="D332" s="521"/>
      <c r="E332" s="448"/>
      <c r="F332" s="93" t="s">
        <v>389</v>
      </c>
      <c r="G332" s="523" t="s">
        <v>390</v>
      </c>
      <c r="H332" s="523"/>
      <c r="I332" s="523"/>
      <c r="J332" s="523"/>
      <c r="K332" s="572"/>
      <c r="L332" s="444" t="e">
        <f>#REF!-#REF!*10%</f>
        <v>#REF!</v>
      </c>
    </row>
    <row r="333" spans="1:12" ht="15.6" customHeight="1" x14ac:dyDescent="0.25">
      <c r="A333" s="550"/>
      <c r="B333" s="552"/>
      <c r="C333" s="455"/>
      <c r="D333" s="521"/>
      <c r="E333" s="448"/>
      <c r="F333" s="93" t="s">
        <v>704</v>
      </c>
      <c r="G333" s="523" t="s">
        <v>705</v>
      </c>
      <c r="H333" s="523"/>
      <c r="I333" s="523"/>
      <c r="J333" s="523"/>
      <c r="K333" s="572"/>
      <c r="L333" s="444" t="e">
        <f>#REF!-#REF!*10%</f>
        <v>#REF!</v>
      </c>
    </row>
    <row r="334" spans="1:12" ht="15.6" customHeight="1" x14ac:dyDescent="0.25">
      <c r="A334" s="550"/>
      <c r="B334" s="552"/>
      <c r="C334" s="455"/>
      <c r="D334" s="521"/>
      <c r="E334" s="448"/>
      <c r="F334" s="93" t="s">
        <v>706</v>
      </c>
      <c r="G334" s="523" t="s">
        <v>390</v>
      </c>
      <c r="H334" s="523"/>
      <c r="I334" s="523"/>
      <c r="J334" s="523"/>
      <c r="K334" s="572"/>
      <c r="L334" s="444" t="e">
        <f>#REF!-#REF!*10%</f>
        <v>#REF!</v>
      </c>
    </row>
    <row r="335" spans="1:12" ht="15.6" customHeight="1" x14ac:dyDescent="0.25">
      <c r="A335" s="550"/>
      <c r="B335" s="552"/>
      <c r="C335" s="455"/>
      <c r="D335" s="521"/>
      <c r="E335" s="448"/>
      <c r="F335" s="93" t="s">
        <v>1271</v>
      </c>
      <c r="G335" s="523" t="s">
        <v>390</v>
      </c>
      <c r="H335" s="523"/>
      <c r="I335" s="523"/>
      <c r="J335" s="523"/>
      <c r="K335" s="572"/>
      <c r="L335" s="444" t="e">
        <f>#REF!-#REF!*10%</f>
        <v>#REF!</v>
      </c>
    </row>
    <row r="336" spans="1:12" ht="15.6" customHeight="1" x14ac:dyDescent="0.25">
      <c r="A336" s="550"/>
      <c r="B336" s="552"/>
      <c r="C336" s="455"/>
      <c r="D336" s="521"/>
      <c r="E336" s="448"/>
      <c r="F336" s="93" t="s">
        <v>707</v>
      </c>
      <c r="G336" s="523" t="s">
        <v>911</v>
      </c>
      <c r="H336" s="523"/>
      <c r="I336" s="523"/>
      <c r="J336" s="523"/>
      <c r="K336" s="572"/>
      <c r="L336" s="444" t="e">
        <f>#REF!-#REF!*10%</f>
        <v>#REF!</v>
      </c>
    </row>
    <row r="337" spans="1:12" ht="15.6" customHeight="1" x14ac:dyDescent="0.25">
      <c r="A337" s="550"/>
      <c r="B337" s="552"/>
      <c r="C337" s="455"/>
      <c r="D337" s="521"/>
      <c r="E337" s="448"/>
      <c r="F337" s="93" t="s">
        <v>708</v>
      </c>
      <c r="G337" s="523" t="s">
        <v>390</v>
      </c>
      <c r="H337" s="523"/>
      <c r="I337" s="523"/>
      <c r="J337" s="523"/>
      <c r="K337" s="572"/>
      <c r="L337" s="444" t="e">
        <f>#REF!-#REF!*10%</f>
        <v>#REF!</v>
      </c>
    </row>
    <row r="338" spans="1:12" ht="15.6" customHeight="1" x14ac:dyDescent="0.25">
      <c r="A338" s="550"/>
      <c r="B338" s="552"/>
      <c r="C338" s="455"/>
      <c r="D338" s="521"/>
      <c r="E338" s="448"/>
      <c r="F338" s="93" t="s">
        <v>377</v>
      </c>
      <c r="G338" s="523" t="s">
        <v>387</v>
      </c>
      <c r="H338" s="523"/>
      <c r="I338" s="523"/>
      <c r="J338" s="523"/>
      <c r="K338" s="572"/>
      <c r="L338" s="444" t="e">
        <f>#REF!-#REF!*10%</f>
        <v>#REF!</v>
      </c>
    </row>
    <row r="339" spans="1:12" ht="15.6" customHeight="1" x14ac:dyDescent="0.25">
      <c r="A339" s="550"/>
      <c r="B339" s="552"/>
      <c r="C339" s="455"/>
      <c r="D339" s="521"/>
      <c r="E339" s="448"/>
      <c r="F339" s="93" t="s">
        <v>388</v>
      </c>
      <c r="G339" s="523" t="s">
        <v>393</v>
      </c>
      <c r="H339" s="523"/>
      <c r="I339" s="523"/>
      <c r="J339" s="523"/>
      <c r="K339" s="572"/>
      <c r="L339" s="444" t="e">
        <f>#REF!-#REF!*10%</f>
        <v>#REF!</v>
      </c>
    </row>
    <row r="340" spans="1:12" ht="15.6" customHeight="1" x14ac:dyDescent="0.25">
      <c r="A340" s="550"/>
      <c r="B340" s="552"/>
      <c r="C340" s="455"/>
      <c r="D340" s="521"/>
      <c r="E340" s="448"/>
      <c r="F340" s="93" t="s">
        <v>562</v>
      </c>
      <c r="G340" s="523" t="s">
        <v>1476</v>
      </c>
      <c r="H340" s="523"/>
      <c r="I340" s="523"/>
      <c r="J340" s="523"/>
      <c r="K340" s="572"/>
      <c r="L340" s="444" t="e">
        <f>#REF!-#REF!*10%</f>
        <v>#REF!</v>
      </c>
    </row>
    <row r="341" spans="1:12" ht="15.6" customHeight="1" x14ac:dyDescent="0.25">
      <c r="A341" s="550"/>
      <c r="B341" s="552"/>
      <c r="C341" s="455"/>
      <c r="D341" s="521"/>
      <c r="E341" s="448"/>
      <c r="F341" s="93" t="s">
        <v>1183</v>
      </c>
      <c r="G341" s="573" t="s">
        <v>1475</v>
      </c>
      <c r="H341" s="574"/>
      <c r="I341" s="574"/>
      <c r="J341" s="575"/>
      <c r="K341" s="572"/>
      <c r="L341" s="444" t="e">
        <f>#REF!-#REF!*10%</f>
        <v>#REF!</v>
      </c>
    </row>
    <row r="342" spans="1:12" ht="15.6" customHeight="1" x14ac:dyDescent="0.25">
      <c r="A342" s="550"/>
      <c r="B342" s="552"/>
      <c r="C342" s="455"/>
      <c r="D342" s="521"/>
      <c r="E342" s="448"/>
      <c r="F342" s="93" t="s">
        <v>570</v>
      </c>
      <c r="G342" s="523" t="s">
        <v>613</v>
      </c>
      <c r="H342" s="523"/>
      <c r="I342" s="523"/>
      <c r="J342" s="523"/>
      <c r="K342" s="572"/>
      <c r="L342" s="444" t="e">
        <f>#REF!-#REF!*10%</f>
        <v>#REF!</v>
      </c>
    </row>
    <row r="343" spans="1:12" ht="15.6" customHeight="1" x14ac:dyDescent="0.25">
      <c r="A343" s="550"/>
      <c r="B343" s="552"/>
      <c r="C343" s="455"/>
      <c r="D343" s="521"/>
      <c r="E343" s="448"/>
      <c r="F343" s="111" t="s">
        <v>84</v>
      </c>
      <c r="G343" s="526">
        <v>4</v>
      </c>
      <c r="H343" s="526"/>
      <c r="I343" s="526"/>
      <c r="J343" s="526"/>
      <c r="K343" s="572"/>
      <c r="L343" s="444" t="e">
        <f>#REF!-#REF!*10%</f>
        <v>#REF!</v>
      </c>
    </row>
    <row r="344" spans="1:12" ht="15" customHeight="1" x14ac:dyDescent="0.25">
      <c r="A344" s="550"/>
      <c r="B344" s="553"/>
      <c r="C344" s="455"/>
      <c r="D344" s="521"/>
      <c r="E344" s="448"/>
      <c r="F344" s="96" t="s">
        <v>1016</v>
      </c>
      <c r="G344" s="454">
        <v>5</v>
      </c>
      <c r="H344" s="454"/>
      <c r="I344" s="454"/>
      <c r="J344" s="454"/>
      <c r="K344" s="572"/>
      <c r="L344" s="511" t="e">
        <f>#REF!-#REF!*10%</f>
        <v>#REF!</v>
      </c>
    </row>
    <row r="345" spans="1:12" ht="15" customHeight="1" x14ac:dyDescent="0.25">
      <c r="A345" s="549">
        <v>12</v>
      </c>
      <c r="B345" s="551"/>
      <c r="C345" s="455" t="s">
        <v>1453</v>
      </c>
      <c r="D345" s="520"/>
      <c r="E345" s="448"/>
      <c r="F345" s="110" t="s">
        <v>81</v>
      </c>
      <c r="G345" s="523" t="s">
        <v>6</v>
      </c>
      <c r="H345" s="523"/>
      <c r="I345" s="523"/>
      <c r="J345" s="523"/>
      <c r="K345" s="560">
        <v>3</v>
      </c>
      <c r="L345" s="498">
        <v>24932</v>
      </c>
    </row>
    <row r="346" spans="1:12" ht="15" customHeight="1" x14ac:dyDescent="0.25">
      <c r="A346" s="550"/>
      <c r="B346" s="552"/>
      <c r="C346" s="455"/>
      <c r="D346" s="521"/>
      <c r="E346" s="448"/>
      <c r="F346" s="110" t="s">
        <v>80</v>
      </c>
      <c r="G346" s="469">
        <v>140</v>
      </c>
      <c r="H346" s="469"/>
      <c r="I346" s="469"/>
      <c r="J346" s="469"/>
      <c r="K346" s="502"/>
      <c r="L346" s="499"/>
    </row>
    <row r="347" spans="1:12" ht="15" customHeight="1" x14ac:dyDescent="0.25">
      <c r="A347" s="550"/>
      <c r="B347" s="552"/>
      <c r="C347" s="455"/>
      <c r="D347" s="521"/>
      <c r="E347" s="448"/>
      <c r="F347" s="110" t="s">
        <v>8</v>
      </c>
      <c r="G347" s="240">
        <v>3000</v>
      </c>
      <c r="H347" s="241">
        <v>4000</v>
      </c>
      <c r="I347" s="312">
        <v>5000</v>
      </c>
      <c r="J347" s="242">
        <v>6000</v>
      </c>
      <c r="K347" s="502"/>
      <c r="L347" s="499"/>
    </row>
    <row r="348" spans="1:12" ht="15" customHeight="1" x14ac:dyDescent="0.25">
      <c r="A348" s="550"/>
      <c r="B348" s="552"/>
      <c r="C348" s="455"/>
      <c r="D348" s="521"/>
      <c r="E348" s="448"/>
      <c r="F348" s="110" t="s">
        <v>817</v>
      </c>
      <c r="G348" s="243">
        <f>G346*114</f>
        <v>15960</v>
      </c>
      <c r="H348" s="244">
        <f>G346*128</f>
        <v>17920</v>
      </c>
      <c r="I348" s="313">
        <f>G346*143</f>
        <v>20020</v>
      </c>
      <c r="J348" s="245">
        <f>G346*148</f>
        <v>20720</v>
      </c>
      <c r="K348" s="502"/>
      <c r="L348" s="499"/>
    </row>
    <row r="349" spans="1:12" ht="15" customHeight="1" x14ac:dyDescent="0.25">
      <c r="A349" s="550"/>
      <c r="B349" s="552"/>
      <c r="C349" s="455"/>
      <c r="D349" s="521"/>
      <c r="E349" s="448"/>
      <c r="F349" s="110" t="s">
        <v>1269</v>
      </c>
      <c r="G349" s="451">
        <v>0.98</v>
      </c>
      <c r="H349" s="451"/>
      <c r="I349" s="451"/>
      <c r="J349" s="451"/>
      <c r="K349" s="502"/>
      <c r="L349" s="499"/>
    </row>
    <row r="350" spans="1:12" ht="15" customHeight="1" x14ac:dyDescent="0.25">
      <c r="A350" s="550"/>
      <c r="B350" s="552"/>
      <c r="C350" s="455"/>
      <c r="D350" s="521"/>
      <c r="E350" s="448"/>
      <c r="F350" s="93" t="s">
        <v>699</v>
      </c>
      <c r="G350" s="523" t="s">
        <v>700</v>
      </c>
      <c r="H350" s="523"/>
      <c r="I350" s="523"/>
      <c r="J350" s="523"/>
      <c r="K350" s="502"/>
      <c r="L350" s="499"/>
    </row>
    <row r="351" spans="1:12" ht="15" customHeight="1" x14ac:dyDescent="0.25">
      <c r="A351" s="550"/>
      <c r="B351" s="552"/>
      <c r="C351" s="455"/>
      <c r="D351" s="521"/>
      <c r="E351" s="448"/>
      <c r="F351" s="93" t="s">
        <v>1181</v>
      </c>
      <c r="G351" s="462" t="s">
        <v>1179</v>
      </c>
      <c r="H351" s="463"/>
      <c r="I351" s="463"/>
      <c r="J351" s="464"/>
      <c r="K351" s="502"/>
      <c r="L351" s="499"/>
    </row>
    <row r="352" spans="1:12" ht="15" customHeight="1" x14ac:dyDescent="0.25">
      <c r="A352" s="550"/>
      <c r="B352" s="552"/>
      <c r="C352" s="455"/>
      <c r="D352" s="521"/>
      <c r="E352" s="448"/>
      <c r="F352" s="110" t="s">
        <v>83</v>
      </c>
      <c r="G352" s="524">
        <v>66</v>
      </c>
      <c r="H352" s="524"/>
      <c r="I352" s="524"/>
      <c r="J352" s="524"/>
      <c r="K352" s="502"/>
      <c r="L352" s="499"/>
    </row>
    <row r="353" spans="1:12" ht="15" customHeight="1" x14ac:dyDescent="0.25">
      <c r="A353" s="550"/>
      <c r="B353" s="552"/>
      <c r="C353" s="455"/>
      <c r="D353" s="521"/>
      <c r="E353" s="448"/>
      <c r="F353" s="110" t="s">
        <v>396</v>
      </c>
      <c r="G353" s="548" t="s">
        <v>397</v>
      </c>
      <c r="H353" s="524"/>
      <c r="I353" s="524"/>
      <c r="J353" s="524"/>
      <c r="K353" s="502"/>
      <c r="L353" s="499"/>
    </row>
    <row r="354" spans="1:12" ht="15" customHeight="1" x14ac:dyDescent="0.25">
      <c r="A354" s="550"/>
      <c r="B354" s="552"/>
      <c r="C354" s="455"/>
      <c r="D354" s="521"/>
      <c r="E354" s="448"/>
      <c r="F354" s="110" t="s">
        <v>256</v>
      </c>
      <c r="G354" s="524" t="s">
        <v>65</v>
      </c>
      <c r="H354" s="524"/>
      <c r="I354" s="524"/>
      <c r="J354" s="524"/>
      <c r="K354" s="502"/>
      <c r="L354" s="499"/>
    </row>
    <row r="355" spans="1:12" ht="15.6" customHeight="1" x14ac:dyDescent="0.25">
      <c r="A355" s="550"/>
      <c r="B355" s="552"/>
      <c r="C355" s="455"/>
      <c r="D355" s="521"/>
      <c r="E355" s="448"/>
      <c r="F355" s="93" t="s">
        <v>379</v>
      </c>
      <c r="G355" s="523" t="s">
        <v>380</v>
      </c>
      <c r="H355" s="523"/>
      <c r="I355" s="523"/>
      <c r="J355" s="523"/>
      <c r="K355" s="502"/>
      <c r="L355" s="499"/>
    </row>
    <row r="356" spans="1:12" ht="15.6" customHeight="1" x14ac:dyDescent="0.25">
      <c r="A356" s="550"/>
      <c r="B356" s="552"/>
      <c r="C356" s="455"/>
      <c r="D356" s="521"/>
      <c r="E356" s="448"/>
      <c r="F356" s="93" t="s">
        <v>701</v>
      </c>
      <c r="G356" s="523">
        <v>100000</v>
      </c>
      <c r="H356" s="523"/>
      <c r="I356" s="523"/>
      <c r="J356" s="523"/>
      <c r="K356" s="502"/>
      <c r="L356" s="499"/>
    </row>
    <row r="357" spans="1:12" ht="15.6" customHeight="1" x14ac:dyDescent="0.25">
      <c r="A357" s="550"/>
      <c r="B357" s="552"/>
      <c r="C357" s="455"/>
      <c r="D357" s="521"/>
      <c r="E357" s="448"/>
      <c r="F357" s="93" t="s">
        <v>257</v>
      </c>
      <c r="G357" s="523" t="s">
        <v>556</v>
      </c>
      <c r="H357" s="523"/>
      <c r="I357" s="523"/>
      <c r="J357" s="523"/>
      <c r="K357" s="502"/>
      <c r="L357" s="499"/>
    </row>
    <row r="358" spans="1:12" ht="15.6" customHeight="1" x14ac:dyDescent="0.25">
      <c r="A358" s="550"/>
      <c r="B358" s="552"/>
      <c r="C358" s="455"/>
      <c r="D358" s="521"/>
      <c r="E358" s="448"/>
      <c r="F358" s="93" t="s">
        <v>376</v>
      </c>
      <c r="G358" s="523" t="s">
        <v>392</v>
      </c>
      <c r="H358" s="523"/>
      <c r="I358" s="523"/>
      <c r="J358" s="523"/>
      <c r="K358" s="502"/>
      <c r="L358" s="499"/>
    </row>
    <row r="359" spans="1:12" ht="15.6" customHeight="1" x14ac:dyDescent="0.25">
      <c r="A359" s="550"/>
      <c r="B359" s="552"/>
      <c r="C359" s="455"/>
      <c r="D359" s="521"/>
      <c r="E359" s="448"/>
      <c r="F359" s="93" t="s">
        <v>702</v>
      </c>
      <c r="G359" s="523" t="s">
        <v>709</v>
      </c>
      <c r="H359" s="523"/>
      <c r="I359" s="523"/>
      <c r="J359" s="523"/>
      <c r="K359" s="502"/>
      <c r="L359" s="499"/>
    </row>
    <row r="360" spans="1:12" ht="15.6" customHeight="1" x14ac:dyDescent="0.25">
      <c r="A360" s="550"/>
      <c r="B360" s="552"/>
      <c r="C360" s="455"/>
      <c r="D360" s="521"/>
      <c r="E360" s="448"/>
      <c r="F360" s="93" t="s">
        <v>381</v>
      </c>
      <c r="G360" s="523" t="s">
        <v>382</v>
      </c>
      <c r="H360" s="523"/>
      <c r="I360" s="523"/>
      <c r="J360" s="523"/>
      <c r="K360" s="502"/>
      <c r="L360" s="500"/>
    </row>
    <row r="361" spans="1:12" ht="15.6" customHeight="1" x14ac:dyDescent="0.25">
      <c r="A361" s="550"/>
      <c r="B361" s="552"/>
      <c r="C361" s="455"/>
      <c r="D361" s="521"/>
      <c r="E361" s="448"/>
      <c r="F361" s="94" t="s">
        <v>358</v>
      </c>
      <c r="G361" s="523" t="s">
        <v>900</v>
      </c>
      <c r="H361" s="523"/>
      <c r="I361" s="523"/>
      <c r="J361" s="523"/>
      <c r="K361" s="571">
        <v>5</v>
      </c>
      <c r="L361" s="443">
        <v>26677</v>
      </c>
    </row>
    <row r="362" spans="1:12" ht="15.6" customHeight="1" x14ac:dyDescent="0.25">
      <c r="A362" s="550"/>
      <c r="B362" s="552"/>
      <c r="C362" s="455"/>
      <c r="D362" s="521"/>
      <c r="E362" s="448"/>
      <c r="F362" s="93" t="s">
        <v>383</v>
      </c>
      <c r="G362" s="523" t="s">
        <v>394</v>
      </c>
      <c r="H362" s="523"/>
      <c r="I362" s="523"/>
      <c r="J362" s="523"/>
      <c r="K362" s="572"/>
      <c r="L362" s="444" t="e">
        <f>#REF!-#REF!*10%</f>
        <v>#REF!</v>
      </c>
    </row>
    <row r="363" spans="1:12" ht="15.6" customHeight="1" x14ac:dyDescent="0.25">
      <c r="A363" s="550"/>
      <c r="B363" s="552"/>
      <c r="C363" s="455"/>
      <c r="D363" s="521"/>
      <c r="E363" s="448"/>
      <c r="F363" s="93" t="s">
        <v>389</v>
      </c>
      <c r="G363" s="523" t="s">
        <v>390</v>
      </c>
      <c r="H363" s="523"/>
      <c r="I363" s="523"/>
      <c r="J363" s="523"/>
      <c r="K363" s="572"/>
      <c r="L363" s="444" t="e">
        <f>#REF!-#REF!*10%</f>
        <v>#REF!</v>
      </c>
    </row>
    <row r="364" spans="1:12" ht="15.6" customHeight="1" x14ac:dyDescent="0.25">
      <c r="A364" s="550"/>
      <c r="B364" s="552"/>
      <c r="C364" s="455"/>
      <c r="D364" s="521"/>
      <c r="E364" s="448"/>
      <c r="F364" s="93" t="s">
        <v>704</v>
      </c>
      <c r="G364" s="523" t="s">
        <v>705</v>
      </c>
      <c r="H364" s="523"/>
      <c r="I364" s="523"/>
      <c r="J364" s="523"/>
      <c r="K364" s="572"/>
      <c r="L364" s="444" t="e">
        <f>#REF!-#REF!*10%</f>
        <v>#REF!</v>
      </c>
    </row>
    <row r="365" spans="1:12" ht="15.6" customHeight="1" x14ac:dyDescent="0.25">
      <c r="A365" s="550"/>
      <c r="B365" s="552"/>
      <c r="C365" s="455"/>
      <c r="D365" s="521"/>
      <c r="E365" s="448"/>
      <c r="F365" s="93" t="s">
        <v>706</v>
      </c>
      <c r="G365" s="523" t="s">
        <v>390</v>
      </c>
      <c r="H365" s="523"/>
      <c r="I365" s="523"/>
      <c r="J365" s="523"/>
      <c r="K365" s="572"/>
      <c r="L365" s="444" t="e">
        <f>#REF!-#REF!*10%</f>
        <v>#REF!</v>
      </c>
    </row>
    <row r="366" spans="1:12" ht="15.6" customHeight="1" x14ac:dyDescent="0.25">
      <c r="A366" s="550"/>
      <c r="B366" s="552"/>
      <c r="C366" s="455"/>
      <c r="D366" s="521"/>
      <c r="E366" s="448"/>
      <c r="F366" s="93" t="s">
        <v>1271</v>
      </c>
      <c r="G366" s="523" t="s">
        <v>390</v>
      </c>
      <c r="H366" s="523"/>
      <c r="I366" s="523"/>
      <c r="J366" s="523"/>
      <c r="K366" s="572"/>
      <c r="L366" s="444" t="e">
        <f>#REF!-#REF!*10%</f>
        <v>#REF!</v>
      </c>
    </row>
    <row r="367" spans="1:12" ht="15.6" customHeight="1" x14ac:dyDescent="0.25">
      <c r="A367" s="550"/>
      <c r="B367" s="552"/>
      <c r="C367" s="455"/>
      <c r="D367" s="521"/>
      <c r="E367" s="448"/>
      <c r="F367" s="93" t="s">
        <v>707</v>
      </c>
      <c r="G367" s="523" t="s">
        <v>911</v>
      </c>
      <c r="H367" s="523"/>
      <c r="I367" s="523"/>
      <c r="J367" s="523"/>
      <c r="K367" s="572"/>
      <c r="L367" s="444" t="e">
        <f>#REF!-#REF!*10%</f>
        <v>#REF!</v>
      </c>
    </row>
    <row r="368" spans="1:12" ht="15.6" customHeight="1" x14ac:dyDescent="0.25">
      <c r="A368" s="550"/>
      <c r="B368" s="552"/>
      <c r="C368" s="455"/>
      <c r="D368" s="521"/>
      <c r="E368" s="448"/>
      <c r="F368" s="93" t="s">
        <v>708</v>
      </c>
      <c r="G368" s="523" t="s">
        <v>390</v>
      </c>
      <c r="H368" s="523"/>
      <c r="I368" s="523"/>
      <c r="J368" s="523"/>
      <c r="K368" s="572"/>
      <c r="L368" s="444" t="e">
        <f>#REF!-#REF!*10%</f>
        <v>#REF!</v>
      </c>
    </row>
    <row r="369" spans="1:12" ht="15.6" customHeight="1" x14ac:dyDescent="0.25">
      <c r="A369" s="550"/>
      <c r="B369" s="552"/>
      <c r="C369" s="455"/>
      <c r="D369" s="521"/>
      <c r="E369" s="448"/>
      <c r="F369" s="93" t="s">
        <v>377</v>
      </c>
      <c r="G369" s="523" t="s">
        <v>387</v>
      </c>
      <c r="H369" s="523"/>
      <c r="I369" s="523"/>
      <c r="J369" s="523"/>
      <c r="K369" s="572"/>
      <c r="L369" s="444" t="e">
        <f>#REF!-#REF!*10%</f>
        <v>#REF!</v>
      </c>
    </row>
    <row r="370" spans="1:12" ht="15.6" customHeight="1" x14ac:dyDescent="0.25">
      <c r="A370" s="550"/>
      <c r="B370" s="552"/>
      <c r="C370" s="455"/>
      <c r="D370" s="521"/>
      <c r="E370" s="448"/>
      <c r="F370" s="93" t="s">
        <v>388</v>
      </c>
      <c r="G370" s="523" t="s">
        <v>393</v>
      </c>
      <c r="H370" s="523"/>
      <c r="I370" s="523"/>
      <c r="J370" s="523"/>
      <c r="K370" s="572"/>
      <c r="L370" s="444" t="e">
        <f>#REF!-#REF!*10%</f>
        <v>#REF!</v>
      </c>
    </row>
    <row r="371" spans="1:12" ht="15.6" customHeight="1" x14ac:dyDescent="0.25">
      <c r="A371" s="550"/>
      <c r="B371" s="552"/>
      <c r="C371" s="455"/>
      <c r="D371" s="521"/>
      <c r="E371" s="448"/>
      <c r="F371" s="93" t="s">
        <v>562</v>
      </c>
      <c r="G371" s="523" t="s">
        <v>1476</v>
      </c>
      <c r="H371" s="523"/>
      <c r="I371" s="523"/>
      <c r="J371" s="523"/>
      <c r="K371" s="572"/>
      <c r="L371" s="444" t="e">
        <f>#REF!-#REF!*10%</f>
        <v>#REF!</v>
      </c>
    </row>
    <row r="372" spans="1:12" ht="15.6" customHeight="1" x14ac:dyDescent="0.25">
      <c r="A372" s="550"/>
      <c r="B372" s="552"/>
      <c r="C372" s="455"/>
      <c r="D372" s="521"/>
      <c r="E372" s="448"/>
      <c r="F372" s="93" t="s">
        <v>1183</v>
      </c>
      <c r="G372" s="573" t="s">
        <v>1475</v>
      </c>
      <c r="H372" s="574"/>
      <c r="I372" s="574"/>
      <c r="J372" s="575"/>
      <c r="K372" s="572"/>
      <c r="L372" s="444" t="e">
        <f>#REF!-#REF!*10%</f>
        <v>#REF!</v>
      </c>
    </row>
    <row r="373" spans="1:12" ht="15.6" customHeight="1" x14ac:dyDescent="0.25">
      <c r="A373" s="550"/>
      <c r="B373" s="552"/>
      <c r="C373" s="455"/>
      <c r="D373" s="521"/>
      <c r="E373" s="448"/>
      <c r="F373" s="93" t="s">
        <v>570</v>
      </c>
      <c r="G373" s="523" t="s">
        <v>613</v>
      </c>
      <c r="H373" s="523"/>
      <c r="I373" s="523"/>
      <c r="J373" s="523"/>
      <c r="K373" s="572"/>
      <c r="L373" s="444" t="e">
        <f>#REF!-#REF!*10%</f>
        <v>#REF!</v>
      </c>
    </row>
    <row r="374" spans="1:12" ht="15.6" customHeight="1" x14ac:dyDescent="0.25">
      <c r="A374" s="550"/>
      <c r="B374" s="552"/>
      <c r="C374" s="455"/>
      <c r="D374" s="521"/>
      <c r="E374" s="448"/>
      <c r="F374" s="111" t="s">
        <v>84</v>
      </c>
      <c r="G374" s="526">
        <v>4.2</v>
      </c>
      <c r="H374" s="526"/>
      <c r="I374" s="526"/>
      <c r="J374" s="526"/>
      <c r="K374" s="572"/>
      <c r="L374" s="444" t="e">
        <f>#REF!-#REF!*10%</f>
        <v>#REF!</v>
      </c>
    </row>
    <row r="375" spans="1:12" ht="15" customHeight="1" x14ac:dyDescent="0.25">
      <c r="A375" s="550"/>
      <c r="B375" s="553"/>
      <c r="C375" s="455"/>
      <c r="D375" s="521"/>
      <c r="E375" s="448"/>
      <c r="F375" s="96" t="s">
        <v>1016</v>
      </c>
      <c r="G375" s="454">
        <v>5</v>
      </c>
      <c r="H375" s="454"/>
      <c r="I375" s="454"/>
      <c r="J375" s="454"/>
      <c r="K375" s="572"/>
      <c r="L375" s="511" t="e">
        <f>#REF!-#REF!*10%</f>
        <v>#REF!</v>
      </c>
    </row>
    <row r="376" spans="1:12" ht="15" customHeight="1" x14ac:dyDescent="0.25">
      <c r="A376" s="549">
        <v>13</v>
      </c>
      <c r="B376" s="551"/>
      <c r="C376" s="455" t="s">
        <v>1454</v>
      </c>
      <c r="D376" s="520"/>
      <c r="E376" s="448"/>
      <c r="F376" s="110" t="s">
        <v>81</v>
      </c>
      <c r="G376" s="523" t="s">
        <v>6</v>
      </c>
      <c r="H376" s="523"/>
      <c r="I376" s="523"/>
      <c r="J376" s="523"/>
      <c r="K376" s="560">
        <v>3</v>
      </c>
      <c r="L376" s="498">
        <v>27702</v>
      </c>
    </row>
    <row r="377" spans="1:12" ht="15" customHeight="1" x14ac:dyDescent="0.25">
      <c r="A377" s="550"/>
      <c r="B377" s="552"/>
      <c r="C377" s="455"/>
      <c r="D377" s="521"/>
      <c r="E377" s="448"/>
      <c r="F377" s="110" t="s">
        <v>80</v>
      </c>
      <c r="G377" s="469">
        <v>158</v>
      </c>
      <c r="H377" s="469"/>
      <c r="I377" s="469"/>
      <c r="J377" s="469"/>
      <c r="K377" s="502"/>
      <c r="L377" s="499"/>
    </row>
    <row r="378" spans="1:12" ht="15" customHeight="1" x14ac:dyDescent="0.25">
      <c r="A378" s="550"/>
      <c r="B378" s="552"/>
      <c r="C378" s="455"/>
      <c r="D378" s="521"/>
      <c r="E378" s="448"/>
      <c r="F378" s="110" t="s">
        <v>8</v>
      </c>
      <c r="G378" s="240">
        <v>3000</v>
      </c>
      <c r="H378" s="241">
        <v>4000</v>
      </c>
      <c r="I378" s="312">
        <v>5000</v>
      </c>
      <c r="J378" s="242">
        <v>6000</v>
      </c>
      <c r="K378" s="502"/>
      <c r="L378" s="499"/>
    </row>
    <row r="379" spans="1:12" ht="15" customHeight="1" x14ac:dyDescent="0.25">
      <c r="A379" s="550"/>
      <c r="B379" s="552"/>
      <c r="C379" s="455"/>
      <c r="D379" s="521"/>
      <c r="E379" s="448"/>
      <c r="F379" s="110" t="s">
        <v>817</v>
      </c>
      <c r="G379" s="243">
        <f>G377*114</f>
        <v>18012</v>
      </c>
      <c r="H379" s="244">
        <f>G377*128</f>
        <v>20224</v>
      </c>
      <c r="I379" s="313">
        <f>G377*143</f>
        <v>22594</v>
      </c>
      <c r="J379" s="245">
        <f>G377*148</f>
        <v>23384</v>
      </c>
      <c r="K379" s="502"/>
      <c r="L379" s="499"/>
    </row>
    <row r="380" spans="1:12" ht="15" customHeight="1" x14ac:dyDescent="0.25">
      <c r="A380" s="550"/>
      <c r="B380" s="552"/>
      <c r="C380" s="455"/>
      <c r="D380" s="521"/>
      <c r="E380" s="448"/>
      <c r="F380" s="110" t="s">
        <v>1269</v>
      </c>
      <c r="G380" s="451">
        <v>0.98</v>
      </c>
      <c r="H380" s="451"/>
      <c r="I380" s="451"/>
      <c r="J380" s="451"/>
      <c r="K380" s="502"/>
      <c r="L380" s="499"/>
    </row>
    <row r="381" spans="1:12" ht="15" customHeight="1" x14ac:dyDescent="0.25">
      <c r="A381" s="550"/>
      <c r="B381" s="552"/>
      <c r="C381" s="455"/>
      <c r="D381" s="521"/>
      <c r="E381" s="448"/>
      <c r="F381" s="93" t="s">
        <v>699</v>
      </c>
      <c r="G381" s="523" t="s">
        <v>700</v>
      </c>
      <c r="H381" s="523"/>
      <c r="I381" s="523"/>
      <c r="J381" s="523"/>
      <c r="K381" s="502"/>
      <c r="L381" s="499"/>
    </row>
    <row r="382" spans="1:12" ht="15" customHeight="1" x14ac:dyDescent="0.25">
      <c r="A382" s="550"/>
      <c r="B382" s="552"/>
      <c r="C382" s="455"/>
      <c r="D382" s="521"/>
      <c r="E382" s="448"/>
      <c r="F382" s="93" t="s">
        <v>1181</v>
      </c>
      <c r="G382" s="462" t="s">
        <v>1179</v>
      </c>
      <c r="H382" s="463"/>
      <c r="I382" s="463"/>
      <c r="J382" s="464"/>
      <c r="K382" s="502"/>
      <c r="L382" s="499"/>
    </row>
    <row r="383" spans="1:12" ht="15" customHeight="1" x14ac:dyDescent="0.25">
      <c r="A383" s="550"/>
      <c r="B383" s="552"/>
      <c r="C383" s="455"/>
      <c r="D383" s="521"/>
      <c r="E383" s="448"/>
      <c r="F383" s="110" t="s">
        <v>83</v>
      </c>
      <c r="G383" s="524">
        <v>66</v>
      </c>
      <c r="H383" s="524"/>
      <c r="I383" s="524"/>
      <c r="J383" s="524"/>
      <c r="K383" s="502"/>
      <c r="L383" s="499"/>
    </row>
    <row r="384" spans="1:12" ht="15" customHeight="1" x14ac:dyDescent="0.25">
      <c r="A384" s="550"/>
      <c r="B384" s="552"/>
      <c r="C384" s="455"/>
      <c r="D384" s="521"/>
      <c r="E384" s="448"/>
      <c r="F384" s="110" t="s">
        <v>396</v>
      </c>
      <c r="G384" s="548" t="s">
        <v>397</v>
      </c>
      <c r="H384" s="524"/>
      <c r="I384" s="524"/>
      <c r="J384" s="524"/>
      <c r="K384" s="502"/>
      <c r="L384" s="499"/>
    </row>
    <row r="385" spans="1:12" ht="15" customHeight="1" x14ac:dyDescent="0.25">
      <c r="A385" s="550"/>
      <c r="B385" s="552"/>
      <c r="C385" s="455"/>
      <c r="D385" s="521"/>
      <c r="E385" s="448"/>
      <c r="F385" s="110" t="s">
        <v>256</v>
      </c>
      <c r="G385" s="524" t="s">
        <v>66</v>
      </c>
      <c r="H385" s="524"/>
      <c r="I385" s="524"/>
      <c r="J385" s="524"/>
      <c r="K385" s="502"/>
      <c r="L385" s="499"/>
    </row>
    <row r="386" spans="1:12" ht="15.6" customHeight="1" x14ac:dyDescent="0.25">
      <c r="A386" s="550"/>
      <c r="B386" s="552"/>
      <c r="C386" s="455"/>
      <c r="D386" s="521"/>
      <c r="E386" s="448"/>
      <c r="F386" s="93" t="s">
        <v>379</v>
      </c>
      <c r="G386" s="523" t="s">
        <v>380</v>
      </c>
      <c r="H386" s="523"/>
      <c r="I386" s="523"/>
      <c r="J386" s="523"/>
      <c r="K386" s="502"/>
      <c r="L386" s="499"/>
    </row>
    <row r="387" spans="1:12" ht="15.6" customHeight="1" x14ac:dyDescent="0.25">
      <c r="A387" s="550"/>
      <c r="B387" s="552"/>
      <c r="C387" s="455"/>
      <c r="D387" s="521"/>
      <c r="E387" s="448"/>
      <c r="F387" s="93" t="s">
        <v>701</v>
      </c>
      <c r="G387" s="523">
        <v>100000</v>
      </c>
      <c r="H387" s="523"/>
      <c r="I387" s="523"/>
      <c r="J387" s="523"/>
      <c r="K387" s="502"/>
      <c r="L387" s="499"/>
    </row>
    <row r="388" spans="1:12" ht="15.6" customHeight="1" x14ac:dyDescent="0.25">
      <c r="A388" s="550"/>
      <c r="B388" s="552"/>
      <c r="C388" s="455"/>
      <c r="D388" s="521"/>
      <c r="E388" s="448"/>
      <c r="F388" s="93" t="s">
        <v>257</v>
      </c>
      <c r="G388" s="523" t="s">
        <v>556</v>
      </c>
      <c r="H388" s="523"/>
      <c r="I388" s="523"/>
      <c r="J388" s="523"/>
      <c r="K388" s="502"/>
      <c r="L388" s="499"/>
    </row>
    <row r="389" spans="1:12" ht="15.6" customHeight="1" x14ac:dyDescent="0.25">
      <c r="A389" s="550"/>
      <c r="B389" s="552"/>
      <c r="C389" s="455"/>
      <c r="D389" s="521"/>
      <c r="E389" s="448"/>
      <c r="F389" s="93" t="s">
        <v>376</v>
      </c>
      <c r="G389" s="523" t="s">
        <v>392</v>
      </c>
      <c r="H389" s="523"/>
      <c r="I389" s="523"/>
      <c r="J389" s="523"/>
      <c r="K389" s="502"/>
      <c r="L389" s="499"/>
    </row>
    <row r="390" spans="1:12" ht="15.6" customHeight="1" x14ac:dyDescent="0.25">
      <c r="A390" s="550"/>
      <c r="B390" s="552"/>
      <c r="C390" s="455"/>
      <c r="D390" s="521"/>
      <c r="E390" s="448"/>
      <c r="F390" s="93" t="s">
        <v>702</v>
      </c>
      <c r="G390" s="523" t="s">
        <v>709</v>
      </c>
      <c r="H390" s="523"/>
      <c r="I390" s="523"/>
      <c r="J390" s="523"/>
      <c r="K390" s="502"/>
      <c r="L390" s="499"/>
    </row>
    <row r="391" spans="1:12" ht="15.6" customHeight="1" x14ac:dyDescent="0.25">
      <c r="A391" s="550"/>
      <c r="B391" s="552"/>
      <c r="C391" s="455"/>
      <c r="D391" s="521"/>
      <c r="E391" s="448"/>
      <c r="F391" s="93" t="s">
        <v>381</v>
      </c>
      <c r="G391" s="523" t="s">
        <v>382</v>
      </c>
      <c r="H391" s="523"/>
      <c r="I391" s="523"/>
      <c r="J391" s="523"/>
      <c r="K391" s="502"/>
      <c r="L391" s="500"/>
    </row>
    <row r="392" spans="1:12" ht="15.6" customHeight="1" x14ac:dyDescent="0.25">
      <c r="A392" s="550"/>
      <c r="B392" s="552"/>
      <c r="C392" s="455"/>
      <c r="D392" s="521"/>
      <c r="E392" s="448"/>
      <c r="F392" s="94" t="s">
        <v>358</v>
      </c>
      <c r="G392" s="523" t="s">
        <v>900</v>
      </c>
      <c r="H392" s="523"/>
      <c r="I392" s="523"/>
      <c r="J392" s="523"/>
      <c r="K392" s="571">
        <v>5</v>
      </c>
      <c r="L392" s="443">
        <v>29641</v>
      </c>
    </row>
    <row r="393" spans="1:12" ht="15.6" customHeight="1" x14ac:dyDescent="0.25">
      <c r="A393" s="550"/>
      <c r="B393" s="552"/>
      <c r="C393" s="455"/>
      <c r="D393" s="521"/>
      <c r="E393" s="448"/>
      <c r="F393" s="93" t="s">
        <v>383</v>
      </c>
      <c r="G393" s="523" t="s">
        <v>394</v>
      </c>
      <c r="H393" s="523"/>
      <c r="I393" s="523"/>
      <c r="J393" s="523"/>
      <c r="K393" s="572"/>
      <c r="L393" s="444" t="e">
        <f>#REF!-#REF!*10%</f>
        <v>#REF!</v>
      </c>
    </row>
    <row r="394" spans="1:12" ht="15.6" customHeight="1" x14ac:dyDescent="0.25">
      <c r="A394" s="550"/>
      <c r="B394" s="552"/>
      <c r="C394" s="455"/>
      <c r="D394" s="521"/>
      <c r="E394" s="448"/>
      <c r="F394" s="93" t="s">
        <v>389</v>
      </c>
      <c r="G394" s="523" t="s">
        <v>390</v>
      </c>
      <c r="H394" s="523"/>
      <c r="I394" s="523"/>
      <c r="J394" s="523"/>
      <c r="K394" s="572"/>
      <c r="L394" s="444" t="e">
        <f>#REF!-#REF!*10%</f>
        <v>#REF!</v>
      </c>
    </row>
    <row r="395" spans="1:12" ht="15.6" customHeight="1" x14ac:dyDescent="0.25">
      <c r="A395" s="550"/>
      <c r="B395" s="552"/>
      <c r="C395" s="455"/>
      <c r="D395" s="521"/>
      <c r="E395" s="448"/>
      <c r="F395" s="93" t="s">
        <v>704</v>
      </c>
      <c r="G395" s="523" t="s">
        <v>705</v>
      </c>
      <c r="H395" s="523"/>
      <c r="I395" s="523"/>
      <c r="J395" s="523"/>
      <c r="K395" s="572"/>
      <c r="L395" s="444" t="e">
        <f>#REF!-#REF!*10%</f>
        <v>#REF!</v>
      </c>
    </row>
    <row r="396" spans="1:12" ht="15.6" customHeight="1" x14ac:dyDescent="0.25">
      <c r="A396" s="550"/>
      <c r="B396" s="552"/>
      <c r="C396" s="455"/>
      <c r="D396" s="521"/>
      <c r="E396" s="448"/>
      <c r="F396" s="93" t="s">
        <v>706</v>
      </c>
      <c r="G396" s="523" t="s">
        <v>390</v>
      </c>
      <c r="H396" s="523"/>
      <c r="I396" s="523"/>
      <c r="J396" s="523"/>
      <c r="K396" s="572"/>
      <c r="L396" s="444" t="e">
        <f>#REF!-#REF!*10%</f>
        <v>#REF!</v>
      </c>
    </row>
    <row r="397" spans="1:12" ht="15.6" customHeight="1" x14ac:dyDescent="0.25">
      <c r="A397" s="550"/>
      <c r="B397" s="552"/>
      <c r="C397" s="455"/>
      <c r="D397" s="521"/>
      <c r="E397" s="448"/>
      <c r="F397" s="93" t="s">
        <v>1271</v>
      </c>
      <c r="G397" s="523" t="s">
        <v>390</v>
      </c>
      <c r="H397" s="523"/>
      <c r="I397" s="523"/>
      <c r="J397" s="523"/>
      <c r="K397" s="572"/>
      <c r="L397" s="444" t="e">
        <f>#REF!-#REF!*10%</f>
        <v>#REF!</v>
      </c>
    </row>
    <row r="398" spans="1:12" ht="15.6" customHeight="1" x14ac:dyDescent="0.25">
      <c r="A398" s="550"/>
      <c r="B398" s="552"/>
      <c r="C398" s="455"/>
      <c r="D398" s="521"/>
      <c r="E398" s="448"/>
      <c r="F398" s="93" t="s">
        <v>707</v>
      </c>
      <c r="G398" s="523" t="s">
        <v>911</v>
      </c>
      <c r="H398" s="523"/>
      <c r="I398" s="523"/>
      <c r="J398" s="523"/>
      <c r="K398" s="572"/>
      <c r="L398" s="444" t="e">
        <f>#REF!-#REF!*10%</f>
        <v>#REF!</v>
      </c>
    </row>
    <row r="399" spans="1:12" ht="15.6" customHeight="1" x14ac:dyDescent="0.25">
      <c r="A399" s="550"/>
      <c r="B399" s="552"/>
      <c r="C399" s="455"/>
      <c r="D399" s="521"/>
      <c r="E399" s="448"/>
      <c r="F399" s="93" t="s">
        <v>708</v>
      </c>
      <c r="G399" s="523" t="s">
        <v>390</v>
      </c>
      <c r="H399" s="523"/>
      <c r="I399" s="523"/>
      <c r="J399" s="523"/>
      <c r="K399" s="572"/>
      <c r="L399" s="444" t="e">
        <f>#REF!-#REF!*10%</f>
        <v>#REF!</v>
      </c>
    </row>
    <row r="400" spans="1:12" ht="15.6" customHeight="1" x14ac:dyDescent="0.25">
      <c r="A400" s="550"/>
      <c r="B400" s="552"/>
      <c r="C400" s="455"/>
      <c r="D400" s="521"/>
      <c r="E400" s="448"/>
      <c r="F400" s="93" t="s">
        <v>377</v>
      </c>
      <c r="G400" s="523" t="s">
        <v>387</v>
      </c>
      <c r="H400" s="523"/>
      <c r="I400" s="523"/>
      <c r="J400" s="523"/>
      <c r="K400" s="572"/>
      <c r="L400" s="444" t="e">
        <f>#REF!-#REF!*10%</f>
        <v>#REF!</v>
      </c>
    </row>
    <row r="401" spans="1:12" ht="15.6" customHeight="1" x14ac:dyDescent="0.25">
      <c r="A401" s="550"/>
      <c r="B401" s="552"/>
      <c r="C401" s="455"/>
      <c r="D401" s="521"/>
      <c r="E401" s="448"/>
      <c r="F401" s="93" t="s">
        <v>388</v>
      </c>
      <c r="G401" s="523" t="s">
        <v>393</v>
      </c>
      <c r="H401" s="523"/>
      <c r="I401" s="523"/>
      <c r="J401" s="523"/>
      <c r="K401" s="572"/>
      <c r="L401" s="444" t="e">
        <f>#REF!-#REF!*10%</f>
        <v>#REF!</v>
      </c>
    </row>
    <row r="402" spans="1:12" ht="15.6" customHeight="1" x14ac:dyDescent="0.25">
      <c r="A402" s="550"/>
      <c r="B402" s="552"/>
      <c r="C402" s="455"/>
      <c r="D402" s="521"/>
      <c r="E402" s="448"/>
      <c r="F402" s="93" t="s">
        <v>562</v>
      </c>
      <c r="G402" s="523" t="s">
        <v>1476</v>
      </c>
      <c r="H402" s="523"/>
      <c r="I402" s="523"/>
      <c r="J402" s="523"/>
      <c r="K402" s="572"/>
      <c r="L402" s="444" t="e">
        <f>#REF!-#REF!*10%</f>
        <v>#REF!</v>
      </c>
    </row>
    <row r="403" spans="1:12" ht="15.6" customHeight="1" x14ac:dyDescent="0.25">
      <c r="A403" s="550"/>
      <c r="B403" s="552"/>
      <c r="C403" s="455"/>
      <c r="D403" s="521"/>
      <c r="E403" s="448"/>
      <c r="F403" s="93" t="s">
        <v>1183</v>
      </c>
      <c r="G403" s="573" t="s">
        <v>1475</v>
      </c>
      <c r="H403" s="574"/>
      <c r="I403" s="574"/>
      <c r="J403" s="575"/>
      <c r="K403" s="572"/>
      <c r="L403" s="444" t="e">
        <f>#REF!-#REF!*10%</f>
        <v>#REF!</v>
      </c>
    </row>
    <row r="404" spans="1:12" ht="15.6" customHeight="1" x14ac:dyDescent="0.25">
      <c r="A404" s="550"/>
      <c r="B404" s="552"/>
      <c r="C404" s="455"/>
      <c r="D404" s="521"/>
      <c r="E404" s="448"/>
      <c r="F404" s="93" t="s">
        <v>570</v>
      </c>
      <c r="G404" s="523" t="s">
        <v>613</v>
      </c>
      <c r="H404" s="523"/>
      <c r="I404" s="523"/>
      <c r="J404" s="523"/>
      <c r="K404" s="572"/>
      <c r="L404" s="444" t="e">
        <f>#REF!-#REF!*10%</f>
        <v>#REF!</v>
      </c>
    </row>
    <row r="405" spans="1:12" ht="15.6" customHeight="1" x14ac:dyDescent="0.25">
      <c r="A405" s="550"/>
      <c r="B405" s="552"/>
      <c r="C405" s="455"/>
      <c r="D405" s="521"/>
      <c r="E405" s="448"/>
      <c r="F405" s="111" t="s">
        <v>84</v>
      </c>
      <c r="G405" s="526">
        <v>4.8</v>
      </c>
      <c r="H405" s="526"/>
      <c r="I405" s="526"/>
      <c r="J405" s="526"/>
      <c r="K405" s="572"/>
      <c r="L405" s="444" t="e">
        <f>#REF!-#REF!*10%</f>
        <v>#REF!</v>
      </c>
    </row>
    <row r="406" spans="1:12" ht="15" customHeight="1" x14ac:dyDescent="0.25">
      <c r="A406" s="550"/>
      <c r="B406" s="553"/>
      <c r="C406" s="455"/>
      <c r="D406" s="521"/>
      <c r="E406" s="448"/>
      <c r="F406" s="96" t="s">
        <v>1016</v>
      </c>
      <c r="G406" s="454">
        <v>5</v>
      </c>
      <c r="H406" s="454"/>
      <c r="I406" s="454"/>
      <c r="J406" s="454"/>
      <c r="K406" s="572"/>
      <c r="L406" s="511" t="e">
        <f>#REF!-#REF!*10%</f>
        <v>#REF!</v>
      </c>
    </row>
    <row r="407" spans="1:12" ht="15" customHeight="1" x14ac:dyDescent="0.25">
      <c r="A407" s="549">
        <v>14</v>
      </c>
      <c r="B407" s="551"/>
      <c r="C407" s="455" t="s">
        <v>1455</v>
      </c>
      <c r="D407" s="520"/>
      <c r="E407" s="448"/>
      <c r="F407" s="110" t="s">
        <v>81</v>
      </c>
      <c r="G407" s="523" t="s">
        <v>6</v>
      </c>
      <c r="H407" s="523"/>
      <c r="I407" s="523"/>
      <c r="J407" s="523"/>
      <c r="K407" s="560">
        <v>3</v>
      </c>
      <c r="L407" s="498">
        <v>29549</v>
      </c>
    </row>
    <row r="408" spans="1:12" ht="15" customHeight="1" x14ac:dyDescent="0.25">
      <c r="A408" s="550"/>
      <c r="B408" s="552"/>
      <c r="C408" s="455"/>
      <c r="D408" s="521"/>
      <c r="E408" s="448"/>
      <c r="F408" s="110" t="s">
        <v>80</v>
      </c>
      <c r="G408" s="469">
        <v>178</v>
      </c>
      <c r="H408" s="469"/>
      <c r="I408" s="469"/>
      <c r="J408" s="469"/>
      <c r="K408" s="502"/>
      <c r="L408" s="499"/>
    </row>
    <row r="409" spans="1:12" ht="15" customHeight="1" x14ac:dyDescent="0.25">
      <c r="A409" s="550"/>
      <c r="B409" s="552"/>
      <c r="C409" s="455"/>
      <c r="D409" s="521"/>
      <c r="E409" s="448"/>
      <c r="F409" s="110" t="s">
        <v>8</v>
      </c>
      <c r="G409" s="240">
        <v>3000</v>
      </c>
      <c r="H409" s="241">
        <v>4000</v>
      </c>
      <c r="I409" s="312">
        <v>5000</v>
      </c>
      <c r="J409" s="242">
        <v>6000</v>
      </c>
      <c r="K409" s="502"/>
      <c r="L409" s="499"/>
    </row>
    <row r="410" spans="1:12" ht="15" customHeight="1" x14ac:dyDescent="0.25">
      <c r="A410" s="550"/>
      <c r="B410" s="552"/>
      <c r="C410" s="455"/>
      <c r="D410" s="521"/>
      <c r="E410" s="448"/>
      <c r="F410" s="110" t="s">
        <v>817</v>
      </c>
      <c r="G410" s="243">
        <f>G408*114</f>
        <v>20292</v>
      </c>
      <c r="H410" s="244">
        <f>G408*128</f>
        <v>22784</v>
      </c>
      <c r="I410" s="313">
        <f>G408*143</f>
        <v>25454</v>
      </c>
      <c r="J410" s="245">
        <f>G408*148</f>
        <v>26344</v>
      </c>
      <c r="K410" s="502"/>
      <c r="L410" s="499"/>
    </row>
    <row r="411" spans="1:12" ht="15" customHeight="1" x14ac:dyDescent="0.25">
      <c r="A411" s="550"/>
      <c r="B411" s="552"/>
      <c r="C411" s="455"/>
      <c r="D411" s="521"/>
      <c r="E411" s="448"/>
      <c r="F411" s="110" t="s">
        <v>1269</v>
      </c>
      <c r="G411" s="451">
        <v>0.98</v>
      </c>
      <c r="H411" s="451"/>
      <c r="I411" s="451"/>
      <c r="J411" s="451"/>
      <c r="K411" s="502"/>
      <c r="L411" s="499"/>
    </row>
    <row r="412" spans="1:12" ht="15" customHeight="1" x14ac:dyDescent="0.25">
      <c r="A412" s="550"/>
      <c r="B412" s="552"/>
      <c r="C412" s="455"/>
      <c r="D412" s="521"/>
      <c r="E412" s="448"/>
      <c r="F412" s="93" t="s">
        <v>699</v>
      </c>
      <c r="G412" s="523" t="s">
        <v>700</v>
      </c>
      <c r="H412" s="523"/>
      <c r="I412" s="523"/>
      <c r="J412" s="523"/>
      <c r="K412" s="502"/>
      <c r="L412" s="499"/>
    </row>
    <row r="413" spans="1:12" ht="15" customHeight="1" x14ac:dyDescent="0.25">
      <c r="A413" s="550"/>
      <c r="B413" s="552"/>
      <c r="C413" s="455"/>
      <c r="D413" s="521"/>
      <c r="E413" s="448"/>
      <c r="F413" s="93" t="s">
        <v>1181</v>
      </c>
      <c r="G413" s="462" t="s">
        <v>1179</v>
      </c>
      <c r="H413" s="463"/>
      <c r="I413" s="463"/>
      <c r="J413" s="464"/>
      <c r="K413" s="502"/>
      <c r="L413" s="499"/>
    </row>
    <row r="414" spans="1:12" ht="15" customHeight="1" x14ac:dyDescent="0.25">
      <c r="A414" s="550"/>
      <c r="B414" s="552"/>
      <c r="C414" s="455"/>
      <c r="D414" s="521"/>
      <c r="E414" s="448"/>
      <c r="F414" s="110" t="s">
        <v>83</v>
      </c>
      <c r="G414" s="524">
        <v>66</v>
      </c>
      <c r="H414" s="524"/>
      <c r="I414" s="524"/>
      <c r="J414" s="524"/>
      <c r="K414" s="502"/>
      <c r="L414" s="499"/>
    </row>
    <row r="415" spans="1:12" ht="15" customHeight="1" x14ac:dyDescent="0.25">
      <c r="A415" s="550"/>
      <c r="B415" s="552"/>
      <c r="C415" s="455"/>
      <c r="D415" s="521"/>
      <c r="E415" s="448"/>
      <c r="F415" s="110" t="s">
        <v>396</v>
      </c>
      <c r="G415" s="548" t="s">
        <v>397</v>
      </c>
      <c r="H415" s="524"/>
      <c r="I415" s="524"/>
      <c r="J415" s="524"/>
      <c r="K415" s="502"/>
      <c r="L415" s="499"/>
    </row>
    <row r="416" spans="1:12" ht="15" customHeight="1" x14ac:dyDescent="0.25">
      <c r="A416" s="550"/>
      <c r="B416" s="552"/>
      <c r="C416" s="455"/>
      <c r="D416" s="521"/>
      <c r="E416" s="448"/>
      <c r="F416" s="110" t="s">
        <v>256</v>
      </c>
      <c r="G416" s="524" t="s">
        <v>67</v>
      </c>
      <c r="H416" s="524"/>
      <c r="I416" s="524"/>
      <c r="J416" s="524"/>
      <c r="K416" s="502"/>
      <c r="L416" s="499"/>
    </row>
    <row r="417" spans="1:12" ht="15.6" customHeight="1" x14ac:dyDescent="0.25">
      <c r="A417" s="550"/>
      <c r="B417" s="552"/>
      <c r="C417" s="455"/>
      <c r="D417" s="521"/>
      <c r="E417" s="448"/>
      <c r="F417" s="93" t="s">
        <v>379</v>
      </c>
      <c r="G417" s="523" t="s">
        <v>380</v>
      </c>
      <c r="H417" s="523"/>
      <c r="I417" s="523"/>
      <c r="J417" s="523"/>
      <c r="K417" s="502"/>
      <c r="L417" s="499"/>
    </row>
    <row r="418" spans="1:12" ht="15.6" customHeight="1" x14ac:dyDescent="0.25">
      <c r="A418" s="550"/>
      <c r="B418" s="552"/>
      <c r="C418" s="455"/>
      <c r="D418" s="521"/>
      <c r="E418" s="448"/>
      <c r="F418" s="93" t="s">
        <v>701</v>
      </c>
      <c r="G418" s="523">
        <v>100000</v>
      </c>
      <c r="H418" s="523"/>
      <c r="I418" s="523"/>
      <c r="J418" s="523"/>
      <c r="K418" s="502"/>
      <c r="L418" s="499"/>
    </row>
    <row r="419" spans="1:12" ht="15.6" customHeight="1" x14ac:dyDescent="0.25">
      <c r="A419" s="550"/>
      <c r="B419" s="552"/>
      <c r="C419" s="455"/>
      <c r="D419" s="521"/>
      <c r="E419" s="448"/>
      <c r="F419" s="93" t="s">
        <v>257</v>
      </c>
      <c r="G419" s="523" t="s">
        <v>556</v>
      </c>
      <c r="H419" s="523"/>
      <c r="I419" s="523"/>
      <c r="J419" s="523"/>
      <c r="K419" s="502"/>
      <c r="L419" s="499"/>
    </row>
    <row r="420" spans="1:12" ht="15.6" customHeight="1" x14ac:dyDescent="0.25">
      <c r="A420" s="550"/>
      <c r="B420" s="552"/>
      <c r="C420" s="455"/>
      <c r="D420" s="521"/>
      <c r="E420" s="448"/>
      <c r="F420" s="93" t="s">
        <v>376</v>
      </c>
      <c r="G420" s="523" t="s">
        <v>392</v>
      </c>
      <c r="H420" s="523"/>
      <c r="I420" s="523"/>
      <c r="J420" s="523"/>
      <c r="K420" s="502"/>
      <c r="L420" s="499"/>
    </row>
    <row r="421" spans="1:12" ht="15.6" customHeight="1" x14ac:dyDescent="0.25">
      <c r="A421" s="550"/>
      <c r="B421" s="552"/>
      <c r="C421" s="455"/>
      <c r="D421" s="521"/>
      <c r="E421" s="448"/>
      <c r="F421" s="93" t="s">
        <v>702</v>
      </c>
      <c r="G421" s="523" t="s">
        <v>709</v>
      </c>
      <c r="H421" s="523"/>
      <c r="I421" s="523"/>
      <c r="J421" s="523"/>
      <c r="K421" s="502"/>
      <c r="L421" s="499"/>
    </row>
    <row r="422" spans="1:12" ht="15.6" customHeight="1" x14ac:dyDescent="0.25">
      <c r="A422" s="550"/>
      <c r="B422" s="552"/>
      <c r="C422" s="455"/>
      <c r="D422" s="521"/>
      <c r="E422" s="448"/>
      <c r="F422" s="93" t="s">
        <v>381</v>
      </c>
      <c r="G422" s="523" t="s">
        <v>382</v>
      </c>
      <c r="H422" s="523"/>
      <c r="I422" s="523"/>
      <c r="J422" s="523"/>
      <c r="K422" s="502"/>
      <c r="L422" s="500"/>
    </row>
    <row r="423" spans="1:12" ht="15.6" customHeight="1" x14ac:dyDescent="0.25">
      <c r="A423" s="550"/>
      <c r="B423" s="552"/>
      <c r="C423" s="455"/>
      <c r="D423" s="521"/>
      <c r="E423" s="448"/>
      <c r="F423" s="94" t="s">
        <v>358</v>
      </c>
      <c r="G423" s="523" t="s">
        <v>900</v>
      </c>
      <c r="H423" s="523"/>
      <c r="I423" s="523"/>
      <c r="J423" s="523"/>
      <c r="K423" s="571">
        <v>5</v>
      </c>
      <c r="L423" s="443">
        <v>31617</v>
      </c>
    </row>
    <row r="424" spans="1:12" ht="15.6" customHeight="1" x14ac:dyDescent="0.25">
      <c r="A424" s="550"/>
      <c r="B424" s="552"/>
      <c r="C424" s="455"/>
      <c r="D424" s="521"/>
      <c r="E424" s="448"/>
      <c r="F424" s="93" t="s">
        <v>383</v>
      </c>
      <c r="G424" s="523" t="s">
        <v>394</v>
      </c>
      <c r="H424" s="523"/>
      <c r="I424" s="523"/>
      <c r="J424" s="523"/>
      <c r="K424" s="572"/>
      <c r="L424" s="444" t="e">
        <f>#REF!-#REF!*10%</f>
        <v>#REF!</v>
      </c>
    </row>
    <row r="425" spans="1:12" ht="15.6" customHeight="1" x14ac:dyDescent="0.25">
      <c r="A425" s="550"/>
      <c r="B425" s="552"/>
      <c r="C425" s="455"/>
      <c r="D425" s="521"/>
      <c r="E425" s="448"/>
      <c r="F425" s="93" t="s">
        <v>389</v>
      </c>
      <c r="G425" s="523" t="s">
        <v>390</v>
      </c>
      <c r="H425" s="523"/>
      <c r="I425" s="523"/>
      <c r="J425" s="523"/>
      <c r="K425" s="572"/>
      <c r="L425" s="444" t="e">
        <f>#REF!-#REF!*10%</f>
        <v>#REF!</v>
      </c>
    </row>
    <row r="426" spans="1:12" ht="15.6" customHeight="1" x14ac:dyDescent="0.25">
      <c r="A426" s="550"/>
      <c r="B426" s="552"/>
      <c r="C426" s="455"/>
      <c r="D426" s="521"/>
      <c r="E426" s="448"/>
      <c r="F426" s="93" t="s">
        <v>704</v>
      </c>
      <c r="G426" s="523" t="s">
        <v>705</v>
      </c>
      <c r="H426" s="523"/>
      <c r="I426" s="523"/>
      <c r="J426" s="523"/>
      <c r="K426" s="572"/>
      <c r="L426" s="444" t="e">
        <f>#REF!-#REF!*10%</f>
        <v>#REF!</v>
      </c>
    </row>
    <row r="427" spans="1:12" ht="15.6" customHeight="1" x14ac:dyDescent="0.25">
      <c r="A427" s="550"/>
      <c r="B427" s="552"/>
      <c r="C427" s="455"/>
      <c r="D427" s="521"/>
      <c r="E427" s="448"/>
      <c r="F427" s="93" t="s">
        <v>706</v>
      </c>
      <c r="G427" s="523" t="s">
        <v>390</v>
      </c>
      <c r="H427" s="523"/>
      <c r="I427" s="523"/>
      <c r="J427" s="523"/>
      <c r="K427" s="572"/>
      <c r="L427" s="444" t="e">
        <f>#REF!-#REF!*10%</f>
        <v>#REF!</v>
      </c>
    </row>
    <row r="428" spans="1:12" ht="15.6" customHeight="1" x14ac:dyDescent="0.25">
      <c r="A428" s="550"/>
      <c r="B428" s="552"/>
      <c r="C428" s="455"/>
      <c r="D428" s="521"/>
      <c r="E428" s="448"/>
      <c r="F428" s="93" t="s">
        <v>1271</v>
      </c>
      <c r="G428" s="523" t="s">
        <v>390</v>
      </c>
      <c r="H428" s="523"/>
      <c r="I428" s="523"/>
      <c r="J428" s="523"/>
      <c r="K428" s="572"/>
      <c r="L428" s="444" t="e">
        <f>#REF!-#REF!*10%</f>
        <v>#REF!</v>
      </c>
    </row>
    <row r="429" spans="1:12" ht="15.6" customHeight="1" x14ac:dyDescent="0.25">
      <c r="A429" s="550"/>
      <c r="B429" s="552"/>
      <c r="C429" s="455"/>
      <c r="D429" s="521"/>
      <c r="E429" s="448"/>
      <c r="F429" s="93" t="s">
        <v>707</v>
      </c>
      <c r="G429" s="523" t="s">
        <v>911</v>
      </c>
      <c r="H429" s="523"/>
      <c r="I429" s="523"/>
      <c r="J429" s="523"/>
      <c r="K429" s="572"/>
      <c r="L429" s="444" t="e">
        <f>#REF!-#REF!*10%</f>
        <v>#REF!</v>
      </c>
    </row>
    <row r="430" spans="1:12" ht="15.6" customHeight="1" x14ac:dyDescent="0.25">
      <c r="A430" s="550"/>
      <c r="B430" s="552"/>
      <c r="C430" s="455"/>
      <c r="D430" s="521"/>
      <c r="E430" s="448"/>
      <c r="F430" s="93" t="s">
        <v>708</v>
      </c>
      <c r="G430" s="523" t="s">
        <v>390</v>
      </c>
      <c r="H430" s="523"/>
      <c r="I430" s="523"/>
      <c r="J430" s="523"/>
      <c r="K430" s="572"/>
      <c r="L430" s="444" t="e">
        <f>#REF!-#REF!*10%</f>
        <v>#REF!</v>
      </c>
    </row>
    <row r="431" spans="1:12" ht="15.6" customHeight="1" x14ac:dyDescent="0.25">
      <c r="A431" s="550"/>
      <c r="B431" s="552"/>
      <c r="C431" s="455"/>
      <c r="D431" s="521"/>
      <c r="E431" s="448"/>
      <c r="F431" s="93" t="s">
        <v>377</v>
      </c>
      <c r="G431" s="523" t="s">
        <v>387</v>
      </c>
      <c r="H431" s="523"/>
      <c r="I431" s="523"/>
      <c r="J431" s="523"/>
      <c r="K431" s="572"/>
      <c r="L431" s="444" t="e">
        <f>#REF!-#REF!*10%</f>
        <v>#REF!</v>
      </c>
    </row>
    <row r="432" spans="1:12" ht="15.6" customHeight="1" x14ac:dyDescent="0.25">
      <c r="A432" s="550"/>
      <c r="B432" s="552"/>
      <c r="C432" s="455"/>
      <c r="D432" s="521"/>
      <c r="E432" s="448"/>
      <c r="F432" s="93" t="s">
        <v>388</v>
      </c>
      <c r="G432" s="523" t="s">
        <v>393</v>
      </c>
      <c r="H432" s="523"/>
      <c r="I432" s="523"/>
      <c r="J432" s="523"/>
      <c r="K432" s="572"/>
      <c r="L432" s="444" t="e">
        <f>#REF!-#REF!*10%</f>
        <v>#REF!</v>
      </c>
    </row>
    <row r="433" spans="1:12" ht="15.6" customHeight="1" x14ac:dyDescent="0.25">
      <c r="A433" s="550"/>
      <c r="B433" s="552"/>
      <c r="C433" s="455"/>
      <c r="D433" s="521"/>
      <c r="E433" s="448"/>
      <c r="F433" s="93" t="s">
        <v>562</v>
      </c>
      <c r="G433" s="523" t="s">
        <v>1476</v>
      </c>
      <c r="H433" s="523"/>
      <c r="I433" s="523"/>
      <c r="J433" s="523"/>
      <c r="K433" s="572"/>
      <c r="L433" s="444" t="e">
        <f>#REF!-#REF!*10%</f>
        <v>#REF!</v>
      </c>
    </row>
    <row r="434" spans="1:12" ht="15.6" customHeight="1" x14ac:dyDescent="0.25">
      <c r="A434" s="550"/>
      <c r="B434" s="552"/>
      <c r="C434" s="455"/>
      <c r="D434" s="521"/>
      <c r="E434" s="448"/>
      <c r="F434" s="93" t="s">
        <v>1183</v>
      </c>
      <c r="G434" s="573" t="s">
        <v>1475</v>
      </c>
      <c r="H434" s="574"/>
      <c r="I434" s="574"/>
      <c r="J434" s="575"/>
      <c r="K434" s="572"/>
      <c r="L434" s="444" t="e">
        <f>#REF!-#REF!*10%</f>
        <v>#REF!</v>
      </c>
    </row>
    <row r="435" spans="1:12" ht="15.6" customHeight="1" x14ac:dyDescent="0.25">
      <c r="A435" s="550"/>
      <c r="B435" s="552"/>
      <c r="C435" s="455"/>
      <c r="D435" s="521"/>
      <c r="E435" s="448"/>
      <c r="F435" s="93" t="s">
        <v>570</v>
      </c>
      <c r="G435" s="523" t="s">
        <v>613</v>
      </c>
      <c r="H435" s="523"/>
      <c r="I435" s="523"/>
      <c r="J435" s="523"/>
      <c r="K435" s="572"/>
      <c r="L435" s="444" t="e">
        <f>#REF!-#REF!*10%</f>
        <v>#REF!</v>
      </c>
    </row>
    <row r="436" spans="1:12" ht="15.6" customHeight="1" x14ac:dyDescent="0.25">
      <c r="A436" s="550"/>
      <c r="B436" s="552"/>
      <c r="C436" s="455"/>
      <c r="D436" s="521"/>
      <c r="E436" s="448"/>
      <c r="F436" s="111" t="s">
        <v>84</v>
      </c>
      <c r="G436" s="526">
        <v>5.6</v>
      </c>
      <c r="H436" s="526"/>
      <c r="I436" s="526"/>
      <c r="J436" s="526"/>
      <c r="K436" s="572"/>
      <c r="L436" s="444" t="e">
        <f>#REF!-#REF!*10%</f>
        <v>#REF!</v>
      </c>
    </row>
    <row r="437" spans="1:12" ht="15" customHeight="1" x14ac:dyDescent="0.25">
      <c r="A437" s="550"/>
      <c r="B437" s="553"/>
      <c r="C437" s="455"/>
      <c r="D437" s="521"/>
      <c r="E437" s="448"/>
      <c r="F437" s="96" t="s">
        <v>1016</v>
      </c>
      <c r="G437" s="454">
        <v>5</v>
      </c>
      <c r="H437" s="454"/>
      <c r="I437" s="454"/>
      <c r="J437" s="454"/>
      <c r="K437" s="572"/>
      <c r="L437" s="511" t="e">
        <f>#REF!-#REF!*10%</f>
        <v>#REF!</v>
      </c>
    </row>
    <row r="438" spans="1:12" ht="15" customHeight="1" x14ac:dyDescent="0.25">
      <c r="A438" s="549">
        <v>15</v>
      </c>
      <c r="B438" s="551"/>
      <c r="C438" s="455" t="s">
        <v>1456</v>
      </c>
      <c r="D438" s="520"/>
      <c r="E438" s="448"/>
      <c r="F438" s="110" t="s">
        <v>81</v>
      </c>
      <c r="G438" s="523" t="s">
        <v>6</v>
      </c>
      <c r="H438" s="523"/>
      <c r="I438" s="523"/>
      <c r="J438" s="523"/>
      <c r="K438" s="560">
        <v>3</v>
      </c>
      <c r="L438" s="498">
        <v>30935</v>
      </c>
    </row>
    <row r="439" spans="1:12" ht="15" customHeight="1" x14ac:dyDescent="0.25">
      <c r="A439" s="550"/>
      <c r="B439" s="552"/>
      <c r="C439" s="455"/>
      <c r="D439" s="521"/>
      <c r="E439" s="448"/>
      <c r="F439" s="110" t="s">
        <v>80</v>
      </c>
      <c r="G439" s="469">
        <v>194</v>
      </c>
      <c r="H439" s="469"/>
      <c r="I439" s="469"/>
      <c r="J439" s="469"/>
      <c r="K439" s="502"/>
      <c r="L439" s="499"/>
    </row>
    <row r="440" spans="1:12" ht="15" customHeight="1" x14ac:dyDescent="0.25">
      <c r="A440" s="550"/>
      <c r="B440" s="552"/>
      <c r="C440" s="455"/>
      <c r="D440" s="521"/>
      <c r="E440" s="448"/>
      <c r="F440" s="110" t="s">
        <v>8</v>
      </c>
      <c r="G440" s="240">
        <v>3000</v>
      </c>
      <c r="H440" s="241">
        <v>4000</v>
      </c>
      <c r="I440" s="312">
        <v>5000</v>
      </c>
      <c r="J440" s="242">
        <v>6000</v>
      </c>
      <c r="K440" s="502"/>
      <c r="L440" s="499"/>
    </row>
    <row r="441" spans="1:12" ht="15" customHeight="1" x14ac:dyDescent="0.25">
      <c r="A441" s="550"/>
      <c r="B441" s="552"/>
      <c r="C441" s="455"/>
      <c r="D441" s="521"/>
      <c r="E441" s="448"/>
      <c r="F441" s="110" t="s">
        <v>817</v>
      </c>
      <c r="G441" s="243">
        <f>G439*114</f>
        <v>22116</v>
      </c>
      <c r="H441" s="244">
        <f>G439*128</f>
        <v>24832</v>
      </c>
      <c r="I441" s="313">
        <f>G439*143</f>
        <v>27742</v>
      </c>
      <c r="J441" s="245">
        <f>G439*148</f>
        <v>28712</v>
      </c>
      <c r="K441" s="502"/>
      <c r="L441" s="499"/>
    </row>
    <row r="442" spans="1:12" ht="15" customHeight="1" x14ac:dyDescent="0.25">
      <c r="A442" s="550"/>
      <c r="B442" s="552"/>
      <c r="C442" s="455"/>
      <c r="D442" s="521"/>
      <c r="E442" s="448"/>
      <c r="F442" s="110" t="s">
        <v>1269</v>
      </c>
      <c r="G442" s="451">
        <v>0.98</v>
      </c>
      <c r="H442" s="451"/>
      <c r="I442" s="451"/>
      <c r="J442" s="451"/>
      <c r="K442" s="502"/>
      <c r="L442" s="499"/>
    </row>
    <row r="443" spans="1:12" ht="15" customHeight="1" x14ac:dyDescent="0.25">
      <c r="A443" s="550"/>
      <c r="B443" s="552"/>
      <c r="C443" s="455"/>
      <c r="D443" s="521"/>
      <c r="E443" s="448"/>
      <c r="F443" s="93" t="s">
        <v>699</v>
      </c>
      <c r="G443" s="523" t="s">
        <v>700</v>
      </c>
      <c r="H443" s="523"/>
      <c r="I443" s="523"/>
      <c r="J443" s="523"/>
      <c r="K443" s="502"/>
      <c r="L443" s="499"/>
    </row>
    <row r="444" spans="1:12" ht="15" customHeight="1" x14ac:dyDescent="0.25">
      <c r="A444" s="550"/>
      <c r="B444" s="552"/>
      <c r="C444" s="455"/>
      <c r="D444" s="521"/>
      <c r="E444" s="448"/>
      <c r="F444" s="93" t="s">
        <v>1181</v>
      </c>
      <c r="G444" s="462" t="s">
        <v>1179</v>
      </c>
      <c r="H444" s="463"/>
      <c r="I444" s="463"/>
      <c r="J444" s="464"/>
      <c r="K444" s="502"/>
      <c r="L444" s="499"/>
    </row>
    <row r="445" spans="1:12" ht="15" customHeight="1" x14ac:dyDescent="0.25">
      <c r="A445" s="550"/>
      <c r="B445" s="552"/>
      <c r="C445" s="455"/>
      <c r="D445" s="521"/>
      <c r="E445" s="448"/>
      <c r="F445" s="110" t="s">
        <v>83</v>
      </c>
      <c r="G445" s="524">
        <v>66</v>
      </c>
      <c r="H445" s="524"/>
      <c r="I445" s="524"/>
      <c r="J445" s="524"/>
      <c r="K445" s="502"/>
      <c r="L445" s="499"/>
    </row>
    <row r="446" spans="1:12" ht="15" customHeight="1" x14ac:dyDescent="0.25">
      <c r="A446" s="550"/>
      <c r="B446" s="552"/>
      <c r="C446" s="455"/>
      <c r="D446" s="521"/>
      <c r="E446" s="448"/>
      <c r="F446" s="110" t="s">
        <v>396</v>
      </c>
      <c r="G446" s="548" t="s">
        <v>397</v>
      </c>
      <c r="H446" s="524"/>
      <c r="I446" s="524"/>
      <c r="J446" s="524"/>
      <c r="K446" s="502"/>
      <c r="L446" s="499"/>
    </row>
    <row r="447" spans="1:12" ht="15" customHeight="1" x14ac:dyDescent="0.25">
      <c r="A447" s="550"/>
      <c r="B447" s="552"/>
      <c r="C447" s="455"/>
      <c r="D447" s="521"/>
      <c r="E447" s="448"/>
      <c r="F447" s="110" t="s">
        <v>256</v>
      </c>
      <c r="G447" s="524" t="s">
        <v>71</v>
      </c>
      <c r="H447" s="524"/>
      <c r="I447" s="524"/>
      <c r="J447" s="524"/>
      <c r="K447" s="502"/>
      <c r="L447" s="499"/>
    </row>
    <row r="448" spans="1:12" ht="15.6" customHeight="1" x14ac:dyDescent="0.25">
      <c r="A448" s="550"/>
      <c r="B448" s="552"/>
      <c r="C448" s="455"/>
      <c r="D448" s="521"/>
      <c r="E448" s="448"/>
      <c r="F448" s="93" t="s">
        <v>379</v>
      </c>
      <c r="G448" s="523" t="s">
        <v>380</v>
      </c>
      <c r="H448" s="523"/>
      <c r="I448" s="523"/>
      <c r="J448" s="523"/>
      <c r="K448" s="502"/>
      <c r="L448" s="499"/>
    </row>
    <row r="449" spans="1:12" ht="15.6" customHeight="1" x14ac:dyDescent="0.25">
      <c r="A449" s="550"/>
      <c r="B449" s="552"/>
      <c r="C449" s="455"/>
      <c r="D449" s="521"/>
      <c r="E449" s="448"/>
      <c r="F449" s="93" t="s">
        <v>701</v>
      </c>
      <c r="G449" s="523">
        <v>100000</v>
      </c>
      <c r="H449" s="523"/>
      <c r="I449" s="523"/>
      <c r="J449" s="523"/>
      <c r="K449" s="502"/>
      <c r="L449" s="499"/>
    </row>
    <row r="450" spans="1:12" ht="15.6" customHeight="1" x14ac:dyDescent="0.25">
      <c r="A450" s="550"/>
      <c r="B450" s="552"/>
      <c r="C450" s="455"/>
      <c r="D450" s="521"/>
      <c r="E450" s="448"/>
      <c r="F450" s="93" t="s">
        <v>257</v>
      </c>
      <c r="G450" s="523" t="s">
        <v>556</v>
      </c>
      <c r="H450" s="523"/>
      <c r="I450" s="523"/>
      <c r="J450" s="523"/>
      <c r="K450" s="502"/>
      <c r="L450" s="499"/>
    </row>
    <row r="451" spans="1:12" ht="15.6" customHeight="1" x14ac:dyDescent="0.25">
      <c r="A451" s="550"/>
      <c r="B451" s="552"/>
      <c r="C451" s="455"/>
      <c r="D451" s="521"/>
      <c r="E451" s="448"/>
      <c r="F451" s="93" t="s">
        <v>376</v>
      </c>
      <c r="G451" s="523" t="s">
        <v>392</v>
      </c>
      <c r="H451" s="523"/>
      <c r="I451" s="523"/>
      <c r="J451" s="523"/>
      <c r="K451" s="502"/>
      <c r="L451" s="499"/>
    </row>
    <row r="452" spans="1:12" ht="15.6" customHeight="1" x14ac:dyDescent="0.25">
      <c r="A452" s="550"/>
      <c r="B452" s="552"/>
      <c r="C452" s="455"/>
      <c r="D452" s="521"/>
      <c r="E452" s="448"/>
      <c r="F452" s="93" t="s">
        <v>702</v>
      </c>
      <c r="G452" s="523" t="s">
        <v>709</v>
      </c>
      <c r="H452" s="523"/>
      <c r="I452" s="523"/>
      <c r="J452" s="523"/>
      <c r="K452" s="502"/>
      <c r="L452" s="499"/>
    </row>
    <row r="453" spans="1:12" ht="15.6" customHeight="1" x14ac:dyDescent="0.25">
      <c r="A453" s="550"/>
      <c r="B453" s="552"/>
      <c r="C453" s="455"/>
      <c r="D453" s="521"/>
      <c r="E453" s="448"/>
      <c r="F453" s="93" t="s">
        <v>381</v>
      </c>
      <c r="G453" s="523" t="s">
        <v>382</v>
      </c>
      <c r="H453" s="523"/>
      <c r="I453" s="523"/>
      <c r="J453" s="523"/>
      <c r="K453" s="502"/>
      <c r="L453" s="500"/>
    </row>
    <row r="454" spans="1:12" ht="15.6" customHeight="1" x14ac:dyDescent="0.25">
      <c r="A454" s="550"/>
      <c r="B454" s="552"/>
      <c r="C454" s="455"/>
      <c r="D454" s="521"/>
      <c r="E454" s="448"/>
      <c r="F454" s="94" t="s">
        <v>358</v>
      </c>
      <c r="G454" s="523" t="s">
        <v>900</v>
      </c>
      <c r="H454" s="523"/>
      <c r="I454" s="523"/>
      <c r="J454" s="523"/>
      <c r="K454" s="571">
        <v>5</v>
      </c>
      <c r="L454" s="443">
        <v>33100</v>
      </c>
    </row>
    <row r="455" spans="1:12" ht="15.6" customHeight="1" x14ac:dyDescent="0.25">
      <c r="A455" s="550"/>
      <c r="B455" s="552"/>
      <c r="C455" s="455"/>
      <c r="D455" s="521"/>
      <c r="E455" s="448"/>
      <c r="F455" s="93" t="s">
        <v>383</v>
      </c>
      <c r="G455" s="523" t="s">
        <v>394</v>
      </c>
      <c r="H455" s="523"/>
      <c r="I455" s="523"/>
      <c r="J455" s="523"/>
      <c r="K455" s="572"/>
      <c r="L455" s="444" t="e">
        <f>#REF!-#REF!*10%</f>
        <v>#REF!</v>
      </c>
    </row>
    <row r="456" spans="1:12" ht="15.6" customHeight="1" x14ac:dyDescent="0.25">
      <c r="A456" s="550"/>
      <c r="B456" s="552"/>
      <c r="C456" s="455"/>
      <c r="D456" s="521"/>
      <c r="E456" s="448"/>
      <c r="F456" s="93" t="s">
        <v>389</v>
      </c>
      <c r="G456" s="523" t="s">
        <v>390</v>
      </c>
      <c r="H456" s="523"/>
      <c r="I456" s="523"/>
      <c r="J456" s="523"/>
      <c r="K456" s="572"/>
      <c r="L456" s="444" t="e">
        <f>#REF!-#REF!*10%</f>
        <v>#REF!</v>
      </c>
    </row>
    <row r="457" spans="1:12" ht="15.6" customHeight="1" x14ac:dyDescent="0.25">
      <c r="A457" s="550"/>
      <c r="B457" s="552"/>
      <c r="C457" s="455"/>
      <c r="D457" s="521"/>
      <c r="E457" s="448"/>
      <c r="F457" s="93" t="s">
        <v>704</v>
      </c>
      <c r="G457" s="523" t="s">
        <v>705</v>
      </c>
      <c r="H457" s="523"/>
      <c r="I457" s="523"/>
      <c r="J457" s="523"/>
      <c r="K457" s="572"/>
      <c r="L457" s="444" t="e">
        <f>#REF!-#REF!*10%</f>
        <v>#REF!</v>
      </c>
    </row>
    <row r="458" spans="1:12" ht="15.6" customHeight="1" x14ac:dyDescent="0.25">
      <c r="A458" s="550"/>
      <c r="B458" s="552"/>
      <c r="C458" s="455"/>
      <c r="D458" s="521"/>
      <c r="E458" s="448"/>
      <c r="F458" s="93" t="s">
        <v>706</v>
      </c>
      <c r="G458" s="523" t="s">
        <v>390</v>
      </c>
      <c r="H458" s="523"/>
      <c r="I458" s="523"/>
      <c r="J458" s="523"/>
      <c r="K458" s="572"/>
      <c r="L458" s="444" t="e">
        <f>#REF!-#REF!*10%</f>
        <v>#REF!</v>
      </c>
    </row>
    <row r="459" spans="1:12" ht="15.6" customHeight="1" x14ac:dyDescent="0.25">
      <c r="A459" s="550"/>
      <c r="B459" s="552"/>
      <c r="C459" s="455"/>
      <c r="D459" s="521"/>
      <c r="E459" s="448"/>
      <c r="F459" s="93" t="s">
        <v>1271</v>
      </c>
      <c r="G459" s="523" t="s">
        <v>390</v>
      </c>
      <c r="H459" s="523"/>
      <c r="I459" s="523"/>
      <c r="J459" s="523"/>
      <c r="K459" s="572"/>
      <c r="L459" s="444" t="e">
        <f>#REF!-#REF!*10%</f>
        <v>#REF!</v>
      </c>
    </row>
    <row r="460" spans="1:12" ht="15.6" customHeight="1" x14ac:dyDescent="0.25">
      <c r="A460" s="550"/>
      <c r="B460" s="552"/>
      <c r="C460" s="455"/>
      <c r="D460" s="521"/>
      <c r="E460" s="448"/>
      <c r="F460" s="93" t="s">
        <v>707</v>
      </c>
      <c r="G460" s="523" t="s">
        <v>911</v>
      </c>
      <c r="H460" s="523"/>
      <c r="I460" s="523"/>
      <c r="J460" s="523"/>
      <c r="K460" s="572"/>
      <c r="L460" s="444" t="e">
        <f>#REF!-#REF!*10%</f>
        <v>#REF!</v>
      </c>
    </row>
    <row r="461" spans="1:12" ht="15.6" customHeight="1" x14ac:dyDescent="0.25">
      <c r="A461" s="550"/>
      <c r="B461" s="552"/>
      <c r="C461" s="455"/>
      <c r="D461" s="521"/>
      <c r="E461" s="448"/>
      <c r="F461" s="93" t="s">
        <v>708</v>
      </c>
      <c r="G461" s="523" t="s">
        <v>390</v>
      </c>
      <c r="H461" s="523"/>
      <c r="I461" s="523"/>
      <c r="J461" s="523"/>
      <c r="K461" s="572"/>
      <c r="L461" s="444" t="e">
        <f>#REF!-#REF!*10%</f>
        <v>#REF!</v>
      </c>
    </row>
    <row r="462" spans="1:12" ht="15.6" customHeight="1" x14ac:dyDescent="0.25">
      <c r="A462" s="550"/>
      <c r="B462" s="552"/>
      <c r="C462" s="455"/>
      <c r="D462" s="521"/>
      <c r="E462" s="448"/>
      <c r="F462" s="93" t="s">
        <v>377</v>
      </c>
      <c r="G462" s="523" t="s">
        <v>387</v>
      </c>
      <c r="H462" s="523"/>
      <c r="I462" s="523"/>
      <c r="J462" s="523"/>
      <c r="K462" s="572"/>
      <c r="L462" s="444" t="e">
        <f>#REF!-#REF!*10%</f>
        <v>#REF!</v>
      </c>
    </row>
    <row r="463" spans="1:12" ht="15.6" customHeight="1" x14ac:dyDescent="0.25">
      <c r="A463" s="550"/>
      <c r="B463" s="552"/>
      <c r="C463" s="455"/>
      <c r="D463" s="521"/>
      <c r="E463" s="448"/>
      <c r="F463" s="93" t="s">
        <v>388</v>
      </c>
      <c r="G463" s="523" t="s">
        <v>393</v>
      </c>
      <c r="H463" s="523"/>
      <c r="I463" s="523"/>
      <c r="J463" s="523"/>
      <c r="K463" s="572"/>
      <c r="L463" s="444" t="e">
        <f>#REF!-#REF!*10%</f>
        <v>#REF!</v>
      </c>
    </row>
    <row r="464" spans="1:12" ht="15.6" customHeight="1" x14ac:dyDescent="0.25">
      <c r="A464" s="550"/>
      <c r="B464" s="552"/>
      <c r="C464" s="455"/>
      <c r="D464" s="521"/>
      <c r="E464" s="448"/>
      <c r="F464" s="93" t="s">
        <v>562</v>
      </c>
      <c r="G464" s="523" t="s">
        <v>1476</v>
      </c>
      <c r="H464" s="523"/>
      <c r="I464" s="523"/>
      <c r="J464" s="523"/>
      <c r="K464" s="572"/>
      <c r="L464" s="444" t="e">
        <f>#REF!-#REF!*10%</f>
        <v>#REF!</v>
      </c>
    </row>
    <row r="465" spans="1:12" ht="15.6" customHeight="1" x14ac:dyDescent="0.25">
      <c r="A465" s="550"/>
      <c r="B465" s="552"/>
      <c r="C465" s="455"/>
      <c r="D465" s="521"/>
      <c r="E465" s="448"/>
      <c r="F465" s="93" t="s">
        <v>1183</v>
      </c>
      <c r="G465" s="573" t="s">
        <v>1475</v>
      </c>
      <c r="H465" s="574"/>
      <c r="I465" s="574"/>
      <c r="J465" s="575"/>
      <c r="K465" s="572"/>
      <c r="L465" s="444" t="e">
        <f>#REF!-#REF!*10%</f>
        <v>#REF!</v>
      </c>
    </row>
    <row r="466" spans="1:12" ht="15.6" customHeight="1" x14ac:dyDescent="0.25">
      <c r="A466" s="550"/>
      <c r="B466" s="552"/>
      <c r="C466" s="455"/>
      <c r="D466" s="521"/>
      <c r="E466" s="448"/>
      <c r="F466" s="93" t="s">
        <v>570</v>
      </c>
      <c r="G466" s="523" t="s">
        <v>613</v>
      </c>
      <c r="H466" s="523"/>
      <c r="I466" s="523"/>
      <c r="J466" s="523"/>
      <c r="K466" s="572"/>
      <c r="L466" s="444" t="e">
        <f>#REF!-#REF!*10%</f>
        <v>#REF!</v>
      </c>
    </row>
    <row r="467" spans="1:12" ht="15.6" customHeight="1" x14ac:dyDescent="0.25">
      <c r="A467" s="550"/>
      <c r="B467" s="552"/>
      <c r="C467" s="455"/>
      <c r="D467" s="521"/>
      <c r="E467" s="448"/>
      <c r="F467" s="111" t="s">
        <v>84</v>
      </c>
      <c r="G467" s="526">
        <v>5.6</v>
      </c>
      <c r="H467" s="526"/>
      <c r="I467" s="526"/>
      <c r="J467" s="526"/>
      <c r="K467" s="572"/>
      <c r="L467" s="444" t="e">
        <f>#REF!-#REF!*10%</f>
        <v>#REF!</v>
      </c>
    </row>
    <row r="468" spans="1:12" ht="15" customHeight="1" x14ac:dyDescent="0.25">
      <c r="A468" s="550"/>
      <c r="B468" s="553"/>
      <c r="C468" s="455"/>
      <c r="D468" s="521"/>
      <c r="E468" s="448"/>
      <c r="F468" s="96" t="s">
        <v>1016</v>
      </c>
      <c r="G468" s="454">
        <v>5</v>
      </c>
      <c r="H468" s="454"/>
      <c r="I468" s="454"/>
      <c r="J468" s="454"/>
      <c r="K468" s="572"/>
      <c r="L468" s="511" t="e">
        <f>#REF!-#REF!*10%</f>
        <v>#REF!</v>
      </c>
    </row>
    <row r="469" spans="1:12" ht="15" customHeight="1" x14ac:dyDescent="0.25">
      <c r="A469" s="549">
        <v>16</v>
      </c>
      <c r="B469" s="551"/>
      <c r="C469" s="455" t="s">
        <v>1457</v>
      </c>
      <c r="D469" s="520"/>
      <c r="E469" s="448"/>
      <c r="F469" s="110" t="s">
        <v>81</v>
      </c>
      <c r="G469" s="523" t="s">
        <v>6</v>
      </c>
      <c r="H469" s="523"/>
      <c r="I469" s="523"/>
      <c r="J469" s="523"/>
      <c r="K469" s="560">
        <v>3</v>
      </c>
      <c r="L469" s="498">
        <v>32319</v>
      </c>
    </row>
    <row r="470" spans="1:12" ht="15" customHeight="1" x14ac:dyDescent="0.25">
      <c r="A470" s="550"/>
      <c r="B470" s="552"/>
      <c r="C470" s="455"/>
      <c r="D470" s="521"/>
      <c r="E470" s="448"/>
      <c r="F470" s="110" t="s">
        <v>80</v>
      </c>
      <c r="G470" s="469">
        <v>210</v>
      </c>
      <c r="H470" s="469"/>
      <c r="I470" s="469"/>
      <c r="J470" s="469"/>
      <c r="K470" s="502"/>
      <c r="L470" s="499"/>
    </row>
    <row r="471" spans="1:12" ht="15" customHeight="1" x14ac:dyDescent="0.25">
      <c r="A471" s="550"/>
      <c r="B471" s="552"/>
      <c r="C471" s="455"/>
      <c r="D471" s="521"/>
      <c r="E471" s="448"/>
      <c r="F471" s="110" t="s">
        <v>8</v>
      </c>
      <c r="G471" s="240">
        <v>3000</v>
      </c>
      <c r="H471" s="241">
        <v>4000</v>
      </c>
      <c r="I471" s="312">
        <v>5000</v>
      </c>
      <c r="J471" s="242">
        <v>6000</v>
      </c>
      <c r="K471" s="502"/>
      <c r="L471" s="499"/>
    </row>
    <row r="472" spans="1:12" ht="15" customHeight="1" x14ac:dyDescent="0.25">
      <c r="A472" s="550"/>
      <c r="B472" s="552"/>
      <c r="C472" s="455"/>
      <c r="D472" s="521"/>
      <c r="E472" s="448"/>
      <c r="F472" s="110" t="s">
        <v>817</v>
      </c>
      <c r="G472" s="243">
        <f>G470*114</f>
        <v>23940</v>
      </c>
      <c r="H472" s="244">
        <f>G470*128</f>
        <v>26880</v>
      </c>
      <c r="I472" s="313">
        <f>G470*143</f>
        <v>30030</v>
      </c>
      <c r="J472" s="245">
        <f>G470*148</f>
        <v>31080</v>
      </c>
      <c r="K472" s="502"/>
      <c r="L472" s="499"/>
    </row>
    <row r="473" spans="1:12" ht="15" customHeight="1" x14ac:dyDescent="0.25">
      <c r="A473" s="550"/>
      <c r="B473" s="552"/>
      <c r="C473" s="455"/>
      <c r="D473" s="521"/>
      <c r="E473" s="448"/>
      <c r="F473" s="110" t="s">
        <v>1269</v>
      </c>
      <c r="G473" s="451">
        <v>0.98</v>
      </c>
      <c r="H473" s="451"/>
      <c r="I473" s="451"/>
      <c r="J473" s="451"/>
      <c r="K473" s="502"/>
      <c r="L473" s="499"/>
    </row>
    <row r="474" spans="1:12" ht="15" customHeight="1" x14ac:dyDescent="0.25">
      <c r="A474" s="550"/>
      <c r="B474" s="552"/>
      <c r="C474" s="455"/>
      <c r="D474" s="521"/>
      <c r="E474" s="448"/>
      <c r="F474" s="93" t="s">
        <v>699</v>
      </c>
      <c r="G474" s="523" t="s">
        <v>700</v>
      </c>
      <c r="H474" s="523"/>
      <c r="I474" s="523"/>
      <c r="J474" s="523"/>
      <c r="K474" s="502"/>
      <c r="L474" s="499"/>
    </row>
    <row r="475" spans="1:12" ht="15" customHeight="1" x14ac:dyDescent="0.25">
      <c r="A475" s="550"/>
      <c r="B475" s="552"/>
      <c r="C475" s="455"/>
      <c r="D475" s="521"/>
      <c r="E475" s="448"/>
      <c r="F475" s="93" t="s">
        <v>1181</v>
      </c>
      <c r="G475" s="462" t="s">
        <v>1179</v>
      </c>
      <c r="H475" s="463"/>
      <c r="I475" s="463"/>
      <c r="J475" s="464"/>
      <c r="K475" s="502"/>
      <c r="L475" s="499"/>
    </row>
    <row r="476" spans="1:12" ht="15" customHeight="1" x14ac:dyDescent="0.25">
      <c r="A476" s="550"/>
      <c r="B476" s="552"/>
      <c r="C476" s="455"/>
      <c r="D476" s="521"/>
      <c r="E476" s="448"/>
      <c r="F476" s="110" t="s">
        <v>83</v>
      </c>
      <c r="G476" s="524">
        <v>66</v>
      </c>
      <c r="H476" s="524"/>
      <c r="I476" s="524"/>
      <c r="J476" s="524"/>
      <c r="K476" s="502"/>
      <c r="L476" s="499"/>
    </row>
    <row r="477" spans="1:12" ht="15" customHeight="1" x14ac:dyDescent="0.25">
      <c r="A477" s="550"/>
      <c r="B477" s="552"/>
      <c r="C477" s="455"/>
      <c r="D477" s="521"/>
      <c r="E477" s="448"/>
      <c r="F477" s="110" t="s">
        <v>396</v>
      </c>
      <c r="G477" s="548" t="s">
        <v>397</v>
      </c>
      <c r="H477" s="524"/>
      <c r="I477" s="524"/>
      <c r="J477" s="524"/>
      <c r="K477" s="502"/>
      <c r="L477" s="499"/>
    </row>
    <row r="478" spans="1:12" ht="15" customHeight="1" x14ac:dyDescent="0.25">
      <c r="A478" s="550"/>
      <c r="B478" s="552"/>
      <c r="C478" s="455"/>
      <c r="D478" s="521"/>
      <c r="E478" s="448"/>
      <c r="F478" s="110" t="s">
        <v>256</v>
      </c>
      <c r="G478" s="524" t="s">
        <v>68</v>
      </c>
      <c r="H478" s="524"/>
      <c r="I478" s="524"/>
      <c r="J478" s="524"/>
      <c r="K478" s="502"/>
      <c r="L478" s="499"/>
    </row>
    <row r="479" spans="1:12" ht="15.6" customHeight="1" x14ac:dyDescent="0.25">
      <c r="A479" s="550"/>
      <c r="B479" s="552"/>
      <c r="C479" s="455"/>
      <c r="D479" s="521"/>
      <c r="E479" s="448"/>
      <c r="F479" s="93" t="s">
        <v>379</v>
      </c>
      <c r="G479" s="523" t="s">
        <v>380</v>
      </c>
      <c r="H479" s="523"/>
      <c r="I479" s="523"/>
      <c r="J479" s="523"/>
      <c r="K479" s="502"/>
      <c r="L479" s="499"/>
    </row>
    <row r="480" spans="1:12" ht="15.6" customHeight="1" x14ac:dyDescent="0.25">
      <c r="A480" s="550"/>
      <c r="B480" s="552"/>
      <c r="C480" s="455"/>
      <c r="D480" s="521"/>
      <c r="E480" s="448"/>
      <c r="F480" s="93" t="s">
        <v>701</v>
      </c>
      <c r="G480" s="523">
        <v>100000</v>
      </c>
      <c r="H480" s="523"/>
      <c r="I480" s="523"/>
      <c r="J480" s="523"/>
      <c r="K480" s="502"/>
      <c r="L480" s="499"/>
    </row>
    <row r="481" spans="1:12" ht="15.6" customHeight="1" x14ac:dyDescent="0.25">
      <c r="A481" s="550"/>
      <c r="B481" s="552"/>
      <c r="C481" s="455"/>
      <c r="D481" s="521"/>
      <c r="E481" s="448"/>
      <c r="F481" s="93" t="s">
        <v>257</v>
      </c>
      <c r="G481" s="523" t="s">
        <v>556</v>
      </c>
      <c r="H481" s="523"/>
      <c r="I481" s="523"/>
      <c r="J481" s="523"/>
      <c r="K481" s="502"/>
      <c r="L481" s="499"/>
    </row>
    <row r="482" spans="1:12" ht="15.6" customHeight="1" x14ac:dyDescent="0.25">
      <c r="A482" s="550"/>
      <c r="B482" s="552"/>
      <c r="C482" s="455"/>
      <c r="D482" s="521"/>
      <c r="E482" s="448"/>
      <c r="F482" s="93" t="s">
        <v>376</v>
      </c>
      <c r="G482" s="523" t="s">
        <v>392</v>
      </c>
      <c r="H482" s="523"/>
      <c r="I482" s="523"/>
      <c r="J482" s="523"/>
      <c r="K482" s="502"/>
      <c r="L482" s="499"/>
    </row>
    <row r="483" spans="1:12" ht="15.6" customHeight="1" x14ac:dyDescent="0.25">
      <c r="A483" s="550"/>
      <c r="B483" s="552"/>
      <c r="C483" s="455"/>
      <c r="D483" s="521"/>
      <c r="E483" s="448"/>
      <c r="F483" s="93" t="s">
        <v>702</v>
      </c>
      <c r="G483" s="523" t="s">
        <v>709</v>
      </c>
      <c r="H483" s="523"/>
      <c r="I483" s="523"/>
      <c r="J483" s="523"/>
      <c r="K483" s="502"/>
      <c r="L483" s="499"/>
    </row>
    <row r="484" spans="1:12" ht="15.6" customHeight="1" x14ac:dyDescent="0.25">
      <c r="A484" s="550"/>
      <c r="B484" s="552"/>
      <c r="C484" s="455"/>
      <c r="D484" s="521"/>
      <c r="E484" s="448"/>
      <c r="F484" s="93" t="s">
        <v>381</v>
      </c>
      <c r="G484" s="523" t="s">
        <v>382</v>
      </c>
      <c r="H484" s="523"/>
      <c r="I484" s="523"/>
      <c r="J484" s="523"/>
      <c r="K484" s="502"/>
      <c r="L484" s="500"/>
    </row>
    <row r="485" spans="1:12" ht="15.6" customHeight="1" x14ac:dyDescent="0.25">
      <c r="A485" s="550"/>
      <c r="B485" s="552"/>
      <c r="C485" s="455"/>
      <c r="D485" s="521"/>
      <c r="E485" s="448"/>
      <c r="F485" s="94" t="s">
        <v>358</v>
      </c>
      <c r="G485" s="523" t="s">
        <v>900</v>
      </c>
      <c r="H485" s="523"/>
      <c r="I485" s="523"/>
      <c r="J485" s="523"/>
      <c r="K485" s="571">
        <v>5</v>
      </c>
      <c r="L485" s="443">
        <v>34581</v>
      </c>
    </row>
    <row r="486" spans="1:12" ht="15.6" customHeight="1" x14ac:dyDescent="0.25">
      <c r="A486" s="550"/>
      <c r="B486" s="552"/>
      <c r="C486" s="455"/>
      <c r="D486" s="521"/>
      <c r="E486" s="448"/>
      <c r="F486" s="93" t="s">
        <v>383</v>
      </c>
      <c r="G486" s="523" t="s">
        <v>394</v>
      </c>
      <c r="H486" s="523"/>
      <c r="I486" s="523"/>
      <c r="J486" s="523"/>
      <c r="K486" s="572"/>
      <c r="L486" s="444" t="e">
        <f>#REF!-#REF!*10%</f>
        <v>#REF!</v>
      </c>
    </row>
    <row r="487" spans="1:12" ht="15.6" customHeight="1" x14ac:dyDescent="0.25">
      <c r="A487" s="550"/>
      <c r="B487" s="552"/>
      <c r="C487" s="455"/>
      <c r="D487" s="521"/>
      <c r="E487" s="448"/>
      <c r="F487" s="93" t="s">
        <v>389</v>
      </c>
      <c r="G487" s="523" t="s">
        <v>390</v>
      </c>
      <c r="H487" s="523"/>
      <c r="I487" s="523"/>
      <c r="J487" s="523"/>
      <c r="K487" s="572"/>
      <c r="L487" s="444" t="e">
        <f>#REF!-#REF!*10%</f>
        <v>#REF!</v>
      </c>
    </row>
    <row r="488" spans="1:12" ht="15.6" customHeight="1" x14ac:dyDescent="0.25">
      <c r="A488" s="550"/>
      <c r="B488" s="552"/>
      <c r="C488" s="455"/>
      <c r="D488" s="521"/>
      <c r="E488" s="448"/>
      <c r="F488" s="93" t="s">
        <v>704</v>
      </c>
      <c r="G488" s="523" t="s">
        <v>705</v>
      </c>
      <c r="H488" s="523"/>
      <c r="I488" s="523"/>
      <c r="J488" s="523"/>
      <c r="K488" s="572"/>
      <c r="L488" s="444" t="e">
        <f>#REF!-#REF!*10%</f>
        <v>#REF!</v>
      </c>
    </row>
    <row r="489" spans="1:12" ht="15.6" customHeight="1" x14ac:dyDescent="0.25">
      <c r="A489" s="550"/>
      <c r="B489" s="552"/>
      <c r="C489" s="455"/>
      <c r="D489" s="521"/>
      <c r="E489" s="448"/>
      <c r="F489" s="93" t="s">
        <v>706</v>
      </c>
      <c r="G489" s="523" t="s">
        <v>390</v>
      </c>
      <c r="H489" s="523"/>
      <c r="I489" s="523"/>
      <c r="J489" s="523"/>
      <c r="K489" s="572"/>
      <c r="L489" s="444" t="e">
        <f>#REF!-#REF!*10%</f>
        <v>#REF!</v>
      </c>
    </row>
    <row r="490" spans="1:12" ht="15.6" customHeight="1" x14ac:dyDescent="0.25">
      <c r="A490" s="550"/>
      <c r="B490" s="552"/>
      <c r="C490" s="455"/>
      <c r="D490" s="521"/>
      <c r="E490" s="448"/>
      <c r="F490" s="93" t="s">
        <v>1271</v>
      </c>
      <c r="G490" s="523" t="s">
        <v>390</v>
      </c>
      <c r="H490" s="523"/>
      <c r="I490" s="523"/>
      <c r="J490" s="523"/>
      <c r="K490" s="572"/>
      <c r="L490" s="444" t="e">
        <f>#REF!-#REF!*10%</f>
        <v>#REF!</v>
      </c>
    </row>
    <row r="491" spans="1:12" ht="15.6" customHeight="1" x14ac:dyDescent="0.25">
      <c r="A491" s="550"/>
      <c r="B491" s="552"/>
      <c r="C491" s="455"/>
      <c r="D491" s="521"/>
      <c r="E491" s="448"/>
      <c r="F491" s="93" t="s">
        <v>707</v>
      </c>
      <c r="G491" s="523" t="s">
        <v>911</v>
      </c>
      <c r="H491" s="523"/>
      <c r="I491" s="523"/>
      <c r="J491" s="523"/>
      <c r="K491" s="572"/>
      <c r="L491" s="444" t="e">
        <f>#REF!-#REF!*10%</f>
        <v>#REF!</v>
      </c>
    </row>
    <row r="492" spans="1:12" ht="15.6" customHeight="1" x14ac:dyDescent="0.25">
      <c r="A492" s="550"/>
      <c r="B492" s="552"/>
      <c r="C492" s="455"/>
      <c r="D492" s="521"/>
      <c r="E492" s="448"/>
      <c r="F492" s="93" t="s">
        <v>708</v>
      </c>
      <c r="G492" s="523" t="s">
        <v>390</v>
      </c>
      <c r="H492" s="523"/>
      <c r="I492" s="523"/>
      <c r="J492" s="523"/>
      <c r="K492" s="572"/>
      <c r="L492" s="444" t="e">
        <f>#REF!-#REF!*10%</f>
        <v>#REF!</v>
      </c>
    </row>
    <row r="493" spans="1:12" ht="15.6" customHeight="1" x14ac:dyDescent="0.25">
      <c r="A493" s="550"/>
      <c r="B493" s="552"/>
      <c r="C493" s="455"/>
      <c r="D493" s="521"/>
      <c r="E493" s="448"/>
      <c r="F493" s="93" t="s">
        <v>377</v>
      </c>
      <c r="G493" s="523" t="s">
        <v>387</v>
      </c>
      <c r="H493" s="523"/>
      <c r="I493" s="523"/>
      <c r="J493" s="523"/>
      <c r="K493" s="572"/>
      <c r="L493" s="444" t="e">
        <f>#REF!-#REF!*10%</f>
        <v>#REF!</v>
      </c>
    </row>
    <row r="494" spans="1:12" ht="15.6" customHeight="1" x14ac:dyDescent="0.25">
      <c r="A494" s="550"/>
      <c r="B494" s="552"/>
      <c r="C494" s="455"/>
      <c r="D494" s="521"/>
      <c r="E494" s="448"/>
      <c r="F494" s="93" t="s">
        <v>388</v>
      </c>
      <c r="G494" s="523" t="s">
        <v>393</v>
      </c>
      <c r="H494" s="523"/>
      <c r="I494" s="523"/>
      <c r="J494" s="523"/>
      <c r="K494" s="572"/>
      <c r="L494" s="444" t="e">
        <f>#REF!-#REF!*10%</f>
        <v>#REF!</v>
      </c>
    </row>
    <row r="495" spans="1:12" ht="15.6" customHeight="1" x14ac:dyDescent="0.25">
      <c r="A495" s="550"/>
      <c r="B495" s="552"/>
      <c r="C495" s="455"/>
      <c r="D495" s="521"/>
      <c r="E495" s="448"/>
      <c r="F495" s="93" t="s">
        <v>562</v>
      </c>
      <c r="G495" s="523" t="s">
        <v>1476</v>
      </c>
      <c r="H495" s="523"/>
      <c r="I495" s="523"/>
      <c r="J495" s="523"/>
      <c r="K495" s="572"/>
      <c r="L495" s="444" t="e">
        <f>#REF!-#REF!*10%</f>
        <v>#REF!</v>
      </c>
    </row>
    <row r="496" spans="1:12" ht="15.6" customHeight="1" x14ac:dyDescent="0.25">
      <c r="A496" s="550"/>
      <c r="B496" s="552"/>
      <c r="C496" s="455"/>
      <c r="D496" s="521"/>
      <c r="E496" s="448"/>
      <c r="F496" s="93" t="s">
        <v>1183</v>
      </c>
      <c r="G496" s="573" t="s">
        <v>1475</v>
      </c>
      <c r="H496" s="574"/>
      <c r="I496" s="574"/>
      <c r="J496" s="575"/>
      <c r="K496" s="572"/>
      <c r="L496" s="444" t="e">
        <f>#REF!-#REF!*10%</f>
        <v>#REF!</v>
      </c>
    </row>
    <row r="497" spans="1:12" ht="15.6" customHeight="1" x14ac:dyDescent="0.25">
      <c r="A497" s="550"/>
      <c r="B497" s="552"/>
      <c r="C497" s="455"/>
      <c r="D497" s="521"/>
      <c r="E497" s="448"/>
      <c r="F497" s="93" t="s">
        <v>570</v>
      </c>
      <c r="G497" s="523" t="s">
        <v>613</v>
      </c>
      <c r="H497" s="523"/>
      <c r="I497" s="523"/>
      <c r="J497" s="523"/>
      <c r="K497" s="572"/>
      <c r="L497" s="444" t="e">
        <f>#REF!-#REF!*10%</f>
        <v>#REF!</v>
      </c>
    </row>
    <row r="498" spans="1:12" ht="15.6" customHeight="1" x14ac:dyDescent="0.25">
      <c r="A498" s="550"/>
      <c r="B498" s="552"/>
      <c r="C498" s="455"/>
      <c r="D498" s="521"/>
      <c r="E498" s="448"/>
      <c r="F498" s="111" t="s">
        <v>84</v>
      </c>
      <c r="G498" s="526">
        <v>7</v>
      </c>
      <c r="H498" s="526"/>
      <c r="I498" s="526"/>
      <c r="J498" s="526"/>
      <c r="K498" s="572"/>
      <c r="L498" s="444" t="e">
        <f>#REF!-#REF!*10%</f>
        <v>#REF!</v>
      </c>
    </row>
    <row r="499" spans="1:12" ht="15" customHeight="1" x14ac:dyDescent="0.25">
      <c r="A499" s="550"/>
      <c r="B499" s="553"/>
      <c r="C499" s="455"/>
      <c r="D499" s="521"/>
      <c r="E499" s="448"/>
      <c r="F499" s="96" t="s">
        <v>1016</v>
      </c>
      <c r="G499" s="454">
        <v>5</v>
      </c>
      <c r="H499" s="454"/>
      <c r="I499" s="454"/>
      <c r="J499" s="454"/>
      <c r="K499" s="572"/>
      <c r="L499" s="511" t="e">
        <f>#REF!-#REF!*10%</f>
        <v>#REF!</v>
      </c>
    </row>
    <row r="500" spans="1:12" ht="15" customHeight="1" x14ac:dyDescent="0.25">
      <c r="A500" s="549">
        <v>17</v>
      </c>
      <c r="B500" s="551"/>
      <c r="C500" s="455" t="s">
        <v>1458</v>
      </c>
      <c r="D500" s="520"/>
      <c r="E500" s="448"/>
      <c r="F500" s="110" t="s">
        <v>81</v>
      </c>
      <c r="G500" s="523" t="s">
        <v>6</v>
      </c>
      <c r="H500" s="523"/>
      <c r="I500" s="523"/>
      <c r="J500" s="523"/>
      <c r="K500" s="560">
        <v>3</v>
      </c>
      <c r="L500" s="498">
        <v>34166</v>
      </c>
    </row>
    <row r="501" spans="1:12" ht="15" customHeight="1" x14ac:dyDescent="0.25">
      <c r="A501" s="550"/>
      <c r="B501" s="552"/>
      <c r="C501" s="455"/>
      <c r="D501" s="521"/>
      <c r="E501" s="448"/>
      <c r="F501" s="110" t="s">
        <v>80</v>
      </c>
      <c r="G501" s="469">
        <v>238</v>
      </c>
      <c r="H501" s="469"/>
      <c r="I501" s="469"/>
      <c r="J501" s="469"/>
      <c r="K501" s="502"/>
      <c r="L501" s="499"/>
    </row>
    <row r="502" spans="1:12" ht="15" customHeight="1" x14ac:dyDescent="0.25">
      <c r="A502" s="550"/>
      <c r="B502" s="552"/>
      <c r="C502" s="455"/>
      <c r="D502" s="521"/>
      <c r="E502" s="448"/>
      <c r="F502" s="110" t="s">
        <v>8</v>
      </c>
      <c r="G502" s="240">
        <v>3000</v>
      </c>
      <c r="H502" s="241">
        <v>4000</v>
      </c>
      <c r="I502" s="312">
        <v>5000</v>
      </c>
      <c r="J502" s="242">
        <v>6000</v>
      </c>
      <c r="K502" s="502"/>
      <c r="L502" s="499"/>
    </row>
    <row r="503" spans="1:12" ht="15" customHeight="1" x14ac:dyDescent="0.25">
      <c r="A503" s="550"/>
      <c r="B503" s="552"/>
      <c r="C503" s="455"/>
      <c r="D503" s="521"/>
      <c r="E503" s="448"/>
      <c r="F503" s="110" t="s">
        <v>817</v>
      </c>
      <c r="G503" s="243">
        <f>G501*114</f>
        <v>27132</v>
      </c>
      <c r="H503" s="244">
        <f>G501*128</f>
        <v>30464</v>
      </c>
      <c r="I503" s="313">
        <f>G501*143</f>
        <v>34034</v>
      </c>
      <c r="J503" s="245">
        <f>G501*148</f>
        <v>35224</v>
      </c>
      <c r="K503" s="502"/>
      <c r="L503" s="499"/>
    </row>
    <row r="504" spans="1:12" ht="15" customHeight="1" x14ac:dyDescent="0.25">
      <c r="A504" s="550"/>
      <c r="B504" s="552"/>
      <c r="C504" s="455"/>
      <c r="D504" s="521"/>
      <c r="E504" s="448"/>
      <c r="F504" s="110" t="s">
        <v>1269</v>
      </c>
      <c r="G504" s="451">
        <v>0.98</v>
      </c>
      <c r="H504" s="451"/>
      <c r="I504" s="451"/>
      <c r="J504" s="451"/>
      <c r="K504" s="502"/>
      <c r="L504" s="499"/>
    </row>
    <row r="505" spans="1:12" ht="15" customHeight="1" x14ac:dyDescent="0.25">
      <c r="A505" s="550"/>
      <c r="B505" s="552"/>
      <c r="C505" s="455"/>
      <c r="D505" s="521"/>
      <c r="E505" s="448"/>
      <c r="F505" s="93" t="s">
        <v>699</v>
      </c>
      <c r="G505" s="523" t="s">
        <v>700</v>
      </c>
      <c r="H505" s="523"/>
      <c r="I505" s="523"/>
      <c r="J505" s="523"/>
      <c r="K505" s="502"/>
      <c r="L505" s="499"/>
    </row>
    <row r="506" spans="1:12" ht="15" customHeight="1" x14ac:dyDescent="0.25">
      <c r="A506" s="550"/>
      <c r="B506" s="552"/>
      <c r="C506" s="455"/>
      <c r="D506" s="521"/>
      <c r="E506" s="448"/>
      <c r="F506" s="93" t="s">
        <v>1181</v>
      </c>
      <c r="G506" s="462" t="s">
        <v>1179</v>
      </c>
      <c r="H506" s="463"/>
      <c r="I506" s="463"/>
      <c r="J506" s="464"/>
      <c r="K506" s="502"/>
      <c r="L506" s="499"/>
    </row>
    <row r="507" spans="1:12" ht="15" customHeight="1" x14ac:dyDescent="0.25">
      <c r="A507" s="550"/>
      <c r="B507" s="552"/>
      <c r="C507" s="455"/>
      <c r="D507" s="521"/>
      <c r="E507" s="448"/>
      <c r="F507" s="110" t="s">
        <v>83</v>
      </c>
      <c r="G507" s="524">
        <v>66</v>
      </c>
      <c r="H507" s="524"/>
      <c r="I507" s="524"/>
      <c r="J507" s="524"/>
      <c r="K507" s="502"/>
      <c r="L507" s="499"/>
    </row>
    <row r="508" spans="1:12" ht="15" customHeight="1" x14ac:dyDescent="0.25">
      <c r="A508" s="550"/>
      <c r="B508" s="552"/>
      <c r="C508" s="455"/>
      <c r="D508" s="521"/>
      <c r="E508" s="448"/>
      <c r="F508" s="110" t="s">
        <v>396</v>
      </c>
      <c r="G508" s="548" t="s">
        <v>397</v>
      </c>
      <c r="H508" s="524"/>
      <c r="I508" s="524"/>
      <c r="J508" s="524"/>
      <c r="K508" s="502"/>
      <c r="L508" s="499"/>
    </row>
    <row r="509" spans="1:12" ht="15" customHeight="1" x14ac:dyDescent="0.25">
      <c r="A509" s="550"/>
      <c r="B509" s="552"/>
      <c r="C509" s="455"/>
      <c r="D509" s="521"/>
      <c r="E509" s="448"/>
      <c r="F509" s="110" t="s">
        <v>256</v>
      </c>
      <c r="G509" s="524" t="s">
        <v>69</v>
      </c>
      <c r="H509" s="524"/>
      <c r="I509" s="524"/>
      <c r="J509" s="524"/>
      <c r="K509" s="502"/>
      <c r="L509" s="499"/>
    </row>
    <row r="510" spans="1:12" ht="15.6" customHeight="1" x14ac:dyDescent="0.25">
      <c r="A510" s="550"/>
      <c r="B510" s="552"/>
      <c r="C510" s="455"/>
      <c r="D510" s="521"/>
      <c r="E510" s="448"/>
      <c r="F510" s="93" t="s">
        <v>379</v>
      </c>
      <c r="G510" s="523" t="s">
        <v>380</v>
      </c>
      <c r="H510" s="523"/>
      <c r="I510" s="523"/>
      <c r="J510" s="523"/>
      <c r="K510" s="502"/>
      <c r="L510" s="499"/>
    </row>
    <row r="511" spans="1:12" ht="15.6" customHeight="1" x14ac:dyDescent="0.25">
      <c r="A511" s="550"/>
      <c r="B511" s="552"/>
      <c r="C511" s="455"/>
      <c r="D511" s="521"/>
      <c r="E511" s="448"/>
      <c r="F511" s="93" t="s">
        <v>701</v>
      </c>
      <c r="G511" s="523">
        <v>100000</v>
      </c>
      <c r="H511" s="523"/>
      <c r="I511" s="523"/>
      <c r="J511" s="523"/>
      <c r="K511" s="502"/>
      <c r="L511" s="499"/>
    </row>
    <row r="512" spans="1:12" ht="15.6" customHeight="1" x14ac:dyDescent="0.25">
      <c r="A512" s="550"/>
      <c r="B512" s="552"/>
      <c r="C512" s="455"/>
      <c r="D512" s="521"/>
      <c r="E512" s="448"/>
      <c r="F512" s="93" t="s">
        <v>257</v>
      </c>
      <c r="G512" s="523" t="s">
        <v>556</v>
      </c>
      <c r="H512" s="523"/>
      <c r="I512" s="523"/>
      <c r="J512" s="523"/>
      <c r="K512" s="502"/>
      <c r="L512" s="499"/>
    </row>
    <row r="513" spans="1:12" ht="15.6" customHeight="1" x14ac:dyDescent="0.25">
      <c r="A513" s="550"/>
      <c r="B513" s="552"/>
      <c r="C513" s="455"/>
      <c r="D513" s="521"/>
      <c r="E513" s="448"/>
      <c r="F513" s="93" t="s">
        <v>376</v>
      </c>
      <c r="G513" s="523" t="s">
        <v>392</v>
      </c>
      <c r="H513" s="523"/>
      <c r="I513" s="523"/>
      <c r="J513" s="523"/>
      <c r="K513" s="502"/>
      <c r="L513" s="499"/>
    </row>
    <row r="514" spans="1:12" ht="15.6" customHeight="1" x14ac:dyDescent="0.25">
      <c r="A514" s="550"/>
      <c r="B514" s="552"/>
      <c r="C514" s="455"/>
      <c r="D514" s="521"/>
      <c r="E514" s="448"/>
      <c r="F514" s="93" t="s">
        <v>702</v>
      </c>
      <c r="G514" s="523" t="s">
        <v>709</v>
      </c>
      <c r="H514" s="523"/>
      <c r="I514" s="523"/>
      <c r="J514" s="523"/>
      <c r="K514" s="502"/>
      <c r="L514" s="499"/>
    </row>
    <row r="515" spans="1:12" ht="15.6" customHeight="1" x14ac:dyDescent="0.25">
      <c r="A515" s="550"/>
      <c r="B515" s="552"/>
      <c r="C515" s="455"/>
      <c r="D515" s="521"/>
      <c r="E515" s="448"/>
      <c r="F515" s="93" t="s">
        <v>381</v>
      </c>
      <c r="G515" s="523" t="s">
        <v>382</v>
      </c>
      <c r="H515" s="523"/>
      <c r="I515" s="523"/>
      <c r="J515" s="523"/>
      <c r="K515" s="502"/>
      <c r="L515" s="500"/>
    </row>
    <row r="516" spans="1:12" ht="15.6" customHeight="1" x14ac:dyDescent="0.25">
      <c r="A516" s="550"/>
      <c r="B516" s="552"/>
      <c r="C516" s="455"/>
      <c r="D516" s="521"/>
      <c r="E516" s="448"/>
      <c r="F516" s="94" t="s">
        <v>358</v>
      </c>
      <c r="G516" s="523" t="s">
        <v>900</v>
      </c>
      <c r="H516" s="523"/>
      <c r="I516" s="523"/>
      <c r="J516" s="523"/>
      <c r="K516" s="571">
        <v>5</v>
      </c>
      <c r="L516" s="443">
        <v>36557</v>
      </c>
    </row>
    <row r="517" spans="1:12" ht="15.6" customHeight="1" x14ac:dyDescent="0.25">
      <c r="A517" s="550"/>
      <c r="B517" s="552"/>
      <c r="C517" s="455"/>
      <c r="D517" s="521"/>
      <c r="E517" s="448"/>
      <c r="F517" s="93" t="s">
        <v>383</v>
      </c>
      <c r="G517" s="523" t="s">
        <v>394</v>
      </c>
      <c r="H517" s="523"/>
      <c r="I517" s="523"/>
      <c r="J517" s="523"/>
      <c r="K517" s="572"/>
      <c r="L517" s="444" t="e">
        <f>#REF!-#REF!*10%</f>
        <v>#REF!</v>
      </c>
    </row>
    <row r="518" spans="1:12" ht="15.6" customHeight="1" x14ac:dyDescent="0.25">
      <c r="A518" s="550"/>
      <c r="B518" s="552"/>
      <c r="C518" s="455"/>
      <c r="D518" s="521"/>
      <c r="E518" s="448"/>
      <c r="F518" s="93" t="s">
        <v>389</v>
      </c>
      <c r="G518" s="523" t="s">
        <v>390</v>
      </c>
      <c r="H518" s="523"/>
      <c r="I518" s="523"/>
      <c r="J518" s="523"/>
      <c r="K518" s="572"/>
      <c r="L518" s="444" t="e">
        <f>#REF!-#REF!*10%</f>
        <v>#REF!</v>
      </c>
    </row>
    <row r="519" spans="1:12" ht="15.6" customHeight="1" x14ac:dyDescent="0.25">
      <c r="A519" s="550"/>
      <c r="B519" s="552"/>
      <c r="C519" s="455"/>
      <c r="D519" s="521"/>
      <c r="E519" s="448"/>
      <c r="F519" s="93" t="s">
        <v>704</v>
      </c>
      <c r="G519" s="523" t="s">
        <v>705</v>
      </c>
      <c r="H519" s="523"/>
      <c r="I519" s="523"/>
      <c r="J519" s="523"/>
      <c r="K519" s="572"/>
      <c r="L519" s="444" t="e">
        <f>#REF!-#REF!*10%</f>
        <v>#REF!</v>
      </c>
    </row>
    <row r="520" spans="1:12" ht="15.6" customHeight="1" x14ac:dyDescent="0.25">
      <c r="A520" s="550"/>
      <c r="B520" s="552"/>
      <c r="C520" s="455"/>
      <c r="D520" s="521"/>
      <c r="E520" s="448"/>
      <c r="F520" s="93" t="s">
        <v>706</v>
      </c>
      <c r="G520" s="523" t="s">
        <v>390</v>
      </c>
      <c r="H520" s="523"/>
      <c r="I520" s="523"/>
      <c r="J520" s="523"/>
      <c r="K520" s="572"/>
      <c r="L520" s="444" t="e">
        <f>#REF!-#REF!*10%</f>
        <v>#REF!</v>
      </c>
    </row>
    <row r="521" spans="1:12" ht="15.6" customHeight="1" x14ac:dyDescent="0.25">
      <c r="A521" s="550"/>
      <c r="B521" s="552"/>
      <c r="C521" s="455"/>
      <c r="D521" s="521"/>
      <c r="E521" s="448"/>
      <c r="F521" s="93" t="s">
        <v>1271</v>
      </c>
      <c r="G521" s="523" t="s">
        <v>390</v>
      </c>
      <c r="H521" s="523"/>
      <c r="I521" s="523"/>
      <c r="J521" s="523"/>
      <c r="K521" s="572"/>
      <c r="L521" s="444" t="e">
        <f>#REF!-#REF!*10%</f>
        <v>#REF!</v>
      </c>
    </row>
    <row r="522" spans="1:12" ht="15.6" customHeight="1" x14ac:dyDescent="0.25">
      <c r="A522" s="550"/>
      <c r="B522" s="552"/>
      <c r="C522" s="455"/>
      <c r="D522" s="521"/>
      <c r="E522" s="448"/>
      <c r="F522" s="93" t="s">
        <v>707</v>
      </c>
      <c r="G522" s="523" t="s">
        <v>911</v>
      </c>
      <c r="H522" s="523"/>
      <c r="I522" s="523"/>
      <c r="J522" s="523"/>
      <c r="K522" s="572"/>
      <c r="L522" s="444" t="e">
        <f>#REF!-#REF!*10%</f>
        <v>#REF!</v>
      </c>
    </row>
    <row r="523" spans="1:12" ht="15.6" customHeight="1" x14ac:dyDescent="0.25">
      <c r="A523" s="550"/>
      <c r="B523" s="552"/>
      <c r="C523" s="455"/>
      <c r="D523" s="521"/>
      <c r="E523" s="448"/>
      <c r="F523" s="93" t="s">
        <v>708</v>
      </c>
      <c r="G523" s="523" t="s">
        <v>390</v>
      </c>
      <c r="H523" s="523"/>
      <c r="I523" s="523"/>
      <c r="J523" s="523"/>
      <c r="K523" s="572"/>
      <c r="L523" s="444" t="e">
        <f>#REF!-#REF!*10%</f>
        <v>#REF!</v>
      </c>
    </row>
    <row r="524" spans="1:12" ht="15.6" customHeight="1" x14ac:dyDescent="0.25">
      <c r="A524" s="550"/>
      <c r="B524" s="552"/>
      <c r="C524" s="455"/>
      <c r="D524" s="521"/>
      <c r="E524" s="448"/>
      <c r="F524" s="93" t="s">
        <v>377</v>
      </c>
      <c r="G524" s="523" t="s">
        <v>387</v>
      </c>
      <c r="H524" s="523"/>
      <c r="I524" s="523"/>
      <c r="J524" s="523"/>
      <c r="K524" s="572"/>
      <c r="L524" s="444" t="e">
        <f>#REF!-#REF!*10%</f>
        <v>#REF!</v>
      </c>
    </row>
    <row r="525" spans="1:12" ht="15.6" customHeight="1" x14ac:dyDescent="0.25">
      <c r="A525" s="550"/>
      <c r="B525" s="552"/>
      <c r="C525" s="455"/>
      <c r="D525" s="521"/>
      <c r="E525" s="448"/>
      <c r="F525" s="93" t="s">
        <v>388</v>
      </c>
      <c r="G525" s="523" t="s">
        <v>393</v>
      </c>
      <c r="H525" s="523"/>
      <c r="I525" s="523"/>
      <c r="J525" s="523"/>
      <c r="K525" s="572"/>
      <c r="L525" s="444" t="e">
        <f>#REF!-#REF!*10%</f>
        <v>#REF!</v>
      </c>
    </row>
    <row r="526" spans="1:12" ht="15.6" customHeight="1" x14ac:dyDescent="0.25">
      <c r="A526" s="550"/>
      <c r="B526" s="552"/>
      <c r="C526" s="455"/>
      <c r="D526" s="521"/>
      <c r="E526" s="448"/>
      <c r="F526" s="93" t="s">
        <v>562</v>
      </c>
      <c r="G526" s="523" t="s">
        <v>1476</v>
      </c>
      <c r="H526" s="523"/>
      <c r="I526" s="523"/>
      <c r="J526" s="523"/>
      <c r="K526" s="572"/>
      <c r="L526" s="444" t="e">
        <f>#REF!-#REF!*10%</f>
        <v>#REF!</v>
      </c>
    </row>
    <row r="527" spans="1:12" ht="15.6" customHeight="1" x14ac:dyDescent="0.25">
      <c r="A527" s="550"/>
      <c r="B527" s="552"/>
      <c r="C527" s="455"/>
      <c r="D527" s="521"/>
      <c r="E527" s="448"/>
      <c r="F527" s="93" t="s">
        <v>1183</v>
      </c>
      <c r="G527" s="573" t="s">
        <v>1475</v>
      </c>
      <c r="H527" s="574"/>
      <c r="I527" s="574"/>
      <c r="J527" s="575"/>
      <c r="K527" s="572"/>
      <c r="L527" s="444" t="e">
        <f>#REF!-#REF!*10%</f>
        <v>#REF!</v>
      </c>
    </row>
    <row r="528" spans="1:12" ht="15.6" customHeight="1" x14ac:dyDescent="0.25">
      <c r="A528" s="550"/>
      <c r="B528" s="552"/>
      <c r="C528" s="455"/>
      <c r="D528" s="521"/>
      <c r="E528" s="448"/>
      <c r="F528" s="93" t="s">
        <v>570</v>
      </c>
      <c r="G528" s="523" t="s">
        <v>613</v>
      </c>
      <c r="H528" s="523"/>
      <c r="I528" s="523"/>
      <c r="J528" s="523"/>
      <c r="K528" s="572"/>
      <c r="L528" s="444" t="e">
        <f>#REF!-#REF!*10%</f>
        <v>#REF!</v>
      </c>
    </row>
    <row r="529" spans="1:12" ht="15.6" customHeight="1" x14ac:dyDescent="0.25">
      <c r="A529" s="550"/>
      <c r="B529" s="552"/>
      <c r="C529" s="455"/>
      <c r="D529" s="521"/>
      <c r="E529" s="448"/>
      <c r="F529" s="111" t="s">
        <v>84</v>
      </c>
      <c r="G529" s="526">
        <v>8</v>
      </c>
      <c r="H529" s="526"/>
      <c r="I529" s="526"/>
      <c r="J529" s="526"/>
      <c r="K529" s="572"/>
      <c r="L529" s="444" t="e">
        <f>#REF!-#REF!*10%</f>
        <v>#REF!</v>
      </c>
    </row>
    <row r="530" spans="1:12" ht="15" customHeight="1" x14ac:dyDescent="0.25">
      <c r="A530" s="550"/>
      <c r="B530" s="553"/>
      <c r="C530" s="455"/>
      <c r="D530" s="521"/>
      <c r="E530" s="448"/>
      <c r="F530" s="96" t="s">
        <v>1016</v>
      </c>
      <c r="G530" s="454">
        <v>5</v>
      </c>
      <c r="H530" s="454"/>
      <c r="I530" s="454"/>
      <c r="J530" s="454"/>
      <c r="K530" s="572"/>
      <c r="L530" s="511" t="e">
        <f>#REF!-#REF!*10%</f>
        <v>#REF!</v>
      </c>
    </row>
    <row r="531" spans="1:12" ht="23.25" customHeight="1" x14ac:dyDescent="0.25">
      <c r="A531" s="519" t="s">
        <v>1606</v>
      </c>
      <c r="B531" s="519"/>
      <c r="C531" s="519"/>
      <c r="D531" s="519"/>
      <c r="E531" s="519"/>
      <c r="F531" s="519"/>
      <c r="G531" s="519"/>
      <c r="H531" s="519"/>
      <c r="I531" s="519"/>
      <c r="J531" s="519"/>
      <c r="K531" s="519"/>
      <c r="L531" s="519"/>
    </row>
    <row r="532" spans="1:12" ht="15" customHeight="1" x14ac:dyDescent="0.25">
      <c r="A532" s="549">
        <v>1</v>
      </c>
      <c r="B532" s="551"/>
      <c r="C532" s="455" t="s">
        <v>1459</v>
      </c>
      <c r="D532" s="520"/>
      <c r="E532" s="448"/>
      <c r="F532" s="110" t="s">
        <v>81</v>
      </c>
      <c r="G532" s="523" t="s">
        <v>6</v>
      </c>
      <c r="H532" s="523"/>
      <c r="I532" s="523"/>
      <c r="J532" s="523"/>
      <c r="K532" s="560">
        <v>3</v>
      </c>
      <c r="L532" s="498">
        <v>9697</v>
      </c>
    </row>
    <row r="533" spans="1:12" ht="15" customHeight="1" x14ac:dyDescent="0.25">
      <c r="A533" s="550"/>
      <c r="B533" s="552"/>
      <c r="C533" s="455"/>
      <c r="D533" s="521"/>
      <c r="E533" s="448"/>
      <c r="F533" s="110" t="s">
        <v>80</v>
      </c>
      <c r="G533" s="469">
        <v>9</v>
      </c>
      <c r="H533" s="469"/>
      <c r="I533" s="469"/>
      <c r="J533" s="469"/>
      <c r="K533" s="502"/>
      <c r="L533" s="499"/>
    </row>
    <row r="534" spans="1:12" ht="15" customHeight="1" x14ac:dyDescent="0.25">
      <c r="A534" s="550"/>
      <c r="B534" s="552"/>
      <c r="C534" s="455"/>
      <c r="D534" s="521"/>
      <c r="E534" s="448"/>
      <c r="F534" s="110" t="s">
        <v>8</v>
      </c>
      <c r="G534" s="240">
        <v>3000</v>
      </c>
      <c r="H534" s="241">
        <v>4000</v>
      </c>
      <c r="I534" s="312">
        <v>5000</v>
      </c>
      <c r="J534" s="242">
        <v>6000</v>
      </c>
      <c r="K534" s="502"/>
      <c r="L534" s="499"/>
    </row>
    <row r="535" spans="1:12" ht="15" customHeight="1" x14ac:dyDescent="0.25">
      <c r="A535" s="550"/>
      <c r="B535" s="552"/>
      <c r="C535" s="455"/>
      <c r="D535" s="521"/>
      <c r="E535" s="448"/>
      <c r="F535" s="110" t="s">
        <v>817</v>
      </c>
      <c r="G535" s="243">
        <f>G533*114</f>
        <v>1026</v>
      </c>
      <c r="H535" s="244">
        <f>G533*128</f>
        <v>1152</v>
      </c>
      <c r="I535" s="313">
        <f>G533*143</f>
        <v>1287</v>
      </c>
      <c r="J535" s="245">
        <f>G533*148</f>
        <v>1332</v>
      </c>
      <c r="K535" s="502"/>
      <c r="L535" s="499"/>
    </row>
    <row r="536" spans="1:12" ht="15" customHeight="1" x14ac:dyDescent="0.25">
      <c r="A536" s="550"/>
      <c r="B536" s="552"/>
      <c r="C536" s="455"/>
      <c r="D536" s="521"/>
      <c r="E536" s="448"/>
      <c r="F536" s="110" t="s">
        <v>1269</v>
      </c>
      <c r="G536" s="451">
        <v>0.98</v>
      </c>
      <c r="H536" s="451"/>
      <c r="I536" s="451"/>
      <c r="J536" s="451"/>
      <c r="K536" s="502"/>
      <c r="L536" s="499"/>
    </row>
    <row r="537" spans="1:12" ht="15" customHeight="1" x14ac:dyDescent="0.25">
      <c r="A537" s="550"/>
      <c r="B537" s="552"/>
      <c r="C537" s="455"/>
      <c r="D537" s="521"/>
      <c r="E537" s="448"/>
      <c r="F537" s="93" t="s">
        <v>699</v>
      </c>
      <c r="G537" s="523" t="s">
        <v>700</v>
      </c>
      <c r="H537" s="523"/>
      <c r="I537" s="523"/>
      <c r="J537" s="523"/>
      <c r="K537" s="502"/>
      <c r="L537" s="499"/>
    </row>
    <row r="538" spans="1:12" ht="15" customHeight="1" x14ac:dyDescent="0.25">
      <c r="A538" s="550"/>
      <c r="B538" s="552"/>
      <c r="C538" s="455"/>
      <c r="D538" s="521"/>
      <c r="E538" s="448"/>
      <c r="F538" s="93" t="s">
        <v>1181</v>
      </c>
      <c r="G538" s="462" t="s">
        <v>1179</v>
      </c>
      <c r="H538" s="463"/>
      <c r="I538" s="463"/>
      <c r="J538" s="464"/>
      <c r="K538" s="502"/>
      <c r="L538" s="499"/>
    </row>
    <row r="539" spans="1:12" ht="15" customHeight="1" x14ac:dyDescent="0.25">
      <c r="A539" s="550"/>
      <c r="B539" s="552"/>
      <c r="C539" s="455"/>
      <c r="D539" s="521"/>
      <c r="E539" s="448"/>
      <c r="F539" s="110" t="s">
        <v>83</v>
      </c>
      <c r="G539" s="524">
        <v>66</v>
      </c>
      <c r="H539" s="524"/>
      <c r="I539" s="524"/>
      <c r="J539" s="524"/>
      <c r="K539" s="502"/>
      <c r="L539" s="499"/>
    </row>
    <row r="540" spans="1:12" ht="15" customHeight="1" x14ac:dyDescent="0.25">
      <c r="A540" s="550"/>
      <c r="B540" s="552"/>
      <c r="C540" s="455"/>
      <c r="D540" s="521"/>
      <c r="E540" s="448"/>
      <c r="F540" s="112" t="s">
        <v>396</v>
      </c>
      <c r="G540" s="523" t="s">
        <v>908</v>
      </c>
      <c r="H540" s="523"/>
      <c r="I540" s="523"/>
      <c r="J540" s="523"/>
      <c r="K540" s="502"/>
      <c r="L540" s="499"/>
    </row>
    <row r="541" spans="1:12" ht="15" customHeight="1" x14ac:dyDescent="0.25">
      <c r="A541" s="550"/>
      <c r="B541" s="552"/>
      <c r="C541" s="455"/>
      <c r="D541" s="521"/>
      <c r="E541" s="448"/>
      <c r="F541" s="110" t="s">
        <v>256</v>
      </c>
      <c r="G541" s="524" t="s">
        <v>59</v>
      </c>
      <c r="H541" s="524"/>
      <c r="I541" s="524"/>
      <c r="J541" s="524"/>
      <c r="K541" s="502"/>
      <c r="L541" s="499"/>
    </row>
    <row r="542" spans="1:12" ht="15.6" customHeight="1" x14ac:dyDescent="0.25">
      <c r="A542" s="550"/>
      <c r="B542" s="552"/>
      <c r="C542" s="455"/>
      <c r="D542" s="521"/>
      <c r="E542" s="448"/>
      <c r="F542" s="93" t="s">
        <v>379</v>
      </c>
      <c r="G542" s="523" t="s">
        <v>380</v>
      </c>
      <c r="H542" s="523"/>
      <c r="I542" s="523"/>
      <c r="J542" s="523"/>
      <c r="K542" s="502"/>
      <c r="L542" s="499"/>
    </row>
    <row r="543" spans="1:12" ht="15.6" customHeight="1" x14ac:dyDescent="0.25">
      <c r="A543" s="550"/>
      <c r="B543" s="552"/>
      <c r="C543" s="455"/>
      <c r="D543" s="521"/>
      <c r="E543" s="448"/>
      <c r="F543" s="93" t="s">
        <v>701</v>
      </c>
      <c r="G543" s="523">
        <v>100000</v>
      </c>
      <c r="H543" s="523"/>
      <c r="I543" s="523"/>
      <c r="J543" s="523"/>
      <c r="K543" s="502"/>
      <c r="L543" s="499"/>
    </row>
    <row r="544" spans="1:12" ht="15.6" customHeight="1" x14ac:dyDescent="0.25">
      <c r="A544" s="550"/>
      <c r="B544" s="552"/>
      <c r="C544" s="455"/>
      <c r="D544" s="521"/>
      <c r="E544" s="448"/>
      <c r="F544" s="93" t="s">
        <v>257</v>
      </c>
      <c r="G544" s="523" t="s">
        <v>556</v>
      </c>
      <c r="H544" s="523"/>
      <c r="I544" s="523"/>
      <c r="J544" s="523"/>
      <c r="K544" s="502"/>
      <c r="L544" s="499"/>
    </row>
    <row r="545" spans="1:12" ht="15.6" customHeight="1" x14ac:dyDescent="0.25">
      <c r="A545" s="550"/>
      <c r="B545" s="552"/>
      <c r="C545" s="455"/>
      <c r="D545" s="521"/>
      <c r="E545" s="448"/>
      <c r="F545" s="93" t="s">
        <v>376</v>
      </c>
      <c r="G545" s="523" t="s">
        <v>392</v>
      </c>
      <c r="H545" s="523"/>
      <c r="I545" s="523"/>
      <c r="J545" s="523"/>
      <c r="K545" s="502"/>
      <c r="L545" s="499"/>
    </row>
    <row r="546" spans="1:12" ht="15.6" customHeight="1" x14ac:dyDescent="0.25">
      <c r="A546" s="550"/>
      <c r="B546" s="552"/>
      <c r="C546" s="455"/>
      <c r="D546" s="521"/>
      <c r="E546" s="448"/>
      <c r="F546" s="93" t="s">
        <v>702</v>
      </c>
      <c r="G546" s="523" t="s">
        <v>709</v>
      </c>
      <c r="H546" s="523"/>
      <c r="I546" s="523"/>
      <c r="J546" s="523"/>
      <c r="K546" s="502"/>
      <c r="L546" s="499"/>
    </row>
    <row r="547" spans="1:12" ht="15.6" customHeight="1" x14ac:dyDescent="0.25">
      <c r="A547" s="550"/>
      <c r="B547" s="552"/>
      <c r="C547" s="455"/>
      <c r="D547" s="521"/>
      <c r="E547" s="448"/>
      <c r="F547" s="93" t="s">
        <v>381</v>
      </c>
      <c r="G547" s="523" t="s">
        <v>382</v>
      </c>
      <c r="H547" s="523"/>
      <c r="I547" s="523"/>
      <c r="J547" s="523"/>
      <c r="K547" s="502"/>
      <c r="L547" s="500"/>
    </row>
    <row r="548" spans="1:12" ht="15.6" customHeight="1" x14ac:dyDescent="0.25">
      <c r="A548" s="550"/>
      <c r="B548" s="552"/>
      <c r="C548" s="455"/>
      <c r="D548" s="521"/>
      <c r="E548" s="448"/>
      <c r="F548" s="94" t="s">
        <v>358</v>
      </c>
      <c r="G548" s="523" t="s">
        <v>900</v>
      </c>
      <c r="H548" s="523"/>
      <c r="I548" s="523"/>
      <c r="J548" s="523"/>
      <c r="K548" s="571">
        <v>5</v>
      </c>
      <c r="L548" s="443">
        <v>10375</v>
      </c>
    </row>
    <row r="549" spans="1:12" ht="15.6" customHeight="1" x14ac:dyDescent="0.25">
      <c r="A549" s="550"/>
      <c r="B549" s="552"/>
      <c r="C549" s="455"/>
      <c r="D549" s="521"/>
      <c r="E549" s="448"/>
      <c r="F549" s="93" t="s">
        <v>383</v>
      </c>
      <c r="G549" s="523" t="s">
        <v>394</v>
      </c>
      <c r="H549" s="523"/>
      <c r="I549" s="523"/>
      <c r="J549" s="523"/>
      <c r="K549" s="572"/>
      <c r="L549" s="444" t="e">
        <f>#REF!-#REF!*10%</f>
        <v>#REF!</v>
      </c>
    </row>
    <row r="550" spans="1:12" ht="15.6" customHeight="1" x14ac:dyDescent="0.25">
      <c r="A550" s="550"/>
      <c r="B550" s="552"/>
      <c r="C550" s="455"/>
      <c r="D550" s="521"/>
      <c r="E550" s="448"/>
      <c r="F550" s="93" t="s">
        <v>389</v>
      </c>
      <c r="G550" s="523" t="s">
        <v>390</v>
      </c>
      <c r="H550" s="523"/>
      <c r="I550" s="523"/>
      <c r="J550" s="523"/>
      <c r="K550" s="572"/>
      <c r="L550" s="444" t="e">
        <f>#REF!-#REF!*10%</f>
        <v>#REF!</v>
      </c>
    </row>
    <row r="551" spans="1:12" ht="15.6" customHeight="1" x14ac:dyDescent="0.25">
      <c r="A551" s="550"/>
      <c r="B551" s="552"/>
      <c r="C551" s="455"/>
      <c r="D551" s="521"/>
      <c r="E551" s="448"/>
      <c r="F551" s="93" t="s">
        <v>704</v>
      </c>
      <c r="G551" s="523" t="s">
        <v>705</v>
      </c>
      <c r="H551" s="523"/>
      <c r="I551" s="523"/>
      <c r="J551" s="523"/>
      <c r="K551" s="572"/>
      <c r="L551" s="444" t="e">
        <f>#REF!-#REF!*10%</f>
        <v>#REF!</v>
      </c>
    </row>
    <row r="552" spans="1:12" ht="15.6" customHeight="1" x14ac:dyDescent="0.25">
      <c r="A552" s="550"/>
      <c r="B552" s="552"/>
      <c r="C552" s="455"/>
      <c r="D552" s="521"/>
      <c r="E552" s="448"/>
      <c r="F552" s="93" t="s">
        <v>706</v>
      </c>
      <c r="G552" s="523" t="s">
        <v>390</v>
      </c>
      <c r="H552" s="523"/>
      <c r="I552" s="523"/>
      <c r="J552" s="523"/>
      <c r="K552" s="572"/>
      <c r="L552" s="444" t="e">
        <f>#REF!-#REF!*10%</f>
        <v>#REF!</v>
      </c>
    </row>
    <row r="553" spans="1:12" ht="15.6" customHeight="1" x14ac:dyDescent="0.25">
      <c r="A553" s="550"/>
      <c r="B553" s="552"/>
      <c r="C553" s="455"/>
      <c r="D553" s="521"/>
      <c r="E553" s="448"/>
      <c r="F553" s="93" t="s">
        <v>1271</v>
      </c>
      <c r="G553" s="523" t="s">
        <v>390</v>
      </c>
      <c r="H553" s="523"/>
      <c r="I553" s="523"/>
      <c r="J553" s="523"/>
      <c r="K553" s="572"/>
      <c r="L553" s="444" t="e">
        <f>#REF!-#REF!*10%</f>
        <v>#REF!</v>
      </c>
    </row>
    <row r="554" spans="1:12" ht="15.6" customHeight="1" x14ac:dyDescent="0.25">
      <c r="A554" s="550"/>
      <c r="B554" s="552"/>
      <c r="C554" s="455"/>
      <c r="D554" s="521"/>
      <c r="E554" s="448"/>
      <c r="F554" s="93" t="s">
        <v>707</v>
      </c>
      <c r="G554" s="523" t="s">
        <v>1270</v>
      </c>
      <c r="H554" s="523"/>
      <c r="I554" s="523"/>
      <c r="J554" s="523"/>
      <c r="K554" s="572"/>
      <c r="L554" s="444" t="e">
        <f>#REF!-#REF!*10%</f>
        <v>#REF!</v>
      </c>
    </row>
    <row r="555" spans="1:12" ht="15.6" customHeight="1" x14ac:dyDescent="0.25">
      <c r="A555" s="550"/>
      <c r="B555" s="552"/>
      <c r="C555" s="455"/>
      <c r="D555" s="521"/>
      <c r="E555" s="448"/>
      <c r="F555" s="93" t="s">
        <v>708</v>
      </c>
      <c r="G555" s="523" t="s">
        <v>390</v>
      </c>
      <c r="H555" s="523"/>
      <c r="I555" s="523"/>
      <c r="J555" s="523"/>
      <c r="K555" s="572"/>
      <c r="L555" s="444" t="e">
        <f>#REF!-#REF!*10%</f>
        <v>#REF!</v>
      </c>
    </row>
    <row r="556" spans="1:12" ht="15.6" customHeight="1" x14ac:dyDescent="0.25">
      <c r="A556" s="550"/>
      <c r="B556" s="552"/>
      <c r="C556" s="455"/>
      <c r="D556" s="521"/>
      <c r="E556" s="448"/>
      <c r="F556" s="93" t="s">
        <v>377</v>
      </c>
      <c r="G556" s="523" t="s">
        <v>387</v>
      </c>
      <c r="H556" s="523"/>
      <c r="I556" s="523"/>
      <c r="J556" s="523"/>
      <c r="K556" s="572"/>
      <c r="L556" s="444" t="e">
        <f>#REF!-#REF!*10%</f>
        <v>#REF!</v>
      </c>
    </row>
    <row r="557" spans="1:12" ht="15.6" customHeight="1" x14ac:dyDescent="0.25">
      <c r="A557" s="550"/>
      <c r="B557" s="552"/>
      <c r="C557" s="455"/>
      <c r="D557" s="521"/>
      <c r="E557" s="448"/>
      <c r="F557" s="93" t="s">
        <v>388</v>
      </c>
      <c r="G557" s="523" t="s">
        <v>393</v>
      </c>
      <c r="H557" s="523"/>
      <c r="I557" s="523"/>
      <c r="J557" s="523"/>
      <c r="K557" s="572"/>
      <c r="L557" s="444" t="e">
        <f>#REF!-#REF!*10%</f>
        <v>#REF!</v>
      </c>
    </row>
    <row r="558" spans="1:12" ht="15.6" customHeight="1" x14ac:dyDescent="0.25">
      <c r="A558" s="550"/>
      <c r="B558" s="552"/>
      <c r="C558" s="455"/>
      <c r="D558" s="521"/>
      <c r="E558" s="448"/>
      <c r="F558" s="93" t="s">
        <v>562</v>
      </c>
      <c r="G558" s="523" t="s">
        <v>1476</v>
      </c>
      <c r="H558" s="523"/>
      <c r="I558" s="523"/>
      <c r="J558" s="523"/>
      <c r="K558" s="572"/>
      <c r="L558" s="444" t="e">
        <f>#REF!-#REF!*10%</f>
        <v>#REF!</v>
      </c>
    </row>
    <row r="559" spans="1:12" ht="15.6" customHeight="1" x14ac:dyDescent="0.25">
      <c r="A559" s="550"/>
      <c r="B559" s="552"/>
      <c r="C559" s="455"/>
      <c r="D559" s="521"/>
      <c r="E559" s="448"/>
      <c r="F559" s="93" t="s">
        <v>1183</v>
      </c>
      <c r="G559" s="573" t="s">
        <v>1475</v>
      </c>
      <c r="H559" s="574"/>
      <c r="I559" s="574"/>
      <c r="J559" s="575"/>
      <c r="K559" s="572"/>
      <c r="L559" s="444" t="e">
        <f>#REF!-#REF!*10%</f>
        <v>#REF!</v>
      </c>
    </row>
    <row r="560" spans="1:12" ht="15.6" customHeight="1" x14ac:dyDescent="0.25">
      <c r="A560" s="550"/>
      <c r="B560" s="552"/>
      <c r="C560" s="455"/>
      <c r="D560" s="521"/>
      <c r="E560" s="448"/>
      <c r="F560" s="93" t="s">
        <v>570</v>
      </c>
      <c r="G560" s="523" t="s">
        <v>613</v>
      </c>
      <c r="H560" s="523"/>
      <c r="I560" s="523"/>
      <c r="J560" s="523"/>
      <c r="K560" s="572"/>
      <c r="L560" s="444" t="e">
        <f>#REF!-#REF!*10%</f>
        <v>#REF!</v>
      </c>
    </row>
    <row r="561" spans="1:12" ht="15.6" customHeight="1" x14ac:dyDescent="0.25">
      <c r="A561" s="550"/>
      <c r="B561" s="552"/>
      <c r="C561" s="455"/>
      <c r="D561" s="521"/>
      <c r="E561" s="448"/>
      <c r="F561" s="111" t="s">
        <v>84</v>
      </c>
      <c r="G561" s="526">
        <v>1.2</v>
      </c>
      <c r="H561" s="526"/>
      <c r="I561" s="526"/>
      <c r="J561" s="526"/>
      <c r="K561" s="572"/>
      <c r="L561" s="444" t="e">
        <f>#REF!-#REF!*10%</f>
        <v>#REF!</v>
      </c>
    </row>
    <row r="562" spans="1:12" ht="15" customHeight="1" x14ac:dyDescent="0.25">
      <c r="A562" s="550"/>
      <c r="B562" s="553"/>
      <c r="C562" s="455"/>
      <c r="D562" s="521"/>
      <c r="E562" s="448"/>
      <c r="F562" s="96" t="s">
        <v>1016</v>
      </c>
      <c r="G562" s="454">
        <v>5</v>
      </c>
      <c r="H562" s="454"/>
      <c r="I562" s="454"/>
      <c r="J562" s="454"/>
      <c r="K562" s="572"/>
      <c r="L562" s="511" t="e">
        <f>#REF!-#REF!*10%</f>
        <v>#REF!</v>
      </c>
    </row>
    <row r="563" spans="1:12" ht="15" customHeight="1" x14ac:dyDescent="0.25">
      <c r="A563" s="549">
        <v>2</v>
      </c>
      <c r="B563" s="551"/>
      <c r="C563" s="455" t="s">
        <v>1460</v>
      </c>
      <c r="D563" s="520"/>
      <c r="E563" s="448"/>
      <c r="F563" s="110" t="s">
        <v>81</v>
      </c>
      <c r="G563" s="523" t="s">
        <v>6</v>
      </c>
      <c r="H563" s="523"/>
      <c r="I563" s="523"/>
      <c r="J563" s="523"/>
      <c r="K563" s="560">
        <v>3</v>
      </c>
      <c r="L563" s="498">
        <v>10388</v>
      </c>
    </row>
    <row r="564" spans="1:12" ht="15" customHeight="1" x14ac:dyDescent="0.25">
      <c r="A564" s="550"/>
      <c r="B564" s="552"/>
      <c r="C564" s="455"/>
      <c r="D564" s="521"/>
      <c r="E564" s="448"/>
      <c r="F564" s="110" t="s">
        <v>80</v>
      </c>
      <c r="G564" s="469">
        <v>18</v>
      </c>
      <c r="H564" s="469"/>
      <c r="I564" s="469"/>
      <c r="J564" s="469"/>
      <c r="K564" s="502"/>
      <c r="L564" s="499"/>
    </row>
    <row r="565" spans="1:12" ht="15" customHeight="1" x14ac:dyDescent="0.25">
      <c r="A565" s="550"/>
      <c r="B565" s="552"/>
      <c r="C565" s="455"/>
      <c r="D565" s="521"/>
      <c r="E565" s="448"/>
      <c r="F565" s="110" t="s">
        <v>8</v>
      </c>
      <c r="G565" s="240">
        <v>3000</v>
      </c>
      <c r="H565" s="241">
        <v>4000</v>
      </c>
      <c r="I565" s="312">
        <v>5000</v>
      </c>
      <c r="J565" s="242">
        <v>6000</v>
      </c>
      <c r="K565" s="502"/>
      <c r="L565" s="499"/>
    </row>
    <row r="566" spans="1:12" ht="15" customHeight="1" x14ac:dyDescent="0.25">
      <c r="A566" s="550"/>
      <c r="B566" s="552"/>
      <c r="C566" s="455"/>
      <c r="D566" s="521"/>
      <c r="E566" s="448"/>
      <c r="F566" s="110" t="s">
        <v>817</v>
      </c>
      <c r="G566" s="243">
        <f>G564*114</f>
        <v>2052</v>
      </c>
      <c r="H566" s="244">
        <f>G564*128</f>
        <v>2304</v>
      </c>
      <c r="I566" s="313">
        <f>G564*143</f>
        <v>2574</v>
      </c>
      <c r="J566" s="245">
        <f>G564*148</f>
        <v>2664</v>
      </c>
      <c r="K566" s="502"/>
      <c r="L566" s="499"/>
    </row>
    <row r="567" spans="1:12" ht="15" customHeight="1" x14ac:dyDescent="0.25">
      <c r="A567" s="550"/>
      <c r="B567" s="552"/>
      <c r="C567" s="455"/>
      <c r="D567" s="521"/>
      <c r="E567" s="448"/>
      <c r="F567" s="110" t="s">
        <v>1269</v>
      </c>
      <c r="G567" s="451">
        <v>0.98</v>
      </c>
      <c r="H567" s="451"/>
      <c r="I567" s="451"/>
      <c r="J567" s="451"/>
      <c r="K567" s="502"/>
      <c r="L567" s="499"/>
    </row>
    <row r="568" spans="1:12" ht="15" customHeight="1" x14ac:dyDescent="0.25">
      <c r="A568" s="550"/>
      <c r="B568" s="552"/>
      <c r="C568" s="455"/>
      <c r="D568" s="521"/>
      <c r="E568" s="448"/>
      <c r="F568" s="93" t="s">
        <v>699</v>
      </c>
      <c r="G568" s="523" t="s">
        <v>700</v>
      </c>
      <c r="H568" s="523"/>
      <c r="I568" s="523"/>
      <c r="J568" s="523"/>
      <c r="K568" s="502"/>
      <c r="L568" s="499"/>
    </row>
    <row r="569" spans="1:12" ht="15" customHeight="1" x14ac:dyDescent="0.25">
      <c r="A569" s="550"/>
      <c r="B569" s="552"/>
      <c r="C569" s="455"/>
      <c r="D569" s="521"/>
      <c r="E569" s="448"/>
      <c r="F569" s="93" t="s">
        <v>1181</v>
      </c>
      <c r="G569" s="462" t="s">
        <v>1179</v>
      </c>
      <c r="H569" s="463"/>
      <c r="I569" s="463"/>
      <c r="J569" s="464"/>
      <c r="K569" s="502"/>
      <c r="L569" s="499"/>
    </row>
    <row r="570" spans="1:12" ht="15" customHeight="1" x14ac:dyDescent="0.25">
      <c r="A570" s="550"/>
      <c r="B570" s="552"/>
      <c r="C570" s="455"/>
      <c r="D570" s="521"/>
      <c r="E570" s="448"/>
      <c r="F570" s="110" t="s">
        <v>83</v>
      </c>
      <c r="G570" s="524">
        <v>66</v>
      </c>
      <c r="H570" s="524"/>
      <c r="I570" s="524"/>
      <c r="J570" s="524"/>
      <c r="K570" s="502"/>
      <c r="L570" s="499"/>
    </row>
    <row r="571" spans="1:12" ht="15" customHeight="1" x14ac:dyDescent="0.25">
      <c r="A571" s="550"/>
      <c r="B571" s="552"/>
      <c r="C571" s="455"/>
      <c r="D571" s="521"/>
      <c r="E571" s="448"/>
      <c r="F571" s="112" t="s">
        <v>396</v>
      </c>
      <c r="G571" s="523" t="s">
        <v>908</v>
      </c>
      <c r="H571" s="523"/>
      <c r="I571" s="523"/>
      <c r="J571" s="523"/>
      <c r="K571" s="502"/>
      <c r="L571" s="499"/>
    </row>
    <row r="572" spans="1:12" ht="15" customHeight="1" x14ac:dyDescent="0.25">
      <c r="A572" s="550"/>
      <c r="B572" s="552"/>
      <c r="C572" s="455"/>
      <c r="D572" s="521"/>
      <c r="E572" s="448"/>
      <c r="F572" s="110" t="s">
        <v>256</v>
      </c>
      <c r="G572" s="524" t="s">
        <v>59</v>
      </c>
      <c r="H572" s="524"/>
      <c r="I572" s="524"/>
      <c r="J572" s="524"/>
      <c r="K572" s="502"/>
      <c r="L572" s="499"/>
    </row>
    <row r="573" spans="1:12" ht="15.6" customHeight="1" x14ac:dyDescent="0.25">
      <c r="A573" s="550"/>
      <c r="B573" s="552"/>
      <c r="C573" s="455"/>
      <c r="D573" s="521"/>
      <c r="E573" s="448"/>
      <c r="F573" s="93" t="s">
        <v>379</v>
      </c>
      <c r="G573" s="523" t="s">
        <v>380</v>
      </c>
      <c r="H573" s="523"/>
      <c r="I573" s="523"/>
      <c r="J573" s="523"/>
      <c r="K573" s="502"/>
      <c r="L573" s="499"/>
    </row>
    <row r="574" spans="1:12" ht="15.6" customHeight="1" x14ac:dyDescent="0.25">
      <c r="A574" s="550"/>
      <c r="B574" s="552"/>
      <c r="C574" s="455"/>
      <c r="D574" s="521"/>
      <c r="E574" s="448"/>
      <c r="F574" s="93" t="s">
        <v>701</v>
      </c>
      <c r="G574" s="523">
        <v>100000</v>
      </c>
      <c r="H574" s="523"/>
      <c r="I574" s="523"/>
      <c r="J574" s="523"/>
      <c r="K574" s="502"/>
      <c r="L574" s="499"/>
    </row>
    <row r="575" spans="1:12" ht="15.6" customHeight="1" x14ac:dyDescent="0.25">
      <c r="A575" s="550"/>
      <c r="B575" s="552"/>
      <c r="C575" s="455"/>
      <c r="D575" s="521"/>
      <c r="E575" s="448"/>
      <c r="F575" s="93" t="s">
        <v>257</v>
      </c>
      <c r="G575" s="523" t="s">
        <v>556</v>
      </c>
      <c r="H575" s="523"/>
      <c r="I575" s="523"/>
      <c r="J575" s="523"/>
      <c r="K575" s="502"/>
      <c r="L575" s="499"/>
    </row>
    <row r="576" spans="1:12" ht="15.6" customHeight="1" x14ac:dyDescent="0.25">
      <c r="A576" s="550"/>
      <c r="B576" s="552"/>
      <c r="C576" s="455"/>
      <c r="D576" s="521"/>
      <c r="E576" s="448"/>
      <c r="F576" s="93" t="s">
        <v>376</v>
      </c>
      <c r="G576" s="523" t="s">
        <v>392</v>
      </c>
      <c r="H576" s="523"/>
      <c r="I576" s="523"/>
      <c r="J576" s="523"/>
      <c r="K576" s="502"/>
      <c r="L576" s="499"/>
    </row>
    <row r="577" spans="1:12" ht="15.6" customHeight="1" x14ac:dyDescent="0.25">
      <c r="A577" s="550"/>
      <c r="B577" s="552"/>
      <c r="C577" s="455"/>
      <c r="D577" s="521"/>
      <c r="E577" s="448"/>
      <c r="F577" s="93" t="s">
        <v>702</v>
      </c>
      <c r="G577" s="523" t="s">
        <v>709</v>
      </c>
      <c r="H577" s="523"/>
      <c r="I577" s="523"/>
      <c r="J577" s="523"/>
      <c r="K577" s="502"/>
      <c r="L577" s="499"/>
    </row>
    <row r="578" spans="1:12" ht="15.6" customHeight="1" x14ac:dyDescent="0.25">
      <c r="A578" s="550"/>
      <c r="B578" s="552"/>
      <c r="C578" s="455"/>
      <c r="D578" s="521"/>
      <c r="E578" s="448"/>
      <c r="F578" s="93" t="s">
        <v>381</v>
      </c>
      <c r="G578" s="523" t="s">
        <v>382</v>
      </c>
      <c r="H578" s="523"/>
      <c r="I578" s="523"/>
      <c r="J578" s="523"/>
      <c r="K578" s="502"/>
      <c r="L578" s="500"/>
    </row>
    <row r="579" spans="1:12" ht="15.6" customHeight="1" x14ac:dyDescent="0.25">
      <c r="A579" s="550"/>
      <c r="B579" s="552"/>
      <c r="C579" s="455"/>
      <c r="D579" s="521"/>
      <c r="E579" s="448"/>
      <c r="F579" s="94" t="s">
        <v>358</v>
      </c>
      <c r="G579" s="523" t="s">
        <v>900</v>
      </c>
      <c r="H579" s="523"/>
      <c r="I579" s="523"/>
      <c r="J579" s="523"/>
      <c r="K579" s="571">
        <v>5</v>
      </c>
      <c r="L579" s="443">
        <v>11115</v>
      </c>
    </row>
    <row r="580" spans="1:12" ht="15.6" customHeight="1" x14ac:dyDescent="0.25">
      <c r="A580" s="550"/>
      <c r="B580" s="552"/>
      <c r="C580" s="455"/>
      <c r="D580" s="521"/>
      <c r="E580" s="448"/>
      <c r="F580" s="93" t="s">
        <v>383</v>
      </c>
      <c r="G580" s="523" t="s">
        <v>394</v>
      </c>
      <c r="H580" s="523"/>
      <c r="I580" s="523"/>
      <c r="J580" s="523"/>
      <c r="K580" s="572"/>
      <c r="L580" s="444" t="e">
        <f>#REF!-#REF!*10%</f>
        <v>#REF!</v>
      </c>
    </row>
    <row r="581" spans="1:12" ht="15.6" customHeight="1" x14ac:dyDescent="0.25">
      <c r="A581" s="550"/>
      <c r="B581" s="552"/>
      <c r="C581" s="455"/>
      <c r="D581" s="521"/>
      <c r="E581" s="448"/>
      <c r="F581" s="93" t="s">
        <v>389</v>
      </c>
      <c r="G581" s="523" t="s">
        <v>390</v>
      </c>
      <c r="H581" s="523"/>
      <c r="I581" s="523"/>
      <c r="J581" s="523"/>
      <c r="K581" s="572"/>
      <c r="L581" s="444" t="e">
        <f>#REF!-#REF!*10%</f>
        <v>#REF!</v>
      </c>
    </row>
    <row r="582" spans="1:12" ht="15.6" customHeight="1" x14ac:dyDescent="0.25">
      <c r="A582" s="550"/>
      <c r="B582" s="552"/>
      <c r="C582" s="455"/>
      <c r="D582" s="521"/>
      <c r="E582" s="448"/>
      <c r="F582" s="93" t="s">
        <v>704</v>
      </c>
      <c r="G582" s="523" t="s">
        <v>705</v>
      </c>
      <c r="H582" s="523"/>
      <c r="I582" s="523"/>
      <c r="J582" s="523"/>
      <c r="K582" s="572"/>
      <c r="L582" s="444" t="e">
        <f>#REF!-#REF!*10%</f>
        <v>#REF!</v>
      </c>
    </row>
    <row r="583" spans="1:12" ht="15.6" customHeight="1" x14ac:dyDescent="0.25">
      <c r="A583" s="550"/>
      <c r="B583" s="552"/>
      <c r="C583" s="455"/>
      <c r="D583" s="521"/>
      <c r="E583" s="448"/>
      <c r="F583" s="93" t="s">
        <v>706</v>
      </c>
      <c r="G583" s="523" t="s">
        <v>390</v>
      </c>
      <c r="H583" s="523"/>
      <c r="I583" s="523"/>
      <c r="J583" s="523"/>
      <c r="K583" s="572"/>
      <c r="L583" s="444" t="e">
        <f>#REF!-#REF!*10%</f>
        <v>#REF!</v>
      </c>
    </row>
    <row r="584" spans="1:12" ht="15.6" customHeight="1" x14ac:dyDescent="0.25">
      <c r="A584" s="550"/>
      <c r="B584" s="552"/>
      <c r="C584" s="455"/>
      <c r="D584" s="521"/>
      <c r="E584" s="448"/>
      <c r="F584" s="93" t="s">
        <v>1271</v>
      </c>
      <c r="G584" s="523" t="s">
        <v>390</v>
      </c>
      <c r="H584" s="523"/>
      <c r="I584" s="523"/>
      <c r="J584" s="523"/>
      <c r="K584" s="572"/>
      <c r="L584" s="444" t="e">
        <f>#REF!-#REF!*10%</f>
        <v>#REF!</v>
      </c>
    </row>
    <row r="585" spans="1:12" ht="15.6" customHeight="1" x14ac:dyDescent="0.25">
      <c r="A585" s="550"/>
      <c r="B585" s="552"/>
      <c r="C585" s="455"/>
      <c r="D585" s="521"/>
      <c r="E585" s="448"/>
      <c r="F585" s="93" t="s">
        <v>707</v>
      </c>
      <c r="G585" s="523" t="s">
        <v>1270</v>
      </c>
      <c r="H585" s="523"/>
      <c r="I585" s="523"/>
      <c r="J585" s="523"/>
      <c r="K585" s="572"/>
      <c r="L585" s="444" t="e">
        <f>#REF!-#REF!*10%</f>
        <v>#REF!</v>
      </c>
    </row>
    <row r="586" spans="1:12" ht="15.6" customHeight="1" x14ac:dyDescent="0.25">
      <c r="A586" s="550"/>
      <c r="B586" s="552"/>
      <c r="C586" s="455"/>
      <c r="D586" s="521"/>
      <c r="E586" s="448"/>
      <c r="F586" s="93" t="s">
        <v>708</v>
      </c>
      <c r="G586" s="523" t="s">
        <v>390</v>
      </c>
      <c r="H586" s="523"/>
      <c r="I586" s="523"/>
      <c r="J586" s="523"/>
      <c r="K586" s="572"/>
      <c r="L586" s="444" t="e">
        <f>#REF!-#REF!*10%</f>
        <v>#REF!</v>
      </c>
    </row>
    <row r="587" spans="1:12" ht="15.6" customHeight="1" x14ac:dyDescent="0.25">
      <c r="A587" s="550"/>
      <c r="B587" s="552"/>
      <c r="C587" s="455"/>
      <c r="D587" s="521"/>
      <c r="E587" s="448"/>
      <c r="F587" s="93" t="s">
        <v>377</v>
      </c>
      <c r="G587" s="523" t="s">
        <v>387</v>
      </c>
      <c r="H587" s="523"/>
      <c r="I587" s="523"/>
      <c r="J587" s="523"/>
      <c r="K587" s="572"/>
      <c r="L587" s="444" t="e">
        <f>#REF!-#REF!*10%</f>
        <v>#REF!</v>
      </c>
    </row>
    <row r="588" spans="1:12" ht="15.6" customHeight="1" x14ac:dyDescent="0.25">
      <c r="A588" s="550"/>
      <c r="B588" s="552"/>
      <c r="C588" s="455"/>
      <c r="D588" s="521"/>
      <c r="E588" s="448"/>
      <c r="F588" s="93" t="s">
        <v>388</v>
      </c>
      <c r="G588" s="523" t="s">
        <v>393</v>
      </c>
      <c r="H588" s="523"/>
      <c r="I588" s="523"/>
      <c r="J588" s="523"/>
      <c r="K588" s="572"/>
      <c r="L588" s="444" t="e">
        <f>#REF!-#REF!*10%</f>
        <v>#REF!</v>
      </c>
    </row>
    <row r="589" spans="1:12" ht="15.6" customHeight="1" x14ac:dyDescent="0.25">
      <c r="A589" s="550"/>
      <c r="B589" s="552"/>
      <c r="C589" s="455"/>
      <c r="D589" s="521"/>
      <c r="E589" s="448"/>
      <c r="F589" s="93" t="s">
        <v>562</v>
      </c>
      <c r="G589" s="523" t="s">
        <v>1476</v>
      </c>
      <c r="H589" s="523"/>
      <c r="I589" s="523"/>
      <c r="J589" s="523"/>
      <c r="K589" s="572"/>
      <c r="L589" s="444" t="e">
        <f>#REF!-#REF!*10%</f>
        <v>#REF!</v>
      </c>
    </row>
    <row r="590" spans="1:12" ht="15.6" customHeight="1" x14ac:dyDescent="0.25">
      <c r="A590" s="550"/>
      <c r="B590" s="552"/>
      <c r="C590" s="455"/>
      <c r="D590" s="521"/>
      <c r="E590" s="448"/>
      <c r="F590" s="93" t="s">
        <v>1183</v>
      </c>
      <c r="G590" s="573" t="s">
        <v>1475</v>
      </c>
      <c r="H590" s="574"/>
      <c r="I590" s="574"/>
      <c r="J590" s="575"/>
      <c r="K590" s="572"/>
      <c r="L590" s="444" t="e">
        <f>#REF!-#REF!*10%</f>
        <v>#REF!</v>
      </c>
    </row>
    <row r="591" spans="1:12" ht="15.6" customHeight="1" x14ac:dyDescent="0.25">
      <c r="A591" s="550"/>
      <c r="B591" s="552"/>
      <c r="C591" s="455"/>
      <c r="D591" s="521"/>
      <c r="E591" s="448"/>
      <c r="F591" s="93" t="s">
        <v>570</v>
      </c>
      <c r="G591" s="523" t="s">
        <v>613</v>
      </c>
      <c r="H591" s="523"/>
      <c r="I591" s="523"/>
      <c r="J591" s="523"/>
      <c r="K591" s="572"/>
      <c r="L591" s="444" t="e">
        <f>#REF!-#REF!*10%</f>
        <v>#REF!</v>
      </c>
    </row>
    <row r="592" spans="1:12" ht="15.6" customHeight="1" x14ac:dyDescent="0.25">
      <c r="A592" s="550"/>
      <c r="B592" s="552"/>
      <c r="C592" s="455"/>
      <c r="D592" s="521"/>
      <c r="E592" s="448"/>
      <c r="F592" s="111" t="s">
        <v>84</v>
      </c>
      <c r="G592" s="526">
        <v>1.2</v>
      </c>
      <c r="H592" s="526"/>
      <c r="I592" s="526"/>
      <c r="J592" s="526"/>
      <c r="K592" s="572"/>
      <c r="L592" s="444" t="e">
        <f>#REF!-#REF!*10%</f>
        <v>#REF!</v>
      </c>
    </row>
    <row r="593" spans="1:12" ht="15" customHeight="1" x14ac:dyDescent="0.25">
      <c r="A593" s="550"/>
      <c r="B593" s="553"/>
      <c r="C593" s="455"/>
      <c r="D593" s="521"/>
      <c r="E593" s="448"/>
      <c r="F593" s="96" t="s">
        <v>1016</v>
      </c>
      <c r="G593" s="454">
        <v>5</v>
      </c>
      <c r="H593" s="454"/>
      <c r="I593" s="454"/>
      <c r="J593" s="454"/>
      <c r="K593" s="572"/>
      <c r="L593" s="511" t="e">
        <f>#REF!-#REF!*10%</f>
        <v>#REF!</v>
      </c>
    </row>
    <row r="594" spans="1:12" ht="15" customHeight="1" x14ac:dyDescent="0.25">
      <c r="A594" s="549">
        <v>3</v>
      </c>
      <c r="B594" s="551"/>
      <c r="C594" s="455" t="s">
        <v>1230</v>
      </c>
      <c r="D594" s="520"/>
      <c r="E594" s="448"/>
      <c r="F594" s="110" t="s">
        <v>81</v>
      </c>
      <c r="G594" s="523" t="s">
        <v>6</v>
      </c>
      <c r="H594" s="523"/>
      <c r="I594" s="523"/>
      <c r="J594" s="523"/>
      <c r="K594" s="560">
        <v>3</v>
      </c>
      <c r="L594" s="498">
        <v>11774</v>
      </c>
    </row>
    <row r="595" spans="1:12" ht="15" customHeight="1" x14ac:dyDescent="0.25">
      <c r="A595" s="550"/>
      <c r="B595" s="552"/>
      <c r="C595" s="455"/>
      <c r="D595" s="521"/>
      <c r="E595" s="448"/>
      <c r="F595" s="110" t="s">
        <v>80</v>
      </c>
      <c r="G595" s="469">
        <v>27</v>
      </c>
      <c r="H595" s="469"/>
      <c r="I595" s="469"/>
      <c r="J595" s="469"/>
      <c r="K595" s="502"/>
      <c r="L595" s="499"/>
    </row>
    <row r="596" spans="1:12" ht="15" customHeight="1" x14ac:dyDescent="0.25">
      <c r="A596" s="550"/>
      <c r="B596" s="552"/>
      <c r="C596" s="455"/>
      <c r="D596" s="521"/>
      <c r="E596" s="448"/>
      <c r="F596" s="110" t="s">
        <v>8</v>
      </c>
      <c r="G596" s="240">
        <v>3000</v>
      </c>
      <c r="H596" s="241">
        <v>4000</v>
      </c>
      <c r="I596" s="312">
        <v>5000</v>
      </c>
      <c r="J596" s="242">
        <v>6000</v>
      </c>
      <c r="K596" s="502"/>
      <c r="L596" s="499"/>
    </row>
    <row r="597" spans="1:12" ht="15" customHeight="1" x14ac:dyDescent="0.25">
      <c r="A597" s="550"/>
      <c r="B597" s="552"/>
      <c r="C597" s="455"/>
      <c r="D597" s="521"/>
      <c r="E597" s="448"/>
      <c r="F597" s="110" t="s">
        <v>817</v>
      </c>
      <c r="G597" s="243">
        <f>G595*114</f>
        <v>3078</v>
      </c>
      <c r="H597" s="244">
        <f>G595*128</f>
        <v>3456</v>
      </c>
      <c r="I597" s="313">
        <f>G595*143</f>
        <v>3861</v>
      </c>
      <c r="J597" s="245">
        <f>G595*148</f>
        <v>3996</v>
      </c>
      <c r="K597" s="502"/>
      <c r="L597" s="499"/>
    </row>
    <row r="598" spans="1:12" ht="15" customHeight="1" x14ac:dyDescent="0.25">
      <c r="A598" s="550"/>
      <c r="B598" s="552"/>
      <c r="C598" s="455"/>
      <c r="D598" s="521"/>
      <c r="E598" s="448"/>
      <c r="F598" s="110" t="s">
        <v>1269</v>
      </c>
      <c r="G598" s="451">
        <v>0.98</v>
      </c>
      <c r="H598" s="451"/>
      <c r="I598" s="451"/>
      <c r="J598" s="451"/>
      <c r="K598" s="502"/>
      <c r="L598" s="499"/>
    </row>
    <row r="599" spans="1:12" ht="15" customHeight="1" x14ac:dyDescent="0.25">
      <c r="A599" s="550"/>
      <c r="B599" s="552"/>
      <c r="C599" s="455"/>
      <c r="D599" s="521"/>
      <c r="E599" s="448"/>
      <c r="F599" s="93" t="s">
        <v>699</v>
      </c>
      <c r="G599" s="523" t="s">
        <v>700</v>
      </c>
      <c r="H599" s="523"/>
      <c r="I599" s="523"/>
      <c r="J599" s="523"/>
      <c r="K599" s="502"/>
      <c r="L599" s="499"/>
    </row>
    <row r="600" spans="1:12" ht="15" customHeight="1" x14ac:dyDescent="0.25">
      <c r="A600" s="550"/>
      <c r="B600" s="552"/>
      <c r="C600" s="455"/>
      <c r="D600" s="521"/>
      <c r="E600" s="448"/>
      <c r="F600" s="93" t="s">
        <v>1181</v>
      </c>
      <c r="G600" s="462" t="s">
        <v>1179</v>
      </c>
      <c r="H600" s="463"/>
      <c r="I600" s="463"/>
      <c r="J600" s="464"/>
      <c r="K600" s="502"/>
      <c r="L600" s="499"/>
    </row>
    <row r="601" spans="1:12" ht="15" customHeight="1" x14ac:dyDescent="0.25">
      <c r="A601" s="550"/>
      <c r="B601" s="552"/>
      <c r="C601" s="455"/>
      <c r="D601" s="521"/>
      <c r="E601" s="448"/>
      <c r="F601" s="110" t="s">
        <v>83</v>
      </c>
      <c r="G601" s="524">
        <v>66</v>
      </c>
      <c r="H601" s="524"/>
      <c r="I601" s="524"/>
      <c r="J601" s="524"/>
      <c r="K601" s="502"/>
      <c r="L601" s="499"/>
    </row>
    <row r="602" spans="1:12" ht="15" customHeight="1" x14ac:dyDescent="0.25">
      <c r="A602" s="550"/>
      <c r="B602" s="552"/>
      <c r="C602" s="455"/>
      <c r="D602" s="521"/>
      <c r="E602" s="448"/>
      <c r="F602" s="112" t="s">
        <v>396</v>
      </c>
      <c r="G602" s="523" t="s">
        <v>908</v>
      </c>
      <c r="H602" s="523"/>
      <c r="I602" s="523"/>
      <c r="J602" s="523"/>
      <c r="K602" s="502"/>
      <c r="L602" s="499"/>
    </row>
    <row r="603" spans="1:12" ht="15" customHeight="1" x14ac:dyDescent="0.25">
      <c r="A603" s="550"/>
      <c r="B603" s="552"/>
      <c r="C603" s="455"/>
      <c r="D603" s="521"/>
      <c r="E603" s="448"/>
      <c r="F603" s="110" t="s">
        <v>256</v>
      </c>
      <c r="G603" s="524" t="s">
        <v>59</v>
      </c>
      <c r="H603" s="524"/>
      <c r="I603" s="524"/>
      <c r="J603" s="524"/>
      <c r="K603" s="502"/>
      <c r="L603" s="499"/>
    </row>
    <row r="604" spans="1:12" ht="15.6" customHeight="1" x14ac:dyDescent="0.25">
      <c r="A604" s="550"/>
      <c r="B604" s="552"/>
      <c r="C604" s="455"/>
      <c r="D604" s="521"/>
      <c r="E604" s="448"/>
      <c r="F604" s="93" t="s">
        <v>379</v>
      </c>
      <c r="G604" s="523" t="s">
        <v>380</v>
      </c>
      <c r="H604" s="523"/>
      <c r="I604" s="523"/>
      <c r="J604" s="523"/>
      <c r="K604" s="502"/>
      <c r="L604" s="499"/>
    </row>
    <row r="605" spans="1:12" ht="15.6" customHeight="1" x14ac:dyDescent="0.25">
      <c r="A605" s="550"/>
      <c r="B605" s="552"/>
      <c r="C605" s="455"/>
      <c r="D605" s="521"/>
      <c r="E605" s="448"/>
      <c r="F605" s="93" t="s">
        <v>701</v>
      </c>
      <c r="G605" s="523">
        <v>100000</v>
      </c>
      <c r="H605" s="523"/>
      <c r="I605" s="523"/>
      <c r="J605" s="523"/>
      <c r="K605" s="502"/>
      <c r="L605" s="499"/>
    </row>
    <row r="606" spans="1:12" ht="15.6" customHeight="1" x14ac:dyDescent="0.25">
      <c r="A606" s="550"/>
      <c r="B606" s="552"/>
      <c r="C606" s="455"/>
      <c r="D606" s="521"/>
      <c r="E606" s="448"/>
      <c r="F606" s="93" t="s">
        <v>257</v>
      </c>
      <c r="G606" s="523" t="s">
        <v>556</v>
      </c>
      <c r="H606" s="523"/>
      <c r="I606" s="523"/>
      <c r="J606" s="523"/>
      <c r="K606" s="502"/>
      <c r="L606" s="499"/>
    </row>
    <row r="607" spans="1:12" ht="15.6" customHeight="1" x14ac:dyDescent="0.25">
      <c r="A607" s="550"/>
      <c r="B607" s="552"/>
      <c r="C607" s="455"/>
      <c r="D607" s="521"/>
      <c r="E607" s="448"/>
      <c r="F607" s="93" t="s">
        <v>376</v>
      </c>
      <c r="G607" s="523" t="s">
        <v>392</v>
      </c>
      <c r="H607" s="523"/>
      <c r="I607" s="523"/>
      <c r="J607" s="523"/>
      <c r="K607" s="502"/>
      <c r="L607" s="499"/>
    </row>
    <row r="608" spans="1:12" ht="15.6" customHeight="1" x14ac:dyDescent="0.25">
      <c r="A608" s="550"/>
      <c r="B608" s="552"/>
      <c r="C608" s="455"/>
      <c r="D608" s="521"/>
      <c r="E608" s="448"/>
      <c r="F608" s="93" t="s">
        <v>702</v>
      </c>
      <c r="G608" s="523" t="s">
        <v>709</v>
      </c>
      <c r="H608" s="523"/>
      <c r="I608" s="523"/>
      <c r="J608" s="523"/>
      <c r="K608" s="502"/>
      <c r="L608" s="499"/>
    </row>
    <row r="609" spans="1:12" ht="15.6" customHeight="1" x14ac:dyDescent="0.25">
      <c r="A609" s="550"/>
      <c r="B609" s="552"/>
      <c r="C609" s="455"/>
      <c r="D609" s="521"/>
      <c r="E609" s="448"/>
      <c r="F609" s="93" t="s">
        <v>381</v>
      </c>
      <c r="G609" s="523" t="s">
        <v>382</v>
      </c>
      <c r="H609" s="523"/>
      <c r="I609" s="523"/>
      <c r="J609" s="523"/>
      <c r="K609" s="502"/>
      <c r="L609" s="500"/>
    </row>
    <row r="610" spans="1:12" ht="15.6" customHeight="1" x14ac:dyDescent="0.25">
      <c r="A610" s="550"/>
      <c r="B610" s="552"/>
      <c r="C610" s="455"/>
      <c r="D610" s="521"/>
      <c r="E610" s="448"/>
      <c r="F610" s="94" t="s">
        <v>358</v>
      </c>
      <c r="G610" s="523" t="s">
        <v>900</v>
      </c>
      <c r="H610" s="523"/>
      <c r="I610" s="523"/>
      <c r="J610" s="523"/>
      <c r="K610" s="571">
        <v>5</v>
      </c>
      <c r="L610" s="443">
        <v>12598</v>
      </c>
    </row>
    <row r="611" spans="1:12" ht="15.6" customHeight="1" x14ac:dyDescent="0.25">
      <c r="A611" s="550"/>
      <c r="B611" s="552"/>
      <c r="C611" s="455"/>
      <c r="D611" s="521"/>
      <c r="E611" s="448"/>
      <c r="F611" s="93" t="s">
        <v>383</v>
      </c>
      <c r="G611" s="523" t="s">
        <v>394</v>
      </c>
      <c r="H611" s="523"/>
      <c r="I611" s="523"/>
      <c r="J611" s="523"/>
      <c r="K611" s="572"/>
      <c r="L611" s="444" t="e">
        <f>#REF!-#REF!*10%</f>
        <v>#REF!</v>
      </c>
    </row>
    <row r="612" spans="1:12" ht="15.6" customHeight="1" x14ac:dyDescent="0.25">
      <c r="A612" s="550"/>
      <c r="B612" s="552"/>
      <c r="C612" s="455"/>
      <c r="D612" s="521"/>
      <c r="E612" s="448"/>
      <c r="F612" s="93" t="s">
        <v>389</v>
      </c>
      <c r="G612" s="523" t="s">
        <v>390</v>
      </c>
      <c r="H612" s="523"/>
      <c r="I612" s="523"/>
      <c r="J612" s="523"/>
      <c r="K612" s="572"/>
      <c r="L612" s="444" t="e">
        <f>#REF!-#REF!*10%</f>
        <v>#REF!</v>
      </c>
    </row>
    <row r="613" spans="1:12" ht="15.6" customHeight="1" x14ac:dyDescent="0.25">
      <c r="A613" s="550"/>
      <c r="B613" s="552"/>
      <c r="C613" s="455"/>
      <c r="D613" s="521"/>
      <c r="E613" s="448"/>
      <c r="F613" s="93" t="s">
        <v>704</v>
      </c>
      <c r="G613" s="523" t="s">
        <v>705</v>
      </c>
      <c r="H613" s="523"/>
      <c r="I613" s="523"/>
      <c r="J613" s="523"/>
      <c r="K613" s="572"/>
      <c r="L613" s="444" t="e">
        <f>#REF!-#REF!*10%</f>
        <v>#REF!</v>
      </c>
    </row>
    <row r="614" spans="1:12" ht="15.6" customHeight="1" x14ac:dyDescent="0.25">
      <c r="A614" s="550"/>
      <c r="B614" s="552"/>
      <c r="C614" s="455"/>
      <c r="D614" s="521"/>
      <c r="E614" s="448"/>
      <c r="F614" s="93" t="s">
        <v>706</v>
      </c>
      <c r="G614" s="523" t="s">
        <v>390</v>
      </c>
      <c r="H614" s="523"/>
      <c r="I614" s="523"/>
      <c r="J614" s="523"/>
      <c r="K614" s="572"/>
      <c r="L614" s="444" t="e">
        <f>#REF!-#REF!*10%</f>
        <v>#REF!</v>
      </c>
    </row>
    <row r="615" spans="1:12" ht="15.6" customHeight="1" x14ac:dyDescent="0.25">
      <c r="A615" s="550"/>
      <c r="B615" s="552"/>
      <c r="C615" s="455"/>
      <c r="D615" s="521"/>
      <c r="E615" s="448"/>
      <c r="F615" s="93" t="s">
        <v>1271</v>
      </c>
      <c r="G615" s="523" t="s">
        <v>390</v>
      </c>
      <c r="H615" s="523"/>
      <c r="I615" s="523"/>
      <c r="J615" s="523"/>
      <c r="K615" s="572"/>
      <c r="L615" s="444" t="e">
        <f>#REF!-#REF!*10%</f>
        <v>#REF!</v>
      </c>
    </row>
    <row r="616" spans="1:12" ht="15.6" customHeight="1" x14ac:dyDescent="0.25">
      <c r="A616" s="550"/>
      <c r="B616" s="552"/>
      <c r="C616" s="455"/>
      <c r="D616" s="521"/>
      <c r="E616" s="448"/>
      <c r="F616" s="93" t="s">
        <v>707</v>
      </c>
      <c r="G616" s="523" t="s">
        <v>1270</v>
      </c>
      <c r="H616" s="523"/>
      <c r="I616" s="523"/>
      <c r="J616" s="523"/>
      <c r="K616" s="572"/>
      <c r="L616" s="444" t="e">
        <f>#REF!-#REF!*10%</f>
        <v>#REF!</v>
      </c>
    </row>
    <row r="617" spans="1:12" ht="15.6" customHeight="1" x14ac:dyDescent="0.25">
      <c r="A617" s="550"/>
      <c r="B617" s="552"/>
      <c r="C617" s="455"/>
      <c r="D617" s="521"/>
      <c r="E617" s="448"/>
      <c r="F617" s="93" t="s">
        <v>708</v>
      </c>
      <c r="G617" s="523" t="s">
        <v>390</v>
      </c>
      <c r="H617" s="523"/>
      <c r="I617" s="523"/>
      <c r="J617" s="523"/>
      <c r="K617" s="572"/>
      <c r="L617" s="444" t="e">
        <f>#REF!-#REF!*10%</f>
        <v>#REF!</v>
      </c>
    </row>
    <row r="618" spans="1:12" ht="15.6" customHeight="1" x14ac:dyDescent="0.25">
      <c r="A618" s="550"/>
      <c r="B618" s="552"/>
      <c r="C618" s="455"/>
      <c r="D618" s="521"/>
      <c r="E618" s="448"/>
      <c r="F618" s="93" t="s">
        <v>377</v>
      </c>
      <c r="G618" s="523" t="s">
        <v>387</v>
      </c>
      <c r="H618" s="523"/>
      <c r="I618" s="523"/>
      <c r="J618" s="523"/>
      <c r="K618" s="572"/>
      <c r="L618" s="444" t="e">
        <f>#REF!-#REF!*10%</f>
        <v>#REF!</v>
      </c>
    </row>
    <row r="619" spans="1:12" ht="15.6" customHeight="1" x14ac:dyDescent="0.25">
      <c r="A619" s="550"/>
      <c r="B619" s="552"/>
      <c r="C619" s="455"/>
      <c r="D619" s="521"/>
      <c r="E619" s="448"/>
      <c r="F619" s="93" t="s">
        <v>388</v>
      </c>
      <c r="G619" s="523" t="s">
        <v>393</v>
      </c>
      <c r="H619" s="523"/>
      <c r="I619" s="523"/>
      <c r="J619" s="523"/>
      <c r="K619" s="572"/>
      <c r="L619" s="444" t="e">
        <f>#REF!-#REF!*10%</f>
        <v>#REF!</v>
      </c>
    </row>
    <row r="620" spans="1:12" ht="15.6" customHeight="1" x14ac:dyDescent="0.25">
      <c r="A620" s="550"/>
      <c r="B620" s="552"/>
      <c r="C620" s="455"/>
      <c r="D620" s="521"/>
      <c r="E620" s="448"/>
      <c r="F620" s="93" t="s">
        <v>562</v>
      </c>
      <c r="G620" s="523" t="s">
        <v>1476</v>
      </c>
      <c r="H620" s="523"/>
      <c r="I620" s="523"/>
      <c r="J620" s="523"/>
      <c r="K620" s="572"/>
      <c r="L620" s="444" t="e">
        <f>#REF!-#REF!*10%</f>
        <v>#REF!</v>
      </c>
    </row>
    <row r="621" spans="1:12" ht="15.6" customHeight="1" x14ac:dyDescent="0.25">
      <c r="A621" s="550"/>
      <c r="B621" s="552"/>
      <c r="C621" s="455"/>
      <c r="D621" s="521"/>
      <c r="E621" s="448"/>
      <c r="F621" s="93" t="s">
        <v>1183</v>
      </c>
      <c r="G621" s="573" t="s">
        <v>1475</v>
      </c>
      <c r="H621" s="574"/>
      <c r="I621" s="574"/>
      <c r="J621" s="575"/>
      <c r="K621" s="572"/>
      <c r="L621" s="444" t="e">
        <f>#REF!-#REF!*10%</f>
        <v>#REF!</v>
      </c>
    </row>
    <row r="622" spans="1:12" ht="15.6" customHeight="1" x14ac:dyDescent="0.25">
      <c r="A622" s="550"/>
      <c r="B622" s="552"/>
      <c r="C622" s="455"/>
      <c r="D622" s="521"/>
      <c r="E622" s="448"/>
      <c r="F622" s="93" t="s">
        <v>570</v>
      </c>
      <c r="G622" s="523" t="s">
        <v>613</v>
      </c>
      <c r="H622" s="523"/>
      <c r="I622" s="523"/>
      <c r="J622" s="523"/>
      <c r="K622" s="572"/>
      <c r="L622" s="444" t="e">
        <f>#REF!-#REF!*10%</f>
        <v>#REF!</v>
      </c>
    </row>
    <row r="623" spans="1:12" ht="15.6" customHeight="1" x14ac:dyDescent="0.25">
      <c r="A623" s="550"/>
      <c r="B623" s="552"/>
      <c r="C623" s="455"/>
      <c r="D623" s="521"/>
      <c r="E623" s="448"/>
      <c r="F623" s="111" t="s">
        <v>84</v>
      </c>
      <c r="G623" s="526">
        <v>1.2</v>
      </c>
      <c r="H623" s="526"/>
      <c r="I623" s="526"/>
      <c r="J623" s="526"/>
      <c r="K623" s="572"/>
      <c r="L623" s="444" t="e">
        <f>#REF!-#REF!*10%</f>
        <v>#REF!</v>
      </c>
    </row>
    <row r="624" spans="1:12" ht="15" customHeight="1" x14ac:dyDescent="0.25">
      <c r="A624" s="550"/>
      <c r="B624" s="553"/>
      <c r="C624" s="455"/>
      <c r="D624" s="521"/>
      <c r="E624" s="448"/>
      <c r="F624" s="96" t="s">
        <v>1016</v>
      </c>
      <c r="G624" s="454">
        <v>5</v>
      </c>
      <c r="H624" s="454"/>
      <c r="I624" s="454"/>
      <c r="J624" s="454"/>
      <c r="K624" s="572"/>
      <c r="L624" s="511" t="e">
        <f>#REF!-#REF!*10%</f>
        <v>#REF!</v>
      </c>
    </row>
    <row r="625" spans="1:12" ht="15" customHeight="1" x14ac:dyDescent="0.25">
      <c r="A625" s="549">
        <v>4</v>
      </c>
      <c r="B625" s="551"/>
      <c r="C625" s="455" t="s">
        <v>1461</v>
      </c>
      <c r="D625" s="520"/>
      <c r="E625" s="448"/>
      <c r="F625" s="110" t="s">
        <v>81</v>
      </c>
      <c r="G625" s="523" t="s">
        <v>6</v>
      </c>
      <c r="H625" s="523"/>
      <c r="I625" s="523"/>
      <c r="J625" s="523"/>
      <c r="K625" s="560">
        <v>3</v>
      </c>
      <c r="L625" s="498">
        <v>12235</v>
      </c>
    </row>
    <row r="626" spans="1:12" ht="15" customHeight="1" x14ac:dyDescent="0.25">
      <c r="A626" s="550"/>
      <c r="B626" s="552"/>
      <c r="C626" s="455"/>
      <c r="D626" s="521"/>
      <c r="E626" s="448"/>
      <c r="F626" s="110" t="s">
        <v>80</v>
      </c>
      <c r="G626" s="469">
        <v>35</v>
      </c>
      <c r="H626" s="469"/>
      <c r="I626" s="469"/>
      <c r="J626" s="469"/>
      <c r="K626" s="502"/>
      <c r="L626" s="499"/>
    </row>
    <row r="627" spans="1:12" ht="15" customHeight="1" x14ac:dyDescent="0.25">
      <c r="A627" s="550"/>
      <c r="B627" s="552"/>
      <c r="C627" s="455"/>
      <c r="D627" s="521"/>
      <c r="E627" s="448"/>
      <c r="F627" s="110" t="s">
        <v>8</v>
      </c>
      <c r="G627" s="240">
        <v>3000</v>
      </c>
      <c r="H627" s="241">
        <v>4000</v>
      </c>
      <c r="I627" s="312">
        <v>5000</v>
      </c>
      <c r="J627" s="242">
        <v>6000</v>
      </c>
      <c r="K627" s="502"/>
      <c r="L627" s="499"/>
    </row>
    <row r="628" spans="1:12" ht="15" customHeight="1" x14ac:dyDescent="0.25">
      <c r="A628" s="550"/>
      <c r="B628" s="552"/>
      <c r="C628" s="455"/>
      <c r="D628" s="521"/>
      <c r="E628" s="448"/>
      <c r="F628" s="110" t="s">
        <v>817</v>
      </c>
      <c r="G628" s="243">
        <f>G626*114</f>
        <v>3990</v>
      </c>
      <c r="H628" s="244">
        <f>G626*128</f>
        <v>4480</v>
      </c>
      <c r="I628" s="313">
        <f>G626*143</f>
        <v>5005</v>
      </c>
      <c r="J628" s="245">
        <f>G626*148</f>
        <v>5180</v>
      </c>
      <c r="K628" s="502"/>
      <c r="L628" s="499"/>
    </row>
    <row r="629" spans="1:12" ht="15" customHeight="1" x14ac:dyDescent="0.25">
      <c r="A629" s="550"/>
      <c r="B629" s="552"/>
      <c r="C629" s="455"/>
      <c r="D629" s="521"/>
      <c r="E629" s="448"/>
      <c r="F629" s="110" t="s">
        <v>1269</v>
      </c>
      <c r="G629" s="451">
        <v>0.98</v>
      </c>
      <c r="H629" s="451"/>
      <c r="I629" s="451"/>
      <c r="J629" s="451"/>
      <c r="K629" s="502"/>
      <c r="L629" s="499"/>
    </row>
    <row r="630" spans="1:12" ht="15" customHeight="1" x14ac:dyDescent="0.25">
      <c r="A630" s="550"/>
      <c r="B630" s="552"/>
      <c r="C630" s="455"/>
      <c r="D630" s="521"/>
      <c r="E630" s="448"/>
      <c r="F630" s="93" t="s">
        <v>699</v>
      </c>
      <c r="G630" s="523" t="s">
        <v>700</v>
      </c>
      <c r="H630" s="523"/>
      <c r="I630" s="523"/>
      <c r="J630" s="523"/>
      <c r="K630" s="502"/>
      <c r="L630" s="499"/>
    </row>
    <row r="631" spans="1:12" ht="15" customHeight="1" x14ac:dyDescent="0.25">
      <c r="A631" s="550"/>
      <c r="B631" s="552"/>
      <c r="C631" s="455"/>
      <c r="D631" s="521"/>
      <c r="E631" s="448"/>
      <c r="F631" s="93" t="s">
        <v>1181</v>
      </c>
      <c r="G631" s="462" t="s">
        <v>1179</v>
      </c>
      <c r="H631" s="463"/>
      <c r="I631" s="463"/>
      <c r="J631" s="464"/>
      <c r="K631" s="502"/>
      <c r="L631" s="499"/>
    </row>
    <row r="632" spans="1:12" ht="15" customHeight="1" x14ac:dyDescent="0.25">
      <c r="A632" s="550"/>
      <c r="B632" s="552"/>
      <c r="C632" s="455"/>
      <c r="D632" s="521"/>
      <c r="E632" s="448"/>
      <c r="F632" s="110" t="s">
        <v>83</v>
      </c>
      <c r="G632" s="524">
        <v>66</v>
      </c>
      <c r="H632" s="524"/>
      <c r="I632" s="524"/>
      <c r="J632" s="524"/>
      <c r="K632" s="502"/>
      <c r="L632" s="499"/>
    </row>
    <row r="633" spans="1:12" ht="15" customHeight="1" x14ac:dyDescent="0.25">
      <c r="A633" s="550"/>
      <c r="B633" s="552"/>
      <c r="C633" s="455"/>
      <c r="D633" s="521"/>
      <c r="E633" s="448"/>
      <c r="F633" s="112" t="s">
        <v>396</v>
      </c>
      <c r="G633" s="523" t="s">
        <v>908</v>
      </c>
      <c r="H633" s="523"/>
      <c r="I633" s="523"/>
      <c r="J633" s="523"/>
      <c r="K633" s="502"/>
      <c r="L633" s="499"/>
    </row>
    <row r="634" spans="1:12" ht="15" customHeight="1" x14ac:dyDescent="0.25">
      <c r="A634" s="550"/>
      <c r="B634" s="552"/>
      <c r="C634" s="455"/>
      <c r="D634" s="521"/>
      <c r="E634" s="448"/>
      <c r="F634" s="110" t="s">
        <v>256</v>
      </c>
      <c r="G634" s="524" t="s">
        <v>59</v>
      </c>
      <c r="H634" s="524"/>
      <c r="I634" s="524"/>
      <c r="J634" s="524"/>
      <c r="K634" s="502"/>
      <c r="L634" s="499"/>
    </row>
    <row r="635" spans="1:12" ht="15.6" customHeight="1" x14ac:dyDescent="0.25">
      <c r="A635" s="550"/>
      <c r="B635" s="552"/>
      <c r="C635" s="455"/>
      <c r="D635" s="521"/>
      <c r="E635" s="448"/>
      <c r="F635" s="93" t="s">
        <v>379</v>
      </c>
      <c r="G635" s="523" t="s">
        <v>380</v>
      </c>
      <c r="H635" s="523"/>
      <c r="I635" s="523"/>
      <c r="J635" s="523"/>
      <c r="K635" s="502"/>
      <c r="L635" s="499"/>
    </row>
    <row r="636" spans="1:12" ht="15.6" customHeight="1" x14ac:dyDescent="0.25">
      <c r="A636" s="550"/>
      <c r="B636" s="552"/>
      <c r="C636" s="455"/>
      <c r="D636" s="521"/>
      <c r="E636" s="448"/>
      <c r="F636" s="93" t="s">
        <v>701</v>
      </c>
      <c r="G636" s="523">
        <v>100000</v>
      </c>
      <c r="H636" s="523"/>
      <c r="I636" s="523"/>
      <c r="J636" s="523"/>
      <c r="K636" s="502"/>
      <c r="L636" s="499"/>
    </row>
    <row r="637" spans="1:12" ht="15.6" customHeight="1" x14ac:dyDescent="0.25">
      <c r="A637" s="550"/>
      <c r="B637" s="552"/>
      <c r="C637" s="455"/>
      <c r="D637" s="521"/>
      <c r="E637" s="448"/>
      <c r="F637" s="93" t="s">
        <v>257</v>
      </c>
      <c r="G637" s="523" t="s">
        <v>556</v>
      </c>
      <c r="H637" s="523"/>
      <c r="I637" s="523"/>
      <c r="J637" s="523"/>
      <c r="K637" s="502"/>
      <c r="L637" s="499"/>
    </row>
    <row r="638" spans="1:12" ht="15.6" customHeight="1" x14ac:dyDescent="0.25">
      <c r="A638" s="550"/>
      <c r="B638" s="552"/>
      <c r="C638" s="455"/>
      <c r="D638" s="521"/>
      <c r="E638" s="448"/>
      <c r="F638" s="93" t="s">
        <v>376</v>
      </c>
      <c r="G638" s="523" t="s">
        <v>392</v>
      </c>
      <c r="H638" s="523"/>
      <c r="I638" s="523"/>
      <c r="J638" s="523"/>
      <c r="K638" s="502"/>
      <c r="L638" s="499"/>
    </row>
    <row r="639" spans="1:12" ht="15.6" customHeight="1" x14ac:dyDescent="0.25">
      <c r="A639" s="550"/>
      <c r="B639" s="552"/>
      <c r="C639" s="455"/>
      <c r="D639" s="521"/>
      <c r="E639" s="448"/>
      <c r="F639" s="93" t="s">
        <v>702</v>
      </c>
      <c r="G639" s="523" t="s">
        <v>709</v>
      </c>
      <c r="H639" s="523"/>
      <c r="I639" s="523"/>
      <c r="J639" s="523"/>
      <c r="K639" s="502"/>
      <c r="L639" s="499"/>
    </row>
    <row r="640" spans="1:12" ht="15.6" customHeight="1" x14ac:dyDescent="0.25">
      <c r="A640" s="550"/>
      <c r="B640" s="552"/>
      <c r="C640" s="455"/>
      <c r="D640" s="521"/>
      <c r="E640" s="448"/>
      <c r="F640" s="93" t="s">
        <v>381</v>
      </c>
      <c r="G640" s="523" t="s">
        <v>382</v>
      </c>
      <c r="H640" s="523"/>
      <c r="I640" s="523"/>
      <c r="J640" s="523"/>
      <c r="K640" s="502"/>
      <c r="L640" s="500"/>
    </row>
    <row r="641" spans="1:12" ht="15.6" customHeight="1" x14ac:dyDescent="0.25">
      <c r="A641" s="550"/>
      <c r="B641" s="552"/>
      <c r="C641" s="455"/>
      <c r="D641" s="521"/>
      <c r="E641" s="448"/>
      <c r="F641" s="94" t="s">
        <v>358</v>
      </c>
      <c r="G641" s="523" t="s">
        <v>900</v>
      </c>
      <c r="H641" s="523"/>
      <c r="I641" s="523"/>
      <c r="J641" s="523"/>
      <c r="K641" s="571">
        <v>5</v>
      </c>
      <c r="L641" s="443">
        <v>13091</v>
      </c>
    </row>
    <row r="642" spans="1:12" ht="15.6" customHeight="1" x14ac:dyDescent="0.25">
      <c r="A642" s="550"/>
      <c r="B642" s="552"/>
      <c r="C642" s="455"/>
      <c r="D642" s="521"/>
      <c r="E642" s="448"/>
      <c r="F642" s="93" t="s">
        <v>383</v>
      </c>
      <c r="G642" s="523" t="s">
        <v>394</v>
      </c>
      <c r="H642" s="523"/>
      <c r="I642" s="523"/>
      <c r="J642" s="523"/>
      <c r="K642" s="572"/>
      <c r="L642" s="444" t="e">
        <f>#REF!-#REF!*10%</f>
        <v>#REF!</v>
      </c>
    </row>
    <row r="643" spans="1:12" ht="15.6" customHeight="1" x14ac:dyDescent="0.25">
      <c r="A643" s="550"/>
      <c r="B643" s="552"/>
      <c r="C643" s="455"/>
      <c r="D643" s="521"/>
      <c r="E643" s="448"/>
      <c r="F643" s="93" t="s">
        <v>389</v>
      </c>
      <c r="G643" s="523" t="s">
        <v>390</v>
      </c>
      <c r="H643" s="523"/>
      <c r="I643" s="523"/>
      <c r="J643" s="523"/>
      <c r="K643" s="572"/>
      <c r="L643" s="444" t="e">
        <f>#REF!-#REF!*10%</f>
        <v>#REF!</v>
      </c>
    </row>
    <row r="644" spans="1:12" ht="15.6" customHeight="1" x14ac:dyDescent="0.25">
      <c r="A644" s="550"/>
      <c r="B644" s="552"/>
      <c r="C644" s="455"/>
      <c r="D644" s="521"/>
      <c r="E644" s="448"/>
      <c r="F644" s="93" t="s">
        <v>704</v>
      </c>
      <c r="G644" s="523" t="s">
        <v>705</v>
      </c>
      <c r="H644" s="523"/>
      <c r="I644" s="523"/>
      <c r="J644" s="523"/>
      <c r="K644" s="572"/>
      <c r="L644" s="444" t="e">
        <f>#REF!-#REF!*10%</f>
        <v>#REF!</v>
      </c>
    </row>
    <row r="645" spans="1:12" ht="15.6" customHeight="1" x14ac:dyDescent="0.25">
      <c r="A645" s="550"/>
      <c r="B645" s="552"/>
      <c r="C645" s="455"/>
      <c r="D645" s="521"/>
      <c r="E645" s="448"/>
      <c r="F645" s="93" t="s">
        <v>706</v>
      </c>
      <c r="G645" s="523" t="s">
        <v>390</v>
      </c>
      <c r="H645" s="523"/>
      <c r="I645" s="523"/>
      <c r="J645" s="523"/>
      <c r="K645" s="572"/>
      <c r="L645" s="444" t="e">
        <f>#REF!-#REF!*10%</f>
        <v>#REF!</v>
      </c>
    </row>
    <row r="646" spans="1:12" ht="15.6" customHeight="1" x14ac:dyDescent="0.25">
      <c r="A646" s="550"/>
      <c r="B646" s="552"/>
      <c r="C646" s="455"/>
      <c r="D646" s="521"/>
      <c r="E646" s="448"/>
      <c r="F646" s="93" t="s">
        <v>1271</v>
      </c>
      <c r="G646" s="523" t="s">
        <v>390</v>
      </c>
      <c r="H646" s="523"/>
      <c r="I646" s="523"/>
      <c r="J646" s="523"/>
      <c r="K646" s="572"/>
      <c r="L646" s="444" t="e">
        <f>#REF!-#REF!*10%</f>
        <v>#REF!</v>
      </c>
    </row>
    <row r="647" spans="1:12" ht="15.6" customHeight="1" x14ac:dyDescent="0.25">
      <c r="A647" s="550"/>
      <c r="B647" s="552"/>
      <c r="C647" s="455"/>
      <c r="D647" s="521"/>
      <c r="E647" s="448"/>
      <c r="F647" s="93" t="s">
        <v>707</v>
      </c>
      <c r="G647" s="523" t="s">
        <v>1270</v>
      </c>
      <c r="H647" s="523"/>
      <c r="I647" s="523"/>
      <c r="J647" s="523"/>
      <c r="K647" s="572"/>
      <c r="L647" s="444" t="e">
        <f>#REF!-#REF!*10%</f>
        <v>#REF!</v>
      </c>
    </row>
    <row r="648" spans="1:12" ht="15.6" customHeight="1" x14ac:dyDescent="0.25">
      <c r="A648" s="550"/>
      <c r="B648" s="552"/>
      <c r="C648" s="455"/>
      <c r="D648" s="521"/>
      <c r="E648" s="448"/>
      <c r="F648" s="93" t="s">
        <v>708</v>
      </c>
      <c r="G648" s="523" t="s">
        <v>390</v>
      </c>
      <c r="H648" s="523"/>
      <c r="I648" s="523"/>
      <c r="J648" s="523"/>
      <c r="K648" s="572"/>
      <c r="L648" s="444" t="e">
        <f>#REF!-#REF!*10%</f>
        <v>#REF!</v>
      </c>
    </row>
    <row r="649" spans="1:12" ht="15.6" customHeight="1" x14ac:dyDescent="0.25">
      <c r="A649" s="550"/>
      <c r="B649" s="552"/>
      <c r="C649" s="455"/>
      <c r="D649" s="521"/>
      <c r="E649" s="448"/>
      <c r="F649" s="93" t="s">
        <v>377</v>
      </c>
      <c r="G649" s="523" t="s">
        <v>387</v>
      </c>
      <c r="H649" s="523"/>
      <c r="I649" s="523"/>
      <c r="J649" s="523"/>
      <c r="K649" s="572"/>
      <c r="L649" s="444" t="e">
        <f>#REF!-#REF!*10%</f>
        <v>#REF!</v>
      </c>
    </row>
    <row r="650" spans="1:12" ht="15.6" customHeight="1" x14ac:dyDescent="0.25">
      <c r="A650" s="550"/>
      <c r="B650" s="552"/>
      <c r="C650" s="455"/>
      <c r="D650" s="521"/>
      <c r="E650" s="448"/>
      <c r="F650" s="93" t="s">
        <v>388</v>
      </c>
      <c r="G650" s="523" t="s">
        <v>393</v>
      </c>
      <c r="H650" s="523"/>
      <c r="I650" s="523"/>
      <c r="J650" s="523"/>
      <c r="K650" s="572"/>
      <c r="L650" s="444" t="e">
        <f>#REF!-#REF!*10%</f>
        <v>#REF!</v>
      </c>
    </row>
    <row r="651" spans="1:12" ht="15.6" customHeight="1" x14ac:dyDescent="0.25">
      <c r="A651" s="550"/>
      <c r="B651" s="552"/>
      <c r="C651" s="455"/>
      <c r="D651" s="521"/>
      <c r="E651" s="448"/>
      <c r="F651" s="93" t="s">
        <v>562</v>
      </c>
      <c r="G651" s="523" t="s">
        <v>1476</v>
      </c>
      <c r="H651" s="523"/>
      <c r="I651" s="523"/>
      <c r="J651" s="523"/>
      <c r="K651" s="572"/>
      <c r="L651" s="444" t="e">
        <f>#REF!-#REF!*10%</f>
        <v>#REF!</v>
      </c>
    </row>
    <row r="652" spans="1:12" ht="15.6" customHeight="1" x14ac:dyDescent="0.25">
      <c r="A652" s="550"/>
      <c r="B652" s="552"/>
      <c r="C652" s="455"/>
      <c r="D652" s="521"/>
      <c r="E652" s="448"/>
      <c r="F652" s="93" t="s">
        <v>1183</v>
      </c>
      <c r="G652" s="573" t="s">
        <v>1475</v>
      </c>
      <c r="H652" s="574"/>
      <c r="I652" s="574"/>
      <c r="J652" s="575"/>
      <c r="K652" s="572"/>
      <c r="L652" s="444" t="e">
        <f>#REF!-#REF!*10%</f>
        <v>#REF!</v>
      </c>
    </row>
    <row r="653" spans="1:12" ht="15.6" customHeight="1" x14ac:dyDescent="0.25">
      <c r="A653" s="550"/>
      <c r="B653" s="552"/>
      <c r="C653" s="455"/>
      <c r="D653" s="521"/>
      <c r="E653" s="448"/>
      <c r="F653" s="93" t="s">
        <v>570</v>
      </c>
      <c r="G653" s="523" t="s">
        <v>613</v>
      </c>
      <c r="H653" s="523"/>
      <c r="I653" s="523"/>
      <c r="J653" s="523"/>
      <c r="K653" s="572"/>
      <c r="L653" s="444" t="e">
        <f>#REF!-#REF!*10%</f>
        <v>#REF!</v>
      </c>
    </row>
    <row r="654" spans="1:12" ht="15.6" customHeight="1" x14ac:dyDescent="0.25">
      <c r="A654" s="550"/>
      <c r="B654" s="552"/>
      <c r="C654" s="455"/>
      <c r="D654" s="521"/>
      <c r="E654" s="448"/>
      <c r="F654" s="111" t="s">
        <v>84</v>
      </c>
      <c r="G654" s="526">
        <v>1.2</v>
      </c>
      <c r="H654" s="526"/>
      <c r="I654" s="526"/>
      <c r="J654" s="526"/>
      <c r="K654" s="572"/>
      <c r="L654" s="444" t="e">
        <f>#REF!-#REF!*10%</f>
        <v>#REF!</v>
      </c>
    </row>
    <row r="655" spans="1:12" ht="15" customHeight="1" x14ac:dyDescent="0.25">
      <c r="A655" s="550"/>
      <c r="B655" s="553"/>
      <c r="C655" s="455"/>
      <c r="D655" s="521"/>
      <c r="E655" s="448"/>
      <c r="F655" s="96" t="s">
        <v>1016</v>
      </c>
      <c r="G655" s="454">
        <v>5</v>
      </c>
      <c r="H655" s="454"/>
      <c r="I655" s="454"/>
      <c r="J655" s="454"/>
      <c r="K655" s="572"/>
      <c r="L655" s="511" t="e">
        <f>#REF!-#REF!*10%</f>
        <v>#REF!</v>
      </c>
    </row>
    <row r="656" spans="1:12" ht="15" customHeight="1" x14ac:dyDescent="0.25">
      <c r="A656" s="549">
        <v>5</v>
      </c>
      <c r="B656" s="551"/>
      <c r="C656" s="455" t="s">
        <v>1462</v>
      </c>
      <c r="D656" s="520"/>
      <c r="E656" s="448"/>
      <c r="F656" s="110" t="s">
        <v>81</v>
      </c>
      <c r="G656" s="523" t="s">
        <v>6</v>
      </c>
      <c r="H656" s="523"/>
      <c r="I656" s="523"/>
      <c r="J656" s="523"/>
      <c r="K656" s="560">
        <v>3</v>
      </c>
      <c r="L656" s="498">
        <v>13158</v>
      </c>
    </row>
    <row r="657" spans="1:12" ht="15" customHeight="1" x14ac:dyDescent="0.25">
      <c r="A657" s="550"/>
      <c r="B657" s="552"/>
      <c r="C657" s="455"/>
      <c r="D657" s="521"/>
      <c r="E657" s="448"/>
      <c r="F657" s="110" t="s">
        <v>80</v>
      </c>
      <c r="G657" s="469">
        <v>42</v>
      </c>
      <c r="H657" s="469"/>
      <c r="I657" s="469"/>
      <c r="J657" s="469"/>
      <c r="K657" s="502"/>
      <c r="L657" s="499"/>
    </row>
    <row r="658" spans="1:12" ht="15" customHeight="1" x14ac:dyDescent="0.25">
      <c r="A658" s="550"/>
      <c r="B658" s="552"/>
      <c r="C658" s="455"/>
      <c r="D658" s="521"/>
      <c r="E658" s="448"/>
      <c r="F658" s="110" t="s">
        <v>8</v>
      </c>
      <c r="G658" s="240">
        <v>3000</v>
      </c>
      <c r="H658" s="241">
        <v>4000</v>
      </c>
      <c r="I658" s="312">
        <v>5000</v>
      </c>
      <c r="J658" s="242">
        <v>6000</v>
      </c>
      <c r="K658" s="502"/>
      <c r="L658" s="499"/>
    </row>
    <row r="659" spans="1:12" ht="15" customHeight="1" x14ac:dyDescent="0.25">
      <c r="A659" s="550"/>
      <c r="B659" s="552"/>
      <c r="C659" s="455"/>
      <c r="D659" s="521"/>
      <c r="E659" s="448"/>
      <c r="F659" s="110" t="s">
        <v>817</v>
      </c>
      <c r="G659" s="243">
        <f>G657*114</f>
        <v>4788</v>
      </c>
      <c r="H659" s="244">
        <f>G657*128</f>
        <v>5376</v>
      </c>
      <c r="I659" s="313">
        <f>G657*143</f>
        <v>6006</v>
      </c>
      <c r="J659" s="245">
        <f>G657*148</f>
        <v>6216</v>
      </c>
      <c r="K659" s="502"/>
      <c r="L659" s="499"/>
    </row>
    <row r="660" spans="1:12" ht="15" customHeight="1" x14ac:dyDescent="0.25">
      <c r="A660" s="550"/>
      <c r="B660" s="552"/>
      <c r="C660" s="455"/>
      <c r="D660" s="521"/>
      <c r="E660" s="448"/>
      <c r="F660" s="110" t="s">
        <v>1269</v>
      </c>
      <c r="G660" s="451">
        <v>0.98</v>
      </c>
      <c r="H660" s="451"/>
      <c r="I660" s="451"/>
      <c r="J660" s="451"/>
      <c r="K660" s="502"/>
      <c r="L660" s="499"/>
    </row>
    <row r="661" spans="1:12" ht="15" customHeight="1" x14ac:dyDescent="0.25">
      <c r="A661" s="550"/>
      <c r="B661" s="552"/>
      <c r="C661" s="455"/>
      <c r="D661" s="521"/>
      <c r="E661" s="448"/>
      <c r="F661" s="93" t="s">
        <v>699</v>
      </c>
      <c r="G661" s="523" t="s">
        <v>700</v>
      </c>
      <c r="H661" s="523"/>
      <c r="I661" s="523"/>
      <c r="J661" s="523"/>
      <c r="K661" s="502"/>
      <c r="L661" s="499"/>
    </row>
    <row r="662" spans="1:12" ht="15" customHeight="1" x14ac:dyDescent="0.25">
      <c r="A662" s="550"/>
      <c r="B662" s="552"/>
      <c r="C662" s="455"/>
      <c r="D662" s="521"/>
      <c r="E662" s="448"/>
      <c r="F662" s="93" t="s">
        <v>1181</v>
      </c>
      <c r="G662" s="462" t="s">
        <v>1179</v>
      </c>
      <c r="H662" s="463"/>
      <c r="I662" s="463"/>
      <c r="J662" s="464"/>
      <c r="K662" s="502"/>
      <c r="L662" s="499"/>
    </row>
    <row r="663" spans="1:12" ht="15" customHeight="1" x14ac:dyDescent="0.25">
      <c r="A663" s="550"/>
      <c r="B663" s="552"/>
      <c r="C663" s="455"/>
      <c r="D663" s="521"/>
      <c r="E663" s="448"/>
      <c r="F663" s="110" t="s">
        <v>83</v>
      </c>
      <c r="G663" s="524">
        <v>66</v>
      </c>
      <c r="H663" s="524"/>
      <c r="I663" s="524"/>
      <c r="J663" s="524"/>
      <c r="K663" s="502"/>
      <c r="L663" s="499"/>
    </row>
    <row r="664" spans="1:12" ht="15" customHeight="1" x14ac:dyDescent="0.25">
      <c r="A664" s="550"/>
      <c r="B664" s="552"/>
      <c r="C664" s="455"/>
      <c r="D664" s="521"/>
      <c r="E664" s="448"/>
      <c r="F664" s="112" t="s">
        <v>396</v>
      </c>
      <c r="G664" s="523" t="s">
        <v>908</v>
      </c>
      <c r="H664" s="523"/>
      <c r="I664" s="523"/>
      <c r="J664" s="523"/>
      <c r="K664" s="502"/>
      <c r="L664" s="499"/>
    </row>
    <row r="665" spans="1:12" ht="15" customHeight="1" x14ac:dyDescent="0.25">
      <c r="A665" s="550"/>
      <c r="B665" s="552"/>
      <c r="C665" s="455"/>
      <c r="D665" s="521"/>
      <c r="E665" s="448"/>
      <c r="F665" s="110" t="s">
        <v>256</v>
      </c>
      <c r="G665" s="524" t="s">
        <v>60</v>
      </c>
      <c r="H665" s="524"/>
      <c r="I665" s="524"/>
      <c r="J665" s="524"/>
      <c r="K665" s="502"/>
      <c r="L665" s="499"/>
    </row>
    <row r="666" spans="1:12" ht="15.6" customHeight="1" x14ac:dyDescent="0.25">
      <c r="A666" s="550"/>
      <c r="B666" s="552"/>
      <c r="C666" s="455"/>
      <c r="D666" s="521"/>
      <c r="E666" s="448"/>
      <c r="F666" s="93" t="s">
        <v>379</v>
      </c>
      <c r="G666" s="523" t="s">
        <v>380</v>
      </c>
      <c r="H666" s="523"/>
      <c r="I666" s="523"/>
      <c r="J666" s="523"/>
      <c r="K666" s="502"/>
      <c r="L666" s="499"/>
    </row>
    <row r="667" spans="1:12" ht="15.6" customHeight="1" x14ac:dyDescent="0.25">
      <c r="A667" s="550"/>
      <c r="B667" s="552"/>
      <c r="C667" s="455"/>
      <c r="D667" s="521"/>
      <c r="E667" s="448"/>
      <c r="F667" s="93" t="s">
        <v>701</v>
      </c>
      <c r="G667" s="523">
        <v>100000</v>
      </c>
      <c r="H667" s="523"/>
      <c r="I667" s="523"/>
      <c r="J667" s="523"/>
      <c r="K667" s="502"/>
      <c r="L667" s="499"/>
    </row>
    <row r="668" spans="1:12" ht="15.6" customHeight="1" x14ac:dyDescent="0.25">
      <c r="A668" s="550"/>
      <c r="B668" s="552"/>
      <c r="C668" s="455"/>
      <c r="D668" s="521"/>
      <c r="E668" s="448"/>
      <c r="F668" s="93" t="s">
        <v>257</v>
      </c>
      <c r="G668" s="523" t="s">
        <v>556</v>
      </c>
      <c r="H668" s="523"/>
      <c r="I668" s="523"/>
      <c r="J668" s="523"/>
      <c r="K668" s="502"/>
      <c r="L668" s="499"/>
    </row>
    <row r="669" spans="1:12" ht="15.6" customHeight="1" x14ac:dyDescent="0.25">
      <c r="A669" s="550"/>
      <c r="B669" s="552"/>
      <c r="C669" s="455"/>
      <c r="D669" s="521"/>
      <c r="E669" s="448"/>
      <c r="F669" s="93" t="s">
        <v>376</v>
      </c>
      <c r="G669" s="523" t="s">
        <v>392</v>
      </c>
      <c r="H669" s="523"/>
      <c r="I669" s="523"/>
      <c r="J669" s="523"/>
      <c r="K669" s="502"/>
      <c r="L669" s="499"/>
    </row>
    <row r="670" spans="1:12" ht="15.6" customHeight="1" x14ac:dyDescent="0.25">
      <c r="A670" s="550"/>
      <c r="B670" s="552"/>
      <c r="C670" s="455"/>
      <c r="D670" s="521"/>
      <c r="E670" s="448"/>
      <c r="F670" s="93" t="s">
        <v>702</v>
      </c>
      <c r="G670" s="523" t="s">
        <v>709</v>
      </c>
      <c r="H670" s="523"/>
      <c r="I670" s="523"/>
      <c r="J670" s="523"/>
      <c r="K670" s="502"/>
      <c r="L670" s="499"/>
    </row>
    <row r="671" spans="1:12" ht="15.6" customHeight="1" x14ac:dyDescent="0.25">
      <c r="A671" s="550"/>
      <c r="B671" s="552"/>
      <c r="C671" s="455"/>
      <c r="D671" s="521"/>
      <c r="E671" s="448"/>
      <c r="F671" s="93" t="s">
        <v>381</v>
      </c>
      <c r="G671" s="523" t="s">
        <v>382</v>
      </c>
      <c r="H671" s="523"/>
      <c r="I671" s="523"/>
      <c r="J671" s="523"/>
      <c r="K671" s="502"/>
      <c r="L671" s="500"/>
    </row>
    <row r="672" spans="1:12" ht="15.6" customHeight="1" x14ac:dyDescent="0.25">
      <c r="A672" s="550"/>
      <c r="B672" s="552"/>
      <c r="C672" s="455"/>
      <c r="D672" s="521"/>
      <c r="E672" s="448"/>
      <c r="F672" s="94" t="s">
        <v>358</v>
      </c>
      <c r="G672" s="523" t="s">
        <v>900</v>
      </c>
      <c r="H672" s="523"/>
      <c r="I672" s="523"/>
      <c r="J672" s="523"/>
      <c r="K672" s="571">
        <v>5</v>
      </c>
      <c r="L672" s="443">
        <v>14079</v>
      </c>
    </row>
    <row r="673" spans="1:12" ht="15.6" customHeight="1" x14ac:dyDescent="0.25">
      <c r="A673" s="550"/>
      <c r="B673" s="552"/>
      <c r="C673" s="455"/>
      <c r="D673" s="521"/>
      <c r="E673" s="448"/>
      <c r="F673" s="93" t="s">
        <v>383</v>
      </c>
      <c r="G673" s="523" t="s">
        <v>394</v>
      </c>
      <c r="H673" s="523"/>
      <c r="I673" s="523"/>
      <c r="J673" s="523"/>
      <c r="K673" s="572"/>
      <c r="L673" s="444" t="e">
        <f>#REF!-#REF!*10%</f>
        <v>#REF!</v>
      </c>
    </row>
    <row r="674" spans="1:12" ht="15.6" customHeight="1" x14ac:dyDescent="0.25">
      <c r="A674" s="550"/>
      <c r="B674" s="552"/>
      <c r="C674" s="455"/>
      <c r="D674" s="521"/>
      <c r="E674" s="448"/>
      <c r="F674" s="93" t="s">
        <v>389</v>
      </c>
      <c r="G674" s="523" t="s">
        <v>390</v>
      </c>
      <c r="H674" s="523"/>
      <c r="I674" s="523"/>
      <c r="J674" s="523"/>
      <c r="K674" s="572"/>
      <c r="L674" s="444" t="e">
        <f>#REF!-#REF!*10%</f>
        <v>#REF!</v>
      </c>
    </row>
    <row r="675" spans="1:12" ht="15.6" customHeight="1" x14ac:dyDescent="0.25">
      <c r="A675" s="550"/>
      <c r="B675" s="552"/>
      <c r="C675" s="455"/>
      <c r="D675" s="521"/>
      <c r="E675" s="448"/>
      <c r="F675" s="93" t="s">
        <v>704</v>
      </c>
      <c r="G675" s="523" t="s">
        <v>705</v>
      </c>
      <c r="H675" s="523"/>
      <c r="I675" s="523"/>
      <c r="J675" s="523"/>
      <c r="K675" s="572"/>
      <c r="L675" s="444" t="e">
        <f>#REF!-#REF!*10%</f>
        <v>#REF!</v>
      </c>
    </row>
    <row r="676" spans="1:12" ht="15.6" customHeight="1" x14ac:dyDescent="0.25">
      <c r="A676" s="550"/>
      <c r="B676" s="552"/>
      <c r="C676" s="455"/>
      <c r="D676" s="521"/>
      <c r="E676" s="448"/>
      <c r="F676" s="93" t="s">
        <v>706</v>
      </c>
      <c r="G676" s="523" t="s">
        <v>390</v>
      </c>
      <c r="H676" s="523"/>
      <c r="I676" s="523"/>
      <c r="J676" s="523"/>
      <c r="K676" s="572"/>
      <c r="L676" s="444" t="e">
        <f>#REF!-#REF!*10%</f>
        <v>#REF!</v>
      </c>
    </row>
    <row r="677" spans="1:12" ht="15.6" customHeight="1" x14ac:dyDescent="0.25">
      <c r="A677" s="550"/>
      <c r="B677" s="552"/>
      <c r="C677" s="455"/>
      <c r="D677" s="521"/>
      <c r="E677" s="448"/>
      <c r="F677" s="93" t="s">
        <v>1271</v>
      </c>
      <c r="G677" s="523" t="s">
        <v>390</v>
      </c>
      <c r="H677" s="523"/>
      <c r="I677" s="523"/>
      <c r="J677" s="523"/>
      <c r="K677" s="572"/>
      <c r="L677" s="444" t="e">
        <f>#REF!-#REF!*10%</f>
        <v>#REF!</v>
      </c>
    </row>
    <row r="678" spans="1:12" ht="15.6" customHeight="1" x14ac:dyDescent="0.25">
      <c r="A678" s="550"/>
      <c r="B678" s="552"/>
      <c r="C678" s="455"/>
      <c r="D678" s="521"/>
      <c r="E678" s="448"/>
      <c r="F678" s="93" t="s">
        <v>707</v>
      </c>
      <c r="G678" s="523" t="s">
        <v>1270</v>
      </c>
      <c r="H678" s="523"/>
      <c r="I678" s="523"/>
      <c r="J678" s="523"/>
      <c r="K678" s="572"/>
      <c r="L678" s="444" t="e">
        <f>#REF!-#REF!*10%</f>
        <v>#REF!</v>
      </c>
    </row>
    <row r="679" spans="1:12" ht="15.6" customHeight="1" x14ac:dyDescent="0.25">
      <c r="A679" s="550"/>
      <c r="B679" s="552"/>
      <c r="C679" s="455"/>
      <c r="D679" s="521"/>
      <c r="E679" s="448"/>
      <c r="F679" s="93" t="s">
        <v>708</v>
      </c>
      <c r="G679" s="523" t="s">
        <v>390</v>
      </c>
      <c r="H679" s="523"/>
      <c r="I679" s="523"/>
      <c r="J679" s="523"/>
      <c r="K679" s="572"/>
      <c r="L679" s="444" t="e">
        <f>#REF!-#REF!*10%</f>
        <v>#REF!</v>
      </c>
    </row>
    <row r="680" spans="1:12" ht="15.6" customHeight="1" x14ac:dyDescent="0.25">
      <c r="A680" s="550"/>
      <c r="B680" s="552"/>
      <c r="C680" s="455"/>
      <c r="D680" s="521"/>
      <c r="E680" s="448"/>
      <c r="F680" s="93" t="s">
        <v>377</v>
      </c>
      <c r="G680" s="523" t="s">
        <v>387</v>
      </c>
      <c r="H680" s="523"/>
      <c r="I680" s="523"/>
      <c r="J680" s="523"/>
      <c r="K680" s="572"/>
      <c r="L680" s="444" t="e">
        <f>#REF!-#REF!*10%</f>
        <v>#REF!</v>
      </c>
    </row>
    <row r="681" spans="1:12" ht="15.6" customHeight="1" x14ac:dyDescent="0.25">
      <c r="A681" s="550"/>
      <c r="B681" s="552"/>
      <c r="C681" s="455"/>
      <c r="D681" s="521"/>
      <c r="E681" s="448"/>
      <c r="F681" s="93" t="s">
        <v>388</v>
      </c>
      <c r="G681" s="523" t="s">
        <v>393</v>
      </c>
      <c r="H681" s="523"/>
      <c r="I681" s="523"/>
      <c r="J681" s="523"/>
      <c r="K681" s="572"/>
      <c r="L681" s="444" t="e">
        <f>#REF!-#REF!*10%</f>
        <v>#REF!</v>
      </c>
    </row>
    <row r="682" spans="1:12" ht="15.6" customHeight="1" x14ac:dyDescent="0.25">
      <c r="A682" s="550"/>
      <c r="B682" s="552"/>
      <c r="C682" s="455"/>
      <c r="D682" s="521"/>
      <c r="E682" s="448"/>
      <c r="F682" s="93" t="s">
        <v>562</v>
      </c>
      <c r="G682" s="523" t="s">
        <v>1476</v>
      </c>
      <c r="H682" s="523"/>
      <c r="I682" s="523"/>
      <c r="J682" s="523"/>
      <c r="K682" s="572"/>
      <c r="L682" s="444" t="e">
        <f>#REF!-#REF!*10%</f>
        <v>#REF!</v>
      </c>
    </row>
    <row r="683" spans="1:12" ht="15.6" customHeight="1" x14ac:dyDescent="0.25">
      <c r="A683" s="550"/>
      <c r="B683" s="552"/>
      <c r="C683" s="455"/>
      <c r="D683" s="521"/>
      <c r="E683" s="448"/>
      <c r="F683" s="93" t="s">
        <v>1183</v>
      </c>
      <c r="G683" s="573" t="s">
        <v>1475</v>
      </c>
      <c r="H683" s="574"/>
      <c r="I683" s="574"/>
      <c r="J683" s="575"/>
      <c r="K683" s="572"/>
      <c r="L683" s="444" t="e">
        <f>#REF!-#REF!*10%</f>
        <v>#REF!</v>
      </c>
    </row>
    <row r="684" spans="1:12" ht="15.6" customHeight="1" x14ac:dyDescent="0.25">
      <c r="A684" s="550"/>
      <c r="B684" s="552"/>
      <c r="C684" s="455"/>
      <c r="D684" s="521"/>
      <c r="E684" s="448"/>
      <c r="F684" s="93" t="s">
        <v>570</v>
      </c>
      <c r="G684" s="523" t="s">
        <v>613</v>
      </c>
      <c r="H684" s="523"/>
      <c r="I684" s="523"/>
      <c r="J684" s="523"/>
      <c r="K684" s="572"/>
      <c r="L684" s="444" t="e">
        <f>#REF!-#REF!*10%</f>
        <v>#REF!</v>
      </c>
    </row>
    <row r="685" spans="1:12" ht="15.6" customHeight="1" x14ac:dyDescent="0.25">
      <c r="A685" s="550"/>
      <c r="B685" s="552"/>
      <c r="C685" s="455"/>
      <c r="D685" s="521"/>
      <c r="E685" s="448"/>
      <c r="F685" s="111" t="s">
        <v>84</v>
      </c>
      <c r="G685" s="526">
        <v>1.2</v>
      </c>
      <c r="H685" s="526"/>
      <c r="I685" s="526"/>
      <c r="J685" s="526"/>
      <c r="K685" s="572"/>
      <c r="L685" s="444" t="e">
        <f>#REF!-#REF!*10%</f>
        <v>#REF!</v>
      </c>
    </row>
    <row r="686" spans="1:12" ht="15" customHeight="1" x14ac:dyDescent="0.25">
      <c r="A686" s="550"/>
      <c r="B686" s="553"/>
      <c r="C686" s="455"/>
      <c r="D686" s="521"/>
      <c r="E686" s="448"/>
      <c r="F686" s="96" t="s">
        <v>1016</v>
      </c>
      <c r="G686" s="454">
        <v>5</v>
      </c>
      <c r="H686" s="454"/>
      <c r="I686" s="454"/>
      <c r="J686" s="454"/>
      <c r="K686" s="572"/>
      <c r="L686" s="511" t="e">
        <f>#REF!-#REF!*10%</f>
        <v>#REF!</v>
      </c>
    </row>
    <row r="687" spans="1:12" ht="15" customHeight="1" x14ac:dyDescent="0.25">
      <c r="A687" s="549">
        <v>6</v>
      </c>
      <c r="B687" s="551"/>
      <c r="C687" s="455" t="s">
        <v>1463</v>
      </c>
      <c r="D687" s="520"/>
      <c r="E687" s="448"/>
      <c r="F687" s="110" t="s">
        <v>81</v>
      </c>
      <c r="G687" s="523" t="s">
        <v>6</v>
      </c>
      <c r="H687" s="523"/>
      <c r="I687" s="523"/>
      <c r="J687" s="523"/>
      <c r="K687" s="560">
        <v>3</v>
      </c>
      <c r="L687" s="498">
        <v>14544</v>
      </c>
    </row>
    <row r="688" spans="1:12" ht="15" customHeight="1" x14ac:dyDescent="0.25">
      <c r="A688" s="550"/>
      <c r="B688" s="552"/>
      <c r="C688" s="455"/>
      <c r="D688" s="521"/>
      <c r="E688" s="448"/>
      <c r="F688" s="110" t="s">
        <v>80</v>
      </c>
      <c r="G688" s="469">
        <v>52</v>
      </c>
      <c r="H688" s="469"/>
      <c r="I688" s="469"/>
      <c r="J688" s="469"/>
      <c r="K688" s="502"/>
      <c r="L688" s="499"/>
    </row>
    <row r="689" spans="1:12" ht="15" customHeight="1" x14ac:dyDescent="0.25">
      <c r="A689" s="550"/>
      <c r="B689" s="552"/>
      <c r="C689" s="455"/>
      <c r="D689" s="521"/>
      <c r="E689" s="448"/>
      <c r="F689" s="110" t="s">
        <v>8</v>
      </c>
      <c r="G689" s="240">
        <v>3000</v>
      </c>
      <c r="H689" s="241">
        <v>4000</v>
      </c>
      <c r="I689" s="312">
        <v>5000</v>
      </c>
      <c r="J689" s="242">
        <v>6000</v>
      </c>
      <c r="K689" s="502"/>
      <c r="L689" s="499"/>
    </row>
    <row r="690" spans="1:12" ht="15" customHeight="1" x14ac:dyDescent="0.25">
      <c r="A690" s="550"/>
      <c r="B690" s="552"/>
      <c r="C690" s="455"/>
      <c r="D690" s="521"/>
      <c r="E690" s="448"/>
      <c r="F690" s="110" t="s">
        <v>817</v>
      </c>
      <c r="G690" s="243">
        <f>G688*114</f>
        <v>5928</v>
      </c>
      <c r="H690" s="244">
        <f>G688*128</f>
        <v>6656</v>
      </c>
      <c r="I690" s="313">
        <f>G688*143</f>
        <v>7436</v>
      </c>
      <c r="J690" s="245">
        <f>G688*148</f>
        <v>7696</v>
      </c>
      <c r="K690" s="502"/>
      <c r="L690" s="499"/>
    </row>
    <row r="691" spans="1:12" ht="15" customHeight="1" x14ac:dyDescent="0.25">
      <c r="A691" s="550"/>
      <c r="B691" s="552"/>
      <c r="C691" s="455"/>
      <c r="D691" s="521"/>
      <c r="E691" s="448"/>
      <c r="F691" s="110" t="s">
        <v>1269</v>
      </c>
      <c r="G691" s="451">
        <v>0.98</v>
      </c>
      <c r="H691" s="451"/>
      <c r="I691" s="451"/>
      <c r="J691" s="451"/>
      <c r="K691" s="502"/>
      <c r="L691" s="499"/>
    </row>
    <row r="692" spans="1:12" ht="15" customHeight="1" x14ac:dyDescent="0.25">
      <c r="A692" s="550"/>
      <c r="B692" s="552"/>
      <c r="C692" s="455"/>
      <c r="D692" s="521"/>
      <c r="E692" s="448"/>
      <c r="F692" s="93" t="s">
        <v>699</v>
      </c>
      <c r="G692" s="523" t="s">
        <v>700</v>
      </c>
      <c r="H692" s="523"/>
      <c r="I692" s="523"/>
      <c r="J692" s="523"/>
      <c r="K692" s="502"/>
      <c r="L692" s="499"/>
    </row>
    <row r="693" spans="1:12" ht="15" customHeight="1" x14ac:dyDescent="0.25">
      <c r="A693" s="550"/>
      <c r="B693" s="552"/>
      <c r="C693" s="455"/>
      <c r="D693" s="521"/>
      <c r="E693" s="448"/>
      <c r="F693" s="93" t="s">
        <v>1181</v>
      </c>
      <c r="G693" s="462" t="s">
        <v>1179</v>
      </c>
      <c r="H693" s="463"/>
      <c r="I693" s="463"/>
      <c r="J693" s="464"/>
      <c r="K693" s="502"/>
      <c r="L693" s="499"/>
    </row>
    <row r="694" spans="1:12" ht="15" customHeight="1" x14ac:dyDescent="0.25">
      <c r="A694" s="550"/>
      <c r="B694" s="552"/>
      <c r="C694" s="455"/>
      <c r="D694" s="521"/>
      <c r="E694" s="448"/>
      <c r="F694" s="110" t="s">
        <v>83</v>
      </c>
      <c r="G694" s="524">
        <v>66</v>
      </c>
      <c r="H694" s="524"/>
      <c r="I694" s="524"/>
      <c r="J694" s="524"/>
      <c r="K694" s="502"/>
      <c r="L694" s="499"/>
    </row>
    <row r="695" spans="1:12" ht="15" customHeight="1" x14ac:dyDescent="0.25">
      <c r="A695" s="550"/>
      <c r="B695" s="552"/>
      <c r="C695" s="455"/>
      <c r="D695" s="521"/>
      <c r="E695" s="448"/>
      <c r="F695" s="112" t="s">
        <v>396</v>
      </c>
      <c r="G695" s="523" t="s">
        <v>908</v>
      </c>
      <c r="H695" s="523"/>
      <c r="I695" s="523"/>
      <c r="J695" s="523"/>
      <c r="K695" s="502"/>
      <c r="L695" s="499"/>
    </row>
    <row r="696" spans="1:12" ht="15" customHeight="1" x14ac:dyDescent="0.25">
      <c r="A696" s="550"/>
      <c r="B696" s="552"/>
      <c r="C696" s="455"/>
      <c r="D696" s="521"/>
      <c r="E696" s="448"/>
      <c r="F696" s="110" t="s">
        <v>256</v>
      </c>
      <c r="G696" s="524" t="s">
        <v>70</v>
      </c>
      <c r="H696" s="524"/>
      <c r="I696" s="524"/>
      <c r="J696" s="524"/>
      <c r="K696" s="502"/>
      <c r="L696" s="499"/>
    </row>
    <row r="697" spans="1:12" ht="15.6" customHeight="1" x14ac:dyDescent="0.25">
      <c r="A697" s="550"/>
      <c r="B697" s="552"/>
      <c r="C697" s="455"/>
      <c r="D697" s="521"/>
      <c r="E697" s="448"/>
      <c r="F697" s="93" t="s">
        <v>379</v>
      </c>
      <c r="G697" s="523" t="s">
        <v>380</v>
      </c>
      <c r="H697" s="523"/>
      <c r="I697" s="523"/>
      <c r="J697" s="523"/>
      <c r="K697" s="502"/>
      <c r="L697" s="499"/>
    </row>
    <row r="698" spans="1:12" ht="15.6" customHeight="1" x14ac:dyDescent="0.25">
      <c r="A698" s="550"/>
      <c r="B698" s="552"/>
      <c r="C698" s="455"/>
      <c r="D698" s="521"/>
      <c r="E698" s="448"/>
      <c r="F698" s="93" t="s">
        <v>701</v>
      </c>
      <c r="G698" s="523">
        <v>100000</v>
      </c>
      <c r="H698" s="523"/>
      <c r="I698" s="523"/>
      <c r="J698" s="523"/>
      <c r="K698" s="502"/>
      <c r="L698" s="499"/>
    </row>
    <row r="699" spans="1:12" ht="15.6" customHeight="1" x14ac:dyDescent="0.25">
      <c r="A699" s="550"/>
      <c r="B699" s="552"/>
      <c r="C699" s="455"/>
      <c r="D699" s="521"/>
      <c r="E699" s="448"/>
      <c r="F699" s="93" t="s">
        <v>257</v>
      </c>
      <c r="G699" s="523" t="s">
        <v>556</v>
      </c>
      <c r="H699" s="523"/>
      <c r="I699" s="523"/>
      <c r="J699" s="523"/>
      <c r="K699" s="502"/>
      <c r="L699" s="499"/>
    </row>
    <row r="700" spans="1:12" ht="15.6" customHeight="1" x14ac:dyDescent="0.25">
      <c r="A700" s="550"/>
      <c r="B700" s="552"/>
      <c r="C700" s="455"/>
      <c r="D700" s="521"/>
      <c r="E700" s="448"/>
      <c r="F700" s="93" t="s">
        <v>376</v>
      </c>
      <c r="G700" s="523" t="s">
        <v>392</v>
      </c>
      <c r="H700" s="523"/>
      <c r="I700" s="523"/>
      <c r="J700" s="523"/>
      <c r="K700" s="502"/>
      <c r="L700" s="499"/>
    </row>
    <row r="701" spans="1:12" ht="15.6" customHeight="1" x14ac:dyDescent="0.25">
      <c r="A701" s="550"/>
      <c r="B701" s="552"/>
      <c r="C701" s="455"/>
      <c r="D701" s="521"/>
      <c r="E701" s="448"/>
      <c r="F701" s="93" t="s">
        <v>702</v>
      </c>
      <c r="G701" s="523" t="s">
        <v>709</v>
      </c>
      <c r="H701" s="523"/>
      <c r="I701" s="523"/>
      <c r="J701" s="523"/>
      <c r="K701" s="502"/>
      <c r="L701" s="499"/>
    </row>
    <row r="702" spans="1:12" ht="15.6" customHeight="1" x14ac:dyDescent="0.25">
      <c r="A702" s="550"/>
      <c r="B702" s="552"/>
      <c r="C702" s="455"/>
      <c r="D702" s="521"/>
      <c r="E702" s="448"/>
      <c r="F702" s="93" t="s">
        <v>381</v>
      </c>
      <c r="G702" s="523" t="s">
        <v>382</v>
      </c>
      <c r="H702" s="523"/>
      <c r="I702" s="523"/>
      <c r="J702" s="523"/>
      <c r="K702" s="502"/>
      <c r="L702" s="500"/>
    </row>
    <row r="703" spans="1:12" ht="15.6" customHeight="1" x14ac:dyDescent="0.25">
      <c r="A703" s="550"/>
      <c r="B703" s="552"/>
      <c r="C703" s="455"/>
      <c r="D703" s="521"/>
      <c r="E703" s="448"/>
      <c r="F703" s="94" t="s">
        <v>358</v>
      </c>
      <c r="G703" s="523" t="s">
        <v>900</v>
      </c>
      <c r="H703" s="523"/>
      <c r="I703" s="523"/>
      <c r="J703" s="523"/>
      <c r="K703" s="571">
        <v>5</v>
      </c>
      <c r="L703" s="443">
        <v>15562</v>
      </c>
    </row>
    <row r="704" spans="1:12" ht="15.6" customHeight="1" x14ac:dyDescent="0.25">
      <c r="A704" s="550"/>
      <c r="B704" s="552"/>
      <c r="C704" s="455"/>
      <c r="D704" s="521"/>
      <c r="E704" s="448"/>
      <c r="F704" s="93" t="s">
        <v>383</v>
      </c>
      <c r="G704" s="523" t="s">
        <v>394</v>
      </c>
      <c r="H704" s="523"/>
      <c r="I704" s="523"/>
      <c r="J704" s="523"/>
      <c r="K704" s="572"/>
      <c r="L704" s="444" t="e">
        <f>#REF!-#REF!*10%</f>
        <v>#REF!</v>
      </c>
    </row>
    <row r="705" spans="1:12" ht="15.6" customHeight="1" x14ac:dyDescent="0.25">
      <c r="A705" s="550"/>
      <c r="B705" s="552"/>
      <c r="C705" s="455"/>
      <c r="D705" s="521"/>
      <c r="E705" s="448"/>
      <c r="F705" s="93" t="s">
        <v>389</v>
      </c>
      <c r="G705" s="523" t="s">
        <v>390</v>
      </c>
      <c r="H705" s="523"/>
      <c r="I705" s="523"/>
      <c r="J705" s="523"/>
      <c r="K705" s="572"/>
      <c r="L705" s="444" t="e">
        <f>#REF!-#REF!*10%</f>
        <v>#REF!</v>
      </c>
    </row>
    <row r="706" spans="1:12" ht="15.6" customHeight="1" x14ac:dyDescent="0.25">
      <c r="A706" s="550"/>
      <c r="B706" s="552"/>
      <c r="C706" s="455"/>
      <c r="D706" s="521"/>
      <c r="E706" s="448"/>
      <c r="F706" s="93" t="s">
        <v>704</v>
      </c>
      <c r="G706" s="523" t="s">
        <v>705</v>
      </c>
      <c r="H706" s="523"/>
      <c r="I706" s="523"/>
      <c r="J706" s="523"/>
      <c r="K706" s="572"/>
      <c r="L706" s="444" t="e">
        <f>#REF!-#REF!*10%</f>
        <v>#REF!</v>
      </c>
    </row>
    <row r="707" spans="1:12" ht="15.6" customHeight="1" x14ac:dyDescent="0.25">
      <c r="A707" s="550"/>
      <c r="B707" s="552"/>
      <c r="C707" s="455"/>
      <c r="D707" s="521"/>
      <c r="E707" s="448"/>
      <c r="F707" s="93" t="s">
        <v>706</v>
      </c>
      <c r="G707" s="523" t="s">
        <v>390</v>
      </c>
      <c r="H707" s="523"/>
      <c r="I707" s="523"/>
      <c r="J707" s="523"/>
      <c r="K707" s="572"/>
      <c r="L707" s="444" t="e">
        <f>#REF!-#REF!*10%</f>
        <v>#REF!</v>
      </c>
    </row>
    <row r="708" spans="1:12" ht="15.6" customHeight="1" x14ac:dyDescent="0.25">
      <c r="A708" s="550"/>
      <c r="B708" s="552"/>
      <c r="C708" s="455"/>
      <c r="D708" s="521"/>
      <c r="E708" s="448"/>
      <c r="F708" s="93" t="s">
        <v>1271</v>
      </c>
      <c r="G708" s="523" t="s">
        <v>390</v>
      </c>
      <c r="H708" s="523"/>
      <c r="I708" s="523"/>
      <c r="J708" s="523"/>
      <c r="K708" s="572"/>
      <c r="L708" s="444" t="e">
        <f>#REF!-#REF!*10%</f>
        <v>#REF!</v>
      </c>
    </row>
    <row r="709" spans="1:12" ht="15.6" customHeight="1" x14ac:dyDescent="0.25">
      <c r="A709" s="550"/>
      <c r="B709" s="552"/>
      <c r="C709" s="455"/>
      <c r="D709" s="521"/>
      <c r="E709" s="448"/>
      <c r="F709" s="93" t="s">
        <v>707</v>
      </c>
      <c r="G709" s="523" t="s">
        <v>1270</v>
      </c>
      <c r="H709" s="523"/>
      <c r="I709" s="523"/>
      <c r="J709" s="523"/>
      <c r="K709" s="572"/>
      <c r="L709" s="444" t="e">
        <f>#REF!-#REF!*10%</f>
        <v>#REF!</v>
      </c>
    </row>
    <row r="710" spans="1:12" ht="15.6" customHeight="1" x14ac:dyDescent="0.25">
      <c r="A710" s="550"/>
      <c r="B710" s="552"/>
      <c r="C710" s="455"/>
      <c r="D710" s="521"/>
      <c r="E710" s="448"/>
      <c r="F710" s="93" t="s">
        <v>708</v>
      </c>
      <c r="G710" s="523" t="s">
        <v>390</v>
      </c>
      <c r="H710" s="523"/>
      <c r="I710" s="523"/>
      <c r="J710" s="523"/>
      <c r="K710" s="572"/>
      <c r="L710" s="444" t="e">
        <f>#REF!-#REF!*10%</f>
        <v>#REF!</v>
      </c>
    </row>
    <row r="711" spans="1:12" ht="15.6" customHeight="1" x14ac:dyDescent="0.25">
      <c r="A711" s="550"/>
      <c r="B711" s="552"/>
      <c r="C711" s="455"/>
      <c r="D711" s="521"/>
      <c r="E711" s="448"/>
      <c r="F711" s="93" t="s">
        <v>377</v>
      </c>
      <c r="G711" s="523" t="s">
        <v>387</v>
      </c>
      <c r="H711" s="523"/>
      <c r="I711" s="523"/>
      <c r="J711" s="523"/>
      <c r="K711" s="572"/>
      <c r="L711" s="444" t="e">
        <f>#REF!-#REF!*10%</f>
        <v>#REF!</v>
      </c>
    </row>
    <row r="712" spans="1:12" ht="15.6" customHeight="1" x14ac:dyDescent="0.25">
      <c r="A712" s="550"/>
      <c r="B712" s="552"/>
      <c r="C712" s="455"/>
      <c r="D712" s="521"/>
      <c r="E712" s="448"/>
      <c r="F712" s="93" t="s">
        <v>388</v>
      </c>
      <c r="G712" s="523" t="s">
        <v>393</v>
      </c>
      <c r="H712" s="523"/>
      <c r="I712" s="523"/>
      <c r="J712" s="523"/>
      <c r="K712" s="572"/>
      <c r="L712" s="444" t="e">
        <f>#REF!-#REF!*10%</f>
        <v>#REF!</v>
      </c>
    </row>
    <row r="713" spans="1:12" ht="15.6" customHeight="1" x14ac:dyDescent="0.25">
      <c r="A713" s="550"/>
      <c r="B713" s="552"/>
      <c r="C713" s="455"/>
      <c r="D713" s="521"/>
      <c r="E713" s="448"/>
      <c r="F713" s="93" t="s">
        <v>562</v>
      </c>
      <c r="G713" s="523" t="s">
        <v>1476</v>
      </c>
      <c r="H713" s="523"/>
      <c r="I713" s="523"/>
      <c r="J713" s="523"/>
      <c r="K713" s="572"/>
      <c r="L713" s="444" t="e">
        <f>#REF!-#REF!*10%</f>
        <v>#REF!</v>
      </c>
    </row>
    <row r="714" spans="1:12" ht="15.6" customHeight="1" x14ac:dyDescent="0.25">
      <c r="A714" s="550"/>
      <c r="B714" s="552"/>
      <c r="C714" s="455"/>
      <c r="D714" s="521"/>
      <c r="E714" s="448"/>
      <c r="F714" s="93" t="s">
        <v>1183</v>
      </c>
      <c r="G714" s="573" t="s">
        <v>1475</v>
      </c>
      <c r="H714" s="574"/>
      <c r="I714" s="574"/>
      <c r="J714" s="575"/>
      <c r="K714" s="572"/>
      <c r="L714" s="444" t="e">
        <f>#REF!-#REF!*10%</f>
        <v>#REF!</v>
      </c>
    </row>
    <row r="715" spans="1:12" ht="15.6" customHeight="1" x14ac:dyDescent="0.25">
      <c r="A715" s="550"/>
      <c r="B715" s="552"/>
      <c r="C715" s="455"/>
      <c r="D715" s="521"/>
      <c r="E715" s="448"/>
      <c r="F715" s="93" t="s">
        <v>570</v>
      </c>
      <c r="G715" s="523" t="s">
        <v>613</v>
      </c>
      <c r="H715" s="523"/>
      <c r="I715" s="523"/>
      <c r="J715" s="523"/>
      <c r="K715" s="572"/>
      <c r="L715" s="444" t="e">
        <f>#REF!-#REF!*10%</f>
        <v>#REF!</v>
      </c>
    </row>
    <row r="716" spans="1:12" ht="15.6" customHeight="1" x14ac:dyDescent="0.25">
      <c r="A716" s="550"/>
      <c r="B716" s="552"/>
      <c r="C716" s="455"/>
      <c r="D716" s="521"/>
      <c r="E716" s="448"/>
      <c r="F716" s="111" t="s">
        <v>84</v>
      </c>
      <c r="G716" s="526">
        <v>1.8</v>
      </c>
      <c r="H716" s="526"/>
      <c r="I716" s="526"/>
      <c r="J716" s="526"/>
      <c r="K716" s="572"/>
      <c r="L716" s="444" t="e">
        <f>#REF!-#REF!*10%</f>
        <v>#REF!</v>
      </c>
    </row>
    <row r="717" spans="1:12" ht="15" customHeight="1" x14ac:dyDescent="0.25">
      <c r="A717" s="550"/>
      <c r="B717" s="553"/>
      <c r="C717" s="455"/>
      <c r="D717" s="521"/>
      <c r="E717" s="448"/>
      <c r="F717" s="96" t="s">
        <v>1016</v>
      </c>
      <c r="G717" s="454">
        <v>5</v>
      </c>
      <c r="H717" s="454"/>
      <c r="I717" s="454"/>
      <c r="J717" s="454"/>
      <c r="K717" s="572"/>
      <c r="L717" s="511" t="e">
        <f>#REF!-#REF!*10%</f>
        <v>#REF!</v>
      </c>
    </row>
    <row r="718" spans="1:12" ht="15" customHeight="1" x14ac:dyDescent="0.25">
      <c r="A718" s="549">
        <v>7</v>
      </c>
      <c r="B718" s="551"/>
      <c r="C718" s="455" t="s">
        <v>1464</v>
      </c>
      <c r="D718" s="520"/>
      <c r="E718" s="448"/>
      <c r="F718" s="110" t="s">
        <v>81</v>
      </c>
      <c r="G718" s="523" t="s">
        <v>6</v>
      </c>
      <c r="H718" s="523"/>
      <c r="I718" s="523"/>
      <c r="J718" s="523"/>
      <c r="K718" s="560">
        <v>3</v>
      </c>
      <c r="L718" s="498">
        <v>15005</v>
      </c>
    </row>
    <row r="719" spans="1:12" ht="15" customHeight="1" x14ac:dyDescent="0.25">
      <c r="A719" s="550"/>
      <c r="B719" s="552"/>
      <c r="C719" s="455"/>
      <c r="D719" s="521"/>
      <c r="E719" s="448"/>
      <c r="F719" s="110" t="s">
        <v>80</v>
      </c>
      <c r="G719" s="469">
        <v>57</v>
      </c>
      <c r="H719" s="469"/>
      <c r="I719" s="469"/>
      <c r="J719" s="469"/>
      <c r="K719" s="502"/>
      <c r="L719" s="499"/>
    </row>
    <row r="720" spans="1:12" ht="15" customHeight="1" x14ac:dyDescent="0.25">
      <c r="A720" s="550"/>
      <c r="B720" s="552"/>
      <c r="C720" s="455"/>
      <c r="D720" s="521"/>
      <c r="E720" s="448"/>
      <c r="F720" s="110" t="s">
        <v>8</v>
      </c>
      <c r="G720" s="240">
        <v>3000</v>
      </c>
      <c r="H720" s="241">
        <v>4000</v>
      </c>
      <c r="I720" s="312">
        <v>5000</v>
      </c>
      <c r="J720" s="242">
        <v>6000</v>
      </c>
      <c r="K720" s="502"/>
      <c r="L720" s="499"/>
    </row>
    <row r="721" spans="1:12" ht="15" customHeight="1" x14ac:dyDescent="0.25">
      <c r="A721" s="550"/>
      <c r="B721" s="552"/>
      <c r="C721" s="455"/>
      <c r="D721" s="521"/>
      <c r="E721" s="448"/>
      <c r="F721" s="110" t="s">
        <v>817</v>
      </c>
      <c r="G721" s="243">
        <f>G719*114</f>
        <v>6498</v>
      </c>
      <c r="H721" s="244">
        <f>G719*128</f>
        <v>7296</v>
      </c>
      <c r="I721" s="313">
        <f>G719*143</f>
        <v>8151</v>
      </c>
      <c r="J721" s="245">
        <f>G719*148</f>
        <v>8436</v>
      </c>
      <c r="K721" s="502"/>
      <c r="L721" s="499"/>
    </row>
    <row r="722" spans="1:12" ht="15" customHeight="1" x14ac:dyDescent="0.25">
      <c r="A722" s="550"/>
      <c r="B722" s="552"/>
      <c r="C722" s="455"/>
      <c r="D722" s="521"/>
      <c r="E722" s="448"/>
      <c r="F722" s="110" t="s">
        <v>1269</v>
      </c>
      <c r="G722" s="451">
        <v>0.98</v>
      </c>
      <c r="H722" s="451"/>
      <c r="I722" s="451"/>
      <c r="J722" s="451"/>
      <c r="K722" s="502"/>
      <c r="L722" s="499"/>
    </row>
    <row r="723" spans="1:12" ht="15" customHeight="1" x14ac:dyDescent="0.25">
      <c r="A723" s="550"/>
      <c r="B723" s="552"/>
      <c r="C723" s="455"/>
      <c r="D723" s="521"/>
      <c r="E723" s="448"/>
      <c r="F723" s="93" t="s">
        <v>699</v>
      </c>
      <c r="G723" s="523" t="s">
        <v>700</v>
      </c>
      <c r="H723" s="523"/>
      <c r="I723" s="523"/>
      <c r="J723" s="523"/>
      <c r="K723" s="502"/>
      <c r="L723" s="499"/>
    </row>
    <row r="724" spans="1:12" ht="15" customHeight="1" x14ac:dyDescent="0.25">
      <c r="A724" s="550"/>
      <c r="B724" s="552"/>
      <c r="C724" s="455"/>
      <c r="D724" s="521"/>
      <c r="E724" s="448"/>
      <c r="F724" s="93" t="s">
        <v>1181</v>
      </c>
      <c r="G724" s="462" t="s">
        <v>1179</v>
      </c>
      <c r="H724" s="463"/>
      <c r="I724" s="463"/>
      <c r="J724" s="464"/>
      <c r="K724" s="502"/>
      <c r="L724" s="499"/>
    </row>
    <row r="725" spans="1:12" ht="15" customHeight="1" x14ac:dyDescent="0.25">
      <c r="A725" s="550"/>
      <c r="B725" s="552"/>
      <c r="C725" s="455"/>
      <c r="D725" s="521"/>
      <c r="E725" s="448"/>
      <c r="F725" s="110" t="s">
        <v>83</v>
      </c>
      <c r="G725" s="524">
        <v>66</v>
      </c>
      <c r="H725" s="524"/>
      <c r="I725" s="524"/>
      <c r="J725" s="524"/>
      <c r="K725" s="502"/>
      <c r="L725" s="499"/>
    </row>
    <row r="726" spans="1:12" ht="15" customHeight="1" x14ac:dyDescent="0.25">
      <c r="A726" s="550"/>
      <c r="B726" s="552"/>
      <c r="C726" s="455"/>
      <c r="D726" s="521"/>
      <c r="E726" s="448"/>
      <c r="F726" s="112" t="s">
        <v>396</v>
      </c>
      <c r="G726" s="523" t="s">
        <v>908</v>
      </c>
      <c r="H726" s="523"/>
      <c r="I726" s="523"/>
      <c r="J726" s="523"/>
      <c r="K726" s="502"/>
      <c r="L726" s="499"/>
    </row>
    <row r="727" spans="1:12" ht="15" customHeight="1" x14ac:dyDescent="0.25">
      <c r="A727" s="550"/>
      <c r="B727" s="552"/>
      <c r="C727" s="455"/>
      <c r="D727" s="521"/>
      <c r="E727" s="448"/>
      <c r="F727" s="110" t="s">
        <v>256</v>
      </c>
      <c r="G727" s="524" t="s">
        <v>72</v>
      </c>
      <c r="H727" s="524"/>
      <c r="I727" s="524"/>
      <c r="J727" s="524"/>
      <c r="K727" s="502"/>
      <c r="L727" s="499"/>
    </row>
    <row r="728" spans="1:12" ht="15.6" customHeight="1" x14ac:dyDescent="0.25">
      <c r="A728" s="550"/>
      <c r="B728" s="552"/>
      <c r="C728" s="455"/>
      <c r="D728" s="521"/>
      <c r="E728" s="448"/>
      <c r="F728" s="93" t="s">
        <v>379</v>
      </c>
      <c r="G728" s="523" t="s">
        <v>380</v>
      </c>
      <c r="H728" s="523"/>
      <c r="I728" s="523"/>
      <c r="J728" s="523"/>
      <c r="K728" s="502"/>
      <c r="L728" s="499"/>
    </row>
    <row r="729" spans="1:12" ht="15.6" customHeight="1" x14ac:dyDescent="0.25">
      <c r="A729" s="550"/>
      <c r="B729" s="552"/>
      <c r="C729" s="455"/>
      <c r="D729" s="521"/>
      <c r="E729" s="448"/>
      <c r="F729" s="93" t="s">
        <v>701</v>
      </c>
      <c r="G729" s="523">
        <v>100000</v>
      </c>
      <c r="H729" s="523"/>
      <c r="I729" s="523"/>
      <c r="J729" s="523"/>
      <c r="K729" s="502"/>
      <c r="L729" s="499"/>
    </row>
    <row r="730" spans="1:12" ht="15.6" customHeight="1" x14ac:dyDescent="0.25">
      <c r="A730" s="550"/>
      <c r="B730" s="552"/>
      <c r="C730" s="455"/>
      <c r="D730" s="521"/>
      <c r="E730" s="448"/>
      <c r="F730" s="93" t="s">
        <v>257</v>
      </c>
      <c r="G730" s="523" t="s">
        <v>556</v>
      </c>
      <c r="H730" s="523"/>
      <c r="I730" s="523"/>
      <c r="J730" s="523"/>
      <c r="K730" s="502"/>
      <c r="L730" s="499"/>
    </row>
    <row r="731" spans="1:12" ht="15.6" customHeight="1" x14ac:dyDescent="0.25">
      <c r="A731" s="550"/>
      <c r="B731" s="552"/>
      <c r="C731" s="455"/>
      <c r="D731" s="521"/>
      <c r="E731" s="448"/>
      <c r="F731" s="93" t="s">
        <v>376</v>
      </c>
      <c r="G731" s="523" t="s">
        <v>392</v>
      </c>
      <c r="H731" s="523"/>
      <c r="I731" s="523"/>
      <c r="J731" s="523"/>
      <c r="K731" s="502"/>
      <c r="L731" s="499"/>
    </row>
    <row r="732" spans="1:12" ht="15.6" customHeight="1" x14ac:dyDescent="0.25">
      <c r="A732" s="550"/>
      <c r="B732" s="552"/>
      <c r="C732" s="455"/>
      <c r="D732" s="521"/>
      <c r="E732" s="448"/>
      <c r="F732" s="93" t="s">
        <v>702</v>
      </c>
      <c r="G732" s="523" t="s">
        <v>709</v>
      </c>
      <c r="H732" s="523"/>
      <c r="I732" s="523"/>
      <c r="J732" s="523"/>
      <c r="K732" s="502"/>
      <c r="L732" s="499"/>
    </row>
    <row r="733" spans="1:12" ht="15.6" customHeight="1" x14ac:dyDescent="0.25">
      <c r="A733" s="550"/>
      <c r="B733" s="552"/>
      <c r="C733" s="455"/>
      <c r="D733" s="521"/>
      <c r="E733" s="448"/>
      <c r="F733" s="93" t="s">
        <v>381</v>
      </c>
      <c r="G733" s="523" t="s">
        <v>382</v>
      </c>
      <c r="H733" s="523"/>
      <c r="I733" s="523"/>
      <c r="J733" s="523"/>
      <c r="K733" s="502"/>
      <c r="L733" s="500"/>
    </row>
    <row r="734" spans="1:12" ht="15.6" customHeight="1" x14ac:dyDescent="0.25">
      <c r="A734" s="550"/>
      <c r="B734" s="552"/>
      <c r="C734" s="455"/>
      <c r="D734" s="521"/>
      <c r="E734" s="448"/>
      <c r="F734" s="94" t="s">
        <v>358</v>
      </c>
      <c r="G734" s="523" t="s">
        <v>900</v>
      </c>
      <c r="H734" s="523"/>
      <c r="I734" s="523"/>
      <c r="J734" s="523"/>
      <c r="K734" s="571">
        <v>5</v>
      </c>
      <c r="L734" s="443">
        <v>16055</v>
      </c>
    </row>
    <row r="735" spans="1:12" ht="15.6" customHeight="1" x14ac:dyDescent="0.25">
      <c r="A735" s="550"/>
      <c r="B735" s="552"/>
      <c r="C735" s="455"/>
      <c r="D735" s="521"/>
      <c r="E735" s="448"/>
      <c r="F735" s="93" t="s">
        <v>383</v>
      </c>
      <c r="G735" s="523" t="s">
        <v>394</v>
      </c>
      <c r="H735" s="523"/>
      <c r="I735" s="523"/>
      <c r="J735" s="523"/>
      <c r="K735" s="572"/>
      <c r="L735" s="444" t="e">
        <f>#REF!-#REF!*10%</f>
        <v>#REF!</v>
      </c>
    </row>
    <row r="736" spans="1:12" ht="15.6" customHeight="1" x14ac:dyDescent="0.25">
      <c r="A736" s="550"/>
      <c r="B736" s="552"/>
      <c r="C736" s="455"/>
      <c r="D736" s="521"/>
      <c r="E736" s="448"/>
      <c r="F736" s="93" t="s">
        <v>389</v>
      </c>
      <c r="G736" s="523" t="s">
        <v>390</v>
      </c>
      <c r="H736" s="523"/>
      <c r="I736" s="523"/>
      <c r="J736" s="523"/>
      <c r="K736" s="572"/>
      <c r="L736" s="444" t="e">
        <f>#REF!-#REF!*10%</f>
        <v>#REF!</v>
      </c>
    </row>
    <row r="737" spans="1:12" ht="15.6" customHeight="1" x14ac:dyDescent="0.25">
      <c r="A737" s="550"/>
      <c r="B737" s="552"/>
      <c r="C737" s="455"/>
      <c r="D737" s="521"/>
      <c r="E737" s="448"/>
      <c r="F737" s="93" t="s">
        <v>704</v>
      </c>
      <c r="G737" s="523" t="s">
        <v>705</v>
      </c>
      <c r="H737" s="523"/>
      <c r="I737" s="523"/>
      <c r="J737" s="523"/>
      <c r="K737" s="572"/>
      <c r="L737" s="444" t="e">
        <f>#REF!-#REF!*10%</f>
        <v>#REF!</v>
      </c>
    </row>
    <row r="738" spans="1:12" ht="15.6" customHeight="1" x14ac:dyDescent="0.25">
      <c r="A738" s="550"/>
      <c r="B738" s="552"/>
      <c r="C738" s="455"/>
      <c r="D738" s="521"/>
      <c r="E738" s="448"/>
      <c r="F738" s="93" t="s">
        <v>706</v>
      </c>
      <c r="G738" s="523" t="s">
        <v>390</v>
      </c>
      <c r="H738" s="523"/>
      <c r="I738" s="523"/>
      <c r="J738" s="523"/>
      <c r="K738" s="572"/>
      <c r="L738" s="444" t="e">
        <f>#REF!-#REF!*10%</f>
        <v>#REF!</v>
      </c>
    </row>
    <row r="739" spans="1:12" ht="15.6" customHeight="1" x14ac:dyDescent="0.25">
      <c r="A739" s="550"/>
      <c r="B739" s="552"/>
      <c r="C739" s="455"/>
      <c r="D739" s="521"/>
      <c r="E739" s="448"/>
      <c r="F739" s="93" t="s">
        <v>1271</v>
      </c>
      <c r="G739" s="523" t="s">
        <v>390</v>
      </c>
      <c r="H739" s="523"/>
      <c r="I739" s="523"/>
      <c r="J739" s="523"/>
      <c r="K739" s="572"/>
      <c r="L739" s="444" t="e">
        <f>#REF!-#REF!*10%</f>
        <v>#REF!</v>
      </c>
    </row>
    <row r="740" spans="1:12" ht="15.6" customHeight="1" x14ac:dyDescent="0.25">
      <c r="A740" s="550"/>
      <c r="B740" s="552"/>
      <c r="C740" s="455"/>
      <c r="D740" s="521"/>
      <c r="E740" s="448"/>
      <c r="F740" s="93" t="s">
        <v>707</v>
      </c>
      <c r="G740" s="523" t="s">
        <v>1270</v>
      </c>
      <c r="H740" s="523"/>
      <c r="I740" s="523"/>
      <c r="J740" s="523"/>
      <c r="K740" s="572"/>
      <c r="L740" s="444" t="e">
        <f>#REF!-#REF!*10%</f>
        <v>#REF!</v>
      </c>
    </row>
    <row r="741" spans="1:12" ht="15.6" customHeight="1" x14ac:dyDescent="0.25">
      <c r="A741" s="550"/>
      <c r="B741" s="552"/>
      <c r="C741" s="455"/>
      <c r="D741" s="521"/>
      <c r="E741" s="448"/>
      <c r="F741" s="93" t="s">
        <v>708</v>
      </c>
      <c r="G741" s="523" t="s">
        <v>390</v>
      </c>
      <c r="H741" s="523"/>
      <c r="I741" s="523"/>
      <c r="J741" s="523"/>
      <c r="K741" s="572"/>
      <c r="L741" s="444" t="e">
        <f>#REF!-#REF!*10%</f>
        <v>#REF!</v>
      </c>
    </row>
    <row r="742" spans="1:12" ht="15.6" customHeight="1" x14ac:dyDescent="0.25">
      <c r="A742" s="550"/>
      <c r="B742" s="552"/>
      <c r="C742" s="455"/>
      <c r="D742" s="521"/>
      <c r="E742" s="448"/>
      <c r="F742" s="93" t="s">
        <v>377</v>
      </c>
      <c r="G742" s="523" t="s">
        <v>387</v>
      </c>
      <c r="H742" s="523"/>
      <c r="I742" s="523"/>
      <c r="J742" s="523"/>
      <c r="K742" s="572"/>
      <c r="L742" s="444" t="e">
        <f>#REF!-#REF!*10%</f>
        <v>#REF!</v>
      </c>
    </row>
    <row r="743" spans="1:12" ht="15.6" customHeight="1" x14ac:dyDescent="0.25">
      <c r="A743" s="550"/>
      <c r="B743" s="552"/>
      <c r="C743" s="455"/>
      <c r="D743" s="521"/>
      <c r="E743" s="448"/>
      <c r="F743" s="93" t="s">
        <v>388</v>
      </c>
      <c r="G743" s="523" t="s">
        <v>393</v>
      </c>
      <c r="H743" s="523"/>
      <c r="I743" s="523"/>
      <c r="J743" s="523"/>
      <c r="K743" s="572"/>
      <c r="L743" s="444" t="e">
        <f>#REF!-#REF!*10%</f>
        <v>#REF!</v>
      </c>
    </row>
    <row r="744" spans="1:12" ht="15.6" customHeight="1" x14ac:dyDescent="0.25">
      <c r="A744" s="550"/>
      <c r="B744" s="552"/>
      <c r="C744" s="455"/>
      <c r="D744" s="521"/>
      <c r="E744" s="448"/>
      <c r="F744" s="93" t="s">
        <v>562</v>
      </c>
      <c r="G744" s="523" t="s">
        <v>1476</v>
      </c>
      <c r="H744" s="523"/>
      <c r="I744" s="523"/>
      <c r="J744" s="523"/>
      <c r="K744" s="572"/>
      <c r="L744" s="444" t="e">
        <f>#REF!-#REF!*10%</f>
        <v>#REF!</v>
      </c>
    </row>
    <row r="745" spans="1:12" ht="15.6" customHeight="1" x14ac:dyDescent="0.25">
      <c r="A745" s="550"/>
      <c r="B745" s="552"/>
      <c r="C745" s="455"/>
      <c r="D745" s="521"/>
      <c r="E745" s="448"/>
      <c r="F745" s="93" t="s">
        <v>1183</v>
      </c>
      <c r="G745" s="573" t="s">
        <v>1475</v>
      </c>
      <c r="H745" s="574"/>
      <c r="I745" s="574"/>
      <c r="J745" s="575"/>
      <c r="K745" s="572"/>
      <c r="L745" s="444" t="e">
        <f>#REF!-#REF!*10%</f>
        <v>#REF!</v>
      </c>
    </row>
    <row r="746" spans="1:12" ht="15.6" customHeight="1" x14ac:dyDescent="0.25">
      <c r="A746" s="550"/>
      <c r="B746" s="552"/>
      <c r="C746" s="455"/>
      <c r="D746" s="521"/>
      <c r="E746" s="448"/>
      <c r="F746" s="93" t="s">
        <v>570</v>
      </c>
      <c r="G746" s="523" t="s">
        <v>613</v>
      </c>
      <c r="H746" s="523"/>
      <c r="I746" s="523"/>
      <c r="J746" s="523"/>
      <c r="K746" s="572"/>
      <c r="L746" s="444" t="e">
        <f>#REF!-#REF!*10%</f>
        <v>#REF!</v>
      </c>
    </row>
    <row r="747" spans="1:12" ht="15.6" customHeight="1" x14ac:dyDescent="0.25">
      <c r="A747" s="550"/>
      <c r="B747" s="552"/>
      <c r="C747" s="455"/>
      <c r="D747" s="521"/>
      <c r="E747" s="448"/>
      <c r="F747" s="111" t="s">
        <v>84</v>
      </c>
      <c r="G747" s="526">
        <v>1.8</v>
      </c>
      <c r="H747" s="526"/>
      <c r="I747" s="526"/>
      <c r="J747" s="526"/>
      <c r="K747" s="572"/>
      <c r="L747" s="444" t="e">
        <f>#REF!-#REF!*10%</f>
        <v>#REF!</v>
      </c>
    </row>
    <row r="748" spans="1:12" ht="15" customHeight="1" x14ac:dyDescent="0.25">
      <c r="A748" s="550"/>
      <c r="B748" s="553"/>
      <c r="C748" s="455"/>
      <c r="D748" s="521"/>
      <c r="E748" s="448"/>
      <c r="F748" s="96" t="s">
        <v>1016</v>
      </c>
      <c r="G748" s="454">
        <v>5</v>
      </c>
      <c r="H748" s="454"/>
      <c r="I748" s="454"/>
      <c r="J748" s="454"/>
      <c r="K748" s="572"/>
      <c r="L748" s="511" t="e">
        <f>#REF!-#REF!*10%</f>
        <v>#REF!</v>
      </c>
    </row>
    <row r="749" spans="1:12" ht="15" customHeight="1" x14ac:dyDescent="0.25">
      <c r="A749" s="549">
        <v>8</v>
      </c>
      <c r="B749" s="551"/>
      <c r="C749" s="455" t="s">
        <v>1465</v>
      </c>
      <c r="D749" s="520"/>
      <c r="E749" s="448"/>
      <c r="F749" s="110" t="s">
        <v>81</v>
      </c>
      <c r="G749" s="523" t="s">
        <v>6</v>
      </c>
      <c r="H749" s="523"/>
      <c r="I749" s="523"/>
      <c r="J749" s="523"/>
      <c r="K749" s="560">
        <v>3</v>
      </c>
      <c r="L749" s="498">
        <v>17775</v>
      </c>
    </row>
    <row r="750" spans="1:12" ht="15" customHeight="1" x14ac:dyDescent="0.25">
      <c r="A750" s="550"/>
      <c r="B750" s="552"/>
      <c r="C750" s="455"/>
      <c r="D750" s="521"/>
      <c r="E750" s="448"/>
      <c r="F750" s="110" t="s">
        <v>80</v>
      </c>
      <c r="G750" s="469">
        <v>70</v>
      </c>
      <c r="H750" s="469"/>
      <c r="I750" s="469"/>
      <c r="J750" s="469"/>
      <c r="K750" s="502"/>
      <c r="L750" s="499"/>
    </row>
    <row r="751" spans="1:12" ht="15" customHeight="1" x14ac:dyDescent="0.25">
      <c r="A751" s="550"/>
      <c r="B751" s="552"/>
      <c r="C751" s="455"/>
      <c r="D751" s="521"/>
      <c r="E751" s="448"/>
      <c r="F751" s="110" t="s">
        <v>8</v>
      </c>
      <c r="G751" s="240">
        <v>3000</v>
      </c>
      <c r="H751" s="241">
        <v>4000</v>
      </c>
      <c r="I751" s="312">
        <v>5000</v>
      </c>
      <c r="J751" s="242">
        <v>6000</v>
      </c>
      <c r="K751" s="502"/>
      <c r="L751" s="499"/>
    </row>
    <row r="752" spans="1:12" ht="15" customHeight="1" x14ac:dyDescent="0.25">
      <c r="A752" s="550"/>
      <c r="B752" s="552"/>
      <c r="C752" s="455"/>
      <c r="D752" s="521"/>
      <c r="E752" s="448"/>
      <c r="F752" s="110" t="s">
        <v>817</v>
      </c>
      <c r="G752" s="243">
        <f>G750*114</f>
        <v>7980</v>
      </c>
      <c r="H752" s="244">
        <f>G750*128</f>
        <v>8960</v>
      </c>
      <c r="I752" s="313">
        <f>G750*143</f>
        <v>10010</v>
      </c>
      <c r="J752" s="245">
        <f>G750*148</f>
        <v>10360</v>
      </c>
      <c r="K752" s="502"/>
      <c r="L752" s="499"/>
    </row>
    <row r="753" spans="1:12" ht="15" customHeight="1" x14ac:dyDescent="0.25">
      <c r="A753" s="550"/>
      <c r="B753" s="552"/>
      <c r="C753" s="455"/>
      <c r="D753" s="521"/>
      <c r="E753" s="448"/>
      <c r="F753" s="110" t="s">
        <v>1269</v>
      </c>
      <c r="G753" s="451">
        <v>0.98</v>
      </c>
      <c r="H753" s="451"/>
      <c r="I753" s="451"/>
      <c r="J753" s="451"/>
      <c r="K753" s="502"/>
      <c r="L753" s="499"/>
    </row>
    <row r="754" spans="1:12" ht="15" customHeight="1" x14ac:dyDescent="0.25">
      <c r="A754" s="550"/>
      <c r="B754" s="552"/>
      <c r="C754" s="455"/>
      <c r="D754" s="521"/>
      <c r="E754" s="448"/>
      <c r="F754" s="93" t="s">
        <v>699</v>
      </c>
      <c r="G754" s="523" t="s">
        <v>700</v>
      </c>
      <c r="H754" s="523"/>
      <c r="I754" s="523"/>
      <c r="J754" s="523"/>
      <c r="K754" s="502"/>
      <c r="L754" s="499"/>
    </row>
    <row r="755" spans="1:12" ht="15" customHeight="1" x14ac:dyDescent="0.25">
      <c r="A755" s="550"/>
      <c r="B755" s="552"/>
      <c r="C755" s="455"/>
      <c r="D755" s="521"/>
      <c r="E755" s="448"/>
      <c r="F755" s="93" t="s">
        <v>1181</v>
      </c>
      <c r="G755" s="462" t="s">
        <v>1179</v>
      </c>
      <c r="H755" s="463"/>
      <c r="I755" s="463"/>
      <c r="J755" s="464"/>
      <c r="K755" s="502"/>
      <c r="L755" s="499"/>
    </row>
    <row r="756" spans="1:12" ht="15" customHeight="1" x14ac:dyDescent="0.25">
      <c r="A756" s="550"/>
      <c r="B756" s="552"/>
      <c r="C756" s="455"/>
      <c r="D756" s="521"/>
      <c r="E756" s="448"/>
      <c r="F756" s="110" t="s">
        <v>83</v>
      </c>
      <c r="G756" s="524">
        <v>66</v>
      </c>
      <c r="H756" s="524"/>
      <c r="I756" s="524"/>
      <c r="J756" s="524"/>
      <c r="K756" s="502"/>
      <c r="L756" s="499"/>
    </row>
    <row r="757" spans="1:12" ht="15" customHeight="1" x14ac:dyDescent="0.25">
      <c r="A757" s="550"/>
      <c r="B757" s="552"/>
      <c r="C757" s="455"/>
      <c r="D757" s="521"/>
      <c r="E757" s="448"/>
      <c r="F757" s="112" t="s">
        <v>396</v>
      </c>
      <c r="G757" s="523" t="s">
        <v>908</v>
      </c>
      <c r="H757" s="523"/>
      <c r="I757" s="523"/>
      <c r="J757" s="523"/>
      <c r="K757" s="502"/>
      <c r="L757" s="499"/>
    </row>
    <row r="758" spans="1:12" ht="15" customHeight="1" x14ac:dyDescent="0.25">
      <c r="A758" s="550"/>
      <c r="B758" s="552"/>
      <c r="C758" s="455"/>
      <c r="D758" s="521"/>
      <c r="E758" s="448"/>
      <c r="F758" s="110" t="s">
        <v>256</v>
      </c>
      <c r="G758" s="524" t="s">
        <v>61</v>
      </c>
      <c r="H758" s="524"/>
      <c r="I758" s="524"/>
      <c r="J758" s="524"/>
      <c r="K758" s="502"/>
      <c r="L758" s="499"/>
    </row>
    <row r="759" spans="1:12" ht="15.6" customHeight="1" x14ac:dyDescent="0.25">
      <c r="A759" s="550"/>
      <c r="B759" s="552"/>
      <c r="C759" s="455"/>
      <c r="D759" s="521"/>
      <c r="E759" s="448"/>
      <c r="F759" s="93" t="s">
        <v>379</v>
      </c>
      <c r="G759" s="523" t="s">
        <v>380</v>
      </c>
      <c r="H759" s="523"/>
      <c r="I759" s="523"/>
      <c r="J759" s="523"/>
      <c r="K759" s="502"/>
      <c r="L759" s="499"/>
    </row>
    <row r="760" spans="1:12" ht="15.6" customHeight="1" x14ac:dyDescent="0.25">
      <c r="A760" s="550"/>
      <c r="B760" s="552"/>
      <c r="C760" s="455"/>
      <c r="D760" s="521"/>
      <c r="E760" s="448"/>
      <c r="F760" s="93" t="s">
        <v>701</v>
      </c>
      <c r="G760" s="523">
        <v>100000</v>
      </c>
      <c r="H760" s="523"/>
      <c r="I760" s="523"/>
      <c r="J760" s="523"/>
      <c r="K760" s="502"/>
      <c r="L760" s="499"/>
    </row>
    <row r="761" spans="1:12" ht="15.6" customHeight="1" x14ac:dyDescent="0.25">
      <c r="A761" s="550"/>
      <c r="B761" s="552"/>
      <c r="C761" s="455"/>
      <c r="D761" s="521"/>
      <c r="E761" s="448"/>
      <c r="F761" s="93" t="s">
        <v>257</v>
      </c>
      <c r="G761" s="523" t="s">
        <v>556</v>
      </c>
      <c r="H761" s="523"/>
      <c r="I761" s="523"/>
      <c r="J761" s="523"/>
      <c r="K761" s="502"/>
      <c r="L761" s="499"/>
    </row>
    <row r="762" spans="1:12" ht="15.6" customHeight="1" x14ac:dyDescent="0.25">
      <c r="A762" s="550"/>
      <c r="B762" s="552"/>
      <c r="C762" s="455"/>
      <c r="D762" s="521"/>
      <c r="E762" s="448"/>
      <c r="F762" s="93" t="s">
        <v>376</v>
      </c>
      <c r="G762" s="523" t="s">
        <v>392</v>
      </c>
      <c r="H762" s="523"/>
      <c r="I762" s="523"/>
      <c r="J762" s="523"/>
      <c r="K762" s="502"/>
      <c r="L762" s="499"/>
    </row>
    <row r="763" spans="1:12" ht="15.6" customHeight="1" x14ac:dyDescent="0.25">
      <c r="A763" s="550"/>
      <c r="B763" s="552"/>
      <c r="C763" s="455"/>
      <c r="D763" s="521"/>
      <c r="E763" s="448"/>
      <c r="F763" s="93" t="s">
        <v>702</v>
      </c>
      <c r="G763" s="523" t="s">
        <v>709</v>
      </c>
      <c r="H763" s="523"/>
      <c r="I763" s="523"/>
      <c r="J763" s="523"/>
      <c r="K763" s="502"/>
      <c r="L763" s="499"/>
    </row>
    <row r="764" spans="1:12" ht="15.6" customHeight="1" x14ac:dyDescent="0.25">
      <c r="A764" s="550"/>
      <c r="B764" s="552"/>
      <c r="C764" s="455"/>
      <c r="D764" s="521"/>
      <c r="E764" s="448"/>
      <c r="F764" s="93" t="s">
        <v>381</v>
      </c>
      <c r="G764" s="523" t="s">
        <v>382</v>
      </c>
      <c r="H764" s="523"/>
      <c r="I764" s="523"/>
      <c r="J764" s="523"/>
      <c r="K764" s="502"/>
      <c r="L764" s="500"/>
    </row>
    <row r="765" spans="1:12" ht="15.6" customHeight="1" x14ac:dyDescent="0.25">
      <c r="A765" s="550"/>
      <c r="B765" s="552"/>
      <c r="C765" s="455"/>
      <c r="D765" s="521"/>
      <c r="E765" s="448"/>
      <c r="F765" s="94" t="s">
        <v>358</v>
      </c>
      <c r="G765" s="523" t="s">
        <v>900</v>
      </c>
      <c r="H765" s="523"/>
      <c r="I765" s="523"/>
      <c r="J765" s="523"/>
      <c r="K765" s="571">
        <v>5</v>
      </c>
      <c r="L765" s="443">
        <v>19019</v>
      </c>
    </row>
    <row r="766" spans="1:12" ht="15.6" customHeight="1" x14ac:dyDescent="0.25">
      <c r="A766" s="550"/>
      <c r="B766" s="552"/>
      <c r="C766" s="455"/>
      <c r="D766" s="521"/>
      <c r="E766" s="448"/>
      <c r="F766" s="93" t="s">
        <v>383</v>
      </c>
      <c r="G766" s="523" t="s">
        <v>394</v>
      </c>
      <c r="H766" s="523"/>
      <c r="I766" s="523"/>
      <c r="J766" s="523"/>
      <c r="K766" s="572"/>
      <c r="L766" s="444" t="e">
        <f>#REF!-#REF!*10%</f>
        <v>#REF!</v>
      </c>
    </row>
    <row r="767" spans="1:12" ht="15.6" customHeight="1" x14ac:dyDescent="0.25">
      <c r="A767" s="550"/>
      <c r="B767" s="552"/>
      <c r="C767" s="455"/>
      <c r="D767" s="521"/>
      <c r="E767" s="448"/>
      <c r="F767" s="93" t="s">
        <v>389</v>
      </c>
      <c r="G767" s="523" t="s">
        <v>390</v>
      </c>
      <c r="H767" s="523"/>
      <c r="I767" s="523"/>
      <c r="J767" s="523"/>
      <c r="K767" s="572"/>
      <c r="L767" s="444" t="e">
        <f>#REF!-#REF!*10%</f>
        <v>#REF!</v>
      </c>
    </row>
    <row r="768" spans="1:12" ht="15.6" customHeight="1" x14ac:dyDescent="0.25">
      <c r="A768" s="550"/>
      <c r="B768" s="552"/>
      <c r="C768" s="455"/>
      <c r="D768" s="521"/>
      <c r="E768" s="448"/>
      <c r="F768" s="93" t="s">
        <v>704</v>
      </c>
      <c r="G768" s="523" t="s">
        <v>705</v>
      </c>
      <c r="H768" s="523"/>
      <c r="I768" s="523"/>
      <c r="J768" s="523"/>
      <c r="K768" s="572"/>
      <c r="L768" s="444" t="e">
        <f>#REF!-#REF!*10%</f>
        <v>#REF!</v>
      </c>
    </row>
    <row r="769" spans="1:12" ht="15.6" customHeight="1" x14ac:dyDescent="0.25">
      <c r="A769" s="550"/>
      <c r="B769" s="552"/>
      <c r="C769" s="455"/>
      <c r="D769" s="521"/>
      <c r="E769" s="448"/>
      <c r="F769" s="93" t="s">
        <v>706</v>
      </c>
      <c r="G769" s="523" t="s">
        <v>390</v>
      </c>
      <c r="H769" s="523"/>
      <c r="I769" s="523"/>
      <c r="J769" s="523"/>
      <c r="K769" s="572"/>
      <c r="L769" s="444" t="e">
        <f>#REF!-#REF!*10%</f>
        <v>#REF!</v>
      </c>
    </row>
    <row r="770" spans="1:12" ht="15.6" customHeight="1" x14ac:dyDescent="0.25">
      <c r="A770" s="550"/>
      <c r="B770" s="552"/>
      <c r="C770" s="455"/>
      <c r="D770" s="521"/>
      <c r="E770" s="448"/>
      <c r="F770" s="93" t="s">
        <v>1271</v>
      </c>
      <c r="G770" s="523" t="s">
        <v>390</v>
      </c>
      <c r="H770" s="523"/>
      <c r="I770" s="523"/>
      <c r="J770" s="523"/>
      <c r="K770" s="572"/>
      <c r="L770" s="444" t="e">
        <f>#REF!-#REF!*10%</f>
        <v>#REF!</v>
      </c>
    </row>
    <row r="771" spans="1:12" ht="15.6" customHeight="1" x14ac:dyDescent="0.25">
      <c r="A771" s="550"/>
      <c r="B771" s="552"/>
      <c r="C771" s="455"/>
      <c r="D771" s="521"/>
      <c r="E771" s="448"/>
      <c r="F771" s="93" t="s">
        <v>707</v>
      </c>
      <c r="G771" s="523" t="s">
        <v>911</v>
      </c>
      <c r="H771" s="523"/>
      <c r="I771" s="523"/>
      <c r="J771" s="523"/>
      <c r="K771" s="572"/>
      <c r="L771" s="444" t="e">
        <f>#REF!-#REF!*10%</f>
        <v>#REF!</v>
      </c>
    </row>
    <row r="772" spans="1:12" ht="15.6" customHeight="1" x14ac:dyDescent="0.25">
      <c r="A772" s="550"/>
      <c r="B772" s="552"/>
      <c r="C772" s="455"/>
      <c r="D772" s="521"/>
      <c r="E772" s="448"/>
      <c r="F772" s="93" t="s">
        <v>708</v>
      </c>
      <c r="G772" s="523" t="s">
        <v>390</v>
      </c>
      <c r="H772" s="523"/>
      <c r="I772" s="523"/>
      <c r="J772" s="523"/>
      <c r="K772" s="572"/>
      <c r="L772" s="444" t="e">
        <f>#REF!-#REF!*10%</f>
        <v>#REF!</v>
      </c>
    </row>
    <row r="773" spans="1:12" ht="15.6" customHeight="1" x14ac:dyDescent="0.25">
      <c r="A773" s="550"/>
      <c r="B773" s="552"/>
      <c r="C773" s="455"/>
      <c r="D773" s="521"/>
      <c r="E773" s="448"/>
      <c r="F773" s="93" t="s">
        <v>377</v>
      </c>
      <c r="G773" s="523" t="s">
        <v>387</v>
      </c>
      <c r="H773" s="523"/>
      <c r="I773" s="523"/>
      <c r="J773" s="523"/>
      <c r="K773" s="572"/>
      <c r="L773" s="444" t="e">
        <f>#REF!-#REF!*10%</f>
        <v>#REF!</v>
      </c>
    </row>
    <row r="774" spans="1:12" ht="15.6" customHeight="1" x14ac:dyDescent="0.25">
      <c r="A774" s="550"/>
      <c r="B774" s="552"/>
      <c r="C774" s="455"/>
      <c r="D774" s="521"/>
      <c r="E774" s="448"/>
      <c r="F774" s="93" t="s">
        <v>388</v>
      </c>
      <c r="G774" s="523" t="s">
        <v>393</v>
      </c>
      <c r="H774" s="523"/>
      <c r="I774" s="523"/>
      <c r="J774" s="523"/>
      <c r="K774" s="572"/>
      <c r="L774" s="444" t="e">
        <f>#REF!-#REF!*10%</f>
        <v>#REF!</v>
      </c>
    </row>
    <row r="775" spans="1:12" ht="15.6" customHeight="1" x14ac:dyDescent="0.25">
      <c r="A775" s="550"/>
      <c r="B775" s="552"/>
      <c r="C775" s="455"/>
      <c r="D775" s="521"/>
      <c r="E775" s="448"/>
      <c r="F775" s="93" t="s">
        <v>562</v>
      </c>
      <c r="G775" s="523" t="s">
        <v>1476</v>
      </c>
      <c r="H775" s="523"/>
      <c r="I775" s="523"/>
      <c r="J775" s="523"/>
      <c r="K775" s="572"/>
      <c r="L775" s="444" t="e">
        <f>#REF!-#REF!*10%</f>
        <v>#REF!</v>
      </c>
    </row>
    <row r="776" spans="1:12" ht="15.6" customHeight="1" x14ac:dyDescent="0.25">
      <c r="A776" s="550"/>
      <c r="B776" s="552"/>
      <c r="C776" s="455"/>
      <c r="D776" s="521"/>
      <c r="E776" s="448"/>
      <c r="F776" s="93" t="s">
        <v>1183</v>
      </c>
      <c r="G776" s="573" t="s">
        <v>1475</v>
      </c>
      <c r="H776" s="574"/>
      <c r="I776" s="574"/>
      <c r="J776" s="575"/>
      <c r="K776" s="572"/>
      <c r="L776" s="444" t="e">
        <f>#REF!-#REF!*10%</f>
        <v>#REF!</v>
      </c>
    </row>
    <row r="777" spans="1:12" ht="15.6" customHeight="1" x14ac:dyDescent="0.25">
      <c r="A777" s="550"/>
      <c r="B777" s="552"/>
      <c r="C777" s="455"/>
      <c r="D777" s="521"/>
      <c r="E777" s="448"/>
      <c r="F777" s="93" t="s">
        <v>570</v>
      </c>
      <c r="G777" s="523" t="s">
        <v>613</v>
      </c>
      <c r="H777" s="523"/>
      <c r="I777" s="523"/>
      <c r="J777" s="523"/>
      <c r="K777" s="572"/>
      <c r="L777" s="444" t="e">
        <f>#REF!-#REF!*10%</f>
        <v>#REF!</v>
      </c>
    </row>
    <row r="778" spans="1:12" ht="15.6" customHeight="1" x14ac:dyDescent="0.25">
      <c r="A778" s="550"/>
      <c r="B778" s="552"/>
      <c r="C778" s="455"/>
      <c r="D778" s="521"/>
      <c r="E778" s="448"/>
      <c r="F778" s="111" t="s">
        <v>84</v>
      </c>
      <c r="G778" s="526">
        <v>1.8</v>
      </c>
      <c r="H778" s="526"/>
      <c r="I778" s="526"/>
      <c r="J778" s="526"/>
      <c r="K778" s="572"/>
      <c r="L778" s="444" t="e">
        <f>#REF!-#REF!*10%</f>
        <v>#REF!</v>
      </c>
    </row>
    <row r="779" spans="1:12" ht="15" customHeight="1" x14ac:dyDescent="0.25">
      <c r="A779" s="550"/>
      <c r="B779" s="553"/>
      <c r="C779" s="455"/>
      <c r="D779" s="521"/>
      <c r="E779" s="448"/>
      <c r="F779" s="96" t="s">
        <v>1016</v>
      </c>
      <c r="G779" s="454">
        <v>5</v>
      </c>
      <c r="H779" s="454"/>
      <c r="I779" s="454"/>
      <c r="J779" s="454"/>
      <c r="K779" s="572"/>
      <c r="L779" s="511" t="e">
        <f>#REF!-#REF!*10%</f>
        <v>#REF!</v>
      </c>
    </row>
    <row r="780" spans="1:12" ht="15" customHeight="1" x14ac:dyDescent="0.25">
      <c r="A780" s="549">
        <v>9</v>
      </c>
      <c r="B780" s="551"/>
      <c r="C780" s="455" t="s">
        <v>1466</v>
      </c>
      <c r="D780" s="520"/>
      <c r="E780" s="448"/>
      <c r="F780" s="110" t="s">
        <v>81</v>
      </c>
      <c r="G780" s="523" t="s">
        <v>6</v>
      </c>
      <c r="H780" s="523"/>
      <c r="I780" s="523"/>
      <c r="J780" s="523"/>
      <c r="K780" s="560">
        <v>3</v>
      </c>
      <c r="L780" s="498">
        <v>19739</v>
      </c>
    </row>
    <row r="781" spans="1:12" ht="15" customHeight="1" x14ac:dyDescent="0.25">
      <c r="A781" s="550"/>
      <c r="B781" s="552"/>
      <c r="C781" s="455"/>
      <c r="D781" s="521"/>
      <c r="E781" s="448"/>
      <c r="F781" s="110" t="s">
        <v>80</v>
      </c>
      <c r="G781" s="469">
        <v>89</v>
      </c>
      <c r="H781" s="469"/>
      <c r="I781" s="469"/>
      <c r="J781" s="469"/>
      <c r="K781" s="502"/>
      <c r="L781" s="499"/>
    </row>
    <row r="782" spans="1:12" ht="15" customHeight="1" x14ac:dyDescent="0.25">
      <c r="A782" s="550"/>
      <c r="B782" s="552"/>
      <c r="C782" s="455"/>
      <c r="D782" s="521"/>
      <c r="E782" s="448"/>
      <c r="F782" s="110" t="s">
        <v>8</v>
      </c>
      <c r="G782" s="240">
        <v>3000</v>
      </c>
      <c r="H782" s="241">
        <v>4000</v>
      </c>
      <c r="I782" s="312">
        <v>5000</v>
      </c>
      <c r="J782" s="242">
        <v>6000</v>
      </c>
      <c r="K782" s="502"/>
      <c r="L782" s="499"/>
    </row>
    <row r="783" spans="1:12" ht="15" customHeight="1" x14ac:dyDescent="0.25">
      <c r="A783" s="550"/>
      <c r="B783" s="552"/>
      <c r="C783" s="455"/>
      <c r="D783" s="521"/>
      <c r="E783" s="448"/>
      <c r="F783" s="110" t="s">
        <v>817</v>
      </c>
      <c r="G783" s="243">
        <f>G781*114</f>
        <v>10146</v>
      </c>
      <c r="H783" s="244">
        <f>G781*128</f>
        <v>11392</v>
      </c>
      <c r="I783" s="313">
        <f>G781*143</f>
        <v>12727</v>
      </c>
      <c r="J783" s="245">
        <f>G781*148</f>
        <v>13172</v>
      </c>
      <c r="K783" s="502"/>
      <c r="L783" s="499"/>
    </row>
    <row r="784" spans="1:12" ht="15" customHeight="1" x14ac:dyDescent="0.25">
      <c r="A784" s="550"/>
      <c r="B784" s="552"/>
      <c r="C784" s="455"/>
      <c r="D784" s="521"/>
      <c r="E784" s="448"/>
      <c r="F784" s="110" t="s">
        <v>1269</v>
      </c>
      <c r="G784" s="451">
        <v>0.98</v>
      </c>
      <c r="H784" s="451"/>
      <c r="I784" s="451"/>
      <c r="J784" s="451"/>
      <c r="K784" s="502"/>
      <c r="L784" s="499"/>
    </row>
    <row r="785" spans="1:12" ht="15" customHeight="1" x14ac:dyDescent="0.25">
      <c r="A785" s="550"/>
      <c r="B785" s="552"/>
      <c r="C785" s="455"/>
      <c r="D785" s="521"/>
      <c r="E785" s="448"/>
      <c r="F785" s="93" t="s">
        <v>699</v>
      </c>
      <c r="G785" s="523" t="s">
        <v>700</v>
      </c>
      <c r="H785" s="523"/>
      <c r="I785" s="523"/>
      <c r="J785" s="523"/>
      <c r="K785" s="502"/>
      <c r="L785" s="499"/>
    </row>
    <row r="786" spans="1:12" ht="15" customHeight="1" x14ac:dyDescent="0.25">
      <c r="A786" s="550"/>
      <c r="B786" s="552"/>
      <c r="C786" s="455"/>
      <c r="D786" s="521"/>
      <c r="E786" s="448"/>
      <c r="F786" s="93" t="s">
        <v>1181</v>
      </c>
      <c r="G786" s="462" t="s">
        <v>1179</v>
      </c>
      <c r="H786" s="463"/>
      <c r="I786" s="463"/>
      <c r="J786" s="464"/>
      <c r="K786" s="502"/>
      <c r="L786" s="499"/>
    </row>
    <row r="787" spans="1:12" ht="15" customHeight="1" x14ac:dyDescent="0.25">
      <c r="A787" s="550"/>
      <c r="B787" s="552"/>
      <c r="C787" s="455"/>
      <c r="D787" s="521"/>
      <c r="E787" s="448"/>
      <c r="F787" s="110" t="s">
        <v>83</v>
      </c>
      <c r="G787" s="524">
        <v>66</v>
      </c>
      <c r="H787" s="524"/>
      <c r="I787" s="524"/>
      <c r="J787" s="524"/>
      <c r="K787" s="502"/>
      <c r="L787" s="499"/>
    </row>
    <row r="788" spans="1:12" ht="15" customHeight="1" x14ac:dyDescent="0.25">
      <c r="A788" s="550"/>
      <c r="B788" s="552"/>
      <c r="C788" s="455"/>
      <c r="D788" s="521"/>
      <c r="E788" s="448"/>
      <c r="F788" s="112" t="s">
        <v>396</v>
      </c>
      <c r="G788" s="523" t="s">
        <v>908</v>
      </c>
      <c r="H788" s="523"/>
      <c r="I788" s="523"/>
      <c r="J788" s="523"/>
      <c r="K788" s="502"/>
      <c r="L788" s="499"/>
    </row>
    <row r="789" spans="1:12" ht="15" customHeight="1" x14ac:dyDescent="0.25">
      <c r="A789" s="550"/>
      <c r="B789" s="552"/>
      <c r="C789" s="455"/>
      <c r="D789" s="521"/>
      <c r="E789" s="448"/>
      <c r="F789" s="110" t="s">
        <v>256</v>
      </c>
      <c r="G789" s="524" t="s">
        <v>62</v>
      </c>
      <c r="H789" s="524"/>
      <c r="I789" s="524"/>
      <c r="J789" s="524"/>
      <c r="K789" s="502"/>
      <c r="L789" s="499"/>
    </row>
    <row r="790" spans="1:12" ht="15.6" customHeight="1" x14ac:dyDescent="0.25">
      <c r="A790" s="550"/>
      <c r="B790" s="552"/>
      <c r="C790" s="455"/>
      <c r="D790" s="521"/>
      <c r="E790" s="448"/>
      <c r="F790" s="93" t="s">
        <v>379</v>
      </c>
      <c r="G790" s="523" t="s">
        <v>380</v>
      </c>
      <c r="H790" s="523"/>
      <c r="I790" s="523"/>
      <c r="J790" s="523"/>
      <c r="K790" s="502"/>
      <c r="L790" s="499"/>
    </row>
    <row r="791" spans="1:12" ht="15.6" customHeight="1" x14ac:dyDescent="0.25">
      <c r="A791" s="550"/>
      <c r="B791" s="552"/>
      <c r="C791" s="455"/>
      <c r="D791" s="521"/>
      <c r="E791" s="448"/>
      <c r="F791" s="93" t="s">
        <v>701</v>
      </c>
      <c r="G791" s="523">
        <v>100000</v>
      </c>
      <c r="H791" s="523"/>
      <c r="I791" s="523"/>
      <c r="J791" s="523"/>
      <c r="K791" s="502"/>
      <c r="L791" s="499"/>
    </row>
    <row r="792" spans="1:12" ht="15.6" customHeight="1" x14ac:dyDescent="0.25">
      <c r="A792" s="550"/>
      <c r="B792" s="552"/>
      <c r="C792" s="455"/>
      <c r="D792" s="521"/>
      <c r="E792" s="448"/>
      <c r="F792" s="93" t="s">
        <v>257</v>
      </c>
      <c r="G792" s="523" t="s">
        <v>556</v>
      </c>
      <c r="H792" s="523"/>
      <c r="I792" s="523"/>
      <c r="J792" s="523"/>
      <c r="K792" s="502"/>
      <c r="L792" s="499"/>
    </row>
    <row r="793" spans="1:12" ht="15.6" customHeight="1" x14ac:dyDescent="0.25">
      <c r="A793" s="550"/>
      <c r="B793" s="552"/>
      <c r="C793" s="455"/>
      <c r="D793" s="521"/>
      <c r="E793" s="448"/>
      <c r="F793" s="93" t="s">
        <v>376</v>
      </c>
      <c r="G793" s="523" t="s">
        <v>392</v>
      </c>
      <c r="H793" s="523"/>
      <c r="I793" s="523"/>
      <c r="J793" s="523"/>
      <c r="K793" s="502"/>
      <c r="L793" s="499"/>
    </row>
    <row r="794" spans="1:12" ht="15.6" customHeight="1" x14ac:dyDescent="0.25">
      <c r="A794" s="550"/>
      <c r="B794" s="552"/>
      <c r="C794" s="455"/>
      <c r="D794" s="521"/>
      <c r="E794" s="448"/>
      <c r="F794" s="93" t="s">
        <v>702</v>
      </c>
      <c r="G794" s="523" t="s">
        <v>709</v>
      </c>
      <c r="H794" s="523"/>
      <c r="I794" s="523"/>
      <c r="J794" s="523"/>
      <c r="K794" s="502"/>
      <c r="L794" s="499"/>
    </row>
    <row r="795" spans="1:12" ht="15.6" customHeight="1" x14ac:dyDescent="0.25">
      <c r="A795" s="550"/>
      <c r="B795" s="552"/>
      <c r="C795" s="455"/>
      <c r="D795" s="521"/>
      <c r="E795" s="448"/>
      <c r="F795" s="93" t="s">
        <v>381</v>
      </c>
      <c r="G795" s="523" t="s">
        <v>382</v>
      </c>
      <c r="H795" s="523"/>
      <c r="I795" s="523"/>
      <c r="J795" s="523"/>
      <c r="K795" s="502"/>
      <c r="L795" s="500"/>
    </row>
    <row r="796" spans="1:12" ht="15.6" customHeight="1" x14ac:dyDescent="0.25">
      <c r="A796" s="550"/>
      <c r="B796" s="552"/>
      <c r="C796" s="455"/>
      <c r="D796" s="521"/>
      <c r="E796" s="448"/>
      <c r="F796" s="94" t="s">
        <v>358</v>
      </c>
      <c r="G796" s="523" t="s">
        <v>900</v>
      </c>
      <c r="H796" s="523"/>
      <c r="I796" s="523"/>
      <c r="J796" s="523"/>
      <c r="K796" s="571">
        <v>5</v>
      </c>
      <c r="L796" s="443">
        <v>21121</v>
      </c>
    </row>
    <row r="797" spans="1:12" ht="15.6" customHeight="1" x14ac:dyDescent="0.25">
      <c r="A797" s="550"/>
      <c r="B797" s="552"/>
      <c r="C797" s="455"/>
      <c r="D797" s="521"/>
      <c r="E797" s="448"/>
      <c r="F797" s="93" t="s">
        <v>383</v>
      </c>
      <c r="G797" s="523" t="s">
        <v>394</v>
      </c>
      <c r="H797" s="523"/>
      <c r="I797" s="523"/>
      <c r="J797" s="523"/>
      <c r="K797" s="572"/>
      <c r="L797" s="444" t="e">
        <f>#REF!-#REF!*10%</f>
        <v>#REF!</v>
      </c>
    </row>
    <row r="798" spans="1:12" ht="15.6" customHeight="1" x14ac:dyDescent="0.25">
      <c r="A798" s="550"/>
      <c r="B798" s="552"/>
      <c r="C798" s="455"/>
      <c r="D798" s="521"/>
      <c r="E798" s="448"/>
      <c r="F798" s="93" t="s">
        <v>389</v>
      </c>
      <c r="G798" s="523" t="s">
        <v>390</v>
      </c>
      <c r="H798" s="523"/>
      <c r="I798" s="523"/>
      <c r="J798" s="523"/>
      <c r="K798" s="572"/>
      <c r="L798" s="444" t="e">
        <f>#REF!-#REF!*10%</f>
        <v>#REF!</v>
      </c>
    </row>
    <row r="799" spans="1:12" ht="15.6" customHeight="1" x14ac:dyDescent="0.25">
      <c r="A799" s="550"/>
      <c r="B799" s="552"/>
      <c r="C799" s="455"/>
      <c r="D799" s="521"/>
      <c r="E799" s="448"/>
      <c r="F799" s="93" t="s">
        <v>704</v>
      </c>
      <c r="G799" s="523" t="s">
        <v>705</v>
      </c>
      <c r="H799" s="523"/>
      <c r="I799" s="523"/>
      <c r="J799" s="523"/>
      <c r="K799" s="572"/>
      <c r="L799" s="444" t="e">
        <f>#REF!-#REF!*10%</f>
        <v>#REF!</v>
      </c>
    </row>
    <row r="800" spans="1:12" ht="15.6" customHeight="1" x14ac:dyDescent="0.25">
      <c r="A800" s="550"/>
      <c r="B800" s="552"/>
      <c r="C800" s="455"/>
      <c r="D800" s="521"/>
      <c r="E800" s="448"/>
      <c r="F800" s="93" t="s">
        <v>706</v>
      </c>
      <c r="G800" s="523" t="s">
        <v>390</v>
      </c>
      <c r="H800" s="523"/>
      <c r="I800" s="523"/>
      <c r="J800" s="523"/>
      <c r="K800" s="572"/>
      <c r="L800" s="444" t="e">
        <f>#REF!-#REF!*10%</f>
        <v>#REF!</v>
      </c>
    </row>
    <row r="801" spans="1:12" ht="15.6" customHeight="1" x14ac:dyDescent="0.25">
      <c r="A801" s="550"/>
      <c r="B801" s="552"/>
      <c r="C801" s="455"/>
      <c r="D801" s="521"/>
      <c r="E801" s="448"/>
      <c r="F801" s="93" t="s">
        <v>1271</v>
      </c>
      <c r="G801" s="523" t="s">
        <v>390</v>
      </c>
      <c r="H801" s="523"/>
      <c r="I801" s="523"/>
      <c r="J801" s="523"/>
      <c r="K801" s="572"/>
      <c r="L801" s="444" t="e">
        <f>#REF!-#REF!*10%</f>
        <v>#REF!</v>
      </c>
    </row>
    <row r="802" spans="1:12" ht="15.6" customHeight="1" x14ac:dyDescent="0.25">
      <c r="A802" s="550"/>
      <c r="B802" s="552"/>
      <c r="C802" s="455"/>
      <c r="D802" s="521"/>
      <c r="E802" s="448"/>
      <c r="F802" s="93" t="s">
        <v>707</v>
      </c>
      <c r="G802" s="523" t="s">
        <v>911</v>
      </c>
      <c r="H802" s="523"/>
      <c r="I802" s="523"/>
      <c r="J802" s="523"/>
      <c r="K802" s="572"/>
      <c r="L802" s="444" t="e">
        <f>#REF!-#REF!*10%</f>
        <v>#REF!</v>
      </c>
    </row>
    <row r="803" spans="1:12" ht="15.6" customHeight="1" x14ac:dyDescent="0.25">
      <c r="A803" s="550"/>
      <c r="B803" s="552"/>
      <c r="C803" s="455"/>
      <c r="D803" s="521"/>
      <c r="E803" s="448"/>
      <c r="F803" s="93" t="s">
        <v>708</v>
      </c>
      <c r="G803" s="523" t="s">
        <v>390</v>
      </c>
      <c r="H803" s="523"/>
      <c r="I803" s="523"/>
      <c r="J803" s="523"/>
      <c r="K803" s="572"/>
      <c r="L803" s="444" t="e">
        <f>#REF!-#REF!*10%</f>
        <v>#REF!</v>
      </c>
    </row>
    <row r="804" spans="1:12" ht="15.6" customHeight="1" x14ac:dyDescent="0.25">
      <c r="A804" s="550"/>
      <c r="B804" s="552"/>
      <c r="C804" s="455"/>
      <c r="D804" s="521"/>
      <c r="E804" s="448"/>
      <c r="F804" s="93" t="s">
        <v>377</v>
      </c>
      <c r="G804" s="523" t="s">
        <v>387</v>
      </c>
      <c r="H804" s="523"/>
      <c r="I804" s="523"/>
      <c r="J804" s="523"/>
      <c r="K804" s="572"/>
      <c r="L804" s="444" t="e">
        <f>#REF!-#REF!*10%</f>
        <v>#REF!</v>
      </c>
    </row>
    <row r="805" spans="1:12" ht="15.6" customHeight="1" x14ac:dyDescent="0.25">
      <c r="A805" s="550"/>
      <c r="B805" s="552"/>
      <c r="C805" s="455"/>
      <c r="D805" s="521"/>
      <c r="E805" s="448"/>
      <c r="F805" s="93" t="s">
        <v>388</v>
      </c>
      <c r="G805" s="523" t="s">
        <v>393</v>
      </c>
      <c r="H805" s="523"/>
      <c r="I805" s="523"/>
      <c r="J805" s="523"/>
      <c r="K805" s="572"/>
      <c r="L805" s="444" t="e">
        <f>#REF!-#REF!*10%</f>
        <v>#REF!</v>
      </c>
    </row>
    <row r="806" spans="1:12" ht="15.6" customHeight="1" x14ac:dyDescent="0.25">
      <c r="A806" s="550"/>
      <c r="B806" s="552"/>
      <c r="C806" s="455"/>
      <c r="D806" s="521"/>
      <c r="E806" s="448"/>
      <c r="F806" s="93" t="s">
        <v>562</v>
      </c>
      <c r="G806" s="523" t="s">
        <v>1476</v>
      </c>
      <c r="H806" s="523"/>
      <c r="I806" s="523"/>
      <c r="J806" s="523"/>
      <c r="K806" s="572"/>
      <c r="L806" s="444" t="e">
        <f>#REF!-#REF!*10%</f>
        <v>#REF!</v>
      </c>
    </row>
    <row r="807" spans="1:12" ht="15.6" customHeight="1" x14ac:dyDescent="0.25">
      <c r="A807" s="550"/>
      <c r="B807" s="552"/>
      <c r="C807" s="455"/>
      <c r="D807" s="521"/>
      <c r="E807" s="448"/>
      <c r="F807" s="93" t="s">
        <v>1183</v>
      </c>
      <c r="G807" s="573" t="s">
        <v>1475</v>
      </c>
      <c r="H807" s="574"/>
      <c r="I807" s="574"/>
      <c r="J807" s="575"/>
      <c r="K807" s="572"/>
      <c r="L807" s="444" t="e">
        <f>#REF!-#REF!*10%</f>
        <v>#REF!</v>
      </c>
    </row>
    <row r="808" spans="1:12" ht="15.6" customHeight="1" x14ac:dyDescent="0.25">
      <c r="A808" s="550"/>
      <c r="B808" s="552"/>
      <c r="C808" s="455"/>
      <c r="D808" s="521"/>
      <c r="E808" s="448"/>
      <c r="F808" s="93" t="s">
        <v>570</v>
      </c>
      <c r="G808" s="523" t="s">
        <v>613</v>
      </c>
      <c r="H808" s="523"/>
      <c r="I808" s="523"/>
      <c r="J808" s="523"/>
      <c r="K808" s="572"/>
      <c r="L808" s="444" t="e">
        <f>#REF!-#REF!*10%</f>
        <v>#REF!</v>
      </c>
    </row>
    <row r="809" spans="1:12" ht="15.6" customHeight="1" x14ac:dyDescent="0.25">
      <c r="A809" s="550"/>
      <c r="B809" s="552"/>
      <c r="C809" s="455"/>
      <c r="D809" s="521"/>
      <c r="E809" s="448"/>
      <c r="F809" s="111" t="s">
        <v>84</v>
      </c>
      <c r="G809" s="526">
        <v>2.6</v>
      </c>
      <c r="H809" s="526"/>
      <c r="I809" s="526"/>
      <c r="J809" s="526"/>
      <c r="K809" s="572"/>
      <c r="L809" s="444" t="e">
        <f>#REF!-#REF!*10%</f>
        <v>#REF!</v>
      </c>
    </row>
    <row r="810" spans="1:12" ht="15" customHeight="1" x14ac:dyDescent="0.25">
      <c r="A810" s="550"/>
      <c r="B810" s="553"/>
      <c r="C810" s="455"/>
      <c r="D810" s="521"/>
      <c r="E810" s="448"/>
      <c r="F810" s="96" t="s">
        <v>1016</v>
      </c>
      <c r="G810" s="454">
        <v>5</v>
      </c>
      <c r="H810" s="454"/>
      <c r="I810" s="454"/>
      <c r="J810" s="454"/>
      <c r="K810" s="572"/>
      <c r="L810" s="511" t="e">
        <f>#REF!-#REF!*10%</f>
        <v>#REF!</v>
      </c>
    </row>
    <row r="811" spans="1:12" ht="15" customHeight="1" x14ac:dyDescent="0.25">
      <c r="A811" s="549">
        <v>10</v>
      </c>
      <c r="B811" s="551"/>
      <c r="C811" s="455" t="s">
        <v>1467</v>
      </c>
      <c r="D811" s="520"/>
      <c r="E811" s="448"/>
      <c r="F811" s="110" t="s">
        <v>81</v>
      </c>
      <c r="G811" s="523" t="s">
        <v>6</v>
      </c>
      <c r="H811" s="523"/>
      <c r="I811" s="523"/>
      <c r="J811" s="523"/>
      <c r="K811" s="560">
        <v>3</v>
      </c>
      <c r="L811" s="498">
        <v>21931</v>
      </c>
    </row>
    <row r="812" spans="1:12" ht="15" customHeight="1" x14ac:dyDescent="0.25">
      <c r="A812" s="550"/>
      <c r="B812" s="552"/>
      <c r="C812" s="455"/>
      <c r="D812" s="521"/>
      <c r="E812" s="448"/>
      <c r="F812" s="110" t="s">
        <v>80</v>
      </c>
      <c r="G812" s="469">
        <v>104</v>
      </c>
      <c r="H812" s="469"/>
      <c r="I812" s="469"/>
      <c r="J812" s="469"/>
      <c r="K812" s="502"/>
      <c r="L812" s="499"/>
    </row>
    <row r="813" spans="1:12" ht="15" customHeight="1" x14ac:dyDescent="0.25">
      <c r="A813" s="550"/>
      <c r="B813" s="552"/>
      <c r="C813" s="455"/>
      <c r="D813" s="521"/>
      <c r="E813" s="448"/>
      <c r="F813" s="110" t="s">
        <v>8</v>
      </c>
      <c r="G813" s="240">
        <v>3000</v>
      </c>
      <c r="H813" s="241">
        <v>4000</v>
      </c>
      <c r="I813" s="312">
        <v>5000</v>
      </c>
      <c r="J813" s="242">
        <v>6000</v>
      </c>
      <c r="K813" s="502"/>
      <c r="L813" s="499"/>
    </row>
    <row r="814" spans="1:12" ht="15" customHeight="1" x14ac:dyDescent="0.25">
      <c r="A814" s="550"/>
      <c r="B814" s="552"/>
      <c r="C814" s="455"/>
      <c r="D814" s="521"/>
      <c r="E814" s="448"/>
      <c r="F814" s="110" t="s">
        <v>817</v>
      </c>
      <c r="G814" s="243">
        <f>G812*114</f>
        <v>11856</v>
      </c>
      <c r="H814" s="244">
        <f>G812*128</f>
        <v>13312</v>
      </c>
      <c r="I814" s="313">
        <f>G812*143</f>
        <v>14872</v>
      </c>
      <c r="J814" s="245">
        <f>G812*148</f>
        <v>15392</v>
      </c>
      <c r="K814" s="502"/>
      <c r="L814" s="499"/>
    </row>
    <row r="815" spans="1:12" ht="15" customHeight="1" x14ac:dyDescent="0.25">
      <c r="A815" s="550"/>
      <c r="B815" s="552"/>
      <c r="C815" s="455"/>
      <c r="D815" s="521"/>
      <c r="E815" s="448"/>
      <c r="F815" s="110" t="s">
        <v>1269</v>
      </c>
      <c r="G815" s="451">
        <v>0.98</v>
      </c>
      <c r="H815" s="451"/>
      <c r="I815" s="451"/>
      <c r="J815" s="451"/>
      <c r="K815" s="502"/>
      <c r="L815" s="499"/>
    </row>
    <row r="816" spans="1:12" ht="15" customHeight="1" x14ac:dyDescent="0.25">
      <c r="A816" s="550"/>
      <c r="B816" s="552"/>
      <c r="C816" s="455"/>
      <c r="D816" s="521"/>
      <c r="E816" s="448"/>
      <c r="F816" s="93" t="s">
        <v>699</v>
      </c>
      <c r="G816" s="523" t="s">
        <v>700</v>
      </c>
      <c r="H816" s="523"/>
      <c r="I816" s="523"/>
      <c r="J816" s="523"/>
      <c r="K816" s="502"/>
      <c r="L816" s="499"/>
    </row>
    <row r="817" spans="1:12" ht="15" customHeight="1" x14ac:dyDescent="0.25">
      <c r="A817" s="550"/>
      <c r="B817" s="552"/>
      <c r="C817" s="455"/>
      <c r="D817" s="521"/>
      <c r="E817" s="448"/>
      <c r="F817" s="93" t="s">
        <v>1181</v>
      </c>
      <c r="G817" s="462" t="s">
        <v>1179</v>
      </c>
      <c r="H817" s="463"/>
      <c r="I817" s="463"/>
      <c r="J817" s="464"/>
      <c r="K817" s="502"/>
      <c r="L817" s="499"/>
    </row>
    <row r="818" spans="1:12" ht="15" customHeight="1" x14ac:dyDescent="0.25">
      <c r="A818" s="550"/>
      <c r="B818" s="552"/>
      <c r="C818" s="455"/>
      <c r="D818" s="521"/>
      <c r="E818" s="448"/>
      <c r="F818" s="110" t="s">
        <v>83</v>
      </c>
      <c r="G818" s="524">
        <v>66</v>
      </c>
      <c r="H818" s="524"/>
      <c r="I818" s="524"/>
      <c r="J818" s="524"/>
      <c r="K818" s="502"/>
      <c r="L818" s="499"/>
    </row>
    <row r="819" spans="1:12" ht="15" customHeight="1" x14ac:dyDescent="0.25">
      <c r="A819" s="550"/>
      <c r="B819" s="552"/>
      <c r="C819" s="455"/>
      <c r="D819" s="521"/>
      <c r="E819" s="448"/>
      <c r="F819" s="112" t="s">
        <v>396</v>
      </c>
      <c r="G819" s="523" t="s">
        <v>908</v>
      </c>
      <c r="H819" s="523"/>
      <c r="I819" s="523"/>
      <c r="J819" s="523"/>
      <c r="K819" s="502"/>
      <c r="L819" s="499"/>
    </row>
    <row r="820" spans="1:12" ht="15" customHeight="1" x14ac:dyDescent="0.25">
      <c r="A820" s="550"/>
      <c r="B820" s="552"/>
      <c r="C820" s="455"/>
      <c r="D820" s="521"/>
      <c r="E820" s="448"/>
      <c r="F820" s="110" t="s">
        <v>256</v>
      </c>
      <c r="G820" s="524" t="s">
        <v>63</v>
      </c>
      <c r="H820" s="524"/>
      <c r="I820" s="524"/>
      <c r="J820" s="524"/>
      <c r="K820" s="502"/>
      <c r="L820" s="499"/>
    </row>
    <row r="821" spans="1:12" ht="15.6" customHeight="1" x14ac:dyDescent="0.25">
      <c r="A821" s="550"/>
      <c r="B821" s="552"/>
      <c r="C821" s="455"/>
      <c r="D821" s="521"/>
      <c r="E821" s="448"/>
      <c r="F821" s="93" t="s">
        <v>379</v>
      </c>
      <c r="G821" s="523" t="s">
        <v>380</v>
      </c>
      <c r="H821" s="523"/>
      <c r="I821" s="523"/>
      <c r="J821" s="523"/>
      <c r="K821" s="502"/>
      <c r="L821" s="499"/>
    </row>
    <row r="822" spans="1:12" ht="15.6" customHeight="1" x14ac:dyDescent="0.25">
      <c r="A822" s="550"/>
      <c r="B822" s="552"/>
      <c r="C822" s="455"/>
      <c r="D822" s="521"/>
      <c r="E822" s="448"/>
      <c r="F822" s="93" t="s">
        <v>701</v>
      </c>
      <c r="G822" s="523">
        <v>100000</v>
      </c>
      <c r="H822" s="523"/>
      <c r="I822" s="523"/>
      <c r="J822" s="523"/>
      <c r="K822" s="502"/>
      <c r="L822" s="499"/>
    </row>
    <row r="823" spans="1:12" ht="15.6" customHeight="1" x14ac:dyDescent="0.25">
      <c r="A823" s="550"/>
      <c r="B823" s="552"/>
      <c r="C823" s="455"/>
      <c r="D823" s="521"/>
      <c r="E823" s="448"/>
      <c r="F823" s="93" t="s">
        <v>257</v>
      </c>
      <c r="G823" s="523" t="s">
        <v>556</v>
      </c>
      <c r="H823" s="523"/>
      <c r="I823" s="523"/>
      <c r="J823" s="523"/>
      <c r="K823" s="502"/>
      <c r="L823" s="499"/>
    </row>
    <row r="824" spans="1:12" ht="15.6" customHeight="1" x14ac:dyDescent="0.25">
      <c r="A824" s="550"/>
      <c r="B824" s="552"/>
      <c r="C824" s="455"/>
      <c r="D824" s="521"/>
      <c r="E824" s="448"/>
      <c r="F824" s="93" t="s">
        <v>376</v>
      </c>
      <c r="G824" s="523" t="s">
        <v>392</v>
      </c>
      <c r="H824" s="523"/>
      <c r="I824" s="523"/>
      <c r="J824" s="523"/>
      <c r="K824" s="502"/>
      <c r="L824" s="499"/>
    </row>
    <row r="825" spans="1:12" ht="15.6" customHeight="1" x14ac:dyDescent="0.25">
      <c r="A825" s="550"/>
      <c r="B825" s="552"/>
      <c r="C825" s="455"/>
      <c r="D825" s="521"/>
      <c r="E825" s="448"/>
      <c r="F825" s="93" t="s">
        <v>702</v>
      </c>
      <c r="G825" s="523" t="s">
        <v>709</v>
      </c>
      <c r="H825" s="523"/>
      <c r="I825" s="523"/>
      <c r="J825" s="523"/>
      <c r="K825" s="502"/>
      <c r="L825" s="499"/>
    </row>
    <row r="826" spans="1:12" ht="15.6" customHeight="1" x14ac:dyDescent="0.25">
      <c r="A826" s="550"/>
      <c r="B826" s="552"/>
      <c r="C826" s="455"/>
      <c r="D826" s="521"/>
      <c r="E826" s="448"/>
      <c r="F826" s="93" t="s">
        <v>381</v>
      </c>
      <c r="G826" s="523" t="s">
        <v>382</v>
      </c>
      <c r="H826" s="523"/>
      <c r="I826" s="523"/>
      <c r="J826" s="523"/>
      <c r="K826" s="502"/>
      <c r="L826" s="500"/>
    </row>
    <row r="827" spans="1:12" ht="15.6" customHeight="1" x14ac:dyDescent="0.25">
      <c r="A827" s="550"/>
      <c r="B827" s="552"/>
      <c r="C827" s="455"/>
      <c r="D827" s="521"/>
      <c r="E827" s="448"/>
      <c r="F827" s="94" t="s">
        <v>358</v>
      </c>
      <c r="G827" s="523" t="s">
        <v>900</v>
      </c>
      <c r="H827" s="523"/>
      <c r="I827" s="523"/>
      <c r="J827" s="523"/>
      <c r="K827" s="571">
        <v>5</v>
      </c>
      <c r="L827" s="443">
        <v>23466</v>
      </c>
    </row>
    <row r="828" spans="1:12" ht="15.6" customHeight="1" x14ac:dyDescent="0.25">
      <c r="A828" s="550"/>
      <c r="B828" s="552"/>
      <c r="C828" s="455"/>
      <c r="D828" s="521"/>
      <c r="E828" s="448"/>
      <c r="F828" s="93" t="s">
        <v>383</v>
      </c>
      <c r="G828" s="523" t="s">
        <v>394</v>
      </c>
      <c r="H828" s="523"/>
      <c r="I828" s="523"/>
      <c r="J828" s="523"/>
      <c r="K828" s="572"/>
      <c r="L828" s="444" t="e">
        <f>#REF!-#REF!*10%</f>
        <v>#REF!</v>
      </c>
    </row>
    <row r="829" spans="1:12" ht="15.6" customHeight="1" x14ac:dyDescent="0.25">
      <c r="A829" s="550"/>
      <c r="B829" s="552"/>
      <c r="C829" s="455"/>
      <c r="D829" s="521"/>
      <c r="E829" s="448"/>
      <c r="F829" s="93" t="s">
        <v>389</v>
      </c>
      <c r="G829" s="523" t="s">
        <v>390</v>
      </c>
      <c r="H829" s="523"/>
      <c r="I829" s="523"/>
      <c r="J829" s="523"/>
      <c r="K829" s="572"/>
      <c r="L829" s="444" t="e">
        <f>#REF!-#REF!*10%</f>
        <v>#REF!</v>
      </c>
    </row>
    <row r="830" spans="1:12" ht="15.6" customHeight="1" x14ac:dyDescent="0.25">
      <c r="A830" s="550"/>
      <c r="B830" s="552"/>
      <c r="C830" s="455"/>
      <c r="D830" s="521"/>
      <c r="E830" s="448"/>
      <c r="F830" s="93" t="s">
        <v>704</v>
      </c>
      <c r="G830" s="523" t="s">
        <v>705</v>
      </c>
      <c r="H830" s="523"/>
      <c r="I830" s="523"/>
      <c r="J830" s="523"/>
      <c r="K830" s="572"/>
      <c r="L830" s="444" t="e">
        <f>#REF!-#REF!*10%</f>
        <v>#REF!</v>
      </c>
    </row>
    <row r="831" spans="1:12" ht="15.6" customHeight="1" x14ac:dyDescent="0.25">
      <c r="A831" s="550"/>
      <c r="B831" s="552"/>
      <c r="C831" s="455"/>
      <c r="D831" s="521"/>
      <c r="E831" s="448"/>
      <c r="F831" s="93" t="s">
        <v>706</v>
      </c>
      <c r="G831" s="523" t="s">
        <v>390</v>
      </c>
      <c r="H831" s="523"/>
      <c r="I831" s="523"/>
      <c r="J831" s="523"/>
      <c r="K831" s="572"/>
      <c r="L831" s="444" t="e">
        <f>#REF!-#REF!*10%</f>
        <v>#REF!</v>
      </c>
    </row>
    <row r="832" spans="1:12" ht="15.6" customHeight="1" x14ac:dyDescent="0.25">
      <c r="A832" s="550"/>
      <c r="B832" s="552"/>
      <c r="C832" s="455"/>
      <c r="D832" s="521"/>
      <c r="E832" s="448"/>
      <c r="F832" s="93" t="s">
        <v>1271</v>
      </c>
      <c r="G832" s="523" t="s">
        <v>390</v>
      </c>
      <c r="H832" s="523"/>
      <c r="I832" s="523"/>
      <c r="J832" s="523"/>
      <c r="K832" s="572"/>
      <c r="L832" s="444" t="e">
        <f>#REF!-#REF!*10%</f>
        <v>#REF!</v>
      </c>
    </row>
    <row r="833" spans="1:12" ht="15.6" customHeight="1" x14ac:dyDescent="0.25">
      <c r="A833" s="550"/>
      <c r="B833" s="552"/>
      <c r="C833" s="455"/>
      <c r="D833" s="521"/>
      <c r="E833" s="448"/>
      <c r="F833" s="93" t="s">
        <v>707</v>
      </c>
      <c r="G833" s="523" t="s">
        <v>911</v>
      </c>
      <c r="H833" s="523"/>
      <c r="I833" s="523"/>
      <c r="J833" s="523"/>
      <c r="K833" s="572"/>
      <c r="L833" s="444" t="e">
        <f>#REF!-#REF!*10%</f>
        <v>#REF!</v>
      </c>
    </row>
    <row r="834" spans="1:12" ht="15.6" customHeight="1" x14ac:dyDescent="0.25">
      <c r="A834" s="550"/>
      <c r="B834" s="552"/>
      <c r="C834" s="455"/>
      <c r="D834" s="521"/>
      <c r="E834" s="448"/>
      <c r="F834" s="93" t="s">
        <v>708</v>
      </c>
      <c r="G834" s="523" t="s">
        <v>390</v>
      </c>
      <c r="H834" s="523"/>
      <c r="I834" s="523"/>
      <c r="J834" s="523"/>
      <c r="K834" s="572"/>
      <c r="L834" s="444" t="e">
        <f>#REF!-#REF!*10%</f>
        <v>#REF!</v>
      </c>
    </row>
    <row r="835" spans="1:12" ht="15.6" customHeight="1" x14ac:dyDescent="0.25">
      <c r="A835" s="550"/>
      <c r="B835" s="552"/>
      <c r="C835" s="455"/>
      <c r="D835" s="521"/>
      <c r="E835" s="448"/>
      <c r="F835" s="93" t="s">
        <v>377</v>
      </c>
      <c r="G835" s="523" t="s">
        <v>387</v>
      </c>
      <c r="H835" s="523"/>
      <c r="I835" s="523"/>
      <c r="J835" s="523"/>
      <c r="K835" s="572"/>
      <c r="L835" s="444" t="e">
        <f>#REF!-#REF!*10%</f>
        <v>#REF!</v>
      </c>
    </row>
    <row r="836" spans="1:12" ht="15.6" customHeight="1" x14ac:dyDescent="0.25">
      <c r="A836" s="550"/>
      <c r="B836" s="552"/>
      <c r="C836" s="455"/>
      <c r="D836" s="521"/>
      <c r="E836" s="448"/>
      <c r="F836" s="93" t="s">
        <v>388</v>
      </c>
      <c r="G836" s="523" t="s">
        <v>393</v>
      </c>
      <c r="H836" s="523"/>
      <c r="I836" s="523"/>
      <c r="J836" s="523"/>
      <c r="K836" s="572"/>
      <c r="L836" s="444" t="e">
        <f>#REF!-#REF!*10%</f>
        <v>#REF!</v>
      </c>
    </row>
    <row r="837" spans="1:12" ht="15.6" customHeight="1" x14ac:dyDescent="0.25">
      <c r="A837" s="550"/>
      <c r="B837" s="552"/>
      <c r="C837" s="455"/>
      <c r="D837" s="521"/>
      <c r="E837" s="448"/>
      <c r="F837" s="93" t="s">
        <v>562</v>
      </c>
      <c r="G837" s="523" t="s">
        <v>1476</v>
      </c>
      <c r="H837" s="523"/>
      <c r="I837" s="523"/>
      <c r="J837" s="523"/>
      <c r="K837" s="572"/>
      <c r="L837" s="444" t="e">
        <f>#REF!-#REF!*10%</f>
        <v>#REF!</v>
      </c>
    </row>
    <row r="838" spans="1:12" ht="15.6" customHeight="1" x14ac:dyDescent="0.25">
      <c r="A838" s="550"/>
      <c r="B838" s="552"/>
      <c r="C838" s="455"/>
      <c r="D838" s="521"/>
      <c r="E838" s="448"/>
      <c r="F838" s="93" t="s">
        <v>1183</v>
      </c>
      <c r="G838" s="573" t="s">
        <v>1475</v>
      </c>
      <c r="H838" s="574"/>
      <c r="I838" s="574"/>
      <c r="J838" s="575"/>
      <c r="K838" s="572"/>
      <c r="L838" s="444" t="e">
        <f>#REF!-#REF!*10%</f>
        <v>#REF!</v>
      </c>
    </row>
    <row r="839" spans="1:12" ht="15.6" customHeight="1" x14ac:dyDescent="0.25">
      <c r="A839" s="550"/>
      <c r="B839" s="552"/>
      <c r="C839" s="455"/>
      <c r="D839" s="521"/>
      <c r="E839" s="448"/>
      <c r="F839" s="93" t="s">
        <v>570</v>
      </c>
      <c r="G839" s="523" t="s">
        <v>613</v>
      </c>
      <c r="H839" s="523"/>
      <c r="I839" s="523"/>
      <c r="J839" s="523"/>
      <c r="K839" s="572"/>
      <c r="L839" s="444" t="e">
        <f>#REF!-#REF!*10%</f>
        <v>#REF!</v>
      </c>
    </row>
    <row r="840" spans="1:12" ht="15.6" customHeight="1" x14ac:dyDescent="0.25">
      <c r="A840" s="550"/>
      <c r="B840" s="552"/>
      <c r="C840" s="455"/>
      <c r="D840" s="521"/>
      <c r="E840" s="448"/>
      <c r="F840" s="111" t="s">
        <v>84</v>
      </c>
      <c r="G840" s="526">
        <v>3.4</v>
      </c>
      <c r="H840" s="526"/>
      <c r="I840" s="526"/>
      <c r="J840" s="526"/>
      <c r="K840" s="572"/>
      <c r="L840" s="444" t="e">
        <f>#REF!-#REF!*10%</f>
        <v>#REF!</v>
      </c>
    </row>
    <row r="841" spans="1:12" ht="15" customHeight="1" x14ac:dyDescent="0.25">
      <c r="A841" s="550"/>
      <c r="B841" s="553"/>
      <c r="C841" s="455"/>
      <c r="D841" s="521"/>
      <c r="E841" s="448"/>
      <c r="F841" s="96" t="s">
        <v>1016</v>
      </c>
      <c r="G841" s="454">
        <v>5</v>
      </c>
      <c r="H841" s="454"/>
      <c r="I841" s="454"/>
      <c r="J841" s="454"/>
      <c r="K841" s="572"/>
      <c r="L841" s="511" t="e">
        <f>#REF!-#REF!*10%</f>
        <v>#REF!</v>
      </c>
    </row>
    <row r="842" spans="1:12" ht="15" customHeight="1" x14ac:dyDescent="0.25">
      <c r="A842" s="549">
        <v>11</v>
      </c>
      <c r="B842" s="551"/>
      <c r="C842" s="455" t="s">
        <v>1468</v>
      </c>
      <c r="D842" s="520"/>
      <c r="E842" s="448"/>
      <c r="F842" s="110" t="s">
        <v>81</v>
      </c>
      <c r="G842" s="523" t="s">
        <v>6</v>
      </c>
      <c r="H842" s="523"/>
      <c r="I842" s="523"/>
      <c r="J842" s="523"/>
      <c r="K842" s="560">
        <v>3</v>
      </c>
      <c r="L842" s="498">
        <v>23548</v>
      </c>
    </row>
    <row r="843" spans="1:12" ht="15" customHeight="1" x14ac:dyDescent="0.25">
      <c r="A843" s="550"/>
      <c r="B843" s="552"/>
      <c r="C843" s="455"/>
      <c r="D843" s="521"/>
      <c r="E843" s="448"/>
      <c r="F843" s="110" t="s">
        <v>80</v>
      </c>
      <c r="G843" s="469">
        <v>122</v>
      </c>
      <c r="H843" s="469"/>
      <c r="I843" s="469"/>
      <c r="J843" s="469"/>
      <c r="K843" s="502"/>
      <c r="L843" s="499"/>
    </row>
    <row r="844" spans="1:12" ht="15" customHeight="1" x14ac:dyDescent="0.25">
      <c r="A844" s="550"/>
      <c r="B844" s="552"/>
      <c r="C844" s="455"/>
      <c r="D844" s="521"/>
      <c r="E844" s="448"/>
      <c r="F844" s="110" t="s">
        <v>8</v>
      </c>
      <c r="G844" s="240">
        <v>3000</v>
      </c>
      <c r="H844" s="241">
        <v>4000</v>
      </c>
      <c r="I844" s="312">
        <v>5000</v>
      </c>
      <c r="J844" s="242">
        <v>6000</v>
      </c>
      <c r="K844" s="502"/>
      <c r="L844" s="499"/>
    </row>
    <row r="845" spans="1:12" ht="15" customHeight="1" x14ac:dyDescent="0.25">
      <c r="A845" s="550"/>
      <c r="B845" s="552"/>
      <c r="C845" s="455"/>
      <c r="D845" s="521"/>
      <c r="E845" s="448"/>
      <c r="F845" s="110" t="s">
        <v>817</v>
      </c>
      <c r="G845" s="243">
        <f>G843*114</f>
        <v>13908</v>
      </c>
      <c r="H845" s="244">
        <f>G843*128</f>
        <v>15616</v>
      </c>
      <c r="I845" s="313">
        <f>G843*143</f>
        <v>17446</v>
      </c>
      <c r="J845" s="245">
        <f>G843*148</f>
        <v>18056</v>
      </c>
      <c r="K845" s="502"/>
      <c r="L845" s="499"/>
    </row>
    <row r="846" spans="1:12" ht="15" customHeight="1" x14ac:dyDescent="0.25">
      <c r="A846" s="550"/>
      <c r="B846" s="552"/>
      <c r="C846" s="455"/>
      <c r="D846" s="521"/>
      <c r="E846" s="448"/>
      <c r="F846" s="110" t="s">
        <v>1269</v>
      </c>
      <c r="G846" s="451">
        <v>0.98</v>
      </c>
      <c r="H846" s="451"/>
      <c r="I846" s="451"/>
      <c r="J846" s="451"/>
      <c r="K846" s="502"/>
      <c r="L846" s="499"/>
    </row>
    <row r="847" spans="1:12" ht="15" customHeight="1" x14ac:dyDescent="0.25">
      <c r="A847" s="550"/>
      <c r="B847" s="552"/>
      <c r="C847" s="455"/>
      <c r="D847" s="521"/>
      <c r="E847" s="448"/>
      <c r="F847" s="93" t="s">
        <v>699</v>
      </c>
      <c r="G847" s="523" t="s">
        <v>700</v>
      </c>
      <c r="H847" s="523"/>
      <c r="I847" s="523"/>
      <c r="J847" s="523"/>
      <c r="K847" s="502"/>
      <c r="L847" s="499"/>
    </row>
    <row r="848" spans="1:12" ht="15" customHeight="1" x14ac:dyDescent="0.25">
      <c r="A848" s="550"/>
      <c r="B848" s="552"/>
      <c r="C848" s="455"/>
      <c r="D848" s="521"/>
      <c r="E848" s="448"/>
      <c r="F848" s="93" t="s">
        <v>1181</v>
      </c>
      <c r="G848" s="462" t="s">
        <v>1179</v>
      </c>
      <c r="H848" s="463"/>
      <c r="I848" s="463"/>
      <c r="J848" s="464"/>
      <c r="K848" s="502"/>
      <c r="L848" s="499"/>
    </row>
    <row r="849" spans="1:12" ht="15" customHeight="1" x14ac:dyDescent="0.25">
      <c r="A849" s="550"/>
      <c r="B849" s="552"/>
      <c r="C849" s="455"/>
      <c r="D849" s="521"/>
      <c r="E849" s="448"/>
      <c r="F849" s="110" t="s">
        <v>83</v>
      </c>
      <c r="G849" s="524">
        <v>66</v>
      </c>
      <c r="H849" s="524"/>
      <c r="I849" s="524"/>
      <c r="J849" s="524"/>
      <c r="K849" s="502"/>
      <c r="L849" s="499"/>
    </row>
    <row r="850" spans="1:12" ht="15" customHeight="1" x14ac:dyDescent="0.25">
      <c r="A850" s="550"/>
      <c r="B850" s="552"/>
      <c r="C850" s="455"/>
      <c r="D850" s="521"/>
      <c r="E850" s="448"/>
      <c r="F850" s="112" t="s">
        <v>396</v>
      </c>
      <c r="G850" s="523" t="s">
        <v>908</v>
      </c>
      <c r="H850" s="523"/>
      <c r="I850" s="523"/>
      <c r="J850" s="523"/>
      <c r="K850" s="502"/>
      <c r="L850" s="499"/>
    </row>
    <row r="851" spans="1:12" ht="15" customHeight="1" x14ac:dyDescent="0.25">
      <c r="A851" s="550"/>
      <c r="B851" s="552"/>
      <c r="C851" s="455"/>
      <c r="D851" s="521"/>
      <c r="E851" s="448"/>
      <c r="F851" s="110" t="s">
        <v>256</v>
      </c>
      <c r="G851" s="524" t="s">
        <v>64</v>
      </c>
      <c r="H851" s="524"/>
      <c r="I851" s="524"/>
      <c r="J851" s="524"/>
      <c r="K851" s="502"/>
      <c r="L851" s="499"/>
    </row>
    <row r="852" spans="1:12" ht="15.6" customHeight="1" x14ac:dyDescent="0.25">
      <c r="A852" s="550"/>
      <c r="B852" s="552"/>
      <c r="C852" s="455"/>
      <c r="D852" s="521"/>
      <c r="E852" s="448"/>
      <c r="F852" s="93" t="s">
        <v>379</v>
      </c>
      <c r="G852" s="523" t="s">
        <v>380</v>
      </c>
      <c r="H852" s="523"/>
      <c r="I852" s="523"/>
      <c r="J852" s="523"/>
      <c r="K852" s="502"/>
      <c r="L852" s="499"/>
    </row>
    <row r="853" spans="1:12" ht="15.6" customHeight="1" x14ac:dyDescent="0.25">
      <c r="A853" s="550"/>
      <c r="B853" s="552"/>
      <c r="C853" s="455"/>
      <c r="D853" s="521"/>
      <c r="E853" s="448"/>
      <c r="F853" s="93" t="s">
        <v>701</v>
      </c>
      <c r="G853" s="523">
        <v>100000</v>
      </c>
      <c r="H853" s="523"/>
      <c r="I853" s="523"/>
      <c r="J853" s="523"/>
      <c r="K853" s="502"/>
      <c r="L853" s="499"/>
    </row>
    <row r="854" spans="1:12" ht="15.6" customHeight="1" x14ac:dyDescent="0.25">
      <c r="A854" s="550"/>
      <c r="B854" s="552"/>
      <c r="C854" s="455"/>
      <c r="D854" s="521"/>
      <c r="E854" s="448"/>
      <c r="F854" s="93" t="s">
        <v>257</v>
      </c>
      <c r="G854" s="523" t="s">
        <v>556</v>
      </c>
      <c r="H854" s="523"/>
      <c r="I854" s="523"/>
      <c r="J854" s="523"/>
      <c r="K854" s="502"/>
      <c r="L854" s="499"/>
    </row>
    <row r="855" spans="1:12" ht="15.6" customHeight="1" x14ac:dyDescent="0.25">
      <c r="A855" s="550"/>
      <c r="B855" s="552"/>
      <c r="C855" s="455"/>
      <c r="D855" s="521"/>
      <c r="E855" s="448"/>
      <c r="F855" s="93" t="s">
        <v>376</v>
      </c>
      <c r="G855" s="523" t="s">
        <v>392</v>
      </c>
      <c r="H855" s="523"/>
      <c r="I855" s="523"/>
      <c r="J855" s="523"/>
      <c r="K855" s="502"/>
      <c r="L855" s="499"/>
    </row>
    <row r="856" spans="1:12" ht="15.6" customHeight="1" x14ac:dyDescent="0.25">
      <c r="A856" s="550"/>
      <c r="B856" s="552"/>
      <c r="C856" s="455"/>
      <c r="D856" s="521"/>
      <c r="E856" s="448"/>
      <c r="F856" s="93" t="s">
        <v>702</v>
      </c>
      <c r="G856" s="523" t="s">
        <v>709</v>
      </c>
      <c r="H856" s="523"/>
      <c r="I856" s="523"/>
      <c r="J856" s="523"/>
      <c r="K856" s="502"/>
      <c r="L856" s="499"/>
    </row>
    <row r="857" spans="1:12" ht="15.6" customHeight="1" x14ac:dyDescent="0.25">
      <c r="A857" s="550"/>
      <c r="B857" s="552"/>
      <c r="C857" s="455"/>
      <c r="D857" s="521"/>
      <c r="E857" s="448"/>
      <c r="F857" s="93" t="s">
        <v>381</v>
      </c>
      <c r="G857" s="523" t="s">
        <v>382</v>
      </c>
      <c r="H857" s="523"/>
      <c r="I857" s="523"/>
      <c r="J857" s="523"/>
      <c r="K857" s="502"/>
      <c r="L857" s="500"/>
    </row>
    <row r="858" spans="1:12" ht="15.6" customHeight="1" x14ac:dyDescent="0.25">
      <c r="A858" s="550"/>
      <c r="B858" s="552"/>
      <c r="C858" s="455"/>
      <c r="D858" s="521"/>
      <c r="E858" s="448"/>
      <c r="F858" s="94" t="s">
        <v>358</v>
      </c>
      <c r="G858" s="523" t="s">
        <v>900</v>
      </c>
      <c r="H858" s="523"/>
      <c r="I858" s="523"/>
      <c r="J858" s="523"/>
      <c r="K858" s="571">
        <v>5</v>
      </c>
      <c r="L858" s="443">
        <v>25196</v>
      </c>
    </row>
    <row r="859" spans="1:12" ht="15.6" customHeight="1" x14ac:dyDescent="0.25">
      <c r="A859" s="550"/>
      <c r="B859" s="552"/>
      <c r="C859" s="455"/>
      <c r="D859" s="521"/>
      <c r="E859" s="448"/>
      <c r="F859" s="93" t="s">
        <v>383</v>
      </c>
      <c r="G859" s="523" t="s">
        <v>394</v>
      </c>
      <c r="H859" s="523"/>
      <c r="I859" s="523"/>
      <c r="J859" s="523"/>
      <c r="K859" s="572"/>
      <c r="L859" s="444" t="e">
        <f>#REF!-#REF!*10%</f>
        <v>#REF!</v>
      </c>
    </row>
    <row r="860" spans="1:12" ht="15.6" customHeight="1" x14ac:dyDescent="0.25">
      <c r="A860" s="550"/>
      <c r="B860" s="552"/>
      <c r="C860" s="455"/>
      <c r="D860" s="521"/>
      <c r="E860" s="448"/>
      <c r="F860" s="93" t="s">
        <v>389</v>
      </c>
      <c r="G860" s="523" t="s">
        <v>390</v>
      </c>
      <c r="H860" s="523"/>
      <c r="I860" s="523"/>
      <c r="J860" s="523"/>
      <c r="K860" s="572"/>
      <c r="L860" s="444" t="e">
        <f>#REF!-#REF!*10%</f>
        <v>#REF!</v>
      </c>
    </row>
    <row r="861" spans="1:12" ht="15.6" customHeight="1" x14ac:dyDescent="0.25">
      <c r="A861" s="550"/>
      <c r="B861" s="552"/>
      <c r="C861" s="455"/>
      <c r="D861" s="521"/>
      <c r="E861" s="448"/>
      <c r="F861" s="93" t="s">
        <v>704</v>
      </c>
      <c r="G861" s="523" t="s">
        <v>705</v>
      </c>
      <c r="H861" s="523"/>
      <c r="I861" s="523"/>
      <c r="J861" s="523"/>
      <c r="K861" s="572"/>
      <c r="L861" s="444" t="e">
        <f>#REF!-#REF!*10%</f>
        <v>#REF!</v>
      </c>
    </row>
    <row r="862" spans="1:12" ht="15.6" customHeight="1" x14ac:dyDescent="0.25">
      <c r="A862" s="550"/>
      <c r="B862" s="552"/>
      <c r="C862" s="455"/>
      <c r="D862" s="521"/>
      <c r="E862" s="448"/>
      <c r="F862" s="93" t="s">
        <v>706</v>
      </c>
      <c r="G862" s="523" t="s">
        <v>390</v>
      </c>
      <c r="H862" s="523"/>
      <c r="I862" s="523"/>
      <c r="J862" s="523"/>
      <c r="K862" s="572"/>
      <c r="L862" s="444" t="e">
        <f>#REF!-#REF!*10%</f>
        <v>#REF!</v>
      </c>
    </row>
    <row r="863" spans="1:12" ht="15.6" customHeight="1" x14ac:dyDescent="0.25">
      <c r="A863" s="550"/>
      <c r="B863" s="552"/>
      <c r="C863" s="455"/>
      <c r="D863" s="521"/>
      <c r="E863" s="448"/>
      <c r="F863" s="93" t="s">
        <v>1271</v>
      </c>
      <c r="G863" s="523" t="s">
        <v>390</v>
      </c>
      <c r="H863" s="523"/>
      <c r="I863" s="523"/>
      <c r="J863" s="523"/>
      <c r="K863" s="572"/>
      <c r="L863" s="444" t="e">
        <f>#REF!-#REF!*10%</f>
        <v>#REF!</v>
      </c>
    </row>
    <row r="864" spans="1:12" ht="15.6" customHeight="1" x14ac:dyDescent="0.25">
      <c r="A864" s="550"/>
      <c r="B864" s="552"/>
      <c r="C864" s="455"/>
      <c r="D864" s="521"/>
      <c r="E864" s="448"/>
      <c r="F864" s="93" t="s">
        <v>707</v>
      </c>
      <c r="G864" s="523" t="s">
        <v>911</v>
      </c>
      <c r="H864" s="523"/>
      <c r="I864" s="523"/>
      <c r="J864" s="523"/>
      <c r="K864" s="572"/>
      <c r="L864" s="444" t="e">
        <f>#REF!-#REF!*10%</f>
        <v>#REF!</v>
      </c>
    </row>
    <row r="865" spans="1:12" ht="15.6" customHeight="1" x14ac:dyDescent="0.25">
      <c r="A865" s="550"/>
      <c r="B865" s="552"/>
      <c r="C865" s="455"/>
      <c r="D865" s="521"/>
      <c r="E865" s="448"/>
      <c r="F865" s="93" t="s">
        <v>708</v>
      </c>
      <c r="G865" s="523" t="s">
        <v>390</v>
      </c>
      <c r="H865" s="523"/>
      <c r="I865" s="523"/>
      <c r="J865" s="523"/>
      <c r="K865" s="572"/>
      <c r="L865" s="444" t="e">
        <f>#REF!-#REF!*10%</f>
        <v>#REF!</v>
      </c>
    </row>
    <row r="866" spans="1:12" ht="15.6" customHeight="1" x14ac:dyDescent="0.25">
      <c r="A866" s="550"/>
      <c r="B866" s="552"/>
      <c r="C866" s="455"/>
      <c r="D866" s="521"/>
      <c r="E866" s="448"/>
      <c r="F866" s="93" t="s">
        <v>377</v>
      </c>
      <c r="G866" s="523" t="s">
        <v>387</v>
      </c>
      <c r="H866" s="523"/>
      <c r="I866" s="523"/>
      <c r="J866" s="523"/>
      <c r="K866" s="572"/>
      <c r="L866" s="444" t="e">
        <f>#REF!-#REF!*10%</f>
        <v>#REF!</v>
      </c>
    </row>
    <row r="867" spans="1:12" ht="15.6" customHeight="1" x14ac:dyDescent="0.25">
      <c r="A867" s="550"/>
      <c r="B867" s="552"/>
      <c r="C867" s="455"/>
      <c r="D867" s="521"/>
      <c r="E867" s="448"/>
      <c r="F867" s="93" t="s">
        <v>388</v>
      </c>
      <c r="G867" s="523" t="s">
        <v>393</v>
      </c>
      <c r="H867" s="523"/>
      <c r="I867" s="523"/>
      <c r="J867" s="523"/>
      <c r="K867" s="572"/>
      <c r="L867" s="444" t="e">
        <f>#REF!-#REF!*10%</f>
        <v>#REF!</v>
      </c>
    </row>
    <row r="868" spans="1:12" ht="15.6" customHeight="1" x14ac:dyDescent="0.25">
      <c r="A868" s="550"/>
      <c r="B868" s="552"/>
      <c r="C868" s="455"/>
      <c r="D868" s="521"/>
      <c r="E868" s="448"/>
      <c r="F868" s="93" t="s">
        <v>562</v>
      </c>
      <c r="G868" s="523" t="s">
        <v>1476</v>
      </c>
      <c r="H868" s="523"/>
      <c r="I868" s="523"/>
      <c r="J868" s="523"/>
      <c r="K868" s="572"/>
      <c r="L868" s="444" t="e">
        <f>#REF!-#REF!*10%</f>
        <v>#REF!</v>
      </c>
    </row>
    <row r="869" spans="1:12" ht="15.6" customHeight="1" x14ac:dyDescent="0.25">
      <c r="A869" s="550"/>
      <c r="B869" s="552"/>
      <c r="C869" s="455"/>
      <c r="D869" s="521"/>
      <c r="E869" s="448"/>
      <c r="F869" s="93" t="s">
        <v>1183</v>
      </c>
      <c r="G869" s="573" t="s">
        <v>1475</v>
      </c>
      <c r="H869" s="574"/>
      <c r="I869" s="574"/>
      <c r="J869" s="575"/>
      <c r="K869" s="572"/>
      <c r="L869" s="444" t="e">
        <f>#REF!-#REF!*10%</f>
        <v>#REF!</v>
      </c>
    </row>
    <row r="870" spans="1:12" ht="15.6" customHeight="1" x14ac:dyDescent="0.25">
      <c r="A870" s="550"/>
      <c r="B870" s="552"/>
      <c r="C870" s="455"/>
      <c r="D870" s="521"/>
      <c r="E870" s="448"/>
      <c r="F870" s="93" t="s">
        <v>570</v>
      </c>
      <c r="G870" s="523" t="s">
        <v>613</v>
      </c>
      <c r="H870" s="523"/>
      <c r="I870" s="523"/>
      <c r="J870" s="523"/>
      <c r="K870" s="572"/>
      <c r="L870" s="444" t="e">
        <f>#REF!-#REF!*10%</f>
        <v>#REF!</v>
      </c>
    </row>
    <row r="871" spans="1:12" ht="15.6" customHeight="1" x14ac:dyDescent="0.25">
      <c r="A871" s="550"/>
      <c r="B871" s="552"/>
      <c r="C871" s="455"/>
      <c r="D871" s="521"/>
      <c r="E871" s="448"/>
      <c r="F871" s="111" t="s">
        <v>84</v>
      </c>
      <c r="G871" s="526">
        <v>4</v>
      </c>
      <c r="H871" s="526"/>
      <c r="I871" s="526"/>
      <c r="J871" s="526"/>
      <c r="K871" s="572"/>
      <c r="L871" s="444" t="e">
        <f>#REF!-#REF!*10%</f>
        <v>#REF!</v>
      </c>
    </row>
    <row r="872" spans="1:12" ht="15" customHeight="1" x14ac:dyDescent="0.25">
      <c r="A872" s="550"/>
      <c r="B872" s="553"/>
      <c r="C872" s="455"/>
      <c r="D872" s="521"/>
      <c r="E872" s="448"/>
      <c r="F872" s="96" t="s">
        <v>1016</v>
      </c>
      <c r="G872" s="454">
        <v>5</v>
      </c>
      <c r="H872" s="454"/>
      <c r="I872" s="454"/>
      <c r="J872" s="454"/>
      <c r="K872" s="572"/>
      <c r="L872" s="511" t="e">
        <f>#REF!-#REF!*10%</f>
        <v>#REF!</v>
      </c>
    </row>
    <row r="873" spans="1:12" ht="15" customHeight="1" x14ac:dyDescent="0.25">
      <c r="A873" s="549">
        <v>12</v>
      </c>
      <c r="B873" s="551"/>
      <c r="C873" s="455" t="s">
        <v>1469</v>
      </c>
      <c r="D873" s="520"/>
      <c r="E873" s="448"/>
      <c r="F873" s="110" t="s">
        <v>81</v>
      </c>
      <c r="G873" s="523" t="s">
        <v>6</v>
      </c>
      <c r="H873" s="523"/>
      <c r="I873" s="523"/>
      <c r="J873" s="523"/>
      <c r="K873" s="560">
        <v>3</v>
      </c>
      <c r="L873" s="498">
        <v>26548</v>
      </c>
    </row>
    <row r="874" spans="1:12" ht="15" customHeight="1" x14ac:dyDescent="0.25">
      <c r="A874" s="550"/>
      <c r="B874" s="552"/>
      <c r="C874" s="455"/>
      <c r="D874" s="521"/>
      <c r="E874" s="448"/>
      <c r="F874" s="110" t="s">
        <v>80</v>
      </c>
      <c r="G874" s="469">
        <v>140</v>
      </c>
      <c r="H874" s="469"/>
      <c r="I874" s="469"/>
      <c r="J874" s="469"/>
      <c r="K874" s="502"/>
      <c r="L874" s="499"/>
    </row>
    <row r="875" spans="1:12" ht="15" customHeight="1" x14ac:dyDescent="0.25">
      <c r="A875" s="550"/>
      <c r="B875" s="552"/>
      <c r="C875" s="455"/>
      <c r="D875" s="521"/>
      <c r="E875" s="448"/>
      <c r="F875" s="110" t="s">
        <v>8</v>
      </c>
      <c r="G875" s="240">
        <v>3000</v>
      </c>
      <c r="H875" s="241">
        <v>4000</v>
      </c>
      <c r="I875" s="312">
        <v>5000</v>
      </c>
      <c r="J875" s="242">
        <v>6000</v>
      </c>
      <c r="K875" s="502"/>
      <c r="L875" s="499"/>
    </row>
    <row r="876" spans="1:12" ht="15" customHeight="1" x14ac:dyDescent="0.25">
      <c r="A876" s="550"/>
      <c r="B876" s="552"/>
      <c r="C876" s="455"/>
      <c r="D876" s="521"/>
      <c r="E876" s="448"/>
      <c r="F876" s="110" t="s">
        <v>817</v>
      </c>
      <c r="G876" s="243">
        <f>G874*114</f>
        <v>15960</v>
      </c>
      <c r="H876" s="244">
        <f>G874*128</f>
        <v>17920</v>
      </c>
      <c r="I876" s="313">
        <f>G874*143</f>
        <v>20020</v>
      </c>
      <c r="J876" s="245">
        <f>G874*148</f>
        <v>20720</v>
      </c>
      <c r="K876" s="502"/>
      <c r="L876" s="499"/>
    </row>
    <row r="877" spans="1:12" ht="15" customHeight="1" x14ac:dyDescent="0.25">
      <c r="A877" s="550"/>
      <c r="B877" s="552"/>
      <c r="C877" s="455"/>
      <c r="D877" s="521"/>
      <c r="E877" s="448"/>
      <c r="F877" s="110" t="s">
        <v>1269</v>
      </c>
      <c r="G877" s="451">
        <v>0.98</v>
      </c>
      <c r="H877" s="451"/>
      <c r="I877" s="451"/>
      <c r="J877" s="451"/>
      <c r="K877" s="502"/>
      <c r="L877" s="499"/>
    </row>
    <row r="878" spans="1:12" ht="15" customHeight="1" x14ac:dyDescent="0.25">
      <c r="A878" s="550"/>
      <c r="B878" s="552"/>
      <c r="C878" s="455"/>
      <c r="D878" s="521"/>
      <c r="E878" s="448"/>
      <c r="F878" s="93" t="s">
        <v>699</v>
      </c>
      <c r="G878" s="523" t="s">
        <v>700</v>
      </c>
      <c r="H878" s="523"/>
      <c r="I878" s="523"/>
      <c r="J878" s="523"/>
      <c r="K878" s="502"/>
      <c r="L878" s="499"/>
    </row>
    <row r="879" spans="1:12" ht="15" customHeight="1" x14ac:dyDescent="0.25">
      <c r="A879" s="550"/>
      <c r="B879" s="552"/>
      <c r="C879" s="455"/>
      <c r="D879" s="521"/>
      <c r="E879" s="448"/>
      <c r="F879" s="93" t="s">
        <v>1181</v>
      </c>
      <c r="G879" s="462" t="s">
        <v>1179</v>
      </c>
      <c r="H879" s="463"/>
      <c r="I879" s="463"/>
      <c r="J879" s="464"/>
      <c r="K879" s="502"/>
      <c r="L879" s="499"/>
    </row>
    <row r="880" spans="1:12" ht="15" customHeight="1" x14ac:dyDescent="0.25">
      <c r="A880" s="550"/>
      <c r="B880" s="552"/>
      <c r="C880" s="455"/>
      <c r="D880" s="521"/>
      <c r="E880" s="448"/>
      <c r="F880" s="110" t="s">
        <v>83</v>
      </c>
      <c r="G880" s="524">
        <v>66</v>
      </c>
      <c r="H880" s="524"/>
      <c r="I880" s="524"/>
      <c r="J880" s="524"/>
      <c r="K880" s="502"/>
      <c r="L880" s="499"/>
    </row>
    <row r="881" spans="1:12" ht="15" customHeight="1" x14ac:dyDescent="0.25">
      <c r="A881" s="550"/>
      <c r="B881" s="552"/>
      <c r="C881" s="455"/>
      <c r="D881" s="521"/>
      <c r="E881" s="448"/>
      <c r="F881" s="112" t="s">
        <v>396</v>
      </c>
      <c r="G881" s="523" t="s">
        <v>908</v>
      </c>
      <c r="H881" s="523"/>
      <c r="I881" s="523"/>
      <c r="J881" s="523"/>
      <c r="K881" s="502"/>
      <c r="L881" s="499"/>
    </row>
    <row r="882" spans="1:12" ht="15" customHeight="1" x14ac:dyDescent="0.25">
      <c r="A882" s="550"/>
      <c r="B882" s="552"/>
      <c r="C882" s="455"/>
      <c r="D882" s="521"/>
      <c r="E882" s="448"/>
      <c r="F882" s="110" t="s">
        <v>256</v>
      </c>
      <c r="G882" s="524" t="s">
        <v>65</v>
      </c>
      <c r="H882" s="524"/>
      <c r="I882" s="524"/>
      <c r="J882" s="524"/>
      <c r="K882" s="502"/>
      <c r="L882" s="499"/>
    </row>
    <row r="883" spans="1:12" ht="15.6" customHeight="1" x14ac:dyDescent="0.25">
      <c r="A883" s="550"/>
      <c r="B883" s="552"/>
      <c r="C883" s="455"/>
      <c r="D883" s="521"/>
      <c r="E883" s="448"/>
      <c r="F883" s="93" t="s">
        <v>379</v>
      </c>
      <c r="G883" s="523" t="s">
        <v>380</v>
      </c>
      <c r="H883" s="523"/>
      <c r="I883" s="523"/>
      <c r="J883" s="523"/>
      <c r="K883" s="502"/>
      <c r="L883" s="499"/>
    </row>
    <row r="884" spans="1:12" ht="15.6" customHeight="1" x14ac:dyDescent="0.25">
      <c r="A884" s="550"/>
      <c r="B884" s="552"/>
      <c r="C884" s="455"/>
      <c r="D884" s="521"/>
      <c r="E884" s="448"/>
      <c r="F884" s="93" t="s">
        <v>701</v>
      </c>
      <c r="G884" s="523">
        <v>100000</v>
      </c>
      <c r="H884" s="523"/>
      <c r="I884" s="523"/>
      <c r="J884" s="523"/>
      <c r="K884" s="502"/>
      <c r="L884" s="499"/>
    </row>
    <row r="885" spans="1:12" ht="15.6" customHeight="1" x14ac:dyDescent="0.25">
      <c r="A885" s="550"/>
      <c r="B885" s="552"/>
      <c r="C885" s="455"/>
      <c r="D885" s="521"/>
      <c r="E885" s="448"/>
      <c r="F885" s="93" t="s">
        <v>257</v>
      </c>
      <c r="G885" s="523" t="s">
        <v>556</v>
      </c>
      <c r="H885" s="523"/>
      <c r="I885" s="523"/>
      <c r="J885" s="523"/>
      <c r="K885" s="502"/>
      <c r="L885" s="499"/>
    </row>
    <row r="886" spans="1:12" ht="15.6" customHeight="1" x14ac:dyDescent="0.25">
      <c r="A886" s="550"/>
      <c r="B886" s="552"/>
      <c r="C886" s="455"/>
      <c r="D886" s="521"/>
      <c r="E886" s="448"/>
      <c r="F886" s="93" t="s">
        <v>376</v>
      </c>
      <c r="G886" s="523" t="s">
        <v>392</v>
      </c>
      <c r="H886" s="523"/>
      <c r="I886" s="523"/>
      <c r="J886" s="523"/>
      <c r="K886" s="502"/>
      <c r="L886" s="499"/>
    </row>
    <row r="887" spans="1:12" ht="15.6" customHeight="1" x14ac:dyDescent="0.25">
      <c r="A887" s="550"/>
      <c r="B887" s="552"/>
      <c r="C887" s="455"/>
      <c r="D887" s="521"/>
      <c r="E887" s="448"/>
      <c r="F887" s="93" t="s">
        <v>702</v>
      </c>
      <c r="G887" s="523" t="s">
        <v>709</v>
      </c>
      <c r="H887" s="523"/>
      <c r="I887" s="523"/>
      <c r="J887" s="523"/>
      <c r="K887" s="502"/>
      <c r="L887" s="499"/>
    </row>
    <row r="888" spans="1:12" ht="15.6" customHeight="1" x14ac:dyDescent="0.25">
      <c r="A888" s="550"/>
      <c r="B888" s="552"/>
      <c r="C888" s="455"/>
      <c r="D888" s="521"/>
      <c r="E888" s="448"/>
      <c r="F888" s="93" t="s">
        <v>381</v>
      </c>
      <c r="G888" s="523" t="s">
        <v>382</v>
      </c>
      <c r="H888" s="523"/>
      <c r="I888" s="523"/>
      <c r="J888" s="523"/>
      <c r="K888" s="502"/>
      <c r="L888" s="500"/>
    </row>
    <row r="889" spans="1:12" ht="15.6" customHeight="1" x14ac:dyDescent="0.25">
      <c r="A889" s="550"/>
      <c r="B889" s="552"/>
      <c r="C889" s="455"/>
      <c r="D889" s="521"/>
      <c r="E889" s="448"/>
      <c r="F889" s="94" t="s">
        <v>358</v>
      </c>
      <c r="G889" s="523" t="s">
        <v>900</v>
      </c>
      <c r="H889" s="523"/>
      <c r="I889" s="523"/>
      <c r="J889" s="523"/>
      <c r="K889" s="571">
        <v>5</v>
      </c>
      <c r="L889" s="443">
        <v>28407</v>
      </c>
    </row>
    <row r="890" spans="1:12" ht="15.6" customHeight="1" x14ac:dyDescent="0.25">
      <c r="A890" s="550"/>
      <c r="B890" s="552"/>
      <c r="C890" s="455"/>
      <c r="D890" s="521"/>
      <c r="E890" s="448"/>
      <c r="F890" s="93" t="s">
        <v>383</v>
      </c>
      <c r="G890" s="523" t="s">
        <v>394</v>
      </c>
      <c r="H890" s="523"/>
      <c r="I890" s="523"/>
      <c r="J890" s="523"/>
      <c r="K890" s="572"/>
      <c r="L890" s="444" t="e">
        <f>#REF!-#REF!*10%</f>
        <v>#REF!</v>
      </c>
    </row>
    <row r="891" spans="1:12" ht="15.6" customHeight="1" x14ac:dyDescent="0.25">
      <c r="A891" s="550"/>
      <c r="B891" s="552"/>
      <c r="C891" s="455"/>
      <c r="D891" s="521"/>
      <c r="E891" s="448"/>
      <c r="F891" s="93" t="s">
        <v>389</v>
      </c>
      <c r="G891" s="523" t="s">
        <v>390</v>
      </c>
      <c r="H891" s="523"/>
      <c r="I891" s="523"/>
      <c r="J891" s="523"/>
      <c r="K891" s="572"/>
      <c r="L891" s="444" t="e">
        <f>#REF!-#REF!*10%</f>
        <v>#REF!</v>
      </c>
    </row>
    <row r="892" spans="1:12" ht="15.6" customHeight="1" x14ac:dyDescent="0.25">
      <c r="A892" s="550"/>
      <c r="B892" s="552"/>
      <c r="C892" s="455"/>
      <c r="D892" s="521"/>
      <c r="E892" s="448"/>
      <c r="F892" s="93" t="s">
        <v>704</v>
      </c>
      <c r="G892" s="523" t="s">
        <v>705</v>
      </c>
      <c r="H892" s="523"/>
      <c r="I892" s="523"/>
      <c r="J892" s="523"/>
      <c r="K892" s="572"/>
      <c r="L892" s="444" t="e">
        <f>#REF!-#REF!*10%</f>
        <v>#REF!</v>
      </c>
    </row>
    <row r="893" spans="1:12" ht="15.6" customHeight="1" x14ac:dyDescent="0.25">
      <c r="A893" s="550"/>
      <c r="B893" s="552"/>
      <c r="C893" s="455"/>
      <c r="D893" s="521"/>
      <c r="E893" s="448"/>
      <c r="F893" s="93" t="s">
        <v>706</v>
      </c>
      <c r="G893" s="523" t="s">
        <v>390</v>
      </c>
      <c r="H893" s="523"/>
      <c r="I893" s="523"/>
      <c r="J893" s="523"/>
      <c r="K893" s="572"/>
      <c r="L893" s="444" t="e">
        <f>#REF!-#REF!*10%</f>
        <v>#REF!</v>
      </c>
    </row>
    <row r="894" spans="1:12" ht="15.6" customHeight="1" x14ac:dyDescent="0.25">
      <c r="A894" s="550"/>
      <c r="B894" s="552"/>
      <c r="C894" s="455"/>
      <c r="D894" s="521"/>
      <c r="E894" s="448"/>
      <c r="F894" s="93" t="s">
        <v>1271</v>
      </c>
      <c r="G894" s="523" t="s">
        <v>390</v>
      </c>
      <c r="H894" s="523"/>
      <c r="I894" s="523"/>
      <c r="J894" s="523"/>
      <c r="K894" s="572"/>
      <c r="L894" s="444" t="e">
        <f>#REF!-#REF!*10%</f>
        <v>#REF!</v>
      </c>
    </row>
    <row r="895" spans="1:12" ht="15.6" customHeight="1" x14ac:dyDescent="0.25">
      <c r="A895" s="550"/>
      <c r="B895" s="552"/>
      <c r="C895" s="455"/>
      <c r="D895" s="521"/>
      <c r="E895" s="448"/>
      <c r="F895" s="93" t="s">
        <v>707</v>
      </c>
      <c r="G895" s="523" t="s">
        <v>911</v>
      </c>
      <c r="H895" s="523"/>
      <c r="I895" s="523"/>
      <c r="J895" s="523"/>
      <c r="K895" s="572"/>
      <c r="L895" s="444" t="e">
        <f>#REF!-#REF!*10%</f>
        <v>#REF!</v>
      </c>
    </row>
    <row r="896" spans="1:12" ht="15.6" customHeight="1" x14ac:dyDescent="0.25">
      <c r="A896" s="550"/>
      <c r="B896" s="552"/>
      <c r="C896" s="455"/>
      <c r="D896" s="521"/>
      <c r="E896" s="448"/>
      <c r="F896" s="93" t="s">
        <v>708</v>
      </c>
      <c r="G896" s="523" t="s">
        <v>390</v>
      </c>
      <c r="H896" s="523"/>
      <c r="I896" s="523"/>
      <c r="J896" s="523"/>
      <c r="K896" s="572"/>
      <c r="L896" s="444" t="e">
        <f>#REF!-#REF!*10%</f>
        <v>#REF!</v>
      </c>
    </row>
    <row r="897" spans="1:12" ht="15.6" customHeight="1" x14ac:dyDescent="0.25">
      <c r="A897" s="550"/>
      <c r="B897" s="552"/>
      <c r="C897" s="455"/>
      <c r="D897" s="521"/>
      <c r="E897" s="448"/>
      <c r="F897" s="93" t="s">
        <v>377</v>
      </c>
      <c r="G897" s="523" t="s">
        <v>387</v>
      </c>
      <c r="H897" s="523"/>
      <c r="I897" s="523"/>
      <c r="J897" s="523"/>
      <c r="K897" s="572"/>
      <c r="L897" s="444" t="e">
        <f>#REF!-#REF!*10%</f>
        <v>#REF!</v>
      </c>
    </row>
    <row r="898" spans="1:12" ht="15.6" customHeight="1" x14ac:dyDescent="0.25">
      <c r="A898" s="550"/>
      <c r="B898" s="552"/>
      <c r="C898" s="455"/>
      <c r="D898" s="521"/>
      <c r="E898" s="448"/>
      <c r="F898" s="93" t="s">
        <v>388</v>
      </c>
      <c r="G898" s="523" t="s">
        <v>393</v>
      </c>
      <c r="H898" s="523"/>
      <c r="I898" s="523"/>
      <c r="J898" s="523"/>
      <c r="K898" s="572"/>
      <c r="L898" s="444" t="e">
        <f>#REF!-#REF!*10%</f>
        <v>#REF!</v>
      </c>
    </row>
    <row r="899" spans="1:12" ht="15.6" customHeight="1" x14ac:dyDescent="0.25">
      <c r="A899" s="550"/>
      <c r="B899" s="552"/>
      <c r="C899" s="455"/>
      <c r="D899" s="521"/>
      <c r="E899" s="448"/>
      <c r="F899" s="93" t="s">
        <v>562</v>
      </c>
      <c r="G899" s="523" t="s">
        <v>1476</v>
      </c>
      <c r="H899" s="523"/>
      <c r="I899" s="523"/>
      <c r="J899" s="523"/>
      <c r="K899" s="572"/>
      <c r="L899" s="444" t="e">
        <f>#REF!-#REF!*10%</f>
        <v>#REF!</v>
      </c>
    </row>
    <row r="900" spans="1:12" ht="15.6" customHeight="1" x14ac:dyDescent="0.25">
      <c r="A900" s="550"/>
      <c r="B900" s="552"/>
      <c r="C900" s="455"/>
      <c r="D900" s="521"/>
      <c r="E900" s="448"/>
      <c r="F900" s="93" t="s">
        <v>1183</v>
      </c>
      <c r="G900" s="573" t="s">
        <v>1475</v>
      </c>
      <c r="H900" s="574"/>
      <c r="I900" s="574"/>
      <c r="J900" s="575"/>
      <c r="K900" s="572"/>
      <c r="L900" s="444" t="e">
        <f>#REF!-#REF!*10%</f>
        <v>#REF!</v>
      </c>
    </row>
    <row r="901" spans="1:12" ht="15.6" customHeight="1" x14ac:dyDescent="0.25">
      <c r="A901" s="550"/>
      <c r="B901" s="552"/>
      <c r="C901" s="455"/>
      <c r="D901" s="521"/>
      <c r="E901" s="448"/>
      <c r="F901" s="93" t="s">
        <v>570</v>
      </c>
      <c r="G901" s="523" t="s">
        <v>613</v>
      </c>
      <c r="H901" s="523"/>
      <c r="I901" s="523"/>
      <c r="J901" s="523"/>
      <c r="K901" s="572"/>
      <c r="L901" s="444" t="e">
        <f>#REF!-#REF!*10%</f>
        <v>#REF!</v>
      </c>
    </row>
    <row r="902" spans="1:12" ht="15.6" customHeight="1" x14ac:dyDescent="0.25">
      <c r="A902" s="550"/>
      <c r="B902" s="552"/>
      <c r="C902" s="455"/>
      <c r="D902" s="521"/>
      <c r="E902" s="448"/>
      <c r="F902" s="111" t="s">
        <v>84</v>
      </c>
      <c r="G902" s="526">
        <v>4.2</v>
      </c>
      <c r="H902" s="526"/>
      <c r="I902" s="526"/>
      <c r="J902" s="526"/>
      <c r="K902" s="572"/>
      <c r="L902" s="444" t="e">
        <f>#REF!-#REF!*10%</f>
        <v>#REF!</v>
      </c>
    </row>
    <row r="903" spans="1:12" ht="15" customHeight="1" x14ac:dyDescent="0.25">
      <c r="A903" s="550"/>
      <c r="B903" s="553"/>
      <c r="C903" s="455"/>
      <c r="D903" s="521"/>
      <c r="E903" s="448"/>
      <c r="F903" s="96" t="s">
        <v>1016</v>
      </c>
      <c r="G903" s="454">
        <v>5</v>
      </c>
      <c r="H903" s="454"/>
      <c r="I903" s="454"/>
      <c r="J903" s="454"/>
      <c r="K903" s="572"/>
      <c r="L903" s="511" t="e">
        <f>#REF!-#REF!*10%</f>
        <v>#REF!</v>
      </c>
    </row>
    <row r="904" spans="1:12" ht="15" customHeight="1" x14ac:dyDescent="0.25">
      <c r="A904" s="549">
        <v>13</v>
      </c>
      <c r="B904" s="551"/>
      <c r="C904" s="455" t="s">
        <v>1470</v>
      </c>
      <c r="D904" s="520"/>
      <c r="E904" s="448"/>
      <c r="F904" s="110" t="s">
        <v>81</v>
      </c>
      <c r="G904" s="523" t="s">
        <v>6</v>
      </c>
      <c r="H904" s="523"/>
      <c r="I904" s="523"/>
      <c r="J904" s="523"/>
      <c r="K904" s="560">
        <v>3</v>
      </c>
      <c r="L904" s="498">
        <v>30011</v>
      </c>
    </row>
    <row r="905" spans="1:12" ht="15" customHeight="1" x14ac:dyDescent="0.25">
      <c r="A905" s="550"/>
      <c r="B905" s="552"/>
      <c r="C905" s="455"/>
      <c r="D905" s="521"/>
      <c r="E905" s="448"/>
      <c r="F905" s="110" t="s">
        <v>80</v>
      </c>
      <c r="G905" s="469">
        <v>158</v>
      </c>
      <c r="H905" s="469"/>
      <c r="I905" s="469"/>
      <c r="J905" s="469"/>
      <c r="K905" s="502"/>
      <c r="L905" s="499"/>
    </row>
    <row r="906" spans="1:12" ht="15" customHeight="1" x14ac:dyDescent="0.25">
      <c r="A906" s="550"/>
      <c r="B906" s="552"/>
      <c r="C906" s="455"/>
      <c r="D906" s="521"/>
      <c r="E906" s="448"/>
      <c r="F906" s="110" t="s">
        <v>8</v>
      </c>
      <c r="G906" s="240">
        <v>3000</v>
      </c>
      <c r="H906" s="241">
        <v>4000</v>
      </c>
      <c r="I906" s="312">
        <v>5000</v>
      </c>
      <c r="J906" s="242">
        <v>6000</v>
      </c>
      <c r="K906" s="502"/>
      <c r="L906" s="499"/>
    </row>
    <row r="907" spans="1:12" ht="15" customHeight="1" x14ac:dyDescent="0.25">
      <c r="A907" s="550"/>
      <c r="B907" s="552"/>
      <c r="C907" s="455"/>
      <c r="D907" s="521"/>
      <c r="E907" s="448"/>
      <c r="F907" s="110" t="s">
        <v>817</v>
      </c>
      <c r="G907" s="243">
        <f>G905*114</f>
        <v>18012</v>
      </c>
      <c r="H907" s="244">
        <f>G905*128</f>
        <v>20224</v>
      </c>
      <c r="I907" s="313">
        <f>G905*143</f>
        <v>22594</v>
      </c>
      <c r="J907" s="245">
        <f>G905*148</f>
        <v>23384</v>
      </c>
      <c r="K907" s="502"/>
      <c r="L907" s="499"/>
    </row>
    <row r="908" spans="1:12" ht="15" customHeight="1" x14ac:dyDescent="0.25">
      <c r="A908" s="550"/>
      <c r="B908" s="552"/>
      <c r="C908" s="455"/>
      <c r="D908" s="521"/>
      <c r="E908" s="448"/>
      <c r="F908" s="110" t="s">
        <v>1269</v>
      </c>
      <c r="G908" s="451">
        <v>0.98</v>
      </c>
      <c r="H908" s="451"/>
      <c r="I908" s="451"/>
      <c r="J908" s="451"/>
      <c r="K908" s="502"/>
      <c r="L908" s="499"/>
    </row>
    <row r="909" spans="1:12" ht="15" customHeight="1" x14ac:dyDescent="0.25">
      <c r="A909" s="550"/>
      <c r="B909" s="552"/>
      <c r="C909" s="455"/>
      <c r="D909" s="521"/>
      <c r="E909" s="448"/>
      <c r="F909" s="93" t="s">
        <v>699</v>
      </c>
      <c r="G909" s="523" t="s">
        <v>700</v>
      </c>
      <c r="H909" s="523"/>
      <c r="I909" s="523"/>
      <c r="J909" s="523"/>
      <c r="K909" s="502"/>
      <c r="L909" s="499"/>
    </row>
    <row r="910" spans="1:12" ht="15" customHeight="1" x14ac:dyDescent="0.25">
      <c r="A910" s="550"/>
      <c r="B910" s="552"/>
      <c r="C910" s="455"/>
      <c r="D910" s="521"/>
      <c r="E910" s="448"/>
      <c r="F910" s="93" t="s">
        <v>1181</v>
      </c>
      <c r="G910" s="462" t="s">
        <v>1179</v>
      </c>
      <c r="H910" s="463"/>
      <c r="I910" s="463"/>
      <c r="J910" s="464"/>
      <c r="K910" s="502"/>
      <c r="L910" s="499"/>
    </row>
    <row r="911" spans="1:12" ht="15" customHeight="1" x14ac:dyDescent="0.25">
      <c r="A911" s="550"/>
      <c r="B911" s="552"/>
      <c r="C911" s="455"/>
      <c r="D911" s="521"/>
      <c r="E911" s="448"/>
      <c r="F911" s="110" t="s">
        <v>83</v>
      </c>
      <c r="G911" s="524">
        <v>66</v>
      </c>
      <c r="H911" s="524"/>
      <c r="I911" s="524"/>
      <c r="J911" s="524"/>
      <c r="K911" s="502"/>
      <c r="L911" s="499"/>
    </row>
    <row r="912" spans="1:12" ht="15" customHeight="1" x14ac:dyDescent="0.25">
      <c r="A912" s="550"/>
      <c r="B912" s="552"/>
      <c r="C912" s="455"/>
      <c r="D912" s="521"/>
      <c r="E912" s="448"/>
      <c r="F912" s="112" t="s">
        <v>396</v>
      </c>
      <c r="G912" s="523" t="s">
        <v>908</v>
      </c>
      <c r="H912" s="523"/>
      <c r="I912" s="523"/>
      <c r="J912" s="523"/>
      <c r="K912" s="502"/>
      <c r="L912" s="499"/>
    </row>
    <row r="913" spans="1:12" ht="15" customHeight="1" x14ac:dyDescent="0.25">
      <c r="A913" s="550"/>
      <c r="B913" s="552"/>
      <c r="C913" s="455"/>
      <c r="D913" s="521"/>
      <c r="E913" s="448"/>
      <c r="F913" s="110" t="s">
        <v>256</v>
      </c>
      <c r="G913" s="524" t="s">
        <v>66</v>
      </c>
      <c r="H913" s="524"/>
      <c r="I913" s="524"/>
      <c r="J913" s="524"/>
      <c r="K913" s="502"/>
      <c r="L913" s="499"/>
    </row>
    <row r="914" spans="1:12" ht="15.6" customHeight="1" x14ac:dyDescent="0.25">
      <c r="A914" s="550"/>
      <c r="B914" s="552"/>
      <c r="C914" s="455"/>
      <c r="D914" s="521"/>
      <c r="E914" s="448"/>
      <c r="F914" s="93" t="s">
        <v>379</v>
      </c>
      <c r="G914" s="523" t="s">
        <v>380</v>
      </c>
      <c r="H914" s="523"/>
      <c r="I914" s="523"/>
      <c r="J914" s="523"/>
      <c r="K914" s="502"/>
      <c r="L914" s="499"/>
    </row>
    <row r="915" spans="1:12" ht="15.6" customHeight="1" x14ac:dyDescent="0.25">
      <c r="A915" s="550"/>
      <c r="B915" s="552"/>
      <c r="C915" s="455"/>
      <c r="D915" s="521"/>
      <c r="E915" s="448"/>
      <c r="F915" s="93" t="s">
        <v>701</v>
      </c>
      <c r="G915" s="523">
        <v>100000</v>
      </c>
      <c r="H915" s="523"/>
      <c r="I915" s="523"/>
      <c r="J915" s="523"/>
      <c r="K915" s="502"/>
      <c r="L915" s="499"/>
    </row>
    <row r="916" spans="1:12" ht="15.6" customHeight="1" x14ac:dyDescent="0.25">
      <c r="A916" s="550"/>
      <c r="B916" s="552"/>
      <c r="C916" s="455"/>
      <c r="D916" s="521"/>
      <c r="E916" s="448"/>
      <c r="F916" s="93" t="s">
        <v>257</v>
      </c>
      <c r="G916" s="523" t="s">
        <v>556</v>
      </c>
      <c r="H916" s="523"/>
      <c r="I916" s="523"/>
      <c r="J916" s="523"/>
      <c r="K916" s="502"/>
      <c r="L916" s="499"/>
    </row>
    <row r="917" spans="1:12" ht="15.6" customHeight="1" x14ac:dyDescent="0.25">
      <c r="A917" s="550"/>
      <c r="B917" s="552"/>
      <c r="C917" s="455"/>
      <c r="D917" s="521"/>
      <c r="E917" s="448"/>
      <c r="F917" s="93" t="s">
        <v>376</v>
      </c>
      <c r="G917" s="523" t="s">
        <v>392</v>
      </c>
      <c r="H917" s="523"/>
      <c r="I917" s="523"/>
      <c r="J917" s="523"/>
      <c r="K917" s="502"/>
      <c r="L917" s="499"/>
    </row>
    <row r="918" spans="1:12" ht="15.6" customHeight="1" x14ac:dyDescent="0.25">
      <c r="A918" s="550"/>
      <c r="B918" s="552"/>
      <c r="C918" s="455"/>
      <c r="D918" s="521"/>
      <c r="E918" s="448"/>
      <c r="F918" s="93" t="s">
        <v>702</v>
      </c>
      <c r="G918" s="523" t="s">
        <v>709</v>
      </c>
      <c r="H918" s="523"/>
      <c r="I918" s="523"/>
      <c r="J918" s="523"/>
      <c r="K918" s="502"/>
      <c r="L918" s="499"/>
    </row>
    <row r="919" spans="1:12" ht="15.6" customHeight="1" x14ac:dyDescent="0.25">
      <c r="A919" s="550"/>
      <c r="B919" s="552"/>
      <c r="C919" s="455"/>
      <c r="D919" s="521"/>
      <c r="E919" s="448"/>
      <c r="F919" s="93" t="s">
        <v>381</v>
      </c>
      <c r="G919" s="523" t="s">
        <v>382</v>
      </c>
      <c r="H919" s="523"/>
      <c r="I919" s="523"/>
      <c r="J919" s="523"/>
      <c r="K919" s="502"/>
      <c r="L919" s="500"/>
    </row>
    <row r="920" spans="1:12" ht="15.6" customHeight="1" x14ac:dyDescent="0.25">
      <c r="A920" s="550"/>
      <c r="B920" s="552"/>
      <c r="C920" s="455"/>
      <c r="D920" s="521"/>
      <c r="E920" s="448"/>
      <c r="F920" s="94" t="s">
        <v>358</v>
      </c>
      <c r="G920" s="523" t="s">
        <v>900</v>
      </c>
      <c r="H920" s="523"/>
      <c r="I920" s="523"/>
      <c r="J920" s="523"/>
      <c r="K920" s="571">
        <v>5</v>
      </c>
      <c r="L920" s="443">
        <v>32112</v>
      </c>
    </row>
    <row r="921" spans="1:12" ht="15.6" customHeight="1" x14ac:dyDescent="0.25">
      <c r="A921" s="550"/>
      <c r="B921" s="552"/>
      <c r="C921" s="455"/>
      <c r="D921" s="521"/>
      <c r="E921" s="448"/>
      <c r="F921" s="93" t="s">
        <v>383</v>
      </c>
      <c r="G921" s="523" t="s">
        <v>394</v>
      </c>
      <c r="H921" s="523"/>
      <c r="I921" s="523"/>
      <c r="J921" s="523"/>
      <c r="K921" s="572"/>
      <c r="L921" s="444" t="e">
        <f>#REF!-#REF!*10%</f>
        <v>#REF!</v>
      </c>
    </row>
    <row r="922" spans="1:12" ht="15.6" customHeight="1" x14ac:dyDescent="0.25">
      <c r="A922" s="550"/>
      <c r="B922" s="552"/>
      <c r="C922" s="455"/>
      <c r="D922" s="521"/>
      <c r="E922" s="448"/>
      <c r="F922" s="93" t="s">
        <v>389</v>
      </c>
      <c r="G922" s="523" t="s">
        <v>390</v>
      </c>
      <c r="H922" s="523"/>
      <c r="I922" s="523"/>
      <c r="J922" s="523"/>
      <c r="K922" s="572"/>
      <c r="L922" s="444" t="e">
        <f>#REF!-#REF!*10%</f>
        <v>#REF!</v>
      </c>
    </row>
    <row r="923" spans="1:12" ht="15.6" customHeight="1" x14ac:dyDescent="0.25">
      <c r="A923" s="550"/>
      <c r="B923" s="552"/>
      <c r="C923" s="455"/>
      <c r="D923" s="521"/>
      <c r="E923" s="448"/>
      <c r="F923" s="93" t="s">
        <v>704</v>
      </c>
      <c r="G923" s="523" t="s">
        <v>705</v>
      </c>
      <c r="H923" s="523"/>
      <c r="I923" s="523"/>
      <c r="J923" s="523"/>
      <c r="K923" s="572"/>
      <c r="L923" s="444" t="e">
        <f>#REF!-#REF!*10%</f>
        <v>#REF!</v>
      </c>
    </row>
    <row r="924" spans="1:12" ht="15.6" customHeight="1" x14ac:dyDescent="0.25">
      <c r="A924" s="550"/>
      <c r="B924" s="552"/>
      <c r="C924" s="455"/>
      <c r="D924" s="521"/>
      <c r="E924" s="448"/>
      <c r="F924" s="93" t="s">
        <v>706</v>
      </c>
      <c r="G924" s="523" t="s">
        <v>390</v>
      </c>
      <c r="H924" s="523"/>
      <c r="I924" s="523"/>
      <c r="J924" s="523"/>
      <c r="K924" s="572"/>
      <c r="L924" s="444" t="e">
        <f>#REF!-#REF!*10%</f>
        <v>#REF!</v>
      </c>
    </row>
    <row r="925" spans="1:12" ht="15.6" customHeight="1" x14ac:dyDescent="0.25">
      <c r="A925" s="550"/>
      <c r="B925" s="552"/>
      <c r="C925" s="455"/>
      <c r="D925" s="521"/>
      <c r="E925" s="448"/>
      <c r="F925" s="93" t="s">
        <v>1271</v>
      </c>
      <c r="G925" s="523" t="s">
        <v>390</v>
      </c>
      <c r="H925" s="523"/>
      <c r="I925" s="523"/>
      <c r="J925" s="523"/>
      <c r="K925" s="572"/>
      <c r="L925" s="444" t="e">
        <f>#REF!-#REF!*10%</f>
        <v>#REF!</v>
      </c>
    </row>
    <row r="926" spans="1:12" ht="15.6" customHeight="1" x14ac:dyDescent="0.25">
      <c r="A926" s="550"/>
      <c r="B926" s="552"/>
      <c r="C926" s="455"/>
      <c r="D926" s="521"/>
      <c r="E926" s="448"/>
      <c r="F926" s="93" t="s">
        <v>707</v>
      </c>
      <c r="G926" s="523" t="s">
        <v>911</v>
      </c>
      <c r="H926" s="523"/>
      <c r="I926" s="523"/>
      <c r="J926" s="523"/>
      <c r="K926" s="572"/>
      <c r="L926" s="444" t="e">
        <f>#REF!-#REF!*10%</f>
        <v>#REF!</v>
      </c>
    </row>
    <row r="927" spans="1:12" ht="15.6" customHeight="1" x14ac:dyDescent="0.25">
      <c r="A927" s="550"/>
      <c r="B927" s="552"/>
      <c r="C927" s="455"/>
      <c r="D927" s="521"/>
      <c r="E927" s="448"/>
      <c r="F927" s="93" t="s">
        <v>708</v>
      </c>
      <c r="G927" s="523" t="s">
        <v>390</v>
      </c>
      <c r="H927" s="523"/>
      <c r="I927" s="523"/>
      <c r="J927" s="523"/>
      <c r="K927" s="572"/>
      <c r="L927" s="444" t="e">
        <f>#REF!-#REF!*10%</f>
        <v>#REF!</v>
      </c>
    </row>
    <row r="928" spans="1:12" ht="15.6" customHeight="1" x14ac:dyDescent="0.25">
      <c r="A928" s="550"/>
      <c r="B928" s="552"/>
      <c r="C928" s="455"/>
      <c r="D928" s="521"/>
      <c r="E928" s="448"/>
      <c r="F928" s="93" t="s">
        <v>377</v>
      </c>
      <c r="G928" s="523" t="s">
        <v>387</v>
      </c>
      <c r="H928" s="523"/>
      <c r="I928" s="523"/>
      <c r="J928" s="523"/>
      <c r="K928" s="572"/>
      <c r="L928" s="444" t="e">
        <f>#REF!-#REF!*10%</f>
        <v>#REF!</v>
      </c>
    </row>
    <row r="929" spans="1:12" ht="15.6" customHeight="1" x14ac:dyDescent="0.25">
      <c r="A929" s="550"/>
      <c r="B929" s="552"/>
      <c r="C929" s="455"/>
      <c r="D929" s="521"/>
      <c r="E929" s="448"/>
      <c r="F929" s="93" t="s">
        <v>388</v>
      </c>
      <c r="G929" s="523" t="s">
        <v>393</v>
      </c>
      <c r="H929" s="523"/>
      <c r="I929" s="523"/>
      <c r="J929" s="523"/>
      <c r="K929" s="572"/>
      <c r="L929" s="444" t="e">
        <f>#REF!-#REF!*10%</f>
        <v>#REF!</v>
      </c>
    </row>
    <row r="930" spans="1:12" ht="15.6" customHeight="1" x14ac:dyDescent="0.25">
      <c r="A930" s="550"/>
      <c r="B930" s="552"/>
      <c r="C930" s="455"/>
      <c r="D930" s="521"/>
      <c r="E930" s="448"/>
      <c r="F930" s="93" t="s">
        <v>562</v>
      </c>
      <c r="G930" s="523" t="s">
        <v>1476</v>
      </c>
      <c r="H930" s="523"/>
      <c r="I930" s="523"/>
      <c r="J930" s="523"/>
      <c r="K930" s="572"/>
      <c r="L930" s="444" t="e">
        <f>#REF!-#REF!*10%</f>
        <v>#REF!</v>
      </c>
    </row>
    <row r="931" spans="1:12" ht="15.6" customHeight="1" x14ac:dyDescent="0.25">
      <c r="A931" s="550"/>
      <c r="B931" s="552"/>
      <c r="C931" s="455"/>
      <c r="D931" s="521"/>
      <c r="E931" s="448"/>
      <c r="F931" s="93" t="s">
        <v>1183</v>
      </c>
      <c r="G931" s="576" t="s">
        <v>1475</v>
      </c>
      <c r="H931" s="577"/>
      <c r="I931" s="577"/>
      <c r="J931" s="578"/>
      <c r="K931" s="572"/>
      <c r="L931" s="444" t="e">
        <f>#REF!-#REF!*10%</f>
        <v>#REF!</v>
      </c>
    </row>
    <row r="932" spans="1:12" ht="15.6" customHeight="1" x14ac:dyDescent="0.25">
      <c r="A932" s="550"/>
      <c r="B932" s="552"/>
      <c r="C932" s="455"/>
      <c r="D932" s="521"/>
      <c r="E932" s="448"/>
      <c r="F932" s="93" t="s">
        <v>570</v>
      </c>
      <c r="G932" s="523" t="s">
        <v>613</v>
      </c>
      <c r="H932" s="523"/>
      <c r="I932" s="523"/>
      <c r="J932" s="523"/>
      <c r="K932" s="572"/>
      <c r="L932" s="444" t="e">
        <f>#REF!-#REF!*10%</f>
        <v>#REF!</v>
      </c>
    </row>
    <row r="933" spans="1:12" ht="15.6" customHeight="1" x14ac:dyDescent="0.25">
      <c r="A933" s="550"/>
      <c r="B933" s="552"/>
      <c r="C933" s="455"/>
      <c r="D933" s="521"/>
      <c r="E933" s="448"/>
      <c r="F933" s="111" t="s">
        <v>84</v>
      </c>
      <c r="G933" s="526">
        <v>4.8</v>
      </c>
      <c r="H933" s="526"/>
      <c r="I933" s="526"/>
      <c r="J933" s="526"/>
      <c r="K933" s="572"/>
      <c r="L933" s="444" t="e">
        <f>#REF!-#REF!*10%</f>
        <v>#REF!</v>
      </c>
    </row>
    <row r="934" spans="1:12" ht="15" customHeight="1" x14ac:dyDescent="0.25">
      <c r="A934" s="550"/>
      <c r="B934" s="553"/>
      <c r="C934" s="455"/>
      <c r="D934" s="521"/>
      <c r="E934" s="448"/>
      <c r="F934" s="96" t="s">
        <v>1016</v>
      </c>
      <c r="G934" s="454">
        <v>5</v>
      </c>
      <c r="H934" s="454"/>
      <c r="I934" s="454"/>
      <c r="J934" s="454"/>
      <c r="K934" s="572"/>
      <c r="L934" s="511" t="e">
        <f>#REF!-#REF!*10%</f>
        <v>#REF!</v>
      </c>
    </row>
    <row r="935" spans="1:12" ht="15" customHeight="1" x14ac:dyDescent="0.25">
      <c r="A935" s="549">
        <v>14</v>
      </c>
      <c r="B935" s="551"/>
      <c r="C935" s="455" t="s">
        <v>1471</v>
      </c>
      <c r="D935" s="520"/>
      <c r="E935" s="448"/>
      <c r="F935" s="110" t="s">
        <v>81</v>
      </c>
      <c r="G935" s="523" t="s">
        <v>6</v>
      </c>
      <c r="H935" s="523"/>
      <c r="I935" s="523"/>
      <c r="J935" s="523"/>
      <c r="K935" s="560">
        <v>3</v>
      </c>
      <c r="L935" s="498">
        <v>31858</v>
      </c>
    </row>
    <row r="936" spans="1:12" ht="15" customHeight="1" x14ac:dyDescent="0.25">
      <c r="A936" s="550"/>
      <c r="B936" s="552"/>
      <c r="C936" s="455"/>
      <c r="D936" s="521"/>
      <c r="E936" s="448"/>
      <c r="F936" s="110" t="s">
        <v>80</v>
      </c>
      <c r="G936" s="469">
        <v>178</v>
      </c>
      <c r="H936" s="469"/>
      <c r="I936" s="469"/>
      <c r="J936" s="469"/>
      <c r="K936" s="502"/>
      <c r="L936" s="499"/>
    </row>
    <row r="937" spans="1:12" ht="15" customHeight="1" x14ac:dyDescent="0.25">
      <c r="A937" s="550"/>
      <c r="B937" s="552"/>
      <c r="C937" s="455"/>
      <c r="D937" s="521"/>
      <c r="E937" s="448"/>
      <c r="F937" s="110" t="s">
        <v>8</v>
      </c>
      <c r="G937" s="240">
        <v>3000</v>
      </c>
      <c r="H937" s="241">
        <v>4000</v>
      </c>
      <c r="I937" s="312">
        <v>5000</v>
      </c>
      <c r="J937" s="242">
        <v>6000</v>
      </c>
      <c r="K937" s="502"/>
      <c r="L937" s="499"/>
    </row>
    <row r="938" spans="1:12" ht="15" customHeight="1" x14ac:dyDescent="0.25">
      <c r="A938" s="550"/>
      <c r="B938" s="552"/>
      <c r="C938" s="455"/>
      <c r="D938" s="521"/>
      <c r="E938" s="448"/>
      <c r="F938" s="110" t="s">
        <v>817</v>
      </c>
      <c r="G938" s="243">
        <f>G936*114</f>
        <v>20292</v>
      </c>
      <c r="H938" s="244">
        <f>G936*128</f>
        <v>22784</v>
      </c>
      <c r="I938" s="313">
        <f>G936*143</f>
        <v>25454</v>
      </c>
      <c r="J938" s="245">
        <f>G936*148</f>
        <v>26344</v>
      </c>
      <c r="K938" s="502"/>
      <c r="L938" s="499"/>
    </row>
    <row r="939" spans="1:12" ht="15" customHeight="1" x14ac:dyDescent="0.25">
      <c r="A939" s="550"/>
      <c r="B939" s="552"/>
      <c r="C939" s="455"/>
      <c r="D939" s="521"/>
      <c r="E939" s="448"/>
      <c r="F939" s="110" t="s">
        <v>1269</v>
      </c>
      <c r="G939" s="451">
        <v>0.98</v>
      </c>
      <c r="H939" s="451"/>
      <c r="I939" s="451"/>
      <c r="J939" s="451"/>
      <c r="K939" s="502"/>
      <c r="L939" s="499"/>
    </row>
    <row r="940" spans="1:12" ht="15" customHeight="1" x14ac:dyDescent="0.25">
      <c r="A940" s="550"/>
      <c r="B940" s="552"/>
      <c r="C940" s="455"/>
      <c r="D940" s="521"/>
      <c r="E940" s="448"/>
      <c r="F940" s="93" t="s">
        <v>699</v>
      </c>
      <c r="G940" s="523" t="s">
        <v>700</v>
      </c>
      <c r="H940" s="523"/>
      <c r="I940" s="523"/>
      <c r="J940" s="523"/>
      <c r="K940" s="502"/>
      <c r="L940" s="499"/>
    </row>
    <row r="941" spans="1:12" ht="15" customHeight="1" x14ac:dyDescent="0.25">
      <c r="A941" s="550"/>
      <c r="B941" s="552"/>
      <c r="C941" s="455"/>
      <c r="D941" s="521"/>
      <c r="E941" s="448"/>
      <c r="F941" s="93" t="s">
        <v>1181</v>
      </c>
      <c r="G941" s="462" t="s">
        <v>1179</v>
      </c>
      <c r="H941" s="463"/>
      <c r="I941" s="463"/>
      <c r="J941" s="464"/>
      <c r="K941" s="502"/>
      <c r="L941" s="499"/>
    </row>
    <row r="942" spans="1:12" ht="15" customHeight="1" x14ac:dyDescent="0.25">
      <c r="A942" s="550"/>
      <c r="B942" s="552"/>
      <c r="C942" s="455"/>
      <c r="D942" s="521"/>
      <c r="E942" s="448"/>
      <c r="F942" s="110" t="s">
        <v>83</v>
      </c>
      <c r="G942" s="524">
        <v>66</v>
      </c>
      <c r="H942" s="524"/>
      <c r="I942" s="524"/>
      <c r="J942" s="524"/>
      <c r="K942" s="502"/>
      <c r="L942" s="499"/>
    </row>
    <row r="943" spans="1:12" ht="15" customHeight="1" x14ac:dyDescent="0.25">
      <c r="A943" s="550"/>
      <c r="B943" s="552"/>
      <c r="C943" s="455"/>
      <c r="D943" s="521"/>
      <c r="E943" s="448"/>
      <c r="F943" s="112" t="s">
        <v>396</v>
      </c>
      <c r="G943" s="523" t="s">
        <v>908</v>
      </c>
      <c r="H943" s="523"/>
      <c r="I943" s="523"/>
      <c r="J943" s="523"/>
      <c r="K943" s="502"/>
      <c r="L943" s="499"/>
    </row>
    <row r="944" spans="1:12" ht="15" customHeight="1" x14ac:dyDescent="0.25">
      <c r="A944" s="550"/>
      <c r="B944" s="552"/>
      <c r="C944" s="455"/>
      <c r="D944" s="521"/>
      <c r="E944" s="448"/>
      <c r="F944" s="110" t="s">
        <v>256</v>
      </c>
      <c r="G944" s="524" t="s">
        <v>67</v>
      </c>
      <c r="H944" s="524"/>
      <c r="I944" s="524"/>
      <c r="J944" s="524"/>
      <c r="K944" s="502"/>
      <c r="L944" s="499"/>
    </row>
    <row r="945" spans="1:12" ht="15.6" customHeight="1" x14ac:dyDescent="0.25">
      <c r="A945" s="550"/>
      <c r="B945" s="552"/>
      <c r="C945" s="455"/>
      <c r="D945" s="521"/>
      <c r="E945" s="448"/>
      <c r="F945" s="93" t="s">
        <v>379</v>
      </c>
      <c r="G945" s="523" t="s">
        <v>380</v>
      </c>
      <c r="H945" s="523"/>
      <c r="I945" s="523"/>
      <c r="J945" s="523"/>
      <c r="K945" s="502"/>
      <c r="L945" s="499"/>
    </row>
    <row r="946" spans="1:12" ht="15.6" customHeight="1" x14ac:dyDescent="0.25">
      <c r="A946" s="550"/>
      <c r="B946" s="552"/>
      <c r="C946" s="455"/>
      <c r="D946" s="521"/>
      <c r="E946" s="448"/>
      <c r="F946" s="93" t="s">
        <v>701</v>
      </c>
      <c r="G946" s="523">
        <v>100000</v>
      </c>
      <c r="H946" s="523"/>
      <c r="I946" s="523"/>
      <c r="J946" s="523"/>
      <c r="K946" s="502"/>
      <c r="L946" s="499"/>
    </row>
    <row r="947" spans="1:12" ht="15.6" customHeight="1" x14ac:dyDescent="0.25">
      <c r="A947" s="550"/>
      <c r="B947" s="552"/>
      <c r="C947" s="455"/>
      <c r="D947" s="521"/>
      <c r="E947" s="448"/>
      <c r="F947" s="93" t="s">
        <v>257</v>
      </c>
      <c r="G947" s="523" t="s">
        <v>556</v>
      </c>
      <c r="H947" s="523"/>
      <c r="I947" s="523"/>
      <c r="J947" s="523"/>
      <c r="K947" s="502"/>
      <c r="L947" s="499"/>
    </row>
    <row r="948" spans="1:12" ht="15.6" customHeight="1" x14ac:dyDescent="0.25">
      <c r="A948" s="550"/>
      <c r="B948" s="552"/>
      <c r="C948" s="455"/>
      <c r="D948" s="521"/>
      <c r="E948" s="448"/>
      <c r="F948" s="93" t="s">
        <v>376</v>
      </c>
      <c r="G948" s="523" t="s">
        <v>392</v>
      </c>
      <c r="H948" s="523"/>
      <c r="I948" s="523"/>
      <c r="J948" s="523"/>
      <c r="K948" s="502"/>
      <c r="L948" s="499"/>
    </row>
    <row r="949" spans="1:12" ht="15.6" customHeight="1" x14ac:dyDescent="0.25">
      <c r="A949" s="550"/>
      <c r="B949" s="552"/>
      <c r="C949" s="455"/>
      <c r="D949" s="521"/>
      <c r="E949" s="448"/>
      <c r="F949" s="93" t="s">
        <v>702</v>
      </c>
      <c r="G949" s="523" t="s">
        <v>709</v>
      </c>
      <c r="H949" s="523"/>
      <c r="I949" s="523"/>
      <c r="J949" s="523"/>
      <c r="K949" s="502"/>
      <c r="L949" s="499"/>
    </row>
    <row r="950" spans="1:12" ht="15.6" customHeight="1" x14ac:dyDescent="0.25">
      <c r="A950" s="550"/>
      <c r="B950" s="552"/>
      <c r="C950" s="455"/>
      <c r="D950" s="521"/>
      <c r="E950" s="448"/>
      <c r="F950" s="93" t="s">
        <v>381</v>
      </c>
      <c r="G950" s="523" t="s">
        <v>382</v>
      </c>
      <c r="H950" s="523"/>
      <c r="I950" s="523"/>
      <c r="J950" s="523"/>
      <c r="K950" s="502"/>
      <c r="L950" s="500"/>
    </row>
    <row r="951" spans="1:12" ht="15.6" customHeight="1" x14ac:dyDescent="0.25">
      <c r="A951" s="550"/>
      <c r="B951" s="552"/>
      <c r="C951" s="455"/>
      <c r="D951" s="521"/>
      <c r="E951" s="448"/>
      <c r="F951" s="94" t="s">
        <v>358</v>
      </c>
      <c r="G951" s="523" t="s">
        <v>900</v>
      </c>
      <c r="H951" s="523"/>
      <c r="I951" s="523"/>
      <c r="J951" s="523"/>
      <c r="K951" s="571">
        <v>5</v>
      </c>
      <c r="L951" s="443">
        <v>34088</v>
      </c>
    </row>
    <row r="952" spans="1:12" ht="15.6" customHeight="1" x14ac:dyDescent="0.25">
      <c r="A952" s="550"/>
      <c r="B952" s="552"/>
      <c r="C952" s="455"/>
      <c r="D952" s="521"/>
      <c r="E952" s="448"/>
      <c r="F952" s="93" t="s">
        <v>383</v>
      </c>
      <c r="G952" s="523" t="s">
        <v>394</v>
      </c>
      <c r="H952" s="523"/>
      <c r="I952" s="523"/>
      <c r="J952" s="523"/>
      <c r="K952" s="572"/>
      <c r="L952" s="444" t="e">
        <f>#REF!-#REF!*10%</f>
        <v>#REF!</v>
      </c>
    </row>
    <row r="953" spans="1:12" ht="15.6" customHeight="1" x14ac:dyDescent="0.25">
      <c r="A953" s="550"/>
      <c r="B953" s="552"/>
      <c r="C953" s="455"/>
      <c r="D953" s="521"/>
      <c r="E953" s="448"/>
      <c r="F953" s="93" t="s">
        <v>389</v>
      </c>
      <c r="G953" s="523" t="s">
        <v>390</v>
      </c>
      <c r="H953" s="523"/>
      <c r="I953" s="523"/>
      <c r="J953" s="523"/>
      <c r="K953" s="572"/>
      <c r="L953" s="444" t="e">
        <f>#REF!-#REF!*10%</f>
        <v>#REF!</v>
      </c>
    </row>
    <row r="954" spans="1:12" ht="15.6" customHeight="1" x14ac:dyDescent="0.25">
      <c r="A954" s="550"/>
      <c r="B954" s="552"/>
      <c r="C954" s="455"/>
      <c r="D954" s="521"/>
      <c r="E954" s="448"/>
      <c r="F954" s="93" t="s">
        <v>704</v>
      </c>
      <c r="G954" s="523" t="s">
        <v>705</v>
      </c>
      <c r="H954" s="523"/>
      <c r="I954" s="523"/>
      <c r="J954" s="523"/>
      <c r="K954" s="572"/>
      <c r="L954" s="444" t="e">
        <f>#REF!-#REF!*10%</f>
        <v>#REF!</v>
      </c>
    </row>
    <row r="955" spans="1:12" ht="15.6" customHeight="1" x14ac:dyDescent="0.25">
      <c r="A955" s="550"/>
      <c r="B955" s="552"/>
      <c r="C955" s="455"/>
      <c r="D955" s="521"/>
      <c r="E955" s="448"/>
      <c r="F955" s="93" t="s">
        <v>706</v>
      </c>
      <c r="G955" s="523" t="s">
        <v>390</v>
      </c>
      <c r="H955" s="523"/>
      <c r="I955" s="523"/>
      <c r="J955" s="523"/>
      <c r="K955" s="572"/>
      <c r="L955" s="444" t="e">
        <f>#REF!-#REF!*10%</f>
        <v>#REF!</v>
      </c>
    </row>
    <row r="956" spans="1:12" ht="15.6" customHeight="1" x14ac:dyDescent="0.25">
      <c r="A956" s="550"/>
      <c r="B956" s="552"/>
      <c r="C956" s="455"/>
      <c r="D956" s="521"/>
      <c r="E956" s="448"/>
      <c r="F956" s="93" t="s">
        <v>1271</v>
      </c>
      <c r="G956" s="523" t="s">
        <v>390</v>
      </c>
      <c r="H956" s="523"/>
      <c r="I956" s="523"/>
      <c r="J956" s="523"/>
      <c r="K956" s="572"/>
      <c r="L956" s="444" t="e">
        <f>#REF!-#REF!*10%</f>
        <v>#REF!</v>
      </c>
    </row>
    <row r="957" spans="1:12" ht="15.6" customHeight="1" x14ac:dyDescent="0.25">
      <c r="A957" s="550"/>
      <c r="B957" s="552"/>
      <c r="C957" s="455"/>
      <c r="D957" s="521"/>
      <c r="E957" s="448"/>
      <c r="F957" s="93" t="s">
        <v>707</v>
      </c>
      <c r="G957" s="523" t="s">
        <v>911</v>
      </c>
      <c r="H957" s="523"/>
      <c r="I957" s="523"/>
      <c r="J957" s="523"/>
      <c r="K957" s="572"/>
      <c r="L957" s="444" t="e">
        <f>#REF!-#REF!*10%</f>
        <v>#REF!</v>
      </c>
    </row>
    <row r="958" spans="1:12" ht="15.6" customHeight="1" x14ac:dyDescent="0.25">
      <c r="A958" s="550"/>
      <c r="B958" s="552"/>
      <c r="C958" s="455"/>
      <c r="D958" s="521"/>
      <c r="E958" s="448"/>
      <c r="F958" s="93" t="s">
        <v>708</v>
      </c>
      <c r="G958" s="523" t="s">
        <v>390</v>
      </c>
      <c r="H958" s="523"/>
      <c r="I958" s="523"/>
      <c r="J958" s="523"/>
      <c r="K958" s="572"/>
      <c r="L958" s="444" t="e">
        <f>#REF!-#REF!*10%</f>
        <v>#REF!</v>
      </c>
    </row>
    <row r="959" spans="1:12" ht="15.6" customHeight="1" x14ac:dyDescent="0.25">
      <c r="A959" s="550"/>
      <c r="B959" s="552"/>
      <c r="C959" s="455"/>
      <c r="D959" s="521"/>
      <c r="E959" s="448"/>
      <c r="F959" s="93" t="s">
        <v>377</v>
      </c>
      <c r="G959" s="523" t="s">
        <v>387</v>
      </c>
      <c r="H959" s="523"/>
      <c r="I959" s="523"/>
      <c r="J959" s="523"/>
      <c r="K959" s="572"/>
      <c r="L959" s="444" t="e">
        <f>#REF!-#REF!*10%</f>
        <v>#REF!</v>
      </c>
    </row>
    <row r="960" spans="1:12" ht="15.6" customHeight="1" x14ac:dyDescent="0.25">
      <c r="A960" s="550"/>
      <c r="B960" s="552"/>
      <c r="C960" s="455"/>
      <c r="D960" s="521"/>
      <c r="E960" s="448"/>
      <c r="F960" s="93" t="s">
        <v>388</v>
      </c>
      <c r="G960" s="523" t="s">
        <v>393</v>
      </c>
      <c r="H960" s="523"/>
      <c r="I960" s="523"/>
      <c r="J960" s="523"/>
      <c r="K960" s="572"/>
      <c r="L960" s="444" t="e">
        <f>#REF!-#REF!*10%</f>
        <v>#REF!</v>
      </c>
    </row>
    <row r="961" spans="1:12" ht="15.6" customHeight="1" x14ac:dyDescent="0.25">
      <c r="A961" s="550"/>
      <c r="B961" s="552"/>
      <c r="C961" s="455"/>
      <c r="D961" s="521"/>
      <c r="E961" s="448"/>
      <c r="F961" s="93" t="s">
        <v>562</v>
      </c>
      <c r="G961" s="523" t="s">
        <v>1476</v>
      </c>
      <c r="H961" s="523"/>
      <c r="I961" s="523"/>
      <c r="J961" s="523"/>
      <c r="K961" s="572"/>
      <c r="L961" s="444" t="e">
        <f>#REF!-#REF!*10%</f>
        <v>#REF!</v>
      </c>
    </row>
    <row r="962" spans="1:12" ht="15.6" customHeight="1" x14ac:dyDescent="0.25">
      <c r="A962" s="550"/>
      <c r="B962" s="552"/>
      <c r="C962" s="455"/>
      <c r="D962" s="521"/>
      <c r="E962" s="448"/>
      <c r="F962" s="93" t="s">
        <v>1183</v>
      </c>
      <c r="G962" s="573" t="s">
        <v>1475</v>
      </c>
      <c r="H962" s="574"/>
      <c r="I962" s="574"/>
      <c r="J962" s="575"/>
      <c r="K962" s="572"/>
      <c r="L962" s="444" t="e">
        <f>#REF!-#REF!*10%</f>
        <v>#REF!</v>
      </c>
    </row>
    <row r="963" spans="1:12" ht="15.6" customHeight="1" x14ac:dyDescent="0.25">
      <c r="A963" s="550"/>
      <c r="B963" s="552"/>
      <c r="C963" s="455"/>
      <c r="D963" s="521"/>
      <c r="E963" s="448"/>
      <c r="F963" s="93" t="s">
        <v>570</v>
      </c>
      <c r="G963" s="523" t="s">
        <v>613</v>
      </c>
      <c r="H963" s="523"/>
      <c r="I963" s="523"/>
      <c r="J963" s="523"/>
      <c r="K963" s="572"/>
      <c r="L963" s="444" t="e">
        <f>#REF!-#REF!*10%</f>
        <v>#REF!</v>
      </c>
    </row>
    <row r="964" spans="1:12" ht="15.6" customHeight="1" x14ac:dyDescent="0.25">
      <c r="A964" s="550"/>
      <c r="B964" s="552"/>
      <c r="C964" s="455"/>
      <c r="D964" s="521"/>
      <c r="E964" s="448"/>
      <c r="F964" s="111" t="s">
        <v>84</v>
      </c>
      <c r="G964" s="526">
        <v>5.6</v>
      </c>
      <c r="H964" s="526"/>
      <c r="I964" s="526"/>
      <c r="J964" s="526"/>
      <c r="K964" s="572"/>
      <c r="L964" s="444" t="e">
        <f>#REF!-#REF!*10%</f>
        <v>#REF!</v>
      </c>
    </row>
    <row r="965" spans="1:12" ht="15" customHeight="1" x14ac:dyDescent="0.25">
      <c r="A965" s="550"/>
      <c r="B965" s="553"/>
      <c r="C965" s="455"/>
      <c r="D965" s="521"/>
      <c r="E965" s="448"/>
      <c r="F965" s="96" t="s">
        <v>1016</v>
      </c>
      <c r="G965" s="454">
        <v>5</v>
      </c>
      <c r="H965" s="454"/>
      <c r="I965" s="454"/>
      <c r="J965" s="454"/>
      <c r="K965" s="572"/>
      <c r="L965" s="511" t="e">
        <f>#REF!-#REF!*10%</f>
        <v>#REF!</v>
      </c>
    </row>
    <row r="966" spans="1:12" ht="15" customHeight="1" x14ac:dyDescent="0.25">
      <c r="A966" s="549">
        <v>15</v>
      </c>
      <c r="B966" s="551"/>
      <c r="C966" s="455" t="s">
        <v>1472</v>
      </c>
      <c r="D966" s="520"/>
      <c r="E966" s="448"/>
      <c r="F966" s="110" t="s">
        <v>81</v>
      </c>
      <c r="G966" s="523" t="s">
        <v>6</v>
      </c>
      <c r="H966" s="523"/>
      <c r="I966" s="523"/>
      <c r="J966" s="523"/>
      <c r="K966" s="560">
        <v>3</v>
      </c>
      <c r="L966" s="498">
        <v>33473</v>
      </c>
    </row>
    <row r="967" spans="1:12" ht="15" customHeight="1" x14ac:dyDescent="0.25">
      <c r="A967" s="550"/>
      <c r="B967" s="552"/>
      <c r="C967" s="455"/>
      <c r="D967" s="521"/>
      <c r="E967" s="448"/>
      <c r="F967" s="110" t="s">
        <v>80</v>
      </c>
      <c r="G967" s="469">
        <v>194</v>
      </c>
      <c r="H967" s="469"/>
      <c r="I967" s="469"/>
      <c r="J967" s="469"/>
      <c r="K967" s="502"/>
      <c r="L967" s="499"/>
    </row>
    <row r="968" spans="1:12" ht="15" customHeight="1" x14ac:dyDescent="0.25">
      <c r="A968" s="550"/>
      <c r="B968" s="552"/>
      <c r="C968" s="455"/>
      <c r="D968" s="521"/>
      <c r="E968" s="448"/>
      <c r="F968" s="110" t="s">
        <v>8</v>
      </c>
      <c r="G968" s="240">
        <v>3000</v>
      </c>
      <c r="H968" s="241">
        <v>4000</v>
      </c>
      <c r="I968" s="312">
        <v>5000</v>
      </c>
      <c r="J968" s="242">
        <v>6000</v>
      </c>
      <c r="K968" s="502"/>
      <c r="L968" s="499"/>
    </row>
    <row r="969" spans="1:12" ht="15" customHeight="1" x14ac:dyDescent="0.25">
      <c r="A969" s="550"/>
      <c r="B969" s="552"/>
      <c r="C969" s="455"/>
      <c r="D969" s="521"/>
      <c r="E969" s="448"/>
      <c r="F969" s="110" t="s">
        <v>817</v>
      </c>
      <c r="G969" s="243">
        <f>G967*114</f>
        <v>22116</v>
      </c>
      <c r="H969" s="244">
        <f>G967*128</f>
        <v>24832</v>
      </c>
      <c r="I969" s="313">
        <f>G967*143</f>
        <v>27742</v>
      </c>
      <c r="J969" s="245">
        <f>G967*148</f>
        <v>28712</v>
      </c>
      <c r="K969" s="502"/>
      <c r="L969" s="499"/>
    </row>
    <row r="970" spans="1:12" ht="15" customHeight="1" x14ac:dyDescent="0.25">
      <c r="A970" s="550"/>
      <c r="B970" s="552"/>
      <c r="C970" s="455"/>
      <c r="D970" s="521"/>
      <c r="E970" s="448"/>
      <c r="F970" s="110" t="s">
        <v>1269</v>
      </c>
      <c r="G970" s="451">
        <v>0.98</v>
      </c>
      <c r="H970" s="451"/>
      <c r="I970" s="451"/>
      <c r="J970" s="451"/>
      <c r="K970" s="502"/>
      <c r="L970" s="499"/>
    </row>
    <row r="971" spans="1:12" ht="15" customHeight="1" x14ac:dyDescent="0.25">
      <c r="A971" s="550"/>
      <c r="B971" s="552"/>
      <c r="C971" s="455"/>
      <c r="D971" s="521"/>
      <c r="E971" s="448"/>
      <c r="F971" s="93" t="s">
        <v>699</v>
      </c>
      <c r="G971" s="523" t="s">
        <v>700</v>
      </c>
      <c r="H971" s="523"/>
      <c r="I971" s="523"/>
      <c r="J971" s="523"/>
      <c r="K971" s="502"/>
      <c r="L971" s="499"/>
    </row>
    <row r="972" spans="1:12" ht="15" customHeight="1" x14ac:dyDescent="0.25">
      <c r="A972" s="550"/>
      <c r="B972" s="552"/>
      <c r="C972" s="455"/>
      <c r="D972" s="521"/>
      <c r="E972" s="448"/>
      <c r="F972" s="93" t="s">
        <v>1181</v>
      </c>
      <c r="G972" s="462" t="s">
        <v>1179</v>
      </c>
      <c r="H972" s="463"/>
      <c r="I972" s="463"/>
      <c r="J972" s="464"/>
      <c r="K972" s="502"/>
      <c r="L972" s="499"/>
    </row>
    <row r="973" spans="1:12" ht="15" customHeight="1" x14ac:dyDescent="0.25">
      <c r="A973" s="550"/>
      <c r="B973" s="552"/>
      <c r="C973" s="455"/>
      <c r="D973" s="521"/>
      <c r="E973" s="448"/>
      <c r="F973" s="110" t="s">
        <v>83</v>
      </c>
      <c r="G973" s="524">
        <v>66</v>
      </c>
      <c r="H973" s="524"/>
      <c r="I973" s="524"/>
      <c r="J973" s="524"/>
      <c r="K973" s="502"/>
      <c r="L973" s="499"/>
    </row>
    <row r="974" spans="1:12" ht="15" customHeight="1" x14ac:dyDescent="0.25">
      <c r="A974" s="550"/>
      <c r="B974" s="552"/>
      <c r="C974" s="455"/>
      <c r="D974" s="521"/>
      <c r="E974" s="448"/>
      <c r="F974" s="112" t="s">
        <v>396</v>
      </c>
      <c r="G974" s="523" t="s">
        <v>908</v>
      </c>
      <c r="H974" s="523"/>
      <c r="I974" s="523"/>
      <c r="J974" s="523"/>
      <c r="K974" s="502"/>
      <c r="L974" s="499"/>
    </row>
    <row r="975" spans="1:12" ht="15" customHeight="1" x14ac:dyDescent="0.25">
      <c r="A975" s="550"/>
      <c r="B975" s="552"/>
      <c r="C975" s="455"/>
      <c r="D975" s="521"/>
      <c r="E975" s="448"/>
      <c r="F975" s="110" t="s">
        <v>256</v>
      </c>
      <c r="G975" s="524" t="s">
        <v>1399</v>
      </c>
      <c r="H975" s="524"/>
      <c r="I975" s="524"/>
      <c r="J975" s="524"/>
      <c r="K975" s="502"/>
      <c r="L975" s="499"/>
    </row>
    <row r="976" spans="1:12" ht="15.6" customHeight="1" x14ac:dyDescent="0.25">
      <c r="A976" s="550"/>
      <c r="B976" s="552"/>
      <c r="C976" s="455"/>
      <c r="D976" s="521"/>
      <c r="E976" s="448"/>
      <c r="F976" s="93" t="s">
        <v>379</v>
      </c>
      <c r="G976" s="523" t="s">
        <v>380</v>
      </c>
      <c r="H976" s="523"/>
      <c r="I976" s="523"/>
      <c r="J976" s="523"/>
      <c r="K976" s="502"/>
      <c r="L976" s="499"/>
    </row>
    <row r="977" spans="1:12" ht="15.6" customHeight="1" x14ac:dyDescent="0.25">
      <c r="A977" s="550"/>
      <c r="B977" s="552"/>
      <c r="C977" s="455"/>
      <c r="D977" s="521"/>
      <c r="E977" s="448"/>
      <c r="F977" s="93" t="s">
        <v>701</v>
      </c>
      <c r="G977" s="523">
        <v>100000</v>
      </c>
      <c r="H977" s="523"/>
      <c r="I977" s="523"/>
      <c r="J977" s="523"/>
      <c r="K977" s="502"/>
      <c r="L977" s="499"/>
    </row>
    <row r="978" spans="1:12" ht="15.6" customHeight="1" x14ac:dyDescent="0.25">
      <c r="A978" s="550"/>
      <c r="B978" s="552"/>
      <c r="C978" s="455"/>
      <c r="D978" s="521"/>
      <c r="E978" s="448"/>
      <c r="F978" s="93" t="s">
        <v>257</v>
      </c>
      <c r="G978" s="523" t="s">
        <v>556</v>
      </c>
      <c r="H978" s="523"/>
      <c r="I978" s="523"/>
      <c r="J978" s="523"/>
      <c r="K978" s="502"/>
      <c r="L978" s="499"/>
    </row>
    <row r="979" spans="1:12" ht="15.6" customHeight="1" x14ac:dyDescent="0.25">
      <c r="A979" s="550"/>
      <c r="B979" s="552"/>
      <c r="C979" s="455"/>
      <c r="D979" s="521"/>
      <c r="E979" s="448"/>
      <c r="F979" s="93" t="s">
        <v>376</v>
      </c>
      <c r="G979" s="523" t="s">
        <v>392</v>
      </c>
      <c r="H979" s="523"/>
      <c r="I979" s="523"/>
      <c r="J979" s="523"/>
      <c r="K979" s="502"/>
      <c r="L979" s="499"/>
    </row>
    <row r="980" spans="1:12" ht="15.6" customHeight="1" x14ac:dyDescent="0.25">
      <c r="A980" s="550"/>
      <c r="B980" s="552"/>
      <c r="C980" s="455"/>
      <c r="D980" s="521"/>
      <c r="E980" s="448"/>
      <c r="F980" s="93" t="s">
        <v>702</v>
      </c>
      <c r="G980" s="523" t="s">
        <v>709</v>
      </c>
      <c r="H980" s="523"/>
      <c r="I980" s="523"/>
      <c r="J980" s="523"/>
      <c r="K980" s="502"/>
      <c r="L980" s="499"/>
    </row>
    <row r="981" spans="1:12" ht="15.6" customHeight="1" x14ac:dyDescent="0.25">
      <c r="A981" s="550"/>
      <c r="B981" s="552"/>
      <c r="C981" s="455"/>
      <c r="D981" s="521"/>
      <c r="E981" s="448"/>
      <c r="F981" s="93" t="s">
        <v>381</v>
      </c>
      <c r="G981" s="523" t="s">
        <v>382</v>
      </c>
      <c r="H981" s="523"/>
      <c r="I981" s="523"/>
      <c r="J981" s="523"/>
      <c r="K981" s="502"/>
      <c r="L981" s="500"/>
    </row>
    <row r="982" spans="1:12" ht="15.6" customHeight="1" x14ac:dyDescent="0.25">
      <c r="A982" s="550"/>
      <c r="B982" s="552"/>
      <c r="C982" s="455"/>
      <c r="D982" s="521"/>
      <c r="E982" s="448"/>
      <c r="F982" s="94" t="s">
        <v>358</v>
      </c>
      <c r="G982" s="523" t="s">
        <v>900</v>
      </c>
      <c r="H982" s="523"/>
      <c r="I982" s="523"/>
      <c r="J982" s="523"/>
      <c r="K982" s="571">
        <v>5</v>
      </c>
      <c r="L982" s="443">
        <v>35816</v>
      </c>
    </row>
    <row r="983" spans="1:12" ht="15.6" customHeight="1" x14ac:dyDescent="0.25">
      <c r="A983" s="550"/>
      <c r="B983" s="552"/>
      <c r="C983" s="455"/>
      <c r="D983" s="521"/>
      <c r="E983" s="448"/>
      <c r="F983" s="93" t="s">
        <v>383</v>
      </c>
      <c r="G983" s="523" t="s">
        <v>394</v>
      </c>
      <c r="H983" s="523"/>
      <c r="I983" s="523"/>
      <c r="J983" s="523"/>
      <c r="K983" s="572"/>
      <c r="L983" s="444" t="e">
        <f>#REF!-#REF!*10%</f>
        <v>#REF!</v>
      </c>
    </row>
    <row r="984" spans="1:12" ht="15.6" customHeight="1" x14ac:dyDescent="0.25">
      <c r="A984" s="550"/>
      <c r="B984" s="552"/>
      <c r="C984" s="455"/>
      <c r="D984" s="521"/>
      <c r="E984" s="448"/>
      <c r="F984" s="93" t="s">
        <v>389</v>
      </c>
      <c r="G984" s="523" t="s">
        <v>390</v>
      </c>
      <c r="H984" s="523"/>
      <c r="I984" s="523"/>
      <c r="J984" s="523"/>
      <c r="K984" s="572"/>
      <c r="L984" s="444" t="e">
        <f>#REF!-#REF!*10%</f>
        <v>#REF!</v>
      </c>
    </row>
    <row r="985" spans="1:12" ht="15.6" customHeight="1" x14ac:dyDescent="0.25">
      <c r="A985" s="550"/>
      <c r="B985" s="552"/>
      <c r="C985" s="455"/>
      <c r="D985" s="521"/>
      <c r="E985" s="448"/>
      <c r="F985" s="93" t="s">
        <v>704</v>
      </c>
      <c r="G985" s="523" t="s">
        <v>705</v>
      </c>
      <c r="H985" s="523"/>
      <c r="I985" s="523"/>
      <c r="J985" s="523"/>
      <c r="K985" s="572"/>
      <c r="L985" s="444" t="e">
        <f>#REF!-#REF!*10%</f>
        <v>#REF!</v>
      </c>
    </row>
    <row r="986" spans="1:12" ht="15.6" customHeight="1" x14ac:dyDescent="0.25">
      <c r="A986" s="550"/>
      <c r="B986" s="552"/>
      <c r="C986" s="455"/>
      <c r="D986" s="521"/>
      <c r="E986" s="448"/>
      <c r="F986" s="93" t="s">
        <v>706</v>
      </c>
      <c r="G986" s="523" t="s">
        <v>390</v>
      </c>
      <c r="H986" s="523"/>
      <c r="I986" s="523"/>
      <c r="J986" s="523"/>
      <c r="K986" s="572"/>
      <c r="L986" s="444" t="e">
        <f>#REF!-#REF!*10%</f>
        <v>#REF!</v>
      </c>
    </row>
    <row r="987" spans="1:12" ht="15.6" customHeight="1" x14ac:dyDescent="0.25">
      <c r="A987" s="550"/>
      <c r="B987" s="552"/>
      <c r="C987" s="455"/>
      <c r="D987" s="521"/>
      <c r="E987" s="448"/>
      <c r="F987" s="93" t="s">
        <v>1271</v>
      </c>
      <c r="G987" s="523" t="s">
        <v>390</v>
      </c>
      <c r="H987" s="523"/>
      <c r="I987" s="523"/>
      <c r="J987" s="523"/>
      <c r="K987" s="572"/>
      <c r="L987" s="444" t="e">
        <f>#REF!-#REF!*10%</f>
        <v>#REF!</v>
      </c>
    </row>
    <row r="988" spans="1:12" ht="15.6" customHeight="1" x14ac:dyDescent="0.25">
      <c r="A988" s="550"/>
      <c r="B988" s="552"/>
      <c r="C988" s="455"/>
      <c r="D988" s="521"/>
      <c r="E988" s="448"/>
      <c r="F988" s="93" t="s">
        <v>707</v>
      </c>
      <c r="G988" s="523" t="s">
        <v>911</v>
      </c>
      <c r="H988" s="523"/>
      <c r="I988" s="523"/>
      <c r="J988" s="523"/>
      <c r="K988" s="572"/>
      <c r="L988" s="444" t="e">
        <f>#REF!-#REF!*10%</f>
        <v>#REF!</v>
      </c>
    </row>
    <row r="989" spans="1:12" ht="15.6" customHeight="1" x14ac:dyDescent="0.25">
      <c r="A989" s="550"/>
      <c r="B989" s="552"/>
      <c r="C989" s="455"/>
      <c r="D989" s="521"/>
      <c r="E989" s="448"/>
      <c r="F989" s="93" t="s">
        <v>708</v>
      </c>
      <c r="G989" s="523" t="s">
        <v>390</v>
      </c>
      <c r="H989" s="523"/>
      <c r="I989" s="523"/>
      <c r="J989" s="523"/>
      <c r="K989" s="572"/>
      <c r="L989" s="444" t="e">
        <f>#REF!-#REF!*10%</f>
        <v>#REF!</v>
      </c>
    </row>
    <row r="990" spans="1:12" ht="15.6" customHeight="1" x14ac:dyDescent="0.25">
      <c r="A990" s="550"/>
      <c r="B990" s="552"/>
      <c r="C990" s="455"/>
      <c r="D990" s="521"/>
      <c r="E990" s="448"/>
      <c r="F990" s="93" t="s">
        <v>377</v>
      </c>
      <c r="G990" s="523" t="s">
        <v>387</v>
      </c>
      <c r="H990" s="523"/>
      <c r="I990" s="523"/>
      <c r="J990" s="523"/>
      <c r="K990" s="572"/>
      <c r="L990" s="444" t="e">
        <f>#REF!-#REF!*10%</f>
        <v>#REF!</v>
      </c>
    </row>
    <row r="991" spans="1:12" ht="15.6" customHeight="1" x14ac:dyDescent="0.25">
      <c r="A991" s="550"/>
      <c r="B991" s="552"/>
      <c r="C991" s="455"/>
      <c r="D991" s="521"/>
      <c r="E991" s="448"/>
      <c r="F991" s="93" t="s">
        <v>388</v>
      </c>
      <c r="G991" s="523" t="s">
        <v>393</v>
      </c>
      <c r="H991" s="523"/>
      <c r="I991" s="523"/>
      <c r="J991" s="523"/>
      <c r="K991" s="572"/>
      <c r="L991" s="444" t="e">
        <f>#REF!-#REF!*10%</f>
        <v>#REF!</v>
      </c>
    </row>
    <row r="992" spans="1:12" ht="15.6" customHeight="1" x14ac:dyDescent="0.25">
      <c r="A992" s="550"/>
      <c r="B992" s="552"/>
      <c r="C992" s="455"/>
      <c r="D992" s="521"/>
      <c r="E992" s="448"/>
      <c r="F992" s="93" t="s">
        <v>562</v>
      </c>
      <c r="G992" s="523" t="s">
        <v>1476</v>
      </c>
      <c r="H992" s="523"/>
      <c r="I992" s="523"/>
      <c r="J992" s="523"/>
      <c r="K992" s="572"/>
      <c r="L992" s="444" t="e">
        <f>#REF!-#REF!*10%</f>
        <v>#REF!</v>
      </c>
    </row>
    <row r="993" spans="1:12" ht="15.6" customHeight="1" x14ac:dyDescent="0.25">
      <c r="A993" s="550"/>
      <c r="B993" s="552"/>
      <c r="C993" s="455"/>
      <c r="D993" s="521"/>
      <c r="E993" s="448"/>
      <c r="F993" s="93" t="s">
        <v>1183</v>
      </c>
      <c r="G993" s="573" t="s">
        <v>1475</v>
      </c>
      <c r="H993" s="574"/>
      <c r="I993" s="574"/>
      <c r="J993" s="575"/>
      <c r="K993" s="572"/>
      <c r="L993" s="444" t="e">
        <f>#REF!-#REF!*10%</f>
        <v>#REF!</v>
      </c>
    </row>
    <row r="994" spans="1:12" ht="15.6" customHeight="1" x14ac:dyDescent="0.25">
      <c r="A994" s="550"/>
      <c r="B994" s="552"/>
      <c r="C994" s="455"/>
      <c r="D994" s="521"/>
      <c r="E994" s="448"/>
      <c r="F994" s="93" t="s">
        <v>570</v>
      </c>
      <c r="G994" s="523" t="s">
        <v>613</v>
      </c>
      <c r="H994" s="523"/>
      <c r="I994" s="523"/>
      <c r="J994" s="523"/>
      <c r="K994" s="572"/>
      <c r="L994" s="444" t="e">
        <f>#REF!-#REF!*10%</f>
        <v>#REF!</v>
      </c>
    </row>
    <row r="995" spans="1:12" ht="15.6" customHeight="1" x14ac:dyDescent="0.25">
      <c r="A995" s="550"/>
      <c r="B995" s="552"/>
      <c r="C995" s="455"/>
      <c r="D995" s="521"/>
      <c r="E995" s="448"/>
      <c r="F995" s="111" t="s">
        <v>84</v>
      </c>
      <c r="G995" s="526">
        <v>5.6</v>
      </c>
      <c r="H995" s="526"/>
      <c r="I995" s="526"/>
      <c r="J995" s="526"/>
      <c r="K995" s="572"/>
      <c r="L995" s="444" t="e">
        <f>#REF!-#REF!*10%</f>
        <v>#REF!</v>
      </c>
    </row>
    <row r="996" spans="1:12" ht="15" customHeight="1" x14ac:dyDescent="0.25">
      <c r="A996" s="550"/>
      <c r="B996" s="553"/>
      <c r="C996" s="455"/>
      <c r="D996" s="521"/>
      <c r="E996" s="448"/>
      <c r="F996" s="96" t="s">
        <v>1016</v>
      </c>
      <c r="G996" s="454">
        <v>5</v>
      </c>
      <c r="H996" s="454"/>
      <c r="I996" s="454"/>
      <c r="J996" s="454"/>
      <c r="K996" s="572"/>
      <c r="L996" s="511" t="e">
        <f>#REF!-#REF!*10%</f>
        <v>#REF!</v>
      </c>
    </row>
    <row r="997" spans="1:12" ht="15" customHeight="1" x14ac:dyDescent="0.25">
      <c r="A997" s="549">
        <v>16</v>
      </c>
      <c r="B997" s="551"/>
      <c r="C997" s="455" t="s">
        <v>1473</v>
      </c>
      <c r="D997" s="520"/>
      <c r="E997" s="448"/>
      <c r="F997" s="110" t="s">
        <v>81</v>
      </c>
      <c r="G997" s="523" t="s">
        <v>6</v>
      </c>
      <c r="H997" s="523"/>
      <c r="I997" s="523"/>
      <c r="J997" s="523"/>
      <c r="K997" s="560">
        <v>3</v>
      </c>
      <c r="L997" s="498">
        <v>34628</v>
      </c>
    </row>
    <row r="998" spans="1:12" ht="15" customHeight="1" x14ac:dyDescent="0.25">
      <c r="A998" s="550"/>
      <c r="B998" s="552"/>
      <c r="C998" s="455"/>
      <c r="D998" s="521"/>
      <c r="E998" s="448"/>
      <c r="F998" s="110" t="s">
        <v>80</v>
      </c>
      <c r="G998" s="469">
        <v>210</v>
      </c>
      <c r="H998" s="469"/>
      <c r="I998" s="469"/>
      <c r="J998" s="469"/>
      <c r="K998" s="502"/>
      <c r="L998" s="499"/>
    </row>
    <row r="999" spans="1:12" ht="15" customHeight="1" x14ac:dyDescent="0.25">
      <c r="A999" s="550"/>
      <c r="B999" s="552"/>
      <c r="C999" s="455"/>
      <c r="D999" s="521"/>
      <c r="E999" s="448"/>
      <c r="F999" s="110" t="s">
        <v>8</v>
      </c>
      <c r="G999" s="240">
        <v>3000</v>
      </c>
      <c r="H999" s="241">
        <v>4000</v>
      </c>
      <c r="I999" s="312">
        <v>5000</v>
      </c>
      <c r="J999" s="242">
        <v>6000</v>
      </c>
      <c r="K999" s="502"/>
      <c r="L999" s="499"/>
    </row>
    <row r="1000" spans="1:12" ht="15" customHeight="1" x14ac:dyDescent="0.25">
      <c r="A1000" s="550"/>
      <c r="B1000" s="552"/>
      <c r="C1000" s="455"/>
      <c r="D1000" s="521"/>
      <c r="E1000" s="448"/>
      <c r="F1000" s="110" t="s">
        <v>817</v>
      </c>
      <c r="G1000" s="243">
        <f>G998*114</f>
        <v>23940</v>
      </c>
      <c r="H1000" s="244">
        <f>G998*128</f>
        <v>26880</v>
      </c>
      <c r="I1000" s="313">
        <f>G998*143</f>
        <v>30030</v>
      </c>
      <c r="J1000" s="245">
        <f>G998*148</f>
        <v>31080</v>
      </c>
      <c r="K1000" s="502"/>
      <c r="L1000" s="499"/>
    </row>
    <row r="1001" spans="1:12" ht="15" customHeight="1" x14ac:dyDescent="0.25">
      <c r="A1001" s="550"/>
      <c r="B1001" s="552"/>
      <c r="C1001" s="455"/>
      <c r="D1001" s="521"/>
      <c r="E1001" s="448"/>
      <c r="F1001" s="110" t="s">
        <v>1269</v>
      </c>
      <c r="G1001" s="451">
        <v>0.98</v>
      </c>
      <c r="H1001" s="451"/>
      <c r="I1001" s="451"/>
      <c r="J1001" s="451"/>
      <c r="K1001" s="502"/>
      <c r="L1001" s="499"/>
    </row>
    <row r="1002" spans="1:12" ht="15" customHeight="1" x14ac:dyDescent="0.25">
      <c r="A1002" s="550"/>
      <c r="B1002" s="552"/>
      <c r="C1002" s="455"/>
      <c r="D1002" s="521"/>
      <c r="E1002" s="448"/>
      <c r="F1002" s="93" t="s">
        <v>699</v>
      </c>
      <c r="G1002" s="523" t="s">
        <v>700</v>
      </c>
      <c r="H1002" s="523"/>
      <c r="I1002" s="523"/>
      <c r="J1002" s="523"/>
      <c r="K1002" s="502"/>
      <c r="L1002" s="499"/>
    </row>
    <row r="1003" spans="1:12" ht="15" customHeight="1" x14ac:dyDescent="0.25">
      <c r="A1003" s="550"/>
      <c r="B1003" s="552"/>
      <c r="C1003" s="455"/>
      <c r="D1003" s="521"/>
      <c r="E1003" s="448"/>
      <c r="F1003" s="93" t="s">
        <v>1181</v>
      </c>
      <c r="G1003" s="462" t="s">
        <v>1179</v>
      </c>
      <c r="H1003" s="463"/>
      <c r="I1003" s="463"/>
      <c r="J1003" s="464"/>
      <c r="K1003" s="502"/>
      <c r="L1003" s="499"/>
    </row>
    <row r="1004" spans="1:12" ht="15" customHeight="1" x14ac:dyDescent="0.25">
      <c r="A1004" s="550"/>
      <c r="B1004" s="552"/>
      <c r="C1004" s="455"/>
      <c r="D1004" s="521"/>
      <c r="E1004" s="448"/>
      <c r="F1004" s="110" t="s">
        <v>83</v>
      </c>
      <c r="G1004" s="524">
        <v>66</v>
      </c>
      <c r="H1004" s="524"/>
      <c r="I1004" s="524"/>
      <c r="J1004" s="524"/>
      <c r="K1004" s="502"/>
      <c r="L1004" s="499"/>
    </row>
    <row r="1005" spans="1:12" ht="15" customHeight="1" x14ac:dyDescent="0.25">
      <c r="A1005" s="550"/>
      <c r="B1005" s="552"/>
      <c r="C1005" s="455"/>
      <c r="D1005" s="521"/>
      <c r="E1005" s="448"/>
      <c r="F1005" s="112" t="s">
        <v>396</v>
      </c>
      <c r="G1005" s="523" t="s">
        <v>908</v>
      </c>
      <c r="H1005" s="523"/>
      <c r="I1005" s="523"/>
      <c r="J1005" s="523"/>
      <c r="K1005" s="502"/>
      <c r="L1005" s="499"/>
    </row>
    <row r="1006" spans="1:12" ht="15" customHeight="1" x14ac:dyDescent="0.25">
      <c r="A1006" s="550"/>
      <c r="B1006" s="552"/>
      <c r="C1006" s="455"/>
      <c r="D1006" s="521"/>
      <c r="E1006" s="448"/>
      <c r="F1006" s="110" t="s">
        <v>256</v>
      </c>
      <c r="G1006" s="524" t="s">
        <v>68</v>
      </c>
      <c r="H1006" s="524"/>
      <c r="I1006" s="524"/>
      <c r="J1006" s="524"/>
      <c r="K1006" s="502"/>
      <c r="L1006" s="499"/>
    </row>
    <row r="1007" spans="1:12" ht="15.6" customHeight="1" x14ac:dyDescent="0.25">
      <c r="A1007" s="550"/>
      <c r="B1007" s="552"/>
      <c r="C1007" s="455"/>
      <c r="D1007" s="521"/>
      <c r="E1007" s="448"/>
      <c r="F1007" s="93" t="s">
        <v>379</v>
      </c>
      <c r="G1007" s="523" t="s">
        <v>380</v>
      </c>
      <c r="H1007" s="523"/>
      <c r="I1007" s="523"/>
      <c r="J1007" s="523"/>
      <c r="K1007" s="502"/>
      <c r="L1007" s="499"/>
    </row>
    <row r="1008" spans="1:12" ht="15.6" customHeight="1" x14ac:dyDescent="0.25">
      <c r="A1008" s="550"/>
      <c r="B1008" s="552"/>
      <c r="C1008" s="455"/>
      <c r="D1008" s="521"/>
      <c r="E1008" s="448"/>
      <c r="F1008" s="93" t="s">
        <v>701</v>
      </c>
      <c r="G1008" s="523">
        <v>100000</v>
      </c>
      <c r="H1008" s="523"/>
      <c r="I1008" s="523"/>
      <c r="J1008" s="523"/>
      <c r="K1008" s="502"/>
      <c r="L1008" s="499"/>
    </row>
    <row r="1009" spans="1:12" ht="15.6" customHeight="1" x14ac:dyDescent="0.25">
      <c r="A1009" s="550"/>
      <c r="B1009" s="552"/>
      <c r="C1009" s="455"/>
      <c r="D1009" s="521"/>
      <c r="E1009" s="448"/>
      <c r="F1009" s="93" t="s">
        <v>257</v>
      </c>
      <c r="G1009" s="523" t="s">
        <v>556</v>
      </c>
      <c r="H1009" s="523"/>
      <c r="I1009" s="523"/>
      <c r="J1009" s="523"/>
      <c r="K1009" s="502"/>
      <c r="L1009" s="499"/>
    </row>
    <row r="1010" spans="1:12" ht="15.6" customHeight="1" x14ac:dyDescent="0.25">
      <c r="A1010" s="550"/>
      <c r="B1010" s="552"/>
      <c r="C1010" s="455"/>
      <c r="D1010" s="521"/>
      <c r="E1010" s="448"/>
      <c r="F1010" s="93" t="s">
        <v>376</v>
      </c>
      <c r="G1010" s="523" t="s">
        <v>392</v>
      </c>
      <c r="H1010" s="523"/>
      <c r="I1010" s="523"/>
      <c r="J1010" s="523"/>
      <c r="K1010" s="502"/>
      <c r="L1010" s="499"/>
    </row>
    <row r="1011" spans="1:12" ht="15.6" customHeight="1" x14ac:dyDescent="0.25">
      <c r="A1011" s="550"/>
      <c r="B1011" s="552"/>
      <c r="C1011" s="455"/>
      <c r="D1011" s="521"/>
      <c r="E1011" s="448"/>
      <c r="F1011" s="93" t="s">
        <v>702</v>
      </c>
      <c r="G1011" s="523" t="s">
        <v>709</v>
      </c>
      <c r="H1011" s="523"/>
      <c r="I1011" s="523"/>
      <c r="J1011" s="523"/>
      <c r="K1011" s="502"/>
      <c r="L1011" s="499"/>
    </row>
    <row r="1012" spans="1:12" ht="15.6" customHeight="1" x14ac:dyDescent="0.25">
      <c r="A1012" s="550"/>
      <c r="B1012" s="552"/>
      <c r="C1012" s="455"/>
      <c r="D1012" s="521"/>
      <c r="E1012" s="448"/>
      <c r="F1012" s="93" t="s">
        <v>381</v>
      </c>
      <c r="G1012" s="523" t="s">
        <v>382</v>
      </c>
      <c r="H1012" s="523"/>
      <c r="I1012" s="523"/>
      <c r="J1012" s="523"/>
      <c r="K1012" s="502"/>
      <c r="L1012" s="500"/>
    </row>
    <row r="1013" spans="1:12" ht="15.6" customHeight="1" x14ac:dyDescent="0.25">
      <c r="A1013" s="550"/>
      <c r="B1013" s="552"/>
      <c r="C1013" s="455"/>
      <c r="D1013" s="521"/>
      <c r="E1013" s="448"/>
      <c r="F1013" s="94" t="s">
        <v>358</v>
      </c>
      <c r="G1013" s="523" t="s">
        <v>900</v>
      </c>
      <c r="H1013" s="523"/>
      <c r="I1013" s="523"/>
      <c r="J1013" s="523"/>
      <c r="K1013" s="571">
        <v>5</v>
      </c>
      <c r="L1013" s="443">
        <v>37052</v>
      </c>
    </row>
    <row r="1014" spans="1:12" ht="15.6" customHeight="1" x14ac:dyDescent="0.25">
      <c r="A1014" s="550"/>
      <c r="B1014" s="552"/>
      <c r="C1014" s="455"/>
      <c r="D1014" s="521"/>
      <c r="E1014" s="448"/>
      <c r="F1014" s="93" t="s">
        <v>383</v>
      </c>
      <c r="G1014" s="523" t="s">
        <v>394</v>
      </c>
      <c r="H1014" s="523"/>
      <c r="I1014" s="523"/>
      <c r="J1014" s="523"/>
      <c r="K1014" s="572"/>
      <c r="L1014" s="444" t="e">
        <f>#REF!-#REF!*10%</f>
        <v>#REF!</v>
      </c>
    </row>
    <row r="1015" spans="1:12" ht="15.6" customHeight="1" x14ac:dyDescent="0.25">
      <c r="A1015" s="550"/>
      <c r="B1015" s="552"/>
      <c r="C1015" s="455"/>
      <c r="D1015" s="521"/>
      <c r="E1015" s="448"/>
      <c r="F1015" s="93" t="s">
        <v>389</v>
      </c>
      <c r="G1015" s="523" t="s">
        <v>390</v>
      </c>
      <c r="H1015" s="523"/>
      <c r="I1015" s="523"/>
      <c r="J1015" s="523"/>
      <c r="K1015" s="572"/>
      <c r="L1015" s="444" t="e">
        <f>#REF!-#REF!*10%</f>
        <v>#REF!</v>
      </c>
    </row>
    <row r="1016" spans="1:12" ht="15.6" customHeight="1" x14ac:dyDescent="0.25">
      <c r="A1016" s="550"/>
      <c r="B1016" s="552"/>
      <c r="C1016" s="455"/>
      <c r="D1016" s="521"/>
      <c r="E1016" s="448"/>
      <c r="F1016" s="93" t="s">
        <v>704</v>
      </c>
      <c r="G1016" s="523" t="s">
        <v>705</v>
      </c>
      <c r="H1016" s="523"/>
      <c r="I1016" s="523"/>
      <c r="J1016" s="523"/>
      <c r="K1016" s="572"/>
      <c r="L1016" s="444" t="e">
        <f>#REF!-#REF!*10%</f>
        <v>#REF!</v>
      </c>
    </row>
    <row r="1017" spans="1:12" ht="15.6" customHeight="1" x14ac:dyDescent="0.25">
      <c r="A1017" s="550"/>
      <c r="B1017" s="552"/>
      <c r="C1017" s="455"/>
      <c r="D1017" s="521"/>
      <c r="E1017" s="448"/>
      <c r="F1017" s="93" t="s">
        <v>706</v>
      </c>
      <c r="G1017" s="523" t="s">
        <v>390</v>
      </c>
      <c r="H1017" s="523"/>
      <c r="I1017" s="523"/>
      <c r="J1017" s="523"/>
      <c r="K1017" s="572"/>
      <c r="L1017" s="444" t="e">
        <f>#REF!-#REF!*10%</f>
        <v>#REF!</v>
      </c>
    </row>
    <row r="1018" spans="1:12" ht="15.6" customHeight="1" x14ac:dyDescent="0.25">
      <c r="A1018" s="550"/>
      <c r="B1018" s="552"/>
      <c r="C1018" s="455"/>
      <c r="D1018" s="521"/>
      <c r="E1018" s="448"/>
      <c r="F1018" s="93" t="s">
        <v>1271</v>
      </c>
      <c r="G1018" s="523" t="s">
        <v>390</v>
      </c>
      <c r="H1018" s="523"/>
      <c r="I1018" s="523"/>
      <c r="J1018" s="523"/>
      <c r="K1018" s="572"/>
      <c r="L1018" s="444" t="e">
        <f>#REF!-#REF!*10%</f>
        <v>#REF!</v>
      </c>
    </row>
    <row r="1019" spans="1:12" ht="15.6" customHeight="1" x14ac:dyDescent="0.25">
      <c r="A1019" s="550"/>
      <c r="B1019" s="552"/>
      <c r="C1019" s="455"/>
      <c r="D1019" s="521"/>
      <c r="E1019" s="448"/>
      <c r="F1019" s="93" t="s">
        <v>707</v>
      </c>
      <c r="G1019" s="523" t="s">
        <v>911</v>
      </c>
      <c r="H1019" s="523"/>
      <c r="I1019" s="523"/>
      <c r="J1019" s="523"/>
      <c r="K1019" s="572"/>
      <c r="L1019" s="444" t="e">
        <f>#REF!-#REF!*10%</f>
        <v>#REF!</v>
      </c>
    </row>
    <row r="1020" spans="1:12" ht="15.6" customHeight="1" x14ac:dyDescent="0.25">
      <c r="A1020" s="550"/>
      <c r="B1020" s="552"/>
      <c r="C1020" s="455"/>
      <c r="D1020" s="521"/>
      <c r="E1020" s="448"/>
      <c r="F1020" s="93" t="s">
        <v>708</v>
      </c>
      <c r="G1020" s="523" t="s">
        <v>390</v>
      </c>
      <c r="H1020" s="523"/>
      <c r="I1020" s="523"/>
      <c r="J1020" s="523"/>
      <c r="K1020" s="572"/>
      <c r="L1020" s="444" t="e">
        <f>#REF!-#REF!*10%</f>
        <v>#REF!</v>
      </c>
    </row>
    <row r="1021" spans="1:12" ht="15.6" customHeight="1" x14ac:dyDescent="0.25">
      <c r="A1021" s="550"/>
      <c r="B1021" s="552"/>
      <c r="C1021" s="455"/>
      <c r="D1021" s="521"/>
      <c r="E1021" s="448"/>
      <c r="F1021" s="93" t="s">
        <v>377</v>
      </c>
      <c r="G1021" s="523" t="s">
        <v>387</v>
      </c>
      <c r="H1021" s="523"/>
      <c r="I1021" s="523"/>
      <c r="J1021" s="523"/>
      <c r="K1021" s="572"/>
      <c r="L1021" s="444" t="e">
        <f>#REF!-#REF!*10%</f>
        <v>#REF!</v>
      </c>
    </row>
    <row r="1022" spans="1:12" ht="15.6" customHeight="1" x14ac:dyDescent="0.25">
      <c r="A1022" s="550"/>
      <c r="B1022" s="552"/>
      <c r="C1022" s="455"/>
      <c r="D1022" s="521"/>
      <c r="E1022" s="448"/>
      <c r="F1022" s="93" t="s">
        <v>388</v>
      </c>
      <c r="G1022" s="523" t="s">
        <v>393</v>
      </c>
      <c r="H1022" s="523"/>
      <c r="I1022" s="523"/>
      <c r="J1022" s="523"/>
      <c r="K1022" s="572"/>
      <c r="L1022" s="444" t="e">
        <f>#REF!-#REF!*10%</f>
        <v>#REF!</v>
      </c>
    </row>
    <row r="1023" spans="1:12" ht="15.6" customHeight="1" x14ac:dyDescent="0.25">
      <c r="A1023" s="550"/>
      <c r="B1023" s="552"/>
      <c r="C1023" s="455"/>
      <c r="D1023" s="521"/>
      <c r="E1023" s="448"/>
      <c r="F1023" s="93" t="s">
        <v>562</v>
      </c>
      <c r="G1023" s="523" t="s">
        <v>1476</v>
      </c>
      <c r="H1023" s="523"/>
      <c r="I1023" s="523"/>
      <c r="J1023" s="523"/>
      <c r="K1023" s="572"/>
      <c r="L1023" s="444" t="e">
        <f>#REF!-#REF!*10%</f>
        <v>#REF!</v>
      </c>
    </row>
    <row r="1024" spans="1:12" ht="15.6" customHeight="1" x14ac:dyDescent="0.25">
      <c r="A1024" s="550"/>
      <c r="B1024" s="552"/>
      <c r="C1024" s="455"/>
      <c r="D1024" s="521"/>
      <c r="E1024" s="448"/>
      <c r="F1024" s="93" t="s">
        <v>1183</v>
      </c>
      <c r="G1024" s="573" t="s">
        <v>1475</v>
      </c>
      <c r="H1024" s="574"/>
      <c r="I1024" s="574"/>
      <c r="J1024" s="575"/>
      <c r="K1024" s="572"/>
      <c r="L1024" s="444" t="e">
        <f>#REF!-#REF!*10%</f>
        <v>#REF!</v>
      </c>
    </row>
    <row r="1025" spans="1:12" ht="15.6" customHeight="1" x14ac:dyDescent="0.25">
      <c r="A1025" s="550"/>
      <c r="B1025" s="552"/>
      <c r="C1025" s="455"/>
      <c r="D1025" s="521"/>
      <c r="E1025" s="448"/>
      <c r="F1025" s="93" t="s">
        <v>570</v>
      </c>
      <c r="G1025" s="523" t="s">
        <v>613</v>
      </c>
      <c r="H1025" s="523"/>
      <c r="I1025" s="523"/>
      <c r="J1025" s="523"/>
      <c r="K1025" s="572"/>
      <c r="L1025" s="444" t="e">
        <f>#REF!-#REF!*10%</f>
        <v>#REF!</v>
      </c>
    </row>
    <row r="1026" spans="1:12" ht="15.6" customHeight="1" x14ac:dyDescent="0.25">
      <c r="A1026" s="550"/>
      <c r="B1026" s="552"/>
      <c r="C1026" s="455"/>
      <c r="D1026" s="521"/>
      <c r="E1026" s="448"/>
      <c r="F1026" s="111" t="s">
        <v>84</v>
      </c>
      <c r="G1026" s="526">
        <v>7</v>
      </c>
      <c r="H1026" s="526"/>
      <c r="I1026" s="526"/>
      <c r="J1026" s="526"/>
      <c r="K1026" s="572"/>
      <c r="L1026" s="444" t="e">
        <f>#REF!-#REF!*10%</f>
        <v>#REF!</v>
      </c>
    </row>
    <row r="1027" spans="1:12" ht="15" customHeight="1" x14ac:dyDescent="0.25">
      <c r="A1027" s="550"/>
      <c r="B1027" s="553"/>
      <c r="C1027" s="455"/>
      <c r="D1027" s="521"/>
      <c r="E1027" s="448"/>
      <c r="F1027" s="96" t="s">
        <v>1016</v>
      </c>
      <c r="G1027" s="454">
        <v>5</v>
      </c>
      <c r="H1027" s="454"/>
      <c r="I1027" s="454"/>
      <c r="J1027" s="454"/>
      <c r="K1027" s="572"/>
      <c r="L1027" s="511" t="e">
        <f>#REF!-#REF!*10%</f>
        <v>#REF!</v>
      </c>
    </row>
    <row r="1028" spans="1:12" ht="15" customHeight="1" x14ac:dyDescent="0.25">
      <c r="A1028" s="549">
        <v>17</v>
      </c>
      <c r="B1028" s="551"/>
      <c r="C1028" s="455" t="s">
        <v>1474</v>
      </c>
      <c r="D1028" s="520"/>
      <c r="E1028" s="448"/>
      <c r="F1028" s="110" t="s">
        <v>81</v>
      </c>
      <c r="G1028" s="523" t="s">
        <v>6</v>
      </c>
      <c r="H1028" s="523"/>
      <c r="I1028" s="523"/>
      <c r="J1028" s="523"/>
      <c r="K1028" s="560">
        <v>3</v>
      </c>
      <c r="L1028" s="498">
        <v>35782</v>
      </c>
    </row>
    <row r="1029" spans="1:12" ht="15" customHeight="1" x14ac:dyDescent="0.25">
      <c r="A1029" s="550"/>
      <c r="B1029" s="552"/>
      <c r="C1029" s="455"/>
      <c r="D1029" s="521"/>
      <c r="E1029" s="448"/>
      <c r="F1029" s="110" t="s">
        <v>80</v>
      </c>
      <c r="G1029" s="469">
        <v>238</v>
      </c>
      <c r="H1029" s="469"/>
      <c r="I1029" s="469"/>
      <c r="J1029" s="469"/>
      <c r="K1029" s="502"/>
      <c r="L1029" s="499"/>
    </row>
    <row r="1030" spans="1:12" ht="15" customHeight="1" x14ac:dyDescent="0.25">
      <c r="A1030" s="550"/>
      <c r="B1030" s="552"/>
      <c r="C1030" s="455"/>
      <c r="D1030" s="521"/>
      <c r="E1030" s="448"/>
      <c r="F1030" s="110" t="s">
        <v>8</v>
      </c>
      <c r="G1030" s="240">
        <v>3000</v>
      </c>
      <c r="H1030" s="241">
        <v>4000</v>
      </c>
      <c r="I1030" s="312">
        <v>5000</v>
      </c>
      <c r="J1030" s="242">
        <v>6000</v>
      </c>
      <c r="K1030" s="502"/>
      <c r="L1030" s="499"/>
    </row>
    <row r="1031" spans="1:12" ht="15" customHeight="1" x14ac:dyDescent="0.25">
      <c r="A1031" s="550"/>
      <c r="B1031" s="552"/>
      <c r="C1031" s="455"/>
      <c r="D1031" s="521"/>
      <c r="E1031" s="448"/>
      <c r="F1031" s="110" t="s">
        <v>817</v>
      </c>
      <c r="G1031" s="243">
        <f>G1029*114</f>
        <v>27132</v>
      </c>
      <c r="H1031" s="244">
        <f>G1029*128</f>
        <v>30464</v>
      </c>
      <c r="I1031" s="313">
        <f>G1029*143</f>
        <v>34034</v>
      </c>
      <c r="J1031" s="245">
        <f>G1029*148</f>
        <v>35224</v>
      </c>
      <c r="K1031" s="502"/>
      <c r="L1031" s="499"/>
    </row>
    <row r="1032" spans="1:12" ht="15" customHeight="1" x14ac:dyDescent="0.25">
      <c r="A1032" s="550"/>
      <c r="B1032" s="552"/>
      <c r="C1032" s="455"/>
      <c r="D1032" s="521"/>
      <c r="E1032" s="448"/>
      <c r="F1032" s="110" t="s">
        <v>1269</v>
      </c>
      <c r="G1032" s="451">
        <v>0.98</v>
      </c>
      <c r="H1032" s="451"/>
      <c r="I1032" s="451"/>
      <c r="J1032" s="451"/>
      <c r="K1032" s="502"/>
      <c r="L1032" s="499"/>
    </row>
    <row r="1033" spans="1:12" ht="15" customHeight="1" x14ac:dyDescent="0.25">
      <c r="A1033" s="550"/>
      <c r="B1033" s="552"/>
      <c r="C1033" s="455"/>
      <c r="D1033" s="521"/>
      <c r="E1033" s="448"/>
      <c r="F1033" s="93" t="s">
        <v>699</v>
      </c>
      <c r="G1033" s="523" t="s">
        <v>700</v>
      </c>
      <c r="H1033" s="523"/>
      <c r="I1033" s="523"/>
      <c r="J1033" s="523"/>
      <c r="K1033" s="502"/>
      <c r="L1033" s="499"/>
    </row>
    <row r="1034" spans="1:12" ht="15" customHeight="1" x14ac:dyDescent="0.25">
      <c r="A1034" s="550"/>
      <c r="B1034" s="552"/>
      <c r="C1034" s="455"/>
      <c r="D1034" s="521"/>
      <c r="E1034" s="448"/>
      <c r="F1034" s="93" t="s">
        <v>1181</v>
      </c>
      <c r="G1034" s="462" t="s">
        <v>1179</v>
      </c>
      <c r="H1034" s="463"/>
      <c r="I1034" s="463"/>
      <c r="J1034" s="464"/>
      <c r="K1034" s="502"/>
      <c r="L1034" s="499"/>
    </row>
    <row r="1035" spans="1:12" ht="15" customHeight="1" x14ac:dyDescent="0.25">
      <c r="A1035" s="550"/>
      <c r="B1035" s="552"/>
      <c r="C1035" s="455"/>
      <c r="D1035" s="521"/>
      <c r="E1035" s="448"/>
      <c r="F1035" s="110" t="s">
        <v>83</v>
      </c>
      <c r="G1035" s="524">
        <v>66</v>
      </c>
      <c r="H1035" s="524"/>
      <c r="I1035" s="524"/>
      <c r="J1035" s="524"/>
      <c r="K1035" s="502"/>
      <c r="L1035" s="499"/>
    </row>
    <row r="1036" spans="1:12" ht="15" customHeight="1" x14ac:dyDescent="0.25">
      <c r="A1036" s="550"/>
      <c r="B1036" s="552"/>
      <c r="C1036" s="455"/>
      <c r="D1036" s="521"/>
      <c r="E1036" s="448"/>
      <c r="F1036" s="112" t="s">
        <v>396</v>
      </c>
      <c r="G1036" s="523" t="s">
        <v>908</v>
      </c>
      <c r="H1036" s="523"/>
      <c r="I1036" s="523"/>
      <c r="J1036" s="523"/>
      <c r="K1036" s="502"/>
      <c r="L1036" s="499"/>
    </row>
    <row r="1037" spans="1:12" ht="15" customHeight="1" x14ac:dyDescent="0.25">
      <c r="A1037" s="550"/>
      <c r="B1037" s="552"/>
      <c r="C1037" s="455"/>
      <c r="D1037" s="521"/>
      <c r="E1037" s="448"/>
      <c r="F1037" s="110" t="s">
        <v>256</v>
      </c>
      <c r="G1037" s="524" t="s">
        <v>69</v>
      </c>
      <c r="H1037" s="524"/>
      <c r="I1037" s="524"/>
      <c r="J1037" s="524"/>
      <c r="K1037" s="502"/>
      <c r="L1037" s="499"/>
    </row>
    <row r="1038" spans="1:12" ht="15.6" customHeight="1" x14ac:dyDescent="0.25">
      <c r="A1038" s="550"/>
      <c r="B1038" s="552"/>
      <c r="C1038" s="455"/>
      <c r="D1038" s="521"/>
      <c r="E1038" s="448"/>
      <c r="F1038" s="93" t="s">
        <v>379</v>
      </c>
      <c r="G1038" s="523" t="s">
        <v>380</v>
      </c>
      <c r="H1038" s="523"/>
      <c r="I1038" s="523"/>
      <c r="J1038" s="523"/>
      <c r="K1038" s="502"/>
      <c r="L1038" s="499"/>
    </row>
    <row r="1039" spans="1:12" ht="15.6" customHeight="1" x14ac:dyDescent="0.25">
      <c r="A1039" s="550"/>
      <c r="B1039" s="552"/>
      <c r="C1039" s="455"/>
      <c r="D1039" s="521"/>
      <c r="E1039" s="448"/>
      <c r="F1039" s="93" t="s">
        <v>701</v>
      </c>
      <c r="G1039" s="523">
        <v>100000</v>
      </c>
      <c r="H1039" s="523"/>
      <c r="I1039" s="523"/>
      <c r="J1039" s="523"/>
      <c r="K1039" s="502"/>
      <c r="L1039" s="499"/>
    </row>
    <row r="1040" spans="1:12" ht="15.6" customHeight="1" x14ac:dyDescent="0.25">
      <c r="A1040" s="550"/>
      <c r="B1040" s="552"/>
      <c r="C1040" s="455"/>
      <c r="D1040" s="521"/>
      <c r="E1040" s="448"/>
      <c r="F1040" s="93" t="s">
        <v>257</v>
      </c>
      <c r="G1040" s="523" t="s">
        <v>556</v>
      </c>
      <c r="H1040" s="523"/>
      <c r="I1040" s="523"/>
      <c r="J1040" s="523"/>
      <c r="K1040" s="502"/>
      <c r="L1040" s="499"/>
    </row>
    <row r="1041" spans="1:12" ht="15.6" customHeight="1" x14ac:dyDescent="0.25">
      <c r="A1041" s="550"/>
      <c r="B1041" s="552"/>
      <c r="C1041" s="455"/>
      <c r="D1041" s="521"/>
      <c r="E1041" s="448"/>
      <c r="F1041" s="93" t="s">
        <v>376</v>
      </c>
      <c r="G1041" s="523" t="s">
        <v>392</v>
      </c>
      <c r="H1041" s="523"/>
      <c r="I1041" s="523"/>
      <c r="J1041" s="523"/>
      <c r="K1041" s="502"/>
      <c r="L1041" s="499"/>
    </row>
    <row r="1042" spans="1:12" ht="15.6" customHeight="1" x14ac:dyDescent="0.25">
      <c r="A1042" s="550"/>
      <c r="B1042" s="552"/>
      <c r="C1042" s="455"/>
      <c r="D1042" s="521"/>
      <c r="E1042" s="448"/>
      <c r="F1042" s="93" t="s">
        <v>702</v>
      </c>
      <c r="G1042" s="523" t="s">
        <v>709</v>
      </c>
      <c r="H1042" s="523"/>
      <c r="I1042" s="523"/>
      <c r="J1042" s="523"/>
      <c r="K1042" s="502"/>
      <c r="L1042" s="499"/>
    </row>
    <row r="1043" spans="1:12" ht="15.6" customHeight="1" x14ac:dyDescent="0.25">
      <c r="A1043" s="550"/>
      <c r="B1043" s="552"/>
      <c r="C1043" s="455"/>
      <c r="D1043" s="521"/>
      <c r="E1043" s="448"/>
      <c r="F1043" s="93" t="s">
        <v>381</v>
      </c>
      <c r="G1043" s="523" t="s">
        <v>382</v>
      </c>
      <c r="H1043" s="523"/>
      <c r="I1043" s="523"/>
      <c r="J1043" s="523"/>
      <c r="K1043" s="502"/>
      <c r="L1043" s="500"/>
    </row>
    <row r="1044" spans="1:12" ht="15.6" customHeight="1" x14ac:dyDescent="0.25">
      <c r="A1044" s="550"/>
      <c r="B1044" s="552"/>
      <c r="C1044" s="455"/>
      <c r="D1044" s="521"/>
      <c r="E1044" s="448"/>
      <c r="F1044" s="94" t="s">
        <v>358</v>
      </c>
      <c r="G1044" s="523" t="s">
        <v>900</v>
      </c>
      <c r="H1044" s="523"/>
      <c r="I1044" s="523"/>
      <c r="J1044" s="523"/>
      <c r="K1044" s="571">
        <v>5</v>
      </c>
      <c r="L1044" s="443">
        <v>38287</v>
      </c>
    </row>
    <row r="1045" spans="1:12" ht="15.6" customHeight="1" x14ac:dyDescent="0.25">
      <c r="A1045" s="550"/>
      <c r="B1045" s="552"/>
      <c r="C1045" s="455"/>
      <c r="D1045" s="521"/>
      <c r="E1045" s="448"/>
      <c r="F1045" s="93" t="s">
        <v>383</v>
      </c>
      <c r="G1045" s="523" t="s">
        <v>394</v>
      </c>
      <c r="H1045" s="523"/>
      <c r="I1045" s="523"/>
      <c r="J1045" s="523"/>
      <c r="K1045" s="572"/>
      <c r="L1045" s="444" t="e">
        <f>#REF!-#REF!*10%</f>
        <v>#REF!</v>
      </c>
    </row>
    <row r="1046" spans="1:12" ht="15.6" customHeight="1" x14ac:dyDescent="0.25">
      <c r="A1046" s="550"/>
      <c r="B1046" s="552"/>
      <c r="C1046" s="455"/>
      <c r="D1046" s="521"/>
      <c r="E1046" s="448"/>
      <c r="F1046" s="93" t="s">
        <v>389</v>
      </c>
      <c r="G1046" s="523" t="s">
        <v>390</v>
      </c>
      <c r="H1046" s="523"/>
      <c r="I1046" s="523"/>
      <c r="J1046" s="523"/>
      <c r="K1046" s="572"/>
      <c r="L1046" s="444" t="e">
        <f>#REF!-#REF!*10%</f>
        <v>#REF!</v>
      </c>
    </row>
    <row r="1047" spans="1:12" ht="15.6" customHeight="1" x14ac:dyDescent="0.25">
      <c r="A1047" s="550"/>
      <c r="B1047" s="552"/>
      <c r="C1047" s="455"/>
      <c r="D1047" s="521"/>
      <c r="E1047" s="448"/>
      <c r="F1047" s="93" t="s">
        <v>704</v>
      </c>
      <c r="G1047" s="523" t="s">
        <v>705</v>
      </c>
      <c r="H1047" s="523"/>
      <c r="I1047" s="523"/>
      <c r="J1047" s="523"/>
      <c r="K1047" s="572"/>
      <c r="L1047" s="444" t="e">
        <f>#REF!-#REF!*10%</f>
        <v>#REF!</v>
      </c>
    </row>
    <row r="1048" spans="1:12" ht="15.6" customHeight="1" x14ac:dyDescent="0.25">
      <c r="A1048" s="550"/>
      <c r="B1048" s="552"/>
      <c r="C1048" s="455"/>
      <c r="D1048" s="521"/>
      <c r="E1048" s="448"/>
      <c r="F1048" s="93" t="s">
        <v>706</v>
      </c>
      <c r="G1048" s="523" t="s">
        <v>390</v>
      </c>
      <c r="H1048" s="523"/>
      <c r="I1048" s="523"/>
      <c r="J1048" s="523"/>
      <c r="K1048" s="572"/>
      <c r="L1048" s="444" t="e">
        <f>#REF!-#REF!*10%</f>
        <v>#REF!</v>
      </c>
    </row>
    <row r="1049" spans="1:12" ht="15.6" customHeight="1" x14ac:dyDescent="0.25">
      <c r="A1049" s="550"/>
      <c r="B1049" s="552"/>
      <c r="C1049" s="455"/>
      <c r="D1049" s="521"/>
      <c r="E1049" s="448"/>
      <c r="F1049" s="93" t="s">
        <v>1271</v>
      </c>
      <c r="G1049" s="523" t="s">
        <v>390</v>
      </c>
      <c r="H1049" s="523"/>
      <c r="I1049" s="523"/>
      <c r="J1049" s="523"/>
      <c r="K1049" s="572"/>
      <c r="L1049" s="444" t="e">
        <f>#REF!-#REF!*10%</f>
        <v>#REF!</v>
      </c>
    </row>
    <row r="1050" spans="1:12" ht="15.6" customHeight="1" x14ac:dyDescent="0.25">
      <c r="A1050" s="550"/>
      <c r="B1050" s="552"/>
      <c r="C1050" s="455"/>
      <c r="D1050" s="521"/>
      <c r="E1050" s="448"/>
      <c r="F1050" s="93" t="s">
        <v>707</v>
      </c>
      <c r="G1050" s="523" t="s">
        <v>911</v>
      </c>
      <c r="H1050" s="523"/>
      <c r="I1050" s="523"/>
      <c r="J1050" s="523"/>
      <c r="K1050" s="572"/>
      <c r="L1050" s="444" t="e">
        <f>#REF!-#REF!*10%</f>
        <v>#REF!</v>
      </c>
    </row>
    <row r="1051" spans="1:12" ht="15.6" customHeight="1" x14ac:dyDescent="0.25">
      <c r="A1051" s="550"/>
      <c r="B1051" s="552"/>
      <c r="C1051" s="455"/>
      <c r="D1051" s="521"/>
      <c r="E1051" s="448"/>
      <c r="F1051" s="93" t="s">
        <v>708</v>
      </c>
      <c r="G1051" s="523" t="s">
        <v>390</v>
      </c>
      <c r="H1051" s="523"/>
      <c r="I1051" s="523"/>
      <c r="J1051" s="523"/>
      <c r="K1051" s="572"/>
      <c r="L1051" s="444" t="e">
        <f>#REF!-#REF!*10%</f>
        <v>#REF!</v>
      </c>
    </row>
    <row r="1052" spans="1:12" ht="15.6" customHeight="1" x14ac:dyDescent="0.25">
      <c r="A1052" s="550"/>
      <c r="B1052" s="552"/>
      <c r="C1052" s="455"/>
      <c r="D1052" s="521"/>
      <c r="E1052" s="448"/>
      <c r="F1052" s="93" t="s">
        <v>377</v>
      </c>
      <c r="G1052" s="523" t="s">
        <v>387</v>
      </c>
      <c r="H1052" s="523"/>
      <c r="I1052" s="523"/>
      <c r="J1052" s="523"/>
      <c r="K1052" s="572"/>
      <c r="L1052" s="444" t="e">
        <f>#REF!-#REF!*10%</f>
        <v>#REF!</v>
      </c>
    </row>
    <row r="1053" spans="1:12" ht="15.6" customHeight="1" x14ac:dyDescent="0.25">
      <c r="A1053" s="550"/>
      <c r="B1053" s="552"/>
      <c r="C1053" s="455"/>
      <c r="D1053" s="521"/>
      <c r="E1053" s="448"/>
      <c r="F1053" s="93" t="s">
        <v>388</v>
      </c>
      <c r="G1053" s="523" t="s">
        <v>393</v>
      </c>
      <c r="H1053" s="523"/>
      <c r="I1053" s="523"/>
      <c r="J1053" s="523"/>
      <c r="K1053" s="572"/>
      <c r="L1053" s="444" t="e">
        <f>#REF!-#REF!*10%</f>
        <v>#REF!</v>
      </c>
    </row>
    <row r="1054" spans="1:12" ht="15.6" customHeight="1" x14ac:dyDescent="0.25">
      <c r="A1054" s="550"/>
      <c r="B1054" s="552"/>
      <c r="C1054" s="455"/>
      <c r="D1054" s="521"/>
      <c r="E1054" s="448"/>
      <c r="F1054" s="93" t="s">
        <v>562</v>
      </c>
      <c r="G1054" s="523" t="s">
        <v>1476</v>
      </c>
      <c r="H1054" s="523"/>
      <c r="I1054" s="523"/>
      <c r="J1054" s="523"/>
      <c r="K1054" s="572"/>
      <c r="L1054" s="444" t="e">
        <f>#REF!-#REF!*10%</f>
        <v>#REF!</v>
      </c>
    </row>
    <row r="1055" spans="1:12" ht="15.6" customHeight="1" x14ac:dyDescent="0.25">
      <c r="A1055" s="550"/>
      <c r="B1055" s="552"/>
      <c r="C1055" s="455"/>
      <c r="D1055" s="521"/>
      <c r="E1055" s="448"/>
      <c r="F1055" s="93" t="s">
        <v>1183</v>
      </c>
      <c r="G1055" s="573" t="s">
        <v>1475</v>
      </c>
      <c r="H1055" s="574"/>
      <c r="I1055" s="574"/>
      <c r="J1055" s="575"/>
      <c r="K1055" s="572"/>
      <c r="L1055" s="444" t="e">
        <f>#REF!-#REF!*10%</f>
        <v>#REF!</v>
      </c>
    </row>
    <row r="1056" spans="1:12" ht="15.6" customHeight="1" x14ac:dyDescent="0.25">
      <c r="A1056" s="550"/>
      <c r="B1056" s="552"/>
      <c r="C1056" s="455"/>
      <c r="D1056" s="521"/>
      <c r="E1056" s="448"/>
      <c r="F1056" s="93" t="s">
        <v>570</v>
      </c>
      <c r="G1056" s="523" t="s">
        <v>613</v>
      </c>
      <c r="H1056" s="523"/>
      <c r="I1056" s="523"/>
      <c r="J1056" s="523"/>
      <c r="K1056" s="572"/>
      <c r="L1056" s="444" t="e">
        <f>#REF!-#REF!*10%</f>
        <v>#REF!</v>
      </c>
    </row>
    <row r="1057" spans="1:12" ht="15.6" customHeight="1" x14ac:dyDescent="0.25">
      <c r="A1057" s="550"/>
      <c r="B1057" s="552"/>
      <c r="C1057" s="455"/>
      <c r="D1057" s="521"/>
      <c r="E1057" s="448"/>
      <c r="F1057" s="111" t="s">
        <v>84</v>
      </c>
      <c r="G1057" s="526">
        <v>8</v>
      </c>
      <c r="H1057" s="526"/>
      <c r="I1057" s="526"/>
      <c r="J1057" s="526"/>
      <c r="K1057" s="572"/>
      <c r="L1057" s="444" t="e">
        <f>#REF!-#REF!*10%</f>
        <v>#REF!</v>
      </c>
    </row>
    <row r="1058" spans="1:12" ht="15" customHeight="1" x14ac:dyDescent="0.25">
      <c r="A1058" s="550"/>
      <c r="B1058" s="553"/>
      <c r="C1058" s="455"/>
      <c r="D1058" s="521"/>
      <c r="E1058" s="448"/>
      <c r="F1058" s="96" t="s">
        <v>1016</v>
      </c>
      <c r="G1058" s="454">
        <v>5</v>
      </c>
      <c r="H1058" s="454"/>
      <c r="I1058" s="454"/>
      <c r="J1058" s="454"/>
      <c r="K1058" s="572"/>
      <c r="L1058" s="511" t="e">
        <f>#REF!-#REF!*10%</f>
        <v>#REF!</v>
      </c>
    </row>
  </sheetData>
  <sheetProtection sort="0"/>
  <mergeCells count="1296">
    <mergeCell ref="K966:K981"/>
    <mergeCell ref="K982:K996"/>
    <mergeCell ref="K997:K1012"/>
    <mergeCell ref="K1013:K1027"/>
    <mergeCell ref="K1028:K1043"/>
    <mergeCell ref="K1044:K1058"/>
    <mergeCell ref="K703:K717"/>
    <mergeCell ref="K718:K733"/>
    <mergeCell ref="K734:K748"/>
    <mergeCell ref="K749:K764"/>
    <mergeCell ref="K765:K779"/>
    <mergeCell ref="K780:K795"/>
    <mergeCell ref="K796:K810"/>
    <mergeCell ref="K811:K826"/>
    <mergeCell ref="K827:K841"/>
    <mergeCell ref="K842:K857"/>
    <mergeCell ref="K858:K872"/>
    <mergeCell ref="K873:K888"/>
    <mergeCell ref="K889:K903"/>
    <mergeCell ref="K904:K919"/>
    <mergeCell ref="K920:K934"/>
    <mergeCell ref="K935:K950"/>
    <mergeCell ref="K951:K965"/>
    <mergeCell ref="L1044:L1058"/>
    <mergeCell ref="L982:L996"/>
    <mergeCell ref="L1028:L1043"/>
    <mergeCell ref="L997:L1012"/>
    <mergeCell ref="L935:L950"/>
    <mergeCell ref="L1013:L1027"/>
    <mergeCell ref="L951:L965"/>
    <mergeCell ref="K4:K19"/>
    <mergeCell ref="K20:K34"/>
    <mergeCell ref="K35:K50"/>
    <mergeCell ref="K51:K65"/>
    <mergeCell ref="K66:K81"/>
    <mergeCell ref="K82:K96"/>
    <mergeCell ref="K97:K112"/>
    <mergeCell ref="K113:K127"/>
    <mergeCell ref="K128:K143"/>
    <mergeCell ref="K144:K158"/>
    <mergeCell ref="K159:K174"/>
    <mergeCell ref="K175:K189"/>
    <mergeCell ref="K190:K205"/>
    <mergeCell ref="K206:K220"/>
    <mergeCell ref="K221:K236"/>
    <mergeCell ref="K237:K251"/>
    <mergeCell ref="K345:K360"/>
    <mergeCell ref="K361:K375"/>
    <mergeCell ref="K376:K391"/>
    <mergeCell ref="K392:K406"/>
    <mergeCell ref="K407:K422"/>
    <mergeCell ref="K423:K437"/>
    <mergeCell ref="K438:K453"/>
    <mergeCell ref="K454:K468"/>
    <mergeCell ref="K594:K609"/>
    <mergeCell ref="L687:L702"/>
    <mergeCell ref="L703:L717"/>
    <mergeCell ref="L734:L748"/>
    <mergeCell ref="L749:L764"/>
    <mergeCell ref="L718:L733"/>
    <mergeCell ref="L765:L779"/>
    <mergeCell ref="L811:L826"/>
    <mergeCell ref="L780:L795"/>
    <mergeCell ref="L796:L810"/>
    <mergeCell ref="L827:L841"/>
    <mergeCell ref="L858:L872"/>
    <mergeCell ref="L873:L888"/>
    <mergeCell ref="L842:L857"/>
    <mergeCell ref="L889:L903"/>
    <mergeCell ref="L966:L981"/>
    <mergeCell ref="L920:L934"/>
    <mergeCell ref="L904:L919"/>
    <mergeCell ref="L345:L360"/>
    <mergeCell ref="L361:L375"/>
    <mergeCell ref="L376:L391"/>
    <mergeCell ref="L392:L406"/>
    <mergeCell ref="L407:L422"/>
    <mergeCell ref="L423:L437"/>
    <mergeCell ref="L438:L453"/>
    <mergeCell ref="L454:L468"/>
    <mergeCell ref="L469:L484"/>
    <mergeCell ref="L485:L499"/>
    <mergeCell ref="L500:L515"/>
    <mergeCell ref="L516:L530"/>
    <mergeCell ref="L656:L671"/>
    <mergeCell ref="L672:L686"/>
    <mergeCell ref="L532:L547"/>
    <mergeCell ref="L548:L562"/>
    <mergeCell ref="L563:L578"/>
    <mergeCell ref="L579:L593"/>
    <mergeCell ref="L594:L609"/>
    <mergeCell ref="L610:L624"/>
    <mergeCell ref="L625:L640"/>
    <mergeCell ref="L641:L655"/>
    <mergeCell ref="K610:K624"/>
    <mergeCell ref="K625:K640"/>
    <mergeCell ref="K641:K655"/>
    <mergeCell ref="K656:K671"/>
    <mergeCell ref="K672:K686"/>
    <mergeCell ref="K687:K702"/>
    <mergeCell ref="K469:K484"/>
    <mergeCell ref="K485:K499"/>
    <mergeCell ref="K500:K515"/>
    <mergeCell ref="K516:K530"/>
    <mergeCell ref="K532:K547"/>
    <mergeCell ref="K548:K562"/>
    <mergeCell ref="K563:K578"/>
    <mergeCell ref="K579:K593"/>
    <mergeCell ref="L4:L19"/>
    <mergeCell ref="L20:L34"/>
    <mergeCell ref="L35:L50"/>
    <mergeCell ref="L51:L65"/>
    <mergeCell ref="L97:L112"/>
    <mergeCell ref="L113:L127"/>
    <mergeCell ref="L128:L143"/>
    <mergeCell ref="L144:L158"/>
    <mergeCell ref="L159:L174"/>
    <mergeCell ref="L175:L189"/>
    <mergeCell ref="L190:L205"/>
    <mergeCell ref="L206:L220"/>
    <mergeCell ref="L221:L236"/>
    <mergeCell ref="L237:L251"/>
    <mergeCell ref="L252:L267"/>
    <mergeCell ref="L268:L282"/>
    <mergeCell ref="L283:L298"/>
    <mergeCell ref="L299:L313"/>
    <mergeCell ref="K299:K313"/>
    <mergeCell ref="K314:K329"/>
    <mergeCell ref="K330:K344"/>
    <mergeCell ref="A1:L1"/>
    <mergeCell ref="F2:J2"/>
    <mergeCell ref="A3:L3"/>
    <mergeCell ref="A4:A34"/>
    <mergeCell ref="B4:B34"/>
    <mergeCell ref="C4:C34"/>
    <mergeCell ref="D4:D34"/>
    <mergeCell ref="E4:E34"/>
    <mergeCell ref="G4:J4"/>
    <mergeCell ref="G24:J24"/>
    <mergeCell ref="G25:J25"/>
    <mergeCell ref="G26:J26"/>
    <mergeCell ref="G27:J27"/>
    <mergeCell ref="G28:J28"/>
    <mergeCell ref="G29:J29"/>
    <mergeCell ref="G19:J19"/>
    <mergeCell ref="G20:J20"/>
    <mergeCell ref="G21:J21"/>
    <mergeCell ref="L66:L81"/>
    <mergeCell ref="L82:L96"/>
    <mergeCell ref="L314:L329"/>
    <mergeCell ref="L330:L344"/>
    <mergeCell ref="G30:J30"/>
    <mergeCell ref="G31:J31"/>
    <mergeCell ref="G32:J32"/>
    <mergeCell ref="G33:J33"/>
    <mergeCell ref="G34:J34"/>
    <mergeCell ref="K252:K267"/>
    <mergeCell ref="K268:K282"/>
    <mergeCell ref="K283:K298"/>
    <mergeCell ref="G77:J77"/>
    <mergeCell ref="G78:J78"/>
    <mergeCell ref="G79:J79"/>
    <mergeCell ref="G80:J80"/>
    <mergeCell ref="G81:J81"/>
    <mergeCell ref="G82:J82"/>
    <mergeCell ref="G67:J67"/>
    <mergeCell ref="G70:J70"/>
    <mergeCell ref="G71:J71"/>
    <mergeCell ref="G72:J72"/>
    <mergeCell ref="G73:J73"/>
    <mergeCell ref="G65:J65"/>
    <mergeCell ref="G117:J117"/>
    <mergeCell ref="G118:J118"/>
    <mergeCell ref="G119:J119"/>
    <mergeCell ref="G106:J106"/>
    <mergeCell ref="G127:J127"/>
    <mergeCell ref="G98:J98"/>
    <mergeCell ref="G101:J101"/>
    <mergeCell ref="G102:J102"/>
    <mergeCell ref="G103:J103"/>
    <mergeCell ref="G104:J104"/>
    <mergeCell ref="G111:J111"/>
    <mergeCell ref="G142:J142"/>
    <mergeCell ref="G5:J5"/>
    <mergeCell ref="G8:J8"/>
    <mergeCell ref="G9:J9"/>
    <mergeCell ref="G10:J10"/>
    <mergeCell ref="G11:J11"/>
    <mergeCell ref="G12:J12"/>
    <mergeCell ref="G59:J59"/>
    <mergeCell ref="G60:J60"/>
    <mergeCell ref="G61:J61"/>
    <mergeCell ref="G62:J62"/>
    <mergeCell ref="G63:J63"/>
    <mergeCell ref="G64:J64"/>
    <mergeCell ref="G53:J53"/>
    <mergeCell ref="G54:J54"/>
    <mergeCell ref="G55:J55"/>
    <mergeCell ref="G56:J56"/>
    <mergeCell ref="G57:J57"/>
    <mergeCell ref="G58:J58"/>
    <mergeCell ref="G48:J48"/>
    <mergeCell ref="G49:J49"/>
    <mergeCell ref="G50:J50"/>
    <mergeCell ref="G51:J51"/>
    <mergeCell ref="G52:J52"/>
    <mergeCell ref="G22:J22"/>
    <mergeCell ref="G23:J23"/>
    <mergeCell ref="G13:J13"/>
    <mergeCell ref="G14:J14"/>
    <mergeCell ref="G15:J15"/>
    <mergeCell ref="G16:J16"/>
    <mergeCell ref="G17:J17"/>
    <mergeCell ref="G18:J18"/>
    <mergeCell ref="G42:J42"/>
    <mergeCell ref="A35:A65"/>
    <mergeCell ref="B35:B65"/>
    <mergeCell ref="C35:C65"/>
    <mergeCell ref="D35:D65"/>
    <mergeCell ref="E35:E65"/>
    <mergeCell ref="G94:J94"/>
    <mergeCell ref="G95:J95"/>
    <mergeCell ref="G96:J96"/>
    <mergeCell ref="G83:J83"/>
    <mergeCell ref="G84:J84"/>
    <mergeCell ref="G43:J43"/>
    <mergeCell ref="G85:J85"/>
    <mergeCell ref="G86:J86"/>
    <mergeCell ref="G87:J87"/>
    <mergeCell ref="G88:J88"/>
    <mergeCell ref="G89:J89"/>
    <mergeCell ref="G90:J90"/>
    <mergeCell ref="G91:J91"/>
    <mergeCell ref="G92:J92"/>
    <mergeCell ref="G93:J93"/>
    <mergeCell ref="G44:J44"/>
    <mergeCell ref="G45:J45"/>
    <mergeCell ref="G46:J46"/>
    <mergeCell ref="G47:J47"/>
    <mergeCell ref="G35:J35"/>
    <mergeCell ref="G36:J36"/>
    <mergeCell ref="G39:J39"/>
    <mergeCell ref="G40:J40"/>
    <mergeCell ref="G41:J41"/>
    <mergeCell ref="A97:A127"/>
    <mergeCell ref="B97:B127"/>
    <mergeCell ref="C97:C127"/>
    <mergeCell ref="D97:D127"/>
    <mergeCell ref="E97:E127"/>
    <mergeCell ref="G97:J97"/>
    <mergeCell ref="G105:J105"/>
    <mergeCell ref="A66:A96"/>
    <mergeCell ref="B66:B96"/>
    <mergeCell ref="C66:C96"/>
    <mergeCell ref="D66:D96"/>
    <mergeCell ref="E66:E96"/>
    <mergeCell ref="G66:J66"/>
    <mergeCell ref="G74:J74"/>
    <mergeCell ref="G75:J75"/>
    <mergeCell ref="G76:J76"/>
    <mergeCell ref="G141:J141"/>
    <mergeCell ref="G143:J143"/>
    <mergeCell ref="G144:J144"/>
    <mergeCell ref="G145:J145"/>
    <mergeCell ref="G107:J107"/>
    <mergeCell ref="G108:J108"/>
    <mergeCell ref="G109:J109"/>
    <mergeCell ref="G110:J110"/>
    <mergeCell ref="G135:J135"/>
    <mergeCell ref="G136:J136"/>
    <mergeCell ref="G137:J137"/>
    <mergeCell ref="G138:J138"/>
    <mergeCell ref="G139:J139"/>
    <mergeCell ref="G140:J140"/>
    <mergeCell ref="G128:J128"/>
    <mergeCell ref="G129:J129"/>
    <mergeCell ref="G132:J132"/>
    <mergeCell ref="G133:J133"/>
    <mergeCell ref="G134:J134"/>
    <mergeCell ref="G123:J123"/>
    <mergeCell ref="G124:J124"/>
    <mergeCell ref="G125:J125"/>
    <mergeCell ref="G126:J126"/>
    <mergeCell ref="G120:J120"/>
    <mergeCell ref="G121:J121"/>
    <mergeCell ref="G122:J122"/>
    <mergeCell ref="G112:J112"/>
    <mergeCell ref="G113:J113"/>
    <mergeCell ref="G114:J114"/>
    <mergeCell ref="G115:J115"/>
    <mergeCell ref="G116:J116"/>
    <mergeCell ref="G171:J171"/>
    <mergeCell ref="G152:J152"/>
    <mergeCell ref="G153:J153"/>
    <mergeCell ref="G154:J154"/>
    <mergeCell ref="G150:J150"/>
    <mergeCell ref="G151:J151"/>
    <mergeCell ref="G172:J172"/>
    <mergeCell ref="G173:J173"/>
    <mergeCell ref="G174:J174"/>
    <mergeCell ref="G175:J175"/>
    <mergeCell ref="G160:J160"/>
    <mergeCell ref="G163:J163"/>
    <mergeCell ref="G164:J164"/>
    <mergeCell ref="G165:J165"/>
    <mergeCell ref="G166:J166"/>
    <mergeCell ref="G158:J158"/>
    <mergeCell ref="G146:J146"/>
    <mergeCell ref="G147:J147"/>
    <mergeCell ref="G148:J148"/>
    <mergeCell ref="G149:J149"/>
    <mergeCell ref="A159:A189"/>
    <mergeCell ref="B159:B189"/>
    <mergeCell ref="C159:C189"/>
    <mergeCell ref="D159:D189"/>
    <mergeCell ref="E159:E189"/>
    <mergeCell ref="G159:J159"/>
    <mergeCell ref="G167:J167"/>
    <mergeCell ref="G168:J168"/>
    <mergeCell ref="G169:J169"/>
    <mergeCell ref="A128:A158"/>
    <mergeCell ref="B128:B158"/>
    <mergeCell ref="C128:C158"/>
    <mergeCell ref="D128:D158"/>
    <mergeCell ref="E128:E158"/>
    <mergeCell ref="G187:J187"/>
    <mergeCell ref="G188:J188"/>
    <mergeCell ref="G189:J189"/>
    <mergeCell ref="G155:J155"/>
    <mergeCell ref="G156:J156"/>
    <mergeCell ref="G157:J157"/>
    <mergeCell ref="G181:J181"/>
    <mergeCell ref="G182:J182"/>
    <mergeCell ref="G183:J183"/>
    <mergeCell ref="G184:J184"/>
    <mergeCell ref="G185:J185"/>
    <mergeCell ref="G186:J186"/>
    <mergeCell ref="G176:J176"/>
    <mergeCell ref="G177:J177"/>
    <mergeCell ref="G178:J178"/>
    <mergeCell ref="G179:J179"/>
    <mergeCell ref="G180:J180"/>
    <mergeCell ref="G170:J170"/>
    <mergeCell ref="G210:J210"/>
    <mergeCell ref="G211:J211"/>
    <mergeCell ref="G212:J212"/>
    <mergeCell ref="G213:J213"/>
    <mergeCell ref="G214:J214"/>
    <mergeCell ref="G205:J205"/>
    <mergeCell ref="G206:J206"/>
    <mergeCell ref="G207:J207"/>
    <mergeCell ref="G208:J208"/>
    <mergeCell ref="G209:J209"/>
    <mergeCell ref="G201:J201"/>
    <mergeCell ref="G202:J202"/>
    <mergeCell ref="G203:J203"/>
    <mergeCell ref="G204:J204"/>
    <mergeCell ref="G191:J191"/>
    <mergeCell ref="G194:J194"/>
    <mergeCell ref="G195:J195"/>
    <mergeCell ref="G196:J196"/>
    <mergeCell ref="G197:J197"/>
    <mergeCell ref="A190:A220"/>
    <mergeCell ref="B190:B220"/>
    <mergeCell ref="C190:C220"/>
    <mergeCell ref="D190:D220"/>
    <mergeCell ref="E190:E220"/>
    <mergeCell ref="G190:J190"/>
    <mergeCell ref="G198:J198"/>
    <mergeCell ref="G215:J215"/>
    <mergeCell ref="G239:J239"/>
    <mergeCell ref="G240:J240"/>
    <mergeCell ref="G241:J241"/>
    <mergeCell ref="G242:J242"/>
    <mergeCell ref="G243:J243"/>
    <mergeCell ref="G244:J244"/>
    <mergeCell ref="G234:J234"/>
    <mergeCell ref="G235:J235"/>
    <mergeCell ref="G236:J236"/>
    <mergeCell ref="G237:J237"/>
    <mergeCell ref="G238:J238"/>
    <mergeCell ref="G199:J199"/>
    <mergeCell ref="G200:J200"/>
    <mergeCell ref="G228:J228"/>
    <mergeCell ref="G229:J229"/>
    <mergeCell ref="G230:J230"/>
    <mergeCell ref="G231:J231"/>
    <mergeCell ref="G232:J232"/>
    <mergeCell ref="G233:J233"/>
    <mergeCell ref="G221:J221"/>
    <mergeCell ref="G222:J222"/>
    <mergeCell ref="G225:J225"/>
    <mergeCell ref="G226:J226"/>
    <mergeCell ref="G216:J216"/>
    <mergeCell ref="G217:J217"/>
    <mergeCell ref="G218:J218"/>
    <mergeCell ref="G263:J263"/>
    <mergeCell ref="G264:J264"/>
    <mergeCell ref="G265:J265"/>
    <mergeCell ref="G219:J219"/>
    <mergeCell ref="G220:J220"/>
    <mergeCell ref="G266:J266"/>
    <mergeCell ref="G267:J267"/>
    <mergeCell ref="G268:J268"/>
    <mergeCell ref="G253:J253"/>
    <mergeCell ref="G256:J256"/>
    <mergeCell ref="G257:J257"/>
    <mergeCell ref="G258:J258"/>
    <mergeCell ref="G259:J259"/>
    <mergeCell ref="G251:J251"/>
    <mergeCell ref="G245:J245"/>
    <mergeCell ref="G246:J246"/>
    <mergeCell ref="G247:J247"/>
    <mergeCell ref="A221:A251"/>
    <mergeCell ref="B221:B251"/>
    <mergeCell ref="C221:C251"/>
    <mergeCell ref="D221:D251"/>
    <mergeCell ref="E221:E251"/>
    <mergeCell ref="G280:J280"/>
    <mergeCell ref="G281:J281"/>
    <mergeCell ref="G282:J282"/>
    <mergeCell ref="G248:J248"/>
    <mergeCell ref="G249:J249"/>
    <mergeCell ref="G250:J250"/>
    <mergeCell ref="G274:J274"/>
    <mergeCell ref="G275:J275"/>
    <mergeCell ref="G276:J276"/>
    <mergeCell ref="G277:J277"/>
    <mergeCell ref="G278:J278"/>
    <mergeCell ref="G279:J279"/>
    <mergeCell ref="G269:J269"/>
    <mergeCell ref="G270:J270"/>
    <mergeCell ref="G271:J271"/>
    <mergeCell ref="G272:J272"/>
    <mergeCell ref="G273:J273"/>
    <mergeCell ref="G227:J227"/>
    <mergeCell ref="A252:A282"/>
    <mergeCell ref="B252:B282"/>
    <mergeCell ref="C252:C282"/>
    <mergeCell ref="D252:D282"/>
    <mergeCell ref="E252:E282"/>
    <mergeCell ref="G252:J252"/>
    <mergeCell ref="G260:J260"/>
    <mergeCell ref="G261:J261"/>
    <mergeCell ref="G262:J262"/>
    <mergeCell ref="A283:A313"/>
    <mergeCell ref="B283:B313"/>
    <mergeCell ref="C283:C313"/>
    <mergeCell ref="D283:D313"/>
    <mergeCell ref="E283:E313"/>
    <mergeCell ref="G283:J283"/>
    <mergeCell ref="G291:J291"/>
    <mergeCell ref="G308:J308"/>
    <mergeCell ref="G292:J292"/>
    <mergeCell ref="G293:J293"/>
    <mergeCell ref="G294:J294"/>
    <mergeCell ref="G295:J295"/>
    <mergeCell ref="G296:J296"/>
    <mergeCell ref="G297:J297"/>
    <mergeCell ref="G314:J314"/>
    <mergeCell ref="G303:J303"/>
    <mergeCell ref="G304:J304"/>
    <mergeCell ref="G305:J305"/>
    <mergeCell ref="G306:J306"/>
    <mergeCell ref="G309:J309"/>
    <mergeCell ref="G310:J310"/>
    <mergeCell ref="G311:J311"/>
    <mergeCell ref="G307:J307"/>
    <mergeCell ref="G298:J298"/>
    <mergeCell ref="G299:J299"/>
    <mergeCell ref="G300:J300"/>
    <mergeCell ref="G301:J301"/>
    <mergeCell ref="G302:J302"/>
    <mergeCell ref="G312:J312"/>
    <mergeCell ref="G313:J313"/>
    <mergeCell ref="G284:J284"/>
    <mergeCell ref="G287:J287"/>
    <mergeCell ref="G288:J288"/>
    <mergeCell ref="G289:J289"/>
    <mergeCell ref="G290:J290"/>
    <mergeCell ref="G344:J344"/>
    <mergeCell ref="G338:J338"/>
    <mergeCell ref="G339:J339"/>
    <mergeCell ref="G340:J340"/>
    <mergeCell ref="G332:J332"/>
    <mergeCell ref="G333:J333"/>
    <mergeCell ref="G334:J334"/>
    <mergeCell ref="G335:J335"/>
    <mergeCell ref="G336:J336"/>
    <mergeCell ref="G337:J337"/>
    <mergeCell ref="G357:J357"/>
    <mergeCell ref="G358:J358"/>
    <mergeCell ref="G321:J321"/>
    <mergeCell ref="G322:J322"/>
    <mergeCell ref="G323:J323"/>
    <mergeCell ref="G324:J324"/>
    <mergeCell ref="G325:J325"/>
    <mergeCell ref="G326:J326"/>
    <mergeCell ref="G327:J327"/>
    <mergeCell ref="G328:J328"/>
    <mergeCell ref="G329:J329"/>
    <mergeCell ref="G330:J330"/>
    <mergeCell ref="G331:J331"/>
    <mergeCell ref="G345:J345"/>
    <mergeCell ref="G353:J353"/>
    <mergeCell ref="G354:J354"/>
    <mergeCell ref="G355:J355"/>
    <mergeCell ref="G346:J346"/>
    <mergeCell ref="G349:J349"/>
    <mergeCell ref="A314:A344"/>
    <mergeCell ref="B314:B344"/>
    <mergeCell ref="C314:C344"/>
    <mergeCell ref="D314:D344"/>
    <mergeCell ref="E314:E344"/>
    <mergeCell ref="G373:J373"/>
    <mergeCell ref="G374:J374"/>
    <mergeCell ref="G375:J375"/>
    <mergeCell ref="G341:J341"/>
    <mergeCell ref="G342:J342"/>
    <mergeCell ref="G343:J343"/>
    <mergeCell ref="G367:J367"/>
    <mergeCell ref="G368:J368"/>
    <mergeCell ref="G369:J369"/>
    <mergeCell ref="G370:J370"/>
    <mergeCell ref="G371:J371"/>
    <mergeCell ref="G372:J372"/>
    <mergeCell ref="G362:J362"/>
    <mergeCell ref="G363:J363"/>
    <mergeCell ref="G364:J364"/>
    <mergeCell ref="G365:J365"/>
    <mergeCell ref="G366:J366"/>
    <mergeCell ref="G315:J315"/>
    <mergeCell ref="G318:J318"/>
    <mergeCell ref="G319:J319"/>
    <mergeCell ref="G320:J320"/>
    <mergeCell ref="G356:J356"/>
    <mergeCell ref="A345:A375"/>
    <mergeCell ref="B345:B375"/>
    <mergeCell ref="C345:C375"/>
    <mergeCell ref="D345:D375"/>
    <mergeCell ref="E345:E375"/>
    <mergeCell ref="A376:A406"/>
    <mergeCell ref="B376:B406"/>
    <mergeCell ref="C376:C406"/>
    <mergeCell ref="D376:D406"/>
    <mergeCell ref="E376:E406"/>
    <mergeCell ref="G376:J376"/>
    <mergeCell ref="G384:J384"/>
    <mergeCell ref="G401:J401"/>
    <mergeCell ref="G385:J385"/>
    <mergeCell ref="G386:J386"/>
    <mergeCell ref="G387:J387"/>
    <mergeCell ref="G388:J388"/>
    <mergeCell ref="G389:J389"/>
    <mergeCell ref="G390:J390"/>
    <mergeCell ref="G359:J359"/>
    <mergeCell ref="G360:J360"/>
    <mergeCell ref="G361:J361"/>
    <mergeCell ref="G350:J350"/>
    <mergeCell ref="G351:J351"/>
    <mergeCell ref="G352:J352"/>
    <mergeCell ref="G407:J407"/>
    <mergeCell ref="G396:J396"/>
    <mergeCell ref="G397:J397"/>
    <mergeCell ref="G398:J398"/>
    <mergeCell ref="G399:J399"/>
    <mergeCell ref="G402:J402"/>
    <mergeCell ref="G403:J403"/>
    <mergeCell ref="G404:J404"/>
    <mergeCell ref="G400:J400"/>
    <mergeCell ref="G391:J391"/>
    <mergeCell ref="G392:J392"/>
    <mergeCell ref="G393:J393"/>
    <mergeCell ref="G394:J394"/>
    <mergeCell ref="G395:J395"/>
    <mergeCell ref="G405:J405"/>
    <mergeCell ref="G406:J406"/>
    <mergeCell ref="G377:J377"/>
    <mergeCell ref="G380:J380"/>
    <mergeCell ref="G381:J381"/>
    <mergeCell ref="G382:J382"/>
    <mergeCell ref="G383:J383"/>
    <mergeCell ref="G425:J425"/>
    <mergeCell ref="G426:J426"/>
    <mergeCell ref="G427:J427"/>
    <mergeCell ref="G428:J428"/>
    <mergeCell ref="G429:J429"/>
    <mergeCell ref="G430:J430"/>
    <mergeCell ref="G450:J450"/>
    <mergeCell ref="G451:J451"/>
    <mergeCell ref="G414:J414"/>
    <mergeCell ref="G415:J415"/>
    <mergeCell ref="G416:J416"/>
    <mergeCell ref="G417:J417"/>
    <mergeCell ref="G418:J418"/>
    <mergeCell ref="G419:J419"/>
    <mergeCell ref="G420:J420"/>
    <mergeCell ref="G421:J421"/>
    <mergeCell ref="G422:J422"/>
    <mergeCell ref="G423:J423"/>
    <mergeCell ref="G424:J424"/>
    <mergeCell ref="A407:A437"/>
    <mergeCell ref="B407:B437"/>
    <mergeCell ref="C407:C437"/>
    <mergeCell ref="D407:D437"/>
    <mergeCell ref="E407:E437"/>
    <mergeCell ref="G466:J466"/>
    <mergeCell ref="G467:J467"/>
    <mergeCell ref="G468:J468"/>
    <mergeCell ref="G434:J434"/>
    <mergeCell ref="G435:J435"/>
    <mergeCell ref="G436:J436"/>
    <mergeCell ref="G460:J460"/>
    <mergeCell ref="G461:J461"/>
    <mergeCell ref="G462:J462"/>
    <mergeCell ref="G463:J463"/>
    <mergeCell ref="G464:J464"/>
    <mergeCell ref="G465:J465"/>
    <mergeCell ref="G455:J455"/>
    <mergeCell ref="G456:J456"/>
    <mergeCell ref="G457:J457"/>
    <mergeCell ref="G458:J458"/>
    <mergeCell ref="G459:J459"/>
    <mergeCell ref="G408:J408"/>
    <mergeCell ref="G411:J411"/>
    <mergeCell ref="G412:J412"/>
    <mergeCell ref="G413:J413"/>
    <mergeCell ref="G449:J449"/>
    <mergeCell ref="G445:J445"/>
    <mergeCell ref="G437:J437"/>
    <mergeCell ref="G431:J431"/>
    <mergeCell ref="G432:J432"/>
    <mergeCell ref="G433:J433"/>
    <mergeCell ref="G491:J491"/>
    <mergeCell ref="G492:J492"/>
    <mergeCell ref="G493:J493"/>
    <mergeCell ref="G484:J484"/>
    <mergeCell ref="G485:J485"/>
    <mergeCell ref="G486:J486"/>
    <mergeCell ref="G487:J487"/>
    <mergeCell ref="G488:J488"/>
    <mergeCell ref="G497:J497"/>
    <mergeCell ref="G498:J498"/>
    <mergeCell ref="G499:J499"/>
    <mergeCell ref="G470:J470"/>
    <mergeCell ref="G473:J473"/>
    <mergeCell ref="G474:J474"/>
    <mergeCell ref="G475:J475"/>
    <mergeCell ref="G476:J476"/>
    <mergeCell ref="A438:A468"/>
    <mergeCell ref="B438:B468"/>
    <mergeCell ref="C438:C468"/>
    <mergeCell ref="D438:D468"/>
    <mergeCell ref="E438:E468"/>
    <mergeCell ref="G438:J438"/>
    <mergeCell ref="G446:J446"/>
    <mergeCell ref="G447:J447"/>
    <mergeCell ref="G448:J448"/>
    <mergeCell ref="G452:J452"/>
    <mergeCell ref="G453:J453"/>
    <mergeCell ref="G454:J454"/>
    <mergeCell ref="G439:J439"/>
    <mergeCell ref="G442:J442"/>
    <mergeCell ref="G443:J443"/>
    <mergeCell ref="G444:J444"/>
    <mergeCell ref="G525:J525"/>
    <mergeCell ref="G526:J526"/>
    <mergeCell ref="A469:A499"/>
    <mergeCell ref="B469:B499"/>
    <mergeCell ref="C469:C499"/>
    <mergeCell ref="D469:D499"/>
    <mergeCell ref="E469:E499"/>
    <mergeCell ref="G469:J469"/>
    <mergeCell ref="G477:J477"/>
    <mergeCell ref="G494:J494"/>
    <mergeCell ref="G529:J529"/>
    <mergeCell ref="G518:J518"/>
    <mergeCell ref="G519:J519"/>
    <mergeCell ref="G520:J520"/>
    <mergeCell ref="G521:J521"/>
    <mergeCell ref="G522:J522"/>
    <mergeCell ref="G523:J523"/>
    <mergeCell ref="G513:J513"/>
    <mergeCell ref="G514:J514"/>
    <mergeCell ref="G515:J515"/>
    <mergeCell ref="G516:J516"/>
    <mergeCell ref="G517:J517"/>
    <mergeCell ref="G478:J478"/>
    <mergeCell ref="G479:J479"/>
    <mergeCell ref="G480:J480"/>
    <mergeCell ref="G481:J481"/>
    <mergeCell ref="G482:J482"/>
    <mergeCell ref="G483:J483"/>
    <mergeCell ref="G507:J507"/>
    <mergeCell ref="G508:J508"/>
    <mergeCell ref="G489:J489"/>
    <mergeCell ref="G490:J490"/>
    <mergeCell ref="G510:J510"/>
    <mergeCell ref="G511:J511"/>
    <mergeCell ref="G512:J512"/>
    <mergeCell ref="G500:J500"/>
    <mergeCell ref="G501:J501"/>
    <mergeCell ref="G504:J504"/>
    <mergeCell ref="G505:J505"/>
    <mergeCell ref="G506:J506"/>
    <mergeCell ref="G495:J495"/>
    <mergeCell ref="G496:J496"/>
    <mergeCell ref="G542:J542"/>
    <mergeCell ref="G543:J543"/>
    <mergeCell ref="G544:J544"/>
    <mergeCell ref="G545:J545"/>
    <mergeCell ref="G546:J546"/>
    <mergeCell ref="G547:J547"/>
    <mergeCell ref="G533:J533"/>
    <mergeCell ref="G536:J536"/>
    <mergeCell ref="G537:J537"/>
    <mergeCell ref="G538:J538"/>
    <mergeCell ref="G539:J539"/>
    <mergeCell ref="G540:J540"/>
    <mergeCell ref="G541:J541"/>
    <mergeCell ref="G530:J530"/>
    <mergeCell ref="A531:L531"/>
    <mergeCell ref="A532:A562"/>
    <mergeCell ref="B532:B562"/>
    <mergeCell ref="C532:C562"/>
    <mergeCell ref="D532:D562"/>
    <mergeCell ref="E532:E562"/>
    <mergeCell ref="G532:J532"/>
    <mergeCell ref="G524:J524"/>
    <mergeCell ref="A500:A530"/>
    <mergeCell ref="B500:B530"/>
    <mergeCell ref="C500:C530"/>
    <mergeCell ref="D500:D530"/>
    <mergeCell ref="E500:E530"/>
    <mergeCell ref="G559:J559"/>
    <mergeCell ref="G560:J560"/>
    <mergeCell ref="G561:J561"/>
    <mergeCell ref="G562:J562"/>
    <mergeCell ref="G527:J527"/>
    <mergeCell ref="G528:J528"/>
    <mergeCell ref="A563:A593"/>
    <mergeCell ref="B563:B593"/>
    <mergeCell ref="C563:C593"/>
    <mergeCell ref="D563:D593"/>
    <mergeCell ref="E563:E593"/>
    <mergeCell ref="G563:J563"/>
    <mergeCell ref="G553:J553"/>
    <mergeCell ref="G554:J554"/>
    <mergeCell ref="G555:J555"/>
    <mergeCell ref="G556:J556"/>
    <mergeCell ref="G557:J557"/>
    <mergeCell ref="G558:J558"/>
    <mergeCell ref="G548:J548"/>
    <mergeCell ref="G549:J549"/>
    <mergeCell ref="G550:J550"/>
    <mergeCell ref="G551:J551"/>
    <mergeCell ref="G552:J552"/>
    <mergeCell ref="G577:J577"/>
    <mergeCell ref="G578:J578"/>
    <mergeCell ref="G579:J579"/>
    <mergeCell ref="G509:J509"/>
    <mergeCell ref="G580:J580"/>
    <mergeCell ref="G581:J581"/>
    <mergeCell ref="G571:J571"/>
    <mergeCell ref="G572:J572"/>
    <mergeCell ref="G573:J573"/>
    <mergeCell ref="G574:J574"/>
    <mergeCell ref="G575:J575"/>
    <mergeCell ref="G576:J576"/>
    <mergeCell ref="G564:J564"/>
    <mergeCell ref="G567:J567"/>
    <mergeCell ref="G568:J568"/>
    <mergeCell ref="G569:J569"/>
    <mergeCell ref="G570:J570"/>
    <mergeCell ref="A594:A624"/>
    <mergeCell ref="B594:B624"/>
    <mergeCell ref="C594:C624"/>
    <mergeCell ref="D594:D624"/>
    <mergeCell ref="E594:E624"/>
    <mergeCell ref="G594:J594"/>
    <mergeCell ref="G602:J602"/>
    <mergeCell ref="G603:J603"/>
    <mergeCell ref="G604:J604"/>
    <mergeCell ref="G605:J605"/>
    <mergeCell ref="G588:J588"/>
    <mergeCell ref="G589:J589"/>
    <mergeCell ref="G590:J590"/>
    <mergeCell ref="G591:J591"/>
    <mergeCell ref="G592:J592"/>
    <mergeCell ref="G593:J593"/>
    <mergeCell ref="G582:J582"/>
    <mergeCell ref="G583:J583"/>
    <mergeCell ref="G584:J584"/>
    <mergeCell ref="G585:J585"/>
    <mergeCell ref="G586:J586"/>
    <mergeCell ref="G587:J587"/>
    <mergeCell ref="G617:J617"/>
    <mergeCell ref="G618:J618"/>
    <mergeCell ref="G619:J619"/>
    <mergeCell ref="G620:J620"/>
    <mergeCell ref="G621:J621"/>
    <mergeCell ref="G622:J622"/>
    <mergeCell ref="G612:J612"/>
    <mergeCell ref="G613:J613"/>
    <mergeCell ref="G614:J614"/>
    <mergeCell ref="G615:J615"/>
    <mergeCell ref="G616:J616"/>
    <mergeCell ref="G606:J606"/>
    <mergeCell ref="G607:J607"/>
    <mergeCell ref="G608:J608"/>
    <mergeCell ref="G609:J609"/>
    <mergeCell ref="G610:J610"/>
    <mergeCell ref="G611:J611"/>
    <mergeCell ref="G637:J637"/>
    <mergeCell ref="G638:J638"/>
    <mergeCell ref="G639:J639"/>
    <mergeCell ref="G640:J640"/>
    <mergeCell ref="G626:J626"/>
    <mergeCell ref="G629:J629"/>
    <mergeCell ref="G630:J630"/>
    <mergeCell ref="G631:J631"/>
    <mergeCell ref="G632:J632"/>
    <mergeCell ref="G623:J623"/>
    <mergeCell ref="G624:J624"/>
    <mergeCell ref="G625:J625"/>
    <mergeCell ref="G633:J633"/>
    <mergeCell ref="G634:J634"/>
    <mergeCell ref="G595:J595"/>
    <mergeCell ref="G598:J598"/>
    <mergeCell ref="G599:J599"/>
    <mergeCell ref="G600:J600"/>
    <mergeCell ref="G601:J601"/>
    <mergeCell ref="G652:J652"/>
    <mergeCell ref="G653:J653"/>
    <mergeCell ref="G654:J654"/>
    <mergeCell ref="G655:J655"/>
    <mergeCell ref="A656:A686"/>
    <mergeCell ref="B656:B686"/>
    <mergeCell ref="C656:C686"/>
    <mergeCell ref="D656:D686"/>
    <mergeCell ref="E656:E686"/>
    <mergeCell ref="G656:J656"/>
    <mergeCell ref="G646:J646"/>
    <mergeCell ref="G647:J647"/>
    <mergeCell ref="G648:J648"/>
    <mergeCell ref="G649:J649"/>
    <mergeCell ref="G650:J650"/>
    <mergeCell ref="G651:J651"/>
    <mergeCell ref="G641:J641"/>
    <mergeCell ref="G642:J642"/>
    <mergeCell ref="G643:J643"/>
    <mergeCell ref="G644:J644"/>
    <mergeCell ref="G645:J645"/>
    <mergeCell ref="A625:A655"/>
    <mergeCell ref="B625:B655"/>
    <mergeCell ref="C625:C655"/>
    <mergeCell ref="D625:D655"/>
    <mergeCell ref="E625:E655"/>
    <mergeCell ref="G670:J670"/>
    <mergeCell ref="G671:J671"/>
    <mergeCell ref="G672:J672"/>
    <mergeCell ref="G673:J673"/>
    <mergeCell ref="G635:J635"/>
    <mergeCell ref="G636:J636"/>
    <mergeCell ref="G674:J674"/>
    <mergeCell ref="G664:J664"/>
    <mergeCell ref="G665:J665"/>
    <mergeCell ref="G666:J666"/>
    <mergeCell ref="G667:J667"/>
    <mergeCell ref="G668:J668"/>
    <mergeCell ref="G669:J669"/>
    <mergeCell ref="G657:J657"/>
    <mergeCell ref="G660:J660"/>
    <mergeCell ref="G661:J661"/>
    <mergeCell ref="G662:J662"/>
    <mergeCell ref="G663:J663"/>
    <mergeCell ref="A687:A717"/>
    <mergeCell ref="B687:B717"/>
    <mergeCell ref="C687:C717"/>
    <mergeCell ref="D687:D717"/>
    <mergeCell ref="E687:E717"/>
    <mergeCell ref="G687:J687"/>
    <mergeCell ref="G695:J695"/>
    <mergeCell ref="G696:J696"/>
    <mergeCell ref="G697:J697"/>
    <mergeCell ref="G698:J698"/>
    <mergeCell ref="G681:J681"/>
    <mergeCell ref="G682:J682"/>
    <mergeCell ref="G683:J683"/>
    <mergeCell ref="G684:J684"/>
    <mergeCell ref="G685:J685"/>
    <mergeCell ref="G686:J686"/>
    <mergeCell ref="G675:J675"/>
    <mergeCell ref="G676:J676"/>
    <mergeCell ref="G677:J677"/>
    <mergeCell ref="G678:J678"/>
    <mergeCell ref="G679:J679"/>
    <mergeCell ref="G680:J680"/>
    <mergeCell ref="G710:J710"/>
    <mergeCell ref="G711:J711"/>
    <mergeCell ref="G712:J712"/>
    <mergeCell ref="G713:J713"/>
    <mergeCell ref="G714:J714"/>
    <mergeCell ref="G715:J715"/>
    <mergeCell ref="G705:J705"/>
    <mergeCell ref="G706:J706"/>
    <mergeCell ref="G707:J707"/>
    <mergeCell ref="G708:J708"/>
    <mergeCell ref="G709:J709"/>
    <mergeCell ref="G699:J699"/>
    <mergeCell ref="G700:J700"/>
    <mergeCell ref="G701:J701"/>
    <mergeCell ref="G702:J702"/>
    <mergeCell ref="G703:J703"/>
    <mergeCell ref="G704:J704"/>
    <mergeCell ref="G730:J730"/>
    <mergeCell ref="G731:J731"/>
    <mergeCell ref="G732:J732"/>
    <mergeCell ref="G733:J733"/>
    <mergeCell ref="G719:J719"/>
    <mergeCell ref="G722:J722"/>
    <mergeCell ref="G723:J723"/>
    <mergeCell ref="G724:J724"/>
    <mergeCell ref="G725:J725"/>
    <mergeCell ref="G716:J716"/>
    <mergeCell ref="G717:J717"/>
    <mergeCell ref="G718:J718"/>
    <mergeCell ref="G726:J726"/>
    <mergeCell ref="G727:J727"/>
    <mergeCell ref="G688:J688"/>
    <mergeCell ref="G691:J691"/>
    <mergeCell ref="G692:J692"/>
    <mergeCell ref="G693:J693"/>
    <mergeCell ref="G694:J694"/>
    <mergeCell ref="G745:J745"/>
    <mergeCell ref="G746:J746"/>
    <mergeCell ref="G747:J747"/>
    <mergeCell ref="G748:J748"/>
    <mergeCell ref="A749:A779"/>
    <mergeCell ref="B749:B779"/>
    <mergeCell ref="C749:C779"/>
    <mergeCell ref="D749:D779"/>
    <mergeCell ref="E749:E779"/>
    <mergeCell ref="G749:J749"/>
    <mergeCell ref="G739:J739"/>
    <mergeCell ref="G740:J740"/>
    <mergeCell ref="G741:J741"/>
    <mergeCell ref="G742:J742"/>
    <mergeCell ref="G743:J743"/>
    <mergeCell ref="G744:J744"/>
    <mergeCell ref="G734:J734"/>
    <mergeCell ref="G735:J735"/>
    <mergeCell ref="G736:J736"/>
    <mergeCell ref="G737:J737"/>
    <mergeCell ref="G738:J738"/>
    <mergeCell ref="A718:A748"/>
    <mergeCell ref="B718:B748"/>
    <mergeCell ref="C718:C748"/>
    <mergeCell ref="D718:D748"/>
    <mergeCell ref="E718:E748"/>
    <mergeCell ref="G763:J763"/>
    <mergeCell ref="G764:J764"/>
    <mergeCell ref="G765:J765"/>
    <mergeCell ref="G766:J766"/>
    <mergeCell ref="G728:J728"/>
    <mergeCell ref="G729:J729"/>
    <mergeCell ref="G767:J767"/>
    <mergeCell ref="G757:J757"/>
    <mergeCell ref="G758:J758"/>
    <mergeCell ref="G759:J759"/>
    <mergeCell ref="G760:J760"/>
    <mergeCell ref="G761:J761"/>
    <mergeCell ref="G762:J762"/>
    <mergeCell ref="G750:J750"/>
    <mergeCell ref="G753:J753"/>
    <mergeCell ref="G754:J754"/>
    <mergeCell ref="G755:J755"/>
    <mergeCell ref="G756:J756"/>
    <mergeCell ref="A780:A810"/>
    <mergeCell ref="B780:B810"/>
    <mergeCell ref="C780:C810"/>
    <mergeCell ref="D780:D810"/>
    <mergeCell ref="E780:E810"/>
    <mergeCell ref="G780:J780"/>
    <mergeCell ref="G788:J788"/>
    <mergeCell ref="G789:J789"/>
    <mergeCell ref="G790:J790"/>
    <mergeCell ref="G791:J791"/>
    <mergeCell ref="G774:J774"/>
    <mergeCell ref="G775:J775"/>
    <mergeCell ref="G776:J776"/>
    <mergeCell ref="G777:J777"/>
    <mergeCell ref="G778:J778"/>
    <mergeCell ref="G779:J779"/>
    <mergeCell ref="G768:J768"/>
    <mergeCell ref="G769:J769"/>
    <mergeCell ref="G770:J770"/>
    <mergeCell ref="G771:J771"/>
    <mergeCell ref="G809:J809"/>
    <mergeCell ref="G810:J810"/>
    <mergeCell ref="G811:J811"/>
    <mergeCell ref="G819:J819"/>
    <mergeCell ref="G820:J820"/>
    <mergeCell ref="G781:J781"/>
    <mergeCell ref="G784:J784"/>
    <mergeCell ref="G785:J785"/>
    <mergeCell ref="G786:J786"/>
    <mergeCell ref="G787:J787"/>
    <mergeCell ref="G772:J772"/>
    <mergeCell ref="G773:J773"/>
    <mergeCell ref="G803:J803"/>
    <mergeCell ref="G804:J804"/>
    <mergeCell ref="G805:J805"/>
    <mergeCell ref="G806:J806"/>
    <mergeCell ref="G807:J807"/>
    <mergeCell ref="G808:J808"/>
    <mergeCell ref="G798:J798"/>
    <mergeCell ref="G799:J799"/>
    <mergeCell ref="G800:J800"/>
    <mergeCell ref="G801:J801"/>
    <mergeCell ref="G802:J802"/>
    <mergeCell ref="G792:J792"/>
    <mergeCell ref="G793:J793"/>
    <mergeCell ref="G794:J794"/>
    <mergeCell ref="G795:J795"/>
    <mergeCell ref="G796:J796"/>
    <mergeCell ref="G797:J797"/>
    <mergeCell ref="G827:J827"/>
    <mergeCell ref="G828:J828"/>
    <mergeCell ref="G829:J829"/>
    <mergeCell ref="G830:J830"/>
    <mergeCell ref="G831:J831"/>
    <mergeCell ref="A811:A841"/>
    <mergeCell ref="B811:B841"/>
    <mergeCell ref="C811:C841"/>
    <mergeCell ref="D811:D841"/>
    <mergeCell ref="E811:E841"/>
    <mergeCell ref="G856:J856"/>
    <mergeCell ref="G857:J857"/>
    <mergeCell ref="G858:J858"/>
    <mergeCell ref="G859:J859"/>
    <mergeCell ref="G821:J821"/>
    <mergeCell ref="G822:J822"/>
    <mergeCell ref="G823:J823"/>
    <mergeCell ref="G824:J824"/>
    <mergeCell ref="G825:J825"/>
    <mergeCell ref="G826:J826"/>
    <mergeCell ref="G812:J812"/>
    <mergeCell ref="G815:J815"/>
    <mergeCell ref="G816:J816"/>
    <mergeCell ref="G817:J817"/>
    <mergeCell ref="G818:J818"/>
    <mergeCell ref="G863:J863"/>
    <mergeCell ref="G864:J864"/>
    <mergeCell ref="G838:J838"/>
    <mergeCell ref="G839:J839"/>
    <mergeCell ref="G840:J840"/>
    <mergeCell ref="G841:J841"/>
    <mergeCell ref="A842:A872"/>
    <mergeCell ref="B842:B872"/>
    <mergeCell ref="C842:C872"/>
    <mergeCell ref="D842:D872"/>
    <mergeCell ref="E842:E872"/>
    <mergeCell ref="G842:J842"/>
    <mergeCell ref="G832:J832"/>
    <mergeCell ref="G833:J833"/>
    <mergeCell ref="G834:J834"/>
    <mergeCell ref="G835:J835"/>
    <mergeCell ref="G836:J836"/>
    <mergeCell ref="G837:J837"/>
    <mergeCell ref="G889:J889"/>
    <mergeCell ref="G890:J890"/>
    <mergeCell ref="G860:J860"/>
    <mergeCell ref="G850:J850"/>
    <mergeCell ref="G851:J851"/>
    <mergeCell ref="G852:J852"/>
    <mergeCell ref="G853:J853"/>
    <mergeCell ref="G854:J854"/>
    <mergeCell ref="G855:J855"/>
    <mergeCell ref="G843:J843"/>
    <mergeCell ref="G846:J846"/>
    <mergeCell ref="G847:J847"/>
    <mergeCell ref="G848:J848"/>
    <mergeCell ref="G849:J849"/>
    <mergeCell ref="A873:A903"/>
    <mergeCell ref="B873:B903"/>
    <mergeCell ref="C873:C903"/>
    <mergeCell ref="D873:D903"/>
    <mergeCell ref="E873:E903"/>
    <mergeCell ref="G873:J873"/>
    <mergeCell ref="G881:J881"/>
    <mergeCell ref="G882:J882"/>
    <mergeCell ref="G883:J883"/>
    <mergeCell ref="G884:J884"/>
    <mergeCell ref="G867:J867"/>
    <mergeCell ref="G868:J868"/>
    <mergeCell ref="G869:J869"/>
    <mergeCell ref="G870:J870"/>
    <mergeCell ref="G871:J871"/>
    <mergeCell ref="G872:J872"/>
    <mergeCell ref="G861:J861"/>
    <mergeCell ref="G862:J862"/>
    <mergeCell ref="G905:J905"/>
    <mergeCell ref="G908:J908"/>
    <mergeCell ref="G909:J909"/>
    <mergeCell ref="G910:J910"/>
    <mergeCell ref="G911:J911"/>
    <mergeCell ref="G902:J902"/>
    <mergeCell ref="G903:J903"/>
    <mergeCell ref="G904:J904"/>
    <mergeCell ref="G912:J912"/>
    <mergeCell ref="G913:J913"/>
    <mergeCell ref="G874:J874"/>
    <mergeCell ref="G877:J877"/>
    <mergeCell ref="G878:J878"/>
    <mergeCell ref="G879:J879"/>
    <mergeCell ref="G880:J880"/>
    <mergeCell ref="G865:J865"/>
    <mergeCell ref="G866:J866"/>
    <mergeCell ref="G896:J896"/>
    <mergeCell ref="G897:J897"/>
    <mergeCell ref="G898:J898"/>
    <mergeCell ref="G899:J899"/>
    <mergeCell ref="G900:J900"/>
    <mergeCell ref="G901:J901"/>
    <mergeCell ref="G891:J891"/>
    <mergeCell ref="G892:J892"/>
    <mergeCell ref="G893:J893"/>
    <mergeCell ref="G894:J894"/>
    <mergeCell ref="G895:J895"/>
    <mergeCell ref="G885:J885"/>
    <mergeCell ref="G886:J886"/>
    <mergeCell ref="G887:J887"/>
    <mergeCell ref="G888:J888"/>
    <mergeCell ref="A935:A965"/>
    <mergeCell ref="B935:B965"/>
    <mergeCell ref="C935:C965"/>
    <mergeCell ref="D935:D965"/>
    <mergeCell ref="E935:E965"/>
    <mergeCell ref="G935:J935"/>
    <mergeCell ref="G925:J925"/>
    <mergeCell ref="G926:J926"/>
    <mergeCell ref="G927:J927"/>
    <mergeCell ref="G928:J928"/>
    <mergeCell ref="G929:J929"/>
    <mergeCell ref="G930:J930"/>
    <mergeCell ref="G920:J920"/>
    <mergeCell ref="G921:J921"/>
    <mergeCell ref="G922:J922"/>
    <mergeCell ref="G923:J923"/>
    <mergeCell ref="G924:J924"/>
    <mergeCell ref="A904:A934"/>
    <mergeCell ref="B904:B934"/>
    <mergeCell ref="C904:C934"/>
    <mergeCell ref="D904:D934"/>
    <mergeCell ref="E904:E934"/>
    <mergeCell ref="G949:J949"/>
    <mergeCell ref="G950:J950"/>
    <mergeCell ref="G951:J951"/>
    <mergeCell ref="G952:J952"/>
    <mergeCell ref="G914:J914"/>
    <mergeCell ref="G915:J915"/>
    <mergeCell ref="G916:J916"/>
    <mergeCell ref="G917:J917"/>
    <mergeCell ref="G918:J918"/>
    <mergeCell ref="G919:J919"/>
    <mergeCell ref="G960:J960"/>
    <mergeCell ref="G961:J961"/>
    <mergeCell ref="G962:J962"/>
    <mergeCell ref="G963:J963"/>
    <mergeCell ref="G964:J964"/>
    <mergeCell ref="G965:J965"/>
    <mergeCell ref="G954:J954"/>
    <mergeCell ref="G955:J955"/>
    <mergeCell ref="G956:J956"/>
    <mergeCell ref="G957:J957"/>
    <mergeCell ref="G959:J959"/>
    <mergeCell ref="G984:J984"/>
    <mergeCell ref="G985:J985"/>
    <mergeCell ref="G931:J931"/>
    <mergeCell ref="G932:J932"/>
    <mergeCell ref="G933:J933"/>
    <mergeCell ref="G934:J934"/>
    <mergeCell ref="G986:J986"/>
    <mergeCell ref="G987:J987"/>
    <mergeCell ref="G982:J982"/>
    <mergeCell ref="G983:J983"/>
    <mergeCell ref="G945:J945"/>
    <mergeCell ref="G946:J946"/>
    <mergeCell ref="G947:J947"/>
    <mergeCell ref="G948:J948"/>
    <mergeCell ref="G1010:J1010"/>
    <mergeCell ref="G1011:J1011"/>
    <mergeCell ref="G1012:J1012"/>
    <mergeCell ref="G936:J936"/>
    <mergeCell ref="G939:J939"/>
    <mergeCell ref="G940:J940"/>
    <mergeCell ref="G941:J941"/>
    <mergeCell ref="G942:J942"/>
    <mergeCell ref="G998:J998"/>
    <mergeCell ref="G1001:J1001"/>
    <mergeCell ref="G1002:J1002"/>
    <mergeCell ref="G1003:J1003"/>
    <mergeCell ref="G1004:J1004"/>
    <mergeCell ref="G995:J995"/>
    <mergeCell ref="G996:J996"/>
    <mergeCell ref="G966:J966"/>
    <mergeCell ref="G974:J974"/>
    <mergeCell ref="G975:J975"/>
    <mergeCell ref="G976:J976"/>
    <mergeCell ref="G977:J977"/>
    <mergeCell ref="G958:J958"/>
    <mergeCell ref="G953:J953"/>
    <mergeCell ref="G943:J943"/>
    <mergeCell ref="G944:J944"/>
    <mergeCell ref="A997:A1027"/>
    <mergeCell ref="B997:B1027"/>
    <mergeCell ref="C997:C1027"/>
    <mergeCell ref="D997:D1027"/>
    <mergeCell ref="E997:E1027"/>
    <mergeCell ref="G997:J997"/>
    <mergeCell ref="G1005:J1005"/>
    <mergeCell ref="G1006:J1006"/>
    <mergeCell ref="G967:J967"/>
    <mergeCell ref="G970:J970"/>
    <mergeCell ref="G971:J971"/>
    <mergeCell ref="G972:J972"/>
    <mergeCell ref="G973:J973"/>
    <mergeCell ref="A966:A996"/>
    <mergeCell ref="G988:J988"/>
    <mergeCell ref="G978:J978"/>
    <mergeCell ref="G979:J979"/>
    <mergeCell ref="G980:J980"/>
    <mergeCell ref="G981:J981"/>
    <mergeCell ref="B966:B996"/>
    <mergeCell ref="C966:C996"/>
    <mergeCell ref="D966:D996"/>
    <mergeCell ref="E966:E996"/>
    <mergeCell ref="G1007:J1007"/>
    <mergeCell ref="G1008:J1008"/>
    <mergeCell ref="G1009:J1009"/>
    <mergeCell ref="G989:J989"/>
    <mergeCell ref="G990:J990"/>
    <mergeCell ref="G991:J991"/>
    <mergeCell ref="G992:J992"/>
    <mergeCell ref="G993:J993"/>
    <mergeCell ref="G994:J994"/>
    <mergeCell ref="A1028:A1058"/>
    <mergeCell ref="B1028:B1058"/>
    <mergeCell ref="C1028:C1058"/>
    <mergeCell ref="D1028:D1058"/>
    <mergeCell ref="E1028:E1058"/>
    <mergeCell ref="G1028:J1028"/>
    <mergeCell ref="G1058:J1058"/>
    <mergeCell ref="G1047:J1047"/>
    <mergeCell ref="G1048:J1048"/>
    <mergeCell ref="G1049:J1049"/>
    <mergeCell ref="G1050:J1050"/>
    <mergeCell ref="G1051:J1051"/>
    <mergeCell ref="G1052:J1052"/>
    <mergeCell ref="G1042:J1042"/>
    <mergeCell ref="G1043:J1043"/>
    <mergeCell ref="G1044:J1044"/>
    <mergeCell ref="G1045:J1045"/>
    <mergeCell ref="G1046:J1046"/>
    <mergeCell ref="G1053:J1053"/>
    <mergeCell ref="G1054:J1054"/>
    <mergeCell ref="G1055:J1055"/>
    <mergeCell ref="G1056:J1056"/>
    <mergeCell ref="G1057:J1057"/>
    <mergeCell ref="G1041:J1041"/>
    <mergeCell ref="G1018:J1018"/>
    <mergeCell ref="G1019:J1019"/>
    <mergeCell ref="G1020:J1020"/>
    <mergeCell ref="G1021:J1021"/>
    <mergeCell ref="G1022:J1022"/>
    <mergeCell ref="G1023:J1023"/>
    <mergeCell ref="G1013:J1013"/>
    <mergeCell ref="G1014:J1014"/>
    <mergeCell ref="G1015:J1015"/>
    <mergeCell ref="G1016:J1016"/>
    <mergeCell ref="G1017:J1017"/>
    <mergeCell ref="G1036:J1036"/>
    <mergeCell ref="G1037:J1037"/>
    <mergeCell ref="G1038:J1038"/>
    <mergeCell ref="G1039:J1039"/>
    <mergeCell ref="G1040:J1040"/>
    <mergeCell ref="G1029:J1029"/>
    <mergeCell ref="G1032:J1032"/>
    <mergeCell ref="G1033:J1033"/>
    <mergeCell ref="G1034:J1034"/>
    <mergeCell ref="G1035:J1035"/>
    <mergeCell ref="G1024:J1024"/>
    <mergeCell ref="G1025:J1025"/>
    <mergeCell ref="G1026:J1026"/>
    <mergeCell ref="G1027:J1027"/>
  </mergeCells>
  <pageMargins left="0.25" right="0.25" top="0.36" bottom="0.17" header="0.3" footer="0.17"/>
  <pageSetup paperSize="9" scale="49" fitToHeight="0" orientation="portrait" r:id="rId1"/>
  <rowBreaks count="1" manualBreakCount="1">
    <brk id="689" max="9" man="1"/>
  </rowBreak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">
    <tabColor rgb="FFFFFF00"/>
    <pageSetUpPr fitToPage="1"/>
  </sheetPr>
  <dimension ref="A1:L1121"/>
  <sheetViews>
    <sheetView zoomScale="70" zoomScaleNormal="70" zoomScaleSheetLayoutView="85" workbookViewId="0">
      <selection sqref="A1:L1"/>
    </sheetView>
  </sheetViews>
  <sheetFormatPr defaultRowHeight="19.5" x14ac:dyDescent="0.3"/>
  <cols>
    <col min="1" max="2" width="4.7109375" style="29" customWidth="1"/>
    <col min="3" max="3" width="21.7109375" style="323" customWidth="1"/>
    <col min="4" max="4" width="71.7109375" style="9" customWidth="1"/>
    <col min="5" max="5" width="30.7109375" style="9" customWidth="1"/>
    <col min="6" max="6" width="32.7109375" style="17" customWidth="1"/>
    <col min="7" max="7" width="8.28515625" style="115" customWidth="1"/>
    <col min="8" max="8" width="8.28515625" style="116" customWidth="1"/>
    <col min="9" max="9" width="8.28515625" style="117" customWidth="1"/>
    <col min="10" max="10" width="8.28515625" style="118" customWidth="1"/>
    <col min="11" max="11" width="11.28515625" style="118" customWidth="1"/>
    <col min="12" max="12" width="36.140625" style="330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1603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49">
        <v>1</v>
      </c>
      <c r="B4" s="551"/>
      <c r="C4" s="455" t="s">
        <v>1211</v>
      </c>
      <c r="D4" s="520"/>
      <c r="E4" s="448"/>
      <c r="F4" s="110" t="s">
        <v>81</v>
      </c>
      <c r="G4" s="523" t="s">
        <v>6</v>
      </c>
      <c r="H4" s="523"/>
      <c r="I4" s="523"/>
      <c r="J4" s="523"/>
      <c r="K4" s="560">
        <v>3</v>
      </c>
      <c r="L4" s="498">
        <v>7888</v>
      </c>
    </row>
    <row r="5" spans="1:12" ht="15" customHeight="1" x14ac:dyDescent="0.25">
      <c r="A5" s="550"/>
      <c r="B5" s="552"/>
      <c r="C5" s="455"/>
      <c r="D5" s="521"/>
      <c r="E5" s="448"/>
      <c r="F5" s="110" t="s">
        <v>80</v>
      </c>
      <c r="G5" s="469">
        <v>9</v>
      </c>
      <c r="H5" s="469"/>
      <c r="I5" s="469"/>
      <c r="J5" s="469"/>
      <c r="K5" s="502"/>
      <c r="L5" s="499"/>
    </row>
    <row r="6" spans="1:12" ht="15" customHeight="1" x14ac:dyDescent="0.25">
      <c r="A6" s="550"/>
      <c r="B6" s="552"/>
      <c r="C6" s="455"/>
      <c r="D6" s="521"/>
      <c r="E6" s="448"/>
      <c r="F6" s="110" t="s">
        <v>8</v>
      </c>
      <c r="G6" s="240">
        <v>3000</v>
      </c>
      <c r="H6" s="241">
        <v>4000</v>
      </c>
      <c r="I6" s="312">
        <v>5000</v>
      </c>
      <c r="J6" s="242">
        <v>6000</v>
      </c>
      <c r="K6" s="502"/>
      <c r="L6" s="499"/>
    </row>
    <row r="7" spans="1:12" ht="15" customHeight="1" x14ac:dyDescent="0.25">
      <c r="A7" s="550"/>
      <c r="B7" s="552"/>
      <c r="C7" s="455"/>
      <c r="D7" s="521"/>
      <c r="E7" s="448"/>
      <c r="F7" s="110" t="s">
        <v>817</v>
      </c>
      <c r="G7" s="243">
        <f>G5*114</f>
        <v>1026</v>
      </c>
      <c r="H7" s="244">
        <f>G5*128</f>
        <v>1152</v>
      </c>
      <c r="I7" s="313">
        <f>G5*143</f>
        <v>1287</v>
      </c>
      <c r="J7" s="245">
        <f>G5*148</f>
        <v>1332</v>
      </c>
      <c r="K7" s="502"/>
      <c r="L7" s="499"/>
    </row>
    <row r="8" spans="1:12" ht="15" customHeight="1" x14ac:dyDescent="0.25">
      <c r="A8" s="550"/>
      <c r="B8" s="552"/>
      <c r="C8" s="455"/>
      <c r="D8" s="521"/>
      <c r="E8" s="448"/>
      <c r="F8" s="110" t="s">
        <v>1269</v>
      </c>
      <c r="G8" s="451">
        <v>0.98</v>
      </c>
      <c r="H8" s="451"/>
      <c r="I8" s="451"/>
      <c r="J8" s="451"/>
      <c r="K8" s="502"/>
      <c r="L8" s="499"/>
    </row>
    <row r="9" spans="1:12" ht="15" customHeight="1" x14ac:dyDescent="0.25">
      <c r="A9" s="550"/>
      <c r="B9" s="552"/>
      <c r="C9" s="455"/>
      <c r="D9" s="521"/>
      <c r="E9" s="448"/>
      <c r="F9" s="93" t="s">
        <v>699</v>
      </c>
      <c r="G9" s="523" t="s">
        <v>700</v>
      </c>
      <c r="H9" s="523"/>
      <c r="I9" s="523"/>
      <c r="J9" s="523"/>
      <c r="K9" s="502"/>
      <c r="L9" s="499"/>
    </row>
    <row r="10" spans="1:12" ht="15" customHeight="1" x14ac:dyDescent="0.25">
      <c r="A10" s="550"/>
      <c r="B10" s="552"/>
      <c r="C10" s="455"/>
      <c r="D10" s="521"/>
      <c r="E10" s="448"/>
      <c r="F10" s="93" t="s">
        <v>1181</v>
      </c>
      <c r="G10" s="462" t="s">
        <v>1179</v>
      </c>
      <c r="H10" s="463"/>
      <c r="I10" s="463"/>
      <c r="J10" s="464"/>
      <c r="K10" s="502"/>
      <c r="L10" s="499"/>
    </row>
    <row r="11" spans="1:12" ht="15" customHeight="1" x14ac:dyDescent="0.25">
      <c r="A11" s="550"/>
      <c r="B11" s="552"/>
      <c r="C11" s="455"/>
      <c r="D11" s="521"/>
      <c r="E11" s="448"/>
      <c r="F11" s="110" t="s">
        <v>83</v>
      </c>
      <c r="G11" s="524">
        <v>66</v>
      </c>
      <c r="H11" s="524"/>
      <c r="I11" s="524"/>
      <c r="J11" s="524"/>
      <c r="K11" s="502"/>
      <c r="L11" s="499"/>
    </row>
    <row r="12" spans="1:12" ht="15" customHeight="1" x14ac:dyDescent="0.25">
      <c r="A12" s="550"/>
      <c r="B12" s="552"/>
      <c r="C12" s="455"/>
      <c r="D12" s="521"/>
      <c r="E12" s="448"/>
      <c r="F12" s="110" t="s">
        <v>396</v>
      </c>
      <c r="G12" s="548" t="s">
        <v>397</v>
      </c>
      <c r="H12" s="524"/>
      <c r="I12" s="524"/>
      <c r="J12" s="524"/>
      <c r="K12" s="502"/>
      <c r="L12" s="499"/>
    </row>
    <row r="13" spans="1:12" ht="15" customHeight="1" x14ac:dyDescent="0.25">
      <c r="A13" s="550"/>
      <c r="B13" s="552"/>
      <c r="C13" s="455"/>
      <c r="D13" s="521"/>
      <c r="E13" s="448"/>
      <c r="F13" s="110" t="s">
        <v>256</v>
      </c>
      <c r="G13" s="524" t="s">
        <v>59</v>
      </c>
      <c r="H13" s="524"/>
      <c r="I13" s="524"/>
      <c r="J13" s="524"/>
      <c r="K13" s="502"/>
      <c r="L13" s="499"/>
    </row>
    <row r="14" spans="1:12" ht="15.6" customHeight="1" x14ac:dyDescent="0.25">
      <c r="A14" s="550"/>
      <c r="B14" s="552"/>
      <c r="C14" s="455"/>
      <c r="D14" s="521"/>
      <c r="E14" s="448"/>
      <c r="F14" s="93" t="s">
        <v>379</v>
      </c>
      <c r="G14" s="523" t="s">
        <v>380</v>
      </c>
      <c r="H14" s="523"/>
      <c r="I14" s="523"/>
      <c r="J14" s="523"/>
      <c r="K14" s="502"/>
      <c r="L14" s="499"/>
    </row>
    <row r="15" spans="1:12" ht="15.6" customHeight="1" x14ac:dyDescent="0.25">
      <c r="A15" s="550"/>
      <c r="B15" s="552"/>
      <c r="C15" s="455"/>
      <c r="D15" s="521"/>
      <c r="E15" s="448"/>
      <c r="F15" s="93" t="s">
        <v>701</v>
      </c>
      <c r="G15" s="523">
        <v>100000</v>
      </c>
      <c r="H15" s="523"/>
      <c r="I15" s="523"/>
      <c r="J15" s="523"/>
      <c r="K15" s="502"/>
      <c r="L15" s="499"/>
    </row>
    <row r="16" spans="1:12" ht="15.6" customHeight="1" x14ac:dyDescent="0.25">
      <c r="A16" s="550"/>
      <c r="B16" s="552"/>
      <c r="C16" s="455"/>
      <c r="D16" s="521"/>
      <c r="E16" s="448"/>
      <c r="F16" s="93" t="s">
        <v>257</v>
      </c>
      <c r="G16" s="523" t="s">
        <v>556</v>
      </c>
      <c r="H16" s="523"/>
      <c r="I16" s="523"/>
      <c r="J16" s="523"/>
      <c r="K16" s="502"/>
      <c r="L16" s="499"/>
    </row>
    <row r="17" spans="1:12" ht="15.6" customHeight="1" x14ac:dyDescent="0.25">
      <c r="A17" s="550"/>
      <c r="B17" s="552"/>
      <c r="C17" s="455"/>
      <c r="D17" s="521"/>
      <c r="E17" s="448"/>
      <c r="F17" s="93" t="s">
        <v>376</v>
      </c>
      <c r="G17" s="523" t="s">
        <v>392</v>
      </c>
      <c r="H17" s="523"/>
      <c r="I17" s="523"/>
      <c r="J17" s="523"/>
      <c r="K17" s="502"/>
      <c r="L17" s="499"/>
    </row>
    <row r="18" spans="1:12" ht="15.6" customHeight="1" x14ac:dyDescent="0.25">
      <c r="A18" s="550"/>
      <c r="B18" s="552"/>
      <c r="C18" s="455"/>
      <c r="D18" s="521"/>
      <c r="E18" s="448"/>
      <c r="F18" s="93" t="s">
        <v>702</v>
      </c>
      <c r="G18" s="523" t="s">
        <v>709</v>
      </c>
      <c r="H18" s="523"/>
      <c r="I18" s="523"/>
      <c r="J18" s="523"/>
      <c r="K18" s="502"/>
      <c r="L18" s="499"/>
    </row>
    <row r="19" spans="1:12" ht="15.6" customHeight="1" x14ac:dyDescent="0.25">
      <c r="A19" s="550"/>
      <c r="B19" s="552"/>
      <c r="C19" s="455"/>
      <c r="D19" s="521"/>
      <c r="E19" s="448"/>
      <c r="F19" s="93" t="s">
        <v>381</v>
      </c>
      <c r="G19" s="523" t="s">
        <v>382</v>
      </c>
      <c r="H19" s="523"/>
      <c r="I19" s="523"/>
      <c r="J19" s="523"/>
      <c r="K19" s="502"/>
      <c r="L19" s="500"/>
    </row>
    <row r="20" spans="1:12" ht="15.6" customHeight="1" x14ac:dyDescent="0.25">
      <c r="A20" s="550"/>
      <c r="B20" s="552"/>
      <c r="C20" s="455"/>
      <c r="D20" s="521"/>
      <c r="E20" s="448"/>
      <c r="F20" s="94" t="s">
        <v>358</v>
      </c>
      <c r="G20" s="523" t="s">
        <v>900</v>
      </c>
      <c r="H20" s="523"/>
      <c r="I20" s="523"/>
      <c r="J20" s="523"/>
      <c r="K20" s="571">
        <v>5</v>
      </c>
      <c r="L20" s="443">
        <v>8440</v>
      </c>
    </row>
    <row r="21" spans="1:12" ht="15.6" customHeight="1" x14ac:dyDescent="0.25">
      <c r="A21" s="550"/>
      <c r="B21" s="552"/>
      <c r="C21" s="455"/>
      <c r="D21" s="521"/>
      <c r="E21" s="448"/>
      <c r="F21" s="93" t="s">
        <v>383</v>
      </c>
      <c r="G21" s="523" t="s">
        <v>394</v>
      </c>
      <c r="H21" s="523"/>
      <c r="I21" s="523"/>
      <c r="J21" s="523"/>
      <c r="K21" s="572"/>
      <c r="L21" s="444" t="e">
        <f>#REF!-#REF!*10%</f>
        <v>#REF!</v>
      </c>
    </row>
    <row r="22" spans="1:12" ht="15.6" customHeight="1" x14ac:dyDescent="0.25">
      <c r="A22" s="550"/>
      <c r="B22" s="552"/>
      <c r="C22" s="455"/>
      <c r="D22" s="521"/>
      <c r="E22" s="448"/>
      <c r="F22" s="93" t="s">
        <v>389</v>
      </c>
      <c r="G22" s="523" t="s">
        <v>390</v>
      </c>
      <c r="H22" s="523"/>
      <c r="I22" s="523"/>
      <c r="J22" s="523"/>
      <c r="K22" s="572"/>
      <c r="L22" s="444" t="e">
        <f>#REF!-#REF!*10%</f>
        <v>#REF!</v>
      </c>
    </row>
    <row r="23" spans="1:12" ht="15.6" customHeight="1" x14ac:dyDescent="0.25">
      <c r="A23" s="550"/>
      <c r="B23" s="552"/>
      <c r="C23" s="455"/>
      <c r="D23" s="521"/>
      <c r="E23" s="448"/>
      <c r="F23" s="93" t="s">
        <v>704</v>
      </c>
      <c r="G23" s="523" t="s">
        <v>705</v>
      </c>
      <c r="H23" s="523"/>
      <c r="I23" s="523"/>
      <c r="J23" s="523"/>
      <c r="K23" s="572"/>
      <c r="L23" s="444" t="e">
        <f>#REF!-#REF!*10%</f>
        <v>#REF!</v>
      </c>
    </row>
    <row r="24" spans="1:12" ht="15.6" customHeight="1" x14ac:dyDescent="0.25">
      <c r="A24" s="550"/>
      <c r="B24" s="552"/>
      <c r="C24" s="455"/>
      <c r="D24" s="521"/>
      <c r="E24" s="448"/>
      <c r="F24" s="93" t="s">
        <v>706</v>
      </c>
      <c r="G24" s="523" t="s">
        <v>390</v>
      </c>
      <c r="H24" s="523"/>
      <c r="I24" s="523"/>
      <c r="J24" s="523"/>
      <c r="K24" s="572"/>
      <c r="L24" s="444" t="e">
        <f>#REF!-#REF!*10%</f>
        <v>#REF!</v>
      </c>
    </row>
    <row r="25" spans="1:12" ht="15.6" customHeight="1" x14ac:dyDescent="0.25">
      <c r="A25" s="550"/>
      <c r="B25" s="552"/>
      <c r="C25" s="455"/>
      <c r="D25" s="521"/>
      <c r="E25" s="448"/>
      <c r="F25" s="93" t="s">
        <v>1271</v>
      </c>
      <c r="G25" s="523" t="s">
        <v>390</v>
      </c>
      <c r="H25" s="523"/>
      <c r="I25" s="523"/>
      <c r="J25" s="523"/>
      <c r="K25" s="572"/>
      <c r="L25" s="444" t="e">
        <f>#REF!-#REF!*10%</f>
        <v>#REF!</v>
      </c>
    </row>
    <row r="26" spans="1:12" ht="15.6" customHeight="1" x14ac:dyDescent="0.25">
      <c r="A26" s="550"/>
      <c r="B26" s="552"/>
      <c r="C26" s="455"/>
      <c r="D26" s="521"/>
      <c r="E26" s="448"/>
      <c r="F26" s="93" t="s">
        <v>707</v>
      </c>
      <c r="G26" s="523" t="s">
        <v>1270</v>
      </c>
      <c r="H26" s="523"/>
      <c r="I26" s="523"/>
      <c r="J26" s="523"/>
      <c r="K26" s="572"/>
      <c r="L26" s="444" t="e">
        <f>#REF!-#REF!*10%</f>
        <v>#REF!</v>
      </c>
    </row>
    <row r="27" spans="1:12" ht="15.6" customHeight="1" x14ac:dyDescent="0.25">
      <c r="A27" s="550"/>
      <c r="B27" s="552"/>
      <c r="C27" s="455"/>
      <c r="D27" s="521"/>
      <c r="E27" s="448"/>
      <c r="F27" s="93" t="s">
        <v>708</v>
      </c>
      <c r="G27" s="523" t="s">
        <v>390</v>
      </c>
      <c r="H27" s="523"/>
      <c r="I27" s="523"/>
      <c r="J27" s="523"/>
      <c r="K27" s="572"/>
      <c r="L27" s="444" t="e">
        <f>#REF!-#REF!*10%</f>
        <v>#REF!</v>
      </c>
    </row>
    <row r="28" spans="1:12" ht="15.6" customHeight="1" x14ac:dyDescent="0.25">
      <c r="A28" s="550"/>
      <c r="B28" s="552"/>
      <c r="C28" s="455"/>
      <c r="D28" s="521"/>
      <c r="E28" s="448"/>
      <c r="F28" s="93" t="s">
        <v>377</v>
      </c>
      <c r="G28" s="523" t="s">
        <v>387</v>
      </c>
      <c r="H28" s="523"/>
      <c r="I28" s="523"/>
      <c r="J28" s="523"/>
      <c r="K28" s="572"/>
      <c r="L28" s="444" t="e">
        <f>#REF!-#REF!*10%</f>
        <v>#REF!</v>
      </c>
    </row>
    <row r="29" spans="1:12" ht="15.6" customHeight="1" x14ac:dyDescent="0.25">
      <c r="A29" s="550"/>
      <c r="B29" s="552"/>
      <c r="C29" s="455"/>
      <c r="D29" s="521"/>
      <c r="E29" s="448"/>
      <c r="F29" s="93" t="s">
        <v>388</v>
      </c>
      <c r="G29" s="523" t="s">
        <v>393</v>
      </c>
      <c r="H29" s="523"/>
      <c r="I29" s="523"/>
      <c r="J29" s="523"/>
      <c r="K29" s="572"/>
      <c r="L29" s="444" t="e">
        <f>#REF!-#REF!*10%</f>
        <v>#REF!</v>
      </c>
    </row>
    <row r="30" spans="1:12" ht="15.6" customHeight="1" x14ac:dyDescent="0.25">
      <c r="A30" s="550"/>
      <c r="B30" s="552"/>
      <c r="C30" s="455"/>
      <c r="D30" s="521"/>
      <c r="E30" s="448"/>
      <c r="F30" s="93" t="s">
        <v>562</v>
      </c>
      <c r="G30" s="523" t="s">
        <v>1024</v>
      </c>
      <c r="H30" s="523"/>
      <c r="I30" s="523"/>
      <c r="J30" s="523"/>
      <c r="K30" s="572"/>
      <c r="L30" s="444" t="e">
        <f>#REF!-#REF!*10%</f>
        <v>#REF!</v>
      </c>
    </row>
    <row r="31" spans="1:12" ht="15.6" customHeight="1" x14ac:dyDescent="0.25">
      <c r="A31" s="550"/>
      <c r="B31" s="552"/>
      <c r="C31" s="455"/>
      <c r="D31" s="521"/>
      <c r="E31" s="448"/>
      <c r="F31" s="93" t="s">
        <v>1183</v>
      </c>
      <c r="G31" s="573" t="s">
        <v>1180</v>
      </c>
      <c r="H31" s="574"/>
      <c r="I31" s="574"/>
      <c r="J31" s="575"/>
      <c r="K31" s="572"/>
      <c r="L31" s="444" t="e">
        <f>#REF!-#REF!*10%</f>
        <v>#REF!</v>
      </c>
    </row>
    <row r="32" spans="1:12" ht="15.6" customHeight="1" x14ac:dyDescent="0.25">
      <c r="A32" s="550"/>
      <c r="B32" s="552"/>
      <c r="C32" s="455"/>
      <c r="D32" s="521"/>
      <c r="E32" s="448"/>
      <c r="F32" s="93" t="s">
        <v>570</v>
      </c>
      <c r="G32" s="523" t="s">
        <v>613</v>
      </c>
      <c r="H32" s="523"/>
      <c r="I32" s="523"/>
      <c r="J32" s="523"/>
      <c r="K32" s="572"/>
      <c r="L32" s="444" t="e">
        <f>#REF!-#REF!*10%</f>
        <v>#REF!</v>
      </c>
    </row>
    <row r="33" spans="1:12" ht="15.6" customHeight="1" x14ac:dyDescent="0.25">
      <c r="A33" s="550"/>
      <c r="B33" s="552"/>
      <c r="C33" s="455"/>
      <c r="D33" s="521"/>
      <c r="E33" s="448"/>
      <c r="F33" s="111" t="s">
        <v>84</v>
      </c>
      <c r="G33" s="526">
        <v>1.2</v>
      </c>
      <c r="H33" s="526"/>
      <c r="I33" s="526"/>
      <c r="J33" s="526"/>
      <c r="K33" s="572"/>
      <c r="L33" s="444" t="e">
        <f>#REF!-#REF!*10%</f>
        <v>#REF!</v>
      </c>
    </row>
    <row r="34" spans="1:12" ht="15" customHeight="1" x14ac:dyDescent="0.25">
      <c r="A34" s="550"/>
      <c r="B34" s="553"/>
      <c r="C34" s="455"/>
      <c r="D34" s="521"/>
      <c r="E34" s="448"/>
      <c r="F34" s="96" t="s">
        <v>1016</v>
      </c>
      <c r="G34" s="454">
        <v>5</v>
      </c>
      <c r="H34" s="454"/>
      <c r="I34" s="454"/>
      <c r="J34" s="454"/>
      <c r="K34" s="572"/>
      <c r="L34" s="511" t="e">
        <f>#REF!-#REF!*10%</f>
        <v>#REF!</v>
      </c>
    </row>
    <row r="35" spans="1:12" ht="15" customHeight="1" x14ac:dyDescent="0.25">
      <c r="A35" s="549">
        <v>2</v>
      </c>
      <c r="B35" s="551"/>
      <c r="C35" s="455" t="s">
        <v>1212</v>
      </c>
      <c r="D35" s="520"/>
      <c r="E35" s="448"/>
      <c r="F35" s="110" t="s">
        <v>81</v>
      </c>
      <c r="G35" s="523" t="s">
        <v>6</v>
      </c>
      <c r="H35" s="523"/>
      <c r="I35" s="523"/>
      <c r="J35" s="523"/>
      <c r="K35" s="560">
        <v>3</v>
      </c>
      <c r="L35" s="498">
        <v>8465</v>
      </c>
    </row>
    <row r="36" spans="1:12" ht="15" customHeight="1" x14ac:dyDescent="0.25">
      <c r="A36" s="550"/>
      <c r="B36" s="552"/>
      <c r="C36" s="455"/>
      <c r="D36" s="521"/>
      <c r="E36" s="448"/>
      <c r="F36" s="110" t="s">
        <v>80</v>
      </c>
      <c r="G36" s="469">
        <v>18</v>
      </c>
      <c r="H36" s="469"/>
      <c r="I36" s="469"/>
      <c r="J36" s="469"/>
      <c r="K36" s="502"/>
      <c r="L36" s="499"/>
    </row>
    <row r="37" spans="1:12" ht="15" customHeight="1" x14ac:dyDescent="0.25">
      <c r="A37" s="550"/>
      <c r="B37" s="552"/>
      <c r="C37" s="455"/>
      <c r="D37" s="521"/>
      <c r="E37" s="448"/>
      <c r="F37" s="110" t="s">
        <v>8</v>
      </c>
      <c r="G37" s="240">
        <v>3000</v>
      </c>
      <c r="H37" s="241">
        <v>4000</v>
      </c>
      <c r="I37" s="312">
        <v>5000</v>
      </c>
      <c r="J37" s="242">
        <v>6000</v>
      </c>
      <c r="K37" s="502"/>
      <c r="L37" s="499"/>
    </row>
    <row r="38" spans="1:12" ht="15" customHeight="1" x14ac:dyDescent="0.25">
      <c r="A38" s="550"/>
      <c r="B38" s="552"/>
      <c r="C38" s="455"/>
      <c r="D38" s="521"/>
      <c r="E38" s="448"/>
      <c r="F38" s="110" t="s">
        <v>817</v>
      </c>
      <c r="G38" s="243">
        <f>G36*114</f>
        <v>2052</v>
      </c>
      <c r="H38" s="244">
        <f>G36*128</f>
        <v>2304</v>
      </c>
      <c r="I38" s="313">
        <f>G36*143</f>
        <v>2574</v>
      </c>
      <c r="J38" s="245">
        <f>G36*148</f>
        <v>2664</v>
      </c>
      <c r="K38" s="502"/>
      <c r="L38" s="499"/>
    </row>
    <row r="39" spans="1:12" ht="15" customHeight="1" x14ac:dyDescent="0.25">
      <c r="A39" s="550"/>
      <c r="B39" s="552"/>
      <c r="C39" s="455"/>
      <c r="D39" s="521"/>
      <c r="E39" s="448"/>
      <c r="F39" s="110" t="s">
        <v>1269</v>
      </c>
      <c r="G39" s="451">
        <v>0.98</v>
      </c>
      <c r="H39" s="451"/>
      <c r="I39" s="451"/>
      <c r="J39" s="451"/>
      <c r="K39" s="502"/>
      <c r="L39" s="499"/>
    </row>
    <row r="40" spans="1:12" ht="15" customHeight="1" x14ac:dyDescent="0.25">
      <c r="A40" s="550"/>
      <c r="B40" s="552"/>
      <c r="C40" s="455"/>
      <c r="D40" s="521"/>
      <c r="E40" s="448"/>
      <c r="F40" s="93" t="s">
        <v>699</v>
      </c>
      <c r="G40" s="523" t="s">
        <v>700</v>
      </c>
      <c r="H40" s="523"/>
      <c r="I40" s="523"/>
      <c r="J40" s="523"/>
      <c r="K40" s="502"/>
      <c r="L40" s="499"/>
    </row>
    <row r="41" spans="1:12" ht="15" customHeight="1" x14ac:dyDescent="0.25">
      <c r="A41" s="550"/>
      <c r="B41" s="552"/>
      <c r="C41" s="455"/>
      <c r="D41" s="521"/>
      <c r="E41" s="448"/>
      <c r="F41" s="93" t="s">
        <v>1181</v>
      </c>
      <c r="G41" s="462" t="s">
        <v>1179</v>
      </c>
      <c r="H41" s="463"/>
      <c r="I41" s="463"/>
      <c r="J41" s="464"/>
      <c r="K41" s="502"/>
      <c r="L41" s="499"/>
    </row>
    <row r="42" spans="1:12" ht="15" customHeight="1" x14ac:dyDescent="0.25">
      <c r="A42" s="550"/>
      <c r="B42" s="552"/>
      <c r="C42" s="455"/>
      <c r="D42" s="521"/>
      <c r="E42" s="448"/>
      <c r="F42" s="110" t="s">
        <v>83</v>
      </c>
      <c r="G42" s="524">
        <v>66</v>
      </c>
      <c r="H42" s="524"/>
      <c r="I42" s="524"/>
      <c r="J42" s="524"/>
      <c r="K42" s="502"/>
      <c r="L42" s="499"/>
    </row>
    <row r="43" spans="1:12" ht="15" customHeight="1" x14ac:dyDescent="0.25">
      <c r="A43" s="550"/>
      <c r="B43" s="552"/>
      <c r="C43" s="455"/>
      <c r="D43" s="521"/>
      <c r="E43" s="448"/>
      <c r="F43" s="110" t="s">
        <v>396</v>
      </c>
      <c r="G43" s="548" t="s">
        <v>397</v>
      </c>
      <c r="H43" s="524"/>
      <c r="I43" s="524"/>
      <c r="J43" s="524"/>
      <c r="K43" s="502"/>
      <c r="L43" s="499"/>
    </row>
    <row r="44" spans="1:12" ht="15" customHeight="1" x14ac:dyDescent="0.25">
      <c r="A44" s="550"/>
      <c r="B44" s="552"/>
      <c r="C44" s="455"/>
      <c r="D44" s="521"/>
      <c r="E44" s="448"/>
      <c r="F44" s="110" t="s">
        <v>256</v>
      </c>
      <c r="G44" s="524" t="s">
        <v>59</v>
      </c>
      <c r="H44" s="524"/>
      <c r="I44" s="524"/>
      <c r="J44" s="524"/>
      <c r="K44" s="502"/>
      <c r="L44" s="499"/>
    </row>
    <row r="45" spans="1:12" ht="15.6" customHeight="1" x14ac:dyDescent="0.25">
      <c r="A45" s="550"/>
      <c r="B45" s="552"/>
      <c r="C45" s="455"/>
      <c r="D45" s="521"/>
      <c r="E45" s="448"/>
      <c r="F45" s="93" t="s">
        <v>379</v>
      </c>
      <c r="G45" s="523" t="s">
        <v>380</v>
      </c>
      <c r="H45" s="523"/>
      <c r="I45" s="523"/>
      <c r="J45" s="523"/>
      <c r="K45" s="502"/>
      <c r="L45" s="499"/>
    </row>
    <row r="46" spans="1:12" ht="15.6" customHeight="1" x14ac:dyDescent="0.25">
      <c r="A46" s="550"/>
      <c r="B46" s="552"/>
      <c r="C46" s="455"/>
      <c r="D46" s="521"/>
      <c r="E46" s="448"/>
      <c r="F46" s="93" t="s">
        <v>701</v>
      </c>
      <c r="G46" s="523">
        <v>100000</v>
      </c>
      <c r="H46" s="523"/>
      <c r="I46" s="523"/>
      <c r="J46" s="523"/>
      <c r="K46" s="502"/>
      <c r="L46" s="499"/>
    </row>
    <row r="47" spans="1:12" ht="15.6" customHeight="1" x14ac:dyDescent="0.25">
      <c r="A47" s="550"/>
      <c r="B47" s="552"/>
      <c r="C47" s="455"/>
      <c r="D47" s="521"/>
      <c r="E47" s="448"/>
      <c r="F47" s="93" t="s">
        <v>257</v>
      </c>
      <c r="G47" s="523" t="s">
        <v>556</v>
      </c>
      <c r="H47" s="523"/>
      <c r="I47" s="523"/>
      <c r="J47" s="523"/>
      <c r="K47" s="502"/>
      <c r="L47" s="499"/>
    </row>
    <row r="48" spans="1:12" ht="15.6" customHeight="1" x14ac:dyDescent="0.25">
      <c r="A48" s="550"/>
      <c r="B48" s="552"/>
      <c r="C48" s="455"/>
      <c r="D48" s="521"/>
      <c r="E48" s="448"/>
      <c r="F48" s="93" t="s">
        <v>376</v>
      </c>
      <c r="G48" s="523" t="s">
        <v>392</v>
      </c>
      <c r="H48" s="523"/>
      <c r="I48" s="523"/>
      <c r="J48" s="523"/>
      <c r="K48" s="502"/>
      <c r="L48" s="499"/>
    </row>
    <row r="49" spans="1:12" ht="15.6" customHeight="1" x14ac:dyDescent="0.25">
      <c r="A49" s="550"/>
      <c r="B49" s="552"/>
      <c r="C49" s="455"/>
      <c r="D49" s="521"/>
      <c r="E49" s="448"/>
      <c r="F49" s="93" t="s">
        <v>702</v>
      </c>
      <c r="G49" s="523" t="s">
        <v>709</v>
      </c>
      <c r="H49" s="523"/>
      <c r="I49" s="523"/>
      <c r="J49" s="523"/>
      <c r="K49" s="502"/>
      <c r="L49" s="499"/>
    </row>
    <row r="50" spans="1:12" ht="15.6" customHeight="1" x14ac:dyDescent="0.25">
      <c r="A50" s="550"/>
      <c r="B50" s="552"/>
      <c r="C50" s="455"/>
      <c r="D50" s="521"/>
      <c r="E50" s="448"/>
      <c r="F50" s="93" t="s">
        <v>381</v>
      </c>
      <c r="G50" s="523" t="s">
        <v>382</v>
      </c>
      <c r="H50" s="523"/>
      <c r="I50" s="523"/>
      <c r="J50" s="523"/>
      <c r="K50" s="502"/>
      <c r="L50" s="500"/>
    </row>
    <row r="51" spans="1:12" ht="15.6" customHeight="1" x14ac:dyDescent="0.25">
      <c r="A51" s="550"/>
      <c r="B51" s="552"/>
      <c r="C51" s="455"/>
      <c r="D51" s="521"/>
      <c r="E51" s="448"/>
      <c r="F51" s="94" t="s">
        <v>358</v>
      </c>
      <c r="G51" s="523" t="s">
        <v>900</v>
      </c>
      <c r="H51" s="523"/>
      <c r="I51" s="523"/>
      <c r="J51" s="523"/>
      <c r="K51" s="571">
        <v>5</v>
      </c>
      <c r="L51" s="443">
        <v>9058</v>
      </c>
    </row>
    <row r="52" spans="1:12" ht="15.6" customHeight="1" x14ac:dyDescent="0.25">
      <c r="A52" s="550"/>
      <c r="B52" s="552"/>
      <c r="C52" s="455"/>
      <c r="D52" s="521"/>
      <c r="E52" s="448"/>
      <c r="F52" s="93" t="s">
        <v>383</v>
      </c>
      <c r="G52" s="523" t="s">
        <v>394</v>
      </c>
      <c r="H52" s="523"/>
      <c r="I52" s="523"/>
      <c r="J52" s="523"/>
      <c r="K52" s="572"/>
      <c r="L52" s="444" t="e">
        <f>#REF!-#REF!*10%</f>
        <v>#REF!</v>
      </c>
    </row>
    <row r="53" spans="1:12" ht="15.6" customHeight="1" x14ac:dyDescent="0.25">
      <c r="A53" s="550"/>
      <c r="B53" s="552"/>
      <c r="C53" s="455"/>
      <c r="D53" s="521"/>
      <c r="E53" s="448"/>
      <c r="F53" s="93" t="s">
        <v>389</v>
      </c>
      <c r="G53" s="523" t="s">
        <v>390</v>
      </c>
      <c r="H53" s="523"/>
      <c r="I53" s="523"/>
      <c r="J53" s="523"/>
      <c r="K53" s="572"/>
      <c r="L53" s="444" t="e">
        <f>#REF!-#REF!*10%</f>
        <v>#REF!</v>
      </c>
    </row>
    <row r="54" spans="1:12" ht="15.6" customHeight="1" x14ac:dyDescent="0.25">
      <c r="A54" s="550"/>
      <c r="B54" s="552"/>
      <c r="C54" s="455"/>
      <c r="D54" s="521"/>
      <c r="E54" s="448"/>
      <c r="F54" s="93" t="s">
        <v>704</v>
      </c>
      <c r="G54" s="523" t="s">
        <v>705</v>
      </c>
      <c r="H54" s="523"/>
      <c r="I54" s="523"/>
      <c r="J54" s="523"/>
      <c r="K54" s="572"/>
      <c r="L54" s="444" t="e">
        <f>#REF!-#REF!*10%</f>
        <v>#REF!</v>
      </c>
    </row>
    <row r="55" spans="1:12" ht="15.6" customHeight="1" x14ac:dyDescent="0.25">
      <c r="A55" s="550"/>
      <c r="B55" s="552"/>
      <c r="C55" s="455"/>
      <c r="D55" s="521"/>
      <c r="E55" s="448"/>
      <c r="F55" s="93" t="s">
        <v>706</v>
      </c>
      <c r="G55" s="523" t="s">
        <v>390</v>
      </c>
      <c r="H55" s="523"/>
      <c r="I55" s="523"/>
      <c r="J55" s="523"/>
      <c r="K55" s="572"/>
      <c r="L55" s="444" t="e">
        <f>#REF!-#REF!*10%</f>
        <v>#REF!</v>
      </c>
    </row>
    <row r="56" spans="1:12" ht="15.6" customHeight="1" x14ac:dyDescent="0.25">
      <c r="A56" s="550"/>
      <c r="B56" s="552"/>
      <c r="C56" s="455"/>
      <c r="D56" s="521"/>
      <c r="E56" s="448"/>
      <c r="F56" s="93" t="s">
        <v>1271</v>
      </c>
      <c r="G56" s="523" t="s">
        <v>390</v>
      </c>
      <c r="H56" s="523"/>
      <c r="I56" s="523"/>
      <c r="J56" s="523"/>
      <c r="K56" s="572"/>
      <c r="L56" s="444" t="e">
        <f>#REF!-#REF!*10%</f>
        <v>#REF!</v>
      </c>
    </row>
    <row r="57" spans="1:12" ht="15.6" customHeight="1" x14ac:dyDescent="0.25">
      <c r="A57" s="550"/>
      <c r="B57" s="552"/>
      <c r="C57" s="455"/>
      <c r="D57" s="521"/>
      <c r="E57" s="448"/>
      <c r="F57" s="93" t="s">
        <v>707</v>
      </c>
      <c r="G57" s="523" t="s">
        <v>1270</v>
      </c>
      <c r="H57" s="523"/>
      <c r="I57" s="523"/>
      <c r="J57" s="523"/>
      <c r="K57" s="572"/>
      <c r="L57" s="444" t="e">
        <f>#REF!-#REF!*10%</f>
        <v>#REF!</v>
      </c>
    </row>
    <row r="58" spans="1:12" ht="15.6" customHeight="1" x14ac:dyDescent="0.25">
      <c r="A58" s="550"/>
      <c r="B58" s="552"/>
      <c r="C58" s="455"/>
      <c r="D58" s="521"/>
      <c r="E58" s="448"/>
      <c r="F58" s="93" t="s">
        <v>708</v>
      </c>
      <c r="G58" s="523" t="s">
        <v>390</v>
      </c>
      <c r="H58" s="523"/>
      <c r="I58" s="523"/>
      <c r="J58" s="523"/>
      <c r="K58" s="572"/>
      <c r="L58" s="444" t="e">
        <f>#REF!-#REF!*10%</f>
        <v>#REF!</v>
      </c>
    </row>
    <row r="59" spans="1:12" ht="15.6" customHeight="1" x14ac:dyDescent="0.25">
      <c r="A59" s="550"/>
      <c r="B59" s="552"/>
      <c r="C59" s="455"/>
      <c r="D59" s="521"/>
      <c r="E59" s="448"/>
      <c r="F59" s="93" t="s">
        <v>377</v>
      </c>
      <c r="G59" s="523" t="s">
        <v>387</v>
      </c>
      <c r="H59" s="523"/>
      <c r="I59" s="523"/>
      <c r="J59" s="523"/>
      <c r="K59" s="572"/>
      <c r="L59" s="444" t="e">
        <f>#REF!-#REF!*10%</f>
        <v>#REF!</v>
      </c>
    </row>
    <row r="60" spans="1:12" ht="15.6" customHeight="1" x14ac:dyDescent="0.25">
      <c r="A60" s="550"/>
      <c r="B60" s="552"/>
      <c r="C60" s="455"/>
      <c r="D60" s="521"/>
      <c r="E60" s="448"/>
      <c r="F60" s="93" t="s">
        <v>388</v>
      </c>
      <c r="G60" s="523" t="s">
        <v>393</v>
      </c>
      <c r="H60" s="523"/>
      <c r="I60" s="523"/>
      <c r="J60" s="523"/>
      <c r="K60" s="572"/>
      <c r="L60" s="444" t="e">
        <f>#REF!-#REF!*10%</f>
        <v>#REF!</v>
      </c>
    </row>
    <row r="61" spans="1:12" ht="15.6" customHeight="1" x14ac:dyDescent="0.25">
      <c r="A61" s="550"/>
      <c r="B61" s="552"/>
      <c r="C61" s="455"/>
      <c r="D61" s="521"/>
      <c r="E61" s="448"/>
      <c r="F61" s="93" t="s">
        <v>562</v>
      </c>
      <c r="G61" s="523" t="s">
        <v>1024</v>
      </c>
      <c r="H61" s="523"/>
      <c r="I61" s="523"/>
      <c r="J61" s="523"/>
      <c r="K61" s="572"/>
      <c r="L61" s="444" t="e">
        <f>#REF!-#REF!*10%</f>
        <v>#REF!</v>
      </c>
    </row>
    <row r="62" spans="1:12" ht="15.6" customHeight="1" x14ac:dyDescent="0.25">
      <c r="A62" s="550"/>
      <c r="B62" s="552"/>
      <c r="C62" s="455"/>
      <c r="D62" s="521"/>
      <c r="E62" s="448"/>
      <c r="F62" s="93" t="s">
        <v>1183</v>
      </c>
      <c r="G62" s="573" t="s">
        <v>1180</v>
      </c>
      <c r="H62" s="574"/>
      <c r="I62" s="574"/>
      <c r="J62" s="575"/>
      <c r="K62" s="572"/>
      <c r="L62" s="444" t="e">
        <f>#REF!-#REF!*10%</f>
        <v>#REF!</v>
      </c>
    </row>
    <row r="63" spans="1:12" ht="15.6" customHeight="1" x14ac:dyDescent="0.25">
      <c r="A63" s="550"/>
      <c r="B63" s="552"/>
      <c r="C63" s="455"/>
      <c r="D63" s="521"/>
      <c r="E63" s="448"/>
      <c r="F63" s="93" t="s">
        <v>570</v>
      </c>
      <c r="G63" s="523" t="s">
        <v>613</v>
      </c>
      <c r="H63" s="523"/>
      <c r="I63" s="523"/>
      <c r="J63" s="523"/>
      <c r="K63" s="572"/>
      <c r="L63" s="444" t="e">
        <f>#REF!-#REF!*10%</f>
        <v>#REF!</v>
      </c>
    </row>
    <row r="64" spans="1:12" ht="15.6" customHeight="1" x14ac:dyDescent="0.25">
      <c r="A64" s="550"/>
      <c r="B64" s="552"/>
      <c r="C64" s="455"/>
      <c r="D64" s="521"/>
      <c r="E64" s="448"/>
      <c r="F64" s="111" t="s">
        <v>84</v>
      </c>
      <c r="G64" s="526">
        <v>1.2</v>
      </c>
      <c r="H64" s="526"/>
      <c r="I64" s="526"/>
      <c r="J64" s="526"/>
      <c r="K64" s="572"/>
      <c r="L64" s="444" t="e">
        <f>#REF!-#REF!*10%</f>
        <v>#REF!</v>
      </c>
    </row>
    <row r="65" spans="1:12" ht="15" customHeight="1" x14ac:dyDescent="0.25">
      <c r="A65" s="550"/>
      <c r="B65" s="553"/>
      <c r="C65" s="455"/>
      <c r="D65" s="521"/>
      <c r="E65" s="448"/>
      <c r="F65" s="96" t="s">
        <v>1016</v>
      </c>
      <c r="G65" s="454">
        <v>5</v>
      </c>
      <c r="H65" s="454"/>
      <c r="I65" s="454"/>
      <c r="J65" s="454"/>
      <c r="K65" s="572"/>
      <c r="L65" s="511" t="e">
        <f>#REF!-#REF!*10%</f>
        <v>#REF!</v>
      </c>
    </row>
    <row r="66" spans="1:12" ht="15" customHeight="1" x14ac:dyDescent="0.25">
      <c r="A66" s="549">
        <v>3</v>
      </c>
      <c r="B66" s="551"/>
      <c r="C66" s="455" t="s">
        <v>1213</v>
      </c>
      <c r="D66" s="520"/>
      <c r="E66" s="448"/>
      <c r="F66" s="110" t="s">
        <v>81</v>
      </c>
      <c r="G66" s="523" t="s">
        <v>6</v>
      </c>
      <c r="H66" s="523"/>
      <c r="I66" s="523"/>
      <c r="J66" s="523"/>
      <c r="K66" s="560">
        <v>3</v>
      </c>
      <c r="L66" s="498">
        <v>8849</v>
      </c>
    </row>
    <row r="67" spans="1:12" ht="15" customHeight="1" x14ac:dyDescent="0.25">
      <c r="A67" s="550"/>
      <c r="B67" s="552"/>
      <c r="C67" s="455"/>
      <c r="D67" s="521"/>
      <c r="E67" s="448"/>
      <c r="F67" s="110" t="s">
        <v>80</v>
      </c>
      <c r="G67" s="469">
        <v>27</v>
      </c>
      <c r="H67" s="469"/>
      <c r="I67" s="469"/>
      <c r="J67" s="469"/>
      <c r="K67" s="502"/>
      <c r="L67" s="499"/>
    </row>
    <row r="68" spans="1:12" ht="15" customHeight="1" x14ac:dyDescent="0.25">
      <c r="A68" s="550"/>
      <c r="B68" s="552"/>
      <c r="C68" s="455"/>
      <c r="D68" s="521"/>
      <c r="E68" s="448"/>
      <c r="F68" s="110" t="s">
        <v>8</v>
      </c>
      <c r="G68" s="240">
        <v>3000</v>
      </c>
      <c r="H68" s="241">
        <v>4000</v>
      </c>
      <c r="I68" s="312">
        <v>5000</v>
      </c>
      <c r="J68" s="242">
        <v>6000</v>
      </c>
      <c r="K68" s="502"/>
      <c r="L68" s="499"/>
    </row>
    <row r="69" spans="1:12" ht="15" customHeight="1" x14ac:dyDescent="0.25">
      <c r="A69" s="550"/>
      <c r="B69" s="552"/>
      <c r="C69" s="455"/>
      <c r="D69" s="521"/>
      <c r="E69" s="448"/>
      <c r="F69" s="110" t="s">
        <v>817</v>
      </c>
      <c r="G69" s="243">
        <f>G67*114</f>
        <v>3078</v>
      </c>
      <c r="H69" s="244">
        <f>G67*128</f>
        <v>3456</v>
      </c>
      <c r="I69" s="313">
        <f>G67*143</f>
        <v>3861</v>
      </c>
      <c r="J69" s="245">
        <f>G67*148</f>
        <v>3996</v>
      </c>
      <c r="K69" s="502"/>
      <c r="L69" s="499"/>
    </row>
    <row r="70" spans="1:12" ht="15" customHeight="1" x14ac:dyDescent="0.25">
      <c r="A70" s="550"/>
      <c r="B70" s="552"/>
      <c r="C70" s="455"/>
      <c r="D70" s="521"/>
      <c r="E70" s="448"/>
      <c r="F70" s="110" t="s">
        <v>1269</v>
      </c>
      <c r="G70" s="451">
        <v>0.98</v>
      </c>
      <c r="H70" s="451"/>
      <c r="I70" s="451"/>
      <c r="J70" s="451"/>
      <c r="K70" s="502"/>
      <c r="L70" s="499"/>
    </row>
    <row r="71" spans="1:12" ht="15" customHeight="1" x14ac:dyDescent="0.25">
      <c r="A71" s="550"/>
      <c r="B71" s="552"/>
      <c r="C71" s="455"/>
      <c r="D71" s="521"/>
      <c r="E71" s="448"/>
      <c r="F71" s="93" t="s">
        <v>699</v>
      </c>
      <c r="G71" s="523" t="s">
        <v>700</v>
      </c>
      <c r="H71" s="523"/>
      <c r="I71" s="523"/>
      <c r="J71" s="523"/>
      <c r="K71" s="502"/>
      <c r="L71" s="499"/>
    </row>
    <row r="72" spans="1:12" ht="15" customHeight="1" x14ac:dyDescent="0.25">
      <c r="A72" s="550"/>
      <c r="B72" s="552"/>
      <c r="C72" s="455"/>
      <c r="D72" s="521"/>
      <c r="E72" s="448"/>
      <c r="F72" s="93" t="s">
        <v>1181</v>
      </c>
      <c r="G72" s="462" t="s">
        <v>1179</v>
      </c>
      <c r="H72" s="463"/>
      <c r="I72" s="463"/>
      <c r="J72" s="464"/>
      <c r="K72" s="502"/>
      <c r="L72" s="499"/>
    </row>
    <row r="73" spans="1:12" ht="15" customHeight="1" x14ac:dyDescent="0.25">
      <c r="A73" s="550"/>
      <c r="B73" s="552"/>
      <c r="C73" s="455"/>
      <c r="D73" s="521"/>
      <c r="E73" s="448"/>
      <c r="F73" s="110" t="s">
        <v>83</v>
      </c>
      <c r="G73" s="524">
        <v>66</v>
      </c>
      <c r="H73" s="524"/>
      <c r="I73" s="524"/>
      <c r="J73" s="524"/>
      <c r="K73" s="502"/>
      <c r="L73" s="499"/>
    </row>
    <row r="74" spans="1:12" ht="15" customHeight="1" x14ac:dyDescent="0.25">
      <c r="A74" s="550"/>
      <c r="B74" s="552"/>
      <c r="C74" s="455"/>
      <c r="D74" s="521"/>
      <c r="E74" s="448"/>
      <c r="F74" s="110" t="s">
        <v>396</v>
      </c>
      <c r="G74" s="548" t="s">
        <v>397</v>
      </c>
      <c r="H74" s="524"/>
      <c r="I74" s="524"/>
      <c r="J74" s="524"/>
      <c r="K74" s="502"/>
      <c r="L74" s="499"/>
    </row>
    <row r="75" spans="1:12" ht="15" customHeight="1" x14ac:dyDescent="0.25">
      <c r="A75" s="550"/>
      <c r="B75" s="552"/>
      <c r="C75" s="455"/>
      <c r="D75" s="521"/>
      <c r="E75" s="448"/>
      <c r="F75" s="110" t="s">
        <v>256</v>
      </c>
      <c r="G75" s="524" t="s">
        <v>59</v>
      </c>
      <c r="H75" s="524"/>
      <c r="I75" s="524"/>
      <c r="J75" s="524"/>
      <c r="K75" s="502"/>
      <c r="L75" s="499"/>
    </row>
    <row r="76" spans="1:12" ht="15.6" customHeight="1" x14ac:dyDescent="0.25">
      <c r="A76" s="550"/>
      <c r="B76" s="552"/>
      <c r="C76" s="455"/>
      <c r="D76" s="521"/>
      <c r="E76" s="448"/>
      <c r="F76" s="93" t="s">
        <v>379</v>
      </c>
      <c r="G76" s="523" t="s">
        <v>380</v>
      </c>
      <c r="H76" s="523"/>
      <c r="I76" s="523"/>
      <c r="J76" s="523"/>
      <c r="K76" s="502"/>
      <c r="L76" s="499"/>
    </row>
    <row r="77" spans="1:12" ht="15.6" customHeight="1" x14ac:dyDescent="0.25">
      <c r="A77" s="550"/>
      <c r="B77" s="552"/>
      <c r="C77" s="455"/>
      <c r="D77" s="521"/>
      <c r="E77" s="448"/>
      <c r="F77" s="93" t="s">
        <v>701</v>
      </c>
      <c r="G77" s="523">
        <v>100000</v>
      </c>
      <c r="H77" s="523"/>
      <c r="I77" s="523"/>
      <c r="J77" s="523"/>
      <c r="K77" s="502"/>
      <c r="L77" s="499"/>
    </row>
    <row r="78" spans="1:12" ht="15.6" customHeight="1" x14ac:dyDescent="0.25">
      <c r="A78" s="550"/>
      <c r="B78" s="552"/>
      <c r="C78" s="455"/>
      <c r="D78" s="521"/>
      <c r="E78" s="448"/>
      <c r="F78" s="93" t="s">
        <v>257</v>
      </c>
      <c r="G78" s="523" t="s">
        <v>556</v>
      </c>
      <c r="H78" s="523"/>
      <c r="I78" s="523"/>
      <c r="J78" s="523"/>
      <c r="K78" s="502"/>
      <c r="L78" s="499"/>
    </row>
    <row r="79" spans="1:12" ht="15.6" customHeight="1" x14ac:dyDescent="0.25">
      <c r="A79" s="550"/>
      <c r="B79" s="552"/>
      <c r="C79" s="455"/>
      <c r="D79" s="521"/>
      <c r="E79" s="448"/>
      <c r="F79" s="93" t="s">
        <v>376</v>
      </c>
      <c r="G79" s="523" t="s">
        <v>392</v>
      </c>
      <c r="H79" s="523"/>
      <c r="I79" s="523"/>
      <c r="J79" s="523"/>
      <c r="K79" s="502"/>
      <c r="L79" s="499"/>
    </row>
    <row r="80" spans="1:12" ht="15.6" customHeight="1" x14ac:dyDescent="0.25">
      <c r="A80" s="550"/>
      <c r="B80" s="552"/>
      <c r="C80" s="455"/>
      <c r="D80" s="521"/>
      <c r="E80" s="448"/>
      <c r="F80" s="93" t="s">
        <v>702</v>
      </c>
      <c r="G80" s="523" t="s">
        <v>709</v>
      </c>
      <c r="H80" s="523"/>
      <c r="I80" s="523"/>
      <c r="J80" s="523"/>
      <c r="K80" s="502"/>
      <c r="L80" s="499"/>
    </row>
    <row r="81" spans="1:12" ht="15.6" customHeight="1" x14ac:dyDescent="0.25">
      <c r="A81" s="550"/>
      <c r="B81" s="552"/>
      <c r="C81" s="455"/>
      <c r="D81" s="521"/>
      <c r="E81" s="448"/>
      <c r="F81" s="93" t="s">
        <v>381</v>
      </c>
      <c r="G81" s="523" t="s">
        <v>382</v>
      </c>
      <c r="H81" s="523"/>
      <c r="I81" s="523"/>
      <c r="J81" s="523"/>
      <c r="K81" s="502"/>
      <c r="L81" s="500"/>
    </row>
    <row r="82" spans="1:12" ht="15.6" customHeight="1" x14ac:dyDescent="0.25">
      <c r="A82" s="550"/>
      <c r="B82" s="552"/>
      <c r="C82" s="455"/>
      <c r="D82" s="521"/>
      <c r="E82" s="448"/>
      <c r="F82" s="94" t="s">
        <v>358</v>
      </c>
      <c r="G82" s="523" t="s">
        <v>900</v>
      </c>
      <c r="H82" s="523"/>
      <c r="I82" s="523"/>
      <c r="J82" s="523"/>
      <c r="K82" s="571">
        <v>5</v>
      </c>
      <c r="L82" s="443">
        <v>9468</v>
      </c>
    </row>
    <row r="83" spans="1:12" ht="15.6" customHeight="1" x14ac:dyDescent="0.25">
      <c r="A83" s="550"/>
      <c r="B83" s="552"/>
      <c r="C83" s="455"/>
      <c r="D83" s="521"/>
      <c r="E83" s="448"/>
      <c r="F83" s="93" t="s">
        <v>383</v>
      </c>
      <c r="G83" s="523" t="s">
        <v>394</v>
      </c>
      <c r="H83" s="523"/>
      <c r="I83" s="523"/>
      <c r="J83" s="523"/>
      <c r="K83" s="572"/>
      <c r="L83" s="444" t="e">
        <f>#REF!-#REF!*10%</f>
        <v>#REF!</v>
      </c>
    </row>
    <row r="84" spans="1:12" ht="15.6" customHeight="1" x14ac:dyDescent="0.25">
      <c r="A84" s="550"/>
      <c r="B84" s="552"/>
      <c r="C84" s="455"/>
      <c r="D84" s="521"/>
      <c r="E84" s="448"/>
      <c r="F84" s="93" t="s">
        <v>389</v>
      </c>
      <c r="G84" s="523" t="s">
        <v>390</v>
      </c>
      <c r="H84" s="523"/>
      <c r="I84" s="523"/>
      <c r="J84" s="523"/>
      <c r="K84" s="572"/>
      <c r="L84" s="444" t="e">
        <f>#REF!-#REF!*10%</f>
        <v>#REF!</v>
      </c>
    </row>
    <row r="85" spans="1:12" ht="15.6" customHeight="1" x14ac:dyDescent="0.25">
      <c r="A85" s="550"/>
      <c r="B85" s="552"/>
      <c r="C85" s="455"/>
      <c r="D85" s="521"/>
      <c r="E85" s="448"/>
      <c r="F85" s="93" t="s">
        <v>704</v>
      </c>
      <c r="G85" s="523" t="s">
        <v>705</v>
      </c>
      <c r="H85" s="523"/>
      <c r="I85" s="523"/>
      <c r="J85" s="523"/>
      <c r="K85" s="572"/>
      <c r="L85" s="444" t="e">
        <f>#REF!-#REF!*10%</f>
        <v>#REF!</v>
      </c>
    </row>
    <row r="86" spans="1:12" ht="15.6" customHeight="1" x14ac:dyDescent="0.25">
      <c r="A86" s="550"/>
      <c r="B86" s="552"/>
      <c r="C86" s="455"/>
      <c r="D86" s="521"/>
      <c r="E86" s="448"/>
      <c r="F86" s="93" t="s">
        <v>706</v>
      </c>
      <c r="G86" s="523" t="s">
        <v>390</v>
      </c>
      <c r="H86" s="523"/>
      <c r="I86" s="523"/>
      <c r="J86" s="523"/>
      <c r="K86" s="572"/>
      <c r="L86" s="444" t="e">
        <f>#REF!-#REF!*10%</f>
        <v>#REF!</v>
      </c>
    </row>
    <row r="87" spans="1:12" ht="15.6" customHeight="1" x14ac:dyDescent="0.25">
      <c r="A87" s="550"/>
      <c r="B87" s="552"/>
      <c r="C87" s="455"/>
      <c r="D87" s="521"/>
      <c r="E87" s="448"/>
      <c r="F87" s="93" t="s">
        <v>1271</v>
      </c>
      <c r="G87" s="523" t="s">
        <v>390</v>
      </c>
      <c r="H87" s="523"/>
      <c r="I87" s="523"/>
      <c r="J87" s="523"/>
      <c r="K87" s="572"/>
      <c r="L87" s="444" t="e">
        <f>#REF!-#REF!*10%</f>
        <v>#REF!</v>
      </c>
    </row>
    <row r="88" spans="1:12" ht="15.6" customHeight="1" x14ac:dyDescent="0.25">
      <c r="A88" s="550"/>
      <c r="B88" s="552"/>
      <c r="C88" s="455"/>
      <c r="D88" s="521"/>
      <c r="E88" s="448"/>
      <c r="F88" s="93" t="s">
        <v>707</v>
      </c>
      <c r="G88" s="523" t="s">
        <v>1270</v>
      </c>
      <c r="H88" s="523"/>
      <c r="I88" s="523"/>
      <c r="J88" s="523"/>
      <c r="K88" s="572"/>
      <c r="L88" s="444" t="e">
        <f>#REF!-#REF!*10%</f>
        <v>#REF!</v>
      </c>
    </row>
    <row r="89" spans="1:12" ht="15.6" customHeight="1" x14ac:dyDescent="0.25">
      <c r="A89" s="550"/>
      <c r="B89" s="552"/>
      <c r="C89" s="455"/>
      <c r="D89" s="521"/>
      <c r="E89" s="448"/>
      <c r="F89" s="93" t="s">
        <v>708</v>
      </c>
      <c r="G89" s="523" t="s">
        <v>390</v>
      </c>
      <c r="H89" s="523"/>
      <c r="I89" s="523"/>
      <c r="J89" s="523"/>
      <c r="K89" s="572"/>
      <c r="L89" s="444" t="e">
        <f>#REF!-#REF!*10%</f>
        <v>#REF!</v>
      </c>
    </row>
    <row r="90" spans="1:12" ht="15.6" customHeight="1" x14ac:dyDescent="0.25">
      <c r="A90" s="550"/>
      <c r="B90" s="552"/>
      <c r="C90" s="455"/>
      <c r="D90" s="521"/>
      <c r="E90" s="448"/>
      <c r="F90" s="93" t="s">
        <v>377</v>
      </c>
      <c r="G90" s="523" t="s">
        <v>387</v>
      </c>
      <c r="H90" s="523"/>
      <c r="I90" s="523"/>
      <c r="J90" s="523"/>
      <c r="K90" s="572"/>
      <c r="L90" s="444" t="e">
        <f>#REF!-#REF!*10%</f>
        <v>#REF!</v>
      </c>
    </row>
    <row r="91" spans="1:12" ht="15.6" customHeight="1" x14ac:dyDescent="0.25">
      <c r="A91" s="550"/>
      <c r="B91" s="552"/>
      <c r="C91" s="455"/>
      <c r="D91" s="521"/>
      <c r="E91" s="448"/>
      <c r="F91" s="93" t="s">
        <v>388</v>
      </c>
      <c r="G91" s="523" t="s">
        <v>393</v>
      </c>
      <c r="H91" s="523"/>
      <c r="I91" s="523"/>
      <c r="J91" s="523"/>
      <c r="K91" s="572"/>
      <c r="L91" s="444" t="e">
        <f>#REF!-#REF!*10%</f>
        <v>#REF!</v>
      </c>
    </row>
    <row r="92" spans="1:12" ht="15.6" customHeight="1" x14ac:dyDescent="0.25">
      <c r="A92" s="550"/>
      <c r="B92" s="552"/>
      <c r="C92" s="455"/>
      <c r="D92" s="521"/>
      <c r="E92" s="448"/>
      <c r="F92" s="93" t="s">
        <v>562</v>
      </c>
      <c r="G92" s="523" t="s">
        <v>1024</v>
      </c>
      <c r="H92" s="523"/>
      <c r="I92" s="523"/>
      <c r="J92" s="523"/>
      <c r="K92" s="572"/>
      <c r="L92" s="444" t="e">
        <f>#REF!-#REF!*10%</f>
        <v>#REF!</v>
      </c>
    </row>
    <row r="93" spans="1:12" ht="15.6" customHeight="1" x14ac:dyDescent="0.25">
      <c r="A93" s="550"/>
      <c r="B93" s="552"/>
      <c r="C93" s="455"/>
      <c r="D93" s="521"/>
      <c r="E93" s="448"/>
      <c r="F93" s="93" t="s">
        <v>1183</v>
      </c>
      <c r="G93" s="573" t="s">
        <v>1180</v>
      </c>
      <c r="H93" s="574"/>
      <c r="I93" s="574"/>
      <c r="J93" s="575"/>
      <c r="K93" s="572"/>
      <c r="L93" s="444" t="e">
        <f>#REF!-#REF!*10%</f>
        <v>#REF!</v>
      </c>
    </row>
    <row r="94" spans="1:12" ht="15.6" customHeight="1" x14ac:dyDescent="0.25">
      <c r="A94" s="550"/>
      <c r="B94" s="552"/>
      <c r="C94" s="455"/>
      <c r="D94" s="521"/>
      <c r="E94" s="448"/>
      <c r="F94" s="93" t="s">
        <v>570</v>
      </c>
      <c r="G94" s="523" t="s">
        <v>613</v>
      </c>
      <c r="H94" s="523"/>
      <c r="I94" s="523"/>
      <c r="J94" s="523"/>
      <c r="K94" s="572"/>
      <c r="L94" s="444" t="e">
        <f>#REF!-#REF!*10%</f>
        <v>#REF!</v>
      </c>
    </row>
    <row r="95" spans="1:12" ht="15.6" customHeight="1" x14ac:dyDescent="0.25">
      <c r="A95" s="550"/>
      <c r="B95" s="552"/>
      <c r="C95" s="455"/>
      <c r="D95" s="521"/>
      <c r="E95" s="448"/>
      <c r="F95" s="111" t="s">
        <v>84</v>
      </c>
      <c r="G95" s="526">
        <v>1.2</v>
      </c>
      <c r="H95" s="526"/>
      <c r="I95" s="526"/>
      <c r="J95" s="526"/>
      <c r="K95" s="572"/>
      <c r="L95" s="444" t="e">
        <f>#REF!-#REF!*10%</f>
        <v>#REF!</v>
      </c>
    </row>
    <row r="96" spans="1:12" ht="15" customHeight="1" x14ac:dyDescent="0.25">
      <c r="A96" s="550"/>
      <c r="B96" s="553"/>
      <c r="C96" s="455"/>
      <c r="D96" s="521"/>
      <c r="E96" s="448"/>
      <c r="F96" s="96" t="s">
        <v>1016</v>
      </c>
      <c r="G96" s="454">
        <v>5</v>
      </c>
      <c r="H96" s="454"/>
      <c r="I96" s="454"/>
      <c r="J96" s="454"/>
      <c r="K96" s="572"/>
      <c r="L96" s="511" t="e">
        <f>#REF!-#REF!*10%</f>
        <v>#REF!</v>
      </c>
    </row>
    <row r="97" spans="1:12" ht="15" customHeight="1" x14ac:dyDescent="0.25">
      <c r="A97" s="549">
        <v>4</v>
      </c>
      <c r="B97" s="551"/>
      <c r="C97" s="455" t="s">
        <v>1214</v>
      </c>
      <c r="D97" s="520"/>
      <c r="E97" s="448"/>
      <c r="F97" s="110" t="s">
        <v>81</v>
      </c>
      <c r="G97" s="523" t="s">
        <v>6</v>
      </c>
      <c r="H97" s="523"/>
      <c r="I97" s="523"/>
      <c r="J97" s="523"/>
      <c r="K97" s="560">
        <v>3</v>
      </c>
      <c r="L97" s="498">
        <v>9234</v>
      </c>
    </row>
    <row r="98" spans="1:12" ht="15" customHeight="1" x14ac:dyDescent="0.25">
      <c r="A98" s="550"/>
      <c r="B98" s="552"/>
      <c r="C98" s="455"/>
      <c r="D98" s="521"/>
      <c r="E98" s="448"/>
      <c r="F98" s="110" t="s">
        <v>80</v>
      </c>
      <c r="G98" s="469">
        <v>35</v>
      </c>
      <c r="H98" s="469"/>
      <c r="I98" s="469"/>
      <c r="J98" s="469"/>
      <c r="K98" s="502"/>
      <c r="L98" s="499"/>
    </row>
    <row r="99" spans="1:12" ht="15" customHeight="1" x14ac:dyDescent="0.25">
      <c r="A99" s="550"/>
      <c r="B99" s="552"/>
      <c r="C99" s="455"/>
      <c r="D99" s="521"/>
      <c r="E99" s="448"/>
      <c r="F99" s="110" t="s">
        <v>8</v>
      </c>
      <c r="G99" s="240">
        <v>3000</v>
      </c>
      <c r="H99" s="241">
        <v>4000</v>
      </c>
      <c r="I99" s="312">
        <v>5000</v>
      </c>
      <c r="J99" s="242">
        <v>6000</v>
      </c>
      <c r="K99" s="502"/>
      <c r="L99" s="499"/>
    </row>
    <row r="100" spans="1:12" ht="15" customHeight="1" x14ac:dyDescent="0.25">
      <c r="A100" s="550"/>
      <c r="B100" s="552"/>
      <c r="C100" s="455"/>
      <c r="D100" s="521"/>
      <c r="E100" s="448"/>
      <c r="F100" s="110" t="s">
        <v>817</v>
      </c>
      <c r="G100" s="243">
        <f>G98*114</f>
        <v>3990</v>
      </c>
      <c r="H100" s="244">
        <f>G98*128</f>
        <v>4480</v>
      </c>
      <c r="I100" s="313">
        <f>G98*143</f>
        <v>5005</v>
      </c>
      <c r="J100" s="245">
        <f>G98*148</f>
        <v>5180</v>
      </c>
      <c r="K100" s="502"/>
      <c r="L100" s="499"/>
    </row>
    <row r="101" spans="1:12" ht="15" customHeight="1" x14ac:dyDescent="0.25">
      <c r="A101" s="550"/>
      <c r="B101" s="552"/>
      <c r="C101" s="455"/>
      <c r="D101" s="521"/>
      <c r="E101" s="448"/>
      <c r="F101" s="110" t="s">
        <v>1269</v>
      </c>
      <c r="G101" s="451">
        <v>0.98</v>
      </c>
      <c r="H101" s="451"/>
      <c r="I101" s="451"/>
      <c r="J101" s="451"/>
      <c r="K101" s="502"/>
      <c r="L101" s="499"/>
    </row>
    <row r="102" spans="1:12" ht="15" customHeight="1" x14ac:dyDescent="0.25">
      <c r="A102" s="550"/>
      <c r="B102" s="552"/>
      <c r="C102" s="455"/>
      <c r="D102" s="521"/>
      <c r="E102" s="448"/>
      <c r="F102" s="93" t="s">
        <v>699</v>
      </c>
      <c r="G102" s="523" t="s">
        <v>700</v>
      </c>
      <c r="H102" s="523"/>
      <c r="I102" s="523"/>
      <c r="J102" s="523"/>
      <c r="K102" s="502"/>
      <c r="L102" s="499"/>
    </row>
    <row r="103" spans="1:12" ht="15" customHeight="1" x14ac:dyDescent="0.25">
      <c r="A103" s="550"/>
      <c r="B103" s="552"/>
      <c r="C103" s="455"/>
      <c r="D103" s="521"/>
      <c r="E103" s="448"/>
      <c r="F103" s="93" t="s">
        <v>1181</v>
      </c>
      <c r="G103" s="462" t="s">
        <v>1179</v>
      </c>
      <c r="H103" s="463"/>
      <c r="I103" s="463"/>
      <c r="J103" s="464"/>
      <c r="K103" s="502"/>
      <c r="L103" s="499"/>
    </row>
    <row r="104" spans="1:12" ht="15" customHeight="1" x14ac:dyDescent="0.25">
      <c r="A104" s="550"/>
      <c r="B104" s="552"/>
      <c r="C104" s="455"/>
      <c r="D104" s="521"/>
      <c r="E104" s="448"/>
      <c r="F104" s="110" t="s">
        <v>83</v>
      </c>
      <c r="G104" s="524">
        <v>66</v>
      </c>
      <c r="H104" s="524"/>
      <c r="I104" s="524"/>
      <c r="J104" s="524"/>
      <c r="K104" s="502"/>
      <c r="L104" s="499"/>
    </row>
    <row r="105" spans="1:12" ht="15" customHeight="1" x14ac:dyDescent="0.25">
      <c r="A105" s="550"/>
      <c r="B105" s="552"/>
      <c r="C105" s="455"/>
      <c r="D105" s="521"/>
      <c r="E105" s="448"/>
      <c r="F105" s="110" t="s">
        <v>396</v>
      </c>
      <c r="G105" s="548" t="s">
        <v>397</v>
      </c>
      <c r="H105" s="524"/>
      <c r="I105" s="524"/>
      <c r="J105" s="524"/>
      <c r="K105" s="502"/>
      <c r="L105" s="499"/>
    </row>
    <row r="106" spans="1:12" ht="15" customHeight="1" x14ac:dyDescent="0.25">
      <c r="A106" s="550"/>
      <c r="B106" s="552"/>
      <c r="C106" s="455"/>
      <c r="D106" s="521"/>
      <c r="E106" s="448"/>
      <c r="F106" s="110" t="s">
        <v>256</v>
      </c>
      <c r="G106" s="524" t="s">
        <v>59</v>
      </c>
      <c r="H106" s="524"/>
      <c r="I106" s="524"/>
      <c r="J106" s="524"/>
      <c r="K106" s="502"/>
      <c r="L106" s="499"/>
    </row>
    <row r="107" spans="1:12" ht="15.6" customHeight="1" x14ac:dyDescent="0.25">
      <c r="A107" s="550"/>
      <c r="B107" s="552"/>
      <c r="C107" s="455"/>
      <c r="D107" s="521"/>
      <c r="E107" s="448"/>
      <c r="F107" s="93" t="s">
        <v>379</v>
      </c>
      <c r="G107" s="523" t="s">
        <v>380</v>
      </c>
      <c r="H107" s="523"/>
      <c r="I107" s="523"/>
      <c r="J107" s="523"/>
      <c r="K107" s="502"/>
      <c r="L107" s="499"/>
    </row>
    <row r="108" spans="1:12" ht="15.6" customHeight="1" x14ac:dyDescent="0.25">
      <c r="A108" s="550"/>
      <c r="B108" s="552"/>
      <c r="C108" s="455"/>
      <c r="D108" s="521"/>
      <c r="E108" s="448"/>
      <c r="F108" s="93" t="s">
        <v>701</v>
      </c>
      <c r="G108" s="523">
        <v>100000</v>
      </c>
      <c r="H108" s="523"/>
      <c r="I108" s="523"/>
      <c r="J108" s="523"/>
      <c r="K108" s="502"/>
      <c r="L108" s="499"/>
    </row>
    <row r="109" spans="1:12" ht="15.6" customHeight="1" x14ac:dyDescent="0.25">
      <c r="A109" s="550"/>
      <c r="B109" s="552"/>
      <c r="C109" s="455"/>
      <c r="D109" s="521"/>
      <c r="E109" s="448"/>
      <c r="F109" s="93" t="s">
        <v>257</v>
      </c>
      <c r="G109" s="523" t="s">
        <v>556</v>
      </c>
      <c r="H109" s="523"/>
      <c r="I109" s="523"/>
      <c r="J109" s="523"/>
      <c r="K109" s="502"/>
      <c r="L109" s="499"/>
    </row>
    <row r="110" spans="1:12" ht="15.6" customHeight="1" x14ac:dyDescent="0.25">
      <c r="A110" s="550"/>
      <c r="B110" s="552"/>
      <c r="C110" s="455"/>
      <c r="D110" s="521"/>
      <c r="E110" s="448"/>
      <c r="F110" s="93" t="s">
        <v>376</v>
      </c>
      <c r="G110" s="523" t="s">
        <v>392</v>
      </c>
      <c r="H110" s="523"/>
      <c r="I110" s="523"/>
      <c r="J110" s="523"/>
      <c r="K110" s="502"/>
      <c r="L110" s="499"/>
    </row>
    <row r="111" spans="1:12" ht="15.6" customHeight="1" x14ac:dyDescent="0.25">
      <c r="A111" s="550"/>
      <c r="B111" s="552"/>
      <c r="C111" s="455"/>
      <c r="D111" s="521"/>
      <c r="E111" s="448"/>
      <c r="F111" s="93" t="s">
        <v>702</v>
      </c>
      <c r="G111" s="523" t="s">
        <v>709</v>
      </c>
      <c r="H111" s="523"/>
      <c r="I111" s="523"/>
      <c r="J111" s="523"/>
      <c r="K111" s="502"/>
      <c r="L111" s="499"/>
    </row>
    <row r="112" spans="1:12" ht="15.6" customHeight="1" x14ac:dyDescent="0.25">
      <c r="A112" s="550"/>
      <c r="B112" s="552"/>
      <c r="C112" s="455"/>
      <c r="D112" s="521"/>
      <c r="E112" s="448"/>
      <c r="F112" s="93" t="s">
        <v>381</v>
      </c>
      <c r="G112" s="523" t="s">
        <v>382</v>
      </c>
      <c r="H112" s="523"/>
      <c r="I112" s="523"/>
      <c r="J112" s="523"/>
      <c r="K112" s="502"/>
      <c r="L112" s="500"/>
    </row>
    <row r="113" spans="1:12" ht="15.6" customHeight="1" x14ac:dyDescent="0.25">
      <c r="A113" s="550"/>
      <c r="B113" s="552"/>
      <c r="C113" s="455"/>
      <c r="D113" s="521"/>
      <c r="E113" s="448"/>
      <c r="F113" s="94" t="s">
        <v>358</v>
      </c>
      <c r="G113" s="523" t="s">
        <v>900</v>
      </c>
      <c r="H113" s="523"/>
      <c r="I113" s="523"/>
      <c r="J113" s="523"/>
      <c r="K113" s="571">
        <v>5</v>
      </c>
      <c r="L113" s="443">
        <v>9880</v>
      </c>
    </row>
    <row r="114" spans="1:12" ht="15.6" customHeight="1" x14ac:dyDescent="0.25">
      <c r="A114" s="550"/>
      <c r="B114" s="552"/>
      <c r="C114" s="455"/>
      <c r="D114" s="521"/>
      <c r="E114" s="448"/>
      <c r="F114" s="93" t="s">
        <v>383</v>
      </c>
      <c r="G114" s="523" t="s">
        <v>394</v>
      </c>
      <c r="H114" s="523"/>
      <c r="I114" s="523"/>
      <c r="J114" s="523"/>
      <c r="K114" s="572"/>
      <c r="L114" s="444" t="e">
        <f>#REF!-#REF!*10%</f>
        <v>#REF!</v>
      </c>
    </row>
    <row r="115" spans="1:12" ht="15.6" customHeight="1" x14ac:dyDescent="0.25">
      <c r="A115" s="550"/>
      <c r="B115" s="552"/>
      <c r="C115" s="455"/>
      <c r="D115" s="521"/>
      <c r="E115" s="448"/>
      <c r="F115" s="93" t="s">
        <v>389</v>
      </c>
      <c r="G115" s="523" t="s">
        <v>390</v>
      </c>
      <c r="H115" s="523"/>
      <c r="I115" s="523"/>
      <c r="J115" s="523"/>
      <c r="K115" s="572"/>
      <c r="L115" s="444" t="e">
        <f>#REF!-#REF!*10%</f>
        <v>#REF!</v>
      </c>
    </row>
    <row r="116" spans="1:12" ht="15.6" customHeight="1" x14ac:dyDescent="0.25">
      <c r="A116" s="550"/>
      <c r="B116" s="552"/>
      <c r="C116" s="455"/>
      <c r="D116" s="521"/>
      <c r="E116" s="448"/>
      <c r="F116" s="93" t="s">
        <v>704</v>
      </c>
      <c r="G116" s="523" t="s">
        <v>705</v>
      </c>
      <c r="H116" s="523"/>
      <c r="I116" s="523"/>
      <c r="J116" s="523"/>
      <c r="K116" s="572"/>
      <c r="L116" s="444" t="e">
        <f>#REF!-#REF!*10%</f>
        <v>#REF!</v>
      </c>
    </row>
    <row r="117" spans="1:12" ht="15.6" customHeight="1" x14ac:dyDescent="0.25">
      <c r="A117" s="550"/>
      <c r="B117" s="552"/>
      <c r="C117" s="455"/>
      <c r="D117" s="521"/>
      <c r="E117" s="448"/>
      <c r="F117" s="93" t="s">
        <v>706</v>
      </c>
      <c r="G117" s="523" t="s">
        <v>390</v>
      </c>
      <c r="H117" s="523"/>
      <c r="I117" s="523"/>
      <c r="J117" s="523"/>
      <c r="K117" s="572"/>
      <c r="L117" s="444" t="e">
        <f>#REF!-#REF!*10%</f>
        <v>#REF!</v>
      </c>
    </row>
    <row r="118" spans="1:12" ht="15.6" customHeight="1" x14ac:dyDescent="0.25">
      <c r="A118" s="550"/>
      <c r="B118" s="552"/>
      <c r="C118" s="455"/>
      <c r="D118" s="521"/>
      <c r="E118" s="448"/>
      <c r="F118" s="93" t="s">
        <v>1271</v>
      </c>
      <c r="G118" s="523" t="s">
        <v>390</v>
      </c>
      <c r="H118" s="523"/>
      <c r="I118" s="523"/>
      <c r="J118" s="523"/>
      <c r="K118" s="572"/>
      <c r="L118" s="444" t="e">
        <f>#REF!-#REF!*10%</f>
        <v>#REF!</v>
      </c>
    </row>
    <row r="119" spans="1:12" ht="15.6" customHeight="1" x14ac:dyDescent="0.25">
      <c r="A119" s="550"/>
      <c r="B119" s="552"/>
      <c r="C119" s="455"/>
      <c r="D119" s="521"/>
      <c r="E119" s="448"/>
      <c r="F119" s="93" t="s">
        <v>707</v>
      </c>
      <c r="G119" s="523" t="s">
        <v>1270</v>
      </c>
      <c r="H119" s="523"/>
      <c r="I119" s="523"/>
      <c r="J119" s="523"/>
      <c r="K119" s="572"/>
      <c r="L119" s="444" t="e">
        <f>#REF!-#REF!*10%</f>
        <v>#REF!</v>
      </c>
    </row>
    <row r="120" spans="1:12" ht="15.6" customHeight="1" x14ac:dyDescent="0.25">
      <c r="A120" s="550"/>
      <c r="B120" s="552"/>
      <c r="C120" s="455"/>
      <c r="D120" s="521"/>
      <c r="E120" s="448"/>
      <c r="F120" s="93" t="s">
        <v>708</v>
      </c>
      <c r="G120" s="523" t="s">
        <v>390</v>
      </c>
      <c r="H120" s="523"/>
      <c r="I120" s="523"/>
      <c r="J120" s="523"/>
      <c r="K120" s="572"/>
      <c r="L120" s="444" t="e">
        <f>#REF!-#REF!*10%</f>
        <v>#REF!</v>
      </c>
    </row>
    <row r="121" spans="1:12" ht="15.6" customHeight="1" x14ac:dyDescent="0.25">
      <c r="A121" s="550"/>
      <c r="B121" s="552"/>
      <c r="C121" s="455"/>
      <c r="D121" s="521"/>
      <c r="E121" s="448"/>
      <c r="F121" s="93" t="s">
        <v>377</v>
      </c>
      <c r="G121" s="523" t="s">
        <v>387</v>
      </c>
      <c r="H121" s="523"/>
      <c r="I121" s="523"/>
      <c r="J121" s="523"/>
      <c r="K121" s="572"/>
      <c r="L121" s="444" t="e">
        <f>#REF!-#REF!*10%</f>
        <v>#REF!</v>
      </c>
    </row>
    <row r="122" spans="1:12" ht="15.6" customHeight="1" x14ac:dyDescent="0.25">
      <c r="A122" s="550"/>
      <c r="B122" s="552"/>
      <c r="C122" s="455"/>
      <c r="D122" s="521"/>
      <c r="E122" s="448"/>
      <c r="F122" s="93" t="s">
        <v>388</v>
      </c>
      <c r="G122" s="523" t="s">
        <v>393</v>
      </c>
      <c r="H122" s="523"/>
      <c r="I122" s="523"/>
      <c r="J122" s="523"/>
      <c r="K122" s="572"/>
      <c r="L122" s="444" t="e">
        <f>#REF!-#REF!*10%</f>
        <v>#REF!</v>
      </c>
    </row>
    <row r="123" spans="1:12" ht="15.6" customHeight="1" x14ac:dyDescent="0.25">
      <c r="A123" s="550"/>
      <c r="B123" s="552"/>
      <c r="C123" s="455"/>
      <c r="D123" s="521"/>
      <c r="E123" s="448"/>
      <c r="F123" s="93" t="s">
        <v>562</v>
      </c>
      <c r="G123" s="523" t="s">
        <v>1024</v>
      </c>
      <c r="H123" s="523"/>
      <c r="I123" s="523"/>
      <c r="J123" s="523"/>
      <c r="K123" s="572"/>
      <c r="L123" s="444" t="e">
        <f>#REF!-#REF!*10%</f>
        <v>#REF!</v>
      </c>
    </row>
    <row r="124" spans="1:12" ht="15.6" customHeight="1" x14ac:dyDescent="0.25">
      <c r="A124" s="550"/>
      <c r="B124" s="552"/>
      <c r="C124" s="455"/>
      <c r="D124" s="521"/>
      <c r="E124" s="448"/>
      <c r="F124" s="93" t="s">
        <v>1183</v>
      </c>
      <c r="G124" s="573" t="s">
        <v>1180</v>
      </c>
      <c r="H124" s="574"/>
      <c r="I124" s="574"/>
      <c r="J124" s="575"/>
      <c r="K124" s="572"/>
      <c r="L124" s="444" t="e">
        <f>#REF!-#REF!*10%</f>
        <v>#REF!</v>
      </c>
    </row>
    <row r="125" spans="1:12" ht="15.6" customHeight="1" x14ac:dyDescent="0.25">
      <c r="A125" s="550"/>
      <c r="B125" s="552"/>
      <c r="C125" s="455"/>
      <c r="D125" s="521"/>
      <c r="E125" s="448"/>
      <c r="F125" s="93" t="s">
        <v>570</v>
      </c>
      <c r="G125" s="523" t="s">
        <v>613</v>
      </c>
      <c r="H125" s="523"/>
      <c r="I125" s="523"/>
      <c r="J125" s="523"/>
      <c r="K125" s="572"/>
      <c r="L125" s="444" t="e">
        <f>#REF!-#REF!*10%</f>
        <v>#REF!</v>
      </c>
    </row>
    <row r="126" spans="1:12" ht="15.6" customHeight="1" x14ac:dyDescent="0.25">
      <c r="A126" s="550"/>
      <c r="B126" s="552"/>
      <c r="C126" s="455"/>
      <c r="D126" s="521"/>
      <c r="E126" s="448"/>
      <c r="F126" s="111" t="s">
        <v>84</v>
      </c>
      <c r="G126" s="526">
        <v>1.2</v>
      </c>
      <c r="H126" s="526"/>
      <c r="I126" s="526"/>
      <c r="J126" s="526"/>
      <c r="K126" s="572"/>
      <c r="L126" s="444" t="e">
        <f>#REF!-#REF!*10%</f>
        <v>#REF!</v>
      </c>
    </row>
    <row r="127" spans="1:12" ht="15" customHeight="1" x14ac:dyDescent="0.25">
      <c r="A127" s="550"/>
      <c r="B127" s="553"/>
      <c r="C127" s="455"/>
      <c r="D127" s="521"/>
      <c r="E127" s="448"/>
      <c r="F127" s="96" t="s">
        <v>1016</v>
      </c>
      <c r="G127" s="454">
        <v>5</v>
      </c>
      <c r="H127" s="454"/>
      <c r="I127" s="454"/>
      <c r="J127" s="454"/>
      <c r="K127" s="572"/>
      <c r="L127" s="511" t="e">
        <f>#REF!-#REF!*10%</f>
        <v>#REF!</v>
      </c>
    </row>
    <row r="128" spans="1:12" ht="15" customHeight="1" x14ac:dyDescent="0.25">
      <c r="A128" s="549">
        <v>5</v>
      </c>
      <c r="B128" s="551"/>
      <c r="C128" s="455" t="s">
        <v>1215</v>
      </c>
      <c r="D128" s="520"/>
      <c r="E128" s="448"/>
      <c r="F128" s="110" t="s">
        <v>81</v>
      </c>
      <c r="G128" s="523" t="s">
        <v>6</v>
      </c>
      <c r="H128" s="523"/>
      <c r="I128" s="523"/>
      <c r="J128" s="523"/>
      <c r="K128" s="560">
        <v>3</v>
      </c>
      <c r="L128" s="498">
        <v>10582</v>
      </c>
    </row>
    <row r="129" spans="1:12" ht="15" customHeight="1" x14ac:dyDescent="0.25">
      <c r="A129" s="550"/>
      <c r="B129" s="552"/>
      <c r="C129" s="455"/>
      <c r="D129" s="521"/>
      <c r="E129" s="448"/>
      <c r="F129" s="110" t="s">
        <v>80</v>
      </c>
      <c r="G129" s="469">
        <v>42</v>
      </c>
      <c r="H129" s="469"/>
      <c r="I129" s="469"/>
      <c r="J129" s="469"/>
      <c r="K129" s="502"/>
      <c r="L129" s="499"/>
    </row>
    <row r="130" spans="1:12" ht="15" customHeight="1" x14ac:dyDescent="0.25">
      <c r="A130" s="550"/>
      <c r="B130" s="552"/>
      <c r="C130" s="455"/>
      <c r="D130" s="521"/>
      <c r="E130" s="448"/>
      <c r="F130" s="110" t="s">
        <v>8</v>
      </c>
      <c r="G130" s="240">
        <v>3000</v>
      </c>
      <c r="H130" s="241">
        <v>4000</v>
      </c>
      <c r="I130" s="312">
        <v>5000</v>
      </c>
      <c r="J130" s="242">
        <v>6000</v>
      </c>
      <c r="K130" s="502"/>
      <c r="L130" s="499"/>
    </row>
    <row r="131" spans="1:12" ht="15" customHeight="1" x14ac:dyDescent="0.25">
      <c r="A131" s="550"/>
      <c r="B131" s="552"/>
      <c r="C131" s="455"/>
      <c r="D131" s="521"/>
      <c r="E131" s="448"/>
      <c r="F131" s="110" t="s">
        <v>817</v>
      </c>
      <c r="G131" s="243">
        <f>G129*114</f>
        <v>4788</v>
      </c>
      <c r="H131" s="244">
        <f>G129*128</f>
        <v>5376</v>
      </c>
      <c r="I131" s="313">
        <f>G129*143</f>
        <v>6006</v>
      </c>
      <c r="J131" s="245">
        <f>G129*148</f>
        <v>6216</v>
      </c>
      <c r="K131" s="502"/>
      <c r="L131" s="499"/>
    </row>
    <row r="132" spans="1:12" ht="15" customHeight="1" x14ac:dyDescent="0.25">
      <c r="A132" s="550"/>
      <c r="B132" s="552"/>
      <c r="C132" s="455"/>
      <c r="D132" s="521"/>
      <c r="E132" s="448"/>
      <c r="F132" s="110" t="s">
        <v>1269</v>
      </c>
      <c r="G132" s="451">
        <v>0.98</v>
      </c>
      <c r="H132" s="451"/>
      <c r="I132" s="451"/>
      <c r="J132" s="451"/>
      <c r="K132" s="502"/>
      <c r="L132" s="499"/>
    </row>
    <row r="133" spans="1:12" ht="15" customHeight="1" x14ac:dyDescent="0.25">
      <c r="A133" s="550"/>
      <c r="B133" s="552"/>
      <c r="C133" s="455"/>
      <c r="D133" s="521"/>
      <c r="E133" s="448"/>
      <c r="F133" s="93" t="s">
        <v>699</v>
      </c>
      <c r="G133" s="523" t="s">
        <v>700</v>
      </c>
      <c r="H133" s="523"/>
      <c r="I133" s="523"/>
      <c r="J133" s="523"/>
      <c r="K133" s="502"/>
      <c r="L133" s="499"/>
    </row>
    <row r="134" spans="1:12" ht="15" customHeight="1" x14ac:dyDescent="0.25">
      <c r="A134" s="550"/>
      <c r="B134" s="552"/>
      <c r="C134" s="455"/>
      <c r="D134" s="521"/>
      <c r="E134" s="448"/>
      <c r="F134" s="93" t="s">
        <v>1181</v>
      </c>
      <c r="G134" s="462" t="s">
        <v>1179</v>
      </c>
      <c r="H134" s="463"/>
      <c r="I134" s="463"/>
      <c r="J134" s="464"/>
      <c r="K134" s="502"/>
      <c r="L134" s="499"/>
    </row>
    <row r="135" spans="1:12" ht="15" customHeight="1" x14ac:dyDescent="0.25">
      <c r="A135" s="550"/>
      <c r="B135" s="552"/>
      <c r="C135" s="455"/>
      <c r="D135" s="521"/>
      <c r="E135" s="448"/>
      <c r="F135" s="110" t="s">
        <v>83</v>
      </c>
      <c r="G135" s="524">
        <v>66</v>
      </c>
      <c r="H135" s="524"/>
      <c r="I135" s="524"/>
      <c r="J135" s="524"/>
      <c r="K135" s="502"/>
      <c r="L135" s="499"/>
    </row>
    <row r="136" spans="1:12" ht="15" customHeight="1" x14ac:dyDescent="0.25">
      <c r="A136" s="550"/>
      <c r="B136" s="552"/>
      <c r="C136" s="455"/>
      <c r="D136" s="521"/>
      <c r="E136" s="448"/>
      <c r="F136" s="110" t="s">
        <v>396</v>
      </c>
      <c r="G136" s="548" t="s">
        <v>397</v>
      </c>
      <c r="H136" s="524"/>
      <c r="I136" s="524"/>
      <c r="J136" s="524"/>
      <c r="K136" s="502"/>
      <c r="L136" s="499"/>
    </row>
    <row r="137" spans="1:12" ht="15" customHeight="1" x14ac:dyDescent="0.25">
      <c r="A137" s="550"/>
      <c r="B137" s="552"/>
      <c r="C137" s="455"/>
      <c r="D137" s="521"/>
      <c r="E137" s="448"/>
      <c r="F137" s="110" t="s">
        <v>256</v>
      </c>
      <c r="G137" s="524" t="s">
        <v>60</v>
      </c>
      <c r="H137" s="524"/>
      <c r="I137" s="524"/>
      <c r="J137" s="524"/>
      <c r="K137" s="502"/>
      <c r="L137" s="499"/>
    </row>
    <row r="138" spans="1:12" ht="15.6" customHeight="1" x14ac:dyDescent="0.25">
      <c r="A138" s="550"/>
      <c r="B138" s="552"/>
      <c r="C138" s="455"/>
      <c r="D138" s="521"/>
      <c r="E138" s="448"/>
      <c r="F138" s="93" t="s">
        <v>379</v>
      </c>
      <c r="G138" s="523" t="s">
        <v>380</v>
      </c>
      <c r="H138" s="523"/>
      <c r="I138" s="523"/>
      <c r="J138" s="523"/>
      <c r="K138" s="502"/>
      <c r="L138" s="499"/>
    </row>
    <row r="139" spans="1:12" ht="15.6" customHeight="1" x14ac:dyDescent="0.25">
      <c r="A139" s="550"/>
      <c r="B139" s="552"/>
      <c r="C139" s="455"/>
      <c r="D139" s="521"/>
      <c r="E139" s="448"/>
      <c r="F139" s="93" t="s">
        <v>701</v>
      </c>
      <c r="G139" s="523">
        <v>100000</v>
      </c>
      <c r="H139" s="523"/>
      <c r="I139" s="523"/>
      <c r="J139" s="523"/>
      <c r="K139" s="502"/>
      <c r="L139" s="499"/>
    </row>
    <row r="140" spans="1:12" ht="15.6" customHeight="1" x14ac:dyDescent="0.25">
      <c r="A140" s="550"/>
      <c r="B140" s="552"/>
      <c r="C140" s="455"/>
      <c r="D140" s="521"/>
      <c r="E140" s="448"/>
      <c r="F140" s="93" t="s">
        <v>257</v>
      </c>
      <c r="G140" s="523" t="s">
        <v>556</v>
      </c>
      <c r="H140" s="523"/>
      <c r="I140" s="523"/>
      <c r="J140" s="523"/>
      <c r="K140" s="502"/>
      <c r="L140" s="499"/>
    </row>
    <row r="141" spans="1:12" ht="15.6" customHeight="1" x14ac:dyDescent="0.25">
      <c r="A141" s="550"/>
      <c r="B141" s="552"/>
      <c r="C141" s="455"/>
      <c r="D141" s="521"/>
      <c r="E141" s="448"/>
      <c r="F141" s="93" t="s">
        <v>376</v>
      </c>
      <c r="G141" s="523" t="s">
        <v>392</v>
      </c>
      <c r="H141" s="523"/>
      <c r="I141" s="523"/>
      <c r="J141" s="523"/>
      <c r="K141" s="502"/>
      <c r="L141" s="499"/>
    </row>
    <row r="142" spans="1:12" ht="15.6" customHeight="1" x14ac:dyDescent="0.25">
      <c r="A142" s="550"/>
      <c r="B142" s="552"/>
      <c r="C142" s="455"/>
      <c r="D142" s="521"/>
      <c r="E142" s="448"/>
      <c r="F142" s="93" t="s">
        <v>702</v>
      </c>
      <c r="G142" s="523" t="s">
        <v>709</v>
      </c>
      <c r="H142" s="523"/>
      <c r="I142" s="523"/>
      <c r="J142" s="523"/>
      <c r="K142" s="502"/>
      <c r="L142" s="499"/>
    </row>
    <row r="143" spans="1:12" ht="15.6" customHeight="1" x14ac:dyDescent="0.25">
      <c r="A143" s="550"/>
      <c r="B143" s="552"/>
      <c r="C143" s="455"/>
      <c r="D143" s="521"/>
      <c r="E143" s="448"/>
      <c r="F143" s="93" t="s">
        <v>381</v>
      </c>
      <c r="G143" s="523" t="s">
        <v>382</v>
      </c>
      <c r="H143" s="523"/>
      <c r="I143" s="523"/>
      <c r="J143" s="523"/>
      <c r="K143" s="502"/>
      <c r="L143" s="500"/>
    </row>
    <row r="144" spans="1:12" ht="15.6" customHeight="1" x14ac:dyDescent="0.25">
      <c r="A144" s="550"/>
      <c r="B144" s="552"/>
      <c r="C144" s="455"/>
      <c r="D144" s="521"/>
      <c r="E144" s="448"/>
      <c r="F144" s="94" t="s">
        <v>358</v>
      </c>
      <c r="G144" s="523" t="s">
        <v>900</v>
      </c>
      <c r="H144" s="523"/>
      <c r="I144" s="523"/>
      <c r="J144" s="523"/>
      <c r="K144" s="571">
        <v>5</v>
      </c>
      <c r="L144" s="443">
        <v>11323</v>
      </c>
    </row>
    <row r="145" spans="1:12" ht="15.6" customHeight="1" x14ac:dyDescent="0.25">
      <c r="A145" s="550"/>
      <c r="B145" s="552"/>
      <c r="C145" s="455"/>
      <c r="D145" s="521"/>
      <c r="E145" s="448"/>
      <c r="F145" s="93" t="s">
        <v>383</v>
      </c>
      <c r="G145" s="523" t="s">
        <v>394</v>
      </c>
      <c r="H145" s="523"/>
      <c r="I145" s="523"/>
      <c r="J145" s="523"/>
      <c r="K145" s="572"/>
      <c r="L145" s="444" t="e">
        <f>#REF!-#REF!*10%</f>
        <v>#REF!</v>
      </c>
    </row>
    <row r="146" spans="1:12" ht="15.6" customHeight="1" x14ac:dyDescent="0.25">
      <c r="A146" s="550"/>
      <c r="B146" s="552"/>
      <c r="C146" s="455"/>
      <c r="D146" s="521"/>
      <c r="E146" s="448"/>
      <c r="F146" s="93" t="s">
        <v>389</v>
      </c>
      <c r="G146" s="523" t="s">
        <v>390</v>
      </c>
      <c r="H146" s="523"/>
      <c r="I146" s="523"/>
      <c r="J146" s="523"/>
      <c r="K146" s="572"/>
      <c r="L146" s="444" t="e">
        <f>#REF!-#REF!*10%</f>
        <v>#REF!</v>
      </c>
    </row>
    <row r="147" spans="1:12" ht="15.6" customHeight="1" x14ac:dyDescent="0.25">
      <c r="A147" s="550"/>
      <c r="B147" s="552"/>
      <c r="C147" s="455"/>
      <c r="D147" s="521"/>
      <c r="E147" s="448"/>
      <c r="F147" s="93" t="s">
        <v>704</v>
      </c>
      <c r="G147" s="523" t="s">
        <v>705</v>
      </c>
      <c r="H147" s="523"/>
      <c r="I147" s="523"/>
      <c r="J147" s="523"/>
      <c r="K147" s="572"/>
      <c r="L147" s="444" t="e">
        <f>#REF!-#REF!*10%</f>
        <v>#REF!</v>
      </c>
    </row>
    <row r="148" spans="1:12" ht="15.6" customHeight="1" x14ac:dyDescent="0.25">
      <c r="A148" s="550"/>
      <c r="B148" s="552"/>
      <c r="C148" s="455"/>
      <c r="D148" s="521"/>
      <c r="E148" s="448"/>
      <c r="F148" s="93" t="s">
        <v>706</v>
      </c>
      <c r="G148" s="523" t="s">
        <v>390</v>
      </c>
      <c r="H148" s="523"/>
      <c r="I148" s="523"/>
      <c r="J148" s="523"/>
      <c r="K148" s="572"/>
      <c r="L148" s="444" t="e">
        <f>#REF!-#REF!*10%</f>
        <v>#REF!</v>
      </c>
    </row>
    <row r="149" spans="1:12" ht="15.6" customHeight="1" x14ac:dyDescent="0.25">
      <c r="A149" s="550"/>
      <c r="B149" s="552"/>
      <c r="C149" s="455"/>
      <c r="D149" s="521"/>
      <c r="E149" s="448"/>
      <c r="F149" s="93" t="s">
        <v>1271</v>
      </c>
      <c r="G149" s="523" t="s">
        <v>390</v>
      </c>
      <c r="H149" s="523"/>
      <c r="I149" s="523"/>
      <c r="J149" s="523"/>
      <c r="K149" s="572"/>
      <c r="L149" s="444" t="e">
        <f>#REF!-#REF!*10%</f>
        <v>#REF!</v>
      </c>
    </row>
    <row r="150" spans="1:12" ht="15.6" customHeight="1" x14ac:dyDescent="0.25">
      <c r="A150" s="550"/>
      <c r="B150" s="552"/>
      <c r="C150" s="455"/>
      <c r="D150" s="521"/>
      <c r="E150" s="448"/>
      <c r="F150" s="93" t="s">
        <v>707</v>
      </c>
      <c r="G150" s="523" t="s">
        <v>1270</v>
      </c>
      <c r="H150" s="523"/>
      <c r="I150" s="523"/>
      <c r="J150" s="523"/>
      <c r="K150" s="572"/>
      <c r="L150" s="444" t="e">
        <f>#REF!-#REF!*10%</f>
        <v>#REF!</v>
      </c>
    </row>
    <row r="151" spans="1:12" ht="15.6" customHeight="1" x14ac:dyDescent="0.25">
      <c r="A151" s="550"/>
      <c r="B151" s="552"/>
      <c r="C151" s="455"/>
      <c r="D151" s="521"/>
      <c r="E151" s="448"/>
      <c r="F151" s="93" t="s">
        <v>708</v>
      </c>
      <c r="G151" s="523" t="s">
        <v>390</v>
      </c>
      <c r="H151" s="523"/>
      <c r="I151" s="523"/>
      <c r="J151" s="523"/>
      <c r="K151" s="572"/>
      <c r="L151" s="444" t="e">
        <f>#REF!-#REF!*10%</f>
        <v>#REF!</v>
      </c>
    </row>
    <row r="152" spans="1:12" ht="15.6" customHeight="1" x14ac:dyDescent="0.25">
      <c r="A152" s="550"/>
      <c r="B152" s="552"/>
      <c r="C152" s="455"/>
      <c r="D152" s="521"/>
      <c r="E152" s="448"/>
      <c r="F152" s="93" t="s">
        <v>377</v>
      </c>
      <c r="G152" s="523" t="s">
        <v>387</v>
      </c>
      <c r="H152" s="523"/>
      <c r="I152" s="523"/>
      <c r="J152" s="523"/>
      <c r="K152" s="572"/>
      <c r="L152" s="444" t="e">
        <f>#REF!-#REF!*10%</f>
        <v>#REF!</v>
      </c>
    </row>
    <row r="153" spans="1:12" ht="15.6" customHeight="1" x14ac:dyDescent="0.25">
      <c r="A153" s="550"/>
      <c r="B153" s="552"/>
      <c r="C153" s="455"/>
      <c r="D153" s="521"/>
      <c r="E153" s="448"/>
      <c r="F153" s="93" t="s">
        <v>388</v>
      </c>
      <c r="G153" s="523" t="s">
        <v>393</v>
      </c>
      <c r="H153" s="523"/>
      <c r="I153" s="523"/>
      <c r="J153" s="523"/>
      <c r="K153" s="572"/>
      <c r="L153" s="444" t="e">
        <f>#REF!-#REF!*10%</f>
        <v>#REF!</v>
      </c>
    </row>
    <row r="154" spans="1:12" ht="15.6" customHeight="1" x14ac:dyDescent="0.25">
      <c r="A154" s="550"/>
      <c r="B154" s="552"/>
      <c r="C154" s="455"/>
      <c r="D154" s="521"/>
      <c r="E154" s="448"/>
      <c r="F154" s="93" t="s">
        <v>562</v>
      </c>
      <c r="G154" s="523" t="s">
        <v>1024</v>
      </c>
      <c r="H154" s="523"/>
      <c r="I154" s="523"/>
      <c r="J154" s="523"/>
      <c r="K154" s="572"/>
      <c r="L154" s="444" t="e">
        <f>#REF!-#REF!*10%</f>
        <v>#REF!</v>
      </c>
    </row>
    <row r="155" spans="1:12" ht="15.6" customHeight="1" x14ac:dyDescent="0.25">
      <c r="A155" s="550"/>
      <c r="B155" s="552"/>
      <c r="C155" s="455"/>
      <c r="D155" s="521"/>
      <c r="E155" s="448"/>
      <c r="F155" s="93" t="s">
        <v>1183</v>
      </c>
      <c r="G155" s="573" t="s">
        <v>1180</v>
      </c>
      <c r="H155" s="574"/>
      <c r="I155" s="574"/>
      <c r="J155" s="575"/>
      <c r="K155" s="572"/>
      <c r="L155" s="444" t="e">
        <f>#REF!-#REF!*10%</f>
        <v>#REF!</v>
      </c>
    </row>
    <row r="156" spans="1:12" ht="15.6" customHeight="1" x14ac:dyDescent="0.25">
      <c r="A156" s="550"/>
      <c r="B156" s="552"/>
      <c r="C156" s="455"/>
      <c r="D156" s="521"/>
      <c r="E156" s="448"/>
      <c r="F156" s="93" t="s">
        <v>570</v>
      </c>
      <c r="G156" s="523" t="s">
        <v>613</v>
      </c>
      <c r="H156" s="523"/>
      <c r="I156" s="523"/>
      <c r="J156" s="523"/>
      <c r="K156" s="572"/>
      <c r="L156" s="444" t="e">
        <f>#REF!-#REF!*10%</f>
        <v>#REF!</v>
      </c>
    </row>
    <row r="157" spans="1:12" ht="15.6" customHeight="1" x14ac:dyDescent="0.25">
      <c r="A157" s="550"/>
      <c r="B157" s="552"/>
      <c r="C157" s="455"/>
      <c r="D157" s="521"/>
      <c r="E157" s="448"/>
      <c r="F157" s="111" t="s">
        <v>84</v>
      </c>
      <c r="G157" s="526">
        <v>1.2</v>
      </c>
      <c r="H157" s="526"/>
      <c r="I157" s="526"/>
      <c r="J157" s="526"/>
      <c r="K157" s="572"/>
      <c r="L157" s="444" t="e">
        <f>#REF!-#REF!*10%</f>
        <v>#REF!</v>
      </c>
    </row>
    <row r="158" spans="1:12" ht="15" customHeight="1" x14ac:dyDescent="0.25">
      <c r="A158" s="550"/>
      <c r="B158" s="553"/>
      <c r="C158" s="455"/>
      <c r="D158" s="521"/>
      <c r="E158" s="448"/>
      <c r="F158" s="96" t="s">
        <v>1016</v>
      </c>
      <c r="G158" s="454">
        <v>5</v>
      </c>
      <c r="H158" s="454"/>
      <c r="I158" s="454"/>
      <c r="J158" s="454"/>
      <c r="K158" s="572"/>
      <c r="L158" s="511" t="e">
        <f>#REF!-#REF!*10%</f>
        <v>#REF!</v>
      </c>
    </row>
    <row r="159" spans="1:12" ht="15" customHeight="1" x14ac:dyDescent="0.25">
      <c r="A159" s="549">
        <v>6</v>
      </c>
      <c r="B159" s="551"/>
      <c r="C159" s="455" t="s">
        <v>1216</v>
      </c>
      <c r="D159" s="520"/>
      <c r="E159" s="448"/>
      <c r="F159" s="110" t="s">
        <v>81</v>
      </c>
      <c r="G159" s="523" t="s">
        <v>6</v>
      </c>
      <c r="H159" s="523"/>
      <c r="I159" s="523"/>
      <c r="J159" s="523"/>
      <c r="K159" s="560">
        <v>3</v>
      </c>
      <c r="L159" s="498">
        <v>11063</v>
      </c>
    </row>
    <row r="160" spans="1:12" ht="15" customHeight="1" x14ac:dyDescent="0.25">
      <c r="A160" s="550"/>
      <c r="B160" s="552"/>
      <c r="C160" s="455"/>
      <c r="D160" s="521"/>
      <c r="E160" s="448"/>
      <c r="F160" s="110" t="s">
        <v>80</v>
      </c>
      <c r="G160" s="469">
        <v>52</v>
      </c>
      <c r="H160" s="469"/>
      <c r="I160" s="469"/>
      <c r="J160" s="469"/>
      <c r="K160" s="502"/>
      <c r="L160" s="499"/>
    </row>
    <row r="161" spans="1:12" ht="15" customHeight="1" x14ac:dyDescent="0.25">
      <c r="A161" s="550"/>
      <c r="B161" s="552"/>
      <c r="C161" s="455"/>
      <c r="D161" s="521"/>
      <c r="E161" s="448"/>
      <c r="F161" s="110" t="s">
        <v>8</v>
      </c>
      <c r="G161" s="240">
        <v>3000</v>
      </c>
      <c r="H161" s="241">
        <v>4000</v>
      </c>
      <c r="I161" s="312">
        <v>5000</v>
      </c>
      <c r="J161" s="242">
        <v>6000</v>
      </c>
      <c r="K161" s="502"/>
      <c r="L161" s="499"/>
    </row>
    <row r="162" spans="1:12" ht="15" customHeight="1" x14ac:dyDescent="0.25">
      <c r="A162" s="550"/>
      <c r="B162" s="552"/>
      <c r="C162" s="455"/>
      <c r="D162" s="521"/>
      <c r="E162" s="448"/>
      <c r="F162" s="110" t="s">
        <v>817</v>
      </c>
      <c r="G162" s="243">
        <f>G160*114</f>
        <v>5928</v>
      </c>
      <c r="H162" s="244">
        <f>G160*128</f>
        <v>6656</v>
      </c>
      <c r="I162" s="313">
        <f>G160*143</f>
        <v>7436</v>
      </c>
      <c r="J162" s="245">
        <f>G160*148</f>
        <v>7696</v>
      </c>
      <c r="K162" s="502"/>
      <c r="L162" s="499"/>
    </row>
    <row r="163" spans="1:12" ht="15" customHeight="1" x14ac:dyDescent="0.25">
      <c r="A163" s="550"/>
      <c r="B163" s="552"/>
      <c r="C163" s="455"/>
      <c r="D163" s="521"/>
      <c r="E163" s="448"/>
      <c r="F163" s="110" t="s">
        <v>1269</v>
      </c>
      <c r="G163" s="451">
        <v>0.98</v>
      </c>
      <c r="H163" s="451"/>
      <c r="I163" s="451"/>
      <c r="J163" s="451"/>
      <c r="K163" s="502"/>
      <c r="L163" s="499"/>
    </row>
    <row r="164" spans="1:12" ht="15" customHeight="1" x14ac:dyDescent="0.25">
      <c r="A164" s="550"/>
      <c r="B164" s="552"/>
      <c r="C164" s="455"/>
      <c r="D164" s="521"/>
      <c r="E164" s="448"/>
      <c r="F164" s="93" t="s">
        <v>699</v>
      </c>
      <c r="G164" s="523" t="s">
        <v>700</v>
      </c>
      <c r="H164" s="523"/>
      <c r="I164" s="523"/>
      <c r="J164" s="523"/>
      <c r="K164" s="502"/>
      <c r="L164" s="499"/>
    </row>
    <row r="165" spans="1:12" ht="15" customHeight="1" x14ac:dyDescent="0.25">
      <c r="A165" s="550"/>
      <c r="B165" s="552"/>
      <c r="C165" s="455"/>
      <c r="D165" s="521"/>
      <c r="E165" s="448"/>
      <c r="F165" s="93" t="s">
        <v>1181</v>
      </c>
      <c r="G165" s="462" t="s">
        <v>1179</v>
      </c>
      <c r="H165" s="463"/>
      <c r="I165" s="463"/>
      <c r="J165" s="464"/>
      <c r="K165" s="502"/>
      <c r="L165" s="499"/>
    </row>
    <row r="166" spans="1:12" ht="15" customHeight="1" x14ac:dyDescent="0.25">
      <c r="A166" s="550"/>
      <c r="B166" s="552"/>
      <c r="C166" s="455"/>
      <c r="D166" s="521"/>
      <c r="E166" s="448"/>
      <c r="F166" s="110" t="s">
        <v>83</v>
      </c>
      <c r="G166" s="524">
        <v>66</v>
      </c>
      <c r="H166" s="524"/>
      <c r="I166" s="524"/>
      <c r="J166" s="524"/>
      <c r="K166" s="502"/>
      <c r="L166" s="499"/>
    </row>
    <row r="167" spans="1:12" ht="15" customHeight="1" x14ac:dyDescent="0.25">
      <c r="A167" s="550"/>
      <c r="B167" s="552"/>
      <c r="C167" s="455"/>
      <c r="D167" s="521"/>
      <c r="E167" s="448"/>
      <c r="F167" s="110" t="s">
        <v>396</v>
      </c>
      <c r="G167" s="548" t="s">
        <v>397</v>
      </c>
      <c r="H167" s="524"/>
      <c r="I167" s="524"/>
      <c r="J167" s="524"/>
      <c r="K167" s="502"/>
      <c r="L167" s="499"/>
    </row>
    <row r="168" spans="1:12" ht="15" customHeight="1" x14ac:dyDescent="0.25">
      <c r="A168" s="550"/>
      <c r="B168" s="552"/>
      <c r="C168" s="455"/>
      <c r="D168" s="521"/>
      <c r="E168" s="448"/>
      <c r="F168" s="110" t="s">
        <v>256</v>
      </c>
      <c r="G168" s="524" t="s">
        <v>70</v>
      </c>
      <c r="H168" s="524"/>
      <c r="I168" s="524"/>
      <c r="J168" s="524"/>
      <c r="K168" s="502"/>
      <c r="L168" s="499"/>
    </row>
    <row r="169" spans="1:12" ht="15.6" customHeight="1" x14ac:dyDescent="0.25">
      <c r="A169" s="550"/>
      <c r="B169" s="552"/>
      <c r="C169" s="455"/>
      <c r="D169" s="521"/>
      <c r="E169" s="448"/>
      <c r="F169" s="93" t="s">
        <v>379</v>
      </c>
      <c r="G169" s="523" t="s">
        <v>380</v>
      </c>
      <c r="H169" s="523"/>
      <c r="I169" s="523"/>
      <c r="J169" s="523"/>
      <c r="K169" s="502"/>
      <c r="L169" s="499"/>
    </row>
    <row r="170" spans="1:12" ht="15.6" customHeight="1" x14ac:dyDescent="0.25">
      <c r="A170" s="550"/>
      <c r="B170" s="552"/>
      <c r="C170" s="455"/>
      <c r="D170" s="521"/>
      <c r="E170" s="448"/>
      <c r="F170" s="93" t="s">
        <v>701</v>
      </c>
      <c r="G170" s="523">
        <v>100000</v>
      </c>
      <c r="H170" s="523"/>
      <c r="I170" s="523"/>
      <c r="J170" s="523"/>
      <c r="K170" s="502"/>
      <c r="L170" s="499"/>
    </row>
    <row r="171" spans="1:12" ht="15.6" customHeight="1" x14ac:dyDescent="0.25">
      <c r="A171" s="550"/>
      <c r="B171" s="552"/>
      <c r="C171" s="455"/>
      <c r="D171" s="521"/>
      <c r="E171" s="448"/>
      <c r="F171" s="93" t="s">
        <v>257</v>
      </c>
      <c r="G171" s="523" t="s">
        <v>556</v>
      </c>
      <c r="H171" s="523"/>
      <c r="I171" s="523"/>
      <c r="J171" s="523"/>
      <c r="K171" s="502"/>
      <c r="L171" s="499"/>
    </row>
    <row r="172" spans="1:12" ht="15.6" customHeight="1" x14ac:dyDescent="0.25">
      <c r="A172" s="550"/>
      <c r="B172" s="552"/>
      <c r="C172" s="455"/>
      <c r="D172" s="521"/>
      <c r="E172" s="448"/>
      <c r="F172" s="93" t="s">
        <v>376</v>
      </c>
      <c r="G172" s="523" t="s">
        <v>392</v>
      </c>
      <c r="H172" s="523"/>
      <c r="I172" s="523"/>
      <c r="J172" s="523"/>
      <c r="K172" s="502"/>
      <c r="L172" s="499"/>
    </row>
    <row r="173" spans="1:12" ht="15.6" customHeight="1" x14ac:dyDescent="0.25">
      <c r="A173" s="550"/>
      <c r="B173" s="552"/>
      <c r="C173" s="455"/>
      <c r="D173" s="521"/>
      <c r="E173" s="448"/>
      <c r="F173" s="93" t="s">
        <v>702</v>
      </c>
      <c r="G173" s="523" t="s">
        <v>709</v>
      </c>
      <c r="H173" s="523"/>
      <c r="I173" s="523"/>
      <c r="J173" s="523"/>
      <c r="K173" s="502"/>
      <c r="L173" s="499"/>
    </row>
    <row r="174" spans="1:12" ht="15.6" customHeight="1" x14ac:dyDescent="0.25">
      <c r="A174" s="550"/>
      <c r="B174" s="552"/>
      <c r="C174" s="455"/>
      <c r="D174" s="521"/>
      <c r="E174" s="448"/>
      <c r="F174" s="93" t="s">
        <v>381</v>
      </c>
      <c r="G174" s="523" t="s">
        <v>382</v>
      </c>
      <c r="H174" s="523"/>
      <c r="I174" s="523"/>
      <c r="J174" s="523"/>
      <c r="K174" s="502"/>
      <c r="L174" s="500"/>
    </row>
    <row r="175" spans="1:12" ht="15.6" customHeight="1" x14ac:dyDescent="0.25">
      <c r="A175" s="550"/>
      <c r="B175" s="552"/>
      <c r="C175" s="455"/>
      <c r="D175" s="521"/>
      <c r="E175" s="448"/>
      <c r="F175" s="94" t="s">
        <v>358</v>
      </c>
      <c r="G175" s="523" t="s">
        <v>900</v>
      </c>
      <c r="H175" s="523"/>
      <c r="I175" s="523"/>
      <c r="J175" s="523"/>
      <c r="K175" s="571">
        <v>5</v>
      </c>
      <c r="L175" s="443">
        <v>11837</v>
      </c>
    </row>
    <row r="176" spans="1:12" ht="15.6" customHeight="1" x14ac:dyDescent="0.25">
      <c r="A176" s="550"/>
      <c r="B176" s="552"/>
      <c r="C176" s="455"/>
      <c r="D176" s="521"/>
      <c r="E176" s="448"/>
      <c r="F176" s="93" t="s">
        <v>383</v>
      </c>
      <c r="G176" s="523" t="s">
        <v>394</v>
      </c>
      <c r="H176" s="523"/>
      <c r="I176" s="523"/>
      <c r="J176" s="523"/>
      <c r="K176" s="572"/>
      <c r="L176" s="444" t="e">
        <f>#REF!-#REF!*10%</f>
        <v>#REF!</v>
      </c>
    </row>
    <row r="177" spans="1:12" ht="15.6" customHeight="1" x14ac:dyDescent="0.25">
      <c r="A177" s="550"/>
      <c r="B177" s="552"/>
      <c r="C177" s="455"/>
      <c r="D177" s="521"/>
      <c r="E177" s="448"/>
      <c r="F177" s="93" t="s">
        <v>389</v>
      </c>
      <c r="G177" s="523" t="s">
        <v>390</v>
      </c>
      <c r="H177" s="523"/>
      <c r="I177" s="523"/>
      <c r="J177" s="523"/>
      <c r="K177" s="572"/>
      <c r="L177" s="444" t="e">
        <f>#REF!-#REF!*10%</f>
        <v>#REF!</v>
      </c>
    </row>
    <row r="178" spans="1:12" ht="15.6" customHeight="1" x14ac:dyDescent="0.25">
      <c r="A178" s="550"/>
      <c r="B178" s="552"/>
      <c r="C178" s="455"/>
      <c r="D178" s="521"/>
      <c r="E178" s="448"/>
      <c r="F178" s="93" t="s">
        <v>704</v>
      </c>
      <c r="G178" s="523" t="s">
        <v>705</v>
      </c>
      <c r="H178" s="523"/>
      <c r="I178" s="523"/>
      <c r="J178" s="523"/>
      <c r="K178" s="572"/>
      <c r="L178" s="444" t="e">
        <f>#REF!-#REF!*10%</f>
        <v>#REF!</v>
      </c>
    </row>
    <row r="179" spans="1:12" ht="15.6" customHeight="1" x14ac:dyDescent="0.25">
      <c r="A179" s="550"/>
      <c r="B179" s="552"/>
      <c r="C179" s="455"/>
      <c r="D179" s="521"/>
      <c r="E179" s="448"/>
      <c r="F179" s="93" t="s">
        <v>706</v>
      </c>
      <c r="G179" s="523" t="s">
        <v>390</v>
      </c>
      <c r="H179" s="523"/>
      <c r="I179" s="523"/>
      <c r="J179" s="523"/>
      <c r="K179" s="572"/>
      <c r="L179" s="444" t="e">
        <f>#REF!-#REF!*10%</f>
        <v>#REF!</v>
      </c>
    </row>
    <row r="180" spans="1:12" ht="15.6" customHeight="1" x14ac:dyDescent="0.25">
      <c r="A180" s="550"/>
      <c r="B180" s="552"/>
      <c r="C180" s="455"/>
      <c r="D180" s="521"/>
      <c r="E180" s="448"/>
      <c r="F180" s="93" t="s">
        <v>1271</v>
      </c>
      <c r="G180" s="523" t="s">
        <v>390</v>
      </c>
      <c r="H180" s="523"/>
      <c r="I180" s="523"/>
      <c r="J180" s="523"/>
      <c r="K180" s="572"/>
      <c r="L180" s="444" t="e">
        <f>#REF!-#REF!*10%</f>
        <v>#REF!</v>
      </c>
    </row>
    <row r="181" spans="1:12" ht="15.6" customHeight="1" x14ac:dyDescent="0.25">
      <c r="A181" s="550"/>
      <c r="B181" s="552"/>
      <c r="C181" s="455"/>
      <c r="D181" s="521"/>
      <c r="E181" s="448"/>
      <c r="F181" s="93" t="s">
        <v>707</v>
      </c>
      <c r="G181" s="523" t="s">
        <v>1270</v>
      </c>
      <c r="H181" s="523"/>
      <c r="I181" s="523"/>
      <c r="J181" s="523"/>
      <c r="K181" s="572"/>
      <c r="L181" s="444" t="e">
        <f>#REF!-#REF!*10%</f>
        <v>#REF!</v>
      </c>
    </row>
    <row r="182" spans="1:12" ht="15.6" customHeight="1" x14ac:dyDescent="0.25">
      <c r="A182" s="550"/>
      <c r="B182" s="552"/>
      <c r="C182" s="455"/>
      <c r="D182" s="521"/>
      <c r="E182" s="448"/>
      <c r="F182" s="93" t="s">
        <v>708</v>
      </c>
      <c r="G182" s="523" t="s">
        <v>390</v>
      </c>
      <c r="H182" s="523"/>
      <c r="I182" s="523"/>
      <c r="J182" s="523"/>
      <c r="K182" s="572"/>
      <c r="L182" s="444" t="e">
        <f>#REF!-#REF!*10%</f>
        <v>#REF!</v>
      </c>
    </row>
    <row r="183" spans="1:12" ht="15.6" customHeight="1" x14ac:dyDescent="0.25">
      <c r="A183" s="550"/>
      <c r="B183" s="552"/>
      <c r="C183" s="455"/>
      <c r="D183" s="521"/>
      <c r="E183" s="448"/>
      <c r="F183" s="93" t="s">
        <v>377</v>
      </c>
      <c r="G183" s="523" t="s">
        <v>387</v>
      </c>
      <c r="H183" s="523"/>
      <c r="I183" s="523"/>
      <c r="J183" s="523"/>
      <c r="K183" s="572"/>
      <c r="L183" s="444" t="e">
        <f>#REF!-#REF!*10%</f>
        <v>#REF!</v>
      </c>
    </row>
    <row r="184" spans="1:12" ht="15.6" customHeight="1" x14ac:dyDescent="0.25">
      <c r="A184" s="550"/>
      <c r="B184" s="552"/>
      <c r="C184" s="455"/>
      <c r="D184" s="521"/>
      <c r="E184" s="448"/>
      <c r="F184" s="93" t="s">
        <v>388</v>
      </c>
      <c r="G184" s="523" t="s">
        <v>393</v>
      </c>
      <c r="H184" s="523"/>
      <c r="I184" s="523"/>
      <c r="J184" s="523"/>
      <c r="K184" s="572"/>
      <c r="L184" s="444" t="e">
        <f>#REF!-#REF!*10%</f>
        <v>#REF!</v>
      </c>
    </row>
    <row r="185" spans="1:12" ht="15.6" customHeight="1" x14ac:dyDescent="0.25">
      <c r="A185" s="550"/>
      <c r="B185" s="552"/>
      <c r="C185" s="455"/>
      <c r="D185" s="521"/>
      <c r="E185" s="448"/>
      <c r="F185" s="93" t="s">
        <v>562</v>
      </c>
      <c r="G185" s="523" t="s">
        <v>1024</v>
      </c>
      <c r="H185" s="523"/>
      <c r="I185" s="523"/>
      <c r="J185" s="523"/>
      <c r="K185" s="572"/>
      <c r="L185" s="444" t="e">
        <f>#REF!-#REF!*10%</f>
        <v>#REF!</v>
      </c>
    </row>
    <row r="186" spans="1:12" ht="15.6" customHeight="1" x14ac:dyDescent="0.25">
      <c r="A186" s="550"/>
      <c r="B186" s="552"/>
      <c r="C186" s="455"/>
      <c r="D186" s="521"/>
      <c r="E186" s="448"/>
      <c r="F186" s="93" t="s">
        <v>1183</v>
      </c>
      <c r="G186" s="573" t="s">
        <v>1180</v>
      </c>
      <c r="H186" s="574"/>
      <c r="I186" s="574"/>
      <c r="J186" s="575"/>
      <c r="K186" s="572"/>
      <c r="L186" s="444" t="e">
        <f>#REF!-#REF!*10%</f>
        <v>#REF!</v>
      </c>
    </row>
    <row r="187" spans="1:12" ht="15.6" customHeight="1" x14ac:dyDescent="0.25">
      <c r="A187" s="550"/>
      <c r="B187" s="552"/>
      <c r="C187" s="455"/>
      <c r="D187" s="521"/>
      <c r="E187" s="448"/>
      <c r="F187" s="93" t="s">
        <v>570</v>
      </c>
      <c r="G187" s="523" t="s">
        <v>613</v>
      </c>
      <c r="H187" s="523"/>
      <c r="I187" s="523"/>
      <c r="J187" s="523"/>
      <c r="K187" s="572"/>
      <c r="L187" s="444" t="e">
        <f>#REF!-#REF!*10%</f>
        <v>#REF!</v>
      </c>
    </row>
    <row r="188" spans="1:12" ht="15.6" customHeight="1" x14ac:dyDescent="0.25">
      <c r="A188" s="550"/>
      <c r="B188" s="552"/>
      <c r="C188" s="455"/>
      <c r="D188" s="521"/>
      <c r="E188" s="448"/>
      <c r="F188" s="111" t="s">
        <v>84</v>
      </c>
      <c r="G188" s="526">
        <v>1.8</v>
      </c>
      <c r="H188" s="526"/>
      <c r="I188" s="526"/>
      <c r="J188" s="526"/>
      <c r="K188" s="572"/>
      <c r="L188" s="444" t="e">
        <f>#REF!-#REF!*10%</f>
        <v>#REF!</v>
      </c>
    </row>
    <row r="189" spans="1:12" ht="15" customHeight="1" x14ac:dyDescent="0.25">
      <c r="A189" s="550"/>
      <c r="B189" s="553"/>
      <c r="C189" s="455"/>
      <c r="D189" s="521"/>
      <c r="E189" s="448"/>
      <c r="F189" s="96" t="s">
        <v>1016</v>
      </c>
      <c r="G189" s="454">
        <v>5</v>
      </c>
      <c r="H189" s="454"/>
      <c r="I189" s="454"/>
      <c r="J189" s="454"/>
      <c r="K189" s="572"/>
      <c r="L189" s="511" t="e">
        <f>#REF!-#REF!*10%</f>
        <v>#REF!</v>
      </c>
    </row>
    <row r="190" spans="1:12" ht="15" customHeight="1" x14ac:dyDescent="0.25">
      <c r="A190" s="549">
        <v>7</v>
      </c>
      <c r="B190" s="551"/>
      <c r="C190" s="455" t="s">
        <v>1217</v>
      </c>
      <c r="D190" s="520"/>
      <c r="E190" s="448"/>
      <c r="F190" s="110" t="s">
        <v>81</v>
      </c>
      <c r="G190" s="523" t="s">
        <v>6</v>
      </c>
      <c r="H190" s="523"/>
      <c r="I190" s="523"/>
      <c r="J190" s="523"/>
      <c r="K190" s="560">
        <v>3</v>
      </c>
      <c r="L190" s="498">
        <v>11543</v>
      </c>
    </row>
    <row r="191" spans="1:12" ht="15" customHeight="1" x14ac:dyDescent="0.25">
      <c r="A191" s="550"/>
      <c r="B191" s="552"/>
      <c r="C191" s="455"/>
      <c r="D191" s="521"/>
      <c r="E191" s="448"/>
      <c r="F191" s="110" t="s">
        <v>80</v>
      </c>
      <c r="G191" s="469">
        <v>57</v>
      </c>
      <c r="H191" s="469"/>
      <c r="I191" s="469"/>
      <c r="J191" s="469"/>
      <c r="K191" s="502"/>
      <c r="L191" s="499"/>
    </row>
    <row r="192" spans="1:12" ht="15" customHeight="1" x14ac:dyDescent="0.25">
      <c r="A192" s="550"/>
      <c r="B192" s="552"/>
      <c r="C192" s="455"/>
      <c r="D192" s="521"/>
      <c r="E192" s="448"/>
      <c r="F192" s="110" t="s">
        <v>8</v>
      </c>
      <c r="G192" s="240">
        <v>3000</v>
      </c>
      <c r="H192" s="241">
        <v>4000</v>
      </c>
      <c r="I192" s="312">
        <v>5000</v>
      </c>
      <c r="J192" s="242">
        <v>6000</v>
      </c>
      <c r="K192" s="502"/>
      <c r="L192" s="499"/>
    </row>
    <row r="193" spans="1:12" ht="15" customHeight="1" x14ac:dyDescent="0.25">
      <c r="A193" s="550"/>
      <c r="B193" s="552"/>
      <c r="C193" s="455"/>
      <c r="D193" s="521"/>
      <c r="E193" s="448"/>
      <c r="F193" s="110" t="s">
        <v>817</v>
      </c>
      <c r="G193" s="243">
        <f>G191*114</f>
        <v>6498</v>
      </c>
      <c r="H193" s="244">
        <f>G191*128</f>
        <v>7296</v>
      </c>
      <c r="I193" s="313">
        <f>G191*143</f>
        <v>8151</v>
      </c>
      <c r="J193" s="245">
        <f>G191*148</f>
        <v>8436</v>
      </c>
      <c r="K193" s="502"/>
      <c r="L193" s="499"/>
    </row>
    <row r="194" spans="1:12" ht="15" customHeight="1" x14ac:dyDescent="0.25">
      <c r="A194" s="550"/>
      <c r="B194" s="552"/>
      <c r="C194" s="455"/>
      <c r="D194" s="521"/>
      <c r="E194" s="448"/>
      <c r="F194" s="110" t="s">
        <v>1269</v>
      </c>
      <c r="G194" s="451">
        <v>0.98</v>
      </c>
      <c r="H194" s="451"/>
      <c r="I194" s="451"/>
      <c r="J194" s="451"/>
      <c r="K194" s="502"/>
      <c r="L194" s="499"/>
    </row>
    <row r="195" spans="1:12" ht="15" customHeight="1" x14ac:dyDescent="0.25">
      <c r="A195" s="550"/>
      <c r="B195" s="552"/>
      <c r="C195" s="455"/>
      <c r="D195" s="521"/>
      <c r="E195" s="448"/>
      <c r="F195" s="93" t="s">
        <v>699</v>
      </c>
      <c r="G195" s="523" t="s">
        <v>700</v>
      </c>
      <c r="H195" s="523"/>
      <c r="I195" s="523"/>
      <c r="J195" s="523"/>
      <c r="K195" s="502"/>
      <c r="L195" s="499"/>
    </row>
    <row r="196" spans="1:12" ht="15" customHeight="1" x14ac:dyDescent="0.25">
      <c r="A196" s="550"/>
      <c r="B196" s="552"/>
      <c r="C196" s="455"/>
      <c r="D196" s="521"/>
      <c r="E196" s="448"/>
      <c r="F196" s="93" t="s">
        <v>1181</v>
      </c>
      <c r="G196" s="462" t="s">
        <v>1179</v>
      </c>
      <c r="H196" s="463"/>
      <c r="I196" s="463"/>
      <c r="J196" s="464"/>
      <c r="K196" s="502"/>
      <c r="L196" s="499"/>
    </row>
    <row r="197" spans="1:12" ht="15" customHeight="1" x14ac:dyDescent="0.25">
      <c r="A197" s="550"/>
      <c r="B197" s="552"/>
      <c r="C197" s="455"/>
      <c r="D197" s="521"/>
      <c r="E197" s="448"/>
      <c r="F197" s="110" t="s">
        <v>83</v>
      </c>
      <c r="G197" s="524">
        <v>66</v>
      </c>
      <c r="H197" s="524"/>
      <c r="I197" s="524"/>
      <c r="J197" s="524"/>
      <c r="K197" s="502"/>
      <c r="L197" s="499"/>
    </row>
    <row r="198" spans="1:12" ht="15" customHeight="1" x14ac:dyDescent="0.25">
      <c r="A198" s="550"/>
      <c r="B198" s="552"/>
      <c r="C198" s="455"/>
      <c r="D198" s="521"/>
      <c r="E198" s="448"/>
      <c r="F198" s="110" t="s">
        <v>396</v>
      </c>
      <c r="G198" s="548" t="s">
        <v>397</v>
      </c>
      <c r="H198" s="524"/>
      <c r="I198" s="524"/>
      <c r="J198" s="524"/>
      <c r="K198" s="502"/>
      <c r="L198" s="499"/>
    </row>
    <row r="199" spans="1:12" ht="15" customHeight="1" x14ac:dyDescent="0.25">
      <c r="A199" s="550"/>
      <c r="B199" s="552"/>
      <c r="C199" s="455"/>
      <c r="D199" s="521"/>
      <c r="E199" s="448"/>
      <c r="F199" s="110" t="s">
        <v>256</v>
      </c>
      <c r="G199" s="524" t="s">
        <v>72</v>
      </c>
      <c r="H199" s="524"/>
      <c r="I199" s="524"/>
      <c r="J199" s="524"/>
      <c r="K199" s="502"/>
      <c r="L199" s="499"/>
    </row>
    <row r="200" spans="1:12" ht="15.6" customHeight="1" x14ac:dyDescent="0.25">
      <c r="A200" s="550"/>
      <c r="B200" s="552"/>
      <c r="C200" s="455"/>
      <c r="D200" s="521"/>
      <c r="E200" s="448"/>
      <c r="F200" s="93" t="s">
        <v>379</v>
      </c>
      <c r="G200" s="523" t="s">
        <v>380</v>
      </c>
      <c r="H200" s="523"/>
      <c r="I200" s="523"/>
      <c r="J200" s="523"/>
      <c r="K200" s="502"/>
      <c r="L200" s="499"/>
    </row>
    <row r="201" spans="1:12" ht="15.6" customHeight="1" x14ac:dyDescent="0.25">
      <c r="A201" s="550"/>
      <c r="B201" s="552"/>
      <c r="C201" s="455"/>
      <c r="D201" s="521"/>
      <c r="E201" s="448"/>
      <c r="F201" s="93" t="s">
        <v>701</v>
      </c>
      <c r="G201" s="523">
        <v>100000</v>
      </c>
      <c r="H201" s="523"/>
      <c r="I201" s="523"/>
      <c r="J201" s="523"/>
      <c r="K201" s="502"/>
      <c r="L201" s="499"/>
    </row>
    <row r="202" spans="1:12" ht="15.6" customHeight="1" x14ac:dyDescent="0.25">
      <c r="A202" s="550"/>
      <c r="B202" s="552"/>
      <c r="C202" s="455"/>
      <c r="D202" s="521"/>
      <c r="E202" s="448"/>
      <c r="F202" s="93" t="s">
        <v>257</v>
      </c>
      <c r="G202" s="523" t="s">
        <v>556</v>
      </c>
      <c r="H202" s="523"/>
      <c r="I202" s="523"/>
      <c r="J202" s="523"/>
      <c r="K202" s="502"/>
      <c r="L202" s="499"/>
    </row>
    <row r="203" spans="1:12" ht="15.6" customHeight="1" x14ac:dyDescent="0.25">
      <c r="A203" s="550"/>
      <c r="B203" s="552"/>
      <c r="C203" s="455"/>
      <c r="D203" s="521"/>
      <c r="E203" s="448"/>
      <c r="F203" s="93" t="s">
        <v>376</v>
      </c>
      <c r="G203" s="523" t="s">
        <v>392</v>
      </c>
      <c r="H203" s="523"/>
      <c r="I203" s="523"/>
      <c r="J203" s="523"/>
      <c r="K203" s="502"/>
      <c r="L203" s="499"/>
    </row>
    <row r="204" spans="1:12" ht="15.6" customHeight="1" x14ac:dyDescent="0.25">
      <c r="A204" s="550"/>
      <c r="B204" s="552"/>
      <c r="C204" s="455"/>
      <c r="D204" s="521"/>
      <c r="E204" s="448"/>
      <c r="F204" s="93" t="s">
        <v>702</v>
      </c>
      <c r="G204" s="523" t="s">
        <v>709</v>
      </c>
      <c r="H204" s="523"/>
      <c r="I204" s="523"/>
      <c r="J204" s="523"/>
      <c r="K204" s="502"/>
      <c r="L204" s="499"/>
    </row>
    <row r="205" spans="1:12" ht="15.6" customHeight="1" x14ac:dyDescent="0.25">
      <c r="A205" s="550"/>
      <c r="B205" s="552"/>
      <c r="C205" s="455"/>
      <c r="D205" s="521"/>
      <c r="E205" s="448"/>
      <c r="F205" s="93" t="s">
        <v>381</v>
      </c>
      <c r="G205" s="523" t="s">
        <v>382</v>
      </c>
      <c r="H205" s="523"/>
      <c r="I205" s="523"/>
      <c r="J205" s="523"/>
      <c r="K205" s="502"/>
      <c r="L205" s="500"/>
    </row>
    <row r="206" spans="1:12" ht="15.6" customHeight="1" x14ac:dyDescent="0.25">
      <c r="A206" s="550"/>
      <c r="B206" s="552"/>
      <c r="C206" s="455"/>
      <c r="D206" s="521"/>
      <c r="E206" s="448"/>
      <c r="F206" s="94" t="s">
        <v>358</v>
      </c>
      <c r="G206" s="523" t="s">
        <v>900</v>
      </c>
      <c r="H206" s="523"/>
      <c r="I206" s="523"/>
      <c r="J206" s="523"/>
      <c r="K206" s="571">
        <v>5</v>
      </c>
      <c r="L206" s="443">
        <v>12351</v>
      </c>
    </row>
    <row r="207" spans="1:12" ht="15.6" customHeight="1" x14ac:dyDescent="0.25">
      <c r="A207" s="550"/>
      <c r="B207" s="552"/>
      <c r="C207" s="455"/>
      <c r="D207" s="521"/>
      <c r="E207" s="448"/>
      <c r="F207" s="93" t="s">
        <v>383</v>
      </c>
      <c r="G207" s="523" t="s">
        <v>394</v>
      </c>
      <c r="H207" s="523"/>
      <c r="I207" s="523"/>
      <c r="J207" s="523"/>
      <c r="K207" s="572"/>
      <c r="L207" s="444" t="e">
        <f>#REF!-#REF!*10%</f>
        <v>#REF!</v>
      </c>
    </row>
    <row r="208" spans="1:12" ht="15.6" customHeight="1" x14ac:dyDescent="0.25">
      <c r="A208" s="550"/>
      <c r="B208" s="552"/>
      <c r="C208" s="455"/>
      <c r="D208" s="521"/>
      <c r="E208" s="448"/>
      <c r="F208" s="93" t="s">
        <v>389</v>
      </c>
      <c r="G208" s="523" t="s">
        <v>390</v>
      </c>
      <c r="H208" s="523"/>
      <c r="I208" s="523"/>
      <c r="J208" s="523"/>
      <c r="K208" s="572"/>
      <c r="L208" s="444" t="e">
        <f>#REF!-#REF!*10%</f>
        <v>#REF!</v>
      </c>
    </row>
    <row r="209" spans="1:12" ht="15.6" customHeight="1" x14ac:dyDescent="0.25">
      <c r="A209" s="550"/>
      <c r="B209" s="552"/>
      <c r="C209" s="455"/>
      <c r="D209" s="521"/>
      <c r="E209" s="448"/>
      <c r="F209" s="93" t="s">
        <v>704</v>
      </c>
      <c r="G209" s="523" t="s">
        <v>705</v>
      </c>
      <c r="H209" s="523"/>
      <c r="I209" s="523"/>
      <c r="J209" s="523"/>
      <c r="K209" s="572"/>
      <c r="L209" s="444" t="e">
        <f>#REF!-#REF!*10%</f>
        <v>#REF!</v>
      </c>
    </row>
    <row r="210" spans="1:12" ht="15.6" customHeight="1" x14ac:dyDescent="0.25">
      <c r="A210" s="550"/>
      <c r="B210" s="552"/>
      <c r="C210" s="455"/>
      <c r="D210" s="521"/>
      <c r="E210" s="448"/>
      <c r="F210" s="93" t="s">
        <v>706</v>
      </c>
      <c r="G210" s="523" t="s">
        <v>390</v>
      </c>
      <c r="H210" s="523"/>
      <c r="I210" s="523"/>
      <c r="J210" s="523"/>
      <c r="K210" s="572"/>
      <c r="L210" s="444" t="e">
        <f>#REF!-#REF!*10%</f>
        <v>#REF!</v>
      </c>
    </row>
    <row r="211" spans="1:12" ht="15.6" customHeight="1" x14ac:dyDescent="0.25">
      <c r="A211" s="550"/>
      <c r="B211" s="552"/>
      <c r="C211" s="455"/>
      <c r="D211" s="521"/>
      <c r="E211" s="448"/>
      <c r="F211" s="93" t="s">
        <v>1271</v>
      </c>
      <c r="G211" s="523" t="s">
        <v>390</v>
      </c>
      <c r="H211" s="523"/>
      <c r="I211" s="523"/>
      <c r="J211" s="523"/>
      <c r="K211" s="572"/>
      <c r="L211" s="444" t="e">
        <f>#REF!-#REF!*10%</f>
        <v>#REF!</v>
      </c>
    </row>
    <row r="212" spans="1:12" ht="15.6" customHeight="1" x14ac:dyDescent="0.25">
      <c r="A212" s="550"/>
      <c r="B212" s="552"/>
      <c r="C212" s="455"/>
      <c r="D212" s="521"/>
      <c r="E212" s="448"/>
      <c r="F212" s="93" t="s">
        <v>707</v>
      </c>
      <c r="G212" s="523" t="s">
        <v>1270</v>
      </c>
      <c r="H212" s="523"/>
      <c r="I212" s="523"/>
      <c r="J212" s="523"/>
      <c r="K212" s="572"/>
      <c r="L212" s="444" t="e">
        <f>#REF!-#REF!*10%</f>
        <v>#REF!</v>
      </c>
    </row>
    <row r="213" spans="1:12" ht="15.6" customHeight="1" x14ac:dyDescent="0.25">
      <c r="A213" s="550"/>
      <c r="B213" s="552"/>
      <c r="C213" s="455"/>
      <c r="D213" s="521"/>
      <c r="E213" s="448"/>
      <c r="F213" s="93" t="s">
        <v>708</v>
      </c>
      <c r="G213" s="523" t="s">
        <v>390</v>
      </c>
      <c r="H213" s="523"/>
      <c r="I213" s="523"/>
      <c r="J213" s="523"/>
      <c r="K213" s="572"/>
      <c r="L213" s="444" t="e">
        <f>#REF!-#REF!*10%</f>
        <v>#REF!</v>
      </c>
    </row>
    <row r="214" spans="1:12" ht="15.6" customHeight="1" x14ac:dyDescent="0.25">
      <c r="A214" s="550"/>
      <c r="B214" s="552"/>
      <c r="C214" s="455"/>
      <c r="D214" s="521"/>
      <c r="E214" s="448"/>
      <c r="F214" s="93" t="s">
        <v>377</v>
      </c>
      <c r="G214" s="523" t="s">
        <v>387</v>
      </c>
      <c r="H214" s="523"/>
      <c r="I214" s="523"/>
      <c r="J214" s="523"/>
      <c r="K214" s="572"/>
      <c r="L214" s="444" t="e">
        <f>#REF!-#REF!*10%</f>
        <v>#REF!</v>
      </c>
    </row>
    <row r="215" spans="1:12" ht="15.6" customHeight="1" x14ac:dyDescent="0.25">
      <c r="A215" s="550"/>
      <c r="B215" s="552"/>
      <c r="C215" s="455"/>
      <c r="D215" s="521"/>
      <c r="E215" s="448"/>
      <c r="F215" s="93" t="s">
        <v>388</v>
      </c>
      <c r="G215" s="523" t="s">
        <v>393</v>
      </c>
      <c r="H215" s="523"/>
      <c r="I215" s="523"/>
      <c r="J215" s="523"/>
      <c r="K215" s="572"/>
      <c r="L215" s="444" t="e">
        <f>#REF!-#REF!*10%</f>
        <v>#REF!</v>
      </c>
    </row>
    <row r="216" spans="1:12" ht="15.6" customHeight="1" x14ac:dyDescent="0.25">
      <c r="A216" s="550"/>
      <c r="B216" s="552"/>
      <c r="C216" s="455"/>
      <c r="D216" s="521"/>
      <c r="E216" s="448"/>
      <c r="F216" s="93" t="s">
        <v>562</v>
      </c>
      <c r="G216" s="523" t="s">
        <v>1024</v>
      </c>
      <c r="H216" s="523"/>
      <c r="I216" s="523"/>
      <c r="J216" s="523"/>
      <c r="K216" s="572"/>
      <c r="L216" s="444" t="e">
        <f>#REF!-#REF!*10%</f>
        <v>#REF!</v>
      </c>
    </row>
    <row r="217" spans="1:12" ht="15.6" customHeight="1" x14ac:dyDescent="0.25">
      <c r="A217" s="550"/>
      <c r="B217" s="552"/>
      <c r="C217" s="455"/>
      <c r="D217" s="521"/>
      <c r="E217" s="448"/>
      <c r="F217" s="93" t="s">
        <v>1183</v>
      </c>
      <c r="G217" s="573" t="s">
        <v>1180</v>
      </c>
      <c r="H217" s="574"/>
      <c r="I217" s="574"/>
      <c r="J217" s="575"/>
      <c r="K217" s="572"/>
      <c r="L217" s="444" t="e">
        <f>#REF!-#REF!*10%</f>
        <v>#REF!</v>
      </c>
    </row>
    <row r="218" spans="1:12" ht="15.6" customHeight="1" x14ac:dyDescent="0.25">
      <c r="A218" s="550"/>
      <c r="B218" s="552"/>
      <c r="C218" s="455"/>
      <c r="D218" s="521"/>
      <c r="E218" s="448"/>
      <c r="F218" s="93" t="s">
        <v>570</v>
      </c>
      <c r="G218" s="523" t="s">
        <v>613</v>
      </c>
      <c r="H218" s="523"/>
      <c r="I218" s="523"/>
      <c r="J218" s="523"/>
      <c r="K218" s="572"/>
      <c r="L218" s="444" t="e">
        <f>#REF!-#REF!*10%</f>
        <v>#REF!</v>
      </c>
    </row>
    <row r="219" spans="1:12" ht="15.6" customHeight="1" x14ac:dyDescent="0.25">
      <c r="A219" s="550"/>
      <c r="B219" s="552"/>
      <c r="C219" s="455"/>
      <c r="D219" s="521"/>
      <c r="E219" s="448"/>
      <c r="F219" s="111" t="s">
        <v>84</v>
      </c>
      <c r="G219" s="526">
        <v>1.8</v>
      </c>
      <c r="H219" s="526"/>
      <c r="I219" s="526"/>
      <c r="J219" s="526"/>
      <c r="K219" s="572"/>
      <c r="L219" s="444" t="e">
        <f>#REF!-#REF!*10%</f>
        <v>#REF!</v>
      </c>
    </row>
    <row r="220" spans="1:12" ht="15" customHeight="1" x14ac:dyDescent="0.25">
      <c r="A220" s="550"/>
      <c r="B220" s="553"/>
      <c r="C220" s="455"/>
      <c r="D220" s="521"/>
      <c r="E220" s="448"/>
      <c r="F220" s="96" t="s">
        <v>1016</v>
      </c>
      <c r="G220" s="454">
        <v>5</v>
      </c>
      <c r="H220" s="454"/>
      <c r="I220" s="454"/>
      <c r="J220" s="454"/>
      <c r="K220" s="572"/>
      <c r="L220" s="511" t="e">
        <f>#REF!-#REF!*10%</f>
        <v>#REF!</v>
      </c>
    </row>
    <row r="221" spans="1:12" ht="15" customHeight="1" x14ac:dyDescent="0.25">
      <c r="A221" s="549">
        <v>8</v>
      </c>
      <c r="B221" s="551"/>
      <c r="C221" s="455" t="s">
        <v>1218</v>
      </c>
      <c r="D221" s="520"/>
      <c r="E221" s="448"/>
      <c r="F221" s="110" t="s">
        <v>81</v>
      </c>
      <c r="G221" s="523" t="s">
        <v>6</v>
      </c>
      <c r="H221" s="523"/>
      <c r="I221" s="523"/>
      <c r="J221" s="523"/>
      <c r="K221" s="560">
        <v>3</v>
      </c>
      <c r="L221" s="498">
        <v>14044</v>
      </c>
    </row>
    <row r="222" spans="1:12" ht="15" customHeight="1" x14ac:dyDescent="0.25">
      <c r="A222" s="550"/>
      <c r="B222" s="552"/>
      <c r="C222" s="455"/>
      <c r="D222" s="521"/>
      <c r="E222" s="448"/>
      <c r="F222" s="110" t="s">
        <v>80</v>
      </c>
      <c r="G222" s="469">
        <v>70</v>
      </c>
      <c r="H222" s="469"/>
      <c r="I222" s="469"/>
      <c r="J222" s="469"/>
      <c r="K222" s="502"/>
      <c r="L222" s="499"/>
    </row>
    <row r="223" spans="1:12" ht="15" customHeight="1" x14ac:dyDescent="0.25">
      <c r="A223" s="550"/>
      <c r="B223" s="552"/>
      <c r="C223" s="455"/>
      <c r="D223" s="521"/>
      <c r="E223" s="448"/>
      <c r="F223" s="110" t="s">
        <v>8</v>
      </c>
      <c r="G223" s="240">
        <v>3000</v>
      </c>
      <c r="H223" s="241">
        <v>4000</v>
      </c>
      <c r="I223" s="312">
        <v>5000</v>
      </c>
      <c r="J223" s="242">
        <v>6000</v>
      </c>
      <c r="K223" s="502"/>
      <c r="L223" s="499"/>
    </row>
    <row r="224" spans="1:12" ht="15" customHeight="1" x14ac:dyDescent="0.25">
      <c r="A224" s="550"/>
      <c r="B224" s="552"/>
      <c r="C224" s="455"/>
      <c r="D224" s="521"/>
      <c r="E224" s="448"/>
      <c r="F224" s="110" t="s">
        <v>817</v>
      </c>
      <c r="G224" s="243">
        <f>G222*114</f>
        <v>7980</v>
      </c>
      <c r="H224" s="244">
        <f>G222*128</f>
        <v>8960</v>
      </c>
      <c r="I224" s="313">
        <f>G222*143</f>
        <v>10010</v>
      </c>
      <c r="J224" s="245">
        <f>G222*148</f>
        <v>10360</v>
      </c>
      <c r="K224" s="502"/>
      <c r="L224" s="499"/>
    </row>
    <row r="225" spans="1:12" ht="15" customHeight="1" x14ac:dyDescent="0.25">
      <c r="A225" s="550"/>
      <c r="B225" s="552"/>
      <c r="C225" s="455"/>
      <c r="D225" s="521"/>
      <c r="E225" s="448"/>
      <c r="F225" s="110" t="s">
        <v>1269</v>
      </c>
      <c r="G225" s="451">
        <v>0.98</v>
      </c>
      <c r="H225" s="451"/>
      <c r="I225" s="451"/>
      <c r="J225" s="451"/>
      <c r="K225" s="502"/>
      <c r="L225" s="499"/>
    </row>
    <row r="226" spans="1:12" ht="15" customHeight="1" x14ac:dyDescent="0.25">
      <c r="A226" s="550"/>
      <c r="B226" s="552"/>
      <c r="C226" s="455"/>
      <c r="D226" s="521"/>
      <c r="E226" s="448"/>
      <c r="F226" s="93" t="s">
        <v>699</v>
      </c>
      <c r="G226" s="523" t="s">
        <v>700</v>
      </c>
      <c r="H226" s="523"/>
      <c r="I226" s="523"/>
      <c r="J226" s="523"/>
      <c r="K226" s="502"/>
      <c r="L226" s="499"/>
    </row>
    <row r="227" spans="1:12" ht="15" customHeight="1" x14ac:dyDescent="0.25">
      <c r="A227" s="550"/>
      <c r="B227" s="552"/>
      <c r="C227" s="455"/>
      <c r="D227" s="521"/>
      <c r="E227" s="448"/>
      <c r="F227" s="93" t="s">
        <v>1181</v>
      </c>
      <c r="G227" s="462" t="s">
        <v>1179</v>
      </c>
      <c r="H227" s="463"/>
      <c r="I227" s="463"/>
      <c r="J227" s="464"/>
      <c r="K227" s="502"/>
      <c r="L227" s="499"/>
    </row>
    <row r="228" spans="1:12" ht="15" customHeight="1" x14ac:dyDescent="0.25">
      <c r="A228" s="550"/>
      <c r="B228" s="552"/>
      <c r="C228" s="455"/>
      <c r="D228" s="521"/>
      <c r="E228" s="448"/>
      <c r="F228" s="110" t="s">
        <v>83</v>
      </c>
      <c r="G228" s="524">
        <v>66</v>
      </c>
      <c r="H228" s="524"/>
      <c r="I228" s="524"/>
      <c r="J228" s="524"/>
      <c r="K228" s="502"/>
      <c r="L228" s="499"/>
    </row>
    <row r="229" spans="1:12" ht="15" customHeight="1" x14ac:dyDescent="0.25">
      <c r="A229" s="550"/>
      <c r="B229" s="552"/>
      <c r="C229" s="455"/>
      <c r="D229" s="521"/>
      <c r="E229" s="448"/>
      <c r="F229" s="110" t="s">
        <v>396</v>
      </c>
      <c r="G229" s="548" t="s">
        <v>397</v>
      </c>
      <c r="H229" s="524"/>
      <c r="I229" s="524"/>
      <c r="J229" s="524"/>
      <c r="K229" s="502"/>
      <c r="L229" s="499"/>
    </row>
    <row r="230" spans="1:12" ht="15" customHeight="1" x14ac:dyDescent="0.25">
      <c r="A230" s="550"/>
      <c r="B230" s="552"/>
      <c r="C230" s="455"/>
      <c r="D230" s="521"/>
      <c r="E230" s="448"/>
      <c r="F230" s="110" t="s">
        <v>256</v>
      </c>
      <c r="G230" s="524" t="s">
        <v>61</v>
      </c>
      <c r="H230" s="524"/>
      <c r="I230" s="524"/>
      <c r="J230" s="524"/>
      <c r="K230" s="502"/>
      <c r="L230" s="499"/>
    </row>
    <row r="231" spans="1:12" ht="15.6" customHeight="1" x14ac:dyDescent="0.25">
      <c r="A231" s="550"/>
      <c r="B231" s="552"/>
      <c r="C231" s="455"/>
      <c r="D231" s="521"/>
      <c r="E231" s="448"/>
      <c r="F231" s="93" t="s">
        <v>379</v>
      </c>
      <c r="G231" s="523" t="s">
        <v>380</v>
      </c>
      <c r="H231" s="523"/>
      <c r="I231" s="523"/>
      <c r="J231" s="523"/>
      <c r="K231" s="502"/>
      <c r="L231" s="499"/>
    </row>
    <row r="232" spans="1:12" ht="15.6" customHeight="1" x14ac:dyDescent="0.25">
      <c r="A232" s="550"/>
      <c r="B232" s="552"/>
      <c r="C232" s="455"/>
      <c r="D232" s="521"/>
      <c r="E232" s="448"/>
      <c r="F232" s="93" t="s">
        <v>701</v>
      </c>
      <c r="G232" s="523">
        <v>100000</v>
      </c>
      <c r="H232" s="523"/>
      <c r="I232" s="523"/>
      <c r="J232" s="523"/>
      <c r="K232" s="502"/>
      <c r="L232" s="499"/>
    </row>
    <row r="233" spans="1:12" ht="15.6" customHeight="1" x14ac:dyDescent="0.25">
      <c r="A233" s="550"/>
      <c r="B233" s="552"/>
      <c r="C233" s="455"/>
      <c r="D233" s="521"/>
      <c r="E233" s="448"/>
      <c r="F233" s="93" t="s">
        <v>257</v>
      </c>
      <c r="G233" s="523" t="s">
        <v>556</v>
      </c>
      <c r="H233" s="523"/>
      <c r="I233" s="523"/>
      <c r="J233" s="523"/>
      <c r="K233" s="502"/>
      <c r="L233" s="499"/>
    </row>
    <row r="234" spans="1:12" ht="15.6" customHeight="1" x14ac:dyDescent="0.25">
      <c r="A234" s="550"/>
      <c r="B234" s="552"/>
      <c r="C234" s="455"/>
      <c r="D234" s="521"/>
      <c r="E234" s="448"/>
      <c r="F234" s="93" t="s">
        <v>376</v>
      </c>
      <c r="G234" s="523" t="s">
        <v>392</v>
      </c>
      <c r="H234" s="523"/>
      <c r="I234" s="523"/>
      <c r="J234" s="523"/>
      <c r="K234" s="502"/>
      <c r="L234" s="499"/>
    </row>
    <row r="235" spans="1:12" ht="15.6" customHeight="1" x14ac:dyDescent="0.25">
      <c r="A235" s="550"/>
      <c r="B235" s="552"/>
      <c r="C235" s="455"/>
      <c r="D235" s="521"/>
      <c r="E235" s="448"/>
      <c r="F235" s="93" t="s">
        <v>702</v>
      </c>
      <c r="G235" s="523" t="s">
        <v>709</v>
      </c>
      <c r="H235" s="523"/>
      <c r="I235" s="523"/>
      <c r="J235" s="523"/>
      <c r="K235" s="502"/>
      <c r="L235" s="499"/>
    </row>
    <row r="236" spans="1:12" ht="15.6" customHeight="1" x14ac:dyDescent="0.25">
      <c r="A236" s="550"/>
      <c r="B236" s="552"/>
      <c r="C236" s="455"/>
      <c r="D236" s="521"/>
      <c r="E236" s="448"/>
      <c r="F236" s="93" t="s">
        <v>381</v>
      </c>
      <c r="G236" s="523" t="s">
        <v>382</v>
      </c>
      <c r="H236" s="523"/>
      <c r="I236" s="523"/>
      <c r="J236" s="523"/>
      <c r="K236" s="502"/>
      <c r="L236" s="500"/>
    </row>
    <row r="237" spans="1:12" ht="15.6" customHeight="1" x14ac:dyDescent="0.25">
      <c r="A237" s="550"/>
      <c r="B237" s="552"/>
      <c r="C237" s="455"/>
      <c r="D237" s="521"/>
      <c r="E237" s="448"/>
      <c r="F237" s="94" t="s">
        <v>358</v>
      </c>
      <c r="G237" s="523" t="s">
        <v>900</v>
      </c>
      <c r="H237" s="523"/>
      <c r="I237" s="523"/>
      <c r="J237" s="523"/>
      <c r="K237" s="571">
        <v>5</v>
      </c>
      <c r="L237" s="443">
        <v>15027</v>
      </c>
    </row>
    <row r="238" spans="1:12" ht="15.6" customHeight="1" x14ac:dyDescent="0.25">
      <c r="A238" s="550"/>
      <c r="B238" s="552"/>
      <c r="C238" s="455"/>
      <c r="D238" s="521"/>
      <c r="E238" s="448"/>
      <c r="F238" s="93" t="s">
        <v>383</v>
      </c>
      <c r="G238" s="523" t="s">
        <v>394</v>
      </c>
      <c r="H238" s="523"/>
      <c r="I238" s="523"/>
      <c r="J238" s="523"/>
      <c r="K238" s="572"/>
      <c r="L238" s="444" t="e">
        <f>#REF!-#REF!*10%</f>
        <v>#REF!</v>
      </c>
    </row>
    <row r="239" spans="1:12" ht="15.6" customHeight="1" x14ac:dyDescent="0.25">
      <c r="A239" s="550"/>
      <c r="B239" s="552"/>
      <c r="C239" s="455"/>
      <c r="D239" s="521"/>
      <c r="E239" s="448"/>
      <c r="F239" s="93" t="s">
        <v>389</v>
      </c>
      <c r="G239" s="523" t="s">
        <v>390</v>
      </c>
      <c r="H239" s="523"/>
      <c r="I239" s="523"/>
      <c r="J239" s="523"/>
      <c r="K239" s="572"/>
      <c r="L239" s="444" t="e">
        <f>#REF!-#REF!*10%</f>
        <v>#REF!</v>
      </c>
    </row>
    <row r="240" spans="1:12" ht="15.6" customHeight="1" x14ac:dyDescent="0.25">
      <c r="A240" s="550"/>
      <c r="B240" s="552"/>
      <c r="C240" s="455"/>
      <c r="D240" s="521"/>
      <c r="E240" s="448"/>
      <c r="F240" s="93" t="s">
        <v>704</v>
      </c>
      <c r="G240" s="523" t="s">
        <v>705</v>
      </c>
      <c r="H240" s="523"/>
      <c r="I240" s="523"/>
      <c r="J240" s="523"/>
      <c r="K240" s="572"/>
      <c r="L240" s="444" t="e">
        <f>#REF!-#REF!*10%</f>
        <v>#REF!</v>
      </c>
    </row>
    <row r="241" spans="1:12" ht="15.6" customHeight="1" x14ac:dyDescent="0.25">
      <c r="A241" s="550"/>
      <c r="B241" s="552"/>
      <c r="C241" s="455"/>
      <c r="D241" s="521"/>
      <c r="E241" s="448"/>
      <c r="F241" s="93" t="s">
        <v>706</v>
      </c>
      <c r="G241" s="523" t="s">
        <v>390</v>
      </c>
      <c r="H241" s="523"/>
      <c r="I241" s="523"/>
      <c r="J241" s="523"/>
      <c r="K241" s="572"/>
      <c r="L241" s="444" t="e">
        <f>#REF!-#REF!*10%</f>
        <v>#REF!</v>
      </c>
    </row>
    <row r="242" spans="1:12" ht="15.6" customHeight="1" x14ac:dyDescent="0.25">
      <c r="A242" s="550"/>
      <c r="B242" s="552"/>
      <c r="C242" s="455"/>
      <c r="D242" s="521"/>
      <c r="E242" s="448"/>
      <c r="F242" s="93" t="s">
        <v>1271</v>
      </c>
      <c r="G242" s="523" t="s">
        <v>390</v>
      </c>
      <c r="H242" s="523"/>
      <c r="I242" s="523"/>
      <c r="J242" s="523"/>
      <c r="K242" s="572"/>
      <c r="L242" s="444" t="e">
        <f>#REF!-#REF!*10%</f>
        <v>#REF!</v>
      </c>
    </row>
    <row r="243" spans="1:12" ht="15.6" customHeight="1" x14ac:dyDescent="0.25">
      <c r="A243" s="550"/>
      <c r="B243" s="552"/>
      <c r="C243" s="455"/>
      <c r="D243" s="521"/>
      <c r="E243" s="448"/>
      <c r="F243" s="93" t="s">
        <v>707</v>
      </c>
      <c r="G243" s="523" t="s">
        <v>911</v>
      </c>
      <c r="H243" s="523"/>
      <c r="I243" s="523"/>
      <c r="J243" s="523"/>
      <c r="K243" s="572"/>
      <c r="L243" s="444" t="e">
        <f>#REF!-#REF!*10%</f>
        <v>#REF!</v>
      </c>
    </row>
    <row r="244" spans="1:12" ht="15.6" customHeight="1" x14ac:dyDescent="0.25">
      <c r="A244" s="550"/>
      <c r="B244" s="552"/>
      <c r="C244" s="455"/>
      <c r="D244" s="521"/>
      <c r="E244" s="448"/>
      <c r="F244" s="93" t="s">
        <v>708</v>
      </c>
      <c r="G244" s="523" t="s">
        <v>390</v>
      </c>
      <c r="H244" s="523"/>
      <c r="I244" s="523"/>
      <c r="J244" s="523"/>
      <c r="K244" s="572"/>
      <c r="L244" s="444" t="e">
        <f>#REF!-#REF!*10%</f>
        <v>#REF!</v>
      </c>
    </row>
    <row r="245" spans="1:12" ht="15.6" customHeight="1" x14ac:dyDescent="0.25">
      <c r="A245" s="550"/>
      <c r="B245" s="552"/>
      <c r="C245" s="455"/>
      <c r="D245" s="521"/>
      <c r="E245" s="448"/>
      <c r="F245" s="93" t="s">
        <v>377</v>
      </c>
      <c r="G245" s="523" t="s">
        <v>387</v>
      </c>
      <c r="H245" s="523"/>
      <c r="I245" s="523"/>
      <c r="J245" s="523"/>
      <c r="K245" s="572"/>
      <c r="L245" s="444" t="e">
        <f>#REF!-#REF!*10%</f>
        <v>#REF!</v>
      </c>
    </row>
    <row r="246" spans="1:12" ht="15.6" customHeight="1" x14ac:dyDescent="0.25">
      <c r="A246" s="550"/>
      <c r="B246" s="552"/>
      <c r="C246" s="455"/>
      <c r="D246" s="521"/>
      <c r="E246" s="448"/>
      <c r="F246" s="93" t="s">
        <v>388</v>
      </c>
      <c r="G246" s="523" t="s">
        <v>393</v>
      </c>
      <c r="H246" s="523"/>
      <c r="I246" s="523"/>
      <c r="J246" s="523"/>
      <c r="K246" s="572"/>
      <c r="L246" s="444" t="e">
        <f>#REF!-#REF!*10%</f>
        <v>#REF!</v>
      </c>
    </row>
    <row r="247" spans="1:12" ht="15.6" customHeight="1" x14ac:dyDescent="0.25">
      <c r="A247" s="550"/>
      <c r="B247" s="552"/>
      <c r="C247" s="455"/>
      <c r="D247" s="521"/>
      <c r="E247" s="448"/>
      <c r="F247" s="93" t="s">
        <v>562</v>
      </c>
      <c r="G247" s="523" t="s">
        <v>1024</v>
      </c>
      <c r="H247" s="523"/>
      <c r="I247" s="523"/>
      <c r="J247" s="523"/>
      <c r="K247" s="572"/>
      <c r="L247" s="444" t="e">
        <f>#REF!-#REF!*10%</f>
        <v>#REF!</v>
      </c>
    </row>
    <row r="248" spans="1:12" ht="15.6" customHeight="1" x14ac:dyDescent="0.25">
      <c r="A248" s="550"/>
      <c r="B248" s="552"/>
      <c r="C248" s="455"/>
      <c r="D248" s="521"/>
      <c r="E248" s="448"/>
      <c r="F248" s="93" t="s">
        <v>1183</v>
      </c>
      <c r="G248" s="573" t="s">
        <v>1180</v>
      </c>
      <c r="H248" s="574"/>
      <c r="I248" s="574"/>
      <c r="J248" s="575"/>
      <c r="K248" s="572"/>
      <c r="L248" s="444" t="e">
        <f>#REF!-#REF!*10%</f>
        <v>#REF!</v>
      </c>
    </row>
    <row r="249" spans="1:12" ht="15.6" customHeight="1" x14ac:dyDescent="0.25">
      <c r="A249" s="550"/>
      <c r="B249" s="552"/>
      <c r="C249" s="455"/>
      <c r="D249" s="521"/>
      <c r="E249" s="448"/>
      <c r="F249" s="93" t="s">
        <v>570</v>
      </c>
      <c r="G249" s="523" t="s">
        <v>613</v>
      </c>
      <c r="H249" s="523"/>
      <c r="I249" s="523"/>
      <c r="J249" s="523"/>
      <c r="K249" s="572"/>
      <c r="L249" s="444" t="e">
        <f>#REF!-#REF!*10%</f>
        <v>#REF!</v>
      </c>
    </row>
    <row r="250" spans="1:12" ht="15.6" customHeight="1" x14ac:dyDescent="0.25">
      <c r="A250" s="550"/>
      <c r="B250" s="552"/>
      <c r="C250" s="455"/>
      <c r="D250" s="521"/>
      <c r="E250" s="448"/>
      <c r="F250" s="111" t="s">
        <v>84</v>
      </c>
      <c r="G250" s="526">
        <v>1.8</v>
      </c>
      <c r="H250" s="526"/>
      <c r="I250" s="526"/>
      <c r="J250" s="526"/>
      <c r="K250" s="572"/>
      <c r="L250" s="444" t="e">
        <f>#REF!-#REF!*10%</f>
        <v>#REF!</v>
      </c>
    </row>
    <row r="251" spans="1:12" ht="15" customHeight="1" x14ac:dyDescent="0.25">
      <c r="A251" s="550"/>
      <c r="B251" s="553"/>
      <c r="C251" s="455"/>
      <c r="D251" s="521"/>
      <c r="E251" s="448"/>
      <c r="F251" s="96" t="s">
        <v>1016</v>
      </c>
      <c r="G251" s="454">
        <v>5</v>
      </c>
      <c r="H251" s="454"/>
      <c r="I251" s="454"/>
      <c r="J251" s="454"/>
      <c r="K251" s="572"/>
      <c r="L251" s="511" t="e">
        <f>#REF!-#REF!*10%</f>
        <v>#REF!</v>
      </c>
    </row>
    <row r="252" spans="1:12" ht="15" customHeight="1" x14ac:dyDescent="0.25">
      <c r="A252" s="549">
        <v>9</v>
      </c>
      <c r="B252" s="551"/>
      <c r="C252" s="455" t="s">
        <v>1219</v>
      </c>
      <c r="D252" s="520"/>
      <c r="E252" s="448"/>
      <c r="F252" s="110" t="s">
        <v>81</v>
      </c>
      <c r="G252" s="523" t="s">
        <v>6</v>
      </c>
      <c r="H252" s="523"/>
      <c r="I252" s="523"/>
      <c r="J252" s="523"/>
      <c r="K252" s="560">
        <v>3</v>
      </c>
      <c r="L252" s="498">
        <v>15487</v>
      </c>
    </row>
    <row r="253" spans="1:12" ht="15" customHeight="1" x14ac:dyDescent="0.25">
      <c r="A253" s="550"/>
      <c r="B253" s="552"/>
      <c r="C253" s="455"/>
      <c r="D253" s="521"/>
      <c r="E253" s="448"/>
      <c r="F253" s="110" t="s">
        <v>80</v>
      </c>
      <c r="G253" s="469">
        <v>89</v>
      </c>
      <c r="H253" s="469"/>
      <c r="I253" s="469"/>
      <c r="J253" s="469"/>
      <c r="K253" s="502"/>
      <c r="L253" s="499"/>
    </row>
    <row r="254" spans="1:12" ht="15" customHeight="1" x14ac:dyDescent="0.25">
      <c r="A254" s="550"/>
      <c r="B254" s="552"/>
      <c r="C254" s="455"/>
      <c r="D254" s="521"/>
      <c r="E254" s="448"/>
      <c r="F254" s="110" t="s">
        <v>8</v>
      </c>
      <c r="G254" s="240">
        <v>3000</v>
      </c>
      <c r="H254" s="241">
        <v>4000</v>
      </c>
      <c r="I254" s="312">
        <v>5000</v>
      </c>
      <c r="J254" s="242">
        <v>6000</v>
      </c>
      <c r="K254" s="502"/>
      <c r="L254" s="499"/>
    </row>
    <row r="255" spans="1:12" ht="15" customHeight="1" x14ac:dyDescent="0.25">
      <c r="A255" s="550"/>
      <c r="B255" s="552"/>
      <c r="C255" s="455"/>
      <c r="D255" s="521"/>
      <c r="E255" s="448"/>
      <c r="F255" s="110" t="s">
        <v>817</v>
      </c>
      <c r="G255" s="243">
        <f>G253*114</f>
        <v>10146</v>
      </c>
      <c r="H255" s="244">
        <f>G253*128</f>
        <v>11392</v>
      </c>
      <c r="I255" s="313">
        <f>G253*143</f>
        <v>12727</v>
      </c>
      <c r="J255" s="245">
        <f>G253*148</f>
        <v>13172</v>
      </c>
      <c r="K255" s="502"/>
      <c r="L255" s="499"/>
    </row>
    <row r="256" spans="1:12" ht="15" customHeight="1" x14ac:dyDescent="0.25">
      <c r="A256" s="550"/>
      <c r="B256" s="552"/>
      <c r="C256" s="455"/>
      <c r="D256" s="521"/>
      <c r="E256" s="448"/>
      <c r="F256" s="110" t="s">
        <v>1269</v>
      </c>
      <c r="G256" s="451">
        <v>0.98</v>
      </c>
      <c r="H256" s="451"/>
      <c r="I256" s="451"/>
      <c r="J256" s="451"/>
      <c r="K256" s="502"/>
      <c r="L256" s="499"/>
    </row>
    <row r="257" spans="1:12" ht="15" customHeight="1" x14ac:dyDescent="0.25">
      <c r="A257" s="550"/>
      <c r="B257" s="552"/>
      <c r="C257" s="455"/>
      <c r="D257" s="521"/>
      <c r="E257" s="448"/>
      <c r="F257" s="93" t="s">
        <v>699</v>
      </c>
      <c r="G257" s="523" t="s">
        <v>700</v>
      </c>
      <c r="H257" s="523"/>
      <c r="I257" s="523"/>
      <c r="J257" s="523"/>
      <c r="K257" s="502"/>
      <c r="L257" s="499"/>
    </row>
    <row r="258" spans="1:12" ht="15" customHeight="1" x14ac:dyDescent="0.25">
      <c r="A258" s="550"/>
      <c r="B258" s="552"/>
      <c r="C258" s="455"/>
      <c r="D258" s="521"/>
      <c r="E258" s="448"/>
      <c r="F258" s="93" t="s">
        <v>1181</v>
      </c>
      <c r="G258" s="462" t="s">
        <v>1179</v>
      </c>
      <c r="H258" s="463"/>
      <c r="I258" s="463"/>
      <c r="J258" s="464"/>
      <c r="K258" s="502"/>
      <c r="L258" s="499"/>
    </row>
    <row r="259" spans="1:12" ht="15" customHeight="1" x14ac:dyDescent="0.25">
      <c r="A259" s="550"/>
      <c r="B259" s="552"/>
      <c r="C259" s="455"/>
      <c r="D259" s="521"/>
      <c r="E259" s="448"/>
      <c r="F259" s="110" t="s">
        <v>83</v>
      </c>
      <c r="G259" s="524">
        <v>66</v>
      </c>
      <c r="H259" s="524"/>
      <c r="I259" s="524"/>
      <c r="J259" s="524"/>
      <c r="K259" s="502"/>
      <c r="L259" s="499"/>
    </row>
    <row r="260" spans="1:12" ht="15" customHeight="1" x14ac:dyDescent="0.25">
      <c r="A260" s="550"/>
      <c r="B260" s="552"/>
      <c r="C260" s="455"/>
      <c r="D260" s="521"/>
      <c r="E260" s="448"/>
      <c r="F260" s="110" t="s">
        <v>396</v>
      </c>
      <c r="G260" s="548" t="s">
        <v>397</v>
      </c>
      <c r="H260" s="524"/>
      <c r="I260" s="524"/>
      <c r="J260" s="524"/>
      <c r="K260" s="502"/>
      <c r="L260" s="499"/>
    </row>
    <row r="261" spans="1:12" ht="15" customHeight="1" x14ac:dyDescent="0.25">
      <c r="A261" s="550"/>
      <c r="B261" s="552"/>
      <c r="C261" s="455"/>
      <c r="D261" s="521"/>
      <c r="E261" s="448"/>
      <c r="F261" s="110" t="s">
        <v>256</v>
      </c>
      <c r="G261" s="524" t="s">
        <v>62</v>
      </c>
      <c r="H261" s="524"/>
      <c r="I261" s="524"/>
      <c r="J261" s="524"/>
      <c r="K261" s="502"/>
      <c r="L261" s="499"/>
    </row>
    <row r="262" spans="1:12" ht="15.6" customHeight="1" x14ac:dyDescent="0.25">
      <c r="A262" s="550"/>
      <c r="B262" s="552"/>
      <c r="C262" s="455"/>
      <c r="D262" s="521"/>
      <c r="E262" s="448"/>
      <c r="F262" s="93" t="s">
        <v>379</v>
      </c>
      <c r="G262" s="523" t="s">
        <v>380</v>
      </c>
      <c r="H262" s="523"/>
      <c r="I262" s="523"/>
      <c r="J262" s="523"/>
      <c r="K262" s="502"/>
      <c r="L262" s="499"/>
    </row>
    <row r="263" spans="1:12" ht="15.6" customHeight="1" x14ac:dyDescent="0.25">
      <c r="A263" s="550"/>
      <c r="B263" s="552"/>
      <c r="C263" s="455"/>
      <c r="D263" s="521"/>
      <c r="E263" s="448"/>
      <c r="F263" s="93" t="s">
        <v>701</v>
      </c>
      <c r="G263" s="523">
        <v>100000</v>
      </c>
      <c r="H263" s="523"/>
      <c r="I263" s="523"/>
      <c r="J263" s="523"/>
      <c r="K263" s="502"/>
      <c r="L263" s="499"/>
    </row>
    <row r="264" spans="1:12" ht="15.6" customHeight="1" x14ac:dyDescent="0.25">
      <c r="A264" s="550"/>
      <c r="B264" s="552"/>
      <c r="C264" s="455"/>
      <c r="D264" s="521"/>
      <c r="E264" s="448"/>
      <c r="F264" s="93" t="s">
        <v>257</v>
      </c>
      <c r="G264" s="523" t="s">
        <v>556</v>
      </c>
      <c r="H264" s="523"/>
      <c r="I264" s="523"/>
      <c r="J264" s="523"/>
      <c r="K264" s="502"/>
      <c r="L264" s="499"/>
    </row>
    <row r="265" spans="1:12" ht="15.6" customHeight="1" x14ac:dyDescent="0.25">
      <c r="A265" s="550"/>
      <c r="B265" s="552"/>
      <c r="C265" s="455"/>
      <c r="D265" s="521"/>
      <c r="E265" s="448"/>
      <c r="F265" s="93" t="s">
        <v>376</v>
      </c>
      <c r="G265" s="523" t="s">
        <v>392</v>
      </c>
      <c r="H265" s="523"/>
      <c r="I265" s="523"/>
      <c r="J265" s="523"/>
      <c r="K265" s="502"/>
      <c r="L265" s="499"/>
    </row>
    <row r="266" spans="1:12" ht="15.6" customHeight="1" x14ac:dyDescent="0.25">
      <c r="A266" s="550"/>
      <c r="B266" s="552"/>
      <c r="C266" s="455"/>
      <c r="D266" s="521"/>
      <c r="E266" s="448"/>
      <c r="F266" s="93" t="s">
        <v>702</v>
      </c>
      <c r="G266" s="523" t="s">
        <v>709</v>
      </c>
      <c r="H266" s="523"/>
      <c r="I266" s="523"/>
      <c r="J266" s="523"/>
      <c r="K266" s="502"/>
      <c r="L266" s="499"/>
    </row>
    <row r="267" spans="1:12" ht="15.6" customHeight="1" x14ac:dyDescent="0.25">
      <c r="A267" s="550"/>
      <c r="B267" s="552"/>
      <c r="C267" s="455"/>
      <c r="D267" s="521"/>
      <c r="E267" s="448"/>
      <c r="F267" s="93" t="s">
        <v>381</v>
      </c>
      <c r="G267" s="523" t="s">
        <v>382</v>
      </c>
      <c r="H267" s="523"/>
      <c r="I267" s="523"/>
      <c r="J267" s="523"/>
      <c r="K267" s="502"/>
      <c r="L267" s="500"/>
    </row>
    <row r="268" spans="1:12" ht="15.6" customHeight="1" x14ac:dyDescent="0.25">
      <c r="A268" s="550"/>
      <c r="B268" s="552"/>
      <c r="C268" s="455"/>
      <c r="D268" s="521"/>
      <c r="E268" s="448"/>
      <c r="F268" s="94" t="s">
        <v>358</v>
      </c>
      <c r="G268" s="523" t="s">
        <v>900</v>
      </c>
      <c r="H268" s="523"/>
      <c r="I268" s="523"/>
      <c r="J268" s="523"/>
      <c r="K268" s="571">
        <v>5</v>
      </c>
      <c r="L268" s="443">
        <v>16571</v>
      </c>
    </row>
    <row r="269" spans="1:12" ht="15.6" customHeight="1" x14ac:dyDescent="0.25">
      <c r="A269" s="550"/>
      <c r="B269" s="552"/>
      <c r="C269" s="455"/>
      <c r="D269" s="521"/>
      <c r="E269" s="448"/>
      <c r="F269" s="93" t="s">
        <v>383</v>
      </c>
      <c r="G269" s="523" t="s">
        <v>394</v>
      </c>
      <c r="H269" s="523"/>
      <c r="I269" s="523"/>
      <c r="J269" s="523"/>
      <c r="K269" s="572"/>
      <c r="L269" s="444" t="e">
        <f>#REF!-#REF!*10%</f>
        <v>#REF!</v>
      </c>
    </row>
    <row r="270" spans="1:12" ht="15.6" customHeight="1" x14ac:dyDescent="0.25">
      <c r="A270" s="550"/>
      <c r="B270" s="552"/>
      <c r="C270" s="455"/>
      <c r="D270" s="521"/>
      <c r="E270" s="448"/>
      <c r="F270" s="93" t="s">
        <v>389</v>
      </c>
      <c r="G270" s="523" t="s">
        <v>390</v>
      </c>
      <c r="H270" s="523"/>
      <c r="I270" s="523"/>
      <c r="J270" s="523"/>
      <c r="K270" s="572"/>
      <c r="L270" s="444" t="e">
        <f>#REF!-#REF!*10%</f>
        <v>#REF!</v>
      </c>
    </row>
    <row r="271" spans="1:12" ht="15.6" customHeight="1" x14ac:dyDescent="0.25">
      <c r="A271" s="550"/>
      <c r="B271" s="552"/>
      <c r="C271" s="455"/>
      <c r="D271" s="521"/>
      <c r="E271" s="448"/>
      <c r="F271" s="93" t="s">
        <v>704</v>
      </c>
      <c r="G271" s="523" t="s">
        <v>705</v>
      </c>
      <c r="H271" s="523"/>
      <c r="I271" s="523"/>
      <c r="J271" s="523"/>
      <c r="K271" s="572"/>
      <c r="L271" s="444" t="e">
        <f>#REF!-#REF!*10%</f>
        <v>#REF!</v>
      </c>
    </row>
    <row r="272" spans="1:12" ht="15.6" customHeight="1" x14ac:dyDescent="0.25">
      <c r="A272" s="550"/>
      <c r="B272" s="552"/>
      <c r="C272" s="455"/>
      <c r="D272" s="521"/>
      <c r="E272" s="448"/>
      <c r="F272" s="93" t="s">
        <v>706</v>
      </c>
      <c r="G272" s="523" t="s">
        <v>390</v>
      </c>
      <c r="H272" s="523"/>
      <c r="I272" s="523"/>
      <c r="J272" s="523"/>
      <c r="K272" s="572"/>
      <c r="L272" s="444" t="e">
        <f>#REF!-#REF!*10%</f>
        <v>#REF!</v>
      </c>
    </row>
    <row r="273" spans="1:12" ht="15.6" customHeight="1" x14ac:dyDescent="0.25">
      <c r="A273" s="550"/>
      <c r="B273" s="552"/>
      <c r="C273" s="455"/>
      <c r="D273" s="521"/>
      <c r="E273" s="448"/>
      <c r="F273" s="93" t="s">
        <v>1271</v>
      </c>
      <c r="G273" s="523" t="s">
        <v>390</v>
      </c>
      <c r="H273" s="523"/>
      <c r="I273" s="523"/>
      <c r="J273" s="523"/>
      <c r="K273" s="572"/>
      <c r="L273" s="444" t="e">
        <f>#REF!-#REF!*10%</f>
        <v>#REF!</v>
      </c>
    </row>
    <row r="274" spans="1:12" ht="15.6" customHeight="1" x14ac:dyDescent="0.25">
      <c r="A274" s="550"/>
      <c r="B274" s="552"/>
      <c r="C274" s="455"/>
      <c r="D274" s="521"/>
      <c r="E274" s="448"/>
      <c r="F274" s="93" t="s">
        <v>707</v>
      </c>
      <c r="G274" s="523" t="s">
        <v>911</v>
      </c>
      <c r="H274" s="523"/>
      <c r="I274" s="523"/>
      <c r="J274" s="523"/>
      <c r="K274" s="572"/>
      <c r="L274" s="444" t="e">
        <f>#REF!-#REF!*10%</f>
        <v>#REF!</v>
      </c>
    </row>
    <row r="275" spans="1:12" ht="15.6" customHeight="1" x14ac:dyDescent="0.25">
      <c r="A275" s="550"/>
      <c r="B275" s="552"/>
      <c r="C275" s="455"/>
      <c r="D275" s="521"/>
      <c r="E275" s="448"/>
      <c r="F275" s="93" t="s">
        <v>708</v>
      </c>
      <c r="G275" s="523" t="s">
        <v>390</v>
      </c>
      <c r="H275" s="523"/>
      <c r="I275" s="523"/>
      <c r="J275" s="523"/>
      <c r="K275" s="572"/>
      <c r="L275" s="444" t="e">
        <f>#REF!-#REF!*10%</f>
        <v>#REF!</v>
      </c>
    </row>
    <row r="276" spans="1:12" ht="15.6" customHeight="1" x14ac:dyDescent="0.25">
      <c r="A276" s="550"/>
      <c r="B276" s="552"/>
      <c r="C276" s="455"/>
      <c r="D276" s="521"/>
      <c r="E276" s="448"/>
      <c r="F276" s="93" t="s">
        <v>377</v>
      </c>
      <c r="G276" s="523" t="s">
        <v>387</v>
      </c>
      <c r="H276" s="523"/>
      <c r="I276" s="523"/>
      <c r="J276" s="523"/>
      <c r="K276" s="572"/>
      <c r="L276" s="444" t="e">
        <f>#REF!-#REF!*10%</f>
        <v>#REF!</v>
      </c>
    </row>
    <row r="277" spans="1:12" ht="15.6" customHeight="1" x14ac:dyDescent="0.25">
      <c r="A277" s="550"/>
      <c r="B277" s="552"/>
      <c r="C277" s="455"/>
      <c r="D277" s="521"/>
      <c r="E277" s="448"/>
      <c r="F277" s="93" t="s">
        <v>388</v>
      </c>
      <c r="G277" s="523" t="s">
        <v>393</v>
      </c>
      <c r="H277" s="523"/>
      <c r="I277" s="523"/>
      <c r="J277" s="523"/>
      <c r="K277" s="572"/>
      <c r="L277" s="444" t="e">
        <f>#REF!-#REF!*10%</f>
        <v>#REF!</v>
      </c>
    </row>
    <row r="278" spans="1:12" ht="15.6" customHeight="1" x14ac:dyDescent="0.25">
      <c r="A278" s="550"/>
      <c r="B278" s="552"/>
      <c r="C278" s="455"/>
      <c r="D278" s="521"/>
      <c r="E278" s="448"/>
      <c r="F278" s="93" t="s">
        <v>562</v>
      </c>
      <c r="G278" s="523" t="s">
        <v>1024</v>
      </c>
      <c r="H278" s="523"/>
      <c r="I278" s="523"/>
      <c r="J278" s="523"/>
      <c r="K278" s="572"/>
      <c r="L278" s="444" t="e">
        <f>#REF!-#REF!*10%</f>
        <v>#REF!</v>
      </c>
    </row>
    <row r="279" spans="1:12" ht="15.6" customHeight="1" x14ac:dyDescent="0.25">
      <c r="A279" s="550"/>
      <c r="B279" s="552"/>
      <c r="C279" s="455"/>
      <c r="D279" s="521"/>
      <c r="E279" s="448"/>
      <c r="F279" s="93" t="s">
        <v>1183</v>
      </c>
      <c r="G279" s="573" t="s">
        <v>1180</v>
      </c>
      <c r="H279" s="574"/>
      <c r="I279" s="574"/>
      <c r="J279" s="575"/>
      <c r="K279" s="572"/>
      <c r="L279" s="444" t="e">
        <f>#REF!-#REF!*10%</f>
        <v>#REF!</v>
      </c>
    </row>
    <row r="280" spans="1:12" ht="15.6" customHeight="1" x14ac:dyDescent="0.25">
      <c r="A280" s="550"/>
      <c r="B280" s="552"/>
      <c r="C280" s="455"/>
      <c r="D280" s="521"/>
      <c r="E280" s="448"/>
      <c r="F280" s="93" t="s">
        <v>570</v>
      </c>
      <c r="G280" s="523" t="s">
        <v>613</v>
      </c>
      <c r="H280" s="523"/>
      <c r="I280" s="523"/>
      <c r="J280" s="523"/>
      <c r="K280" s="572"/>
      <c r="L280" s="444" t="e">
        <f>#REF!-#REF!*10%</f>
        <v>#REF!</v>
      </c>
    </row>
    <row r="281" spans="1:12" ht="15.6" customHeight="1" x14ac:dyDescent="0.25">
      <c r="A281" s="550"/>
      <c r="B281" s="552"/>
      <c r="C281" s="455"/>
      <c r="D281" s="521"/>
      <c r="E281" s="448"/>
      <c r="F281" s="111" t="s">
        <v>84</v>
      </c>
      <c r="G281" s="526">
        <v>2.6</v>
      </c>
      <c r="H281" s="526"/>
      <c r="I281" s="526"/>
      <c r="J281" s="526"/>
      <c r="K281" s="572"/>
      <c r="L281" s="444" t="e">
        <f>#REF!-#REF!*10%</f>
        <v>#REF!</v>
      </c>
    </row>
    <row r="282" spans="1:12" ht="15" customHeight="1" x14ac:dyDescent="0.25">
      <c r="A282" s="550"/>
      <c r="B282" s="553"/>
      <c r="C282" s="455"/>
      <c r="D282" s="521"/>
      <c r="E282" s="448"/>
      <c r="F282" s="96" t="s">
        <v>1016</v>
      </c>
      <c r="G282" s="454">
        <v>5</v>
      </c>
      <c r="H282" s="454"/>
      <c r="I282" s="454"/>
      <c r="J282" s="454"/>
      <c r="K282" s="572"/>
      <c r="L282" s="511" t="e">
        <f>#REF!-#REF!*10%</f>
        <v>#REF!</v>
      </c>
    </row>
    <row r="283" spans="1:12" ht="15" customHeight="1" x14ac:dyDescent="0.25">
      <c r="A283" s="549">
        <v>10</v>
      </c>
      <c r="B283" s="551"/>
      <c r="C283" s="455" t="s">
        <v>1220</v>
      </c>
      <c r="D283" s="520"/>
      <c r="E283" s="448"/>
      <c r="F283" s="110" t="s">
        <v>81</v>
      </c>
      <c r="G283" s="523" t="s">
        <v>6</v>
      </c>
      <c r="H283" s="523"/>
      <c r="I283" s="523"/>
      <c r="J283" s="523"/>
      <c r="K283" s="560">
        <v>3</v>
      </c>
      <c r="L283" s="498">
        <v>16929</v>
      </c>
    </row>
    <row r="284" spans="1:12" ht="15" customHeight="1" x14ac:dyDescent="0.25">
      <c r="A284" s="550"/>
      <c r="B284" s="552"/>
      <c r="C284" s="455"/>
      <c r="D284" s="521"/>
      <c r="E284" s="448"/>
      <c r="F284" s="110" t="s">
        <v>80</v>
      </c>
      <c r="G284" s="469">
        <v>104</v>
      </c>
      <c r="H284" s="469"/>
      <c r="I284" s="469"/>
      <c r="J284" s="469"/>
      <c r="K284" s="502"/>
      <c r="L284" s="499"/>
    </row>
    <row r="285" spans="1:12" ht="15" customHeight="1" x14ac:dyDescent="0.25">
      <c r="A285" s="550"/>
      <c r="B285" s="552"/>
      <c r="C285" s="455"/>
      <c r="D285" s="521"/>
      <c r="E285" s="448"/>
      <c r="F285" s="110" t="s">
        <v>8</v>
      </c>
      <c r="G285" s="240">
        <v>3000</v>
      </c>
      <c r="H285" s="241">
        <v>4000</v>
      </c>
      <c r="I285" s="312">
        <v>5000</v>
      </c>
      <c r="J285" s="242">
        <v>6000</v>
      </c>
      <c r="K285" s="502"/>
      <c r="L285" s="499"/>
    </row>
    <row r="286" spans="1:12" ht="15" customHeight="1" x14ac:dyDescent="0.25">
      <c r="A286" s="550"/>
      <c r="B286" s="552"/>
      <c r="C286" s="455"/>
      <c r="D286" s="521"/>
      <c r="E286" s="448"/>
      <c r="F286" s="110" t="s">
        <v>817</v>
      </c>
      <c r="G286" s="243">
        <f>G284*114</f>
        <v>11856</v>
      </c>
      <c r="H286" s="244">
        <f>G284*128</f>
        <v>13312</v>
      </c>
      <c r="I286" s="313">
        <f>G284*143</f>
        <v>14872</v>
      </c>
      <c r="J286" s="245">
        <f>G284*148</f>
        <v>15392</v>
      </c>
      <c r="K286" s="502"/>
      <c r="L286" s="499"/>
    </row>
    <row r="287" spans="1:12" ht="15" customHeight="1" x14ac:dyDescent="0.25">
      <c r="A287" s="550"/>
      <c r="B287" s="552"/>
      <c r="C287" s="455"/>
      <c r="D287" s="521"/>
      <c r="E287" s="448"/>
      <c r="F287" s="110" t="s">
        <v>1269</v>
      </c>
      <c r="G287" s="451">
        <v>0.98</v>
      </c>
      <c r="H287" s="451"/>
      <c r="I287" s="451"/>
      <c r="J287" s="451"/>
      <c r="K287" s="502"/>
      <c r="L287" s="499"/>
    </row>
    <row r="288" spans="1:12" ht="15" customHeight="1" x14ac:dyDescent="0.25">
      <c r="A288" s="550"/>
      <c r="B288" s="552"/>
      <c r="C288" s="455"/>
      <c r="D288" s="521"/>
      <c r="E288" s="448"/>
      <c r="F288" s="93" t="s">
        <v>699</v>
      </c>
      <c r="G288" s="523" t="s">
        <v>700</v>
      </c>
      <c r="H288" s="523"/>
      <c r="I288" s="523"/>
      <c r="J288" s="523"/>
      <c r="K288" s="502"/>
      <c r="L288" s="499"/>
    </row>
    <row r="289" spans="1:12" ht="15" customHeight="1" x14ac:dyDescent="0.25">
      <c r="A289" s="550"/>
      <c r="B289" s="552"/>
      <c r="C289" s="455"/>
      <c r="D289" s="521"/>
      <c r="E289" s="448"/>
      <c r="F289" s="93" t="s">
        <v>1181</v>
      </c>
      <c r="G289" s="462" t="s">
        <v>1179</v>
      </c>
      <c r="H289" s="463"/>
      <c r="I289" s="463"/>
      <c r="J289" s="464"/>
      <c r="K289" s="502"/>
      <c r="L289" s="499"/>
    </row>
    <row r="290" spans="1:12" ht="15" customHeight="1" x14ac:dyDescent="0.25">
      <c r="A290" s="550"/>
      <c r="B290" s="552"/>
      <c r="C290" s="455"/>
      <c r="D290" s="521"/>
      <c r="E290" s="448"/>
      <c r="F290" s="110" t="s">
        <v>83</v>
      </c>
      <c r="G290" s="524">
        <v>66</v>
      </c>
      <c r="H290" s="524"/>
      <c r="I290" s="524"/>
      <c r="J290" s="524"/>
      <c r="K290" s="502"/>
      <c r="L290" s="499"/>
    </row>
    <row r="291" spans="1:12" ht="15" customHeight="1" x14ac:dyDescent="0.25">
      <c r="A291" s="550"/>
      <c r="B291" s="552"/>
      <c r="C291" s="455"/>
      <c r="D291" s="521"/>
      <c r="E291" s="448"/>
      <c r="F291" s="110" t="s">
        <v>396</v>
      </c>
      <c r="G291" s="548" t="s">
        <v>397</v>
      </c>
      <c r="H291" s="524"/>
      <c r="I291" s="524"/>
      <c r="J291" s="524"/>
      <c r="K291" s="502"/>
      <c r="L291" s="499"/>
    </row>
    <row r="292" spans="1:12" ht="15" customHeight="1" x14ac:dyDescent="0.25">
      <c r="A292" s="550"/>
      <c r="B292" s="552"/>
      <c r="C292" s="455"/>
      <c r="D292" s="521"/>
      <c r="E292" s="448"/>
      <c r="F292" s="110" t="s">
        <v>256</v>
      </c>
      <c r="G292" s="524" t="s">
        <v>63</v>
      </c>
      <c r="H292" s="524"/>
      <c r="I292" s="524"/>
      <c r="J292" s="524"/>
      <c r="K292" s="502"/>
      <c r="L292" s="499"/>
    </row>
    <row r="293" spans="1:12" ht="15.6" customHeight="1" x14ac:dyDescent="0.25">
      <c r="A293" s="550"/>
      <c r="B293" s="552"/>
      <c r="C293" s="455"/>
      <c r="D293" s="521"/>
      <c r="E293" s="448"/>
      <c r="F293" s="93" t="s">
        <v>379</v>
      </c>
      <c r="G293" s="523" t="s">
        <v>380</v>
      </c>
      <c r="H293" s="523"/>
      <c r="I293" s="523"/>
      <c r="J293" s="523"/>
      <c r="K293" s="502"/>
      <c r="L293" s="499"/>
    </row>
    <row r="294" spans="1:12" ht="15.6" customHeight="1" x14ac:dyDescent="0.25">
      <c r="A294" s="550"/>
      <c r="B294" s="552"/>
      <c r="C294" s="455"/>
      <c r="D294" s="521"/>
      <c r="E294" s="448"/>
      <c r="F294" s="93" t="s">
        <v>701</v>
      </c>
      <c r="G294" s="523">
        <v>100000</v>
      </c>
      <c r="H294" s="523"/>
      <c r="I294" s="523"/>
      <c r="J294" s="523"/>
      <c r="K294" s="502"/>
      <c r="L294" s="499"/>
    </row>
    <row r="295" spans="1:12" ht="15.6" customHeight="1" x14ac:dyDescent="0.25">
      <c r="A295" s="550"/>
      <c r="B295" s="552"/>
      <c r="C295" s="455"/>
      <c r="D295" s="521"/>
      <c r="E295" s="448"/>
      <c r="F295" s="93" t="s">
        <v>257</v>
      </c>
      <c r="G295" s="523" t="s">
        <v>556</v>
      </c>
      <c r="H295" s="523"/>
      <c r="I295" s="523"/>
      <c r="J295" s="523"/>
      <c r="K295" s="502"/>
      <c r="L295" s="499"/>
    </row>
    <row r="296" spans="1:12" ht="15.6" customHeight="1" x14ac:dyDescent="0.25">
      <c r="A296" s="550"/>
      <c r="B296" s="552"/>
      <c r="C296" s="455"/>
      <c r="D296" s="521"/>
      <c r="E296" s="448"/>
      <c r="F296" s="93" t="s">
        <v>376</v>
      </c>
      <c r="G296" s="523" t="s">
        <v>392</v>
      </c>
      <c r="H296" s="523"/>
      <c r="I296" s="523"/>
      <c r="J296" s="523"/>
      <c r="K296" s="502"/>
      <c r="L296" s="499"/>
    </row>
    <row r="297" spans="1:12" ht="15.6" customHeight="1" x14ac:dyDescent="0.25">
      <c r="A297" s="550"/>
      <c r="B297" s="552"/>
      <c r="C297" s="455"/>
      <c r="D297" s="521"/>
      <c r="E297" s="448"/>
      <c r="F297" s="93" t="s">
        <v>702</v>
      </c>
      <c r="G297" s="523" t="s">
        <v>709</v>
      </c>
      <c r="H297" s="523"/>
      <c r="I297" s="523"/>
      <c r="J297" s="523"/>
      <c r="K297" s="502"/>
      <c r="L297" s="499"/>
    </row>
    <row r="298" spans="1:12" ht="15.6" customHeight="1" x14ac:dyDescent="0.25">
      <c r="A298" s="550"/>
      <c r="B298" s="552"/>
      <c r="C298" s="455"/>
      <c r="D298" s="521"/>
      <c r="E298" s="448"/>
      <c r="F298" s="93" t="s">
        <v>381</v>
      </c>
      <c r="G298" s="523" t="s">
        <v>382</v>
      </c>
      <c r="H298" s="523"/>
      <c r="I298" s="523"/>
      <c r="J298" s="523"/>
      <c r="K298" s="502"/>
      <c r="L298" s="500"/>
    </row>
    <row r="299" spans="1:12" ht="15.6" customHeight="1" x14ac:dyDescent="0.25">
      <c r="A299" s="550"/>
      <c r="B299" s="552"/>
      <c r="C299" s="455"/>
      <c r="D299" s="521"/>
      <c r="E299" s="448"/>
      <c r="F299" s="94" t="s">
        <v>358</v>
      </c>
      <c r="G299" s="523" t="s">
        <v>900</v>
      </c>
      <c r="H299" s="523"/>
      <c r="I299" s="523"/>
      <c r="J299" s="523"/>
      <c r="K299" s="571">
        <v>5</v>
      </c>
      <c r="L299" s="443">
        <v>18114</v>
      </c>
    </row>
    <row r="300" spans="1:12" ht="15.6" customHeight="1" x14ac:dyDescent="0.25">
      <c r="A300" s="550"/>
      <c r="B300" s="552"/>
      <c r="C300" s="455"/>
      <c r="D300" s="521"/>
      <c r="E300" s="448"/>
      <c r="F300" s="93" t="s">
        <v>383</v>
      </c>
      <c r="G300" s="523" t="s">
        <v>394</v>
      </c>
      <c r="H300" s="523"/>
      <c r="I300" s="523"/>
      <c r="J300" s="523"/>
      <c r="K300" s="572"/>
      <c r="L300" s="444" t="e">
        <f>#REF!-#REF!*10%</f>
        <v>#REF!</v>
      </c>
    </row>
    <row r="301" spans="1:12" ht="15.6" customHeight="1" x14ac:dyDescent="0.25">
      <c r="A301" s="550"/>
      <c r="B301" s="552"/>
      <c r="C301" s="455"/>
      <c r="D301" s="521"/>
      <c r="E301" s="448"/>
      <c r="F301" s="93" t="s">
        <v>389</v>
      </c>
      <c r="G301" s="523" t="s">
        <v>390</v>
      </c>
      <c r="H301" s="523"/>
      <c r="I301" s="523"/>
      <c r="J301" s="523"/>
      <c r="K301" s="572"/>
      <c r="L301" s="444" t="e">
        <f>#REF!-#REF!*10%</f>
        <v>#REF!</v>
      </c>
    </row>
    <row r="302" spans="1:12" ht="15.6" customHeight="1" x14ac:dyDescent="0.25">
      <c r="A302" s="550"/>
      <c r="B302" s="552"/>
      <c r="C302" s="455"/>
      <c r="D302" s="521"/>
      <c r="E302" s="448"/>
      <c r="F302" s="93" t="s">
        <v>704</v>
      </c>
      <c r="G302" s="523" t="s">
        <v>705</v>
      </c>
      <c r="H302" s="523"/>
      <c r="I302" s="523"/>
      <c r="J302" s="523"/>
      <c r="K302" s="572"/>
      <c r="L302" s="444" t="e">
        <f>#REF!-#REF!*10%</f>
        <v>#REF!</v>
      </c>
    </row>
    <row r="303" spans="1:12" ht="15.6" customHeight="1" x14ac:dyDescent="0.25">
      <c r="A303" s="550"/>
      <c r="B303" s="552"/>
      <c r="C303" s="455"/>
      <c r="D303" s="521"/>
      <c r="E303" s="448"/>
      <c r="F303" s="93" t="s">
        <v>706</v>
      </c>
      <c r="G303" s="523" t="s">
        <v>390</v>
      </c>
      <c r="H303" s="523"/>
      <c r="I303" s="523"/>
      <c r="J303" s="523"/>
      <c r="K303" s="572"/>
      <c r="L303" s="444" t="e">
        <f>#REF!-#REF!*10%</f>
        <v>#REF!</v>
      </c>
    </row>
    <row r="304" spans="1:12" ht="15.6" customHeight="1" x14ac:dyDescent="0.25">
      <c r="A304" s="550"/>
      <c r="B304" s="552"/>
      <c r="C304" s="455"/>
      <c r="D304" s="521"/>
      <c r="E304" s="448"/>
      <c r="F304" s="93" t="s">
        <v>1271</v>
      </c>
      <c r="G304" s="523" t="s">
        <v>390</v>
      </c>
      <c r="H304" s="523"/>
      <c r="I304" s="523"/>
      <c r="J304" s="523"/>
      <c r="K304" s="572"/>
      <c r="L304" s="444" t="e">
        <f>#REF!-#REF!*10%</f>
        <v>#REF!</v>
      </c>
    </row>
    <row r="305" spans="1:12" ht="15.6" customHeight="1" x14ac:dyDescent="0.25">
      <c r="A305" s="550"/>
      <c r="B305" s="552"/>
      <c r="C305" s="455"/>
      <c r="D305" s="521"/>
      <c r="E305" s="448"/>
      <c r="F305" s="93" t="s">
        <v>707</v>
      </c>
      <c r="G305" s="523" t="s">
        <v>911</v>
      </c>
      <c r="H305" s="523"/>
      <c r="I305" s="523"/>
      <c r="J305" s="523"/>
      <c r="K305" s="572"/>
      <c r="L305" s="444" t="e">
        <f>#REF!-#REF!*10%</f>
        <v>#REF!</v>
      </c>
    </row>
    <row r="306" spans="1:12" ht="15.6" customHeight="1" x14ac:dyDescent="0.25">
      <c r="A306" s="550"/>
      <c r="B306" s="552"/>
      <c r="C306" s="455"/>
      <c r="D306" s="521"/>
      <c r="E306" s="448"/>
      <c r="F306" s="93" t="s">
        <v>708</v>
      </c>
      <c r="G306" s="523" t="s">
        <v>390</v>
      </c>
      <c r="H306" s="523"/>
      <c r="I306" s="523"/>
      <c r="J306" s="523"/>
      <c r="K306" s="572"/>
      <c r="L306" s="444" t="e">
        <f>#REF!-#REF!*10%</f>
        <v>#REF!</v>
      </c>
    </row>
    <row r="307" spans="1:12" ht="15.6" customHeight="1" x14ac:dyDescent="0.25">
      <c r="A307" s="550"/>
      <c r="B307" s="552"/>
      <c r="C307" s="455"/>
      <c r="D307" s="521"/>
      <c r="E307" s="448"/>
      <c r="F307" s="93" t="s">
        <v>377</v>
      </c>
      <c r="G307" s="523" t="s">
        <v>387</v>
      </c>
      <c r="H307" s="523"/>
      <c r="I307" s="523"/>
      <c r="J307" s="523"/>
      <c r="K307" s="572"/>
      <c r="L307" s="444" t="e">
        <f>#REF!-#REF!*10%</f>
        <v>#REF!</v>
      </c>
    </row>
    <row r="308" spans="1:12" ht="15.6" customHeight="1" x14ac:dyDescent="0.25">
      <c r="A308" s="550"/>
      <c r="B308" s="552"/>
      <c r="C308" s="455"/>
      <c r="D308" s="521"/>
      <c r="E308" s="448"/>
      <c r="F308" s="93" t="s">
        <v>388</v>
      </c>
      <c r="G308" s="523" t="s">
        <v>393</v>
      </c>
      <c r="H308" s="523"/>
      <c r="I308" s="523"/>
      <c r="J308" s="523"/>
      <c r="K308" s="572"/>
      <c r="L308" s="444" t="e">
        <f>#REF!-#REF!*10%</f>
        <v>#REF!</v>
      </c>
    </row>
    <row r="309" spans="1:12" ht="15.6" customHeight="1" x14ac:dyDescent="0.25">
      <c r="A309" s="550"/>
      <c r="B309" s="552"/>
      <c r="C309" s="455"/>
      <c r="D309" s="521"/>
      <c r="E309" s="448"/>
      <c r="F309" s="93" t="s">
        <v>562</v>
      </c>
      <c r="G309" s="523" t="s">
        <v>1024</v>
      </c>
      <c r="H309" s="523"/>
      <c r="I309" s="523"/>
      <c r="J309" s="523"/>
      <c r="K309" s="572"/>
      <c r="L309" s="444" t="e">
        <f>#REF!-#REF!*10%</f>
        <v>#REF!</v>
      </c>
    </row>
    <row r="310" spans="1:12" ht="15.6" customHeight="1" x14ac:dyDescent="0.25">
      <c r="A310" s="550"/>
      <c r="B310" s="552"/>
      <c r="C310" s="455"/>
      <c r="D310" s="521"/>
      <c r="E310" s="448"/>
      <c r="F310" s="93" t="s">
        <v>1183</v>
      </c>
      <c r="G310" s="573" t="s">
        <v>1180</v>
      </c>
      <c r="H310" s="574"/>
      <c r="I310" s="574"/>
      <c r="J310" s="575"/>
      <c r="K310" s="572"/>
      <c r="L310" s="444" t="e">
        <f>#REF!-#REF!*10%</f>
        <v>#REF!</v>
      </c>
    </row>
    <row r="311" spans="1:12" ht="15.6" customHeight="1" x14ac:dyDescent="0.25">
      <c r="A311" s="550"/>
      <c r="B311" s="552"/>
      <c r="C311" s="455"/>
      <c r="D311" s="521"/>
      <c r="E311" s="448"/>
      <c r="F311" s="93" t="s">
        <v>570</v>
      </c>
      <c r="G311" s="523" t="s">
        <v>613</v>
      </c>
      <c r="H311" s="523"/>
      <c r="I311" s="523"/>
      <c r="J311" s="523"/>
      <c r="K311" s="572"/>
      <c r="L311" s="444" t="e">
        <f>#REF!-#REF!*10%</f>
        <v>#REF!</v>
      </c>
    </row>
    <row r="312" spans="1:12" ht="15.6" customHeight="1" x14ac:dyDescent="0.25">
      <c r="A312" s="550"/>
      <c r="B312" s="552"/>
      <c r="C312" s="455"/>
      <c r="D312" s="521"/>
      <c r="E312" s="448"/>
      <c r="F312" s="111" t="s">
        <v>84</v>
      </c>
      <c r="G312" s="526">
        <v>3.4</v>
      </c>
      <c r="H312" s="526"/>
      <c r="I312" s="526"/>
      <c r="J312" s="526"/>
      <c r="K312" s="572"/>
      <c r="L312" s="444" t="e">
        <f>#REF!-#REF!*10%</f>
        <v>#REF!</v>
      </c>
    </row>
    <row r="313" spans="1:12" ht="15" customHeight="1" x14ac:dyDescent="0.25">
      <c r="A313" s="550"/>
      <c r="B313" s="553"/>
      <c r="C313" s="455"/>
      <c r="D313" s="521"/>
      <c r="E313" s="448"/>
      <c r="F313" s="96" t="s">
        <v>1016</v>
      </c>
      <c r="G313" s="454">
        <v>5</v>
      </c>
      <c r="H313" s="454"/>
      <c r="I313" s="454"/>
      <c r="J313" s="454"/>
      <c r="K313" s="572"/>
      <c r="L313" s="511" t="e">
        <f>#REF!-#REF!*10%</f>
        <v>#REF!</v>
      </c>
    </row>
    <row r="314" spans="1:12" ht="15" customHeight="1" x14ac:dyDescent="0.25">
      <c r="A314" s="549">
        <v>11</v>
      </c>
      <c r="B314" s="551"/>
      <c r="C314" s="455" t="s">
        <v>1221</v>
      </c>
      <c r="D314" s="520"/>
      <c r="E314" s="448"/>
      <c r="F314" s="110" t="s">
        <v>81</v>
      </c>
      <c r="G314" s="523" t="s">
        <v>6</v>
      </c>
      <c r="H314" s="523"/>
      <c r="I314" s="523"/>
      <c r="J314" s="523"/>
      <c r="K314" s="560">
        <v>3</v>
      </c>
      <c r="L314" s="498">
        <v>19046</v>
      </c>
    </row>
    <row r="315" spans="1:12" ht="15" customHeight="1" x14ac:dyDescent="0.25">
      <c r="A315" s="550"/>
      <c r="B315" s="552"/>
      <c r="C315" s="455"/>
      <c r="D315" s="521"/>
      <c r="E315" s="448"/>
      <c r="F315" s="110" t="s">
        <v>80</v>
      </c>
      <c r="G315" s="469">
        <v>122</v>
      </c>
      <c r="H315" s="469"/>
      <c r="I315" s="469"/>
      <c r="J315" s="469"/>
      <c r="K315" s="502"/>
      <c r="L315" s="499"/>
    </row>
    <row r="316" spans="1:12" ht="15" customHeight="1" x14ac:dyDescent="0.25">
      <c r="A316" s="550"/>
      <c r="B316" s="552"/>
      <c r="C316" s="455"/>
      <c r="D316" s="521"/>
      <c r="E316" s="448"/>
      <c r="F316" s="110" t="s">
        <v>8</v>
      </c>
      <c r="G316" s="240">
        <v>3000</v>
      </c>
      <c r="H316" s="241">
        <v>4000</v>
      </c>
      <c r="I316" s="312">
        <v>5000</v>
      </c>
      <c r="J316" s="242">
        <v>6000</v>
      </c>
      <c r="K316" s="502"/>
      <c r="L316" s="499"/>
    </row>
    <row r="317" spans="1:12" ht="15" customHeight="1" x14ac:dyDescent="0.25">
      <c r="A317" s="550"/>
      <c r="B317" s="552"/>
      <c r="C317" s="455"/>
      <c r="D317" s="521"/>
      <c r="E317" s="448"/>
      <c r="F317" s="110" t="s">
        <v>817</v>
      </c>
      <c r="G317" s="243">
        <f>G315*114</f>
        <v>13908</v>
      </c>
      <c r="H317" s="244">
        <f>G315*128</f>
        <v>15616</v>
      </c>
      <c r="I317" s="313">
        <f>G315*143</f>
        <v>17446</v>
      </c>
      <c r="J317" s="245">
        <f>G315*148</f>
        <v>18056</v>
      </c>
      <c r="K317" s="502"/>
      <c r="L317" s="499"/>
    </row>
    <row r="318" spans="1:12" ht="15" customHeight="1" x14ac:dyDescent="0.25">
      <c r="A318" s="550"/>
      <c r="B318" s="552"/>
      <c r="C318" s="455"/>
      <c r="D318" s="521"/>
      <c r="E318" s="448"/>
      <c r="F318" s="110" t="s">
        <v>1269</v>
      </c>
      <c r="G318" s="451">
        <v>0.98</v>
      </c>
      <c r="H318" s="451"/>
      <c r="I318" s="451"/>
      <c r="J318" s="451"/>
      <c r="K318" s="502"/>
      <c r="L318" s="499"/>
    </row>
    <row r="319" spans="1:12" ht="15" customHeight="1" x14ac:dyDescent="0.25">
      <c r="A319" s="550"/>
      <c r="B319" s="552"/>
      <c r="C319" s="455"/>
      <c r="D319" s="521"/>
      <c r="E319" s="448"/>
      <c r="F319" s="93" t="s">
        <v>699</v>
      </c>
      <c r="G319" s="523" t="s">
        <v>700</v>
      </c>
      <c r="H319" s="523"/>
      <c r="I319" s="523"/>
      <c r="J319" s="523"/>
      <c r="K319" s="502"/>
      <c r="L319" s="499"/>
    </row>
    <row r="320" spans="1:12" ht="15" customHeight="1" x14ac:dyDescent="0.25">
      <c r="A320" s="550"/>
      <c r="B320" s="552"/>
      <c r="C320" s="455"/>
      <c r="D320" s="521"/>
      <c r="E320" s="448"/>
      <c r="F320" s="93" t="s">
        <v>1181</v>
      </c>
      <c r="G320" s="462" t="s">
        <v>1179</v>
      </c>
      <c r="H320" s="463"/>
      <c r="I320" s="463"/>
      <c r="J320" s="464"/>
      <c r="K320" s="502"/>
      <c r="L320" s="499"/>
    </row>
    <row r="321" spans="1:12" ht="15" customHeight="1" x14ac:dyDescent="0.25">
      <c r="A321" s="550"/>
      <c r="B321" s="552"/>
      <c r="C321" s="455"/>
      <c r="D321" s="521"/>
      <c r="E321" s="448"/>
      <c r="F321" s="110" t="s">
        <v>83</v>
      </c>
      <c r="G321" s="524">
        <v>66</v>
      </c>
      <c r="H321" s="524"/>
      <c r="I321" s="524"/>
      <c r="J321" s="524"/>
      <c r="K321" s="502"/>
      <c r="L321" s="499"/>
    </row>
    <row r="322" spans="1:12" ht="15" customHeight="1" x14ac:dyDescent="0.25">
      <c r="A322" s="550"/>
      <c r="B322" s="552"/>
      <c r="C322" s="455"/>
      <c r="D322" s="521"/>
      <c r="E322" s="448"/>
      <c r="F322" s="110" t="s">
        <v>396</v>
      </c>
      <c r="G322" s="548" t="s">
        <v>397</v>
      </c>
      <c r="H322" s="524"/>
      <c r="I322" s="524"/>
      <c r="J322" s="524"/>
      <c r="K322" s="502"/>
      <c r="L322" s="499"/>
    </row>
    <row r="323" spans="1:12" ht="15" customHeight="1" x14ac:dyDescent="0.25">
      <c r="A323" s="550"/>
      <c r="B323" s="552"/>
      <c r="C323" s="455"/>
      <c r="D323" s="521"/>
      <c r="E323" s="448"/>
      <c r="F323" s="110" t="s">
        <v>256</v>
      </c>
      <c r="G323" s="524" t="s">
        <v>64</v>
      </c>
      <c r="H323" s="524"/>
      <c r="I323" s="524"/>
      <c r="J323" s="524"/>
      <c r="K323" s="502"/>
      <c r="L323" s="499"/>
    </row>
    <row r="324" spans="1:12" ht="15.6" customHeight="1" x14ac:dyDescent="0.25">
      <c r="A324" s="550"/>
      <c r="B324" s="552"/>
      <c r="C324" s="455"/>
      <c r="D324" s="521"/>
      <c r="E324" s="448"/>
      <c r="F324" s="93" t="s">
        <v>379</v>
      </c>
      <c r="G324" s="523" t="s">
        <v>380</v>
      </c>
      <c r="H324" s="523"/>
      <c r="I324" s="523"/>
      <c r="J324" s="523"/>
      <c r="K324" s="502"/>
      <c r="L324" s="499"/>
    </row>
    <row r="325" spans="1:12" ht="15.6" customHeight="1" x14ac:dyDescent="0.25">
      <c r="A325" s="550"/>
      <c r="B325" s="552"/>
      <c r="C325" s="455"/>
      <c r="D325" s="521"/>
      <c r="E325" s="448"/>
      <c r="F325" s="93" t="s">
        <v>701</v>
      </c>
      <c r="G325" s="523">
        <v>100000</v>
      </c>
      <c r="H325" s="523"/>
      <c r="I325" s="523"/>
      <c r="J325" s="523"/>
      <c r="K325" s="502"/>
      <c r="L325" s="499"/>
    </row>
    <row r="326" spans="1:12" ht="15.6" customHeight="1" x14ac:dyDescent="0.25">
      <c r="A326" s="550"/>
      <c r="B326" s="552"/>
      <c r="C326" s="455"/>
      <c r="D326" s="521"/>
      <c r="E326" s="448"/>
      <c r="F326" s="93" t="s">
        <v>257</v>
      </c>
      <c r="G326" s="523" t="s">
        <v>556</v>
      </c>
      <c r="H326" s="523"/>
      <c r="I326" s="523"/>
      <c r="J326" s="523"/>
      <c r="K326" s="502"/>
      <c r="L326" s="499"/>
    </row>
    <row r="327" spans="1:12" ht="15.6" customHeight="1" x14ac:dyDescent="0.25">
      <c r="A327" s="550"/>
      <c r="B327" s="552"/>
      <c r="C327" s="455"/>
      <c r="D327" s="521"/>
      <c r="E327" s="448"/>
      <c r="F327" s="93" t="s">
        <v>376</v>
      </c>
      <c r="G327" s="523" t="s">
        <v>392</v>
      </c>
      <c r="H327" s="523"/>
      <c r="I327" s="523"/>
      <c r="J327" s="523"/>
      <c r="K327" s="502"/>
      <c r="L327" s="499"/>
    </row>
    <row r="328" spans="1:12" ht="15.6" customHeight="1" x14ac:dyDescent="0.25">
      <c r="A328" s="550"/>
      <c r="B328" s="552"/>
      <c r="C328" s="455"/>
      <c r="D328" s="521"/>
      <c r="E328" s="448"/>
      <c r="F328" s="93" t="s">
        <v>702</v>
      </c>
      <c r="G328" s="523" t="s">
        <v>709</v>
      </c>
      <c r="H328" s="523"/>
      <c r="I328" s="523"/>
      <c r="J328" s="523"/>
      <c r="K328" s="502"/>
      <c r="L328" s="499"/>
    </row>
    <row r="329" spans="1:12" ht="15.6" customHeight="1" x14ac:dyDescent="0.25">
      <c r="A329" s="550"/>
      <c r="B329" s="552"/>
      <c r="C329" s="455"/>
      <c r="D329" s="521"/>
      <c r="E329" s="448"/>
      <c r="F329" s="93" t="s">
        <v>381</v>
      </c>
      <c r="G329" s="523" t="s">
        <v>382</v>
      </c>
      <c r="H329" s="523"/>
      <c r="I329" s="523"/>
      <c r="J329" s="523"/>
      <c r="K329" s="502"/>
      <c r="L329" s="500"/>
    </row>
    <row r="330" spans="1:12" ht="15.6" customHeight="1" x14ac:dyDescent="0.25">
      <c r="A330" s="550"/>
      <c r="B330" s="552"/>
      <c r="C330" s="455"/>
      <c r="D330" s="521"/>
      <c r="E330" s="448"/>
      <c r="F330" s="94" t="s">
        <v>358</v>
      </c>
      <c r="G330" s="523" t="s">
        <v>900</v>
      </c>
      <c r="H330" s="523"/>
      <c r="I330" s="523"/>
      <c r="J330" s="523"/>
      <c r="K330" s="571">
        <v>5</v>
      </c>
      <c r="L330" s="443">
        <v>20379</v>
      </c>
    </row>
    <row r="331" spans="1:12" ht="15.6" customHeight="1" x14ac:dyDescent="0.25">
      <c r="A331" s="550"/>
      <c r="B331" s="552"/>
      <c r="C331" s="455"/>
      <c r="D331" s="521"/>
      <c r="E331" s="448"/>
      <c r="F331" s="93" t="s">
        <v>383</v>
      </c>
      <c r="G331" s="523" t="s">
        <v>394</v>
      </c>
      <c r="H331" s="523"/>
      <c r="I331" s="523"/>
      <c r="J331" s="523"/>
      <c r="K331" s="572"/>
      <c r="L331" s="444" t="e">
        <f>#REF!-#REF!*10%</f>
        <v>#REF!</v>
      </c>
    </row>
    <row r="332" spans="1:12" ht="15.6" customHeight="1" x14ac:dyDescent="0.25">
      <c r="A332" s="550"/>
      <c r="B332" s="552"/>
      <c r="C332" s="455"/>
      <c r="D332" s="521"/>
      <c r="E332" s="448"/>
      <c r="F332" s="93" t="s">
        <v>389</v>
      </c>
      <c r="G332" s="523" t="s">
        <v>390</v>
      </c>
      <c r="H332" s="523"/>
      <c r="I332" s="523"/>
      <c r="J332" s="523"/>
      <c r="K332" s="572"/>
      <c r="L332" s="444" t="e">
        <f>#REF!-#REF!*10%</f>
        <v>#REF!</v>
      </c>
    </row>
    <row r="333" spans="1:12" ht="15.6" customHeight="1" x14ac:dyDescent="0.25">
      <c r="A333" s="550"/>
      <c r="B333" s="552"/>
      <c r="C333" s="455"/>
      <c r="D333" s="521"/>
      <c r="E333" s="448"/>
      <c r="F333" s="93" t="s">
        <v>704</v>
      </c>
      <c r="G333" s="523" t="s">
        <v>705</v>
      </c>
      <c r="H333" s="523"/>
      <c r="I333" s="523"/>
      <c r="J333" s="523"/>
      <c r="K333" s="572"/>
      <c r="L333" s="444" t="e">
        <f>#REF!-#REF!*10%</f>
        <v>#REF!</v>
      </c>
    </row>
    <row r="334" spans="1:12" ht="15.6" customHeight="1" x14ac:dyDescent="0.25">
      <c r="A334" s="550"/>
      <c r="B334" s="552"/>
      <c r="C334" s="455"/>
      <c r="D334" s="521"/>
      <c r="E334" s="448"/>
      <c r="F334" s="93" t="s">
        <v>706</v>
      </c>
      <c r="G334" s="523" t="s">
        <v>390</v>
      </c>
      <c r="H334" s="523"/>
      <c r="I334" s="523"/>
      <c r="J334" s="523"/>
      <c r="K334" s="572"/>
      <c r="L334" s="444" t="e">
        <f>#REF!-#REF!*10%</f>
        <v>#REF!</v>
      </c>
    </row>
    <row r="335" spans="1:12" ht="15.6" customHeight="1" x14ac:dyDescent="0.25">
      <c r="A335" s="550"/>
      <c r="B335" s="552"/>
      <c r="C335" s="455"/>
      <c r="D335" s="521"/>
      <c r="E335" s="448"/>
      <c r="F335" s="93" t="s">
        <v>1271</v>
      </c>
      <c r="G335" s="523" t="s">
        <v>390</v>
      </c>
      <c r="H335" s="523"/>
      <c r="I335" s="523"/>
      <c r="J335" s="523"/>
      <c r="K335" s="572"/>
      <c r="L335" s="444" t="e">
        <f>#REF!-#REF!*10%</f>
        <v>#REF!</v>
      </c>
    </row>
    <row r="336" spans="1:12" ht="15.6" customHeight="1" x14ac:dyDescent="0.25">
      <c r="A336" s="550"/>
      <c r="B336" s="552"/>
      <c r="C336" s="455"/>
      <c r="D336" s="521"/>
      <c r="E336" s="448"/>
      <c r="F336" s="93" t="s">
        <v>707</v>
      </c>
      <c r="G336" s="523" t="s">
        <v>911</v>
      </c>
      <c r="H336" s="523"/>
      <c r="I336" s="523"/>
      <c r="J336" s="523"/>
      <c r="K336" s="572"/>
      <c r="L336" s="444" t="e">
        <f>#REF!-#REF!*10%</f>
        <v>#REF!</v>
      </c>
    </row>
    <row r="337" spans="1:12" ht="15.6" customHeight="1" x14ac:dyDescent="0.25">
      <c r="A337" s="550"/>
      <c r="B337" s="552"/>
      <c r="C337" s="455"/>
      <c r="D337" s="521"/>
      <c r="E337" s="448"/>
      <c r="F337" s="93" t="s">
        <v>708</v>
      </c>
      <c r="G337" s="523" t="s">
        <v>390</v>
      </c>
      <c r="H337" s="523"/>
      <c r="I337" s="523"/>
      <c r="J337" s="523"/>
      <c r="K337" s="572"/>
      <c r="L337" s="444" t="e">
        <f>#REF!-#REF!*10%</f>
        <v>#REF!</v>
      </c>
    </row>
    <row r="338" spans="1:12" ht="15.6" customHeight="1" x14ac:dyDescent="0.25">
      <c r="A338" s="550"/>
      <c r="B338" s="552"/>
      <c r="C338" s="455"/>
      <c r="D338" s="521"/>
      <c r="E338" s="448"/>
      <c r="F338" s="93" t="s">
        <v>377</v>
      </c>
      <c r="G338" s="523" t="s">
        <v>387</v>
      </c>
      <c r="H338" s="523"/>
      <c r="I338" s="523"/>
      <c r="J338" s="523"/>
      <c r="K338" s="572"/>
      <c r="L338" s="444" t="e">
        <f>#REF!-#REF!*10%</f>
        <v>#REF!</v>
      </c>
    </row>
    <row r="339" spans="1:12" ht="15.6" customHeight="1" x14ac:dyDescent="0.25">
      <c r="A339" s="550"/>
      <c r="B339" s="552"/>
      <c r="C339" s="455"/>
      <c r="D339" s="521"/>
      <c r="E339" s="448"/>
      <c r="F339" s="93" t="s">
        <v>388</v>
      </c>
      <c r="G339" s="523" t="s">
        <v>393</v>
      </c>
      <c r="H339" s="523"/>
      <c r="I339" s="523"/>
      <c r="J339" s="523"/>
      <c r="K339" s="572"/>
      <c r="L339" s="444" t="e">
        <f>#REF!-#REF!*10%</f>
        <v>#REF!</v>
      </c>
    </row>
    <row r="340" spans="1:12" ht="15.6" customHeight="1" x14ac:dyDescent="0.25">
      <c r="A340" s="550"/>
      <c r="B340" s="552"/>
      <c r="C340" s="455"/>
      <c r="D340" s="521"/>
      <c r="E340" s="448"/>
      <c r="F340" s="93" t="s">
        <v>562</v>
      </c>
      <c r="G340" s="523" t="s">
        <v>1024</v>
      </c>
      <c r="H340" s="523"/>
      <c r="I340" s="523"/>
      <c r="J340" s="523"/>
      <c r="K340" s="572"/>
      <c r="L340" s="444" t="e">
        <f>#REF!-#REF!*10%</f>
        <v>#REF!</v>
      </c>
    </row>
    <row r="341" spans="1:12" ht="15.6" customHeight="1" x14ac:dyDescent="0.25">
      <c r="A341" s="550"/>
      <c r="B341" s="552"/>
      <c r="C341" s="455"/>
      <c r="D341" s="521"/>
      <c r="E341" s="448"/>
      <c r="F341" s="93" t="s">
        <v>1183</v>
      </c>
      <c r="G341" s="573" t="s">
        <v>1180</v>
      </c>
      <c r="H341" s="574"/>
      <c r="I341" s="574"/>
      <c r="J341" s="575"/>
      <c r="K341" s="572"/>
      <c r="L341" s="444" t="e">
        <f>#REF!-#REF!*10%</f>
        <v>#REF!</v>
      </c>
    </row>
    <row r="342" spans="1:12" ht="15.6" customHeight="1" x14ac:dyDescent="0.25">
      <c r="A342" s="550"/>
      <c r="B342" s="552"/>
      <c r="C342" s="455"/>
      <c r="D342" s="521"/>
      <c r="E342" s="448"/>
      <c r="F342" s="93" t="s">
        <v>570</v>
      </c>
      <c r="G342" s="523" t="s">
        <v>613</v>
      </c>
      <c r="H342" s="523"/>
      <c r="I342" s="523"/>
      <c r="J342" s="523"/>
      <c r="K342" s="572"/>
      <c r="L342" s="444" t="e">
        <f>#REF!-#REF!*10%</f>
        <v>#REF!</v>
      </c>
    </row>
    <row r="343" spans="1:12" ht="15.6" customHeight="1" x14ac:dyDescent="0.25">
      <c r="A343" s="550"/>
      <c r="B343" s="552"/>
      <c r="C343" s="455"/>
      <c r="D343" s="521"/>
      <c r="E343" s="448"/>
      <c r="F343" s="111" t="s">
        <v>84</v>
      </c>
      <c r="G343" s="526">
        <v>4</v>
      </c>
      <c r="H343" s="526"/>
      <c r="I343" s="526"/>
      <c r="J343" s="526"/>
      <c r="K343" s="572"/>
      <c r="L343" s="444" t="e">
        <f>#REF!-#REF!*10%</f>
        <v>#REF!</v>
      </c>
    </row>
    <row r="344" spans="1:12" ht="15" customHeight="1" x14ac:dyDescent="0.25">
      <c r="A344" s="550"/>
      <c r="B344" s="553"/>
      <c r="C344" s="455"/>
      <c r="D344" s="521"/>
      <c r="E344" s="448"/>
      <c r="F344" s="96" t="s">
        <v>1016</v>
      </c>
      <c r="G344" s="454">
        <v>5</v>
      </c>
      <c r="H344" s="454"/>
      <c r="I344" s="454"/>
      <c r="J344" s="454"/>
      <c r="K344" s="572"/>
      <c r="L344" s="511" t="e">
        <f>#REF!-#REF!*10%</f>
        <v>#REF!</v>
      </c>
    </row>
    <row r="345" spans="1:12" ht="15" customHeight="1" x14ac:dyDescent="0.25">
      <c r="A345" s="549">
        <v>12</v>
      </c>
      <c r="B345" s="551"/>
      <c r="C345" s="455" t="s">
        <v>1222</v>
      </c>
      <c r="D345" s="520"/>
      <c r="E345" s="448"/>
      <c r="F345" s="110" t="s">
        <v>81</v>
      </c>
      <c r="G345" s="523" t="s">
        <v>6</v>
      </c>
      <c r="H345" s="523"/>
      <c r="I345" s="523"/>
      <c r="J345" s="523"/>
      <c r="K345" s="560">
        <v>3</v>
      </c>
      <c r="L345" s="498">
        <v>20777</v>
      </c>
    </row>
    <row r="346" spans="1:12" ht="15" customHeight="1" x14ac:dyDescent="0.25">
      <c r="A346" s="550"/>
      <c r="B346" s="552"/>
      <c r="C346" s="455"/>
      <c r="D346" s="521"/>
      <c r="E346" s="448"/>
      <c r="F346" s="110" t="s">
        <v>80</v>
      </c>
      <c r="G346" s="469">
        <v>140</v>
      </c>
      <c r="H346" s="469"/>
      <c r="I346" s="469"/>
      <c r="J346" s="469"/>
      <c r="K346" s="502"/>
      <c r="L346" s="499"/>
    </row>
    <row r="347" spans="1:12" ht="15" customHeight="1" x14ac:dyDescent="0.25">
      <c r="A347" s="550"/>
      <c r="B347" s="552"/>
      <c r="C347" s="455"/>
      <c r="D347" s="521"/>
      <c r="E347" s="448"/>
      <c r="F347" s="110" t="s">
        <v>8</v>
      </c>
      <c r="G347" s="240">
        <v>3000</v>
      </c>
      <c r="H347" s="241">
        <v>4000</v>
      </c>
      <c r="I347" s="312">
        <v>5000</v>
      </c>
      <c r="J347" s="242">
        <v>6000</v>
      </c>
      <c r="K347" s="502"/>
      <c r="L347" s="499"/>
    </row>
    <row r="348" spans="1:12" ht="15" customHeight="1" x14ac:dyDescent="0.25">
      <c r="A348" s="550"/>
      <c r="B348" s="552"/>
      <c r="C348" s="455"/>
      <c r="D348" s="521"/>
      <c r="E348" s="448"/>
      <c r="F348" s="110" t="s">
        <v>817</v>
      </c>
      <c r="G348" s="243">
        <f>G346*114</f>
        <v>15960</v>
      </c>
      <c r="H348" s="244">
        <f>G346*128</f>
        <v>17920</v>
      </c>
      <c r="I348" s="313">
        <f>G346*143</f>
        <v>20020</v>
      </c>
      <c r="J348" s="245">
        <f>G346*148</f>
        <v>20720</v>
      </c>
      <c r="K348" s="502"/>
      <c r="L348" s="499"/>
    </row>
    <row r="349" spans="1:12" ht="15" customHeight="1" x14ac:dyDescent="0.25">
      <c r="A349" s="550"/>
      <c r="B349" s="552"/>
      <c r="C349" s="455"/>
      <c r="D349" s="521"/>
      <c r="E349" s="448"/>
      <c r="F349" s="110" t="s">
        <v>1269</v>
      </c>
      <c r="G349" s="451">
        <v>0.98</v>
      </c>
      <c r="H349" s="451"/>
      <c r="I349" s="451"/>
      <c r="J349" s="451"/>
      <c r="K349" s="502"/>
      <c r="L349" s="499"/>
    </row>
    <row r="350" spans="1:12" ht="15" customHeight="1" x14ac:dyDescent="0.25">
      <c r="A350" s="550"/>
      <c r="B350" s="552"/>
      <c r="C350" s="455"/>
      <c r="D350" s="521"/>
      <c r="E350" s="448"/>
      <c r="F350" s="93" t="s">
        <v>699</v>
      </c>
      <c r="G350" s="523" t="s">
        <v>700</v>
      </c>
      <c r="H350" s="523"/>
      <c r="I350" s="523"/>
      <c r="J350" s="523"/>
      <c r="K350" s="502"/>
      <c r="L350" s="499"/>
    </row>
    <row r="351" spans="1:12" ht="15" customHeight="1" x14ac:dyDescent="0.25">
      <c r="A351" s="550"/>
      <c r="B351" s="552"/>
      <c r="C351" s="455"/>
      <c r="D351" s="521"/>
      <c r="E351" s="448"/>
      <c r="F351" s="93" t="s">
        <v>1181</v>
      </c>
      <c r="G351" s="462" t="s">
        <v>1179</v>
      </c>
      <c r="H351" s="463"/>
      <c r="I351" s="463"/>
      <c r="J351" s="464"/>
      <c r="K351" s="502"/>
      <c r="L351" s="499"/>
    </row>
    <row r="352" spans="1:12" ht="15" customHeight="1" x14ac:dyDescent="0.25">
      <c r="A352" s="550"/>
      <c r="B352" s="552"/>
      <c r="C352" s="455"/>
      <c r="D352" s="521"/>
      <c r="E352" s="448"/>
      <c r="F352" s="110" t="s">
        <v>83</v>
      </c>
      <c r="G352" s="524">
        <v>66</v>
      </c>
      <c r="H352" s="524"/>
      <c r="I352" s="524"/>
      <c r="J352" s="524"/>
      <c r="K352" s="502"/>
      <c r="L352" s="499"/>
    </row>
    <row r="353" spans="1:12" ht="15" customHeight="1" x14ac:dyDescent="0.25">
      <c r="A353" s="550"/>
      <c r="B353" s="552"/>
      <c r="C353" s="455"/>
      <c r="D353" s="521"/>
      <c r="E353" s="448"/>
      <c r="F353" s="110" t="s">
        <v>396</v>
      </c>
      <c r="G353" s="548" t="s">
        <v>397</v>
      </c>
      <c r="H353" s="524"/>
      <c r="I353" s="524"/>
      <c r="J353" s="524"/>
      <c r="K353" s="502"/>
      <c r="L353" s="499"/>
    </row>
    <row r="354" spans="1:12" ht="15" customHeight="1" x14ac:dyDescent="0.25">
      <c r="A354" s="550"/>
      <c r="B354" s="552"/>
      <c r="C354" s="455"/>
      <c r="D354" s="521"/>
      <c r="E354" s="448"/>
      <c r="F354" s="110" t="s">
        <v>256</v>
      </c>
      <c r="G354" s="524" t="s">
        <v>65</v>
      </c>
      <c r="H354" s="524"/>
      <c r="I354" s="524"/>
      <c r="J354" s="524"/>
      <c r="K354" s="502"/>
      <c r="L354" s="499"/>
    </row>
    <row r="355" spans="1:12" ht="15.6" customHeight="1" x14ac:dyDescent="0.25">
      <c r="A355" s="550"/>
      <c r="B355" s="552"/>
      <c r="C355" s="455"/>
      <c r="D355" s="521"/>
      <c r="E355" s="448"/>
      <c r="F355" s="93" t="s">
        <v>379</v>
      </c>
      <c r="G355" s="523" t="s">
        <v>380</v>
      </c>
      <c r="H355" s="523"/>
      <c r="I355" s="523"/>
      <c r="J355" s="523"/>
      <c r="K355" s="502"/>
      <c r="L355" s="499"/>
    </row>
    <row r="356" spans="1:12" ht="15.6" customHeight="1" x14ac:dyDescent="0.25">
      <c r="A356" s="550"/>
      <c r="B356" s="552"/>
      <c r="C356" s="455"/>
      <c r="D356" s="521"/>
      <c r="E356" s="448"/>
      <c r="F356" s="93" t="s">
        <v>701</v>
      </c>
      <c r="G356" s="523">
        <v>100000</v>
      </c>
      <c r="H356" s="523"/>
      <c r="I356" s="523"/>
      <c r="J356" s="523"/>
      <c r="K356" s="502"/>
      <c r="L356" s="499"/>
    </row>
    <row r="357" spans="1:12" ht="15.6" customHeight="1" x14ac:dyDescent="0.25">
      <c r="A357" s="550"/>
      <c r="B357" s="552"/>
      <c r="C357" s="455"/>
      <c r="D357" s="521"/>
      <c r="E357" s="448"/>
      <c r="F357" s="93" t="s">
        <v>257</v>
      </c>
      <c r="G357" s="523" t="s">
        <v>556</v>
      </c>
      <c r="H357" s="523"/>
      <c r="I357" s="523"/>
      <c r="J357" s="523"/>
      <c r="K357" s="502"/>
      <c r="L357" s="499"/>
    </row>
    <row r="358" spans="1:12" ht="15.6" customHeight="1" x14ac:dyDescent="0.25">
      <c r="A358" s="550"/>
      <c r="B358" s="552"/>
      <c r="C358" s="455"/>
      <c r="D358" s="521"/>
      <c r="E358" s="448"/>
      <c r="F358" s="93" t="s">
        <v>376</v>
      </c>
      <c r="G358" s="523" t="s">
        <v>392</v>
      </c>
      <c r="H358" s="523"/>
      <c r="I358" s="523"/>
      <c r="J358" s="523"/>
      <c r="K358" s="502"/>
      <c r="L358" s="499"/>
    </row>
    <row r="359" spans="1:12" ht="15.6" customHeight="1" x14ac:dyDescent="0.25">
      <c r="A359" s="550"/>
      <c r="B359" s="552"/>
      <c r="C359" s="455"/>
      <c r="D359" s="521"/>
      <c r="E359" s="448"/>
      <c r="F359" s="93" t="s">
        <v>702</v>
      </c>
      <c r="G359" s="523" t="s">
        <v>709</v>
      </c>
      <c r="H359" s="523"/>
      <c r="I359" s="523"/>
      <c r="J359" s="523"/>
      <c r="K359" s="502"/>
      <c r="L359" s="499"/>
    </row>
    <row r="360" spans="1:12" ht="15.6" customHeight="1" x14ac:dyDescent="0.25">
      <c r="A360" s="550"/>
      <c r="B360" s="552"/>
      <c r="C360" s="455"/>
      <c r="D360" s="521"/>
      <c r="E360" s="448"/>
      <c r="F360" s="93" t="s">
        <v>381</v>
      </c>
      <c r="G360" s="523" t="s">
        <v>382</v>
      </c>
      <c r="H360" s="523"/>
      <c r="I360" s="523"/>
      <c r="J360" s="523"/>
      <c r="K360" s="502"/>
      <c r="L360" s="500"/>
    </row>
    <row r="361" spans="1:12" ht="15.6" customHeight="1" x14ac:dyDescent="0.25">
      <c r="A361" s="550"/>
      <c r="B361" s="552"/>
      <c r="C361" s="455"/>
      <c r="D361" s="521"/>
      <c r="E361" s="448"/>
      <c r="F361" s="94" t="s">
        <v>358</v>
      </c>
      <c r="G361" s="523" t="s">
        <v>900</v>
      </c>
      <c r="H361" s="523"/>
      <c r="I361" s="523"/>
      <c r="J361" s="523"/>
      <c r="K361" s="571">
        <v>5</v>
      </c>
      <c r="L361" s="443">
        <v>22232</v>
      </c>
    </row>
    <row r="362" spans="1:12" ht="15.6" customHeight="1" x14ac:dyDescent="0.25">
      <c r="A362" s="550"/>
      <c r="B362" s="552"/>
      <c r="C362" s="455"/>
      <c r="D362" s="521"/>
      <c r="E362" s="448"/>
      <c r="F362" s="93" t="s">
        <v>383</v>
      </c>
      <c r="G362" s="523" t="s">
        <v>394</v>
      </c>
      <c r="H362" s="523"/>
      <c r="I362" s="523"/>
      <c r="J362" s="523"/>
      <c r="K362" s="572"/>
      <c r="L362" s="444" t="e">
        <f>#REF!-#REF!*10%</f>
        <v>#REF!</v>
      </c>
    </row>
    <row r="363" spans="1:12" ht="15.6" customHeight="1" x14ac:dyDescent="0.25">
      <c r="A363" s="550"/>
      <c r="B363" s="552"/>
      <c r="C363" s="455"/>
      <c r="D363" s="521"/>
      <c r="E363" s="448"/>
      <c r="F363" s="93" t="s">
        <v>389</v>
      </c>
      <c r="G363" s="523" t="s">
        <v>390</v>
      </c>
      <c r="H363" s="523"/>
      <c r="I363" s="523"/>
      <c r="J363" s="523"/>
      <c r="K363" s="572"/>
      <c r="L363" s="444" t="e">
        <f>#REF!-#REF!*10%</f>
        <v>#REF!</v>
      </c>
    </row>
    <row r="364" spans="1:12" ht="15.6" customHeight="1" x14ac:dyDescent="0.25">
      <c r="A364" s="550"/>
      <c r="B364" s="552"/>
      <c r="C364" s="455"/>
      <c r="D364" s="521"/>
      <c r="E364" s="448"/>
      <c r="F364" s="93" t="s">
        <v>704</v>
      </c>
      <c r="G364" s="523" t="s">
        <v>705</v>
      </c>
      <c r="H364" s="523"/>
      <c r="I364" s="523"/>
      <c r="J364" s="523"/>
      <c r="K364" s="572"/>
      <c r="L364" s="444" t="e">
        <f>#REF!-#REF!*10%</f>
        <v>#REF!</v>
      </c>
    </row>
    <row r="365" spans="1:12" ht="15.6" customHeight="1" x14ac:dyDescent="0.25">
      <c r="A365" s="550"/>
      <c r="B365" s="552"/>
      <c r="C365" s="455"/>
      <c r="D365" s="521"/>
      <c r="E365" s="448"/>
      <c r="F365" s="93" t="s">
        <v>706</v>
      </c>
      <c r="G365" s="523" t="s">
        <v>390</v>
      </c>
      <c r="H365" s="523"/>
      <c r="I365" s="523"/>
      <c r="J365" s="523"/>
      <c r="K365" s="572"/>
      <c r="L365" s="444" t="e">
        <f>#REF!-#REF!*10%</f>
        <v>#REF!</v>
      </c>
    </row>
    <row r="366" spans="1:12" ht="15.6" customHeight="1" x14ac:dyDescent="0.25">
      <c r="A366" s="550"/>
      <c r="B366" s="552"/>
      <c r="C366" s="455"/>
      <c r="D366" s="521"/>
      <c r="E366" s="448"/>
      <c r="F366" s="93" t="s">
        <v>1271</v>
      </c>
      <c r="G366" s="523" t="s">
        <v>390</v>
      </c>
      <c r="H366" s="523"/>
      <c r="I366" s="523"/>
      <c r="J366" s="523"/>
      <c r="K366" s="572"/>
      <c r="L366" s="444" t="e">
        <f>#REF!-#REF!*10%</f>
        <v>#REF!</v>
      </c>
    </row>
    <row r="367" spans="1:12" ht="15.6" customHeight="1" x14ac:dyDescent="0.25">
      <c r="A367" s="550"/>
      <c r="B367" s="552"/>
      <c r="C367" s="455"/>
      <c r="D367" s="521"/>
      <c r="E367" s="448"/>
      <c r="F367" s="93" t="s">
        <v>707</v>
      </c>
      <c r="G367" s="523" t="s">
        <v>911</v>
      </c>
      <c r="H367" s="523"/>
      <c r="I367" s="523"/>
      <c r="J367" s="523"/>
      <c r="K367" s="572"/>
      <c r="L367" s="444" t="e">
        <f>#REF!-#REF!*10%</f>
        <v>#REF!</v>
      </c>
    </row>
    <row r="368" spans="1:12" ht="15.6" customHeight="1" x14ac:dyDescent="0.25">
      <c r="A368" s="550"/>
      <c r="B368" s="552"/>
      <c r="C368" s="455"/>
      <c r="D368" s="521"/>
      <c r="E368" s="448"/>
      <c r="F368" s="93" t="s">
        <v>708</v>
      </c>
      <c r="G368" s="523" t="s">
        <v>390</v>
      </c>
      <c r="H368" s="523"/>
      <c r="I368" s="523"/>
      <c r="J368" s="523"/>
      <c r="K368" s="572"/>
      <c r="L368" s="444" t="e">
        <f>#REF!-#REF!*10%</f>
        <v>#REF!</v>
      </c>
    </row>
    <row r="369" spans="1:12" ht="15.6" customHeight="1" x14ac:dyDescent="0.25">
      <c r="A369" s="550"/>
      <c r="B369" s="552"/>
      <c r="C369" s="455"/>
      <c r="D369" s="521"/>
      <c r="E369" s="448"/>
      <c r="F369" s="93" t="s">
        <v>377</v>
      </c>
      <c r="G369" s="523" t="s">
        <v>387</v>
      </c>
      <c r="H369" s="523"/>
      <c r="I369" s="523"/>
      <c r="J369" s="523"/>
      <c r="K369" s="572"/>
      <c r="L369" s="444" t="e">
        <f>#REF!-#REF!*10%</f>
        <v>#REF!</v>
      </c>
    </row>
    <row r="370" spans="1:12" ht="15.6" customHeight="1" x14ac:dyDescent="0.25">
      <c r="A370" s="550"/>
      <c r="B370" s="552"/>
      <c r="C370" s="455"/>
      <c r="D370" s="521"/>
      <c r="E370" s="448"/>
      <c r="F370" s="93" t="s">
        <v>388</v>
      </c>
      <c r="G370" s="523" t="s">
        <v>393</v>
      </c>
      <c r="H370" s="523"/>
      <c r="I370" s="523"/>
      <c r="J370" s="523"/>
      <c r="K370" s="572"/>
      <c r="L370" s="444" t="e">
        <f>#REF!-#REF!*10%</f>
        <v>#REF!</v>
      </c>
    </row>
    <row r="371" spans="1:12" ht="15.6" customHeight="1" x14ac:dyDescent="0.25">
      <c r="A371" s="550"/>
      <c r="B371" s="552"/>
      <c r="C371" s="455"/>
      <c r="D371" s="521"/>
      <c r="E371" s="448"/>
      <c r="F371" s="93" t="s">
        <v>562</v>
      </c>
      <c r="G371" s="523" t="s">
        <v>1024</v>
      </c>
      <c r="H371" s="523"/>
      <c r="I371" s="523"/>
      <c r="J371" s="523"/>
      <c r="K371" s="572"/>
      <c r="L371" s="444" t="e">
        <f>#REF!-#REF!*10%</f>
        <v>#REF!</v>
      </c>
    </row>
    <row r="372" spans="1:12" ht="15.6" customHeight="1" x14ac:dyDescent="0.25">
      <c r="A372" s="550"/>
      <c r="B372" s="552"/>
      <c r="C372" s="455"/>
      <c r="D372" s="521"/>
      <c r="E372" s="448"/>
      <c r="F372" s="93" t="s">
        <v>1183</v>
      </c>
      <c r="G372" s="573" t="s">
        <v>1180</v>
      </c>
      <c r="H372" s="574"/>
      <c r="I372" s="574"/>
      <c r="J372" s="575"/>
      <c r="K372" s="572"/>
      <c r="L372" s="444" t="e">
        <f>#REF!-#REF!*10%</f>
        <v>#REF!</v>
      </c>
    </row>
    <row r="373" spans="1:12" ht="15.6" customHeight="1" x14ac:dyDescent="0.25">
      <c r="A373" s="550"/>
      <c r="B373" s="552"/>
      <c r="C373" s="455"/>
      <c r="D373" s="521"/>
      <c r="E373" s="448"/>
      <c r="F373" s="93" t="s">
        <v>570</v>
      </c>
      <c r="G373" s="523" t="s">
        <v>613</v>
      </c>
      <c r="H373" s="523"/>
      <c r="I373" s="523"/>
      <c r="J373" s="523"/>
      <c r="K373" s="572"/>
      <c r="L373" s="444" t="e">
        <f>#REF!-#REF!*10%</f>
        <v>#REF!</v>
      </c>
    </row>
    <row r="374" spans="1:12" ht="15.6" customHeight="1" x14ac:dyDescent="0.25">
      <c r="A374" s="550"/>
      <c r="B374" s="552"/>
      <c r="C374" s="455"/>
      <c r="D374" s="521"/>
      <c r="E374" s="448"/>
      <c r="F374" s="111" t="s">
        <v>84</v>
      </c>
      <c r="G374" s="526">
        <v>4.2</v>
      </c>
      <c r="H374" s="526"/>
      <c r="I374" s="526"/>
      <c r="J374" s="526"/>
      <c r="K374" s="572"/>
      <c r="L374" s="444" t="e">
        <f>#REF!-#REF!*10%</f>
        <v>#REF!</v>
      </c>
    </row>
    <row r="375" spans="1:12" ht="15" customHeight="1" x14ac:dyDescent="0.25">
      <c r="A375" s="550"/>
      <c r="B375" s="553"/>
      <c r="C375" s="455"/>
      <c r="D375" s="521"/>
      <c r="E375" s="448"/>
      <c r="F375" s="96" t="s">
        <v>1016</v>
      </c>
      <c r="G375" s="454">
        <v>5</v>
      </c>
      <c r="H375" s="454"/>
      <c r="I375" s="454"/>
      <c r="J375" s="454"/>
      <c r="K375" s="572"/>
      <c r="L375" s="511" t="e">
        <f>#REF!-#REF!*10%</f>
        <v>#REF!</v>
      </c>
    </row>
    <row r="376" spans="1:12" ht="15" customHeight="1" x14ac:dyDescent="0.25">
      <c r="A376" s="549">
        <v>13</v>
      </c>
      <c r="B376" s="551"/>
      <c r="C376" s="455" t="s">
        <v>1223</v>
      </c>
      <c r="D376" s="520"/>
      <c r="E376" s="448"/>
      <c r="F376" s="110" t="s">
        <v>81</v>
      </c>
      <c r="G376" s="523" t="s">
        <v>6</v>
      </c>
      <c r="H376" s="523"/>
      <c r="I376" s="523"/>
      <c r="J376" s="523"/>
      <c r="K376" s="560">
        <v>3</v>
      </c>
      <c r="L376" s="498">
        <v>23085</v>
      </c>
    </row>
    <row r="377" spans="1:12" ht="15" customHeight="1" x14ac:dyDescent="0.25">
      <c r="A377" s="550"/>
      <c r="B377" s="552"/>
      <c r="C377" s="455"/>
      <c r="D377" s="521"/>
      <c r="E377" s="448"/>
      <c r="F377" s="110" t="s">
        <v>80</v>
      </c>
      <c r="G377" s="469">
        <v>158</v>
      </c>
      <c r="H377" s="469"/>
      <c r="I377" s="469"/>
      <c r="J377" s="469"/>
      <c r="K377" s="502"/>
      <c r="L377" s="499"/>
    </row>
    <row r="378" spans="1:12" ht="15" customHeight="1" x14ac:dyDescent="0.25">
      <c r="A378" s="550"/>
      <c r="B378" s="552"/>
      <c r="C378" s="455"/>
      <c r="D378" s="521"/>
      <c r="E378" s="448"/>
      <c r="F378" s="110" t="s">
        <v>8</v>
      </c>
      <c r="G378" s="240">
        <v>3000</v>
      </c>
      <c r="H378" s="241">
        <v>4000</v>
      </c>
      <c r="I378" s="312">
        <v>5000</v>
      </c>
      <c r="J378" s="242">
        <v>6000</v>
      </c>
      <c r="K378" s="502"/>
      <c r="L378" s="499"/>
    </row>
    <row r="379" spans="1:12" ht="15" customHeight="1" x14ac:dyDescent="0.25">
      <c r="A379" s="550"/>
      <c r="B379" s="552"/>
      <c r="C379" s="455"/>
      <c r="D379" s="521"/>
      <c r="E379" s="448"/>
      <c r="F379" s="110" t="s">
        <v>817</v>
      </c>
      <c r="G379" s="243">
        <f>G377*114</f>
        <v>18012</v>
      </c>
      <c r="H379" s="244">
        <f>G377*128</f>
        <v>20224</v>
      </c>
      <c r="I379" s="313">
        <f>G377*143</f>
        <v>22594</v>
      </c>
      <c r="J379" s="245">
        <f>G377*148</f>
        <v>23384</v>
      </c>
      <c r="K379" s="502"/>
      <c r="L379" s="499"/>
    </row>
    <row r="380" spans="1:12" ht="15" customHeight="1" x14ac:dyDescent="0.25">
      <c r="A380" s="550"/>
      <c r="B380" s="552"/>
      <c r="C380" s="455"/>
      <c r="D380" s="521"/>
      <c r="E380" s="448"/>
      <c r="F380" s="110" t="s">
        <v>1269</v>
      </c>
      <c r="G380" s="451">
        <v>0.98</v>
      </c>
      <c r="H380" s="451"/>
      <c r="I380" s="451"/>
      <c r="J380" s="451"/>
      <c r="K380" s="502"/>
      <c r="L380" s="499"/>
    </row>
    <row r="381" spans="1:12" ht="15" customHeight="1" x14ac:dyDescent="0.25">
      <c r="A381" s="550"/>
      <c r="B381" s="552"/>
      <c r="C381" s="455"/>
      <c r="D381" s="521"/>
      <c r="E381" s="448"/>
      <c r="F381" s="93" t="s">
        <v>699</v>
      </c>
      <c r="G381" s="523" t="s">
        <v>700</v>
      </c>
      <c r="H381" s="523"/>
      <c r="I381" s="523"/>
      <c r="J381" s="523"/>
      <c r="K381" s="502"/>
      <c r="L381" s="499"/>
    </row>
    <row r="382" spans="1:12" ht="15" customHeight="1" x14ac:dyDescent="0.25">
      <c r="A382" s="550"/>
      <c r="B382" s="552"/>
      <c r="C382" s="455"/>
      <c r="D382" s="521"/>
      <c r="E382" s="448"/>
      <c r="F382" s="93" t="s">
        <v>1181</v>
      </c>
      <c r="G382" s="462" t="s">
        <v>1179</v>
      </c>
      <c r="H382" s="463"/>
      <c r="I382" s="463"/>
      <c r="J382" s="464"/>
      <c r="K382" s="502"/>
      <c r="L382" s="499"/>
    </row>
    <row r="383" spans="1:12" ht="15" customHeight="1" x14ac:dyDescent="0.25">
      <c r="A383" s="550"/>
      <c r="B383" s="552"/>
      <c r="C383" s="455"/>
      <c r="D383" s="521"/>
      <c r="E383" s="448"/>
      <c r="F383" s="110" t="s">
        <v>83</v>
      </c>
      <c r="G383" s="524">
        <v>66</v>
      </c>
      <c r="H383" s="524"/>
      <c r="I383" s="524"/>
      <c r="J383" s="524"/>
      <c r="K383" s="502"/>
      <c r="L383" s="499"/>
    </row>
    <row r="384" spans="1:12" ht="15" customHeight="1" x14ac:dyDescent="0.25">
      <c r="A384" s="550"/>
      <c r="B384" s="552"/>
      <c r="C384" s="455"/>
      <c r="D384" s="521"/>
      <c r="E384" s="448"/>
      <c r="F384" s="110" t="s">
        <v>396</v>
      </c>
      <c r="G384" s="548" t="s">
        <v>397</v>
      </c>
      <c r="H384" s="524"/>
      <c r="I384" s="524"/>
      <c r="J384" s="524"/>
      <c r="K384" s="502"/>
      <c r="L384" s="499"/>
    </row>
    <row r="385" spans="1:12" ht="15" customHeight="1" x14ac:dyDescent="0.25">
      <c r="A385" s="550"/>
      <c r="B385" s="552"/>
      <c r="C385" s="455"/>
      <c r="D385" s="521"/>
      <c r="E385" s="448"/>
      <c r="F385" s="110" t="s">
        <v>256</v>
      </c>
      <c r="G385" s="524" t="s">
        <v>66</v>
      </c>
      <c r="H385" s="524"/>
      <c r="I385" s="524"/>
      <c r="J385" s="524"/>
      <c r="K385" s="502"/>
      <c r="L385" s="499"/>
    </row>
    <row r="386" spans="1:12" ht="15.6" customHeight="1" x14ac:dyDescent="0.25">
      <c r="A386" s="550"/>
      <c r="B386" s="552"/>
      <c r="C386" s="455"/>
      <c r="D386" s="521"/>
      <c r="E386" s="448"/>
      <c r="F386" s="93" t="s">
        <v>379</v>
      </c>
      <c r="G386" s="523" t="s">
        <v>380</v>
      </c>
      <c r="H386" s="523"/>
      <c r="I386" s="523"/>
      <c r="J386" s="523"/>
      <c r="K386" s="502"/>
      <c r="L386" s="499"/>
    </row>
    <row r="387" spans="1:12" ht="15.6" customHeight="1" x14ac:dyDescent="0.25">
      <c r="A387" s="550"/>
      <c r="B387" s="552"/>
      <c r="C387" s="455"/>
      <c r="D387" s="521"/>
      <c r="E387" s="448"/>
      <c r="F387" s="93" t="s">
        <v>701</v>
      </c>
      <c r="G387" s="523">
        <v>100000</v>
      </c>
      <c r="H387" s="523"/>
      <c r="I387" s="523"/>
      <c r="J387" s="523"/>
      <c r="K387" s="502"/>
      <c r="L387" s="499"/>
    </row>
    <row r="388" spans="1:12" ht="15.6" customHeight="1" x14ac:dyDescent="0.25">
      <c r="A388" s="550"/>
      <c r="B388" s="552"/>
      <c r="C388" s="455"/>
      <c r="D388" s="521"/>
      <c r="E388" s="448"/>
      <c r="F388" s="93" t="s">
        <v>257</v>
      </c>
      <c r="G388" s="523" t="s">
        <v>556</v>
      </c>
      <c r="H388" s="523"/>
      <c r="I388" s="523"/>
      <c r="J388" s="523"/>
      <c r="K388" s="502"/>
      <c r="L388" s="499"/>
    </row>
    <row r="389" spans="1:12" ht="15.6" customHeight="1" x14ac:dyDescent="0.25">
      <c r="A389" s="550"/>
      <c r="B389" s="552"/>
      <c r="C389" s="455"/>
      <c r="D389" s="521"/>
      <c r="E389" s="448"/>
      <c r="F389" s="93" t="s">
        <v>376</v>
      </c>
      <c r="G389" s="523" t="s">
        <v>392</v>
      </c>
      <c r="H389" s="523"/>
      <c r="I389" s="523"/>
      <c r="J389" s="523"/>
      <c r="K389" s="502"/>
      <c r="L389" s="499"/>
    </row>
    <row r="390" spans="1:12" ht="15.6" customHeight="1" x14ac:dyDescent="0.25">
      <c r="A390" s="550"/>
      <c r="B390" s="552"/>
      <c r="C390" s="455"/>
      <c r="D390" s="521"/>
      <c r="E390" s="448"/>
      <c r="F390" s="93" t="s">
        <v>702</v>
      </c>
      <c r="G390" s="523" t="s">
        <v>709</v>
      </c>
      <c r="H390" s="523"/>
      <c r="I390" s="523"/>
      <c r="J390" s="523"/>
      <c r="K390" s="502"/>
      <c r="L390" s="499"/>
    </row>
    <row r="391" spans="1:12" ht="15.6" customHeight="1" x14ac:dyDescent="0.25">
      <c r="A391" s="550"/>
      <c r="B391" s="552"/>
      <c r="C391" s="455"/>
      <c r="D391" s="521"/>
      <c r="E391" s="448"/>
      <c r="F391" s="93" t="s">
        <v>381</v>
      </c>
      <c r="G391" s="523" t="s">
        <v>382</v>
      </c>
      <c r="H391" s="523"/>
      <c r="I391" s="523"/>
      <c r="J391" s="523"/>
      <c r="K391" s="502"/>
      <c r="L391" s="500"/>
    </row>
    <row r="392" spans="1:12" ht="15.6" customHeight="1" x14ac:dyDescent="0.25">
      <c r="A392" s="550"/>
      <c r="B392" s="552"/>
      <c r="C392" s="455"/>
      <c r="D392" s="521"/>
      <c r="E392" s="448"/>
      <c r="F392" s="94" t="s">
        <v>358</v>
      </c>
      <c r="G392" s="523" t="s">
        <v>900</v>
      </c>
      <c r="H392" s="523"/>
      <c r="I392" s="523"/>
      <c r="J392" s="523"/>
      <c r="K392" s="571">
        <v>5</v>
      </c>
      <c r="L392" s="443">
        <v>24701</v>
      </c>
    </row>
    <row r="393" spans="1:12" ht="15.6" customHeight="1" x14ac:dyDescent="0.25">
      <c r="A393" s="550"/>
      <c r="B393" s="552"/>
      <c r="C393" s="455"/>
      <c r="D393" s="521"/>
      <c r="E393" s="448"/>
      <c r="F393" s="93" t="s">
        <v>383</v>
      </c>
      <c r="G393" s="523" t="s">
        <v>394</v>
      </c>
      <c r="H393" s="523"/>
      <c r="I393" s="523"/>
      <c r="J393" s="523"/>
      <c r="K393" s="572"/>
      <c r="L393" s="444" t="e">
        <f>#REF!-#REF!*10%</f>
        <v>#REF!</v>
      </c>
    </row>
    <row r="394" spans="1:12" ht="15.6" customHeight="1" x14ac:dyDescent="0.25">
      <c r="A394" s="550"/>
      <c r="B394" s="552"/>
      <c r="C394" s="455"/>
      <c r="D394" s="521"/>
      <c r="E394" s="448"/>
      <c r="F394" s="93" t="s">
        <v>389</v>
      </c>
      <c r="G394" s="523" t="s">
        <v>390</v>
      </c>
      <c r="H394" s="523"/>
      <c r="I394" s="523"/>
      <c r="J394" s="523"/>
      <c r="K394" s="572"/>
      <c r="L394" s="444" t="e">
        <f>#REF!-#REF!*10%</f>
        <v>#REF!</v>
      </c>
    </row>
    <row r="395" spans="1:12" ht="15.6" customHeight="1" x14ac:dyDescent="0.25">
      <c r="A395" s="550"/>
      <c r="B395" s="552"/>
      <c r="C395" s="455"/>
      <c r="D395" s="521"/>
      <c r="E395" s="448"/>
      <c r="F395" s="93" t="s">
        <v>704</v>
      </c>
      <c r="G395" s="523" t="s">
        <v>705</v>
      </c>
      <c r="H395" s="523"/>
      <c r="I395" s="523"/>
      <c r="J395" s="523"/>
      <c r="K395" s="572"/>
      <c r="L395" s="444" t="e">
        <f>#REF!-#REF!*10%</f>
        <v>#REF!</v>
      </c>
    </row>
    <row r="396" spans="1:12" ht="15.6" customHeight="1" x14ac:dyDescent="0.25">
      <c r="A396" s="550"/>
      <c r="B396" s="552"/>
      <c r="C396" s="455"/>
      <c r="D396" s="521"/>
      <c r="E396" s="448"/>
      <c r="F396" s="93" t="s">
        <v>706</v>
      </c>
      <c r="G396" s="523" t="s">
        <v>390</v>
      </c>
      <c r="H396" s="523"/>
      <c r="I396" s="523"/>
      <c r="J396" s="523"/>
      <c r="K396" s="572"/>
      <c r="L396" s="444" t="e">
        <f>#REF!-#REF!*10%</f>
        <v>#REF!</v>
      </c>
    </row>
    <row r="397" spans="1:12" ht="15.6" customHeight="1" x14ac:dyDescent="0.25">
      <c r="A397" s="550"/>
      <c r="B397" s="552"/>
      <c r="C397" s="455"/>
      <c r="D397" s="521"/>
      <c r="E397" s="448"/>
      <c r="F397" s="93" t="s">
        <v>1271</v>
      </c>
      <c r="G397" s="523" t="s">
        <v>390</v>
      </c>
      <c r="H397" s="523"/>
      <c r="I397" s="523"/>
      <c r="J397" s="523"/>
      <c r="K397" s="572"/>
      <c r="L397" s="444" t="e">
        <f>#REF!-#REF!*10%</f>
        <v>#REF!</v>
      </c>
    </row>
    <row r="398" spans="1:12" ht="15.6" customHeight="1" x14ac:dyDescent="0.25">
      <c r="A398" s="550"/>
      <c r="B398" s="552"/>
      <c r="C398" s="455"/>
      <c r="D398" s="521"/>
      <c r="E398" s="448"/>
      <c r="F398" s="93" t="s">
        <v>707</v>
      </c>
      <c r="G398" s="523" t="s">
        <v>911</v>
      </c>
      <c r="H398" s="523"/>
      <c r="I398" s="523"/>
      <c r="J398" s="523"/>
      <c r="K398" s="572"/>
      <c r="L398" s="444" t="e">
        <f>#REF!-#REF!*10%</f>
        <v>#REF!</v>
      </c>
    </row>
    <row r="399" spans="1:12" ht="15.6" customHeight="1" x14ac:dyDescent="0.25">
      <c r="A399" s="550"/>
      <c r="B399" s="552"/>
      <c r="C399" s="455"/>
      <c r="D399" s="521"/>
      <c r="E399" s="448"/>
      <c r="F399" s="93" t="s">
        <v>708</v>
      </c>
      <c r="G399" s="523" t="s">
        <v>390</v>
      </c>
      <c r="H399" s="523"/>
      <c r="I399" s="523"/>
      <c r="J399" s="523"/>
      <c r="K399" s="572"/>
      <c r="L399" s="444" t="e">
        <f>#REF!-#REF!*10%</f>
        <v>#REF!</v>
      </c>
    </row>
    <row r="400" spans="1:12" ht="15.6" customHeight="1" x14ac:dyDescent="0.25">
      <c r="A400" s="550"/>
      <c r="B400" s="552"/>
      <c r="C400" s="455"/>
      <c r="D400" s="521"/>
      <c r="E400" s="448"/>
      <c r="F400" s="93" t="s">
        <v>377</v>
      </c>
      <c r="G400" s="523" t="s">
        <v>387</v>
      </c>
      <c r="H400" s="523"/>
      <c r="I400" s="523"/>
      <c r="J400" s="523"/>
      <c r="K400" s="572"/>
      <c r="L400" s="444" t="e">
        <f>#REF!-#REF!*10%</f>
        <v>#REF!</v>
      </c>
    </row>
    <row r="401" spans="1:12" ht="15.6" customHeight="1" x14ac:dyDescent="0.25">
      <c r="A401" s="550"/>
      <c r="B401" s="552"/>
      <c r="C401" s="455"/>
      <c r="D401" s="521"/>
      <c r="E401" s="448"/>
      <c r="F401" s="93" t="s">
        <v>388</v>
      </c>
      <c r="G401" s="523" t="s">
        <v>393</v>
      </c>
      <c r="H401" s="523"/>
      <c r="I401" s="523"/>
      <c r="J401" s="523"/>
      <c r="K401" s="572"/>
      <c r="L401" s="444" t="e">
        <f>#REF!-#REF!*10%</f>
        <v>#REF!</v>
      </c>
    </row>
    <row r="402" spans="1:12" ht="15.6" customHeight="1" x14ac:dyDescent="0.25">
      <c r="A402" s="550"/>
      <c r="B402" s="552"/>
      <c r="C402" s="455"/>
      <c r="D402" s="521"/>
      <c r="E402" s="448"/>
      <c r="F402" s="93" t="s">
        <v>562</v>
      </c>
      <c r="G402" s="523" t="s">
        <v>1024</v>
      </c>
      <c r="H402" s="523"/>
      <c r="I402" s="523"/>
      <c r="J402" s="523"/>
      <c r="K402" s="572"/>
      <c r="L402" s="444" t="e">
        <f>#REF!-#REF!*10%</f>
        <v>#REF!</v>
      </c>
    </row>
    <row r="403" spans="1:12" ht="15.6" customHeight="1" x14ac:dyDescent="0.25">
      <c r="A403" s="550"/>
      <c r="B403" s="552"/>
      <c r="C403" s="455"/>
      <c r="D403" s="521"/>
      <c r="E403" s="448"/>
      <c r="F403" s="93" t="s">
        <v>1183</v>
      </c>
      <c r="G403" s="573" t="s">
        <v>1180</v>
      </c>
      <c r="H403" s="574"/>
      <c r="I403" s="574"/>
      <c r="J403" s="575"/>
      <c r="K403" s="572"/>
      <c r="L403" s="444" t="e">
        <f>#REF!-#REF!*10%</f>
        <v>#REF!</v>
      </c>
    </row>
    <row r="404" spans="1:12" ht="15.6" customHeight="1" x14ac:dyDescent="0.25">
      <c r="A404" s="550"/>
      <c r="B404" s="552"/>
      <c r="C404" s="455"/>
      <c r="D404" s="521"/>
      <c r="E404" s="448"/>
      <c r="F404" s="93" t="s">
        <v>570</v>
      </c>
      <c r="G404" s="523" t="s">
        <v>613</v>
      </c>
      <c r="H404" s="523"/>
      <c r="I404" s="523"/>
      <c r="J404" s="523"/>
      <c r="K404" s="572"/>
      <c r="L404" s="444" t="e">
        <f>#REF!-#REF!*10%</f>
        <v>#REF!</v>
      </c>
    </row>
    <row r="405" spans="1:12" ht="15.6" customHeight="1" x14ac:dyDescent="0.25">
      <c r="A405" s="550"/>
      <c r="B405" s="552"/>
      <c r="C405" s="455"/>
      <c r="D405" s="521"/>
      <c r="E405" s="448"/>
      <c r="F405" s="111" t="s">
        <v>84</v>
      </c>
      <c r="G405" s="526">
        <v>4.8</v>
      </c>
      <c r="H405" s="526"/>
      <c r="I405" s="526"/>
      <c r="J405" s="526"/>
      <c r="K405" s="572"/>
      <c r="L405" s="444" t="e">
        <f>#REF!-#REF!*10%</f>
        <v>#REF!</v>
      </c>
    </row>
    <row r="406" spans="1:12" ht="15" customHeight="1" x14ac:dyDescent="0.25">
      <c r="A406" s="550"/>
      <c r="B406" s="553"/>
      <c r="C406" s="455"/>
      <c r="D406" s="521"/>
      <c r="E406" s="448"/>
      <c r="F406" s="96" t="s">
        <v>1016</v>
      </c>
      <c r="G406" s="454">
        <v>5</v>
      </c>
      <c r="H406" s="454"/>
      <c r="I406" s="454"/>
      <c r="J406" s="454"/>
      <c r="K406" s="572"/>
      <c r="L406" s="511" t="e">
        <f>#REF!-#REF!*10%</f>
        <v>#REF!</v>
      </c>
    </row>
    <row r="407" spans="1:12" ht="15" customHeight="1" x14ac:dyDescent="0.25">
      <c r="A407" s="549">
        <v>14</v>
      </c>
      <c r="B407" s="551"/>
      <c r="C407" s="455" t="s">
        <v>1224</v>
      </c>
      <c r="D407" s="520"/>
      <c r="E407" s="448"/>
      <c r="F407" s="110" t="s">
        <v>81</v>
      </c>
      <c r="G407" s="523" t="s">
        <v>6</v>
      </c>
      <c r="H407" s="523"/>
      <c r="I407" s="523"/>
      <c r="J407" s="523"/>
      <c r="K407" s="560">
        <v>3</v>
      </c>
      <c r="L407" s="498">
        <v>24624</v>
      </c>
    </row>
    <row r="408" spans="1:12" ht="15" customHeight="1" x14ac:dyDescent="0.25">
      <c r="A408" s="550"/>
      <c r="B408" s="552"/>
      <c r="C408" s="455"/>
      <c r="D408" s="521"/>
      <c r="E408" s="448"/>
      <c r="F408" s="110" t="s">
        <v>80</v>
      </c>
      <c r="G408" s="469">
        <v>178</v>
      </c>
      <c r="H408" s="469"/>
      <c r="I408" s="469"/>
      <c r="J408" s="469"/>
      <c r="K408" s="502"/>
      <c r="L408" s="499"/>
    </row>
    <row r="409" spans="1:12" ht="15" customHeight="1" x14ac:dyDescent="0.25">
      <c r="A409" s="550"/>
      <c r="B409" s="552"/>
      <c r="C409" s="455"/>
      <c r="D409" s="521"/>
      <c r="E409" s="448"/>
      <c r="F409" s="110" t="s">
        <v>8</v>
      </c>
      <c r="G409" s="240">
        <v>3000</v>
      </c>
      <c r="H409" s="241">
        <v>4000</v>
      </c>
      <c r="I409" s="312">
        <v>5000</v>
      </c>
      <c r="J409" s="242">
        <v>6000</v>
      </c>
      <c r="K409" s="502"/>
      <c r="L409" s="499"/>
    </row>
    <row r="410" spans="1:12" ht="15" customHeight="1" x14ac:dyDescent="0.25">
      <c r="A410" s="550"/>
      <c r="B410" s="552"/>
      <c r="C410" s="455"/>
      <c r="D410" s="521"/>
      <c r="E410" s="448"/>
      <c r="F410" s="110" t="s">
        <v>817</v>
      </c>
      <c r="G410" s="243">
        <f>G408*114</f>
        <v>20292</v>
      </c>
      <c r="H410" s="244">
        <f>G408*128</f>
        <v>22784</v>
      </c>
      <c r="I410" s="313">
        <f>G408*143</f>
        <v>25454</v>
      </c>
      <c r="J410" s="245">
        <f>G408*148</f>
        <v>26344</v>
      </c>
      <c r="K410" s="502"/>
      <c r="L410" s="499"/>
    </row>
    <row r="411" spans="1:12" ht="15" customHeight="1" x14ac:dyDescent="0.25">
      <c r="A411" s="550"/>
      <c r="B411" s="552"/>
      <c r="C411" s="455"/>
      <c r="D411" s="521"/>
      <c r="E411" s="448"/>
      <c r="F411" s="110" t="s">
        <v>1269</v>
      </c>
      <c r="G411" s="451">
        <v>0.98</v>
      </c>
      <c r="H411" s="451"/>
      <c r="I411" s="451"/>
      <c r="J411" s="451"/>
      <c r="K411" s="502"/>
      <c r="L411" s="499"/>
    </row>
    <row r="412" spans="1:12" ht="15" customHeight="1" x14ac:dyDescent="0.25">
      <c r="A412" s="550"/>
      <c r="B412" s="552"/>
      <c r="C412" s="455"/>
      <c r="D412" s="521"/>
      <c r="E412" s="448"/>
      <c r="F412" s="93" t="s">
        <v>699</v>
      </c>
      <c r="G412" s="523" t="s">
        <v>700</v>
      </c>
      <c r="H412" s="523"/>
      <c r="I412" s="523"/>
      <c r="J412" s="523"/>
      <c r="K412" s="502"/>
      <c r="L412" s="499"/>
    </row>
    <row r="413" spans="1:12" ht="15" customHeight="1" x14ac:dyDescent="0.25">
      <c r="A413" s="550"/>
      <c r="B413" s="552"/>
      <c r="C413" s="455"/>
      <c r="D413" s="521"/>
      <c r="E413" s="448"/>
      <c r="F413" s="93" t="s">
        <v>1181</v>
      </c>
      <c r="G413" s="462" t="s">
        <v>1179</v>
      </c>
      <c r="H413" s="463"/>
      <c r="I413" s="463"/>
      <c r="J413" s="464"/>
      <c r="K413" s="502"/>
      <c r="L413" s="499"/>
    </row>
    <row r="414" spans="1:12" ht="15" customHeight="1" x14ac:dyDescent="0.25">
      <c r="A414" s="550"/>
      <c r="B414" s="552"/>
      <c r="C414" s="455"/>
      <c r="D414" s="521"/>
      <c r="E414" s="448"/>
      <c r="F414" s="110" t="s">
        <v>83</v>
      </c>
      <c r="G414" s="524">
        <v>66</v>
      </c>
      <c r="H414" s="524"/>
      <c r="I414" s="524"/>
      <c r="J414" s="524"/>
      <c r="K414" s="502"/>
      <c r="L414" s="499"/>
    </row>
    <row r="415" spans="1:12" ht="15" customHeight="1" x14ac:dyDescent="0.25">
      <c r="A415" s="550"/>
      <c r="B415" s="552"/>
      <c r="C415" s="455"/>
      <c r="D415" s="521"/>
      <c r="E415" s="448"/>
      <c r="F415" s="110" t="s">
        <v>396</v>
      </c>
      <c r="G415" s="548" t="s">
        <v>397</v>
      </c>
      <c r="H415" s="524"/>
      <c r="I415" s="524"/>
      <c r="J415" s="524"/>
      <c r="K415" s="502"/>
      <c r="L415" s="499"/>
    </row>
    <row r="416" spans="1:12" ht="15" customHeight="1" x14ac:dyDescent="0.25">
      <c r="A416" s="550"/>
      <c r="B416" s="552"/>
      <c r="C416" s="455"/>
      <c r="D416" s="521"/>
      <c r="E416" s="448"/>
      <c r="F416" s="110" t="s">
        <v>256</v>
      </c>
      <c r="G416" s="524" t="s">
        <v>67</v>
      </c>
      <c r="H416" s="524"/>
      <c r="I416" s="524"/>
      <c r="J416" s="524"/>
      <c r="K416" s="502"/>
      <c r="L416" s="499"/>
    </row>
    <row r="417" spans="1:12" ht="15.6" customHeight="1" x14ac:dyDescent="0.25">
      <c r="A417" s="550"/>
      <c r="B417" s="552"/>
      <c r="C417" s="455"/>
      <c r="D417" s="521"/>
      <c r="E417" s="448"/>
      <c r="F417" s="93" t="s">
        <v>379</v>
      </c>
      <c r="G417" s="523" t="s">
        <v>380</v>
      </c>
      <c r="H417" s="523"/>
      <c r="I417" s="523"/>
      <c r="J417" s="523"/>
      <c r="K417" s="502"/>
      <c r="L417" s="499"/>
    </row>
    <row r="418" spans="1:12" ht="15.6" customHeight="1" x14ac:dyDescent="0.25">
      <c r="A418" s="550"/>
      <c r="B418" s="552"/>
      <c r="C418" s="455"/>
      <c r="D418" s="521"/>
      <c r="E418" s="448"/>
      <c r="F418" s="93" t="s">
        <v>701</v>
      </c>
      <c r="G418" s="523">
        <v>100000</v>
      </c>
      <c r="H418" s="523"/>
      <c r="I418" s="523"/>
      <c r="J418" s="523"/>
      <c r="K418" s="502"/>
      <c r="L418" s="499"/>
    </row>
    <row r="419" spans="1:12" ht="15.6" customHeight="1" x14ac:dyDescent="0.25">
      <c r="A419" s="550"/>
      <c r="B419" s="552"/>
      <c r="C419" s="455"/>
      <c r="D419" s="521"/>
      <c r="E419" s="448"/>
      <c r="F419" s="93" t="s">
        <v>257</v>
      </c>
      <c r="G419" s="523" t="s">
        <v>556</v>
      </c>
      <c r="H419" s="523"/>
      <c r="I419" s="523"/>
      <c r="J419" s="523"/>
      <c r="K419" s="502"/>
      <c r="L419" s="499"/>
    </row>
    <row r="420" spans="1:12" ht="15.6" customHeight="1" x14ac:dyDescent="0.25">
      <c r="A420" s="550"/>
      <c r="B420" s="552"/>
      <c r="C420" s="455"/>
      <c r="D420" s="521"/>
      <c r="E420" s="448"/>
      <c r="F420" s="93" t="s">
        <v>376</v>
      </c>
      <c r="G420" s="523" t="s">
        <v>392</v>
      </c>
      <c r="H420" s="523"/>
      <c r="I420" s="523"/>
      <c r="J420" s="523"/>
      <c r="K420" s="502"/>
      <c r="L420" s="499"/>
    </row>
    <row r="421" spans="1:12" ht="15.6" customHeight="1" x14ac:dyDescent="0.25">
      <c r="A421" s="550"/>
      <c r="B421" s="552"/>
      <c r="C421" s="455"/>
      <c r="D421" s="521"/>
      <c r="E421" s="448"/>
      <c r="F421" s="93" t="s">
        <v>702</v>
      </c>
      <c r="G421" s="523" t="s">
        <v>709</v>
      </c>
      <c r="H421" s="523"/>
      <c r="I421" s="523"/>
      <c r="J421" s="523"/>
      <c r="K421" s="502"/>
      <c r="L421" s="499"/>
    </row>
    <row r="422" spans="1:12" ht="15.6" customHeight="1" x14ac:dyDescent="0.25">
      <c r="A422" s="550"/>
      <c r="B422" s="552"/>
      <c r="C422" s="455"/>
      <c r="D422" s="521"/>
      <c r="E422" s="448"/>
      <c r="F422" s="93" t="s">
        <v>381</v>
      </c>
      <c r="G422" s="523" t="s">
        <v>382</v>
      </c>
      <c r="H422" s="523"/>
      <c r="I422" s="523"/>
      <c r="J422" s="523"/>
      <c r="K422" s="502"/>
      <c r="L422" s="500"/>
    </row>
    <row r="423" spans="1:12" ht="15.6" customHeight="1" x14ac:dyDescent="0.25">
      <c r="A423" s="550"/>
      <c r="B423" s="552"/>
      <c r="C423" s="455"/>
      <c r="D423" s="521"/>
      <c r="E423" s="448"/>
      <c r="F423" s="94" t="s">
        <v>358</v>
      </c>
      <c r="G423" s="523" t="s">
        <v>900</v>
      </c>
      <c r="H423" s="523"/>
      <c r="I423" s="523"/>
      <c r="J423" s="523"/>
      <c r="K423" s="571">
        <v>5</v>
      </c>
      <c r="L423" s="443">
        <v>26348</v>
      </c>
    </row>
    <row r="424" spans="1:12" ht="15.6" customHeight="1" x14ac:dyDescent="0.25">
      <c r="A424" s="550"/>
      <c r="B424" s="552"/>
      <c r="C424" s="455"/>
      <c r="D424" s="521"/>
      <c r="E424" s="448"/>
      <c r="F424" s="93" t="s">
        <v>383</v>
      </c>
      <c r="G424" s="523" t="s">
        <v>394</v>
      </c>
      <c r="H424" s="523"/>
      <c r="I424" s="523"/>
      <c r="J424" s="523"/>
      <c r="K424" s="572"/>
      <c r="L424" s="444" t="e">
        <f>#REF!-#REF!*10%</f>
        <v>#REF!</v>
      </c>
    </row>
    <row r="425" spans="1:12" ht="15.6" customHeight="1" x14ac:dyDescent="0.25">
      <c r="A425" s="550"/>
      <c r="B425" s="552"/>
      <c r="C425" s="455"/>
      <c r="D425" s="521"/>
      <c r="E425" s="448"/>
      <c r="F425" s="93" t="s">
        <v>389</v>
      </c>
      <c r="G425" s="523" t="s">
        <v>390</v>
      </c>
      <c r="H425" s="523"/>
      <c r="I425" s="523"/>
      <c r="J425" s="523"/>
      <c r="K425" s="572"/>
      <c r="L425" s="444" t="e">
        <f>#REF!-#REF!*10%</f>
        <v>#REF!</v>
      </c>
    </row>
    <row r="426" spans="1:12" ht="15.6" customHeight="1" x14ac:dyDescent="0.25">
      <c r="A426" s="550"/>
      <c r="B426" s="552"/>
      <c r="C426" s="455"/>
      <c r="D426" s="521"/>
      <c r="E426" s="448"/>
      <c r="F426" s="93" t="s">
        <v>704</v>
      </c>
      <c r="G426" s="523" t="s">
        <v>705</v>
      </c>
      <c r="H426" s="523"/>
      <c r="I426" s="523"/>
      <c r="J426" s="523"/>
      <c r="K426" s="572"/>
      <c r="L426" s="444" t="e">
        <f>#REF!-#REF!*10%</f>
        <v>#REF!</v>
      </c>
    </row>
    <row r="427" spans="1:12" ht="15.6" customHeight="1" x14ac:dyDescent="0.25">
      <c r="A427" s="550"/>
      <c r="B427" s="552"/>
      <c r="C427" s="455"/>
      <c r="D427" s="521"/>
      <c r="E427" s="448"/>
      <c r="F427" s="93" t="s">
        <v>706</v>
      </c>
      <c r="G427" s="523" t="s">
        <v>390</v>
      </c>
      <c r="H427" s="523"/>
      <c r="I427" s="523"/>
      <c r="J427" s="523"/>
      <c r="K427" s="572"/>
      <c r="L427" s="444" t="e">
        <f>#REF!-#REF!*10%</f>
        <v>#REF!</v>
      </c>
    </row>
    <row r="428" spans="1:12" ht="15.6" customHeight="1" x14ac:dyDescent="0.25">
      <c r="A428" s="550"/>
      <c r="B428" s="552"/>
      <c r="C428" s="455"/>
      <c r="D428" s="521"/>
      <c r="E428" s="448"/>
      <c r="F428" s="93" t="s">
        <v>1271</v>
      </c>
      <c r="G428" s="523" t="s">
        <v>390</v>
      </c>
      <c r="H428" s="523"/>
      <c r="I428" s="523"/>
      <c r="J428" s="523"/>
      <c r="K428" s="572"/>
      <c r="L428" s="444" t="e">
        <f>#REF!-#REF!*10%</f>
        <v>#REF!</v>
      </c>
    </row>
    <row r="429" spans="1:12" ht="15.6" customHeight="1" x14ac:dyDescent="0.25">
      <c r="A429" s="550"/>
      <c r="B429" s="552"/>
      <c r="C429" s="455"/>
      <c r="D429" s="521"/>
      <c r="E429" s="448"/>
      <c r="F429" s="93" t="s">
        <v>707</v>
      </c>
      <c r="G429" s="523" t="s">
        <v>911</v>
      </c>
      <c r="H429" s="523"/>
      <c r="I429" s="523"/>
      <c r="J429" s="523"/>
      <c r="K429" s="572"/>
      <c r="L429" s="444" t="e">
        <f>#REF!-#REF!*10%</f>
        <v>#REF!</v>
      </c>
    </row>
    <row r="430" spans="1:12" ht="15.6" customHeight="1" x14ac:dyDescent="0.25">
      <c r="A430" s="550"/>
      <c r="B430" s="552"/>
      <c r="C430" s="455"/>
      <c r="D430" s="521"/>
      <c r="E430" s="448"/>
      <c r="F430" s="93" t="s">
        <v>708</v>
      </c>
      <c r="G430" s="523" t="s">
        <v>390</v>
      </c>
      <c r="H430" s="523"/>
      <c r="I430" s="523"/>
      <c r="J430" s="523"/>
      <c r="K430" s="572"/>
      <c r="L430" s="444" t="e">
        <f>#REF!-#REF!*10%</f>
        <v>#REF!</v>
      </c>
    </row>
    <row r="431" spans="1:12" ht="15.6" customHeight="1" x14ac:dyDescent="0.25">
      <c r="A431" s="550"/>
      <c r="B431" s="552"/>
      <c r="C431" s="455"/>
      <c r="D431" s="521"/>
      <c r="E431" s="448"/>
      <c r="F431" s="93" t="s">
        <v>377</v>
      </c>
      <c r="G431" s="523" t="s">
        <v>387</v>
      </c>
      <c r="H431" s="523"/>
      <c r="I431" s="523"/>
      <c r="J431" s="523"/>
      <c r="K431" s="572"/>
      <c r="L431" s="444" t="e">
        <f>#REF!-#REF!*10%</f>
        <v>#REF!</v>
      </c>
    </row>
    <row r="432" spans="1:12" ht="15.6" customHeight="1" x14ac:dyDescent="0.25">
      <c r="A432" s="550"/>
      <c r="B432" s="552"/>
      <c r="C432" s="455"/>
      <c r="D432" s="521"/>
      <c r="E432" s="448"/>
      <c r="F432" s="93" t="s">
        <v>388</v>
      </c>
      <c r="G432" s="523" t="s">
        <v>393</v>
      </c>
      <c r="H432" s="523"/>
      <c r="I432" s="523"/>
      <c r="J432" s="523"/>
      <c r="K432" s="572"/>
      <c r="L432" s="444" t="e">
        <f>#REF!-#REF!*10%</f>
        <v>#REF!</v>
      </c>
    </row>
    <row r="433" spans="1:12" ht="15.6" customHeight="1" x14ac:dyDescent="0.25">
      <c r="A433" s="550"/>
      <c r="B433" s="552"/>
      <c r="C433" s="455"/>
      <c r="D433" s="521"/>
      <c r="E433" s="448"/>
      <c r="F433" s="93" t="s">
        <v>562</v>
      </c>
      <c r="G433" s="523" t="s">
        <v>1024</v>
      </c>
      <c r="H433" s="523"/>
      <c r="I433" s="523"/>
      <c r="J433" s="523"/>
      <c r="K433" s="572"/>
      <c r="L433" s="444" t="e">
        <f>#REF!-#REF!*10%</f>
        <v>#REF!</v>
      </c>
    </row>
    <row r="434" spans="1:12" ht="15.6" customHeight="1" x14ac:dyDescent="0.25">
      <c r="A434" s="550"/>
      <c r="B434" s="552"/>
      <c r="C434" s="455"/>
      <c r="D434" s="521"/>
      <c r="E434" s="448"/>
      <c r="F434" s="93" t="s">
        <v>1183</v>
      </c>
      <c r="G434" s="573" t="s">
        <v>1180</v>
      </c>
      <c r="H434" s="574"/>
      <c r="I434" s="574"/>
      <c r="J434" s="575"/>
      <c r="K434" s="572"/>
      <c r="L434" s="444" t="e">
        <f>#REF!-#REF!*10%</f>
        <v>#REF!</v>
      </c>
    </row>
    <row r="435" spans="1:12" ht="15.6" customHeight="1" x14ac:dyDescent="0.25">
      <c r="A435" s="550"/>
      <c r="B435" s="552"/>
      <c r="C435" s="455"/>
      <c r="D435" s="521"/>
      <c r="E435" s="448"/>
      <c r="F435" s="93" t="s">
        <v>570</v>
      </c>
      <c r="G435" s="523" t="s">
        <v>613</v>
      </c>
      <c r="H435" s="523"/>
      <c r="I435" s="523"/>
      <c r="J435" s="523"/>
      <c r="K435" s="572"/>
      <c r="L435" s="444" t="e">
        <f>#REF!-#REF!*10%</f>
        <v>#REF!</v>
      </c>
    </row>
    <row r="436" spans="1:12" ht="15.6" customHeight="1" x14ac:dyDescent="0.25">
      <c r="A436" s="550"/>
      <c r="B436" s="552"/>
      <c r="C436" s="455"/>
      <c r="D436" s="521"/>
      <c r="E436" s="448"/>
      <c r="F436" s="111" t="s">
        <v>84</v>
      </c>
      <c r="G436" s="526">
        <v>5.6</v>
      </c>
      <c r="H436" s="526"/>
      <c r="I436" s="526"/>
      <c r="J436" s="526"/>
      <c r="K436" s="572"/>
      <c r="L436" s="444" t="e">
        <f>#REF!-#REF!*10%</f>
        <v>#REF!</v>
      </c>
    </row>
    <row r="437" spans="1:12" ht="15" customHeight="1" x14ac:dyDescent="0.25">
      <c r="A437" s="550"/>
      <c r="B437" s="553"/>
      <c r="C437" s="455"/>
      <c r="D437" s="521"/>
      <c r="E437" s="448"/>
      <c r="F437" s="96" t="s">
        <v>1016</v>
      </c>
      <c r="G437" s="454">
        <v>5</v>
      </c>
      <c r="H437" s="454"/>
      <c r="I437" s="454"/>
      <c r="J437" s="454"/>
      <c r="K437" s="572"/>
      <c r="L437" s="511" t="e">
        <f>#REF!-#REF!*10%</f>
        <v>#REF!</v>
      </c>
    </row>
    <row r="438" spans="1:12" ht="15" customHeight="1" x14ac:dyDescent="0.25">
      <c r="A438" s="549">
        <v>15</v>
      </c>
      <c r="B438" s="551"/>
      <c r="C438" s="455" t="s">
        <v>1225</v>
      </c>
      <c r="D438" s="520"/>
      <c r="E438" s="448"/>
      <c r="F438" s="110" t="s">
        <v>81</v>
      </c>
      <c r="G438" s="523" t="s">
        <v>6</v>
      </c>
      <c r="H438" s="523"/>
      <c r="I438" s="523"/>
      <c r="J438" s="523"/>
      <c r="K438" s="560">
        <v>3</v>
      </c>
      <c r="L438" s="498">
        <v>25778</v>
      </c>
    </row>
    <row r="439" spans="1:12" ht="15" customHeight="1" x14ac:dyDescent="0.25">
      <c r="A439" s="550"/>
      <c r="B439" s="552"/>
      <c r="C439" s="455"/>
      <c r="D439" s="521"/>
      <c r="E439" s="448"/>
      <c r="F439" s="110" t="s">
        <v>80</v>
      </c>
      <c r="G439" s="469">
        <v>194</v>
      </c>
      <c r="H439" s="469"/>
      <c r="I439" s="469"/>
      <c r="J439" s="469"/>
      <c r="K439" s="502"/>
      <c r="L439" s="499"/>
    </row>
    <row r="440" spans="1:12" ht="15" customHeight="1" x14ac:dyDescent="0.25">
      <c r="A440" s="550"/>
      <c r="B440" s="552"/>
      <c r="C440" s="455"/>
      <c r="D440" s="521"/>
      <c r="E440" s="448"/>
      <c r="F440" s="110" t="s">
        <v>8</v>
      </c>
      <c r="G440" s="240">
        <v>3000</v>
      </c>
      <c r="H440" s="241">
        <v>4000</v>
      </c>
      <c r="I440" s="312">
        <v>5000</v>
      </c>
      <c r="J440" s="242">
        <v>6000</v>
      </c>
      <c r="K440" s="502"/>
      <c r="L440" s="499"/>
    </row>
    <row r="441" spans="1:12" ht="15" customHeight="1" x14ac:dyDescent="0.25">
      <c r="A441" s="550"/>
      <c r="B441" s="552"/>
      <c r="C441" s="455"/>
      <c r="D441" s="521"/>
      <c r="E441" s="448"/>
      <c r="F441" s="110" t="s">
        <v>817</v>
      </c>
      <c r="G441" s="243">
        <f>G439*114</f>
        <v>22116</v>
      </c>
      <c r="H441" s="244">
        <f>G439*128</f>
        <v>24832</v>
      </c>
      <c r="I441" s="313">
        <f>G439*143</f>
        <v>27742</v>
      </c>
      <c r="J441" s="245">
        <f>G439*148</f>
        <v>28712</v>
      </c>
      <c r="K441" s="502"/>
      <c r="L441" s="499"/>
    </row>
    <row r="442" spans="1:12" ht="15" customHeight="1" x14ac:dyDescent="0.25">
      <c r="A442" s="550"/>
      <c r="B442" s="552"/>
      <c r="C442" s="455"/>
      <c r="D442" s="521"/>
      <c r="E442" s="448"/>
      <c r="F442" s="110" t="s">
        <v>1269</v>
      </c>
      <c r="G442" s="451">
        <v>0.98</v>
      </c>
      <c r="H442" s="451"/>
      <c r="I442" s="451"/>
      <c r="J442" s="451"/>
      <c r="K442" s="502"/>
      <c r="L442" s="499"/>
    </row>
    <row r="443" spans="1:12" ht="15" customHeight="1" x14ac:dyDescent="0.25">
      <c r="A443" s="550"/>
      <c r="B443" s="552"/>
      <c r="C443" s="455"/>
      <c r="D443" s="521"/>
      <c r="E443" s="448"/>
      <c r="F443" s="93" t="s">
        <v>699</v>
      </c>
      <c r="G443" s="523" t="s">
        <v>700</v>
      </c>
      <c r="H443" s="523"/>
      <c r="I443" s="523"/>
      <c r="J443" s="523"/>
      <c r="K443" s="502"/>
      <c r="L443" s="499"/>
    </row>
    <row r="444" spans="1:12" ht="15" customHeight="1" x14ac:dyDescent="0.25">
      <c r="A444" s="550"/>
      <c r="B444" s="552"/>
      <c r="C444" s="455"/>
      <c r="D444" s="521"/>
      <c r="E444" s="448"/>
      <c r="F444" s="93" t="s">
        <v>1181</v>
      </c>
      <c r="G444" s="462" t="s">
        <v>1179</v>
      </c>
      <c r="H444" s="463"/>
      <c r="I444" s="463"/>
      <c r="J444" s="464"/>
      <c r="K444" s="502"/>
      <c r="L444" s="499"/>
    </row>
    <row r="445" spans="1:12" ht="15" customHeight="1" x14ac:dyDescent="0.25">
      <c r="A445" s="550"/>
      <c r="B445" s="552"/>
      <c r="C445" s="455"/>
      <c r="D445" s="521"/>
      <c r="E445" s="448"/>
      <c r="F445" s="110" t="s">
        <v>83</v>
      </c>
      <c r="G445" s="524">
        <v>66</v>
      </c>
      <c r="H445" s="524"/>
      <c r="I445" s="524"/>
      <c r="J445" s="524"/>
      <c r="K445" s="502"/>
      <c r="L445" s="499"/>
    </row>
    <row r="446" spans="1:12" ht="15" customHeight="1" x14ac:dyDescent="0.25">
      <c r="A446" s="550"/>
      <c r="B446" s="552"/>
      <c r="C446" s="455"/>
      <c r="D446" s="521"/>
      <c r="E446" s="448"/>
      <c r="F446" s="110" t="s">
        <v>396</v>
      </c>
      <c r="G446" s="548" t="s">
        <v>397</v>
      </c>
      <c r="H446" s="524"/>
      <c r="I446" s="524"/>
      <c r="J446" s="524"/>
      <c r="K446" s="502"/>
      <c r="L446" s="499"/>
    </row>
    <row r="447" spans="1:12" ht="15" customHeight="1" x14ac:dyDescent="0.25">
      <c r="A447" s="550"/>
      <c r="B447" s="552"/>
      <c r="C447" s="455"/>
      <c r="D447" s="521"/>
      <c r="E447" s="448"/>
      <c r="F447" s="110" t="s">
        <v>256</v>
      </c>
      <c r="G447" s="524" t="s">
        <v>71</v>
      </c>
      <c r="H447" s="524"/>
      <c r="I447" s="524"/>
      <c r="J447" s="524"/>
      <c r="K447" s="502"/>
      <c r="L447" s="499"/>
    </row>
    <row r="448" spans="1:12" ht="15.6" customHeight="1" x14ac:dyDescent="0.25">
      <c r="A448" s="550"/>
      <c r="B448" s="552"/>
      <c r="C448" s="455"/>
      <c r="D448" s="521"/>
      <c r="E448" s="448"/>
      <c r="F448" s="93" t="s">
        <v>379</v>
      </c>
      <c r="G448" s="523" t="s">
        <v>380</v>
      </c>
      <c r="H448" s="523"/>
      <c r="I448" s="523"/>
      <c r="J448" s="523"/>
      <c r="K448" s="502"/>
      <c r="L448" s="499"/>
    </row>
    <row r="449" spans="1:12" ht="15.6" customHeight="1" x14ac:dyDescent="0.25">
      <c r="A449" s="550"/>
      <c r="B449" s="552"/>
      <c r="C449" s="455"/>
      <c r="D449" s="521"/>
      <c r="E449" s="448"/>
      <c r="F449" s="93" t="s">
        <v>701</v>
      </c>
      <c r="G449" s="523">
        <v>100000</v>
      </c>
      <c r="H449" s="523"/>
      <c r="I449" s="523"/>
      <c r="J449" s="523"/>
      <c r="K449" s="502"/>
      <c r="L449" s="499"/>
    </row>
    <row r="450" spans="1:12" ht="15.6" customHeight="1" x14ac:dyDescent="0.25">
      <c r="A450" s="550"/>
      <c r="B450" s="552"/>
      <c r="C450" s="455"/>
      <c r="D450" s="521"/>
      <c r="E450" s="448"/>
      <c r="F450" s="93" t="s">
        <v>257</v>
      </c>
      <c r="G450" s="523" t="s">
        <v>556</v>
      </c>
      <c r="H450" s="523"/>
      <c r="I450" s="523"/>
      <c r="J450" s="523"/>
      <c r="K450" s="502"/>
      <c r="L450" s="499"/>
    </row>
    <row r="451" spans="1:12" ht="15.6" customHeight="1" x14ac:dyDescent="0.25">
      <c r="A451" s="550"/>
      <c r="B451" s="552"/>
      <c r="C451" s="455"/>
      <c r="D451" s="521"/>
      <c r="E451" s="448"/>
      <c r="F451" s="93" t="s">
        <v>376</v>
      </c>
      <c r="G451" s="523" t="s">
        <v>392</v>
      </c>
      <c r="H451" s="523"/>
      <c r="I451" s="523"/>
      <c r="J451" s="523"/>
      <c r="K451" s="502"/>
      <c r="L451" s="499"/>
    </row>
    <row r="452" spans="1:12" ht="15.6" customHeight="1" x14ac:dyDescent="0.25">
      <c r="A452" s="550"/>
      <c r="B452" s="552"/>
      <c r="C452" s="455"/>
      <c r="D452" s="521"/>
      <c r="E452" s="448"/>
      <c r="F452" s="93" t="s">
        <v>702</v>
      </c>
      <c r="G452" s="523" t="s">
        <v>709</v>
      </c>
      <c r="H452" s="523"/>
      <c r="I452" s="523"/>
      <c r="J452" s="523"/>
      <c r="K452" s="502"/>
      <c r="L452" s="499"/>
    </row>
    <row r="453" spans="1:12" ht="15.6" customHeight="1" x14ac:dyDescent="0.25">
      <c r="A453" s="550"/>
      <c r="B453" s="552"/>
      <c r="C453" s="455"/>
      <c r="D453" s="521"/>
      <c r="E453" s="448"/>
      <c r="F453" s="93" t="s">
        <v>381</v>
      </c>
      <c r="G453" s="523" t="s">
        <v>382</v>
      </c>
      <c r="H453" s="523"/>
      <c r="I453" s="523"/>
      <c r="J453" s="523"/>
      <c r="K453" s="502"/>
      <c r="L453" s="500"/>
    </row>
    <row r="454" spans="1:12" ht="15.6" customHeight="1" x14ac:dyDescent="0.25">
      <c r="A454" s="550"/>
      <c r="B454" s="552"/>
      <c r="C454" s="455"/>
      <c r="D454" s="521"/>
      <c r="E454" s="448"/>
      <c r="F454" s="94" t="s">
        <v>358</v>
      </c>
      <c r="G454" s="523" t="s">
        <v>900</v>
      </c>
      <c r="H454" s="523"/>
      <c r="I454" s="523"/>
      <c r="J454" s="523"/>
      <c r="K454" s="571">
        <v>5</v>
      </c>
      <c r="L454" s="443">
        <v>27582</v>
      </c>
    </row>
    <row r="455" spans="1:12" ht="15.6" customHeight="1" x14ac:dyDescent="0.25">
      <c r="A455" s="550"/>
      <c r="B455" s="552"/>
      <c r="C455" s="455"/>
      <c r="D455" s="521"/>
      <c r="E455" s="448"/>
      <c r="F455" s="93" t="s">
        <v>383</v>
      </c>
      <c r="G455" s="523" t="s">
        <v>394</v>
      </c>
      <c r="H455" s="523"/>
      <c r="I455" s="523"/>
      <c r="J455" s="523"/>
      <c r="K455" s="572"/>
      <c r="L455" s="444" t="e">
        <f>#REF!-#REF!*10%</f>
        <v>#REF!</v>
      </c>
    </row>
    <row r="456" spans="1:12" ht="15.6" customHeight="1" x14ac:dyDescent="0.25">
      <c r="A456" s="550"/>
      <c r="B456" s="552"/>
      <c r="C456" s="455"/>
      <c r="D456" s="521"/>
      <c r="E456" s="448"/>
      <c r="F456" s="93" t="s">
        <v>389</v>
      </c>
      <c r="G456" s="523" t="s">
        <v>390</v>
      </c>
      <c r="H456" s="523"/>
      <c r="I456" s="523"/>
      <c r="J456" s="523"/>
      <c r="K456" s="572"/>
      <c r="L456" s="444" t="e">
        <f>#REF!-#REF!*10%</f>
        <v>#REF!</v>
      </c>
    </row>
    <row r="457" spans="1:12" ht="15.6" customHeight="1" x14ac:dyDescent="0.25">
      <c r="A457" s="550"/>
      <c r="B457" s="552"/>
      <c r="C457" s="455"/>
      <c r="D457" s="521"/>
      <c r="E457" s="448"/>
      <c r="F457" s="93" t="s">
        <v>704</v>
      </c>
      <c r="G457" s="523" t="s">
        <v>705</v>
      </c>
      <c r="H457" s="523"/>
      <c r="I457" s="523"/>
      <c r="J457" s="523"/>
      <c r="K457" s="572"/>
      <c r="L457" s="444" t="e">
        <f>#REF!-#REF!*10%</f>
        <v>#REF!</v>
      </c>
    </row>
    <row r="458" spans="1:12" ht="15.6" customHeight="1" x14ac:dyDescent="0.25">
      <c r="A458" s="550"/>
      <c r="B458" s="552"/>
      <c r="C458" s="455"/>
      <c r="D458" s="521"/>
      <c r="E458" s="448"/>
      <c r="F458" s="93" t="s">
        <v>706</v>
      </c>
      <c r="G458" s="523" t="s">
        <v>390</v>
      </c>
      <c r="H458" s="523"/>
      <c r="I458" s="523"/>
      <c r="J458" s="523"/>
      <c r="K458" s="572"/>
      <c r="L458" s="444" t="e">
        <f>#REF!-#REF!*10%</f>
        <v>#REF!</v>
      </c>
    </row>
    <row r="459" spans="1:12" ht="15.6" customHeight="1" x14ac:dyDescent="0.25">
      <c r="A459" s="550"/>
      <c r="B459" s="552"/>
      <c r="C459" s="455"/>
      <c r="D459" s="521"/>
      <c r="E459" s="448"/>
      <c r="F459" s="93" t="s">
        <v>1271</v>
      </c>
      <c r="G459" s="523" t="s">
        <v>390</v>
      </c>
      <c r="H459" s="523"/>
      <c r="I459" s="523"/>
      <c r="J459" s="523"/>
      <c r="K459" s="572"/>
      <c r="L459" s="444" t="e">
        <f>#REF!-#REF!*10%</f>
        <v>#REF!</v>
      </c>
    </row>
    <row r="460" spans="1:12" ht="15.6" customHeight="1" x14ac:dyDescent="0.25">
      <c r="A460" s="550"/>
      <c r="B460" s="552"/>
      <c r="C460" s="455"/>
      <c r="D460" s="521"/>
      <c r="E460" s="448"/>
      <c r="F460" s="93" t="s">
        <v>707</v>
      </c>
      <c r="G460" s="523" t="s">
        <v>911</v>
      </c>
      <c r="H460" s="523"/>
      <c r="I460" s="523"/>
      <c r="J460" s="523"/>
      <c r="K460" s="572"/>
      <c r="L460" s="444" t="e">
        <f>#REF!-#REF!*10%</f>
        <v>#REF!</v>
      </c>
    </row>
    <row r="461" spans="1:12" ht="15.6" customHeight="1" x14ac:dyDescent="0.25">
      <c r="A461" s="550"/>
      <c r="B461" s="552"/>
      <c r="C461" s="455"/>
      <c r="D461" s="521"/>
      <c r="E461" s="448"/>
      <c r="F461" s="93" t="s">
        <v>708</v>
      </c>
      <c r="G461" s="523" t="s">
        <v>390</v>
      </c>
      <c r="H461" s="523"/>
      <c r="I461" s="523"/>
      <c r="J461" s="523"/>
      <c r="K461" s="572"/>
      <c r="L461" s="444" t="e">
        <f>#REF!-#REF!*10%</f>
        <v>#REF!</v>
      </c>
    </row>
    <row r="462" spans="1:12" ht="15.6" customHeight="1" x14ac:dyDescent="0.25">
      <c r="A462" s="550"/>
      <c r="B462" s="552"/>
      <c r="C462" s="455"/>
      <c r="D462" s="521"/>
      <c r="E462" s="448"/>
      <c r="F462" s="93" t="s">
        <v>377</v>
      </c>
      <c r="G462" s="523" t="s">
        <v>387</v>
      </c>
      <c r="H462" s="523"/>
      <c r="I462" s="523"/>
      <c r="J462" s="523"/>
      <c r="K462" s="572"/>
      <c r="L462" s="444" t="e">
        <f>#REF!-#REF!*10%</f>
        <v>#REF!</v>
      </c>
    </row>
    <row r="463" spans="1:12" ht="15.6" customHeight="1" x14ac:dyDescent="0.25">
      <c r="A463" s="550"/>
      <c r="B463" s="552"/>
      <c r="C463" s="455"/>
      <c r="D463" s="521"/>
      <c r="E463" s="448"/>
      <c r="F463" s="93" t="s">
        <v>388</v>
      </c>
      <c r="G463" s="523" t="s">
        <v>393</v>
      </c>
      <c r="H463" s="523"/>
      <c r="I463" s="523"/>
      <c r="J463" s="523"/>
      <c r="K463" s="572"/>
      <c r="L463" s="444" t="e">
        <f>#REF!-#REF!*10%</f>
        <v>#REF!</v>
      </c>
    </row>
    <row r="464" spans="1:12" ht="15.6" customHeight="1" x14ac:dyDescent="0.25">
      <c r="A464" s="550"/>
      <c r="B464" s="552"/>
      <c r="C464" s="455"/>
      <c r="D464" s="521"/>
      <c r="E464" s="448"/>
      <c r="F464" s="93" t="s">
        <v>562</v>
      </c>
      <c r="G464" s="523" t="s">
        <v>1024</v>
      </c>
      <c r="H464" s="523"/>
      <c r="I464" s="523"/>
      <c r="J464" s="523"/>
      <c r="K464" s="572"/>
      <c r="L464" s="444" t="e">
        <f>#REF!-#REF!*10%</f>
        <v>#REF!</v>
      </c>
    </row>
    <row r="465" spans="1:12" ht="15.6" customHeight="1" x14ac:dyDescent="0.25">
      <c r="A465" s="550"/>
      <c r="B465" s="552"/>
      <c r="C465" s="455"/>
      <c r="D465" s="521"/>
      <c r="E465" s="448"/>
      <c r="F465" s="93" t="s">
        <v>1183</v>
      </c>
      <c r="G465" s="573" t="s">
        <v>1180</v>
      </c>
      <c r="H465" s="574"/>
      <c r="I465" s="574"/>
      <c r="J465" s="575"/>
      <c r="K465" s="572"/>
      <c r="L465" s="444" t="e">
        <f>#REF!-#REF!*10%</f>
        <v>#REF!</v>
      </c>
    </row>
    <row r="466" spans="1:12" ht="15.6" customHeight="1" x14ac:dyDescent="0.25">
      <c r="A466" s="550"/>
      <c r="B466" s="552"/>
      <c r="C466" s="455"/>
      <c r="D466" s="521"/>
      <c r="E466" s="448"/>
      <c r="F466" s="93" t="s">
        <v>570</v>
      </c>
      <c r="G466" s="523" t="s">
        <v>613</v>
      </c>
      <c r="H466" s="523"/>
      <c r="I466" s="523"/>
      <c r="J466" s="523"/>
      <c r="K466" s="572"/>
      <c r="L466" s="444" t="e">
        <f>#REF!-#REF!*10%</f>
        <v>#REF!</v>
      </c>
    </row>
    <row r="467" spans="1:12" ht="15.6" customHeight="1" x14ac:dyDescent="0.25">
      <c r="A467" s="550"/>
      <c r="B467" s="552"/>
      <c r="C467" s="455"/>
      <c r="D467" s="521"/>
      <c r="E467" s="448"/>
      <c r="F467" s="111" t="s">
        <v>84</v>
      </c>
      <c r="G467" s="526">
        <v>5.6</v>
      </c>
      <c r="H467" s="526"/>
      <c r="I467" s="526"/>
      <c r="J467" s="526"/>
      <c r="K467" s="572"/>
      <c r="L467" s="444" t="e">
        <f>#REF!-#REF!*10%</f>
        <v>#REF!</v>
      </c>
    </row>
    <row r="468" spans="1:12" ht="15" customHeight="1" x14ac:dyDescent="0.25">
      <c r="A468" s="550"/>
      <c r="B468" s="553"/>
      <c r="C468" s="455"/>
      <c r="D468" s="521"/>
      <c r="E468" s="448"/>
      <c r="F468" s="96" t="s">
        <v>1016</v>
      </c>
      <c r="G468" s="454">
        <v>5</v>
      </c>
      <c r="H468" s="454"/>
      <c r="I468" s="454"/>
      <c r="J468" s="454"/>
      <c r="K468" s="572"/>
      <c r="L468" s="511" t="e">
        <f>#REF!-#REF!*10%</f>
        <v>#REF!</v>
      </c>
    </row>
    <row r="469" spans="1:12" ht="15" customHeight="1" x14ac:dyDescent="0.25">
      <c r="A469" s="549">
        <v>16</v>
      </c>
      <c r="B469" s="551"/>
      <c r="C469" s="455" t="s">
        <v>1226</v>
      </c>
      <c r="D469" s="520"/>
      <c r="E469" s="448"/>
      <c r="F469" s="110" t="s">
        <v>81</v>
      </c>
      <c r="G469" s="523" t="s">
        <v>6</v>
      </c>
      <c r="H469" s="523"/>
      <c r="I469" s="523"/>
      <c r="J469" s="523"/>
      <c r="K469" s="560">
        <v>3</v>
      </c>
      <c r="L469" s="498">
        <v>26933</v>
      </c>
    </row>
    <row r="470" spans="1:12" ht="15" customHeight="1" x14ac:dyDescent="0.25">
      <c r="A470" s="550"/>
      <c r="B470" s="552"/>
      <c r="C470" s="455"/>
      <c r="D470" s="521"/>
      <c r="E470" s="448"/>
      <c r="F470" s="110" t="s">
        <v>80</v>
      </c>
      <c r="G470" s="469">
        <v>210</v>
      </c>
      <c r="H470" s="469"/>
      <c r="I470" s="469"/>
      <c r="J470" s="469"/>
      <c r="K470" s="502"/>
      <c r="L470" s="499"/>
    </row>
    <row r="471" spans="1:12" ht="15" customHeight="1" x14ac:dyDescent="0.25">
      <c r="A471" s="550"/>
      <c r="B471" s="552"/>
      <c r="C471" s="455"/>
      <c r="D471" s="521"/>
      <c r="E471" s="448"/>
      <c r="F471" s="110" t="s">
        <v>8</v>
      </c>
      <c r="G471" s="240">
        <v>3000</v>
      </c>
      <c r="H471" s="241">
        <v>4000</v>
      </c>
      <c r="I471" s="312">
        <v>5000</v>
      </c>
      <c r="J471" s="242">
        <v>6000</v>
      </c>
      <c r="K471" s="502"/>
      <c r="L471" s="499"/>
    </row>
    <row r="472" spans="1:12" ht="15" customHeight="1" x14ac:dyDescent="0.25">
      <c r="A472" s="550"/>
      <c r="B472" s="552"/>
      <c r="C472" s="455"/>
      <c r="D472" s="521"/>
      <c r="E472" s="448"/>
      <c r="F472" s="110" t="s">
        <v>817</v>
      </c>
      <c r="G472" s="243">
        <f>G470*114</f>
        <v>23940</v>
      </c>
      <c r="H472" s="244">
        <f>G470*128</f>
        <v>26880</v>
      </c>
      <c r="I472" s="313">
        <f>G470*143</f>
        <v>30030</v>
      </c>
      <c r="J472" s="245">
        <f>G470*148</f>
        <v>31080</v>
      </c>
      <c r="K472" s="502"/>
      <c r="L472" s="499"/>
    </row>
    <row r="473" spans="1:12" ht="15" customHeight="1" x14ac:dyDescent="0.25">
      <c r="A473" s="550"/>
      <c r="B473" s="552"/>
      <c r="C473" s="455"/>
      <c r="D473" s="521"/>
      <c r="E473" s="448"/>
      <c r="F473" s="110" t="s">
        <v>1269</v>
      </c>
      <c r="G473" s="451">
        <v>0.98</v>
      </c>
      <c r="H473" s="451"/>
      <c r="I473" s="451"/>
      <c r="J473" s="451"/>
      <c r="K473" s="502"/>
      <c r="L473" s="499"/>
    </row>
    <row r="474" spans="1:12" ht="15" customHeight="1" x14ac:dyDescent="0.25">
      <c r="A474" s="550"/>
      <c r="B474" s="552"/>
      <c r="C474" s="455"/>
      <c r="D474" s="521"/>
      <c r="E474" s="448"/>
      <c r="F474" s="93" t="s">
        <v>699</v>
      </c>
      <c r="G474" s="523" t="s">
        <v>700</v>
      </c>
      <c r="H474" s="523"/>
      <c r="I474" s="523"/>
      <c r="J474" s="523"/>
      <c r="K474" s="502"/>
      <c r="L474" s="499"/>
    </row>
    <row r="475" spans="1:12" ht="15" customHeight="1" x14ac:dyDescent="0.25">
      <c r="A475" s="550"/>
      <c r="B475" s="552"/>
      <c r="C475" s="455"/>
      <c r="D475" s="521"/>
      <c r="E475" s="448"/>
      <c r="F475" s="93" t="s">
        <v>1181</v>
      </c>
      <c r="G475" s="462" t="s">
        <v>1179</v>
      </c>
      <c r="H475" s="463"/>
      <c r="I475" s="463"/>
      <c r="J475" s="464"/>
      <c r="K475" s="502"/>
      <c r="L475" s="499"/>
    </row>
    <row r="476" spans="1:12" ht="15" customHeight="1" x14ac:dyDescent="0.25">
      <c r="A476" s="550"/>
      <c r="B476" s="552"/>
      <c r="C476" s="455"/>
      <c r="D476" s="521"/>
      <c r="E476" s="448"/>
      <c r="F476" s="110" t="s">
        <v>83</v>
      </c>
      <c r="G476" s="524">
        <v>66</v>
      </c>
      <c r="H476" s="524"/>
      <c r="I476" s="524"/>
      <c r="J476" s="524"/>
      <c r="K476" s="502"/>
      <c r="L476" s="499"/>
    </row>
    <row r="477" spans="1:12" ht="15" customHeight="1" x14ac:dyDescent="0.25">
      <c r="A477" s="550"/>
      <c r="B477" s="552"/>
      <c r="C477" s="455"/>
      <c r="D477" s="521"/>
      <c r="E477" s="448"/>
      <c r="F477" s="110" t="s">
        <v>396</v>
      </c>
      <c r="G477" s="548" t="s">
        <v>397</v>
      </c>
      <c r="H477" s="524"/>
      <c r="I477" s="524"/>
      <c r="J477" s="524"/>
      <c r="K477" s="502"/>
      <c r="L477" s="499"/>
    </row>
    <row r="478" spans="1:12" ht="15" customHeight="1" x14ac:dyDescent="0.25">
      <c r="A478" s="550"/>
      <c r="B478" s="552"/>
      <c r="C478" s="455"/>
      <c r="D478" s="521"/>
      <c r="E478" s="448"/>
      <c r="F478" s="110" t="s">
        <v>256</v>
      </c>
      <c r="G478" s="524" t="s">
        <v>68</v>
      </c>
      <c r="H478" s="524"/>
      <c r="I478" s="524"/>
      <c r="J478" s="524"/>
      <c r="K478" s="502"/>
      <c r="L478" s="499"/>
    </row>
    <row r="479" spans="1:12" ht="15.6" customHeight="1" x14ac:dyDescent="0.25">
      <c r="A479" s="550"/>
      <c r="B479" s="552"/>
      <c r="C479" s="455"/>
      <c r="D479" s="521"/>
      <c r="E479" s="448"/>
      <c r="F479" s="93" t="s">
        <v>379</v>
      </c>
      <c r="G479" s="523" t="s">
        <v>380</v>
      </c>
      <c r="H479" s="523"/>
      <c r="I479" s="523"/>
      <c r="J479" s="523"/>
      <c r="K479" s="502"/>
      <c r="L479" s="499"/>
    </row>
    <row r="480" spans="1:12" ht="15.6" customHeight="1" x14ac:dyDescent="0.25">
      <c r="A480" s="550"/>
      <c r="B480" s="552"/>
      <c r="C480" s="455"/>
      <c r="D480" s="521"/>
      <c r="E480" s="448"/>
      <c r="F480" s="93" t="s">
        <v>701</v>
      </c>
      <c r="G480" s="523">
        <v>100000</v>
      </c>
      <c r="H480" s="523"/>
      <c r="I480" s="523"/>
      <c r="J480" s="523"/>
      <c r="K480" s="502"/>
      <c r="L480" s="499"/>
    </row>
    <row r="481" spans="1:12" ht="15.6" customHeight="1" x14ac:dyDescent="0.25">
      <c r="A481" s="550"/>
      <c r="B481" s="552"/>
      <c r="C481" s="455"/>
      <c r="D481" s="521"/>
      <c r="E481" s="448"/>
      <c r="F481" s="93" t="s">
        <v>257</v>
      </c>
      <c r="G481" s="523" t="s">
        <v>556</v>
      </c>
      <c r="H481" s="523"/>
      <c r="I481" s="523"/>
      <c r="J481" s="523"/>
      <c r="K481" s="502"/>
      <c r="L481" s="499"/>
    </row>
    <row r="482" spans="1:12" ht="15.6" customHeight="1" x14ac:dyDescent="0.25">
      <c r="A482" s="550"/>
      <c r="B482" s="552"/>
      <c r="C482" s="455"/>
      <c r="D482" s="521"/>
      <c r="E482" s="448"/>
      <c r="F482" s="93" t="s">
        <v>376</v>
      </c>
      <c r="G482" s="523" t="s">
        <v>392</v>
      </c>
      <c r="H482" s="523"/>
      <c r="I482" s="523"/>
      <c r="J482" s="523"/>
      <c r="K482" s="502"/>
      <c r="L482" s="499"/>
    </row>
    <row r="483" spans="1:12" ht="15.6" customHeight="1" x14ac:dyDescent="0.25">
      <c r="A483" s="550"/>
      <c r="B483" s="552"/>
      <c r="C483" s="455"/>
      <c r="D483" s="521"/>
      <c r="E483" s="448"/>
      <c r="F483" s="93" t="s">
        <v>702</v>
      </c>
      <c r="G483" s="523" t="s">
        <v>709</v>
      </c>
      <c r="H483" s="523"/>
      <c r="I483" s="523"/>
      <c r="J483" s="523"/>
      <c r="K483" s="502"/>
      <c r="L483" s="499"/>
    </row>
    <row r="484" spans="1:12" ht="15.6" customHeight="1" x14ac:dyDescent="0.25">
      <c r="A484" s="550"/>
      <c r="B484" s="552"/>
      <c r="C484" s="455"/>
      <c r="D484" s="521"/>
      <c r="E484" s="448"/>
      <c r="F484" s="93" t="s">
        <v>381</v>
      </c>
      <c r="G484" s="523" t="s">
        <v>382</v>
      </c>
      <c r="H484" s="523"/>
      <c r="I484" s="523"/>
      <c r="J484" s="523"/>
      <c r="K484" s="502"/>
      <c r="L484" s="500"/>
    </row>
    <row r="485" spans="1:12" ht="15.6" customHeight="1" x14ac:dyDescent="0.25">
      <c r="A485" s="550"/>
      <c r="B485" s="552"/>
      <c r="C485" s="455"/>
      <c r="D485" s="521"/>
      <c r="E485" s="448"/>
      <c r="F485" s="94" t="s">
        <v>358</v>
      </c>
      <c r="G485" s="523" t="s">
        <v>900</v>
      </c>
      <c r="H485" s="523"/>
      <c r="I485" s="523"/>
      <c r="J485" s="523"/>
      <c r="K485" s="571">
        <v>5</v>
      </c>
      <c r="L485" s="443">
        <v>28819</v>
      </c>
    </row>
    <row r="486" spans="1:12" ht="15.6" customHeight="1" x14ac:dyDescent="0.25">
      <c r="A486" s="550"/>
      <c r="B486" s="552"/>
      <c r="C486" s="455"/>
      <c r="D486" s="521"/>
      <c r="E486" s="448"/>
      <c r="F486" s="93" t="s">
        <v>383</v>
      </c>
      <c r="G486" s="523" t="s">
        <v>394</v>
      </c>
      <c r="H486" s="523"/>
      <c r="I486" s="523"/>
      <c r="J486" s="523"/>
      <c r="K486" s="572"/>
      <c r="L486" s="444" t="e">
        <f>#REF!-#REF!*10%</f>
        <v>#REF!</v>
      </c>
    </row>
    <row r="487" spans="1:12" ht="15.6" customHeight="1" x14ac:dyDescent="0.25">
      <c r="A487" s="550"/>
      <c r="B487" s="552"/>
      <c r="C487" s="455"/>
      <c r="D487" s="521"/>
      <c r="E487" s="448"/>
      <c r="F487" s="93" t="s">
        <v>389</v>
      </c>
      <c r="G487" s="523" t="s">
        <v>390</v>
      </c>
      <c r="H487" s="523"/>
      <c r="I487" s="523"/>
      <c r="J487" s="523"/>
      <c r="K487" s="572"/>
      <c r="L487" s="444" t="e">
        <f>#REF!-#REF!*10%</f>
        <v>#REF!</v>
      </c>
    </row>
    <row r="488" spans="1:12" ht="15.6" customHeight="1" x14ac:dyDescent="0.25">
      <c r="A488" s="550"/>
      <c r="B488" s="552"/>
      <c r="C488" s="455"/>
      <c r="D488" s="521"/>
      <c r="E488" s="448"/>
      <c r="F488" s="93" t="s">
        <v>704</v>
      </c>
      <c r="G488" s="523" t="s">
        <v>705</v>
      </c>
      <c r="H488" s="523"/>
      <c r="I488" s="523"/>
      <c r="J488" s="523"/>
      <c r="K488" s="572"/>
      <c r="L488" s="444" t="e">
        <f>#REF!-#REF!*10%</f>
        <v>#REF!</v>
      </c>
    </row>
    <row r="489" spans="1:12" ht="15.6" customHeight="1" x14ac:dyDescent="0.25">
      <c r="A489" s="550"/>
      <c r="B489" s="552"/>
      <c r="C489" s="455"/>
      <c r="D489" s="521"/>
      <c r="E489" s="448"/>
      <c r="F489" s="93" t="s">
        <v>706</v>
      </c>
      <c r="G489" s="523" t="s">
        <v>390</v>
      </c>
      <c r="H489" s="523"/>
      <c r="I489" s="523"/>
      <c r="J489" s="523"/>
      <c r="K489" s="572"/>
      <c r="L489" s="444" t="e">
        <f>#REF!-#REF!*10%</f>
        <v>#REF!</v>
      </c>
    </row>
    <row r="490" spans="1:12" ht="15.6" customHeight="1" x14ac:dyDescent="0.25">
      <c r="A490" s="550"/>
      <c r="B490" s="552"/>
      <c r="C490" s="455"/>
      <c r="D490" s="521"/>
      <c r="E490" s="448"/>
      <c r="F490" s="93" t="s">
        <v>1271</v>
      </c>
      <c r="G490" s="523" t="s">
        <v>390</v>
      </c>
      <c r="H490" s="523"/>
      <c r="I490" s="523"/>
      <c r="J490" s="523"/>
      <c r="K490" s="572"/>
      <c r="L490" s="444" t="e">
        <f>#REF!-#REF!*10%</f>
        <v>#REF!</v>
      </c>
    </row>
    <row r="491" spans="1:12" ht="15.6" customHeight="1" x14ac:dyDescent="0.25">
      <c r="A491" s="550"/>
      <c r="B491" s="552"/>
      <c r="C491" s="455"/>
      <c r="D491" s="521"/>
      <c r="E491" s="448"/>
      <c r="F491" s="93" t="s">
        <v>707</v>
      </c>
      <c r="G491" s="523" t="s">
        <v>911</v>
      </c>
      <c r="H491" s="523"/>
      <c r="I491" s="523"/>
      <c r="J491" s="523"/>
      <c r="K491" s="572"/>
      <c r="L491" s="444" t="e">
        <f>#REF!-#REF!*10%</f>
        <v>#REF!</v>
      </c>
    </row>
    <row r="492" spans="1:12" ht="15.6" customHeight="1" x14ac:dyDescent="0.25">
      <c r="A492" s="550"/>
      <c r="B492" s="552"/>
      <c r="C492" s="455"/>
      <c r="D492" s="521"/>
      <c r="E492" s="448"/>
      <c r="F492" s="93" t="s">
        <v>708</v>
      </c>
      <c r="G492" s="523" t="s">
        <v>390</v>
      </c>
      <c r="H492" s="523"/>
      <c r="I492" s="523"/>
      <c r="J492" s="523"/>
      <c r="K492" s="572"/>
      <c r="L492" s="444" t="e">
        <f>#REF!-#REF!*10%</f>
        <v>#REF!</v>
      </c>
    </row>
    <row r="493" spans="1:12" ht="15.6" customHeight="1" x14ac:dyDescent="0.25">
      <c r="A493" s="550"/>
      <c r="B493" s="552"/>
      <c r="C493" s="455"/>
      <c r="D493" s="521"/>
      <c r="E493" s="448"/>
      <c r="F493" s="93" t="s">
        <v>377</v>
      </c>
      <c r="G493" s="523" t="s">
        <v>387</v>
      </c>
      <c r="H493" s="523"/>
      <c r="I493" s="523"/>
      <c r="J493" s="523"/>
      <c r="K493" s="572"/>
      <c r="L493" s="444" t="e">
        <f>#REF!-#REF!*10%</f>
        <v>#REF!</v>
      </c>
    </row>
    <row r="494" spans="1:12" ht="15.6" customHeight="1" x14ac:dyDescent="0.25">
      <c r="A494" s="550"/>
      <c r="B494" s="552"/>
      <c r="C494" s="455"/>
      <c r="D494" s="521"/>
      <c r="E494" s="448"/>
      <c r="F494" s="93" t="s">
        <v>388</v>
      </c>
      <c r="G494" s="523" t="s">
        <v>393</v>
      </c>
      <c r="H494" s="523"/>
      <c r="I494" s="523"/>
      <c r="J494" s="523"/>
      <c r="K494" s="572"/>
      <c r="L494" s="444" t="e">
        <f>#REF!-#REF!*10%</f>
        <v>#REF!</v>
      </c>
    </row>
    <row r="495" spans="1:12" ht="15.6" customHeight="1" x14ac:dyDescent="0.25">
      <c r="A495" s="550"/>
      <c r="B495" s="552"/>
      <c r="C495" s="455"/>
      <c r="D495" s="521"/>
      <c r="E495" s="448"/>
      <c r="F495" s="93" t="s">
        <v>562</v>
      </c>
      <c r="G495" s="523" t="s">
        <v>1024</v>
      </c>
      <c r="H495" s="523"/>
      <c r="I495" s="523"/>
      <c r="J495" s="523"/>
      <c r="K495" s="572"/>
      <c r="L495" s="444" t="e">
        <f>#REF!-#REF!*10%</f>
        <v>#REF!</v>
      </c>
    </row>
    <row r="496" spans="1:12" ht="15.6" customHeight="1" x14ac:dyDescent="0.25">
      <c r="A496" s="550"/>
      <c r="B496" s="552"/>
      <c r="C496" s="455"/>
      <c r="D496" s="521"/>
      <c r="E496" s="448"/>
      <c r="F496" s="93" t="s">
        <v>1183</v>
      </c>
      <c r="G496" s="573" t="s">
        <v>1180</v>
      </c>
      <c r="H496" s="574"/>
      <c r="I496" s="574"/>
      <c r="J496" s="575"/>
      <c r="K496" s="572"/>
      <c r="L496" s="444" t="e">
        <f>#REF!-#REF!*10%</f>
        <v>#REF!</v>
      </c>
    </row>
    <row r="497" spans="1:12" ht="15.6" customHeight="1" x14ac:dyDescent="0.25">
      <c r="A497" s="550"/>
      <c r="B497" s="552"/>
      <c r="C497" s="455"/>
      <c r="D497" s="521"/>
      <c r="E497" s="448"/>
      <c r="F497" s="93" t="s">
        <v>570</v>
      </c>
      <c r="G497" s="523" t="s">
        <v>613</v>
      </c>
      <c r="H497" s="523"/>
      <c r="I497" s="523"/>
      <c r="J497" s="523"/>
      <c r="K497" s="572"/>
      <c r="L497" s="444" t="e">
        <f>#REF!-#REF!*10%</f>
        <v>#REF!</v>
      </c>
    </row>
    <row r="498" spans="1:12" ht="15.6" customHeight="1" x14ac:dyDescent="0.25">
      <c r="A498" s="550"/>
      <c r="B498" s="552"/>
      <c r="C498" s="455"/>
      <c r="D498" s="521"/>
      <c r="E498" s="448"/>
      <c r="F498" s="111" t="s">
        <v>84</v>
      </c>
      <c r="G498" s="526">
        <v>7</v>
      </c>
      <c r="H498" s="526"/>
      <c r="I498" s="526"/>
      <c r="J498" s="526"/>
      <c r="K498" s="572"/>
      <c r="L498" s="444" t="e">
        <f>#REF!-#REF!*10%</f>
        <v>#REF!</v>
      </c>
    </row>
    <row r="499" spans="1:12" ht="15" customHeight="1" x14ac:dyDescent="0.25">
      <c r="A499" s="550"/>
      <c r="B499" s="553"/>
      <c r="C499" s="455"/>
      <c r="D499" s="521"/>
      <c r="E499" s="448"/>
      <c r="F499" s="96" t="s">
        <v>1016</v>
      </c>
      <c r="G499" s="454">
        <v>5</v>
      </c>
      <c r="H499" s="454"/>
      <c r="I499" s="454"/>
      <c r="J499" s="454"/>
      <c r="K499" s="572"/>
      <c r="L499" s="511" t="e">
        <f>#REF!-#REF!*10%</f>
        <v>#REF!</v>
      </c>
    </row>
    <row r="500" spans="1:12" ht="15" customHeight="1" x14ac:dyDescent="0.25">
      <c r="A500" s="549">
        <v>17</v>
      </c>
      <c r="B500" s="551"/>
      <c r="C500" s="455" t="s">
        <v>1227</v>
      </c>
      <c r="D500" s="520"/>
      <c r="E500" s="448"/>
      <c r="F500" s="110" t="s">
        <v>81</v>
      </c>
      <c r="G500" s="579" t="s">
        <v>6</v>
      </c>
      <c r="H500" s="579"/>
      <c r="I500" s="579"/>
      <c r="J500" s="579"/>
      <c r="K500" s="560">
        <v>3</v>
      </c>
      <c r="L500" s="498">
        <v>28472</v>
      </c>
    </row>
    <row r="501" spans="1:12" ht="15" customHeight="1" x14ac:dyDescent="0.25">
      <c r="A501" s="550"/>
      <c r="B501" s="552"/>
      <c r="C501" s="455"/>
      <c r="D501" s="521"/>
      <c r="E501" s="448"/>
      <c r="F501" s="110" t="s">
        <v>80</v>
      </c>
      <c r="G501" s="469">
        <v>238</v>
      </c>
      <c r="H501" s="469"/>
      <c r="I501" s="469"/>
      <c r="J501" s="469"/>
      <c r="K501" s="502"/>
      <c r="L501" s="499"/>
    </row>
    <row r="502" spans="1:12" ht="15" customHeight="1" x14ac:dyDescent="0.25">
      <c r="A502" s="550"/>
      <c r="B502" s="552"/>
      <c r="C502" s="455"/>
      <c r="D502" s="521"/>
      <c r="E502" s="448"/>
      <c r="F502" s="110" t="s">
        <v>8</v>
      </c>
      <c r="G502" s="240">
        <v>3000</v>
      </c>
      <c r="H502" s="241">
        <v>4000</v>
      </c>
      <c r="I502" s="312">
        <v>5000</v>
      </c>
      <c r="J502" s="242">
        <v>6000</v>
      </c>
      <c r="K502" s="502"/>
      <c r="L502" s="499"/>
    </row>
    <row r="503" spans="1:12" ht="15" customHeight="1" x14ac:dyDescent="0.25">
      <c r="A503" s="550"/>
      <c r="B503" s="552"/>
      <c r="C503" s="455"/>
      <c r="D503" s="521"/>
      <c r="E503" s="448"/>
      <c r="F503" s="110" t="s">
        <v>817</v>
      </c>
      <c r="G503" s="243">
        <f>G501*114</f>
        <v>27132</v>
      </c>
      <c r="H503" s="244">
        <f>G501*128</f>
        <v>30464</v>
      </c>
      <c r="I503" s="313">
        <f>G501*143</f>
        <v>34034</v>
      </c>
      <c r="J503" s="245">
        <f>G501*148</f>
        <v>35224</v>
      </c>
      <c r="K503" s="502"/>
      <c r="L503" s="499"/>
    </row>
    <row r="504" spans="1:12" ht="15" customHeight="1" x14ac:dyDescent="0.25">
      <c r="A504" s="550"/>
      <c r="B504" s="552"/>
      <c r="C504" s="455"/>
      <c r="D504" s="521"/>
      <c r="E504" s="448"/>
      <c r="F504" s="110" t="s">
        <v>1269</v>
      </c>
      <c r="G504" s="451">
        <v>0.98</v>
      </c>
      <c r="H504" s="451"/>
      <c r="I504" s="451"/>
      <c r="J504" s="451"/>
      <c r="K504" s="502"/>
      <c r="L504" s="499"/>
    </row>
    <row r="505" spans="1:12" ht="15" customHeight="1" x14ac:dyDescent="0.25">
      <c r="A505" s="550"/>
      <c r="B505" s="552"/>
      <c r="C505" s="455"/>
      <c r="D505" s="521"/>
      <c r="E505" s="448"/>
      <c r="F505" s="93" t="s">
        <v>699</v>
      </c>
      <c r="G505" s="523" t="s">
        <v>700</v>
      </c>
      <c r="H505" s="523"/>
      <c r="I505" s="523"/>
      <c r="J505" s="523"/>
      <c r="K505" s="502"/>
      <c r="L505" s="499"/>
    </row>
    <row r="506" spans="1:12" ht="15" customHeight="1" x14ac:dyDescent="0.25">
      <c r="A506" s="550"/>
      <c r="B506" s="552"/>
      <c r="C506" s="455"/>
      <c r="D506" s="521"/>
      <c r="E506" s="448"/>
      <c r="F506" s="93" t="s">
        <v>1181</v>
      </c>
      <c r="G506" s="462" t="s">
        <v>1179</v>
      </c>
      <c r="H506" s="463"/>
      <c r="I506" s="463"/>
      <c r="J506" s="464"/>
      <c r="K506" s="502"/>
      <c r="L506" s="499"/>
    </row>
    <row r="507" spans="1:12" ht="15" customHeight="1" x14ac:dyDescent="0.25">
      <c r="A507" s="550"/>
      <c r="B507" s="552"/>
      <c r="C507" s="455"/>
      <c r="D507" s="521"/>
      <c r="E507" s="448"/>
      <c r="F507" s="110" t="s">
        <v>83</v>
      </c>
      <c r="G507" s="524">
        <v>66</v>
      </c>
      <c r="H507" s="524"/>
      <c r="I507" s="524"/>
      <c r="J507" s="524"/>
      <c r="K507" s="502"/>
      <c r="L507" s="499"/>
    </row>
    <row r="508" spans="1:12" ht="15" customHeight="1" x14ac:dyDescent="0.25">
      <c r="A508" s="550"/>
      <c r="B508" s="552"/>
      <c r="C508" s="455"/>
      <c r="D508" s="521"/>
      <c r="E508" s="448"/>
      <c r="F508" s="110" t="s">
        <v>396</v>
      </c>
      <c r="G508" s="548" t="s">
        <v>397</v>
      </c>
      <c r="H508" s="524"/>
      <c r="I508" s="524"/>
      <c r="J508" s="524"/>
      <c r="K508" s="502"/>
      <c r="L508" s="499"/>
    </row>
    <row r="509" spans="1:12" ht="15" customHeight="1" x14ac:dyDescent="0.25">
      <c r="A509" s="550"/>
      <c r="B509" s="552"/>
      <c r="C509" s="455"/>
      <c r="D509" s="521"/>
      <c r="E509" s="448"/>
      <c r="F509" s="110" t="s">
        <v>256</v>
      </c>
      <c r="G509" s="524" t="s">
        <v>69</v>
      </c>
      <c r="H509" s="524"/>
      <c r="I509" s="524"/>
      <c r="J509" s="524"/>
      <c r="K509" s="502"/>
      <c r="L509" s="499"/>
    </row>
    <row r="510" spans="1:12" ht="15.6" customHeight="1" x14ac:dyDescent="0.25">
      <c r="A510" s="550"/>
      <c r="B510" s="552"/>
      <c r="C510" s="455"/>
      <c r="D510" s="521"/>
      <c r="E510" s="448"/>
      <c r="F510" s="93" t="s">
        <v>379</v>
      </c>
      <c r="G510" s="523" t="s">
        <v>380</v>
      </c>
      <c r="H510" s="523"/>
      <c r="I510" s="523"/>
      <c r="J510" s="523"/>
      <c r="K510" s="502"/>
      <c r="L510" s="499"/>
    </row>
    <row r="511" spans="1:12" ht="15.6" customHeight="1" x14ac:dyDescent="0.25">
      <c r="A511" s="550"/>
      <c r="B511" s="552"/>
      <c r="C511" s="455"/>
      <c r="D511" s="521"/>
      <c r="E511" s="448"/>
      <c r="F511" s="93" t="s">
        <v>701</v>
      </c>
      <c r="G511" s="523">
        <v>100000</v>
      </c>
      <c r="H511" s="523"/>
      <c r="I511" s="523"/>
      <c r="J511" s="523"/>
      <c r="K511" s="502"/>
      <c r="L511" s="499"/>
    </row>
    <row r="512" spans="1:12" ht="15.6" customHeight="1" x14ac:dyDescent="0.25">
      <c r="A512" s="550"/>
      <c r="B512" s="552"/>
      <c r="C512" s="455"/>
      <c r="D512" s="521"/>
      <c r="E512" s="448"/>
      <c r="F512" s="93" t="s">
        <v>257</v>
      </c>
      <c r="G512" s="523" t="s">
        <v>556</v>
      </c>
      <c r="H512" s="523"/>
      <c r="I512" s="523"/>
      <c r="J512" s="523"/>
      <c r="K512" s="502"/>
      <c r="L512" s="499"/>
    </row>
    <row r="513" spans="1:12" ht="15.6" customHeight="1" x14ac:dyDescent="0.25">
      <c r="A513" s="550"/>
      <c r="B513" s="552"/>
      <c r="C513" s="455"/>
      <c r="D513" s="521"/>
      <c r="E513" s="448"/>
      <c r="F513" s="93" t="s">
        <v>376</v>
      </c>
      <c r="G513" s="523" t="s">
        <v>392</v>
      </c>
      <c r="H513" s="523"/>
      <c r="I513" s="523"/>
      <c r="J513" s="523"/>
      <c r="K513" s="502"/>
      <c r="L513" s="499"/>
    </row>
    <row r="514" spans="1:12" ht="15.6" customHeight="1" x14ac:dyDescent="0.25">
      <c r="A514" s="550"/>
      <c r="B514" s="552"/>
      <c r="C514" s="455"/>
      <c r="D514" s="521"/>
      <c r="E514" s="448"/>
      <c r="F514" s="93" t="s">
        <v>702</v>
      </c>
      <c r="G514" s="523" t="s">
        <v>709</v>
      </c>
      <c r="H514" s="523"/>
      <c r="I514" s="523"/>
      <c r="J514" s="523"/>
      <c r="K514" s="502"/>
      <c r="L514" s="499"/>
    </row>
    <row r="515" spans="1:12" ht="15.6" customHeight="1" x14ac:dyDescent="0.25">
      <c r="A515" s="550"/>
      <c r="B515" s="552"/>
      <c r="C515" s="455"/>
      <c r="D515" s="521"/>
      <c r="E515" s="448"/>
      <c r="F515" s="93" t="s">
        <v>381</v>
      </c>
      <c r="G515" s="523" t="s">
        <v>382</v>
      </c>
      <c r="H515" s="523"/>
      <c r="I515" s="523"/>
      <c r="J515" s="523"/>
      <c r="K515" s="502"/>
      <c r="L515" s="500"/>
    </row>
    <row r="516" spans="1:12" ht="15.6" customHeight="1" x14ac:dyDescent="0.25">
      <c r="A516" s="550"/>
      <c r="B516" s="552"/>
      <c r="C516" s="455"/>
      <c r="D516" s="521"/>
      <c r="E516" s="448"/>
      <c r="F516" s="94" t="s">
        <v>358</v>
      </c>
      <c r="G516" s="523" t="s">
        <v>900</v>
      </c>
      <c r="H516" s="523"/>
      <c r="I516" s="523"/>
      <c r="J516" s="523"/>
      <c r="K516" s="571">
        <v>5</v>
      </c>
      <c r="L516" s="443">
        <v>30465</v>
      </c>
    </row>
    <row r="517" spans="1:12" ht="15.6" customHeight="1" x14ac:dyDescent="0.25">
      <c r="A517" s="550"/>
      <c r="B517" s="552"/>
      <c r="C517" s="455"/>
      <c r="D517" s="521"/>
      <c r="E517" s="448"/>
      <c r="F517" s="93" t="s">
        <v>383</v>
      </c>
      <c r="G517" s="523" t="s">
        <v>394</v>
      </c>
      <c r="H517" s="523"/>
      <c r="I517" s="523"/>
      <c r="J517" s="523"/>
      <c r="K517" s="572"/>
      <c r="L517" s="444" t="e">
        <f>#REF!-#REF!*10%</f>
        <v>#REF!</v>
      </c>
    </row>
    <row r="518" spans="1:12" ht="15.6" customHeight="1" x14ac:dyDescent="0.25">
      <c r="A518" s="550"/>
      <c r="B518" s="552"/>
      <c r="C518" s="455"/>
      <c r="D518" s="521"/>
      <c r="E518" s="448"/>
      <c r="F518" s="93" t="s">
        <v>389</v>
      </c>
      <c r="G518" s="523" t="s">
        <v>390</v>
      </c>
      <c r="H518" s="523"/>
      <c r="I518" s="523"/>
      <c r="J518" s="523"/>
      <c r="K518" s="572"/>
      <c r="L518" s="444" t="e">
        <f>#REF!-#REF!*10%</f>
        <v>#REF!</v>
      </c>
    </row>
    <row r="519" spans="1:12" ht="15.6" customHeight="1" x14ac:dyDescent="0.25">
      <c r="A519" s="550"/>
      <c r="B519" s="552"/>
      <c r="C519" s="455"/>
      <c r="D519" s="521"/>
      <c r="E519" s="448"/>
      <c r="F519" s="93" t="s">
        <v>704</v>
      </c>
      <c r="G519" s="523" t="s">
        <v>705</v>
      </c>
      <c r="H519" s="523"/>
      <c r="I519" s="523"/>
      <c r="J519" s="523"/>
      <c r="K519" s="572"/>
      <c r="L519" s="444" t="e">
        <f>#REF!-#REF!*10%</f>
        <v>#REF!</v>
      </c>
    </row>
    <row r="520" spans="1:12" ht="15.6" customHeight="1" x14ac:dyDescent="0.25">
      <c r="A520" s="550"/>
      <c r="B520" s="552"/>
      <c r="C520" s="455"/>
      <c r="D520" s="521"/>
      <c r="E520" s="448"/>
      <c r="F520" s="93" t="s">
        <v>706</v>
      </c>
      <c r="G520" s="523" t="s">
        <v>390</v>
      </c>
      <c r="H520" s="523"/>
      <c r="I520" s="523"/>
      <c r="J520" s="523"/>
      <c r="K520" s="572"/>
      <c r="L520" s="444" t="e">
        <f>#REF!-#REF!*10%</f>
        <v>#REF!</v>
      </c>
    </row>
    <row r="521" spans="1:12" ht="15.6" customHeight="1" x14ac:dyDescent="0.25">
      <c r="A521" s="550"/>
      <c r="B521" s="552"/>
      <c r="C521" s="455"/>
      <c r="D521" s="521"/>
      <c r="E521" s="448"/>
      <c r="F521" s="93" t="s">
        <v>1271</v>
      </c>
      <c r="G521" s="523" t="s">
        <v>390</v>
      </c>
      <c r="H521" s="523"/>
      <c r="I521" s="523"/>
      <c r="J521" s="523"/>
      <c r="K521" s="572"/>
      <c r="L521" s="444" t="e">
        <f>#REF!-#REF!*10%</f>
        <v>#REF!</v>
      </c>
    </row>
    <row r="522" spans="1:12" ht="15.6" customHeight="1" x14ac:dyDescent="0.25">
      <c r="A522" s="550"/>
      <c r="B522" s="552"/>
      <c r="C522" s="455"/>
      <c r="D522" s="521"/>
      <c r="E522" s="448"/>
      <c r="F522" s="93" t="s">
        <v>707</v>
      </c>
      <c r="G522" s="523" t="s">
        <v>911</v>
      </c>
      <c r="H522" s="523"/>
      <c r="I522" s="523"/>
      <c r="J522" s="523"/>
      <c r="K522" s="572"/>
      <c r="L522" s="444" t="e">
        <f>#REF!-#REF!*10%</f>
        <v>#REF!</v>
      </c>
    </row>
    <row r="523" spans="1:12" ht="15.6" customHeight="1" x14ac:dyDescent="0.25">
      <c r="A523" s="550"/>
      <c r="B523" s="552"/>
      <c r="C523" s="455"/>
      <c r="D523" s="521"/>
      <c r="E523" s="448"/>
      <c r="F523" s="93" t="s">
        <v>708</v>
      </c>
      <c r="G523" s="523" t="s">
        <v>390</v>
      </c>
      <c r="H523" s="523"/>
      <c r="I523" s="523"/>
      <c r="J523" s="523"/>
      <c r="K523" s="572"/>
      <c r="L523" s="444" t="e">
        <f>#REF!-#REF!*10%</f>
        <v>#REF!</v>
      </c>
    </row>
    <row r="524" spans="1:12" ht="15.6" customHeight="1" x14ac:dyDescent="0.25">
      <c r="A524" s="550"/>
      <c r="B524" s="552"/>
      <c r="C524" s="455"/>
      <c r="D524" s="521"/>
      <c r="E524" s="448"/>
      <c r="F524" s="93" t="s">
        <v>377</v>
      </c>
      <c r="G524" s="523" t="s">
        <v>387</v>
      </c>
      <c r="H524" s="523"/>
      <c r="I524" s="523"/>
      <c r="J524" s="523"/>
      <c r="K524" s="572"/>
      <c r="L524" s="444" t="e">
        <f>#REF!-#REF!*10%</f>
        <v>#REF!</v>
      </c>
    </row>
    <row r="525" spans="1:12" ht="15.6" customHeight="1" x14ac:dyDescent="0.25">
      <c r="A525" s="550"/>
      <c r="B525" s="552"/>
      <c r="C525" s="455"/>
      <c r="D525" s="521"/>
      <c r="E525" s="448"/>
      <c r="F525" s="93" t="s">
        <v>388</v>
      </c>
      <c r="G525" s="523" t="s">
        <v>393</v>
      </c>
      <c r="H525" s="523"/>
      <c r="I525" s="523"/>
      <c r="J525" s="523"/>
      <c r="K525" s="572"/>
      <c r="L525" s="444" t="e">
        <f>#REF!-#REF!*10%</f>
        <v>#REF!</v>
      </c>
    </row>
    <row r="526" spans="1:12" ht="15.6" customHeight="1" x14ac:dyDescent="0.25">
      <c r="A526" s="550"/>
      <c r="B526" s="552"/>
      <c r="C526" s="455"/>
      <c r="D526" s="521"/>
      <c r="E526" s="448"/>
      <c r="F526" s="93" t="s">
        <v>562</v>
      </c>
      <c r="G526" s="523" t="s">
        <v>1024</v>
      </c>
      <c r="H526" s="523"/>
      <c r="I526" s="523"/>
      <c r="J526" s="523"/>
      <c r="K526" s="572"/>
      <c r="L526" s="444" t="e">
        <f>#REF!-#REF!*10%</f>
        <v>#REF!</v>
      </c>
    </row>
    <row r="527" spans="1:12" ht="15.6" customHeight="1" x14ac:dyDescent="0.25">
      <c r="A527" s="550"/>
      <c r="B527" s="552"/>
      <c r="C527" s="455"/>
      <c r="D527" s="521"/>
      <c r="E527" s="448"/>
      <c r="F527" s="93" t="s">
        <v>1183</v>
      </c>
      <c r="G527" s="573" t="s">
        <v>1180</v>
      </c>
      <c r="H527" s="574"/>
      <c r="I527" s="574"/>
      <c r="J527" s="575"/>
      <c r="K527" s="572"/>
      <c r="L527" s="444" t="e">
        <f>#REF!-#REF!*10%</f>
        <v>#REF!</v>
      </c>
    </row>
    <row r="528" spans="1:12" ht="15.6" customHeight="1" x14ac:dyDescent="0.25">
      <c r="A528" s="550"/>
      <c r="B528" s="552"/>
      <c r="C528" s="455"/>
      <c r="D528" s="521"/>
      <c r="E528" s="448"/>
      <c r="F528" s="93" t="s">
        <v>570</v>
      </c>
      <c r="G528" s="523" t="s">
        <v>613</v>
      </c>
      <c r="H528" s="523"/>
      <c r="I528" s="523"/>
      <c r="J528" s="523"/>
      <c r="K528" s="572"/>
      <c r="L528" s="444" t="e">
        <f>#REF!-#REF!*10%</f>
        <v>#REF!</v>
      </c>
    </row>
    <row r="529" spans="1:12" ht="15.6" customHeight="1" x14ac:dyDescent="0.25">
      <c r="A529" s="550"/>
      <c r="B529" s="552"/>
      <c r="C529" s="455"/>
      <c r="D529" s="521"/>
      <c r="E529" s="448"/>
      <c r="F529" s="111" t="s">
        <v>84</v>
      </c>
      <c r="G529" s="526">
        <v>8</v>
      </c>
      <c r="H529" s="526"/>
      <c r="I529" s="526"/>
      <c r="J529" s="526"/>
      <c r="K529" s="572"/>
      <c r="L529" s="444" t="e">
        <f>#REF!-#REF!*10%</f>
        <v>#REF!</v>
      </c>
    </row>
    <row r="530" spans="1:12" ht="15" customHeight="1" x14ac:dyDescent="0.25">
      <c r="A530" s="550"/>
      <c r="B530" s="553"/>
      <c r="C530" s="455"/>
      <c r="D530" s="521"/>
      <c r="E530" s="448"/>
      <c r="F530" s="96" t="s">
        <v>1016</v>
      </c>
      <c r="G530" s="454">
        <v>5</v>
      </c>
      <c r="H530" s="454"/>
      <c r="I530" s="454"/>
      <c r="J530" s="454"/>
      <c r="K530" s="572"/>
      <c r="L530" s="511" t="e">
        <f>#REF!-#REF!*10%</f>
        <v>#REF!</v>
      </c>
    </row>
    <row r="531" spans="1:12" ht="23.25" customHeight="1" x14ac:dyDescent="0.25">
      <c r="A531" s="519" t="s">
        <v>1604</v>
      </c>
      <c r="B531" s="519"/>
      <c r="C531" s="519"/>
      <c r="D531" s="519"/>
      <c r="E531" s="519"/>
      <c r="F531" s="519"/>
      <c r="G531" s="519"/>
      <c r="H531" s="519"/>
      <c r="I531" s="519"/>
      <c r="J531" s="519"/>
      <c r="K531" s="519"/>
      <c r="L531" s="519"/>
    </row>
    <row r="532" spans="1:12" ht="15" customHeight="1" x14ac:dyDescent="0.25">
      <c r="A532" s="549">
        <v>1</v>
      </c>
      <c r="B532" s="551"/>
      <c r="C532" s="455" t="s">
        <v>1228</v>
      </c>
      <c r="D532" s="520"/>
      <c r="E532" s="448"/>
      <c r="F532" s="110" t="s">
        <v>81</v>
      </c>
      <c r="G532" s="523" t="s">
        <v>6</v>
      </c>
      <c r="H532" s="523"/>
      <c r="I532" s="523"/>
      <c r="J532" s="523"/>
      <c r="K532" s="560">
        <v>3</v>
      </c>
      <c r="L532" s="498">
        <v>8080</v>
      </c>
    </row>
    <row r="533" spans="1:12" ht="15" customHeight="1" x14ac:dyDescent="0.25">
      <c r="A533" s="550"/>
      <c r="B533" s="552"/>
      <c r="C533" s="455"/>
      <c r="D533" s="521"/>
      <c r="E533" s="448"/>
      <c r="F533" s="110" t="s">
        <v>80</v>
      </c>
      <c r="G533" s="469">
        <v>9</v>
      </c>
      <c r="H533" s="469"/>
      <c r="I533" s="469"/>
      <c r="J533" s="469"/>
      <c r="K533" s="502"/>
      <c r="L533" s="499"/>
    </row>
    <row r="534" spans="1:12" ht="15" customHeight="1" x14ac:dyDescent="0.25">
      <c r="A534" s="550"/>
      <c r="B534" s="552"/>
      <c r="C534" s="455"/>
      <c r="D534" s="521"/>
      <c r="E534" s="448"/>
      <c r="F534" s="110" t="s">
        <v>8</v>
      </c>
      <c r="G534" s="240">
        <v>3000</v>
      </c>
      <c r="H534" s="241">
        <v>4000</v>
      </c>
      <c r="I534" s="312">
        <v>5000</v>
      </c>
      <c r="J534" s="242">
        <v>6000</v>
      </c>
      <c r="K534" s="502"/>
      <c r="L534" s="499"/>
    </row>
    <row r="535" spans="1:12" ht="15" customHeight="1" x14ac:dyDescent="0.25">
      <c r="A535" s="550"/>
      <c r="B535" s="552"/>
      <c r="C535" s="455"/>
      <c r="D535" s="521"/>
      <c r="E535" s="448"/>
      <c r="F535" s="110" t="s">
        <v>817</v>
      </c>
      <c r="G535" s="243">
        <f>G533*114</f>
        <v>1026</v>
      </c>
      <c r="H535" s="244">
        <f>G533*128</f>
        <v>1152</v>
      </c>
      <c r="I535" s="313">
        <f>G533*143</f>
        <v>1287</v>
      </c>
      <c r="J535" s="245">
        <f>G533*148</f>
        <v>1332</v>
      </c>
      <c r="K535" s="502"/>
      <c r="L535" s="499"/>
    </row>
    <row r="536" spans="1:12" ht="15" customHeight="1" x14ac:dyDescent="0.25">
      <c r="A536" s="550"/>
      <c r="B536" s="552"/>
      <c r="C536" s="455"/>
      <c r="D536" s="521"/>
      <c r="E536" s="448"/>
      <c r="F536" s="110" t="s">
        <v>1269</v>
      </c>
      <c r="G536" s="451">
        <v>0.98</v>
      </c>
      <c r="H536" s="451"/>
      <c r="I536" s="451"/>
      <c r="J536" s="451"/>
      <c r="K536" s="502"/>
      <c r="L536" s="499"/>
    </row>
    <row r="537" spans="1:12" ht="15" customHeight="1" x14ac:dyDescent="0.25">
      <c r="A537" s="550"/>
      <c r="B537" s="552"/>
      <c r="C537" s="455"/>
      <c r="D537" s="521"/>
      <c r="E537" s="448"/>
      <c r="F537" s="93" t="s">
        <v>699</v>
      </c>
      <c r="G537" s="523" t="s">
        <v>700</v>
      </c>
      <c r="H537" s="523"/>
      <c r="I537" s="523"/>
      <c r="J537" s="523"/>
      <c r="K537" s="502"/>
      <c r="L537" s="499"/>
    </row>
    <row r="538" spans="1:12" ht="15" customHeight="1" x14ac:dyDescent="0.25">
      <c r="A538" s="550"/>
      <c r="B538" s="552"/>
      <c r="C538" s="455"/>
      <c r="D538" s="521"/>
      <c r="E538" s="448"/>
      <c r="F538" s="93" t="s">
        <v>1181</v>
      </c>
      <c r="G538" s="462" t="s">
        <v>1179</v>
      </c>
      <c r="H538" s="463"/>
      <c r="I538" s="463"/>
      <c r="J538" s="464"/>
      <c r="K538" s="502"/>
      <c r="L538" s="499"/>
    </row>
    <row r="539" spans="1:12" ht="15" customHeight="1" x14ac:dyDescent="0.25">
      <c r="A539" s="550"/>
      <c r="B539" s="552"/>
      <c r="C539" s="455"/>
      <c r="D539" s="521"/>
      <c r="E539" s="448"/>
      <c r="F539" s="110" t="s">
        <v>83</v>
      </c>
      <c r="G539" s="524">
        <v>66</v>
      </c>
      <c r="H539" s="524"/>
      <c r="I539" s="524"/>
      <c r="J539" s="524"/>
      <c r="K539" s="502"/>
      <c r="L539" s="499"/>
    </row>
    <row r="540" spans="1:12" ht="15" customHeight="1" x14ac:dyDescent="0.25">
      <c r="A540" s="550"/>
      <c r="B540" s="552"/>
      <c r="C540" s="455"/>
      <c r="D540" s="521"/>
      <c r="E540" s="448"/>
      <c r="F540" s="112" t="s">
        <v>396</v>
      </c>
      <c r="G540" s="523" t="s">
        <v>908</v>
      </c>
      <c r="H540" s="523"/>
      <c r="I540" s="523"/>
      <c r="J540" s="523"/>
      <c r="K540" s="502"/>
      <c r="L540" s="499"/>
    </row>
    <row r="541" spans="1:12" ht="15" customHeight="1" x14ac:dyDescent="0.25">
      <c r="A541" s="550"/>
      <c r="B541" s="552"/>
      <c r="C541" s="455"/>
      <c r="D541" s="521"/>
      <c r="E541" s="448"/>
      <c r="F541" s="110" t="s">
        <v>256</v>
      </c>
      <c r="G541" s="524" t="s">
        <v>59</v>
      </c>
      <c r="H541" s="524"/>
      <c r="I541" s="524"/>
      <c r="J541" s="524"/>
      <c r="K541" s="502"/>
      <c r="L541" s="499"/>
    </row>
    <row r="542" spans="1:12" ht="15.6" customHeight="1" x14ac:dyDescent="0.25">
      <c r="A542" s="550"/>
      <c r="B542" s="552"/>
      <c r="C542" s="455"/>
      <c r="D542" s="521"/>
      <c r="E542" s="448"/>
      <c r="F542" s="93" t="s">
        <v>379</v>
      </c>
      <c r="G542" s="523" t="s">
        <v>380</v>
      </c>
      <c r="H542" s="523"/>
      <c r="I542" s="523"/>
      <c r="J542" s="523"/>
      <c r="K542" s="502"/>
      <c r="L542" s="499"/>
    </row>
    <row r="543" spans="1:12" ht="15.6" customHeight="1" x14ac:dyDescent="0.25">
      <c r="A543" s="550"/>
      <c r="B543" s="552"/>
      <c r="C543" s="455"/>
      <c r="D543" s="521"/>
      <c r="E543" s="448"/>
      <c r="F543" s="93" t="s">
        <v>701</v>
      </c>
      <c r="G543" s="523">
        <v>100000</v>
      </c>
      <c r="H543" s="523"/>
      <c r="I543" s="523"/>
      <c r="J543" s="523"/>
      <c r="K543" s="502"/>
      <c r="L543" s="499"/>
    </row>
    <row r="544" spans="1:12" ht="15.6" customHeight="1" x14ac:dyDescent="0.25">
      <c r="A544" s="550"/>
      <c r="B544" s="552"/>
      <c r="C544" s="455"/>
      <c r="D544" s="521"/>
      <c r="E544" s="448"/>
      <c r="F544" s="93" t="s">
        <v>257</v>
      </c>
      <c r="G544" s="523" t="s">
        <v>556</v>
      </c>
      <c r="H544" s="523"/>
      <c r="I544" s="523"/>
      <c r="J544" s="523"/>
      <c r="K544" s="502"/>
      <c r="L544" s="499"/>
    </row>
    <row r="545" spans="1:12" ht="15.6" customHeight="1" x14ac:dyDescent="0.25">
      <c r="A545" s="550"/>
      <c r="B545" s="552"/>
      <c r="C545" s="455"/>
      <c r="D545" s="521"/>
      <c r="E545" s="448"/>
      <c r="F545" s="93" t="s">
        <v>376</v>
      </c>
      <c r="G545" s="523" t="s">
        <v>392</v>
      </c>
      <c r="H545" s="523"/>
      <c r="I545" s="523"/>
      <c r="J545" s="523"/>
      <c r="K545" s="502"/>
      <c r="L545" s="499"/>
    </row>
    <row r="546" spans="1:12" ht="15.6" customHeight="1" x14ac:dyDescent="0.25">
      <c r="A546" s="550"/>
      <c r="B546" s="552"/>
      <c r="C546" s="455"/>
      <c r="D546" s="521"/>
      <c r="E546" s="448"/>
      <c r="F546" s="93" t="s">
        <v>702</v>
      </c>
      <c r="G546" s="523" t="s">
        <v>709</v>
      </c>
      <c r="H546" s="523"/>
      <c r="I546" s="523"/>
      <c r="J546" s="523"/>
      <c r="K546" s="502"/>
      <c r="L546" s="499"/>
    </row>
    <row r="547" spans="1:12" ht="15.6" customHeight="1" x14ac:dyDescent="0.25">
      <c r="A547" s="550"/>
      <c r="B547" s="552"/>
      <c r="C547" s="455"/>
      <c r="D547" s="521"/>
      <c r="E547" s="448"/>
      <c r="F547" s="93" t="s">
        <v>381</v>
      </c>
      <c r="G547" s="523" t="s">
        <v>382</v>
      </c>
      <c r="H547" s="523"/>
      <c r="I547" s="523"/>
      <c r="J547" s="523"/>
      <c r="K547" s="502"/>
      <c r="L547" s="500"/>
    </row>
    <row r="548" spans="1:12" ht="15.6" customHeight="1" x14ac:dyDescent="0.25">
      <c r="A548" s="550"/>
      <c r="B548" s="552"/>
      <c r="C548" s="455"/>
      <c r="D548" s="521"/>
      <c r="E548" s="448"/>
      <c r="F548" s="94" t="s">
        <v>358</v>
      </c>
      <c r="G548" s="523" t="s">
        <v>900</v>
      </c>
      <c r="H548" s="523"/>
      <c r="I548" s="523"/>
      <c r="J548" s="523"/>
      <c r="K548" s="571">
        <v>5</v>
      </c>
      <c r="L548" s="443">
        <v>8646</v>
      </c>
    </row>
    <row r="549" spans="1:12" ht="15.6" customHeight="1" x14ac:dyDescent="0.25">
      <c r="A549" s="550"/>
      <c r="B549" s="552"/>
      <c r="C549" s="455"/>
      <c r="D549" s="521"/>
      <c r="E549" s="448"/>
      <c r="F549" s="93" t="s">
        <v>383</v>
      </c>
      <c r="G549" s="523" t="s">
        <v>394</v>
      </c>
      <c r="H549" s="523"/>
      <c r="I549" s="523"/>
      <c r="J549" s="523"/>
      <c r="K549" s="572"/>
      <c r="L549" s="444" t="e">
        <f>#REF!-#REF!*10%</f>
        <v>#REF!</v>
      </c>
    </row>
    <row r="550" spans="1:12" ht="15.6" customHeight="1" x14ac:dyDescent="0.25">
      <c r="A550" s="550"/>
      <c r="B550" s="552"/>
      <c r="C550" s="455"/>
      <c r="D550" s="521"/>
      <c r="E550" s="448"/>
      <c r="F550" s="93" t="s">
        <v>389</v>
      </c>
      <c r="G550" s="523" t="s">
        <v>390</v>
      </c>
      <c r="H550" s="523"/>
      <c r="I550" s="523"/>
      <c r="J550" s="523"/>
      <c r="K550" s="572"/>
      <c r="L550" s="444" t="e">
        <f>#REF!-#REF!*10%</f>
        <v>#REF!</v>
      </c>
    </row>
    <row r="551" spans="1:12" ht="15.6" customHeight="1" x14ac:dyDescent="0.25">
      <c r="A551" s="550"/>
      <c r="B551" s="552"/>
      <c r="C551" s="455"/>
      <c r="D551" s="521"/>
      <c r="E551" s="448"/>
      <c r="F551" s="93" t="s">
        <v>704</v>
      </c>
      <c r="G551" s="523" t="s">
        <v>705</v>
      </c>
      <c r="H551" s="523"/>
      <c r="I551" s="523"/>
      <c r="J551" s="523"/>
      <c r="K551" s="572"/>
      <c r="L551" s="444" t="e">
        <f>#REF!-#REF!*10%</f>
        <v>#REF!</v>
      </c>
    </row>
    <row r="552" spans="1:12" ht="15.6" customHeight="1" x14ac:dyDescent="0.25">
      <c r="A552" s="550"/>
      <c r="B552" s="552"/>
      <c r="C552" s="455"/>
      <c r="D552" s="521"/>
      <c r="E552" s="448"/>
      <c r="F552" s="93" t="s">
        <v>706</v>
      </c>
      <c r="G552" s="523" t="s">
        <v>390</v>
      </c>
      <c r="H552" s="523"/>
      <c r="I552" s="523"/>
      <c r="J552" s="523"/>
      <c r="K552" s="572"/>
      <c r="L552" s="444" t="e">
        <f>#REF!-#REF!*10%</f>
        <v>#REF!</v>
      </c>
    </row>
    <row r="553" spans="1:12" ht="15.6" customHeight="1" x14ac:dyDescent="0.25">
      <c r="A553" s="550"/>
      <c r="B553" s="552"/>
      <c r="C553" s="455"/>
      <c r="D553" s="521"/>
      <c r="E553" s="448"/>
      <c r="F553" s="93" t="s">
        <v>1271</v>
      </c>
      <c r="G553" s="523" t="s">
        <v>390</v>
      </c>
      <c r="H553" s="523"/>
      <c r="I553" s="523"/>
      <c r="J553" s="523"/>
      <c r="K553" s="572"/>
      <c r="L553" s="444" t="e">
        <f>#REF!-#REF!*10%</f>
        <v>#REF!</v>
      </c>
    </row>
    <row r="554" spans="1:12" ht="15.6" customHeight="1" x14ac:dyDescent="0.25">
      <c r="A554" s="550"/>
      <c r="B554" s="552"/>
      <c r="C554" s="455"/>
      <c r="D554" s="521"/>
      <c r="E554" s="448"/>
      <c r="F554" s="93" t="s">
        <v>707</v>
      </c>
      <c r="G554" s="523" t="s">
        <v>1270</v>
      </c>
      <c r="H554" s="523"/>
      <c r="I554" s="523"/>
      <c r="J554" s="523"/>
      <c r="K554" s="572"/>
      <c r="L554" s="444" t="e">
        <f>#REF!-#REF!*10%</f>
        <v>#REF!</v>
      </c>
    </row>
    <row r="555" spans="1:12" ht="15.6" customHeight="1" x14ac:dyDescent="0.25">
      <c r="A555" s="550"/>
      <c r="B555" s="552"/>
      <c r="C555" s="455"/>
      <c r="D555" s="521"/>
      <c r="E555" s="448"/>
      <c r="F555" s="93" t="s">
        <v>708</v>
      </c>
      <c r="G555" s="523" t="s">
        <v>390</v>
      </c>
      <c r="H555" s="523"/>
      <c r="I555" s="523"/>
      <c r="J555" s="523"/>
      <c r="K555" s="572"/>
      <c r="L555" s="444" t="e">
        <f>#REF!-#REF!*10%</f>
        <v>#REF!</v>
      </c>
    </row>
    <row r="556" spans="1:12" ht="15.6" customHeight="1" x14ac:dyDescent="0.25">
      <c r="A556" s="550"/>
      <c r="B556" s="552"/>
      <c r="C556" s="455"/>
      <c r="D556" s="521"/>
      <c r="E556" s="448"/>
      <c r="F556" s="93" t="s">
        <v>377</v>
      </c>
      <c r="G556" s="523" t="s">
        <v>387</v>
      </c>
      <c r="H556" s="523"/>
      <c r="I556" s="523"/>
      <c r="J556" s="523"/>
      <c r="K556" s="572"/>
      <c r="L556" s="444" t="e">
        <f>#REF!-#REF!*10%</f>
        <v>#REF!</v>
      </c>
    </row>
    <row r="557" spans="1:12" ht="15.6" customHeight="1" x14ac:dyDescent="0.25">
      <c r="A557" s="550"/>
      <c r="B557" s="552"/>
      <c r="C557" s="455"/>
      <c r="D557" s="521"/>
      <c r="E557" s="448"/>
      <c r="F557" s="93" t="s">
        <v>388</v>
      </c>
      <c r="G557" s="523" t="s">
        <v>393</v>
      </c>
      <c r="H557" s="523"/>
      <c r="I557" s="523"/>
      <c r="J557" s="523"/>
      <c r="K557" s="572"/>
      <c r="L557" s="444" t="e">
        <f>#REF!-#REF!*10%</f>
        <v>#REF!</v>
      </c>
    </row>
    <row r="558" spans="1:12" ht="15.6" customHeight="1" x14ac:dyDescent="0.25">
      <c r="A558" s="550"/>
      <c r="B558" s="552"/>
      <c r="C558" s="455"/>
      <c r="D558" s="521"/>
      <c r="E558" s="448"/>
      <c r="F558" s="93" t="s">
        <v>562</v>
      </c>
      <c r="G558" s="523" t="s">
        <v>1024</v>
      </c>
      <c r="H558" s="523"/>
      <c r="I558" s="523"/>
      <c r="J558" s="523"/>
      <c r="K558" s="572"/>
      <c r="L558" s="444" t="e">
        <f>#REF!-#REF!*10%</f>
        <v>#REF!</v>
      </c>
    </row>
    <row r="559" spans="1:12" ht="15.6" customHeight="1" x14ac:dyDescent="0.25">
      <c r="A559" s="550"/>
      <c r="B559" s="552"/>
      <c r="C559" s="455"/>
      <c r="D559" s="521"/>
      <c r="E559" s="448"/>
      <c r="F559" s="93" t="s">
        <v>1183</v>
      </c>
      <c r="G559" s="573" t="s">
        <v>1180</v>
      </c>
      <c r="H559" s="574"/>
      <c r="I559" s="574"/>
      <c r="J559" s="575"/>
      <c r="K559" s="572"/>
      <c r="L559" s="444" t="e">
        <f>#REF!-#REF!*10%</f>
        <v>#REF!</v>
      </c>
    </row>
    <row r="560" spans="1:12" ht="15.6" customHeight="1" x14ac:dyDescent="0.25">
      <c r="A560" s="550"/>
      <c r="B560" s="552"/>
      <c r="C560" s="455"/>
      <c r="D560" s="521"/>
      <c r="E560" s="448"/>
      <c r="F560" s="93" t="s">
        <v>570</v>
      </c>
      <c r="G560" s="523" t="s">
        <v>613</v>
      </c>
      <c r="H560" s="523"/>
      <c r="I560" s="523"/>
      <c r="J560" s="523"/>
      <c r="K560" s="572"/>
      <c r="L560" s="444" t="e">
        <f>#REF!-#REF!*10%</f>
        <v>#REF!</v>
      </c>
    </row>
    <row r="561" spans="1:12" ht="15.6" customHeight="1" x14ac:dyDescent="0.25">
      <c r="A561" s="550"/>
      <c r="B561" s="552"/>
      <c r="C561" s="455"/>
      <c r="D561" s="521"/>
      <c r="E561" s="448"/>
      <c r="F561" s="111" t="s">
        <v>84</v>
      </c>
      <c r="G561" s="526">
        <v>1.2</v>
      </c>
      <c r="H561" s="526"/>
      <c r="I561" s="526"/>
      <c r="J561" s="526"/>
      <c r="K561" s="572"/>
      <c r="L561" s="444" t="e">
        <f>#REF!-#REF!*10%</f>
        <v>#REF!</v>
      </c>
    </row>
    <row r="562" spans="1:12" ht="15" customHeight="1" x14ac:dyDescent="0.25">
      <c r="A562" s="550"/>
      <c r="B562" s="553"/>
      <c r="C562" s="455"/>
      <c r="D562" s="521"/>
      <c r="E562" s="448"/>
      <c r="F562" s="96" t="s">
        <v>1016</v>
      </c>
      <c r="G562" s="454">
        <v>5</v>
      </c>
      <c r="H562" s="454"/>
      <c r="I562" s="454"/>
      <c r="J562" s="454"/>
      <c r="K562" s="572"/>
      <c r="L562" s="511" t="e">
        <f>#REF!-#REF!*10%</f>
        <v>#REF!</v>
      </c>
    </row>
    <row r="563" spans="1:12" ht="15" customHeight="1" x14ac:dyDescent="0.25">
      <c r="A563" s="549">
        <v>2</v>
      </c>
      <c r="B563" s="551"/>
      <c r="C563" s="455" t="s">
        <v>1229</v>
      </c>
      <c r="D563" s="520"/>
      <c r="E563" s="448"/>
      <c r="F563" s="110" t="s">
        <v>81</v>
      </c>
      <c r="G563" s="523" t="s">
        <v>6</v>
      </c>
      <c r="H563" s="523"/>
      <c r="I563" s="523"/>
      <c r="J563" s="523"/>
      <c r="K563" s="560">
        <v>3</v>
      </c>
      <c r="L563" s="498">
        <v>8658</v>
      </c>
    </row>
    <row r="564" spans="1:12" ht="15" customHeight="1" x14ac:dyDescent="0.25">
      <c r="A564" s="550"/>
      <c r="B564" s="552"/>
      <c r="C564" s="455"/>
      <c r="D564" s="521"/>
      <c r="E564" s="448"/>
      <c r="F564" s="110" t="s">
        <v>80</v>
      </c>
      <c r="G564" s="469">
        <v>18</v>
      </c>
      <c r="H564" s="469"/>
      <c r="I564" s="469"/>
      <c r="J564" s="469"/>
      <c r="K564" s="502"/>
      <c r="L564" s="499"/>
    </row>
    <row r="565" spans="1:12" ht="15" customHeight="1" x14ac:dyDescent="0.25">
      <c r="A565" s="550"/>
      <c r="B565" s="552"/>
      <c r="C565" s="455"/>
      <c r="D565" s="521"/>
      <c r="E565" s="448"/>
      <c r="F565" s="110" t="s">
        <v>8</v>
      </c>
      <c r="G565" s="240">
        <v>3000</v>
      </c>
      <c r="H565" s="241">
        <v>4000</v>
      </c>
      <c r="I565" s="312">
        <v>5000</v>
      </c>
      <c r="J565" s="242">
        <v>6000</v>
      </c>
      <c r="K565" s="502"/>
      <c r="L565" s="499"/>
    </row>
    <row r="566" spans="1:12" ht="15" customHeight="1" x14ac:dyDescent="0.25">
      <c r="A566" s="550"/>
      <c r="B566" s="552"/>
      <c r="C566" s="455"/>
      <c r="D566" s="521"/>
      <c r="E566" s="448"/>
      <c r="F566" s="110" t="s">
        <v>817</v>
      </c>
      <c r="G566" s="243">
        <f>G564*114</f>
        <v>2052</v>
      </c>
      <c r="H566" s="244">
        <f>G564*128</f>
        <v>2304</v>
      </c>
      <c r="I566" s="313">
        <f>G564*143</f>
        <v>2574</v>
      </c>
      <c r="J566" s="245">
        <f>G564*148</f>
        <v>2664</v>
      </c>
      <c r="K566" s="502"/>
      <c r="L566" s="499"/>
    </row>
    <row r="567" spans="1:12" ht="15" customHeight="1" x14ac:dyDescent="0.25">
      <c r="A567" s="550"/>
      <c r="B567" s="552"/>
      <c r="C567" s="455"/>
      <c r="D567" s="521"/>
      <c r="E567" s="448"/>
      <c r="F567" s="110" t="s">
        <v>1269</v>
      </c>
      <c r="G567" s="451">
        <v>0.98</v>
      </c>
      <c r="H567" s="451"/>
      <c r="I567" s="451"/>
      <c r="J567" s="451"/>
      <c r="K567" s="502"/>
      <c r="L567" s="499"/>
    </row>
    <row r="568" spans="1:12" ht="15" customHeight="1" x14ac:dyDescent="0.25">
      <c r="A568" s="550"/>
      <c r="B568" s="552"/>
      <c r="C568" s="455"/>
      <c r="D568" s="521"/>
      <c r="E568" s="448"/>
      <c r="F568" s="93" t="s">
        <v>699</v>
      </c>
      <c r="G568" s="523" t="s">
        <v>700</v>
      </c>
      <c r="H568" s="523"/>
      <c r="I568" s="523"/>
      <c r="J568" s="523"/>
      <c r="K568" s="502"/>
      <c r="L568" s="499"/>
    </row>
    <row r="569" spans="1:12" ht="15" customHeight="1" x14ac:dyDescent="0.25">
      <c r="A569" s="550"/>
      <c r="B569" s="552"/>
      <c r="C569" s="455"/>
      <c r="D569" s="521"/>
      <c r="E569" s="448"/>
      <c r="F569" s="93" t="s">
        <v>1181</v>
      </c>
      <c r="G569" s="462" t="s">
        <v>1179</v>
      </c>
      <c r="H569" s="463"/>
      <c r="I569" s="463"/>
      <c r="J569" s="464"/>
      <c r="K569" s="502"/>
      <c r="L569" s="499"/>
    </row>
    <row r="570" spans="1:12" ht="15" customHeight="1" x14ac:dyDescent="0.25">
      <c r="A570" s="550"/>
      <c r="B570" s="552"/>
      <c r="C570" s="455"/>
      <c r="D570" s="521"/>
      <c r="E570" s="448"/>
      <c r="F570" s="110" t="s">
        <v>83</v>
      </c>
      <c r="G570" s="524">
        <v>66</v>
      </c>
      <c r="H570" s="524"/>
      <c r="I570" s="524"/>
      <c r="J570" s="524"/>
      <c r="K570" s="502"/>
      <c r="L570" s="499"/>
    </row>
    <row r="571" spans="1:12" ht="15" customHeight="1" x14ac:dyDescent="0.25">
      <c r="A571" s="550"/>
      <c r="B571" s="552"/>
      <c r="C571" s="455"/>
      <c r="D571" s="521"/>
      <c r="E571" s="448"/>
      <c r="F571" s="112" t="s">
        <v>396</v>
      </c>
      <c r="G571" s="523" t="s">
        <v>908</v>
      </c>
      <c r="H571" s="523"/>
      <c r="I571" s="523"/>
      <c r="J571" s="523"/>
      <c r="K571" s="502"/>
      <c r="L571" s="499"/>
    </row>
    <row r="572" spans="1:12" ht="15" customHeight="1" x14ac:dyDescent="0.25">
      <c r="A572" s="550"/>
      <c r="B572" s="552"/>
      <c r="C572" s="455"/>
      <c r="D572" s="521"/>
      <c r="E572" s="448"/>
      <c r="F572" s="110" t="s">
        <v>256</v>
      </c>
      <c r="G572" s="524" t="s">
        <v>59</v>
      </c>
      <c r="H572" s="524"/>
      <c r="I572" s="524"/>
      <c r="J572" s="524"/>
      <c r="K572" s="502"/>
      <c r="L572" s="499"/>
    </row>
    <row r="573" spans="1:12" ht="15.6" customHeight="1" x14ac:dyDescent="0.25">
      <c r="A573" s="550"/>
      <c r="B573" s="552"/>
      <c r="C573" s="455"/>
      <c r="D573" s="521"/>
      <c r="E573" s="448"/>
      <c r="F573" s="93" t="s">
        <v>379</v>
      </c>
      <c r="G573" s="523" t="s">
        <v>380</v>
      </c>
      <c r="H573" s="523"/>
      <c r="I573" s="523"/>
      <c r="J573" s="523"/>
      <c r="K573" s="502"/>
      <c r="L573" s="499"/>
    </row>
    <row r="574" spans="1:12" ht="15.6" customHeight="1" x14ac:dyDescent="0.25">
      <c r="A574" s="550"/>
      <c r="B574" s="552"/>
      <c r="C574" s="455"/>
      <c r="D574" s="521"/>
      <c r="E574" s="448"/>
      <c r="F574" s="93" t="s">
        <v>701</v>
      </c>
      <c r="G574" s="523">
        <v>100000</v>
      </c>
      <c r="H574" s="523"/>
      <c r="I574" s="523"/>
      <c r="J574" s="523"/>
      <c r="K574" s="502"/>
      <c r="L574" s="499"/>
    </row>
    <row r="575" spans="1:12" ht="15.6" customHeight="1" x14ac:dyDescent="0.25">
      <c r="A575" s="550"/>
      <c r="B575" s="552"/>
      <c r="C575" s="455"/>
      <c r="D575" s="521"/>
      <c r="E575" s="448"/>
      <c r="F575" s="93" t="s">
        <v>257</v>
      </c>
      <c r="G575" s="523" t="s">
        <v>556</v>
      </c>
      <c r="H575" s="523"/>
      <c r="I575" s="523"/>
      <c r="J575" s="523"/>
      <c r="K575" s="502"/>
      <c r="L575" s="499"/>
    </row>
    <row r="576" spans="1:12" ht="15.6" customHeight="1" x14ac:dyDescent="0.25">
      <c r="A576" s="550"/>
      <c r="B576" s="552"/>
      <c r="C576" s="455"/>
      <c r="D576" s="521"/>
      <c r="E576" s="448"/>
      <c r="F576" s="93" t="s">
        <v>376</v>
      </c>
      <c r="G576" s="523" t="s">
        <v>392</v>
      </c>
      <c r="H576" s="523"/>
      <c r="I576" s="523"/>
      <c r="J576" s="523"/>
      <c r="K576" s="502"/>
      <c r="L576" s="499"/>
    </row>
    <row r="577" spans="1:12" ht="15.6" customHeight="1" x14ac:dyDescent="0.25">
      <c r="A577" s="550"/>
      <c r="B577" s="552"/>
      <c r="C577" s="455"/>
      <c r="D577" s="521"/>
      <c r="E577" s="448"/>
      <c r="F577" s="93" t="s">
        <v>702</v>
      </c>
      <c r="G577" s="523" t="s">
        <v>709</v>
      </c>
      <c r="H577" s="523"/>
      <c r="I577" s="523"/>
      <c r="J577" s="523"/>
      <c r="K577" s="502"/>
      <c r="L577" s="499"/>
    </row>
    <row r="578" spans="1:12" ht="15.6" customHeight="1" x14ac:dyDescent="0.25">
      <c r="A578" s="550"/>
      <c r="B578" s="552"/>
      <c r="C578" s="455"/>
      <c r="D578" s="521"/>
      <c r="E578" s="448"/>
      <c r="F578" s="93" t="s">
        <v>381</v>
      </c>
      <c r="G578" s="523" t="s">
        <v>382</v>
      </c>
      <c r="H578" s="523"/>
      <c r="I578" s="523"/>
      <c r="J578" s="523"/>
      <c r="K578" s="502"/>
      <c r="L578" s="500"/>
    </row>
    <row r="579" spans="1:12" ht="15.6" customHeight="1" x14ac:dyDescent="0.25">
      <c r="A579" s="550"/>
      <c r="B579" s="552"/>
      <c r="C579" s="455"/>
      <c r="D579" s="521"/>
      <c r="E579" s="448"/>
      <c r="F579" s="94" t="s">
        <v>358</v>
      </c>
      <c r="G579" s="523" t="s">
        <v>900</v>
      </c>
      <c r="H579" s="523"/>
      <c r="I579" s="523"/>
      <c r="J579" s="523"/>
      <c r="K579" s="571">
        <v>5</v>
      </c>
      <c r="L579" s="443">
        <v>9264</v>
      </c>
    </row>
    <row r="580" spans="1:12" ht="15.6" customHeight="1" x14ac:dyDescent="0.25">
      <c r="A580" s="550"/>
      <c r="B580" s="552"/>
      <c r="C580" s="455"/>
      <c r="D580" s="521"/>
      <c r="E580" s="448"/>
      <c r="F580" s="93" t="s">
        <v>383</v>
      </c>
      <c r="G580" s="523" t="s">
        <v>394</v>
      </c>
      <c r="H580" s="523"/>
      <c r="I580" s="523"/>
      <c r="J580" s="523"/>
      <c r="K580" s="572"/>
      <c r="L580" s="444" t="e">
        <f>#REF!-#REF!*10%</f>
        <v>#REF!</v>
      </c>
    </row>
    <row r="581" spans="1:12" ht="15.6" customHeight="1" x14ac:dyDescent="0.25">
      <c r="A581" s="550"/>
      <c r="B581" s="552"/>
      <c r="C581" s="455"/>
      <c r="D581" s="521"/>
      <c r="E581" s="448"/>
      <c r="F581" s="93" t="s">
        <v>389</v>
      </c>
      <c r="G581" s="523" t="s">
        <v>390</v>
      </c>
      <c r="H581" s="523"/>
      <c r="I581" s="523"/>
      <c r="J581" s="523"/>
      <c r="K581" s="572"/>
      <c r="L581" s="444" t="e">
        <f>#REF!-#REF!*10%</f>
        <v>#REF!</v>
      </c>
    </row>
    <row r="582" spans="1:12" ht="15.6" customHeight="1" x14ac:dyDescent="0.25">
      <c r="A582" s="550"/>
      <c r="B582" s="552"/>
      <c r="C582" s="455"/>
      <c r="D582" s="521"/>
      <c r="E582" s="448"/>
      <c r="F582" s="93" t="s">
        <v>704</v>
      </c>
      <c r="G582" s="523" t="s">
        <v>705</v>
      </c>
      <c r="H582" s="523"/>
      <c r="I582" s="523"/>
      <c r="J582" s="523"/>
      <c r="K582" s="572"/>
      <c r="L582" s="444" t="e">
        <f>#REF!-#REF!*10%</f>
        <v>#REF!</v>
      </c>
    </row>
    <row r="583" spans="1:12" ht="15.6" customHeight="1" x14ac:dyDescent="0.25">
      <c r="A583" s="550"/>
      <c r="B583" s="552"/>
      <c r="C583" s="455"/>
      <c r="D583" s="521"/>
      <c r="E583" s="448"/>
      <c r="F583" s="93" t="s">
        <v>706</v>
      </c>
      <c r="G583" s="523" t="s">
        <v>390</v>
      </c>
      <c r="H583" s="523"/>
      <c r="I583" s="523"/>
      <c r="J583" s="523"/>
      <c r="K583" s="572"/>
      <c r="L583" s="444" t="e">
        <f>#REF!-#REF!*10%</f>
        <v>#REF!</v>
      </c>
    </row>
    <row r="584" spans="1:12" ht="15.6" customHeight="1" x14ac:dyDescent="0.25">
      <c r="A584" s="550"/>
      <c r="B584" s="552"/>
      <c r="C584" s="455"/>
      <c r="D584" s="521"/>
      <c r="E584" s="448"/>
      <c r="F584" s="93" t="s">
        <v>1271</v>
      </c>
      <c r="G584" s="523" t="s">
        <v>390</v>
      </c>
      <c r="H584" s="523"/>
      <c r="I584" s="523"/>
      <c r="J584" s="523"/>
      <c r="K584" s="572"/>
      <c r="L584" s="444" t="e">
        <f>#REF!-#REF!*10%</f>
        <v>#REF!</v>
      </c>
    </row>
    <row r="585" spans="1:12" ht="15.6" customHeight="1" x14ac:dyDescent="0.25">
      <c r="A585" s="550"/>
      <c r="B585" s="552"/>
      <c r="C585" s="455"/>
      <c r="D585" s="521"/>
      <c r="E585" s="448"/>
      <c r="F585" s="93" t="s">
        <v>707</v>
      </c>
      <c r="G585" s="523" t="s">
        <v>1270</v>
      </c>
      <c r="H585" s="523"/>
      <c r="I585" s="523"/>
      <c r="J585" s="523"/>
      <c r="K585" s="572"/>
      <c r="L585" s="444" t="e">
        <f>#REF!-#REF!*10%</f>
        <v>#REF!</v>
      </c>
    </row>
    <row r="586" spans="1:12" ht="15.6" customHeight="1" x14ac:dyDescent="0.25">
      <c r="A586" s="550"/>
      <c r="B586" s="552"/>
      <c r="C586" s="455"/>
      <c r="D586" s="521"/>
      <c r="E586" s="448"/>
      <c r="F586" s="93" t="s">
        <v>708</v>
      </c>
      <c r="G586" s="523" t="s">
        <v>390</v>
      </c>
      <c r="H586" s="523"/>
      <c r="I586" s="523"/>
      <c r="J586" s="523"/>
      <c r="K586" s="572"/>
      <c r="L586" s="444" t="e">
        <f>#REF!-#REF!*10%</f>
        <v>#REF!</v>
      </c>
    </row>
    <row r="587" spans="1:12" ht="15.6" customHeight="1" x14ac:dyDescent="0.25">
      <c r="A587" s="550"/>
      <c r="B587" s="552"/>
      <c r="C587" s="455"/>
      <c r="D587" s="521"/>
      <c r="E587" s="448"/>
      <c r="F587" s="93" t="s">
        <v>377</v>
      </c>
      <c r="G587" s="523" t="s">
        <v>387</v>
      </c>
      <c r="H587" s="523"/>
      <c r="I587" s="523"/>
      <c r="J587" s="523"/>
      <c r="K587" s="572"/>
      <c r="L587" s="444" t="e">
        <f>#REF!-#REF!*10%</f>
        <v>#REF!</v>
      </c>
    </row>
    <row r="588" spans="1:12" ht="15.6" customHeight="1" x14ac:dyDescent="0.25">
      <c r="A588" s="550"/>
      <c r="B588" s="552"/>
      <c r="C588" s="455"/>
      <c r="D588" s="521"/>
      <c r="E588" s="448"/>
      <c r="F588" s="93" t="s">
        <v>388</v>
      </c>
      <c r="G588" s="523" t="s">
        <v>393</v>
      </c>
      <c r="H588" s="523"/>
      <c r="I588" s="523"/>
      <c r="J588" s="523"/>
      <c r="K588" s="572"/>
      <c r="L588" s="444" t="e">
        <f>#REF!-#REF!*10%</f>
        <v>#REF!</v>
      </c>
    </row>
    <row r="589" spans="1:12" ht="15.6" customHeight="1" x14ac:dyDescent="0.25">
      <c r="A589" s="550"/>
      <c r="B589" s="552"/>
      <c r="C589" s="455"/>
      <c r="D589" s="521"/>
      <c r="E589" s="448"/>
      <c r="F589" s="93" t="s">
        <v>562</v>
      </c>
      <c r="G589" s="523" t="s">
        <v>1024</v>
      </c>
      <c r="H589" s="523"/>
      <c r="I589" s="523"/>
      <c r="J589" s="523"/>
      <c r="K589" s="572"/>
      <c r="L589" s="444" t="e">
        <f>#REF!-#REF!*10%</f>
        <v>#REF!</v>
      </c>
    </row>
    <row r="590" spans="1:12" ht="15.6" customHeight="1" x14ac:dyDescent="0.25">
      <c r="A590" s="550"/>
      <c r="B590" s="552"/>
      <c r="C590" s="455"/>
      <c r="D590" s="521"/>
      <c r="E590" s="448"/>
      <c r="F590" s="93" t="s">
        <v>1183</v>
      </c>
      <c r="G590" s="573" t="s">
        <v>1180</v>
      </c>
      <c r="H590" s="574"/>
      <c r="I590" s="574"/>
      <c r="J590" s="575"/>
      <c r="K590" s="572"/>
      <c r="L590" s="444" t="e">
        <f>#REF!-#REF!*10%</f>
        <v>#REF!</v>
      </c>
    </row>
    <row r="591" spans="1:12" ht="15.6" customHeight="1" x14ac:dyDescent="0.25">
      <c r="A591" s="550"/>
      <c r="B591" s="552"/>
      <c r="C591" s="455"/>
      <c r="D591" s="521"/>
      <c r="E591" s="448"/>
      <c r="F591" s="93" t="s">
        <v>570</v>
      </c>
      <c r="G591" s="523" t="s">
        <v>613</v>
      </c>
      <c r="H591" s="523"/>
      <c r="I591" s="523"/>
      <c r="J591" s="523"/>
      <c r="K591" s="572"/>
      <c r="L591" s="444" t="e">
        <f>#REF!-#REF!*10%</f>
        <v>#REF!</v>
      </c>
    </row>
    <row r="592" spans="1:12" ht="15.6" customHeight="1" x14ac:dyDescent="0.25">
      <c r="A592" s="550"/>
      <c r="B592" s="552"/>
      <c r="C592" s="455"/>
      <c r="D592" s="521"/>
      <c r="E592" s="448"/>
      <c r="F592" s="111" t="s">
        <v>84</v>
      </c>
      <c r="G592" s="526">
        <v>1.2</v>
      </c>
      <c r="H592" s="526"/>
      <c r="I592" s="526"/>
      <c r="J592" s="526"/>
      <c r="K592" s="572"/>
      <c r="L592" s="444" t="e">
        <f>#REF!-#REF!*10%</f>
        <v>#REF!</v>
      </c>
    </row>
    <row r="593" spans="1:12" ht="15" customHeight="1" x14ac:dyDescent="0.25">
      <c r="A593" s="550"/>
      <c r="B593" s="553"/>
      <c r="C593" s="455"/>
      <c r="D593" s="521"/>
      <c r="E593" s="448"/>
      <c r="F593" s="96" t="s">
        <v>1016</v>
      </c>
      <c r="G593" s="454">
        <v>5</v>
      </c>
      <c r="H593" s="454"/>
      <c r="I593" s="454"/>
      <c r="J593" s="454"/>
      <c r="K593" s="572"/>
      <c r="L593" s="511" t="e">
        <f>#REF!-#REF!*10%</f>
        <v>#REF!</v>
      </c>
    </row>
    <row r="594" spans="1:12" ht="15" customHeight="1" x14ac:dyDescent="0.25">
      <c r="A594" s="549">
        <v>3</v>
      </c>
      <c r="B594" s="551"/>
      <c r="C594" s="455" t="s">
        <v>1230</v>
      </c>
      <c r="D594" s="520"/>
      <c r="E594" s="448"/>
      <c r="F594" s="110" t="s">
        <v>81</v>
      </c>
      <c r="G594" s="523" t="s">
        <v>6</v>
      </c>
      <c r="H594" s="523"/>
      <c r="I594" s="523"/>
      <c r="J594" s="523"/>
      <c r="K594" s="560">
        <v>3</v>
      </c>
      <c r="L594" s="498">
        <v>9812</v>
      </c>
    </row>
    <row r="595" spans="1:12" ht="15" customHeight="1" x14ac:dyDescent="0.25">
      <c r="A595" s="550"/>
      <c r="B595" s="552"/>
      <c r="C595" s="455"/>
      <c r="D595" s="521"/>
      <c r="E595" s="448"/>
      <c r="F595" s="110" t="s">
        <v>80</v>
      </c>
      <c r="G595" s="469">
        <v>27</v>
      </c>
      <c r="H595" s="469"/>
      <c r="I595" s="469"/>
      <c r="J595" s="469"/>
      <c r="K595" s="502"/>
      <c r="L595" s="499"/>
    </row>
    <row r="596" spans="1:12" ht="15" customHeight="1" x14ac:dyDescent="0.25">
      <c r="A596" s="550"/>
      <c r="B596" s="552"/>
      <c r="C596" s="455"/>
      <c r="D596" s="521"/>
      <c r="E596" s="448"/>
      <c r="F596" s="110" t="s">
        <v>8</v>
      </c>
      <c r="G596" s="240">
        <v>3000</v>
      </c>
      <c r="H596" s="241">
        <v>4000</v>
      </c>
      <c r="I596" s="312">
        <v>5000</v>
      </c>
      <c r="J596" s="242">
        <v>6000</v>
      </c>
      <c r="K596" s="502"/>
      <c r="L596" s="499"/>
    </row>
    <row r="597" spans="1:12" ht="15" customHeight="1" x14ac:dyDescent="0.25">
      <c r="A597" s="550"/>
      <c r="B597" s="552"/>
      <c r="C597" s="455"/>
      <c r="D597" s="521"/>
      <c r="E597" s="448"/>
      <c r="F597" s="110" t="s">
        <v>817</v>
      </c>
      <c r="G597" s="243">
        <f>G595*114</f>
        <v>3078</v>
      </c>
      <c r="H597" s="244">
        <f>G595*128</f>
        <v>3456</v>
      </c>
      <c r="I597" s="313">
        <f>G595*143</f>
        <v>3861</v>
      </c>
      <c r="J597" s="245">
        <f>G595*148</f>
        <v>3996</v>
      </c>
      <c r="K597" s="502"/>
      <c r="L597" s="499"/>
    </row>
    <row r="598" spans="1:12" ht="15" customHeight="1" x14ac:dyDescent="0.25">
      <c r="A598" s="550"/>
      <c r="B598" s="552"/>
      <c r="C598" s="455"/>
      <c r="D598" s="521"/>
      <c r="E598" s="448"/>
      <c r="F598" s="110" t="s">
        <v>1269</v>
      </c>
      <c r="G598" s="451">
        <v>0.98</v>
      </c>
      <c r="H598" s="451"/>
      <c r="I598" s="451"/>
      <c r="J598" s="451"/>
      <c r="K598" s="502"/>
      <c r="L598" s="499"/>
    </row>
    <row r="599" spans="1:12" ht="15" customHeight="1" x14ac:dyDescent="0.25">
      <c r="A599" s="550"/>
      <c r="B599" s="552"/>
      <c r="C599" s="455"/>
      <c r="D599" s="521"/>
      <c r="E599" s="448"/>
      <c r="F599" s="93" t="s">
        <v>699</v>
      </c>
      <c r="G599" s="523" t="s">
        <v>700</v>
      </c>
      <c r="H599" s="523"/>
      <c r="I599" s="523"/>
      <c r="J599" s="523"/>
      <c r="K599" s="502"/>
      <c r="L599" s="499"/>
    </row>
    <row r="600" spans="1:12" ht="15" customHeight="1" x14ac:dyDescent="0.25">
      <c r="A600" s="550"/>
      <c r="B600" s="552"/>
      <c r="C600" s="455"/>
      <c r="D600" s="521"/>
      <c r="E600" s="448"/>
      <c r="F600" s="93" t="s">
        <v>1181</v>
      </c>
      <c r="G600" s="462" t="s">
        <v>1179</v>
      </c>
      <c r="H600" s="463"/>
      <c r="I600" s="463"/>
      <c r="J600" s="464"/>
      <c r="K600" s="502"/>
      <c r="L600" s="499"/>
    </row>
    <row r="601" spans="1:12" ht="15" customHeight="1" x14ac:dyDescent="0.25">
      <c r="A601" s="550"/>
      <c r="B601" s="552"/>
      <c r="C601" s="455"/>
      <c r="D601" s="521"/>
      <c r="E601" s="448"/>
      <c r="F601" s="110" t="s">
        <v>83</v>
      </c>
      <c r="G601" s="524">
        <v>66</v>
      </c>
      <c r="H601" s="524"/>
      <c r="I601" s="524"/>
      <c r="J601" s="524"/>
      <c r="K601" s="502"/>
      <c r="L601" s="499"/>
    </row>
    <row r="602" spans="1:12" ht="15" customHeight="1" x14ac:dyDescent="0.25">
      <c r="A602" s="550"/>
      <c r="B602" s="552"/>
      <c r="C602" s="455"/>
      <c r="D602" s="521"/>
      <c r="E602" s="448"/>
      <c r="F602" s="112" t="s">
        <v>396</v>
      </c>
      <c r="G602" s="523" t="s">
        <v>908</v>
      </c>
      <c r="H602" s="523"/>
      <c r="I602" s="523"/>
      <c r="J602" s="523"/>
      <c r="K602" s="502"/>
      <c r="L602" s="499"/>
    </row>
    <row r="603" spans="1:12" ht="15" customHeight="1" x14ac:dyDescent="0.25">
      <c r="A603" s="550"/>
      <c r="B603" s="552"/>
      <c r="C603" s="455"/>
      <c r="D603" s="521"/>
      <c r="E603" s="448"/>
      <c r="F603" s="110" t="s">
        <v>256</v>
      </c>
      <c r="G603" s="524" t="s">
        <v>59</v>
      </c>
      <c r="H603" s="524"/>
      <c r="I603" s="524"/>
      <c r="J603" s="524"/>
      <c r="K603" s="502"/>
      <c r="L603" s="499"/>
    </row>
    <row r="604" spans="1:12" ht="15.6" customHeight="1" x14ac:dyDescent="0.25">
      <c r="A604" s="550"/>
      <c r="B604" s="552"/>
      <c r="C604" s="455"/>
      <c r="D604" s="521"/>
      <c r="E604" s="448"/>
      <c r="F604" s="93" t="s">
        <v>379</v>
      </c>
      <c r="G604" s="523" t="s">
        <v>380</v>
      </c>
      <c r="H604" s="523"/>
      <c r="I604" s="523"/>
      <c r="J604" s="523"/>
      <c r="K604" s="502"/>
      <c r="L604" s="499"/>
    </row>
    <row r="605" spans="1:12" ht="15.6" customHeight="1" x14ac:dyDescent="0.25">
      <c r="A605" s="550"/>
      <c r="B605" s="552"/>
      <c r="C605" s="455"/>
      <c r="D605" s="521"/>
      <c r="E605" s="448"/>
      <c r="F605" s="93" t="s">
        <v>701</v>
      </c>
      <c r="G605" s="523">
        <v>100000</v>
      </c>
      <c r="H605" s="523"/>
      <c r="I605" s="523"/>
      <c r="J605" s="523"/>
      <c r="K605" s="502"/>
      <c r="L605" s="499"/>
    </row>
    <row r="606" spans="1:12" ht="15.6" customHeight="1" x14ac:dyDescent="0.25">
      <c r="A606" s="550"/>
      <c r="B606" s="552"/>
      <c r="C606" s="455"/>
      <c r="D606" s="521"/>
      <c r="E606" s="448"/>
      <c r="F606" s="93" t="s">
        <v>257</v>
      </c>
      <c r="G606" s="523" t="s">
        <v>556</v>
      </c>
      <c r="H606" s="523"/>
      <c r="I606" s="523"/>
      <c r="J606" s="523"/>
      <c r="K606" s="502"/>
      <c r="L606" s="499"/>
    </row>
    <row r="607" spans="1:12" ht="15.6" customHeight="1" x14ac:dyDescent="0.25">
      <c r="A607" s="550"/>
      <c r="B607" s="552"/>
      <c r="C607" s="455"/>
      <c r="D607" s="521"/>
      <c r="E607" s="448"/>
      <c r="F607" s="93" t="s">
        <v>376</v>
      </c>
      <c r="G607" s="523" t="s">
        <v>392</v>
      </c>
      <c r="H607" s="523"/>
      <c r="I607" s="523"/>
      <c r="J607" s="523"/>
      <c r="K607" s="502"/>
      <c r="L607" s="499"/>
    </row>
    <row r="608" spans="1:12" ht="15.6" customHeight="1" x14ac:dyDescent="0.25">
      <c r="A608" s="550"/>
      <c r="B608" s="552"/>
      <c r="C608" s="455"/>
      <c r="D608" s="521"/>
      <c r="E608" s="448"/>
      <c r="F608" s="93" t="s">
        <v>702</v>
      </c>
      <c r="G608" s="523" t="s">
        <v>709</v>
      </c>
      <c r="H608" s="523"/>
      <c r="I608" s="523"/>
      <c r="J608" s="523"/>
      <c r="K608" s="502"/>
      <c r="L608" s="499"/>
    </row>
    <row r="609" spans="1:12" ht="15.6" customHeight="1" x14ac:dyDescent="0.25">
      <c r="A609" s="550"/>
      <c r="B609" s="552"/>
      <c r="C609" s="455"/>
      <c r="D609" s="521"/>
      <c r="E609" s="448"/>
      <c r="F609" s="93" t="s">
        <v>381</v>
      </c>
      <c r="G609" s="523" t="s">
        <v>382</v>
      </c>
      <c r="H609" s="523"/>
      <c r="I609" s="523"/>
      <c r="J609" s="523"/>
      <c r="K609" s="502"/>
      <c r="L609" s="500"/>
    </row>
    <row r="610" spans="1:12" ht="15.6" customHeight="1" x14ac:dyDescent="0.25">
      <c r="A610" s="550"/>
      <c r="B610" s="552"/>
      <c r="C610" s="455"/>
      <c r="D610" s="521"/>
      <c r="E610" s="448"/>
      <c r="F610" s="94" t="s">
        <v>358</v>
      </c>
      <c r="G610" s="523" t="s">
        <v>900</v>
      </c>
      <c r="H610" s="523"/>
      <c r="I610" s="523"/>
      <c r="J610" s="523"/>
      <c r="K610" s="571">
        <v>5</v>
      </c>
      <c r="L610" s="443">
        <v>10499</v>
      </c>
    </row>
    <row r="611" spans="1:12" ht="15.6" customHeight="1" x14ac:dyDescent="0.25">
      <c r="A611" s="550"/>
      <c r="B611" s="552"/>
      <c r="C611" s="455"/>
      <c r="D611" s="521"/>
      <c r="E611" s="448"/>
      <c r="F611" s="93" t="s">
        <v>383</v>
      </c>
      <c r="G611" s="523" t="s">
        <v>394</v>
      </c>
      <c r="H611" s="523"/>
      <c r="I611" s="523"/>
      <c r="J611" s="523"/>
      <c r="K611" s="572"/>
      <c r="L611" s="444" t="e">
        <f>#REF!-#REF!*10%</f>
        <v>#REF!</v>
      </c>
    </row>
    <row r="612" spans="1:12" ht="15.6" customHeight="1" x14ac:dyDescent="0.25">
      <c r="A612" s="550"/>
      <c r="B612" s="552"/>
      <c r="C612" s="455"/>
      <c r="D612" s="521"/>
      <c r="E612" s="448"/>
      <c r="F612" s="93" t="s">
        <v>389</v>
      </c>
      <c r="G612" s="523" t="s">
        <v>390</v>
      </c>
      <c r="H612" s="523"/>
      <c r="I612" s="523"/>
      <c r="J612" s="523"/>
      <c r="K612" s="572"/>
      <c r="L612" s="444" t="e">
        <f>#REF!-#REF!*10%</f>
        <v>#REF!</v>
      </c>
    </row>
    <row r="613" spans="1:12" ht="15.6" customHeight="1" x14ac:dyDescent="0.25">
      <c r="A613" s="550"/>
      <c r="B613" s="552"/>
      <c r="C613" s="455"/>
      <c r="D613" s="521"/>
      <c r="E613" s="448"/>
      <c r="F613" s="93" t="s">
        <v>704</v>
      </c>
      <c r="G613" s="523" t="s">
        <v>705</v>
      </c>
      <c r="H613" s="523"/>
      <c r="I613" s="523"/>
      <c r="J613" s="523"/>
      <c r="K613" s="572"/>
      <c r="L613" s="444" t="e">
        <f>#REF!-#REF!*10%</f>
        <v>#REF!</v>
      </c>
    </row>
    <row r="614" spans="1:12" ht="15.6" customHeight="1" x14ac:dyDescent="0.25">
      <c r="A614" s="550"/>
      <c r="B614" s="552"/>
      <c r="C614" s="455"/>
      <c r="D614" s="521"/>
      <c r="E614" s="448"/>
      <c r="F614" s="93" t="s">
        <v>706</v>
      </c>
      <c r="G614" s="523" t="s">
        <v>390</v>
      </c>
      <c r="H614" s="523"/>
      <c r="I614" s="523"/>
      <c r="J614" s="523"/>
      <c r="K614" s="572"/>
      <c r="L614" s="444" t="e">
        <f>#REF!-#REF!*10%</f>
        <v>#REF!</v>
      </c>
    </row>
    <row r="615" spans="1:12" ht="15.6" customHeight="1" x14ac:dyDescent="0.25">
      <c r="A615" s="550"/>
      <c r="B615" s="552"/>
      <c r="C615" s="455"/>
      <c r="D615" s="521"/>
      <c r="E615" s="448"/>
      <c r="F615" s="93" t="s">
        <v>1271</v>
      </c>
      <c r="G615" s="523" t="s">
        <v>390</v>
      </c>
      <c r="H615" s="523"/>
      <c r="I615" s="523"/>
      <c r="J615" s="523"/>
      <c r="K615" s="572"/>
      <c r="L615" s="444" t="e">
        <f>#REF!-#REF!*10%</f>
        <v>#REF!</v>
      </c>
    </row>
    <row r="616" spans="1:12" ht="15.6" customHeight="1" x14ac:dyDescent="0.25">
      <c r="A616" s="550"/>
      <c r="B616" s="552"/>
      <c r="C616" s="455"/>
      <c r="D616" s="521"/>
      <c r="E616" s="448"/>
      <c r="F616" s="93" t="s">
        <v>707</v>
      </c>
      <c r="G616" s="523" t="s">
        <v>1270</v>
      </c>
      <c r="H616" s="523"/>
      <c r="I616" s="523"/>
      <c r="J616" s="523"/>
      <c r="K616" s="572"/>
      <c r="L616" s="444" t="e">
        <f>#REF!-#REF!*10%</f>
        <v>#REF!</v>
      </c>
    </row>
    <row r="617" spans="1:12" ht="15.6" customHeight="1" x14ac:dyDescent="0.25">
      <c r="A617" s="550"/>
      <c r="B617" s="552"/>
      <c r="C617" s="455"/>
      <c r="D617" s="521"/>
      <c r="E617" s="448"/>
      <c r="F617" s="93" t="s">
        <v>708</v>
      </c>
      <c r="G617" s="523" t="s">
        <v>390</v>
      </c>
      <c r="H617" s="523"/>
      <c r="I617" s="523"/>
      <c r="J617" s="523"/>
      <c r="K617" s="572"/>
      <c r="L617" s="444" t="e">
        <f>#REF!-#REF!*10%</f>
        <v>#REF!</v>
      </c>
    </row>
    <row r="618" spans="1:12" ht="15.6" customHeight="1" x14ac:dyDescent="0.25">
      <c r="A618" s="550"/>
      <c r="B618" s="552"/>
      <c r="C618" s="455"/>
      <c r="D618" s="521"/>
      <c r="E618" s="448"/>
      <c r="F618" s="93" t="s">
        <v>377</v>
      </c>
      <c r="G618" s="523" t="s">
        <v>387</v>
      </c>
      <c r="H618" s="523"/>
      <c r="I618" s="523"/>
      <c r="J618" s="523"/>
      <c r="K618" s="572"/>
      <c r="L618" s="444" t="e">
        <f>#REF!-#REF!*10%</f>
        <v>#REF!</v>
      </c>
    </row>
    <row r="619" spans="1:12" ht="15.6" customHeight="1" x14ac:dyDescent="0.25">
      <c r="A619" s="550"/>
      <c r="B619" s="552"/>
      <c r="C619" s="455"/>
      <c r="D619" s="521"/>
      <c r="E619" s="448"/>
      <c r="F619" s="93" t="s">
        <v>388</v>
      </c>
      <c r="G619" s="523" t="s">
        <v>393</v>
      </c>
      <c r="H619" s="523"/>
      <c r="I619" s="523"/>
      <c r="J619" s="523"/>
      <c r="K619" s="572"/>
      <c r="L619" s="444" t="e">
        <f>#REF!-#REF!*10%</f>
        <v>#REF!</v>
      </c>
    </row>
    <row r="620" spans="1:12" ht="15.6" customHeight="1" x14ac:dyDescent="0.25">
      <c r="A620" s="550"/>
      <c r="B620" s="552"/>
      <c r="C620" s="455"/>
      <c r="D620" s="521"/>
      <c r="E620" s="448"/>
      <c r="F620" s="93" t="s">
        <v>562</v>
      </c>
      <c r="G620" s="523" t="s">
        <v>1024</v>
      </c>
      <c r="H620" s="523"/>
      <c r="I620" s="523"/>
      <c r="J620" s="523"/>
      <c r="K620" s="572"/>
      <c r="L620" s="444" t="e">
        <f>#REF!-#REF!*10%</f>
        <v>#REF!</v>
      </c>
    </row>
    <row r="621" spans="1:12" ht="15.6" customHeight="1" x14ac:dyDescent="0.25">
      <c r="A621" s="550"/>
      <c r="B621" s="552"/>
      <c r="C621" s="455"/>
      <c r="D621" s="521"/>
      <c r="E621" s="448"/>
      <c r="F621" s="93" t="s">
        <v>1183</v>
      </c>
      <c r="G621" s="573" t="s">
        <v>1180</v>
      </c>
      <c r="H621" s="574"/>
      <c r="I621" s="574"/>
      <c r="J621" s="575"/>
      <c r="K621" s="572"/>
      <c r="L621" s="444" t="e">
        <f>#REF!-#REF!*10%</f>
        <v>#REF!</v>
      </c>
    </row>
    <row r="622" spans="1:12" ht="15.6" customHeight="1" x14ac:dyDescent="0.25">
      <c r="A622" s="550"/>
      <c r="B622" s="552"/>
      <c r="C622" s="455"/>
      <c r="D622" s="521"/>
      <c r="E622" s="448"/>
      <c r="F622" s="93" t="s">
        <v>570</v>
      </c>
      <c r="G622" s="523" t="s">
        <v>613</v>
      </c>
      <c r="H622" s="523"/>
      <c r="I622" s="523"/>
      <c r="J622" s="523"/>
      <c r="K622" s="572"/>
      <c r="L622" s="444" t="e">
        <f>#REF!-#REF!*10%</f>
        <v>#REF!</v>
      </c>
    </row>
    <row r="623" spans="1:12" ht="15.6" customHeight="1" x14ac:dyDescent="0.25">
      <c r="A623" s="550"/>
      <c r="B623" s="552"/>
      <c r="C623" s="455"/>
      <c r="D623" s="521"/>
      <c r="E623" s="448"/>
      <c r="F623" s="111" t="s">
        <v>84</v>
      </c>
      <c r="G623" s="526">
        <v>1.2</v>
      </c>
      <c r="H623" s="526"/>
      <c r="I623" s="526"/>
      <c r="J623" s="526"/>
      <c r="K623" s="572"/>
      <c r="L623" s="444" t="e">
        <f>#REF!-#REF!*10%</f>
        <v>#REF!</v>
      </c>
    </row>
    <row r="624" spans="1:12" ht="15" customHeight="1" x14ac:dyDescent="0.25">
      <c r="A624" s="550"/>
      <c r="B624" s="553"/>
      <c r="C624" s="455"/>
      <c r="D624" s="521"/>
      <c r="E624" s="448"/>
      <c r="F624" s="96" t="s">
        <v>1016</v>
      </c>
      <c r="G624" s="454">
        <v>5</v>
      </c>
      <c r="H624" s="454"/>
      <c r="I624" s="454"/>
      <c r="J624" s="454"/>
      <c r="K624" s="572"/>
      <c r="L624" s="511" t="e">
        <f>#REF!-#REF!*10%</f>
        <v>#REF!</v>
      </c>
    </row>
    <row r="625" spans="1:12" ht="15" customHeight="1" x14ac:dyDescent="0.25">
      <c r="A625" s="549">
        <v>4</v>
      </c>
      <c r="B625" s="551"/>
      <c r="C625" s="455" t="s">
        <v>1231</v>
      </c>
      <c r="D625" s="520"/>
      <c r="E625" s="448"/>
      <c r="F625" s="110" t="s">
        <v>81</v>
      </c>
      <c r="G625" s="523" t="s">
        <v>6</v>
      </c>
      <c r="H625" s="523"/>
      <c r="I625" s="523"/>
      <c r="J625" s="523"/>
      <c r="K625" s="560">
        <v>3</v>
      </c>
      <c r="L625" s="498">
        <v>10197</v>
      </c>
    </row>
    <row r="626" spans="1:12" ht="15" customHeight="1" x14ac:dyDescent="0.25">
      <c r="A626" s="550"/>
      <c r="B626" s="552"/>
      <c r="C626" s="455"/>
      <c r="D626" s="521"/>
      <c r="E626" s="448"/>
      <c r="F626" s="110" t="s">
        <v>80</v>
      </c>
      <c r="G626" s="469">
        <v>35</v>
      </c>
      <c r="H626" s="469"/>
      <c r="I626" s="469"/>
      <c r="J626" s="469"/>
      <c r="K626" s="502"/>
      <c r="L626" s="499"/>
    </row>
    <row r="627" spans="1:12" ht="15" customHeight="1" x14ac:dyDescent="0.25">
      <c r="A627" s="550"/>
      <c r="B627" s="552"/>
      <c r="C627" s="455"/>
      <c r="D627" s="521"/>
      <c r="E627" s="448"/>
      <c r="F627" s="110" t="s">
        <v>8</v>
      </c>
      <c r="G627" s="240">
        <v>3000</v>
      </c>
      <c r="H627" s="241">
        <v>4000</v>
      </c>
      <c r="I627" s="312">
        <v>5000</v>
      </c>
      <c r="J627" s="242">
        <v>6000</v>
      </c>
      <c r="K627" s="502"/>
      <c r="L627" s="499"/>
    </row>
    <row r="628" spans="1:12" ht="15" customHeight="1" x14ac:dyDescent="0.25">
      <c r="A628" s="550"/>
      <c r="B628" s="552"/>
      <c r="C628" s="455"/>
      <c r="D628" s="521"/>
      <c r="E628" s="448"/>
      <c r="F628" s="110" t="s">
        <v>817</v>
      </c>
      <c r="G628" s="243">
        <f>G626*114</f>
        <v>3990</v>
      </c>
      <c r="H628" s="244">
        <f>G626*128</f>
        <v>4480</v>
      </c>
      <c r="I628" s="313">
        <f>G626*143</f>
        <v>5005</v>
      </c>
      <c r="J628" s="245">
        <f>G626*148</f>
        <v>5180</v>
      </c>
      <c r="K628" s="502"/>
      <c r="L628" s="499"/>
    </row>
    <row r="629" spans="1:12" ht="15" customHeight="1" x14ac:dyDescent="0.25">
      <c r="A629" s="550"/>
      <c r="B629" s="552"/>
      <c r="C629" s="455"/>
      <c r="D629" s="521"/>
      <c r="E629" s="448"/>
      <c r="F629" s="110" t="s">
        <v>1269</v>
      </c>
      <c r="G629" s="451">
        <v>0.98</v>
      </c>
      <c r="H629" s="451"/>
      <c r="I629" s="451"/>
      <c r="J629" s="451"/>
      <c r="K629" s="502"/>
      <c r="L629" s="499"/>
    </row>
    <row r="630" spans="1:12" ht="15" customHeight="1" x14ac:dyDescent="0.25">
      <c r="A630" s="550"/>
      <c r="B630" s="552"/>
      <c r="C630" s="455"/>
      <c r="D630" s="521"/>
      <c r="E630" s="448"/>
      <c r="F630" s="93" t="s">
        <v>699</v>
      </c>
      <c r="G630" s="523" t="s">
        <v>700</v>
      </c>
      <c r="H630" s="523"/>
      <c r="I630" s="523"/>
      <c r="J630" s="523"/>
      <c r="K630" s="502"/>
      <c r="L630" s="499"/>
    </row>
    <row r="631" spans="1:12" ht="15" customHeight="1" x14ac:dyDescent="0.25">
      <c r="A631" s="550"/>
      <c r="B631" s="552"/>
      <c r="C631" s="455"/>
      <c r="D631" s="521"/>
      <c r="E631" s="448"/>
      <c r="F631" s="93" t="s">
        <v>1181</v>
      </c>
      <c r="G631" s="462" t="s">
        <v>1179</v>
      </c>
      <c r="H631" s="463"/>
      <c r="I631" s="463"/>
      <c r="J631" s="464"/>
      <c r="K631" s="502"/>
      <c r="L631" s="499"/>
    </row>
    <row r="632" spans="1:12" ht="15" customHeight="1" x14ac:dyDescent="0.25">
      <c r="A632" s="550"/>
      <c r="B632" s="552"/>
      <c r="C632" s="455"/>
      <c r="D632" s="521"/>
      <c r="E632" s="448"/>
      <c r="F632" s="110" t="s">
        <v>83</v>
      </c>
      <c r="G632" s="524">
        <v>66</v>
      </c>
      <c r="H632" s="524"/>
      <c r="I632" s="524"/>
      <c r="J632" s="524"/>
      <c r="K632" s="502"/>
      <c r="L632" s="499"/>
    </row>
    <row r="633" spans="1:12" ht="15" customHeight="1" x14ac:dyDescent="0.25">
      <c r="A633" s="550"/>
      <c r="B633" s="552"/>
      <c r="C633" s="455"/>
      <c r="D633" s="521"/>
      <c r="E633" s="448"/>
      <c r="F633" s="112" t="s">
        <v>396</v>
      </c>
      <c r="G633" s="523" t="s">
        <v>908</v>
      </c>
      <c r="H633" s="523"/>
      <c r="I633" s="523"/>
      <c r="J633" s="523"/>
      <c r="K633" s="502"/>
      <c r="L633" s="499"/>
    </row>
    <row r="634" spans="1:12" ht="15" customHeight="1" x14ac:dyDescent="0.25">
      <c r="A634" s="550"/>
      <c r="B634" s="552"/>
      <c r="C634" s="455"/>
      <c r="D634" s="521"/>
      <c r="E634" s="448"/>
      <c r="F634" s="110" t="s">
        <v>256</v>
      </c>
      <c r="G634" s="524" t="s">
        <v>59</v>
      </c>
      <c r="H634" s="524"/>
      <c r="I634" s="524"/>
      <c r="J634" s="524"/>
      <c r="K634" s="502"/>
      <c r="L634" s="499"/>
    </row>
    <row r="635" spans="1:12" ht="15.6" customHeight="1" x14ac:dyDescent="0.25">
      <c r="A635" s="550"/>
      <c r="B635" s="552"/>
      <c r="C635" s="455"/>
      <c r="D635" s="521"/>
      <c r="E635" s="448"/>
      <c r="F635" s="93" t="s">
        <v>379</v>
      </c>
      <c r="G635" s="523" t="s">
        <v>380</v>
      </c>
      <c r="H635" s="523"/>
      <c r="I635" s="523"/>
      <c r="J635" s="523"/>
      <c r="K635" s="502"/>
      <c r="L635" s="499"/>
    </row>
    <row r="636" spans="1:12" ht="15.6" customHeight="1" x14ac:dyDescent="0.25">
      <c r="A636" s="550"/>
      <c r="B636" s="552"/>
      <c r="C636" s="455"/>
      <c r="D636" s="521"/>
      <c r="E636" s="448"/>
      <c r="F636" s="93" t="s">
        <v>701</v>
      </c>
      <c r="G636" s="523">
        <v>100000</v>
      </c>
      <c r="H636" s="523"/>
      <c r="I636" s="523"/>
      <c r="J636" s="523"/>
      <c r="K636" s="502"/>
      <c r="L636" s="499"/>
    </row>
    <row r="637" spans="1:12" ht="15.6" customHeight="1" x14ac:dyDescent="0.25">
      <c r="A637" s="550"/>
      <c r="B637" s="552"/>
      <c r="C637" s="455"/>
      <c r="D637" s="521"/>
      <c r="E637" s="448"/>
      <c r="F637" s="93" t="s">
        <v>257</v>
      </c>
      <c r="G637" s="523" t="s">
        <v>556</v>
      </c>
      <c r="H637" s="523"/>
      <c r="I637" s="523"/>
      <c r="J637" s="523"/>
      <c r="K637" s="502"/>
      <c r="L637" s="499"/>
    </row>
    <row r="638" spans="1:12" ht="15.6" customHeight="1" x14ac:dyDescent="0.25">
      <c r="A638" s="550"/>
      <c r="B638" s="552"/>
      <c r="C638" s="455"/>
      <c r="D638" s="521"/>
      <c r="E638" s="448"/>
      <c r="F638" s="93" t="s">
        <v>376</v>
      </c>
      <c r="G638" s="523" t="s">
        <v>392</v>
      </c>
      <c r="H638" s="523"/>
      <c r="I638" s="523"/>
      <c r="J638" s="523"/>
      <c r="K638" s="502"/>
      <c r="L638" s="499"/>
    </row>
    <row r="639" spans="1:12" ht="15.6" customHeight="1" x14ac:dyDescent="0.25">
      <c r="A639" s="550"/>
      <c r="B639" s="552"/>
      <c r="C639" s="455"/>
      <c r="D639" s="521"/>
      <c r="E639" s="448"/>
      <c r="F639" s="93" t="s">
        <v>702</v>
      </c>
      <c r="G639" s="523" t="s">
        <v>709</v>
      </c>
      <c r="H639" s="523"/>
      <c r="I639" s="523"/>
      <c r="J639" s="523"/>
      <c r="K639" s="502"/>
      <c r="L639" s="499"/>
    </row>
    <row r="640" spans="1:12" ht="15.6" customHeight="1" x14ac:dyDescent="0.25">
      <c r="A640" s="550"/>
      <c r="B640" s="552"/>
      <c r="C640" s="455"/>
      <c r="D640" s="521"/>
      <c r="E640" s="448"/>
      <c r="F640" s="93" t="s">
        <v>381</v>
      </c>
      <c r="G640" s="523" t="s">
        <v>382</v>
      </c>
      <c r="H640" s="523"/>
      <c r="I640" s="523"/>
      <c r="J640" s="523"/>
      <c r="K640" s="502"/>
      <c r="L640" s="500"/>
    </row>
    <row r="641" spans="1:12" ht="15.6" customHeight="1" x14ac:dyDescent="0.25">
      <c r="A641" s="550"/>
      <c r="B641" s="552"/>
      <c r="C641" s="455"/>
      <c r="D641" s="521"/>
      <c r="E641" s="448"/>
      <c r="F641" s="94" t="s">
        <v>358</v>
      </c>
      <c r="G641" s="523" t="s">
        <v>900</v>
      </c>
      <c r="H641" s="523"/>
      <c r="I641" s="523"/>
      <c r="J641" s="523"/>
      <c r="K641" s="571">
        <v>5</v>
      </c>
      <c r="L641" s="443">
        <v>10911</v>
      </c>
    </row>
    <row r="642" spans="1:12" ht="15.6" customHeight="1" x14ac:dyDescent="0.25">
      <c r="A642" s="550"/>
      <c r="B642" s="552"/>
      <c r="C642" s="455"/>
      <c r="D642" s="521"/>
      <c r="E642" s="448"/>
      <c r="F642" s="93" t="s">
        <v>383</v>
      </c>
      <c r="G642" s="523" t="s">
        <v>394</v>
      </c>
      <c r="H642" s="523"/>
      <c r="I642" s="523"/>
      <c r="J642" s="523"/>
      <c r="K642" s="572"/>
      <c r="L642" s="444" t="e">
        <f>#REF!-#REF!*10%</f>
        <v>#REF!</v>
      </c>
    </row>
    <row r="643" spans="1:12" ht="15.6" customHeight="1" x14ac:dyDescent="0.25">
      <c r="A643" s="550"/>
      <c r="B643" s="552"/>
      <c r="C643" s="455"/>
      <c r="D643" s="521"/>
      <c r="E643" s="448"/>
      <c r="F643" s="93" t="s">
        <v>389</v>
      </c>
      <c r="G643" s="523" t="s">
        <v>390</v>
      </c>
      <c r="H643" s="523"/>
      <c r="I643" s="523"/>
      <c r="J643" s="523"/>
      <c r="K643" s="572"/>
      <c r="L643" s="444" t="e">
        <f>#REF!-#REF!*10%</f>
        <v>#REF!</v>
      </c>
    </row>
    <row r="644" spans="1:12" ht="15.6" customHeight="1" x14ac:dyDescent="0.25">
      <c r="A644" s="550"/>
      <c r="B644" s="552"/>
      <c r="C644" s="455"/>
      <c r="D644" s="521"/>
      <c r="E644" s="448"/>
      <c r="F644" s="93" t="s">
        <v>704</v>
      </c>
      <c r="G644" s="523" t="s">
        <v>705</v>
      </c>
      <c r="H644" s="523"/>
      <c r="I644" s="523"/>
      <c r="J644" s="523"/>
      <c r="K644" s="572"/>
      <c r="L644" s="444" t="e">
        <f>#REF!-#REF!*10%</f>
        <v>#REF!</v>
      </c>
    </row>
    <row r="645" spans="1:12" ht="15.6" customHeight="1" x14ac:dyDescent="0.25">
      <c r="A645" s="550"/>
      <c r="B645" s="552"/>
      <c r="C645" s="455"/>
      <c r="D645" s="521"/>
      <c r="E645" s="448"/>
      <c r="F645" s="93" t="s">
        <v>706</v>
      </c>
      <c r="G645" s="523" t="s">
        <v>390</v>
      </c>
      <c r="H645" s="523"/>
      <c r="I645" s="523"/>
      <c r="J645" s="523"/>
      <c r="K645" s="572"/>
      <c r="L645" s="444" t="e">
        <f>#REF!-#REF!*10%</f>
        <v>#REF!</v>
      </c>
    </row>
    <row r="646" spans="1:12" ht="15.6" customHeight="1" x14ac:dyDescent="0.25">
      <c r="A646" s="550"/>
      <c r="B646" s="552"/>
      <c r="C646" s="455"/>
      <c r="D646" s="521"/>
      <c r="E646" s="448"/>
      <c r="F646" s="93" t="s">
        <v>1271</v>
      </c>
      <c r="G646" s="523" t="s">
        <v>390</v>
      </c>
      <c r="H646" s="523"/>
      <c r="I646" s="523"/>
      <c r="J646" s="523"/>
      <c r="K646" s="572"/>
      <c r="L646" s="444" t="e">
        <f>#REF!-#REF!*10%</f>
        <v>#REF!</v>
      </c>
    </row>
    <row r="647" spans="1:12" ht="15.6" customHeight="1" x14ac:dyDescent="0.25">
      <c r="A647" s="550"/>
      <c r="B647" s="552"/>
      <c r="C647" s="455"/>
      <c r="D647" s="521"/>
      <c r="E647" s="448"/>
      <c r="F647" s="93" t="s">
        <v>707</v>
      </c>
      <c r="G647" s="523" t="s">
        <v>1270</v>
      </c>
      <c r="H647" s="523"/>
      <c r="I647" s="523"/>
      <c r="J647" s="523"/>
      <c r="K647" s="572"/>
      <c r="L647" s="444" t="e">
        <f>#REF!-#REF!*10%</f>
        <v>#REF!</v>
      </c>
    </row>
    <row r="648" spans="1:12" ht="15.6" customHeight="1" x14ac:dyDescent="0.25">
      <c r="A648" s="550"/>
      <c r="B648" s="552"/>
      <c r="C648" s="455"/>
      <c r="D648" s="521"/>
      <c r="E648" s="448"/>
      <c r="F648" s="93" t="s">
        <v>708</v>
      </c>
      <c r="G648" s="523" t="s">
        <v>390</v>
      </c>
      <c r="H648" s="523"/>
      <c r="I648" s="523"/>
      <c r="J648" s="523"/>
      <c r="K648" s="572"/>
      <c r="L648" s="444" t="e">
        <f>#REF!-#REF!*10%</f>
        <v>#REF!</v>
      </c>
    </row>
    <row r="649" spans="1:12" ht="15.6" customHeight="1" x14ac:dyDescent="0.25">
      <c r="A649" s="550"/>
      <c r="B649" s="552"/>
      <c r="C649" s="455"/>
      <c r="D649" s="521"/>
      <c r="E649" s="448"/>
      <c r="F649" s="93" t="s">
        <v>377</v>
      </c>
      <c r="G649" s="523" t="s">
        <v>387</v>
      </c>
      <c r="H649" s="523"/>
      <c r="I649" s="523"/>
      <c r="J649" s="523"/>
      <c r="K649" s="572"/>
      <c r="L649" s="444" t="e">
        <f>#REF!-#REF!*10%</f>
        <v>#REF!</v>
      </c>
    </row>
    <row r="650" spans="1:12" ht="15.6" customHeight="1" x14ac:dyDescent="0.25">
      <c r="A650" s="550"/>
      <c r="B650" s="552"/>
      <c r="C650" s="455"/>
      <c r="D650" s="521"/>
      <c r="E650" s="448"/>
      <c r="F650" s="93" t="s">
        <v>388</v>
      </c>
      <c r="G650" s="523" t="s">
        <v>393</v>
      </c>
      <c r="H650" s="523"/>
      <c r="I650" s="523"/>
      <c r="J650" s="523"/>
      <c r="K650" s="572"/>
      <c r="L650" s="444" t="e">
        <f>#REF!-#REF!*10%</f>
        <v>#REF!</v>
      </c>
    </row>
    <row r="651" spans="1:12" ht="15.6" customHeight="1" x14ac:dyDescent="0.25">
      <c r="A651" s="550"/>
      <c r="B651" s="552"/>
      <c r="C651" s="455"/>
      <c r="D651" s="521"/>
      <c r="E651" s="448"/>
      <c r="F651" s="93" t="s">
        <v>562</v>
      </c>
      <c r="G651" s="523" t="s">
        <v>1024</v>
      </c>
      <c r="H651" s="523"/>
      <c r="I651" s="523"/>
      <c r="J651" s="523"/>
      <c r="K651" s="572"/>
      <c r="L651" s="444" t="e">
        <f>#REF!-#REF!*10%</f>
        <v>#REF!</v>
      </c>
    </row>
    <row r="652" spans="1:12" ht="15.6" customHeight="1" x14ac:dyDescent="0.25">
      <c r="A652" s="550"/>
      <c r="B652" s="552"/>
      <c r="C652" s="455"/>
      <c r="D652" s="521"/>
      <c r="E652" s="448"/>
      <c r="F652" s="93" t="s">
        <v>1183</v>
      </c>
      <c r="G652" s="573" t="s">
        <v>1180</v>
      </c>
      <c r="H652" s="574"/>
      <c r="I652" s="574"/>
      <c r="J652" s="575"/>
      <c r="K652" s="572"/>
      <c r="L652" s="444" t="e">
        <f>#REF!-#REF!*10%</f>
        <v>#REF!</v>
      </c>
    </row>
    <row r="653" spans="1:12" ht="15.6" customHeight="1" x14ac:dyDescent="0.25">
      <c r="A653" s="550"/>
      <c r="B653" s="552"/>
      <c r="C653" s="455"/>
      <c r="D653" s="521"/>
      <c r="E653" s="448"/>
      <c r="F653" s="93" t="s">
        <v>570</v>
      </c>
      <c r="G653" s="523" t="s">
        <v>613</v>
      </c>
      <c r="H653" s="523"/>
      <c r="I653" s="523"/>
      <c r="J653" s="523"/>
      <c r="K653" s="572"/>
      <c r="L653" s="444" t="e">
        <f>#REF!-#REF!*10%</f>
        <v>#REF!</v>
      </c>
    </row>
    <row r="654" spans="1:12" ht="15.6" customHeight="1" x14ac:dyDescent="0.25">
      <c r="A654" s="550"/>
      <c r="B654" s="552"/>
      <c r="C654" s="455"/>
      <c r="D654" s="521"/>
      <c r="E654" s="448"/>
      <c r="F654" s="111" t="s">
        <v>84</v>
      </c>
      <c r="G654" s="526">
        <v>1.2</v>
      </c>
      <c r="H654" s="526"/>
      <c r="I654" s="526"/>
      <c r="J654" s="526"/>
      <c r="K654" s="572"/>
      <c r="L654" s="444" t="e">
        <f>#REF!-#REF!*10%</f>
        <v>#REF!</v>
      </c>
    </row>
    <row r="655" spans="1:12" ht="15" customHeight="1" x14ac:dyDescent="0.25">
      <c r="A655" s="550"/>
      <c r="B655" s="553"/>
      <c r="C655" s="455"/>
      <c r="D655" s="521"/>
      <c r="E655" s="448"/>
      <c r="F655" s="96" t="s">
        <v>1016</v>
      </c>
      <c r="G655" s="454">
        <v>5</v>
      </c>
      <c r="H655" s="454"/>
      <c r="I655" s="454"/>
      <c r="J655" s="454"/>
      <c r="K655" s="572"/>
      <c r="L655" s="511" t="e">
        <f>#REF!-#REF!*10%</f>
        <v>#REF!</v>
      </c>
    </row>
    <row r="656" spans="1:12" ht="15" customHeight="1" x14ac:dyDescent="0.25">
      <c r="A656" s="549">
        <v>5</v>
      </c>
      <c r="B656" s="551"/>
      <c r="C656" s="455" t="s">
        <v>1232</v>
      </c>
      <c r="D656" s="520"/>
      <c r="E656" s="448"/>
      <c r="F656" s="110" t="s">
        <v>81</v>
      </c>
      <c r="G656" s="523" t="s">
        <v>6</v>
      </c>
      <c r="H656" s="523"/>
      <c r="I656" s="523"/>
      <c r="J656" s="523"/>
      <c r="K656" s="560">
        <v>3</v>
      </c>
      <c r="L656" s="498">
        <v>10966</v>
      </c>
    </row>
    <row r="657" spans="1:12" ht="15" customHeight="1" x14ac:dyDescent="0.25">
      <c r="A657" s="550"/>
      <c r="B657" s="552"/>
      <c r="C657" s="455"/>
      <c r="D657" s="521"/>
      <c r="E657" s="448"/>
      <c r="F657" s="110" t="s">
        <v>80</v>
      </c>
      <c r="G657" s="469">
        <v>42</v>
      </c>
      <c r="H657" s="469"/>
      <c r="I657" s="469"/>
      <c r="J657" s="469"/>
      <c r="K657" s="502"/>
      <c r="L657" s="499"/>
    </row>
    <row r="658" spans="1:12" ht="15" customHeight="1" x14ac:dyDescent="0.25">
      <c r="A658" s="550"/>
      <c r="B658" s="552"/>
      <c r="C658" s="455"/>
      <c r="D658" s="521"/>
      <c r="E658" s="448"/>
      <c r="F658" s="110" t="s">
        <v>8</v>
      </c>
      <c r="G658" s="240">
        <v>3000</v>
      </c>
      <c r="H658" s="241">
        <v>4000</v>
      </c>
      <c r="I658" s="312">
        <v>5000</v>
      </c>
      <c r="J658" s="242">
        <v>6000</v>
      </c>
      <c r="K658" s="502"/>
      <c r="L658" s="499"/>
    </row>
    <row r="659" spans="1:12" ht="15" customHeight="1" x14ac:dyDescent="0.25">
      <c r="A659" s="550"/>
      <c r="B659" s="552"/>
      <c r="C659" s="455"/>
      <c r="D659" s="521"/>
      <c r="E659" s="448"/>
      <c r="F659" s="110" t="s">
        <v>817</v>
      </c>
      <c r="G659" s="243">
        <f>G657*114</f>
        <v>4788</v>
      </c>
      <c r="H659" s="244">
        <f>G657*128</f>
        <v>5376</v>
      </c>
      <c r="I659" s="313">
        <f>G657*143</f>
        <v>6006</v>
      </c>
      <c r="J659" s="245">
        <f>G657*148</f>
        <v>6216</v>
      </c>
      <c r="K659" s="502"/>
      <c r="L659" s="499"/>
    </row>
    <row r="660" spans="1:12" ht="15" customHeight="1" x14ac:dyDescent="0.25">
      <c r="A660" s="550"/>
      <c r="B660" s="552"/>
      <c r="C660" s="455"/>
      <c r="D660" s="521"/>
      <c r="E660" s="448"/>
      <c r="F660" s="110" t="s">
        <v>1269</v>
      </c>
      <c r="G660" s="451">
        <v>0.98</v>
      </c>
      <c r="H660" s="451"/>
      <c r="I660" s="451"/>
      <c r="J660" s="451"/>
      <c r="K660" s="502"/>
      <c r="L660" s="499"/>
    </row>
    <row r="661" spans="1:12" ht="15" customHeight="1" x14ac:dyDescent="0.25">
      <c r="A661" s="550"/>
      <c r="B661" s="552"/>
      <c r="C661" s="455"/>
      <c r="D661" s="521"/>
      <c r="E661" s="448"/>
      <c r="F661" s="93" t="s">
        <v>699</v>
      </c>
      <c r="G661" s="523" t="s">
        <v>700</v>
      </c>
      <c r="H661" s="523"/>
      <c r="I661" s="523"/>
      <c r="J661" s="523"/>
      <c r="K661" s="502"/>
      <c r="L661" s="499"/>
    </row>
    <row r="662" spans="1:12" ht="15" customHeight="1" x14ac:dyDescent="0.25">
      <c r="A662" s="550"/>
      <c r="B662" s="552"/>
      <c r="C662" s="455"/>
      <c r="D662" s="521"/>
      <c r="E662" s="448"/>
      <c r="F662" s="93" t="s">
        <v>1181</v>
      </c>
      <c r="G662" s="462" t="s">
        <v>1179</v>
      </c>
      <c r="H662" s="463"/>
      <c r="I662" s="463"/>
      <c r="J662" s="464"/>
      <c r="K662" s="502"/>
      <c r="L662" s="499"/>
    </row>
    <row r="663" spans="1:12" ht="15" customHeight="1" x14ac:dyDescent="0.25">
      <c r="A663" s="550"/>
      <c r="B663" s="552"/>
      <c r="C663" s="455"/>
      <c r="D663" s="521"/>
      <c r="E663" s="448"/>
      <c r="F663" s="110" t="s">
        <v>83</v>
      </c>
      <c r="G663" s="524">
        <v>66</v>
      </c>
      <c r="H663" s="524"/>
      <c r="I663" s="524"/>
      <c r="J663" s="524"/>
      <c r="K663" s="502"/>
      <c r="L663" s="499"/>
    </row>
    <row r="664" spans="1:12" ht="15" customHeight="1" x14ac:dyDescent="0.25">
      <c r="A664" s="550"/>
      <c r="B664" s="552"/>
      <c r="C664" s="455"/>
      <c r="D664" s="521"/>
      <c r="E664" s="448"/>
      <c r="F664" s="112" t="s">
        <v>396</v>
      </c>
      <c r="G664" s="523" t="s">
        <v>908</v>
      </c>
      <c r="H664" s="523"/>
      <c r="I664" s="523"/>
      <c r="J664" s="523"/>
      <c r="K664" s="502"/>
      <c r="L664" s="499"/>
    </row>
    <row r="665" spans="1:12" ht="15" customHeight="1" x14ac:dyDescent="0.25">
      <c r="A665" s="550"/>
      <c r="B665" s="552"/>
      <c r="C665" s="455"/>
      <c r="D665" s="521"/>
      <c r="E665" s="448"/>
      <c r="F665" s="110" t="s">
        <v>256</v>
      </c>
      <c r="G665" s="524" t="s">
        <v>60</v>
      </c>
      <c r="H665" s="524"/>
      <c r="I665" s="524"/>
      <c r="J665" s="524"/>
      <c r="K665" s="502"/>
      <c r="L665" s="499"/>
    </row>
    <row r="666" spans="1:12" ht="15.6" customHeight="1" x14ac:dyDescent="0.25">
      <c r="A666" s="550"/>
      <c r="B666" s="552"/>
      <c r="C666" s="455"/>
      <c r="D666" s="521"/>
      <c r="E666" s="448"/>
      <c r="F666" s="93" t="s">
        <v>379</v>
      </c>
      <c r="G666" s="523" t="s">
        <v>380</v>
      </c>
      <c r="H666" s="523"/>
      <c r="I666" s="523"/>
      <c r="J666" s="523"/>
      <c r="K666" s="502"/>
      <c r="L666" s="499"/>
    </row>
    <row r="667" spans="1:12" ht="15.6" customHeight="1" x14ac:dyDescent="0.25">
      <c r="A667" s="550"/>
      <c r="B667" s="552"/>
      <c r="C667" s="455"/>
      <c r="D667" s="521"/>
      <c r="E667" s="448"/>
      <c r="F667" s="93" t="s">
        <v>701</v>
      </c>
      <c r="G667" s="523">
        <v>100000</v>
      </c>
      <c r="H667" s="523"/>
      <c r="I667" s="523"/>
      <c r="J667" s="523"/>
      <c r="K667" s="502"/>
      <c r="L667" s="499"/>
    </row>
    <row r="668" spans="1:12" ht="15.6" customHeight="1" x14ac:dyDescent="0.25">
      <c r="A668" s="550"/>
      <c r="B668" s="552"/>
      <c r="C668" s="455"/>
      <c r="D668" s="521"/>
      <c r="E668" s="448"/>
      <c r="F668" s="93" t="s">
        <v>257</v>
      </c>
      <c r="G668" s="523" t="s">
        <v>556</v>
      </c>
      <c r="H668" s="523"/>
      <c r="I668" s="523"/>
      <c r="J668" s="523"/>
      <c r="K668" s="502"/>
      <c r="L668" s="499"/>
    </row>
    <row r="669" spans="1:12" ht="15.6" customHeight="1" x14ac:dyDescent="0.25">
      <c r="A669" s="550"/>
      <c r="B669" s="552"/>
      <c r="C669" s="455"/>
      <c r="D669" s="521"/>
      <c r="E669" s="448"/>
      <c r="F669" s="93" t="s">
        <v>376</v>
      </c>
      <c r="G669" s="523" t="s">
        <v>392</v>
      </c>
      <c r="H669" s="523"/>
      <c r="I669" s="523"/>
      <c r="J669" s="523"/>
      <c r="K669" s="502"/>
      <c r="L669" s="499"/>
    </row>
    <row r="670" spans="1:12" ht="15.6" customHeight="1" x14ac:dyDescent="0.25">
      <c r="A670" s="550"/>
      <c r="B670" s="552"/>
      <c r="C670" s="455"/>
      <c r="D670" s="521"/>
      <c r="E670" s="448"/>
      <c r="F670" s="93" t="s">
        <v>702</v>
      </c>
      <c r="G670" s="523" t="s">
        <v>709</v>
      </c>
      <c r="H670" s="523"/>
      <c r="I670" s="523"/>
      <c r="J670" s="523"/>
      <c r="K670" s="502"/>
      <c r="L670" s="499"/>
    </row>
    <row r="671" spans="1:12" ht="15.6" customHeight="1" x14ac:dyDescent="0.25">
      <c r="A671" s="550"/>
      <c r="B671" s="552"/>
      <c r="C671" s="455"/>
      <c r="D671" s="521"/>
      <c r="E671" s="448"/>
      <c r="F671" s="93" t="s">
        <v>381</v>
      </c>
      <c r="G671" s="523" t="s">
        <v>382</v>
      </c>
      <c r="H671" s="523"/>
      <c r="I671" s="523"/>
      <c r="J671" s="523"/>
      <c r="K671" s="502"/>
      <c r="L671" s="500"/>
    </row>
    <row r="672" spans="1:12" ht="15.6" customHeight="1" x14ac:dyDescent="0.25">
      <c r="A672" s="550"/>
      <c r="B672" s="552"/>
      <c r="C672" s="455"/>
      <c r="D672" s="521"/>
      <c r="E672" s="448"/>
      <c r="F672" s="94" t="s">
        <v>358</v>
      </c>
      <c r="G672" s="523" t="s">
        <v>900</v>
      </c>
      <c r="H672" s="523"/>
      <c r="I672" s="523"/>
      <c r="J672" s="523"/>
      <c r="K672" s="571">
        <v>5</v>
      </c>
      <c r="L672" s="443">
        <v>11733</v>
      </c>
    </row>
    <row r="673" spans="1:12" ht="15.6" customHeight="1" x14ac:dyDescent="0.25">
      <c r="A673" s="550"/>
      <c r="B673" s="552"/>
      <c r="C673" s="455"/>
      <c r="D673" s="521"/>
      <c r="E673" s="448"/>
      <c r="F673" s="93" t="s">
        <v>383</v>
      </c>
      <c r="G673" s="523" t="s">
        <v>394</v>
      </c>
      <c r="H673" s="523"/>
      <c r="I673" s="523"/>
      <c r="J673" s="523"/>
      <c r="K673" s="572"/>
      <c r="L673" s="444" t="e">
        <f>#REF!-#REF!*10%</f>
        <v>#REF!</v>
      </c>
    </row>
    <row r="674" spans="1:12" ht="15.6" customHeight="1" x14ac:dyDescent="0.25">
      <c r="A674" s="550"/>
      <c r="B674" s="552"/>
      <c r="C674" s="455"/>
      <c r="D674" s="521"/>
      <c r="E674" s="448"/>
      <c r="F674" s="93" t="s">
        <v>389</v>
      </c>
      <c r="G674" s="523" t="s">
        <v>390</v>
      </c>
      <c r="H674" s="523"/>
      <c r="I674" s="523"/>
      <c r="J674" s="523"/>
      <c r="K674" s="572"/>
      <c r="L674" s="444" t="e">
        <f>#REF!-#REF!*10%</f>
        <v>#REF!</v>
      </c>
    </row>
    <row r="675" spans="1:12" ht="15.6" customHeight="1" x14ac:dyDescent="0.25">
      <c r="A675" s="550"/>
      <c r="B675" s="552"/>
      <c r="C675" s="455"/>
      <c r="D675" s="521"/>
      <c r="E675" s="448"/>
      <c r="F675" s="93" t="s">
        <v>704</v>
      </c>
      <c r="G675" s="523" t="s">
        <v>705</v>
      </c>
      <c r="H675" s="523"/>
      <c r="I675" s="523"/>
      <c r="J675" s="523"/>
      <c r="K675" s="572"/>
      <c r="L675" s="444" t="e">
        <f>#REF!-#REF!*10%</f>
        <v>#REF!</v>
      </c>
    </row>
    <row r="676" spans="1:12" ht="15.6" customHeight="1" x14ac:dyDescent="0.25">
      <c r="A676" s="550"/>
      <c r="B676" s="552"/>
      <c r="C676" s="455"/>
      <c r="D676" s="521"/>
      <c r="E676" s="448"/>
      <c r="F676" s="93" t="s">
        <v>706</v>
      </c>
      <c r="G676" s="523" t="s">
        <v>390</v>
      </c>
      <c r="H676" s="523"/>
      <c r="I676" s="523"/>
      <c r="J676" s="523"/>
      <c r="K676" s="572"/>
      <c r="L676" s="444" t="e">
        <f>#REF!-#REF!*10%</f>
        <v>#REF!</v>
      </c>
    </row>
    <row r="677" spans="1:12" ht="15.6" customHeight="1" x14ac:dyDescent="0.25">
      <c r="A677" s="550"/>
      <c r="B677" s="552"/>
      <c r="C677" s="455"/>
      <c r="D677" s="521"/>
      <c r="E677" s="448"/>
      <c r="F677" s="93" t="s">
        <v>1271</v>
      </c>
      <c r="G677" s="523" t="s">
        <v>390</v>
      </c>
      <c r="H677" s="523"/>
      <c r="I677" s="523"/>
      <c r="J677" s="523"/>
      <c r="K677" s="572"/>
      <c r="L677" s="444" t="e">
        <f>#REF!-#REF!*10%</f>
        <v>#REF!</v>
      </c>
    </row>
    <row r="678" spans="1:12" ht="15.6" customHeight="1" x14ac:dyDescent="0.25">
      <c r="A678" s="550"/>
      <c r="B678" s="552"/>
      <c r="C678" s="455"/>
      <c r="D678" s="521"/>
      <c r="E678" s="448"/>
      <c r="F678" s="93" t="s">
        <v>707</v>
      </c>
      <c r="G678" s="523" t="s">
        <v>1270</v>
      </c>
      <c r="H678" s="523"/>
      <c r="I678" s="523"/>
      <c r="J678" s="523"/>
      <c r="K678" s="572"/>
      <c r="L678" s="444" t="e">
        <f>#REF!-#REF!*10%</f>
        <v>#REF!</v>
      </c>
    </row>
    <row r="679" spans="1:12" ht="15.6" customHeight="1" x14ac:dyDescent="0.25">
      <c r="A679" s="550"/>
      <c r="B679" s="552"/>
      <c r="C679" s="455"/>
      <c r="D679" s="521"/>
      <c r="E679" s="448"/>
      <c r="F679" s="93" t="s">
        <v>708</v>
      </c>
      <c r="G679" s="523" t="s">
        <v>390</v>
      </c>
      <c r="H679" s="523"/>
      <c r="I679" s="523"/>
      <c r="J679" s="523"/>
      <c r="K679" s="572"/>
      <c r="L679" s="444" t="e">
        <f>#REF!-#REF!*10%</f>
        <v>#REF!</v>
      </c>
    </row>
    <row r="680" spans="1:12" ht="15.6" customHeight="1" x14ac:dyDescent="0.25">
      <c r="A680" s="550"/>
      <c r="B680" s="552"/>
      <c r="C680" s="455"/>
      <c r="D680" s="521"/>
      <c r="E680" s="448"/>
      <c r="F680" s="93" t="s">
        <v>377</v>
      </c>
      <c r="G680" s="523" t="s">
        <v>387</v>
      </c>
      <c r="H680" s="523"/>
      <c r="I680" s="523"/>
      <c r="J680" s="523"/>
      <c r="K680" s="572"/>
      <c r="L680" s="444" t="e">
        <f>#REF!-#REF!*10%</f>
        <v>#REF!</v>
      </c>
    </row>
    <row r="681" spans="1:12" ht="15.6" customHeight="1" x14ac:dyDescent="0.25">
      <c r="A681" s="550"/>
      <c r="B681" s="552"/>
      <c r="C681" s="455"/>
      <c r="D681" s="521"/>
      <c r="E681" s="448"/>
      <c r="F681" s="93" t="s">
        <v>388</v>
      </c>
      <c r="G681" s="523" t="s">
        <v>393</v>
      </c>
      <c r="H681" s="523"/>
      <c r="I681" s="523"/>
      <c r="J681" s="523"/>
      <c r="K681" s="572"/>
      <c r="L681" s="444" t="e">
        <f>#REF!-#REF!*10%</f>
        <v>#REF!</v>
      </c>
    </row>
    <row r="682" spans="1:12" ht="15.6" customHeight="1" x14ac:dyDescent="0.25">
      <c r="A682" s="550"/>
      <c r="B682" s="552"/>
      <c r="C682" s="455"/>
      <c r="D682" s="521"/>
      <c r="E682" s="448"/>
      <c r="F682" s="93" t="s">
        <v>562</v>
      </c>
      <c r="G682" s="523" t="s">
        <v>1024</v>
      </c>
      <c r="H682" s="523"/>
      <c r="I682" s="523"/>
      <c r="J682" s="523"/>
      <c r="K682" s="572"/>
      <c r="L682" s="444" t="e">
        <f>#REF!-#REF!*10%</f>
        <v>#REF!</v>
      </c>
    </row>
    <row r="683" spans="1:12" ht="15.6" customHeight="1" x14ac:dyDescent="0.25">
      <c r="A683" s="550"/>
      <c r="B683" s="552"/>
      <c r="C683" s="455"/>
      <c r="D683" s="521"/>
      <c r="E683" s="448"/>
      <c r="F683" s="93" t="s">
        <v>1183</v>
      </c>
      <c r="G683" s="573" t="s">
        <v>1180</v>
      </c>
      <c r="H683" s="574"/>
      <c r="I683" s="574"/>
      <c r="J683" s="575"/>
      <c r="K683" s="572"/>
      <c r="L683" s="444" t="e">
        <f>#REF!-#REF!*10%</f>
        <v>#REF!</v>
      </c>
    </row>
    <row r="684" spans="1:12" ht="15.6" customHeight="1" x14ac:dyDescent="0.25">
      <c r="A684" s="550"/>
      <c r="B684" s="552"/>
      <c r="C684" s="455"/>
      <c r="D684" s="521"/>
      <c r="E684" s="448"/>
      <c r="F684" s="93" t="s">
        <v>570</v>
      </c>
      <c r="G684" s="523" t="s">
        <v>613</v>
      </c>
      <c r="H684" s="523"/>
      <c r="I684" s="523"/>
      <c r="J684" s="523"/>
      <c r="K684" s="572"/>
      <c r="L684" s="444" t="e">
        <f>#REF!-#REF!*10%</f>
        <v>#REF!</v>
      </c>
    </row>
    <row r="685" spans="1:12" ht="15.6" customHeight="1" x14ac:dyDescent="0.25">
      <c r="A685" s="550"/>
      <c r="B685" s="552"/>
      <c r="C685" s="455"/>
      <c r="D685" s="521"/>
      <c r="E685" s="448"/>
      <c r="F685" s="111" t="s">
        <v>84</v>
      </c>
      <c r="G685" s="526">
        <v>1.2</v>
      </c>
      <c r="H685" s="526"/>
      <c r="I685" s="526"/>
      <c r="J685" s="526"/>
      <c r="K685" s="572"/>
      <c r="L685" s="444" t="e">
        <f>#REF!-#REF!*10%</f>
        <v>#REF!</v>
      </c>
    </row>
    <row r="686" spans="1:12" ht="15" customHeight="1" x14ac:dyDescent="0.25">
      <c r="A686" s="550"/>
      <c r="B686" s="553"/>
      <c r="C686" s="455"/>
      <c r="D686" s="521"/>
      <c r="E686" s="448"/>
      <c r="F686" s="96" t="s">
        <v>1016</v>
      </c>
      <c r="G686" s="454">
        <v>5</v>
      </c>
      <c r="H686" s="454"/>
      <c r="I686" s="454"/>
      <c r="J686" s="454"/>
      <c r="K686" s="572"/>
      <c r="L686" s="511" t="e">
        <f>#REF!-#REF!*10%</f>
        <v>#REF!</v>
      </c>
    </row>
    <row r="687" spans="1:12" ht="15" customHeight="1" x14ac:dyDescent="0.25">
      <c r="A687" s="549">
        <v>6</v>
      </c>
      <c r="B687" s="551"/>
      <c r="C687" s="455" t="s">
        <v>1233</v>
      </c>
      <c r="D687" s="520"/>
      <c r="E687" s="448"/>
      <c r="F687" s="110" t="s">
        <v>81</v>
      </c>
      <c r="G687" s="523" t="s">
        <v>6</v>
      </c>
      <c r="H687" s="523"/>
      <c r="I687" s="523"/>
      <c r="J687" s="523"/>
      <c r="K687" s="560">
        <v>3</v>
      </c>
      <c r="L687" s="498">
        <v>12121</v>
      </c>
    </row>
    <row r="688" spans="1:12" ht="15" customHeight="1" x14ac:dyDescent="0.25">
      <c r="A688" s="550"/>
      <c r="B688" s="552"/>
      <c r="C688" s="455"/>
      <c r="D688" s="521"/>
      <c r="E688" s="448"/>
      <c r="F688" s="110" t="s">
        <v>80</v>
      </c>
      <c r="G688" s="469">
        <v>52</v>
      </c>
      <c r="H688" s="469"/>
      <c r="I688" s="469"/>
      <c r="J688" s="469"/>
      <c r="K688" s="502"/>
      <c r="L688" s="499"/>
    </row>
    <row r="689" spans="1:12" ht="15" customHeight="1" x14ac:dyDescent="0.25">
      <c r="A689" s="550"/>
      <c r="B689" s="552"/>
      <c r="C689" s="455"/>
      <c r="D689" s="521"/>
      <c r="E689" s="448"/>
      <c r="F689" s="110" t="s">
        <v>8</v>
      </c>
      <c r="G689" s="240">
        <v>3000</v>
      </c>
      <c r="H689" s="241">
        <v>4000</v>
      </c>
      <c r="I689" s="312">
        <v>5000</v>
      </c>
      <c r="J689" s="242">
        <v>6000</v>
      </c>
      <c r="K689" s="502"/>
      <c r="L689" s="499"/>
    </row>
    <row r="690" spans="1:12" ht="15" customHeight="1" x14ac:dyDescent="0.25">
      <c r="A690" s="550"/>
      <c r="B690" s="552"/>
      <c r="C690" s="455"/>
      <c r="D690" s="521"/>
      <c r="E690" s="448"/>
      <c r="F690" s="110" t="s">
        <v>817</v>
      </c>
      <c r="G690" s="243">
        <f>G688*114</f>
        <v>5928</v>
      </c>
      <c r="H690" s="244">
        <f>G688*128</f>
        <v>6656</v>
      </c>
      <c r="I690" s="313">
        <f>G688*143</f>
        <v>7436</v>
      </c>
      <c r="J690" s="245">
        <f>G688*148</f>
        <v>7696</v>
      </c>
      <c r="K690" s="502"/>
      <c r="L690" s="499"/>
    </row>
    <row r="691" spans="1:12" ht="15" customHeight="1" x14ac:dyDescent="0.25">
      <c r="A691" s="550"/>
      <c r="B691" s="552"/>
      <c r="C691" s="455"/>
      <c r="D691" s="521"/>
      <c r="E691" s="448"/>
      <c r="F691" s="110" t="s">
        <v>1269</v>
      </c>
      <c r="G691" s="451">
        <v>0.98</v>
      </c>
      <c r="H691" s="451"/>
      <c r="I691" s="451"/>
      <c r="J691" s="451"/>
      <c r="K691" s="502"/>
      <c r="L691" s="499"/>
    </row>
    <row r="692" spans="1:12" ht="15" customHeight="1" x14ac:dyDescent="0.25">
      <c r="A692" s="550"/>
      <c r="B692" s="552"/>
      <c r="C692" s="455"/>
      <c r="D692" s="521"/>
      <c r="E692" s="448"/>
      <c r="F692" s="93" t="s">
        <v>699</v>
      </c>
      <c r="G692" s="523" t="s">
        <v>700</v>
      </c>
      <c r="H692" s="523"/>
      <c r="I692" s="523"/>
      <c r="J692" s="523"/>
      <c r="K692" s="502"/>
      <c r="L692" s="499"/>
    </row>
    <row r="693" spans="1:12" ht="15" customHeight="1" x14ac:dyDescent="0.25">
      <c r="A693" s="550"/>
      <c r="B693" s="552"/>
      <c r="C693" s="455"/>
      <c r="D693" s="521"/>
      <c r="E693" s="448"/>
      <c r="F693" s="93" t="s">
        <v>1181</v>
      </c>
      <c r="G693" s="462" t="s">
        <v>1179</v>
      </c>
      <c r="H693" s="463"/>
      <c r="I693" s="463"/>
      <c r="J693" s="464"/>
      <c r="K693" s="502"/>
      <c r="L693" s="499"/>
    </row>
    <row r="694" spans="1:12" ht="15" customHeight="1" x14ac:dyDescent="0.25">
      <c r="A694" s="550"/>
      <c r="B694" s="552"/>
      <c r="C694" s="455"/>
      <c r="D694" s="521"/>
      <c r="E694" s="448"/>
      <c r="F694" s="110" t="s">
        <v>83</v>
      </c>
      <c r="G694" s="524">
        <v>66</v>
      </c>
      <c r="H694" s="524"/>
      <c r="I694" s="524"/>
      <c r="J694" s="524"/>
      <c r="K694" s="502"/>
      <c r="L694" s="499"/>
    </row>
    <row r="695" spans="1:12" ht="15" customHeight="1" x14ac:dyDescent="0.25">
      <c r="A695" s="550"/>
      <c r="B695" s="552"/>
      <c r="C695" s="455"/>
      <c r="D695" s="521"/>
      <c r="E695" s="448"/>
      <c r="F695" s="112" t="s">
        <v>396</v>
      </c>
      <c r="G695" s="523" t="s">
        <v>908</v>
      </c>
      <c r="H695" s="523"/>
      <c r="I695" s="523"/>
      <c r="J695" s="523"/>
      <c r="K695" s="502"/>
      <c r="L695" s="499"/>
    </row>
    <row r="696" spans="1:12" ht="15" customHeight="1" x14ac:dyDescent="0.25">
      <c r="A696" s="550"/>
      <c r="B696" s="552"/>
      <c r="C696" s="455"/>
      <c r="D696" s="521"/>
      <c r="E696" s="448"/>
      <c r="F696" s="110" t="s">
        <v>256</v>
      </c>
      <c r="G696" s="524" t="s">
        <v>70</v>
      </c>
      <c r="H696" s="524"/>
      <c r="I696" s="524"/>
      <c r="J696" s="524"/>
      <c r="K696" s="502"/>
      <c r="L696" s="499"/>
    </row>
    <row r="697" spans="1:12" ht="15.6" customHeight="1" x14ac:dyDescent="0.25">
      <c r="A697" s="550"/>
      <c r="B697" s="552"/>
      <c r="C697" s="455"/>
      <c r="D697" s="521"/>
      <c r="E697" s="448"/>
      <c r="F697" s="93" t="s">
        <v>379</v>
      </c>
      <c r="G697" s="523" t="s">
        <v>380</v>
      </c>
      <c r="H697" s="523"/>
      <c r="I697" s="523"/>
      <c r="J697" s="523"/>
      <c r="K697" s="502"/>
      <c r="L697" s="499"/>
    </row>
    <row r="698" spans="1:12" ht="15.6" customHeight="1" x14ac:dyDescent="0.25">
      <c r="A698" s="550"/>
      <c r="B698" s="552"/>
      <c r="C698" s="455"/>
      <c r="D698" s="521"/>
      <c r="E698" s="448"/>
      <c r="F698" s="93" t="s">
        <v>701</v>
      </c>
      <c r="G698" s="523">
        <v>100000</v>
      </c>
      <c r="H698" s="523"/>
      <c r="I698" s="523"/>
      <c r="J698" s="523"/>
      <c r="K698" s="502"/>
      <c r="L698" s="499"/>
    </row>
    <row r="699" spans="1:12" ht="15.6" customHeight="1" x14ac:dyDescent="0.25">
      <c r="A699" s="550"/>
      <c r="B699" s="552"/>
      <c r="C699" s="455"/>
      <c r="D699" s="521"/>
      <c r="E699" s="448"/>
      <c r="F699" s="93" t="s">
        <v>257</v>
      </c>
      <c r="G699" s="523" t="s">
        <v>556</v>
      </c>
      <c r="H699" s="523"/>
      <c r="I699" s="523"/>
      <c r="J699" s="523"/>
      <c r="K699" s="502"/>
      <c r="L699" s="499"/>
    </row>
    <row r="700" spans="1:12" ht="15.6" customHeight="1" x14ac:dyDescent="0.25">
      <c r="A700" s="550"/>
      <c r="B700" s="552"/>
      <c r="C700" s="455"/>
      <c r="D700" s="521"/>
      <c r="E700" s="448"/>
      <c r="F700" s="93" t="s">
        <v>376</v>
      </c>
      <c r="G700" s="523" t="s">
        <v>392</v>
      </c>
      <c r="H700" s="523"/>
      <c r="I700" s="523"/>
      <c r="J700" s="523"/>
      <c r="K700" s="502"/>
      <c r="L700" s="499"/>
    </row>
    <row r="701" spans="1:12" ht="15.6" customHeight="1" x14ac:dyDescent="0.25">
      <c r="A701" s="550"/>
      <c r="B701" s="552"/>
      <c r="C701" s="455"/>
      <c r="D701" s="521"/>
      <c r="E701" s="448"/>
      <c r="F701" s="93" t="s">
        <v>702</v>
      </c>
      <c r="G701" s="523" t="s">
        <v>709</v>
      </c>
      <c r="H701" s="523"/>
      <c r="I701" s="523"/>
      <c r="J701" s="523"/>
      <c r="K701" s="502"/>
      <c r="L701" s="499"/>
    </row>
    <row r="702" spans="1:12" ht="15.6" customHeight="1" x14ac:dyDescent="0.25">
      <c r="A702" s="550"/>
      <c r="B702" s="552"/>
      <c r="C702" s="455"/>
      <c r="D702" s="521"/>
      <c r="E702" s="448"/>
      <c r="F702" s="93" t="s">
        <v>381</v>
      </c>
      <c r="G702" s="523" t="s">
        <v>382</v>
      </c>
      <c r="H702" s="523"/>
      <c r="I702" s="523"/>
      <c r="J702" s="523"/>
      <c r="K702" s="502"/>
      <c r="L702" s="500"/>
    </row>
    <row r="703" spans="1:12" ht="15.6" customHeight="1" x14ac:dyDescent="0.25">
      <c r="A703" s="550"/>
      <c r="B703" s="552"/>
      <c r="C703" s="455"/>
      <c r="D703" s="521"/>
      <c r="E703" s="448"/>
      <c r="F703" s="94" t="s">
        <v>358</v>
      </c>
      <c r="G703" s="523" t="s">
        <v>900</v>
      </c>
      <c r="H703" s="523"/>
      <c r="I703" s="523"/>
      <c r="J703" s="523"/>
      <c r="K703" s="571">
        <v>5</v>
      </c>
      <c r="L703" s="443">
        <v>12970</v>
      </c>
    </row>
    <row r="704" spans="1:12" ht="15.6" customHeight="1" x14ac:dyDescent="0.25">
      <c r="A704" s="550"/>
      <c r="B704" s="552"/>
      <c r="C704" s="455"/>
      <c r="D704" s="521"/>
      <c r="E704" s="448"/>
      <c r="F704" s="93" t="s">
        <v>383</v>
      </c>
      <c r="G704" s="523" t="s">
        <v>394</v>
      </c>
      <c r="H704" s="523"/>
      <c r="I704" s="523"/>
      <c r="J704" s="523"/>
      <c r="K704" s="572"/>
      <c r="L704" s="444" t="e">
        <f>#REF!-#REF!*10%</f>
        <v>#REF!</v>
      </c>
    </row>
    <row r="705" spans="1:12" ht="15.6" customHeight="1" x14ac:dyDescent="0.25">
      <c r="A705" s="550"/>
      <c r="B705" s="552"/>
      <c r="C705" s="455"/>
      <c r="D705" s="521"/>
      <c r="E705" s="448"/>
      <c r="F705" s="93" t="s">
        <v>389</v>
      </c>
      <c r="G705" s="523" t="s">
        <v>390</v>
      </c>
      <c r="H705" s="523"/>
      <c r="I705" s="523"/>
      <c r="J705" s="523"/>
      <c r="K705" s="572"/>
      <c r="L705" s="444" t="e">
        <f>#REF!-#REF!*10%</f>
        <v>#REF!</v>
      </c>
    </row>
    <row r="706" spans="1:12" ht="15.6" customHeight="1" x14ac:dyDescent="0.25">
      <c r="A706" s="550"/>
      <c r="B706" s="552"/>
      <c r="C706" s="455"/>
      <c r="D706" s="521"/>
      <c r="E706" s="448"/>
      <c r="F706" s="93" t="s">
        <v>704</v>
      </c>
      <c r="G706" s="523" t="s">
        <v>705</v>
      </c>
      <c r="H706" s="523"/>
      <c r="I706" s="523"/>
      <c r="J706" s="523"/>
      <c r="K706" s="572"/>
      <c r="L706" s="444" t="e">
        <f>#REF!-#REF!*10%</f>
        <v>#REF!</v>
      </c>
    </row>
    <row r="707" spans="1:12" ht="15.6" customHeight="1" x14ac:dyDescent="0.25">
      <c r="A707" s="550"/>
      <c r="B707" s="552"/>
      <c r="C707" s="455"/>
      <c r="D707" s="521"/>
      <c r="E707" s="448"/>
      <c r="F707" s="93" t="s">
        <v>706</v>
      </c>
      <c r="G707" s="523" t="s">
        <v>390</v>
      </c>
      <c r="H707" s="523"/>
      <c r="I707" s="523"/>
      <c r="J707" s="523"/>
      <c r="K707" s="572"/>
      <c r="L707" s="444" t="e">
        <f>#REF!-#REF!*10%</f>
        <v>#REF!</v>
      </c>
    </row>
    <row r="708" spans="1:12" ht="15.6" customHeight="1" x14ac:dyDescent="0.25">
      <c r="A708" s="550"/>
      <c r="B708" s="552"/>
      <c r="C708" s="455"/>
      <c r="D708" s="521"/>
      <c r="E708" s="448"/>
      <c r="F708" s="93" t="s">
        <v>1271</v>
      </c>
      <c r="G708" s="523" t="s">
        <v>390</v>
      </c>
      <c r="H708" s="523"/>
      <c r="I708" s="523"/>
      <c r="J708" s="523"/>
      <c r="K708" s="572"/>
      <c r="L708" s="444" t="e">
        <f>#REF!-#REF!*10%</f>
        <v>#REF!</v>
      </c>
    </row>
    <row r="709" spans="1:12" ht="15.6" customHeight="1" x14ac:dyDescent="0.25">
      <c r="A709" s="550"/>
      <c r="B709" s="552"/>
      <c r="C709" s="455"/>
      <c r="D709" s="521"/>
      <c r="E709" s="448"/>
      <c r="F709" s="93" t="s">
        <v>707</v>
      </c>
      <c r="G709" s="523" t="s">
        <v>1270</v>
      </c>
      <c r="H709" s="523"/>
      <c r="I709" s="523"/>
      <c r="J709" s="523"/>
      <c r="K709" s="572"/>
      <c r="L709" s="444" t="e">
        <f>#REF!-#REF!*10%</f>
        <v>#REF!</v>
      </c>
    </row>
    <row r="710" spans="1:12" ht="15.6" customHeight="1" x14ac:dyDescent="0.25">
      <c r="A710" s="550"/>
      <c r="B710" s="552"/>
      <c r="C710" s="455"/>
      <c r="D710" s="521"/>
      <c r="E710" s="448"/>
      <c r="F710" s="93" t="s">
        <v>708</v>
      </c>
      <c r="G710" s="523" t="s">
        <v>390</v>
      </c>
      <c r="H710" s="523"/>
      <c r="I710" s="523"/>
      <c r="J710" s="523"/>
      <c r="K710" s="572"/>
      <c r="L710" s="444" t="e">
        <f>#REF!-#REF!*10%</f>
        <v>#REF!</v>
      </c>
    </row>
    <row r="711" spans="1:12" ht="15.6" customHeight="1" x14ac:dyDescent="0.25">
      <c r="A711" s="550"/>
      <c r="B711" s="552"/>
      <c r="C711" s="455"/>
      <c r="D711" s="521"/>
      <c r="E711" s="448"/>
      <c r="F711" s="93" t="s">
        <v>377</v>
      </c>
      <c r="G711" s="523" t="s">
        <v>387</v>
      </c>
      <c r="H711" s="523"/>
      <c r="I711" s="523"/>
      <c r="J711" s="523"/>
      <c r="K711" s="572"/>
      <c r="L711" s="444" t="e">
        <f>#REF!-#REF!*10%</f>
        <v>#REF!</v>
      </c>
    </row>
    <row r="712" spans="1:12" ht="15.6" customHeight="1" x14ac:dyDescent="0.25">
      <c r="A712" s="550"/>
      <c r="B712" s="552"/>
      <c r="C712" s="455"/>
      <c r="D712" s="521"/>
      <c r="E712" s="448"/>
      <c r="F712" s="93" t="s">
        <v>388</v>
      </c>
      <c r="G712" s="523" t="s">
        <v>393</v>
      </c>
      <c r="H712" s="523"/>
      <c r="I712" s="523"/>
      <c r="J712" s="523"/>
      <c r="K712" s="572"/>
      <c r="L712" s="444" t="e">
        <f>#REF!-#REF!*10%</f>
        <v>#REF!</v>
      </c>
    </row>
    <row r="713" spans="1:12" ht="15.6" customHeight="1" x14ac:dyDescent="0.25">
      <c r="A713" s="550"/>
      <c r="B713" s="552"/>
      <c r="C713" s="455"/>
      <c r="D713" s="521"/>
      <c r="E713" s="448"/>
      <c r="F713" s="93" t="s">
        <v>562</v>
      </c>
      <c r="G713" s="523" t="s">
        <v>1024</v>
      </c>
      <c r="H713" s="523"/>
      <c r="I713" s="523"/>
      <c r="J713" s="523"/>
      <c r="K713" s="572"/>
      <c r="L713" s="444" t="e">
        <f>#REF!-#REF!*10%</f>
        <v>#REF!</v>
      </c>
    </row>
    <row r="714" spans="1:12" ht="15.6" customHeight="1" x14ac:dyDescent="0.25">
      <c r="A714" s="550"/>
      <c r="B714" s="552"/>
      <c r="C714" s="455"/>
      <c r="D714" s="521"/>
      <c r="E714" s="448"/>
      <c r="F714" s="93" t="s">
        <v>1183</v>
      </c>
      <c r="G714" s="573" t="s">
        <v>1180</v>
      </c>
      <c r="H714" s="574"/>
      <c r="I714" s="574"/>
      <c r="J714" s="575"/>
      <c r="K714" s="572"/>
      <c r="L714" s="444" t="e">
        <f>#REF!-#REF!*10%</f>
        <v>#REF!</v>
      </c>
    </row>
    <row r="715" spans="1:12" ht="15.6" customHeight="1" x14ac:dyDescent="0.25">
      <c r="A715" s="550"/>
      <c r="B715" s="552"/>
      <c r="C715" s="455"/>
      <c r="D715" s="521"/>
      <c r="E715" s="448"/>
      <c r="F715" s="93" t="s">
        <v>570</v>
      </c>
      <c r="G715" s="523" t="s">
        <v>613</v>
      </c>
      <c r="H715" s="523"/>
      <c r="I715" s="523"/>
      <c r="J715" s="523"/>
      <c r="K715" s="572"/>
      <c r="L715" s="444" t="e">
        <f>#REF!-#REF!*10%</f>
        <v>#REF!</v>
      </c>
    </row>
    <row r="716" spans="1:12" ht="15.6" customHeight="1" x14ac:dyDescent="0.25">
      <c r="A716" s="550"/>
      <c r="B716" s="552"/>
      <c r="C716" s="455"/>
      <c r="D716" s="521"/>
      <c r="E716" s="448"/>
      <c r="F716" s="111" t="s">
        <v>84</v>
      </c>
      <c r="G716" s="526">
        <v>1.8</v>
      </c>
      <c r="H716" s="526"/>
      <c r="I716" s="526"/>
      <c r="J716" s="526"/>
      <c r="K716" s="572"/>
      <c r="L716" s="444" t="e">
        <f>#REF!-#REF!*10%</f>
        <v>#REF!</v>
      </c>
    </row>
    <row r="717" spans="1:12" ht="15" customHeight="1" x14ac:dyDescent="0.25">
      <c r="A717" s="550"/>
      <c r="B717" s="553"/>
      <c r="C717" s="455"/>
      <c r="D717" s="521"/>
      <c r="E717" s="448"/>
      <c r="F717" s="96" t="s">
        <v>1016</v>
      </c>
      <c r="G717" s="454">
        <v>5</v>
      </c>
      <c r="H717" s="454"/>
      <c r="I717" s="454"/>
      <c r="J717" s="454"/>
      <c r="K717" s="572"/>
      <c r="L717" s="511" t="e">
        <f>#REF!-#REF!*10%</f>
        <v>#REF!</v>
      </c>
    </row>
    <row r="718" spans="1:12" ht="15" customHeight="1" x14ac:dyDescent="0.25">
      <c r="A718" s="549">
        <v>7</v>
      </c>
      <c r="B718" s="551"/>
      <c r="C718" s="455" t="s">
        <v>1234</v>
      </c>
      <c r="D718" s="520"/>
      <c r="E718" s="448"/>
      <c r="F718" s="110" t="s">
        <v>81</v>
      </c>
      <c r="G718" s="523" t="s">
        <v>6</v>
      </c>
      <c r="H718" s="523"/>
      <c r="I718" s="523"/>
      <c r="J718" s="523"/>
      <c r="K718" s="560">
        <v>3</v>
      </c>
      <c r="L718" s="498">
        <v>12505</v>
      </c>
    </row>
    <row r="719" spans="1:12" ht="15" customHeight="1" x14ac:dyDescent="0.25">
      <c r="A719" s="550"/>
      <c r="B719" s="552"/>
      <c r="C719" s="455"/>
      <c r="D719" s="521"/>
      <c r="E719" s="448"/>
      <c r="F719" s="110" t="s">
        <v>80</v>
      </c>
      <c r="G719" s="469">
        <v>57</v>
      </c>
      <c r="H719" s="469"/>
      <c r="I719" s="469"/>
      <c r="J719" s="469"/>
      <c r="K719" s="502"/>
      <c r="L719" s="499"/>
    </row>
    <row r="720" spans="1:12" ht="15" customHeight="1" x14ac:dyDescent="0.25">
      <c r="A720" s="550"/>
      <c r="B720" s="552"/>
      <c r="C720" s="455"/>
      <c r="D720" s="521"/>
      <c r="E720" s="448"/>
      <c r="F720" s="110" t="s">
        <v>8</v>
      </c>
      <c r="G720" s="240">
        <v>3000</v>
      </c>
      <c r="H720" s="241">
        <v>4000</v>
      </c>
      <c r="I720" s="312">
        <v>5000</v>
      </c>
      <c r="J720" s="242">
        <v>6000</v>
      </c>
      <c r="K720" s="502"/>
      <c r="L720" s="499"/>
    </row>
    <row r="721" spans="1:12" ht="15" customHeight="1" x14ac:dyDescent="0.25">
      <c r="A721" s="550"/>
      <c r="B721" s="552"/>
      <c r="C721" s="455"/>
      <c r="D721" s="521"/>
      <c r="E721" s="448"/>
      <c r="F721" s="110" t="s">
        <v>817</v>
      </c>
      <c r="G721" s="243">
        <f>G719*114</f>
        <v>6498</v>
      </c>
      <c r="H721" s="244">
        <f>G719*128</f>
        <v>7296</v>
      </c>
      <c r="I721" s="313">
        <f>G719*143</f>
        <v>8151</v>
      </c>
      <c r="J721" s="245">
        <f>G719*148</f>
        <v>8436</v>
      </c>
      <c r="K721" s="502"/>
      <c r="L721" s="499"/>
    </row>
    <row r="722" spans="1:12" ht="15" customHeight="1" x14ac:dyDescent="0.25">
      <c r="A722" s="550"/>
      <c r="B722" s="552"/>
      <c r="C722" s="455"/>
      <c r="D722" s="521"/>
      <c r="E722" s="448"/>
      <c r="F722" s="110" t="s">
        <v>1269</v>
      </c>
      <c r="G722" s="451">
        <v>0.98</v>
      </c>
      <c r="H722" s="451"/>
      <c r="I722" s="451"/>
      <c r="J722" s="451"/>
      <c r="K722" s="502"/>
      <c r="L722" s="499"/>
    </row>
    <row r="723" spans="1:12" ht="15" customHeight="1" x14ac:dyDescent="0.25">
      <c r="A723" s="550"/>
      <c r="B723" s="552"/>
      <c r="C723" s="455"/>
      <c r="D723" s="521"/>
      <c r="E723" s="448"/>
      <c r="F723" s="93" t="s">
        <v>699</v>
      </c>
      <c r="G723" s="523" t="s">
        <v>700</v>
      </c>
      <c r="H723" s="523"/>
      <c r="I723" s="523"/>
      <c r="J723" s="523"/>
      <c r="K723" s="502"/>
      <c r="L723" s="499"/>
    </row>
    <row r="724" spans="1:12" ht="15" customHeight="1" x14ac:dyDescent="0.25">
      <c r="A724" s="550"/>
      <c r="B724" s="552"/>
      <c r="C724" s="455"/>
      <c r="D724" s="521"/>
      <c r="E724" s="448"/>
      <c r="F724" s="93" t="s">
        <v>1181</v>
      </c>
      <c r="G724" s="462" t="s">
        <v>1179</v>
      </c>
      <c r="H724" s="463"/>
      <c r="I724" s="463"/>
      <c r="J724" s="464"/>
      <c r="K724" s="502"/>
      <c r="L724" s="499"/>
    </row>
    <row r="725" spans="1:12" ht="15" customHeight="1" x14ac:dyDescent="0.25">
      <c r="A725" s="550"/>
      <c r="B725" s="552"/>
      <c r="C725" s="455"/>
      <c r="D725" s="521"/>
      <c r="E725" s="448"/>
      <c r="F725" s="110" t="s">
        <v>83</v>
      </c>
      <c r="G725" s="524">
        <v>66</v>
      </c>
      <c r="H725" s="524"/>
      <c r="I725" s="524"/>
      <c r="J725" s="524"/>
      <c r="K725" s="502"/>
      <c r="L725" s="499"/>
    </row>
    <row r="726" spans="1:12" ht="15" customHeight="1" x14ac:dyDescent="0.25">
      <c r="A726" s="550"/>
      <c r="B726" s="552"/>
      <c r="C726" s="455"/>
      <c r="D726" s="521"/>
      <c r="E726" s="448"/>
      <c r="F726" s="112" t="s">
        <v>396</v>
      </c>
      <c r="G726" s="523" t="s">
        <v>908</v>
      </c>
      <c r="H726" s="523"/>
      <c r="I726" s="523"/>
      <c r="J726" s="523"/>
      <c r="K726" s="502"/>
      <c r="L726" s="499"/>
    </row>
    <row r="727" spans="1:12" ht="15" customHeight="1" x14ac:dyDescent="0.25">
      <c r="A727" s="550"/>
      <c r="B727" s="552"/>
      <c r="C727" s="455"/>
      <c r="D727" s="521"/>
      <c r="E727" s="448"/>
      <c r="F727" s="110" t="s">
        <v>256</v>
      </c>
      <c r="G727" s="524" t="s">
        <v>72</v>
      </c>
      <c r="H727" s="524"/>
      <c r="I727" s="524"/>
      <c r="J727" s="524"/>
      <c r="K727" s="502"/>
      <c r="L727" s="499"/>
    </row>
    <row r="728" spans="1:12" ht="15.6" customHeight="1" x14ac:dyDescent="0.25">
      <c r="A728" s="550"/>
      <c r="B728" s="552"/>
      <c r="C728" s="455"/>
      <c r="D728" s="521"/>
      <c r="E728" s="448"/>
      <c r="F728" s="93" t="s">
        <v>379</v>
      </c>
      <c r="G728" s="523" t="s">
        <v>380</v>
      </c>
      <c r="H728" s="523"/>
      <c r="I728" s="523"/>
      <c r="J728" s="523"/>
      <c r="K728" s="502"/>
      <c r="L728" s="499"/>
    </row>
    <row r="729" spans="1:12" ht="15.6" customHeight="1" x14ac:dyDescent="0.25">
      <c r="A729" s="550"/>
      <c r="B729" s="552"/>
      <c r="C729" s="455"/>
      <c r="D729" s="521"/>
      <c r="E729" s="448"/>
      <c r="F729" s="93" t="s">
        <v>701</v>
      </c>
      <c r="G729" s="523">
        <v>100000</v>
      </c>
      <c r="H729" s="523"/>
      <c r="I729" s="523"/>
      <c r="J729" s="523"/>
      <c r="K729" s="502"/>
      <c r="L729" s="499"/>
    </row>
    <row r="730" spans="1:12" ht="15.6" customHeight="1" x14ac:dyDescent="0.25">
      <c r="A730" s="550"/>
      <c r="B730" s="552"/>
      <c r="C730" s="455"/>
      <c r="D730" s="521"/>
      <c r="E730" s="448"/>
      <c r="F730" s="93" t="s">
        <v>257</v>
      </c>
      <c r="G730" s="523" t="s">
        <v>556</v>
      </c>
      <c r="H730" s="523"/>
      <c r="I730" s="523"/>
      <c r="J730" s="523"/>
      <c r="K730" s="502"/>
      <c r="L730" s="499"/>
    </row>
    <row r="731" spans="1:12" ht="15.6" customHeight="1" x14ac:dyDescent="0.25">
      <c r="A731" s="550"/>
      <c r="B731" s="552"/>
      <c r="C731" s="455"/>
      <c r="D731" s="521"/>
      <c r="E731" s="448"/>
      <c r="F731" s="93" t="s">
        <v>376</v>
      </c>
      <c r="G731" s="523" t="s">
        <v>392</v>
      </c>
      <c r="H731" s="523"/>
      <c r="I731" s="523"/>
      <c r="J731" s="523"/>
      <c r="K731" s="502"/>
      <c r="L731" s="499"/>
    </row>
    <row r="732" spans="1:12" ht="15.6" customHeight="1" x14ac:dyDescent="0.25">
      <c r="A732" s="550"/>
      <c r="B732" s="552"/>
      <c r="C732" s="455"/>
      <c r="D732" s="521"/>
      <c r="E732" s="448"/>
      <c r="F732" s="93" t="s">
        <v>702</v>
      </c>
      <c r="G732" s="523" t="s">
        <v>709</v>
      </c>
      <c r="H732" s="523"/>
      <c r="I732" s="523"/>
      <c r="J732" s="523"/>
      <c r="K732" s="502"/>
      <c r="L732" s="499"/>
    </row>
    <row r="733" spans="1:12" ht="15.6" customHeight="1" x14ac:dyDescent="0.25">
      <c r="A733" s="550"/>
      <c r="B733" s="552"/>
      <c r="C733" s="455"/>
      <c r="D733" s="521"/>
      <c r="E733" s="448"/>
      <c r="F733" s="93" t="s">
        <v>381</v>
      </c>
      <c r="G733" s="523" t="s">
        <v>382</v>
      </c>
      <c r="H733" s="523"/>
      <c r="I733" s="523"/>
      <c r="J733" s="523"/>
      <c r="K733" s="502"/>
      <c r="L733" s="500"/>
    </row>
    <row r="734" spans="1:12" ht="15.6" customHeight="1" x14ac:dyDescent="0.25">
      <c r="A734" s="550"/>
      <c r="B734" s="552"/>
      <c r="C734" s="455"/>
      <c r="D734" s="521"/>
      <c r="E734" s="448"/>
      <c r="F734" s="94" t="s">
        <v>358</v>
      </c>
      <c r="G734" s="523" t="s">
        <v>900</v>
      </c>
      <c r="H734" s="523"/>
      <c r="I734" s="523"/>
      <c r="J734" s="523"/>
      <c r="K734" s="571">
        <v>5</v>
      </c>
      <c r="L734" s="443">
        <v>13380</v>
      </c>
    </row>
    <row r="735" spans="1:12" ht="15.6" customHeight="1" x14ac:dyDescent="0.25">
      <c r="A735" s="550"/>
      <c r="B735" s="552"/>
      <c r="C735" s="455"/>
      <c r="D735" s="521"/>
      <c r="E735" s="448"/>
      <c r="F735" s="93" t="s">
        <v>383</v>
      </c>
      <c r="G735" s="523" t="s">
        <v>394</v>
      </c>
      <c r="H735" s="523"/>
      <c r="I735" s="523"/>
      <c r="J735" s="523"/>
      <c r="K735" s="572"/>
      <c r="L735" s="444" t="e">
        <f>#REF!-#REF!*10%</f>
        <v>#REF!</v>
      </c>
    </row>
    <row r="736" spans="1:12" ht="15.6" customHeight="1" x14ac:dyDescent="0.25">
      <c r="A736" s="550"/>
      <c r="B736" s="552"/>
      <c r="C736" s="455"/>
      <c r="D736" s="521"/>
      <c r="E736" s="448"/>
      <c r="F736" s="93" t="s">
        <v>389</v>
      </c>
      <c r="G736" s="523" t="s">
        <v>390</v>
      </c>
      <c r="H736" s="523"/>
      <c r="I736" s="523"/>
      <c r="J736" s="523"/>
      <c r="K736" s="572"/>
      <c r="L736" s="444" t="e">
        <f>#REF!-#REF!*10%</f>
        <v>#REF!</v>
      </c>
    </row>
    <row r="737" spans="1:12" ht="15.6" customHeight="1" x14ac:dyDescent="0.25">
      <c r="A737" s="550"/>
      <c r="B737" s="552"/>
      <c r="C737" s="455"/>
      <c r="D737" s="521"/>
      <c r="E737" s="448"/>
      <c r="F737" s="93" t="s">
        <v>704</v>
      </c>
      <c r="G737" s="523" t="s">
        <v>705</v>
      </c>
      <c r="H737" s="523"/>
      <c r="I737" s="523"/>
      <c r="J737" s="523"/>
      <c r="K737" s="572"/>
      <c r="L737" s="444" t="e">
        <f>#REF!-#REF!*10%</f>
        <v>#REF!</v>
      </c>
    </row>
    <row r="738" spans="1:12" ht="15.6" customHeight="1" x14ac:dyDescent="0.25">
      <c r="A738" s="550"/>
      <c r="B738" s="552"/>
      <c r="C738" s="455"/>
      <c r="D738" s="521"/>
      <c r="E738" s="448"/>
      <c r="F738" s="93" t="s">
        <v>706</v>
      </c>
      <c r="G738" s="523" t="s">
        <v>390</v>
      </c>
      <c r="H738" s="523"/>
      <c r="I738" s="523"/>
      <c r="J738" s="523"/>
      <c r="K738" s="572"/>
      <c r="L738" s="444" t="e">
        <f>#REF!-#REF!*10%</f>
        <v>#REF!</v>
      </c>
    </row>
    <row r="739" spans="1:12" ht="15.6" customHeight="1" x14ac:dyDescent="0.25">
      <c r="A739" s="550"/>
      <c r="B739" s="552"/>
      <c r="C739" s="455"/>
      <c r="D739" s="521"/>
      <c r="E739" s="448"/>
      <c r="F739" s="93" t="s">
        <v>1271</v>
      </c>
      <c r="G739" s="523" t="s">
        <v>390</v>
      </c>
      <c r="H739" s="523"/>
      <c r="I739" s="523"/>
      <c r="J739" s="523"/>
      <c r="K739" s="572"/>
      <c r="L739" s="444" t="e">
        <f>#REF!-#REF!*10%</f>
        <v>#REF!</v>
      </c>
    </row>
    <row r="740" spans="1:12" ht="15.6" customHeight="1" x14ac:dyDescent="0.25">
      <c r="A740" s="550"/>
      <c r="B740" s="552"/>
      <c r="C740" s="455"/>
      <c r="D740" s="521"/>
      <c r="E740" s="448"/>
      <c r="F740" s="93" t="s">
        <v>707</v>
      </c>
      <c r="G740" s="523" t="s">
        <v>1270</v>
      </c>
      <c r="H740" s="523"/>
      <c r="I740" s="523"/>
      <c r="J740" s="523"/>
      <c r="K740" s="572"/>
      <c r="L740" s="444" t="e">
        <f>#REF!-#REF!*10%</f>
        <v>#REF!</v>
      </c>
    </row>
    <row r="741" spans="1:12" ht="15.6" customHeight="1" x14ac:dyDescent="0.25">
      <c r="A741" s="550"/>
      <c r="B741" s="552"/>
      <c r="C741" s="455"/>
      <c r="D741" s="521"/>
      <c r="E741" s="448"/>
      <c r="F741" s="93" t="s">
        <v>708</v>
      </c>
      <c r="G741" s="523" t="s">
        <v>390</v>
      </c>
      <c r="H741" s="523"/>
      <c r="I741" s="523"/>
      <c r="J741" s="523"/>
      <c r="K741" s="572"/>
      <c r="L741" s="444" t="e">
        <f>#REF!-#REF!*10%</f>
        <v>#REF!</v>
      </c>
    </row>
    <row r="742" spans="1:12" ht="15.6" customHeight="1" x14ac:dyDescent="0.25">
      <c r="A742" s="550"/>
      <c r="B742" s="552"/>
      <c r="C742" s="455"/>
      <c r="D742" s="521"/>
      <c r="E742" s="448"/>
      <c r="F742" s="93" t="s">
        <v>377</v>
      </c>
      <c r="G742" s="523" t="s">
        <v>387</v>
      </c>
      <c r="H742" s="523"/>
      <c r="I742" s="523"/>
      <c r="J742" s="523"/>
      <c r="K742" s="572"/>
      <c r="L742" s="444" t="e">
        <f>#REF!-#REF!*10%</f>
        <v>#REF!</v>
      </c>
    </row>
    <row r="743" spans="1:12" ht="15.6" customHeight="1" x14ac:dyDescent="0.25">
      <c r="A743" s="550"/>
      <c r="B743" s="552"/>
      <c r="C743" s="455"/>
      <c r="D743" s="521"/>
      <c r="E743" s="448"/>
      <c r="F743" s="93" t="s">
        <v>388</v>
      </c>
      <c r="G743" s="523" t="s">
        <v>393</v>
      </c>
      <c r="H743" s="523"/>
      <c r="I743" s="523"/>
      <c r="J743" s="523"/>
      <c r="K743" s="572"/>
      <c r="L743" s="444" t="e">
        <f>#REF!-#REF!*10%</f>
        <v>#REF!</v>
      </c>
    </row>
    <row r="744" spans="1:12" ht="15.6" customHeight="1" x14ac:dyDescent="0.25">
      <c r="A744" s="550"/>
      <c r="B744" s="552"/>
      <c r="C744" s="455"/>
      <c r="D744" s="521"/>
      <c r="E744" s="448"/>
      <c r="F744" s="93" t="s">
        <v>562</v>
      </c>
      <c r="G744" s="523" t="s">
        <v>1024</v>
      </c>
      <c r="H744" s="523"/>
      <c r="I744" s="523"/>
      <c r="J744" s="523"/>
      <c r="K744" s="572"/>
      <c r="L744" s="444" t="e">
        <f>#REF!-#REF!*10%</f>
        <v>#REF!</v>
      </c>
    </row>
    <row r="745" spans="1:12" ht="15.6" customHeight="1" x14ac:dyDescent="0.25">
      <c r="A745" s="550"/>
      <c r="B745" s="552"/>
      <c r="C745" s="455"/>
      <c r="D745" s="521"/>
      <c r="E745" s="448"/>
      <c r="F745" s="93" t="s">
        <v>1183</v>
      </c>
      <c r="G745" s="573" t="s">
        <v>1180</v>
      </c>
      <c r="H745" s="574"/>
      <c r="I745" s="574"/>
      <c r="J745" s="575"/>
      <c r="K745" s="572"/>
      <c r="L745" s="444" t="e">
        <f>#REF!-#REF!*10%</f>
        <v>#REF!</v>
      </c>
    </row>
    <row r="746" spans="1:12" ht="15.6" customHeight="1" x14ac:dyDescent="0.25">
      <c r="A746" s="550"/>
      <c r="B746" s="552"/>
      <c r="C746" s="455"/>
      <c r="D746" s="521"/>
      <c r="E746" s="448"/>
      <c r="F746" s="93" t="s">
        <v>570</v>
      </c>
      <c r="G746" s="523" t="s">
        <v>613</v>
      </c>
      <c r="H746" s="523"/>
      <c r="I746" s="523"/>
      <c r="J746" s="523"/>
      <c r="K746" s="572"/>
      <c r="L746" s="444" t="e">
        <f>#REF!-#REF!*10%</f>
        <v>#REF!</v>
      </c>
    </row>
    <row r="747" spans="1:12" ht="15.6" customHeight="1" x14ac:dyDescent="0.25">
      <c r="A747" s="550"/>
      <c r="B747" s="552"/>
      <c r="C747" s="455"/>
      <c r="D747" s="521"/>
      <c r="E747" s="448"/>
      <c r="F747" s="111" t="s">
        <v>84</v>
      </c>
      <c r="G747" s="526">
        <v>1.8</v>
      </c>
      <c r="H747" s="526"/>
      <c r="I747" s="526"/>
      <c r="J747" s="526"/>
      <c r="K747" s="572"/>
      <c r="L747" s="444" t="e">
        <f>#REF!-#REF!*10%</f>
        <v>#REF!</v>
      </c>
    </row>
    <row r="748" spans="1:12" ht="15" customHeight="1" x14ac:dyDescent="0.25">
      <c r="A748" s="550"/>
      <c r="B748" s="553"/>
      <c r="C748" s="455"/>
      <c r="D748" s="521"/>
      <c r="E748" s="448"/>
      <c r="F748" s="96" t="s">
        <v>1016</v>
      </c>
      <c r="G748" s="454">
        <v>5</v>
      </c>
      <c r="H748" s="454"/>
      <c r="I748" s="454"/>
      <c r="J748" s="454"/>
      <c r="K748" s="572"/>
      <c r="L748" s="511" t="e">
        <f>#REF!-#REF!*10%</f>
        <v>#REF!</v>
      </c>
    </row>
    <row r="749" spans="1:12" ht="15" customHeight="1" x14ac:dyDescent="0.25">
      <c r="A749" s="549">
        <v>8</v>
      </c>
      <c r="B749" s="551"/>
      <c r="C749" s="455" t="s">
        <v>1235</v>
      </c>
      <c r="D749" s="520"/>
      <c r="E749" s="448"/>
      <c r="F749" s="110" t="s">
        <v>81</v>
      </c>
      <c r="G749" s="523" t="s">
        <v>6</v>
      </c>
      <c r="H749" s="523"/>
      <c r="I749" s="523"/>
      <c r="J749" s="523"/>
      <c r="K749" s="560">
        <v>3</v>
      </c>
      <c r="L749" s="498">
        <v>14814</v>
      </c>
    </row>
    <row r="750" spans="1:12" ht="15" customHeight="1" x14ac:dyDescent="0.25">
      <c r="A750" s="550"/>
      <c r="B750" s="552"/>
      <c r="C750" s="455"/>
      <c r="D750" s="521"/>
      <c r="E750" s="448"/>
      <c r="F750" s="110" t="s">
        <v>80</v>
      </c>
      <c r="G750" s="469">
        <v>70</v>
      </c>
      <c r="H750" s="469"/>
      <c r="I750" s="469"/>
      <c r="J750" s="469"/>
      <c r="K750" s="502"/>
      <c r="L750" s="499"/>
    </row>
    <row r="751" spans="1:12" ht="15" customHeight="1" x14ac:dyDescent="0.25">
      <c r="A751" s="550"/>
      <c r="B751" s="552"/>
      <c r="C751" s="455"/>
      <c r="D751" s="521"/>
      <c r="E751" s="448"/>
      <c r="F751" s="110" t="s">
        <v>8</v>
      </c>
      <c r="G751" s="240">
        <v>3000</v>
      </c>
      <c r="H751" s="241">
        <v>4000</v>
      </c>
      <c r="I751" s="312">
        <v>5000</v>
      </c>
      <c r="J751" s="242">
        <v>6000</v>
      </c>
      <c r="K751" s="502"/>
      <c r="L751" s="499"/>
    </row>
    <row r="752" spans="1:12" ht="15" customHeight="1" x14ac:dyDescent="0.25">
      <c r="A752" s="550"/>
      <c r="B752" s="552"/>
      <c r="C752" s="455"/>
      <c r="D752" s="521"/>
      <c r="E752" s="448"/>
      <c r="F752" s="110" t="s">
        <v>817</v>
      </c>
      <c r="G752" s="243">
        <f>G750*114</f>
        <v>7980</v>
      </c>
      <c r="H752" s="244">
        <f>G750*128</f>
        <v>8960</v>
      </c>
      <c r="I752" s="313">
        <f>G750*143</f>
        <v>10010</v>
      </c>
      <c r="J752" s="245">
        <f>G750*148</f>
        <v>10360</v>
      </c>
      <c r="K752" s="502"/>
      <c r="L752" s="499"/>
    </row>
    <row r="753" spans="1:12" ht="15" customHeight="1" x14ac:dyDescent="0.25">
      <c r="A753" s="550"/>
      <c r="B753" s="552"/>
      <c r="C753" s="455"/>
      <c r="D753" s="521"/>
      <c r="E753" s="448"/>
      <c r="F753" s="110" t="s">
        <v>1269</v>
      </c>
      <c r="G753" s="451">
        <v>0.98</v>
      </c>
      <c r="H753" s="451"/>
      <c r="I753" s="451"/>
      <c r="J753" s="451"/>
      <c r="K753" s="502"/>
      <c r="L753" s="499"/>
    </row>
    <row r="754" spans="1:12" ht="15" customHeight="1" x14ac:dyDescent="0.25">
      <c r="A754" s="550"/>
      <c r="B754" s="552"/>
      <c r="C754" s="455"/>
      <c r="D754" s="521"/>
      <c r="E754" s="448"/>
      <c r="F754" s="93" t="s">
        <v>699</v>
      </c>
      <c r="G754" s="523" t="s">
        <v>700</v>
      </c>
      <c r="H754" s="523"/>
      <c r="I754" s="523"/>
      <c r="J754" s="523"/>
      <c r="K754" s="502"/>
      <c r="L754" s="499"/>
    </row>
    <row r="755" spans="1:12" ht="15" customHeight="1" x14ac:dyDescent="0.25">
      <c r="A755" s="550"/>
      <c r="B755" s="552"/>
      <c r="C755" s="455"/>
      <c r="D755" s="521"/>
      <c r="E755" s="448"/>
      <c r="F755" s="93" t="s">
        <v>1181</v>
      </c>
      <c r="G755" s="462" t="s">
        <v>1179</v>
      </c>
      <c r="H755" s="463"/>
      <c r="I755" s="463"/>
      <c r="J755" s="464"/>
      <c r="K755" s="502"/>
      <c r="L755" s="499"/>
    </row>
    <row r="756" spans="1:12" ht="15" customHeight="1" x14ac:dyDescent="0.25">
      <c r="A756" s="550"/>
      <c r="B756" s="552"/>
      <c r="C756" s="455"/>
      <c r="D756" s="521"/>
      <c r="E756" s="448"/>
      <c r="F756" s="110" t="s">
        <v>83</v>
      </c>
      <c r="G756" s="524">
        <v>66</v>
      </c>
      <c r="H756" s="524"/>
      <c r="I756" s="524"/>
      <c r="J756" s="524"/>
      <c r="K756" s="502"/>
      <c r="L756" s="499"/>
    </row>
    <row r="757" spans="1:12" ht="15" customHeight="1" x14ac:dyDescent="0.25">
      <c r="A757" s="550"/>
      <c r="B757" s="552"/>
      <c r="C757" s="455"/>
      <c r="D757" s="521"/>
      <c r="E757" s="448"/>
      <c r="F757" s="112" t="s">
        <v>396</v>
      </c>
      <c r="G757" s="523" t="s">
        <v>908</v>
      </c>
      <c r="H757" s="523"/>
      <c r="I757" s="523"/>
      <c r="J757" s="523"/>
      <c r="K757" s="502"/>
      <c r="L757" s="499"/>
    </row>
    <row r="758" spans="1:12" ht="15" customHeight="1" x14ac:dyDescent="0.25">
      <c r="A758" s="550"/>
      <c r="B758" s="552"/>
      <c r="C758" s="455"/>
      <c r="D758" s="521"/>
      <c r="E758" s="448"/>
      <c r="F758" s="110" t="s">
        <v>256</v>
      </c>
      <c r="G758" s="524" t="s">
        <v>61</v>
      </c>
      <c r="H758" s="524"/>
      <c r="I758" s="524"/>
      <c r="J758" s="524"/>
      <c r="K758" s="502"/>
      <c r="L758" s="499"/>
    </row>
    <row r="759" spans="1:12" ht="15.6" customHeight="1" x14ac:dyDescent="0.25">
      <c r="A759" s="550"/>
      <c r="B759" s="552"/>
      <c r="C759" s="455"/>
      <c r="D759" s="521"/>
      <c r="E759" s="448"/>
      <c r="F759" s="93" t="s">
        <v>379</v>
      </c>
      <c r="G759" s="523" t="s">
        <v>380</v>
      </c>
      <c r="H759" s="523"/>
      <c r="I759" s="523"/>
      <c r="J759" s="523"/>
      <c r="K759" s="502"/>
      <c r="L759" s="499"/>
    </row>
    <row r="760" spans="1:12" ht="15.6" customHeight="1" x14ac:dyDescent="0.25">
      <c r="A760" s="550"/>
      <c r="B760" s="552"/>
      <c r="C760" s="455"/>
      <c r="D760" s="521"/>
      <c r="E760" s="448"/>
      <c r="F760" s="93" t="s">
        <v>701</v>
      </c>
      <c r="G760" s="523">
        <v>100000</v>
      </c>
      <c r="H760" s="523"/>
      <c r="I760" s="523"/>
      <c r="J760" s="523"/>
      <c r="K760" s="502"/>
      <c r="L760" s="499"/>
    </row>
    <row r="761" spans="1:12" ht="15.6" customHeight="1" x14ac:dyDescent="0.25">
      <c r="A761" s="550"/>
      <c r="B761" s="552"/>
      <c r="C761" s="455"/>
      <c r="D761" s="521"/>
      <c r="E761" s="448"/>
      <c r="F761" s="93" t="s">
        <v>257</v>
      </c>
      <c r="G761" s="523" t="s">
        <v>556</v>
      </c>
      <c r="H761" s="523"/>
      <c r="I761" s="523"/>
      <c r="J761" s="523"/>
      <c r="K761" s="502"/>
      <c r="L761" s="499"/>
    </row>
    <row r="762" spans="1:12" ht="15.6" customHeight="1" x14ac:dyDescent="0.25">
      <c r="A762" s="550"/>
      <c r="B762" s="552"/>
      <c r="C762" s="455"/>
      <c r="D762" s="521"/>
      <c r="E762" s="448"/>
      <c r="F762" s="93" t="s">
        <v>376</v>
      </c>
      <c r="G762" s="523" t="s">
        <v>392</v>
      </c>
      <c r="H762" s="523"/>
      <c r="I762" s="523"/>
      <c r="J762" s="523"/>
      <c r="K762" s="502"/>
      <c r="L762" s="499"/>
    </row>
    <row r="763" spans="1:12" ht="15.6" customHeight="1" x14ac:dyDescent="0.25">
      <c r="A763" s="550"/>
      <c r="B763" s="552"/>
      <c r="C763" s="455"/>
      <c r="D763" s="521"/>
      <c r="E763" s="448"/>
      <c r="F763" s="93" t="s">
        <v>702</v>
      </c>
      <c r="G763" s="523" t="s">
        <v>709</v>
      </c>
      <c r="H763" s="523"/>
      <c r="I763" s="523"/>
      <c r="J763" s="523"/>
      <c r="K763" s="502"/>
      <c r="L763" s="499"/>
    </row>
    <row r="764" spans="1:12" ht="15.6" customHeight="1" x14ac:dyDescent="0.25">
      <c r="A764" s="550"/>
      <c r="B764" s="552"/>
      <c r="C764" s="455"/>
      <c r="D764" s="521"/>
      <c r="E764" s="448"/>
      <c r="F764" s="93" t="s">
        <v>381</v>
      </c>
      <c r="G764" s="523" t="s">
        <v>382</v>
      </c>
      <c r="H764" s="523"/>
      <c r="I764" s="523"/>
      <c r="J764" s="523"/>
      <c r="K764" s="502"/>
      <c r="L764" s="500"/>
    </row>
    <row r="765" spans="1:12" ht="15.6" customHeight="1" x14ac:dyDescent="0.25">
      <c r="A765" s="550"/>
      <c r="B765" s="552"/>
      <c r="C765" s="455"/>
      <c r="D765" s="521"/>
      <c r="E765" s="448"/>
      <c r="F765" s="94" t="s">
        <v>358</v>
      </c>
      <c r="G765" s="523" t="s">
        <v>900</v>
      </c>
      <c r="H765" s="523"/>
      <c r="I765" s="523"/>
      <c r="J765" s="523"/>
      <c r="K765" s="571">
        <v>5</v>
      </c>
      <c r="L765" s="443">
        <v>15851</v>
      </c>
    </row>
    <row r="766" spans="1:12" ht="15.6" customHeight="1" x14ac:dyDescent="0.25">
      <c r="A766" s="550"/>
      <c r="B766" s="552"/>
      <c r="C766" s="455"/>
      <c r="D766" s="521"/>
      <c r="E766" s="448"/>
      <c r="F766" s="93" t="s">
        <v>383</v>
      </c>
      <c r="G766" s="523" t="s">
        <v>394</v>
      </c>
      <c r="H766" s="523"/>
      <c r="I766" s="523"/>
      <c r="J766" s="523"/>
      <c r="K766" s="572"/>
      <c r="L766" s="444" t="e">
        <f>#REF!-#REF!*10%</f>
        <v>#REF!</v>
      </c>
    </row>
    <row r="767" spans="1:12" ht="15.6" customHeight="1" x14ac:dyDescent="0.25">
      <c r="A767" s="550"/>
      <c r="B767" s="552"/>
      <c r="C767" s="455"/>
      <c r="D767" s="521"/>
      <c r="E767" s="448"/>
      <c r="F767" s="93" t="s">
        <v>389</v>
      </c>
      <c r="G767" s="523" t="s">
        <v>390</v>
      </c>
      <c r="H767" s="523"/>
      <c r="I767" s="523"/>
      <c r="J767" s="523"/>
      <c r="K767" s="572"/>
      <c r="L767" s="444" t="e">
        <f>#REF!-#REF!*10%</f>
        <v>#REF!</v>
      </c>
    </row>
    <row r="768" spans="1:12" ht="15.6" customHeight="1" x14ac:dyDescent="0.25">
      <c r="A768" s="550"/>
      <c r="B768" s="552"/>
      <c r="C768" s="455"/>
      <c r="D768" s="521"/>
      <c r="E768" s="448"/>
      <c r="F768" s="93" t="s">
        <v>704</v>
      </c>
      <c r="G768" s="523" t="s">
        <v>705</v>
      </c>
      <c r="H768" s="523"/>
      <c r="I768" s="523"/>
      <c r="J768" s="523"/>
      <c r="K768" s="572"/>
      <c r="L768" s="444" t="e">
        <f>#REF!-#REF!*10%</f>
        <v>#REF!</v>
      </c>
    </row>
    <row r="769" spans="1:12" ht="15.6" customHeight="1" x14ac:dyDescent="0.25">
      <c r="A769" s="550"/>
      <c r="B769" s="552"/>
      <c r="C769" s="455"/>
      <c r="D769" s="521"/>
      <c r="E769" s="448"/>
      <c r="F769" s="93" t="s">
        <v>706</v>
      </c>
      <c r="G769" s="523" t="s">
        <v>390</v>
      </c>
      <c r="H769" s="523"/>
      <c r="I769" s="523"/>
      <c r="J769" s="523"/>
      <c r="K769" s="572"/>
      <c r="L769" s="444" t="e">
        <f>#REF!-#REF!*10%</f>
        <v>#REF!</v>
      </c>
    </row>
    <row r="770" spans="1:12" ht="15.6" customHeight="1" x14ac:dyDescent="0.25">
      <c r="A770" s="550"/>
      <c r="B770" s="552"/>
      <c r="C770" s="455"/>
      <c r="D770" s="521"/>
      <c r="E770" s="448"/>
      <c r="F770" s="93" t="s">
        <v>1271</v>
      </c>
      <c r="G770" s="523" t="s">
        <v>390</v>
      </c>
      <c r="H770" s="523"/>
      <c r="I770" s="523"/>
      <c r="J770" s="523"/>
      <c r="K770" s="572"/>
      <c r="L770" s="444" t="e">
        <f>#REF!-#REF!*10%</f>
        <v>#REF!</v>
      </c>
    </row>
    <row r="771" spans="1:12" ht="15.6" customHeight="1" x14ac:dyDescent="0.25">
      <c r="A771" s="550"/>
      <c r="B771" s="552"/>
      <c r="C771" s="455"/>
      <c r="D771" s="521"/>
      <c r="E771" s="448"/>
      <c r="F771" s="93" t="s">
        <v>707</v>
      </c>
      <c r="G771" s="523" t="s">
        <v>911</v>
      </c>
      <c r="H771" s="523"/>
      <c r="I771" s="523"/>
      <c r="J771" s="523"/>
      <c r="K771" s="572"/>
      <c r="L771" s="444" t="e">
        <f>#REF!-#REF!*10%</f>
        <v>#REF!</v>
      </c>
    </row>
    <row r="772" spans="1:12" ht="15.6" customHeight="1" x14ac:dyDescent="0.25">
      <c r="A772" s="550"/>
      <c r="B772" s="552"/>
      <c r="C772" s="455"/>
      <c r="D772" s="521"/>
      <c r="E772" s="448"/>
      <c r="F772" s="93" t="s">
        <v>708</v>
      </c>
      <c r="G772" s="523" t="s">
        <v>390</v>
      </c>
      <c r="H772" s="523"/>
      <c r="I772" s="523"/>
      <c r="J772" s="523"/>
      <c r="K772" s="572"/>
      <c r="L772" s="444" t="e">
        <f>#REF!-#REF!*10%</f>
        <v>#REF!</v>
      </c>
    </row>
    <row r="773" spans="1:12" ht="15.6" customHeight="1" x14ac:dyDescent="0.25">
      <c r="A773" s="550"/>
      <c r="B773" s="552"/>
      <c r="C773" s="455"/>
      <c r="D773" s="521"/>
      <c r="E773" s="448"/>
      <c r="F773" s="93" t="s">
        <v>377</v>
      </c>
      <c r="G773" s="523" t="s">
        <v>387</v>
      </c>
      <c r="H773" s="523"/>
      <c r="I773" s="523"/>
      <c r="J773" s="523"/>
      <c r="K773" s="572"/>
      <c r="L773" s="444" t="e">
        <f>#REF!-#REF!*10%</f>
        <v>#REF!</v>
      </c>
    </row>
    <row r="774" spans="1:12" ht="15.6" customHeight="1" x14ac:dyDescent="0.25">
      <c r="A774" s="550"/>
      <c r="B774" s="552"/>
      <c r="C774" s="455"/>
      <c r="D774" s="521"/>
      <c r="E774" s="448"/>
      <c r="F774" s="93" t="s">
        <v>388</v>
      </c>
      <c r="G774" s="523" t="s">
        <v>393</v>
      </c>
      <c r="H774" s="523"/>
      <c r="I774" s="523"/>
      <c r="J774" s="523"/>
      <c r="K774" s="572"/>
      <c r="L774" s="444" t="e">
        <f>#REF!-#REF!*10%</f>
        <v>#REF!</v>
      </c>
    </row>
    <row r="775" spans="1:12" ht="15.6" customHeight="1" x14ac:dyDescent="0.25">
      <c r="A775" s="550"/>
      <c r="B775" s="552"/>
      <c r="C775" s="455"/>
      <c r="D775" s="521"/>
      <c r="E775" s="448"/>
      <c r="F775" s="93" t="s">
        <v>562</v>
      </c>
      <c r="G775" s="523" t="s">
        <v>1024</v>
      </c>
      <c r="H775" s="523"/>
      <c r="I775" s="523"/>
      <c r="J775" s="523"/>
      <c r="K775" s="572"/>
      <c r="L775" s="444" t="e">
        <f>#REF!-#REF!*10%</f>
        <v>#REF!</v>
      </c>
    </row>
    <row r="776" spans="1:12" ht="15.6" customHeight="1" x14ac:dyDescent="0.25">
      <c r="A776" s="550"/>
      <c r="B776" s="552"/>
      <c r="C776" s="455"/>
      <c r="D776" s="521"/>
      <c r="E776" s="448"/>
      <c r="F776" s="93" t="s">
        <v>1183</v>
      </c>
      <c r="G776" s="573" t="s">
        <v>1180</v>
      </c>
      <c r="H776" s="574"/>
      <c r="I776" s="574"/>
      <c r="J776" s="575"/>
      <c r="K776" s="572"/>
      <c r="L776" s="444" t="e">
        <f>#REF!-#REF!*10%</f>
        <v>#REF!</v>
      </c>
    </row>
    <row r="777" spans="1:12" ht="15.6" customHeight="1" x14ac:dyDescent="0.25">
      <c r="A777" s="550"/>
      <c r="B777" s="552"/>
      <c r="C777" s="455"/>
      <c r="D777" s="521"/>
      <c r="E777" s="448"/>
      <c r="F777" s="93" t="s">
        <v>570</v>
      </c>
      <c r="G777" s="523" t="s">
        <v>613</v>
      </c>
      <c r="H777" s="523"/>
      <c r="I777" s="523"/>
      <c r="J777" s="523"/>
      <c r="K777" s="572"/>
      <c r="L777" s="444" t="e">
        <f>#REF!-#REF!*10%</f>
        <v>#REF!</v>
      </c>
    </row>
    <row r="778" spans="1:12" ht="15.6" customHeight="1" x14ac:dyDescent="0.25">
      <c r="A778" s="550"/>
      <c r="B778" s="552"/>
      <c r="C778" s="455"/>
      <c r="D778" s="521"/>
      <c r="E778" s="448"/>
      <c r="F778" s="111" t="s">
        <v>84</v>
      </c>
      <c r="G778" s="526">
        <v>1.8</v>
      </c>
      <c r="H778" s="526"/>
      <c r="I778" s="526"/>
      <c r="J778" s="526"/>
      <c r="K778" s="572"/>
      <c r="L778" s="444" t="e">
        <f>#REF!-#REF!*10%</f>
        <v>#REF!</v>
      </c>
    </row>
    <row r="779" spans="1:12" ht="15" customHeight="1" x14ac:dyDescent="0.25">
      <c r="A779" s="550"/>
      <c r="B779" s="553"/>
      <c r="C779" s="455"/>
      <c r="D779" s="521"/>
      <c r="E779" s="448"/>
      <c r="F779" s="96" t="s">
        <v>1016</v>
      </c>
      <c r="G779" s="454">
        <v>5</v>
      </c>
      <c r="H779" s="454"/>
      <c r="I779" s="454"/>
      <c r="J779" s="454"/>
      <c r="K779" s="572"/>
      <c r="L779" s="511" t="e">
        <f>#REF!-#REF!*10%</f>
        <v>#REF!</v>
      </c>
    </row>
    <row r="780" spans="1:12" ht="15" customHeight="1" x14ac:dyDescent="0.25">
      <c r="A780" s="549">
        <v>9</v>
      </c>
      <c r="B780" s="551"/>
      <c r="C780" s="455" t="s">
        <v>1236</v>
      </c>
      <c r="D780" s="520"/>
      <c r="E780" s="448"/>
      <c r="F780" s="110" t="s">
        <v>81</v>
      </c>
      <c r="G780" s="523" t="s">
        <v>6</v>
      </c>
      <c r="H780" s="523"/>
      <c r="I780" s="523"/>
      <c r="J780" s="523"/>
      <c r="K780" s="560">
        <v>3</v>
      </c>
      <c r="L780" s="498">
        <v>16448</v>
      </c>
    </row>
    <row r="781" spans="1:12" ht="15" customHeight="1" x14ac:dyDescent="0.25">
      <c r="A781" s="550"/>
      <c r="B781" s="552"/>
      <c r="C781" s="455"/>
      <c r="D781" s="521"/>
      <c r="E781" s="448"/>
      <c r="F781" s="110" t="s">
        <v>80</v>
      </c>
      <c r="G781" s="469">
        <v>89</v>
      </c>
      <c r="H781" s="469"/>
      <c r="I781" s="469"/>
      <c r="J781" s="469"/>
      <c r="K781" s="502"/>
      <c r="L781" s="499"/>
    </row>
    <row r="782" spans="1:12" ht="15" customHeight="1" x14ac:dyDescent="0.25">
      <c r="A782" s="550"/>
      <c r="B782" s="552"/>
      <c r="C782" s="455"/>
      <c r="D782" s="521"/>
      <c r="E782" s="448"/>
      <c r="F782" s="110" t="s">
        <v>8</v>
      </c>
      <c r="G782" s="240">
        <v>3000</v>
      </c>
      <c r="H782" s="241">
        <v>4000</v>
      </c>
      <c r="I782" s="312">
        <v>5000</v>
      </c>
      <c r="J782" s="242">
        <v>6000</v>
      </c>
      <c r="K782" s="502"/>
      <c r="L782" s="499"/>
    </row>
    <row r="783" spans="1:12" ht="15" customHeight="1" x14ac:dyDescent="0.25">
      <c r="A783" s="550"/>
      <c r="B783" s="552"/>
      <c r="C783" s="455"/>
      <c r="D783" s="521"/>
      <c r="E783" s="448"/>
      <c r="F783" s="110" t="s">
        <v>817</v>
      </c>
      <c r="G783" s="243">
        <f>G781*114</f>
        <v>10146</v>
      </c>
      <c r="H783" s="244">
        <f>G781*128</f>
        <v>11392</v>
      </c>
      <c r="I783" s="313">
        <f>G781*143</f>
        <v>12727</v>
      </c>
      <c r="J783" s="245">
        <f>G781*148</f>
        <v>13172</v>
      </c>
      <c r="K783" s="502"/>
      <c r="L783" s="499"/>
    </row>
    <row r="784" spans="1:12" ht="15" customHeight="1" x14ac:dyDescent="0.25">
      <c r="A784" s="550"/>
      <c r="B784" s="552"/>
      <c r="C784" s="455"/>
      <c r="D784" s="521"/>
      <c r="E784" s="448"/>
      <c r="F784" s="110" t="s">
        <v>1269</v>
      </c>
      <c r="G784" s="451">
        <v>0.98</v>
      </c>
      <c r="H784" s="451"/>
      <c r="I784" s="451"/>
      <c r="J784" s="451"/>
      <c r="K784" s="502"/>
      <c r="L784" s="499"/>
    </row>
    <row r="785" spans="1:12" ht="15" customHeight="1" x14ac:dyDescent="0.25">
      <c r="A785" s="550"/>
      <c r="B785" s="552"/>
      <c r="C785" s="455"/>
      <c r="D785" s="521"/>
      <c r="E785" s="448"/>
      <c r="F785" s="93" t="s">
        <v>699</v>
      </c>
      <c r="G785" s="523" t="s">
        <v>700</v>
      </c>
      <c r="H785" s="523"/>
      <c r="I785" s="523"/>
      <c r="J785" s="523"/>
      <c r="K785" s="502"/>
      <c r="L785" s="499"/>
    </row>
    <row r="786" spans="1:12" ht="15" customHeight="1" x14ac:dyDescent="0.25">
      <c r="A786" s="550"/>
      <c r="B786" s="552"/>
      <c r="C786" s="455"/>
      <c r="D786" s="521"/>
      <c r="E786" s="448"/>
      <c r="F786" s="93" t="s">
        <v>1181</v>
      </c>
      <c r="G786" s="462" t="s">
        <v>1179</v>
      </c>
      <c r="H786" s="463"/>
      <c r="I786" s="463"/>
      <c r="J786" s="464"/>
      <c r="K786" s="502"/>
      <c r="L786" s="499"/>
    </row>
    <row r="787" spans="1:12" ht="15" customHeight="1" x14ac:dyDescent="0.25">
      <c r="A787" s="550"/>
      <c r="B787" s="552"/>
      <c r="C787" s="455"/>
      <c r="D787" s="521"/>
      <c r="E787" s="448"/>
      <c r="F787" s="110" t="s">
        <v>83</v>
      </c>
      <c r="G787" s="524">
        <v>66</v>
      </c>
      <c r="H787" s="524"/>
      <c r="I787" s="524"/>
      <c r="J787" s="524"/>
      <c r="K787" s="502"/>
      <c r="L787" s="499"/>
    </row>
    <row r="788" spans="1:12" ht="15" customHeight="1" x14ac:dyDescent="0.25">
      <c r="A788" s="550"/>
      <c r="B788" s="552"/>
      <c r="C788" s="455"/>
      <c r="D788" s="521"/>
      <c r="E788" s="448"/>
      <c r="F788" s="112" t="s">
        <v>396</v>
      </c>
      <c r="G788" s="523" t="s">
        <v>908</v>
      </c>
      <c r="H788" s="523"/>
      <c r="I788" s="523"/>
      <c r="J788" s="523"/>
      <c r="K788" s="502"/>
      <c r="L788" s="499"/>
    </row>
    <row r="789" spans="1:12" ht="15" customHeight="1" x14ac:dyDescent="0.25">
      <c r="A789" s="550"/>
      <c r="B789" s="552"/>
      <c r="C789" s="455"/>
      <c r="D789" s="521"/>
      <c r="E789" s="448"/>
      <c r="F789" s="110" t="s">
        <v>256</v>
      </c>
      <c r="G789" s="524" t="s">
        <v>62</v>
      </c>
      <c r="H789" s="524"/>
      <c r="I789" s="524"/>
      <c r="J789" s="524"/>
      <c r="K789" s="502"/>
      <c r="L789" s="499"/>
    </row>
    <row r="790" spans="1:12" ht="15.6" customHeight="1" x14ac:dyDescent="0.25">
      <c r="A790" s="550"/>
      <c r="B790" s="552"/>
      <c r="C790" s="455"/>
      <c r="D790" s="521"/>
      <c r="E790" s="448"/>
      <c r="F790" s="93" t="s">
        <v>379</v>
      </c>
      <c r="G790" s="523" t="s">
        <v>380</v>
      </c>
      <c r="H790" s="523"/>
      <c r="I790" s="523"/>
      <c r="J790" s="523"/>
      <c r="K790" s="502"/>
      <c r="L790" s="499"/>
    </row>
    <row r="791" spans="1:12" ht="15.6" customHeight="1" x14ac:dyDescent="0.25">
      <c r="A791" s="550"/>
      <c r="B791" s="552"/>
      <c r="C791" s="455"/>
      <c r="D791" s="521"/>
      <c r="E791" s="448"/>
      <c r="F791" s="93" t="s">
        <v>701</v>
      </c>
      <c r="G791" s="523">
        <v>100000</v>
      </c>
      <c r="H791" s="523"/>
      <c r="I791" s="523"/>
      <c r="J791" s="523"/>
      <c r="K791" s="502"/>
      <c r="L791" s="499"/>
    </row>
    <row r="792" spans="1:12" ht="15.6" customHeight="1" x14ac:dyDescent="0.25">
      <c r="A792" s="550"/>
      <c r="B792" s="552"/>
      <c r="C792" s="455"/>
      <c r="D792" s="521"/>
      <c r="E792" s="448"/>
      <c r="F792" s="93" t="s">
        <v>257</v>
      </c>
      <c r="G792" s="523" t="s">
        <v>556</v>
      </c>
      <c r="H792" s="523"/>
      <c r="I792" s="523"/>
      <c r="J792" s="523"/>
      <c r="K792" s="502"/>
      <c r="L792" s="499"/>
    </row>
    <row r="793" spans="1:12" ht="15.6" customHeight="1" x14ac:dyDescent="0.25">
      <c r="A793" s="550"/>
      <c r="B793" s="552"/>
      <c r="C793" s="455"/>
      <c r="D793" s="521"/>
      <c r="E793" s="448"/>
      <c r="F793" s="93" t="s">
        <v>376</v>
      </c>
      <c r="G793" s="523" t="s">
        <v>392</v>
      </c>
      <c r="H793" s="523"/>
      <c r="I793" s="523"/>
      <c r="J793" s="523"/>
      <c r="K793" s="502"/>
      <c r="L793" s="499"/>
    </row>
    <row r="794" spans="1:12" ht="15.6" customHeight="1" x14ac:dyDescent="0.25">
      <c r="A794" s="550"/>
      <c r="B794" s="552"/>
      <c r="C794" s="455"/>
      <c r="D794" s="521"/>
      <c r="E794" s="448"/>
      <c r="F794" s="93" t="s">
        <v>702</v>
      </c>
      <c r="G794" s="523" t="s">
        <v>709</v>
      </c>
      <c r="H794" s="523"/>
      <c r="I794" s="523"/>
      <c r="J794" s="523"/>
      <c r="K794" s="502"/>
      <c r="L794" s="499"/>
    </row>
    <row r="795" spans="1:12" ht="15.6" customHeight="1" x14ac:dyDescent="0.25">
      <c r="A795" s="550"/>
      <c r="B795" s="552"/>
      <c r="C795" s="455"/>
      <c r="D795" s="521"/>
      <c r="E795" s="448"/>
      <c r="F795" s="93" t="s">
        <v>381</v>
      </c>
      <c r="G795" s="523" t="s">
        <v>382</v>
      </c>
      <c r="H795" s="523"/>
      <c r="I795" s="523"/>
      <c r="J795" s="523"/>
      <c r="K795" s="502"/>
      <c r="L795" s="500"/>
    </row>
    <row r="796" spans="1:12" ht="15.6" customHeight="1" x14ac:dyDescent="0.25">
      <c r="A796" s="550"/>
      <c r="B796" s="552"/>
      <c r="C796" s="455"/>
      <c r="D796" s="521"/>
      <c r="E796" s="448"/>
      <c r="F796" s="94" t="s">
        <v>358</v>
      </c>
      <c r="G796" s="523" t="s">
        <v>900</v>
      </c>
      <c r="H796" s="523"/>
      <c r="I796" s="523"/>
      <c r="J796" s="523"/>
      <c r="K796" s="571">
        <v>5</v>
      </c>
      <c r="L796" s="443">
        <v>17600</v>
      </c>
    </row>
    <row r="797" spans="1:12" ht="15.6" customHeight="1" x14ac:dyDescent="0.25">
      <c r="A797" s="550"/>
      <c r="B797" s="552"/>
      <c r="C797" s="455"/>
      <c r="D797" s="521"/>
      <c r="E797" s="448"/>
      <c r="F797" s="93" t="s">
        <v>383</v>
      </c>
      <c r="G797" s="523" t="s">
        <v>394</v>
      </c>
      <c r="H797" s="523"/>
      <c r="I797" s="523"/>
      <c r="J797" s="523"/>
      <c r="K797" s="572"/>
      <c r="L797" s="444" t="e">
        <f>#REF!-#REF!*10%</f>
        <v>#REF!</v>
      </c>
    </row>
    <row r="798" spans="1:12" ht="15.6" customHeight="1" x14ac:dyDescent="0.25">
      <c r="A798" s="550"/>
      <c r="B798" s="552"/>
      <c r="C798" s="455"/>
      <c r="D798" s="521"/>
      <c r="E798" s="448"/>
      <c r="F798" s="93" t="s">
        <v>389</v>
      </c>
      <c r="G798" s="523" t="s">
        <v>390</v>
      </c>
      <c r="H798" s="523"/>
      <c r="I798" s="523"/>
      <c r="J798" s="523"/>
      <c r="K798" s="572"/>
      <c r="L798" s="444" t="e">
        <f>#REF!-#REF!*10%</f>
        <v>#REF!</v>
      </c>
    </row>
    <row r="799" spans="1:12" ht="15.6" customHeight="1" x14ac:dyDescent="0.25">
      <c r="A799" s="550"/>
      <c r="B799" s="552"/>
      <c r="C799" s="455"/>
      <c r="D799" s="521"/>
      <c r="E799" s="448"/>
      <c r="F799" s="93" t="s">
        <v>704</v>
      </c>
      <c r="G799" s="523" t="s">
        <v>705</v>
      </c>
      <c r="H799" s="523"/>
      <c r="I799" s="523"/>
      <c r="J799" s="523"/>
      <c r="K799" s="572"/>
      <c r="L799" s="444" t="e">
        <f>#REF!-#REF!*10%</f>
        <v>#REF!</v>
      </c>
    </row>
    <row r="800" spans="1:12" ht="15.6" customHeight="1" x14ac:dyDescent="0.25">
      <c r="A800" s="550"/>
      <c r="B800" s="552"/>
      <c r="C800" s="455"/>
      <c r="D800" s="521"/>
      <c r="E800" s="448"/>
      <c r="F800" s="93" t="s">
        <v>706</v>
      </c>
      <c r="G800" s="523" t="s">
        <v>390</v>
      </c>
      <c r="H800" s="523"/>
      <c r="I800" s="523"/>
      <c r="J800" s="523"/>
      <c r="K800" s="572"/>
      <c r="L800" s="444" t="e">
        <f>#REF!-#REF!*10%</f>
        <v>#REF!</v>
      </c>
    </row>
    <row r="801" spans="1:12" ht="15.6" customHeight="1" x14ac:dyDescent="0.25">
      <c r="A801" s="550"/>
      <c r="B801" s="552"/>
      <c r="C801" s="455"/>
      <c r="D801" s="521"/>
      <c r="E801" s="448"/>
      <c r="F801" s="93" t="s">
        <v>1271</v>
      </c>
      <c r="G801" s="523" t="s">
        <v>390</v>
      </c>
      <c r="H801" s="523"/>
      <c r="I801" s="523"/>
      <c r="J801" s="523"/>
      <c r="K801" s="572"/>
      <c r="L801" s="444" t="e">
        <f>#REF!-#REF!*10%</f>
        <v>#REF!</v>
      </c>
    </row>
    <row r="802" spans="1:12" ht="15.6" customHeight="1" x14ac:dyDescent="0.25">
      <c r="A802" s="550"/>
      <c r="B802" s="552"/>
      <c r="C802" s="455"/>
      <c r="D802" s="521"/>
      <c r="E802" s="448"/>
      <c r="F802" s="93" t="s">
        <v>707</v>
      </c>
      <c r="G802" s="523" t="s">
        <v>911</v>
      </c>
      <c r="H802" s="523"/>
      <c r="I802" s="523"/>
      <c r="J802" s="523"/>
      <c r="K802" s="572"/>
      <c r="L802" s="444" t="e">
        <f>#REF!-#REF!*10%</f>
        <v>#REF!</v>
      </c>
    </row>
    <row r="803" spans="1:12" ht="15.6" customHeight="1" x14ac:dyDescent="0.25">
      <c r="A803" s="550"/>
      <c r="B803" s="552"/>
      <c r="C803" s="455"/>
      <c r="D803" s="521"/>
      <c r="E803" s="448"/>
      <c r="F803" s="93" t="s">
        <v>708</v>
      </c>
      <c r="G803" s="523" t="s">
        <v>390</v>
      </c>
      <c r="H803" s="523"/>
      <c r="I803" s="523"/>
      <c r="J803" s="523"/>
      <c r="K803" s="572"/>
      <c r="L803" s="444" t="e">
        <f>#REF!-#REF!*10%</f>
        <v>#REF!</v>
      </c>
    </row>
    <row r="804" spans="1:12" ht="15.6" customHeight="1" x14ac:dyDescent="0.25">
      <c r="A804" s="550"/>
      <c r="B804" s="552"/>
      <c r="C804" s="455"/>
      <c r="D804" s="521"/>
      <c r="E804" s="448"/>
      <c r="F804" s="93" t="s">
        <v>377</v>
      </c>
      <c r="G804" s="523" t="s">
        <v>387</v>
      </c>
      <c r="H804" s="523"/>
      <c r="I804" s="523"/>
      <c r="J804" s="523"/>
      <c r="K804" s="572"/>
      <c r="L804" s="444" t="e">
        <f>#REF!-#REF!*10%</f>
        <v>#REF!</v>
      </c>
    </row>
    <row r="805" spans="1:12" ht="15.6" customHeight="1" x14ac:dyDescent="0.25">
      <c r="A805" s="550"/>
      <c r="B805" s="552"/>
      <c r="C805" s="455"/>
      <c r="D805" s="521"/>
      <c r="E805" s="448"/>
      <c r="F805" s="93" t="s">
        <v>388</v>
      </c>
      <c r="G805" s="523" t="s">
        <v>393</v>
      </c>
      <c r="H805" s="523"/>
      <c r="I805" s="523"/>
      <c r="J805" s="523"/>
      <c r="K805" s="572"/>
      <c r="L805" s="444" t="e">
        <f>#REF!-#REF!*10%</f>
        <v>#REF!</v>
      </c>
    </row>
    <row r="806" spans="1:12" ht="15.6" customHeight="1" x14ac:dyDescent="0.25">
      <c r="A806" s="550"/>
      <c r="B806" s="552"/>
      <c r="C806" s="455"/>
      <c r="D806" s="521"/>
      <c r="E806" s="448"/>
      <c r="F806" s="93" t="s">
        <v>562</v>
      </c>
      <c r="G806" s="523" t="s">
        <v>1024</v>
      </c>
      <c r="H806" s="523"/>
      <c r="I806" s="523"/>
      <c r="J806" s="523"/>
      <c r="K806" s="572"/>
      <c r="L806" s="444" t="e">
        <f>#REF!-#REF!*10%</f>
        <v>#REF!</v>
      </c>
    </row>
    <row r="807" spans="1:12" ht="15.6" customHeight="1" x14ac:dyDescent="0.25">
      <c r="A807" s="550"/>
      <c r="B807" s="552"/>
      <c r="C807" s="455"/>
      <c r="D807" s="521"/>
      <c r="E807" s="448"/>
      <c r="F807" s="93" t="s">
        <v>1183</v>
      </c>
      <c r="G807" s="573" t="s">
        <v>1180</v>
      </c>
      <c r="H807" s="574"/>
      <c r="I807" s="574"/>
      <c r="J807" s="575"/>
      <c r="K807" s="572"/>
      <c r="L807" s="444" t="e">
        <f>#REF!-#REF!*10%</f>
        <v>#REF!</v>
      </c>
    </row>
    <row r="808" spans="1:12" ht="15.6" customHeight="1" x14ac:dyDescent="0.25">
      <c r="A808" s="550"/>
      <c r="B808" s="552"/>
      <c r="C808" s="455"/>
      <c r="D808" s="521"/>
      <c r="E808" s="448"/>
      <c r="F808" s="93" t="s">
        <v>570</v>
      </c>
      <c r="G808" s="523" t="s">
        <v>613</v>
      </c>
      <c r="H808" s="523"/>
      <c r="I808" s="523"/>
      <c r="J808" s="523"/>
      <c r="K808" s="572"/>
      <c r="L808" s="444" t="e">
        <f>#REF!-#REF!*10%</f>
        <v>#REF!</v>
      </c>
    </row>
    <row r="809" spans="1:12" ht="15.6" customHeight="1" x14ac:dyDescent="0.25">
      <c r="A809" s="550"/>
      <c r="B809" s="552"/>
      <c r="C809" s="455"/>
      <c r="D809" s="521"/>
      <c r="E809" s="448"/>
      <c r="F809" s="111" t="s">
        <v>84</v>
      </c>
      <c r="G809" s="526">
        <v>2.6</v>
      </c>
      <c r="H809" s="526"/>
      <c r="I809" s="526"/>
      <c r="J809" s="526"/>
      <c r="K809" s="572"/>
      <c r="L809" s="444" t="e">
        <f>#REF!-#REF!*10%</f>
        <v>#REF!</v>
      </c>
    </row>
    <row r="810" spans="1:12" ht="15" customHeight="1" x14ac:dyDescent="0.25">
      <c r="A810" s="550"/>
      <c r="B810" s="553"/>
      <c r="C810" s="455"/>
      <c r="D810" s="521"/>
      <c r="E810" s="448"/>
      <c r="F810" s="96" t="s">
        <v>1016</v>
      </c>
      <c r="G810" s="454">
        <v>5</v>
      </c>
      <c r="H810" s="454"/>
      <c r="I810" s="454"/>
      <c r="J810" s="454"/>
      <c r="K810" s="572"/>
      <c r="L810" s="511" t="e">
        <f>#REF!-#REF!*10%</f>
        <v>#REF!</v>
      </c>
    </row>
    <row r="811" spans="1:12" ht="15" customHeight="1" x14ac:dyDescent="0.25">
      <c r="A811" s="549">
        <v>10</v>
      </c>
      <c r="B811" s="551"/>
      <c r="C811" s="455" t="s">
        <v>1237</v>
      </c>
      <c r="D811" s="520"/>
      <c r="E811" s="448"/>
      <c r="F811" s="110" t="s">
        <v>81</v>
      </c>
      <c r="G811" s="523" t="s">
        <v>6</v>
      </c>
      <c r="H811" s="523"/>
      <c r="I811" s="523"/>
      <c r="J811" s="523"/>
      <c r="K811" s="560">
        <v>3</v>
      </c>
      <c r="L811" s="498">
        <v>18277</v>
      </c>
    </row>
    <row r="812" spans="1:12" ht="15" customHeight="1" x14ac:dyDescent="0.25">
      <c r="A812" s="550"/>
      <c r="B812" s="552"/>
      <c r="C812" s="455"/>
      <c r="D812" s="521"/>
      <c r="E812" s="448"/>
      <c r="F812" s="110" t="s">
        <v>80</v>
      </c>
      <c r="G812" s="469">
        <v>104</v>
      </c>
      <c r="H812" s="469"/>
      <c r="I812" s="469"/>
      <c r="J812" s="469"/>
      <c r="K812" s="502"/>
      <c r="L812" s="499"/>
    </row>
    <row r="813" spans="1:12" ht="15" customHeight="1" x14ac:dyDescent="0.25">
      <c r="A813" s="550"/>
      <c r="B813" s="552"/>
      <c r="C813" s="455"/>
      <c r="D813" s="521"/>
      <c r="E813" s="448"/>
      <c r="F813" s="110" t="s">
        <v>8</v>
      </c>
      <c r="G813" s="240">
        <v>3000</v>
      </c>
      <c r="H813" s="241">
        <v>4000</v>
      </c>
      <c r="I813" s="312">
        <v>5000</v>
      </c>
      <c r="J813" s="242">
        <v>6000</v>
      </c>
      <c r="K813" s="502"/>
      <c r="L813" s="499"/>
    </row>
    <row r="814" spans="1:12" ht="15" customHeight="1" x14ac:dyDescent="0.25">
      <c r="A814" s="550"/>
      <c r="B814" s="552"/>
      <c r="C814" s="455"/>
      <c r="D814" s="521"/>
      <c r="E814" s="448"/>
      <c r="F814" s="110" t="s">
        <v>817</v>
      </c>
      <c r="G814" s="243">
        <f>G812*114</f>
        <v>11856</v>
      </c>
      <c r="H814" s="244">
        <f>G812*128</f>
        <v>13312</v>
      </c>
      <c r="I814" s="313">
        <f>G812*143</f>
        <v>14872</v>
      </c>
      <c r="J814" s="245">
        <f>G812*148</f>
        <v>15392</v>
      </c>
      <c r="K814" s="502"/>
      <c r="L814" s="499"/>
    </row>
    <row r="815" spans="1:12" ht="15" customHeight="1" x14ac:dyDescent="0.25">
      <c r="A815" s="550"/>
      <c r="B815" s="552"/>
      <c r="C815" s="455"/>
      <c r="D815" s="521"/>
      <c r="E815" s="448"/>
      <c r="F815" s="110" t="s">
        <v>1269</v>
      </c>
      <c r="G815" s="451">
        <v>0.98</v>
      </c>
      <c r="H815" s="451"/>
      <c r="I815" s="451"/>
      <c r="J815" s="451"/>
      <c r="K815" s="502"/>
      <c r="L815" s="499"/>
    </row>
    <row r="816" spans="1:12" ht="15" customHeight="1" x14ac:dyDescent="0.25">
      <c r="A816" s="550"/>
      <c r="B816" s="552"/>
      <c r="C816" s="455"/>
      <c r="D816" s="521"/>
      <c r="E816" s="448"/>
      <c r="F816" s="93" t="s">
        <v>699</v>
      </c>
      <c r="G816" s="523" t="s">
        <v>700</v>
      </c>
      <c r="H816" s="523"/>
      <c r="I816" s="523"/>
      <c r="J816" s="523"/>
      <c r="K816" s="502"/>
      <c r="L816" s="499"/>
    </row>
    <row r="817" spans="1:12" ht="15" customHeight="1" x14ac:dyDescent="0.25">
      <c r="A817" s="550"/>
      <c r="B817" s="552"/>
      <c r="C817" s="455"/>
      <c r="D817" s="521"/>
      <c r="E817" s="448"/>
      <c r="F817" s="93" t="s">
        <v>1181</v>
      </c>
      <c r="G817" s="462" t="s">
        <v>1179</v>
      </c>
      <c r="H817" s="463"/>
      <c r="I817" s="463"/>
      <c r="J817" s="464"/>
      <c r="K817" s="502"/>
      <c r="L817" s="499"/>
    </row>
    <row r="818" spans="1:12" ht="15" customHeight="1" x14ac:dyDescent="0.25">
      <c r="A818" s="550"/>
      <c r="B818" s="552"/>
      <c r="C818" s="455"/>
      <c r="D818" s="521"/>
      <c r="E818" s="448"/>
      <c r="F818" s="110" t="s">
        <v>83</v>
      </c>
      <c r="G818" s="524">
        <v>66</v>
      </c>
      <c r="H818" s="524"/>
      <c r="I818" s="524"/>
      <c r="J818" s="524"/>
      <c r="K818" s="502"/>
      <c r="L818" s="499"/>
    </row>
    <row r="819" spans="1:12" ht="15" customHeight="1" x14ac:dyDescent="0.25">
      <c r="A819" s="550"/>
      <c r="B819" s="552"/>
      <c r="C819" s="455"/>
      <c r="D819" s="521"/>
      <c r="E819" s="448"/>
      <c r="F819" s="112" t="s">
        <v>396</v>
      </c>
      <c r="G819" s="523" t="s">
        <v>908</v>
      </c>
      <c r="H819" s="523"/>
      <c r="I819" s="523"/>
      <c r="J819" s="523"/>
      <c r="K819" s="502"/>
      <c r="L819" s="499"/>
    </row>
    <row r="820" spans="1:12" ht="15" customHeight="1" x14ac:dyDescent="0.25">
      <c r="A820" s="550"/>
      <c r="B820" s="552"/>
      <c r="C820" s="455"/>
      <c r="D820" s="521"/>
      <c r="E820" s="448"/>
      <c r="F820" s="110" t="s">
        <v>256</v>
      </c>
      <c r="G820" s="524" t="s">
        <v>63</v>
      </c>
      <c r="H820" s="524"/>
      <c r="I820" s="524"/>
      <c r="J820" s="524"/>
      <c r="K820" s="502"/>
      <c r="L820" s="499"/>
    </row>
    <row r="821" spans="1:12" ht="15.6" customHeight="1" x14ac:dyDescent="0.25">
      <c r="A821" s="550"/>
      <c r="B821" s="552"/>
      <c r="C821" s="455"/>
      <c r="D821" s="521"/>
      <c r="E821" s="448"/>
      <c r="F821" s="93" t="s">
        <v>379</v>
      </c>
      <c r="G821" s="523" t="s">
        <v>380</v>
      </c>
      <c r="H821" s="523"/>
      <c r="I821" s="523"/>
      <c r="J821" s="523"/>
      <c r="K821" s="502"/>
      <c r="L821" s="499"/>
    </row>
    <row r="822" spans="1:12" ht="15.6" customHeight="1" x14ac:dyDescent="0.25">
      <c r="A822" s="550"/>
      <c r="B822" s="552"/>
      <c r="C822" s="455"/>
      <c r="D822" s="521"/>
      <c r="E822" s="448"/>
      <c r="F822" s="93" t="s">
        <v>701</v>
      </c>
      <c r="G822" s="523">
        <v>100000</v>
      </c>
      <c r="H822" s="523"/>
      <c r="I822" s="523"/>
      <c r="J822" s="523"/>
      <c r="K822" s="502"/>
      <c r="L822" s="499"/>
    </row>
    <row r="823" spans="1:12" ht="15.6" customHeight="1" x14ac:dyDescent="0.25">
      <c r="A823" s="550"/>
      <c r="B823" s="552"/>
      <c r="C823" s="455"/>
      <c r="D823" s="521"/>
      <c r="E823" s="448"/>
      <c r="F823" s="93" t="s">
        <v>257</v>
      </c>
      <c r="G823" s="523" t="s">
        <v>556</v>
      </c>
      <c r="H823" s="523"/>
      <c r="I823" s="523"/>
      <c r="J823" s="523"/>
      <c r="K823" s="502"/>
      <c r="L823" s="499"/>
    </row>
    <row r="824" spans="1:12" ht="15.6" customHeight="1" x14ac:dyDescent="0.25">
      <c r="A824" s="550"/>
      <c r="B824" s="552"/>
      <c r="C824" s="455"/>
      <c r="D824" s="521"/>
      <c r="E824" s="448"/>
      <c r="F824" s="93" t="s">
        <v>376</v>
      </c>
      <c r="G824" s="523" t="s">
        <v>392</v>
      </c>
      <c r="H824" s="523"/>
      <c r="I824" s="523"/>
      <c r="J824" s="523"/>
      <c r="K824" s="502"/>
      <c r="L824" s="499"/>
    </row>
    <row r="825" spans="1:12" ht="15.6" customHeight="1" x14ac:dyDescent="0.25">
      <c r="A825" s="550"/>
      <c r="B825" s="552"/>
      <c r="C825" s="455"/>
      <c r="D825" s="521"/>
      <c r="E825" s="448"/>
      <c r="F825" s="93" t="s">
        <v>702</v>
      </c>
      <c r="G825" s="523" t="s">
        <v>709</v>
      </c>
      <c r="H825" s="523"/>
      <c r="I825" s="523"/>
      <c r="J825" s="523"/>
      <c r="K825" s="502"/>
      <c r="L825" s="499"/>
    </row>
    <row r="826" spans="1:12" ht="15.6" customHeight="1" x14ac:dyDescent="0.25">
      <c r="A826" s="550"/>
      <c r="B826" s="552"/>
      <c r="C826" s="455"/>
      <c r="D826" s="521"/>
      <c r="E826" s="448"/>
      <c r="F826" s="93" t="s">
        <v>381</v>
      </c>
      <c r="G826" s="523" t="s">
        <v>382</v>
      </c>
      <c r="H826" s="523"/>
      <c r="I826" s="523"/>
      <c r="J826" s="523"/>
      <c r="K826" s="502"/>
      <c r="L826" s="500"/>
    </row>
    <row r="827" spans="1:12" ht="15.6" customHeight="1" x14ac:dyDescent="0.25">
      <c r="A827" s="550"/>
      <c r="B827" s="552"/>
      <c r="C827" s="455"/>
      <c r="D827" s="521"/>
      <c r="E827" s="448"/>
      <c r="F827" s="94" t="s">
        <v>358</v>
      </c>
      <c r="G827" s="523" t="s">
        <v>900</v>
      </c>
      <c r="H827" s="523"/>
      <c r="I827" s="523"/>
      <c r="J827" s="523"/>
      <c r="K827" s="571">
        <v>5</v>
      </c>
      <c r="L827" s="443">
        <v>19557</v>
      </c>
    </row>
    <row r="828" spans="1:12" ht="15.6" customHeight="1" x14ac:dyDescent="0.25">
      <c r="A828" s="550"/>
      <c r="B828" s="552"/>
      <c r="C828" s="455"/>
      <c r="D828" s="521"/>
      <c r="E828" s="448"/>
      <c r="F828" s="93" t="s">
        <v>383</v>
      </c>
      <c r="G828" s="523" t="s">
        <v>394</v>
      </c>
      <c r="H828" s="523"/>
      <c r="I828" s="523"/>
      <c r="J828" s="523"/>
      <c r="K828" s="572"/>
      <c r="L828" s="444" t="e">
        <f>#REF!-#REF!*10%</f>
        <v>#REF!</v>
      </c>
    </row>
    <row r="829" spans="1:12" ht="15.6" customHeight="1" x14ac:dyDescent="0.25">
      <c r="A829" s="550"/>
      <c r="B829" s="552"/>
      <c r="C829" s="455"/>
      <c r="D829" s="521"/>
      <c r="E829" s="448"/>
      <c r="F829" s="93" t="s">
        <v>389</v>
      </c>
      <c r="G829" s="523" t="s">
        <v>390</v>
      </c>
      <c r="H829" s="523"/>
      <c r="I829" s="523"/>
      <c r="J829" s="523"/>
      <c r="K829" s="572"/>
      <c r="L829" s="444" t="e">
        <f>#REF!-#REF!*10%</f>
        <v>#REF!</v>
      </c>
    </row>
    <row r="830" spans="1:12" ht="15.6" customHeight="1" x14ac:dyDescent="0.25">
      <c r="A830" s="550"/>
      <c r="B830" s="552"/>
      <c r="C830" s="455"/>
      <c r="D830" s="521"/>
      <c r="E830" s="448"/>
      <c r="F830" s="93" t="s">
        <v>704</v>
      </c>
      <c r="G830" s="523" t="s">
        <v>705</v>
      </c>
      <c r="H830" s="523"/>
      <c r="I830" s="523"/>
      <c r="J830" s="523"/>
      <c r="K830" s="572"/>
      <c r="L830" s="444" t="e">
        <f>#REF!-#REF!*10%</f>
        <v>#REF!</v>
      </c>
    </row>
    <row r="831" spans="1:12" ht="15.6" customHeight="1" x14ac:dyDescent="0.25">
      <c r="A831" s="550"/>
      <c r="B831" s="552"/>
      <c r="C831" s="455"/>
      <c r="D831" s="521"/>
      <c r="E831" s="448"/>
      <c r="F831" s="93" t="s">
        <v>706</v>
      </c>
      <c r="G831" s="523" t="s">
        <v>390</v>
      </c>
      <c r="H831" s="523"/>
      <c r="I831" s="523"/>
      <c r="J831" s="523"/>
      <c r="K831" s="572"/>
      <c r="L831" s="444" t="e">
        <f>#REF!-#REF!*10%</f>
        <v>#REF!</v>
      </c>
    </row>
    <row r="832" spans="1:12" ht="15.6" customHeight="1" x14ac:dyDescent="0.25">
      <c r="A832" s="550"/>
      <c r="B832" s="552"/>
      <c r="C832" s="455"/>
      <c r="D832" s="521"/>
      <c r="E832" s="448"/>
      <c r="F832" s="93" t="s">
        <v>1271</v>
      </c>
      <c r="G832" s="523" t="s">
        <v>390</v>
      </c>
      <c r="H832" s="523"/>
      <c r="I832" s="523"/>
      <c r="J832" s="523"/>
      <c r="K832" s="572"/>
      <c r="L832" s="444" t="e">
        <f>#REF!-#REF!*10%</f>
        <v>#REF!</v>
      </c>
    </row>
    <row r="833" spans="1:12" ht="15.6" customHeight="1" x14ac:dyDescent="0.25">
      <c r="A833" s="550"/>
      <c r="B833" s="552"/>
      <c r="C833" s="455"/>
      <c r="D833" s="521"/>
      <c r="E833" s="448"/>
      <c r="F833" s="93" t="s">
        <v>707</v>
      </c>
      <c r="G833" s="523" t="s">
        <v>911</v>
      </c>
      <c r="H833" s="523"/>
      <c r="I833" s="523"/>
      <c r="J833" s="523"/>
      <c r="K833" s="572"/>
      <c r="L833" s="444" t="e">
        <f>#REF!-#REF!*10%</f>
        <v>#REF!</v>
      </c>
    </row>
    <row r="834" spans="1:12" ht="15.6" customHeight="1" x14ac:dyDescent="0.25">
      <c r="A834" s="550"/>
      <c r="B834" s="552"/>
      <c r="C834" s="455"/>
      <c r="D834" s="521"/>
      <c r="E834" s="448"/>
      <c r="F834" s="93" t="s">
        <v>708</v>
      </c>
      <c r="G834" s="523" t="s">
        <v>390</v>
      </c>
      <c r="H834" s="523"/>
      <c r="I834" s="523"/>
      <c r="J834" s="523"/>
      <c r="K834" s="572"/>
      <c r="L834" s="444" t="e">
        <f>#REF!-#REF!*10%</f>
        <v>#REF!</v>
      </c>
    </row>
    <row r="835" spans="1:12" ht="15.6" customHeight="1" x14ac:dyDescent="0.25">
      <c r="A835" s="550"/>
      <c r="B835" s="552"/>
      <c r="C835" s="455"/>
      <c r="D835" s="521"/>
      <c r="E835" s="448"/>
      <c r="F835" s="93" t="s">
        <v>377</v>
      </c>
      <c r="G835" s="523" t="s">
        <v>387</v>
      </c>
      <c r="H835" s="523"/>
      <c r="I835" s="523"/>
      <c r="J835" s="523"/>
      <c r="K835" s="572"/>
      <c r="L835" s="444" t="e">
        <f>#REF!-#REF!*10%</f>
        <v>#REF!</v>
      </c>
    </row>
    <row r="836" spans="1:12" ht="15.6" customHeight="1" x14ac:dyDescent="0.25">
      <c r="A836" s="550"/>
      <c r="B836" s="552"/>
      <c r="C836" s="455"/>
      <c r="D836" s="521"/>
      <c r="E836" s="448"/>
      <c r="F836" s="93" t="s">
        <v>388</v>
      </c>
      <c r="G836" s="523" t="s">
        <v>393</v>
      </c>
      <c r="H836" s="523"/>
      <c r="I836" s="523"/>
      <c r="J836" s="523"/>
      <c r="K836" s="572"/>
      <c r="L836" s="444" t="e">
        <f>#REF!-#REF!*10%</f>
        <v>#REF!</v>
      </c>
    </row>
    <row r="837" spans="1:12" ht="15.6" customHeight="1" x14ac:dyDescent="0.25">
      <c r="A837" s="550"/>
      <c r="B837" s="552"/>
      <c r="C837" s="455"/>
      <c r="D837" s="521"/>
      <c r="E837" s="448"/>
      <c r="F837" s="93" t="s">
        <v>562</v>
      </c>
      <c r="G837" s="523" t="s">
        <v>1024</v>
      </c>
      <c r="H837" s="523"/>
      <c r="I837" s="523"/>
      <c r="J837" s="523"/>
      <c r="K837" s="572"/>
      <c r="L837" s="444" t="e">
        <f>#REF!-#REF!*10%</f>
        <v>#REF!</v>
      </c>
    </row>
    <row r="838" spans="1:12" ht="15.6" customHeight="1" x14ac:dyDescent="0.25">
      <c r="A838" s="550"/>
      <c r="B838" s="552"/>
      <c r="C838" s="455"/>
      <c r="D838" s="521"/>
      <c r="E838" s="448"/>
      <c r="F838" s="93" t="s">
        <v>1183</v>
      </c>
      <c r="G838" s="573" t="s">
        <v>1180</v>
      </c>
      <c r="H838" s="574"/>
      <c r="I838" s="574"/>
      <c r="J838" s="575"/>
      <c r="K838" s="572"/>
      <c r="L838" s="444" t="e">
        <f>#REF!-#REF!*10%</f>
        <v>#REF!</v>
      </c>
    </row>
    <row r="839" spans="1:12" ht="15.6" customHeight="1" x14ac:dyDescent="0.25">
      <c r="A839" s="550"/>
      <c r="B839" s="552"/>
      <c r="C839" s="455"/>
      <c r="D839" s="521"/>
      <c r="E839" s="448"/>
      <c r="F839" s="93" t="s">
        <v>570</v>
      </c>
      <c r="G839" s="523" t="s">
        <v>613</v>
      </c>
      <c r="H839" s="523"/>
      <c r="I839" s="523"/>
      <c r="J839" s="523"/>
      <c r="K839" s="572"/>
      <c r="L839" s="444" t="e">
        <f>#REF!-#REF!*10%</f>
        <v>#REF!</v>
      </c>
    </row>
    <row r="840" spans="1:12" ht="15.6" customHeight="1" x14ac:dyDescent="0.25">
      <c r="A840" s="550"/>
      <c r="B840" s="552"/>
      <c r="C840" s="455"/>
      <c r="D840" s="521"/>
      <c r="E840" s="448"/>
      <c r="F840" s="111" t="s">
        <v>84</v>
      </c>
      <c r="G840" s="526">
        <v>3.4</v>
      </c>
      <c r="H840" s="526"/>
      <c r="I840" s="526"/>
      <c r="J840" s="526"/>
      <c r="K840" s="572"/>
      <c r="L840" s="444" t="e">
        <f>#REF!-#REF!*10%</f>
        <v>#REF!</v>
      </c>
    </row>
    <row r="841" spans="1:12" ht="15" customHeight="1" x14ac:dyDescent="0.25">
      <c r="A841" s="550"/>
      <c r="B841" s="553"/>
      <c r="C841" s="455"/>
      <c r="D841" s="521"/>
      <c r="E841" s="448"/>
      <c r="F841" s="96" t="s">
        <v>1016</v>
      </c>
      <c r="G841" s="454">
        <v>5</v>
      </c>
      <c r="H841" s="454"/>
      <c r="I841" s="454"/>
      <c r="J841" s="454"/>
      <c r="K841" s="572"/>
      <c r="L841" s="511" t="e">
        <f>#REF!-#REF!*10%</f>
        <v>#REF!</v>
      </c>
    </row>
    <row r="842" spans="1:12" ht="15" customHeight="1" x14ac:dyDescent="0.25">
      <c r="A842" s="549">
        <v>11</v>
      </c>
      <c r="B842" s="551"/>
      <c r="C842" s="455" t="s">
        <v>1238</v>
      </c>
      <c r="D842" s="520"/>
      <c r="E842" s="448"/>
      <c r="F842" s="110" t="s">
        <v>81</v>
      </c>
      <c r="G842" s="523" t="s">
        <v>6</v>
      </c>
      <c r="H842" s="523"/>
      <c r="I842" s="523"/>
      <c r="J842" s="523"/>
      <c r="K842" s="560">
        <v>3</v>
      </c>
      <c r="L842" s="498">
        <v>19622</v>
      </c>
    </row>
    <row r="843" spans="1:12" ht="15" customHeight="1" x14ac:dyDescent="0.25">
      <c r="A843" s="550"/>
      <c r="B843" s="552"/>
      <c r="C843" s="455"/>
      <c r="D843" s="521"/>
      <c r="E843" s="448"/>
      <c r="F843" s="110" t="s">
        <v>80</v>
      </c>
      <c r="G843" s="469">
        <v>122</v>
      </c>
      <c r="H843" s="469"/>
      <c r="I843" s="469"/>
      <c r="J843" s="469"/>
      <c r="K843" s="502"/>
      <c r="L843" s="499"/>
    </row>
    <row r="844" spans="1:12" ht="15" customHeight="1" x14ac:dyDescent="0.25">
      <c r="A844" s="550"/>
      <c r="B844" s="552"/>
      <c r="C844" s="455"/>
      <c r="D844" s="521"/>
      <c r="E844" s="448"/>
      <c r="F844" s="110" t="s">
        <v>8</v>
      </c>
      <c r="G844" s="240">
        <v>3000</v>
      </c>
      <c r="H844" s="241">
        <v>4000</v>
      </c>
      <c r="I844" s="312">
        <v>5000</v>
      </c>
      <c r="J844" s="242">
        <v>6000</v>
      </c>
      <c r="K844" s="502"/>
      <c r="L844" s="499"/>
    </row>
    <row r="845" spans="1:12" ht="15" customHeight="1" x14ac:dyDescent="0.25">
      <c r="A845" s="550"/>
      <c r="B845" s="552"/>
      <c r="C845" s="455"/>
      <c r="D845" s="521"/>
      <c r="E845" s="448"/>
      <c r="F845" s="110" t="s">
        <v>817</v>
      </c>
      <c r="G845" s="243">
        <f>G843*114</f>
        <v>13908</v>
      </c>
      <c r="H845" s="244">
        <f>G843*128</f>
        <v>15616</v>
      </c>
      <c r="I845" s="313">
        <f>G843*143</f>
        <v>17446</v>
      </c>
      <c r="J845" s="245">
        <f>G843*148</f>
        <v>18056</v>
      </c>
      <c r="K845" s="502"/>
      <c r="L845" s="499"/>
    </row>
    <row r="846" spans="1:12" ht="15" customHeight="1" x14ac:dyDescent="0.25">
      <c r="A846" s="550"/>
      <c r="B846" s="552"/>
      <c r="C846" s="455"/>
      <c r="D846" s="521"/>
      <c r="E846" s="448"/>
      <c r="F846" s="110" t="s">
        <v>1269</v>
      </c>
      <c r="G846" s="451">
        <v>0.98</v>
      </c>
      <c r="H846" s="451"/>
      <c r="I846" s="451"/>
      <c r="J846" s="451"/>
      <c r="K846" s="502"/>
      <c r="L846" s="499"/>
    </row>
    <row r="847" spans="1:12" ht="15" customHeight="1" x14ac:dyDescent="0.25">
      <c r="A847" s="550"/>
      <c r="B847" s="552"/>
      <c r="C847" s="455"/>
      <c r="D847" s="521"/>
      <c r="E847" s="448"/>
      <c r="F847" s="93" t="s">
        <v>699</v>
      </c>
      <c r="G847" s="523" t="s">
        <v>700</v>
      </c>
      <c r="H847" s="523"/>
      <c r="I847" s="523"/>
      <c r="J847" s="523"/>
      <c r="K847" s="502"/>
      <c r="L847" s="499"/>
    </row>
    <row r="848" spans="1:12" ht="15" customHeight="1" x14ac:dyDescent="0.25">
      <c r="A848" s="550"/>
      <c r="B848" s="552"/>
      <c r="C848" s="455"/>
      <c r="D848" s="521"/>
      <c r="E848" s="448"/>
      <c r="F848" s="93" t="s">
        <v>1181</v>
      </c>
      <c r="G848" s="462" t="s">
        <v>1179</v>
      </c>
      <c r="H848" s="463"/>
      <c r="I848" s="463"/>
      <c r="J848" s="464"/>
      <c r="K848" s="502"/>
      <c r="L848" s="499"/>
    </row>
    <row r="849" spans="1:12" ht="15" customHeight="1" x14ac:dyDescent="0.25">
      <c r="A849" s="550"/>
      <c r="B849" s="552"/>
      <c r="C849" s="455"/>
      <c r="D849" s="521"/>
      <c r="E849" s="448"/>
      <c r="F849" s="110" t="s">
        <v>83</v>
      </c>
      <c r="G849" s="524">
        <v>66</v>
      </c>
      <c r="H849" s="524"/>
      <c r="I849" s="524"/>
      <c r="J849" s="524"/>
      <c r="K849" s="502"/>
      <c r="L849" s="499"/>
    </row>
    <row r="850" spans="1:12" ht="15" customHeight="1" x14ac:dyDescent="0.25">
      <c r="A850" s="550"/>
      <c r="B850" s="552"/>
      <c r="C850" s="455"/>
      <c r="D850" s="521"/>
      <c r="E850" s="448"/>
      <c r="F850" s="112" t="s">
        <v>396</v>
      </c>
      <c r="G850" s="523" t="s">
        <v>908</v>
      </c>
      <c r="H850" s="523"/>
      <c r="I850" s="523"/>
      <c r="J850" s="523"/>
      <c r="K850" s="502"/>
      <c r="L850" s="499"/>
    </row>
    <row r="851" spans="1:12" ht="15" customHeight="1" x14ac:dyDescent="0.25">
      <c r="A851" s="550"/>
      <c r="B851" s="552"/>
      <c r="C851" s="455"/>
      <c r="D851" s="521"/>
      <c r="E851" s="448"/>
      <c r="F851" s="110" t="s">
        <v>256</v>
      </c>
      <c r="G851" s="524" t="s">
        <v>64</v>
      </c>
      <c r="H851" s="524"/>
      <c r="I851" s="524"/>
      <c r="J851" s="524"/>
      <c r="K851" s="502"/>
      <c r="L851" s="499"/>
    </row>
    <row r="852" spans="1:12" ht="15.6" customHeight="1" x14ac:dyDescent="0.25">
      <c r="A852" s="550"/>
      <c r="B852" s="552"/>
      <c r="C852" s="455"/>
      <c r="D852" s="521"/>
      <c r="E852" s="448"/>
      <c r="F852" s="93" t="s">
        <v>379</v>
      </c>
      <c r="G852" s="523" t="s">
        <v>380</v>
      </c>
      <c r="H852" s="523"/>
      <c r="I852" s="523"/>
      <c r="J852" s="523"/>
      <c r="K852" s="502"/>
      <c r="L852" s="499"/>
    </row>
    <row r="853" spans="1:12" ht="15.6" customHeight="1" x14ac:dyDescent="0.25">
      <c r="A853" s="550"/>
      <c r="B853" s="552"/>
      <c r="C853" s="455"/>
      <c r="D853" s="521"/>
      <c r="E853" s="448"/>
      <c r="F853" s="93" t="s">
        <v>701</v>
      </c>
      <c r="G853" s="523">
        <v>100000</v>
      </c>
      <c r="H853" s="523"/>
      <c r="I853" s="523"/>
      <c r="J853" s="523"/>
      <c r="K853" s="502"/>
      <c r="L853" s="499"/>
    </row>
    <row r="854" spans="1:12" ht="15.6" customHeight="1" x14ac:dyDescent="0.25">
      <c r="A854" s="550"/>
      <c r="B854" s="552"/>
      <c r="C854" s="455"/>
      <c r="D854" s="521"/>
      <c r="E854" s="448"/>
      <c r="F854" s="93" t="s">
        <v>257</v>
      </c>
      <c r="G854" s="523" t="s">
        <v>556</v>
      </c>
      <c r="H854" s="523"/>
      <c r="I854" s="523"/>
      <c r="J854" s="523"/>
      <c r="K854" s="502"/>
      <c r="L854" s="499"/>
    </row>
    <row r="855" spans="1:12" ht="15.6" customHeight="1" x14ac:dyDescent="0.25">
      <c r="A855" s="550"/>
      <c r="B855" s="552"/>
      <c r="C855" s="455"/>
      <c r="D855" s="521"/>
      <c r="E855" s="448"/>
      <c r="F855" s="93" t="s">
        <v>376</v>
      </c>
      <c r="G855" s="523" t="s">
        <v>392</v>
      </c>
      <c r="H855" s="523"/>
      <c r="I855" s="523"/>
      <c r="J855" s="523"/>
      <c r="K855" s="502"/>
      <c r="L855" s="499"/>
    </row>
    <row r="856" spans="1:12" ht="15.6" customHeight="1" x14ac:dyDescent="0.25">
      <c r="A856" s="550"/>
      <c r="B856" s="552"/>
      <c r="C856" s="455"/>
      <c r="D856" s="521"/>
      <c r="E856" s="448"/>
      <c r="F856" s="93" t="s">
        <v>702</v>
      </c>
      <c r="G856" s="523" t="s">
        <v>709</v>
      </c>
      <c r="H856" s="523"/>
      <c r="I856" s="523"/>
      <c r="J856" s="523"/>
      <c r="K856" s="502"/>
      <c r="L856" s="499"/>
    </row>
    <row r="857" spans="1:12" ht="15.6" customHeight="1" x14ac:dyDescent="0.25">
      <c r="A857" s="550"/>
      <c r="B857" s="552"/>
      <c r="C857" s="455"/>
      <c r="D857" s="521"/>
      <c r="E857" s="448"/>
      <c r="F857" s="93" t="s">
        <v>381</v>
      </c>
      <c r="G857" s="523" t="s">
        <v>382</v>
      </c>
      <c r="H857" s="523"/>
      <c r="I857" s="523"/>
      <c r="J857" s="523"/>
      <c r="K857" s="502"/>
      <c r="L857" s="500"/>
    </row>
    <row r="858" spans="1:12" ht="15.6" customHeight="1" x14ac:dyDescent="0.25">
      <c r="A858" s="550"/>
      <c r="B858" s="552"/>
      <c r="C858" s="455"/>
      <c r="D858" s="521"/>
      <c r="E858" s="448"/>
      <c r="F858" s="94" t="s">
        <v>358</v>
      </c>
      <c r="G858" s="523" t="s">
        <v>900</v>
      </c>
      <c r="H858" s="523"/>
      <c r="I858" s="523"/>
      <c r="J858" s="523"/>
      <c r="K858" s="571">
        <v>5</v>
      </c>
      <c r="L858" s="443">
        <v>20995</v>
      </c>
    </row>
    <row r="859" spans="1:12" ht="15.6" customHeight="1" x14ac:dyDescent="0.25">
      <c r="A859" s="550"/>
      <c r="B859" s="552"/>
      <c r="C859" s="455"/>
      <c r="D859" s="521"/>
      <c r="E859" s="448"/>
      <c r="F859" s="93" t="s">
        <v>383</v>
      </c>
      <c r="G859" s="523" t="s">
        <v>394</v>
      </c>
      <c r="H859" s="523"/>
      <c r="I859" s="523"/>
      <c r="J859" s="523"/>
      <c r="K859" s="572"/>
      <c r="L859" s="444" t="e">
        <f>#REF!-#REF!*10%</f>
        <v>#REF!</v>
      </c>
    </row>
    <row r="860" spans="1:12" ht="15.6" customHeight="1" x14ac:dyDescent="0.25">
      <c r="A860" s="550"/>
      <c r="B860" s="552"/>
      <c r="C860" s="455"/>
      <c r="D860" s="521"/>
      <c r="E860" s="448"/>
      <c r="F860" s="93" t="s">
        <v>389</v>
      </c>
      <c r="G860" s="523" t="s">
        <v>390</v>
      </c>
      <c r="H860" s="523"/>
      <c r="I860" s="523"/>
      <c r="J860" s="523"/>
      <c r="K860" s="572"/>
      <c r="L860" s="444" t="e">
        <f>#REF!-#REF!*10%</f>
        <v>#REF!</v>
      </c>
    </row>
    <row r="861" spans="1:12" ht="15.6" customHeight="1" x14ac:dyDescent="0.25">
      <c r="A861" s="550"/>
      <c r="B861" s="552"/>
      <c r="C861" s="455"/>
      <c r="D861" s="521"/>
      <c r="E861" s="448"/>
      <c r="F861" s="93" t="s">
        <v>704</v>
      </c>
      <c r="G861" s="523" t="s">
        <v>705</v>
      </c>
      <c r="H861" s="523"/>
      <c r="I861" s="523"/>
      <c r="J861" s="523"/>
      <c r="K861" s="572"/>
      <c r="L861" s="444" t="e">
        <f>#REF!-#REF!*10%</f>
        <v>#REF!</v>
      </c>
    </row>
    <row r="862" spans="1:12" ht="15.6" customHeight="1" x14ac:dyDescent="0.25">
      <c r="A862" s="550"/>
      <c r="B862" s="552"/>
      <c r="C862" s="455"/>
      <c r="D862" s="521"/>
      <c r="E862" s="448"/>
      <c r="F862" s="93" t="s">
        <v>706</v>
      </c>
      <c r="G862" s="523" t="s">
        <v>390</v>
      </c>
      <c r="H862" s="523"/>
      <c r="I862" s="523"/>
      <c r="J862" s="523"/>
      <c r="K862" s="572"/>
      <c r="L862" s="444" t="e">
        <f>#REF!-#REF!*10%</f>
        <v>#REF!</v>
      </c>
    </row>
    <row r="863" spans="1:12" ht="15.6" customHeight="1" x14ac:dyDescent="0.25">
      <c r="A863" s="550"/>
      <c r="B863" s="552"/>
      <c r="C863" s="455"/>
      <c r="D863" s="521"/>
      <c r="E863" s="448"/>
      <c r="F863" s="93" t="s">
        <v>1271</v>
      </c>
      <c r="G863" s="523" t="s">
        <v>390</v>
      </c>
      <c r="H863" s="523"/>
      <c r="I863" s="523"/>
      <c r="J863" s="523"/>
      <c r="K863" s="572"/>
      <c r="L863" s="444" t="e">
        <f>#REF!-#REF!*10%</f>
        <v>#REF!</v>
      </c>
    </row>
    <row r="864" spans="1:12" ht="15.6" customHeight="1" x14ac:dyDescent="0.25">
      <c r="A864" s="550"/>
      <c r="B864" s="552"/>
      <c r="C864" s="455"/>
      <c r="D864" s="521"/>
      <c r="E864" s="448"/>
      <c r="F864" s="93" t="s">
        <v>707</v>
      </c>
      <c r="G864" s="523" t="s">
        <v>911</v>
      </c>
      <c r="H864" s="523"/>
      <c r="I864" s="523"/>
      <c r="J864" s="523"/>
      <c r="K864" s="572"/>
      <c r="L864" s="444" t="e">
        <f>#REF!-#REF!*10%</f>
        <v>#REF!</v>
      </c>
    </row>
    <row r="865" spans="1:12" ht="15.6" customHeight="1" x14ac:dyDescent="0.25">
      <c r="A865" s="550"/>
      <c r="B865" s="552"/>
      <c r="C865" s="455"/>
      <c r="D865" s="521"/>
      <c r="E865" s="448"/>
      <c r="F865" s="93" t="s">
        <v>708</v>
      </c>
      <c r="G865" s="523" t="s">
        <v>390</v>
      </c>
      <c r="H865" s="523"/>
      <c r="I865" s="523"/>
      <c r="J865" s="523"/>
      <c r="K865" s="572"/>
      <c r="L865" s="444" t="e">
        <f>#REF!-#REF!*10%</f>
        <v>#REF!</v>
      </c>
    </row>
    <row r="866" spans="1:12" ht="15.6" customHeight="1" x14ac:dyDescent="0.25">
      <c r="A866" s="550"/>
      <c r="B866" s="552"/>
      <c r="C866" s="455"/>
      <c r="D866" s="521"/>
      <c r="E866" s="448"/>
      <c r="F866" s="93" t="s">
        <v>377</v>
      </c>
      <c r="G866" s="523" t="s">
        <v>387</v>
      </c>
      <c r="H866" s="523"/>
      <c r="I866" s="523"/>
      <c r="J866" s="523"/>
      <c r="K866" s="572"/>
      <c r="L866" s="444" t="e">
        <f>#REF!-#REF!*10%</f>
        <v>#REF!</v>
      </c>
    </row>
    <row r="867" spans="1:12" ht="15.6" customHeight="1" x14ac:dyDescent="0.25">
      <c r="A867" s="550"/>
      <c r="B867" s="552"/>
      <c r="C867" s="455"/>
      <c r="D867" s="521"/>
      <c r="E867" s="448"/>
      <c r="F867" s="93" t="s">
        <v>388</v>
      </c>
      <c r="G867" s="523" t="s">
        <v>393</v>
      </c>
      <c r="H867" s="523"/>
      <c r="I867" s="523"/>
      <c r="J867" s="523"/>
      <c r="K867" s="572"/>
      <c r="L867" s="444" t="e">
        <f>#REF!-#REF!*10%</f>
        <v>#REF!</v>
      </c>
    </row>
    <row r="868" spans="1:12" ht="15.6" customHeight="1" x14ac:dyDescent="0.25">
      <c r="A868" s="550"/>
      <c r="B868" s="552"/>
      <c r="C868" s="455"/>
      <c r="D868" s="521"/>
      <c r="E868" s="448"/>
      <c r="F868" s="93" t="s">
        <v>562</v>
      </c>
      <c r="G868" s="523" t="s">
        <v>1024</v>
      </c>
      <c r="H868" s="523"/>
      <c r="I868" s="523"/>
      <c r="J868" s="523"/>
      <c r="K868" s="572"/>
      <c r="L868" s="444" t="e">
        <f>#REF!-#REF!*10%</f>
        <v>#REF!</v>
      </c>
    </row>
    <row r="869" spans="1:12" ht="15.6" customHeight="1" x14ac:dyDescent="0.25">
      <c r="A869" s="550"/>
      <c r="B869" s="552"/>
      <c r="C869" s="455"/>
      <c r="D869" s="521"/>
      <c r="E869" s="448"/>
      <c r="F869" s="93" t="s">
        <v>1183</v>
      </c>
      <c r="G869" s="573" t="s">
        <v>1180</v>
      </c>
      <c r="H869" s="574"/>
      <c r="I869" s="574"/>
      <c r="J869" s="575"/>
      <c r="K869" s="572"/>
      <c r="L869" s="444" t="e">
        <f>#REF!-#REF!*10%</f>
        <v>#REF!</v>
      </c>
    </row>
    <row r="870" spans="1:12" ht="15.6" customHeight="1" x14ac:dyDescent="0.25">
      <c r="A870" s="550"/>
      <c r="B870" s="552"/>
      <c r="C870" s="455"/>
      <c r="D870" s="521"/>
      <c r="E870" s="448"/>
      <c r="F870" s="93" t="s">
        <v>570</v>
      </c>
      <c r="G870" s="523" t="s">
        <v>613</v>
      </c>
      <c r="H870" s="523"/>
      <c r="I870" s="523"/>
      <c r="J870" s="523"/>
      <c r="K870" s="572"/>
      <c r="L870" s="444" t="e">
        <f>#REF!-#REF!*10%</f>
        <v>#REF!</v>
      </c>
    </row>
    <row r="871" spans="1:12" ht="15.6" customHeight="1" x14ac:dyDescent="0.25">
      <c r="A871" s="550"/>
      <c r="B871" s="552"/>
      <c r="C871" s="455"/>
      <c r="D871" s="521"/>
      <c r="E871" s="448"/>
      <c r="F871" s="111" t="s">
        <v>84</v>
      </c>
      <c r="G871" s="526">
        <v>4</v>
      </c>
      <c r="H871" s="526"/>
      <c r="I871" s="526"/>
      <c r="J871" s="526"/>
      <c r="K871" s="572"/>
      <c r="L871" s="444" t="e">
        <f>#REF!-#REF!*10%</f>
        <v>#REF!</v>
      </c>
    </row>
    <row r="872" spans="1:12" ht="15" customHeight="1" x14ac:dyDescent="0.25">
      <c r="A872" s="550"/>
      <c r="B872" s="553"/>
      <c r="C872" s="455"/>
      <c r="D872" s="521"/>
      <c r="E872" s="448"/>
      <c r="F872" s="96" t="s">
        <v>1016</v>
      </c>
      <c r="G872" s="454">
        <v>5</v>
      </c>
      <c r="H872" s="454"/>
      <c r="I872" s="454"/>
      <c r="J872" s="454"/>
      <c r="K872" s="572"/>
      <c r="L872" s="511" t="e">
        <f>#REF!-#REF!*10%</f>
        <v>#REF!</v>
      </c>
    </row>
    <row r="873" spans="1:12" ht="15" customHeight="1" x14ac:dyDescent="0.25">
      <c r="A873" s="549">
        <v>12</v>
      </c>
      <c r="B873" s="551"/>
      <c r="C873" s="455" t="s">
        <v>1239</v>
      </c>
      <c r="D873" s="520"/>
      <c r="E873" s="448"/>
      <c r="F873" s="110" t="s">
        <v>81</v>
      </c>
      <c r="G873" s="523" t="s">
        <v>6</v>
      </c>
      <c r="H873" s="523"/>
      <c r="I873" s="523"/>
      <c r="J873" s="523"/>
      <c r="K873" s="560">
        <v>3</v>
      </c>
      <c r="L873" s="498">
        <v>22124</v>
      </c>
    </row>
    <row r="874" spans="1:12" ht="15" customHeight="1" x14ac:dyDescent="0.25">
      <c r="A874" s="550"/>
      <c r="B874" s="552"/>
      <c r="C874" s="455"/>
      <c r="D874" s="521"/>
      <c r="E874" s="448"/>
      <c r="F874" s="110" t="s">
        <v>80</v>
      </c>
      <c r="G874" s="469">
        <v>140</v>
      </c>
      <c r="H874" s="469"/>
      <c r="I874" s="469"/>
      <c r="J874" s="469"/>
      <c r="K874" s="502"/>
      <c r="L874" s="499"/>
    </row>
    <row r="875" spans="1:12" ht="15" customHeight="1" x14ac:dyDescent="0.25">
      <c r="A875" s="550"/>
      <c r="B875" s="552"/>
      <c r="C875" s="455"/>
      <c r="D875" s="521"/>
      <c r="E875" s="448"/>
      <c r="F875" s="110" t="s">
        <v>8</v>
      </c>
      <c r="G875" s="240">
        <v>3000</v>
      </c>
      <c r="H875" s="241">
        <v>4000</v>
      </c>
      <c r="I875" s="312">
        <v>5000</v>
      </c>
      <c r="J875" s="242">
        <v>6000</v>
      </c>
      <c r="K875" s="502"/>
      <c r="L875" s="499"/>
    </row>
    <row r="876" spans="1:12" ht="15" customHeight="1" x14ac:dyDescent="0.25">
      <c r="A876" s="550"/>
      <c r="B876" s="552"/>
      <c r="C876" s="455"/>
      <c r="D876" s="521"/>
      <c r="E876" s="448"/>
      <c r="F876" s="110" t="s">
        <v>817</v>
      </c>
      <c r="G876" s="243">
        <f>G874*114</f>
        <v>15960</v>
      </c>
      <c r="H876" s="244">
        <f>G874*128</f>
        <v>17920</v>
      </c>
      <c r="I876" s="313">
        <f>G874*143</f>
        <v>20020</v>
      </c>
      <c r="J876" s="245">
        <f>G874*148</f>
        <v>20720</v>
      </c>
      <c r="K876" s="502"/>
      <c r="L876" s="499"/>
    </row>
    <row r="877" spans="1:12" ht="15" customHeight="1" x14ac:dyDescent="0.25">
      <c r="A877" s="550"/>
      <c r="B877" s="552"/>
      <c r="C877" s="455"/>
      <c r="D877" s="521"/>
      <c r="E877" s="448"/>
      <c r="F877" s="110" t="s">
        <v>1269</v>
      </c>
      <c r="G877" s="451">
        <v>0.98</v>
      </c>
      <c r="H877" s="451"/>
      <c r="I877" s="451"/>
      <c r="J877" s="451"/>
      <c r="K877" s="502"/>
      <c r="L877" s="499"/>
    </row>
    <row r="878" spans="1:12" ht="15" customHeight="1" x14ac:dyDescent="0.25">
      <c r="A878" s="550"/>
      <c r="B878" s="552"/>
      <c r="C878" s="455"/>
      <c r="D878" s="521"/>
      <c r="E878" s="448"/>
      <c r="F878" s="93" t="s">
        <v>699</v>
      </c>
      <c r="G878" s="523" t="s">
        <v>700</v>
      </c>
      <c r="H878" s="523"/>
      <c r="I878" s="523"/>
      <c r="J878" s="523"/>
      <c r="K878" s="502"/>
      <c r="L878" s="499"/>
    </row>
    <row r="879" spans="1:12" ht="15" customHeight="1" x14ac:dyDescent="0.25">
      <c r="A879" s="550"/>
      <c r="B879" s="552"/>
      <c r="C879" s="455"/>
      <c r="D879" s="521"/>
      <c r="E879" s="448"/>
      <c r="F879" s="93" t="s">
        <v>1181</v>
      </c>
      <c r="G879" s="462" t="s">
        <v>1179</v>
      </c>
      <c r="H879" s="463"/>
      <c r="I879" s="463"/>
      <c r="J879" s="464"/>
      <c r="K879" s="502"/>
      <c r="L879" s="499"/>
    </row>
    <row r="880" spans="1:12" ht="15" customHeight="1" x14ac:dyDescent="0.25">
      <c r="A880" s="550"/>
      <c r="B880" s="552"/>
      <c r="C880" s="455"/>
      <c r="D880" s="521"/>
      <c r="E880" s="448"/>
      <c r="F880" s="110" t="s">
        <v>83</v>
      </c>
      <c r="G880" s="524">
        <v>66</v>
      </c>
      <c r="H880" s="524"/>
      <c r="I880" s="524"/>
      <c r="J880" s="524"/>
      <c r="K880" s="502"/>
      <c r="L880" s="499"/>
    </row>
    <row r="881" spans="1:12" ht="15" customHeight="1" x14ac:dyDescent="0.25">
      <c r="A881" s="550"/>
      <c r="B881" s="552"/>
      <c r="C881" s="455"/>
      <c r="D881" s="521"/>
      <c r="E881" s="448"/>
      <c r="F881" s="112" t="s">
        <v>396</v>
      </c>
      <c r="G881" s="523" t="s">
        <v>908</v>
      </c>
      <c r="H881" s="523"/>
      <c r="I881" s="523"/>
      <c r="J881" s="523"/>
      <c r="K881" s="502"/>
      <c r="L881" s="499"/>
    </row>
    <row r="882" spans="1:12" ht="15" customHeight="1" x14ac:dyDescent="0.25">
      <c r="A882" s="550"/>
      <c r="B882" s="552"/>
      <c r="C882" s="455"/>
      <c r="D882" s="521"/>
      <c r="E882" s="448"/>
      <c r="F882" s="110" t="s">
        <v>256</v>
      </c>
      <c r="G882" s="524" t="s">
        <v>65</v>
      </c>
      <c r="H882" s="524"/>
      <c r="I882" s="524"/>
      <c r="J882" s="524"/>
      <c r="K882" s="502"/>
      <c r="L882" s="499"/>
    </row>
    <row r="883" spans="1:12" ht="15.6" customHeight="1" x14ac:dyDescent="0.25">
      <c r="A883" s="550"/>
      <c r="B883" s="552"/>
      <c r="C883" s="455"/>
      <c r="D883" s="521"/>
      <c r="E883" s="448"/>
      <c r="F883" s="93" t="s">
        <v>379</v>
      </c>
      <c r="G883" s="523" t="s">
        <v>380</v>
      </c>
      <c r="H883" s="523"/>
      <c r="I883" s="523"/>
      <c r="J883" s="523"/>
      <c r="K883" s="502"/>
      <c r="L883" s="499"/>
    </row>
    <row r="884" spans="1:12" ht="15.6" customHeight="1" x14ac:dyDescent="0.25">
      <c r="A884" s="550"/>
      <c r="B884" s="552"/>
      <c r="C884" s="455"/>
      <c r="D884" s="521"/>
      <c r="E884" s="448"/>
      <c r="F884" s="93" t="s">
        <v>701</v>
      </c>
      <c r="G884" s="523">
        <v>100000</v>
      </c>
      <c r="H884" s="523"/>
      <c r="I884" s="523"/>
      <c r="J884" s="523"/>
      <c r="K884" s="502"/>
      <c r="L884" s="499"/>
    </row>
    <row r="885" spans="1:12" ht="15.6" customHeight="1" x14ac:dyDescent="0.25">
      <c r="A885" s="550"/>
      <c r="B885" s="552"/>
      <c r="C885" s="455"/>
      <c r="D885" s="521"/>
      <c r="E885" s="448"/>
      <c r="F885" s="93" t="s">
        <v>257</v>
      </c>
      <c r="G885" s="523" t="s">
        <v>556</v>
      </c>
      <c r="H885" s="523"/>
      <c r="I885" s="523"/>
      <c r="J885" s="523"/>
      <c r="K885" s="502"/>
      <c r="L885" s="499"/>
    </row>
    <row r="886" spans="1:12" ht="15.6" customHeight="1" x14ac:dyDescent="0.25">
      <c r="A886" s="550"/>
      <c r="B886" s="552"/>
      <c r="C886" s="455"/>
      <c r="D886" s="521"/>
      <c r="E886" s="448"/>
      <c r="F886" s="93" t="s">
        <v>376</v>
      </c>
      <c r="G886" s="523" t="s">
        <v>392</v>
      </c>
      <c r="H886" s="523"/>
      <c r="I886" s="523"/>
      <c r="J886" s="523"/>
      <c r="K886" s="502"/>
      <c r="L886" s="499"/>
    </row>
    <row r="887" spans="1:12" ht="15.6" customHeight="1" x14ac:dyDescent="0.25">
      <c r="A887" s="550"/>
      <c r="B887" s="552"/>
      <c r="C887" s="455"/>
      <c r="D887" s="521"/>
      <c r="E887" s="448"/>
      <c r="F887" s="93" t="s">
        <v>702</v>
      </c>
      <c r="G887" s="523" t="s">
        <v>709</v>
      </c>
      <c r="H887" s="523"/>
      <c r="I887" s="523"/>
      <c r="J887" s="523"/>
      <c r="K887" s="502"/>
      <c r="L887" s="499"/>
    </row>
    <row r="888" spans="1:12" ht="15.6" customHeight="1" x14ac:dyDescent="0.25">
      <c r="A888" s="550"/>
      <c r="B888" s="552"/>
      <c r="C888" s="455"/>
      <c r="D888" s="521"/>
      <c r="E888" s="448"/>
      <c r="F888" s="93" t="s">
        <v>381</v>
      </c>
      <c r="G888" s="523" t="s">
        <v>382</v>
      </c>
      <c r="H888" s="523"/>
      <c r="I888" s="523"/>
      <c r="J888" s="523"/>
      <c r="K888" s="502"/>
      <c r="L888" s="500"/>
    </row>
    <row r="889" spans="1:12" ht="15.6" customHeight="1" x14ac:dyDescent="0.25">
      <c r="A889" s="550"/>
      <c r="B889" s="552"/>
      <c r="C889" s="455"/>
      <c r="D889" s="521"/>
      <c r="E889" s="448"/>
      <c r="F889" s="94" t="s">
        <v>358</v>
      </c>
      <c r="G889" s="523" t="s">
        <v>900</v>
      </c>
      <c r="H889" s="523"/>
      <c r="I889" s="523"/>
      <c r="J889" s="523"/>
      <c r="K889" s="571">
        <v>5</v>
      </c>
      <c r="L889" s="443">
        <v>23672</v>
      </c>
    </row>
    <row r="890" spans="1:12" ht="15.6" customHeight="1" x14ac:dyDescent="0.25">
      <c r="A890" s="550"/>
      <c r="B890" s="552"/>
      <c r="C890" s="455"/>
      <c r="D890" s="521"/>
      <c r="E890" s="448"/>
      <c r="F890" s="93" t="s">
        <v>383</v>
      </c>
      <c r="G890" s="523" t="s">
        <v>394</v>
      </c>
      <c r="H890" s="523"/>
      <c r="I890" s="523"/>
      <c r="J890" s="523"/>
      <c r="K890" s="572"/>
      <c r="L890" s="444" t="e">
        <f>#REF!-#REF!*10%</f>
        <v>#REF!</v>
      </c>
    </row>
    <row r="891" spans="1:12" ht="15.6" customHeight="1" x14ac:dyDescent="0.25">
      <c r="A891" s="550"/>
      <c r="B891" s="552"/>
      <c r="C891" s="455"/>
      <c r="D891" s="521"/>
      <c r="E891" s="448"/>
      <c r="F891" s="93" t="s">
        <v>389</v>
      </c>
      <c r="G891" s="523" t="s">
        <v>390</v>
      </c>
      <c r="H891" s="523"/>
      <c r="I891" s="523"/>
      <c r="J891" s="523"/>
      <c r="K891" s="572"/>
      <c r="L891" s="444" t="e">
        <f>#REF!-#REF!*10%</f>
        <v>#REF!</v>
      </c>
    </row>
    <row r="892" spans="1:12" ht="15.6" customHeight="1" x14ac:dyDescent="0.25">
      <c r="A892" s="550"/>
      <c r="B892" s="552"/>
      <c r="C892" s="455"/>
      <c r="D892" s="521"/>
      <c r="E892" s="448"/>
      <c r="F892" s="93" t="s">
        <v>704</v>
      </c>
      <c r="G892" s="523" t="s">
        <v>705</v>
      </c>
      <c r="H892" s="523"/>
      <c r="I892" s="523"/>
      <c r="J892" s="523"/>
      <c r="K892" s="572"/>
      <c r="L892" s="444" t="e">
        <f>#REF!-#REF!*10%</f>
        <v>#REF!</v>
      </c>
    </row>
    <row r="893" spans="1:12" ht="15.6" customHeight="1" x14ac:dyDescent="0.25">
      <c r="A893" s="550"/>
      <c r="B893" s="552"/>
      <c r="C893" s="455"/>
      <c r="D893" s="521"/>
      <c r="E893" s="448"/>
      <c r="F893" s="93" t="s">
        <v>706</v>
      </c>
      <c r="G893" s="523" t="s">
        <v>390</v>
      </c>
      <c r="H893" s="523"/>
      <c r="I893" s="523"/>
      <c r="J893" s="523"/>
      <c r="K893" s="572"/>
      <c r="L893" s="444" t="e">
        <f>#REF!-#REF!*10%</f>
        <v>#REF!</v>
      </c>
    </row>
    <row r="894" spans="1:12" ht="15.6" customHeight="1" x14ac:dyDescent="0.25">
      <c r="A894" s="550"/>
      <c r="B894" s="552"/>
      <c r="C894" s="455"/>
      <c r="D894" s="521"/>
      <c r="E894" s="448"/>
      <c r="F894" s="93" t="s">
        <v>1271</v>
      </c>
      <c r="G894" s="523" t="s">
        <v>390</v>
      </c>
      <c r="H894" s="523"/>
      <c r="I894" s="523"/>
      <c r="J894" s="523"/>
      <c r="K894" s="572"/>
      <c r="L894" s="444" t="e">
        <f>#REF!-#REF!*10%</f>
        <v>#REF!</v>
      </c>
    </row>
    <row r="895" spans="1:12" ht="15.6" customHeight="1" x14ac:dyDescent="0.25">
      <c r="A895" s="550"/>
      <c r="B895" s="552"/>
      <c r="C895" s="455"/>
      <c r="D895" s="521"/>
      <c r="E895" s="448"/>
      <c r="F895" s="93" t="s">
        <v>707</v>
      </c>
      <c r="G895" s="523" t="s">
        <v>911</v>
      </c>
      <c r="H895" s="523"/>
      <c r="I895" s="523"/>
      <c r="J895" s="523"/>
      <c r="K895" s="572"/>
      <c r="L895" s="444" t="e">
        <f>#REF!-#REF!*10%</f>
        <v>#REF!</v>
      </c>
    </row>
    <row r="896" spans="1:12" ht="15.6" customHeight="1" x14ac:dyDescent="0.25">
      <c r="A896" s="550"/>
      <c r="B896" s="552"/>
      <c r="C896" s="455"/>
      <c r="D896" s="521"/>
      <c r="E896" s="448"/>
      <c r="F896" s="93" t="s">
        <v>708</v>
      </c>
      <c r="G896" s="523" t="s">
        <v>390</v>
      </c>
      <c r="H896" s="523"/>
      <c r="I896" s="523"/>
      <c r="J896" s="523"/>
      <c r="K896" s="572"/>
      <c r="L896" s="444" t="e">
        <f>#REF!-#REF!*10%</f>
        <v>#REF!</v>
      </c>
    </row>
    <row r="897" spans="1:12" ht="15.6" customHeight="1" x14ac:dyDescent="0.25">
      <c r="A897" s="550"/>
      <c r="B897" s="552"/>
      <c r="C897" s="455"/>
      <c r="D897" s="521"/>
      <c r="E897" s="448"/>
      <c r="F897" s="93" t="s">
        <v>377</v>
      </c>
      <c r="G897" s="523" t="s">
        <v>387</v>
      </c>
      <c r="H897" s="523"/>
      <c r="I897" s="523"/>
      <c r="J897" s="523"/>
      <c r="K897" s="572"/>
      <c r="L897" s="444" t="e">
        <f>#REF!-#REF!*10%</f>
        <v>#REF!</v>
      </c>
    </row>
    <row r="898" spans="1:12" ht="15.6" customHeight="1" x14ac:dyDescent="0.25">
      <c r="A898" s="550"/>
      <c r="B898" s="552"/>
      <c r="C898" s="455"/>
      <c r="D898" s="521"/>
      <c r="E898" s="448"/>
      <c r="F898" s="93" t="s">
        <v>388</v>
      </c>
      <c r="G898" s="523" t="s">
        <v>393</v>
      </c>
      <c r="H898" s="523"/>
      <c r="I898" s="523"/>
      <c r="J898" s="523"/>
      <c r="K898" s="572"/>
      <c r="L898" s="444" t="e">
        <f>#REF!-#REF!*10%</f>
        <v>#REF!</v>
      </c>
    </row>
    <row r="899" spans="1:12" ht="15.6" customHeight="1" x14ac:dyDescent="0.25">
      <c r="A899" s="550"/>
      <c r="B899" s="552"/>
      <c r="C899" s="455"/>
      <c r="D899" s="521"/>
      <c r="E899" s="448"/>
      <c r="F899" s="93" t="s">
        <v>562</v>
      </c>
      <c r="G899" s="523" t="s">
        <v>1024</v>
      </c>
      <c r="H899" s="523"/>
      <c r="I899" s="523"/>
      <c r="J899" s="523"/>
      <c r="K899" s="572"/>
      <c r="L899" s="444" t="e">
        <f>#REF!-#REF!*10%</f>
        <v>#REF!</v>
      </c>
    </row>
    <row r="900" spans="1:12" ht="15.6" customHeight="1" x14ac:dyDescent="0.25">
      <c r="A900" s="550"/>
      <c r="B900" s="552"/>
      <c r="C900" s="455"/>
      <c r="D900" s="521"/>
      <c r="E900" s="448"/>
      <c r="F900" s="93" t="s">
        <v>1183</v>
      </c>
      <c r="G900" s="573" t="s">
        <v>1180</v>
      </c>
      <c r="H900" s="574"/>
      <c r="I900" s="574"/>
      <c r="J900" s="575"/>
      <c r="K900" s="572"/>
      <c r="L900" s="444" t="e">
        <f>#REF!-#REF!*10%</f>
        <v>#REF!</v>
      </c>
    </row>
    <row r="901" spans="1:12" ht="15.6" customHeight="1" x14ac:dyDescent="0.25">
      <c r="A901" s="550"/>
      <c r="B901" s="552"/>
      <c r="C901" s="455"/>
      <c r="D901" s="521"/>
      <c r="E901" s="448"/>
      <c r="F901" s="93" t="s">
        <v>570</v>
      </c>
      <c r="G901" s="523" t="s">
        <v>613</v>
      </c>
      <c r="H901" s="523"/>
      <c r="I901" s="523"/>
      <c r="J901" s="523"/>
      <c r="K901" s="572"/>
      <c r="L901" s="444" t="e">
        <f>#REF!-#REF!*10%</f>
        <v>#REF!</v>
      </c>
    </row>
    <row r="902" spans="1:12" ht="15.6" customHeight="1" x14ac:dyDescent="0.25">
      <c r="A902" s="550"/>
      <c r="B902" s="552"/>
      <c r="C902" s="455"/>
      <c r="D902" s="521"/>
      <c r="E902" s="448"/>
      <c r="F902" s="111" t="s">
        <v>84</v>
      </c>
      <c r="G902" s="526">
        <v>4.2</v>
      </c>
      <c r="H902" s="526"/>
      <c r="I902" s="526"/>
      <c r="J902" s="526"/>
      <c r="K902" s="572"/>
      <c r="L902" s="444" t="e">
        <f>#REF!-#REF!*10%</f>
        <v>#REF!</v>
      </c>
    </row>
    <row r="903" spans="1:12" ht="15" customHeight="1" x14ac:dyDescent="0.25">
      <c r="A903" s="550"/>
      <c r="B903" s="553"/>
      <c r="C903" s="455"/>
      <c r="D903" s="521"/>
      <c r="E903" s="448"/>
      <c r="F903" s="96" t="s">
        <v>1016</v>
      </c>
      <c r="G903" s="454">
        <v>5</v>
      </c>
      <c r="H903" s="454"/>
      <c r="I903" s="454"/>
      <c r="J903" s="454"/>
      <c r="K903" s="572"/>
      <c r="L903" s="511" t="e">
        <f>#REF!-#REF!*10%</f>
        <v>#REF!</v>
      </c>
    </row>
    <row r="904" spans="1:12" ht="15" customHeight="1" x14ac:dyDescent="0.25">
      <c r="A904" s="549">
        <v>13</v>
      </c>
      <c r="B904" s="551"/>
      <c r="C904" s="455" t="s">
        <v>1240</v>
      </c>
      <c r="D904" s="520"/>
      <c r="E904" s="448"/>
      <c r="F904" s="110" t="s">
        <v>81</v>
      </c>
      <c r="G904" s="523" t="s">
        <v>6</v>
      </c>
      <c r="H904" s="523"/>
      <c r="I904" s="523"/>
      <c r="J904" s="523"/>
      <c r="K904" s="560">
        <v>3</v>
      </c>
      <c r="L904" s="498">
        <v>25009</v>
      </c>
    </row>
    <row r="905" spans="1:12" ht="15" customHeight="1" x14ac:dyDescent="0.25">
      <c r="A905" s="550"/>
      <c r="B905" s="552"/>
      <c r="C905" s="455"/>
      <c r="D905" s="521"/>
      <c r="E905" s="448"/>
      <c r="F905" s="110" t="s">
        <v>80</v>
      </c>
      <c r="G905" s="469">
        <v>158</v>
      </c>
      <c r="H905" s="469"/>
      <c r="I905" s="469"/>
      <c r="J905" s="469"/>
      <c r="K905" s="502"/>
      <c r="L905" s="499"/>
    </row>
    <row r="906" spans="1:12" ht="15" customHeight="1" x14ac:dyDescent="0.25">
      <c r="A906" s="550"/>
      <c r="B906" s="552"/>
      <c r="C906" s="455"/>
      <c r="D906" s="521"/>
      <c r="E906" s="448"/>
      <c r="F906" s="110" t="s">
        <v>8</v>
      </c>
      <c r="G906" s="240">
        <v>3000</v>
      </c>
      <c r="H906" s="241">
        <v>4000</v>
      </c>
      <c r="I906" s="312">
        <v>5000</v>
      </c>
      <c r="J906" s="242">
        <v>6000</v>
      </c>
      <c r="K906" s="502"/>
      <c r="L906" s="499"/>
    </row>
    <row r="907" spans="1:12" ht="15" customHeight="1" x14ac:dyDescent="0.25">
      <c r="A907" s="550"/>
      <c r="B907" s="552"/>
      <c r="C907" s="455"/>
      <c r="D907" s="521"/>
      <c r="E907" s="448"/>
      <c r="F907" s="110" t="s">
        <v>817</v>
      </c>
      <c r="G907" s="243">
        <f>G905*114</f>
        <v>18012</v>
      </c>
      <c r="H907" s="244">
        <f>G905*128</f>
        <v>20224</v>
      </c>
      <c r="I907" s="313">
        <f>G905*143</f>
        <v>22594</v>
      </c>
      <c r="J907" s="245">
        <f>G905*148</f>
        <v>23384</v>
      </c>
      <c r="K907" s="502"/>
      <c r="L907" s="499"/>
    </row>
    <row r="908" spans="1:12" ht="15" customHeight="1" x14ac:dyDescent="0.25">
      <c r="A908" s="550"/>
      <c r="B908" s="552"/>
      <c r="C908" s="455"/>
      <c r="D908" s="521"/>
      <c r="E908" s="448"/>
      <c r="F908" s="110" t="s">
        <v>1269</v>
      </c>
      <c r="G908" s="451">
        <v>0.98</v>
      </c>
      <c r="H908" s="451"/>
      <c r="I908" s="451"/>
      <c r="J908" s="451"/>
      <c r="K908" s="502"/>
      <c r="L908" s="499"/>
    </row>
    <row r="909" spans="1:12" ht="15" customHeight="1" x14ac:dyDescent="0.25">
      <c r="A909" s="550"/>
      <c r="B909" s="552"/>
      <c r="C909" s="455"/>
      <c r="D909" s="521"/>
      <c r="E909" s="448"/>
      <c r="F909" s="93" t="s">
        <v>699</v>
      </c>
      <c r="G909" s="523" t="s">
        <v>700</v>
      </c>
      <c r="H909" s="523"/>
      <c r="I909" s="523"/>
      <c r="J909" s="523"/>
      <c r="K909" s="502"/>
      <c r="L909" s="499"/>
    </row>
    <row r="910" spans="1:12" ht="15" customHeight="1" x14ac:dyDescent="0.25">
      <c r="A910" s="550"/>
      <c r="B910" s="552"/>
      <c r="C910" s="455"/>
      <c r="D910" s="521"/>
      <c r="E910" s="448"/>
      <c r="F910" s="93" t="s">
        <v>1181</v>
      </c>
      <c r="G910" s="462" t="s">
        <v>1179</v>
      </c>
      <c r="H910" s="463"/>
      <c r="I910" s="463"/>
      <c r="J910" s="464"/>
      <c r="K910" s="502"/>
      <c r="L910" s="499"/>
    </row>
    <row r="911" spans="1:12" ht="15" customHeight="1" x14ac:dyDescent="0.25">
      <c r="A911" s="550"/>
      <c r="B911" s="552"/>
      <c r="C911" s="455"/>
      <c r="D911" s="521"/>
      <c r="E911" s="448"/>
      <c r="F911" s="110" t="s">
        <v>83</v>
      </c>
      <c r="G911" s="524">
        <v>66</v>
      </c>
      <c r="H911" s="524"/>
      <c r="I911" s="524"/>
      <c r="J911" s="524"/>
      <c r="K911" s="502"/>
      <c r="L911" s="499"/>
    </row>
    <row r="912" spans="1:12" ht="15" customHeight="1" x14ac:dyDescent="0.25">
      <c r="A912" s="550"/>
      <c r="B912" s="552"/>
      <c r="C912" s="455"/>
      <c r="D912" s="521"/>
      <c r="E912" s="448"/>
      <c r="F912" s="112" t="s">
        <v>396</v>
      </c>
      <c r="G912" s="523" t="s">
        <v>908</v>
      </c>
      <c r="H912" s="523"/>
      <c r="I912" s="523"/>
      <c r="J912" s="523"/>
      <c r="K912" s="502"/>
      <c r="L912" s="499"/>
    </row>
    <row r="913" spans="1:12" ht="15" customHeight="1" x14ac:dyDescent="0.25">
      <c r="A913" s="550"/>
      <c r="B913" s="552"/>
      <c r="C913" s="455"/>
      <c r="D913" s="521"/>
      <c r="E913" s="448"/>
      <c r="F913" s="110" t="s">
        <v>256</v>
      </c>
      <c r="G913" s="524" t="s">
        <v>66</v>
      </c>
      <c r="H913" s="524"/>
      <c r="I913" s="524"/>
      <c r="J913" s="524"/>
      <c r="K913" s="502"/>
      <c r="L913" s="499"/>
    </row>
    <row r="914" spans="1:12" ht="15.6" customHeight="1" x14ac:dyDescent="0.25">
      <c r="A914" s="550"/>
      <c r="B914" s="552"/>
      <c r="C914" s="455"/>
      <c r="D914" s="521"/>
      <c r="E914" s="448"/>
      <c r="F914" s="93" t="s">
        <v>379</v>
      </c>
      <c r="G914" s="523" t="s">
        <v>380</v>
      </c>
      <c r="H914" s="523"/>
      <c r="I914" s="523"/>
      <c r="J914" s="523"/>
      <c r="K914" s="502"/>
      <c r="L914" s="499"/>
    </row>
    <row r="915" spans="1:12" ht="15.6" customHeight="1" x14ac:dyDescent="0.25">
      <c r="A915" s="550"/>
      <c r="B915" s="552"/>
      <c r="C915" s="455"/>
      <c r="D915" s="521"/>
      <c r="E915" s="448"/>
      <c r="F915" s="93" t="s">
        <v>701</v>
      </c>
      <c r="G915" s="523">
        <v>100000</v>
      </c>
      <c r="H915" s="523"/>
      <c r="I915" s="523"/>
      <c r="J915" s="523"/>
      <c r="K915" s="502"/>
      <c r="L915" s="499"/>
    </row>
    <row r="916" spans="1:12" ht="15.6" customHeight="1" x14ac:dyDescent="0.25">
      <c r="A916" s="550"/>
      <c r="B916" s="552"/>
      <c r="C916" s="455"/>
      <c r="D916" s="521"/>
      <c r="E916" s="448"/>
      <c r="F916" s="93" t="s">
        <v>257</v>
      </c>
      <c r="G916" s="523" t="s">
        <v>556</v>
      </c>
      <c r="H916" s="523"/>
      <c r="I916" s="523"/>
      <c r="J916" s="523"/>
      <c r="K916" s="502"/>
      <c r="L916" s="499"/>
    </row>
    <row r="917" spans="1:12" ht="15.6" customHeight="1" x14ac:dyDescent="0.25">
      <c r="A917" s="550"/>
      <c r="B917" s="552"/>
      <c r="C917" s="455"/>
      <c r="D917" s="521"/>
      <c r="E917" s="448"/>
      <c r="F917" s="93" t="s">
        <v>376</v>
      </c>
      <c r="G917" s="523" t="s">
        <v>392</v>
      </c>
      <c r="H917" s="523"/>
      <c r="I917" s="523"/>
      <c r="J917" s="523"/>
      <c r="K917" s="502"/>
      <c r="L917" s="499"/>
    </row>
    <row r="918" spans="1:12" ht="15.6" customHeight="1" x14ac:dyDescent="0.25">
      <c r="A918" s="550"/>
      <c r="B918" s="552"/>
      <c r="C918" s="455"/>
      <c r="D918" s="521"/>
      <c r="E918" s="448"/>
      <c r="F918" s="93" t="s">
        <v>702</v>
      </c>
      <c r="G918" s="523" t="s">
        <v>709</v>
      </c>
      <c r="H918" s="523"/>
      <c r="I918" s="523"/>
      <c r="J918" s="523"/>
      <c r="K918" s="502"/>
      <c r="L918" s="499"/>
    </row>
    <row r="919" spans="1:12" ht="15.6" customHeight="1" x14ac:dyDescent="0.25">
      <c r="A919" s="550"/>
      <c r="B919" s="552"/>
      <c r="C919" s="455"/>
      <c r="D919" s="521"/>
      <c r="E919" s="448"/>
      <c r="F919" s="93" t="s">
        <v>381</v>
      </c>
      <c r="G919" s="523" t="s">
        <v>382</v>
      </c>
      <c r="H919" s="523"/>
      <c r="I919" s="523"/>
      <c r="J919" s="523"/>
      <c r="K919" s="502"/>
      <c r="L919" s="500"/>
    </row>
    <row r="920" spans="1:12" ht="15.6" customHeight="1" x14ac:dyDescent="0.25">
      <c r="A920" s="550"/>
      <c r="B920" s="552"/>
      <c r="C920" s="455"/>
      <c r="D920" s="521"/>
      <c r="E920" s="448"/>
      <c r="F920" s="94" t="s">
        <v>358</v>
      </c>
      <c r="G920" s="523" t="s">
        <v>900</v>
      </c>
      <c r="H920" s="523"/>
      <c r="I920" s="523"/>
      <c r="J920" s="523"/>
      <c r="K920" s="571">
        <v>5</v>
      </c>
      <c r="L920" s="443">
        <v>26760</v>
      </c>
    </row>
    <row r="921" spans="1:12" ht="15.6" customHeight="1" x14ac:dyDescent="0.25">
      <c r="A921" s="550"/>
      <c r="B921" s="552"/>
      <c r="C921" s="455"/>
      <c r="D921" s="521"/>
      <c r="E921" s="448"/>
      <c r="F921" s="93" t="s">
        <v>383</v>
      </c>
      <c r="G921" s="523" t="s">
        <v>394</v>
      </c>
      <c r="H921" s="523"/>
      <c r="I921" s="523"/>
      <c r="J921" s="523"/>
      <c r="K921" s="572"/>
      <c r="L921" s="444" t="e">
        <f>#REF!-#REF!*10%</f>
        <v>#REF!</v>
      </c>
    </row>
    <row r="922" spans="1:12" ht="15.6" customHeight="1" x14ac:dyDescent="0.25">
      <c r="A922" s="550"/>
      <c r="B922" s="552"/>
      <c r="C922" s="455"/>
      <c r="D922" s="521"/>
      <c r="E922" s="448"/>
      <c r="F922" s="93" t="s">
        <v>389</v>
      </c>
      <c r="G922" s="523" t="s">
        <v>390</v>
      </c>
      <c r="H922" s="523"/>
      <c r="I922" s="523"/>
      <c r="J922" s="523"/>
      <c r="K922" s="572"/>
      <c r="L922" s="444" t="e">
        <f>#REF!-#REF!*10%</f>
        <v>#REF!</v>
      </c>
    </row>
    <row r="923" spans="1:12" ht="15.6" customHeight="1" x14ac:dyDescent="0.25">
      <c r="A923" s="550"/>
      <c r="B923" s="552"/>
      <c r="C923" s="455"/>
      <c r="D923" s="521"/>
      <c r="E923" s="448"/>
      <c r="F923" s="93" t="s">
        <v>704</v>
      </c>
      <c r="G923" s="523" t="s">
        <v>705</v>
      </c>
      <c r="H923" s="523"/>
      <c r="I923" s="523"/>
      <c r="J923" s="523"/>
      <c r="K923" s="572"/>
      <c r="L923" s="444" t="e">
        <f>#REF!-#REF!*10%</f>
        <v>#REF!</v>
      </c>
    </row>
    <row r="924" spans="1:12" ht="15.6" customHeight="1" x14ac:dyDescent="0.25">
      <c r="A924" s="550"/>
      <c r="B924" s="552"/>
      <c r="C924" s="455"/>
      <c r="D924" s="521"/>
      <c r="E924" s="448"/>
      <c r="F924" s="93" t="s">
        <v>706</v>
      </c>
      <c r="G924" s="523" t="s">
        <v>390</v>
      </c>
      <c r="H924" s="523"/>
      <c r="I924" s="523"/>
      <c r="J924" s="523"/>
      <c r="K924" s="572"/>
      <c r="L924" s="444" t="e">
        <f>#REF!-#REF!*10%</f>
        <v>#REF!</v>
      </c>
    </row>
    <row r="925" spans="1:12" ht="15.6" customHeight="1" x14ac:dyDescent="0.25">
      <c r="A925" s="550"/>
      <c r="B925" s="552"/>
      <c r="C925" s="455"/>
      <c r="D925" s="521"/>
      <c r="E925" s="448"/>
      <c r="F925" s="93" t="s">
        <v>1271</v>
      </c>
      <c r="G925" s="523" t="s">
        <v>390</v>
      </c>
      <c r="H925" s="523"/>
      <c r="I925" s="523"/>
      <c r="J925" s="523"/>
      <c r="K925" s="572"/>
      <c r="L925" s="444" t="e">
        <f>#REF!-#REF!*10%</f>
        <v>#REF!</v>
      </c>
    </row>
    <row r="926" spans="1:12" ht="15.6" customHeight="1" x14ac:dyDescent="0.25">
      <c r="A926" s="550"/>
      <c r="B926" s="552"/>
      <c r="C926" s="455"/>
      <c r="D926" s="521"/>
      <c r="E926" s="448"/>
      <c r="F926" s="93" t="s">
        <v>707</v>
      </c>
      <c r="G926" s="523" t="s">
        <v>911</v>
      </c>
      <c r="H926" s="523"/>
      <c r="I926" s="523"/>
      <c r="J926" s="523"/>
      <c r="K926" s="572"/>
      <c r="L926" s="444" t="e">
        <f>#REF!-#REF!*10%</f>
        <v>#REF!</v>
      </c>
    </row>
    <row r="927" spans="1:12" ht="15.6" customHeight="1" x14ac:dyDescent="0.25">
      <c r="A927" s="550"/>
      <c r="B927" s="552"/>
      <c r="C927" s="455"/>
      <c r="D927" s="521"/>
      <c r="E927" s="448"/>
      <c r="F927" s="93" t="s">
        <v>708</v>
      </c>
      <c r="G927" s="523" t="s">
        <v>390</v>
      </c>
      <c r="H927" s="523"/>
      <c r="I927" s="523"/>
      <c r="J927" s="523"/>
      <c r="K927" s="572"/>
      <c r="L927" s="444" t="e">
        <f>#REF!-#REF!*10%</f>
        <v>#REF!</v>
      </c>
    </row>
    <row r="928" spans="1:12" ht="15.6" customHeight="1" x14ac:dyDescent="0.25">
      <c r="A928" s="550"/>
      <c r="B928" s="552"/>
      <c r="C928" s="455"/>
      <c r="D928" s="521"/>
      <c r="E928" s="448"/>
      <c r="F928" s="93" t="s">
        <v>377</v>
      </c>
      <c r="G928" s="523" t="s">
        <v>387</v>
      </c>
      <c r="H928" s="523"/>
      <c r="I928" s="523"/>
      <c r="J928" s="523"/>
      <c r="K928" s="572"/>
      <c r="L928" s="444" t="e">
        <f>#REF!-#REF!*10%</f>
        <v>#REF!</v>
      </c>
    </row>
    <row r="929" spans="1:12" ht="15.6" customHeight="1" x14ac:dyDescent="0.25">
      <c r="A929" s="550"/>
      <c r="B929" s="552"/>
      <c r="C929" s="455"/>
      <c r="D929" s="521"/>
      <c r="E929" s="448"/>
      <c r="F929" s="93" t="s">
        <v>388</v>
      </c>
      <c r="G929" s="523" t="s">
        <v>393</v>
      </c>
      <c r="H929" s="523"/>
      <c r="I929" s="523"/>
      <c r="J929" s="523"/>
      <c r="K929" s="572"/>
      <c r="L929" s="444" t="e">
        <f>#REF!-#REF!*10%</f>
        <v>#REF!</v>
      </c>
    </row>
    <row r="930" spans="1:12" ht="15.6" customHeight="1" x14ac:dyDescent="0.25">
      <c r="A930" s="550"/>
      <c r="B930" s="552"/>
      <c r="C930" s="455"/>
      <c r="D930" s="521"/>
      <c r="E930" s="448"/>
      <c r="F930" s="93" t="s">
        <v>562</v>
      </c>
      <c r="G930" s="523" t="s">
        <v>1024</v>
      </c>
      <c r="H930" s="523"/>
      <c r="I930" s="523"/>
      <c r="J930" s="523"/>
      <c r="K930" s="572"/>
      <c r="L930" s="444" t="e">
        <f>#REF!-#REF!*10%</f>
        <v>#REF!</v>
      </c>
    </row>
    <row r="931" spans="1:12" ht="15.6" customHeight="1" x14ac:dyDescent="0.25">
      <c r="A931" s="550"/>
      <c r="B931" s="552"/>
      <c r="C931" s="455"/>
      <c r="D931" s="521"/>
      <c r="E931" s="448"/>
      <c r="F931" s="93" t="s">
        <v>1183</v>
      </c>
      <c r="G931" s="573" t="s">
        <v>1180</v>
      </c>
      <c r="H931" s="574"/>
      <c r="I931" s="574"/>
      <c r="J931" s="575"/>
      <c r="K931" s="572"/>
      <c r="L931" s="444" t="e">
        <f>#REF!-#REF!*10%</f>
        <v>#REF!</v>
      </c>
    </row>
    <row r="932" spans="1:12" ht="15.6" customHeight="1" x14ac:dyDescent="0.25">
      <c r="A932" s="550"/>
      <c r="B932" s="552"/>
      <c r="C932" s="455"/>
      <c r="D932" s="521"/>
      <c r="E932" s="448"/>
      <c r="F932" s="93" t="s">
        <v>570</v>
      </c>
      <c r="G932" s="523" t="s">
        <v>613</v>
      </c>
      <c r="H932" s="523"/>
      <c r="I932" s="523"/>
      <c r="J932" s="523"/>
      <c r="K932" s="572"/>
      <c r="L932" s="444" t="e">
        <f>#REF!-#REF!*10%</f>
        <v>#REF!</v>
      </c>
    </row>
    <row r="933" spans="1:12" ht="15.6" customHeight="1" x14ac:dyDescent="0.25">
      <c r="A933" s="550"/>
      <c r="B933" s="552"/>
      <c r="C933" s="455"/>
      <c r="D933" s="521"/>
      <c r="E933" s="448"/>
      <c r="F933" s="111" t="s">
        <v>84</v>
      </c>
      <c r="G933" s="526">
        <v>4.8</v>
      </c>
      <c r="H933" s="526"/>
      <c r="I933" s="526"/>
      <c r="J933" s="526"/>
      <c r="K933" s="572"/>
      <c r="L933" s="444" t="e">
        <f>#REF!-#REF!*10%</f>
        <v>#REF!</v>
      </c>
    </row>
    <row r="934" spans="1:12" ht="15" customHeight="1" x14ac:dyDescent="0.25">
      <c r="A934" s="550"/>
      <c r="B934" s="553"/>
      <c r="C934" s="455"/>
      <c r="D934" s="521"/>
      <c r="E934" s="448"/>
      <c r="F934" s="96" t="s">
        <v>1016</v>
      </c>
      <c r="G934" s="454">
        <v>5</v>
      </c>
      <c r="H934" s="454"/>
      <c r="I934" s="454"/>
      <c r="J934" s="454"/>
      <c r="K934" s="572"/>
      <c r="L934" s="511" t="e">
        <f>#REF!-#REF!*10%</f>
        <v>#REF!</v>
      </c>
    </row>
    <row r="935" spans="1:12" ht="15" customHeight="1" x14ac:dyDescent="0.25">
      <c r="A935" s="549">
        <v>14</v>
      </c>
      <c r="B935" s="551"/>
      <c r="C935" s="455" t="s">
        <v>1241</v>
      </c>
      <c r="D935" s="520"/>
      <c r="E935" s="448"/>
      <c r="F935" s="110" t="s">
        <v>81</v>
      </c>
      <c r="G935" s="523" t="s">
        <v>6</v>
      </c>
      <c r="H935" s="523"/>
      <c r="I935" s="523"/>
      <c r="J935" s="523"/>
      <c r="K935" s="560">
        <v>3</v>
      </c>
      <c r="L935" s="498">
        <v>26548</v>
      </c>
    </row>
    <row r="936" spans="1:12" ht="15" customHeight="1" x14ac:dyDescent="0.25">
      <c r="A936" s="550"/>
      <c r="B936" s="552"/>
      <c r="C936" s="455"/>
      <c r="D936" s="521"/>
      <c r="E936" s="448"/>
      <c r="F936" s="110" t="s">
        <v>80</v>
      </c>
      <c r="G936" s="469">
        <v>178</v>
      </c>
      <c r="H936" s="469"/>
      <c r="I936" s="469"/>
      <c r="J936" s="469"/>
      <c r="K936" s="502"/>
      <c r="L936" s="499"/>
    </row>
    <row r="937" spans="1:12" ht="15" customHeight="1" x14ac:dyDescent="0.25">
      <c r="A937" s="550"/>
      <c r="B937" s="552"/>
      <c r="C937" s="455"/>
      <c r="D937" s="521"/>
      <c r="E937" s="448"/>
      <c r="F937" s="110" t="s">
        <v>8</v>
      </c>
      <c r="G937" s="240">
        <v>3000</v>
      </c>
      <c r="H937" s="241">
        <v>4000</v>
      </c>
      <c r="I937" s="312">
        <v>5000</v>
      </c>
      <c r="J937" s="242">
        <v>6000</v>
      </c>
      <c r="K937" s="502"/>
      <c r="L937" s="499"/>
    </row>
    <row r="938" spans="1:12" ht="15" customHeight="1" x14ac:dyDescent="0.25">
      <c r="A938" s="550"/>
      <c r="B938" s="552"/>
      <c r="C938" s="455"/>
      <c r="D938" s="521"/>
      <c r="E938" s="448"/>
      <c r="F938" s="110" t="s">
        <v>817</v>
      </c>
      <c r="G938" s="243">
        <f>G936*114</f>
        <v>20292</v>
      </c>
      <c r="H938" s="244">
        <f>G936*128</f>
        <v>22784</v>
      </c>
      <c r="I938" s="313">
        <f>G936*143</f>
        <v>25454</v>
      </c>
      <c r="J938" s="245">
        <f>G936*148</f>
        <v>26344</v>
      </c>
      <c r="K938" s="502"/>
      <c r="L938" s="499"/>
    </row>
    <row r="939" spans="1:12" ht="15" customHeight="1" x14ac:dyDescent="0.25">
      <c r="A939" s="550"/>
      <c r="B939" s="552"/>
      <c r="C939" s="455"/>
      <c r="D939" s="521"/>
      <c r="E939" s="448"/>
      <c r="F939" s="110" t="s">
        <v>1269</v>
      </c>
      <c r="G939" s="451">
        <v>0.98</v>
      </c>
      <c r="H939" s="451"/>
      <c r="I939" s="451"/>
      <c r="J939" s="451"/>
      <c r="K939" s="502"/>
      <c r="L939" s="499"/>
    </row>
    <row r="940" spans="1:12" ht="15" customHeight="1" x14ac:dyDescent="0.25">
      <c r="A940" s="550"/>
      <c r="B940" s="552"/>
      <c r="C940" s="455"/>
      <c r="D940" s="521"/>
      <c r="E940" s="448"/>
      <c r="F940" s="93" t="s">
        <v>699</v>
      </c>
      <c r="G940" s="523" t="s">
        <v>700</v>
      </c>
      <c r="H940" s="523"/>
      <c r="I940" s="523"/>
      <c r="J940" s="523"/>
      <c r="K940" s="502"/>
      <c r="L940" s="499"/>
    </row>
    <row r="941" spans="1:12" ht="15" customHeight="1" x14ac:dyDescent="0.25">
      <c r="A941" s="550"/>
      <c r="B941" s="552"/>
      <c r="C941" s="455"/>
      <c r="D941" s="521"/>
      <c r="E941" s="448"/>
      <c r="F941" s="93" t="s">
        <v>1181</v>
      </c>
      <c r="G941" s="462" t="s">
        <v>1179</v>
      </c>
      <c r="H941" s="463"/>
      <c r="I941" s="463"/>
      <c r="J941" s="464"/>
      <c r="K941" s="502"/>
      <c r="L941" s="499"/>
    </row>
    <row r="942" spans="1:12" ht="15" customHeight="1" x14ac:dyDescent="0.25">
      <c r="A942" s="550"/>
      <c r="B942" s="552"/>
      <c r="C942" s="455"/>
      <c r="D942" s="521"/>
      <c r="E942" s="448"/>
      <c r="F942" s="110" t="s">
        <v>83</v>
      </c>
      <c r="G942" s="524">
        <v>66</v>
      </c>
      <c r="H942" s="524"/>
      <c r="I942" s="524"/>
      <c r="J942" s="524"/>
      <c r="K942" s="502"/>
      <c r="L942" s="499"/>
    </row>
    <row r="943" spans="1:12" ht="15" customHeight="1" x14ac:dyDescent="0.25">
      <c r="A943" s="550"/>
      <c r="B943" s="552"/>
      <c r="C943" s="455"/>
      <c r="D943" s="521"/>
      <c r="E943" s="448"/>
      <c r="F943" s="112" t="s">
        <v>396</v>
      </c>
      <c r="G943" s="523" t="s">
        <v>908</v>
      </c>
      <c r="H943" s="523"/>
      <c r="I943" s="523"/>
      <c r="J943" s="523"/>
      <c r="K943" s="502"/>
      <c r="L943" s="499"/>
    </row>
    <row r="944" spans="1:12" ht="15" customHeight="1" x14ac:dyDescent="0.25">
      <c r="A944" s="550"/>
      <c r="B944" s="552"/>
      <c r="C944" s="455"/>
      <c r="D944" s="521"/>
      <c r="E944" s="448"/>
      <c r="F944" s="110" t="s">
        <v>256</v>
      </c>
      <c r="G944" s="524" t="s">
        <v>67</v>
      </c>
      <c r="H944" s="524"/>
      <c r="I944" s="524"/>
      <c r="J944" s="524"/>
      <c r="K944" s="502"/>
      <c r="L944" s="499"/>
    </row>
    <row r="945" spans="1:12" ht="15.6" customHeight="1" x14ac:dyDescent="0.25">
      <c r="A945" s="550"/>
      <c r="B945" s="552"/>
      <c r="C945" s="455"/>
      <c r="D945" s="521"/>
      <c r="E945" s="448"/>
      <c r="F945" s="93" t="s">
        <v>379</v>
      </c>
      <c r="G945" s="523" t="s">
        <v>380</v>
      </c>
      <c r="H945" s="523"/>
      <c r="I945" s="523"/>
      <c r="J945" s="523"/>
      <c r="K945" s="502"/>
      <c r="L945" s="499"/>
    </row>
    <row r="946" spans="1:12" ht="15.6" customHeight="1" x14ac:dyDescent="0.25">
      <c r="A946" s="550"/>
      <c r="B946" s="552"/>
      <c r="C946" s="455"/>
      <c r="D946" s="521"/>
      <c r="E946" s="448"/>
      <c r="F946" s="93" t="s">
        <v>701</v>
      </c>
      <c r="G946" s="523">
        <v>100000</v>
      </c>
      <c r="H946" s="523"/>
      <c r="I946" s="523"/>
      <c r="J946" s="523"/>
      <c r="K946" s="502"/>
      <c r="L946" s="499"/>
    </row>
    <row r="947" spans="1:12" ht="15.6" customHeight="1" x14ac:dyDescent="0.25">
      <c r="A947" s="550"/>
      <c r="B947" s="552"/>
      <c r="C947" s="455"/>
      <c r="D947" s="521"/>
      <c r="E947" s="448"/>
      <c r="F947" s="93" t="s">
        <v>257</v>
      </c>
      <c r="G947" s="523" t="s">
        <v>556</v>
      </c>
      <c r="H947" s="523"/>
      <c r="I947" s="523"/>
      <c r="J947" s="523"/>
      <c r="K947" s="502"/>
      <c r="L947" s="499"/>
    </row>
    <row r="948" spans="1:12" ht="15.6" customHeight="1" x14ac:dyDescent="0.25">
      <c r="A948" s="550"/>
      <c r="B948" s="552"/>
      <c r="C948" s="455"/>
      <c r="D948" s="521"/>
      <c r="E948" s="448"/>
      <c r="F948" s="93" t="s">
        <v>376</v>
      </c>
      <c r="G948" s="523" t="s">
        <v>392</v>
      </c>
      <c r="H948" s="523"/>
      <c r="I948" s="523"/>
      <c r="J948" s="523"/>
      <c r="K948" s="502"/>
      <c r="L948" s="499"/>
    </row>
    <row r="949" spans="1:12" ht="15.6" customHeight="1" x14ac:dyDescent="0.25">
      <c r="A949" s="550"/>
      <c r="B949" s="552"/>
      <c r="C949" s="455"/>
      <c r="D949" s="521"/>
      <c r="E949" s="448"/>
      <c r="F949" s="93" t="s">
        <v>702</v>
      </c>
      <c r="G949" s="523" t="s">
        <v>709</v>
      </c>
      <c r="H949" s="523"/>
      <c r="I949" s="523"/>
      <c r="J949" s="523"/>
      <c r="K949" s="502"/>
      <c r="L949" s="499"/>
    </row>
    <row r="950" spans="1:12" ht="15.6" customHeight="1" x14ac:dyDescent="0.25">
      <c r="A950" s="550"/>
      <c r="B950" s="552"/>
      <c r="C950" s="455"/>
      <c r="D950" s="521"/>
      <c r="E950" s="448"/>
      <c r="F950" s="93" t="s">
        <v>381</v>
      </c>
      <c r="G950" s="523" t="s">
        <v>382</v>
      </c>
      <c r="H950" s="523"/>
      <c r="I950" s="523"/>
      <c r="J950" s="523"/>
      <c r="K950" s="502"/>
      <c r="L950" s="500"/>
    </row>
    <row r="951" spans="1:12" ht="15.6" customHeight="1" x14ac:dyDescent="0.25">
      <c r="A951" s="550"/>
      <c r="B951" s="552"/>
      <c r="C951" s="455"/>
      <c r="D951" s="521"/>
      <c r="E951" s="448"/>
      <c r="F951" s="94" t="s">
        <v>358</v>
      </c>
      <c r="G951" s="523" t="s">
        <v>900</v>
      </c>
      <c r="H951" s="523"/>
      <c r="I951" s="523"/>
      <c r="J951" s="523"/>
      <c r="K951" s="571">
        <v>5</v>
      </c>
      <c r="L951" s="443">
        <v>28407</v>
      </c>
    </row>
    <row r="952" spans="1:12" ht="15.6" customHeight="1" x14ac:dyDescent="0.25">
      <c r="A952" s="550"/>
      <c r="B952" s="552"/>
      <c r="C952" s="455"/>
      <c r="D952" s="521"/>
      <c r="E952" s="448"/>
      <c r="F952" s="93" t="s">
        <v>383</v>
      </c>
      <c r="G952" s="523" t="s">
        <v>394</v>
      </c>
      <c r="H952" s="523"/>
      <c r="I952" s="523"/>
      <c r="J952" s="523"/>
      <c r="K952" s="572"/>
      <c r="L952" s="444" t="e">
        <f>#REF!-#REF!*10%</f>
        <v>#REF!</v>
      </c>
    </row>
    <row r="953" spans="1:12" ht="15.6" customHeight="1" x14ac:dyDescent="0.25">
      <c r="A953" s="550"/>
      <c r="B953" s="552"/>
      <c r="C953" s="455"/>
      <c r="D953" s="521"/>
      <c r="E953" s="448"/>
      <c r="F953" s="93" t="s">
        <v>389</v>
      </c>
      <c r="G953" s="523" t="s">
        <v>390</v>
      </c>
      <c r="H953" s="523"/>
      <c r="I953" s="523"/>
      <c r="J953" s="523"/>
      <c r="K953" s="572"/>
      <c r="L953" s="444" t="e">
        <f>#REF!-#REF!*10%</f>
        <v>#REF!</v>
      </c>
    </row>
    <row r="954" spans="1:12" ht="15.6" customHeight="1" x14ac:dyDescent="0.25">
      <c r="A954" s="550"/>
      <c r="B954" s="552"/>
      <c r="C954" s="455"/>
      <c r="D954" s="521"/>
      <c r="E954" s="448"/>
      <c r="F954" s="93" t="s">
        <v>704</v>
      </c>
      <c r="G954" s="523" t="s">
        <v>705</v>
      </c>
      <c r="H954" s="523"/>
      <c r="I954" s="523"/>
      <c r="J954" s="523"/>
      <c r="K954" s="572"/>
      <c r="L954" s="444" t="e">
        <f>#REF!-#REF!*10%</f>
        <v>#REF!</v>
      </c>
    </row>
    <row r="955" spans="1:12" ht="15.6" customHeight="1" x14ac:dyDescent="0.25">
      <c r="A955" s="550"/>
      <c r="B955" s="552"/>
      <c r="C955" s="455"/>
      <c r="D955" s="521"/>
      <c r="E955" s="448"/>
      <c r="F955" s="93" t="s">
        <v>706</v>
      </c>
      <c r="G955" s="523" t="s">
        <v>390</v>
      </c>
      <c r="H955" s="523"/>
      <c r="I955" s="523"/>
      <c r="J955" s="523"/>
      <c r="K955" s="572"/>
      <c r="L955" s="444" t="e">
        <f>#REF!-#REF!*10%</f>
        <v>#REF!</v>
      </c>
    </row>
    <row r="956" spans="1:12" ht="15.6" customHeight="1" x14ac:dyDescent="0.25">
      <c r="A956" s="550"/>
      <c r="B956" s="552"/>
      <c r="C956" s="455"/>
      <c r="D956" s="521"/>
      <c r="E956" s="448"/>
      <c r="F956" s="93" t="s">
        <v>1271</v>
      </c>
      <c r="G956" s="523" t="s">
        <v>390</v>
      </c>
      <c r="H956" s="523"/>
      <c r="I956" s="523"/>
      <c r="J956" s="523"/>
      <c r="K956" s="572"/>
      <c r="L956" s="444" t="e">
        <f>#REF!-#REF!*10%</f>
        <v>#REF!</v>
      </c>
    </row>
    <row r="957" spans="1:12" ht="15.6" customHeight="1" x14ac:dyDescent="0.25">
      <c r="A957" s="550"/>
      <c r="B957" s="552"/>
      <c r="C957" s="455"/>
      <c r="D957" s="521"/>
      <c r="E957" s="448"/>
      <c r="F957" s="93" t="s">
        <v>707</v>
      </c>
      <c r="G957" s="523" t="s">
        <v>911</v>
      </c>
      <c r="H957" s="523"/>
      <c r="I957" s="523"/>
      <c r="J957" s="523"/>
      <c r="K957" s="572"/>
      <c r="L957" s="444" t="e">
        <f>#REF!-#REF!*10%</f>
        <v>#REF!</v>
      </c>
    </row>
    <row r="958" spans="1:12" ht="15.6" customHeight="1" x14ac:dyDescent="0.25">
      <c r="A958" s="550"/>
      <c r="B958" s="552"/>
      <c r="C958" s="455"/>
      <c r="D958" s="521"/>
      <c r="E958" s="448"/>
      <c r="F958" s="93" t="s">
        <v>708</v>
      </c>
      <c r="G958" s="523" t="s">
        <v>390</v>
      </c>
      <c r="H958" s="523"/>
      <c r="I958" s="523"/>
      <c r="J958" s="523"/>
      <c r="K958" s="572"/>
      <c r="L958" s="444" t="e">
        <f>#REF!-#REF!*10%</f>
        <v>#REF!</v>
      </c>
    </row>
    <row r="959" spans="1:12" ht="15.6" customHeight="1" x14ac:dyDescent="0.25">
      <c r="A959" s="550"/>
      <c r="B959" s="552"/>
      <c r="C959" s="455"/>
      <c r="D959" s="521"/>
      <c r="E959" s="448"/>
      <c r="F959" s="93" t="s">
        <v>377</v>
      </c>
      <c r="G959" s="523" t="s">
        <v>387</v>
      </c>
      <c r="H959" s="523"/>
      <c r="I959" s="523"/>
      <c r="J959" s="523"/>
      <c r="K959" s="572"/>
      <c r="L959" s="444" t="e">
        <f>#REF!-#REF!*10%</f>
        <v>#REF!</v>
      </c>
    </row>
    <row r="960" spans="1:12" ht="15.6" customHeight="1" x14ac:dyDescent="0.25">
      <c r="A960" s="550"/>
      <c r="B960" s="552"/>
      <c r="C960" s="455"/>
      <c r="D960" s="521"/>
      <c r="E960" s="448"/>
      <c r="F960" s="93" t="s">
        <v>388</v>
      </c>
      <c r="G960" s="523" t="s">
        <v>393</v>
      </c>
      <c r="H960" s="523"/>
      <c r="I960" s="523"/>
      <c r="J960" s="523"/>
      <c r="K960" s="572"/>
      <c r="L960" s="444" t="e">
        <f>#REF!-#REF!*10%</f>
        <v>#REF!</v>
      </c>
    </row>
    <row r="961" spans="1:12" ht="15.6" customHeight="1" x14ac:dyDescent="0.25">
      <c r="A961" s="550"/>
      <c r="B961" s="552"/>
      <c r="C961" s="455"/>
      <c r="D961" s="521"/>
      <c r="E961" s="448"/>
      <c r="F961" s="93" t="s">
        <v>562</v>
      </c>
      <c r="G961" s="523" t="s">
        <v>1024</v>
      </c>
      <c r="H961" s="523"/>
      <c r="I961" s="523"/>
      <c r="J961" s="523"/>
      <c r="K961" s="572"/>
      <c r="L961" s="444" t="e">
        <f>#REF!-#REF!*10%</f>
        <v>#REF!</v>
      </c>
    </row>
    <row r="962" spans="1:12" ht="15.6" customHeight="1" x14ac:dyDescent="0.25">
      <c r="A962" s="550"/>
      <c r="B962" s="552"/>
      <c r="C962" s="455"/>
      <c r="D962" s="521"/>
      <c r="E962" s="448"/>
      <c r="F962" s="93" t="s">
        <v>1183</v>
      </c>
      <c r="G962" s="573" t="s">
        <v>1180</v>
      </c>
      <c r="H962" s="574"/>
      <c r="I962" s="574"/>
      <c r="J962" s="575"/>
      <c r="K962" s="572"/>
      <c r="L962" s="444" t="e">
        <f>#REF!-#REF!*10%</f>
        <v>#REF!</v>
      </c>
    </row>
    <row r="963" spans="1:12" ht="15.6" customHeight="1" x14ac:dyDescent="0.25">
      <c r="A963" s="550"/>
      <c r="B963" s="552"/>
      <c r="C963" s="455"/>
      <c r="D963" s="521"/>
      <c r="E963" s="448"/>
      <c r="F963" s="93" t="s">
        <v>570</v>
      </c>
      <c r="G963" s="523" t="s">
        <v>613</v>
      </c>
      <c r="H963" s="523"/>
      <c r="I963" s="523"/>
      <c r="J963" s="523"/>
      <c r="K963" s="572"/>
      <c r="L963" s="444" t="e">
        <f>#REF!-#REF!*10%</f>
        <v>#REF!</v>
      </c>
    </row>
    <row r="964" spans="1:12" ht="15.6" customHeight="1" x14ac:dyDescent="0.25">
      <c r="A964" s="550"/>
      <c r="B964" s="552"/>
      <c r="C964" s="455"/>
      <c r="D964" s="521"/>
      <c r="E964" s="448"/>
      <c r="F964" s="111" t="s">
        <v>84</v>
      </c>
      <c r="G964" s="526">
        <v>5.6</v>
      </c>
      <c r="H964" s="526"/>
      <c r="I964" s="526"/>
      <c r="J964" s="526"/>
      <c r="K964" s="572"/>
      <c r="L964" s="444" t="e">
        <f>#REF!-#REF!*10%</f>
        <v>#REF!</v>
      </c>
    </row>
    <row r="965" spans="1:12" ht="15" customHeight="1" x14ac:dyDescent="0.25">
      <c r="A965" s="550"/>
      <c r="B965" s="553"/>
      <c r="C965" s="455"/>
      <c r="D965" s="521"/>
      <c r="E965" s="448"/>
      <c r="F965" s="96" t="s">
        <v>1016</v>
      </c>
      <c r="G965" s="454">
        <v>5</v>
      </c>
      <c r="H965" s="454"/>
      <c r="I965" s="454"/>
      <c r="J965" s="454"/>
      <c r="K965" s="572"/>
      <c r="L965" s="511" t="e">
        <f>#REF!-#REF!*10%</f>
        <v>#REF!</v>
      </c>
    </row>
    <row r="966" spans="1:12" ht="15" customHeight="1" x14ac:dyDescent="0.25">
      <c r="A966" s="549">
        <v>15</v>
      </c>
      <c r="B966" s="551"/>
      <c r="C966" s="455" t="s">
        <v>1242</v>
      </c>
      <c r="D966" s="520"/>
      <c r="E966" s="448"/>
      <c r="F966" s="110" t="s">
        <v>81</v>
      </c>
      <c r="G966" s="523" t="s">
        <v>6</v>
      </c>
      <c r="H966" s="523"/>
      <c r="I966" s="523"/>
      <c r="J966" s="523"/>
      <c r="K966" s="560">
        <v>3</v>
      </c>
      <c r="L966" s="498">
        <v>27895</v>
      </c>
    </row>
    <row r="967" spans="1:12" ht="15" customHeight="1" x14ac:dyDescent="0.25">
      <c r="A967" s="550"/>
      <c r="B967" s="552"/>
      <c r="C967" s="455"/>
      <c r="D967" s="521"/>
      <c r="E967" s="448"/>
      <c r="F967" s="110" t="s">
        <v>80</v>
      </c>
      <c r="G967" s="469">
        <v>194</v>
      </c>
      <c r="H967" s="469"/>
      <c r="I967" s="469"/>
      <c r="J967" s="469"/>
      <c r="K967" s="502"/>
      <c r="L967" s="499"/>
    </row>
    <row r="968" spans="1:12" ht="15" customHeight="1" x14ac:dyDescent="0.25">
      <c r="A968" s="550"/>
      <c r="B968" s="552"/>
      <c r="C968" s="455"/>
      <c r="D968" s="521"/>
      <c r="E968" s="448"/>
      <c r="F968" s="110" t="s">
        <v>8</v>
      </c>
      <c r="G968" s="240">
        <v>3000</v>
      </c>
      <c r="H968" s="241">
        <v>4000</v>
      </c>
      <c r="I968" s="312">
        <v>5000</v>
      </c>
      <c r="J968" s="242">
        <v>6000</v>
      </c>
      <c r="K968" s="502"/>
      <c r="L968" s="499"/>
    </row>
    <row r="969" spans="1:12" ht="15" customHeight="1" x14ac:dyDescent="0.25">
      <c r="A969" s="550"/>
      <c r="B969" s="552"/>
      <c r="C969" s="455"/>
      <c r="D969" s="521"/>
      <c r="E969" s="448"/>
      <c r="F969" s="110" t="s">
        <v>817</v>
      </c>
      <c r="G969" s="243">
        <f>G967*114</f>
        <v>22116</v>
      </c>
      <c r="H969" s="244">
        <f>G967*128</f>
        <v>24832</v>
      </c>
      <c r="I969" s="313">
        <f>G967*143</f>
        <v>27742</v>
      </c>
      <c r="J969" s="245">
        <f>G967*148</f>
        <v>28712</v>
      </c>
      <c r="K969" s="502"/>
      <c r="L969" s="499"/>
    </row>
    <row r="970" spans="1:12" ht="15" customHeight="1" x14ac:dyDescent="0.25">
      <c r="A970" s="550"/>
      <c r="B970" s="552"/>
      <c r="C970" s="455"/>
      <c r="D970" s="521"/>
      <c r="E970" s="448"/>
      <c r="F970" s="110" t="s">
        <v>1269</v>
      </c>
      <c r="G970" s="451">
        <v>0.98</v>
      </c>
      <c r="H970" s="451"/>
      <c r="I970" s="451"/>
      <c r="J970" s="451"/>
      <c r="K970" s="502"/>
      <c r="L970" s="499"/>
    </row>
    <row r="971" spans="1:12" ht="15" customHeight="1" x14ac:dyDescent="0.25">
      <c r="A971" s="550"/>
      <c r="B971" s="552"/>
      <c r="C971" s="455"/>
      <c r="D971" s="521"/>
      <c r="E971" s="448"/>
      <c r="F971" s="93" t="s">
        <v>699</v>
      </c>
      <c r="G971" s="523" t="s">
        <v>700</v>
      </c>
      <c r="H971" s="523"/>
      <c r="I971" s="523"/>
      <c r="J971" s="523"/>
      <c r="K971" s="502"/>
      <c r="L971" s="499"/>
    </row>
    <row r="972" spans="1:12" ht="15" customHeight="1" x14ac:dyDescent="0.25">
      <c r="A972" s="550"/>
      <c r="B972" s="552"/>
      <c r="C972" s="455"/>
      <c r="D972" s="521"/>
      <c r="E972" s="448"/>
      <c r="F972" s="93" t="s">
        <v>1181</v>
      </c>
      <c r="G972" s="462" t="s">
        <v>1179</v>
      </c>
      <c r="H972" s="463"/>
      <c r="I972" s="463"/>
      <c r="J972" s="464"/>
      <c r="K972" s="502"/>
      <c r="L972" s="499"/>
    </row>
    <row r="973" spans="1:12" ht="15" customHeight="1" x14ac:dyDescent="0.25">
      <c r="A973" s="550"/>
      <c r="B973" s="552"/>
      <c r="C973" s="455"/>
      <c r="D973" s="521"/>
      <c r="E973" s="448"/>
      <c r="F973" s="110" t="s">
        <v>83</v>
      </c>
      <c r="G973" s="524">
        <v>66</v>
      </c>
      <c r="H973" s="524"/>
      <c r="I973" s="524"/>
      <c r="J973" s="524"/>
      <c r="K973" s="502"/>
      <c r="L973" s="499"/>
    </row>
    <row r="974" spans="1:12" ht="15" customHeight="1" x14ac:dyDescent="0.25">
      <c r="A974" s="550"/>
      <c r="B974" s="552"/>
      <c r="C974" s="455"/>
      <c r="D974" s="521"/>
      <c r="E974" s="448"/>
      <c r="F974" s="112" t="s">
        <v>396</v>
      </c>
      <c r="G974" s="523" t="s">
        <v>908</v>
      </c>
      <c r="H974" s="523"/>
      <c r="I974" s="523"/>
      <c r="J974" s="523"/>
      <c r="K974" s="502"/>
      <c r="L974" s="499"/>
    </row>
    <row r="975" spans="1:12" ht="15" customHeight="1" x14ac:dyDescent="0.25">
      <c r="A975" s="550"/>
      <c r="B975" s="552"/>
      <c r="C975" s="455"/>
      <c r="D975" s="521"/>
      <c r="E975" s="448"/>
      <c r="F975" s="110" t="s">
        <v>256</v>
      </c>
      <c r="G975" s="524" t="s">
        <v>1399</v>
      </c>
      <c r="H975" s="524"/>
      <c r="I975" s="524"/>
      <c r="J975" s="524"/>
      <c r="K975" s="502"/>
      <c r="L975" s="499"/>
    </row>
    <row r="976" spans="1:12" ht="15.6" customHeight="1" x14ac:dyDescent="0.25">
      <c r="A976" s="550"/>
      <c r="B976" s="552"/>
      <c r="C976" s="455"/>
      <c r="D976" s="521"/>
      <c r="E976" s="448"/>
      <c r="F976" s="93" t="s">
        <v>379</v>
      </c>
      <c r="G976" s="523" t="s">
        <v>380</v>
      </c>
      <c r="H976" s="523"/>
      <c r="I976" s="523"/>
      <c r="J976" s="523"/>
      <c r="K976" s="502"/>
      <c r="L976" s="499"/>
    </row>
    <row r="977" spans="1:12" ht="15.6" customHeight="1" x14ac:dyDescent="0.25">
      <c r="A977" s="550"/>
      <c r="B977" s="552"/>
      <c r="C977" s="455"/>
      <c r="D977" s="521"/>
      <c r="E977" s="448"/>
      <c r="F977" s="93" t="s">
        <v>701</v>
      </c>
      <c r="G977" s="523">
        <v>100000</v>
      </c>
      <c r="H977" s="523"/>
      <c r="I977" s="523"/>
      <c r="J977" s="523"/>
      <c r="K977" s="502"/>
      <c r="L977" s="499"/>
    </row>
    <row r="978" spans="1:12" ht="15.6" customHeight="1" x14ac:dyDescent="0.25">
      <c r="A978" s="550"/>
      <c r="B978" s="552"/>
      <c r="C978" s="455"/>
      <c r="D978" s="521"/>
      <c r="E978" s="448"/>
      <c r="F978" s="93" t="s">
        <v>257</v>
      </c>
      <c r="G978" s="523" t="s">
        <v>556</v>
      </c>
      <c r="H978" s="523"/>
      <c r="I978" s="523"/>
      <c r="J978" s="523"/>
      <c r="K978" s="502"/>
      <c r="L978" s="499"/>
    </row>
    <row r="979" spans="1:12" ht="15.6" customHeight="1" x14ac:dyDescent="0.25">
      <c r="A979" s="550"/>
      <c r="B979" s="552"/>
      <c r="C979" s="455"/>
      <c r="D979" s="521"/>
      <c r="E979" s="448"/>
      <c r="F979" s="93" t="s">
        <v>376</v>
      </c>
      <c r="G979" s="523" t="s">
        <v>392</v>
      </c>
      <c r="H979" s="523"/>
      <c r="I979" s="523"/>
      <c r="J979" s="523"/>
      <c r="K979" s="502"/>
      <c r="L979" s="499"/>
    </row>
    <row r="980" spans="1:12" ht="15.6" customHeight="1" x14ac:dyDescent="0.25">
      <c r="A980" s="550"/>
      <c r="B980" s="552"/>
      <c r="C980" s="455"/>
      <c r="D980" s="521"/>
      <c r="E980" s="448"/>
      <c r="F980" s="93" t="s">
        <v>702</v>
      </c>
      <c r="G980" s="523" t="s">
        <v>709</v>
      </c>
      <c r="H980" s="523"/>
      <c r="I980" s="523"/>
      <c r="J980" s="523"/>
      <c r="K980" s="502"/>
      <c r="L980" s="499"/>
    </row>
    <row r="981" spans="1:12" ht="15.6" customHeight="1" x14ac:dyDescent="0.25">
      <c r="A981" s="550"/>
      <c r="B981" s="552"/>
      <c r="C981" s="455"/>
      <c r="D981" s="521"/>
      <c r="E981" s="448"/>
      <c r="F981" s="93" t="s">
        <v>381</v>
      </c>
      <c r="G981" s="523" t="s">
        <v>382</v>
      </c>
      <c r="H981" s="523"/>
      <c r="I981" s="523"/>
      <c r="J981" s="523"/>
      <c r="K981" s="502"/>
      <c r="L981" s="500"/>
    </row>
    <row r="982" spans="1:12" ht="15.6" customHeight="1" x14ac:dyDescent="0.25">
      <c r="A982" s="550"/>
      <c r="B982" s="552"/>
      <c r="C982" s="455"/>
      <c r="D982" s="521"/>
      <c r="E982" s="448"/>
      <c r="F982" s="94" t="s">
        <v>358</v>
      </c>
      <c r="G982" s="523" t="s">
        <v>900</v>
      </c>
      <c r="H982" s="523"/>
      <c r="I982" s="523"/>
      <c r="J982" s="523"/>
      <c r="K982" s="571">
        <v>5</v>
      </c>
      <c r="L982" s="443">
        <v>29847</v>
      </c>
    </row>
    <row r="983" spans="1:12" ht="15.6" customHeight="1" x14ac:dyDescent="0.25">
      <c r="A983" s="550"/>
      <c r="B983" s="552"/>
      <c r="C983" s="455"/>
      <c r="D983" s="521"/>
      <c r="E983" s="448"/>
      <c r="F983" s="93" t="s">
        <v>383</v>
      </c>
      <c r="G983" s="523" t="s">
        <v>394</v>
      </c>
      <c r="H983" s="523"/>
      <c r="I983" s="523"/>
      <c r="J983" s="523"/>
      <c r="K983" s="572"/>
      <c r="L983" s="444" t="e">
        <f>#REF!-#REF!*10%</f>
        <v>#REF!</v>
      </c>
    </row>
    <row r="984" spans="1:12" ht="15.6" customHeight="1" x14ac:dyDescent="0.25">
      <c r="A984" s="550"/>
      <c r="B984" s="552"/>
      <c r="C984" s="455"/>
      <c r="D984" s="521"/>
      <c r="E984" s="448"/>
      <c r="F984" s="93" t="s">
        <v>389</v>
      </c>
      <c r="G984" s="523" t="s">
        <v>390</v>
      </c>
      <c r="H984" s="523"/>
      <c r="I984" s="523"/>
      <c r="J984" s="523"/>
      <c r="K984" s="572"/>
      <c r="L984" s="444" t="e">
        <f>#REF!-#REF!*10%</f>
        <v>#REF!</v>
      </c>
    </row>
    <row r="985" spans="1:12" ht="15.6" customHeight="1" x14ac:dyDescent="0.25">
      <c r="A985" s="550"/>
      <c r="B985" s="552"/>
      <c r="C985" s="455"/>
      <c r="D985" s="521"/>
      <c r="E985" s="448"/>
      <c r="F985" s="93" t="s">
        <v>704</v>
      </c>
      <c r="G985" s="523" t="s">
        <v>705</v>
      </c>
      <c r="H985" s="523"/>
      <c r="I985" s="523"/>
      <c r="J985" s="523"/>
      <c r="K985" s="572"/>
      <c r="L985" s="444" t="e">
        <f>#REF!-#REF!*10%</f>
        <v>#REF!</v>
      </c>
    </row>
    <row r="986" spans="1:12" ht="15.6" customHeight="1" x14ac:dyDescent="0.25">
      <c r="A986" s="550"/>
      <c r="B986" s="552"/>
      <c r="C986" s="455"/>
      <c r="D986" s="521"/>
      <c r="E986" s="448"/>
      <c r="F986" s="93" t="s">
        <v>706</v>
      </c>
      <c r="G986" s="523" t="s">
        <v>390</v>
      </c>
      <c r="H986" s="523"/>
      <c r="I986" s="523"/>
      <c r="J986" s="523"/>
      <c r="K986" s="572"/>
      <c r="L986" s="444" t="e">
        <f>#REF!-#REF!*10%</f>
        <v>#REF!</v>
      </c>
    </row>
    <row r="987" spans="1:12" ht="15.6" customHeight="1" x14ac:dyDescent="0.25">
      <c r="A987" s="550"/>
      <c r="B987" s="552"/>
      <c r="C987" s="455"/>
      <c r="D987" s="521"/>
      <c r="E987" s="448"/>
      <c r="F987" s="93" t="s">
        <v>1271</v>
      </c>
      <c r="G987" s="523" t="s">
        <v>390</v>
      </c>
      <c r="H987" s="523"/>
      <c r="I987" s="523"/>
      <c r="J987" s="523"/>
      <c r="K987" s="572"/>
      <c r="L987" s="444" t="e">
        <f>#REF!-#REF!*10%</f>
        <v>#REF!</v>
      </c>
    </row>
    <row r="988" spans="1:12" ht="15.6" customHeight="1" x14ac:dyDescent="0.25">
      <c r="A988" s="550"/>
      <c r="B988" s="552"/>
      <c r="C988" s="455"/>
      <c r="D988" s="521"/>
      <c r="E988" s="448"/>
      <c r="F988" s="93" t="s">
        <v>707</v>
      </c>
      <c r="G988" s="523" t="s">
        <v>911</v>
      </c>
      <c r="H988" s="523"/>
      <c r="I988" s="523"/>
      <c r="J988" s="523"/>
      <c r="K988" s="572"/>
      <c r="L988" s="444" t="e">
        <f>#REF!-#REF!*10%</f>
        <v>#REF!</v>
      </c>
    </row>
    <row r="989" spans="1:12" ht="15.6" customHeight="1" x14ac:dyDescent="0.25">
      <c r="A989" s="550"/>
      <c r="B989" s="552"/>
      <c r="C989" s="455"/>
      <c r="D989" s="521"/>
      <c r="E989" s="448"/>
      <c r="F989" s="93" t="s">
        <v>708</v>
      </c>
      <c r="G989" s="523" t="s">
        <v>390</v>
      </c>
      <c r="H989" s="523"/>
      <c r="I989" s="523"/>
      <c r="J989" s="523"/>
      <c r="K989" s="572"/>
      <c r="L989" s="444" t="e">
        <f>#REF!-#REF!*10%</f>
        <v>#REF!</v>
      </c>
    </row>
    <row r="990" spans="1:12" ht="15.6" customHeight="1" x14ac:dyDescent="0.25">
      <c r="A990" s="550"/>
      <c r="B990" s="552"/>
      <c r="C990" s="455"/>
      <c r="D990" s="521"/>
      <c r="E990" s="448"/>
      <c r="F990" s="93" t="s">
        <v>377</v>
      </c>
      <c r="G990" s="523" t="s">
        <v>387</v>
      </c>
      <c r="H990" s="523"/>
      <c r="I990" s="523"/>
      <c r="J990" s="523"/>
      <c r="K990" s="572"/>
      <c r="L990" s="444" t="e">
        <f>#REF!-#REF!*10%</f>
        <v>#REF!</v>
      </c>
    </row>
    <row r="991" spans="1:12" ht="15.6" customHeight="1" x14ac:dyDescent="0.25">
      <c r="A991" s="550"/>
      <c r="B991" s="552"/>
      <c r="C991" s="455"/>
      <c r="D991" s="521"/>
      <c r="E991" s="448"/>
      <c r="F991" s="93" t="s">
        <v>388</v>
      </c>
      <c r="G991" s="523" t="s">
        <v>393</v>
      </c>
      <c r="H991" s="523"/>
      <c r="I991" s="523"/>
      <c r="J991" s="523"/>
      <c r="K991" s="572"/>
      <c r="L991" s="444" t="e">
        <f>#REF!-#REF!*10%</f>
        <v>#REF!</v>
      </c>
    </row>
    <row r="992" spans="1:12" ht="15.6" customHeight="1" x14ac:dyDescent="0.25">
      <c r="A992" s="550"/>
      <c r="B992" s="552"/>
      <c r="C992" s="455"/>
      <c r="D992" s="521"/>
      <c r="E992" s="448"/>
      <c r="F992" s="93" t="s">
        <v>562</v>
      </c>
      <c r="G992" s="523" t="s">
        <v>1024</v>
      </c>
      <c r="H992" s="523"/>
      <c r="I992" s="523"/>
      <c r="J992" s="523"/>
      <c r="K992" s="572"/>
      <c r="L992" s="444" t="e">
        <f>#REF!-#REF!*10%</f>
        <v>#REF!</v>
      </c>
    </row>
    <row r="993" spans="1:12" ht="15.6" customHeight="1" x14ac:dyDescent="0.25">
      <c r="A993" s="550"/>
      <c r="B993" s="552"/>
      <c r="C993" s="455"/>
      <c r="D993" s="521"/>
      <c r="E993" s="448"/>
      <c r="F993" s="93" t="s">
        <v>1183</v>
      </c>
      <c r="G993" s="573" t="s">
        <v>1180</v>
      </c>
      <c r="H993" s="574"/>
      <c r="I993" s="574"/>
      <c r="J993" s="575"/>
      <c r="K993" s="572"/>
      <c r="L993" s="444" t="e">
        <f>#REF!-#REF!*10%</f>
        <v>#REF!</v>
      </c>
    </row>
    <row r="994" spans="1:12" ht="15.6" customHeight="1" x14ac:dyDescent="0.25">
      <c r="A994" s="550"/>
      <c r="B994" s="552"/>
      <c r="C994" s="455"/>
      <c r="D994" s="521"/>
      <c r="E994" s="448"/>
      <c r="F994" s="93" t="s">
        <v>570</v>
      </c>
      <c r="G994" s="523" t="s">
        <v>613</v>
      </c>
      <c r="H994" s="523"/>
      <c r="I994" s="523"/>
      <c r="J994" s="523"/>
      <c r="K994" s="572"/>
      <c r="L994" s="444" t="e">
        <f>#REF!-#REF!*10%</f>
        <v>#REF!</v>
      </c>
    </row>
    <row r="995" spans="1:12" ht="15.6" customHeight="1" x14ac:dyDescent="0.25">
      <c r="A995" s="550"/>
      <c r="B995" s="552"/>
      <c r="C995" s="455"/>
      <c r="D995" s="521"/>
      <c r="E995" s="448"/>
      <c r="F995" s="111" t="s">
        <v>84</v>
      </c>
      <c r="G995" s="526">
        <v>5.6</v>
      </c>
      <c r="H995" s="526"/>
      <c r="I995" s="526"/>
      <c r="J995" s="526"/>
      <c r="K995" s="572"/>
      <c r="L995" s="444" t="e">
        <f>#REF!-#REF!*10%</f>
        <v>#REF!</v>
      </c>
    </row>
    <row r="996" spans="1:12" ht="15" customHeight="1" x14ac:dyDescent="0.25">
      <c r="A996" s="550"/>
      <c r="B996" s="553"/>
      <c r="C996" s="455"/>
      <c r="D996" s="521"/>
      <c r="E996" s="448"/>
      <c r="F996" s="96" t="s">
        <v>1016</v>
      </c>
      <c r="G996" s="454">
        <v>5</v>
      </c>
      <c r="H996" s="454"/>
      <c r="I996" s="454"/>
      <c r="J996" s="454"/>
      <c r="K996" s="572"/>
      <c r="L996" s="511" t="e">
        <f>#REF!-#REF!*10%</f>
        <v>#REF!</v>
      </c>
    </row>
    <row r="997" spans="1:12" ht="15" customHeight="1" x14ac:dyDescent="0.25">
      <c r="A997" s="549">
        <v>16</v>
      </c>
      <c r="B997" s="551"/>
      <c r="C997" s="455" t="s">
        <v>1243</v>
      </c>
      <c r="D997" s="520"/>
      <c r="E997" s="448"/>
      <c r="F997" s="110" t="s">
        <v>81</v>
      </c>
      <c r="G997" s="523" t="s">
        <v>6</v>
      </c>
      <c r="H997" s="523"/>
      <c r="I997" s="523"/>
      <c r="J997" s="523"/>
      <c r="K997" s="560">
        <v>3</v>
      </c>
      <c r="L997" s="498">
        <v>28856</v>
      </c>
    </row>
    <row r="998" spans="1:12" ht="15" customHeight="1" x14ac:dyDescent="0.25">
      <c r="A998" s="550"/>
      <c r="B998" s="552"/>
      <c r="C998" s="455"/>
      <c r="D998" s="521"/>
      <c r="E998" s="448"/>
      <c r="F998" s="110" t="s">
        <v>80</v>
      </c>
      <c r="G998" s="469">
        <v>210</v>
      </c>
      <c r="H998" s="469"/>
      <c r="I998" s="469"/>
      <c r="J998" s="469"/>
      <c r="K998" s="502"/>
      <c r="L998" s="499"/>
    </row>
    <row r="999" spans="1:12" ht="15" customHeight="1" x14ac:dyDescent="0.25">
      <c r="A999" s="550"/>
      <c r="B999" s="552"/>
      <c r="C999" s="455"/>
      <c r="D999" s="521"/>
      <c r="E999" s="448"/>
      <c r="F999" s="110" t="s">
        <v>8</v>
      </c>
      <c r="G999" s="240">
        <v>3000</v>
      </c>
      <c r="H999" s="241">
        <v>4000</v>
      </c>
      <c r="I999" s="312">
        <v>5000</v>
      </c>
      <c r="J999" s="242">
        <v>6000</v>
      </c>
      <c r="K999" s="502"/>
      <c r="L999" s="499"/>
    </row>
    <row r="1000" spans="1:12" ht="15" customHeight="1" x14ac:dyDescent="0.25">
      <c r="A1000" s="550"/>
      <c r="B1000" s="552"/>
      <c r="C1000" s="455"/>
      <c r="D1000" s="521"/>
      <c r="E1000" s="448"/>
      <c r="F1000" s="110" t="s">
        <v>817</v>
      </c>
      <c r="G1000" s="243">
        <f>G998*114</f>
        <v>23940</v>
      </c>
      <c r="H1000" s="244">
        <f>G998*128</f>
        <v>26880</v>
      </c>
      <c r="I1000" s="313">
        <f>G998*143</f>
        <v>30030</v>
      </c>
      <c r="J1000" s="245">
        <f>G998*148</f>
        <v>31080</v>
      </c>
      <c r="K1000" s="502"/>
      <c r="L1000" s="499"/>
    </row>
    <row r="1001" spans="1:12" ht="15" customHeight="1" x14ac:dyDescent="0.25">
      <c r="A1001" s="550"/>
      <c r="B1001" s="552"/>
      <c r="C1001" s="455"/>
      <c r="D1001" s="521"/>
      <c r="E1001" s="448"/>
      <c r="F1001" s="110" t="s">
        <v>1269</v>
      </c>
      <c r="G1001" s="451">
        <v>0.98</v>
      </c>
      <c r="H1001" s="451"/>
      <c r="I1001" s="451"/>
      <c r="J1001" s="451"/>
      <c r="K1001" s="502"/>
      <c r="L1001" s="499"/>
    </row>
    <row r="1002" spans="1:12" ht="15" customHeight="1" x14ac:dyDescent="0.25">
      <c r="A1002" s="550"/>
      <c r="B1002" s="552"/>
      <c r="C1002" s="455"/>
      <c r="D1002" s="521"/>
      <c r="E1002" s="448"/>
      <c r="F1002" s="93" t="s">
        <v>699</v>
      </c>
      <c r="G1002" s="523" t="s">
        <v>700</v>
      </c>
      <c r="H1002" s="523"/>
      <c r="I1002" s="523"/>
      <c r="J1002" s="523"/>
      <c r="K1002" s="502"/>
      <c r="L1002" s="499"/>
    </row>
    <row r="1003" spans="1:12" ht="15" customHeight="1" x14ac:dyDescent="0.25">
      <c r="A1003" s="550"/>
      <c r="B1003" s="552"/>
      <c r="C1003" s="455"/>
      <c r="D1003" s="521"/>
      <c r="E1003" s="448"/>
      <c r="F1003" s="93" t="s">
        <v>1181</v>
      </c>
      <c r="G1003" s="462" t="s">
        <v>1179</v>
      </c>
      <c r="H1003" s="463"/>
      <c r="I1003" s="463"/>
      <c r="J1003" s="464"/>
      <c r="K1003" s="502"/>
      <c r="L1003" s="499"/>
    </row>
    <row r="1004" spans="1:12" ht="15" customHeight="1" x14ac:dyDescent="0.25">
      <c r="A1004" s="550"/>
      <c r="B1004" s="552"/>
      <c r="C1004" s="455"/>
      <c r="D1004" s="521"/>
      <c r="E1004" s="448"/>
      <c r="F1004" s="110" t="s">
        <v>83</v>
      </c>
      <c r="G1004" s="524">
        <v>66</v>
      </c>
      <c r="H1004" s="524"/>
      <c r="I1004" s="524"/>
      <c r="J1004" s="524"/>
      <c r="K1004" s="502"/>
      <c r="L1004" s="499"/>
    </row>
    <row r="1005" spans="1:12" ht="15" customHeight="1" x14ac:dyDescent="0.25">
      <c r="A1005" s="550"/>
      <c r="B1005" s="552"/>
      <c r="C1005" s="455"/>
      <c r="D1005" s="521"/>
      <c r="E1005" s="448"/>
      <c r="F1005" s="112" t="s">
        <v>396</v>
      </c>
      <c r="G1005" s="523" t="s">
        <v>908</v>
      </c>
      <c r="H1005" s="523"/>
      <c r="I1005" s="523"/>
      <c r="J1005" s="523"/>
      <c r="K1005" s="502"/>
      <c r="L1005" s="499"/>
    </row>
    <row r="1006" spans="1:12" ht="15" customHeight="1" x14ac:dyDescent="0.25">
      <c r="A1006" s="550"/>
      <c r="B1006" s="552"/>
      <c r="C1006" s="455"/>
      <c r="D1006" s="521"/>
      <c r="E1006" s="448"/>
      <c r="F1006" s="110" t="s">
        <v>256</v>
      </c>
      <c r="G1006" s="524" t="s">
        <v>68</v>
      </c>
      <c r="H1006" s="524"/>
      <c r="I1006" s="524"/>
      <c r="J1006" s="524"/>
      <c r="K1006" s="502"/>
      <c r="L1006" s="499"/>
    </row>
    <row r="1007" spans="1:12" ht="15.6" customHeight="1" x14ac:dyDescent="0.25">
      <c r="A1007" s="550"/>
      <c r="B1007" s="552"/>
      <c r="C1007" s="455"/>
      <c r="D1007" s="521"/>
      <c r="E1007" s="448"/>
      <c r="F1007" s="93" t="s">
        <v>379</v>
      </c>
      <c r="G1007" s="523" t="s">
        <v>380</v>
      </c>
      <c r="H1007" s="523"/>
      <c r="I1007" s="523"/>
      <c r="J1007" s="523"/>
      <c r="K1007" s="502"/>
      <c r="L1007" s="499"/>
    </row>
    <row r="1008" spans="1:12" ht="15.6" customHeight="1" x14ac:dyDescent="0.25">
      <c r="A1008" s="550"/>
      <c r="B1008" s="552"/>
      <c r="C1008" s="455"/>
      <c r="D1008" s="521"/>
      <c r="E1008" s="448"/>
      <c r="F1008" s="93" t="s">
        <v>701</v>
      </c>
      <c r="G1008" s="523">
        <v>100000</v>
      </c>
      <c r="H1008" s="523"/>
      <c r="I1008" s="523"/>
      <c r="J1008" s="523"/>
      <c r="K1008" s="502"/>
      <c r="L1008" s="499"/>
    </row>
    <row r="1009" spans="1:12" ht="15.6" customHeight="1" x14ac:dyDescent="0.25">
      <c r="A1009" s="550"/>
      <c r="B1009" s="552"/>
      <c r="C1009" s="455"/>
      <c r="D1009" s="521"/>
      <c r="E1009" s="448"/>
      <c r="F1009" s="93" t="s">
        <v>257</v>
      </c>
      <c r="G1009" s="523" t="s">
        <v>556</v>
      </c>
      <c r="H1009" s="523"/>
      <c r="I1009" s="523"/>
      <c r="J1009" s="523"/>
      <c r="K1009" s="502"/>
      <c r="L1009" s="499"/>
    </row>
    <row r="1010" spans="1:12" ht="15.6" customHeight="1" x14ac:dyDescent="0.25">
      <c r="A1010" s="550"/>
      <c r="B1010" s="552"/>
      <c r="C1010" s="455"/>
      <c r="D1010" s="521"/>
      <c r="E1010" s="448"/>
      <c r="F1010" s="93" t="s">
        <v>376</v>
      </c>
      <c r="G1010" s="523" t="s">
        <v>392</v>
      </c>
      <c r="H1010" s="523"/>
      <c r="I1010" s="523"/>
      <c r="J1010" s="523"/>
      <c r="K1010" s="502"/>
      <c r="L1010" s="499"/>
    </row>
    <row r="1011" spans="1:12" ht="15.6" customHeight="1" x14ac:dyDescent="0.25">
      <c r="A1011" s="550"/>
      <c r="B1011" s="552"/>
      <c r="C1011" s="455"/>
      <c r="D1011" s="521"/>
      <c r="E1011" s="448"/>
      <c r="F1011" s="93" t="s">
        <v>702</v>
      </c>
      <c r="G1011" s="523" t="s">
        <v>709</v>
      </c>
      <c r="H1011" s="523"/>
      <c r="I1011" s="523"/>
      <c r="J1011" s="523"/>
      <c r="K1011" s="502"/>
      <c r="L1011" s="499"/>
    </row>
    <row r="1012" spans="1:12" ht="15.6" customHeight="1" x14ac:dyDescent="0.25">
      <c r="A1012" s="550"/>
      <c r="B1012" s="552"/>
      <c r="C1012" s="455"/>
      <c r="D1012" s="521"/>
      <c r="E1012" s="448"/>
      <c r="F1012" s="93" t="s">
        <v>381</v>
      </c>
      <c r="G1012" s="523" t="s">
        <v>382</v>
      </c>
      <c r="H1012" s="523"/>
      <c r="I1012" s="523"/>
      <c r="J1012" s="523"/>
      <c r="K1012" s="502"/>
      <c r="L1012" s="500"/>
    </row>
    <row r="1013" spans="1:12" ht="15.6" customHeight="1" x14ac:dyDescent="0.25">
      <c r="A1013" s="550"/>
      <c r="B1013" s="552"/>
      <c r="C1013" s="455"/>
      <c r="D1013" s="521"/>
      <c r="E1013" s="448"/>
      <c r="F1013" s="94" t="s">
        <v>358</v>
      </c>
      <c r="G1013" s="523" t="s">
        <v>900</v>
      </c>
      <c r="H1013" s="523"/>
      <c r="I1013" s="523"/>
      <c r="J1013" s="523"/>
      <c r="K1013" s="571">
        <v>5</v>
      </c>
      <c r="L1013" s="443">
        <v>30876</v>
      </c>
    </row>
    <row r="1014" spans="1:12" ht="15.6" customHeight="1" x14ac:dyDescent="0.25">
      <c r="A1014" s="550"/>
      <c r="B1014" s="552"/>
      <c r="C1014" s="455"/>
      <c r="D1014" s="521"/>
      <c r="E1014" s="448"/>
      <c r="F1014" s="93" t="s">
        <v>383</v>
      </c>
      <c r="G1014" s="523" t="s">
        <v>394</v>
      </c>
      <c r="H1014" s="523"/>
      <c r="I1014" s="523"/>
      <c r="J1014" s="523"/>
      <c r="K1014" s="572"/>
      <c r="L1014" s="444" t="e">
        <f>#REF!-#REF!*10%</f>
        <v>#REF!</v>
      </c>
    </row>
    <row r="1015" spans="1:12" ht="15.6" customHeight="1" x14ac:dyDescent="0.25">
      <c r="A1015" s="550"/>
      <c r="B1015" s="552"/>
      <c r="C1015" s="455"/>
      <c r="D1015" s="521"/>
      <c r="E1015" s="448"/>
      <c r="F1015" s="93" t="s">
        <v>389</v>
      </c>
      <c r="G1015" s="523" t="s">
        <v>390</v>
      </c>
      <c r="H1015" s="523"/>
      <c r="I1015" s="523"/>
      <c r="J1015" s="523"/>
      <c r="K1015" s="572"/>
      <c r="L1015" s="444" t="e">
        <f>#REF!-#REF!*10%</f>
        <v>#REF!</v>
      </c>
    </row>
    <row r="1016" spans="1:12" ht="15.6" customHeight="1" x14ac:dyDescent="0.25">
      <c r="A1016" s="550"/>
      <c r="B1016" s="552"/>
      <c r="C1016" s="455"/>
      <c r="D1016" s="521"/>
      <c r="E1016" s="448"/>
      <c r="F1016" s="93" t="s">
        <v>704</v>
      </c>
      <c r="G1016" s="523" t="s">
        <v>705</v>
      </c>
      <c r="H1016" s="523"/>
      <c r="I1016" s="523"/>
      <c r="J1016" s="523"/>
      <c r="K1016" s="572"/>
      <c r="L1016" s="444" t="e">
        <f>#REF!-#REF!*10%</f>
        <v>#REF!</v>
      </c>
    </row>
    <row r="1017" spans="1:12" ht="15.6" customHeight="1" x14ac:dyDescent="0.25">
      <c r="A1017" s="550"/>
      <c r="B1017" s="552"/>
      <c r="C1017" s="455"/>
      <c r="D1017" s="521"/>
      <c r="E1017" s="448"/>
      <c r="F1017" s="93" t="s">
        <v>706</v>
      </c>
      <c r="G1017" s="523" t="s">
        <v>390</v>
      </c>
      <c r="H1017" s="523"/>
      <c r="I1017" s="523"/>
      <c r="J1017" s="523"/>
      <c r="K1017" s="572"/>
      <c r="L1017" s="444" t="e">
        <f>#REF!-#REF!*10%</f>
        <v>#REF!</v>
      </c>
    </row>
    <row r="1018" spans="1:12" ht="15.6" customHeight="1" x14ac:dyDescent="0.25">
      <c r="A1018" s="550"/>
      <c r="B1018" s="552"/>
      <c r="C1018" s="455"/>
      <c r="D1018" s="521"/>
      <c r="E1018" s="448"/>
      <c r="F1018" s="93" t="s">
        <v>1271</v>
      </c>
      <c r="G1018" s="523" t="s">
        <v>390</v>
      </c>
      <c r="H1018" s="523"/>
      <c r="I1018" s="523"/>
      <c r="J1018" s="523"/>
      <c r="K1018" s="572"/>
      <c r="L1018" s="444" t="e">
        <f>#REF!-#REF!*10%</f>
        <v>#REF!</v>
      </c>
    </row>
    <row r="1019" spans="1:12" ht="15.6" customHeight="1" x14ac:dyDescent="0.25">
      <c r="A1019" s="550"/>
      <c r="B1019" s="552"/>
      <c r="C1019" s="455"/>
      <c r="D1019" s="521"/>
      <c r="E1019" s="448"/>
      <c r="F1019" s="93" t="s">
        <v>707</v>
      </c>
      <c r="G1019" s="523" t="s">
        <v>911</v>
      </c>
      <c r="H1019" s="523"/>
      <c r="I1019" s="523"/>
      <c r="J1019" s="523"/>
      <c r="K1019" s="572"/>
      <c r="L1019" s="444" t="e">
        <f>#REF!-#REF!*10%</f>
        <v>#REF!</v>
      </c>
    </row>
    <row r="1020" spans="1:12" ht="15.6" customHeight="1" x14ac:dyDescent="0.25">
      <c r="A1020" s="550"/>
      <c r="B1020" s="552"/>
      <c r="C1020" s="455"/>
      <c r="D1020" s="521"/>
      <c r="E1020" s="448"/>
      <c r="F1020" s="93" t="s">
        <v>708</v>
      </c>
      <c r="G1020" s="523" t="s">
        <v>390</v>
      </c>
      <c r="H1020" s="523"/>
      <c r="I1020" s="523"/>
      <c r="J1020" s="523"/>
      <c r="K1020" s="572"/>
      <c r="L1020" s="444" t="e">
        <f>#REF!-#REF!*10%</f>
        <v>#REF!</v>
      </c>
    </row>
    <row r="1021" spans="1:12" ht="15.6" customHeight="1" x14ac:dyDescent="0.25">
      <c r="A1021" s="550"/>
      <c r="B1021" s="552"/>
      <c r="C1021" s="455"/>
      <c r="D1021" s="521"/>
      <c r="E1021" s="448"/>
      <c r="F1021" s="93" t="s">
        <v>377</v>
      </c>
      <c r="G1021" s="523" t="s">
        <v>387</v>
      </c>
      <c r="H1021" s="523"/>
      <c r="I1021" s="523"/>
      <c r="J1021" s="523"/>
      <c r="K1021" s="572"/>
      <c r="L1021" s="444" t="e">
        <f>#REF!-#REF!*10%</f>
        <v>#REF!</v>
      </c>
    </row>
    <row r="1022" spans="1:12" ht="15.6" customHeight="1" x14ac:dyDescent="0.25">
      <c r="A1022" s="550"/>
      <c r="B1022" s="552"/>
      <c r="C1022" s="455"/>
      <c r="D1022" s="521"/>
      <c r="E1022" s="448"/>
      <c r="F1022" s="93" t="s">
        <v>388</v>
      </c>
      <c r="G1022" s="523" t="s">
        <v>393</v>
      </c>
      <c r="H1022" s="523"/>
      <c r="I1022" s="523"/>
      <c r="J1022" s="523"/>
      <c r="K1022" s="572"/>
      <c r="L1022" s="444" t="e">
        <f>#REF!-#REF!*10%</f>
        <v>#REF!</v>
      </c>
    </row>
    <row r="1023" spans="1:12" ht="15.6" customHeight="1" x14ac:dyDescent="0.25">
      <c r="A1023" s="550"/>
      <c r="B1023" s="552"/>
      <c r="C1023" s="455"/>
      <c r="D1023" s="521"/>
      <c r="E1023" s="448"/>
      <c r="F1023" s="93" t="s">
        <v>562</v>
      </c>
      <c r="G1023" s="523" t="s">
        <v>1024</v>
      </c>
      <c r="H1023" s="523"/>
      <c r="I1023" s="523"/>
      <c r="J1023" s="523"/>
      <c r="K1023" s="572"/>
      <c r="L1023" s="444" t="e">
        <f>#REF!-#REF!*10%</f>
        <v>#REF!</v>
      </c>
    </row>
    <row r="1024" spans="1:12" ht="15.6" customHeight="1" x14ac:dyDescent="0.25">
      <c r="A1024" s="550"/>
      <c r="B1024" s="552"/>
      <c r="C1024" s="455"/>
      <c r="D1024" s="521"/>
      <c r="E1024" s="448"/>
      <c r="F1024" s="93" t="s">
        <v>1183</v>
      </c>
      <c r="G1024" s="573" t="s">
        <v>1180</v>
      </c>
      <c r="H1024" s="574"/>
      <c r="I1024" s="574"/>
      <c r="J1024" s="575"/>
      <c r="K1024" s="572"/>
      <c r="L1024" s="444" t="e">
        <f>#REF!-#REF!*10%</f>
        <v>#REF!</v>
      </c>
    </row>
    <row r="1025" spans="1:12" ht="15.6" customHeight="1" x14ac:dyDescent="0.25">
      <c r="A1025" s="550"/>
      <c r="B1025" s="552"/>
      <c r="C1025" s="455"/>
      <c r="D1025" s="521"/>
      <c r="E1025" s="448"/>
      <c r="F1025" s="93" t="s">
        <v>570</v>
      </c>
      <c r="G1025" s="523" t="s">
        <v>613</v>
      </c>
      <c r="H1025" s="523"/>
      <c r="I1025" s="523"/>
      <c r="J1025" s="523"/>
      <c r="K1025" s="572"/>
      <c r="L1025" s="444" t="e">
        <f>#REF!-#REF!*10%</f>
        <v>#REF!</v>
      </c>
    </row>
    <row r="1026" spans="1:12" ht="15.6" customHeight="1" x14ac:dyDescent="0.25">
      <c r="A1026" s="550"/>
      <c r="B1026" s="552"/>
      <c r="C1026" s="455"/>
      <c r="D1026" s="521"/>
      <c r="E1026" s="448"/>
      <c r="F1026" s="111" t="s">
        <v>84</v>
      </c>
      <c r="G1026" s="526">
        <v>7</v>
      </c>
      <c r="H1026" s="526"/>
      <c r="I1026" s="526"/>
      <c r="J1026" s="526"/>
      <c r="K1026" s="572"/>
      <c r="L1026" s="444" t="e">
        <f>#REF!-#REF!*10%</f>
        <v>#REF!</v>
      </c>
    </row>
    <row r="1027" spans="1:12" ht="15" customHeight="1" x14ac:dyDescent="0.25">
      <c r="A1027" s="550"/>
      <c r="B1027" s="553"/>
      <c r="C1027" s="455"/>
      <c r="D1027" s="521"/>
      <c r="E1027" s="448"/>
      <c r="F1027" s="96" t="s">
        <v>1016</v>
      </c>
      <c r="G1027" s="454">
        <v>5</v>
      </c>
      <c r="H1027" s="454"/>
      <c r="I1027" s="454"/>
      <c r="J1027" s="454"/>
      <c r="K1027" s="572"/>
      <c r="L1027" s="511" t="e">
        <f>#REF!-#REF!*10%</f>
        <v>#REF!</v>
      </c>
    </row>
    <row r="1028" spans="1:12" ht="15" customHeight="1" x14ac:dyDescent="0.25">
      <c r="A1028" s="549">
        <v>17</v>
      </c>
      <c r="B1028" s="551"/>
      <c r="C1028" s="455" t="s">
        <v>1244</v>
      </c>
      <c r="D1028" s="520"/>
      <c r="E1028" s="448"/>
      <c r="F1028" s="110" t="s">
        <v>81</v>
      </c>
      <c r="G1028" s="523" t="s">
        <v>6</v>
      </c>
      <c r="H1028" s="523"/>
      <c r="I1028" s="523"/>
      <c r="J1028" s="523"/>
      <c r="K1028" s="560">
        <v>3</v>
      </c>
      <c r="L1028" s="498">
        <v>29819</v>
      </c>
    </row>
    <row r="1029" spans="1:12" ht="15" customHeight="1" x14ac:dyDescent="0.25">
      <c r="A1029" s="550"/>
      <c r="B1029" s="552"/>
      <c r="C1029" s="455"/>
      <c r="D1029" s="521"/>
      <c r="E1029" s="448"/>
      <c r="F1029" s="110" t="s">
        <v>80</v>
      </c>
      <c r="G1029" s="469">
        <v>238</v>
      </c>
      <c r="H1029" s="469"/>
      <c r="I1029" s="469"/>
      <c r="J1029" s="469"/>
      <c r="K1029" s="502"/>
      <c r="L1029" s="499"/>
    </row>
    <row r="1030" spans="1:12" ht="15" customHeight="1" x14ac:dyDescent="0.25">
      <c r="A1030" s="550"/>
      <c r="B1030" s="552"/>
      <c r="C1030" s="455"/>
      <c r="D1030" s="521"/>
      <c r="E1030" s="448"/>
      <c r="F1030" s="110" t="s">
        <v>8</v>
      </c>
      <c r="G1030" s="240">
        <v>3000</v>
      </c>
      <c r="H1030" s="241">
        <v>4000</v>
      </c>
      <c r="I1030" s="312">
        <v>5000</v>
      </c>
      <c r="J1030" s="242">
        <v>6000</v>
      </c>
      <c r="K1030" s="502"/>
      <c r="L1030" s="499"/>
    </row>
    <row r="1031" spans="1:12" ht="15" customHeight="1" x14ac:dyDescent="0.25">
      <c r="A1031" s="550"/>
      <c r="B1031" s="552"/>
      <c r="C1031" s="455"/>
      <c r="D1031" s="521"/>
      <c r="E1031" s="448"/>
      <c r="F1031" s="110" t="s">
        <v>817</v>
      </c>
      <c r="G1031" s="243">
        <f>G1029*114</f>
        <v>27132</v>
      </c>
      <c r="H1031" s="244">
        <f>G1029*128</f>
        <v>30464</v>
      </c>
      <c r="I1031" s="313">
        <f>G1029*143</f>
        <v>34034</v>
      </c>
      <c r="J1031" s="245">
        <f>G1029*148</f>
        <v>35224</v>
      </c>
      <c r="K1031" s="502"/>
      <c r="L1031" s="499"/>
    </row>
    <row r="1032" spans="1:12" ht="15" customHeight="1" x14ac:dyDescent="0.25">
      <c r="A1032" s="550"/>
      <c r="B1032" s="552"/>
      <c r="C1032" s="455"/>
      <c r="D1032" s="521"/>
      <c r="E1032" s="448"/>
      <c r="F1032" s="110" t="s">
        <v>1269</v>
      </c>
      <c r="G1032" s="451">
        <v>0.98</v>
      </c>
      <c r="H1032" s="451"/>
      <c r="I1032" s="451"/>
      <c r="J1032" s="451"/>
      <c r="K1032" s="502"/>
      <c r="L1032" s="499"/>
    </row>
    <row r="1033" spans="1:12" ht="15" customHeight="1" x14ac:dyDescent="0.25">
      <c r="A1033" s="550"/>
      <c r="B1033" s="552"/>
      <c r="C1033" s="455"/>
      <c r="D1033" s="521"/>
      <c r="E1033" s="448"/>
      <c r="F1033" s="93" t="s">
        <v>699</v>
      </c>
      <c r="G1033" s="523" t="s">
        <v>700</v>
      </c>
      <c r="H1033" s="523"/>
      <c r="I1033" s="523"/>
      <c r="J1033" s="523"/>
      <c r="K1033" s="502"/>
      <c r="L1033" s="499"/>
    </row>
    <row r="1034" spans="1:12" ht="15" customHeight="1" x14ac:dyDescent="0.25">
      <c r="A1034" s="550"/>
      <c r="B1034" s="552"/>
      <c r="C1034" s="455"/>
      <c r="D1034" s="521"/>
      <c r="E1034" s="448"/>
      <c r="F1034" s="93" t="s">
        <v>1181</v>
      </c>
      <c r="G1034" s="462" t="s">
        <v>1179</v>
      </c>
      <c r="H1034" s="463"/>
      <c r="I1034" s="463"/>
      <c r="J1034" s="464"/>
      <c r="K1034" s="502"/>
      <c r="L1034" s="499"/>
    </row>
    <row r="1035" spans="1:12" ht="15" customHeight="1" x14ac:dyDescent="0.25">
      <c r="A1035" s="550"/>
      <c r="B1035" s="552"/>
      <c r="C1035" s="455"/>
      <c r="D1035" s="521"/>
      <c r="E1035" s="448"/>
      <c r="F1035" s="110" t="s">
        <v>83</v>
      </c>
      <c r="G1035" s="524">
        <v>66</v>
      </c>
      <c r="H1035" s="524"/>
      <c r="I1035" s="524"/>
      <c r="J1035" s="524"/>
      <c r="K1035" s="502"/>
      <c r="L1035" s="499"/>
    </row>
    <row r="1036" spans="1:12" ht="15" customHeight="1" x14ac:dyDescent="0.25">
      <c r="A1036" s="550"/>
      <c r="B1036" s="552"/>
      <c r="C1036" s="455"/>
      <c r="D1036" s="521"/>
      <c r="E1036" s="448"/>
      <c r="F1036" s="112" t="s">
        <v>396</v>
      </c>
      <c r="G1036" s="523" t="s">
        <v>908</v>
      </c>
      <c r="H1036" s="523"/>
      <c r="I1036" s="523"/>
      <c r="J1036" s="523"/>
      <c r="K1036" s="502"/>
      <c r="L1036" s="499"/>
    </row>
    <row r="1037" spans="1:12" ht="15" customHeight="1" x14ac:dyDescent="0.25">
      <c r="A1037" s="550"/>
      <c r="B1037" s="552"/>
      <c r="C1037" s="455"/>
      <c r="D1037" s="521"/>
      <c r="E1037" s="448"/>
      <c r="F1037" s="110" t="s">
        <v>256</v>
      </c>
      <c r="G1037" s="524" t="s">
        <v>69</v>
      </c>
      <c r="H1037" s="524"/>
      <c r="I1037" s="524"/>
      <c r="J1037" s="524"/>
      <c r="K1037" s="502"/>
      <c r="L1037" s="499"/>
    </row>
    <row r="1038" spans="1:12" ht="15.6" customHeight="1" x14ac:dyDescent="0.25">
      <c r="A1038" s="550"/>
      <c r="B1038" s="552"/>
      <c r="C1038" s="455"/>
      <c r="D1038" s="521"/>
      <c r="E1038" s="448"/>
      <c r="F1038" s="93" t="s">
        <v>379</v>
      </c>
      <c r="G1038" s="523" t="s">
        <v>380</v>
      </c>
      <c r="H1038" s="523"/>
      <c r="I1038" s="523"/>
      <c r="J1038" s="523"/>
      <c r="K1038" s="502"/>
      <c r="L1038" s="499"/>
    </row>
    <row r="1039" spans="1:12" ht="15.6" customHeight="1" x14ac:dyDescent="0.25">
      <c r="A1039" s="550"/>
      <c r="B1039" s="552"/>
      <c r="C1039" s="455"/>
      <c r="D1039" s="521"/>
      <c r="E1039" s="448"/>
      <c r="F1039" s="93" t="s">
        <v>701</v>
      </c>
      <c r="G1039" s="523">
        <v>100000</v>
      </c>
      <c r="H1039" s="523"/>
      <c r="I1039" s="523"/>
      <c r="J1039" s="523"/>
      <c r="K1039" s="502"/>
      <c r="L1039" s="499"/>
    </row>
    <row r="1040" spans="1:12" ht="15.6" customHeight="1" x14ac:dyDescent="0.25">
      <c r="A1040" s="550"/>
      <c r="B1040" s="552"/>
      <c r="C1040" s="455"/>
      <c r="D1040" s="521"/>
      <c r="E1040" s="448"/>
      <c r="F1040" s="93" t="s">
        <v>257</v>
      </c>
      <c r="G1040" s="523" t="s">
        <v>556</v>
      </c>
      <c r="H1040" s="523"/>
      <c r="I1040" s="523"/>
      <c r="J1040" s="523"/>
      <c r="K1040" s="502"/>
      <c r="L1040" s="499"/>
    </row>
    <row r="1041" spans="1:12" ht="15.6" customHeight="1" x14ac:dyDescent="0.25">
      <c r="A1041" s="550"/>
      <c r="B1041" s="552"/>
      <c r="C1041" s="455"/>
      <c r="D1041" s="521"/>
      <c r="E1041" s="448"/>
      <c r="F1041" s="93" t="s">
        <v>376</v>
      </c>
      <c r="G1041" s="523" t="s">
        <v>392</v>
      </c>
      <c r="H1041" s="523"/>
      <c r="I1041" s="523"/>
      <c r="J1041" s="523"/>
      <c r="K1041" s="502"/>
      <c r="L1041" s="499"/>
    </row>
    <row r="1042" spans="1:12" ht="15.6" customHeight="1" x14ac:dyDescent="0.25">
      <c r="A1042" s="550"/>
      <c r="B1042" s="552"/>
      <c r="C1042" s="455"/>
      <c r="D1042" s="521"/>
      <c r="E1042" s="448"/>
      <c r="F1042" s="93" t="s">
        <v>702</v>
      </c>
      <c r="G1042" s="523" t="s">
        <v>709</v>
      </c>
      <c r="H1042" s="523"/>
      <c r="I1042" s="523"/>
      <c r="J1042" s="523"/>
      <c r="K1042" s="502"/>
      <c r="L1042" s="499"/>
    </row>
    <row r="1043" spans="1:12" ht="15.6" customHeight="1" x14ac:dyDescent="0.25">
      <c r="A1043" s="550"/>
      <c r="B1043" s="552"/>
      <c r="C1043" s="455"/>
      <c r="D1043" s="521"/>
      <c r="E1043" s="448"/>
      <c r="F1043" s="93" t="s">
        <v>381</v>
      </c>
      <c r="G1043" s="523" t="s">
        <v>382</v>
      </c>
      <c r="H1043" s="523"/>
      <c r="I1043" s="523"/>
      <c r="J1043" s="523"/>
      <c r="K1043" s="502"/>
      <c r="L1043" s="500"/>
    </row>
    <row r="1044" spans="1:12" ht="15.6" customHeight="1" x14ac:dyDescent="0.25">
      <c r="A1044" s="550"/>
      <c r="B1044" s="552"/>
      <c r="C1044" s="455"/>
      <c r="D1044" s="521"/>
      <c r="E1044" s="448"/>
      <c r="F1044" s="94" t="s">
        <v>358</v>
      </c>
      <c r="G1044" s="523" t="s">
        <v>900</v>
      </c>
      <c r="H1044" s="523"/>
      <c r="I1044" s="523"/>
      <c r="J1044" s="523"/>
      <c r="K1044" s="571">
        <v>5</v>
      </c>
      <c r="L1044" s="443">
        <v>31906</v>
      </c>
    </row>
    <row r="1045" spans="1:12" ht="15.6" customHeight="1" x14ac:dyDescent="0.25">
      <c r="A1045" s="550"/>
      <c r="B1045" s="552"/>
      <c r="C1045" s="455"/>
      <c r="D1045" s="521"/>
      <c r="E1045" s="448"/>
      <c r="F1045" s="93" t="s">
        <v>383</v>
      </c>
      <c r="G1045" s="523" t="s">
        <v>394</v>
      </c>
      <c r="H1045" s="523"/>
      <c r="I1045" s="523"/>
      <c r="J1045" s="523"/>
      <c r="K1045" s="572"/>
      <c r="L1045" s="444" t="e">
        <f>#REF!-#REF!*10%</f>
        <v>#REF!</v>
      </c>
    </row>
    <row r="1046" spans="1:12" ht="15.6" customHeight="1" x14ac:dyDescent="0.25">
      <c r="A1046" s="550"/>
      <c r="B1046" s="552"/>
      <c r="C1046" s="455"/>
      <c r="D1046" s="521"/>
      <c r="E1046" s="448"/>
      <c r="F1046" s="93" t="s">
        <v>389</v>
      </c>
      <c r="G1046" s="523" t="s">
        <v>390</v>
      </c>
      <c r="H1046" s="523"/>
      <c r="I1046" s="523"/>
      <c r="J1046" s="523"/>
      <c r="K1046" s="572"/>
      <c r="L1046" s="444" t="e">
        <f>#REF!-#REF!*10%</f>
        <v>#REF!</v>
      </c>
    </row>
    <row r="1047" spans="1:12" ht="15.6" customHeight="1" x14ac:dyDescent="0.25">
      <c r="A1047" s="550"/>
      <c r="B1047" s="552"/>
      <c r="C1047" s="455"/>
      <c r="D1047" s="521"/>
      <c r="E1047" s="448"/>
      <c r="F1047" s="93" t="s">
        <v>704</v>
      </c>
      <c r="G1047" s="523" t="s">
        <v>705</v>
      </c>
      <c r="H1047" s="523"/>
      <c r="I1047" s="523"/>
      <c r="J1047" s="523"/>
      <c r="K1047" s="572"/>
      <c r="L1047" s="444" t="e">
        <f>#REF!-#REF!*10%</f>
        <v>#REF!</v>
      </c>
    </row>
    <row r="1048" spans="1:12" ht="15.6" customHeight="1" x14ac:dyDescent="0.25">
      <c r="A1048" s="550"/>
      <c r="B1048" s="552"/>
      <c r="C1048" s="455"/>
      <c r="D1048" s="521"/>
      <c r="E1048" s="448"/>
      <c r="F1048" s="93" t="s">
        <v>706</v>
      </c>
      <c r="G1048" s="523" t="s">
        <v>390</v>
      </c>
      <c r="H1048" s="523"/>
      <c r="I1048" s="523"/>
      <c r="J1048" s="523"/>
      <c r="K1048" s="572"/>
      <c r="L1048" s="444" t="e">
        <f>#REF!-#REF!*10%</f>
        <v>#REF!</v>
      </c>
    </row>
    <row r="1049" spans="1:12" ht="15.6" customHeight="1" x14ac:dyDescent="0.25">
      <c r="A1049" s="550"/>
      <c r="B1049" s="552"/>
      <c r="C1049" s="455"/>
      <c r="D1049" s="521"/>
      <c r="E1049" s="448"/>
      <c r="F1049" s="93" t="s">
        <v>1271</v>
      </c>
      <c r="G1049" s="523" t="s">
        <v>390</v>
      </c>
      <c r="H1049" s="523"/>
      <c r="I1049" s="523"/>
      <c r="J1049" s="523"/>
      <c r="K1049" s="572"/>
      <c r="L1049" s="444" t="e">
        <f>#REF!-#REF!*10%</f>
        <v>#REF!</v>
      </c>
    </row>
    <row r="1050" spans="1:12" ht="15.6" customHeight="1" x14ac:dyDescent="0.25">
      <c r="A1050" s="550"/>
      <c r="B1050" s="552"/>
      <c r="C1050" s="455"/>
      <c r="D1050" s="521"/>
      <c r="E1050" s="448"/>
      <c r="F1050" s="93" t="s">
        <v>707</v>
      </c>
      <c r="G1050" s="523" t="s">
        <v>911</v>
      </c>
      <c r="H1050" s="523"/>
      <c r="I1050" s="523"/>
      <c r="J1050" s="523"/>
      <c r="K1050" s="572"/>
      <c r="L1050" s="444" t="e">
        <f>#REF!-#REF!*10%</f>
        <v>#REF!</v>
      </c>
    </row>
    <row r="1051" spans="1:12" ht="15.6" customHeight="1" x14ac:dyDescent="0.25">
      <c r="A1051" s="550"/>
      <c r="B1051" s="552"/>
      <c r="C1051" s="455"/>
      <c r="D1051" s="521"/>
      <c r="E1051" s="448"/>
      <c r="F1051" s="93" t="s">
        <v>708</v>
      </c>
      <c r="G1051" s="523" t="s">
        <v>390</v>
      </c>
      <c r="H1051" s="523"/>
      <c r="I1051" s="523"/>
      <c r="J1051" s="523"/>
      <c r="K1051" s="572"/>
      <c r="L1051" s="444" t="e">
        <f>#REF!-#REF!*10%</f>
        <v>#REF!</v>
      </c>
    </row>
    <row r="1052" spans="1:12" ht="15.6" customHeight="1" x14ac:dyDescent="0.25">
      <c r="A1052" s="550"/>
      <c r="B1052" s="552"/>
      <c r="C1052" s="455"/>
      <c r="D1052" s="521"/>
      <c r="E1052" s="448"/>
      <c r="F1052" s="93" t="s">
        <v>377</v>
      </c>
      <c r="G1052" s="523" t="s">
        <v>387</v>
      </c>
      <c r="H1052" s="523"/>
      <c r="I1052" s="523"/>
      <c r="J1052" s="523"/>
      <c r="K1052" s="572"/>
      <c r="L1052" s="444" t="e">
        <f>#REF!-#REF!*10%</f>
        <v>#REF!</v>
      </c>
    </row>
    <row r="1053" spans="1:12" ht="15.6" customHeight="1" x14ac:dyDescent="0.25">
      <c r="A1053" s="550"/>
      <c r="B1053" s="552"/>
      <c r="C1053" s="455"/>
      <c r="D1053" s="521"/>
      <c r="E1053" s="448"/>
      <c r="F1053" s="93" t="s">
        <v>388</v>
      </c>
      <c r="G1053" s="523" t="s">
        <v>393</v>
      </c>
      <c r="H1053" s="523"/>
      <c r="I1053" s="523"/>
      <c r="J1053" s="523"/>
      <c r="K1053" s="572"/>
      <c r="L1053" s="444" t="e">
        <f>#REF!-#REF!*10%</f>
        <v>#REF!</v>
      </c>
    </row>
    <row r="1054" spans="1:12" ht="15.6" customHeight="1" x14ac:dyDescent="0.25">
      <c r="A1054" s="550"/>
      <c r="B1054" s="552"/>
      <c r="C1054" s="455"/>
      <c r="D1054" s="521"/>
      <c r="E1054" s="448"/>
      <c r="F1054" s="93" t="s">
        <v>562</v>
      </c>
      <c r="G1054" s="523" t="s">
        <v>1024</v>
      </c>
      <c r="H1054" s="523"/>
      <c r="I1054" s="523"/>
      <c r="J1054" s="523"/>
      <c r="K1054" s="572"/>
      <c r="L1054" s="444" t="e">
        <f>#REF!-#REF!*10%</f>
        <v>#REF!</v>
      </c>
    </row>
    <row r="1055" spans="1:12" ht="15.6" customHeight="1" x14ac:dyDescent="0.25">
      <c r="A1055" s="550"/>
      <c r="B1055" s="552"/>
      <c r="C1055" s="455"/>
      <c r="D1055" s="521"/>
      <c r="E1055" s="448"/>
      <c r="F1055" s="93" t="s">
        <v>1183</v>
      </c>
      <c r="G1055" s="573" t="s">
        <v>1180</v>
      </c>
      <c r="H1055" s="574"/>
      <c r="I1055" s="574"/>
      <c r="J1055" s="575"/>
      <c r="K1055" s="572"/>
      <c r="L1055" s="444" t="e">
        <f>#REF!-#REF!*10%</f>
        <v>#REF!</v>
      </c>
    </row>
    <row r="1056" spans="1:12" ht="15.6" customHeight="1" x14ac:dyDescent="0.25">
      <c r="A1056" s="550"/>
      <c r="B1056" s="552"/>
      <c r="C1056" s="455"/>
      <c r="D1056" s="521"/>
      <c r="E1056" s="448"/>
      <c r="F1056" s="93" t="s">
        <v>570</v>
      </c>
      <c r="G1056" s="523" t="s">
        <v>613</v>
      </c>
      <c r="H1056" s="523"/>
      <c r="I1056" s="523"/>
      <c r="J1056" s="523"/>
      <c r="K1056" s="572"/>
      <c r="L1056" s="444" t="e">
        <f>#REF!-#REF!*10%</f>
        <v>#REF!</v>
      </c>
    </row>
    <row r="1057" spans="1:12" ht="15.6" customHeight="1" x14ac:dyDescent="0.25">
      <c r="A1057" s="550"/>
      <c r="B1057" s="552"/>
      <c r="C1057" s="455"/>
      <c r="D1057" s="521"/>
      <c r="E1057" s="448"/>
      <c r="F1057" s="111" t="s">
        <v>84</v>
      </c>
      <c r="G1057" s="526">
        <v>8</v>
      </c>
      <c r="H1057" s="526"/>
      <c r="I1057" s="526"/>
      <c r="J1057" s="526"/>
      <c r="K1057" s="572"/>
      <c r="L1057" s="444" t="e">
        <f>#REF!-#REF!*10%</f>
        <v>#REF!</v>
      </c>
    </row>
    <row r="1058" spans="1:12" ht="15" customHeight="1" x14ac:dyDescent="0.25">
      <c r="A1058" s="550"/>
      <c r="B1058" s="553"/>
      <c r="C1058" s="455"/>
      <c r="D1058" s="521"/>
      <c r="E1058" s="448"/>
      <c r="F1058" s="96" t="s">
        <v>1016</v>
      </c>
      <c r="G1058" s="454">
        <v>5</v>
      </c>
      <c r="H1058" s="454"/>
      <c r="I1058" s="454"/>
      <c r="J1058" s="454"/>
      <c r="K1058" s="572"/>
      <c r="L1058" s="511" t="e">
        <f>#REF!-#REF!*10%</f>
        <v>#REF!</v>
      </c>
    </row>
    <row r="1059" spans="1:12" ht="15" customHeight="1" x14ac:dyDescent="0.3">
      <c r="F1059" s="128"/>
      <c r="G1059" s="129"/>
      <c r="H1059" s="130"/>
      <c r="I1059" s="131"/>
      <c r="J1059" s="132"/>
      <c r="K1059" s="132"/>
      <c r="L1059" s="339"/>
    </row>
    <row r="1060" spans="1:12" ht="15" customHeight="1" x14ac:dyDescent="0.3">
      <c r="L1060" s="339"/>
    </row>
    <row r="1061" spans="1:12" ht="15" customHeight="1" x14ac:dyDescent="0.3">
      <c r="L1061" s="339"/>
    </row>
    <row r="1062" spans="1:12" ht="15" customHeight="1" x14ac:dyDescent="0.3">
      <c r="L1062" s="339"/>
    </row>
    <row r="1063" spans="1:12" ht="15" customHeight="1" x14ac:dyDescent="0.3">
      <c r="L1063" s="339"/>
    </row>
    <row r="1064" spans="1:12" ht="15" customHeight="1" x14ac:dyDescent="0.3">
      <c r="L1064" s="339"/>
    </row>
    <row r="1065" spans="1:12" ht="15" customHeight="1" x14ac:dyDescent="0.3">
      <c r="L1065" s="339"/>
    </row>
    <row r="1066" spans="1:12" ht="15" customHeight="1" x14ac:dyDescent="0.3">
      <c r="L1066" s="339"/>
    </row>
    <row r="1067" spans="1:12" ht="15" customHeight="1" x14ac:dyDescent="0.3">
      <c r="L1067" s="339"/>
    </row>
    <row r="1068" spans="1:12" ht="15" customHeight="1" x14ac:dyDescent="0.3">
      <c r="L1068" s="339"/>
    </row>
    <row r="1069" spans="1:12" ht="15" customHeight="1" x14ac:dyDescent="0.3">
      <c r="L1069" s="339"/>
    </row>
    <row r="1070" spans="1:12" ht="15" customHeight="1" x14ac:dyDescent="0.3">
      <c r="L1070" s="339"/>
    </row>
    <row r="1071" spans="1:12" ht="15" customHeight="1" x14ac:dyDescent="0.3">
      <c r="L1071" s="339"/>
    </row>
    <row r="1072" spans="1:12" ht="15" customHeight="1" x14ac:dyDescent="0.3">
      <c r="L1072" s="339"/>
    </row>
    <row r="1073" spans="12:12" ht="15" customHeight="1" x14ac:dyDescent="0.3">
      <c r="L1073" s="339"/>
    </row>
    <row r="1074" spans="12:12" ht="15" customHeight="1" x14ac:dyDescent="0.3">
      <c r="L1074" s="339"/>
    </row>
    <row r="1075" spans="12:12" ht="15" customHeight="1" x14ac:dyDescent="0.3">
      <c r="L1075" s="339"/>
    </row>
    <row r="1076" spans="12:12" ht="15" customHeight="1" x14ac:dyDescent="0.3">
      <c r="L1076" s="339"/>
    </row>
    <row r="1077" spans="12:12" ht="15" customHeight="1" x14ac:dyDescent="0.3">
      <c r="L1077" s="339"/>
    </row>
    <row r="1078" spans="12:12" ht="15" customHeight="1" x14ac:dyDescent="0.3">
      <c r="L1078" s="339"/>
    </row>
    <row r="1079" spans="12:12" ht="15" customHeight="1" x14ac:dyDescent="0.3">
      <c r="L1079" s="339"/>
    </row>
    <row r="1080" spans="12:12" ht="15" customHeight="1" x14ac:dyDescent="0.3">
      <c r="L1080" s="339"/>
    </row>
    <row r="1081" spans="12:12" ht="15" customHeight="1" x14ac:dyDescent="0.3">
      <c r="L1081" s="339"/>
    </row>
    <row r="1082" spans="12:12" ht="15" customHeight="1" x14ac:dyDescent="0.3">
      <c r="L1082" s="339"/>
    </row>
    <row r="1083" spans="12:12" ht="15" customHeight="1" x14ac:dyDescent="0.3">
      <c r="L1083" s="339"/>
    </row>
    <row r="1084" spans="12:12" ht="15" customHeight="1" x14ac:dyDescent="0.3">
      <c r="L1084" s="339"/>
    </row>
    <row r="1085" spans="12:12" ht="15" customHeight="1" x14ac:dyDescent="0.3">
      <c r="L1085" s="339"/>
    </row>
    <row r="1086" spans="12:12" ht="15" customHeight="1" x14ac:dyDescent="0.3">
      <c r="L1086" s="339"/>
    </row>
    <row r="1087" spans="12:12" ht="15" customHeight="1" x14ac:dyDescent="0.3">
      <c r="L1087" s="339"/>
    </row>
    <row r="1088" spans="12:12" x14ac:dyDescent="0.3">
      <c r="L1088" s="339"/>
    </row>
    <row r="1089" spans="12:12" x14ac:dyDescent="0.3">
      <c r="L1089" s="339"/>
    </row>
    <row r="1090" spans="12:12" x14ac:dyDescent="0.3">
      <c r="L1090" s="339"/>
    </row>
    <row r="1091" spans="12:12" x14ac:dyDescent="0.3">
      <c r="L1091" s="339"/>
    </row>
    <row r="1092" spans="12:12" x14ac:dyDescent="0.3">
      <c r="L1092" s="339"/>
    </row>
    <row r="1093" spans="12:12" x14ac:dyDescent="0.3">
      <c r="L1093" s="339"/>
    </row>
    <row r="1094" spans="12:12" x14ac:dyDescent="0.3">
      <c r="L1094" s="339"/>
    </row>
    <row r="1095" spans="12:12" x14ac:dyDescent="0.3">
      <c r="L1095" s="339"/>
    </row>
    <row r="1096" spans="12:12" x14ac:dyDescent="0.3">
      <c r="L1096" s="339"/>
    </row>
    <row r="1097" spans="12:12" x14ac:dyDescent="0.3">
      <c r="L1097" s="339"/>
    </row>
    <row r="1098" spans="12:12" x14ac:dyDescent="0.3">
      <c r="L1098" s="339"/>
    </row>
    <row r="1099" spans="12:12" x14ac:dyDescent="0.3">
      <c r="L1099" s="339"/>
    </row>
    <row r="1100" spans="12:12" x14ac:dyDescent="0.3">
      <c r="L1100" s="339"/>
    </row>
    <row r="1101" spans="12:12" x14ac:dyDescent="0.3">
      <c r="L1101" s="339"/>
    </row>
    <row r="1102" spans="12:12" x14ac:dyDescent="0.3">
      <c r="L1102" s="339"/>
    </row>
    <row r="1103" spans="12:12" x14ac:dyDescent="0.3">
      <c r="L1103" s="339"/>
    </row>
    <row r="1104" spans="12:12" x14ac:dyDescent="0.3">
      <c r="L1104" s="339"/>
    </row>
    <row r="1105" spans="12:12" x14ac:dyDescent="0.3">
      <c r="L1105" s="339"/>
    </row>
    <row r="1106" spans="12:12" x14ac:dyDescent="0.3">
      <c r="L1106" s="339"/>
    </row>
    <row r="1107" spans="12:12" x14ac:dyDescent="0.3">
      <c r="L1107" s="339"/>
    </row>
    <row r="1108" spans="12:12" x14ac:dyDescent="0.3">
      <c r="L1108" s="339"/>
    </row>
    <row r="1109" spans="12:12" x14ac:dyDescent="0.3">
      <c r="L1109" s="339"/>
    </row>
    <row r="1110" spans="12:12" x14ac:dyDescent="0.3">
      <c r="L1110" s="339"/>
    </row>
    <row r="1111" spans="12:12" x14ac:dyDescent="0.3">
      <c r="L1111" s="339"/>
    </row>
    <row r="1112" spans="12:12" x14ac:dyDescent="0.3">
      <c r="L1112" s="339"/>
    </row>
    <row r="1113" spans="12:12" x14ac:dyDescent="0.3">
      <c r="L1113" s="339"/>
    </row>
    <row r="1114" spans="12:12" x14ac:dyDescent="0.3">
      <c r="L1114" s="339"/>
    </row>
    <row r="1115" spans="12:12" x14ac:dyDescent="0.3">
      <c r="L1115" s="339"/>
    </row>
    <row r="1116" spans="12:12" x14ac:dyDescent="0.3">
      <c r="L1116" s="339"/>
    </row>
    <row r="1117" spans="12:12" x14ac:dyDescent="0.3">
      <c r="L1117" s="339"/>
    </row>
    <row r="1118" spans="12:12" x14ac:dyDescent="0.3">
      <c r="L1118" s="339"/>
    </row>
    <row r="1119" spans="12:12" x14ac:dyDescent="0.3">
      <c r="L1119" s="339"/>
    </row>
    <row r="1120" spans="12:12" x14ac:dyDescent="0.3">
      <c r="L1120" s="339"/>
    </row>
    <row r="1121" spans="12:12" x14ac:dyDescent="0.3">
      <c r="L1121" s="339"/>
    </row>
  </sheetData>
  <sheetProtection sort="0"/>
  <mergeCells count="1296">
    <mergeCell ref="K1044:K1058"/>
    <mergeCell ref="K749:K764"/>
    <mergeCell ref="K765:K779"/>
    <mergeCell ref="K780:K795"/>
    <mergeCell ref="K796:K810"/>
    <mergeCell ref="K811:K826"/>
    <mergeCell ref="K827:K841"/>
    <mergeCell ref="K842:K857"/>
    <mergeCell ref="K858:K872"/>
    <mergeCell ref="K873:K888"/>
    <mergeCell ref="K889:K903"/>
    <mergeCell ref="K904:K919"/>
    <mergeCell ref="K920:K934"/>
    <mergeCell ref="K935:K950"/>
    <mergeCell ref="K951:K965"/>
    <mergeCell ref="K966:K981"/>
    <mergeCell ref="K982:K996"/>
    <mergeCell ref="K997:K1012"/>
    <mergeCell ref="L1013:L1027"/>
    <mergeCell ref="L1028:L1043"/>
    <mergeCell ref="L1044:L1058"/>
    <mergeCell ref="K97:K112"/>
    <mergeCell ref="K113:K127"/>
    <mergeCell ref="K128:K143"/>
    <mergeCell ref="K144:K158"/>
    <mergeCell ref="K159:K174"/>
    <mergeCell ref="K175:K189"/>
    <mergeCell ref="K190:K205"/>
    <mergeCell ref="K206:K220"/>
    <mergeCell ref="K221:K236"/>
    <mergeCell ref="K237:K251"/>
    <mergeCell ref="K252:K267"/>
    <mergeCell ref="K268:K282"/>
    <mergeCell ref="K283:K298"/>
    <mergeCell ref="K299:K313"/>
    <mergeCell ref="K314:K329"/>
    <mergeCell ref="K330:K344"/>
    <mergeCell ref="K345:K360"/>
    <mergeCell ref="K594:K609"/>
    <mergeCell ref="K610:K624"/>
    <mergeCell ref="K625:K640"/>
    <mergeCell ref="K641:K655"/>
    <mergeCell ref="K656:K671"/>
    <mergeCell ref="K672:K686"/>
    <mergeCell ref="K687:K702"/>
    <mergeCell ref="K703:K717"/>
    <mergeCell ref="K718:K733"/>
    <mergeCell ref="K1013:K1027"/>
    <mergeCell ref="K734:K748"/>
    <mergeCell ref="K1028:K1043"/>
    <mergeCell ref="L718:L733"/>
    <mergeCell ref="L734:L748"/>
    <mergeCell ref="L749:L764"/>
    <mergeCell ref="L765:L779"/>
    <mergeCell ref="L780:L795"/>
    <mergeCell ref="L796:L810"/>
    <mergeCell ref="L811:L826"/>
    <mergeCell ref="L827:L841"/>
    <mergeCell ref="L842:L857"/>
    <mergeCell ref="L858:L872"/>
    <mergeCell ref="L873:L888"/>
    <mergeCell ref="L920:L934"/>
    <mergeCell ref="L935:L950"/>
    <mergeCell ref="L951:L965"/>
    <mergeCell ref="L966:L981"/>
    <mergeCell ref="L982:L996"/>
    <mergeCell ref="L997:L1012"/>
    <mergeCell ref="L454:L468"/>
    <mergeCell ref="L469:L484"/>
    <mergeCell ref="L485:L499"/>
    <mergeCell ref="L500:L515"/>
    <mergeCell ref="L516:L530"/>
    <mergeCell ref="L532:L547"/>
    <mergeCell ref="L548:L562"/>
    <mergeCell ref="L563:L578"/>
    <mergeCell ref="L579:L593"/>
    <mergeCell ref="L594:L609"/>
    <mergeCell ref="L610:L624"/>
    <mergeCell ref="L625:L640"/>
    <mergeCell ref="L641:L655"/>
    <mergeCell ref="L656:L671"/>
    <mergeCell ref="L672:L686"/>
    <mergeCell ref="L687:L702"/>
    <mergeCell ref="L703:L717"/>
    <mergeCell ref="K361:K375"/>
    <mergeCell ref="K469:K484"/>
    <mergeCell ref="K485:K499"/>
    <mergeCell ref="L4:L19"/>
    <mergeCell ref="L20:L34"/>
    <mergeCell ref="L35:L50"/>
    <mergeCell ref="L51:L65"/>
    <mergeCell ref="L66:L81"/>
    <mergeCell ref="L82:L96"/>
    <mergeCell ref="L97:L112"/>
    <mergeCell ref="L113:L127"/>
    <mergeCell ref="L128:L143"/>
    <mergeCell ref="L144:L158"/>
    <mergeCell ref="L159:L174"/>
    <mergeCell ref="L175:L189"/>
    <mergeCell ref="L190:L205"/>
    <mergeCell ref="L206:L220"/>
    <mergeCell ref="L221:L236"/>
    <mergeCell ref="L237:L251"/>
    <mergeCell ref="L252:L267"/>
    <mergeCell ref="L268:L282"/>
    <mergeCell ref="L283:L298"/>
    <mergeCell ref="L299:L313"/>
    <mergeCell ref="L314:L329"/>
    <mergeCell ref="L330:L344"/>
    <mergeCell ref="L345:L360"/>
    <mergeCell ref="L361:L375"/>
    <mergeCell ref="L376:L391"/>
    <mergeCell ref="L392:L406"/>
    <mergeCell ref="L407:L422"/>
    <mergeCell ref="L423:L437"/>
    <mergeCell ref="L438:L453"/>
    <mergeCell ref="K4:K19"/>
    <mergeCell ref="K20:K34"/>
    <mergeCell ref="K35:K50"/>
    <mergeCell ref="K51:K65"/>
    <mergeCell ref="K66:K81"/>
    <mergeCell ref="K82:K96"/>
    <mergeCell ref="G459:J459"/>
    <mergeCell ref="G39:J39"/>
    <mergeCell ref="G8:J8"/>
    <mergeCell ref="B842:B872"/>
    <mergeCell ref="B873:B903"/>
    <mergeCell ref="G12:J12"/>
    <mergeCell ref="G13:J13"/>
    <mergeCell ref="G33:J33"/>
    <mergeCell ref="G45:J45"/>
    <mergeCell ref="G14:J14"/>
    <mergeCell ref="G16:J16"/>
    <mergeCell ref="G521:J521"/>
    <mergeCell ref="G522:J522"/>
    <mergeCell ref="G523:J523"/>
    <mergeCell ref="G528:J528"/>
    <mergeCell ref="B4:B34"/>
    <mergeCell ref="B35:B65"/>
    <mergeCell ref="B66:B96"/>
    <mergeCell ref="B97:B127"/>
    <mergeCell ref="B128:B158"/>
    <mergeCell ref="K376:K391"/>
    <mergeCell ref="K392:K406"/>
    <mergeCell ref="K407:K422"/>
    <mergeCell ref="K423:K437"/>
    <mergeCell ref="K438:K453"/>
    <mergeCell ref="K454:K468"/>
    <mergeCell ref="B811:B841"/>
    <mergeCell ref="G673:J673"/>
    <mergeCell ref="G466:J466"/>
    <mergeCell ref="G599:J599"/>
    <mergeCell ref="G598:J598"/>
    <mergeCell ref="G567:J567"/>
    <mergeCell ref="G536:J536"/>
    <mergeCell ref="G504:J504"/>
    <mergeCell ref="G473:J473"/>
    <mergeCell ref="G520:J520"/>
    <mergeCell ref="G630:J630"/>
    <mergeCell ref="K500:K515"/>
    <mergeCell ref="K516:K530"/>
    <mergeCell ref="K532:K547"/>
    <mergeCell ref="K548:K562"/>
    <mergeCell ref="K563:K578"/>
    <mergeCell ref="K579:K593"/>
    <mergeCell ref="G65:J65"/>
    <mergeCell ref="G96:J96"/>
    <mergeCell ref="G127:J127"/>
    <mergeCell ref="G158:J158"/>
    <mergeCell ref="G189:J189"/>
    <mergeCell ref="G220:J220"/>
    <mergeCell ref="G251:J251"/>
    <mergeCell ref="G282:J282"/>
    <mergeCell ref="G313:J313"/>
    <mergeCell ref="G344:J344"/>
    <mergeCell ref="G375:J375"/>
    <mergeCell ref="G406:J406"/>
    <mergeCell ref="G437:J437"/>
    <mergeCell ref="G468:J468"/>
    <mergeCell ref="G779:J779"/>
    <mergeCell ref="G810:J810"/>
    <mergeCell ref="G841:J841"/>
    <mergeCell ref="G654:J654"/>
    <mergeCell ref="G1001:J1001"/>
    <mergeCell ref="G970:J970"/>
    <mergeCell ref="G939:J939"/>
    <mergeCell ref="G908:J908"/>
    <mergeCell ref="G877:J877"/>
    <mergeCell ref="G846:J846"/>
    <mergeCell ref="G815:J815"/>
    <mergeCell ref="G784:J784"/>
    <mergeCell ref="G753:J753"/>
    <mergeCell ref="G722:J722"/>
    <mergeCell ref="G691:J691"/>
    <mergeCell ref="G717:J717"/>
    <mergeCell ref="G574:J574"/>
    <mergeCell ref="G577:J577"/>
    <mergeCell ref="G582:J582"/>
    <mergeCell ref="G583:J583"/>
    <mergeCell ref="G584:J584"/>
    <mergeCell ref="G769:J769"/>
    <mergeCell ref="G771:J771"/>
    <mergeCell ref="G772:J772"/>
    <mergeCell ref="G765:J765"/>
    <mergeCell ref="G754:J754"/>
    <mergeCell ref="G770:J770"/>
    <mergeCell ref="G977:J977"/>
    <mergeCell ref="G915:J915"/>
    <mergeCell ref="G918:J918"/>
    <mergeCell ref="G923:J923"/>
    <mergeCell ref="G924:J924"/>
    <mergeCell ref="G925:J925"/>
    <mergeCell ref="G926:J926"/>
    <mergeCell ref="G635:J635"/>
    <mergeCell ref="G637:J637"/>
    <mergeCell ref="G638:J638"/>
    <mergeCell ref="G624:J624"/>
    <mergeCell ref="G629:J629"/>
    <mergeCell ref="G552:J552"/>
    <mergeCell ref="G553:J553"/>
    <mergeCell ref="G554:J554"/>
    <mergeCell ref="G555:J555"/>
    <mergeCell ref="G548:J548"/>
    <mergeCell ref="G562:J562"/>
    <mergeCell ref="G160:J160"/>
    <mergeCell ref="G166:J166"/>
    <mergeCell ref="G167:J167"/>
    <mergeCell ref="G168:J168"/>
    <mergeCell ref="G188:J188"/>
    <mergeCell ref="G191:J191"/>
    <mergeCell ref="G197:J197"/>
    <mergeCell ref="G198:J198"/>
    <mergeCell ref="G199:J199"/>
    <mergeCell ref="G219:J219"/>
    <mergeCell ref="G222:J222"/>
    <mergeCell ref="G228:J228"/>
    <mergeCell ref="G229:J229"/>
    <mergeCell ref="G250:J250"/>
    <mergeCell ref="G253:J253"/>
    <mergeCell ref="G259:J259"/>
    <mergeCell ref="G260:J260"/>
    <mergeCell ref="G261:J261"/>
    <mergeCell ref="G608:J608"/>
    <mergeCell ref="G517:J517"/>
    <mergeCell ref="G634:J634"/>
    <mergeCell ref="G540:J540"/>
    <mergeCell ref="A532:A562"/>
    <mergeCell ref="C532:C562"/>
    <mergeCell ref="D532:D562"/>
    <mergeCell ref="G532:J532"/>
    <mergeCell ref="A563:A593"/>
    <mergeCell ref="C563:C593"/>
    <mergeCell ref="D563:D593"/>
    <mergeCell ref="G563:J563"/>
    <mergeCell ref="A625:A655"/>
    <mergeCell ref="C625:C655"/>
    <mergeCell ref="D625:D655"/>
    <mergeCell ref="G625:J625"/>
    <mergeCell ref="A594:A624"/>
    <mergeCell ref="B532:B562"/>
    <mergeCell ref="B563:B593"/>
    <mergeCell ref="B594:B624"/>
    <mergeCell ref="B625:B655"/>
    <mergeCell ref="G610:J610"/>
    <mergeCell ref="G564:J564"/>
    <mergeCell ref="G570:J570"/>
    <mergeCell ref="G571:J571"/>
    <mergeCell ref="G575:J575"/>
    <mergeCell ref="G576:J576"/>
    <mergeCell ref="G578:J578"/>
    <mergeCell ref="G580:J580"/>
    <mergeCell ref="G581:J581"/>
    <mergeCell ref="G587:J587"/>
    <mergeCell ref="G588:J588"/>
    <mergeCell ref="G589:J589"/>
    <mergeCell ref="G591:J591"/>
    <mergeCell ref="G573:J573"/>
    <mergeCell ref="G605:J605"/>
    <mergeCell ref="A66:A96"/>
    <mergeCell ref="C66:C96"/>
    <mergeCell ref="D66:D96"/>
    <mergeCell ref="G66:J66"/>
    <mergeCell ref="G454:J454"/>
    <mergeCell ref="G480:J480"/>
    <mergeCell ref="G483:J483"/>
    <mergeCell ref="G488:J488"/>
    <mergeCell ref="G489:J489"/>
    <mergeCell ref="G490:J490"/>
    <mergeCell ref="G318:J318"/>
    <mergeCell ref="G287:J287"/>
    <mergeCell ref="G256:J256"/>
    <mergeCell ref="G225:J225"/>
    <mergeCell ref="G194:J194"/>
    <mergeCell ref="G163:J163"/>
    <mergeCell ref="G132:J132"/>
    <mergeCell ref="G101:J101"/>
    <mergeCell ref="G70:J70"/>
    <mergeCell ref="E438:E468"/>
    <mergeCell ref="E469:E499"/>
    <mergeCell ref="G217:J217"/>
    <mergeCell ref="G248:J248"/>
    <mergeCell ref="G279:J279"/>
    <mergeCell ref="G310:J310"/>
    <mergeCell ref="B438:B468"/>
    <mergeCell ref="B469:B499"/>
    <mergeCell ref="G491:J491"/>
    <mergeCell ref="G492:J492"/>
    <mergeCell ref="G499:J499"/>
    <mergeCell ref="G83:J83"/>
    <mergeCell ref="G84:J84"/>
    <mergeCell ref="G541:J541"/>
    <mergeCell ref="G542:J542"/>
    <mergeCell ref="G561:J561"/>
    <mergeCell ref="G544:J544"/>
    <mergeCell ref="G545:J545"/>
    <mergeCell ref="G547:J547"/>
    <mergeCell ref="G549:J549"/>
    <mergeCell ref="G550:J550"/>
    <mergeCell ref="G556:J556"/>
    <mergeCell ref="G557:J557"/>
    <mergeCell ref="G537:J537"/>
    <mergeCell ref="G543:J543"/>
    <mergeCell ref="G546:J546"/>
    <mergeCell ref="G551:J551"/>
    <mergeCell ref="G67:J67"/>
    <mergeCell ref="G73:J73"/>
    <mergeCell ref="G74:J74"/>
    <mergeCell ref="G90:J90"/>
    <mergeCell ref="G91:J91"/>
    <mergeCell ref="G78:J78"/>
    <mergeCell ref="G92:J92"/>
    <mergeCell ref="G94:J94"/>
    <mergeCell ref="G76:J76"/>
    <mergeCell ref="G79:J79"/>
    <mergeCell ref="G75:J75"/>
    <mergeCell ref="G95:J95"/>
    <mergeCell ref="G511:J511"/>
    <mergeCell ref="G526:J526"/>
    <mergeCell ref="G530:J530"/>
    <mergeCell ref="G518:J518"/>
    <mergeCell ref="G81:J81"/>
    <mergeCell ref="G71:J71"/>
    <mergeCell ref="G61:J61"/>
    <mergeCell ref="E4:E34"/>
    <mergeCell ref="E35:E65"/>
    <mergeCell ref="G41:J41"/>
    <mergeCell ref="G10:J10"/>
    <mergeCell ref="G31:J31"/>
    <mergeCell ref="G62:J62"/>
    <mergeCell ref="G57:J57"/>
    <mergeCell ref="G15:J15"/>
    <mergeCell ref="G18:J18"/>
    <mergeCell ref="G23:J23"/>
    <mergeCell ref="G24:J24"/>
    <mergeCell ref="G25:J25"/>
    <mergeCell ref="G26:J26"/>
    <mergeCell ref="G27:J27"/>
    <mergeCell ref="G42:J42"/>
    <mergeCell ref="G43:J43"/>
    <mergeCell ref="G44:J44"/>
    <mergeCell ref="G64:J64"/>
    <mergeCell ref="G63:J63"/>
    <mergeCell ref="G59:J59"/>
    <mergeCell ref="G60:J60"/>
    <mergeCell ref="G40:J40"/>
    <mergeCell ref="G58:J58"/>
    <mergeCell ref="G22:J22"/>
    <mergeCell ref="G28:J28"/>
    <mergeCell ref="G29:J29"/>
    <mergeCell ref="G20:J20"/>
    <mergeCell ref="G51:J51"/>
    <mergeCell ref="G34:J34"/>
    <mergeCell ref="G49:J49"/>
    <mergeCell ref="G54:J54"/>
    <mergeCell ref="G80:J80"/>
    <mergeCell ref="G85:J85"/>
    <mergeCell ref="G86:J86"/>
    <mergeCell ref="G87:J87"/>
    <mergeCell ref="G88:J88"/>
    <mergeCell ref="G89:J89"/>
    <mergeCell ref="G82:J82"/>
    <mergeCell ref="G77:J77"/>
    <mergeCell ref="G98:J98"/>
    <mergeCell ref="G104:J104"/>
    <mergeCell ref="G105:J105"/>
    <mergeCell ref="G106:J106"/>
    <mergeCell ref="A3:L3"/>
    <mergeCell ref="A4:A34"/>
    <mergeCell ref="C4:C34"/>
    <mergeCell ref="D4:D34"/>
    <mergeCell ref="G4:J4"/>
    <mergeCell ref="G5:J5"/>
    <mergeCell ref="G11:J11"/>
    <mergeCell ref="G30:J30"/>
    <mergeCell ref="G32:J32"/>
    <mergeCell ref="G9:J9"/>
    <mergeCell ref="A35:A65"/>
    <mergeCell ref="C35:C65"/>
    <mergeCell ref="D35:D65"/>
    <mergeCell ref="G35:J35"/>
    <mergeCell ref="G53:J53"/>
    <mergeCell ref="G36:J36"/>
    <mergeCell ref="G17:J17"/>
    <mergeCell ref="G19:J19"/>
    <mergeCell ref="G21:J21"/>
    <mergeCell ref="G46:J46"/>
    <mergeCell ref="G126:J126"/>
    <mergeCell ref="A97:A127"/>
    <mergeCell ref="C97:C127"/>
    <mergeCell ref="D97:D127"/>
    <mergeCell ref="G97:J97"/>
    <mergeCell ref="G107:J107"/>
    <mergeCell ref="G109:J109"/>
    <mergeCell ref="G112:J112"/>
    <mergeCell ref="G114:J114"/>
    <mergeCell ref="G115:J115"/>
    <mergeCell ref="G121:J121"/>
    <mergeCell ref="G122:J122"/>
    <mergeCell ref="G110:J110"/>
    <mergeCell ref="G123:J123"/>
    <mergeCell ref="G125:J125"/>
    <mergeCell ref="G102:J102"/>
    <mergeCell ref="G111:J111"/>
    <mergeCell ref="G116:J116"/>
    <mergeCell ref="G117:J117"/>
    <mergeCell ref="G118:J118"/>
    <mergeCell ref="G119:J119"/>
    <mergeCell ref="G120:J120"/>
    <mergeCell ref="G108:J108"/>
    <mergeCell ref="G113:J113"/>
    <mergeCell ref="G129:J129"/>
    <mergeCell ref="G135:J135"/>
    <mergeCell ref="G136:J136"/>
    <mergeCell ref="G137:J137"/>
    <mergeCell ref="G157:J157"/>
    <mergeCell ref="A128:A158"/>
    <mergeCell ref="C128:C158"/>
    <mergeCell ref="D128:D158"/>
    <mergeCell ref="G128:J128"/>
    <mergeCell ref="G138:J138"/>
    <mergeCell ref="G140:J140"/>
    <mergeCell ref="G141:J141"/>
    <mergeCell ref="G143:J143"/>
    <mergeCell ref="G145:J145"/>
    <mergeCell ref="G152:J152"/>
    <mergeCell ref="G153:J153"/>
    <mergeCell ref="G146:J146"/>
    <mergeCell ref="G154:J154"/>
    <mergeCell ref="G156:J156"/>
    <mergeCell ref="G133:J133"/>
    <mergeCell ref="G144:J144"/>
    <mergeCell ref="G151:J151"/>
    <mergeCell ref="G139:J139"/>
    <mergeCell ref="G142:J142"/>
    <mergeCell ref="G147:J147"/>
    <mergeCell ref="G148:J148"/>
    <mergeCell ref="G149:J149"/>
    <mergeCell ref="G150:J150"/>
    <mergeCell ref="A159:A189"/>
    <mergeCell ref="C159:C189"/>
    <mergeCell ref="D159:D189"/>
    <mergeCell ref="G159:J159"/>
    <mergeCell ref="G169:J169"/>
    <mergeCell ref="G171:J171"/>
    <mergeCell ref="G172:J172"/>
    <mergeCell ref="G174:J174"/>
    <mergeCell ref="G176:J176"/>
    <mergeCell ref="G177:J177"/>
    <mergeCell ref="G183:J183"/>
    <mergeCell ref="G184:J184"/>
    <mergeCell ref="G185:J185"/>
    <mergeCell ref="G187:J187"/>
    <mergeCell ref="G164:J164"/>
    <mergeCell ref="G170:J170"/>
    <mergeCell ref="G173:J173"/>
    <mergeCell ref="G178:J178"/>
    <mergeCell ref="G179:J179"/>
    <mergeCell ref="G180:J180"/>
    <mergeCell ref="G181:J181"/>
    <mergeCell ref="G182:J182"/>
    <mergeCell ref="G175:J175"/>
    <mergeCell ref="B159:B189"/>
    <mergeCell ref="A190:A220"/>
    <mergeCell ref="C190:C220"/>
    <mergeCell ref="D190:D220"/>
    <mergeCell ref="G190:J190"/>
    <mergeCell ref="G200:J200"/>
    <mergeCell ref="G202:J202"/>
    <mergeCell ref="G203:J203"/>
    <mergeCell ref="G205:J205"/>
    <mergeCell ref="G207:J207"/>
    <mergeCell ref="G208:J208"/>
    <mergeCell ref="G214:J214"/>
    <mergeCell ref="G215:J215"/>
    <mergeCell ref="G216:J216"/>
    <mergeCell ref="G218:J218"/>
    <mergeCell ref="G195:J195"/>
    <mergeCell ref="G204:J204"/>
    <mergeCell ref="G209:J209"/>
    <mergeCell ref="G210:J210"/>
    <mergeCell ref="G211:J211"/>
    <mergeCell ref="G212:J212"/>
    <mergeCell ref="G213:J213"/>
    <mergeCell ref="G201:J201"/>
    <mergeCell ref="G206:J206"/>
    <mergeCell ref="B190:B220"/>
    <mergeCell ref="A221:A251"/>
    <mergeCell ref="C221:C251"/>
    <mergeCell ref="D221:D251"/>
    <mergeCell ref="G221:J221"/>
    <mergeCell ref="G231:J231"/>
    <mergeCell ref="G233:J233"/>
    <mergeCell ref="G234:J234"/>
    <mergeCell ref="G236:J236"/>
    <mergeCell ref="G238:J238"/>
    <mergeCell ref="G239:J239"/>
    <mergeCell ref="G245:J245"/>
    <mergeCell ref="G246:J246"/>
    <mergeCell ref="G247:J247"/>
    <mergeCell ref="G249:J249"/>
    <mergeCell ref="G226:J226"/>
    <mergeCell ref="G232:J232"/>
    <mergeCell ref="G235:J235"/>
    <mergeCell ref="G240:J240"/>
    <mergeCell ref="G241:J241"/>
    <mergeCell ref="G242:J242"/>
    <mergeCell ref="G243:J243"/>
    <mergeCell ref="G244:J244"/>
    <mergeCell ref="G230:J230"/>
    <mergeCell ref="G237:J237"/>
    <mergeCell ref="B221:B251"/>
    <mergeCell ref="G281:J281"/>
    <mergeCell ref="A252:A282"/>
    <mergeCell ref="C252:C282"/>
    <mergeCell ref="D252:D282"/>
    <mergeCell ref="G252:J252"/>
    <mergeCell ref="G262:J262"/>
    <mergeCell ref="G264:J264"/>
    <mergeCell ref="G265:J265"/>
    <mergeCell ref="G267:J267"/>
    <mergeCell ref="G269:J269"/>
    <mergeCell ref="G270:J270"/>
    <mergeCell ref="G276:J276"/>
    <mergeCell ref="G277:J277"/>
    <mergeCell ref="G278:J278"/>
    <mergeCell ref="G280:J280"/>
    <mergeCell ref="G257:J257"/>
    <mergeCell ref="G272:J272"/>
    <mergeCell ref="G273:J273"/>
    <mergeCell ref="G274:J274"/>
    <mergeCell ref="G275:J275"/>
    <mergeCell ref="G263:J263"/>
    <mergeCell ref="G266:J266"/>
    <mergeCell ref="G271:J271"/>
    <mergeCell ref="G268:J268"/>
    <mergeCell ref="B252:B282"/>
    <mergeCell ref="G284:J284"/>
    <mergeCell ref="G290:J290"/>
    <mergeCell ref="G291:J291"/>
    <mergeCell ref="G292:J292"/>
    <mergeCell ref="G312:J312"/>
    <mergeCell ref="A283:A313"/>
    <mergeCell ref="C283:C313"/>
    <mergeCell ref="D283:D313"/>
    <mergeCell ref="G283:J283"/>
    <mergeCell ref="G293:J293"/>
    <mergeCell ref="G295:J295"/>
    <mergeCell ref="G296:J296"/>
    <mergeCell ref="G298:J298"/>
    <mergeCell ref="G300:J300"/>
    <mergeCell ref="G301:J301"/>
    <mergeCell ref="G307:J307"/>
    <mergeCell ref="G308:J308"/>
    <mergeCell ref="G309:J309"/>
    <mergeCell ref="G311:J311"/>
    <mergeCell ref="G288:J288"/>
    <mergeCell ref="G294:J294"/>
    <mergeCell ref="G297:J297"/>
    <mergeCell ref="G302:J302"/>
    <mergeCell ref="G303:J303"/>
    <mergeCell ref="G304:J304"/>
    <mergeCell ref="G305:J305"/>
    <mergeCell ref="G306:J306"/>
    <mergeCell ref="G299:J299"/>
    <mergeCell ref="B283:B313"/>
    <mergeCell ref="G315:J315"/>
    <mergeCell ref="G321:J321"/>
    <mergeCell ref="G322:J322"/>
    <mergeCell ref="G323:J323"/>
    <mergeCell ref="G343:J343"/>
    <mergeCell ref="A314:A344"/>
    <mergeCell ref="C314:C344"/>
    <mergeCell ref="D314:D344"/>
    <mergeCell ref="G314:J314"/>
    <mergeCell ref="G324:J324"/>
    <mergeCell ref="G326:J326"/>
    <mergeCell ref="G327:J327"/>
    <mergeCell ref="G329:J329"/>
    <mergeCell ref="G331:J331"/>
    <mergeCell ref="G332:J332"/>
    <mergeCell ref="G338:J338"/>
    <mergeCell ref="G339:J339"/>
    <mergeCell ref="G340:J340"/>
    <mergeCell ref="G342:J342"/>
    <mergeCell ref="G319:J319"/>
    <mergeCell ref="G336:J336"/>
    <mergeCell ref="G337:J337"/>
    <mergeCell ref="G325:J325"/>
    <mergeCell ref="G328:J328"/>
    <mergeCell ref="G333:J333"/>
    <mergeCell ref="G334:J334"/>
    <mergeCell ref="G335:J335"/>
    <mergeCell ref="G330:J330"/>
    <mergeCell ref="G341:J341"/>
    <mergeCell ref="B314:B344"/>
    <mergeCell ref="G374:J374"/>
    <mergeCell ref="A345:A375"/>
    <mergeCell ref="C345:C375"/>
    <mergeCell ref="D345:D375"/>
    <mergeCell ref="G345:J345"/>
    <mergeCell ref="G355:J355"/>
    <mergeCell ref="G357:J357"/>
    <mergeCell ref="G358:J358"/>
    <mergeCell ref="G360:J360"/>
    <mergeCell ref="G362:J362"/>
    <mergeCell ref="G363:J363"/>
    <mergeCell ref="G369:J369"/>
    <mergeCell ref="G370:J370"/>
    <mergeCell ref="G371:J371"/>
    <mergeCell ref="G373:J373"/>
    <mergeCell ref="G350:J350"/>
    <mergeCell ref="G356:J356"/>
    <mergeCell ref="G359:J359"/>
    <mergeCell ref="G364:J364"/>
    <mergeCell ref="G365:J365"/>
    <mergeCell ref="G366:J366"/>
    <mergeCell ref="G367:J367"/>
    <mergeCell ref="G361:J361"/>
    <mergeCell ref="G368:J368"/>
    <mergeCell ref="B345:B375"/>
    <mergeCell ref="B407:B437"/>
    <mergeCell ref="G413:J413"/>
    <mergeCell ref="A376:A406"/>
    <mergeCell ref="C376:C406"/>
    <mergeCell ref="D376:D406"/>
    <mergeCell ref="G376:J376"/>
    <mergeCell ref="G386:J386"/>
    <mergeCell ref="G388:J388"/>
    <mergeCell ref="G389:J389"/>
    <mergeCell ref="G391:J391"/>
    <mergeCell ref="G393:J393"/>
    <mergeCell ref="G394:J394"/>
    <mergeCell ref="G400:J400"/>
    <mergeCell ref="G401:J401"/>
    <mergeCell ref="G402:J402"/>
    <mergeCell ref="G404:J404"/>
    <mergeCell ref="G381:J381"/>
    <mergeCell ref="G387:J387"/>
    <mergeCell ref="G390:J390"/>
    <mergeCell ref="G395:J395"/>
    <mergeCell ref="G396:J396"/>
    <mergeCell ref="G397:J397"/>
    <mergeCell ref="G398:J398"/>
    <mergeCell ref="G399:J399"/>
    <mergeCell ref="G392:J392"/>
    <mergeCell ref="B376:B406"/>
    <mergeCell ref="G383:J383"/>
    <mergeCell ref="G384:J384"/>
    <mergeCell ref="G385:J385"/>
    <mergeCell ref="G405:J405"/>
    <mergeCell ref="G419:J419"/>
    <mergeCell ref="G420:J420"/>
    <mergeCell ref="G422:J422"/>
    <mergeCell ref="G424:J424"/>
    <mergeCell ref="G425:J425"/>
    <mergeCell ref="G431:J431"/>
    <mergeCell ref="G432:J432"/>
    <mergeCell ref="G433:J433"/>
    <mergeCell ref="G435:J435"/>
    <mergeCell ref="G412:J412"/>
    <mergeCell ref="G418:J418"/>
    <mergeCell ref="G421:J421"/>
    <mergeCell ref="G426:J426"/>
    <mergeCell ref="G427:J427"/>
    <mergeCell ref="G416:J416"/>
    <mergeCell ref="G423:J423"/>
    <mergeCell ref="G429:J429"/>
    <mergeCell ref="G430:J430"/>
    <mergeCell ref="G428:J428"/>
    <mergeCell ref="G501:J501"/>
    <mergeCell ref="G507:J507"/>
    <mergeCell ref="G508:J508"/>
    <mergeCell ref="G509:J509"/>
    <mergeCell ref="G529:J529"/>
    <mergeCell ref="A500:A530"/>
    <mergeCell ref="C500:C530"/>
    <mergeCell ref="D500:D530"/>
    <mergeCell ref="G500:J500"/>
    <mergeCell ref="G470:J470"/>
    <mergeCell ref="G476:J476"/>
    <mergeCell ref="G477:J477"/>
    <mergeCell ref="G478:J478"/>
    <mergeCell ref="G498:J498"/>
    <mergeCell ref="A469:A499"/>
    <mergeCell ref="C469:C499"/>
    <mergeCell ref="D469:D499"/>
    <mergeCell ref="G469:J469"/>
    <mergeCell ref="G479:J479"/>
    <mergeCell ref="G481:J481"/>
    <mergeCell ref="B500:B530"/>
    <mergeCell ref="G452:J452"/>
    <mergeCell ref="G451:J451"/>
    <mergeCell ref="G453:J453"/>
    <mergeCell ref="G455:J455"/>
    <mergeCell ref="G456:J456"/>
    <mergeCell ref="G462:J462"/>
    <mergeCell ref="G463:J463"/>
    <mergeCell ref="G464:J464"/>
    <mergeCell ref="G460:J460"/>
    <mergeCell ref="G461:J461"/>
    <mergeCell ref="G482:J482"/>
    <mergeCell ref="G484:J484"/>
    <mergeCell ref="G486:J486"/>
    <mergeCell ref="G487:J487"/>
    <mergeCell ref="G493:J493"/>
    <mergeCell ref="A1:L1"/>
    <mergeCell ref="F2:J2"/>
    <mergeCell ref="A438:A468"/>
    <mergeCell ref="C438:C468"/>
    <mergeCell ref="D438:D468"/>
    <mergeCell ref="G438:J438"/>
    <mergeCell ref="G448:J448"/>
    <mergeCell ref="G450:J450"/>
    <mergeCell ref="G439:J439"/>
    <mergeCell ref="G445:J445"/>
    <mergeCell ref="G446:J446"/>
    <mergeCell ref="G447:J447"/>
    <mergeCell ref="A407:A437"/>
    <mergeCell ref="C407:C437"/>
    <mergeCell ref="D407:D437"/>
    <mergeCell ref="G407:J407"/>
    <mergeCell ref="G417:J417"/>
    <mergeCell ref="A718:A748"/>
    <mergeCell ref="G510:J510"/>
    <mergeCell ref="G512:J512"/>
    <mergeCell ref="G515:J515"/>
    <mergeCell ref="G505:J505"/>
    <mergeCell ref="C594:C624"/>
    <mergeCell ref="D594:D624"/>
    <mergeCell ref="G594:J594"/>
    <mergeCell ref="G595:J595"/>
    <mergeCell ref="G601:J601"/>
    <mergeCell ref="G602:J602"/>
    <mergeCell ref="G603:J603"/>
    <mergeCell ref="G623:J623"/>
    <mergeCell ref="G604:J604"/>
    <mergeCell ref="G606:J606"/>
    <mergeCell ref="G607:J607"/>
    <mergeCell ref="G609:J609"/>
    <mergeCell ref="G611:J611"/>
    <mergeCell ref="G612:J612"/>
    <mergeCell ref="G618:J618"/>
    <mergeCell ref="G619:J619"/>
    <mergeCell ref="G620:J620"/>
    <mergeCell ref="G622:J622"/>
    <mergeCell ref="G613:J613"/>
    <mergeCell ref="G616:J616"/>
    <mergeCell ref="G617:J617"/>
    <mergeCell ref="G600:J600"/>
    <mergeCell ref="E563:E593"/>
    <mergeCell ref="E594:E624"/>
    <mergeCell ref="G506:J506"/>
    <mergeCell ref="G533:J533"/>
    <mergeCell ref="G539:J539"/>
    <mergeCell ref="G700:J700"/>
    <mergeCell ref="G701:J701"/>
    <mergeCell ref="G706:J706"/>
    <mergeCell ref="G707:J707"/>
    <mergeCell ref="G708:J708"/>
    <mergeCell ref="G709:J709"/>
    <mergeCell ref="G710:J710"/>
    <mergeCell ref="G703:J703"/>
    <mergeCell ref="G692:J692"/>
    <mergeCell ref="A687:A717"/>
    <mergeCell ref="C687:C717"/>
    <mergeCell ref="D687:D717"/>
    <mergeCell ref="G687:J687"/>
    <mergeCell ref="G686:J686"/>
    <mergeCell ref="B656:B686"/>
    <mergeCell ref="B687:B717"/>
    <mergeCell ref="G714:J714"/>
    <mergeCell ref="D656:D686"/>
    <mergeCell ref="G674:J674"/>
    <mergeCell ref="D718:D748"/>
    <mergeCell ref="G718:J718"/>
    <mergeCell ref="G719:J719"/>
    <mergeCell ref="G725:J725"/>
    <mergeCell ref="G726:J726"/>
    <mergeCell ref="G727:J727"/>
    <mergeCell ref="G747:J747"/>
    <mergeCell ref="G728:J728"/>
    <mergeCell ref="G730:J730"/>
    <mergeCell ref="G731:J731"/>
    <mergeCell ref="G733:J733"/>
    <mergeCell ref="G735:J735"/>
    <mergeCell ref="G736:J736"/>
    <mergeCell ref="G742:J742"/>
    <mergeCell ref="G743:J743"/>
    <mergeCell ref="G744:J744"/>
    <mergeCell ref="G746:J746"/>
    <mergeCell ref="G729:J729"/>
    <mergeCell ref="G732:J732"/>
    <mergeCell ref="G737:J737"/>
    <mergeCell ref="G738:J738"/>
    <mergeCell ref="G739:J739"/>
    <mergeCell ref="G745:J745"/>
    <mergeCell ref="B718:B748"/>
    <mergeCell ref="G827:J827"/>
    <mergeCell ref="E749:E779"/>
    <mergeCell ref="E780:E810"/>
    <mergeCell ref="G791:J791"/>
    <mergeCell ref="G740:J740"/>
    <mergeCell ref="G741:J741"/>
    <mergeCell ref="G734:J734"/>
    <mergeCell ref="G723:J723"/>
    <mergeCell ref="A749:A779"/>
    <mergeCell ref="C749:C779"/>
    <mergeCell ref="D749:D779"/>
    <mergeCell ref="G749:J749"/>
    <mergeCell ref="G750:J750"/>
    <mergeCell ref="G756:J756"/>
    <mergeCell ref="G757:J757"/>
    <mergeCell ref="G758:J758"/>
    <mergeCell ref="G778:J778"/>
    <mergeCell ref="G759:J759"/>
    <mergeCell ref="G761:J761"/>
    <mergeCell ref="G762:J762"/>
    <mergeCell ref="G764:J764"/>
    <mergeCell ref="G766:J766"/>
    <mergeCell ref="G767:J767"/>
    <mergeCell ref="G773:J773"/>
    <mergeCell ref="G774:J774"/>
    <mergeCell ref="G775:J775"/>
    <mergeCell ref="G777:J777"/>
    <mergeCell ref="G768:J768"/>
    <mergeCell ref="G760:J760"/>
    <mergeCell ref="G763:J763"/>
    <mergeCell ref="C718:C748"/>
    <mergeCell ref="A780:A810"/>
    <mergeCell ref="C780:C810"/>
    <mergeCell ref="D780:D810"/>
    <mergeCell ref="G780:J780"/>
    <mergeCell ref="G781:J781"/>
    <mergeCell ref="G787:J787"/>
    <mergeCell ref="G788:J788"/>
    <mergeCell ref="G789:J789"/>
    <mergeCell ref="G809:J809"/>
    <mergeCell ref="G790:J790"/>
    <mergeCell ref="G792:J792"/>
    <mergeCell ref="G793:J793"/>
    <mergeCell ref="G795:J795"/>
    <mergeCell ref="G797:J797"/>
    <mergeCell ref="G798:J798"/>
    <mergeCell ref="G804:J804"/>
    <mergeCell ref="G805:J805"/>
    <mergeCell ref="G806:J806"/>
    <mergeCell ref="G808:J808"/>
    <mergeCell ref="G785:J785"/>
    <mergeCell ref="G801:J801"/>
    <mergeCell ref="G802:J802"/>
    <mergeCell ref="G803:J803"/>
    <mergeCell ref="G807:J807"/>
    <mergeCell ref="B749:B779"/>
    <mergeCell ref="B780:B810"/>
    <mergeCell ref="G799:J799"/>
    <mergeCell ref="G800:J800"/>
    <mergeCell ref="G796:J796"/>
    <mergeCell ref="A811:A841"/>
    <mergeCell ref="C811:C841"/>
    <mergeCell ref="D811:D841"/>
    <mergeCell ref="G811:J811"/>
    <mergeCell ref="G812:J812"/>
    <mergeCell ref="G818:J818"/>
    <mergeCell ref="G819:J819"/>
    <mergeCell ref="G820:J820"/>
    <mergeCell ref="G840:J840"/>
    <mergeCell ref="G821:J821"/>
    <mergeCell ref="G823:J823"/>
    <mergeCell ref="G824:J824"/>
    <mergeCell ref="G826:J826"/>
    <mergeCell ref="G828:J828"/>
    <mergeCell ref="G829:J829"/>
    <mergeCell ref="G835:J835"/>
    <mergeCell ref="G836:J836"/>
    <mergeCell ref="G837:J837"/>
    <mergeCell ref="G839:J839"/>
    <mergeCell ref="G816:J816"/>
    <mergeCell ref="G822:J822"/>
    <mergeCell ref="G825:J825"/>
    <mergeCell ref="G830:J830"/>
    <mergeCell ref="G832:J832"/>
    <mergeCell ref="G833:J833"/>
    <mergeCell ref="G834:J834"/>
    <mergeCell ref="G831:J831"/>
    <mergeCell ref="A842:A872"/>
    <mergeCell ref="C842:C872"/>
    <mergeCell ref="D842:D872"/>
    <mergeCell ref="G842:J842"/>
    <mergeCell ref="G843:J843"/>
    <mergeCell ref="G849:J849"/>
    <mergeCell ref="G850:J850"/>
    <mergeCell ref="G851:J851"/>
    <mergeCell ref="G871:J871"/>
    <mergeCell ref="G852:J852"/>
    <mergeCell ref="G854:J854"/>
    <mergeCell ref="G855:J855"/>
    <mergeCell ref="G857:J857"/>
    <mergeCell ref="G859:J859"/>
    <mergeCell ref="G860:J860"/>
    <mergeCell ref="G866:J866"/>
    <mergeCell ref="G867:J867"/>
    <mergeCell ref="G868:J868"/>
    <mergeCell ref="G870:J870"/>
    <mergeCell ref="G847:J847"/>
    <mergeCell ref="G853:J853"/>
    <mergeCell ref="G862:J862"/>
    <mergeCell ref="E842:E872"/>
    <mergeCell ref="G872:J872"/>
    <mergeCell ref="A873:A903"/>
    <mergeCell ref="C873:C903"/>
    <mergeCell ref="D873:D903"/>
    <mergeCell ref="G873:J873"/>
    <mergeCell ref="G874:J874"/>
    <mergeCell ref="G880:J880"/>
    <mergeCell ref="G881:J881"/>
    <mergeCell ref="G882:J882"/>
    <mergeCell ref="G902:J902"/>
    <mergeCell ref="G883:J883"/>
    <mergeCell ref="G885:J885"/>
    <mergeCell ref="G886:J886"/>
    <mergeCell ref="G888:J888"/>
    <mergeCell ref="G890:J890"/>
    <mergeCell ref="G891:J891"/>
    <mergeCell ref="G897:J897"/>
    <mergeCell ref="G898:J898"/>
    <mergeCell ref="G899:J899"/>
    <mergeCell ref="G901:J901"/>
    <mergeCell ref="G878:J878"/>
    <mergeCell ref="E873:E903"/>
    <mergeCell ref="G894:J894"/>
    <mergeCell ref="G895:J895"/>
    <mergeCell ref="G896:J896"/>
    <mergeCell ref="G889:J889"/>
    <mergeCell ref="G900:J900"/>
    <mergeCell ref="G884:J884"/>
    <mergeCell ref="G887:J887"/>
    <mergeCell ref="G892:J892"/>
    <mergeCell ref="G893:J893"/>
    <mergeCell ref="G903:J903"/>
    <mergeCell ref="A904:A934"/>
    <mergeCell ref="C904:C934"/>
    <mergeCell ref="D904:D934"/>
    <mergeCell ref="G904:J904"/>
    <mergeCell ref="G905:J905"/>
    <mergeCell ref="G911:J911"/>
    <mergeCell ref="G912:J912"/>
    <mergeCell ref="G913:J913"/>
    <mergeCell ref="G933:J933"/>
    <mergeCell ref="G914:J914"/>
    <mergeCell ref="G916:J916"/>
    <mergeCell ref="G917:J917"/>
    <mergeCell ref="G919:J919"/>
    <mergeCell ref="G921:J921"/>
    <mergeCell ref="G922:J922"/>
    <mergeCell ref="G928:J928"/>
    <mergeCell ref="G929:J929"/>
    <mergeCell ref="G930:J930"/>
    <mergeCell ref="G932:J932"/>
    <mergeCell ref="G909:J909"/>
    <mergeCell ref="B904:B934"/>
    <mergeCell ref="L904:L919"/>
    <mergeCell ref="G863:J863"/>
    <mergeCell ref="G864:J864"/>
    <mergeCell ref="G858:J858"/>
    <mergeCell ref="G865:J865"/>
    <mergeCell ref="G936:J936"/>
    <mergeCell ref="G942:J942"/>
    <mergeCell ref="G943:J943"/>
    <mergeCell ref="G944:J944"/>
    <mergeCell ref="G964:J964"/>
    <mergeCell ref="G945:J945"/>
    <mergeCell ref="G947:J947"/>
    <mergeCell ref="G948:J948"/>
    <mergeCell ref="G950:J950"/>
    <mergeCell ref="G952:J952"/>
    <mergeCell ref="G953:J953"/>
    <mergeCell ref="G959:J959"/>
    <mergeCell ref="G960:J960"/>
    <mergeCell ref="G961:J961"/>
    <mergeCell ref="G963:J963"/>
    <mergeCell ref="G940:J940"/>
    <mergeCell ref="G946:J946"/>
    <mergeCell ref="G949:J949"/>
    <mergeCell ref="G954:J954"/>
    <mergeCell ref="G955:J955"/>
    <mergeCell ref="G956:J956"/>
    <mergeCell ref="G957:J957"/>
    <mergeCell ref="G958:J958"/>
    <mergeCell ref="G951:J951"/>
    <mergeCell ref="L889:L903"/>
    <mergeCell ref="G1058:J1058"/>
    <mergeCell ref="G1032:J1032"/>
    <mergeCell ref="A997:A1027"/>
    <mergeCell ref="G1039:J1039"/>
    <mergeCell ref="G1042:J1042"/>
    <mergeCell ref="G1047:J1047"/>
    <mergeCell ref="G1010:J1010"/>
    <mergeCell ref="B1028:B1058"/>
    <mergeCell ref="G1029:J1029"/>
    <mergeCell ref="G1035:J1035"/>
    <mergeCell ref="G1036:J1036"/>
    <mergeCell ref="G1037:J1037"/>
    <mergeCell ref="G1057:J1057"/>
    <mergeCell ref="G1038:J1038"/>
    <mergeCell ref="G1040:J1040"/>
    <mergeCell ref="G1041:J1041"/>
    <mergeCell ref="G1043:J1043"/>
    <mergeCell ref="G1045:J1045"/>
    <mergeCell ref="G1046:J1046"/>
    <mergeCell ref="G1052:J1052"/>
    <mergeCell ref="G1053:J1053"/>
    <mergeCell ref="G1054:J1054"/>
    <mergeCell ref="G1056:J1056"/>
    <mergeCell ref="G1050:J1050"/>
    <mergeCell ref="G1051:J1051"/>
    <mergeCell ref="G1048:J1048"/>
    <mergeCell ref="G1049:J1049"/>
    <mergeCell ref="G1055:J1055"/>
    <mergeCell ref="G1033:J1033"/>
    <mergeCell ref="G1034:J1034"/>
    <mergeCell ref="D935:D965"/>
    <mergeCell ref="G935:J935"/>
    <mergeCell ref="G1014:J1014"/>
    <mergeCell ref="G998:J998"/>
    <mergeCell ref="G1004:J1004"/>
    <mergeCell ref="B935:B965"/>
    <mergeCell ref="B966:B996"/>
    <mergeCell ref="B997:B1027"/>
    <mergeCell ref="G965:J965"/>
    <mergeCell ref="G996:J996"/>
    <mergeCell ref="G1027:J1027"/>
    <mergeCell ref="G1009:J1009"/>
    <mergeCell ref="A1028:A1058"/>
    <mergeCell ref="C1028:C1058"/>
    <mergeCell ref="D1028:D1058"/>
    <mergeCell ref="G1028:J1028"/>
    <mergeCell ref="D997:D1027"/>
    <mergeCell ref="G997:J997"/>
    <mergeCell ref="G992:J992"/>
    <mergeCell ref="G994:J994"/>
    <mergeCell ref="G982:J982"/>
    <mergeCell ref="G987:J987"/>
    <mergeCell ref="G988:J988"/>
    <mergeCell ref="G989:J989"/>
    <mergeCell ref="C997:C1027"/>
    <mergeCell ref="G1011:J1011"/>
    <mergeCell ref="G980:J980"/>
    <mergeCell ref="G985:J985"/>
    <mergeCell ref="G986:J986"/>
    <mergeCell ref="G1021:J1021"/>
    <mergeCell ref="E1028:E1058"/>
    <mergeCell ref="G1044:J1044"/>
    <mergeCell ref="A935:A965"/>
    <mergeCell ref="G475:J475"/>
    <mergeCell ref="G444:J444"/>
    <mergeCell ref="A966:A996"/>
    <mergeCell ref="C966:C996"/>
    <mergeCell ref="D966:D996"/>
    <mergeCell ref="G966:J966"/>
    <mergeCell ref="G967:J967"/>
    <mergeCell ref="G973:J973"/>
    <mergeCell ref="G1015:J1015"/>
    <mergeCell ref="G974:J974"/>
    <mergeCell ref="G975:J975"/>
    <mergeCell ref="G995:J995"/>
    <mergeCell ref="G976:J976"/>
    <mergeCell ref="G978:J978"/>
    <mergeCell ref="G979:J979"/>
    <mergeCell ref="G981:J981"/>
    <mergeCell ref="G983:J983"/>
    <mergeCell ref="G984:J984"/>
    <mergeCell ref="G990:J990"/>
    <mergeCell ref="E966:E996"/>
    <mergeCell ref="E997:E1027"/>
    <mergeCell ref="G971:J971"/>
    <mergeCell ref="G1002:J1002"/>
    <mergeCell ref="G1026:J1026"/>
    <mergeCell ref="G1007:J1007"/>
    <mergeCell ref="G1025:J1025"/>
    <mergeCell ref="G1008:J1008"/>
    <mergeCell ref="G1022:J1022"/>
    <mergeCell ref="G1023:J1023"/>
    <mergeCell ref="G1024:J1024"/>
    <mergeCell ref="C935:C965"/>
    <mergeCell ref="G55:J55"/>
    <mergeCell ref="G56:J56"/>
    <mergeCell ref="G558:J558"/>
    <mergeCell ref="G560:J560"/>
    <mergeCell ref="A531:L531"/>
    <mergeCell ref="G661:J661"/>
    <mergeCell ref="G442:J442"/>
    <mergeCell ref="G513:J513"/>
    <mergeCell ref="G514:J514"/>
    <mergeCell ref="G519:J519"/>
    <mergeCell ref="G47:J47"/>
    <mergeCell ref="G48:J48"/>
    <mergeCell ref="G50:J50"/>
    <mergeCell ref="G52:J52"/>
    <mergeCell ref="E500:E530"/>
    <mergeCell ref="G516:J516"/>
    <mergeCell ref="G631:J631"/>
    <mergeCell ref="G524:J524"/>
    <mergeCell ref="A656:A686"/>
    <mergeCell ref="C656:C686"/>
    <mergeCell ref="G672:J672"/>
    <mergeCell ref="G660:J660"/>
    <mergeCell ref="G467:J467"/>
    <mergeCell ref="G495:J495"/>
    <mergeCell ref="G497:J497"/>
    <mergeCell ref="G494:J494"/>
    <mergeCell ref="G443:J443"/>
    <mergeCell ref="G474:J474"/>
    <mergeCell ref="G449:J449"/>
    <mergeCell ref="E625:E655"/>
    <mergeCell ref="E656:E686"/>
    <mergeCell ref="G666:J666"/>
    <mergeCell ref="E904:E934"/>
    <mergeCell ref="E935:E965"/>
    <mergeCell ref="G640:J640"/>
    <mergeCell ref="G642:J642"/>
    <mergeCell ref="G643:J643"/>
    <mergeCell ref="G649:J649"/>
    <mergeCell ref="G650:J650"/>
    <mergeCell ref="G651:J651"/>
    <mergeCell ref="G653:J653"/>
    <mergeCell ref="G646:J646"/>
    <mergeCell ref="G641:J641"/>
    <mergeCell ref="G655:J655"/>
    <mergeCell ref="G647:J647"/>
    <mergeCell ref="G648:J648"/>
    <mergeCell ref="G644:J644"/>
    <mergeCell ref="G645:J645"/>
    <mergeCell ref="G671:J671"/>
    <mergeCell ref="G702:J702"/>
    <mergeCell ref="G704:J704"/>
    <mergeCell ref="G670:J670"/>
    <mergeCell ref="G656:J656"/>
    <mergeCell ref="G667:J667"/>
    <mergeCell ref="G675:J675"/>
    <mergeCell ref="G705:J705"/>
    <mergeCell ref="G755:J755"/>
    <mergeCell ref="G724:J724"/>
    <mergeCell ref="E718:E748"/>
    <mergeCell ref="G927:J927"/>
    <mergeCell ref="G838:J838"/>
    <mergeCell ref="G869:J869"/>
    <mergeCell ref="E811:E841"/>
    <mergeCell ref="G794:J794"/>
    <mergeCell ref="G639:J639"/>
    <mergeCell ref="E532:E562"/>
    <mergeCell ref="G669:J669"/>
    <mergeCell ref="G621:J621"/>
    <mergeCell ref="G652:J652"/>
    <mergeCell ref="G664:J664"/>
    <mergeCell ref="G677:J677"/>
    <mergeCell ref="G678:J678"/>
    <mergeCell ref="G614:J614"/>
    <mergeCell ref="G676:J676"/>
    <mergeCell ref="E687:E717"/>
    <mergeCell ref="G680:J680"/>
    <mergeCell ref="G681:J681"/>
    <mergeCell ref="G684:J684"/>
    <mergeCell ref="G682:J682"/>
    <mergeCell ref="G715:J715"/>
    <mergeCell ref="G693:J693"/>
    <mergeCell ref="G711:J711"/>
    <mergeCell ref="G568:J568"/>
    <mergeCell ref="G585:J585"/>
    <mergeCell ref="G586:J586"/>
    <mergeCell ref="G579:J579"/>
    <mergeCell ref="G593:J593"/>
    <mergeCell ref="G569:J569"/>
    <mergeCell ref="G572:J572"/>
    <mergeCell ref="G615:J615"/>
    <mergeCell ref="G688:J688"/>
    <mergeCell ref="G694:J694"/>
    <mergeCell ref="G695:J695"/>
    <mergeCell ref="G716:J716"/>
    <mergeCell ref="G697:J697"/>
    <mergeCell ref="G699:J699"/>
    <mergeCell ref="E66:E96"/>
    <mergeCell ref="E97:E127"/>
    <mergeCell ref="E128:E158"/>
    <mergeCell ref="E159:E189"/>
    <mergeCell ref="E190:E220"/>
    <mergeCell ref="E221:E251"/>
    <mergeCell ref="E252:E282"/>
    <mergeCell ref="E283:E313"/>
    <mergeCell ref="E314:E344"/>
    <mergeCell ref="E345:E375"/>
    <mergeCell ref="E376:E406"/>
    <mergeCell ref="E407:E437"/>
    <mergeCell ref="G165:J165"/>
    <mergeCell ref="G134:J134"/>
    <mergeCell ref="G103:J103"/>
    <mergeCell ref="G72:J72"/>
    <mergeCell ref="G93:J93"/>
    <mergeCell ref="G124:J124"/>
    <mergeCell ref="G155:J155"/>
    <mergeCell ref="G186:J186"/>
    <mergeCell ref="G411:J411"/>
    <mergeCell ref="G380:J380"/>
    <mergeCell ref="G349:J349"/>
    <mergeCell ref="G408:J408"/>
    <mergeCell ref="G414:J414"/>
    <mergeCell ref="G415:J415"/>
    <mergeCell ref="G436:J436"/>
    <mergeCell ref="G377:J377"/>
    <mergeCell ref="G346:J346"/>
    <mergeCell ref="G352:J352"/>
    <mergeCell ref="G353:J353"/>
    <mergeCell ref="G354:J354"/>
    <mergeCell ref="G382:J382"/>
    <mergeCell ref="G351:J351"/>
    <mergeCell ref="G320:J320"/>
    <mergeCell ref="G289:J289"/>
    <mergeCell ref="G258:J258"/>
    <mergeCell ref="G227:J227"/>
    <mergeCell ref="G196:J196"/>
    <mergeCell ref="G372:J372"/>
    <mergeCell ref="G538:J538"/>
    <mergeCell ref="G698:J698"/>
    <mergeCell ref="G665:J665"/>
    <mergeCell ref="G685:J685"/>
    <mergeCell ref="G668:J668"/>
    <mergeCell ref="G633:J633"/>
    <mergeCell ref="G662:J662"/>
    <mergeCell ref="G683:J683"/>
    <mergeCell ref="G457:J457"/>
    <mergeCell ref="G458:J458"/>
    <mergeCell ref="G485:J485"/>
    <mergeCell ref="G403:J403"/>
    <mergeCell ref="G434:J434"/>
    <mergeCell ref="G465:J465"/>
    <mergeCell ref="G496:J496"/>
    <mergeCell ref="G527:J527"/>
    <mergeCell ref="G559:J559"/>
    <mergeCell ref="G590:J590"/>
    <mergeCell ref="G592:J592"/>
    <mergeCell ref="G679:J679"/>
    <mergeCell ref="G657:J657"/>
    <mergeCell ref="G663:J663"/>
    <mergeCell ref="G525:J525"/>
    <mergeCell ref="G696:J696"/>
    <mergeCell ref="G910:J910"/>
    <mergeCell ref="G879:J879"/>
    <mergeCell ref="G848:J848"/>
    <mergeCell ref="G817:J817"/>
    <mergeCell ref="G1016:J1016"/>
    <mergeCell ref="G626:J626"/>
    <mergeCell ref="G1017:J1017"/>
    <mergeCell ref="G1018:J1018"/>
    <mergeCell ref="G1019:J1019"/>
    <mergeCell ref="G1020:J1020"/>
    <mergeCell ref="G748:J748"/>
    <mergeCell ref="G632:J632"/>
    <mergeCell ref="G636:J636"/>
    <mergeCell ref="G712:J712"/>
    <mergeCell ref="G713:J713"/>
    <mergeCell ref="G856:J856"/>
    <mergeCell ref="G861:J861"/>
    <mergeCell ref="G786:J786"/>
    <mergeCell ref="G991:J991"/>
    <mergeCell ref="G1012:J1012"/>
    <mergeCell ref="G776:J776"/>
    <mergeCell ref="G920:J920"/>
    <mergeCell ref="G934:J934"/>
    <mergeCell ref="G931:J931"/>
    <mergeCell ref="G962:J962"/>
    <mergeCell ref="G993:J993"/>
    <mergeCell ref="G1003:J1003"/>
    <mergeCell ref="G972:J972"/>
    <mergeCell ref="G941:J941"/>
    <mergeCell ref="G1005:J1005"/>
    <mergeCell ref="G1006:J1006"/>
    <mergeCell ref="G1013:J1013"/>
  </mergeCells>
  <pageMargins left="0.25" right="0.25" top="0.36" bottom="0.17" header="0.3" footer="0.17"/>
  <pageSetup paperSize="9" scale="49" fitToHeight="0" orientation="portrait" r:id="rId1"/>
  <rowBreaks count="1" manualBreakCount="1">
    <brk id="689" max="9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5">
    <tabColor rgb="FFFFFF00"/>
    <pageSetUpPr fitToPage="1"/>
  </sheetPr>
  <dimension ref="A1:L1025"/>
  <sheetViews>
    <sheetView zoomScale="65" zoomScaleNormal="65" zoomScaleSheetLayoutView="85" workbookViewId="0">
      <selection sqref="A1:L1"/>
    </sheetView>
  </sheetViews>
  <sheetFormatPr defaultRowHeight="19.5" x14ac:dyDescent="0.3"/>
  <cols>
    <col min="1" max="2" width="4.7109375" style="29" customWidth="1"/>
    <col min="3" max="3" width="21.7109375" style="323" customWidth="1"/>
    <col min="4" max="4" width="71.7109375" style="9" customWidth="1"/>
    <col min="5" max="5" width="30.7109375" style="9" customWidth="1"/>
    <col min="6" max="6" width="32.7109375" style="17" customWidth="1"/>
    <col min="7" max="7" width="8.28515625" style="115" customWidth="1"/>
    <col min="8" max="8" width="8.28515625" style="116" customWidth="1"/>
    <col min="9" max="9" width="8.28515625" style="117" customWidth="1"/>
    <col min="10" max="10" width="8.28515625" style="118" customWidth="1"/>
    <col min="11" max="11" width="11.7109375" style="118" customWidth="1"/>
    <col min="12" max="12" width="32.28515625" style="330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1667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.6" customHeight="1" x14ac:dyDescent="0.25">
      <c r="A4" s="549">
        <v>1</v>
      </c>
      <c r="B4" s="551"/>
      <c r="C4" s="455" t="s">
        <v>1622</v>
      </c>
      <c r="D4" s="520"/>
      <c r="E4" s="448"/>
      <c r="F4" s="110" t="s">
        <v>81</v>
      </c>
      <c r="G4" s="524" t="s">
        <v>6</v>
      </c>
      <c r="H4" s="524"/>
      <c r="I4" s="524"/>
      <c r="J4" s="524"/>
      <c r="K4" s="560">
        <v>3</v>
      </c>
      <c r="L4" s="498">
        <v>18995</v>
      </c>
    </row>
    <row r="5" spans="1:12" ht="15.6" customHeight="1" x14ac:dyDescent="0.25">
      <c r="A5" s="550"/>
      <c r="B5" s="552"/>
      <c r="C5" s="455"/>
      <c r="D5" s="521"/>
      <c r="E5" s="448"/>
      <c r="F5" s="110" t="s">
        <v>80</v>
      </c>
      <c r="G5" s="469">
        <v>52</v>
      </c>
      <c r="H5" s="469"/>
      <c r="I5" s="469"/>
      <c r="J5" s="469"/>
      <c r="K5" s="502"/>
      <c r="L5" s="499"/>
    </row>
    <row r="6" spans="1:12" ht="15.6" customHeight="1" x14ac:dyDescent="0.25">
      <c r="A6" s="550"/>
      <c r="B6" s="552"/>
      <c r="C6" s="455"/>
      <c r="D6" s="521"/>
      <c r="E6" s="448"/>
      <c r="F6" s="110" t="s">
        <v>8</v>
      </c>
      <c r="G6" s="240">
        <v>3000</v>
      </c>
      <c r="H6" s="241">
        <v>4000</v>
      </c>
      <c r="I6" s="312">
        <v>5000</v>
      </c>
      <c r="J6" s="242">
        <v>6000</v>
      </c>
      <c r="K6" s="502"/>
      <c r="L6" s="499"/>
    </row>
    <row r="7" spans="1:12" ht="15.6" customHeight="1" x14ac:dyDescent="0.25">
      <c r="A7" s="550"/>
      <c r="B7" s="552"/>
      <c r="C7" s="455"/>
      <c r="D7" s="521"/>
      <c r="E7" s="448"/>
      <c r="F7" s="110" t="s">
        <v>817</v>
      </c>
      <c r="G7" s="243">
        <f>G5*114</f>
        <v>5928</v>
      </c>
      <c r="H7" s="244">
        <f>G5*128</f>
        <v>6656</v>
      </c>
      <c r="I7" s="313">
        <f>G5*143</f>
        <v>7436</v>
      </c>
      <c r="J7" s="245">
        <f>G5*148</f>
        <v>7696</v>
      </c>
      <c r="K7" s="502"/>
      <c r="L7" s="499"/>
    </row>
    <row r="8" spans="1:12" ht="15.6" customHeight="1" x14ac:dyDescent="0.25">
      <c r="A8" s="550"/>
      <c r="B8" s="552"/>
      <c r="C8" s="455"/>
      <c r="D8" s="521"/>
      <c r="E8" s="448"/>
      <c r="F8" s="110" t="s">
        <v>1269</v>
      </c>
      <c r="G8" s="451">
        <v>0.98</v>
      </c>
      <c r="H8" s="451"/>
      <c r="I8" s="451"/>
      <c r="J8" s="451"/>
      <c r="K8" s="502"/>
      <c r="L8" s="499"/>
    </row>
    <row r="9" spans="1:12" ht="15.6" customHeight="1" x14ac:dyDescent="0.25">
      <c r="A9" s="550"/>
      <c r="B9" s="552"/>
      <c r="C9" s="455"/>
      <c r="D9" s="521"/>
      <c r="E9" s="448"/>
      <c r="F9" s="93" t="s">
        <v>699</v>
      </c>
      <c r="G9" s="523" t="s">
        <v>700</v>
      </c>
      <c r="H9" s="523"/>
      <c r="I9" s="523"/>
      <c r="J9" s="523"/>
      <c r="K9" s="502"/>
      <c r="L9" s="499"/>
    </row>
    <row r="10" spans="1:12" ht="15.6" customHeight="1" x14ac:dyDescent="0.25">
      <c r="A10" s="550"/>
      <c r="B10" s="552"/>
      <c r="C10" s="455"/>
      <c r="D10" s="521"/>
      <c r="E10" s="448"/>
      <c r="F10" s="93" t="s">
        <v>1181</v>
      </c>
      <c r="G10" s="462" t="s">
        <v>1179</v>
      </c>
      <c r="H10" s="463"/>
      <c r="I10" s="463"/>
      <c r="J10" s="464"/>
      <c r="K10" s="502"/>
      <c r="L10" s="499"/>
    </row>
    <row r="11" spans="1:12" ht="15.6" customHeight="1" x14ac:dyDescent="0.25">
      <c r="A11" s="550"/>
      <c r="B11" s="552"/>
      <c r="C11" s="455"/>
      <c r="D11" s="521"/>
      <c r="E11" s="448"/>
      <c r="F11" s="110" t="s">
        <v>83</v>
      </c>
      <c r="G11" s="524">
        <v>66</v>
      </c>
      <c r="H11" s="524"/>
      <c r="I11" s="524"/>
      <c r="J11" s="524"/>
      <c r="K11" s="502"/>
      <c r="L11" s="499"/>
    </row>
    <row r="12" spans="1:12" ht="15.6" customHeight="1" x14ac:dyDescent="0.25">
      <c r="A12" s="550"/>
      <c r="B12" s="552"/>
      <c r="C12" s="455"/>
      <c r="D12" s="521"/>
      <c r="E12" s="448"/>
      <c r="F12" s="110" t="s">
        <v>396</v>
      </c>
      <c r="G12" s="548" t="s">
        <v>397</v>
      </c>
      <c r="H12" s="524"/>
      <c r="I12" s="524"/>
      <c r="J12" s="524"/>
      <c r="K12" s="502"/>
      <c r="L12" s="499"/>
    </row>
    <row r="13" spans="1:12" ht="15.6" customHeight="1" x14ac:dyDescent="0.25">
      <c r="A13" s="550"/>
      <c r="B13" s="552"/>
      <c r="C13" s="455"/>
      <c r="D13" s="521"/>
      <c r="E13" s="448"/>
      <c r="F13" s="110" t="s">
        <v>3</v>
      </c>
      <c r="G13" s="524" t="s">
        <v>211</v>
      </c>
      <c r="H13" s="524"/>
      <c r="I13" s="524"/>
      <c r="J13" s="524"/>
      <c r="K13" s="502"/>
      <c r="L13" s="499"/>
    </row>
    <row r="14" spans="1:12" ht="15.6" customHeight="1" x14ac:dyDescent="0.25">
      <c r="A14" s="550"/>
      <c r="B14" s="552"/>
      <c r="C14" s="455"/>
      <c r="D14" s="521"/>
      <c r="E14" s="448"/>
      <c r="F14" s="93" t="s">
        <v>379</v>
      </c>
      <c r="G14" s="523" t="s">
        <v>380</v>
      </c>
      <c r="H14" s="523"/>
      <c r="I14" s="523"/>
      <c r="J14" s="523"/>
      <c r="K14" s="502"/>
      <c r="L14" s="499"/>
    </row>
    <row r="15" spans="1:12" ht="15.6" customHeight="1" x14ac:dyDescent="0.25">
      <c r="A15" s="550"/>
      <c r="B15" s="552"/>
      <c r="C15" s="455"/>
      <c r="D15" s="521"/>
      <c r="E15" s="448"/>
      <c r="F15" s="93" t="s">
        <v>701</v>
      </c>
      <c r="G15" s="523">
        <v>100000</v>
      </c>
      <c r="H15" s="523"/>
      <c r="I15" s="523"/>
      <c r="J15" s="523"/>
      <c r="K15" s="502"/>
      <c r="L15" s="499"/>
    </row>
    <row r="16" spans="1:12" ht="15.6" customHeight="1" x14ac:dyDescent="0.25">
      <c r="A16" s="550"/>
      <c r="B16" s="552"/>
      <c r="C16" s="455"/>
      <c r="D16" s="521"/>
      <c r="E16" s="448"/>
      <c r="F16" s="93" t="s">
        <v>257</v>
      </c>
      <c r="G16" s="523" t="s">
        <v>391</v>
      </c>
      <c r="H16" s="523"/>
      <c r="I16" s="523"/>
      <c r="J16" s="523"/>
      <c r="K16" s="502"/>
      <c r="L16" s="499"/>
    </row>
    <row r="17" spans="1:12" ht="15.6" customHeight="1" x14ac:dyDescent="0.25">
      <c r="A17" s="550"/>
      <c r="B17" s="552"/>
      <c r="C17" s="455"/>
      <c r="D17" s="521"/>
      <c r="E17" s="448"/>
      <c r="F17" s="93" t="s">
        <v>376</v>
      </c>
      <c r="G17" s="523" t="s">
        <v>392</v>
      </c>
      <c r="H17" s="523"/>
      <c r="I17" s="523"/>
      <c r="J17" s="523"/>
      <c r="K17" s="502"/>
      <c r="L17" s="499"/>
    </row>
    <row r="18" spans="1:12" ht="15.6" customHeight="1" x14ac:dyDescent="0.25">
      <c r="A18" s="550"/>
      <c r="B18" s="552"/>
      <c r="C18" s="455"/>
      <c r="D18" s="521"/>
      <c r="E18" s="448"/>
      <c r="F18" s="93" t="s">
        <v>702</v>
      </c>
      <c r="G18" s="523" t="s">
        <v>709</v>
      </c>
      <c r="H18" s="523"/>
      <c r="I18" s="523"/>
      <c r="J18" s="523"/>
      <c r="K18" s="502"/>
      <c r="L18" s="499"/>
    </row>
    <row r="19" spans="1:12" ht="15.6" customHeight="1" x14ac:dyDescent="0.25">
      <c r="A19" s="550"/>
      <c r="B19" s="552"/>
      <c r="C19" s="455"/>
      <c r="D19" s="521"/>
      <c r="E19" s="448"/>
      <c r="F19" s="93" t="s">
        <v>381</v>
      </c>
      <c r="G19" s="523" t="s">
        <v>382</v>
      </c>
      <c r="H19" s="523"/>
      <c r="I19" s="523"/>
      <c r="J19" s="523"/>
      <c r="K19" s="502"/>
      <c r="L19" s="500"/>
    </row>
    <row r="20" spans="1:12" ht="15.6" customHeight="1" x14ac:dyDescent="0.25">
      <c r="A20" s="550"/>
      <c r="B20" s="552"/>
      <c r="C20" s="455"/>
      <c r="D20" s="521"/>
      <c r="E20" s="448"/>
      <c r="F20" s="94" t="s">
        <v>358</v>
      </c>
      <c r="G20" s="523" t="s">
        <v>900</v>
      </c>
      <c r="H20" s="523"/>
      <c r="I20" s="523"/>
      <c r="J20" s="523"/>
      <c r="K20" s="571">
        <v>5</v>
      </c>
      <c r="L20" s="443">
        <v>20325</v>
      </c>
    </row>
    <row r="21" spans="1:12" ht="15.6" customHeight="1" x14ac:dyDescent="0.25">
      <c r="A21" s="550"/>
      <c r="B21" s="552"/>
      <c r="C21" s="455"/>
      <c r="D21" s="521"/>
      <c r="E21" s="448"/>
      <c r="F21" s="93" t="s">
        <v>383</v>
      </c>
      <c r="G21" s="523" t="s">
        <v>384</v>
      </c>
      <c r="H21" s="523"/>
      <c r="I21" s="523"/>
      <c r="J21" s="523"/>
      <c r="K21" s="572"/>
      <c r="L21" s="444"/>
    </row>
    <row r="22" spans="1:12" ht="15.6" customHeight="1" x14ac:dyDescent="0.25">
      <c r="A22" s="550"/>
      <c r="B22" s="552"/>
      <c r="C22" s="455"/>
      <c r="D22" s="521"/>
      <c r="E22" s="448"/>
      <c r="F22" s="93" t="s">
        <v>389</v>
      </c>
      <c r="G22" s="523" t="s">
        <v>390</v>
      </c>
      <c r="H22" s="523"/>
      <c r="I22" s="523"/>
      <c r="J22" s="523"/>
      <c r="K22" s="572"/>
      <c r="L22" s="444"/>
    </row>
    <row r="23" spans="1:12" ht="15.6" customHeight="1" x14ac:dyDescent="0.25">
      <c r="A23" s="550"/>
      <c r="B23" s="552"/>
      <c r="C23" s="455"/>
      <c r="D23" s="521"/>
      <c r="E23" s="448"/>
      <c r="F23" s="93" t="s">
        <v>704</v>
      </c>
      <c r="G23" s="523" t="s">
        <v>705</v>
      </c>
      <c r="H23" s="523"/>
      <c r="I23" s="523"/>
      <c r="J23" s="523"/>
      <c r="K23" s="572"/>
      <c r="L23" s="444"/>
    </row>
    <row r="24" spans="1:12" ht="15.6" customHeight="1" x14ac:dyDescent="0.25">
      <c r="A24" s="550"/>
      <c r="B24" s="552"/>
      <c r="C24" s="455"/>
      <c r="D24" s="521"/>
      <c r="E24" s="448"/>
      <c r="F24" s="93" t="s">
        <v>706</v>
      </c>
      <c r="G24" s="523" t="s">
        <v>390</v>
      </c>
      <c r="H24" s="523"/>
      <c r="I24" s="523"/>
      <c r="J24" s="523"/>
      <c r="K24" s="572"/>
      <c r="L24" s="444"/>
    </row>
    <row r="25" spans="1:12" ht="15.6" customHeight="1" x14ac:dyDescent="0.25">
      <c r="A25" s="550"/>
      <c r="B25" s="552"/>
      <c r="C25" s="455"/>
      <c r="D25" s="521"/>
      <c r="E25" s="448"/>
      <c r="F25" s="93" t="s">
        <v>1271</v>
      </c>
      <c r="G25" s="523" t="s">
        <v>390</v>
      </c>
      <c r="H25" s="523"/>
      <c r="I25" s="523"/>
      <c r="J25" s="523"/>
      <c r="K25" s="572"/>
      <c r="L25" s="444"/>
    </row>
    <row r="26" spans="1:12" ht="15.6" customHeight="1" x14ac:dyDescent="0.25">
      <c r="A26" s="550"/>
      <c r="B26" s="552"/>
      <c r="C26" s="455"/>
      <c r="D26" s="521"/>
      <c r="E26" s="448"/>
      <c r="F26" s="93" t="s">
        <v>707</v>
      </c>
      <c r="G26" s="523" t="s">
        <v>1270</v>
      </c>
      <c r="H26" s="523"/>
      <c r="I26" s="523"/>
      <c r="J26" s="523"/>
      <c r="K26" s="572"/>
      <c r="L26" s="444"/>
    </row>
    <row r="27" spans="1:12" ht="15.6" customHeight="1" x14ac:dyDescent="0.25">
      <c r="A27" s="550"/>
      <c r="B27" s="552"/>
      <c r="C27" s="455"/>
      <c r="D27" s="521"/>
      <c r="E27" s="448"/>
      <c r="F27" s="93" t="s">
        <v>708</v>
      </c>
      <c r="G27" s="523" t="s">
        <v>390</v>
      </c>
      <c r="H27" s="523"/>
      <c r="I27" s="523"/>
      <c r="J27" s="523"/>
      <c r="K27" s="572"/>
      <c r="L27" s="444"/>
    </row>
    <row r="28" spans="1:12" ht="15.6" customHeight="1" x14ac:dyDescent="0.25">
      <c r="A28" s="550"/>
      <c r="B28" s="552"/>
      <c r="C28" s="455"/>
      <c r="D28" s="521"/>
      <c r="E28" s="448"/>
      <c r="F28" s="93" t="s">
        <v>377</v>
      </c>
      <c r="G28" s="523" t="s">
        <v>387</v>
      </c>
      <c r="H28" s="523"/>
      <c r="I28" s="523"/>
      <c r="J28" s="523"/>
      <c r="K28" s="572"/>
      <c r="L28" s="444"/>
    </row>
    <row r="29" spans="1:12" ht="15.6" customHeight="1" x14ac:dyDescent="0.25">
      <c r="A29" s="550"/>
      <c r="B29" s="552"/>
      <c r="C29" s="455"/>
      <c r="D29" s="521"/>
      <c r="E29" s="448"/>
      <c r="F29" s="93" t="s">
        <v>388</v>
      </c>
      <c r="G29" s="523" t="s">
        <v>393</v>
      </c>
      <c r="H29" s="523"/>
      <c r="I29" s="523"/>
      <c r="J29" s="523"/>
      <c r="K29" s="572"/>
      <c r="L29" s="444"/>
    </row>
    <row r="30" spans="1:12" ht="15.6" customHeight="1" x14ac:dyDescent="0.25">
      <c r="A30" s="550"/>
      <c r="B30" s="552"/>
      <c r="C30" s="455"/>
      <c r="D30" s="521"/>
      <c r="E30" s="448"/>
      <c r="F30" s="93" t="s">
        <v>562</v>
      </c>
      <c r="G30" s="523" t="s">
        <v>1024</v>
      </c>
      <c r="H30" s="523"/>
      <c r="I30" s="523"/>
      <c r="J30" s="523"/>
      <c r="K30" s="572"/>
      <c r="L30" s="444"/>
    </row>
    <row r="31" spans="1:12" ht="15.6" customHeight="1" x14ac:dyDescent="0.25">
      <c r="A31" s="550"/>
      <c r="B31" s="552"/>
      <c r="C31" s="455"/>
      <c r="D31" s="521"/>
      <c r="E31" s="448"/>
      <c r="F31" s="93" t="s">
        <v>1183</v>
      </c>
      <c r="G31" s="573" t="s">
        <v>1180</v>
      </c>
      <c r="H31" s="574"/>
      <c r="I31" s="574"/>
      <c r="J31" s="575"/>
      <c r="K31" s="572"/>
      <c r="L31" s="444"/>
    </row>
    <row r="32" spans="1:12" ht="15.6" customHeight="1" x14ac:dyDescent="0.25">
      <c r="A32" s="550"/>
      <c r="B32" s="552"/>
      <c r="C32" s="455"/>
      <c r="D32" s="521"/>
      <c r="E32" s="448"/>
      <c r="F32" s="93" t="s">
        <v>570</v>
      </c>
      <c r="G32" s="523" t="s">
        <v>613</v>
      </c>
      <c r="H32" s="523"/>
      <c r="I32" s="523"/>
      <c r="J32" s="523"/>
      <c r="K32" s="572"/>
      <c r="L32" s="444"/>
    </row>
    <row r="33" spans="1:12" ht="15.6" customHeight="1" x14ac:dyDescent="0.25">
      <c r="A33" s="550"/>
      <c r="B33" s="552"/>
      <c r="C33" s="455"/>
      <c r="D33" s="521"/>
      <c r="E33" s="448"/>
      <c r="F33" s="111" t="s">
        <v>84</v>
      </c>
      <c r="G33" s="526">
        <v>2.2000000000000002</v>
      </c>
      <c r="H33" s="526"/>
      <c r="I33" s="526"/>
      <c r="J33" s="526"/>
      <c r="K33" s="572"/>
      <c r="L33" s="444"/>
    </row>
    <row r="34" spans="1:12" ht="15.6" customHeight="1" x14ac:dyDescent="0.25">
      <c r="A34" s="550"/>
      <c r="B34" s="553"/>
      <c r="C34" s="455"/>
      <c r="D34" s="521"/>
      <c r="E34" s="448"/>
      <c r="F34" s="96" t="s">
        <v>1016</v>
      </c>
      <c r="G34" s="454">
        <v>5</v>
      </c>
      <c r="H34" s="454"/>
      <c r="I34" s="454"/>
      <c r="J34" s="454"/>
      <c r="K34" s="572"/>
      <c r="L34" s="511"/>
    </row>
    <row r="35" spans="1:12" ht="15.6" customHeight="1" x14ac:dyDescent="0.25">
      <c r="A35" s="549">
        <v>2</v>
      </c>
      <c r="B35" s="551"/>
      <c r="C35" s="455" t="s">
        <v>1623</v>
      </c>
      <c r="D35" s="520"/>
      <c r="E35" s="448"/>
      <c r="F35" s="110" t="s">
        <v>81</v>
      </c>
      <c r="G35" s="524" t="s">
        <v>6</v>
      </c>
      <c r="H35" s="524"/>
      <c r="I35" s="524"/>
      <c r="J35" s="524"/>
      <c r="K35" s="560">
        <v>3</v>
      </c>
      <c r="L35" s="498">
        <v>21370</v>
      </c>
    </row>
    <row r="36" spans="1:12" ht="15.6" customHeight="1" x14ac:dyDescent="0.25">
      <c r="A36" s="550"/>
      <c r="B36" s="552"/>
      <c r="C36" s="455"/>
      <c r="D36" s="521"/>
      <c r="E36" s="448"/>
      <c r="F36" s="110" t="s">
        <v>80</v>
      </c>
      <c r="G36" s="469">
        <v>70</v>
      </c>
      <c r="H36" s="469"/>
      <c r="I36" s="469"/>
      <c r="J36" s="469"/>
      <c r="K36" s="502"/>
      <c r="L36" s="499"/>
    </row>
    <row r="37" spans="1:12" ht="15.6" customHeight="1" x14ac:dyDescent="0.25">
      <c r="A37" s="550"/>
      <c r="B37" s="552"/>
      <c r="C37" s="455"/>
      <c r="D37" s="521"/>
      <c r="E37" s="448"/>
      <c r="F37" s="110" t="s">
        <v>8</v>
      </c>
      <c r="G37" s="240">
        <v>3000</v>
      </c>
      <c r="H37" s="241">
        <v>4000</v>
      </c>
      <c r="I37" s="312">
        <v>5000</v>
      </c>
      <c r="J37" s="242">
        <v>6000</v>
      </c>
      <c r="K37" s="502"/>
      <c r="L37" s="499"/>
    </row>
    <row r="38" spans="1:12" ht="15.6" customHeight="1" x14ac:dyDescent="0.25">
      <c r="A38" s="550"/>
      <c r="B38" s="552"/>
      <c r="C38" s="455"/>
      <c r="D38" s="521"/>
      <c r="E38" s="448"/>
      <c r="F38" s="110" t="s">
        <v>817</v>
      </c>
      <c r="G38" s="243">
        <f>G36*114</f>
        <v>7980</v>
      </c>
      <c r="H38" s="244">
        <f>G36*128</f>
        <v>8960</v>
      </c>
      <c r="I38" s="313">
        <f>G36*143</f>
        <v>10010</v>
      </c>
      <c r="J38" s="245">
        <f>G36*148</f>
        <v>10360</v>
      </c>
      <c r="K38" s="502"/>
      <c r="L38" s="499"/>
    </row>
    <row r="39" spans="1:12" ht="15.6" customHeight="1" x14ac:dyDescent="0.25">
      <c r="A39" s="550"/>
      <c r="B39" s="552"/>
      <c r="C39" s="455"/>
      <c r="D39" s="521"/>
      <c r="E39" s="448"/>
      <c r="F39" s="110" t="s">
        <v>1269</v>
      </c>
      <c r="G39" s="451">
        <v>0.98</v>
      </c>
      <c r="H39" s="451"/>
      <c r="I39" s="451"/>
      <c r="J39" s="451"/>
      <c r="K39" s="502"/>
      <c r="L39" s="499"/>
    </row>
    <row r="40" spans="1:12" ht="15.6" customHeight="1" x14ac:dyDescent="0.25">
      <c r="A40" s="550"/>
      <c r="B40" s="552"/>
      <c r="C40" s="455"/>
      <c r="D40" s="521"/>
      <c r="E40" s="448"/>
      <c r="F40" s="93" t="s">
        <v>699</v>
      </c>
      <c r="G40" s="523" t="s">
        <v>700</v>
      </c>
      <c r="H40" s="523"/>
      <c r="I40" s="523"/>
      <c r="J40" s="523"/>
      <c r="K40" s="502"/>
      <c r="L40" s="499"/>
    </row>
    <row r="41" spans="1:12" ht="15.6" customHeight="1" x14ac:dyDescent="0.25">
      <c r="A41" s="550"/>
      <c r="B41" s="552"/>
      <c r="C41" s="455"/>
      <c r="D41" s="521"/>
      <c r="E41" s="448"/>
      <c r="F41" s="93" t="s">
        <v>1181</v>
      </c>
      <c r="G41" s="462" t="s">
        <v>1179</v>
      </c>
      <c r="H41" s="463"/>
      <c r="I41" s="463"/>
      <c r="J41" s="464"/>
      <c r="K41" s="502"/>
      <c r="L41" s="499"/>
    </row>
    <row r="42" spans="1:12" ht="15.6" customHeight="1" x14ac:dyDescent="0.25">
      <c r="A42" s="550"/>
      <c r="B42" s="552"/>
      <c r="C42" s="455"/>
      <c r="D42" s="521"/>
      <c r="E42" s="448"/>
      <c r="F42" s="110" t="s">
        <v>83</v>
      </c>
      <c r="G42" s="524">
        <v>66</v>
      </c>
      <c r="H42" s="524"/>
      <c r="I42" s="524"/>
      <c r="J42" s="524"/>
      <c r="K42" s="502"/>
      <c r="L42" s="499"/>
    </row>
    <row r="43" spans="1:12" ht="15.6" customHeight="1" x14ac:dyDescent="0.25">
      <c r="A43" s="550"/>
      <c r="B43" s="552"/>
      <c r="C43" s="455"/>
      <c r="D43" s="521"/>
      <c r="E43" s="448"/>
      <c r="F43" s="110" t="s">
        <v>396</v>
      </c>
      <c r="G43" s="548" t="s">
        <v>397</v>
      </c>
      <c r="H43" s="524"/>
      <c r="I43" s="524"/>
      <c r="J43" s="524"/>
      <c r="K43" s="502"/>
      <c r="L43" s="499"/>
    </row>
    <row r="44" spans="1:12" ht="15.6" customHeight="1" x14ac:dyDescent="0.25">
      <c r="A44" s="550"/>
      <c r="B44" s="552"/>
      <c r="C44" s="455"/>
      <c r="D44" s="521"/>
      <c r="E44" s="448"/>
      <c r="F44" s="110" t="s">
        <v>3</v>
      </c>
      <c r="G44" s="524" t="s">
        <v>211</v>
      </c>
      <c r="H44" s="524"/>
      <c r="I44" s="524"/>
      <c r="J44" s="524"/>
      <c r="K44" s="502"/>
      <c r="L44" s="499"/>
    </row>
    <row r="45" spans="1:12" ht="15.6" customHeight="1" x14ac:dyDescent="0.25">
      <c r="A45" s="550"/>
      <c r="B45" s="552"/>
      <c r="C45" s="455"/>
      <c r="D45" s="521"/>
      <c r="E45" s="448"/>
      <c r="F45" s="93" t="s">
        <v>379</v>
      </c>
      <c r="G45" s="523" t="s">
        <v>380</v>
      </c>
      <c r="H45" s="523"/>
      <c r="I45" s="523"/>
      <c r="J45" s="523"/>
      <c r="K45" s="502"/>
      <c r="L45" s="499"/>
    </row>
    <row r="46" spans="1:12" ht="15.6" customHeight="1" x14ac:dyDescent="0.25">
      <c r="A46" s="550"/>
      <c r="B46" s="552"/>
      <c r="C46" s="455"/>
      <c r="D46" s="521"/>
      <c r="E46" s="448"/>
      <c r="F46" s="93" t="s">
        <v>701</v>
      </c>
      <c r="G46" s="523">
        <v>100000</v>
      </c>
      <c r="H46" s="523"/>
      <c r="I46" s="523"/>
      <c r="J46" s="523"/>
      <c r="K46" s="502"/>
      <c r="L46" s="499"/>
    </row>
    <row r="47" spans="1:12" ht="15.6" customHeight="1" x14ac:dyDescent="0.25">
      <c r="A47" s="550"/>
      <c r="B47" s="552"/>
      <c r="C47" s="455"/>
      <c r="D47" s="521"/>
      <c r="E47" s="448"/>
      <c r="F47" s="93" t="s">
        <v>257</v>
      </c>
      <c r="G47" s="523" t="s">
        <v>391</v>
      </c>
      <c r="H47" s="523"/>
      <c r="I47" s="523"/>
      <c r="J47" s="523"/>
      <c r="K47" s="502"/>
      <c r="L47" s="499"/>
    </row>
    <row r="48" spans="1:12" ht="15.6" customHeight="1" x14ac:dyDescent="0.25">
      <c r="A48" s="550"/>
      <c r="B48" s="552"/>
      <c r="C48" s="455"/>
      <c r="D48" s="521"/>
      <c r="E48" s="448"/>
      <c r="F48" s="93" t="s">
        <v>376</v>
      </c>
      <c r="G48" s="523" t="s">
        <v>392</v>
      </c>
      <c r="H48" s="523"/>
      <c r="I48" s="523"/>
      <c r="J48" s="523"/>
      <c r="K48" s="502"/>
      <c r="L48" s="499"/>
    </row>
    <row r="49" spans="1:12" ht="15.6" customHeight="1" x14ac:dyDescent="0.25">
      <c r="A49" s="550"/>
      <c r="B49" s="552"/>
      <c r="C49" s="455"/>
      <c r="D49" s="521"/>
      <c r="E49" s="448"/>
      <c r="F49" s="93" t="s">
        <v>702</v>
      </c>
      <c r="G49" s="523" t="s">
        <v>709</v>
      </c>
      <c r="H49" s="523"/>
      <c r="I49" s="523"/>
      <c r="J49" s="523"/>
      <c r="K49" s="502"/>
      <c r="L49" s="499"/>
    </row>
    <row r="50" spans="1:12" ht="15.6" customHeight="1" x14ac:dyDescent="0.25">
      <c r="A50" s="550"/>
      <c r="B50" s="552"/>
      <c r="C50" s="455"/>
      <c r="D50" s="521"/>
      <c r="E50" s="448"/>
      <c r="F50" s="93" t="s">
        <v>381</v>
      </c>
      <c r="G50" s="523" t="s">
        <v>382</v>
      </c>
      <c r="H50" s="523"/>
      <c r="I50" s="523"/>
      <c r="J50" s="523"/>
      <c r="K50" s="502"/>
      <c r="L50" s="500"/>
    </row>
    <row r="51" spans="1:12" ht="15.6" customHeight="1" x14ac:dyDescent="0.25">
      <c r="A51" s="550"/>
      <c r="B51" s="552"/>
      <c r="C51" s="455"/>
      <c r="D51" s="521"/>
      <c r="E51" s="448"/>
      <c r="F51" s="94" t="s">
        <v>358</v>
      </c>
      <c r="G51" s="523" t="s">
        <v>900</v>
      </c>
      <c r="H51" s="523"/>
      <c r="I51" s="523"/>
      <c r="J51" s="523"/>
      <c r="K51" s="571">
        <v>5</v>
      </c>
      <c r="L51" s="443">
        <v>22965</v>
      </c>
    </row>
    <row r="52" spans="1:12" ht="15.6" customHeight="1" x14ac:dyDescent="0.25">
      <c r="A52" s="550"/>
      <c r="B52" s="552"/>
      <c r="C52" s="455"/>
      <c r="D52" s="521"/>
      <c r="E52" s="448"/>
      <c r="F52" s="93" t="s">
        <v>383</v>
      </c>
      <c r="G52" s="523" t="s">
        <v>384</v>
      </c>
      <c r="H52" s="523"/>
      <c r="I52" s="523"/>
      <c r="J52" s="523"/>
      <c r="K52" s="572"/>
      <c r="L52" s="444"/>
    </row>
    <row r="53" spans="1:12" ht="15.6" customHeight="1" x14ac:dyDescent="0.25">
      <c r="A53" s="550"/>
      <c r="B53" s="552"/>
      <c r="C53" s="455"/>
      <c r="D53" s="521"/>
      <c r="E53" s="448"/>
      <c r="F53" s="93" t="s">
        <v>389</v>
      </c>
      <c r="G53" s="523" t="s">
        <v>390</v>
      </c>
      <c r="H53" s="523"/>
      <c r="I53" s="523"/>
      <c r="J53" s="523"/>
      <c r="K53" s="572"/>
      <c r="L53" s="444"/>
    </row>
    <row r="54" spans="1:12" ht="15.6" customHeight="1" x14ac:dyDescent="0.25">
      <c r="A54" s="550"/>
      <c r="B54" s="552"/>
      <c r="C54" s="455"/>
      <c r="D54" s="521"/>
      <c r="E54" s="448"/>
      <c r="F54" s="93" t="s">
        <v>704</v>
      </c>
      <c r="G54" s="523" t="s">
        <v>705</v>
      </c>
      <c r="H54" s="523"/>
      <c r="I54" s="523"/>
      <c r="J54" s="523"/>
      <c r="K54" s="572"/>
      <c r="L54" s="444"/>
    </row>
    <row r="55" spans="1:12" ht="15.6" customHeight="1" x14ac:dyDescent="0.25">
      <c r="A55" s="550"/>
      <c r="B55" s="552"/>
      <c r="C55" s="455"/>
      <c r="D55" s="521"/>
      <c r="E55" s="448"/>
      <c r="F55" s="93" t="s">
        <v>706</v>
      </c>
      <c r="G55" s="523" t="s">
        <v>390</v>
      </c>
      <c r="H55" s="523"/>
      <c r="I55" s="523"/>
      <c r="J55" s="523"/>
      <c r="K55" s="572"/>
      <c r="L55" s="444"/>
    </row>
    <row r="56" spans="1:12" ht="15.6" customHeight="1" x14ac:dyDescent="0.25">
      <c r="A56" s="550"/>
      <c r="B56" s="552"/>
      <c r="C56" s="455"/>
      <c r="D56" s="521"/>
      <c r="E56" s="448"/>
      <c r="F56" s="93" t="s">
        <v>1271</v>
      </c>
      <c r="G56" s="523" t="s">
        <v>390</v>
      </c>
      <c r="H56" s="523"/>
      <c r="I56" s="523"/>
      <c r="J56" s="523"/>
      <c r="K56" s="572"/>
      <c r="L56" s="444"/>
    </row>
    <row r="57" spans="1:12" ht="15.6" customHeight="1" x14ac:dyDescent="0.25">
      <c r="A57" s="550"/>
      <c r="B57" s="552"/>
      <c r="C57" s="455"/>
      <c r="D57" s="521"/>
      <c r="E57" s="448"/>
      <c r="F57" s="93" t="s">
        <v>707</v>
      </c>
      <c r="G57" s="523" t="s">
        <v>1270</v>
      </c>
      <c r="H57" s="523"/>
      <c r="I57" s="523"/>
      <c r="J57" s="523"/>
      <c r="K57" s="572"/>
      <c r="L57" s="444"/>
    </row>
    <row r="58" spans="1:12" ht="15.6" customHeight="1" x14ac:dyDescent="0.25">
      <c r="A58" s="550"/>
      <c r="B58" s="552"/>
      <c r="C58" s="455"/>
      <c r="D58" s="521"/>
      <c r="E58" s="448"/>
      <c r="F58" s="93" t="s">
        <v>708</v>
      </c>
      <c r="G58" s="523" t="s">
        <v>390</v>
      </c>
      <c r="H58" s="523"/>
      <c r="I58" s="523"/>
      <c r="J58" s="523"/>
      <c r="K58" s="572"/>
      <c r="L58" s="444"/>
    </row>
    <row r="59" spans="1:12" ht="15.6" customHeight="1" x14ac:dyDescent="0.25">
      <c r="A59" s="550"/>
      <c r="B59" s="552"/>
      <c r="C59" s="455"/>
      <c r="D59" s="521"/>
      <c r="E59" s="448"/>
      <c r="F59" s="93" t="s">
        <v>377</v>
      </c>
      <c r="G59" s="523" t="s">
        <v>387</v>
      </c>
      <c r="H59" s="523"/>
      <c r="I59" s="523"/>
      <c r="J59" s="523"/>
      <c r="K59" s="572"/>
      <c r="L59" s="444"/>
    </row>
    <row r="60" spans="1:12" ht="15.6" customHeight="1" x14ac:dyDescent="0.25">
      <c r="A60" s="550"/>
      <c r="B60" s="552"/>
      <c r="C60" s="455"/>
      <c r="D60" s="521"/>
      <c r="E60" s="448"/>
      <c r="F60" s="93" t="s">
        <v>388</v>
      </c>
      <c r="G60" s="523" t="s">
        <v>393</v>
      </c>
      <c r="H60" s="523"/>
      <c r="I60" s="523"/>
      <c r="J60" s="523"/>
      <c r="K60" s="572"/>
      <c r="L60" s="444"/>
    </row>
    <row r="61" spans="1:12" ht="15.6" customHeight="1" x14ac:dyDescent="0.25">
      <c r="A61" s="550"/>
      <c r="B61" s="552"/>
      <c r="C61" s="455"/>
      <c r="D61" s="521"/>
      <c r="E61" s="448"/>
      <c r="F61" s="93" t="s">
        <v>562</v>
      </c>
      <c r="G61" s="523" t="s">
        <v>1024</v>
      </c>
      <c r="H61" s="523"/>
      <c r="I61" s="523"/>
      <c r="J61" s="523"/>
      <c r="K61" s="572"/>
      <c r="L61" s="444"/>
    </row>
    <row r="62" spans="1:12" ht="15.6" customHeight="1" x14ac:dyDescent="0.25">
      <c r="A62" s="550"/>
      <c r="B62" s="552"/>
      <c r="C62" s="455"/>
      <c r="D62" s="521"/>
      <c r="E62" s="448"/>
      <c r="F62" s="93" t="s">
        <v>1183</v>
      </c>
      <c r="G62" s="573" t="s">
        <v>1180</v>
      </c>
      <c r="H62" s="574"/>
      <c r="I62" s="574"/>
      <c r="J62" s="575"/>
      <c r="K62" s="572"/>
      <c r="L62" s="444"/>
    </row>
    <row r="63" spans="1:12" ht="15.6" customHeight="1" x14ac:dyDescent="0.25">
      <c r="A63" s="550"/>
      <c r="B63" s="552"/>
      <c r="C63" s="455"/>
      <c r="D63" s="521"/>
      <c r="E63" s="448"/>
      <c r="F63" s="93" t="s">
        <v>570</v>
      </c>
      <c r="G63" s="523" t="s">
        <v>613</v>
      </c>
      <c r="H63" s="523"/>
      <c r="I63" s="523"/>
      <c r="J63" s="523"/>
      <c r="K63" s="572"/>
      <c r="L63" s="444"/>
    </row>
    <row r="64" spans="1:12" ht="15.6" customHeight="1" x14ac:dyDescent="0.25">
      <c r="A64" s="550"/>
      <c r="B64" s="552"/>
      <c r="C64" s="455"/>
      <c r="D64" s="521"/>
      <c r="E64" s="448"/>
      <c r="F64" s="111" t="s">
        <v>84</v>
      </c>
      <c r="G64" s="526">
        <v>2.2000000000000002</v>
      </c>
      <c r="H64" s="526"/>
      <c r="I64" s="526"/>
      <c r="J64" s="526"/>
      <c r="K64" s="572"/>
      <c r="L64" s="444"/>
    </row>
    <row r="65" spans="1:12" ht="15.6" customHeight="1" x14ac:dyDescent="0.25">
      <c r="A65" s="550"/>
      <c r="B65" s="553"/>
      <c r="C65" s="455"/>
      <c r="D65" s="521"/>
      <c r="E65" s="448"/>
      <c r="F65" s="96" t="s">
        <v>1016</v>
      </c>
      <c r="G65" s="454">
        <v>5</v>
      </c>
      <c r="H65" s="454"/>
      <c r="I65" s="454"/>
      <c r="J65" s="454"/>
      <c r="K65" s="572"/>
      <c r="L65" s="511"/>
    </row>
    <row r="66" spans="1:12" ht="15.6" customHeight="1" x14ac:dyDescent="0.25">
      <c r="A66" s="549">
        <v>3</v>
      </c>
      <c r="B66" s="551"/>
      <c r="C66" s="455" t="s">
        <v>1624</v>
      </c>
      <c r="D66" s="520"/>
      <c r="E66" s="448"/>
      <c r="F66" s="110" t="s">
        <v>81</v>
      </c>
      <c r="G66" s="524" t="s">
        <v>6</v>
      </c>
      <c r="H66" s="524"/>
      <c r="I66" s="524"/>
      <c r="J66" s="524"/>
      <c r="K66" s="560">
        <v>3</v>
      </c>
      <c r="L66" s="498">
        <v>24174</v>
      </c>
    </row>
    <row r="67" spans="1:12" ht="15.6" customHeight="1" x14ac:dyDescent="0.25">
      <c r="A67" s="550"/>
      <c r="B67" s="552"/>
      <c r="C67" s="455"/>
      <c r="D67" s="521"/>
      <c r="E67" s="448"/>
      <c r="F67" s="110" t="s">
        <v>80</v>
      </c>
      <c r="G67" s="469">
        <v>89</v>
      </c>
      <c r="H67" s="469"/>
      <c r="I67" s="469"/>
      <c r="J67" s="469"/>
      <c r="K67" s="502"/>
      <c r="L67" s="499"/>
    </row>
    <row r="68" spans="1:12" ht="15.6" customHeight="1" x14ac:dyDescent="0.25">
      <c r="A68" s="550"/>
      <c r="B68" s="552"/>
      <c r="C68" s="455"/>
      <c r="D68" s="521"/>
      <c r="E68" s="448"/>
      <c r="F68" s="110" t="s">
        <v>8</v>
      </c>
      <c r="G68" s="240">
        <v>3000</v>
      </c>
      <c r="H68" s="241">
        <v>4000</v>
      </c>
      <c r="I68" s="312">
        <v>5000</v>
      </c>
      <c r="J68" s="242">
        <v>6000</v>
      </c>
      <c r="K68" s="502"/>
      <c r="L68" s="499"/>
    </row>
    <row r="69" spans="1:12" ht="15.6" customHeight="1" x14ac:dyDescent="0.25">
      <c r="A69" s="550"/>
      <c r="B69" s="552"/>
      <c r="C69" s="455"/>
      <c r="D69" s="521"/>
      <c r="E69" s="448"/>
      <c r="F69" s="110" t="s">
        <v>817</v>
      </c>
      <c r="G69" s="243">
        <f>G67*114</f>
        <v>10146</v>
      </c>
      <c r="H69" s="244">
        <f>G67*128</f>
        <v>11392</v>
      </c>
      <c r="I69" s="313">
        <f>G67*143</f>
        <v>12727</v>
      </c>
      <c r="J69" s="245">
        <f>G67*148</f>
        <v>13172</v>
      </c>
      <c r="K69" s="502"/>
      <c r="L69" s="499"/>
    </row>
    <row r="70" spans="1:12" ht="15.6" customHeight="1" x14ac:dyDescent="0.25">
      <c r="A70" s="550"/>
      <c r="B70" s="552"/>
      <c r="C70" s="455"/>
      <c r="D70" s="521"/>
      <c r="E70" s="448"/>
      <c r="F70" s="110" t="s">
        <v>1269</v>
      </c>
      <c r="G70" s="451">
        <v>0.98</v>
      </c>
      <c r="H70" s="451"/>
      <c r="I70" s="451"/>
      <c r="J70" s="451"/>
      <c r="K70" s="502"/>
      <c r="L70" s="499"/>
    </row>
    <row r="71" spans="1:12" ht="15.6" customHeight="1" x14ac:dyDescent="0.25">
      <c r="A71" s="550"/>
      <c r="B71" s="552"/>
      <c r="C71" s="455"/>
      <c r="D71" s="521"/>
      <c r="E71" s="448"/>
      <c r="F71" s="93" t="s">
        <v>699</v>
      </c>
      <c r="G71" s="523" t="s">
        <v>700</v>
      </c>
      <c r="H71" s="523"/>
      <c r="I71" s="523"/>
      <c r="J71" s="523"/>
      <c r="K71" s="502"/>
      <c r="L71" s="499"/>
    </row>
    <row r="72" spans="1:12" ht="15.6" customHeight="1" x14ac:dyDescent="0.25">
      <c r="A72" s="550"/>
      <c r="B72" s="552"/>
      <c r="C72" s="455"/>
      <c r="D72" s="521"/>
      <c r="E72" s="448"/>
      <c r="F72" s="93" t="s">
        <v>1181</v>
      </c>
      <c r="G72" s="462" t="s">
        <v>1179</v>
      </c>
      <c r="H72" s="463"/>
      <c r="I72" s="463"/>
      <c r="J72" s="464"/>
      <c r="K72" s="502"/>
      <c r="L72" s="499"/>
    </row>
    <row r="73" spans="1:12" ht="15.6" customHeight="1" x14ac:dyDescent="0.25">
      <c r="A73" s="550"/>
      <c r="B73" s="552"/>
      <c r="C73" s="455"/>
      <c r="D73" s="521"/>
      <c r="E73" s="448"/>
      <c r="F73" s="110" t="s">
        <v>83</v>
      </c>
      <c r="G73" s="524">
        <v>66</v>
      </c>
      <c r="H73" s="524"/>
      <c r="I73" s="524"/>
      <c r="J73" s="524"/>
      <c r="K73" s="502"/>
      <c r="L73" s="499"/>
    </row>
    <row r="74" spans="1:12" ht="15.6" customHeight="1" x14ac:dyDescent="0.25">
      <c r="A74" s="550"/>
      <c r="B74" s="552"/>
      <c r="C74" s="455"/>
      <c r="D74" s="521"/>
      <c r="E74" s="448"/>
      <c r="F74" s="110" t="s">
        <v>396</v>
      </c>
      <c r="G74" s="548" t="s">
        <v>397</v>
      </c>
      <c r="H74" s="524"/>
      <c r="I74" s="524"/>
      <c r="J74" s="524"/>
      <c r="K74" s="502"/>
      <c r="L74" s="499"/>
    </row>
    <row r="75" spans="1:12" ht="15.6" customHeight="1" x14ac:dyDescent="0.25">
      <c r="A75" s="550"/>
      <c r="B75" s="552"/>
      <c r="C75" s="455"/>
      <c r="D75" s="521"/>
      <c r="E75" s="448"/>
      <c r="F75" s="110" t="s">
        <v>3</v>
      </c>
      <c r="G75" s="524" t="s">
        <v>212</v>
      </c>
      <c r="H75" s="524"/>
      <c r="I75" s="524"/>
      <c r="J75" s="524"/>
      <c r="K75" s="502"/>
      <c r="L75" s="499"/>
    </row>
    <row r="76" spans="1:12" ht="15.6" customHeight="1" x14ac:dyDescent="0.25">
      <c r="A76" s="550"/>
      <c r="B76" s="552"/>
      <c r="C76" s="455"/>
      <c r="D76" s="521"/>
      <c r="E76" s="448"/>
      <c r="F76" s="93" t="s">
        <v>379</v>
      </c>
      <c r="G76" s="523" t="s">
        <v>380</v>
      </c>
      <c r="H76" s="523"/>
      <c r="I76" s="523"/>
      <c r="J76" s="523"/>
      <c r="K76" s="502"/>
      <c r="L76" s="499"/>
    </row>
    <row r="77" spans="1:12" ht="15.6" customHeight="1" x14ac:dyDescent="0.25">
      <c r="A77" s="550"/>
      <c r="B77" s="552"/>
      <c r="C77" s="455"/>
      <c r="D77" s="521"/>
      <c r="E77" s="448"/>
      <c r="F77" s="93" t="s">
        <v>701</v>
      </c>
      <c r="G77" s="523">
        <v>100000</v>
      </c>
      <c r="H77" s="523"/>
      <c r="I77" s="523"/>
      <c r="J77" s="523"/>
      <c r="K77" s="502"/>
      <c r="L77" s="499"/>
    </row>
    <row r="78" spans="1:12" ht="15.6" customHeight="1" x14ac:dyDescent="0.25">
      <c r="A78" s="550"/>
      <c r="B78" s="552"/>
      <c r="C78" s="455"/>
      <c r="D78" s="521"/>
      <c r="E78" s="448"/>
      <c r="F78" s="93" t="s">
        <v>257</v>
      </c>
      <c r="G78" s="523" t="s">
        <v>391</v>
      </c>
      <c r="H78" s="523"/>
      <c r="I78" s="523"/>
      <c r="J78" s="523"/>
      <c r="K78" s="502"/>
      <c r="L78" s="499"/>
    </row>
    <row r="79" spans="1:12" ht="15.6" customHeight="1" x14ac:dyDescent="0.25">
      <c r="A79" s="550"/>
      <c r="B79" s="552"/>
      <c r="C79" s="455"/>
      <c r="D79" s="521"/>
      <c r="E79" s="448"/>
      <c r="F79" s="93" t="s">
        <v>376</v>
      </c>
      <c r="G79" s="523" t="s">
        <v>392</v>
      </c>
      <c r="H79" s="523"/>
      <c r="I79" s="523"/>
      <c r="J79" s="523"/>
      <c r="K79" s="502"/>
      <c r="L79" s="499"/>
    </row>
    <row r="80" spans="1:12" ht="15.6" customHeight="1" x14ac:dyDescent="0.25">
      <c r="A80" s="550"/>
      <c r="B80" s="552"/>
      <c r="C80" s="455"/>
      <c r="D80" s="521"/>
      <c r="E80" s="448"/>
      <c r="F80" s="93" t="s">
        <v>702</v>
      </c>
      <c r="G80" s="523" t="s">
        <v>709</v>
      </c>
      <c r="H80" s="523"/>
      <c r="I80" s="523"/>
      <c r="J80" s="523"/>
      <c r="K80" s="502"/>
      <c r="L80" s="499"/>
    </row>
    <row r="81" spans="1:12" ht="15.6" customHeight="1" x14ac:dyDescent="0.25">
      <c r="A81" s="550"/>
      <c r="B81" s="552"/>
      <c r="C81" s="455"/>
      <c r="D81" s="521"/>
      <c r="E81" s="448"/>
      <c r="F81" s="93" t="s">
        <v>381</v>
      </c>
      <c r="G81" s="523" t="s">
        <v>382</v>
      </c>
      <c r="H81" s="523"/>
      <c r="I81" s="523"/>
      <c r="J81" s="523"/>
      <c r="K81" s="502"/>
      <c r="L81" s="500"/>
    </row>
    <row r="82" spans="1:12" ht="15.6" customHeight="1" x14ac:dyDescent="0.25">
      <c r="A82" s="550"/>
      <c r="B82" s="552"/>
      <c r="C82" s="455"/>
      <c r="D82" s="521"/>
      <c r="E82" s="448"/>
      <c r="F82" s="94" t="s">
        <v>358</v>
      </c>
      <c r="G82" s="523" t="s">
        <v>900</v>
      </c>
      <c r="H82" s="523"/>
      <c r="I82" s="523"/>
      <c r="J82" s="523"/>
      <c r="K82" s="571">
        <v>5</v>
      </c>
      <c r="L82" s="443">
        <v>25866</v>
      </c>
    </row>
    <row r="83" spans="1:12" ht="15.6" customHeight="1" x14ac:dyDescent="0.25">
      <c r="A83" s="550"/>
      <c r="B83" s="552"/>
      <c r="C83" s="455"/>
      <c r="D83" s="521"/>
      <c r="E83" s="448"/>
      <c r="F83" s="93" t="s">
        <v>383</v>
      </c>
      <c r="G83" s="523" t="s">
        <v>384</v>
      </c>
      <c r="H83" s="523"/>
      <c r="I83" s="523"/>
      <c r="J83" s="523"/>
      <c r="K83" s="572"/>
      <c r="L83" s="444"/>
    </row>
    <row r="84" spans="1:12" ht="15.6" customHeight="1" x14ac:dyDescent="0.25">
      <c r="A84" s="550"/>
      <c r="B84" s="552"/>
      <c r="C84" s="455"/>
      <c r="D84" s="521"/>
      <c r="E84" s="448"/>
      <c r="F84" s="93" t="s">
        <v>389</v>
      </c>
      <c r="G84" s="523" t="s">
        <v>390</v>
      </c>
      <c r="H84" s="523"/>
      <c r="I84" s="523"/>
      <c r="J84" s="523"/>
      <c r="K84" s="572"/>
      <c r="L84" s="444"/>
    </row>
    <row r="85" spans="1:12" ht="15.6" customHeight="1" x14ac:dyDescent="0.25">
      <c r="A85" s="550"/>
      <c r="B85" s="552"/>
      <c r="C85" s="455"/>
      <c r="D85" s="521"/>
      <c r="E85" s="448"/>
      <c r="F85" s="93" t="s">
        <v>704</v>
      </c>
      <c r="G85" s="523" t="s">
        <v>705</v>
      </c>
      <c r="H85" s="523"/>
      <c r="I85" s="523"/>
      <c r="J85" s="523"/>
      <c r="K85" s="572"/>
      <c r="L85" s="444"/>
    </row>
    <row r="86" spans="1:12" ht="15.6" customHeight="1" x14ac:dyDescent="0.25">
      <c r="A86" s="550"/>
      <c r="B86" s="552"/>
      <c r="C86" s="455"/>
      <c r="D86" s="521"/>
      <c r="E86" s="448"/>
      <c r="F86" s="93" t="s">
        <v>706</v>
      </c>
      <c r="G86" s="523" t="s">
        <v>390</v>
      </c>
      <c r="H86" s="523"/>
      <c r="I86" s="523"/>
      <c r="J86" s="523"/>
      <c r="K86" s="572"/>
      <c r="L86" s="444"/>
    </row>
    <row r="87" spans="1:12" ht="15.6" customHeight="1" x14ac:dyDescent="0.25">
      <c r="A87" s="550"/>
      <c r="B87" s="552"/>
      <c r="C87" s="455"/>
      <c r="D87" s="521"/>
      <c r="E87" s="448"/>
      <c r="F87" s="93" t="s">
        <v>1271</v>
      </c>
      <c r="G87" s="523" t="s">
        <v>390</v>
      </c>
      <c r="H87" s="523"/>
      <c r="I87" s="523"/>
      <c r="J87" s="523"/>
      <c r="K87" s="572"/>
      <c r="L87" s="444"/>
    </row>
    <row r="88" spans="1:12" ht="15.6" customHeight="1" x14ac:dyDescent="0.25">
      <c r="A88" s="550"/>
      <c r="B88" s="552"/>
      <c r="C88" s="455"/>
      <c r="D88" s="521"/>
      <c r="E88" s="448"/>
      <c r="F88" s="93" t="s">
        <v>707</v>
      </c>
      <c r="G88" s="523" t="s">
        <v>1270</v>
      </c>
      <c r="H88" s="523"/>
      <c r="I88" s="523"/>
      <c r="J88" s="523"/>
      <c r="K88" s="572"/>
      <c r="L88" s="444"/>
    </row>
    <row r="89" spans="1:12" ht="15.6" customHeight="1" x14ac:dyDescent="0.25">
      <c r="A89" s="550"/>
      <c r="B89" s="552"/>
      <c r="C89" s="455"/>
      <c r="D89" s="521"/>
      <c r="E89" s="448"/>
      <c r="F89" s="93" t="s">
        <v>708</v>
      </c>
      <c r="G89" s="523" t="s">
        <v>390</v>
      </c>
      <c r="H89" s="523"/>
      <c r="I89" s="523"/>
      <c r="J89" s="523"/>
      <c r="K89" s="572"/>
      <c r="L89" s="444"/>
    </row>
    <row r="90" spans="1:12" ht="15.6" customHeight="1" x14ac:dyDescent="0.25">
      <c r="A90" s="550"/>
      <c r="B90" s="552"/>
      <c r="C90" s="455"/>
      <c r="D90" s="521"/>
      <c r="E90" s="448"/>
      <c r="F90" s="93" t="s">
        <v>377</v>
      </c>
      <c r="G90" s="523" t="s">
        <v>387</v>
      </c>
      <c r="H90" s="523"/>
      <c r="I90" s="523"/>
      <c r="J90" s="523"/>
      <c r="K90" s="572"/>
      <c r="L90" s="444"/>
    </row>
    <row r="91" spans="1:12" ht="15.6" customHeight="1" x14ac:dyDescent="0.25">
      <c r="A91" s="550"/>
      <c r="B91" s="552"/>
      <c r="C91" s="455"/>
      <c r="D91" s="521"/>
      <c r="E91" s="448"/>
      <c r="F91" s="93" t="s">
        <v>388</v>
      </c>
      <c r="G91" s="523" t="s">
        <v>393</v>
      </c>
      <c r="H91" s="523"/>
      <c r="I91" s="523"/>
      <c r="J91" s="523"/>
      <c r="K91" s="572"/>
      <c r="L91" s="444"/>
    </row>
    <row r="92" spans="1:12" ht="15.6" customHeight="1" x14ac:dyDescent="0.25">
      <c r="A92" s="550"/>
      <c r="B92" s="552"/>
      <c r="C92" s="455"/>
      <c r="D92" s="521"/>
      <c r="E92" s="448"/>
      <c r="F92" s="93" t="s">
        <v>562</v>
      </c>
      <c r="G92" s="523" t="s">
        <v>1024</v>
      </c>
      <c r="H92" s="523"/>
      <c r="I92" s="523"/>
      <c r="J92" s="523"/>
      <c r="K92" s="572"/>
      <c r="L92" s="444"/>
    </row>
    <row r="93" spans="1:12" ht="15.6" customHeight="1" x14ac:dyDescent="0.25">
      <c r="A93" s="550"/>
      <c r="B93" s="552"/>
      <c r="C93" s="455"/>
      <c r="D93" s="521"/>
      <c r="E93" s="448"/>
      <c r="F93" s="93" t="s">
        <v>1183</v>
      </c>
      <c r="G93" s="573" t="s">
        <v>1180</v>
      </c>
      <c r="H93" s="574"/>
      <c r="I93" s="574"/>
      <c r="J93" s="575"/>
      <c r="K93" s="572"/>
      <c r="L93" s="444"/>
    </row>
    <row r="94" spans="1:12" ht="15.6" customHeight="1" x14ac:dyDescent="0.25">
      <c r="A94" s="550"/>
      <c r="B94" s="552"/>
      <c r="C94" s="455"/>
      <c r="D94" s="521"/>
      <c r="E94" s="448"/>
      <c r="F94" s="93" t="s">
        <v>570</v>
      </c>
      <c r="G94" s="523" t="s">
        <v>613</v>
      </c>
      <c r="H94" s="523"/>
      <c r="I94" s="523"/>
      <c r="J94" s="523"/>
      <c r="K94" s="572"/>
      <c r="L94" s="444"/>
    </row>
    <row r="95" spans="1:12" ht="15.6" customHeight="1" x14ac:dyDescent="0.25">
      <c r="A95" s="550"/>
      <c r="B95" s="552"/>
      <c r="C95" s="455"/>
      <c r="D95" s="521"/>
      <c r="E95" s="448"/>
      <c r="F95" s="111" t="s">
        <v>84</v>
      </c>
      <c r="G95" s="526">
        <v>2.2000000000000002</v>
      </c>
      <c r="H95" s="526"/>
      <c r="I95" s="526"/>
      <c r="J95" s="526"/>
      <c r="K95" s="572"/>
      <c r="L95" s="444"/>
    </row>
    <row r="96" spans="1:12" ht="15.6" customHeight="1" x14ac:dyDescent="0.25">
      <c r="A96" s="550"/>
      <c r="B96" s="553"/>
      <c r="C96" s="455"/>
      <c r="D96" s="521"/>
      <c r="E96" s="448"/>
      <c r="F96" s="96" t="s">
        <v>1016</v>
      </c>
      <c r="G96" s="454">
        <v>5</v>
      </c>
      <c r="H96" s="454"/>
      <c r="I96" s="454"/>
      <c r="J96" s="454"/>
      <c r="K96" s="572"/>
      <c r="L96" s="511"/>
    </row>
    <row r="97" spans="1:12" ht="15.6" customHeight="1" x14ac:dyDescent="0.25">
      <c r="A97" s="549">
        <v>4</v>
      </c>
      <c r="B97" s="551"/>
      <c r="C97" s="455" t="s">
        <v>1625</v>
      </c>
      <c r="D97" s="520"/>
      <c r="E97" s="448"/>
      <c r="F97" s="110" t="s">
        <v>81</v>
      </c>
      <c r="G97" s="524" t="s">
        <v>6</v>
      </c>
      <c r="H97" s="524"/>
      <c r="I97" s="524"/>
      <c r="J97" s="524"/>
      <c r="K97" s="560">
        <v>3</v>
      </c>
      <c r="L97" s="498">
        <v>25254</v>
      </c>
    </row>
    <row r="98" spans="1:12" ht="15.6" customHeight="1" x14ac:dyDescent="0.25">
      <c r="A98" s="550"/>
      <c r="B98" s="552"/>
      <c r="C98" s="455"/>
      <c r="D98" s="521"/>
      <c r="E98" s="448"/>
      <c r="F98" s="110" t="s">
        <v>80</v>
      </c>
      <c r="G98" s="469">
        <v>104</v>
      </c>
      <c r="H98" s="469"/>
      <c r="I98" s="469"/>
      <c r="J98" s="469"/>
      <c r="K98" s="502"/>
      <c r="L98" s="499"/>
    </row>
    <row r="99" spans="1:12" ht="15.6" customHeight="1" x14ac:dyDescent="0.25">
      <c r="A99" s="550"/>
      <c r="B99" s="552"/>
      <c r="C99" s="455"/>
      <c r="D99" s="521"/>
      <c r="E99" s="448"/>
      <c r="F99" s="110" t="s">
        <v>8</v>
      </c>
      <c r="G99" s="240">
        <v>3000</v>
      </c>
      <c r="H99" s="241">
        <v>4000</v>
      </c>
      <c r="I99" s="312">
        <v>5000</v>
      </c>
      <c r="J99" s="242">
        <v>6000</v>
      </c>
      <c r="K99" s="502"/>
      <c r="L99" s="499"/>
    </row>
    <row r="100" spans="1:12" ht="15.6" customHeight="1" x14ac:dyDescent="0.25">
      <c r="A100" s="550"/>
      <c r="B100" s="552"/>
      <c r="C100" s="455"/>
      <c r="D100" s="521"/>
      <c r="E100" s="448"/>
      <c r="F100" s="110" t="s">
        <v>817</v>
      </c>
      <c r="G100" s="243">
        <f>G98*114</f>
        <v>11856</v>
      </c>
      <c r="H100" s="244">
        <f>G98*128</f>
        <v>13312</v>
      </c>
      <c r="I100" s="313">
        <f>G98*143</f>
        <v>14872</v>
      </c>
      <c r="J100" s="245">
        <f>G98*148</f>
        <v>15392</v>
      </c>
      <c r="K100" s="502"/>
      <c r="L100" s="499"/>
    </row>
    <row r="101" spans="1:12" ht="15.6" customHeight="1" x14ac:dyDescent="0.25">
      <c r="A101" s="550"/>
      <c r="B101" s="552"/>
      <c r="C101" s="455"/>
      <c r="D101" s="521"/>
      <c r="E101" s="448"/>
      <c r="F101" s="110" t="s">
        <v>1269</v>
      </c>
      <c r="G101" s="451">
        <v>0.98</v>
      </c>
      <c r="H101" s="451"/>
      <c r="I101" s="451"/>
      <c r="J101" s="451"/>
      <c r="K101" s="502"/>
      <c r="L101" s="499"/>
    </row>
    <row r="102" spans="1:12" ht="15.6" customHeight="1" x14ac:dyDescent="0.25">
      <c r="A102" s="550"/>
      <c r="B102" s="552"/>
      <c r="C102" s="455"/>
      <c r="D102" s="521"/>
      <c r="E102" s="448"/>
      <c r="F102" s="93" t="s">
        <v>699</v>
      </c>
      <c r="G102" s="523" t="s">
        <v>700</v>
      </c>
      <c r="H102" s="523"/>
      <c r="I102" s="523"/>
      <c r="J102" s="523"/>
      <c r="K102" s="502"/>
      <c r="L102" s="499"/>
    </row>
    <row r="103" spans="1:12" ht="15.6" customHeight="1" x14ac:dyDescent="0.25">
      <c r="A103" s="550"/>
      <c r="B103" s="552"/>
      <c r="C103" s="455"/>
      <c r="D103" s="521"/>
      <c r="E103" s="448"/>
      <c r="F103" s="93" t="s">
        <v>1181</v>
      </c>
      <c r="G103" s="462" t="s">
        <v>1179</v>
      </c>
      <c r="H103" s="463"/>
      <c r="I103" s="463"/>
      <c r="J103" s="464"/>
      <c r="K103" s="502"/>
      <c r="L103" s="499"/>
    </row>
    <row r="104" spans="1:12" ht="15.6" customHeight="1" x14ac:dyDescent="0.25">
      <c r="A104" s="550"/>
      <c r="B104" s="552"/>
      <c r="C104" s="455"/>
      <c r="D104" s="521"/>
      <c r="E104" s="448"/>
      <c r="F104" s="110" t="s">
        <v>83</v>
      </c>
      <c r="G104" s="524">
        <v>66</v>
      </c>
      <c r="H104" s="524"/>
      <c r="I104" s="524"/>
      <c r="J104" s="524"/>
      <c r="K104" s="502"/>
      <c r="L104" s="499"/>
    </row>
    <row r="105" spans="1:12" ht="15.6" customHeight="1" x14ac:dyDescent="0.25">
      <c r="A105" s="550"/>
      <c r="B105" s="552"/>
      <c r="C105" s="455"/>
      <c r="D105" s="521"/>
      <c r="E105" s="448"/>
      <c r="F105" s="110" t="s">
        <v>396</v>
      </c>
      <c r="G105" s="548" t="s">
        <v>397</v>
      </c>
      <c r="H105" s="524"/>
      <c r="I105" s="524"/>
      <c r="J105" s="524"/>
      <c r="K105" s="502"/>
      <c r="L105" s="499"/>
    </row>
    <row r="106" spans="1:12" ht="15.6" customHeight="1" x14ac:dyDescent="0.25">
      <c r="A106" s="550"/>
      <c r="B106" s="552"/>
      <c r="C106" s="455"/>
      <c r="D106" s="521"/>
      <c r="E106" s="448"/>
      <c r="F106" s="110" t="s">
        <v>3</v>
      </c>
      <c r="G106" s="524" t="s">
        <v>213</v>
      </c>
      <c r="H106" s="524"/>
      <c r="I106" s="524"/>
      <c r="J106" s="524"/>
      <c r="K106" s="502"/>
      <c r="L106" s="499"/>
    </row>
    <row r="107" spans="1:12" ht="15.6" customHeight="1" x14ac:dyDescent="0.25">
      <c r="A107" s="550"/>
      <c r="B107" s="552"/>
      <c r="C107" s="455"/>
      <c r="D107" s="521"/>
      <c r="E107" s="448"/>
      <c r="F107" s="93" t="s">
        <v>379</v>
      </c>
      <c r="G107" s="523" t="s">
        <v>380</v>
      </c>
      <c r="H107" s="523"/>
      <c r="I107" s="523"/>
      <c r="J107" s="523"/>
      <c r="K107" s="502"/>
      <c r="L107" s="499"/>
    </row>
    <row r="108" spans="1:12" ht="15.6" customHeight="1" x14ac:dyDescent="0.25">
      <c r="A108" s="550"/>
      <c r="B108" s="552"/>
      <c r="C108" s="455"/>
      <c r="D108" s="521"/>
      <c r="E108" s="448"/>
      <c r="F108" s="93" t="s">
        <v>701</v>
      </c>
      <c r="G108" s="523">
        <v>100000</v>
      </c>
      <c r="H108" s="523"/>
      <c r="I108" s="523"/>
      <c r="J108" s="523"/>
      <c r="K108" s="502"/>
      <c r="L108" s="499"/>
    </row>
    <row r="109" spans="1:12" ht="15.6" customHeight="1" x14ac:dyDescent="0.25">
      <c r="A109" s="550"/>
      <c r="B109" s="552"/>
      <c r="C109" s="455"/>
      <c r="D109" s="521"/>
      <c r="E109" s="448"/>
      <c r="F109" s="93" t="s">
        <v>257</v>
      </c>
      <c r="G109" s="523" t="s">
        <v>391</v>
      </c>
      <c r="H109" s="523"/>
      <c r="I109" s="523"/>
      <c r="J109" s="523"/>
      <c r="K109" s="502"/>
      <c r="L109" s="499"/>
    </row>
    <row r="110" spans="1:12" ht="15.6" customHeight="1" x14ac:dyDescent="0.25">
      <c r="A110" s="550"/>
      <c r="B110" s="552"/>
      <c r="C110" s="455"/>
      <c r="D110" s="521"/>
      <c r="E110" s="448"/>
      <c r="F110" s="93" t="s">
        <v>376</v>
      </c>
      <c r="G110" s="523" t="s">
        <v>392</v>
      </c>
      <c r="H110" s="523"/>
      <c r="I110" s="523"/>
      <c r="J110" s="523"/>
      <c r="K110" s="502"/>
      <c r="L110" s="499"/>
    </row>
    <row r="111" spans="1:12" ht="15.6" customHeight="1" x14ac:dyDescent="0.25">
      <c r="A111" s="550"/>
      <c r="B111" s="552"/>
      <c r="C111" s="455"/>
      <c r="D111" s="521"/>
      <c r="E111" s="448"/>
      <c r="F111" s="93" t="s">
        <v>702</v>
      </c>
      <c r="G111" s="523" t="s">
        <v>709</v>
      </c>
      <c r="H111" s="523"/>
      <c r="I111" s="523"/>
      <c r="J111" s="523"/>
      <c r="K111" s="502"/>
      <c r="L111" s="499"/>
    </row>
    <row r="112" spans="1:12" ht="15.6" customHeight="1" x14ac:dyDescent="0.25">
      <c r="A112" s="550"/>
      <c r="B112" s="552"/>
      <c r="C112" s="455"/>
      <c r="D112" s="521"/>
      <c r="E112" s="448"/>
      <c r="F112" s="93" t="s">
        <v>381</v>
      </c>
      <c r="G112" s="523" t="s">
        <v>382</v>
      </c>
      <c r="H112" s="523"/>
      <c r="I112" s="523"/>
      <c r="J112" s="523"/>
      <c r="K112" s="502"/>
      <c r="L112" s="500"/>
    </row>
    <row r="113" spans="1:12" ht="15.6" customHeight="1" x14ac:dyDescent="0.25">
      <c r="A113" s="550"/>
      <c r="B113" s="552"/>
      <c r="C113" s="455"/>
      <c r="D113" s="521"/>
      <c r="E113" s="448"/>
      <c r="F113" s="94" t="s">
        <v>358</v>
      </c>
      <c r="G113" s="523" t="s">
        <v>900</v>
      </c>
      <c r="H113" s="523"/>
      <c r="I113" s="523"/>
      <c r="J113" s="523"/>
      <c r="K113" s="571">
        <v>5</v>
      </c>
      <c r="L113" s="443">
        <v>27022</v>
      </c>
    </row>
    <row r="114" spans="1:12" ht="15.6" customHeight="1" x14ac:dyDescent="0.25">
      <c r="A114" s="550"/>
      <c r="B114" s="552"/>
      <c r="C114" s="455"/>
      <c r="D114" s="521"/>
      <c r="E114" s="448"/>
      <c r="F114" s="93" t="s">
        <v>383</v>
      </c>
      <c r="G114" s="523" t="s">
        <v>384</v>
      </c>
      <c r="H114" s="523"/>
      <c r="I114" s="523"/>
      <c r="J114" s="523"/>
      <c r="K114" s="572"/>
      <c r="L114" s="444"/>
    </row>
    <row r="115" spans="1:12" ht="15.6" customHeight="1" x14ac:dyDescent="0.25">
      <c r="A115" s="550"/>
      <c r="B115" s="552"/>
      <c r="C115" s="455"/>
      <c r="D115" s="521"/>
      <c r="E115" s="448"/>
      <c r="F115" s="93" t="s">
        <v>389</v>
      </c>
      <c r="G115" s="523" t="s">
        <v>390</v>
      </c>
      <c r="H115" s="523"/>
      <c r="I115" s="523"/>
      <c r="J115" s="523"/>
      <c r="K115" s="572"/>
      <c r="L115" s="444"/>
    </row>
    <row r="116" spans="1:12" ht="15.6" customHeight="1" x14ac:dyDescent="0.25">
      <c r="A116" s="550"/>
      <c r="B116" s="552"/>
      <c r="C116" s="455"/>
      <c r="D116" s="521"/>
      <c r="E116" s="448"/>
      <c r="F116" s="93" t="s">
        <v>704</v>
      </c>
      <c r="G116" s="523" t="s">
        <v>705</v>
      </c>
      <c r="H116" s="523"/>
      <c r="I116" s="523"/>
      <c r="J116" s="523"/>
      <c r="K116" s="572"/>
      <c r="L116" s="444"/>
    </row>
    <row r="117" spans="1:12" ht="15.6" customHeight="1" x14ac:dyDescent="0.25">
      <c r="A117" s="550"/>
      <c r="B117" s="552"/>
      <c r="C117" s="455"/>
      <c r="D117" s="521"/>
      <c r="E117" s="448"/>
      <c r="F117" s="93" t="s">
        <v>706</v>
      </c>
      <c r="G117" s="523" t="s">
        <v>390</v>
      </c>
      <c r="H117" s="523"/>
      <c r="I117" s="523"/>
      <c r="J117" s="523"/>
      <c r="K117" s="572"/>
      <c r="L117" s="444"/>
    </row>
    <row r="118" spans="1:12" ht="15.6" customHeight="1" x14ac:dyDescent="0.25">
      <c r="A118" s="550"/>
      <c r="B118" s="552"/>
      <c r="C118" s="455"/>
      <c r="D118" s="521"/>
      <c r="E118" s="448"/>
      <c r="F118" s="93" t="s">
        <v>1271</v>
      </c>
      <c r="G118" s="523" t="s">
        <v>390</v>
      </c>
      <c r="H118" s="523"/>
      <c r="I118" s="523"/>
      <c r="J118" s="523"/>
      <c r="K118" s="572"/>
      <c r="L118" s="444"/>
    </row>
    <row r="119" spans="1:12" ht="15.6" customHeight="1" x14ac:dyDescent="0.25">
      <c r="A119" s="550"/>
      <c r="B119" s="552"/>
      <c r="C119" s="455"/>
      <c r="D119" s="521"/>
      <c r="E119" s="448"/>
      <c r="F119" s="93" t="s">
        <v>707</v>
      </c>
      <c r="G119" s="523" t="s">
        <v>911</v>
      </c>
      <c r="H119" s="523"/>
      <c r="I119" s="523"/>
      <c r="J119" s="523"/>
      <c r="K119" s="572"/>
      <c r="L119" s="444"/>
    </row>
    <row r="120" spans="1:12" ht="15.6" customHeight="1" x14ac:dyDescent="0.25">
      <c r="A120" s="550"/>
      <c r="B120" s="552"/>
      <c r="C120" s="455"/>
      <c r="D120" s="521"/>
      <c r="E120" s="448"/>
      <c r="F120" s="93" t="s">
        <v>708</v>
      </c>
      <c r="G120" s="523" t="s">
        <v>390</v>
      </c>
      <c r="H120" s="523"/>
      <c r="I120" s="523"/>
      <c r="J120" s="523"/>
      <c r="K120" s="572"/>
      <c r="L120" s="444"/>
    </row>
    <row r="121" spans="1:12" ht="15.6" customHeight="1" x14ac:dyDescent="0.25">
      <c r="A121" s="550"/>
      <c r="B121" s="552"/>
      <c r="C121" s="455"/>
      <c r="D121" s="521"/>
      <c r="E121" s="448"/>
      <c r="F121" s="93" t="s">
        <v>377</v>
      </c>
      <c r="G121" s="523" t="s">
        <v>387</v>
      </c>
      <c r="H121" s="523"/>
      <c r="I121" s="523"/>
      <c r="J121" s="523"/>
      <c r="K121" s="572"/>
      <c r="L121" s="444"/>
    </row>
    <row r="122" spans="1:12" ht="15.6" customHeight="1" x14ac:dyDescent="0.25">
      <c r="A122" s="550"/>
      <c r="B122" s="552"/>
      <c r="C122" s="455"/>
      <c r="D122" s="521"/>
      <c r="E122" s="448"/>
      <c r="F122" s="93" t="s">
        <v>388</v>
      </c>
      <c r="G122" s="523" t="s">
        <v>393</v>
      </c>
      <c r="H122" s="523"/>
      <c r="I122" s="523"/>
      <c r="J122" s="523"/>
      <c r="K122" s="572"/>
      <c r="L122" s="444"/>
    </row>
    <row r="123" spans="1:12" ht="15.6" customHeight="1" x14ac:dyDescent="0.25">
      <c r="A123" s="550"/>
      <c r="B123" s="552"/>
      <c r="C123" s="455"/>
      <c r="D123" s="521"/>
      <c r="E123" s="448"/>
      <c r="F123" s="93" t="s">
        <v>562</v>
      </c>
      <c r="G123" s="523" t="s">
        <v>1024</v>
      </c>
      <c r="H123" s="523"/>
      <c r="I123" s="523"/>
      <c r="J123" s="523"/>
      <c r="K123" s="572"/>
      <c r="L123" s="444"/>
    </row>
    <row r="124" spans="1:12" ht="15.6" customHeight="1" x14ac:dyDescent="0.25">
      <c r="A124" s="550"/>
      <c r="B124" s="552"/>
      <c r="C124" s="455"/>
      <c r="D124" s="521"/>
      <c r="E124" s="448"/>
      <c r="F124" s="93" t="s">
        <v>1183</v>
      </c>
      <c r="G124" s="573" t="s">
        <v>1180</v>
      </c>
      <c r="H124" s="574"/>
      <c r="I124" s="574"/>
      <c r="J124" s="575"/>
      <c r="K124" s="572"/>
      <c r="L124" s="444"/>
    </row>
    <row r="125" spans="1:12" ht="15.6" customHeight="1" x14ac:dyDescent="0.25">
      <c r="A125" s="550"/>
      <c r="B125" s="552"/>
      <c r="C125" s="455"/>
      <c r="D125" s="521"/>
      <c r="E125" s="448"/>
      <c r="F125" s="93" t="s">
        <v>570</v>
      </c>
      <c r="G125" s="523" t="s">
        <v>613</v>
      </c>
      <c r="H125" s="523"/>
      <c r="I125" s="523"/>
      <c r="J125" s="523"/>
      <c r="K125" s="572"/>
      <c r="L125" s="444"/>
    </row>
    <row r="126" spans="1:12" ht="15.6" customHeight="1" x14ac:dyDescent="0.25">
      <c r="A126" s="550"/>
      <c r="B126" s="552"/>
      <c r="C126" s="455"/>
      <c r="D126" s="521"/>
      <c r="E126" s="448"/>
      <c r="F126" s="111" t="s">
        <v>84</v>
      </c>
      <c r="G126" s="526">
        <v>2.8</v>
      </c>
      <c r="H126" s="526"/>
      <c r="I126" s="526"/>
      <c r="J126" s="526"/>
      <c r="K126" s="572"/>
      <c r="L126" s="444"/>
    </row>
    <row r="127" spans="1:12" ht="15.6" customHeight="1" x14ac:dyDescent="0.25">
      <c r="A127" s="550"/>
      <c r="B127" s="553"/>
      <c r="C127" s="455"/>
      <c r="D127" s="521"/>
      <c r="E127" s="448"/>
      <c r="F127" s="96" t="s">
        <v>1016</v>
      </c>
      <c r="G127" s="454">
        <v>5</v>
      </c>
      <c r="H127" s="454"/>
      <c r="I127" s="454"/>
      <c r="J127" s="454"/>
      <c r="K127" s="572"/>
      <c r="L127" s="511"/>
    </row>
    <row r="128" spans="1:12" ht="15.6" customHeight="1" x14ac:dyDescent="0.25">
      <c r="A128" s="549">
        <v>5</v>
      </c>
      <c r="B128" s="551"/>
      <c r="C128" s="455" t="s">
        <v>1626</v>
      </c>
      <c r="D128" s="520"/>
      <c r="E128" s="448"/>
      <c r="F128" s="110" t="s">
        <v>81</v>
      </c>
      <c r="G128" s="524" t="s">
        <v>6</v>
      </c>
      <c r="H128" s="524"/>
      <c r="I128" s="524"/>
      <c r="J128" s="524"/>
      <c r="K128" s="560">
        <v>3</v>
      </c>
      <c r="L128" s="498">
        <v>27198</v>
      </c>
    </row>
    <row r="129" spans="1:12" ht="15.6" customHeight="1" x14ac:dyDescent="0.25">
      <c r="A129" s="550"/>
      <c r="B129" s="552"/>
      <c r="C129" s="455"/>
      <c r="D129" s="521"/>
      <c r="E129" s="448"/>
      <c r="F129" s="110" t="s">
        <v>80</v>
      </c>
      <c r="G129" s="469">
        <v>114</v>
      </c>
      <c r="H129" s="469"/>
      <c r="I129" s="469"/>
      <c r="J129" s="469"/>
      <c r="K129" s="502"/>
      <c r="L129" s="499"/>
    </row>
    <row r="130" spans="1:12" ht="15.6" customHeight="1" x14ac:dyDescent="0.25">
      <c r="A130" s="550"/>
      <c r="B130" s="552"/>
      <c r="C130" s="455"/>
      <c r="D130" s="521"/>
      <c r="E130" s="448"/>
      <c r="F130" s="110" t="s">
        <v>8</v>
      </c>
      <c r="G130" s="240">
        <v>3000</v>
      </c>
      <c r="H130" s="241">
        <v>4000</v>
      </c>
      <c r="I130" s="312">
        <v>5000</v>
      </c>
      <c r="J130" s="242">
        <v>6000</v>
      </c>
      <c r="K130" s="502"/>
      <c r="L130" s="499"/>
    </row>
    <row r="131" spans="1:12" ht="15.6" customHeight="1" x14ac:dyDescent="0.25">
      <c r="A131" s="550"/>
      <c r="B131" s="552"/>
      <c r="C131" s="455"/>
      <c r="D131" s="521"/>
      <c r="E131" s="448"/>
      <c r="F131" s="110" t="s">
        <v>817</v>
      </c>
      <c r="G131" s="243">
        <f>G129*114</f>
        <v>12996</v>
      </c>
      <c r="H131" s="244">
        <f>G129*128</f>
        <v>14592</v>
      </c>
      <c r="I131" s="313">
        <f>G129*143</f>
        <v>16302</v>
      </c>
      <c r="J131" s="245">
        <f>G129*148</f>
        <v>16872</v>
      </c>
      <c r="K131" s="502"/>
      <c r="L131" s="499"/>
    </row>
    <row r="132" spans="1:12" ht="15.6" customHeight="1" x14ac:dyDescent="0.25">
      <c r="A132" s="550"/>
      <c r="B132" s="552"/>
      <c r="C132" s="455"/>
      <c r="D132" s="521"/>
      <c r="E132" s="448"/>
      <c r="F132" s="110" t="s">
        <v>1269</v>
      </c>
      <c r="G132" s="451">
        <v>0.98</v>
      </c>
      <c r="H132" s="451"/>
      <c r="I132" s="451"/>
      <c r="J132" s="451"/>
      <c r="K132" s="502"/>
      <c r="L132" s="499"/>
    </row>
    <row r="133" spans="1:12" ht="15.6" customHeight="1" x14ac:dyDescent="0.25">
      <c r="A133" s="550"/>
      <c r="B133" s="552"/>
      <c r="C133" s="455"/>
      <c r="D133" s="521"/>
      <c r="E133" s="448"/>
      <c r="F133" s="93" t="s">
        <v>699</v>
      </c>
      <c r="G133" s="523" t="s">
        <v>700</v>
      </c>
      <c r="H133" s="523"/>
      <c r="I133" s="523"/>
      <c r="J133" s="523"/>
      <c r="K133" s="502"/>
      <c r="L133" s="499"/>
    </row>
    <row r="134" spans="1:12" ht="15.6" customHeight="1" x14ac:dyDescent="0.25">
      <c r="A134" s="550"/>
      <c r="B134" s="552"/>
      <c r="C134" s="455"/>
      <c r="D134" s="521"/>
      <c r="E134" s="448"/>
      <c r="F134" s="93" t="s">
        <v>1181</v>
      </c>
      <c r="G134" s="462" t="s">
        <v>1179</v>
      </c>
      <c r="H134" s="463"/>
      <c r="I134" s="463"/>
      <c r="J134" s="464"/>
      <c r="K134" s="502"/>
      <c r="L134" s="499"/>
    </row>
    <row r="135" spans="1:12" ht="15.6" customHeight="1" x14ac:dyDescent="0.25">
      <c r="A135" s="550"/>
      <c r="B135" s="552"/>
      <c r="C135" s="455"/>
      <c r="D135" s="521"/>
      <c r="E135" s="448"/>
      <c r="F135" s="110" t="s">
        <v>83</v>
      </c>
      <c r="G135" s="524">
        <v>66</v>
      </c>
      <c r="H135" s="524"/>
      <c r="I135" s="524"/>
      <c r="J135" s="524"/>
      <c r="K135" s="502"/>
      <c r="L135" s="499"/>
    </row>
    <row r="136" spans="1:12" ht="15.6" customHeight="1" x14ac:dyDescent="0.25">
      <c r="A136" s="550"/>
      <c r="B136" s="552"/>
      <c r="C136" s="455"/>
      <c r="D136" s="521"/>
      <c r="E136" s="448"/>
      <c r="F136" s="110" t="s">
        <v>396</v>
      </c>
      <c r="G136" s="548" t="s">
        <v>397</v>
      </c>
      <c r="H136" s="524"/>
      <c r="I136" s="524"/>
      <c r="J136" s="524"/>
      <c r="K136" s="502"/>
      <c r="L136" s="499"/>
    </row>
    <row r="137" spans="1:12" ht="15.6" customHeight="1" x14ac:dyDescent="0.25">
      <c r="A137" s="550"/>
      <c r="B137" s="552"/>
      <c r="C137" s="455"/>
      <c r="D137" s="521"/>
      <c r="E137" s="448"/>
      <c r="F137" s="110" t="s">
        <v>3</v>
      </c>
      <c r="G137" s="524" t="s">
        <v>925</v>
      </c>
      <c r="H137" s="524"/>
      <c r="I137" s="524"/>
      <c r="J137" s="524"/>
      <c r="K137" s="502"/>
      <c r="L137" s="499"/>
    </row>
    <row r="138" spans="1:12" ht="15.6" customHeight="1" x14ac:dyDescent="0.25">
      <c r="A138" s="550"/>
      <c r="B138" s="552"/>
      <c r="C138" s="455"/>
      <c r="D138" s="521"/>
      <c r="E138" s="448"/>
      <c r="F138" s="93" t="s">
        <v>379</v>
      </c>
      <c r="G138" s="523" t="s">
        <v>380</v>
      </c>
      <c r="H138" s="523"/>
      <c r="I138" s="523"/>
      <c r="J138" s="523"/>
      <c r="K138" s="502"/>
      <c r="L138" s="499"/>
    </row>
    <row r="139" spans="1:12" ht="15.6" customHeight="1" x14ac:dyDescent="0.25">
      <c r="A139" s="550"/>
      <c r="B139" s="552"/>
      <c r="C139" s="455"/>
      <c r="D139" s="521"/>
      <c r="E139" s="448"/>
      <c r="F139" s="93" t="s">
        <v>701</v>
      </c>
      <c r="G139" s="523">
        <v>100000</v>
      </c>
      <c r="H139" s="523"/>
      <c r="I139" s="523"/>
      <c r="J139" s="523"/>
      <c r="K139" s="502"/>
      <c r="L139" s="499"/>
    </row>
    <row r="140" spans="1:12" ht="15.6" customHeight="1" x14ac:dyDescent="0.25">
      <c r="A140" s="550"/>
      <c r="B140" s="552"/>
      <c r="C140" s="455"/>
      <c r="D140" s="521"/>
      <c r="E140" s="448"/>
      <c r="F140" s="93" t="s">
        <v>257</v>
      </c>
      <c r="G140" s="523" t="s">
        <v>391</v>
      </c>
      <c r="H140" s="523"/>
      <c r="I140" s="523"/>
      <c r="J140" s="523"/>
      <c r="K140" s="502"/>
      <c r="L140" s="499"/>
    </row>
    <row r="141" spans="1:12" ht="15.6" customHeight="1" x14ac:dyDescent="0.25">
      <c r="A141" s="550"/>
      <c r="B141" s="552"/>
      <c r="C141" s="455"/>
      <c r="D141" s="521"/>
      <c r="E141" s="448"/>
      <c r="F141" s="93" t="s">
        <v>376</v>
      </c>
      <c r="G141" s="523" t="s">
        <v>392</v>
      </c>
      <c r="H141" s="523"/>
      <c r="I141" s="523"/>
      <c r="J141" s="523"/>
      <c r="K141" s="502"/>
      <c r="L141" s="499"/>
    </row>
    <row r="142" spans="1:12" ht="15.6" customHeight="1" x14ac:dyDescent="0.25">
      <c r="A142" s="550"/>
      <c r="B142" s="552"/>
      <c r="C142" s="455"/>
      <c r="D142" s="521"/>
      <c r="E142" s="448"/>
      <c r="F142" s="93" t="s">
        <v>702</v>
      </c>
      <c r="G142" s="523" t="s">
        <v>709</v>
      </c>
      <c r="H142" s="523"/>
      <c r="I142" s="523"/>
      <c r="J142" s="523"/>
      <c r="K142" s="502"/>
      <c r="L142" s="499"/>
    </row>
    <row r="143" spans="1:12" ht="15.6" customHeight="1" x14ac:dyDescent="0.25">
      <c r="A143" s="550"/>
      <c r="B143" s="552"/>
      <c r="C143" s="455"/>
      <c r="D143" s="521"/>
      <c r="E143" s="448"/>
      <c r="F143" s="93" t="s">
        <v>381</v>
      </c>
      <c r="G143" s="523" t="s">
        <v>382</v>
      </c>
      <c r="H143" s="523"/>
      <c r="I143" s="523"/>
      <c r="J143" s="523"/>
      <c r="K143" s="502"/>
      <c r="L143" s="500"/>
    </row>
    <row r="144" spans="1:12" ht="15.6" customHeight="1" x14ac:dyDescent="0.25">
      <c r="A144" s="550"/>
      <c r="B144" s="552"/>
      <c r="C144" s="455"/>
      <c r="D144" s="521"/>
      <c r="E144" s="448"/>
      <c r="F144" s="94" t="s">
        <v>358</v>
      </c>
      <c r="G144" s="523" t="s">
        <v>900</v>
      </c>
      <c r="H144" s="523"/>
      <c r="I144" s="523"/>
      <c r="J144" s="523"/>
      <c r="K144" s="571">
        <v>5</v>
      </c>
      <c r="L144" s="443">
        <v>29102</v>
      </c>
    </row>
    <row r="145" spans="1:12" ht="15.6" customHeight="1" x14ac:dyDescent="0.25">
      <c r="A145" s="550"/>
      <c r="B145" s="552"/>
      <c r="C145" s="455"/>
      <c r="D145" s="521"/>
      <c r="E145" s="448"/>
      <c r="F145" s="93" t="s">
        <v>383</v>
      </c>
      <c r="G145" s="523" t="s">
        <v>384</v>
      </c>
      <c r="H145" s="523"/>
      <c r="I145" s="523"/>
      <c r="J145" s="523"/>
      <c r="K145" s="572"/>
      <c r="L145" s="444"/>
    </row>
    <row r="146" spans="1:12" ht="15.6" customHeight="1" x14ac:dyDescent="0.25">
      <c r="A146" s="550"/>
      <c r="B146" s="552"/>
      <c r="C146" s="455"/>
      <c r="D146" s="521"/>
      <c r="E146" s="448"/>
      <c r="F146" s="93" t="s">
        <v>389</v>
      </c>
      <c r="G146" s="523" t="s">
        <v>390</v>
      </c>
      <c r="H146" s="523"/>
      <c r="I146" s="523"/>
      <c r="J146" s="523"/>
      <c r="K146" s="572"/>
      <c r="L146" s="444"/>
    </row>
    <row r="147" spans="1:12" ht="15.6" customHeight="1" x14ac:dyDescent="0.25">
      <c r="A147" s="550"/>
      <c r="B147" s="552"/>
      <c r="C147" s="455"/>
      <c r="D147" s="521"/>
      <c r="E147" s="448"/>
      <c r="F147" s="93" t="s">
        <v>704</v>
      </c>
      <c r="G147" s="523" t="s">
        <v>705</v>
      </c>
      <c r="H147" s="523"/>
      <c r="I147" s="523"/>
      <c r="J147" s="523"/>
      <c r="K147" s="572"/>
      <c r="L147" s="444"/>
    </row>
    <row r="148" spans="1:12" ht="15.6" customHeight="1" x14ac:dyDescent="0.25">
      <c r="A148" s="550"/>
      <c r="B148" s="552"/>
      <c r="C148" s="455"/>
      <c r="D148" s="521"/>
      <c r="E148" s="448"/>
      <c r="F148" s="93" t="s">
        <v>706</v>
      </c>
      <c r="G148" s="523" t="s">
        <v>390</v>
      </c>
      <c r="H148" s="523"/>
      <c r="I148" s="523"/>
      <c r="J148" s="523"/>
      <c r="K148" s="572"/>
      <c r="L148" s="444"/>
    </row>
    <row r="149" spans="1:12" ht="15.6" customHeight="1" x14ac:dyDescent="0.25">
      <c r="A149" s="550"/>
      <c r="B149" s="552"/>
      <c r="C149" s="455"/>
      <c r="D149" s="521"/>
      <c r="E149" s="448"/>
      <c r="F149" s="93" t="s">
        <v>1271</v>
      </c>
      <c r="G149" s="523" t="s">
        <v>390</v>
      </c>
      <c r="H149" s="523"/>
      <c r="I149" s="523"/>
      <c r="J149" s="523"/>
      <c r="K149" s="572"/>
      <c r="L149" s="444"/>
    </row>
    <row r="150" spans="1:12" ht="15.6" customHeight="1" x14ac:dyDescent="0.25">
      <c r="A150" s="550"/>
      <c r="B150" s="552"/>
      <c r="C150" s="455"/>
      <c r="D150" s="521"/>
      <c r="E150" s="448"/>
      <c r="F150" s="93" t="s">
        <v>707</v>
      </c>
      <c r="G150" s="523" t="s">
        <v>911</v>
      </c>
      <c r="H150" s="523"/>
      <c r="I150" s="523"/>
      <c r="J150" s="523"/>
      <c r="K150" s="572"/>
      <c r="L150" s="444"/>
    </row>
    <row r="151" spans="1:12" ht="15.6" customHeight="1" x14ac:dyDescent="0.25">
      <c r="A151" s="550"/>
      <c r="B151" s="552"/>
      <c r="C151" s="455"/>
      <c r="D151" s="521"/>
      <c r="E151" s="448"/>
      <c r="F151" s="93" t="s">
        <v>708</v>
      </c>
      <c r="G151" s="523" t="s">
        <v>390</v>
      </c>
      <c r="H151" s="523"/>
      <c r="I151" s="523"/>
      <c r="J151" s="523"/>
      <c r="K151" s="572"/>
      <c r="L151" s="444"/>
    </row>
    <row r="152" spans="1:12" ht="15.6" customHeight="1" x14ac:dyDescent="0.25">
      <c r="A152" s="550"/>
      <c r="B152" s="552"/>
      <c r="C152" s="455"/>
      <c r="D152" s="521"/>
      <c r="E152" s="448"/>
      <c r="F152" s="93" t="s">
        <v>377</v>
      </c>
      <c r="G152" s="523" t="s">
        <v>387</v>
      </c>
      <c r="H152" s="523"/>
      <c r="I152" s="523"/>
      <c r="J152" s="523"/>
      <c r="K152" s="572"/>
      <c r="L152" s="444"/>
    </row>
    <row r="153" spans="1:12" ht="15.6" customHeight="1" x14ac:dyDescent="0.25">
      <c r="A153" s="550"/>
      <c r="B153" s="552"/>
      <c r="C153" s="455"/>
      <c r="D153" s="521"/>
      <c r="E153" s="448"/>
      <c r="F153" s="93" t="s">
        <v>388</v>
      </c>
      <c r="G153" s="523" t="s">
        <v>393</v>
      </c>
      <c r="H153" s="523"/>
      <c r="I153" s="523"/>
      <c r="J153" s="523"/>
      <c r="K153" s="572"/>
      <c r="L153" s="444"/>
    </row>
    <row r="154" spans="1:12" ht="15.6" customHeight="1" x14ac:dyDescent="0.25">
      <c r="A154" s="550"/>
      <c r="B154" s="552"/>
      <c r="C154" s="455"/>
      <c r="D154" s="521"/>
      <c r="E154" s="448"/>
      <c r="F154" s="93" t="s">
        <v>562</v>
      </c>
      <c r="G154" s="523" t="s">
        <v>1024</v>
      </c>
      <c r="H154" s="523"/>
      <c r="I154" s="523"/>
      <c r="J154" s="523"/>
      <c r="K154" s="572"/>
      <c r="L154" s="444"/>
    </row>
    <row r="155" spans="1:12" ht="15.6" customHeight="1" x14ac:dyDescent="0.25">
      <c r="A155" s="550"/>
      <c r="B155" s="552"/>
      <c r="C155" s="455"/>
      <c r="D155" s="521"/>
      <c r="E155" s="448"/>
      <c r="F155" s="93" t="s">
        <v>1183</v>
      </c>
      <c r="G155" s="573" t="s">
        <v>1180</v>
      </c>
      <c r="H155" s="574"/>
      <c r="I155" s="574"/>
      <c r="J155" s="575"/>
      <c r="K155" s="572"/>
      <c r="L155" s="444"/>
    </row>
    <row r="156" spans="1:12" ht="15.6" customHeight="1" x14ac:dyDescent="0.25">
      <c r="A156" s="550"/>
      <c r="B156" s="552"/>
      <c r="C156" s="455"/>
      <c r="D156" s="521"/>
      <c r="E156" s="448"/>
      <c r="F156" s="93" t="s">
        <v>570</v>
      </c>
      <c r="G156" s="523" t="s">
        <v>613</v>
      </c>
      <c r="H156" s="523"/>
      <c r="I156" s="523"/>
      <c r="J156" s="523"/>
      <c r="K156" s="572"/>
      <c r="L156" s="444"/>
    </row>
    <row r="157" spans="1:12" ht="15.6" customHeight="1" x14ac:dyDescent="0.25">
      <c r="A157" s="550"/>
      <c r="B157" s="552"/>
      <c r="C157" s="455"/>
      <c r="D157" s="521"/>
      <c r="E157" s="448"/>
      <c r="F157" s="111" t="s">
        <v>84</v>
      </c>
      <c r="G157" s="526">
        <v>3.2</v>
      </c>
      <c r="H157" s="526"/>
      <c r="I157" s="526"/>
      <c r="J157" s="526"/>
      <c r="K157" s="572"/>
      <c r="L157" s="444"/>
    </row>
    <row r="158" spans="1:12" ht="15.6" customHeight="1" x14ac:dyDescent="0.25">
      <c r="A158" s="550"/>
      <c r="B158" s="553"/>
      <c r="C158" s="455"/>
      <c r="D158" s="521"/>
      <c r="E158" s="448"/>
      <c r="F158" s="96" t="s">
        <v>1016</v>
      </c>
      <c r="G158" s="454">
        <v>5</v>
      </c>
      <c r="H158" s="454"/>
      <c r="I158" s="454"/>
      <c r="J158" s="454"/>
      <c r="K158" s="572"/>
      <c r="L158" s="511"/>
    </row>
    <row r="159" spans="1:12" ht="15.6" customHeight="1" x14ac:dyDescent="0.25">
      <c r="A159" s="549">
        <v>6</v>
      </c>
      <c r="B159" s="551"/>
      <c r="C159" s="455" t="s">
        <v>1627</v>
      </c>
      <c r="D159" s="520"/>
      <c r="E159" s="448"/>
      <c r="F159" s="110" t="s">
        <v>81</v>
      </c>
      <c r="G159" s="524" t="s">
        <v>6</v>
      </c>
      <c r="H159" s="524"/>
      <c r="I159" s="524"/>
      <c r="J159" s="524"/>
      <c r="K159" s="560">
        <v>3</v>
      </c>
      <c r="L159" s="498">
        <v>31081</v>
      </c>
    </row>
    <row r="160" spans="1:12" ht="15.6" customHeight="1" x14ac:dyDescent="0.25">
      <c r="A160" s="550"/>
      <c r="B160" s="552"/>
      <c r="C160" s="455"/>
      <c r="D160" s="521"/>
      <c r="E160" s="448"/>
      <c r="F160" s="110" t="s">
        <v>80</v>
      </c>
      <c r="G160" s="469">
        <v>140</v>
      </c>
      <c r="H160" s="469"/>
      <c r="I160" s="469"/>
      <c r="J160" s="469"/>
      <c r="K160" s="502"/>
      <c r="L160" s="499"/>
    </row>
    <row r="161" spans="1:12" ht="15.6" customHeight="1" x14ac:dyDescent="0.25">
      <c r="A161" s="550"/>
      <c r="B161" s="552"/>
      <c r="C161" s="455"/>
      <c r="D161" s="521"/>
      <c r="E161" s="448"/>
      <c r="F161" s="110" t="s">
        <v>8</v>
      </c>
      <c r="G161" s="240">
        <v>3000</v>
      </c>
      <c r="H161" s="241">
        <v>4000</v>
      </c>
      <c r="I161" s="312">
        <v>5000</v>
      </c>
      <c r="J161" s="242">
        <v>6000</v>
      </c>
      <c r="K161" s="502"/>
      <c r="L161" s="499"/>
    </row>
    <row r="162" spans="1:12" ht="15.6" customHeight="1" x14ac:dyDescent="0.25">
      <c r="A162" s="550"/>
      <c r="B162" s="552"/>
      <c r="C162" s="455"/>
      <c r="D162" s="521"/>
      <c r="E162" s="448"/>
      <c r="F162" s="110" t="s">
        <v>817</v>
      </c>
      <c r="G162" s="243">
        <f>G160*114</f>
        <v>15960</v>
      </c>
      <c r="H162" s="244">
        <f>G160*128</f>
        <v>17920</v>
      </c>
      <c r="I162" s="313">
        <f>G160*143</f>
        <v>20020</v>
      </c>
      <c r="J162" s="245">
        <f>G160*148</f>
        <v>20720</v>
      </c>
      <c r="K162" s="502"/>
      <c r="L162" s="499"/>
    </row>
    <row r="163" spans="1:12" ht="15.6" customHeight="1" x14ac:dyDescent="0.25">
      <c r="A163" s="550"/>
      <c r="B163" s="552"/>
      <c r="C163" s="455"/>
      <c r="D163" s="521"/>
      <c r="E163" s="448"/>
      <c r="F163" s="110" t="s">
        <v>1269</v>
      </c>
      <c r="G163" s="451">
        <v>0.98</v>
      </c>
      <c r="H163" s="451"/>
      <c r="I163" s="451"/>
      <c r="J163" s="451"/>
      <c r="K163" s="502"/>
      <c r="L163" s="499"/>
    </row>
    <row r="164" spans="1:12" ht="15.6" customHeight="1" x14ac:dyDescent="0.25">
      <c r="A164" s="550"/>
      <c r="B164" s="552"/>
      <c r="C164" s="455"/>
      <c r="D164" s="521"/>
      <c r="E164" s="448"/>
      <c r="F164" s="93" t="s">
        <v>699</v>
      </c>
      <c r="G164" s="523" t="s">
        <v>700</v>
      </c>
      <c r="H164" s="523"/>
      <c r="I164" s="523"/>
      <c r="J164" s="523"/>
      <c r="K164" s="502"/>
      <c r="L164" s="499"/>
    </row>
    <row r="165" spans="1:12" ht="15.6" customHeight="1" x14ac:dyDescent="0.25">
      <c r="A165" s="550"/>
      <c r="B165" s="552"/>
      <c r="C165" s="455"/>
      <c r="D165" s="521"/>
      <c r="E165" s="448"/>
      <c r="F165" s="93" t="s">
        <v>1181</v>
      </c>
      <c r="G165" s="462" t="s">
        <v>1179</v>
      </c>
      <c r="H165" s="463"/>
      <c r="I165" s="463"/>
      <c r="J165" s="464"/>
      <c r="K165" s="502"/>
      <c r="L165" s="499"/>
    </row>
    <row r="166" spans="1:12" ht="15.6" customHeight="1" x14ac:dyDescent="0.25">
      <c r="A166" s="550"/>
      <c r="B166" s="552"/>
      <c r="C166" s="455"/>
      <c r="D166" s="521"/>
      <c r="E166" s="448"/>
      <c r="F166" s="110" t="s">
        <v>83</v>
      </c>
      <c r="G166" s="524">
        <v>66</v>
      </c>
      <c r="H166" s="524"/>
      <c r="I166" s="524"/>
      <c r="J166" s="524"/>
      <c r="K166" s="502"/>
      <c r="L166" s="499"/>
    </row>
    <row r="167" spans="1:12" ht="15.6" customHeight="1" x14ac:dyDescent="0.25">
      <c r="A167" s="550"/>
      <c r="B167" s="552"/>
      <c r="C167" s="455"/>
      <c r="D167" s="521"/>
      <c r="E167" s="448"/>
      <c r="F167" s="110" t="s">
        <v>396</v>
      </c>
      <c r="G167" s="548" t="s">
        <v>397</v>
      </c>
      <c r="H167" s="524"/>
      <c r="I167" s="524"/>
      <c r="J167" s="524"/>
      <c r="K167" s="502"/>
      <c r="L167" s="499"/>
    </row>
    <row r="168" spans="1:12" ht="15.6" customHeight="1" x14ac:dyDescent="0.25">
      <c r="A168" s="550"/>
      <c r="B168" s="552"/>
      <c r="C168" s="455"/>
      <c r="D168" s="521"/>
      <c r="E168" s="448"/>
      <c r="F168" s="110" t="s">
        <v>3</v>
      </c>
      <c r="G168" s="524" t="s">
        <v>214</v>
      </c>
      <c r="H168" s="524"/>
      <c r="I168" s="524"/>
      <c r="J168" s="524"/>
      <c r="K168" s="502"/>
      <c r="L168" s="499"/>
    </row>
    <row r="169" spans="1:12" ht="15.6" customHeight="1" x14ac:dyDescent="0.25">
      <c r="A169" s="550"/>
      <c r="B169" s="552"/>
      <c r="C169" s="455"/>
      <c r="D169" s="521"/>
      <c r="E169" s="448"/>
      <c r="F169" s="93" t="s">
        <v>379</v>
      </c>
      <c r="G169" s="523" t="s">
        <v>380</v>
      </c>
      <c r="H169" s="523"/>
      <c r="I169" s="523"/>
      <c r="J169" s="523"/>
      <c r="K169" s="502"/>
      <c r="L169" s="499"/>
    </row>
    <row r="170" spans="1:12" ht="15.6" customHeight="1" x14ac:dyDescent="0.25">
      <c r="A170" s="550"/>
      <c r="B170" s="552"/>
      <c r="C170" s="455"/>
      <c r="D170" s="521"/>
      <c r="E170" s="448"/>
      <c r="F170" s="93" t="s">
        <v>701</v>
      </c>
      <c r="G170" s="523">
        <v>100000</v>
      </c>
      <c r="H170" s="523"/>
      <c r="I170" s="523"/>
      <c r="J170" s="523"/>
      <c r="K170" s="502"/>
      <c r="L170" s="499"/>
    </row>
    <row r="171" spans="1:12" ht="15.6" customHeight="1" x14ac:dyDescent="0.25">
      <c r="A171" s="550"/>
      <c r="B171" s="552"/>
      <c r="C171" s="455"/>
      <c r="D171" s="521"/>
      <c r="E171" s="448"/>
      <c r="F171" s="93" t="s">
        <v>257</v>
      </c>
      <c r="G171" s="523" t="s">
        <v>391</v>
      </c>
      <c r="H171" s="523"/>
      <c r="I171" s="523"/>
      <c r="J171" s="523"/>
      <c r="K171" s="502"/>
      <c r="L171" s="499"/>
    </row>
    <row r="172" spans="1:12" ht="15.6" customHeight="1" x14ac:dyDescent="0.25">
      <c r="A172" s="550"/>
      <c r="B172" s="552"/>
      <c r="C172" s="455"/>
      <c r="D172" s="521"/>
      <c r="E172" s="448"/>
      <c r="F172" s="93" t="s">
        <v>376</v>
      </c>
      <c r="G172" s="523" t="s">
        <v>392</v>
      </c>
      <c r="H172" s="523"/>
      <c r="I172" s="523"/>
      <c r="J172" s="523"/>
      <c r="K172" s="502"/>
      <c r="L172" s="499"/>
    </row>
    <row r="173" spans="1:12" ht="15.6" customHeight="1" x14ac:dyDescent="0.25">
      <c r="A173" s="550"/>
      <c r="B173" s="552"/>
      <c r="C173" s="455"/>
      <c r="D173" s="521"/>
      <c r="E173" s="448"/>
      <c r="F173" s="93" t="s">
        <v>702</v>
      </c>
      <c r="G173" s="523" t="s">
        <v>709</v>
      </c>
      <c r="H173" s="523"/>
      <c r="I173" s="523"/>
      <c r="J173" s="523"/>
      <c r="K173" s="502"/>
      <c r="L173" s="499"/>
    </row>
    <row r="174" spans="1:12" ht="15.6" customHeight="1" x14ac:dyDescent="0.25">
      <c r="A174" s="550"/>
      <c r="B174" s="552"/>
      <c r="C174" s="455"/>
      <c r="D174" s="521"/>
      <c r="E174" s="448"/>
      <c r="F174" s="93" t="s">
        <v>381</v>
      </c>
      <c r="G174" s="523" t="s">
        <v>382</v>
      </c>
      <c r="H174" s="523"/>
      <c r="I174" s="523"/>
      <c r="J174" s="523"/>
      <c r="K174" s="502"/>
      <c r="L174" s="500"/>
    </row>
    <row r="175" spans="1:12" ht="15.6" customHeight="1" x14ac:dyDescent="0.25">
      <c r="A175" s="550"/>
      <c r="B175" s="552"/>
      <c r="C175" s="455"/>
      <c r="D175" s="521"/>
      <c r="E175" s="448"/>
      <c r="F175" s="94" t="s">
        <v>358</v>
      </c>
      <c r="G175" s="523" t="s">
        <v>900</v>
      </c>
      <c r="H175" s="523"/>
      <c r="I175" s="523"/>
      <c r="J175" s="523"/>
      <c r="K175" s="571">
        <v>5</v>
      </c>
      <c r="L175" s="443">
        <v>33256</v>
      </c>
    </row>
    <row r="176" spans="1:12" ht="15.6" customHeight="1" x14ac:dyDescent="0.25">
      <c r="A176" s="550"/>
      <c r="B176" s="552"/>
      <c r="C176" s="455"/>
      <c r="D176" s="521"/>
      <c r="E176" s="448"/>
      <c r="F176" s="93" t="s">
        <v>383</v>
      </c>
      <c r="G176" s="523" t="s">
        <v>384</v>
      </c>
      <c r="H176" s="523"/>
      <c r="I176" s="523"/>
      <c r="J176" s="523"/>
      <c r="K176" s="572"/>
      <c r="L176" s="444"/>
    </row>
    <row r="177" spans="1:12" ht="15.6" customHeight="1" x14ac:dyDescent="0.25">
      <c r="A177" s="550"/>
      <c r="B177" s="552"/>
      <c r="C177" s="455"/>
      <c r="D177" s="521"/>
      <c r="E177" s="448"/>
      <c r="F177" s="93" t="s">
        <v>389</v>
      </c>
      <c r="G177" s="523" t="s">
        <v>390</v>
      </c>
      <c r="H177" s="523"/>
      <c r="I177" s="523"/>
      <c r="J177" s="523"/>
      <c r="K177" s="572"/>
      <c r="L177" s="444"/>
    </row>
    <row r="178" spans="1:12" ht="15.6" customHeight="1" x14ac:dyDescent="0.25">
      <c r="A178" s="550"/>
      <c r="B178" s="552"/>
      <c r="C178" s="455"/>
      <c r="D178" s="521"/>
      <c r="E178" s="448"/>
      <c r="F178" s="93" t="s">
        <v>704</v>
      </c>
      <c r="G178" s="523" t="s">
        <v>705</v>
      </c>
      <c r="H178" s="523"/>
      <c r="I178" s="523"/>
      <c r="J178" s="523"/>
      <c r="K178" s="572"/>
      <c r="L178" s="444"/>
    </row>
    <row r="179" spans="1:12" ht="15.6" customHeight="1" x14ac:dyDescent="0.25">
      <c r="A179" s="550"/>
      <c r="B179" s="552"/>
      <c r="C179" s="455"/>
      <c r="D179" s="521"/>
      <c r="E179" s="448"/>
      <c r="F179" s="93" t="s">
        <v>706</v>
      </c>
      <c r="G179" s="523" t="s">
        <v>390</v>
      </c>
      <c r="H179" s="523"/>
      <c r="I179" s="523"/>
      <c r="J179" s="523"/>
      <c r="K179" s="572"/>
      <c r="L179" s="444"/>
    </row>
    <row r="180" spans="1:12" ht="15.6" customHeight="1" x14ac:dyDescent="0.25">
      <c r="A180" s="550"/>
      <c r="B180" s="552"/>
      <c r="C180" s="455"/>
      <c r="D180" s="521"/>
      <c r="E180" s="448"/>
      <c r="F180" s="93" t="s">
        <v>1271</v>
      </c>
      <c r="G180" s="523" t="s">
        <v>390</v>
      </c>
      <c r="H180" s="523"/>
      <c r="I180" s="523"/>
      <c r="J180" s="523"/>
      <c r="K180" s="572"/>
      <c r="L180" s="444"/>
    </row>
    <row r="181" spans="1:12" ht="15.6" customHeight="1" x14ac:dyDescent="0.25">
      <c r="A181" s="550"/>
      <c r="B181" s="552"/>
      <c r="C181" s="455"/>
      <c r="D181" s="521"/>
      <c r="E181" s="448"/>
      <c r="F181" s="93" t="s">
        <v>707</v>
      </c>
      <c r="G181" s="523" t="s">
        <v>911</v>
      </c>
      <c r="H181" s="523"/>
      <c r="I181" s="523"/>
      <c r="J181" s="523"/>
      <c r="K181" s="572"/>
      <c r="L181" s="444"/>
    </row>
    <row r="182" spans="1:12" ht="15.6" customHeight="1" x14ac:dyDescent="0.25">
      <c r="A182" s="550"/>
      <c r="B182" s="552"/>
      <c r="C182" s="455"/>
      <c r="D182" s="521"/>
      <c r="E182" s="448"/>
      <c r="F182" s="93" t="s">
        <v>708</v>
      </c>
      <c r="G182" s="523" t="s">
        <v>390</v>
      </c>
      <c r="H182" s="523"/>
      <c r="I182" s="523"/>
      <c r="J182" s="523"/>
      <c r="K182" s="572"/>
      <c r="L182" s="444"/>
    </row>
    <row r="183" spans="1:12" ht="15.6" customHeight="1" x14ac:dyDescent="0.25">
      <c r="A183" s="550"/>
      <c r="B183" s="552"/>
      <c r="C183" s="455"/>
      <c r="D183" s="521"/>
      <c r="E183" s="448"/>
      <c r="F183" s="93" t="s">
        <v>377</v>
      </c>
      <c r="G183" s="523" t="s">
        <v>387</v>
      </c>
      <c r="H183" s="523"/>
      <c r="I183" s="523"/>
      <c r="J183" s="523"/>
      <c r="K183" s="572"/>
      <c r="L183" s="444"/>
    </row>
    <row r="184" spans="1:12" ht="15.6" customHeight="1" x14ac:dyDescent="0.25">
      <c r="A184" s="550"/>
      <c r="B184" s="552"/>
      <c r="C184" s="455"/>
      <c r="D184" s="521"/>
      <c r="E184" s="448"/>
      <c r="F184" s="93" t="s">
        <v>388</v>
      </c>
      <c r="G184" s="523" t="s">
        <v>393</v>
      </c>
      <c r="H184" s="523"/>
      <c r="I184" s="523"/>
      <c r="J184" s="523"/>
      <c r="K184" s="572"/>
      <c r="L184" s="444"/>
    </row>
    <row r="185" spans="1:12" ht="15.6" customHeight="1" x14ac:dyDescent="0.25">
      <c r="A185" s="550"/>
      <c r="B185" s="552"/>
      <c r="C185" s="455"/>
      <c r="D185" s="521"/>
      <c r="E185" s="448"/>
      <c r="F185" s="93" t="s">
        <v>562</v>
      </c>
      <c r="G185" s="523" t="s">
        <v>1024</v>
      </c>
      <c r="H185" s="523"/>
      <c r="I185" s="523"/>
      <c r="J185" s="523"/>
      <c r="K185" s="572"/>
      <c r="L185" s="444"/>
    </row>
    <row r="186" spans="1:12" ht="15.6" customHeight="1" x14ac:dyDescent="0.25">
      <c r="A186" s="550"/>
      <c r="B186" s="552"/>
      <c r="C186" s="455"/>
      <c r="D186" s="521"/>
      <c r="E186" s="448"/>
      <c r="F186" s="93" t="s">
        <v>1183</v>
      </c>
      <c r="G186" s="573" t="s">
        <v>1180</v>
      </c>
      <c r="H186" s="574"/>
      <c r="I186" s="574"/>
      <c r="J186" s="575"/>
      <c r="K186" s="572"/>
      <c r="L186" s="444"/>
    </row>
    <row r="187" spans="1:12" ht="15.6" customHeight="1" x14ac:dyDescent="0.25">
      <c r="A187" s="550"/>
      <c r="B187" s="552"/>
      <c r="C187" s="455"/>
      <c r="D187" s="521"/>
      <c r="E187" s="448"/>
      <c r="F187" s="93" t="s">
        <v>570</v>
      </c>
      <c r="G187" s="523" t="s">
        <v>613</v>
      </c>
      <c r="H187" s="523"/>
      <c r="I187" s="523"/>
      <c r="J187" s="523"/>
      <c r="K187" s="572"/>
      <c r="L187" s="444"/>
    </row>
    <row r="188" spans="1:12" ht="15.6" customHeight="1" x14ac:dyDescent="0.25">
      <c r="A188" s="550"/>
      <c r="B188" s="552"/>
      <c r="C188" s="455"/>
      <c r="D188" s="521"/>
      <c r="E188" s="448"/>
      <c r="F188" s="111" t="s">
        <v>84</v>
      </c>
      <c r="G188" s="526">
        <v>3.2</v>
      </c>
      <c r="H188" s="526"/>
      <c r="I188" s="526"/>
      <c r="J188" s="526"/>
      <c r="K188" s="572"/>
      <c r="L188" s="444"/>
    </row>
    <row r="189" spans="1:12" ht="15.6" customHeight="1" x14ac:dyDescent="0.25">
      <c r="A189" s="550"/>
      <c r="B189" s="553"/>
      <c r="C189" s="455"/>
      <c r="D189" s="521"/>
      <c r="E189" s="448"/>
      <c r="F189" s="96" t="s">
        <v>1016</v>
      </c>
      <c r="G189" s="454">
        <v>5</v>
      </c>
      <c r="H189" s="454"/>
      <c r="I189" s="454"/>
      <c r="J189" s="454"/>
      <c r="K189" s="572"/>
      <c r="L189" s="511"/>
    </row>
    <row r="190" spans="1:12" ht="15.6" customHeight="1" x14ac:dyDescent="0.25">
      <c r="A190" s="549">
        <v>7</v>
      </c>
      <c r="B190" s="551"/>
      <c r="C190" s="455" t="s">
        <v>1628</v>
      </c>
      <c r="D190" s="520"/>
      <c r="E190" s="448"/>
      <c r="F190" s="110" t="s">
        <v>81</v>
      </c>
      <c r="G190" s="524" t="s">
        <v>6</v>
      </c>
      <c r="H190" s="524"/>
      <c r="I190" s="524"/>
      <c r="J190" s="524"/>
      <c r="K190" s="560">
        <v>3</v>
      </c>
      <c r="L190" s="498">
        <v>35831</v>
      </c>
    </row>
    <row r="191" spans="1:12" ht="15.6" customHeight="1" x14ac:dyDescent="0.25">
      <c r="A191" s="550"/>
      <c r="B191" s="552"/>
      <c r="C191" s="455"/>
      <c r="D191" s="521"/>
      <c r="E191" s="448"/>
      <c r="F191" s="110" t="s">
        <v>80</v>
      </c>
      <c r="G191" s="469">
        <v>178</v>
      </c>
      <c r="H191" s="469"/>
      <c r="I191" s="469"/>
      <c r="J191" s="469"/>
      <c r="K191" s="502"/>
      <c r="L191" s="499"/>
    </row>
    <row r="192" spans="1:12" ht="15.6" customHeight="1" x14ac:dyDescent="0.25">
      <c r="A192" s="550"/>
      <c r="B192" s="552"/>
      <c r="C192" s="455"/>
      <c r="D192" s="521"/>
      <c r="E192" s="448"/>
      <c r="F192" s="110" t="s">
        <v>8</v>
      </c>
      <c r="G192" s="240">
        <v>3000</v>
      </c>
      <c r="H192" s="241">
        <v>4000</v>
      </c>
      <c r="I192" s="312">
        <v>5000</v>
      </c>
      <c r="J192" s="242">
        <v>6000</v>
      </c>
      <c r="K192" s="502"/>
      <c r="L192" s="499"/>
    </row>
    <row r="193" spans="1:12" ht="15.6" customHeight="1" x14ac:dyDescent="0.25">
      <c r="A193" s="550"/>
      <c r="B193" s="552"/>
      <c r="C193" s="455"/>
      <c r="D193" s="521"/>
      <c r="E193" s="448"/>
      <c r="F193" s="110" t="s">
        <v>817</v>
      </c>
      <c r="G193" s="243">
        <f>G191*114</f>
        <v>20292</v>
      </c>
      <c r="H193" s="244">
        <f>G191*128</f>
        <v>22784</v>
      </c>
      <c r="I193" s="313">
        <f>G191*143</f>
        <v>25454</v>
      </c>
      <c r="J193" s="245">
        <f>G191*148</f>
        <v>26344</v>
      </c>
      <c r="K193" s="502"/>
      <c r="L193" s="499"/>
    </row>
    <row r="194" spans="1:12" ht="15.6" customHeight="1" x14ac:dyDescent="0.25">
      <c r="A194" s="550"/>
      <c r="B194" s="552"/>
      <c r="C194" s="455"/>
      <c r="D194" s="521"/>
      <c r="E194" s="448"/>
      <c r="F194" s="110" t="s">
        <v>1269</v>
      </c>
      <c r="G194" s="451">
        <v>0.98</v>
      </c>
      <c r="H194" s="451"/>
      <c r="I194" s="451"/>
      <c r="J194" s="451"/>
      <c r="K194" s="502"/>
      <c r="L194" s="499"/>
    </row>
    <row r="195" spans="1:12" ht="15.6" customHeight="1" x14ac:dyDescent="0.25">
      <c r="A195" s="550"/>
      <c r="B195" s="552"/>
      <c r="C195" s="455"/>
      <c r="D195" s="521"/>
      <c r="E195" s="448"/>
      <c r="F195" s="93" t="s">
        <v>699</v>
      </c>
      <c r="G195" s="523" t="s">
        <v>700</v>
      </c>
      <c r="H195" s="523"/>
      <c r="I195" s="523"/>
      <c r="J195" s="523"/>
      <c r="K195" s="502"/>
      <c r="L195" s="499"/>
    </row>
    <row r="196" spans="1:12" ht="15.6" customHeight="1" x14ac:dyDescent="0.25">
      <c r="A196" s="550"/>
      <c r="B196" s="552"/>
      <c r="C196" s="455"/>
      <c r="D196" s="521"/>
      <c r="E196" s="448"/>
      <c r="F196" s="93" t="s">
        <v>1181</v>
      </c>
      <c r="G196" s="462" t="s">
        <v>1179</v>
      </c>
      <c r="H196" s="463"/>
      <c r="I196" s="463"/>
      <c r="J196" s="464"/>
      <c r="K196" s="502"/>
      <c r="L196" s="499"/>
    </row>
    <row r="197" spans="1:12" ht="15.6" customHeight="1" x14ac:dyDescent="0.25">
      <c r="A197" s="550"/>
      <c r="B197" s="552"/>
      <c r="C197" s="455"/>
      <c r="D197" s="521"/>
      <c r="E197" s="448"/>
      <c r="F197" s="110" t="s">
        <v>83</v>
      </c>
      <c r="G197" s="524">
        <v>66</v>
      </c>
      <c r="H197" s="524"/>
      <c r="I197" s="524"/>
      <c r="J197" s="524"/>
      <c r="K197" s="502"/>
      <c r="L197" s="499"/>
    </row>
    <row r="198" spans="1:12" ht="15.6" customHeight="1" x14ac:dyDescent="0.25">
      <c r="A198" s="550"/>
      <c r="B198" s="552"/>
      <c r="C198" s="455"/>
      <c r="D198" s="521"/>
      <c r="E198" s="448"/>
      <c r="F198" s="110" t="s">
        <v>396</v>
      </c>
      <c r="G198" s="548" t="s">
        <v>397</v>
      </c>
      <c r="H198" s="524"/>
      <c r="I198" s="524"/>
      <c r="J198" s="524"/>
      <c r="K198" s="502"/>
      <c r="L198" s="499"/>
    </row>
    <row r="199" spans="1:12" ht="15.6" customHeight="1" x14ac:dyDescent="0.25">
      <c r="A199" s="550"/>
      <c r="B199" s="552"/>
      <c r="C199" s="455"/>
      <c r="D199" s="521"/>
      <c r="E199" s="448"/>
      <c r="F199" s="110" t="s">
        <v>3</v>
      </c>
      <c r="G199" s="524" t="s">
        <v>215</v>
      </c>
      <c r="H199" s="524"/>
      <c r="I199" s="524"/>
      <c r="J199" s="524"/>
      <c r="K199" s="502"/>
      <c r="L199" s="499"/>
    </row>
    <row r="200" spans="1:12" ht="15.6" customHeight="1" x14ac:dyDescent="0.25">
      <c r="A200" s="550"/>
      <c r="B200" s="552"/>
      <c r="C200" s="455"/>
      <c r="D200" s="521"/>
      <c r="E200" s="448"/>
      <c r="F200" s="93" t="s">
        <v>379</v>
      </c>
      <c r="G200" s="523" t="s">
        <v>380</v>
      </c>
      <c r="H200" s="523"/>
      <c r="I200" s="523"/>
      <c r="J200" s="523"/>
      <c r="K200" s="502"/>
      <c r="L200" s="499"/>
    </row>
    <row r="201" spans="1:12" ht="15.6" customHeight="1" x14ac:dyDescent="0.25">
      <c r="A201" s="550"/>
      <c r="B201" s="552"/>
      <c r="C201" s="455"/>
      <c r="D201" s="521"/>
      <c r="E201" s="448"/>
      <c r="F201" s="93" t="s">
        <v>701</v>
      </c>
      <c r="G201" s="523">
        <v>100000</v>
      </c>
      <c r="H201" s="523"/>
      <c r="I201" s="523"/>
      <c r="J201" s="523"/>
      <c r="K201" s="502"/>
      <c r="L201" s="499"/>
    </row>
    <row r="202" spans="1:12" ht="15.6" customHeight="1" x14ac:dyDescent="0.25">
      <c r="A202" s="550"/>
      <c r="B202" s="552"/>
      <c r="C202" s="455"/>
      <c r="D202" s="521"/>
      <c r="E202" s="448"/>
      <c r="F202" s="93" t="s">
        <v>257</v>
      </c>
      <c r="G202" s="523" t="s">
        <v>391</v>
      </c>
      <c r="H202" s="523"/>
      <c r="I202" s="523"/>
      <c r="J202" s="523"/>
      <c r="K202" s="502"/>
      <c r="L202" s="499"/>
    </row>
    <row r="203" spans="1:12" ht="15.6" customHeight="1" x14ac:dyDescent="0.25">
      <c r="A203" s="550"/>
      <c r="B203" s="552"/>
      <c r="C203" s="455"/>
      <c r="D203" s="521"/>
      <c r="E203" s="448"/>
      <c r="F203" s="93" t="s">
        <v>376</v>
      </c>
      <c r="G203" s="523" t="s">
        <v>392</v>
      </c>
      <c r="H203" s="523"/>
      <c r="I203" s="523"/>
      <c r="J203" s="523"/>
      <c r="K203" s="502"/>
      <c r="L203" s="499"/>
    </row>
    <row r="204" spans="1:12" ht="15.6" customHeight="1" x14ac:dyDescent="0.25">
      <c r="A204" s="550"/>
      <c r="B204" s="552"/>
      <c r="C204" s="455"/>
      <c r="D204" s="521"/>
      <c r="E204" s="448"/>
      <c r="F204" s="93" t="s">
        <v>702</v>
      </c>
      <c r="G204" s="523" t="s">
        <v>709</v>
      </c>
      <c r="H204" s="523"/>
      <c r="I204" s="523"/>
      <c r="J204" s="523"/>
      <c r="K204" s="502"/>
      <c r="L204" s="499"/>
    </row>
    <row r="205" spans="1:12" ht="15.6" customHeight="1" x14ac:dyDescent="0.25">
      <c r="A205" s="550"/>
      <c r="B205" s="552"/>
      <c r="C205" s="455"/>
      <c r="D205" s="521"/>
      <c r="E205" s="448"/>
      <c r="F205" s="93" t="s">
        <v>381</v>
      </c>
      <c r="G205" s="523" t="s">
        <v>382</v>
      </c>
      <c r="H205" s="523"/>
      <c r="I205" s="523"/>
      <c r="J205" s="523"/>
      <c r="K205" s="502"/>
      <c r="L205" s="500"/>
    </row>
    <row r="206" spans="1:12" ht="15.6" customHeight="1" x14ac:dyDescent="0.25">
      <c r="A206" s="550"/>
      <c r="B206" s="552"/>
      <c r="C206" s="455"/>
      <c r="D206" s="521"/>
      <c r="E206" s="448"/>
      <c r="F206" s="94" t="s">
        <v>358</v>
      </c>
      <c r="G206" s="523" t="s">
        <v>900</v>
      </c>
      <c r="H206" s="523"/>
      <c r="I206" s="523"/>
      <c r="J206" s="523"/>
      <c r="K206" s="571">
        <v>5</v>
      </c>
      <c r="L206" s="443">
        <v>38339</v>
      </c>
    </row>
    <row r="207" spans="1:12" ht="15.6" customHeight="1" x14ac:dyDescent="0.25">
      <c r="A207" s="550"/>
      <c r="B207" s="552"/>
      <c r="C207" s="455"/>
      <c r="D207" s="521"/>
      <c r="E207" s="448"/>
      <c r="F207" s="93" t="s">
        <v>383</v>
      </c>
      <c r="G207" s="523" t="s">
        <v>384</v>
      </c>
      <c r="H207" s="523"/>
      <c r="I207" s="523"/>
      <c r="J207" s="523"/>
      <c r="K207" s="572"/>
      <c r="L207" s="444"/>
    </row>
    <row r="208" spans="1:12" ht="15.6" customHeight="1" x14ac:dyDescent="0.25">
      <c r="A208" s="550"/>
      <c r="B208" s="552"/>
      <c r="C208" s="455"/>
      <c r="D208" s="521"/>
      <c r="E208" s="448"/>
      <c r="F208" s="93" t="s">
        <v>389</v>
      </c>
      <c r="G208" s="523" t="s">
        <v>390</v>
      </c>
      <c r="H208" s="523"/>
      <c r="I208" s="523"/>
      <c r="J208" s="523"/>
      <c r="K208" s="572"/>
      <c r="L208" s="444"/>
    </row>
    <row r="209" spans="1:12" ht="15.6" customHeight="1" x14ac:dyDescent="0.25">
      <c r="A209" s="550"/>
      <c r="B209" s="552"/>
      <c r="C209" s="455"/>
      <c r="D209" s="521"/>
      <c r="E209" s="448"/>
      <c r="F209" s="93" t="s">
        <v>704</v>
      </c>
      <c r="G209" s="523" t="s">
        <v>705</v>
      </c>
      <c r="H209" s="523"/>
      <c r="I209" s="523"/>
      <c r="J209" s="523"/>
      <c r="K209" s="572"/>
      <c r="L209" s="444"/>
    </row>
    <row r="210" spans="1:12" ht="15.6" customHeight="1" x14ac:dyDescent="0.25">
      <c r="A210" s="550"/>
      <c r="B210" s="552"/>
      <c r="C210" s="455"/>
      <c r="D210" s="521"/>
      <c r="E210" s="448"/>
      <c r="F210" s="93" t="s">
        <v>706</v>
      </c>
      <c r="G210" s="523" t="s">
        <v>390</v>
      </c>
      <c r="H210" s="523"/>
      <c r="I210" s="523"/>
      <c r="J210" s="523"/>
      <c r="K210" s="572"/>
      <c r="L210" s="444"/>
    </row>
    <row r="211" spans="1:12" ht="15.6" customHeight="1" x14ac:dyDescent="0.25">
      <c r="A211" s="550"/>
      <c r="B211" s="552"/>
      <c r="C211" s="455"/>
      <c r="D211" s="521"/>
      <c r="E211" s="448"/>
      <c r="F211" s="93" t="s">
        <v>1271</v>
      </c>
      <c r="G211" s="523" t="s">
        <v>390</v>
      </c>
      <c r="H211" s="523"/>
      <c r="I211" s="523"/>
      <c r="J211" s="523"/>
      <c r="K211" s="572"/>
      <c r="L211" s="444"/>
    </row>
    <row r="212" spans="1:12" ht="15.6" customHeight="1" x14ac:dyDescent="0.25">
      <c r="A212" s="550"/>
      <c r="B212" s="552"/>
      <c r="C212" s="455"/>
      <c r="D212" s="521"/>
      <c r="E212" s="448"/>
      <c r="F212" s="93" t="s">
        <v>707</v>
      </c>
      <c r="G212" s="523" t="s">
        <v>911</v>
      </c>
      <c r="H212" s="523"/>
      <c r="I212" s="523"/>
      <c r="J212" s="523"/>
      <c r="K212" s="572"/>
      <c r="L212" s="444"/>
    </row>
    <row r="213" spans="1:12" ht="15.6" customHeight="1" x14ac:dyDescent="0.25">
      <c r="A213" s="550"/>
      <c r="B213" s="552"/>
      <c r="C213" s="455"/>
      <c r="D213" s="521"/>
      <c r="E213" s="448"/>
      <c r="F213" s="93" t="s">
        <v>708</v>
      </c>
      <c r="G213" s="523" t="s">
        <v>390</v>
      </c>
      <c r="H213" s="523"/>
      <c r="I213" s="523"/>
      <c r="J213" s="523"/>
      <c r="K213" s="572"/>
      <c r="L213" s="444"/>
    </row>
    <row r="214" spans="1:12" ht="15.6" customHeight="1" x14ac:dyDescent="0.25">
      <c r="A214" s="550"/>
      <c r="B214" s="552"/>
      <c r="C214" s="455"/>
      <c r="D214" s="521"/>
      <c r="E214" s="448"/>
      <c r="F214" s="93" t="s">
        <v>377</v>
      </c>
      <c r="G214" s="523" t="s">
        <v>387</v>
      </c>
      <c r="H214" s="523"/>
      <c r="I214" s="523"/>
      <c r="J214" s="523"/>
      <c r="K214" s="572"/>
      <c r="L214" s="444"/>
    </row>
    <row r="215" spans="1:12" ht="15.6" customHeight="1" x14ac:dyDescent="0.25">
      <c r="A215" s="550"/>
      <c r="B215" s="552"/>
      <c r="C215" s="455"/>
      <c r="D215" s="521"/>
      <c r="E215" s="448"/>
      <c r="F215" s="93" t="s">
        <v>388</v>
      </c>
      <c r="G215" s="523" t="s">
        <v>393</v>
      </c>
      <c r="H215" s="523"/>
      <c r="I215" s="523"/>
      <c r="J215" s="523"/>
      <c r="K215" s="572"/>
      <c r="L215" s="444"/>
    </row>
    <row r="216" spans="1:12" ht="15.6" customHeight="1" x14ac:dyDescent="0.25">
      <c r="A216" s="550"/>
      <c r="B216" s="552"/>
      <c r="C216" s="455"/>
      <c r="D216" s="521"/>
      <c r="E216" s="448"/>
      <c r="F216" s="93" t="s">
        <v>562</v>
      </c>
      <c r="G216" s="523" t="s">
        <v>1024</v>
      </c>
      <c r="H216" s="523"/>
      <c r="I216" s="523"/>
      <c r="J216" s="523"/>
      <c r="K216" s="572"/>
      <c r="L216" s="444"/>
    </row>
    <row r="217" spans="1:12" ht="15.6" customHeight="1" x14ac:dyDescent="0.25">
      <c r="A217" s="550"/>
      <c r="B217" s="552"/>
      <c r="C217" s="455"/>
      <c r="D217" s="521"/>
      <c r="E217" s="448"/>
      <c r="F217" s="93" t="s">
        <v>1183</v>
      </c>
      <c r="G217" s="573" t="s">
        <v>1180</v>
      </c>
      <c r="H217" s="574"/>
      <c r="I217" s="574"/>
      <c r="J217" s="575"/>
      <c r="K217" s="572"/>
      <c r="L217" s="444"/>
    </row>
    <row r="218" spans="1:12" ht="15.6" customHeight="1" x14ac:dyDescent="0.25">
      <c r="A218" s="550"/>
      <c r="B218" s="552"/>
      <c r="C218" s="455"/>
      <c r="D218" s="521"/>
      <c r="E218" s="448"/>
      <c r="F218" s="93" t="s">
        <v>570</v>
      </c>
      <c r="G218" s="523" t="s">
        <v>613</v>
      </c>
      <c r="H218" s="523"/>
      <c r="I218" s="523"/>
      <c r="J218" s="523"/>
      <c r="K218" s="572"/>
      <c r="L218" s="444"/>
    </row>
    <row r="219" spans="1:12" ht="15.6" customHeight="1" x14ac:dyDescent="0.25">
      <c r="A219" s="550"/>
      <c r="B219" s="552"/>
      <c r="C219" s="455"/>
      <c r="D219" s="521"/>
      <c r="E219" s="448"/>
      <c r="F219" s="111" t="s">
        <v>84</v>
      </c>
      <c r="G219" s="526">
        <v>4.8</v>
      </c>
      <c r="H219" s="526"/>
      <c r="I219" s="526"/>
      <c r="J219" s="526"/>
      <c r="K219" s="572"/>
      <c r="L219" s="444"/>
    </row>
    <row r="220" spans="1:12" ht="15.6" customHeight="1" x14ac:dyDescent="0.25">
      <c r="A220" s="550"/>
      <c r="B220" s="553"/>
      <c r="C220" s="455"/>
      <c r="D220" s="521"/>
      <c r="E220" s="448"/>
      <c r="F220" s="96" t="s">
        <v>1016</v>
      </c>
      <c r="G220" s="454">
        <v>5</v>
      </c>
      <c r="H220" s="454"/>
      <c r="I220" s="454"/>
      <c r="J220" s="454"/>
      <c r="K220" s="572"/>
      <c r="L220" s="511"/>
    </row>
    <row r="221" spans="1:12" ht="15.6" customHeight="1" x14ac:dyDescent="0.25">
      <c r="A221" s="549">
        <v>8</v>
      </c>
      <c r="B221" s="551"/>
      <c r="C221" s="455" t="s">
        <v>1629</v>
      </c>
      <c r="D221" s="544"/>
      <c r="E221" s="448"/>
      <c r="F221" s="110" t="s">
        <v>81</v>
      </c>
      <c r="G221" s="524" t="s">
        <v>6</v>
      </c>
      <c r="H221" s="524"/>
      <c r="I221" s="524"/>
      <c r="J221" s="524"/>
      <c r="K221" s="560">
        <v>3</v>
      </c>
      <c r="L221" s="498">
        <v>38853</v>
      </c>
    </row>
    <row r="222" spans="1:12" ht="15.6" customHeight="1" x14ac:dyDescent="0.25">
      <c r="A222" s="550"/>
      <c r="B222" s="552"/>
      <c r="C222" s="455"/>
      <c r="D222" s="545"/>
      <c r="E222" s="448"/>
      <c r="F222" s="110" t="s">
        <v>80</v>
      </c>
      <c r="G222" s="469">
        <v>208</v>
      </c>
      <c r="H222" s="469"/>
      <c r="I222" s="469"/>
      <c r="J222" s="469"/>
      <c r="K222" s="502"/>
      <c r="L222" s="499"/>
    </row>
    <row r="223" spans="1:12" ht="15.6" customHeight="1" x14ac:dyDescent="0.25">
      <c r="A223" s="550"/>
      <c r="B223" s="552"/>
      <c r="C223" s="455"/>
      <c r="D223" s="545"/>
      <c r="E223" s="448"/>
      <c r="F223" s="110" t="s">
        <v>8</v>
      </c>
      <c r="G223" s="240">
        <v>3000</v>
      </c>
      <c r="H223" s="241">
        <v>4000</v>
      </c>
      <c r="I223" s="312">
        <v>5000</v>
      </c>
      <c r="J223" s="242">
        <v>6000</v>
      </c>
      <c r="K223" s="502"/>
      <c r="L223" s="499"/>
    </row>
    <row r="224" spans="1:12" ht="15" customHeight="1" x14ac:dyDescent="0.25">
      <c r="A224" s="550"/>
      <c r="B224" s="552"/>
      <c r="C224" s="455"/>
      <c r="D224" s="545"/>
      <c r="E224" s="448"/>
      <c r="F224" s="110" t="s">
        <v>817</v>
      </c>
      <c r="G224" s="243">
        <f>G222*114</f>
        <v>23712</v>
      </c>
      <c r="H224" s="244">
        <f>G222*128</f>
        <v>26624</v>
      </c>
      <c r="I224" s="313">
        <f>G222*143</f>
        <v>29744</v>
      </c>
      <c r="J224" s="245">
        <f>G222*148</f>
        <v>30784</v>
      </c>
      <c r="K224" s="502"/>
      <c r="L224" s="499"/>
    </row>
    <row r="225" spans="1:12" ht="15" customHeight="1" x14ac:dyDescent="0.25">
      <c r="A225" s="550"/>
      <c r="B225" s="552"/>
      <c r="C225" s="455"/>
      <c r="D225" s="545"/>
      <c r="E225" s="448"/>
      <c r="F225" s="110" t="s">
        <v>1269</v>
      </c>
      <c r="G225" s="451">
        <v>0.98</v>
      </c>
      <c r="H225" s="451"/>
      <c r="I225" s="451"/>
      <c r="J225" s="451"/>
      <c r="K225" s="502"/>
      <c r="L225" s="499"/>
    </row>
    <row r="226" spans="1:12" ht="15" customHeight="1" x14ac:dyDescent="0.25">
      <c r="A226" s="550"/>
      <c r="B226" s="552"/>
      <c r="C226" s="455"/>
      <c r="D226" s="545"/>
      <c r="E226" s="448"/>
      <c r="F226" s="93" t="s">
        <v>699</v>
      </c>
      <c r="G226" s="523" t="s">
        <v>700</v>
      </c>
      <c r="H226" s="523"/>
      <c r="I226" s="523"/>
      <c r="J226" s="523"/>
      <c r="K226" s="502"/>
      <c r="L226" s="499"/>
    </row>
    <row r="227" spans="1:12" ht="15" customHeight="1" x14ac:dyDescent="0.25">
      <c r="A227" s="550"/>
      <c r="B227" s="552"/>
      <c r="C227" s="455"/>
      <c r="D227" s="545"/>
      <c r="E227" s="448"/>
      <c r="F227" s="93" t="s">
        <v>1181</v>
      </c>
      <c r="G227" s="462" t="s">
        <v>1179</v>
      </c>
      <c r="H227" s="463"/>
      <c r="I227" s="463"/>
      <c r="J227" s="464"/>
      <c r="K227" s="502"/>
      <c r="L227" s="499"/>
    </row>
    <row r="228" spans="1:12" ht="15.6" customHeight="1" x14ac:dyDescent="0.25">
      <c r="A228" s="550"/>
      <c r="B228" s="552"/>
      <c r="C228" s="455"/>
      <c r="D228" s="545"/>
      <c r="E228" s="448"/>
      <c r="F228" s="110" t="s">
        <v>83</v>
      </c>
      <c r="G228" s="524">
        <v>66</v>
      </c>
      <c r="H228" s="524"/>
      <c r="I228" s="524"/>
      <c r="J228" s="524"/>
      <c r="K228" s="502"/>
      <c r="L228" s="499"/>
    </row>
    <row r="229" spans="1:12" ht="15.6" customHeight="1" x14ac:dyDescent="0.25">
      <c r="A229" s="550"/>
      <c r="B229" s="552"/>
      <c r="C229" s="455"/>
      <c r="D229" s="545"/>
      <c r="E229" s="448"/>
      <c r="F229" s="110" t="s">
        <v>396</v>
      </c>
      <c r="G229" s="548" t="s">
        <v>397</v>
      </c>
      <c r="H229" s="524"/>
      <c r="I229" s="524"/>
      <c r="J229" s="524"/>
      <c r="K229" s="502"/>
      <c r="L229" s="499"/>
    </row>
    <row r="230" spans="1:12" ht="15.6" customHeight="1" x14ac:dyDescent="0.25">
      <c r="A230" s="550"/>
      <c r="B230" s="552"/>
      <c r="C230" s="455"/>
      <c r="D230" s="545"/>
      <c r="E230" s="448"/>
      <c r="F230" s="110" t="s">
        <v>3</v>
      </c>
      <c r="G230" s="524" t="s">
        <v>216</v>
      </c>
      <c r="H230" s="524"/>
      <c r="I230" s="524"/>
      <c r="J230" s="524"/>
      <c r="K230" s="502"/>
      <c r="L230" s="499"/>
    </row>
    <row r="231" spans="1:12" ht="15.6" customHeight="1" x14ac:dyDescent="0.25">
      <c r="A231" s="550"/>
      <c r="B231" s="552"/>
      <c r="C231" s="455"/>
      <c r="D231" s="545"/>
      <c r="E231" s="448"/>
      <c r="F231" s="93" t="s">
        <v>379</v>
      </c>
      <c r="G231" s="523" t="s">
        <v>380</v>
      </c>
      <c r="H231" s="523"/>
      <c r="I231" s="523"/>
      <c r="J231" s="523"/>
      <c r="K231" s="502"/>
      <c r="L231" s="499"/>
    </row>
    <row r="232" spans="1:12" ht="15.6" customHeight="1" x14ac:dyDescent="0.25">
      <c r="A232" s="550"/>
      <c r="B232" s="552"/>
      <c r="C232" s="455"/>
      <c r="D232" s="545"/>
      <c r="E232" s="448"/>
      <c r="F232" s="93" t="s">
        <v>701</v>
      </c>
      <c r="G232" s="523">
        <v>100000</v>
      </c>
      <c r="H232" s="523"/>
      <c r="I232" s="523"/>
      <c r="J232" s="523"/>
      <c r="K232" s="502"/>
      <c r="L232" s="499"/>
    </row>
    <row r="233" spans="1:12" ht="15.6" customHeight="1" x14ac:dyDescent="0.25">
      <c r="A233" s="550"/>
      <c r="B233" s="552"/>
      <c r="C233" s="455"/>
      <c r="D233" s="545"/>
      <c r="E233" s="448"/>
      <c r="F233" s="93" t="s">
        <v>257</v>
      </c>
      <c r="G233" s="523" t="s">
        <v>391</v>
      </c>
      <c r="H233" s="523"/>
      <c r="I233" s="523"/>
      <c r="J233" s="523"/>
      <c r="K233" s="502"/>
      <c r="L233" s="499"/>
    </row>
    <row r="234" spans="1:12" ht="15.6" customHeight="1" x14ac:dyDescent="0.25">
      <c r="A234" s="550"/>
      <c r="B234" s="552"/>
      <c r="C234" s="455"/>
      <c r="D234" s="545"/>
      <c r="E234" s="448"/>
      <c r="F234" s="93" t="s">
        <v>376</v>
      </c>
      <c r="G234" s="523" t="s">
        <v>392</v>
      </c>
      <c r="H234" s="523"/>
      <c r="I234" s="523"/>
      <c r="J234" s="523"/>
      <c r="K234" s="502"/>
      <c r="L234" s="499"/>
    </row>
    <row r="235" spans="1:12" ht="15.6" customHeight="1" x14ac:dyDescent="0.25">
      <c r="A235" s="550"/>
      <c r="B235" s="552"/>
      <c r="C235" s="455"/>
      <c r="D235" s="545"/>
      <c r="E235" s="448"/>
      <c r="F235" s="93" t="s">
        <v>702</v>
      </c>
      <c r="G235" s="523" t="s">
        <v>709</v>
      </c>
      <c r="H235" s="523"/>
      <c r="I235" s="523"/>
      <c r="J235" s="523"/>
      <c r="K235" s="502"/>
      <c r="L235" s="499"/>
    </row>
    <row r="236" spans="1:12" ht="15.6" customHeight="1" x14ac:dyDescent="0.25">
      <c r="A236" s="550"/>
      <c r="B236" s="552"/>
      <c r="C236" s="455"/>
      <c r="D236" s="545"/>
      <c r="E236" s="448"/>
      <c r="F236" s="93" t="s">
        <v>381</v>
      </c>
      <c r="G236" s="523" t="s">
        <v>382</v>
      </c>
      <c r="H236" s="523"/>
      <c r="I236" s="523"/>
      <c r="J236" s="523"/>
      <c r="K236" s="502"/>
      <c r="L236" s="500"/>
    </row>
    <row r="237" spans="1:12" ht="15.6" customHeight="1" x14ac:dyDescent="0.25">
      <c r="A237" s="550"/>
      <c r="B237" s="552"/>
      <c r="C237" s="455"/>
      <c r="D237" s="545"/>
      <c r="E237" s="448"/>
      <c r="F237" s="94" t="s">
        <v>358</v>
      </c>
      <c r="G237" s="523" t="s">
        <v>900</v>
      </c>
      <c r="H237" s="523"/>
      <c r="I237" s="523"/>
      <c r="J237" s="523"/>
      <c r="K237" s="571">
        <v>5</v>
      </c>
      <c r="L237" s="443">
        <v>41573</v>
      </c>
    </row>
    <row r="238" spans="1:12" ht="15.6" customHeight="1" x14ac:dyDescent="0.25">
      <c r="A238" s="550"/>
      <c r="B238" s="552"/>
      <c r="C238" s="455"/>
      <c r="D238" s="545"/>
      <c r="E238" s="448"/>
      <c r="F238" s="93" t="s">
        <v>383</v>
      </c>
      <c r="G238" s="523" t="s">
        <v>384</v>
      </c>
      <c r="H238" s="523"/>
      <c r="I238" s="523"/>
      <c r="J238" s="523"/>
      <c r="K238" s="572"/>
      <c r="L238" s="444"/>
    </row>
    <row r="239" spans="1:12" ht="15.6" customHeight="1" x14ac:dyDescent="0.25">
      <c r="A239" s="550"/>
      <c r="B239" s="552"/>
      <c r="C239" s="455"/>
      <c r="D239" s="545"/>
      <c r="E239" s="448"/>
      <c r="F239" s="93" t="s">
        <v>389</v>
      </c>
      <c r="G239" s="523" t="s">
        <v>390</v>
      </c>
      <c r="H239" s="523"/>
      <c r="I239" s="523"/>
      <c r="J239" s="523"/>
      <c r="K239" s="572"/>
      <c r="L239" s="444"/>
    </row>
    <row r="240" spans="1:12" ht="15.6" customHeight="1" x14ac:dyDescent="0.25">
      <c r="A240" s="550"/>
      <c r="B240" s="552"/>
      <c r="C240" s="455"/>
      <c r="D240" s="545"/>
      <c r="E240" s="448"/>
      <c r="F240" s="93" t="s">
        <v>704</v>
      </c>
      <c r="G240" s="523" t="s">
        <v>705</v>
      </c>
      <c r="H240" s="523"/>
      <c r="I240" s="523"/>
      <c r="J240" s="523"/>
      <c r="K240" s="572"/>
      <c r="L240" s="444"/>
    </row>
    <row r="241" spans="1:12" ht="15.6" customHeight="1" x14ac:dyDescent="0.25">
      <c r="A241" s="550"/>
      <c r="B241" s="552"/>
      <c r="C241" s="455"/>
      <c r="D241" s="545"/>
      <c r="E241" s="448"/>
      <c r="F241" s="93" t="s">
        <v>706</v>
      </c>
      <c r="G241" s="523" t="s">
        <v>390</v>
      </c>
      <c r="H241" s="523"/>
      <c r="I241" s="523"/>
      <c r="J241" s="523"/>
      <c r="K241" s="572"/>
      <c r="L241" s="444"/>
    </row>
    <row r="242" spans="1:12" ht="15.6" customHeight="1" x14ac:dyDescent="0.25">
      <c r="A242" s="550"/>
      <c r="B242" s="552"/>
      <c r="C242" s="455"/>
      <c r="D242" s="545"/>
      <c r="E242" s="448"/>
      <c r="F242" s="93" t="s">
        <v>1271</v>
      </c>
      <c r="G242" s="523" t="s">
        <v>390</v>
      </c>
      <c r="H242" s="523"/>
      <c r="I242" s="523"/>
      <c r="J242" s="523"/>
      <c r="K242" s="572"/>
      <c r="L242" s="444"/>
    </row>
    <row r="243" spans="1:12" ht="15.6" customHeight="1" x14ac:dyDescent="0.25">
      <c r="A243" s="550"/>
      <c r="B243" s="552"/>
      <c r="C243" s="455"/>
      <c r="D243" s="545"/>
      <c r="E243" s="448"/>
      <c r="F243" s="93" t="s">
        <v>707</v>
      </c>
      <c r="G243" s="523" t="s">
        <v>911</v>
      </c>
      <c r="H243" s="523"/>
      <c r="I243" s="523"/>
      <c r="J243" s="523"/>
      <c r="K243" s="572"/>
      <c r="L243" s="444"/>
    </row>
    <row r="244" spans="1:12" ht="15.6" customHeight="1" x14ac:dyDescent="0.25">
      <c r="A244" s="550"/>
      <c r="B244" s="552"/>
      <c r="C244" s="455"/>
      <c r="D244" s="545"/>
      <c r="E244" s="448"/>
      <c r="F244" s="93" t="s">
        <v>708</v>
      </c>
      <c r="G244" s="523" t="s">
        <v>390</v>
      </c>
      <c r="H244" s="523"/>
      <c r="I244" s="523"/>
      <c r="J244" s="523"/>
      <c r="K244" s="572"/>
      <c r="L244" s="444"/>
    </row>
    <row r="245" spans="1:12" ht="15.6" customHeight="1" x14ac:dyDescent="0.25">
      <c r="A245" s="550"/>
      <c r="B245" s="552"/>
      <c r="C245" s="455"/>
      <c r="D245" s="545"/>
      <c r="E245" s="448"/>
      <c r="F245" s="93" t="s">
        <v>377</v>
      </c>
      <c r="G245" s="523" t="s">
        <v>387</v>
      </c>
      <c r="H245" s="523"/>
      <c r="I245" s="523"/>
      <c r="J245" s="523"/>
      <c r="K245" s="572"/>
      <c r="L245" s="444"/>
    </row>
    <row r="246" spans="1:12" ht="15.6" customHeight="1" x14ac:dyDescent="0.25">
      <c r="A246" s="550"/>
      <c r="B246" s="552"/>
      <c r="C246" s="455"/>
      <c r="D246" s="545"/>
      <c r="E246" s="448"/>
      <c r="F246" s="93" t="s">
        <v>388</v>
      </c>
      <c r="G246" s="523" t="s">
        <v>393</v>
      </c>
      <c r="H246" s="523"/>
      <c r="I246" s="523"/>
      <c r="J246" s="523"/>
      <c r="K246" s="572"/>
      <c r="L246" s="444"/>
    </row>
    <row r="247" spans="1:12" ht="15.6" customHeight="1" x14ac:dyDescent="0.25">
      <c r="A247" s="550"/>
      <c r="B247" s="552"/>
      <c r="C247" s="455"/>
      <c r="D247" s="545"/>
      <c r="E247" s="448"/>
      <c r="F247" s="93" t="s">
        <v>562</v>
      </c>
      <c r="G247" s="523" t="s">
        <v>1024</v>
      </c>
      <c r="H247" s="523"/>
      <c r="I247" s="523"/>
      <c r="J247" s="523"/>
      <c r="K247" s="572"/>
      <c r="L247" s="444"/>
    </row>
    <row r="248" spans="1:12" ht="15.6" customHeight="1" x14ac:dyDescent="0.25">
      <c r="A248" s="550"/>
      <c r="B248" s="552"/>
      <c r="C248" s="455"/>
      <c r="D248" s="545"/>
      <c r="E248" s="448"/>
      <c r="F248" s="93" t="s">
        <v>1183</v>
      </c>
      <c r="G248" s="573" t="s">
        <v>1180</v>
      </c>
      <c r="H248" s="574"/>
      <c r="I248" s="574"/>
      <c r="J248" s="575"/>
      <c r="K248" s="572"/>
      <c r="L248" s="444"/>
    </row>
    <row r="249" spans="1:12" ht="15.6" customHeight="1" x14ac:dyDescent="0.25">
      <c r="A249" s="550"/>
      <c r="B249" s="552"/>
      <c r="C249" s="455"/>
      <c r="D249" s="545"/>
      <c r="E249" s="448"/>
      <c r="F249" s="93" t="s">
        <v>570</v>
      </c>
      <c r="G249" s="523" t="s">
        <v>613</v>
      </c>
      <c r="H249" s="523"/>
      <c r="I249" s="523"/>
      <c r="J249" s="523"/>
      <c r="K249" s="572"/>
      <c r="L249" s="444"/>
    </row>
    <row r="250" spans="1:12" ht="15.6" customHeight="1" x14ac:dyDescent="0.25">
      <c r="A250" s="550"/>
      <c r="B250" s="552"/>
      <c r="C250" s="455"/>
      <c r="D250" s="545"/>
      <c r="E250" s="448"/>
      <c r="F250" s="111" t="s">
        <v>84</v>
      </c>
      <c r="G250" s="526">
        <v>6.4</v>
      </c>
      <c r="H250" s="526"/>
      <c r="I250" s="526"/>
      <c r="J250" s="526"/>
      <c r="K250" s="572"/>
      <c r="L250" s="444"/>
    </row>
    <row r="251" spans="1:12" ht="15.6" customHeight="1" x14ac:dyDescent="0.25">
      <c r="A251" s="550"/>
      <c r="B251" s="553"/>
      <c r="C251" s="455"/>
      <c r="D251" s="546"/>
      <c r="E251" s="448"/>
      <c r="F251" s="96" t="s">
        <v>1016</v>
      </c>
      <c r="G251" s="454">
        <v>5</v>
      </c>
      <c r="H251" s="454"/>
      <c r="I251" s="454"/>
      <c r="J251" s="454"/>
      <c r="K251" s="572"/>
      <c r="L251" s="511"/>
    </row>
    <row r="252" spans="1:12" ht="15.6" customHeight="1" x14ac:dyDescent="0.25">
      <c r="A252" s="549">
        <v>9</v>
      </c>
      <c r="B252" s="551"/>
      <c r="C252" s="455" t="s">
        <v>1630</v>
      </c>
      <c r="D252" s="544"/>
      <c r="E252" s="448"/>
      <c r="F252" s="110" t="s">
        <v>81</v>
      </c>
      <c r="G252" s="524" t="s">
        <v>6</v>
      </c>
      <c r="H252" s="524"/>
      <c r="I252" s="524"/>
      <c r="J252" s="524"/>
      <c r="K252" s="560">
        <v>3</v>
      </c>
      <c r="L252" s="498">
        <v>40579</v>
      </c>
    </row>
    <row r="253" spans="1:12" ht="15.6" customHeight="1" x14ac:dyDescent="0.25">
      <c r="A253" s="550"/>
      <c r="B253" s="552"/>
      <c r="C253" s="455"/>
      <c r="D253" s="545"/>
      <c r="E253" s="448"/>
      <c r="F253" s="110" t="s">
        <v>80</v>
      </c>
      <c r="G253" s="469">
        <v>244</v>
      </c>
      <c r="H253" s="469"/>
      <c r="I253" s="469"/>
      <c r="J253" s="469"/>
      <c r="K253" s="502"/>
      <c r="L253" s="499"/>
    </row>
    <row r="254" spans="1:12" ht="15.6" customHeight="1" x14ac:dyDescent="0.25">
      <c r="A254" s="550"/>
      <c r="B254" s="552"/>
      <c r="C254" s="455"/>
      <c r="D254" s="545"/>
      <c r="E254" s="448"/>
      <c r="F254" s="110" t="s">
        <v>8</v>
      </c>
      <c r="G254" s="240">
        <v>3000</v>
      </c>
      <c r="H254" s="241">
        <v>4000</v>
      </c>
      <c r="I254" s="312">
        <v>5000</v>
      </c>
      <c r="J254" s="242">
        <v>6000</v>
      </c>
      <c r="K254" s="502"/>
      <c r="L254" s="499"/>
    </row>
    <row r="255" spans="1:12" ht="15.6" customHeight="1" x14ac:dyDescent="0.25">
      <c r="A255" s="550"/>
      <c r="B255" s="552"/>
      <c r="C255" s="455"/>
      <c r="D255" s="545"/>
      <c r="E255" s="448"/>
      <c r="F255" s="110" t="s">
        <v>817</v>
      </c>
      <c r="G255" s="243">
        <f>G253*114</f>
        <v>27816</v>
      </c>
      <c r="H255" s="244">
        <f>G253*128</f>
        <v>31232</v>
      </c>
      <c r="I255" s="313">
        <f>G253*143</f>
        <v>34892</v>
      </c>
      <c r="J255" s="245">
        <f>G253*148</f>
        <v>36112</v>
      </c>
      <c r="K255" s="502"/>
      <c r="L255" s="499"/>
    </row>
    <row r="256" spans="1:12" ht="15.6" customHeight="1" x14ac:dyDescent="0.25">
      <c r="A256" s="550"/>
      <c r="B256" s="552"/>
      <c r="C256" s="455"/>
      <c r="D256" s="545"/>
      <c r="E256" s="448"/>
      <c r="F256" s="110" t="s">
        <v>1269</v>
      </c>
      <c r="G256" s="451">
        <v>0.98</v>
      </c>
      <c r="H256" s="451"/>
      <c r="I256" s="451"/>
      <c r="J256" s="451"/>
      <c r="K256" s="502"/>
      <c r="L256" s="499"/>
    </row>
    <row r="257" spans="1:12" ht="15.6" customHeight="1" x14ac:dyDescent="0.25">
      <c r="A257" s="550"/>
      <c r="B257" s="552"/>
      <c r="C257" s="455"/>
      <c r="D257" s="545"/>
      <c r="E257" s="448"/>
      <c r="F257" s="93" t="s">
        <v>699</v>
      </c>
      <c r="G257" s="523" t="s">
        <v>700</v>
      </c>
      <c r="H257" s="523"/>
      <c r="I257" s="523"/>
      <c r="J257" s="523"/>
      <c r="K257" s="502"/>
      <c r="L257" s="499"/>
    </row>
    <row r="258" spans="1:12" ht="15.6" customHeight="1" x14ac:dyDescent="0.25">
      <c r="A258" s="550"/>
      <c r="B258" s="552"/>
      <c r="C258" s="455"/>
      <c r="D258" s="545"/>
      <c r="E258" s="448"/>
      <c r="F258" s="93" t="s">
        <v>1181</v>
      </c>
      <c r="G258" s="462" t="s">
        <v>1179</v>
      </c>
      <c r="H258" s="463"/>
      <c r="I258" s="463"/>
      <c r="J258" s="464"/>
      <c r="K258" s="502"/>
      <c r="L258" s="499"/>
    </row>
    <row r="259" spans="1:12" ht="15.6" customHeight="1" x14ac:dyDescent="0.25">
      <c r="A259" s="550"/>
      <c r="B259" s="552"/>
      <c r="C259" s="455"/>
      <c r="D259" s="545"/>
      <c r="E259" s="448"/>
      <c r="F259" s="110" t="s">
        <v>83</v>
      </c>
      <c r="G259" s="524">
        <v>66</v>
      </c>
      <c r="H259" s="524"/>
      <c r="I259" s="524"/>
      <c r="J259" s="524"/>
      <c r="K259" s="502"/>
      <c r="L259" s="499"/>
    </row>
    <row r="260" spans="1:12" ht="15.6" customHeight="1" x14ac:dyDescent="0.25">
      <c r="A260" s="550"/>
      <c r="B260" s="552"/>
      <c r="C260" s="455"/>
      <c r="D260" s="545"/>
      <c r="E260" s="448"/>
      <c r="F260" s="110" t="s">
        <v>396</v>
      </c>
      <c r="G260" s="548" t="s">
        <v>397</v>
      </c>
      <c r="H260" s="548"/>
      <c r="I260" s="548"/>
      <c r="J260" s="548"/>
      <c r="K260" s="502"/>
      <c r="L260" s="499"/>
    </row>
    <row r="261" spans="1:12" ht="15.6" customHeight="1" x14ac:dyDescent="0.25">
      <c r="A261" s="550"/>
      <c r="B261" s="552"/>
      <c r="C261" s="455"/>
      <c r="D261" s="545"/>
      <c r="E261" s="448"/>
      <c r="F261" s="110" t="s">
        <v>3</v>
      </c>
      <c r="G261" s="524" t="s">
        <v>217</v>
      </c>
      <c r="H261" s="524"/>
      <c r="I261" s="524"/>
      <c r="J261" s="524"/>
      <c r="K261" s="502"/>
      <c r="L261" s="499"/>
    </row>
    <row r="262" spans="1:12" ht="15.6" customHeight="1" x14ac:dyDescent="0.25">
      <c r="A262" s="550"/>
      <c r="B262" s="552"/>
      <c r="C262" s="455"/>
      <c r="D262" s="545"/>
      <c r="E262" s="448"/>
      <c r="F262" s="93" t="s">
        <v>379</v>
      </c>
      <c r="G262" s="523" t="s">
        <v>380</v>
      </c>
      <c r="H262" s="523"/>
      <c r="I262" s="523"/>
      <c r="J262" s="523"/>
      <c r="K262" s="502"/>
      <c r="L262" s="499"/>
    </row>
    <row r="263" spans="1:12" ht="15.6" customHeight="1" x14ac:dyDescent="0.25">
      <c r="A263" s="550"/>
      <c r="B263" s="552"/>
      <c r="C263" s="455"/>
      <c r="D263" s="545"/>
      <c r="E263" s="448"/>
      <c r="F263" s="93" t="s">
        <v>701</v>
      </c>
      <c r="G263" s="523">
        <v>100000</v>
      </c>
      <c r="H263" s="523"/>
      <c r="I263" s="523"/>
      <c r="J263" s="523"/>
      <c r="K263" s="502"/>
      <c r="L263" s="499"/>
    </row>
    <row r="264" spans="1:12" ht="15.6" customHeight="1" x14ac:dyDescent="0.25">
      <c r="A264" s="550"/>
      <c r="B264" s="552"/>
      <c r="C264" s="455"/>
      <c r="D264" s="545"/>
      <c r="E264" s="448"/>
      <c r="F264" s="93" t="s">
        <v>257</v>
      </c>
      <c r="G264" s="523" t="s">
        <v>391</v>
      </c>
      <c r="H264" s="523"/>
      <c r="I264" s="523"/>
      <c r="J264" s="523"/>
      <c r="K264" s="502"/>
      <c r="L264" s="499"/>
    </row>
    <row r="265" spans="1:12" ht="15.6" customHeight="1" x14ac:dyDescent="0.25">
      <c r="A265" s="550"/>
      <c r="B265" s="552"/>
      <c r="C265" s="455"/>
      <c r="D265" s="545"/>
      <c r="E265" s="448"/>
      <c r="F265" s="93" t="s">
        <v>376</v>
      </c>
      <c r="G265" s="523" t="s">
        <v>392</v>
      </c>
      <c r="H265" s="523"/>
      <c r="I265" s="523"/>
      <c r="J265" s="523"/>
      <c r="K265" s="502"/>
      <c r="L265" s="499"/>
    </row>
    <row r="266" spans="1:12" ht="15.6" customHeight="1" x14ac:dyDescent="0.25">
      <c r="A266" s="550"/>
      <c r="B266" s="552"/>
      <c r="C266" s="455"/>
      <c r="D266" s="545"/>
      <c r="E266" s="448"/>
      <c r="F266" s="93" t="s">
        <v>702</v>
      </c>
      <c r="G266" s="523" t="s">
        <v>709</v>
      </c>
      <c r="H266" s="523"/>
      <c r="I266" s="523"/>
      <c r="J266" s="523"/>
      <c r="K266" s="502"/>
      <c r="L266" s="499"/>
    </row>
    <row r="267" spans="1:12" ht="15.6" customHeight="1" x14ac:dyDescent="0.25">
      <c r="A267" s="550"/>
      <c r="B267" s="552"/>
      <c r="C267" s="455"/>
      <c r="D267" s="545"/>
      <c r="E267" s="448"/>
      <c r="F267" s="93" t="s">
        <v>381</v>
      </c>
      <c r="G267" s="523" t="s">
        <v>382</v>
      </c>
      <c r="H267" s="523"/>
      <c r="I267" s="523"/>
      <c r="J267" s="523"/>
      <c r="K267" s="502"/>
      <c r="L267" s="500"/>
    </row>
    <row r="268" spans="1:12" ht="15.6" customHeight="1" x14ac:dyDescent="0.25">
      <c r="A268" s="550"/>
      <c r="B268" s="552"/>
      <c r="C268" s="455"/>
      <c r="D268" s="545"/>
      <c r="E268" s="448"/>
      <c r="F268" s="94" t="s">
        <v>358</v>
      </c>
      <c r="G268" s="523" t="s">
        <v>900</v>
      </c>
      <c r="H268" s="523"/>
      <c r="I268" s="523"/>
      <c r="J268" s="523"/>
      <c r="K268" s="571">
        <v>5</v>
      </c>
      <c r="L268" s="443">
        <v>43420</v>
      </c>
    </row>
    <row r="269" spans="1:12" ht="15.6" customHeight="1" x14ac:dyDescent="0.25">
      <c r="A269" s="550"/>
      <c r="B269" s="552"/>
      <c r="C269" s="455"/>
      <c r="D269" s="545"/>
      <c r="E269" s="448"/>
      <c r="F269" s="93" t="s">
        <v>383</v>
      </c>
      <c r="G269" s="523" t="s">
        <v>384</v>
      </c>
      <c r="H269" s="523"/>
      <c r="I269" s="523"/>
      <c r="J269" s="523"/>
      <c r="K269" s="572"/>
      <c r="L269" s="444"/>
    </row>
    <row r="270" spans="1:12" ht="15.6" customHeight="1" x14ac:dyDescent="0.25">
      <c r="A270" s="550"/>
      <c r="B270" s="552"/>
      <c r="C270" s="455"/>
      <c r="D270" s="545"/>
      <c r="E270" s="448"/>
      <c r="F270" s="93" t="s">
        <v>389</v>
      </c>
      <c r="G270" s="523" t="s">
        <v>390</v>
      </c>
      <c r="H270" s="523"/>
      <c r="I270" s="523"/>
      <c r="J270" s="523"/>
      <c r="K270" s="572"/>
      <c r="L270" s="444"/>
    </row>
    <row r="271" spans="1:12" ht="15.6" customHeight="1" x14ac:dyDescent="0.25">
      <c r="A271" s="550"/>
      <c r="B271" s="552"/>
      <c r="C271" s="455"/>
      <c r="D271" s="545"/>
      <c r="E271" s="448"/>
      <c r="F271" s="93" t="s">
        <v>704</v>
      </c>
      <c r="G271" s="523" t="s">
        <v>705</v>
      </c>
      <c r="H271" s="523"/>
      <c r="I271" s="523"/>
      <c r="J271" s="523"/>
      <c r="K271" s="572"/>
      <c r="L271" s="444"/>
    </row>
    <row r="272" spans="1:12" ht="15.6" customHeight="1" x14ac:dyDescent="0.25">
      <c r="A272" s="550"/>
      <c r="B272" s="552"/>
      <c r="C272" s="455"/>
      <c r="D272" s="545"/>
      <c r="E272" s="448"/>
      <c r="F272" s="93" t="s">
        <v>706</v>
      </c>
      <c r="G272" s="523" t="s">
        <v>390</v>
      </c>
      <c r="H272" s="523"/>
      <c r="I272" s="523"/>
      <c r="J272" s="523"/>
      <c r="K272" s="572"/>
      <c r="L272" s="444"/>
    </row>
    <row r="273" spans="1:12" ht="15.6" customHeight="1" x14ac:dyDescent="0.25">
      <c r="A273" s="550"/>
      <c r="B273" s="552"/>
      <c r="C273" s="455"/>
      <c r="D273" s="545"/>
      <c r="E273" s="448"/>
      <c r="F273" s="93" t="s">
        <v>1271</v>
      </c>
      <c r="G273" s="523" t="s">
        <v>390</v>
      </c>
      <c r="H273" s="523"/>
      <c r="I273" s="523"/>
      <c r="J273" s="523"/>
      <c r="K273" s="572"/>
      <c r="L273" s="444"/>
    </row>
    <row r="274" spans="1:12" ht="15.6" customHeight="1" x14ac:dyDescent="0.25">
      <c r="A274" s="550"/>
      <c r="B274" s="552"/>
      <c r="C274" s="455"/>
      <c r="D274" s="545"/>
      <c r="E274" s="448"/>
      <c r="F274" s="93" t="s">
        <v>707</v>
      </c>
      <c r="G274" s="523" t="s">
        <v>911</v>
      </c>
      <c r="H274" s="523"/>
      <c r="I274" s="523"/>
      <c r="J274" s="523"/>
      <c r="K274" s="572"/>
      <c r="L274" s="444"/>
    </row>
    <row r="275" spans="1:12" ht="15.6" customHeight="1" x14ac:dyDescent="0.25">
      <c r="A275" s="550"/>
      <c r="B275" s="552"/>
      <c r="C275" s="455"/>
      <c r="D275" s="545"/>
      <c r="E275" s="448"/>
      <c r="F275" s="93" t="s">
        <v>708</v>
      </c>
      <c r="G275" s="523" t="s">
        <v>390</v>
      </c>
      <c r="H275" s="523"/>
      <c r="I275" s="523"/>
      <c r="J275" s="523"/>
      <c r="K275" s="572"/>
      <c r="L275" s="444"/>
    </row>
    <row r="276" spans="1:12" ht="15.6" customHeight="1" x14ac:dyDescent="0.25">
      <c r="A276" s="550"/>
      <c r="B276" s="552"/>
      <c r="C276" s="455"/>
      <c r="D276" s="545"/>
      <c r="E276" s="448"/>
      <c r="F276" s="93" t="s">
        <v>377</v>
      </c>
      <c r="G276" s="523" t="s">
        <v>387</v>
      </c>
      <c r="H276" s="523"/>
      <c r="I276" s="523"/>
      <c r="J276" s="523"/>
      <c r="K276" s="572"/>
      <c r="L276" s="444"/>
    </row>
    <row r="277" spans="1:12" ht="15.6" customHeight="1" x14ac:dyDescent="0.25">
      <c r="A277" s="550"/>
      <c r="B277" s="552"/>
      <c r="C277" s="455"/>
      <c r="D277" s="545"/>
      <c r="E277" s="448"/>
      <c r="F277" s="93" t="s">
        <v>388</v>
      </c>
      <c r="G277" s="523" t="s">
        <v>393</v>
      </c>
      <c r="H277" s="523"/>
      <c r="I277" s="523"/>
      <c r="J277" s="523"/>
      <c r="K277" s="572"/>
      <c r="L277" s="444"/>
    </row>
    <row r="278" spans="1:12" ht="15.6" customHeight="1" x14ac:dyDescent="0.25">
      <c r="A278" s="550"/>
      <c r="B278" s="552"/>
      <c r="C278" s="455"/>
      <c r="D278" s="545"/>
      <c r="E278" s="448"/>
      <c r="F278" s="93" t="s">
        <v>562</v>
      </c>
      <c r="G278" s="523" t="s">
        <v>1024</v>
      </c>
      <c r="H278" s="523"/>
      <c r="I278" s="523"/>
      <c r="J278" s="523"/>
      <c r="K278" s="572"/>
      <c r="L278" s="444"/>
    </row>
    <row r="279" spans="1:12" ht="15.6" customHeight="1" x14ac:dyDescent="0.25">
      <c r="A279" s="550"/>
      <c r="B279" s="552"/>
      <c r="C279" s="455"/>
      <c r="D279" s="545"/>
      <c r="E279" s="448"/>
      <c r="F279" s="93" t="s">
        <v>1183</v>
      </c>
      <c r="G279" s="573" t="s">
        <v>1180</v>
      </c>
      <c r="H279" s="574"/>
      <c r="I279" s="574"/>
      <c r="J279" s="575"/>
      <c r="K279" s="572"/>
      <c r="L279" s="444"/>
    </row>
    <row r="280" spans="1:12" ht="15.6" customHeight="1" x14ac:dyDescent="0.25">
      <c r="A280" s="550"/>
      <c r="B280" s="552"/>
      <c r="C280" s="455"/>
      <c r="D280" s="545"/>
      <c r="E280" s="448"/>
      <c r="F280" s="93" t="s">
        <v>570</v>
      </c>
      <c r="G280" s="523" t="s">
        <v>613</v>
      </c>
      <c r="H280" s="523"/>
      <c r="I280" s="523"/>
      <c r="J280" s="523"/>
      <c r="K280" s="572"/>
      <c r="L280" s="444"/>
    </row>
    <row r="281" spans="1:12" ht="15.6" customHeight="1" x14ac:dyDescent="0.25">
      <c r="A281" s="550"/>
      <c r="B281" s="552"/>
      <c r="C281" s="455"/>
      <c r="D281" s="545"/>
      <c r="E281" s="448"/>
      <c r="F281" s="111" t="s">
        <v>84</v>
      </c>
      <c r="G281" s="526">
        <v>7.2</v>
      </c>
      <c r="H281" s="526"/>
      <c r="I281" s="526"/>
      <c r="J281" s="526"/>
      <c r="K281" s="572"/>
      <c r="L281" s="444"/>
    </row>
    <row r="282" spans="1:12" ht="15.6" customHeight="1" x14ac:dyDescent="0.25">
      <c r="A282" s="550"/>
      <c r="B282" s="553"/>
      <c r="C282" s="455"/>
      <c r="D282" s="546"/>
      <c r="E282" s="448"/>
      <c r="F282" s="96" t="s">
        <v>1016</v>
      </c>
      <c r="G282" s="454">
        <v>5</v>
      </c>
      <c r="H282" s="454"/>
      <c r="I282" s="454"/>
      <c r="J282" s="454"/>
      <c r="K282" s="572"/>
      <c r="L282" s="511"/>
    </row>
    <row r="283" spans="1:12" ht="15.6" customHeight="1" x14ac:dyDescent="0.25">
      <c r="A283" s="549">
        <v>10</v>
      </c>
      <c r="B283" s="551"/>
      <c r="C283" s="455" t="s">
        <v>1631</v>
      </c>
      <c r="D283" s="544"/>
      <c r="E283" s="448"/>
      <c r="F283" s="110" t="s">
        <v>81</v>
      </c>
      <c r="G283" s="524" t="s">
        <v>6</v>
      </c>
      <c r="H283" s="524"/>
      <c r="I283" s="524"/>
      <c r="J283" s="524"/>
      <c r="K283" s="560">
        <v>3</v>
      </c>
      <c r="L283" s="498">
        <v>30384</v>
      </c>
    </row>
    <row r="284" spans="1:12" ht="15.6" customHeight="1" x14ac:dyDescent="0.25">
      <c r="A284" s="550"/>
      <c r="B284" s="552"/>
      <c r="C284" s="455"/>
      <c r="D284" s="545"/>
      <c r="E284" s="448"/>
      <c r="F284" s="110" t="s">
        <v>80</v>
      </c>
      <c r="G284" s="469">
        <v>280</v>
      </c>
      <c r="H284" s="469"/>
      <c r="I284" s="469"/>
      <c r="J284" s="469"/>
      <c r="K284" s="502"/>
      <c r="L284" s="499"/>
    </row>
    <row r="285" spans="1:12" ht="15.6" customHeight="1" x14ac:dyDescent="0.25">
      <c r="A285" s="550"/>
      <c r="B285" s="552"/>
      <c r="C285" s="455"/>
      <c r="D285" s="545"/>
      <c r="E285" s="448"/>
      <c r="F285" s="110" t="s">
        <v>8</v>
      </c>
      <c r="G285" s="240">
        <v>3000</v>
      </c>
      <c r="H285" s="241">
        <v>4000</v>
      </c>
      <c r="I285" s="312">
        <v>5000</v>
      </c>
      <c r="J285" s="242">
        <v>6000</v>
      </c>
      <c r="K285" s="502"/>
      <c r="L285" s="499"/>
    </row>
    <row r="286" spans="1:12" ht="15.6" customHeight="1" x14ac:dyDescent="0.25">
      <c r="A286" s="550"/>
      <c r="B286" s="552"/>
      <c r="C286" s="455"/>
      <c r="D286" s="545"/>
      <c r="E286" s="448"/>
      <c r="F286" s="110" t="s">
        <v>817</v>
      </c>
      <c r="G286" s="243">
        <f>G284*114</f>
        <v>31920</v>
      </c>
      <c r="H286" s="244">
        <f>G284*128</f>
        <v>35840</v>
      </c>
      <c r="I286" s="313">
        <f>G284*143</f>
        <v>40040</v>
      </c>
      <c r="J286" s="245">
        <f>G284*148</f>
        <v>41440</v>
      </c>
      <c r="K286" s="502"/>
      <c r="L286" s="499"/>
    </row>
    <row r="287" spans="1:12" ht="15.6" customHeight="1" x14ac:dyDescent="0.25">
      <c r="A287" s="550"/>
      <c r="B287" s="552"/>
      <c r="C287" s="455"/>
      <c r="D287" s="545"/>
      <c r="E287" s="448"/>
      <c r="F287" s="110" t="s">
        <v>1269</v>
      </c>
      <c r="G287" s="451">
        <v>0.98</v>
      </c>
      <c r="H287" s="451"/>
      <c r="I287" s="451"/>
      <c r="J287" s="451"/>
      <c r="K287" s="502"/>
      <c r="L287" s="499"/>
    </row>
    <row r="288" spans="1:12" ht="15.6" customHeight="1" x14ac:dyDescent="0.25">
      <c r="A288" s="550"/>
      <c r="B288" s="552"/>
      <c r="C288" s="455"/>
      <c r="D288" s="545"/>
      <c r="E288" s="448"/>
      <c r="F288" s="93" t="s">
        <v>699</v>
      </c>
      <c r="G288" s="523" t="s">
        <v>700</v>
      </c>
      <c r="H288" s="523"/>
      <c r="I288" s="523"/>
      <c r="J288" s="523"/>
      <c r="K288" s="502"/>
      <c r="L288" s="499"/>
    </row>
    <row r="289" spans="1:12" ht="15.6" customHeight="1" x14ac:dyDescent="0.25">
      <c r="A289" s="550"/>
      <c r="B289" s="552"/>
      <c r="C289" s="455"/>
      <c r="D289" s="545"/>
      <c r="E289" s="448"/>
      <c r="F289" s="93" t="s">
        <v>1181</v>
      </c>
      <c r="G289" s="462" t="s">
        <v>1179</v>
      </c>
      <c r="H289" s="463"/>
      <c r="I289" s="463"/>
      <c r="J289" s="464"/>
      <c r="K289" s="502"/>
      <c r="L289" s="499"/>
    </row>
    <row r="290" spans="1:12" ht="15.6" customHeight="1" x14ac:dyDescent="0.25">
      <c r="A290" s="550"/>
      <c r="B290" s="552"/>
      <c r="C290" s="455"/>
      <c r="D290" s="545"/>
      <c r="E290" s="448"/>
      <c r="F290" s="110" t="s">
        <v>83</v>
      </c>
      <c r="G290" s="524">
        <v>66</v>
      </c>
      <c r="H290" s="524"/>
      <c r="I290" s="524"/>
      <c r="J290" s="524"/>
      <c r="K290" s="502"/>
      <c r="L290" s="499"/>
    </row>
    <row r="291" spans="1:12" ht="15.6" customHeight="1" x14ac:dyDescent="0.25">
      <c r="A291" s="550"/>
      <c r="B291" s="552"/>
      <c r="C291" s="455"/>
      <c r="D291" s="545"/>
      <c r="E291" s="448"/>
      <c r="F291" s="110" t="s">
        <v>396</v>
      </c>
      <c r="G291" s="548" t="s">
        <v>397</v>
      </c>
      <c r="H291" s="548"/>
      <c r="I291" s="548"/>
      <c r="J291" s="548"/>
      <c r="K291" s="502"/>
      <c r="L291" s="499"/>
    </row>
    <row r="292" spans="1:12" ht="15.6" customHeight="1" x14ac:dyDescent="0.25">
      <c r="A292" s="550"/>
      <c r="B292" s="552"/>
      <c r="C292" s="455"/>
      <c r="D292" s="545"/>
      <c r="E292" s="448"/>
      <c r="F292" s="110" t="s">
        <v>3</v>
      </c>
      <c r="G292" s="524" t="s">
        <v>218</v>
      </c>
      <c r="H292" s="524"/>
      <c r="I292" s="524"/>
      <c r="J292" s="524"/>
      <c r="K292" s="502"/>
      <c r="L292" s="499"/>
    </row>
    <row r="293" spans="1:12" ht="15.6" customHeight="1" x14ac:dyDescent="0.25">
      <c r="A293" s="550"/>
      <c r="B293" s="552"/>
      <c r="C293" s="455"/>
      <c r="D293" s="545"/>
      <c r="E293" s="448"/>
      <c r="F293" s="93" t="s">
        <v>379</v>
      </c>
      <c r="G293" s="523" t="s">
        <v>380</v>
      </c>
      <c r="H293" s="523"/>
      <c r="I293" s="523"/>
      <c r="J293" s="523"/>
      <c r="K293" s="502"/>
      <c r="L293" s="499"/>
    </row>
    <row r="294" spans="1:12" ht="15.6" customHeight="1" x14ac:dyDescent="0.25">
      <c r="A294" s="550"/>
      <c r="B294" s="552"/>
      <c r="C294" s="455"/>
      <c r="D294" s="545"/>
      <c r="E294" s="448"/>
      <c r="F294" s="93" t="s">
        <v>701</v>
      </c>
      <c r="G294" s="523">
        <v>100000</v>
      </c>
      <c r="H294" s="523"/>
      <c r="I294" s="523"/>
      <c r="J294" s="523"/>
      <c r="K294" s="502"/>
      <c r="L294" s="499"/>
    </row>
    <row r="295" spans="1:12" ht="15.6" customHeight="1" x14ac:dyDescent="0.25">
      <c r="A295" s="550"/>
      <c r="B295" s="552"/>
      <c r="C295" s="455"/>
      <c r="D295" s="545"/>
      <c r="E295" s="448"/>
      <c r="F295" s="93" t="s">
        <v>257</v>
      </c>
      <c r="G295" s="523" t="s">
        <v>391</v>
      </c>
      <c r="H295" s="523"/>
      <c r="I295" s="523"/>
      <c r="J295" s="523"/>
      <c r="K295" s="502"/>
      <c r="L295" s="499"/>
    </row>
    <row r="296" spans="1:12" ht="15.6" customHeight="1" x14ac:dyDescent="0.25">
      <c r="A296" s="550"/>
      <c r="B296" s="552"/>
      <c r="C296" s="455"/>
      <c r="D296" s="545"/>
      <c r="E296" s="448"/>
      <c r="F296" s="93" t="s">
        <v>376</v>
      </c>
      <c r="G296" s="523" t="s">
        <v>392</v>
      </c>
      <c r="H296" s="523"/>
      <c r="I296" s="523"/>
      <c r="J296" s="523"/>
      <c r="K296" s="502"/>
      <c r="L296" s="499"/>
    </row>
    <row r="297" spans="1:12" ht="15.6" customHeight="1" x14ac:dyDescent="0.25">
      <c r="A297" s="550"/>
      <c r="B297" s="552"/>
      <c r="C297" s="455"/>
      <c r="D297" s="545"/>
      <c r="E297" s="448"/>
      <c r="F297" s="93" t="s">
        <v>702</v>
      </c>
      <c r="G297" s="523" t="s">
        <v>709</v>
      </c>
      <c r="H297" s="523"/>
      <c r="I297" s="523"/>
      <c r="J297" s="523"/>
      <c r="K297" s="502"/>
      <c r="L297" s="499"/>
    </row>
    <row r="298" spans="1:12" ht="15.6" customHeight="1" x14ac:dyDescent="0.25">
      <c r="A298" s="550"/>
      <c r="B298" s="552"/>
      <c r="C298" s="455"/>
      <c r="D298" s="545"/>
      <c r="E298" s="448"/>
      <c r="F298" s="93" t="s">
        <v>381</v>
      </c>
      <c r="G298" s="523" t="s">
        <v>382</v>
      </c>
      <c r="H298" s="523"/>
      <c r="I298" s="523"/>
      <c r="J298" s="523"/>
      <c r="K298" s="502"/>
      <c r="L298" s="500"/>
    </row>
    <row r="299" spans="1:12" ht="15.6" customHeight="1" x14ac:dyDescent="0.25">
      <c r="A299" s="550"/>
      <c r="B299" s="552"/>
      <c r="C299" s="455"/>
      <c r="D299" s="545"/>
      <c r="E299" s="448"/>
      <c r="F299" s="94" t="s">
        <v>358</v>
      </c>
      <c r="G299" s="523" t="s">
        <v>900</v>
      </c>
      <c r="H299" s="523"/>
      <c r="I299" s="523"/>
      <c r="J299" s="523"/>
      <c r="K299" s="571">
        <v>5</v>
      </c>
      <c r="L299" s="443">
        <v>32511</v>
      </c>
    </row>
    <row r="300" spans="1:12" ht="15.6" customHeight="1" x14ac:dyDescent="0.25">
      <c r="A300" s="550"/>
      <c r="B300" s="552"/>
      <c r="C300" s="455"/>
      <c r="D300" s="545"/>
      <c r="E300" s="448"/>
      <c r="F300" s="93" t="s">
        <v>383</v>
      </c>
      <c r="G300" s="523" t="s">
        <v>384</v>
      </c>
      <c r="H300" s="523"/>
      <c r="I300" s="523"/>
      <c r="J300" s="523"/>
      <c r="K300" s="572"/>
      <c r="L300" s="444"/>
    </row>
    <row r="301" spans="1:12" ht="15.6" customHeight="1" x14ac:dyDescent="0.25">
      <c r="A301" s="550"/>
      <c r="B301" s="552"/>
      <c r="C301" s="455"/>
      <c r="D301" s="545"/>
      <c r="E301" s="448"/>
      <c r="F301" s="93" t="s">
        <v>389</v>
      </c>
      <c r="G301" s="523" t="s">
        <v>390</v>
      </c>
      <c r="H301" s="523"/>
      <c r="I301" s="523"/>
      <c r="J301" s="523"/>
      <c r="K301" s="572"/>
      <c r="L301" s="444"/>
    </row>
    <row r="302" spans="1:12" ht="15.6" customHeight="1" x14ac:dyDescent="0.25">
      <c r="A302" s="550"/>
      <c r="B302" s="552"/>
      <c r="C302" s="455"/>
      <c r="D302" s="545"/>
      <c r="E302" s="448"/>
      <c r="F302" s="93" t="s">
        <v>704</v>
      </c>
      <c r="G302" s="523" t="s">
        <v>705</v>
      </c>
      <c r="H302" s="523"/>
      <c r="I302" s="523"/>
      <c r="J302" s="523"/>
      <c r="K302" s="572"/>
      <c r="L302" s="444"/>
    </row>
    <row r="303" spans="1:12" ht="15.6" customHeight="1" x14ac:dyDescent="0.25">
      <c r="A303" s="550"/>
      <c r="B303" s="552"/>
      <c r="C303" s="455"/>
      <c r="D303" s="545"/>
      <c r="E303" s="448"/>
      <c r="F303" s="93" t="s">
        <v>706</v>
      </c>
      <c r="G303" s="523" t="s">
        <v>390</v>
      </c>
      <c r="H303" s="523"/>
      <c r="I303" s="523"/>
      <c r="J303" s="523"/>
      <c r="K303" s="572"/>
      <c r="L303" s="444"/>
    </row>
    <row r="304" spans="1:12" ht="15.6" customHeight="1" x14ac:dyDescent="0.25">
      <c r="A304" s="550"/>
      <c r="B304" s="552"/>
      <c r="C304" s="455"/>
      <c r="D304" s="545"/>
      <c r="E304" s="448"/>
      <c r="F304" s="93" t="s">
        <v>1271</v>
      </c>
      <c r="G304" s="523" t="s">
        <v>390</v>
      </c>
      <c r="H304" s="523"/>
      <c r="I304" s="523"/>
      <c r="J304" s="523"/>
      <c r="K304" s="572"/>
      <c r="L304" s="444"/>
    </row>
    <row r="305" spans="1:12" ht="15.6" customHeight="1" x14ac:dyDescent="0.25">
      <c r="A305" s="550"/>
      <c r="B305" s="552"/>
      <c r="C305" s="455"/>
      <c r="D305" s="545"/>
      <c r="E305" s="448"/>
      <c r="F305" s="93" t="s">
        <v>707</v>
      </c>
      <c r="G305" s="523" t="s">
        <v>911</v>
      </c>
      <c r="H305" s="523"/>
      <c r="I305" s="523"/>
      <c r="J305" s="523"/>
      <c r="K305" s="572"/>
      <c r="L305" s="444"/>
    </row>
    <row r="306" spans="1:12" ht="15.6" customHeight="1" x14ac:dyDescent="0.25">
      <c r="A306" s="550"/>
      <c r="B306" s="552"/>
      <c r="C306" s="455"/>
      <c r="D306" s="545"/>
      <c r="E306" s="448"/>
      <c r="F306" s="93" t="s">
        <v>708</v>
      </c>
      <c r="G306" s="523" t="s">
        <v>390</v>
      </c>
      <c r="H306" s="523"/>
      <c r="I306" s="523"/>
      <c r="J306" s="523"/>
      <c r="K306" s="572"/>
      <c r="L306" s="444"/>
    </row>
    <row r="307" spans="1:12" ht="15.6" customHeight="1" x14ac:dyDescent="0.25">
      <c r="A307" s="550"/>
      <c r="B307" s="552"/>
      <c r="C307" s="455"/>
      <c r="D307" s="545"/>
      <c r="E307" s="448"/>
      <c r="F307" s="93" t="s">
        <v>377</v>
      </c>
      <c r="G307" s="523" t="s">
        <v>387</v>
      </c>
      <c r="H307" s="523"/>
      <c r="I307" s="523"/>
      <c r="J307" s="523"/>
      <c r="K307" s="572"/>
      <c r="L307" s="444"/>
    </row>
    <row r="308" spans="1:12" ht="15.6" customHeight="1" x14ac:dyDescent="0.25">
      <c r="A308" s="550"/>
      <c r="B308" s="552"/>
      <c r="C308" s="455"/>
      <c r="D308" s="545"/>
      <c r="E308" s="448"/>
      <c r="F308" s="93" t="s">
        <v>388</v>
      </c>
      <c r="G308" s="523" t="s">
        <v>393</v>
      </c>
      <c r="H308" s="523"/>
      <c r="I308" s="523"/>
      <c r="J308" s="523"/>
      <c r="K308" s="572"/>
      <c r="L308" s="444"/>
    </row>
    <row r="309" spans="1:12" ht="15.6" customHeight="1" x14ac:dyDescent="0.25">
      <c r="A309" s="550"/>
      <c r="B309" s="552"/>
      <c r="C309" s="455"/>
      <c r="D309" s="545"/>
      <c r="E309" s="448"/>
      <c r="F309" s="93" t="s">
        <v>562</v>
      </c>
      <c r="G309" s="523" t="s">
        <v>1024</v>
      </c>
      <c r="H309" s="523"/>
      <c r="I309" s="523"/>
      <c r="J309" s="523"/>
      <c r="K309" s="572"/>
      <c r="L309" s="444"/>
    </row>
    <row r="310" spans="1:12" ht="15.6" customHeight="1" x14ac:dyDescent="0.25">
      <c r="A310" s="550"/>
      <c r="B310" s="552"/>
      <c r="C310" s="455"/>
      <c r="D310" s="545"/>
      <c r="E310" s="448"/>
      <c r="F310" s="93" t="s">
        <v>1183</v>
      </c>
      <c r="G310" s="573" t="s">
        <v>1180</v>
      </c>
      <c r="H310" s="574"/>
      <c r="I310" s="574"/>
      <c r="J310" s="575"/>
      <c r="K310" s="572"/>
      <c r="L310" s="444"/>
    </row>
    <row r="311" spans="1:12" ht="15.6" customHeight="1" x14ac:dyDescent="0.25">
      <c r="A311" s="550"/>
      <c r="B311" s="552"/>
      <c r="C311" s="455"/>
      <c r="D311" s="545"/>
      <c r="E311" s="448"/>
      <c r="F311" s="93" t="s">
        <v>570</v>
      </c>
      <c r="G311" s="523" t="s">
        <v>613</v>
      </c>
      <c r="H311" s="523"/>
      <c r="I311" s="523"/>
      <c r="J311" s="523"/>
      <c r="K311" s="572"/>
      <c r="L311" s="444"/>
    </row>
    <row r="312" spans="1:12" ht="15.6" customHeight="1" x14ac:dyDescent="0.25">
      <c r="A312" s="550"/>
      <c r="B312" s="552"/>
      <c r="C312" s="455"/>
      <c r="D312" s="545"/>
      <c r="E312" s="448"/>
      <c r="F312" s="111" t="s">
        <v>84</v>
      </c>
      <c r="G312" s="526">
        <v>8</v>
      </c>
      <c r="H312" s="526"/>
      <c r="I312" s="526"/>
      <c r="J312" s="526"/>
      <c r="K312" s="572"/>
      <c r="L312" s="444"/>
    </row>
    <row r="313" spans="1:12" ht="15.6" customHeight="1" x14ac:dyDescent="0.25">
      <c r="A313" s="550"/>
      <c r="B313" s="553"/>
      <c r="C313" s="455"/>
      <c r="D313" s="546"/>
      <c r="E313" s="448"/>
      <c r="F313" s="96" t="s">
        <v>1016</v>
      </c>
      <c r="G313" s="454">
        <v>5</v>
      </c>
      <c r="H313" s="454"/>
      <c r="I313" s="454"/>
      <c r="J313" s="454"/>
      <c r="K313" s="572"/>
      <c r="L313" s="511"/>
    </row>
    <row r="314" spans="1:12" ht="15.6" customHeight="1" x14ac:dyDescent="0.25">
      <c r="A314" s="549">
        <v>11</v>
      </c>
      <c r="B314" s="551"/>
      <c r="C314" s="455" t="s">
        <v>1632</v>
      </c>
      <c r="D314" s="520"/>
      <c r="E314" s="448"/>
      <c r="F314" s="110" t="s">
        <v>81</v>
      </c>
      <c r="G314" s="524" t="s">
        <v>6</v>
      </c>
      <c r="H314" s="524"/>
      <c r="I314" s="524"/>
      <c r="J314" s="524"/>
      <c r="K314" s="560">
        <v>3</v>
      </c>
      <c r="L314" s="498">
        <v>65185</v>
      </c>
    </row>
    <row r="315" spans="1:12" ht="15.6" customHeight="1" x14ac:dyDescent="0.25">
      <c r="A315" s="550"/>
      <c r="B315" s="552"/>
      <c r="C315" s="455"/>
      <c r="D315" s="521"/>
      <c r="E315" s="448"/>
      <c r="F315" s="110" t="s">
        <v>80</v>
      </c>
      <c r="G315" s="469">
        <v>316</v>
      </c>
      <c r="H315" s="469"/>
      <c r="I315" s="469"/>
      <c r="J315" s="469"/>
      <c r="K315" s="502"/>
      <c r="L315" s="499"/>
    </row>
    <row r="316" spans="1:12" ht="15.6" customHeight="1" x14ac:dyDescent="0.25">
      <c r="A316" s="550"/>
      <c r="B316" s="552"/>
      <c r="C316" s="455"/>
      <c r="D316" s="521"/>
      <c r="E316" s="448"/>
      <c r="F316" s="110" t="s">
        <v>8</v>
      </c>
      <c r="G316" s="240">
        <v>3000</v>
      </c>
      <c r="H316" s="241">
        <v>4000</v>
      </c>
      <c r="I316" s="312">
        <v>5000</v>
      </c>
      <c r="J316" s="242">
        <v>6000</v>
      </c>
      <c r="K316" s="502"/>
      <c r="L316" s="499"/>
    </row>
    <row r="317" spans="1:12" ht="15.6" customHeight="1" x14ac:dyDescent="0.25">
      <c r="A317" s="550"/>
      <c r="B317" s="552"/>
      <c r="C317" s="455"/>
      <c r="D317" s="521"/>
      <c r="E317" s="448"/>
      <c r="F317" s="110" t="s">
        <v>817</v>
      </c>
      <c r="G317" s="243">
        <f>G315*114</f>
        <v>36024</v>
      </c>
      <c r="H317" s="244">
        <f>G315*128</f>
        <v>40448</v>
      </c>
      <c r="I317" s="313">
        <f>G315*143</f>
        <v>45188</v>
      </c>
      <c r="J317" s="245">
        <f>G315*148</f>
        <v>46768</v>
      </c>
      <c r="K317" s="502"/>
      <c r="L317" s="499"/>
    </row>
    <row r="318" spans="1:12" ht="15.6" customHeight="1" x14ac:dyDescent="0.25">
      <c r="A318" s="550"/>
      <c r="B318" s="552"/>
      <c r="C318" s="455"/>
      <c r="D318" s="521"/>
      <c r="E318" s="448"/>
      <c r="F318" s="110" t="s">
        <v>1269</v>
      </c>
      <c r="G318" s="451">
        <v>0.98</v>
      </c>
      <c r="H318" s="451"/>
      <c r="I318" s="451"/>
      <c r="J318" s="451"/>
      <c r="K318" s="502"/>
      <c r="L318" s="499"/>
    </row>
    <row r="319" spans="1:12" ht="15.6" customHeight="1" x14ac:dyDescent="0.25">
      <c r="A319" s="550"/>
      <c r="B319" s="552"/>
      <c r="C319" s="455"/>
      <c r="D319" s="521"/>
      <c r="E319" s="448"/>
      <c r="F319" s="93" t="s">
        <v>699</v>
      </c>
      <c r="G319" s="523" t="s">
        <v>700</v>
      </c>
      <c r="H319" s="523"/>
      <c r="I319" s="523"/>
      <c r="J319" s="523"/>
      <c r="K319" s="502"/>
      <c r="L319" s="499"/>
    </row>
    <row r="320" spans="1:12" ht="15.6" customHeight="1" x14ac:dyDescent="0.25">
      <c r="A320" s="550"/>
      <c r="B320" s="552"/>
      <c r="C320" s="455"/>
      <c r="D320" s="521"/>
      <c r="E320" s="448"/>
      <c r="F320" s="93" t="s">
        <v>1181</v>
      </c>
      <c r="G320" s="462" t="s">
        <v>1179</v>
      </c>
      <c r="H320" s="463"/>
      <c r="I320" s="463"/>
      <c r="J320" s="464"/>
      <c r="K320" s="502"/>
      <c r="L320" s="499"/>
    </row>
    <row r="321" spans="1:12" ht="15.6" customHeight="1" x14ac:dyDescent="0.25">
      <c r="A321" s="550"/>
      <c r="B321" s="552"/>
      <c r="C321" s="455"/>
      <c r="D321" s="521"/>
      <c r="E321" s="448"/>
      <c r="F321" s="110" t="s">
        <v>83</v>
      </c>
      <c r="G321" s="524">
        <v>66</v>
      </c>
      <c r="H321" s="524"/>
      <c r="I321" s="524"/>
      <c r="J321" s="524"/>
      <c r="K321" s="502"/>
      <c r="L321" s="499"/>
    </row>
    <row r="322" spans="1:12" ht="15.6" customHeight="1" x14ac:dyDescent="0.25">
      <c r="A322" s="550"/>
      <c r="B322" s="552"/>
      <c r="C322" s="455"/>
      <c r="D322" s="521"/>
      <c r="E322" s="448"/>
      <c r="F322" s="110" t="s">
        <v>396</v>
      </c>
      <c r="G322" s="548" t="s">
        <v>397</v>
      </c>
      <c r="H322" s="548"/>
      <c r="I322" s="548"/>
      <c r="J322" s="548"/>
      <c r="K322" s="502"/>
      <c r="L322" s="499"/>
    </row>
    <row r="323" spans="1:12" ht="15.6" customHeight="1" x14ac:dyDescent="0.25">
      <c r="A323" s="550"/>
      <c r="B323" s="552"/>
      <c r="C323" s="455"/>
      <c r="D323" s="521"/>
      <c r="E323" s="448"/>
      <c r="F323" s="110" t="s">
        <v>3</v>
      </c>
      <c r="G323" s="524" t="s">
        <v>219</v>
      </c>
      <c r="H323" s="524"/>
      <c r="I323" s="524"/>
      <c r="J323" s="524"/>
      <c r="K323" s="502"/>
      <c r="L323" s="499"/>
    </row>
    <row r="324" spans="1:12" ht="15.6" customHeight="1" x14ac:dyDescent="0.25">
      <c r="A324" s="550"/>
      <c r="B324" s="552"/>
      <c r="C324" s="455"/>
      <c r="D324" s="521"/>
      <c r="E324" s="448"/>
      <c r="F324" s="93" t="s">
        <v>379</v>
      </c>
      <c r="G324" s="523" t="s">
        <v>380</v>
      </c>
      <c r="H324" s="523"/>
      <c r="I324" s="523"/>
      <c r="J324" s="523"/>
      <c r="K324" s="502"/>
      <c r="L324" s="499"/>
    </row>
    <row r="325" spans="1:12" ht="15.6" customHeight="1" x14ac:dyDescent="0.25">
      <c r="A325" s="550"/>
      <c r="B325" s="552"/>
      <c r="C325" s="455"/>
      <c r="D325" s="521"/>
      <c r="E325" s="448"/>
      <c r="F325" s="93" t="s">
        <v>701</v>
      </c>
      <c r="G325" s="523">
        <v>100000</v>
      </c>
      <c r="H325" s="523"/>
      <c r="I325" s="523"/>
      <c r="J325" s="523"/>
      <c r="K325" s="502"/>
      <c r="L325" s="499"/>
    </row>
    <row r="326" spans="1:12" ht="15.6" customHeight="1" x14ac:dyDescent="0.25">
      <c r="A326" s="550"/>
      <c r="B326" s="552"/>
      <c r="C326" s="455"/>
      <c r="D326" s="521"/>
      <c r="E326" s="448"/>
      <c r="F326" s="93" t="s">
        <v>257</v>
      </c>
      <c r="G326" s="523" t="s">
        <v>391</v>
      </c>
      <c r="H326" s="523"/>
      <c r="I326" s="523"/>
      <c r="J326" s="523"/>
      <c r="K326" s="502"/>
      <c r="L326" s="499"/>
    </row>
    <row r="327" spans="1:12" ht="15.6" customHeight="1" x14ac:dyDescent="0.25">
      <c r="A327" s="550"/>
      <c r="B327" s="552"/>
      <c r="C327" s="455"/>
      <c r="D327" s="521"/>
      <c r="E327" s="448"/>
      <c r="F327" s="93" t="s">
        <v>376</v>
      </c>
      <c r="G327" s="523" t="s">
        <v>392</v>
      </c>
      <c r="H327" s="523"/>
      <c r="I327" s="523"/>
      <c r="J327" s="523"/>
      <c r="K327" s="502"/>
      <c r="L327" s="499"/>
    </row>
    <row r="328" spans="1:12" ht="15.6" customHeight="1" x14ac:dyDescent="0.25">
      <c r="A328" s="550"/>
      <c r="B328" s="552"/>
      <c r="C328" s="455"/>
      <c r="D328" s="521"/>
      <c r="E328" s="448"/>
      <c r="F328" s="93" t="s">
        <v>702</v>
      </c>
      <c r="G328" s="523" t="s">
        <v>709</v>
      </c>
      <c r="H328" s="523"/>
      <c r="I328" s="523"/>
      <c r="J328" s="523"/>
      <c r="K328" s="502"/>
      <c r="L328" s="499"/>
    </row>
    <row r="329" spans="1:12" ht="15.6" customHeight="1" x14ac:dyDescent="0.25">
      <c r="A329" s="550"/>
      <c r="B329" s="552"/>
      <c r="C329" s="455"/>
      <c r="D329" s="521"/>
      <c r="E329" s="448"/>
      <c r="F329" s="93" t="s">
        <v>381</v>
      </c>
      <c r="G329" s="523" t="s">
        <v>382</v>
      </c>
      <c r="H329" s="523"/>
      <c r="I329" s="523"/>
      <c r="J329" s="523"/>
      <c r="K329" s="502"/>
      <c r="L329" s="500"/>
    </row>
    <row r="330" spans="1:12" ht="15.6" customHeight="1" x14ac:dyDescent="0.25">
      <c r="A330" s="550"/>
      <c r="B330" s="552"/>
      <c r="C330" s="455"/>
      <c r="D330" s="521"/>
      <c r="E330" s="448"/>
      <c r="F330" s="94" t="s">
        <v>358</v>
      </c>
      <c r="G330" s="523" t="s">
        <v>900</v>
      </c>
      <c r="H330" s="523"/>
      <c r="I330" s="523"/>
      <c r="J330" s="523"/>
      <c r="K330" s="571">
        <v>5</v>
      </c>
      <c r="L330" s="443">
        <v>69748</v>
      </c>
    </row>
    <row r="331" spans="1:12" ht="15.6" customHeight="1" x14ac:dyDescent="0.25">
      <c r="A331" s="550"/>
      <c r="B331" s="552"/>
      <c r="C331" s="455"/>
      <c r="D331" s="521"/>
      <c r="E331" s="448"/>
      <c r="F331" s="93" t="s">
        <v>383</v>
      </c>
      <c r="G331" s="523" t="s">
        <v>384</v>
      </c>
      <c r="H331" s="523"/>
      <c r="I331" s="523"/>
      <c r="J331" s="523"/>
      <c r="K331" s="572"/>
      <c r="L331" s="444"/>
    </row>
    <row r="332" spans="1:12" ht="15.6" customHeight="1" x14ac:dyDescent="0.25">
      <c r="A332" s="550"/>
      <c r="B332" s="552"/>
      <c r="C332" s="455"/>
      <c r="D332" s="521"/>
      <c r="E332" s="448"/>
      <c r="F332" s="93" t="s">
        <v>389</v>
      </c>
      <c r="G332" s="523" t="s">
        <v>390</v>
      </c>
      <c r="H332" s="523"/>
      <c r="I332" s="523"/>
      <c r="J332" s="523"/>
      <c r="K332" s="572"/>
      <c r="L332" s="444"/>
    </row>
    <row r="333" spans="1:12" ht="15.6" customHeight="1" x14ac:dyDescent="0.25">
      <c r="A333" s="550"/>
      <c r="B333" s="552"/>
      <c r="C333" s="455"/>
      <c r="D333" s="521"/>
      <c r="E333" s="448"/>
      <c r="F333" s="93" t="s">
        <v>704</v>
      </c>
      <c r="G333" s="523" t="s">
        <v>705</v>
      </c>
      <c r="H333" s="523"/>
      <c r="I333" s="523"/>
      <c r="J333" s="523"/>
      <c r="K333" s="572"/>
      <c r="L333" s="444"/>
    </row>
    <row r="334" spans="1:12" ht="15.6" customHeight="1" x14ac:dyDescent="0.25">
      <c r="A334" s="550"/>
      <c r="B334" s="552"/>
      <c r="C334" s="455"/>
      <c r="D334" s="521"/>
      <c r="E334" s="448"/>
      <c r="F334" s="93" t="s">
        <v>706</v>
      </c>
      <c r="G334" s="523" t="s">
        <v>390</v>
      </c>
      <c r="H334" s="523"/>
      <c r="I334" s="523"/>
      <c r="J334" s="523"/>
      <c r="K334" s="572"/>
      <c r="L334" s="444"/>
    </row>
    <row r="335" spans="1:12" ht="15.6" customHeight="1" x14ac:dyDescent="0.25">
      <c r="A335" s="550"/>
      <c r="B335" s="552"/>
      <c r="C335" s="455"/>
      <c r="D335" s="521"/>
      <c r="E335" s="448"/>
      <c r="F335" s="93" t="s">
        <v>1271</v>
      </c>
      <c r="G335" s="523" t="s">
        <v>390</v>
      </c>
      <c r="H335" s="523"/>
      <c r="I335" s="523"/>
      <c r="J335" s="523"/>
      <c r="K335" s="572"/>
      <c r="L335" s="444"/>
    </row>
    <row r="336" spans="1:12" ht="15.6" customHeight="1" x14ac:dyDescent="0.25">
      <c r="A336" s="550"/>
      <c r="B336" s="552"/>
      <c r="C336" s="455"/>
      <c r="D336" s="521"/>
      <c r="E336" s="448"/>
      <c r="F336" s="93" t="s">
        <v>707</v>
      </c>
      <c r="G336" s="523" t="s">
        <v>911</v>
      </c>
      <c r="H336" s="523"/>
      <c r="I336" s="523"/>
      <c r="J336" s="523"/>
      <c r="K336" s="572"/>
      <c r="L336" s="444"/>
    </row>
    <row r="337" spans="1:12" ht="15.6" customHeight="1" x14ac:dyDescent="0.25">
      <c r="A337" s="550"/>
      <c r="B337" s="552"/>
      <c r="C337" s="455"/>
      <c r="D337" s="521"/>
      <c r="E337" s="448"/>
      <c r="F337" s="93" t="s">
        <v>708</v>
      </c>
      <c r="G337" s="523" t="s">
        <v>390</v>
      </c>
      <c r="H337" s="523"/>
      <c r="I337" s="523"/>
      <c r="J337" s="523"/>
      <c r="K337" s="572"/>
      <c r="L337" s="444"/>
    </row>
    <row r="338" spans="1:12" ht="15.6" customHeight="1" x14ac:dyDescent="0.25">
      <c r="A338" s="550"/>
      <c r="B338" s="552"/>
      <c r="C338" s="455"/>
      <c r="D338" s="521"/>
      <c r="E338" s="448"/>
      <c r="F338" s="93" t="s">
        <v>377</v>
      </c>
      <c r="G338" s="523" t="s">
        <v>387</v>
      </c>
      <c r="H338" s="523"/>
      <c r="I338" s="523"/>
      <c r="J338" s="523"/>
      <c r="K338" s="572"/>
      <c r="L338" s="444"/>
    </row>
    <row r="339" spans="1:12" ht="15.6" customHeight="1" x14ac:dyDescent="0.25">
      <c r="A339" s="550"/>
      <c r="B339" s="552"/>
      <c r="C339" s="455"/>
      <c r="D339" s="521"/>
      <c r="E339" s="448"/>
      <c r="F339" s="93" t="s">
        <v>388</v>
      </c>
      <c r="G339" s="523" t="s">
        <v>393</v>
      </c>
      <c r="H339" s="523"/>
      <c r="I339" s="523"/>
      <c r="J339" s="523"/>
      <c r="K339" s="572"/>
      <c r="L339" s="444"/>
    </row>
    <row r="340" spans="1:12" ht="15.6" customHeight="1" x14ac:dyDescent="0.25">
      <c r="A340" s="550"/>
      <c r="B340" s="552"/>
      <c r="C340" s="455"/>
      <c r="D340" s="521"/>
      <c r="E340" s="448"/>
      <c r="F340" s="93" t="s">
        <v>562</v>
      </c>
      <c r="G340" s="523" t="s">
        <v>1024</v>
      </c>
      <c r="H340" s="523"/>
      <c r="I340" s="523"/>
      <c r="J340" s="523"/>
      <c r="K340" s="572"/>
      <c r="L340" s="444"/>
    </row>
    <row r="341" spans="1:12" ht="15.6" customHeight="1" x14ac:dyDescent="0.25">
      <c r="A341" s="550"/>
      <c r="B341" s="552"/>
      <c r="C341" s="455"/>
      <c r="D341" s="521"/>
      <c r="E341" s="448"/>
      <c r="F341" s="93" t="s">
        <v>1183</v>
      </c>
      <c r="G341" s="573" t="s">
        <v>1180</v>
      </c>
      <c r="H341" s="574"/>
      <c r="I341" s="574"/>
      <c r="J341" s="575"/>
      <c r="K341" s="572"/>
      <c r="L341" s="444"/>
    </row>
    <row r="342" spans="1:12" ht="15.6" customHeight="1" x14ac:dyDescent="0.25">
      <c r="A342" s="550"/>
      <c r="B342" s="552"/>
      <c r="C342" s="455"/>
      <c r="D342" s="521"/>
      <c r="E342" s="448"/>
      <c r="F342" s="93" t="s">
        <v>570</v>
      </c>
      <c r="G342" s="523" t="s">
        <v>613</v>
      </c>
      <c r="H342" s="523"/>
      <c r="I342" s="523"/>
      <c r="J342" s="523"/>
      <c r="K342" s="572"/>
      <c r="L342" s="444"/>
    </row>
    <row r="343" spans="1:12" ht="15.6" customHeight="1" x14ac:dyDescent="0.25">
      <c r="A343" s="550"/>
      <c r="B343" s="552"/>
      <c r="C343" s="455"/>
      <c r="D343" s="521"/>
      <c r="E343" s="448"/>
      <c r="F343" s="111" t="s">
        <v>84</v>
      </c>
      <c r="G343" s="526">
        <v>9.1999999999999993</v>
      </c>
      <c r="H343" s="526"/>
      <c r="I343" s="526"/>
      <c r="J343" s="526"/>
      <c r="K343" s="572"/>
      <c r="L343" s="444"/>
    </row>
    <row r="344" spans="1:12" ht="15.6" customHeight="1" x14ac:dyDescent="0.25">
      <c r="A344" s="550"/>
      <c r="B344" s="553"/>
      <c r="C344" s="455"/>
      <c r="D344" s="521"/>
      <c r="E344" s="448"/>
      <c r="F344" s="96" t="s">
        <v>1016</v>
      </c>
      <c r="G344" s="454">
        <v>5</v>
      </c>
      <c r="H344" s="454"/>
      <c r="I344" s="454"/>
      <c r="J344" s="454"/>
      <c r="K344" s="572"/>
      <c r="L344" s="511"/>
    </row>
    <row r="345" spans="1:12" ht="15.6" customHeight="1" x14ac:dyDescent="0.25">
      <c r="A345" s="549">
        <v>12</v>
      </c>
      <c r="B345" s="551"/>
      <c r="C345" s="455" t="s">
        <v>1633</v>
      </c>
      <c r="D345" s="520"/>
      <c r="E345" s="448"/>
      <c r="F345" s="93" t="s">
        <v>570</v>
      </c>
      <c r="G345" s="523" t="s">
        <v>613</v>
      </c>
      <c r="H345" s="523"/>
      <c r="I345" s="523"/>
      <c r="J345" s="523"/>
      <c r="K345" s="560">
        <v>3</v>
      </c>
      <c r="L345" s="498">
        <v>73820</v>
      </c>
    </row>
    <row r="346" spans="1:12" ht="15.6" customHeight="1" x14ac:dyDescent="0.25">
      <c r="A346" s="550"/>
      <c r="B346" s="552"/>
      <c r="C346" s="455"/>
      <c r="D346" s="521"/>
      <c r="E346" s="448"/>
      <c r="F346" s="110" t="s">
        <v>80</v>
      </c>
      <c r="G346" s="469">
        <v>356</v>
      </c>
      <c r="H346" s="469"/>
      <c r="I346" s="469"/>
      <c r="J346" s="469"/>
      <c r="K346" s="502"/>
      <c r="L346" s="499"/>
    </row>
    <row r="347" spans="1:12" ht="15.6" customHeight="1" x14ac:dyDescent="0.25">
      <c r="A347" s="550"/>
      <c r="B347" s="552"/>
      <c r="C347" s="455"/>
      <c r="D347" s="521"/>
      <c r="E347" s="448"/>
      <c r="F347" s="110" t="s">
        <v>8</v>
      </c>
      <c r="G347" s="240">
        <v>3000</v>
      </c>
      <c r="H347" s="241">
        <v>4000</v>
      </c>
      <c r="I347" s="312">
        <v>5000</v>
      </c>
      <c r="J347" s="242">
        <v>6000</v>
      </c>
      <c r="K347" s="502"/>
      <c r="L347" s="499"/>
    </row>
    <row r="348" spans="1:12" ht="15.6" customHeight="1" x14ac:dyDescent="0.25">
      <c r="A348" s="550"/>
      <c r="B348" s="552"/>
      <c r="C348" s="455"/>
      <c r="D348" s="521"/>
      <c r="E348" s="448"/>
      <c r="F348" s="110" t="s">
        <v>817</v>
      </c>
      <c r="G348" s="243">
        <f>G346*114</f>
        <v>40584</v>
      </c>
      <c r="H348" s="244">
        <f>G346*128</f>
        <v>45568</v>
      </c>
      <c r="I348" s="313">
        <f>G346*143</f>
        <v>50908</v>
      </c>
      <c r="J348" s="245">
        <f>G346*148</f>
        <v>52688</v>
      </c>
      <c r="K348" s="502"/>
      <c r="L348" s="499"/>
    </row>
    <row r="349" spans="1:12" ht="15.6" customHeight="1" x14ac:dyDescent="0.25">
      <c r="A349" s="550"/>
      <c r="B349" s="552"/>
      <c r="C349" s="455"/>
      <c r="D349" s="521"/>
      <c r="E349" s="448"/>
      <c r="F349" s="110" t="s">
        <v>1269</v>
      </c>
      <c r="G349" s="451">
        <v>0.98</v>
      </c>
      <c r="H349" s="451"/>
      <c r="I349" s="451"/>
      <c r="J349" s="451"/>
      <c r="K349" s="502"/>
      <c r="L349" s="499"/>
    </row>
    <row r="350" spans="1:12" ht="15.6" customHeight="1" x14ac:dyDescent="0.25">
      <c r="A350" s="550"/>
      <c r="B350" s="552"/>
      <c r="C350" s="455"/>
      <c r="D350" s="521"/>
      <c r="E350" s="448"/>
      <c r="F350" s="93" t="s">
        <v>699</v>
      </c>
      <c r="G350" s="523" t="s">
        <v>700</v>
      </c>
      <c r="H350" s="523"/>
      <c r="I350" s="523"/>
      <c r="J350" s="523"/>
      <c r="K350" s="502"/>
      <c r="L350" s="499"/>
    </row>
    <row r="351" spans="1:12" ht="15.6" customHeight="1" x14ac:dyDescent="0.25">
      <c r="A351" s="550"/>
      <c r="B351" s="552"/>
      <c r="C351" s="455"/>
      <c r="D351" s="521"/>
      <c r="E351" s="448"/>
      <c r="F351" s="93" t="s">
        <v>1181</v>
      </c>
      <c r="G351" s="462" t="s">
        <v>1179</v>
      </c>
      <c r="H351" s="463"/>
      <c r="I351" s="463"/>
      <c r="J351" s="464"/>
      <c r="K351" s="502"/>
      <c r="L351" s="499"/>
    </row>
    <row r="352" spans="1:12" ht="15.6" customHeight="1" x14ac:dyDescent="0.25">
      <c r="A352" s="550"/>
      <c r="B352" s="552"/>
      <c r="C352" s="455"/>
      <c r="D352" s="521"/>
      <c r="E352" s="448"/>
      <c r="F352" s="110" t="s">
        <v>83</v>
      </c>
      <c r="G352" s="524">
        <v>66</v>
      </c>
      <c r="H352" s="524"/>
      <c r="I352" s="524"/>
      <c r="J352" s="524"/>
      <c r="K352" s="502"/>
      <c r="L352" s="499"/>
    </row>
    <row r="353" spans="1:12" ht="15.6" customHeight="1" x14ac:dyDescent="0.25">
      <c r="A353" s="550"/>
      <c r="B353" s="552"/>
      <c r="C353" s="455"/>
      <c r="D353" s="521"/>
      <c r="E353" s="448"/>
      <c r="F353" s="110" t="s">
        <v>396</v>
      </c>
      <c r="G353" s="548" t="s">
        <v>397</v>
      </c>
      <c r="H353" s="548"/>
      <c r="I353" s="548"/>
      <c r="J353" s="548"/>
      <c r="K353" s="502"/>
      <c r="L353" s="499"/>
    </row>
    <row r="354" spans="1:12" ht="15.6" customHeight="1" x14ac:dyDescent="0.25">
      <c r="A354" s="550"/>
      <c r="B354" s="552"/>
      <c r="C354" s="455"/>
      <c r="D354" s="521"/>
      <c r="E354" s="448"/>
      <c r="F354" s="110" t="s">
        <v>3</v>
      </c>
      <c r="G354" s="524" t="s">
        <v>220</v>
      </c>
      <c r="H354" s="524"/>
      <c r="I354" s="524"/>
      <c r="J354" s="524"/>
      <c r="K354" s="502"/>
      <c r="L354" s="499"/>
    </row>
    <row r="355" spans="1:12" ht="15.6" customHeight="1" x14ac:dyDescent="0.25">
      <c r="A355" s="550"/>
      <c r="B355" s="552"/>
      <c r="C355" s="455"/>
      <c r="D355" s="521"/>
      <c r="E355" s="448"/>
      <c r="F355" s="93" t="s">
        <v>379</v>
      </c>
      <c r="G355" s="523" t="s">
        <v>380</v>
      </c>
      <c r="H355" s="523"/>
      <c r="I355" s="523"/>
      <c r="J355" s="523"/>
      <c r="K355" s="502"/>
      <c r="L355" s="499"/>
    </row>
    <row r="356" spans="1:12" ht="15.6" customHeight="1" x14ac:dyDescent="0.25">
      <c r="A356" s="550"/>
      <c r="B356" s="552"/>
      <c r="C356" s="455"/>
      <c r="D356" s="521"/>
      <c r="E356" s="448"/>
      <c r="F356" s="93" t="s">
        <v>701</v>
      </c>
      <c r="G356" s="523">
        <v>100000</v>
      </c>
      <c r="H356" s="523"/>
      <c r="I356" s="523"/>
      <c r="J356" s="523"/>
      <c r="K356" s="502"/>
      <c r="L356" s="499"/>
    </row>
    <row r="357" spans="1:12" ht="15.6" customHeight="1" x14ac:dyDescent="0.25">
      <c r="A357" s="550"/>
      <c r="B357" s="552"/>
      <c r="C357" s="455"/>
      <c r="D357" s="521"/>
      <c r="E357" s="448"/>
      <c r="F357" s="93" t="s">
        <v>257</v>
      </c>
      <c r="G357" s="523" t="s">
        <v>391</v>
      </c>
      <c r="H357" s="523"/>
      <c r="I357" s="523"/>
      <c r="J357" s="523"/>
      <c r="K357" s="502"/>
      <c r="L357" s="499"/>
    </row>
    <row r="358" spans="1:12" ht="15.6" customHeight="1" x14ac:dyDescent="0.25">
      <c r="A358" s="550"/>
      <c r="B358" s="552"/>
      <c r="C358" s="455"/>
      <c r="D358" s="521"/>
      <c r="E358" s="448"/>
      <c r="F358" s="93" t="s">
        <v>376</v>
      </c>
      <c r="G358" s="523" t="s">
        <v>392</v>
      </c>
      <c r="H358" s="523"/>
      <c r="I358" s="523"/>
      <c r="J358" s="523"/>
      <c r="K358" s="502"/>
      <c r="L358" s="499"/>
    </row>
    <row r="359" spans="1:12" ht="15.6" customHeight="1" x14ac:dyDescent="0.25">
      <c r="A359" s="550"/>
      <c r="B359" s="552"/>
      <c r="C359" s="455"/>
      <c r="D359" s="521"/>
      <c r="E359" s="448"/>
      <c r="F359" s="93" t="s">
        <v>702</v>
      </c>
      <c r="G359" s="523" t="s">
        <v>709</v>
      </c>
      <c r="H359" s="523"/>
      <c r="I359" s="523"/>
      <c r="J359" s="523"/>
      <c r="K359" s="502"/>
      <c r="L359" s="499"/>
    </row>
    <row r="360" spans="1:12" ht="15.6" customHeight="1" x14ac:dyDescent="0.25">
      <c r="A360" s="550"/>
      <c r="B360" s="552"/>
      <c r="C360" s="455"/>
      <c r="D360" s="521"/>
      <c r="E360" s="448"/>
      <c r="F360" s="93" t="s">
        <v>381</v>
      </c>
      <c r="G360" s="523" t="s">
        <v>382</v>
      </c>
      <c r="H360" s="523"/>
      <c r="I360" s="523"/>
      <c r="J360" s="523"/>
      <c r="K360" s="502"/>
      <c r="L360" s="500"/>
    </row>
    <row r="361" spans="1:12" ht="15.6" customHeight="1" x14ac:dyDescent="0.25">
      <c r="A361" s="550"/>
      <c r="B361" s="552"/>
      <c r="C361" s="455"/>
      <c r="D361" s="521"/>
      <c r="E361" s="448"/>
      <c r="F361" s="94" t="s">
        <v>358</v>
      </c>
      <c r="G361" s="523" t="s">
        <v>900</v>
      </c>
      <c r="H361" s="523"/>
      <c r="I361" s="523"/>
      <c r="J361" s="523"/>
      <c r="K361" s="571">
        <v>5</v>
      </c>
      <c r="L361" s="443">
        <v>78987</v>
      </c>
    </row>
    <row r="362" spans="1:12" ht="15.6" customHeight="1" x14ac:dyDescent="0.25">
      <c r="A362" s="550"/>
      <c r="B362" s="552"/>
      <c r="C362" s="455"/>
      <c r="D362" s="521"/>
      <c r="E362" s="448"/>
      <c r="F362" s="93" t="s">
        <v>383</v>
      </c>
      <c r="G362" s="523" t="s">
        <v>384</v>
      </c>
      <c r="H362" s="523"/>
      <c r="I362" s="523"/>
      <c r="J362" s="523"/>
      <c r="K362" s="572"/>
      <c r="L362" s="444"/>
    </row>
    <row r="363" spans="1:12" ht="15.6" customHeight="1" x14ac:dyDescent="0.25">
      <c r="A363" s="550"/>
      <c r="B363" s="552"/>
      <c r="C363" s="455"/>
      <c r="D363" s="521"/>
      <c r="E363" s="448"/>
      <c r="F363" s="93" t="s">
        <v>389</v>
      </c>
      <c r="G363" s="523" t="s">
        <v>390</v>
      </c>
      <c r="H363" s="523"/>
      <c r="I363" s="523"/>
      <c r="J363" s="523"/>
      <c r="K363" s="572"/>
      <c r="L363" s="444"/>
    </row>
    <row r="364" spans="1:12" ht="15.6" customHeight="1" x14ac:dyDescent="0.25">
      <c r="A364" s="550"/>
      <c r="B364" s="552"/>
      <c r="C364" s="455"/>
      <c r="D364" s="521"/>
      <c r="E364" s="448"/>
      <c r="F364" s="93" t="s">
        <v>704</v>
      </c>
      <c r="G364" s="523" t="s">
        <v>705</v>
      </c>
      <c r="H364" s="523"/>
      <c r="I364" s="523"/>
      <c r="J364" s="523"/>
      <c r="K364" s="572"/>
      <c r="L364" s="444"/>
    </row>
    <row r="365" spans="1:12" ht="15.6" customHeight="1" x14ac:dyDescent="0.25">
      <c r="A365" s="550"/>
      <c r="B365" s="552"/>
      <c r="C365" s="455"/>
      <c r="D365" s="521"/>
      <c r="E365" s="448"/>
      <c r="F365" s="93" t="s">
        <v>706</v>
      </c>
      <c r="G365" s="523" t="s">
        <v>390</v>
      </c>
      <c r="H365" s="523"/>
      <c r="I365" s="523"/>
      <c r="J365" s="523"/>
      <c r="K365" s="572"/>
      <c r="L365" s="444"/>
    </row>
    <row r="366" spans="1:12" ht="15.6" customHeight="1" x14ac:dyDescent="0.25">
      <c r="A366" s="550"/>
      <c r="B366" s="552"/>
      <c r="C366" s="455"/>
      <c r="D366" s="521"/>
      <c r="E366" s="448"/>
      <c r="F366" s="93" t="s">
        <v>1271</v>
      </c>
      <c r="G366" s="523" t="s">
        <v>390</v>
      </c>
      <c r="H366" s="523"/>
      <c r="I366" s="523"/>
      <c r="J366" s="523"/>
      <c r="K366" s="572"/>
      <c r="L366" s="444"/>
    </row>
    <row r="367" spans="1:12" ht="15.6" customHeight="1" x14ac:dyDescent="0.25">
      <c r="A367" s="550"/>
      <c r="B367" s="552"/>
      <c r="C367" s="455"/>
      <c r="D367" s="521"/>
      <c r="E367" s="448"/>
      <c r="F367" s="93" t="s">
        <v>707</v>
      </c>
      <c r="G367" s="523" t="s">
        <v>911</v>
      </c>
      <c r="H367" s="523"/>
      <c r="I367" s="523"/>
      <c r="J367" s="523"/>
      <c r="K367" s="572"/>
      <c r="L367" s="444"/>
    </row>
    <row r="368" spans="1:12" ht="15.6" customHeight="1" x14ac:dyDescent="0.25">
      <c r="A368" s="550"/>
      <c r="B368" s="552"/>
      <c r="C368" s="455"/>
      <c r="D368" s="521"/>
      <c r="E368" s="448"/>
      <c r="F368" s="93" t="s">
        <v>708</v>
      </c>
      <c r="G368" s="523" t="s">
        <v>390</v>
      </c>
      <c r="H368" s="523"/>
      <c r="I368" s="523"/>
      <c r="J368" s="523"/>
      <c r="K368" s="572"/>
      <c r="L368" s="444"/>
    </row>
    <row r="369" spans="1:12" ht="15.6" customHeight="1" x14ac:dyDescent="0.25">
      <c r="A369" s="550"/>
      <c r="B369" s="552"/>
      <c r="C369" s="455"/>
      <c r="D369" s="521"/>
      <c r="E369" s="448"/>
      <c r="F369" s="93" t="s">
        <v>377</v>
      </c>
      <c r="G369" s="523" t="s">
        <v>387</v>
      </c>
      <c r="H369" s="523"/>
      <c r="I369" s="523"/>
      <c r="J369" s="523"/>
      <c r="K369" s="572"/>
      <c r="L369" s="444"/>
    </row>
    <row r="370" spans="1:12" ht="15.6" customHeight="1" x14ac:dyDescent="0.25">
      <c r="A370" s="550"/>
      <c r="B370" s="552"/>
      <c r="C370" s="455"/>
      <c r="D370" s="521"/>
      <c r="E370" s="448"/>
      <c r="F370" s="93" t="s">
        <v>388</v>
      </c>
      <c r="G370" s="523" t="s">
        <v>393</v>
      </c>
      <c r="H370" s="523"/>
      <c r="I370" s="523"/>
      <c r="J370" s="523"/>
      <c r="K370" s="572"/>
      <c r="L370" s="444"/>
    </row>
    <row r="371" spans="1:12" ht="15.6" customHeight="1" x14ac:dyDescent="0.25">
      <c r="A371" s="550"/>
      <c r="B371" s="552"/>
      <c r="C371" s="455"/>
      <c r="D371" s="521"/>
      <c r="E371" s="448"/>
      <c r="F371" s="93" t="s">
        <v>562</v>
      </c>
      <c r="G371" s="523" t="s">
        <v>1024</v>
      </c>
      <c r="H371" s="523"/>
      <c r="I371" s="523"/>
      <c r="J371" s="523"/>
      <c r="K371" s="572"/>
      <c r="L371" s="444"/>
    </row>
    <row r="372" spans="1:12" ht="15.6" customHeight="1" x14ac:dyDescent="0.25">
      <c r="A372" s="550"/>
      <c r="B372" s="552"/>
      <c r="C372" s="455"/>
      <c r="D372" s="521"/>
      <c r="E372" s="448"/>
      <c r="F372" s="93" t="s">
        <v>1183</v>
      </c>
      <c r="G372" s="573" t="s">
        <v>1180</v>
      </c>
      <c r="H372" s="574"/>
      <c r="I372" s="574"/>
      <c r="J372" s="575"/>
      <c r="K372" s="572"/>
      <c r="L372" s="444"/>
    </row>
    <row r="373" spans="1:12" ht="15.6" customHeight="1" x14ac:dyDescent="0.25">
      <c r="A373" s="550"/>
      <c r="B373" s="552"/>
      <c r="C373" s="455"/>
      <c r="D373" s="521"/>
      <c r="E373" s="448"/>
      <c r="F373" s="93" t="s">
        <v>570</v>
      </c>
      <c r="G373" s="523" t="s">
        <v>613</v>
      </c>
      <c r="H373" s="523"/>
      <c r="I373" s="523"/>
      <c r="J373" s="523"/>
      <c r="K373" s="572"/>
      <c r="L373" s="444"/>
    </row>
    <row r="374" spans="1:12" ht="15.6" customHeight="1" x14ac:dyDescent="0.25">
      <c r="A374" s="550"/>
      <c r="B374" s="552"/>
      <c r="C374" s="455"/>
      <c r="D374" s="521"/>
      <c r="E374" s="448"/>
      <c r="F374" s="111" t="s">
        <v>84</v>
      </c>
      <c r="G374" s="526">
        <v>10.6</v>
      </c>
      <c r="H374" s="526"/>
      <c r="I374" s="526"/>
      <c r="J374" s="526"/>
      <c r="K374" s="572"/>
      <c r="L374" s="444"/>
    </row>
    <row r="375" spans="1:12" ht="15.6" customHeight="1" x14ac:dyDescent="0.25">
      <c r="A375" s="550"/>
      <c r="B375" s="553"/>
      <c r="C375" s="455"/>
      <c r="D375" s="521"/>
      <c r="E375" s="448"/>
      <c r="F375" s="96" t="s">
        <v>1016</v>
      </c>
      <c r="G375" s="454">
        <v>5</v>
      </c>
      <c r="H375" s="454"/>
      <c r="I375" s="454"/>
      <c r="J375" s="454"/>
      <c r="K375" s="572"/>
      <c r="L375" s="511"/>
    </row>
    <row r="376" spans="1:12" ht="15.6" customHeight="1" x14ac:dyDescent="0.25">
      <c r="A376" s="549">
        <v>13</v>
      </c>
      <c r="B376" s="551"/>
      <c r="C376" s="455" t="s">
        <v>1634</v>
      </c>
      <c r="D376" s="520"/>
      <c r="E376" s="448"/>
      <c r="F376" s="110" t="s">
        <v>81</v>
      </c>
      <c r="G376" s="524" t="s">
        <v>6</v>
      </c>
      <c r="H376" s="524"/>
      <c r="I376" s="524"/>
      <c r="J376" s="524"/>
      <c r="K376" s="560">
        <v>3</v>
      </c>
      <c r="L376" s="498">
        <v>78782</v>
      </c>
    </row>
    <row r="377" spans="1:12" ht="15.6" customHeight="1" x14ac:dyDescent="0.25">
      <c r="A377" s="550"/>
      <c r="B377" s="552"/>
      <c r="C377" s="455"/>
      <c r="D377" s="521"/>
      <c r="E377" s="448"/>
      <c r="F377" s="110" t="s">
        <v>80</v>
      </c>
      <c r="G377" s="469">
        <v>388</v>
      </c>
      <c r="H377" s="469"/>
      <c r="I377" s="469"/>
      <c r="J377" s="469"/>
      <c r="K377" s="502"/>
      <c r="L377" s="499"/>
    </row>
    <row r="378" spans="1:12" ht="15.6" customHeight="1" x14ac:dyDescent="0.25">
      <c r="A378" s="550"/>
      <c r="B378" s="552"/>
      <c r="C378" s="455"/>
      <c r="D378" s="521"/>
      <c r="E378" s="448"/>
      <c r="F378" s="110" t="s">
        <v>8</v>
      </c>
      <c r="G378" s="240">
        <v>3000</v>
      </c>
      <c r="H378" s="241">
        <v>4000</v>
      </c>
      <c r="I378" s="312">
        <v>5000</v>
      </c>
      <c r="J378" s="242">
        <v>6000</v>
      </c>
      <c r="K378" s="502"/>
      <c r="L378" s="499"/>
    </row>
    <row r="379" spans="1:12" ht="15.6" customHeight="1" x14ac:dyDescent="0.25">
      <c r="A379" s="550"/>
      <c r="B379" s="552"/>
      <c r="C379" s="455"/>
      <c r="D379" s="521"/>
      <c r="E379" s="448"/>
      <c r="F379" s="110" t="s">
        <v>817</v>
      </c>
      <c r="G379" s="243">
        <f>G377*114</f>
        <v>44232</v>
      </c>
      <c r="H379" s="244">
        <f>G377*128</f>
        <v>49664</v>
      </c>
      <c r="I379" s="313">
        <f>G377*143</f>
        <v>55484</v>
      </c>
      <c r="J379" s="245">
        <f>G377*148</f>
        <v>57424</v>
      </c>
      <c r="K379" s="502"/>
      <c r="L379" s="499"/>
    </row>
    <row r="380" spans="1:12" ht="15.6" customHeight="1" x14ac:dyDescent="0.25">
      <c r="A380" s="550"/>
      <c r="B380" s="552"/>
      <c r="C380" s="455"/>
      <c r="D380" s="521"/>
      <c r="E380" s="448"/>
      <c r="F380" s="110" t="s">
        <v>1269</v>
      </c>
      <c r="G380" s="451">
        <v>0.98</v>
      </c>
      <c r="H380" s="451"/>
      <c r="I380" s="451"/>
      <c r="J380" s="451"/>
      <c r="K380" s="502"/>
      <c r="L380" s="499"/>
    </row>
    <row r="381" spans="1:12" ht="15.6" customHeight="1" x14ac:dyDescent="0.25">
      <c r="A381" s="550"/>
      <c r="B381" s="552"/>
      <c r="C381" s="455"/>
      <c r="D381" s="521"/>
      <c r="E381" s="448"/>
      <c r="F381" s="93" t="s">
        <v>699</v>
      </c>
      <c r="G381" s="523" t="s">
        <v>700</v>
      </c>
      <c r="H381" s="523"/>
      <c r="I381" s="523"/>
      <c r="J381" s="523"/>
      <c r="K381" s="502"/>
      <c r="L381" s="499"/>
    </row>
    <row r="382" spans="1:12" ht="15.6" customHeight="1" x14ac:dyDescent="0.25">
      <c r="A382" s="550"/>
      <c r="B382" s="552"/>
      <c r="C382" s="455"/>
      <c r="D382" s="521"/>
      <c r="E382" s="448"/>
      <c r="F382" s="93" t="s">
        <v>1181</v>
      </c>
      <c r="G382" s="462" t="s">
        <v>1179</v>
      </c>
      <c r="H382" s="463"/>
      <c r="I382" s="463"/>
      <c r="J382" s="464"/>
      <c r="K382" s="502"/>
      <c r="L382" s="499"/>
    </row>
    <row r="383" spans="1:12" ht="15.6" customHeight="1" x14ac:dyDescent="0.25">
      <c r="A383" s="550"/>
      <c r="B383" s="552"/>
      <c r="C383" s="455"/>
      <c r="D383" s="521"/>
      <c r="E383" s="448"/>
      <c r="F383" s="110" t="s">
        <v>83</v>
      </c>
      <c r="G383" s="524">
        <v>66</v>
      </c>
      <c r="H383" s="524"/>
      <c r="I383" s="524"/>
      <c r="J383" s="524"/>
      <c r="K383" s="502"/>
      <c r="L383" s="499"/>
    </row>
    <row r="384" spans="1:12" ht="15.6" customHeight="1" x14ac:dyDescent="0.25">
      <c r="A384" s="550"/>
      <c r="B384" s="552"/>
      <c r="C384" s="455"/>
      <c r="D384" s="521"/>
      <c r="E384" s="448"/>
      <c r="F384" s="110" t="s">
        <v>396</v>
      </c>
      <c r="G384" s="548" t="s">
        <v>397</v>
      </c>
      <c r="H384" s="548"/>
      <c r="I384" s="548"/>
      <c r="J384" s="548"/>
      <c r="K384" s="502"/>
      <c r="L384" s="499"/>
    </row>
    <row r="385" spans="1:12" ht="15.6" customHeight="1" x14ac:dyDescent="0.25">
      <c r="A385" s="550"/>
      <c r="B385" s="552"/>
      <c r="C385" s="455"/>
      <c r="D385" s="521"/>
      <c r="E385" s="448"/>
      <c r="F385" s="110" t="s">
        <v>3</v>
      </c>
      <c r="G385" s="524" t="s">
        <v>221</v>
      </c>
      <c r="H385" s="524"/>
      <c r="I385" s="524"/>
      <c r="J385" s="524"/>
      <c r="K385" s="502"/>
      <c r="L385" s="499"/>
    </row>
    <row r="386" spans="1:12" ht="15.6" customHeight="1" x14ac:dyDescent="0.25">
      <c r="A386" s="550"/>
      <c r="B386" s="552"/>
      <c r="C386" s="455"/>
      <c r="D386" s="521"/>
      <c r="E386" s="448"/>
      <c r="F386" s="93" t="s">
        <v>379</v>
      </c>
      <c r="G386" s="523" t="s">
        <v>380</v>
      </c>
      <c r="H386" s="523"/>
      <c r="I386" s="523"/>
      <c r="J386" s="523"/>
      <c r="K386" s="502"/>
      <c r="L386" s="499"/>
    </row>
    <row r="387" spans="1:12" ht="15.6" customHeight="1" x14ac:dyDescent="0.25">
      <c r="A387" s="550"/>
      <c r="B387" s="552"/>
      <c r="C387" s="455"/>
      <c r="D387" s="521"/>
      <c r="E387" s="448"/>
      <c r="F387" s="93" t="s">
        <v>701</v>
      </c>
      <c r="G387" s="523">
        <v>100000</v>
      </c>
      <c r="H387" s="523"/>
      <c r="I387" s="523"/>
      <c r="J387" s="523"/>
      <c r="K387" s="502"/>
      <c r="L387" s="499"/>
    </row>
    <row r="388" spans="1:12" ht="15.6" customHeight="1" x14ac:dyDescent="0.25">
      <c r="A388" s="550"/>
      <c r="B388" s="552"/>
      <c r="C388" s="455"/>
      <c r="D388" s="521"/>
      <c r="E388" s="448"/>
      <c r="F388" s="93" t="s">
        <v>257</v>
      </c>
      <c r="G388" s="523" t="s">
        <v>391</v>
      </c>
      <c r="H388" s="523"/>
      <c r="I388" s="523"/>
      <c r="J388" s="523"/>
      <c r="K388" s="502"/>
      <c r="L388" s="499"/>
    </row>
    <row r="389" spans="1:12" ht="15.6" customHeight="1" x14ac:dyDescent="0.25">
      <c r="A389" s="550"/>
      <c r="B389" s="552"/>
      <c r="C389" s="455"/>
      <c r="D389" s="521"/>
      <c r="E389" s="448"/>
      <c r="F389" s="93" t="s">
        <v>376</v>
      </c>
      <c r="G389" s="523" t="s">
        <v>392</v>
      </c>
      <c r="H389" s="523"/>
      <c r="I389" s="523"/>
      <c r="J389" s="523"/>
      <c r="K389" s="502"/>
      <c r="L389" s="499"/>
    </row>
    <row r="390" spans="1:12" ht="15.6" customHeight="1" x14ac:dyDescent="0.25">
      <c r="A390" s="550"/>
      <c r="B390" s="552"/>
      <c r="C390" s="455"/>
      <c r="D390" s="521"/>
      <c r="E390" s="448"/>
      <c r="F390" s="93" t="s">
        <v>702</v>
      </c>
      <c r="G390" s="523" t="s">
        <v>709</v>
      </c>
      <c r="H390" s="523"/>
      <c r="I390" s="523"/>
      <c r="J390" s="523"/>
      <c r="K390" s="502"/>
      <c r="L390" s="499"/>
    </row>
    <row r="391" spans="1:12" ht="15.6" customHeight="1" x14ac:dyDescent="0.25">
      <c r="A391" s="550"/>
      <c r="B391" s="552"/>
      <c r="C391" s="455"/>
      <c r="D391" s="521"/>
      <c r="E391" s="448"/>
      <c r="F391" s="93" t="s">
        <v>381</v>
      </c>
      <c r="G391" s="523" t="s">
        <v>382</v>
      </c>
      <c r="H391" s="523"/>
      <c r="I391" s="523"/>
      <c r="J391" s="523"/>
      <c r="K391" s="502"/>
      <c r="L391" s="500"/>
    </row>
    <row r="392" spans="1:12" ht="15.6" customHeight="1" x14ac:dyDescent="0.25">
      <c r="A392" s="550"/>
      <c r="B392" s="552"/>
      <c r="C392" s="455"/>
      <c r="D392" s="521"/>
      <c r="E392" s="448"/>
      <c r="F392" s="94" t="s">
        <v>358</v>
      </c>
      <c r="G392" s="523" t="s">
        <v>900</v>
      </c>
      <c r="H392" s="523"/>
      <c r="I392" s="523"/>
      <c r="J392" s="523"/>
      <c r="K392" s="571">
        <v>5</v>
      </c>
      <c r="L392" s="443">
        <v>84297</v>
      </c>
    </row>
    <row r="393" spans="1:12" ht="15.6" customHeight="1" x14ac:dyDescent="0.25">
      <c r="A393" s="550"/>
      <c r="B393" s="552"/>
      <c r="C393" s="455"/>
      <c r="D393" s="521"/>
      <c r="E393" s="448"/>
      <c r="F393" s="93" t="s">
        <v>383</v>
      </c>
      <c r="G393" s="523" t="s">
        <v>384</v>
      </c>
      <c r="H393" s="523"/>
      <c r="I393" s="523"/>
      <c r="J393" s="523"/>
      <c r="K393" s="572"/>
      <c r="L393" s="444"/>
    </row>
    <row r="394" spans="1:12" ht="15.6" customHeight="1" x14ac:dyDescent="0.25">
      <c r="A394" s="550"/>
      <c r="B394" s="552"/>
      <c r="C394" s="455"/>
      <c r="D394" s="521"/>
      <c r="E394" s="448"/>
      <c r="F394" s="93" t="s">
        <v>389</v>
      </c>
      <c r="G394" s="523" t="s">
        <v>390</v>
      </c>
      <c r="H394" s="523"/>
      <c r="I394" s="523"/>
      <c r="J394" s="523"/>
      <c r="K394" s="572"/>
      <c r="L394" s="444"/>
    </row>
    <row r="395" spans="1:12" ht="15.6" customHeight="1" x14ac:dyDescent="0.25">
      <c r="A395" s="550"/>
      <c r="B395" s="552"/>
      <c r="C395" s="455"/>
      <c r="D395" s="521"/>
      <c r="E395" s="448"/>
      <c r="F395" s="93" t="s">
        <v>704</v>
      </c>
      <c r="G395" s="523" t="s">
        <v>705</v>
      </c>
      <c r="H395" s="523"/>
      <c r="I395" s="523"/>
      <c r="J395" s="523"/>
      <c r="K395" s="572"/>
      <c r="L395" s="444"/>
    </row>
    <row r="396" spans="1:12" ht="15.6" customHeight="1" x14ac:dyDescent="0.25">
      <c r="A396" s="550"/>
      <c r="B396" s="552"/>
      <c r="C396" s="455"/>
      <c r="D396" s="521"/>
      <c r="E396" s="448"/>
      <c r="F396" s="93" t="s">
        <v>706</v>
      </c>
      <c r="G396" s="523" t="s">
        <v>390</v>
      </c>
      <c r="H396" s="523"/>
      <c r="I396" s="523"/>
      <c r="J396" s="523"/>
      <c r="K396" s="572"/>
      <c r="L396" s="444"/>
    </row>
    <row r="397" spans="1:12" ht="15.6" customHeight="1" x14ac:dyDescent="0.25">
      <c r="A397" s="550"/>
      <c r="B397" s="552"/>
      <c r="C397" s="455"/>
      <c r="D397" s="521"/>
      <c r="E397" s="448"/>
      <c r="F397" s="93" t="s">
        <v>1271</v>
      </c>
      <c r="G397" s="523" t="s">
        <v>390</v>
      </c>
      <c r="H397" s="523"/>
      <c r="I397" s="523"/>
      <c r="J397" s="523"/>
      <c r="K397" s="572"/>
      <c r="L397" s="444"/>
    </row>
    <row r="398" spans="1:12" ht="15.6" customHeight="1" x14ac:dyDescent="0.25">
      <c r="A398" s="550"/>
      <c r="B398" s="552"/>
      <c r="C398" s="455"/>
      <c r="D398" s="521"/>
      <c r="E398" s="448"/>
      <c r="F398" s="93" t="s">
        <v>707</v>
      </c>
      <c r="G398" s="523" t="s">
        <v>911</v>
      </c>
      <c r="H398" s="523"/>
      <c r="I398" s="523"/>
      <c r="J398" s="523"/>
      <c r="K398" s="572"/>
      <c r="L398" s="444"/>
    </row>
    <row r="399" spans="1:12" ht="15.6" customHeight="1" x14ac:dyDescent="0.25">
      <c r="A399" s="550"/>
      <c r="B399" s="552"/>
      <c r="C399" s="455"/>
      <c r="D399" s="521"/>
      <c r="E399" s="448"/>
      <c r="F399" s="93" t="s">
        <v>708</v>
      </c>
      <c r="G399" s="523" t="s">
        <v>390</v>
      </c>
      <c r="H399" s="523"/>
      <c r="I399" s="523"/>
      <c r="J399" s="523"/>
      <c r="K399" s="572"/>
      <c r="L399" s="444"/>
    </row>
    <row r="400" spans="1:12" ht="15.6" customHeight="1" x14ac:dyDescent="0.25">
      <c r="A400" s="550"/>
      <c r="B400" s="552"/>
      <c r="C400" s="455"/>
      <c r="D400" s="521"/>
      <c r="E400" s="448"/>
      <c r="F400" s="93" t="s">
        <v>377</v>
      </c>
      <c r="G400" s="523" t="s">
        <v>387</v>
      </c>
      <c r="H400" s="523"/>
      <c r="I400" s="523"/>
      <c r="J400" s="523"/>
      <c r="K400" s="572"/>
      <c r="L400" s="444"/>
    </row>
    <row r="401" spans="1:12" ht="15.6" customHeight="1" x14ac:dyDescent="0.25">
      <c r="A401" s="550"/>
      <c r="B401" s="552"/>
      <c r="C401" s="455"/>
      <c r="D401" s="521"/>
      <c r="E401" s="448"/>
      <c r="F401" s="93" t="s">
        <v>388</v>
      </c>
      <c r="G401" s="523" t="s">
        <v>393</v>
      </c>
      <c r="H401" s="523"/>
      <c r="I401" s="523"/>
      <c r="J401" s="523"/>
      <c r="K401" s="572"/>
      <c r="L401" s="444"/>
    </row>
    <row r="402" spans="1:12" ht="15.6" customHeight="1" x14ac:dyDescent="0.25">
      <c r="A402" s="550"/>
      <c r="B402" s="552"/>
      <c r="C402" s="455"/>
      <c r="D402" s="521"/>
      <c r="E402" s="448"/>
      <c r="F402" s="93" t="s">
        <v>562</v>
      </c>
      <c r="G402" s="523" t="s">
        <v>1024</v>
      </c>
      <c r="H402" s="523"/>
      <c r="I402" s="523"/>
      <c r="J402" s="523"/>
      <c r="K402" s="572"/>
      <c r="L402" s="444"/>
    </row>
    <row r="403" spans="1:12" ht="15.6" customHeight="1" x14ac:dyDescent="0.25">
      <c r="A403" s="550"/>
      <c r="B403" s="552"/>
      <c r="C403" s="455"/>
      <c r="D403" s="521"/>
      <c r="E403" s="448"/>
      <c r="F403" s="93" t="s">
        <v>1183</v>
      </c>
      <c r="G403" s="573" t="s">
        <v>1180</v>
      </c>
      <c r="H403" s="574"/>
      <c r="I403" s="574"/>
      <c r="J403" s="575"/>
      <c r="K403" s="572"/>
      <c r="L403" s="444"/>
    </row>
    <row r="404" spans="1:12" ht="15.6" customHeight="1" x14ac:dyDescent="0.25">
      <c r="A404" s="550"/>
      <c r="B404" s="552"/>
      <c r="C404" s="455"/>
      <c r="D404" s="521"/>
      <c r="E404" s="448"/>
      <c r="F404" s="93" t="s">
        <v>570</v>
      </c>
      <c r="G404" s="523" t="s">
        <v>613</v>
      </c>
      <c r="H404" s="523"/>
      <c r="I404" s="523"/>
      <c r="J404" s="523"/>
      <c r="K404" s="572"/>
      <c r="L404" s="444"/>
    </row>
    <row r="405" spans="1:12" ht="15.6" customHeight="1" x14ac:dyDescent="0.25">
      <c r="A405" s="550"/>
      <c r="B405" s="552"/>
      <c r="C405" s="455"/>
      <c r="D405" s="521"/>
      <c r="E405" s="448"/>
      <c r="F405" s="111" t="s">
        <v>84</v>
      </c>
      <c r="G405" s="526">
        <v>10.6</v>
      </c>
      <c r="H405" s="526"/>
      <c r="I405" s="526"/>
      <c r="J405" s="526"/>
      <c r="K405" s="572"/>
      <c r="L405" s="444"/>
    </row>
    <row r="406" spans="1:12" ht="15.6" customHeight="1" x14ac:dyDescent="0.25">
      <c r="A406" s="550"/>
      <c r="B406" s="553"/>
      <c r="C406" s="455"/>
      <c r="D406" s="521"/>
      <c r="E406" s="448"/>
      <c r="F406" s="96" t="s">
        <v>1016</v>
      </c>
      <c r="G406" s="454">
        <v>5</v>
      </c>
      <c r="H406" s="454"/>
      <c r="I406" s="454"/>
      <c r="J406" s="454"/>
      <c r="K406" s="572"/>
      <c r="L406" s="511"/>
    </row>
    <row r="407" spans="1:12" ht="15.6" customHeight="1" x14ac:dyDescent="0.25">
      <c r="A407" s="549">
        <v>14</v>
      </c>
      <c r="B407" s="551"/>
      <c r="C407" s="455" t="s">
        <v>1635</v>
      </c>
      <c r="D407" s="520"/>
      <c r="E407" s="448"/>
      <c r="F407" s="110" t="s">
        <v>81</v>
      </c>
      <c r="G407" s="524" t="s">
        <v>6</v>
      </c>
      <c r="H407" s="524"/>
      <c r="I407" s="524"/>
      <c r="J407" s="524"/>
      <c r="K407" s="560">
        <v>3</v>
      </c>
      <c r="L407" s="498">
        <v>83099</v>
      </c>
    </row>
    <row r="408" spans="1:12" ht="15.6" customHeight="1" x14ac:dyDescent="0.25">
      <c r="A408" s="550"/>
      <c r="B408" s="552"/>
      <c r="C408" s="455"/>
      <c r="D408" s="521"/>
      <c r="E408" s="448"/>
      <c r="F408" s="110" t="s">
        <v>80</v>
      </c>
      <c r="G408" s="469">
        <v>420</v>
      </c>
      <c r="H408" s="469"/>
      <c r="I408" s="469"/>
      <c r="J408" s="469"/>
      <c r="K408" s="502"/>
      <c r="L408" s="499"/>
    </row>
    <row r="409" spans="1:12" ht="15.6" customHeight="1" x14ac:dyDescent="0.25">
      <c r="A409" s="550"/>
      <c r="B409" s="552"/>
      <c r="C409" s="455"/>
      <c r="D409" s="521"/>
      <c r="E409" s="448"/>
      <c r="F409" s="110" t="s">
        <v>8</v>
      </c>
      <c r="G409" s="240">
        <v>3000</v>
      </c>
      <c r="H409" s="241">
        <v>4000</v>
      </c>
      <c r="I409" s="312">
        <v>5000</v>
      </c>
      <c r="J409" s="242">
        <v>6000</v>
      </c>
      <c r="K409" s="502"/>
      <c r="L409" s="499"/>
    </row>
    <row r="410" spans="1:12" ht="15.6" customHeight="1" x14ac:dyDescent="0.25">
      <c r="A410" s="550"/>
      <c r="B410" s="552"/>
      <c r="C410" s="455"/>
      <c r="D410" s="521"/>
      <c r="E410" s="448"/>
      <c r="F410" s="110" t="s">
        <v>817</v>
      </c>
      <c r="G410" s="243">
        <f>G408*114</f>
        <v>47880</v>
      </c>
      <c r="H410" s="244">
        <f>G408*128</f>
        <v>53760</v>
      </c>
      <c r="I410" s="313">
        <f>G408*143</f>
        <v>60060</v>
      </c>
      <c r="J410" s="245">
        <f>G408*148</f>
        <v>62160</v>
      </c>
      <c r="K410" s="502"/>
      <c r="L410" s="499"/>
    </row>
    <row r="411" spans="1:12" ht="15.6" customHeight="1" x14ac:dyDescent="0.25">
      <c r="A411" s="550"/>
      <c r="B411" s="552"/>
      <c r="C411" s="455"/>
      <c r="D411" s="521"/>
      <c r="E411" s="448"/>
      <c r="F411" s="110" t="s">
        <v>1269</v>
      </c>
      <c r="G411" s="451">
        <v>0.98</v>
      </c>
      <c r="H411" s="451"/>
      <c r="I411" s="451"/>
      <c r="J411" s="451"/>
      <c r="K411" s="502"/>
      <c r="L411" s="499"/>
    </row>
    <row r="412" spans="1:12" ht="15.6" customHeight="1" x14ac:dyDescent="0.25">
      <c r="A412" s="550"/>
      <c r="B412" s="552"/>
      <c r="C412" s="455"/>
      <c r="D412" s="521"/>
      <c r="E412" s="448"/>
      <c r="F412" s="93" t="s">
        <v>699</v>
      </c>
      <c r="G412" s="523" t="s">
        <v>700</v>
      </c>
      <c r="H412" s="523"/>
      <c r="I412" s="523"/>
      <c r="J412" s="523"/>
      <c r="K412" s="502"/>
      <c r="L412" s="499"/>
    </row>
    <row r="413" spans="1:12" ht="15.6" customHeight="1" x14ac:dyDescent="0.25">
      <c r="A413" s="550"/>
      <c r="B413" s="552"/>
      <c r="C413" s="455"/>
      <c r="D413" s="521"/>
      <c r="E413" s="448"/>
      <c r="F413" s="93" t="s">
        <v>1181</v>
      </c>
      <c r="G413" s="462" t="s">
        <v>1179</v>
      </c>
      <c r="H413" s="463"/>
      <c r="I413" s="463"/>
      <c r="J413" s="464"/>
      <c r="K413" s="502"/>
      <c r="L413" s="499"/>
    </row>
    <row r="414" spans="1:12" ht="15.6" customHeight="1" x14ac:dyDescent="0.25">
      <c r="A414" s="550"/>
      <c r="B414" s="552"/>
      <c r="C414" s="455"/>
      <c r="D414" s="521"/>
      <c r="E414" s="448"/>
      <c r="F414" s="110" t="s">
        <v>83</v>
      </c>
      <c r="G414" s="524">
        <v>66</v>
      </c>
      <c r="H414" s="524"/>
      <c r="I414" s="524"/>
      <c r="J414" s="524"/>
      <c r="K414" s="502"/>
      <c r="L414" s="499"/>
    </row>
    <row r="415" spans="1:12" ht="15.6" customHeight="1" x14ac:dyDescent="0.25">
      <c r="A415" s="550"/>
      <c r="B415" s="552"/>
      <c r="C415" s="455"/>
      <c r="D415" s="521"/>
      <c r="E415" s="448"/>
      <c r="F415" s="110" t="s">
        <v>396</v>
      </c>
      <c r="G415" s="548" t="s">
        <v>397</v>
      </c>
      <c r="H415" s="548"/>
      <c r="I415" s="548"/>
      <c r="J415" s="548"/>
      <c r="K415" s="502"/>
      <c r="L415" s="499"/>
    </row>
    <row r="416" spans="1:12" ht="15.6" customHeight="1" x14ac:dyDescent="0.25">
      <c r="A416" s="550"/>
      <c r="B416" s="552"/>
      <c r="C416" s="455"/>
      <c r="D416" s="521"/>
      <c r="E416" s="448"/>
      <c r="F416" s="110" t="s">
        <v>3</v>
      </c>
      <c r="G416" s="524" t="s">
        <v>222</v>
      </c>
      <c r="H416" s="524"/>
      <c r="I416" s="524"/>
      <c r="J416" s="524"/>
      <c r="K416" s="502"/>
      <c r="L416" s="499"/>
    </row>
    <row r="417" spans="1:12" ht="15.6" customHeight="1" x14ac:dyDescent="0.25">
      <c r="A417" s="550"/>
      <c r="B417" s="552"/>
      <c r="C417" s="455"/>
      <c r="D417" s="521"/>
      <c r="E417" s="448"/>
      <c r="F417" s="93" t="s">
        <v>379</v>
      </c>
      <c r="G417" s="523" t="s">
        <v>380</v>
      </c>
      <c r="H417" s="523"/>
      <c r="I417" s="523"/>
      <c r="J417" s="523"/>
      <c r="K417" s="502"/>
      <c r="L417" s="499"/>
    </row>
    <row r="418" spans="1:12" ht="15.6" customHeight="1" x14ac:dyDescent="0.25">
      <c r="A418" s="550"/>
      <c r="B418" s="552"/>
      <c r="C418" s="455"/>
      <c r="D418" s="521"/>
      <c r="E418" s="448"/>
      <c r="F418" s="93" t="s">
        <v>701</v>
      </c>
      <c r="G418" s="523">
        <v>100000</v>
      </c>
      <c r="H418" s="523"/>
      <c r="I418" s="523"/>
      <c r="J418" s="523"/>
      <c r="K418" s="502"/>
      <c r="L418" s="499"/>
    </row>
    <row r="419" spans="1:12" ht="15.6" customHeight="1" x14ac:dyDescent="0.25">
      <c r="A419" s="550"/>
      <c r="B419" s="552"/>
      <c r="C419" s="455"/>
      <c r="D419" s="521"/>
      <c r="E419" s="448"/>
      <c r="F419" s="93" t="s">
        <v>257</v>
      </c>
      <c r="G419" s="523" t="s">
        <v>391</v>
      </c>
      <c r="H419" s="523"/>
      <c r="I419" s="523"/>
      <c r="J419" s="523"/>
      <c r="K419" s="502"/>
      <c r="L419" s="499"/>
    </row>
    <row r="420" spans="1:12" ht="15.6" customHeight="1" x14ac:dyDescent="0.25">
      <c r="A420" s="550"/>
      <c r="B420" s="552"/>
      <c r="C420" s="455"/>
      <c r="D420" s="521"/>
      <c r="E420" s="448"/>
      <c r="F420" s="93" t="s">
        <v>376</v>
      </c>
      <c r="G420" s="523" t="s">
        <v>392</v>
      </c>
      <c r="H420" s="523"/>
      <c r="I420" s="523"/>
      <c r="J420" s="523"/>
      <c r="K420" s="502"/>
      <c r="L420" s="499"/>
    </row>
    <row r="421" spans="1:12" ht="15.6" customHeight="1" x14ac:dyDescent="0.25">
      <c r="A421" s="550"/>
      <c r="B421" s="552"/>
      <c r="C421" s="455"/>
      <c r="D421" s="521"/>
      <c r="E421" s="448"/>
      <c r="F421" s="93" t="s">
        <v>702</v>
      </c>
      <c r="G421" s="523" t="s">
        <v>709</v>
      </c>
      <c r="H421" s="523"/>
      <c r="I421" s="523"/>
      <c r="J421" s="523"/>
      <c r="K421" s="502"/>
      <c r="L421" s="499"/>
    </row>
    <row r="422" spans="1:12" ht="15.6" customHeight="1" x14ac:dyDescent="0.25">
      <c r="A422" s="550"/>
      <c r="B422" s="552"/>
      <c r="C422" s="455"/>
      <c r="D422" s="521"/>
      <c r="E422" s="448"/>
      <c r="F422" s="93" t="s">
        <v>381</v>
      </c>
      <c r="G422" s="523" t="s">
        <v>382</v>
      </c>
      <c r="H422" s="523"/>
      <c r="I422" s="523"/>
      <c r="J422" s="523"/>
      <c r="K422" s="502"/>
      <c r="L422" s="500"/>
    </row>
    <row r="423" spans="1:12" ht="15.6" customHeight="1" x14ac:dyDescent="0.25">
      <c r="A423" s="550"/>
      <c r="B423" s="552"/>
      <c r="C423" s="455"/>
      <c r="D423" s="521"/>
      <c r="E423" s="448"/>
      <c r="F423" s="94" t="s">
        <v>358</v>
      </c>
      <c r="G423" s="523" t="s">
        <v>900</v>
      </c>
      <c r="H423" s="523"/>
      <c r="I423" s="523"/>
      <c r="J423" s="523"/>
      <c r="K423" s="571">
        <v>5</v>
      </c>
      <c r="L423" s="443">
        <v>88916</v>
      </c>
    </row>
    <row r="424" spans="1:12" ht="15.6" customHeight="1" x14ac:dyDescent="0.25">
      <c r="A424" s="550"/>
      <c r="B424" s="552"/>
      <c r="C424" s="455"/>
      <c r="D424" s="521"/>
      <c r="E424" s="448"/>
      <c r="F424" s="93" t="s">
        <v>383</v>
      </c>
      <c r="G424" s="523" t="s">
        <v>384</v>
      </c>
      <c r="H424" s="523"/>
      <c r="I424" s="523"/>
      <c r="J424" s="523"/>
      <c r="K424" s="572"/>
      <c r="L424" s="444"/>
    </row>
    <row r="425" spans="1:12" ht="15.6" customHeight="1" x14ac:dyDescent="0.25">
      <c r="A425" s="550"/>
      <c r="B425" s="552"/>
      <c r="C425" s="455"/>
      <c r="D425" s="521"/>
      <c r="E425" s="448"/>
      <c r="F425" s="93" t="s">
        <v>389</v>
      </c>
      <c r="G425" s="523" t="s">
        <v>390</v>
      </c>
      <c r="H425" s="523"/>
      <c r="I425" s="523"/>
      <c r="J425" s="523"/>
      <c r="K425" s="572"/>
      <c r="L425" s="444"/>
    </row>
    <row r="426" spans="1:12" ht="15.6" customHeight="1" x14ac:dyDescent="0.25">
      <c r="A426" s="550"/>
      <c r="B426" s="552"/>
      <c r="C426" s="455"/>
      <c r="D426" s="521"/>
      <c r="E426" s="448"/>
      <c r="F426" s="93" t="s">
        <v>704</v>
      </c>
      <c r="G426" s="523" t="s">
        <v>705</v>
      </c>
      <c r="H426" s="523"/>
      <c r="I426" s="523"/>
      <c r="J426" s="523"/>
      <c r="K426" s="572"/>
      <c r="L426" s="444"/>
    </row>
    <row r="427" spans="1:12" ht="15.6" customHeight="1" x14ac:dyDescent="0.25">
      <c r="A427" s="550"/>
      <c r="B427" s="552"/>
      <c r="C427" s="455"/>
      <c r="D427" s="521"/>
      <c r="E427" s="448"/>
      <c r="F427" s="93" t="s">
        <v>706</v>
      </c>
      <c r="G427" s="523" t="s">
        <v>390</v>
      </c>
      <c r="H427" s="523"/>
      <c r="I427" s="523"/>
      <c r="J427" s="523"/>
      <c r="K427" s="572"/>
      <c r="L427" s="444"/>
    </row>
    <row r="428" spans="1:12" ht="15.6" customHeight="1" x14ac:dyDescent="0.25">
      <c r="A428" s="550"/>
      <c r="B428" s="552"/>
      <c r="C428" s="455"/>
      <c r="D428" s="521"/>
      <c r="E428" s="448"/>
      <c r="F428" s="93" t="s">
        <v>1271</v>
      </c>
      <c r="G428" s="523" t="s">
        <v>390</v>
      </c>
      <c r="H428" s="523"/>
      <c r="I428" s="523"/>
      <c r="J428" s="523"/>
      <c r="K428" s="572"/>
      <c r="L428" s="444"/>
    </row>
    <row r="429" spans="1:12" ht="15.6" customHeight="1" x14ac:dyDescent="0.25">
      <c r="A429" s="550"/>
      <c r="B429" s="552"/>
      <c r="C429" s="455"/>
      <c r="D429" s="521"/>
      <c r="E429" s="448"/>
      <c r="F429" s="93" t="s">
        <v>707</v>
      </c>
      <c r="G429" s="523" t="s">
        <v>911</v>
      </c>
      <c r="H429" s="523"/>
      <c r="I429" s="523"/>
      <c r="J429" s="523"/>
      <c r="K429" s="572"/>
      <c r="L429" s="444"/>
    </row>
    <row r="430" spans="1:12" ht="15.6" customHeight="1" x14ac:dyDescent="0.25">
      <c r="A430" s="550"/>
      <c r="B430" s="552"/>
      <c r="C430" s="455"/>
      <c r="D430" s="521"/>
      <c r="E430" s="448"/>
      <c r="F430" s="93" t="s">
        <v>708</v>
      </c>
      <c r="G430" s="523" t="s">
        <v>390</v>
      </c>
      <c r="H430" s="523"/>
      <c r="I430" s="523"/>
      <c r="J430" s="523"/>
      <c r="K430" s="572"/>
      <c r="L430" s="444"/>
    </row>
    <row r="431" spans="1:12" ht="15.6" customHeight="1" x14ac:dyDescent="0.25">
      <c r="A431" s="550"/>
      <c r="B431" s="552"/>
      <c r="C431" s="455"/>
      <c r="D431" s="521"/>
      <c r="E431" s="448"/>
      <c r="F431" s="93" t="s">
        <v>377</v>
      </c>
      <c r="G431" s="523" t="s">
        <v>387</v>
      </c>
      <c r="H431" s="523"/>
      <c r="I431" s="523"/>
      <c r="J431" s="523"/>
      <c r="K431" s="572"/>
      <c r="L431" s="444"/>
    </row>
    <row r="432" spans="1:12" ht="15.6" customHeight="1" x14ac:dyDescent="0.25">
      <c r="A432" s="550"/>
      <c r="B432" s="552"/>
      <c r="C432" s="455"/>
      <c r="D432" s="521"/>
      <c r="E432" s="448"/>
      <c r="F432" s="93" t="s">
        <v>388</v>
      </c>
      <c r="G432" s="523" t="s">
        <v>393</v>
      </c>
      <c r="H432" s="523"/>
      <c r="I432" s="523"/>
      <c r="J432" s="523"/>
      <c r="K432" s="572"/>
      <c r="L432" s="444"/>
    </row>
    <row r="433" spans="1:12" ht="15.6" customHeight="1" x14ac:dyDescent="0.25">
      <c r="A433" s="550"/>
      <c r="B433" s="552"/>
      <c r="C433" s="455"/>
      <c r="D433" s="521"/>
      <c r="E433" s="448"/>
      <c r="F433" s="93" t="s">
        <v>562</v>
      </c>
      <c r="G433" s="523" t="s">
        <v>1024</v>
      </c>
      <c r="H433" s="523"/>
      <c r="I433" s="523"/>
      <c r="J433" s="523"/>
      <c r="K433" s="572"/>
      <c r="L433" s="444"/>
    </row>
    <row r="434" spans="1:12" ht="15.6" customHeight="1" x14ac:dyDescent="0.25">
      <c r="A434" s="550"/>
      <c r="B434" s="552"/>
      <c r="C434" s="455"/>
      <c r="D434" s="521"/>
      <c r="E434" s="448"/>
      <c r="F434" s="93" t="s">
        <v>1183</v>
      </c>
      <c r="G434" s="573" t="s">
        <v>1180</v>
      </c>
      <c r="H434" s="574"/>
      <c r="I434" s="574"/>
      <c r="J434" s="575"/>
      <c r="K434" s="572"/>
      <c r="L434" s="444"/>
    </row>
    <row r="435" spans="1:12" ht="15.6" customHeight="1" x14ac:dyDescent="0.25">
      <c r="A435" s="550"/>
      <c r="B435" s="552"/>
      <c r="C435" s="455"/>
      <c r="D435" s="521"/>
      <c r="E435" s="448"/>
      <c r="F435" s="93" t="s">
        <v>570</v>
      </c>
      <c r="G435" s="523" t="s">
        <v>613</v>
      </c>
      <c r="H435" s="523"/>
      <c r="I435" s="523"/>
      <c r="J435" s="523"/>
      <c r="K435" s="572"/>
      <c r="L435" s="444"/>
    </row>
    <row r="436" spans="1:12" ht="15.6" customHeight="1" x14ac:dyDescent="0.25">
      <c r="A436" s="550"/>
      <c r="B436" s="552"/>
      <c r="C436" s="455"/>
      <c r="D436" s="521"/>
      <c r="E436" s="448"/>
      <c r="F436" s="111" t="s">
        <v>84</v>
      </c>
      <c r="G436" s="526">
        <v>13.4</v>
      </c>
      <c r="H436" s="526"/>
      <c r="I436" s="526"/>
      <c r="J436" s="526"/>
      <c r="K436" s="572"/>
      <c r="L436" s="444"/>
    </row>
    <row r="437" spans="1:12" ht="15.6" customHeight="1" x14ac:dyDescent="0.25">
      <c r="A437" s="550"/>
      <c r="B437" s="553"/>
      <c r="C437" s="455"/>
      <c r="D437" s="521"/>
      <c r="E437" s="448"/>
      <c r="F437" s="96" t="s">
        <v>1016</v>
      </c>
      <c r="G437" s="454">
        <v>5</v>
      </c>
      <c r="H437" s="454"/>
      <c r="I437" s="454"/>
      <c r="J437" s="454"/>
      <c r="K437" s="572"/>
      <c r="L437" s="511"/>
    </row>
    <row r="438" spans="1:12" ht="15.6" customHeight="1" x14ac:dyDescent="0.25">
      <c r="A438" s="549">
        <v>15</v>
      </c>
      <c r="B438" s="551"/>
      <c r="C438" s="455" t="s">
        <v>1636</v>
      </c>
      <c r="D438" s="520"/>
      <c r="E438" s="448"/>
      <c r="F438" s="110" t="s">
        <v>81</v>
      </c>
      <c r="G438" s="524" t="s">
        <v>6</v>
      </c>
      <c r="H438" s="524"/>
      <c r="I438" s="524"/>
      <c r="J438" s="524"/>
      <c r="K438" s="560">
        <v>3</v>
      </c>
      <c r="L438" s="498">
        <v>86771</v>
      </c>
    </row>
    <row r="439" spans="1:12" ht="15.6" customHeight="1" x14ac:dyDescent="0.25">
      <c r="A439" s="550"/>
      <c r="B439" s="552"/>
      <c r="C439" s="455"/>
      <c r="D439" s="521"/>
      <c r="E439" s="448"/>
      <c r="F439" s="110" t="s">
        <v>80</v>
      </c>
      <c r="G439" s="469">
        <v>476</v>
      </c>
      <c r="H439" s="469"/>
      <c r="I439" s="469"/>
      <c r="J439" s="469"/>
      <c r="K439" s="502"/>
      <c r="L439" s="499"/>
    </row>
    <row r="440" spans="1:12" ht="15.6" customHeight="1" x14ac:dyDescent="0.25">
      <c r="A440" s="550"/>
      <c r="B440" s="552"/>
      <c r="C440" s="455"/>
      <c r="D440" s="521"/>
      <c r="E440" s="448"/>
      <c r="F440" s="110" t="s">
        <v>8</v>
      </c>
      <c r="G440" s="240">
        <v>3000</v>
      </c>
      <c r="H440" s="315">
        <v>4000</v>
      </c>
      <c r="I440" s="312">
        <v>5000</v>
      </c>
      <c r="J440" s="309">
        <v>6000</v>
      </c>
      <c r="K440" s="502"/>
      <c r="L440" s="499"/>
    </row>
    <row r="441" spans="1:12" ht="15.6" customHeight="1" x14ac:dyDescent="0.25">
      <c r="A441" s="550"/>
      <c r="B441" s="552"/>
      <c r="C441" s="455"/>
      <c r="D441" s="521"/>
      <c r="E441" s="448"/>
      <c r="F441" s="110" t="s">
        <v>817</v>
      </c>
      <c r="G441" s="243">
        <f>G439*114</f>
        <v>54264</v>
      </c>
      <c r="H441" s="316">
        <f>G439*128</f>
        <v>60928</v>
      </c>
      <c r="I441" s="313">
        <f>G439*143</f>
        <v>68068</v>
      </c>
      <c r="J441" s="308">
        <f>G439*148</f>
        <v>70448</v>
      </c>
      <c r="K441" s="502"/>
      <c r="L441" s="499"/>
    </row>
    <row r="442" spans="1:12" ht="15.6" customHeight="1" x14ac:dyDescent="0.25">
      <c r="A442" s="550"/>
      <c r="B442" s="552"/>
      <c r="C442" s="455"/>
      <c r="D442" s="521"/>
      <c r="E442" s="448"/>
      <c r="F442" s="110" t="s">
        <v>1269</v>
      </c>
      <c r="G442" s="580">
        <v>0.98</v>
      </c>
      <c r="H442" s="580"/>
      <c r="I442" s="580"/>
      <c r="J442" s="580"/>
      <c r="K442" s="502"/>
      <c r="L442" s="499"/>
    </row>
    <row r="443" spans="1:12" ht="15.6" customHeight="1" x14ac:dyDescent="0.25">
      <c r="A443" s="550"/>
      <c r="B443" s="552"/>
      <c r="C443" s="455"/>
      <c r="D443" s="521"/>
      <c r="E443" s="448"/>
      <c r="F443" s="93" t="s">
        <v>699</v>
      </c>
      <c r="G443" s="523" t="s">
        <v>700</v>
      </c>
      <c r="H443" s="523"/>
      <c r="I443" s="523"/>
      <c r="J443" s="523"/>
      <c r="K443" s="502"/>
      <c r="L443" s="499"/>
    </row>
    <row r="444" spans="1:12" ht="15.6" customHeight="1" x14ac:dyDescent="0.25">
      <c r="A444" s="550"/>
      <c r="B444" s="552"/>
      <c r="C444" s="455"/>
      <c r="D444" s="521"/>
      <c r="E444" s="448"/>
      <c r="F444" s="93" t="s">
        <v>1181</v>
      </c>
      <c r="G444" s="462" t="s">
        <v>1179</v>
      </c>
      <c r="H444" s="463"/>
      <c r="I444" s="463"/>
      <c r="J444" s="464"/>
      <c r="K444" s="502"/>
      <c r="L444" s="499"/>
    </row>
    <row r="445" spans="1:12" ht="15.6" customHeight="1" x14ac:dyDescent="0.25">
      <c r="A445" s="550"/>
      <c r="B445" s="552"/>
      <c r="C445" s="455"/>
      <c r="D445" s="521"/>
      <c r="E445" s="448"/>
      <c r="F445" s="110" t="s">
        <v>83</v>
      </c>
      <c r="G445" s="524">
        <v>66</v>
      </c>
      <c r="H445" s="524"/>
      <c r="I445" s="524"/>
      <c r="J445" s="524"/>
      <c r="K445" s="502"/>
      <c r="L445" s="499"/>
    </row>
    <row r="446" spans="1:12" ht="15.6" customHeight="1" x14ac:dyDescent="0.25">
      <c r="A446" s="550"/>
      <c r="B446" s="552"/>
      <c r="C446" s="455"/>
      <c r="D446" s="521"/>
      <c r="E446" s="448"/>
      <c r="F446" s="110" t="s">
        <v>396</v>
      </c>
      <c r="G446" s="548" t="s">
        <v>397</v>
      </c>
      <c r="H446" s="548"/>
      <c r="I446" s="548"/>
      <c r="J446" s="548"/>
      <c r="K446" s="502"/>
      <c r="L446" s="499"/>
    </row>
    <row r="447" spans="1:12" ht="15.6" customHeight="1" x14ac:dyDescent="0.25">
      <c r="A447" s="550"/>
      <c r="B447" s="552"/>
      <c r="C447" s="455"/>
      <c r="D447" s="521"/>
      <c r="E447" s="448"/>
      <c r="F447" s="110" t="s">
        <v>3</v>
      </c>
      <c r="G447" s="524" t="s">
        <v>736</v>
      </c>
      <c r="H447" s="524"/>
      <c r="I447" s="524"/>
      <c r="J447" s="524"/>
      <c r="K447" s="502"/>
      <c r="L447" s="499"/>
    </row>
    <row r="448" spans="1:12" ht="15.6" customHeight="1" x14ac:dyDescent="0.25">
      <c r="A448" s="550"/>
      <c r="B448" s="552"/>
      <c r="C448" s="455"/>
      <c r="D448" s="521"/>
      <c r="E448" s="448"/>
      <c r="F448" s="93" t="s">
        <v>379</v>
      </c>
      <c r="G448" s="523" t="s">
        <v>380</v>
      </c>
      <c r="H448" s="523"/>
      <c r="I448" s="523"/>
      <c r="J448" s="523"/>
      <c r="K448" s="502"/>
      <c r="L448" s="499"/>
    </row>
    <row r="449" spans="1:12" ht="15.6" customHeight="1" x14ac:dyDescent="0.25">
      <c r="A449" s="550"/>
      <c r="B449" s="552"/>
      <c r="C449" s="455"/>
      <c r="D449" s="521"/>
      <c r="E449" s="448"/>
      <c r="F449" s="93" t="s">
        <v>701</v>
      </c>
      <c r="G449" s="523">
        <v>100000</v>
      </c>
      <c r="H449" s="523"/>
      <c r="I449" s="523"/>
      <c r="J449" s="523"/>
      <c r="K449" s="502"/>
      <c r="L449" s="499"/>
    </row>
    <row r="450" spans="1:12" ht="15.6" customHeight="1" x14ac:dyDescent="0.25">
      <c r="A450" s="550"/>
      <c r="B450" s="552"/>
      <c r="C450" s="455"/>
      <c r="D450" s="521"/>
      <c r="E450" s="448"/>
      <c r="F450" s="93" t="s">
        <v>257</v>
      </c>
      <c r="G450" s="523" t="s">
        <v>391</v>
      </c>
      <c r="H450" s="523"/>
      <c r="I450" s="523"/>
      <c r="J450" s="523"/>
      <c r="K450" s="502"/>
      <c r="L450" s="499"/>
    </row>
    <row r="451" spans="1:12" ht="15.6" customHeight="1" x14ac:dyDescent="0.25">
      <c r="A451" s="550"/>
      <c r="B451" s="552"/>
      <c r="C451" s="455"/>
      <c r="D451" s="521"/>
      <c r="E451" s="448"/>
      <c r="F451" s="93" t="s">
        <v>376</v>
      </c>
      <c r="G451" s="523" t="s">
        <v>392</v>
      </c>
      <c r="H451" s="523"/>
      <c r="I451" s="523"/>
      <c r="J451" s="523"/>
      <c r="K451" s="502"/>
      <c r="L451" s="499"/>
    </row>
    <row r="452" spans="1:12" ht="15.6" customHeight="1" x14ac:dyDescent="0.25">
      <c r="A452" s="550"/>
      <c r="B452" s="552"/>
      <c r="C452" s="455"/>
      <c r="D452" s="521"/>
      <c r="E452" s="448"/>
      <c r="F452" s="93" t="s">
        <v>702</v>
      </c>
      <c r="G452" s="523" t="s">
        <v>709</v>
      </c>
      <c r="H452" s="523"/>
      <c r="I452" s="523"/>
      <c r="J452" s="523"/>
      <c r="K452" s="502"/>
      <c r="L452" s="499"/>
    </row>
    <row r="453" spans="1:12" ht="15.6" customHeight="1" x14ac:dyDescent="0.25">
      <c r="A453" s="550"/>
      <c r="B453" s="552"/>
      <c r="C453" s="455"/>
      <c r="D453" s="521"/>
      <c r="E453" s="448"/>
      <c r="F453" s="93" t="s">
        <v>381</v>
      </c>
      <c r="G453" s="523" t="s">
        <v>382</v>
      </c>
      <c r="H453" s="523"/>
      <c r="I453" s="523"/>
      <c r="J453" s="523"/>
      <c r="K453" s="502"/>
      <c r="L453" s="500"/>
    </row>
    <row r="454" spans="1:12" ht="15.6" customHeight="1" x14ac:dyDescent="0.25">
      <c r="A454" s="550"/>
      <c r="B454" s="552"/>
      <c r="C454" s="455"/>
      <c r="D454" s="521"/>
      <c r="E454" s="448"/>
      <c r="F454" s="94" t="s">
        <v>358</v>
      </c>
      <c r="G454" s="523" t="s">
        <v>900</v>
      </c>
      <c r="H454" s="523"/>
      <c r="I454" s="523"/>
      <c r="J454" s="523"/>
      <c r="K454" s="571">
        <v>5</v>
      </c>
      <c r="L454" s="443">
        <v>92845</v>
      </c>
    </row>
    <row r="455" spans="1:12" ht="15.6" customHeight="1" x14ac:dyDescent="0.25">
      <c r="A455" s="550"/>
      <c r="B455" s="552"/>
      <c r="C455" s="455"/>
      <c r="D455" s="521"/>
      <c r="E455" s="448"/>
      <c r="F455" s="93" t="s">
        <v>383</v>
      </c>
      <c r="G455" s="523" t="s">
        <v>384</v>
      </c>
      <c r="H455" s="523"/>
      <c r="I455" s="523"/>
      <c r="J455" s="523"/>
      <c r="K455" s="572"/>
      <c r="L455" s="444"/>
    </row>
    <row r="456" spans="1:12" ht="15.6" customHeight="1" x14ac:dyDescent="0.25">
      <c r="A456" s="550"/>
      <c r="B456" s="552"/>
      <c r="C456" s="455"/>
      <c r="D456" s="521"/>
      <c r="E456" s="448"/>
      <c r="F456" s="93" t="s">
        <v>389</v>
      </c>
      <c r="G456" s="523" t="s">
        <v>390</v>
      </c>
      <c r="H456" s="523"/>
      <c r="I456" s="523"/>
      <c r="J456" s="523"/>
      <c r="K456" s="572"/>
      <c r="L456" s="444"/>
    </row>
    <row r="457" spans="1:12" ht="15.6" customHeight="1" x14ac:dyDescent="0.25">
      <c r="A457" s="550"/>
      <c r="B457" s="552"/>
      <c r="C457" s="455"/>
      <c r="D457" s="521"/>
      <c r="E457" s="448"/>
      <c r="F457" s="93" t="s">
        <v>704</v>
      </c>
      <c r="G457" s="523" t="s">
        <v>705</v>
      </c>
      <c r="H457" s="523"/>
      <c r="I457" s="523"/>
      <c r="J457" s="523"/>
      <c r="K457" s="572"/>
      <c r="L457" s="444"/>
    </row>
    <row r="458" spans="1:12" ht="15.6" customHeight="1" x14ac:dyDescent="0.25">
      <c r="A458" s="550"/>
      <c r="B458" s="552"/>
      <c r="C458" s="455"/>
      <c r="D458" s="521"/>
      <c r="E458" s="448"/>
      <c r="F458" s="93" t="s">
        <v>706</v>
      </c>
      <c r="G458" s="523" t="s">
        <v>390</v>
      </c>
      <c r="H458" s="523"/>
      <c r="I458" s="523"/>
      <c r="J458" s="523"/>
      <c r="K458" s="572"/>
      <c r="L458" s="444"/>
    </row>
    <row r="459" spans="1:12" ht="15.6" customHeight="1" x14ac:dyDescent="0.25">
      <c r="A459" s="550"/>
      <c r="B459" s="552"/>
      <c r="C459" s="455"/>
      <c r="D459" s="521"/>
      <c r="E459" s="448"/>
      <c r="F459" s="93" t="s">
        <v>1271</v>
      </c>
      <c r="G459" s="523" t="s">
        <v>390</v>
      </c>
      <c r="H459" s="523"/>
      <c r="I459" s="523"/>
      <c r="J459" s="523"/>
      <c r="K459" s="572"/>
      <c r="L459" s="444"/>
    </row>
    <row r="460" spans="1:12" ht="15.6" customHeight="1" x14ac:dyDescent="0.25">
      <c r="A460" s="550"/>
      <c r="B460" s="552"/>
      <c r="C460" s="455"/>
      <c r="D460" s="521"/>
      <c r="E460" s="448"/>
      <c r="F460" s="93" t="s">
        <v>707</v>
      </c>
      <c r="G460" s="523" t="s">
        <v>911</v>
      </c>
      <c r="H460" s="523"/>
      <c r="I460" s="523"/>
      <c r="J460" s="523"/>
      <c r="K460" s="572"/>
      <c r="L460" s="444"/>
    </row>
    <row r="461" spans="1:12" ht="15.6" customHeight="1" x14ac:dyDescent="0.25">
      <c r="A461" s="550"/>
      <c r="B461" s="552"/>
      <c r="C461" s="455"/>
      <c r="D461" s="521"/>
      <c r="E461" s="448"/>
      <c r="F461" s="93" t="s">
        <v>708</v>
      </c>
      <c r="G461" s="523" t="s">
        <v>390</v>
      </c>
      <c r="H461" s="523"/>
      <c r="I461" s="523"/>
      <c r="J461" s="523"/>
      <c r="K461" s="572"/>
      <c r="L461" s="444"/>
    </row>
    <row r="462" spans="1:12" ht="15.6" customHeight="1" x14ac:dyDescent="0.25">
      <c r="A462" s="550"/>
      <c r="B462" s="552"/>
      <c r="C462" s="455"/>
      <c r="D462" s="521"/>
      <c r="E462" s="448"/>
      <c r="F462" s="93" t="s">
        <v>377</v>
      </c>
      <c r="G462" s="523" t="s">
        <v>387</v>
      </c>
      <c r="H462" s="523"/>
      <c r="I462" s="523"/>
      <c r="J462" s="523"/>
      <c r="K462" s="572"/>
      <c r="L462" s="444"/>
    </row>
    <row r="463" spans="1:12" ht="15.6" customHeight="1" x14ac:dyDescent="0.25">
      <c r="A463" s="550"/>
      <c r="B463" s="552"/>
      <c r="C463" s="455"/>
      <c r="D463" s="521"/>
      <c r="E463" s="448"/>
      <c r="F463" s="93" t="s">
        <v>388</v>
      </c>
      <c r="G463" s="523" t="s">
        <v>393</v>
      </c>
      <c r="H463" s="523"/>
      <c r="I463" s="523"/>
      <c r="J463" s="523"/>
      <c r="K463" s="572"/>
      <c r="L463" s="444"/>
    </row>
    <row r="464" spans="1:12" ht="15.6" customHeight="1" x14ac:dyDescent="0.25">
      <c r="A464" s="550"/>
      <c r="B464" s="552"/>
      <c r="C464" s="455"/>
      <c r="D464" s="521"/>
      <c r="E464" s="448"/>
      <c r="F464" s="93" t="s">
        <v>562</v>
      </c>
      <c r="G464" s="523" t="s">
        <v>1024</v>
      </c>
      <c r="H464" s="523"/>
      <c r="I464" s="523"/>
      <c r="J464" s="523"/>
      <c r="K464" s="572"/>
      <c r="L464" s="444"/>
    </row>
    <row r="465" spans="1:12" ht="15.6" customHeight="1" x14ac:dyDescent="0.25">
      <c r="A465" s="550"/>
      <c r="B465" s="552"/>
      <c r="C465" s="455"/>
      <c r="D465" s="521"/>
      <c r="E465" s="448"/>
      <c r="F465" s="93" t="s">
        <v>1183</v>
      </c>
      <c r="G465" s="573" t="s">
        <v>1180</v>
      </c>
      <c r="H465" s="574"/>
      <c r="I465" s="574"/>
      <c r="J465" s="575"/>
      <c r="K465" s="572"/>
      <c r="L465" s="444"/>
    </row>
    <row r="466" spans="1:12" ht="15.6" customHeight="1" x14ac:dyDescent="0.25">
      <c r="A466" s="550"/>
      <c r="B466" s="552"/>
      <c r="C466" s="455"/>
      <c r="D466" s="521"/>
      <c r="E466" s="448"/>
      <c r="F466" s="119" t="s">
        <v>570</v>
      </c>
      <c r="G466" s="523" t="s">
        <v>613</v>
      </c>
      <c r="H466" s="523"/>
      <c r="I466" s="523"/>
      <c r="J466" s="523"/>
      <c r="K466" s="572"/>
      <c r="L466" s="444"/>
    </row>
    <row r="467" spans="1:12" ht="15.6" customHeight="1" x14ac:dyDescent="0.25">
      <c r="A467" s="550"/>
      <c r="B467" s="552"/>
      <c r="C467" s="455"/>
      <c r="D467" s="521"/>
      <c r="E467" s="448"/>
      <c r="F467" s="113" t="s">
        <v>84</v>
      </c>
      <c r="G467" s="527">
        <v>16</v>
      </c>
      <c r="H467" s="527"/>
      <c r="I467" s="527"/>
      <c r="J467" s="527"/>
      <c r="K467" s="572"/>
      <c r="L467" s="444"/>
    </row>
    <row r="468" spans="1:12" ht="15.6" customHeight="1" x14ac:dyDescent="0.25">
      <c r="A468" s="550"/>
      <c r="B468" s="553"/>
      <c r="C468" s="455"/>
      <c r="D468" s="521"/>
      <c r="E468" s="448"/>
      <c r="F468" s="96" t="s">
        <v>1016</v>
      </c>
      <c r="G468" s="454">
        <v>5</v>
      </c>
      <c r="H468" s="454"/>
      <c r="I468" s="454"/>
      <c r="J468" s="454"/>
      <c r="K468" s="572"/>
      <c r="L468" s="511"/>
    </row>
    <row r="469" spans="1:12" ht="24" customHeight="1" x14ac:dyDescent="0.25">
      <c r="A469" s="519" t="s">
        <v>1666</v>
      </c>
      <c r="B469" s="519"/>
      <c r="C469" s="519"/>
      <c r="D469" s="519"/>
      <c r="E469" s="519"/>
      <c r="F469" s="519"/>
      <c r="G469" s="519"/>
      <c r="H469" s="519"/>
      <c r="I469" s="519"/>
      <c r="J469" s="519"/>
      <c r="K469" s="519"/>
      <c r="L469" s="519"/>
    </row>
    <row r="470" spans="1:12" ht="15.75" customHeight="1" x14ac:dyDescent="0.25">
      <c r="A470" s="549">
        <v>1</v>
      </c>
      <c r="B470" s="551"/>
      <c r="C470" s="455" t="s">
        <v>1637</v>
      </c>
      <c r="D470" s="520"/>
      <c r="E470" s="448"/>
      <c r="F470" s="110" t="s">
        <v>81</v>
      </c>
      <c r="G470" s="524" t="s">
        <v>6</v>
      </c>
      <c r="H470" s="524"/>
      <c r="I470" s="524"/>
      <c r="J470" s="524"/>
      <c r="K470" s="560">
        <v>3</v>
      </c>
      <c r="L470" s="498">
        <v>20722</v>
      </c>
    </row>
    <row r="471" spans="1:12" ht="15.75" customHeight="1" x14ac:dyDescent="0.25">
      <c r="A471" s="550"/>
      <c r="B471" s="552"/>
      <c r="C471" s="455"/>
      <c r="D471" s="521"/>
      <c r="E471" s="448"/>
      <c r="F471" s="110" t="s">
        <v>80</v>
      </c>
      <c r="G471" s="469">
        <v>52</v>
      </c>
      <c r="H471" s="469"/>
      <c r="I471" s="469"/>
      <c r="J471" s="469"/>
      <c r="K471" s="502"/>
      <c r="L471" s="499"/>
    </row>
    <row r="472" spans="1:12" ht="15.75" customHeight="1" x14ac:dyDescent="0.25">
      <c r="A472" s="550"/>
      <c r="B472" s="552"/>
      <c r="C472" s="455"/>
      <c r="D472" s="521"/>
      <c r="E472" s="448"/>
      <c r="F472" s="110" t="s">
        <v>8</v>
      </c>
      <c r="G472" s="240">
        <v>3000</v>
      </c>
      <c r="H472" s="241">
        <v>4000</v>
      </c>
      <c r="I472" s="312">
        <v>5000</v>
      </c>
      <c r="J472" s="242">
        <v>6000</v>
      </c>
      <c r="K472" s="502"/>
      <c r="L472" s="499"/>
    </row>
    <row r="473" spans="1:12" ht="15.75" customHeight="1" x14ac:dyDescent="0.25">
      <c r="A473" s="550"/>
      <c r="B473" s="552"/>
      <c r="C473" s="455"/>
      <c r="D473" s="521"/>
      <c r="E473" s="448"/>
      <c r="F473" s="110" t="s">
        <v>817</v>
      </c>
      <c r="G473" s="243">
        <f>G471*114</f>
        <v>5928</v>
      </c>
      <c r="H473" s="244">
        <f>G471*128</f>
        <v>6656</v>
      </c>
      <c r="I473" s="313">
        <f>G471*143</f>
        <v>7436</v>
      </c>
      <c r="J473" s="245">
        <f>G471*148</f>
        <v>7696</v>
      </c>
      <c r="K473" s="502"/>
      <c r="L473" s="499"/>
    </row>
    <row r="474" spans="1:12" ht="15.75" customHeight="1" x14ac:dyDescent="0.25">
      <c r="A474" s="550"/>
      <c r="B474" s="552"/>
      <c r="C474" s="455"/>
      <c r="D474" s="521"/>
      <c r="E474" s="448"/>
      <c r="F474" s="110" t="s">
        <v>1269</v>
      </c>
      <c r="G474" s="451">
        <v>0.98</v>
      </c>
      <c r="H474" s="451"/>
      <c r="I474" s="451"/>
      <c r="J474" s="451"/>
      <c r="K474" s="502"/>
      <c r="L474" s="499"/>
    </row>
    <row r="475" spans="1:12" ht="15.75" customHeight="1" x14ac:dyDescent="0.25">
      <c r="A475" s="550"/>
      <c r="B475" s="552"/>
      <c r="C475" s="455"/>
      <c r="D475" s="521"/>
      <c r="E475" s="448"/>
      <c r="F475" s="93" t="s">
        <v>699</v>
      </c>
      <c r="G475" s="523" t="s">
        <v>700</v>
      </c>
      <c r="H475" s="523"/>
      <c r="I475" s="523"/>
      <c r="J475" s="523"/>
      <c r="K475" s="502"/>
      <c r="L475" s="499"/>
    </row>
    <row r="476" spans="1:12" ht="15.75" customHeight="1" x14ac:dyDescent="0.25">
      <c r="A476" s="550"/>
      <c r="B476" s="552"/>
      <c r="C476" s="455"/>
      <c r="D476" s="521"/>
      <c r="E476" s="448"/>
      <c r="F476" s="93" t="s">
        <v>1181</v>
      </c>
      <c r="G476" s="462" t="s">
        <v>1179</v>
      </c>
      <c r="H476" s="463"/>
      <c r="I476" s="463"/>
      <c r="J476" s="464"/>
      <c r="K476" s="502"/>
      <c r="L476" s="499"/>
    </row>
    <row r="477" spans="1:12" ht="15.75" customHeight="1" x14ac:dyDescent="0.25">
      <c r="A477" s="550"/>
      <c r="B477" s="552"/>
      <c r="C477" s="455"/>
      <c r="D477" s="521"/>
      <c r="E477" s="448"/>
      <c r="F477" s="110" t="s">
        <v>83</v>
      </c>
      <c r="G477" s="524">
        <v>66</v>
      </c>
      <c r="H477" s="524"/>
      <c r="I477" s="524"/>
      <c r="J477" s="524"/>
      <c r="K477" s="502"/>
      <c r="L477" s="499"/>
    </row>
    <row r="478" spans="1:12" ht="15.75" customHeight="1" x14ac:dyDescent="0.25">
      <c r="A478" s="550"/>
      <c r="B478" s="552"/>
      <c r="C478" s="455"/>
      <c r="D478" s="521"/>
      <c r="E478" s="448"/>
      <c r="F478" s="112" t="s">
        <v>396</v>
      </c>
      <c r="G478" s="523" t="s">
        <v>908</v>
      </c>
      <c r="H478" s="523"/>
      <c r="I478" s="523"/>
      <c r="J478" s="523"/>
      <c r="K478" s="502"/>
      <c r="L478" s="499"/>
    </row>
    <row r="479" spans="1:12" ht="15.75" customHeight="1" x14ac:dyDescent="0.25">
      <c r="A479" s="550"/>
      <c r="B479" s="552"/>
      <c r="C479" s="455"/>
      <c r="D479" s="521"/>
      <c r="E479" s="448"/>
      <c r="F479" s="110" t="s">
        <v>3</v>
      </c>
      <c r="G479" s="524" t="s">
        <v>211</v>
      </c>
      <c r="H479" s="524"/>
      <c r="I479" s="524"/>
      <c r="J479" s="524"/>
      <c r="K479" s="502"/>
      <c r="L479" s="499"/>
    </row>
    <row r="480" spans="1:12" ht="15.6" customHeight="1" x14ac:dyDescent="0.25">
      <c r="A480" s="550"/>
      <c r="B480" s="552"/>
      <c r="C480" s="455"/>
      <c r="D480" s="521"/>
      <c r="E480" s="448"/>
      <c r="F480" s="93" t="s">
        <v>379</v>
      </c>
      <c r="G480" s="523" t="s">
        <v>380</v>
      </c>
      <c r="H480" s="523"/>
      <c r="I480" s="523"/>
      <c r="J480" s="523"/>
      <c r="K480" s="502"/>
      <c r="L480" s="499"/>
    </row>
    <row r="481" spans="1:12" ht="15.6" customHeight="1" x14ac:dyDescent="0.25">
      <c r="A481" s="550"/>
      <c r="B481" s="552"/>
      <c r="C481" s="455"/>
      <c r="D481" s="521"/>
      <c r="E481" s="448"/>
      <c r="F481" s="93" t="s">
        <v>701</v>
      </c>
      <c r="G481" s="523">
        <v>100000</v>
      </c>
      <c r="H481" s="523"/>
      <c r="I481" s="523"/>
      <c r="J481" s="523"/>
      <c r="K481" s="502"/>
      <c r="L481" s="499"/>
    </row>
    <row r="482" spans="1:12" ht="15.6" customHeight="1" x14ac:dyDescent="0.25">
      <c r="A482" s="550"/>
      <c r="B482" s="552"/>
      <c r="C482" s="455"/>
      <c r="D482" s="521"/>
      <c r="E482" s="448"/>
      <c r="F482" s="93" t="s">
        <v>257</v>
      </c>
      <c r="G482" s="523" t="s">
        <v>391</v>
      </c>
      <c r="H482" s="523"/>
      <c r="I482" s="523"/>
      <c r="J482" s="523"/>
      <c r="K482" s="502"/>
      <c r="L482" s="499"/>
    </row>
    <row r="483" spans="1:12" ht="15.6" customHeight="1" x14ac:dyDescent="0.25">
      <c r="A483" s="550"/>
      <c r="B483" s="552"/>
      <c r="C483" s="455"/>
      <c r="D483" s="521"/>
      <c r="E483" s="448"/>
      <c r="F483" s="93" t="s">
        <v>376</v>
      </c>
      <c r="G483" s="523" t="s">
        <v>392</v>
      </c>
      <c r="H483" s="523"/>
      <c r="I483" s="523"/>
      <c r="J483" s="523"/>
      <c r="K483" s="502"/>
      <c r="L483" s="499"/>
    </row>
    <row r="484" spans="1:12" ht="15.6" customHeight="1" x14ac:dyDescent="0.25">
      <c r="A484" s="550"/>
      <c r="B484" s="552"/>
      <c r="C484" s="455"/>
      <c r="D484" s="521"/>
      <c r="E484" s="448"/>
      <c r="F484" s="93" t="s">
        <v>702</v>
      </c>
      <c r="G484" s="523" t="s">
        <v>709</v>
      </c>
      <c r="H484" s="523"/>
      <c r="I484" s="523"/>
      <c r="J484" s="523"/>
      <c r="K484" s="502"/>
      <c r="L484" s="499"/>
    </row>
    <row r="485" spans="1:12" ht="15.6" customHeight="1" x14ac:dyDescent="0.25">
      <c r="A485" s="550"/>
      <c r="B485" s="552"/>
      <c r="C485" s="455"/>
      <c r="D485" s="521"/>
      <c r="E485" s="448"/>
      <c r="F485" s="93" t="s">
        <v>381</v>
      </c>
      <c r="G485" s="523" t="s">
        <v>382</v>
      </c>
      <c r="H485" s="523"/>
      <c r="I485" s="523"/>
      <c r="J485" s="523"/>
      <c r="K485" s="502"/>
      <c r="L485" s="500"/>
    </row>
    <row r="486" spans="1:12" ht="15.6" customHeight="1" x14ac:dyDescent="0.25">
      <c r="A486" s="550"/>
      <c r="B486" s="552"/>
      <c r="C486" s="455"/>
      <c r="D486" s="521"/>
      <c r="E486" s="448"/>
      <c r="F486" s="94" t="s">
        <v>358</v>
      </c>
      <c r="G486" s="523" t="s">
        <v>900</v>
      </c>
      <c r="H486" s="523"/>
      <c r="I486" s="523"/>
      <c r="J486" s="523"/>
      <c r="K486" s="571">
        <v>5</v>
      </c>
      <c r="L486" s="443">
        <v>22172</v>
      </c>
    </row>
    <row r="487" spans="1:12" ht="15.6" customHeight="1" x14ac:dyDescent="0.25">
      <c r="A487" s="550"/>
      <c r="B487" s="552"/>
      <c r="C487" s="455"/>
      <c r="D487" s="521"/>
      <c r="E487" s="448"/>
      <c r="F487" s="93" t="s">
        <v>383</v>
      </c>
      <c r="G487" s="523" t="s">
        <v>384</v>
      </c>
      <c r="H487" s="523"/>
      <c r="I487" s="523"/>
      <c r="J487" s="523"/>
      <c r="K487" s="572"/>
      <c r="L487" s="444"/>
    </row>
    <row r="488" spans="1:12" ht="15.6" customHeight="1" x14ac:dyDescent="0.25">
      <c r="A488" s="550"/>
      <c r="B488" s="552"/>
      <c r="C488" s="455"/>
      <c r="D488" s="521"/>
      <c r="E488" s="448"/>
      <c r="F488" s="93" t="s">
        <v>389</v>
      </c>
      <c r="G488" s="523" t="s">
        <v>390</v>
      </c>
      <c r="H488" s="523"/>
      <c r="I488" s="523"/>
      <c r="J488" s="523"/>
      <c r="K488" s="572"/>
      <c r="L488" s="444"/>
    </row>
    <row r="489" spans="1:12" ht="15.6" customHeight="1" x14ac:dyDescent="0.25">
      <c r="A489" s="550"/>
      <c r="B489" s="552"/>
      <c r="C489" s="455"/>
      <c r="D489" s="521"/>
      <c r="E489" s="448"/>
      <c r="F489" s="93" t="s">
        <v>704</v>
      </c>
      <c r="G489" s="523" t="s">
        <v>705</v>
      </c>
      <c r="H489" s="523"/>
      <c r="I489" s="523"/>
      <c r="J489" s="523"/>
      <c r="K489" s="572"/>
      <c r="L489" s="444"/>
    </row>
    <row r="490" spans="1:12" ht="15.6" customHeight="1" x14ac:dyDescent="0.25">
      <c r="A490" s="550"/>
      <c r="B490" s="552"/>
      <c r="C490" s="455"/>
      <c r="D490" s="521"/>
      <c r="E490" s="448"/>
      <c r="F490" s="93" t="s">
        <v>706</v>
      </c>
      <c r="G490" s="523" t="s">
        <v>390</v>
      </c>
      <c r="H490" s="523"/>
      <c r="I490" s="523"/>
      <c r="J490" s="523"/>
      <c r="K490" s="572"/>
      <c r="L490" s="444"/>
    </row>
    <row r="491" spans="1:12" ht="15.6" customHeight="1" x14ac:dyDescent="0.25">
      <c r="A491" s="550"/>
      <c r="B491" s="552"/>
      <c r="C491" s="455"/>
      <c r="D491" s="521"/>
      <c r="E491" s="448"/>
      <c r="F491" s="93" t="s">
        <v>1271</v>
      </c>
      <c r="G491" s="523" t="s">
        <v>390</v>
      </c>
      <c r="H491" s="523"/>
      <c r="I491" s="523"/>
      <c r="J491" s="523"/>
      <c r="K491" s="572"/>
      <c r="L491" s="444"/>
    </row>
    <row r="492" spans="1:12" ht="15.6" customHeight="1" x14ac:dyDescent="0.25">
      <c r="A492" s="550"/>
      <c r="B492" s="552"/>
      <c r="C492" s="455"/>
      <c r="D492" s="521"/>
      <c r="E492" s="448"/>
      <c r="F492" s="93" t="s">
        <v>707</v>
      </c>
      <c r="G492" s="523" t="s">
        <v>1270</v>
      </c>
      <c r="H492" s="523"/>
      <c r="I492" s="523"/>
      <c r="J492" s="523"/>
      <c r="K492" s="572"/>
      <c r="L492" s="444"/>
    </row>
    <row r="493" spans="1:12" ht="15.6" customHeight="1" x14ac:dyDescent="0.25">
      <c r="A493" s="550"/>
      <c r="B493" s="552"/>
      <c r="C493" s="455"/>
      <c r="D493" s="521"/>
      <c r="E493" s="448"/>
      <c r="F493" s="93" t="s">
        <v>708</v>
      </c>
      <c r="G493" s="523" t="s">
        <v>390</v>
      </c>
      <c r="H493" s="523"/>
      <c r="I493" s="523"/>
      <c r="J493" s="523"/>
      <c r="K493" s="572"/>
      <c r="L493" s="444"/>
    </row>
    <row r="494" spans="1:12" ht="15.6" customHeight="1" x14ac:dyDescent="0.25">
      <c r="A494" s="550"/>
      <c r="B494" s="552"/>
      <c r="C494" s="455"/>
      <c r="D494" s="521"/>
      <c r="E494" s="448"/>
      <c r="F494" s="93" t="s">
        <v>377</v>
      </c>
      <c r="G494" s="523" t="s">
        <v>387</v>
      </c>
      <c r="H494" s="523"/>
      <c r="I494" s="523"/>
      <c r="J494" s="523"/>
      <c r="K494" s="572"/>
      <c r="L494" s="444"/>
    </row>
    <row r="495" spans="1:12" ht="15.6" customHeight="1" x14ac:dyDescent="0.25">
      <c r="A495" s="550"/>
      <c r="B495" s="552"/>
      <c r="C495" s="455"/>
      <c r="D495" s="521"/>
      <c r="E495" s="448"/>
      <c r="F495" s="93" t="s">
        <v>388</v>
      </c>
      <c r="G495" s="523" t="s">
        <v>393</v>
      </c>
      <c r="H495" s="523"/>
      <c r="I495" s="523"/>
      <c r="J495" s="523"/>
      <c r="K495" s="572"/>
      <c r="L495" s="444"/>
    </row>
    <row r="496" spans="1:12" ht="15.6" customHeight="1" x14ac:dyDescent="0.25">
      <c r="A496" s="550"/>
      <c r="B496" s="552"/>
      <c r="C496" s="455"/>
      <c r="D496" s="521"/>
      <c r="E496" s="448"/>
      <c r="F496" s="93" t="s">
        <v>562</v>
      </c>
      <c r="G496" s="523" t="s">
        <v>1024</v>
      </c>
      <c r="H496" s="523"/>
      <c r="I496" s="523"/>
      <c r="J496" s="523"/>
      <c r="K496" s="572"/>
      <c r="L496" s="444"/>
    </row>
    <row r="497" spans="1:12" ht="15.6" customHeight="1" x14ac:dyDescent="0.25">
      <c r="A497" s="550"/>
      <c r="B497" s="552"/>
      <c r="C497" s="455"/>
      <c r="D497" s="521"/>
      <c r="E497" s="448"/>
      <c r="F497" s="93" t="s">
        <v>1183</v>
      </c>
      <c r="G497" s="573" t="s">
        <v>1180</v>
      </c>
      <c r="H497" s="574"/>
      <c r="I497" s="574"/>
      <c r="J497" s="575"/>
      <c r="K497" s="572"/>
      <c r="L497" s="444"/>
    </row>
    <row r="498" spans="1:12" ht="15.6" customHeight="1" x14ac:dyDescent="0.25">
      <c r="A498" s="550"/>
      <c r="B498" s="552"/>
      <c r="C498" s="455"/>
      <c r="D498" s="521"/>
      <c r="E498" s="448"/>
      <c r="F498" s="93" t="s">
        <v>570</v>
      </c>
      <c r="G498" s="523" t="s">
        <v>613</v>
      </c>
      <c r="H498" s="523"/>
      <c r="I498" s="523"/>
      <c r="J498" s="523"/>
      <c r="K498" s="572"/>
      <c r="L498" s="444"/>
    </row>
    <row r="499" spans="1:12" ht="15.6" customHeight="1" x14ac:dyDescent="0.25">
      <c r="A499" s="550"/>
      <c r="B499" s="552"/>
      <c r="C499" s="455"/>
      <c r="D499" s="521"/>
      <c r="E499" s="448"/>
      <c r="F499" s="111" t="s">
        <v>84</v>
      </c>
      <c r="G499" s="526">
        <v>2.2000000000000002</v>
      </c>
      <c r="H499" s="526"/>
      <c r="I499" s="526"/>
      <c r="J499" s="526"/>
      <c r="K499" s="572"/>
      <c r="L499" s="444"/>
    </row>
    <row r="500" spans="1:12" ht="15.75" customHeight="1" x14ac:dyDescent="0.25">
      <c r="A500" s="550"/>
      <c r="B500" s="553"/>
      <c r="C500" s="455"/>
      <c r="D500" s="521"/>
      <c r="E500" s="448"/>
      <c r="F500" s="96" t="s">
        <v>1016</v>
      </c>
      <c r="G500" s="454">
        <v>5</v>
      </c>
      <c r="H500" s="454"/>
      <c r="I500" s="454"/>
      <c r="J500" s="454"/>
      <c r="K500" s="572"/>
      <c r="L500" s="511"/>
    </row>
    <row r="501" spans="1:12" ht="15.75" customHeight="1" x14ac:dyDescent="0.25">
      <c r="A501" s="549">
        <v>2</v>
      </c>
      <c r="B501" s="551"/>
      <c r="C501" s="455" t="s">
        <v>1638</v>
      </c>
      <c r="D501" s="520"/>
      <c r="E501" s="448"/>
      <c r="F501" s="110" t="s">
        <v>81</v>
      </c>
      <c r="G501" s="524" t="s">
        <v>6</v>
      </c>
      <c r="H501" s="524"/>
      <c r="I501" s="524"/>
      <c r="J501" s="524"/>
      <c r="K501" s="560">
        <v>3</v>
      </c>
      <c r="L501" s="498">
        <v>23310</v>
      </c>
    </row>
    <row r="502" spans="1:12" ht="15.75" customHeight="1" x14ac:dyDescent="0.25">
      <c r="A502" s="550"/>
      <c r="B502" s="552"/>
      <c r="C502" s="455"/>
      <c r="D502" s="521"/>
      <c r="E502" s="448"/>
      <c r="F502" s="110" t="s">
        <v>80</v>
      </c>
      <c r="G502" s="469">
        <v>70</v>
      </c>
      <c r="H502" s="469"/>
      <c r="I502" s="469"/>
      <c r="J502" s="469"/>
      <c r="K502" s="502"/>
      <c r="L502" s="499"/>
    </row>
    <row r="503" spans="1:12" ht="15.75" customHeight="1" x14ac:dyDescent="0.25">
      <c r="A503" s="550"/>
      <c r="B503" s="552"/>
      <c r="C503" s="455"/>
      <c r="D503" s="521"/>
      <c r="E503" s="448"/>
      <c r="F503" s="110" t="s">
        <v>8</v>
      </c>
      <c r="G503" s="240">
        <v>3000</v>
      </c>
      <c r="H503" s="241">
        <v>4000</v>
      </c>
      <c r="I503" s="312">
        <v>5000</v>
      </c>
      <c r="J503" s="242">
        <v>6000</v>
      </c>
      <c r="K503" s="502"/>
      <c r="L503" s="499"/>
    </row>
    <row r="504" spans="1:12" ht="15.75" customHeight="1" x14ac:dyDescent="0.25">
      <c r="A504" s="550"/>
      <c r="B504" s="552"/>
      <c r="C504" s="455"/>
      <c r="D504" s="521"/>
      <c r="E504" s="448"/>
      <c r="F504" s="110" t="s">
        <v>817</v>
      </c>
      <c r="G504" s="243">
        <f>G502*114</f>
        <v>7980</v>
      </c>
      <c r="H504" s="244">
        <f>G502*128</f>
        <v>8960</v>
      </c>
      <c r="I504" s="313">
        <f>G502*143</f>
        <v>10010</v>
      </c>
      <c r="J504" s="245">
        <f>G502*148</f>
        <v>10360</v>
      </c>
      <c r="K504" s="502"/>
      <c r="L504" s="499"/>
    </row>
    <row r="505" spans="1:12" ht="15.75" customHeight="1" x14ac:dyDescent="0.25">
      <c r="A505" s="550"/>
      <c r="B505" s="552"/>
      <c r="C505" s="455"/>
      <c r="D505" s="521"/>
      <c r="E505" s="448"/>
      <c r="F505" s="110" t="s">
        <v>1269</v>
      </c>
      <c r="G505" s="451">
        <v>0.98</v>
      </c>
      <c r="H505" s="451"/>
      <c r="I505" s="451"/>
      <c r="J505" s="451"/>
      <c r="K505" s="502"/>
      <c r="L505" s="499"/>
    </row>
    <row r="506" spans="1:12" ht="15.75" customHeight="1" x14ac:dyDescent="0.25">
      <c r="A506" s="550"/>
      <c r="B506" s="552"/>
      <c r="C506" s="455"/>
      <c r="D506" s="521"/>
      <c r="E506" s="448"/>
      <c r="F506" s="93" t="s">
        <v>699</v>
      </c>
      <c r="G506" s="523" t="s">
        <v>700</v>
      </c>
      <c r="H506" s="523"/>
      <c r="I506" s="523"/>
      <c r="J506" s="523"/>
      <c r="K506" s="502"/>
      <c r="L506" s="499"/>
    </row>
    <row r="507" spans="1:12" ht="15.75" customHeight="1" x14ac:dyDescent="0.25">
      <c r="A507" s="550"/>
      <c r="B507" s="552"/>
      <c r="C507" s="455"/>
      <c r="D507" s="521"/>
      <c r="E507" s="448"/>
      <c r="F507" s="93" t="s">
        <v>1181</v>
      </c>
      <c r="G507" s="462" t="s">
        <v>1179</v>
      </c>
      <c r="H507" s="463"/>
      <c r="I507" s="463"/>
      <c r="J507" s="464"/>
      <c r="K507" s="502"/>
      <c r="L507" s="499"/>
    </row>
    <row r="508" spans="1:12" ht="15.75" customHeight="1" x14ac:dyDescent="0.25">
      <c r="A508" s="550"/>
      <c r="B508" s="552"/>
      <c r="C508" s="455"/>
      <c r="D508" s="521"/>
      <c r="E508" s="448"/>
      <c r="F508" s="110" t="s">
        <v>83</v>
      </c>
      <c r="G508" s="524">
        <v>66</v>
      </c>
      <c r="H508" s="524"/>
      <c r="I508" s="524"/>
      <c r="J508" s="524"/>
      <c r="K508" s="502"/>
      <c r="L508" s="499"/>
    </row>
    <row r="509" spans="1:12" ht="15.75" customHeight="1" x14ac:dyDescent="0.25">
      <c r="A509" s="550"/>
      <c r="B509" s="552"/>
      <c r="C509" s="455"/>
      <c r="D509" s="521"/>
      <c r="E509" s="448"/>
      <c r="F509" s="112" t="s">
        <v>396</v>
      </c>
      <c r="G509" s="523" t="s">
        <v>908</v>
      </c>
      <c r="H509" s="523"/>
      <c r="I509" s="523"/>
      <c r="J509" s="523"/>
      <c r="K509" s="502"/>
      <c r="L509" s="499"/>
    </row>
    <row r="510" spans="1:12" ht="15.75" customHeight="1" x14ac:dyDescent="0.25">
      <c r="A510" s="550"/>
      <c r="B510" s="552"/>
      <c r="C510" s="455"/>
      <c r="D510" s="521"/>
      <c r="E510" s="448"/>
      <c r="F510" s="110" t="s">
        <v>3</v>
      </c>
      <c r="G510" s="524" t="s">
        <v>211</v>
      </c>
      <c r="H510" s="524"/>
      <c r="I510" s="524"/>
      <c r="J510" s="524"/>
      <c r="K510" s="502"/>
      <c r="L510" s="499"/>
    </row>
    <row r="511" spans="1:12" ht="15.6" customHeight="1" x14ac:dyDescent="0.25">
      <c r="A511" s="550"/>
      <c r="B511" s="552"/>
      <c r="C511" s="455"/>
      <c r="D511" s="521"/>
      <c r="E511" s="448"/>
      <c r="F511" s="93" t="s">
        <v>379</v>
      </c>
      <c r="G511" s="523" t="s">
        <v>380</v>
      </c>
      <c r="H511" s="523"/>
      <c r="I511" s="523"/>
      <c r="J511" s="523"/>
      <c r="K511" s="502"/>
      <c r="L511" s="499"/>
    </row>
    <row r="512" spans="1:12" ht="15.6" customHeight="1" x14ac:dyDescent="0.25">
      <c r="A512" s="550"/>
      <c r="B512" s="552"/>
      <c r="C512" s="455"/>
      <c r="D512" s="521"/>
      <c r="E512" s="448"/>
      <c r="F512" s="93" t="s">
        <v>701</v>
      </c>
      <c r="G512" s="523">
        <v>100000</v>
      </c>
      <c r="H512" s="523"/>
      <c r="I512" s="523"/>
      <c r="J512" s="523"/>
      <c r="K512" s="502"/>
      <c r="L512" s="499"/>
    </row>
    <row r="513" spans="1:12" ht="15.6" customHeight="1" x14ac:dyDescent="0.25">
      <c r="A513" s="550"/>
      <c r="B513" s="552"/>
      <c r="C513" s="455"/>
      <c r="D513" s="521"/>
      <c r="E513" s="448"/>
      <c r="F513" s="93" t="s">
        <v>257</v>
      </c>
      <c r="G513" s="523" t="s">
        <v>391</v>
      </c>
      <c r="H513" s="523"/>
      <c r="I513" s="523"/>
      <c r="J513" s="523"/>
      <c r="K513" s="502"/>
      <c r="L513" s="499"/>
    </row>
    <row r="514" spans="1:12" ht="15.6" customHeight="1" x14ac:dyDescent="0.25">
      <c r="A514" s="550"/>
      <c r="B514" s="552"/>
      <c r="C514" s="455"/>
      <c r="D514" s="521"/>
      <c r="E514" s="448"/>
      <c r="F514" s="93" t="s">
        <v>376</v>
      </c>
      <c r="G514" s="523" t="s">
        <v>392</v>
      </c>
      <c r="H514" s="523"/>
      <c r="I514" s="523"/>
      <c r="J514" s="523"/>
      <c r="K514" s="502"/>
      <c r="L514" s="499"/>
    </row>
    <row r="515" spans="1:12" ht="15.6" customHeight="1" x14ac:dyDescent="0.25">
      <c r="A515" s="550"/>
      <c r="B515" s="552"/>
      <c r="C515" s="455"/>
      <c r="D515" s="521"/>
      <c r="E515" s="448"/>
      <c r="F515" s="93" t="s">
        <v>702</v>
      </c>
      <c r="G515" s="523" t="s">
        <v>709</v>
      </c>
      <c r="H515" s="523"/>
      <c r="I515" s="523"/>
      <c r="J515" s="523"/>
      <c r="K515" s="502"/>
      <c r="L515" s="499"/>
    </row>
    <row r="516" spans="1:12" ht="15.6" customHeight="1" x14ac:dyDescent="0.25">
      <c r="A516" s="550"/>
      <c r="B516" s="552"/>
      <c r="C516" s="455"/>
      <c r="D516" s="521"/>
      <c r="E516" s="448"/>
      <c r="F516" s="93" t="s">
        <v>381</v>
      </c>
      <c r="G516" s="523" t="s">
        <v>382</v>
      </c>
      <c r="H516" s="523"/>
      <c r="I516" s="523"/>
      <c r="J516" s="523"/>
      <c r="K516" s="502"/>
      <c r="L516" s="500"/>
    </row>
    <row r="517" spans="1:12" ht="15.6" customHeight="1" x14ac:dyDescent="0.25">
      <c r="A517" s="550"/>
      <c r="B517" s="552"/>
      <c r="C517" s="455"/>
      <c r="D517" s="521"/>
      <c r="E517" s="448"/>
      <c r="F517" s="94" t="s">
        <v>358</v>
      </c>
      <c r="G517" s="523" t="s">
        <v>900</v>
      </c>
      <c r="H517" s="523"/>
      <c r="I517" s="523"/>
      <c r="J517" s="523"/>
      <c r="K517" s="571">
        <v>5</v>
      </c>
      <c r="L517" s="443">
        <v>24942</v>
      </c>
    </row>
    <row r="518" spans="1:12" ht="15.6" customHeight="1" x14ac:dyDescent="0.25">
      <c r="A518" s="550"/>
      <c r="B518" s="552"/>
      <c r="C518" s="455"/>
      <c r="D518" s="521"/>
      <c r="E518" s="448"/>
      <c r="F518" s="93" t="s">
        <v>383</v>
      </c>
      <c r="G518" s="523" t="s">
        <v>384</v>
      </c>
      <c r="H518" s="523"/>
      <c r="I518" s="523"/>
      <c r="J518" s="523"/>
      <c r="K518" s="572"/>
      <c r="L518" s="444"/>
    </row>
    <row r="519" spans="1:12" ht="15.6" customHeight="1" x14ac:dyDescent="0.25">
      <c r="A519" s="550"/>
      <c r="B519" s="552"/>
      <c r="C519" s="455"/>
      <c r="D519" s="521"/>
      <c r="E519" s="448"/>
      <c r="F519" s="93" t="s">
        <v>389</v>
      </c>
      <c r="G519" s="523" t="s">
        <v>390</v>
      </c>
      <c r="H519" s="523"/>
      <c r="I519" s="523"/>
      <c r="J519" s="523"/>
      <c r="K519" s="572"/>
      <c r="L519" s="444"/>
    </row>
    <row r="520" spans="1:12" ht="15.6" customHeight="1" x14ac:dyDescent="0.25">
      <c r="A520" s="550"/>
      <c r="B520" s="552"/>
      <c r="C520" s="455"/>
      <c r="D520" s="521"/>
      <c r="E520" s="448"/>
      <c r="F520" s="93" t="s">
        <v>704</v>
      </c>
      <c r="G520" s="523" t="s">
        <v>705</v>
      </c>
      <c r="H520" s="523"/>
      <c r="I520" s="523"/>
      <c r="J520" s="523"/>
      <c r="K520" s="572"/>
      <c r="L520" s="444"/>
    </row>
    <row r="521" spans="1:12" ht="15.6" customHeight="1" x14ac:dyDescent="0.25">
      <c r="A521" s="550"/>
      <c r="B521" s="552"/>
      <c r="C521" s="455"/>
      <c r="D521" s="521"/>
      <c r="E521" s="448"/>
      <c r="F521" s="93" t="s">
        <v>706</v>
      </c>
      <c r="G521" s="523" t="s">
        <v>390</v>
      </c>
      <c r="H521" s="523"/>
      <c r="I521" s="523"/>
      <c r="J521" s="523"/>
      <c r="K521" s="572"/>
      <c r="L521" s="444"/>
    </row>
    <row r="522" spans="1:12" ht="15.6" customHeight="1" x14ac:dyDescent="0.25">
      <c r="A522" s="550"/>
      <c r="B522" s="552"/>
      <c r="C522" s="455"/>
      <c r="D522" s="521"/>
      <c r="E522" s="448"/>
      <c r="F522" s="93" t="s">
        <v>1271</v>
      </c>
      <c r="G522" s="523" t="s">
        <v>390</v>
      </c>
      <c r="H522" s="523"/>
      <c r="I522" s="523"/>
      <c r="J522" s="523"/>
      <c r="K522" s="572"/>
      <c r="L522" s="444"/>
    </row>
    <row r="523" spans="1:12" ht="15.6" customHeight="1" x14ac:dyDescent="0.25">
      <c r="A523" s="550"/>
      <c r="B523" s="552"/>
      <c r="C523" s="455"/>
      <c r="D523" s="521"/>
      <c r="E523" s="448"/>
      <c r="F523" s="93" t="s">
        <v>707</v>
      </c>
      <c r="G523" s="523" t="s">
        <v>1270</v>
      </c>
      <c r="H523" s="523"/>
      <c r="I523" s="523"/>
      <c r="J523" s="523"/>
      <c r="K523" s="572"/>
      <c r="L523" s="444"/>
    </row>
    <row r="524" spans="1:12" ht="15.6" customHeight="1" x14ac:dyDescent="0.25">
      <c r="A524" s="550"/>
      <c r="B524" s="552"/>
      <c r="C524" s="455"/>
      <c r="D524" s="521"/>
      <c r="E524" s="448"/>
      <c r="F524" s="93" t="s">
        <v>708</v>
      </c>
      <c r="G524" s="523" t="s">
        <v>390</v>
      </c>
      <c r="H524" s="523"/>
      <c r="I524" s="523"/>
      <c r="J524" s="523"/>
      <c r="K524" s="572"/>
      <c r="L524" s="444"/>
    </row>
    <row r="525" spans="1:12" ht="15.6" customHeight="1" x14ac:dyDescent="0.25">
      <c r="A525" s="550"/>
      <c r="B525" s="552"/>
      <c r="C525" s="455"/>
      <c r="D525" s="521"/>
      <c r="E525" s="448"/>
      <c r="F525" s="93" t="s">
        <v>377</v>
      </c>
      <c r="G525" s="523" t="s">
        <v>387</v>
      </c>
      <c r="H525" s="523"/>
      <c r="I525" s="523"/>
      <c r="J525" s="523"/>
      <c r="K525" s="572"/>
      <c r="L525" s="444"/>
    </row>
    <row r="526" spans="1:12" ht="15.6" customHeight="1" x14ac:dyDescent="0.25">
      <c r="A526" s="550"/>
      <c r="B526" s="552"/>
      <c r="C526" s="455"/>
      <c r="D526" s="521"/>
      <c r="E526" s="448"/>
      <c r="F526" s="93" t="s">
        <v>388</v>
      </c>
      <c r="G526" s="523" t="s">
        <v>393</v>
      </c>
      <c r="H526" s="523"/>
      <c r="I526" s="523"/>
      <c r="J526" s="523"/>
      <c r="K526" s="572"/>
      <c r="L526" s="444"/>
    </row>
    <row r="527" spans="1:12" ht="15.6" customHeight="1" x14ac:dyDescent="0.25">
      <c r="A527" s="550"/>
      <c r="B527" s="552"/>
      <c r="C527" s="455"/>
      <c r="D527" s="521"/>
      <c r="E527" s="448"/>
      <c r="F527" s="93" t="s">
        <v>562</v>
      </c>
      <c r="G527" s="523" t="s">
        <v>1024</v>
      </c>
      <c r="H527" s="523"/>
      <c r="I527" s="523"/>
      <c r="J527" s="523"/>
      <c r="K527" s="572"/>
      <c r="L527" s="444"/>
    </row>
    <row r="528" spans="1:12" ht="15.6" customHeight="1" x14ac:dyDescent="0.25">
      <c r="A528" s="550"/>
      <c r="B528" s="552"/>
      <c r="C528" s="455"/>
      <c r="D528" s="521"/>
      <c r="E528" s="448"/>
      <c r="F528" s="93" t="s">
        <v>1183</v>
      </c>
      <c r="G528" s="573" t="s">
        <v>1180</v>
      </c>
      <c r="H528" s="574"/>
      <c r="I528" s="574"/>
      <c r="J528" s="575"/>
      <c r="K528" s="572"/>
      <c r="L528" s="444"/>
    </row>
    <row r="529" spans="1:12" ht="15.6" customHeight="1" x14ac:dyDescent="0.25">
      <c r="A529" s="550"/>
      <c r="B529" s="552"/>
      <c r="C529" s="455"/>
      <c r="D529" s="521"/>
      <c r="E529" s="448"/>
      <c r="F529" s="93" t="s">
        <v>570</v>
      </c>
      <c r="G529" s="523" t="s">
        <v>613</v>
      </c>
      <c r="H529" s="523"/>
      <c r="I529" s="523"/>
      <c r="J529" s="523"/>
      <c r="K529" s="572"/>
      <c r="L529" s="444"/>
    </row>
    <row r="530" spans="1:12" ht="15.6" customHeight="1" x14ac:dyDescent="0.25">
      <c r="A530" s="550"/>
      <c r="B530" s="552"/>
      <c r="C530" s="455"/>
      <c r="D530" s="521"/>
      <c r="E530" s="448"/>
      <c r="F530" s="111" t="s">
        <v>84</v>
      </c>
      <c r="G530" s="526">
        <v>2.2000000000000002</v>
      </c>
      <c r="H530" s="526"/>
      <c r="I530" s="526"/>
      <c r="J530" s="526"/>
      <c r="K530" s="572"/>
      <c r="L530" s="444"/>
    </row>
    <row r="531" spans="1:12" ht="15.75" customHeight="1" x14ac:dyDescent="0.25">
      <c r="A531" s="550"/>
      <c r="B531" s="553"/>
      <c r="C531" s="455"/>
      <c r="D531" s="521"/>
      <c r="E531" s="448"/>
      <c r="F531" s="96" t="s">
        <v>1016</v>
      </c>
      <c r="G531" s="454">
        <v>5</v>
      </c>
      <c r="H531" s="454"/>
      <c r="I531" s="454"/>
      <c r="J531" s="454"/>
      <c r="K531" s="572"/>
      <c r="L531" s="511"/>
    </row>
    <row r="532" spans="1:12" ht="15.75" customHeight="1" x14ac:dyDescent="0.25">
      <c r="A532" s="549">
        <v>3</v>
      </c>
      <c r="B532" s="551"/>
      <c r="C532" s="455" t="s">
        <v>1639</v>
      </c>
      <c r="D532" s="520"/>
      <c r="E532" s="448"/>
      <c r="F532" s="110" t="s">
        <v>81</v>
      </c>
      <c r="G532" s="524" t="s">
        <v>6</v>
      </c>
      <c r="H532" s="524"/>
      <c r="I532" s="524"/>
      <c r="J532" s="524"/>
      <c r="K532" s="560">
        <v>3</v>
      </c>
      <c r="L532" s="498">
        <v>26372</v>
      </c>
    </row>
    <row r="533" spans="1:12" ht="15.75" customHeight="1" x14ac:dyDescent="0.25">
      <c r="A533" s="550"/>
      <c r="B533" s="552"/>
      <c r="C533" s="455"/>
      <c r="D533" s="521"/>
      <c r="E533" s="448"/>
      <c r="F533" s="110" t="s">
        <v>80</v>
      </c>
      <c r="G533" s="469">
        <v>89</v>
      </c>
      <c r="H533" s="469"/>
      <c r="I533" s="469"/>
      <c r="J533" s="469"/>
      <c r="K533" s="502"/>
      <c r="L533" s="499"/>
    </row>
    <row r="534" spans="1:12" ht="15.75" customHeight="1" x14ac:dyDescent="0.25">
      <c r="A534" s="550"/>
      <c r="B534" s="552"/>
      <c r="C534" s="455"/>
      <c r="D534" s="521"/>
      <c r="E534" s="448"/>
      <c r="F534" s="110" t="s">
        <v>8</v>
      </c>
      <c r="G534" s="240">
        <v>3000</v>
      </c>
      <c r="H534" s="241">
        <v>4000</v>
      </c>
      <c r="I534" s="312">
        <v>5000</v>
      </c>
      <c r="J534" s="242">
        <v>6000</v>
      </c>
      <c r="K534" s="502"/>
      <c r="L534" s="499"/>
    </row>
    <row r="535" spans="1:12" ht="15.75" customHeight="1" x14ac:dyDescent="0.25">
      <c r="A535" s="550"/>
      <c r="B535" s="552"/>
      <c r="C535" s="455"/>
      <c r="D535" s="521"/>
      <c r="E535" s="448"/>
      <c r="F535" s="110" t="s">
        <v>817</v>
      </c>
      <c r="G535" s="243">
        <f>G533*114</f>
        <v>10146</v>
      </c>
      <c r="H535" s="244">
        <f>G533*128</f>
        <v>11392</v>
      </c>
      <c r="I535" s="313">
        <f>G533*143</f>
        <v>12727</v>
      </c>
      <c r="J535" s="245">
        <f>G533*148</f>
        <v>13172</v>
      </c>
      <c r="K535" s="502"/>
      <c r="L535" s="499"/>
    </row>
    <row r="536" spans="1:12" ht="15.75" customHeight="1" x14ac:dyDescent="0.25">
      <c r="A536" s="550"/>
      <c r="B536" s="552"/>
      <c r="C536" s="455"/>
      <c r="D536" s="521"/>
      <c r="E536" s="448"/>
      <c r="F536" s="110" t="s">
        <v>1269</v>
      </c>
      <c r="G536" s="451">
        <v>0.98</v>
      </c>
      <c r="H536" s="451"/>
      <c r="I536" s="451"/>
      <c r="J536" s="451"/>
      <c r="K536" s="502"/>
      <c r="L536" s="499"/>
    </row>
    <row r="537" spans="1:12" ht="15.75" customHeight="1" x14ac:dyDescent="0.25">
      <c r="A537" s="550"/>
      <c r="B537" s="552"/>
      <c r="C537" s="455"/>
      <c r="D537" s="521"/>
      <c r="E537" s="448"/>
      <c r="F537" s="93" t="s">
        <v>699</v>
      </c>
      <c r="G537" s="523" t="s">
        <v>700</v>
      </c>
      <c r="H537" s="523"/>
      <c r="I537" s="523"/>
      <c r="J537" s="523"/>
      <c r="K537" s="502"/>
      <c r="L537" s="499"/>
    </row>
    <row r="538" spans="1:12" ht="15.75" customHeight="1" x14ac:dyDescent="0.25">
      <c r="A538" s="550"/>
      <c r="B538" s="552"/>
      <c r="C538" s="455"/>
      <c r="D538" s="521"/>
      <c r="E538" s="448"/>
      <c r="F538" s="93" t="s">
        <v>1181</v>
      </c>
      <c r="G538" s="462" t="s">
        <v>1179</v>
      </c>
      <c r="H538" s="463"/>
      <c r="I538" s="463"/>
      <c r="J538" s="464"/>
      <c r="K538" s="502"/>
      <c r="L538" s="499"/>
    </row>
    <row r="539" spans="1:12" ht="15.75" customHeight="1" x14ac:dyDescent="0.25">
      <c r="A539" s="550"/>
      <c r="B539" s="552"/>
      <c r="C539" s="455"/>
      <c r="D539" s="521"/>
      <c r="E539" s="448"/>
      <c r="F539" s="110" t="s">
        <v>83</v>
      </c>
      <c r="G539" s="524">
        <v>66</v>
      </c>
      <c r="H539" s="524"/>
      <c r="I539" s="524"/>
      <c r="J539" s="524"/>
      <c r="K539" s="502"/>
      <c r="L539" s="499"/>
    </row>
    <row r="540" spans="1:12" ht="15.75" customHeight="1" x14ac:dyDescent="0.25">
      <c r="A540" s="550"/>
      <c r="B540" s="552"/>
      <c r="C540" s="455"/>
      <c r="D540" s="521"/>
      <c r="E540" s="448"/>
      <c r="F540" s="112" t="s">
        <v>396</v>
      </c>
      <c r="G540" s="523" t="s">
        <v>908</v>
      </c>
      <c r="H540" s="523"/>
      <c r="I540" s="523"/>
      <c r="J540" s="523"/>
      <c r="K540" s="502"/>
      <c r="L540" s="499"/>
    </row>
    <row r="541" spans="1:12" ht="15.75" customHeight="1" x14ac:dyDescent="0.25">
      <c r="A541" s="550"/>
      <c r="B541" s="552"/>
      <c r="C541" s="455"/>
      <c r="D541" s="521"/>
      <c r="E541" s="448"/>
      <c r="F541" s="110" t="s">
        <v>3</v>
      </c>
      <c r="G541" s="524" t="s">
        <v>212</v>
      </c>
      <c r="H541" s="524"/>
      <c r="I541" s="524"/>
      <c r="J541" s="524"/>
      <c r="K541" s="502"/>
      <c r="L541" s="499"/>
    </row>
    <row r="542" spans="1:12" ht="15.6" customHeight="1" x14ac:dyDescent="0.25">
      <c r="A542" s="550"/>
      <c r="B542" s="552"/>
      <c r="C542" s="455"/>
      <c r="D542" s="521"/>
      <c r="E542" s="448"/>
      <c r="F542" s="93" t="s">
        <v>379</v>
      </c>
      <c r="G542" s="523" t="s">
        <v>380</v>
      </c>
      <c r="H542" s="523"/>
      <c r="I542" s="523"/>
      <c r="J542" s="523"/>
      <c r="K542" s="502"/>
      <c r="L542" s="499"/>
    </row>
    <row r="543" spans="1:12" ht="15.6" customHeight="1" x14ac:dyDescent="0.25">
      <c r="A543" s="550"/>
      <c r="B543" s="552"/>
      <c r="C543" s="455"/>
      <c r="D543" s="521"/>
      <c r="E543" s="448"/>
      <c r="F543" s="93" t="s">
        <v>701</v>
      </c>
      <c r="G543" s="523">
        <v>100000</v>
      </c>
      <c r="H543" s="523"/>
      <c r="I543" s="523"/>
      <c r="J543" s="523"/>
      <c r="K543" s="502"/>
      <c r="L543" s="499"/>
    </row>
    <row r="544" spans="1:12" ht="15.6" customHeight="1" x14ac:dyDescent="0.25">
      <c r="A544" s="550"/>
      <c r="B544" s="552"/>
      <c r="C544" s="455"/>
      <c r="D544" s="521"/>
      <c r="E544" s="448"/>
      <c r="F544" s="93" t="s">
        <v>257</v>
      </c>
      <c r="G544" s="523" t="s">
        <v>391</v>
      </c>
      <c r="H544" s="523"/>
      <c r="I544" s="523"/>
      <c r="J544" s="523"/>
      <c r="K544" s="502"/>
      <c r="L544" s="499"/>
    </row>
    <row r="545" spans="1:12" ht="15.6" customHeight="1" x14ac:dyDescent="0.25">
      <c r="A545" s="550"/>
      <c r="B545" s="552"/>
      <c r="C545" s="455"/>
      <c r="D545" s="521"/>
      <c r="E545" s="448"/>
      <c r="F545" s="93" t="s">
        <v>376</v>
      </c>
      <c r="G545" s="523" t="s">
        <v>392</v>
      </c>
      <c r="H545" s="523"/>
      <c r="I545" s="523"/>
      <c r="J545" s="523"/>
      <c r="K545" s="502"/>
      <c r="L545" s="499"/>
    </row>
    <row r="546" spans="1:12" ht="15.6" customHeight="1" x14ac:dyDescent="0.25">
      <c r="A546" s="550"/>
      <c r="B546" s="552"/>
      <c r="C546" s="455"/>
      <c r="D546" s="521"/>
      <c r="E546" s="448"/>
      <c r="F546" s="93" t="s">
        <v>702</v>
      </c>
      <c r="G546" s="523" t="s">
        <v>709</v>
      </c>
      <c r="H546" s="523"/>
      <c r="I546" s="523"/>
      <c r="J546" s="523"/>
      <c r="K546" s="502"/>
      <c r="L546" s="499"/>
    </row>
    <row r="547" spans="1:12" ht="15.6" customHeight="1" x14ac:dyDescent="0.25">
      <c r="A547" s="550"/>
      <c r="B547" s="552"/>
      <c r="C547" s="455"/>
      <c r="D547" s="521"/>
      <c r="E547" s="448"/>
      <c r="F547" s="93" t="s">
        <v>381</v>
      </c>
      <c r="G547" s="523" t="s">
        <v>382</v>
      </c>
      <c r="H547" s="523"/>
      <c r="I547" s="523"/>
      <c r="J547" s="523"/>
      <c r="K547" s="502"/>
      <c r="L547" s="500"/>
    </row>
    <row r="548" spans="1:12" ht="15.6" customHeight="1" x14ac:dyDescent="0.25">
      <c r="A548" s="550"/>
      <c r="B548" s="552"/>
      <c r="C548" s="455"/>
      <c r="D548" s="521"/>
      <c r="E548" s="448"/>
      <c r="F548" s="94" t="s">
        <v>358</v>
      </c>
      <c r="G548" s="523" t="s">
        <v>900</v>
      </c>
      <c r="H548" s="523"/>
      <c r="I548" s="523"/>
      <c r="J548" s="523"/>
      <c r="K548" s="571">
        <v>5</v>
      </c>
      <c r="L548" s="443">
        <v>28218</v>
      </c>
    </row>
    <row r="549" spans="1:12" ht="15.6" customHeight="1" x14ac:dyDescent="0.25">
      <c r="A549" s="550"/>
      <c r="B549" s="552"/>
      <c r="C549" s="455"/>
      <c r="D549" s="521"/>
      <c r="E549" s="448"/>
      <c r="F549" s="93" t="s">
        <v>383</v>
      </c>
      <c r="G549" s="523" t="s">
        <v>384</v>
      </c>
      <c r="H549" s="523"/>
      <c r="I549" s="523"/>
      <c r="J549" s="523"/>
      <c r="K549" s="572"/>
      <c r="L549" s="444"/>
    </row>
    <row r="550" spans="1:12" ht="15.6" customHeight="1" x14ac:dyDescent="0.25">
      <c r="A550" s="550"/>
      <c r="B550" s="552"/>
      <c r="C550" s="455"/>
      <c r="D550" s="521"/>
      <c r="E550" s="448"/>
      <c r="F550" s="93" t="s">
        <v>389</v>
      </c>
      <c r="G550" s="523" t="s">
        <v>390</v>
      </c>
      <c r="H550" s="523"/>
      <c r="I550" s="523"/>
      <c r="J550" s="523"/>
      <c r="K550" s="572"/>
      <c r="L550" s="444"/>
    </row>
    <row r="551" spans="1:12" ht="15.6" customHeight="1" x14ac:dyDescent="0.25">
      <c r="A551" s="550"/>
      <c r="B551" s="552"/>
      <c r="C551" s="455"/>
      <c r="D551" s="521"/>
      <c r="E551" s="448"/>
      <c r="F551" s="93" t="s">
        <v>704</v>
      </c>
      <c r="G551" s="523" t="s">
        <v>705</v>
      </c>
      <c r="H551" s="523"/>
      <c r="I551" s="523"/>
      <c r="J551" s="523"/>
      <c r="K551" s="572"/>
      <c r="L551" s="444"/>
    </row>
    <row r="552" spans="1:12" ht="15.6" customHeight="1" x14ac:dyDescent="0.25">
      <c r="A552" s="550"/>
      <c r="B552" s="552"/>
      <c r="C552" s="455"/>
      <c r="D552" s="521"/>
      <c r="E552" s="448"/>
      <c r="F552" s="93" t="s">
        <v>706</v>
      </c>
      <c r="G552" s="523" t="s">
        <v>390</v>
      </c>
      <c r="H552" s="523"/>
      <c r="I552" s="523"/>
      <c r="J552" s="523"/>
      <c r="K552" s="572"/>
      <c r="L552" s="444"/>
    </row>
    <row r="553" spans="1:12" ht="15.6" customHeight="1" x14ac:dyDescent="0.25">
      <c r="A553" s="550"/>
      <c r="B553" s="552"/>
      <c r="C553" s="455"/>
      <c r="D553" s="521"/>
      <c r="E553" s="448"/>
      <c r="F553" s="93" t="s">
        <v>1271</v>
      </c>
      <c r="G553" s="523" t="s">
        <v>390</v>
      </c>
      <c r="H553" s="523"/>
      <c r="I553" s="523"/>
      <c r="J553" s="523"/>
      <c r="K553" s="572"/>
      <c r="L553" s="444"/>
    </row>
    <row r="554" spans="1:12" ht="15.6" customHeight="1" x14ac:dyDescent="0.25">
      <c r="A554" s="550"/>
      <c r="B554" s="552"/>
      <c r="C554" s="455"/>
      <c r="D554" s="521"/>
      <c r="E554" s="448"/>
      <c r="F554" s="93" t="s">
        <v>707</v>
      </c>
      <c r="G554" s="523" t="s">
        <v>1270</v>
      </c>
      <c r="H554" s="523"/>
      <c r="I554" s="523"/>
      <c r="J554" s="523"/>
      <c r="K554" s="572"/>
      <c r="L554" s="444"/>
    </row>
    <row r="555" spans="1:12" ht="15.6" customHeight="1" x14ac:dyDescent="0.25">
      <c r="A555" s="550"/>
      <c r="B555" s="552"/>
      <c r="C555" s="455"/>
      <c r="D555" s="521"/>
      <c r="E555" s="448"/>
      <c r="F555" s="93" t="s">
        <v>708</v>
      </c>
      <c r="G555" s="523" t="s">
        <v>390</v>
      </c>
      <c r="H555" s="523"/>
      <c r="I555" s="523"/>
      <c r="J555" s="523"/>
      <c r="K555" s="572"/>
      <c r="L555" s="444"/>
    </row>
    <row r="556" spans="1:12" ht="15.6" customHeight="1" x14ac:dyDescent="0.25">
      <c r="A556" s="550"/>
      <c r="B556" s="552"/>
      <c r="C556" s="455"/>
      <c r="D556" s="521"/>
      <c r="E556" s="448"/>
      <c r="F556" s="93" t="s">
        <v>377</v>
      </c>
      <c r="G556" s="523" t="s">
        <v>387</v>
      </c>
      <c r="H556" s="523"/>
      <c r="I556" s="523"/>
      <c r="J556" s="523"/>
      <c r="K556" s="572"/>
      <c r="L556" s="444"/>
    </row>
    <row r="557" spans="1:12" ht="15.6" customHeight="1" x14ac:dyDescent="0.25">
      <c r="A557" s="550"/>
      <c r="B557" s="552"/>
      <c r="C557" s="455"/>
      <c r="D557" s="521"/>
      <c r="E557" s="448"/>
      <c r="F557" s="93" t="s">
        <v>388</v>
      </c>
      <c r="G557" s="523" t="s">
        <v>393</v>
      </c>
      <c r="H557" s="523"/>
      <c r="I557" s="523"/>
      <c r="J557" s="523"/>
      <c r="K557" s="572"/>
      <c r="L557" s="444"/>
    </row>
    <row r="558" spans="1:12" ht="15.6" customHeight="1" x14ac:dyDescent="0.25">
      <c r="A558" s="550"/>
      <c r="B558" s="552"/>
      <c r="C558" s="455"/>
      <c r="D558" s="521"/>
      <c r="E558" s="448"/>
      <c r="F558" s="93" t="s">
        <v>562</v>
      </c>
      <c r="G558" s="523" t="s">
        <v>1024</v>
      </c>
      <c r="H558" s="523"/>
      <c r="I558" s="523"/>
      <c r="J558" s="523"/>
      <c r="K558" s="572"/>
      <c r="L558" s="444"/>
    </row>
    <row r="559" spans="1:12" ht="15.6" customHeight="1" x14ac:dyDescent="0.25">
      <c r="A559" s="550"/>
      <c r="B559" s="552"/>
      <c r="C559" s="455"/>
      <c r="D559" s="521"/>
      <c r="E559" s="448"/>
      <c r="F559" s="93" t="s">
        <v>1183</v>
      </c>
      <c r="G559" s="573" t="s">
        <v>1180</v>
      </c>
      <c r="H559" s="574"/>
      <c r="I559" s="574"/>
      <c r="J559" s="575"/>
      <c r="K559" s="572"/>
      <c r="L559" s="444"/>
    </row>
    <row r="560" spans="1:12" ht="15.6" customHeight="1" x14ac:dyDescent="0.25">
      <c r="A560" s="550"/>
      <c r="B560" s="552"/>
      <c r="C560" s="455"/>
      <c r="D560" s="521"/>
      <c r="E560" s="448"/>
      <c r="F560" s="93" t="s">
        <v>570</v>
      </c>
      <c r="G560" s="523" t="s">
        <v>613</v>
      </c>
      <c r="H560" s="523"/>
      <c r="I560" s="523"/>
      <c r="J560" s="523"/>
      <c r="K560" s="572"/>
      <c r="L560" s="444"/>
    </row>
    <row r="561" spans="1:12" ht="15.6" customHeight="1" x14ac:dyDescent="0.25">
      <c r="A561" s="550"/>
      <c r="B561" s="552"/>
      <c r="C561" s="455"/>
      <c r="D561" s="521"/>
      <c r="E561" s="448"/>
      <c r="F561" s="111" t="s">
        <v>84</v>
      </c>
      <c r="G561" s="526">
        <v>2.2000000000000002</v>
      </c>
      <c r="H561" s="526"/>
      <c r="I561" s="526"/>
      <c r="J561" s="526"/>
      <c r="K561" s="572"/>
      <c r="L561" s="444"/>
    </row>
    <row r="562" spans="1:12" ht="15.75" customHeight="1" x14ac:dyDescent="0.25">
      <c r="A562" s="550"/>
      <c r="B562" s="553"/>
      <c r="C562" s="455"/>
      <c r="D562" s="521"/>
      <c r="E562" s="448"/>
      <c r="F562" s="96" t="s">
        <v>1016</v>
      </c>
      <c r="G562" s="454">
        <v>5</v>
      </c>
      <c r="H562" s="454"/>
      <c r="I562" s="454"/>
      <c r="J562" s="454"/>
      <c r="K562" s="572"/>
      <c r="L562" s="511"/>
    </row>
    <row r="563" spans="1:12" ht="15.75" customHeight="1" x14ac:dyDescent="0.25">
      <c r="A563" s="549">
        <v>4</v>
      </c>
      <c r="B563" s="551"/>
      <c r="C563" s="455" t="s">
        <v>1640</v>
      </c>
      <c r="D563" s="520"/>
      <c r="E563" s="448"/>
      <c r="F563" s="110" t="s">
        <v>81</v>
      </c>
      <c r="G563" s="524" t="s">
        <v>6</v>
      </c>
      <c r="H563" s="524"/>
      <c r="I563" s="524"/>
      <c r="J563" s="524"/>
      <c r="K563" s="560">
        <v>3</v>
      </c>
      <c r="L563" s="498">
        <v>27549</v>
      </c>
    </row>
    <row r="564" spans="1:12" ht="15.75" customHeight="1" x14ac:dyDescent="0.25">
      <c r="A564" s="550"/>
      <c r="B564" s="552"/>
      <c r="C564" s="455"/>
      <c r="D564" s="521"/>
      <c r="E564" s="448"/>
      <c r="F564" s="110" t="s">
        <v>80</v>
      </c>
      <c r="G564" s="469">
        <v>104</v>
      </c>
      <c r="H564" s="469"/>
      <c r="I564" s="469"/>
      <c r="J564" s="469"/>
      <c r="K564" s="502"/>
      <c r="L564" s="499"/>
    </row>
    <row r="565" spans="1:12" ht="15.75" customHeight="1" x14ac:dyDescent="0.25">
      <c r="A565" s="550"/>
      <c r="B565" s="552"/>
      <c r="C565" s="455"/>
      <c r="D565" s="521"/>
      <c r="E565" s="448"/>
      <c r="F565" s="110" t="s">
        <v>8</v>
      </c>
      <c r="G565" s="240">
        <v>3000</v>
      </c>
      <c r="H565" s="241">
        <v>4000</v>
      </c>
      <c r="I565" s="312">
        <v>5000</v>
      </c>
      <c r="J565" s="242">
        <v>6000</v>
      </c>
      <c r="K565" s="502"/>
      <c r="L565" s="499"/>
    </row>
    <row r="566" spans="1:12" ht="15.75" customHeight="1" x14ac:dyDescent="0.25">
      <c r="A566" s="550"/>
      <c r="B566" s="552"/>
      <c r="C566" s="455"/>
      <c r="D566" s="521"/>
      <c r="E566" s="448"/>
      <c r="F566" s="110" t="s">
        <v>817</v>
      </c>
      <c r="G566" s="243">
        <f>G564*114</f>
        <v>11856</v>
      </c>
      <c r="H566" s="244">
        <f>G564*128</f>
        <v>13312</v>
      </c>
      <c r="I566" s="313">
        <f>G564*143</f>
        <v>14872</v>
      </c>
      <c r="J566" s="245">
        <f>G564*148</f>
        <v>15392</v>
      </c>
      <c r="K566" s="502"/>
      <c r="L566" s="499"/>
    </row>
    <row r="567" spans="1:12" ht="15.75" customHeight="1" x14ac:dyDescent="0.25">
      <c r="A567" s="550"/>
      <c r="B567" s="552"/>
      <c r="C567" s="455"/>
      <c r="D567" s="521"/>
      <c r="E567" s="448"/>
      <c r="F567" s="110" t="s">
        <v>1269</v>
      </c>
      <c r="G567" s="451">
        <v>0.98</v>
      </c>
      <c r="H567" s="451"/>
      <c r="I567" s="451"/>
      <c r="J567" s="451"/>
      <c r="K567" s="502"/>
      <c r="L567" s="499"/>
    </row>
    <row r="568" spans="1:12" ht="15.75" customHeight="1" x14ac:dyDescent="0.25">
      <c r="A568" s="550"/>
      <c r="B568" s="552"/>
      <c r="C568" s="455"/>
      <c r="D568" s="521"/>
      <c r="E568" s="448"/>
      <c r="F568" s="93" t="s">
        <v>699</v>
      </c>
      <c r="G568" s="523" t="s">
        <v>700</v>
      </c>
      <c r="H568" s="523"/>
      <c r="I568" s="523"/>
      <c r="J568" s="523"/>
      <c r="K568" s="502"/>
      <c r="L568" s="499"/>
    </row>
    <row r="569" spans="1:12" ht="15.75" customHeight="1" x14ac:dyDescent="0.25">
      <c r="A569" s="550"/>
      <c r="B569" s="552"/>
      <c r="C569" s="455"/>
      <c r="D569" s="521"/>
      <c r="E569" s="448"/>
      <c r="F569" s="93" t="s">
        <v>1181</v>
      </c>
      <c r="G569" s="462" t="s">
        <v>1179</v>
      </c>
      <c r="H569" s="463"/>
      <c r="I569" s="463"/>
      <c r="J569" s="464"/>
      <c r="K569" s="502"/>
      <c r="L569" s="499"/>
    </row>
    <row r="570" spans="1:12" ht="15.75" customHeight="1" x14ac:dyDescent="0.25">
      <c r="A570" s="550"/>
      <c r="B570" s="552"/>
      <c r="C570" s="455"/>
      <c r="D570" s="521"/>
      <c r="E570" s="448"/>
      <c r="F570" s="110" t="s">
        <v>83</v>
      </c>
      <c r="G570" s="524">
        <v>66</v>
      </c>
      <c r="H570" s="524"/>
      <c r="I570" s="524"/>
      <c r="J570" s="524"/>
      <c r="K570" s="502"/>
      <c r="L570" s="499"/>
    </row>
    <row r="571" spans="1:12" ht="15.75" customHeight="1" x14ac:dyDescent="0.25">
      <c r="A571" s="550"/>
      <c r="B571" s="552"/>
      <c r="C571" s="455"/>
      <c r="D571" s="521"/>
      <c r="E571" s="448"/>
      <c r="F571" s="112" t="s">
        <v>396</v>
      </c>
      <c r="G571" s="523" t="s">
        <v>908</v>
      </c>
      <c r="H571" s="523"/>
      <c r="I571" s="523"/>
      <c r="J571" s="523"/>
      <c r="K571" s="502"/>
      <c r="L571" s="499"/>
    </row>
    <row r="572" spans="1:12" ht="15.75" customHeight="1" x14ac:dyDescent="0.25">
      <c r="A572" s="550"/>
      <c r="B572" s="552"/>
      <c r="C572" s="455"/>
      <c r="D572" s="521"/>
      <c r="E572" s="448"/>
      <c r="F572" s="110" t="s">
        <v>3</v>
      </c>
      <c r="G572" s="524" t="s">
        <v>213</v>
      </c>
      <c r="H572" s="524"/>
      <c r="I572" s="524"/>
      <c r="J572" s="524"/>
      <c r="K572" s="502"/>
      <c r="L572" s="499"/>
    </row>
    <row r="573" spans="1:12" ht="15.6" customHeight="1" x14ac:dyDescent="0.25">
      <c r="A573" s="550"/>
      <c r="B573" s="552"/>
      <c r="C573" s="455"/>
      <c r="D573" s="521"/>
      <c r="E573" s="448"/>
      <c r="F573" s="93" t="s">
        <v>379</v>
      </c>
      <c r="G573" s="523" t="s">
        <v>380</v>
      </c>
      <c r="H573" s="523"/>
      <c r="I573" s="523"/>
      <c r="J573" s="523"/>
      <c r="K573" s="502"/>
      <c r="L573" s="499"/>
    </row>
    <row r="574" spans="1:12" ht="15.6" customHeight="1" x14ac:dyDescent="0.25">
      <c r="A574" s="550"/>
      <c r="B574" s="552"/>
      <c r="C574" s="455"/>
      <c r="D574" s="521"/>
      <c r="E574" s="448"/>
      <c r="F574" s="93" t="s">
        <v>701</v>
      </c>
      <c r="G574" s="523">
        <v>100000</v>
      </c>
      <c r="H574" s="523"/>
      <c r="I574" s="523"/>
      <c r="J574" s="523"/>
      <c r="K574" s="502"/>
      <c r="L574" s="499"/>
    </row>
    <row r="575" spans="1:12" ht="15.6" customHeight="1" x14ac:dyDescent="0.25">
      <c r="A575" s="550"/>
      <c r="B575" s="552"/>
      <c r="C575" s="455"/>
      <c r="D575" s="521"/>
      <c r="E575" s="448"/>
      <c r="F575" s="93" t="s">
        <v>257</v>
      </c>
      <c r="G575" s="523" t="s">
        <v>391</v>
      </c>
      <c r="H575" s="523"/>
      <c r="I575" s="523"/>
      <c r="J575" s="523"/>
      <c r="K575" s="502"/>
      <c r="L575" s="499"/>
    </row>
    <row r="576" spans="1:12" ht="15.6" customHeight="1" x14ac:dyDescent="0.25">
      <c r="A576" s="550"/>
      <c r="B576" s="552"/>
      <c r="C576" s="455"/>
      <c r="D576" s="521"/>
      <c r="E576" s="448"/>
      <c r="F576" s="93" t="s">
        <v>376</v>
      </c>
      <c r="G576" s="523" t="s">
        <v>392</v>
      </c>
      <c r="H576" s="523"/>
      <c r="I576" s="523"/>
      <c r="J576" s="523"/>
      <c r="K576" s="502"/>
      <c r="L576" s="499"/>
    </row>
    <row r="577" spans="1:12" ht="15.6" customHeight="1" x14ac:dyDescent="0.25">
      <c r="A577" s="550"/>
      <c r="B577" s="552"/>
      <c r="C577" s="455"/>
      <c r="D577" s="521"/>
      <c r="E577" s="448"/>
      <c r="F577" s="93" t="s">
        <v>702</v>
      </c>
      <c r="G577" s="523" t="s">
        <v>709</v>
      </c>
      <c r="H577" s="523"/>
      <c r="I577" s="523"/>
      <c r="J577" s="523"/>
      <c r="K577" s="502"/>
      <c r="L577" s="499"/>
    </row>
    <row r="578" spans="1:12" ht="15.6" customHeight="1" x14ac:dyDescent="0.25">
      <c r="A578" s="550"/>
      <c r="B578" s="552"/>
      <c r="C578" s="455"/>
      <c r="D578" s="521"/>
      <c r="E578" s="448"/>
      <c r="F578" s="93" t="s">
        <v>381</v>
      </c>
      <c r="G578" s="523" t="s">
        <v>382</v>
      </c>
      <c r="H578" s="523"/>
      <c r="I578" s="523"/>
      <c r="J578" s="523"/>
      <c r="K578" s="502"/>
      <c r="L578" s="500"/>
    </row>
    <row r="579" spans="1:12" ht="15.6" customHeight="1" x14ac:dyDescent="0.25">
      <c r="A579" s="550"/>
      <c r="B579" s="552"/>
      <c r="C579" s="455"/>
      <c r="D579" s="521"/>
      <c r="E579" s="448"/>
      <c r="F579" s="94" t="s">
        <v>358</v>
      </c>
      <c r="G579" s="523" t="s">
        <v>900</v>
      </c>
      <c r="H579" s="523"/>
      <c r="I579" s="523"/>
      <c r="J579" s="523"/>
      <c r="K579" s="571">
        <v>5</v>
      </c>
      <c r="L579" s="443">
        <v>29477</v>
      </c>
    </row>
    <row r="580" spans="1:12" ht="15.6" customHeight="1" x14ac:dyDescent="0.25">
      <c r="A580" s="550"/>
      <c r="B580" s="552"/>
      <c r="C580" s="455"/>
      <c r="D580" s="521"/>
      <c r="E580" s="448"/>
      <c r="F580" s="93" t="s">
        <v>383</v>
      </c>
      <c r="G580" s="523" t="s">
        <v>384</v>
      </c>
      <c r="H580" s="523"/>
      <c r="I580" s="523"/>
      <c r="J580" s="523"/>
      <c r="K580" s="572"/>
      <c r="L580" s="444"/>
    </row>
    <row r="581" spans="1:12" ht="15.6" customHeight="1" x14ac:dyDescent="0.25">
      <c r="A581" s="550"/>
      <c r="B581" s="552"/>
      <c r="C581" s="455"/>
      <c r="D581" s="521"/>
      <c r="E581" s="448"/>
      <c r="F581" s="93" t="s">
        <v>389</v>
      </c>
      <c r="G581" s="523" t="s">
        <v>390</v>
      </c>
      <c r="H581" s="523"/>
      <c r="I581" s="523"/>
      <c r="J581" s="523"/>
      <c r="K581" s="572"/>
      <c r="L581" s="444"/>
    </row>
    <row r="582" spans="1:12" ht="15.6" customHeight="1" x14ac:dyDescent="0.25">
      <c r="A582" s="550"/>
      <c r="B582" s="552"/>
      <c r="C582" s="455"/>
      <c r="D582" s="521"/>
      <c r="E582" s="448"/>
      <c r="F582" s="93" t="s">
        <v>704</v>
      </c>
      <c r="G582" s="523" t="s">
        <v>705</v>
      </c>
      <c r="H582" s="523"/>
      <c r="I582" s="523"/>
      <c r="J582" s="523"/>
      <c r="K582" s="572"/>
      <c r="L582" s="444"/>
    </row>
    <row r="583" spans="1:12" ht="15.6" customHeight="1" x14ac:dyDescent="0.25">
      <c r="A583" s="550"/>
      <c r="B583" s="552"/>
      <c r="C583" s="455"/>
      <c r="D583" s="521"/>
      <c r="E583" s="448"/>
      <c r="F583" s="93" t="s">
        <v>706</v>
      </c>
      <c r="G583" s="523" t="s">
        <v>390</v>
      </c>
      <c r="H583" s="523"/>
      <c r="I583" s="523"/>
      <c r="J583" s="523"/>
      <c r="K583" s="572"/>
      <c r="L583" s="444"/>
    </row>
    <row r="584" spans="1:12" ht="15.6" customHeight="1" x14ac:dyDescent="0.25">
      <c r="A584" s="550"/>
      <c r="B584" s="552"/>
      <c r="C584" s="455"/>
      <c r="D584" s="521"/>
      <c r="E584" s="448"/>
      <c r="F584" s="93" t="s">
        <v>1271</v>
      </c>
      <c r="G584" s="523" t="s">
        <v>390</v>
      </c>
      <c r="H584" s="523"/>
      <c r="I584" s="523"/>
      <c r="J584" s="523"/>
      <c r="K584" s="572"/>
      <c r="L584" s="444"/>
    </row>
    <row r="585" spans="1:12" ht="15.6" customHeight="1" x14ac:dyDescent="0.25">
      <c r="A585" s="550"/>
      <c r="B585" s="552"/>
      <c r="C585" s="455"/>
      <c r="D585" s="521"/>
      <c r="E585" s="448"/>
      <c r="F585" s="93" t="s">
        <v>707</v>
      </c>
      <c r="G585" s="523" t="s">
        <v>911</v>
      </c>
      <c r="H585" s="523"/>
      <c r="I585" s="523"/>
      <c r="J585" s="523"/>
      <c r="K585" s="572"/>
      <c r="L585" s="444"/>
    </row>
    <row r="586" spans="1:12" ht="15.6" customHeight="1" x14ac:dyDescent="0.25">
      <c r="A586" s="550"/>
      <c r="B586" s="552"/>
      <c r="C586" s="455"/>
      <c r="D586" s="521"/>
      <c r="E586" s="448"/>
      <c r="F586" s="93" t="s">
        <v>708</v>
      </c>
      <c r="G586" s="523" t="s">
        <v>390</v>
      </c>
      <c r="H586" s="523"/>
      <c r="I586" s="523"/>
      <c r="J586" s="523"/>
      <c r="K586" s="572"/>
      <c r="L586" s="444"/>
    </row>
    <row r="587" spans="1:12" ht="15.6" customHeight="1" x14ac:dyDescent="0.25">
      <c r="A587" s="550"/>
      <c r="B587" s="552"/>
      <c r="C587" s="455"/>
      <c r="D587" s="521"/>
      <c r="E587" s="448"/>
      <c r="F587" s="93" t="s">
        <v>377</v>
      </c>
      <c r="G587" s="523" t="s">
        <v>387</v>
      </c>
      <c r="H587" s="523"/>
      <c r="I587" s="523"/>
      <c r="J587" s="523"/>
      <c r="K587" s="572"/>
      <c r="L587" s="444"/>
    </row>
    <row r="588" spans="1:12" ht="15.6" customHeight="1" x14ac:dyDescent="0.25">
      <c r="A588" s="550"/>
      <c r="B588" s="552"/>
      <c r="C588" s="455"/>
      <c r="D588" s="521"/>
      <c r="E588" s="448"/>
      <c r="F588" s="93" t="s">
        <v>388</v>
      </c>
      <c r="G588" s="523" t="s">
        <v>393</v>
      </c>
      <c r="H588" s="523"/>
      <c r="I588" s="523"/>
      <c r="J588" s="523"/>
      <c r="K588" s="572"/>
      <c r="L588" s="444"/>
    </row>
    <row r="589" spans="1:12" ht="15.6" customHeight="1" x14ac:dyDescent="0.25">
      <c r="A589" s="550"/>
      <c r="B589" s="552"/>
      <c r="C589" s="455"/>
      <c r="D589" s="521"/>
      <c r="E589" s="448"/>
      <c r="F589" s="93" t="s">
        <v>562</v>
      </c>
      <c r="G589" s="523" t="s">
        <v>1024</v>
      </c>
      <c r="H589" s="523"/>
      <c r="I589" s="523"/>
      <c r="J589" s="523"/>
      <c r="K589" s="572"/>
      <c r="L589" s="444"/>
    </row>
    <row r="590" spans="1:12" ht="15.6" customHeight="1" x14ac:dyDescent="0.25">
      <c r="A590" s="550"/>
      <c r="B590" s="552"/>
      <c r="C590" s="455"/>
      <c r="D590" s="521"/>
      <c r="E590" s="448"/>
      <c r="F590" s="93" t="s">
        <v>1183</v>
      </c>
      <c r="G590" s="573" t="s">
        <v>1180</v>
      </c>
      <c r="H590" s="574"/>
      <c r="I590" s="574"/>
      <c r="J590" s="575"/>
      <c r="K590" s="572"/>
      <c r="L590" s="444"/>
    </row>
    <row r="591" spans="1:12" ht="15.6" customHeight="1" x14ac:dyDescent="0.25">
      <c r="A591" s="550"/>
      <c r="B591" s="552"/>
      <c r="C591" s="455"/>
      <c r="D591" s="521"/>
      <c r="E591" s="448"/>
      <c r="F591" s="93" t="s">
        <v>570</v>
      </c>
      <c r="G591" s="523" t="s">
        <v>613</v>
      </c>
      <c r="H591" s="523"/>
      <c r="I591" s="523"/>
      <c r="J591" s="523"/>
      <c r="K591" s="572"/>
      <c r="L591" s="444"/>
    </row>
    <row r="592" spans="1:12" ht="15.6" customHeight="1" x14ac:dyDescent="0.25">
      <c r="A592" s="550"/>
      <c r="B592" s="552"/>
      <c r="C592" s="455"/>
      <c r="D592" s="521"/>
      <c r="E592" s="448"/>
      <c r="F592" s="111" t="s">
        <v>84</v>
      </c>
      <c r="G592" s="526">
        <v>2.8</v>
      </c>
      <c r="H592" s="526"/>
      <c r="I592" s="526"/>
      <c r="J592" s="526"/>
      <c r="K592" s="572"/>
      <c r="L592" s="444"/>
    </row>
    <row r="593" spans="1:12" ht="15.75" customHeight="1" x14ac:dyDescent="0.25">
      <c r="A593" s="550"/>
      <c r="B593" s="553"/>
      <c r="C593" s="455"/>
      <c r="D593" s="521"/>
      <c r="E593" s="448"/>
      <c r="F593" s="96" t="s">
        <v>1016</v>
      </c>
      <c r="G593" s="454">
        <v>5</v>
      </c>
      <c r="H593" s="454"/>
      <c r="I593" s="454"/>
      <c r="J593" s="454"/>
      <c r="K593" s="572"/>
      <c r="L593" s="511"/>
    </row>
    <row r="594" spans="1:12" ht="15.75" customHeight="1" x14ac:dyDescent="0.25">
      <c r="A594" s="549">
        <v>5</v>
      </c>
      <c r="B594" s="551"/>
      <c r="C594" s="455" t="s">
        <v>1641</v>
      </c>
      <c r="D594" s="520"/>
      <c r="E594" s="448"/>
      <c r="F594" s="110" t="s">
        <v>81</v>
      </c>
      <c r="G594" s="524" t="s">
        <v>6</v>
      </c>
      <c r="H594" s="524"/>
      <c r="I594" s="524"/>
      <c r="J594" s="524"/>
      <c r="K594" s="560">
        <v>3</v>
      </c>
      <c r="L594" s="498">
        <v>29669</v>
      </c>
    </row>
    <row r="595" spans="1:12" ht="15.75" customHeight="1" x14ac:dyDescent="0.25">
      <c r="A595" s="550"/>
      <c r="B595" s="552"/>
      <c r="C595" s="455"/>
      <c r="D595" s="521"/>
      <c r="E595" s="448"/>
      <c r="F595" s="110" t="s">
        <v>80</v>
      </c>
      <c r="G595" s="469">
        <v>114</v>
      </c>
      <c r="H595" s="469"/>
      <c r="I595" s="469"/>
      <c r="J595" s="469"/>
      <c r="K595" s="502"/>
      <c r="L595" s="499"/>
    </row>
    <row r="596" spans="1:12" ht="15.75" customHeight="1" x14ac:dyDescent="0.25">
      <c r="A596" s="550"/>
      <c r="B596" s="552"/>
      <c r="C596" s="455"/>
      <c r="D596" s="521"/>
      <c r="E596" s="448"/>
      <c r="F596" s="110" t="s">
        <v>8</v>
      </c>
      <c r="G596" s="240">
        <v>3000</v>
      </c>
      <c r="H596" s="241">
        <v>4000</v>
      </c>
      <c r="I596" s="312">
        <v>5000</v>
      </c>
      <c r="J596" s="242">
        <v>6000</v>
      </c>
      <c r="K596" s="502"/>
      <c r="L596" s="499"/>
    </row>
    <row r="597" spans="1:12" ht="15.75" customHeight="1" x14ac:dyDescent="0.25">
      <c r="A597" s="550"/>
      <c r="B597" s="552"/>
      <c r="C597" s="455"/>
      <c r="D597" s="521"/>
      <c r="E597" s="448"/>
      <c r="F597" s="110" t="s">
        <v>817</v>
      </c>
      <c r="G597" s="243">
        <f>G595*114</f>
        <v>12996</v>
      </c>
      <c r="H597" s="244">
        <f>G595*128</f>
        <v>14592</v>
      </c>
      <c r="I597" s="313">
        <f>G595*143</f>
        <v>16302</v>
      </c>
      <c r="J597" s="245">
        <f>G595*148</f>
        <v>16872</v>
      </c>
      <c r="K597" s="502"/>
      <c r="L597" s="499"/>
    </row>
    <row r="598" spans="1:12" ht="15.75" customHeight="1" x14ac:dyDescent="0.25">
      <c r="A598" s="550"/>
      <c r="B598" s="552"/>
      <c r="C598" s="455"/>
      <c r="D598" s="521"/>
      <c r="E598" s="448"/>
      <c r="F598" s="110" t="s">
        <v>1269</v>
      </c>
      <c r="G598" s="451">
        <v>0.98</v>
      </c>
      <c r="H598" s="451"/>
      <c r="I598" s="451"/>
      <c r="J598" s="451"/>
      <c r="K598" s="502"/>
      <c r="L598" s="499"/>
    </row>
    <row r="599" spans="1:12" ht="15.75" customHeight="1" x14ac:dyDescent="0.25">
      <c r="A599" s="550"/>
      <c r="B599" s="552"/>
      <c r="C599" s="455"/>
      <c r="D599" s="521"/>
      <c r="E599" s="448"/>
      <c r="F599" s="93" t="s">
        <v>699</v>
      </c>
      <c r="G599" s="523" t="s">
        <v>700</v>
      </c>
      <c r="H599" s="523"/>
      <c r="I599" s="523"/>
      <c r="J599" s="523"/>
      <c r="K599" s="502"/>
      <c r="L599" s="499"/>
    </row>
    <row r="600" spans="1:12" ht="15.75" customHeight="1" x14ac:dyDescent="0.25">
      <c r="A600" s="550"/>
      <c r="B600" s="552"/>
      <c r="C600" s="455"/>
      <c r="D600" s="521"/>
      <c r="E600" s="448"/>
      <c r="F600" s="93" t="s">
        <v>1181</v>
      </c>
      <c r="G600" s="462" t="s">
        <v>1179</v>
      </c>
      <c r="H600" s="463"/>
      <c r="I600" s="463"/>
      <c r="J600" s="464"/>
      <c r="K600" s="502"/>
      <c r="L600" s="499"/>
    </row>
    <row r="601" spans="1:12" ht="15.75" customHeight="1" x14ac:dyDescent="0.25">
      <c r="A601" s="550"/>
      <c r="B601" s="552"/>
      <c r="C601" s="455"/>
      <c r="D601" s="521"/>
      <c r="E601" s="448"/>
      <c r="F601" s="110" t="s">
        <v>83</v>
      </c>
      <c r="G601" s="524">
        <v>66</v>
      </c>
      <c r="H601" s="524"/>
      <c r="I601" s="524"/>
      <c r="J601" s="524"/>
      <c r="K601" s="502"/>
      <c r="L601" s="499"/>
    </row>
    <row r="602" spans="1:12" ht="15.75" customHeight="1" x14ac:dyDescent="0.25">
      <c r="A602" s="550"/>
      <c r="B602" s="552"/>
      <c r="C602" s="455"/>
      <c r="D602" s="521"/>
      <c r="E602" s="448"/>
      <c r="F602" s="112" t="s">
        <v>396</v>
      </c>
      <c r="G602" s="523" t="s">
        <v>908</v>
      </c>
      <c r="H602" s="523"/>
      <c r="I602" s="523"/>
      <c r="J602" s="523"/>
      <c r="K602" s="502"/>
      <c r="L602" s="499"/>
    </row>
    <row r="603" spans="1:12" ht="15.75" customHeight="1" x14ac:dyDescent="0.25">
      <c r="A603" s="550"/>
      <c r="B603" s="552"/>
      <c r="C603" s="455"/>
      <c r="D603" s="521"/>
      <c r="E603" s="448"/>
      <c r="F603" s="110" t="s">
        <v>3</v>
      </c>
      <c r="G603" s="524" t="s">
        <v>925</v>
      </c>
      <c r="H603" s="524"/>
      <c r="I603" s="524"/>
      <c r="J603" s="524"/>
      <c r="K603" s="502"/>
      <c r="L603" s="499"/>
    </row>
    <row r="604" spans="1:12" ht="15.6" customHeight="1" x14ac:dyDescent="0.25">
      <c r="A604" s="550"/>
      <c r="B604" s="552"/>
      <c r="C604" s="455"/>
      <c r="D604" s="521"/>
      <c r="E604" s="448"/>
      <c r="F604" s="93" t="s">
        <v>379</v>
      </c>
      <c r="G604" s="523" t="s">
        <v>380</v>
      </c>
      <c r="H604" s="523"/>
      <c r="I604" s="523"/>
      <c r="J604" s="523"/>
      <c r="K604" s="502"/>
      <c r="L604" s="499"/>
    </row>
    <row r="605" spans="1:12" ht="15.6" customHeight="1" x14ac:dyDescent="0.25">
      <c r="A605" s="550"/>
      <c r="B605" s="552"/>
      <c r="C605" s="455"/>
      <c r="D605" s="521"/>
      <c r="E605" s="448"/>
      <c r="F605" s="93" t="s">
        <v>701</v>
      </c>
      <c r="G605" s="523">
        <v>100000</v>
      </c>
      <c r="H605" s="523"/>
      <c r="I605" s="523"/>
      <c r="J605" s="523"/>
      <c r="K605" s="502"/>
      <c r="L605" s="499"/>
    </row>
    <row r="606" spans="1:12" ht="15.6" customHeight="1" x14ac:dyDescent="0.25">
      <c r="A606" s="550"/>
      <c r="B606" s="552"/>
      <c r="C606" s="455"/>
      <c r="D606" s="521"/>
      <c r="E606" s="448"/>
      <c r="F606" s="93" t="s">
        <v>257</v>
      </c>
      <c r="G606" s="523" t="s">
        <v>391</v>
      </c>
      <c r="H606" s="523"/>
      <c r="I606" s="523"/>
      <c r="J606" s="523"/>
      <c r="K606" s="502"/>
      <c r="L606" s="499"/>
    </row>
    <row r="607" spans="1:12" ht="15.6" customHeight="1" x14ac:dyDescent="0.25">
      <c r="A607" s="550"/>
      <c r="B607" s="552"/>
      <c r="C607" s="455"/>
      <c r="D607" s="521"/>
      <c r="E607" s="448"/>
      <c r="F607" s="93" t="s">
        <v>376</v>
      </c>
      <c r="G607" s="523" t="s">
        <v>392</v>
      </c>
      <c r="H607" s="523"/>
      <c r="I607" s="523"/>
      <c r="J607" s="523"/>
      <c r="K607" s="502"/>
      <c r="L607" s="499"/>
    </row>
    <row r="608" spans="1:12" ht="15.6" customHeight="1" x14ac:dyDescent="0.25">
      <c r="A608" s="550"/>
      <c r="B608" s="552"/>
      <c r="C608" s="455"/>
      <c r="D608" s="521"/>
      <c r="E608" s="448"/>
      <c r="F608" s="93" t="s">
        <v>702</v>
      </c>
      <c r="G608" s="523" t="s">
        <v>709</v>
      </c>
      <c r="H608" s="523"/>
      <c r="I608" s="523"/>
      <c r="J608" s="523"/>
      <c r="K608" s="502"/>
      <c r="L608" s="499"/>
    </row>
    <row r="609" spans="1:12" ht="15.6" customHeight="1" x14ac:dyDescent="0.25">
      <c r="A609" s="550"/>
      <c r="B609" s="552"/>
      <c r="C609" s="455"/>
      <c r="D609" s="521"/>
      <c r="E609" s="448"/>
      <c r="F609" s="93" t="s">
        <v>381</v>
      </c>
      <c r="G609" s="523" t="s">
        <v>382</v>
      </c>
      <c r="H609" s="523"/>
      <c r="I609" s="523"/>
      <c r="J609" s="523"/>
      <c r="K609" s="502"/>
      <c r="L609" s="500"/>
    </row>
    <row r="610" spans="1:12" ht="15.6" customHeight="1" x14ac:dyDescent="0.25">
      <c r="A610" s="550"/>
      <c r="B610" s="552"/>
      <c r="C610" s="455"/>
      <c r="D610" s="521"/>
      <c r="E610" s="448"/>
      <c r="F610" s="94" t="s">
        <v>358</v>
      </c>
      <c r="G610" s="523" t="s">
        <v>900</v>
      </c>
      <c r="H610" s="523"/>
      <c r="I610" s="523"/>
      <c r="J610" s="523"/>
      <c r="K610" s="571">
        <v>5</v>
      </c>
      <c r="L610" s="443">
        <v>31746</v>
      </c>
    </row>
    <row r="611" spans="1:12" ht="15.6" customHeight="1" x14ac:dyDescent="0.25">
      <c r="A611" s="550"/>
      <c r="B611" s="552"/>
      <c r="C611" s="455"/>
      <c r="D611" s="521"/>
      <c r="E611" s="448"/>
      <c r="F611" s="93" t="s">
        <v>383</v>
      </c>
      <c r="G611" s="523" t="s">
        <v>384</v>
      </c>
      <c r="H611" s="523"/>
      <c r="I611" s="523"/>
      <c r="J611" s="523"/>
      <c r="K611" s="572"/>
      <c r="L611" s="444"/>
    </row>
    <row r="612" spans="1:12" ht="15.6" customHeight="1" x14ac:dyDescent="0.25">
      <c r="A612" s="550"/>
      <c r="B612" s="552"/>
      <c r="C612" s="455"/>
      <c r="D612" s="521"/>
      <c r="E612" s="448"/>
      <c r="F612" s="93" t="s">
        <v>389</v>
      </c>
      <c r="G612" s="523" t="s">
        <v>390</v>
      </c>
      <c r="H612" s="523"/>
      <c r="I612" s="523"/>
      <c r="J612" s="523"/>
      <c r="K612" s="572"/>
      <c r="L612" s="444"/>
    </row>
    <row r="613" spans="1:12" ht="15.6" customHeight="1" x14ac:dyDescent="0.25">
      <c r="A613" s="550"/>
      <c r="B613" s="552"/>
      <c r="C613" s="455"/>
      <c r="D613" s="521"/>
      <c r="E613" s="448"/>
      <c r="F613" s="93" t="s">
        <v>704</v>
      </c>
      <c r="G613" s="523" t="s">
        <v>705</v>
      </c>
      <c r="H613" s="523"/>
      <c r="I613" s="523"/>
      <c r="J613" s="523"/>
      <c r="K613" s="572"/>
      <c r="L613" s="444"/>
    </row>
    <row r="614" spans="1:12" ht="15.6" customHeight="1" x14ac:dyDescent="0.25">
      <c r="A614" s="550"/>
      <c r="B614" s="552"/>
      <c r="C614" s="455"/>
      <c r="D614" s="521"/>
      <c r="E614" s="448"/>
      <c r="F614" s="93" t="s">
        <v>706</v>
      </c>
      <c r="G614" s="523" t="s">
        <v>390</v>
      </c>
      <c r="H614" s="523"/>
      <c r="I614" s="523"/>
      <c r="J614" s="523"/>
      <c r="K614" s="572"/>
      <c r="L614" s="444"/>
    </row>
    <row r="615" spans="1:12" ht="15.6" customHeight="1" x14ac:dyDescent="0.25">
      <c r="A615" s="550"/>
      <c r="B615" s="552"/>
      <c r="C615" s="455"/>
      <c r="D615" s="521"/>
      <c r="E615" s="448"/>
      <c r="F615" s="93" t="s">
        <v>1271</v>
      </c>
      <c r="G615" s="523" t="s">
        <v>390</v>
      </c>
      <c r="H615" s="523"/>
      <c r="I615" s="523"/>
      <c r="J615" s="523"/>
      <c r="K615" s="572"/>
      <c r="L615" s="444"/>
    </row>
    <row r="616" spans="1:12" ht="15.6" customHeight="1" x14ac:dyDescent="0.25">
      <c r="A616" s="550"/>
      <c r="B616" s="552"/>
      <c r="C616" s="455"/>
      <c r="D616" s="521"/>
      <c r="E616" s="448"/>
      <c r="F616" s="93" t="s">
        <v>707</v>
      </c>
      <c r="G616" s="523" t="s">
        <v>911</v>
      </c>
      <c r="H616" s="523"/>
      <c r="I616" s="523"/>
      <c r="J616" s="523"/>
      <c r="K616" s="572"/>
      <c r="L616" s="444"/>
    </row>
    <row r="617" spans="1:12" ht="15.6" customHeight="1" x14ac:dyDescent="0.25">
      <c r="A617" s="550"/>
      <c r="B617" s="552"/>
      <c r="C617" s="455"/>
      <c r="D617" s="521"/>
      <c r="E617" s="448"/>
      <c r="F617" s="93" t="s">
        <v>708</v>
      </c>
      <c r="G617" s="523" t="s">
        <v>390</v>
      </c>
      <c r="H617" s="523"/>
      <c r="I617" s="523"/>
      <c r="J617" s="523"/>
      <c r="K617" s="572"/>
      <c r="L617" s="444"/>
    </row>
    <row r="618" spans="1:12" ht="15.6" customHeight="1" x14ac:dyDescent="0.25">
      <c r="A618" s="550"/>
      <c r="B618" s="552"/>
      <c r="C618" s="455"/>
      <c r="D618" s="521"/>
      <c r="E618" s="448"/>
      <c r="F618" s="93" t="s">
        <v>377</v>
      </c>
      <c r="G618" s="523" t="s">
        <v>387</v>
      </c>
      <c r="H618" s="523"/>
      <c r="I618" s="523"/>
      <c r="J618" s="523"/>
      <c r="K618" s="572"/>
      <c r="L618" s="444"/>
    </row>
    <row r="619" spans="1:12" ht="15.6" customHeight="1" x14ac:dyDescent="0.25">
      <c r="A619" s="550"/>
      <c r="B619" s="552"/>
      <c r="C619" s="455"/>
      <c r="D619" s="521"/>
      <c r="E619" s="448"/>
      <c r="F619" s="93" t="s">
        <v>388</v>
      </c>
      <c r="G619" s="523" t="s">
        <v>393</v>
      </c>
      <c r="H619" s="523"/>
      <c r="I619" s="523"/>
      <c r="J619" s="523"/>
      <c r="K619" s="572"/>
      <c r="L619" s="444"/>
    </row>
    <row r="620" spans="1:12" ht="15.6" customHeight="1" x14ac:dyDescent="0.25">
      <c r="A620" s="550"/>
      <c r="B620" s="552"/>
      <c r="C620" s="455"/>
      <c r="D620" s="521"/>
      <c r="E620" s="448"/>
      <c r="F620" s="93" t="s">
        <v>562</v>
      </c>
      <c r="G620" s="523" t="s">
        <v>1024</v>
      </c>
      <c r="H620" s="523"/>
      <c r="I620" s="523"/>
      <c r="J620" s="523"/>
      <c r="K620" s="572"/>
      <c r="L620" s="444"/>
    </row>
    <row r="621" spans="1:12" ht="15.6" customHeight="1" x14ac:dyDescent="0.25">
      <c r="A621" s="550"/>
      <c r="B621" s="552"/>
      <c r="C621" s="455"/>
      <c r="D621" s="521"/>
      <c r="E621" s="448"/>
      <c r="F621" s="93" t="s">
        <v>1183</v>
      </c>
      <c r="G621" s="573" t="s">
        <v>1180</v>
      </c>
      <c r="H621" s="574"/>
      <c r="I621" s="574"/>
      <c r="J621" s="575"/>
      <c r="K621" s="572"/>
      <c r="L621" s="444"/>
    </row>
    <row r="622" spans="1:12" ht="15.6" customHeight="1" x14ac:dyDescent="0.25">
      <c r="A622" s="550"/>
      <c r="B622" s="552"/>
      <c r="C622" s="455"/>
      <c r="D622" s="521"/>
      <c r="E622" s="448"/>
      <c r="F622" s="93" t="s">
        <v>570</v>
      </c>
      <c r="G622" s="523" t="s">
        <v>613</v>
      </c>
      <c r="H622" s="523"/>
      <c r="I622" s="523"/>
      <c r="J622" s="523"/>
      <c r="K622" s="572"/>
      <c r="L622" s="444"/>
    </row>
    <row r="623" spans="1:12" ht="15.6" customHeight="1" x14ac:dyDescent="0.25">
      <c r="A623" s="550"/>
      <c r="B623" s="552"/>
      <c r="C623" s="455"/>
      <c r="D623" s="521"/>
      <c r="E623" s="448"/>
      <c r="F623" s="111" t="s">
        <v>84</v>
      </c>
      <c r="G623" s="526">
        <v>3.2</v>
      </c>
      <c r="H623" s="526"/>
      <c r="I623" s="526"/>
      <c r="J623" s="526"/>
      <c r="K623" s="572"/>
      <c r="L623" s="444"/>
    </row>
    <row r="624" spans="1:12" ht="15.75" customHeight="1" x14ac:dyDescent="0.25">
      <c r="A624" s="550"/>
      <c r="B624" s="553"/>
      <c r="C624" s="455"/>
      <c r="D624" s="521"/>
      <c r="E624" s="448"/>
      <c r="F624" s="96" t="s">
        <v>1016</v>
      </c>
      <c r="G624" s="454">
        <v>5</v>
      </c>
      <c r="H624" s="454"/>
      <c r="I624" s="454"/>
      <c r="J624" s="454"/>
      <c r="K624" s="572"/>
      <c r="L624" s="511"/>
    </row>
    <row r="625" spans="1:12" ht="15.75" customHeight="1" x14ac:dyDescent="0.25">
      <c r="A625" s="549">
        <v>6</v>
      </c>
      <c r="B625" s="551"/>
      <c r="C625" s="455" t="s">
        <v>1642</v>
      </c>
      <c r="D625" s="520"/>
      <c r="E625" s="448"/>
      <c r="F625" s="110" t="s">
        <v>81</v>
      </c>
      <c r="G625" s="524" t="s">
        <v>6</v>
      </c>
      <c r="H625" s="524"/>
      <c r="I625" s="524"/>
      <c r="J625" s="524"/>
      <c r="K625" s="560">
        <v>3</v>
      </c>
      <c r="L625" s="498">
        <v>33908</v>
      </c>
    </row>
    <row r="626" spans="1:12" ht="15.75" customHeight="1" x14ac:dyDescent="0.25">
      <c r="A626" s="550"/>
      <c r="B626" s="552"/>
      <c r="C626" s="455"/>
      <c r="D626" s="521"/>
      <c r="E626" s="448"/>
      <c r="F626" s="110" t="s">
        <v>80</v>
      </c>
      <c r="G626" s="469">
        <v>140</v>
      </c>
      <c r="H626" s="469"/>
      <c r="I626" s="469"/>
      <c r="J626" s="469"/>
      <c r="K626" s="502"/>
      <c r="L626" s="499"/>
    </row>
    <row r="627" spans="1:12" ht="15.75" customHeight="1" x14ac:dyDescent="0.25">
      <c r="A627" s="550"/>
      <c r="B627" s="552"/>
      <c r="C627" s="455"/>
      <c r="D627" s="521"/>
      <c r="E627" s="448"/>
      <c r="F627" s="110" t="s">
        <v>8</v>
      </c>
      <c r="G627" s="240">
        <v>3000</v>
      </c>
      <c r="H627" s="241">
        <v>4000</v>
      </c>
      <c r="I627" s="312">
        <v>5000</v>
      </c>
      <c r="J627" s="242">
        <v>6000</v>
      </c>
      <c r="K627" s="502"/>
      <c r="L627" s="499"/>
    </row>
    <row r="628" spans="1:12" ht="15.75" customHeight="1" x14ac:dyDescent="0.25">
      <c r="A628" s="550"/>
      <c r="B628" s="552"/>
      <c r="C628" s="455"/>
      <c r="D628" s="521"/>
      <c r="E628" s="448"/>
      <c r="F628" s="110" t="s">
        <v>817</v>
      </c>
      <c r="G628" s="243">
        <f>G626*114</f>
        <v>15960</v>
      </c>
      <c r="H628" s="244">
        <f>G626*128</f>
        <v>17920</v>
      </c>
      <c r="I628" s="313">
        <f>G626*143</f>
        <v>20020</v>
      </c>
      <c r="J628" s="245">
        <f>G626*148</f>
        <v>20720</v>
      </c>
      <c r="K628" s="502"/>
      <c r="L628" s="499"/>
    </row>
    <row r="629" spans="1:12" ht="15.75" customHeight="1" x14ac:dyDescent="0.25">
      <c r="A629" s="550"/>
      <c r="B629" s="552"/>
      <c r="C629" s="455"/>
      <c r="D629" s="521"/>
      <c r="E629" s="448"/>
      <c r="F629" s="110" t="s">
        <v>1269</v>
      </c>
      <c r="G629" s="451">
        <v>0.98</v>
      </c>
      <c r="H629" s="451"/>
      <c r="I629" s="451"/>
      <c r="J629" s="451"/>
      <c r="K629" s="502"/>
      <c r="L629" s="499"/>
    </row>
    <row r="630" spans="1:12" ht="15.75" customHeight="1" x14ac:dyDescent="0.25">
      <c r="A630" s="550"/>
      <c r="B630" s="552"/>
      <c r="C630" s="455"/>
      <c r="D630" s="521"/>
      <c r="E630" s="448"/>
      <c r="F630" s="93" t="s">
        <v>699</v>
      </c>
      <c r="G630" s="523" t="s">
        <v>700</v>
      </c>
      <c r="H630" s="523"/>
      <c r="I630" s="523"/>
      <c r="J630" s="523"/>
      <c r="K630" s="502"/>
      <c r="L630" s="499"/>
    </row>
    <row r="631" spans="1:12" ht="15.75" customHeight="1" x14ac:dyDescent="0.25">
      <c r="A631" s="550"/>
      <c r="B631" s="552"/>
      <c r="C631" s="455"/>
      <c r="D631" s="521"/>
      <c r="E631" s="448"/>
      <c r="F631" s="93" t="s">
        <v>1181</v>
      </c>
      <c r="G631" s="462" t="s">
        <v>1179</v>
      </c>
      <c r="H631" s="463"/>
      <c r="I631" s="463"/>
      <c r="J631" s="464"/>
      <c r="K631" s="502"/>
      <c r="L631" s="499"/>
    </row>
    <row r="632" spans="1:12" ht="15.75" customHeight="1" x14ac:dyDescent="0.25">
      <c r="A632" s="550"/>
      <c r="B632" s="552"/>
      <c r="C632" s="455"/>
      <c r="D632" s="521"/>
      <c r="E632" s="448"/>
      <c r="F632" s="110" t="s">
        <v>83</v>
      </c>
      <c r="G632" s="524">
        <v>66</v>
      </c>
      <c r="H632" s="524"/>
      <c r="I632" s="524"/>
      <c r="J632" s="524"/>
      <c r="K632" s="502"/>
      <c r="L632" s="499"/>
    </row>
    <row r="633" spans="1:12" ht="15.75" customHeight="1" x14ac:dyDescent="0.25">
      <c r="A633" s="550"/>
      <c r="B633" s="552"/>
      <c r="C633" s="455"/>
      <c r="D633" s="521"/>
      <c r="E633" s="448"/>
      <c r="F633" s="112" t="s">
        <v>396</v>
      </c>
      <c r="G633" s="523" t="s">
        <v>908</v>
      </c>
      <c r="H633" s="523"/>
      <c r="I633" s="523"/>
      <c r="J633" s="523"/>
      <c r="K633" s="502"/>
      <c r="L633" s="499"/>
    </row>
    <row r="634" spans="1:12" ht="15.75" customHeight="1" x14ac:dyDescent="0.25">
      <c r="A634" s="550"/>
      <c r="B634" s="552"/>
      <c r="C634" s="455"/>
      <c r="D634" s="521"/>
      <c r="E634" s="448"/>
      <c r="F634" s="110" t="s">
        <v>3</v>
      </c>
      <c r="G634" s="524" t="s">
        <v>214</v>
      </c>
      <c r="H634" s="524"/>
      <c r="I634" s="524"/>
      <c r="J634" s="524"/>
      <c r="K634" s="502"/>
      <c r="L634" s="499"/>
    </row>
    <row r="635" spans="1:12" ht="15.6" customHeight="1" x14ac:dyDescent="0.25">
      <c r="A635" s="550"/>
      <c r="B635" s="552"/>
      <c r="C635" s="455"/>
      <c r="D635" s="521"/>
      <c r="E635" s="448"/>
      <c r="F635" s="93" t="s">
        <v>379</v>
      </c>
      <c r="G635" s="523" t="s">
        <v>380</v>
      </c>
      <c r="H635" s="523"/>
      <c r="I635" s="523"/>
      <c r="J635" s="523"/>
      <c r="K635" s="502"/>
      <c r="L635" s="499"/>
    </row>
    <row r="636" spans="1:12" ht="15.6" customHeight="1" x14ac:dyDescent="0.25">
      <c r="A636" s="550"/>
      <c r="B636" s="552"/>
      <c r="C636" s="455"/>
      <c r="D636" s="521"/>
      <c r="E636" s="448"/>
      <c r="F636" s="93" t="s">
        <v>701</v>
      </c>
      <c r="G636" s="523">
        <v>100000</v>
      </c>
      <c r="H636" s="523"/>
      <c r="I636" s="523"/>
      <c r="J636" s="523"/>
      <c r="K636" s="502"/>
      <c r="L636" s="499"/>
    </row>
    <row r="637" spans="1:12" ht="15.6" customHeight="1" x14ac:dyDescent="0.25">
      <c r="A637" s="550"/>
      <c r="B637" s="552"/>
      <c r="C637" s="455"/>
      <c r="D637" s="521"/>
      <c r="E637" s="448"/>
      <c r="F637" s="93" t="s">
        <v>257</v>
      </c>
      <c r="G637" s="523" t="s">
        <v>391</v>
      </c>
      <c r="H637" s="523"/>
      <c r="I637" s="523"/>
      <c r="J637" s="523"/>
      <c r="K637" s="502"/>
      <c r="L637" s="499"/>
    </row>
    <row r="638" spans="1:12" ht="15.6" customHeight="1" x14ac:dyDescent="0.25">
      <c r="A638" s="550"/>
      <c r="B638" s="552"/>
      <c r="C638" s="455"/>
      <c r="D638" s="521"/>
      <c r="E638" s="448"/>
      <c r="F638" s="93" t="s">
        <v>376</v>
      </c>
      <c r="G638" s="523" t="s">
        <v>392</v>
      </c>
      <c r="H638" s="523"/>
      <c r="I638" s="523"/>
      <c r="J638" s="523"/>
      <c r="K638" s="502"/>
      <c r="L638" s="499"/>
    </row>
    <row r="639" spans="1:12" ht="15.6" customHeight="1" x14ac:dyDescent="0.25">
      <c r="A639" s="550"/>
      <c r="B639" s="552"/>
      <c r="C639" s="455"/>
      <c r="D639" s="521"/>
      <c r="E639" s="448"/>
      <c r="F639" s="93" t="s">
        <v>702</v>
      </c>
      <c r="G639" s="523" t="s">
        <v>709</v>
      </c>
      <c r="H639" s="523"/>
      <c r="I639" s="523"/>
      <c r="J639" s="523"/>
      <c r="K639" s="502"/>
      <c r="L639" s="499"/>
    </row>
    <row r="640" spans="1:12" ht="15.6" customHeight="1" x14ac:dyDescent="0.25">
      <c r="A640" s="550"/>
      <c r="B640" s="552"/>
      <c r="C640" s="455"/>
      <c r="D640" s="521"/>
      <c r="E640" s="448"/>
      <c r="F640" s="93" t="s">
        <v>381</v>
      </c>
      <c r="G640" s="523" t="s">
        <v>382</v>
      </c>
      <c r="H640" s="523"/>
      <c r="I640" s="523"/>
      <c r="J640" s="523"/>
      <c r="K640" s="502"/>
      <c r="L640" s="500"/>
    </row>
    <row r="641" spans="1:12" ht="15.6" customHeight="1" x14ac:dyDescent="0.25">
      <c r="A641" s="550"/>
      <c r="B641" s="552"/>
      <c r="C641" s="455"/>
      <c r="D641" s="521"/>
      <c r="E641" s="448"/>
      <c r="F641" s="94" t="s">
        <v>358</v>
      </c>
      <c r="G641" s="523" t="s">
        <v>900</v>
      </c>
      <c r="H641" s="523"/>
      <c r="I641" s="523"/>
      <c r="J641" s="523"/>
      <c r="K641" s="571">
        <v>5</v>
      </c>
      <c r="L641" s="443">
        <v>36282</v>
      </c>
    </row>
    <row r="642" spans="1:12" ht="15.6" customHeight="1" x14ac:dyDescent="0.25">
      <c r="A642" s="550"/>
      <c r="B642" s="552"/>
      <c r="C642" s="455"/>
      <c r="D642" s="521"/>
      <c r="E642" s="448"/>
      <c r="F642" s="93" t="s">
        <v>383</v>
      </c>
      <c r="G642" s="523" t="s">
        <v>384</v>
      </c>
      <c r="H642" s="523"/>
      <c r="I642" s="523"/>
      <c r="J642" s="523"/>
      <c r="K642" s="572"/>
      <c r="L642" s="444"/>
    </row>
    <row r="643" spans="1:12" ht="15.6" customHeight="1" x14ac:dyDescent="0.25">
      <c r="A643" s="550"/>
      <c r="B643" s="552"/>
      <c r="C643" s="455"/>
      <c r="D643" s="521"/>
      <c r="E643" s="448"/>
      <c r="F643" s="93" t="s">
        <v>389</v>
      </c>
      <c r="G643" s="523" t="s">
        <v>390</v>
      </c>
      <c r="H643" s="523"/>
      <c r="I643" s="523"/>
      <c r="J643" s="523"/>
      <c r="K643" s="572"/>
      <c r="L643" s="444"/>
    </row>
    <row r="644" spans="1:12" ht="15.6" customHeight="1" x14ac:dyDescent="0.25">
      <c r="A644" s="550"/>
      <c r="B644" s="552"/>
      <c r="C644" s="455"/>
      <c r="D644" s="521"/>
      <c r="E644" s="448"/>
      <c r="F644" s="93" t="s">
        <v>704</v>
      </c>
      <c r="G644" s="523" t="s">
        <v>705</v>
      </c>
      <c r="H644" s="523"/>
      <c r="I644" s="523"/>
      <c r="J644" s="523"/>
      <c r="K644" s="572"/>
      <c r="L644" s="444"/>
    </row>
    <row r="645" spans="1:12" ht="15.6" customHeight="1" x14ac:dyDescent="0.25">
      <c r="A645" s="550"/>
      <c r="B645" s="552"/>
      <c r="C645" s="455"/>
      <c r="D645" s="521"/>
      <c r="E645" s="448"/>
      <c r="F645" s="93" t="s">
        <v>706</v>
      </c>
      <c r="G645" s="523" t="s">
        <v>390</v>
      </c>
      <c r="H645" s="523"/>
      <c r="I645" s="523"/>
      <c r="J645" s="523"/>
      <c r="K645" s="572"/>
      <c r="L645" s="444"/>
    </row>
    <row r="646" spans="1:12" ht="15.6" customHeight="1" x14ac:dyDescent="0.25">
      <c r="A646" s="550"/>
      <c r="B646" s="552"/>
      <c r="C646" s="455"/>
      <c r="D646" s="521"/>
      <c r="E646" s="448"/>
      <c r="F646" s="93" t="s">
        <v>1271</v>
      </c>
      <c r="G646" s="523" t="s">
        <v>390</v>
      </c>
      <c r="H646" s="523"/>
      <c r="I646" s="523"/>
      <c r="J646" s="523"/>
      <c r="K646" s="572"/>
      <c r="L646" s="444"/>
    </row>
    <row r="647" spans="1:12" ht="15.6" customHeight="1" x14ac:dyDescent="0.25">
      <c r="A647" s="550"/>
      <c r="B647" s="552"/>
      <c r="C647" s="455"/>
      <c r="D647" s="521"/>
      <c r="E647" s="448"/>
      <c r="F647" s="93" t="s">
        <v>707</v>
      </c>
      <c r="G647" s="523" t="s">
        <v>911</v>
      </c>
      <c r="H647" s="523"/>
      <c r="I647" s="523"/>
      <c r="J647" s="523"/>
      <c r="K647" s="572"/>
      <c r="L647" s="444"/>
    </row>
    <row r="648" spans="1:12" ht="15.6" customHeight="1" x14ac:dyDescent="0.25">
      <c r="A648" s="550"/>
      <c r="B648" s="552"/>
      <c r="C648" s="455"/>
      <c r="D648" s="521"/>
      <c r="E648" s="448"/>
      <c r="F648" s="93" t="s">
        <v>708</v>
      </c>
      <c r="G648" s="523" t="s">
        <v>390</v>
      </c>
      <c r="H648" s="523"/>
      <c r="I648" s="523"/>
      <c r="J648" s="523"/>
      <c r="K648" s="572"/>
      <c r="L648" s="444"/>
    </row>
    <row r="649" spans="1:12" ht="15.6" customHeight="1" x14ac:dyDescent="0.25">
      <c r="A649" s="550"/>
      <c r="B649" s="552"/>
      <c r="C649" s="455"/>
      <c r="D649" s="521"/>
      <c r="E649" s="448"/>
      <c r="F649" s="93" t="s">
        <v>377</v>
      </c>
      <c r="G649" s="523" t="s">
        <v>387</v>
      </c>
      <c r="H649" s="523"/>
      <c r="I649" s="523"/>
      <c r="J649" s="523"/>
      <c r="K649" s="572"/>
      <c r="L649" s="444"/>
    </row>
    <row r="650" spans="1:12" ht="15.6" customHeight="1" x14ac:dyDescent="0.25">
      <c r="A650" s="550"/>
      <c r="B650" s="552"/>
      <c r="C650" s="455"/>
      <c r="D650" s="521"/>
      <c r="E650" s="448"/>
      <c r="F650" s="93" t="s">
        <v>388</v>
      </c>
      <c r="G650" s="523" t="s">
        <v>393</v>
      </c>
      <c r="H650" s="523"/>
      <c r="I650" s="523"/>
      <c r="J650" s="523"/>
      <c r="K650" s="572"/>
      <c r="L650" s="444"/>
    </row>
    <row r="651" spans="1:12" ht="15.6" customHeight="1" x14ac:dyDescent="0.25">
      <c r="A651" s="550"/>
      <c r="B651" s="552"/>
      <c r="C651" s="455"/>
      <c r="D651" s="521"/>
      <c r="E651" s="448"/>
      <c r="F651" s="93" t="s">
        <v>562</v>
      </c>
      <c r="G651" s="523" t="s">
        <v>1024</v>
      </c>
      <c r="H651" s="523"/>
      <c r="I651" s="523"/>
      <c r="J651" s="523"/>
      <c r="K651" s="572"/>
      <c r="L651" s="444"/>
    </row>
    <row r="652" spans="1:12" ht="15.6" customHeight="1" x14ac:dyDescent="0.25">
      <c r="A652" s="550"/>
      <c r="B652" s="552"/>
      <c r="C652" s="455"/>
      <c r="D652" s="521"/>
      <c r="E652" s="448"/>
      <c r="F652" s="93" t="s">
        <v>1183</v>
      </c>
      <c r="G652" s="573" t="s">
        <v>1180</v>
      </c>
      <c r="H652" s="574"/>
      <c r="I652" s="574"/>
      <c r="J652" s="575"/>
      <c r="K652" s="572"/>
      <c r="L652" s="444"/>
    </row>
    <row r="653" spans="1:12" ht="15.6" customHeight="1" x14ac:dyDescent="0.25">
      <c r="A653" s="550"/>
      <c r="B653" s="552"/>
      <c r="C653" s="455"/>
      <c r="D653" s="521"/>
      <c r="E653" s="448"/>
      <c r="F653" s="93" t="s">
        <v>570</v>
      </c>
      <c r="G653" s="523" t="s">
        <v>613</v>
      </c>
      <c r="H653" s="523"/>
      <c r="I653" s="523"/>
      <c r="J653" s="523"/>
      <c r="K653" s="572"/>
      <c r="L653" s="444"/>
    </row>
    <row r="654" spans="1:12" ht="15.6" customHeight="1" x14ac:dyDescent="0.25">
      <c r="A654" s="550"/>
      <c r="B654" s="552"/>
      <c r="C654" s="455"/>
      <c r="D654" s="521"/>
      <c r="E654" s="448"/>
      <c r="F654" s="111" t="s">
        <v>84</v>
      </c>
      <c r="G654" s="526">
        <v>3.2</v>
      </c>
      <c r="H654" s="526"/>
      <c r="I654" s="526"/>
      <c r="J654" s="526"/>
      <c r="K654" s="572"/>
      <c r="L654" s="444"/>
    </row>
    <row r="655" spans="1:12" ht="15.75" customHeight="1" x14ac:dyDescent="0.25">
      <c r="A655" s="550"/>
      <c r="B655" s="553"/>
      <c r="C655" s="455"/>
      <c r="D655" s="521"/>
      <c r="E655" s="448"/>
      <c r="F655" s="96" t="s">
        <v>1016</v>
      </c>
      <c r="G655" s="454">
        <v>5</v>
      </c>
      <c r="H655" s="454"/>
      <c r="I655" s="454"/>
      <c r="J655" s="454"/>
      <c r="K655" s="572"/>
      <c r="L655" s="511"/>
    </row>
    <row r="656" spans="1:12" ht="15.75" customHeight="1" x14ac:dyDescent="0.25">
      <c r="A656" s="549">
        <v>7</v>
      </c>
      <c r="B656" s="551"/>
      <c r="C656" s="455" t="s">
        <v>1643</v>
      </c>
      <c r="D656" s="520"/>
      <c r="E656" s="448"/>
      <c r="F656" s="110" t="s">
        <v>81</v>
      </c>
      <c r="G656" s="524" t="s">
        <v>6</v>
      </c>
      <c r="H656" s="524"/>
      <c r="I656" s="524"/>
      <c r="J656" s="524"/>
      <c r="K656" s="560">
        <v>3</v>
      </c>
      <c r="L656" s="498">
        <v>39087</v>
      </c>
    </row>
    <row r="657" spans="1:12" ht="15.75" customHeight="1" x14ac:dyDescent="0.25">
      <c r="A657" s="550"/>
      <c r="B657" s="552"/>
      <c r="C657" s="455"/>
      <c r="D657" s="521"/>
      <c r="E657" s="448"/>
      <c r="F657" s="110" t="s">
        <v>80</v>
      </c>
      <c r="G657" s="469">
        <v>178</v>
      </c>
      <c r="H657" s="469"/>
      <c r="I657" s="469"/>
      <c r="J657" s="469"/>
      <c r="K657" s="502"/>
      <c r="L657" s="499"/>
    </row>
    <row r="658" spans="1:12" ht="15.75" customHeight="1" x14ac:dyDescent="0.25">
      <c r="A658" s="550"/>
      <c r="B658" s="552"/>
      <c r="C658" s="455"/>
      <c r="D658" s="521"/>
      <c r="E658" s="448"/>
      <c r="F658" s="110" t="s">
        <v>8</v>
      </c>
      <c r="G658" s="240">
        <v>3000</v>
      </c>
      <c r="H658" s="241">
        <v>4000</v>
      </c>
      <c r="I658" s="312">
        <v>5000</v>
      </c>
      <c r="J658" s="242">
        <v>6000</v>
      </c>
      <c r="K658" s="502"/>
      <c r="L658" s="499"/>
    </row>
    <row r="659" spans="1:12" ht="15.75" customHeight="1" x14ac:dyDescent="0.25">
      <c r="A659" s="550"/>
      <c r="B659" s="552"/>
      <c r="C659" s="455"/>
      <c r="D659" s="521"/>
      <c r="E659" s="448"/>
      <c r="F659" s="110" t="s">
        <v>817</v>
      </c>
      <c r="G659" s="243">
        <f>G657*114</f>
        <v>20292</v>
      </c>
      <c r="H659" s="244">
        <f>G657*128</f>
        <v>22784</v>
      </c>
      <c r="I659" s="313">
        <f>G657*143</f>
        <v>25454</v>
      </c>
      <c r="J659" s="245">
        <f>G657*148</f>
        <v>26344</v>
      </c>
      <c r="K659" s="502"/>
      <c r="L659" s="499"/>
    </row>
    <row r="660" spans="1:12" ht="15.75" customHeight="1" x14ac:dyDescent="0.25">
      <c r="A660" s="550"/>
      <c r="B660" s="552"/>
      <c r="C660" s="455"/>
      <c r="D660" s="521"/>
      <c r="E660" s="448"/>
      <c r="F660" s="110" t="s">
        <v>1269</v>
      </c>
      <c r="G660" s="451">
        <v>0.98</v>
      </c>
      <c r="H660" s="451"/>
      <c r="I660" s="451"/>
      <c r="J660" s="451"/>
      <c r="K660" s="502"/>
      <c r="L660" s="499"/>
    </row>
    <row r="661" spans="1:12" ht="15.75" customHeight="1" x14ac:dyDescent="0.25">
      <c r="A661" s="550"/>
      <c r="B661" s="552"/>
      <c r="C661" s="455"/>
      <c r="D661" s="521"/>
      <c r="E661" s="448"/>
      <c r="F661" s="93" t="s">
        <v>699</v>
      </c>
      <c r="G661" s="523" t="s">
        <v>700</v>
      </c>
      <c r="H661" s="523"/>
      <c r="I661" s="523"/>
      <c r="J661" s="523"/>
      <c r="K661" s="502"/>
      <c r="L661" s="499"/>
    </row>
    <row r="662" spans="1:12" ht="15.75" customHeight="1" x14ac:dyDescent="0.25">
      <c r="A662" s="550"/>
      <c r="B662" s="552"/>
      <c r="C662" s="455"/>
      <c r="D662" s="521"/>
      <c r="E662" s="448"/>
      <c r="F662" s="93" t="s">
        <v>1181</v>
      </c>
      <c r="G662" s="462" t="s">
        <v>1179</v>
      </c>
      <c r="H662" s="463"/>
      <c r="I662" s="463"/>
      <c r="J662" s="464"/>
      <c r="K662" s="502"/>
      <c r="L662" s="499"/>
    </row>
    <row r="663" spans="1:12" ht="15.75" customHeight="1" x14ac:dyDescent="0.25">
      <c r="A663" s="550"/>
      <c r="B663" s="552"/>
      <c r="C663" s="455"/>
      <c r="D663" s="521"/>
      <c r="E663" s="448"/>
      <c r="F663" s="110" t="s">
        <v>83</v>
      </c>
      <c r="G663" s="524">
        <v>66</v>
      </c>
      <c r="H663" s="524"/>
      <c r="I663" s="524"/>
      <c r="J663" s="524"/>
      <c r="K663" s="502"/>
      <c r="L663" s="499"/>
    </row>
    <row r="664" spans="1:12" ht="15.75" customHeight="1" x14ac:dyDescent="0.25">
      <c r="A664" s="550"/>
      <c r="B664" s="552"/>
      <c r="C664" s="455"/>
      <c r="D664" s="521"/>
      <c r="E664" s="448"/>
      <c r="F664" s="112" t="s">
        <v>396</v>
      </c>
      <c r="G664" s="523" t="s">
        <v>908</v>
      </c>
      <c r="H664" s="523"/>
      <c r="I664" s="523"/>
      <c r="J664" s="523"/>
      <c r="K664" s="502"/>
      <c r="L664" s="499"/>
    </row>
    <row r="665" spans="1:12" ht="15.75" customHeight="1" x14ac:dyDescent="0.25">
      <c r="A665" s="550"/>
      <c r="B665" s="552"/>
      <c r="C665" s="455"/>
      <c r="D665" s="521"/>
      <c r="E665" s="448"/>
      <c r="F665" s="110" t="s">
        <v>3</v>
      </c>
      <c r="G665" s="524" t="s">
        <v>215</v>
      </c>
      <c r="H665" s="524"/>
      <c r="I665" s="524"/>
      <c r="J665" s="524"/>
      <c r="K665" s="502"/>
      <c r="L665" s="499"/>
    </row>
    <row r="666" spans="1:12" ht="15.6" customHeight="1" x14ac:dyDescent="0.25">
      <c r="A666" s="550"/>
      <c r="B666" s="552"/>
      <c r="C666" s="455"/>
      <c r="D666" s="521"/>
      <c r="E666" s="448"/>
      <c r="F666" s="93" t="s">
        <v>379</v>
      </c>
      <c r="G666" s="523" t="s">
        <v>380</v>
      </c>
      <c r="H666" s="523"/>
      <c r="I666" s="523"/>
      <c r="J666" s="523"/>
      <c r="K666" s="502"/>
      <c r="L666" s="499"/>
    </row>
    <row r="667" spans="1:12" ht="15.6" customHeight="1" x14ac:dyDescent="0.25">
      <c r="A667" s="550"/>
      <c r="B667" s="552"/>
      <c r="C667" s="455"/>
      <c r="D667" s="521"/>
      <c r="E667" s="448"/>
      <c r="F667" s="93" t="s">
        <v>701</v>
      </c>
      <c r="G667" s="523">
        <v>100000</v>
      </c>
      <c r="H667" s="523"/>
      <c r="I667" s="523"/>
      <c r="J667" s="523"/>
      <c r="K667" s="502"/>
      <c r="L667" s="499"/>
    </row>
    <row r="668" spans="1:12" ht="15.6" customHeight="1" x14ac:dyDescent="0.25">
      <c r="A668" s="550"/>
      <c r="B668" s="552"/>
      <c r="C668" s="455"/>
      <c r="D668" s="521"/>
      <c r="E668" s="448"/>
      <c r="F668" s="93" t="s">
        <v>257</v>
      </c>
      <c r="G668" s="523" t="s">
        <v>391</v>
      </c>
      <c r="H668" s="523"/>
      <c r="I668" s="523"/>
      <c r="J668" s="523"/>
      <c r="K668" s="502"/>
      <c r="L668" s="499"/>
    </row>
    <row r="669" spans="1:12" ht="15.6" customHeight="1" x14ac:dyDescent="0.25">
      <c r="A669" s="550"/>
      <c r="B669" s="552"/>
      <c r="C669" s="455"/>
      <c r="D669" s="521"/>
      <c r="E669" s="448"/>
      <c r="F669" s="93" t="s">
        <v>376</v>
      </c>
      <c r="G669" s="523" t="s">
        <v>392</v>
      </c>
      <c r="H669" s="523"/>
      <c r="I669" s="523"/>
      <c r="J669" s="523"/>
      <c r="K669" s="502"/>
      <c r="L669" s="499"/>
    </row>
    <row r="670" spans="1:12" ht="15.6" customHeight="1" x14ac:dyDescent="0.25">
      <c r="A670" s="550"/>
      <c r="B670" s="552"/>
      <c r="C670" s="455"/>
      <c r="D670" s="521"/>
      <c r="E670" s="448"/>
      <c r="F670" s="93" t="s">
        <v>702</v>
      </c>
      <c r="G670" s="523" t="s">
        <v>709</v>
      </c>
      <c r="H670" s="523"/>
      <c r="I670" s="523"/>
      <c r="J670" s="523"/>
      <c r="K670" s="502"/>
      <c r="L670" s="499"/>
    </row>
    <row r="671" spans="1:12" ht="15.6" customHeight="1" x14ac:dyDescent="0.25">
      <c r="A671" s="550"/>
      <c r="B671" s="552"/>
      <c r="C671" s="455"/>
      <c r="D671" s="521"/>
      <c r="E671" s="448"/>
      <c r="F671" s="93" t="s">
        <v>381</v>
      </c>
      <c r="G671" s="523" t="s">
        <v>382</v>
      </c>
      <c r="H671" s="523"/>
      <c r="I671" s="523"/>
      <c r="J671" s="523"/>
      <c r="K671" s="502"/>
      <c r="L671" s="500"/>
    </row>
    <row r="672" spans="1:12" ht="15.6" customHeight="1" x14ac:dyDescent="0.25">
      <c r="A672" s="550"/>
      <c r="B672" s="552"/>
      <c r="C672" s="455"/>
      <c r="D672" s="521"/>
      <c r="E672" s="448"/>
      <c r="F672" s="94" t="s">
        <v>358</v>
      </c>
      <c r="G672" s="523" t="s">
        <v>900</v>
      </c>
      <c r="H672" s="523"/>
      <c r="I672" s="523"/>
      <c r="J672" s="523"/>
      <c r="K672" s="571">
        <v>5</v>
      </c>
      <c r="L672" s="443">
        <v>41823</v>
      </c>
    </row>
    <row r="673" spans="1:12" ht="15.6" customHeight="1" x14ac:dyDescent="0.25">
      <c r="A673" s="550"/>
      <c r="B673" s="552"/>
      <c r="C673" s="455"/>
      <c r="D673" s="521"/>
      <c r="E673" s="448"/>
      <c r="F673" s="93" t="s">
        <v>383</v>
      </c>
      <c r="G673" s="523" t="s">
        <v>384</v>
      </c>
      <c r="H673" s="523"/>
      <c r="I673" s="523"/>
      <c r="J673" s="523"/>
      <c r="K673" s="572"/>
      <c r="L673" s="444"/>
    </row>
    <row r="674" spans="1:12" ht="15.6" customHeight="1" x14ac:dyDescent="0.25">
      <c r="A674" s="550"/>
      <c r="B674" s="552"/>
      <c r="C674" s="455"/>
      <c r="D674" s="521"/>
      <c r="E674" s="448"/>
      <c r="F674" s="93" t="s">
        <v>389</v>
      </c>
      <c r="G674" s="523" t="s">
        <v>390</v>
      </c>
      <c r="H674" s="523"/>
      <c r="I674" s="523"/>
      <c r="J674" s="523"/>
      <c r="K674" s="572"/>
      <c r="L674" s="444"/>
    </row>
    <row r="675" spans="1:12" ht="15.6" customHeight="1" x14ac:dyDescent="0.25">
      <c r="A675" s="550"/>
      <c r="B675" s="552"/>
      <c r="C675" s="455"/>
      <c r="D675" s="521"/>
      <c r="E675" s="448"/>
      <c r="F675" s="93" t="s">
        <v>704</v>
      </c>
      <c r="G675" s="523" t="s">
        <v>705</v>
      </c>
      <c r="H675" s="523"/>
      <c r="I675" s="523"/>
      <c r="J675" s="523"/>
      <c r="K675" s="572"/>
      <c r="L675" s="444"/>
    </row>
    <row r="676" spans="1:12" ht="15.6" customHeight="1" x14ac:dyDescent="0.25">
      <c r="A676" s="550"/>
      <c r="B676" s="552"/>
      <c r="C676" s="455"/>
      <c r="D676" s="521"/>
      <c r="E676" s="448"/>
      <c r="F676" s="93" t="s">
        <v>706</v>
      </c>
      <c r="G676" s="523" t="s">
        <v>390</v>
      </c>
      <c r="H676" s="523"/>
      <c r="I676" s="523"/>
      <c r="J676" s="523"/>
      <c r="K676" s="572"/>
      <c r="L676" s="444"/>
    </row>
    <row r="677" spans="1:12" ht="15.6" customHeight="1" x14ac:dyDescent="0.25">
      <c r="A677" s="550"/>
      <c r="B677" s="552"/>
      <c r="C677" s="455"/>
      <c r="D677" s="521"/>
      <c r="E677" s="448"/>
      <c r="F677" s="93" t="s">
        <v>1271</v>
      </c>
      <c r="G677" s="523" t="s">
        <v>390</v>
      </c>
      <c r="H677" s="523"/>
      <c r="I677" s="523"/>
      <c r="J677" s="523"/>
      <c r="K677" s="572"/>
      <c r="L677" s="444"/>
    </row>
    <row r="678" spans="1:12" ht="15.6" customHeight="1" x14ac:dyDescent="0.25">
      <c r="A678" s="550"/>
      <c r="B678" s="552"/>
      <c r="C678" s="455"/>
      <c r="D678" s="521"/>
      <c r="E678" s="448"/>
      <c r="F678" s="93" t="s">
        <v>707</v>
      </c>
      <c r="G678" s="523" t="s">
        <v>911</v>
      </c>
      <c r="H678" s="523"/>
      <c r="I678" s="523"/>
      <c r="J678" s="523"/>
      <c r="K678" s="572"/>
      <c r="L678" s="444"/>
    </row>
    <row r="679" spans="1:12" ht="15.6" customHeight="1" x14ac:dyDescent="0.25">
      <c r="A679" s="550"/>
      <c r="B679" s="552"/>
      <c r="C679" s="455"/>
      <c r="D679" s="521"/>
      <c r="E679" s="448"/>
      <c r="F679" s="93" t="s">
        <v>708</v>
      </c>
      <c r="G679" s="523" t="s">
        <v>390</v>
      </c>
      <c r="H679" s="523"/>
      <c r="I679" s="523"/>
      <c r="J679" s="523"/>
      <c r="K679" s="572"/>
      <c r="L679" s="444"/>
    </row>
    <row r="680" spans="1:12" ht="15.6" customHeight="1" x14ac:dyDescent="0.25">
      <c r="A680" s="550"/>
      <c r="B680" s="552"/>
      <c r="C680" s="455"/>
      <c r="D680" s="521"/>
      <c r="E680" s="448"/>
      <c r="F680" s="93" t="s">
        <v>377</v>
      </c>
      <c r="G680" s="523" t="s">
        <v>387</v>
      </c>
      <c r="H680" s="523"/>
      <c r="I680" s="523"/>
      <c r="J680" s="523"/>
      <c r="K680" s="572"/>
      <c r="L680" s="444"/>
    </row>
    <row r="681" spans="1:12" ht="15.6" customHeight="1" x14ac:dyDescent="0.25">
      <c r="A681" s="550"/>
      <c r="B681" s="552"/>
      <c r="C681" s="455"/>
      <c r="D681" s="521"/>
      <c r="E681" s="448"/>
      <c r="F681" s="93" t="s">
        <v>388</v>
      </c>
      <c r="G681" s="523" t="s">
        <v>393</v>
      </c>
      <c r="H681" s="523"/>
      <c r="I681" s="523"/>
      <c r="J681" s="523"/>
      <c r="K681" s="572"/>
      <c r="L681" s="444"/>
    </row>
    <row r="682" spans="1:12" ht="15.6" customHeight="1" x14ac:dyDescent="0.25">
      <c r="A682" s="550"/>
      <c r="B682" s="552"/>
      <c r="C682" s="455"/>
      <c r="D682" s="521"/>
      <c r="E682" s="448"/>
      <c r="F682" s="93" t="s">
        <v>562</v>
      </c>
      <c r="G682" s="523" t="s">
        <v>1024</v>
      </c>
      <c r="H682" s="523"/>
      <c r="I682" s="523"/>
      <c r="J682" s="523"/>
      <c r="K682" s="572"/>
      <c r="L682" s="444"/>
    </row>
    <row r="683" spans="1:12" ht="15.6" customHeight="1" x14ac:dyDescent="0.25">
      <c r="A683" s="550"/>
      <c r="B683" s="552"/>
      <c r="C683" s="455"/>
      <c r="D683" s="521"/>
      <c r="E683" s="448"/>
      <c r="F683" s="93" t="s">
        <v>1183</v>
      </c>
      <c r="G683" s="573" t="s">
        <v>1180</v>
      </c>
      <c r="H683" s="574"/>
      <c r="I683" s="574"/>
      <c r="J683" s="575"/>
      <c r="K683" s="572"/>
      <c r="L683" s="444"/>
    </row>
    <row r="684" spans="1:12" ht="15.6" customHeight="1" x14ac:dyDescent="0.25">
      <c r="A684" s="550"/>
      <c r="B684" s="552"/>
      <c r="C684" s="455"/>
      <c r="D684" s="521"/>
      <c r="E684" s="448"/>
      <c r="F684" s="93" t="s">
        <v>570</v>
      </c>
      <c r="G684" s="523" t="s">
        <v>613</v>
      </c>
      <c r="H684" s="523"/>
      <c r="I684" s="523"/>
      <c r="J684" s="523"/>
      <c r="K684" s="572"/>
      <c r="L684" s="444"/>
    </row>
    <row r="685" spans="1:12" ht="15.6" customHeight="1" x14ac:dyDescent="0.25">
      <c r="A685" s="550"/>
      <c r="B685" s="552"/>
      <c r="C685" s="455"/>
      <c r="D685" s="521"/>
      <c r="E685" s="448"/>
      <c r="F685" s="111" t="s">
        <v>84</v>
      </c>
      <c r="G685" s="526">
        <v>4.8</v>
      </c>
      <c r="H685" s="526"/>
      <c r="I685" s="526"/>
      <c r="J685" s="526"/>
      <c r="K685" s="572"/>
      <c r="L685" s="444"/>
    </row>
    <row r="686" spans="1:12" ht="15.75" customHeight="1" x14ac:dyDescent="0.25">
      <c r="A686" s="550"/>
      <c r="B686" s="553"/>
      <c r="C686" s="455"/>
      <c r="D686" s="521"/>
      <c r="E686" s="448"/>
      <c r="F686" s="96" t="s">
        <v>1016</v>
      </c>
      <c r="G686" s="454">
        <v>5</v>
      </c>
      <c r="H686" s="454"/>
      <c r="I686" s="454"/>
      <c r="J686" s="454"/>
      <c r="K686" s="572"/>
      <c r="L686" s="511"/>
    </row>
    <row r="687" spans="1:12" ht="15.75" customHeight="1" x14ac:dyDescent="0.25">
      <c r="A687" s="549">
        <v>8</v>
      </c>
      <c r="B687" s="551"/>
      <c r="C687" s="455" t="s">
        <v>1644</v>
      </c>
      <c r="D687" s="544"/>
      <c r="E687" s="448"/>
      <c r="F687" s="110" t="s">
        <v>81</v>
      </c>
      <c r="G687" s="524" t="s">
        <v>6</v>
      </c>
      <c r="H687" s="524"/>
      <c r="I687" s="524"/>
      <c r="J687" s="524"/>
      <c r="K687" s="560">
        <v>3</v>
      </c>
      <c r="L687" s="498">
        <v>42385</v>
      </c>
    </row>
    <row r="688" spans="1:12" ht="15.75" customHeight="1" x14ac:dyDescent="0.25">
      <c r="A688" s="550"/>
      <c r="B688" s="552"/>
      <c r="C688" s="455"/>
      <c r="D688" s="545"/>
      <c r="E688" s="448"/>
      <c r="F688" s="110" t="s">
        <v>80</v>
      </c>
      <c r="G688" s="469">
        <v>208</v>
      </c>
      <c r="H688" s="469"/>
      <c r="I688" s="469"/>
      <c r="J688" s="469"/>
      <c r="K688" s="581"/>
      <c r="L688" s="499"/>
    </row>
    <row r="689" spans="1:12" ht="15.75" customHeight="1" x14ac:dyDescent="0.25">
      <c r="A689" s="550"/>
      <c r="B689" s="552"/>
      <c r="C689" s="455"/>
      <c r="D689" s="545"/>
      <c r="E689" s="448"/>
      <c r="F689" s="110" t="s">
        <v>8</v>
      </c>
      <c r="G689" s="240">
        <v>3000</v>
      </c>
      <c r="H689" s="241">
        <v>4000</v>
      </c>
      <c r="I689" s="312">
        <v>5000</v>
      </c>
      <c r="J689" s="242">
        <v>6000</v>
      </c>
      <c r="K689" s="581"/>
      <c r="L689" s="499"/>
    </row>
    <row r="690" spans="1:12" ht="15.75" customHeight="1" x14ac:dyDescent="0.25">
      <c r="A690" s="550"/>
      <c r="B690" s="552"/>
      <c r="C690" s="455"/>
      <c r="D690" s="545"/>
      <c r="E690" s="448"/>
      <c r="F690" s="110" t="s">
        <v>817</v>
      </c>
      <c r="G690" s="243">
        <f>G688*114</f>
        <v>23712</v>
      </c>
      <c r="H690" s="244">
        <f>G688*128</f>
        <v>26624</v>
      </c>
      <c r="I690" s="313">
        <f>G688*143</f>
        <v>29744</v>
      </c>
      <c r="J690" s="245">
        <f>G688*148</f>
        <v>30784</v>
      </c>
      <c r="K690" s="581"/>
      <c r="L690" s="499"/>
    </row>
    <row r="691" spans="1:12" ht="15.75" customHeight="1" x14ac:dyDescent="0.25">
      <c r="A691" s="550"/>
      <c r="B691" s="552"/>
      <c r="C691" s="455"/>
      <c r="D691" s="545"/>
      <c r="E691" s="448"/>
      <c r="F691" s="110" t="s">
        <v>1269</v>
      </c>
      <c r="G691" s="451">
        <v>0.98</v>
      </c>
      <c r="H691" s="451"/>
      <c r="I691" s="451"/>
      <c r="J691" s="451"/>
      <c r="K691" s="581"/>
      <c r="L691" s="499"/>
    </row>
    <row r="692" spans="1:12" ht="15.75" customHeight="1" x14ac:dyDescent="0.25">
      <c r="A692" s="550"/>
      <c r="B692" s="552"/>
      <c r="C692" s="455"/>
      <c r="D692" s="545"/>
      <c r="E692" s="448"/>
      <c r="F692" s="93" t="s">
        <v>699</v>
      </c>
      <c r="G692" s="523" t="s">
        <v>700</v>
      </c>
      <c r="H692" s="523"/>
      <c r="I692" s="523"/>
      <c r="J692" s="523"/>
      <c r="K692" s="581"/>
      <c r="L692" s="499"/>
    </row>
    <row r="693" spans="1:12" ht="15.75" customHeight="1" x14ac:dyDescent="0.25">
      <c r="A693" s="550"/>
      <c r="B693" s="552"/>
      <c r="C693" s="455"/>
      <c r="D693" s="545"/>
      <c r="E693" s="448"/>
      <c r="F693" s="93" t="s">
        <v>1181</v>
      </c>
      <c r="G693" s="462" t="s">
        <v>1179</v>
      </c>
      <c r="H693" s="463"/>
      <c r="I693" s="463"/>
      <c r="J693" s="464"/>
      <c r="K693" s="581"/>
      <c r="L693" s="499"/>
    </row>
    <row r="694" spans="1:12" ht="15.75" customHeight="1" x14ac:dyDescent="0.25">
      <c r="A694" s="550"/>
      <c r="B694" s="552"/>
      <c r="C694" s="455"/>
      <c r="D694" s="545"/>
      <c r="E694" s="448"/>
      <c r="F694" s="110" t="s">
        <v>83</v>
      </c>
      <c r="G694" s="524">
        <v>66</v>
      </c>
      <c r="H694" s="524"/>
      <c r="I694" s="524"/>
      <c r="J694" s="524"/>
      <c r="K694" s="581"/>
      <c r="L694" s="499"/>
    </row>
    <row r="695" spans="1:12" ht="15.75" customHeight="1" x14ac:dyDescent="0.25">
      <c r="A695" s="550"/>
      <c r="B695" s="552"/>
      <c r="C695" s="455"/>
      <c r="D695" s="545"/>
      <c r="E695" s="448"/>
      <c r="F695" s="112" t="s">
        <v>396</v>
      </c>
      <c r="G695" s="523" t="s">
        <v>908</v>
      </c>
      <c r="H695" s="523"/>
      <c r="I695" s="523"/>
      <c r="J695" s="523"/>
      <c r="K695" s="581"/>
      <c r="L695" s="499"/>
    </row>
    <row r="696" spans="1:12" ht="15.75" customHeight="1" x14ac:dyDescent="0.25">
      <c r="A696" s="550"/>
      <c r="B696" s="552"/>
      <c r="C696" s="455"/>
      <c r="D696" s="545"/>
      <c r="E696" s="448"/>
      <c r="F696" s="110" t="s">
        <v>3</v>
      </c>
      <c r="G696" s="524" t="s">
        <v>216</v>
      </c>
      <c r="H696" s="524"/>
      <c r="I696" s="524"/>
      <c r="J696" s="524"/>
      <c r="K696" s="581"/>
      <c r="L696" s="499"/>
    </row>
    <row r="697" spans="1:12" ht="15.6" customHeight="1" x14ac:dyDescent="0.25">
      <c r="A697" s="550"/>
      <c r="B697" s="552"/>
      <c r="C697" s="455"/>
      <c r="D697" s="545"/>
      <c r="E697" s="448"/>
      <c r="F697" s="93" t="s">
        <v>379</v>
      </c>
      <c r="G697" s="523" t="s">
        <v>380</v>
      </c>
      <c r="H697" s="523"/>
      <c r="I697" s="523"/>
      <c r="J697" s="523"/>
      <c r="K697" s="581"/>
      <c r="L697" s="499"/>
    </row>
    <row r="698" spans="1:12" ht="15.6" customHeight="1" x14ac:dyDescent="0.25">
      <c r="A698" s="550"/>
      <c r="B698" s="552"/>
      <c r="C698" s="455"/>
      <c r="D698" s="545"/>
      <c r="E698" s="448"/>
      <c r="F698" s="93" t="s">
        <v>701</v>
      </c>
      <c r="G698" s="523">
        <v>100000</v>
      </c>
      <c r="H698" s="523"/>
      <c r="I698" s="523"/>
      <c r="J698" s="523"/>
      <c r="K698" s="581"/>
      <c r="L698" s="499"/>
    </row>
    <row r="699" spans="1:12" ht="15.6" customHeight="1" x14ac:dyDescent="0.25">
      <c r="A699" s="550"/>
      <c r="B699" s="552"/>
      <c r="C699" s="455"/>
      <c r="D699" s="545"/>
      <c r="E699" s="448"/>
      <c r="F699" s="93" t="s">
        <v>257</v>
      </c>
      <c r="G699" s="523" t="s">
        <v>391</v>
      </c>
      <c r="H699" s="523"/>
      <c r="I699" s="523"/>
      <c r="J699" s="523"/>
      <c r="K699" s="581"/>
      <c r="L699" s="499"/>
    </row>
    <row r="700" spans="1:12" ht="15.6" customHeight="1" x14ac:dyDescent="0.25">
      <c r="A700" s="550"/>
      <c r="B700" s="552"/>
      <c r="C700" s="455"/>
      <c r="D700" s="545"/>
      <c r="E700" s="448"/>
      <c r="F700" s="93" t="s">
        <v>376</v>
      </c>
      <c r="G700" s="523" t="s">
        <v>392</v>
      </c>
      <c r="H700" s="523"/>
      <c r="I700" s="523"/>
      <c r="J700" s="523"/>
      <c r="K700" s="581"/>
      <c r="L700" s="499"/>
    </row>
    <row r="701" spans="1:12" ht="15.6" customHeight="1" x14ac:dyDescent="0.25">
      <c r="A701" s="550"/>
      <c r="B701" s="552"/>
      <c r="C701" s="455"/>
      <c r="D701" s="545"/>
      <c r="E701" s="448"/>
      <c r="F701" s="93" t="s">
        <v>702</v>
      </c>
      <c r="G701" s="523" t="s">
        <v>709</v>
      </c>
      <c r="H701" s="523"/>
      <c r="I701" s="523"/>
      <c r="J701" s="523"/>
      <c r="K701" s="581"/>
      <c r="L701" s="499"/>
    </row>
    <row r="702" spans="1:12" ht="15.6" customHeight="1" x14ac:dyDescent="0.25">
      <c r="A702" s="550"/>
      <c r="B702" s="552"/>
      <c r="C702" s="455"/>
      <c r="D702" s="545"/>
      <c r="E702" s="448"/>
      <c r="F702" s="93" t="s">
        <v>381</v>
      </c>
      <c r="G702" s="523" t="s">
        <v>382</v>
      </c>
      <c r="H702" s="523"/>
      <c r="I702" s="523"/>
      <c r="J702" s="523"/>
      <c r="K702" s="581"/>
      <c r="L702" s="500"/>
    </row>
    <row r="703" spans="1:12" ht="15.6" customHeight="1" x14ac:dyDescent="0.25">
      <c r="A703" s="550"/>
      <c r="B703" s="552"/>
      <c r="C703" s="455"/>
      <c r="D703" s="545"/>
      <c r="E703" s="448"/>
      <c r="F703" s="94" t="s">
        <v>358</v>
      </c>
      <c r="G703" s="523" t="s">
        <v>900</v>
      </c>
      <c r="H703" s="523"/>
      <c r="I703" s="523"/>
      <c r="J703" s="523"/>
      <c r="K703" s="571">
        <v>5</v>
      </c>
      <c r="L703" s="443">
        <v>45352</v>
      </c>
    </row>
    <row r="704" spans="1:12" ht="15.6" customHeight="1" x14ac:dyDescent="0.25">
      <c r="A704" s="550"/>
      <c r="B704" s="552"/>
      <c r="C704" s="455"/>
      <c r="D704" s="545"/>
      <c r="E704" s="448"/>
      <c r="F704" s="93" t="s">
        <v>383</v>
      </c>
      <c r="G704" s="523" t="s">
        <v>384</v>
      </c>
      <c r="H704" s="523"/>
      <c r="I704" s="523"/>
      <c r="J704" s="523"/>
      <c r="K704" s="572"/>
      <c r="L704" s="444"/>
    </row>
    <row r="705" spans="1:12" ht="15.6" customHeight="1" x14ac:dyDescent="0.25">
      <c r="A705" s="550"/>
      <c r="B705" s="552"/>
      <c r="C705" s="455"/>
      <c r="D705" s="545"/>
      <c r="E705" s="448"/>
      <c r="F705" s="93" t="s">
        <v>389</v>
      </c>
      <c r="G705" s="523" t="s">
        <v>390</v>
      </c>
      <c r="H705" s="523"/>
      <c r="I705" s="523"/>
      <c r="J705" s="523"/>
      <c r="K705" s="572"/>
      <c r="L705" s="444"/>
    </row>
    <row r="706" spans="1:12" ht="15.6" customHeight="1" x14ac:dyDescent="0.25">
      <c r="A706" s="550"/>
      <c r="B706" s="552"/>
      <c r="C706" s="455"/>
      <c r="D706" s="545"/>
      <c r="E706" s="448"/>
      <c r="F706" s="93" t="s">
        <v>704</v>
      </c>
      <c r="G706" s="523" t="s">
        <v>705</v>
      </c>
      <c r="H706" s="523"/>
      <c r="I706" s="523"/>
      <c r="J706" s="523"/>
      <c r="K706" s="572"/>
      <c r="L706" s="444"/>
    </row>
    <row r="707" spans="1:12" ht="15.6" customHeight="1" x14ac:dyDescent="0.25">
      <c r="A707" s="550"/>
      <c r="B707" s="552"/>
      <c r="C707" s="455"/>
      <c r="D707" s="545"/>
      <c r="E707" s="448"/>
      <c r="F707" s="93" t="s">
        <v>706</v>
      </c>
      <c r="G707" s="523" t="s">
        <v>390</v>
      </c>
      <c r="H707" s="523"/>
      <c r="I707" s="523"/>
      <c r="J707" s="523"/>
      <c r="K707" s="572"/>
      <c r="L707" s="444"/>
    </row>
    <row r="708" spans="1:12" ht="15.6" customHeight="1" x14ac:dyDescent="0.25">
      <c r="A708" s="550"/>
      <c r="B708" s="552"/>
      <c r="C708" s="455"/>
      <c r="D708" s="545"/>
      <c r="E708" s="448"/>
      <c r="F708" s="93" t="s">
        <v>1271</v>
      </c>
      <c r="G708" s="523" t="s">
        <v>390</v>
      </c>
      <c r="H708" s="523"/>
      <c r="I708" s="523"/>
      <c r="J708" s="523"/>
      <c r="K708" s="572"/>
      <c r="L708" s="444"/>
    </row>
    <row r="709" spans="1:12" ht="15.6" customHeight="1" x14ac:dyDescent="0.25">
      <c r="A709" s="550"/>
      <c r="B709" s="552"/>
      <c r="C709" s="455"/>
      <c r="D709" s="545"/>
      <c r="E709" s="448"/>
      <c r="F709" s="93" t="s">
        <v>707</v>
      </c>
      <c r="G709" s="523" t="s">
        <v>911</v>
      </c>
      <c r="H709" s="523"/>
      <c r="I709" s="523"/>
      <c r="J709" s="523"/>
      <c r="K709" s="572"/>
      <c r="L709" s="444"/>
    </row>
    <row r="710" spans="1:12" ht="15.6" customHeight="1" x14ac:dyDescent="0.25">
      <c r="A710" s="550"/>
      <c r="B710" s="552"/>
      <c r="C710" s="455"/>
      <c r="D710" s="545"/>
      <c r="E710" s="448"/>
      <c r="F710" s="93" t="s">
        <v>708</v>
      </c>
      <c r="G710" s="523" t="s">
        <v>390</v>
      </c>
      <c r="H710" s="523"/>
      <c r="I710" s="523"/>
      <c r="J710" s="523"/>
      <c r="K710" s="572"/>
      <c r="L710" s="444"/>
    </row>
    <row r="711" spans="1:12" ht="15.6" customHeight="1" x14ac:dyDescent="0.25">
      <c r="A711" s="550"/>
      <c r="B711" s="552"/>
      <c r="C711" s="455"/>
      <c r="D711" s="545"/>
      <c r="E711" s="448"/>
      <c r="F711" s="93" t="s">
        <v>377</v>
      </c>
      <c r="G711" s="523" t="s">
        <v>387</v>
      </c>
      <c r="H711" s="523"/>
      <c r="I711" s="523"/>
      <c r="J711" s="523"/>
      <c r="K711" s="572"/>
      <c r="L711" s="444"/>
    </row>
    <row r="712" spans="1:12" ht="15.6" customHeight="1" x14ac:dyDescent="0.25">
      <c r="A712" s="550"/>
      <c r="B712" s="552"/>
      <c r="C712" s="455"/>
      <c r="D712" s="545"/>
      <c r="E712" s="448"/>
      <c r="F712" s="93" t="s">
        <v>388</v>
      </c>
      <c r="G712" s="523" t="s">
        <v>393</v>
      </c>
      <c r="H712" s="523"/>
      <c r="I712" s="523"/>
      <c r="J712" s="523"/>
      <c r="K712" s="572"/>
      <c r="L712" s="444"/>
    </row>
    <row r="713" spans="1:12" ht="15.6" customHeight="1" x14ac:dyDescent="0.25">
      <c r="A713" s="550"/>
      <c r="B713" s="552"/>
      <c r="C713" s="455"/>
      <c r="D713" s="545"/>
      <c r="E713" s="448"/>
      <c r="F713" s="93" t="s">
        <v>562</v>
      </c>
      <c r="G713" s="523" t="s">
        <v>1024</v>
      </c>
      <c r="H713" s="523"/>
      <c r="I713" s="523"/>
      <c r="J713" s="523"/>
      <c r="K713" s="572"/>
      <c r="L713" s="444"/>
    </row>
    <row r="714" spans="1:12" ht="15.6" customHeight="1" x14ac:dyDescent="0.25">
      <c r="A714" s="550"/>
      <c r="B714" s="552"/>
      <c r="C714" s="455"/>
      <c r="D714" s="545"/>
      <c r="E714" s="448"/>
      <c r="F714" s="93" t="s">
        <v>1183</v>
      </c>
      <c r="G714" s="573" t="s">
        <v>1180</v>
      </c>
      <c r="H714" s="574"/>
      <c r="I714" s="574"/>
      <c r="J714" s="575"/>
      <c r="K714" s="572"/>
      <c r="L714" s="444"/>
    </row>
    <row r="715" spans="1:12" ht="15.6" customHeight="1" x14ac:dyDescent="0.25">
      <c r="A715" s="550"/>
      <c r="B715" s="552"/>
      <c r="C715" s="455"/>
      <c r="D715" s="545"/>
      <c r="E715" s="448"/>
      <c r="F715" s="93" t="s">
        <v>570</v>
      </c>
      <c r="G715" s="523" t="s">
        <v>613</v>
      </c>
      <c r="H715" s="523"/>
      <c r="I715" s="523"/>
      <c r="J715" s="523"/>
      <c r="K715" s="572"/>
      <c r="L715" s="444"/>
    </row>
    <row r="716" spans="1:12" ht="15.6" customHeight="1" x14ac:dyDescent="0.25">
      <c r="A716" s="550"/>
      <c r="B716" s="552"/>
      <c r="C716" s="455"/>
      <c r="D716" s="545"/>
      <c r="E716" s="448"/>
      <c r="F716" s="111" t="s">
        <v>84</v>
      </c>
      <c r="G716" s="526">
        <v>6.4</v>
      </c>
      <c r="H716" s="526"/>
      <c r="I716" s="526"/>
      <c r="J716" s="526"/>
      <c r="K716" s="572"/>
      <c r="L716" s="444"/>
    </row>
    <row r="717" spans="1:12" ht="15.75" customHeight="1" x14ac:dyDescent="0.25">
      <c r="A717" s="550"/>
      <c r="B717" s="553"/>
      <c r="C717" s="455"/>
      <c r="D717" s="546"/>
      <c r="E717" s="448"/>
      <c r="F717" s="96" t="s">
        <v>1016</v>
      </c>
      <c r="G717" s="454">
        <v>5</v>
      </c>
      <c r="H717" s="454"/>
      <c r="I717" s="454"/>
      <c r="J717" s="454"/>
      <c r="K717" s="572"/>
      <c r="L717" s="511"/>
    </row>
    <row r="718" spans="1:12" ht="15.75" customHeight="1" x14ac:dyDescent="0.25">
      <c r="A718" s="549">
        <v>9</v>
      </c>
      <c r="B718" s="551"/>
      <c r="C718" s="455" t="s">
        <v>1645</v>
      </c>
      <c r="D718" s="544"/>
      <c r="E718" s="448"/>
      <c r="F718" s="110" t="s">
        <v>81</v>
      </c>
      <c r="G718" s="524" t="s">
        <v>6</v>
      </c>
      <c r="H718" s="524"/>
      <c r="I718" s="524"/>
      <c r="J718" s="524"/>
      <c r="K718" s="560">
        <v>3</v>
      </c>
      <c r="L718" s="498">
        <v>44269</v>
      </c>
    </row>
    <row r="719" spans="1:12" ht="15.75" customHeight="1" x14ac:dyDescent="0.25">
      <c r="A719" s="550"/>
      <c r="B719" s="552"/>
      <c r="C719" s="455"/>
      <c r="D719" s="545"/>
      <c r="E719" s="448"/>
      <c r="F719" s="110" t="s">
        <v>80</v>
      </c>
      <c r="G719" s="469">
        <v>244</v>
      </c>
      <c r="H719" s="469"/>
      <c r="I719" s="469"/>
      <c r="J719" s="469"/>
      <c r="K719" s="502"/>
      <c r="L719" s="499"/>
    </row>
    <row r="720" spans="1:12" ht="15.75" customHeight="1" x14ac:dyDescent="0.25">
      <c r="A720" s="550"/>
      <c r="B720" s="552"/>
      <c r="C720" s="455"/>
      <c r="D720" s="545"/>
      <c r="E720" s="448"/>
      <c r="F720" s="110" t="s">
        <v>8</v>
      </c>
      <c r="G720" s="240">
        <v>3000</v>
      </c>
      <c r="H720" s="241">
        <v>4000</v>
      </c>
      <c r="I720" s="312">
        <v>5000</v>
      </c>
      <c r="J720" s="242">
        <v>6000</v>
      </c>
      <c r="K720" s="502"/>
      <c r="L720" s="499"/>
    </row>
    <row r="721" spans="1:12" ht="15.75" customHeight="1" x14ac:dyDescent="0.25">
      <c r="A721" s="550"/>
      <c r="B721" s="552"/>
      <c r="C721" s="455"/>
      <c r="D721" s="545"/>
      <c r="E721" s="448"/>
      <c r="F721" s="110" t="s">
        <v>817</v>
      </c>
      <c r="G721" s="243">
        <f>G719*114</f>
        <v>27816</v>
      </c>
      <c r="H721" s="244">
        <f>G719*128</f>
        <v>31232</v>
      </c>
      <c r="I721" s="313">
        <f>G719*143</f>
        <v>34892</v>
      </c>
      <c r="J721" s="245">
        <f>G719*148</f>
        <v>36112</v>
      </c>
      <c r="K721" s="502"/>
      <c r="L721" s="499"/>
    </row>
    <row r="722" spans="1:12" ht="15.75" customHeight="1" x14ac:dyDescent="0.25">
      <c r="A722" s="550"/>
      <c r="B722" s="552"/>
      <c r="C722" s="455"/>
      <c r="D722" s="545"/>
      <c r="E722" s="448"/>
      <c r="F722" s="110" t="s">
        <v>1269</v>
      </c>
      <c r="G722" s="451">
        <v>0.98</v>
      </c>
      <c r="H722" s="451"/>
      <c r="I722" s="451"/>
      <c r="J722" s="451"/>
      <c r="K722" s="502"/>
      <c r="L722" s="499"/>
    </row>
    <row r="723" spans="1:12" ht="15.75" customHeight="1" x14ac:dyDescent="0.25">
      <c r="A723" s="550"/>
      <c r="B723" s="552"/>
      <c r="C723" s="455"/>
      <c r="D723" s="545"/>
      <c r="E723" s="448"/>
      <c r="F723" s="93" t="s">
        <v>699</v>
      </c>
      <c r="G723" s="523" t="s">
        <v>700</v>
      </c>
      <c r="H723" s="523"/>
      <c r="I723" s="523"/>
      <c r="J723" s="523"/>
      <c r="K723" s="502"/>
      <c r="L723" s="499"/>
    </row>
    <row r="724" spans="1:12" ht="15.75" customHeight="1" x14ac:dyDescent="0.25">
      <c r="A724" s="550"/>
      <c r="B724" s="552"/>
      <c r="C724" s="455"/>
      <c r="D724" s="545"/>
      <c r="E724" s="448"/>
      <c r="F724" s="93" t="s">
        <v>1181</v>
      </c>
      <c r="G724" s="462" t="s">
        <v>1179</v>
      </c>
      <c r="H724" s="463"/>
      <c r="I724" s="463"/>
      <c r="J724" s="464"/>
      <c r="K724" s="502"/>
      <c r="L724" s="499"/>
    </row>
    <row r="725" spans="1:12" ht="15.75" customHeight="1" x14ac:dyDescent="0.25">
      <c r="A725" s="550"/>
      <c r="B725" s="552"/>
      <c r="C725" s="455"/>
      <c r="D725" s="545"/>
      <c r="E725" s="448"/>
      <c r="F725" s="110" t="s">
        <v>83</v>
      </c>
      <c r="G725" s="524">
        <v>66</v>
      </c>
      <c r="H725" s="524"/>
      <c r="I725" s="524"/>
      <c r="J725" s="524"/>
      <c r="K725" s="502"/>
      <c r="L725" s="499"/>
    </row>
    <row r="726" spans="1:12" ht="15.75" customHeight="1" x14ac:dyDescent="0.25">
      <c r="A726" s="550"/>
      <c r="B726" s="552"/>
      <c r="C726" s="455"/>
      <c r="D726" s="545"/>
      <c r="E726" s="448"/>
      <c r="F726" s="112" t="s">
        <v>396</v>
      </c>
      <c r="G726" s="523" t="s">
        <v>908</v>
      </c>
      <c r="H726" s="523"/>
      <c r="I726" s="523"/>
      <c r="J726" s="523"/>
      <c r="K726" s="502"/>
      <c r="L726" s="499"/>
    </row>
    <row r="727" spans="1:12" ht="15.75" customHeight="1" x14ac:dyDescent="0.25">
      <c r="A727" s="550"/>
      <c r="B727" s="552"/>
      <c r="C727" s="455"/>
      <c r="D727" s="545"/>
      <c r="E727" s="448"/>
      <c r="F727" s="110" t="s">
        <v>3</v>
      </c>
      <c r="G727" s="524" t="s">
        <v>217</v>
      </c>
      <c r="H727" s="524"/>
      <c r="I727" s="524"/>
      <c r="J727" s="524"/>
      <c r="K727" s="502"/>
      <c r="L727" s="499"/>
    </row>
    <row r="728" spans="1:12" ht="15.6" customHeight="1" x14ac:dyDescent="0.25">
      <c r="A728" s="550"/>
      <c r="B728" s="552"/>
      <c r="C728" s="455"/>
      <c r="D728" s="545"/>
      <c r="E728" s="448"/>
      <c r="F728" s="93" t="s">
        <v>379</v>
      </c>
      <c r="G728" s="523" t="s">
        <v>380</v>
      </c>
      <c r="H728" s="523"/>
      <c r="I728" s="523"/>
      <c r="J728" s="523"/>
      <c r="K728" s="502"/>
      <c r="L728" s="499"/>
    </row>
    <row r="729" spans="1:12" ht="15.6" customHeight="1" x14ac:dyDescent="0.25">
      <c r="A729" s="550"/>
      <c r="B729" s="552"/>
      <c r="C729" s="455"/>
      <c r="D729" s="545"/>
      <c r="E729" s="448"/>
      <c r="F729" s="93" t="s">
        <v>701</v>
      </c>
      <c r="G729" s="523">
        <v>100000</v>
      </c>
      <c r="H729" s="523"/>
      <c r="I729" s="523"/>
      <c r="J729" s="523"/>
      <c r="K729" s="502"/>
      <c r="L729" s="499"/>
    </row>
    <row r="730" spans="1:12" ht="15.6" customHeight="1" x14ac:dyDescent="0.25">
      <c r="A730" s="550"/>
      <c r="B730" s="552"/>
      <c r="C730" s="455"/>
      <c r="D730" s="545"/>
      <c r="E730" s="448"/>
      <c r="F730" s="93" t="s">
        <v>257</v>
      </c>
      <c r="G730" s="523" t="s">
        <v>391</v>
      </c>
      <c r="H730" s="523"/>
      <c r="I730" s="523"/>
      <c r="J730" s="523"/>
      <c r="K730" s="502"/>
      <c r="L730" s="499"/>
    </row>
    <row r="731" spans="1:12" ht="15.6" customHeight="1" x14ac:dyDescent="0.25">
      <c r="A731" s="550"/>
      <c r="B731" s="552"/>
      <c r="C731" s="455"/>
      <c r="D731" s="545"/>
      <c r="E731" s="448"/>
      <c r="F731" s="93" t="s">
        <v>376</v>
      </c>
      <c r="G731" s="523" t="s">
        <v>392</v>
      </c>
      <c r="H731" s="523"/>
      <c r="I731" s="523"/>
      <c r="J731" s="523"/>
      <c r="K731" s="502"/>
      <c r="L731" s="499"/>
    </row>
    <row r="732" spans="1:12" ht="15.6" customHeight="1" x14ac:dyDescent="0.25">
      <c r="A732" s="550"/>
      <c r="B732" s="552"/>
      <c r="C732" s="455"/>
      <c r="D732" s="545"/>
      <c r="E732" s="448"/>
      <c r="F732" s="93" t="s">
        <v>702</v>
      </c>
      <c r="G732" s="523" t="s">
        <v>709</v>
      </c>
      <c r="H732" s="523"/>
      <c r="I732" s="523"/>
      <c r="J732" s="523"/>
      <c r="K732" s="502"/>
      <c r="L732" s="499"/>
    </row>
    <row r="733" spans="1:12" ht="15.6" customHeight="1" x14ac:dyDescent="0.25">
      <c r="A733" s="550"/>
      <c r="B733" s="552"/>
      <c r="C733" s="455"/>
      <c r="D733" s="545"/>
      <c r="E733" s="448"/>
      <c r="F733" s="93" t="s">
        <v>381</v>
      </c>
      <c r="G733" s="523" t="s">
        <v>382</v>
      </c>
      <c r="H733" s="523"/>
      <c r="I733" s="523"/>
      <c r="J733" s="523"/>
      <c r="K733" s="502"/>
      <c r="L733" s="500"/>
    </row>
    <row r="734" spans="1:12" ht="15.6" customHeight="1" x14ac:dyDescent="0.25">
      <c r="A734" s="550"/>
      <c r="B734" s="552"/>
      <c r="C734" s="455"/>
      <c r="D734" s="545"/>
      <c r="E734" s="448"/>
      <c r="F734" s="94" t="s">
        <v>358</v>
      </c>
      <c r="G734" s="523" t="s">
        <v>900</v>
      </c>
      <c r="H734" s="523"/>
      <c r="I734" s="523"/>
      <c r="J734" s="523"/>
      <c r="K734" s="571">
        <v>5</v>
      </c>
      <c r="L734" s="443">
        <v>47368</v>
      </c>
    </row>
    <row r="735" spans="1:12" ht="15.6" customHeight="1" x14ac:dyDescent="0.25">
      <c r="A735" s="550"/>
      <c r="B735" s="552"/>
      <c r="C735" s="455"/>
      <c r="D735" s="545"/>
      <c r="E735" s="448"/>
      <c r="F735" s="93" t="s">
        <v>383</v>
      </c>
      <c r="G735" s="523" t="s">
        <v>384</v>
      </c>
      <c r="H735" s="523"/>
      <c r="I735" s="523"/>
      <c r="J735" s="523"/>
      <c r="K735" s="572"/>
      <c r="L735" s="444"/>
    </row>
    <row r="736" spans="1:12" ht="15.6" customHeight="1" x14ac:dyDescent="0.25">
      <c r="A736" s="550"/>
      <c r="B736" s="552"/>
      <c r="C736" s="455"/>
      <c r="D736" s="545"/>
      <c r="E736" s="448"/>
      <c r="F736" s="93" t="s">
        <v>389</v>
      </c>
      <c r="G736" s="523" t="s">
        <v>390</v>
      </c>
      <c r="H736" s="523"/>
      <c r="I736" s="523"/>
      <c r="J736" s="523"/>
      <c r="K736" s="572"/>
      <c r="L736" s="444"/>
    </row>
    <row r="737" spans="1:12" ht="15.6" customHeight="1" x14ac:dyDescent="0.25">
      <c r="A737" s="550"/>
      <c r="B737" s="552"/>
      <c r="C737" s="455"/>
      <c r="D737" s="545"/>
      <c r="E737" s="448"/>
      <c r="F737" s="93" t="s">
        <v>704</v>
      </c>
      <c r="G737" s="523" t="s">
        <v>705</v>
      </c>
      <c r="H737" s="523"/>
      <c r="I737" s="523"/>
      <c r="J737" s="523"/>
      <c r="K737" s="572"/>
      <c r="L737" s="444"/>
    </row>
    <row r="738" spans="1:12" ht="15.6" customHeight="1" x14ac:dyDescent="0.25">
      <c r="A738" s="550"/>
      <c r="B738" s="552"/>
      <c r="C738" s="455"/>
      <c r="D738" s="545"/>
      <c r="E738" s="448"/>
      <c r="F738" s="93" t="s">
        <v>706</v>
      </c>
      <c r="G738" s="523" t="s">
        <v>390</v>
      </c>
      <c r="H738" s="523"/>
      <c r="I738" s="523"/>
      <c r="J738" s="523"/>
      <c r="K738" s="572"/>
      <c r="L738" s="444"/>
    </row>
    <row r="739" spans="1:12" ht="15.6" customHeight="1" x14ac:dyDescent="0.25">
      <c r="A739" s="550"/>
      <c r="B739" s="552"/>
      <c r="C739" s="455"/>
      <c r="D739" s="545"/>
      <c r="E739" s="448"/>
      <c r="F739" s="93" t="s">
        <v>1271</v>
      </c>
      <c r="G739" s="523" t="s">
        <v>390</v>
      </c>
      <c r="H739" s="523"/>
      <c r="I739" s="523"/>
      <c r="J739" s="523"/>
      <c r="K739" s="572"/>
      <c r="L739" s="444"/>
    </row>
    <row r="740" spans="1:12" ht="15.6" customHeight="1" x14ac:dyDescent="0.25">
      <c r="A740" s="550"/>
      <c r="B740" s="552"/>
      <c r="C740" s="455"/>
      <c r="D740" s="545"/>
      <c r="E740" s="448"/>
      <c r="F740" s="93" t="s">
        <v>707</v>
      </c>
      <c r="G740" s="523" t="s">
        <v>911</v>
      </c>
      <c r="H740" s="523"/>
      <c r="I740" s="523"/>
      <c r="J740" s="523"/>
      <c r="K740" s="572"/>
      <c r="L740" s="444"/>
    </row>
    <row r="741" spans="1:12" ht="15.6" customHeight="1" x14ac:dyDescent="0.25">
      <c r="A741" s="550"/>
      <c r="B741" s="552"/>
      <c r="C741" s="455"/>
      <c r="D741" s="545"/>
      <c r="E741" s="448"/>
      <c r="F741" s="93" t="s">
        <v>708</v>
      </c>
      <c r="G741" s="523" t="s">
        <v>390</v>
      </c>
      <c r="H741" s="523"/>
      <c r="I741" s="523"/>
      <c r="J741" s="523"/>
      <c r="K741" s="572"/>
      <c r="L741" s="444"/>
    </row>
    <row r="742" spans="1:12" ht="15.6" customHeight="1" x14ac:dyDescent="0.25">
      <c r="A742" s="550"/>
      <c r="B742" s="552"/>
      <c r="C742" s="455"/>
      <c r="D742" s="545"/>
      <c r="E742" s="448"/>
      <c r="F742" s="93" t="s">
        <v>377</v>
      </c>
      <c r="G742" s="523" t="s">
        <v>387</v>
      </c>
      <c r="H742" s="523"/>
      <c r="I742" s="523"/>
      <c r="J742" s="523"/>
      <c r="K742" s="572"/>
      <c r="L742" s="444"/>
    </row>
    <row r="743" spans="1:12" ht="15.6" customHeight="1" x14ac:dyDescent="0.25">
      <c r="A743" s="550"/>
      <c r="B743" s="552"/>
      <c r="C743" s="455"/>
      <c r="D743" s="545"/>
      <c r="E743" s="448"/>
      <c r="F743" s="93" t="s">
        <v>388</v>
      </c>
      <c r="G743" s="523" t="s">
        <v>393</v>
      </c>
      <c r="H743" s="523"/>
      <c r="I743" s="523"/>
      <c r="J743" s="523"/>
      <c r="K743" s="572"/>
      <c r="L743" s="444"/>
    </row>
    <row r="744" spans="1:12" ht="15.6" customHeight="1" x14ac:dyDescent="0.25">
      <c r="A744" s="550"/>
      <c r="B744" s="552"/>
      <c r="C744" s="455"/>
      <c r="D744" s="545"/>
      <c r="E744" s="448"/>
      <c r="F744" s="93" t="s">
        <v>562</v>
      </c>
      <c r="G744" s="523" t="s">
        <v>1024</v>
      </c>
      <c r="H744" s="523"/>
      <c r="I744" s="523"/>
      <c r="J744" s="523"/>
      <c r="K744" s="572"/>
      <c r="L744" s="444"/>
    </row>
    <row r="745" spans="1:12" ht="15.6" customHeight="1" x14ac:dyDescent="0.25">
      <c r="A745" s="550"/>
      <c r="B745" s="552"/>
      <c r="C745" s="455"/>
      <c r="D745" s="545"/>
      <c r="E745" s="448"/>
      <c r="F745" s="93" t="s">
        <v>1183</v>
      </c>
      <c r="G745" s="573" t="s">
        <v>1180</v>
      </c>
      <c r="H745" s="574"/>
      <c r="I745" s="574"/>
      <c r="J745" s="575"/>
      <c r="K745" s="572"/>
      <c r="L745" s="444"/>
    </row>
    <row r="746" spans="1:12" ht="15.6" customHeight="1" x14ac:dyDescent="0.25">
      <c r="A746" s="550"/>
      <c r="B746" s="552"/>
      <c r="C746" s="455"/>
      <c r="D746" s="545"/>
      <c r="E746" s="448"/>
      <c r="F746" s="93" t="s">
        <v>570</v>
      </c>
      <c r="G746" s="523" t="s">
        <v>613</v>
      </c>
      <c r="H746" s="523"/>
      <c r="I746" s="523"/>
      <c r="J746" s="523"/>
      <c r="K746" s="572"/>
      <c r="L746" s="444"/>
    </row>
    <row r="747" spans="1:12" ht="15.6" customHeight="1" x14ac:dyDescent="0.25">
      <c r="A747" s="550"/>
      <c r="B747" s="552"/>
      <c r="C747" s="455"/>
      <c r="D747" s="545"/>
      <c r="E747" s="448"/>
      <c r="F747" s="111" t="s">
        <v>84</v>
      </c>
      <c r="G747" s="526">
        <v>7.2</v>
      </c>
      <c r="H747" s="526"/>
      <c r="I747" s="526"/>
      <c r="J747" s="526"/>
      <c r="K747" s="572"/>
      <c r="L747" s="444"/>
    </row>
    <row r="748" spans="1:12" ht="15.75" customHeight="1" x14ac:dyDescent="0.25">
      <c r="A748" s="550"/>
      <c r="B748" s="553"/>
      <c r="C748" s="455"/>
      <c r="D748" s="546"/>
      <c r="E748" s="448"/>
      <c r="F748" s="96" t="s">
        <v>1016</v>
      </c>
      <c r="G748" s="454">
        <v>5</v>
      </c>
      <c r="H748" s="454"/>
      <c r="I748" s="454"/>
      <c r="J748" s="454"/>
      <c r="K748" s="572"/>
      <c r="L748" s="511"/>
    </row>
    <row r="749" spans="1:12" ht="15.75" customHeight="1" x14ac:dyDescent="0.25">
      <c r="A749" s="549">
        <v>10</v>
      </c>
      <c r="B749" s="551"/>
      <c r="C749" s="455" t="s">
        <v>1646</v>
      </c>
      <c r="D749" s="544"/>
      <c r="E749" s="448"/>
      <c r="F749" s="110" t="s">
        <v>81</v>
      </c>
      <c r="G749" s="524" t="s">
        <v>6</v>
      </c>
      <c r="H749" s="524"/>
      <c r="I749" s="524"/>
      <c r="J749" s="524"/>
      <c r="K749" s="560">
        <v>3</v>
      </c>
      <c r="L749" s="498">
        <v>33143</v>
      </c>
    </row>
    <row r="750" spans="1:12" ht="15.75" customHeight="1" x14ac:dyDescent="0.25">
      <c r="A750" s="550"/>
      <c r="B750" s="552"/>
      <c r="C750" s="455"/>
      <c r="D750" s="545"/>
      <c r="E750" s="448"/>
      <c r="F750" s="110" t="s">
        <v>80</v>
      </c>
      <c r="G750" s="469">
        <v>280</v>
      </c>
      <c r="H750" s="469"/>
      <c r="I750" s="469"/>
      <c r="J750" s="469"/>
      <c r="K750" s="502"/>
      <c r="L750" s="499"/>
    </row>
    <row r="751" spans="1:12" ht="15.75" customHeight="1" x14ac:dyDescent="0.25">
      <c r="A751" s="550"/>
      <c r="B751" s="552"/>
      <c r="C751" s="455"/>
      <c r="D751" s="545"/>
      <c r="E751" s="448"/>
      <c r="F751" s="110" t="s">
        <v>8</v>
      </c>
      <c r="G751" s="240">
        <v>3000</v>
      </c>
      <c r="H751" s="241">
        <v>4000</v>
      </c>
      <c r="I751" s="312">
        <v>5000</v>
      </c>
      <c r="J751" s="242">
        <v>6000</v>
      </c>
      <c r="K751" s="502"/>
      <c r="L751" s="499"/>
    </row>
    <row r="752" spans="1:12" ht="15.75" customHeight="1" x14ac:dyDescent="0.25">
      <c r="A752" s="550"/>
      <c r="B752" s="552"/>
      <c r="C752" s="455"/>
      <c r="D752" s="545"/>
      <c r="E752" s="448"/>
      <c r="F752" s="110" t="s">
        <v>817</v>
      </c>
      <c r="G752" s="243">
        <f>G750*114</f>
        <v>31920</v>
      </c>
      <c r="H752" s="244">
        <f>G750*128</f>
        <v>35840</v>
      </c>
      <c r="I752" s="313">
        <f>G750*143</f>
        <v>40040</v>
      </c>
      <c r="J752" s="245">
        <f>G750*148</f>
        <v>41440</v>
      </c>
      <c r="K752" s="502"/>
      <c r="L752" s="499"/>
    </row>
    <row r="753" spans="1:12" ht="15.75" customHeight="1" x14ac:dyDescent="0.25">
      <c r="A753" s="550"/>
      <c r="B753" s="552"/>
      <c r="C753" s="455"/>
      <c r="D753" s="545"/>
      <c r="E753" s="448"/>
      <c r="F753" s="110" t="s">
        <v>1269</v>
      </c>
      <c r="G753" s="451">
        <v>0.98</v>
      </c>
      <c r="H753" s="451"/>
      <c r="I753" s="451"/>
      <c r="J753" s="451"/>
      <c r="K753" s="502"/>
      <c r="L753" s="499"/>
    </row>
    <row r="754" spans="1:12" ht="15.75" customHeight="1" x14ac:dyDescent="0.25">
      <c r="A754" s="550"/>
      <c r="B754" s="552"/>
      <c r="C754" s="455"/>
      <c r="D754" s="545"/>
      <c r="E754" s="448"/>
      <c r="F754" s="93" t="s">
        <v>699</v>
      </c>
      <c r="G754" s="523" t="s">
        <v>700</v>
      </c>
      <c r="H754" s="523"/>
      <c r="I754" s="523"/>
      <c r="J754" s="523"/>
      <c r="K754" s="502"/>
      <c r="L754" s="499"/>
    </row>
    <row r="755" spans="1:12" ht="15.75" customHeight="1" x14ac:dyDescent="0.25">
      <c r="A755" s="550"/>
      <c r="B755" s="552"/>
      <c r="C755" s="455"/>
      <c r="D755" s="545"/>
      <c r="E755" s="448"/>
      <c r="F755" s="93" t="s">
        <v>1181</v>
      </c>
      <c r="G755" s="462" t="s">
        <v>1179</v>
      </c>
      <c r="H755" s="463"/>
      <c r="I755" s="463"/>
      <c r="J755" s="464"/>
      <c r="K755" s="502"/>
      <c r="L755" s="499"/>
    </row>
    <row r="756" spans="1:12" ht="15.75" customHeight="1" x14ac:dyDescent="0.25">
      <c r="A756" s="550"/>
      <c r="B756" s="552"/>
      <c r="C756" s="455"/>
      <c r="D756" s="545"/>
      <c r="E756" s="448"/>
      <c r="F756" s="110" t="s">
        <v>83</v>
      </c>
      <c r="G756" s="524">
        <v>66</v>
      </c>
      <c r="H756" s="524"/>
      <c r="I756" s="524"/>
      <c r="J756" s="524"/>
      <c r="K756" s="502"/>
      <c r="L756" s="499"/>
    </row>
    <row r="757" spans="1:12" ht="15.75" customHeight="1" x14ac:dyDescent="0.25">
      <c r="A757" s="550"/>
      <c r="B757" s="552"/>
      <c r="C757" s="455"/>
      <c r="D757" s="545"/>
      <c r="E757" s="448"/>
      <c r="F757" s="112" t="s">
        <v>396</v>
      </c>
      <c r="G757" s="523" t="s">
        <v>908</v>
      </c>
      <c r="H757" s="523"/>
      <c r="I757" s="523"/>
      <c r="J757" s="523"/>
      <c r="K757" s="502"/>
      <c r="L757" s="499"/>
    </row>
    <row r="758" spans="1:12" ht="15.75" customHeight="1" x14ac:dyDescent="0.25">
      <c r="A758" s="550"/>
      <c r="B758" s="552"/>
      <c r="C758" s="455"/>
      <c r="D758" s="545"/>
      <c r="E758" s="448"/>
      <c r="F758" s="110" t="s">
        <v>3</v>
      </c>
      <c r="G758" s="524" t="s">
        <v>218</v>
      </c>
      <c r="H758" s="524"/>
      <c r="I758" s="524"/>
      <c r="J758" s="524"/>
      <c r="K758" s="502"/>
      <c r="L758" s="499"/>
    </row>
    <row r="759" spans="1:12" ht="15.6" customHeight="1" x14ac:dyDescent="0.25">
      <c r="A759" s="550"/>
      <c r="B759" s="552"/>
      <c r="C759" s="455"/>
      <c r="D759" s="545"/>
      <c r="E759" s="448"/>
      <c r="F759" s="93" t="s">
        <v>379</v>
      </c>
      <c r="G759" s="523" t="s">
        <v>380</v>
      </c>
      <c r="H759" s="523"/>
      <c r="I759" s="523"/>
      <c r="J759" s="523"/>
      <c r="K759" s="502"/>
      <c r="L759" s="499"/>
    </row>
    <row r="760" spans="1:12" ht="15.6" customHeight="1" x14ac:dyDescent="0.25">
      <c r="A760" s="550"/>
      <c r="B760" s="552"/>
      <c r="C760" s="455"/>
      <c r="D760" s="545"/>
      <c r="E760" s="448"/>
      <c r="F760" s="93" t="s">
        <v>701</v>
      </c>
      <c r="G760" s="523">
        <v>100000</v>
      </c>
      <c r="H760" s="523"/>
      <c r="I760" s="523"/>
      <c r="J760" s="523"/>
      <c r="K760" s="502"/>
      <c r="L760" s="499"/>
    </row>
    <row r="761" spans="1:12" ht="15.6" customHeight="1" x14ac:dyDescent="0.25">
      <c r="A761" s="550"/>
      <c r="B761" s="552"/>
      <c r="C761" s="455"/>
      <c r="D761" s="545"/>
      <c r="E761" s="448"/>
      <c r="F761" s="93" t="s">
        <v>257</v>
      </c>
      <c r="G761" s="523" t="s">
        <v>391</v>
      </c>
      <c r="H761" s="523"/>
      <c r="I761" s="523"/>
      <c r="J761" s="523"/>
      <c r="K761" s="502"/>
      <c r="L761" s="499"/>
    </row>
    <row r="762" spans="1:12" ht="15.6" customHeight="1" x14ac:dyDescent="0.25">
      <c r="A762" s="550"/>
      <c r="B762" s="552"/>
      <c r="C762" s="455"/>
      <c r="D762" s="545"/>
      <c r="E762" s="448"/>
      <c r="F762" s="93" t="s">
        <v>376</v>
      </c>
      <c r="G762" s="523" t="s">
        <v>392</v>
      </c>
      <c r="H762" s="523"/>
      <c r="I762" s="523"/>
      <c r="J762" s="523"/>
      <c r="K762" s="502"/>
      <c r="L762" s="499"/>
    </row>
    <row r="763" spans="1:12" ht="15.6" customHeight="1" x14ac:dyDescent="0.25">
      <c r="A763" s="550"/>
      <c r="B763" s="552"/>
      <c r="C763" s="455"/>
      <c r="D763" s="545"/>
      <c r="E763" s="448"/>
      <c r="F763" s="93" t="s">
        <v>702</v>
      </c>
      <c r="G763" s="523" t="s">
        <v>709</v>
      </c>
      <c r="H763" s="523"/>
      <c r="I763" s="523"/>
      <c r="J763" s="523"/>
      <c r="K763" s="502"/>
      <c r="L763" s="499"/>
    </row>
    <row r="764" spans="1:12" ht="15.6" customHeight="1" x14ac:dyDescent="0.25">
      <c r="A764" s="550"/>
      <c r="B764" s="552"/>
      <c r="C764" s="455"/>
      <c r="D764" s="545"/>
      <c r="E764" s="448"/>
      <c r="F764" s="93" t="s">
        <v>381</v>
      </c>
      <c r="G764" s="523" t="s">
        <v>382</v>
      </c>
      <c r="H764" s="523"/>
      <c r="I764" s="523"/>
      <c r="J764" s="523"/>
      <c r="K764" s="502"/>
      <c r="L764" s="500"/>
    </row>
    <row r="765" spans="1:12" ht="15.6" customHeight="1" x14ac:dyDescent="0.25">
      <c r="A765" s="550"/>
      <c r="B765" s="552"/>
      <c r="C765" s="455"/>
      <c r="D765" s="545"/>
      <c r="E765" s="448"/>
      <c r="F765" s="94" t="s">
        <v>358</v>
      </c>
      <c r="G765" s="523" t="s">
        <v>900</v>
      </c>
      <c r="H765" s="523"/>
      <c r="I765" s="523"/>
      <c r="J765" s="523"/>
      <c r="K765" s="571">
        <v>5</v>
      </c>
      <c r="L765" s="443">
        <v>35463</v>
      </c>
    </row>
    <row r="766" spans="1:12" ht="15.6" customHeight="1" x14ac:dyDescent="0.25">
      <c r="A766" s="550"/>
      <c r="B766" s="552"/>
      <c r="C766" s="455"/>
      <c r="D766" s="545"/>
      <c r="E766" s="448"/>
      <c r="F766" s="93" t="s">
        <v>383</v>
      </c>
      <c r="G766" s="523" t="s">
        <v>384</v>
      </c>
      <c r="H766" s="523"/>
      <c r="I766" s="523"/>
      <c r="J766" s="523"/>
      <c r="K766" s="572"/>
      <c r="L766" s="444"/>
    </row>
    <row r="767" spans="1:12" ht="15.6" customHeight="1" x14ac:dyDescent="0.25">
      <c r="A767" s="550"/>
      <c r="B767" s="552"/>
      <c r="C767" s="455"/>
      <c r="D767" s="545"/>
      <c r="E767" s="448"/>
      <c r="F767" s="93" t="s">
        <v>389</v>
      </c>
      <c r="G767" s="523" t="s">
        <v>390</v>
      </c>
      <c r="H767" s="523"/>
      <c r="I767" s="523"/>
      <c r="J767" s="523"/>
      <c r="K767" s="572"/>
      <c r="L767" s="444"/>
    </row>
    <row r="768" spans="1:12" ht="15.6" customHeight="1" x14ac:dyDescent="0.25">
      <c r="A768" s="550"/>
      <c r="B768" s="552"/>
      <c r="C768" s="455"/>
      <c r="D768" s="545"/>
      <c r="E768" s="448"/>
      <c r="F768" s="93" t="s">
        <v>704</v>
      </c>
      <c r="G768" s="523" t="s">
        <v>705</v>
      </c>
      <c r="H768" s="523"/>
      <c r="I768" s="523"/>
      <c r="J768" s="523"/>
      <c r="K768" s="572"/>
      <c r="L768" s="444"/>
    </row>
    <row r="769" spans="1:12" ht="15.6" customHeight="1" x14ac:dyDescent="0.25">
      <c r="A769" s="550"/>
      <c r="B769" s="552"/>
      <c r="C769" s="455"/>
      <c r="D769" s="545"/>
      <c r="E769" s="448"/>
      <c r="F769" s="93" t="s">
        <v>706</v>
      </c>
      <c r="G769" s="523" t="s">
        <v>390</v>
      </c>
      <c r="H769" s="523"/>
      <c r="I769" s="523"/>
      <c r="J769" s="523"/>
      <c r="K769" s="572"/>
      <c r="L769" s="444"/>
    </row>
    <row r="770" spans="1:12" ht="15.6" customHeight="1" x14ac:dyDescent="0.25">
      <c r="A770" s="550"/>
      <c r="B770" s="552"/>
      <c r="C770" s="455"/>
      <c r="D770" s="545"/>
      <c r="E770" s="448"/>
      <c r="F770" s="93" t="s">
        <v>1271</v>
      </c>
      <c r="G770" s="523" t="s">
        <v>390</v>
      </c>
      <c r="H770" s="523"/>
      <c r="I770" s="523"/>
      <c r="J770" s="523"/>
      <c r="K770" s="572"/>
      <c r="L770" s="444"/>
    </row>
    <row r="771" spans="1:12" ht="15.6" customHeight="1" x14ac:dyDescent="0.25">
      <c r="A771" s="550"/>
      <c r="B771" s="552"/>
      <c r="C771" s="455"/>
      <c r="D771" s="545"/>
      <c r="E771" s="448"/>
      <c r="F771" s="93" t="s">
        <v>707</v>
      </c>
      <c r="G771" s="523" t="s">
        <v>911</v>
      </c>
      <c r="H771" s="523"/>
      <c r="I771" s="523"/>
      <c r="J771" s="523"/>
      <c r="K771" s="572"/>
      <c r="L771" s="444"/>
    </row>
    <row r="772" spans="1:12" ht="15.6" customHeight="1" x14ac:dyDescent="0.25">
      <c r="A772" s="550"/>
      <c r="B772" s="552"/>
      <c r="C772" s="455"/>
      <c r="D772" s="545"/>
      <c r="E772" s="448"/>
      <c r="F772" s="93" t="s">
        <v>708</v>
      </c>
      <c r="G772" s="523" t="s">
        <v>390</v>
      </c>
      <c r="H772" s="523"/>
      <c r="I772" s="523"/>
      <c r="J772" s="523"/>
      <c r="K772" s="572"/>
      <c r="L772" s="444"/>
    </row>
    <row r="773" spans="1:12" ht="15.6" customHeight="1" x14ac:dyDescent="0.25">
      <c r="A773" s="550"/>
      <c r="B773" s="552"/>
      <c r="C773" s="455"/>
      <c r="D773" s="545"/>
      <c r="E773" s="448"/>
      <c r="F773" s="93" t="s">
        <v>377</v>
      </c>
      <c r="G773" s="523" t="s">
        <v>387</v>
      </c>
      <c r="H773" s="523"/>
      <c r="I773" s="523"/>
      <c r="J773" s="523"/>
      <c r="K773" s="572"/>
      <c r="L773" s="444"/>
    </row>
    <row r="774" spans="1:12" ht="15.6" customHeight="1" x14ac:dyDescent="0.25">
      <c r="A774" s="550"/>
      <c r="B774" s="552"/>
      <c r="C774" s="455"/>
      <c r="D774" s="545"/>
      <c r="E774" s="448"/>
      <c r="F774" s="93" t="s">
        <v>388</v>
      </c>
      <c r="G774" s="523" t="s">
        <v>393</v>
      </c>
      <c r="H774" s="523"/>
      <c r="I774" s="523"/>
      <c r="J774" s="523"/>
      <c r="K774" s="572"/>
      <c r="L774" s="444"/>
    </row>
    <row r="775" spans="1:12" ht="15.6" customHeight="1" x14ac:dyDescent="0.25">
      <c r="A775" s="550"/>
      <c r="B775" s="552"/>
      <c r="C775" s="455"/>
      <c r="D775" s="545"/>
      <c r="E775" s="448"/>
      <c r="F775" s="93" t="s">
        <v>562</v>
      </c>
      <c r="G775" s="523" t="s">
        <v>1024</v>
      </c>
      <c r="H775" s="523"/>
      <c r="I775" s="523"/>
      <c r="J775" s="523"/>
      <c r="K775" s="572"/>
      <c r="L775" s="444"/>
    </row>
    <row r="776" spans="1:12" ht="15.6" customHeight="1" x14ac:dyDescent="0.25">
      <c r="A776" s="550"/>
      <c r="B776" s="552"/>
      <c r="C776" s="455"/>
      <c r="D776" s="545"/>
      <c r="E776" s="448"/>
      <c r="F776" s="93" t="s">
        <v>1183</v>
      </c>
      <c r="G776" s="573" t="s">
        <v>1180</v>
      </c>
      <c r="H776" s="574"/>
      <c r="I776" s="574"/>
      <c r="J776" s="575"/>
      <c r="K776" s="572"/>
      <c r="L776" s="444"/>
    </row>
    <row r="777" spans="1:12" ht="15.6" customHeight="1" x14ac:dyDescent="0.25">
      <c r="A777" s="550"/>
      <c r="B777" s="552"/>
      <c r="C777" s="455"/>
      <c r="D777" s="545"/>
      <c r="E777" s="448"/>
      <c r="F777" s="93" t="s">
        <v>570</v>
      </c>
      <c r="G777" s="523" t="s">
        <v>613</v>
      </c>
      <c r="H777" s="523"/>
      <c r="I777" s="523"/>
      <c r="J777" s="523"/>
      <c r="K777" s="572"/>
      <c r="L777" s="444"/>
    </row>
    <row r="778" spans="1:12" ht="15.6" customHeight="1" x14ac:dyDescent="0.25">
      <c r="A778" s="550"/>
      <c r="B778" s="552"/>
      <c r="C778" s="455"/>
      <c r="D778" s="545"/>
      <c r="E778" s="448"/>
      <c r="F778" s="111" t="s">
        <v>84</v>
      </c>
      <c r="G778" s="526">
        <v>8</v>
      </c>
      <c r="H778" s="526"/>
      <c r="I778" s="526"/>
      <c r="J778" s="526"/>
      <c r="K778" s="572"/>
      <c r="L778" s="444"/>
    </row>
    <row r="779" spans="1:12" ht="15.75" customHeight="1" x14ac:dyDescent="0.25">
      <c r="A779" s="550"/>
      <c r="B779" s="553"/>
      <c r="C779" s="455"/>
      <c r="D779" s="546"/>
      <c r="E779" s="448"/>
      <c r="F779" s="96" t="s">
        <v>1016</v>
      </c>
      <c r="G779" s="454">
        <v>5</v>
      </c>
      <c r="H779" s="454"/>
      <c r="I779" s="454"/>
      <c r="J779" s="454"/>
      <c r="K779" s="572"/>
      <c r="L779" s="511"/>
    </row>
    <row r="780" spans="1:12" ht="15.6" customHeight="1" x14ac:dyDescent="0.25">
      <c r="A780" s="549">
        <v>11</v>
      </c>
      <c r="B780" s="551"/>
      <c r="C780" s="455" t="s">
        <v>1647</v>
      </c>
      <c r="D780" s="520"/>
      <c r="E780" s="448"/>
      <c r="F780" s="110" t="s">
        <v>81</v>
      </c>
      <c r="G780" s="524" t="s">
        <v>6</v>
      </c>
      <c r="H780" s="524"/>
      <c r="I780" s="524"/>
      <c r="J780" s="524"/>
      <c r="K780" s="560">
        <v>3</v>
      </c>
      <c r="L780" s="498">
        <v>71111</v>
      </c>
    </row>
    <row r="781" spans="1:12" ht="15.6" customHeight="1" x14ac:dyDescent="0.25">
      <c r="A781" s="550"/>
      <c r="B781" s="552"/>
      <c r="C781" s="455"/>
      <c r="D781" s="521"/>
      <c r="E781" s="448"/>
      <c r="F781" s="110" t="s">
        <v>80</v>
      </c>
      <c r="G781" s="469">
        <v>316</v>
      </c>
      <c r="H781" s="469"/>
      <c r="I781" s="469"/>
      <c r="J781" s="469"/>
      <c r="K781" s="502"/>
      <c r="L781" s="499"/>
    </row>
    <row r="782" spans="1:12" ht="15.6" customHeight="1" x14ac:dyDescent="0.25">
      <c r="A782" s="550"/>
      <c r="B782" s="552"/>
      <c r="C782" s="455"/>
      <c r="D782" s="521"/>
      <c r="E782" s="448"/>
      <c r="F782" s="110" t="s">
        <v>8</v>
      </c>
      <c r="G782" s="240">
        <v>3000</v>
      </c>
      <c r="H782" s="241">
        <v>4000</v>
      </c>
      <c r="I782" s="312">
        <v>5000</v>
      </c>
      <c r="J782" s="242">
        <v>6000</v>
      </c>
      <c r="K782" s="502"/>
      <c r="L782" s="499"/>
    </row>
    <row r="783" spans="1:12" ht="15.6" customHeight="1" x14ac:dyDescent="0.25">
      <c r="A783" s="550"/>
      <c r="B783" s="552"/>
      <c r="C783" s="455"/>
      <c r="D783" s="521"/>
      <c r="E783" s="448"/>
      <c r="F783" s="110" t="s">
        <v>817</v>
      </c>
      <c r="G783" s="243">
        <f>G781*114</f>
        <v>36024</v>
      </c>
      <c r="H783" s="244">
        <f>G781*128</f>
        <v>40448</v>
      </c>
      <c r="I783" s="313">
        <f>G781*143</f>
        <v>45188</v>
      </c>
      <c r="J783" s="245">
        <f>G781*148</f>
        <v>46768</v>
      </c>
      <c r="K783" s="502"/>
      <c r="L783" s="499"/>
    </row>
    <row r="784" spans="1:12" ht="15.6" customHeight="1" x14ac:dyDescent="0.25">
      <c r="A784" s="550"/>
      <c r="B784" s="552"/>
      <c r="C784" s="455"/>
      <c r="D784" s="521"/>
      <c r="E784" s="448"/>
      <c r="F784" s="110" t="s">
        <v>1269</v>
      </c>
      <c r="G784" s="451">
        <v>0.98</v>
      </c>
      <c r="H784" s="451"/>
      <c r="I784" s="451"/>
      <c r="J784" s="451"/>
      <c r="K784" s="502"/>
      <c r="L784" s="499"/>
    </row>
    <row r="785" spans="1:12" ht="15.6" customHeight="1" x14ac:dyDescent="0.25">
      <c r="A785" s="550"/>
      <c r="B785" s="552"/>
      <c r="C785" s="455"/>
      <c r="D785" s="521"/>
      <c r="E785" s="448"/>
      <c r="F785" s="93" t="s">
        <v>699</v>
      </c>
      <c r="G785" s="523" t="s">
        <v>700</v>
      </c>
      <c r="H785" s="523"/>
      <c r="I785" s="523"/>
      <c r="J785" s="523"/>
      <c r="K785" s="502"/>
      <c r="L785" s="499"/>
    </row>
    <row r="786" spans="1:12" ht="15.6" customHeight="1" x14ac:dyDescent="0.25">
      <c r="A786" s="550"/>
      <c r="B786" s="552"/>
      <c r="C786" s="455"/>
      <c r="D786" s="521"/>
      <c r="E786" s="448"/>
      <c r="F786" s="93" t="s">
        <v>1181</v>
      </c>
      <c r="G786" s="462" t="s">
        <v>1179</v>
      </c>
      <c r="H786" s="463"/>
      <c r="I786" s="463"/>
      <c r="J786" s="464"/>
      <c r="K786" s="502"/>
      <c r="L786" s="499"/>
    </row>
    <row r="787" spans="1:12" ht="15.6" customHeight="1" x14ac:dyDescent="0.25">
      <c r="A787" s="550"/>
      <c r="B787" s="552"/>
      <c r="C787" s="455"/>
      <c r="D787" s="521"/>
      <c r="E787" s="448"/>
      <c r="F787" s="110" t="s">
        <v>83</v>
      </c>
      <c r="G787" s="524">
        <v>66</v>
      </c>
      <c r="H787" s="524"/>
      <c r="I787" s="524"/>
      <c r="J787" s="524"/>
      <c r="K787" s="502"/>
      <c r="L787" s="499"/>
    </row>
    <row r="788" spans="1:12" ht="15.6" customHeight="1" x14ac:dyDescent="0.25">
      <c r="A788" s="550"/>
      <c r="B788" s="552"/>
      <c r="C788" s="455"/>
      <c r="D788" s="521"/>
      <c r="E788" s="448"/>
      <c r="F788" s="112" t="s">
        <v>396</v>
      </c>
      <c r="G788" s="523" t="s">
        <v>908</v>
      </c>
      <c r="H788" s="523"/>
      <c r="I788" s="523"/>
      <c r="J788" s="523"/>
      <c r="K788" s="502"/>
      <c r="L788" s="499"/>
    </row>
    <row r="789" spans="1:12" ht="15.6" customHeight="1" x14ac:dyDescent="0.25">
      <c r="A789" s="550"/>
      <c r="B789" s="552"/>
      <c r="C789" s="455"/>
      <c r="D789" s="521"/>
      <c r="E789" s="448"/>
      <c r="F789" s="110" t="s">
        <v>3</v>
      </c>
      <c r="G789" s="524" t="s">
        <v>219</v>
      </c>
      <c r="H789" s="524"/>
      <c r="I789" s="524"/>
      <c r="J789" s="524"/>
      <c r="K789" s="502"/>
      <c r="L789" s="499"/>
    </row>
    <row r="790" spans="1:12" ht="15.6" customHeight="1" x14ac:dyDescent="0.25">
      <c r="A790" s="550"/>
      <c r="B790" s="552"/>
      <c r="C790" s="455"/>
      <c r="D790" s="521"/>
      <c r="E790" s="448"/>
      <c r="F790" s="93" t="s">
        <v>379</v>
      </c>
      <c r="G790" s="523" t="s">
        <v>380</v>
      </c>
      <c r="H790" s="523"/>
      <c r="I790" s="523"/>
      <c r="J790" s="523"/>
      <c r="K790" s="502"/>
      <c r="L790" s="499"/>
    </row>
    <row r="791" spans="1:12" ht="15.6" customHeight="1" x14ac:dyDescent="0.25">
      <c r="A791" s="550"/>
      <c r="B791" s="552"/>
      <c r="C791" s="455"/>
      <c r="D791" s="521"/>
      <c r="E791" s="448"/>
      <c r="F791" s="93" t="s">
        <v>701</v>
      </c>
      <c r="G791" s="523">
        <v>100000</v>
      </c>
      <c r="H791" s="523"/>
      <c r="I791" s="523"/>
      <c r="J791" s="523"/>
      <c r="K791" s="502"/>
      <c r="L791" s="499"/>
    </row>
    <row r="792" spans="1:12" ht="15.6" customHeight="1" x14ac:dyDescent="0.25">
      <c r="A792" s="550"/>
      <c r="B792" s="552"/>
      <c r="C792" s="455"/>
      <c r="D792" s="521"/>
      <c r="E792" s="448"/>
      <c r="F792" s="93" t="s">
        <v>257</v>
      </c>
      <c r="G792" s="523" t="s">
        <v>391</v>
      </c>
      <c r="H792" s="523"/>
      <c r="I792" s="523"/>
      <c r="J792" s="523"/>
      <c r="K792" s="502"/>
      <c r="L792" s="499"/>
    </row>
    <row r="793" spans="1:12" ht="15.6" customHeight="1" x14ac:dyDescent="0.25">
      <c r="A793" s="550"/>
      <c r="B793" s="552"/>
      <c r="C793" s="455"/>
      <c r="D793" s="521"/>
      <c r="E793" s="448"/>
      <c r="F793" s="93" t="s">
        <v>376</v>
      </c>
      <c r="G793" s="523" t="s">
        <v>392</v>
      </c>
      <c r="H793" s="523"/>
      <c r="I793" s="523"/>
      <c r="J793" s="523"/>
      <c r="K793" s="502"/>
      <c r="L793" s="499"/>
    </row>
    <row r="794" spans="1:12" ht="15.6" customHeight="1" x14ac:dyDescent="0.25">
      <c r="A794" s="550"/>
      <c r="B794" s="552"/>
      <c r="C794" s="455"/>
      <c r="D794" s="521"/>
      <c r="E794" s="448"/>
      <c r="F794" s="93" t="s">
        <v>702</v>
      </c>
      <c r="G794" s="523" t="s">
        <v>709</v>
      </c>
      <c r="H794" s="523"/>
      <c r="I794" s="523"/>
      <c r="J794" s="523"/>
      <c r="K794" s="502"/>
      <c r="L794" s="499"/>
    </row>
    <row r="795" spans="1:12" ht="15.6" customHeight="1" x14ac:dyDescent="0.25">
      <c r="A795" s="550"/>
      <c r="B795" s="552"/>
      <c r="C795" s="455"/>
      <c r="D795" s="521"/>
      <c r="E795" s="448"/>
      <c r="F795" s="93" t="s">
        <v>381</v>
      </c>
      <c r="G795" s="523" t="s">
        <v>382</v>
      </c>
      <c r="H795" s="523"/>
      <c r="I795" s="523"/>
      <c r="J795" s="523"/>
      <c r="K795" s="502"/>
      <c r="L795" s="500"/>
    </row>
    <row r="796" spans="1:12" ht="15.6" customHeight="1" x14ac:dyDescent="0.25">
      <c r="A796" s="550"/>
      <c r="B796" s="552"/>
      <c r="C796" s="455"/>
      <c r="D796" s="521"/>
      <c r="E796" s="448"/>
      <c r="F796" s="94" t="s">
        <v>358</v>
      </c>
      <c r="G796" s="523" t="s">
        <v>900</v>
      </c>
      <c r="H796" s="523"/>
      <c r="I796" s="523"/>
      <c r="J796" s="523"/>
      <c r="K796" s="571">
        <v>5</v>
      </c>
      <c r="L796" s="443">
        <v>76089</v>
      </c>
    </row>
    <row r="797" spans="1:12" ht="15.6" customHeight="1" x14ac:dyDescent="0.25">
      <c r="A797" s="550"/>
      <c r="B797" s="552"/>
      <c r="C797" s="455"/>
      <c r="D797" s="521"/>
      <c r="E797" s="448"/>
      <c r="F797" s="93" t="s">
        <v>383</v>
      </c>
      <c r="G797" s="523" t="s">
        <v>384</v>
      </c>
      <c r="H797" s="523"/>
      <c r="I797" s="523"/>
      <c r="J797" s="523"/>
      <c r="K797" s="572"/>
      <c r="L797" s="444"/>
    </row>
    <row r="798" spans="1:12" ht="15.6" customHeight="1" x14ac:dyDescent="0.25">
      <c r="A798" s="550"/>
      <c r="B798" s="552"/>
      <c r="C798" s="455"/>
      <c r="D798" s="521"/>
      <c r="E798" s="448"/>
      <c r="F798" s="93" t="s">
        <v>389</v>
      </c>
      <c r="G798" s="523" t="s">
        <v>390</v>
      </c>
      <c r="H798" s="523"/>
      <c r="I798" s="523"/>
      <c r="J798" s="523"/>
      <c r="K798" s="572"/>
      <c r="L798" s="444"/>
    </row>
    <row r="799" spans="1:12" ht="15.6" customHeight="1" x14ac:dyDescent="0.25">
      <c r="A799" s="550"/>
      <c r="B799" s="552"/>
      <c r="C799" s="455"/>
      <c r="D799" s="521"/>
      <c r="E799" s="448"/>
      <c r="F799" s="93" t="s">
        <v>704</v>
      </c>
      <c r="G799" s="523" t="s">
        <v>705</v>
      </c>
      <c r="H799" s="523"/>
      <c r="I799" s="523"/>
      <c r="J799" s="523"/>
      <c r="K799" s="572"/>
      <c r="L799" s="444"/>
    </row>
    <row r="800" spans="1:12" ht="15.6" customHeight="1" x14ac:dyDescent="0.25">
      <c r="A800" s="550"/>
      <c r="B800" s="552"/>
      <c r="C800" s="455"/>
      <c r="D800" s="521"/>
      <c r="E800" s="448"/>
      <c r="F800" s="93" t="s">
        <v>706</v>
      </c>
      <c r="G800" s="523" t="s">
        <v>390</v>
      </c>
      <c r="H800" s="523"/>
      <c r="I800" s="523"/>
      <c r="J800" s="523"/>
      <c r="K800" s="572"/>
      <c r="L800" s="444"/>
    </row>
    <row r="801" spans="1:12" ht="15.6" customHeight="1" x14ac:dyDescent="0.25">
      <c r="A801" s="550"/>
      <c r="B801" s="552"/>
      <c r="C801" s="455"/>
      <c r="D801" s="521"/>
      <c r="E801" s="448"/>
      <c r="F801" s="93" t="s">
        <v>1271</v>
      </c>
      <c r="G801" s="523" t="s">
        <v>390</v>
      </c>
      <c r="H801" s="523"/>
      <c r="I801" s="523"/>
      <c r="J801" s="523"/>
      <c r="K801" s="572"/>
      <c r="L801" s="444"/>
    </row>
    <row r="802" spans="1:12" ht="15.6" customHeight="1" x14ac:dyDescent="0.25">
      <c r="A802" s="550"/>
      <c r="B802" s="552"/>
      <c r="C802" s="455"/>
      <c r="D802" s="521"/>
      <c r="E802" s="448"/>
      <c r="F802" s="93" t="s">
        <v>707</v>
      </c>
      <c r="G802" s="523" t="s">
        <v>911</v>
      </c>
      <c r="H802" s="523"/>
      <c r="I802" s="523"/>
      <c r="J802" s="523"/>
      <c r="K802" s="572"/>
      <c r="L802" s="444"/>
    </row>
    <row r="803" spans="1:12" ht="15.6" customHeight="1" x14ac:dyDescent="0.25">
      <c r="A803" s="550"/>
      <c r="B803" s="552"/>
      <c r="C803" s="455"/>
      <c r="D803" s="521"/>
      <c r="E803" s="448"/>
      <c r="F803" s="93" t="s">
        <v>708</v>
      </c>
      <c r="G803" s="523" t="s">
        <v>390</v>
      </c>
      <c r="H803" s="523"/>
      <c r="I803" s="523"/>
      <c r="J803" s="523"/>
      <c r="K803" s="572"/>
      <c r="L803" s="444"/>
    </row>
    <row r="804" spans="1:12" ht="15.6" customHeight="1" x14ac:dyDescent="0.25">
      <c r="A804" s="550"/>
      <c r="B804" s="552"/>
      <c r="C804" s="455"/>
      <c r="D804" s="521"/>
      <c r="E804" s="448"/>
      <c r="F804" s="93" t="s">
        <v>377</v>
      </c>
      <c r="G804" s="523" t="s">
        <v>387</v>
      </c>
      <c r="H804" s="523"/>
      <c r="I804" s="523"/>
      <c r="J804" s="523"/>
      <c r="K804" s="572"/>
      <c r="L804" s="444"/>
    </row>
    <row r="805" spans="1:12" ht="15.6" customHeight="1" x14ac:dyDescent="0.25">
      <c r="A805" s="550"/>
      <c r="B805" s="552"/>
      <c r="C805" s="455"/>
      <c r="D805" s="521"/>
      <c r="E805" s="448"/>
      <c r="F805" s="93" t="s">
        <v>388</v>
      </c>
      <c r="G805" s="523" t="s">
        <v>393</v>
      </c>
      <c r="H805" s="523"/>
      <c r="I805" s="523"/>
      <c r="J805" s="523"/>
      <c r="K805" s="572"/>
      <c r="L805" s="444"/>
    </row>
    <row r="806" spans="1:12" ht="15.6" customHeight="1" x14ac:dyDescent="0.25">
      <c r="A806" s="550"/>
      <c r="B806" s="552"/>
      <c r="C806" s="455"/>
      <c r="D806" s="521"/>
      <c r="E806" s="448"/>
      <c r="F806" s="93" t="s">
        <v>562</v>
      </c>
      <c r="G806" s="523" t="s">
        <v>1024</v>
      </c>
      <c r="H806" s="523"/>
      <c r="I806" s="523"/>
      <c r="J806" s="523"/>
      <c r="K806" s="572"/>
      <c r="L806" s="444"/>
    </row>
    <row r="807" spans="1:12" ht="15.6" customHeight="1" x14ac:dyDescent="0.25">
      <c r="A807" s="550"/>
      <c r="B807" s="552"/>
      <c r="C807" s="455"/>
      <c r="D807" s="521"/>
      <c r="E807" s="448"/>
      <c r="F807" s="93" t="s">
        <v>1183</v>
      </c>
      <c r="G807" s="573" t="s">
        <v>1180</v>
      </c>
      <c r="H807" s="574"/>
      <c r="I807" s="574"/>
      <c r="J807" s="575"/>
      <c r="K807" s="572"/>
      <c r="L807" s="444"/>
    </row>
    <row r="808" spans="1:12" ht="15.6" customHeight="1" x14ac:dyDescent="0.25">
      <c r="A808" s="550"/>
      <c r="B808" s="552"/>
      <c r="C808" s="455"/>
      <c r="D808" s="521"/>
      <c r="E808" s="448"/>
      <c r="F808" s="93" t="s">
        <v>570</v>
      </c>
      <c r="G808" s="523" t="s">
        <v>613</v>
      </c>
      <c r="H808" s="523"/>
      <c r="I808" s="523"/>
      <c r="J808" s="523"/>
      <c r="K808" s="572"/>
      <c r="L808" s="444"/>
    </row>
    <row r="809" spans="1:12" ht="15.6" customHeight="1" x14ac:dyDescent="0.25">
      <c r="A809" s="550"/>
      <c r="B809" s="552"/>
      <c r="C809" s="455"/>
      <c r="D809" s="521"/>
      <c r="E809" s="448"/>
      <c r="F809" s="111" t="s">
        <v>84</v>
      </c>
      <c r="G809" s="526">
        <v>9.1999999999999993</v>
      </c>
      <c r="H809" s="526"/>
      <c r="I809" s="526"/>
      <c r="J809" s="526"/>
      <c r="K809" s="572"/>
      <c r="L809" s="444"/>
    </row>
    <row r="810" spans="1:12" ht="15.6" customHeight="1" x14ac:dyDescent="0.25">
      <c r="A810" s="550"/>
      <c r="B810" s="553"/>
      <c r="C810" s="455"/>
      <c r="D810" s="521"/>
      <c r="E810" s="448"/>
      <c r="F810" s="96" t="s">
        <v>1016</v>
      </c>
      <c r="G810" s="454">
        <v>5</v>
      </c>
      <c r="H810" s="454"/>
      <c r="I810" s="454"/>
      <c r="J810" s="454"/>
      <c r="K810" s="572"/>
      <c r="L810" s="511"/>
    </row>
    <row r="811" spans="1:12" ht="15.6" customHeight="1" x14ac:dyDescent="0.25">
      <c r="A811" s="549">
        <v>12</v>
      </c>
      <c r="B811" s="551"/>
      <c r="C811" s="455" t="s">
        <v>1648</v>
      </c>
      <c r="D811" s="520"/>
      <c r="E811" s="448"/>
      <c r="F811" s="110" t="s">
        <v>81</v>
      </c>
      <c r="G811" s="524" t="s">
        <v>6</v>
      </c>
      <c r="H811" s="524"/>
      <c r="I811" s="524"/>
      <c r="J811" s="524"/>
      <c r="K811" s="560">
        <v>3</v>
      </c>
      <c r="L811" s="498">
        <v>80528</v>
      </c>
    </row>
    <row r="812" spans="1:12" ht="15.6" customHeight="1" x14ac:dyDescent="0.25">
      <c r="A812" s="550"/>
      <c r="B812" s="552"/>
      <c r="C812" s="455"/>
      <c r="D812" s="521"/>
      <c r="E812" s="448"/>
      <c r="F812" s="110" t="s">
        <v>80</v>
      </c>
      <c r="G812" s="469">
        <v>356</v>
      </c>
      <c r="H812" s="469"/>
      <c r="I812" s="469"/>
      <c r="J812" s="469"/>
      <c r="K812" s="502"/>
      <c r="L812" s="499"/>
    </row>
    <row r="813" spans="1:12" ht="15.6" customHeight="1" x14ac:dyDescent="0.25">
      <c r="A813" s="550"/>
      <c r="B813" s="552"/>
      <c r="C813" s="455"/>
      <c r="D813" s="521"/>
      <c r="E813" s="448"/>
      <c r="F813" s="110" t="s">
        <v>8</v>
      </c>
      <c r="G813" s="240">
        <v>3000</v>
      </c>
      <c r="H813" s="241">
        <v>4000</v>
      </c>
      <c r="I813" s="312">
        <v>5000</v>
      </c>
      <c r="J813" s="242">
        <v>6000</v>
      </c>
      <c r="K813" s="502"/>
      <c r="L813" s="499"/>
    </row>
    <row r="814" spans="1:12" ht="15.6" customHeight="1" x14ac:dyDescent="0.25">
      <c r="A814" s="550"/>
      <c r="B814" s="552"/>
      <c r="C814" s="455"/>
      <c r="D814" s="521"/>
      <c r="E814" s="448"/>
      <c r="F814" s="110" t="s">
        <v>817</v>
      </c>
      <c r="G814" s="243">
        <f>G812*114</f>
        <v>40584</v>
      </c>
      <c r="H814" s="244">
        <f>G812*128</f>
        <v>45568</v>
      </c>
      <c r="I814" s="313">
        <f>G812*143</f>
        <v>50908</v>
      </c>
      <c r="J814" s="245">
        <f>G812*148</f>
        <v>52688</v>
      </c>
      <c r="K814" s="502"/>
      <c r="L814" s="499"/>
    </row>
    <row r="815" spans="1:12" ht="15.6" customHeight="1" x14ac:dyDescent="0.25">
      <c r="A815" s="550"/>
      <c r="B815" s="552"/>
      <c r="C815" s="455"/>
      <c r="D815" s="521"/>
      <c r="E815" s="448"/>
      <c r="F815" s="110" t="s">
        <v>1269</v>
      </c>
      <c r="G815" s="451">
        <v>0.98</v>
      </c>
      <c r="H815" s="451"/>
      <c r="I815" s="451"/>
      <c r="J815" s="451"/>
      <c r="K815" s="502"/>
      <c r="L815" s="499"/>
    </row>
    <row r="816" spans="1:12" ht="15.6" customHeight="1" x14ac:dyDescent="0.25">
      <c r="A816" s="550"/>
      <c r="B816" s="552"/>
      <c r="C816" s="455"/>
      <c r="D816" s="521"/>
      <c r="E816" s="448"/>
      <c r="F816" s="93" t="s">
        <v>699</v>
      </c>
      <c r="G816" s="523" t="s">
        <v>700</v>
      </c>
      <c r="H816" s="523"/>
      <c r="I816" s="523"/>
      <c r="J816" s="523"/>
      <c r="K816" s="502"/>
      <c r="L816" s="499"/>
    </row>
    <row r="817" spans="1:12" ht="15.6" customHeight="1" x14ac:dyDescent="0.25">
      <c r="A817" s="550"/>
      <c r="B817" s="552"/>
      <c r="C817" s="455"/>
      <c r="D817" s="521"/>
      <c r="E817" s="448"/>
      <c r="F817" s="93" t="s">
        <v>1181</v>
      </c>
      <c r="G817" s="462" t="s">
        <v>1179</v>
      </c>
      <c r="H817" s="463"/>
      <c r="I817" s="463"/>
      <c r="J817" s="464"/>
      <c r="K817" s="502"/>
      <c r="L817" s="499"/>
    </row>
    <row r="818" spans="1:12" ht="15.6" customHeight="1" x14ac:dyDescent="0.25">
      <c r="A818" s="550"/>
      <c r="B818" s="552"/>
      <c r="C818" s="455"/>
      <c r="D818" s="521"/>
      <c r="E818" s="448"/>
      <c r="F818" s="110" t="s">
        <v>83</v>
      </c>
      <c r="G818" s="524">
        <v>66</v>
      </c>
      <c r="H818" s="524"/>
      <c r="I818" s="524"/>
      <c r="J818" s="524"/>
      <c r="K818" s="502"/>
      <c r="L818" s="499"/>
    </row>
    <row r="819" spans="1:12" ht="15.6" customHeight="1" x14ac:dyDescent="0.25">
      <c r="A819" s="550"/>
      <c r="B819" s="552"/>
      <c r="C819" s="455"/>
      <c r="D819" s="521"/>
      <c r="E819" s="448"/>
      <c r="F819" s="112" t="s">
        <v>396</v>
      </c>
      <c r="G819" s="523" t="s">
        <v>908</v>
      </c>
      <c r="H819" s="523"/>
      <c r="I819" s="523"/>
      <c r="J819" s="523"/>
      <c r="K819" s="502"/>
      <c r="L819" s="499"/>
    </row>
    <row r="820" spans="1:12" ht="15.6" customHeight="1" x14ac:dyDescent="0.25">
      <c r="A820" s="550"/>
      <c r="B820" s="552"/>
      <c r="C820" s="455"/>
      <c r="D820" s="521"/>
      <c r="E820" s="448"/>
      <c r="F820" s="110" t="s">
        <v>3</v>
      </c>
      <c r="G820" s="524" t="s">
        <v>220</v>
      </c>
      <c r="H820" s="524"/>
      <c r="I820" s="524"/>
      <c r="J820" s="524"/>
      <c r="K820" s="502"/>
      <c r="L820" s="499"/>
    </row>
    <row r="821" spans="1:12" ht="15.6" customHeight="1" x14ac:dyDescent="0.25">
      <c r="A821" s="550"/>
      <c r="B821" s="552"/>
      <c r="C821" s="455"/>
      <c r="D821" s="521"/>
      <c r="E821" s="448"/>
      <c r="F821" s="93" t="s">
        <v>379</v>
      </c>
      <c r="G821" s="523" t="s">
        <v>380</v>
      </c>
      <c r="H821" s="523"/>
      <c r="I821" s="523"/>
      <c r="J821" s="523"/>
      <c r="K821" s="502"/>
      <c r="L821" s="499"/>
    </row>
    <row r="822" spans="1:12" ht="15.6" customHeight="1" x14ac:dyDescent="0.25">
      <c r="A822" s="550"/>
      <c r="B822" s="552"/>
      <c r="C822" s="455"/>
      <c r="D822" s="521"/>
      <c r="E822" s="448"/>
      <c r="F822" s="93" t="s">
        <v>701</v>
      </c>
      <c r="G822" s="523">
        <v>100000</v>
      </c>
      <c r="H822" s="523"/>
      <c r="I822" s="523"/>
      <c r="J822" s="523"/>
      <c r="K822" s="502"/>
      <c r="L822" s="499"/>
    </row>
    <row r="823" spans="1:12" ht="15.6" customHeight="1" x14ac:dyDescent="0.25">
      <c r="A823" s="550"/>
      <c r="B823" s="552"/>
      <c r="C823" s="455"/>
      <c r="D823" s="521"/>
      <c r="E823" s="448"/>
      <c r="F823" s="93" t="s">
        <v>257</v>
      </c>
      <c r="G823" s="523" t="s">
        <v>391</v>
      </c>
      <c r="H823" s="523"/>
      <c r="I823" s="523"/>
      <c r="J823" s="523"/>
      <c r="K823" s="502"/>
      <c r="L823" s="499"/>
    </row>
    <row r="824" spans="1:12" ht="15.6" customHeight="1" x14ac:dyDescent="0.25">
      <c r="A824" s="550"/>
      <c r="B824" s="552"/>
      <c r="C824" s="455"/>
      <c r="D824" s="521"/>
      <c r="E824" s="448"/>
      <c r="F824" s="93" t="s">
        <v>376</v>
      </c>
      <c r="G824" s="523" t="s">
        <v>392</v>
      </c>
      <c r="H824" s="523"/>
      <c r="I824" s="523"/>
      <c r="J824" s="523"/>
      <c r="K824" s="502"/>
      <c r="L824" s="499"/>
    </row>
    <row r="825" spans="1:12" ht="15.6" customHeight="1" x14ac:dyDescent="0.25">
      <c r="A825" s="550"/>
      <c r="B825" s="552"/>
      <c r="C825" s="455"/>
      <c r="D825" s="521"/>
      <c r="E825" s="448"/>
      <c r="F825" s="93" t="s">
        <v>702</v>
      </c>
      <c r="G825" s="523" t="s">
        <v>709</v>
      </c>
      <c r="H825" s="523"/>
      <c r="I825" s="523"/>
      <c r="J825" s="523"/>
      <c r="K825" s="502"/>
      <c r="L825" s="499"/>
    </row>
    <row r="826" spans="1:12" ht="15.6" customHeight="1" x14ac:dyDescent="0.25">
      <c r="A826" s="550"/>
      <c r="B826" s="552"/>
      <c r="C826" s="455"/>
      <c r="D826" s="521"/>
      <c r="E826" s="448"/>
      <c r="F826" s="93" t="s">
        <v>381</v>
      </c>
      <c r="G826" s="523" t="s">
        <v>382</v>
      </c>
      <c r="H826" s="523"/>
      <c r="I826" s="523"/>
      <c r="J826" s="523"/>
      <c r="K826" s="502"/>
      <c r="L826" s="500"/>
    </row>
    <row r="827" spans="1:12" ht="15.6" customHeight="1" x14ac:dyDescent="0.25">
      <c r="A827" s="550"/>
      <c r="B827" s="552"/>
      <c r="C827" s="455"/>
      <c r="D827" s="521"/>
      <c r="E827" s="448"/>
      <c r="F827" s="94" t="s">
        <v>358</v>
      </c>
      <c r="G827" s="523" t="s">
        <v>900</v>
      </c>
      <c r="H827" s="523"/>
      <c r="I827" s="523"/>
      <c r="J827" s="523"/>
      <c r="K827" s="571">
        <v>5</v>
      </c>
      <c r="L827" s="443">
        <v>86165</v>
      </c>
    </row>
    <row r="828" spans="1:12" ht="15.6" customHeight="1" x14ac:dyDescent="0.25">
      <c r="A828" s="550"/>
      <c r="B828" s="552"/>
      <c r="C828" s="455"/>
      <c r="D828" s="521"/>
      <c r="E828" s="448"/>
      <c r="F828" s="93" t="s">
        <v>383</v>
      </c>
      <c r="G828" s="523" t="s">
        <v>384</v>
      </c>
      <c r="H828" s="523"/>
      <c r="I828" s="523"/>
      <c r="J828" s="523"/>
      <c r="K828" s="572"/>
      <c r="L828" s="444"/>
    </row>
    <row r="829" spans="1:12" ht="15.6" customHeight="1" x14ac:dyDescent="0.25">
      <c r="A829" s="550"/>
      <c r="B829" s="552"/>
      <c r="C829" s="455"/>
      <c r="D829" s="521"/>
      <c r="E829" s="448"/>
      <c r="F829" s="93" t="s">
        <v>389</v>
      </c>
      <c r="G829" s="523" t="s">
        <v>390</v>
      </c>
      <c r="H829" s="523"/>
      <c r="I829" s="523"/>
      <c r="J829" s="523"/>
      <c r="K829" s="572"/>
      <c r="L829" s="444"/>
    </row>
    <row r="830" spans="1:12" ht="15.6" customHeight="1" x14ac:dyDescent="0.25">
      <c r="A830" s="550"/>
      <c r="B830" s="552"/>
      <c r="C830" s="455"/>
      <c r="D830" s="521"/>
      <c r="E830" s="448"/>
      <c r="F830" s="93" t="s">
        <v>704</v>
      </c>
      <c r="G830" s="523" t="s">
        <v>705</v>
      </c>
      <c r="H830" s="523"/>
      <c r="I830" s="523"/>
      <c r="J830" s="523"/>
      <c r="K830" s="572"/>
      <c r="L830" s="444"/>
    </row>
    <row r="831" spans="1:12" ht="15.6" customHeight="1" x14ac:dyDescent="0.25">
      <c r="A831" s="550"/>
      <c r="B831" s="552"/>
      <c r="C831" s="455"/>
      <c r="D831" s="521"/>
      <c r="E831" s="448"/>
      <c r="F831" s="93" t="s">
        <v>706</v>
      </c>
      <c r="G831" s="523" t="s">
        <v>390</v>
      </c>
      <c r="H831" s="523"/>
      <c r="I831" s="523"/>
      <c r="J831" s="523"/>
      <c r="K831" s="572"/>
      <c r="L831" s="444"/>
    </row>
    <row r="832" spans="1:12" ht="15.6" customHeight="1" x14ac:dyDescent="0.25">
      <c r="A832" s="550"/>
      <c r="B832" s="552"/>
      <c r="C832" s="455"/>
      <c r="D832" s="521"/>
      <c r="E832" s="448"/>
      <c r="F832" s="93" t="s">
        <v>1271</v>
      </c>
      <c r="G832" s="523" t="s">
        <v>390</v>
      </c>
      <c r="H832" s="523"/>
      <c r="I832" s="523"/>
      <c r="J832" s="523"/>
      <c r="K832" s="572"/>
      <c r="L832" s="444"/>
    </row>
    <row r="833" spans="1:12" ht="15.6" customHeight="1" x14ac:dyDescent="0.25">
      <c r="A833" s="550"/>
      <c r="B833" s="552"/>
      <c r="C833" s="455"/>
      <c r="D833" s="521"/>
      <c r="E833" s="448"/>
      <c r="F833" s="93" t="s">
        <v>707</v>
      </c>
      <c r="G833" s="523" t="s">
        <v>911</v>
      </c>
      <c r="H833" s="523"/>
      <c r="I833" s="523"/>
      <c r="J833" s="523"/>
      <c r="K833" s="572"/>
      <c r="L833" s="444"/>
    </row>
    <row r="834" spans="1:12" ht="15.6" customHeight="1" x14ac:dyDescent="0.25">
      <c r="A834" s="550"/>
      <c r="B834" s="552"/>
      <c r="C834" s="455"/>
      <c r="D834" s="521"/>
      <c r="E834" s="448"/>
      <c r="F834" s="93" t="s">
        <v>708</v>
      </c>
      <c r="G834" s="523" t="s">
        <v>390</v>
      </c>
      <c r="H834" s="523"/>
      <c r="I834" s="523"/>
      <c r="J834" s="523"/>
      <c r="K834" s="572"/>
      <c r="L834" s="444"/>
    </row>
    <row r="835" spans="1:12" ht="15.6" customHeight="1" x14ac:dyDescent="0.25">
      <c r="A835" s="550"/>
      <c r="B835" s="552"/>
      <c r="C835" s="455"/>
      <c r="D835" s="521"/>
      <c r="E835" s="448"/>
      <c r="F835" s="93" t="s">
        <v>377</v>
      </c>
      <c r="G835" s="523" t="s">
        <v>387</v>
      </c>
      <c r="H835" s="523"/>
      <c r="I835" s="523"/>
      <c r="J835" s="523"/>
      <c r="K835" s="572"/>
      <c r="L835" s="444"/>
    </row>
    <row r="836" spans="1:12" ht="15.6" customHeight="1" x14ac:dyDescent="0.25">
      <c r="A836" s="550"/>
      <c r="B836" s="552"/>
      <c r="C836" s="455"/>
      <c r="D836" s="521"/>
      <c r="E836" s="448"/>
      <c r="F836" s="93" t="s">
        <v>388</v>
      </c>
      <c r="G836" s="523" t="s">
        <v>393</v>
      </c>
      <c r="H836" s="523"/>
      <c r="I836" s="523"/>
      <c r="J836" s="523"/>
      <c r="K836" s="572"/>
      <c r="L836" s="444"/>
    </row>
    <row r="837" spans="1:12" ht="15.6" customHeight="1" x14ac:dyDescent="0.25">
      <c r="A837" s="550"/>
      <c r="B837" s="552"/>
      <c r="C837" s="455"/>
      <c r="D837" s="521"/>
      <c r="E837" s="448"/>
      <c r="F837" s="93" t="s">
        <v>562</v>
      </c>
      <c r="G837" s="523" t="s">
        <v>1024</v>
      </c>
      <c r="H837" s="523"/>
      <c r="I837" s="523"/>
      <c r="J837" s="523"/>
      <c r="K837" s="572"/>
      <c r="L837" s="444"/>
    </row>
    <row r="838" spans="1:12" ht="15.6" customHeight="1" x14ac:dyDescent="0.25">
      <c r="A838" s="550"/>
      <c r="B838" s="552"/>
      <c r="C838" s="455"/>
      <c r="D838" s="521"/>
      <c r="E838" s="448"/>
      <c r="F838" s="93" t="s">
        <v>1183</v>
      </c>
      <c r="G838" s="573" t="s">
        <v>1180</v>
      </c>
      <c r="H838" s="574"/>
      <c r="I838" s="574"/>
      <c r="J838" s="575"/>
      <c r="K838" s="572"/>
      <c r="L838" s="444"/>
    </row>
    <row r="839" spans="1:12" ht="15.6" customHeight="1" x14ac:dyDescent="0.25">
      <c r="A839" s="550"/>
      <c r="B839" s="552"/>
      <c r="C839" s="455"/>
      <c r="D839" s="521"/>
      <c r="E839" s="448"/>
      <c r="F839" s="93" t="s">
        <v>570</v>
      </c>
      <c r="G839" s="523" t="s">
        <v>613</v>
      </c>
      <c r="H839" s="523"/>
      <c r="I839" s="523"/>
      <c r="J839" s="523"/>
      <c r="K839" s="572"/>
      <c r="L839" s="444"/>
    </row>
    <row r="840" spans="1:12" ht="15.6" customHeight="1" x14ac:dyDescent="0.25">
      <c r="A840" s="550"/>
      <c r="B840" s="552"/>
      <c r="C840" s="455"/>
      <c r="D840" s="521"/>
      <c r="E840" s="448"/>
      <c r="F840" s="111" t="s">
        <v>84</v>
      </c>
      <c r="G840" s="526">
        <v>10.6</v>
      </c>
      <c r="H840" s="526"/>
      <c r="I840" s="526"/>
      <c r="J840" s="526"/>
      <c r="K840" s="572"/>
      <c r="L840" s="444"/>
    </row>
    <row r="841" spans="1:12" ht="15.6" customHeight="1" x14ac:dyDescent="0.25">
      <c r="A841" s="550"/>
      <c r="B841" s="553"/>
      <c r="C841" s="455"/>
      <c r="D841" s="521"/>
      <c r="E841" s="448"/>
      <c r="F841" s="96" t="s">
        <v>1016</v>
      </c>
      <c r="G841" s="454">
        <v>5</v>
      </c>
      <c r="H841" s="454"/>
      <c r="I841" s="454"/>
      <c r="J841" s="454"/>
      <c r="K841" s="572"/>
      <c r="L841" s="511"/>
    </row>
    <row r="842" spans="1:12" ht="15.6" customHeight="1" x14ac:dyDescent="0.25">
      <c r="A842" s="549">
        <v>13</v>
      </c>
      <c r="B842" s="551"/>
      <c r="C842" s="455" t="s">
        <v>1649</v>
      </c>
      <c r="D842" s="520"/>
      <c r="E842" s="448"/>
      <c r="F842" s="110" t="s">
        <v>81</v>
      </c>
      <c r="G842" s="524" t="s">
        <v>6</v>
      </c>
      <c r="H842" s="524"/>
      <c r="I842" s="524"/>
      <c r="J842" s="524"/>
      <c r="K842" s="560">
        <v>3</v>
      </c>
      <c r="L842" s="498">
        <v>85946</v>
      </c>
    </row>
    <row r="843" spans="1:12" ht="15.6" customHeight="1" x14ac:dyDescent="0.25">
      <c r="A843" s="550"/>
      <c r="B843" s="552"/>
      <c r="C843" s="455"/>
      <c r="D843" s="521"/>
      <c r="E843" s="448"/>
      <c r="F843" s="110" t="s">
        <v>80</v>
      </c>
      <c r="G843" s="469">
        <v>388</v>
      </c>
      <c r="H843" s="469"/>
      <c r="I843" s="469"/>
      <c r="J843" s="469"/>
      <c r="K843" s="502"/>
      <c r="L843" s="499"/>
    </row>
    <row r="844" spans="1:12" ht="15.6" customHeight="1" x14ac:dyDescent="0.25">
      <c r="A844" s="550"/>
      <c r="B844" s="552"/>
      <c r="C844" s="455"/>
      <c r="D844" s="521"/>
      <c r="E844" s="448"/>
      <c r="F844" s="110" t="s">
        <v>8</v>
      </c>
      <c r="G844" s="240">
        <v>3000</v>
      </c>
      <c r="H844" s="241">
        <v>4000</v>
      </c>
      <c r="I844" s="312">
        <v>5000</v>
      </c>
      <c r="J844" s="242">
        <v>6000</v>
      </c>
      <c r="K844" s="502"/>
      <c r="L844" s="499"/>
    </row>
    <row r="845" spans="1:12" ht="15.6" customHeight="1" x14ac:dyDescent="0.25">
      <c r="A845" s="550"/>
      <c r="B845" s="552"/>
      <c r="C845" s="455"/>
      <c r="D845" s="521"/>
      <c r="E845" s="448"/>
      <c r="F845" s="110" t="s">
        <v>817</v>
      </c>
      <c r="G845" s="243">
        <f>G843*114</f>
        <v>44232</v>
      </c>
      <c r="H845" s="244">
        <f>G843*128</f>
        <v>49664</v>
      </c>
      <c r="I845" s="313">
        <f>G843*143</f>
        <v>55484</v>
      </c>
      <c r="J845" s="245">
        <f>G843*148</f>
        <v>57424</v>
      </c>
      <c r="K845" s="502"/>
      <c r="L845" s="499"/>
    </row>
    <row r="846" spans="1:12" ht="15.6" customHeight="1" x14ac:dyDescent="0.25">
      <c r="A846" s="550"/>
      <c r="B846" s="552"/>
      <c r="C846" s="455"/>
      <c r="D846" s="521"/>
      <c r="E846" s="448"/>
      <c r="F846" s="110" t="s">
        <v>1269</v>
      </c>
      <c r="G846" s="451">
        <v>0.98</v>
      </c>
      <c r="H846" s="451"/>
      <c r="I846" s="451"/>
      <c r="J846" s="451"/>
      <c r="K846" s="502"/>
      <c r="L846" s="499"/>
    </row>
    <row r="847" spans="1:12" ht="15.6" customHeight="1" x14ac:dyDescent="0.25">
      <c r="A847" s="550"/>
      <c r="B847" s="552"/>
      <c r="C847" s="455"/>
      <c r="D847" s="521"/>
      <c r="E847" s="448"/>
      <c r="F847" s="93" t="s">
        <v>699</v>
      </c>
      <c r="G847" s="523" t="s">
        <v>700</v>
      </c>
      <c r="H847" s="523"/>
      <c r="I847" s="523"/>
      <c r="J847" s="523"/>
      <c r="K847" s="502"/>
      <c r="L847" s="499"/>
    </row>
    <row r="848" spans="1:12" ht="15.6" customHeight="1" x14ac:dyDescent="0.25">
      <c r="A848" s="550"/>
      <c r="B848" s="552"/>
      <c r="C848" s="455"/>
      <c r="D848" s="521"/>
      <c r="E848" s="448"/>
      <c r="F848" s="93" t="s">
        <v>1181</v>
      </c>
      <c r="G848" s="462" t="s">
        <v>1179</v>
      </c>
      <c r="H848" s="463"/>
      <c r="I848" s="463"/>
      <c r="J848" s="464"/>
      <c r="K848" s="502"/>
      <c r="L848" s="499"/>
    </row>
    <row r="849" spans="1:12" ht="15.6" customHeight="1" x14ac:dyDescent="0.25">
      <c r="A849" s="550"/>
      <c r="B849" s="552"/>
      <c r="C849" s="455"/>
      <c r="D849" s="521"/>
      <c r="E849" s="448"/>
      <c r="F849" s="110" t="s">
        <v>83</v>
      </c>
      <c r="G849" s="524">
        <v>66</v>
      </c>
      <c r="H849" s="524"/>
      <c r="I849" s="524"/>
      <c r="J849" s="524"/>
      <c r="K849" s="502"/>
      <c r="L849" s="499"/>
    </row>
    <row r="850" spans="1:12" ht="15.6" customHeight="1" x14ac:dyDescent="0.25">
      <c r="A850" s="550"/>
      <c r="B850" s="552"/>
      <c r="C850" s="455"/>
      <c r="D850" s="521"/>
      <c r="E850" s="448"/>
      <c r="F850" s="112" t="s">
        <v>396</v>
      </c>
      <c r="G850" s="523" t="s">
        <v>908</v>
      </c>
      <c r="H850" s="523"/>
      <c r="I850" s="523"/>
      <c r="J850" s="523"/>
      <c r="K850" s="502"/>
      <c r="L850" s="499"/>
    </row>
    <row r="851" spans="1:12" ht="15.6" customHeight="1" x14ac:dyDescent="0.25">
      <c r="A851" s="550"/>
      <c r="B851" s="552"/>
      <c r="C851" s="455"/>
      <c r="D851" s="521"/>
      <c r="E851" s="448"/>
      <c r="F851" s="110" t="s">
        <v>3</v>
      </c>
      <c r="G851" s="524" t="s">
        <v>221</v>
      </c>
      <c r="H851" s="524"/>
      <c r="I851" s="524"/>
      <c r="J851" s="524"/>
      <c r="K851" s="502"/>
      <c r="L851" s="499"/>
    </row>
    <row r="852" spans="1:12" ht="15.6" customHeight="1" x14ac:dyDescent="0.25">
      <c r="A852" s="550"/>
      <c r="B852" s="552"/>
      <c r="C852" s="455"/>
      <c r="D852" s="521"/>
      <c r="E852" s="448"/>
      <c r="F852" s="93" t="s">
        <v>379</v>
      </c>
      <c r="G852" s="523" t="s">
        <v>380</v>
      </c>
      <c r="H852" s="523"/>
      <c r="I852" s="523"/>
      <c r="J852" s="523"/>
      <c r="K852" s="502"/>
      <c r="L852" s="499"/>
    </row>
    <row r="853" spans="1:12" ht="15.6" customHeight="1" x14ac:dyDescent="0.25">
      <c r="A853" s="550"/>
      <c r="B853" s="552"/>
      <c r="C853" s="455"/>
      <c r="D853" s="521"/>
      <c r="E853" s="448"/>
      <c r="F853" s="93" t="s">
        <v>701</v>
      </c>
      <c r="G853" s="523">
        <v>100000</v>
      </c>
      <c r="H853" s="523"/>
      <c r="I853" s="523"/>
      <c r="J853" s="523"/>
      <c r="K853" s="502"/>
      <c r="L853" s="499"/>
    </row>
    <row r="854" spans="1:12" ht="15.6" customHeight="1" x14ac:dyDescent="0.25">
      <c r="A854" s="550"/>
      <c r="B854" s="552"/>
      <c r="C854" s="455"/>
      <c r="D854" s="521"/>
      <c r="E854" s="448"/>
      <c r="F854" s="93" t="s">
        <v>257</v>
      </c>
      <c r="G854" s="523" t="s">
        <v>391</v>
      </c>
      <c r="H854" s="523"/>
      <c r="I854" s="523"/>
      <c r="J854" s="523"/>
      <c r="K854" s="502"/>
      <c r="L854" s="499"/>
    </row>
    <row r="855" spans="1:12" ht="15.6" customHeight="1" x14ac:dyDescent="0.25">
      <c r="A855" s="550"/>
      <c r="B855" s="552"/>
      <c r="C855" s="455"/>
      <c r="D855" s="521"/>
      <c r="E855" s="448"/>
      <c r="F855" s="93" t="s">
        <v>376</v>
      </c>
      <c r="G855" s="523" t="s">
        <v>392</v>
      </c>
      <c r="H855" s="523"/>
      <c r="I855" s="523"/>
      <c r="J855" s="523"/>
      <c r="K855" s="502"/>
      <c r="L855" s="499"/>
    </row>
    <row r="856" spans="1:12" ht="15.6" customHeight="1" x14ac:dyDescent="0.25">
      <c r="A856" s="550"/>
      <c r="B856" s="552"/>
      <c r="C856" s="455"/>
      <c r="D856" s="521"/>
      <c r="E856" s="448"/>
      <c r="F856" s="93" t="s">
        <v>702</v>
      </c>
      <c r="G856" s="523" t="s">
        <v>709</v>
      </c>
      <c r="H856" s="523"/>
      <c r="I856" s="523"/>
      <c r="J856" s="523"/>
      <c r="K856" s="502"/>
      <c r="L856" s="499"/>
    </row>
    <row r="857" spans="1:12" ht="15.6" customHeight="1" x14ac:dyDescent="0.25">
      <c r="A857" s="550"/>
      <c r="B857" s="552"/>
      <c r="C857" s="455"/>
      <c r="D857" s="521"/>
      <c r="E857" s="448"/>
      <c r="F857" s="93" t="s">
        <v>381</v>
      </c>
      <c r="G857" s="523" t="s">
        <v>382</v>
      </c>
      <c r="H857" s="523"/>
      <c r="I857" s="523"/>
      <c r="J857" s="523"/>
      <c r="K857" s="502"/>
      <c r="L857" s="500"/>
    </row>
    <row r="858" spans="1:12" ht="15.6" customHeight="1" x14ac:dyDescent="0.25">
      <c r="A858" s="550"/>
      <c r="B858" s="552"/>
      <c r="C858" s="455"/>
      <c r="D858" s="521"/>
      <c r="E858" s="448"/>
      <c r="F858" s="94" t="s">
        <v>358</v>
      </c>
      <c r="G858" s="523" t="s">
        <v>900</v>
      </c>
      <c r="H858" s="523"/>
      <c r="I858" s="523"/>
      <c r="J858" s="523"/>
      <c r="K858" s="571">
        <v>5</v>
      </c>
      <c r="L858" s="443">
        <v>91963</v>
      </c>
    </row>
    <row r="859" spans="1:12" ht="15.6" customHeight="1" x14ac:dyDescent="0.25">
      <c r="A859" s="550"/>
      <c r="B859" s="552"/>
      <c r="C859" s="455"/>
      <c r="D859" s="521"/>
      <c r="E859" s="448"/>
      <c r="F859" s="93" t="s">
        <v>383</v>
      </c>
      <c r="G859" s="523" t="s">
        <v>384</v>
      </c>
      <c r="H859" s="523"/>
      <c r="I859" s="523"/>
      <c r="J859" s="523"/>
      <c r="K859" s="572"/>
      <c r="L859" s="444"/>
    </row>
    <row r="860" spans="1:12" ht="15.6" customHeight="1" x14ac:dyDescent="0.25">
      <c r="A860" s="550"/>
      <c r="B860" s="552"/>
      <c r="C860" s="455"/>
      <c r="D860" s="521"/>
      <c r="E860" s="448"/>
      <c r="F860" s="93" t="s">
        <v>389</v>
      </c>
      <c r="G860" s="523" t="s">
        <v>390</v>
      </c>
      <c r="H860" s="523"/>
      <c r="I860" s="523"/>
      <c r="J860" s="523"/>
      <c r="K860" s="572"/>
      <c r="L860" s="444"/>
    </row>
    <row r="861" spans="1:12" ht="15.6" customHeight="1" x14ac:dyDescent="0.25">
      <c r="A861" s="550"/>
      <c r="B861" s="552"/>
      <c r="C861" s="455"/>
      <c r="D861" s="521"/>
      <c r="E861" s="448"/>
      <c r="F861" s="93" t="s">
        <v>704</v>
      </c>
      <c r="G861" s="523" t="s">
        <v>705</v>
      </c>
      <c r="H861" s="523"/>
      <c r="I861" s="523"/>
      <c r="J861" s="523"/>
      <c r="K861" s="572"/>
      <c r="L861" s="444"/>
    </row>
    <row r="862" spans="1:12" ht="15.6" customHeight="1" x14ac:dyDescent="0.25">
      <c r="A862" s="550"/>
      <c r="B862" s="552"/>
      <c r="C862" s="455"/>
      <c r="D862" s="521"/>
      <c r="E862" s="448"/>
      <c r="F862" s="93" t="s">
        <v>706</v>
      </c>
      <c r="G862" s="523" t="s">
        <v>390</v>
      </c>
      <c r="H862" s="523"/>
      <c r="I862" s="523"/>
      <c r="J862" s="523"/>
      <c r="K862" s="572"/>
      <c r="L862" s="444"/>
    </row>
    <row r="863" spans="1:12" ht="15.6" customHeight="1" x14ac:dyDescent="0.25">
      <c r="A863" s="550"/>
      <c r="B863" s="552"/>
      <c r="C863" s="455"/>
      <c r="D863" s="521"/>
      <c r="E863" s="448"/>
      <c r="F863" s="93" t="s">
        <v>1271</v>
      </c>
      <c r="G863" s="523" t="s">
        <v>390</v>
      </c>
      <c r="H863" s="523"/>
      <c r="I863" s="523"/>
      <c r="J863" s="523"/>
      <c r="K863" s="572"/>
      <c r="L863" s="444"/>
    </row>
    <row r="864" spans="1:12" ht="15.6" customHeight="1" x14ac:dyDescent="0.25">
      <c r="A864" s="550"/>
      <c r="B864" s="552"/>
      <c r="C864" s="455"/>
      <c r="D864" s="521"/>
      <c r="E864" s="448"/>
      <c r="F864" s="93" t="s">
        <v>707</v>
      </c>
      <c r="G864" s="523" t="s">
        <v>911</v>
      </c>
      <c r="H864" s="523"/>
      <c r="I864" s="523"/>
      <c r="J864" s="523"/>
      <c r="K864" s="572"/>
      <c r="L864" s="444"/>
    </row>
    <row r="865" spans="1:12" ht="15.6" customHeight="1" x14ac:dyDescent="0.25">
      <c r="A865" s="550"/>
      <c r="B865" s="552"/>
      <c r="C865" s="455"/>
      <c r="D865" s="521"/>
      <c r="E865" s="448"/>
      <c r="F865" s="93" t="s">
        <v>708</v>
      </c>
      <c r="G865" s="523" t="s">
        <v>390</v>
      </c>
      <c r="H865" s="523"/>
      <c r="I865" s="523"/>
      <c r="J865" s="523"/>
      <c r="K865" s="572"/>
      <c r="L865" s="444"/>
    </row>
    <row r="866" spans="1:12" ht="15.6" customHeight="1" x14ac:dyDescent="0.25">
      <c r="A866" s="550"/>
      <c r="B866" s="552"/>
      <c r="C866" s="455"/>
      <c r="D866" s="521"/>
      <c r="E866" s="448"/>
      <c r="F866" s="93" t="s">
        <v>377</v>
      </c>
      <c r="G866" s="523" t="s">
        <v>387</v>
      </c>
      <c r="H866" s="523"/>
      <c r="I866" s="523"/>
      <c r="J866" s="523"/>
      <c r="K866" s="572"/>
      <c r="L866" s="444"/>
    </row>
    <row r="867" spans="1:12" ht="15.6" customHeight="1" x14ac:dyDescent="0.25">
      <c r="A867" s="550"/>
      <c r="B867" s="552"/>
      <c r="C867" s="455"/>
      <c r="D867" s="521"/>
      <c r="E867" s="448"/>
      <c r="F867" s="93" t="s">
        <v>388</v>
      </c>
      <c r="G867" s="523" t="s">
        <v>393</v>
      </c>
      <c r="H867" s="523"/>
      <c r="I867" s="523"/>
      <c r="J867" s="523"/>
      <c r="K867" s="572"/>
      <c r="L867" s="444"/>
    </row>
    <row r="868" spans="1:12" ht="15.6" customHeight="1" x14ac:dyDescent="0.25">
      <c r="A868" s="550"/>
      <c r="B868" s="552"/>
      <c r="C868" s="455"/>
      <c r="D868" s="521"/>
      <c r="E868" s="448"/>
      <c r="F868" s="93" t="s">
        <v>562</v>
      </c>
      <c r="G868" s="523" t="s">
        <v>1024</v>
      </c>
      <c r="H868" s="523"/>
      <c r="I868" s="523"/>
      <c r="J868" s="523"/>
      <c r="K868" s="572"/>
      <c r="L868" s="444"/>
    </row>
    <row r="869" spans="1:12" ht="15.6" customHeight="1" x14ac:dyDescent="0.25">
      <c r="A869" s="550"/>
      <c r="B869" s="552"/>
      <c r="C869" s="455"/>
      <c r="D869" s="521"/>
      <c r="E869" s="448"/>
      <c r="F869" s="93" t="s">
        <v>1183</v>
      </c>
      <c r="G869" s="573" t="s">
        <v>1180</v>
      </c>
      <c r="H869" s="574"/>
      <c r="I869" s="574"/>
      <c r="J869" s="575"/>
      <c r="K869" s="572"/>
      <c r="L869" s="444"/>
    </row>
    <row r="870" spans="1:12" ht="15.6" customHeight="1" x14ac:dyDescent="0.25">
      <c r="A870" s="550"/>
      <c r="B870" s="552"/>
      <c r="C870" s="455"/>
      <c r="D870" s="521"/>
      <c r="E870" s="448"/>
      <c r="F870" s="93" t="s">
        <v>570</v>
      </c>
      <c r="G870" s="523" t="s">
        <v>613</v>
      </c>
      <c r="H870" s="523"/>
      <c r="I870" s="523"/>
      <c r="J870" s="523"/>
      <c r="K870" s="572"/>
      <c r="L870" s="444"/>
    </row>
    <row r="871" spans="1:12" ht="15.6" customHeight="1" x14ac:dyDescent="0.25">
      <c r="A871" s="550"/>
      <c r="B871" s="552"/>
      <c r="C871" s="455"/>
      <c r="D871" s="521"/>
      <c r="E871" s="448"/>
      <c r="F871" s="111" t="s">
        <v>84</v>
      </c>
      <c r="G871" s="526">
        <v>10.6</v>
      </c>
      <c r="H871" s="526"/>
      <c r="I871" s="526"/>
      <c r="J871" s="526"/>
      <c r="K871" s="572"/>
      <c r="L871" s="444"/>
    </row>
    <row r="872" spans="1:12" ht="15.6" customHeight="1" x14ac:dyDescent="0.25">
      <c r="A872" s="550"/>
      <c r="B872" s="553"/>
      <c r="C872" s="455"/>
      <c r="D872" s="521"/>
      <c r="E872" s="448"/>
      <c r="F872" s="96" t="s">
        <v>1016</v>
      </c>
      <c r="G872" s="454">
        <v>5</v>
      </c>
      <c r="H872" s="454"/>
      <c r="I872" s="454"/>
      <c r="J872" s="454"/>
      <c r="K872" s="572"/>
      <c r="L872" s="511"/>
    </row>
    <row r="873" spans="1:12" ht="15.6" customHeight="1" x14ac:dyDescent="0.25">
      <c r="A873" s="549">
        <v>14</v>
      </c>
      <c r="B873" s="551"/>
      <c r="C873" s="455" t="s">
        <v>1650</v>
      </c>
      <c r="D873" s="520"/>
      <c r="E873" s="448"/>
      <c r="F873" s="110" t="s">
        <v>81</v>
      </c>
      <c r="G873" s="524" t="s">
        <v>6</v>
      </c>
      <c r="H873" s="524"/>
      <c r="I873" s="524"/>
      <c r="J873" s="524"/>
      <c r="K873" s="560">
        <v>3</v>
      </c>
      <c r="L873" s="498">
        <v>93655</v>
      </c>
    </row>
    <row r="874" spans="1:12" ht="15.6" customHeight="1" x14ac:dyDescent="0.25">
      <c r="A874" s="550"/>
      <c r="B874" s="552"/>
      <c r="C874" s="455"/>
      <c r="D874" s="521"/>
      <c r="E874" s="448"/>
      <c r="F874" s="110" t="s">
        <v>80</v>
      </c>
      <c r="G874" s="469">
        <v>420</v>
      </c>
      <c r="H874" s="469"/>
      <c r="I874" s="469"/>
      <c r="J874" s="469"/>
      <c r="K874" s="502"/>
      <c r="L874" s="499"/>
    </row>
    <row r="875" spans="1:12" ht="15.6" customHeight="1" x14ac:dyDescent="0.25">
      <c r="A875" s="550"/>
      <c r="B875" s="552"/>
      <c r="C875" s="455"/>
      <c r="D875" s="521"/>
      <c r="E875" s="448"/>
      <c r="F875" s="110" t="s">
        <v>8</v>
      </c>
      <c r="G875" s="240">
        <v>3000</v>
      </c>
      <c r="H875" s="241">
        <v>4000</v>
      </c>
      <c r="I875" s="312">
        <v>5000</v>
      </c>
      <c r="J875" s="242">
        <v>6000</v>
      </c>
      <c r="K875" s="502"/>
      <c r="L875" s="499"/>
    </row>
    <row r="876" spans="1:12" ht="15.6" customHeight="1" x14ac:dyDescent="0.25">
      <c r="A876" s="550"/>
      <c r="B876" s="552"/>
      <c r="C876" s="455"/>
      <c r="D876" s="521"/>
      <c r="E876" s="448"/>
      <c r="F876" s="110" t="s">
        <v>817</v>
      </c>
      <c r="G876" s="243">
        <f>G874*114</f>
        <v>47880</v>
      </c>
      <c r="H876" s="244">
        <f>G874*128</f>
        <v>53760</v>
      </c>
      <c r="I876" s="313">
        <f>G874*143</f>
        <v>60060</v>
      </c>
      <c r="J876" s="245">
        <f>G874*148</f>
        <v>62160</v>
      </c>
      <c r="K876" s="502"/>
      <c r="L876" s="499"/>
    </row>
    <row r="877" spans="1:12" ht="15.6" customHeight="1" x14ac:dyDescent="0.25">
      <c r="A877" s="550"/>
      <c r="B877" s="552"/>
      <c r="C877" s="455"/>
      <c r="D877" s="521"/>
      <c r="E877" s="448"/>
      <c r="F877" s="110" t="s">
        <v>1269</v>
      </c>
      <c r="G877" s="451">
        <v>0.98</v>
      </c>
      <c r="H877" s="451"/>
      <c r="I877" s="451"/>
      <c r="J877" s="451"/>
      <c r="K877" s="502"/>
      <c r="L877" s="499"/>
    </row>
    <row r="878" spans="1:12" ht="15.6" customHeight="1" x14ac:dyDescent="0.25">
      <c r="A878" s="550"/>
      <c r="B878" s="552"/>
      <c r="C878" s="455"/>
      <c r="D878" s="521"/>
      <c r="E878" s="448"/>
      <c r="F878" s="93" t="s">
        <v>699</v>
      </c>
      <c r="G878" s="523" t="s">
        <v>700</v>
      </c>
      <c r="H878" s="523"/>
      <c r="I878" s="523"/>
      <c r="J878" s="523"/>
      <c r="K878" s="502"/>
      <c r="L878" s="499"/>
    </row>
    <row r="879" spans="1:12" ht="15.6" customHeight="1" x14ac:dyDescent="0.25">
      <c r="A879" s="550"/>
      <c r="B879" s="552"/>
      <c r="C879" s="455"/>
      <c r="D879" s="521"/>
      <c r="E879" s="448"/>
      <c r="F879" s="93" t="s">
        <v>1181</v>
      </c>
      <c r="G879" s="462" t="s">
        <v>1179</v>
      </c>
      <c r="H879" s="463"/>
      <c r="I879" s="463"/>
      <c r="J879" s="464"/>
      <c r="K879" s="502"/>
      <c r="L879" s="499"/>
    </row>
    <row r="880" spans="1:12" ht="15.6" customHeight="1" x14ac:dyDescent="0.25">
      <c r="A880" s="550"/>
      <c r="B880" s="552"/>
      <c r="C880" s="455"/>
      <c r="D880" s="521"/>
      <c r="E880" s="448"/>
      <c r="F880" s="110" t="s">
        <v>83</v>
      </c>
      <c r="G880" s="524">
        <v>66</v>
      </c>
      <c r="H880" s="524"/>
      <c r="I880" s="524"/>
      <c r="J880" s="524"/>
      <c r="K880" s="502"/>
      <c r="L880" s="499"/>
    </row>
    <row r="881" spans="1:12" ht="15.6" customHeight="1" x14ac:dyDescent="0.25">
      <c r="A881" s="550"/>
      <c r="B881" s="552"/>
      <c r="C881" s="455"/>
      <c r="D881" s="521"/>
      <c r="E881" s="448"/>
      <c r="F881" s="112" t="s">
        <v>396</v>
      </c>
      <c r="G881" s="523" t="s">
        <v>908</v>
      </c>
      <c r="H881" s="523"/>
      <c r="I881" s="523"/>
      <c r="J881" s="523"/>
      <c r="K881" s="502"/>
      <c r="L881" s="499"/>
    </row>
    <row r="882" spans="1:12" ht="15.6" customHeight="1" x14ac:dyDescent="0.25">
      <c r="A882" s="550"/>
      <c r="B882" s="552"/>
      <c r="C882" s="455"/>
      <c r="D882" s="521"/>
      <c r="E882" s="448"/>
      <c r="F882" s="110" t="s">
        <v>3</v>
      </c>
      <c r="G882" s="524" t="s">
        <v>222</v>
      </c>
      <c r="H882" s="524"/>
      <c r="I882" s="524"/>
      <c r="J882" s="524"/>
      <c r="K882" s="502"/>
      <c r="L882" s="499"/>
    </row>
    <row r="883" spans="1:12" ht="15.6" customHeight="1" x14ac:dyDescent="0.25">
      <c r="A883" s="550"/>
      <c r="B883" s="552"/>
      <c r="C883" s="455"/>
      <c r="D883" s="521"/>
      <c r="E883" s="448"/>
      <c r="F883" s="93" t="s">
        <v>379</v>
      </c>
      <c r="G883" s="523" t="s">
        <v>380</v>
      </c>
      <c r="H883" s="523"/>
      <c r="I883" s="523"/>
      <c r="J883" s="523"/>
      <c r="K883" s="502"/>
      <c r="L883" s="499"/>
    </row>
    <row r="884" spans="1:12" ht="15.6" customHeight="1" x14ac:dyDescent="0.25">
      <c r="A884" s="550"/>
      <c r="B884" s="552"/>
      <c r="C884" s="455"/>
      <c r="D884" s="521"/>
      <c r="E884" s="448"/>
      <c r="F884" s="93" t="s">
        <v>701</v>
      </c>
      <c r="G884" s="523">
        <v>100000</v>
      </c>
      <c r="H884" s="523"/>
      <c r="I884" s="523"/>
      <c r="J884" s="523"/>
      <c r="K884" s="502"/>
      <c r="L884" s="499"/>
    </row>
    <row r="885" spans="1:12" ht="15.6" customHeight="1" x14ac:dyDescent="0.25">
      <c r="A885" s="550"/>
      <c r="B885" s="552"/>
      <c r="C885" s="455"/>
      <c r="D885" s="521"/>
      <c r="E885" s="448"/>
      <c r="F885" s="93" t="s">
        <v>257</v>
      </c>
      <c r="G885" s="523" t="s">
        <v>391</v>
      </c>
      <c r="H885" s="523"/>
      <c r="I885" s="523"/>
      <c r="J885" s="523"/>
      <c r="K885" s="502"/>
      <c r="L885" s="499"/>
    </row>
    <row r="886" spans="1:12" ht="15.6" customHeight="1" x14ac:dyDescent="0.25">
      <c r="A886" s="550"/>
      <c r="B886" s="552"/>
      <c r="C886" s="455"/>
      <c r="D886" s="521"/>
      <c r="E886" s="448"/>
      <c r="F886" s="93" t="s">
        <v>376</v>
      </c>
      <c r="G886" s="523" t="s">
        <v>392</v>
      </c>
      <c r="H886" s="523"/>
      <c r="I886" s="523"/>
      <c r="J886" s="523"/>
      <c r="K886" s="502"/>
      <c r="L886" s="499"/>
    </row>
    <row r="887" spans="1:12" ht="15.6" customHeight="1" x14ac:dyDescent="0.25">
      <c r="A887" s="550"/>
      <c r="B887" s="552"/>
      <c r="C887" s="455"/>
      <c r="D887" s="521"/>
      <c r="E887" s="448"/>
      <c r="F887" s="93" t="s">
        <v>702</v>
      </c>
      <c r="G887" s="523" t="s">
        <v>709</v>
      </c>
      <c r="H887" s="523"/>
      <c r="I887" s="523"/>
      <c r="J887" s="523"/>
      <c r="K887" s="502"/>
      <c r="L887" s="499"/>
    </row>
    <row r="888" spans="1:12" ht="15.6" customHeight="1" x14ac:dyDescent="0.25">
      <c r="A888" s="550"/>
      <c r="B888" s="552"/>
      <c r="C888" s="455"/>
      <c r="D888" s="521"/>
      <c r="E888" s="448"/>
      <c r="F888" s="93" t="s">
        <v>381</v>
      </c>
      <c r="G888" s="523" t="s">
        <v>382</v>
      </c>
      <c r="H888" s="523"/>
      <c r="I888" s="523"/>
      <c r="J888" s="523"/>
      <c r="K888" s="502"/>
      <c r="L888" s="500"/>
    </row>
    <row r="889" spans="1:12" ht="15.6" customHeight="1" x14ac:dyDescent="0.25">
      <c r="A889" s="550"/>
      <c r="B889" s="552"/>
      <c r="C889" s="455"/>
      <c r="D889" s="521"/>
      <c r="E889" s="448"/>
      <c r="F889" s="94" t="s">
        <v>358</v>
      </c>
      <c r="G889" s="523" t="s">
        <v>900</v>
      </c>
      <c r="H889" s="523"/>
      <c r="I889" s="523"/>
      <c r="J889" s="523"/>
      <c r="K889" s="571">
        <v>5</v>
      </c>
      <c r="L889" s="443">
        <v>97001</v>
      </c>
    </row>
    <row r="890" spans="1:12" ht="15.6" customHeight="1" x14ac:dyDescent="0.25">
      <c r="A890" s="550"/>
      <c r="B890" s="552"/>
      <c r="C890" s="455"/>
      <c r="D890" s="521"/>
      <c r="E890" s="448"/>
      <c r="F890" s="93" t="s">
        <v>383</v>
      </c>
      <c r="G890" s="523" t="s">
        <v>384</v>
      </c>
      <c r="H890" s="523"/>
      <c r="I890" s="523"/>
      <c r="J890" s="523"/>
      <c r="K890" s="572"/>
      <c r="L890" s="444"/>
    </row>
    <row r="891" spans="1:12" ht="15.6" customHeight="1" x14ac:dyDescent="0.25">
      <c r="A891" s="550"/>
      <c r="B891" s="552"/>
      <c r="C891" s="455"/>
      <c r="D891" s="521"/>
      <c r="E891" s="448"/>
      <c r="F891" s="93" t="s">
        <v>389</v>
      </c>
      <c r="G891" s="523" t="s">
        <v>390</v>
      </c>
      <c r="H891" s="523"/>
      <c r="I891" s="523"/>
      <c r="J891" s="523"/>
      <c r="K891" s="572"/>
      <c r="L891" s="444"/>
    </row>
    <row r="892" spans="1:12" ht="15.6" customHeight="1" x14ac:dyDescent="0.25">
      <c r="A892" s="550"/>
      <c r="B892" s="552"/>
      <c r="C892" s="455"/>
      <c r="D892" s="521"/>
      <c r="E892" s="448"/>
      <c r="F892" s="93" t="s">
        <v>704</v>
      </c>
      <c r="G892" s="523" t="s">
        <v>705</v>
      </c>
      <c r="H892" s="523"/>
      <c r="I892" s="523"/>
      <c r="J892" s="523"/>
      <c r="K892" s="572"/>
      <c r="L892" s="444"/>
    </row>
    <row r="893" spans="1:12" ht="15.6" customHeight="1" x14ac:dyDescent="0.25">
      <c r="A893" s="550"/>
      <c r="B893" s="552"/>
      <c r="C893" s="455"/>
      <c r="D893" s="521"/>
      <c r="E893" s="448"/>
      <c r="F893" s="93" t="s">
        <v>706</v>
      </c>
      <c r="G893" s="523" t="s">
        <v>390</v>
      </c>
      <c r="H893" s="523"/>
      <c r="I893" s="523"/>
      <c r="J893" s="523"/>
      <c r="K893" s="572"/>
      <c r="L893" s="444"/>
    </row>
    <row r="894" spans="1:12" ht="15.6" customHeight="1" x14ac:dyDescent="0.25">
      <c r="A894" s="550"/>
      <c r="B894" s="552"/>
      <c r="C894" s="455"/>
      <c r="D894" s="521"/>
      <c r="E894" s="448"/>
      <c r="F894" s="93" t="s">
        <v>1271</v>
      </c>
      <c r="G894" s="523" t="s">
        <v>390</v>
      </c>
      <c r="H894" s="523"/>
      <c r="I894" s="523"/>
      <c r="J894" s="523"/>
      <c r="K894" s="572"/>
      <c r="L894" s="444"/>
    </row>
    <row r="895" spans="1:12" ht="15.6" customHeight="1" x14ac:dyDescent="0.25">
      <c r="A895" s="550"/>
      <c r="B895" s="552"/>
      <c r="C895" s="455"/>
      <c r="D895" s="521"/>
      <c r="E895" s="448"/>
      <c r="F895" s="93" t="s">
        <v>707</v>
      </c>
      <c r="G895" s="523" t="s">
        <v>911</v>
      </c>
      <c r="H895" s="523"/>
      <c r="I895" s="523"/>
      <c r="J895" s="523"/>
      <c r="K895" s="572"/>
      <c r="L895" s="444"/>
    </row>
    <row r="896" spans="1:12" ht="15.6" customHeight="1" x14ac:dyDescent="0.25">
      <c r="A896" s="550"/>
      <c r="B896" s="552"/>
      <c r="C896" s="455"/>
      <c r="D896" s="521"/>
      <c r="E896" s="448"/>
      <c r="F896" s="93" t="s">
        <v>708</v>
      </c>
      <c r="G896" s="523" t="s">
        <v>390</v>
      </c>
      <c r="H896" s="523"/>
      <c r="I896" s="523"/>
      <c r="J896" s="523"/>
      <c r="K896" s="572"/>
      <c r="L896" s="444"/>
    </row>
    <row r="897" spans="1:12" ht="15.6" customHeight="1" x14ac:dyDescent="0.25">
      <c r="A897" s="550"/>
      <c r="B897" s="552"/>
      <c r="C897" s="455"/>
      <c r="D897" s="521"/>
      <c r="E897" s="448"/>
      <c r="F897" s="93" t="s">
        <v>377</v>
      </c>
      <c r="G897" s="523" t="s">
        <v>387</v>
      </c>
      <c r="H897" s="523"/>
      <c r="I897" s="523"/>
      <c r="J897" s="523"/>
      <c r="K897" s="572"/>
      <c r="L897" s="444"/>
    </row>
    <row r="898" spans="1:12" ht="15.6" customHeight="1" x14ac:dyDescent="0.25">
      <c r="A898" s="550"/>
      <c r="B898" s="552"/>
      <c r="C898" s="455"/>
      <c r="D898" s="521"/>
      <c r="E898" s="448"/>
      <c r="F898" s="93" t="s">
        <v>388</v>
      </c>
      <c r="G898" s="523" t="s">
        <v>393</v>
      </c>
      <c r="H898" s="523"/>
      <c r="I898" s="523"/>
      <c r="J898" s="523"/>
      <c r="K898" s="572"/>
      <c r="L898" s="444"/>
    </row>
    <row r="899" spans="1:12" ht="15.6" customHeight="1" x14ac:dyDescent="0.25">
      <c r="A899" s="550"/>
      <c r="B899" s="552"/>
      <c r="C899" s="455"/>
      <c r="D899" s="521"/>
      <c r="E899" s="448"/>
      <c r="F899" s="93" t="s">
        <v>562</v>
      </c>
      <c r="G899" s="523" t="s">
        <v>1024</v>
      </c>
      <c r="H899" s="523"/>
      <c r="I899" s="523"/>
      <c r="J899" s="523"/>
      <c r="K899" s="572"/>
      <c r="L899" s="444"/>
    </row>
    <row r="900" spans="1:12" ht="15.6" customHeight="1" x14ac:dyDescent="0.25">
      <c r="A900" s="550"/>
      <c r="B900" s="552"/>
      <c r="C900" s="455"/>
      <c r="D900" s="521"/>
      <c r="E900" s="448"/>
      <c r="F900" s="93" t="s">
        <v>1183</v>
      </c>
      <c r="G900" s="573" t="s">
        <v>1180</v>
      </c>
      <c r="H900" s="574"/>
      <c r="I900" s="574"/>
      <c r="J900" s="575"/>
      <c r="K900" s="572"/>
      <c r="L900" s="444"/>
    </row>
    <row r="901" spans="1:12" ht="15.6" customHeight="1" x14ac:dyDescent="0.25">
      <c r="A901" s="550"/>
      <c r="B901" s="552"/>
      <c r="C901" s="455"/>
      <c r="D901" s="521"/>
      <c r="E901" s="448"/>
      <c r="F901" s="93" t="s">
        <v>570</v>
      </c>
      <c r="G901" s="523" t="s">
        <v>613</v>
      </c>
      <c r="H901" s="523"/>
      <c r="I901" s="523"/>
      <c r="J901" s="523"/>
      <c r="K901" s="572"/>
      <c r="L901" s="444"/>
    </row>
    <row r="902" spans="1:12" ht="15.6" customHeight="1" x14ac:dyDescent="0.25">
      <c r="A902" s="550"/>
      <c r="B902" s="552"/>
      <c r="C902" s="455"/>
      <c r="D902" s="521"/>
      <c r="E902" s="448"/>
      <c r="F902" s="111" t="s">
        <v>84</v>
      </c>
      <c r="G902" s="526">
        <v>13.4</v>
      </c>
      <c r="H902" s="526"/>
      <c r="I902" s="526"/>
      <c r="J902" s="526"/>
      <c r="K902" s="572"/>
      <c r="L902" s="444"/>
    </row>
    <row r="903" spans="1:12" ht="15.6" customHeight="1" x14ac:dyDescent="0.25">
      <c r="A903" s="550"/>
      <c r="B903" s="553"/>
      <c r="C903" s="455"/>
      <c r="D903" s="521"/>
      <c r="E903" s="448"/>
      <c r="F903" s="96" t="s">
        <v>1016</v>
      </c>
      <c r="G903" s="454">
        <v>5</v>
      </c>
      <c r="H903" s="454"/>
      <c r="I903" s="454"/>
      <c r="J903" s="454"/>
      <c r="K903" s="572"/>
      <c r="L903" s="511"/>
    </row>
    <row r="904" spans="1:12" ht="15.6" customHeight="1" x14ac:dyDescent="0.25">
      <c r="A904" s="549">
        <v>15</v>
      </c>
      <c r="B904" s="551"/>
      <c r="C904" s="455" t="s">
        <v>1651</v>
      </c>
      <c r="D904" s="520"/>
      <c r="E904" s="448"/>
      <c r="F904" s="110" t="s">
        <v>81</v>
      </c>
      <c r="G904" s="524" t="s">
        <v>6</v>
      </c>
      <c r="H904" s="524"/>
      <c r="I904" s="524"/>
      <c r="J904" s="524"/>
      <c r="K904" s="560">
        <v>3</v>
      </c>
      <c r="L904" s="498">
        <v>94657</v>
      </c>
    </row>
    <row r="905" spans="1:12" ht="15.6" customHeight="1" x14ac:dyDescent="0.25">
      <c r="A905" s="550"/>
      <c r="B905" s="552"/>
      <c r="C905" s="455"/>
      <c r="D905" s="521"/>
      <c r="E905" s="448"/>
      <c r="F905" s="110" t="s">
        <v>80</v>
      </c>
      <c r="G905" s="469">
        <v>476</v>
      </c>
      <c r="H905" s="469"/>
      <c r="I905" s="469"/>
      <c r="J905" s="469"/>
      <c r="K905" s="502"/>
      <c r="L905" s="499"/>
    </row>
    <row r="906" spans="1:12" ht="15.6" customHeight="1" x14ac:dyDescent="0.25">
      <c r="A906" s="550"/>
      <c r="B906" s="552"/>
      <c r="C906" s="455"/>
      <c r="D906" s="521"/>
      <c r="E906" s="448"/>
      <c r="F906" s="110" t="s">
        <v>8</v>
      </c>
      <c r="G906" s="240">
        <v>3000</v>
      </c>
      <c r="H906" s="241">
        <v>4000</v>
      </c>
      <c r="I906" s="312">
        <v>5000</v>
      </c>
      <c r="J906" s="242">
        <v>6000</v>
      </c>
      <c r="K906" s="502"/>
      <c r="L906" s="499"/>
    </row>
    <row r="907" spans="1:12" ht="15.6" customHeight="1" x14ac:dyDescent="0.25">
      <c r="A907" s="550"/>
      <c r="B907" s="552"/>
      <c r="C907" s="455"/>
      <c r="D907" s="521"/>
      <c r="E907" s="448"/>
      <c r="F907" s="110" t="s">
        <v>817</v>
      </c>
      <c r="G907" s="243">
        <f>G905*114</f>
        <v>54264</v>
      </c>
      <c r="H907" s="244">
        <f>G905*128</f>
        <v>60928</v>
      </c>
      <c r="I907" s="313">
        <f>G905*143</f>
        <v>68068</v>
      </c>
      <c r="J907" s="245">
        <f>G905*148</f>
        <v>70448</v>
      </c>
      <c r="K907" s="502"/>
      <c r="L907" s="499"/>
    </row>
    <row r="908" spans="1:12" ht="15.6" customHeight="1" x14ac:dyDescent="0.25">
      <c r="A908" s="550"/>
      <c r="B908" s="552"/>
      <c r="C908" s="455"/>
      <c r="D908" s="521"/>
      <c r="E908" s="448"/>
      <c r="F908" s="110" t="s">
        <v>1269</v>
      </c>
      <c r="G908" s="451">
        <v>0.98</v>
      </c>
      <c r="H908" s="451"/>
      <c r="I908" s="451"/>
      <c r="J908" s="451"/>
      <c r="K908" s="502"/>
      <c r="L908" s="499"/>
    </row>
    <row r="909" spans="1:12" ht="15.6" customHeight="1" x14ac:dyDescent="0.25">
      <c r="A909" s="550"/>
      <c r="B909" s="552"/>
      <c r="C909" s="455"/>
      <c r="D909" s="521"/>
      <c r="E909" s="448"/>
      <c r="F909" s="93" t="s">
        <v>699</v>
      </c>
      <c r="G909" s="523" t="s">
        <v>700</v>
      </c>
      <c r="H909" s="523"/>
      <c r="I909" s="523"/>
      <c r="J909" s="523"/>
      <c r="K909" s="502"/>
      <c r="L909" s="499"/>
    </row>
    <row r="910" spans="1:12" ht="15.6" customHeight="1" x14ac:dyDescent="0.25">
      <c r="A910" s="550"/>
      <c r="B910" s="552"/>
      <c r="C910" s="455"/>
      <c r="D910" s="521"/>
      <c r="E910" s="448"/>
      <c r="F910" s="93" t="s">
        <v>1181</v>
      </c>
      <c r="G910" s="462" t="s">
        <v>1179</v>
      </c>
      <c r="H910" s="463"/>
      <c r="I910" s="463"/>
      <c r="J910" s="464"/>
      <c r="K910" s="502"/>
      <c r="L910" s="499"/>
    </row>
    <row r="911" spans="1:12" ht="15.6" customHeight="1" x14ac:dyDescent="0.25">
      <c r="A911" s="550"/>
      <c r="B911" s="552"/>
      <c r="C911" s="455"/>
      <c r="D911" s="521"/>
      <c r="E911" s="448"/>
      <c r="F911" s="110" t="s">
        <v>83</v>
      </c>
      <c r="G911" s="524">
        <v>66</v>
      </c>
      <c r="H911" s="524"/>
      <c r="I911" s="524"/>
      <c r="J911" s="524"/>
      <c r="K911" s="502"/>
      <c r="L911" s="499"/>
    </row>
    <row r="912" spans="1:12" ht="15.6" customHeight="1" x14ac:dyDescent="0.25">
      <c r="A912" s="550"/>
      <c r="B912" s="552"/>
      <c r="C912" s="455"/>
      <c r="D912" s="521"/>
      <c r="E912" s="448"/>
      <c r="F912" s="112" t="s">
        <v>396</v>
      </c>
      <c r="G912" s="523" t="s">
        <v>908</v>
      </c>
      <c r="H912" s="523"/>
      <c r="I912" s="523"/>
      <c r="J912" s="523"/>
      <c r="K912" s="502"/>
      <c r="L912" s="499"/>
    </row>
    <row r="913" spans="1:12" ht="15.6" customHeight="1" x14ac:dyDescent="0.25">
      <c r="A913" s="550"/>
      <c r="B913" s="552"/>
      <c r="C913" s="455"/>
      <c r="D913" s="521"/>
      <c r="E913" s="448"/>
      <c r="F913" s="110" t="s">
        <v>3</v>
      </c>
      <c r="G913" s="524" t="s">
        <v>736</v>
      </c>
      <c r="H913" s="524"/>
      <c r="I913" s="524"/>
      <c r="J913" s="524"/>
      <c r="K913" s="502"/>
      <c r="L913" s="499"/>
    </row>
    <row r="914" spans="1:12" ht="15.6" customHeight="1" x14ac:dyDescent="0.25">
      <c r="A914" s="550"/>
      <c r="B914" s="552"/>
      <c r="C914" s="455"/>
      <c r="D914" s="521"/>
      <c r="E914" s="448"/>
      <c r="F914" s="93" t="s">
        <v>379</v>
      </c>
      <c r="G914" s="523" t="s">
        <v>380</v>
      </c>
      <c r="H914" s="523"/>
      <c r="I914" s="523"/>
      <c r="J914" s="523"/>
      <c r="K914" s="502"/>
      <c r="L914" s="499"/>
    </row>
    <row r="915" spans="1:12" ht="15.6" customHeight="1" x14ac:dyDescent="0.25">
      <c r="A915" s="550"/>
      <c r="B915" s="552"/>
      <c r="C915" s="455"/>
      <c r="D915" s="521"/>
      <c r="E915" s="448"/>
      <c r="F915" s="93" t="s">
        <v>701</v>
      </c>
      <c r="G915" s="523">
        <v>100000</v>
      </c>
      <c r="H915" s="523"/>
      <c r="I915" s="523"/>
      <c r="J915" s="523"/>
      <c r="K915" s="502"/>
      <c r="L915" s="499"/>
    </row>
    <row r="916" spans="1:12" ht="15.6" customHeight="1" x14ac:dyDescent="0.25">
      <c r="A916" s="550"/>
      <c r="B916" s="552"/>
      <c r="C916" s="455"/>
      <c r="D916" s="521"/>
      <c r="E916" s="448"/>
      <c r="F916" s="93" t="s">
        <v>257</v>
      </c>
      <c r="G916" s="523" t="s">
        <v>391</v>
      </c>
      <c r="H916" s="523"/>
      <c r="I916" s="523"/>
      <c r="J916" s="523"/>
      <c r="K916" s="502"/>
      <c r="L916" s="499"/>
    </row>
    <row r="917" spans="1:12" ht="15.6" customHeight="1" x14ac:dyDescent="0.25">
      <c r="A917" s="550"/>
      <c r="B917" s="552"/>
      <c r="C917" s="455"/>
      <c r="D917" s="521"/>
      <c r="E917" s="448"/>
      <c r="F917" s="93" t="s">
        <v>376</v>
      </c>
      <c r="G917" s="523" t="s">
        <v>392</v>
      </c>
      <c r="H917" s="523"/>
      <c r="I917" s="523"/>
      <c r="J917" s="523"/>
      <c r="K917" s="502"/>
      <c r="L917" s="499"/>
    </row>
    <row r="918" spans="1:12" ht="15.6" customHeight="1" x14ac:dyDescent="0.25">
      <c r="A918" s="550"/>
      <c r="B918" s="552"/>
      <c r="C918" s="455"/>
      <c r="D918" s="521"/>
      <c r="E918" s="448"/>
      <c r="F918" s="93" t="s">
        <v>702</v>
      </c>
      <c r="G918" s="523" t="s">
        <v>709</v>
      </c>
      <c r="H918" s="523"/>
      <c r="I918" s="523"/>
      <c r="J918" s="523"/>
      <c r="K918" s="502"/>
      <c r="L918" s="499"/>
    </row>
    <row r="919" spans="1:12" ht="15.6" customHeight="1" x14ac:dyDescent="0.25">
      <c r="A919" s="550"/>
      <c r="B919" s="552"/>
      <c r="C919" s="455"/>
      <c r="D919" s="521"/>
      <c r="E919" s="448"/>
      <c r="F919" s="93" t="s">
        <v>381</v>
      </c>
      <c r="G919" s="523" t="s">
        <v>382</v>
      </c>
      <c r="H919" s="523"/>
      <c r="I919" s="523"/>
      <c r="J919" s="523"/>
      <c r="K919" s="502"/>
      <c r="L919" s="500"/>
    </row>
    <row r="920" spans="1:12" ht="15.6" customHeight="1" x14ac:dyDescent="0.25">
      <c r="A920" s="550"/>
      <c r="B920" s="552"/>
      <c r="C920" s="455"/>
      <c r="D920" s="521"/>
      <c r="E920" s="448"/>
      <c r="F920" s="94" t="s">
        <v>358</v>
      </c>
      <c r="G920" s="523" t="s">
        <v>900</v>
      </c>
      <c r="H920" s="523"/>
      <c r="I920" s="523"/>
      <c r="J920" s="523"/>
      <c r="K920" s="571">
        <v>5</v>
      </c>
      <c r="L920" s="443">
        <v>101283</v>
      </c>
    </row>
    <row r="921" spans="1:12" ht="15.6" customHeight="1" x14ac:dyDescent="0.25">
      <c r="A921" s="550"/>
      <c r="B921" s="552"/>
      <c r="C921" s="455"/>
      <c r="D921" s="521"/>
      <c r="E921" s="448"/>
      <c r="F921" s="93" t="s">
        <v>383</v>
      </c>
      <c r="G921" s="523" t="s">
        <v>384</v>
      </c>
      <c r="H921" s="523"/>
      <c r="I921" s="523"/>
      <c r="J921" s="523"/>
      <c r="K921" s="572"/>
      <c r="L921" s="444"/>
    </row>
    <row r="922" spans="1:12" ht="15.6" customHeight="1" x14ac:dyDescent="0.25">
      <c r="A922" s="550"/>
      <c r="B922" s="552"/>
      <c r="C922" s="455"/>
      <c r="D922" s="521"/>
      <c r="E922" s="448"/>
      <c r="F922" s="93" t="s">
        <v>389</v>
      </c>
      <c r="G922" s="523" t="s">
        <v>390</v>
      </c>
      <c r="H922" s="523"/>
      <c r="I922" s="523"/>
      <c r="J922" s="523"/>
      <c r="K922" s="572"/>
      <c r="L922" s="444"/>
    </row>
    <row r="923" spans="1:12" ht="15.6" customHeight="1" x14ac:dyDescent="0.25">
      <c r="A923" s="550"/>
      <c r="B923" s="552"/>
      <c r="C923" s="455"/>
      <c r="D923" s="521"/>
      <c r="E923" s="448"/>
      <c r="F923" s="93" t="s">
        <v>704</v>
      </c>
      <c r="G923" s="523" t="s">
        <v>705</v>
      </c>
      <c r="H923" s="523"/>
      <c r="I923" s="523"/>
      <c r="J923" s="523"/>
      <c r="K923" s="572"/>
      <c r="L923" s="444"/>
    </row>
    <row r="924" spans="1:12" ht="15.6" customHeight="1" x14ac:dyDescent="0.25">
      <c r="A924" s="550"/>
      <c r="B924" s="552"/>
      <c r="C924" s="455"/>
      <c r="D924" s="521"/>
      <c r="E924" s="448"/>
      <c r="F924" s="93" t="s">
        <v>706</v>
      </c>
      <c r="G924" s="523" t="s">
        <v>390</v>
      </c>
      <c r="H924" s="523"/>
      <c r="I924" s="523"/>
      <c r="J924" s="523"/>
      <c r="K924" s="572"/>
      <c r="L924" s="444"/>
    </row>
    <row r="925" spans="1:12" ht="15.6" customHeight="1" x14ac:dyDescent="0.25">
      <c r="A925" s="550"/>
      <c r="B925" s="552"/>
      <c r="C925" s="455"/>
      <c r="D925" s="521"/>
      <c r="E925" s="448"/>
      <c r="F925" s="93" t="s">
        <v>1271</v>
      </c>
      <c r="G925" s="523" t="s">
        <v>390</v>
      </c>
      <c r="H925" s="523"/>
      <c r="I925" s="523"/>
      <c r="J925" s="523"/>
      <c r="K925" s="572"/>
      <c r="L925" s="444"/>
    </row>
    <row r="926" spans="1:12" ht="15.6" customHeight="1" x14ac:dyDescent="0.25">
      <c r="A926" s="550"/>
      <c r="B926" s="552"/>
      <c r="C926" s="455"/>
      <c r="D926" s="521"/>
      <c r="E926" s="448"/>
      <c r="F926" s="93" t="s">
        <v>707</v>
      </c>
      <c r="G926" s="523" t="s">
        <v>911</v>
      </c>
      <c r="H926" s="523"/>
      <c r="I926" s="523"/>
      <c r="J926" s="523"/>
      <c r="K926" s="572"/>
      <c r="L926" s="444"/>
    </row>
    <row r="927" spans="1:12" ht="15.6" customHeight="1" x14ac:dyDescent="0.25">
      <c r="A927" s="550"/>
      <c r="B927" s="552"/>
      <c r="C927" s="455"/>
      <c r="D927" s="521"/>
      <c r="E927" s="448"/>
      <c r="F927" s="93" t="s">
        <v>708</v>
      </c>
      <c r="G927" s="523" t="s">
        <v>390</v>
      </c>
      <c r="H927" s="523"/>
      <c r="I927" s="523"/>
      <c r="J927" s="523"/>
      <c r="K927" s="572"/>
      <c r="L927" s="444"/>
    </row>
    <row r="928" spans="1:12" ht="15.6" customHeight="1" x14ac:dyDescent="0.25">
      <c r="A928" s="550"/>
      <c r="B928" s="552"/>
      <c r="C928" s="455"/>
      <c r="D928" s="521"/>
      <c r="E928" s="448"/>
      <c r="F928" s="93" t="s">
        <v>377</v>
      </c>
      <c r="G928" s="523" t="s">
        <v>387</v>
      </c>
      <c r="H928" s="523"/>
      <c r="I928" s="523"/>
      <c r="J928" s="523"/>
      <c r="K928" s="572"/>
      <c r="L928" s="444"/>
    </row>
    <row r="929" spans="1:12" ht="15.6" customHeight="1" x14ac:dyDescent="0.25">
      <c r="A929" s="550"/>
      <c r="B929" s="552"/>
      <c r="C929" s="455"/>
      <c r="D929" s="521"/>
      <c r="E929" s="448"/>
      <c r="F929" s="93" t="s">
        <v>388</v>
      </c>
      <c r="G929" s="523" t="s">
        <v>393</v>
      </c>
      <c r="H929" s="523"/>
      <c r="I929" s="523"/>
      <c r="J929" s="523"/>
      <c r="K929" s="572"/>
      <c r="L929" s="444"/>
    </row>
    <row r="930" spans="1:12" ht="15.6" customHeight="1" x14ac:dyDescent="0.25">
      <c r="A930" s="550"/>
      <c r="B930" s="552"/>
      <c r="C930" s="455"/>
      <c r="D930" s="521"/>
      <c r="E930" s="448"/>
      <c r="F930" s="93" t="s">
        <v>562</v>
      </c>
      <c r="G930" s="523" t="s">
        <v>1024</v>
      </c>
      <c r="H930" s="523"/>
      <c r="I930" s="523"/>
      <c r="J930" s="523"/>
      <c r="K930" s="572"/>
      <c r="L930" s="444"/>
    </row>
    <row r="931" spans="1:12" ht="15.6" customHeight="1" x14ac:dyDescent="0.25">
      <c r="A931" s="550"/>
      <c r="B931" s="552"/>
      <c r="C931" s="455"/>
      <c r="D931" s="521"/>
      <c r="E931" s="448"/>
      <c r="F931" s="93" t="s">
        <v>1183</v>
      </c>
      <c r="G931" s="573" t="s">
        <v>1180</v>
      </c>
      <c r="H931" s="574"/>
      <c r="I931" s="574"/>
      <c r="J931" s="575"/>
      <c r="K931" s="572"/>
      <c r="L931" s="444"/>
    </row>
    <row r="932" spans="1:12" ht="15.6" customHeight="1" x14ac:dyDescent="0.25">
      <c r="A932" s="550"/>
      <c r="B932" s="552"/>
      <c r="C932" s="455"/>
      <c r="D932" s="521"/>
      <c r="E932" s="448"/>
      <c r="F932" s="119" t="s">
        <v>570</v>
      </c>
      <c r="G932" s="523" t="s">
        <v>613</v>
      </c>
      <c r="H932" s="523"/>
      <c r="I932" s="523"/>
      <c r="J932" s="523"/>
      <c r="K932" s="572"/>
      <c r="L932" s="444"/>
    </row>
    <row r="933" spans="1:12" ht="15.6" customHeight="1" x14ac:dyDescent="0.25">
      <c r="A933" s="550"/>
      <c r="B933" s="552"/>
      <c r="C933" s="455"/>
      <c r="D933" s="521"/>
      <c r="E933" s="448"/>
      <c r="F933" s="113" t="s">
        <v>84</v>
      </c>
      <c r="G933" s="527">
        <v>16</v>
      </c>
      <c r="H933" s="527"/>
      <c r="I933" s="527"/>
      <c r="J933" s="527"/>
      <c r="K933" s="572"/>
      <c r="L933" s="444"/>
    </row>
    <row r="934" spans="1:12" ht="15.6" customHeight="1" x14ac:dyDescent="0.25">
      <c r="A934" s="550"/>
      <c r="B934" s="553"/>
      <c r="C934" s="455"/>
      <c r="D934" s="521"/>
      <c r="E934" s="448"/>
      <c r="F934" s="96" t="s">
        <v>1016</v>
      </c>
      <c r="G934" s="454">
        <v>5</v>
      </c>
      <c r="H934" s="454"/>
      <c r="I934" s="454"/>
      <c r="J934" s="454"/>
      <c r="K934" s="572"/>
      <c r="L934" s="511"/>
    </row>
    <row r="935" spans="1:12" x14ac:dyDescent="0.3">
      <c r="A935" s="84"/>
      <c r="B935" s="84"/>
      <c r="C935" s="363"/>
      <c r="D935" s="83"/>
      <c r="E935" s="83"/>
      <c r="F935" s="120"/>
      <c r="G935" s="121"/>
      <c r="H935" s="122"/>
      <c r="I935" s="123"/>
      <c r="J935" s="124"/>
      <c r="K935" s="124"/>
      <c r="L935" s="337"/>
    </row>
    <row r="936" spans="1:12" ht="15" customHeight="1" x14ac:dyDescent="0.25">
      <c r="A936" s="258"/>
      <c r="B936" s="258"/>
      <c r="C936" s="364"/>
      <c r="D936" s="85"/>
      <c r="E936" s="85"/>
      <c r="F936" s="125"/>
      <c r="G936" s="125"/>
      <c r="H936" s="125"/>
      <c r="I936" s="125"/>
      <c r="J936" s="125"/>
      <c r="K936" s="125"/>
      <c r="L936" s="338"/>
    </row>
    <row r="937" spans="1:12" ht="15" customHeight="1" x14ac:dyDescent="0.25">
      <c r="A937" s="258"/>
      <c r="B937" s="258"/>
      <c r="C937" s="364"/>
      <c r="D937" s="85"/>
      <c r="E937" s="85"/>
      <c r="F937" s="125"/>
      <c r="G937" s="125"/>
      <c r="H937" s="125"/>
      <c r="I937" s="125"/>
      <c r="J937" s="125"/>
      <c r="K937" s="125"/>
      <c r="L937" s="338"/>
    </row>
    <row r="938" spans="1:12" ht="15" customHeight="1" x14ac:dyDescent="0.25">
      <c r="A938" s="258"/>
      <c r="B938" s="258"/>
      <c r="C938" s="364"/>
      <c r="D938" s="85"/>
      <c r="E938" s="85"/>
      <c r="F938" s="125"/>
      <c r="G938" s="125"/>
      <c r="H938" s="125"/>
      <c r="I938" s="125"/>
      <c r="J938" s="125"/>
      <c r="K938" s="125"/>
      <c r="L938" s="338"/>
    </row>
    <row r="939" spans="1:12" ht="23.25" customHeight="1" x14ac:dyDescent="0.25">
      <c r="A939" s="258"/>
      <c r="B939" s="258"/>
      <c r="C939" s="364"/>
      <c r="D939" s="85"/>
      <c r="E939" s="85"/>
      <c r="F939" s="125"/>
      <c r="G939" s="125"/>
      <c r="H939" s="125"/>
      <c r="I939" s="125"/>
      <c r="J939" s="125"/>
      <c r="K939" s="125"/>
      <c r="L939" s="338"/>
    </row>
    <row r="940" spans="1:12" ht="23.25" customHeight="1" x14ac:dyDescent="0.25">
      <c r="A940" s="258"/>
      <c r="B940" s="258"/>
      <c r="C940" s="364"/>
      <c r="D940" s="85"/>
      <c r="E940" s="85"/>
      <c r="F940" s="125"/>
      <c r="G940" s="125"/>
      <c r="H940" s="125"/>
      <c r="I940" s="125"/>
      <c r="J940" s="125"/>
      <c r="K940" s="125"/>
      <c r="L940" s="338"/>
    </row>
    <row r="941" spans="1:12" ht="23.25" customHeight="1" x14ac:dyDescent="0.25">
      <c r="A941" s="258"/>
      <c r="B941" s="258"/>
      <c r="C941" s="364"/>
      <c r="D941" s="85"/>
      <c r="E941" s="85"/>
      <c r="F941" s="125"/>
      <c r="G941" s="125"/>
      <c r="H941" s="125"/>
      <c r="I941" s="125"/>
      <c r="J941" s="125"/>
      <c r="K941" s="125"/>
      <c r="L941" s="338"/>
    </row>
    <row r="942" spans="1:12" x14ac:dyDescent="0.3">
      <c r="L942" s="339"/>
    </row>
    <row r="947" spans="1:12" s="27" customFormat="1" x14ac:dyDescent="0.3">
      <c r="A947" s="29"/>
      <c r="B947" s="29"/>
      <c r="C947" s="323"/>
      <c r="D947" s="9"/>
      <c r="E947" s="9"/>
      <c r="F947" s="126"/>
      <c r="G947" s="126"/>
      <c r="H947" s="126"/>
      <c r="I947" s="126"/>
      <c r="J947" s="126"/>
      <c r="K947" s="126"/>
      <c r="L947" s="330"/>
    </row>
    <row r="948" spans="1:12" s="27" customFormat="1" x14ac:dyDescent="0.3">
      <c r="A948" s="29"/>
      <c r="B948" s="29"/>
      <c r="C948" s="323"/>
      <c r="D948" s="9"/>
      <c r="E948" s="9"/>
      <c r="F948" s="126"/>
      <c r="G948" s="126"/>
      <c r="H948" s="126"/>
      <c r="I948" s="126"/>
      <c r="J948" s="126"/>
      <c r="K948" s="126"/>
      <c r="L948" s="330"/>
    </row>
    <row r="949" spans="1:12" s="27" customFormat="1" x14ac:dyDescent="0.3">
      <c r="A949" s="29"/>
      <c r="B949" s="29"/>
      <c r="C949" s="323"/>
      <c r="D949" s="9"/>
      <c r="E949" s="9"/>
      <c r="F949" s="17"/>
      <c r="G949" s="115"/>
      <c r="H949" s="116"/>
      <c r="I949" s="117"/>
      <c r="J949" s="118"/>
      <c r="K949" s="118"/>
      <c r="L949" s="330"/>
    </row>
    <row r="950" spans="1:12" s="27" customFormat="1" x14ac:dyDescent="0.3">
      <c r="A950" s="29"/>
      <c r="B950" s="29"/>
      <c r="C950" s="323"/>
      <c r="D950" s="9"/>
      <c r="E950" s="9"/>
      <c r="F950" s="17"/>
      <c r="G950" s="115"/>
      <c r="H950" s="116"/>
      <c r="I950" s="117"/>
      <c r="J950" s="118"/>
      <c r="K950" s="118"/>
      <c r="L950" s="330"/>
    </row>
    <row r="951" spans="1:12" s="27" customFormat="1" x14ac:dyDescent="0.3">
      <c r="A951" s="29"/>
      <c r="B951" s="29"/>
      <c r="C951" s="323"/>
      <c r="D951" s="9"/>
      <c r="E951" s="9"/>
      <c r="F951" s="17"/>
      <c r="G951" s="115"/>
      <c r="H951" s="116"/>
      <c r="I951" s="117"/>
      <c r="J951" s="118"/>
      <c r="K951" s="118"/>
      <c r="L951" s="330"/>
    </row>
    <row r="952" spans="1:12" s="27" customFormat="1" x14ac:dyDescent="0.3">
      <c r="A952" s="29"/>
      <c r="B952" s="29"/>
      <c r="C952" s="323"/>
      <c r="D952" s="9"/>
      <c r="E952" s="9"/>
      <c r="F952" s="17"/>
      <c r="G952" s="115"/>
      <c r="H952" s="116"/>
      <c r="I952" s="117"/>
      <c r="J952" s="118"/>
      <c r="K952" s="118"/>
      <c r="L952" s="330"/>
    </row>
    <row r="953" spans="1:12" s="27" customFormat="1" x14ac:dyDescent="0.3">
      <c r="A953" s="29"/>
      <c r="B953" s="29"/>
      <c r="C953" s="323"/>
      <c r="D953" s="9"/>
      <c r="E953" s="9"/>
      <c r="F953" s="17"/>
      <c r="G953" s="115"/>
      <c r="H953" s="116"/>
      <c r="I953" s="117"/>
      <c r="J953" s="118"/>
      <c r="K953" s="118"/>
      <c r="L953" s="330"/>
    </row>
    <row r="954" spans="1:12" s="27" customFormat="1" x14ac:dyDescent="0.3">
      <c r="A954" s="29"/>
      <c r="B954" s="29"/>
      <c r="C954" s="323"/>
      <c r="D954" s="9"/>
      <c r="E954" s="9"/>
      <c r="F954" s="17"/>
      <c r="G954" s="115"/>
      <c r="H954" s="116"/>
      <c r="I954" s="117"/>
      <c r="J954" s="118"/>
      <c r="K954" s="118"/>
      <c r="L954" s="330"/>
    </row>
    <row r="955" spans="1:12" s="27" customFormat="1" x14ac:dyDescent="0.3">
      <c r="A955" s="29"/>
      <c r="B955" s="29"/>
      <c r="C955" s="323"/>
      <c r="D955" s="9"/>
      <c r="E955" s="9"/>
      <c r="F955" s="17"/>
      <c r="G955" s="115"/>
      <c r="H955" s="116"/>
      <c r="I955" s="117"/>
      <c r="J955" s="118"/>
      <c r="K955" s="118"/>
      <c r="L955" s="330"/>
    </row>
    <row r="956" spans="1:12" s="27" customFormat="1" x14ac:dyDescent="0.3">
      <c r="A956" s="29"/>
      <c r="B956" s="29"/>
      <c r="C956" s="323"/>
      <c r="D956" s="9"/>
      <c r="E956" s="9"/>
      <c r="F956" s="17"/>
      <c r="G956" s="115"/>
      <c r="H956" s="116"/>
      <c r="I956" s="117"/>
      <c r="J956" s="118"/>
      <c r="K956" s="118"/>
      <c r="L956" s="330"/>
    </row>
    <row r="957" spans="1:12" s="27" customFormat="1" x14ac:dyDescent="0.3">
      <c r="A957" s="29"/>
      <c r="B957" s="29"/>
      <c r="C957" s="323"/>
      <c r="D957" s="9"/>
      <c r="E957" s="9"/>
      <c r="F957" s="17"/>
      <c r="G957" s="115"/>
      <c r="H957" s="116"/>
      <c r="I957" s="117"/>
      <c r="J957" s="118"/>
      <c r="K957" s="118"/>
      <c r="L957" s="330"/>
    </row>
    <row r="958" spans="1:12" s="27" customFormat="1" x14ac:dyDescent="0.3">
      <c r="A958" s="29"/>
      <c r="B958" s="29"/>
      <c r="C958" s="323"/>
      <c r="D958" s="9"/>
      <c r="E958" s="9"/>
      <c r="F958" s="17"/>
      <c r="G958" s="115"/>
      <c r="H958" s="116"/>
      <c r="I958" s="117"/>
      <c r="J958" s="118"/>
      <c r="K958" s="118"/>
      <c r="L958" s="330"/>
    </row>
    <row r="959" spans="1:12" s="27" customFormat="1" x14ac:dyDescent="0.3">
      <c r="A959" s="29"/>
      <c r="B959" s="29"/>
      <c r="C959" s="323"/>
      <c r="D959" s="9"/>
      <c r="E959" s="9"/>
      <c r="F959" s="17"/>
      <c r="G959" s="115"/>
      <c r="H959" s="116"/>
      <c r="I959" s="117"/>
      <c r="J959" s="118"/>
      <c r="K959" s="118"/>
      <c r="L959" s="330"/>
    </row>
    <row r="960" spans="1:12" s="27" customFormat="1" x14ac:dyDescent="0.3">
      <c r="A960" s="29"/>
      <c r="B960" s="29"/>
      <c r="C960" s="323"/>
      <c r="D960" s="9"/>
      <c r="E960" s="9"/>
      <c r="F960" s="17"/>
      <c r="G960" s="115"/>
      <c r="H960" s="116"/>
      <c r="I960" s="117"/>
      <c r="J960" s="118"/>
      <c r="K960" s="118"/>
      <c r="L960" s="330"/>
    </row>
    <row r="961" spans="1:12" s="27" customFormat="1" x14ac:dyDescent="0.3">
      <c r="A961" s="29"/>
      <c r="B961" s="29"/>
      <c r="C961" s="323"/>
      <c r="D961" s="9"/>
      <c r="E961" s="9"/>
      <c r="F961" s="17"/>
      <c r="G961" s="115"/>
      <c r="H961" s="116"/>
      <c r="I961" s="117"/>
      <c r="J961" s="118"/>
      <c r="K961" s="118"/>
      <c r="L961" s="330"/>
    </row>
    <row r="962" spans="1:12" s="27" customFormat="1" x14ac:dyDescent="0.3">
      <c r="A962" s="29"/>
      <c r="B962" s="29"/>
      <c r="C962" s="323"/>
      <c r="D962" s="9"/>
      <c r="E962" s="9"/>
      <c r="F962" s="17"/>
      <c r="G962" s="115"/>
      <c r="H962" s="116"/>
      <c r="I962" s="117"/>
      <c r="J962" s="118"/>
      <c r="K962" s="118"/>
      <c r="L962" s="330"/>
    </row>
    <row r="963" spans="1:12" s="27" customFormat="1" x14ac:dyDescent="0.3">
      <c r="A963" s="29"/>
      <c r="B963" s="29"/>
      <c r="C963" s="323"/>
      <c r="D963" s="9"/>
      <c r="E963" s="9"/>
      <c r="F963" s="17"/>
      <c r="G963" s="115"/>
      <c r="H963" s="116"/>
      <c r="I963" s="117"/>
      <c r="J963" s="118"/>
      <c r="K963" s="118"/>
      <c r="L963" s="330"/>
    </row>
    <row r="964" spans="1:12" s="27" customFormat="1" x14ac:dyDescent="0.3">
      <c r="A964" s="29"/>
      <c r="B964" s="29"/>
      <c r="C964" s="323"/>
      <c r="D964" s="9"/>
      <c r="E964" s="9"/>
      <c r="F964" s="17"/>
      <c r="G964" s="115"/>
      <c r="H964" s="116"/>
      <c r="I964" s="117"/>
      <c r="J964" s="118"/>
      <c r="K964" s="118"/>
      <c r="L964" s="330"/>
    </row>
    <row r="965" spans="1:12" s="27" customFormat="1" x14ac:dyDescent="0.3">
      <c r="A965" s="29"/>
      <c r="B965" s="29"/>
      <c r="C965" s="323"/>
      <c r="D965" s="9"/>
      <c r="E965" s="9"/>
      <c r="F965" s="17"/>
      <c r="G965" s="115"/>
      <c r="H965" s="116"/>
      <c r="I965" s="117"/>
      <c r="J965" s="118"/>
      <c r="K965" s="118"/>
      <c r="L965" s="330"/>
    </row>
    <row r="966" spans="1:12" s="27" customFormat="1" x14ac:dyDescent="0.3">
      <c r="A966" s="29"/>
      <c r="B966" s="29"/>
      <c r="C966" s="323"/>
      <c r="D966" s="9"/>
      <c r="E966" s="9"/>
      <c r="F966" s="17"/>
      <c r="G966" s="115"/>
      <c r="H966" s="116"/>
      <c r="I966" s="117"/>
      <c r="J966" s="118"/>
      <c r="K966" s="118"/>
      <c r="L966" s="330"/>
    </row>
    <row r="967" spans="1:12" s="27" customFormat="1" x14ac:dyDescent="0.3">
      <c r="A967" s="29"/>
      <c r="B967" s="29"/>
      <c r="C967" s="323"/>
      <c r="D967" s="9"/>
      <c r="E967" s="9"/>
      <c r="F967" s="17"/>
      <c r="G967" s="115"/>
      <c r="H967" s="116"/>
      <c r="I967" s="117"/>
      <c r="J967" s="118"/>
      <c r="K967" s="118"/>
      <c r="L967" s="330"/>
    </row>
    <row r="968" spans="1:12" s="27" customFormat="1" x14ac:dyDescent="0.3">
      <c r="A968" s="29"/>
      <c r="B968" s="29"/>
      <c r="C968" s="323"/>
      <c r="D968" s="9"/>
      <c r="E968" s="9"/>
      <c r="F968" s="17"/>
      <c r="G968" s="115"/>
      <c r="H968" s="116"/>
      <c r="I968" s="117"/>
      <c r="J968" s="118"/>
      <c r="K968" s="118"/>
      <c r="L968" s="330"/>
    </row>
    <row r="969" spans="1:12" s="27" customFormat="1" x14ac:dyDescent="0.3">
      <c r="A969" s="29"/>
      <c r="B969" s="29"/>
      <c r="C969" s="323"/>
      <c r="D969" s="9"/>
      <c r="E969" s="9"/>
      <c r="F969" s="17"/>
      <c r="G969" s="115"/>
      <c r="H969" s="116"/>
      <c r="I969" s="117"/>
      <c r="J969" s="118"/>
      <c r="K969" s="118"/>
      <c r="L969" s="330"/>
    </row>
    <row r="970" spans="1:12" s="27" customFormat="1" x14ac:dyDescent="0.3">
      <c r="A970" s="29"/>
      <c r="B970" s="29"/>
      <c r="C970" s="323"/>
      <c r="D970" s="9"/>
      <c r="E970" s="9"/>
      <c r="F970" s="17"/>
      <c r="G970" s="115"/>
      <c r="H970" s="116"/>
      <c r="I970" s="117"/>
      <c r="J970" s="118"/>
      <c r="K970" s="118"/>
      <c r="L970" s="330"/>
    </row>
    <row r="971" spans="1:12" s="27" customFormat="1" x14ac:dyDescent="0.3">
      <c r="A971" s="29"/>
      <c r="B971" s="29"/>
      <c r="C971" s="323"/>
      <c r="D971" s="9"/>
      <c r="E971" s="9"/>
      <c r="F971" s="17"/>
      <c r="G971" s="115"/>
      <c r="H971" s="116"/>
      <c r="I971" s="117"/>
      <c r="J971" s="118"/>
      <c r="K971" s="118"/>
      <c r="L971" s="330"/>
    </row>
    <row r="972" spans="1:12" s="27" customFormat="1" x14ac:dyDescent="0.3">
      <c r="A972" s="29"/>
      <c r="B972" s="29"/>
      <c r="C972" s="323"/>
      <c r="D972" s="9"/>
      <c r="E972" s="9"/>
      <c r="F972" s="17"/>
      <c r="G972" s="115"/>
      <c r="H972" s="116"/>
      <c r="I972" s="117"/>
      <c r="J972" s="118"/>
      <c r="K972" s="118"/>
      <c r="L972" s="330"/>
    </row>
    <row r="973" spans="1:12" s="27" customFormat="1" x14ac:dyDescent="0.3">
      <c r="A973" s="29"/>
      <c r="B973" s="29"/>
      <c r="C973" s="323"/>
      <c r="D973" s="9"/>
      <c r="E973" s="9"/>
      <c r="F973" s="17"/>
      <c r="G973" s="115"/>
      <c r="H973" s="116"/>
      <c r="I973" s="117"/>
      <c r="J973" s="118"/>
      <c r="K973" s="118"/>
      <c r="L973" s="330"/>
    </row>
    <row r="974" spans="1:12" s="27" customFormat="1" x14ac:dyDescent="0.3">
      <c r="A974" s="29"/>
      <c r="B974" s="29"/>
      <c r="C974" s="323"/>
      <c r="D974" s="9"/>
      <c r="E974" s="9"/>
      <c r="F974" s="17"/>
      <c r="G974" s="115"/>
      <c r="H974" s="116"/>
      <c r="I974" s="117"/>
      <c r="J974" s="118"/>
      <c r="K974" s="118"/>
      <c r="L974" s="330"/>
    </row>
    <row r="975" spans="1:12" s="27" customFormat="1" x14ac:dyDescent="0.3">
      <c r="A975" s="29"/>
      <c r="B975" s="29"/>
      <c r="C975" s="323"/>
      <c r="D975" s="9"/>
      <c r="E975" s="9"/>
      <c r="F975" s="17"/>
      <c r="G975" s="115"/>
      <c r="H975" s="116"/>
      <c r="I975" s="117"/>
      <c r="J975" s="118"/>
      <c r="K975" s="118"/>
      <c r="L975" s="330"/>
    </row>
    <row r="976" spans="1:12" s="27" customFormat="1" x14ac:dyDescent="0.3">
      <c r="A976" s="29"/>
      <c r="B976" s="29"/>
      <c r="C976" s="323"/>
      <c r="D976" s="9"/>
      <c r="E976" s="9"/>
      <c r="F976" s="17"/>
      <c r="G976" s="115"/>
      <c r="H976" s="116"/>
      <c r="I976" s="117"/>
      <c r="J976" s="118"/>
      <c r="K976" s="118"/>
      <c r="L976" s="330"/>
    </row>
    <row r="977" spans="1:12" s="27" customFormat="1" x14ac:dyDescent="0.3">
      <c r="A977" s="29"/>
      <c r="B977" s="29"/>
      <c r="C977" s="323"/>
      <c r="D977" s="9"/>
      <c r="E977" s="9"/>
      <c r="F977" s="17"/>
      <c r="G977" s="115"/>
      <c r="H977" s="116"/>
      <c r="I977" s="117"/>
      <c r="J977" s="118"/>
      <c r="K977" s="118"/>
      <c r="L977" s="330"/>
    </row>
    <row r="978" spans="1:12" s="27" customFormat="1" x14ac:dyDescent="0.3">
      <c r="A978" s="29"/>
      <c r="B978" s="29"/>
      <c r="C978" s="323"/>
      <c r="D978" s="9"/>
      <c r="E978" s="9"/>
      <c r="F978" s="17"/>
      <c r="G978" s="115"/>
      <c r="H978" s="116"/>
      <c r="I978" s="117"/>
      <c r="J978" s="118"/>
      <c r="K978" s="118"/>
      <c r="L978" s="330"/>
    </row>
    <row r="979" spans="1:12" s="27" customFormat="1" x14ac:dyDescent="0.3">
      <c r="A979" s="29"/>
      <c r="B979" s="29"/>
      <c r="C979" s="323"/>
      <c r="D979" s="9"/>
      <c r="E979" s="9"/>
      <c r="F979" s="17"/>
      <c r="G979" s="115"/>
      <c r="H979" s="116"/>
      <c r="I979" s="117"/>
      <c r="J979" s="118"/>
      <c r="K979" s="118"/>
      <c r="L979" s="330"/>
    </row>
    <row r="980" spans="1:12" s="27" customFormat="1" x14ac:dyDescent="0.3">
      <c r="A980" s="29"/>
      <c r="B980" s="29"/>
      <c r="C980" s="323"/>
      <c r="D980" s="9"/>
      <c r="E980" s="9"/>
      <c r="F980" s="17"/>
      <c r="G980" s="115"/>
      <c r="H980" s="116"/>
      <c r="I980" s="117"/>
      <c r="J980" s="118"/>
      <c r="K980" s="118"/>
      <c r="L980" s="330"/>
    </row>
    <row r="981" spans="1:12" s="27" customFormat="1" x14ac:dyDescent="0.3">
      <c r="A981" s="29"/>
      <c r="B981" s="29"/>
      <c r="C981" s="323"/>
      <c r="D981" s="9"/>
      <c r="E981" s="9"/>
      <c r="F981" s="17"/>
      <c r="G981" s="115"/>
      <c r="H981" s="116"/>
      <c r="I981" s="117"/>
      <c r="J981" s="118"/>
      <c r="K981" s="118"/>
      <c r="L981" s="330"/>
    </row>
    <row r="982" spans="1:12" s="27" customFormat="1" x14ac:dyDescent="0.3">
      <c r="A982" s="29"/>
      <c r="B982" s="29"/>
      <c r="C982" s="323"/>
      <c r="D982" s="9"/>
      <c r="E982" s="9"/>
      <c r="F982" s="17"/>
      <c r="G982" s="115"/>
      <c r="H982" s="116"/>
      <c r="I982" s="117"/>
      <c r="J982" s="118"/>
      <c r="K982" s="118"/>
      <c r="L982" s="330"/>
    </row>
    <row r="983" spans="1:12" s="27" customFormat="1" x14ac:dyDescent="0.3">
      <c r="A983" s="29"/>
      <c r="B983" s="29"/>
      <c r="C983" s="323"/>
      <c r="D983" s="9"/>
      <c r="E983" s="9"/>
      <c r="F983" s="17"/>
      <c r="G983" s="115"/>
      <c r="H983" s="116"/>
      <c r="I983" s="117"/>
      <c r="J983" s="118"/>
      <c r="K983" s="118"/>
      <c r="L983" s="330"/>
    </row>
    <row r="984" spans="1:12" s="27" customFormat="1" x14ac:dyDescent="0.3">
      <c r="A984" s="29"/>
      <c r="B984" s="29"/>
      <c r="C984" s="323"/>
      <c r="D984" s="9"/>
      <c r="E984" s="9"/>
      <c r="F984" s="17"/>
      <c r="G984" s="115"/>
      <c r="H984" s="116"/>
      <c r="I984" s="117"/>
      <c r="J984" s="118"/>
      <c r="K984" s="118"/>
      <c r="L984" s="330"/>
    </row>
    <row r="985" spans="1:12" s="27" customFormat="1" x14ac:dyDescent="0.3">
      <c r="A985" s="29"/>
      <c r="B985" s="29"/>
      <c r="C985" s="323"/>
      <c r="D985" s="9"/>
      <c r="E985" s="9"/>
      <c r="F985" s="17"/>
      <c r="G985" s="115"/>
      <c r="H985" s="116"/>
      <c r="I985" s="117"/>
      <c r="J985" s="118"/>
      <c r="K985" s="118"/>
      <c r="L985" s="330"/>
    </row>
    <row r="986" spans="1:12" s="27" customFormat="1" x14ac:dyDescent="0.3">
      <c r="A986" s="29"/>
      <c r="B986" s="29"/>
      <c r="C986" s="323"/>
      <c r="D986" s="9"/>
      <c r="E986" s="9"/>
      <c r="F986" s="17"/>
      <c r="G986" s="115"/>
      <c r="H986" s="116"/>
      <c r="I986" s="117"/>
      <c r="J986" s="118"/>
      <c r="K986" s="118"/>
      <c r="L986" s="330"/>
    </row>
    <row r="987" spans="1:12" s="27" customFormat="1" x14ac:dyDescent="0.3">
      <c r="A987" s="29"/>
      <c r="B987" s="29"/>
      <c r="C987" s="323"/>
      <c r="D987" s="9"/>
      <c r="E987" s="9"/>
      <c r="F987" s="17"/>
      <c r="G987" s="115"/>
      <c r="H987" s="116"/>
      <c r="I987" s="117"/>
      <c r="J987" s="118"/>
      <c r="K987" s="118"/>
      <c r="L987" s="330"/>
    </row>
    <row r="988" spans="1:12" s="27" customFormat="1" x14ac:dyDescent="0.3">
      <c r="A988" s="29"/>
      <c r="B988" s="29"/>
      <c r="C988" s="323"/>
      <c r="D988" s="9"/>
      <c r="E988" s="9"/>
      <c r="F988" s="17"/>
      <c r="G988" s="115"/>
      <c r="H988" s="116"/>
      <c r="I988" s="117"/>
      <c r="J988" s="118"/>
      <c r="K988" s="118"/>
      <c r="L988" s="330"/>
    </row>
    <row r="989" spans="1:12" s="27" customFormat="1" x14ac:dyDescent="0.3">
      <c r="A989" s="29"/>
      <c r="B989" s="29"/>
      <c r="C989" s="323"/>
      <c r="D989" s="9"/>
      <c r="E989" s="9"/>
      <c r="F989" s="17"/>
      <c r="G989" s="115"/>
      <c r="H989" s="116"/>
      <c r="I989" s="117"/>
      <c r="J989" s="118"/>
      <c r="K989" s="118"/>
      <c r="L989" s="330"/>
    </row>
    <row r="990" spans="1:12" s="27" customFormat="1" x14ac:dyDescent="0.3">
      <c r="A990" s="29"/>
      <c r="B990" s="29"/>
      <c r="C990" s="323"/>
      <c r="D990" s="9"/>
      <c r="E990" s="9"/>
      <c r="F990" s="17"/>
      <c r="G990" s="115"/>
      <c r="H990" s="116"/>
      <c r="I990" s="117"/>
      <c r="J990" s="118"/>
      <c r="K990" s="118"/>
      <c r="L990" s="330"/>
    </row>
    <row r="991" spans="1:12" s="27" customFormat="1" x14ac:dyDescent="0.3">
      <c r="A991" s="29"/>
      <c r="B991" s="29"/>
      <c r="C991" s="323"/>
      <c r="D991" s="9"/>
      <c r="E991" s="9"/>
      <c r="F991" s="17"/>
      <c r="G991" s="115"/>
      <c r="H991" s="116"/>
      <c r="I991" s="117"/>
      <c r="J991" s="118"/>
      <c r="K991" s="118"/>
      <c r="L991" s="330"/>
    </row>
    <row r="992" spans="1:12" s="27" customFormat="1" x14ac:dyDescent="0.3">
      <c r="A992" s="29"/>
      <c r="B992" s="29"/>
      <c r="C992" s="323"/>
      <c r="D992" s="9"/>
      <c r="E992" s="9"/>
      <c r="F992" s="17"/>
      <c r="G992" s="115"/>
      <c r="H992" s="116"/>
      <c r="I992" s="117"/>
      <c r="J992" s="118"/>
      <c r="K992" s="118"/>
      <c r="L992" s="330"/>
    </row>
    <row r="1014" spans="1:12" s="26" customFormat="1" ht="21" x14ac:dyDescent="0.3">
      <c r="A1014" s="29"/>
      <c r="B1014" s="29"/>
      <c r="C1014" s="323"/>
      <c r="D1014" s="9"/>
      <c r="E1014" s="9"/>
      <c r="F1014" s="17"/>
      <c r="G1014" s="115"/>
      <c r="H1014" s="116"/>
      <c r="I1014" s="117"/>
      <c r="J1014" s="118"/>
      <c r="K1014" s="118"/>
      <c r="L1014" s="330"/>
    </row>
    <row r="1015" spans="1:12" s="26" customFormat="1" ht="15.6" customHeight="1" x14ac:dyDescent="0.25">
      <c r="A1015" s="259"/>
      <c r="B1015" s="259"/>
      <c r="C1015" s="365"/>
      <c r="F1015" s="127"/>
      <c r="G1015" s="127"/>
      <c r="H1015" s="127"/>
      <c r="I1015" s="127"/>
      <c r="J1015" s="127"/>
      <c r="K1015" s="127"/>
      <c r="L1015" s="340"/>
    </row>
    <row r="1016" spans="1:12" s="26" customFormat="1" ht="15.6" customHeight="1" x14ac:dyDescent="0.25">
      <c r="A1016" s="259"/>
      <c r="B1016" s="259"/>
      <c r="C1016" s="365"/>
      <c r="F1016" s="127"/>
      <c r="G1016" s="127"/>
      <c r="H1016" s="127"/>
      <c r="I1016" s="127"/>
      <c r="J1016" s="127"/>
      <c r="K1016" s="127"/>
      <c r="L1016" s="340"/>
    </row>
    <row r="1017" spans="1:12" s="26" customFormat="1" ht="15.6" customHeight="1" x14ac:dyDescent="0.25">
      <c r="A1017" s="259"/>
      <c r="B1017" s="259"/>
      <c r="C1017" s="365"/>
      <c r="F1017" s="127"/>
      <c r="G1017" s="127"/>
      <c r="H1017" s="127"/>
      <c r="I1017" s="127"/>
      <c r="J1017" s="127"/>
      <c r="K1017" s="127"/>
      <c r="L1017" s="340"/>
    </row>
    <row r="1018" spans="1:12" s="26" customFormat="1" ht="110.1" customHeight="1" x14ac:dyDescent="0.3">
      <c r="A1018" s="29"/>
      <c r="B1018" s="29"/>
      <c r="C1018" s="323"/>
      <c r="D1018" s="9"/>
      <c r="E1018" s="9"/>
      <c r="F1018" s="17"/>
      <c r="G1018" s="115"/>
      <c r="H1018" s="116"/>
      <c r="I1018" s="117"/>
      <c r="J1018" s="118"/>
      <c r="K1018" s="118"/>
      <c r="L1018" s="330"/>
    </row>
    <row r="1019" spans="1:12" s="26" customFormat="1" ht="110.1" customHeight="1" x14ac:dyDescent="0.3">
      <c r="A1019" s="29"/>
      <c r="B1019" s="29"/>
      <c r="C1019" s="323"/>
      <c r="D1019" s="9"/>
      <c r="E1019" s="9"/>
      <c r="F1019" s="17"/>
      <c r="G1019" s="115"/>
      <c r="H1019" s="116"/>
      <c r="I1019" s="117"/>
      <c r="J1019" s="118"/>
      <c r="K1019" s="118"/>
      <c r="L1019" s="330"/>
    </row>
    <row r="1020" spans="1:12" s="26" customFormat="1" ht="110.1" customHeight="1" x14ac:dyDescent="0.3">
      <c r="A1020" s="29"/>
      <c r="B1020" s="29"/>
      <c r="C1020" s="323"/>
      <c r="D1020" s="9"/>
      <c r="E1020" s="9"/>
      <c r="F1020" s="17"/>
      <c r="G1020" s="115"/>
      <c r="H1020" s="116"/>
      <c r="I1020" s="117"/>
      <c r="J1020" s="118"/>
      <c r="K1020" s="118"/>
      <c r="L1020" s="330"/>
    </row>
    <row r="1021" spans="1:12" s="26" customFormat="1" ht="110.1" customHeight="1" x14ac:dyDescent="0.3">
      <c r="A1021" s="29"/>
      <c r="B1021" s="29"/>
      <c r="C1021" s="323"/>
      <c r="D1021" s="9"/>
      <c r="E1021" s="9"/>
      <c r="F1021" s="17"/>
      <c r="G1021" s="115"/>
      <c r="H1021" s="116"/>
      <c r="I1021" s="117"/>
      <c r="J1021" s="118"/>
      <c r="K1021" s="118"/>
      <c r="L1021" s="330"/>
    </row>
    <row r="1022" spans="1:12" s="26" customFormat="1" ht="110.1" customHeight="1" x14ac:dyDescent="0.3">
      <c r="A1022" s="29"/>
      <c r="B1022" s="29"/>
      <c r="C1022" s="323"/>
      <c r="D1022" s="9"/>
      <c r="E1022" s="9"/>
      <c r="F1022" s="17"/>
      <c r="G1022" s="115"/>
      <c r="H1022" s="116"/>
      <c r="I1022" s="117"/>
      <c r="J1022" s="118"/>
      <c r="K1022" s="118"/>
      <c r="L1022" s="330"/>
    </row>
    <row r="1023" spans="1:12" s="26" customFormat="1" ht="110.1" customHeight="1" x14ac:dyDescent="0.3">
      <c r="A1023" s="29"/>
      <c r="B1023" s="29"/>
      <c r="C1023" s="323"/>
      <c r="D1023" s="9"/>
      <c r="E1023" s="9"/>
      <c r="F1023" s="17"/>
      <c r="G1023" s="115"/>
      <c r="H1023" s="116"/>
      <c r="I1023" s="117"/>
      <c r="J1023" s="118"/>
      <c r="K1023" s="118"/>
      <c r="L1023" s="330"/>
    </row>
    <row r="1024" spans="1:12" s="26" customFormat="1" ht="27" customHeight="1" x14ac:dyDescent="0.25">
      <c r="A1024" s="529"/>
      <c r="B1024" s="529"/>
      <c r="C1024" s="529"/>
      <c r="D1024" s="529"/>
      <c r="E1024" s="529"/>
      <c r="F1024" s="529"/>
      <c r="G1024" s="529"/>
      <c r="H1024" s="529"/>
      <c r="I1024" s="529"/>
      <c r="J1024" s="529"/>
      <c r="K1024" s="529"/>
      <c r="L1024" s="529"/>
    </row>
    <row r="1025" spans="1:12" s="26" customFormat="1" ht="26.25" x14ac:dyDescent="0.4">
      <c r="A1025" s="530" t="s">
        <v>9</v>
      </c>
      <c r="B1025" s="531"/>
      <c r="C1025" s="531"/>
      <c r="D1025" s="531"/>
      <c r="E1025" s="531"/>
      <c r="F1025" s="531"/>
      <c r="G1025" s="531"/>
      <c r="H1025" s="531"/>
      <c r="I1025" s="531"/>
      <c r="J1025" s="531"/>
      <c r="K1025" s="531"/>
      <c r="L1025" s="531"/>
    </row>
  </sheetData>
  <sheetProtection sort="0"/>
  <mergeCells count="1146">
    <mergeCell ref="K610:K624"/>
    <mergeCell ref="K423:K437"/>
    <mergeCell ref="K438:K453"/>
    <mergeCell ref="K454:K468"/>
    <mergeCell ref="K470:K485"/>
    <mergeCell ref="K486:K500"/>
    <mergeCell ref="K501:K516"/>
    <mergeCell ref="K517:K531"/>
    <mergeCell ref="K532:K547"/>
    <mergeCell ref="K889:K903"/>
    <mergeCell ref="K904:K919"/>
    <mergeCell ref="K548:K562"/>
    <mergeCell ref="K920:K934"/>
    <mergeCell ref="K625:K640"/>
    <mergeCell ref="K641:K655"/>
    <mergeCell ref="K656:K671"/>
    <mergeCell ref="K672:K686"/>
    <mergeCell ref="K687:K702"/>
    <mergeCell ref="K703:K717"/>
    <mergeCell ref="K718:K733"/>
    <mergeCell ref="K734:K748"/>
    <mergeCell ref="K749:K764"/>
    <mergeCell ref="K765:K779"/>
    <mergeCell ref="K780:K795"/>
    <mergeCell ref="K796:K810"/>
    <mergeCell ref="K811:K826"/>
    <mergeCell ref="K827:K841"/>
    <mergeCell ref="K842:K857"/>
    <mergeCell ref="K858:K872"/>
    <mergeCell ref="K873:K888"/>
    <mergeCell ref="K563:K578"/>
    <mergeCell ref="K579:K593"/>
    <mergeCell ref="K594:K609"/>
    <mergeCell ref="L734:L748"/>
    <mergeCell ref="L749:L764"/>
    <mergeCell ref="L765:L779"/>
    <mergeCell ref="L796:L810"/>
    <mergeCell ref="L780:L795"/>
    <mergeCell ref="L811:L826"/>
    <mergeCell ref="L827:L841"/>
    <mergeCell ref="L858:L872"/>
    <mergeCell ref="L842:L857"/>
    <mergeCell ref="L873:L888"/>
    <mergeCell ref="L889:L903"/>
    <mergeCell ref="L920:L934"/>
    <mergeCell ref="K4:K19"/>
    <mergeCell ref="K20:K34"/>
    <mergeCell ref="K35:K50"/>
    <mergeCell ref="K51:K65"/>
    <mergeCell ref="K66:K81"/>
    <mergeCell ref="K82:K96"/>
    <mergeCell ref="K97:K112"/>
    <mergeCell ref="K113:K127"/>
    <mergeCell ref="K128:K143"/>
    <mergeCell ref="K144:K158"/>
    <mergeCell ref="K159:K174"/>
    <mergeCell ref="K175:K189"/>
    <mergeCell ref="K190:K205"/>
    <mergeCell ref="K206:K220"/>
    <mergeCell ref="K221:K236"/>
    <mergeCell ref="K237:K251"/>
    <mergeCell ref="K252:K267"/>
    <mergeCell ref="K376:K391"/>
    <mergeCell ref="K392:K406"/>
    <mergeCell ref="K407:K422"/>
    <mergeCell ref="L470:L485"/>
    <mergeCell ref="L486:L500"/>
    <mergeCell ref="L501:L516"/>
    <mergeCell ref="L517:L531"/>
    <mergeCell ref="L532:L547"/>
    <mergeCell ref="L548:L562"/>
    <mergeCell ref="L563:L578"/>
    <mergeCell ref="L579:L593"/>
    <mergeCell ref="L594:L609"/>
    <mergeCell ref="L610:L624"/>
    <mergeCell ref="L625:L640"/>
    <mergeCell ref="L641:L655"/>
    <mergeCell ref="L656:L671"/>
    <mergeCell ref="L672:L686"/>
    <mergeCell ref="L687:L702"/>
    <mergeCell ref="L703:L717"/>
    <mergeCell ref="L718:L733"/>
    <mergeCell ref="L35:L50"/>
    <mergeCell ref="L51:L65"/>
    <mergeCell ref="L66:L81"/>
    <mergeCell ref="L82:L96"/>
    <mergeCell ref="L113:L127"/>
    <mergeCell ref="L128:L143"/>
    <mergeCell ref="L97:L112"/>
    <mergeCell ref="L144:L158"/>
    <mergeCell ref="L299:L313"/>
    <mergeCell ref="L314:L329"/>
    <mergeCell ref="L283:L298"/>
    <mergeCell ref="L392:L406"/>
    <mergeCell ref="L330:L344"/>
    <mergeCell ref="L423:L437"/>
    <mergeCell ref="L438:L453"/>
    <mergeCell ref="L454:L468"/>
    <mergeCell ref="L407:L422"/>
    <mergeCell ref="G660:J660"/>
    <mergeCell ref="G629:J629"/>
    <mergeCell ref="G598:J598"/>
    <mergeCell ref="G567:J567"/>
    <mergeCell ref="G536:J536"/>
    <mergeCell ref="G505:J505"/>
    <mergeCell ref="G732:J732"/>
    <mergeCell ref="G733:J733"/>
    <mergeCell ref="G734:J734"/>
    <mergeCell ref="G735:J735"/>
    <mergeCell ref="G748:J748"/>
    <mergeCell ref="G719:J719"/>
    <mergeCell ref="G723:J723"/>
    <mergeCell ref="G725:J725"/>
    <mergeCell ref="G726:J726"/>
    <mergeCell ref="G727:J727"/>
    <mergeCell ref="G610:J610"/>
    <mergeCell ref="G611:J611"/>
    <mergeCell ref="G624:J624"/>
    <mergeCell ref="G595:J595"/>
    <mergeCell ref="G599:J599"/>
    <mergeCell ref="G601:J601"/>
    <mergeCell ref="G602:J602"/>
    <mergeCell ref="G603:J603"/>
    <mergeCell ref="G604:J604"/>
    <mergeCell ref="G605:J605"/>
    <mergeCell ref="G606:J606"/>
    <mergeCell ref="G526:J526"/>
    <mergeCell ref="G527:J527"/>
    <mergeCell ref="G529:J529"/>
    <mergeCell ref="G530:J530"/>
    <mergeCell ref="G519:J519"/>
    <mergeCell ref="B594:B624"/>
    <mergeCell ref="B625:B655"/>
    <mergeCell ref="B656:B686"/>
    <mergeCell ref="G456:J456"/>
    <mergeCell ref="G457:J457"/>
    <mergeCell ref="G458:J458"/>
    <mergeCell ref="G459:J459"/>
    <mergeCell ref="G460:J460"/>
    <mergeCell ref="G437:J437"/>
    <mergeCell ref="G431:J431"/>
    <mergeCell ref="G432:J432"/>
    <mergeCell ref="G434:J434"/>
    <mergeCell ref="G464:J464"/>
    <mergeCell ref="G466:J466"/>
    <mergeCell ref="G467:J467"/>
    <mergeCell ref="D470:D500"/>
    <mergeCell ref="G470:J470"/>
    <mergeCell ref="G484:J484"/>
    <mergeCell ref="G485:J485"/>
    <mergeCell ref="G486:J486"/>
    <mergeCell ref="G487:J487"/>
    <mergeCell ref="G471:J471"/>
    <mergeCell ref="G475:J475"/>
    <mergeCell ref="G477:J477"/>
    <mergeCell ref="G478:J478"/>
    <mergeCell ref="G479:J479"/>
    <mergeCell ref="G480:J480"/>
    <mergeCell ref="G481:J481"/>
    <mergeCell ref="G482:J482"/>
    <mergeCell ref="G483:J483"/>
    <mergeCell ref="G493:J493"/>
    <mergeCell ref="G494:J494"/>
    <mergeCell ref="B811:B841"/>
    <mergeCell ref="B842:B872"/>
    <mergeCell ref="B873:B903"/>
    <mergeCell ref="B904:B934"/>
    <mergeCell ref="E532:E562"/>
    <mergeCell ref="E563:E593"/>
    <mergeCell ref="E594:E624"/>
    <mergeCell ref="E625:E655"/>
    <mergeCell ref="E656:E686"/>
    <mergeCell ref="E687:E717"/>
    <mergeCell ref="E718:E748"/>
    <mergeCell ref="E873:E903"/>
    <mergeCell ref="E904:E934"/>
    <mergeCell ref="E842:E872"/>
    <mergeCell ref="C873:C903"/>
    <mergeCell ref="D873:D903"/>
    <mergeCell ref="G442:J442"/>
    <mergeCell ref="G521:J521"/>
    <mergeCell ref="G522:J522"/>
    <mergeCell ref="G523:J523"/>
    <mergeCell ref="G554:J554"/>
    <mergeCell ref="G585:J585"/>
    <mergeCell ref="G616:J616"/>
    <mergeCell ref="G643:J643"/>
    <mergeCell ref="G644:J644"/>
    <mergeCell ref="G645:J645"/>
    <mergeCell ref="G646:J646"/>
    <mergeCell ref="G647:J647"/>
    <mergeCell ref="G678:J678"/>
    <mergeCell ref="G500:J500"/>
    <mergeCell ref="B532:B562"/>
    <mergeCell ref="B563:B593"/>
    <mergeCell ref="A1:L1"/>
    <mergeCell ref="F2:J2"/>
    <mergeCell ref="G11:J11"/>
    <mergeCell ref="G12:J12"/>
    <mergeCell ref="G13:J13"/>
    <mergeCell ref="G14:J14"/>
    <mergeCell ref="G15:J15"/>
    <mergeCell ref="G16:J16"/>
    <mergeCell ref="A3:L3"/>
    <mergeCell ref="A4:A34"/>
    <mergeCell ref="C4:C34"/>
    <mergeCell ref="D4:D34"/>
    <mergeCell ref="G4:J4"/>
    <mergeCell ref="G5:J5"/>
    <mergeCell ref="G9:J9"/>
    <mergeCell ref="G22:J22"/>
    <mergeCell ref="G23:J23"/>
    <mergeCell ref="G24:J24"/>
    <mergeCell ref="G25:J25"/>
    <mergeCell ref="G8:J8"/>
    <mergeCell ref="G20:J20"/>
    <mergeCell ref="G21:J21"/>
    <mergeCell ref="G29:J29"/>
    <mergeCell ref="G30:J30"/>
    <mergeCell ref="G32:J32"/>
    <mergeCell ref="L4:L19"/>
    <mergeCell ref="L20:L34"/>
    <mergeCell ref="G71:J71"/>
    <mergeCell ref="G73:J73"/>
    <mergeCell ref="G74:J74"/>
    <mergeCell ref="G75:J75"/>
    <mergeCell ref="G76:J76"/>
    <mergeCell ref="A35:A65"/>
    <mergeCell ref="C35:C65"/>
    <mergeCell ref="D35:D65"/>
    <mergeCell ref="G35:J35"/>
    <mergeCell ref="G47:J47"/>
    <mergeCell ref="G61:J61"/>
    <mergeCell ref="G63:J63"/>
    <mergeCell ref="G64:J64"/>
    <mergeCell ref="G34:J34"/>
    <mergeCell ref="E4:E34"/>
    <mergeCell ref="E35:E65"/>
    <mergeCell ref="G57:J57"/>
    <mergeCell ref="G58:J58"/>
    <mergeCell ref="G48:J48"/>
    <mergeCell ref="G49:J49"/>
    <mergeCell ref="G50:J50"/>
    <mergeCell ref="G51:J51"/>
    <mergeCell ref="G39:J39"/>
    <mergeCell ref="G65:J65"/>
    <mergeCell ref="G10:J10"/>
    <mergeCell ref="B4:B34"/>
    <mergeCell ref="B35:B65"/>
    <mergeCell ref="G36:J36"/>
    <mergeCell ref="G40:J40"/>
    <mergeCell ref="G55:J55"/>
    <mergeCell ref="G56:J56"/>
    <mergeCell ref="G52:J52"/>
    <mergeCell ref="G59:J59"/>
    <mergeCell ref="G60:J60"/>
    <mergeCell ref="G41:J41"/>
    <mergeCell ref="G62:J62"/>
    <mergeCell ref="G26:J26"/>
    <mergeCell ref="G27:J27"/>
    <mergeCell ref="G17:J17"/>
    <mergeCell ref="G18:J18"/>
    <mergeCell ref="G19:J19"/>
    <mergeCell ref="G28:J28"/>
    <mergeCell ref="G33:J33"/>
    <mergeCell ref="G42:J42"/>
    <mergeCell ref="G43:J43"/>
    <mergeCell ref="G44:J44"/>
    <mergeCell ref="G45:J45"/>
    <mergeCell ref="G46:J46"/>
    <mergeCell ref="G53:J53"/>
    <mergeCell ref="G54:J54"/>
    <mergeCell ref="G31:J31"/>
    <mergeCell ref="G88:J88"/>
    <mergeCell ref="G89:J89"/>
    <mergeCell ref="G79:J79"/>
    <mergeCell ref="G80:J80"/>
    <mergeCell ref="G81:J81"/>
    <mergeCell ref="G82:J82"/>
    <mergeCell ref="G83:J83"/>
    <mergeCell ref="G90:J90"/>
    <mergeCell ref="G91:J91"/>
    <mergeCell ref="G92:J92"/>
    <mergeCell ref="G94:J94"/>
    <mergeCell ref="G95:J95"/>
    <mergeCell ref="G110:J110"/>
    <mergeCell ref="G111:J111"/>
    <mergeCell ref="G112:J112"/>
    <mergeCell ref="G113:J113"/>
    <mergeCell ref="G114:J114"/>
    <mergeCell ref="G103:J103"/>
    <mergeCell ref="G70:J70"/>
    <mergeCell ref="G96:J96"/>
    <mergeCell ref="A97:A127"/>
    <mergeCell ref="C97:C127"/>
    <mergeCell ref="D97:D127"/>
    <mergeCell ref="G97:J97"/>
    <mergeCell ref="G109:J109"/>
    <mergeCell ref="G123:J123"/>
    <mergeCell ref="G125:J125"/>
    <mergeCell ref="G126:J126"/>
    <mergeCell ref="A66:A96"/>
    <mergeCell ref="C66:C96"/>
    <mergeCell ref="D66:D96"/>
    <mergeCell ref="G66:J66"/>
    <mergeCell ref="G78:J78"/>
    <mergeCell ref="E66:E96"/>
    <mergeCell ref="E97:E127"/>
    <mergeCell ref="G72:J72"/>
    <mergeCell ref="G93:J93"/>
    <mergeCell ref="B66:B96"/>
    <mergeCell ref="B97:B127"/>
    <mergeCell ref="G127:J127"/>
    <mergeCell ref="G101:J101"/>
    <mergeCell ref="G121:J121"/>
    <mergeCell ref="G122:J122"/>
    <mergeCell ref="G124:J124"/>
    <mergeCell ref="G67:J67"/>
    <mergeCell ref="G77:J77"/>
    <mergeCell ref="G84:J84"/>
    <mergeCell ref="G85:J85"/>
    <mergeCell ref="G86:J86"/>
    <mergeCell ref="G87:J87"/>
    <mergeCell ref="G139:J139"/>
    <mergeCell ref="G146:J146"/>
    <mergeCell ref="G147:J147"/>
    <mergeCell ref="G148:J148"/>
    <mergeCell ref="G149:J149"/>
    <mergeCell ref="G98:J98"/>
    <mergeCell ref="G102:J102"/>
    <mergeCell ref="G104:J104"/>
    <mergeCell ref="G105:J105"/>
    <mergeCell ref="G106:J106"/>
    <mergeCell ref="G107:J107"/>
    <mergeCell ref="G108:J108"/>
    <mergeCell ref="G115:J115"/>
    <mergeCell ref="G116:J116"/>
    <mergeCell ref="G117:J117"/>
    <mergeCell ref="G118:J118"/>
    <mergeCell ref="G119:J119"/>
    <mergeCell ref="G120:J120"/>
    <mergeCell ref="G142:J142"/>
    <mergeCell ref="G143:J143"/>
    <mergeCell ref="G144:J144"/>
    <mergeCell ref="G145:J145"/>
    <mergeCell ref="G132:J132"/>
    <mergeCell ref="A159:A189"/>
    <mergeCell ref="C159:C189"/>
    <mergeCell ref="D159:D189"/>
    <mergeCell ref="G159:J159"/>
    <mergeCell ref="G171:J171"/>
    <mergeCell ref="G185:J185"/>
    <mergeCell ref="G187:J187"/>
    <mergeCell ref="G188:J188"/>
    <mergeCell ref="A128:A158"/>
    <mergeCell ref="C128:C158"/>
    <mergeCell ref="D128:D158"/>
    <mergeCell ref="G128:J128"/>
    <mergeCell ref="G140:J140"/>
    <mergeCell ref="E128:E158"/>
    <mergeCell ref="E159:E189"/>
    <mergeCell ref="G134:J134"/>
    <mergeCell ref="G155:J155"/>
    <mergeCell ref="B128:B158"/>
    <mergeCell ref="B159:B189"/>
    <mergeCell ref="G189:J189"/>
    <mergeCell ref="G163:J163"/>
    <mergeCell ref="G160:J160"/>
    <mergeCell ref="G164:J164"/>
    <mergeCell ref="G166:J166"/>
    <mergeCell ref="G167:J167"/>
    <mergeCell ref="G129:J129"/>
    <mergeCell ref="G133:J133"/>
    <mergeCell ref="G135:J135"/>
    <mergeCell ref="G136:J136"/>
    <mergeCell ref="G137:J137"/>
    <mergeCell ref="G138:J138"/>
    <mergeCell ref="G141:J141"/>
    <mergeCell ref="L159:L174"/>
    <mergeCell ref="G191:J191"/>
    <mergeCell ref="G195:J195"/>
    <mergeCell ref="G197:J197"/>
    <mergeCell ref="G198:J198"/>
    <mergeCell ref="G199:J199"/>
    <mergeCell ref="G200:J200"/>
    <mergeCell ref="G194:J194"/>
    <mergeCell ref="G168:J168"/>
    <mergeCell ref="G169:J169"/>
    <mergeCell ref="G170:J170"/>
    <mergeCell ref="G177:J177"/>
    <mergeCell ref="G178:J178"/>
    <mergeCell ref="G179:J179"/>
    <mergeCell ref="G180:J180"/>
    <mergeCell ref="G181:J181"/>
    <mergeCell ref="G182:J182"/>
    <mergeCell ref="G172:J172"/>
    <mergeCell ref="G173:J173"/>
    <mergeCell ref="G174:J174"/>
    <mergeCell ref="G175:J175"/>
    <mergeCell ref="G176:J176"/>
    <mergeCell ref="G183:J183"/>
    <mergeCell ref="G184:J184"/>
    <mergeCell ref="G152:J152"/>
    <mergeCell ref="G153:J153"/>
    <mergeCell ref="G154:J154"/>
    <mergeCell ref="G156:J156"/>
    <mergeCell ref="G157:J157"/>
    <mergeCell ref="G158:J158"/>
    <mergeCell ref="L206:L220"/>
    <mergeCell ref="G204:J204"/>
    <mergeCell ref="G205:J205"/>
    <mergeCell ref="G206:J206"/>
    <mergeCell ref="G207:J207"/>
    <mergeCell ref="G214:J214"/>
    <mergeCell ref="G215:J215"/>
    <mergeCell ref="G219:J219"/>
    <mergeCell ref="G220:J220"/>
    <mergeCell ref="G216:J216"/>
    <mergeCell ref="G218:J218"/>
    <mergeCell ref="G165:J165"/>
    <mergeCell ref="G186:J186"/>
    <mergeCell ref="L175:L189"/>
    <mergeCell ref="L190:L205"/>
    <mergeCell ref="G150:J150"/>
    <mergeCell ref="G151:J151"/>
    <mergeCell ref="A190:A220"/>
    <mergeCell ref="C190:C220"/>
    <mergeCell ref="D190:D220"/>
    <mergeCell ref="G190:J190"/>
    <mergeCell ref="G202:J202"/>
    <mergeCell ref="E190:E220"/>
    <mergeCell ref="E221:E251"/>
    <mergeCell ref="G196:J196"/>
    <mergeCell ref="G217:J217"/>
    <mergeCell ref="B190:B220"/>
    <mergeCell ref="B221:B251"/>
    <mergeCell ref="G251:J251"/>
    <mergeCell ref="G225:J225"/>
    <mergeCell ref="G245:J245"/>
    <mergeCell ref="G246:J246"/>
    <mergeCell ref="G248:J248"/>
    <mergeCell ref="G212:J212"/>
    <mergeCell ref="G213:J213"/>
    <mergeCell ref="G203:J203"/>
    <mergeCell ref="G201:J201"/>
    <mergeCell ref="G208:J208"/>
    <mergeCell ref="G209:J209"/>
    <mergeCell ref="G210:J210"/>
    <mergeCell ref="G211:J211"/>
    <mergeCell ref="G241:J241"/>
    <mergeCell ref="G242:J242"/>
    <mergeCell ref="G243:J243"/>
    <mergeCell ref="G244:J244"/>
    <mergeCell ref="G234:J234"/>
    <mergeCell ref="G235:J235"/>
    <mergeCell ref="G236:J236"/>
    <mergeCell ref="G237:J237"/>
    <mergeCell ref="G238:J238"/>
    <mergeCell ref="G227:J227"/>
    <mergeCell ref="G256:J256"/>
    <mergeCell ref="G267:J267"/>
    <mergeCell ref="A221:A251"/>
    <mergeCell ref="C221:C251"/>
    <mergeCell ref="D221:D251"/>
    <mergeCell ref="G221:J221"/>
    <mergeCell ref="G233:J233"/>
    <mergeCell ref="G247:J247"/>
    <mergeCell ref="G249:J249"/>
    <mergeCell ref="G250:J250"/>
    <mergeCell ref="G301:J301"/>
    <mergeCell ref="G268:J268"/>
    <mergeCell ref="G269:J269"/>
    <mergeCell ref="L221:L236"/>
    <mergeCell ref="G253:J253"/>
    <mergeCell ref="G257:J257"/>
    <mergeCell ref="G259:J259"/>
    <mergeCell ref="G260:J260"/>
    <mergeCell ref="G261:J261"/>
    <mergeCell ref="G262:J262"/>
    <mergeCell ref="G263:J263"/>
    <mergeCell ref="G270:J270"/>
    <mergeCell ref="L268:L282"/>
    <mergeCell ref="G274:J274"/>
    <mergeCell ref="G275:J275"/>
    <mergeCell ref="G265:J265"/>
    <mergeCell ref="K268:K282"/>
    <mergeCell ref="G271:J271"/>
    <mergeCell ref="G272:J272"/>
    <mergeCell ref="G273:J273"/>
    <mergeCell ref="K283:K298"/>
    <mergeCell ref="L237:L251"/>
    <mergeCell ref="L252:L267"/>
    <mergeCell ref="G222:J222"/>
    <mergeCell ref="G226:J226"/>
    <mergeCell ref="G228:J228"/>
    <mergeCell ref="G229:J229"/>
    <mergeCell ref="G230:J230"/>
    <mergeCell ref="G231:J231"/>
    <mergeCell ref="G232:J232"/>
    <mergeCell ref="G239:J239"/>
    <mergeCell ref="G240:J240"/>
    <mergeCell ref="K299:K313"/>
    <mergeCell ref="A283:A313"/>
    <mergeCell ref="C283:C313"/>
    <mergeCell ref="D283:D313"/>
    <mergeCell ref="G283:J283"/>
    <mergeCell ref="G295:J295"/>
    <mergeCell ref="G309:J309"/>
    <mergeCell ref="G311:J311"/>
    <mergeCell ref="G312:J312"/>
    <mergeCell ref="A252:A282"/>
    <mergeCell ref="C252:C282"/>
    <mergeCell ref="D252:D282"/>
    <mergeCell ref="G252:J252"/>
    <mergeCell ref="G264:J264"/>
    <mergeCell ref="E252:E282"/>
    <mergeCell ref="E283:E313"/>
    <mergeCell ref="G258:J258"/>
    <mergeCell ref="G279:J279"/>
    <mergeCell ref="B252:B282"/>
    <mergeCell ref="B283:B313"/>
    <mergeCell ref="G313:J313"/>
    <mergeCell ref="G305:J305"/>
    <mergeCell ref="G287:J287"/>
    <mergeCell ref="G284:J284"/>
    <mergeCell ref="G288:J288"/>
    <mergeCell ref="G290:J290"/>
    <mergeCell ref="G291:J291"/>
    <mergeCell ref="G292:J292"/>
    <mergeCell ref="G293:J293"/>
    <mergeCell ref="G294:J294"/>
    <mergeCell ref="G266:J266"/>
    <mergeCell ref="G276:J276"/>
    <mergeCell ref="G302:J302"/>
    <mergeCell ref="G303:J303"/>
    <mergeCell ref="G304:J304"/>
    <mergeCell ref="K314:K329"/>
    <mergeCell ref="G336:J336"/>
    <mergeCell ref="G337:J337"/>
    <mergeCell ref="G327:J327"/>
    <mergeCell ref="G328:J328"/>
    <mergeCell ref="G323:J323"/>
    <mergeCell ref="G324:J324"/>
    <mergeCell ref="G325:J325"/>
    <mergeCell ref="G332:J332"/>
    <mergeCell ref="G333:J333"/>
    <mergeCell ref="G334:J334"/>
    <mergeCell ref="G335:J335"/>
    <mergeCell ref="G277:J277"/>
    <mergeCell ref="G278:J278"/>
    <mergeCell ref="G280:J280"/>
    <mergeCell ref="G281:J281"/>
    <mergeCell ref="G282:J282"/>
    <mergeCell ref="G307:J307"/>
    <mergeCell ref="G308:J308"/>
    <mergeCell ref="G289:J289"/>
    <mergeCell ref="G310:J310"/>
    <mergeCell ref="G306:J306"/>
    <mergeCell ref="G296:J296"/>
    <mergeCell ref="G297:J297"/>
    <mergeCell ref="G298:J298"/>
    <mergeCell ref="G299:J299"/>
    <mergeCell ref="G300:J300"/>
    <mergeCell ref="G329:J329"/>
    <mergeCell ref="K330:K344"/>
    <mergeCell ref="G330:J330"/>
    <mergeCell ref="G351:J351"/>
    <mergeCell ref="G331:J331"/>
    <mergeCell ref="G338:J338"/>
    <mergeCell ref="G339:J339"/>
    <mergeCell ref="G340:J340"/>
    <mergeCell ref="G342:J342"/>
    <mergeCell ref="G343:J343"/>
    <mergeCell ref="G344:J344"/>
    <mergeCell ref="A314:A344"/>
    <mergeCell ref="C314:C344"/>
    <mergeCell ref="D314:D344"/>
    <mergeCell ref="G314:J314"/>
    <mergeCell ref="G326:J326"/>
    <mergeCell ref="E314:E344"/>
    <mergeCell ref="G320:J320"/>
    <mergeCell ref="G341:J341"/>
    <mergeCell ref="B314:B344"/>
    <mergeCell ref="G315:J315"/>
    <mergeCell ref="G319:J319"/>
    <mergeCell ref="G321:J321"/>
    <mergeCell ref="G322:J322"/>
    <mergeCell ref="G318:J318"/>
    <mergeCell ref="A345:A375"/>
    <mergeCell ref="C345:C375"/>
    <mergeCell ref="D345:D375"/>
    <mergeCell ref="G345:J345"/>
    <mergeCell ref="G357:J357"/>
    <mergeCell ref="G371:J371"/>
    <mergeCell ref="G373:J373"/>
    <mergeCell ref="G374:J374"/>
    <mergeCell ref="L345:L360"/>
    <mergeCell ref="G377:J377"/>
    <mergeCell ref="G346:J346"/>
    <mergeCell ref="G350:J350"/>
    <mergeCell ref="G352:J352"/>
    <mergeCell ref="G353:J353"/>
    <mergeCell ref="G354:J354"/>
    <mergeCell ref="G355:J355"/>
    <mergeCell ref="E345:E375"/>
    <mergeCell ref="B345:B375"/>
    <mergeCell ref="G375:J375"/>
    <mergeCell ref="G349:J349"/>
    <mergeCell ref="G369:J369"/>
    <mergeCell ref="G370:J370"/>
    <mergeCell ref="G368:J368"/>
    <mergeCell ref="G356:J356"/>
    <mergeCell ref="G363:J363"/>
    <mergeCell ref="G364:J364"/>
    <mergeCell ref="G358:J358"/>
    <mergeCell ref="G359:J359"/>
    <mergeCell ref="G360:J360"/>
    <mergeCell ref="G361:J361"/>
    <mergeCell ref="G362:J362"/>
    <mergeCell ref="G394:J394"/>
    <mergeCell ref="G395:J395"/>
    <mergeCell ref="G396:J396"/>
    <mergeCell ref="G372:J372"/>
    <mergeCell ref="L361:L375"/>
    <mergeCell ref="L376:L391"/>
    <mergeCell ref="G389:J389"/>
    <mergeCell ref="G390:J390"/>
    <mergeCell ref="G391:J391"/>
    <mergeCell ref="G392:J392"/>
    <mergeCell ref="G393:J393"/>
    <mergeCell ref="G380:J380"/>
    <mergeCell ref="G365:J365"/>
    <mergeCell ref="G366:J366"/>
    <mergeCell ref="G367:J367"/>
    <mergeCell ref="K345:K360"/>
    <mergeCell ref="K361:K375"/>
    <mergeCell ref="A407:A437"/>
    <mergeCell ref="C407:C437"/>
    <mergeCell ref="D407:D437"/>
    <mergeCell ref="G407:J407"/>
    <mergeCell ref="G419:J419"/>
    <mergeCell ref="G433:J433"/>
    <mergeCell ref="G435:J435"/>
    <mergeCell ref="G436:J436"/>
    <mergeCell ref="A376:A406"/>
    <mergeCell ref="C376:C406"/>
    <mergeCell ref="D376:D406"/>
    <mergeCell ref="G376:J376"/>
    <mergeCell ref="G388:J388"/>
    <mergeCell ref="E376:E406"/>
    <mergeCell ref="E407:E437"/>
    <mergeCell ref="G382:J382"/>
    <mergeCell ref="B376:B406"/>
    <mergeCell ref="B407:B437"/>
    <mergeCell ref="G412:J412"/>
    <mergeCell ref="G415:J415"/>
    <mergeCell ref="G416:J416"/>
    <mergeCell ref="G417:J417"/>
    <mergeCell ref="G418:J418"/>
    <mergeCell ref="G425:J425"/>
    <mergeCell ref="G426:J426"/>
    <mergeCell ref="G381:J381"/>
    <mergeCell ref="G383:J383"/>
    <mergeCell ref="G384:J384"/>
    <mergeCell ref="G385:J385"/>
    <mergeCell ref="G386:J386"/>
    <mergeCell ref="G387:J387"/>
    <mergeCell ref="G427:J427"/>
    <mergeCell ref="G428:J428"/>
    <mergeCell ref="G429:J429"/>
    <mergeCell ref="G430:J430"/>
    <mergeCell ref="G420:J420"/>
    <mergeCell ref="G421:J421"/>
    <mergeCell ref="G422:J422"/>
    <mergeCell ref="G423:J423"/>
    <mergeCell ref="G424:J424"/>
    <mergeCell ref="G403:J403"/>
    <mergeCell ref="G399:J399"/>
    <mergeCell ref="G397:J397"/>
    <mergeCell ref="G398:J398"/>
    <mergeCell ref="G408:J408"/>
    <mergeCell ref="G414:J414"/>
    <mergeCell ref="G411:J411"/>
    <mergeCell ref="G400:J400"/>
    <mergeCell ref="G401:J401"/>
    <mergeCell ref="G402:J402"/>
    <mergeCell ref="G404:J404"/>
    <mergeCell ref="G405:J405"/>
    <mergeCell ref="G406:J406"/>
    <mergeCell ref="A438:A468"/>
    <mergeCell ref="C438:C468"/>
    <mergeCell ref="D438:D468"/>
    <mergeCell ref="G438:J438"/>
    <mergeCell ref="G450:J450"/>
    <mergeCell ref="G451:J451"/>
    <mergeCell ref="G452:J452"/>
    <mergeCell ref="G453:J453"/>
    <mergeCell ref="G454:J454"/>
    <mergeCell ref="G455:J455"/>
    <mergeCell ref="E438:E468"/>
    <mergeCell ref="G439:J439"/>
    <mergeCell ref="G443:J443"/>
    <mergeCell ref="G445:J445"/>
    <mergeCell ref="G446:J446"/>
    <mergeCell ref="G447:J447"/>
    <mergeCell ref="G448:J448"/>
    <mergeCell ref="G449:J449"/>
    <mergeCell ref="G462:J462"/>
    <mergeCell ref="G463:J463"/>
    <mergeCell ref="G495:J495"/>
    <mergeCell ref="G496:J496"/>
    <mergeCell ref="G498:J498"/>
    <mergeCell ref="G499:J499"/>
    <mergeCell ref="G488:J488"/>
    <mergeCell ref="G489:J489"/>
    <mergeCell ref="G490:J490"/>
    <mergeCell ref="G491:J491"/>
    <mergeCell ref="G492:J492"/>
    <mergeCell ref="G474:J474"/>
    <mergeCell ref="A501:A531"/>
    <mergeCell ref="C501:C531"/>
    <mergeCell ref="D501:D531"/>
    <mergeCell ref="G501:J501"/>
    <mergeCell ref="G515:J515"/>
    <mergeCell ref="G516:J516"/>
    <mergeCell ref="G517:J517"/>
    <mergeCell ref="G518:J518"/>
    <mergeCell ref="G531:J531"/>
    <mergeCell ref="E470:E500"/>
    <mergeCell ref="E501:E531"/>
    <mergeCell ref="G502:J502"/>
    <mergeCell ref="G506:J506"/>
    <mergeCell ref="G508:J508"/>
    <mergeCell ref="G509:J509"/>
    <mergeCell ref="G510:J510"/>
    <mergeCell ref="G511:J511"/>
    <mergeCell ref="G512:J512"/>
    <mergeCell ref="G513:J513"/>
    <mergeCell ref="G514:J514"/>
    <mergeCell ref="G524:J524"/>
    <mergeCell ref="G525:J525"/>
    <mergeCell ref="G520:J520"/>
    <mergeCell ref="G528:J528"/>
    <mergeCell ref="B501:B531"/>
    <mergeCell ref="A470:A500"/>
    <mergeCell ref="C470:C500"/>
    <mergeCell ref="A532:A562"/>
    <mergeCell ref="C532:C562"/>
    <mergeCell ref="D532:D562"/>
    <mergeCell ref="G532:J532"/>
    <mergeCell ref="G546:J546"/>
    <mergeCell ref="G547:J547"/>
    <mergeCell ref="G548:J548"/>
    <mergeCell ref="G549:J549"/>
    <mergeCell ref="G562:J562"/>
    <mergeCell ref="G533:J533"/>
    <mergeCell ref="G537:J537"/>
    <mergeCell ref="G539:J539"/>
    <mergeCell ref="G540:J540"/>
    <mergeCell ref="G541:J541"/>
    <mergeCell ref="G542:J542"/>
    <mergeCell ref="G543:J543"/>
    <mergeCell ref="G544:J544"/>
    <mergeCell ref="G545:J545"/>
    <mergeCell ref="G555:J555"/>
    <mergeCell ref="G556:J556"/>
    <mergeCell ref="G557:J557"/>
    <mergeCell ref="G558:J558"/>
    <mergeCell ref="G560:J560"/>
    <mergeCell ref="G561:J561"/>
    <mergeCell ref="G550:J550"/>
    <mergeCell ref="G551:J551"/>
    <mergeCell ref="G552:J552"/>
    <mergeCell ref="G553:J553"/>
    <mergeCell ref="G559:J559"/>
    <mergeCell ref="A563:A593"/>
    <mergeCell ref="C563:C593"/>
    <mergeCell ref="D563:D593"/>
    <mergeCell ref="G563:J563"/>
    <mergeCell ref="G577:J577"/>
    <mergeCell ref="G578:J578"/>
    <mergeCell ref="G579:J579"/>
    <mergeCell ref="G580:J580"/>
    <mergeCell ref="G593:J593"/>
    <mergeCell ref="G564:J564"/>
    <mergeCell ref="G568:J568"/>
    <mergeCell ref="G570:J570"/>
    <mergeCell ref="G571:J571"/>
    <mergeCell ref="G572:J572"/>
    <mergeCell ref="G573:J573"/>
    <mergeCell ref="G574:J574"/>
    <mergeCell ref="G575:J575"/>
    <mergeCell ref="G576:J576"/>
    <mergeCell ref="G586:J586"/>
    <mergeCell ref="G587:J587"/>
    <mergeCell ref="G588:J588"/>
    <mergeCell ref="G589:J589"/>
    <mergeCell ref="G591:J591"/>
    <mergeCell ref="G592:J592"/>
    <mergeCell ref="G581:J581"/>
    <mergeCell ref="G582:J582"/>
    <mergeCell ref="G583:J583"/>
    <mergeCell ref="G584:J584"/>
    <mergeCell ref="G590:J590"/>
    <mergeCell ref="G607:J607"/>
    <mergeCell ref="G617:J617"/>
    <mergeCell ref="G618:J618"/>
    <mergeCell ref="G619:J619"/>
    <mergeCell ref="G620:J620"/>
    <mergeCell ref="G622:J622"/>
    <mergeCell ref="G623:J623"/>
    <mergeCell ref="G612:J612"/>
    <mergeCell ref="G613:J613"/>
    <mergeCell ref="G614:J614"/>
    <mergeCell ref="G615:J615"/>
    <mergeCell ref="A625:A655"/>
    <mergeCell ref="C625:C655"/>
    <mergeCell ref="D625:D655"/>
    <mergeCell ref="G625:J625"/>
    <mergeCell ref="G639:J639"/>
    <mergeCell ref="G640:J640"/>
    <mergeCell ref="G641:J641"/>
    <mergeCell ref="G642:J642"/>
    <mergeCell ref="G655:J655"/>
    <mergeCell ref="G621:J621"/>
    <mergeCell ref="G626:J626"/>
    <mergeCell ref="G630:J630"/>
    <mergeCell ref="G632:J632"/>
    <mergeCell ref="G633:J633"/>
    <mergeCell ref="G634:J634"/>
    <mergeCell ref="G635:J635"/>
    <mergeCell ref="G636:J636"/>
    <mergeCell ref="G637:J637"/>
    <mergeCell ref="G638:J638"/>
    <mergeCell ref="G648:J648"/>
    <mergeCell ref="G649:J649"/>
    <mergeCell ref="G650:J650"/>
    <mergeCell ref="G651:J651"/>
    <mergeCell ref="G653:J653"/>
    <mergeCell ref="G654:J654"/>
    <mergeCell ref="G652:J652"/>
    <mergeCell ref="A594:A624"/>
    <mergeCell ref="C594:C624"/>
    <mergeCell ref="D594:D624"/>
    <mergeCell ref="G594:J594"/>
    <mergeCell ref="G608:J608"/>
    <mergeCell ref="G609:J609"/>
    <mergeCell ref="A656:A686"/>
    <mergeCell ref="C656:C686"/>
    <mergeCell ref="D656:D686"/>
    <mergeCell ref="G656:J656"/>
    <mergeCell ref="G670:J670"/>
    <mergeCell ref="G671:J671"/>
    <mergeCell ref="G672:J672"/>
    <mergeCell ref="G673:J673"/>
    <mergeCell ref="G686:J686"/>
    <mergeCell ref="G657:J657"/>
    <mergeCell ref="G661:J661"/>
    <mergeCell ref="G663:J663"/>
    <mergeCell ref="G664:J664"/>
    <mergeCell ref="G665:J665"/>
    <mergeCell ref="G666:J666"/>
    <mergeCell ref="G667:J667"/>
    <mergeCell ref="G668:J668"/>
    <mergeCell ref="G669:J669"/>
    <mergeCell ref="G679:J679"/>
    <mergeCell ref="G680:J680"/>
    <mergeCell ref="G681:J681"/>
    <mergeCell ref="G682:J682"/>
    <mergeCell ref="G684:J684"/>
    <mergeCell ref="G685:J685"/>
    <mergeCell ref="G674:J674"/>
    <mergeCell ref="G675:J675"/>
    <mergeCell ref="G676:J676"/>
    <mergeCell ref="G677:J677"/>
    <mergeCell ref="G683:J683"/>
    <mergeCell ref="A687:A717"/>
    <mergeCell ref="C687:C717"/>
    <mergeCell ref="D687:D717"/>
    <mergeCell ref="G687:J687"/>
    <mergeCell ref="G701:J701"/>
    <mergeCell ref="G702:J702"/>
    <mergeCell ref="G703:J703"/>
    <mergeCell ref="G704:J704"/>
    <mergeCell ref="G717:J717"/>
    <mergeCell ref="G688:J688"/>
    <mergeCell ref="G692:J692"/>
    <mergeCell ref="G694:J694"/>
    <mergeCell ref="G695:J695"/>
    <mergeCell ref="G696:J696"/>
    <mergeCell ref="G697:J697"/>
    <mergeCell ref="G698:J698"/>
    <mergeCell ref="G699:J699"/>
    <mergeCell ref="G700:J700"/>
    <mergeCell ref="G710:J710"/>
    <mergeCell ref="G711:J711"/>
    <mergeCell ref="G712:J712"/>
    <mergeCell ref="G713:J713"/>
    <mergeCell ref="G715:J715"/>
    <mergeCell ref="G716:J716"/>
    <mergeCell ref="G705:J705"/>
    <mergeCell ref="G706:J706"/>
    <mergeCell ref="G707:J707"/>
    <mergeCell ref="G714:J714"/>
    <mergeCell ref="G709:J709"/>
    <mergeCell ref="B687:B717"/>
    <mergeCell ref="B718:B748"/>
    <mergeCell ref="G776:J776"/>
    <mergeCell ref="G753:J753"/>
    <mergeCell ref="G728:J728"/>
    <mergeCell ref="G729:J729"/>
    <mergeCell ref="G730:J730"/>
    <mergeCell ref="G731:J731"/>
    <mergeCell ref="G741:J741"/>
    <mergeCell ref="G742:J742"/>
    <mergeCell ref="G743:J743"/>
    <mergeCell ref="G744:J744"/>
    <mergeCell ref="G746:J746"/>
    <mergeCell ref="G747:J747"/>
    <mergeCell ref="G736:J736"/>
    <mergeCell ref="G737:J737"/>
    <mergeCell ref="G745:J745"/>
    <mergeCell ref="G722:J722"/>
    <mergeCell ref="G738:J738"/>
    <mergeCell ref="G739:J739"/>
    <mergeCell ref="G740:J740"/>
    <mergeCell ref="G693:J693"/>
    <mergeCell ref="B749:B779"/>
    <mergeCell ref="G691:J691"/>
    <mergeCell ref="A718:A748"/>
    <mergeCell ref="C718:C748"/>
    <mergeCell ref="D718:D748"/>
    <mergeCell ref="G718:J718"/>
    <mergeCell ref="G750:J750"/>
    <mergeCell ref="G754:J754"/>
    <mergeCell ref="G756:J756"/>
    <mergeCell ref="G757:J757"/>
    <mergeCell ref="G758:J758"/>
    <mergeCell ref="G759:J759"/>
    <mergeCell ref="G760:J760"/>
    <mergeCell ref="G761:J761"/>
    <mergeCell ref="G762:J762"/>
    <mergeCell ref="G772:J772"/>
    <mergeCell ref="G773:J773"/>
    <mergeCell ref="G774:J774"/>
    <mergeCell ref="G775:J775"/>
    <mergeCell ref="G724:J724"/>
    <mergeCell ref="E780:E810"/>
    <mergeCell ref="G781:J781"/>
    <mergeCell ref="G785:J785"/>
    <mergeCell ref="G787:J787"/>
    <mergeCell ref="G788:J788"/>
    <mergeCell ref="G789:J789"/>
    <mergeCell ref="G784:J784"/>
    <mergeCell ref="A749:A779"/>
    <mergeCell ref="C749:C779"/>
    <mergeCell ref="D749:D779"/>
    <mergeCell ref="G749:J749"/>
    <mergeCell ref="G763:J763"/>
    <mergeCell ref="G764:J764"/>
    <mergeCell ref="G765:J765"/>
    <mergeCell ref="G766:J766"/>
    <mergeCell ref="G779:J779"/>
    <mergeCell ref="E749:E779"/>
    <mergeCell ref="G777:J777"/>
    <mergeCell ref="G778:J778"/>
    <mergeCell ref="G786:J786"/>
    <mergeCell ref="G755:J755"/>
    <mergeCell ref="B780:B810"/>
    <mergeCell ref="G830:J830"/>
    <mergeCell ref="G837:J837"/>
    <mergeCell ref="G817:J817"/>
    <mergeCell ref="G790:J790"/>
    <mergeCell ref="G791:J791"/>
    <mergeCell ref="G792:J792"/>
    <mergeCell ref="G793:J793"/>
    <mergeCell ref="G803:J803"/>
    <mergeCell ref="G804:J804"/>
    <mergeCell ref="G805:J805"/>
    <mergeCell ref="G806:J806"/>
    <mergeCell ref="G808:J808"/>
    <mergeCell ref="G809:J809"/>
    <mergeCell ref="G798:J798"/>
    <mergeCell ref="G799:J799"/>
    <mergeCell ref="G800:J800"/>
    <mergeCell ref="G801:J801"/>
    <mergeCell ref="G802:J802"/>
    <mergeCell ref="G807:J807"/>
    <mergeCell ref="G794:J794"/>
    <mergeCell ref="G795:J795"/>
    <mergeCell ref="G796:J796"/>
    <mergeCell ref="G797:J797"/>
    <mergeCell ref="G810:J810"/>
    <mergeCell ref="G873:J873"/>
    <mergeCell ref="G846:J846"/>
    <mergeCell ref="G865:J865"/>
    <mergeCell ref="G866:J866"/>
    <mergeCell ref="G867:J867"/>
    <mergeCell ref="G868:J868"/>
    <mergeCell ref="G870:J870"/>
    <mergeCell ref="G871:J871"/>
    <mergeCell ref="A811:A841"/>
    <mergeCell ref="C811:C841"/>
    <mergeCell ref="D811:D841"/>
    <mergeCell ref="G811:J811"/>
    <mergeCell ref="G825:J825"/>
    <mergeCell ref="G826:J826"/>
    <mergeCell ref="G827:J827"/>
    <mergeCell ref="G828:J828"/>
    <mergeCell ref="G841:J841"/>
    <mergeCell ref="E811:E841"/>
    <mergeCell ref="G812:J812"/>
    <mergeCell ref="G816:J816"/>
    <mergeCell ref="G818:J818"/>
    <mergeCell ref="G819:J819"/>
    <mergeCell ref="G820:J820"/>
    <mergeCell ref="G821:J821"/>
    <mergeCell ref="G822:J822"/>
    <mergeCell ref="G831:J831"/>
    <mergeCell ref="G838:J838"/>
    <mergeCell ref="G834:J834"/>
    <mergeCell ref="G835:J835"/>
    <mergeCell ref="G836:J836"/>
    <mergeCell ref="G839:J839"/>
    <mergeCell ref="G840:J840"/>
    <mergeCell ref="G877:J877"/>
    <mergeCell ref="G910:J910"/>
    <mergeCell ref="G879:J879"/>
    <mergeCell ref="G900:J900"/>
    <mergeCell ref="G897:J897"/>
    <mergeCell ref="G843:J843"/>
    <mergeCell ref="G847:J847"/>
    <mergeCell ref="G849:J849"/>
    <mergeCell ref="G850:J850"/>
    <mergeCell ref="G851:J851"/>
    <mergeCell ref="G852:J852"/>
    <mergeCell ref="G853:J853"/>
    <mergeCell ref="G854:J854"/>
    <mergeCell ref="G855:J855"/>
    <mergeCell ref="G888:J888"/>
    <mergeCell ref="G889:J889"/>
    <mergeCell ref="G919:J919"/>
    <mergeCell ref="G860:J860"/>
    <mergeCell ref="G864:J864"/>
    <mergeCell ref="G861:J861"/>
    <mergeCell ref="G862:J862"/>
    <mergeCell ref="G863:J863"/>
    <mergeCell ref="G874:J874"/>
    <mergeCell ref="G878:J878"/>
    <mergeCell ref="G880:J880"/>
    <mergeCell ref="G881:J881"/>
    <mergeCell ref="G882:J882"/>
    <mergeCell ref="G856:J856"/>
    <mergeCell ref="G857:J857"/>
    <mergeCell ref="G858:J858"/>
    <mergeCell ref="G859:J859"/>
    <mergeCell ref="G872:J872"/>
    <mergeCell ref="A1025:L1025"/>
    <mergeCell ref="G927:J927"/>
    <mergeCell ref="G928:J928"/>
    <mergeCell ref="G929:J929"/>
    <mergeCell ref="G930:J930"/>
    <mergeCell ref="G932:J932"/>
    <mergeCell ref="G933:J933"/>
    <mergeCell ref="G922:J922"/>
    <mergeCell ref="G923:J923"/>
    <mergeCell ref="G924:J924"/>
    <mergeCell ref="G925:J925"/>
    <mergeCell ref="G926:J926"/>
    <mergeCell ref="G905:J905"/>
    <mergeCell ref="G909:J909"/>
    <mergeCell ref="G911:J911"/>
    <mergeCell ref="G912:J912"/>
    <mergeCell ref="G913:J913"/>
    <mergeCell ref="G914:J914"/>
    <mergeCell ref="G915:J915"/>
    <mergeCell ref="A1024:L1024"/>
    <mergeCell ref="G934:J934"/>
    <mergeCell ref="L904:L919"/>
    <mergeCell ref="G918:J918"/>
    <mergeCell ref="G921:J921"/>
    <mergeCell ref="G908:J908"/>
    <mergeCell ref="A842:A872"/>
    <mergeCell ref="C842:C872"/>
    <mergeCell ref="D842:D872"/>
    <mergeCell ref="G842:J842"/>
    <mergeCell ref="G869:J869"/>
    <mergeCell ref="G916:J916"/>
    <mergeCell ref="G917:J917"/>
    <mergeCell ref="A904:A934"/>
    <mergeCell ref="C904:C934"/>
    <mergeCell ref="D904:D934"/>
    <mergeCell ref="G904:J904"/>
    <mergeCell ref="G883:J883"/>
    <mergeCell ref="G884:J884"/>
    <mergeCell ref="G903:J903"/>
    <mergeCell ref="G848:J848"/>
    <mergeCell ref="G885:J885"/>
    <mergeCell ref="G886:J886"/>
    <mergeCell ref="G896:J896"/>
    <mergeCell ref="A873:A903"/>
    <mergeCell ref="G898:J898"/>
    <mergeCell ref="G899:J899"/>
    <mergeCell ref="G901:J901"/>
    <mergeCell ref="G902:J902"/>
    <mergeCell ref="G887:J887"/>
    <mergeCell ref="G891:J891"/>
    <mergeCell ref="G892:J892"/>
    <mergeCell ref="G893:J893"/>
    <mergeCell ref="G894:J894"/>
    <mergeCell ref="G895:J895"/>
    <mergeCell ref="G890:J890"/>
    <mergeCell ref="G931:J931"/>
    <mergeCell ref="G920:J920"/>
    <mergeCell ref="G662:J662"/>
    <mergeCell ref="G631:J631"/>
    <mergeCell ref="G600:J600"/>
    <mergeCell ref="G569:J569"/>
    <mergeCell ref="G538:J538"/>
    <mergeCell ref="G507:J507"/>
    <mergeCell ref="G476:J476"/>
    <mergeCell ref="G444:J444"/>
    <mergeCell ref="G413:J413"/>
    <mergeCell ref="G832:J832"/>
    <mergeCell ref="G833:J833"/>
    <mergeCell ref="G767:J767"/>
    <mergeCell ref="G768:J768"/>
    <mergeCell ref="G769:J769"/>
    <mergeCell ref="G770:J770"/>
    <mergeCell ref="G771:J771"/>
    <mergeCell ref="G708:J708"/>
    <mergeCell ref="G497:J497"/>
    <mergeCell ref="G465:J465"/>
    <mergeCell ref="G823:J823"/>
    <mergeCell ref="G824:J824"/>
    <mergeCell ref="G829:J829"/>
    <mergeCell ref="A469:L469"/>
    <mergeCell ref="G461:J461"/>
    <mergeCell ref="G468:J468"/>
    <mergeCell ref="B438:B468"/>
    <mergeCell ref="B470:B500"/>
    <mergeCell ref="G815:J815"/>
    <mergeCell ref="A780:A810"/>
    <mergeCell ref="C780:C810"/>
    <mergeCell ref="D780:D810"/>
    <mergeCell ref="G780:J780"/>
  </mergeCells>
  <hyperlinks>
    <hyperlink ref="A1025:G1025" location="Содержание!A1" display="Возврат к содержанию"/>
  </hyperlinks>
  <pageMargins left="0.25" right="0.25" top="0.36" bottom="0.17" header="0.3" footer="0.17"/>
  <pageSetup paperSize="9" scale="48" fitToHeight="0" orientation="portrait" r:id="rId1"/>
  <rowBreaks count="1" manualBreakCount="1">
    <brk id="1017" max="9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1">
    <tabColor rgb="FF00CC00"/>
    <pageSetUpPr fitToPage="1"/>
  </sheetPr>
  <dimension ref="A1:M1060"/>
  <sheetViews>
    <sheetView zoomScale="80" zoomScaleNormal="80" zoomScaleSheetLayoutView="80" workbookViewId="0">
      <selection sqref="A1:L1"/>
    </sheetView>
  </sheetViews>
  <sheetFormatPr defaultRowHeight="19.5" x14ac:dyDescent="0.25"/>
  <cols>
    <col min="1" max="2" width="4.7109375" style="137" customWidth="1"/>
    <col min="3" max="3" width="21.7109375" style="386" customWidth="1"/>
    <col min="4" max="4" width="71.7109375" style="3" customWidth="1"/>
    <col min="5" max="5" width="30.7109375" style="3" customWidth="1"/>
    <col min="6" max="6" width="32.7109375" style="141" customWidth="1"/>
    <col min="7" max="10" width="8.28515625" style="141" customWidth="1"/>
    <col min="11" max="11" width="11.28515625" style="141" customWidth="1"/>
    <col min="12" max="12" width="30" style="359" customWidth="1"/>
    <col min="13" max="16384" width="9.140625" style="3"/>
  </cols>
  <sheetData>
    <row r="1" spans="1:13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3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3" s="1" customFormat="1" ht="24.95" customHeight="1" x14ac:dyDescent="0.25">
      <c r="A3" s="519" t="s">
        <v>223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  <c r="M3"/>
    </row>
    <row r="4" spans="1:13" customFormat="1" ht="15.6" customHeight="1" x14ac:dyDescent="0.25">
      <c r="A4" s="564">
        <v>1</v>
      </c>
      <c r="B4" s="567"/>
      <c r="C4" s="455" t="s">
        <v>451</v>
      </c>
      <c r="D4" s="582"/>
      <c r="E4" s="448"/>
      <c r="F4" s="110" t="s">
        <v>81</v>
      </c>
      <c r="G4" s="522" t="s">
        <v>10</v>
      </c>
      <c r="H4" s="522"/>
      <c r="I4" s="522"/>
      <c r="J4" s="522"/>
      <c r="K4" s="539">
        <v>3</v>
      </c>
      <c r="L4" s="498">
        <v>7594</v>
      </c>
    </row>
    <row r="5" spans="1:13" customFormat="1" ht="15.6" customHeight="1" x14ac:dyDescent="0.25">
      <c r="A5" s="565"/>
      <c r="B5" s="568"/>
      <c r="C5" s="455"/>
      <c r="D5" s="582"/>
      <c r="E5" s="448"/>
      <c r="F5" s="110" t="s">
        <v>80</v>
      </c>
      <c r="G5" s="469">
        <v>35</v>
      </c>
      <c r="H5" s="469"/>
      <c r="I5" s="469"/>
      <c r="J5" s="469"/>
      <c r="K5" s="583"/>
      <c r="L5" s="499"/>
    </row>
    <row r="6" spans="1:13" customFormat="1" ht="15.6" customHeight="1" x14ac:dyDescent="0.25">
      <c r="A6" s="565"/>
      <c r="B6" s="568"/>
      <c r="C6" s="455"/>
      <c r="D6" s="582"/>
      <c r="E6" s="448"/>
      <c r="F6" s="110" t="s">
        <v>8</v>
      </c>
      <c r="G6" s="240">
        <v>3000</v>
      </c>
      <c r="H6" s="241">
        <v>4000</v>
      </c>
      <c r="I6" s="312">
        <v>5000</v>
      </c>
      <c r="J6" s="242">
        <v>6000</v>
      </c>
      <c r="K6" s="583"/>
      <c r="L6" s="499"/>
    </row>
    <row r="7" spans="1:13" customFormat="1" ht="15.6" customHeight="1" x14ac:dyDescent="0.25">
      <c r="A7" s="565"/>
      <c r="B7" s="568"/>
      <c r="C7" s="455"/>
      <c r="D7" s="582"/>
      <c r="E7" s="448"/>
      <c r="F7" s="110" t="s">
        <v>817</v>
      </c>
      <c r="G7" s="243">
        <f>G5*114</f>
        <v>3990</v>
      </c>
      <c r="H7" s="244">
        <f>G5*128</f>
        <v>4480</v>
      </c>
      <c r="I7" s="313">
        <f>G5*143</f>
        <v>5005</v>
      </c>
      <c r="J7" s="245">
        <f>G5*148</f>
        <v>5180</v>
      </c>
      <c r="K7" s="583"/>
      <c r="L7" s="499"/>
    </row>
    <row r="8" spans="1:13" customFormat="1" ht="15.6" customHeight="1" x14ac:dyDescent="0.25">
      <c r="A8" s="565"/>
      <c r="B8" s="568"/>
      <c r="C8" s="455"/>
      <c r="D8" s="582"/>
      <c r="E8" s="448"/>
      <c r="F8" s="110" t="s">
        <v>1269</v>
      </c>
      <c r="G8" s="451">
        <v>0.98</v>
      </c>
      <c r="H8" s="451"/>
      <c r="I8" s="451"/>
      <c r="J8" s="451"/>
      <c r="K8" s="583"/>
      <c r="L8" s="499"/>
    </row>
    <row r="9" spans="1:13" customFormat="1" ht="15.6" customHeight="1" x14ac:dyDescent="0.25">
      <c r="A9" s="565"/>
      <c r="B9" s="568"/>
      <c r="C9" s="455"/>
      <c r="D9" s="582"/>
      <c r="E9" s="448"/>
      <c r="F9" s="93" t="s">
        <v>699</v>
      </c>
      <c r="G9" s="523" t="s">
        <v>700</v>
      </c>
      <c r="H9" s="523"/>
      <c r="I9" s="523"/>
      <c r="J9" s="523"/>
      <c r="K9" s="583"/>
      <c r="L9" s="499"/>
    </row>
    <row r="10" spans="1:13" customFormat="1" ht="15.6" customHeight="1" x14ac:dyDescent="0.25">
      <c r="A10" s="565"/>
      <c r="B10" s="568"/>
      <c r="C10" s="455"/>
      <c r="D10" s="582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499"/>
    </row>
    <row r="11" spans="1:13" customFormat="1" ht="15.6" customHeight="1" x14ac:dyDescent="0.25">
      <c r="A11" s="565"/>
      <c r="B11" s="568"/>
      <c r="C11" s="455"/>
      <c r="D11" s="582"/>
      <c r="E11" s="448"/>
      <c r="F11" s="110" t="s">
        <v>83</v>
      </c>
      <c r="G11" s="522">
        <v>67</v>
      </c>
      <c r="H11" s="522"/>
      <c r="I11" s="522"/>
      <c r="J11" s="522"/>
      <c r="K11" s="583"/>
      <c r="L11" s="499"/>
    </row>
    <row r="12" spans="1:13" customFormat="1" ht="15.6" customHeight="1" x14ac:dyDescent="0.25">
      <c r="A12" s="565"/>
      <c r="B12" s="568"/>
      <c r="C12" s="455"/>
      <c r="D12" s="582"/>
      <c r="E12" s="448"/>
      <c r="F12" s="110" t="s">
        <v>396</v>
      </c>
      <c r="G12" s="524" t="s">
        <v>397</v>
      </c>
      <c r="H12" s="524"/>
      <c r="I12" s="524"/>
      <c r="J12" s="524"/>
      <c r="K12" s="583"/>
      <c r="L12" s="499"/>
    </row>
    <row r="13" spans="1:13" customFormat="1" ht="15.6" customHeight="1" x14ac:dyDescent="0.25">
      <c r="A13" s="565"/>
      <c r="B13" s="568"/>
      <c r="C13" s="455"/>
      <c r="D13" s="582"/>
      <c r="E13" s="448"/>
      <c r="F13" s="110" t="s">
        <v>3</v>
      </c>
      <c r="G13" s="522" t="s">
        <v>12</v>
      </c>
      <c r="H13" s="522"/>
      <c r="I13" s="522"/>
      <c r="J13" s="522"/>
      <c r="K13" s="583"/>
      <c r="L13" s="499"/>
    </row>
    <row r="14" spans="1:13" customFormat="1" ht="15.6" customHeight="1" x14ac:dyDescent="0.25">
      <c r="A14" s="565"/>
      <c r="B14" s="568"/>
      <c r="C14" s="455"/>
      <c r="D14" s="582"/>
      <c r="E14" s="448"/>
      <c r="F14" s="93" t="s">
        <v>379</v>
      </c>
      <c r="G14" s="523" t="s">
        <v>380</v>
      </c>
      <c r="H14" s="523"/>
      <c r="I14" s="523"/>
      <c r="J14" s="523"/>
      <c r="K14" s="583"/>
      <c r="L14" s="499"/>
    </row>
    <row r="15" spans="1:13" customFormat="1" ht="15.6" customHeight="1" x14ac:dyDescent="0.25">
      <c r="A15" s="565"/>
      <c r="B15" s="568"/>
      <c r="C15" s="455"/>
      <c r="D15" s="582"/>
      <c r="E15" s="448"/>
      <c r="F15" s="93" t="s">
        <v>701</v>
      </c>
      <c r="G15" s="523">
        <v>100000</v>
      </c>
      <c r="H15" s="523"/>
      <c r="I15" s="523"/>
      <c r="J15" s="523"/>
      <c r="K15" s="583"/>
      <c r="L15" s="499"/>
    </row>
    <row r="16" spans="1:13" customFormat="1" ht="15.6" customHeight="1" x14ac:dyDescent="0.25">
      <c r="A16" s="565"/>
      <c r="B16" s="568"/>
      <c r="C16" s="455"/>
      <c r="D16" s="582"/>
      <c r="E16" s="448"/>
      <c r="F16" s="93" t="s">
        <v>257</v>
      </c>
      <c r="G16" s="523" t="s">
        <v>391</v>
      </c>
      <c r="H16" s="523"/>
      <c r="I16" s="523"/>
      <c r="J16" s="523"/>
      <c r="K16" s="583"/>
      <c r="L16" s="499"/>
    </row>
    <row r="17" spans="1:12" customFormat="1" ht="15.6" customHeight="1" x14ac:dyDescent="0.25">
      <c r="A17" s="565"/>
      <c r="B17" s="568"/>
      <c r="C17" s="455"/>
      <c r="D17" s="582"/>
      <c r="E17" s="448"/>
      <c r="F17" s="93" t="s">
        <v>376</v>
      </c>
      <c r="G17" s="523" t="s">
        <v>557</v>
      </c>
      <c r="H17" s="523"/>
      <c r="I17" s="523"/>
      <c r="J17" s="523"/>
      <c r="K17" s="583"/>
      <c r="L17" s="499"/>
    </row>
    <row r="18" spans="1:12" customFormat="1" ht="15.6" customHeight="1" x14ac:dyDescent="0.25">
      <c r="A18" s="565"/>
      <c r="B18" s="568"/>
      <c r="C18" s="455"/>
      <c r="D18" s="582"/>
      <c r="E18" s="448"/>
      <c r="F18" s="93" t="s">
        <v>702</v>
      </c>
      <c r="G18" s="523" t="s">
        <v>703</v>
      </c>
      <c r="H18" s="523"/>
      <c r="I18" s="523"/>
      <c r="J18" s="523"/>
      <c r="K18" s="583"/>
      <c r="L18" s="499"/>
    </row>
    <row r="19" spans="1:12" customFormat="1" ht="15.6" customHeight="1" x14ac:dyDescent="0.25">
      <c r="A19" s="565"/>
      <c r="B19" s="568"/>
      <c r="C19" s="455"/>
      <c r="D19" s="582"/>
      <c r="E19" s="448"/>
      <c r="F19" s="93" t="s">
        <v>381</v>
      </c>
      <c r="G19" s="523" t="s">
        <v>382</v>
      </c>
      <c r="H19" s="523"/>
      <c r="I19" s="523"/>
      <c r="J19" s="523"/>
      <c r="K19" s="583"/>
      <c r="L19" s="500"/>
    </row>
    <row r="20" spans="1:12" customFormat="1" ht="15.6" customHeight="1" x14ac:dyDescent="0.25">
      <c r="A20" s="565"/>
      <c r="B20" s="568"/>
      <c r="C20" s="455"/>
      <c r="D20" s="582"/>
      <c r="E20" s="448"/>
      <c r="F20" s="94" t="s">
        <v>358</v>
      </c>
      <c r="G20" s="523" t="s">
        <v>900</v>
      </c>
      <c r="H20" s="523"/>
      <c r="I20" s="523"/>
      <c r="J20" s="523"/>
      <c r="K20" s="584">
        <v>5</v>
      </c>
      <c r="L20" s="443">
        <v>8126</v>
      </c>
    </row>
    <row r="21" spans="1:12" customFormat="1" ht="15.6" customHeight="1" x14ac:dyDescent="0.25">
      <c r="A21" s="565"/>
      <c r="B21" s="568"/>
      <c r="C21" s="455"/>
      <c r="D21" s="582"/>
      <c r="E21" s="448"/>
      <c r="F21" s="93" t="s">
        <v>383</v>
      </c>
      <c r="G21" s="523" t="s">
        <v>384</v>
      </c>
      <c r="H21" s="523"/>
      <c r="I21" s="523"/>
      <c r="J21" s="523"/>
      <c r="K21" s="585"/>
      <c r="L21" s="444" t="e">
        <f>#REF!-#REF!*10%</f>
        <v>#REF!</v>
      </c>
    </row>
    <row r="22" spans="1:12" customFormat="1" ht="15.6" customHeight="1" x14ac:dyDescent="0.25">
      <c r="A22" s="565"/>
      <c r="B22" s="568"/>
      <c r="C22" s="455"/>
      <c r="D22" s="582"/>
      <c r="E22" s="448"/>
      <c r="F22" s="93" t="s">
        <v>385</v>
      </c>
      <c r="G22" s="523" t="s">
        <v>386</v>
      </c>
      <c r="H22" s="523"/>
      <c r="I22" s="523"/>
      <c r="J22" s="523"/>
      <c r="K22" s="585"/>
      <c r="L22" s="444" t="e">
        <f>#REF!-#REF!*10%</f>
        <v>#REF!</v>
      </c>
    </row>
    <row r="23" spans="1:12" customFormat="1" ht="15.6" customHeight="1" x14ac:dyDescent="0.25">
      <c r="A23" s="565"/>
      <c r="B23" s="568"/>
      <c r="C23" s="455"/>
      <c r="D23" s="582"/>
      <c r="E23" s="448"/>
      <c r="F23" s="93" t="s">
        <v>389</v>
      </c>
      <c r="G23" s="523" t="s">
        <v>390</v>
      </c>
      <c r="H23" s="523"/>
      <c r="I23" s="523"/>
      <c r="J23" s="523"/>
      <c r="K23" s="585"/>
      <c r="L23" s="444" t="e">
        <f>#REF!-#REF!*10%</f>
        <v>#REF!</v>
      </c>
    </row>
    <row r="24" spans="1:12" customFormat="1" ht="15.6" customHeight="1" x14ac:dyDescent="0.25">
      <c r="A24" s="565"/>
      <c r="B24" s="568"/>
      <c r="C24" s="455"/>
      <c r="D24" s="582"/>
      <c r="E24" s="448"/>
      <c r="F24" s="93" t="s">
        <v>704</v>
      </c>
      <c r="G24" s="523" t="s">
        <v>705</v>
      </c>
      <c r="H24" s="523"/>
      <c r="I24" s="523"/>
      <c r="J24" s="523"/>
      <c r="K24" s="585"/>
      <c r="L24" s="444" t="e">
        <f>#REF!-#REF!*10%</f>
        <v>#REF!</v>
      </c>
    </row>
    <row r="25" spans="1:12" customFormat="1" ht="15.6" customHeight="1" x14ac:dyDescent="0.25">
      <c r="A25" s="565"/>
      <c r="B25" s="568"/>
      <c r="C25" s="455"/>
      <c r="D25" s="582"/>
      <c r="E25" s="448"/>
      <c r="F25" s="93" t="s">
        <v>706</v>
      </c>
      <c r="G25" s="523" t="s">
        <v>390</v>
      </c>
      <c r="H25" s="523"/>
      <c r="I25" s="523"/>
      <c r="J25" s="523"/>
      <c r="K25" s="585"/>
      <c r="L25" s="444" t="e">
        <f>#REF!-#REF!*10%</f>
        <v>#REF!</v>
      </c>
    </row>
    <row r="26" spans="1:12" customFormat="1" ht="15.6" customHeight="1" x14ac:dyDescent="0.25">
      <c r="A26" s="565"/>
      <c r="B26" s="568"/>
      <c r="C26" s="455"/>
      <c r="D26" s="582"/>
      <c r="E26" s="448"/>
      <c r="F26" s="93" t="s">
        <v>1271</v>
      </c>
      <c r="G26" s="523" t="s">
        <v>390</v>
      </c>
      <c r="H26" s="523"/>
      <c r="I26" s="523"/>
      <c r="J26" s="523"/>
      <c r="K26" s="585"/>
      <c r="L26" s="444" t="e">
        <f>#REF!-#REF!*10%</f>
        <v>#REF!</v>
      </c>
    </row>
    <row r="27" spans="1:12" customFormat="1" ht="15.6" customHeight="1" x14ac:dyDescent="0.25">
      <c r="A27" s="565"/>
      <c r="B27" s="568"/>
      <c r="C27" s="455"/>
      <c r="D27" s="582"/>
      <c r="E27" s="448"/>
      <c r="F27" s="93" t="s">
        <v>707</v>
      </c>
      <c r="G27" s="523" t="s">
        <v>1270</v>
      </c>
      <c r="H27" s="523"/>
      <c r="I27" s="523"/>
      <c r="J27" s="523"/>
      <c r="K27" s="585"/>
      <c r="L27" s="444" t="e">
        <f>#REF!-#REF!*10%</f>
        <v>#REF!</v>
      </c>
    </row>
    <row r="28" spans="1:12" customFormat="1" ht="15.6" customHeight="1" x14ac:dyDescent="0.25">
      <c r="A28" s="565"/>
      <c r="B28" s="568"/>
      <c r="C28" s="455"/>
      <c r="D28" s="582"/>
      <c r="E28" s="448"/>
      <c r="F28" s="93" t="s">
        <v>708</v>
      </c>
      <c r="G28" s="523" t="s">
        <v>390</v>
      </c>
      <c r="H28" s="523"/>
      <c r="I28" s="523"/>
      <c r="J28" s="523"/>
      <c r="K28" s="585"/>
      <c r="L28" s="444" t="e">
        <f>#REF!-#REF!*10%</f>
        <v>#REF!</v>
      </c>
    </row>
    <row r="29" spans="1:12" customFormat="1" ht="15.6" customHeight="1" x14ac:dyDescent="0.25">
      <c r="A29" s="565"/>
      <c r="B29" s="568"/>
      <c r="C29" s="455"/>
      <c r="D29" s="582"/>
      <c r="E29" s="448"/>
      <c r="F29" s="93" t="s">
        <v>377</v>
      </c>
      <c r="G29" s="523" t="s">
        <v>387</v>
      </c>
      <c r="H29" s="523"/>
      <c r="I29" s="523"/>
      <c r="J29" s="523"/>
      <c r="K29" s="585"/>
      <c r="L29" s="444" t="e">
        <f>#REF!-#REF!*10%</f>
        <v>#REF!</v>
      </c>
    </row>
    <row r="30" spans="1:12" customFormat="1" ht="15.6" customHeight="1" x14ac:dyDescent="0.25">
      <c r="A30" s="565"/>
      <c r="B30" s="568"/>
      <c r="C30" s="455"/>
      <c r="D30" s="582"/>
      <c r="E30" s="448"/>
      <c r="F30" s="93" t="s">
        <v>388</v>
      </c>
      <c r="G30" s="523" t="s">
        <v>393</v>
      </c>
      <c r="H30" s="523"/>
      <c r="I30" s="523"/>
      <c r="J30" s="523"/>
      <c r="K30" s="585"/>
      <c r="L30" s="444" t="e">
        <f>#REF!-#REF!*10%</f>
        <v>#REF!</v>
      </c>
    </row>
    <row r="31" spans="1:12" customFormat="1" ht="15.6" customHeight="1" x14ac:dyDescent="0.25">
      <c r="A31" s="565"/>
      <c r="B31" s="568"/>
      <c r="C31" s="455"/>
      <c r="D31" s="582"/>
      <c r="E31" s="448"/>
      <c r="F31" s="93" t="s">
        <v>562</v>
      </c>
      <c r="G31" s="523" t="s">
        <v>1024</v>
      </c>
      <c r="H31" s="523"/>
      <c r="I31" s="523"/>
      <c r="J31" s="523"/>
      <c r="K31" s="585"/>
      <c r="L31" s="444" t="e">
        <f>#REF!-#REF!*10%</f>
        <v>#REF!</v>
      </c>
    </row>
    <row r="32" spans="1:12" customFormat="1" ht="15.6" customHeight="1" x14ac:dyDescent="0.25">
      <c r="A32" s="565"/>
      <c r="B32" s="568"/>
      <c r="C32" s="455"/>
      <c r="D32" s="582"/>
      <c r="E32" s="448"/>
      <c r="F32" s="93" t="s">
        <v>570</v>
      </c>
      <c r="G32" s="523" t="s">
        <v>613</v>
      </c>
      <c r="H32" s="523"/>
      <c r="I32" s="523"/>
      <c r="J32" s="523"/>
      <c r="K32" s="585"/>
      <c r="L32" s="444" t="e">
        <f>#REF!-#REF!*10%</f>
        <v>#REF!</v>
      </c>
    </row>
    <row r="33" spans="1:12" customFormat="1" ht="15.6" customHeight="1" x14ac:dyDescent="0.25">
      <c r="A33" s="565"/>
      <c r="B33" s="568"/>
      <c r="C33" s="455"/>
      <c r="D33" s="582"/>
      <c r="E33" s="448"/>
      <c r="F33" s="111" t="s">
        <v>84</v>
      </c>
      <c r="G33" s="525">
        <v>1.6</v>
      </c>
      <c r="H33" s="525"/>
      <c r="I33" s="525"/>
      <c r="J33" s="525"/>
      <c r="K33" s="585"/>
      <c r="L33" s="444" t="e">
        <f>#REF!-#REF!*10%</f>
        <v>#REF!</v>
      </c>
    </row>
    <row r="34" spans="1:12" customFormat="1" ht="15.6" customHeight="1" x14ac:dyDescent="0.25">
      <c r="A34" s="565"/>
      <c r="B34" s="569"/>
      <c r="C34" s="455"/>
      <c r="D34" s="582"/>
      <c r="E34" s="448"/>
      <c r="F34" s="136" t="s">
        <v>1016</v>
      </c>
      <c r="G34" s="454">
        <v>5</v>
      </c>
      <c r="H34" s="454"/>
      <c r="I34" s="454"/>
      <c r="J34" s="454"/>
      <c r="K34" s="585"/>
      <c r="L34" s="444" t="e">
        <f>#REF!-#REF!*10%</f>
        <v>#REF!</v>
      </c>
    </row>
    <row r="35" spans="1:12" customFormat="1" ht="15.6" customHeight="1" x14ac:dyDescent="0.25">
      <c r="A35" s="564">
        <v>2</v>
      </c>
      <c r="B35" s="567"/>
      <c r="C35" s="455" t="s">
        <v>452</v>
      </c>
      <c r="D35" s="582"/>
      <c r="E35" s="448"/>
      <c r="F35" s="110" t="s">
        <v>81</v>
      </c>
      <c r="G35" s="522" t="s">
        <v>10</v>
      </c>
      <c r="H35" s="522"/>
      <c r="I35" s="522"/>
      <c r="J35" s="522"/>
      <c r="K35" s="539">
        <v>3</v>
      </c>
      <c r="L35" s="498">
        <v>8708</v>
      </c>
    </row>
    <row r="36" spans="1:12" customFormat="1" ht="15.6" customHeight="1" x14ac:dyDescent="0.25">
      <c r="A36" s="565"/>
      <c r="B36" s="568"/>
      <c r="C36" s="455"/>
      <c r="D36" s="582"/>
      <c r="E36" s="448"/>
      <c r="F36" s="110" t="s">
        <v>80</v>
      </c>
      <c r="G36" s="469">
        <v>52</v>
      </c>
      <c r="H36" s="469"/>
      <c r="I36" s="469"/>
      <c r="J36" s="469"/>
      <c r="K36" s="583"/>
      <c r="L36" s="499"/>
    </row>
    <row r="37" spans="1:12" customFormat="1" ht="15.6" customHeight="1" x14ac:dyDescent="0.25">
      <c r="A37" s="565"/>
      <c r="B37" s="568"/>
      <c r="C37" s="455"/>
      <c r="D37" s="582"/>
      <c r="E37" s="448"/>
      <c r="F37" s="110" t="s">
        <v>8</v>
      </c>
      <c r="G37" s="240">
        <v>3000</v>
      </c>
      <c r="H37" s="241">
        <v>4000</v>
      </c>
      <c r="I37" s="312">
        <v>5000</v>
      </c>
      <c r="J37" s="242">
        <v>6000</v>
      </c>
      <c r="K37" s="583"/>
      <c r="L37" s="499"/>
    </row>
    <row r="38" spans="1:12" customFormat="1" ht="15.6" customHeight="1" x14ac:dyDescent="0.25">
      <c r="A38" s="565"/>
      <c r="B38" s="568"/>
      <c r="C38" s="455"/>
      <c r="D38" s="582"/>
      <c r="E38" s="448"/>
      <c r="F38" s="110" t="s">
        <v>817</v>
      </c>
      <c r="G38" s="243">
        <f>G36*114</f>
        <v>5928</v>
      </c>
      <c r="H38" s="244">
        <f>G36*128</f>
        <v>6656</v>
      </c>
      <c r="I38" s="313">
        <f>G36*143</f>
        <v>7436</v>
      </c>
      <c r="J38" s="245">
        <f>G36*148</f>
        <v>7696</v>
      </c>
      <c r="K38" s="583"/>
      <c r="L38" s="499"/>
    </row>
    <row r="39" spans="1:12" customFormat="1" ht="15.6" customHeight="1" x14ac:dyDescent="0.25">
      <c r="A39" s="565"/>
      <c r="B39" s="568"/>
      <c r="C39" s="455"/>
      <c r="D39" s="582"/>
      <c r="E39" s="448"/>
      <c r="F39" s="110" t="s">
        <v>1269</v>
      </c>
      <c r="G39" s="451">
        <v>0.98</v>
      </c>
      <c r="H39" s="451"/>
      <c r="I39" s="451"/>
      <c r="J39" s="451"/>
      <c r="K39" s="583"/>
      <c r="L39" s="499"/>
    </row>
    <row r="40" spans="1:12" customFormat="1" ht="15.6" customHeight="1" x14ac:dyDescent="0.25">
      <c r="A40" s="565"/>
      <c r="B40" s="568"/>
      <c r="C40" s="455"/>
      <c r="D40" s="582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499"/>
    </row>
    <row r="41" spans="1:12" customFormat="1" ht="15.6" customHeight="1" x14ac:dyDescent="0.25">
      <c r="A41" s="565"/>
      <c r="B41" s="568"/>
      <c r="C41" s="455"/>
      <c r="D41" s="582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499"/>
    </row>
    <row r="42" spans="1:12" customFormat="1" ht="15.6" customHeight="1" x14ac:dyDescent="0.25">
      <c r="A42" s="565"/>
      <c r="B42" s="568"/>
      <c r="C42" s="455"/>
      <c r="D42" s="582"/>
      <c r="E42" s="448"/>
      <c r="F42" s="110" t="s">
        <v>83</v>
      </c>
      <c r="G42" s="522">
        <v>67</v>
      </c>
      <c r="H42" s="522"/>
      <c r="I42" s="522"/>
      <c r="J42" s="522"/>
      <c r="K42" s="583"/>
      <c r="L42" s="499"/>
    </row>
    <row r="43" spans="1:12" customFormat="1" ht="15.6" customHeight="1" x14ac:dyDescent="0.25">
      <c r="A43" s="565"/>
      <c r="B43" s="568"/>
      <c r="C43" s="455"/>
      <c r="D43" s="582"/>
      <c r="E43" s="448"/>
      <c r="F43" s="110" t="s">
        <v>396</v>
      </c>
      <c r="G43" s="524" t="s">
        <v>397</v>
      </c>
      <c r="H43" s="524"/>
      <c r="I43" s="524"/>
      <c r="J43" s="524"/>
      <c r="K43" s="583"/>
      <c r="L43" s="499"/>
    </row>
    <row r="44" spans="1:12" customFormat="1" ht="15.6" customHeight="1" x14ac:dyDescent="0.25">
      <c r="A44" s="565"/>
      <c r="B44" s="568"/>
      <c r="C44" s="455"/>
      <c r="D44" s="582"/>
      <c r="E44" s="448"/>
      <c r="F44" s="110" t="s">
        <v>3</v>
      </c>
      <c r="G44" s="522" t="s">
        <v>12</v>
      </c>
      <c r="H44" s="522"/>
      <c r="I44" s="522"/>
      <c r="J44" s="522"/>
      <c r="K44" s="583"/>
      <c r="L44" s="499"/>
    </row>
    <row r="45" spans="1:12" customFormat="1" ht="15.6" customHeight="1" x14ac:dyDescent="0.25">
      <c r="A45" s="565"/>
      <c r="B45" s="568"/>
      <c r="C45" s="455"/>
      <c r="D45" s="582"/>
      <c r="E45" s="448"/>
      <c r="F45" s="93" t="s">
        <v>379</v>
      </c>
      <c r="G45" s="523" t="s">
        <v>380</v>
      </c>
      <c r="H45" s="523"/>
      <c r="I45" s="523"/>
      <c r="J45" s="523"/>
      <c r="K45" s="583"/>
      <c r="L45" s="499"/>
    </row>
    <row r="46" spans="1:12" customFormat="1" ht="15.6" customHeight="1" x14ac:dyDescent="0.25">
      <c r="A46" s="565"/>
      <c r="B46" s="568"/>
      <c r="C46" s="455"/>
      <c r="D46" s="582"/>
      <c r="E46" s="448"/>
      <c r="F46" s="93" t="s">
        <v>701</v>
      </c>
      <c r="G46" s="523">
        <v>100000</v>
      </c>
      <c r="H46" s="523"/>
      <c r="I46" s="523"/>
      <c r="J46" s="523"/>
      <c r="K46" s="583"/>
      <c r="L46" s="499"/>
    </row>
    <row r="47" spans="1:12" customFormat="1" ht="15.6" customHeight="1" x14ac:dyDescent="0.25">
      <c r="A47" s="565"/>
      <c r="B47" s="568"/>
      <c r="C47" s="455"/>
      <c r="D47" s="582"/>
      <c r="E47" s="448"/>
      <c r="F47" s="93" t="s">
        <v>257</v>
      </c>
      <c r="G47" s="523" t="s">
        <v>391</v>
      </c>
      <c r="H47" s="523"/>
      <c r="I47" s="523"/>
      <c r="J47" s="523"/>
      <c r="K47" s="583"/>
      <c r="L47" s="499"/>
    </row>
    <row r="48" spans="1:12" customFormat="1" ht="15.6" customHeight="1" x14ac:dyDescent="0.25">
      <c r="A48" s="565"/>
      <c r="B48" s="568"/>
      <c r="C48" s="455"/>
      <c r="D48" s="582"/>
      <c r="E48" s="448"/>
      <c r="F48" s="93" t="s">
        <v>376</v>
      </c>
      <c r="G48" s="523" t="s">
        <v>557</v>
      </c>
      <c r="H48" s="523"/>
      <c r="I48" s="523"/>
      <c r="J48" s="523"/>
      <c r="K48" s="583"/>
      <c r="L48" s="499"/>
    </row>
    <row r="49" spans="1:12" customFormat="1" ht="15.6" customHeight="1" x14ac:dyDescent="0.25">
      <c r="A49" s="565"/>
      <c r="B49" s="568"/>
      <c r="C49" s="455"/>
      <c r="D49" s="582"/>
      <c r="E49" s="448"/>
      <c r="F49" s="93" t="s">
        <v>702</v>
      </c>
      <c r="G49" s="523" t="s">
        <v>703</v>
      </c>
      <c r="H49" s="523"/>
      <c r="I49" s="523"/>
      <c r="J49" s="523"/>
      <c r="K49" s="583"/>
      <c r="L49" s="499"/>
    </row>
    <row r="50" spans="1:12" customFormat="1" ht="15.6" customHeight="1" x14ac:dyDescent="0.25">
      <c r="A50" s="565"/>
      <c r="B50" s="568"/>
      <c r="C50" s="455"/>
      <c r="D50" s="582"/>
      <c r="E50" s="448"/>
      <c r="F50" s="93" t="s">
        <v>381</v>
      </c>
      <c r="G50" s="523" t="s">
        <v>382</v>
      </c>
      <c r="H50" s="523"/>
      <c r="I50" s="523"/>
      <c r="J50" s="523"/>
      <c r="K50" s="583"/>
      <c r="L50" s="500"/>
    </row>
    <row r="51" spans="1:12" customFormat="1" ht="15.6" customHeight="1" x14ac:dyDescent="0.25">
      <c r="A51" s="565"/>
      <c r="B51" s="568"/>
      <c r="C51" s="455"/>
      <c r="D51" s="582"/>
      <c r="E51" s="448"/>
      <c r="F51" s="94" t="s">
        <v>358</v>
      </c>
      <c r="G51" s="523" t="s">
        <v>900</v>
      </c>
      <c r="H51" s="523"/>
      <c r="I51" s="523"/>
      <c r="J51" s="523"/>
      <c r="K51" s="584">
        <v>5</v>
      </c>
      <c r="L51" s="443">
        <v>9318</v>
      </c>
    </row>
    <row r="52" spans="1:12" customFormat="1" ht="15.6" customHeight="1" x14ac:dyDescent="0.25">
      <c r="A52" s="565"/>
      <c r="B52" s="568"/>
      <c r="C52" s="455"/>
      <c r="D52" s="582"/>
      <c r="E52" s="448"/>
      <c r="F52" s="93" t="s">
        <v>383</v>
      </c>
      <c r="G52" s="523" t="s">
        <v>384</v>
      </c>
      <c r="H52" s="523"/>
      <c r="I52" s="523"/>
      <c r="J52" s="523"/>
      <c r="K52" s="585"/>
      <c r="L52" s="444" t="e">
        <f>#REF!-#REF!*10%</f>
        <v>#REF!</v>
      </c>
    </row>
    <row r="53" spans="1:12" customFormat="1" ht="15.6" customHeight="1" x14ac:dyDescent="0.25">
      <c r="A53" s="565"/>
      <c r="B53" s="568"/>
      <c r="C53" s="455"/>
      <c r="D53" s="582"/>
      <c r="E53" s="448"/>
      <c r="F53" s="93" t="s">
        <v>385</v>
      </c>
      <c r="G53" s="523" t="s">
        <v>386</v>
      </c>
      <c r="H53" s="523"/>
      <c r="I53" s="523"/>
      <c r="J53" s="523"/>
      <c r="K53" s="585"/>
      <c r="L53" s="444" t="e">
        <f>#REF!-#REF!*10%</f>
        <v>#REF!</v>
      </c>
    </row>
    <row r="54" spans="1:12" customFormat="1" ht="15.6" customHeight="1" x14ac:dyDescent="0.25">
      <c r="A54" s="565"/>
      <c r="B54" s="568"/>
      <c r="C54" s="455"/>
      <c r="D54" s="582"/>
      <c r="E54" s="448"/>
      <c r="F54" s="93" t="s">
        <v>389</v>
      </c>
      <c r="G54" s="523" t="s">
        <v>390</v>
      </c>
      <c r="H54" s="523"/>
      <c r="I54" s="523"/>
      <c r="J54" s="523"/>
      <c r="K54" s="585"/>
      <c r="L54" s="444" t="e">
        <f>#REF!-#REF!*10%</f>
        <v>#REF!</v>
      </c>
    </row>
    <row r="55" spans="1:12" customFormat="1" ht="15.6" customHeight="1" x14ac:dyDescent="0.25">
      <c r="A55" s="565"/>
      <c r="B55" s="568"/>
      <c r="C55" s="455"/>
      <c r="D55" s="582"/>
      <c r="E55" s="448"/>
      <c r="F55" s="93" t="s">
        <v>704</v>
      </c>
      <c r="G55" s="523" t="s">
        <v>705</v>
      </c>
      <c r="H55" s="523"/>
      <c r="I55" s="523"/>
      <c r="J55" s="523"/>
      <c r="K55" s="585"/>
      <c r="L55" s="444" t="e">
        <f>#REF!-#REF!*10%</f>
        <v>#REF!</v>
      </c>
    </row>
    <row r="56" spans="1:12" customFormat="1" ht="15.6" customHeight="1" x14ac:dyDescent="0.25">
      <c r="A56" s="565"/>
      <c r="B56" s="568"/>
      <c r="C56" s="455"/>
      <c r="D56" s="582"/>
      <c r="E56" s="448"/>
      <c r="F56" s="93" t="s">
        <v>706</v>
      </c>
      <c r="G56" s="523" t="s">
        <v>390</v>
      </c>
      <c r="H56" s="523"/>
      <c r="I56" s="523"/>
      <c r="J56" s="523"/>
      <c r="K56" s="585"/>
      <c r="L56" s="444" t="e">
        <f>#REF!-#REF!*10%</f>
        <v>#REF!</v>
      </c>
    </row>
    <row r="57" spans="1:12" customFormat="1" ht="15.6" customHeight="1" x14ac:dyDescent="0.25">
      <c r="A57" s="565"/>
      <c r="B57" s="568"/>
      <c r="C57" s="455"/>
      <c r="D57" s="582"/>
      <c r="E57" s="448"/>
      <c r="F57" s="93" t="s">
        <v>1271</v>
      </c>
      <c r="G57" s="523" t="s">
        <v>390</v>
      </c>
      <c r="H57" s="523"/>
      <c r="I57" s="523"/>
      <c r="J57" s="523"/>
      <c r="K57" s="585"/>
      <c r="L57" s="444" t="e">
        <f>#REF!-#REF!*10%</f>
        <v>#REF!</v>
      </c>
    </row>
    <row r="58" spans="1:12" customFormat="1" ht="15.6" customHeight="1" x14ac:dyDescent="0.25">
      <c r="A58" s="565"/>
      <c r="B58" s="568"/>
      <c r="C58" s="455"/>
      <c r="D58" s="582"/>
      <c r="E58" s="448"/>
      <c r="F58" s="93" t="s">
        <v>707</v>
      </c>
      <c r="G58" s="523" t="s">
        <v>1270</v>
      </c>
      <c r="H58" s="523"/>
      <c r="I58" s="523"/>
      <c r="J58" s="523"/>
      <c r="K58" s="585"/>
      <c r="L58" s="444" t="e">
        <f>#REF!-#REF!*10%</f>
        <v>#REF!</v>
      </c>
    </row>
    <row r="59" spans="1:12" customFormat="1" ht="15.6" customHeight="1" x14ac:dyDescent="0.25">
      <c r="A59" s="565"/>
      <c r="B59" s="568"/>
      <c r="C59" s="455"/>
      <c r="D59" s="582"/>
      <c r="E59" s="448"/>
      <c r="F59" s="93" t="s">
        <v>708</v>
      </c>
      <c r="G59" s="523" t="s">
        <v>390</v>
      </c>
      <c r="H59" s="523"/>
      <c r="I59" s="523"/>
      <c r="J59" s="523"/>
      <c r="K59" s="585"/>
      <c r="L59" s="444" t="e">
        <f>#REF!-#REF!*10%</f>
        <v>#REF!</v>
      </c>
    </row>
    <row r="60" spans="1:12" customFormat="1" ht="15.6" customHeight="1" x14ac:dyDescent="0.25">
      <c r="A60" s="565"/>
      <c r="B60" s="568"/>
      <c r="C60" s="455"/>
      <c r="D60" s="582"/>
      <c r="E60" s="448"/>
      <c r="F60" s="93" t="s">
        <v>377</v>
      </c>
      <c r="G60" s="523" t="s">
        <v>387</v>
      </c>
      <c r="H60" s="523"/>
      <c r="I60" s="523"/>
      <c r="J60" s="523"/>
      <c r="K60" s="585"/>
      <c r="L60" s="444" t="e">
        <f>#REF!-#REF!*10%</f>
        <v>#REF!</v>
      </c>
    </row>
    <row r="61" spans="1:12" customFormat="1" ht="15.6" customHeight="1" x14ac:dyDescent="0.25">
      <c r="A61" s="565"/>
      <c r="B61" s="568"/>
      <c r="C61" s="455"/>
      <c r="D61" s="582"/>
      <c r="E61" s="448"/>
      <c r="F61" s="93" t="s">
        <v>388</v>
      </c>
      <c r="G61" s="523" t="s">
        <v>393</v>
      </c>
      <c r="H61" s="523"/>
      <c r="I61" s="523"/>
      <c r="J61" s="523"/>
      <c r="K61" s="585"/>
      <c r="L61" s="444" t="e">
        <f>#REF!-#REF!*10%</f>
        <v>#REF!</v>
      </c>
    </row>
    <row r="62" spans="1:12" customFormat="1" ht="15.6" customHeight="1" x14ac:dyDescent="0.25">
      <c r="A62" s="565"/>
      <c r="B62" s="568"/>
      <c r="C62" s="455"/>
      <c r="D62" s="582"/>
      <c r="E62" s="448"/>
      <c r="F62" s="93" t="s">
        <v>562</v>
      </c>
      <c r="G62" s="523" t="s">
        <v>1024</v>
      </c>
      <c r="H62" s="523"/>
      <c r="I62" s="523"/>
      <c r="J62" s="523"/>
      <c r="K62" s="585"/>
      <c r="L62" s="444" t="e">
        <f>#REF!-#REF!*10%</f>
        <v>#REF!</v>
      </c>
    </row>
    <row r="63" spans="1:12" customFormat="1" ht="15.6" customHeight="1" x14ac:dyDescent="0.25">
      <c r="A63" s="565"/>
      <c r="B63" s="568"/>
      <c r="C63" s="455"/>
      <c r="D63" s="582"/>
      <c r="E63" s="448"/>
      <c r="F63" s="93" t="s">
        <v>570</v>
      </c>
      <c r="G63" s="523" t="s">
        <v>613</v>
      </c>
      <c r="H63" s="523"/>
      <c r="I63" s="523"/>
      <c r="J63" s="523"/>
      <c r="K63" s="585"/>
      <c r="L63" s="444" t="e">
        <f>#REF!-#REF!*10%</f>
        <v>#REF!</v>
      </c>
    </row>
    <row r="64" spans="1:12" customFormat="1" ht="15.6" customHeight="1" x14ac:dyDescent="0.25">
      <c r="A64" s="565"/>
      <c r="B64" s="568"/>
      <c r="C64" s="455"/>
      <c r="D64" s="582"/>
      <c r="E64" s="448"/>
      <c r="F64" s="111" t="s">
        <v>84</v>
      </c>
      <c r="G64" s="525">
        <v>1.6</v>
      </c>
      <c r="H64" s="525"/>
      <c r="I64" s="525"/>
      <c r="J64" s="525"/>
      <c r="K64" s="585"/>
      <c r="L64" s="444" t="e">
        <f>#REF!-#REF!*10%</f>
        <v>#REF!</v>
      </c>
    </row>
    <row r="65" spans="1:12" customFormat="1" ht="15.6" customHeight="1" x14ac:dyDescent="0.25">
      <c r="A65" s="565"/>
      <c r="B65" s="569"/>
      <c r="C65" s="455"/>
      <c r="D65" s="582"/>
      <c r="E65" s="448"/>
      <c r="F65" s="136" t="s">
        <v>1016</v>
      </c>
      <c r="G65" s="454">
        <v>5</v>
      </c>
      <c r="H65" s="454"/>
      <c r="I65" s="454"/>
      <c r="J65" s="454"/>
      <c r="K65" s="585"/>
      <c r="L65" s="444" t="e">
        <f>#REF!-#REF!*10%</f>
        <v>#REF!</v>
      </c>
    </row>
    <row r="66" spans="1:12" customFormat="1" ht="15.6" customHeight="1" x14ac:dyDescent="0.25">
      <c r="A66" s="564">
        <v>3</v>
      </c>
      <c r="B66" s="567"/>
      <c r="C66" s="455" t="s">
        <v>453</v>
      </c>
      <c r="D66" s="582"/>
      <c r="E66" s="448"/>
      <c r="F66" s="110" t="s">
        <v>81</v>
      </c>
      <c r="G66" s="522" t="s">
        <v>10</v>
      </c>
      <c r="H66" s="522"/>
      <c r="I66" s="522"/>
      <c r="J66" s="522"/>
      <c r="K66" s="539">
        <v>3</v>
      </c>
      <c r="L66" s="498">
        <v>8910</v>
      </c>
    </row>
    <row r="67" spans="1:12" customFormat="1" ht="15.6" customHeight="1" x14ac:dyDescent="0.25">
      <c r="A67" s="565"/>
      <c r="B67" s="568"/>
      <c r="C67" s="455"/>
      <c r="D67" s="582"/>
      <c r="E67" s="448"/>
      <c r="F67" s="110" t="s">
        <v>80</v>
      </c>
      <c r="G67" s="469">
        <v>60</v>
      </c>
      <c r="H67" s="469"/>
      <c r="I67" s="469"/>
      <c r="J67" s="469"/>
      <c r="K67" s="583"/>
      <c r="L67" s="499"/>
    </row>
    <row r="68" spans="1:12" customFormat="1" ht="15.6" customHeight="1" x14ac:dyDescent="0.25">
      <c r="A68" s="565"/>
      <c r="B68" s="568"/>
      <c r="C68" s="455"/>
      <c r="D68" s="582"/>
      <c r="E68" s="448"/>
      <c r="F68" s="110" t="s">
        <v>8</v>
      </c>
      <c r="G68" s="240">
        <v>3000</v>
      </c>
      <c r="H68" s="241">
        <v>4000</v>
      </c>
      <c r="I68" s="312">
        <v>5000</v>
      </c>
      <c r="J68" s="242">
        <v>6000</v>
      </c>
      <c r="K68" s="583"/>
      <c r="L68" s="499"/>
    </row>
    <row r="69" spans="1:12" customFormat="1" ht="15.6" customHeight="1" x14ac:dyDescent="0.25">
      <c r="A69" s="565"/>
      <c r="B69" s="568"/>
      <c r="C69" s="455"/>
      <c r="D69" s="582"/>
      <c r="E69" s="448"/>
      <c r="F69" s="110" t="s">
        <v>817</v>
      </c>
      <c r="G69" s="243">
        <f>G67*114</f>
        <v>6840</v>
      </c>
      <c r="H69" s="244">
        <f>G67*128</f>
        <v>7680</v>
      </c>
      <c r="I69" s="313">
        <f>G67*143</f>
        <v>8580</v>
      </c>
      <c r="J69" s="245">
        <f>G67*148</f>
        <v>8880</v>
      </c>
      <c r="K69" s="583"/>
      <c r="L69" s="499"/>
    </row>
    <row r="70" spans="1:12" customFormat="1" ht="15.6" customHeight="1" x14ac:dyDescent="0.25">
      <c r="A70" s="565"/>
      <c r="B70" s="568"/>
      <c r="C70" s="455"/>
      <c r="D70" s="582"/>
      <c r="E70" s="448"/>
      <c r="F70" s="110" t="s">
        <v>1269</v>
      </c>
      <c r="G70" s="451">
        <v>0.98</v>
      </c>
      <c r="H70" s="451"/>
      <c r="I70" s="451"/>
      <c r="J70" s="451"/>
      <c r="K70" s="583"/>
      <c r="L70" s="499"/>
    </row>
    <row r="71" spans="1:12" customFormat="1" ht="15.6" customHeight="1" x14ac:dyDescent="0.25">
      <c r="A71" s="565"/>
      <c r="B71" s="568"/>
      <c r="C71" s="455"/>
      <c r="D71" s="582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499"/>
    </row>
    <row r="72" spans="1:12" customFormat="1" ht="15.6" customHeight="1" x14ac:dyDescent="0.25">
      <c r="A72" s="565"/>
      <c r="B72" s="568"/>
      <c r="C72" s="455"/>
      <c r="D72" s="582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499"/>
    </row>
    <row r="73" spans="1:12" customFormat="1" ht="15.6" customHeight="1" x14ac:dyDescent="0.25">
      <c r="A73" s="565"/>
      <c r="B73" s="568"/>
      <c r="C73" s="455"/>
      <c r="D73" s="582"/>
      <c r="E73" s="448"/>
      <c r="F73" s="110" t="s">
        <v>83</v>
      </c>
      <c r="G73" s="522">
        <v>67</v>
      </c>
      <c r="H73" s="522"/>
      <c r="I73" s="522"/>
      <c r="J73" s="522"/>
      <c r="K73" s="583"/>
      <c r="L73" s="499"/>
    </row>
    <row r="74" spans="1:12" customFormat="1" ht="15.6" customHeight="1" x14ac:dyDescent="0.25">
      <c r="A74" s="565"/>
      <c r="B74" s="568"/>
      <c r="C74" s="455"/>
      <c r="D74" s="582"/>
      <c r="E74" s="448"/>
      <c r="F74" s="110" t="s">
        <v>396</v>
      </c>
      <c r="G74" s="524" t="s">
        <v>397</v>
      </c>
      <c r="H74" s="524"/>
      <c r="I74" s="524"/>
      <c r="J74" s="524"/>
      <c r="K74" s="583"/>
      <c r="L74" s="499"/>
    </row>
    <row r="75" spans="1:12" customFormat="1" ht="15.6" customHeight="1" x14ac:dyDescent="0.25">
      <c r="A75" s="565"/>
      <c r="B75" s="568"/>
      <c r="C75" s="455"/>
      <c r="D75" s="582"/>
      <c r="E75" s="448"/>
      <c r="F75" s="110" t="s">
        <v>3</v>
      </c>
      <c r="G75" s="522" t="s">
        <v>12</v>
      </c>
      <c r="H75" s="522"/>
      <c r="I75" s="522"/>
      <c r="J75" s="522"/>
      <c r="K75" s="583"/>
      <c r="L75" s="499"/>
    </row>
    <row r="76" spans="1:12" customFormat="1" ht="15.6" customHeight="1" x14ac:dyDescent="0.25">
      <c r="A76" s="565"/>
      <c r="B76" s="568"/>
      <c r="C76" s="455"/>
      <c r="D76" s="582"/>
      <c r="E76" s="448"/>
      <c r="F76" s="93" t="s">
        <v>379</v>
      </c>
      <c r="G76" s="523" t="s">
        <v>380</v>
      </c>
      <c r="H76" s="523"/>
      <c r="I76" s="523"/>
      <c r="J76" s="523"/>
      <c r="K76" s="583"/>
      <c r="L76" s="499"/>
    </row>
    <row r="77" spans="1:12" customFormat="1" ht="15.6" customHeight="1" x14ac:dyDescent="0.25">
      <c r="A77" s="565"/>
      <c r="B77" s="568"/>
      <c r="C77" s="455"/>
      <c r="D77" s="582"/>
      <c r="E77" s="448"/>
      <c r="F77" s="93" t="s">
        <v>701</v>
      </c>
      <c r="G77" s="523">
        <v>100000</v>
      </c>
      <c r="H77" s="523"/>
      <c r="I77" s="523"/>
      <c r="J77" s="523"/>
      <c r="K77" s="583"/>
      <c r="L77" s="499"/>
    </row>
    <row r="78" spans="1:12" customFormat="1" ht="15.6" customHeight="1" x14ac:dyDescent="0.25">
      <c r="A78" s="565"/>
      <c r="B78" s="568"/>
      <c r="C78" s="455"/>
      <c r="D78" s="582"/>
      <c r="E78" s="448"/>
      <c r="F78" s="93" t="s">
        <v>257</v>
      </c>
      <c r="G78" s="523" t="s">
        <v>391</v>
      </c>
      <c r="H78" s="523"/>
      <c r="I78" s="523"/>
      <c r="J78" s="523"/>
      <c r="K78" s="583"/>
      <c r="L78" s="499"/>
    </row>
    <row r="79" spans="1:12" customFormat="1" ht="15.6" customHeight="1" x14ac:dyDescent="0.25">
      <c r="A79" s="565"/>
      <c r="B79" s="568"/>
      <c r="C79" s="455"/>
      <c r="D79" s="582"/>
      <c r="E79" s="448"/>
      <c r="F79" s="93" t="s">
        <v>376</v>
      </c>
      <c r="G79" s="523" t="s">
        <v>557</v>
      </c>
      <c r="H79" s="523"/>
      <c r="I79" s="523"/>
      <c r="J79" s="523"/>
      <c r="K79" s="583"/>
      <c r="L79" s="499"/>
    </row>
    <row r="80" spans="1:12" customFormat="1" ht="15.6" customHeight="1" x14ac:dyDescent="0.25">
      <c r="A80" s="565"/>
      <c r="B80" s="568"/>
      <c r="C80" s="455"/>
      <c r="D80" s="582"/>
      <c r="E80" s="448"/>
      <c r="F80" s="93" t="s">
        <v>702</v>
      </c>
      <c r="G80" s="523" t="s">
        <v>703</v>
      </c>
      <c r="H80" s="523"/>
      <c r="I80" s="523"/>
      <c r="J80" s="523"/>
      <c r="K80" s="583"/>
      <c r="L80" s="499"/>
    </row>
    <row r="81" spans="1:12" customFormat="1" ht="15.6" customHeight="1" x14ac:dyDescent="0.25">
      <c r="A81" s="565"/>
      <c r="B81" s="568"/>
      <c r="C81" s="455"/>
      <c r="D81" s="582"/>
      <c r="E81" s="448"/>
      <c r="F81" s="93" t="s">
        <v>381</v>
      </c>
      <c r="G81" s="523" t="s">
        <v>382</v>
      </c>
      <c r="H81" s="523"/>
      <c r="I81" s="523"/>
      <c r="J81" s="523"/>
      <c r="K81" s="583"/>
      <c r="L81" s="500"/>
    </row>
    <row r="82" spans="1:12" customFormat="1" ht="15.6" customHeight="1" x14ac:dyDescent="0.25">
      <c r="A82" s="565"/>
      <c r="B82" s="568"/>
      <c r="C82" s="455"/>
      <c r="D82" s="582"/>
      <c r="E82" s="448"/>
      <c r="F82" s="94" t="s">
        <v>358</v>
      </c>
      <c r="G82" s="523" t="s">
        <v>900</v>
      </c>
      <c r="H82" s="523"/>
      <c r="I82" s="523"/>
      <c r="J82" s="523"/>
      <c r="K82" s="584">
        <v>5</v>
      </c>
      <c r="L82" s="443">
        <v>9534</v>
      </c>
    </row>
    <row r="83" spans="1:12" customFormat="1" ht="15.6" customHeight="1" x14ac:dyDescent="0.25">
      <c r="A83" s="565"/>
      <c r="B83" s="568"/>
      <c r="C83" s="455"/>
      <c r="D83" s="582"/>
      <c r="E83" s="448"/>
      <c r="F83" s="93" t="s">
        <v>383</v>
      </c>
      <c r="G83" s="523" t="s">
        <v>384</v>
      </c>
      <c r="H83" s="523"/>
      <c r="I83" s="523"/>
      <c r="J83" s="523"/>
      <c r="K83" s="585"/>
      <c r="L83" s="444" t="e">
        <f>#REF!-#REF!*10%</f>
        <v>#REF!</v>
      </c>
    </row>
    <row r="84" spans="1:12" customFormat="1" ht="15.6" customHeight="1" x14ac:dyDescent="0.25">
      <c r="A84" s="565"/>
      <c r="B84" s="568"/>
      <c r="C84" s="455"/>
      <c r="D84" s="582"/>
      <c r="E84" s="448"/>
      <c r="F84" s="93" t="s">
        <v>385</v>
      </c>
      <c r="G84" s="523" t="s">
        <v>386</v>
      </c>
      <c r="H84" s="523"/>
      <c r="I84" s="523"/>
      <c r="J84" s="523"/>
      <c r="K84" s="585"/>
      <c r="L84" s="444" t="e">
        <f>#REF!-#REF!*10%</f>
        <v>#REF!</v>
      </c>
    </row>
    <row r="85" spans="1:12" customFormat="1" ht="15.6" customHeight="1" x14ac:dyDescent="0.25">
      <c r="A85" s="565"/>
      <c r="B85" s="568"/>
      <c r="C85" s="455"/>
      <c r="D85" s="582"/>
      <c r="E85" s="448"/>
      <c r="F85" s="93" t="s">
        <v>389</v>
      </c>
      <c r="G85" s="523" t="s">
        <v>390</v>
      </c>
      <c r="H85" s="523"/>
      <c r="I85" s="523"/>
      <c r="J85" s="523"/>
      <c r="K85" s="585"/>
      <c r="L85" s="444" t="e">
        <f>#REF!-#REF!*10%</f>
        <v>#REF!</v>
      </c>
    </row>
    <row r="86" spans="1:12" customFormat="1" ht="15.6" customHeight="1" x14ac:dyDescent="0.25">
      <c r="A86" s="565"/>
      <c r="B86" s="568"/>
      <c r="C86" s="455"/>
      <c r="D86" s="582"/>
      <c r="E86" s="448"/>
      <c r="F86" s="93" t="s">
        <v>704</v>
      </c>
      <c r="G86" s="523" t="s">
        <v>705</v>
      </c>
      <c r="H86" s="523"/>
      <c r="I86" s="523"/>
      <c r="J86" s="523"/>
      <c r="K86" s="585"/>
      <c r="L86" s="444" t="e">
        <f>#REF!-#REF!*10%</f>
        <v>#REF!</v>
      </c>
    </row>
    <row r="87" spans="1:12" customFormat="1" ht="15.6" customHeight="1" x14ac:dyDescent="0.25">
      <c r="A87" s="565"/>
      <c r="B87" s="568"/>
      <c r="C87" s="455"/>
      <c r="D87" s="582"/>
      <c r="E87" s="448"/>
      <c r="F87" s="93" t="s">
        <v>706</v>
      </c>
      <c r="G87" s="523" t="s">
        <v>390</v>
      </c>
      <c r="H87" s="523"/>
      <c r="I87" s="523"/>
      <c r="J87" s="523"/>
      <c r="K87" s="585"/>
      <c r="L87" s="444" t="e">
        <f>#REF!-#REF!*10%</f>
        <v>#REF!</v>
      </c>
    </row>
    <row r="88" spans="1:12" customFormat="1" ht="15.6" customHeight="1" x14ac:dyDescent="0.25">
      <c r="A88" s="565"/>
      <c r="B88" s="568"/>
      <c r="C88" s="455"/>
      <c r="D88" s="582"/>
      <c r="E88" s="448"/>
      <c r="F88" s="93" t="s">
        <v>1271</v>
      </c>
      <c r="G88" s="523" t="s">
        <v>390</v>
      </c>
      <c r="H88" s="523"/>
      <c r="I88" s="523"/>
      <c r="J88" s="523"/>
      <c r="K88" s="585"/>
      <c r="L88" s="444" t="e">
        <f>#REF!-#REF!*10%</f>
        <v>#REF!</v>
      </c>
    </row>
    <row r="89" spans="1:12" customFormat="1" ht="15.6" customHeight="1" x14ac:dyDescent="0.25">
      <c r="A89" s="565"/>
      <c r="B89" s="568"/>
      <c r="C89" s="455"/>
      <c r="D89" s="582"/>
      <c r="E89" s="448"/>
      <c r="F89" s="93" t="s">
        <v>707</v>
      </c>
      <c r="G89" s="523" t="s">
        <v>1270</v>
      </c>
      <c r="H89" s="523"/>
      <c r="I89" s="523"/>
      <c r="J89" s="523"/>
      <c r="K89" s="585"/>
      <c r="L89" s="444" t="e">
        <f>#REF!-#REF!*10%</f>
        <v>#REF!</v>
      </c>
    </row>
    <row r="90" spans="1:12" customFormat="1" ht="15.6" customHeight="1" x14ac:dyDescent="0.25">
      <c r="A90" s="565"/>
      <c r="B90" s="568"/>
      <c r="C90" s="455"/>
      <c r="D90" s="582"/>
      <c r="E90" s="448"/>
      <c r="F90" s="93" t="s">
        <v>708</v>
      </c>
      <c r="G90" s="523" t="s">
        <v>390</v>
      </c>
      <c r="H90" s="523"/>
      <c r="I90" s="523"/>
      <c r="J90" s="523"/>
      <c r="K90" s="585"/>
      <c r="L90" s="444" t="e">
        <f>#REF!-#REF!*10%</f>
        <v>#REF!</v>
      </c>
    </row>
    <row r="91" spans="1:12" customFormat="1" ht="15.6" customHeight="1" x14ac:dyDescent="0.25">
      <c r="A91" s="565"/>
      <c r="B91" s="568"/>
      <c r="C91" s="455"/>
      <c r="D91" s="582"/>
      <c r="E91" s="448"/>
      <c r="F91" s="93" t="s">
        <v>377</v>
      </c>
      <c r="G91" s="523" t="s">
        <v>387</v>
      </c>
      <c r="H91" s="523"/>
      <c r="I91" s="523"/>
      <c r="J91" s="523"/>
      <c r="K91" s="585"/>
      <c r="L91" s="444" t="e">
        <f>#REF!-#REF!*10%</f>
        <v>#REF!</v>
      </c>
    </row>
    <row r="92" spans="1:12" customFormat="1" ht="15.6" customHeight="1" x14ac:dyDescent="0.25">
      <c r="A92" s="565"/>
      <c r="B92" s="568"/>
      <c r="C92" s="455"/>
      <c r="D92" s="582"/>
      <c r="E92" s="448"/>
      <c r="F92" s="93" t="s">
        <v>388</v>
      </c>
      <c r="G92" s="523" t="s">
        <v>393</v>
      </c>
      <c r="H92" s="523"/>
      <c r="I92" s="523"/>
      <c r="J92" s="523"/>
      <c r="K92" s="585"/>
      <c r="L92" s="444" t="e">
        <f>#REF!-#REF!*10%</f>
        <v>#REF!</v>
      </c>
    </row>
    <row r="93" spans="1:12" customFormat="1" ht="15.6" customHeight="1" x14ac:dyDescent="0.25">
      <c r="A93" s="565"/>
      <c r="B93" s="568"/>
      <c r="C93" s="455"/>
      <c r="D93" s="582"/>
      <c r="E93" s="448"/>
      <c r="F93" s="93" t="s">
        <v>562</v>
      </c>
      <c r="G93" s="523" t="s">
        <v>1024</v>
      </c>
      <c r="H93" s="523"/>
      <c r="I93" s="523"/>
      <c r="J93" s="523"/>
      <c r="K93" s="585"/>
      <c r="L93" s="444" t="e">
        <f>#REF!-#REF!*10%</f>
        <v>#REF!</v>
      </c>
    </row>
    <row r="94" spans="1:12" customFormat="1" ht="15.6" customHeight="1" x14ac:dyDescent="0.25">
      <c r="A94" s="565"/>
      <c r="B94" s="568"/>
      <c r="C94" s="455"/>
      <c r="D94" s="582"/>
      <c r="E94" s="448"/>
      <c r="F94" s="93" t="s">
        <v>570</v>
      </c>
      <c r="G94" s="523" t="s">
        <v>613</v>
      </c>
      <c r="H94" s="523"/>
      <c r="I94" s="523"/>
      <c r="J94" s="523"/>
      <c r="K94" s="585"/>
      <c r="L94" s="444" t="e">
        <f>#REF!-#REF!*10%</f>
        <v>#REF!</v>
      </c>
    </row>
    <row r="95" spans="1:12" customFormat="1" ht="15.6" customHeight="1" x14ac:dyDescent="0.25">
      <c r="A95" s="565"/>
      <c r="B95" s="568"/>
      <c r="C95" s="455"/>
      <c r="D95" s="582"/>
      <c r="E95" s="448"/>
      <c r="F95" s="111" t="s">
        <v>84</v>
      </c>
      <c r="G95" s="525">
        <v>1.8</v>
      </c>
      <c r="H95" s="525"/>
      <c r="I95" s="525"/>
      <c r="J95" s="525"/>
      <c r="K95" s="585"/>
      <c r="L95" s="444" t="e">
        <f>#REF!-#REF!*10%</f>
        <v>#REF!</v>
      </c>
    </row>
    <row r="96" spans="1:12" customFormat="1" ht="15.6" customHeight="1" x14ac:dyDescent="0.25">
      <c r="A96" s="565"/>
      <c r="B96" s="569"/>
      <c r="C96" s="455"/>
      <c r="D96" s="582"/>
      <c r="E96" s="448"/>
      <c r="F96" s="136" t="s">
        <v>1016</v>
      </c>
      <c r="G96" s="454">
        <v>5</v>
      </c>
      <c r="H96" s="454"/>
      <c r="I96" s="454"/>
      <c r="J96" s="454"/>
      <c r="K96" s="585"/>
      <c r="L96" s="444" t="e">
        <f>#REF!-#REF!*10%</f>
        <v>#REF!</v>
      </c>
    </row>
    <row r="97" spans="1:12" customFormat="1" ht="15.6" customHeight="1" x14ac:dyDescent="0.25">
      <c r="A97" s="564">
        <v>4</v>
      </c>
      <c r="B97" s="567"/>
      <c r="C97" s="455" t="s">
        <v>454</v>
      </c>
      <c r="D97" s="582"/>
      <c r="E97" s="448"/>
      <c r="F97" s="110" t="s">
        <v>81</v>
      </c>
      <c r="G97" s="522" t="s">
        <v>10</v>
      </c>
      <c r="H97" s="522"/>
      <c r="I97" s="522"/>
      <c r="J97" s="522"/>
      <c r="K97" s="539">
        <v>3</v>
      </c>
      <c r="L97" s="498">
        <v>11948</v>
      </c>
    </row>
    <row r="98" spans="1:12" customFormat="1" ht="15.6" customHeight="1" x14ac:dyDescent="0.25">
      <c r="A98" s="565"/>
      <c r="B98" s="568"/>
      <c r="C98" s="455"/>
      <c r="D98" s="582"/>
      <c r="E98" s="448"/>
      <c r="F98" s="110" t="s">
        <v>80</v>
      </c>
      <c r="G98" s="469">
        <v>70</v>
      </c>
      <c r="H98" s="469"/>
      <c r="I98" s="469"/>
      <c r="J98" s="469"/>
      <c r="K98" s="583"/>
      <c r="L98" s="499"/>
    </row>
    <row r="99" spans="1:12" customFormat="1" ht="15.6" customHeight="1" x14ac:dyDescent="0.25">
      <c r="A99" s="565"/>
      <c r="B99" s="568"/>
      <c r="C99" s="455"/>
      <c r="D99" s="582"/>
      <c r="E99" s="448"/>
      <c r="F99" s="110" t="s">
        <v>8</v>
      </c>
      <c r="G99" s="240">
        <v>3000</v>
      </c>
      <c r="H99" s="241">
        <v>4000</v>
      </c>
      <c r="I99" s="312">
        <v>5000</v>
      </c>
      <c r="J99" s="242">
        <v>6000</v>
      </c>
      <c r="K99" s="583"/>
      <c r="L99" s="499"/>
    </row>
    <row r="100" spans="1:12" customFormat="1" ht="15.6" customHeight="1" x14ac:dyDescent="0.25">
      <c r="A100" s="565"/>
      <c r="B100" s="568"/>
      <c r="C100" s="455"/>
      <c r="D100" s="582"/>
      <c r="E100" s="448"/>
      <c r="F100" s="110" t="s">
        <v>817</v>
      </c>
      <c r="G100" s="243">
        <f>G98*114</f>
        <v>7980</v>
      </c>
      <c r="H100" s="244">
        <f>G98*128</f>
        <v>8960</v>
      </c>
      <c r="I100" s="313">
        <f>G98*143</f>
        <v>10010</v>
      </c>
      <c r="J100" s="245">
        <f>G98*148</f>
        <v>10360</v>
      </c>
      <c r="K100" s="583"/>
      <c r="L100" s="499"/>
    </row>
    <row r="101" spans="1:12" customFormat="1" ht="15.6" customHeight="1" x14ac:dyDescent="0.25">
      <c r="A101" s="565"/>
      <c r="B101" s="568"/>
      <c r="C101" s="455"/>
      <c r="D101" s="582"/>
      <c r="E101" s="448"/>
      <c r="F101" s="110" t="s">
        <v>1269</v>
      </c>
      <c r="G101" s="451">
        <v>0.98</v>
      </c>
      <c r="H101" s="451"/>
      <c r="I101" s="451"/>
      <c r="J101" s="451"/>
      <c r="K101" s="583"/>
      <c r="L101" s="499"/>
    </row>
    <row r="102" spans="1:12" customFormat="1" ht="15.6" customHeight="1" x14ac:dyDescent="0.25">
      <c r="A102" s="565"/>
      <c r="B102" s="568"/>
      <c r="C102" s="455"/>
      <c r="D102" s="582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499"/>
    </row>
    <row r="103" spans="1:12" customFormat="1" ht="15.6" customHeight="1" x14ac:dyDescent="0.25">
      <c r="A103" s="565"/>
      <c r="B103" s="568"/>
      <c r="C103" s="455"/>
      <c r="D103" s="582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499"/>
    </row>
    <row r="104" spans="1:12" customFormat="1" ht="15.6" customHeight="1" x14ac:dyDescent="0.25">
      <c r="A104" s="565"/>
      <c r="B104" s="568"/>
      <c r="C104" s="455"/>
      <c r="D104" s="582"/>
      <c r="E104" s="448"/>
      <c r="F104" s="110" t="s">
        <v>83</v>
      </c>
      <c r="G104" s="522">
        <v>67</v>
      </c>
      <c r="H104" s="522"/>
      <c r="I104" s="522"/>
      <c r="J104" s="522"/>
      <c r="K104" s="583"/>
      <c r="L104" s="499"/>
    </row>
    <row r="105" spans="1:12" customFormat="1" ht="15.6" customHeight="1" x14ac:dyDescent="0.25">
      <c r="A105" s="565"/>
      <c r="B105" s="568"/>
      <c r="C105" s="455"/>
      <c r="D105" s="582"/>
      <c r="E105" s="448"/>
      <c r="F105" s="110" t="s">
        <v>396</v>
      </c>
      <c r="G105" s="524" t="s">
        <v>397</v>
      </c>
      <c r="H105" s="524"/>
      <c r="I105" s="524"/>
      <c r="J105" s="524"/>
      <c r="K105" s="583"/>
      <c r="L105" s="499"/>
    </row>
    <row r="106" spans="1:12" customFormat="1" ht="15.6" customHeight="1" x14ac:dyDescent="0.25">
      <c r="A106" s="565"/>
      <c r="B106" s="568"/>
      <c r="C106" s="455"/>
      <c r="D106" s="582"/>
      <c r="E106" s="448"/>
      <c r="F106" s="110" t="s">
        <v>3</v>
      </c>
      <c r="G106" s="522" t="s">
        <v>13</v>
      </c>
      <c r="H106" s="522"/>
      <c r="I106" s="522"/>
      <c r="J106" s="522"/>
      <c r="K106" s="583"/>
      <c r="L106" s="499"/>
    </row>
    <row r="107" spans="1:12" customFormat="1" ht="15.6" customHeight="1" x14ac:dyDescent="0.25">
      <c r="A107" s="565"/>
      <c r="B107" s="568"/>
      <c r="C107" s="455"/>
      <c r="D107" s="582"/>
      <c r="E107" s="448"/>
      <c r="F107" s="93" t="s">
        <v>379</v>
      </c>
      <c r="G107" s="523" t="s">
        <v>380</v>
      </c>
      <c r="H107" s="523"/>
      <c r="I107" s="523"/>
      <c r="J107" s="523"/>
      <c r="K107" s="583"/>
      <c r="L107" s="499"/>
    </row>
    <row r="108" spans="1:12" customFormat="1" ht="15.6" customHeight="1" x14ac:dyDescent="0.25">
      <c r="A108" s="565"/>
      <c r="B108" s="568"/>
      <c r="C108" s="455"/>
      <c r="D108" s="582"/>
      <c r="E108" s="448"/>
      <c r="F108" s="93" t="s">
        <v>701</v>
      </c>
      <c r="G108" s="523">
        <v>100000</v>
      </c>
      <c r="H108" s="523"/>
      <c r="I108" s="523"/>
      <c r="J108" s="523"/>
      <c r="K108" s="583"/>
      <c r="L108" s="499"/>
    </row>
    <row r="109" spans="1:12" customFormat="1" ht="15.6" customHeight="1" x14ac:dyDescent="0.25">
      <c r="A109" s="565"/>
      <c r="B109" s="568"/>
      <c r="C109" s="455"/>
      <c r="D109" s="582"/>
      <c r="E109" s="448"/>
      <c r="F109" s="93" t="s">
        <v>257</v>
      </c>
      <c r="G109" s="523" t="s">
        <v>391</v>
      </c>
      <c r="H109" s="523"/>
      <c r="I109" s="523"/>
      <c r="J109" s="523"/>
      <c r="K109" s="583"/>
      <c r="L109" s="499"/>
    </row>
    <row r="110" spans="1:12" customFormat="1" ht="15.6" customHeight="1" x14ac:dyDescent="0.25">
      <c r="A110" s="565"/>
      <c r="B110" s="568"/>
      <c r="C110" s="455"/>
      <c r="D110" s="582"/>
      <c r="E110" s="448"/>
      <c r="F110" s="93" t="s">
        <v>376</v>
      </c>
      <c r="G110" s="523" t="s">
        <v>557</v>
      </c>
      <c r="H110" s="523"/>
      <c r="I110" s="523"/>
      <c r="J110" s="523"/>
      <c r="K110" s="583"/>
      <c r="L110" s="499"/>
    </row>
    <row r="111" spans="1:12" customFormat="1" ht="15.6" customHeight="1" x14ac:dyDescent="0.25">
      <c r="A111" s="565"/>
      <c r="B111" s="568"/>
      <c r="C111" s="455"/>
      <c r="D111" s="582"/>
      <c r="E111" s="448"/>
      <c r="F111" s="93" t="s">
        <v>702</v>
      </c>
      <c r="G111" s="523" t="s">
        <v>703</v>
      </c>
      <c r="H111" s="523"/>
      <c r="I111" s="523"/>
      <c r="J111" s="523"/>
      <c r="K111" s="583"/>
      <c r="L111" s="499"/>
    </row>
    <row r="112" spans="1:12" customFormat="1" ht="15.6" customHeight="1" x14ac:dyDescent="0.25">
      <c r="A112" s="565"/>
      <c r="B112" s="568"/>
      <c r="C112" s="455"/>
      <c r="D112" s="582"/>
      <c r="E112" s="448"/>
      <c r="F112" s="93" t="s">
        <v>381</v>
      </c>
      <c r="G112" s="523" t="s">
        <v>382</v>
      </c>
      <c r="H112" s="523"/>
      <c r="I112" s="523"/>
      <c r="J112" s="523"/>
      <c r="K112" s="583"/>
      <c r="L112" s="500"/>
    </row>
    <row r="113" spans="1:12" customFormat="1" ht="15.6" customHeight="1" x14ac:dyDescent="0.25">
      <c r="A113" s="565"/>
      <c r="B113" s="568"/>
      <c r="C113" s="455"/>
      <c r="D113" s="582"/>
      <c r="E113" s="448"/>
      <c r="F113" s="94" t="s">
        <v>358</v>
      </c>
      <c r="G113" s="523" t="s">
        <v>900</v>
      </c>
      <c r="H113" s="523"/>
      <c r="I113" s="523"/>
      <c r="J113" s="523"/>
      <c r="K113" s="584">
        <v>5</v>
      </c>
      <c r="L113" s="443">
        <v>12785</v>
      </c>
    </row>
    <row r="114" spans="1:12" customFormat="1" ht="15.6" customHeight="1" x14ac:dyDescent="0.25">
      <c r="A114" s="565"/>
      <c r="B114" s="568"/>
      <c r="C114" s="455"/>
      <c r="D114" s="582"/>
      <c r="E114" s="448"/>
      <c r="F114" s="93" t="s">
        <v>383</v>
      </c>
      <c r="G114" s="523" t="s">
        <v>384</v>
      </c>
      <c r="H114" s="523"/>
      <c r="I114" s="523"/>
      <c r="J114" s="523"/>
      <c r="K114" s="585"/>
      <c r="L114" s="444" t="e">
        <f>#REF!-#REF!*10%</f>
        <v>#REF!</v>
      </c>
    </row>
    <row r="115" spans="1:12" customFormat="1" ht="15.6" customHeight="1" x14ac:dyDescent="0.25">
      <c r="A115" s="565"/>
      <c r="B115" s="568"/>
      <c r="C115" s="455"/>
      <c r="D115" s="582"/>
      <c r="E115" s="448"/>
      <c r="F115" s="93" t="s">
        <v>385</v>
      </c>
      <c r="G115" s="523" t="s">
        <v>386</v>
      </c>
      <c r="H115" s="523"/>
      <c r="I115" s="523"/>
      <c r="J115" s="523"/>
      <c r="K115" s="585"/>
      <c r="L115" s="444" t="e">
        <f>#REF!-#REF!*10%</f>
        <v>#REF!</v>
      </c>
    </row>
    <row r="116" spans="1:12" customFormat="1" ht="15.6" customHeight="1" x14ac:dyDescent="0.25">
      <c r="A116" s="565"/>
      <c r="B116" s="568"/>
      <c r="C116" s="455"/>
      <c r="D116" s="582"/>
      <c r="E116" s="448"/>
      <c r="F116" s="93" t="s">
        <v>389</v>
      </c>
      <c r="G116" s="523" t="s">
        <v>390</v>
      </c>
      <c r="H116" s="523"/>
      <c r="I116" s="523"/>
      <c r="J116" s="523"/>
      <c r="K116" s="585"/>
      <c r="L116" s="444" t="e">
        <f>#REF!-#REF!*10%</f>
        <v>#REF!</v>
      </c>
    </row>
    <row r="117" spans="1:12" customFormat="1" ht="15.6" customHeight="1" x14ac:dyDescent="0.25">
      <c r="A117" s="565"/>
      <c r="B117" s="568"/>
      <c r="C117" s="455"/>
      <c r="D117" s="582"/>
      <c r="E117" s="448"/>
      <c r="F117" s="93" t="s">
        <v>704</v>
      </c>
      <c r="G117" s="523" t="s">
        <v>705</v>
      </c>
      <c r="H117" s="523"/>
      <c r="I117" s="523"/>
      <c r="J117" s="523"/>
      <c r="K117" s="585"/>
      <c r="L117" s="444" t="e">
        <f>#REF!-#REF!*10%</f>
        <v>#REF!</v>
      </c>
    </row>
    <row r="118" spans="1:12" customFormat="1" ht="15.6" customHeight="1" x14ac:dyDescent="0.25">
      <c r="A118" s="565"/>
      <c r="B118" s="568"/>
      <c r="C118" s="455"/>
      <c r="D118" s="582"/>
      <c r="E118" s="448"/>
      <c r="F118" s="93" t="s">
        <v>706</v>
      </c>
      <c r="G118" s="523" t="s">
        <v>390</v>
      </c>
      <c r="H118" s="523"/>
      <c r="I118" s="523"/>
      <c r="J118" s="523"/>
      <c r="K118" s="585"/>
      <c r="L118" s="444" t="e">
        <f>#REF!-#REF!*10%</f>
        <v>#REF!</v>
      </c>
    </row>
    <row r="119" spans="1:12" customFormat="1" ht="15.6" customHeight="1" x14ac:dyDescent="0.25">
      <c r="A119" s="565"/>
      <c r="B119" s="568"/>
      <c r="C119" s="455"/>
      <c r="D119" s="582"/>
      <c r="E119" s="448"/>
      <c r="F119" s="93" t="s">
        <v>1271</v>
      </c>
      <c r="G119" s="523" t="s">
        <v>390</v>
      </c>
      <c r="H119" s="523"/>
      <c r="I119" s="523"/>
      <c r="J119" s="523"/>
      <c r="K119" s="585"/>
      <c r="L119" s="444" t="e">
        <f>#REF!-#REF!*10%</f>
        <v>#REF!</v>
      </c>
    </row>
    <row r="120" spans="1:12" customFormat="1" ht="15.6" customHeight="1" x14ac:dyDescent="0.25">
      <c r="A120" s="565"/>
      <c r="B120" s="568"/>
      <c r="C120" s="455"/>
      <c r="D120" s="582"/>
      <c r="E120" s="448"/>
      <c r="F120" s="93" t="s">
        <v>707</v>
      </c>
      <c r="G120" s="523" t="s">
        <v>1270</v>
      </c>
      <c r="H120" s="523"/>
      <c r="I120" s="523"/>
      <c r="J120" s="523"/>
      <c r="K120" s="585"/>
      <c r="L120" s="444" t="e">
        <f>#REF!-#REF!*10%</f>
        <v>#REF!</v>
      </c>
    </row>
    <row r="121" spans="1:12" customFormat="1" ht="15.6" customHeight="1" x14ac:dyDescent="0.25">
      <c r="A121" s="565"/>
      <c r="B121" s="568"/>
      <c r="C121" s="455"/>
      <c r="D121" s="582"/>
      <c r="E121" s="448"/>
      <c r="F121" s="93" t="s">
        <v>708</v>
      </c>
      <c r="G121" s="523" t="s">
        <v>390</v>
      </c>
      <c r="H121" s="523"/>
      <c r="I121" s="523"/>
      <c r="J121" s="523"/>
      <c r="K121" s="585"/>
      <c r="L121" s="444" t="e">
        <f>#REF!-#REF!*10%</f>
        <v>#REF!</v>
      </c>
    </row>
    <row r="122" spans="1:12" customFormat="1" ht="15.6" customHeight="1" x14ac:dyDescent="0.25">
      <c r="A122" s="565"/>
      <c r="B122" s="568"/>
      <c r="C122" s="455"/>
      <c r="D122" s="582"/>
      <c r="E122" s="448"/>
      <c r="F122" s="93" t="s">
        <v>377</v>
      </c>
      <c r="G122" s="523" t="s">
        <v>387</v>
      </c>
      <c r="H122" s="523"/>
      <c r="I122" s="523"/>
      <c r="J122" s="523"/>
      <c r="K122" s="585"/>
      <c r="L122" s="444" t="e">
        <f>#REF!-#REF!*10%</f>
        <v>#REF!</v>
      </c>
    </row>
    <row r="123" spans="1:12" customFormat="1" ht="15.6" customHeight="1" x14ac:dyDescent="0.25">
      <c r="A123" s="565"/>
      <c r="B123" s="568"/>
      <c r="C123" s="455"/>
      <c r="D123" s="582"/>
      <c r="E123" s="448"/>
      <c r="F123" s="93" t="s">
        <v>388</v>
      </c>
      <c r="G123" s="523" t="s">
        <v>393</v>
      </c>
      <c r="H123" s="523"/>
      <c r="I123" s="523"/>
      <c r="J123" s="523"/>
      <c r="K123" s="585"/>
      <c r="L123" s="444" t="e">
        <f>#REF!-#REF!*10%</f>
        <v>#REF!</v>
      </c>
    </row>
    <row r="124" spans="1:12" customFormat="1" ht="15.6" customHeight="1" x14ac:dyDescent="0.25">
      <c r="A124" s="565"/>
      <c r="B124" s="568"/>
      <c r="C124" s="455"/>
      <c r="D124" s="582"/>
      <c r="E124" s="448"/>
      <c r="F124" s="93" t="s">
        <v>562</v>
      </c>
      <c r="G124" s="523" t="s">
        <v>1024</v>
      </c>
      <c r="H124" s="523"/>
      <c r="I124" s="523"/>
      <c r="J124" s="523"/>
      <c r="K124" s="585"/>
      <c r="L124" s="444" t="e">
        <f>#REF!-#REF!*10%</f>
        <v>#REF!</v>
      </c>
    </row>
    <row r="125" spans="1:12" customFormat="1" ht="15.6" customHeight="1" x14ac:dyDescent="0.25">
      <c r="A125" s="565"/>
      <c r="B125" s="568"/>
      <c r="C125" s="455"/>
      <c r="D125" s="582"/>
      <c r="E125" s="448"/>
      <c r="F125" s="93" t="s">
        <v>570</v>
      </c>
      <c r="G125" s="523" t="s">
        <v>613</v>
      </c>
      <c r="H125" s="523"/>
      <c r="I125" s="523"/>
      <c r="J125" s="523"/>
      <c r="K125" s="585"/>
      <c r="L125" s="444" t="e">
        <f>#REF!-#REF!*10%</f>
        <v>#REF!</v>
      </c>
    </row>
    <row r="126" spans="1:12" customFormat="1" ht="15.6" customHeight="1" x14ac:dyDescent="0.25">
      <c r="A126" s="565"/>
      <c r="B126" s="568"/>
      <c r="C126" s="455"/>
      <c r="D126" s="582"/>
      <c r="E126" s="448"/>
      <c r="F126" s="111" t="s">
        <v>84</v>
      </c>
      <c r="G126" s="525">
        <v>2.5</v>
      </c>
      <c r="H126" s="525"/>
      <c r="I126" s="525"/>
      <c r="J126" s="525"/>
      <c r="K126" s="585"/>
      <c r="L126" s="444" t="e">
        <f>#REF!-#REF!*10%</f>
        <v>#REF!</v>
      </c>
    </row>
    <row r="127" spans="1:12" customFormat="1" ht="15.6" customHeight="1" x14ac:dyDescent="0.25">
      <c r="A127" s="565"/>
      <c r="B127" s="569"/>
      <c r="C127" s="455"/>
      <c r="D127" s="582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444" t="e">
        <f>#REF!-#REF!*10%</f>
        <v>#REF!</v>
      </c>
    </row>
    <row r="128" spans="1:12" customFormat="1" ht="15.6" customHeight="1" x14ac:dyDescent="0.25">
      <c r="A128" s="564">
        <v>5</v>
      </c>
      <c r="B128" s="567"/>
      <c r="C128" s="455" t="s">
        <v>455</v>
      </c>
      <c r="D128" s="582"/>
      <c r="E128" s="448"/>
      <c r="F128" s="110" t="s">
        <v>81</v>
      </c>
      <c r="G128" s="522" t="s">
        <v>10</v>
      </c>
      <c r="H128" s="522"/>
      <c r="I128" s="522"/>
      <c r="J128" s="522"/>
      <c r="K128" s="539">
        <v>3</v>
      </c>
      <c r="L128" s="498">
        <v>12555</v>
      </c>
    </row>
    <row r="129" spans="1:12" customFormat="1" ht="15.6" customHeight="1" x14ac:dyDescent="0.25">
      <c r="A129" s="565"/>
      <c r="B129" s="568"/>
      <c r="C129" s="455"/>
      <c r="D129" s="582"/>
      <c r="E129" s="448"/>
      <c r="F129" s="110" t="s">
        <v>80</v>
      </c>
      <c r="G129" s="469">
        <v>89</v>
      </c>
      <c r="H129" s="469"/>
      <c r="I129" s="469"/>
      <c r="J129" s="469"/>
      <c r="K129" s="583"/>
      <c r="L129" s="499"/>
    </row>
    <row r="130" spans="1:12" customFormat="1" ht="15.6" customHeight="1" x14ac:dyDescent="0.25">
      <c r="A130" s="565"/>
      <c r="B130" s="568"/>
      <c r="C130" s="455"/>
      <c r="D130" s="582"/>
      <c r="E130" s="448"/>
      <c r="F130" s="110" t="s">
        <v>8</v>
      </c>
      <c r="G130" s="240">
        <v>3000</v>
      </c>
      <c r="H130" s="241">
        <v>4000</v>
      </c>
      <c r="I130" s="312">
        <v>5000</v>
      </c>
      <c r="J130" s="242">
        <v>6000</v>
      </c>
      <c r="K130" s="583"/>
      <c r="L130" s="499"/>
    </row>
    <row r="131" spans="1:12" customFormat="1" ht="15.6" customHeight="1" x14ac:dyDescent="0.25">
      <c r="A131" s="565"/>
      <c r="B131" s="568"/>
      <c r="C131" s="455"/>
      <c r="D131" s="582"/>
      <c r="E131" s="448"/>
      <c r="F131" s="110" t="s">
        <v>817</v>
      </c>
      <c r="G131" s="243">
        <f>G129*114</f>
        <v>10146</v>
      </c>
      <c r="H131" s="244">
        <f>G129*128</f>
        <v>11392</v>
      </c>
      <c r="I131" s="313">
        <f>G129*143</f>
        <v>12727</v>
      </c>
      <c r="J131" s="245">
        <f>G129*148</f>
        <v>13172</v>
      </c>
      <c r="K131" s="583"/>
      <c r="L131" s="499"/>
    </row>
    <row r="132" spans="1:12" customFormat="1" ht="15.6" customHeight="1" x14ac:dyDescent="0.25">
      <c r="A132" s="565"/>
      <c r="B132" s="568"/>
      <c r="C132" s="455"/>
      <c r="D132" s="582"/>
      <c r="E132" s="448"/>
      <c r="F132" s="110" t="s">
        <v>1269</v>
      </c>
      <c r="G132" s="451">
        <v>0.98</v>
      </c>
      <c r="H132" s="451"/>
      <c r="I132" s="451"/>
      <c r="J132" s="451"/>
      <c r="K132" s="583"/>
      <c r="L132" s="499"/>
    </row>
    <row r="133" spans="1:12" customFormat="1" ht="15.6" customHeight="1" x14ac:dyDescent="0.25">
      <c r="A133" s="565"/>
      <c r="B133" s="568"/>
      <c r="C133" s="455"/>
      <c r="D133" s="582"/>
      <c r="E133" s="448"/>
      <c r="F133" s="93" t="s">
        <v>699</v>
      </c>
      <c r="G133" s="523" t="s">
        <v>700</v>
      </c>
      <c r="H133" s="523"/>
      <c r="I133" s="523"/>
      <c r="J133" s="523"/>
      <c r="K133" s="583"/>
      <c r="L133" s="499"/>
    </row>
    <row r="134" spans="1:12" customFormat="1" ht="15.6" customHeight="1" x14ac:dyDescent="0.25">
      <c r="A134" s="565"/>
      <c r="B134" s="568"/>
      <c r="C134" s="455"/>
      <c r="D134" s="582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499"/>
    </row>
    <row r="135" spans="1:12" customFormat="1" ht="15.6" customHeight="1" x14ac:dyDescent="0.25">
      <c r="A135" s="565"/>
      <c r="B135" s="568"/>
      <c r="C135" s="455"/>
      <c r="D135" s="582"/>
      <c r="E135" s="448"/>
      <c r="F135" s="110" t="s">
        <v>83</v>
      </c>
      <c r="G135" s="522">
        <v>67</v>
      </c>
      <c r="H135" s="522"/>
      <c r="I135" s="522"/>
      <c r="J135" s="522"/>
      <c r="K135" s="583"/>
      <c r="L135" s="499"/>
    </row>
    <row r="136" spans="1:12" customFormat="1" ht="15.6" customHeight="1" x14ac:dyDescent="0.25">
      <c r="A136" s="565"/>
      <c r="B136" s="568"/>
      <c r="C136" s="455"/>
      <c r="D136" s="582"/>
      <c r="E136" s="448"/>
      <c r="F136" s="110" t="s">
        <v>396</v>
      </c>
      <c r="G136" s="524" t="s">
        <v>397</v>
      </c>
      <c r="H136" s="524"/>
      <c r="I136" s="524"/>
      <c r="J136" s="524"/>
      <c r="K136" s="583"/>
      <c r="L136" s="499"/>
    </row>
    <row r="137" spans="1:12" customFormat="1" ht="15.6" customHeight="1" x14ac:dyDescent="0.25">
      <c r="A137" s="565"/>
      <c r="B137" s="568"/>
      <c r="C137" s="455"/>
      <c r="D137" s="582"/>
      <c r="E137" s="448"/>
      <c r="F137" s="110" t="s">
        <v>3</v>
      </c>
      <c r="G137" s="522" t="s">
        <v>11</v>
      </c>
      <c r="H137" s="522"/>
      <c r="I137" s="522"/>
      <c r="J137" s="522"/>
      <c r="K137" s="583"/>
      <c r="L137" s="499"/>
    </row>
    <row r="138" spans="1:12" customFormat="1" ht="15.6" customHeight="1" x14ac:dyDescent="0.25">
      <c r="A138" s="565"/>
      <c r="B138" s="568"/>
      <c r="C138" s="455"/>
      <c r="D138" s="582"/>
      <c r="E138" s="448"/>
      <c r="F138" s="93" t="s">
        <v>379</v>
      </c>
      <c r="G138" s="523" t="s">
        <v>380</v>
      </c>
      <c r="H138" s="523"/>
      <c r="I138" s="523"/>
      <c r="J138" s="523"/>
      <c r="K138" s="583"/>
      <c r="L138" s="499"/>
    </row>
    <row r="139" spans="1:12" customFormat="1" ht="15.6" customHeight="1" x14ac:dyDescent="0.25">
      <c r="A139" s="565"/>
      <c r="B139" s="568"/>
      <c r="C139" s="455"/>
      <c r="D139" s="582"/>
      <c r="E139" s="448"/>
      <c r="F139" s="93" t="s">
        <v>701</v>
      </c>
      <c r="G139" s="523">
        <v>100000</v>
      </c>
      <c r="H139" s="523"/>
      <c r="I139" s="523"/>
      <c r="J139" s="523"/>
      <c r="K139" s="583"/>
      <c r="L139" s="499"/>
    </row>
    <row r="140" spans="1:12" customFormat="1" ht="15.6" customHeight="1" x14ac:dyDescent="0.25">
      <c r="A140" s="565"/>
      <c r="B140" s="568"/>
      <c r="C140" s="455"/>
      <c r="D140" s="582"/>
      <c r="E140" s="448"/>
      <c r="F140" s="93" t="s">
        <v>257</v>
      </c>
      <c r="G140" s="523" t="s">
        <v>391</v>
      </c>
      <c r="H140" s="523"/>
      <c r="I140" s="523"/>
      <c r="J140" s="523"/>
      <c r="K140" s="583"/>
      <c r="L140" s="499"/>
    </row>
    <row r="141" spans="1:12" customFormat="1" ht="15.6" customHeight="1" x14ac:dyDescent="0.25">
      <c r="A141" s="565"/>
      <c r="B141" s="568"/>
      <c r="C141" s="455"/>
      <c r="D141" s="582"/>
      <c r="E141" s="448"/>
      <c r="F141" s="93" t="s">
        <v>376</v>
      </c>
      <c r="G141" s="523" t="s">
        <v>557</v>
      </c>
      <c r="H141" s="523"/>
      <c r="I141" s="523"/>
      <c r="J141" s="523"/>
      <c r="K141" s="583"/>
      <c r="L141" s="499"/>
    </row>
    <row r="142" spans="1:12" customFormat="1" ht="15.6" customHeight="1" x14ac:dyDescent="0.25">
      <c r="A142" s="565"/>
      <c r="B142" s="568"/>
      <c r="C142" s="455"/>
      <c r="D142" s="582"/>
      <c r="E142" s="448"/>
      <c r="F142" s="93" t="s">
        <v>702</v>
      </c>
      <c r="G142" s="523" t="s">
        <v>703</v>
      </c>
      <c r="H142" s="523"/>
      <c r="I142" s="523"/>
      <c r="J142" s="523"/>
      <c r="K142" s="583"/>
      <c r="L142" s="499"/>
    </row>
    <row r="143" spans="1:12" customFormat="1" ht="15.6" customHeight="1" x14ac:dyDescent="0.25">
      <c r="A143" s="565"/>
      <c r="B143" s="568"/>
      <c r="C143" s="455"/>
      <c r="D143" s="582"/>
      <c r="E143" s="448"/>
      <c r="F143" s="93" t="s">
        <v>381</v>
      </c>
      <c r="G143" s="523" t="s">
        <v>382</v>
      </c>
      <c r="H143" s="523"/>
      <c r="I143" s="523"/>
      <c r="J143" s="523"/>
      <c r="K143" s="583"/>
      <c r="L143" s="500"/>
    </row>
    <row r="144" spans="1:12" customFormat="1" ht="15.6" customHeight="1" x14ac:dyDescent="0.25">
      <c r="A144" s="565"/>
      <c r="B144" s="568"/>
      <c r="C144" s="455"/>
      <c r="D144" s="582"/>
      <c r="E144" s="448"/>
      <c r="F144" s="94" t="s">
        <v>358</v>
      </c>
      <c r="G144" s="523" t="s">
        <v>900</v>
      </c>
      <c r="H144" s="523"/>
      <c r="I144" s="523"/>
      <c r="J144" s="523"/>
      <c r="K144" s="584">
        <v>5</v>
      </c>
      <c r="L144" s="443">
        <v>13434</v>
      </c>
    </row>
    <row r="145" spans="1:12" customFormat="1" ht="15.6" customHeight="1" x14ac:dyDescent="0.25">
      <c r="A145" s="565"/>
      <c r="B145" s="568"/>
      <c r="C145" s="455"/>
      <c r="D145" s="582"/>
      <c r="E145" s="448"/>
      <c r="F145" s="93" t="s">
        <v>383</v>
      </c>
      <c r="G145" s="523" t="s">
        <v>384</v>
      </c>
      <c r="H145" s="523"/>
      <c r="I145" s="523"/>
      <c r="J145" s="523"/>
      <c r="K145" s="585"/>
      <c r="L145" s="444" t="e">
        <f>#REF!-#REF!*10%</f>
        <v>#REF!</v>
      </c>
    </row>
    <row r="146" spans="1:12" customFormat="1" ht="15.6" customHeight="1" x14ac:dyDescent="0.25">
      <c r="A146" s="565"/>
      <c r="B146" s="568"/>
      <c r="C146" s="455"/>
      <c r="D146" s="582"/>
      <c r="E146" s="448"/>
      <c r="F146" s="93" t="s">
        <v>385</v>
      </c>
      <c r="G146" s="523" t="s">
        <v>386</v>
      </c>
      <c r="H146" s="523"/>
      <c r="I146" s="523"/>
      <c r="J146" s="523"/>
      <c r="K146" s="585"/>
      <c r="L146" s="444" t="e">
        <f>#REF!-#REF!*10%</f>
        <v>#REF!</v>
      </c>
    </row>
    <row r="147" spans="1:12" customFormat="1" ht="15.6" customHeight="1" x14ac:dyDescent="0.25">
      <c r="A147" s="565"/>
      <c r="B147" s="568"/>
      <c r="C147" s="455"/>
      <c r="D147" s="582"/>
      <c r="E147" s="448"/>
      <c r="F147" s="93" t="s">
        <v>389</v>
      </c>
      <c r="G147" s="523" t="s">
        <v>390</v>
      </c>
      <c r="H147" s="523"/>
      <c r="I147" s="523"/>
      <c r="J147" s="523"/>
      <c r="K147" s="585"/>
      <c r="L147" s="444" t="e">
        <f>#REF!-#REF!*10%</f>
        <v>#REF!</v>
      </c>
    </row>
    <row r="148" spans="1:12" customFormat="1" ht="15.6" customHeight="1" x14ac:dyDescent="0.25">
      <c r="A148" s="565"/>
      <c r="B148" s="568"/>
      <c r="C148" s="455"/>
      <c r="D148" s="582"/>
      <c r="E148" s="448"/>
      <c r="F148" s="93" t="s">
        <v>704</v>
      </c>
      <c r="G148" s="523" t="s">
        <v>705</v>
      </c>
      <c r="H148" s="523"/>
      <c r="I148" s="523"/>
      <c r="J148" s="523"/>
      <c r="K148" s="585"/>
      <c r="L148" s="444" t="e">
        <f>#REF!-#REF!*10%</f>
        <v>#REF!</v>
      </c>
    </row>
    <row r="149" spans="1:12" customFormat="1" ht="15.6" customHeight="1" x14ac:dyDescent="0.25">
      <c r="A149" s="565"/>
      <c r="B149" s="568"/>
      <c r="C149" s="455"/>
      <c r="D149" s="582"/>
      <c r="E149" s="448"/>
      <c r="F149" s="93" t="s">
        <v>706</v>
      </c>
      <c r="G149" s="523" t="s">
        <v>390</v>
      </c>
      <c r="H149" s="523"/>
      <c r="I149" s="523"/>
      <c r="J149" s="523"/>
      <c r="K149" s="585"/>
      <c r="L149" s="444" t="e">
        <f>#REF!-#REF!*10%</f>
        <v>#REF!</v>
      </c>
    </row>
    <row r="150" spans="1:12" customFormat="1" ht="15.6" customHeight="1" x14ac:dyDescent="0.25">
      <c r="A150" s="565"/>
      <c r="B150" s="568"/>
      <c r="C150" s="455"/>
      <c r="D150" s="582"/>
      <c r="E150" s="448"/>
      <c r="F150" s="93" t="s">
        <v>1271</v>
      </c>
      <c r="G150" s="523" t="s">
        <v>390</v>
      </c>
      <c r="H150" s="523"/>
      <c r="I150" s="523"/>
      <c r="J150" s="523"/>
      <c r="K150" s="585"/>
      <c r="L150" s="444" t="e">
        <f>#REF!-#REF!*10%</f>
        <v>#REF!</v>
      </c>
    </row>
    <row r="151" spans="1:12" customFormat="1" ht="15.6" customHeight="1" x14ac:dyDescent="0.25">
      <c r="A151" s="565"/>
      <c r="B151" s="568"/>
      <c r="C151" s="455"/>
      <c r="D151" s="582"/>
      <c r="E151" s="448"/>
      <c r="F151" s="93" t="s">
        <v>707</v>
      </c>
      <c r="G151" s="523" t="s">
        <v>1270</v>
      </c>
      <c r="H151" s="523"/>
      <c r="I151" s="523"/>
      <c r="J151" s="523"/>
      <c r="K151" s="585"/>
      <c r="L151" s="444" t="e">
        <f>#REF!-#REF!*10%</f>
        <v>#REF!</v>
      </c>
    </row>
    <row r="152" spans="1:12" customFormat="1" ht="15.6" customHeight="1" x14ac:dyDescent="0.25">
      <c r="A152" s="565"/>
      <c r="B152" s="568"/>
      <c r="C152" s="455"/>
      <c r="D152" s="582"/>
      <c r="E152" s="448"/>
      <c r="F152" s="93" t="s">
        <v>708</v>
      </c>
      <c r="G152" s="523" t="s">
        <v>390</v>
      </c>
      <c r="H152" s="523"/>
      <c r="I152" s="523"/>
      <c r="J152" s="523"/>
      <c r="K152" s="585"/>
      <c r="L152" s="444" t="e">
        <f>#REF!-#REF!*10%</f>
        <v>#REF!</v>
      </c>
    </row>
    <row r="153" spans="1:12" customFormat="1" ht="15.6" customHeight="1" x14ac:dyDescent="0.25">
      <c r="A153" s="565"/>
      <c r="B153" s="568"/>
      <c r="C153" s="455"/>
      <c r="D153" s="582"/>
      <c r="E153" s="448"/>
      <c r="F153" s="93" t="s">
        <v>377</v>
      </c>
      <c r="G153" s="523" t="s">
        <v>387</v>
      </c>
      <c r="H153" s="523"/>
      <c r="I153" s="523"/>
      <c r="J153" s="523"/>
      <c r="K153" s="585"/>
      <c r="L153" s="444" t="e">
        <f>#REF!-#REF!*10%</f>
        <v>#REF!</v>
      </c>
    </row>
    <row r="154" spans="1:12" customFormat="1" ht="15.6" customHeight="1" x14ac:dyDescent="0.25">
      <c r="A154" s="565"/>
      <c r="B154" s="568"/>
      <c r="C154" s="455"/>
      <c r="D154" s="582"/>
      <c r="E154" s="448"/>
      <c r="F154" s="93" t="s">
        <v>388</v>
      </c>
      <c r="G154" s="523" t="s">
        <v>393</v>
      </c>
      <c r="H154" s="523"/>
      <c r="I154" s="523"/>
      <c r="J154" s="523"/>
      <c r="K154" s="585"/>
      <c r="L154" s="444" t="e">
        <f>#REF!-#REF!*10%</f>
        <v>#REF!</v>
      </c>
    </row>
    <row r="155" spans="1:12" customFormat="1" ht="15.6" customHeight="1" x14ac:dyDescent="0.25">
      <c r="A155" s="565"/>
      <c r="B155" s="568"/>
      <c r="C155" s="455"/>
      <c r="D155" s="582"/>
      <c r="E155" s="448"/>
      <c r="F155" s="93" t="s">
        <v>562</v>
      </c>
      <c r="G155" s="523" t="s">
        <v>1024</v>
      </c>
      <c r="H155" s="523"/>
      <c r="I155" s="523"/>
      <c r="J155" s="523"/>
      <c r="K155" s="585"/>
      <c r="L155" s="444" t="e">
        <f>#REF!-#REF!*10%</f>
        <v>#REF!</v>
      </c>
    </row>
    <row r="156" spans="1:12" customFormat="1" ht="15.6" customHeight="1" x14ac:dyDescent="0.25">
      <c r="A156" s="565"/>
      <c r="B156" s="568"/>
      <c r="C156" s="455"/>
      <c r="D156" s="582"/>
      <c r="E156" s="448"/>
      <c r="F156" s="93" t="s">
        <v>570</v>
      </c>
      <c r="G156" s="523" t="s">
        <v>613</v>
      </c>
      <c r="H156" s="523"/>
      <c r="I156" s="523"/>
      <c r="J156" s="523"/>
      <c r="K156" s="585"/>
      <c r="L156" s="444" t="e">
        <f>#REF!-#REF!*10%</f>
        <v>#REF!</v>
      </c>
    </row>
    <row r="157" spans="1:12" customFormat="1" ht="15.6" customHeight="1" x14ac:dyDescent="0.25">
      <c r="A157" s="565"/>
      <c r="B157" s="568"/>
      <c r="C157" s="455"/>
      <c r="D157" s="582"/>
      <c r="E157" s="448"/>
      <c r="F157" s="111" t="s">
        <v>84</v>
      </c>
      <c r="G157" s="525">
        <v>2.8</v>
      </c>
      <c r="H157" s="525"/>
      <c r="I157" s="525"/>
      <c r="J157" s="525"/>
      <c r="K157" s="585"/>
      <c r="L157" s="444" t="e">
        <f>#REF!-#REF!*10%</f>
        <v>#REF!</v>
      </c>
    </row>
    <row r="158" spans="1:12" customFormat="1" ht="15.6" customHeight="1" x14ac:dyDescent="0.25">
      <c r="A158" s="565"/>
      <c r="B158" s="569"/>
      <c r="C158" s="455"/>
      <c r="D158" s="582"/>
      <c r="E158" s="448"/>
      <c r="F158" s="136" t="s">
        <v>1016</v>
      </c>
      <c r="G158" s="454">
        <v>5</v>
      </c>
      <c r="H158" s="454"/>
      <c r="I158" s="454"/>
      <c r="J158" s="454"/>
      <c r="K158" s="585"/>
      <c r="L158" s="444" t="e">
        <f>#REF!-#REF!*10%</f>
        <v>#REF!</v>
      </c>
    </row>
    <row r="159" spans="1:12" customFormat="1" ht="15.6" customHeight="1" x14ac:dyDescent="0.25">
      <c r="A159" s="564">
        <v>6</v>
      </c>
      <c r="B159" s="567"/>
      <c r="C159" s="455" t="s">
        <v>456</v>
      </c>
      <c r="D159" s="582"/>
      <c r="E159" s="448"/>
      <c r="F159" s="110" t="s">
        <v>81</v>
      </c>
      <c r="G159" s="522" t="s">
        <v>10</v>
      </c>
      <c r="H159" s="522"/>
      <c r="I159" s="522"/>
      <c r="J159" s="522"/>
      <c r="K159" s="539">
        <v>3</v>
      </c>
      <c r="L159" s="498">
        <v>14175</v>
      </c>
    </row>
    <row r="160" spans="1:12" customFormat="1" ht="15.6" customHeight="1" x14ac:dyDescent="0.25">
      <c r="A160" s="565"/>
      <c r="B160" s="568"/>
      <c r="C160" s="455"/>
      <c r="D160" s="582"/>
      <c r="E160" s="448"/>
      <c r="F160" s="110" t="s">
        <v>80</v>
      </c>
      <c r="G160" s="469">
        <v>104</v>
      </c>
      <c r="H160" s="469"/>
      <c r="I160" s="469"/>
      <c r="J160" s="469"/>
      <c r="K160" s="583"/>
      <c r="L160" s="499"/>
    </row>
    <row r="161" spans="1:12" customFormat="1" ht="15.6" customHeight="1" x14ac:dyDescent="0.25">
      <c r="A161" s="565"/>
      <c r="B161" s="568"/>
      <c r="C161" s="455"/>
      <c r="D161" s="582"/>
      <c r="E161" s="448"/>
      <c r="F161" s="110" t="s">
        <v>8</v>
      </c>
      <c r="G161" s="240">
        <v>3000</v>
      </c>
      <c r="H161" s="241">
        <v>4000</v>
      </c>
      <c r="I161" s="312">
        <v>5000</v>
      </c>
      <c r="J161" s="242">
        <v>6000</v>
      </c>
      <c r="K161" s="583"/>
      <c r="L161" s="499"/>
    </row>
    <row r="162" spans="1:12" customFormat="1" ht="15.6" customHeight="1" x14ac:dyDescent="0.25">
      <c r="A162" s="565"/>
      <c r="B162" s="568"/>
      <c r="C162" s="455"/>
      <c r="D162" s="582"/>
      <c r="E162" s="448"/>
      <c r="F162" s="110" t="s">
        <v>817</v>
      </c>
      <c r="G162" s="243">
        <f>G160*114</f>
        <v>11856</v>
      </c>
      <c r="H162" s="244">
        <f>G160*128</f>
        <v>13312</v>
      </c>
      <c r="I162" s="313">
        <f>G160*143</f>
        <v>14872</v>
      </c>
      <c r="J162" s="245">
        <f>G160*148</f>
        <v>15392</v>
      </c>
      <c r="K162" s="583"/>
      <c r="L162" s="499"/>
    </row>
    <row r="163" spans="1:12" customFormat="1" ht="15.6" customHeight="1" x14ac:dyDescent="0.25">
      <c r="A163" s="565"/>
      <c r="B163" s="568"/>
      <c r="C163" s="455"/>
      <c r="D163" s="582"/>
      <c r="E163" s="448"/>
      <c r="F163" s="110" t="s">
        <v>1269</v>
      </c>
      <c r="G163" s="451">
        <v>0.98</v>
      </c>
      <c r="H163" s="451"/>
      <c r="I163" s="451"/>
      <c r="J163" s="451"/>
      <c r="K163" s="583"/>
      <c r="L163" s="499"/>
    </row>
    <row r="164" spans="1:12" customFormat="1" ht="15.6" customHeight="1" x14ac:dyDescent="0.25">
      <c r="A164" s="565"/>
      <c r="B164" s="568"/>
      <c r="C164" s="455"/>
      <c r="D164" s="582"/>
      <c r="E164" s="448"/>
      <c r="F164" s="93" t="s">
        <v>699</v>
      </c>
      <c r="G164" s="523" t="s">
        <v>700</v>
      </c>
      <c r="H164" s="523"/>
      <c r="I164" s="523"/>
      <c r="J164" s="523"/>
      <c r="K164" s="583"/>
      <c r="L164" s="499"/>
    </row>
    <row r="165" spans="1:12" customFormat="1" ht="15.6" customHeight="1" x14ac:dyDescent="0.25">
      <c r="A165" s="565"/>
      <c r="B165" s="568"/>
      <c r="C165" s="455"/>
      <c r="D165" s="582"/>
      <c r="E165" s="448"/>
      <c r="F165" s="93" t="s">
        <v>1181</v>
      </c>
      <c r="G165" s="462" t="s">
        <v>1179</v>
      </c>
      <c r="H165" s="463"/>
      <c r="I165" s="463"/>
      <c r="J165" s="464"/>
      <c r="K165" s="583"/>
      <c r="L165" s="499"/>
    </row>
    <row r="166" spans="1:12" customFormat="1" ht="15.6" customHeight="1" x14ac:dyDescent="0.25">
      <c r="A166" s="565"/>
      <c r="B166" s="568"/>
      <c r="C166" s="455"/>
      <c r="D166" s="582"/>
      <c r="E166" s="448"/>
      <c r="F166" s="110" t="s">
        <v>83</v>
      </c>
      <c r="G166" s="522">
        <v>67</v>
      </c>
      <c r="H166" s="522"/>
      <c r="I166" s="522"/>
      <c r="J166" s="522"/>
      <c r="K166" s="583"/>
      <c r="L166" s="499"/>
    </row>
    <row r="167" spans="1:12" customFormat="1" ht="15.6" customHeight="1" x14ac:dyDescent="0.25">
      <c r="A167" s="565"/>
      <c r="B167" s="568"/>
      <c r="C167" s="455"/>
      <c r="D167" s="582"/>
      <c r="E167" s="448"/>
      <c r="F167" s="110" t="s">
        <v>396</v>
      </c>
      <c r="G167" s="524" t="s">
        <v>397</v>
      </c>
      <c r="H167" s="524"/>
      <c r="I167" s="524"/>
      <c r="J167" s="524"/>
      <c r="K167" s="583"/>
      <c r="L167" s="499"/>
    </row>
    <row r="168" spans="1:12" customFormat="1" ht="15.6" customHeight="1" x14ac:dyDescent="0.25">
      <c r="A168" s="565"/>
      <c r="B168" s="568"/>
      <c r="C168" s="455"/>
      <c r="D168" s="582"/>
      <c r="E168" s="448"/>
      <c r="F168" s="110" t="s">
        <v>3</v>
      </c>
      <c r="G168" s="522" t="s">
        <v>14</v>
      </c>
      <c r="H168" s="522"/>
      <c r="I168" s="522"/>
      <c r="J168" s="522"/>
      <c r="K168" s="583"/>
      <c r="L168" s="499"/>
    </row>
    <row r="169" spans="1:12" customFormat="1" ht="15.6" customHeight="1" x14ac:dyDescent="0.25">
      <c r="A169" s="565"/>
      <c r="B169" s="568"/>
      <c r="C169" s="455"/>
      <c r="D169" s="582"/>
      <c r="E169" s="448"/>
      <c r="F169" s="93" t="s">
        <v>379</v>
      </c>
      <c r="G169" s="523" t="s">
        <v>380</v>
      </c>
      <c r="H169" s="523"/>
      <c r="I169" s="523"/>
      <c r="J169" s="523"/>
      <c r="K169" s="583"/>
      <c r="L169" s="499"/>
    </row>
    <row r="170" spans="1:12" customFormat="1" ht="15.6" customHeight="1" x14ac:dyDescent="0.25">
      <c r="A170" s="565"/>
      <c r="B170" s="568"/>
      <c r="C170" s="455"/>
      <c r="D170" s="582"/>
      <c r="E170" s="448"/>
      <c r="F170" s="93" t="s">
        <v>701</v>
      </c>
      <c r="G170" s="523">
        <v>100000</v>
      </c>
      <c r="H170" s="523"/>
      <c r="I170" s="523"/>
      <c r="J170" s="523"/>
      <c r="K170" s="583"/>
      <c r="L170" s="499"/>
    </row>
    <row r="171" spans="1:12" customFormat="1" ht="15.6" customHeight="1" x14ac:dyDescent="0.25">
      <c r="A171" s="565"/>
      <c r="B171" s="568"/>
      <c r="C171" s="455"/>
      <c r="D171" s="582"/>
      <c r="E171" s="448"/>
      <c r="F171" s="93" t="s">
        <v>257</v>
      </c>
      <c r="G171" s="523" t="s">
        <v>391</v>
      </c>
      <c r="H171" s="523"/>
      <c r="I171" s="523"/>
      <c r="J171" s="523"/>
      <c r="K171" s="583"/>
      <c r="L171" s="499"/>
    </row>
    <row r="172" spans="1:12" customFormat="1" ht="15.6" customHeight="1" x14ac:dyDescent="0.25">
      <c r="A172" s="565"/>
      <c r="B172" s="568"/>
      <c r="C172" s="455"/>
      <c r="D172" s="582"/>
      <c r="E172" s="448"/>
      <c r="F172" s="93" t="s">
        <v>376</v>
      </c>
      <c r="G172" s="523" t="s">
        <v>557</v>
      </c>
      <c r="H172" s="523"/>
      <c r="I172" s="523"/>
      <c r="J172" s="523"/>
      <c r="K172" s="583"/>
      <c r="L172" s="499"/>
    </row>
    <row r="173" spans="1:12" customFormat="1" ht="15.6" customHeight="1" x14ac:dyDescent="0.25">
      <c r="A173" s="565"/>
      <c r="B173" s="568"/>
      <c r="C173" s="455"/>
      <c r="D173" s="582"/>
      <c r="E173" s="448"/>
      <c r="F173" s="93" t="s">
        <v>702</v>
      </c>
      <c r="G173" s="523" t="s">
        <v>703</v>
      </c>
      <c r="H173" s="523"/>
      <c r="I173" s="523"/>
      <c r="J173" s="523"/>
      <c r="K173" s="583"/>
      <c r="L173" s="499"/>
    </row>
    <row r="174" spans="1:12" customFormat="1" ht="15.6" customHeight="1" x14ac:dyDescent="0.25">
      <c r="A174" s="565"/>
      <c r="B174" s="568"/>
      <c r="C174" s="455"/>
      <c r="D174" s="582"/>
      <c r="E174" s="448"/>
      <c r="F174" s="93" t="s">
        <v>381</v>
      </c>
      <c r="G174" s="523" t="s">
        <v>382</v>
      </c>
      <c r="H174" s="523"/>
      <c r="I174" s="523"/>
      <c r="J174" s="523"/>
      <c r="K174" s="583"/>
      <c r="L174" s="500"/>
    </row>
    <row r="175" spans="1:12" customFormat="1" ht="15.6" customHeight="1" x14ac:dyDescent="0.25">
      <c r="A175" s="565"/>
      <c r="B175" s="568"/>
      <c r="C175" s="455"/>
      <c r="D175" s="582"/>
      <c r="E175" s="448"/>
      <c r="F175" s="94" t="s">
        <v>358</v>
      </c>
      <c r="G175" s="523" t="s">
        <v>900</v>
      </c>
      <c r="H175" s="523"/>
      <c r="I175" s="523"/>
      <c r="J175" s="523"/>
      <c r="K175" s="584">
        <v>5</v>
      </c>
      <c r="L175" s="443">
        <v>15167</v>
      </c>
    </row>
    <row r="176" spans="1:12" customFormat="1" ht="15.6" customHeight="1" x14ac:dyDescent="0.25">
      <c r="A176" s="565"/>
      <c r="B176" s="568"/>
      <c r="C176" s="455"/>
      <c r="D176" s="582"/>
      <c r="E176" s="448"/>
      <c r="F176" s="93" t="s">
        <v>383</v>
      </c>
      <c r="G176" s="523" t="s">
        <v>384</v>
      </c>
      <c r="H176" s="523"/>
      <c r="I176" s="523"/>
      <c r="J176" s="523"/>
      <c r="K176" s="585"/>
      <c r="L176" s="444" t="e">
        <f>#REF!-#REF!*10%</f>
        <v>#REF!</v>
      </c>
    </row>
    <row r="177" spans="1:12" customFormat="1" ht="15.6" customHeight="1" x14ac:dyDescent="0.25">
      <c r="A177" s="565"/>
      <c r="B177" s="568"/>
      <c r="C177" s="455"/>
      <c r="D177" s="582"/>
      <c r="E177" s="448"/>
      <c r="F177" s="93" t="s">
        <v>385</v>
      </c>
      <c r="G177" s="523" t="s">
        <v>386</v>
      </c>
      <c r="H177" s="523"/>
      <c r="I177" s="523"/>
      <c r="J177" s="523"/>
      <c r="K177" s="585"/>
      <c r="L177" s="444" t="e">
        <f>#REF!-#REF!*10%</f>
        <v>#REF!</v>
      </c>
    </row>
    <row r="178" spans="1:12" customFormat="1" ht="15.6" customHeight="1" x14ac:dyDescent="0.25">
      <c r="A178" s="565"/>
      <c r="B178" s="568"/>
      <c r="C178" s="455"/>
      <c r="D178" s="582"/>
      <c r="E178" s="448"/>
      <c r="F178" s="93" t="s">
        <v>389</v>
      </c>
      <c r="G178" s="523" t="s">
        <v>390</v>
      </c>
      <c r="H178" s="523"/>
      <c r="I178" s="523"/>
      <c r="J178" s="523"/>
      <c r="K178" s="585"/>
      <c r="L178" s="444" t="e">
        <f>#REF!-#REF!*10%</f>
        <v>#REF!</v>
      </c>
    </row>
    <row r="179" spans="1:12" customFormat="1" ht="15.6" customHeight="1" x14ac:dyDescent="0.25">
      <c r="A179" s="565"/>
      <c r="B179" s="568"/>
      <c r="C179" s="455"/>
      <c r="D179" s="582"/>
      <c r="E179" s="448"/>
      <c r="F179" s="93" t="s">
        <v>704</v>
      </c>
      <c r="G179" s="523" t="s">
        <v>705</v>
      </c>
      <c r="H179" s="523"/>
      <c r="I179" s="523"/>
      <c r="J179" s="523"/>
      <c r="K179" s="585"/>
      <c r="L179" s="444" t="e">
        <f>#REF!-#REF!*10%</f>
        <v>#REF!</v>
      </c>
    </row>
    <row r="180" spans="1:12" customFormat="1" ht="15.6" customHeight="1" x14ac:dyDescent="0.25">
      <c r="A180" s="565"/>
      <c r="B180" s="568"/>
      <c r="C180" s="455"/>
      <c r="D180" s="582"/>
      <c r="E180" s="448"/>
      <c r="F180" s="93" t="s">
        <v>706</v>
      </c>
      <c r="G180" s="523" t="s">
        <v>390</v>
      </c>
      <c r="H180" s="523"/>
      <c r="I180" s="523"/>
      <c r="J180" s="523"/>
      <c r="K180" s="585"/>
      <c r="L180" s="444" t="e">
        <f>#REF!-#REF!*10%</f>
        <v>#REF!</v>
      </c>
    </row>
    <row r="181" spans="1:12" customFormat="1" ht="15.6" customHeight="1" x14ac:dyDescent="0.25">
      <c r="A181" s="565"/>
      <c r="B181" s="568"/>
      <c r="C181" s="455"/>
      <c r="D181" s="582"/>
      <c r="E181" s="448"/>
      <c r="F181" s="93" t="s">
        <v>1271</v>
      </c>
      <c r="G181" s="523" t="s">
        <v>390</v>
      </c>
      <c r="H181" s="523"/>
      <c r="I181" s="523"/>
      <c r="J181" s="523"/>
      <c r="K181" s="585"/>
      <c r="L181" s="444" t="e">
        <f>#REF!-#REF!*10%</f>
        <v>#REF!</v>
      </c>
    </row>
    <row r="182" spans="1:12" customFormat="1" ht="15.6" customHeight="1" x14ac:dyDescent="0.25">
      <c r="A182" s="565"/>
      <c r="B182" s="568"/>
      <c r="C182" s="455"/>
      <c r="D182" s="582"/>
      <c r="E182" s="448"/>
      <c r="F182" s="93" t="s">
        <v>707</v>
      </c>
      <c r="G182" s="523" t="s">
        <v>911</v>
      </c>
      <c r="H182" s="523"/>
      <c r="I182" s="523"/>
      <c r="J182" s="523"/>
      <c r="K182" s="585"/>
      <c r="L182" s="444" t="e">
        <f>#REF!-#REF!*10%</f>
        <v>#REF!</v>
      </c>
    </row>
    <row r="183" spans="1:12" customFormat="1" ht="15.6" customHeight="1" x14ac:dyDescent="0.25">
      <c r="A183" s="565"/>
      <c r="B183" s="568"/>
      <c r="C183" s="455"/>
      <c r="D183" s="582"/>
      <c r="E183" s="448"/>
      <c r="F183" s="93" t="s">
        <v>708</v>
      </c>
      <c r="G183" s="523" t="s">
        <v>390</v>
      </c>
      <c r="H183" s="523"/>
      <c r="I183" s="523"/>
      <c r="J183" s="523"/>
      <c r="K183" s="585"/>
      <c r="L183" s="444" t="e">
        <f>#REF!-#REF!*10%</f>
        <v>#REF!</v>
      </c>
    </row>
    <row r="184" spans="1:12" customFormat="1" ht="15.6" customHeight="1" x14ac:dyDescent="0.25">
      <c r="A184" s="565"/>
      <c r="B184" s="568"/>
      <c r="C184" s="455"/>
      <c r="D184" s="582"/>
      <c r="E184" s="448"/>
      <c r="F184" s="93" t="s">
        <v>377</v>
      </c>
      <c r="G184" s="523" t="s">
        <v>387</v>
      </c>
      <c r="H184" s="523"/>
      <c r="I184" s="523"/>
      <c r="J184" s="523"/>
      <c r="K184" s="585"/>
      <c r="L184" s="444" t="e">
        <f>#REF!-#REF!*10%</f>
        <v>#REF!</v>
      </c>
    </row>
    <row r="185" spans="1:12" customFormat="1" ht="15.6" customHeight="1" x14ac:dyDescent="0.25">
      <c r="A185" s="565"/>
      <c r="B185" s="568"/>
      <c r="C185" s="455"/>
      <c r="D185" s="582"/>
      <c r="E185" s="448"/>
      <c r="F185" s="93" t="s">
        <v>388</v>
      </c>
      <c r="G185" s="523" t="s">
        <v>393</v>
      </c>
      <c r="H185" s="523"/>
      <c r="I185" s="523"/>
      <c r="J185" s="523"/>
      <c r="K185" s="585"/>
      <c r="L185" s="444" t="e">
        <f>#REF!-#REF!*10%</f>
        <v>#REF!</v>
      </c>
    </row>
    <row r="186" spans="1:12" customFormat="1" ht="15.6" customHeight="1" x14ac:dyDescent="0.25">
      <c r="A186" s="565"/>
      <c r="B186" s="568"/>
      <c r="C186" s="455"/>
      <c r="D186" s="582"/>
      <c r="E186" s="448"/>
      <c r="F186" s="93" t="s">
        <v>562</v>
      </c>
      <c r="G186" s="523" t="s">
        <v>1024</v>
      </c>
      <c r="H186" s="523"/>
      <c r="I186" s="523"/>
      <c r="J186" s="523"/>
      <c r="K186" s="585"/>
      <c r="L186" s="444" t="e">
        <f>#REF!-#REF!*10%</f>
        <v>#REF!</v>
      </c>
    </row>
    <row r="187" spans="1:12" customFormat="1" ht="15.6" customHeight="1" x14ac:dyDescent="0.25">
      <c r="A187" s="565"/>
      <c r="B187" s="568"/>
      <c r="C187" s="455"/>
      <c r="D187" s="582"/>
      <c r="E187" s="448"/>
      <c r="F187" s="93" t="s">
        <v>570</v>
      </c>
      <c r="G187" s="523" t="s">
        <v>613</v>
      </c>
      <c r="H187" s="523"/>
      <c r="I187" s="523"/>
      <c r="J187" s="523"/>
      <c r="K187" s="585"/>
      <c r="L187" s="444" t="e">
        <f>#REF!-#REF!*10%</f>
        <v>#REF!</v>
      </c>
    </row>
    <row r="188" spans="1:12" customFormat="1" ht="15.6" customHeight="1" x14ac:dyDescent="0.25">
      <c r="A188" s="565"/>
      <c r="B188" s="568"/>
      <c r="C188" s="455"/>
      <c r="D188" s="582"/>
      <c r="E188" s="448"/>
      <c r="F188" s="111" t="s">
        <v>84</v>
      </c>
      <c r="G188" s="525">
        <v>3.4</v>
      </c>
      <c r="H188" s="525"/>
      <c r="I188" s="525"/>
      <c r="J188" s="525"/>
      <c r="K188" s="585"/>
      <c r="L188" s="444" t="e">
        <f>#REF!-#REF!*10%</f>
        <v>#REF!</v>
      </c>
    </row>
    <row r="189" spans="1:12" customFormat="1" ht="15.6" customHeight="1" x14ac:dyDescent="0.25">
      <c r="A189" s="565"/>
      <c r="B189" s="569"/>
      <c r="C189" s="455"/>
      <c r="D189" s="582"/>
      <c r="E189" s="448"/>
      <c r="F189" s="136" t="s">
        <v>1016</v>
      </c>
      <c r="G189" s="454">
        <v>5</v>
      </c>
      <c r="H189" s="454"/>
      <c r="I189" s="454"/>
      <c r="J189" s="454"/>
      <c r="K189" s="585"/>
      <c r="L189" s="444" t="e">
        <f>#REF!-#REF!*10%</f>
        <v>#REF!</v>
      </c>
    </row>
    <row r="190" spans="1:12" customFormat="1" ht="15.6" customHeight="1" x14ac:dyDescent="0.25">
      <c r="A190" s="564">
        <v>7</v>
      </c>
      <c r="B190" s="567"/>
      <c r="C190" s="455" t="s">
        <v>457</v>
      </c>
      <c r="D190" s="582"/>
      <c r="E190" s="448"/>
      <c r="F190" s="110" t="s">
        <v>81</v>
      </c>
      <c r="G190" s="522" t="s">
        <v>10</v>
      </c>
      <c r="H190" s="522"/>
      <c r="I190" s="522"/>
      <c r="J190" s="522"/>
      <c r="K190" s="539">
        <v>3</v>
      </c>
      <c r="L190" s="498">
        <v>15188</v>
      </c>
    </row>
    <row r="191" spans="1:12" customFormat="1" ht="15.6" customHeight="1" x14ac:dyDescent="0.25">
      <c r="A191" s="565"/>
      <c r="B191" s="568"/>
      <c r="C191" s="455"/>
      <c r="D191" s="582"/>
      <c r="E191" s="448"/>
      <c r="F191" s="110" t="s">
        <v>80</v>
      </c>
      <c r="G191" s="469">
        <v>119</v>
      </c>
      <c r="H191" s="469"/>
      <c r="I191" s="469"/>
      <c r="J191" s="469"/>
      <c r="K191" s="583"/>
      <c r="L191" s="499"/>
    </row>
    <row r="192" spans="1:12" customFormat="1" ht="15.6" customHeight="1" x14ac:dyDescent="0.25">
      <c r="A192" s="565"/>
      <c r="B192" s="568"/>
      <c r="C192" s="455"/>
      <c r="D192" s="582"/>
      <c r="E192" s="448"/>
      <c r="F192" s="110" t="s">
        <v>8</v>
      </c>
      <c r="G192" s="240">
        <v>3000</v>
      </c>
      <c r="H192" s="241">
        <v>4000</v>
      </c>
      <c r="I192" s="312">
        <v>5000</v>
      </c>
      <c r="J192" s="242">
        <v>6000</v>
      </c>
      <c r="K192" s="583"/>
      <c r="L192" s="499"/>
    </row>
    <row r="193" spans="1:12" customFormat="1" ht="15.6" customHeight="1" x14ac:dyDescent="0.25">
      <c r="A193" s="565"/>
      <c r="B193" s="568"/>
      <c r="C193" s="455"/>
      <c r="D193" s="582"/>
      <c r="E193" s="448"/>
      <c r="F193" s="110" t="s">
        <v>817</v>
      </c>
      <c r="G193" s="243">
        <f>G191*114</f>
        <v>13566</v>
      </c>
      <c r="H193" s="244">
        <f>G191*128</f>
        <v>15232</v>
      </c>
      <c r="I193" s="313">
        <f>G191*143</f>
        <v>17017</v>
      </c>
      <c r="J193" s="245">
        <f>G191*148</f>
        <v>17612</v>
      </c>
      <c r="K193" s="583"/>
      <c r="L193" s="499"/>
    </row>
    <row r="194" spans="1:12" customFormat="1" ht="15.6" customHeight="1" x14ac:dyDescent="0.25">
      <c r="A194" s="565"/>
      <c r="B194" s="568"/>
      <c r="C194" s="455"/>
      <c r="D194" s="582"/>
      <c r="E194" s="448"/>
      <c r="F194" s="110" t="s">
        <v>1269</v>
      </c>
      <c r="G194" s="451">
        <v>0.98</v>
      </c>
      <c r="H194" s="451"/>
      <c r="I194" s="451"/>
      <c r="J194" s="451"/>
      <c r="K194" s="583"/>
      <c r="L194" s="499"/>
    </row>
    <row r="195" spans="1:12" customFormat="1" ht="15.6" customHeight="1" x14ac:dyDescent="0.25">
      <c r="A195" s="565"/>
      <c r="B195" s="568"/>
      <c r="C195" s="455"/>
      <c r="D195" s="582"/>
      <c r="E195" s="448"/>
      <c r="F195" s="93" t="s">
        <v>699</v>
      </c>
      <c r="G195" s="523" t="s">
        <v>700</v>
      </c>
      <c r="H195" s="523"/>
      <c r="I195" s="523"/>
      <c r="J195" s="523"/>
      <c r="K195" s="583"/>
      <c r="L195" s="499"/>
    </row>
    <row r="196" spans="1:12" customFormat="1" ht="15.6" customHeight="1" x14ac:dyDescent="0.25">
      <c r="A196" s="565"/>
      <c r="B196" s="568"/>
      <c r="C196" s="455"/>
      <c r="D196" s="582"/>
      <c r="E196" s="448"/>
      <c r="F196" s="93" t="s">
        <v>1181</v>
      </c>
      <c r="G196" s="462" t="s">
        <v>1179</v>
      </c>
      <c r="H196" s="463"/>
      <c r="I196" s="463"/>
      <c r="J196" s="464"/>
      <c r="K196" s="583"/>
      <c r="L196" s="499"/>
    </row>
    <row r="197" spans="1:12" customFormat="1" ht="15.6" customHeight="1" x14ac:dyDescent="0.25">
      <c r="A197" s="565"/>
      <c r="B197" s="568"/>
      <c r="C197" s="455"/>
      <c r="D197" s="582"/>
      <c r="E197" s="448"/>
      <c r="F197" s="110" t="s">
        <v>83</v>
      </c>
      <c r="G197" s="522">
        <v>67</v>
      </c>
      <c r="H197" s="522"/>
      <c r="I197" s="522"/>
      <c r="J197" s="522"/>
      <c r="K197" s="583"/>
      <c r="L197" s="499"/>
    </row>
    <row r="198" spans="1:12" customFormat="1" ht="15.6" customHeight="1" x14ac:dyDescent="0.25">
      <c r="A198" s="565"/>
      <c r="B198" s="568"/>
      <c r="C198" s="455"/>
      <c r="D198" s="582"/>
      <c r="E198" s="448"/>
      <c r="F198" s="110" t="s">
        <v>396</v>
      </c>
      <c r="G198" s="524" t="s">
        <v>397</v>
      </c>
      <c r="H198" s="524"/>
      <c r="I198" s="524"/>
      <c r="J198" s="524"/>
      <c r="K198" s="583"/>
      <c r="L198" s="499"/>
    </row>
    <row r="199" spans="1:12" customFormat="1" ht="15.6" customHeight="1" x14ac:dyDescent="0.25">
      <c r="A199" s="565"/>
      <c r="B199" s="568"/>
      <c r="C199" s="455"/>
      <c r="D199" s="582"/>
      <c r="E199" s="448"/>
      <c r="F199" s="110" t="s">
        <v>3</v>
      </c>
      <c r="G199" s="522" t="s">
        <v>15</v>
      </c>
      <c r="H199" s="522"/>
      <c r="I199" s="522"/>
      <c r="J199" s="522"/>
      <c r="K199" s="583"/>
      <c r="L199" s="499"/>
    </row>
    <row r="200" spans="1:12" customFormat="1" ht="15.6" customHeight="1" x14ac:dyDescent="0.25">
      <c r="A200" s="565"/>
      <c r="B200" s="568"/>
      <c r="C200" s="455"/>
      <c r="D200" s="582"/>
      <c r="E200" s="448"/>
      <c r="F200" s="93" t="s">
        <v>379</v>
      </c>
      <c r="G200" s="523" t="s">
        <v>380</v>
      </c>
      <c r="H200" s="523"/>
      <c r="I200" s="523"/>
      <c r="J200" s="523"/>
      <c r="K200" s="583"/>
      <c r="L200" s="499"/>
    </row>
    <row r="201" spans="1:12" customFormat="1" ht="15.6" customHeight="1" x14ac:dyDescent="0.25">
      <c r="A201" s="565"/>
      <c r="B201" s="568"/>
      <c r="C201" s="455"/>
      <c r="D201" s="582"/>
      <c r="E201" s="448"/>
      <c r="F201" s="93" t="s">
        <v>701</v>
      </c>
      <c r="G201" s="523">
        <v>100000</v>
      </c>
      <c r="H201" s="523"/>
      <c r="I201" s="523"/>
      <c r="J201" s="523"/>
      <c r="K201" s="583"/>
      <c r="L201" s="499"/>
    </row>
    <row r="202" spans="1:12" customFormat="1" ht="15.6" customHeight="1" x14ac:dyDescent="0.25">
      <c r="A202" s="565"/>
      <c r="B202" s="568"/>
      <c r="C202" s="455"/>
      <c r="D202" s="582"/>
      <c r="E202" s="448"/>
      <c r="F202" s="93" t="s">
        <v>257</v>
      </c>
      <c r="G202" s="523" t="s">
        <v>391</v>
      </c>
      <c r="H202" s="523"/>
      <c r="I202" s="523"/>
      <c r="J202" s="523"/>
      <c r="K202" s="583"/>
      <c r="L202" s="499"/>
    </row>
    <row r="203" spans="1:12" customFormat="1" ht="15.6" customHeight="1" x14ac:dyDescent="0.25">
      <c r="A203" s="565"/>
      <c r="B203" s="568"/>
      <c r="C203" s="455"/>
      <c r="D203" s="582"/>
      <c r="E203" s="448"/>
      <c r="F203" s="93" t="s">
        <v>376</v>
      </c>
      <c r="G203" s="523" t="s">
        <v>557</v>
      </c>
      <c r="H203" s="523"/>
      <c r="I203" s="523"/>
      <c r="J203" s="523"/>
      <c r="K203" s="583"/>
      <c r="L203" s="499"/>
    </row>
    <row r="204" spans="1:12" customFormat="1" ht="15.6" customHeight="1" x14ac:dyDescent="0.25">
      <c r="A204" s="565"/>
      <c r="B204" s="568"/>
      <c r="C204" s="455"/>
      <c r="D204" s="582"/>
      <c r="E204" s="448"/>
      <c r="F204" s="93" t="s">
        <v>702</v>
      </c>
      <c r="G204" s="523" t="s">
        <v>703</v>
      </c>
      <c r="H204" s="523"/>
      <c r="I204" s="523"/>
      <c r="J204" s="523"/>
      <c r="K204" s="583"/>
      <c r="L204" s="499"/>
    </row>
    <row r="205" spans="1:12" customFormat="1" ht="15.6" customHeight="1" x14ac:dyDescent="0.25">
      <c r="A205" s="565"/>
      <c r="B205" s="568"/>
      <c r="C205" s="455"/>
      <c r="D205" s="582"/>
      <c r="E205" s="448"/>
      <c r="F205" s="93" t="s">
        <v>381</v>
      </c>
      <c r="G205" s="523" t="s">
        <v>382</v>
      </c>
      <c r="H205" s="523"/>
      <c r="I205" s="523"/>
      <c r="J205" s="523"/>
      <c r="K205" s="583"/>
      <c r="L205" s="500"/>
    </row>
    <row r="206" spans="1:12" customFormat="1" ht="15.6" customHeight="1" x14ac:dyDescent="0.25">
      <c r="A206" s="565"/>
      <c r="B206" s="568"/>
      <c r="C206" s="455"/>
      <c r="D206" s="582"/>
      <c r="E206" s="448"/>
      <c r="F206" s="94" t="s">
        <v>358</v>
      </c>
      <c r="G206" s="523" t="s">
        <v>900</v>
      </c>
      <c r="H206" s="523"/>
      <c r="I206" s="523"/>
      <c r="J206" s="523"/>
      <c r="K206" s="584">
        <v>5</v>
      </c>
      <c r="L206" s="443">
        <v>16252</v>
      </c>
    </row>
    <row r="207" spans="1:12" customFormat="1" ht="15.6" customHeight="1" x14ac:dyDescent="0.25">
      <c r="A207" s="565"/>
      <c r="B207" s="568"/>
      <c r="C207" s="455"/>
      <c r="D207" s="582"/>
      <c r="E207" s="448"/>
      <c r="F207" s="93" t="s">
        <v>383</v>
      </c>
      <c r="G207" s="523" t="s">
        <v>384</v>
      </c>
      <c r="H207" s="523"/>
      <c r="I207" s="523"/>
      <c r="J207" s="523"/>
      <c r="K207" s="585"/>
      <c r="L207" s="444" t="e">
        <f>#REF!-#REF!*10%</f>
        <v>#REF!</v>
      </c>
    </row>
    <row r="208" spans="1:12" customFormat="1" ht="15.6" customHeight="1" x14ac:dyDescent="0.25">
      <c r="A208" s="565"/>
      <c r="B208" s="568"/>
      <c r="C208" s="455"/>
      <c r="D208" s="582"/>
      <c r="E208" s="448"/>
      <c r="F208" s="93" t="s">
        <v>385</v>
      </c>
      <c r="G208" s="523" t="s">
        <v>386</v>
      </c>
      <c r="H208" s="523"/>
      <c r="I208" s="523"/>
      <c r="J208" s="523"/>
      <c r="K208" s="585"/>
      <c r="L208" s="444" t="e">
        <f>#REF!-#REF!*10%</f>
        <v>#REF!</v>
      </c>
    </row>
    <row r="209" spans="1:12" customFormat="1" ht="15.6" customHeight="1" x14ac:dyDescent="0.25">
      <c r="A209" s="565"/>
      <c r="B209" s="568"/>
      <c r="C209" s="455"/>
      <c r="D209" s="582"/>
      <c r="E209" s="448"/>
      <c r="F209" s="93" t="s">
        <v>389</v>
      </c>
      <c r="G209" s="523" t="s">
        <v>390</v>
      </c>
      <c r="H209" s="523"/>
      <c r="I209" s="523"/>
      <c r="J209" s="523"/>
      <c r="K209" s="585"/>
      <c r="L209" s="444" t="e">
        <f>#REF!-#REF!*10%</f>
        <v>#REF!</v>
      </c>
    </row>
    <row r="210" spans="1:12" customFormat="1" ht="15.6" customHeight="1" x14ac:dyDescent="0.25">
      <c r="A210" s="565"/>
      <c r="B210" s="568"/>
      <c r="C210" s="455"/>
      <c r="D210" s="582"/>
      <c r="E210" s="448"/>
      <c r="F210" s="93" t="s">
        <v>704</v>
      </c>
      <c r="G210" s="523" t="s">
        <v>705</v>
      </c>
      <c r="H210" s="523"/>
      <c r="I210" s="523"/>
      <c r="J210" s="523"/>
      <c r="K210" s="585"/>
      <c r="L210" s="444" t="e">
        <f>#REF!-#REF!*10%</f>
        <v>#REF!</v>
      </c>
    </row>
    <row r="211" spans="1:12" customFormat="1" ht="15.6" customHeight="1" x14ac:dyDescent="0.25">
      <c r="A211" s="565"/>
      <c r="B211" s="568"/>
      <c r="C211" s="455"/>
      <c r="D211" s="582"/>
      <c r="E211" s="448"/>
      <c r="F211" s="93" t="s">
        <v>706</v>
      </c>
      <c r="G211" s="523" t="s">
        <v>390</v>
      </c>
      <c r="H211" s="523"/>
      <c r="I211" s="523"/>
      <c r="J211" s="523"/>
      <c r="K211" s="585"/>
      <c r="L211" s="444" t="e">
        <f>#REF!-#REF!*10%</f>
        <v>#REF!</v>
      </c>
    </row>
    <row r="212" spans="1:12" customFormat="1" ht="15.6" customHeight="1" x14ac:dyDescent="0.25">
      <c r="A212" s="565"/>
      <c r="B212" s="568"/>
      <c r="C212" s="455"/>
      <c r="D212" s="582"/>
      <c r="E212" s="448"/>
      <c r="F212" s="93" t="s">
        <v>1271</v>
      </c>
      <c r="G212" s="523" t="s">
        <v>390</v>
      </c>
      <c r="H212" s="523"/>
      <c r="I212" s="523"/>
      <c r="J212" s="523"/>
      <c r="K212" s="585"/>
      <c r="L212" s="444" t="e">
        <f>#REF!-#REF!*10%</f>
        <v>#REF!</v>
      </c>
    </row>
    <row r="213" spans="1:12" customFormat="1" ht="15.6" customHeight="1" x14ac:dyDescent="0.25">
      <c r="A213" s="565"/>
      <c r="B213" s="568"/>
      <c r="C213" s="455"/>
      <c r="D213" s="582"/>
      <c r="E213" s="448"/>
      <c r="F213" s="93" t="s">
        <v>707</v>
      </c>
      <c r="G213" s="523" t="s">
        <v>911</v>
      </c>
      <c r="H213" s="523"/>
      <c r="I213" s="523"/>
      <c r="J213" s="523"/>
      <c r="K213" s="585"/>
      <c r="L213" s="444" t="e">
        <f>#REF!-#REF!*10%</f>
        <v>#REF!</v>
      </c>
    </row>
    <row r="214" spans="1:12" customFormat="1" ht="15.6" customHeight="1" x14ac:dyDescent="0.25">
      <c r="A214" s="565"/>
      <c r="B214" s="568"/>
      <c r="C214" s="455"/>
      <c r="D214" s="582"/>
      <c r="E214" s="448"/>
      <c r="F214" s="93" t="s">
        <v>708</v>
      </c>
      <c r="G214" s="523" t="s">
        <v>390</v>
      </c>
      <c r="H214" s="523"/>
      <c r="I214" s="523"/>
      <c r="J214" s="523"/>
      <c r="K214" s="585"/>
      <c r="L214" s="444" t="e">
        <f>#REF!-#REF!*10%</f>
        <v>#REF!</v>
      </c>
    </row>
    <row r="215" spans="1:12" customFormat="1" ht="15.6" customHeight="1" x14ac:dyDescent="0.25">
      <c r="A215" s="565"/>
      <c r="B215" s="568"/>
      <c r="C215" s="455"/>
      <c r="D215" s="582"/>
      <c r="E215" s="448"/>
      <c r="F215" s="93" t="s">
        <v>377</v>
      </c>
      <c r="G215" s="523" t="s">
        <v>387</v>
      </c>
      <c r="H215" s="523"/>
      <c r="I215" s="523"/>
      <c r="J215" s="523"/>
      <c r="K215" s="585"/>
      <c r="L215" s="444" t="e">
        <f>#REF!-#REF!*10%</f>
        <v>#REF!</v>
      </c>
    </row>
    <row r="216" spans="1:12" customFormat="1" ht="15.6" customHeight="1" x14ac:dyDescent="0.25">
      <c r="A216" s="565"/>
      <c r="B216" s="568"/>
      <c r="C216" s="455"/>
      <c r="D216" s="582"/>
      <c r="E216" s="448"/>
      <c r="F216" s="93" t="s">
        <v>388</v>
      </c>
      <c r="G216" s="523" t="s">
        <v>393</v>
      </c>
      <c r="H216" s="523"/>
      <c r="I216" s="523"/>
      <c r="J216" s="523"/>
      <c r="K216" s="585"/>
      <c r="L216" s="444" t="e">
        <f>#REF!-#REF!*10%</f>
        <v>#REF!</v>
      </c>
    </row>
    <row r="217" spans="1:12" customFormat="1" ht="15.6" customHeight="1" x14ac:dyDescent="0.25">
      <c r="A217" s="565"/>
      <c r="B217" s="568"/>
      <c r="C217" s="455"/>
      <c r="D217" s="582"/>
      <c r="E217" s="448"/>
      <c r="F217" s="93" t="s">
        <v>562</v>
      </c>
      <c r="G217" s="523" t="s">
        <v>1024</v>
      </c>
      <c r="H217" s="523"/>
      <c r="I217" s="523"/>
      <c r="J217" s="523"/>
      <c r="K217" s="585"/>
      <c r="L217" s="444" t="e">
        <f>#REF!-#REF!*10%</f>
        <v>#REF!</v>
      </c>
    </row>
    <row r="218" spans="1:12" customFormat="1" ht="15.6" customHeight="1" x14ac:dyDescent="0.25">
      <c r="A218" s="565"/>
      <c r="B218" s="568"/>
      <c r="C218" s="455"/>
      <c r="D218" s="582"/>
      <c r="E218" s="448"/>
      <c r="F218" s="93" t="s">
        <v>570</v>
      </c>
      <c r="G218" s="523" t="s">
        <v>613</v>
      </c>
      <c r="H218" s="523"/>
      <c r="I218" s="523"/>
      <c r="J218" s="523"/>
      <c r="K218" s="585"/>
      <c r="L218" s="444" t="e">
        <f>#REF!-#REF!*10%</f>
        <v>#REF!</v>
      </c>
    </row>
    <row r="219" spans="1:12" customFormat="1" ht="15.6" customHeight="1" x14ac:dyDescent="0.25">
      <c r="A219" s="565"/>
      <c r="B219" s="568"/>
      <c r="C219" s="455"/>
      <c r="D219" s="582"/>
      <c r="E219" s="448"/>
      <c r="F219" s="111" t="s">
        <v>84</v>
      </c>
      <c r="G219" s="525">
        <v>3.6</v>
      </c>
      <c r="H219" s="525"/>
      <c r="I219" s="525"/>
      <c r="J219" s="525"/>
      <c r="K219" s="585"/>
      <c r="L219" s="444" t="e">
        <f>#REF!-#REF!*10%</f>
        <v>#REF!</v>
      </c>
    </row>
    <row r="220" spans="1:12" customFormat="1" ht="15.6" customHeight="1" x14ac:dyDescent="0.25">
      <c r="A220" s="565"/>
      <c r="B220" s="569"/>
      <c r="C220" s="455"/>
      <c r="D220" s="582"/>
      <c r="E220" s="448"/>
      <c r="F220" s="136" t="s">
        <v>1016</v>
      </c>
      <c r="G220" s="454">
        <v>5</v>
      </c>
      <c r="H220" s="454"/>
      <c r="I220" s="454"/>
      <c r="J220" s="454"/>
      <c r="K220" s="585"/>
      <c r="L220" s="444" t="e">
        <f>#REF!-#REF!*10%</f>
        <v>#REF!</v>
      </c>
    </row>
    <row r="221" spans="1:12" customFormat="1" ht="15.6" customHeight="1" x14ac:dyDescent="0.25">
      <c r="A221" s="564">
        <v>8</v>
      </c>
      <c r="B221" s="567"/>
      <c r="C221" s="455" t="s">
        <v>458</v>
      </c>
      <c r="D221" s="582"/>
      <c r="E221" s="448"/>
      <c r="F221" s="110" t="s">
        <v>81</v>
      </c>
      <c r="G221" s="522" t="s">
        <v>10</v>
      </c>
      <c r="H221" s="522"/>
      <c r="I221" s="522"/>
      <c r="J221" s="522"/>
      <c r="K221" s="539">
        <v>3</v>
      </c>
      <c r="L221" s="498">
        <v>17415</v>
      </c>
    </row>
    <row r="222" spans="1:12" customFormat="1" ht="15.6" customHeight="1" x14ac:dyDescent="0.25">
      <c r="A222" s="565"/>
      <c r="B222" s="568"/>
      <c r="C222" s="455"/>
      <c r="D222" s="582"/>
      <c r="E222" s="448"/>
      <c r="F222" s="110" t="s">
        <v>80</v>
      </c>
      <c r="G222" s="469">
        <v>138</v>
      </c>
      <c r="H222" s="469"/>
      <c r="I222" s="469"/>
      <c r="J222" s="469"/>
      <c r="K222" s="583"/>
      <c r="L222" s="499"/>
    </row>
    <row r="223" spans="1:12" customFormat="1" ht="15.6" customHeight="1" x14ac:dyDescent="0.25">
      <c r="A223" s="565"/>
      <c r="B223" s="568"/>
      <c r="C223" s="455"/>
      <c r="D223" s="582"/>
      <c r="E223" s="448"/>
      <c r="F223" s="110" t="s">
        <v>8</v>
      </c>
      <c r="G223" s="240">
        <v>3000</v>
      </c>
      <c r="H223" s="241">
        <v>4000</v>
      </c>
      <c r="I223" s="312">
        <v>5000</v>
      </c>
      <c r="J223" s="242">
        <v>6000</v>
      </c>
      <c r="K223" s="583"/>
      <c r="L223" s="499"/>
    </row>
    <row r="224" spans="1:12" customFormat="1" ht="15.6" customHeight="1" x14ac:dyDescent="0.25">
      <c r="A224" s="565"/>
      <c r="B224" s="568"/>
      <c r="C224" s="455"/>
      <c r="D224" s="582"/>
      <c r="E224" s="448"/>
      <c r="F224" s="110" t="s">
        <v>817</v>
      </c>
      <c r="G224" s="243">
        <f>G222*114</f>
        <v>15732</v>
      </c>
      <c r="H224" s="244">
        <f>G222*128</f>
        <v>17664</v>
      </c>
      <c r="I224" s="313">
        <f>G222*143</f>
        <v>19734</v>
      </c>
      <c r="J224" s="245">
        <f>G222*148</f>
        <v>20424</v>
      </c>
      <c r="K224" s="583"/>
      <c r="L224" s="499"/>
    </row>
    <row r="225" spans="1:12" customFormat="1" ht="15.6" customHeight="1" x14ac:dyDescent="0.25">
      <c r="A225" s="565"/>
      <c r="B225" s="568"/>
      <c r="C225" s="455"/>
      <c r="D225" s="582"/>
      <c r="E225" s="448"/>
      <c r="F225" s="110" t="s">
        <v>1269</v>
      </c>
      <c r="G225" s="451">
        <v>0.98</v>
      </c>
      <c r="H225" s="451"/>
      <c r="I225" s="451"/>
      <c r="J225" s="451"/>
      <c r="K225" s="583"/>
      <c r="L225" s="499"/>
    </row>
    <row r="226" spans="1:12" customFormat="1" ht="15.6" customHeight="1" x14ac:dyDescent="0.25">
      <c r="A226" s="565"/>
      <c r="B226" s="568"/>
      <c r="C226" s="455"/>
      <c r="D226" s="582"/>
      <c r="E226" s="448"/>
      <c r="F226" s="93" t="s">
        <v>699</v>
      </c>
      <c r="G226" s="523" t="s">
        <v>700</v>
      </c>
      <c r="H226" s="523"/>
      <c r="I226" s="523"/>
      <c r="J226" s="523"/>
      <c r="K226" s="583"/>
      <c r="L226" s="499"/>
    </row>
    <row r="227" spans="1:12" customFormat="1" ht="15.6" customHeight="1" x14ac:dyDescent="0.25">
      <c r="A227" s="565"/>
      <c r="B227" s="568"/>
      <c r="C227" s="455"/>
      <c r="D227" s="582"/>
      <c r="E227" s="448"/>
      <c r="F227" s="93" t="s">
        <v>1181</v>
      </c>
      <c r="G227" s="462" t="s">
        <v>1179</v>
      </c>
      <c r="H227" s="463"/>
      <c r="I227" s="463"/>
      <c r="J227" s="464"/>
      <c r="K227" s="583"/>
      <c r="L227" s="499"/>
    </row>
    <row r="228" spans="1:12" customFormat="1" ht="15.6" customHeight="1" x14ac:dyDescent="0.25">
      <c r="A228" s="565"/>
      <c r="B228" s="568"/>
      <c r="C228" s="455"/>
      <c r="D228" s="582"/>
      <c r="E228" s="448"/>
      <c r="F228" s="110" t="s">
        <v>83</v>
      </c>
      <c r="G228" s="522">
        <v>67</v>
      </c>
      <c r="H228" s="522"/>
      <c r="I228" s="522"/>
      <c r="J228" s="522"/>
      <c r="K228" s="583"/>
      <c r="L228" s="499"/>
    </row>
    <row r="229" spans="1:12" customFormat="1" ht="15.6" customHeight="1" x14ac:dyDescent="0.25">
      <c r="A229" s="565"/>
      <c r="B229" s="568"/>
      <c r="C229" s="455"/>
      <c r="D229" s="582"/>
      <c r="E229" s="448"/>
      <c r="F229" s="110" t="s">
        <v>396</v>
      </c>
      <c r="G229" s="524" t="s">
        <v>397</v>
      </c>
      <c r="H229" s="524"/>
      <c r="I229" s="524"/>
      <c r="J229" s="524"/>
      <c r="K229" s="583"/>
      <c r="L229" s="499"/>
    </row>
    <row r="230" spans="1:12" customFormat="1" ht="15.6" customHeight="1" x14ac:dyDescent="0.25">
      <c r="A230" s="565"/>
      <c r="B230" s="568"/>
      <c r="C230" s="455"/>
      <c r="D230" s="582"/>
      <c r="E230" s="448"/>
      <c r="F230" s="110" t="s">
        <v>3</v>
      </c>
      <c r="G230" s="522" t="s">
        <v>16</v>
      </c>
      <c r="H230" s="522"/>
      <c r="I230" s="522"/>
      <c r="J230" s="522"/>
      <c r="K230" s="583"/>
      <c r="L230" s="499"/>
    </row>
    <row r="231" spans="1:12" customFormat="1" ht="15.6" customHeight="1" x14ac:dyDescent="0.25">
      <c r="A231" s="565"/>
      <c r="B231" s="568"/>
      <c r="C231" s="455"/>
      <c r="D231" s="582"/>
      <c r="E231" s="448"/>
      <c r="F231" s="93" t="s">
        <v>379</v>
      </c>
      <c r="G231" s="523" t="s">
        <v>380</v>
      </c>
      <c r="H231" s="523"/>
      <c r="I231" s="523"/>
      <c r="J231" s="523"/>
      <c r="K231" s="583"/>
      <c r="L231" s="499"/>
    </row>
    <row r="232" spans="1:12" customFormat="1" ht="15.6" customHeight="1" x14ac:dyDescent="0.25">
      <c r="A232" s="565"/>
      <c r="B232" s="568"/>
      <c r="C232" s="455"/>
      <c r="D232" s="582"/>
      <c r="E232" s="448"/>
      <c r="F232" s="93" t="s">
        <v>701</v>
      </c>
      <c r="G232" s="523">
        <v>100000</v>
      </c>
      <c r="H232" s="523"/>
      <c r="I232" s="523"/>
      <c r="J232" s="523"/>
      <c r="K232" s="583"/>
      <c r="L232" s="499"/>
    </row>
    <row r="233" spans="1:12" customFormat="1" ht="15.6" customHeight="1" x14ac:dyDescent="0.25">
      <c r="A233" s="565"/>
      <c r="B233" s="568"/>
      <c r="C233" s="455"/>
      <c r="D233" s="582"/>
      <c r="E233" s="448"/>
      <c r="F233" s="93" t="s">
        <v>257</v>
      </c>
      <c r="G233" s="523" t="s">
        <v>391</v>
      </c>
      <c r="H233" s="523"/>
      <c r="I233" s="523"/>
      <c r="J233" s="523"/>
      <c r="K233" s="583"/>
      <c r="L233" s="499"/>
    </row>
    <row r="234" spans="1:12" customFormat="1" ht="15.6" customHeight="1" x14ac:dyDescent="0.25">
      <c r="A234" s="565"/>
      <c r="B234" s="568"/>
      <c r="C234" s="455"/>
      <c r="D234" s="582"/>
      <c r="E234" s="448"/>
      <c r="F234" s="93" t="s">
        <v>376</v>
      </c>
      <c r="G234" s="523" t="s">
        <v>557</v>
      </c>
      <c r="H234" s="523"/>
      <c r="I234" s="523"/>
      <c r="J234" s="523"/>
      <c r="K234" s="583"/>
      <c r="L234" s="499"/>
    </row>
    <row r="235" spans="1:12" customFormat="1" ht="15.6" customHeight="1" x14ac:dyDescent="0.25">
      <c r="A235" s="565"/>
      <c r="B235" s="568"/>
      <c r="C235" s="455"/>
      <c r="D235" s="582"/>
      <c r="E235" s="448"/>
      <c r="F235" s="93" t="s">
        <v>702</v>
      </c>
      <c r="G235" s="523" t="s">
        <v>703</v>
      </c>
      <c r="H235" s="523"/>
      <c r="I235" s="523"/>
      <c r="J235" s="523"/>
      <c r="K235" s="583"/>
      <c r="L235" s="499"/>
    </row>
    <row r="236" spans="1:12" customFormat="1" ht="15.6" customHeight="1" x14ac:dyDescent="0.25">
      <c r="A236" s="565"/>
      <c r="B236" s="568"/>
      <c r="C236" s="455"/>
      <c r="D236" s="582"/>
      <c r="E236" s="448"/>
      <c r="F236" s="93" t="s">
        <v>381</v>
      </c>
      <c r="G236" s="523" t="s">
        <v>382</v>
      </c>
      <c r="H236" s="523"/>
      <c r="I236" s="523"/>
      <c r="J236" s="523"/>
      <c r="K236" s="583"/>
      <c r="L236" s="500"/>
    </row>
    <row r="237" spans="1:12" customFormat="1" ht="15.6" customHeight="1" x14ac:dyDescent="0.25">
      <c r="A237" s="565"/>
      <c r="B237" s="568"/>
      <c r="C237" s="455"/>
      <c r="D237" s="582"/>
      <c r="E237" s="448"/>
      <c r="F237" s="94" t="s">
        <v>358</v>
      </c>
      <c r="G237" s="523" t="s">
        <v>900</v>
      </c>
      <c r="H237" s="523"/>
      <c r="I237" s="523"/>
      <c r="J237" s="523"/>
      <c r="K237" s="584">
        <v>5</v>
      </c>
      <c r="L237" s="443">
        <v>18634</v>
      </c>
    </row>
    <row r="238" spans="1:12" customFormat="1" ht="15.6" customHeight="1" x14ac:dyDescent="0.25">
      <c r="A238" s="565"/>
      <c r="B238" s="568"/>
      <c r="C238" s="455"/>
      <c r="D238" s="582"/>
      <c r="E238" s="448"/>
      <c r="F238" s="93" t="s">
        <v>383</v>
      </c>
      <c r="G238" s="523" t="s">
        <v>384</v>
      </c>
      <c r="H238" s="523"/>
      <c r="I238" s="523"/>
      <c r="J238" s="523"/>
      <c r="K238" s="585"/>
      <c r="L238" s="444" t="e">
        <f>#REF!-#REF!*10%</f>
        <v>#REF!</v>
      </c>
    </row>
    <row r="239" spans="1:12" customFormat="1" ht="15.6" customHeight="1" x14ac:dyDescent="0.25">
      <c r="A239" s="565"/>
      <c r="B239" s="568"/>
      <c r="C239" s="455"/>
      <c r="D239" s="582"/>
      <c r="E239" s="448"/>
      <c r="F239" s="93" t="s">
        <v>385</v>
      </c>
      <c r="G239" s="523" t="s">
        <v>386</v>
      </c>
      <c r="H239" s="523"/>
      <c r="I239" s="523"/>
      <c r="J239" s="523"/>
      <c r="K239" s="585"/>
      <c r="L239" s="444" t="e">
        <f>#REF!-#REF!*10%</f>
        <v>#REF!</v>
      </c>
    </row>
    <row r="240" spans="1:12" customFormat="1" ht="15.6" customHeight="1" x14ac:dyDescent="0.25">
      <c r="A240" s="565"/>
      <c r="B240" s="568"/>
      <c r="C240" s="455"/>
      <c r="D240" s="582"/>
      <c r="E240" s="448"/>
      <c r="F240" s="93" t="s">
        <v>389</v>
      </c>
      <c r="G240" s="523" t="s">
        <v>390</v>
      </c>
      <c r="H240" s="523"/>
      <c r="I240" s="523"/>
      <c r="J240" s="523"/>
      <c r="K240" s="585"/>
      <c r="L240" s="444" t="e">
        <f>#REF!-#REF!*10%</f>
        <v>#REF!</v>
      </c>
    </row>
    <row r="241" spans="1:12" customFormat="1" ht="15.6" customHeight="1" x14ac:dyDescent="0.25">
      <c r="A241" s="565"/>
      <c r="B241" s="568"/>
      <c r="C241" s="455"/>
      <c r="D241" s="582"/>
      <c r="E241" s="448"/>
      <c r="F241" s="93" t="s">
        <v>704</v>
      </c>
      <c r="G241" s="523" t="s">
        <v>705</v>
      </c>
      <c r="H241" s="523"/>
      <c r="I241" s="523"/>
      <c r="J241" s="523"/>
      <c r="K241" s="585"/>
      <c r="L241" s="444" t="e">
        <f>#REF!-#REF!*10%</f>
        <v>#REF!</v>
      </c>
    </row>
    <row r="242" spans="1:12" customFormat="1" ht="15.6" customHeight="1" x14ac:dyDescent="0.25">
      <c r="A242" s="565"/>
      <c r="B242" s="568"/>
      <c r="C242" s="455"/>
      <c r="D242" s="582"/>
      <c r="E242" s="448"/>
      <c r="F242" s="93" t="s">
        <v>706</v>
      </c>
      <c r="G242" s="523" t="s">
        <v>390</v>
      </c>
      <c r="H242" s="523"/>
      <c r="I242" s="523"/>
      <c r="J242" s="523"/>
      <c r="K242" s="585"/>
      <c r="L242" s="444" t="e">
        <f>#REF!-#REF!*10%</f>
        <v>#REF!</v>
      </c>
    </row>
    <row r="243" spans="1:12" customFormat="1" ht="15.6" customHeight="1" x14ac:dyDescent="0.25">
      <c r="A243" s="565"/>
      <c r="B243" s="568"/>
      <c r="C243" s="455"/>
      <c r="D243" s="582"/>
      <c r="E243" s="448"/>
      <c r="F243" s="93" t="s">
        <v>1271</v>
      </c>
      <c r="G243" s="523" t="s">
        <v>390</v>
      </c>
      <c r="H243" s="523"/>
      <c r="I243" s="523"/>
      <c r="J243" s="523"/>
      <c r="K243" s="585"/>
      <c r="L243" s="444" t="e">
        <f>#REF!-#REF!*10%</f>
        <v>#REF!</v>
      </c>
    </row>
    <row r="244" spans="1:12" customFormat="1" ht="15.6" customHeight="1" x14ac:dyDescent="0.25">
      <c r="A244" s="565"/>
      <c r="B244" s="568"/>
      <c r="C244" s="455"/>
      <c r="D244" s="582"/>
      <c r="E244" s="448"/>
      <c r="F244" s="93" t="s">
        <v>707</v>
      </c>
      <c r="G244" s="523" t="s">
        <v>911</v>
      </c>
      <c r="H244" s="523"/>
      <c r="I244" s="523"/>
      <c r="J244" s="523"/>
      <c r="K244" s="585"/>
      <c r="L244" s="444" t="e">
        <f>#REF!-#REF!*10%</f>
        <v>#REF!</v>
      </c>
    </row>
    <row r="245" spans="1:12" customFormat="1" ht="15.6" customHeight="1" x14ac:dyDescent="0.25">
      <c r="A245" s="565"/>
      <c r="B245" s="568"/>
      <c r="C245" s="455"/>
      <c r="D245" s="582"/>
      <c r="E245" s="448"/>
      <c r="F245" s="93" t="s">
        <v>708</v>
      </c>
      <c r="G245" s="523" t="s">
        <v>390</v>
      </c>
      <c r="H245" s="523"/>
      <c r="I245" s="523"/>
      <c r="J245" s="523"/>
      <c r="K245" s="585"/>
      <c r="L245" s="444" t="e">
        <f>#REF!-#REF!*10%</f>
        <v>#REF!</v>
      </c>
    </row>
    <row r="246" spans="1:12" customFormat="1" ht="15.6" customHeight="1" x14ac:dyDescent="0.25">
      <c r="A246" s="565"/>
      <c r="B246" s="568"/>
      <c r="C246" s="455"/>
      <c r="D246" s="582"/>
      <c r="E246" s="448"/>
      <c r="F246" s="93" t="s">
        <v>377</v>
      </c>
      <c r="G246" s="523" t="s">
        <v>387</v>
      </c>
      <c r="H246" s="523"/>
      <c r="I246" s="523"/>
      <c r="J246" s="523"/>
      <c r="K246" s="585"/>
      <c r="L246" s="444" t="e">
        <f>#REF!-#REF!*10%</f>
        <v>#REF!</v>
      </c>
    </row>
    <row r="247" spans="1:12" customFormat="1" ht="15.6" customHeight="1" x14ac:dyDescent="0.25">
      <c r="A247" s="565"/>
      <c r="B247" s="568"/>
      <c r="C247" s="455"/>
      <c r="D247" s="582"/>
      <c r="E247" s="448"/>
      <c r="F247" s="93" t="s">
        <v>388</v>
      </c>
      <c r="G247" s="523" t="s">
        <v>393</v>
      </c>
      <c r="H247" s="523"/>
      <c r="I247" s="523"/>
      <c r="J247" s="523"/>
      <c r="K247" s="585"/>
      <c r="L247" s="444" t="e">
        <f>#REF!-#REF!*10%</f>
        <v>#REF!</v>
      </c>
    </row>
    <row r="248" spans="1:12" customFormat="1" ht="15.6" customHeight="1" x14ac:dyDescent="0.25">
      <c r="A248" s="565"/>
      <c r="B248" s="568"/>
      <c r="C248" s="455"/>
      <c r="D248" s="582"/>
      <c r="E248" s="448"/>
      <c r="F248" s="93" t="s">
        <v>562</v>
      </c>
      <c r="G248" s="523" t="s">
        <v>1024</v>
      </c>
      <c r="H248" s="523"/>
      <c r="I248" s="523"/>
      <c r="J248" s="523"/>
      <c r="K248" s="585"/>
      <c r="L248" s="444" t="e">
        <f>#REF!-#REF!*10%</f>
        <v>#REF!</v>
      </c>
    </row>
    <row r="249" spans="1:12" customFormat="1" ht="15.6" customHeight="1" x14ac:dyDescent="0.25">
      <c r="A249" s="565"/>
      <c r="B249" s="568"/>
      <c r="C249" s="455"/>
      <c r="D249" s="582"/>
      <c r="E249" s="448"/>
      <c r="F249" s="93" t="s">
        <v>570</v>
      </c>
      <c r="G249" s="523" t="s">
        <v>613</v>
      </c>
      <c r="H249" s="523"/>
      <c r="I249" s="523"/>
      <c r="J249" s="523"/>
      <c r="K249" s="585"/>
      <c r="L249" s="444" t="e">
        <f>#REF!-#REF!*10%</f>
        <v>#REF!</v>
      </c>
    </row>
    <row r="250" spans="1:12" customFormat="1" ht="15.6" customHeight="1" x14ac:dyDescent="0.25">
      <c r="A250" s="565"/>
      <c r="B250" s="568"/>
      <c r="C250" s="455"/>
      <c r="D250" s="582"/>
      <c r="E250" s="448"/>
      <c r="F250" s="111" t="s">
        <v>84</v>
      </c>
      <c r="G250" s="525">
        <v>4.2</v>
      </c>
      <c r="H250" s="525"/>
      <c r="I250" s="525"/>
      <c r="J250" s="525"/>
      <c r="K250" s="585"/>
      <c r="L250" s="444" t="e">
        <f>#REF!-#REF!*10%</f>
        <v>#REF!</v>
      </c>
    </row>
    <row r="251" spans="1:12" customFormat="1" ht="15.6" customHeight="1" x14ac:dyDescent="0.25">
      <c r="A251" s="565"/>
      <c r="B251" s="569"/>
      <c r="C251" s="455"/>
      <c r="D251" s="582"/>
      <c r="E251" s="448"/>
      <c r="F251" s="136" t="s">
        <v>1016</v>
      </c>
      <c r="G251" s="454">
        <v>5</v>
      </c>
      <c r="H251" s="454"/>
      <c r="I251" s="454"/>
      <c r="J251" s="454"/>
      <c r="K251" s="585"/>
      <c r="L251" s="444" t="e">
        <f>#REF!-#REF!*10%</f>
        <v>#REF!</v>
      </c>
    </row>
    <row r="252" spans="1:12" customFormat="1" ht="15.6" customHeight="1" x14ac:dyDescent="0.25">
      <c r="A252" s="564">
        <v>9</v>
      </c>
      <c r="B252" s="567"/>
      <c r="C252" s="455" t="s">
        <v>459</v>
      </c>
      <c r="D252" s="582"/>
      <c r="E252" s="448"/>
      <c r="F252" s="110" t="s">
        <v>81</v>
      </c>
      <c r="G252" s="522" t="s">
        <v>10</v>
      </c>
      <c r="H252" s="522"/>
      <c r="I252" s="522"/>
      <c r="J252" s="522"/>
      <c r="K252" s="539">
        <v>3</v>
      </c>
      <c r="L252" s="498">
        <v>18934</v>
      </c>
    </row>
    <row r="253" spans="1:12" customFormat="1" ht="15.6" customHeight="1" x14ac:dyDescent="0.25">
      <c r="A253" s="565"/>
      <c r="B253" s="568"/>
      <c r="C253" s="455"/>
      <c r="D253" s="582"/>
      <c r="E253" s="448"/>
      <c r="F253" s="110" t="s">
        <v>80</v>
      </c>
      <c r="G253" s="469">
        <v>158</v>
      </c>
      <c r="H253" s="469"/>
      <c r="I253" s="469"/>
      <c r="J253" s="469"/>
      <c r="K253" s="583"/>
      <c r="L253" s="499"/>
    </row>
    <row r="254" spans="1:12" customFormat="1" ht="15.6" customHeight="1" x14ac:dyDescent="0.25">
      <c r="A254" s="565"/>
      <c r="B254" s="568"/>
      <c r="C254" s="455"/>
      <c r="D254" s="582"/>
      <c r="E254" s="448"/>
      <c r="F254" s="110" t="s">
        <v>8</v>
      </c>
      <c r="G254" s="240">
        <v>3000</v>
      </c>
      <c r="H254" s="241">
        <v>4000</v>
      </c>
      <c r="I254" s="312">
        <v>5000</v>
      </c>
      <c r="J254" s="242">
        <v>6000</v>
      </c>
      <c r="K254" s="583"/>
      <c r="L254" s="499"/>
    </row>
    <row r="255" spans="1:12" customFormat="1" ht="15.6" customHeight="1" x14ac:dyDescent="0.25">
      <c r="A255" s="565"/>
      <c r="B255" s="568"/>
      <c r="C255" s="455"/>
      <c r="D255" s="582"/>
      <c r="E255" s="448"/>
      <c r="F255" s="110" t="s">
        <v>817</v>
      </c>
      <c r="G255" s="243">
        <f>G253*114</f>
        <v>18012</v>
      </c>
      <c r="H255" s="244">
        <f>G253*128</f>
        <v>20224</v>
      </c>
      <c r="I255" s="313">
        <f>G253*143</f>
        <v>22594</v>
      </c>
      <c r="J255" s="245">
        <f>G253*148</f>
        <v>23384</v>
      </c>
      <c r="K255" s="583"/>
      <c r="L255" s="499"/>
    </row>
    <row r="256" spans="1:12" customFormat="1" ht="15.6" customHeight="1" x14ac:dyDescent="0.25">
      <c r="A256" s="565"/>
      <c r="B256" s="568"/>
      <c r="C256" s="455"/>
      <c r="D256" s="582"/>
      <c r="E256" s="448"/>
      <c r="F256" s="110" t="s">
        <v>1269</v>
      </c>
      <c r="G256" s="451">
        <v>0.98</v>
      </c>
      <c r="H256" s="451"/>
      <c r="I256" s="451"/>
      <c r="J256" s="451"/>
      <c r="K256" s="583"/>
      <c r="L256" s="499"/>
    </row>
    <row r="257" spans="1:12" customFormat="1" ht="15.6" customHeight="1" x14ac:dyDescent="0.25">
      <c r="A257" s="565"/>
      <c r="B257" s="568"/>
      <c r="C257" s="455"/>
      <c r="D257" s="582"/>
      <c r="E257" s="448"/>
      <c r="F257" s="93" t="s">
        <v>699</v>
      </c>
      <c r="G257" s="523" t="s">
        <v>700</v>
      </c>
      <c r="H257" s="523"/>
      <c r="I257" s="523"/>
      <c r="J257" s="523"/>
      <c r="K257" s="583"/>
      <c r="L257" s="499"/>
    </row>
    <row r="258" spans="1:12" customFormat="1" ht="15.6" customHeight="1" x14ac:dyDescent="0.25">
      <c r="A258" s="565"/>
      <c r="B258" s="568"/>
      <c r="C258" s="455"/>
      <c r="D258" s="582"/>
      <c r="E258" s="448"/>
      <c r="F258" s="93" t="s">
        <v>1181</v>
      </c>
      <c r="G258" s="462" t="s">
        <v>1179</v>
      </c>
      <c r="H258" s="463"/>
      <c r="I258" s="463"/>
      <c r="J258" s="464"/>
      <c r="K258" s="583"/>
      <c r="L258" s="499"/>
    </row>
    <row r="259" spans="1:12" customFormat="1" ht="15.6" customHeight="1" x14ac:dyDescent="0.25">
      <c r="A259" s="565"/>
      <c r="B259" s="568"/>
      <c r="C259" s="455"/>
      <c r="D259" s="582"/>
      <c r="E259" s="448"/>
      <c r="F259" s="110" t="s">
        <v>83</v>
      </c>
      <c r="G259" s="522">
        <v>67</v>
      </c>
      <c r="H259" s="522"/>
      <c r="I259" s="522"/>
      <c r="J259" s="522"/>
      <c r="K259" s="583"/>
      <c r="L259" s="499"/>
    </row>
    <row r="260" spans="1:12" customFormat="1" ht="15.6" customHeight="1" x14ac:dyDescent="0.25">
      <c r="A260" s="565"/>
      <c r="B260" s="568"/>
      <c r="C260" s="455"/>
      <c r="D260" s="582"/>
      <c r="E260" s="448"/>
      <c r="F260" s="110" t="s">
        <v>396</v>
      </c>
      <c r="G260" s="524" t="s">
        <v>397</v>
      </c>
      <c r="H260" s="524"/>
      <c r="I260" s="524"/>
      <c r="J260" s="524"/>
      <c r="K260" s="583"/>
      <c r="L260" s="499"/>
    </row>
    <row r="261" spans="1:12" customFormat="1" ht="15.6" customHeight="1" x14ac:dyDescent="0.25">
      <c r="A261" s="565"/>
      <c r="B261" s="568"/>
      <c r="C261" s="455"/>
      <c r="D261" s="582"/>
      <c r="E261" s="448"/>
      <c r="F261" s="110" t="s">
        <v>3</v>
      </c>
      <c r="G261" s="522" t="s">
        <v>17</v>
      </c>
      <c r="H261" s="522"/>
      <c r="I261" s="522"/>
      <c r="J261" s="522"/>
      <c r="K261" s="583"/>
      <c r="L261" s="499"/>
    </row>
    <row r="262" spans="1:12" customFormat="1" ht="15.6" customHeight="1" x14ac:dyDescent="0.25">
      <c r="A262" s="565"/>
      <c r="B262" s="568"/>
      <c r="C262" s="455"/>
      <c r="D262" s="582"/>
      <c r="E262" s="448"/>
      <c r="F262" s="93" t="s">
        <v>379</v>
      </c>
      <c r="G262" s="523" t="s">
        <v>380</v>
      </c>
      <c r="H262" s="523"/>
      <c r="I262" s="523"/>
      <c r="J262" s="523"/>
      <c r="K262" s="583"/>
      <c r="L262" s="499"/>
    </row>
    <row r="263" spans="1:12" customFormat="1" ht="15.6" customHeight="1" x14ac:dyDescent="0.25">
      <c r="A263" s="565"/>
      <c r="B263" s="568"/>
      <c r="C263" s="455"/>
      <c r="D263" s="582"/>
      <c r="E263" s="448"/>
      <c r="F263" s="93" t="s">
        <v>701</v>
      </c>
      <c r="G263" s="523">
        <v>100000</v>
      </c>
      <c r="H263" s="523"/>
      <c r="I263" s="523"/>
      <c r="J263" s="523"/>
      <c r="K263" s="583"/>
      <c r="L263" s="499"/>
    </row>
    <row r="264" spans="1:12" customFormat="1" ht="15.6" customHeight="1" x14ac:dyDescent="0.25">
      <c r="A264" s="565"/>
      <c r="B264" s="568"/>
      <c r="C264" s="455"/>
      <c r="D264" s="582"/>
      <c r="E264" s="448"/>
      <c r="F264" s="93" t="s">
        <v>257</v>
      </c>
      <c r="G264" s="523" t="s">
        <v>391</v>
      </c>
      <c r="H264" s="523"/>
      <c r="I264" s="523"/>
      <c r="J264" s="523"/>
      <c r="K264" s="583"/>
      <c r="L264" s="499"/>
    </row>
    <row r="265" spans="1:12" customFormat="1" ht="15.6" customHeight="1" x14ac:dyDescent="0.25">
      <c r="A265" s="565"/>
      <c r="B265" s="568"/>
      <c r="C265" s="455"/>
      <c r="D265" s="582"/>
      <c r="E265" s="448"/>
      <c r="F265" s="93" t="s">
        <v>376</v>
      </c>
      <c r="G265" s="523" t="s">
        <v>557</v>
      </c>
      <c r="H265" s="523"/>
      <c r="I265" s="523"/>
      <c r="J265" s="523"/>
      <c r="K265" s="583"/>
      <c r="L265" s="499"/>
    </row>
    <row r="266" spans="1:12" customFormat="1" ht="15.6" customHeight="1" x14ac:dyDescent="0.25">
      <c r="A266" s="565"/>
      <c r="B266" s="568"/>
      <c r="C266" s="455"/>
      <c r="D266" s="582"/>
      <c r="E266" s="448"/>
      <c r="F266" s="93" t="s">
        <v>702</v>
      </c>
      <c r="G266" s="523" t="s">
        <v>703</v>
      </c>
      <c r="H266" s="523"/>
      <c r="I266" s="523"/>
      <c r="J266" s="523"/>
      <c r="K266" s="583"/>
      <c r="L266" s="499"/>
    </row>
    <row r="267" spans="1:12" customFormat="1" ht="15.6" customHeight="1" x14ac:dyDescent="0.25">
      <c r="A267" s="565"/>
      <c r="B267" s="568"/>
      <c r="C267" s="455"/>
      <c r="D267" s="582"/>
      <c r="E267" s="448"/>
      <c r="F267" s="93" t="s">
        <v>381</v>
      </c>
      <c r="G267" s="523" t="s">
        <v>382</v>
      </c>
      <c r="H267" s="523"/>
      <c r="I267" s="523"/>
      <c r="J267" s="523"/>
      <c r="K267" s="583"/>
      <c r="L267" s="500"/>
    </row>
    <row r="268" spans="1:12" customFormat="1" ht="15.6" customHeight="1" x14ac:dyDescent="0.25">
      <c r="A268" s="565"/>
      <c r="B268" s="568"/>
      <c r="C268" s="455"/>
      <c r="D268" s="582"/>
      <c r="E268" s="448"/>
      <c r="F268" s="94" t="s">
        <v>358</v>
      </c>
      <c r="G268" s="523" t="s">
        <v>900</v>
      </c>
      <c r="H268" s="523"/>
      <c r="I268" s="523"/>
      <c r="J268" s="523"/>
      <c r="K268" s="584">
        <v>5</v>
      </c>
      <c r="L268" s="443">
        <v>20260</v>
      </c>
    </row>
    <row r="269" spans="1:12" customFormat="1" ht="15.6" customHeight="1" x14ac:dyDescent="0.25">
      <c r="A269" s="565"/>
      <c r="B269" s="568"/>
      <c r="C269" s="455"/>
      <c r="D269" s="582"/>
      <c r="E269" s="448"/>
      <c r="F269" s="93" t="s">
        <v>383</v>
      </c>
      <c r="G269" s="523" t="s">
        <v>384</v>
      </c>
      <c r="H269" s="523"/>
      <c r="I269" s="523"/>
      <c r="J269" s="523"/>
      <c r="K269" s="585"/>
      <c r="L269" s="444" t="e">
        <f>#REF!-#REF!*10%</f>
        <v>#REF!</v>
      </c>
    </row>
    <row r="270" spans="1:12" customFormat="1" ht="15.6" customHeight="1" x14ac:dyDescent="0.25">
      <c r="A270" s="565"/>
      <c r="B270" s="568"/>
      <c r="C270" s="455"/>
      <c r="D270" s="582"/>
      <c r="E270" s="448"/>
      <c r="F270" s="93" t="s">
        <v>385</v>
      </c>
      <c r="G270" s="523" t="s">
        <v>386</v>
      </c>
      <c r="H270" s="523"/>
      <c r="I270" s="523"/>
      <c r="J270" s="523"/>
      <c r="K270" s="585"/>
      <c r="L270" s="444" t="e">
        <f>#REF!-#REF!*10%</f>
        <v>#REF!</v>
      </c>
    </row>
    <row r="271" spans="1:12" customFormat="1" ht="15.6" customHeight="1" x14ac:dyDescent="0.25">
      <c r="A271" s="565"/>
      <c r="B271" s="568"/>
      <c r="C271" s="455"/>
      <c r="D271" s="582"/>
      <c r="E271" s="448"/>
      <c r="F271" s="93" t="s">
        <v>389</v>
      </c>
      <c r="G271" s="523" t="s">
        <v>390</v>
      </c>
      <c r="H271" s="523"/>
      <c r="I271" s="523"/>
      <c r="J271" s="523"/>
      <c r="K271" s="585"/>
      <c r="L271" s="444" t="e">
        <f>#REF!-#REF!*10%</f>
        <v>#REF!</v>
      </c>
    </row>
    <row r="272" spans="1:12" customFormat="1" ht="15.6" customHeight="1" x14ac:dyDescent="0.25">
      <c r="A272" s="565"/>
      <c r="B272" s="568"/>
      <c r="C272" s="455"/>
      <c r="D272" s="582"/>
      <c r="E272" s="448"/>
      <c r="F272" s="93" t="s">
        <v>704</v>
      </c>
      <c r="G272" s="523" t="s">
        <v>705</v>
      </c>
      <c r="H272" s="523"/>
      <c r="I272" s="523"/>
      <c r="J272" s="523"/>
      <c r="K272" s="585"/>
      <c r="L272" s="444" t="e">
        <f>#REF!-#REF!*10%</f>
        <v>#REF!</v>
      </c>
    </row>
    <row r="273" spans="1:12" customFormat="1" ht="15.6" customHeight="1" x14ac:dyDescent="0.25">
      <c r="A273" s="565"/>
      <c r="B273" s="568"/>
      <c r="C273" s="455"/>
      <c r="D273" s="582"/>
      <c r="E273" s="448"/>
      <c r="F273" s="93" t="s">
        <v>706</v>
      </c>
      <c r="G273" s="523" t="s">
        <v>390</v>
      </c>
      <c r="H273" s="523"/>
      <c r="I273" s="523"/>
      <c r="J273" s="523"/>
      <c r="K273" s="585"/>
      <c r="L273" s="444" t="e">
        <f>#REF!-#REF!*10%</f>
        <v>#REF!</v>
      </c>
    </row>
    <row r="274" spans="1:12" customFormat="1" ht="15.6" customHeight="1" x14ac:dyDescent="0.25">
      <c r="A274" s="565"/>
      <c r="B274" s="568"/>
      <c r="C274" s="455"/>
      <c r="D274" s="582"/>
      <c r="E274" s="448"/>
      <c r="F274" s="93" t="s">
        <v>1271</v>
      </c>
      <c r="G274" s="523" t="s">
        <v>390</v>
      </c>
      <c r="H274" s="523"/>
      <c r="I274" s="523"/>
      <c r="J274" s="523"/>
      <c r="K274" s="585"/>
      <c r="L274" s="444" t="e">
        <f>#REF!-#REF!*10%</f>
        <v>#REF!</v>
      </c>
    </row>
    <row r="275" spans="1:12" customFormat="1" ht="15.6" customHeight="1" x14ac:dyDescent="0.25">
      <c r="A275" s="565"/>
      <c r="B275" s="568"/>
      <c r="C275" s="455"/>
      <c r="D275" s="582"/>
      <c r="E275" s="448"/>
      <c r="F275" s="93" t="s">
        <v>707</v>
      </c>
      <c r="G275" s="523" t="s">
        <v>911</v>
      </c>
      <c r="H275" s="523"/>
      <c r="I275" s="523"/>
      <c r="J275" s="523"/>
      <c r="K275" s="585"/>
      <c r="L275" s="444" t="e">
        <f>#REF!-#REF!*10%</f>
        <v>#REF!</v>
      </c>
    </row>
    <row r="276" spans="1:12" customFormat="1" ht="15.6" customHeight="1" x14ac:dyDescent="0.25">
      <c r="A276" s="565"/>
      <c r="B276" s="568"/>
      <c r="C276" s="455"/>
      <c r="D276" s="582"/>
      <c r="E276" s="448"/>
      <c r="F276" s="93" t="s">
        <v>708</v>
      </c>
      <c r="G276" s="523" t="s">
        <v>390</v>
      </c>
      <c r="H276" s="523"/>
      <c r="I276" s="523"/>
      <c r="J276" s="523"/>
      <c r="K276" s="585"/>
      <c r="L276" s="444" t="e">
        <f>#REF!-#REF!*10%</f>
        <v>#REF!</v>
      </c>
    </row>
    <row r="277" spans="1:12" customFormat="1" ht="15.6" customHeight="1" x14ac:dyDescent="0.25">
      <c r="A277" s="565"/>
      <c r="B277" s="568"/>
      <c r="C277" s="455"/>
      <c r="D277" s="582"/>
      <c r="E277" s="448"/>
      <c r="F277" s="93" t="s">
        <v>377</v>
      </c>
      <c r="G277" s="523" t="s">
        <v>387</v>
      </c>
      <c r="H277" s="523"/>
      <c r="I277" s="523"/>
      <c r="J277" s="523"/>
      <c r="K277" s="585"/>
      <c r="L277" s="444" t="e">
        <f>#REF!-#REF!*10%</f>
        <v>#REF!</v>
      </c>
    </row>
    <row r="278" spans="1:12" customFormat="1" ht="15.6" customHeight="1" x14ac:dyDescent="0.25">
      <c r="A278" s="565"/>
      <c r="B278" s="568"/>
      <c r="C278" s="455"/>
      <c r="D278" s="582"/>
      <c r="E278" s="448"/>
      <c r="F278" s="93" t="s">
        <v>388</v>
      </c>
      <c r="G278" s="523" t="s">
        <v>393</v>
      </c>
      <c r="H278" s="523"/>
      <c r="I278" s="523"/>
      <c r="J278" s="523"/>
      <c r="K278" s="585"/>
      <c r="L278" s="444" t="e">
        <f>#REF!-#REF!*10%</f>
        <v>#REF!</v>
      </c>
    </row>
    <row r="279" spans="1:12" customFormat="1" ht="15.6" customHeight="1" x14ac:dyDescent="0.25">
      <c r="A279" s="565"/>
      <c r="B279" s="568"/>
      <c r="C279" s="455"/>
      <c r="D279" s="582"/>
      <c r="E279" s="448"/>
      <c r="F279" s="93" t="s">
        <v>562</v>
      </c>
      <c r="G279" s="523" t="s">
        <v>1024</v>
      </c>
      <c r="H279" s="523"/>
      <c r="I279" s="523"/>
      <c r="J279" s="523"/>
      <c r="K279" s="585"/>
      <c r="L279" s="444" t="e">
        <f>#REF!-#REF!*10%</f>
        <v>#REF!</v>
      </c>
    </row>
    <row r="280" spans="1:12" customFormat="1" ht="15.6" customHeight="1" x14ac:dyDescent="0.25">
      <c r="A280" s="565"/>
      <c r="B280" s="568"/>
      <c r="C280" s="455"/>
      <c r="D280" s="582"/>
      <c r="E280" s="448"/>
      <c r="F280" s="93" t="s">
        <v>570</v>
      </c>
      <c r="G280" s="523" t="s">
        <v>613</v>
      </c>
      <c r="H280" s="523"/>
      <c r="I280" s="523"/>
      <c r="J280" s="523"/>
      <c r="K280" s="585"/>
      <c r="L280" s="444" t="e">
        <f>#REF!-#REF!*10%</f>
        <v>#REF!</v>
      </c>
    </row>
    <row r="281" spans="1:12" customFormat="1" ht="15.6" customHeight="1" x14ac:dyDescent="0.25">
      <c r="A281" s="565"/>
      <c r="B281" s="568"/>
      <c r="C281" s="455"/>
      <c r="D281" s="582"/>
      <c r="E281" s="448"/>
      <c r="F281" s="111" t="s">
        <v>84</v>
      </c>
      <c r="G281" s="525">
        <v>4.8</v>
      </c>
      <c r="H281" s="525"/>
      <c r="I281" s="525"/>
      <c r="J281" s="525"/>
      <c r="K281" s="585"/>
      <c r="L281" s="444" t="e">
        <f>#REF!-#REF!*10%</f>
        <v>#REF!</v>
      </c>
    </row>
    <row r="282" spans="1:12" customFormat="1" ht="15.6" customHeight="1" x14ac:dyDescent="0.25">
      <c r="A282" s="565"/>
      <c r="B282" s="569"/>
      <c r="C282" s="455"/>
      <c r="D282" s="582"/>
      <c r="E282" s="448"/>
      <c r="F282" s="136" t="s">
        <v>1016</v>
      </c>
      <c r="G282" s="454">
        <v>5</v>
      </c>
      <c r="H282" s="454"/>
      <c r="I282" s="454"/>
      <c r="J282" s="454"/>
      <c r="K282" s="585"/>
      <c r="L282" s="444" t="e">
        <f>#REF!-#REF!*10%</f>
        <v>#REF!</v>
      </c>
    </row>
    <row r="283" spans="1:12" customFormat="1" ht="15.6" customHeight="1" x14ac:dyDescent="0.25">
      <c r="A283" s="564">
        <v>10</v>
      </c>
      <c r="B283" s="567"/>
      <c r="C283" s="455" t="s">
        <v>460</v>
      </c>
      <c r="D283" s="582"/>
      <c r="E283" s="448"/>
      <c r="F283" s="110" t="s">
        <v>81</v>
      </c>
      <c r="G283" s="522" t="s">
        <v>10</v>
      </c>
      <c r="H283" s="522"/>
      <c r="I283" s="522"/>
      <c r="J283" s="522"/>
      <c r="K283" s="539">
        <v>3</v>
      </c>
      <c r="L283" s="498">
        <v>20453</v>
      </c>
    </row>
    <row r="284" spans="1:12" customFormat="1" ht="15.6" customHeight="1" x14ac:dyDescent="0.25">
      <c r="A284" s="565"/>
      <c r="B284" s="568"/>
      <c r="C284" s="455"/>
      <c r="D284" s="582"/>
      <c r="E284" s="448"/>
      <c r="F284" s="110" t="s">
        <v>80</v>
      </c>
      <c r="G284" s="469">
        <v>178</v>
      </c>
      <c r="H284" s="469"/>
      <c r="I284" s="469"/>
      <c r="J284" s="469"/>
      <c r="K284" s="583"/>
      <c r="L284" s="499"/>
    </row>
    <row r="285" spans="1:12" customFormat="1" ht="15.6" customHeight="1" x14ac:dyDescent="0.25">
      <c r="A285" s="565"/>
      <c r="B285" s="568"/>
      <c r="C285" s="455"/>
      <c r="D285" s="582"/>
      <c r="E285" s="448"/>
      <c r="F285" s="110" t="s">
        <v>8</v>
      </c>
      <c r="G285" s="240">
        <v>3000</v>
      </c>
      <c r="H285" s="241">
        <v>4000</v>
      </c>
      <c r="I285" s="312">
        <v>5000</v>
      </c>
      <c r="J285" s="242">
        <v>6000</v>
      </c>
      <c r="K285" s="583"/>
      <c r="L285" s="499"/>
    </row>
    <row r="286" spans="1:12" customFormat="1" ht="15.6" customHeight="1" x14ac:dyDescent="0.25">
      <c r="A286" s="565"/>
      <c r="B286" s="568"/>
      <c r="C286" s="455"/>
      <c r="D286" s="582"/>
      <c r="E286" s="448"/>
      <c r="F286" s="110" t="s">
        <v>817</v>
      </c>
      <c r="G286" s="243">
        <f>G284*114</f>
        <v>20292</v>
      </c>
      <c r="H286" s="244">
        <f>G284*128</f>
        <v>22784</v>
      </c>
      <c r="I286" s="313">
        <f>G284*143</f>
        <v>25454</v>
      </c>
      <c r="J286" s="245">
        <f>G284*148</f>
        <v>26344</v>
      </c>
      <c r="K286" s="583"/>
      <c r="L286" s="499"/>
    </row>
    <row r="287" spans="1:12" customFormat="1" ht="15.6" customHeight="1" x14ac:dyDescent="0.25">
      <c r="A287" s="565"/>
      <c r="B287" s="568"/>
      <c r="C287" s="455"/>
      <c r="D287" s="582"/>
      <c r="E287" s="448"/>
      <c r="F287" s="110" t="s">
        <v>1269</v>
      </c>
      <c r="G287" s="451">
        <v>0.98</v>
      </c>
      <c r="H287" s="451"/>
      <c r="I287" s="451"/>
      <c r="J287" s="451"/>
      <c r="K287" s="583"/>
      <c r="L287" s="499"/>
    </row>
    <row r="288" spans="1:12" customFormat="1" ht="15.6" customHeight="1" x14ac:dyDescent="0.25">
      <c r="A288" s="565"/>
      <c r="B288" s="568"/>
      <c r="C288" s="455"/>
      <c r="D288" s="582"/>
      <c r="E288" s="448"/>
      <c r="F288" s="93" t="s">
        <v>699</v>
      </c>
      <c r="G288" s="523" t="s">
        <v>700</v>
      </c>
      <c r="H288" s="523"/>
      <c r="I288" s="523"/>
      <c r="J288" s="523"/>
      <c r="K288" s="583"/>
      <c r="L288" s="499"/>
    </row>
    <row r="289" spans="1:12" customFormat="1" ht="15.6" customHeight="1" x14ac:dyDescent="0.25">
      <c r="A289" s="565"/>
      <c r="B289" s="568"/>
      <c r="C289" s="455"/>
      <c r="D289" s="582"/>
      <c r="E289" s="448"/>
      <c r="F289" s="93" t="s">
        <v>1181</v>
      </c>
      <c r="G289" s="462" t="s">
        <v>1179</v>
      </c>
      <c r="H289" s="463"/>
      <c r="I289" s="463"/>
      <c r="J289" s="464"/>
      <c r="K289" s="583"/>
      <c r="L289" s="499"/>
    </row>
    <row r="290" spans="1:12" customFormat="1" ht="15.6" customHeight="1" x14ac:dyDescent="0.25">
      <c r="A290" s="565"/>
      <c r="B290" s="568"/>
      <c r="C290" s="455"/>
      <c r="D290" s="582"/>
      <c r="E290" s="448"/>
      <c r="F290" s="110" t="s">
        <v>83</v>
      </c>
      <c r="G290" s="522">
        <v>67</v>
      </c>
      <c r="H290" s="522"/>
      <c r="I290" s="522"/>
      <c r="J290" s="522"/>
      <c r="K290" s="583"/>
      <c r="L290" s="499"/>
    </row>
    <row r="291" spans="1:12" customFormat="1" ht="15.6" customHeight="1" x14ac:dyDescent="0.25">
      <c r="A291" s="565"/>
      <c r="B291" s="568"/>
      <c r="C291" s="455"/>
      <c r="D291" s="582"/>
      <c r="E291" s="448"/>
      <c r="F291" s="110" t="s">
        <v>396</v>
      </c>
      <c r="G291" s="524" t="s">
        <v>397</v>
      </c>
      <c r="H291" s="524"/>
      <c r="I291" s="524"/>
      <c r="J291" s="524"/>
      <c r="K291" s="583"/>
      <c r="L291" s="499"/>
    </row>
    <row r="292" spans="1:12" customFormat="1" ht="15.6" customHeight="1" x14ac:dyDescent="0.25">
      <c r="A292" s="565"/>
      <c r="B292" s="568"/>
      <c r="C292" s="455"/>
      <c r="D292" s="582"/>
      <c r="E292" s="448"/>
      <c r="F292" s="110" t="s">
        <v>3</v>
      </c>
      <c r="G292" s="522" t="s">
        <v>18</v>
      </c>
      <c r="H292" s="522"/>
      <c r="I292" s="522"/>
      <c r="J292" s="522"/>
      <c r="K292" s="583"/>
      <c r="L292" s="499"/>
    </row>
    <row r="293" spans="1:12" customFormat="1" ht="15.6" customHeight="1" x14ac:dyDescent="0.25">
      <c r="A293" s="565"/>
      <c r="B293" s="568"/>
      <c r="C293" s="455"/>
      <c r="D293" s="582"/>
      <c r="E293" s="448"/>
      <c r="F293" s="93" t="s">
        <v>379</v>
      </c>
      <c r="G293" s="523" t="s">
        <v>380</v>
      </c>
      <c r="H293" s="523"/>
      <c r="I293" s="523"/>
      <c r="J293" s="523"/>
      <c r="K293" s="583"/>
      <c r="L293" s="499"/>
    </row>
    <row r="294" spans="1:12" customFormat="1" ht="15.6" customHeight="1" x14ac:dyDescent="0.25">
      <c r="A294" s="565"/>
      <c r="B294" s="568"/>
      <c r="C294" s="455"/>
      <c r="D294" s="582"/>
      <c r="E294" s="448"/>
      <c r="F294" s="93" t="s">
        <v>701</v>
      </c>
      <c r="G294" s="523">
        <v>100000</v>
      </c>
      <c r="H294" s="523"/>
      <c r="I294" s="523"/>
      <c r="J294" s="523"/>
      <c r="K294" s="583"/>
      <c r="L294" s="499"/>
    </row>
    <row r="295" spans="1:12" customFormat="1" ht="15.6" customHeight="1" x14ac:dyDescent="0.25">
      <c r="A295" s="565"/>
      <c r="B295" s="568"/>
      <c r="C295" s="455"/>
      <c r="D295" s="582"/>
      <c r="E295" s="448"/>
      <c r="F295" s="93" t="s">
        <v>257</v>
      </c>
      <c r="G295" s="523" t="s">
        <v>391</v>
      </c>
      <c r="H295" s="523"/>
      <c r="I295" s="523"/>
      <c r="J295" s="523"/>
      <c r="K295" s="583"/>
      <c r="L295" s="499"/>
    </row>
    <row r="296" spans="1:12" customFormat="1" ht="15.6" customHeight="1" x14ac:dyDescent="0.25">
      <c r="A296" s="565"/>
      <c r="B296" s="568"/>
      <c r="C296" s="455"/>
      <c r="D296" s="582"/>
      <c r="E296" s="448"/>
      <c r="F296" s="93" t="s">
        <v>376</v>
      </c>
      <c r="G296" s="523" t="s">
        <v>557</v>
      </c>
      <c r="H296" s="523"/>
      <c r="I296" s="523"/>
      <c r="J296" s="523"/>
      <c r="K296" s="583"/>
      <c r="L296" s="499"/>
    </row>
    <row r="297" spans="1:12" customFormat="1" ht="15.6" customHeight="1" x14ac:dyDescent="0.25">
      <c r="A297" s="565"/>
      <c r="B297" s="568"/>
      <c r="C297" s="455"/>
      <c r="D297" s="582"/>
      <c r="E297" s="448"/>
      <c r="F297" s="93" t="s">
        <v>702</v>
      </c>
      <c r="G297" s="523" t="s">
        <v>703</v>
      </c>
      <c r="H297" s="523"/>
      <c r="I297" s="523"/>
      <c r="J297" s="523"/>
      <c r="K297" s="583"/>
      <c r="L297" s="499"/>
    </row>
    <row r="298" spans="1:12" customFormat="1" ht="15.6" customHeight="1" x14ac:dyDescent="0.25">
      <c r="A298" s="565"/>
      <c r="B298" s="568"/>
      <c r="C298" s="455"/>
      <c r="D298" s="582"/>
      <c r="E298" s="448"/>
      <c r="F298" s="93" t="s">
        <v>381</v>
      </c>
      <c r="G298" s="523" t="s">
        <v>382</v>
      </c>
      <c r="H298" s="523"/>
      <c r="I298" s="523"/>
      <c r="J298" s="523"/>
      <c r="K298" s="583"/>
      <c r="L298" s="500"/>
    </row>
    <row r="299" spans="1:12" customFormat="1" ht="15.6" customHeight="1" x14ac:dyDescent="0.25">
      <c r="A299" s="565"/>
      <c r="B299" s="568"/>
      <c r="C299" s="455"/>
      <c r="D299" s="582"/>
      <c r="E299" s="448"/>
      <c r="F299" s="94" t="s">
        <v>358</v>
      </c>
      <c r="G299" s="523" t="s">
        <v>900</v>
      </c>
      <c r="H299" s="523"/>
      <c r="I299" s="523"/>
      <c r="J299" s="523"/>
      <c r="K299" s="584">
        <v>5</v>
      </c>
      <c r="L299" s="443">
        <v>21885</v>
      </c>
    </row>
    <row r="300" spans="1:12" customFormat="1" ht="15.6" customHeight="1" x14ac:dyDescent="0.25">
      <c r="A300" s="565"/>
      <c r="B300" s="568"/>
      <c r="C300" s="455"/>
      <c r="D300" s="582"/>
      <c r="E300" s="448"/>
      <c r="F300" s="93" t="s">
        <v>383</v>
      </c>
      <c r="G300" s="523" t="s">
        <v>384</v>
      </c>
      <c r="H300" s="523"/>
      <c r="I300" s="523"/>
      <c r="J300" s="523"/>
      <c r="K300" s="585"/>
      <c r="L300" s="444" t="e">
        <f>#REF!-#REF!*10%</f>
        <v>#REF!</v>
      </c>
    </row>
    <row r="301" spans="1:12" customFormat="1" ht="15.6" customHeight="1" x14ac:dyDescent="0.25">
      <c r="A301" s="565"/>
      <c r="B301" s="568"/>
      <c r="C301" s="455"/>
      <c r="D301" s="582"/>
      <c r="E301" s="448"/>
      <c r="F301" s="93" t="s">
        <v>385</v>
      </c>
      <c r="G301" s="523" t="s">
        <v>386</v>
      </c>
      <c r="H301" s="523"/>
      <c r="I301" s="523"/>
      <c r="J301" s="523"/>
      <c r="K301" s="585"/>
      <c r="L301" s="444" t="e">
        <f>#REF!-#REF!*10%</f>
        <v>#REF!</v>
      </c>
    </row>
    <row r="302" spans="1:12" customFormat="1" ht="15.6" customHeight="1" x14ac:dyDescent="0.25">
      <c r="A302" s="565"/>
      <c r="B302" s="568"/>
      <c r="C302" s="455"/>
      <c r="D302" s="582"/>
      <c r="E302" s="448"/>
      <c r="F302" s="93" t="s">
        <v>389</v>
      </c>
      <c r="G302" s="523" t="s">
        <v>390</v>
      </c>
      <c r="H302" s="523"/>
      <c r="I302" s="523"/>
      <c r="J302" s="523"/>
      <c r="K302" s="585"/>
      <c r="L302" s="444" t="e">
        <f>#REF!-#REF!*10%</f>
        <v>#REF!</v>
      </c>
    </row>
    <row r="303" spans="1:12" customFormat="1" ht="15.6" customHeight="1" x14ac:dyDescent="0.25">
      <c r="A303" s="565"/>
      <c r="B303" s="568"/>
      <c r="C303" s="455"/>
      <c r="D303" s="582"/>
      <c r="E303" s="448"/>
      <c r="F303" s="93" t="s">
        <v>704</v>
      </c>
      <c r="G303" s="523" t="s">
        <v>705</v>
      </c>
      <c r="H303" s="523"/>
      <c r="I303" s="523"/>
      <c r="J303" s="523"/>
      <c r="K303" s="585"/>
      <c r="L303" s="444" t="e">
        <f>#REF!-#REF!*10%</f>
        <v>#REF!</v>
      </c>
    </row>
    <row r="304" spans="1:12" customFormat="1" ht="15.6" customHeight="1" x14ac:dyDescent="0.25">
      <c r="A304" s="565"/>
      <c r="B304" s="568"/>
      <c r="C304" s="455"/>
      <c r="D304" s="582"/>
      <c r="E304" s="448"/>
      <c r="F304" s="93" t="s">
        <v>706</v>
      </c>
      <c r="G304" s="523" t="s">
        <v>390</v>
      </c>
      <c r="H304" s="523"/>
      <c r="I304" s="523"/>
      <c r="J304" s="523"/>
      <c r="K304" s="585"/>
      <c r="L304" s="444" t="e">
        <f>#REF!-#REF!*10%</f>
        <v>#REF!</v>
      </c>
    </row>
    <row r="305" spans="1:12" customFormat="1" ht="15.6" customHeight="1" x14ac:dyDescent="0.25">
      <c r="A305" s="565"/>
      <c r="B305" s="568"/>
      <c r="C305" s="455"/>
      <c r="D305" s="582"/>
      <c r="E305" s="448"/>
      <c r="F305" s="93" t="s">
        <v>1271</v>
      </c>
      <c r="G305" s="523" t="s">
        <v>390</v>
      </c>
      <c r="H305" s="523"/>
      <c r="I305" s="523"/>
      <c r="J305" s="523"/>
      <c r="K305" s="585"/>
      <c r="L305" s="444" t="e">
        <f>#REF!-#REF!*10%</f>
        <v>#REF!</v>
      </c>
    </row>
    <row r="306" spans="1:12" customFormat="1" ht="15.6" customHeight="1" x14ac:dyDescent="0.25">
      <c r="A306" s="565"/>
      <c r="B306" s="568"/>
      <c r="C306" s="455"/>
      <c r="D306" s="582"/>
      <c r="E306" s="448"/>
      <c r="F306" s="93" t="s">
        <v>707</v>
      </c>
      <c r="G306" s="523" t="s">
        <v>911</v>
      </c>
      <c r="H306" s="523"/>
      <c r="I306" s="523"/>
      <c r="J306" s="523"/>
      <c r="K306" s="585"/>
      <c r="L306" s="444" t="e">
        <f>#REF!-#REF!*10%</f>
        <v>#REF!</v>
      </c>
    </row>
    <row r="307" spans="1:12" customFormat="1" ht="15.6" customHeight="1" x14ac:dyDescent="0.25">
      <c r="A307" s="565"/>
      <c r="B307" s="568"/>
      <c r="C307" s="455"/>
      <c r="D307" s="582"/>
      <c r="E307" s="448"/>
      <c r="F307" s="93" t="s">
        <v>708</v>
      </c>
      <c r="G307" s="523" t="s">
        <v>390</v>
      </c>
      <c r="H307" s="523"/>
      <c r="I307" s="523"/>
      <c r="J307" s="523"/>
      <c r="K307" s="585"/>
      <c r="L307" s="444" t="e">
        <f>#REF!-#REF!*10%</f>
        <v>#REF!</v>
      </c>
    </row>
    <row r="308" spans="1:12" customFormat="1" ht="15.6" customHeight="1" x14ac:dyDescent="0.25">
      <c r="A308" s="565"/>
      <c r="B308" s="568"/>
      <c r="C308" s="455"/>
      <c r="D308" s="582"/>
      <c r="E308" s="448"/>
      <c r="F308" s="93" t="s">
        <v>377</v>
      </c>
      <c r="G308" s="523" t="s">
        <v>387</v>
      </c>
      <c r="H308" s="523"/>
      <c r="I308" s="523"/>
      <c r="J308" s="523"/>
      <c r="K308" s="585"/>
      <c r="L308" s="444" t="e">
        <f>#REF!-#REF!*10%</f>
        <v>#REF!</v>
      </c>
    </row>
    <row r="309" spans="1:12" customFormat="1" ht="15.6" customHeight="1" x14ac:dyDescent="0.25">
      <c r="A309" s="565"/>
      <c r="B309" s="568"/>
      <c r="C309" s="455"/>
      <c r="D309" s="582"/>
      <c r="E309" s="448"/>
      <c r="F309" s="93" t="s">
        <v>388</v>
      </c>
      <c r="G309" s="523" t="s">
        <v>393</v>
      </c>
      <c r="H309" s="523"/>
      <c r="I309" s="523"/>
      <c r="J309" s="523"/>
      <c r="K309" s="585"/>
      <c r="L309" s="444" t="e">
        <f>#REF!-#REF!*10%</f>
        <v>#REF!</v>
      </c>
    </row>
    <row r="310" spans="1:12" customFormat="1" ht="15.6" customHeight="1" x14ac:dyDescent="0.25">
      <c r="A310" s="565"/>
      <c r="B310" s="568"/>
      <c r="C310" s="455"/>
      <c r="D310" s="582"/>
      <c r="E310" s="448"/>
      <c r="F310" s="93" t="s">
        <v>562</v>
      </c>
      <c r="G310" s="523" t="s">
        <v>1024</v>
      </c>
      <c r="H310" s="523"/>
      <c r="I310" s="523"/>
      <c r="J310" s="523"/>
      <c r="K310" s="585"/>
      <c r="L310" s="444" t="e">
        <f>#REF!-#REF!*10%</f>
        <v>#REF!</v>
      </c>
    </row>
    <row r="311" spans="1:12" customFormat="1" ht="15.6" customHeight="1" x14ac:dyDescent="0.25">
      <c r="A311" s="565"/>
      <c r="B311" s="568"/>
      <c r="C311" s="455"/>
      <c r="D311" s="582"/>
      <c r="E311" s="448"/>
      <c r="F311" s="93" t="s">
        <v>570</v>
      </c>
      <c r="G311" s="523" t="s">
        <v>613</v>
      </c>
      <c r="H311" s="523"/>
      <c r="I311" s="523"/>
      <c r="J311" s="523"/>
      <c r="K311" s="585"/>
      <c r="L311" s="444" t="e">
        <f>#REF!-#REF!*10%</f>
        <v>#REF!</v>
      </c>
    </row>
    <row r="312" spans="1:12" customFormat="1" ht="15.6" customHeight="1" x14ac:dyDescent="0.25">
      <c r="A312" s="565"/>
      <c r="B312" s="568"/>
      <c r="C312" s="455"/>
      <c r="D312" s="582"/>
      <c r="E312" s="448"/>
      <c r="F312" s="111" t="s">
        <v>84</v>
      </c>
      <c r="G312" s="525">
        <v>5.2</v>
      </c>
      <c r="H312" s="525"/>
      <c r="I312" s="525"/>
      <c r="J312" s="525"/>
      <c r="K312" s="585"/>
      <c r="L312" s="444" t="e">
        <f>#REF!-#REF!*10%</f>
        <v>#REF!</v>
      </c>
    </row>
    <row r="313" spans="1:12" customFormat="1" ht="15.6" customHeight="1" x14ac:dyDescent="0.25">
      <c r="A313" s="565"/>
      <c r="B313" s="569"/>
      <c r="C313" s="455"/>
      <c r="D313" s="582"/>
      <c r="E313" s="448"/>
      <c r="F313" s="136" t="s">
        <v>1016</v>
      </c>
      <c r="G313" s="454">
        <v>5</v>
      </c>
      <c r="H313" s="454"/>
      <c r="I313" s="454"/>
      <c r="J313" s="454"/>
      <c r="K313" s="585"/>
      <c r="L313" s="444" t="e">
        <f>#REF!-#REF!*10%</f>
        <v>#REF!</v>
      </c>
    </row>
    <row r="314" spans="1:12" customFormat="1" ht="15.6" customHeight="1" x14ac:dyDescent="0.25">
      <c r="A314" s="564">
        <v>11</v>
      </c>
      <c r="B314" s="567"/>
      <c r="C314" s="455" t="s">
        <v>461</v>
      </c>
      <c r="D314" s="582"/>
      <c r="E314" s="448"/>
      <c r="F314" s="110" t="s">
        <v>81</v>
      </c>
      <c r="G314" s="522" t="s">
        <v>10</v>
      </c>
      <c r="H314" s="522"/>
      <c r="I314" s="522"/>
      <c r="J314" s="522"/>
      <c r="K314" s="539">
        <v>3</v>
      </c>
      <c r="L314" s="498">
        <v>22073</v>
      </c>
    </row>
    <row r="315" spans="1:12" customFormat="1" ht="15.6" customHeight="1" x14ac:dyDescent="0.25">
      <c r="A315" s="565"/>
      <c r="B315" s="568"/>
      <c r="C315" s="455"/>
      <c r="D315" s="582"/>
      <c r="E315" s="448"/>
      <c r="F315" s="110" t="s">
        <v>80</v>
      </c>
      <c r="G315" s="469">
        <v>193</v>
      </c>
      <c r="H315" s="469"/>
      <c r="I315" s="469"/>
      <c r="J315" s="469"/>
      <c r="K315" s="583"/>
      <c r="L315" s="499"/>
    </row>
    <row r="316" spans="1:12" customFormat="1" ht="15.6" customHeight="1" x14ac:dyDescent="0.25">
      <c r="A316" s="565"/>
      <c r="B316" s="568"/>
      <c r="C316" s="455"/>
      <c r="D316" s="582"/>
      <c r="E316" s="448"/>
      <c r="F316" s="110" t="s">
        <v>8</v>
      </c>
      <c r="G316" s="240">
        <v>3000</v>
      </c>
      <c r="H316" s="241">
        <v>4000</v>
      </c>
      <c r="I316" s="312">
        <v>5000</v>
      </c>
      <c r="J316" s="242">
        <v>6000</v>
      </c>
      <c r="K316" s="583"/>
      <c r="L316" s="499"/>
    </row>
    <row r="317" spans="1:12" customFormat="1" ht="15.6" customHeight="1" x14ac:dyDescent="0.25">
      <c r="A317" s="565"/>
      <c r="B317" s="568"/>
      <c r="C317" s="455"/>
      <c r="D317" s="582"/>
      <c r="E317" s="448"/>
      <c r="F317" s="110" t="s">
        <v>817</v>
      </c>
      <c r="G317" s="243">
        <f>G315*114</f>
        <v>22002</v>
      </c>
      <c r="H317" s="244">
        <f>G315*128</f>
        <v>24704</v>
      </c>
      <c r="I317" s="313">
        <f>G315*143</f>
        <v>27599</v>
      </c>
      <c r="J317" s="245">
        <f>G315*148</f>
        <v>28564</v>
      </c>
      <c r="K317" s="583"/>
      <c r="L317" s="499"/>
    </row>
    <row r="318" spans="1:12" customFormat="1" ht="15.6" customHeight="1" x14ac:dyDescent="0.25">
      <c r="A318" s="565"/>
      <c r="B318" s="568"/>
      <c r="C318" s="455"/>
      <c r="D318" s="582"/>
      <c r="E318" s="448"/>
      <c r="F318" s="110" t="s">
        <v>1269</v>
      </c>
      <c r="G318" s="451">
        <v>0.98</v>
      </c>
      <c r="H318" s="451"/>
      <c r="I318" s="451"/>
      <c r="J318" s="451"/>
      <c r="K318" s="583"/>
      <c r="L318" s="499"/>
    </row>
    <row r="319" spans="1:12" customFormat="1" ht="15.6" customHeight="1" x14ac:dyDescent="0.25">
      <c r="A319" s="565"/>
      <c r="B319" s="568"/>
      <c r="C319" s="455"/>
      <c r="D319" s="582"/>
      <c r="E319" s="448"/>
      <c r="F319" s="93" t="s">
        <v>699</v>
      </c>
      <c r="G319" s="523" t="s">
        <v>700</v>
      </c>
      <c r="H319" s="523"/>
      <c r="I319" s="523"/>
      <c r="J319" s="523"/>
      <c r="K319" s="583"/>
      <c r="L319" s="499"/>
    </row>
    <row r="320" spans="1:12" customFormat="1" ht="15.6" customHeight="1" x14ac:dyDescent="0.25">
      <c r="A320" s="565"/>
      <c r="B320" s="568"/>
      <c r="C320" s="455"/>
      <c r="D320" s="582"/>
      <c r="E320" s="448"/>
      <c r="F320" s="93" t="s">
        <v>1181</v>
      </c>
      <c r="G320" s="462" t="s">
        <v>1179</v>
      </c>
      <c r="H320" s="463"/>
      <c r="I320" s="463"/>
      <c r="J320" s="464"/>
      <c r="K320" s="583"/>
      <c r="L320" s="499"/>
    </row>
    <row r="321" spans="1:12" customFormat="1" ht="15.6" customHeight="1" x14ac:dyDescent="0.25">
      <c r="A321" s="565"/>
      <c r="B321" s="568"/>
      <c r="C321" s="455"/>
      <c r="D321" s="582"/>
      <c r="E321" s="448"/>
      <c r="F321" s="110" t="s">
        <v>83</v>
      </c>
      <c r="G321" s="522">
        <v>67</v>
      </c>
      <c r="H321" s="522"/>
      <c r="I321" s="522"/>
      <c r="J321" s="522"/>
      <c r="K321" s="583"/>
      <c r="L321" s="499"/>
    </row>
    <row r="322" spans="1:12" customFormat="1" ht="15.6" customHeight="1" x14ac:dyDescent="0.25">
      <c r="A322" s="565"/>
      <c r="B322" s="568"/>
      <c r="C322" s="455"/>
      <c r="D322" s="582"/>
      <c r="E322" s="448"/>
      <c r="F322" s="110" t="s">
        <v>396</v>
      </c>
      <c r="G322" s="524" t="s">
        <v>397</v>
      </c>
      <c r="H322" s="524"/>
      <c r="I322" s="524"/>
      <c r="J322" s="524"/>
      <c r="K322" s="583"/>
      <c r="L322" s="499"/>
    </row>
    <row r="323" spans="1:12" customFormat="1" ht="15.6" customHeight="1" x14ac:dyDescent="0.25">
      <c r="A323" s="565"/>
      <c r="B323" s="568"/>
      <c r="C323" s="455"/>
      <c r="D323" s="582"/>
      <c r="E323" s="448"/>
      <c r="F323" s="110" t="s">
        <v>3</v>
      </c>
      <c r="G323" s="522" t="s">
        <v>19</v>
      </c>
      <c r="H323" s="522"/>
      <c r="I323" s="522"/>
      <c r="J323" s="522"/>
      <c r="K323" s="583"/>
      <c r="L323" s="499"/>
    </row>
    <row r="324" spans="1:12" customFormat="1" ht="15.6" customHeight="1" x14ac:dyDescent="0.25">
      <c r="A324" s="565"/>
      <c r="B324" s="568"/>
      <c r="C324" s="455"/>
      <c r="D324" s="582"/>
      <c r="E324" s="448"/>
      <c r="F324" s="93" t="s">
        <v>379</v>
      </c>
      <c r="G324" s="523" t="s">
        <v>380</v>
      </c>
      <c r="H324" s="523"/>
      <c r="I324" s="523"/>
      <c r="J324" s="523"/>
      <c r="K324" s="583"/>
      <c r="L324" s="499"/>
    </row>
    <row r="325" spans="1:12" customFormat="1" ht="15.6" customHeight="1" x14ac:dyDescent="0.25">
      <c r="A325" s="565"/>
      <c r="B325" s="568"/>
      <c r="C325" s="455"/>
      <c r="D325" s="582"/>
      <c r="E325" s="448"/>
      <c r="F325" s="93" t="s">
        <v>701</v>
      </c>
      <c r="G325" s="523">
        <v>100000</v>
      </c>
      <c r="H325" s="523"/>
      <c r="I325" s="523"/>
      <c r="J325" s="523"/>
      <c r="K325" s="583"/>
      <c r="L325" s="499"/>
    </row>
    <row r="326" spans="1:12" customFormat="1" ht="15.6" customHeight="1" x14ac:dyDescent="0.25">
      <c r="A326" s="565"/>
      <c r="B326" s="568"/>
      <c r="C326" s="455"/>
      <c r="D326" s="582"/>
      <c r="E326" s="448"/>
      <c r="F326" s="93" t="s">
        <v>257</v>
      </c>
      <c r="G326" s="523" t="s">
        <v>391</v>
      </c>
      <c r="H326" s="523"/>
      <c r="I326" s="523"/>
      <c r="J326" s="523"/>
      <c r="K326" s="583"/>
      <c r="L326" s="499"/>
    </row>
    <row r="327" spans="1:12" customFormat="1" ht="15.6" customHeight="1" x14ac:dyDescent="0.25">
      <c r="A327" s="565"/>
      <c r="B327" s="568"/>
      <c r="C327" s="455"/>
      <c r="D327" s="582"/>
      <c r="E327" s="448"/>
      <c r="F327" s="93" t="s">
        <v>376</v>
      </c>
      <c r="G327" s="523" t="s">
        <v>557</v>
      </c>
      <c r="H327" s="523"/>
      <c r="I327" s="523"/>
      <c r="J327" s="523"/>
      <c r="K327" s="583"/>
      <c r="L327" s="499"/>
    </row>
    <row r="328" spans="1:12" customFormat="1" ht="15.6" customHeight="1" x14ac:dyDescent="0.25">
      <c r="A328" s="565"/>
      <c r="B328" s="568"/>
      <c r="C328" s="455"/>
      <c r="D328" s="582"/>
      <c r="E328" s="448"/>
      <c r="F328" s="93" t="s">
        <v>702</v>
      </c>
      <c r="G328" s="523" t="s">
        <v>703</v>
      </c>
      <c r="H328" s="523"/>
      <c r="I328" s="523"/>
      <c r="J328" s="523"/>
      <c r="K328" s="583"/>
      <c r="L328" s="499"/>
    </row>
    <row r="329" spans="1:12" customFormat="1" ht="15.6" customHeight="1" x14ac:dyDescent="0.25">
      <c r="A329" s="565"/>
      <c r="B329" s="568"/>
      <c r="C329" s="455"/>
      <c r="D329" s="582"/>
      <c r="E329" s="448"/>
      <c r="F329" s="93" t="s">
        <v>381</v>
      </c>
      <c r="G329" s="523" t="s">
        <v>382</v>
      </c>
      <c r="H329" s="523"/>
      <c r="I329" s="523"/>
      <c r="J329" s="523"/>
      <c r="K329" s="583"/>
      <c r="L329" s="500"/>
    </row>
    <row r="330" spans="1:12" customFormat="1" ht="15.6" customHeight="1" x14ac:dyDescent="0.25">
      <c r="A330" s="565"/>
      <c r="B330" s="568"/>
      <c r="C330" s="455"/>
      <c r="D330" s="582"/>
      <c r="E330" s="448"/>
      <c r="F330" s="94" t="s">
        <v>358</v>
      </c>
      <c r="G330" s="523" t="s">
        <v>900</v>
      </c>
      <c r="H330" s="523"/>
      <c r="I330" s="523"/>
      <c r="J330" s="523"/>
      <c r="K330" s="584">
        <v>5</v>
      </c>
      <c r="L330" s="443">
        <v>23619</v>
      </c>
    </row>
    <row r="331" spans="1:12" customFormat="1" ht="15.6" customHeight="1" x14ac:dyDescent="0.25">
      <c r="A331" s="565"/>
      <c r="B331" s="568"/>
      <c r="C331" s="455"/>
      <c r="D331" s="582"/>
      <c r="E331" s="448"/>
      <c r="F331" s="93" t="s">
        <v>383</v>
      </c>
      <c r="G331" s="523" t="s">
        <v>384</v>
      </c>
      <c r="H331" s="523"/>
      <c r="I331" s="523"/>
      <c r="J331" s="523"/>
      <c r="K331" s="585"/>
      <c r="L331" s="444" t="e">
        <f>#REF!-#REF!*10%</f>
        <v>#REF!</v>
      </c>
    </row>
    <row r="332" spans="1:12" customFormat="1" ht="15.6" customHeight="1" x14ac:dyDescent="0.25">
      <c r="A332" s="565"/>
      <c r="B332" s="568"/>
      <c r="C332" s="455"/>
      <c r="D332" s="582"/>
      <c r="E332" s="448"/>
      <c r="F332" s="93" t="s">
        <v>385</v>
      </c>
      <c r="G332" s="523" t="s">
        <v>386</v>
      </c>
      <c r="H332" s="523"/>
      <c r="I332" s="523"/>
      <c r="J332" s="523"/>
      <c r="K332" s="585"/>
      <c r="L332" s="444" t="e">
        <f>#REF!-#REF!*10%</f>
        <v>#REF!</v>
      </c>
    </row>
    <row r="333" spans="1:12" customFormat="1" ht="15.6" customHeight="1" x14ac:dyDescent="0.25">
      <c r="A333" s="565"/>
      <c r="B333" s="568"/>
      <c r="C333" s="455"/>
      <c r="D333" s="582"/>
      <c r="E333" s="448"/>
      <c r="F333" s="93" t="s">
        <v>389</v>
      </c>
      <c r="G333" s="523" t="s">
        <v>390</v>
      </c>
      <c r="H333" s="523"/>
      <c r="I333" s="523"/>
      <c r="J333" s="523"/>
      <c r="K333" s="585"/>
      <c r="L333" s="444" t="e">
        <f>#REF!-#REF!*10%</f>
        <v>#REF!</v>
      </c>
    </row>
    <row r="334" spans="1:12" customFormat="1" ht="15.6" customHeight="1" x14ac:dyDescent="0.25">
      <c r="A334" s="565"/>
      <c r="B334" s="568"/>
      <c r="C334" s="455"/>
      <c r="D334" s="582"/>
      <c r="E334" s="448"/>
      <c r="F334" s="93" t="s">
        <v>704</v>
      </c>
      <c r="G334" s="523" t="s">
        <v>705</v>
      </c>
      <c r="H334" s="523"/>
      <c r="I334" s="523"/>
      <c r="J334" s="523"/>
      <c r="K334" s="585"/>
      <c r="L334" s="444" t="e">
        <f>#REF!-#REF!*10%</f>
        <v>#REF!</v>
      </c>
    </row>
    <row r="335" spans="1:12" customFormat="1" ht="15.6" customHeight="1" x14ac:dyDescent="0.25">
      <c r="A335" s="565"/>
      <c r="B335" s="568"/>
      <c r="C335" s="455"/>
      <c r="D335" s="582"/>
      <c r="E335" s="448"/>
      <c r="F335" s="93" t="s">
        <v>706</v>
      </c>
      <c r="G335" s="523" t="s">
        <v>390</v>
      </c>
      <c r="H335" s="523"/>
      <c r="I335" s="523"/>
      <c r="J335" s="523"/>
      <c r="K335" s="585"/>
      <c r="L335" s="444" t="e">
        <f>#REF!-#REF!*10%</f>
        <v>#REF!</v>
      </c>
    </row>
    <row r="336" spans="1:12" customFormat="1" ht="15.6" customHeight="1" x14ac:dyDescent="0.25">
      <c r="A336" s="565"/>
      <c r="B336" s="568"/>
      <c r="C336" s="455"/>
      <c r="D336" s="582"/>
      <c r="E336" s="448"/>
      <c r="F336" s="93" t="s">
        <v>1271</v>
      </c>
      <c r="G336" s="523" t="s">
        <v>390</v>
      </c>
      <c r="H336" s="523"/>
      <c r="I336" s="523"/>
      <c r="J336" s="523"/>
      <c r="K336" s="585"/>
      <c r="L336" s="444" t="e">
        <f>#REF!-#REF!*10%</f>
        <v>#REF!</v>
      </c>
    </row>
    <row r="337" spans="1:12" customFormat="1" ht="15.6" customHeight="1" x14ac:dyDescent="0.25">
      <c r="A337" s="565"/>
      <c r="B337" s="568"/>
      <c r="C337" s="455"/>
      <c r="D337" s="582"/>
      <c r="E337" s="448"/>
      <c r="F337" s="93" t="s">
        <v>707</v>
      </c>
      <c r="G337" s="523" t="s">
        <v>911</v>
      </c>
      <c r="H337" s="523"/>
      <c r="I337" s="523"/>
      <c r="J337" s="523"/>
      <c r="K337" s="585"/>
      <c r="L337" s="444" t="e">
        <f>#REF!-#REF!*10%</f>
        <v>#REF!</v>
      </c>
    </row>
    <row r="338" spans="1:12" customFormat="1" ht="15.6" customHeight="1" x14ac:dyDescent="0.25">
      <c r="A338" s="565"/>
      <c r="B338" s="568"/>
      <c r="C338" s="455"/>
      <c r="D338" s="582"/>
      <c r="E338" s="448"/>
      <c r="F338" s="93" t="s">
        <v>708</v>
      </c>
      <c r="G338" s="523" t="s">
        <v>390</v>
      </c>
      <c r="H338" s="523"/>
      <c r="I338" s="523"/>
      <c r="J338" s="523"/>
      <c r="K338" s="585"/>
      <c r="L338" s="444" t="e">
        <f>#REF!-#REF!*10%</f>
        <v>#REF!</v>
      </c>
    </row>
    <row r="339" spans="1:12" customFormat="1" ht="15.6" customHeight="1" x14ac:dyDescent="0.25">
      <c r="A339" s="565"/>
      <c r="B339" s="568"/>
      <c r="C339" s="455"/>
      <c r="D339" s="582"/>
      <c r="E339" s="448"/>
      <c r="F339" s="93" t="s">
        <v>377</v>
      </c>
      <c r="G339" s="523" t="s">
        <v>387</v>
      </c>
      <c r="H339" s="523"/>
      <c r="I339" s="523"/>
      <c r="J339" s="523"/>
      <c r="K339" s="585"/>
      <c r="L339" s="444" t="e">
        <f>#REF!-#REF!*10%</f>
        <v>#REF!</v>
      </c>
    </row>
    <row r="340" spans="1:12" customFormat="1" ht="15.6" customHeight="1" x14ac:dyDescent="0.25">
      <c r="A340" s="565"/>
      <c r="B340" s="568"/>
      <c r="C340" s="455"/>
      <c r="D340" s="582"/>
      <c r="E340" s="448"/>
      <c r="F340" s="93" t="s">
        <v>388</v>
      </c>
      <c r="G340" s="523" t="s">
        <v>393</v>
      </c>
      <c r="H340" s="523"/>
      <c r="I340" s="523"/>
      <c r="J340" s="523"/>
      <c r="K340" s="585"/>
      <c r="L340" s="444" t="e">
        <f>#REF!-#REF!*10%</f>
        <v>#REF!</v>
      </c>
    </row>
    <row r="341" spans="1:12" customFormat="1" ht="15.6" customHeight="1" x14ac:dyDescent="0.25">
      <c r="A341" s="565"/>
      <c r="B341" s="568"/>
      <c r="C341" s="455"/>
      <c r="D341" s="582"/>
      <c r="E341" s="448"/>
      <c r="F341" s="93" t="s">
        <v>562</v>
      </c>
      <c r="G341" s="523" t="s">
        <v>1024</v>
      </c>
      <c r="H341" s="523"/>
      <c r="I341" s="523"/>
      <c r="J341" s="523"/>
      <c r="K341" s="585"/>
      <c r="L341" s="444" t="e">
        <f>#REF!-#REF!*10%</f>
        <v>#REF!</v>
      </c>
    </row>
    <row r="342" spans="1:12" customFormat="1" ht="15.6" customHeight="1" x14ac:dyDescent="0.25">
      <c r="A342" s="565"/>
      <c r="B342" s="568"/>
      <c r="C342" s="455"/>
      <c r="D342" s="582"/>
      <c r="E342" s="448"/>
      <c r="F342" s="93" t="s">
        <v>570</v>
      </c>
      <c r="G342" s="523" t="s">
        <v>613</v>
      </c>
      <c r="H342" s="523"/>
      <c r="I342" s="523"/>
      <c r="J342" s="523"/>
      <c r="K342" s="585"/>
      <c r="L342" s="444" t="e">
        <f>#REF!-#REF!*10%</f>
        <v>#REF!</v>
      </c>
    </row>
    <row r="343" spans="1:12" customFormat="1" ht="15.6" customHeight="1" x14ac:dyDescent="0.25">
      <c r="A343" s="565"/>
      <c r="B343" s="568"/>
      <c r="C343" s="455"/>
      <c r="D343" s="582"/>
      <c r="E343" s="448"/>
      <c r="F343" s="111" t="s">
        <v>84</v>
      </c>
      <c r="G343" s="525">
        <v>5.6</v>
      </c>
      <c r="H343" s="525"/>
      <c r="I343" s="525"/>
      <c r="J343" s="525"/>
      <c r="K343" s="585"/>
      <c r="L343" s="444" t="e">
        <f>#REF!-#REF!*10%</f>
        <v>#REF!</v>
      </c>
    </row>
    <row r="344" spans="1:12" customFormat="1" ht="15.6" customHeight="1" x14ac:dyDescent="0.25">
      <c r="A344" s="565"/>
      <c r="B344" s="569"/>
      <c r="C344" s="455"/>
      <c r="D344" s="582"/>
      <c r="E344" s="448"/>
      <c r="F344" s="136" t="s">
        <v>1016</v>
      </c>
      <c r="G344" s="454">
        <v>5</v>
      </c>
      <c r="H344" s="454"/>
      <c r="I344" s="454"/>
      <c r="J344" s="454"/>
      <c r="K344" s="585"/>
      <c r="L344" s="444" t="e">
        <f>#REF!-#REF!*10%</f>
        <v>#REF!</v>
      </c>
    </row>
    <row r="345" spans="1:12" customFormat="1" ht="15.6" customHeight="1" x14ac:dyDescent="0.25">
      <c r="A345" s="564">
        <v>12</v>
      </c>
      <c r="B345" s="567"/>
      <c r="C345" s="455" t="s">
        <v>462</v>
      </c>
      <c r="D345" s="582"/>
      <c r="E345" s="448"/>
      <c r="F345" s="110" t="s">
        <v>81</v>
      </c>
      <c r="G345" s="522" t="s">
        <v>10</v>
      </c>
      <c r="H345" s="522"/>
      <c r="I345" s="522"/>
      <c r="J345" s="522"/>
      <c r="K345" s="539">
        <v>3</v>
      </c>
      <c r="L345" s="498">
        <v>24098</v>
      </c>
    </row>
    <row r="346" spans="1:12" customFormat="1" ht="15.6" customHeight="1" x14ac:dyDescent="0.25">
      <c r="A346" s="565"/>
      <c r="B346" s="568"/>
      <c r="C346" s="455"/>
      <c r="D346" s="582"/>
      <c r="E346" s="448"/>
      <c r="F346" s="110" t="s">
        <v>80</v>
      </c>
      <c r="G346" s="469">
        <v>210</v>
      </c>
      <c r="H346" s="469"/>
      <c r="I346" s="469"/>
      <c r="J346" s="469"/>
      <c r="K346" s="583"/>
      <c r="L346" s="499"/>
    </row>
    <row r="347" spans="1:12" customFormat="1" ht="15.6" customHeight="1" x14ac:dyDescent="0.25">
      <c r="A347" s="565"/>
      <c r="B347" s="568"/>
      <c r="C347" s="455"/>
      <c r="D347" s="582"/>
      <c r="E347" s="448"/>
      <c r="F347" s="110" t="s">
        <v>8</v>
      </c>
      <c r="G347" s="240">
        <v>3000</v>
      </c>
      <c r="H347" s="241">
        <v>4000</v>
      </c>
      <c r="I347" s="312">
        <v>5000</v>
      </c>
      <c r="J347" s="242">
        <v>6000</v>
      </c>
      <c r="K347" s="583"/>
      <c r="L347" s="499"/>
    </row>
    <row r="348" spans="1:12" customFormat="1" ht="15.6" customHeight="1" x14ac:dyDescent="0.25">
      <c r="A348" s="565"/>
      <c r="B348" s="568"/>
      <c r="C348" s="455"/>
      <c r="D348" s="582"/>
      <c r="E348" s="448"/>
      <c r="F348" s="110" t="s">
        <v>817</v>
      </c>
      <c r="G348" s="243">
        <f>G346*114</f>
        <v>23940</v>
      </c>
      <c r="H348" s="244">
        <f>G346*128</f>
        <v>26880</v>
      </c>
      <c r="I348" s="313">
        <f>G346*143</f>
        <v>30030</v>
      </c>
      <c r="J348" s="245">
        <f>G346*148</f>
        <v>31080</v>
      </c>
      <c r="K348" s="583"/>
      <c r="L348" s="499"/>
    </row>
    <row r="349" spans="1:12" customFormat="1" ht="15.6" customHeight="1" x14ac:dyDescent="0.25">
      <c r="A349" s="565"/>
      <c r="B349" s="568"/>
      <c r="C349" s="455"/>
      <c r="D349" s="582"/>
      <c r="E349" s="448"/>
      <c r="F349" s="110" t="s">
        <v>1269</v>
      </c>
      <c r="G349" s="451">
        <v>0.98</v>
      </c>
      <c r="H349" s="451"/>
      <c r="I349" s="451"/>
      <c r="J349" s="451"/>
      <c r="K349" s="583"/>
      <c r="L349" s="499"/>
    </row>
    <row r="350" spans="1:12" customFormat="1" ht="15.6" customHeight="1" x14ac:dyDescent="0.25">
      <c r="A350" s="565"/>
      <c r="B350" s="568"/>
      <c r="C350" s="455"/>
      <c r="D350" s="582"/>
      <c r="E350" s="448"/>
      <c r="F350" s="93" t="s">
        <v>699</v>
      </c>
      <c r="G350" s="523" t="s">
        <v>700</v>
      </c>
      <c r="H350" s="523"/>
      <c r="I350" s="523"/>
      <c r="J350" s="523"/>
      <c r="K350" s="583"/>
      <c r="L350" s="499"/>
    </row>
    <row r="351" spans="1:12" customFormat="1" ht="15.6" customHeight="1" x14ac:dyDescent="0.25">
      <c r="A351" s="565"/>
      <c r="B351" s="568"/>
      <c r="C351" s="455"/>
      <c r="D351" s="582"/>
      <c r="E351" s="448"/>
      <c r="F351" s="93" t="s">
        <v>1181</v>
      </c>
      <c r="G351" s="462" t="s">
        <v>1179</v>
      </c>
      <c r="H351" s="463"/>
      <c r="I351" s="463"/>
      <c r="J351" s="464"/>
      <c r="K351" s="583"/>
      <c r="L351" s="499"/>
    </row>
    <row r="352" spans="1:12" customFormat="1" ht="15.6" customHeight="1" x14ac:dyDescent="0.25">
      <c r="A352" s="565"/>
      <c r="B352" s="568"/>
      <c r="C352" s="455"/>
      <c r="D352" s="582"/>
      <c r="E352" s="448"/>
      <c r="F352" s="110" t="s">
        <v>83</v>
      </c>
      <c r="G352" s="522">
        <v>67</v>
      </c>
      <c r="H352" s="522"/>
      <c r="I352" s="522"/>
      <c r="J352" s="522"/>
      <c r="K352" s="583"/>
      <c r="L352" s="499"/>
    </row>
    <row r="353" spans="1:12" customFormat="1" ht="15.6" customHeight="1" x14ac:dyDescent="0.25">
      <c r="A353" s="565"/>
      <c r="B353" s="568"/>
      <c r="C353" s="455"/>
      <c r="D353" s="582"/>
      <c r="E353" s="448"/>
      <c r="F353" s="110" t="s">
        <v>396</v>
      </c>
      <c r="G353" s="524" t="s">
        <v>397</v>
      </c>
      <c r="H353" s="524"/>
      <c r="I353" s="524"/>
      <c r="J353" s="524"/>
      <c r="K353" s="583"/>
      <c r="L353" s="499"/>
    </row>
    <row r="354" spans="1:12" customFormat="1" ht="15.6" customHeight="1" x14ac:dyDescent="0.25">
      <c r="A354" s="565"/>
      <c r="B354" s="568"/>
      <c r="C354" s="455"/>
      <c r="D354" s="582"/>
      <c r="E354" s="448"/>
      <c r="F354" s="110" t="s">
        <v>3</v>
      </c>
      <c r="G354" s="522" t="s">
        <v>20</v>
      </c>
      <c r="H354" s="522"/>
      <c r="I354" s="522"/>
      <c r="J354" s="522"/>
      <c r="K354" s="583"/>
      <c r="L354" s="499"/>
    </row>
    <row r="355" spans="1:12" customFormat="1" ht="15.6" customHeight="1" x14ac:dyDescent="0.25">
      <c r="A355" s="565"/>
      <c r="B355" s="568"/>
      <c r="C355" s="455"/>
      <c r="D355" s="582"/>
      <c r="E355" s="448"/>
      <c r="F355" s="93" t="s">
        <v>379</v>
      </c>
      <c r="G355" s="523" t="s">
        <v>380</v>
      </c>
      <c r="H355" s="523"/>
      <c r="I355" s="523"/>
      <c r="J355" s="523"/>
      <c r="K355" s="583"/>
      <c r="L355" s="499"/>
    </row>
    <row r="356" spans="1:12" customFormat="1" ht="15.6" customHeight="1" x14ac:dyDescent="0.25">
      <c r="A356" s="565"/>
      <c r="B356" s="568"/>
      <c r="C356" s="455"/>
      <c r="D356" s="582"/>
      <c r="E356" s="448"/>
      <c r="F356" s="93" t="s">
        <v>701</v>
      </c>
      <c r="G356" s="523">
        <v>100000</v>
      </c>
      <c r="H356" s="523"/>
      <c r="I356" s="523"/>
      <c r="J356" s="523"/>
      <c r="K356" s="583"/>
      <c r="L356" s="499"/>
    </row>
    <row r="357" spans="1:12" customFormat="1" ht="15.6" customHeight="1" x14ac:dyDescent="0.25">
      <c r="A357" s="565"/>
      <c r="B357" s="568"/>
      <c r="C357" s="455"/>
      <c r="D357" s="582"/>
      <c r="E357" s="448"/>
      <c r="F357" s="93" t="s">
        <v>257</v>
      </c>
      <c r="G357" s="523" t="s">
        <v>391</v>
      </c>
      <c r="H357" s="523"/>
      <c r="I357" s="523"/>
      <c r="J357" s="523"/>
      <c r="K357" s="583"/>
      <c r="L357" s="499"/>
    </row>
    <row r="358" spans="1:12" customFormat="1" ht="15.6" customHeight="1" x14ac:dyDescent="0.25">
      <c r="A358" s="565"/>
      <c r="B358" s="568"/>
      <c r="C358" s="455"/>
      <c r="D358" s="582"/>
      <c r="E358" s="448"/>
      <c r="F358" s="93" t="s">
        <v>376</v>
      </c>
      <c r="G358" s="523" t="s">
        <v>557</v>
      </c>
      <c r="H358" s="523"/>
      <c r="I358" s="523"/>
      <c r="J358" s="523"/>
      <c r="K358" s="583"/>
      <c r="L358" s="499"/>
    </row>
    <row r="359" spans="1:12" customFormat="1" ht="15.6" customHeight="1" x14ac:dyDescent="0.25">
      <c r="A359" s="565"/>
      <c r="B359" s="568"/>
      <c r="C359" s="455"/>
      <c r="D359" s="582"/>
      <c r="E359" s="448"/>
      <c r="F359" s="93" t="s">
        <v>702</v>
      </c>
      <c r="G359" s="523" t="s">
        <v>703</v>
      </c>
      <c r="H359" s="523"/>
      <c r="I359" s="523"/>
      <c r="J359" s="523"/>
      <c r="K359" s="583"/>
      <c r="L359" s="499"/>
    </row>
    <row r="360" spans="1:12" customFormat="1" ht="15.6" customHeight="1" x14ac:dyDescent="0.25">
      <c r="A360" s="565"/>
      <c r="B360" s="568"/>
      <c r="C360" s="455"/>
      <c r="D360" s="582"/>
      <c r="E360" s="448"/>
      <c r="F360" s="93" t="s">
        <v>381</v>
      </c>
      <c r="G360" s="523" t="s">
        <v>382</v>
      </c>
      <c r="H360" s="523"/>
      <c r="I360" s="523"/>
      <c r="J360" s="523"/>
      <c r="K360" s="583"/>
      <c r="L360" s="500"/>
    </row>
    <row r="361" spans="1:12" customFormat="1" ht="15.6" customHeight="1" x14ac:dyDescent="0.25">
      <c r="A361" s="565"/>
      <c r="B361" s="568"/>
      <c r="C361" s="455"/>
      <c r="D361" s="582"/>
      <c r="E361" s="448"/>
      <c r="F361" s="94" t="s">
        <v>358</v>
      </c>
      <c r="G361" s="523" t="s">
        <v>900</v>
      </c>
      <c r="H361" s="523"/>
      <c r="I361" s="523"/>
      <c r="J361" s="523"/>
      <c r="K361" s="584">
        <v>5</v>
      </c>
      <c r="L361" s="443">
        <v>25785</v>
      </c>
    </row>
    <row r="362" spans="1:12" customFormat="1" ht="15.6" customHeight="1" x14ac:dyDescent="0.25">
      <c r="A362" s="565"/>
      <c r="B362" s="568"/>
      <c r="C362" s="455"/>
      <c r="D362" s="582"/>
      <c r="E362" s="448"/>
      <c r="F362" s="93" t="s">
        <v>383</v>
      </c>
      <c r="G362" s="523" t="s">
        <v>384</v>
      </c>
      <c r="H362" s="523"/>
      <c r="I362" s="523"/>
      <c r="J362" s="523"/>
      <c r="K362" s="585"/>
      <c r="L362" s="444" t="e">
        <f>#REF!-#REF!*10%</f>
        <v>#REF!</v>
      </c>
    </row>
    <row r="363" spans="1:12" customFormat="1" ht="15.6" customHeight="1" x14ac:dyDescent="0.25">
      <c r="A363" s="565"/>
      <c r="B363" s="568"/>
      <c r="C363" s="455"/>
      <c r="D363" s="582"/>
      <c r="E363" s="448"/>
      <c r="F363" s="93" t="s">
        <v>385</v>
      </c>
      <c r="G363" s="523" t="s">
        <v>386</v>
      </c>
      <c r="H363" s="523"/>
      <c r="I363" s="523"/>
      <c r="J363" s="523"/>
      <c r="K363" s="585"/>
      <c r="L363" s="444" t="e">
        <f>#REF!-#REF!*10%</f>
        <v>#REF!</v>
      </c>
    </row>
    <row r="364" spans="1:12" customFormat="1" ht="15.6" customHeight="1" x14ac:dyDescent="0.25">
      <c r="A364" s="565"/>
      <c r="B364" s="568"/>
      <c r="C364" s="455"/>
      <c r="D364" s="582"/>
      <c r="E364" s="448"/>
      <c r="F364" s="93" t="s">
        <v>389</v>
      </c>
      <c r="G364" s="523" t="s">
        <v>390</v>
      </c>
      <c r="H364" s="523"/>
      <c r="I364" s="523"/>
      <c r="J364" s="523"/>
      <c r="K364" s="585"/>
      <c r="L364" s="444" t="e">
        <f>#REF!-#REF!*10%</f>
        <v>#REF!</v>
      </c>
    </row>
    <row r="365" spans="1:12" customFormat="1" ht="15.6" customHeight="1" x14ac:dyDescent="0.25">
      <c r="A365" s="565"/>
      <c r="B365" s="568"/>
      <c r="C365" s="455"/>
      <c r="D365" s="582"/>
      <c r="E365" s="448"/>
      <c r="F365" s="93" t="s">
        <v>704</v>
      </c>
      <c r="G365" s="523" t="s">
        <v>705</v>
      </c>
      <c r="H365" s="523"/>
      <c r="I365" s="523"/>
      <c r="J365" s="523"/>
      <c r="K365" s="585"/>
      <c r="L365" s="444" t="e">
        <f>#REF!-#REF!*10%</f>
        <v>#REF!</v>
      </c>
    </row>
    <row r="366" spans="1:12" customFormat="1" ht="15.6" customHeight="1" x14ac:dyDescent="0.25">
      <c r="A366" s="565"/>
      <c r="B366" s="568"/>
      <c r="C366" s="455"/>
      <c r="D366" s="582"/>
      <c r="E366" s="448"/>
      <c r="F366" s="93" t="s">
        <v>706</v>
      </c>
      <c r="G366" s="523" t="s">
        <v>390</v>
      </c>
      <c r="H366" s="523"/>
      <c r="I366" s="523"/>
      <c r="J366" s="523"/>
      <c r="K366" s="585"/>
      <c r="L366" s="444" t="e">
        <f>#REF!-#REF!*10%</f>
        <v>#REF!</v>
      </c>
    </row>
    <row r="367" spans="1:12" customFormat="1" ht="15.6" customHeight="1" x14ac:dyDescent="0.25">
      <c r="A367" s="565"/>
      <c r="B367" s="568"/>
      <c r="C367" s="455"/>
      <c r="D367" s="582"/>
      <c r="E367" s="448"/>
      <c r="F367" s="93" t="s">
        <v>1271</v>
      </c>
      <c r="G367" s="523" t="s">
        <v>390</v>
      </c>
      <c r="H367" s="523"/>
      <c r="I367" s="523"/>
      <c r="J367" s="523"/>
      <c r="K367" s="585"/>
      <c r="L367" s="444" t="e">
        <f>#REF!-#REF!*10%</f>
        <v>#REF!</v>
      </c>
    </row>
    <row r="368" spans="1:12" customFormat="1" ht="15.6" customHeight="1" x14ac:dyDescent="0.25">
      <c r="A368" s="565"/>
      <c r="B368" s="568"/>
      <c r="C368" s="455"/>
      <c r="D368" s="582"/>
      <c r="E368" s="448"/>
      <c r="F368" s="93" t="s">
        <v>707</v>
      </c>
      <c r="G368" s="523" t="s">
        <v>911</v>
      </c>
      <c r="H368" s="523"/>
      <c r="I368" s="523"/>
      <c r="J368" s="523"/>
      <c r="K368" s="585"/>
      <c r="L368" s="444" t="e">
        <f>#REF!-#REF!*10%</f>
        <v>#REF!</v>
      </c>
    </row>
    <row r="369" spans="1:12" customFormat="1" ht="15.6" customHeight="1" x14ac:dyDescent="0.25">
      <c r="A369" s="565"/>
      <c r="B369" s="568"/>
      <c r="C369" s="455"/>
      <c r="D369" s="582"/>
      <c r="E369" s="448"/>
      <c r="F369" s="93" t="s">
        <v>708</v>
      </c>
      <c r="G369" s="523" t="s">
        <v>390</v>
      </c>
      <c r="H369" s="523"/>
      <c r="I369" s="523"/>
      <c r="J369" s="523"/>
      <c r="K369" s="585"/>
      <c r="L369" s="444" t="e">
        <f>#REF!-#REF!*10%</f>
        <v>#REF!</v>
      </c>
    </row>
    <row r="370" spans="1:12" customFormat="1" ht="15.6" customHeight="1" x14ac:dyDescent="0.25">
      <c r="A370" s="565"/>
      <c r="B370" s="568"/>
      <c r="C370" s="455"/>
      <c r="D370" s="582"/>
      <c r="E370" s="448"/>
      <c r="F370" s="93" t="s">
        <v>377</v>
      </c>
      <c r="G370" s="523" t="s">
        <v>387</v>
      </c>
      <c r="H370" s="523"/>
      <c r="I370" s="523"/>
      <c r="J370" s="523"/>
      <c r="K370" s="585"/>
      <c r="L370" s="444" t="e">
        <f>#REF!-#REF!*10%</f>
        <v>#REF!</v>
      </c>
    </row>
    <row r="371" spans="1:12" customFormat="1" ht="15.6" customHeight="1" x14ac:dyDescent="0.25">
      <c r="A371" s="565"/>
      <c r="B371" s="568"/>
      <c r="C371" s="455"/>
      <c r="D371" s="582"/>
      <c r="E371" s="448"/>
      <c r="F371" s="93" t="s">
        <v>388</v>
      </c>
      <c r="G371" s="523" t="s">
        <v>393</v>
      </c>
      <c r="H371" s="523"/>
      <c r="I371" s="523"/>
      <c r="J371" s="523"/>
      <c r="K371" s="585"/>
      <c r="L371" s="444" t="e">
        <f>#REF!-#REF!*10%</f>
        <v>#REF!</v>
      </c>
    </row>
    <row r="372" spans="1:12" customFormat="1" ht="15.6" customHeight="1" x14ac:dyDescent="0.25">
      <c r="A372" s="565"/>
      <c r="B372" s="568"/>
      <c r="C372" s="455"/>
      <c r="D372" s="582"/>
      <c r="E372" s="448"/>
      <c r="F372" s="93" t="s">
        <v>562</v>
      </c>
      <c r="G372" s="523" t="s">
        <v>1024</v>
      </c>
      <c r="H372" s="523"/>
      <c r="I372" s="523"/>
      <c r="J372" s="523"/>
      <c r="K372" s="585"/>
      <c r="L372" s="444" t="e">
        <f>#REF!-#REF!*10%</f>
        <v>#REF!</v>
      </c>
    </row>
    <row r="373" spans="1:12" customFormat="1" ht="15.6" customHeight="1" x14ac:dyDescent="0.25">
      <c r="A373" s="565"/>
      <c r="B373" s="568"/>
      <c r="C373" s="455"/>
      <c r="D373" s="582"/>
      <c r="E373" s="448"/>
      <c r="F373" s="93" t="s">
        <v>570</v>
      </c>
      <c r="G373" s="523" t="s">
        <v>613</v>
      </c>
      <c r="H373" s="523"/>
      <c r="I373" s="523"/>
      <c r="J373" s="523"/>
      <c r="K373" s="585"/>
      <c r="L373" s="444" t="e">
        <f>#REF!-#REF!*10%</f>
        <v>#REF!</v>
      </c>
    </row>
    <row r="374" spans="1:12" customFormat="1" ht="15.6" customHeight="1" x14ac:dyDescent="0.25">
      <c r="A374" s="565"/>
      <c r="B374" s="568"/>
      <c r="C374" s="455"/>
      <c r="D374" s="582"/>
      <c r="E374" s="448"/>
      <c r="F374" s="111" t="s">
        <v>84</v>
      </c>
      <c r="G374" s="525">
        <v>7.8</v>
      </c>
      <c r="H374" s="525"/>
      <c r="I374" s="525"/>
      <c r="J374" s="525"/>
      <c r="K374" s="585"/>
      <c r="L374" s="444" t="e">
        <f>#REF!-#REF!*10%</f>
        <v>#REF!</v>
      </c>
    </row>
    <row r="375" spans="1:12" customFormat="1" ht="15.6" customHeight="1" x14ac:dyDescent="0.25">
      <c r="A375" s="565"/>
      <c r="B375" s="569"/>
      <c r="C375" s="455"/>
      <c r="D375" s="582"/>
      <c r="E375" s="448"/>
      <c r="F375" s="136" t="s">
        <v>1016</v>
      </c>
      <c r="G375" s="454">
        <v>5</v>
      </c>
      <c r="H375" s="454"/>
      <c r="I375" s="454"/>
      <c r="J375" s="454"/>
      <c r="K375" s="585"/>
      <c r="L375" s="444" t="e">
        <f>#REF!-#REF!*10%</f>
        <v>#REF!</v>
      </c>
    </row>
    <row r="376" spans="1:12" customFormat="1" ht="15.6" customHeight="1" x14ac:dyDescent="0.25">
      <c r="A376" s="564">
        <v>13</v>
      </c>
      <c r="B376" s="567"/>
      <c r="C376" s="455" t="s">
        <v>463</v>
      </c>
      <c r="D376" s="582"/>
      <c r="E376" s="448"/>
      <c r="F376" s="110" t="s">
        <v>81</v>
      </c>
      <c r="G376" s="522" t="s">
        <v>10</v>
      </c>
      <c r="H376" s="522"/>
      <c r="I376" s="522"/>
      <c r="J376" s="522"/>
      <c r="K376" s="539">
        <v>3</v>
      </c>
      <c r="L376" s="498">
        <v>24908</v>
      </c>
    </row>
    <row r="377" spans="1:12" customFormat="1" ht="15.6" customHeight="1" x14ac:dyDescent="0.25">
      <c r="A377" s="565"/>
      <c r="B377" s="568"/>
      <c r="C377" s="455"/>
      <c r="D377" s="582"/>
      <c r="E377" s="448"/>
      <c r="F377" s="110" t="s">
        <v>80</v>
      </c>
      <c r="G377" s="469">
        <v>221</v>
      </c>
      <c r="H377" s="469"/>
      <c r="I377" s="469"/>
      <c r="J377" s="469"/>
      <c r="K377" s="583"/>
      <c r="L377" s="499"/>
    </row>
    <row r="378" spans="1:12" customFormat="1" ht="15.6" customHeight="1" x14ac:dyDescent="0.25">
      <c r="A378" s="565"/>
      <c r="B378" s="568"/>
      <c r="C378" s="455"/>
      <c r="D378" s="582"/>
      <c r="E378" s="448"/>
      <c r="F378" s="110" t="s">
        <v>8</v>
      </c>
      <c r="G378" s="240">
        <v>3000</v>
      </c>
      <c r="H378" s="241">
        <v>4000</v>
      </c>
      <c r="I378" s="312">
        <v>5000</v>
      </c>
      <c r="J378" s="242">
        <v>6000</v>
      </c>
      <c r="K378" s="583"/>
      <c r="L378" s="499"/>
    </row>
    <row r="379" spans="1:12" customFormat="1" ht="15.6" customHeight="1" x14ac:dyDescent="0.25">
      <c r="A379" s="565"/>
      <c r="B379" s="568"/>
      <c r="C379" s="455"/>
      <c r="D379" s="582"/>
      <c r="E379" s="448"/>
      <c r="F379" s="110" t="s">
        <v>817</v>
      </c>
      <c r="G379" s="243">
        <f>G377*114</f>
        <v>25194</v>
      </c>
      <c r="H379" s="244">
        <f>G377*128</f>
        <v>28288</v>
      </c>
      <c r="I379" s="313">
        <f>G377*143</f>
        <v>31603</v>
      </c>
      <c r="J379" s="245">
        <f>G377*148</f>
        <v>32708</v>
      </c>
      <c r="K379" s="583"/>
      <c r="L379" s="499"/>
    </row>
    <row r="380" spans="1:12" customFormat="1" ht="15.6" customHeight="1" x14ac:dyDescent="0.25">
      <c r="A380" s="565"/>
      <c r="B380" s="568"/>
      <c r="C380" s="455"/>
      <c r="D380" s="582"/>
      <c r="E380" s="448"/>
      <c r="F380" s="110" t="s">
        <v>1269</v>
      </c>
      <c r="G380" s="451">
        <v>0.98</v>
      </c>
      <c r="H380" s="451"/>
      <c r="I380" s="451"/>
      <c r="J380" s="451"/>
      <c r="K380" s="583"/>
      <c r="L380" s="499"/>
    </row>
    <row r="381" spans="1:12" customFormat="1" ht="15.6" customHeight="1" x14ac:dyDescent="0.25">
      <c r="A381" s="565"/>
      <c r="B381" s="568"/>
      <c r="C381" s="455"/>
      <c r="D381" s="582"/>
      <c r="E381" s="448"/>
      <c r="F381" s="93" t="s">
        <v>699</v>
      </c>
      <c r="G381" s="523" t="s">
        <v>700</v>
      </c>
      <c r="H381" s="523"/>
      <c r="I381" s="523"/>
      <c r="J381" s="523"/>
      <c r="K381" s="583"/>
      <c r="L381" s="499"/>
    </row>
    <row r="382" spans="1:12" customFormat="1" ht="15.6" customHeight="1" x14ac:dyDescent="0.25">
      <c r="A382" s="565"/>
      <c r="B382" s="568"/>
      <c r="C382" s="455"/>
      <c r="D382" s="582"/>
      <c r="E382" s="448"/>
      <c r="F382" s="93" t="s">
        <v>1181</v>
      </c>
      <c r="G382" s="462" t="s">
        <v>1179</v>
      </c>
      <c r="H382" s="463"/>
      <c r="I382" s="463"/>
      <c r="J382" s="464"/>
      <c r="K382" s="583"/>
      <c r="L382" s="499"/>
    </row>
    <row r="383" spans="1:12" customFormat="1" ht="15.6" customHeight="1" x14ac:dyDescent="0.25">
      <c r="A383" s="565"/>
      <c r="B383" s="568"/>
      <c r="C383" s="455"/>
      <c r="D383" s="582"/>
      <c r="E383" s="448"/>
      <c r="F383" s="110" t="s">
        <v>83</v>
      </c>
      <c r="G383" s="522">
        <v>67</v>
      </c>
      <c r="H383" s="522"/>
      <c r="I383" s="522"/>
      <c r="J383" s="522"/>
      <c r="K383" s="583"/>
      <c r="L383" s="499"/>
    </row>
    <row r="384" spans="1:12" customFormat="1" ht="15.6" customHeight="1" x14ac:dyDescent="0.25">
      <c r="A384" s="565"/>
      <c r="B384" s="568"/>
      <c r="C384" s="455"/>
      <c r="D384" s="582"/>
      <c r="E384" s="448"/>
      <c r="F384" s="110" t="s">
        <v>396</v>
      </c>
      <c r="G384" s="524" t="s">
        <v>397</v>
      </c>
      <c r="H384" s="524"/>
      <c r="I384" s="524"/>
      <c r="J384" s="524"/>
      <c r="K384" s="583"/>
      <c r="L384" s="499"/>
    </row>
    <row r="385" spans="1:12" customFormat="1" ht="15.6" customHeight="1" x14ac:dyDescent="0.25">
      <c r="A385" s="565"/>
      <c r="B385" s="568"/>
      <c r="C385" s="455"/>
      <c r="D385" s="582"/>
      <c r="E385" s="448"/>
      <c r="F385" s="110" t="s">
        <v>3</v>
      </c>
      <c r="G385" s="522" t="s">
        <v>21</v>
      </c>
      <c r="H385" s="522"/>
      <c r="I385" s="522"/>
      <c r="J385" s="522"/>
      <c r="K385" s="583"/>
      <c r="L385" s="499"/>
    </row>
    <row r="386" spans="1:12" customFormat="1" ht="15.6" customHeight="1" x14ac:dyDescent="0.25">
      <c r="A386" s="565"/>
      <c r="B386" s="568"/>
      <c r="C386" s="455"/>
      <c r="D386" s="582"/>
      <c r="E386" s="448"/>
      <c r="F386" s="93" t="s">
        <v>379</v>
      </c>
      <c r="G386" s="523" t="s">
        <v>380</v>
      </c>
      <c r="H386" s="523"/>
      <c r="I386" s="523"/>
      <c r="J386" s="523"/>
      <c r="K386" s="583"/>
      <c r="L386" s="499"/>
    </row>
    <row r="387" spans="1:12" customFormat="1" ht="15.6" customHeight="1" x14ac:dyDescent="0.25">
      <c r="A387" s="565"/>
      <c r="B387" s="568"/>
      <c r="C387" s="455"/>
      <c r="D387" s="582"/>
      <c r="E387" s="448"/>
      <c r="F387" s="93" t="s">
        <v>701</v>
      </c>
      <c r="G387" s="523">
        <v>100000</v>
      </c>
      <c r="H387" s="523"/>
      <c r="I387" s="523"/>
      <c r="J387" s="523"/>
      <c r="K387" s="583"/>
      <c r="L387" s="499"/>
    </row>
    <row r="388" spans="1:12" customFormat="1" ht="15.6" customHeight="1" x14ac:dyDescent="0.25">
      <c r="A388" s="565"/>
      <c r="B388" s="568"/>
      <c r="C388" s="455"/>
      <c r="D388" s="582"/>
      <c r="E388" s="448"/>
      <c r="F388" s="93" t="s">
        <v>257</v>
      </c>
      <c r="G388" s="523" t="s">
        <v>391</v>
      </c>
      <c r="H388" s="523"/>
      <c r="I388" s="523"/>
      <c r="J388" s="523"/>
      <c r="K388" s="583"/>
      <c r="L388" s="499"/>
    </row>
    <row r="389" spans="1:12" customFormat="1" ht="15.6" customHeight="1" x14ac:dyDescent="0.25">
      <c r="A389" s="565"/>
      <c r="B389" s="568"/>
      <c r="C389" s="455"/>
      <c r="D389" s="582"/>
      <c r="E389" s="448"/>
      <c r="F389" s="93" t="s">
        <v>376</v>
      </c>
      <c r="G389" s="523" t="s">
        <v>557</v>
      </c>
      <c r="H389" s="523"/>
      <c r="I389" s="523"/>
      <c r="J389" s="523"/>
      <c r="K389" s="583"/>
      <c r="L389" s="499"/>
    </row>
    <row r="390" spans="1:12" customFormat="1" ht="15.6" customHeight="1" x14ac:dyDescent="0.25">
      <c r="A390" s="565"/>
      <c r="B390" s="568"/>
      <c r="C390" s="455"/>
      <c r="D390" s="582"/>
      <c r="E390" s="448"/>
      <c r="F390" s="93" t="s">
        <v>702</v>
      </c>
      <c r="G390" s="523" t="s">
        <v>703</v>
      </c>
      <c r="H390" s="523"/>
      <c r="I390" s="523"/>
      <c r="J390" s="523"/>
      <c r="K390" s="583"/>
      <c r="L390" s="499"/>
    </row>
    <row r="391" spans="1:12" customFormat="1" ht="15.6" customHeight="1" x14ac:dyDescent="0.25">
      <c r="A391" s="565"/>
      <c r="B391" s="568"/>
      <c r="C391" s="455"/>
      <c r="D391" s="582"/>
      <c r="E391" s="448"/>
      <c r="F391" s="93" t="s">
        <v>381</v>
      </c>
      <c r="G391" s="523" t="s">
        <v>382</v>
      </c>
      <c r="H391" s="523"/>
      <c r="I391" s="523"/>
      <c r="J391" s="523"/>
      <c r="K391" s="583"/>
      <c r="L391" s="500"/>
    </row>
    <row r="392" spans="1:12" customFormat="1" ht="15.6" customHeight="1" x14ac:dyDescent="0.25">
      <c r="A392" s="565"/>
      <c r="B392" s="568"/>
      <c r="C392" s="455"/>
      <c r="D392" s="582"/>
      <c r="E392" s="448"/>
      <c r="F392" s="94" t="s">
        <v>358</v>
      </c>
      <c r="G392" s="523" t="s">
        <v>900</v>
      </c>
      <c r="H392" s="523"/>
      <c r="I392" s="523"/>
      <c r="J392" s="523"/>
      <c r="K392" s="584">
        <v>5</v>
      </c>
      <c r="L392" s="443">
        <v>26652</v>
      </c>
    </row>
    <row r="393" spans="1:12" customFormat="1" ht="15.6" customHeight="1" x14ac:dyDescent="0.25">
      <c r="A393" s="565"/>
      <c r="B393" s="568"/>
      <c r="C393" s="455"/>
      <c r="D393" s="582"/>
      <c r="E393" s="448"/>
      <c r="F393" s="93" t="s">
        <v>383</v>
      </c>
      <c r="G393" s="523" t="s">
        <v>384</v>
      </c>
      <c r="H393" s="523"/>
      <c r="I393" s="523"/>
      <c r="J393" s="523"/>
      <c r="K393" s="585"/>
      <c r="L393" s="444" t="e">
        <f>#REF!-#REF!*10%</f>
        <v>#REF!</v>
      </c>
    </row>
    <row r="394" spans="1:12" customFormat="1" ht="15.6" customHeight="1" x14ac:dyDescent="0.25">
      <c r="A394" s="565"/>
      <c r="B394" s="568"/>
      <c r="C394" s="455"/>
      <c r="D394" s="582"/>
      <c r="E394" s="448"/>
      <c r="F394" s="93" t="s">
        <v>385</v>
      </c>
      <c r="G394" s="523" t="s">
        <v>386</v>
      </c>
      <c r="H394" s="523"/>
      <c r="I394" s="523"/>
      <c r="J394" s="523"/>
      <c r="K394" s="585"/>
      <c r="L394" s="444" t="e">
        <f>#REF!-#REF!*10%</f>
        <v>#REF!</v>
      </c>
    </row>
    <row r="395" spans="1:12" customFormat="1" ht="15.6" customHeight="1" x14ac:dyDescent="0.25">
      <c r="A395" s="565"/>
      <c r="B395" s="568"/>
      <c r="C395" s="455"/>
      <c r="D395" s="582"/>
      <c r="E395" s="448"/>
      <c r="F395" s="93" t="s">
        <v>389</v>
      </c>
      <c r="G395" s="523" t="s">
        <v>390</v>
      </c>
      <c r="H395" s="523"/>
      <c r="I395" s="523"/>
      <c r="J395" s="523"/>
      <c r="K395" s="585"/>
      <c r="L395" s="444" t="e">
        <f>#REF!-#REF!*10%</f>
        <v>#REF!</v>
      </c>
    </row>
    <row r="396" spans="1:12" customFormat="1" ht="15.6" customHeight="1" x14ac:dyDescent="0.25">
      <c r="A396" s="565"/>
      <c r="B396" s="568"/>
      <c r="C396" s="455"/>
      <c r="D396" s="582"/>
      <c r="E396" s="448"/>
      <c r="F396" s="93" t="s">
        <v>704</v>
      </c>
      <c r="G396" s="523" t="s">
        <v>705</v>
      </c>
      <c r="H396" s="523"/>
      <c r="I396" s="523"/>
      <c r="J396" s="523"/>
      <c r="K396" s="585"/>
      <c r="L396" s="444" t="e">
        <f>#REF!-#REF!*10%</f>
        <v>#REF!</v>
      </c>
    </row>
    <row r="397" spans="1:12" customFormat="1" ht="15.6" customHeight="1" x14ac:dyDescent="0.25">
      <c r="A397" s="565"/>
      <c r="B397" s="568"/>
      <c r="C397" s="455"/>
      <c r="D397" s="582"/>
      <c r="E397" s="448"/>
      <c r="F397" s="93" t="s">
        <v>706</v>
      </c>
      <c r="G397" s="523" t="s">
        <v>390</v>
      </c>
      <c r="H397" s="523"/>
      <c r="I397" s="523"/>
      <c r="J397" s="523"/>
      <c r="K397" s="585"/>
      <c r="L397" s="444" t="e">
        <f>#REF!-#REF!*10%</f>
        <v>#REF!</v>
      </c>
    </row>
    <row r="398" spans="1:12" customFormat="1" ht="15.6" customHeight="1" x14ac:dyDescent="0.25">
      <c r="A398" s="565"/>
      <c r="B398" s="568"/>
      <c r="C398" s="455"/>
      <c r="D398" s="582"/>
      <c r="E398" s="448"/>
      <c r="F398" s="93" t="s">
        <v>1271</v>
      </c>
      <c r="G398" s="523" t="s">
        <v>390</v>
      </c>
      <c r="H398" s="523"/>
      <c r="I398" s="523"/>
      <c r="J398" s="523"/>
      <c r="K398" s="585"/>
      <c r="L398" s="444" t="e">
        <f>#REF!-#REF!*10%</f>
        <v>#REF!</v>
      </c>
    </row>
    <row r="399" spans="1:12" customFormat="1" ht="15.6" customHeight="1" x14ac:dyDescent="0.25">
      <c r="A399" s="565"/>
      <c r="B399" s="568"/>
      <c r="C399" s="455"/>
      <c r="D399" s="582"/>
      <c r="E399" s="448"/>
      <c r="F399" s="93" t="s">
        <v>707</v>
      </c>
      <c r="G399" s="523" t="s">
        <v>911</v>
      </c>
      <c r="H399" s="523"/>
      <c r="I399" s="523"/>
      <c r="J399" s="523"/>
      <c r="K399" s="585"/>
      <c r="L399" s="444" t="e">
        <f>#REF!-#REF!*10%</f>
        <v>#REF!</v>
      </c>
    </row>
    <row r="400" spans="1:12" customFormat="1" ht="15.6" customHeight="1" x14ac:dyDescent="0.25">
      <c r="A400" s="565"/>
      <c r="B400" s="568"/>
      <c r="C400" s="455"/>
      <c r="D400" s="582"/>
      <c r="E400" s="448"/>
      <c r="F400" s="93" t="s">
        <v>708</v>
      </c>
      <c r="G400" s="523" t="s">
        <v>390</v>
      </c>
      <c r="H400" s="523"/>
      <c r="I400" s="523"/>
      <c r="J400" s="523"/>
      <c r="K400" s="585"/>
      <c r="L400" s="444" t="e">
        <f>#REF!-#REF!*10%</f>
        <v>#REF!</v>
      </c>
    </row>
    <row r="401" spans="1:12" customFormat="1" ht="15.6" customHeight="1" x14ac:dyDescent="0.25">
      <c r="A401" s="565"/>
      <c r="B401" s="568"/>
      <c r="C401" s="455"/>
      <c r="D401" s="582"/>
      <c r="E401" s="448"/>
      <c r="F401" s="93" t="s">
        <v>377</v>
      </c>
      <c r="G401" s="523" t="s">
        <v>387</v>
      </c>
      <c r="H401" s="523"/>
      <c r="I401" s="523"/>
      <c r="J401" s="523"/>
      <c r="K401" s="585"/>
      <c r="L401" s="444" t="e">
        <f>#REF!-#REF!*10%</f>
        <v>#REF!</v>
      </c>
    </row>
    <row r="402" spans="1:12" customFormat="1" ht="15.6" customHeight="1" x14ac:dyDescent="0.25">
      <c r="A402" s="565"/>
      <c r="B402" s="568"/>
      <c r="C402" s="455"/>
      <c r="D402" s="582"/>
      <c r="E402" s="448"/>
      <c r="F402" s="93" t="s">
        <v>562</v>
      </c>
      <c r="G402" s="523" t="s">
        <v>1024</v>
      </c>
      <c r="H402" s="523"/>
      <c r="I402" s="523"/>
      <c r="J402" s="523"/>
      <c r="K402" s="585"/>
      <c r="L402" s="444" t="e">
        <f>#REF!-#REF!*10%</f>
        <v>#REF!</v>
      </c>
    </row>
    <row r="403" spans="1:12" customFormat="1" ht="15.6" customHeight="1" x14ac:dyDescent="0.25">
      <c r="A403" s="565"/>
      <c r="B403" s="568"/>
      <c r="C403" s="455"/>
      <c r="D403" s="582"/>
      <c r="E403" s="448"/>
      <c r="F403" s="93" t="s">
        <v>570</v>
      </c>
      <c r="G403" s="523" t="s">
        <v>613</v>
      </c>
      <c r="H403" s="523"/>
      <c r="I403" s="523"/>
      <c r="J403" s="523"/>
      <c r="K403" s="585"/>
      <c r="L403" s="444" t="e">
        <f>#REF!-#REF!*10%</f>
        <v>#REF!</v>
      </c>
    </row>
    <row r="404" spans="1:12" customFormat="1" ht="15.6" customHeight="1" x14ac:dyDescent="0.25">
      <c r="A404" s="565"/>
      <c r="B404" s="568"/>
      <c r="C404" s="455"/>
      <c r="D404" s="582"/>
      <c r="E404" s="448"/>
      <c r="F404" s="93" t="s">
        <v>388</v>
      </c>
      <c r="G404" s="523" t="s">
        <v>393</v>
      </c>
      <c r="H404" s="523"/>
      <c r="I404" s="523"/>
      <c r="J404" s="523"/>
      <c r="K404" s="585"/>
      <c r="L404" s="444" t="e">
        <f>#REF!-#REF!*10%</f>
        <v>#REF!</v>
      </c>
    </row>
    <row r="405" spans="1:12" customFormat="1" ht="15.6" customHeight="1" x14ac:dyDescent="0.25">
      <c r="A405" s="565"/>
      <c r="B405" s="568"/>
      <c r="C405" s="455"/>
      <c r="D405" s="582"/>
      <c r="E405" s="448"/>
      <c r="F405" s="111" t="s">
        <v>84</v>
      </c>
      <c r="G405" s="525">
        <v>7.8</v>
      </c>
      <c r="H405" s="525"/>
      <c r="I405" s="525"/>
      <c r="J405" s="525"/>
      <c r="K405" s="585"/>
      <c r="L405" s="444" t="e">
        <f>#REF!-#REF!*10%</f>
        <v>#REF!</v>
      </c>
    </row>
    <row r="406" spans="1:12" customFormat="1" ht="15.6" customHeight="1" x14ac:dyDescent="0.25">
      <c r="A406" s="565"/>
      <c r="B406" s="569"/>
      <c r="C406" s="455"/>
      <c r="D406" s="582"/>
      <c r="E406" s="448"/>
      <c r="F406" s="136" t="s">
        <v>1016</v>
      </c>
      <c r="G406" s="454">
        <v>5</v>
      </c>
      <c r="H406" s="454"/>
      <c r="I406" s="454"/>
      <c r="J406" s="454"/>
      <c r="K406" s="585"/>
      <c r="L406" s="444" t="e">
        <f>#REF!-#REF!*10%</f>
        <v>#REF!</v>
      </c>
    </row>
    <row r="407" spans="1:12" customFormat="1" ht="15.6" customHeight="1" x14ac:dyDescent="0.25">
      <c r="A407" s="564">
        <v>14</v>
      </c>
      <c r="B407" s="567"/>
      <c r="C407" s="455" t="s">
        <v>464</v>
      </c>
      <c r="D407" s="582"/>
      <c r="E407" s="448"/>
      <c r="F407" s="110" t="s">
        <v>81</v>
      </c>
      <c r="G407" s="522" t="s">
        <v>10</v>
      </c>
      <c r="H407" s="522"/>
      <c r="I407" s="522"/>
      <c r="J407" s="522"/>
      <c r="K407" s="539">
        <v>3</v>
      </c>
      <c r="L407" s="498">
        <v>25718</v>
      </c>
    </row>
    <row r="408" spans="1:12" customFormat="1" ht="15.6" customHeight="1" x14ac:dyDescent="0.25">
      <c r="A408" s="565"/>
      <c r="B408" s="568"/>
      <c r="C408" s="455"/>
      <c r="D408" s="582"/>
      <c r="E408" s="448"/>
      <c r="F408" s="110" t="s">
        <v>80</v>
      </c>
      <c r="G408" s="469">
        <v>240</v>
      </c>
      <c r="H408" s="469"/>
      <c r="I408" s="469"/>
      <c r="J408" s="469"/>
      <c r="K408" s="583"/>
      <c r="L408" s="499"/>
    </row>
    <row r="409" spans="1:12" customFormat="1" ht="15.6" customHeight="1" x14ac:dyDescent="0.25">
      <c r="A409" s="565"/>
      <c r="B409" s="568"/>
      <c r="C409" s="455"/>
      <c r="D409" s="582"/>
      <c r="E409" s="448"/>
      <c r="F409" s="110" t="s">
        <v>8</v>
      </c>
      <c r="G409" s="240">
        <v>3000</v>
      </c>
      <c r="H409" s="241">
        <v>4000</v>
      </c>
      <c r="I409" s="312">
        <v>5000</v>
      </c>
      <c r="J409" s="242">
        <v>6000</v>
      </c>
      <c r="K409" s="583"/>
      <c r="L409" s="499"/>
    </row>
    <row r="410" spans="1:12" customFormat="1" ht="15.6" customHeight="1" x14ac:dyDescent="0.25">
      <c r="A410" s="565"/>
      <c r="B410" s="568"/>
      <c r="C410" s="455"/>
      <c r="D410" s="582"/>
      <c r="E410" s="448"/>
      <c r="F410" s="110" t="s">
        <v>817</v>
      </c>
      <c r="G410" s="243">
        <f>G408*114</f>
        <v>27360</v>
      </c>
      <c r="H410" s="244">
        <f>G408*128</f>
        <v>30720</v>
      </c>
      <c r="I410" s="313">
        <f>G408*143</f>
        <v>34320</v>
      </c>
      <c r="J410" s="245">
        <f>G408*148</f>
        <v>35520</v>
      </c>
      <c r="K410" s="583"/>
      <c r="L410" s="499"/>
    </row>
    <row r="411" spans="1:12" customFormat="1" ht="15.6" customHeight="1" x14ac:dyDescent="0.25">
      <c r="A411" s="565"/>
      <c r="B411" s="568"/>
      <c r="C411" s="455"/>
      <c r="D411" s="582"/>
      <c r="E411" s="448"/>
      <c r="F411" s="110" t="s">
        <v>1269</v>
      </c>
      <c r="G411" s="451">
        <v>0.98</v>
      </c>
      <c r="H411" s="451"/>
      <c r="I411" s="451"/>
      <c r="J411" s="451"/>
      <c r="K411" s="583"/>
      <c r="L411" s="499"/>
    </row>
    <row r="412" spans="1:12" customFormat="1" ht="15.6" customHeight="1" x14ac:dyDescent="0.25">
      <c r="A412" s="565"/>
      <c r="B412" s="568"/>
      <c r="C412" s="455"/>
      <c r="D412" s="582"/>
      <c r="E412" s="448"/>
      <c r="F412" s="93" t="s">
        <v>699</v>
      </c>
      <c r="G412" s="523" t="s">
        <v>700</v>
      </c>
      <c r="H412" s="523"/>
      <c r="I412" s="523"/>
      <c r="J412" s="523"/>
      <c r="K412" s="583"/>
      <c r="L412" s="499"/>
    </row>
    <row r="413" spans="1:12" customFormat="1" ht="15.6" customHeight="1" x14ac:dyDescent="0.25">
      <c r="A413" s="565"/>
      <c r="B413" s="568"/>
      <c r="C413" s="455"/>
      <c r="D413" s="582"/>
      <c r="E413" s="448"/>
      <c r="F413" s="93" t="s">
        <v>1181</v>
      </c>
      <c r="G413" s="462" t="s">
        <v>1179</v>
      </c>
      <c r="H413" s="463"/>
      <c r="I413" s="463"/>
      <c r="J413" s="464"/>
      <c r="K413" s="583"/>
      <c r="L413" s="499"/>
    </row>
    <row r="414" spans="1:12" customFormat="1" ht="15.6" customHeight="1" x14ac:dyDescent="0.25">
      <c r="A414" s="565"/>
      <c r="B414" s="568"/>
      <c r="C414" s="455"/>
      <c r="D414" s="582"/>
      <c r="E414" s="448"/>
      <c r="F414" s="110" t="s">
        <v>83</v>
      </c>
      <c r="G414" s="522">
        <v>67</v>
      </c>
      <c r="H414" s="522"/>
      <c r="I414" s="522"/>
      <c r="J414" s="522"/>
      <c r="K414" s="583"/>
      <c r="L414" s="499"/>
    </row>
    <row r="415" spans="1:12" customFormat="1" ht="15.6" customHeight="1" x14ac:dyDescent="0.25">
      <c r="A415" s="565"/>
      <c r="B415" s="568"/>
      <c r="C415" s="455"/>
      <c r="D415" s="582"/>
      <c r="E415" s="448"/>
      <c r="F415" s="110" t="s">
        <v>396</v>
      </c>
      <c r="G415" s="524" t="s">
        <v>397</v>
      </c>
      <c r="H415" s="524"/>
      <c r="I415" s="524"/>
      <c r="J415" s="524"/>
      <c r="K415" s="583"/>
      <c r="L415" s="499"/>
    </row>
    <row r="416" spans="1:12" customFormat="1" ht="15.6" customHeight="1" x14ac:dyDescent="0.25">
      <c r="A416" s="565"/>
      <c r="B416" s="568"/>
      <c r="C416" s="455"/>
      <c r="D416" s="582"/>
      <c r="E416" s="448"/>
      <c r="F416" s="110" t="s">
        <v>3</v>
      </c>
      <c r="G416" s="522" t="s">
        <v>693</v>
      </c>
      <c r="H416" s="522"/>
      <c r="I416" s="522"/>
      <c r="J416" s="522"/>
      <c r="K416" s="583"/>
      <c r="L416" s="499"/>
    </row>
    <row r="417" spans="1:12" customFormat="1" ht="15.6" customHeight="1" x14ac:dyDescent="0.25">
      <c r="A417" s="565"/>
      <c r="B417" s="568"/>
      <c r="C417" s="455"/>
      <c r="D417" s="582"/>
      <c r="E417" s="448"/>
      <c r="F417" s="93" t="s">
        <v>379</v>
      </c>
      <c r="G417" s="523" t="s">
        <v>380</v>
      </c>
      <c r="H417" s="523"/>
      <c r="I417" s="523"/>
      <c r="J417" s="523"/>
      <c r="K417" s="583"/>
      <c r="L417" s="499"/>
    </row>
    <row r="418" spans="1:12" customFormat="1" ht="15.6" customHeight="1" x14ac:dyDescent="0.25">
      <c r="A418" s="565"/>
      <c r="B418" s="568"/>
      <c r="C418" s="455"/>
      <c r="D418" s="582"/>
      <c r="E418" s="448"/>
      <c r="F418" s="93" t="s">
        <v>701</v>
      </c>
      <c r="G418" s="523">
        <v>100000</v>
      </c>
      <c r="H418" s="523"/>
      <c r="I418" s="523"/>
      <c r="J418" s="523"/>
      <c r="K418" s="583"/>
      <c r="L418" s="499"/>
    </row>
    <row r="419" spans="1:12" customFormat="1" ht="15.6" customHeight="1" x14ac:dyDescent="0.25">
      <c r="A419" s="565"/>
      <c r="B419" s="568"/>
      <c r="C419" s="455"/>
      <c r="D419" s="582"/>
      <c r="E419" s="448"/>
      <c r="F419" s="93" t="s">
        <v>257</v>
      </c>
      <c r="G419" s="523" t="s">
        <v>391</v>
      </c>
      <c r="H419" s="523"/>
      <c r="I419" s="523"/>
      <c r="J419" s="523"/>
      <c r="K419" s="583"/>
      <c r="L419" s="499"/>
    </row>
    <row r="420" spans="1:12" customFormat="1" ht="15.6" customHeight="1" x14ac:dyDescent="0.25">
      <c r="A420" s="565"/>
      <c r="B420" s="568"/>
      <c r="C420" s="455"/>
      <c r="D420" s="582"/>
      <c r="E420" s="448"/>
      <c r="F420" s="93" t="s">
        <v>376</v>
      </c>
      <c r="G420" s="523" t="s">
        <v>557</v>
      </c>
      <c r="H420" s="523"/>
      <c r="I420" s="523"/>
      <c r="J420" s="523"/>
      <c r="K420" s="583"/>
      <c r="L420" s="499"/>
    </row>
    <row r="421" spans="1:12" customFormat="1" ht="15.6" customHeight="1" x14ac:dyDescent="0.25">
      <c r="A421" s="565"/>
      <c r="B421" s="568"/>
      <c r="C421" s="455"/>
      <c r="D421" s="582"/>
      <c r="E421" s="448"/>
      <c r="F421" s="93" t="s">
        <v>702</v>
      </c>
      <c r="G421" s="523" t="s">
        <v>703</v>
      </c>
      <c r="H421" s="523"/>
      <c r="I421" s="523"/>
      <c r="J421" s="523"/>
      <c r="K421" s="583"/>
      <c r="L421" s="499"/>
    </row>
    <row r="422" spans="1:12" customFormat="1" ht="15.6" customHeight="1" x14ac:dyDescent="0.25">
      <c r="A422" s="565"/>
      <c r="B422" s="568"/>
      <c r="C422" s="455"/>
      <c r="D422" s="582"/>
      <c r="E422" s="448"/>
      <c r="F422" s="93" t="s">
        <v>381</v>
      </c>
      <c r="G422" s="523" t="s">
        <v>382</v>
      </c>
      <c r="H422" s="523"/>
      <c r="I422" s="523"/>
      <c r="J422" s="523"/>
      <c r="K422" s="583"/>
      <c r="L422" s="500"/>
    </row>
    <row r="423" spans="1:12" customFormat="1" ht="15.6" customHeight="1" x14ac:dyDescent="0.25">
      <c r="A423" s="565"/>
      <c r="B423" s="568"/>
      <c r="C423" s="455"/>
      <c r="D423" s="582"/>
      <c r="E423" s="448"/>
      <c r="F423" s="94" t="s">
        <v>358</v>
      </c>
      <c r="G423" s="523" t="s">
        <v>900</v>
      </c>
      <c r="H423" s="523"/>
      <c r="I423" s="523"/>
      <c r="J423" s="523"/>
      <c r="K423" s="584">
        <v>5</v>
      </c>
      <c r="L423" s="443">
        <v>27519</v>
      </c>
    </row>
    <row r="424" spans="1:12" customFormat="1" ht="15.6" customHeight="1" x14ac:dyDescent="0.25">
      <c r="A424" s="565"/>
      <c r="B424" s="568"/>
      <c r="C424" s="455"/>
      <c r="D424" s="582"/>
      <c r="E424" s="448"/>
      <c r="F424" s="93" t="s">
        <v>383</v>
      </c>
      <c r="G424" s="523" t="s">
        <v>384</v>
      </c>
      <c r="H424" s="523"/>
      <c r="I424" s="523"/>
      <c r="J424" s="523"/>
      <c r="K424" s="585"/>
      <c r="L424" s="444" t="e">
        <f>#REF!-#REF!*10%</f>
        <v>#REF!</v>
      </c>
    </row>
    <row r="425" spans="1:12" customFormat="1" ht="15.6" customHeight="1" x14ac:dyDescent="0.25">
      <c r="A425" s="565"/>
      <c r="B425" s="568"/>
      <c r="C425" s="455"/>
      <c r="D425" s="582"/>
      <c r="E425" s="448"/>
      <c r="F425" s="93" t="s">
        <v>385</v>
      </c>
      <c r="G425" s="523" t="s">
        <v>386</v>
      </c>
      <c r="H425" s="523"/>
      <c r="I425" s="523"/>
      <c r="J425" s="523"/>
      <c r="K425" s="585"/>
      <c r="L425" s="444" t="e">
        <f>#REF!-#REF!*10%</f>
        <v>#REF!</v>
      </c>
    </row>
    <row r="426" spans="1:12" customFormat="1" ht="15.6" customHeight="1" x14ac:dyDescent="0.25">
      <c r="A426" s="565"/>
      <c r="B426" s="568"/>
      <c r="C426" s="455"/>
      <c r="D426" s="582"/>
      <c r="E426" s="448"/>
      <c r="F426" s="93" t="s">
        <v>389</v>
      </c>
      <c r="G426" s="523" t="s">
        <v>390</v>
      </c>
      <c r="H426" s="523"/>
      <c r="I426" s="523"/>
      <c r="J426" s="523"/>
      <c r="K426" s="585"/>
      <c r="L426" s="444" t="e">
        <f>#REF!-#REF!*10%</f>
        <v>#REF!</v>
      </c>
    </row>
    <row r="427" spans="1:12" customFormat="1" ht="15.6" customHeight="1" x14ac:dyDescent="0.25">
      <c r="A427" s="565"/>
      <c r="B427" s="568"/>
      <c r="C427" s="455"/>
      <c r="D427" s="582"/>
      <c r="E427" s="448"/>
      <c r="F427" s="93" t="s">
        <v>704</v>
      </c>
      <c r="G427" s="523" t="s">
        <v>705</v>
      </c>
      <c r="H427" s="523"/>
      <c r="I427" s="523"/>
      <c r="J427" s="523"/>
      <c r="K427" s="585"/>
      <c r="L427" s="444" t="e">
        <f>#REF!-#REF!*10%</f>
        <v>#REF!</v>
      </c>
    </row>
    <row r="428" spans="1:12" customFormat="1" ht="15.6" customHeight="1" x14ac:dyDescent="0.25">
      <c r="A428" s="565"/>
      <c r="B428" s="568"/>
      <c r="C428" s="455"/>
      <c r="D428" s="582"/>
      <c r="E428" s="448"/>
      <c r="F428" s="93" t="s">
        <v>706</v>
      </c>
      <c r="G428" s="523" t="s">
        <v>390</v>
      </c>
      <c r="H428" s="523"/>
      <c r="I428" s="523"/>
      <c r="J428" s="523"/>
      <c r="K428" s="585"/>
      <c r="L428" s="444" t="e">
        <f>#REF!-#REF!*10%</f>
        <v>#REF!</v>
      </c>
    </row>
    <row r="429" spans="1:12" customFormat="1" ht="15.6" customHeight="1" x14ac:dyDescent="0.25">
      <c r="A429" s="565"/>
      <c r="B429" s="568"/>
      <c r="C429" s="455"/>
      <c r="D429" s="582"/>
      <c r="E429" s="448"/>
      <c r="F429" s="93" t="s">
        <v>1271</v>
      </c>
      <c r="G429" s="523" t="s">
        <v>390</v>
      </c>
      <c r="H429" s="523"/>
      <c r="I429" s="523"/>
      <c r="J429" s="523"/>
      <c r="K429" s="585"/>
      <c r="L429" s="444" t="e">
        <f>#REF!-#REF!*10%</f>
        <v>#REF!</v>
      </c>
    </row>
    <row r="430" spans="1:12" customFormat="1" ht="15.6" customHeight="1" x14ac:dyDescent="0.25">
      <c r="A430" s="565"/>
      <c r="B430" s="568"/>
      <c r="C430" s="455"/>
      <c r="D430" s="582"/>
      <c r="E430" s="448"/>
      <c r="F430" s="93" t="s">
        <v>707</v>
      </c>
      <c r="G430" s="523" t="s">
        <v>911</v>
      </c>
      <c r="H430" s="523"/>
      <c r="I430" s="523"/>
      <c r="J430" s="523"/>
      <c r="K430" s="585"/>
      <c r="L430" s="444" t="e">
        <f>#REF!-#REF!*10%</f>
        <v>#REF!</v>
      </c>
    </row>
    <row r="431" spans="1:12" customFormat="1" ht="15.6" customHeight="1" x14ac:dyDescent="0.25">
      <c r="A431" s="565"/>
      <c r="B431" s="568"/>
      <c r="C431" s="455"/>
      <c r="D431" s="582"/>
      <c r="E431" s="448"/>
      <c r="F431" s="93" t="s">
        <v>708</v>
      </c>
      <c r="G431" s="523" t="s">
        <v>390</v>
      </c>
      <c r="H431" s="523"/>
      <c r="I431" s="523"/>
      <c r="J431" s="523"/>
      <c r="K431" s="585"/>
      <c r="L431" s="444" t="e">
        <f>#REF!-#REF!*10%</f>
        <v>#REF!</v>
      </c>
    </row>
    <row r="432" spans="1:12" customFormat="1" ht="15.6" customHeight="1" x14ac:dyDescent="0.25">
      <c r="A432" s="565"/>
      <c r="B432" s="568"/>
      <c r="C432" s="455"/>
      <c r="D432" s="582"/>
      <c r="E432" s="448"/>
      <c r="F432" s="93" t="s">
        <v>377</v>
      </c>
      <c r="G432" s="523" t="s">
        <v>387</v>
      </c>
      <c r="H432" s="523"/>
      <c r="I432" s="523"/>
      <c r="J432" s="523"/>
      <c r="K432" s="585"/>
      <c r="L432" s="444" t="e">
        <f>#REF!-#REF!*10%</f>
        <v>#REF!</v>
      </c>
    </row>
    <row r="433" spans="1:12" customFormat="1" ht="15.6" customHeight="1" x14ac:dyDescent="0.25">
      <c r="A433" s="565"/>
      <c r="B433" s="568"/>
      <c r="C433" s="455"/>
      <c r="D433" s="582"/>
      <c r="E433" s="448"/>
      <c r="F433" s="93" t="s">
        <v>388</v>
      </c>
      <c r="G433" s="523" t="s">
        <v>393</v>
      </c>
      <c r="H433" s="523"/>
      <c r="I433" s="523"/>
      <c r="J433" s="523"/>
      <c r="K433" s="585"/>
      <c r="L433" s="444" t="e">
        <f>#REF!-#REF!*10%</f>
        <v>#REF!</v>
      </c>
    </row>
    <row r="434" spans="1:12" customFormat="1" ht="15.6" customHeight="1" x14ac:dyDescent="0.25">
      <c r="A434" s="565"/>
      <c r="B434" s="568"/>
      <c r="C434" s="455"/>
      <c r="D434" s="582"/>
      <c r="E434" s="448"/>
      <c r="F434" s="93" t="s">
        <v>562</v>
      </c>
      <c r="G434" s="523" t="s">
        <v>1024</v>
      </c>
      <c r="H434" s="523"/>
      <c r="I434" s="523"/>
      <c r="J434" s="523"/>
      <c r="K434" s="585"/>
      <c r="L434" s="444" t="e">
        <f>#REF!-#REF!*10%</f>
        <v>#REF!</v>
      </c>
    </row>
    <row r="435" spans="1:12" customFormat="1" ht="15.6" customHeight="1" x14ac:dyDescent="0.25">
      <c r="A435" s="565"/>
      <c r="B435" s="568"/>
      <c r="C435" s="455"/>
      <c r="D435" s="582"/>
      <c r="E435" s="448"/>
      <c r="F435" s="93" t="s">
        <v>570</v>
      </c>
      <c r="G435" s="523" t="s">
        <v>613</v>
      </c>
      <c r="H435" s="523"/>
      <c r="I435" s="523"/>
      <c r="J435" s="523"/>
      <c r="K435" s="585"/>
      <c r="L435" s="444" t="e">
        <f>#REF!-#REF!*10%</f>
        <v>#REF!</v>
      </c>
    </row>
    <row r="436" spans="1:12" customFormat="1" ht="15.6" customHeight="1" x14ac:dyDescent="0.25">
      <c r="A436" s="565"/>
      <c r="B436" s="568"/>
      <c r="C436" s="455"/>
      <c r="D436" s="582"/>
      <c r="E436" s="448"/>
      <c r="F436" s="111" t="s">
        <v>84</v>
      </c>
      <c r="G436" s="525">
        <v>9.1999999999999993</v>
      </c>
      <c r="H436" s="525"/>
      <c r="I436" s="525"/>
      <c r="J436" s="525"/>
      <c r="K436" s="585"/>
      <c r="L436" s="444" t="e">
        <f>#REF!-#REF!*10%</f>
        <v>#REF!</v>
      </c>
    </row>
    <row r="437" spans="1:12" customFormat="1" ht="15.6" customHeight="1" x14ac:dyDescent="0.25">
      <c r="A437" s="565"/>
      <c r="B437" s="569"/>
      <c r="C437" s="455"/>
      <c r="D437" s="582"/>
      <c r="E437" s="448"/>
      <c r="F437" s="136" t="s">
        <v>1016</v>
      </c>
      <c r="G437" s="454">
        <v>5</v>
      </c>
      <c r="H437" s="454"/>
      <c r="I437" s="454"/>
      <c r="J437" s="454"/>
      <c r="K437" s="585"/>
      <c r="L437" s="444" t="e">
        <f>#REF!-#REF!*10%</f>
        <v>#REF!</v>
      </c>
    </row>
    <row r="438" spans="1:12" customFormat="1" ht="15.6" customHeight="1" x14ac:dyDescent="0.25">
      <c r="A438" s="564">
        <v>15</v>
      </c>
      <c r="B438" s="567"/>
      <c r="C438" s="455" t="s">
        <v>698</v>
      </c>
      <c r="D438" s="582"/>
      <c r="E438" s="448"/>
      <c r="F438" s="110" t="s">
        <v>81</v>
      </c>
      <c r="G438" s="522" t="s">
        <v>10</v>
      </c>
      <c r="H438" s="522"/>
      <c r="I438" s="522"/>
      <c r="J438" s="522"/>
      <c r="K438" s="539">
        <v>3</v>
      </c>
      <c r="L438" s="498">
        <v>37260</v>
      </c>
    </row>
    <row r="439" spans="1:12" customFormat="1" ht="15.6" customHeight="1" x14ac:dyDescent="0.25">
      <c r="A439" s="565"/>
      <c r="B439" s="568"/>
      <c r="C439" s="455"/>
      <c r="D439" s="582"/>
      <c r="E439" s="448"/>
      <c r="F439" s="110" t="s">
        <v>80</v>
      </c>
      <c r="G439" s="469">
        <v>280</v>
      </c>
      <c r="H439" s="469"/>
      <c r="I439" s="469"/>
      <c r="J439" s="469"/>
      <c r="K439" s="583"/>
      <c r="L439" s="499"/>
    </row>
    <row r="440" spans="1:12" customFormat="1" ht="15.6" customHeight="1" x14ac:dyDescent="0.25">
      <c r="A440" s="565"/>
      <c r="B440" s="568"/>
      <c r="C440" s="455"/>
      <c r="D440" s="582"/>
      <c r="E440" s="448"/>
      <c r="F440" s="110" t="s">
        <v>8</v>
      </c>
      <c r="G440" s="240">
        <v>3000</v>
      </c>
      <c r="H440" s="241">
        <v>4000</v>
      </c>
      <c r="I440" s="312">
        <v>5000</v>
      </c>
      <c r="J440" s="242">
        <v>6000</v>
      </c>
      <c r="K440" s="583"/>
      <c r="L440" s="499"/>
    </row>
    <row r="441" spans="1:12" customFormat="1" ht="15.6" customHeight="1" x14ac:dyDescent="0.25">
      <c r="A441" s="565"/>
      <c r="B441" s="568"/>
      <c r="C441" s="455"/>
      <c r="D441" s="582"/>
      <c r="E441" s="448"/>
      <c r="F441" s="110" t="s">
        <v>817</v>
      </c>
      <c r="G441" s="243">
        <f>G439*114</f>
        <v>31920</v>
      </c>
      <c r="H441" s="244">
        <f>G439*128</f>
        <v>35840</v>
      </c>
      <c r="I441" s="313">
        <f>G439*143</f>
        <v>40040</v>
      </c>
      <c r="J441" s="245">
        <f>G439*148</f>
        <v>41440</v>
      </c>
      <c r="K441" s="583"/>
      <c r="L441" s="499"/>
    </row>
    <row r="442" spans="1:12" customFormat="1" ht="15.6" customHeight="1" x14ac:dyDescent="0.25">
      <c r="A442" s="565"/>
      <c r="B442" s="568"/>
      <c r="C442" s="455"/>
      <c r="D442" s="582"/>
      <c r="E442" s="448"/>
      <c r="F442" s="110" t="s">
        <v>1269</v>
      </c>
      <c r="G442" s="451">
        <v>0.98</v>
      </c>
      <c r="H442" s="451"/>
      <c r="I442" s="451"/>
      <c r="J442" s="451"/>
      <c r="K442" s="583"/>
      <c r="L442" s="499"/>
    </row>
    <row r="443" spans="1:12" customFormat="1" ht="15.6" customHeight="1" x14ac:dyDescent="0.25">
      <c r="A443" s="565"/>
      <c r="B443" s="568"/>
      <c r="C443" s="455"/>
      <c r="D443" s="582"/>
      <c r="E443" s="448"/>
      <c r="F443" s="93" t="s">
        <v>699</v>
      </c>
      <c r="G443" s="523" t="s">
        <v>700</v>
      </c>
      <c r="H443" s="523"/>
      <c r="I443" s="523"/>
      <c r="J443" s="523"/>
      <c r="K443" s="583"/>
      <c r="L443" s="499"/>
    </row>
    <row r="444" spans="1:12" customFormat="1" ht="15.6" customHeight="1" x14ac:dyDescent="0.25">
      <c r="A444" s="565"/>
      <c r="B444" s="568"/>
      <c r="C444" s="455"/>
      <c r="D444" s="582"/>
      <c r="E444" s="448"/>
      <c r="F444" s="93" t="s">
        <v>1181</v>
      </c>
      <c r="G444" s="462" t="s">
        <v>1179</v>
      </c>
      <c r="H444" s="463"/>
      <c r="I444" s="463"/>
      <c r="J444" s="464"/>
      <c r="K444" s="583"/>
      <c r="L444" s="499"/>
    </row>
    <row r="445" spans="1:12" customFormat="1" ht="15.6" customHeight="1" x14ac:dyDescent="0.25">
      <c r="A445" s="565"/>
      <c r="B445" s="568"/>
      <c r="C445" s="455"/>
      <c r="D445" s="582"/>
      <c r="E445" s="448"/>
      <c r="F445" s="110" t="s">
        <v>83</v>
      </c>
      <c r="G445" s="522">
        <v>67</v>
      </c>
      <c r="H445" s="522"/>
      <c r="I445" s="522"/>
      <c r="J445" s="522"/>
      <c r="K445" s="583"/>
      <c r="L445" s="499"/>
    </row>
    <row r="446" spans="1:12" customFormat="1" ht="15.6" customHeight="1" x14ac:dyDescent="0.25">
      <c r="A446" s="565"/>
      <c r="B446" s="568"/>
      <c r="C446" s="455"/>
      <c r="D446" s="582"/>
      <c r="E446" s="448"/>
      <c r="F446" s="110" t="s">
        <v>396</v>
      </c>
      <c r="G446" s="524" t="s">
        <v>397</v>
      </c>
      <c r="H446" s="524"/>
      <c r="I446" s="524"/>
      <c r="J446" s="524"/>
      <c r="K446" s="583"/>
      <c r="L446" s="499"/>
    </row>
    <row r="447" spans="1:12" customFormat="1" ht="15.6" customHeight="1" x14ac:dyDescent="0.25">
      <c r="A447" s="565"/>
      <c r="B447" s="568"/>
      <c r="C447" s="455"/>
      <c r="D447" s="582"/>
      <c r="E447" s="448"/>
      <c r="F447" s="110" t="s">
        <v>3</v>
      </c>
      <c r="G447" s="522" t="s">
        <v>22</v>
      </c>
      <c r="H447" s="522"/>
      <c r="I447" s="522"/>
      <c r="J447" s="522"/>
      <c r="K447" s="583"/>
      <c r="L447" s="499"/>
    </row>
    <row r="448" spans="1:12" customFormat="1" ht="15.6" customHeight="1" x14ac:dyDescent="0.25">
      <c r="A448" s="565"/>
      <c r="B448" s="568"/>
      <c r="C448" s="455"/>
      <c r="D448" s="582"/>
      <c r="E448" s="448"/>
      <c r="F448" s="93" t="s">
        <v>379</v>
      </c>
      <c r="G448" s="523" t="s">
        <v>380</v>
      </c>
      <c r="H448" s="523"/>
      <c r="I448" s="523"/>
      <c r="J448" s="523"/>
      <c r="K448" s="583"/>
      <c r="L448" s="499"/>
    </row>
    <row r="449" spans="1:12" customFormat="1" ht="15.6" customHeight="1" x14ac:dyDescent="0.25">
      <c r="A449" s="565"/>
      <c r="B449" s="568"/>
      <c r="C449" s="455"/>
      <c r="D449" s="582"/>
      <c r="E449" s="448"/>
      <c r="F449" s="93" t="s">
        <v>701</v>
      </c>
      <c r="G449" s="523">
        <v>100000</v>
      </c>
      <c r="H449" s="523"/>
      <c r="I449" s="523"/>
      <c r="J449" s="523"/>
      <c r="K449" s="583"/>
      <c r="L449" s="499"/>
    </row>
    <row r="450" spans="1:12" customFormat="1" ht="15.6" customHeight="1" x14ac:dyDescent="0.25">
      <c r="A450" s="565"/>
      <c r="B450" s="568"/>
      <c r="C450" s="455"/>
      <c r="D450" s="582"/>
      <c r="E450" s="448"/>
      <c r="F450" s="93" t="s">
        <v>257</v>
      </c>
      <c r="G450" s="523" t="s">
        <v>391</v>
      </c>
      <c r="H450" s="523"/>
      <c r="I450" s="523"/>
      <c r="J450" s="523"/>
      <c r="K450" s="583"/>
      <c r="L450" s="499"/>
    </row>
    <row r="451" spans="1:12" customFormat="1" ht="15.6" customHeight="1" x14ac:dyDescent="0.25">
      <c r="A451" s="565"/>
      <c r="B451" s="568"/>
      <c r="C451" s="455"/>
      <c r="D451" s="582"/>
      <c r="E451" s="448"/>
      <c r="F451" s="93" t="s">
        <v>376</v>
      </c>
      <c r="G451" s="523" t="s">
        <v>557</v>
      </c>
      <c r="H451" s="523"/>
      <c r="I451" s="523"/>
      <c r="J451" s="523"/>
      <c r="K451" s="583"/>
      <c r="L451" s="499"/>
    </row>
    <row r="452" spans="1:12" customFormat="1" ht="15.6" customHeight="1" x14ac:dyDescent="0.25">
      <c r="A452" s="565"/>
      <c r="B452" s="568"/>
      <c r="C452" s="455"/>
      <c r="D452" s="582"/>
      <c r="E452" s="448"/>
      <c r="F452" s="93" t="s">
        <v>702</v>
      </c>
      <c r="G452" s="523" t="s">
        <v>703</v>
      </c>
      <c r="H452" s="523"/>
      <c r="I452" s="523"/>
      <c r="J452" s="523"/>
      <c r="K452" s="583"/>
      <c r="L452" s="499"/>
    </row>
    <row r="453" spans="1:12" customFormat="1" ht="15.6" customHeight="1" x14ac:dyDescent="0.25">
      <c r="A453" s="565"/>
      <c r="B453" s="568"/>
      <c r="C453" s="455"/>
      <c r="D453" s="582"/>
      <c r="E453" s="448"/>
      <c r="F453" s="93" t="s">
        <v>381</v>
      </c>
      <c r="G453" s="523" t="s">
        <v>382</v>
      </c>
      <c r="H453" s="523"/>
      <c r="I453" s="523"/>
      <c r="J453" s="523"/>
      <c r="K453" s="583"/>
      <c r="L453" s="500"/>
    </row>
    <row r="454" spans="1:12" customFormat="1" ht="15.6" customHeight="1" x14ac:dyDescent="0.25">
      <c r="A454" s="565"/>
      <c r="B454" s="568"/>
      <c r="C454" s="455"/>
      <c r="D454" s="582"/>
      <c r="E454" s="448"/>
      <c r="F454" s="94" t="s">
        <v>358</v>
      </c>
      <c r="G454" s="523" t="s">
        <v>900</v>
      </c>
      <c r="H454" s="523"/>
      <c r="I454" s="523"/>
      <c r="J454" s="523"/>
      <c r="K454" s="584">
        <v>5</v>
      </c>
      <c r="L454" s="443">
        <v>39868</v>
      </c>
    </row>
    <row r="455" spans="1:12" customFormat="1" ht="15.6" customHeight="1" x14ac:dyDescent="0.25">
      <c r="A455" s="565"/>
      <c r="B455" s="568"/>
      <c r="C455" s="455"/>
      <c r="D455" s="582"/>
      <c r="E455" s="448"/>
      <c r="F455" s="93" t="s">
        <v>383</v>
      </c>
      <c r="G455" s="523" t="s">
        <v>384</v>
      </c>
      <c r="H455" s="523"/>
      <c r="I455" s="523"/>
      <c r="J455" s="523"/>
      <c r="K455" s="585"/>
      <c r="L455" s="444" t="e">
        <f>#REF!-#REF!*10%</f>
        <v>#REF!</v>
      </c>
    </row>
    <row r="456" spans="1:12" customFormat="1" ht="15.6" customHeight="1" x14ac:dyDescent="0.25">
      <c r="A456" s="565"/>
      <c r="B456" s="568"/>
      <c r="C456" s="455"/>
      <c r="D456" s="582"/>
      <c r="E456" s="448"/>
      <c r="F456" s="93" t="s">
        <v>385</v>
      </c>
      <c r="G456" s="523" t="s">
        <v>386</v>
      </c>
      <c r="H456" s="523"/>
      <c r="I456" s="523"/>
      <c r="J456" s="523"/>
      <c r="K456" s="585"/>
      <c r="L456" s="444" t="e">
        <f>#REF!-#REF!*10%</f>
        <v>#REF!</v>
      </c>
    </row>
    <row r="457" spans="1:12" customFormat="1" ht="15.6" customHeight="1" x14ac:dyDescent="0.25">
      <c r="A457" s="565"/>
      <c r="B457" s="568"/>
      <c r="C457" s="455"/>
      <c r="D457" s="582"/>
      <c r="E457" s="448"/>
      <c r="F457" s="93" t="s">
        <v>389</v>
      </c>
      <c r="G457" s="523" t="s">
        <v>390</v>
      </c>
      <c r="H457" s="523"/>
      <c r="I457" s="523"/>
      <c r="J457" s="523"/>
      <c r="K457" s="585"/>
      <c r="L457" s="444" t="e">
        <f>#REF!-#REF!*10%</f>
        <v>#REF!</v>
      </c>
    </row>
    <row r="458" spans="1:12" customFormat="1" ht="15.6" customHeight="1" x14ac:dyDescent="0.25">
      <c r="A458" s="565"/>
      <c r="B458" s="568"/>
      <c r="C458" s="455"/>
      <c r="D458" s="582"/>
      <c r="E458" s="448"/>
      <c r="F458" s="93" t="s">
        <v>704</v>
      </c>
      <c r="G458" s="523" t="s">
        <v>705</v>
      </c>
      <c r="H458" s="523"/>
      <c r="I458" s="523"/>
      <c r="J458" s="523"/>
      <c r="K458" s="585"/>
      <c r="L458" s="444" t="e">
        <f>#REF!-#REF!*10%</f>
        <v>#REF!</v>
      </c>
    </row>
    <row r="459" spans="1:12" customFormat="1" ht="15.6" customHeight="1" x14ac:dyDescent="0.25">
      <c r="A459" s="565"/>
      <c r="B459" s="568"/>
      <c r="C459" s="455"/>
      <c r="D459" s="582"/>
      <c r="E459" s="448"/>
      <c r="F459" s="93" t="s">
        <v>706</v>
      </c>
      <c r="G459" s="523" t="s">
        <v>390</v>
      </c>
      <c r="H459" s="523"/>
      <c r="I459" s="523"/>
      <c r="J459" s="523"/>
      <c r="K459" s="585"/>
      <c r="L459" s="444" t="e">
        <f>#REF!-#REF!*10%</f>
        <v>#REF!</v>
      </c>
    </row>
    <row r="460" spans="1:12" customFormat="1" ht="15.6" customHeight="1" x14ac:dyDescent="0.25">
      <c r="A460" s="565"/>
      <c r="B460" s="568"/>
      <c r="C460" s="455"/>
      <c r="D460" s="582"/>
      <c r="E460" s="448"/>
      <c r="F460" s="93" t="s">
        <v>1271</v>
      </c>
      <c r="G460" s="523" t="s">
        <v>390</v>
      </c>
      <c r="H460" s="523"/>
      <c r="I460" s="523"/>
      <c r="J460" s="523"/>
      <c r="K460" s="585"/>
      <c r="L460" s="444" t="e">
        <f>#REF!-#REF!*10%</f>
        <v>#REF!</v>
      </c>
    </row>
    <row r="461" spans="1:12" customFormat="1" ht="15.6" customHeight="1" x14ac:dyDescent="0.25">
      <c r="A461" s="565"/>
      <c r="B461" s="568"/>
      <c r="C461" s="455"/>
      <c r="D461" s="582"/>
      <c r="E461" s="448"/>
      <c r="F461" s="93" t="s">
        <v>707</v>
      </c>
      <c r="G461" s="523" t="s">
        <v>911</v>
      </c>
      <c r="H461" s="523"/>
      <c r="I461" s="523"/>
      <c r="J461" s="523"/>
      <c r="K461" s="585"/>
      <c r="L461" s="444" t="e">
        <f>#REF!-#REF!*10%</f>
        <v>#REF!</v>
      </c>
    </row>
    <row r="462" spans="1:12" customFormat="1" ht="15.6" customHeight="1" x14ac:dyDescent="0.25">
      <c r="A462" s="565"/>
      <c r="B462" s="568"/>
      <c r="C462" s="455"/>
      <c r="D462" s="582"/>
      <c r="E462" s="448"/>
      <c r="F462" s="93" t="s">
        <v>708</v>
      </c>
      <c r="G462" s="523" t="s">
        <v>390</v>
      </c>
      <c r="H462" s="523"/>
      <c r="I462" s="523"/>
      <c r="J462" s="523"/>
      <c r="K462" s="585"/>
      <c r="L462" s="444" t="e">
        <f>#REF!-#REF!*10%</f>
        <v>#REF!</v>
      </c>
    </row>
    <row r="463" spans="1:12" customFormat="1" ht="15.6" customHeight="1" x14ac:dyDescent="0.25">
      <c r="A463" s="565"/>
      <c r="B463" s="568"/>
      <c r="C463" s="455"/>
      <c r="D463" s="582"/>
      <c r="E463" s="448"/>
      <c r="F463" s="93" t="s">
        <v>377</v>
      </c>
      <c r="G463" s="523" t="s">
        <v>387</v>
      </c>
      <c r="H463" s="523"/>
      <c r="I463" s="523"/>
      <c r="J463" s="523"/>
      <c r="K463" s="585"/>
      <c r="L463" s="444" t="e">
        <f>#REF!-#REF!*10%</f>
        <v>#REF!</v>
      </c>
    </row>
    <row r="464" spans="1:12" customFormat="1" ht="15.6" customHeight="1" x14ac:dyDescent="0.25">
      <c r="A464" s="565"/>
      <c r="B464" s="568"/>
      <c r="C464" s="455"/>
      <c r="D464" s="582"/>
      <c r="E464" s="448"/>
      <c r="F464" s="93" t="s">
        <v>388</v>
      </c>
      <c r="G464" s="523" t="s">
        <v>393</v>
      </c>
      <c r="H464" s="523"/>
      <c r="I464" s="523"/>
      <c r="J464" s="523"/>
      <c r="K464" s="585"/>
      <c r="L464" s="444" t="e">
        <f>#REF!-#REF!*10%</f>
        <v>#REF!</v>
      </c>
    </row>
    <row r="465" spans="1:12" customFormat="1" ht="15.6" customHeight="1" x14ac:dyDescent="0.25">
      <c r="A465" s="565"/>
      <c r="B465" s="568"/>
      <c r="C465" s="455"/>
      <c r="D465" s="582"/>
      <c r="E465" s="448"/>
      <c r="F465" s="93" t="s">
        <v>562</v>
      </c>
      <c r="G465" s="523" t="s">
        <v>1024</v>
      </c>
      <c r="H465" s="523"/>
      <c r="I465" s="523"/>
      <c r="J465" s="523"/>
      <c r="K465" s="585"/>
      <c r="L465" s="444" t="e">
        <f>#REF!-#REF!*10%</f>
        <v>#REF!</v>
      </c>
    </row>
    <row r="466" spans="1:12" customFormat="1" ht="15.6" customHeight="1" x14ac:dyDescent="0.25">
      <c r="A466" s="565"/>
      <c r="B466" s="568"/>
      <c r="C466" s="455"/>
      <c r="D466" s="582"/>
      <c r="E466" s="448"/>
      <c r="F466" s="93" t="s">
        <v>570</v>
      </c>
      <c r="G466" s="523" t="s">
        <v>613</v>
      </c>
      <c r="H466" s="523"/>
      <c r="I466" s="523"/>
      <c r="J466" s="523"/>
      <c r="K466" s="585"/>
      <c r="L466" s="444" t="e">
        <f>#REF!-#REF!*10%</f>
        <v>#REF!</v>
      </c>
    </row>
    <row r="467" spans="1:12" customFormat="1" ht="15.6" customHeight="1" x14ac:dyDescent="0.25">
      <c r="A467" s="565"/>
      <c r="B467" s="568"/>
      <c r="C467" s="455"/>
      <c r="D467" s="582"/>
      <c r="E467" s="448"/>
      <c r="F467" s="111" t="s">
        <v>84</v>
      </c>
      <c r="G467" s="525">
        <v>11.4</v>
      </c>
      <c r="H467" s="525"/>
      <c r="I467" s="525"/>
      <c r="J467" s="525"/>
      <c r="K467" s="585"/>
      <c r="L467" s="444" t="e">
        <f>#REF!-#REF!*10%</f>
        <v>#REF!</v>
      </c>
    </row>
    <row r="468" spans="1:12" customFormat="1" ht="15.6" customHeight="1" x14ac:dyDescent="0.25">
      <c r="A468" s="565"/>
      <c r="B468" s="569"/>
      <c r="C468" s="455"/>
      <c r="D468" s="582"/>
      <c r="E468" s="448"/>
      <c r="F468" s="136" t="s">
        <v>1016</v>
      </c>
      <c r="G468" s="454">
        <v>5</v>
      </c>
      <c r="H468" s="454"/>
      <c r="I468" s="454"/>
      <c r="J468" s="454"/>
      <c r="K468" s="585"/>
      <c r="L468" s="444" t="e">
        <f>#REF!-#REF!*10%</f>
        <v>#REF!</v>
      </c>
    </row>
    <row r="469" spans="1:12" customFormat="1" ht="15.6" customHeight="1" x14ac:dyDescent="0.25">
      <c r="A469" s="564">
        <v>16</v>
      </c>
      <c r="B469" s="567"/>
      <c r="C469" s="455" t="s">
        <v>697</v>
      </c>
      <c r="D469" s="582"/>
      <c r="E469" s="448"/>
      <c r="F469" s="110" t="s">
        <v>81</v>
      </c>
      <c r="G469" s="522" t="s">
        <v>10</v>
      </c>
      <c r="H469" s="522"/>
      <c r="I469" s="522"/>
      <c r="J469" s="522"/>
      <c r="K469" s="539">
        <v>3</v>
      </c>
      <c r="L469" s="498">
        <v>38475</v>
      </c>
    </row>
    <row r="470" spans="1:12" customFormat="1" ht="15.6" customHeight="1" x14ac:dyDescent="0.25">
      <c r="A470" s="565"/>
      <c r="B470" s="568"/>
      <c r="C470" s="455"/>
      <c r="D470" s="582"/>
      <c r="E470" s="448"/>
      <c r="F470" s="110" t="s">
        <v>80</v>
      </c>
      <c r="G470" s="469">
        <v>318</v>
      </c>
      <c r="H470" s="469"/>
      <c r="I470" s="469"/>
      <c r="J470" s="469"/>
      <c r="K470" s="583"/>
      <c r="L470" s="499"/>
    </row>
    <row r="471" spans="1:12" customFormat="1" ht="15.6" customHeight="1" x14ac:dyDescent="0.25">
      <c r="A471" s="565"/>
      <c r="B471" s="568"/>
      <c r="C471" s="455"/>
      <c r="D471" s="582"/>
      <c r="E471" s="448"/>
      <c r="F471" s="110" t="s">
        <v>8</v>
      </c>
      <c r="G471" s="240">
        <v>3000</v>
      </c>
      <c r="H471" s="241">
        <v>4000</v>
      </c>
      <c r="I471" s="312">
        <v>5000</v>
      </c>
      <c r="J471" s="242">
        <v>6000</v>
      </c>
      <c r="K471" s="583"/>
      <c r="L471" s="499"/>
    </row>
    <row r="472" spans="1:12" customFormat="1" ht="15.6" customHeight="1" x14ac:dyDescent="0.25">
      <c r="A472" s="565"/>
      <c r="B472" s="568"/>
      <c r="C472" s="455"/>
      <c r="D472" s="582"/>
      <c r="E472" s="448"/>
      <c r="F472" s="110" t="s">
        <v>817</v>
      </c>
      <c r="G472" s="243">
        <f>G470*114</f>
        <v>36252</v>
      </c>
      <c r="H472" s="244">
        <f>G470*128</f>
        <v>40704</v>
      </c>
      <c r="I472" s="313">
        <f>G470*143</f>
        <v>45474</v>
      </c>
      <c r="J472" s="245">
        <f>G470*148</f>
        <v>47064</v>
      </c>
      <c r="K472" s="583"/>
      <c r="L472" s="499"/>
    </row>
    <row r="473" spans="1:12" customFormat="1" ht="15.6" customHeight="1" x14ac:dyDescent="0.25">
      <c r="A473" s="565"/>
      <c r="B473" s="568"/>
      <c r="C473" s="455"/>
      <c r="D473" s="582"/>
      <c r="E473" s="448"/>
      <c r="F473" s="110" t="s">
        <v>1269</v>
      </c>
      <c r="G473" s="451">
        <v>0.98</v>
      </c>
      <c r="H473" s="451"/>
      <c r="I473" s="451"/>
      <c r="J473" s="451"/>
      <c r="K473" s="583"/>
      <c r="L473" s="499"/>
    </row>
    <row r="474" spans="1:12" customFormat="1" ht="15.6" customHeight="1" x14ac:dyDescent="0.25">
      <c r="A474" s="565"/>
      <c r="B474" s="568"/>
      <c r="C474" s="455"/>
      <c r="D474" s="582"/>
      <c r="E474" s="448"/>
      <c r="F474" s="93" t="s">
        <v>699</v>
      </c>
      <c r="G474" s="523" t="s">
        <v>700</v>
      </c>
      <c r="H474" s="523"/>
      <c r="I474" s="523"/>
      <c r="J474" s="523"/>
      <c r="K474" s="583"/>
      <c r="L474" s="499"/>
    </row>
    <row r="475" spans="1:12" customFormat="1" ht="15.6" customHeight="1" x14ac:dyDescent="0.25">
      <c r="A475" s="565"/>
      <c r="B475" s="568"/>
      <c r="C475" s="455"/>
      <c r="D475" s="582"/>
      <c r="E475" s="448"/>
      <c r="F475" s="93" t="s">
        <v>1181</v>
      </c>
      <c r="G475" s="462" t="s">
        <v>1179</v>
      </c>
      <c r="H475" s="463"/>
      <c r="I475" s="463"/>
      <c r="J475" s="464"/>
      <c r="K475" s="583"/>
      <c r="L475" s="499"/>
    </row>
    <row r="476" spans="1:12" customFormat="1" ht="15.6" customHeight="1" x14ac:dyDescent="0.25">
      <c r="A476" s="565"/>
      <c r="B476" s="568"/>
      <c r="C476" s="455"/>
      <c r="D476" s="582"/>
      <c r="E476" s="448"/>
      <c r="F476" s="110" t="s">
        <v>83</v>
      </c>
      <c r="G476" s="522">
        <v>67</v>
      </c>
      <c r="H476" s="522"/>
      <c r="I476" s="522"/>
      <c r="J476" s="522"/>
      <c r="K476" s="583"/>
      <c r="L476" s="499"/>
    </row>
    <row r="477" spans="1:12" customFormat="1" ht="15.6" customHeight="1" x14ac:dyDescent="0.25">
      <c r="A477" s="565"/>
      <c r="B477" s="568"/>
      <c r="C477" s="455"/>
      <c r="D477" s="582"/>
      <c r="E477" s="448"/>
      <c r="F477" s="110" t="s">
        <v>396</v>
      </c>
      <c r="G477" s="524" t="s">
        <v>397</v>
      </c>
      <c r="H477" s="524"/>
      <c r="I477" s="524"/>
      <c r="J477" s="524"/>
      <c r="K477" s="583"/>
      <c r="L477" s="499"/>
    </row>
    <row r="478" spans="1:12" customFormat="1" ht="15.6" customHeight="1" x14ac:dyDescent="0.25">
      <c r="A478" s="565"/>
      <c r="B478" s="568"/>
      <c r="C478" s="455"/>
      <c r="D478" s="582"/>
      <c r="E478" s="448"/>
      <c r="F478" s="110" t="s">
        <v>3</v>
      </c>
      <c r="G478" s="522" t="s">
        <v>23</v>
      </c>
      <c r="H478" s="522"/>
      <c r="I478" s="522"/>
      <c r="J478" s="522"/>
      <c r="K478" s="583"/>
      <c r="L478" s="499"/>
    </row>
    <row r="479" spans="1:12" customFormat="1" ht="15.6" customHeight="1" x14ac:dyDescent="0.25">
      <c r="A479" s="565"/>
      <c r="B479" s="568"/>
      <c r="C479" s="455"/>
      <c r="D479" s="582"/>
      <c r="E479" s="448"/>
      <c r="F479" s="93" t="s">
        <v>379</v>
      </c>
      <c r="G479" s="523" t="s">
        <v>380</v>
      </c>
      <c r="H479" s="523"/>
      <c r="I479" s="523"/>
      <c r="J479" s="523"/>
      <c r="K479" s="583"/>
      <c r="L479" s="499"/>
    </row>
    <row r="480" spans="1:12" customFormat="1" ht="15.6" customHeight="1" x14ac:dyDescent="0.25">
      <c r="A480" s="565"/>
      <c r="B480" s="568"/>
      <c r="C480" s="455"/>
      <c r="D480" s="582"/>
      <c r="E480" s="448"/>
      <c r="F480" s="93" t="s">
        <v>701</v>
      </c>
      <c r="G480" s="523">
        <v>100000</v>
      </c>
      <c r="H480" s="523"/>
      <c r="I480" s="523"/>
      <c r="J480" s="523"/>
      <c r="K480" s="583"/>
      <c r="L480" s="499"/>
    </row>
    <row r="481" spans="1:12" customFormat="1" ht="15.6" customHeight="1" x14ac:dyDescent="0.25">
      <c r="A481" s="565"/>
      <c r="B481" s="568"/>
      <c r="C481" s="455"/>
      <c r="D481" s="582"/>
      <c r="E481" s="448"/>
      <c r="F481" s="93" t="s">
        <v>257</v>
      </c>
      <c r="G481" s="523" t="s">
        <v>391</v>
      </c>
      <c r="H481" s="523"/>
      <c r="I481" s="523"/>
      <c r="J481" s="523"/>
      <c r="K481" s="583"/>
      <c r="L481" s="499"/>
    </row>
    <row r="482" spans="1:12" customFormat="1" ht="15.6" customHeight="1" x14ac:dyDescent="0.25">
      <c r="A482" s="565"/>
      <c r="B482" s="568"/>
      <c r="C482" s="455"/>
      <c r="D482" s="582"/>
      <c r="E482" s="448"/>
      <c r="F482" s="93" t="s">
        <v>376</v>
      </c>
      <c r="G482" s="523" t="s">
        <v>557</v>
      </c>
      <c r="H482" s="523"/>
      <c r="I482" s="523"/>
      <c r="J482" s="523"/>
      <c r="K482" s="583"/>
      <c r="L482" s="499"/>
    </row>
    <row r="483" spans="1:12" customFormat="1" ht="15.6" customHeight="1" x14ac:dyDescent="0.25">
      <c r="A483" s="565"/>
      <c r="B483" s="568"/>
      <c r="C483" s="455"/>
      <c r="D483" s="582"/>
      <c r="E483" s="448"/>
      <c r="F483" s="93" t="s">
        <v>702</v>
      </c>
      <c r="G483" s="523" t="s">
        <v>703</v>
      </c>
      <c r="H483" s="523"/>
      <c r="I483" s="523"/>
      <c r="J483" s="523"/>
      <c r="K483" s="583"/>
      <c r="L483" s="499"/>
    </row>
    <row r="484" spans="1:12" customFormat="1" ht="15.6" customHeight="1" x14ac:dyDescent="0.25">
      <c r="A484" s="565"/>
      <c r="B484" s="568"/>
      <c r="C484" s="455"/>
      <c r="D484" s="582"/>
      <c r="E484" s="448"/>
      <c r="F484" s="93" t="s">
        <v>381</v>
      </c>
      <c r="G484" s="523" t="s">
        <v>382</v>
      </c>
      <c r="H484" s="523"/>
      <c r="I484" s="523"/>
      <c r="J484" s="523"/>
      <c r="K484" s="583"/>
      <c r="L484" s="500"/>
    </row>
    <row r="485" spans="1:12" customFormat="1" ht="15.6" customHeight="1" x14ac:dyDescent="0.25">
      <c r="A485" s="565"/>
      <c r="B485" s="568"/>
      <c r="C485" s="455"/>
      <c r="D485" s="582"/>
      <c r="E485" s="448"/>
      <c r="F485" s="94" t="s">
        <v>358</v>
      </c>
      <c r="G485" s="523" t="s">
        <v>900</v>
      </c>
      <c r="H485" s="523"/>
      <c r="I485" s="523"/>
      <c r="J485" s="523"/>
      <c r="K485" s="584">
        <v>5</v>
      </c>
      <c r="L485" s="443">
        <v>41168</v>
      </c>
    </row>
    <row r="486" spans="1:12" customFormat="1" ht="15.6" customHeight="1" x14ac:dyDescent="0.25">
      <c r="A486" s="565"/>
      <c r="B486" s="568"/>
      <c r="C486" s="455"/>
      <c r="D486" s="582"/>
      <c r="E486" s="448"/>
      <c r="F486" s="93" t="s">
        <v>383</v>
      </c>
      <c r="G486" s="523" t="s">
        <v>384</v>
      </c>
      <c r="H486" s="523"/>
      <c r="I486" s="523"/>
      <c r="J486" s="523"/>
      <c r="K486" s="585"/>
      <c r="L486" s="444" t="e">
        <f>#REF!-#REF!*10%</f>
        <v>#REF!</v>
      </c>
    </row>
    <row r="487" spans="1:12" customFormat="1" ht="15.6" customHeight="1" x14ac:dyDescent="0.25">
      <c r="A487" s="565"/>
      <c r="B487" s="568"/>
      <c r="C487" s="455"/>
      <c r="D487" s="582"/>
      <c r="E487" s="448"/>
      <c r="F487" s="93" t="s">
        <v>385</v>
      </c>
      <c r="G487" s="523" t="s">
        <v>386</v>
      </c>
      <c r="H487" s="523"/>
      <c r="I487" s="523"/>
      <c r="J487" s="523"/>
      <c r="K487" s="585"/>
      <c r="L487" s="444" t="e">
        <f>#REF!-#REF!*10%</f>
        <v>#REF!</v>
      </c>
    </row>
    <row r="488" spans="1:12" customFormat="1" ht="15.6" customHeight="1" x14ac:dyDescent="0.25">
      <c r="A488" s="565"/>
      <c r="B488" s="568"/>
      <c r="C488" s="455"/>
      <c r="D488" s="582"/>
      <c r="E488" s="448"/>
      <c r="F488" s="93" t="s">
        <v>389</v>
      </c>
      <c r="G488" s="523" t="s">
        <v>390</v>
      </c>
      <c r="H488" s="523"/>
      <c r="I488" s="523"/>
      <c r="J488" s="523"/>
      <c r="K488" s="585"/>
      <c r="L488" s="444" t="e">
        <f>#REF!-#REF!*10%</f>
        <v>#REF!</v>
      </c>
    </row>
    <row r="489" spans="1:12" customFormat="1" ht="15.6" customHeight="1" x14ac:dyDescent="0.25">
      <c r="A489" s="565"/>
      <c r="B489" s="568"/>
      <c r="C489" s="455"/>
      <c r="D489" s="582"/>
      <c r="E489" s="448"/>
      <c r="F489" s="93" t="s">
        <v>704</v>
      </c>
      <c r="G489" s="523" t="s">
        <v>705</v>
      </c>
      <c r="H489" s="523"/>
      <c r="I489" s="523"/>
      <c r="J489" s="523"/>
      <c r="K489" s="585"/>
      <c r="L489" s="444" t="e">
        <f>#REF!-#REF!*10%</f>
        <v>#REF!</v>
      </c>
    </row>
    <row r="490" spans="1:12" customFormat="1" ht="15.6" customHeight="1" x14ac:dyDescent="0.25">
      <c r="A490" s="565"/>
      <c r="B490" s="568"/>
      <c r="C490" s="455"/>
      <c r="D490" s="582"/>
      <c r="E490" s="448"/>
      <c r="F490" s="93" t="s">
        <v>706</v>
      </c>
      <c r="G490" s="523" t="s">
        <v>390</v>
      </c>
      <c r="H490" s="523"/>
      <c r="I490" s="523"/>
      <c r="J490" s="523"/>
      <c r="K490" s="585"/>
      <c r="L490" s="444" t="e">
        <f>#REF!-#REF!*10%</f>
        <v>#REF!</v>
      </c>
    </row>
    <row r="491" spans="1:12" customFormat="1" ht="15.6" customHeight="1" x14ac:dyDescent="0.25">
      <c r="A491" s="565"/>
      <c r="B491" s="568"/>
      <c r="C491" s="455"/>
      <c r="D491" s="582"/>
      <c r="E491" s="448"/>
      <c r="F491" s="93" t="s">
        <v>1271</v>
      </c>
      <c r="G491" s="523" t="s">
        <v>390</v>
      </c>
      <c r="H491" s="523"/>
      <c r="I491" s="523"/>
      <c r="J491" s="523"/>
      <c r="K491" s="585"/>
      <c r="L491" s="444" t="e">
        <f>#REF!-#REF!*10%</f>
        <v>#REF!</v>
      </c>
    </row>
    <row r="492" spans="1:12" customFormat="1" ht="15.6" customHeight="1" x14ac:dyDescent="0.25">
      <c r="A492" s="565"/>
      <c r="B492" s="568"/>
      <c r="C492" s="455"/>
      <c r="D492" s="582"/>
      <c r="E492" s="448"/>
      <c r="F492" s="93" t="s">
        <v>707</v>
      </c>
      <c r="G492" s="523" t="s">
        <v>911</v>
      </c>
      <c r="H492" s="523"/>
      <c r="I492" s="523"/>
      <c r="J492" s="523"/>
      <c r="K492" s="585"/>
      <c r="L492" s="444" t="e">
        <f>#REF!-#REF!*10%</f>
        <v>#REF!</v>
      </c>
    </row>
    <row r="493" spans="1:12" customFormat="1" ht="15.6" customHeight="1" x14ac:dyDescent="0.25">
      <c r="A493" s="565"/>
      <c r="B493" s="568"/>
      <c r="C493" s="455"/>
      <c r="D493" s="582"/>
      <c r="E493" s="448"/>
      <c r="F493" s="93" t="s">
        <v>708</v>
      </c>
      <c r="G493" s="523" t="s">
        <v>390</v>
      </c>
      <c r="H493" s="523"/>
      <c r="I493" s="523"/>
      <c r="J493" s="523"/>
      <c r="K493" s="585"/>
      <c r="L493" s="444" t="e">
        <f>#REF!-#REF!*10%</f>
        <v>#REF!</v>
      </c>
    </row>
    <row r="494" spans="1:12" customFormat="1" ht="15.6" customHeight="1" x14ac:dyDescent="0.25">
      <c r="A494" s="565"/>
      <c r="B494" s="568"/>
      <c r="C494" s="455"/>
      <c r="D494" s="582"/>
      <c r="E494" s="448"/>
      <c r="F494" s="93" t="s">
        <v>377</v>
      </c>
      <c r="G494" s="523" t="s">
        <v>387</v>
      </c>
      <c r="H494" s="523"/>
      <c r="I494" s="523"/>
      <c r="J494" s="523"/>
      <c r="K494" s="585"/>
      <c r="L494" s="444" t="e">
        <f>#REF!-#REF!*10%</f>
        <v>#REF!</v>
      </c>
    </row>
    <row r="495" spans="1:12" customFormat="1" ht="15.6" customHeight="1" x14ac:dyDescent="0.25">
      <c r="A495" s="565"/>
      <c r="B495" s="568"/>
      <c r="C495" s="455"/>
      <c r="D495" s="582"/>
      <c r="E495" s="448"/>
      <c r="F495" s="93" t="s">
        <v>388</v>
      </c>
      <c r="G495" s="523" t="s">
        <v>393</v>
      </c>
      <c r="H495" s="523"/>
      <c r="I495" s="523"/>
      <c r="J495" s="523"/>
      <c r="K495" s="585"/>
      <c r="L495" s="444" t="e">
        <f>#REF!-#REF!*10%</f>
        <v>#REF!</v>
      </c>
    </row>
    <row r="496" spans="1:12" customFormat="1" ht="15.6" customHeight="1" x14ac:dyDescent="0.25">
      <c r="A496" s="565"/>
      <c r="B496" s="568"/>
      <c r="C496" s="455"/>
      <c r="D496" s="582"/>
      <c r="E496" s="448"/>
      <c r="F496" s="93" t="s">
        <v>562</v>
      </c>
      <c r="G496" s="523" t="s">
        <v>1024</v>
      </c>
      <c r="H496" s="523"/>
      <c r="I496" s="523"/>
      <c r="J496" s="523"/>
      <c r="K496" s="585"/>
      <c r="L496" s="444" t="e">
        <f>#REF!-#REF!*10%</f>
        <v>#REF!</v>
      </c>
    </row>
    <row r="497" spans="1:12" customFormat="1" ht="15.6" customHeight="1" x14ac:dyDescent="0.25">
      <c r="A497" s="565"/>
      <c r="B497" s="568"/>
      <c r="C497" s="455"/>
      <c r="D497" s="582"/>
      <c r="E497" s="448"/>
      <c r="F497" s="93" t="s">
        <v>570</v>
      </c>
      <c r="G497" s="523" t="s">
        <v>613</v>
      </c>
      <c r="H497" s="523"/>
      <c r="I497" s="523"/>
      <c r="J497" s="523"/>
      <c r="K497" s="585"/>
      <c r="L497" s="444" t="e">
        <f>#REF!-#REF!*10%</f>
        <v>#REF!</v>
      </c>
    </row>
    <row r="498" spans="1:12" customFormat="1" ht="15.6" customHeight="1" x14ac:dyDescent="0.25">
      <c r="A498" s="565"/>
      <c r="B498" s="568"/>
      <c r="C498" s="455"/>
      <c r="D498" s="582"/>
      <c r="E498" s="448"/>
      <c r="F498" s="111" t="s">
        <v>84</v>
      </c>
      <c r="G498" s="525">
        <v>12.6</v>
      </c>
      <c r="H498" s="525"/>
      <c r="I498" s="525"/>
      <c r="J498" s="525"/>
      <c r="K498" s="585"/>
      <c r="L498" s="444" t="e">
        <f>#REF!-#REF!*10%</f>
        <v>#REF!</v>
      </c>
    </row>
    <row r="499" spans="1:12" customFormat="1" ht="15.6" customHeight="1" x14ac:dyDescent="0.25">
      <c r="A499" s="565"/>
      <c r="B499" s="569"/>
      <c r="C499" s="455"/>
      <c r="D499" s="582"/>
      <c r="E499" s="448"/>
      <c r="F499" s="136" t="s">
        <v>1016</v>
      </c>
      <c r="G499" s="454">
        <v>5</v>
      </c>
      <c r="H499" s="454"/>
      <c r="I499" s="454"/>
      <c r="J499" s="454"/>
      <c r="K499" s="585"/>
      <c r="L499" s="444" t="e">
        <f>#REF!-#REF!*10%</f>
        <v>#REF!</v>
      </c>
    </row>
    <row r="500" spans="1:12" customFormat="1" ht="15.6" customHeight="1" x14ac:dyDescent="0.25">
      <c r="A500" s="564">
        <v>17</v>
      </c>
      <c r="B500" s="567"/>
      <c r="C500" s="455" t="s">
        <v>696</v>
      </c>
      <c r="D500" s="582"/>
      <c r="E500" s="448"/>
      <c r="F500" s="110" t="s">
        <v>81</v>
      </c>
      <c r="G500" s="522" t="s">
        <v>10</v>
      </c>
      <c r="H500" s="522"/>
      <c r="I500" s="522"/>
      <c r="J500" s="522"/>
      <c r="K500" s="539">
        <v>3</v>
      </c>
      <c r="L500" s="498">
        <v>50625</v>
      </c>
    </row>
    <row r="501" spans="1:12" customFormat="1" ht="15.6" customHeight="1" x14ac:dyDescent="0.25">
      <c r="A501" s="565"/>
      <c r="B501" s="568"/>
      <c r="C501" s="455"/>
      <c r="D501" s="582"/>
      <c r="E501" s="448"/>
      <c r="F501" s="110" t="s">
        <v>80</v>
      </c>
      <c r="G501" s="469">
        <v>480</v>
      </c>
      <c r="H501" s="469"/>
      <c r="I501" s="469"/>
      <c r="J501" s="469"/>
      <c r="K501" s="583"/>
      <c r="L501" s="499"/>
    </row>
    <row r="502" spans="1:12" customFormat="1" ht="15.6" customHeight="1" x14ac:dyDescent="0.25">
      <c r="A502" s="565"/>
      <c r="B502" s="568"/>
      <c r="C502" s="455"/>
      <c r="D502" s="582"/>
      <c r="E502" s="448"/>
      <c r="F502" s="110" t="s">
        <v>8</v>
      </c>
      <c r="G502" s="240">
        <v>3000</v>
      </c>
      <c r="H502" s="241">
        <v>4000</v>
      </c>
      <c r="I502" s="312">
        <v>5000</v>
      </c>
      <c r="J502" s="242">
        <v>6000</v>
      </c>
      <c r="K502" s="583"/>
      <c r="L502" s="499"/>
    </row>
    <row r="503" spans="1:12" customFormat="1" ht="15.6" customHeight="1" x14ac:dyDescent="0.25">
      <c r="A503" s="565"/>
      <c r="B503" s="568"/>
      <c r="C503" s="455"/>
      <c r="D503" s="582"/>
      <c r="E503" s="448"/>
      <c r="F503" s="110" t="s">
        <v>817</v>
      </c>
      <c r="G503" s="243">
        <f>G501*114</f>
        <v>54720</v>
      </c>
      <c r="H503" s="244">
        <f>G501*128</f>
        <v>61440</v>
      </c>
      <c r="I503" s="313">
        <f>G501*143</f>
        <v>68640</v>
      </c>
      <c r="J503" s="245">
        <f>G501*148</f>
        <v>71040</v>
      </c>
      <c r="K503" s="583"/>
      <c r="L503" s="499"/>
    </row>
    <row r="504" spans="1:12" customFormat="1" ht="15.6" customHeight="1" x14ac:dyDescent="0.25">
      <c r="A504" s="565"/>
      <c r="B504" s="568"/>
      <c r="C504" s="455"/>
      <c r="D504" s="582"/>
      <c r="E504" s="448"/>
      <c r="F504" s="110" t="s">
        <v>1269</v>
      </c>
      <c r="G504" s="451">
        <v>0.98</v>
      </c>
      <c r="H504" s="451"/>
      <c r="I504" s="451"/>
      <c r="J504" s="451"/>
      <c r="K504" s="583"/>
      <c r="L504" s="499"/>
    </row>
    <row r="505" spans="1:12" customFormat="1" ht="15.6" customHeight="1" x14ac:dyDescent="0.25">
      <c r="A505" s="565"/>
      <c r="B505" s="568"/>
      <c r="C505" s="455"/>
      <c r="D505" s="582"/>
      <c r="E505" s="448"/>
      <c r="F505" s="93" t="s">
        <v>699</v>
      </c>
      <c r="G505" s="523" t="s">
        <v>700</v>
      </c>
      <c r="H505" s="523"/>
      <c r="I505" s="523"/>
      <c r="J505" s="523"/>
      <c r="K505" s="583"/>
      <c r="L505" s="499"/>
    </row>
    <row r="506" spans="1:12" customFormat="1" ht="15.6" customHeight="1" x14ac:dyDescent="0.25">
      <c r="A506" s="565"/>
      <c r="B506" s="568"/>
      <c r="C506" s="455"/>
      <c r="D506" s="582"/>
      <c r="E506" s="448"/>
      <c r="F506" s="93" t="s">
        <v>1181</v>
      </c>
      <c r="G506" s="462" t="s">
        <v>1179</v>
      </c>
      <c r="H506" s="463"/>
      <c r="I506" s="463"/>
      <c r="J506" s="464"/>
      <c r="K506" s="583"/>
      <c r="L506" s="499"/>
    </row>
    <row r="507" spans="1:12" customFormat="1" ht="15.6" customHeight="1" x14ac:dyDescent="0.25">
      <c r="A507" s="565"/>
      <c r="B507" s="568"/>
      <c r="C507" s="455"/>
      <c r="D507" s="582"/>
      <c r="E507" s="448"/>
      <c r="F507" s="110" t="s">
        <v>83</v>
      </c>
      <c r="G507" s="522">
        <v>67</v>
      </c>
      <c r="H507" s="522"/>
      <c r="I507" s="522"/>
      <c r="J507" s="522"/>
      <c r="K507" s="583"/>
      <c r="L507" s="499"/>
    </row>
    <row r="508" spans="1:12" customFormat="1" ht="15.6" customHeight="1" x14ac:dyDescent="0.25">
      <c r="A508" s="565"/>
      <c r="B508" s="568"/>
      <c r="C508" s="455"/>
      <c r="D508" s="582"/>
      <c r="E508" s="448"/>
      <c r="F508" s="110" t="s">
        <v>396</v>
      </c>
      <c r="G508" s="524" t="s">
        <v>397</v>
      </c>
      <c r="H508" s="524"/>
      <c r="I508" s="524"/>
      <c r="J508" s="524"/>
      <c r="K508" s="583"/>
      <c r="L508" s="499"/>
    </row>
    <row r="509" spans="1:12" customFormat="1" ht="15.6" customHeight="1" x14ac:dyDescent="0.25">
      <c r="A509" s="565"/>
      <c r="B509" s="568"/>
      <c r="C509" s="455"/>
      <c r="D509" s="582"/>
      <c r="E509" s="448"/>
      <c r="F509" s="110" t="s">
        <v>3</v>
      </c>
      <c r="G509" s="522" t="s">
        <v>24</v>
      </c>
      <c r="H509" s="522"/>
      <c r="I509" s="522"/>
      <c r="J509" s="522"/>
      <c r="K509" s="583"/>
      <c r="L509" s="499"/>
    </row>
    <row r="510" spans="1:12" customFormat="1" ht="15.6" customHeight="1" x14ac:dyDescent="0.25">
      <c r="A510" s="565"/>
      <c r="B510" s="568"/>
      <c r="C510" s="455"/>
      <c r="D510" s="582"/>
      <c r="E510" s="448"/>
      <c r="F510" s="93" t="s">
        <v>379</v>
      </c>
      <c r="G510" s="523" t="s">
        <v>380</v>
      </c>
      <c r="H510" s="523"/>
      <c r="I510" s="523"/>
      <c r="J510" s="523"/>
      <c r="K510" s="583"/>
      <c r="L510" s="499"/>
    </row>
    <row r="511" spans="1:12" customFormat="1" ht="15.6" customHeight="1" x14ac:dyDescent="0.25">
      <c r="A511" s="565"/>
      <c r="B511" s="568"/>
      <c r="C511" s="455"/>
      <c r="D511" s="582"/>
      <c r="E511" s="448"/>
      <c r="F511" s="93" t="s">
        <v>701</v>
      </c>
      <c r="G511" s="523">
        <v>100000</v>
      </c>
      <c r="H511" s="523"/>
      <c r="I511" s="523"/>
      <c r="J511" s="523"/>
      <c r="K511" s="583"/>
      <c r="L511" s="499"/>
    </row>
    <row r="512" spans="1:12" customFormat="1" ht="15.6" customHeight="1" x14ac:dyDescent="0.25">
      <c r="A512" s="565"/>
      <c r="B512" s="568"/>
      <c r="C512" s="455"/>
      <c r="D512" s="582"/>
      <c r="E512" s="448"/>
      <c r="F512" s="93" t="s">
        <v>257</v>
      </c>
      <c r="G512" s="523" t="s">
        <v>391</v>
      </c>
      <c r="H512" s="523"/>
      <c r="I512" s="523"/>
      <c r="J512" s="523"/>
      <c r="K512" s="583"/>
      <c r="L512" s="499"/>
    </row>
    <row r="513" spans="1:12" customFormat="1" ht="15.6" customHeight="1" x14ac:dyDescent="0.25">
      <c r="A513" s="565"/>
      <c r="B513" s="568"/>
      <c r="C513" s="455"/>
      <c r="D513" s="582"/>
      <c r="E513" s="448"/>
      <c r="F513" s="93" t="s">
        <v>376</v>
      </c>
      <c r="G513" s="523" t="s">
        <v>557</v>
      </c>
      <c r="H513" s="523"/>
      <c r="I513" s="523"/>
      <c r="J513" s="523"/>
      <c r="K513" s="583"/>
      <c r="L513" s="499"/>
    </row>
    <row r="514" spans="1:12" customFormat="1" ht="15.6" customHeight="1" x14ac:dyDescent="0.25">
      <c r="A514" s="565"/>
      <c r="B514" s="568"/>
      <c r="C514" s="455"/>
      <c r="D514" s="582"/>
      <c r="E514" s="448"/>
      <c r="F514" s="93" t="s">
        <v>702</v>
      </c>
      <c r="G514" s="523" t="s">
        <v>703</v>
      </c>
      <c r="H514" s="523"/>
      <c r="I514" s="523"/>
      <c r="J514" s="523"/>
      <c r="K514" s="583"/>
      <c r="L514" s="499"/>
    </row>
    <row r="515" spans="1:12" customFormat="1" ht="15.6" customHeight="1" x14ac:dyDescent="0.25">
      <c r="A515" s="565"/>
      <c r="B515" s="568"/>
      <c r="C515" s="455"/>
      <c r="D515" s="582"/>
      <c r="E515" s="448"/>
      <c r="F515" s="93" t="s">
        <v>381</v>
      </c>
      <c r="G515" s="523" t="s">
        <v>382</v>
      </c>
      <c r="H515" s="523"/>
      <c r="I515" s="523"/>
      <c r="J515" s="523"/>
      <c r="K515" s="583"/>
      <c r="L515" s="500"/>
    </row>
    <row r="516" spans="1:12" customFormat="1" ht="15.6" customHeight="1" x14ac:dyDescent="0.25">
      <c r="A516" s="565"/>
      <c r="B516" s="568"/>
      <c r="C516" s="455"/>
      <c r="D516" s="582"/>
      <c r="E516" s="448"/>
      <c r="F516" s="94" t="s">
        <v>358</v>
      </c>
      <c r="G516" s="523" t="s">
        <v>900</v>
      </c>
      <c r="H516" s="523"/>
      <c r="I516" s="523"/>
      <c r="J516" s="523"/>
      <c r="K516" s="584">
        <v>5</v>
      </c>
      <c r="L516" s="443">
        <v>54169</v>
      </c>
    </row>
    <row r="517" spans="1:12" customFormat="1" ht="15.6" customHeight="1" x14ac:dyDescent="0.25">
      <c r="A517" s="565"/>
      <c r="B517" s="568"/>
      <c r="C517" s="455"/>
      <c r="D517" s="582"/>
      <c r="E517" s="448"/>
      <c r="F517" s="93" t="s">
        <v>383</v>
      </c>
      <c r="G517" s="523" t="s">
        <v>384</v>
      </c>
      <c r="H517" s="523"/>
      <c r="I517" s="523"/>
      <c r="J517" s="523"/>
      <c r="K517" s="585"/>
      <c r="L517" s="444" t="e">
        <f>#REF!-#REF!*10%</f>
        <v>#REF!</v>
      </c>
    </row>
    <row r="518" spans="1:12" customFormat="1" ht="15.6" customHeight="1" x14ac:dyDescent="0.25">
      <c r="A518" s="565"/>
      <c r="B518" s="568"/>
      <c r="C518" s="455"/>
      <c r="D518" s="582"/>
      <c r="E518" s="448"/>
      <c r="F518" s="93" t="s">
        <v>385</v>
      </c>
      <c r="G518" s="523" t="s">
        <v>386</v>
      </c>
      <c r="H518" s="523"/>
      <c r="I518" s="523"/>
      <c r="J518" s="523"/>
      <c r="K518" s="585"/>
      <c r="L518" s="444" t="e">
        <f>#REF!-#REF!*10%</f>
        <v>#REF!</v>
      </c>
    </row>
    <row r="519" spans="1:12" customFormat="1" ht="15.6" customHeight="1" x14ac:dyDescent="0.25">
      <c r="A519" s="565"/>
      <c r="B519" s="568"/>
      <c r="C519" s="455"/>
      <c r="D519" s="582"/>
      <c r="E519" s="448"/>
      <c r="F519" s="93" t="s">
        <v>389</v>
      </c>
      <c r="G519" s="523" t="s">
        <v>390</v>
      </c>
      <c r="H519" s="523"/>
      <c r="I519" s="523"/>
      <c r="J519" s="523"/>
      <c r="K519" s="585"/>
      <c r="L519" s="444" t="e">
        <f>#REF!-#REF!*10%</f>
        <v>#REF!</v>
      </c>
    </row>
    <row r="520" spans="1:12" customFormat="1" ht="15.6" customHeight="1" x14ac:dyDescent="0.25">
      <c r="A520" s="565"/>
      <c r="B520" s="568"/>
      <c r="C520" s="455"/>
      <c r="D520" s="582"/>
      <c r="E520" s="448"/>
      <c r="F520" s="93" t="s">
        <v>704</v>
      </c>
      <c r="G520" s="523" t="s">
        <v>705</v>
      </c>
      <c r="H520" s="523"/>
      <c r="I520" s="523"/>
      <c r="J520" s="523"/>
      <c r="K520" s="585"/>
      <c r="L520" s="444" t="e">
        <f>#REF!-#REF!*10%</f>
        <v>#REF!</v>
      </c>
    </row>
    <row r="521" spans="1:12" customFormat="1" ht="15.6" customHeight="1" x14ac:dyDescent="0.25">
      <c r="A521" s="565"/>
      <c r="B521" s="568"/>
      <c r="C521" s="455"/>
      <c r="D521" s="582"/>
      <c r="E521" s="448"/>
      <c r="F521" s="93" t="s">
        <v>706</v>
      </c>
      <c r="G521" s="523" t="s">
        <v>390</v>
      </c>
      <c r="H521" s="523"/>
      <c r="I521" s="523"/>
      <c r="J521" s="523"/>
      <c r="K521" s="585"/>
      <c r="L521" s="444" t="e">
        <f>#REF!-#REF!*10%</f>
        <v>#REF!</v>
      </c>
    </row>
    <row r="522" spans="1:12" customFormat="1" ht="15.6" customHeight="1" x14ac:dyDescent="0.25">
      <c r="A522" s="565"/>
      <c r="B522" s="568"/>
      <c r="C522" s="455"/>
      <c r="D522" s="582"/>
      <c r="E522" s="448"/>
      <c r="F522" s="93" t="s">
        <v>1271</v>
      </c>
      <c r="G522" s="523" t="s">
        <v>390</v>
      </c>
      <c r="H522" s="523"/>
      <c r="I522" s="523"/>
      <c r="J522" s="523"/>
      <c r="K522" s="585"/>
      <c r="L522" s="444" t="e">
        <f>#REF!-#REF!*10%</f>
        <v>#REF!</v>
      </c>
    </row>
    <row r="523" spans="1:12" customFormat="1" ht="15.6" customHeight="1" x14ac:dyDescent="0.25">
      <c r="A523" s="565"/>
      <c r="B523" s="568"/>
      <c r="C523" s="455"/>
      <c r="D523" s="582"/>
      <c r="E523" s="448"/>
      <c r="F523" s="93" t="s">
        <v>707</v>
      </c>
      <c r="G523" s="523" t="s">
        <v>911</v>
      </c>
      <c r="H523" s="523"/>
      <c r="I523" s="523"/>
      <c r="J523" s="523"/>
      <c r="K523" s="585"/>
      <c r="L523" s="444" t="e">
        <f>#REF!-#REF!*10%</f>
        <v>#REF!</v>
      </c>
    </row>
    <row r="524" spans="1:12" customFormat="1" ht="15.6" customHeight="1" x14ac:dyDescent="0.25">
      <c r="A524" s="565"/>
      <c r="B524" s="568"/>
      <c r="C524" s="455"/>
      <c r="D524" s="582"/>
      <c r="E524" s="448"/>
      <c r="F524" s="93" t="s">
        <v>708</v>
      </c>
      <c r="G524" s="523" t="s">
        <v>390</v>
      </c>
      <c r="H524" s="523"/>
      <c r="I524" s="523"/>
      <c r="J524" s="523"/>
      <c r="K524" s="585"/>
      <c r="L524" s="444" t="e">
        <f>#REF!-#REF!*10%</f>
        <v>#REF!</v>
      </c>
    </row>
    <row r="525" spans="1:12" customFormat="1" ht="15.6" customHeight="1" x14ac:dyDescent="0.25">
      <c r="A525" s="565"/>
      <c r="B525" s="568"/>
      <c r="C525" s="455"/>
      <c r="D525" s="582"/>
      <c r="E525" s="448"/>
      <c r="F525" s="93" t="s">
        <v>377</v>
      </c>
      <c r="G525" s="523" t="s">
        <v>387</v>
      </c>
      <c r="H525" s="523"/>
      <c r="I525" s="523"/>
      <c r="J525" s="523"/>
      <c r="K525" s="585"/>
      <c r="L525" s="444" t="e">
        <f>#REF!-#REF!*10%</f>
        <v>#REF!</v>
      </c>
    </row>
    <row r="526" spans="1:12" customFormat="1" ht="15.6" customHeight="1" x14ac:dyDescent="0.25">
      <c r="A526" s="565"/>
      <c r="B526" s="568"/>
      <c r="C526" s="455"/>
      <c r="D526" s="582"/>
      <c r="E526" s="448"/>
      <c r="F526" s="93" t="s">
        <v>388</v>
      </c>
      <c r="G526" s="523" t="s">
        <v>393</v>
      </c>
      <c r="H526" s="523"/>
      <c r="I526" s="523"/>
      <c r="J526" s="523"/>
      <c r="K526" s="585"/>
      <c r="L526" s="444" t="e">
        <f>#REF!-#REF!*10%</f>
        <v>#REF!</v>
      </c>
    </row>
    <row r="527" spans="1:12" customFormat="1" ht="15.6" customHeight="1" x14ac:dyDescent="0.25">
      <c r="A527" s="565"/>
      <c r="B527" s="568"/>
      <c r="C527" s="455"/>
      <c r="D527" s="582"/>
      <c r="E527" s="448"/>
      <c r="F527" s="93" t="s">
        <v>562</v>
      </c>
      <c r="G527" s="523" t="s">
        <v>1024</v>
      </c>
      <c r="H527" s="523"/>
      <c r="I527" s="523"/>
      <c r="J527" s="523"/>
      <c r="K527" s="585"/>
      <c r="L527" s="444" t="e">
        <f>#REF!-#REF!*10%</f>
        <v>#REF!</v>
      </c>
    </row>
    <row r="528" spans="1:12" customFormat="1" ht="15.6" customHeight="1" x14ac:dyDescent="0.25">
      <c r="A528" s="565"/>
      <c r="B528" s="568"/>
      <c r="C528" s="455"/>
      <c r="D528" s="582"/>
      <c r="E528" s="448"/>
      <c r="F528" s="93" t="s">
        <v>570</v>
      </c>
      <c r="G528" s="523" t="s">
        <v>613</v>
      </c>
      <c r="H528" s="523"/>
      <c r="I528" s="523"/>
      <c r="J528" s="523"/>
      <c r="K528" s="585"/>
      <c r="L528" s="444" t="e">
        <f>#REF!-#REF!*10%</f>
        <v>#REF!</v>
      </c>
    </row>
    <row r="529" spans="1:12" customFormat="1" ht="15.6" customHeight="1" x14ac:dyDescent="0.25">
      <c r="A529" s="565"/>
      <c r="B529" s="568"/>
      <c r="C529" s="455"/>
      <c r="D529" s="582"/>
      <c r="E529" s="448"/>
      <c r="F529" s="111" t="s">
        <v>84</v>
      </c>
      <c r="G529" s="525">
        <v>15.2</v>
      </c>
      <c r="H529" s="525"/>
      <c r="I529" s="525"/>
      <c r="J529" s="525"/>
      <c r="K529" s="585"/>
      <c r="L529" s="444" t="e">
        <f>#REF!-#REF!*10%</f>
        <v>#REF!</v>
      </c>
    </row>
    <row r="530" spans="1:12" customFormat="1" ht="15.6" customHeight="1" x14ac:dyDescent="0.25">
      <c r="A530" s="565"/>
      <c r="B530" s="569"/>
      <c r="C530" s="455"/>
      <c r="D530" s="582"/>
      <c r="E530" s="448"/>
      <c r="F530" s="136" t="s">
        <v>1016</v>
      </c>
      <c r="G530" s="454">
        <v>5</v>
      </c>
      <c r="H530" s="454"/>
      <c r="I530" s="454"/>
      <c r="J530" s="454"/>
      <c r="K530" s="585"/>
      <c r="L530" s="444" t="e">
        <f>#REF!-#REF!*10%</f>
        <v>#REF!</v>
      </c>
    </row>
    <row r="531" spans="1:12" ht="24" customHeight="1" x14ac:dyDescent="0.25">
      <c r="A531" s="519" t="s">
        <v>224</v>
      </c>
      <c r="B531" s="519"/>
      <c r="C531" s="519"/>
      <c r="D531" s="519"/>
      <c r="E531" s="519"/>
      <c r="F531" s="519"/>
      <c r="G531" s="519"/>
      <c r="H531" s="519"/>
      <c r="I531" s="519"/>
      <c r="J531" s="519"/>
      <c r="K531" s="519"/>
      <c r="L531" s="519"/>
    </row>
    <row r="532" spans="1:12" customFormat="1" ht="15.6" customHeight="1" x14ac:dyDescent="0.25">
      <c r="A532" s="564">
        <v>1</v>
      </c>
      <c r="B532" s="567"/>
      <c r="C532" s="455" t="s">
        <v>465</v>
      </c>
      <c r="D532" s="582"/>
      <c r="E532" s="448"/>
      <c r="F532" s="110" t="s">
        <v>81</v>
      </c>
      <c r="G532" s="522" t="s">
        <v>10</v>
      </c>
      <c r="H532" s="522"/>
      <c r="I532" s="522"/>
      <c r="J532" s="522"/>
      <c r="K532" s="539">
        <v>3</v>
      </c>
      <c r="L532" s="498">
        <v>7898</v>
      </c>
    </row>
    <row r="533" spans="1:12" customFormat="1" ht="15.6" customHeight="1" x14ac:dyDescent="0.25">
      <c r="A533" s="565"/>
      <c r="B533" s="568"/>
      <c r="C533" s="455"/>
      <c r="D533" s="582"/>
      <c r="E533" s="448"/>
      <c r="F533" s="110" t="s">
        <v>80</v>
      </c>
      <c r="G533" s="469">
        <v>35</v>
      </c>
      <c r="H533" s="469"/>
      <c r="I533" s="469"/>
      <c r="J533" s="469"/>
      <c r="K533" s="583"/>
      <c r="L533" s="499"/>
    </row>
    <row r="534" spans="1:12" customFormat="1" ht="15.6" customHeight="1" x14ac:dyDescent="0.25">
      <c r="A534" s="565"/>
      <c r="B534" s="568"/>
      <c r="C534" s="455"/>
      <c r="D534" s="582"/>
      <c r="E534" s="448"/>
      <c r="F534" s="110" t="s">
        <v>8</v>
      </c>
      <c r="G534" s="240">
        <v>3000</v>
      </c>
      <c r="H534" s="241">
        <v>4000</v>
      </c>
      <c r="I534" s="312">
        <v>5000</v>
      </c>
      <c r="J534" s="242">
        <v>6000</v>
      </c>
      <c r="K534" s="583"/>
      <c r="L534" s="499"/>
    </row>
    <row r="535" spans="1:12" customFormat="1" ht="15.6" customHeight="1" x14ac:dyDescent="0.25">
      <c r="A535" s="565"/>
      <c r="B535" s="568"/>
      <c r="C535" s="455"/>
      <c r="D535" s="582"/>
      <c r="E535" s="448"/>
      <c r="F535" s="110" t="s">
        <v>817</v>
      </c>
      <c r="G535" s="243">
        <f>G533*114</f>
        <v>3990</v>
      </c>
      <c r="H535" s="244">
        <f>G533*128</f>
        <v>4480</v>
      </c>
      <c r="I535" s="313">
        <f>G533*143</f>
        <v>5005</v>
      </c>
      <c r="J535" s="245">
        <f>G533*148</f>
        <v>5180</v>
      </c>
      <c r="K535" s="583"/>
      <c r="L535" s="499"/>
    </row>
    <row r="536" spans="1:12" customFormat="1" ht="15.6" customHeight="1" x14ac:dyDescent="0.25">
      <c r="A536" s="565"/>
      <c r="B536" s="568"/>
      <c r="C536" s="455"/>
      <c r="D536" s="582"/>
      <c r="E536" s="448"/>
      <c r="F536" s="110" t="s">
        <v>1269</v>
      </c>
      <c r="G536" s="451">
        <v>0.98</v>
      </c>
      <c r="H536" s="451"/>
      <c r="I536" s="451"/>
      <c r="J536" s="451"/>
      <c r="K536" s="583"/>
      <c r="L536" s="499"/>
    </row>
    <row r="537" spans="1:12" customFormat="1" ht="15.6" customHeight="1" x14ac:dyDescent="0.25">
      <c r="A537" s="565"/>
      <c r="B537" s="568"/>
      <c r="C537" s="455"/>
      <c r="D537" s="582"/>
      <c r="E537" s="448"/>
      <c r="F537" s="93" t="s">
        <v>699</v>
      </c>
      <c r="G537" s="523" t="s">
        <v>700</v>
      </c>
      <c r="H537" s="523"/>
      <c r="I537" s="523"/>
      <c r="J537" s="523"/>
      <c r="K537" s="583"/>
      <c r="L537" s="499"/>
    </row>
    <row r="538" spans="1:12" customFormat="1" ht="15.6" customHeight="1" x14ac:dyDescent="0.25">
      <c r="A538" s="565"/>
      <c r="B538" s="568"/>
      <c r="C538" s="455"/>
      <c r="D538" s="582"/>
      <c r="E538" s="448"/>
      <c r="F538" s="93" t="s">
        <v>1181</v>
      </c>
      <c r="G538" s="462" t="s">
        <v>1179</v>
      </c>
      <c r="H538" s="463"/>
      <c r="I538" s="463"/>
      <c r="J538" s="464"/>
      <c r="K538" s="583"/>
      <c r="L538" s="499"/>
    </row>
    <row r="539" spans="1:12" customFormat="1" ht="15.6" customHeight="1" x14ac:dyDescent="0.25">
      <c r="A539" s="565"/>
      <c r="B539" s="568"/>
      <c r="C539" s="455"/>
      <c r="D539" s="582"/>
      <c r="E539" s="448"/>
      <c r="F539" s="110" t="s">
        <v>83</v>
      </c>
      <c r="G539" s="522">
        <v>67</v>
      </c>
      <c r="H539" s="522"/>
      <c r="I539" s="522"/>
      <c r="J539" s="522"/>
      <c r="K539" s="583"/>
      <c r="L539" s="499"/>
    </row>
    <row r="540" spans="1:12" customFormat="1" ht="15.6" customHeight="1" x14ac:dyDescent="0.25">
      <c r="A540" s="565"/>
      <c r="B540" s="568"/>
      <c r="C540" s="455"/>
      <c r="D540" s="582"/>
      <c r="E540" s="448"/>
      <c r="F540" s="112" t="s">
        <v>396</v>
      </c>
      <c r="G540" s="523" t="s">
        <v>908</v>
      </c>
      <c r="H540" s="523"/>
      <c r="I540" s="523"/>
      <c r="J540" s="523"/>
      <c r="K540" s="583"/>
      <c r="L540" s="499"/>
    </row>
    <row r="541" spans="1:12" customFormat="1" ht="15.6" customHeight="1" x14ac:dyDescent="0.25">
      <c r="A541" s="565"/>
      <c r="B541" s="568"/>
      <c r="C541" s="455"/>
      <c r="D541" s="582"/>
      <c r="E541" s="448"/>
      <c r="F541" s="110" t="s">
        <v>3</v>
      </c>
      <c r="G541" s="522" t="s">
        <v>12</v>
      </c>
      <c r="H541" s="522"/>
      <c r="I541" s="522"/>
      <c r="J541" s="522"/>
      <c r="K541" s="583"/>
      <c r="L541" s="499"/>
    </row>
    <row r="542" spans="1:12" customFormat="1" ht="15.6" customHeight="1" x14ac:dyDescent="0.25">
      <c r="A542" s="565"/>
      <c r="B542" s="568"/>
      <c r="C542" s="455"/>
      <c r="D542" s="582"/>
      <c r="E542" s="448"/>
      <c r="F542" s="93" t="s">
        <v>379</v>
      </c>
      <c r="G542" s="523" t="s">
        <v>380</v>
      </c>
      <c r="H542" s="523"/>
      <c r="I542" s="523"/>
      <c r="J542" s="523"/>
      <c r="K542" s="583"/>
      <c r="L542" s="499"/>
    </row>
    <row r="543" spans="1:12" customFormat="1" ht="15.6" customHeight="1" x14ac:dyDescent="0.25">
      <c r="A543" s="565"/>
      <c r="B543" s="568"/>
      <c r="C543" s="455"/>
      <c r="D543" s="582"/>
      <c r="E543" s="448"/>
      <c r="F543" s="93" t="s">
        <v>701</v>
      </c>
      <c r="G543" s="523">
        <v>100000</v>
      </c>
      <c r="H543" s="523"/>
      <c r="I543" s="523"/>
      <c r="J543" s="523"/>
      <c r="K543" s="583"/>
      <c r="L543" s="499"/>
    </row>
    <row r="544" spans="1:12" customFormat="1" ht="15.6" customHeight="1" x14ac:dyDescent="0.25">
      <c r="A544" s="565"/>
      <c r="B544" s="568"/>
      <c r="C544" s="455"/>
      <c r="D544" s="582"/>
      <c r="E544" s="448"/>
      <c r="F544" s="93" t="s">
        <v>257</v>
      </c>
      <c r="G544" s="523" t="s">
        <v>391</v>
      </c>
      <c r="H544" s="523"/>
      <c r="I544" s="523"/>
      <c r="J544" s="523"/>
      <c r="K544" s="583"/>
      <c r="L544" s="499"/>
    </row>
    <row r="545" spans="1:12" customFormat="1" ht="15.6" customHeight="1" x14ac:dyDescent="0.25">
      <c r="A545" s="565"/>
      <c r="B545" s="568"/>
      <c r="C545" s="455"/>
      <c r="D545" s="582"/>
      <c r="E545" s="448"/>
      <c r="F545" s="93" t="s">
        <v>376</v>
      </c>
      <c r="G545" s="523" t="s">
        <v>557</v>
      </c>
      <c r="H545" s="523"/>
      <c r="I545" s="523"/>
      <c r="J545" s="523"/>
      <c r="K545" s="583"/>
      <c r="L545" s="499"/>
    </row>
    <row r="546" spans="1:12" customFormat="1" ht="15.6" customHeight="1" x14ac:dyDescent="0.25">
      <c r="A546" s="565"/>
      <c r="B546" s="568"/>
      <c r="C546" s="455"/>
      <c r="D546" s="582"/>
      <c r="E546" s="448"/>
      <c r="F546" s="93" t="s">
        <v>702</v>
      </c>
      <c r="G546" s="523" t="s">
        <v>703</v>
      </c>
      <c r="H546" s="523"/>
      <c r="I546" s="523"/>
      <c r="J546" s="523"/>
      <c r="K546" s="583"/>
      <c r="L546" s="499"/>
    </row>
    <row r="547" spans="1:12" customFormat="1" ht="15.6" customHeight="1" x14ac:dyDescent="0.25">
      <c r="A547" s="565"/>
      <c r="B547" s="568"/>
      <c r="C547" s="455"/>
      <c r="D547" s="582"/>
      <c r="E547" s="448"/>
      <c r="F547" s="93" t="s">
        <v>381</v>
      </c>
      <c r="G547" s="523" t="s">
        <v>382</v>
      </c>
      <c r="H547" s="523"/>
      <c r="I547" s="523"/>
      <c r="J547" s="523"/>
      <c r="K547" s="583"/>
      <c r="L547" s="500"/>
    </row>
    <row r="548" spans="1:12" customFormat="1" ht="15.6" customHeight="1" x14ac:dyDescent="0.25">
      <c r="A548" s="565"/>
      <c r="B548" s="568"/>
      <c r="C548" s="455"/>
      <c r="D548" s="582"/>
      <c r="E548" s="448"/>
      <c r="F548" s="94" t="s">
        <v>358</v>
      </c>
      <c r="G548" s="523" t="s">
        <v>900</v>
      </c>
      <c r="H548" s="523"/>
      <c r="I548" s="523"/>
      <c r="J548" s="523"/>
      <c r="K548" s="584">
        <v>5</v>
      </c>
      <c r="L548" s="443">
        <v>8451</v>
      </c>
    </row>
    <row r="549" spans="1:12" customFormat="1" ht="15.6" customHeight="1" x14ac:dyDescent="0.25">
      <c r="A549" s="565"/>
      <c r="B549" s="568"/>
      <c r="C549" s="455"/>
      <c r="D549" s="582"/>
      <c r="E549" s="448"/>
      <c r="F549" s="93" t="s">
        <v>383</v>
      </c>
      <c r="G549" s="523" t="s">
        <v>384</v>
      </c>
      <c r="H549" s="523"/>
      <c r="I549" s="523"/>
      <c r="J549" s="523"/>
      <c r="K549" s="585"/>
      <c r="L549" s="444" t="e">
        <f>#REF!-#REF!*10%</f>
        <v>#REF!</v>
      </c>
    </row>
    <row r="550" spans="1:12" customFormat="1" ht="15.6" customHeight="1" x14ac:dyDescent="0.25">
      <c r="A550" s="565"/>
      <c r="B550" s="568"/>
      <c r="C550" s="455"/>
      <c r="D550" s="582"/>
      <c r="E550" s="448"/>
      <c r="F550" s="93" t="s">
        <v>385</v>
      </c>
      <c r="G550" s="523" t="s">
        <v>386</v>
      </c>
      <c r="H550" s="523"/>
      <c r="I550" s="523"/>
      <c r="J550" s="523"/>
      <c r="K550" s="585"/>
      <c r="L550" s="444" t="e">
        <f>#REF!-#REF!*10%</f>
        <v>#REF!</v>
      </c>
    </row>
    <row r="551" spans="1:12" customFormat="1" ht="15.6" customHeight="1" x14ac:dyDescent="0.25">
      <c r="A551" s="565"/>
      <c r="B551" s="568"/>
      <c r="C551" s="455"/>
      <c r="D551" s="582"/>
      <c r="E551" s="448"/>
      <c r="F551" s="93" t="s">
        <v>389</v>
      </c>
      <c r="G551" s="523" t="s">
        <v>390</v>
      </c>
      <c r="H551" s="523"/>
      <c r="I551" s="523"/>
      <c r="J551" s="523"/>
      <c r="K551" s="585"/>
      <c r="L551" s="444" t="e">
        <f>#REF!-#REF!*10%</f>
        <v>#REF!</v>
      </c>
    </row>
    <row r="552" spans="1:12" customFormat="1" ht="15.6" customHeight="1" x14ac:dyDescent="0.25">
      <c r="A552" s="565"/>
      <c r="B552" s="568"/>
      <c r="C552" s="455"/>
      <c r="D552" s="582"/>
      <c r="E552" s="448"/>
      <c r="F552" s="93" t="s">
        <v>704</v>
      </c>
      <c r="G552" s="523" t="s">
        <v>705</v>
      </c>
      <c r="H552" s="523"/>
      <c r="I552" s="523"/>
      <c r="J552" s="523"/>
      <c r="K552" s="585"/>
      <c r="L552" s="444" t="e">
        <f>#REF!-#REF!*10%</f>
        <v>#REF!</v>
      </c>
    </row>
    <row r="553" spans="1:12" customFormat="1" ht="15.6" customHeight="1" x14ac:dyDescent="0.25">
      <c r="A553" s="565"/>
      <c r="B553" s="568"/>
      <c r="C553" s="455"/>
      <c r="D553" s="582"/>
      <c r="E553" s="448"/>
      <c r="F553" s="93" t="s">
        <v>706</v>
      </c>
      <c r="G553" s="523" t="s">
        <v>390</v>
      </c>
      <c r="H553" s="523"/>
      <c r="I553" s="523"/>
      <c r="J553" s="523"/>
      <c r="K553" s="585"/>
      <c r="L553" s="444" t="e">
        <f>#REF!-#REF!*10%</f>
        <v>#REF!</v>
      </c>
    </row>
    <row r="554" spans="1:12" customFormat="1" ht="15.6" customHeight="1" x14ac:dyDescent="0.25">
      <c r="A554" s="565"/>
      <c r="B554" s="568"/>
      <c r="C554" s="455"/>
      <c r="D554" s="582"/>
      <c r="E554" s="448"/>
      <c r="F554" s="93" t="s">
        <v>1271</v>
      </c>
      <c r="G554" s="523" t="s">
        <v>390</v>
      </c>
      <c r="H554" s="523"/>
      <c r="I554" s="523"/>
      <c r="J554" s="523"/>
      <c r="K554" s="585"/>
      <c r="L554" s="444" t="e">
        <f>#REF!-#REF!*10%</f>
        <v>#REF!</v>
      </c>
    </row>
    <row r="555" spans="1:12" customFormat="1" ht="15.6" customHeight="1" x14ac:dyDescent="0.25">
      <c r="A555" s="565"/>
      <c r="B555" s="568"/>
      <c r="C555" s="455"/>
      <c r="D555" s="582"/>
      <c r="E555" s="448"/>
      <c r="F555" s="93" t="s">
        <v>707</v>
      </c>
      <c r="G555" s="523" t="s">
        <v>1270</v>
      </c>
      <c r="H555" s="523"/>
      <c r="I555" s="523"/>
      <c r="J555" s="523"/>
      <c r="K555" s="585"/>
      <c r="L555" s="444" t="e">
        <f>#REF!-#REF!*10%</f>
        <v>#REF!</v>
      </c>
    </row>
    <row r="556" spans="1:12" customFormat="1" ht="15.6" customHeight="1" x14ac:dyDescent="0.25">
      <c r="A556" s="565"/>
      <c r="B556" s="568"/>
      <c r="C556" s="455"/>
      <c r="D556" s="582"/>
      <c r="E556" s="448"/>
      <c r="F556" s="93" t="s">
        <v>708</v>
      </c>
      <c r="G556" s="523" t="s">
        <v>390</v>
      </c>
      <c r="H556" s="523"/>
      <c r="I556" s="523"/>
      <c r="J556" s="523"/>
      <c r="K556" s="585"/>
      <c r="L556" s="444" t="e">
        <f>#REF!-#REF!*10%</f>
        <v>#REF!</v>
      </c>
    </row>
    <row r="557" spans="1:12" customFormat="1" ht="15.6" customHeight="1" x14ac:dyDescent="0.25">
      <c r="A557" s="565"/>
      <c r="B557" s="568"/>
      <c r="C557" s="455"/>
      <c r="D557" s="582"/>
      <c r="E557" s="448"/>
      <c r="F557" s="93" t="s">
        <v>377</v>
      </c>
      <c r="G557" s="523" t="s">
        <v>387</v>
      </c>
      <c r="H557" s="523"/>
      <c r="I557" s="523"/>
      <c r="J557" s="523"/>
      <c r="K557" s="585"/>
      <c r="L557" s="444" t="e">
        <f>#REF!-#REF!*10%</f>
        <v>#REF!</v>
      </c>
    </row>
    <row r="558" spans="1:12" customFormat="1" ht="15.6" customHeight="1" x14ac:dyDescent="0.25">
      <c r="A558" s="565"/>
      <c r="B558" s="568"/>
      <c r="C558" s="455"/>
      <c r="D558" s="582"/>
      <c r="E558" s="448"/>
      <c r="F558" s="93" t="s">
        <v>388</v>
      </c>
      <c r="G558" s="523" t="s">
        <v>393</v>
      </c>
      <c r="H558" s="523"/>
      <c r="I558" s="523"/>
      <c r="J558" s="523"/>
      <c r="K558" s="585"/>
      <c r="L558" s="444" t="e">
        <f>#REF!-#REF!*10%</f>
        <v>#REF!</v>
      </c>
    </row>
    <row r="559" spans="1:12" customFormat="1" ht="15.6" customHeight="1" x14ac:dyDescent="0.25">
      <c r="A559" s="565"/>
      <c r="B559" s="568"/>
      <c r="C559" s="455"/>
      <c r="D559" s="582"/>
      <c r="E559" s="448"/>
      <c r="F559" s="93" t="s">
        <v>562</v>
      </c>
      <c r="G559" s="523" t="s">
        <v>1024</v>
      </c>
      <c r="H559" s="523"/>
      <c r="I559" s="523"/>
      <c r="J559" s="523"/>
      <c r="K559" s="585"/>
      <c r="L559" s="444" t="e">
        <f>#REF!-#REF!*10%</f>
        <v>#REF!</v>
      </c>
    </row>
    <row r="560" spans="1:12" customFormat="1" ht="15.6" customHeight="1" x14ac:dyDescent="0.25">
      <c r="A560" s="565"/>
      <c r="B560" s="568"/>
      <c r="C560" s="455"/>
      <c r="D560" s="582"/>
      <c r="E560" s="448"/>
      <c r="F560" s="93" t="s">
        <v>570</v>
      </c>
      <c r="G560" s="523" t="s">
        <v>613</v>
      </c>
      <c r="H560" s="523"/>
      <c r="I560" s="523"/>
      <c r="J560" s="523"/>
      <c r="K560" s="585"/>
      <c r="L560" s="444" t="e">
        <f>#REF!-#REF!*10%</f>
        <v>#REF!</v>
      </c>
    </row>
    <row r="561" spans="1:12" customFormat="1" ht="15.6" customHeight="1" x14ac:dyDescent="0.25">
      <c r="A561" s="565"/>
      <c r="B561" s="568"/>
      <c r="C561" s="455"/>
      <c r="D561" s="582"/>
      <c r="E561" s="448"/>
      <c r="F561" s="111" t="s">
        <v>84</v>
      </c>
      <c r="G561" s="525">
        <v>1.6</v>
      </c>
      <c r="H561" s="525"/>
      <c r="I561" s="525"/>
      <c r="J561" s="525"/>
      <c r="K561" s="585"/>
      <c r="L561" s="444" t="e">
        <f>#REF!-#REF!*10%</f>
        <v>#REF!</v>
      </c>
    </row>
    <row r="562" spans="1:12" customFormat="1" ht="15.6" customHeight="1" x14ac:dyDescent="0.25">
      <c r="A562" s="565"/>
      <c r="B562" s="569"/>
      <c r="C562" s="455"/>
      <c r="D562" s="582"/>
      <c r="E562" s="448"/>
      <c r="F562" s="136" t="s">
        <v>1016</v>
      </c>
      <c r="G562" s="454">
        <v>5</v>
      </c>
      <c r="H562" s="454"/>
      <c r="I562" s="454"/>
      <c r="J562" s="454"/>
      <c r="K562" s="585"/>
      <c r="L562" s="444" t="e">
        <f>#REF!-#REF!*10%</f>
        <v>#REF!</v>
      </c>
    </row>
    <row r="563" spans="1:12" customFormat="1" ht="15.6" customHeight="1" x14ac:dyDescent="0.25">
      <c r="A563" s="564">
        <v>2</v>
      </c>
      <c r="B563" s="567"/>
      <c r="C563" s="455" t="s">
        <v>466</v>
      </c>
      <c r="D563" s="582"/>
      <c r="E563" s="448"/>
      <c r="F563" s="110" t="s">
        <v>81</v>
      </c>
      <c r="G563" s="522" t="s">
        <v>10</v>
      </c>
      <c r="H563" s="522"/>
      <c r="I563" s="522"/>
      <c r="J563" s="522"/>
      <c r="K563" s="539">
        <v>3</v>
      </c>
      <c r="L563" s="498">
        <v>9315</v>
      </c>
    </row>
    <row r="564" spans="1:12" customFormat="1" ht="15.6" customHeight="1" x14ac:dyDescent="0.25">
      <c r="A564" s="565"/>
      <c r="B564" s="568"/>
      <c r="C564" s="455"/>
      <c r="D564" s="582"/>
      <c r="E564" s="448"/>
      <c r="F564" s="110" t="s">
        <v>80</v>
      </c>
      <c r="G564" s="469">
        <v>52</v>
      </c>
      <c r="H564" s="469"/>
      <c r="I564" s="469"/>
      <c r="J564" s="469"/>
      <c r="K564" s="583"/>
      <c r="L564" s="499"/>
    </row>
    <row r="565" spans="1:12" customFormat="1" ht="15.6" customHeight="1" x14ac:dyDescent="0.25">
      <c r="A565" s="565"/>
      <c r="B565" s="568"/>
      <c r="C565" s="455"/>
      <c r="D565" s="582"/>
      <c r="E565" s="448"/>
      <c r="F565" s="110" t="s">
        <v>8</v>
      </c>
      <c r="G565" s="240">
        <v>3000</v>
      </c>
      <c r="H565" s="241">
        <v>4000</v>
      </c>
      <c r="I565" s="312">
        <v>5000</v>
      </c>
      <c r="J565" s="242">
        <v>6000</v>
      </c>
      <c r="K565" s="583"/>
      <c r="L565" s="499"/>
    </row>
    <row r="566" spans="1:12" customFormat="1" ht="15.6" customHeight="1" x14ac:dyDescent="0.25">
      <c r="A566" s="565"/>
      <c r="B566" s="568"/>
      <c r="C566" s="455"/>
      <c r="D566" s="582"/>
      <c r="E566" s="448"/>
      <c r="F566" s="110" t="s">
        <v>817</v>
      </c>
      <c r="G566" s="243">
        <f>G564*114</f>
        <v>5928</v>
      </c>
      <c r="H566" s="244">
        <f>G564*128</f>
        <v>6656</v>
      </c>
      <c r="I566" s="313">
        <f>G564*143</f>
        <v>7436</v>
      </c>
      <c r="J566" s="245">
        <f>G564*148</f>
        <v>7696</v>
      </c>
      <c r="K566" s="583"/>
      <c r="L566" s="499"/>
    </row>
    <row r="567" spans="1:12" customFormat="1" ht="15.6" customHeight="1" x14ac:dyDescent="0.25">
      <c r="A567" s="565"/>
      <c r="B567" s="568"/>
      <c r="C567" s="455"/>
      <c r="D567" s="582"/>
      <c r="E567" s="448"/>
      <c r="F567" s="110" t="s">
        <v>1269</v>
      </c>
      <c r="G567" s="451">
        <v>0.98</v>
      </c>
      <c r="H567" s="451"/>
      <c r="I567" s="451"/>
      <c r="J567" s="451"/>
      <c r="K567" s="583"/>
      <c r="L567" s="499"/>
    </row>
    <row r="568" spans="1:12" customFormat="1" ht="15.6" customHeight="1" x14ac:dyDescent="0.25">
      <c r="A568" s="565"/>
      <c r="B568" s="568"/>
      <c r="C568" s="455"/>
      <c r="D568" s="582"/>
      <c r="E568" s="448"/>
      <c r="F568" s="93" t="s">
        <v>699</v>
      </c>
      <c r="G568" s="523" t="s">
        <v>700</v>
      </c>
      <c r="H568" s="523"/>
      <c r="I568" s="523"/>
      <c r="J568" s="523"/>
      <c r="K568" s="583"/>
      <c r="L568" s="499"/>
    </row>
    <row r="569" spans="1:12" customFormat="1" ht="15.6" customHeight="1" x14ac:dyDescent="0.25">
      <c r="A569" s="565"/>
      <c r="B569" s="568"/>
      <c r="C569" s="455"/>
      <c r="D569" s="582"/>
      <c r="E569" s="448"/>
      <c r="F569" s="93" t="s">
        <v>1181</v>
      </c>
      <c r="G569" s="462" t="s">
        <v>1179</v>
      </c>
      <c r="H569" s="463"/>
      <c r="I569" s="463"/>
      <c r="J569" s="464"/>
      <c r="K569" s="583"/>
      <c r="L569" s="499"/>
    </row>
    <row r="570" spans="1:12" customFormat="1" ht="15.6" customHeight="1" x14ac:dyDescent="0.25">
      <c r="A570" s="565"/>
      <c r="B570" s="568"/>
      <c r="C570" s="455"/>
      <c r="D570" s="582"/>
      <c r="E570" s="448"/>
      <c r="F570" s="110" t="s">
        <v>83</v>
      </c>
      <c r="G570" s="522">
        <v>67</v>
      </c>
      <c r="H570" s="522"/>
      <c r="I570" s="522"/>
      <c r="J570" s="522"/>
      <c r="K570" s="583"/>
      <c r="L570" s="499"/>
    </row>
    <row r="571" spans="1:12" customFormat="1" ht="15.6" customHeight="1" x14ac:dyDescent="0.25">
      <c r="A571" s="565"/>
      <c r="B571" s="568"/>
      <c r="C571" s="455"/>
      <c r="D571" s="582"/>
      <c r="E571" s="448"/>
      <c r="F571" s="112" t="s">
        <v>396</v>
      </c>
      <c r="G571" s="523" t="s">
        <v>908</v>
      </c>
      <c r="H571" s="523"/>
      <c r="I571" s="523"/>
      <c r="J571" s="523"/>
      <c r="K571" s="583"/>
      <c r="L571" s="499"/>
    </row>
    <row r="572" spans="1:12" customFormat="1" ht="15.6" customHeight="1" x14ac:dyDescent="0.25">
      <c r="A572" s="565"/>
      <c r="B572" s="568"/>
      <c r="C572" s="455"/>
      <c r="D572" s="582"/>
      <c r="E572" s="448"/>
      <c r="F572" s="110" t="s">
        <v>3</v>
      </c>
      <c r="G572" s="522" t="s">
        <v>12</v>
      </c>
      <c r="H572" s="522"/>
      <c r="I572" s="522"/>
      <c r="J572" s="522"/>
      <c r="K572" s="583"/>
      <c r="L572" s="499"/>
    </row>
    <row r="573" spans="1:12" customFormat="1" ht="15.6" customHeight="1" x14ac:dyDescent="0.25">
      <c r="A573" s="565"/>
      <c r="B573" s="568"/>
      <c r="C573" s="455"/>
      <c r="D573" s="582"/>
      <c r="E573" s="448"/>
      <c r="F573" s="93" t="s">
        <v>379</v>
      </c>
      <c r="G573" s="523" t="s">
        <v>380</v>
      </c>
      <c r="H573" s="523"/>
      <c r="I573" s="523"/>
      <c r="J573" s="523"/>
      <c r="K573" s="583"/>
      <c r="L573" s="499"/>
    </row>
    <row r="574" spans="1:12" customFormat="1" ht="15.6" customHeight="1" x14ac:dyDescent="0.25">
      <c r="A574" s="565"/>
      <c r="B574" s="568"/>
      <c r="C574" s="455"/>
      <c r="D574" s="582"/>
      <c r="E574" s="448"/>
      <c r="F574" s="93" t="s">
        <v>701</v>
      </c>
      <c r="G574" s="523">
        <v>100000</v>
      </c>
      <c r="H574" s="523"/>
      <c r="I574" s="523"/>
      <c r="J574" s="523"/>
      <c r="K574" s="583"/>
      <c r="L574" s="499"/>
    </row>
    <row r="575" spans="1:12" customFormat="1" ht="15.6" customHeight="1" x14ac:dyDescent="0.25">
      <c r="A575" s="565"/>
      <c r="B575" s="568"/>
      <c r="C575" s="455"/>
      <c r="D575" s="582"/>
      <c r="E575" s="448"/>
      <c r="F575" s="93" t="s">
        <v>257</v>
      </c>
      <c r="G575" s="523" t="s">
        <v>391</v>
      </c>
      <c r="H575" s="523"/>
      <c r="I575" s="523"/>
      <c r="J575" s="523"/>
      <c r="K575" s="583"/>
      <c r="L575" s="499"/>
    </row>
    <row r="576" spans="1:12" customFormat="1" ht="15.6" customHeight="1" x14ac:dyDescent="0.25">
      <c r="A576" s="565"/>
      <c r="B576" s="568"/>
      <c r="C576" s="455"/>
      <c r="D576" s="582"/>
      <c r="E576" s="448"/>
      <c r="F576" s="93" t="s">
        <v>376</v>
      </c>
      <c r="G576" s="523" t="s">
        <v>557</v>
      </c>
      <c r="H576" s="523"/>
      <c r="I576" s="523"/>
      <c r="J576" s="523"/>
      <c r="K576" s="583"/>
      <c r="L576" s="499"/>
    </row>
    <row r="577" spans="1:12" customFormat="1" ht="15.6" customHeight="1" x14ac:dyDescent="0.25">
      <c r="A577" s="565"/>
      <c r="B577" s="568"/>
      <c r="C577" s="455"/>
      <c r="D577" s="582"/>
      <c r="E577" s="448"/>
      <c r="F577" s="93" t="s">
        <v>702</v>
      </c>
      <c r="G577" s="523" t="s">
        <v>703</v>
      </c>
      <c r="H577" s="523"/>
      <c r="I577" s="523"/>
      <c r="J577" s="523"/>
      <c r="K577" s="583"/>
      <c r="L577" s="499"/>
    </row>
    <row r="578" spans="1:12" customFormat="1" ht="15.6" customHeight="1" x14ac:dyDescent="0.25">
      <c r="A578" s="565"/>
      <c r="B578" s="568"/>
      <c r="C578" s="455"/>
      <c r="D578" s="582"/>
      <c r="E578" s="448"/>
      <c r="F578" s="93" t="s">
        <v>381</v>
      </c>
      <c r="G578" s="523" t="s">
        <v>382</v>
      </c>
      <c r="H578" s="523"/>
      <c r="I578" s="523"/>
      <c r="J578" s="523"/>
      <c r="K578" s="583"/>
      <c r="L578" s="500"/>
    </row>
    <row r="579" spans="1:12" customFormat="1" ht="15.6" customHeight="1" x14ac:dyDescent="0.25">
      <c r="A579" s="565"/>
      <c r="B579" s="568"/>
      <c r="C579" s="455"/>
      <c r="D579" s="582"/>
      <c r="E579" s="448"/>
      <c r="F579" s="94" t="s">
        <v>358</v>
      </c>
      <c r="G579" s="523" t="s">
        <v>900</v>
      </c>
      <c r="H579" s="523"/>
      <c r="I579" s="523"/>
      <c r="J579" s="523"/>
      <c r="K579" s="584">
        <v>5</v>
      </c>
      <c r="L579" s="443">
        <v>9967</v>
      </c>
    </row>
    <row r="580" spans="1:12" customFormat="1" ht="15.6" customHeight="1" x14ac:dyDescent="0.25">
      <c r="A580" s="565"/>
      <c r="B580" s="568"/>
      <c r="C580" s="455"/>
      <c r="D580" s="582"/>
      <c r="E580" s="448"/>
      <c r="F580" s="93" t="s">
        <v>383</v>
      </c>
      <c r="G580" s="523" t="s">
        <v>384</v>
      </c>
      <c r="H580" s="523"/>
      <c r="I580" s="523"/>
      <c r="J580" s="523"/>
      <c r="K580" s="585"/>
      <c r="L580" s="444" t="e">
        <f>#REF!-#REF!*10%</f>
        <v>#REF!</v>
      </c>
    </row>
    <row r="581" spans="1:12" customFormat="1" ht="15.6" customHeight="1" x14ac:dyDescent="0.25">
      <c r="A581" s="565"/>
      <c r="B581" s="568"/>
      <c r="C581" s="455"/>
      <c r="D581" s="582"/>
      <c r="E581" s="448"/>
      <c r="F581" s="93" t="s">
        <v>385</v>
      </c>
      <c r="G581" s="523" t="s">
        <v>386</v>
      </c>
      <c r="H581" s="523"/>
      <c r="I581" s="523"/>
      <c r="J581" s="523"/>
      <c r="K581" s="585"/>
      <c r="L581" s="444" t="e">
        <f>#REF!-#REF!*10%</f>
        <v>#REF!</v>
      </c>
    </row>
    <row r="582" spans="1:12" customFormat="1" ht="15.6" customHeight="1" x14ac:dyDescent="0.25">
      <c r="A582" s="565"/>
      <c r="B582" s="568"/>
      <c r="C582" s="455"/>
      <c r="D582" s="582"/>
      <c r="E582" s="448"/>
      <c r="F582" s="93" t="s">
        <v>389</v>
      </c>
      <c r="G582" s="523" t="s">
        <v>390</v>
      </c>
      <c r="H582" s="523"/>
      <c r="I582" s="523"/>
      <c r="J582" s="523"/>
      <c r="K582" s="585"/>
      <c r="L582" s="444" t="e">
        <f>#REF!-#REF!*10%</f>
        <v>#REF!</v>
      </c>
    </row>
    <row r="583" spans="1:12" customFormat="1" ht="15.6" customHeight="1" x14ac:dyDescent="0.25">
      <c r="A583" s="565"/>
      <c r="B583" s="568"/>
      <c r="C583" s="455"/>
      <c r="D583" s="582"/>
      <c r="E583" s="448"/>
      <c r="F583" s="93" t="s">
        <v>704</v>
      </c>
      <c r="G583" s="523" t="s">
        <v>705</v>
      </c>
      <c r="H583" s="523"/>
      <c r="I583" s="523"/>
      <c r="J583" s="523"/>
      <c r="K583" s="585"/>
      <c r="L583" s="444" t="e">
        <f>#REF!-#REF!*10%</f>
        <v>#REF!</v>
      </c>
    </row>
    <row r="584" spans="1:12" customFormat="1" ht="15.6" customHeight="1" x14ac:dyDescent="0.25">
      <c r="A584" s="565"/>
      <c r="B584" s="568"/>
      <c r="C584" s="455"/>
      <c r="D584" s="582"/>
      <c r="E584" s="448"/>
      <c r="F584" s="93" t="s">
        <v>706</v>
      </c>
      <c r="G584" s="523" t="s">
        <v>390</v>
      </c>
      <c r="H584" s="523"/>
      <c r="I584" s="523"/>
      <c r="J584" s="523"/>
      <c r="K584" s="585"/>
      <c r="L584" s="444" t="e">
        <f>#REF!-#REF!*10%</f>
        <v>#REF!</v>
      </c>
    </row>
    <row r="585" spans="1:12" customFormat="1" ht="15.6" customHeight="1" x14ac:dyDescent="0.25">
      <c r="A585" s="565"/>
      <c r="B585" s="568"/>
      <c r="C585" s="455"/>
      <c r="D585" s="582"/>
      <c r="E585" s="448"/>
      <c r="F585" s="93" t="s">
        <v>1271</v>
      </c>
      <c r="G585" s="523" t="s">
        <v>390</v>
      </c>
      <c r="H585" s="523"/>
      <c r="I585" s="523"/>
      <c r="J585" s="523"/>
      <c r="K585" s="585"/>
      <c r="L585" s="444" t="e">
        <f>#REF!-#REF!*10%</f>
        <v>#REF!</v>
      </c>
    </row>
    <row r="586" spans="1:12" customFormat="1" ht="15.6" customHeight="1" x14ac:dyDescent="0.25">
      <c r="A586" s="565"/>
      <c r="B586" s="568"/>
      <c r="C586" s="455"/>
      <c r="D586" s="582"/>
      <c r="E586" s="448"/>
      <c r="F586" s="93" t="s">
        <v>707</v>
      </c>
      <c r="G586" s="523" t="s">
        <v>1270</v>
      </c>
      <c r="H586" s="523"/>
      <c r="I586" s="523"/>
      <c r="J586" s="523"/>
      <c r="K586" s="585"/>
      <c r="L586" s="444" t="e">
        <f>#REF!-#REF!*10%</f>
        <v>#REF!</v>
      </c>
    </row>
    <row r="587" spans="1:12" customFormat="1" ht="15.6" customHeight="1" x14ac:dyDescent="0.25">
      <c r="A587" s="565"/>
      <c r="B587" s="568"/>
      <c r="C587" s="455"/>
      <c r="D587" s="582"/>
      <c r="E587" s="448"/>
      <c r="F587" s="93" t="s">
        <v>708</v>
      </c>
      <c r="G587" s="523" t="s">
        <v>390</v>
      </c>
      <c r="H587" s="523"/>
      <c r="I587" s="523"/>
      <c r="J587" s="523"/>
      <c r="K587" s="585"/>
      <c r="L587" s="444" t="e">
        <f>#REF!-#REF!*10%</f>
        <v>#REF!</v>
      </c>
    </row>
    <row r="588" spans="1:12" customFormat="1" ht="15.6" customHeight="1" x14ac:dyDescent="0.25">
      <c r="A588" s="565"/>
      <c r="B588" s="568"/>
      <c r="C588" s="455"/>
      <c r="D588" s="582"/>
      <c r="E588" s="448"/>
      <c r="F588" s="93" t="s">
        <v>377</v>
      </c>
      <c r="G588" s="523" t="s">
        <v>387</v>
      </c>
      <c r="H588" s="523"/>
      <c r="I588" s="523"/>
      <c r="J588" s="523"/>
      <c r="K588" s="585"/>
      <c r="L588" s="444" t="e">
        <f>#REF!-#REF!*10%</f>
        <v>#REF!</v>
      </c>
    </row>
    <row r="589" spans="1:12" customFormat="1" ht="15.6" customHeight="1" x14ac:dyDescent="0.25">
      <c r="A589" s="565"/>
      <c r="B589" s="568"/>
      <c r="C589" s="455"/>
      <c r="D589" s="582"/>
      <c r="E589" s="448"/>
      <c r="F589" s="93" t="s">
        <v>388</v>
      </c>
      <c r="G589" s="523" t="s">
        <v>393</v>
      </c>
      <c r="H589" s="523"/>
      <c r="I589" s="523"/>
      <c r="J589" s="523"/>
      <c r="K589" s="585"/>
      <c r="L589" s="444" t="e">
        <f>#REF!-#REF!*10%</f>
        <v>#REF!</v>
      </c>
    </row>
    <row r="590" spans="1:12" customFormat="1" ht="15.6" customHeight="1" x14ac:dyDescent="0.25">
      <c r="A590" s="565"/>
      <c r="B590" s="568"/>
      <c r="C590" s="455"/>
      <c r="D590" s="582"/>
      <c r="E590" s="448"/>
      <c r="F590" s="93" t="s">
        <v>562</v>
      </c>
      <c r="G590" s="523" t="s">
        <v>1024</v>
      </c>
      <c r="H590" s="523"/>
      <c r="I590" s="523"/>
      <c r="J590" s="523"/>
      <c r="K590" s="585"/>
      <c r="L590" s="444" t="e">
        <f>#REF!-#REF!*10%</f>
        <v>#REF!</v>
      </c>
    </row>
    <row r="591" spans="1:12" customFormat="1" ht="15.6" customHeight="1" x14ac:dyDescent="0.25">
      <c r="A591" s="565"/>
      <c r="B591" s="568"/>
      <c r="C591" s="455"/>
      <c r="D591" s="582"/>
      <c r="E591" s="448"/>
      <c r="F591" s="93" t="s">
        <v>570</v>
      </c>
      <c r="G591" s="523" t="s">
        <v>613</v>
      </c>
      <c r="H591" s="523"/>
      <c r="I591" s="523"/>
      <c r="J591" s="523"/>
      <c r="K591" s="585"/>
      <c r="L591" s="444" t="e">
        <f>#REF!-#REF!*10%</f>
        <v>#REF!</v>
      </c>
    </row>
    <row r="592" spans="1:12" customFormat="1" ht="15.6" customHeight="1" x14ac:dyDescent="0.25">
      <c r="A592" s="565"/>
      <c r="B592" s="568"/>
      <c r="C592" s="455"/>
      <c r="D592" s="582"/>
      <c r="E592" s="448"/>
      <c r="F592" s="111" t="s">
        <v>84</v>
      </c>
      <c r="G592" s="525">
        <v>1.6</v>
      </c>
      <c r="H592" s="525"/>
      <c r="I592" s="525"/>
      <c r="J592" s="525"/>
      <c r="K592" s="585"/>
      <c r="L592" s="444" t="e">
        <f>#REF!-#REF!*10%</f>
        <v>#REF!</v>
      </c>
    </row>
    <row r="593" spans="1:12" customFormat="1" ht="15.6" customHeight="1" x14ac:dyDescent="0.25">
      <c r="A593" s="565"/>
      <c r="B593" s="569"/>
      <c r="C593" s="455"/>
      <c r="D593" s="582"/>
      <c r="E593" s="448"/>
      <c r="F593" s="136" t="s">
        <v>1016</v>
      </c>
      <c r="G593" s="454">
        <v>5</v>
      </c>
      <c r="H593" s="454"/>
      <c r="I593" s="454"/>
      <c r="J593" s="454"/>
      <c r="K593" s="585"/>
      <c r="L593" s="444" t="e">
        <f>#REF!-#REF!*10%</f>
        <v>#REF!</v>
      </c>
    </row>
    <row r="594" spans="1:12" customFormat="1" ht="15.6" customHeight="1" x14ac:dyDescent="0.25">
      <c r="A594" s="564">
        <v>3</v>
      </c>
      <c r="B594" s="567"/>
      <c r="C594" s="455" t="s">
        <v>467</v>
      </c>
      <c r="D594" s="582"/>
      <c r="E594" s="448"/>
      <c r="F594" s="110" t="s">
        <v>81</v>
      </c>
      <c r="G594" s="522" t="s">
        <v>10</v>
      </c>
      <c r="H594" s="522"/>
      <c r="I594" s="522"/>
      <c r="J594" s="522"/>
      <c r="K594" s="539">
        <v>3</v>
      </c>
      <c r="L594" s="498">
        <v>9518</v>
      </c>
    </row>
    <row r="595" spans="1:12" customFormat="1" ht="15.6" customHeight="1" x14ac:dyDescent="0.25">
      <c r="A595" s="565"/>
      <c r="B595" s="568"/>
      <c r="C595" s="455"/>
      <c r="D595" s="582"/>
      <c r="E595" s="448"/>
      <c r="F595" s="110" t="s">
        <v>80</v>
      </c>
      <c r="G595" s="469">
        <v>60</v>
      </c>
      <c r="H595" s="469"/>
      <c r="I595" s="469"/>
      <c r="J595" s="469"/>
      <c r="K595" s="583"/>
      <c r="L595" s="499"/>
    </row>
    <row r="596" spans="1:12" customFormat="1" ht="15.6" customHeight="1" x14ac:dyDescent="0.25">
      <c r="A596" s="565"/>
      <c r="B596" s="568"/>
      <c r="C596" s="455"/>
      <c r="D596" s="582"/>
      <c r="E596" s="448"/>
      <c r="F596" s="110" t="s">
        <v>8</v>
      </c>
      <c r="G596" s="240">
        <v>3000</v>
      </c>
      <c r="H596" s="241">
        <v>4000</v>
      </c>
      <c r="I596" s="312">
        <v>5000</v>
      </c>
      <c r="J596" s="242">
        <v>6000</v>
      </c>
      <c r="K596" s="583"/>
      <c r="L596" s="499"/>
    </row>
    <row r="597" spans="1:12" customFormat="1" ht="15.6" customHeight="1" x14ac:dyDescent="0.25">
      <c r="A597" s="565"/>
      <c r="B597" s="568"/>
      <c r="C597" s="455"/>
      <c r="D597" s="582"/>
      <c r="E597" s="448"/>
      <c r="F597" s="110" t="s">
        <v>817</v>
      </c>
      <c r="G597" s="243">
        <f>G595*114</f>
        <v>6840</v>
      </c>
      <c r="H597" s="244">
        <f>G595*128</f>
        <v>7680</v>
      </c>
      <c r="I597" s="313">
        <f>G595*143</f>
        <v>8580</v>
      </c>
      <c r="J597" s="245">
        <f>G595*148</f>
        <v>8880</v>
      </c>
      <c r="K597" s="583"/>
      <c r="L597" s="499"/>
    </row>
    <row r="598" spans="1:12" customFormat="1" ht="15.6" customHeight="1" x14ac:dyDescent="0.25">
      <c r="A598" s="565"/>
      <c r="B598" s="568"/>
      <c r="C598" s="455"/>
      <c r="D598" s="582"/>
      <c r="E598" s="448"/>
      <c r="F598" s="110" t="s">
        <v>1269</v>
      </c>
      <c r="G598" s="451">
        <v>0.98</v>
      </c>
      <c r="H598" s="451"/>
      <c r="I598" s="451"/>
      <c r="J598" s="451"/>
      <c r="K598" s="583"/>
      <c r="L598" s="499"/>
    </row>
    <row r="599" spans="1:12" customFormat="1" ht="15.6" customHeight="1" x14ac:dyDescent="0.25">
      <c r="A599" s="565"/>
      <c r="B599" s="568"/>
      <c r="C599" s="455"/>
      <c r="D599" s="582"/>
      <c r="E599" s="448"/>
      <c r="F599" s="93" t="s">
        <v>699</v>
      </c>
      <c r="G599" s="523" t="s">
        <v>700</v>
      </c>
      <c r="H599" s="523"/>
      <c r="I599" s="523"/>
      <c r="J599" s="523"/>
      <c r="K599" s="583"/>
      <c r="L599" s="499"/>
    </row>
    <row r="600" spans="1:12" customFormat="1" ht="15.6" customHeight="1" x14ac:dyDescent="0.25">
      <c r="A600" s="565"/>
      <c r="B600" s="568"/>
      <c r="C600" s="455"/>
      <c r="D600" s="582"/>
      <c r="E600" s="448"/>
      <c r="F600" s="93" t="s">
        <v>1181</v>
      </c>
      <c r="G600" s="462" t="s">
        <v>1179</v>
      </c>
      <c r="H600" s="463"/>
      <c r="I600" s="463"/>
      <c r="J600" s="464"/>
      <c r="K600" s="583"/>
      <c r="L600" s="499"/>
    </row>
    <row r="601" spans="1:12" customFormat="1" ht="15.6" customHeight="1" x14ac:dyDescent="0.25">
      <c r="A601" s="565"/>
      <c r="B601" s="568"/>
      <c r="C601" s="455"/>
      <c r="D601" s="582"/>
      <c r="E601" s="448"/>
      <c r="F601" s="110" t="s">
        <v>83</v>
      </c>
      <c r="G601" s="522">
        <v>67</v>
      </c>
      <c r="H601" s="522"/>
      <c r="I601" s="522"/>
      <c r="J601" s="522"/>
      <c r="K601" s="583"/>
      <c r="L601" s="499"/>
    </row>
    <row r="602" spans="1:12" customFormat="1" ht="15.6" customHeight="1" x14ac:dyDescent="0.25">
      <c r="A602" s="565"/>
      <c r="B602" s="568"/>
      <c r="C602" s="455"/>
      <c r="D602" s="582"/>
      <c r="E602" s="448"/>
      <c r="F602" s="112" t="s">
        <v>396</v>
      </c>
      <c r="G602" s="523" t="s">
        <v>908</v>
      </c>
      <c r="H602" s="523"/>
      <c r="I602" s="523"/>
      <c r="J602" s="523"/>
      <c r="K602" s="583"/>
      <c r="L602" s="499"/>
    </row>
    <row r="603" spans="1:12" customFormat="1" ht="15.6" customHeight="1" x14ac:dyDescent="0.25">
      <c r="A603" s="565"/>
      <c r="B603" s="568"/>
      <c r="C603" s="455"/>
      <c r="D603" s="582"/>
      <c r="E603" s="448"/>
      <c r="F603" s="110" t="s">
        <v>3</v>
      </c>
      <c r="G603" s="522" t="s">
        <v>12</v>
      </c>
      <c r="H603" s="522"/>
      <c r="I603" s="522"/>
      <c r="J603" s="522"/>
      <c r="K603" s="583"/>
      <c r="L603" s="499"/>
    </row>
    <row r="604" spans="1:12" customFormat="1" ht="15.6" customHeight="1" x14ac:dyDescent="0.25">
      <c r="A604" s="565"/>
      <c r="B604" s="568"/>
      <c r="C604" s="455"/>
      <c r="D604" s="582"/>
      <c r="E604" s="448"/>
      <c r="F604" s="93" t="s">
        <v>379</v>
      </c>
      <c r="G604" s="523" t="s">
        <v>380</v>
      </c>
      <c r="H604" s="523"/>
      <c r="I604" s="523"/>
      <c r="J604" s="523"/>
      <c r="K604" s="583"/>
      <c r="L604" s="499"/>
    </row>
    <row r="605" spans="1:12" customFormat="1" ht="15.6" customHeight="1" x14ac:dyDescent="0.25">
      <c r="A605" s="565"/>
      <c r="B605" s="568"/>
      <c r="C605" s="455"/>
      <c r="D605" s="582"/>
      <c r="E605" s="448"/>
      <c r="F605" s="93" t="s">
        <v>701</v>
      </c>
      <c r="G605" s="523">
        <v>100000</v>
      </c>
      <c r="H605" s="523"/>
      <c r="I605" s="523"/>
      <c r="J605" s="523"/>
      <c r="K605" s="583"/>
      <c r="L605" s="499"/>
    </row>
    <row r="606" spans="1:12" customFormat="1" ht="15.6" customHeight="1" x14ac:dyDescent="0.25">
      <c r="A606" s="565"/>
      <c r="B606" s="568"/>
      <c r="C606" s="455"/>
      <c r="D606" s="582"/>
      <c r="E606" s="448"/>
      <c r="F606" s="93" t="s">
        <v>257</v>
      </c>
      <c r="G606" s="523" t="s">
        <v>391</v>
      </c>
      <c r="H606" s="523"/>
      <c r="I606" s="523"/>
      <c r="J606" s="523"/>
      <c r="K606" s="583"/>
      <c r="L606" s="499"/>
    </row>
    <row r="607" spans="1:12" customFormat="1" ht="15.6" customHeight="1" x14ac:dyDescent="0.25">
      <c r="A607" s="565"/>
      <c r="B607" s="568"/>
      <c r="C607" s="455"/>
      <c r="D607" s="582"/>
      <c r="E607" s="448"/>
      <c r="F607" s="93" t="s">
        <v>376</v>
      </c>
      <c r="G607" s="523" t="s">
        <v>557</v>
      </c>
      <c r="H607" s="523"/>
      <c r="I607" s="523"/>
      <c r="J607" s="523"/>
      <c r="K607" s="583"/>
      <c r="L607" s="499"/>
    </row>
    <row r="608" spans="1:12" customFormat="1" ht="15.6" customHeight="1" x14ac:dyDescent="0.25">
      <c r="A608" s="565"/>
      <c r="B608" s="568"/>
      <c r="C608" s="455"/>
      <c r="D608" s="582"/>
      <c r="E608" s="448"/>
      <c r="F608" s="93" t="s">
        <v>702</v>
      </c>
      <c r="G608" s="523" t="s">
        <v>703</v>
      </c>
      <c r="H608" s="523"/>
      <c r="I608" s="523"/>
      <c r="J608" s="523"/>
      <c r="K608" s="583"/>
      <c r="L608" s="499"/>
    </row>
    <row r="609" spans="1:12" customFormat="1" ht="15.6" customHeight="1" x14ac:dyDescent="0.25">
      <c r="A609" s="565"/>
      <c r="B609" s="568"/>
      <c r="C609" s="455"/>
      <c r="D609" s="582"/>
      <c r="E609" s="448"/>
      <c r="F609" s="93" t="s">
        <v>381</v>
      </c>
      <c r="G609" s="523" t="s">
        <v>382</v>
      </c>
      <c r="H609" s="523"/>
      <c r="I609" s="523"/>
      <c r="J609" s="523"/>
      <c r="K609" s="583"/>
      <c r="L609" s="500"/>
    </row>
    <row r="610" spans="1:12" customFormat="1" ht="15.6" customHeight="1" x14ac:dyDescent="0.25">
      <c r="A610" s="565"/>
      <c r="B610" s="568"/>
      <c r="C610" s="455"/>
      <c r="D610" s="582"/>
      <c r="E610" s="448"/>
      <c r="F610" s="94" t="s">
        <v>358</v>
      </c>
      <c r="G610" s="523" t="s">
        <v>900</v>
      </c>
      <c r="H610" s="523"/>
      <c r="I610" s="523"/>
      <c r="J610" s="523"/>
      <c r="K610" s="584">
        <v>5</v>
      </c>
      <c r="L610" s="443">
        <v>10185</v>
      </c>
    </row>
    <row r="611" spans="1:12" customFormat="1" ht="15.6" customHeight="1" x14ac:dyDescent="0.25">
      <c r="A611" s="565"/>
      <c r="B611" s="568"/>
      <c r="C611" s="455"/>
      <c r="D611" s="582"/>
      <c r="E611" s="448"/>
      <c r="F611" s="93" t="s">
        <v>383</v>
      </c>
      <c r="G611" s="523" t="s">
        <v>384</v>
      </c>
      <c r="H611" s="523"/>
      <c r="I611" s="523"/>
      <c r="J611" s="523"/>
      <c r="K611" s="585"/>
      <c r="L611" s="444" t="e">
        <f>#REF!-#REF!*10%</f>
        <v>#REF!</v>
      </c>
    </row>
    <row r="612" spans="1:12" customFormat="1" ht="15.6" customHeight="1" x14ac:dyDescent="0.25">
      <c r="A612" s="565"/>
      <c r="B612" s="568"/>
      <c r="C612" s="455"/>
      <c r="D612" s="582"/>
      <c r="E612" s="448"/>
      <c r="F612" s="93" t="s">
        <v>385</v>
      </c>
      <c r="G612" s="523" t="s">
        <v>386</v>
      </c>
      <c r="H612" s="523"/>
      <c r="I612" s="523"/>
      <c r="J612" s="523"/>
      <c r="K612" s="585"/>
      <c r="L612" s="444" t="e">
        <f>#REF!-#REF!*10%</f>
        <v>#REF!</v>
      </c>
    </row>
    <row r="613" spans="1:12" customFormat="1" ht="15.6" customHeight="1" x14ac:dyDescent="0.25">
      <c r="A613" s="565"/>
      <c r="B613" s="568"/>
      <c r="C613" s="455"/>
      <c r="D613" s="582"/>
      <c r="E613" s="448"/>
      <c r="F613" s="93" t="s">
        <v>389</v>
      </c>
      <c r="G613" s="523" t="s">
        <v>390</v>
      </c>
      <c r="H613" s="523"/>
      <c r="I613" s="523"/>
      <c r="J613" s="523"/>
      <c r="K613" s="585"/>
      <c r="L613" s="444" t="e">
        <f>#REF!-#REF!*10%</f>
        <v>#REF!</v>
      </c>
    </row>
    <row r="614" spans="1:12" customFormat="1" ht="15.6" customHeight="1" x14ac:dyDescent="0.25">
      <c r="A614" s="565"/>
      <c r="B614" s="568"/>
      <c r="C614" s="455"/>
      <c r="D614" s="582"/>
      <c r="E614" s="448"/>
      <c r="F614" s="93" t="s">
        <v>704</v>
      </c>
      <c r="G614" s="523" t="s">
        <v>705</v>
      </c>
      <c r="H614" s="523"/>
      <c r="I614" s="523"/>
      <c r="J614" s="523"/>
      <c r="K614" s="585"/>
      <c r="L614" s="444" t="e">
        <f>#REF!-#REF!*10%</f>
        <v>#REF!</v>
      </c>
    </row>
    <row r="615" spans="1:12" customFormat="1" ht="15.6" customHeight="1" x14ac:dyDescent="0.25">
      <c r="A615" s="565"/>
      <c r="B615" s="568"/>
      <c r="C615" s="455"/>
      <c r="D615" s="582"/>
      <c r="E615" s="448"/>
      <c r="F615" s="93" t="s">
        <v>706</v>
      </c>
      <c r="G615" s="523" t="s">
        <v>390</v>
      </c>
      <c r="H615" s="523"/>
      <c r="I615" s="523"/>
      <c r="J615" s="523"/>
      <c r="K615" s="585"/>
      <c r="L615" s="444" t="e">
        <f>#REF!-#REF!*10%</f>
        <v>#REF!</v>
      </c>
    </row>
    <row r="616" spans="1:12" customFormat="1" ht="15.6" customHeight="1" x14ac:dyDescent="0.25">
      <c r="A616" s="565"/>
      <c r="B616" s="568"/>
      <c r="C616" s="455"/>
      <c r="D616" s="582"/>
      <c r="E616" s="448"/>
      <c r="F616" s="93" t="s">
        <v>1271</v>
      </c>
      <c r="G616" s="523" t="s">
        <v>390</v>
      </c>
      <c r="H616" s="523"/>
      <c r="I616" s="523"/>
      <c r="J616" s="523"/>
      <c r="K616" s="585"/>
      <c r="L616" s="444" t="e">
        <f>#REF!-#REF!*10%</f>
        <v>#REF!</v>
      </c>
    </row>
    <row r="617" spans="1:12" customFormat="1" ht="15.6" customHeight="1" x14ac:dyDescent="0.25">
      <c r="A617" s="565"/>
      <c r="B617" s="568"/>
      <c r="C617" s="455"/>
      <c r="D617" s="582"/>
      <c r="E617" s="448"/>
      <c r="F617" s="93" t="s">
        <v>707</v>
      </c>
      <c r="G617" s="523" t="s">
        <v>1270</v>
      </c>
      <c r="H617" s="523"/>
      <c r="I617" s="523"/>
      <c r="J617" s="523"/>
      <c r="K617" s="585"/>
      <c r="L617" s="444" t="e">
        <f>#REF!-#REF!*10%</f>
        <v>#REF!</v>
      </c>
    </row>
    <row r="618" spans="1:12" customFormat="1" ht="15.6" customHeight="1" x14ac:dyDescent="0.25">
      <c r="A618" s="565"/>
      <c r="B618" s="568"/>
      <c r="C618" s="455"/>
      <c r="D618" s="582"/>
      <c r="E618" s="448"/>
      <c r="F618" s="93" t="s">
        <v>708</v>
      </c>
      <c r="G618" s="523" t="s">
        <v>390</v>
      </c>
      <c r="H618" s="523"/>
      <c r="I618" s="523"/>
      <c r="J618" s="523"/>
      <c r="K618" s="585"/>
      <c r="L618" s="444" t="e">
        <f>#REF!-#REF!*10%</f>
        <v>#REF!</v>
      </c>
    </row>
    <row r="619" spans="1:12" customFormat="1" ht="15.6" customHeight="1" x14ac:dyDescent="0.25">
      <c r="A619" s="565"/>
      <c r="B619" s="568"/>
      <c r="C619" s="455"/>
      <c r="D619" s="582"/>
      <c r="E619" s="448"/>
      <c r="F619" s="93" t="s">
        <v>377</v>
      </c>
      <c r="G619" s="523" t="s">
        <v>387</v>
      </c>
      <c r="H619" s="523"/>
      <c r="I619" s="523"/>
      <c r="J619" s="523"/>
      <c r="K619" s="585"/>
      <c r="L619" s="444" t="e">
        <f>#REF!-#REF!*10%</f>
        <v>#REF!</v>
      </c>
    </row>
    <row r="620" spans="1:12" customFormat="1" ht="15.6" customHeight="1" x14ac:dyDescent="0.25">
      <c r="A620" s="565"/>
      <c r="B620" s="568"/>
      <c r="C620" s="455"/>
      <c r="D620" s="582"/>
      <c r="E620" s="448"/>
      <c r="F620" s="93" t="s">
        <v>388</v>
      </c>
      <c r="G620" s="523" t="s">
        <v>393</v>
      </c>
      <c r="H620" s="523"/>
      <c r="I620" s="523"/>
      <c r="J620" s="523"/>
      <c r="K620" s="585"/>
      <c r="L620" s="444" t="e">
        <f>#REF!-#REF!*10%</f>
        <v>#REF!</v>
      </c>
    </row>
    <row r="621" spans="1:12" customFormat="1" ht="15.6" customHeight="1" x14ac:dyDescent="0.25">
      <c r="A621" s="565"/>
      <c r="B621" s="568"/>
      <c r="C621" s="455"/>
      <c r="D621" s="582"/>
      <c r="E621" s="448"/>
      <c r="F621" s="93" t="s">
        <v>562</v>
      </c>
      <c r="G621" s="523" t="s">
        <v>1024</v>
      </c>
      <c r="H621" s="523"/>
      <c r="I621" s="523"/>
      <c r="J621" s="523"/>
      <c r="K621" s="585"/>
      <c r="L621" s="444" t="e">
        <f>#REF!-#REF!*10%</f>
        <v>#REF!</v>
      </c>
    </row>
    <row r="622" spans="1:12" customFormat="1" ht="15.6" customHeight="1" x14ac:dyDescent="0.25">
      <c r="A622" s="565"/>
      <c r="B622" s="568"/>
      <c r="C622" s="455"/>
      <c r="D622" s="582"/>
      <c r="E622" s="448"/>
      <c r="F622" s="93" t="s">
        <v>570</v>
      </c>
      <c r="G622" s="523" t="s">
        <v>613</v>
      </c>
      <c r="H622" s="523"/>
      <c r="I622" s="523"/>
      <c r="J622" s="523"/>
      <c r="K622" s="585"/>
      <c r="L622" s="444" t="e">
        <f>#REF!-#REF!*10%</f>
        <v>#REF!</v>
      </c>
    </row>
    <row r="623" spans="1:12" customFormat="1" ht="15.6" customHeight="1" x14ac:dyDescent="0.25">
      <c r="A623" s="565"/>
      <c r="B623" s="568"/>
      <c r="C623" s="455"/>
      <c r="D623" s="582"/>
      <c r="E623" s="448"/>
      <c r="F623" s="111" t="s">
        <v>84</v>
      </c>
      <c r="G623" s="525">
        <v>1.8</v>
      </c>
      <c r="H623" s="525"/>
      <c r="I623" s="525"/>
      <c r="J623" s="525"/>
      <c r="K623" s="585"/>
      <c r="L623" s="444" t="e">
        <f>#REF!-#REF!*10%</f>
        <v>#REF!</v>
      </c>
    </row>
    <row r="624" spans="1:12" customFormat="1" ht="15.6" customHeight="1" x14ac:dyDescent="0.25">
      <c r="A624" s="565"/>
      <c r="B624" s="569"/>
      <c r="C624" s="455"/>
      <c r="D624" s="582"/>
      <c r="E624" s="448"/>
      <c r="F624" s="136" t="s">
        <v>1016</v>
      </c>
      <c r="G624" s="454">
        <v>5</v>
      </c>
      <c r="H624" s="454"/>
      <c r="I624" s="454"/>
      <c r="J624" s="454"/>
      <c r="K624" s="585"/>
      <c r="L624" s="444" t="e">
        <f>#REF!-#REF!*10%</f>
        <v>#REF!</v>
      </c>
    </row>
    <row r="625" spans="1:12" customFormat="1" ht="15.6" customHeight="1" x14ac:dyDescent="0.25">
      <c r="A625" s="564">
        <v>4</v>
      </c>
      <c r="B625" s="567"/>
      <c r="C625" s="455" t="s">
        <v>468</v>
      </c>
      <c r="D625" s="582"/>
      <c r="E625" s="448"/>
      <c r="F625" s="110" t="s">
        <v>81</v>
      </c>
      <c r="G625" s="522" t="s">
        <v>10</v>
      </c>
      <c r="H625" s="522"/>
      <c r="I625" s="522"/>
      <c r="J625" s="522"/>
      <c r="K625" s="539">
        <v>3</v>
      </c>
      <c r="L625" s="498">
        <v>12555</v>
      </c>
    </row>
    <row r="626" spans="1:12" customFormat="1" ht="15.6" customHeight="1" x14ac:dyDescent="0.25">
      <c r="A626" s="565"/>
      <c r="B626" s="568"/>
      <c r="C626" s="455"/>
      <c r="D626" s="582"/>
      <c r="E626" s="448"/>
      <c r="F626" s="110" t="s">
        <v>80</v>
      </c>
      <c r="G626" s="469">
        <v>70</v>
      </c>
      <c r="H626" s="469"/>
      <c r="I626" s="469"/>
      <c r="J626" s="469"/>
      <c r="K626" s="583"/>
      <c r="L626" s="499"/>
    </row>
    <row r="627" spans="1:12" customFormat="1" ht="15.6" customHeight="1" x14ac:dyDescent="0.25">
      <c r="A627" s="565"/>
      <c r="B627" s="568"/>
      <c r="C627" s="455"/>
      <c r="D627" s="582"/>
      <c r="E627" s="448"/>
      <c r="F627" s="110" t="s">
        <v>8</v>
      </c>
      <c r="G627" s="240">
        <v>3000</v>
      </c>
      <c r="H627" s="241">
        <v>4000</v>
      </c>
      <c r="I627" s="312">
        <v>5000</v>
      </c>
      <c r="J627" s="242">
        <v>6000</v>
      </c>
      <c r="K627" s="583"/>
      <c r="L627" s="499"/>
    </row>
    <row r="628" spans="1:12" customFormat="1" ht="15.6" customHeight="1" x14ac:dyDescent="0.25">
      <c r="A628" s="565"/>
      <c r="B628" s="568"/>
      <c r="C628" s="455"/>
      <c r="D628" s="582"/>
      <c r="E628" s="448"/>
      <c r="F628" s="110" t="s">
        <v>817</v>
      </c>
      <c r="G628" s="243">
        <f>G626*114</f>
        <v>7980</v>
      </c>
      <c r="H628" s="244">
        <f>G626*128</f>
        <v>8960</v>
      </c>
      <c r="I628" s="313">
        <f>G626*143</f>
        <v>10010</v>
      </c>
      <c r="J628" s="245">
        <f>G626*148</f>
        <v>10360</v>
      </c>
      <c r="K628" s="583"/>
      <c r="L628" s="499"/>
    </row>
    <row r="629" spans="1:12" customFormat="1" ht="15.6" customHeight="1" x14ac:dyDescent="0.25">
      <c r="A629" s="565"/>
      <c r="B629" s="568"/>
      <c r="C629" s="455"/>
      <c r="D629" s="582"/>
      <c r="E629" s="448"/>
      <c r="F629" s="110" t="s">
        <v>1269</v>
      </c>
      <c r="G629" s="451">
        <v>0.98</v>
      </c>
      <c r="H629" s="451"/>
      <c r="I629" s="451"/>
      <c r="J629" s="451"/>
      <c r="K629" s="583"/>
      <c r="L629" s="499"/>
    </row>
    <row r="630" spans="1:12" customFormat="1" ht="15.6" customHeight="1" x14ac:dyDescent="0.25">
      <c r="A630" s="565"/>
      <c r="B630" s="568"/>
      <c r="C630" s="455"/>
      <c r="D630" s="582"/>
      <c r="E630" s="448"/>
      <c r="F630" s="93" t="s">
        <v>699</v>
      </c>
      <c r="G630" s="523" t="s">
        <v>700</v>
      </c>
      <c r="H630" s="523"/>
      <c r="I630" s="523"/>
      <c r="J630" s="523"/>
      <c r="K630" s="583"/>
      <c r="L630" s="499"/>
    </row>
    <row r="631" spans="1:12" customFormat="1" ht="15.6" customHeight="1" x14ac:dyDescent="0.25">
      <c r="A631" s="565"/>
      <c r="B631" s="568"/>
      <c r="C631" s="455"/>
      <c r="D631" s="582"/>
      <c r="E631" s="448"/>
      <c r="F631" s="93" t="s">
        <v>1181</v>
      </c>
      <c r="G631" s="462" t="s">
        <v>1179</v>
      </c>
      <c r="H631" s="463"/>
      <c r="I631" s="463"/>
      <c r="J631" s="464"/>
      <c r="K631" s="583"/>
      <c r="L631" s="499"/>
    </row>
    <row r="632" spans="1:12" customFormat="1" ht="15.6" customHeight="1" x14ac:dyDescent="0.25">
      <c r="A632" s="565"/>
      <c r="B632" s="568"/>
      <c r="C632" s="455"/>
      <c r="D632" s="582"/>
      <c r="E632" s="448"/>
      <c r="F632" s="110" t="s">
        <v>83</v>
      </c>
      <c r="G632" s="522">
        <v>67</v>
      </c>
      <c r="H632" s="522"/>
      <c r="I632" s="522"/>
      <c r="J632" s="522"/>
      <c r="K632" s="583"/>
      <c r="L632" s="499"/>
    </row>
    <row r="633" spans="1:12" customFormat="1" ht="15.6" customHeight="1" x14ac:dyDescent="0.25">
      <c r="A633" s="565"/>
      <c r="B633" s="568"/>
      <c r="C633" s="455"/>
      <c r="D633" s="582"/>
      <c r="E633" s="448"/>
      <c r="F633" s="112" t="s">
        <v>396</v>
      </c>
      <c r="G633" s="523" t="s">
        <v>908</v>
      </c>
      <c r="H633" s="523"/>
      <c r="I633" s="523"/>
      <c r="J633" s="523"/>
      <c r="K633" s="583"/>
      <c r="L633" s="499"/>
    </row>
    <row r="634" spans="1:12" customFormat="1" ht="15.6" customHeight="1" x14ac:dyDescent="0.25">
      <c r="A634" s="565"/>
      <c r="B634" s="568"/>
      <c r="C634" s="455"/>
      <c r="D634" s="582"/>
      <c r="E634" s="448"/>
      <c r="F634" s="110" t="s">
        <v>3</v>
      </c>
      <c r="G634" s="522" t="s">
        <v>13</v>
      </c>
      <c r="H634" s="522"/>
      <c r="I634" s="522"/>
      <c r="J634" s="522"/>
      <c r="K634" s="583"/>
      <c r="L634" s="499"/>
    </row>
    <row r="635" spans="1:12" customFormat="1" ht="15.6" customHeight="1" x14ac:dyDescent="0.25">
      <c r="A635" s="565"/>
      <c r="B635" s="568"/>
      <c r="C635" s="455"/>
      <c r="D635" s="582"/>
      <c r="E635" s="448"/>
      <c r="F635" s="93" t="s">
        <v>379</v>
      </c>
      <c r="G635" s="523" t="s">
        <v>380</v>
      </c>
      <c r="H635" s="523"/>
      <c r="I635" s="523"/>
      <c r="J635" s="523"/>
      <c r="K635" s="583"/>
      <c r="L635" s="499"/>
    </row>
    <row r="636" spans="1:12" customFormat="1" ht="15.6" customHeight="1" x14ac:dyDescent="0.25">
      <c r="A636" s="565"/>
      <c r="B636" s="568"/>
      <c r="C636" s="455"/>
      <c r="D636" s="582"/>
      <c r="E636" s="448"/>
      <c r="F636" s="93" t="s">
        <v>701</v>
      </c>
      <c r="G636" s="523">
        <v>100000</v>
      </c>
      <c r="H636" s="523"/>
      <c r="I636" s="523"/>
      <c r="J636" s="523"/>
      <c r="K636" s="583"/>
      <c r="L636" s="499"/>
    </row>
    <row r="637" spans="1:12" customFormat="1" ht="15.6" customHeight="1" x14ac:dyDescent="0.25">
      <c r="A637" s="565"/>
      <c r="B637" s="568"/>
      <c r="C637" s="455"/>
      <c r="D637" s="582"/>
      <c r="E637" s="448"/>
      <c r="F637" s="93" t="s">
        <v>257</v>
      </c>
      <c r="G637" s="523" t="s">
        <v>391</v>
      </c>
      <c r="H637" s="523"/>
      <c r="I637" s="523"/>
      <c r="J637" s="523"/>
      <c r="K637" s="583"/>
      <c r="L637" s="499"/>
    </row>
    <row r="638" spans="1:12" customFormat="1" ht="15.6" customHeight="1" x14ac:dyDescent="0.25">
      <c r="A638" s="565"/>
      <c r="B638" s="568"/>
      <c r="C638" s="455"/>
      <c r="D638" s="582"/>
      <c r="E638" s="448"/>
      <c r="F638" s="93" t="s">
        <v>376</v>
      </c>
      <c r="G638" s="523" t="s">
        <v>557</v>
      </c>
      <c r="H638" s="523"/>
      <c r="I638" s="523"/>
      <c r="J638" s="523"/>
      <c r="K638" s="583"/>
      <c r="L638" s="499"/>
    </row>
    <row r="639" spans="1:12" customFormat="1" ht="15.6" customHeight="1" x14ac:dyDescent="0.25">
      <c r="A639" s="565"/>
      <c r="B639" s="568"/>
      <c r="C639" s="455"/>
      <c r="D639" s="582"/>
      <c r="E639" s="448"/>
      <c r="F639" s="93" t="s">
        <v>702</v>
      </c>
      <c r="G639" s="523" t="s">
        <v>703</v>
      </c>
      <c r="H639" s="523"/>
      <c r="I639" s="523"/>
      <c r="J639" s="523"/>
      <c r="K639" s="583"/>
      <c r="L639" s="499"/>
    </row>
    <row r="640" spans="1:12" customFormat="1" ht="15.6" customHeight="1" x14ac:dyDescent="0.25">
      <c r="A640" s="565"/>
      <c r="B640" s="568"/>
      <c r="C640" s="455"/>
      <c r="D640" s="582"/>
      <c r="E640" s="448"/>
      <c r="F640" s="93" t="s">
        <v>381</v>
      </c>
      <c r="G640" s="523" t="s">
        <v>382</v>
      </c>
      <c r="H640" s="523"/>
      <c r="I640" s="523"/>
      <c r="J640" s="523"/>
      <c r="K640" s="583"/>
      <c r="L640" s="500"/>
    </row>
    <row r="641" spans="1:12" customFormat="1" ht="15.6" customHeight="1" x14ac:dyDescent="0.25">
      <c r="A641" s="565"/>
      <c r="B641" s="568"/>
      <c r="C641" s="455"/>
      <c r="D641" s="582"/>
      <c r="E641" s="448"/>
      <c r="F641" s="94" t="s">
        <v>358</v>
      </c>
      <c r="G641" s="523" t="s">
        <v>900</v>
      </c>
      <c r="H641" s="523"/>
      <c r="I641" s="523"/>
      <c r="J641" s="523"/>
      <c r="K641" s="584">
        <v>5</v>
      </c>
      <c r="L641" s="443">
        <v>13434</v>
      </c>
    </row>
    <row r="642" spans="1:12" customFormat="1" ht="15.6" customHeight="1" x14ac:dyDescent="0.25">
      <c r="A642" s="565"/>
      <c r="B642" s="568"/>
      <c r="C642" s="455"/>
      <c r="D642" s="582"/>
      <c r="E642" s="448"/>
      <c r="F642" s="93" t="s">
        <v>383</v>
      </c>
      <c r="G642" s="523" t="s">
        <v>384</v>
      </c>
      <c r="H642" s="523"/>
      <c r="I642" s="523"/>
      <c r="J642" s="523"/>
      <c r="K642" s="585"/>
      <c r="L642" s="444" t="e">
        <f>#REF!-#REF!*10%</f>
        <v>#REF!</v>
      </c>
    </row>
    <row r="643" spans="1:12" customFormat="1" ht="15.6" customHeight="1" x14ac:dyDescent="0.25">
      <c r="A643" s="565"/>
      <c r="B643" s="568"/>
      <c r="C643" s="455"/>
      <c r="D643" s="582"/>
      <c r="E643" s="448"/>
      <c r="F643" s="93" t="s">
        <v>385</v>
      </c>
      <c r="G643" s="523" t="s">
        <v>386</v>
      </c>
      <c r="H643" s="523"/>
      <c r="I643" s="523"/>
      <c r="J643" s="523"/>
      <c r="K643" s="585"/>
      <c r="L643" s="444" t="e">
        <f>#REF!-#REF!*10%</f>
        <v>#REF!</v>
      </c>
    </row>
    <row r="644" spans="1:12" customFormat="1" ht="15.6" customHeight="1" x14ac:dyDescent="0.25">
      <c r="A644" s="565"/>
      <c r="B644" s="568"/>
      <c r="C644" s="455"/>
      <c r="D644" s="582"/>
      <c r="E644" s="448"/>
      <c r="F644" s="93" t="s">
        <v>389</v>
      </c>
      <c r="G644" s="523" t="s">
        <v>390</v>
      </c>
      <c r="H644" s="523"/>
      <c r="I644" s="523"/>
      <c r="J644" s="523"/>
      <c r="K644" s="585"/>
      <c r="L644" s="444" t="e">
        <f>#REF!-#REF!*10%</f>
        <v>#REF!</v>
      </c>
    </row>
    <row r="645" spans="1:12" customFormat="1" ht="15.6" customHeight="1" x14ac:dyDescent="0.25">
      <c r="A645" s="565"/>
      <c r="B645" s="568"/>
      <c r="C645" s="455"/>
      <c r="D645" s="582"/>
      <c r="E645" s="448"/>
      <c r="F645" s="93" t="s">
        <v>704</v>
      </c>
      <c r="G645" s="523" t="s">
        <v>705</v>
      </c>
      <c r="H645" s="523"/>
      <c r="I645" s="523"/>
      <c r="J645" s="523"/>
      <c r="K645" s="585"/>
      <c r="L645" s="444" t="e">
        <f>#REF!-#REF!*10%</f>
        <v>#REF!</v>
      </c>
    </row>
    <row r="646" spans="1:12" customFormat="1" ht="15.6" customHeight="1" x14ac:dyDescent="0.25">
      <c r="A646" s="565"/>
      <c r="B646" s="568"/>
      <c r="C646" s="455"/>
      <c r="D646" s="582"/>
      <c r="E646" s="448"/>
      <c r="F646" s="93" t="s">
        <v>706</v>
      </c>
      <c r="G646" s="523" t="s">
        <v>390</v>
      </c>
      <c r="H646" s="523"/>
      <c r="I646" s="523"/>
      <c r="J646" s="523"/>
      <c r="K646" s="585"/>
      <c r="L646" s="444" t="e">
        <f>#REF!-#REF!*10%</f>
        <v>#REF!</v>
      </c>
    </row>
    <row r="647" spans="1:12" customFormat="1" ht="15.6" customHeight="1" x14ac:dyDescent="0.25">
      <c r="A647" s="565"/>
      <c r="B647" s="568"/>
      <c r="C647" s="455"/>
      <c r="D647" s="582"/>
      <c r="E647" s="448"/>
      <c r="F647" s="93" t="s">
        <v>1271</v>
      </c>
      <c r="G647" s="523" t="s">
        <v>390</v>
      </c>
      <c r="H647" s="523"/>
      <c r="I647" s="523"/>
      <c r="J647" s="523"/>
      <c r="K647" s="585"/>
      <c r="L647" s="444" t="e">
        <f>#REF!-#REF!*10%</f>
        <v>#REF!</v>
      </c>
    </row>
    <row r="648" spans="1:12" customFormat="1" ht="15.6" customHeight="1" x14ac:dyDescent="0.25">
      <c r="A648" s="565"/>
      <c r="B648" s="568"/>
      <c r="C648" s="455"/>
      <c r="D648" s="582"/>
      <c r="E648" s="448"/>
      <c r="F648" s="93" t="s">
        <v>707</v>
      </c>
      <c r="G648" s="523" t="s">
        <v>1270</v>
      </c>
      <c r="H648" s="523"/>
      <c r="I648" s="523"/>
      <c r="J648" s="523"/>
      <c r="K648" s="585"/>
      <c r="L648" s="444" t="e">
        <f>#REF!-#REF!*10%</f>
        <v>#REF!</v>
      </c>
    </row>
    <row r="649" spans="1:12" customFormat="1" ht="15.6" customHeight="1" x14ac:dyDescent="0.25">
      <c r="A649" s="565"/>
      <c r="B649" s="568"/>
      <c r="C649" s="455"/>
      <c r="D649" s="582"/>
      <c r="E649" s="448"/>
      <c r="F649" s="93" t="s">
        <v>708</v>
      </c>
      <c r="G649" s="523" t="s">
        <v>390</v>
      </c>
      <c r="H649" s="523"/>
      <c r="I649" s="523"/>
      <c r="J649" s="523"/>
      <c r="K649" s="585"/>
      <c r="L649" s="444" t="e">
        <f>#REF!-#REF!*10%</f>
        <v>#REF!</v>
      </c>
    </row>
    <row r="650" spans="1:12" customFormat="1" ht="15.6" customHeight="1" x14ac:dyDescent="0.25">
      <c r="A650" s="565"/>
      <c r="B650" s="568"/>
      <c r="C650" s="455"/>
      <c r="D650" s="582"/>
      <c r="E650" s="448"/>
      <c r="F650" s="93" t="s">
        <v>377</v>
      </c>
      <c r="G650" s="523" t="s">
        <v>387</v>
      </c>
      <c r="H650" s="523"/>
      <c r="I650" s="523"/>
      <c r="J650" s="523"/>
      <c r="K650" s="585"/>
      <c r="L650" s="444" t="e">
        <f>#REF!-#REF!*10%</f>
        <v>#REF!</v>
      </c>
    </row>
    <row r="651" spans="1:12" customFormat="1" ht="15.6" customHeight="1" x14ac:dyDescent="0.25">
      <c r="A651" s="565"/>
      <c r="B651" s="568"/>
      <c r="C651" s="455"/>
      <c r="D651" s="582"/>
      <c r="E651" s="448"/>
      <c r="F651" s="93" t="s">
        <v>388</v>
      </c>
      <c r="G651" s="523" t="s">
        <v>393</v>
      </c>
      <c r="H651" s="523"/>
      <c r="I651" s="523"/>
      <c r="J651" s="523"/>
      <c r="K651" s="585"/>
      <c r="L651" s="444" t="e">
        <f>#REF!-#REF!*10%</f>
        <v>#REF!</v>
      </c>
    </row>
    <row r="652" spans="1:12" customFormat="1" ht="15.6" customHeight="1" x14ac:dyDescent="0.25">
      <c r="A652" s="565"/>
      <c r="B652" s="568"/>
      <c r="C652" s="455"/>
      <c r="D652" s="582"/>
      <c r="E652" s="448"/>
      <c r="F652" s="93" t="s">
        <v>562</v>
      </c>
      <c r="G652" s="523" t="s">
        <v>1024</v>
      </c>
      <c r="H652" s="523"/>
      <c r="I652" s="523"/>
      <c r="J652" s="523"/>
      <c r="K652" s="585"/>
      <c r="L652" s="444" t="e">
        <f>#REF!-#REF!*10%</f>
        <v>#REF!</v>
      </c>
    </row>
    <row r="653" spans="1:12" customFormat="1" ht="15.6" customHeight="1" x14ac:dyDescent="0.25">
      <c r="A653" s="565"/>
      <c r="B653" s="568"/>
      <c r="C653" s="455"/>
      <c r="D653" s="582"/>
      <c r="E653" s="448"/>
      <c r="F653" s="93" t="s">
        <v>570</v>
      </c>
      <c r="G653" s="523" t="s">
        <v>613</v>
      </c>
      <c r="H653" s="523"/>
      <c r="I653" s="523"/>
      <c r="J653" s="523"/>
      <c r="K653" s="585"/>
      <c r="L653" s="444" t="e">
        <f>#REF!-#REF!*10%</f>
        <v>#REF!</v>
      </c>
    </row>
    <row r="654" spans="1:12" customFormat="1" ht="15.6" customHeight="1" x14ac:dyDescent="0.25">
      <c r="A654" s="565"/>
      <c r="B654" s="568"/>
      <c r="C654" s="455"/>
      <c r="D654" s="582"/>
      <c r="E654" s="448"/>
      <c r="F654" s="111" t="s">
        <v>84</v>
      </c>
      <c r="G654" s="525">
        <v>2.5</v>
      </c>
      <c r="H654" s="525"/>
      <c r="I654" s="525"/>
      <c r="J654" s="525"/>
      <c r="K654" s="585"/>
      <c r="L654" s="444" t="e">
        <f>#REF!-#REF!*10%</f>
        <v>#REF!</v>
      </c>
    </row>
    <row r="655" spans="1:12" customFormat="1" ht="15.6" customHeight="1" x14ac:dyDescent="0.25">
      <c r="A655" s="565"/>
      <c r="B655" s="569"/>
      <c r="C655" s="455"/>
      <c r="D655" s="582"/>
      <c r="E655" s="448"/>
      <c r="F655" s="136" t="s">
        <v>1016</v>
      </c>
      <c r="G655" s="454">
        <v>5</v>
      </c>
      <c r="H655" s="454"/>
      <c r="I655" s="454"/>
      <c r="J655" s="454"/>
      <c r="K655" s="585"/>
      <c r="L655" s="444" t="e">
        <f>#REF!-#REF!*10%</f>
        <v>#REF!</v>
      </c>
    </row>
    <row r="656" spans="1:12" customFormat="1" ht="15.6" customHeight="1" x14ac:dyDescent="0.25">
      <c r="A656" s="564">
        <v>5</v>
      </c>
      <c r="B656" s="567"/>
      <c r="C656" s="455" t="s">
        <v>469</v>
      </c>
      <c r="D656" s="582"/>
      <c r="E656" s="448"/>
      <c r="F656" s="110" t="s">
        <v>81</v>
      </c>
      <c r="G656" s="522" t="s">
        <v>10</v>
      </c>
      <c r="H656" s="522"/>
      <c r="I656" s="522"/>
      <c r="J656" s="522"/>
      <c r="K656" s="539">
        <v>3</v>
      </c>
      <c r="L656" s="498">
        <v>13669</v>
      </c>
    </row>
    <row r="657" spans="1:12" customFormat="1" ht="15.6" customHeight="1" x14ac:dyDescent="0.25">
      <c r="A657" s="565"/>
      <c r="B657" s="568"/>
      <c r="C657" s="455"/>
      <c r="D657" s="582"/>
      <c r="E657" s="448"/>
      <c r="F657" s="110" t="s">
        <v>80</v>
      </c>
      <c r="G657" s="469">
        <v>89</v>
      </c>
      <c r="H657" s="469"/>
      <c r="I657" s="469"/>
      <c r="J657" s="469"/>
      <c r="K657" s="583"/>
      <c r="L657" s="499"/>
    </row>
    <row r="658" spans="1:12" customFormat="1" ht="15.6" customHeight="1" x14ac:dyDescent="0.25">
      <c r="A658" s="565"/>
      <c r="B658" s="568"/>
      <c r="C658" s="455"/>
      <c r="D658" s="582"/>
      <c r="E658" s="448"/>
      <c r="F658" s="110" t="s">
        <v>8</v>
      </c>
      <c r="G658" s="240">
        <v>3000</v>
      </c>
      <c r="H658" s="241">
        <v>4000</v>
      </c>
      <c r="I658" s="312">
        <v>5000</v>
      </c>
      <c r="J658" s="242">
        <v>6000</v>
      </c>
      <c r="K658" s="583"/>
      <c r="L658" s="499"/>
    </row>
    <row r="659" spans="1:12" customFormat="1" ht="15.6" customHeight="1" x14ac:dyDescent="0.25">
      <c r="A659" s="565"/>
      <c r="B659" s="568"/>
      <c r="C659" s="455"/>
      <c r="D659" s="582"/>
      <c r="E659" s="448"/>
      <c r="F659" s="110" t="s">
        <v>817</v>
      </c>
      <c r="G659" s="243">
        <f>G657*114</f>
        <v>10146</v>
      </c>
      <c r="H659" s="244">
        <f>G657*128</f>
        <v>11392</v>
      </c>
      <c r="I659" s="313">
        <f>G657*143</f>
        <v>12727</v>
      </c>
      <c r="J659" s="245">
        <f>G657*148</f>
        <v>13172</v>
      </c>
      <c r="K659" s="583"/>
      <c r="L659" s="499"/>
    </row>
    <row r="660" spans="1:12" customFormat="1" ht="15.6" customHeight="1" x14ac:dyDescent="0.25">
      <c r="A660" s="565"/>
      <c r="B660" s="568"/>
      <c r="C660" s="455"/>
      <c r="D660" s="582"/>
      <c r="E660" s="448"/>
      <c r="F660" s="110" t="s">
        <v>1269</v>
      </c>
      <c r="G660" s="451">
        <v>0.98</v>
      </c>
      <c r="H660" s="451"/>
      <c r="I660" s="451"/>
      <c r="J660" s="451"/>
      <c r="K660" s="583"/>
      <c r="L660" s="499"/>
    </row>
    <row r="661" spans="1:12" customFormat="1" ht="15.6" customHeight="1" x14ac:dyDescent="0.25">
      <c r="A661" s="565"/>
      <c r="B661" s="568"/>
      <c r="C661" s="455"/>
      <c r="D661" s="582"/>
      <c r="E661" s="448"/>
      <c r="F661" s="93" t="s">
        <v>699</v>
      </c>
      <c r="G661" s="523" t="s">
        <v>700</v>
      </c>
      <c r="H661" s="523"/>
      <c r="I661" s="523"/>
      <c r="J661" s="523"/>
      <c r="K661" s="583"/>
      <c r="L661" s="499"/>
    </row>
    <row r="662" spans="1:12" customFormat="1" ht="15.6" customHeight="1" x14ac:dyDescent="0.25">
      <c r="A662" s="565"/>
      <c r="B662" s="568"/>
      <c r="C662" s="455"/>
      <c r="D662" s="582"/>
      <c r="E662" s="448"/>
      <c r="F662" s="93" t="s">
        <v>1181</v>
      </c>
      <c r="G662" s="462" t="s">
        <v>1179</v>
      </c>
      <c r="H662" s="463"/>
      <c r="I662" s="463"/>
      <c r="J662" s="464"/>
      <c r="K662" s="583"/>
      <c r="L662" s="499"/>
    </row>
    <row r="663" spans="1:12" customFormat="1" ht="15.6" customHeight="1" x14ac:dyDescent="0.25">
      <c r="A663" s="565"/>
      <c r="B663" s="568"/>
      <c r="C663" s="455"/>
      <c r="D663" s="582"/>
      <c r="E663" s="448"/>
      <c r="F663" s="110" t="s">
        <v>83</v>
      </c>
      <c r="G663" s="522">
        <v>67</v>
      </c>
      <c r="H663" s="522"/>
      <c r="I663" s="522"/>
      <c r="J663" s="522"/>
      <c r="K663" s="583"/>
      <c r="L663" s="499"/>
    </row>
    <row r="664" spans="1:12" customFormat="1" ht="15.6" customHeight="1" x14ac:dyDescent="0.25">
      <c r="A664" s="565"/>
      <c r="B664" s="568"/>
      <c r="C664" s="455"/>
      <c r="D664" s="582"/>
      <c r="E664" s="448"/>
      <c r="F664" s="112" t="s">
        <v>396</v>
      </c>
      <c r="G664" s="523" t="s">
        <v>908</v>
      </c>
      <c r="H664" s="523"/>
      <c r="I664" s="523"/>
      <c r="J664" s="523"/>
      <c r="K664" s="583"/>
      <c r="L664" s="499"/>
    </row>
    <row r="665" spans="1:12" customFormat="1" ht="15.6" customHeight="1" x14ac:dyDescent="0.25">
      <c r="A665" s="565"/>
      <c r="B665" s="568"/>
      <c r="C665" s="455"/>
      <c r="D665" s="582"/>
      <c r="E665" s="448"/>
      <c r="F665" s="110" t="s">
        <v>3</v>
      </c>
      <c r="G665" s="522" t="s">
        <v>11</v>
      </c>
      <c r="H665" s="522"/>
      <c r="I665" s="522"/>
      <c r="J665" s="522"/>
      <c r="K665" s="583"/>
      <c r="L665" s="499"/>
    </row>
    <row r="666" spans="1:12" customFormat="1" ht="15.6" customHeight="1" x14ac:dyDescent="0.25">
      <c r="A666" s="565"/>
      <c r="B666" s="568"/>
      <c r="C666" s="455"/>
      <c r="D666" s="582"/>
      <c r="E666" s="448"/>
      <c r="F666" s="93" t="s">
        <v>379</v>
      </c>
      <c r="G666" s="523" t="s">
        <v>380</v>
      </c>
      <c r="H666" s="523"/>
      <c r="I666" s="523"/>
      <c r="J666" s="523"/>
      <c r="K666" s="583"/>
      <c r="L666" s="499"/>
    </row>
    <row r="667" spans="1:12" customFormat="1" ht="15.6" customHeight="1" x14ac:dyDescent="0.25">
      <c r="A667" s="565"/>
      <c r="B667" s="568"/>
      <c r="C667" s="455"/>
      <c r="D667" s="582"/>
      <c r="E667" s="448"/>
      <c r="F667" s="93" t="s">
        <v>701</v>
      </c>
      <c r="G667" s="523">
        <v>100000</v>
      </c>
      <c r="H667" s="523"/>
      <c r="I667" s="523"/>
      <c r="J667" s="523"/>
      <c r="K667" s="583"/>
      <c r="L667" s="499"/>
    </row>
    <row r="668" spans="1:12" customFormat="1" ht="15.6" customHeight="1" x14ac:dyDescent="0.25">
      <c r="A668" s="565"/>
      <c r="B668" s="568"/>
      <c r="C668" s="455"/>
      <c r="D668" s="582"/>
      <c r="E668" s="448"/>
      <c r="F668" s="93" t="s">
        <v>257</v>
      </c>
      <c r="G668" s="523" t="s">
        <v>391</v>
      </c>
      <c r="H668" s="523"/>
      <c r="I668" s="523"/>
      <c r="J668" s="523"/>
      <c r="K668" s="583"/>
      <c r="L668" s="499"/>
    </row>
    <row r="669" spans="1:12" customFormat="1" ht="15.6" customHeight="1" x14ac:dyDescent="0.25">
      <c r="A669" s="565"/>
      <c r="B669" s="568"/>
      <c r="C669" s="455"/>
      <c r="D669" s="582"/>
      <c r="E669" s="448"/>
      <c r="F669" s="93" t="s">
        <v>376</v>
      </c>
      <c r="G669" s="523" t="s">
        <v>557</v>
      </c>
      <c r="H669" s="523"/>
      <c r="I669" s="523"/>
      <c r="J669" s="523"/>
      <c r="K669" s="583"/>
      <c r="L669" s="499"/>
    </row>
    <row r="670" spans="1:12" customFormat="1" ht="15.6" customHeight="1" x14ac:dyDescent="0.25">
      <c r="A670" s="565"/>
      <c r="B670" s="568"/>
      <c r="C670" s="455"/>
      <c r="D670" s="582"/>
      <c r="E670" s="448"/>
      <c r="F670" s="93" t="s">
        <v>702</v>
      </c>
      <c r="G670" s="523" t="s">
        <v>703</v>
      </c>
      <c r="H670" s="523"/>
      <c r="I670" s="523"/>
      <c r="J670" s="523"/>
      <c r="K670" s="583"/>
      <c r="L670" s="499"/>
    </row>
    <row r="671" spans="1:12" customFormat="1" ht="15.6" customHeight="1" x14ac:dyDescent="0.25">
      <c r="A671" s="565"/>
      <c r="B671" s="568"/>
      <c r="C671" s="455"/>
      <c r="D671" s="582"/>
      <c r="E671" s="448"/>
      <c r="F671" s="93" t="s">
        <v>381</v>
      </c>
      <c r="G671" s="523" t="s">
        <v>382</v>
      </c>
      <c r="H671" s="523"/>
      <c r="I671" s="523"/>
      <c r="J671" s="523"/>
      <c r="K671" s="583"/>
      <c r="L671" s="500"/>
    </row>
    <row r="672" spans="1:12" customFormat="1" ht="15.6" customHeight="1" x14ac:dyDescent="0.25">
      <c r="A672" s="565"/>
      <c r="B672" s="568"/>
      <c r="C672" s="455"/>
      <c r="D672" s="582"/>
      <c r="E672" s="448"/>
      <c r="F672" s="94" t="s">
        <v>358</v>
      </c>
      <c r="G672" s="523" t="s">
        <v>900</v>
      </c>
      <c r="H672" s="523"/>
      <c r="I672" s="523"/>
      <c r="J672" s="523"/>
      <c r="K672" s="584">
        <v>5</v>
      </c>
      <c r="L672" s="443">
        <v>14626</v>
      </c>
    </row>
    <row r="673" spans="1:12" customFormat="1" ht="15.6" customHeight="1" x14ac:dyDescent="0.25">
      <c r="A673" s="565"/>
      <c r="B673" s="568"/>
      <c r="C673" s="455"/>
      <c r="D673" s="582"/>
      <c r="E673" s="448"/>
      <c r="F673" s="93" t="s">
        <v>383</v>
      </c>
      <c r="G673" s="523" t="s">
        <v>384</v>
      </c>
      <c r="H673" s="523"/>
      <c r="I673" s="523"/>
      <c r="J673" s="523"/>
      <c r="K673" s="585"/>
      <c r="L673" s="444" t="e">
        <f>#REF!-#REF!*10%</f>
        <v>#REF!</v>
      </c>
    </row>
    <row r="674" spans="1:12" customFormat="1" ht="15.6" customHeight="1" x14ac:dyDescent="0.25">
      <c r="A674" s="565"/>
      <c r="B674" s="568"/>
      <c r="C674" s="455"/>
      <c r="D674" s="582"/>
      <c r="E674" s="448"/>
      <c r="F674" s="93" t="s">
        <v>385</v>
      </c>
      <c r="G674" s="523" t="s">
        <v>386</v>
      </c>
      <c r="H674" s="523"/>
      <c r="I674" s="523"/>
      <c r="J674" s="523"/>
      <c r="K674" s="585"/>
      <c r="L674" s="444" t="e">
        <f>#REF!-#REF!*10%</f>
        <v>#REF!</v>
      </c>
    </row>
    <row r="675" spans="1:12" customFormat="1" ht="15.6" customHeight="1" x14ac:dyDescent="0.25">
      <c r="A675" s="565"/>
      <c r="B675" s="568"/>
      <c r="C675" s="455"/>
      <c r="D675" s="582"/>
      <c r="E675" s="448"/>
      <c r="F675" s="93" t="s">
        <v>389</v>
      </c>
      <c r="G675" s="523" t="s">
        <v>390</v>
      </c>
      <c r="H675" s="523"/>
      <c r="I675" s="523"/>
      <c r="J675" s="523"/>
      <c r="K675" s="585"/>
      <c r="L675" s="444" t="e">
        <f>#REF!-#REF!*10%</f>
        <v>#REF!</v>
      </c>
    </row>
    <row r="676" spans="1:12" customFormat="1" ht="15.6" customHeight="1" x14ac:dyDescent="0.25">
      <c r="A676" s="565"/>
      <c r="B676" s="568"/>
      <c r="C676" s="455"/>
      <c r="D676" s="582"/>
      <c r="E676" s="448"/>
      <c r="F676" s="93" t="s">
        <v>704</v>
      </c>
      <c r="G676" s="523" t="s">
        <v>705</v>
      </c>
      <c r="H676" s="523"/>
      <c r="I676" s="523"/>
      <c r="J676" s="523"/>
      <c r="K676" s="585"/>
      <c r="L676" s="444" t="e">
        <f>#REF!-#REF!*10%</f>
        <v>#REF!</v>
      </c>
    </row>
    <row r="677" spans="1:12" customFormat="1" ht="15.6" customHeight="1" x14ac:dyDescent="0.25">
      <c r="A677" s="565"/>
      <c r="B677" s="568"/>
      <c r="C677" s="455"/>
      <c r="D677" s="582"/>
      <c r="E677" s="448"/>
      <c r="F677" s="93" t="s">
        <v>706</v>
      </c>
      <c r="G677" s="523" t="s">
        <v>390</v>
      </c>
      <c r="H677" s="523"/>
      <c r="I677" s="523"/>
      <c r="J677" s="523"/>
      <c r="K677" s="585"/>
      <c r="L677" s="444" t="e">
        <f>#REF!-#REF!*10%</f>
        <v>#REF!</v>
      </c>
    </row>
    <row r="678" spans="1:12" customFormat="1" ht="15.6" customHeight="1" x14ac:dyDescent="0.25">
      <c r="A678" s="565"/>
      <c r="B678" s="568"/>
      <c r="C678" s="455"/>
      <c r="D678" s="582"/>
      <c r="E678" s="448"/>
      <c r="F678" s="93" t="s">
        <v>1271</v>
      </c>
      <c r="G678" s="523" t="s">
        <v>390</v>
      </c>
      <c r="H678" s="523"/>
      <c r="I678" s="523"/>
      <c r="J678" s="523"/>
      <c r="K678" s="585"/>
      <c r="L678" s="444" t="e">
        <f>#REF!-#REF!*10%</f>
        <v>#REF!</v>
      </c>
    </row>
    <row r="679" spans="1:12" customFormat="1" ht="15.6" customHeight="1" x14ac:dyDescent="0.25">
      <c r="A679" s="565"/>
      <c r="B679" s="568"/>
      <c r="C679" s="455"/>
      <c r="D679" s="582"/>
      <c r="E679" s="448"/>
      <c r="F679" s="93" t="s">
        <v>707</v>
      </c>
      <c r="G679" s="523" t="s">
        <v>1270</v>
      </c>
      <c r="H679" s="523"/>
      <c r="I679" s="523"/>
      <c r="J679" s="523"/>
      <c r="K679" s="585"/>
      <c r="L679" s="444" t="e">
        <f>#REF!-#REF!*10%</f>
        <v>#REF!</v>
      </c>
    </row>
    <row r="680" spans="1:12" customFormat="1" ht="15.6" customHeight="1" x14ac:dyDescent="0.25">
      <c r="A680" s="565"/>
      <c r="B680" s="568"/>
      <c r="C680" s="455"/>
      <c r="D680" s="582"/>
      <c r="E680" s="448"/>
      <c r="F680" s="93" t="s">
        <v>708</v>
      </c>
      <c r="G680" s="523" t="s">
        <v>390</v>
      </c>
      <c r="H680" s="523"/>
      <c r="I680" s="523"/>
      <c r="J680" s="523"/>
      <c r="K680" s="585"/>
      <c r="L680" s="444" t="e">
        <f>#REF!-#REF!*10%</f>
        <v>#REF!</v>
      </c>
    </row>
    <row r="681" spans="1:12" customFormat="1" ht="15.6" customHeight="1" x14ac:dyDescent="0.25">
      <c r="A681" s="565"/>
      <c r="B681" s="568"/>
      <c r="C681" s="455"/>
      <c r="D681" s="582"/>
      <c r="E681" s="448"/>
      <c r="F681" s="93" t="s">
        <v>377</v>
      </c>
      <c r="G681" s="523" t="s">
        <v>387</v>
      </c>
      <c r="H681" s="523"/>
      <c r="I681" s="523"/>
      <c r="J681" s="523"/>
      <c r="K681" s="585"/>
      <c r="L681" s="444" t="e">
        <f>#REF!-#REF!*10%</f>
        <v>#REF!</v>
      </c>
    </row>
    <row r="682" spans="1:12" customFormat="1" ht="15.6" customHeight="1" x14ac:dyDescent="0.25">
      <c r="A682" s="565"/>
      <c r="B682" s="568"/>
      <c r="C682" s="455"/>
      <c r="D682" s="582"/>
      <c r="E682" s="448"/>
      <c r="F682" s="93" t="s">
        <v>388</v>
      </c>
      <c r="G682" s="523" t="s">
        <v>393</v>
      </c>
      <c r="H682" s="523"/>
      <c r="I682" s="523"/>
      <c r="J682" s="523"/>
      <c r="K682" s="585"/>
      <c r="L682" s="444" t="e">
        <f>#REF!-#REF!*10%</f>
        <v>#REF!</v>
      </c>
    </row>
    <row r="683" spans="1:12" customFormat="1" ht="15.6" customHeight="1" x14ac:dyDescent="0.25">
      <c r="A683" s="565"/>
      <c r="B683" s="568"/>
      <c r="C683" s="455"/>
      <c r="D683" s="582"/>
      <c r="E683" s="448"/>
      <c r="F683" s="93" t="s">
        <v>562</v>
      </c>
      <c r="G683" s="523" t="s">
        <v>1024</v>
      </c>
      <c r="H683" s="523"/>
      <c r="I683" s="523"/>
      <c r="J683" s="523"/>
      <c r="K683" s="585"/>
      <c r="L683" s="444" t="e">
        <f>#REF!-#REF!*10%</f>
        <v>#REF!</v>
      </c>
    </row>
    <row r="684" spans="1:12" customFormat="1" ht="15.6" customHeight="1" x14ac:dyDescent="0.25">
      <c r="A684" s="565"/>
      <c r="B684" s="568"/>
      <c r="C684" s="455"/>
      <c r="D684" s="582"/>
      <c r="E684" s="448"/>
      <c r="F684" s="93" t="s">
        <v>570</v>
      </c>
      <c r="G684" s="523" t="s">
        <v>613</v>
      </c>
      <c r="H684" s="523"/>
      <c r="I684" s="523"/>
      <c r="J684" s="523"/>
      <c r="K684" s="585"/>
      <c r="L684" s="444" t="e">
        <f>#REF!-#REF!*10%</f>
        <v>#REF!</v>
      </c>
    </row>
    <row r="685" spans="1:12" customFormat="1" ht="15.6" customHeight="1" x14ac:dyDescent="0.25">
      <c r="A685" s="565"/>
      <c r="B685" s="568"/>
      <c r="C685" s="455"/>
      <c r="D685" s="582"/>
      <c r="E685" s="448"/>
      <c r="F685" s="111" t="s">
        <v>84</v>
      </c>
      <c r="G685" s="525">
        <v>2.8</v>
      </c>
      <c r="H685" s="525"/>
      <c r="I685" s="525"/>
      <c r="J685" s="525"/>
      <c r="K685" s="585"/>
      <c r="L685" s="444" t="e">
        <f>#REF!-#REF!*10%</f>
        <v>#REF!</v>
      </c>
    </row>
    <row r="686" spans="1:12" customFormat="1" ht="15.6" customHeight="1" x14ac:dyDescent="0.25">
      <c r="A686" s="565"/>
      <c r="B686" s="569"/>
      <c r="C686" s="455"/>
      <c r="D686" s="582"/>
      <c r="E686" s="448"/>
      <c r="F686" s="136" t="s">
        <v>1016</v>
      </c>
      <c r="G686" s="454">
        <v>5</v>
      </c>
      <c r="H686" s="454"/>
      <c r="I686" s="454"/>
      <c r="J686" s="454"/>
      <c r="K686" s="585"/>
      <c r="L686" s="444" t="e">
        <f>#REF!-#REF!*10%</f>
        <v>#REF!</v>
      </c>
    </row>
    <row r="687" spans="1:12" customFormat="1" ht="15.6" customHeight="1" x14ac:dyDescent="0.25">
      <c r="A687" s="564">
        <v>6</v>
      </c>
      <c r="B687" s="567"/>
      <c r="C687" s="455" t="s">
        <v>470</v>
      </c>
      <c r="D687" s="582"/>
      <c r="E687" s="448"/>
      <c r="F687" s="110" t="s">
        <v>81</v>
      </c>
      <c r="G687" s="522" t="s">
        <v>10</v>
      </c>
      <c r="H687" s="522"/>
      <c r="I687" s="522"/>
      <c r="J687" s="522"/>
      <c r="K687" s="539">
        <v>3</v>
      </c>
      <c r="L687" s="498">
        <v>15390</v>
      </c>
    </row>
    <row r="688" spans="1:12" customFormat="1" ht="15.6" customHeight="1" x14ac:dyDescent="0.25">
      <c r="A688" s="565"/>
      <c r="B688" s="568"/>
      <c r="C688" s="455"/>
      <c r="D688" s="582"/>
      <c r="E688" s="448"/>
      <c r="F688" s="110" t="s">
        <v>80</v>
      </c>
      <c r="G688" s="469">
        <v>104</v>
      </c>
      <c r="H688" s="469"/>
      <c r="I688" s="469"/>
      <c r="J688" s="469"/>
      <c r="K688" s="583"/>
      <c r="L688" s="499"/>
    </row>
    <row r="689" spans="1:12" customFormat="1" ht="15.6" customHeight="1" x14ac:dyDescent="0.25">
      <c r="A689" s="565"/>
      <c r="B689" s="568"/>
      <c r="C689" s="455"/>
      <c r="D689" s="582"/>
      <c r="E689" s="448"/>
      <c r="F689" s="110" t="s">
        <v>8</v>
      </c>
      <c r="G689" s="240">
        <v>3000</v>
      </c>
      <c r="H689" s="241">
        <v>4000</v>
      </c>
      <c r="I689" s="312">
        <v>5000</v>
      </c>
      <c r="J689" s="242">
        <v>6000</v>
      </c>
      <c r="K689" s="583"/>
      <c r="L689" s="499"/>
    </row>
    <row r="690" spans="1:12" customFormat="1" ht="15.6" customHeight="1" x14ac:dyDescent="0.25">
      <c r="A690" s="565"/>
      <c r="B690" s="568"/>
      <c r="C690" s="455"/>
      <c r="D690" s="582"/>
      <c r="E690" s="448"/>
      <c r="F690" s="110" t="s">
        <v>817</v>
      </c>
      <c r="G690" s="243">
        <f>G688*114</f>
        <v>11856</v>
      </c>
      <c r="H690" s="244">
        <f>G688*128</f>
        <v>13312</v>
      </c>
      <c r="I690" s="313">
        <f>G688*143</f>
        <v>14872</v>
      </c>
      <c r="J690" s="245">
        <f>G688*148</f>
        <v>15392</v>
      </c>
      <c r="K690" s="583"/>
      <c r="L690" s="499"/>
    </row>
    <row r="691" spans="1:12" customFormat="1" ht="15.6" customHeight="1" x14ac:dyDescent="0.25">
      <c r="A691" s="565"/>
      <c r="B691" s="568"/>
      <c r="C691" s="455"/>
      <c r="D691" s="582"/>
      <c r="E691" s="448"/>
      <c r="F691" s="110" t="s">
        <v>1269</v>
      </c>
      <c r="G691" s="451">
        <v>0.98</v>
      </c>
      <c r="H691" s="451"/>
      <c r="I691" s="451"/>
      <c r="J691" s="451"/>
      <c r="K691" s="583"/>
      <c r="L691" s="499"/>
    </row>
    <row r="692" spans="1:12" customFormat="1" ht="15.6" customHeight="1" x14ac:dyDescent="0.25">
      <c r="A692" s="565"/>
      <c r="B692" s="568"/>
      <c r="C692" s="455"/>
      <c r="D692" s="582"/>
      <c r="E692" s="448"/>
      <c r="F692" s="93" t="s">
        <v>699</v>
      </c>
      <c r="G692" s="523" t="s">
        <v>700</v>
      </c>
      <c r="H692" s="523"/>
      <c r="I692" s="523"/>
      <c r="J692" s="523"/>
      <c r="K692" s="583"/>
      <c r="L692" s="499"/>
    </row>
    <row r="693" spans="1:12" customFormat="1" ht="15.6" customHeight="1" x14ac:dyDescent="0.25">
      <c r="A693" s="565"/>
      <c r="B693" s="568"/>
      <c r="C693" s="455"/>
      <c r="D693" s="582"/>
      <c r="E693" s="448"/>
      <c r="F693" s="93" t="s">
        <v>1181</v>
      </c>
      <c r="G693" s="462" t="s">
        <v>1179</v>
      </c>
      <c r="H693" s="463"/>
      <c r="I693" s="463"/>
      <c r="J693" s="464"/>
      <c r="K693" s="583"/>
      <c r="L693" s="499"/>
    </row>
    <row r="694" spans="1:12" customFormat="1" ht="15.6" customHeight="1" x14ac:dyDescent="0.25">
      <c r="A694" s="565"/>
      <c r="B694" s="568"/>
      <c r="C694" s="455"/>
      <c r="D694" s="582"/>
      <c r="E694" s="448"/>
      <c r="F694" s="110" t="s">
        <v>83</v>
      </c>
      <c r="G694" s="522">
        <v>67</v>
      </c>
      <c r="H694" s="522"/>
      <c r="I694" s="522"/>
      <c r="J694" s="522"/>
      <c r="K694" s="583"/>
      <c r="L694" s="499"/>
    </row>
    <row r="695" spans="1:12" customFormat="1" ht="15.6" customHeight="1" x14ac:dyDescent="0.25">
      <c r="A695" s="565"/>
      <c r="B695" s="568"/>
      <c r="C695" s="455"/>
      <c r="D695" s="582"/>
      <c r="E695" s="448"/>
      <c r="F695" s="112" t="s">
        <v>396</v>
      </c>
      <c r="G695" s="523" t="s">
        <v>908</v>
      </c>
      <c r="H695" s="523"/>
      <c r="I695" s="523"/>
      <c r="J695" s="523"/>
      <c r="K695" s="583"/>
      <c r="L695" s="499"/>
    </row>
    <row r="696" spans="1:12" customFormat="1" ht="15.6" customHeight="1" x14ac:dyDescent="0.25">
      <c r="A696" s="565"/>
      <c r="B696" s="568"/>
      <c r="C696" s="455"/>
      <c r="D696" s="582"/>
      <c r="E696" s="448"/>
      <c r="F696" s="110" t="s">
        <v>3</v>
      </c>
      <c r="G696" s="522" t="s">
        <v>14</v>
      </c>
      <c r="H696" s="522"/>
      <c r="I696" s="522"/>
      <c r="J696" s="522"/>
      <c r="K696" s="583"/>
      <c r="L696" s="499"/>
    </row>
    <row r="697" spans="1:12" customFormat="1" ht="15.6" customHeight="1" x14ac:dyDescent="0.25">
      <c r="A697" s="565"/>
      <c r="B697" s="568"/>
      <c r="C697" s="455"/>
      <c r="D697" s="582"/>
      <c r="E697" s="448"/>
      <c r="F697" s="93" t="s">
        <v>379</v>
      </c>
      <c r="G697" s="523" t="s">
        <v>380</v>
      </c>
      <c r="H697" s="523"/>
      <c r="I697" s="523"/>
      <c r="J697" s="523"/>
      <c r="K697" s="583"/>
      <c r="L697" s="499"/>
    </row>
    <row r="698" spans="1:12" customFormat="1" ht="15.6" customHeight="1" x14ac:dyDescent="0.25">
      <c r="A698" s="565"/>
      <c r="B698" s="568"/>
      <c r="C698" s="455"/>
      <c r="D698" s="582"/>
      <c r="E698" s="448"/>
      <c r="F698" s="93" t="s">
        <v>701</v>
      </c>
      <c r="G698" s="523">
        <v>100000</v>
      </c>
      <c r="H698" s="523"/>
      <c r="I698" s="523"/>
      <c r="J698" s="523"/>
      <c r="K698" s="583"/>
      <c r="L698" s="499"/>
    </row>
    <row r="699" spans="1:12" customFormat="1" ht="15.6" customHeight="1" x14ac:dyDescent="0.25">
      <c r="A699" s="565"/>
      <c r="B699" s="568"/>
      <c r="C699" s="455"/>
      <c r="D699" s="582"/>
      <c r="E699" s="448"/>
      <c r="F699" s="93" t="s">
        <v>257</v>
      </c>
      <c r="G699" s="523" t="s">
        <v>391</v>
      </c>
      <c r="H699" s="523"/>
      <c r="I699" s="523"/>
      <c r="J699" s="523"/>
      <c r="K699" s="583"/>
      <c r="L699" s="499"/>
    </row>
    <row r="700" spans="1:12" customFormat="1" ht="15.6" customHeight="1" x14ac:dyDescent="0.25">
      <c r="A700" s="565"/>
      <c r="B700" s="568"/>
      <c r="C700" s="455"/>
      <c r="D700" s="582"/>
      <c r="E700" s="448"/>
      <c r="F700" s="93" t="s">
        <v>376</v>
      </c>
      <c r="G700" s="523" t="s">
        <v>557</v>
      </c>
      <c r="H700" s="523"/>
      <c r="I700" s="523"/>
      <c r="J700" s="523"/>
      <c r="K700" s="583"/>
      <c r="L700" s="499"/>
    </row>
    <row r="701" spans="1:12" customFormat="1" ht="15.6" customHeight="1" x14ac:dyDescent="0.25">
      <c r="A701" s="565"/>
      <c r="B701" s="568"/>
      <c r="C701" s="455"/>
      <c r="D701" s="582"/>
      <c r="E701" s="448"/>
      <c r="F701" s="93" t="s">
        <v>702</v>
      </c>
      <c r="G701" s="523" t="s">
        <v>703</v>
      </c>
      <c r="H701" s="523"/>
      <c r="I701" s="523"/>
      <c r="J701" s="523"/>
      <c r="K701" s="583"/>
      <c r="L701" s="499"/>
    </row>
    <row r="702" spans="1:12" customFormat="1" ht="15.6" customHeight="1" x14ac:dyDescent="0.25">
      <c r="A702" s="565"/>
      <c r="B702" s="568"/>
      <c r="C702" s="455"/>
      <c r="D702" s="582"/>
      <c r="E702" s="448"/>
      <c r="F702" s="93" t="s">
        <v>381</v>
      </c>
      <c r="G702" s="523" t="s">
        <v>382</v>
      </c>
      <c r="H702" s="523"/>
      <c r="I702" s="523"/>
      <c r="J702" s="523"/>
      <c r="K702" s="583"/>
      <c r="L702" s="500"/>
    </row>
    <row r="703" spans="1:12" customFormat="1" ht="15.6" customHeight="1" x14ac:dyDescent="0.25">
      <c r="A703" s="565"/>
      <c r="B703" s="568"/>
      <c r="C703" s="455"/>
      <c r="D703" s="582"/>
      <c r="E703" s="448"/>
      <c r="F703" s="94" t="s">
        <v>358</v>
      </c>
      <c r="G703" s="523" t="s">
        <v>900</v>
      </c>
      <c r="H703" s="523"/>
      <c r="I703" s="523"/>
      <c r="J703" s="523"/>
      <c r="K703" s="584">
        <v>5</v>
      </c>
      <c r="L703" s="443">
        <v>16467</v>
      </c>
    </row>
    <row r="704" spans="1:12" customFormat="1" ht="15.6" customHeight="1" x14ac:dyDescent="0.25">
      <c r="A704" s="565"/>
      <c r="B704" s="568"/>
      <c r="C704" s="455"/>
      <c r="D704" s="582"/>
      <c r="E704" s="448"/>
      <c r="F704" s="93" t="s">
        <v>383</v>
      </c>
      <c r="G704" s="523" t="s">
        <v>384</v>
      </c>
      <c r="H704" s="523"/>
      <c r="I704" s="523"/>
      <c r="J704" s="523"/>
      <c r="K704" s="585"/>
      <c r="L704" s="444" t="e">
        <f>#REF!-#REF!*10%</f>
        <v>#REF!</v>
      </c>
    </row>
    <row r="705" spans="1:12" customFormat="1" ht="15.6" customHeight="1" x14ac:dyDescent="0.25">
      <c r="A705" s="565"/>
      <c r="B705" s="568"/>
      <c r="C705" s="455"/>
      <c r="D705" s="582"/>
      <c r="E705" s="448"/>
      <c r="F705" s="93" t="s">
        <v>385</v>
      </c>
      <c r="G705" s="523" t="s">
        <v>386</v>
      </c>
      <c r="H705" s="523"/>
      <c r="I705" s="523"/>
      <c r="J705" s="523"/>
      <c r="K705" s="585"/>
      <c r="L705" s="444" t="e">
        <f>#REF!-#REF!*10%</f>
        <v>#REF!</v>
      </c>
    </row>
    <row r="706" spans="1:12" customFormat="1" ht="15.6" customHeight="1" x14ac:dyDescent="0.25">
      <c r="A706" s="565"/>
      <c r="B706" s="568"/>
      <c r="C706" s="455"/>
      <c r="D706" s="582"/>
      <c r="E706" s="448"/>
      <c r="F706" s="93" t="s">
        <v>389</v>
      </c>
      <c r="G706" s="523" t="s">
        <v>390</v>
      </c>
      <c r="H706" s="523"/>
      <c r="I706" s="523"/>
      <c r="J706" s="523"/>
      <c r="K706" s="585"/>
      <c r="L706" s="444" t="e">
        <f>#REF!-#REF!*10%</f>
        <v>#REF!</v>
      </c>
    </row>
    <row r="707" spans="1:12" customFormat="1" ht="15.6" customHeight="1" x14ac:dyDescent="0.25">
      <c r="A707" s="565"/>
      <c r="B707" s="568"/>
      <c r="C707" s="455"/>
      <c r="D707" s="582"/>
      <c r="E707" s="448"/>
      <c r="F707" s="93" t="s">
        <v>704</v>
      </c>
      <c r="G707" s="523" t="s">
        <v>705</v>
      </c>
      <c r="H707" s="523"/>
      <c r="I707" s="523"/>
      <c r="J707" s="523"/>
      <c r="K707" s="585"/>
      <c r="L707" s="444" t="e">
        <f>#REF!-#REF!*10%</f>
        <v>#REF!</v>
      </c>
    </row>
    <row r="708" spans="1:12" customFormat="1" ht="15.6" customHeight="1" x14ac:dyDescent="0.25">
      <c r="A708" s="565"/>
      <c r="B708" s="568"/>
      <c r="C708" s="455"/>
      <c r="D708" s="582"/>
      <c r="E708" s="448"/>
      <c r="F708" s="93" t="s">
        <v>706</v>
      </c>
      <c r="G708" s="523" t="s">
        <v>390</v>
      </c>
      <c r="H708" s="523"/>
      <c r="I708" s="523"/>
      <c r="J708" s="523"/>
      <c r="K708" s="585"/>
      <c r="L708" s="444" t="e">
        <f>#REF!-#REF!*10%</f>
        <v>#REF!</v>
      </c>
    </row>
    <row r="709" spans="1:12" customFormat="1" ht="15.6" customHeight="1" x14ac:dyDescent="0.25">
      <c r="A709" s="565"/>
      <c r="B709" s="568"/>
      <c r="C709" s="455"/>
      <c r="D709" s="582"/>
      <c r="E709" s="448"/>
      <c r="F709" s="93" t="s">
        <v>1271</v>
      </c>
      <c r="G709" s="523" t="s">
        <v>390</v>
      </c>
      <c r="H709" s="523"/>
      <c r="I709" s="523"/>
      <c r="J709" s="523"/>
      <c r="K709" s="585"/>
      <c r="L709" s="444" t="e">
        <f>#REF!-#REF!*10%</f>
        <v>#REF!</v>
      </c>
    </row>
    <row r="710" spans="1:12" customFormat="1" ht="15.6" customHeight="1" x14ac:dyDescent="0.25">
      <c r="A710" s="565"/>
      <c r="B710" s="568"/>
      <c r="C710" s="455"/>
      <c r="D710" s="582"/>
      <c r="E710" s="448"/>
      <c r="F710" s="93" t="s">
        <v>707</v>
      </c>
      <c r="G710" s="523" t="s">
        <v>911</v>
      </c>
      <c r="H710" s="523"/>
      <c r="I710" s="523"/>
      <c r="J710" s="523"/>
      <c r="K710" s="585"/>
      <c r="L710" s="444" t="e">
        <f>#REF!-#REF!*10%</f>
        <v>#REF!</v>
      </c>
    </row>
    <row r="711" spans="1:12" customFormat="1" ht="15.6" customHeight="1" x14ac:dyDescent="0.25">
      <c r="A711" s="565"/>
      <c r="B711" s="568"/>
      <c r="C711" s="455"/>
      <c r="D711" s="582"/>
      <c r="E711" s="448"/>
      <c r="F711" s="93" t="s">
        <v>708</v>
      </c>
      <c r="G711" s="523" t="s">
        <v>390</v>
      </c>
      <c r="H711" s="523"/>
      <c r="I711" s="523"/>
      <c r="J711" s="523"/>
      <c r="K711" s="585"/>
      <c r="L711" s="444" t="e">
        <f>#REF!-#REF!*10%</f>
        <v>#REF!</v>
      </c>
    </row>
    <row r="712" spans="1:12" customFormat="1" ht="15.6" customHeight="1" x14ac:dyDescent="0.25">
      <c r="A712" s="565"/>
      <c r="B712" s="568"/>
      <c r="C712" s="455"/>
      <c r="D712" s="582"/>
      <c r="E712" s="448"/>
      <c r="F712" s="93" t="s">
        <v>377</v>
      </c>
      <c r="G712" s="523" t="s">
        <v>387</v>
      </c>
      <c r="H712" s="523"/>
      <c r="I712" s="523"/>
      <c r="J712" s="523"/>
      <c r="K712" s="585"/>
      <c r="L712" s="444" t="e">
        <f>#REF!-#REF!*10%</f>
        <v>#REF!</v>
      </c>
    </row>
    <row r="713" spans="1:12" customFormat="1" ht="15.6" customHeight="1" x14ac:dyDescent="0.25">
      <c r="A713" s="565"/>
      <c r="B713" s="568"/>
      <c r="C713" s="455"/>
      <c r="D713" s="582"/>
      <c r="E713" s="448"/>
      <c r="F713" s="93" t="s">
        <v>388</v>
      </c>
      <c r="G713" s="523" t="s">
        <v>393</v>
      </c>
      <c r="H713" s="523"/>
      <c r="I713" s="523"/>
      <c r="J713" s="523"/>
      <c r="K713" s="585"/>
      <c r="L713" s="444" t="e">
        <f>#REF!-#REF!*10%</f>
        <v>#REF!</v>
      </c>
    </row>
    <row r="714" spans="1:12" customFormat="1" ht="15.6" customHeight="1" x14ac:dyDescent="0.25">
      <c r="A714" s="565"/>
      <c r="B714" s="568"/>
      <c r="C714" s="455"/>
      <c r="D714" s="582"/>
      <c r="E714" s="448"/>
      <c r="F714" s="93" t="s">
        <v>562</v>
      </c>
      <c r="G714" s="523" t="s">
        <v>1024</v>
      </c>
      <c r="H714" s="523"/>
      <c r="I714" s="523"/>
      <c r="J714" s="523"/>
      <c r="K714" s="585"/>
      <c r="L714" s="444" t="e">
        <f>#REF!-#REF!*10%</f>
        <v>#REF!</v>
      </c>
    </row>
    <row r="715" spans="1:12" customFormat="1" ht="15.6" customHeight="1" x14ac:dyDescent="0.25">
      <c r="A715" s="565"/>
      <c r="B715" s="568"/>
      <c r="C715" s="455"/>
      <c r="D715" s="582"/>
      <c r="E715" s="448"/>
      <c r="F715" s="93" t="s">
        <v>570</v>
      </c>
      <c r="G715" s="523" t="s">
        <v>613</v>
      </c>
      <c r="H715" s="523"/>
      <c r="I715" s="523"/>
      <c r="J715" s="523"/>
      <c r="K715" s="585"/>
      <c r="L715" s="444" t="e">
        <f>#REF!-#REF!*10%</f>
        <v>#REF!</v>
      </c>
    </row>
    <row r="716" spans="1:12" customFormat="1" ht="15.6" customHeight="1" x14ac:dyDescent="0.25">
      <c r="A716" s="565"/>
      <c r="B716" s="568"/>
      <c r="C716" s="455"/>
      <c r="D716" s="582"/>
      <c r="E716" s="448"/>
      <c r="F716" s="111" t="s">
        <v>84</v>
      </c>
      <c r="G716" s="525">
        <v>3.4</v>
      </c>
      <c r="H716" s="525"/>
      <c r="I716" s="525"/>
      <c r="J716" s="525"/>
      <c r="K716" s="585"/>
      <c r="L716" s="444" t="e">
        <f>#REF!-#REF!*10%</f>
        <v>#REF!</v>
      </c>
    </row>
    <row r="717" spans="1:12" customFormat="1" ht="15.6" customHeight="1" x14ac:dyDescent="0.25">
      <c r="A717" s="565"/>
      <c r="B717" s="569"/>
      <c r="C717" s="455"/>
      <c r="D717" s="582"/>
      <c r="E717" s="448"/>
      <c r="F717" s="136" t="s">
        <v>1016</v>
      </c>
      <c r="G717" s="454">
        <v>5</v>
      </c>
      <c r="H717" s="454"/>
      <c r="I717" s="454"/>
      <c r="J717" s="454"/>
      <c r="K717" s="585"/>
      <c r="L717" s="444" t="e">
        <f>#REF!-#REF!*10%</f>
        <v>#REF!</v>
      </c>
    </row>
    <row r="718" spans="1:12" customFormat="1" ht="15.6" customHeight="1" x14ac:dyDescent="0.25">
      <c r="A718" s="564">
        <v>7</v>
      </c>
      <c r="B718" s="567"/>
      <c r="C718" s="455" t="s">
        <v>471</v>
      </c>
      <c r="D718" s="582"/>
      <c r="E718" s="448"/>
      <c r="F718" s="110" t="s">
        <v>81</v>
      </c>
      <c r="G718" s="522" t="s">
        <v>10</v>
      </c>
      <c r="H718" s="522"/>
      <c r="I718" s="522"/>
      <c r="J718" s="522"/>
      <c r="K718" s="539">
        <v>3</v>
      </c>
      <c r="L718" s="498">
        <v>16504</v>
      </c>
    </row>
    <row r="719" spans="1:12" customFormat="1" ht="15.6" customHeight="1" x14ac:dyDescent="0.25">
      <c r="A719" s="565"/>
      <c r="B719" s="568"/>
      <c r="C719" s="455"/>
      <c r="D719" s="582"/>
      <c r="E719" s="448"/>
      <c r="F719" s="110" t="s">
        <v>80</v>
      </c>
      <c r="G719" s="469">
        <v>119</v>
      </c>
      <c r="H719" s="469"/>
      <c r="I719" s="469"/>
      <c r="J719" s="469"/>
      <c r="K719" s="583"/>
      <c r="L719" s="499"/>
    </row>
    <row r="720" spans="1:12" customFormat="1" ht="15.6" customHeight="1" x14ac:dyDescent="0.25">
      <c r="A720" s="565"/>
      <c r="B720" s="568"/>
      <c r="C720" s="455"/>
      <c r="D720" s="582"/>
      <c r="E720" s="448"/>
      <c r="F720" s="110" t="s">
        <v>8</v>
      </c>
      <c r="G720" s="240">
        <v>3000</v>
      </c>
      <c r="H720" s="241">
        <v>4000</v>
      </c>
      <c r="I720" s="312">
        <v>5000</v>
      </c>
      <c r="J720" s="242">
        <v>6000</v>
      </c>
      <c r="K720" s="583"/>
      <c r="L720" s="499"/>
    </row>
    <row r="721" spans="1:12" customFormat="1" ht="15.6" customHeight="1" x14ac:dyDescent="0.25">
      <c r="A721" s="565"/>
      <c r="B721" s="568"/>
      <c r="C721" s="455"/>
      <c r="D721" s="582"/>
      <c r="E721" s="448"/>
      <c r="F721" s="110" t="s">
        <v>817</v>
      </c>
      <c r="G721" s="243">
        <f>G719*114</f>
        <v>13566</v>
      </c>
      <c r="H721" s="244">
        <f>G719*128</f>
        <v>15232</v>
      </c>
      <c r="I721" s="313">
        <f>G719*143</f>
        <v>17017</v>
      </c>
      <c r="J721" s="245">
        <f>G719*148</f>
        <v>17612</v>
      </c>
      <c r="K721" s="583"/>
      <c r="L721" s="499"/>
    </row>
    <row r="722" spans="1:12" customFormat="1" ht="15.6" customHeight="1" x14ac:dyDescent="0.25">
      <c r="A722" s="565"/>
      <c r="B722" s="568"/>
      <c r="C722" s="455"/>
      <c r="D722" s="582"/>
      <c r="E722" s="448"/>
      <c r="F722" s="110" t="s">
        <v>1269</v>
      </c>
      <c r="G722" s="451">
        <v>0.98</v>
      </c>
      <c r="H722" s="451"/>
      <c r="I722" s="451"/>
      <c r="J722" s="451"/>
      <c r="K722" s="583"/>
      <c r="L722" s="499"/>
    </row>
    <row r="723" spans="1:12" customFormat="1" ht="15.6" customHeight="1" x14ac:dyDescent="0.25">
      <c r="A723" s="565"/>
      <c r="B723" s="568"/>
      <c r="C723" s="455"/>
      <c r="D723" s="582"/>
      <c r="E723" s="448"/>
      <c r="F723" s="93" t="s">
        <v>699</v>
      </c>
      <c r="G723" s="523" t="s">
        <v>700</v>
      </c>
      <c r="H723" s="523"/>
      <c r="I723" s="523"/>
      <c r="J723" s="523"/>
      <c r="K723" s="583"/>
      <c r="L723" s="499"/>
    </row>
    <row r="724" spans="1:12" customFormat="1" ht="15.6" customHeight="1" x14ac:dyDescent="0.25">
      <c r="A724" s="565"/>
      <c r="B724" s="568"/>
      <c r="C724" s="455"/>
      <c r="D724" s="582"/>
      <c r="E724" s="448"/>
      <c r="F724" s="93" t="s">
        <v>1181</v>
      </c>
      <c r="G724" s="462" t="s">
        <v>1179</v>
      </c>
      <c r="H724" s="463"/>
      <c r="I724" s="463"/>
      <c r="J724" s="464"/>
      <c r="K724" s="583"/>
      <c r="L724" s="499"/>
    </row>
    <row r="725" spans="1:12" customFormat="1" ht="15.6" customHeight="1" x14ac:dyDescent="0.25">
      <c r="A725" s="565"/>
      <c r="B725" s="568"/>
      <c r="C725" s="455"/>
      <c r="D725" s="582"/>
      <c r="E725" s="448"/>
      <c r="F725" s="110" t="s">
        <v>83</v>
      </c>
      <c r="G725" s="522">
        <v>67</v>
      </c>
      <c r="H725" s="522"/>
      <c r="I725" s="522"/>
      <c r="J725" s="522"/>
      <c r="K725" s="583"/>
      <c r="L725" s="499"/>
    </row>
    <row r="726" spans="1:12" customFormat="1" ht="15.6" customHeight="1" x14ac:dyDescent="0.25">
      <c r="A726" s="565"/>
      <c r="B726" s="568"/>
      <c r="C726" s="455"/>
      <c r="D726" s="582"/>
      <c r="E726" s="448"/>
      <c r="F726" s="112" t="s">
        <v>396</v>
      </c>
      <c r="G726" s="523" t="s">
        <v>908</v>
      </c>
      <c r="H726" s="523"/>
      <c r="I726" s="523"/>
      <c r="J726" s="523"/>
      <c r="K726" s="583"/>
      <c r="L726" s="499"/>
    </row>
    <row r="727" spans="1:12" customFormat="1" ht="15.6" customHeight="1" x14ac:dyDescent="0.25">
      <c r="A727" s="565"/>
      <c r="B727" s="568"/>
      <c r="C727" s="455"/>
      <c r="D727" s="582"/>
      <c r="E727" s="448"/>
      <c r="F727" s="110" t="s">
        <v>3</v>
      </c>
      <c r="G727" s="522" t="s">
        <v>15</v>
      </c>
      <c r="H727" s="522"/>
      <c r="I727" s="522"/>
      <c r="J727" s="522"/>
      <c r="K727" s="583"/>
      <c r="L727" s="499"/>
    </row>
    <row r="728" spans="1:12" customFormat="1" ht="15.6" customHeight="1" x14ac:dyDescent="0.25">
      <c r="A728" s="565"/>
      <c r="B728" s="568"/>
      <c r="C728" s="455"/>
      <c r="D728" s="582"/>
      <c r="E728" s="448"/>
      <c r="F728" s="93" t="s">
        <v>379</v>
      </c>
      <c r="G728" s="523" t="s">
        <v>380</v>
      </c>
      <c r="H728" s="523"/>
      <c r="I728" s="523"/>
      <c r="J728" s="523"/>
      <c r="K728" s="583"/>
      <c r="L728" s="499"/>
    </row>
    <row r="729" spans="1:12" customFormat="1" ht="15.6" customHeight="1" x14ac:dyDescent="0.25">
      <c r="A729" s="565"/>
      <c r="B729" s="568"/>
      <c r="C729" s="455"/>
      <c r="D729" s="582"/>
      <c r="E729" s="448"/>
      <c r="F729" s="93" t="s">
        <v>701</v>
      </c>
      <c r="G729" s="523">
        <v>100000</v>
      </c>
      <c r="H729" s="523"/>
      <c r="I729" s="523"/>
      <c r="J729" s="523"/>
      <c r="K729" s="583"/>
      <c r="L729" s="499"/>
    </row>
    <row r="730" spans="1:12" customFormat="1" ht="15.6" customHeight="1" x14ac:dyDescent="0.25">
      <c r="A730" s="565"/>
      <c r="B730" s="568"/>
      <c r="C730" s="455"/>
      <c r="D730" s="582"/>
      <c r="E730" s="448"/>
      <c r="F730" s="93" t="s">
        <v>257</v>
      </c>
      <c r="G730" s="523" t="s">
        <v>391</v>
      </c>
      <c r="H730" s="523"/>
      <c r="I730" s="523"/>
      <c r="J730" s="523"/>
      <c r="K730" s="583"/>
      <c r="L730" s="499"/>
    </row>
    <row r="731" spans="1:12" customFormat="1" ht="15.6" customHeight="1" x14ac:dyDescent="0.25">
      <c r="A731" s="565"/>
      <c r="B731" s="568"/>
      <c r="C731" s="455"/>
      <c r="D731" s="582"/>
      <c r="E731" s="448"/>
      <c r="F731" s="93" t="s">
        <v>376</v>
      </c>
      <c r="G731" s="523" t="s">
        <v>557</v>
      </c>
      <c r="H731" s="523"/>
      <c r="I731" s="523"/>
      <c r="J731" s="523"/>
      <c r="K731" s="583"/>
      <c r="L731" s="499"/>
    </row>
    <row r="732" spans="1:12" customFormat="1" ht="15.6" customHeight="1" x14ac:dyDescent="0.25">
      <c r="A732" s="565"/>
      <c r="B732" s="568"/>
      <c r="C732" s="455"/>
      <c r="D732" s="582"/>
      <c r="E732" s="448"/>
      <c r="F732" s="93" t="s">
        <v>702</v>
      </c>
      <c r="G732" s="523" t="s">
        <v>703</v>
      </c>
      <c r="H732" s="523"/>
      <c r="I732" s="523"/>
      <c r="J732" s="523"/>
      <c r="K732" s="583"/>
      <c r="L732" s="499"/>
    </row>
    <row r="733" spans="1:12" customFormat="1" ht="15.6" customHeight="1" x14ac:dyDescent="0.25">
      <c r="A733" s="565"/>
      <c r="B733" s="568"/>
      <c r="C733" s="455"/>
      <c r="D733" s="582"/>
      <c r="E733" s="448"/>
      <c r="F733" s="93" t="s">
        <v>381</v>
      </c>
      <c r="G733" s="523" t="s">
        <v>382</v>
      </c>
      <c r="H733" s="523"/>
      <c r="I733" s="523"/>
      <c r="J733" s="523"/>
      <c r="K733" s="583"/>
      <c r="L733" s="500"/>
    </row>
    <row r="734" spans="1:12" customFormat="1" ht="15.6" customHeight="1" x14ac:dyDescent="0.25">
      <c r="A734" s="565"/>
      <c r="B734" s="568"/>
      <c r="C734" s="455"/>
      <c r="D734" s="582"/>
      <c r="E734" s="448"/>
      <c r="F734" s="94" t="s">
        <v>358</v>
      </c>
      <c r="G734" s="523" t="s">
        <v>900</v>
      </c>
      <c r="H734" s="523"/>
      <c r="I734" s="523"/>
      <c r="J734" s="523"/>
      <c r="K734" s="584">
        <v>5</v>
      </c>
      <c r="L734" s="443">
        <v>17659</v>
      </c>
    </row>
    <row r="735" spans="1:12" customFormat="1" ht="15.6" customHeight="1" x14ac:dyDescent="0.25">
      <c r="A735" s="565"/>
      <c r="B735" s="568"/>
      <c r="C735" s="455"/>
      <c r="D735" s="582"/>
      <c r="E735" s="448"/>
      <c r="F735" s="93" t="s">
        <v>383</v>
      </c>
      <c r="G735" s="523" t="s">
        <v>384</v>
      </c>
      <c r="H735" s="523"/>
      <c r="I735" s="523"/>
      <c r="J735" s="523"/>
      <c r="K735" s="585"/>
      <c r="L735" s="444" t="e">
        <f>#REF!-#REF!*10%</f>
        <v>#REF!</v>
      </c>
    </row>
    <row r="736" spans="1:12" customFormat="1" ht="15.6" customHeight="1" x14ac:dyDescent="0.25">
      <c r="A736" s="565"/>
      <c r="B736" s="568"/>
      <c r="C736" s="455"/>
      <c r="D736" s="582"/>
      <c r="E736" s="448"/>
      <c r="F736" s="93" t="s">
        <v>385</v>
      </c>
      <c r="G736" s="523" t="s">
        <v>386</v>
      </c>
      <c r="H736" s="523"/>
      <c r="I736" s="523"/>
      <c r="J736" s="523"/>
      <c r="K736" s="585"/>
      <c r="L736" s="444" t="e">
        <f>#REF!-#REF!*10%</f>
        <v>#REF!</v>
      </c>
    </row>
    <row r="737" spans="1:12" customFormat="1" ht="15.6" customHeight="1" x14ac:dyDescent="0.25">
      <c r="A737" s="565"/>
      <c r="B737" s="568"/>
      <c r="C737" s="455"/>
      <c r="D737" s="582"/>
      <c r="E737" s="448"/>
      <c r="F737" s="93" t="s">
        <v>389</v>
      </c>
      <c r="G737" s="523" t="s">
        <v>390</v>
      </c>
      <c r="H737" s="523"/>
      <c r="I737" s="523"/>
      <c r="J737" s="523"/>
      <c r="K737" s="585"/>
      <c r="L737" s="444" t="e">
        <f>#REF!-#REF!*10%</f>
        <v>#REF!</v>
      </c>
    </row>
    <row r="738" spans="1:12" customFormat="1" ht="15.6" customHeight="1" x14ac:dyDescent="0.25">
      <c r="A738" s="565"/>
      <c r="B738" s="568"/>
      <c r="C738" s="455"/>
      <c r="D738" s="582"/>
      <c r="E738" s="448"/>
      <c r="F738" s="93" t="s">
        <v>704</v>
      </c>
      <c r="G738" s="523" t="s">
        <v>705</v>
      </c>
      <c r="H738" s="523"/>
      <c r="I738" s="523"/>
      <c r="J738" s="523"/>
      <c r="K738" s="585"/>
      <c r="L738" s="444" t="e">
        <f>#REF!-#REF!*10%</f>
        <v>#REF!</v>
      </c>
    </row>
    <row r="739" spans="1:12" customFormat="1" ht="15.6" customHeight="1" x14ac:dyDescent="0.25">
      <c r="A739" s="565"/>
      <c r="B739" s="568"/>
      <c r="C739" s="455"/>
      <c r="D739" s="582"/>
      <c r="E739" s="448"/>
      <c r="F739" s="93" t="s">
        <v>706</v>
      </c>
      <c r="G739" s="523" t="s">
        <v>390</v>
      </c>
      <c r="H739" s="523"/>
      <c r="I739" s="523"/>
      <c r="J739" s="523"/>
      <c r="K739" s="585"/>
      <c r="L739" s="444" t="e">
        <f>#REF!-#REF!*10%</f>
        <v>#REF!</v>
      </c>
    </row>
    <row r="740" spans="1:12" customFormat="1" ht="15.6" customHeight="1" x14ac:dyDescent="0.25">
      <c r="A740" s="565"/>
      <c r="B740" s="568"/>
      <c r="C740" s="455"/>
      <c r="D740" s="582"/>
      <c r="E740" s="448"/>
      <c r="F740" s="93" t="s">
        <v>1271</v>
      </c>
      <c r="G740" s="523" t="s">
        <v>390</v>
      </c>
      <c r="H740" s="523"/>
      <c r="I740" s="523"/>
      <c r="J740" s="523"/>
      <c r="K740" s="585"/>
      <c r="L740" s="444" t="e">
        <f>#REF!-#REF!*10%</f>
        <v>#REF!</v>
      </c>
    </row>
    <row r="741" spans="1:12" customFormat="1" ht="15.6" customHeight="1" x14ac:dyDescent="0.25">
      <c r="A741" s="565"/>
      <c r="B741" s="568"/>
      <c r="C741" s="455"/>
      <c r="D741" s="582"/>
      <c r="E741" s="448"/>
      <c r="F741" s="93" t="s">
        <v>707</v>
      </c>
      <c r="G741" s="523" t="s">
        <v>911</v>
      </c>
      <c r="H741" s="523"/>
      <c r="I741" s="523"/>
      <c r="J741" s="523"/>
      <c r="K741" s="585"/>
      <c r="L741" s="444" t="e">
        <f>#REF!-#REF!*10%</f>
        <v>#REF!</v>
      </c>
    </row>
    <row r="742" spans="1:12" customFormat="1" ht="15.6" customHeight="1" x14ac:dyDescent="0.25">
      <c r="A742" s="565"/>
      <c r="B742" s="568"/>
      <c r="C742" s="455"/>
      <c r="D742" s="582"/>
      <c r="E742" s="448"/>
      <c r="F742" s="93" t="s">
        <v>708</v>
      </c>
      <c r="G742" s="523" t="s">
        <v>390</v>
      </c>
      <c r="H742" s="523"/>
      <c r="I742" s="523"/>
      <c r="J742" s="523"/>
      <c r="K742" s="585"/>
      <c r="L742" s="444" t="e">
        <f>#REF!-#REF!*10%</f>
        <v>#REF!</v>
      </c>
    </row>
    <row r="743" spans="1:12" customFormat="1" ht="15.6" customHeight="1" x14ac:dyDescent="0.25">
      <c r="A743" s="565"/>
      <c r="B743" s="568"/>
      <c r="C743" s="455"/>
      <c r="D743" s="582"/>
      <c r="E743" s="448"/>
      <c r="F743" s="93" t="s">
        <v>377</v>
      </c>
      <c r="G743" s="523" t="s">
        <v>387</v>
      </c>
      <c r="H743" s="523"/>
      <c r="I743" s="523"/>
      <c r="J743" s="523"/>
      <c r="K743" s="585"/>
      <c r="L743" s="444" t="e">
        <f>#REF!-#REF!*10%</f>
        <v>#REF!</v>
      </c>
    </row>
    <row r="744" spans="1:12" customFormat="1" ht="15.6" customHeight="1" x14ac:dyDescent="0.25">
      <c r="A744" s="565"/>
      <c r="B744" s="568"/>
      <c r="C744" s="455"/>
      <c r="D744" s="582"/>
      <c r="E744" s="448"/>
      <c r="F744" s="93" t="s">
        <v>388</v>
      </c>
      <c r="G744" s="523" t="s">
        <v>393</v>
      </c>
      <c r="H744" s="523"/>
      <c r="I744" s="523"/>
      <c r="J744" s="523"/>
      <c r="K744" s="585"/>
      <c r="L744" s="444" t="e">
        <f>#REF!-#REF!*10%</f>
        <v>#REF!</v>
      </c>
    </row>
    <row r="745" spans="1:12" customFormat="1" ht="15.6" customHeight="1" x14ac:dyDescent="0.25">
      <c r="A745" s="565"/>
      <c r="B745" s="568"/>
      <c r="C745" s="455"/>
      <c r="D745" s="582"/>
      <c r="E745" s="448"/>
      <c r="F745" s="93" t="s">
        <v>562</v>
      </c>
      <c r="G745" s="523" t="s">
        <v>1024</v>
      </c>
      <c r="H745" s="523"/>
      <c r="I745" s="523"/>
      <c r="J745" s="523"/>
      <c r="K745" s="585"/>
      <c r="L745" s="444" t="e">
        <f>#REF!-#REF!*10%</f>
        <v>#REF!</v>
      </c>
    </row>
    <row r="746" spans="1:12" customFormat="1" ht="15.6" customHeight="1" x14ac:dyDescent="0.25">
      <c r="A746" s="565"/>
      <c r="B746" s="568"/>
      <c r="C746" s="455"/>
      <c r="D746" s="582"/>
      <c r="E746" s="448"/>
      <c r="F746" s="93" t="s">
        <v>570</v>
      </c>
      <c r="G746" s="523" t="s">
        <v>613</v>
      </c>
      <c r="H746" s="523"/>
      <c r="I746" s="523"/>
      <c r="J746" s="523"/>
      <c r="K746" s="585"/>
      <c r="L746" s="444" t="e">
        <f>#REF!-#REF!*10%</f>
        <v>#REF!</v>
      </c>
    </row>
    <row r="747" spans="1:12" customFormat="1" ht="15.6" customHeight="1" x14ac:dyDescent="0.25">
      <c r="A747" s="565"/>
      <c r="B747" s="568"/>
      <c r="C747" s="455"/>
      <c r="D747" s="582"/>
      <c r="E747" s="448"/>
      <c r="F747" s="111" t="s">
        <v>84</v>
      </c>
      <c r="G747" s="525">
        <v>3.6</v>
      </c>
      <c r="H747" s="525"/>
      <c r="I747" s="525"/>
      <c r="J747" s="525"/>
      <c r="K747" s="585"/>
      <c r="L747" s="444" t="e">
        <f>#REF!-#REF!*10%</f>
        <v>#REF!</v>
      </c>
    </row>
    <row r="748" spans="1:12" customFormat="1" ht="15.6" customHeight="1" x14ac:dyDescent="0.25">
      <c r="A748" s="565"/>
      <c r="B748" s="569"/>
      <c r="C748" s="455"/>
      <c r="D748" s="582"/>
      <c r="E748" s="448"/>
      <c r="F748" s="136" t="s">
        <v>1016</v>
      </c>
      <c r="G748" s="454">
        <v>5</v>
      </c>
      <c r="H748" s="454"/>
      <c r="I748" s="454"/>
      <c r="J748" s="454"/>
      <c r="K748" s="585"/>
      <c r="L748" s="444" t="e">
        <f>#REF!-#REF!*10%</f>
        <v>#REF!</v>
      </c>
    </row>
    <row r="749" spans="1:12" customFormat="1" ht="15.6" customHeight="1" x14ac:dyDescent="0.25">
      <c r="A749" s="564">
        <v>8</v>
      </c>
      <c r="B749" s="567"/>
      <c r="C749" s="455" t="s">
        <v>472</v>
      </c>
      <c r="D749" s="582"/>
      <c r="E749" s="448"/>
      <c r="F749" s="110" t="s">
        <v>81</v>
      </c>
      <c r="G749" s="522" t="s">
        <v>10</v>
      </c>
      <c r="H749" s="522"/>
      <c r="I749" s="522"/>
      <c r="J749" s="522"/>
      <c r="K749" s="539">
        <v>3</v>
      </c>
      <c r="L749" s="498">
        <v>17618</v>
      </c>
    </row>
    <row r="750" spans="1:12" customFormat="1" ht="15.6" customHeight="1" x14ac:dyDescent="0.25">
      <c r="A750" s="565"/>
      <c r="B750" s="568"/>
      <c r="C750" s="455"/>
      <c r="D750" s="582"/>
      <c r="E750" s="448"/>
      <c r="F750" s="110" t="s">
        <v>80</v>
      </c>
      <c r="G750" s="469">
        <v>138</v>
      </c>
      <c r="H750" s="469"/>
      <c r="I750" s="469"/>
      <c r="J750" s="469"/>
      <c r="K750" s="583"/>
      <c r="L750" s="499"/>
    </row>
    <row r="751" spans="1:12" customFormat="1" ht="15.6" customHeight="1" x14ac:dyDescent="0.25">
      <c r="A751" s="565"/>
      <c r="B751" s="568"/>
      <c r="C751" s="455"/>
      <c r="D751" s="582"/>
      <c r="E751" s="448"/>
      <c r="F751" s="110" t="s">
        <v>8</v>
      </c>
      <c r="G751" s="240">
        <v>3000</v>
      </c>
      <c r="H751" s="241">
        <v>4000</v>
      </c>
      <c r="I751" s="312">
        <v>5000</v>
      </c>
      <c r="J751" s="242">
        <v>6000</v>
      </c>
      <c r="K751" s="583"/>
      <c r="L751" s="499"/>
    </row>
    <row r="752" spans="1:12" customFormat="1" ht="15.6" customHeight="1" x14ac:dyDescent="0.25">
      <c r="A752" s="565"/>
      <c r="B752" s="568"/>
      <c r="C752" s="455"/>
      <c r="D752" s="582"/>
      <c r="E752" s="448"/>
      <c r="F752" s="110" t="s">
        <v>817</v>
      </c>
      <c r="G752" s="243">
        <f>G750*114</f>
        <v>15732</v>
      </c>
      <c r="H752" s="244">
        <f>G750*128</f>
        <v>17664</v>
      </c>
      <c r="I752" s="313">
        <f>G750*143</f>
        <v>19734</v>
      </c>
      <c r="J752" s="245">
        <f>G750*148</f>
        <v>20424</v>
      </c>
      <c r="K752" s="583"/>
      <c r="L752" s="499"/>
    </row>
    <row r="753" spans="1:12" customFormat="1" ht="15.6" customHeight="1" x14ac:dyDescent="0.25">
      <c r="A753" s="565"/>
      <c r="B753" s="568"/>
      <c r="C753" s="455"/>
      <c r="D753" s="582"/>
      <c r="E753" s="448"/>
      <c r="F753" s="110" t="s">
        <v>1269</v>
      </c>
      <c r="G753" s="451">
        <v>0.98</v>
      </c>
      <c r="H753" s="451"/>
      <c r="I753" s="451"/>
      <c r="J753" s="451"/>
      <c r="K753" s="583"/>
      <c r="L753" s="499"/>
    </row>
    <row r="754" spans="1:12" customFormat="1" ht="15.6" customHeight="1" x14ac:dyDescent="0.25">
      <c r="A754" s="565"/>
      <c r="B754" s="568"/>
      <c r="C754" s="455"/>
      <c r="D754" s="582"/>
      <c r="E754" s="448"/>
      <c r="F754" s="93" t="s">
        <v>699</v>
      </c>
      <c r="G754" s="523" t="s">
        <v>700</v>
      </c>
      <c r="H754" s="523"/>
      <c r="I754" s="523"/>
      <c r="J754" s="523"/>
      <c r="K754" s="583"/>
      <c r="L754" s="499"/>
    </row>
    <row r="755" spans="1:12" customFormat="1" ht="15.6" customHeight="1" x14ac:dyDescent="0.25">
      <c r="A755" s="565"/>
      <c r="B755" s="568"/>
      <c r="C755" s="455"/>
      <c r="D755" s="582"/>
      <c r="E755" s="448"/>
      <c r="F755" s="93" t="s">
        <v>1181</v>
      </c>
      <c r="G755" s="462" t="s">
        <v>1179</v>
      </c>
      <c r="H755" s="463"/>
      <c r="I755" s="463"/>
      <c r="J755" s="464"/>
      <c r="K755" s="583"/>
      <c r="L755" s="499"/>
    </row>
    <row r="756" spans="1:12" customFormat="1" ht="15.6" customHeight="1" x14ac:dyDescent="0.25">
      <c r="A756" s="565"/>
      <c r="B756" s="568"/>
      <c r="C756" s="455"/>
      <c r="D756" s="582"/>
      <c r="E756" s="448"/>
      <c r="F756" s="110" t="s">
        <v>83</v>
      </c>
      <c r="G756" s="522">
        <v>67</v>
      </c>
      <c r="H756" s="522"/>
      <c r="I756" s="522"/>
      <c r="J756" s="522"/>
      <c r="K756" s="583"/>
      <c r="L756" s="499"/>
    </row>
    <row r="757" spans="1:12" customFormat="1" ht="15.6" customHeight="1" x14ac:dyDescent="0.25">
      <c r="A757" s="565"/>
      <c r="B757" s="568"/>
      <c r="C757" s="455"/>
      <c r="D757" s="582"/>
      <c r="E757" s="448"/>
      <c r="F757" s="112" t="s">
        <v>396</v>
      </c>
      <c r="G757" s="523" t="s">
        <v>908</v>
      </c>
      <c r="H757" s="523"/>
      <c r="I757" s="523"/>
      <c r="J757" s="523"/>
      <c r="K757" s="583"/>
      <c r="L757" s="499"/>
    </row>
    <row r="758" spans="1:12" customFormat="1" ht="15.6" customHeight="1" x14ac:dyDescent="0.25">
      <c r="A758" s="565"/>
      <c r="B758" s="568"/>
      <c r="C758" s="455"/>
      <c r="D758" s="582"/>
      <c r="E758" s="448"/>
      <c r="F758" s="110" t="s">
        <v>3</v>
      </c>
      <c r="G758" s="522" t="s">
        <v>16</v>
      </c>
      <c r="H758" s="522"/>
      <c r="I758" s="522"/>
      <c r="J758" s="522"/>
      <c r="K758" s="583"/>
      <c r="L758" s="499"/>
    </row>
    <row r="759" spans="1:12" customFormat="1" ht="15.6" customHeight="1" x14ac:dyDescent="0.25">
      <c r="A759" s="565"/>
      <c r="B759" s="568"/>
      <c r="C759" s="455"/>
      <c r="D759" s="582"/>
      <c r="E759" s="448"/>
      <c r="F759" s="93" t="s">
        <v>379</v>
      </c>
      <c r="G759" s="523" t="s">
        <v>380</v>
      </c>
      <c r="H759" s="523"/>
      <c r="I759" s="523"/>
      <c r="J759" s="523"/>
      <c r="K759" s="583"/>
      <c r="L759" s="499"/>
    </row>
    <row r="760" spans="1:12" customFormat="1" ht="15.6" customHeight="1" x14ac:dyDescent="0.25">
      <c r="A760" s="565"/>
      <c r="B760" s="568"/>
      <c r="C760" s="455"/>
      <c r="D760" s="582"/>
      <c r="E760" s="448"/>
      <c r="F760" s="93" t="s">
        <v>701</v>
      </c>
      <c r="G760" s="523">
        <v>100000</v>
      </c>
      <c r="H760" s="523"/>
      <c r="I760" s="523"/>
      <c r="J760" s="523"/>
      <c r="K760" s="583"/>
      <c r="L760" s="499"/>
    </row>
    <row r="761" spans="1:12" customFormat="1" ht="15.6" customHeight="1" x14ac:dyDescent="0.25">
      <c r="A761" s="565"/>
      <c r="B761" s="568"/>
      <c r="C761" s="455"/>
      <c r="D761" s="582"/>
      <c r="E761" s="448"/>
      <c r="F761" s="93" t="s">
        <v>257</v>
      </c>
      <c r="G761" s="523" t="s">
        <v>391</v>
      </c>
      <c r="H761" s="523"/>
      <c r="I761" s="523"/>
      <c r="J761" s="523"/>
      <c r="K761" s="583"/>
      <c r="L761" s="499"/>
    </row>
    <row r="762" spans="1:12" customFormat="1" ht="15.6" customHeight="1" x14ac:dyDescent="0.25">
      <c r="A762" s="565"/>
      <c r="B762" s="568"/>
      <c r="C762" s="455"/>
      <c r="D762" s="582"/>
      <c r="E762" s="448"/>
      <c r="F762" s="93" t="s">
        <v>376</v>
      </c>
      <c r="G762" s="523" t="s">
        <v>557</v>
      </c>
      <c r="H762" s="523"/>
      <c r="I762" s="523"/>
      <c r="J762" s="523"/>
      <c r="K762" s="583"/>
      <c r="L762" s="499"/>
    </row>
    <row r="763" spans="1:12" customFormat="1" ht="15.6" customHeight="1" x14ac:dyDescent="0.25">
      <c r="A763" s="565"/>
      <c r="B763" s="568"/>
      <c r="C763" s="455"/>
      <c r="D763" s="582"/>
      <c r="E763" s="448"/>
      <c r="F763" s="93" t="s">
        <v>702</v>
      </c>
      <c r="G763" s="523" t="s">
        <v>703</v>
      </c>
      <c r="H763" s="523"/>
      <c r="I763" s="523"/>
      <c r="J763" s="523"/>
      <c r="K763" s="583"/>
      <c r="L763" s="499"/>
    </row>
    <row r="764" spans="1:12" customFormat="1" ht="15.6" customHeight="1" x14ac:dyDescent="0.25">
      <c r="A764" s="565"/>
      <c r="B764" s="568"/>
      <c r="C764" s="455"/>
      <c r="D764" s="582"/>
      <c r="E764" s="448"/>
      <c r="F764" s="93" t="s">
        <v>381</v>
      </c>
      <c r="G764" s="523" t="s">
        <v>382</v>
      </c>
      <c r="H764" s="523"/>
      <c r="I764" s="523"/>
      <c r="J764" s="523"/>
      <c r="K764" s="583"/>
      <c r="L764" s="500"/>
    </row>
    <row r="765" spans="1:12" customFormat="1" ht="15.6" customHeight="1" x14ac:dyDescent="0.25">
      <c r="A765" s="565"/>
      <c r="B765" s="568"/>
      <c r="C765" s="455"/>
      <c r="D765" s="582"/>
      <c r="E765" s="448"/>
      <c r="F765" s="94" t="s">
        <v>358</v>
      </c>
      <c r="G765" s="523" t="s">
        <v>900</v>
      </c>
      <c r="H765" s="523"/>
      <c r="I765" s="523"/>
      <c r="J765" s="523"/>
      <c r="K765" s="584">
        <v>5</v>
      </c>
      <c r="L765" s="443">
        <v>18852</v>
      </c>
    </row>
    <row r="766" spans="1:12" customFormat="1" ht="15.6" customHeight="1" x14ac:dyDescent="0.25">
      <c r="A766" s="565"/>
      <c r="B766" s="568"/>
      <c r="C766" s="455"/>
      <c r="D766" s="582"/>
      <c r="E766" s="448"/>
      <c r="F766" s="93" t="s">
        <v>383</v>
      </c>
      <c r="G766" s="523" t="s">
        <v>384</v>
      </c>
      <c r="H766" s="523"/>
      <c r="I766" s="523"/>
      <c r="J766" s="523"/>
      <c r="K766" s="585"/>
      <c r="L766" s="444" t="e">
        <f>#REF!-#REF!*10%</f>
        <v>#REF!</v>
      </c>
    </row>
    <row r="767" spans="1:12" customFormat="1" ht="15.6" customHeight="1" x14ac:dyDescent="0.25">
      <c r="A767" s="565"/>
      <c r="B767" s="568"/>
      <c r="C767" s="455"/>
      <c r="D767" s="582"/>
      <c r="E767" s="448"/>
      <c r="F767" s="93" t="s">
        <v>385</v>
      </c>
      <c r="G767" s="523" t="s">
        <v>386</v>
      </c>
      <c r="H767" s="523"/>
      <c r="I767" s="523"/>
      <c r="J767" s="523"/>
      <c r="K767" s="585"/>
      <c r="L767" s="444" t="e">
        <f>#REF!-#REF!*10%</f>
        <v>#REF!</v>
      </c>
    </row>
    <row r="768" spans="1:12" customFormat="1" ht="15.6" customHeight="1" x14ac:dyDescent="0.25">
      <c r="A768" s="565"/>
      <c r="B768" s="568"/>
      <c r="C768" s="455"/>
      <c r="D768" s="582"/>
      <c r="E768" s="448"/>
      <c r="F768" s="93" t="s">
        <v>389</v>
      </c>
      <c r="G768" s="523" t="s">
        <v>390</v>
      </c>
      <c r="H768" s="523"/>
      <c r="I768" s="523"/>
      <c r="J768" s="523"/>
      <c r="K768" s="585"/>
      <c r="L768" s="444" t="e">
        <f>#REF!-#REF!*10%</f>
        <v>#REF!</v>
      </c>
    </row>
    <row r="769" spans="1:12" customFormat="1" ht="15.6" customHeight="1" x14ac:dyDescent="0.25">
      <c r="A769" s="565"/>
      <c r="B769" s="568"/>
      <c r="C769" s="455"/>
      <c r="D769" s="582"/>
      <c r="E769" s="448"/>
      <c r="F769" s="93" t="s">
        <v>704</v>
      </c>
      <c r="G769" s="523" t="s">
        <v>705</v>
      </c>
      <c r="H769" s="523"/>
      <c r="I769" s="523"/>
      <c r="J769" s="523"/>
      <c r="K769" s="585"/>
      <c r="L769" s="444" t="e">
        <f>#REF!-#REF!*10%</f>
        <v>#REF!</v>
      </c>
    </row>
    <row r="770" spans="1:12" customFormat="1" ht="15.6" customHeight="1" x14ac:dyDescent="0.25">
      <c r="A770" s="565"/>
      <c r="B770" s="568"/>
      <c r="C770" s="455"/>
      <c r="D770" s="582"/>
      <c r="E770" s="448"/>
      <c r="F770" s="93" t="s">
        <v>706</v>
      </c>
      <c r="G770" s="523" t="s">
        <v>390</v>
      </c>
      <c r="H770" s="523"/>
      <c r="I770" s="523"/>
      <c r="J770" s="523"/>
      <c r="K770" s="585"/>
      <c r="L770" s="444" t="e">
        <f>#REF!-#REF!*10%</f>
        <v>#REF!</v>
      </c>
    </row>
    <row r="771" spans="1:12" customFormat="1" ht="15.6" customHeight="1" x14ac:dyDescent="0.25">
      <c r="A771" s="565"/>
      <c r="B771" s="568"/>
      <c r="C771" s="455"/>
      <c r="D771" s="582"/>
      <c r="E771" s="448"/>
      <c r="F771" s="93" t="s">
        <v>1271</v>
      </c>
      <c r="G771" s="523" t="s">
        <v>390</v>
      </c>
      <c r="H771" s="523"/>
      <c r="I771" s="523"/>
      <c r="J771" s="523"/>
      <c r="K771" s="585"/>
      <c r="L771" s="444" t="e">
        <f>#REF!-#REF!*10%</f>
        <v>#REF!</v>
      </c>
    </row>
    <row r="772" spans="1:12" customFormat="1" ht="15.6" customHeight="1" x14ac:dyDescent="0.25">
      <c r="A772" s="565"/>
      <c r="B772" s="568"/>
      <c r="C772" s="455"/>
      <c r="D772" s="582"/>
      <c r="E772" s="448"/>
      <c r="F772" s="93" t="s">
        <v>707</v>
      </c>
      <c r="G772" s="523" t="s">
        <v>911</v>
      </c>
      <c r="H772" s="523"/>
      <c r="I772" s="523"/>
      <c r="J772" s="523"/>
      <c r="K772" s="585"/>
      <c r="L772" s="444" t="e">
        <f>#REF!-#REF!*10%</f>
        <v>#REF!</v>
      </c>
    </row>
    <row r="773" spans="1:12" customFormat="1" ht="15.6" customHeight="1" x14ac:dyDescent="0.25">
      <c r="A773" s="565"/>
      <c r="B773" s="568"/>
      <c r="C773" s="455"/>
      <c r="D773" s="582"/>
      <c r="E773" s="448"/>
      <c r="F773" s="93" t="s">
        <v>708</v>
      </c>
      <c r="G773" s="523" t="s">
        <v>390</v>
      </c>
      <c r="H773" s="523"/>
      <c r="I773" s="523"/>
      <c r="J773" s="523"/>
      <c r="K773" s="585"/>
      <c r="L773" s="444" t="e">
        <f>#REF!-#REF!*10%</f>
        <v>#REF!</v>
      </c>
    </row>
    <row r="774" spans="1:12" customFormat="1" ht="15.6" customHeight="1" x14ac:dyDescent="0.25">
      <c r="A774" s="565"/>
      <c r="B774" s="568"/>
      <c r="C774" s="455"/>
      <c r="D774" s="582"/>
      <c r="E774" s="448"/>
      <c r="F774" s="93" t="s">
        <v>377</v>
      </c>
      <c r="G774" s="523" t="s">
        <v>387</v>
      </c>
      <c r="H774" s="523"/>
      <c r="I774" s="523"/>
      <c r="J774" s="523"/>
      <c r="K774" s="585"/>
      <c r="L774" s="444" t="e">
        <f>#REF!-#REF!*10%</f>
        <v>#REF!</v>
      </c>
    </row>
    <row r="775" spans="1:12" customFormat="1" ht="15.6" customHeight="1" x14ac:dyDescent="0.25">
      <c r="A775" s="565"/>
      <c r="B775" s="568"/>
      <c r="C775" s="455"/>
      <c r="D775" s="582"/>
      <c r="E775" s="448"/>
      <c r="F775" s="93" t="s">
        <v>388</v>
      </c>
      <c r="G775" s="523" t="s">
        <v>393</v>
      </c>
      <c r="H775" s="523"/>
      <c r="I775" s="523"/>
      <c r="J775" s="523"/>
      <c r="K775" s="585"/>
      <c r="L775" s="444" t="e">
        <f>#REF!-#REF!*10%</f>
        <v>#REF!</v>
      </c>
    </row>
    <row r="776" spans="1:12" customFormat="1" ht="15.6" customHeight="1" x14ac:dyDescent="0.25">
      <c r="A776" s="565"/>
      <c r="B776" s="568"/>
      <c r="C776" s="455"/>
      <c r="D776" s="582"/>
      <c r="E776" s="448"/>
      <c r="F776" s="93" t="s">
        <v>562</v>
      </c>
      <c r="G776" s="523" t="s">
        <v>1024</v>
      </c>
      <c r="H776" s="523"/>
      <c r="I776" s="523"/>
      <c r="J776" s="523"/>
      <c r="K776" s="585"/>
      <c r="L776" s="444" t="e">
        <f>#REF!-#REF!*10%</f>
        <v>#REF!</v>
      </c>
    </row>
    <row r="777" spans="1:12" customFormat="1" ht="15.6" customHeight="1" x14ac:dyDescent="0.25">
      <c r="A777" s="565"/>
      <c r="B777" s="568"/>
      <c r="C777" s="455"/>
      <c r="D777" s="582"/>
      <c r="E777" s="448"/>
      <c r="F777" s="93" t="s">
        <v>570</v>
      </c>
      <c r="G777" s="523" t="s">
        <v>613</v>
      </c>
      <c r="H777" s="523"/>
      <c r="I777" s="523"/>
      <c r="J777" s="523"/>
      <c r="K777" s="585"/>
      <c r="L777" s="444" t="e">
        <f>#REF!-#REF!*10%</f>
        <v>#REF!</v>
      </c>
    </row>
    <row r="778" spans="1:12" customFormat="1" ht="15.6" customHeight="1" x14ac:dyDescent="0.25">
      <c r="A778" s="565"/>
      <c r="B778" s="568"/>
      <c r="C778" s="455"/>
      <c r="D778" s="582"/>
      <c r="E778" s="448"/>
      <c r="F778" s="111" t="s">
        <v>84</v>
      </c>
      <c r="G778" s="525">
        <v>4.2</v>
      </c>
      <c r="H778" s="525"/>
      <c r="I778" s="525"/>
      <c r="J778" s="525"/>
      <c r="K778" s="585"/>
      <c r="L778" s="444" t="e">
        <f>#REF!-#REF!*10%</f>
        <v>#REF!</v>
      </c>
    </row>
    <row r="779" spans="1:12" customFormat="1" ht="15.6" customHeight="1" x14ac:dyDescent="0.25">
      <c r="A779" s="565"/>
      <c r="B779" s="569"/>
      <c r="C779" s="455"/>
      <c r="D779" s="582"/>
      <c r="E779" s="448"/>
      <c r="F779" s="136" t="s">
        <v>1016</v>
      </c>
      <c r="G779" s="454">
        <v>5</v>
      </c>
      <c r="H779" s="454"/>
      <c r="I779" s="454"/>
      <c r="J779" s="454"/>
      <c r="K779" s="585"/>
      <c r="L779" s="444" t="e">
        <f>#REF!-#REF!*10%</f>
        <v>#REF!</v>
      </c>
    </row>
    <row r="780" spans="1:12" customFormat="1" ht="15.6" customHeight="1" x14ac:dyDescent="0.25">
      <c r="A780" s="564">
        <v>9</v>
      </c>
      <c r="B780" s="567"/>
      <c r="C780" s="455" t="s">
        <v>473</v>
      </c>
      <c r="D780" s="582"/>
      <c r="E780" s="448"/>
      <c r="F780" s="110" t="s">
        <v>81</v>
      </c>
      <c r="G780" s="522" t="s">
        <v>10</v>
      </c>
      <c r="H780" s="522"/>
      <c r="I780" s="522"/>
      <c r="J780" s="522"/>
      <c r="K780" s="539">
        <v>3</v>
      </c>
      <c r="L780" s="498">
        <v>20250</v>
      </c>
    </row>
    <row r="781" spans="1:12" customFormat="1" ht="15.6" customHeight="1" x14ac:dyDescent="0.25">
      <c r="A781" s="565"/>
      <c r="B781" s="568"/>
      <c r="C781" s="455"/>
      <c r="D781" s="582"/>
      <c r="E781" s="448"/>
      <c r="F781" s="110" t="s">
        <v>80</v>
      </c>
      <c r="G781" s="469">
        <v>158</v>
      </c>
      <c r="H781" s="469"/>
      <c r="I781" s="469"/>
      <c r="J781" s="469"/>
      <c r="K781" s="583"/>
      <c r="L781" s="499"/>
    </row>
    <row r="782" spans="1:12" customFormat="1" ht="15.6" customHeight="1" x14ac:dyDescent="0.25">
      <c r="A782" s="565"/>
      <c r="B782" s="568"/>
      <c r="C782" s="455"/>
      <c r="D782" s="582"/>
      <c r="E782" s="448"/>
      <c r="F782" s="110" t="s">
        <v>8</v>
      </c>
      <c r="G782" s="240">
        <v>3000</v>
      </c>
      <c r="H782" s="241">
        <v>4000</v>
      </c>
      <c r="I782" s="312">
        <v>5000</v>
      </c>
      <c r="J782" s="242">
        <v>6000</v>
      </c>
      <c r="K782" s="583"/>
      <c r="L782" s="499"/>
    </row>
    <row r="783" spans="1:12" customFormat="1" ht="15.6" customHeight="1" x14ac:dyDescent="0.25">
      <c r="A783" s="565"/>
      <c r="B783" s="568"/>
      <c r="C783" s="455"/>
      <c r="D783" s="582"/>
      <c r="E783" s="448"/>
      <c r="F783" s="110" t="s">
        <v>817</v>
      </c>
      <c r="G783" s="243">
        <f>G781*114</f>
        <v>18012</v>
      </c>
      <c r="H783" s="244">
        <f>G781*128</f>
        <v>20224</v>
      </c>
      <c r="I783" s="313">
        <f>G781*143</f>
        <v>22594</v>
      </c>
      <c r="J783" s="245">
        <f>G781*148</f>
        <v>23384</v>
      </c>
      <c r="K783" s="583"/>
      <c r="L783" s="499"/>
    </row>
    <row r="784" spans="1:12" customFormat="1" ht="15.6" customHeight="1" x14ac:dyDescent="0.25">
      <c r="A784" s="565"/>
      <c r="B784" s="568"/>
      <c r="C784" s="455"/>
      <c r="D784" s="582"/>
      <c r="E784" s="448"/>
      <c r="F784" s="110" t="s">
        <v>1269</v>
      </c>
      <c r="G784" s="451">
        <v>0.98</v>
      </c>
      <c r="H784" s="451"/>
      <c r="I784" s="451"/>
      <c r="J784" s="451"/>
      <c r="K784" s="583"/>
      <c r="L784" s="499"/>
    </row>
    <row r="785" spans="1:12" customFormat="1" ht="15.6" customHeight="1" x14ac:dyDescent="0.25">
      <c r="A785" s="565"/>
      <c r="B785" s="568"/>
      <c r="C785" s="455"/>
      <c r="D785" s="582"/>
      <c r="E785" s="448"/>
      <c r="F785" s="93" t="s">
        <v>699</v>
      </c>
      <c r="G785" s="523" t="s">
        <v>700</v>
      </c>
      <c r="H785" s="523"/>
      <c r="I785" s="523"/>
      <c r="J785" s="523"/>
      <c r="K785" s="583"/>
      <c r="L785" s="499"/>
    </row>
    <row r="786" spans="1:12" customFormat="1" ht="15.6" customHeight="1" x14ac:dyDescent="0.25">
      <c r="A786" s="565"/>
      <c r="B786" s="568"/>
      <c r="C786" s="455"/>
      <c r="D786" s="582"/>
      <c r="E786" s="448"/>
      <c r="F786" s="93" t="s">
        <v>1181</v>
      </c>
      <c r="G786" s="462" t="s">
        <v>1179</v>
      </c>
      <c r="H786" s="463"/>
      <c r="I786" s="463"/>
      <c r="J786" s="464"/>
      <c r="K786" s="583"/>
      <c r="L786" s="499"/>
    </row>
    <row r="787" spans="1:12" customFormat="1" ht="15.6" customHeight="1" x14ac:dyDescent="0.25">
      <c r="A787" s="565"/>
      <c r="B787" s="568"/>
      <c r="C787" s="455"/>
      <c r="D787" s="582"/>
      <c r="E787" s="448"/>
      <c r="F787" s="110" t="s">
        <v>83</v>
      </c>
      <c r="G787" s="522">
        <v>67</v>
      </c>
      <c r="H787" s="522"/>
      <c r="I787" s="522"/>
      <c r="J787" s="522"/>
      <c r="K787" s="583"/>
      <c r="L787" s="499"/>
    </row>
    <row r="788" spans="1:12" customFormat="1" ht="15.6" customHeight="1" x14ac:dyDescent="0.25">
      <c r="A788" s="565"/>
      <c r="B788" s="568"/>
      <c r="C788" s="455"/>
      <c r="D788" s="582"/>
      <c r="E788" s="448"/>
      <c r="F788" s="112" t="s">
        <v>396</v>
      </c>
      <c r="G788" s="523" t="s">
        <v>908</v>
      </c>
      <c r="H788" s="523"/>
      <c r="I788" s="523"/>
      <c r="J788" s="523"/>
      <c r="K788" s="583"/>
      <c r="L788" s="499"/>
    </row>
    <row r="789" spans="1:12" customFormat="1" ht="15.6" customHeight="1" x14ac:dyDescent="0.25">
      <c r="A789" s="565"/>
      <c r="B789" s="568"/>
      <c r="C789" s="455"/>
      <c r="D789" s="582"/>
      <c r="E789" s="448"/>
      <c r="F789" s="110" t="s">
        <v>3</v>
      </c>
      <c r="G789" s="522" t="s">
        <v>17</v>
      </c>
      <c r="H789" s="522"/>
      <c r="I789" s="522"/>
      <c r="J789" s="522"/>
      <c r="K789" s="583"/>
      <c r="L789" s="499"/>
    </row>
    <row r="790" spans="1:12" customFormat="1" ht="15.6" customHeight="1" x14ac:dyDescent="0.25">
      <c r="A790" s="565"/>
      <c r="B790" s="568"/>
      <c r="C790" s="455"/>
      <c r="D790" s="582"/>
      <c r="E790" s="448"/>
      <c r="F790" s="93" t="s">
        <v>379</v>
      </c>
      <c r="G790" s="523" t="s">
        <v>380</v>
      </c>
      <c r="H790" s="523"/>
      <c r="I790" s="523"/>
      <c r="J790" s="523"/>
      <c r="K790" s="583"/>
      <c r="L790" s="499"/>
    </row>
    <row r="791" spans="1:12" customFormat="1" ht="15.6" customHeight="1" x14ac:dyDescent="0.25">
      <c r="A791" s="565"/>
      <c r="B791" s="568"/>
      <c r="C791" s="455"/>
      <c r="D791" s="582"/>
      <c r="E791" s="448"/>
      <c r="F791" s="93" t="s">
        <v>701</v>
      </c>
      <c r="G791" s="523">
        <v>100000</v>
      </c>
      <c r="H791" s="523"/>
      <c r="I791" s="523"/>
      <c r="J791" s="523"/>
      <c r="K791" s="583"/>
      <c r="L791" s="499"/>
    </row>
    <row r="792" spans="1:12" customFormat="1" ht="15.6" customHeight="1" x14ac:dyDescent="0.25">
      <c r="A792" s="565"/>
      <c r="B792" s="568"/>
      <c r="C792" s="455"/>
      <c r="D792" s="582"/>
      <c r="E792" s="448"/>
      <c r="F792" s="93" t="s">
        <v>257</v>
      </c>
      <c r="G792" s="523" t="s">
        <v>391</v>
      </c>
      <c r="H792" s="523"/>
      <c r="I792" s="523"/>
      <c r="J792" s="523"/>
      <c r="K792" s="583"/>
      <c r="L792" s="499"/>
    </row>
    <row r="793" spans="1:12" customFormat="1" ht="15.6" customHeight="1" x14ac:dyDescent="0.25">
      <c r="A793" s="565"/>
      <c r="B793" s="568"/>
      <c r="C793" s="455"/>
      <c r="D793" s="582"/>
      <c r="E793" s="448"/>
      <c r="F793" s="93" t="s">
        <v>376</v>
      </c>
      <c r="G793" s="523" t="s">
        <v>557</v>
      </c>
      <c r="H793" s="523"/>
      <c r="I793" s="523"/>
      <c r="J793" s="523"/>
      <c r="K793" s="583"/>
      <c r="L793" s="499"/>
    </row>
    <row r="794" spans="1:12" customFormat="1" ht="15.6" customHeight="1" x14ac:dyDescent="0.25">
      <c r="A794" s="565"/>
      <c r="B794" s="568"/>
      <c r="C794" s="455"/>
      <c r="D794" s="582"/>
      <c r="E794" s="448"/>
      <c r="F794" s="93" t="s">
        <v>702</v>
      </c>
      <c r="G794" s="523" t="s">
        <v>703</v>
      </c>
      <c r="H794" s="523"/>
      <c r="I794" s="523"/>
      <c r="J794" s="523"/>
      <c r="K794" s="583"/>
      <c r="L794" s="499"/>
    </row>
    <row r="795" spans="1:12" customFormat="1" ht="15.6" customHeight="1" x14ac:dyDescent="0.25">
      <c r="A795" s="565"/>
      <c r="B795" s="568"/>
      <c r="C795" s="455"/>
      <c r="D795" s="582"/>
      <c r="E795" s="448"/>
      <c r="F795" s="93" t="s">
        <v>381</v>
      </c>
      <c r="G795" s="523" t="s">
        <v>382</v>
      </c>
      <c r="H795" s="523"/>
      <c r="I795" s="523"/>
      <c r="J795" s="523"/>
      <c r="K795" s="583"/>
      <c r="L795" s="500"/>
    </row>
    <row r="796" spans="1:12" customFormat="1" ht="15.6" customHeight="1" x14ac:dyDescent="0.25">
      <c r="A796" s="565"/>
      <c r="B796" s="568"/>
      <c r="C796" s="455"/>
      <c r="D796" s="582"/>
      <c r="E796" s="448"/>
      <c r="F796" s="94" t="s">
        <v>358</v>
      </c>
      <c r="G796" s="523" t="s">
        <v>900</v>
      </c>
      <c r="H796" s="523"/>
      <c r="I796" s="523"/>
      <c r="J796" s="523"/>
      <c r="K796" s="584">
        <v>5</v>
      </c>
      <c r="L796" s="443">
        <v>21668</v>
      </c>
    </row>
    <row r="797" spans="1:12" customFormat="1" ht="15.6" customHeight="1" x14ac:dyDescent="0.25">
      <c r="A797" s="565"/>
      <c r="B797" s="568"/>
      <c r="C797" s="455"/>
      <c r="D797" s="582"/>
      <c r="E797" s="448"/>
      <c r="F797" s="93" t="s">
        <v>383</v>
      </c>
      <c r="G797" s="523" t="s">
        <v>384</v>
      </c>
      <c r="H797" s="523"/>
      <c r="I797" s="523"/>
      <c r="J797" s="523"/>
      <c r="K797" s="585"/>
      <c r="L797" s="444" t="e">
        <f>#REF!-#REF!*10%</f>
        <v>#REF!</v>
      </c>
    </row>
    <row r="798" spans="1:12" customFormat="1" ht="15.6" customHeight="1" x14ac:dyDescent="0.25">
      <c r="A798" s="565"/>
      <c r="B798" s="568"/>
      <c r="C798" s="455"/>
      <c r="D798" s="582"/>
      <c r="E798" s="448"/>
      <c r="F798" s="93" t="s">
        <v>385</v>
      </c>
      <c r="G798" s="523" t="s">
        <v>386</v>
      </c>
      <c r="H798" s="523"/>
      <c r="I798" s="523"/>
      <c r="J798" s="523"/>
      <c r="K798" s="585"/>
      <c r="L798" s="444" t="e">
        <f>#REF!-#REF!*10%</f>
        <v>#REF!</v>
      </c>
    </row>
    <row r="799" spans="1:12" customFormat="1" ht="15.6" customHeight="1" x14ac:dyDescent="0.25">
      <c r="A799" s="565"/>
      <c r="B799" s="568"/>
      <c r="C799" s="455"/>
      <c r="D799" s="582"/>
      <c r="E799" s="448"/>
      <c r="F799" s="93" t="s">
        <v>389</v>
      </c>
      <c r="G799" s="523" t="s">
        <v>390</v>
      </c>
      <c r="H799" s="523"/>
      <c r="I799" s="523"/>
      <c r="J799" s="523"/>
      <c r="K799" s="585"/>
      <c r="L799" s="444" t="e">
        <f>#REF!-#REF!*10%</f>
        <v>#REF!</v>
      </c>
    </row>
    <row r="800" spans="1:12" customFormat="1" ht="15.6" customHeight="1" x14ac:dyDescent="0.25">
      <c r="A800" s="565"/>
      <c r="B800" s="568"/>
      <c r="C800" s="455"/>
      <c r="D800" s="582"/>
      <c r="E800" s="448"/>
      <c r="F800" s="93" t="s">
        <v>704</v>
      </c>
      <c r="G800" s="523" t="s">
        <v>705</v>
      </c>
      <c r="H800" s="523"/>
      <c r="I800" s="523"/>
      <c r="J800" s="523"/>
      <c r="K800" s="585"/>
      <c r="L800" s="444" t="e">
        <f>#REF!-#REF!*10%</f>
        <v>#REF!</v>
      </c>
    </row>
    <row r="801" spans="1:12" customFormat="1" ht="15.6" customHeight="1" x14ac:dyDescent="0.25">
      <c r="A801" s="565"/>
      <c r="B801" s="568"/>
      <c r="C801" s="455"/>
      <c r="D801" s="582"/>
      <c r="E801" s="448"/>
      <c r="F801" s="93" t="s">
        <v>706</v>
      </c>
      <c r="G801" s="523" t="s">
        <v>390</v>
      </c>
      <c r="H801" s="523"/>
      <c r="I801" s="523"/>
      <c r="J801" s="523"/>
      <c r="K801" s="585"/>
      <c r="L801" s="444" t="e">
        <f>#REF!-#REF!*10%</f>
        <v>#REF!</v>
      </c>
    </row>
    <row r="802" spans="1:12" customFormat="1" ht="15.6" customHeight="1" x14ac:dyDescent="0.25">
      <c r="A802" s="565"/>
      <c r="B802" s="568"/>
      <c r="C802" s="455"/>
      <c r="D802" s="582"/>
      <c r="E802" s="448"/>
      <c r="F802" s="93" t="s">
        <v>1271</v>
      </c>
      <c r="G802" s="523" t="s">
        <v>390</v>
      </c>
      <c r="H802" s="523"/>
      <c r="I802" s="523"/>
      <c r="J802" s="523"/>
      <c r="K802" s="585"/>
      <c r="L802" s="444" t="e">
        <f>#REF!-#REF!*10%</f>
        <v>#REF!</v>
      </c>
    </row>
    <row r="803" spans="1:12" customFormat="1" ht="15.6" customHeight="1" x14ac:dyDescent="0.25">
      <c r="A803" s="565"/>
      <c r="B803" s="568"/>
      <c r="C803" s="455"/>
      <c r="D803" s="582"/>
      <c r="E803" s="448"/>
      <c r="F803" s="93" t="s">
        <v>707</v>
      </c>
      <c r="G803" s="523" t="s">
        <v>911</v>
      </c>
      <c r="H803" s="523"/>
      <c r="I803" s="523"/>
      <c r="J803" s="523"/>
      <c r="K803" s="585"/>
      <c r="L803" s="444" t="e">
        <f>#REF!-#REF!*10%</f>
        <v>#REF!</v>
      </c>
    </row>
    <row r="804" spans="1:12" customFormat="1" ht="15.6" customHeight="1" x14ac:dyDescent="0.25">
      <c r="A804" s="565"/>
      <c r="B804" s="568"/>
      <c r="C804" s="455"/>
      <c r="D804" s="582"/>
      <c r="E804" s="448"/>
      <c r="F804" s="93" t="s">
        <v>708</v>
      </c>
      <c r="G804" s="523" t="s">
        <v>390</v>
      </c>
      <c r="H804" s="523"/>
      <c r="I804" s="523"/>
      <c r="J804" s="523"/>
      <c r="K804" s="585"/>
      <c r="L804" s="444" t="e">
        <f>#REF!-#REF!*10%</f>
        <v>#REF!</v>
      </c>
    </row>
    <row r="805" spans="1:12" customFormat="1" ht="15.6" customHeight="1" x14ac:dyDescent="0.25">
      <c r="A805" s="565"/>
      <c r="B805" s="568"/>
      <c r="C805" s="455"/>
      <c r="D805" s="582"/>
      <c r="E805" s="448"/>
      <c r="F805" s="93" t="s">
        <v>377</v>
      </c>
      <c r="G805" s="523" t="s">
        <v>387</v>
      </c>
      <c r="H805" s="523"/>
      <c r="I805" s="523"/>
      <c r="J805" s="523"/>
      <c r="K805" s="585"/>
      <c r="L805" s="444" t="e">
        <f>#REF!-#REF!*10%</f>
        <v>#REF!</v>
      </c>
    </row>
    <row r="806" spans="1:12" customFormat="1" ht="15.6" customHeight="1" x14ac:dyDescent="0.25">
      <c r="A806" s="565"/>
      <c r="B806" s="568"/>
      <c r="C806" s="455"/>
      <c r="D806" s="582"/>
      <c r="E806" s="448"/>
      <c r="F806" s="93" t="s">
        <v>388</v>
      </c>
      <c r="G806" s="523" t="s">
        <v>393</v>
      </c>
      <c r="H806" s="523"/>
      <c r="I806" s="523"/>
      <c r="J806" s="523"/>
      <c r="K806" s="585"/>
      <c r="L806" s="444" t="e">
        <f>#REF!-#REF!*10%</f>
        <v>#REF!</v>
      </c>
    </row>
    <row r="807" spans="1:12" customFormat="1" ht="15.6" customHeight="1" x14ac:dyDescent="0.25">
      <c r="A807" s="565"/>
      <c r="B807" s="568"/>
      <c r="C807" s="455"/>
      <c r="D807" s="582"/>
      <c r="E807" s="448"/>
      <c r="F807" s="93" t="s">
        <v>562</v>
      </c>
      <c r="G807" s="523" t="s">
        <v>1024</v>
      </c>
      <c r="H807" s="523"/>
      <c r="I807" s="523"/>
      <c r="J807" s="523"/>
      <c r="K807" s="585"/>
      <c r="L807" s="444" t="e">
        <f>#REF!-#REF!*10%</f>
        <v>#REF!</v>
      </c>
    </row>
    <row r="808" spans="1:12" customFormat="1" ht="15.6" customHeight="1" x14ac:dyDescent="0.25">
      <c r="A808" s="565"/>
      <c r="B808" s="568"/>
      <c r="C808" s="455"/>
      <c r="D808" s="582"/>
      <c r="E808" s="448"/>
      <c r="F808" s="93" t="s">
        <v>570</v>
      </c>
      <c r="G808" s="523" t="s">
        <v>613</v>
      </c>
      <c r="H808" s="523"/>
      <c r="I808" s="523"/>
      <c r="J808" s="523"/>
      <c r="K808" s="585"/>
      <c r="L808" s="444" t="e">
        <f>#REF!-#REF!*10%</f>
        <v>#REF!</v>
      </c>
    </row>
    <row r="809" spans="1:12" customFormat="1" ht="15.6" customHeight="1" x14ac:dyDescent="0.25">
      <c r="A809" s="565"/>
      <c r="B809" s="568"/>
      <c r="C809" s="455"/>
      <c r="D809" s="582"/>
      <c r="E809" s="448"/>
      <c r="F809" s="111" t="s">
        <v>84</v>
      </c>
      <c r="G809" s="525">
        <v>4.8</v>
      </c>
      <c r="H809" s="525"/>
      <c r="I809" s="525"/>
      <c r="J809" s="525"/>
      <c r="K809" s="585"/>
      <c r="L809" s="444" t="e">
        <f>#REF!-#REF!*10%</f>
        <v>#REF!</v>
      </c>
    </row>
    <row r="810" spans="1:12" customFormat="1" ht="15.6" customHeight="1" x14ac:dyDescent="0.25">
      <c r="A810" s="565"/>
      <c r="B810" s="569"/>
      <c r="C810" s="455"/>
      <c r="D810" s="582"/>
      <c r="E810" s="448"/>
      <c r="F810" s="136" t="s">
        <v>1016</v>
      </c>
      <c r="G810" s="454">
        <v>5</v>
      </c>
      <c r="H810" s="454"/>
      <c r="I810" s="454"/>
      <c r="J810" s="454"/>
      <c r="K810" s="585"/>
      <c r="L810" s="444" t="e">
        <f>#REF!-#REF!*10%</f>
        <v>#REF!</v>
      </c>
    </row>
    <row r="811" spans="1:12" customFormat="1" ht="15.6" customHeight="1" x14ac:dyDescent="0.25">
      <c r="A811" s="564">
        <v>10</v>
      </c>
      <c r="B811" s="567"/>
      <c r="C811" s="455" t="s">
        <v>474</v>
      </c>
      <c r="D811" s="582"/>
      <c r="E811" s="448"/>
      <c r="F811" s="110" t="s">
        <v>81</v>
      </c>
      <c r="G811" s="522" t="s">
        <v>10</v>
      </c>
      <c r="H811" s="522"/>
      <c r="I811" s="522"/>
      <c r="J811" s="522"/>
      <c r="K811" s="539">
        <v>3</v>
      </c>
      <c r="L811" s="498">
        <v>22073</v>
      </c>
    </row>
    <row r="812" spans="1:12" customFormat="1" ht="15.6" customHeight="1" x14ac:dyDescent="0.25">
      <c r="A812" s="565"/>
      <c r="B812" s="568"/>
      <c r="C812" s="455"/>
      <c r="D812" s="582"/>
      <c r="E812" s="448"/>
      <c r="F812" s="110" t="s">
        <v>80</v>
      </c>
      <c r="G812" s="469">
        <v>178</v>
      </c>
      <c r="H812" s="469"/>
      <c r="I812" s="469"/>
      <c r="J812" s="469"/>
      <c r="K812" s="583"/>
      <c r="L812" s="499"/>
    </row>
    <row r="813" spans="1:12" customFormat="1" ht="15.6" customHeight="1" x14ac:dyDescent="0.25">
      <c r="A813" s="565"/>
      <c r="B813" s="568"/>
      <c r="C813" s="455"/>
      <c r="D813" s="582"/>
      <c r="E813" s="448"/>
      <c r="F813" s="110" t="s">
        <v>8</v>
      </c>
      <c r="G813" s="240">
        <v>3000</v>
      </c>
      <c r="H813" s="241">
        <v>4000</v>
      </c>
      <c r="I813" s="312">
        <v>5000</v>
      </c>
      <c r="J813" s="242">
        <v>6000</v>
      </c>
      <c r="K813" s="583"/>
      <c r="L813" s="499"/>
    </row>
    <row r="814" spans="1:12" customFormat="1" ht="15.6" customHeight="1" x14ac:dyDescent="0.25">
      <c r="A814" s="565"/>
      <c r="B814" s="568"/>
      <c r="C814" s="455"/>
      <c r="D814" s="582"/>
      <c r="E814" s="448"/>
      <c r="F814" s="110" t="s">
        <v>817</v>
      </c>
      <c r="G814" s="243">
        <f>G812*114</f>
        <v>20292</v>
      </c>
      <c r="H814" s="244">
        <f>G812*128</f>
        <v>22784</v>
      </c>
      <c r="I814" s="313">
        <f>G812*143</f>
        <v>25454</v>
      </c>
      <c r="J814" s="245">
        <f>G812*148</f>
        <v>26344</v>
      </c>
      <c r="K814" s="583"/>
      <c r="L814" s="499"/>
    </row>
    <row r="815" spans="1:12" customFormat="1" ht="15.6" customHeight="1" x14ac:dyDescent="0.25">
      <c r="A815" s="565"/>
      <c r="B815" s="568"/>
      <c r="C815" s="455"/>
      <c r="D815" s="582"/>
      <c r="E815" s="448"/>
      <c r="F815" s="110" t="s">
        <v>1269</v>
      </c>
      <c r="G815" s="451">
        <v>0.98</v>
      </c>
      <c r="H815" s="451"/>
      <c r="I815" s="451"/>
      <c r="J815" s="451"/>
      <c r="K815" s="583"/>
      <c r="L815" s="499"/>
    </row>
    <row r="816" spans="1:12" customFormat="1" ht="15.6" customHeight="1" x14ac:dyDescent="0.25">
      <c r="A816" s="565"/>
      <c r="B816" s="568"/>
      <c r="C816" s="455"/>
      <c r="D816" s="582"/>
      <c r="E816" s="448"/>
      <c r="F816" s="93" t="s">
        <v>699</v>
      </c>
      <c r="G816" s="523" t="s">
        <v>700</v>
      </c>
      <c r="H816" s="523"/>
      <c r="I816" s="523"/>
      <c r="J816" s="523"/>
      <c r="K816" s="583"/>
      <c r="L816" s="499"/>
    </row>
    <row r="817" spans="1:12" customFormat="1" ht="15.6" customHeight="1" x14ac:dyDescent="0.25">
      <c r="A817" s="565"/>
      <c r="B817" s="568"/>
      <c r="C817" s="455"/>
      <c r="D817" s="582"/>
      <c r="E817" s="448"/>
      <c r="F817" s="93" t="s">
        <v>1181</v>
      </c>
      <c r="G817" s="462" t="s">
        <v>1179</v>
      </c>
      <c r="H817" s="463"/>
      <c r="I817" s="463"/>
      <c r="J817" s="464"/>
      <c r="K817" s="583"/>
      <c r="L817" s="499"/>
    </row>
    <row r="818" spans="1:12" customFormat="1" ht="15.6" customHeight="1" x14ac:dyDescent="0.25">
      <c r="A818" s="565"/>
      <c r="B818" s="568"/>
      <c r="C818" s="455"/>
      <c r="D818" s="582"/>
      <c r="E818" s="448"/>
      <c r="F818" s="110" t="s">
        <v>83</v>
      </c>
      <c r="G818" s="522">
        <v>67</v>
      </c>
      <c r="H818" s="522"/>
      <c r="I818" s="522"/>
      <c r="J818" s="522"/>
      <c r="K818" s="583"/>
      <c r="L818" s="499"/>
    </row>
    <row r="819" spans="1:12" customFormat="1" ht="15.6" customHeight="1" x14ac:dyDescent="0.25">
      <c r="A819" s="565"/>
      <c r="B819" s="568"/>
      <c r="C819" s="455"/>
      <c r="D819" s="582"/>
      <c r="E819" s="448"/>
      <c r="F819" s="112" t="s">
        <v>396</v>
      </c>
      <c r="G819" s="523" t="s">
        <v>908</v>
      </c>
      <c r="H819" s="523"/>
      <c r="I819" s="523"/>
      <c r="J819" s="523"/>
      <c r="K819" s="583"/>
      <c r="L819" s="499"/>
    </row>
    <row r="820" spans="1:12" customFormat="1" ht="15.6" customHeight="1" x14ac:dyDescent="0.25">
      <c r="A820" s="565"/>
      <c r="B820" s="568"/>
      <c r="C820" s="455"/>
      <c r="D820" s="582"/>
      <c r="E820" s="448"/>
      <c r="F820" s="110" t="s">
        <v>3</v>
      </c>
      <c r="G820" s="522" t="s">
        <v>18</v>
      </c>
      <c r="H820" s="522"/>
      <c r="I820" s="522"/>
      <c r="J820" s="522"/>
      <c r="K820" s="583"/>
      <c r="L820" s="499"/>
    </row>
    <row r="821" spans="1:12" customFormat="1" ht="15.6" customHeight="1" x14ac:dyDescent="0.25">
      <c r="A821" s="565"/>
      <c r="B821" s="568"/>
      <c r="C821" s="455"/>
      <c r="D821" s="582"/>
      <c r="E821" s="448"/>
      <c r="F821" s="93" t="s">
        <v>379</v>
      </c>
      <c r="G821" s="523" t="s">
        <v>380</v>
      </c>
      <c r="H821" s="523"/>
      <c r="I821" s="523"/>
      <c r="J821" s="523"/>
      <c r="K821" s="583"/>
      <c r="L821" s="499"/>
    </row>
    <row r="822" spans="1:12" customFormat="1" ht="15.6" customHeight="1" x14ac:dyDescent="0.25">
      <c r="A822" s="565"/>
      <c r="B822" s="568"/>
      <c r="C822" s="455"/>
      <c r="D822" s="582"/>
      <c r="E822" s="448"/>
      <c r="F822" s="93" t="s">
        <v>701</v>
      </c>
      <c r="G822" s="523">
        <v>100000</v>
      </c>
      <c r="H822" s="523"/>
      <c r="I822" s="523"/>
      <c r="J822" s="523"/>
      <c r="K822" s="583"/>
      <c r="L822" s="499"/>
    </row>
    <row r="823" spans="1:12" customFormat="1" ht="15.6" customHeight="1" x14ac:dyDescent="0.25">
      <c r="A823" s="565"/>
      <c r="B823" s="568"/>
      <c r="C823" s="455"/>
      <c r="D823" s="582"/>
      <c r="E823" s="448"/>
      <c r="F823" s="93" t="s">
        <v>257</v>
      </c>
      <c r="G823" s="523" t="s">
        <v>391</v>
      </c>
      <c r="H823" s="523"/>
      <c r="I823" s="523"/>
      <c r="J823" s="523"/>
      <c r="K823" s="583"/>
      <c r="L823" s="499"/>
    </row>
    <row r="824" spans="1:12" customFormat="1" ht="15.6" customHeight="1" x14ac:dyDescent="0.25">
      <c r="A824" s="565"/>
      <c r="B824" s="568"/>
      <c r="C824" s="455"/>
      <c r="D824" s="582"/>
      <c r="E824" s="448"/>
      <c r="F824" s="93" t="s">
        <v>376</v>
      </c>
      <c r="G824" s="523" t="s">
        <v>557</v>
      </c>
      <c r="H824" s="523"/>
      <c r="I824" s="523"/>
      <c r="J824" s="523"/>
      <c r="K824" s="583"/>
      <c r="L824" s="499"/>
    </row>
    <row r="825" spans="1:12" customFormat="1" ht="15.6" customHeight="1" x14ac:dyDescent="0.25">
      <c r="A825" s="565"/>
      <c r="B825" s="568"/>
      <c r="C825" s="455"/>
      <c r="D825" s="582"/>
      <c r="E825" s="448"/>
      <c r="F825" s="93" t="s">
        <v>702</v>
      </c>
      <c r="G825" s="523" t="s">
        <v>703</v>
      </c>
      <c r="H825" s="523"/>
      <c r="I825" s="523"/>
      <c r="J825" s="523"/>
      <c r="K825" s="583"/>
      <c r="L825" s="499"/>
    </row>
    <row r="826" spans="1:12" customFormat="1" ht="15.6" customHeight="1" x14ac:dyDescent="0.25">
      <c r="A826" s="565"/>
      <c r="B826" s="568"/>
      <c r="C826" s="455"/>
      <c r="D826" s="582"/>
      <c r="E826" s="448"/>
      <c r="F826" s="93" t="s">
        <v>381</v>
      </c>
      <c r="G826" s="523" t="s">
        <v>382</v>
      </c>
      <c r="H826" s="523"/>
      <c r="I826" s="523"/>
      <c r="J826" s="523"/>
      <c r="K826" s="583"/>
      <c r="L826" s="500"/>
    </row>
    <row r="827" spans="1:12" customFormat="1" ht="15.6" customHeight="1" x14ac:dyDescent="0.25">
      <c r="A827" s="565"/>
      <c r="B827" s="568"/>
      <c r="C827" s="455"/>
      <c r="D827" s="582"/>
      <c r="E827" s="448"/>
      <c r="F827" s="94" t="s">
        <v>358</v>
      </c>
      <c r="G827" s="523" t="s">
        <v>900</v>
      </c>
      <c r="H827" s="523"/>
      <c r="I827" s="523"/>
      <c r="J827" s="523"/>
      <c r="K827" s="584">
        <v>5</v>
      </c>
      <c r="L827" s="443">
        <v>23619</v>
      </c>
    </row>
    <row r="828" spans="1:12" customFormat="1" ht="15.6" customHeight="1" x14ac:dyDescent="0.25">
      <c r="A828" s="565"/>
      <c r="B828" s="568"/>
      <c r="C828" s="455"/>
      <c r="D828" s="582"/>
      <c r="E828" s="448"/>
      <c r="F828" s="93" t="s">
        <v>383</v>
      </c>
      <c r="G828" s="523" t="s">
        <v>384</v>
      </c>
      <c r="H828" s="523"/>
      <c r="I828" s="523"/>
      <c r="J828" s="523"/>
      <c r="K828" s="585"/>
      <c r="L828" s="444" t="e">
        <f>#REF!-#REF!*10%</f>
        <v>#REF!</v>
      </c>
    </row>
    <row r="829" spans="1:12" customFormat="1" ht="15.6" customHeight="1" x14ac:dyDescent="0.25">
      <c r="A829" s="565"/>
      <c r="B829" s="568"/>
      <c r="C829" s="455"/>
      <c r="D829" s="582"/>
      <c r="E829" s="448"/>
      <c r="F829" s="93" t="s">
        <v>385</v>
      </c>
      <c r="G829" s="523" t="s">
        <v>386</v>
      </c>
      <c r="H829" s="523"/>
      <c r="I829" s="523"/>
      <c r="J829" s="523"/>
      <c r="K829" s="585"/>
      <c r="L829" s="444" t="e">
        <f>#REF!-#REF!*10%</f>
        <v>#REF!</v>
      </c>
    </row>
    <row r="830" spans="1:12" customFormat="1" ht="15.6" customHeight="1" x14ac:dyDescent="0.25">
      <c r="A830" s="565"/>
      <c r="B830" s="568"/>
      <c r="C830" s="455"/>
      <c r="D830" s="582"/>
      <c r="E830" s="448"/>
      <c r="F830" s="93" t="s">
        <v>389</v>
      </c>
      <c r="G830" s="523" t="s">
        <v>390</v>
      </c>
      <c r="H830" s="523"/>
      <c r="I830" s="523"/>
      <c r="J830" s="523"/>
      <c r="K830" s="585"/>
      <c r="L830" s="444" t="e">
        <f>#REF!-#REF!*10%</f>
        <v>#REF!</v>
      </c>
    </row>
    <row r="831" spans="1:12" customFormat="1" ht="15.6" customHeight="1" x14ac:dyDescent="0.25">
      <c r="A831" s="565"/>
      <c r="B831" s="568"/>
      <c r="C831" s="455"/>
      <c r="D831" s="582"/>
      <c r="E831" s="448"/>
      <c r="F831" s="93" t="s">
        <v>704</v>
      </c>
      <c r="G831" s="523" t="s">
        <v>705</v>
      </c>
      <c r="H831" s="523"/>
      <c r="I831" s="523"/>
      <c r="J831" s="523"/>
      <c r="K831" s="585"/>
      <c r="L831" s="444" t="e">
        <f>#REF!-#REF!*10%</f>
        <v>#REF!</v>
      </c>
    </row>
    <row r="832" spans="1:12" customFormat="1" ht="15.6" customHeight="1" x14ac:dyDescent="0.25">
      <c r="A832" s="565"/>
      <c r="B832" s="568"/>
      <c r="C832" s="455"/>
      <c r="D832" s="582"/>
      <c r="E832" s="448"/>
      <c r="F832" s="93" t="s">
        <v>706</v>
      </c>
      <c r="G832" s="523" t="s">
        <v>390</v>
      </c>
      <c r="H832" s="523"/>
      <c r="I832" s="523"/>
      <c r="J832" s="523"/>
      <c r="K832" s="585"/>
      <c r="L832" s="444" t="e">
        <f>#REF!-#REF!*10%</f>
        <v>#REF!</v>
      </c>
    </row>
    <row r="833" spans="1:12" customFormat="1" ht="15.6" customHeight="1" x14ac:dyDescent="0.25">
      <c r="A833" s="565"/>
      <c r="B833" s="568"/>
      <c r="C833" s="455"/>
      <c r="D833" s="582"/>
      <c r="E833" s="448"/>
      <c r="F833" s="93" t="s">
        <v>1271</v>
      </c>
      <c r="G833" s="523" t="s">
        <v>390</v>
      </c>
      <c r="H833" s="523"/>
      <c r="I833" s="523"/>
      <c r="J833" s="523"/>
      <c r="K833" s="585"/>
      <c r="L833" s="444" t="e">
        <f>#REF!-#REF!*10%</f>
        <v>#REF!</v>
      </c>
    </row>
    <row r="834" spans="1:12" customFormat="1" ht="15.6" customHeight="1" x14ac:dyDescent="0.25">
      <c r="A834" s="565"/>
      <c r="B834" s="568"/>
      <c r="C834" s="455"/>
      <c r="D834" s="582"/>
      <c r="E834" s="448"/>
      <c r="F834" s="93" t="s">
        <v>707</v>
      </c>
      <c r="G834" s="523" t="s">
        <v>911</v>
      </c>
      <c r="H834" s="523"/>
      <c r="I834" s="523"/>
      <c r="J834" s="523"/>
      <c r="K834" s="585"/>
      <c r="L834" s="444" t="e">
        <f>#REF!-#REF!*10%</f>
        <v>#REF!</v>
      </c>
    </row>
    <row r="835" spans="1:12" customFormat="1" ht="15.6" customHeight="1" x14ac:dyDescent="0.25">
      <c r="A835" s="565"/>
      <c r="B835" s="568"/>
      <c r="C835" s="455"/>
      <c r="D835" s="582"/>
      <c r="E835" s="448"/>
      <c r="F835" s="93" t="s">
        <v>708</v>
      </c>
      <c r="G835" s="523" t="s">
        <v>390</v>
      </c>
      <c r="H835" s="523"/>
      <c r="I835" s="523"/>
      <c r="J835" s="523"/>
      <c r="K835" s="585"/>
      <c r="L835" s="444" t="e">
        <f>#REF!-#REF!*10%</f>
        <v>#REF!</v>
      </c>
    </row>
    <row r="836" spans="1:12" customFormat="1" ht="15.6" customHeight="1" x14ac:dyDescent="0.25">
      <c r="A836" s="565"/>
      <c r="B836" s="568"/>
      <c r="C836" s="455"/>
      <c r="D836" s="582"/>
      <c r="E836" s="448"/>
      <c r="F836" s="93" t="s">
        <v>377</v>
      </c>
      <c r="G836" s="523" t="s">
        <v>387</v>
      </c>
      <c r="H836" s="523"/>
      <c r="I836" s="523"/>
      <c r="J836" s="523"/>
      <c r="K836" s="585"/>
      <c r="L836" s="444" t="e">
        <f>#REF!-#REF!*10%</f>
        <v>#REF!</v>
      </c>
    </row>
    <row r="837" spans="1:12" customFormat="1" ht="15.6" customHeight="1" x14ac:dyDescent="0.25">
      <c r="A837" s="565"/>
      <c r="B837" s="568"/>
      <c r="C837" s="455"/>
      <c r="D837" s="582"/>
      <c r="E837" s="448"/>
      <c r="F837" s="93" t="s">
        <v>388</v>
      </c>
      <c r="G837" s="523" t="s">
        <v>393</v>
      </c>
      <c r="H837" s="523"/>
      <c r="I837" s="523"/>
      <c r="J837" s="523"/>
      <c r="K837" s="585"/>
      <c r="L837" s="444" t="e">
        <f>#REF!-#REF!*10%</f>
        <v>#REF!</v>
      </c>
    </row>
    <row r="838" spans="1:12" customFormat="1" ht="15.6" customHeight="1" x14ac:dyDescent="0.25">
      <c r="A838" s="565"/>
      <c r="B838" s="568"/>
      <c r="C838" s="455"/>
      <c r="D838" s="582"/>
      <c r="E838" s="448"/>
      <c r="F838" s="93" t="s">
        <v>562</v>
      </c>
      <c r="G838" s="523" t="s">
        <v>1024</v>
      </c>
      <c r="H838" s="523"/>
      <c r="I838" s="523"/>
      <c r="J838" s="523"/>
      <c r="K838" s="585"/>
      <c r="L838" s="444" t="e">
        <f>#REF!-#REF!*10%</f>
        <v>#REF!</v>
      </c>
    </row>
    <row r="839" spans="1:12" customFormat="1" ht="15.6" customHeight="1" x14ac:dyDescent="0.25">
      <c r="A839" s="565"/>
      <c r="B839" s="568"/>
      <c r="C839" s="455"/>
      <c r="D839" s="582"/>
      <c r="E839" s="448"/>
      <c r="F839" s="93" t="s">
        <v>570</v>
      </c>
      <c r="G839" s="523" t="s">
        <v>613</v>
      </c>
      <c r="H839" s="523"/>
      <c r="I839" s="523"/>
      <c r="J839" s="523"/>
      <c r="K839" s="585"/>
      <c r="L839" s="444" t="e">
        <f>#REF!-#REF!*10%</f>
        <v>#REF!</v>
      </c>
    </row>
    <row r="840" spans="1:12" customFormat="1" ht="15.6" customHeight="1" x14ac:dyDescent="0.25">
      <c r="A840" s="565"/>
      <c r="B840" s="568"/>
      <c r="C840" s="455"/>
      <c r="D840" s="582"/>
      <c r="E840" s="448"/>
      <c r="F840" s="111" t="s">
        <v>84</v>
      </c>
      <c r="G840" s="525">
        <v>5.2</v>
      </c>
      <c r="H840" s="525"/>
      <c r="I840" s="525"/>
      <c r="J840" s="525"/>
      <c r="K840" s="585"/>
      <c r="L840" s="444" t="e">
        <f>#REF!-#REF!*10%</f>
        <v>#REF!</v>
      </c>
    </row>
    <row r="841" spans="1:12" customFormat="1" ht="15.6" customHeight="1" x14ac:dyDescent="0.25">
      <c r="A841" s="565"/>
      <c r="B841" s="569"/>
      <c r="C841" s="455"/>
      <c r="D841" s="582"/>
      <c r="E841" s="448"/>
      <c r="F841" s="136" t="s">
        <v>1016</v>
      </c>
      <c r="G841" s="454">
        <v>5</v>
      </c>
      <c r="H841" s="454"/>
      <c r="I841" s="454"/>
      <c r="J841" s="454"/>
      <c r="K841" s="585"/>
      <c r="L841" s="444" t="e">
        <f>#REF!-#REF!*10%</f>
        <v>#REF!</v>
      </c>
    </row>
    <row r="842" spans="1:12" customFormat="1" ht="15.6" customHeight="1" x14ac:dyDescent="0.25">
      <c r="A842" s="564">
        <v>11</v>
      </c>
      <c r="B842" s="567"/>
      <c r="C842" s="455" t="s">
        <v>475</v>
      </c>
      <c r="D842" s="582"/>
      <c r="E842" s="448"/>
      <c r="F842" s="110" t="s">
        <v>81</v>
      </c>
      <c r="G842" s="522" t="s">
        <v>10</v>
      </c>
      <c r="H842" s="522"/>
      <c r="I842" s="522"/>
      <c r="J842" s="522"/>
      <c r="K842" s="539">
        <v>3</v>
      </c>
      <c r="L842" s="498">
        <v>2895</v>
      </c>
    </row>
    <row r="843" spans="1:12" customFormat="1" ht="15.6" customHeight="1" x14ac:dyDescent="0.25">
      <c r="A843" s="565"/>
      <c r="B843" s="568"/>
      <c r="C843" s="455"/>
      <c r="D843" s="582"/>
      <c r="E843" s="448"/>
      <c r="F843" s="110" t="s">
        <v>80</v>
      </c>
      <c r="G843" s="469">
        <v>193</v>
      </c>
      <c r="H843" s="469"/>
      <c r="I843" s="469"/>
      <c r="J843" s="469"/>
      <c r="K843" s="583"/>
      <c r="L843" s="499"/>
    </row>
    <row r="844" spans="1:12" customFormat="1" ht="15.6" customHeight="1" x14ac:dyDescent="0.25">
      <c r="A844" s="565"/>
      <c r="B844" s="568"/>
      <c r="C844" s="455"/>
      <c r="D844" s="582"/>
      <c r="E844" s="448"/>
      <c r="F844" s="110" t="s">
        <v>8</v>
      </c>
      <c r="G844" s="240">
        <v>3000</v>
      </c>
      <c r="H844" s="241">
        <v>4000</v>
      </c>
      <c r="I844" s="312">
        <v>5000</v>
      </c>
      <c r="J844" s="242">
        <v>6000</v>
      </c>
      <c r="K844" s="583"/>
      <c r="L844" s="499"/>
    </row>
    <row r="845" spans="1:12" customFormat="1" ht="15.6" customHeight="1" x14ac:dyDescent="0.25">
      <c r="A845" s="565"/>
      <c r="B845" s="568"/>
      <c r="C845" s="455"/>
      <c r="D845" s="582"/>
      <c r="E845" s="448"/>
      <c r="F845" s="110" t="s">
        <v>817</v>
      </c>
      <c r="G845" s="243">
        <f>G843*114</f>
        <v>22002</v>
      </c>
      <c r="H845" s="244">
        <f>G843*128</f>
        <v>24704</v>
      </c>
      <c r="I845" s="313">
        <f>G843*143</f>
        <v>27599</v>
      </c>
      <c r="J845" s="245">
        <f>G843*148</f>
        <v>28564</v>
      </c>
      <c r="K845" s="583"/>
      <c r="L845" s="499"/>
    </row>
    <row r="846" spans="1:12" customFormat="1" ht="15.6" customHeight="1" x14ac:dyDescent="0.25">
      <c r="A846" s="565"/>
      <c r="B846" s="568"/>
      <c r="C846" s="455"/>
      <c r="D846" s="582"/>
      <c r="E846" s="448"/>
      <c r="F846" s="110" t="s">
        <v>1269</v>
      </c>
      <c r="G846" s="451">
        <v>0.98</v>
      </c>
      <c r="H846" s="451"/>
      <c r="I846" s="451"/>
      <c r="J846" s="451"/>
      <c r="K846" s="583"/>
      <c r="L846" s="499"/>
    </row>
    <row r="847" spans="1:12" customFormat="1" ht="15.6" customHeight="1" x14ac:dyDescent="0.25">
      <c r="A847" s="565"/>
      <c r="B847" s="568"/>
      <c r="C847" s="455"/>
      <c r="D847" s="582"/>
      <c r="E847" s="448"/>
      <c r="F847" s="93" t="s">
        <v>699</v>
      </c>
      <c r="G847" s="523" t="s">
        <v>700</v>
      </c>
      <c r="H847" s="523"/>
      <c r="I847" s="523"/>
      <c r="J847" s="523"/>
      <c r="K847" s="583"/>
      <c r="L847" s="499"/>
    </row>
    <row r="848" spans="1:12" customFormat="1" ht="15.6" customHeight="1" x14ac:dyDescent="0.25">
      <c r="A848" s="565"/>
      <c r="B848" s="568"/>
      <c r="C848" s="455"/>
      <c r="D848" s="582"/>
      <c r="E848" s="448"/>
      <c r="F848" s="93" t="s">
        <v>1181</v>
      </c>
      <c r="G848" s="462" t="s">
        <v>1179</v>
      </c>
      <c r="H848" s="463"/>
      <c r="I848" s="463"/>
      <c r="J848" s="464"/>
      <c r="K848" s="583"/>
      <c r="L848" s="499"/>
    </row>
    <row r="849" spans="1:12" customFormat="1" ht="15.6" customHeight="1" x14ac:dyDescent="0.25">
      <c r="A849" s="565"/>
      <c r="B849" s="568"/>
      <c r="C849" s="455"/>
      <c r="D849" s="582"/>
      <c r="E849" s="448"/>
      <c r="F849" s="110" t="s">
        <v>83</v>
      </c>
      <c r="G849" s="522">
        <v>67</v>
      </c>
      <c r="H849" s="522"/>
      <c r="I849" s="522"/>
      <c r="J849" s="522"/>
      <c r="K849" s="583"/>
      <c r="L849" s="499"/>
    </row>
    <row r="850" spans="1:12" customFormat="1" ht="15.6" customHeight="1" x14ac:dyDescent="0.25">
      <c r="A850" s="565"/>
      <c r="B850" s="568"/>
      <c r="C850" s="455"/>
      <c r="D850" s="582"/>
      <c r="E850" s="448"/>
      <c r="F850" s="112" t="s">
        <v>396</v>
      </c>
      <c r="G850" s="523" t="s">
        <v>908</v>
      </c>
      <c r="H850" s="523"/>
      <c r="I850" s="523"/>
      <c r="J850" s="523"/>
      <c r="K850" s="583"/>
      <c r="L850" s="499"/>
    </row>
    <row r="851" spans="1:12" customFormat="1" ht="15.6" customHeight="1" x14ac:dyDescent="0.25">
      <c r="A851" s="565"/>
      <c r="B851" s="568"/>
      <c r="C851" s="455"/>
      <c r="D851" s="582"/>
      <c r="E851" s="448"/>
      <c r="F851" s="110" t="s">
        <v>3</v>
      </c>
      <c r="G851" s="522" t="s">
        <v>19</v>
      </c>
      <c r="H851" s="522"/>
      <c r="I851" s="522"/>
      <c r="J851" s="522"/>
      <c r="K851" s="583"/>
      <c r="L851" s="499"/>
    </row>
    <row r="852" spans="1:12" customFormat="1" ht="15.6" customHeight="1" x14ac:dyDescent="0.25">
      <c r="A852" s="565"/>
      <c r="B852" s="568"/>
      <c r="C852" s="455"/>
      <c r="D852" s="582"/>
      <c r="E852" s="448"/>
      <c r="F852" s="93" t="s">
        <v>379</v>
      </c>
      <c r="G852" s="523" t="s">
        <v>380</v>
      </c>
      <c r="H852" s="523"/>
      <c r="I852" s="523"/>
      <c r="J852" s="523"/>
      <c r="K852" s="583"/>
      <c r="L852" s="499"/>
    </row>
    <row r="853" spans="1:12" customFormat="1" ht="15.6" customHeight="1" x14ac:dyDescent="0.25">
      <c r="A853" s="565"/>
      <c r="B853" s="568"/>
      <c r="C853" s="455"/>
      <c r="D853" s="582"/>
      <c r="E853" s="448"/>
      <c r="F853" s="93" t="s">
        <v>701</v>
      </c>
      <c r="G853" s="523">
        <v>100000</v>
      </c>
      <c r="H853" s="523"/>
      <c r="I853" s="523"/>
      <c r="J853" s="523"/>
      <c r="K853" s="583"/>
      <c r="L853" s="499"/>
    </row>
    <row r="854" spans="1:12" customFormat="1" ht="15.6" customHeight="1" x14ac:dyDescent="0.25">
      <c r="A854" s="565"/>
      <c r="B854" s="568"/>
      <c r="C854" s="455"/>
      <c r="D854" s="582"/>
      <c r="E854" s="448"/>
      <c r="F854" s="93" t="s">
        <v>257</v>
      </c>
      <c r="G854" s="523" t="s">
        <v>391</v>
      </c>
      <c r="H854" s="523"/>
      <c r="I854" s="523"/>
      <c r="J854" s="523"/>
      <c r="K854" s="583"/>
      <c r="L854" s="499"/>
    </row>
    <row r="855" spans="1:12" customFormat="1" ht="15.6" customHeight="1" x14ac:dyDescent="0.25">
      <c r="A855" s="565"/>
      <c r="B855" s="568"/>
      <c r="C855" s="455"/>
      <c r="D855" s="582"/>
      <c r="E855" s="448"/>
      <c r="F855" s="93" t="s">
        <v>376</v>
      </c>
      <c r="G855" s="523" t="s">
        <v>557</v>
      </c>
      <c r="H855" s="523"/>
      <c r="I855" s="523"/>
      <c r="J855" s="523"/>
      <c r="K855" s="583"/>
      <c r="L855" s="499"/>
    </row>
    <row r="856" spans="1:12" customFormat="1" ht="15.6" customHeight="1" x14ac:dyDescent="0.25">
      <c r="A856" s="565"/>
      <c r="B856" s="568"/>
      <c r="C856" s="455"/>
      <c r="D856" s="582"/>
      <c r="E856" s="448"/>
      <c r="F856" s="93" t="s">
        <v>702</v>
      </c>
      <c r="G856" s="523" t="s">
        <v>703</v>
      </c>
      <c r="H856" s="523"/>
      <c r="I856" s="523"/>
      <c r="J856" s="523"/>
      <c r="K856" s="583"/>
      <c r="L856" s="499"/>
    </row>
    <row r="857" spans="1:12" customFormat="1" ht="15.6" customHeight="1" x14ac:dyDescent="0.25">
      <c r="A857" s="565"/>
      <c r="B857" s="568"/>
      <c r="C857" s="455"/>
      <c r="D857" s="582"/>
      <c r="E857" s="448"/>
      <c r="F857" s="93" t="s">
        <v>381</v>
      </c>
      <c r="G857" s="523" t="s">
        <v>382</v>
      </c>
      <c r="H857" s="523"/>
      <c r="I857" s="523"/>
      <c r="J857" s="523"/>
      <c r="K857" s="583"/>
      <c r="L857" s="500"/>
    </row>
    <row r="858" spans="1:12" customFormat="1" ht="15.6" customHeight="1" x14ac:dyDescent="0.25">
      <c r="A858" s="565"/>
      <c r="B858" s="568"/>
      <c r="C858" s="455"/>
      <c r="D858" s="582"/>
      <c r="E858" s="448"/>
      <c r="F858" s="94" t="s">
        <v>358</v>
      </c>
      <c r="G858" s="523" t="s">
        <v>900</v>
      </c>
      <c r="H858" s="523"/>
      <c r="I858" s="523"/>
      <c r="J858" s="523"/>
      <c r="K858" s="584">
        <v>5</v>
      </c>
      <c r="L858" s="443">
        <v>25568</v>
      </c>
    </row>
    <row r="859" spans="1:12" customFormat="1" ht="15.6" customHeight="1" x14ac:dyDescent="0.25">
      <c r="A859" s="565"/>
      <c r="B859" s="568"/>
      <c r="C859" s="455"/>
      <c r="D859" s="582"/>
      <c r="E859" s="448"/>
      <c r="F859" s="93" t="s">
        <v>383</v>
      </c>
      <c r="G859" s="523" t="s">
        <v>384</v>
      </c>
      <c r="H859" s="523"/>
      <c r="I859" s="523"/>
      <c r="J859" s="523"/>
      <c r="K859" s="585"/>
      <c r="L859" s="444" t="e">
        <f>#REF!-#REF!*10%</f>
        <v>#REF!</v>
      </c>
    </row>
    <row r="860" spans="1:12" customFormat="1" ht="15.6" customHeight="1" x14ac:dyDescent="0.25">
      <c r="A860" s="565"/>
      <c r="B860" s="568"/>
      <c r="C860" s="455"/>
      <c r="D860" s="582"/>
      <c r="E860" s="448"/>
      <c r="F860" s="93" t="s">
        <v>385</v>
      </c>
      <c r="G860" s="523" t="s">
        <v>386</v>
      </c>
      <c r="H860" s="523"/>
      <c r="I860" s="523"/>
      <c r="J860" s="523"/>
      <c r="K860" s="585"/>
      <c r="L860" s="444" t="e">
        <f>#REF!-#REF!*10%</f>
        <v>#REF!</v>
      </c>
    </row>
    <row r="861" spans="1:12" customFormat="1" ht="15.6" customHeight="1" x14ac:dyDescent="0.25">
      <c r="A861" s="565"/>
      <c r="B861" s="568"/>
      <c r="C861" s="455"/>
      <c r="D861" s="582"/>
      <c r="E861" s="448"/>
      <c r="F861" s="93" t="s">
        <v>389</v>
      </c>
      <c r="G861" s="523" t="s">
        <v>390</v>
      </c>
      <c r="H861" s="523"/>
      <c r="I861" s="523"/>
      <c r="J861" s="523"/>
      <c r="K861" s="585"/>
      <c r="L861" s="444" t="e">
        <f>#REF!-#REF!*10%</f>
        <v>#REF!</v>
      </c>
    </row>
    <row r="862" spans="1:12" customFormat="1" ht="15.6" customHeight="1" x14ac:dyDescent="0.25">
      <c r="A862" s="565"/>
      <c r="B862" s="568"/>
      <c r="C862" s="455"/>
      <c r="D862" s="582"/>
      <c r="E862" s="448"/>
      <c r="F862" s="93" t="s">
        <v>704</v>
      </c>
      <c r="G862" s="523" t="s">
        <v>705</v>
      </c>
      <c r="H862" s="523"/>
      <c r="I862" s="523"/>
      <c r="J862" s="523"/>
      <c r="K862" s="585"/>
      <c r="L862" s="444" t="e">
        <f>#REF!-#REF!*10%</f>
        <v>#REF!</v>
      </c>
    </row>
    <row r="863" spans="1:12" customFormat="1" ht="15.6" customHeight="1" x14ac:dyDescent="0.25">
      <c r="A863" s="565"/>
      <c r="B863" s="568"/>
      <c r="C863" s="455"/>
      <c r="D863" s="582"/>
      <c r="E863" s="448"/>
      <c r="F863" s="93" t="s">
        <v>706</v>
      </c>
      <c r="G863" s="523" t="s">
        <v>390</v>
      </c>
      <c r="H863" s="523"/>
      <c r="I863" s="523"/>
      <c r="J863" s="523"/>
      <c r="K863" s="585"/>
      <c r="L863" s="444" t="e">
        <f>#REF!-#REF!*10%</f>
        <v>#REF!</v>
      </c>
    </row>
    <row r="864" spans="1:12" customFormat="1" ht="15.6" customHeight="1" x14ac:dyDescent="0.25">
      <c r="A864" s="565"/>
      <c r="B864" s="568"/>
      <c r="C864" s="455"/>
      <c r="D864" s="582"/>
      <c r="E864" s="448"/>
      <c r="F864" s="93" t="s">
        <v>1271</v>
      </c>
      <c r="G864" s="523" t="s">
        <v>390</v>
      </c>
      <c r="H864" s="523"/>
      <c r="I864" s="523"/>
      <c r="J864" s="523"/>
      <c r="K864" s="585"/>
      <c r="L864" s="444" t="e">
        <f>#REF!-#REF!*10%</f>
        <v>#REF!</v>
      </c>
    </row>
    <row r="865" spans="1:12" customFormat="1" ht="15.6" customHeight="1" x14ac:dyDescent="0.25">
      <c r="A865" s="565"/>
      <c r="B865" s="568"/>
      <c r="C865" s="455"/>
      <c r="D865" s="582"/>
      <c r="E865" s="448"/>
      <c r="F865" s="93" t="s">
        <v>707</v>
      </c>
      <c r="G865" s="523" t="s">
        <v>911</v>
      </c>
      <c r="H865" s="523"/>
      <c r="I865" s="523"/>
      <c r="J865" s="523"/>
      <c r="K865" s="585"/>
      <c r="L865" s="444" t="e">
        <f>#REF!-#REF!*10%</f>
        <v>#REF!</v>
      </c>
    </row>
    <row r="866" spans="1:12" customFormat="1" ht="15.6" customHeight="1" x14ac:dyDescent="0.25">
      <c r="A866" s="565"/>
      <c r="B866" s="568"/>
      <c r="C866" s="455"/>
      <c r="D866" s="582"/>
      <c r="E866" s="448"/>
      <c r="F866" s="93" t="s">
        <v>708</v>
      </c>
      <c r="G866" s="523" t="s">
        <v>390</v>
      </c>
      <c r="H866" s="523"/>
      <c r="I866" s="523"/>
      <c r="J866" s="523"/>
      <c r="K866" s="585"/>
      <c r="L866" s="444" t="e">
        <f>#REF!-#REF!*10%</f>
        <v>#REF!</v>
      </c>
    </row>
    <row r="867" spans="1:12" customFormat="1" ht="15.6" customHeight="1" x14ac:dyDescent="0.25">
      <c r="A867" s="565"/>
      <c r="B867" s="568"/>
      <c r="C867" s="455"/>
      <c r="D867" s="582"/>
      <c r="E867" s="448"/>
      <c r="F867" s="93" t="s">
        <v>377</v>
      </c>
      <c r="G867" s="523" t="s">
        <v>387</v>
      </c>
      <c r="H867" s="523"/>
      <c r="I867" s="523"/>
      <c r="J867" s="523"/>
      <c r="K867" s="585"/>
      <c r="L867" s="444" t="e">
        <f>#REF!-#REF!*10%</f>
        <v>#REF!</v>
      </c>
    </row>
    <row r="868" spans="1:12" customFormat="1" ht="15.6" customHeight="1" x14ac:dyDescent="0.25">
      <c r="A868" s="565"/>
      <c r="B868" s="568"/>
      <c r="C868" s="455"/>
      <c r="D868" s="582"/>
      <c r="E868" s="448"/>
      <c r="F868" s="93" t="s">
        <v>388</v>
      </c>
      <c r="G868" s="523" t="s">
        <v>393</v>
      </c>
      <c r="H868" s="523"/>
      <c r="I868" s="523"/>
      <c r="J868" s="523"/>
      <c r="K868" s="585"/>
      <c r="L868" s="444" t="e">
        <f>#REF!-#REF!*10%</f>
        <v>#REF!</v>
      </c>
    </row>
    <row r="869" spans="1:12" customFormat="1" ht="15.6" customHeight="1" x14ac:dyDescent="0.25">
      <c r="A869" s="565"/>
      <c r="B869" s="568"/>
      <c r="C869" s="455"/>
      <c r="D869" s="582"/>
      <c r="E869" s="448"/>
      <c r="F869" s="93" t="s">
        <v>562</v>
      </c>
      <c r="G869" s="523" t="s">
        <v>1024</v>
      </c>
      <c r="H869" s="523"/>
      <c r="I869" s="523"/>
      <c r="J869" s="523"/>
      <c r="K869" s="585"/>
      <c r="L869" s="444" t="e">
        <f>#REF!-#REF!*10%</f>
        <v>#REF!</v>
      </c>
    </row>
    <row r="870" spans="1:12" customFormat="1" ht="15.6" customHeight="1" x14ac:dyDescent="0.25">
      <c r="A870" s="565"/>
      <c r="B870" s="568"/>
      <c r="C870" s="455"/>
      <c r="D870" s="582"/>
      <c r="E870" s="448"/>
      <c r="F870" s="93" t="s">
        <v>570</v>
      </c>
      <c r="G870" s="523" t="s">
        <v>613</v>
      </c>
      <c r="H870" s="523"/>
      <c r="I870" s="523"/>
      <c r="J870" s="523"/>
      <c r="K870" s="585"/>
      <c r="L870" s="444" t="e">
        <f>#REF!-#REF!*10%</f>
        <v>#REF!</v>
      </c>
    </row>
    <row r="871" spans="1:12" customFormat="1" ht="15.6" customHeight="1" x14ac:dyDescent="0.25">
      <c r="A871" s="565"/>
      <c r="B871" s="568"/>
      <c r="C871" s="455"/>
      <c r="D871" s="582"/>
      <c r="E871" s="448"/>
      <c r="F871" s="111" t="s">
        <v>84</v>
      </c>
      <c r="G871" s="525">
        <v>5.6</v>
      </c>
      <c r="H871" s="525"/>
      <c r="I871" s="525"/>
      <c r="J871" s="525"/>
      <c r="K871" s="585"/>
      <c r="L871" s="444" t="e">
        <f>#REF!-#REF!*10%</f>
        <v>#REF!</v>
      </c>
    </row>
    <row r="872" spans="1:12" customFormat="1" ht="15.6" customHeight="1" x14ac:dyDescent="0.25">
      <c r="A872" s="565"/>
      <c r="B872" s="569"/>
      <c r="C872" s="455"/>
      <c r="D872" s="582"/>
      <c r="E872" s="448"/>
      <c r="F872" s="136" t="s">
        <v>1016</v>
      </c>
      <c r="G872" s="454">
        <v>5</v>
      </c>
      <c r="H872" s="454"/>
      <c r="I872" s="454"/>
      <c r="J872" s="454"/>
      <c r="K872" s="585"/>
      <c r="L872" s="444" t="e">
        <f>#REF!-#REF!*10%</f>
        <v>#REF!</v>
      </c>
    </row>
    <row r="873" spans="1:12" customFormat="1" ht="15.6" customHeight="1" x14ac:dyDescent="0.25">
      <c r="A873" s="564">
        <v>12</v>
      </c>
      <c r="B873" s="567"/>
      <c r="C873" s="455" t="s">
        <v>476</v>
      </c>
      <c r="D873" s="582"/>
      <c r="E873" s="448"/>
      <c r="F873" s="110" t="s">
        <v>81</v>
      </c>
      <c r="G873" s="522" t="s">
        <v>10</v>
      </c>
      <c r="H873" s="522"/>
      <c r="I873" s="522"/>
      <c r="J873" s="522"/>
      <c r="K873" s="539">
        <v>3</v>
      </c>
      <c r="L873" s="498">
        <v>25920</v>
      </c>
    </row>
    <row r="874" spans="1:12" customFormat="1" ht="15.6" customHeight="1" x14ac:dyDescent="0.25">
      <c r="A874" s="565"/>
      <c r="B874" s="568"/>
      <c r="C874" s="455"/>
      <c r="D874" s="582"/>
      <c r="E874" s="448"/>
      <c r="F874" s="110" t="s">
        <v>80</v>
      </c>
      <c r="G874" s="469">
        <v>210</v>
      </c>
      <c r="H874" s="469"/>
      <c r="I874" s="469"/>
      <c r="J874" s="469"/>
      <c r="K874" s="583"/>
      <c r="L874" s="499"/>
    </row>
    <row r="875" spans="1:12" customFormat="1" ht="15.6" customHeight="1" x14ac:dyDescent="0.25">
      <c r="A875" s="565"/>
      <c r="B875" s="568"/>
      <c r="C875" s="455"/>
      <c r="D875" s="582"/>
      <c r="E875" s="448"/>
      <c r="F875" s="110" t="s">
        <v>8</v>
      </c>
      <c r="G875" s="240">
        <v>3000</v>
      </c>
      <c r="H875" s="241">
        <v>4000</v>
      </c>
      <c r="I875" s="312">
        <v>5000</v>
      </c>
      <c r="J875" s="242">
        <v>6000</v>
      </c>
      <c r="K875" s="583"/>
      <c r="L875" s="499"/>
    </row>
    <row r="876" spans="1:12" customFormat="1" ht="15.6" customHeight="1" x14ac:dyDescent="0.25">
      <c r="A876" s="565"/>
      <c r="B876" s="568"/>
      <c r="C876" s="455"/>
      <c r="D876" s="582"/>
      <c r="E876" s="448"/>
      <c r="F876" s="110" t="s">
        <v>817</v>
      </c>
      <c r="G876" s="243">
        <f>G874*114</f>
        <v>23940</v>
      </c>
      <c r="H876" s="244">
        <f>G874*128</f>
        <v>26880</v>
      </c>
      <c r="I876" s="313">
        <f>G874*143</f>
        <v>30030</v>
      </c>
      <c r="J876" s="245">
        <f>G874*148</f>
        <v>31080</v>
      </c>
      <c r="K876" s="583"/>
      <c r="L876" s="499"/>
    </row>
    <row r="877" spans="1:12" customFormat="1" ht="15.6" customHeight="1" x14ac:dyDescent="0.25">
      <c r="A877" s="565"/>
      <c r="B877" s="568"/>
      <c r="C877" s="455"/>
      <c r="D877" s="582"/>
      <c r="E877" s="448"/>
      <c r="F877" s="110" t="s">
        <v>1269</v>
      </c>
      <c r="G877" s="451">
        <v>0.98</v>
      </c>
      <c r="H877" s="451"/>
      <c r="I877" s="451"/>
      <c r="J877" s="451"/>
      <c r="K877" s="583"/>
      <c r="L877" s="499"/>
    </row>
    <row r="878" spans="1:12" customFormat="1" ht="15.6" customHeight="1" x14ac:dyDescent="0.25">
      <c r="A878" s="565"/>
      <c r="B878" s="568"/>
      <c r="C878" s="455"/>
      <c r="D878" s="582"/>
      <c r="E878" s="448"/>
      <c r="F878" s="93" t="s">
        <v>699</v>
      </c>
      <c r="G878" s="523" t="s">
        <v>700</v>
      </c>
      <c r="H878" s="523"/>
      <c r="I878" s="523"/>
      <c r="J878" s="523"/>
      <c r="K878" s="583"/>
      <c r="L878" s="499"/>
    </row>
    <row r="879" spans="1:12" customFormat="1" ht="15.6" customHeight="1" x14ac:dyDescent="0.25">
      <c r="A879" s="565"/>
      <c r="B879" s="568"/>
      <c r="C879" s="455"/>
      <c r="D879" s="582"/>
      <c r="E879" s="448"/>
      <c r="F879" s="93" t="s">
        <v>1181</v>
      </c>
      <c r="G879" s="462" t="s">
        <v>1179</v>
      </c>
      <c r="H879" s="463"/>
      <c r="I879" s="463"/>
      <c r="J879" s="464"/>
      <c r="K879" s="583"/>
      <c r="L879" s="499"/>
    </row>
    <row r="880" spans="1:12" customFormat="1" ht="15.6" customHeight="1" x14ac:dyDescent="0.25">
      <c r="A880" s="565"/>
      <c r="B880" s="568"/>
      <c r="C880" s="455"/>
      <c r="D880" s="582"/>
      <c r="E880" s="448"/>
      <c r="F880" s="110" t="s">
        <v>83</v>
      </c>
      <c r="G880" s="522">
        <v>67</v>
      </c>
      <c r="H880" s="522"/>
      <c r="I880" s="522"/>
      <c r="J880" s="522"/>
      <c r="K880" s="583"/>
      <c r="L880" s="499"/>
    </row>
    <row r="881" spans="1:12" customFormat="1" ht="15.6" customHeight="1" x14ac:dyDescent="0.25">
      <c r="A881" s="565"/>
      <c r="B881" s="568"/>
      <c r="C881" s="455"/>
      <c r="D881" s="582"/>
      <c r="E881" s="448"/>
      <c r="F881" s="112" t="s">
        <v>396</v>
      </c>
      <c r="G881" s="523" t="s">
        <v>908</v>
      </c>
      <c r="H881" s="523"/>
      <c r="I881" s="523"/>
      <c r="J881" s="523"/>
      <c r="K881" s="583"/>
      <c r="L881" s="499"/>
    </row>
    <row r="882" spans="1:12" customFormat="1" ht="15.6" customHeight="1" x14ac:dyDescent="0.25">
      <c r="A882" s="565"/>
      <c r="B882" s="568"/>
      <c r="C882" s="455"/>
      <c r="D882" s="582"/>
      <c r="E882" s="448"/>
      <c r="F882" s="110" t="s">
        <v>3</v>
      </c>
      <c r="G882" s="522" t="s">
        <v>20</v>
      </c>
      <c r="H882" s="522"/>
      <c r="I882" s="522"/>
      <c r="J882" s="522"/>
      <c r="K882" s="583"/>
      <c r="L882" s="499"/>
    </row>
    <row r="883" spans="1:12" customFormat="1" ht="15.6" customHeight="1" x14ac:dyDescent="0.25">
      <c r="A883" s="565"/>
      <c r="B883" s="568"/>
      <c r="C883" s="455"/>
      <c r="D883" s="582"/>
      <c r="E883" s="448"/>
      <c r="F883" s="93" t="s">
        <v>379</v>
      </c>
      <c r="G883" s="523" t="s">
        <v>380</v>
      </c>
      <c r="H883" s="523"/>
      <c r="I883" s="523"/>
      <c r="J883" s="523"/>
      <c r="K883" s="583"/>
      <c r="L883" s="499"/>
    </row>
    <row r="884" spans="1:12" customFormat="1" ht="15.6" customHeight="1" x14ac:dyDescent="0.25">
      <c r="A884" s="565"/>
      <c r="B884" s="568"/>
      <c r="C884" s="455"/>
      <c r="D884" s="582"/>
      <c r="E884" s="448"/>
      <c r="F884" s="93" t="s">
        <v>701</v>
      </c>
      <c r="G884" s="523">
        <v>100000</v>
      </c>
      <c r="H884" s="523"/>
      <c r="I884" s="523"/>
      <c r="J884" s="523"/>
      <c r="K884" s="583"/>
      <c r="L884" s="499"/>
    </row>
    <row r="885" spans="1:12" customFormat="1" ht="15.6" customHeight="1" x14ac:dyDescent="0.25">
      <c r="A885" s="565"/>
      <c r="B885" s="568"/>
      <c r="C885" s="455"/>
      <c r="D885" s="582"/>
      <c r="E885" s="448"/>
      <c r="F885" s="93" t="s">
        <v>257</v>
      </c>
      <c r="G885" s="523" t="s">
        <v>391</v>
      </c>
      <c r="H885" s="523"/>
      <c r="I885" s="523"/>
      <c r="J885" s="523"/>
      <c r="K885" s="583"/>
      <c r="L885" s="499"/>
    </row>
    <row r="886" spans="1:12" customFormat="1" ht="15.6" customHeight="1" x14ac:dyDescent="0.25">
      <c r="A886" s="565"/>
      <c r="B886" s="568"/>
      <c r="C886" s="455"/>
      <c r="D886" s="582"/>
      <c r="E886" s="448"/>
      <c r="F886" s="93" t="s">
        <v>376</v>
      </c>
      <c r="G886" s="523" t="s">
        <v>557</v>
      </c>
      <c r="H886" s="523"/>
      <c r="I886" s="523"/>
      <c r="J886" s="523"/>
      <c r="K886" s="583"/>
      <c r="L886" s="499"/>
    </row>
    <row r="887" spans="1:12" customFormat="1" ht="15.6" customHeight="1" x14ac:dyDescent="0.25">
      <c r="A887" s="565"/>
      <c r="B887" s="568"/>
      <c r="C887" s="455"/>
      <c r="D887" s="582"/>
      <c r="E887" s="448"/>
      <c r="F887" s="93" t="s">
        <v>702</v>
      </c>
      <c r="G887" s="523" t="s">
        <v>703</v>
      </c>
      <c r="H887" s="523"/>
      <c r="I887" s="523"/>
      <c r="J887" s="523"/>
      <c r="K887" s="583"/>
      <c r="L887" s="499"/>
    </row>
    <row r="888" spans="1:12" customFormat="1" ht="15.6" customHeight="1" x14ac:dyDescent="0.25">
      <c r="A888" s="565"/>
      <c r="B888" s="568"/>
      <c r="C888" s="455"/>
      <c r="D888" s="582"/>
      <c r="E888" s="448"/>
      <c r="F888" s="93" t="s">
        <v>381</v>
      </c>
      <c r="G888" s="523" t="s">
        <v>382</v>
      </c>
      <c r="H888" s="523"/>
      <c r="I888" s="523"/>
      <c r="J888" s="523"/>
      <c r="K888" s="583"/>
      <c r="L888" s="500"/>
    </row>
    <row r="889" spans="1:12" customFormat="1" ht="15.6" customHeight="1" x14ac:dyDescent="0.25">
      <c r="A889" s="565"/>
      <c r="B889" s="568"/>
      <c r="C889" s="455"/>
      <c r="D889" s="582"/>
      <c r="E889" s="448"/>
      <c r="F889" s="94" t="s">
        <v>358</v>
      </c>
      <c r="G889" s="523" t="s">
        <v>900</v>
      </c>
      <c r="H889" s="523"/>
      <c r="I889" s="523"/>
      <c r="J889" s="523"/>
      <c r="K889" s="584">
        <v>5</v>
      </c>
      <c r="L889" s="443">
        <v>27734</v>
      </c>
    </row>
    <row r="890" spans="1:12" customFormat="1" ht="15.6" customHeight="1" x14ac:dyDescent="0.25">
      <c r="A890" s="565"/>
      <c r="B890" s="568"/>
      <c r="C890" s="455"/>
      <c r="D890" s="582"/>
      <c r="E890" s="448"/>
      <c r="F890" s="93" t="s">
        <v>383</v>
      </c>
      <c r="G890" s="523" t="s">
        <v>384</v>
      </c>
      <c r="H890" s="523"/>
      <c r="I890" s="523"/>
      <c r="J890" s="523"/>
      <c r="K890" s="585"/>
      <c r="L890" s="444" t="e">
        <f>#REF!-#REF!*10%</f>
        <v>#REF!</v>
      </c>
    </row>
    <row r="891" spans="1:12" customFormat="1" ht="15.6" customHeight="1" x14ac:dyDescent="0.25">
      <c r="A891" s="565"/>
      <c r="B891" s="568"/>
      <c r="C891" s="455"/>
      <c r="D891" s="582"/>
      <c r="E891" s="448"/>
      <c r="F891" s="93" t="s">
        <v>385</v>
      </c>
      <c r="G891" s="523" t="s">
        <v>386</v>
      </c>
      <c r="H891" s="523"/>
      <c r="I891" s="523"/>
      <c r="J891" s="523"/>
      <c r="K891" s="585"/>
      <c r="L891" s="444" t="e">
        <f>#REF!-#REF!*10%</f>
        <v>#REF!</v>
      </c>
    </row>
    <row r="892" spans="1:12" customFormat="1" ht="15.6" customHeight="1" x14ac:dyDescent="0.25">
      <c r="A892" s="565"/>
      <c r="B892" s="568"/>
      <c r="C892" s="455"/>
      <c r="D892" s="582"/>
      <c r="E892" s="448"/>
      <c r="F892" s="93" t="s">
        <v>389</v>
      </c>
      <c r="G892" s="523" t="s">
        <v>390</v>
      </c>
      <c r="H892" s="523"/>
      <c r="I892" s="523"/>
      <c r="J892" s="523"/>
      <c r="K892" s="585"/>
      <c r="L892" s="444" t="e">
        <f>#REF!-#REF!*10%</f>
        <v>#REF!</v>
      </c>
    </row>
    <row r="893" spans="1:12" customFormat="1" ht="15.6" customHeight="1" x14ac:dyDescent="0.25">
      <c r="A893" s="565"/>
      <c r="B893" s="568"/>
      <c r="C893" s="455"/>
      <c r="D893" s="582"/>
      <c r="E893" s="448"/>
      <c r="F893" s="93" t="s">
        <v>704</v>
      </c>
      <c r="G893" s="523" t="s">
        <v>705</v>
      </c>
      <c r="H893" s="523"/>
      <c r="I893" s="523"/>
      <c r="J893" s="523"/>
      <c r="K893" s="585"/>
      <c r="L893" s="444" t="e">
        <f>#REF!-#REF!*10%</f>
        <v>#REF!</v>
      </c>
    </row>
    <row r="894" spans="1:12" customFormat="1" ht="15.6" customHeight="1" x14ac:dyDescent="0.25">
      <c r="A894" s="565"/>
      <c r="B894" s="568"/>
      <c r="C894" s="455"/>
      <c r="D894" s="582"/>
      <c r="E894" s="448"/>
      <c r="F894" s="93" t="s">
        <v>706</v>
      </c>
      <c r="G894" s="523" t="s">
        <v>390</v>
      </c>
      <c r="H894" s="523"/>
      <c r="I894" s="523"/>
      <c r="J894" s="523"/>
      <c r="K894" s="585"/>
      <c r="L894" s="444" t="e">
        <f>#REF!-#REF!*10%</f>
        <v>#REF!</v>
      </c>
    </row>
    <row r="895" spans="1:12" customFormat="1" ht="15.6" customHeight="1" x14ac:dyDescent="0.25">
      <c r="A895" s="565"/>
      <c r="B895" s="568"/>
      <c r="C895" s="455"/>
      <c r="D895" s="582"/>
      <c r="E895" s="448"/>
      <c r="F895" s="93" t="s">
        <v>1271</v>
      </c>
      <c r="G895" s="523" t="s">
        <v>390</v>
      </c>
      <c r="H895" s="523"/>
      <c r="I895" s="523"/>
      <c r="J895" s="523"/>
      <c r="K895" s="585"/>
      <c r="L895" s="444" t="e">
        <f>#REF!-#REF!*10%</f>
        <v>#REF!</v>
      </c>
    </row>
    <row r="896" spans="1:12" customFormat="1" ht="15.6" customHeight="1" x14ac:dyDescent="0.25">
      <c r="A896" s="565"/>
      <c r="B896" s="568"/>
      <c r="C896" s="455"/>
      <c r="D896" s="582"/>
      <c r="E896" s="448"/>
      <c r="F896" s="93" t="s">
        <v>707</v>
      </c>
      <c r="G896" s="523" t="s">
        <v>911</v>
      </c>
      <c r="H896" s="523"/>
      <c r="I896" s="523"/>
      <c r="J896" s="523"/>
      <c r="K896" s="585"/>
      <c r="L896" s="444" t="e">
        <f>#REF!-#REF!*10%</f>
        <v>#REF!</v>
      </c>
    </row>
    <row r="897" spans="1:12" customFormat="1" ht="15.6" customHeight="1" x14ac:dyDescent="0.25">
      <c r="A897" s="565"/>
      <c r="B897" s="568"/>
      <c r="C897" s="455"/>
      <c r="D897" s="582"/>
      <c r="E897" s="448"/>
      <c r="F897" s="93" t="s">
        <v>708</v>
      </c>
      <c r="G897" s="523" t="s">
        <v>390</v>
      </c>
      <c r="H897" s="523"/>
      <c r="I897" s="523"/>
      <c r="J897" s="523"/>
      <c r="K897" s="585"/>
      <c r="L897" s="444" t="e">
        <f>#REF!-#REF!*10%</f>
        <v>#REF!</v>
      </c>
    </row>
    <row r="898" spans="1:12" customFormat="1" ht="15.6" customHeight="1" x14ac:dyDescent="0.25">
      <c r="A898" s="565"/>
      <c r="B898" s="568"/>
      <c r="C898" s="455"/>
      <c r="D898" s="582"/>
      <c r="E898" s="448"/>
      <c r="F898" s="93" t="s">
        <v>377</v>
      </c>
      <c r="G898" s="523" t="s">
        <v>387</v>
      </c>
      <c r="H898" s="523"/>
      <c r="I898" s="523"/>
      <c r="J898" s="523"/>
      <c r="K898" s="585"/>
      <c r="L898" s="444" t="e">
        <f>#REF!-#REF!*10%</f>
        <v>#REF!</v>
      </c>
    </row>
    <row r="899" spans="1:12" customFormat="1" ht="15.6" customHeight="1" x14ac:dyDescent="0.25">
      <c r="A899" s="565"/>
      <c r="B899" s="568"/>
      <c r="C899" s="455"/>
      <c r="D899" s="582"/>
      <c r="E899" s="448"/>
      <c r="F899" s="93" t="s">
        <v>388</v>
      </c>
      <c r="G899" s="523" t="s">
        <v>393</v>
      </c>
      <c r="H899" s="523"/>
      <c r="I899" s="523"/>
      <c r="J899" s="523"/>
      <c r="K899" s="585"/>
      <c r="L899" s="444" t="e">
        <f>#REF!-#REF!*10%</f>
        <v>#REF!</v>
      </c>
    </row>
    <row r="900" spans="1:12" customFormat="1" ht="15.6" customHeight="1" x14ac:dyDescent="0.25">
      <c r="A900" s="565"/>
      <c r="B900" s="568"/>
      <c r="C900" s="455"/>
      <c r="D900" s="582"/>
      <c r="E900" s="448"/>
      <c r="F900" s="93" t="s">
        <v>562</v>
      </c>
      <c r="G900" s="523" t="s">
        <v>1024</v>
      </c>
      <c r="H900" s="523"/>
      <c r="I900" s="523"/>
      <c r="J900" s="523"/>
      <c r="K900" s="585"/>
      <c r="L900" s="444" t="e">
        <f>#REF!-#REF!*10%</f>
        <v>#REF!</v>
      </c>
    </row>
    <row r="901" spans="1:12" customFormat="1" ht="15.6" customHeight="1" x14ac:dyDescent="0.25">
      <c r="A901" s="565"/>
      <c r="B901" s="568"/>
      <c r="C901" s="455"/>
      <c r="D901" s="582"/>
      <c r="E901" s="448"/>
      <c r="F901" s="93" t="s">
        <v>570</v>
      </c>
      <c r="G901" s="523" t="s">
        <v>613</v>
      </c>
      <c r="H901" s="523"/>
      <c r="I901" s="523"/>
      <c r="J901" s="523"/>
      <c r="K901" s="585"/>
      <c r="L901" s="444" t="e">
        <f>#REF!-#REF!*10%</f>
        <v>#REF!</v>
      </c>
    </row>
    <row r="902" spans="1:12" customFormat="1" ht="15.6" customHeight="1" x14ac:dyDescent="0.25">
      <c r="A902" s="565"/>
      <c r="B902" s="568"/>
      <c r="C902" s="455"/>
      <c r="D902" s="582"/>
      <c r="E902" s="448"/>
      <c r="F902" s="111" t="s">
        <v>84</v>
      </c>
      <c r="G902" s="525">
        <v>7.8</v>
      </c>
      <c r="H902" s="525"/>
      <c r="I902" s="525"/>
      <c r="J902" s="525"/>
      <c r="K902" s="585"/>
      <c r="L902" s="444" t="e">
        <f>#REF!-#REF!*10%</f>
        <v>#REF!</v>
      </c>
    </row>
    <row r="903" spans="1:12" customFormat="1" ht="15.6" customHeight="1" x14ac:dyDescent="0.25">
      <c r="A903" s="565"/>
      <c r="B903" s="569"/>
      <c r="C903" s="455"/>
      <c r="D903" s="582"/>
      <c r="E903" s="448"/>
      <c r="F903" s="136" t="s">
        <v>1016</v>
      </c>
      <c r="G903" s="454">
        <v>5</v>
      </c>
      <c r="H903" s="454"/>
      <c r="I903" s="454"/>
      <c r="J903" s="454"/>
      <c r="K903" s="585"/>
      <c r="L903" s="444" t="e">
        <f>#REF!-#REF!*10%</f>
        <v>#REF!</v>
      </c>
    </row>
    <row r="904" spans="1:12" customFormat="1" ht="15.6" customHeight="1" x14ac:dyDescent="0.25">
      <c r="A904" s="564">
        <v>13</v>
      </c>
      <c r="B904" s="567"/>
      <c r="C904" s="455" t="s">
        <v>477</v>
      </c>
      <c r="D904" s="582"/>
      <c r="E904" s="448"/>
      <c r="F904" s="110" t="s">
        <v>81</v>
      </c>
      <c r="G904" s="522" t="s">
        <v>10</v>
      </c>
      <c r="H904" s="522"/>
      <c r="I904" s="522"/>
      <c r="J904" s="522"/>
      <c r="K904" s="539">
        <v>3</v>
      </c>
      <c r="L904" s="498">
        <v>27135</v>
      </c>
    </row>
    <row r="905" spans="1:12" customFormat="1" ht="15.6" customHeight="1" x14ac:dyDescent="0.25">
      <c r="A905" s="565"/>
      <c r="B905" s="568"/>
      <c r="C905" s="455"/>
      <c r="D905" s="582"/>
      <c r="E905" s="448"/>
      <c r="F905" s="110" t="s">
        <v>80</v>
      </c>
      <c r="G905" s="469">
        <v>221</v>
      </c>
      <c r="H905" s="469"/>
      <c r="I905" s="469"/>
      <c r="J905" s="469"/>
      <c r="K905" s="583"/>
      <c r="L905" s="499"/>
    </row>
    <row r="906" spans="1:12" customFormat="1" ht="15.6" customHeight="1" x14ac:dyDescent="0.25">
      <c r="A906" s="565"/>
      <c r="B906" s="568"/>
      <c r="C906" s="455"/>
      <c r="D906" s="582"/>
      <c r="E906" s="448"/>
      <c r="F906" s="110" t="s">
        <v>8</v>
      </c>
      <c r="G906" s="240">
        <v>3000</v>
      </c>
      <c r="H906" s="241">
        <v>4000</v>
      </c>
      <c r="I906" s="312">
        <v>5000</v>
      </c>
      <c r="J906" s="242">
        <v>6000</v>
      </c>
      <c r="K906" s="583"/>
      <c r="L906" s="499"/>
    </row>
    <row r="907" spans="1:12" customFormat="1" ht="15.6" customHeight="1" x14ac:dyDescent="0.25">
      <c r="A907" s="565"/>
      <c r="B907" s="568"/>
      <c r="C907" s="455"/>
      <c r="D907" s="582"/>
      <c r="E907" s="448"/>
      <c r="F907" s="110" t="s">
        <v>817</v>
      </c>
      <c r="G907" s="243">
        <f>G905*114</f>
        <v>25194</v>
      </c>
      <c r="H907" s="244">
        <f>G905*128</f>
        <v>28288</v>
      </c>
      <c r="I907" s="313">
        <f>G905*143</f>
        <v>31603</v>
      </c>
      <c r="J907" s="245">
        <f>G905*148</f>
        <v>32708</v>
      </c>
      <c r="K907" s="583"/>
      <c r="L907" s="499"/>
    </row>
    <row r="908" spans="1:12" customFormat="1" ht="15.6" customHeight="1" x14ac:dyDescent="0.25">
      <c r="A908" s="565"/>
      <c r="B908" s="568"/>
      <c r="C908" s="455"/>
      <c r="D908" s="582"/>
      <c r="E908" s="448"/>
      <c r="F908" s="110" t="s">
        <v>1269</v>
      </c>
      <c r="G908" s="451">
        <v>0.98</v>
      </c>
      <c r="H908" s="451"/>
      <c r="I908" s="451"/>
      <c r="J908" s="451"/>
      <c r="K908" s="583"/>
      <c r="L908" s="499"/>
    </row>
    <row r="909" spans="1:12" customFormat="1" ht="15.6" customHeight="1" x14ac:dyDescent="0.25">
      <c r="A909" s="565"/>
      <c r="B909" s="568"/>
      <c r="C909" s="455"/>
      <c r="D909" s="582"/>
      <c r="E909" s="448"/>
      <c r="F909" s="93" t="s">
        <v>699</v>
      </c>
      <c r="G909" s="523" t="s">
        <v>700</v>
      </c>
      <c r="H909" s="523"/>
      <c r="I909" s="523"/>
      <c r="J909" s="523"/>
      <c r="K909" s="583"/>
      <c r="L909" s="499"/>
    </row>
    <row r="910" spans="1:12" customFormat="1" ht="15.6" customHeight="1" x14ac:dyDescent="0.25">
      <c r="A910" s="565"/>
      <c r="B910" s="568"/>
      <c r="C910" s="455"/>
      <c r="D910" s="582"/>
      <c r="E910" s="448"/>
      <c r="F910" s="93" t="s">
        <v>1181</v>
      </c>
      <c r="G910" s="462" t="s">
        <v>1179</v>
      </c>
      <c r="H910" s="463"/>
      <c r="I910" s="463"/>
      <c r="J910" s="464"/>
      <c r="K910" s="583"/>
      <c r="L910" s="499"/>
    </row>
    <row r="911" spans="1:12" customFormat="1" ht="15.6" customHeight="1" x14ac:dyDescent="0.25">
      <c r="A911" s="565"/>
      <c r="B911" s="568"/>
      <c r="C911" s="455"/>
      <c r="D911" s="582"/>
      <c r="E911" s="448"/>
      <c r="F911" s="110" t="s">
        <v>83</v>
      </c>
      <c r="G911" s="522">
        <v>67</v>
      </c>
      <c r="H911" s="522"/>
      <c r="I911" s="522"/>
      <c r="J911" s="522"/>
      <c r="K911" s="583"/>
      <c r="L911" s="499"/>
    </row>
    <row r="912" spans="1:12" customFormat="1" ht="15.6" customHeight="1" x14ac:dyDescent="0.25">
      <c r="A912" s="565"/>
      <c r="B912" s="568"/>
      <c r="C912" s="455"/>
      <c r="D912" s="582"/>
      <c r="E912" s="448"/>
      <c r="F912" s="112" t="s">
        <v>396</v>
      </c>
      <c r="G912" s="523" t="s">
        <v>908</v>
      </c>
      <c r="H912" s="523"/>
      <c r="I912" s="523"/>
      <c r="J912" s="523"/>
      <c r="K912" s="583"/>
      <c r="L912" s="499"/>
    </row>
    <row r="913" spans="1:12" customFormat="1" ht="15.6" customHeight="1" x14ac:dyDescent="0.25">
      <c r="A913" s="565"/>
      <c r="B913" s="568"/>
      <c r="C913" s="455"/>
      <c r="D913" s="582"/>
      <c r="E913" s="448"/>
      <c r="F913" s="110" t="s">
        <v>3</v>
      </c>
      <c r="G913" s="522" t="s">
        <v>21</v>
      </c>
      <c r="H913" s="522"/>
      <c r="I913" s="522"/>
      <c r="J913" s="522"/>
      <c r="K913" s="583"/>
      <c r="L913" s="499"/>
    </row>
    <row r="914" spans="1:12" customFormat="1" ht="15.6" customHeight="1" x14ac:dyDescent="0.25">
      <c r="A914" s="565"/>
      <c r="B914" s="568"/>
      <c r="C914" s="455"/>
      <c r="D914" s="582"/>
      <c r="E914" s="448"/>
      <c r="F914" s="93" t="s">
        <v>379</v>
      </c>
      <c r="G914" s="523" t="s">
        <v>380</v>
      </c>
      <c r="H914" s="523"/>
      <c r="I914" s="523"/>
      <c r="J914" s="523"/>
      <c r="K914" s="583"/>
      <c r="L914" s="499"/>
    </row>
    <row r="915" spans="1:12" customFormat="1" ht="15.6" customHeight="1" x14ac:dyDescent="0.25">
      <c r="A915" s="565"/>
      <c r="B915" s="568"/>
      <c r="C915" s="455"/>
      <c r="D915" s="582"/>
      <c r="E915" s="448"/>
      <c r="F915" s="93" t="s">
        <v>701</v>
      </c>
      <c r="G915" s="523">
        <v>100000</v>
      </c>
      <c r="H915" s="523"/>
      <c r="I915" s="523"/>
      <c r="J915" s="523"/>
      <c r="K915" s="583"/>
      <c r="L915" s="499"/>
    </row>
    <row r="916" spans="1:12" customFormat="1" ht="15.6" customHeight="1" x14ac:dyDescent="0.25">
      <c r="A916" s="565"/>
      <c r="B916" s="568"/>
      <c r="C916" s="455"/>
      <c r="D916" s="582"/>
      <c r="E916" s="448"/>
      <c r="F916" s="93" t="s">
        <v>257</v>
      </c>
      <c r="G916" s="523" t="s">
        <v>391</v>
      </c>
      <c r="H916" s="523"/>
      <c r="I916" s="523"/>
      <c r="J916" s="523"/>
      <c r="K916" s="583"/>
      <c r="L916" s="499"/>
    </row>
    <row r="917" spans="1:12" customFormat="1" ht="15.6" customHeight="1" x14ac:dyDescent="0.25">
      <c r="A917" s="565"/>
      <c r="B917" s="568"/>
      <c r="C917" s="455"/>
      <c r="D917" s="582"/>
      <c r="E917" s="448"/>
      <c r="F917" s="93" t="s">
        <v>376</v>
      </c>
      <c r="G917" s="523" t="s">
        <v>557</v>
      </c>
      <c r="H917" s="523"/>
      <c r="I917" s="523"/>
      <c r="J917" s="523"/>
      <c r="K917" s="583"/>
      <c r="L917" s="499"/>
    </row>
    <row r="918" spans="1:12" customFormat="1" ht="15.6" customHeight="1" x14ac:dyDescent="0.25">
      <c r="A918" s="565"/>
      <c r="B918" s="568"/>
      <c r="C918" s="455"/>
      <c r="D918" s="582"/>
      <c r="E918" s="448"/>
      <c r="F918" s="93" t="s">
        <v>702</v>
      </c>
      <c r="G918" s="523" t="s">
        <v>703</v>
      </c>
      <c r="H918" s="523"/>
      <c r="I918" s="523"/>
      <c r="J918" s="523"/>
      <c r="K918" s="583"/>
      <c r="L918" s="499"/>
    </row>
    <row r="919" spans="1:12" customFormat="1" ht="15.6" customHeight="1" x14ac:dyDescent="0.25">
      <c r="A919" s="565"/>
      <c r="B919" s="568"/>
      <c r="C919" s="455"/>
      <c r="D919" s="582"/>
      <c r="E919" s="448"/>
      <c r="F919" s="93" t="s">
        <v>381</v>
      </c>
      <c r="G919" s="523" t="s">
        <v>382</v>
      </c>
      <c r="H919" s="523"/>
      <c r="I919" s="523"/>
      <c r="J919" s="523"/>
      <c r="K919" s="583"/>
      <c r="L919" s="500"/>
    </row>
    <row r="920" spans="1:12" customFormat="1" ht="15.6" customHeight="1" x14ac:dyDescent="0.25">
      <c r="A920" s="565"/>
      <c r="B920" s="568"/>
      <c r="C920" s="455"/>
      <c r="D920" s="582"/>
      <c r="E920" s="448"/>
      <c r="F920" s="94" t="s">
        <v>358</v>
      </c>
      <c r="G920" s="523" t="s">
        <v>900</v>
      </c>
      <c r="H920" s="523"/>
      <c r="I920" s="523"/>
      <c r="J920" s="523"/>
      <c r="K920" s="584">
        <v>5</v>
      </c>
      <c r="L920" s="443">
        <v>29034</v>
      </c>
    </row>
    <row r="921" spans="1:12" customFormat="1" ht="15.6" customHeight="1" x14ac:dyDescent="0.25">
      <c r="A921" s="565"/>
      <c r="B921" s="568"/>
      <c r="C921" s="455"/>
      <c r="D921" s="582"/>
      <c r="E921" s="448"/>
      <c r="F921" s="93" t="s">
        <v>383</v>
      </c>
      <c r="G921" s="523" t="s">
        <v>384</v>
      </c>
      <c r="H921" s="523"/>
      <c r="I921" s="523"/>
      <c r="J921" s="523"/>
      <c r="K921" s="585"/>
      <c r="L921" s="444" t="e">
        <f>#REF!-#REF!*10%</f>
        <v>#REF!</v>
      </c>
    </row>
    <row r="922" spans="1:12" customFormat="1" ht="15.6" customHeight="1" x14ac:dyDescent="0.25">
      <c r="A922" s="565"/>
      <c r="B922" s="568"/>
      <c r="C922" s="455"/>
      <c r="D922" s="582"/>
      <c r="E922" s="448"/>
      <c r="F922" s="93" t="s">
        <v>385</v>
      </c>
      <c r="G922" s="523" t="s">
        <v>386</v>
      </c>
      <c r="H922" s="523"/>
      <c r="I922" s="523"/>
      <c r="J922" s="523"/>
      <c r="K922" s="585"/>
      <c r="L922" s="444" t="e">
        <f>#REF!-#REF!*10%</f>
        <v>#REF!</v>
      </c>
    </row>
    <row r="923" spans="1:12" customFormat="1" ht="15.6" customHeight="1" x14ac:dyDescent="0.25">
      <c r="A923" s="565"/>
      <c r="B923" s="568"/>
      <c r="C923" s="455"/>
      <c r="D923" s="582"/>
      <c r="E923" s="448"/>
      <c r="F923" s="93" t="s">
        <v>389</v>
      </c>
      <c r="G923" s="523" t="s">
        <v>390</v>
      </c>
      <c r="H923" s="523"/>
      <c r="I923" s="523"/>
      <c r="J923" s="523"/>
      <c r="K923" s="585"/>
      <c r="L923" s="444" t="e">
        <f>#REF!-#REF!*10%</f>
        <v>#REF!</v>
      </c>
    </row>
    <row r="924" spans="1:12" customFormat="1" ht="15.6" customHeight="1" x14ac:dyDescent="0.25">
      <c r="A924" s="565"/>
      <c r="B924" s="568"/>
      <c r="C924" s="455"/>
      <c r="D924" s="582"/>
      <c r="E924" s="448"/>
      <c r="F924" s="93" t="s">
        <v>704</v>
      </c>
      <c r="G924" s="523" t="s">
        <v>705</v>
      </c>
      <c r="H924" s="523"/>
      <c r="I924" s="523"/>
      <c r="J924" s="523"/>
      <c r="K924" s="585"/>
      <c r="L924" s="444" t="e">
        <f>#REF!-#REF!*10%</f>
        <v>#REF!</v>
      </c>
    </row>
    <row r="925" spans="1:12" customFormat="1" ht="15.6" customHeight="1" x14ac:dyDescent="0.25">
      <c r="A925" s="565"/>
      <c r="B925" s="568"/>
      <c r="C925" s="455"/>
      <c r="D925" s="582"/>
      <c r="E925" s="448"/>
      <c r="F925" s="93" t="s">
        <v>706</v>
      </c>
      <c r="G925" s="523" t="s">
        <v>390</v>
      </c>
      <c r="H925" s="523"/>
      <c r="I925" s="523"/>
      <c r="J925" s="523"/>
      <c r="K925" s="585"/>
      <c r="L925" s="444" t="e">
        <f>#REF!-#REF!*10%</f>
        <v>#REF!</v>
      </c>
    </row>
    <row r="926" spans="1:12" customFormat="1" ht="15.6" customHeight="1" x14ac:dyDescent="0.25">
      <c r="A926" s="565"/>
      <c r="B926" s="568"/>
      <c r="C926" s="455"/>
      <c r="D926" s="582"/>
      <c r="E926" s="448"/>
      <c r="F926" s="93" t="s">
        <v>1271</v>
      </c>
      <c r="G926" s="523" t="s">
        <v>390</v>
      </c>
      <c r="H926" s="523"/>
      <c r="I926" s="523"/>
      <c r="J926" s="523"/>
      <c r="K926" s="585"/>
      <c r="L926" s="444" t="e">
        <f>#REF!-#REF!*10%</f>
        <v>#REF!</v>
      </c>
    </row>
    <row r="927" spans="1:12" customFormat="1" ht="15.6" customHeight="1" x14ac:dyDescent="0.25">
      <c r="A927" s="565"/>
      <c r="B927" s="568"/>
      <c r="C927" s="455"/>
      <c r="D927" s="582"/>
      <c r="E927" s="448"/>
      <c r="F927" s="93" t="s">
        <v>707</v>
      </c>
      <c r="G927" s="523" t="s">
        <v>911</v>
      </c>
      <c r="H927" s="523"/>
      <c r="I927" s="523"/>
      <c r="J927" s="523"/>
      <c r="K927" s="585"/>
      <c r="L927" s="444" t="e">
        <f>#REF!-#REF!*10%</f>
        <v>#REF!</v>
      </c>
    </row>
    <row r="928" spans="1:12" customFormat="1" ht="15.6" customHeight="1" x14ac:dyDescent="0.25">
      <c r="A928" s="565"/>
      <c r="B928" s="568"/>
      <c r="C928" s="455"/>
      <c r="D928" s="582"/>
      <c r="E928" s="448"/>
      <c r="F928" s="93" t="s">
        <v>708</v>
      </c>
      <c r="G928" s="523" t="s">
        <v>390</v>
      </c>
      <c r="H928" s="523"/>
      <c r="I928" s="523"/>
      <c r="J928" s="523"/>
      <c r="K928" s="585"/>
      <c r="L928" s="444" t="e">
        <f>#REF!-#REF!*10%</f>
        <v>#REF!</v>
      </c>
    </row>
    <row r="929" spans="1:12" customFormat="1" ht="15.6" customHeight="1" x14ac:dyDescent="0.25">
      <c r="A929" s="565"/>
      <c r="B929" s="568"/>
      <c r="C929" s="455"/>
      <c r="D929" s="582"/>
      <c r="E929" s="448"/>
      <c r="F929" s="93" t="s">
        <v>377</v>
      </c>
      <c r="G929" s="523" t="s">
        <v>387</v>
      </c>
      <c r="H929" s="523"/>
      <c r="I929" s="523"/>
      <c r="J929" s="523"/>
      <c r="K929" s="585"/>
      <c r="L929" s="444" t="e">
        <f>#REF!-#REF!*10%</f>
        <v>#REF!</v>
      </c>
    </row>
    <row r="930" spans="1:12" customFormat="1" ht="15.6" customHeight="1" x14ac:dyDescent="0.25">
      <c r="A930" s="565"/>
      <c r="B930" s="568"/>
      <c r="C930" s="455"/>
      <c r="D930" s="582"/>
      <c r="E930" s="448"/>
      <c r="F930" s="93" t="s">
        <v>388</v>
      </c>
      <c r="G930" s="523" t="s">
        <v>393</v>
      </c>
      <c r="H930" s="523"/>
      <c r="I930" s="523"/>
      <c r="J930" s="523"/>
      <c r="K930" s="585"/>
      <c r="L930" s="444" t="e">
        <f>#REF!-#REF!*10%</f>
        <v>#REF!</v>
      </c>
    </row>
    <row r="931" spans="1:12" customFormat="1" ht="15.6" customHeight="1" x14ac:dyDescent="0.25">
      <c r="A931" s="565"/>
      <c r="B931" s="568"/>
      <c r="C931" s="455"/>
      <c r="D931" s="582"/>
      <c r="E931" s="448"/>
      <c r="F931" s="93" t="s">
        <v>562</v>
      </c>
      <c r="G931" s="523" t="s">
        <v>1024</v>
      </c>
      <c r="H931" s="523"/>
      <c r="I931" s="523"/>
      <c r="J931" s="523"/>
      <c r="K931" s="585"/>
      <c r="L931" s="444" t="e">
        <f>#REF!-#REF!*10%</f>
        <v>#REF!</v>
      </c>
    </row>
    <row r="932" spans="1:12" customFormat="1" ht="15.6" customHeight="1" x14ac:dyDescent="0.25">
      <c r="A932" s="565"/>
      <c r="B932" s="568"/>
      <c r="C932" s="455"/>
      <c r="D932" s="582"/>
      <c r="E932" s="448"/>
      <c r="F932" s="93" t="s">
        <v>570</v>
      </c>
      <c r="G932" s="523" t="s">
        <v>613</v>
      </c>
      <c r="H932" s="523"/>
      <c r="I932" s="523"/>
      <c r="J932" s="523"/>
      <c r="K932" s="585"/>
      <c r="L932" s="444" t="e">
        <f>#REF!-#REF!*10%</f>
        <v>#REF!</v>
      </c>
    </row>
    <row r="933" spans="1:12" customFormat="1" ht="15.6" customHeight="1" x14ac:dyDescent="0.25">
      <c r="A933" s="565"/>
      <c r="B933" s="568"/>
      <c r="C933" s="455"/>
      <c r="D933" s="582"/>
      <c r="E933" s="448"/>
      <c r="F933" s="111" t="s">
        <v>84</v>
      </c>
      <c r="G933" s="525">
        <v>7.8</v>
      </c>
      <c r="H933" s="525"/>
      <c r="I933" s="525"/>
      <c r="J933" s="525"/>
      <c r="K933" s="585"/>
      <c r="L933" s="444" t="e">
        <f>#REF!-#REF!*10%</f>
        <v>#REF!</v>
      </c>
    </row>
    <row r="934" spans="1:12" customFormat="1" ht="15.6" customHeight="1" x14ac:dyDescent="0.25">
      <c r="A934" s="565"/>
      <c r="B934" s="569"/>
      <c r="C934" s="455"/>
      <c r="D934" s="582"/>
      <c r="E934" s="448"/>
      <c r="F934" s="136" t="s">
        <v>1016</v>
      </c>
      <c r="G934" s="454">
        <v>5</v>
      </c>
      <c r="H934" s="454"/>
      <c r="I934" s="454"/>
      <c r="J934" s="454"/>
      <c r="K934" s="585"/>
      <c r="L934" s="444" t="e">
        <f>#REF!-#REF!*10%</f>
        <v>#REF!</v>
      </c>
    </row>
    <row r="935" spans="1:12" customFormat="1" ht="15.6" customHeight="1" x14ac:dyDescent="0.25">
      <c r="A935" s="564">
        <v>14</v>
      </c>
      <c r="B935" s="567"/>
      <c r="C935" s="455" t="s">
        <v>478</v>
      </c>
      <c r="D935" s="582"/>
      <c r="E935" s="448"/>
      <c r="F935" s="110" t="s">
        <v>81</v>
      </c>
      <c r="G935" s="522" t="s">
        <v>10</v>
      </c>
      <c r="H935" s="522"/>
      <c r="I935" s="522"/>
      <c r="J935" s="522"/>
      <c r="K935" s="539">
        <v>3</v>
      </c>
      <c r="L935" s="498">
        <v>28148</v>
      </c>
    </row>
    <row r="936" spans="1:12" customFormat="1" ht="15.6" customHeight="1" x14ac:dyDescent="0.25">
      <c r="A936" s="565"/>
      <c r="B936" s="568"/>
      <c r="C936" s="455"/>
      <c r="D936" s="582"/>
      <c r="E936" s="448"/>
      <c r="F936" s="110" t="s">
        <v>80</v>
      </c>
      <c r="G936" s="469">
        <v>240</v>
      </c>
      <c r="H936" s="469"/>
      <c r="I936" s="469"/>
      <c r="J936" s="469"/>
      <c r="K936" s="583"/>
      <c r="L936" s="499"/>
    </row>
    <row r="937" spans="1:12" customFormat="1" ht="15.6" customHeight="1" x14ac:dyDescent="0.25">
      <c r="A937" s="565"/>
      <c r="B937" s="568"/>
      <c r="C937" s="455"/>
      <c r="D937" s="582"/>
      <c r="E937" s="448"/>
      <c r="F937" s="110" t="s">
        <v>8</v>
      </c>
      <c r="G937" s="240">
        <v>3000</v>
      </c>
      <c r="H937" s="241">
        <v>4000</v>
      </c>
      <c r="I937" s="312">
        <v>5000</v>
      </c>
      <c r="J937" s="242">
        <v>6000</v>
      </c>
      <c r="K937" s="583"/>
      <c r="L937" s="499"/>
    </row>
    <row r="938" spans="1:12" customFormat="1" ht="15.6" customHeight="1" x14ac:dyDescent="0.25">
      <c r="A938" s="565"/>
      <c r="B938" s="568"/>
      <c r="C938" s="455"/>
      <c r="D938" s="582"/>
      <c r="E938" s="448"/>
      <c r="F938" s="110" t="s">
        <v>817</v>
      </c>
      <c r="G938" s="243">
        <f>G936*114</f>
        <v>27360</v>
      </c>
      <c r="H938" s="244">
        <f>G936*128</f>
        <v>30720</v>
      </c>
      <c r="I938" s="313">
        <f>G936*143</f>
        <v>34320</v>
      </c>
      <c r="J938" s="245">
        <f>G936*148</f>
        <v>35520</v>
      </c>
      <c r="K938" s="583"/>
      <c r="L938" s="499"/>
    </row>
    <row r="939" spans="1:12" customFormat="1" ht="15.6" customHeight="1" x14ac:dyDescent="0.25">
      <c r="A939" s="565"/>
      <c r="B939" s="568"/>
      <c r="C939" s="455"/>
      <c r="D939" s="582"/>
      <c r="E939" s="448"/>
      <c r="F939" s="110" t="s">
        <v>1269</v>
      </c>
      <c r="G939" s="451">
        <v>0.98</v>
      </c>
      <c r="H939" s="451"/>
      <c r="I939" s="451"/>
      <c r="J939" s="451"/>
      <c r="K939" s="583"/>
      <c r="L939" s="499"/>
    </row>
    <row r="940" spans="1:12" customFormat="1" ht="15.6" customHeight="1" x14ac:dyDescent="0.25">
      <c r="A940" s="565"/>
      <c r="B940" s="568"/>
      <c r="C940" s="455"/>
      <c r="D940" s="582"/>
      <c r="E940" s="448"/>
      <c r="F940" s="93" t="s">
        <v>699</v>
      </c>
      <c r="G940" s="523" t="s">
        <v>700</v>
      </c>
      <c r="H940" s="523"/>
      <c r="I940" s="523"/>
      <c r="J940" s="523"/>
      <c r="K940" s="583"/>
      <c r="L940" s="499"/>
    </row>
    <row r="941" spans="1:12" customFormat="1" ht="15.6" customHeight="1" x14ac:dyDescent="0.25">
      <c r="A941" s="565"/>
      <c r="B941" s="568"/>
      <c r="C941" s="455"/>
      <c r="D941" s="582"/>
      <c r="E941" s="448"/>
      <c r="F941" s="93" t="s">
        <v>1181</v>
      </c>
      <c r="G941" s="462" t="s">
        <v>1179</v>
      </c>
      <c r="H941" s="463"/>
      <c r="I941" s="463"/>
      <c r="J941" s="464"/>
      <c r="K941" s="583"/>
      <c r="L941" s="499"/>
    </row>
    <row r="942" spans="1:12" customFormat="1" ht="15.6" customHeight="1" x14ac:dyDescent="0.25">
      <c r="A942" s="565"/>
      <c r="B942" s="568"/>
      <c r="C942" s="455"/>
      <c r="D942" s="582"/>
      <c r="E942" s="448"/>
      <c r="F942" s="110" t="s">
        <v>83</v>
      </c>
      <c r="G942" s="522">
        <v>67</v>
      </c>
      <c r="H942" s="522"/>
      <c r="I942" s="522"/>
      <c r="J942" s="522"/>
      <c r="K942" s="583"/>
      <c r="L942" s="499"/>
    </row>
    <row r="943" spans="1:12" customFormat="1" ht="15.6" customHeight="1" x14ac:dyDescent="0.25">
      <c r="A943" s="565"/>
      <c r="B943" s="568"/>
      <c r="C943" s="455"/>
      <c r="D943" s="582"/>
      <c r="E943" s="448"/>
      <c r="F943" s="112" t="s">
        <v>396</v>
      </c>
      <c r="G943" s="523" t="s">
        <v>908</v>
      </c>
      <c r="H943" s="523"/>
      <c r="I943" s="523"/>
      <c r="J943" s="523"/>
      <c r="K943" s="583"/>
      <c r="L943" s="499"/>
    </row>
    <row r="944" spans="1:12" customFormat="1" ht="15.6" customHeight="1" x14ac:dyDescent="0.25">
      <c r="A944" s="565"/>
      <c r="B944" s="568"/>
      <c r="C944" s="455"/>
      <c r="D944" s="582"/>
      <c r="E944" s="448"/>
      <c r="F944" s="110" t="s">
        <v>3</v>
      </c>
      <c r="G944" s="522" t="s">
        <v>50</v>
      </c>
      <c r="H944" s="522"/>
      <c r="I944" s="522"/>
      <c r="J944" s="522"/>
      <c r="K944" s="583"/>
      <c r="L944" s="499"/>
    </row>
    <row r="945" spans="1:12" customFormat="1" ht="15.6" customHeight="1" x14ac:dyDescent="0.25">
      <c r="A945" s="565"/>
      <c r="B945" s="568"/>
      <c r="C945" s="455"/>
      <c r="D945" s="582"/>
      <c r="E945" s="448"/>
      <c r="F945" s="93" t="s">
        <v>379</v>
      </c>
      <c r="G945" s="523" t="s">
        <v>380</v>
      </c>
      <c r="H945" s="523"/>
      <c r="I945" s="523"/>
      <c r="J945" s="523"/>
      <c r="K945" s="583"/>
      <c r="L945" s="499"/>
    </row>
    <row r="946" spans="1:12" customFormat="1" ht="15.6" customHeight="1" x14ac:dyDescent="0.25">
      <c r="A946" s="565"/>
      <c r="B946" s="568"/>
      <c r="C946" s="455"/>
      <c r="D946" s="582"/>
      <c r="E946" s="448"/>
      <c r="F946" s="93" t="s">
        <v>701</v>
      </c>
      <c r="G946" s="523">
        <v>100000</v>
      </c>
      <c r="H946" s="523"/>
      <c r="I946" s="523"/>
      <c r="J946" s="523"/>
      <c r="K946" s="583"/>
      <c r="L946" s="499"/>
    </row>
    <row r="947" spans="1:12" customFormat="1" ht="15.6" customHeight="1" x14ac:dyDescent="0.25">
      <c r="A947" s="565"/>
      <c r="B947" s="568"/>
      <c r="C947" s="455"/>
      <c r="D947" s="582"/>
      <c r="E947" s="448"/>
      <c r="F947" s="93" t="s">
        <v>257</v>
      </c>
      <c r="G947" s="523" t="s">
        <v>391</v>
      </c>
      <c r="H947" s="523"/>
      <c r="I947" s="523"/>
      <c r="J947" s="523"/>
      <c r="K947" s="583"/>
      <c r="L947" s="499"/>
    </row>
    <row r="948" spans="1:12" customFormat="1" ht="15.6" customHeight="1" x14ac:dyDescent="0.25">
      <c r="A948" s="565"/>
      <c r="B948" s="568"/>
      <c r="C948" s="455"/>
      <c r="D948" s="582"/>
      <c r="E948" s="448"/>
      <c r="F948" s="93" t="s">
        <v>376</v>
      </c>
      <c r="G948" s="523" t="s">
        <v>557</v>
      </c>
      <c r="H948" s="523"/>
      <c r="I948" s="523"/>
      <c r="J948" s="523"/>
      <c r="K948" s="583"/>
      <c r="L948" s="499"/>
    </row>
    <row r="949" spans="1:12" customFormat="1" ht="15.6" customHeight="1" x14ac:dyDescent="0.25">
      <c r="A949" s="565"/>
      <c r="B949" s="568"/>
      <c r="C949" s="455"/>
      <c r="D949" s="582"/>
      <c r="E949" s="448"/>
      <c r="F949" s="93" t="s">
        <v>702</v>
      </c>
      <c r="G949" s="523" t="s">
        <v>703</v>
      </c>
      <c r="H949" s="523"/>
      <c r="I949" s="523"/>
      <c r="J949" s="523"/>
      <c r="K949" s="583"/>
      <c r="L949" s="499"/>
    </row>
    <row r="950" spans="1:12" customFormat="1" ht="15.6" customHeight="1" x14ac:dyDescent="0.25">
      <c r="A950" s="565"/>
      <c r="B950" s="568"/>
      <c r="C950" s="455"/>
      <c r="D950" s="582"/>
      <c r="E950" s="448"/>
      <c r="F950" s="93" t="s">
        <v>381</v>
      </c>
      <c r="G950" s="523" t="s">
        <v>382</v>
      </c>
      <c r="H950" s="523"/>
      <c r="I950" s="523"/>
      <c r="J950" s="523"/>
      <c r="K950" s="583"/>
      <c r="L950" s="500"/>
    </row>
    <row r="951" spans="1:12" customFormat="1" ht="15.6" customHeight="1" x14ac:dyDescent="0.25">
      <c r="A951" s="565"/>
      <c r="B951" s="568"/>
      <c r="C951" s="455"/>
      <c r="D951" s="582"/>
      <c r="E951" s="448"/>
      <c r="F951" s="94" t="s">
        <v>358</v>
      </c>
      <c r="G951" s="523" t="s">
        <v>900</v>
      </c>
      <c r="H951" s="523"/>
      <c r="I951" s="523"/>
      <c r="J951" s="523"/>
      <c r="K951" s="584">
        <v>5</v>
      </c>
      <c r="L951" s="443">
        <v>30119</v>
      </c>
    </row>
    <row r="952" spans="1:12" customFormat="1" ht="15.6" customHeight="1" x14ac:dyDescent="0.25">
      <c r="A952" s="565"/>
      <c r="B952" s="568"/>
      <c r="C952" s="455"/>
      <c r="D952" s="582"/>
      <c r="E952" s="448"/>
      <c r="F952" s="93" t="s">
        <v>383</v>
      </c>
      <c r="G952" s="523" t="s">
        <v>384</v>
      </c>
      <c r="H952" s="523"/>
      <c r="I952" s="523"/>
      <c r="J952" s="523"/>
      <c r="K952" s="585"/>
      <c r="L952" s="444" t="e">
        <f>#REF!-#REF!*10%</f>
        <v>#REF!</v>
      </c>
    </row>
    <row r="953" spans="1:12" customFormat="1" ht="15.6" customHeight="1" x14ac:dyDescent="0.25">
      <c r="A953" s="565"/>
      <c r="B953" s="568"/>
      <c r="C953" s="455"/>
      <c r="D953" s="582"/>
      <c r="E953" s="448"/>
      <c r="F953" s="93" t="s">
        <v>385</v>
      </c>
      <c r="G953" s="523" t="s">
        <v>386</v>
      </c>
      <c r="H953" s="523"/>
      <c r="I953" s="523"/>
      <c r="J953" s="523"/>
      <c r="K953" s="585"/>
      <c r="L953" s="444" t="e">
        <f>#REF!-#REF!*10%</f>
        <v>#REF!</v>
      </c>
    </row>
    <row r="954" spans="1:12" customFormat="1" ht="15.6" customHeight="1" x14ac:dyDescent="0.25">
      <c r="A954" s="565"/>
      <c r="B954" s="568"/>
      <c r="C954" s="455"/>
      <c r="D954" s="582"/>
      <c r="E954" s="448"/>
      <c r="F954" s="93" t="s">
        <v>389</v>
      </c>
      <c r="G954" s="523" t="s">
        <v>390</v>
      </c>
      <c r="H954" s="523"/>
      <c r="I954" s="523"/>
      <c r="J954" s="523"/>
      <c r="K954" s="585"/>
      <c r="L954" s="444" t="e">
        <f>#REF!-#REF!*10%</f>
        <v>#REF!</v>
      </c>
    </row>
    <row r="955" spans="1:12" customFormat="1" ht="15.6" customHeight="1" x14ac:dyDescent="0.25">
      <c r="A955" s="565"/>
      <c r="B955" s="568"/>
      <c r="C955" s="455"/>
      <c r="D955" s="582"/>
      <c r="E955" s="448"/>
      <c r="F955" s="93" t="s">
        <v>704</v>
      </c>
      <c r="G955" s="523" t="s">
        <v>705</v>
      </c>
      <c r="H955" s="523"/>
      <c r="I955" s="523"/>
      <c r="J955" s="523"/>
      <c r="K955" s="585"/>
      <c r="L955" s="444" t="e">
        <f>#REF!-#REF!*10%</f>
        <v>#REF!</v>
      </c>
    </row>
    <row r="956" spans="1:12" customFormat="1" ht="15.6" customHeight="1" x14ac:dyDescent="0.25">
      <c r="A956" s="565"/>
      <c r="B956" s="568"/>
      <c r="C956" s="455"/>
      <c r="D956" s="582"/>
      <c r="E956" s="448"/>
      <c r="F956" s="93" t="s">
        <v>706</v>
      </c>
      <c r="G956" s="523" t="s">
        <v>390</v>
      </c>
      <c r="H956" s="523"/>
      <c r="I956" s="523"/>
      <c r="J956" s="523"/>
      <c r="K956" s="585"/>
      <c r="L956" s="444" t="e">
        <f>#REF!-#REF!*10%</f>
        <v>#REF!</v>
      </c>
    </row>
    <row r="957" spans="1:12" customFormat="1" ht="15.6" customHeight="1" x14ac:dyDescent="0.25">
      <c r="A957" s="565"/>
      <c r="B957" s="568"/>
      <c r="C957" s="455"/>
      <c r="D957" s="582"/>
      <c r="E957" s="448"/>
      <c r="F957" s="93" t="s">
        <v>1271</v>
      </c>
      <c r="G957" s="523" t="s">
        <v>390</v>
      </c>
      <c r="H957" s="523"/>
      <c r="I957" s="523"/>
      <c r="J957" s="523"/>
      <c r="K957" s="585"/>
      <c r="L957" s="444" t="e">
        <f>#REF!-#REF!*10%</f>
        <v>#REF!</v>
      </c>
    </row>
    <row r="958" spans="1:12" customFormat="1" ht="15.6" customHeight="1" x14ac:dyDescent="0.25">
      <c r="A958" s="565"/>
      <c r="B958" s="568"/>
      <c r="C958" s="455"/>
      <c r="D958" s="582"/>
      <c r="E958" s="448"/>
      <c r="F958" s="93" t="s">
        <v>707</v>
      </c>
      <c r="G958" s="523" t="s">
        <v>911</v>
      </c>
      <c r="H958" s="523"/>
      <c r="I958" s="523"/>
      <c r="J958" s="523"/>
      <c r="K958" s="585"/>
      <c r="L958" s="444" t="e">
        <f>#REF!-#REF!*10%</f>
        <v>#REF!</v>
      </c>
    </row>
    <row r="959" spans="1:12" customFormat="1" ht="15.6" customHeight="1" x14ac:dyDescent="0.25">
      <c r="A959" s="565"/>
      <c r="B959" s="568"/>
      <c r="C959" s="455"/>
      <c r="D959" s="582"/>
      <c r="E959" s="448"/>
      <c r="F959" s="93" t="s">
        <v>708</v>
      </c>
      <c r="G959" s="523" t="s">
        <v>390</v>
      </c>
      <c r="H959" s="523"/>
      <c r="I959" s="523"/>
      <c r="J959" s="523"/>
      <c r="K959" s="585"/>
      <c r="L959" s="444" t="e">
        <f>#REF!-#REF!*10%</f>
        <v>#REF!</v>
      </c>
    </row>
    <row r="960" spans="1:12" customFormat="1" ht="15.6" customHeight="1" x14ac:dyDescent="0.25">
      <c r="A960" s="565"/>
      <c r="B960" s="568"/>
      <c r="C960" s="455"/>
      <c r="D960" s="582"/>
      <c r="E960" s="448"/>
      <c r="F960" s="93" t="s">
        <v>377</v>
      </c>
      <c r="G960" s="523" t="s">
        <v>387</v>
      </c>
      <c r="H960" s="523"/>
      <c r="I960" s="523"/>
      <c r="J960" s="523"/>
      <c r="K960" s="585"/>
      <c r="L960" s="444" t="e">
        <f>#REF!-#REF!*10%</f>
        <v>#REF!</v>
      </c>
    </row>
    <row r="961" spans="1:12" customFormat="1" ht="15.6" customHeight="1" x14ac:dyDescent="0.25">
      <c r="A961" s="565"/>
      <c r="B961" s="568"/>
      <c r="C961" s="455"/>
      <c r="D961" s="582"/>
      <c r="E961" s="448"/>
      <c r="F961" s="93" t="s">
        <v>388</v>
      </c>
      <c r="G961" s="523" t="s">
        <v>393</v>
      </c>
      <c r="H961" s="523"/>
      <c r="I961" s="523"/>
      <c r="J961" s="523"/>
      <c r="K961" s="585"/>
      <c r="L961" s="444" t="e">
        <f>#REF!-#REF!*10%</f>
        <v>#REF!</v>
      </c>
    </row>
    <row r="962" spans="1:12" customFormat="1" ht="15.6" customHeight="1" x14ac:dyDescent="0.25">
      <c r="A962" s="565"/>
      <c r="B962" s="568"/>
      <c r="C962" s="455"/>
      <c r="D962" s="582"/>
      <c r="E962" s="448"/>
      <c r="F962" s="93" t="s">
        <v>562</v>
      </c>
      <c r="G962" s="523" t="s">
        <v>1024</v>
      </c>
      <c r="H962" s="523"/>
      <c r="I962" s="523"/>
      <c r="J962" s="523"/>
      <c r="K962" s="585"/>
      <c r="L962" s="444" t="e">
        <f>#REF!-#REF!*10%</f>
        <v>#REF!</v>
      </c>
    </row>
    <row r="963" spans="1:12" customFormat="1" ht="15.6" customHeight="1" x14ac:dyDescent="0.25">
      <c r="A963" s="565"/>
      <c r="B963" s="568"/>
      <c r="C963" s="455"/>
      <c r="D963" s="582"/>
      <c r="E963" s="448"/>
      <c r="F963" s="93" t="s">
        <v>570</v>
      </c>
      <c r="G963" s="523" t="s">
        <v>613</v>
      </c>
      <c r="H963" s="523"/>
      <c r="I963" s="523"/>
      <c r="J963" s="523"/>
      <c r="K963" s="585"/>
      <c r="L963" s="444" t="e">
        <f>#REF!-#REF!*10%</f>
        <v>#REF!</v>
      </c>
    </row>
    <row r="964" spans="1:12" customFormat="1" ht="15.6" customHeight="1" x14ac:dyDescent="0.25">
      <c r="A964" s="565"/>
      <c r="B964" s="568"/>
      <c r="C964" s="455"/>
      <c r="D964" s="582"/>
      <c r="E964" s="448"/>
      <c r="F964" s="111" t="s">
        <v>84</v>
      </c>
      <c r="G964" s="525">
        <v>9.1999999999999993</v>
      </c>
      <c r="H964" s="525"/>
      <c r="I964" s="525"/>
      <c r="J964" s="525"/>
      <c r="K964" s="585"/>
      <c r="L964" s="444" t="e">
        <f>#REF!-#REF!*10%</f>
        <v>#REF!</v>
      </c>
    </row>
    <row r="965" spans="1:12" customFormat="1" ht="15.6" customHeight="1" x14ac:dyDescent="0.25">
      <c r="A965" s="565"/>
      <c r="B965" s="569"/>
      <c r="C965" s="455"/>
      <c r="D965" s="582"/>
      <c r="E965" s="448"/>
      <c r="F965" s="136" t="s">
        <v>1016</v>
      </c>
      <c r="G965" s="454">
        <v>5</v>
      </c>
      <c r="H965" s="454"/>
      <c r="I965" s="454"/>
      <c r="J965" s="454"/>
      <c r="K965" s="585"/>
      <c r="L965" s="444" t="e">
        <f>#REF!-#REF!*10%</f>
        <v>#REF!</v>
      </c>
    </row>
    <row r="966" spans="1:12" customFormat="1" ht="15.6" customHeight="1" x14ac:dyDescent="0.25">
      <c r="A966" s="564">
        <v>15</v>
      </c>
      <c r="B966" s="567"/>
      <c r="C966" s="455" t="s">
        <v>694</v>
      </c>
      <c r="D966" s="582"/>
      <c r="E966" s="448"/>
      <c r="F966" s="110" t="s">
        <v>81</v>
      </c>
      <c r="G966" s="522" t="s">
        <v>10</v>
      </c>
      <c r="H966" s="522"/>
      <c r="I966" s="522"/>
      <c r="J966" s="522"/>
      <c r="K966" s="539">
        <v>3</v>
      </c>
      <c r="L966" s="498">
        <v>37665</v>
      </c>
    </row>
    <row r="967" spans="1:12" customFormat="1" ht="15.6" customHeight="1" x14ac:dyDescent="0.25">
      <c r="A967" s="565"/>
      <c r="B967" s="568"/>
      <c r="C967" s="455"/>
      <c r="D967" s="582"/>
      <c r="E967" s="448"/>
      <c r="F967" s="110" t="s">
        <v>80</v>
      </c>
      <c r="G967" s="469">
        <v>280</v>
      </c>
      <c r="H967" s="469"/>
      <c r="I967" s="469"/>
      <c r="J967" s="469"/>
      <c r="K967" s="583"/>
      <c r="L967" s="499"/>
    </row>
    <row r="968" spans="1:12" customFormat="1" ht="15.6" customHeight="1" x14ac:dyDescent="0.25">
      <c r="A968" s="565"/>
      <c r="B968" s="568"/>
      <c r="C968" s="455"/>
      <c r="D968" s="582"/>
      <c r="E968" s="448"/>
      <c r="F968" s="110" t="s">
        <v>8</v>
      </c>
      <c r="G968" s="240">
        <v>3000</v>
      </c>
      <c r="H968" s="241">
        <v>4000</v>
      </c>
      <c r="I968" s="312">
        <v>5000</v>
      </c>
      <c r="J968" s="242">
        <v>6000</v>
      </c>
      <c r="K968" s="583"/>
      <c r="L968" s="499"/>
    </row>
    <row r="969" spans="1:12" customFormat="1" ht="15.6" customHeight="1" x14ac:dyDescent="0.25">
      <c r="A969" s="565"/>
      <c r="B969" s="568"/>
      <c r="C969" s="455"/>
      <c r="D969" s="582"/>
      <c r="E969" s="448"/>
      <c r="F969" s="110" t="s">
        <v>817</v>
      </c>
      <c r="G969" s="243">
        <f>G967*114</f>
        <v>31920</v>
      </c>
      <c r="H969" s="244">
        <f>G967*128</f>
        <v>35840</v>
      </c>
      <c r="I969" s="313">
        <f>G967*143</f>
        <v>40040</v>
      </c>
      <c r="J969" s="245">
        <f>G967*148</f>
        <v>41440</v>
      </c>
      <c r="K969" s="583"/>
      <c r="L969" s="499"/>
    </row>
    <row r="970" spans="1:12" customFormat="1" ht="15.6" customHeight="1" x14ac:dyDescent="0.25">
      <c r="A970" s="565"/>
      <c r="B970" s="568"/>
      <c r="C970" s="455"/>
      <c r="D970" s="582"/>
      <c r="E970" s="448"/>
      <c r="F970" s="110" t="s">
        <v>1269</v>
      </c>
      <c r="G970" s="451">
        <v>0.98</v>
      </c>
      <c r="H970" s="451"/>
      <c r="I970" s="451"/>
      <c r="J970" s="451"/>
      <c r="K970" s="583"/>
      <c r="L970" s="499"/>
    </row>
    <row r="971" spans="1:12" customFormat="1" ht="15.6" customHeight="1" x14ac:dyDescent="0.25">
      <c r="A971" s="565"/>
      <c r="B971" s="568"/>
      <c r="C971" s="455"/>
      <c r="D971" s="582"/>
      <c r="E971" s="448"/>
      <c r="F971" s="93" t="s">
        <v>699</v>
      </c>
      <c r="G971" s="523" t="s">
        <v>700</v>
      </c>
      <c r="H971" s="523"/>
      <c r="I971" s="523"/>
      <c r="J971" s="523"/>
      <c r="K971" s="583"/>
      <c r="L971" s="499"/>
    </row>
    <row r="972" spans="1:12" customFormat="1" ht="15.6" customHeight="1" x14ac:dyDescent="0.25">
      <c r="A972" s="565"/>
      <c r="B972" s="568"/>
      <c r="C972" s="455"/>
      <c r="D972" s="582"/>
      <c r="E972" s="448"/>
      <c r="F972" s="93" t="s">
        <v>1181</v>
      </c>
      <c r="G972" s="462" t="s">
        <v>1179</v>
      </c>
      <c r="H972" s="463"/>
      <c r="I972" s="463"/>
      <c r="J972" s="464"/>
      <c r="K972" s="583"/>
      <c r="L972" s="499"/>
    </row>
    <row r="973" spans="1:12" customFormat="1" ht="15.6" customHeight="1" x14ac:dyDescent="0.25">
      <c r="A973" s="565"/>
      <c r="B973" s="568"/>
      <c r="C973" s="455"/>
      <c r="D973" s="582"/>
      <c r="E973" s="448"/>
      <c r="F973" s="110" t="s">
        <v>83</v>
      </c>
      <c r="G973" s="522">
        <v>67</v>
      </c>
      <c r="H973" s="522"/>
      <c r="I973" s="522"/>
      <c r="J973" s="522"/>
      <c r="K973" s="583"/>
      <c r="L973" s="499"/>
    </row>
    <row r="974" spans="1:12" customFormat="1" ht="15.6" customHeight="1" x14ac:dyDescent="0.25">
      <c r="A974" s="565"/>
      <c r="B974" s="568"/>
      <c r="C974" s="455"/>
      <c r="D974" s="582"/>
      <c r="E974" s="448"/>
      <c r="F974" s="112" t="s">
        <v>396</v>
      </c>
      <c r="G974" s="523" t="s">
        <v>908</v>
      </c>
      <c r="H974" s="523"/>
      <c r="I974" s="523"/>
      <c r="J974" s="523"/>
      <c r="K974" s="583"/>
      <c r="L974" s="499"/>
    </row>
    <row r="975" spans="1:12" customFormat="1" ht="15.6" customHeight="1" x14ac:dyDescent="0.25">
      <c r="A975" s="565"/>
      <c r="B975" s="568"/>
      <c r="C975" s="455"/>
      <c r="D975" s="582"/>
      <c r="E975" s="448"/>
      <c r="F975" s="110" t="s">
        <v>3</v>
      </c>
      <c r="G975" s="522" t="s">
        <v>22</v>
      </c>
      <c r="H975" s="522"/>
      <c r="I975" s="522"/>
      <c r="J975" s="522"/>
      <c r="K975" s="583"/>
      <c r="L975" s="499"/>
    </row>
    <row r="976" spans="1:12" customFormat="1" ht="15.6" customHeight="1" x14ac:dyDescent="0.25">
      <c r="A976" s="565"/>
      <c r="B976" s="568"/>
      <c r="C976" s="455"/>
      <c r="D976" s="582"/>
      <c r="E976" s="448"/>
      <c r="F976" s="93" t="s">
        <v>379</v>
      </c>
      <c r="G976" s="523" t="s">
        <v>380</v>
      </c>
      <c r="H976" s="523"/>
      <c r="I976" s="523"/>
      <c r="J976" s="523"/>
      <c r="K976" s="583"/>
      <c r="L976" s="499"/>
    </row>
    <row r="977" spans="1:12" customFormat="1" ht="15.6" customHeight="1" x14ac:dyDescent="0.25">
      <c r="A977" s="565"/>
      <c r="B977" s="568"/>
      <c r="C977" s="455"/>
      <c r="D977" s="582"/>
      <c r="E977" s="448"/>
      <c r="F977" s="93" t="s">
        <v>701</v>
      </c>
      <c r="G977" s="523">
        <v>100000</v>
      </c>
      <c r="H977" s="523"/>
      <c r="I977" s="523"/>
      <c r="J977" s="523"/>
      <c r="K977" s="583"/>
      <c r="L977" s="499"/>
    </row>
    <row r="978" spans="1:12" customFormat="1" ht="15.6" customHeight="1" x14ac:dyDescent="0.25">
      <c r="A978" s="565"/>
      <c r="B978" s="568"/>
      <c r="C978" s="455"/>
      <c r="D978" s="582"/>
      <c r="E978" s="448"/>
      <c r="F978" s="93" t="s">
        <v>257</v>
      </c>
      <c r="G978" s="523" t="s">
        <v>391</v>
      </c>
      <c r="H978" s="523"/>
      <c r="I978" s="523"/>
      <c r="J978" s="523"/>
      <c r="K978" s="583"/>
      <c r="L978" s="499"/>
    </row>
    <row r="979" spans="1:12" customFormat="1" ht="15.6" customHeight="1" x14ac:dyDescent="0.25">
      <c r="A979" s="565"/>
      <c r="B979" s="568"/>
      <c r="C979" s="455"/>
      <c r="D979" s="582"/>
      <c r="E979" s="448"/>
      <c r="F979" s="93" t="s">
        <v>376</v>
      </c>
      <c r="G979" s="523" t="s">
        <v>557</v>
      </c>
      <c r="H979" s="523"/>
      <c r="I979" s="523"/>
      <c r="J979" s="523"/>
      <c r="K979" s="583"/>
      <c r="L979" s="499"/>
    </row>
    <row r="980" spans="1:12" customFormat="1" ht="15.6" customHeight="1" x14ac:dyDescent="0.25">
      <c r="A980" s="565"/>
      <c r="B980" s="568"/>
      <c r="C980" s="455"/>
      <c r="D980" s="582"/>
      <c r="E980" s="448"/>
      <c r="F980" s="93" t="s">
        <v>702</v>
      </c>
      <c r="G980" s="523" t="s">
        <v>703</v>
      </c>
      <c r="H980" s="523"/>
      <c r="I980" s="523"/>
      <c r="J980" s="523"/>
      <c r="K980" s="583"/>
      <c r="L980" s="499"/>
    </row>
    <row r="981" spans="1:12" customFormat="1" ht="15.6" customHeight="1" x14ac:dyDescent="0.25">
      <c r="A981" s="565"/>
      <c r="B981" s="568"/>
      <c r="C981" s="455"/>
      <c r="D981" s="582"/>
      <c r="E981" s="448"/>
      <c r="F981" s="93" t="s">
        <v>381</v>
      </c>
      <c r="G981" s="523" t="s">
        <v>382</v>
      </c>
      <c r="H981" s="523"/>
      <c r="I981" s="523"/>
      <c r="J981" s="523"/>
      <c r="K981" s="583"/>
      <c r="L981" s="500"/>
    </row>
    <row r="982" spans="1:12" customFormat="1" ht="15.6" customHeight="1" x14ac:dyDescent="0.25">
      <c r="A982" s="565"/>
      <c r="B982" s="568"/>
      <c r="C982" s="455"/>
      <c r="D982" s="582"/>
      <c r="E982" s="448"/>
      <c r="F982" s="94" t="s">
        <v>358</v>
      </c>
      <c r="G982" s="523" t="s">
        <v>900</v>
      </c>
      <c r="H982" s="523"/>
      <c r="I982" s="523"/>
      <c r="J982" s="523"/>
      <c r="K982" s="584">
        <v>5</v>
      </c>
      <c r="L982" s="443">
        <v>40302</v>
      </c>
    </row>
    <row r="983" spans="1:12" customFormat="1" ht="15.6" customHeight="1" x14ac:dyDescent="0.25">
      <c r="A983" s="565"/>
      <c r="B983" s="568"/>
      <c r="C983" s="455"/>
      <c r="D983" s="582"/>
      <c r="E983" s="448"/>
      <c r="F983" s="93" t="s">
        <v>383</v>
      </c>
      <c r="G983" s="523" t="s">
        <v>384</v>
      </c>
      <c r="H983" s="523"/>
      <c r="I983" s="523"/>
      <c r="J983" s="523"/>
      <c r="K983" s="585"/>
      <c r="L983" s="444" t="e">
        <f>#REF!-#REF!*10%</f>
        <v>#REF!</v>
      </c>
    </row>
    <row r="984" spans="1:12" customFormat="1" ht="15.6" customHeight="1" x14ac:dyDescent="0.25">
      <c r="A984" s="565"/>
      <c r="B984" s="568"/>
      <c r="C984" s="455"/>
      <c r="D984" s="582"/>
      <c r="E984" s="448"/>
      <c r="F984" s="93" t="s">
        <v>385</v>
      </c>
      <c r="G984" s="523" t="s">
        <v>386</v>
      </c>
      <c r="H984" s="523"/>
      <c r="I984" s="523"/>
      <c r="J984" s="523"/>
      <c r="K984" s="585"/>
      <c r="L984" s="444" t="e">
        <f>#REF!-#REF!*10%</f>
        <v>#REF!</v>
      </c>
    </row>
    <row r="985" spans="1:12" customFormat="1" ht="15.6" customHeight="1" x14ac:dyDescent="0.25">
      <c r="A985" s="565"/>
      <c r="B985" s="568"/>
      <c r="C985" s="455"/>
      <c r="D985" s="582"/>
      <c r="E985" s="448"/>
      <c r="F985" s="93" t="s">
        <v>389</v>
      </c>
      <c r="G985" s="523" t="s">
        <v>390</v>
      </c>
      <c r="H985" s="523"/>
      <c r="I985" s="523"/>
      <c r="J985" s="523"/>
      <c r="K985" s="585"/>
      <c r="L985" s="444" t="e">
        <f>#REF!-#REF!*10%</f>
        <v>#REF!</v>
      </c>
    </row>
    <row r="986" spans="1:12" customFormat="1" ht="15.6" customHeight="1" x14ac:dyDescent="0.25">
      <c r="A986" s="565"/>
      <c r="B986" s="568"/>
      <c r="C986" s="455"/>
      <c r="D986" s="582"/>
      <c r="E986" s="448"/>
      <c r="F986" s="93" t="s">
        <v>704</v>
      </c>
      <c r="G986" s="523" t="s">
        <v>705</v>
      </c>
      <c r="H986" s="523"/>
      <c r="I986" s="523"/>
      <c r="J986" s="523"/>
      <c r="K986" s="585"/>
      <c r="L986" s="444" t="e">
        <f>#REF!-#REF!*10%</f>
        <v>#REF!</v>
      </c>
    </row>
    <row r="987" spans="1:12" customFormat="1" ht="15.6" customHeight="1" x14ac:dyDescent="0.25">
      <c r="A987" s="565"/>
      <c r="B987" s="568"/>
      <c r="C987" s="455"/>
      <c r="D987" s="582"/>
      <c r="E987" s="448"/>
      <c r="F987" s="93" t="s">
        <v>706</v>
      </c>
      <c r="G987" s="523" t="s">
        <v>390</v>
      </c>
      <c r="H987" s="523"/>
      <c r="I987" s="523"/>
      <c r="J987" s="523"/>
      <c r="K987" s="585"/>
      <c r="L987" s="444" t="e">
        <f>#REF!-#REF!*10%</f>
        <v>#REF!</v>
      </c>
    </row>
    <row r="988" spans="1:12" customFormat="1" ht="15.6" customHeight="1" x14ac:dyDescent="0.25">
      <c r="A988" s="565"/>
      <c r="B988" s="568"/>
      <c r="C988" s="455"/>
      <c r="D988" s="582"/>
      <c r="E988" s="448"/>
      <c r="F988" s="93" t="s">
        <v>1271</v>
      </c>
      <c r="G988" s="523" t="s">
        <v>390</v>
      </c>
      <c r="H988" s="523"/>
      <c r="I988" s="523"/>
      <c r="J988" s="523"/>
      <c r="K988" s="585"/>
      <c r="L988" s="444" t="e">
        <f>#REF!-#REF!*10%</f>
        <v>#REF!</v>
      </c>
    </row>
    <row r="989" spans="1:12" customFormat="1" ht="15.6" customHeight="1" x14ac:dyDescent="0.25">
      <c r="A989" s="565"/>
      <c r="B989" s="568"/>
      <c r="C989" s="455"/>
      <c r="D989" s="582"/>
      <c r="E989" s="448"/>
      <c r="F989" s="93" t="s">
        <v>707</v>
      </c>
      <c r="G989" s="523" t="s">
        <v>911</v>
      </c>
      <c r="H989" s="523"/>
      <c r="I989" s="523"/>
      <c r="J989" s="523"/>
      <c r="K989" s="585"/>
      <c r="L989" s="444" t="e">
        <f>#REF!-#REF!*10%</f>
        <v>#REF!</v>
      </c>
    </row>
    <row r="990" spans="1:12" customFormat="1" ht="15.6" customHeight="1" x14ac:dyDescent="0.25">
      <c r="A990" s="565"/>
      <c r="B990" s="568"/>
      <c r="C990" s="455"/>
      <c r="D990" s="582"/>
      <c r="E990" s="448"/>
      <c r="F990" s="93" t="s">
        <v>708</v>
      </c>
      <c r="G990" s="523" t="s">
        <v>390</v>
      </c>
      <c r="H990" s="523"/>
      <c r="I990" s="523"/>
      <c r="J990" s="523"/>
      <c r="K990" s="585"/>
      <c r="L990" s="444" t="e">
        <f>#REF!-#REF!*10%</f>
        <v>#REF!</v>
      </c>
    </row>
    <row r="991" spans="1:12" customFormat="1" ht="15.6" customHeight="1" x14ac:dyDescent="0.25">
      <c r="A991" s="565"/>
      <c r="B991" s="568"/>
      <c r="C991" s="455"/>
      <c r="D991" s="582"/>
      <c r="E991" s="448"/>
      <c r="F991" s="93" t="s">
        <v>377</v>
      </c>
      <c r="G991" s="523" t="s">
        <v>387</v>
      </c>
      <c r="H991" s="523"/>
      <c r="I991" s="523"/>
      <c r="J991" s="523"/>
      <c r="K991" s="585"/>
      <c r="L991" s="444" t="e">
        <f>#REF!-#REF!*10%</f>
        <v>#REF!</v>
      </c>
    </row>
    <row r="992" spans="1:12" customFormat="1" ht="15.6" customHeight="1" x14ac:dyDescent="0.25">
      <c r="A992" s="565"/>
      <c r="B992" s="568"/>
      <c r="C992" s="455"/>
      <c r="D992" s="582"/>
      <c r="E992" s="448"/>
      <c r="F992" s="93" t="s">
        <v>388</v>
      </c>
      <c r="G992" s="523" t="s">
        <v>393</v>
      </c>
      <c r="H992" s="523"/>
      <c r="I992" s="523"/>
      <c r="J992" s="523"/>
      <c r="K992" s="585"/>
      <c r="L992" s="444" t="e">
        <f>#REF!-#REF!*10%</f>
        <v>#REF!</v>
      </c>
    </row>
    <row r="993" spans="1:12" customFormat="1" ht="15.6" customHeight="1" x14ac:dyDescent="0.25">
      <c r="A993" s="565"/>
      <c r="B993" s="568"/>
      <c r="C993" s="455"/>
      <c r="D993" s="582"/>
      <c r="E993" s="448"/>
      <c r="F993" s="93" t="s">
        <v>562</v>
      </c>
      <c r="G993" s="523" t="s">
        <v>1024</v>
      </c>
      <c r="H993" s="523"/>
      <c r="I993" s="523"/>
      <c r="J993" s="523"/>
      <c r="K993" s="585"/>
      <c r="L993" s="444" t="e">
        <f>#REF!-#REF!*10%</f>
        <v>#REF!</v>
      </c>
    </row>
    <row r="994" spans="1:12" customFormat="1" ht="15.6" customHeight="1" x14ac:dyDescent="0.25">
      <c r="A994" s="565"/>
      <c r="B994" s="568"/>
      <c r="C994" s="455"/>
      <c r="D994" s="582"/>
      <c r="E994" s="448"/>
      <c r="F994" s="93" t="s">
        <v>570</v>
      </c>
      <c r="G994" s="523" t="s">
        <v>613</v>
      </c>
      <c r="H994" s="523"/>
      <c r="I994" s="523"/>
      <c r="J994" s="523"/>
      <c r="K994" s="585"/>
      <c r="L994" s="444" t="e">
        <f>#REF!-#REF!*10%</f>
        <v>#REF!</v>
      </c>
    </row>
    <row r="995" spans="1:12" customFormat="1" ht="15.6" customHeight="1" x14ac:dyDescent="0.25">
      <c r="A995" s="565"/>
      <c r="B995" s="568"/>
      <c r="C995" s="455"/>
      <c r="D995" s="582"/>
      <c r="E995" s="448"/>
      <c r="F995" s="111" t="s">
        <v>84</v>
      </c>
      <c r="G995" s="525">
        <v>11.4</v>
      </c>
      <c r="H995" s="525"/>
      <c r="I995" s="525"/>
      <c r="J995" s="525"/>
      <c r="K995" s="585"/>
      <c r="L995" s="444" t="e">
        <f>#REF!-#REF!*10%</f>
        <v>#REF!</v>
      </c>
    </row>
    <row r="996" spans="1:12" customFormat="1" ht="15.6" customHeight="1" x14ac:dyDescent="0.25">
      <c r="A996" s="565"/>
      <c r="B996" s="569"/>
      <c r="C996" s="455"/>
      <c r="D996" s="582"/>
      <c r="E996" s="448"/>
      <c r="F996" s="136" t="s">
        <v>1016</v>
      </c>
      <c r="G996" s="454">
        <v>5</v>
      </c>
      <c r="H996" s="454"/>
      <c r="I996" s="454"/>
      <c r="J996" s="454"/>
      <c r="K996" s="585"/>
      <c r="L996" s="444" t="e">
        <f>#REF!-#REF!*10%</f>
        <v>#REF!</v>
      </c>
    </row>
    <row r="997" spans="1:12" customFormat="1" ht="15.6" customHeight="1" x14ac:dyDescent="0.25">
      <c r="A997" s="564">
        <v>16</v>
      </c>
      <c r="B997" s="567"/>
      <c r="C997" s="455" t="s">
        <v>695</v>
      </c>
      <c r="D997" s="582"/>
      <c r="E997" s="448"/>
      <c r="F997" s="110" t="s">
        <v>81</v>
      </c>
      <c r="G997" s="522" t="s">
        <v>10</v>
      </c>
      <c r="H997" s="522"/>
      <c r="I997" s="522"/>
      <c r="J997" s="522"/>
      <c r="K997" s="539">
        <v>3</v>
      </c>
      <c r="L997" s="498">
        <v>40500</v>
      </c>
    </row>
    <row r="998" spans="1:12" customFormat="1" ht="15.6" customHeight="1" x14ac:dyDescent="0.25">
      <c r="A998" s="565"/>
      <c r="B998" s="568"/>
      <c r="C998" s="455"/>
      <c r="D998" s="582"/>
      <c r="E998" s="448"/>
      <c r="F998" s="110" t="s">
        <v>80</v>
      </c>
      <c r="G998" s="469">
        <v>318</v>
      </c>
      <c r="H998" s="469"/>
      <c r="I998" s="469"/>
      <c r="J998" s="469"/>
      <c r="K998" s="583"/>
      <c r="L998" s="499"/>
    </row>
    <row r="999" spans="1:12" customFormat="1" ht="15.6" customHeight="1" x14ac:dyDescent="0.25">
      <c r="A999" s="565"/>
      <c r="B999" s="568"/>
      <c r="C999" s="455"/>
      <c r="D999" s="582"/>
      <c r="E999" s="448"/>
      <c r="F999" s="110" t="s">
        <v>8</v>
      </c>
      <c r="G999" s="240">
        <v>3000</v>
      </c>
      <c r="H999" s="241">
        <v>4000</v>
      </c>
      <c r="I999" s="312">
        <v>5000</v>
      </c>
      <c r="J999" s="242">
        <v>6000</v>
      </c>
      <c r="K999" s="583"/>
      <c r="L999" s="499"/>
    </row>
    <row r="1000" spans="1:12" customFormat="1" ht="15.6" customHeight="1" x14ac:dyDescent="0.25">
      <c r="A1000" s="565"/>
      <c r="B1000" s="568"/>
      <c r="C1000" s="455"/>
      <c r="D1000" s="582"/>
      <c r="E1000" s="448"/>
      <c r="F1000" s="110" t="s">
        <v>817</v>
      </c>
      <c r="G1000" s="243">
        <f>G998*114</f>
        <v>36252</v>
      </c>
      <c r="H1000" s="244">
        <f>G998*128</f>
        <v>40704</v>
      </c>
      <c r="I1000" s="313">
        <f>G998*143</f>
        <v>45474</v>
      </c>
      <c r="J1000" s="245">
        <f>G998*148</f>
        <v>47064</v>
      </c>
      <c r="K1000" s="583"/>
      <c r="L1000" s="499"/>
    </row>
    <row r="1001" spans="1:12" customFormat="1" ht="15.6" customHeight="1" x14ac:dyDescent="0.25">
      <c r="A1001" s="565"/>
      <c r="B1001" s="568"/>
      <c r="C1001" s="455"/>
      <c r="D1001" s="582"/>
      <c r="E1001" s="448"/>
      <c r="F1001" s="110" t="s">
        <v>1269</v>
      </c>
      <c r="G1001" s="451">
        <v>0.98</v>
      </c>
      <c r="H1001" s="451"/>
      <c r="I1001" s="451"/>
      <c r="J1001" s="451"/>
      <c r="K1001" s="583"/>
      <c r="L1001" s="499"/>
    </row>
    <row r="1002" spans="1:12" customFormat="1" ht="15.6" customHeight="1" x14ac:dyDescent="0.25">
      <c r="A1002" s="565"/>
      <c r="B1002" s="568"/>
      <c r="C1002" s="455"/>
      <c r="D1002" s="582"/>
      <c r="E1002" s="448"/>
      <c r="F1002" s="93" t="s">
        <v>699</v>
      </c>
      <c r="G1002" s="523" t="s">
        <v>700</v>
      </c>
      <c r="H1002" s="523"/>
      <c r="I1002" s="523"/>
      <c r="J1002" s="523"/>
      <c r="K1002" s="583"/>
      <c r="L1002" s="499"/>
    </row>
    <row r="1003" spans="1:12" customFormat="1" ht="15.6" customHeight="1" x14ac:dyDescent="0.25">
      <c r="A1003" s="565"/>
      <c r="B1003" s="568"/>
      <c r="C1003" s="455"/>
      <c r="D1003" s="582"/>
      <c r="E1003" s="448"/>
      <c r="F1003" s="93" t="s">
        <v>1181</v>
      </c>
      <c r="G1003" s="462" t="s">
        <v>1179</v>
      </c>
      <c r="H1003" s="463"/>
      <c r="I1003" s="463"/>
      <c r="J1003" s="464"/>
      <c r="K1003" s="583"/>
      <c r="L1003" s="499"/>
    </row>
    <row r="1004" spans="1:12" customFormat="1" ht="15.6" customHeight="1" x14ac:dyDescent="0.25">
      <c r="A1004" s="565"/>
      <c r="B1004" s="568"/>
      <c r="C1004" s="455"/>
      <c r="D1004" s="582"/>
      <c r="E1004" s="448"/>
      <c r="F1004" s="110" t="s">
        <v>83</v>
      </c>
      <c r="G1004" s="522">
        <v>67</v>
      </c>
      <c r="H1004" s="522"/>
      <c r="I1004" s="522"/>
      <c r="J1004" s="522"/>
      <c r="K1004" s="583"/>
      <c r="L1004" s="499"/>
    </row>
    <row r="1005" spans="1:12" customFormat="1" ht="15.6" customHeight="1" x14ac:dyDescent="0.25">
      <c r="A1005" s="565"/>
      <c r="B1005" s="568"/>
      <c r="C1005" s="455"/>
      <c r="D1005" s="582"/>
      <c r="E1005" s="448"/>
      <c r="F1005" s="112" t="s">
        <v>396</v>
      </c>
      <c r="G1005" s="523" t="s">
        <v>908</v>
      </c>
      <c r="H1005" s="523"/>
      <c r="I1005" s="523"/>
      <c r="J1005" s="523"/>
      <c r="K1005" s="583"/>
      <c r="L1005" s="499"/>
    </row>
    <row r="1006" spans="1:12" customFormat="1" ht="15.6" customHeight="1" x14ac:dyDescent="0.25">
      <c r="A1006" s="565"/>
      <c r="B1006" s="568"/>
      <c r="C1006" s="455"/>
      <c r="D1006" s="582"/>
      <c r="E1006" s="448"/>
      <c r="F1006" s="110" t="s">
        <v>3</v>
      </c>
      <c r="G1006" s="522" t="s">
        <v>23</v>
      </c>
      <c r="H1006" s="522"/>
      <c r="I1006" s="522"/>
      <c r="J1006" s="522"/>
      <c r="K1006" s="583"/>
      <c r="L1006" s="499"/>
    </row>
    <row r="1007" spans="1:12" customFormat="1" ht="15.6" customHeight="1" x14ac:dyDescent="0.25">
      <c r="A1007" s="565"/>
      <c r="B1007" s="568"/>
      <c r="C1007" s="455"/>
      <c r="D1007" s="582"/>
      <c r="E1007" s="448"/>
      <c r="F1007" s="93" t="s">
        <v>379</v>
      </c>
      <c r="G1007" s="523" t="s">
        <v>380</v>
      </c>
      <c r="H1007" s="523"/>
      <c r="I1007" s="523"/>
      <c r="J1007" s="523"/>
      <c r="K1007" s="583"/>
      <c r="L1007" s="499"/>
    </row>
    <row r="1008" spans="1:12" customFormat="1" ht="15.6" customHeight="1" x14ac:dyDescent="0.25">
      <c r="A1008" s="565"/>
      <c r="B1008" s="568"/>
      <c r="C1008" s="455"/>
      <c r="D1008" s="582"/>
      <c r="E1008" s="448"/>
      <c r="F1008" s="93" t="s">
        <v>701</v>
      </c>
      <c r="G1008" s="523">
        <v>100000</v>
      </c>
      <c r="H1008" s="523"/>
      <c r="I1008" s="523"/>
      <c r="J1008" s="523"/>
      <c r="K1008" s="583"/>
      <c r="L1008" s="499"/>
    </row>
    <row r="1009" spans="1:12" customFormat="1" ht="15.6" customHeight="1" x14ac:dyDescent="0.25">
      <c r="A1009" s="565"/>
      <c r="B1009" s="568"/>
      <c r="C1009" s="455"/>
      <c r="D1009" s="582"/>
      <c r="E1009" s="448"/>
      <c r="F1009" s="93" t="s">
        <v>257</v>
      </c>
      <c r="G1009" s="523" t="s">
        <v>391</v>
      </c>
      <c r="H1009" s="523"/>
      <c r="I1009" s="523"/>
      <c r="J1009" s="523"/>
      <c r="K1009" s="583"/>
      <c r="L1009" s="499"/>
    </row>
    <row r="1010" spans="1:12" customFormat="1" ht="15.6" customHeight="1" x14ac:dyDescent="0.25">
      <c r="A1010" s="565"/>
      <c r="B1010" s="568"/>
      <c r="C1010" s="455"/>
      <c r="D1010" s="582"/>
      <c r="E1010" s="448"/>
      <c r="F1010" s="93" t="s">
        <v>376</v>
      </c>
      <c r="G1010" s="523" t="s">
        <v>557</v>
      </c>
      <c r="H1010" s="523"/>
      <c r="I1010" s="523"/>
      <c r="J1010" s="523"/>
      <c r="K1010" s="583"/>
      <c r="L1010" s="499"/>
    </row>
    <row r="1011" spans="1:12" customFormat="1" ht="15.6" customHeight="1" x14ac:dyDescent="0.25">
      <c r="A1011" s="565"/>
      <c r="B1011" s="568"/>
      <c r="C1011" s="455"/>
      <c r="D1011" s="582"/>
      <c r="E1011" s="448"/>
      <c r="F1011" s="93" t="s">
        <v>702</v>
      </c>
      <c r="G1011" s="523" t="s">
        <v>703</v>
      </c>
      <c r="H1011" s="523"/>
      <c r="I1011" s="523"/>
      <c r="J1011" s="523"/>
      <c r="K1011" s="583"/>
      <c r="L1011" s="499"/>
    </row>
    <row r="1012" spans="1:12" customFormat="1" ht="15.6" customHeight="1" x14ac:dyDescent="0.25">
      <c r="A1012" s="565"/>
      <c r="B1012" s="568"/>
      <c r="C1012" s="455"/>
      <c r="D1012" s="582"/>
      <c r="E1012" s="448"/>
      <c r="F1012" s="93" t="s">
        <v>381</v>
      </c>
      <c r="G1012" s="523" t="s">
        <v>382</v>
      </c>
      <c r="H1012" s="523"/>
      <c r="I1012" s="523"/>
      <c r="J1012" s="523"/>
      <c r="K1012" s="583"/>
      <c r="L1012" s="500"/>
    </row>
    <row r="1013" spans="1:12" customFormat="1" ht="15.6" customHeight="1" x14ac:dyDescent="0.25">
      <c r="A1013" s="565"/>
      <c r="B1013" s="568"/>
      <c r="C1013" s="455"/>
      <c r="D1013" s="582"/>
      <c r="E1013" s="448"/>
      <c r="F1013" s="94" t="s">
        <v>358</v>
      </c>
      <c r="G1013" s="523" t="s">
        <v>900</v>
      </c>
      <c r="H1013" s="523"/>
      <c r="I1013" s="523"/>
      <c r="J1013" s="523"/>
      <c r="K1013" s="584">
        <v>5</v>
      </c>
      <c r="L1013" s="443">
        <v>43335</v>
      </c>
    </row>
    <row r="1014" spans="1:12" customFormat="1" ht="15.6" customHeight="1" x14ac:dyDescent="0.25">
      <c r="A1014" s="565"/>
      <c r="B1014" s="568"/>
      <c r="C1014" s="455"/>
      <c r="D1014" s="582"/>
      <c r="E1014" s="448"/>
      <c r="F1014" s="93" t="s">
        <v>383</v>
      </c>
      <c r="G1014" s="523" t="s">
        <v>384</v>
      </c>
      <c r="H1014" s="523"/>
      <c r="I1014" s="523"/>
      <c r="J1014" s="523"/>
      <c r="K1014" s="585"/>
      <c r="L1014" s="444" t="e">
        <f>#REF!-#REF!*10%</f>
        <v>#REF!</v>
      </c>
    </row>
    <row r="1015" spans="1:12" customFormat="1" ht="15.6" customHeight="1" x14ac:dyDescent="0.25">
      <c r="A1015" s="565"/>
      <c r="B1015" s="568"/>
      <c r="C1015" s="455"/>
      <c r="D1015" s="582"/>
      <c r="E1015" s="448"/>
      <c r="F1015" s="93" t="s">
        <v>385</v>
      </c>
      <c r="G1015" s="523" t="s">
        <v>386</v>
      </c>
      <c r="H1015" s="523"/>
      <c r="I1015" s="523"/>
      <c r="J1015" s="523"/>
      <c r="K1015" s="585"/>
      <c r="L1015" s="444" t="e">
        <f>#REF!-#REF!*10%</f>
        <v>#REF!</v>
      </c>
    </row>
    <row r="1016" spans="1:12" customFormat="1" ht="15.6" customHeight="1" x14ac:dyDescent="0.25">
      <c r="A1016" s="565"/>
      <c r="B1016" s="568"/>
      <c r="C1016" s="455"/>
      <c r="D1016" s="582"/>
      <c r="E1016" s="448"/>
      <c r="F1016" s="93" t="s">
        <v>389</v>
      </c>
      <c r="G1016" s="523" t="s">
        <v>390</v>
      </c>
      <c r="H1016" s="523"/>
      <c r="I1016" s="523"/>
      <c r="J1016" s="523"/>
      <c r="K1016" s="585"/>
      <c r="L1016" s="444" t="e">
        <f>#REF!-#REF!*10%</f>
        <v>#REF!</v>
      </c>
    </row>
    <row r="1017" spans="1:12" customFormat="1" ht="15.6" customHeight="1" x14ac:dyDescent="0.25">
      <c r="A1017" s="565"/>
      <c r="B1017" s="568"/>
      <c r="C1017" s="455"/>
      <c r="D1017" s="582"/>
      <c r="E1017" s="448"/>
      <c r="F1017" s="93" t="s">
        <v>704</v>
      </c>
      <c r="G1017" s="523" t="s">
        <v>705</v>
      </c>
      <c r="H1017" s="523"/>
      <c r="I1017" s="523"/>
      <c r="J1017" s="523"/>
      <c r="K1017" s="585"/>
      <c r="L1017" s="444" t="e">
        <f>#REF!-#REF!*10%</f>
        <v>#REF!</v>
      </c>
    </row>
    <row r="1018" spans="1:12" customFormat="1" ht="15.6" customHeight="1" x14ac:dyDescent="0.25">
      <c r="A1018" s="565"/>
      <c r="B1018" s="568"/>
      <c r="C1018" s="455"/>
      <c r="D1018" s="582"/>
      <c r="E1018" s="448"/>
      <c r="F1018" s="93" t="s">
        <v>706</v>
      </c>
      <c r="G1018" s="523" t="s">
        <v>390</v>
      </c>
      <c r="H1018" s="523"/>
      <c r="I1018" s="523"/>
      <c r="J1018" s="523"/>
      <c r="K1018" s="585"/>
      <c r="L1018" s="444" t="e">
        <f>#REF!-#REF!*10%</f>
        <v>#REF!</v>
      </c>
    </row>
    <row r="1019" spans="1:12" customFormat="1" ht="15.6" customHeight="1" x14ac:dyDescent="0.25">
      <c r="A1019" s="565"/>
      <c r="B1019" s="568"/>
      <c r="C1019" s="455"/>
      <c r="D1019" s="582"/>
      <c r="E1019" s="448"/>
      <c r="F1019" s="93" t="s">
        <v>1271</v>
      </c>
      <c r="G1019" s="523" t="s">
        <v>390</v>
      </c>
      <c r="H1019" s="523"/>
      <c r="I1019" s="523"/>
      <c r="J1019" s="523"/>
      <c r="K1019" s="585"/>
      <c r="L1019" s="444" t="e">
        <f>#REF!-#REF!*10%</f>
        <v>#REF!</v>
      </c>
    </row>
    <row r="1020" spans="1:12" customFormat="1" ht="15.6" customHeight="1" x14ac:dyDescent="0.25">
      <c r="A1020" s="565"/>
      <c r="B1020" s="568"/>
      <c r="C1020" s="455"/>
      <c r="D1020" s="582"/>
      <c r="E1020" s="448"/>
      <c r="F1020" s="93" t="s">
        <v>707</v>
      </c>
      <c r="G1020" s="523" t="s">
        <v>911</v>
      </c>
      <c r="H1020" s="523"/>
      <c r="I1020" s="523"/>
      <c r="J1020" s="523"/>
      <c r="K1020" s="585"/>
      <c r="L1020" s="444" t="e">
        <f>#REF!-#REF!*10%</f>
        <v>#REF!</v>
      </c>
    </row>
    <row r="1021" spans="1:12" customFormat="1" ht="15.6" customHeight="1" x14ac:dyDescent="0.25">
      <c r="A1021" s="565"/>
      <c r="B1021" s="568"/>
      <c r="C1021" s="455"/>
      <c r="D1021" s="582"/>
      <c r="E1021" s="448"/>
      <c r="F1021" s="93" t="s">
        <v>708</v>
      </c>
      <c r="G1021" s="523" t="s">
        <v>390</v>
      </c>
      <c r="H1021" s="523"/>
      <c r="I1021" s="523"/>
      <c r="J1021" s="523"/>
      <c r="K1021" s="585"/>
      <c r="L1021" s="444" t="e">
        <f>#REF!-#REF!*10%</f>
        <v>#REF!</v>
      </c>
    </row>
    <row r="1022" spans="1:12" customFormat="1" ht="15.6" customHeight="1" x14ac:dyDescent="0.25">
      <c r="A1022" s="565"/>
      <c r="B1022" s="568"/>
      <c r="C1022" s="455"/>
      <c r="D1022" s="582"/>
      <c r="E1022" s="448"/>
      <c r="F1022" s="93" t="s">
        <v>377</v>
      </c>
      <c r="G1022" s="523" t="s">
        <v>387</v>
      </c>
      <c r="H1022" s="523"/>
      <c r="I1022" s="523"/>
      <c r="J1022" s="523"/>
      <c r="K1022" s="585"/>
      <c r="L1022" s="444" t="e">
        <f>#REF!-#REF!*10%</f>
        <v>#REF!</v>
      </c>
    </row>
    <row r="1023" spans="1:12" customFormat="1" ht="15.6" customHeight="1" x14ac:dyDescent="0.25">
      <c r="A1023" s="565"/>
      <c r="B1023" s="568"/>
      <c r="C1023" s="455"/>
      <c r="D1023" s="582"/>
      <c r="E1023" s="448"/>
      <c r="F1023" s="93" t="s">
        <v>388</v>
      </c>
      <c r="G1023" s="523" t="s">
        <v>393</v>
      </c>
      <c r="H1023" s="523"/>
      <c r="I1023" s="523"/>
      <c r="J1023" s="523"/>
      <c r="K1023" s="585"/>
      <c r="L1023" s="444" t="e">
        <f>#REF!-#REF!*10%</f>
        <v>#REF!</v>
      </c>
    </row>
    <row r="1024" spans="1:12" customFormat="1" ht="15.6" customHeight="1" x14ac:dyDescent="0.25">
      <c r="A1024" s="565"/>
      <c r="B1024" s="568"/>
      <c r="C1024" s="455"/>
      <c r="D1024" s="582"/>
      <c r="E1024" s="448"/>
      <c r="F1024" s="93" t="s">
        <v>562</v>
      </c>
      <c r="G1024" s="523" t="s">
        <v>1024</v>
      </c>
      <c r="H1024" s="523"/>
      <c r="I1024" s="523"/>
      <c r="J1024" s="523"/>
      <c r="K1024" s="585"/>
      <c r="L1024" s="444" t="e">
        <f>#REF!-#REF!*10%</f>
        <v>#REF!</v>
      </c>
    </row>
    <row r="1025" spans="1:12" customFormat="1" ht="15.6" customHeight="1" x14ac:dyDescent="0.25">
      <c r="A1025" s="565"/>
      <c r="B1025" s="568"/>
      <c r="C1025" s="455"/>
      <c r="D1025" s="582"/>
      <c r="E1025" s="448"/>
      <c r="F1025" s="93" t="s">
        <v>570</v>
      </c>
      <c r="G1025" s="523" t="s">
        <v>613</v>
      </c>
      <c r="H1025" s="523"/>
      <c r="I1025" s="523"/>
      <c r="J1025" s="523"/>
      <c r="K1025" s="585"/>
      <c r="L1025" s="444" t="e">
        <f>#REF!-#REF!*10%</f>
        <v>#REF!</v>
      </c>
    </row>
    <row r="1026" spans="1:12" customFormat="1" ht="15.6" customHeight="1" x14ac:dyDescent="0.25">
      <c r="A1026" s="565"/>
      <c r="B1026" s="568"/>
      <c r="C1026" s="455"/>
      <c r="D1026" s="582"/>
      <c r="E1026" s="448"/>
      <c r="F1026" s="111" t="s">
        <v>84</v>
      </c>
      <c r="G1026" s="525">
        <v>12.6</v>
      </c>
      <c r="H1026" s="525"/>
      <c r="I1026" s="525"/>
      <c r="J1026" s="525"/>
      <c r="K1026" s="585"/>
      <c r="L1026" s="444" t="e">
        <f>#REF!-#REF!*10%</f>
        <v>#REF!</v>
      </c>
    </row>
    <row r="1027" spans="1:12" customFormat="1" ht="15.6" customHeight="1" x14ac:dyDescent="0.25">
      <c r="A1027" s="565"/>
      <c r="B1027" s="569"/>
      <c r="C1027" s="455"/>
      <c r="D1027" s="582"/>
      <c r="E1027" s="448"/>
      <c r="F1027" s="136" t="s">
        <v>1016</v>
      </c>
      <c r="G1027" s="454">
        <v>5</v>
      </c>
      <c r="H1027" s="454"/>
      <c r="I1027" s="454"/>
      <c r="J1027" s="454"/>
      <c r="K1027" s="585"/>
      <c r="L1027" s="444" t="e">
        <f>#REF!-#REF!*10%</f>
        <v>#REF!</v>
      </c>
    </row>
    <row r="1028" spans="1:12" customFormat="1" ht="15.6" customHeight="1" x14ac:dyDescent="0.25">
      <c r="A1028" s="564">
        <v>17</v>
      </c>
      <c r="B1028" s="567"/>
      <c r="C1028" s="455" t="s">
        <v>290</v>
      </c>
      <c r="D1028" s="582"/>
      <c r="E1028" s="448"/>
      <c r="F1028" s="110" t="s">
        <v>81</v>
      </c>
      <c r="G1028" s="522" t="s">
        <v>10</v>
      </c>
      <c r="H1028" s="522"/>
      <c r="I1028" s="522"/>
      <c r="J1028" s="522"/>
      <c r="K1028" s="539">
        <v>3</v>
      </c>
      <c r="L1028" s="498">
        <v>52650</v>
      </c>
    </row>
    <row r="1029" spans="1:12" customFormat="1" ht="15.6" customHeight="1" x14ac:dyDescent="0.25">
      <c r="A1029" s="565"/>
      <c r="B1029" s="568"/>
      <c r="C1029" s="455"/>
      <c r="D1029" s="582"/>
      <c r="E1029" s="448"/>
      <c r="F1029" s="110" t="s">
        <v>80</v>
      </c>
      <c r="G1029" s="469">
        <v>480</v>
      </c>
      <c r="H1029" s="469"/>
      <c r="I1029" s="469"/>
      <c r="J1029" s="469"/>
      <c r="K1029" s="583"/>
      <c r="L1029" s="499"/>
    </row>
    <row r="1030" spans="1:12" customFormat="1" ht="15.6" customHeight="1" x14ac:dyDescent="0.25">
      <c r="A1030" s="565"/>
      <c r="B1030" s="568"/>
      <c r="C1030" s="455"/>
      <c r="D1030" s="582"/>
      <c r="E1030" s="448"/>
      <c r="F1030" s="110" t="s">
        <v>8</v>
      </c>
      <c r="G1030" s="240">
        <v>3000</v>
      </c>
      <c r="H1030" s="241">
        <v>4000</v>
      </c>
      <c r="I1030" s="312">
        <v>5000</v>
      </c>
      <c r="J1030" s="242">
        <v>6000</v>
      </c>
      <c r="K1030" s="583"/>
      <c r="L1030" s="499"/>
    </row>
    <row r="1031" spans="1:12" customFormat="1" ht="15.6" customHeight="1" x14ac:dyDescent="0.25">
      <c r="A1031" s="565"/>
      <c r="B1031" s="568"/>
      <c r="C1031" s="455"/>
      <c r="D1031" s="582"/>
      <c r="E1031" s="448"/>
      <c r="F1031" s="110" t="s">
        <v>817</v>
      </c>
      <c r="G1031" s="243">
        <f>G1029*114</f>
        <v>54720</v>
      </c>
      <c r="H1031" s="244">
        <f>G1029*128</f>
        <v>61440</v>
      </c>
      <c r="I1031" s="313">
        <f>G1029*143</f>
        <v>68640</v>
      </c>
      <c r="J1031" s="245">
        <f>G1029*148</f>
        <v>71040</v>
      </c>
      <c r="K1031" s="583"/>
      <c r="L1031" s="499"/>
    </row>
    <row r="1032" spans="1:12" customFormat="1" ht="15.6" customHeight="1" x14ac:dyDescent="0.25">
      <c r="A1032" s="565"/>
      <c r="B1032" s="568"/>
      <c r="C1032" s="455"/>
      <c r="D1032" s="582"/>
      <c r="E1032" s="448"/>
      <c r="F1032" s="110" t="s">
        <v>1269</v>
      </c>
      <c r="G1032" s="451">
        <v>0.98</v>
      </c>
      <c r="H1032" s="451"/>
      <c r="I1032" s="451"/>
      <c r="J1032" s="451"/>
      <c r="K1032" s="583"/>
      <c r="L1032" s="499"/>
    </row>
    <row r="1033" spans="1:12" customFormat="1" ht="15.6" customHeight="1" x14ac:dyDescent="0.25">
      <c r="A1033" s="565"/>
      <c r="B1033" s="568"/>
      <c r="C1033" s="455"/>
      <c r="D1033" s="582"/>
      <c r="E1033" s="448"/>
      <c r="F1033" s="93" t="s">
        <v>699</v>
      </c>
      <c r="G1033" s="523" t="s">
        <v>700</v>
      </c>
      <c r="H1033" s="523"/>
      <c r="I1033" s="523"/>
      <c r="J1033" s="523"/>
      <c r="K1033" s="583"/>
      <c r="L1033" s="499"/>
    </row>
    <row r="1034" spans="1:12" customFormat="1" ht="15.6" customHeight="1" x14ac:dyDescent="0.25">
      <c r="A1034" s="565"/>
      <c r="B1034" s="568"/>
      <c r="C1034" s="455"/>
      <c r="D1034" s="582"/>
      <c r="E1034" s="448"/>
      <c r="F1034" s="93" t="s">
        <v>1181</v>
      </c>
      <c r="G1034" s="462" t="s">
        <v>1179</v>
      </c>
      <c r="H1034" s="463"/>
      <c r="I1034" s="463"/>
      <c r="J1034" s="464"/>
      <c r="K1034" s="583"/>
      <c r="L1034" s="499"/>
    </row>
    <row r="1035" spans="1:12" customFormat="1" ht="15.6" customHeight="1" x14ac:dyDescent="0.25">
      <c r="A1035" s="565"/>
      <c r="B1035" s="568"/>
      <c r="C1035" s="455"/>
      <c r="D1035" s="582"/>
      <c r="E1035" s="448"/>
      <c r="F1035" s="110" t="s">
        <v>83</v>
      </c>
      <c r="G1035" s="522">
        <v>67</v>
      </c>
      <c r="H1035" s="522"/>
      <c r="I1035" s="522"/>
      <c r="J1035" s="522"/>
      <c r="K1035" s="583"/>
      <c r="L1035" s="499"/>
    </row>
    <row r="1036" spans="1:12" customFormat="1" ht="15.6" customHeight="1" x14ac:dyDescent="0.25">
      <c r="A1036" s="565"/>
      <c r="B1036" s="568"/>
      <c r="C1036" s="455"/>
      <c r="D1036" s="582"/>
      <c r="E1036" s="448"/>
      <c r="F1036" s="112" t="s">
        <v>396</v>
      </c>
      <c r="G1036" s="523" t="s">
        <v>908</v>
      </c>
      <c r="H1036" s="523"/>
      <c r="I1036" s="523"/>
      <c r="J1036" s="523"/>
      <c r="K1036" s="583"/>
      <c r="L1036" s="499"/>
    </row>
    <row r="1037" spans="1:12" customFormat="1" ht="15.6" customHeight="1" x14ac:dyDescent="0.25">
      <c r="A1037" s="565"/>
      <c r="B1037" s="568"/>
      <c r="C1037" s="455"/>
      <c r="D1037" s="582"/>
      <c r="E1037" s="448"/>
      <c r="F1037" s="110" t="s">
        <v>3</v>
      </c>
      <c r="G1037" s="522" t="s">
        <v>24</v>
      </c>
      <c r="H1037" s="522"/>
      <c r="I1037" s="522"/>
      <c r="J1037" s="522"/>
      <c r="K1037" s="583"/>
      <c r="L1037" s="499"/>
    </row>
    <row r="1038" spans="1:12" customFormat="1" ht="15.6" customHeight="1" x14ac:dyDescent="0.25">
      <c r="A1038" s="565"/>
      <c r="B1038" s="568"/>
      <c r="C1038" s="455"/>
      <c r="D1038" s="582"/>
      <c r="E1038" s="448"/>
      <c r="F1038" s="93" t="s">
        <v>379</v>
      </c>
      <c r="G1038" s="523" t="s">
        <v>380</v>
      </c>
      <c r="H1038" s="523"/>
      <c r="I1038" s="523"/>
      <c r="J1038" s="523"/>
      <c r="K1038" s="583"/>
      <c r="L1038" s="499"/>
    </row>
    <row r="1039" spans="1:12" customFormat="1" ht="15.6" customHeight="1" x14ac:dyDescent="0.25">
      <c r="A1039" s="565"/>
      <c r="B1039" s="568"/>
      <c r="C1039" s="455"/>
      <c r="D1039" s="582"/>
      <c r="E1039" s="448"/>
      <c r="F1039" s="93" t="s">
        <v>701</v>
      </c>
      <c r="G1039" s="523">
        <v>100000</v>
      </c>
      <c r="H1039" s="523"/>
      <c r="I1039" s="523"/>
      <c r="J1039" s="523"/>
      <c r="K1039" s="583"/>
      <c r="L1039" s="499"/>
    </row>
    <row r="1040" spans="1:12" customFormat="1" ht="15.6" customHeight="1" x14ac:dyDescent="0.25">
      <c r="A1040" s="565"/>
      <c r="B1040" s="568"/>
      <c r="C1040" s="455"/>
      <c r="D1040" s="582"/>
      <c r="E1040" s="448"/>
      <c r="F1040" s="93" t="s">
        <v>257</v>
      </c>
      <c r="G1040" s="523" t="s">
        <v>391</v>
      </c>
      <c r="H1040" s="523"/>
      <c r="I1040" s="523"/>
      <c r="J1040" s="523"/>
      <c r="K1040" s="583"/>
      <c r="L1040" s="499"/>
    </row>
    <row r="1041" spans="1:12" customFormat="1" ht="15.6" customHeight="1" x14ac:dyDescent="0.25">
      <c r="A1041" s="565"/>
      <c r="B1041" s="568"/>
      <c r="C1041" s="455"/>
      <c r="D1041" s="582"/>
      <c r="E1041" s="448"/>
      <c r="F1041" s="93" t="s">
        <v>376</v>
      </c>
      <c r="G1041" s="523" t="s">
        <v>557</v>
      </c>
      <c r="H1041" s="523"/>
      <c r="I1041" s="523"/>
      <c r="J1041" s="523"/>
      <c r="K1041" s="583"/>
      <c r="L1041" s="499"/>
    </row>
    <row r="1042" spans="1:12" customFormat="1" ht="15.6" customHeight="1" x14ac:dyDescent="0.25">
      <c r="A1042" s="565"/>
      <c r="B1042" s="568"/>
      <c r="C1042" s="455"/>
      <c r="D1042" s="582"/>
      <c r="E1042" s="448"/>
      <c r="F1042" s="93" t="s">
        <v>702</v>
      </c>
      <c r="G1042" s="523" t="s">
        <v>703</v>
      </c>
      <c r="H1042" s="523"/>
      <c r="I1042" s="523"/>
      <c r="J1042" s="523"/>
      <c r="K1042" s="583"/>
      <c r="L1042" s="499"/>
    </row>
    <row r="1043" spans="1:12" customFormat="1" ht="15.6" customHeight="1" x14ac:dyDescent="0.25">
      <c r="A1043" s="565"/>
      <c r="B1043" s="568"/>
      <c r="C1043" s="455"/>
      <c r="D1043" s="582"/>
      <c r="E1043" s="448"/>
      <c r="F1043" s="93" t="s">
        <v>381</v>
      </c>
      <c r="G1043" s="523" t="s">
        <v>382</v>
      </c>
      <c r="H1043" s="523"/>
      <c r="I1043" s="523"/>
      <c r="J1043" s="523"/>
      <c r="K1043" s="583"/>
      <c r="L1043" s="500"/>
    </row>
    <row r="1044" spans="1:12" customFormat="1" ht="15.6" customHeight="1" x14ac:dyDescent="0.25">
      <c r="A1044" s="565"/>
      <c r="B1044" s="568"/>
      <c r="C1044" s="455"/>
      <c r="D1044" s="582"/>
      <c r="E1044" s="448"/>
      <c r="F1044" s="94" t="s">
        <v>358</v>
      </c>
      <c r="G1044" s="523" t="s">
        <v>900</v>
      </c>
      <c r="H1044" s="523"/>
      <c r="I1044" s="523"/>
      <c r="J1044" s="523"/>
      <c r="K1044" s="584">
        <v>5</v>
      </c>
      <c r="L1044" s="443">
        <v>56336</v>
      </c>
    </row>
    <row r="1045" spans="1:12" customFormat="1" ht="15.6" customHeight="1" x14ac:dyDescent="0.25">
      <c r="A1045" s="565"/>
      <c r="B1045" s="568"/>
      <c r="C1045" s="455"/>
      <c r="D1045" s="582"/>
      <c r="E1045" s="448"/>
      <c r="F1045" s="93" t="s">
        <v>383</v>
      </c>
      <c r="G1045" s="523" t="s">
        <v>384</v>
      </c>
      <c r="H1045" s="523"/>
      <c r="I1045" s="523"/>
      <c r="J1045" s="523"/>
      <c r="K1045" s="585"/>
      <c r="L1045" s="444" t="e">
        <f>#REF!-#REF!*10%</f>
        <v>#REF!</v>
      </c>
    </row>
    <row r="1046" spans="1:12" customFormat="1" ht="15.6" customHeight="1" x14ac:dyDescent="0.25">
      <c r="A1046" s="565"/>
      <c r="B1046" s="568"/>
      <c r="C1046" s="455"/>
      <c r="D1046" s="582"/>
      <c r="E1046" s="448"/>
      <c r="F1046" s="93" t="s">
        <v>385</v>
      </c>
      <c r="G1046" s="523" t="s">
        <v>386</v>
      </c>
      <c r="H1046" s="523"/>
      <c r="I1046" s="523"/>
      <c r="J1046" s="523"/>
      <c r="K1046" s="585"/>
      <c r="L1046" s="444" t="e">
        <f>#REF!-#REF!*10%</f>
        <v>#REF!</v>
      </c>
    </row>
    <row r="1047" spans="1:12" customFormat="1" ht="15.6" customHeight="1" x14ac:dyDescent="0.25">
      <c r="A1047" s="565"/>
      <c r="B1047" s="568"/>
      <c r="C1047" s="455"/>
      <c r="D1047" s="582"/>
      <c r="E1047" s="448"/>
      <c r="F1047" s="93" t="s">
        <v>389</v>
      </c>
      <c r="G1047" s="523" t="s">
        <v>390</v>
      </c>
      <c r="H1047" s="523"/>
      <c r="I1047" s="523"/>
      <c r="J1047" s="523"/>
      <c r="K1047" s="585"/>
      <c r="L1047" s="444" t="e">
        <f>#REF!-#REF!*10%</f>
        <v>#REF!</v>
      </c>
    </row>
    <row r="1048" spans="1:12" customFormat="1" ht="15.6" customHeight="1" x14ac:dyDescent="0.25">
      <c r="A1048" s="565"/>
      <c r="B1048" s="568"/>
      <c r="C1048" s="455"/>
      <c r="D1048" s="582"/>
      <c r="E1048" s="448"/>
      <c r="F1048" s="93" t="s">
        <v>704</v>
      </c>
      <c r="G1048" s="523" t="s">
        <v>705</v>
      </c>
      <c r="H1048" s="523"/>
      <c r="I1048" s="523"/>
      <c r="J1048" s="523"/>
      <c r="K1048" s="585"/>
      <c r="L1048" s="444" t="e">
        <f>#REF!-#REF!*10%</f>
        <v>#REF!</v>
      </c>
    </row>
    <row r="1049" spans="1:12" customFormat="1" ht="15.6" customHeight="1" x14ac:dyDescent="0.25">
      <c r="A1049" s="565"/>
      <c r="B1049" s="568"/>
      <c r="C1049" s="455"/>
      <c r="D1049" s="582"/>
      <c r="E1049" s="448"/>
      <c r="F1049" s="93" t="s">
        <v>706</v>
      </c>
      <c r="G1049" s="523" t="s">
        <v>390</v>
      </c>
      <c r="H1049" s="523"/>
      <c r="I1049" s="523"/>
      <c r="J1049" s="523"/>
      <c r="K1049" s="585"/>
      <c r="L1049" s="444" t="e">
        <f>#REF!-#REF!*10%</f>
        <v>#REF!</v>
      </c>
    </row>
    <row r="1050" spans="1:12" customFormat="1" ht="15.6" customHeight="1" x14ac:dyDescent="0.25">
      <c r="A1050" s="565"/>
      <c r="B1050" s="568"/>
      <c r="C1050" s="455"/>
      <c r="D1050" s="582"/>
      <c r="E1050" s="448"/>
      <c r="F1050" s="93" t="s">
        <v>1271</v>
      </c>
      <c r="G1050" s="523" t="s">
        <v>390</v>
      </c>
      <c r="H1050" s="523"/>
      <c r="I1050" s="523"/>
      <c r="J1050" s="523"/>
      <c r="K1050" s="585"/>
      <c r="L1050" s="444" t="e">
        <f>#REF!-#REF!*10%</f>
        <v>#REF!</v>
      </c>
    </row>
    <row r="1051" spans="1:12" customFormat="1" ht="15.6" customHeight="1" x14ac:dyDescent="0.25">
      <c r="A1051" s="565"/>
      <c r="B1051" s="568"/>
      <c r="C1051" s="455"/>
      <c r="D1051" s="582"/>
      <c r="E1051" s="448"/>
      <c r="F1051" s="93" t="s">
        <v>707</v>
      </c>
      <c r="G1051" s="523" t="s">
        <v>911</v>
      </c>
      <c r="H1051" s="523"/>
      <c r="I1051" s="523"/>
      <c r="J1051" s="523"/>
      <c r="K1051" s="585"/>
      <c r="L1051" s="444" t="e">
        <f>#REF!-#REF!*10%</f>
        <v>#REF!</v>
      </c>
    </row>
    <row r="1052" spans="1:12" customFormat="1" ht="15.6" customHeight="1" x14ac:dyDescent="0.25">
      <c r="A1052" s="565"/>
      <c r="B1052" s="568"/>
      <c r="C1052" s="455"/>
      <c r="D1052" s="582"/>
      <c r="E1052" s="448"/>
      <c r="F1052" s="93" t="s">
        <v>708</v>
      </c>
      <c r="G1052" s="523" t="s">
        <v>390</v>
      </c>
      <c r="H1052" s="523"/>
      <c r="I1052" s="523"/>
      <c r="J1052" s="523"/>
      <c r="K1052" s="585"/>
      <c r="L1052" s="444" t="e">
        <f>#REF!-#REF!*10%</f>
        <v>#REF!</v>
      </c>
    </row>
    <row r="1053" spans="1:12" customFormat="1" ht="15.6" customHeight="1" x14ac:dyDescent="0.25">
      <c r="A1053" s="565"/>
      <c r="B1053" s="568"/>
      <c r="C1053" s="455"/>
      <c r="D1053" s="582"/>
      <c r="E1053" s="448"/>
      <c r="F1053" s="93" t="s">
        <v>377</v>
      </c>
      <c r="G1053" s="523" t="s">
        <v>387</v>
      </c>
      <c r="H1053" s="523"/>
      <c r="I1053" s="523"/>
      <c r="J1053" s="523"/>
      <c r="K1053" s="585"/>
      <c r="L1053" s="444" t="e">
        <f>#REF!-#REF!*10%</f>
        <v>#REF!</v>
      </c>
    </row>
    <row r="1054" spans="1:12" customFormat="1" ht="15.6" customHeight="1" x14ac:dyDescent="0.25">
      <c r="A1054" s="565"/>
      <c r="B1054" s="568"/>
      <c r="C1054" s="455"/>
      <c r="D1054" s="582"/>
      <c r="E1054" s="448"/>
      <c r="F1054" s="93" t="s">
        <v>388</v>
      </c>
      <c r="G1054" s="523" t="s">
        <v>393</v>
      </c>
      <c r="H1054" s="523"/>
      <c r="I1054" s="523"/>
      <c r="J1054" s="523"/>
      <c r="K1054" s="585"/>
      <c r="L1054" s="444" t="e">
        <f>#REF!-#REF!*10%</f>
        <v>#REF!</v>
      </c>
    </row>
    <row r="1055" spans="1:12" customFormat="1" ht="15.6" customHeight="1" x14ac:dyDescent="0.25">
      <c r="A1055" s="565"/>
      <c r="B1055" s="568"/>
      <c r="C1055" s="455"/>
      <c r="D1055" s="582"/>
      <c r="E1055" s="448"/>
      <c r="F1055" s="93" t="s">
        <v>562</v>
      </c>
      <c r="G1055" s="523" t="s">
        <v>1024</v>
      </c>
      <c r="H1055" s="523"/>
      <c r="I1055" s="523"/>
      <c r="J1055" s="523"/>
      <c r="K1055" s="585"/>
      <c r="L1055" s="444" t="e">
        <f>#REF!-#REF!*10%</f>
        <v>#REF!</v>
      </c>
    </row>
    <row r="1056" spans="1:12" customFormat="1" ht="15.6" customHeight="1" x14ac:dyDescent="0.25">
      <c r="A1056" s="565"/>
      <c r="B1056" s="568"/>
      <c r="C1056" s="455"/>
      <c r="D1056" s="582"/>
      <c r="E1056" s="448"/>
      <c r="F1056" s="93" t="s">
        <v>570</v>
      </c>
      <c r="G1056" s="523" t="s">
        <v>613</v>
      </c>
      <c r="H1056" s="523"/>
      <c r="I1056" s="523"/>
      <c r="J1056" s="523"/>
      <c r="K1056" s="585"/>
      <c r="L1056" s="444" t="e">
        <f>#REF!-#REF!*10%</f>
        <v>#REF!</v>
      </c>
    </row>
    <row r="1057" spans="1:12" customFormat="1" ht="15.6" customHeight="1" x14ac:dyDescent="0.25">
      <c r="A1057" s="565"/>
      <c r="B1057" s="568"/>
      <c r="C1057" s="455"/>
      <c r="D1057" s="582"/>
      <c r="E1057" s="448"/>
      <c r="F1057" s="111" t="s">
        <v>84</v>
      </c>
      <c r="G1057" s="525">
        <v>15.2</v>
      </c>
      <c r="H1057" s="525"/>
      <c r="I1057" s="525"/>
      <c r="J1057" s="525"/>
      <c r="K1057" s="585"/>
      <c r="L1057" s="444" t="e">
        <f>#REF!-#REF!*10%</f>
        <v>#REF!</v>
      </c>
    </row>
    <row r="1058" spans="1:12" customFormat="1" ht="15.6" customHeight="1" x14ac:dyDescent="0.25">
      <c r="A1058" s="565"/>
      <c r="B1058" s="569"/>
      <c r="C1058" s="455"/>
      <c r="D1058" s="582"/>
      <c r="E1058" s="448"/>
      <c r="F1058" s="136" t="s">
        <v>1016</v>
      </c>
      <c r="G1058" s="454">
        <v>5</v>
      </c>
      <c r="H1058" s="454"/>
      <c r="I1058" s="454"/>
      <c r="J1058" s="454"/>
      <c r="K1058" s="585"/>
      <c r="L1058" s="511" t="e">
        <f>#REF!-#REF!*10%</f>
        <v>#REF!</v>
      </c>
    </row>
    <row r="1059" spans="1:12" x14ac:dyDescent="0.25">
      <c r="A1059" s="138"/>
      <c r="B1059" s="138"/>
      <c r="C1059" s="387"/>
      <c r="D1059" s="139"/>
      <c r="E1059" s="139"/>
      <c r="F1059" s="140"/>
      <c r="G1059" s="140"/>
      <c r="H1059" s="140"/>
      <c r="I1059" s="140"/>
      <c r="J1059" s="140"/>
      <c r="K1059" s="140"/>
      <c r="L1059" s="362"/>
    </row>
    <row r="1060" spans="1:12" x14ac:dyDescent="0.25">
      <c r="A1060" s="138"/>
      <c r="B1060" s="138"/>
      <c r="C1060" s="387"/>
      <c r="D1060" s="139"/>
      <c r="E1060" s="139"/>
      <c r="F1060" s="140"/>
      <c r="G1060" s="140"/>
      <c r="H1060" s="140"/>
      <c r="I1060" s="140"/>
      <c r="J1060" s="140"/>
      <c r="K1060" s="140"/>
      <c r="L1060" s="362"/>
    </row>
  </sheetData>
  <sheetProtection sort="0"/>
  <mergeCells count="1296">
    <mergeCell ref="K1013:K1027"/>
    <mergeCell ref="K1028:K1043"/>
    <mergeCell ref="K1044:K1058"/>
    <mergeCell ref="K749:K764"/>
    <mergeCell ref="K765:K779"/>
    <mergeCell ref="K780:K795"/>
    <mergeCell ref="K796:K810"/>
    <mergeCell ref="K811:K826"/>
    <mergeCell ref="K827:K841"/>
    <mergeCell ref="K842:K857"/>
    <mergeCell ref="K858:K872"/>
    <mergeCell ref="K873:K888"/>
    <mergeCell ref="K889:K903"/>
    <mergeCell ref="K904:K919"/>
    <mergeCell ref="K920:K934"/>
    <mergeCell ref="K935:K950"/>
    <mergeCell ref="K951:K965"/>
    <mergeCell ref="K966:K981"/>
    <mergeCell ref="K407:K422"/>
    <mergeCell ref="K423:K437"/>
    <mergeCell ref="K438:K453"/>
    <mergeCell ref="K454:K468"/>
    <mergeCell ref="K469:K484"/>
    <mergeCell ref="K485:K499"/>
    <mergeCell ref="K997:K1012"/>
    <mergeCell ref="K594:K609"/>
    <mergeCell ref="K610:K624"/>
    <mergeCell ref="K625:K640"/>
    <mergeCell ref="K641:K655"/>
    <mergeCell ref="K656:K671"/>
    <mergeCell ref="K672:K686"/>
    <mergeCell ref="K500:K515"/>
    <mergeCell ref="K516:K530"/>
    <mergeCell ref="K687:K702"/>
    <mergeCell ref="K532:K547"/>
    <mergeCell ref="K703:K717"/>
    <mergeCell ref="K718:K733"/>
    <mergeCell ref="K734:K748"/>
    <mergeCell ref="L1044:L1058"/>
    <mergeCell ref="L966:L981"/>
    <mergeCell ref="L982:L996"/>
    <mergeCell ref="L1013:L1027"/>
    <mergeCell ref="L997:L1012"/>
    <mergeCell ref="L889:L903"/>
    <mergeCell ref="L1028:L1043"/>
    <mergeCell ref="L920:L934"/>
    <mergeCell ref="L904:L919"/>
    <mergeCell ref="K982:K996"/>
    <mergeCell ref="K20:K34"/>
    <mergeCell ref="K35:K50"/>
    <mergeCell ref="K51:K65"/>
    <mergeCell ref="K66:K81"/>
    <mergeCell ref="K82:K96"/>
    <mergeCell ref="K97:K112"/>
    <mergeCell ref="K113:K127"/>
    <mergeCell ref="K128:K143"/>
    <mergeCell ref="K144:K158"/>
    <mergeCell ref="K159:K174"/>
    <mergeCell ref="K175:K189"/>
    <mergeCell ref="K190:K205"/>
    <mergeCell ref="K206:K220"/>
    <mergeCell ref="K221:K236"/>
    <mergeCell ref="K237:K251"/>
    <mergeCell ref="K252:K267"/>
    <mergeCell ref="K268:K282"/>
    <mergeCell ref="K548:K562"/>
    <mergeCell ref="K563:K578"/>
    <mergeCell ref="K579:K593"/>
    <mergeCell ref="K376:K391"/>
    <mergeCell ref="K392:K406"/>
    <mergeCell ref="L687:L702"/>
    <mergeCell ref="L610:L624"/>
    <mergeCell ref="L625:L640"/>
    <mergeCell ref="L641:L655"/>
    <mergeCell ref="L749:L764"/>
    <mergeCell ref="L765:L779"/>
    <mergeCell ref="L780:L795"/>
    <mergeCell ref="L703:L717"/>
    <mergeCell ref="L718:L733"/>
    <mergeCell ref="L734:L748"/>
    <mergeCell ref="L858:L872"/>
    <mergeCell ref="L935:L950"/>
    <mergeCell ref="L951:L965"/>
    <mergeCell ref="L873:L888"/>
    <mergeCell ref="L796:L810"/>
    <mergeCell ref="L811:L826"/>
    <mergeCell ref="L827:L841"/>
    <mergeCell ref="L842:L857"/>
    <mergeCell ref="L376:L391"/>
    <mergeCell ref="L392:L406"/>
    <mergeCell ref="L423:L437"/>
    <mergeCell ref="L407:L422"/>
    <mergeCell ref="L438:L453"/>
    <mergeCell ref="L454:L468"/>
    <mergeCell ref="L500:L515"/>
    <mergeCell ref="L485:L499"/>
    <mergeCell ref="L469:L484"/>
    <mergeCell ref="L563:L578"/>
    <mergeCell ref="L579:L593"/>
    <mergeCell ref="L594:L609"/>
    <mergeCell ref="L516:L530"/>
    <mergeCell ref="L532:L547"/>
    <mergeCell ref="L548:L562"/>
    <mergeCell ref="L656:L671"/>
    <mergeCell ref="L672:L686"/>
    <mergeCell ref="K4:K19"/>
    <mergeCell ref="K283:K298"/>
    <mergeCell ref="K299:K313"/>
    <mergeCell ref="K314:K329"/>
    <mergeCell ref="K330:K344"/>
    <mergeCell ref="K345:K360"/>
    <mergeCell ref="K361:K375"/>
    <mergeCell ref="L113:L127"/>
    <mergeCell ref="L51:L65"/>
    <mergeCell ref="L144:L158"/>
    <mergeCell ref="L159:L174"/>
    <mergeCell ref="L4:L19"/>
    <mergeCell ref="L20:L34"/>
    <mergeCell ref="L35:L50"/>
    <mergeCell ref="L283:L298"/>
    <mergeCell ref="L221:L236"/>
    <mergeCell ref="L268:L282"/>
    <mergeCell ref="L175:L189"/>
    <mergeCell ref="L66:L81"/>
    <mergeCell ref="L82:L96"/>
    <mergeCell ref="L97:L112"/>
    <mergeCell ref="L299:L313"/>
    <mergeCell ref="L128:L143"/>
    <mergeCell ref="L190:L205"/>
    <mergeCell ref="L206:L220"/>
    <mergeCell ref="L330:L344"/>
    <mergeCell ref="L345:L360"/>
    <mergeCell ref="L361:L375"/>
    <mergeCell ref="L237:L251"/>
    <mergeCell ref="L252:L267"/>
    <mergeCell ref="L314:L329"/>
    <mergeCell ref="G8:J8"/>
    <mergeCell ref="G1032:J1032"/>
    <mergeCell ref="G1001:J1001"/>
    <mergeCell ref="G970:J970"/>
    <mergeCell ref="G939:J939"/>
    <mergeCell ref="G908:J908"/>
    <mergeCell ref="G877:J877"/>
    <mergeCell ref="G846:J846"/>
    <mergeCell ref="G815:J815"/>
    <mergeCell ref="G784:J784"/>
    <mergeCell ref="G753:J753"/>
    <mergeCell ref="G722:J722"/>
    <mergeCell ref="G691:J691"/>
    <mergeCell ref="G660:J660"/>
    <mergeCell ref="G629:J629"/>
    <mergeCell ref="G598:J598"/>
    <mergeCell ref="G567:J567"/>
    <mergeCell ref="G536:J536"/>
    <mergeCell ref="G904:J904"/>
    <mergeCell ref="G894:J894"/>
    <mergeCell ref="G895:J895"/>
    <mergeCell ref="G700:J700"/>
    <mergeCell ref="G842:J842"/>
    <mergeCell ref="G712:J712"/>
    <mergeCell ref="G694:J694"/>
    <mergeCell ref="G665:J665"/>
    <mergeCell ref="G685:J685"/>
    <mergeCell ref="G696:J696"/>
    <mergeCell ref="G878:J878"/>
    <mergeCell ref="G853:J853"/>
    <mergeCell ref="G850:J850"/>
    <mergeCell ref="G847:J847"/>
    <mergeCell ref="B966:B996"/>
    <mergeCell ref="B997:B1027"/>
    <mergeCell ref="G413:J413"/>
    <mergeCell ref="G382:J382"/>
    <mergeCell ref="G351:J351"/>
    <mergeCell ref="G320:J320"/>
    <mergeCell ref="G289:J289"/>
    <mergeCell ref="G258:J258"/>
    <mergeCell ref="G227:J227"/>
    <mergeCell ref="G196:J196"/>
    <mergeCell ref="E314:E344"/>
    <mergeCell ref="E345:E375"/>
    <mergeCell ref="E376:E406"/>
    <mergeCell ref="E407:E437"/>
    <mergeCell ref="E438:E468"/>
    <mergeCell ref="E469:E499"/>
    <mergeCell ref="G872:J872"/>
    <mergeCell ref="G889:J889"/>
    <mergeCell ref="G996:J996"/>
    <mergeCell ref="G1027:J1027"/>
    <mergeCell ref="G1011:J1011"/>
    <mergeCell ref="G1017:J1017"/>
    <mergeCell ref="G1018:J1018"/>
    <mergeCell ref="G1019:J1019"/>
    <mergeCell ref="G1020:J1020"/>
    <mergeCell ref="G1014:J1014"/>
    <mergeCell ref="G1015:J1015"/>
    <mergeCell ref="G643:J643"/>
    <mergeCell ref="G644:J644"/>
    <mergeCell ref="G621:J621"/>
    <mergeCell ref="G622:J622"/>
    <mergeCell ref="G703:J703"/>
    <mergeCell ref="G103:J103"/>
    <mergeCell ref="G72:J72"/>
    <mergeCell ref="G41:J41"/>
    <mergeCell ref="G10:J10"/>
    <mergeCell ref="E532:E562"/>
    <mergeCell ref="G504:J504"/>
    <mergeCell ref="G473:J473"/>
    <mergeCell ref="G442:J442"/>
    <mergeCell ref="G411:J411"/>
    <mergeCell ref="G380:J380"/>
    <mergeCell ref="G349:J349"/>
    <mergeCell ref="G318:J318"/>
    <mergeCell ref="G287:J287"/>
    <mergeCell ref="G256:J256"/>
    <mergeCell ref="G225:J225"/>
    <mergeCell ref="G194:J194"/>
    <mergeCell ref="G163:J163"/>
    <mergeCell ref="G132:J132"/>
    <mergeCell ref="G101:J101"/>
    <mergeCell ref="G70:J70"/>
    <mergeCell ref="E4:E34"/>
    <mergeCell ref="E35:E65"/>
    <mergeCell ref="E66:E96"/>
    <mergeCell ref="E97:E127"/>
    <mergeCell ref="E128:E158"/>
    <mergeCell ref="E159:E189"/>
    <mergeCell ref="E190:E220"/>
    <mergeCell ref="E221:E251"/>
    <mergeCell ref="E252:E282"/>
    <mergeCell ref="E283:E313"/>
    <mergeCell ref="G310:J310"/>
    <mergeCell ref="E500:E530"/>
    <mergeCell ref="B1028:B1058"/>
    <mergeCell ref="B4:B34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B283:B313"/>
    <mergeCell ref="B314:B344"/>
    <mergeCell ref="B345:B375"/>
    <mergeCell ref="B376:B406"/>
    <mergeCell ref="B407:B437"/>
    <mergeCell ref="B438:B468"/>
    <mergeCell ref="B469:B499"/>
    <mergeCell ref="B500:B530"/>
    <mergeCell ref="B532:B562"/>
    <mergeCell ref="B563:B593"/>
    <mergeCell ref="B594:B624"/>
    <mergeCell ref="B625:B655"/>
    <mergeCell ref="B656:B686"/>
    <mergeCell ref="B687:B717"/>
    <mergeCell ref="B718:B748"/>
    <mergeCell ref="B749:B779"/>
    <mergeCell ref="B780:B810"/>
    <mergeCell ref="B811:B841"/>
    <mergeCell ref="B842:B872"/>
    <mergeCell ref="B873:B903"/>
    <mergeCell ref="B904:B934"/>
    <mergeCell ref="B935:B965"/>
    <mergeCell ref="G1034:J1034"/>
    <mergeCell ref="G1003:J1003"/>
    <mergeCell ref="G972:J972"/>
    <mergeCell ref="G941:J941"/>
    <mergeCell ref="G910:J910"/>
    <mergeCell ref="G879:J879"/>
    <mergeCell ref="G848:J848"/>
    <mergeCell ref="G817:J817"/>
    <mergeCell ref="G786:J786"/>
    <mergeCell ref="G755:J755"/>
    <mergeCell ref="G724:J724"/>
    <mergeCell ref="G693:J693"/>
    <mergeCell ref="G662:J662"/>
    <mergeCell ref="G631:J631"/>
    <mergeCell ref="G600:J600"/>
    <mergeCell ref="G569:J569"/>
    <mergeCell ref="E563:E593"/>
    <mergeCell ref="E594:E624"/>
    <mergeCell ref="E625:E655"/>
    <mergeCell ref="E656:E686"/>
    <mergeCell ref="E687:E717"/>
    <mergeCell ref="E718:E748"/>
    <mergeCell ref="E749:E779"/>
    <mergeCell ref="E780:E810"/>
    <mergeCell ref="E811:E841"/>
    <mergeCell ref="E842:E872"/>
    <mergeCell ref="E873:E903"/>
    <mergeCell ref="E904:E934"/>
    <mergeCell ref="E935:E965"/>
    <mergeCell ref="E966:E996"/>
    <mergeCell ref="E997:E1027"/>
    <mergeCell ref="E1028:E1058"/>
    <mergeCell ref="G1058:J1058"/>
    <mergeCell ref="G65:J65"/>
    <mergeCell ref="G96:J96"/>
    <mergeCell ref="G127:J127"/>
    <mergeCell ref="G158:J158"/>
    <mergeCell ref="G189:J189"/>
    <mergeCell ref="G220:J220"/>
    <mergeCell ref="G251:J251"/>
    <mergeCell ref="G282:J282"/>
    <mergeCell ref="G313:J313"/>
    <mergeCell ref="G344:J344"/>
    <mergeCell ref="G375:J375"/>
    <mergeCell ref="G406:J406"/>
    <mergeCell ref="G437:J437"/>
    <mergeCell ref="G468:J468"/>
    <mergeCell ref="G499:J499"/>
    <mergeCell ref="G530:J530"/>
    <mergeCell ref="G1044:J1044"/>
    <mergeCell ref="G1039:J1039"/>
    <mergeCell ref="G950:J950"/>
    <mergeCell ref="G952:J952"/>
    <mergeCell ref="G953:J953"/>
    <mergeCell ref="G971:J971"/>
    <mergeCell ref="G1002:J1002"/>
    <mergeCell ref="G946:J946"/>
    <mergeCell ref="G933:J933"/>
    <mergeCell ref="G921:J921"/>
    <mergeCell ref="G922:J922"/>
    <mergeCell ref="G911:J911"/>
    <mergeCell ref="G912:J912"/>
    <mergeCell ref="G500:J500"/>
    <mergeCell ref="G521:J521"/>
    <mergeCell ref="G522:J522"/>
    <mergeCell ref="G723:J723"/>
    <mergeCell ref="G20:J20"/>
    <mergeCell ref="G51:J51"/>
    <mergeCell ref="G82:J82"/>
    <mergeCell ref="G113:J113"/>
    <mergeCell ref="G144:J144"/>
    <mergeCell ref="G175:J175"/>
    <mergeCell ref="G206:J206"/>
    <mergeCell ref="G237:J237"/>
    <mergeCell ref="G268:J268"/>
    <mergeCell ref="G299:J299"/>
    <mergeCell ref="G330:J330"/>
    <mergeCell ref="G361:J361"/>
    <mergeCell ref="G392:J392"/>
    <mergeCell ref="G423:J423"/>
    <mergeCell ref="G454:J454"/>
    <mergeCell ref="G485:J485"/>
    <mergeCell ref="G516:J516"/>
    <mergeCell ref="G39:J39"/>
    <mergeCell ref="G510:J510"/>
    <mergeCell ref="G512:J512"/>
    <mergeCell ref="G486:J486"/>
    <mergeCell ref="G465:J465"/>
    <mergeCell ref="G433:J433"/>
    <mergeCell ref="G448:J448"/>
    <mergeCell ref="G398:J398"/>
    <mergeCell ref="G343:J343"/>
    <mergeCell ref="G543:J543"/>
    <mergeCell ref="G546:J546"/>
    <mergeCell ref="G552:J552"/>
    <mergeCell ref="G483:J483"/>
    <mergeCell ref="G490:J490"/>
    <mergeCell ref="G491:J491"/>
    <mergeCell ref="G492:J492"/>
    <mergeCell ref="G493:J493"/>
    <mergeCell ref="G511:J511"/>
    <mergeCell ref="G514:J514"/>
    <mergeCell ref="G513:J513"/>
    <mergeCell ref="G515:J515"/>
    <mergeCell ref="G517:J517"/>
    <mergeCell ref="G518:J518"/>
    <mergeCell ref="G519:J519"/>
    <mergeCell ref="G494:J494"/>
    <mergeCell ref="G495:J495"/>
    <mergeCell ref="G505:J505"/>
    <mergeCell ref="G496:J496"/>
    <mergeCell ref="G497:J497"/>
    <mergeCell ref="G506:J506"/>
    <mergeCell ref="G450:J450"/>
    <mergeCell ref="G435:J435"/>
    <mergeCell ref="G370:J370"/>
    <mergeCell ref="G372:J372"/>
    <mergeCell ref="G373:J373"/>
    <mergeCell ref="G397:J397"/>
    <mergeCell ref="G1016:J1016"/>
    <mergeCell ref="G897:J897"/>
    <mergeCell ref="G852:J852"/>
    <mergeCell ref="G839:J839"/>
    <mergeCell ref="G1009:J1009"/>
    <mergeCell ref="G992:J992"/>
    <mergeCell ref="G1010:J1010"/>
    <mergeCell ref="G1012:J1012"/>
    <mergeCell ref="G978:J978"/>
    <mergeCell ref="G896:J896"/>
    <mergeCell ref="G986:J986"/>
    <mergeCell ref="G987:J987"/>
    <mergeCell ref="G745:J745"/>
    <mergeCell ref="G905:J905"/>
    <mergeCell ref="G843:J843"/>
    <mergeCell ref="G715:J715"/>
    <mergeCell ref="G858:J858"/>
    <mergeCell ref="G915:J915"/>
    <mergeCell ref="G918:J918"/>
    <mergeCell ref="G924:J924"/>
    <mergeCell ref="G619:J619"/>
    <mergeCell ref="G620:J620"/>
    <mergeCell ref="G635:J635"/>
    <mergeCell ref="G637:J637"/>
    <mergeCell ref="G638:J638"/>
    <mergeCell ref="G489:J489"/>
    <mergeCell ref="G488:J488"/>
    <mergeCell ref="G501:J501"/>
    <mergeCell ref="G1040:J1040"/>
    <mergeCell ref="G1035:J1035"/>
    <mergeCell ref="G1036:J1036"/>
    <mergeCell ref="G1037:J1037"/>
    <mergeCell ref="G997:J997"/>
    <mergeCell ref="G998:J998"/>
    <mergeCell ref="G1004:J1004"/>
    <mergeCell ref="G1005:J1005"/>
    <mergeCell ref="G1006:J1006"/>
    <mergeCell ref="G1026:J1026"/>
    <mergeCell ref="G833:J833"/>
    <mergeCell ref="G834:J834"/>
    <mergeCell ref="G835:J835"/>
    <mergeCell ref="G869:J869"/>
    <mergeCell ref="G870:J870"/>
    <mergeCell ref="G874:J874"/>
    <mergeCell ref="G881:J881"/>
    <mergeCell ref="G882:J882"/>
    <mergeCell ref="G993:J993"/>
    <mergeCell ref="G994:J994"/>
    <mergeCell ref="G1008:J1008"/>
    <mergeCell ref="G991:J991"/>
    <mergeCell ref="G988:J988"/>
    <mergeCell ref="G1013:J1013"/>
    <mergeCell ref="G956:J956"/>
    <mergeCell ref="G957:J957"/>
    <mergeCell ref="G958:J958"/>
    <mergeCell ref="G959:J959"/>
    <mergeCell ref="G886:J886"/>
    <mergeCell ref="G548:J548"/>
    <mergeCell ref="G982:J982"/>
    <mergeCell ref="G981:J981"/>
    <mergeCell ref="G350:J350"/>
    <mergeCell ref="G418:J418"/>
    <mergeCell ref="G394:J394"/>
    <mergeCell ref="G419:J419"/>
    <mergeCell ref="G420:J420"/>
    <mergeCell ref="G405:J405"/>
    <mergeCell ref="G460:J460"/>
    <mergeCell ref="G461:J461"/>
    <mergeCell ref="G462:J462"/>
    <mergeCell ref="G480:J480"/>
    <mergeCell ref="G429:J429"/>
    <mergeCell ref="G391:J391"/>
    <mergeCell ref="G449:J449"/>
    <mergeCell ref="G427:J427"/>
    <mergeCell ref="G428:J428"/>
    <mergeCell ref="G456:J456"/>
    <mergeCell ref="G451:J451"/>
    <mergeCell ref="G436:J436"/>
    <mergeCell ref="G434:J434"/>
    <mergeCell ref="G466:J466"/>
    <mergeCell ref="G415:J415"/>
    <mergeCell ref="G416:J416"/>
    <mergeCell ref="G408:J408"/>
    <mergeCell ref="G407:J407"/>
    <mergeCell ref="G402:J402"/>
    <mergeCell ref="G403:J403"/>
    <mergeCell ref="G355:J355"/>
    <mergeCell ref="G357:J357"/>
    <mergeCell ref="G469:J469"/>
    <mergeCell ref="G487:J487"/>
    <mergeCell ref="G358:J358"/>
    <mergeCell ref="G363:J363"/>
    <mergeCell ref="G364:J364"/>
    <mergeCell ref="G328:J328"/>
    <mergeCell ref="G404:J404"/>
    <mergeCell ref="G342:J342"/>
    <mergeCell ref="G339:J339"/>
    <mergeCell ref="G341:J341"/>
    <mergeCell ref="G887:J887"/>
    <mergeCell ref="G893:J893"/>
    <mergeCell ref="G551:J551"/>
    <mergeCell ref="G527:J527"/>
    <mergeCell ref="G611:J611"/>
    <mergeCell ref="G612:J612"/>
    <mergeCell ref="G613:J613"/>
    <mergeCell ref="G520:J520"/>
    <mergeCell ref="G334:J334"/>
    <mergeCell ref="G335:J335"/>
    <mergeCell ref="G336:J336"/>
    <mergeCell ref="G337:J337"/>
    <mergeCell ref="G338:J338"/>
    <mergeCell ref="G356:J356"/>
    <mergeCell ref="G359:J359"/>
    <mergeCell ref="G365:J365"/>
    <mergeCell ref="G366:J366"/>
    <mergeCell ref="G367:J367"/>
    <mergeCell ref="G368:J368"/>
    <mergeCell ref="G369:J369"/>
    <mergeCell ref="G387:J387"/>
    <mergeCell ref="G390:J390"/>
    <mergeCell ref="G412:J412"/>
    <mergeCell ref="G389:J389"/>
    <mergeCell ref="G383:J383"/>
    <mergeCell ref="G384:J384"/>
    <mergeCell ref="G385:J385"/>
    <mergeCell ref="G250:J250"/>
    <mergeCell ref="G235:J235"/>
    <mergeCell ref="G241:J241"/>
    <mergeCell ref="G242:J242"/>
    <mergeCell ref="G262:J262"/>
    <mergeCell ref="G303:J303"/>
    <mergeCell ref="G283:J283"/>
    <mergeCell ref="G309:J309"/>
    <mergeCell ref="G401:J401"/>
    <mergeCell ref="G585:J585"/>
    <mergeCell ref="G586:J586"/>
    <mergeCell ref="G587:J587"/>
    <mergeCell ref="G311:J311"/>
    <mergeCell ref="G329:J329"/>
    <mergeCell ref="G331:J331"/>
    <mergeCell ref="G332:J332"/>
    <mergeCell ref="G333:J333"/>
    <mergeCell ref="G296:J296"/>
    <mergeCell ref="G319:J319"/>
    <mergeCell ref="G298:J298"/>
    <mergeCell ref="G430:J430"/>
    <mergeCell ref="G431:J431"/>
    <mergeCell ref="G422:J422"/>
    <mergeCell ref="G424:J424"/>
    <mergeCell ref="G425:J425"/>
    <mergeCell ref="G426:J426"/>
    <mergeCell ref="G432:J432"/>
    <mergeCell ref="G304:J304"/>
    <mergeCell ref="G305:J305"/>
    <mergeCell ref="G306:J306"/>
    <mergeCell ref="G307:J307"/>
    <mergeCell ref="G325:J325"/>
    <mergeCell ref="G294:J294"/>
    <mergeCell ref="G108:J108"/>
    <mergeCell ref="G106:J106"/>
    <mergeCell ref="G93:J93"/>
    <mergeCell ref="G94:J94"/>
    <mergeCell ref="G388:J388"/>
    <mergeCell ref="G301:J301"/>
    <mergeCell ref="G302:J302"/>
    <mergeCell ref="G297:J297"/>
    <mergeCell ref="G62:J62"/>
    <mergeCell ref="G63:J63"/>
    <mergeCell ref="G92:J92"/>
    <mergeCell ref="G107:J107"/>
    <mergeCell ref="G232:J232"/>
    <mergeCell ref="G246:J246"/>
    <mergeCell ref="G247:J247"/>
    <mergeCell ref="G259:J259"/>
    <mergeCell ref="G228:J228"/>
    <mergeCell ref="G230:J230"/>
    <mergeCell ref="G208:J208"/>
    <mergeCell ref="G231:J231"/>
    <mergeCell ref="G233:J233"/>
    <mergeCell ref="G257:J257"/>
    <mergeCell ref="G139:J139"/>
    <mergeCell ref="G142:J142"/>
    <mergeCell ref="G182:J182"/>
    <mergeCell ref="G215:J215"/>
    <mergeCell ref="G234:J234"/>
    <mergeCell ref="G218:J218"/>
    <mergeCell ref="G248:J248"/>
    <mergeCell ref="G249:J249"/>
    <mergeCell ref="G111:J111"/>
    <mergeCell ref="G1056:J1056"/>
    <mergeCell ref="G931:J931"/>
    <mergeCell ref="G932:J932"/>
    <mergeCell ref="G962:J962"/>
    <mergeCell ref="G963:J963"/>
    <mergeCell ref="G990:J990"/>
    <mergeCell ref="G1024:J1024"/>
    <mergeCell ref="G1025:J1025"/>
    <mergeCell ref="G1055:J1055"/>
    <mergeCell ref="G1041:J1041"/>
    <mergeCell ref="G1043:J1043"/>
    <mergeCell ref="G1045:J1045"/>
    <mergeCell ref="G1046:J1046"/>
    <mergeCell ref="G1047:J1047"/>
    <mergeCell ref="G1053:J1053"/>
    <mergeCell ref="G1054:J1054"/>
    <mergeCell ref="G961:J961"/>
    <mergeCell ref="G976:J976"/>
    <mergeCell ref="G989:J989"/>
    <mergeCell ref="G1007:J1007"/>
    <mergeCell ref="G954:J954"/>
    <mergeCell ref="G1050:J1050"/>
    <mergeCell ref="G1051:J1051"/>
    <mergeCell ref="G1052:J1052"/>
    <mergeCell ref="G1022:J1022"/>
    <mergeCell ref="G945:J945"/>
    <mergeCell ref="G985:J985"/>
    <mergeCell ref="G1023:J1023"/>
    <mergeCell ref="G1033:J1033"/>
    <mergeCell ref="G1038:J1038"/>
    <mergeCell ref="G1021:J1021"/>
    <mergeCell ref="G951:J951"/>
    <mergeCell ref="G9:J9"/>
    <mergeCell ref="G15:J15"/>
    <mergeCell ref="G18:J18"/>
    <mergeCell ref="G24:J24"/>
    <mergeCell ref="G25:J25"/>
    <mergeCell ref="G26:J26"/>
    <mergeCell ref="G27:J27"/>
    <mergeCell ref="G28:J28"/>
    <mergeCell ref="G40:J40"/>
    <mergeCell ref="G71:J71"/>
    <mergeCell ref="G102:J102"/>
    <mergeCell ref="G133:J133"/>
    <mergeCell ref="G164:J164"/>
    <mergeCell ref="G195:J195"/>
    <mergeCell ref="G226:J226"/>
    <mergeCell ref="G118:J118"/>
    <mergeCell ref="G119:J119"/>
    <mergeCell ref="G120:J120"/>
    <mergeCell ref="G121:J121"/>
    <mergeCell ref="G186:J186"/>
    <mergeCell ref="G187:J187"/>
    <mergeCell ref="G217:J217"/>
    <mergeCell ref="G114:J114"/>
    <mergeCell ref="G46:J46"/>
    <mergeCell ref="G49:J49"/>
    <mergeCell ref="G55:J55"/>
    <mergeCell ref="G56:J56"/>
    <mergeCell ref="G197:J197"/>
    <mergeCell ref="G198:J198"/>
    <mergeCell ref="G199:J199"/>
    <mergeCell ref="G150:J150"/>
    <mergeCell ref="G151:J151"/>
    <mergeCell ref="G201:J201"/>
    <mergeCell ref="G204:J204"/>
    <mergeCell ref="G210:J210"/>
    <mergeCell ref="G211:J211"/>
    <mergeCell ref="G212:J212"/>
    <mergeCell ref="G213:J213"/>
    <mergeCell ref="G152:J152"/>
    <mergeCell ref="G170:J170"/>
    <mergeCell ref="G173:J173"/>
    <mergeCell ref="G1042:J1042"/>
    <mergeCell ref="G1048:J1048"/>
    <mergeCell ref="G1049:J1049"/>
    <mergeCell ref="G284:J284"/>
    <mergeCell ref="G264:J264"/>
    <mergeCell ref="G265:J265"/>
    <mergeCell ref="G288:J288"/>
    <mergeCell ref="G279:J279"/>
    <mergeCell ref="G280:J280"/>
    <mergeCell ref="G277:J277"/>
    <mergeCell ref="G243:J243"/>
    <mergeCell ref="G244:J244"/>
    <mergeCell ref="G245:J245"/>
    <mergeCell ref="G278:J278"/>
    <mergeCell ref="G272:J272"/>
    <mergeCell ref="G273:J273"/>
    <mergeCell ref="G274:J274"/>
    <mergeCell ref="G275:J275"/>
    <mergeCell ref="G909:J909"/>
    <mergeCell ref="G974:J974"/>
    <mergeCell ref="G652:J652"/>
    <mergeCell ref="G653:J653"/>
    <mergeCell ref="G624:J624"/>
    <mergeCell ref="G655:J655"/>
    <mergeCell ref="G856:J856"/>
    <mergeCell ref="G862:J862"/>
    <mergeCell ref="G857:J857"/>
    <mergeCell ref="G859:J859"/>
    <mergeCell ref="G860:J860"/>
    <mergeCell ref="G903:J903"/>
    <mergeCell ref="G965:J965"/>
    <mergeCell ref="G955:J955"/>
    <mergeCell ref="G925:J925"/>
    <mergeCell ref="G926:J926"/>
    <mergeCell ref="G754:J754"/>
    <mergeCell ref="G699:J699"/>
    <mergeCell ref="G794:J794"/>
    <mergeCell ref="G800:J800"/>
    <mergeCell ref="G686:J686"/>
    <mergeCell ref="G765:J765"/>
    <mergeCell ref="G678:J678"/>
    <mergeCell ref="G708:J708"/>
    <mergeCell ref="G709:J709"/>
    <mergeCell ref="G710:J710"/>
    <mergeCell ref="G711:J711"/>
    <mergeCell ref="G729:J729"/>
    <mergeCell ref="G732:J732"/>
    <mergeCell ref="G630:J630"/>
    <mergeCell ref="G707:J707"/>
    <mergeCell ref="G920:J920"/>
    <mergeCell ref="G929:J929"/>
    <mergeCell ref="G930:J930"/>
    <mergeCell ref="G940:J940"/>
    <mergeCell ref="G748:J748"/>
    <mergeCell ref="G687:J687"/>
    <mergeCell ref="G666:J666"/>
    <mergeCell ref="G668:J668"/>
    <mergeCell ref="G669:J669"/>
    <mergeCell ref="G698:J698"/>
    <mergeCell ref="G701:J701"/>
    <mergeCell ref="G917:J917"/>
    <mergeCell ref="G919:J919"/>
    <mergeCell ref="G977:J977"/>
    <mergeCell ref="G934:J934"/>
    <mergeCell ref="G746:J746"/>
    <mergeCell ref="G795:J795"/>
    <mergeCell ref="G960:J960"/>
    <mergeCell ref="G679:J679"/>
    <mergeCell ref="G680:J680"/>
    <mergeCell ref="G676:J676"/>
    <mergeCell ref="G975:J975"/>
    <mergeCell ref="G928:J928"/>
    <mergeCell ref="G913:J913"/>
    <mergeCell ref="G984:J984"/>
    <mergeCell ref="G983:J983"/>
    <mergeCell ref="G890:J890"/>
    <mergeCell ref="G891:J891"/>
    <mergeCell ref="G892:J892"/>
    <mergeCell ref="G898:J898"/>
    <mergeCell ref="G588:J588"/>
    <mergeCell ref="G623:J623"/>
    <mergeCell ref="G664:J664"/>
    <mergeCell ref="G683:J683"/>
    <mergeCell ref="G684:J684"/>
    <mergeCell ref="G671:J671"/>
    <mergeCell ref="G673:J673"/>
    <mergeCell ref="G692:J692"/>
    <mergeCell ref="G667:J667"/>
    <mergeCell ref="G670:J670"/>
    <mergeCell ref="G642:J642"/>
    <mergeCell ref="G704:J704"/>
    <mergeCell ref="G705:J705"/>
    <mergeCell ref="G717:J717"/>
    <mergeCell ref="G947:J947"/>
    <mergeCell ref="G979:J979"/>
    <mergeCell ref="G927:J927"/>
    <mergeCell ref="G914:J914"/>
    <mergeCell ref="G916:J916"/>
    <mergeCell ref="G980:J980"/>
    <mergeCell ref="G949:J949"/>
    <mergeCell ref="G948:J948"/>
    <mergeCell ref="G923:J923"/>
    <mergeCell ref="G740:J740"/>
    <mergeCell ref="G741:J741"/>
    <mergeCell ref="G742:J742"/>
    <mergeCell ref="G475:J475"/>
    <mergeCell ref="G589:J589"/>
    <mergeCell ref="G608:J608"/>
    <mergeCell ref="G706:J706"/>
    <mergeCell ref="G614:J614"/>
    <mergeCell ref="G615:J615"/>
    <mergeCell ref="G616:J616"/>
    <mergeCell ref="G618:J618"/>
    <mergeCell ref="G688:J688"/>
    <mergeCell ref="G716:J716"/>
    <mergeCell ref="G593:J593"/>
    <mergeCell ref="G661:J661"/>
    <mergeCell ref="G640:J640"/>
    <mergeCell ref="G650:J650"/>
    <mergeCell ref="G651:J651"/>
    <mergeCell ref="G607:J607"/>
    <mergeCell ref="G599:J599"/>
    <mergeCell ref="G601:J601"/>
    <mergeCell ref="G602:J602"/>
    <mergeCell ref="G603:J603"/>
    <mergeCell ref="G647:J647"/>
    <mergeCell ref="G648:J648"/>
    <mergeCell ref="G605:J605"/>
    <mergeCell ref="G636:J636"/>
    <mergeCell ref="G639:J639"/>
    <mergeCell ref="G554:J554"/>
    <mergeCell ref="G677:J677"/>
    <mergeCell ref="G590:J590"/>
    <mergeCell ref="G604:J604"/>
    <mergeCell ref="G591:J591"/>
    <mergeCell ref="G573:J573"/>
    <mergeCell ref="G575:J575"/>
    <mergeCell ref="G576:J576"/>
    <mergeCell ref="G578:J578"/>
    <mergeCell ref="G580:J580"/>
    <mergeCell ref="G581:J581"/>
    <mergeCell ref="G582:J582"/>
    <mergeCell ref="G584:J584"/>
    <mergeCell ref="G610:J610"/>
    <mergeCell ref="G641:J641"/>
    <mergeCell ref="G672:J672"/>
    <mergeCell ref="G609:J609"/>
    <mergeCell ref="G525:J525"/>
    <mergeCell ref="G526:J526"/>
    <mergeCell ref="G542:J542"/>
    <mergeCell ref="G544:J544"/>
    <mergeCell ref="G545:J545"/>
    <mergeCell ref="G555:J555"/>
    <mergeCell ref="G556:J556"/>
    <mergeCell ref="G574:J574"/>
    <mergeCell ref="G577:J577"/>
    <mergeCell ref="G572:J572"/>
    <mergeCell ref="G562:J562"/>
    <mergeCell ref="G550:J550"/>
    <mergeCell ref="G557:J557"/>
    <mergeCell ref="G558:J558"/>
    <mergeCell ref="G538:J538"/>
    <mergeCell ref="G583:J583"/>
    <mergeCell ref="G533:J533"/>
    <mergeCell ref="G537:J537"/>
    <mergeCell ref="G568:J568"/>
    <mergeCell ref="G528:J528"/>
    <mergeCell ref="G571:J571"/>
    <mergeCell ref="G579:J579"/>
    <mergeCell ref="G570:J570"/>
    <mergeCell ref="A1:L1"/>
    <mergeCell ref="F2:J2"/>
    <mergeCell ref="G592:J592"/>
    <mergeCell ref="G764:J764"/>
    <mergeCell ref="G649:J649"/>
    <mergeCell ref="G702:J702"/>
    <mergeCell ref="G645:J645"/>
    <mergeCell ref="G646:J646"/>
    <mergeCell ref="G421:J421"/>
    <mergeCell ref="G371:J371"/>
    <mergeCell ref="G386:J386"/>
    <mergeCell ref="G360:J360"/>
    <mergeCell ref="G362:J362"/>
    <mergeCell ref="G417:J417"/>
    <mergeCell ref="G393:J393"/>
    <mergeCell ref="G395:J395"/>
    <mergeCell ref="G381:J381"/>
    <mergeCell ref="G400:J400"/>
    <mergeCell ref="G444:J444"/>
    <mergeCell ref="G559:J559"/>
    <mergeCell ref="G560:J560"/>
    <mergeCell ref="G547:J547"/>
    <mergeCell ref="G549:J549"/>
    <mergeCell ref="G553:J553"/>
    <mergeCell ref="G523:J523"/>
    <mergeCell ref="G524:J524"/>
    <mergeCell ref="G482:J482"/>
    <mergeCell ref="G484:J484"/>
    <mergeCell ref="G470:J470"/>
    <mergeCell ref="G532:J532"/>
    <mergeCell ref="G539:J539"/>
    <mergeCell ref="G1057:J1057"/>
    <mergeCell ref="G64:J64"/>
    <mergeCell ref="G11:J11"/>
    <mergeCell ref="G12:J12"/>
    <mergeCell ref="G13:J13"/>
    <mergeCell ref="G33:J33"/>
    <mergeCell ref="G73:J73"/>
    <mergeCell ref="G74:J74"/>
    <mergeCell ref="G75:J75"/>
    <mergeCell ref="G104:J104"/>
    <mergeCell ref="G105:J105"/>
    <mergeCell ref="G935:J935"/>
    <mergeCell ref="G936:J936"/>
    <mergeCell ref="G942:J942"/>
    <mergeCell ref="G943:J943"/>
    <mergeCell ref="G944:J944"/>
    <mergeCell ref="G964:J964"/>
    <mergeCell ref="G966:J966"/>
    <mergeCell ref="G840:J840"/>
    <mergeCell ref="G1028:J1028"/>
    <mergeCell ref="G1029:J1029"/>
    <mergeCell ref="G823:J823"/>
    <mergeCell ref="G824:J824"/>
    <mergeCell ref="G829:J829"/>
    <mergeCell ref="G849:J849"/>
    <mergeCell ref="G79:J79"/>
    <mergeCell ref="G324:J324"/>
    <mergeCell ref="G326:J326"/>
    <mergeCell ref="G327:J327"/>
    <mergeCell ref="G321:J321"/>
    <mergeCell ref="G322:J322"/>
    <mergeCell ref="G238:J238"/>
    <mergeCell ref="C1028:C1058"/>
    <mergeCell ref="C997:C1027"/>
    <mergeCell ref="A1028:A1058"/>
    <mergeCell ref="D1028:D1058"/>
    <mergeCell ref="A997:A1027"/>
    <mergeCell ref="D997:D1027"/>
    <mergeCell ref="G654:J654"/>
    <mergeCell ref="G851:J851"/>
    <mergeCell ref="G871:J871"/>
    <mergeCell ref="A966:A996"/>
    <mergeCell ref="D966:D996"/>
    <mergeCell ref="C966:C996"/>
    <mergeCell ref="G995:J995"/>
    <mergeCell ref="G967:J967"/>
    <mergeCell ref="G973:J973"/>
    <mergeCell ref="A904:A934"/>
    <mergeCell ref="D904:D934"/>
    <mergeCell ref="A935:A965"/>
    <mergeCell ref="D935:D965"/>
    <mergeCell ref="C904:C934"/>
    <mergeCell ref="C935:C965"/>
    <mergeCell ref="D656:D686"/>
    <mergeCell ref="G663:J663"/>
    <mergeCell ref="G902:J902"/>
    <mergeCell ref="A873:A903"/>
    <mergeCell ref="D873:D903"/>
    <mergeCell ref="A842:A872"/>
    <mergeCell ref="D842:D872"/>
    <mergeCell ref="G854:J854"/>
    <mergeCell ref="G855:J855"/>
    <mergeCell ref="A811:A841"/>
    <mergeCell ref="G900:J900"/>
    <mergeCell ref="C842:C872"/>
    <mergeCell ref="C873:C903"/>
    <mergeCell ref="G880:J880"/>
    <mergeCell ref="G873:J873"/>
    <mergeCell ref="G861:J861"/>
    <mergeCell ref="G867:J867"/>
    <mergeCell ref="G868:J868"/>
    <mergeCell ref="G883:J883"/>
    <mergeCell ref="G899:J899"/>
    <mergeCell ref="G863:J863"/>
    <mergeCell ref="G864:J864"/>
    <mergeCell ref="G865:J865"/>
    <mergeCell ref="G866:J866"/>
    <mergeCell ref="G884:J884"/>
    <mergeCell ref="G901:J901"/>
    <mergeCell ref="G838:J838"/>
    <mergeCell ref="G885:J885"/>
    <mergeCell ref="G888:J888"/>
    <mergeCell ref="C780:C810"/>
    <mergeCell ref="C811:C841"/>
    <mergeCell ref="G809:J809"/>
    <mergeCell ref="G811:J811"/>
    <mergeCell ref="G812:J812"/>
    <mergeCell ref="G818:J818"/>
    <mergeCell ref="G819:J819"/>
    <mergeCell ref="G820:J820"/>
    <mergeCell ref="G788:J788"/>
    <mergeCell ref="G803:J803"/>
    <mergeCell ref="G804:J804"/>
    <mergeCell ref="G801:J801"/>
    <mergeCell ref="G802:J802"/>
    <mergeCell ref="G822:J822"/>
    <mergeCell ref="G825:J825"/>
    <mergeCell ref="G831:J831"/>
    <mergeCell ref="G832:J832"/>
    <mergeCell ref="G790:J790"/>
    <mergeCell ref="G791:J791"/>
    <mergeCell ref="G792:J792"/>
    <mergeCell ref="G793:J793"/>
    <mergeCell ref="G796:J796"/>
    <mergeCell ref="G827:J827"/>
    <mergeCell ref="G797:J797"/>
    <mergeCell ref="G830:J830"/>
    <mergeCell ref="G836:J836"/>
    <mergeCell ref="G837:J837"/>
    <mergeCell ref="G816:J816"/>
    <mergeCell ref="G841:J841"/>
    <mergeCell ref="G810:J810"/>
    <mergeCell ref="D811:D841"/>
    <mergeCell ref="A780:A810"/>
    <mergeCell ref="G780:J780"/>
    <mergeCell ref="G781:J781"/>
    <mergeCell ref="G787:J787"/>
    <mergeCell ref="G789:J789"/>
    <mergeCell ref="D780:D810"/>
    <mergeCell ref="G798:J798"/>
    <mergeCell ref="G799:J799"/>
    <mergeCell ref="G805:J805"/>
    <mergeCell ref="G806:J806"/>
    <mergeCell ref="G821:J821"/>
    <mergeCell ref="G826:J826"/>
    <mergeCell ref="G828:J828"/>
    <mergeCell ref="G807:J807"/>
    <mergeCell ref="G808:J808"/>
    <mergeCell ref="G785:J785"/>
    <mergeCell ref="A749:A779"/>
    <mergeCell ref="D749:D779"/>
    <mergeCell ref="G776:J776"/>
    <mergeCell ref="G777:J777"/>
    <mergeCell ref="G769:J769"/>
    <mergeCell ref="G770:J770"/>
    <mergeCell ref="G771:J771"/>
    <mergeCell ref="G772:J772"/>
    <mergeCell ref="G749:J749"/>
    <mergeCell ref="G750:J750"/>
    <mergeCell ref="G756:J756"/>
    <mergeCell ref="G757:J757"/>
    <mergeCell ref="G758:J758"/>
    <mergeCell ref="G778:J778"/>
    <mergeCell ref="G774:J774"/>
    <mergeCell ref="G775:J775"/>
    <mergeCell ref="C718:C748"/>
    <mergeCell ref="C749:C779"/>
    <mergeCell ref="D718:D748"/>
    <mergeCell ref="A718:A748"/>
    <mergeCell ref="G726:J726"/>
    <mergeCell ref="G727:J727"/>
    <mergeCell ref="G747:J747"/>
    <mergeCell ref="G725:J725"/>
    <mergeCell ref="G730:J730"/>
    <mergeCell ref="G731:J731"/>
    <mergeCell ref="G733:J733"/>
    <mergeCell ref="G735:J735"/>
    <mergeCell ref="G736:J736"/>
    <mergeCell ref="G737:J737"/>
    <mergeCell ref="G728:J728"/>
    <mergeCell ref="G743:J743"/>
    <mergeCell ref="G744:J744"/>
    <mergeCell ref="G759:J759"/>
    <mergeCell ref="G761:J761"/>
    <mergeCell ref="G762:J762"/>
    <mergeCell ref="G760:J760"/>
    <mergeCell ref="G763:J763"/>
    <mergeCell ref="G738:J738"/>
    <mergeCell ref="G739:J739"/>
    <mergeCell ref="G773:J773"/>
    <mergeCell ref="G718:J718"/>
    <mergeCell ref="G719:J719"/>
    <mergeCell ref="G768:J768"/>
    <mergeCell ref="G779:J779"/>
    <mergeCell ref="G766:J766"/>
    <mergeCell ref="G767:J767"/>
    <mergeCell ref="G734:J734"/>
    <mergeCell ref="A687:A717"/>
    <mergeCell ref="D687:D717"/>
    <mergeCell ref="C563:C593"/>
    <mergeCell ref="C594:C624"/>
    <mergeCell ref="C625:C655"/>
    <mergeCell ref="C656:C686"/>
    <mergeCell ref="C687:C717"/>
    <mergeCell ref="G595:J595"/>
    <mergeCell ref="G625:J625"/>
    <mergeCell ref="G626:J626"/>
    <mergeCell ref="G656:J656"/>
    <mergeCell ref="G563:J563"/>
    <mergeCell ref="G564:J564"/>
    <mergeCell ref="G594:J594"/>
    <mergeCell ref="A656:A686"/>
    <mergeCell ref="A625:A655"/>
    <mergeCell ref="G657:J657"/>
    <mergeCell ref="D625:D655"/>
    <mergeCell ref="G632:J632"/>
    <mergeCell ref="G633:J633"/>
    <mergeCell ref="G634:J634"/>
    <mergeCell ref="A594:A624"/>
    <mergeCell ref="A563:A593"/>
    <mergeCell ref="G695:J695"/>
    <mergeCell ref="G674:J674"/>
    <mergeCell ref="G675:J675"/>
    <mergeCell ref="G681:J681"/>
    <mergeCell ref="G682:J682"/>
    <mergeCell ref="G697:J697"/>
    <mergeCell ref="G713:J713"/>
    <mergeCell ref="G714:J714"/>
    <mergeCell ref="G617:J617"/>
    <mergeCell ref="C438:C468"/>
    <mergeCell ref="C469:C499"/>
    <mergeCell ref="C500:C530"/>
    <mergeCell ref="C532:C562"/>
    <mergeCell ref="D594:D624"/>
    <mergeCell ref="D563:D593"/>
    <mergeCell ref="D438:D468"/>
    <mergeCell ref="G498:J498"/>
    <mergeCell ref="G507:J507"/>
    <mergeCell ref="G508:J508"/>
    <mergeCell ref="G509:J509"/>
    <mergeCell ref="G529:J529"/>
    <mergeCell ref="G447:J447"/>
    <mergeCell ref="G467:J467"/>
    <mergeCell ref="G445:J445"/>
    <mergeCell ref="G446:J446"/>
    <mergeCell ref="G439:J439"/>
    <mergeCell ref="G438:J438"/>
    <mergeCell ref="G453:J453"/>
    <mergeCell ref="G455:J455"/>
    <mergeCell ref="G457:J457"/>
    <mergeCell ref="G463:J463"/>
    <mergeCell ref="G464:J464"/>
    <mergeCell ref="G481:J481"/>
    <mergeCell ref="D469:D499"/>
    <mergeCell ref="G479:J479"/>
    <mergeCell ref="G443:J443"/>
    <mergeCell ref="G474:J474"/>
    <mergeCell ref="G452:J452"/>
    <mergeCell ref="G458:J458"/>
    <mergeCell ref="G459:J459"/>
    <mergeCell ref="G606:J606"/>
    <mergeCell ref="G203:J203"/>
    <mergeCell ref="G205:J205"/>
    <mergeCell ref="G207:J207"/>
    <mergeCell ref="G270:J270"/>
    <mergeCell ref="G271:J271"/>
    <mergeCell ref="C314:C344"/>
    <mergeCell ref="G236:J236"/>
    <mergeCell ref="G239:J239"/>
    <mergeCell ref="G240:J240"/>
    <mergeCell ref="C345:C375"/>
    <mergeCell ref="C376:C406"/>
    <mergeCell ref="G346:J346"/>
    <mergeCell ref="G376:J376"/>
    <mergeCell ref="G377:J377"/>
    <mergeCell ref="G293:J293"/>
    <mergeCell ref="G295:J295"/>
    <mergeCell ref="G323:J323"/>
    <mergeCell ref="G340:J340"/>
    <mergeCell ref="G267:J267"/>
    <mergeCell ref="G269:J269"/>
    <mergeCell ref="G300:J300"/>
    <mergeCell ref="G396:J396"/>
    <mergeCell ref="G216:J216"/>
    <mergeCell ref="G209:J209"/>
    <mergeCell ref="G276:J276"/>
    <mergeCell ref="G253:J253"/>
    <mergeCell ref="G252:J252"/>
    <mergeCell ref="G263:J263"/>
    <mergeCell ref="G266:J266"/>
    <mergeCell ref="G214:J214"/>
    <mergeCell ref="G399:J399"/>
    <mergeCell ref="G308:J308"/>
    <mergeCell ref="A469:A499"/>
    <mergeCell ref="C128:C158"/>
    <mergeCell ref="A532:A562"/>
    <mergeCell ref="D532:D562"/>
    <mergeCell ref="A531:L531"/>
    <mergeCell ref="G540:J540"/>
    <mergeCell ref="G541:J541"/>
    <mergeCell ref="G561:J561"/>
    <mergeCell ref="G352:J352"/>
    <mergeCell ref="G353:J353"/>
    <mergeCell ref="G354:J354"/>
    <mergeCell ref="G374:J374"/>
    <mergeCell ref="A345:A375"/>
    <mergeCell ref="G476:J476"/>
    <mergeCell ref="G477:J477"/>
    <mergeCell ref="G478:J478"/>
    <mergeCell ref="A438:A468"/>
    <mergeCell ref="G414:J414"/>
    <mergeCell ref="C159:C189"/>
    <mergeCell ref="C190:C220"/>
    <mergeCell ref="C221:C251"/>
    <mergeCell ref="C407:C437"/>
    <mergeCell ref="D221:D251"/>
    <mergeCell ref="C252:C282"/>
    <mergeCell ref="C283:C313"/>
    <mergeCell ref="A407:A437"/>
    <mergeCell ref="A190:A220"/>
    <mergeCell ref="A314:A344"/>
    <mergeCell ref="A376:A406"/>
    <mergeCell ref="G221:J221"/>
    <mergeCell ref="G260:J260"/>
    <mergeCell ref="G202:J202"/>
    <mergeCell ref="A3:L3"/>
    <mergeCell ref="A500:A530"/>
    <mergeCell ref="D500:D530"/>
    <mergeCell ref="G4:J4"/>
    <mergeCell ref="G5:J5"/>
    <mergeCell ref="G35:J35"/>
    <mergeCell ref="G36:J36"/>
    <mergeCell ref="G66:J66"/>
    <mergeCell ref="G67:J67"/>
    <mergeCell ref="G97:J97"/>
    <mergeCell ref="A97:A127"/>
    <mergeCell ref="D97:D127"/>
    <mergeCell ref="G98:J98"/>
    <mergeCell ref="C97:C127"/>
    <mergeCell ref="G42:J42"/>
    <mergeCell ref="A66:A96"/>
    <mergeCell ref="D66:D96"/>
    <mergeCell ref="A252:A282"/>
    <mergeCell ref="D376:D406"/>
    <mergeCell ref="C66:C96"/>
    <mergeCell ref="A221:A251"/>
    <mergeCell ref="G222:J222"/>
    <mergeCell ref="G116:J116"/>
    <mergeCell ref="A4:A34"/>
    <mergeCell ref="D4:D34"/>
    <mergeCell ref="C4:C34"/>
    <mergeCell ref="C35:C65"/>
    <mergeCell ref="A35:A65"/>
    <mergeCell ref="D35:D65"/>
    <mergeCell ref="G16:J16"/>
    <mergeCell ref="G17:J17"/>
    <mergeCell ref="G19:J19"/>
    <mergeCell ref="G45:J45"/>
    <mergeCell ref="G48:J48"/>
    <mergeCell ref="G50:J50"/>
    <mergeCell ref="G52:J52"/>
    <mergeCell ref="G21:J21"/>
    <mergeCell ref="G22:J22"/>
    <mergeCell ref="G23:J23"/>
    <mergeCell ref="G29:J29"/>
    <mergeCell ref="G30:J30"/>
    <mergeCell ref="G43:J43"/>
    <mergeCell ref="G44:J44"/>
    <mergeCell ref="G85:J85"/>
    <mergeCell ref="G91:J91"/>
    <mergeCell ref="G53:J53"/>
    <mergeCell ref="G54:J54"/>
    <mergeCell ref="G60:J60"/>
    <mergeCell ref="G61:J61"/>
    <mergeCell ref="G84:J84"/>
    <mergeCell ref="G31:J31"/>
    <mergeCell ref="G32:J32"/>
    <mergeCell ref="G76:J76"/>
    <mergeCell ref="G86:J86"/>
    <mergeCell ref="G87:J87"/>
    <mergeCell ref="G88:J88"/>
    <mergeCell ref="G89:J89"/>
    <mergeCell ref="G90:J90"/>
    <mergeCell ref="G34:J34"/>
    <mergeCell ref="G95:J95"/>
    <mergeCell ref="G57:J57"/>
    <mergeCell ref="G58:J58"/>
    <mergeCell ref="G59:J59"/>
    <mergeCell ref="G77:J77"/>
    <mergeCell ref="G80:J80"/>
    <mergeCell ref="G149:J149"/>
    <mergeCell ref="G124:J124"/>
    <mergeCell ref="G125:J125"/>
    <mergeCell ref="G155:J155"/>
    <mergeCell ref="G156:J156"/>
    <mergeCell ref="D407:D437"/>
    <mergeCell ref="A128:A158"/>
    <mergeCell ref="A159:A189"/>
    <mergeCell ref="D159:D189"/>
    <mergeCell ref="G159:J159"/>
    <mergeCell ref="G145:J145"/>
    <mergeCell ref="G261:J261"/>
    <mergeCell ref="G281:J281"/>
    <mergeCell ref="A283:A313"/>
    <mergeCell ref="D283:D313"/>
    <mergeCell ref="G290:J290"/>
    <mergeCell ref="G291:J291"/>
    <mergeCell ref="G292:J292"/>
    <mergeCell ref="G312:J312"/>
    <mergeCell ref="D345:D375"/>
    <mergeCell ref="D190:D220"/>
    <mergeCell ref="G190:J190"/>
    <mergeCell ref="G191:J191"/>
    <mergeCell ref="D252:D282"/>
    <mergeCell ref="G229:J229"/>
    <mergeCell ref="G136:J136"/>
    <mergeCell ref="G183:J183"/>
    <mergeCell ref="G126:J126"/>
    <mergeCell ref="G138:J138"/>
    <mergeCell ref="G140:J140"/>
    <mergeCell ref="G141:J141"/>
    <mergeCell ref="G143:J143"/>
    <mergeCell ref="G184:J184"/>
    <mergeCell ref="G185:J185"/>
    <mergeCell ref="G157:J157"/>
    <mergeCell ref="G177:J177"/>
    <mergeCell ref="G179:J179"/>
    <mergeCell ref="G180:J180"/>
    <mergeCell ref="G181:J181"/>
    <mergeCell ref="G112:J112"/>
    <mergeCell ref="G148:J148"/>
    <mergeCell ref="G117:J117"/>
    <mergeCell ref="G115:J115"/>
    <mergeCell ref="G178:J178"/>
    <mergeCell ref="G122:J122"/>
    <mergeCell ref="G123:J123"/>
    <mergeCell ref="G165:J165"/>
    <mergeCell ref="G134:J134"/>
    <mergeCell ref="D128:D158"/>
    <mergeCell ref="G128:J128"/>
    <mergeCell ref="G129:J129"/>
    <mergeCell ref="G314:J314"/>
    <mergeCell ref="G315:J315"/>
    <mergeCell ref="G345:J345"/>
    <mergeCell ref="D314:D344"/>
    <mergeCell ref="G14:J14"/>
    <mergeCell ref="G47:J47"/>
    <mergeCell ref="G78:J78"/>
    <mergeCell ref="G81:J81"/>
    <mergeCell ref="G83:J83"/>
    <mergeCell ref="G219:J219"/>
    <mergeCell ref="G135:J135"/>
    <mergeCell ref="G109:J109"/>
    <mergeCell ref="G169:J169"/>
    <mergeCell ref="G171:J171"/>
    <mergeCell ref="G172:J172"/>
    <mergeCell ref="G174:J174"/>
    <mergeCell ref="G176:J176"/>
    <mergeCell ref="G200:J200"/>
    <mergeCell ref="G146:J146"/>
    <mergeCell ref="G147:J147"/>
    <mergeCell ref="G153:J153"/>
    <mergeCell ref="G154:J154"/>
    <mergeCell ref="G160:J160"/>
    <mergeCell ref="G166:J166"/>
    <mergeCell ref="G167:J167"/>
    <mergeCell ref="G137:J137"/>
    <mergeCell ref="G110:J110"/>
    <mergeCell ref="G168:J168"/>
    <mergeCell ref="G188:J188"/>
  </mergeCells>
  <pageMargins left="0.25" right="0.25" top="0.56999999999999995" bottom="0.17" header="0.3" footer="0.3"/>
  <pageSetup paperSize="9" scale="53" fitToHeight="0" orientation="portrait" r:id="rId1"/>
  <rowBreaks count="1" manualBreakCount="1">
    <brk id="841" max="9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2">
    <tabColor rgb="FF00CC00"/>
    <pageSetUpPr fitToPage="1"/>
  </sheetPr>
  <dimension ref="A1:L1107"/>
  <sheetViews>
    <sheetView zoomScale="80" zoomScaleNormal="80" zoomScaleSheetLayoutView="80" workbookViewId="0">
      <selection sqref="A1:L1"/>
    </sheetView>
  </sheetViews>
  <sheetFormatPr defaultRowHeight="19.5" x14ac:dyDescent="0.25"/>
  <cols>
    <col min="1" max="2" width="4.7109375" style="137" customWidth="1"/>
    <col min="3" max="3" width="21.7109375" style="386" customWidth="1"/>
    <col min="4" max="4" width="71.7109375" style="3" customWidth="1"/>
    <col min="5" max="5" width="30.7109375" style="3" customWidth="1"/>
    <col min="6" max="6" width="32.7109375" style="144" customWidth="1"/>
    <col min="7" max="10" width="8.28515625" style="144" customWidth="1"/>
    <col min="11" max="11" width="12.85546875" style="144" customWidth="1"/>
    <col min="12" max="12" width="31.7109375" style="359" customWidth="1"/>
    <col min="13" max="16384" width="9.140625" style="3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customFormat="1" ht="24.95" customHeight="1" x14ac:dyDescent="0.25">
      <c r="A3" s="519" t="s">
        <v>247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customFormat="1" ht="15.6" customHeight="1" x14ac:dyDescent="0.25">
      <c r="A4" s="564">
        <v>1</v>
      </c>
      <c r="B4" s="567"/>
      <c r="C4" s="455" t="s">
        <v>513</v>
      </c>
      <c r="D4" s="582"/>
      <c r="E4" s="448"/>
      <c r="F4" s="110" t="s">
        <v>81</v>
      </c>
      <c r="G4" s="522" t="s">
        <v>10</v>
      </c>
      <c r="H4" s="522"/>
      <c r="I4" s="522"/>
      <c r="J4" s="522"/>
      <c r="K4" s="539">
        <v>3</v>
      </c>
      <c r="L4" s="498">
        <v>7594</v>
      </c>
    </row>
    <row r="5" spans="1:12" customFormat="1" ht="15.6" customHeight="1" x14ac:dyDescent="0.25">
      <c r="A5" s="565"/>
      <c r="B5" s="568"/>
      <c r="C5" s="455"/>
      <c r="D5" s="582"/>
      <c r="E5" s="448"/>
      <c r="F5" s="110" t="s">
        <v>80</v>
      </c>
      <c r="G5" s="469">
        <v>35</v>
      </c>
      <c r="H5" s="469"/>
      <c r="I5" s="469"/>
      <c r="J5" s="469"/>
      <c r="K5" s="583"/>
      <c r="L5" s="499"/>
    </row>
    <row r="6" spans="1:12" customFormat="1" ht="15.6" customHeight="1" x14ac:dyDescent="0.25">
      <c r="A6" s="565"/>
      <c r="B6" s="568"/>
      <c r="C6" s="455"/>
      <c r="D6" s="582"/>
      <c r="E6" s="448"/>
      <c r="F6" s="110" t="s">
        <v>8</v>
      </c>
      <c r="G6" s="240">
        <v>3000</v>
      </c>
      <c r="H6" s="241">
        <v>4000</v>
      </c>
      <c r="I6" s="312">
        <v>5000</v>
      </c>
      <c r="J6" s="242">
        <v>6000</v>
      </c>
      <c r="K6" s="583"/>
      <c r="L6" s="499"/>
    </row>
    <row r="7" spans="1:12" customFormat="1" ht="15.6" customHeight="1" x14ac:dyDescent="0.25">
      <c r="A7" s="565"/>
      <c r="B7" s="568"/>
      <c r="C7" s="455"/>
      <c r="D7" s="582"/>
      <c r="E7" s="448"/>
      <c r="F7" s="110" t="s">
        <v>817</v>
      </c>
      <c r="G7" s="243">
        <f>G5*114</f>
        <v>3990</v>
      </c>
      <c r="H7" s="244">
        <f>G5*128</f>
        <v>4480</v>
      </c>
      <c r="I7" s="313">
        <f>G5*143</f>
        <v>5005</v>
      </c>
      <c r="J7" s="245">
        <f>G5*148</f>
        <v>5180</v>
      </c>
      <c r="K7" s="583"/>
      <c r="L7" s="499"/>
    </row>
    <row r="8" spans="1:12" customFormat="1" ht="15.6" customHeight="1" x14ac:dyDescent="0.25">
      <c r="A8" s="565"/>
      <c r="B8" s="568"/>
      <c r="C8" s="455"/>
      <c r="D8" s="582"/>
      <c r="E8" s="448"/>
      <c r="F8" s="110" t="s">
        <v>1269</v>
      </c>
      <c r="G8" s="451">
        <v>0.98</v>
      </c>
      <c r="H8" s="451"/>
      <c r="I8" s="451"/>
      <c r="J8" s="451"/>
      <c r="K8" s="583"/>
      <c r="L8" s="499"/>
    </row>
    <row r="9" spans="1:12" customFormat="1" ht="15.6" customHeight="1" x14ac:dyDescent="0.25">
      <c r="A9" s="565"/>
      <c r="B9" s="568"/>
      <c r="C9" s="455"/>
      <c r="D9" s="582"/>
      <c r="E9" s="448"/>
      <c r="F9" s="93" t="s">
        <v>699</v>
      </c>
      <c r="G9" s="523" t="s">
        <v>700</v>
      </c>
      <c r="H9" s="523"/>
      <c r="I9" s="523"/>
      <c r="J9" s="523"/>
      <c r="K9" s="583"/>
      <c r="L9" s="499"/>
    </row>
    <row r="10" spans="1:12" customFormat="1" ht="15.6" customHeight="1" x14ac:dyDescent="0.25">
      <c r="A10" s="565"/>
      <c r="B10" s="568"/>
      <c r="C10" s="455"/>
      <c r="D10" s="582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499"/>
    </row>
    <row r="11" spans="1:12" customFormat="1" ht="15.6" customHeight="1" x14ac:dyDescent="0.25">
      <c r="A11" s="565"/>
      <c r="B11" s="568"/>
      <c r="C11" s="455"/>
      <c r="D11" s="582"/>
      <c r="E11" s="448"/>
      <c r="F11" s="110" t="s">
        <v>83</v>
      </c>
      <c r="G11" s="524">
        <v>66</v>
      </c>
      <c r="H11" s="524"/>
      <c r="I11" s="524"/>
      <c r="J11" s="524"/>
      <c r="K11" s="583"/>
      <c r="L11" s="499"/>
    </row>
    <row r="12" spans="1:12" customFormat="1" ht="15.6" customHeight="1" x14ac:dyDescent="0.25">
      <c r="A12" s="565"/>
      <c r="B12" s="568"/>
      <c r="C12" s="455"/>
      <c r="D12" s="582"/>
      <c r="E12" s="448"/>
      <c r="F12" s="110" t="s">
        <v>396</v>
      </c>
      <c r="G12" s="524" t="s">
        <v>397</v>
      </c>
      <c r="H12" s="524"/>
      <c r="I12" s="524"/>
      <c r="J12" s="524"/>
      <c r="K12" s="583"/>
      <c r="L12" s="499"/>
    </row>
    <row r="13" spans="1:12" customFormat="1" ht="15.6" customHeight="1" x14ac:dyDescent="0.25">
      <c r="A13" s="565"/>
      <c r="B13" s="568"/>
      <c r="C13" s="455"/>
      <c r="D13" s="582"/>
      <c r="E13" s="448"/>
      <c r="F13" s="110" t="s">
        <v>3</v>
      </c>
      <c r="G13" s="522" t="s">
        <v>12</v>
      </c>
      <c r="H13" s="522"/>
      <c r="I13" s="522"/>
      <c r="J13" s="522"/>
      <c r="K13" s="583"/>
      <c r="L13" s="499"/>
    </row>
    <row r="14" spans="1:12" customFormat="1" ht="15.6" customHeight="1" x14ac:dyDescent="0.25">
      <c r="A14" s="565"/>
      <c r="B14" s="568"/>
      <c r="C14" s="455"/>
      <c r="D14" s="582"/>
      <c r="E14" s="448"/>
      <c r="F14" s="93" t="s">
        <v>379</v>
      </c>
      <c r="G14" s="523" t="s">
        <v>380</v>
      </c>
      <c r="H14" s="523"/>
      <c r="I14" s="523"/>
      <c r="J14" s="523"/>
      <c r="K14" s="583"/>
      <c r="L14" s="499"/>
    </row>
    <row r="15" spans="1:12" customFormat="1" ht="15.6" customHeight="1" x14ac:dyDescent="0.25">
      <c r="A15" s="565"/>
      <c r="B15" s="568"/>
      <c r="C15" s="455"/>
      <c r="D15" s="582"/>
      <c r="E15" s="448"/>
      <c r="F15" s="93" t="s">
        <v>701</v>
      </c>
      <c r="G15" s="523">
        <v>100000</v>
      </c>
      <c r="H15" s="523"/>
      <c r="I15" s="523"/>
      <c r="J15" s="523"/>
      <c r="K15" s="583"/>
      <c r="L15" s="499"/>
    </row>
    <row r="16" spans="1:12" customFormat="1" ht="15.6" customHeight="1" x14ac:dyDescent="0.25">
      <c r="A16" s="565"/>
      <c r="B16" s="568"/>
      <c r="C16" s="455"/>
      <c r="D16" s="582"/>
      <c r="E16" s="448"/>
      <c r="F16" s="93" t="s">
        <v>257</v>
      </c>
      <c r="G16" s="523" t="s">
        <v>391</v>
      </c>
      <c r="H16" s="523"/>
      <c r="I16" s="523"/>
      <c r="J16" s="523"/>
      <c r="K16" s="583"/>
      <c r="L16" s="499"/>
    </row>
    <row r="17" spans="1:12" customFormat="1" ht="15.6" customHeight="1" x14ac:dyDescent="0.25">
      <c r="A17" s="565"/>
      <c r="B17" s="568"/>
      <c r="C17" s="455"/>
      <c r="D17" s="582"/>
      <c r="E17" s="448"/>
      <c r="F17" s="93" t="s">
        <v>376</v>
      </c>
      <c r="G17" s="523" t="s">
        <v>392</v>
      </c>
      <c r="H17" s="523"/>
      <c r="I17" s="523"/>
      <c r="J17" s="523"/>
      <c r="K17" s="583"/>
      <c r="L17" s="499"/>
    </row>
    <row r="18" spans="1:12" customFormat="1" ht="15.6" customHeight="1" x14ac:dyDescent="0.25">
      <c r="A18" s="565"/>
      <c r="B18" s="568"/>
      <c r="C18" s="455"/>
      <c r="D18" s="582"/>
      <c r="E18" s="448"/>
      <c r="F18" s="93" t="s">
        <v>702</v>
      </c>
      <c r="G18" s="523" t="s">
        <v>709</v>
      </c>
      <c r="H18" s="523"/>
      <c r="I18" s="523"/>
      <c r="J18" s="523"/>
      <c r="K18" s="583"/>
      <c r="L18" s="499"/>
    </row>
    <row r="19" spans="1:12" customFormat="1" ht="15.6" customHeight="1" x14ac:dyDescent="0.25">
      <c r="A19" s="565"/>
      <c r="B19" s="568"/>
      <c r="C19" s="455"/>
      <c r="D19" s="582"/>
      <c r="E19" s="448"/>
      <c r="F19" s="93" t="s">
        <v>381</v>
      </c>
      <c r="G19" s="523" t="s">
        <v>382</v>
      </c>
      <c r="H19" s="523"/>
      <c r="I19" s="523"/>
      <c r="J19" s="523"/>
      <c r="K19" s="583"/>
      <c r="L19" s="500"/>
    </row>
    <row r="20" spans="1:12" customFormat="1" ht="15.6" customHeight="1" x14ac:dyDescent="0.25">
      <c r="A20" s="565"/>
      <c r="B20" s="568"/>
      <c r="C20" s="455"/>
      <c r="D20" s="582"/>
      <c r="E20" s="448"/>
      <c r="F20" s="94" t="s">
        <v>358</v>
      </c>
      <c r="G20" s="523" t="s">
        <v>900</v>
      </c>
      <c r="H20" s="523"/>
      <c r="I20" s="523"/>
      <c r="J20" s="523"/>
      <c r="K20" s="584">
        <v>5</v>
      </c>
      <c r="L20" s="443">
        <v>8126</v>
      </c>
    </row>
    <row r="21" spans="1:12" customFormat="1" ht="15.6" customHeight="1" x14ac:dyDescent="0.25">
      <c r="A21" s="565"/>
      <c r="B21" s="568"/>
      <c r="C21" s="455"/>
      <c r="D21" s="582"/>
      <c r="E21" s="448"/>
      <c r="F21" s="93" t="s">
        <v>383</v>
      </c>
      <c r="G21" s="523" t="s">
        <v>384</v>
      </c>
      <c r="H21" s="523"/>
      <c r="I21" s="523"/>
      <c r="J21" s="523"/>
      <c r="K21" s="585"/>
      <c r="L21" s="444" t="e">
        <f>#REF!-#REF!*10%</f>
        <v>#REF!</v>
      </c>
    </row>
    <row r="22" spans="1:12" customFormat="1" ht="15.6" customHeight="1" x14ac:dyDescent="0.25">
      <c r="A22" s="565"/>
      <c r="B22" s="568"/>
      <c r="C22" s="455"/>
      <c r="D22" s="582"/>
      <c r="E22" s="448"/>
      <c r="F22" s="93" t="s">
        <v>385</v>
      </c>
      <c r="G22" s="523" t="s">
        <v>398</v>
      </c>
      <c r="H22" s="523"/>
      <c r="I22" s="523"/>
      <c r="J22" s="523"/>
      <c r="K22" s="585"/>
      <c r="L22" s="444" t="e">
        <f>#REF!-#REF!*10%</f>
        <v>#REF!</v>
      </c>
    </row>
    <row r="23" spans="1:12" customFormat="1" ht="15.6" customHeight="1" x14ac:dyDescent="0.25">
      <c r="A23" s="565"/>
      <c r="B23" s="568"/>
      <c r="C23" s="455"/>
      <c r="D23" s="582"/>
      <c r="E23" s="448"/>
      <c r="F23" s="93" t="s">
        <v>389</v>
      </c>
      <c r="G23" s="523" t="s">
        <v>390</v>
      </c>
      <c r="H23" s="523"/>
      <c r="I23" s="523"/>
      <c r="J23" s="523"/>
      <c r="K23" s="585"/>
      <c r="L23" s="444" t="e">
        <f>#REF!-#REF!*10%</f>
        <v>#REF!</v>
      </c>
    </row>
    <row r="24" spans="1:12" customFormat="1" ht="15.6" customHeight="1" x14ac:dyDescent="0.25">
      <c r="A24" s="565"/>
      <c r="B24" s="568"/>
      <c r="C24" s="455"/>
      <c r="D24" s="582"/>
      <c r="E24" s="448"/>
      <c r="F24" s="93" t="s">
        <v>704</v>
      </c>
      <c r="G24" s="523" t="s">
        <v>705</v>
      </c>
      <c r="H24" s="523"/>
      <c r="I24" s="523"/>
      <c r="J24" s="523"/>
      <c r="K24" s="585"/>
      <c r="L24" s="444" t="e">
        <f>#REF!-#REF!*10%</f>
        <v>#REF!</v>
      </c>
    </row>
    <row r="25" spans="1:12" customFormat="1" ht="15.6" customHeight="1" x14ac:dyDescent="0.25">
      <c r="A25" s="565"/>
      <c r="B25" s="568"/>
      <c r="C25" s="455"/>
      <c r="D25" s="582"/>
      <c r="E25" s="448"/>
      <c r="F25" s="93" t="s">
        <v>706</v>
      </c>
      <c r="G25" s="523" t="s">
        <v>390</v>
      </c>
      <c r="H25" s="523"/>
      <c r="I25" s="523"/>
      <c r="J25" s="523"/>
      <c r="K25" s="585"/>
      <c r="L25" s="444" t="e">
        <f>#REF!-#REF!*10%</f>
        <v>#REF!</v>
      </c>
    </row>
    <row r="26" spans="1:12" customFormat="1" ht="15.6" customHeight="1" x14ac:dyDescent="0.25">
      <c r="A26" s="565"/>
      <c r="B26" s="568"/>
      <c r="C26" s="455"/>
      <c r="D26" s="582"/>
      <c r="E26" s="448"/>
      <c r="F26" s="93" t="s">
        <v>1271</v>
      </c>
      <c r="G26" s="523" t="s">
        <v>390</v>
      </c>
      <c r="H26" s="523"/>
      <c r="I26" s="523"/>
      <c r="J26" s="523"/>
      <c r="K26" s="585"/>
      <c r="L26" s="444" t="e">
        <f>#REF!-#REF!*10%</f>
        <v>#REF!</v>
      </c>
    </row>
    <row r="27" spans="1:12" customFormat="1" ht="15.6" customHeight="1" x14ac:dyDescent="0.25">
      <c r="A27" s="565"/>
      <c r="B27" s="568"/>
      <c r="C27" s="455"/>
      <c r="D27" s="582"/>
      <c r="E27" s="448"/>
      <c r="F27" s="93" t="s">
        <v>707</v>
      </c>
      <c r="G27" s="523" t="s">
        <v>1270</v>
      </c>
      <c r="H27" s="523"/>
      <c r="I27" s="523"/>
      <c r="J27" s="523"/>
      <c r="K27" s="585"/>
      <c r="L27" s="444" t="e">
        <f>#REF!-#REF!*10%</f>
        <v>#REF!</v>
      </c>
    </row>
    <row r="28" spans="1:12" customFormat="1" ht="15.6" customHeight="1" x14ac:dyDescent="0.25">
      <c r="A28" s="565"/>
      <c r="B28" s="568"/>
      <c r="C28" s="455"/>
      <c r="D28" s="582"/>
      <c r="E28" s="448"/>
      <c r="F28" s="93" t="s">
        <v>708</v>
      </c>
      <c r="G28" s="523" t="s">
        <v>390</v>
      </c>
      <c r="H28" s="523"/>
      <c r="I28" s="523"/>
      <c r="J28" s="523"/>
      <c r="K28" s="585"/>
      <c r="L28" s="444" t="e">
        <f>#REF!-#REF!*10%</f>
        <v>#REF!</v>
      </c>
    </row>
    <row r="29" spans="1:12" customFormat="1" ht="15.6" customHeight="1" x14ac:dyDescent="0.25">
      <c r="A29" s="565"/>
      <c r="B29" s="568"/>
      <c r="C29" s="455"/>
      <c r="D29" s="582"/>
      <c r="E29" s="448"/>
      <c r="F29" s="93" t="s">
        <v>377</v>
      </c>
      <c r="G29" s="523" t="s">
        <v>387</v>
      </c>
      <c r="H29" s="523"/>
      <c r="I29" s="523"/>
      <c r="J29" s="523"/>
      <c r="K29" s="585"/>
      <c r="L29" s="444" t="e">
        <f>#REF!-#REF!*10%</f>
        <v>#REF!</v>
      </c>
    </row>
    <row r="30" spans="1:12" customFormat="1" ht="15.6" customHeight="1" x14ac:dyDescent="0.25">
      <c r="A30" s="565"/>
      <c r="B30" s="568"/>
      <c r="C30" s="455"/>
      <c r="D30" s="582"/>
      <c r="E30" s="448"/>
      <c r="F30" s="93" t="s">
        <v>388</v>
      </c>
      <c r="G30" s="523" t="s">
        <v>393</v>
      </c>
      <c r="H30" s="523"/>
      <c r="I30" s="523"/>
      <c r="J30" s="523"/>
      <c r="K30" s="585"/>
      <c r="L30" s="444" t="e">
        <f>#REF!-#REF!*10%</f>
        <v>#REF!</v>
      </c>
    </row>
    <row r="31" spans="1:12" customFormat="1" ht="15.6" customHeight="1" x14ac:dyDescent="0.25">
      <c r="A31" s="565"/>
      <c r="B31" s="568"/>
      <c r="C31" s="455"/>
      <c r="D31" s="582"/>
      <c r="E31" s="448"/>
      <c r="F31" s="93" t="s">
        <v>562</v>
      </c>
      <c r="G31" s="523" t="s">
        <v>1024</v>
      </c>
      <c r="H31" s="523"/>
      <c r="I31" s="523"/>
      <c r="J31" s="523"/>
      <c r="K31" s="585"/>
      <c r="L31" s="444" t="e">
        <f>#REF!-#REF!*10%</f>
        <v>#REF!</v>
      </c>
    </row>
    <row r="32" spans="1:12" customFormat="1" ht="15.6" customHeight="1" x14ac:dyDescent="0.25">
      <c r="A32" s="565"/>
      <c r="B32" s="568"/>
      <c r="C32" s="455"/>
      <c r="D32" s="582"/>
      <c r="E32" s="448"/>
      <c r="F32" s="93" t="s">
        <v>570</v>
      </c>
      <c r="G32" s="523" t="s">
        <v>613</v>
      </c>
      <c r="H32" s="523"/>
      <c r="I32" s="523"/>
      <c r="J32" s="523"/>
      <c r="K32" s="585"/>
      <c r="L32" s="444" t="e">
        <f>#REF!-#REF!*10%</f>
        <v>#REF!</v>
      </c>
    </row>
    <row r="33" spans="1:12" customFormat="1" ht="15.6" customHeight="1" x14ac:dyDescent="0.25">
      <c r="A33" s="565"/>
      <c r="B33" s="568"/>
      <c r="C33" s="455"/>
      <c r="D33" s="582"/>
      <c r="E33" s="448"/>
      <c r="F33" s="111" t="s">
        <v>84</v>
      </c>
      <c r="G33" s="525">
        <v>1.6</v>
      </c>
      <c r="H33" s="525"/>
      <c r="I33" s="525"/>
      <c r="J33" s="525"/>
      <c r="K33" s="585"/>
      <c r="L33" s="444" t="e">
        <f>#REF!-#REF!*10%</f>
        <v>#REF!</v>
      </c>
    </row>
    <row r="34" spans="1:12" customFormat="1" ht="15.6" customHeight="1" x14ac:dyDescent="0.25">
      <c r="A34" s="565"/>
      <c r="B34" s="569"/>
      <c r="C34" s="455"/>
      <c r="D34" s="582"/>
      <c r="E34" s="448"/>
      <c r="F34" s="136" t="s">
        <v>1016</v>
      </c>
      <c r="G34" s="454">
        <v>5</v>
      </c>
      <c r="H34" s="454"/>
      <c r="I34" s="454"/>
      <c r="J34" s="454"/>
      <c r="K34" s="585"/>
      <c r="L34" s="444" t="e">
        <f>#REF!-#REF!*10%</f>
        <v>#REF!</v>
      </c>
    </row>
    <row r="35" spans="1:12" customFormat="1" ht="15.6" customHeight="1" x14ac:dyDescent="0.25">
      <c r="A35" s="564">
        <v>2</v>
      </c>
      <c r="B35" s="567"/>
      <c r="C35" s="455" t="s">
        <v>514</v>
      </c>
      <c r="D35" s="582"/>
      <c r="E35" s="448"/>
      <c r="F35" s="110" t="s">
        <v>81</v>
      </c>
      <c r="G35" s="522" t="s">
        <v>10</v>
      </c>
      <c r="H35" s="522"/>
      <c r="I35" s="522"/>
      <c r="J35" s="522"/>
      <c r="K35" s="539">
        <v>3</v>
      </c>
      <c r="L35" s="498">
        <v>8708</v>
      </c>
    </row>
    <row r="36" spans="1:12" customFormat="1" ht="15.6" customHeight="1" x14ac:dyDescent="0.25">
      <c r="A36" s="565"/>
      <c r="B36" s="568"/>
      <c r="C36" s="455"/>
      <c r="D36" s="582"/>
      <c r="E36" s="448"/>
      <c r="F36" s="110" t="s">
        <v>80</v>
      </c>
      <c r="G36" s="469">
        <v>52</v>
      </c>
      <c r="H36" s="469"/>
      <c r="I36" s="469"/>
      <c r="J36" s="469"/>
      <c r="K36" s="583"/>
      <c r="L36" s="499"/>
    </row>
    <row r="37" spans="1:12" customFormat="1" ht="15.6" customHeight="1" x14ac:dyDescent="0.25">
      <c r="A37" s="565"/>
      <c r="B37" s="568"/>
      <c r="C37" s="455"/>
      <c r="D37" s="582"/>
      <c r="E37" s="448"/>
      <c r="F37" s="110" t="s">
        <v>8</v>
      </c>
      <c r="G37" s="240">
        <v>3000</v>
      </c>
      <c r="H37" s="241">
        <v>4000</v>
      </c>
      <c r="I37" s="312">
        <v>5000</v>
      </c>
      <c r="J37" s="242">
        <v>6000</v>
      </c>
      <c r="K37" s="583"/>
      <c r="L37" s="499"/>
    </row>
    <row r="38" spans="1:12" customFormat="1" ht="15.6" customHeight="1" x14ac:dyDescent="0.25">
      <c r="A38" s="565"/>
      <c r="B38" s="568"/>
      <c r="C38" s="455"/>
      <c r="D38" s="582"/>
      <c r="E38" s="448"/>
      <c r="F38" s="110" t="s">
        <v>817</v>
      </c>
      <c r="G38" s="243">
        <f>G36*114</f>
        <v>5928</v>
      </c>
      <c r="H38" s="244">
        <f>G36*128</f>
        <v>6656</v>
      </c>
      <c r="I38" s="313">
        <f>G36*143</f>
        <v>7436</v>
      </c>
      <c r="J38" s="245">
        <f>G36*148</f>
        <v>7696</v>
      </c>
      <c r="K38" s="583"/>
      <c r="L38" s="499"/>
    </row>
    <row r="39" spans="1:12" customFormat="1" ht="15.6" customHeight="1" x14ac:dyDescent="0.25">
      <c r="A39" s="565"/>
      <c r="B39" s="568"/>
      <c r="C39" s="455"/>
      <c r="D39" s="582"/>
      <c r="E39" s="448"/>
      <c r="F39" s="110" t="s">
        <v>1269</v>
      </c>
      <c r="G39" s="451">
        <v>0.98</v>
      </c>
      <c r="H39" s="451"/>
      <c r="I39" s="451"/>
      <c r="J39" s="451"/>
      <c r="K39" s="583"/>
      <c r="L39" s="499"/>
    </row>
    <row r="40" spans="1:12" customFormat="1" ht="15.6" customHeight="1" x14ac:dyDescent="0.25">
      <c r="A40" s="565"/>
      <c r="B40" s="568"/>
      <c r="C40" s="455"/>
      <c r="D40" s="582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499"/>
    </row>
    <row r="41" spans="1:12" customFormat="1" ht="15.6" customHeight="1" x14ac:dyDescent="0.25">
      <c r="A41" s="565"/>
      <c r="B41" s="568"/>
      <c r="C41" s="455"/>
      <c r="D41" s="582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499"/>
    </row>
    <row r="42" spans="1:12" customFormat="1" ht="15.6" customHeight="1" x14ac:dyDescent="0.25">
      <c r="A42" s="565"/>
      <c r="B42" s="568"/>
      <c r="C42" s="455"/>
      <c r="D42" s="582"/>
      <c r="E42" s="448"/>
      <c r="F42" s="110" t="s">
        <v>83</v>
      </c>
      <c r="G42" s="524">
        <v>66</v>
      </c>
      <c r="H42" s="524"/>
      <c r="I42" s="524"/>
      <c r="J42" s="524"/>
      <c r="K42" s="583"/>
      <c r="L42" s="499"/>
    </row>
    <row r="43" spans="1:12" customFormat="1" ht="15.6" customHeight="1" x14ac:dyDescent="0.25">
      <c r="A43" s="565"/>
      <c r="B43" s="568"/>
      <c r="C43" s="455"/>
      <c r="D43" s="582"/>
      <c r="E43" s="448"/>
      <c r="F43" s="110" t="s">
        <v>396</v>
      </c>
      <c r="G43" s="524" t="s">
        <v>397</v>
      </c>
      <c r="H43" s="524"/>
      <c r="I43" s="524"/>
      <c r="J43" s="524"/>
      <c r="K43" s="583"/>
      <c r="L43" s="499"/>
    </row>
    <row r="44" spans="1:12" customFormat="1" ht="15.6" customHeight="1" x14ac:dyDescent="0.25">
      <c r="A44" s="565"/>
      <c r="B44" s="568"/>
      <c r="C44" s="455"/>
      <c r="D44" s="582"/>
      <c r="E44" s="448"/>
      <c r="F44" s="110" t="s">
        <v>3</v>
      </c>
      <c r="G44" s="522" t="s">
        <v>12</v>
      </c>
      <c r="H44" s="522"/>
      <c r="I44" s="522"/>
      <c r="J44" s="522"/>
      <c r="K44" s="583"/>
      <c r="L44" s="499"/>
    </row>
    <row r="45" spans="1:12" customFormat="1" ht="15.6" customHeight="1" x14ac:dyDescent="0.25">
      <c r="A45" s="565"/>
      <c r="B45" s="568"/>
      <c r="C45" s="455"/>
      <c r="D45" s="582"/>
      <c r="E45" s="448"/>
      <c r="F45" s="93" t="s">
        <v>379</v>
      </c>
      <c r="G45" s="523" t="s">
        <v>380</v>
      </c>
      <c r="H45" s="523"/>
      <c r="I45" s="523"/>
      <c r="J45" s="523"/>
      <c r="K45" s="583"/>
      <c r="L45" s="499"/>
    </row>
    <row r="46" spans="1:12" customFormat="1" ht="15.6" customHeight="1" x14ac:dyDescent="0.25">
      <c r="A46" s="565"/>
      <c r="B46" s="568"/>
      <c r="C46" s="455"/>
      <c r="D46" s="582"/>
      <c r="E46" s="448"/>
      <c r="F46" s="93" t="s">
        <v>701</v>
      </c>
      <c r="G46" s="523">
        <v>100000</v>
      </c>
      <c r="H46" s="523"/>
      <c r="I46" s="523"/>
      <c r="J46" s="523"/>
      <c r="K46" s="583"/>
      <c r="L46" s="499"/>
    </row>
    <row r="47" spans="1:12" customFormat="1" ht="15.6" customHeight="1" x14ac:dyDescent="0.25">
      <c r="A47" s="565"/>
      <c r="B47" s="568"/>
      <c r="C47" s="455"/>
      <c r="D47" s="582"/>
      <c r="E47" s="448"/>
      <c r="F47" s="93" t="s">
        <v>257</v>
      </c>
      <c r="G47" s="523" t="s">
        <v>391</v>
      </c>
      <c r="H47" s="523"/>
      <c r="I47" s="523"/>
      <c r="J47" s="523"/>
      <c r="K47" s="583"/>
      <c r="L47" s="499"/>
    </row>
    <row r="48" spans="1:12" customFormat="1" ht="15.6" customHeight="1" x14ac:dyDescent="0.25">
      <c r="A48" s="565"/>
      <c r="B48" s="568"/>
      <c r="C48" s="455"/>
      <c r="D48" s="582"/>
      <c r="E48" s="448"/>
      <c r="F48" s="93" t="s">
        <v>376</v>
      </c>
      <c r="G48" s="523" t="s">
        <v>392</v>
      </c>
      <c r="H48" s="523"/>
      <c r="I48" s="523"/>
      <c r="J48" s="523"/>
      <c r="K48" s="583"/>
      <c r="L48" s="499"/>
    </row>
    <row r="49" spans="1:12" customFormat="1" ht="15.6" customHeight="1" x14ac:dyDescent="0.25">
      <c r="A49" s="565"/>
      <c r="B49" s="568"/>
      <c r="C49" s="455"/>
      <c r="D49" s="582"/>
      <c r="E49" s="448"/>
      <c r="F49" s="93" t="s">
        <v>702</v>
      </c>
      <c r="G49" s="523" t="s">
        <v>709</v>
      </c>
      <c r="H49" s="523"/>
      <c r="I49" s="523"/>
      <c r="J49" s="523"/>
      <c r="K49" s="583"/>
      <c r="L49" s="499"/>
    </row>
    <row r="50" spans="1:12" customFormat="1" ht="15.6" customHeight="1" x14ac:dyDescent="0.25">
      <c r="A50" s="565"/>
      <c r="B50" s="568"/>
      <c r="C50" s="455"/>
      <c r="D50" s="582"/>
      <c r="E50" s="448"/>
      <c r="F50" s="93" t="s">
        <v>381</v>
      </c>
      <c r="G50" s="523" t="s">
        <v>382</v>
      </c>
      <c r="H50" s="523"/>
      <c r="I50" s="523"/>
      <c r="J50" s="523"/>
      <c r="K50" s="583"/>
      <c r="L50" s="500"/>
    </row>
    <row r="51" spans="1:12" customFormat="1" ht="15.6" customHeight="1" x14ac:dyDescent="0.25">
      <c r="A51" s="565"/>
      <c r="B51" s="568"/>
      <c r="C51" s="455"/>
      <c r="D51" s="582"/>
      <c r="E51" s="448"/>
      <c r="F51" s="94" t="s">
        <v>358</v>
      </c>
      <c r="G51" s="523" t="s">
        <v>900</v>
      </c>
      <c r="H51" s="523"/>
      <c r="I51" s="523"/>
      <c r="J51" s="523"/>
      <c r="K51" s="584">
        <v>5</v>
      </c>
      <c r="L51" s="443">
        <v>9318</v>
      </c>
    </row>
    <row r="52" spans="1:12" customFormat="1" ht="15.6" customHeight="1" x14ac:dyDescent="0.25">
      <c r="A52" s="565"/>
      <c r="B52" s="568"/>
      <c r="C52" s="455"/>
      <c r="D52" s="582"/>
      <c r="E52" s="448"/>
      <c r="F52" s="93" t="s">
        <v>383</v>
      </c>
      <c r="G52" s="523" t="s">
        <v>384</v>
      </c>
      <c r="H52" s="523"/>
      <c r="I52" s="523"/>
      <c r="J52" s="523"/>
      <c r="K52" s="585"/>
      <c r="L52" s="444" t="e">
        <f>#REF!-#REF!*10%</f>
        <v>#REF!</v>
      </c>
    </row>
    <row r="53" spans="1:12" customFormat="1" ht="15.6" customHeight="1" x14ac:dyDescent="0.25">
      <c r="A53" s="565"/>
      <c r="B53" s="568"/>
      <c r="C53" s="455"/>
      <c r="D53" s="582"/>
      <c r="E53" s="448"/>
      <c r="F53" s="93" t="s">
        <v>385</v>
      </c>
      <c r="G53" s="523" t="s">
        <v>398</v>
      </c>
      <c r="H53" s="523"/>
      <c r="I53" s="523"/>
      <c r="J53" s="523"/>
      <c r="K53" s="585"/>
      <c r="L53" s="444" t="e">
        <f>#REF!-#REF!*10%</f>
        <v>#REF!</v>
      </c>
    </row>
    <row r="54" spans="1:12" customFormat="1" ht="15.6" customHeight="1" x14ac:dyDescent="0.25">
      <c r="A54" s="565"/>
      <c r="B54" s="568"/>
      <c r="C54" s="455"/>
      <c r="D54" s="582"/>
      <c r="E54" s="448"/>
      <c r="F54" s="93" t="s">
        <v>389</v>
      </c>
      <c r="G54" s="523" t="s">
        <v>390</v>
      </c>
      <c r="H54" s="523"/>
      <c r="I54" s="523"/>
      <c r="J54" s="523"/>
      <c r="K54" s="585"/>
      <c r="L54" s="444" t="e">
        <f>#REF!-#REF!*10%</f>
        <v>#REF!</v>
      </c>
    </row>
    <row r="55" spans="1:12" customFormat="1" ht="15.6" customHeight="1" x14ac:dyDescent="0.25">
      <c r="A55" s="565"/>
      <c r="B55" s="568"/>
      <c r="C55" s="455"/>
      <c r="D55" s="582"/>
      <c r="E55" s="448"/>
      <c r="F55" s="93" t="s">
        <v>704</v>
      </c>
      <c r="G55" s="523" t="s">
        <v>705</v>
      </c>
      <c r="H55" s="523"/>
      <c r="I55" s="523"/>
      <c r="J55" s="523"/>
      <c r="K55" s="585"/>
      <c r="L55" s="444" t="e">
        <f>#REF!-#REF!*10%</f>
        <v>#REF!</v>
      </c>
    </row>
    <row r="56" spans="1:12" customFormat="1" ht="15.6" customHeight="1" x14ac:dyDescent="0.25">
      <c r="A56" s="565"/>
      <c r="B56" s="568"/>
      <c r="C56" s="455"/>
      <c r="D56" s="582"/>
      <c r="E56" s="448"/>
      <c r="F56" s="93" t="s">
        <v>706</v>
      </c>
      <c r="G56" s="523" t="s">
        <v>390</v>
      </c>
      <c r="H56" s="523"/>
      <c r="I56" s="523"/>
      <c r="J56" s="523"/>
      <c r="K56" s="585"/>
      <c r="L56" s="444" t="e">
        <f>#REF!-#REF!*10%</f>
        <v>#REF!</v>
      </c>
    </row>
    <row r="57" spans="1:12" customFormat="1" ht="15.6" customHeight="1" x14ac:dyDescent="0.25">
      <c r="A57" s="565"/>
      <c r="B57" s="568"/>
      <c r="C57" s="455"/>
      <c r="D57" s="582"/>
      <c r="E57" s="448"/>
      <c r="F57" s="93" t="s">
        <v>1271</v>
      </c>
      <c r="G57" s="523" t="s">
        <v>390</v>
      </c>
      <c r="H57" s="523"/>
      <c r="I57" s="523"/>
      <c r="J57" s="523"/>
      <c r="K57" s="585"/>
      <c r="L57" s="444" t="e">
        <f>#REF!-#REF!*10%</f>
        <v>#REF!</v>
      </c>
    </row>
    <row r="58" spans="1:12" customFormat="1" ht="15.6" customHeight="1" x14ac:dyDescent="0.25">
      <c r="A58" s="565"/>
      <c r="B58" s="568"/>
      <c r="C58" s="455"/>
      <c r="D58" s="582"/>
      <c r="E58" s="448"/>
      <c r="F58" s="93" t="s">
        <v>707</v>
      </c>
      <c r="G58" s="523" t="s">
        <v>1270</v>
      </c>
      <c r="H58" s="523"/>
      <c r="I58" s="523"/>
      <c r="J58" s="523"/>
      <c r="K58" s="585"/>
      <c r="L58" s="444" t="e">
        <f>#REF!-#REF!*10%</f>
        <v>#REF!</v>
      </c>
    </row>
    <row r="59" spans="1:12" customFormat="1" ht="15.6" customHeight="1" x14ac:dyDescent="0.25">
      <c r="A59" s="565"/>
      <c r="B59" s="568"/>
      <c r="C59" s="455"/>
      <c r="D59" s="582"/>
      <c r="E59" s="448"/>
      <c r="F59" s="93" t="s">
        <v>708</v>
      </c>
      <c r="G59" s="523" t="s">
        <v>390</v>
      </c>
      <c r="H59" s="523"/>
      <c r="I59" s="523"/>
      <c r="J59" s="523"/>
      <c r="K59" s="585"/>
      <c r="L59" s="444" t="e">
        <f>#REF!-#REF!*10%</f>
        <v>#REF!</v>
      </c>
    </row>
    <row r="60" spans="1:12" customFormat="1" ht="15.6" customHeight="1" x14ac:dyDescent="0.25">
      <c r="A60" s="565"/>
      <c r="B60" s="568"/>
      <c r="C60" s="455"/>
      <c r="D60" s="582"/>
      <c r="E60" s="448"/>
      <c r="F60" s="93" t="s">
        <v>377</v>
      </c>
      <c r="G60" s="523" t="s">
        <v>387</v>
      </c>
      <c r="H60" s="523"/>
      <c r="I60" s="523"/>
      <c r="J60" s="523"/>
      <c r="K60" s="585"/>
      <c r="L60" s="444" t="e">
        <f>#REF!-#REF!*10%</f>
        <v>#REF!</v>
      </c>
    </row>
    <row r="61" spans="1:12" customFormat="1" ht="15.6" customHeight="1" x14ac:dyDescent="0.25">
      <c r="A61" s="565"/>
      <c r="B61" s="568"/>
      <c r="C61" s="455"/>
      <c r="D61" s="582"/>
      <c r="E61" s="448"/>
      <c r="F61" s="93" t="s">
        <v>388</v>
      </c>
      <c r="G61" s="523" t="s">
        <v>393</v>
      </c>
      <c r="H61" s="523"/>
      <c r="I61" s="523"/>
      <c r="J61" s="523"/>
      <c r="K61" s="585"/>
      <c r="L61" s="444" t="e">
        <f>#REF!-#REF!*10%</f>
        <v>#REF!</v>
      </c>
    </row>
    <row r="62" spans="1:12" customFormat="1" ht="15.6" customHeight="1" x14ac:dyDescent="0.25">
      <c r="A62" s="565"/>
      <c r="B62" s="568"/>
      <c r="C62" s="455"/>
      <c r="D62" s="582"/>
      <c r="E62" s="448"/>
      <c r="F62" s="93" t="s">
        <v>562</v>
      </c>
      <c r="G62" s="523" t="s">
        <v>1024</v>
      </c>
      <c r="H62" s="523"/>
      <c r="I62" s="523"/>
      <c r="J62" s="523"/>
      <c r="K62" s="585"/>
      <c r="L62" s="444" t="e">
        <f>#REF!-#REF!*10%</f>
        <v>#REF!</v>
      </c>
    </row>
    <row r="63" spans="1:12" customFormat="1" ht="15.6" customHeight="1" x14ac:dyDescent="0.25">
      <c r="A63" s="565"/>
      <c r="B63" s="568"/>
      <c r="C63" s="455"/>
      <c r="D63" s="582"/>
      <c r="E63" s="448"/>
      <c r="F63" s="93" t="s">
        <v>570</v>
      </c>
      <c r="G63" s="523" t="s">
        <v>613</v>
      </c>
      <c r="H63" s="523"/>
      <c r="I63" s="523"/>
      <c r="J63" s="523"/>
      <c r="K63" s="585"/>
      <c r="L63" s="444" t="e">
        <f>#REF!-#REF!*10%</f>
        <v>#REF!</v>
      </c>
    </row>
    <row r="64" spans="1:12" customFormat="1" ht="15.6" customHeight="1" x14ac:dyDescent="0.25">
      <c r="A64" s="565"/>
      <c r="B64" s="568"/>
      <c r="C64" s="455"/>
      <c r="D64" s="582"/>
      <c r="E64" s="448"/>
      <c r="F64" s="111" t="s">
        <v>84</v>
      </c>
      <c r="G64" s="525">
        <v>1.6</v>
      </c>
      <c r="H64" s="525"/>
      <c r="I64" s="525"/>
      <c r="J64" s="525"/>
      <c r="K64" s="585"/>
      <c r="L64" s="444" t="e">
        <f>#REF!-#REF!*10%</f>
        <v>#REF!</v>
      </c>
    </row>
    <row r="65" spans="1:12" customFormat="1" ht="15.6" customHeight="1" x14ac:dyDescent="0.25">
      <c r="A65" s="565"/>
      <c r="B65" s="569"/>
      <c r="C65" s="455"/>
      <c r="D65" s="582"/>
      <c r="E65" s="448"/>
      <c r="F65" s="136" t="s">
        <v>1016</v>
      </c>
      <c r="G65" s="454">
        <v>5</v>
      </c>
      <c r="H65" s="454"/>
      <c r="I65" s="454"/>
      <c r="J65" s="454"/>
      <c r="K65" s="585"/>
      <c r="L65" s="444" t="e">
        <f>#REF!-#REF!*10%</f>
        <v>#REF!</v>
      </c>
    </row>
    <row r="66" spans="1:12" customFormat="1" ht="15.6" customHeight="1" x14ac:dyDescent="0.25">
      <c r="A66" s="564">
        <v>3</v>
      </c>
      <c r="B66" s="567"/>
      <c r="C66" s="455" t="s">
        <v>515</v>
      </c>
      <c r="D66" s="582"/>
      <c r="E66" s="448"/>
      <c r="F66" s="110" t="s">
        <v>81</v>
      </c>
      <c r="G66" s="522" t="s">
        <v>10</v>
      </c>
      <c r="H66" s="522"/>
      <c r="I66" s="522"/>
      <c r="J66" s="522"/>
      <c r="K66" s="539">
        <v>3</v>
      </c>
      <c r="L66" s="498">
        <v>8910</v>
      </c>
    </row>
    <row r="67" spans="1:12" customFormat="1" ht="15.6" customHeight="1" x14ac:dyDescent="0.25">
      <c r="A67" s="565"/>
      <c r="B67" s="568"/>
      <c r="C67" s="455"/>
      <c r="D67" s="582"/>
      <c r="E67" s="448"/>
      <c r="F67" s="110" t="s">
        <v>80</v>
      </c>
      <c r="G67" s="469">
        <v>60</v>
      </c>
      <c r="H67" s="469"/>
      <c r="I67" s="469"/>
      <c r="J67" s="469"/>
      <c r="K67" s="583"/>
      <c r="L67" s="499"/>
    </row>
    <row r="68" spans="1:12" customFormat="1" ht="15.6" customHeight="1" x14ac:dyDescent="0.25">
      <c r="A68" s="565"/>
      <c r="B68" s="568"/>
      <c r="C68" s="455"/>
      <c r="D68" s="582"/>
      <c r="E68" s="448"/>
      <c r="F68" s="110" t="s">
        <v>8</v>
      </c>
      <c r="G68" s="240">
        <v>3000</v>
      </c>
      <c r="H68" s="241">
        <v>4000</v>
      </c>
      <c r="I68" s="312">
        <v>5000</v>
      </c>
      <c r="J68" s="242">
        <v>6000</v>
      </c>
      <c r="K68" s="583"/>
      <c r="L68" s="499"/>
    </row>
    <row r="69" spans="1:12" customFormat="1" ht="15.6" customHeight="1" x14ac:dyDescent="0.25">
      <c r="A69" s="565"/>
      <c r="B69" s="568"/>
      <c r="C69" s="455"/>
      <c r="D69" s="582"/>
      <c r="E69" s="448"/>
      <c r="F69" s="110" t="s">
        <v>817</v>
      </c>
      <c r="G69" s="243">
        <f>G67*114</f>
        <v>6840</v>
      </c>
      <c r="H69" s="244">
        <f>G67*128</f>
        <v>7680</v>
      </c>
      <c r="I69" s="313">
        <f>G67*143</f>
        <v>8580</v>
      </c>
      <c r="J69" s="245">
        <f>G67*148</f>
        <v>8880</v>
      </c>
      <c r="K69" s="583"/>
      <c r="L69" s="499"/>
    </row>
    <row r="70" spans="1:12" customFormat="1" ht="15.6" customHeight="1" x14ac:dyDescent="0.25">
      <c r="A70" s="565"/>
      <c r="B70" s="568"/>
      <c r="C70" s="455"/>
      <c r="D70" s="582"/>
      <c r="E70" s="448"/>
      <c r="F70" s="110" t="s">
        <v>1269</v>
      </c>
      <c r="G70" s="451">
        <v>0.98</v>
      </c>
      <c r="H70" s="451"/>
      <c r="I70" s="451"/>
      <c r="J70" s="451"/>
      <c r="K70" s="583"/>
      <c r="L70" s="499"/>
    </row>
    <row r="71" spans="1:12" customFormat="1" ht="15.6" customHeight="1" x14ac:dyDescent="0.25">
      <c r="A71" s="565"/>
      <c r="B71" s="568"/>
      <c r="C71" s="455"/>
      <c r="D71" s="582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499"/>
    </row>
    <row r="72" spans="1:12" customFormat="1" ht="15.6" customHeight="1" x14ac:dyDescent="0.25">
      <c r="A72" s="565"/>
      <c r="B72" s="568"/>
      <c r="C72" s="455"/>
      <c r="D72" s="582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499"/>
    </row>
    <row r="73" spans="1:12" customFormat="1" ht="15.6" customHeight="1" x14ac:dyDescent="0.25">
      <c r="A73" s="565"/>
      <c r="B73" s="568"/>
      <c r="C73" s="455"/>
      <c r="D73" s="582"/>
      <c r="E73" s="448"/>
      <c r="F73" s="110" t="s">
        <v>83</v>
      </c>
      <c r="G73" s="524">
        <v>66</v>
      </c>
      <c r="H73" s="524"/>
      <c r="I73" s="524"/>
      <c r="J73" s="524"/>
      <c r="K73" s="583"/>
      <c r="L73" s="499"/>
    </row>
    <row r="74" spans="1:12" customFormat="1" ht="15.6" customHeight="1" x14ac:dyDescent="0.25">
      <c r="A74" s="565"/>
      <c r="B74" s="568"/>
      <c r="C74" s="455"/>
      <c r="D74" s="582"/>
      <c r="E74" s="448"/>
      <c r="F74" s="110" t="s">
        <v>396</v>
      </c>
      <c r="G74" s="524" t="s">
        <v>397</v>
      </c>
      <c r="H74" s="524"/>
      <c r="I74" s="524"/>
      <c r="J74" s="524"/>
      <c r="K74" s="583"/>
      <c r="L74" s="499"/>
    </row>
    <row r="75" spans="1:12" customFormat="1" ht="15.6" customHeight="1" x14ac:dyDescent="0.25">
      <c r="A75" s="565"/>
      <c r="B75" s="568"/>
      <c r="C75" s="455"/>
      <c r="D75" s="582"/>
      <c r="E75" s="448"/>
      <c r="F75" s="110" t="s">
        <v>3</v>
      </c>
      <c r="G75" s="522" t="s">
        <v>12</v>
      </c>
      <c r="H75" s="522"/>
      <c r="I75" s="522"/>
      <c r="J75" s="522"/>
      <c r="K75" s="583"/>
      <c r="L75" s="499"/>
    </row>
    <row r="76" spans="1:12" customFormat="1" ht="15.6" customHeight="1" x14ac:dyDescent="0.25">
      <c r="A76" s="565"/>
      <c r="B76" s="568"/>
      <c r="C76" s="455"/>
      <c r="D76" s="582"/>
      <c r="E76" s="448"/>
      <c r="F76" s="93" t="s">
        <v>379</v>
      </c>
      <c r="G76" s="523" t="s">
        <v>380</v>
      </c>
      <c r="H76" s="523"/>
      <c r="I76" s="523"/>
      <c r="J76" s="523"/>
      <c r="K76" s="583"/>
      <c r="L76" s="499"/>
    </row>
    <row r="77" spans="1:12" customFormat="1" ht="15.6" customHeight="1" x14ac:dyDescent="0.25">
      <c r="A77" s="565"/>
      <c r="B77" s="568"/>
      <c r="C77" s="455"/>
      <c r="D77" s="582"/>
      <c r="E77" s="448"/>
      <c r="F77" s="93" t="s">
        <v>701</v>
      </c>
      <c r="G77" s="523">
        <v>100000</v>
      </c>
      <c r="H77" s="523"/>
      <c r="I77" s="523"/>
      <c r="J77" s="523"/>
      <c r="K77" s="583"/>
      <c r="L77" s="499"/>
    </row>
    <row r="78" spans="1:12" customFormat="1" ht="15.6" customHeight="1" x14ac:dyDescent="0.25">
      <c r="A78" s="565"/>
      <c r="B78" s="568"/>
      <c r="C78" s="455"/>
      <c r="D78" s="582"/>
      <c r="E78" s="448"/>
      <c r="F78" s="93" t="s">
        <v>257</v>
      </c>
      <c r="G78" s="523" t="s">
        <v>391</v>
      </c>
      <c r="H78" s="523"/>
      <c r="I78" s="523"/>
      <c r="J78" s="523"/>
      <c r="K78" s="583"/>
      <c r="L78" s="499"/>
    </row>
    <row r="79" spans="1:12" customFormat="1" ht="15.6" customHeight="1" x14ac:dyDescent="0.25">
      <c r="A79" s="565"/>
      <c r="B79" s="568"/>
      <c r="C79" s="455"/>
      <c r="D79" s="582"/>
      <c r="E79" s="448"/>
      <c r="F79" s="93" t="s">
        <v>376</v>
      </c>
      <c r="G79" s="523" t="s">
        <v>392</v>
      </c>
      <c r="H79" s="523"/>
      <c r="I79" s="523"/>
      <c r="J79" s="523"/>
      <c r="K79" s="583"/>
      <c r="L79" s="499"/>
    </row>
    <row r="80" spans="1:12" customFormat="1" ht="15.6" customHeight="1" x14ac:dyDescent="0.25">
      <c r="A80" s="565"/>
      <c r="B80" s="568"/>
      <c r="C80" s="455"/>
      <c r="D80" s="582"/>
      <c r="E80" s="448"/>
      <c r="F80" s="93" t="s">
        <v>702</v>
      </c>
      <c r="G80" s="523" t="s">
        <v>709</v>
      </c>
      <c r="H80" s="523"/>
      <c r="I80" s="523"/>
      <c r="J80" s="523"/>
      <c r="K80" s="583"/>
      <c r="L80" s="499"/>
    </row>
    <row r="81" spans="1:12" customFormat="1" ht="15.6" customHeight="1" x14ac:dyDescent="0.25">
      <c r="A81" s="565"/>
      <c r="B81" s="568"/>
      <c r="C81" s="455"/>
      <c r="D81" s="582"/>
      <c r="E81" s="448"/>
      <c r="F81" s="93" t="s">
        <v>381</v>
      </c>
      <c r="G81" s="523" t="s">
        <v>382</v>
      </c>
      <c r="H81" s="523"/>
      <c r="I81" s="523"/>
      <c r="J81" s="523"/>
      <c r="K81" s="583"/>
      <c r="L81" s="500"/>
    </row>
    <row r="82" spans="1:12" customFormat="1" ht="15.6" customHeight="1" x14ac:dyDescent="0.25">
      <c r="A82" s="565"/>
      <c r="B82" s="568"/>
      <c r="C82" s="455"/>
      <c r="D82" s="582"/>
      <c r="E82" s="448"/>
      <c r="F82" s="94" t="s">
        <v>358</v>
      </c>
      <c r="G82" s="523" t="s">
        <v>900</v>
      </c>
      <c r="H82" s="523"/>
      <c r="I82" s="523"/>
      <c r="J82" s="523"/>
      <c r="K82" s="584">
        <v>5</v>
      </c>
      <c r="L82" s="443">
        <v>9534</v>
      </c>
    </row>
    <row r="83" spans="1:12" customFormat="1" ht="15.6" customHeight="1" x14ac:dyDescent="0.25">
      <c r="A83" s="565"/>
      <c r="B83" s="568"/>
      <c r="C83" s="455"/>
      <c r="D83" s="582"/>
      <c r="E83" s="448"/>
      <c r="F83" s="93" t="s">
        <v>383</v>
      </c>
      <c r="G83" s="523" t="s">
        <v>384</v>
      </c>
      <c r="H83" s="523"/>
      <c r="I83" s="523"/>
      <c r="J83" s="523"/>
      <c r="K83" s="585"/>
      <c r="L83" s="444" t="e">
        <f>#REF!-#REF!*10%</f>
        <v>#REF!</v>
      </c>
    </row>
    <row r="84" spans="1:12" customFormat="1" ht="15.6" customHeight="1" x14ac:dyDescent="0.25">
      <c r="A84" s="565"/>
      <c r="B84" s="568"/>
      <c r="C84" s="455"/>
      <c r="D84" s="582"/>
      <c r="E84" s="448"/>
      <c r="F84" s="93" t="s">
        <v>385</v>
      </c>
      <c r="G84" s="523" t="s">
        <v>398</v>
      </c>
      <c r="H84" s="523"/>
      <c r="I84" s="523"/>
      <c r="J84" s="523"/>
      <c r="K84" s="585"/>
      <c r="L84" s="444" t="e">
        <f>#REF!-#REF!*10%</f>
        <v>#REF!</v>
      </c>
    </row>
    <row r="85" spans="1:12" customFormat="1" ht="15.6" customHeight="1" x14ac:dyDescent="0.25">
      <c r="A85" s="565"/>
      <c r="B85" s="568"/>
      <c r="C85" s="455"/>
      <c r="D85" s="582"/>
      <c r="E85" s="448"/>
      <c r="F85" s="93" t="s">
        <v>389</v>
      </c>
      <c r="G85" s="523" t="s">
        <v>390</v>
      </c>
      <c r="H85" s="523"/>
      <c r="I85" s="523"/>
      <c r="J85" s="523"/>
      <c r="K85" s="585"/>
      <c r="L85" s="444" t="e">
        <f>#REF!-#REF!*10%</f>
        <v>#REF!</v>
      </c>
    </row>
    <row r="86" spans="1:12" customFormat="1" ht="15.6" customHeight="1" x14ac:dyDescent="0.25">
      <c r="A86" s="565"/>
      <c r="B86" s="568"/>
      <c r="C86" s="455"/>
      <c r="D86" s="582"/>
      <c r="E86" s="448"/>
      <c r="F86" s="93" t="s">
        <v>704</v>
      </c>
      <c r="G86" s="523" t="s">
        <v>705</v>
      </c>
      <c r="H86" s="523"/>
      <c r="I86" s="523"/>
      <c r="J86" s="523"/>
      <c r="K86" s="585"/>
      <c r="L86" s="444" t="e">
        <f>#REF!-#REF!*10%</f>
        <v>#REF!</v>
      </c>
    </row>
    <row r="87" spans="1:12" customFormat="1" ht="15.6" customHeight="1" x14ac:dyDescent="0.25">
      <c r="A87" s="565"/>
      <c r="B87" s="568"/>
      <c r="C87" s="455"/>
      <c r="D87" s="582"/>
      <c r="E87" s="448"/>
      <c r="F87" s="93" t="s">
        <v>706</v>
      </c>
      <c r="G87" s="523" t="s">
        <v>390</v>
      </c>
      <c r="H87" s="523"/>
      <c r="I87" s="523"/>
      <c r="J87" s="523"/>
      <c r="K87" s="585"/>
      <c r="L87" s="444" t="e">
        <f>#REF!-#REF!*10%</f>
        <v>#REF!</v>
      </c>
    </row>
    <row r="88" spans="1:12" customFormat="1" ht="15.6" customHeight="1" x14ac:dyDescent="0.25">
      <c r="A88" s="565"/>
      <c r="B88" s="568"/>
      <c r="C88" s="455"/>
      <c r="D88" s="582"/>
      <c r="E88" s="448"/>
      <c r="F88" s="93" t="s">
        <v>1271</v>
      </c>
      <c r="G88" s="523" t="s">
        <v>390</v>
      </c>
      <c r="H88" s="523"/>
      <c r="I88" s="523"/>
      <c r="J88" s="523"/>
      <c r="K88" s="585"/>
      <c r="L88" s="444" t="e">
        <f>#REF!-#REF!*10%</f>
        <v>#REF!</v>
      </c>
    </row>
    <row r="89" spans="1:12" customFormat="1" ht="15.6" customHeight="1" x14ac:dyDescent="0.25">
      <c r="A89" s="565"/>
      <c r="B89" s="568"/>
      <c r="C89" s="455"/>
      <c r="D89" s="582"/>
      <c r="E89" s="448"/>
      <c r="F89" s="93" t="s">
        <v>707</v>
      </c>
      <c r="G89" s="523" t="s">
        <v>1270</v>
      </c>
      <c r="H89" s="523"/>
      <c r="I89" s="523"/>
      <c r="J89" s="523"/>
      <c r="K89" s="585"/>
      <c r="L89" s="444" t="e">
        <f>#REF!-#REF!*10%</f>
        <v>#REF!</v>
      </c>
    </row>
    <row r="90" spans="1:12" customFormat="1" ht="15.6" customHeight="1" x14ac:dyDescent="0.25">
      <c r="A90" s="565"/>
      <c r="B90" s="568"/>
      <c r="C90" s="455"/>
      <c r="D90" s="582"/>
      <c r="E90" s="448"/>
      <c r="F90" s="93" t="s">
        <v>708</v>
      </c>
      <c r="G90" s="523" t="s">
        <v>390</v>
      </c>
      <c r="H90" s="523"/>
      <c r="I90" s="523"/>
      <c r="J90" s="523"/>
      <c r="K90" s="585"/>
      <c r="L90" s="444" t="e">
        <f>#REF!-#REF!*10%</f>
        <v>#REF!</v>
      </c>
    </row>
    <row r="91" spans="1:12" customFormat="1" ht="15.6" customHeight="1" x14ac:dyDescent="0.25">
      <c r="A91" s="565"/>
      <c r="B91" s="568"/>
      <c r="C91" s="455"/>
      <c r="D91" s="582"/>
      <c r="E91" s="448"/>
      <c r="F91" s="93" t="s">
        <v>377</v>
      </c>
      <c r="G91" s="523" t="s">
        <v>387</v>
      </c>
      <c r="H91" s="523"/>
      <c r="I91" s="523"/>
      <c r="J91" s="523"/>
      <c r="K91" s="585"/>
      <c r="L91" s="444" t="e">
        <f>#REF!-#REF!*10%</f>
        <v>#REF!</v>
      </c>
    </row>
    <row r="92" spans="1:12" customFormat="1" ht="15.6" customHeight="1" x14ac:dyDescent="0.25">
      <c r="A92" s="565"/>
      <c r="B92" s="568"/>
      <c r="C92" s="455"/>
      <c r="D92" s="582"/>
      <c r="E92" s="448"/>
      <c r="F92" s="93" t="s">
        <v>388</v>
      </c>
      <c r="G92" s="523" t="s">
        <v>393</v>
      </c>
      <c r="H92" s="523"/>
      <c r="I92" s="523"/>
      <c r="J92" s="523"/>
      <c r="K92" s="585"/>
      <c r="L92" s="444" t="e">
        <f>#REF!-#REF!*10%</f>
        <v>#REF!</v>
      </c>
    </row>
    <row r="93" spans="1:12" customFormat="1" ht="15.6" customHeight="1" x14ac:dyDescent="0.25">
      <c r="A93" s="565"/>
      <c r="B93" s="568"/>
      <c r="C93" s="455"/>
      <c r="D93" s="582"/>
      <c r="E93" s="448"/>
      <c r="F93" s="93" t="s">
        <v>562</v>
      </c>
      <c r="G93" s="523" t="s">
        <v>1024</v>
      </c>
      <c r="H93" s="523"/>
      <c r="I93" s="523"/>
      <c r="J93" s="523"/>
      <c r="K93" s="585"/>
      <c r="L93" s="444" t="e">
        <f>#REF!-#REF!*10%</f>
        <v>#REF!</v>
      </c>
    </row>
    <row r="94" spans="1:12" customFormat="1" ht="15.6" customHeight="1" x14ac:dyDescent="0.25">
      <c r="A94" s="565"/>
      <c r="B94" s="568"/>
      <c r="C94" s="455"/>
      <c r="D94" s="582"/>
      <c r="E94" s="448"/>
      <c r="F94" s="93" t="s">
        <v>570</v>
      </c>
      <c r="G94" s="523" t="s">
        <v>613</v>
      </c>
      <c r="H94" s="523"/>
      <c r="I94" s="523"/>
      <c r="J94" s="523"/>
      <c r="K94" s="585"/>
      <c r="L94" s="444" t="e">
        <f>#REF!-#REF!*10%</f>
        <v>#REF!</v>
      </c>
    </row>
    <row r="95" spans="1:12" customFormat="1" ht="15.6" customHeight="1" x14ac:dyDescent="0.25">
      <c r="A95" s="565"/>
      <c r="B95" s="568"/>
      <c r="C95" s="455"/>
      <c r="D95" s="582"/>
      <c r="E95" s="448"/>
      <c r="F95" s="111" t="s">
        <v>84</v>
      </c>
      <c r="G95" s="525">
        <v>1.8</v>
      </c>
      <c r="H95" s="525"/>
      <c r="I95" s="525"/>
      <c r="J95" s="525"/>
      <c r="K95" s="585"/>
      <c r="L95" s="444" t="e">
        <f>#REF!-#REF!*10%</f>
        <v>#REF!</v>
      </c>
    </row>
    <row r="96" spans="1:12" customFormat="1" ht="15.6" customHeight="1" x14ac:dyDescent="0.25">
      <c r="A96" s="565"/>
      <c r="B96" s="569"/>
      <c r="C96" s="455"/>
      <c r="D96" s="582"/>
      <c r="E96" s="448"/>
      <c r="F96" s="136" t="s">
        <v>1016</v>
      </c>
      <c r="G96" s="454">
        <v>5</v>
      </c>
      <c r="H96" s="454"/>
      <c r="I96" s="454"/>
      <c r="J96" s="454"/>
      <c r="K96" s="585"/>
      <c r="L96" s="444" t="e">
        <f>#REF!-#REF!*10%</f>
        <v>#REF!</v>
      </c>
    </row>
    <row r="97" spans="1:12" customFormat="1" ht="15.6" customHeight="1" x14ac:dyDescent="0.25">
      <c r="A97" s="564">
        <v>4</v>
      </c>
      <c r="B97" s="567"/>
      <c r="C97" s="455" t="s">
        <v>516</v>
      </c>
      <c r="D97" s="582"/>
      <c r="E97" s="448"/>
      <c r="F97" s="110" t="s">
        <v>81</v>
      </c>
      <c r="G97" s="522" t="s">
        <v>10</v>
      </c>
      <c r="H97" s="522"/>
      <c r="I97" s="522"/>
      <c r="J97" s="522"/>
      <c r="K97" s="539">
        <v>3</v>
      </c>
      <c r="L97" s="498">
        <v>11948</v>
      </c>
    </row>
    <row r="98" spans="1:12" customFormat="1" ht="15.6" customHeight="1" x14ac:dyDescent="0.25">
      <c r="A98" s="565"/>
      <c r="B98" s="568"/>
      <c r="C98" s="455"/>
      <c r="D98" s="582"/>
      <c r="E98" s="448"/>
      <c r="F98" s="110" t="s">
        <v>80</v>
      </c>
      <c r="G98" s="469">
        <v>70</v>
      </c>
      <c r="H98" s="469"/>
      <c r="I98" s="469"/>
      <c r="J98" s="469"/>
      <c r="K98" s="583"/>
      <c r="L98" s="499"/>
    </row>
    <row r="99" spans="1:12" customFormat="1" ht="15.6" customHeight="1" x14ac:dyDescent="0.25">
      <c r="A99" s="565"/>
      <c r="B99" s="568"/>
      <c r="C99" s="455"/>
      <c r="D99" s="582"/>
      <c r="E99" s="448"/>
      <c r="F99" s="110" t="s">
        <v>8</v>
      </c>
      <c r="G99" s="240">
        <v>3000</v>
      </c>
      <c r="H99" s="241">
        <v>4000</v>
      </c>
      <c r="I99" s="312">
        <v>5000</v>
      </c>
      <c r="J99" s="242">
        <v>6000</v>
      </c>
      <c r="K99" s="583"/>
      <c r="L99" s="499"/>
    </row>
    <row r="100" spans="1:12" customFormat="1" ht="15.6" customHeight="1" x14ac:dyDescent="0.25">
      <c r="A100" s="565"/>
      <c r="B100" s="568"/>
      <c r="C100" s="455"/>
      <c r="D100" s="582"/>
      <c r="E100" s="448"/>
      <c r="F100" s="110" t="s">
        <v>817</v>
      </c>
      <c r="G100" s="243">
        <f>G98*114</f>
        <v>7980</v>
      </c>
      <c r="H100" s="244">
        <f>G98*128</f>
        <v>8960</v>
      </c>
      <c r="I100" s="313">
        <f>G98*143</f>
        <v>10010</v>
      </c>
      <c r="J100" s="245">
        <f>G98*148</f>
        <v>10360</v>
      </c>
      <c r="K100" s="583"/>
      <c r="L100" s="499"/>
    </row>
    <row r="101" spans="1:12" customFormat="1" ht="15.6" customHeight="1" x14ac:dyDescent="0.25">
      <c r="A101" s="565"/>
      <c r="B101" s="568"/>
      <c r="C101" s="455"/>
      <c r="D101" s="582"/>
      <c r="E101" s="448"/>
      <c r="F101" s="110" t="s">
        <v>1269</v>
      </c>
      <c r="G101" s="451">
        <v>0.98</v>
      </c>
      <c r="H101" s="451"/>
      <c r="I101" s="451"/>
      <c r="J101" s="451"/>
      <c r="K101" s="583"/>
      <c r="L101" s="499"/>
    </row>
    <row r="102" spans="1:12" customFormat="1" ht="15.6" customHeight="1" x14ac:dyDescent="0.25">
      <c r="A102" s="565"/>
      <c r="B102" s="568"/>
      <c r="C102" s="455"/>
      <c r="D102" s="582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499"/>
    </row>
    <row r="103" spans="1:12" customFormat="1" ht="15.6" customHeight="1" x14ac:dyDescent="0.25">
      <c r="A103" s="565"/>
      <c r="B103" s="568"/>
      <c r="C103" s="455"/>
      <c r="D103" s="582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499"/>
    </row>
    <row r="104" spans="1:12" customFormat="1" ht="15.6" customHeight="1" x14ac:dyDescent="0.25">
      <c r="A104" s="565"/>
      <c r="B104" s="568"/>
      <c r="C104" s="455"/>
      <c r="D104" s="582"/>
      <c r="E104" s="448"/>
      <c r="F104" s="110" t="s">
        <v>83</v>
      </c>
      <c r="G104" s="524">
        <v>66</v>
      </c>
      <c r="H104" s="524"/>
      <c r="I104" s="524"/>
      <c r="J104" s="524"/>
      <c r="K104" s="583"/>
      <c r="L104" s="499"/>
    </row>
    <row r="105" spans="1:12" customFormat="1" ht="15.6" customHeight="1" x14ac:dyDescent="0.25">
      <c r="A105" s="565"/>
      <c r="B105" s="568"/>
      <c r="C105" s="455"/>
      <c r="D105" s="582"/>
      <c r="E105" s="448"/>
      <c r="F105" s="110" t="s">
        <v>396</v>
      </c>
      <c r="G105" s="524" t="s">
        <v>397</v>
      </c>
      <c r="H105" s="524"/>
      <c r="I105" s="524"/>
      <c r="J105" s="524"/>
      <c r="K105" s="583"/>
      <c r="L105" s="499"/>
    </row>
    <row r="106" spans="1:12" customFormat="1" ht="15.6" customHeight="1" x14ac:dyDescent="0.25">
      <c r="A106" s="565"/>
      <c r="B106" s="568"/>
      <c r="C106" s="455"/>
      <c r="D106" s="582"/>
      <c r="E106" s="448"/>
      <c r="F106" s="110" t="s">
        <v>3</v>
      </c>
      <c r="G106" s="522" t="s">
        <v>13</v>
      </c>
      <c r="H106" s="522"/>
      <c r="I106" s="522"/>
      <c r="J106" s="522"/>
      <c r="K106" s="583"/>
      <c r="L106" s="499"/>
    </row>
    <row r="107" spans="1:12" customFormat="1" ht="15.6" customHeight="1" x14ac:dyDescent="0.25">
      <c r="A107" s="565"/>
      <c r="B107" s="568"/>
      <c r="C107" s="455"/>
      <c r="D107" s="582"/>
      <c r="E107" s="448"/>
      <c r="F107" s="93" t="s">
        <v>379</v>
      </c>
      <c r="G107" s="523" t="s">
        <v>380</v>
      </c>
      <c r="H107" s="523"/>
      <c r="I107" s="523"/>
      <c r="J107" s="523"/>
      <c r="K107" s="583"/>
      <c r="L107" s="499"/>
    </row>
    <row r="108" spans="1:12" customFormat="1" ht="15.6" customHeight="1" x14ac:dyDescent="0.25">
      <c r="A108" s="565"/>
      <c r="B108" s="568"/>
      <c r="C108" s="455"/>
      <c r="D108" s="582"/>
      <c r="E108" s="448"/>
      <c r="F108" s="93" t="s">
        <v>701</v>
      </c>
      <c r="G108" s="523">
        <v>100000</v>
      </c>
      <c r="H108" s="523"/>
      <c r="I108" s="523"/>
      <c r="J108" s="523"/>
      <c r="K108" s="583"/>
      <c r="L108" s="499"/>
    </row>
    <row r="109" spans="1:12" customFormat="1" ht="15.6" customHeight="1" x14ac:dyDescent="0.25">
      <c r="A109" s="565"/>
      <c r="B109" s="568"/>
      <c r="C109" s="455"/>
      <c r="D109" s="582"/>
      <c r="E109" s="448"/>
      <c r="F109" s="93" t="s">
        <v>257</v>
      </c>
      <c r="G109" s="523" t="s">
        <v>391</v>
      </c>
      <c r="H109" s="523"/>
      <c r="I109" s="523"/>
      <c r="J109" s="523"/>
      <c r="K109" s="583"/>
      <c r="L109" s="499"/>
    </row>
    <row r="110" spans="1:12" customFormat="1" ht="15.6" customHeight="1" x14ac:dyDescent="0.25">
      <c r="A110" s="565"/>
      <c r="B110" s="568"/>
      <c r="C110" s="455"/>
      <c r="D110" s="582"/>
      <c r="E110" s="448"/>
      <c r="F110" s="93" t="s">
        <v>376</v>
      </c>
      <c r="G110" s="523" t="s">
        <v>392</v>
      </c>
      <c r="H110" s="523"/>
      <c r="I110" s="523"/>
      <c r="J110" s="523"/>
      <c r="K110" s="583"/>
      <c r="L110" s="499"/>
    </row>
    <row r="111" spans="1:12" customFormat="1" ht="15.6" customHeight="1" x14ac:dyDescent="0.25">
      <c r="A111" s="565"/>
      <c r="B111" s="568"/>
      <c r="C111" s="455"/>
      <c r="D111" s="582"/>
      <c r="E111" s="448"/>
      <c r="F111" s="93" t="s">
        <v>702</v>
      </c>
      <c r="G111" s="523" t="s">
        <v>709</v>
      </c>
      <c r="H111" s="523"/>
      <c r="I111" s="523"/>
      <c r="J111" s="523"/>
      <c r="K111" s="583"/>
      <c r="L111" s="499"/>
    </row>
    <row r="112" spans="1:12" customFormat="1" ht="15.6" customHeight="1" x14ac:dyDescent="0.25">
      <c r="A112" s="565"/>
      <c r="B112" s="568"/>
      <c r="C112" s="455"/>
      <c r="D112" s="582"/>
      <c r="E112" s="448"/>
      <c r="F112" s="93" t="s">
        <v>381</v>
      </c>
      <c r="G112" s="523" t="s">
        <v>382</v>
      </c>
      <c r="H112" s="523"/>
      <c r="I112" s="523"/>
      <c r="J112" s="523"/>
      <c r="K112" s="583"/>
      <c r="L112" s="500"/>
    </row>
    <row r="113" spans="1:12" customFormat="1" ht="15.6" customHeight="1" x14ac:dyDescent="0.25">
      <c r="A113" s="565"/>
      <c r="B113" s="568"/>
      <c r="C113" s="455"/>
      <c r="D113" s="582"/>
      <c r="E113" s="448"/>
      <c r="F113" s="94" t="s">
        <v>358</v>
      </c>
      <c r="G113" s="523" t="s">
        <v>900</v>
      </c>
      <c r="H113" s="523"/>
      <c r="I113" s="523"/>
      <c r="J113" s="523"/>
      <c r="K113" s="584">
        <v>5</v>
      </c>
      <c r="L113" s="443">
        <v>12785</v>
      </c>
    </row>
    <row r="114" spans="1:12" customFormat="1" ht="15.6" customHeight="1" x14ac:dyDescent="0.25">
      <c r="A114" s="565"/>
      <c r="B114" s="568"/>
      <c r="C114" s="455"/>
      <c r="D114" s="582"/>
      <c r="E114" s="448"/>
      <c r="F114" s="93" t="s">
        <v>383</v>
      </c>
      <c r="G114" s="523" t="s">
        <v>384</v>
      </c>
      <c r="H114" s="523"/>
      <c r="I114" s="523"/>
      <c r="J114" s="523"/>
      <c r="K114" s="585"/>
      <c r="L114" s="444" t="e">
        <f>#REF!-#REF!*10%</f>
        <v>#REF!</v>
      </c>
    </row>
    <row r="115" spans="1:12" customFormat="1" ht="15.6" customHeight="1" x14ac:dyDescent="0.25">
      <c r="A115" s="565"/>
      <c r="B115" s="568"/>
      <c r="C115" s="455"/>
      <c r="D115" s="582"/>
      <c r="E115" s="448"/>
      <c r="F115" s="93" t="s">
        <v>385</v>
      </c>
      <c r="G115" s="523" t="s">
        <v>398</v>
      </c>
      <c r="H115" s="523"/>
      <c r="I115" s="523"/>
      <c r="J115" s="523"/>
      <c r="K115" s="585"/>
      <c r="L115" s="444" t="e">
        <f>#REF!-#REF!*10%</f>
        <v>#REF!</v>
      </c>
    </row>
    <row r="116" spans="1:12" customFormat="1" ht="15.6" customHeight="1" x14ac:dyDescent="0.25">
      <c r="A116" s="565"/>
      <c r="B116" s="568"/>
      <c r="C116" s="455"/>
      <c r="D116" s="582"/>
      <c r="E116" s="448"/>
      <c r="F116" s="93" t="s">
        <v>389</v>
      </c>
      <c r="G116" s="523" t="s">
        <v>390</v>
      </c>
      <c r="H116" s="523"/>
      <c r="I116" s="523"/>
      <c r="J116" s="523"/>
      <c r="K116" s="585"/>
      <c r="L116" s="444" t="e">
        <f>#REF!-#REF!*10%</f>
        <v>#REF!</v>
      </c>
    </row>
    <row r="117" spans="1:12" customFormat="1" ht="15.6" customHeight="1" x14ac:dyDescent="0.25">
      <c r="A117" s="565"/>
      <c r="B117" s="568"/>
      <c r="C117" s="455"/>
      <c r="D117" s="582"/>
      <c r="E117" s="448"/>
      <c r="F117" s="93" t="s">
        <v>704</v>
      </c>
      <c r="G117" s="523" t="s">
        <v>705</v>
      </c>
      <c r="H117" s="523"/>
      <c r="I117" s="523"/>
      <c r="J117" s="523"/>
      <c r="K117" s="585"/>
      <c r="L117" s="444" t="e">
        <f>#REF!-#REF!*10%</f>
        <v>#REF!</v>
      </c>
    </row>
    <row r="118" spans="1:12" customFormat="1" ht="15.6" customHeight="1" x14ac:dyDescent="0.25">
      <c r="A118" s="565"/>
      <c r="B118" s="568"/>
      <c r="C118" s="455"/>
      <c r="D118" s="582"/>
      <c r="E118" s="448"/>
      <c r="F118" s="93" t="s">
        <v>706</v>
      </c>
      <c r="G118" s="523" t="s">
        <v>390</v>
      </c>
      <c r="H118" s="523"/>
      <c r="I118" s="523"/>
      <c r="J118" s="523"/>
      <c r="K118" s="585"/>
      <c r="L118" s="444" t="e">
        <f>#REF!-#REF!*10%</f>
        <v>#REF!</v>
      </c>
    </row>
    <row r="119" spans="1:12" customFormat="1" ht="15.6" customHeight="1" x14ac:dyDescent="0.25">
      <c r="A119" s="565"/>
      <c r="B119" s="568"/>
      <c r="C119" s="455"/>
      <c r="D119" s="582"/>
      <c r="E119" s="448"/>
      <c r="F119" s="93" t="s">
        <v>1271</v>
      </c>
      <c r="G119" s="523" t="s">
        <v>390</v>
      </c>
      <c r="H119" s="523"/>
      <c r="I119" s="523"/>
      <c r="J119" s="523"/>
      <c r="K119" s="585"/>
      <c r="L119" s="444" t="e">
        <f>#REF!-#REF!*10%</f>
        <v>#REF!</v>
      </c>
    </row>
    <row r="120" spans="1:12" customFormat="1" ht="15.6" customHeight="1" x14ac:dyDescent="0.25">
      <c r="A120" s="565"/>
      <c r="B120" s="568"/>
      <c r="C120" s="455"/>
      <c r="D120" s="582"/>
      <c r="E120" s="448"/>
      <c r="F120" s="93" t="s">
        <v>707</v>
      </c>
      <c r="G120" s="523" t="s">
        <v>1270</v>
      </c>
      <c r="H120" s="523"/>
      <c r="I120" s="523"/>
      <c r="J120" s="523"/>
      <c r="K120" s="585"/>
      <c r="L120" s="444" t="e">
        <f>#REF!-#REF!*10%</f>
        <v>#REF!</v>
      </c>
    </row>
    <row r="121" spans="1:12" customFormat="1" ht="15.6" customHeight="1" x14ac:dyDescent="0.25">
      <c r="A121" s="565"/>
      <c r="B121" s="568"/>
      <c r="C121" s="455"/>
      <c r="D121" s="582"/>
      <c r="E121" s="448"/>
      <c r="F121" s="93" t="s">
        <v>708</v>
      </c>
      <c r="G121" s="523" t="s">
        <v>390</v>
      </c>
      <c r="H121" s="523"/>
      <c r="I121" s="523"/>
      <c r="J121" s="523"/>
      <c r="K121" s="585"/>
      <c r="L121" s="444" t="e">
        <f>#REF!-#REF!*10%</f>
        <v>#REF!</v>
      </c>
    </row>
    <row r="122" spans="1:12" customFormat="1" ht="15.6" customHeight="1" x14ac:dyDescent="0.25">
      <c r="A122" s="565"/>
      <c r="B122" s="568"/>
      <c r="C122" s="455"/>
      <c r="D122" s="582"/>
      <c r="E122" s="448"/>
      <c r="F122" s="93" t="s">
        <v>377</v>
      </c>
      <c r="G122" s="523" t="s">
        <v>387</v>
      </c>
      <c r="H122" s="523"/>
      <c r="I122" s="523"/>
      <c r="J122" s="523"/>
      <c r="K122" s="585"/>
      <c r="L122" s="444" t="e">
        <f>#REF!-#REF!*10%</f>
        <v>#REF!</v>
      </c>
    </row>
    <row r="123" spans="1:12" customFormat="1" ht="15.6" customHeight="1" x14ac:dyDescent="0.25">
      <c r="A123" s="565"/>
      <c r="B123" s="568"/>
      <c r="C123" s="455"/>
      <c r="D123" s="582"/>
      <c r="E123" s="448"/>
      <c r="F123" s="93" t="s">
        <v>388</v>
      </c>
      <c r="G123" s="523" t="s">
        <v>393</v>
      </c>
      <c r="H123" s="523"/>
      <c r="I123" s="523"/>
      <c r="J123" s="523"/>
      <c r="K123" s="585"/>
      <c r="L123" s="444" t="e">
        <f>#REF!-#REF!*10%</f>
        <v>#REF!</v>
      </c>
    </row>
    <row r="124" spans="1:12" customFormat="1" ht="15.6" customHeight="1" x14ac:dyDescent="0.25">
      <c r="A124" s="565"/>
      <c r="B124" s="568"/>
      <c r="C124" s="455"/>
      <c r="D124" s="582"/>
      <c r="E124" s="448"/>
      <c r="F124" s="93" t="s">
        <v>562</v>
      </c>
      <c r="G124" s="523" t="s">
        <v>1024</v>
      </c>
      <c r="H124" s="523"/>
      <c r="I124" s="523"/>
      <c r="J124" s="523"/>
      <c r="K124" s="585"/>
      <c r="L124" s="444" t="e">
        <f>#REF!-#REF!*10%</f>
        <v>#REF!</v>
      </c>
    </row>
    <row r="125" spans="1:12" customFormat="1" ht="15.6" customHeight="1" x14ac:dyDescent="0.25">
      <c r="A125" s="565"/>
      <c r="B125" s="568"/>
      <c r="C125" s="455"/>
      <c r="D125" s="582"/>
      <c r="E125" s="448"/>
      <c r="F125" s="93" t="s">
        <v>570</v>
      </c>
      <c r="G125" s="523" t="s">
        <v>613</v>
      </c>
      <c r="H125" s="523"/>
      <c r="I125" s="523"/>
      <c r="J125" s="523"/>
      <c r="K125" s="585"/>
      <c r="L125" s="444" t="e">
        <f>#REF!-#REF!*10%</f>
        <v>#REF!</v>
      </c>
    </row>
    <row r="126" spans="1:12" customFormat="1" ht="15.6" customHeight="1" x14ac:dyDescent="0.25">
      <c r="A126" s="565"/>
      <c r="B126" s="568"/>
      <c r="C126" s="455"/>
      <c r="D126" s="582"/>
      <c r="E126" s="448"/>
      <c r="F126" s="111" t="s">
        <v>84</v>
      </c>
      <c r="G126" s="525">
        <v>2.5</v>
      </c>
      <c r="H126" s="525"/>
      <c r="I126" s="525"/>
      <c r="J126" s="525"/>
      <c r="K126" s="585"/>
      <c r="L126" s="444" t="e">
        <f>#REF!-#REF!*10%</f>
        <v>#REF!</v>
      </c>
    </row>
    <row r="127" spans="1:12" customFormat="1" ht="15.6" customHeight="1" x14ac:dyDescent="0.25">
      <c r="A127" s="565"/>
      <c r="B127" s="569"/>
      <c r="C127" s="455"/>
      <c r="D127" s="582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444" t="e">
        <f>#REF!-#REF!*10%</f>
        <v>#REF!</v>
      </c>
    </row>
    <row r="128" spans="1:12" customFormat="1" ht="15.6" customHeight="1" x14ac:dyDescent="0.25">
      <c r="A128" s="564">
        <v>5</v>
      </c>
      <c r="B128" s="567"/>
      <c r="C128" s="455" t="s">
        <v>517</v>
      </c>
      <c r="D128" s="582"/>
      <c r="E128" s="448"/>
      <c r="F128" s="110" t="s">
        <v>81</v>
      </c>
      <c r="G128" s="522" t="s">
        <v>10</v>
      </c>
      <c r="H128" s="522"/>
      <c r="I128" s="522"/>
      <c r="J128" s="522"/>
      <c r="K128" s="539">
        <v>3</v>
      </c>
      <c r="L128" s="498">
        <v>12555</v>
      </c>
    </row>
    <row r="129" spans="1:12" customFormat="1" ht="15.6" customHeight="1" x14ac:dyDescent="0.25">
      <c r="A129" s="565"/>
      <c r="B129" s="568"/>
      <c r="C129" s="455"/>
      <c r="D129" s="582"/>
      <c r="E129" s="448"/>
      <c r="F129" s="110" t="s">
        <v>80</v>
      </c>
      <c r="G129" s="469">
        <v>89</v>
      </c>
      <c r="H129" s="469"/>
      <c r="I129" s="469"/>
      <c r="J129" s="469"/>
      <c r="K129" s="583"/>
      <c r="L129" s="499"/>
    </row>
    <row r="130" spans="1:12" customFormat="1" ht="15.6" customHeight="1" x14ac:dyDescent="0.25">
      <c r="A130" s="565"/>
      <c r="B130" s="568"/>
      <c r="C130" s="455"/>
      <c r="D130" s="582"/>
      <c r="E130" s="448"/>
      <c r="F130" s="110" t="s">
        <v>8</v>
      </c>
      <c r="G130" s="240">
        <v>3000</v>
      </c>
      <c r="H130" s="241">
        <v>4000</v>
      </c>
      <c r="I130" s="312">
        <v>5000</v>
      </c>
      <c r="J130" s="242">
        <v>6000</v>
      </c>
      <c r="K130" s="583"/>
      <c r="L130" s="499"/>
    </row>
    <row r="131" spans="1:12" customFormat="1" ht="15.6" customHeight="1" x14ac:dyDescent="0.25">
      <c r="A131" s="565"/>
      <c r="B131" s="568"/>
      <c r="C131" s="455"/>
      <c r="D131" s="582"/>
      <c r="E131" s="448"/>
      <c r="F131" s="110" t="s">
        <v>817</v>
      </c>
      <c r="G131" s="243">
        <f>G129*114</f>
        <v>10146</v>
      </c>
      <c r="H131" s="244">
        <f>G129*128</f>
        <v>11392</v>
      </c>
      <c r="I131" s="313">
        <f>G129*143</f>
        <v>12727</v>
      </c>
      <c r="J131" s="245">
        <f>G129*148</f>
        <v>13172</v>
      </c>
      <c r="K131" s="583"/>
      <c r="L131" s="499"/>
    </row>
    <row r="132" spans="1:12" customFormat="1" ht="15.6" customHeight="1" x14ac:dyDescent="0.25">
      <c r="A132" s="565"/>
      <c r="B132" s="568"/>
      <c r="C132" s="455"/>
      <c r="D132" s="582"/>
      <c r="E132" s="448"/>
      <c r="F132" s="110" t="s">
        <v>1269</v>
      </c>
      <c r="G132" s="451">
        <v>0.98</v>
      </c>
      <c r="H132" s="451"/>
      <c r="I132" s="451"/>
      <c r="J132" s="451"/>
      <c r="K132" s="583"/>
      <c r="L132" s="499"/>
    </row>
    <row r="133" spans="1:12" customFormat="1" ht="15.6" customHeight="1" x14ac:dyDescent="0.25">
      <c r="A133" s="565"/>
      <c r="B133" s="568"/>
      <c r="C133" s="455"/>
      <c r="D133" s="582"/>
      <c r="E133" s="448"/>
      <c r="F133" s="93" t="s">
        <v>699</v>
      </c>
      <c r="G133" s="523" t="s">
        <v>700</v>
      </c>
      <c r="H133" s="523"/>
      <c r="I133" s="523"/>
      <c r="J133" s="523"/>
      <c r="K133" s="583"/>
      <c r="L133" s="499"/>
    </row>
    <row r="134" spans="1:12" customFormat="1" ht="15.6" customHeight="1" x14ac:dyDescent="0.25">
      <c r="A134" s="565"/>
      <c r="B134" s="568"/>
      <c r="C134" s="455"/>
      <c r="D134" s="582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499"/>
    </row>
    <row r="135" spans="1:12" customFormat="1" ht="15.6" customHeight="1" x14ac:dyDescent="0.25">
      <c r="A135" s="565"/>
      <c r="B135" s="568"/>
      <c r="C135" s="455"/>
      <c r="D135" s="582"/>
      <c r="E135" s="448"/>
      <c r="F135" s="110" t="s">
        <v>83</v>
      </c>
      <c r="G135" s="524">
        <v>66</v>
      </c>
      <c r="H135" s="524"/>
      <c r="I135" s="524"/>
      <c r="J135" s="524"/>
      <c r="K135" s="583"/>
      <c r="L135" s="499"/>
    </row>
    <row r="136" spans="1:12" customFormat="1" ht="15.6" customHeight="1" x14ac:dyDescent="0.25">
      <c r="A136" s="565"/>
      <c r="B136" s="568"/>
      <c r="C136" s="455"/>
      <c r="D136" s="582"/>
      <c r="E136" s="448"/>
      <c r="F136" s="110" t="s">
        <v>396</v>
      </c>
      <c r="G136" s="524" t="s">
        <v>397</v>
      </c>
      <c r="H136" s="524"/>
      <c r="I136" s="524"/>
      <c r="J136" s="524"/>
      <c r="K136" s="583"/>
      <c r="L136" s="499"/>
    </row>
    <row r="137" spans="1:12" customFormat="1" ht="15.6" customHeight="1" x14ac:dyDescent="0.25">
      <c r="A137" s="565"/>
      <c r="B137" s="568"/>
      <c r="C137" s="455"/>
      <c r="D137" s="582"/>
      <c r="E137" s="448"/>
      <c r="F137" s="110" t="s">
        <v>3</v>
      </c>
      <c r="G137" s="522" t="s">
        <v>11</v>
      </c>
      <c r="H137" s="522"/>
      <c r="I137" s="522"/>
      <c r="J137" s="522"/>
      <c r="K137" s="583"/>
      <c r="L137" s="499"/>
    </row>
    <row r="138" spans="1:12" customFormat="1" ht="15.6" customHeight="1" x14ac:dyDescent="0.25">
      <c r="A138" s="565"/>
      <c r="B138" s="568"/>
      <c r="C138" s="455"/>
      <c r="D138" s="582"/>
      <c r="E138" s="448"/>
      <c r="F138" s="93" t="s">
        <v>379</v>
      </c>
      <c r="G138" s="523" t="s">
        <v>380</v>
      </c>
      <c r="H138" s="523"/>
      <c r="I138" s="523"/>
      <c r="J138" s="523"/>
      <c r="K138" s="583"/>
      <c r="L138" s="499"/>
    </row>
    <row r="139" spans="1:12" customFormat="1" ht="15.6" customHeight="1" x14ac:dyDescent="0.25">
      <c r="A139" s="565"/>
      <c r="B139" s="568"/>
      <c r="C139" s="455"/>
      <c r="D139" s="582"/>
      <c r="E139" s="448"/>
      <c r="F139" s="93" t="s">
        <v>701</v>
      </c>
      <c r="G139" s="523">
        <v>100000</v>
      </c>
      <c r="H139" s="523"/>
      <c r="I139" s="523"/>
      <c r="J139" s="523"/>
      <c r="K139" s="583"/>
      <c r="L139" s="499"/>
    </row>
    <row r="140" spans="1:12" customFormat="1" ht="15.6" customHeight="1" x14ac:dyDescent="0.25">
      <c r="A140" s="565"/>
      <c r="B140" s="568"/>
      <c r="C140" s="455"/>
      <c r="D140" s="582"/>
      <c r="E140" s="448"/>
      <c r="F140" s="93" t="s">
        <v>257</v>
      </c>
      <c r="G140" s="523" t="s">
        <v>391</v>
      </c>
      <c r="H140" s="523"/>
      <c r="I140" s="523"/>
      <c r="J140" s="523"/>
      <c r="K140" s="583"/>
      <c r="L140" s="499"/>
    </row>
    <row r="141" spans="1:12" customFormat="1" ht="15.6" customHeight="1" x14ac:dyDescent="0.25">
      <c r="A141" s="565"/>
      <c r="B141" s="568"/>
      <c r="C141" s="455"/>
      <c r="D141" s="582"/>
      <c r="E141" s="448"/>
      <c r="F141" s="93" t="s">
        <v>376</v>
      </c>
      <c r="G141" s="523" t="s">
        <v>392</v>
      </c>
      <c r="H141" s="523"/>
      <c r="I141" s="523"/>
      <c r="J141" s="523"/>
      <c r="K141" s="583"/>
      <c r="L141" s="499"/>
    </row>
    <row r="142" spans="1:12" customFormat="1" ht="15.6" customHeight="1" x14ac:dyDescent="0.25">
      <c r="A142" s="565"/>
      <c r="B142" s="568"/>
      <c r="C142" s="455"/>
      <c r="D142" s="582"/>
      <c r="E142" s="448"/>
      <c r="F142" s="93" t="s">
        <v>702</v>
      </c>
      <c r="G142" s="523" t="s">
        <v>709</v>
      </c>
      <c r="H142" s="523"/>
      <c r="I142" s="523"/>
      <c r="J142" s="523"/>
      <c r="K142" s="583"/>
      <c r="L142" s="499"/>
    </row>
    <row r="143" spans="1:12" customFormat="1" ht="15.6" customHeight="1" x14ac:dyDescent="0.25">
      <c r="A143" s="565"/>
      <c r="B143" s="568"/>
      <c r="C143" s="455"/>
      <c r="D143" s="582"/>
      <c r="E143" s="448"/>
      <c r="F143" s="93" t="s">
        <v>381</v>
      </c>
      <c r="G143" s="523" t="s">
        <v>382</v>
      </c>
      <c r="H143" s="523"/>
      <c r="I143" s="523"/>
      <c r="J143" s="523"/>
      <c r="K143" s="583"/>
      <c r="L143" s="500"/>
    </row>
    <row r="144" spans="1:12" customFormat="1" ht="15.6" customHeight="1" x14ac:dyDescent="0.25">
      <c r="A144" s="565"/>
      <c r="B144" s="568"/>
      <c r="C144" s="455"/>
      <c r="D144" s="582"/>
      <c r="E144" s="448"/>
      <c r="F144" s="94" t="s">
        <v>358</v>
      </c>
      <c r="G144" s="523" t="s">
        <v>900</v>
      </c>
      <c r="H144" s="523"/>
      <c r="I144" s="523"/>
      <c r="J144" s="523"/>
      <c r="K144" s="584">
        <v>5</v>
      </c>
      <c r="L144" s="443">
        <v>13434</v>
      </c>
    </row>
    <row r="145" spans="1:12" customFormat="1" ht="15.6" customHeight="1" x14ac:dyDescent="0.25">
      <c r="A145" s="565"/>
      <c r="B145" s="568"/>
      <c r="C145" s="455"/>
      <c r="D145" s="582"/>
      <c r="E145" s="448"/>
      <c r="F145" s="93" t="s">
        <v>383</v>
      </c>
      <c r="G145" s="523" t="s">
        <v>384</v>
      </c>
      <c r="H145" s="523"/>
      <c r="I145" s="523"/>
      <c r="J145" s="523"/>
      <c r="K145" s="585"/>
      <c r="L145" s="444" t="e">
        <f>#REF!-#REF!*10%</f>
        <v>#REF!</v>
      </c>
    </row>
    <row r="146" spans="1:12" customFormat="1" ht="15.6" customHeight="1" x14ac:dyDescent="0.25">
      <c r="A146" s="565"/>
      <c r="B146" s="568"/>
      <c r="C146" s="455"/>
      <c r="D146" s="582"/>
      <c r="E146" s="448"/>
      <c r="F146" s="93" t="s">
        <v>385</v>
      </c>
      <c r="G146" s="523" t="s">
        <v>398</v>
      </c>
      <c r="H146" s="523"/>
      <c r="I146" s="523"/>
      <c r="J146" s="523"/>
      <c r="K146" s="585"/>
      <c r="L146" s="444" t="e">
        <f>#REF!-#REF!*10%</f>
        <v>#REF!</v>
      </c>
    </row>
    <row r="147" spans="1:12" customFormat="1" ht="15.6" customHeight="1" x14ac:dyDescent="0.25">
      <c r="A147" s="565"/>
      <c r="B147" s="568"/>
      <c r="C147" s="455"/>
      <c r="D147" s="582"/>
      <c r="E147" s="448"/>
      <c r="F147" s="93" t="s">
        <v>389</v>
      </c>
      <c r="G147" s="523" t="s">
        <v>390</v>
      </c>
      <c r="H147" s="523"/>
      <c r="I147" s="523"/>
      <c r="J147" s="523"/>
      <c r="K147" s="585"/>
      <c r="L147" s="444" t="e">
        <f>#REF!-#REF!*10%</f>
        <v>#REF!</v>
      </c>
    </row>
    <row r="148" spans="1:12" customFormat="1" ht="15.6" customHeight="1" x14ac:dyDescent="0.25">
      <c r="A148" s="565"/>
      <c r="B148" s="568"/>
      <c r="C148" s="455"/>
      <c r="D148" s="582"/>
      <c r="E148" s="448"/>
      <c r="F148" s="93" t="s">
        <v>704</v>
      </c>
      <c r="G148" s="523" t="s">
        <v>705</v>
      </c>
      <c r="H148" s="523"/>
      <c r="I148" s="523"/>
      <c r="J148" s="523"/>
      <c r="K148" s="585"/>
      <c r="L148" s="444" t="e">
        <f>#REF!-#REF!*10%</f>
        <v>#REF!</v>
      </c>
    </row>
    <row r="149" spans="1:12" customFormat="1" ht="15.6" customHeight="1" x14ac:dyDescent="0.25">
      <c r="A149" s="565"/>
      <c r="B149" s="568"/>
      <c r="C149" s="455"/>
      <c r="D149" s="582"/>
      <c r="E149" s="448"/>
      <c r="F149" s="93" t="s">
        <v>706</v>
      </c>
      <c r="G149" s="523" t="s">
        <v>390</v>
      </c>
      <c r="H149" s="523"/>
      <c r="I149" s="523"/>
      <c r="J149" s="523"/>
      <c r="K149" s="585"/>
      <c r="L149" s="444" t="e">
        <f>#REF!-#REF!*10%</f>
        <v>#REF!</v>
      </c>
    </row>
    <row r="150" spans="1:12" customFormat="1" ht="15.6" customHeight="1" x14ac:dyDescent="0.25">
      <c r="A150" s="565"/>
      <c r="B150" s="568"/>
      <c r="C150" s="455"/>
      <c r="D150" s="582"/>
      <c r="E150" s="448"/>
      <c r="F150" s="93" t="s">
        <v>1271</v>
      </c>
      <c r="G150" s="523" t="s">
        <v>390</v>
      </c>
      <c r="H150" s="523"/>
      <c r="I150" s="523"/>
      <c r="J150" s="523"/>
      <c r="K150" s="585"/>
      <c r="L150" s="444" t="e">
        <f>#REF!-#REF!*10%</f>
        <v>#REF!</v>
      </c>
    </row>
    <row r="151" spans="1:12" customFormat="1" ht="15.6" customHeight="1" x14ac:dyDescent="0.25">
      <c r="A151" s="565"/>
      <c r="B151" s="568"/>
      <c r="C151" s="455"/>
      <c r="D151" s="582"/>
      <c r="E151" s="448"/>
      <c r="F151" s="93" t="s">
        <v>707</v>
      </c>
      <c r="G151" s="523" t="s">
        <v>1270</v>
      </c>
      <c r="H151" s="523"/>
      <c r="I151" s="523"/>
      <c r="J151" s="523"/>
      <c r="K151" s="585"/>
      <c r="L151" s="444" t="e">
        <f>#REF!-#REF!*10%</f>
        <v>#REF!</v>
      </c>
    </row>
    <row r="152" spans="1:12" customFormat="1" ht="15.6" customHeight="1" x14ac:dyDescent="0.25">
      <c r="A152" s="565"/>
      <c r="B152" s="568"/>
      <c r="C152" s="455"/>
      <c r="D152" s="582"/>
      <c r="E152" s="448"/>
      <c r="F152" s="93" t="s">
        <v>708</v>
      </c>
      <c r="G152" s="523" t="s">
        <v>390</v>
      </c>
      <c r="H152" s="523"/>
      <c r="I152" s="523"/>
      <c r="J152" s="523"/>
      <c r="K152" s="585"/>
      <c r="L152" s="444" t="e">
        <f>#REF!-#REF!*10%</f>
        <v>#REF!</v>
      </c>
    </row>
    <row r="153" spans="1:12" customFormat="1" ht="15.6" customHeight="1" x14ac:dyDescent="0.25">
      <c r="A153" s="565"/>
      <c r="B153" s="568"/>
      <c r="C153" s="455"/>
      <c r="D153" s="582"/>
      <c r="E153" s="448"/>
      <c r="F153" s="93" t="s">
        <v>377</v>
      </c>
      <c r="G153" s="523" t="s">
        <v>387</v>
      </c>
      <c r="H153" s="523"/>
      <c r="I153" s="523"/>
      <c r="J153" s="523"/>
      <c r="K153" s="585"/>
      <c r="L153" s="444" t="e">
        <f>#REF!-#REF!*10%</f>
        <v>#REF!</v>
      </c>
    </row>
    <row r="154" spans="1:12" customFormat="1" ht="15.6" customHeight="1" x14ac:dyDescent="0.25">
      <c r="A154" s="565"/>
      <c r="B154" s="568"/>
      <c r="C154" s="455"/>
      <c r="D154" s="582"/>
      <c r="E154" s="448"/>
      <c r="F154" s="93" t="s">
        <v>388</v>
      </c>
      <c r="G154" s="523" t="s">
        <v>393</v>
      </c>
      <c r="H154" s="523"/>
      <c r="I154" s="523"/>
      <c r="J154" s="523"/>
      <c r="K154" s="585"/>
      <c r="L154" s="444" t="e">
        <f>#REF!-#REF!*10%</f>
        <v>#REF!</v>
      </c>
    </row>
    <row r="155" spans="1:12" customFormat="1" ht="15.6" customHeight="1" x14ac:dyDescent="0.25">
      <c r="A155" s="565"/>
      <c r="B155" s="568"/>
      <c r="C155" s="455"/>
      <c r="D155" s="582"/>
      <c r="E155" s="448"/>
      <c r="F155" s="93" t="s">
        <v>562</v>
      </c>
      <c r="G155" s="523" t="s">
        <v>1024</v>
      </c>
      <c r="H155" s="523"/>
      <c r="I155" s="523"/>
      <c r="J155" s="523"/>
      <c r="K155" s="585"/>
      <c r="L155" s="444" t="e">
        <f>#REF!-#REF!*10%</f>
        <v>#REF!</v>
      </c>
    </row>
    <row r="156" spans="1:12" customFormat="1" ht="15.6" customHeight="1" x14ac:dyDescent="0.25">
      <c r="A156" s="565"/>
      <c r="B156" s="568"/>
      <c r="C156" s="455"/>
      <c r="D156" s="582"/>
      <c r="E156" s="448"/>
      <c r="F156" s="93" t="s">
        <v>570</v>
      </c>
      <c r="G156" s="523" t="s">
        <v>613</v>
      </c>
      <c r="H156" s="523"/>
      <c r="I156" s="523"/>
      <c r="J156" s="523"/>
      <c r="K156" s="585"/>
      <c r="L156" s="444" t="e">
        <f>#REF!-#REF!*10%</f>
        <v>#REF!</v>
      </c>
    </row>
    <row r="157" spans="1:12" customFormat="1" ht="15.6" customHeight="1" x14ac:dyDescent="0.25">
      <c r="A157" s="565"/>
      <c r="B157" s="568"/>
      <c r="C157" s="455"/>
      <c r="D157" s="582"/>
      <c r="E157" s="448"/>
      <c r="F157" s="111" t="s">
        <v>84</v>
      </c>
      <c r="G157" s="525">
        <v>2.8</v>
      </c>
      <c r="H157" s="525"/>
      <c r="I157" s="525"/>
      <c r="J157" s="525"/>
      <c r="K157" s="585"/>
      <c r="L157" s="444" t="e">
        <f>#REF!-#REF!*10%</f>
        <v>#REF!</v>
      </c>
    </row>
    <row r="158" spans="1:12" customFormat="1" ht="15.6" customHeight="1" x14ac:dyDescent="0.25">
      <c r="A158" s="565"/>
      <c r="B158" s="569"/>
      <c r="C158" s="455"/>
      <c r="D158" s="582"/>
      <c r="E158" s="448"/>
      <c r="F158" s="136" t="s">
        <v>1016</v>
      </c>
      <c r="G158" s="454">
        <v>5</v>
      </c>
      <c r="H158" s="454"/>
      <c r="I158" s="454"/>
      <c r="J158" s="454"/>
      <c r="K158" s="585"/>
      <c r="L158" s="444" t="e">
        <f>#REF!-#REF!*10%</f>
        <v>#REF!</v>
      </c>
    </row>
    <row r="159" spans="1:12" customFormat="1" ht="15.6" customHeight="1" x14ac:dyDescent="0.25">
      <c r="A159" s="564">
        <v>6</v>
      </c>
      <c r="B159" s="567"/>
      <c r="C159" s="455" t="s">
        <v>518</v>
      </c>
      <c r="D159" s="582"/>
      <c r="E159" s="448"/>
      <c r="F159" s="110" t="s">
        <v>81</v>
      </c>
      <c r="G159" s="522" t="s">
        <v>10</v>
      </c>
      <c r="H159" s="522"/>
      <c r="I159" s="522"/>
      <c r="J159" s="522"/>
      <c r="K159" s="539">
        <v>3</v>
      </c>
      <c r="L159" s="498">
        <v>14175</v>
      </c>
    </row>
    <row r="160" spans="1:12" customFormat="1" ht="15.6" customHeight="1" x14ac:dyDescent="0.25">
      <c r="A160" s="565"/>
      <c r="B160" s="568"/>
      <c r="C160" s="455"/>
      <c r="D160" s="582"/>
      <c r="E160" s="448"/>
      <c r="F160" s="110" t="s">
        <v>80</v>
      </c>
      <c r="G160" s="469">
        <v>104</v>
      </c>
      <c r="H160" s="469"/>
      <c r="I160" s="469"/>
      <c r="J160" s="469"/>
      <c r="K160" s="583"/>
      <c r="L160" s="499"/>
    </row>
    <row r="161" spans="1:12" customFormat="1" ht="15.6" customHeight="1" x14ac:dyDescent="0.25">
      <c r="A161" s="565"/>
      <c r="B161" s="568"/>
      <c r="C161" s="455"/>
      <c r="D161" s="582"/>
      <c r="E161" s="448"/>
      <c r="F161" s="110" t="s">
        <v>8</v>
      </c>
      <c r="G161" s="240">
        <v>3000</v>
      </c>
      <c r="H161" s="241">
        <v>4000</v>
      </c>
      <c r="I161" s="312">
        <v>5000</v>
      </c>
      <c r="J161" s="242">
        <v>6000</v>
      </c>
      <c r="K161" s="583"/>
      <c r="L161" s="499"/>
    </row>
    <row r="162" spans="1:12" customFormat="1" ht="15.6" customHeight="1" x14ac:dyDescent="0.25">
      <c r="A162" s="565"/>
      <c r="B162" s="568"/>
      <c r="C162" s="455"/>
      <c r="D162" s="582"/>
      <c r="E162" s="448"/>
      <c r="F162" s="110" t="s">
        <v>817</v>
      </c>
      <c r="G162" s="243">
        <f>G160*114</f>
        <v>11856</v>
      </c>
      <c r="H162" s="244">
        <f>G160*128</f>
        <v>13312</v>
      </c>
      <c r="I162" s="313">
        <f>G160*143</f>
        <v>14872</v>
      </c>
      <c r="J162" s="245">
        <f>G160*148</f>
        <v>15392</v>
      </c>
      <c r="K162" s="583"/>
      <c r="L162" s="499"/>
    </row>
    <row r="163" spans="1:12" customFormat="1" ht="15.6" customHeight="1" x14ac:dyDescent="0.25">
      <c r="A163" s="565"/>
      <c r="B163" s="568"/>
      <c r="C163" s="455"/>
      <c r="D163" s="582"/>
      <c r="E163" s="448"/>
      <c r="F163" s="110" t="s">
        <v>1269</v>
      </c>
      <c r="G163" s="451">
        <v>0.98</v>
      </c>
      <c r="H163" s="451"/>
      <c r="I163" s="451"/>
      <c r="J163" s="451"/>
      <c r="K163" s="583"/>
      <c r="L163" s="499"/>
    </row>
    <row r="164" spans="1:12" customFormat="1" ht="15.6" customHeight="1" x14ac:dyDescent="0.25">
      <c r="A164" s="565"/>
      <c r="B164" s="568"/>
      <c r="C164" s="455"/>
      <c r="D164" s="582"/>
      <c r="E164" s="448"/>
      <c r="F164" s="93" t="s">
        <v>699</v>
      </c>
      <c r="G164" s="523" t="s">
        <v>700</v>
      </c>
      <c r="H164" s="523"/>
      <c r="I164" s="523"/>
      <c r="J164" s="523"/>
      <c r="K164" s="583"/>
      <c r="L164" s="499"/>
    </row>
    <row r="165" spans="1:12" customFormat="1" ht="15.6" customHeight="1" x14ac:dyDescent="0.25">
      <c r="A165" s="565"/>
      <c r="B165" s="568"/>
      <c r="C165" s="455"/>
      <c r="D165" s="582"/>
      <c r="E165" s="448"/>
      <c r="F165" s="93" t="s">
        <v>1181</v>
      </c>
      <c r="G165" s="462" t="s">
        <v>1179</v>
      </c>
      <c r="H165" s="463"/>
      <c r="I165" s="463"/>
      <c r="J165" s="464"/>
      <c r="K165" s="583"/>
      <c r="L165" s="499"/>
    </row>
    <row r="166" spans="1:12" customFormat="1" ht="15.6" customHeight="1" x14ac:dyDescent="0.25">
      <c r="A166" s="565"/>
      <c r="B166" s="568"/>
      <c r="C166" s="455"/>
      <c r="D166" s="582"/>
      <c r="E166" s="448"/>
      <c r="F166" s="110" t="s">
        <v>83</v>
      </c>
      <c r="G166" s="524">
        <v>66</v>
      </c>
      <c r="H166" s="524"/>
      <c r="I166" s="524"/>
      <c r="J166" s="524"/>
      <c r="K166" s="583"/>
      <c r="L166" s="499"/>
    </row>
    <row r="167" spans="1:12" customFormat="1" ht="15.6" customHeight="1" x14ac:dyDescent="0.25">
      <c r="A167" s="565"/>
      <c r="B167" s="568"/>
      <c r="C167" s="455"/>
      <c r="D167" s="582"/>
      <c r="E167" s="448"/>
      <c r="F167" s="110" t="s">
        <v>396</v>
      </c>
      <c r="G167" s="524" t="s">
        <v>397</v>
      </c>
      <c r="H167" s="524"/>
      <c r="I167" s="524"/>
      <c r="J167" s="524"/>
      <c r="K167" s="583"/>
      <c r="L167" s="499"/>
    </row>
    <row r="168" spans="1:12" customFormat="1" ht="15.6" customHeight="1" x14ac:dyDescent="0.25">
      <c r="A168" s="565"/>
      <c r="B168" s="568"/>
      <c r="C168" s="455"/>
      <c r="D168" s="582"/>
      <c r="E168" s="448"/>
      <c r="F168" s="110" t="s">
        <v>3</v>
      </c>
      <c r="G168" s="522" t="s">
        <v>14</v>
      </c>
      <c r="H168" s="522"/>
      <c r="I168" s="522"/>
      <c r="J168" s="522"/>
      <c r="K168" s="583"/>
      <c r="L168" s="499"/>
    </row>
    <row r="169" spans="1:12" customFormat="1" ht="15.6" customHeight="1" x14ac:dyDescent="0.25">
      <c r="A169" s="565"/>
      <c r="B169" s="568"/>
      <c r="C169" s="455"/>
      <c r="D169" s="582"/>
      <c r="E169" s="448"/>
      <c r="F169" s="93" t="s">
        <v>379</v>
      </c>
      <c r="G169" s="523" t="s">
        <v>380</v>
      </c>
      <c r="H169" s="523"/>
      <c r="I169" s="523"/>
      <c r="J169" s="523"/>
      <c r="K169" s="583"/>
      <c r="L169" s="499"/>
    </row>
    <row r="170" spans="1:12" customFormat="1" ht="15.6" customHeight="1" x14ac:dyDescent="0.25">
      <c r="A170" s="565"/>
      <c r="B170" s="568"/>
      <c r="C170" s="455"/>
      <c r="D170" s="582"/>
      <c r="E170" s="448"/>
      <c r="F170" s="93" t="s">
        <v>701</v>
      </c>
      <c r="G170" s="523">
        <v>100000</v>
      </c>
      <c r="H170" s="523"/>
      <c r="I170" s="523"/>
      <c r="J170" s="523"/>
      <c r="K170" s="583"/>
      <c r="L170" s="499"/>
    </row>
    <row r="171" spans="1:12" customFormat="1" ht="15.6" customHeight="1" x14ac:dyDescent="0.25">
      <c r="A171" s="565"/>
      <c r="B171" s="568"/>
      <c r="C171" s="455"/>
      <c r="D171" s="582"/>
      <c r="E171" s="448"/>
      <c r="F171" s="93" t="s">
        <v>257</v>
      </c>
      <c r="G171" s="523" t="s">
        <v>391</v>
      </c>
      <c r="H171" s="523"/>
      <c r="I171" s="523"/>
      <c r="J171" s="523"/>
      <c r="K171" s="583"/>
      <c r="L171" s="499"/>
    </row>
    <row r="172" spans="1:12" customFormat="1" ht="15.6" customHeight="1" x14ac:dyDescent="0.25">
      <c r="A172" s="565"/>
      <c r="B172" s="568"/>
      <c r="C172" s="455"/>
      <c r="D172" s="582"/>
      <c r="E172" s="448"/>
      <c r="F172" s="93" t="s">
        <v>376</v>
      </c>
      <c r="G172" s="523" t="s">
        <v>392</v>
      </c>
      <c r="H172" s="523"/>
      <c r="I172" s="523"/>
      <c r="J172" s="523"/>
      <c r="K172" s="583"/>
      <c r="L172" s="499"/>
    </row>
    <row r="173" spans="1:12" customFormat="1" ht="15.6" customHeight="1" x14ac:dyDescent="0.25">
      <c r="A173" s="565"/>
      <c r="B173" s="568"/>
      <c r="C173" s="455"/>
      <c r="D173" s="582"/>
      <c r="E173" s="448"/>
      <c r="F173" s="93" t="s">
        <v>702</v>
      </c>
      <c r="G173" s="523" t="s">
        <v>709</v>
      </c>
      <c r="H173" s="523"/>
      <c r="I173" s="523"/>
      <c r="J173" s="523"/>
      <c r="K173" s="583"/>
      <c r="L173" s="499"/>
    </row>
    <row r="174" spans="1:12" customFormat="1" ht="15.6" customHeight="1" x14ac:dyDescent="0.25">
      <c r="A174" s="565"/>
      <c r="B174" s="568"/>
      <c r="C174" s="455"/>
      <c r="D174" s="582"/>
      <c r="E174" s="448"/>
      <c r="F174" s="93" t="s">
        <v>381</v>
      </c>
      <c r="G174" s="523" t="s">
        <v>382</v>
      </c>
      <c r="H174" s="523"/>
      <c r="I174" s="523"/>
      <c r="J174" s="523"/>
      <c r="K174" s="583"/>
      <c r="L174" s="500"/>
    </row>
    <row r="175" spans="1:12" customFormat="1" ht="15.6" customHeight="1" x14ac:dyDescent="0.25">
      <c r="A175" s="565"/>
      <c r="B175" s="568"/>
      <c r="C175" s="455"/>
      <c r="D175" s="582"/>
      <c r="E175" s="448"/>
      <c r="F175" s="94" t="s">
        <v>358</v>
      </c>
      <c r="G175" s="523" t="s">
        <v>900</v>
      </c>
      <c r="H175" s="523"/>
      <c r="I175" s="523"/>
      <c r="J175" s="523"/>
      <c r="K175" s="584">
        <v>5</v>
      </c>
      <c r="L175" s="443">
        <v>15167</v>
      </c>
    </row>
    <row r="176" spans="1:12" customFormat="1" ht="15.6" customHeight="1" x14ac:dyDescent="0.25">
      <c r="A176" s="565"/>
      <c r="B176" s="568"/>
      <c r="C176" s="455"/>
      <c r="D176" s="582"/>
      <c r="E176" s="448"/>
      <c r="F176" s="93" t="s">
        <v>383</v>
      </c>
      <c r="G176" s="523" t="s">
        <v>384</v>
      </c>
      <c r="H176" s="523"/>
      <c r="I176" s="523"/>
      <c r="J176" s="523"/>
      <c r="K176" s="585"/>
      <c r="L176" s="444" t="e">
        <f>#REF!-#REF!*10%</f>
        <v>#REF!</v>
      </c>
    </row>
    <row r="177" spans="1:12" customFormat="1" ht="15.6" customHeight="1" x14ac:dyDescent="0.25">
      <c r="A177" s="565"/>
      <c r="B177" s="568"/>
      <c r="C177" s="455"/>
      <c r="D177" s="582"/>
      <c r="E177" s="448"/>
      <c r="F177" s="93" t="s">
        <v>385</v>
      </c>
      <c r="G177" s="523" t="s">
        <v>398</v>
      </c>
      <c r="H177" s="523"/>
      <c r="I177" s="523"/>
      <c r="J177" s="523"/>
      <c r="K177" s="585"/>
      <c r="L177" s="444" t="e">
        <f>#REF!-#REF!*10%</f>
        <v>#REF!</v>
      </c>
    </row>
    <row r="178" spans="1:12" customFormat="1" ht="15.6" customHeight="1" x14ac:dyDescent="0.25">
      <c r="A178" s="565"/>
      <c r="B178" s="568"/>
      <c r="C178" s="455"/>
      <c r="D178" s="582"/>
      <c r="E178" s="448"/>
      <c r="F178" s="93" t="s">
        <v>389</v>
      </c>
      <c r="G178" s="523" t="s">
        <v>390</v>
      </c>
      <c r="H178" s="523"/>
      <c r="I178" s="523"/>
      <c r="J178" s="523"/>
      <c r="K178" s="585"/>
      <c r="L178" s="444" t="e">
        <f>#REF!-#REF!*10%</f>
        <v>#REF!</v>
      </c>
    </row>
    <row r="179" spans="1:12" customFormat="1" ht="15.6" customHeight="1" x14ac:dyDescent="0.25">
      <c r="A179" s="565"/>
      <c r="B179" s="568"/>
      <c r="C179" s="455"/>
      <c r="D179" s="582"/>
      <c r="E179" s="448"/>
      <c r="F179" s="93" t="s">
        <v>704</v>
      </c>
      <c r="G179" s="523" t="s">
        <v>705</v>
      </c>
      <c r="H179" s="523"/>
      <c r="I179" s="523"/>
      <c r="J179" s="523"/>
      <c r="K179" s="585"/>
      <c r="L179" s="444" t="e">
        <f>#REF!-#REF!*10%</f>
        <v>#REF!</v>
      </c>
    </row>
    <row r="180" spans="1:12" customFormat="1" ht="15.6" customHeight="1" x14ac:dyDescent="0.25">
      <c r="A180" s="565"/>
      <c r="B180" s="568"/>
      <c r="C180" s="455"/>
      <c r="D180" s="582"/>
      <c r="E180" s="448"/>
      <c r="F180" s="93" t="s">
        <v>706</v>
      </c>
      <c r="G180" s="523" t="s">
        <v>390</v>
      </c>
      <c r="H180" s="523"/>
      <c r="I180" s="523"/>
      <c r="J180" s="523"/>
      <c r="K180" s="585"/>
      <c r="L180" s="444" t="e">
        <f>#REF!-#REF!*10%</f>
        <v>#REF!</v>
      </c>
    </row>
    <row r="181" spans="1:12" customFormat="1" ht="15.6" customHeight="1" x14ac:dyDescent="0.25">
      <c r="A181" s="565"/>
      <c r="B181" s="568"/>
      <c r="C181" s="455"/>
      <c r="D181" s="582"/>
      <c r="E181" s="448"/>
      <c r="F181" s="93" t="s">
        <v>1271</v>
      </c>
      <c r="G181" s="523" t="s">
        <v>390</v>
      </c>
      <c r="H181" s="523"/>
      <c r="I181" s="523"/>
      <c r="J181" s="523"/>
      <c r="K181" s="585"/>
      <c r="L181" s="444" t="e">
        <f>#REF!-#REF!*10%</f>
        <v>#REF!</v>
      </c>
    </row>
    <row r="182" spans="1:12" customFormat="1" ht="15.6" customHeight="1" x14ac:dyDescent="0.25">
      <c r="A182" s="565"/>
      <c r="B182" s="568"/>
      <c r="C182" s="455"/>
      <c r="D182" s="582"/>
      <c r="E182" s="448"/>
      <c r="F182" s="93" t="s">
        <v>707</v>
      </c>
      <c r="G182" s="523" t="s">
        <v>911</v>
      </c>
      <c r="H182" s="523"/>
      <c r="I182" s="523"/>
      <c r="J182" s="523"/>
      <c r="K182" s="585"/>
      <c r="L182" s="444" t="e">
        <f>#REF!-#REF!*10%</f>
        <v>#REF!</v>
      </c>
    </row>
    <row r="183" spans="1:12" customFormat="1" ht="15.6" customHeight="1" x14ac:dyDescent="0.25">
      <c r="A183" s="565"/>
      <c r="B183" s="568"/>
      <c r="C183" s="455"/>
      <c r="D183" s="582"/>
      <c r="E183" s="448"/>
      <c r="F183" s="93" t="s">
        <v>708</v>
      </c>
      <c r="G183" s="523" t="s">
        <v>390</v>
      </c>
      <c r="H183" s="523"/>
      <c r="I183" s="523"/>
      <c r="J183" s="523"/>
      <c r="K183" s="585"/>
      <c r="L183" s="444" t="e">
        <f>#REF!-#REF!*10%</f>
        <v>#REF!</v>
      </c>
    </row>
    <row r="184" spans="1:12" customFormat="1" ht="15.6" customHeight="1" x14ac:dyDescent="0.25">
      <c r="A184" s="565"/>
      <c r="B184" s="568"/>
      <c r="C184" s="455"/>
      <c r="D184" s="582"/>
      <c r="E184" s="448"/>
      <c r="F184" s="93" t="s">
        <v>377</v>
      </c>
      <c r="G184" s="523" t="s">
        <v>387</v>
      </c>
      <c r="H184" s="523"/>
      <c r="I184" s="523"/>
      <c r="J184" s="523"/>
      <c r="K184" s="585"/>
      <c r="L184" s="444" t="e">
        <f>#REF!-#REF!*10%</f>
        <v>#REF!</v>
      </c>
    </row>
    <row r="185" spans="1:12" customFormat="1" ht="15.6" customHeight="1" x14ac:dyDescent="0.25">
      <c r="A185" s="565"/>
      <c r="B185" s="568"/>
      <c r="C185" s="455"/>
      <c r="D185" s="582"/>
      <c r="E185" s="448"/>
      <c r="F185" s="93" t="s">
        <v>388</v>
      </c>
      <c r="G185" s="523" t="s">
        <v>393</v>
      </c>
      <c r="H185" s="523"/>
      <c r="I185" s="523"/>
      <c r="J185" s="523"/>
      <c r="K185" s="585"/>
      <c r="L185" s="444" t="e">
        <f>#REF!-#REF!*10%</f>
        <v>#REF!</v>
      </c>
    </row>
    <row r="186" spans="1:12" customFormat="1" ht="15.6" customHeight="1" x14ac:dyDescent="0.25">
      <c r="A186" s="565"/>
      <c r="B186" s="568"/>
      <c r="C186" s="455"/>
      <c r="D186" s="582"/>
      <c r="E186" s="448"/>
      <c r="F186" s="93" t="s">
        <v>562</v>
      </c>
      <c r="G186" s="523" t="s">
        <v>1024</v>
      </c>
      <c r="H186" s="523"/>
      <c r="I186" s="523"/>
      <c r="J186" s="523"/>
      <c r="K186" s="585"/>
      <c r="L186" s="444" t="e">
        <f>#REF!-#REF!*10%</f>
        <v>#REF!</v>
      </c>
    </row>
    <row r="187" spans="1:12" customFormat="1" ht="15.6" customHeight="1" x14ac:dyDescent="0.25">
      <c r="A187" s="565"/>
      <c r="B187" s="568"/>
      <c r="C187" s="455"/>
      <c r="D187" s="582"/>
      <c r="E187" s="448"/>
      <c r="F187" s="93" t="s">
        <v>570</v>
      </c>
      <c r="G187" s="523" t="s">
        <v>613</v>
      </c>
      <c r="H187" s="523"/>
      <c r="I187" s="523"/>
      <c r="J187" s="523"/>
      <c r="K187" s="585"/>
      <c r="L187" s="444" t="e">
        <f>#REF!-#REF!*10%</f>
        <v>#REF!</v>
      </c>
    </row>
    <row r="188" spans="1:12" customFormat="1" ht="15.6" customHeight="1" x14ac:dyDescent="0.25">
      <c r="A188" s="565"/>
      <c r="B188" s="568"/>
      <c r="C188" s="455"/>
      <c r="D188" s="582"/>
      <c r="E188" s="448"/>
      <c r="F188" s="111" t="s">
        <v>84</v>
      </c>
      <c r="G188" s="525">
        <v>3.4</v>
      </c>
      <c r="H188" s="525"/>
      <c r="I188" s="525"/>
      <c r="J188" s="525"/>
      <c r="K188" s="585"/>
      <c r="L188" s="444" t="e">
        <f>#REF!-#REF!*10%</f>
        <v>#REF!</v>
      </c>
    </row>
    <row r="189" spans="1:12" customFormat="1" ht="15.6" customHeight="1" x14ac:dyDescent="0.25">
      <c r="A189" s="565"/>
      <c r="B189" s="569"/>
      <c r="C189" s="455"/>
      <c r="D189" s="582"/>
      <c r="E189" s="448"/>
      <c r="F189" s="136" t="s">
        <v>1016</v>
      </c>
      <c r="G189" s="454">
        <v>5</v>
      </c>
      <c r="H189" s="454"/>
      <c r="I189" s="454"/>
      <c r="J189" s="454"/>
      <c r="K189" s="585"/>
      <c r="L189" s="444" t="e">
        <f>#REF!-#REF!*10%</f>
        <v>#REF!</v>
      </c>
    </row>
    <row r="190" spans="1:12" customFormat="1" ht="15.6" customHeight="1" x14ac:dyDescent="0.25">
      <c r="A190" s="564">
        <v>7</v>
      </c>
      <c r="B190" s="567"/>
      <c r="C190" s="455" t="s">
        <v>519</v>
      </c>
      <c r="D190" s="582"/>
      <c r="E190" s="448"/>
      <c r="F190" s="110" t="s">
        <v>81</v>
      </c>
      <c r="G190" s="522" t="s">
        <v>10</v>
      </c>
      <c r="H190" s="522"/>
      <c r="I190" s="522"/>
      <c r="J190" s="522"/>
      <c r="K190" s="539">
        <v>3</v>
      </c>
      <c r="L190" s="498">
        <v>15188</v>
      </c>
    </row>
    <row r="191" spans="1:12" customFormat="1" ht="15.6" customHeight="1" x14ac:dyDescent="0.25">
      <c r="A191" s="565"/>
      <c r="B191" s="568"/>
      <c r="C191" s="455"/>
      <c r="D191" s="582"/>
      <c r="E191" s="448"/>
      <c r="F191" s="110" t="s">
        <v>80</v>
      </c>
      <c r="G191" s="469">
        <v>119</v>
      </c>
      <c r="H191" s="469"/>
      <c r="I191" s="469"/>
      <c r="J191" s="469"/>
      <c r="K191" s="583"/>
      <c r="L191" s="499"/>
    </row>
    <row r="192" spans="1:12" customFormat="1" ht="15.6" customHeight="1" x14ac:dyDescent="0.25">
      <c r="A192" s="565"/>
      <c r="B192" s="568"/>
      <c r="C192" s="455"/>
      <c r="D192" s="582"/>
      <c r="E192" s="448"/>
      <c r="F192" s="110" t="s">
        <v>8</v>
      </c>
      <c r="G192" s="240">
        <v>3000</v>
      </c>
      <c r="H192" s="241">
        <v>4000</v>
      </c>
      <c r="I192" s="312">
        <v>5000</v>
      </c>
      <c r="J192" s="242">
        <v>6000</v>
      </c>
      <c r="K192" s="583"/>
      <c r="L192" s="499"/>
    </row>
    <row r="193" spans="1:12" customFormat="1" ht="15.6" customHeight="1" x14ac:dyDescent="0.25">
      <c r="A193" s="565"/>
      <c r="B193" s="568"/>
      <c r="C193" s="455"/>
      <c r="D193" s="582"/>
      <c r="E193" s="448"/>
      <c r="F193" s="110" t="s">
        <v>817</v>
      </c>
      <c r="G193" s="243">
        <f>G191*114</f>
        <v>13566</v>
      </c>
      <c r="H193" s="244">
        <f>G191*128</f>
        <v>15232</v>
      </c>
      <c r="I193" s="313">
        <f>G191*143</f>
        <v>17017</v>
      </c>
      <c r="J193" s="245">
        <f>G191*148</f>
        <v>17612</v>
      </c>
      <c r="K193" s="583"/>
      <c r="L193" s="499"/>
    </row>
    <row r="194" spans="1:12" customFormat="1" ht="15.6" customHeight="1" x14ac:dyDescent="0.25">
      <c r="A194" s="565"/>
      <c r="B194" s="568"/>
      <c r="C194" s="455"/>
      <c r="D194" s="582"/>
      <c r="E194" s="448"/>
      <c r="F194" s="110" t="s">
        <v>1269</v>
      </c>
      <c r="G194" s="451">
        <v>0.98</v>
      </c>
      <c r="H194" s="451"/>
      <c r="I194" s="451"/>
      <c r="J194" s="451"/>
      <c r="K194" s="583"/>
      <c r="L194" s="499"/>
    </row>
    <row r="195" spans="1:12" customFormat="1" ht="15.6" customHeight="1" x14ac:dyDescent="0.25">
      <c r="A195" s="565"/>
      <c r="B195" s="568"/>
      <c r="C195" s="455"/>
      <c r="D195" s="582"/>
      <c r="E195" s="448"/>
      <c r="F195" s="93" t="s">
        <v>699</v>
      </c>
      <c r="G195" s="523" t="s">
        <v>700</v>
      </c>
      <c r="H195" s="523"/>
      <c r="I195" s="523"/>
      <c r="J195" s="523"/>
      <c r="K195" s="583"/>
      <c r="L195" s="499"/>
    </row>
    <row r="196" spans="1:12" customFormat="1" ht="15.6" customHeight="1" x14ac:dyDescent="0.25">
      <c r="A196" s="565"/>
      <c r="B196" s="568"/>
      <c r="C196" s="455"/>
      <c r="D196" s="582"/>
      <c r="E196" s="448"/>
      <c r="F196" s="93" t="s">
        <v>1181</v>
      </c>
      <c r="G196" s="462" t="s">
        <v>1179</v>
      </c>
      <c r="H196" s="463"/>
      <c r="I196" s="463"/>
      <c r="J196" s="464"/>
      <c r="K196" s="583"/>
      <c r="L196" s="499"/>
    </row>
    <row r="197" spans="1:12" customFormat="1" ht="15.6" customHeight="1" x14ac:dyDescent="0.25">
      <c r="A197" s="565"/>
      <c r="B197" s="568"/>
      <c r="C197" s="455"/>
      <c r="D197" s="582"/>
      <c r="E197" s="448"/>
      <c r="F197" s="110" t="s">
        <v>83</v>
      </c>
      <c r="G197" s="524">
        <v>66</v>
      </c>
      <c r="H197" s="524"/>
      <c r="I197" s="524"/>
      <c r="J197" s="524"/>
      <c r="K197" s="583"/>
      <c r="L197" s="499"/>
    </row>
    <row r="198" spans="1:12" customFormat="1" ht="15.6" customHeight="1" x14ac:dyDescent="0.25">
      <c r="A198" s="565"/>
      <c r="B198" s="568"/>
      <c r="C198" s="455"/>
      <c r="D198" s="582"/>
      <c r="E198" s="448"/>
      <c r="F198" s="110" t="s">
        <v>396</v>
      </c>
      <c r="G198" s="524" t="s">
        <v>397</v>
      </c>
      <c r="H198" s="524"/>
      <c r="I198" s="524"/>
      <c r="J198" s="524"/>
      <c r="K198" s="583"/>
      <c r="L198" s="499"/>
    </row>
    <row r="199" spans="1:12" customFormat="1" ht="15.6" customHeight="1" x14ac:dyDescent="0.25">
      <c r="A199" s="565"/>
      <c r="B199" s="568"/>
      <c r="C199" s="455"/>
      <c r="D199" s="582"/>
      <c r="E199" s="448"/>
      <c r="F199" s="110" t="s">
        <v>3</v>
      </c>
      <c r="G199" s="522" t="s">
        <v>15</v>
      </c>
      <c r="H199" s="522"/>
      <c r="I199" s="522"/>
      <c r="J199" s="522"/>
      <c r="K199" s="583"/>
      <c r="L199" s="499"/>
    </row>
    <row r="200" spans="1:12" customFormat="1" ht="15.6" customHeight="1" x14ac:dyDescent="0.25">
      <c r="A200" s="565"/>
      <c r="B200" s="568"/>
      <c r="C200" s="455"/>
      <c r="D200" s="582"/>
      <c r="E200" s="448"/>
      <c r="F200" s="93" t="s">
        <v>379</v>
      </c>
      <c r="G200" s="523" t="s">
        <v>380</v>
      </c>
      <c r="H200" s="523"/>
      <c r="I200" s="523"/>
      <c r="J200" s="523"/>
      <c r="K200" s="583"/>
      <c r="L200" s="499"/>
    </row>
    <row r="201" spans="1:12" customFormat="1" ht="15.6" customHeight="1" x14ac:dyDescent="0.25">
      <c r="A201" s="565"/>
      <c r="B201" s="568"/>
      <c r="C201" s="455"/>
      <c r="D201" s="582"/>
      <c r="E201" s="448"/>
      <c r="F201" s="93" t="s">
        <v>701</v>
      </c>
      <c r="G201" s="523">
        <v>100000</v>
      </c>
      <c r="H201" s="523"/>
      <c r="I201" s="523"/>
      <c r="J201" s="523"/>
      <c r="K201" s="583"/>
      <c r="L201" s="499"/>
    </row>
    <row r="202" spans="1:12" customFormat="1" ht="15.6" customHeight="1" x14ac:dyDescent="0.25">
      <c r="A202" s="565"/>
      <c r="B202" s="568"/>
      <c r="C202" s="455"/>
      <c r="D202" s="582"/>
      <c r="E202" s="448"/>
      <c r="F202" s="93" t="s">
        <v>257</v>
      </c>
      <c r="G202" s="523" t="s">
        <v>391</v>
      </c>
      <c r="H202" s="523"/>
      <c r="I202" s="523"/>
      <c r="J202" s="523"/>
      <c r="K202" s="583"/>
      <c r="L202" s="499"/>
    </row>
    <row r="203" spans="1:12" customFormat="1" ht="15.6" customHeight="1" x14ac:dyDescent="0.25">
      <c r="A203" s="565"/>
      <c r="B203" s="568"/>
      <c r="C203" s="455"/>
      <c r="D203" s="582"/>
      <c r="E203" s="448"/>
      <c r="F203" s="93" t="s">
        <v>376</v>
      </c>
      <c r="G203" s="523" t="s">
        <v>392</v>
      </c>
      <c r="H203" s="523"/>
      <c r="I203" s="523"/>
      <c r="J203" s="523"/>
      <c r="K203" s="583"/>
      <c r="L203" s="499"/>
    </row>
    <row r="204" spans="1:12" customFormat="1" ht="15.6" customHeight="1" x14ac:dyDescent="0.25">
      <c r="A204" s="565"/>
      <c r="B204" s="568"/>
      <c r="C204" s="455"/>
      <c r="D204" s="582"/>
      <c r="E204" s="448"/>
      <c r="F204" s="93" t="s">
        <v>702</v>
      </c>
      <c r="G204" s="523" t="s">
        <v>709</v>
      </c>
      <c r="H204" s="523"/>
      <c r="I204" s="523"/>
      <c r="J204" s="523"/>
      <c r="K204" s="583"/>
      <c r="L204" s="499"/>
    </row>
    <row r="205" spans="1:12" customFormat="1" ht="15.6" customHeight="1" x14ac:dyDescent="0.25">
      <c r="A205" s="565"/>
      <c r="B205" s="568"/>
      <c r="C205" s="455"/>
      <c r="D205" s="582"/>
      <c r="E205" s="448"/>
      <c r="F205" s="93" t="s">
        <v>381</v>
      </c>
      <c r="G205" s="523" t="s">
        <v>382</v>
      </c>
      <c r="H205" s="523"/>
      <c r="I205" s="523"/>
      <c r="J205" s="523"/>
      <c r="K205" s="583"/>
      <c r="L205" s="500"/>
    </row>
    <row r="206" spans="1:12" customFormat="1" ht="15.6" customHeight="1" x14ac:dyDescent="0.25">
      <c r="A206" s="565"/>
      <c r="B206" s="568"/>
      <c r="C206" s="455"/>
      <c r="D206" s="582"/>
      <c r="E206" s="448"/>
      <c r="F206" s="94" t="s">
        <v>358</v>
      </c>
      <c r="G206" s="523" t="s">
        <v>900</v>
      </c>
      <c r="H206" s="523"/>
      <c r="I206" s="523"/>
      <c r="J206" s="523"/>
      <c r="K206" s="584">
        <v>5</v>
      </c>
      <c r="L206" s="443">
        <v>16252</v>
      </c>
    </row>
    <row r="207" spans="1:12" customFormat="1" ht="15.6" customHeight="1" x14ac:dyDescent="0.25">
      <c r="A207" s="565"/>
      <c r="B207" s="568"/>
      <c r="C207" s="455"/>
      <c r="D207" s="582"/>
      <c r="E207" s="448"/>
      <c r="F207" s="93" t="s">
        <v>383</v>
      </c>
      <c r="G207" s="523" t="s">
        <v>384</v>
      </c>
      <c r="H207" s="523"/>
      <c r="I207" s="523"/>
      <c r="J207" s="523"/>
      <c r="K207" s="585"/>
      <c r="L207" s="444" t="e">
        <f>#REF!-#REF!*10%</f>
        <v>#REF!</v>
      </c>
    </row>
    <row r="208" spans="1:12" customFormat="1" ht="15.6" customHeight="1" x14ac:dyDescent="0.25">
      <c r="A208" s="565"/>
      <c r="B208" s="568"/>
      <c r="C208" s="455"/>
      <c r="D208" s="582"/>
      <c r="E208" s="448"/>
      <c r="F208" s="93" t="s">
        <v>385</v>
      </c>
      <c r="G208" s="523" t="s">
        <v>398</v>
      </c>
      <c r="H208" s="523"/>
      <c r="I208" s="523"/>
      <c r="J208" s="523"/>
      <c r="K208" s="585"/>
      <c r="L208" s="444" t="e">
        <f>#REF!-#REF!*10%</f>
        <v>#REF!</v>
      </c>
    </row>
    <row r="209" spans="1:12" customFormat="1" ht="15.6" customHeight="1" x14ac:dyDescent="0.25">
      <c r="A209" s="565"/>
      <c r="B209" s="568"/>
      <c r="C209" s="455"/>
      <c r="D209" s="582"/>
      <c r="E209" s="448"/>
      <c r="F209" s="93" t="s">
        <v>389</v>
      </c>
      <c r="G209" s="523" t="s">
        <v>390</v>
      </c>
      <c r="H209" s="523"/>
      <c r="I209" s="523"/>
      <c r="J209" s="523"/>
      <c r="K209" s="585"/>
      <c r="L209" s="444" t="e">
        <f>#REF!-#REF!*10%</f>
        <v>#REF!</v>
      </c>
    </row>
    <row r="210" spans="1:12" customFormat="1" ht="15.6" customHeight="1" x14ac:dyDescent="0.25">
      <c r="A210" s="565"/>
      <c r="B210" s="568"/>
      <c r="C210" s="455"/>
      <c r="D210" s="582"/>
      <c r="E210" s="448"/>
      <c r="F210" s="93" t="s">
        <v>704</v>
      </c>
      <c r="G210" s="523" t="s">
        <v>705</v>
      </c>
      <c r="H210" s="523"/>
      <c r="I210" s="523"/>
      <c r="J210" s="523"/>
      <c r="K210" s="585"/>
      <c r="L210" s="444" t="e">
        <f>#REF!-#REF!*10%</f>
        <v>#REF!</v>
      </c>
    </row>
    <row r="211" spans="1:12" customFormat="1" ht="15.6" customHeight="1" x14ac:dyDescent="0.25">
      <c r="A211" s="565"/>
      <c r="B211" s="568"/>
      <c r="C211" s="455"/>
      <c r="D211" s="582"/>
      <c r="E211" s="448"/>
      <c r="F211" s="93" t="s">
        <v>706</v>
      </c>
      <c r="G211" s="523" t="s">
        <v>390</v>
      </c>
      <c r="H211" s="523"/>
      <c r="I211" s="523"/>
      <c r="J211" s="523"/>
      <c r="K211" s="585"/>
      <c r="L211" s="444" t="e">
        <f>#REF!-#REF!*10%</f>
        <v>#REF!</v>
      </c>
    </row>
    <row r="212" spans="1:12" customFormat="1" ht="15.6" customHeight="1" x14ac:dyDescent="0.25">
      <c r="A212" s="565"/>
      <c r="B212" s="568"/>
      <c r="C212" s="455"/>
      <c r="D212" s="582"/>
      <c r="E212" s="448"/>
      <c r="F212" s="93" t="s">
        <v>1271</v>
      </c>
      <c r="G212" s="523" t="s">
        <v>390</v>
      </c>
      <c r="H212" s="523"/>
      <c r="I212" s="523"/>
      <c r="J212" s="523"/>
      <c r="K212" s="585"/>
      <c r="L212" s="444" t="e">
        <f>#REF!-#REF!*10%</f>
        <v>#REF!</v>
      </c>
    </row>
    <row r="213" spans="1:12" customFormat="1" ht="15.6" customHeight="1" x14ac:dyDescent="0.25">
      <c r="A213" s="565"/>
      <c r="B213" s="568"/>
      <c r="C213" s="455"/>
      <c r="D213" s="582"/>
      <c r="E213" s="448"/>
      <c r="F213" s="93" t="s">
        <v>707</v>
      </c>
      <c r="G213" s="523" t="s">
        <v>911</v>
      </c>
      <c r="H213" s="523"/>
      <c r="I213" s="523"/>
      <c r="J213" s="523"/>
      <c r="K213" s="585"/>
      <c r="L213" s="444" t="e">
        <f>#REF!-#REF!*10%</f>
        <v>#REF!</v>
      </c>
    </row>
    <row r="214" spans="1:12" customFormat="1" ht="15.6" customHeight="1" x14ac:dyDescent="0.25">
      <c r="A214" s="565"/>
      <c r="B214" s="568"/>
      <c r="C214" s="455"/>
      <c r="D214" s="582"/>
      <c r="E214" s="448"/>
      <c r="F214" s="93" t="s">
        <v>708</v>
      </c>
      <c r="G214" s="523" t="s">
        <v>390</v>
      </c>
      <c r="H214" s="523"/>
      <c r="I214" s="523"/>
      <c r="J214" s="523"/>
      <c r="K214" s="585"/>
      <c r="L214" s="444" t="e">
        <f>#REF!-#REF!*10%</f>
        <v>#REF!</v>
      </c>
    </row>
    <row r="215" spans="1:12" customFormat="1" ht="15.6" customHeight="1" x14ac:dyDescent="0.25">
      <c r="A215" s="565"/>
      <c r="B215" s="568"/>
      <c r="C215" s="455"/>
      <c r="D215" s="582"/>
      <c r="E215" s="448"/>
      <c r="F215" s="93" t="s">
        <v>377</v>
      </c>
      <c r="G215" s="523" t="s">
        <v>387</v>
      </c>
      <c r="H215" s="523"/>
      <c r="I215" s="523"/>
      <c r="J215" s="523"/>
      <c r="K215" s="585"/>
      <c r="L215" s="444" t="e">
        <f>#REF!-#REF!*10%</f>
        <v>#REF!</v>
      </c>
    </row>
    <row r="216" spans="1:12" customFormat="1" ht="15.6" customHeight="1" x14ac:dyDescent="0.25">
      <c r="A216" s="565"/>
      <c r="B216" s="568"/>
      <c r="C216" s="455"/>
      <c r="D216" s="582"/>
      <c r="E216" s="448"/>
      <c r="F216" s="93" t="s">
        <v>388</v>
      </c>
      <c r="G216" s="523" t="s">
        <v>393</v>
      </c>
      <c r="H216" s="523"/>
      <c r="I216" s="523"/>
      <c r="J216" s="523"/>
      <c r="K216" s="585"/>
      <c r="L216" s="444" t="e">
        <f>#REF!-#REF!*10%</f>
        <v>#REF!</v>
      </c>
    </row>
    <row r="217" spans="1:12" customFormat="1" ht="15.6" customHeight="1" x14ac:dyDescent="0.25">
      <c r="A217" s="565"/>
      <c r="B217" s="568"/>
      <c r="C217" s="455"/>
      <c r="D217" s="582"/>
      <c r="E217" s="448"/>
      <c r="F217" s="93" t="s">
        <v>562</v>
      </c>
      <c r="G217" s="523" t="s">
        <v>1024</v>
      </c>
      <c r="H217" s="523"/>
      <c r="I217" s="523"/>
      <c r="J217" s="523"/>
      <c r="K217" s="585"/>
      <c r="L217" s="444" t="e">
        <f>#REF!-#REF!*10%</f>
        <v>#REF!</v>
      </c>
    </row>
    <row r="218" spans="1:12" customFormat="1" ht="15.6" customHeight="1" x14ac:dyDescent="0.25">
      <c r="A218" s="565"/>
      <c r="B218" s="568"/>
      <c r="C218" s="455"/>
      <c r="D218" s="582"/>
      <c r="E218" s="448"/>
      <c r="F218" s="93" t="s">
        <v>570</v>
      </c>
      <c r="G218" s="523" t="s">
        <v>613</v>
      </c>
      <c r="H218" s="523"/>
      <c r="I218" s="523"/>
      <c r="J218" s="523"/>
      <c r="K218" s="585"/>
      <c r="L218" s="444" t="e">
        <f>#REF!-#REF!*10%</f>
        <v>#REF!</v>
      </c>
    </row>
    <row r="219" spans="1:12" customFormat="1" ht="15.6" customHeight="1" x14ac:dyDescent="0.25">
      <c r="A219" s="565"/>
      <c r="B219" s="568"/>
      <c r="C219" s="455"/>
      <c r="D219" s="582"/>
      <c r="E219" s="448"/>
      <c r="F219" s="111" t="s">
        <v>84</v>
      </c>
      <c r="G219" s="525">
        <v>3.6</v>
      </c>
      <c r="H219" s="525"/>
      <c r="I219" s="525"/>
      <c r="J219" s="525"/>
      <c r="K219" s="585"/>
      <c r="L219" s="444" t="e">
        <f>#REF!-#REF!*10%</f>
        <v>#REF!</v>
      </c>
    </row>
    <row r="220" spans="1:12" customFormat="1" ht="15.6" customHeight="1" x14ac:dyDescent="0.25">
      <c r="A220" s="565"/>
      <c r="B220" s="569"/>
      <c r="C220" s="455"/>
      <c r="D220" s="582"/>
      <c r="E220" s="448"/>
      <c r="F220" s="136" t="s">
        <v>1016</v>
      </c>
      <c r="G220" s="454">
        <v>5</v>
      </c>
      <c r="H220" s="454"/>
      <c r="I220" s="454"/>
      <c r="J220" s="454"/>
      <c r="K220" s="585"/>
      <c r="L220" s="444" t="e">
        <f>#REF!-#REF!*10%</f>
        <v>#REF!</v>
      </c>
    </row>
    <row r="221" spans="1:12" customFormat="1" ht="15.6" customHeight="1" x14ac:dyDescent="0.25">
      <c r="A221" s="564">
        <v>8</v>
      </c>
      <c r="B221" s="567"/>
      <c r="C221" s="455" t="s">
        <v>520</v>
      </c>
      <c r="D221" s="582"/>
      <c r="E221" s="448"/>
      <c r="F221" s="110" t="s">
        <v>81</v>
      </c>
      <c r="G221" s="522" t="s">
        <v>10</v>
      </c>
      <c r="H221" s="522"/>
      <c r="I221" s="522"/>
      <c r="J221" s="522"/>
      <c r="K221" s="539">
        <v>3</v>
      </c>
      <c r="L221" s="498">
        <v>17415</v>
      </c>
    </row>
    <row r="222" spans="1:12" customFormat="1" ht="15.6" customHeight="1" x14ac:dyDescent="0.25">
      <c r="A222" s="565"/>
      <c r="B222" s="568"/>
      <c r="C222" s="455"/>
      <c r="D222" s="582"/>
      <c r="E222" s="448"/>
      <c r="F222" s="110" t="s">
        <v>80</v>
      </c>
      <c r="G222" s="469">
        <v>138</v>
      </c>
      <c r="H222" s="469"/>
      <c r="I222" s="469"/>
      <c r="J222" s="469"/>
      <c r="K222" s="583"/>
      <c r="L222" s="499"/>
    </row>
    <row r="223" spans="1:12" customFormat="1" ht="15.6" customHeight="1" x14ac:dyDescent="0.25">
      <c r="A223" s="565"/>
      <c r="B223" s="568"/>
      <c r="C223" s="455"/>
      <c r="D223" s="582"/>
      <c r="E223" s="448"/>
      <c r="F223" s="110" t="s">
        <v>8</v>
      </c>
      <c r="G223" s="240">
        <v>3000</v>
      </c>
      <c r="H223" s="241">
        <v>4000</v>
      </c>
      <c r="I223" s="312">
        <v>5000</v>
      </c>
      <c r="J223" s="242">
        <v>6000</v>
      </c>
      <c r="K223" s="583"/>
      <c r="L223" s="499"/>
    </row>
    <row r="224" spans="1:12" customFormat="1" ht="15.6" customHeight="1" x14ac:dyDescent="0.25">
      <c r="A224" s="565"/>
      <c r="B224" s="568"/>
      <c r="C224" s="455"/>
      <c r="D224" s="582"/>
      <c r="E224" s="448"/>
      <c r="F224" s="110" t="s">
        <v>817</v>
      </c>
      <c r="G224" s="243">
        <f>G222*114</f>
        <v>15732</v>
      </c>
      <c r="H224" s="244">
        <f>G222*128</f>
        <v>17664</v>
      </c>
      <c r="I224" s="313">
        <f>G222*143</f>
        <v>19734</v>
      </c>
      <c r="J224" s="245">
        <f>G222*148</f>
        <v>20424</v>
      </c>
      <c r="K224" s="583"/>
      <c r="L224" s="499"/>
    </row>
    <row r="225" spans="1:12" customFormat="1" ht="15.6" customHeight="1" x14ac:dyDescent="0.25">
      <c r="A225" s="565"/>
      <c r="B225" s="568"/>
      <c r="C225" s="455"/>
      <c r="D225" s="582"/>
      <c r="E225" s="448"/>
      <c r="F225" s="110" t="s">
        <v>1269</v>
      </c>
      <c r="G225" s="451">
        <v>0.98</v>
      </c>
      <c r="H225" s="451"/>
      <c r="I225" s="451"/>
      <c r="J225" s="451"/>
      <c r="K225" s="583"/>
      <c r="L225" s="499"/>
    </row>
    <row r="226" spans="1:12" customFormat="1" ht="15.6" customHeight="1" x14ac:dyDescent="0.25">
      <c r="A226" s="565"/>
      <c r="B226" s="568"/>
      <c r="C226" s="455"/>
      <c r="D226" s="582"/>
      <c r="E226" s="448"/>
      <c r="F226" s="93" t="s">
        <v>699</v>
      </c>
      <c r="G226" s="523" t="s">
        <v>700</v>
      </c>
      <c r="H226" s="523"/>
      <c r="I226" s="523"/>
      <c r="J226" s="523"/>
      <c r="K226" s="583"/>
      <c r="L226" s="499"/>
    </row>
    <row r="227" spans="1:12" customFormat="1" ht="15.6" customHeight="1" x14ac:dyDescent="0.25">
      <c r="A227" s="565"/>
      <c r="B227" s="568"/>
      <c r="C227" s="455"/>
      <c r="D227" s="582"/>
      <c r="E227" s="448"/>
      <c r="F227" s="93" t="s">
        <v>1181</v>
      </c>
      <c r="G227" s="462" t="s">
        <v>1179</v>
      </c>
      <c r="H227" s="463"/>
      <c r="I227" s="463"/>
      <c r="J227" s="464"/>
      <c r="K227" s="583"/>
      <c r="L227" s="499"/>
    </row>
    <row r="228" spans="1:12" customFormat="1" ht="15.6" customHeight="1" x14ac:dyDescent="0.25">
      <c r="A228" s="565"/>
      <c r="B228" s="568"/>
      <c r="C228" s="455"/>
      <c r="D228" s="582"/>
      <c r="E228" s="448"/>
      <c r="F228" s="110" t="s">
        <v>83</v>
      </c>
      <c r="G228" s="524">
        <v>66</v>
      </c>
      <c r="H228" s="524"/>
      <c r="I228" s="524"/>
      <c r="J228" s="524"/>
      <c r="K228" s="583"/>
      <c r="L228" s="499"/>
    </row>
    <row r="229" spans="1:12" customFormat="1" ht="15.6" customHeight="1" x14ac:dyDescent="0.25">
      <c r="A229" s="565"/>
      <c r="B229" s="568"/>
      <c r="C229" s="455"/>
      <c r="D229" s="582"/>
      <c r="E229" s="448"/>
      <c r="F229" s="110" t="s">
        <v>396</v>
      </c>
      <c r="G229" s="524" t="s">
        <v>397</v>
      </c>
      <c r="H229" s="524"/>
      <c r="I229" s="524"/>
      <c r="J229" s="524"/>
      <c r="K229" s="583"/>
      <c r="L229" s="499"/>
    </row>
    <row r="230" spans="1:12" customFormat="1" ht="15.6" customHeight="1" x14ac:dyDescent="0.25">
      <c r="A230" s="565"/>
      <c r="B230" s="568"/>
      <c r="C230" s="455"/>
      <c r="D230" s="582"/>
      <c r="E230" s="448"/>
      <c r="F230" s="110" t="s">
        <v>3</v>
      </c>
      <c r="G230" s="522" t="s">
        <v>16</v>
      </c>
      <c r="H230" s="522"/>
      <c r="I230" s="522"/>
      <c r="J230" s="522"/>
      <c r="K230" s="583"/>
      <c r="L230" s="499"/>
    </row>
    <row r="231" spans="1:12" customFormat="1" ht="15.6" customHeight="1" x14ac:dyDescent="0.25">
      <c r="A231" s="565"/>
      <c r="B231" s="568"/>
      <c r="C231" s="455"/>
      <c r="D231" s="582"/>
      <c r="E231" s="448"/>
      <c r="F231" s="93" t="s">
        <v>379</v>
      </c>
      <c r="G231" s="523" t="s">
        <v>380</v>
      </c>
      <c r="H231" s="523"/>
      <c r="I231" s="523"/>
      <c r="J231" s="523"/>
      <c r="K231" s="583"/>
      <c r="L231" s="499"/>
    </row>
    <row r="232" spans="1:12" customFormat="1" ht="15.6" customHeight="1" x14ac:dyDescent="0.25">
      <c r="A232" s="565"/>
      <c r="B232" s="568"/>
      <c r="C232" s="455"/>
      <c r="D232" s="582"/>
      <c r="E232" s="448"/>
      <c r="F232" s="93" t="s">
        <v>701</v>
      </c>
      <c r="G232" s="523">
        <v>100000</v>
      </c>
      <c r="H232" s="523"/>
      <c r="I232" s="523"/>
      <c r="J232" s="523"/>
      <c r="K232" s="583"/>
      <c r="L232" s="499"/>
    </row>
    <row r="233" spans="1:12" customFormat="1" ht="15.6" customHeight="1" x14ac:dyDescent="0.25">
      <c r="A233" s="565"/>
      <c r="B233" s="568"/>
      <c r="C233" s="455"/>
      <c r="D233" s="582"/>
      <c r="E233" s="448"/>
      <c r="F233" s="93" t="s">
        <v>257</v>
      </c>
      <c r="G233" s="523" t="s">
        <v>391</v>
      </c>
      <c r="H233" s="523"/>
      <c r="I233" s="523"/>
      <c r="J233" s="523"/>
      <c r="K233" s="583"/>
      <c r="L233" s="499"/>
    </row>
    <row r="234" spans="1:12" customFormat="1" ht="15.6" customHeight="1" x14ac:dyDescent="0.25">
      <c r="A234" s="565"/>
      <c r="B234" s="568"/>
      <c r="C234" s="455"/>
      <c r="D234" s="582"/>
      <c r="E234" s="448"/>
      <c r="F234" s="93" t="s">
        <v>376</v>
      </c>
      <c r="G234" s="523" t="s">
        <v>392</v>
      </c>
      <c r="H234" s="523"/>
      <c r="I234" s="523"/>
      <c r="J234" s="523"/>
      <c r="K234" s="583"/>
      <c r="L234" s="499"/>
    </row>
    <row r="235" spans="1:12" customFormat="1" ht="15.6" customHeight="1" x14ac:dyDescent="0.25">
      <c r="A235" s="565"/>
      <c r="B235" s="568"/>
      <c r="C235" s="455"/>
      <c r="D235" s="582"/>
      <c r="E235" s="448"/>
      <c r="F235" s="93" t="s">
        <v>702</v>
      </c>
      <c r="G235" s="523" t="s">
        <v>709</v>
      </c>
      <c r="H235" s="523"/>
      <c r="I235" s="523"/>
      <c r="J235" s="523"/>
      <c r="K235" s="583"/>
      <c r="L235" s="499"/>
    </row>
    <row r="236" spans="1:12" customFormat="1" ht="15.6" customHeight="1" x14ac:dyDescent="0.25">
      <c r="A236" s="565"/>
      <c r="B236" s="568"/>
      <c r="C236" s="455"/>
      <c r="D236" s="582"/>
      <c r="E236" s="448"/>
      <c r="F236" s="93" t="s">
        <v>381</v>
      </c>
      <c r="G236" s="523" t="s">
        <v>382</v>
      </c>
      <c r="H236" s="523"/>
      <c r="I236" s="523"/>
      <c r="J236" s="523"/>
      <c r="K236" s="583"/>
      <c r="L236" s="500"/>
    </row>
    <row r="237" spans="1:12" customFormat="1" ht="15.6" customHeight="1" x14ac:dyDescent="0.25">
      <c r="A237" s="565"/>
      <c r="B237" s="568"/>
      <c r="C237" s="455"/>
      <c r="D237" s="582"/>
      <c r="E237" s="448"/>
      <c r="F237" s="94" t="s">
        <v>358</v>
      </c>
      <c r="G237" s="523" t="s">
        <v>900</v>
      </c>
      <c r="H237" s="523"/>
      <c r="I237" s="523"/>
      <c r="J237" s="523"/>
      <c r="K237" s="584">
        <v>5</v>
      </c>
      <c r="L237" s="443">
        <v>18634</v>
      </c>
    </row>
    <row r="238" spans="1:12" customFormat="1" ht="15.6" customHeight="1" x14ac:dyDescent="0.25">
      <c r="A238" s="565"/>
      <c r="B238" s="568"/>
      <c r="C238" s="455"/>
      <c r="D238" s="582"/>
      <c r="E238" s="448"/>
      <c r="F238" s="93" t="s">
        <v>383</v>
      </c>
      <c r="G238" s="523" t="s">
        <v>384</v>
      </c>
      <c r="H238" s="523"/>
      <c r="I238" s="523"/>
      <c r="J238" s="523"/>
      <c r="K238" s="585"/>
      <c r="L238" s="444" t="e">
        <f>#REF!-#REF!*10%</f>
        <v>#REF!</v>
      </c>
    </row>
    <row r="239" spans="1:12" customFormat="1" ht="15.6" customHeight="1" x14ac:dyDescent="0.25">
      <c r="A239" s="565"/>
      <c r="B239" s="568"/>
      <c r="C239" s="455"/>
      <c r="D239" s="582"/>
      <c r="E239" s="448"/>
      <c r="F239" s="93" t="s">
        <v>385</v>
      </c>
      <c r="G239" s="523" t="s">
        <v>398</v>
      </c>
      <c r="H239" s="523"/>
      <c r="I239" s="523"/>
      <c r="J239" s="523"/>
      <c r="K239" s="585"/>
      <c r="L239" s="444" t="e">
        <f>#REF!-#REF!*10%</f>
        <v>#REF!</v>
      </c>
    </row>
    <row r="240" spans="1:12" customFormat="1" ht="15.6" customHeight="1" x14ac:dyDescent="0.25">
      <c r="A240" s="565"/>
      <c r="B240" s="568"/>
      <c r="C240" s="455"/>
      <c r="D240" s="582"/>
      <c r="E240" s="448"/>
      <c r="F240" s="93" t="s">
        <v>389</v>
      </c>
      <c r="G240" s="523" t="s">
        <v>390</v>
      </c>
      <c r="H240" s="523"/>
      <c r="I240" s="523"/>
      <c r="J240" s="523"/>
      <c r="K240" s="585"/>
      <c r="L240" s="444" t="e">
        <f>#REF!-#REF!*10%</f>
        <v>#REF!</v>
      </c>
    </row>
    <row r="241" spans="1:12" customFormat="1" ht="15.6" customHeight="1" x14ac:dyDescent="0.25">
      <c r="A241" s="565"/>
      <c r="B241" s="568"/>
      <c r="C241" s="455"/>
      <c r="D241" s="582"/>
      <c r="E241" s="448"/>
      <c r="F241" s="93" t="s">
        <v>704</v>
      </c>
      <c r="G241" s="523" t="s">
        <v>705</v>
      </c>
      <c r="H241" s="523"/>
      <c r="I241" s="523"/>
      <c r="J241" s="523"/>
      <c r="K241" s="585"/>
      <c r="L241" s="444" t="e">
        <f>#REF!-#REF!*10%</f>
        <v>#REF!</v>
      </c>
    </row>
    <row r="242" spans="1:12" customFormat="1" ht="15.6" customHeight="1" x14ac:dyDescent="0.25">
      <c r="A242" s="565"/>
      <c r="B242" s="568"/>
      <c r="C242" s="455"/>
      <c r="D242" s="582"/>
      <c r="E242" s="448"/>
      <c r="F242" s="93" t="s">
        <v>706</v>
      </c>
      <c r="G242" s="523" t="s">
        <v>390</v>
      </c>
      <c r="H242" s="523"/>
      <c r="I242" s="523"/>
      <c r="J242" s="523"/>
      <c r="K242" s="585"/>
      <c r="L242" s="444" t="e">
        <f>#REF!-#REF!*10%</f>
        <v>#REF!</v>
      </c>
    </row>
    <row r="243" spans="1:12" customFormat="1" ht="15.6" customHeight="1" x14ac:dyDescent="0.25">
      <c r="A243" s="565"/>
      <c r="B243" s="568"/>
      <c r="C243" s="455"/>
      <c r="D243" s="582"/>
      <c r="E243" s="448"/>
      <c r="F243" s="93" t="s">
        <v>1271</v>
      </c>
      <c r="G243" s="523" t="s">
        <v>390</v>
      </c>
      <c r="H243" s="523"/>
      <c r="I243" s="523"/>
      <c r="J243" s="523"/>
      <c r="K243" s="585"/>
      <c r="L243" s="444" t="e">
        <f>#REF!-#REF!*10%</f>
        <v>#REF!</v>
      </c>
    </row>
    <row r="244" spans="1:12" customFormat="1" ht="15.6" customHeight="1" x14ac:dyDescent="0.25">
      <c r="A244" s="565"/>
      <c r="B244" s="568"/>
      <c r="C244" s="455"/>
      <c r="D244" s="582"/>
      <c r="E244" s="448"/>
      <c r="F244" s="93" t="s">
        <v>707</v>
      </c>
      <c r="G244" s="523" t="s">
        <v>911</v>
      </c>
      <c r="H244" s="523"/>
      <c r="I244" s="523"/>
      <c r="J244" s="523"/>
      <c r="K244" s="585"/>
      <c r="L244" s="444" t="e">
        <f>#REF!-#REF!*10%</f>
        <v>#REF!</v>
      </c>
    </row>
    <row r="245" spans="1:12" customFormat="1" ht="15.6" customHeight="1" x14ac:dyDescent="0.25">
      <c r="A245" s="565"/>
      <c r="B245" s="568"/>
      <c r="C245" s="455"/>
      <c r="D245" s="582"/>
      <c r="E245" s="448"/>
      <c r="F245" s="93" t="s">
        <v>708</v>
      </c>
      <c r="G245" s="523" t="s">
        <v>390</v>
      </c>
      <c r="H245" s="523"/>
      <c r="I245" s="523"/>
      <c r="J245" s="523"/>
      <c r="K245" s="585"/>
      <c r="L245" s="444" t="e">
        <f>#REF!-#REF!*10%</f>
        <v>#REF!</v>
      </c>
    </row>
    <row r="246" spans="1:12" customFormat="1" ht="15.6" customHeight="1" x14ac:dyDescent="0.25">
      <c r="A246" s="565"/>
      <c r="B246" s="568"/>
      <c r="C246" s="455"/>
      <c r="D246" s="582"/>
      <c r="E246" s="448"/>
      <c r="F246" s="93" t="s">
        <v>377</v>
      </c>
      <c r="G246" s="523" t="s">
        <v>387</v>
      </c>
      <c r="H246" s="523"/>
      <c r="I246" s="523"/>
      <c r="J246" s="523"/>
      <c r="K246" s="585"/>
      <c r="L246" s="444" t="e">
        <f>#REF!-#REF!*10%</f>
        <v>#REF!</v>
      </c>
    </row>
    <row r="247" spans="1:12" customFormat="1" ht="15.6" customHeight="1" x14ac:dyDescent="0.25">
      <c r="A247" s="565"/>
      <c r="B247" s="568"/>
      <c r="C247" s="455"/>
      <c r="D247" s="582"/>
      <c r="E247" s="448"/>
      <c r="F247" s="93" t="s">
        <v>388</v>
      </c>
      <c r="G247" s="523" t="s">
        <v>393</v>
      </c>
      <c r="H247" s="523"/>
      <c r="I247" s="523"/>
      <c r="J247" s="523"/>
      <c r="K247" s="585"/>
      <c r="L247" s="444" t="e">
        <f>#REF!-#REF!*10%</f>
        <v>#REF!</v>
      </c>
    </row>
    <row r="248" spans="1:12" customFormat="1" ht="15.6" customHeight="1" x14ac:dyDescent="0.25">
      <c r="A248" s="565"/>
      <c r="B248" s="568"/>
      <c r="C248" s="455"/>
      <c r="D248" s="582"/>
      <c r="E248" s="448"/>
      <c r="F248" s="93" t="s">
        <v>562</v>
      </c>
      <c r="G248" s="523" t="s">
        <v>1024</v>
      </c>
      <c r="H248" s="523"/>
      <c r="I248" s="523"/>
      <c r="J248" s="523"/>
      <c r="K248" s="585"/>
      <c r="L248" s="444" t="e">
        <f>#REF!-#REF!*10%</f>
        <v>#REF!</v>
      </c>
    </row>
    <row r="249" spans="1:12" customFormat="1" ht="15.6" customHeight="1" x14ac:dyDescent="0.25">
      <c r="A249" s="565"/>
      <c r="B249" s="568"/>
      <c r="C249" s="455"/>
      <c r="D249" s="582"/>
      <c r="E249" s="448"/>
      <c r="F249" s="93" t="s">
        <v>570</v>
      </c>
      <c r="G249" s="523" t="s">
        <v>613</v>
      </c>
      <c r="H249" s="523"/>
      <c r="I249" s="523"/>
      <c r="J249" s="523"/>
      <c r="K249" s="585"/>
      <c r="L249" s="444" t="e">
        <f>#REF!-#REF!*10%</f>
        <v>#REF!</v>
      </c>
    </row>
    <row r="250" spans="1:12" customFormat="1" ht="15.6" customHeight="1" x14ac:dyDescent="0.25">
      <c r="A250" s="565"/>
      <c r="B250" s="568"/>
      <c r="C250" s="455"/>
      <c r="D250" s="582"/>
      <c r="E250" s="448"/>
      <c r="F250" s="111" t="s">
        <v>84</v>
      </c>
      <c r="G250" s="525">
        <v>4.2</v>
      </c>
      <c r="H250" s="525"/>
      <c r="I250" s="525"/>
      <c r="J250" s="525"/>
      <c r="K250" s="585"/>
      <c r="L250" s="444" t="e">
        <f>#REF!-#REF!*10%</f>
        <v>#REF!</v>
      </c>
    </row>
    <row r="251" spans="1:12" customFormat="1" ht="15.6" customHeight="1" x14ac:dyDescent="0.25">
      <c r="A251" s="565"/>
      <c r="B251" s="569"/>
      <c r="C251" s="455"/>
      <c r="D251" s="582"/>
      <c r="E251" s="448"/>
      <c r="F251" s="136" t="s">
        <v>1016</v>
      </c>
      <c r="G251" s="454">
        <v>5</v>
      </c>
      <c r="H251" s="454"/>
      <c r="I251" s="454"/>
      <c r="J251" s="454"/>
      <c r="K251" s="585"/>
      <c r="L251" s="444" t="e">
        <f>#REF!-#REF!*10%</f>
        <v>#REF!</v>
      </c>
    </row>
    <row r="252" spans="1:12" customFormat="1" ht="15.6" customHeight="1" x14ac:dyDescent="0.25">
      <c r="A252" s="564">
        <v>9</v>
      </c>
      <c r="B252" s="567"/>
      <c r="C252" s="455" t="s">
        <v>521</v>
      </c>
      <c r="D252" s="582"/>
      <c r="E252" s="448"/>
      <c r="F252" s="110" t="s">
        <v>81</v>
      </c>
      <c r="G252" s="522" t="s">
        <v>10</v>
      </c>
      <c r="H252" s="522"/>
      <c r="I252" s="522"/>
      <c r="J252" s="522"/>
      <c r="K252" s="539">
        <v>3</v>
      </c>
      <c r="L252" s="498">
        <v>18934</v>
      </c>
    </row>
    <row r="253" spans="1:12" customFormat="1" ht="15.6" customHeight="1" x14ac:dyDescent="0.25">
      <c r="A253" s="565"/>
      <c r="B253" s="568"/>
      <c r="C253" s="455"/>
      <c r="D253" s="582"/>
      <c r="E253" s="448"/>
      <c r="F253" s="110" t="s">
        <v>80</v>
      </c>
      <c r="G253" s="469">
        <v>158</v>
      </c>
      <c r="H253" s="469"/>
      <c r="I253" s="469"/>
      <c r="J253" s="469"/>
      <c r="K253" s="583"/>
      <c r="L253" s="499"/>
    </row>
    <row r="254" spans="1:12" customFormat="1" ht="15.6" customHeight="1" x14ac:dyDescent="0.25">
      <c r="A254" s="565"/>
      <c r="B254" s="568"/>
      <c r="C254" s="455"/>
      <c r="D254" s="582"/>
      <c r="E254" s="448"/>
      <c r="F254" s="110" t="s">
        <v>8</v>
      </c>
      <c r="G254" s="240">
        <v>3000</v>
      </c>
      <c r="H254" s="241">
        <v>4000</v>
      </c>
      <c r="I254" s="312">
        <v>5000</v>
      </c>
      <c r="J254" s="242">
        <v>6000</v>
      </c>
      <c r="K254" s="583"/>
      <c r="L254" s="499"/>
    </row>
    <row r="255" spans="1:12" customFormat="1" ht="15.6" customHeight="1" x14ac:dyDescent="0.25">
      <c r="A255" s="565"/>
      <c r="B255" s="568"/>
      <c r="C255" s="455"/>
      <c r="D255" s="582"/>
      <c r="E255" s="448"/>
      <c r="F255" s="110" t="s">
        <v>817</v>
      </c>
      <c r="G255" s="243">
        <f>G253*114</f>
        <v>18012</v>
      </c>
      <c r="H255" s="244">
        <f>G253*128</f>
        <v>20224</v>
      </c>
      <c r="I255" s="313">
        <f>G253*143</f>
        <v>22594</v>
      </c>
      <c r="J255" s="245">
        <f>G253*148</f>
        <v>23384</v>
      </c>
      <c r="K255" s="583"/>
      <c r="L255" s="499"/>
    </row>
    <row r="256" spans="1:12" customFormat="1" ht="15.6" customHeight="1" x14ac:dyDescent="0.25">
      <c r="A256" s="565"/>
      <c r="B256" s="568"/>
      <c r="C256" s="455"/>
      <c r="D256" s="582"/>
      <c r="E256" s="448"/>
      <c r="F256" s="110" t="s">
        <v>1269</v>
      </c>
      <c r="G256" s="451">
        <v>0.98</v>
      </c>
      <c r="H256" s="451"/>
      <c r="I256" s="451"/>
      <c r="J256" s="451"/>
      <c r="K256" s="583"/>
      <c r="L256" s="499"/>
    </row>
    <row r="257" spans="1:12" customFormat="1" ht="15.6" customHeight="1" x14ac:dyDescent="0.25">
      <c r="A257" s="565"/>
      <c r="B257" s="568"/>
      <c r="C257" s="455"/>
      <c r="D257" s="582"/>
      <c r="E257" s="448"/>
      <c r="F257" s="93" t="s">
        <v>699</v>
      </c>
      <c r="G257" s="523" t="s">
        <v>700</v>
      </c>
      <c r="H257" s="523"/>
      <c r="I257" s="523"/>
      <c r="J257" s="523"/>
      <c r="K257" s="583"/>
      <c r="L257" s="499"/>
    </row>
    <row r="258" spans="1:12" customFormat="1" ht="15.6" customHeight="1" x14ac:dyDescent="0.25">
      <c r="A258" s="565"/>
      <c r="B258" s="568"/>
      <c r="C258" s="455"/>
      <c r="D258" s="582"/>
      <c r="E258" s="448"/>
      <c r="F258" s="93" t="s">
        <v>1181</v>
      </c>
      <c r="G258" s="462" t="s">
        <v>1179</v>
      </c>
      <c r="H258" s="463"/>
      <c r="I258" s="463"/>
      <c r="J258" s="464"/>
      <c r="K258" s="583"/>
      <c r="L258" s="499"/>
    </row>
    <row r="259" spans="1:12" customFormat="1" ht="15.6" customHeight="1" x14ac:dyDescent="0.25">
      <c r="A259" s="565"/>
      <c r="B259" s="568"/>
      <c r="C259" s="455"/>
      <c r="D259" s="582"/>
      <c r="E259" s="448"/>
      <c r="F259" s="110" t="s">
        <v>83</v>
      </c>
      <c r="G259" s="524">
        <v>66</v>
      </c>
      <c r="H259" s="524"/>
      <c r="I259" s="524"/>
      <c r="J259" s="524"/>
      <c r="K259" s="583"/>
      <c r="L259" s="499"/>
    </row>
    <row r="260" spans="1:12" customFormat="1" ht="15.6" customHeight="1" x14ac:dyDescent="0.25">
      <c r="A260" s="565"/>
      <c r="B260" s="568"/>
      <c r="C260" s="455"/>
      <c r="D260" s="582"/>
      <c r="E260" s="448"/>
      <c r="F260" s="110" t="s">
        <v>396</v>
      </c>
      <c r="G260" s="524" t="s">
        <v>397</v>
      </c>
      <c r="H260" s="524"/>
      <c r="I260" s="524"/>
      <c r="J260" s="524"/>
      <c r="K260" s="583"/>
      <c r="L260" s="499"/>
    </row>
    <row r="261" spans="1:12" customFormat="1" ht="15.6" customHeight="1" x14ac:dyDescent="0.25">
      <c r="A261" s="565"/>
      <c r="B261" s="568"/>
      <c r="C261" s="455"/>
      <c r="D261" s="582"/>
      <c r="E261" s="448"/>
      <c r="F261" s="110" t="s">
        <v>3</v>
      </c>
      <c r="G261" s="522" t="s">
        <v>17</v>
      </c>
      <c r="H261" s="522"/>
      <c r="I261" s="522"/>
      <c r="J261" s="522"/>
      <c r="K261" s="583"/>
      <c r="L261" s="499"/>
    </row>
    <row r="262" spans="1:12" customFormat="1" ht="15.6" customHeight="1" x14ac:dyDescent="0.25">
      <c r="A262" s="565"/>
      <c r="B262" s="568"/>
      <c r="C262" s="455"/>
      <c r="D262" s="582"/>
      <c r="E262" s="448"/>
      <c r="F262" s="93" t="s">
        <v>379</v>
      </c>
      <c r="G262" s="523" t="s">
        <v>380</v>
      </c>
      <c r="H262" s="523"/>
      <c r="I262" s="523"/>
      <c r="J262" s="523"/>
      <c r="K262" s="583"/>
      <c r="L262" s="499"/>
    </row>
    <row r="263" spans="1:12" customFormat="1" ht="15.6" customHeight="1" x14ac:dyDescent="0.25">
      <c r="A263" s="565"/>
      <c r="B263" s="568"/>
      <c r="C263" s="455"/>
      <c r="D263" s="582"/>
      <c r="E263" s="448"/>
      <c r="F263" s="93" t="s">
        <v>701</v>
      </c>
      <c r="G263" s="523">
        <v>100000</v>
      </c>
      <c r="H263" s="523"/>
      <c r="I263" s="523"/>
      <c r="J263" s="523"/>
      <c r="K263" s="583"/>
      <c r="L263" s="499"/>
    </row>
    <row r="264" spans="1:12" customFormat="1" ht="15.6" customHeight="1" x14ac:dyDescent="0.25">
      <c r="A264" s="565"/>
      <c r="B264" s="568"/>
      <c r="C264" s="455"/>
      <c r="D264" s="582"/>
      <c r="E264" s="448"/>
      <c r="F264" s="93" t="s">
        <v>257</v>
      </c>
      <c r="G264" s="523" t="s">
        <v>391</v>
      </c>
      <c r="H264" s="523"/>
      <c r="I264" s="523"/>
      <c r="J264" s="523"/>
      <c r="K264" s="583"/>
      <c r="L264" s="499"/>
    </row>
    <row r="265" spans="1:12" customFormat="1" ht="15.6" customHeight="1" x14ac:dyDescent="0.25">
      <c r="A265" s="565"/>
      <c r="B265" s="568"/>
      <c r="C265" s="455"/>
      <c r="D265" s="582"/>
      <c r="E265" s="448"/>
      <c r="F265" s="93" t="s">
        <v>376</v>
      </c>
      <c r="G265" s="523" t="s">
        <v>392</v>
      </c>
      <c r="H265" s="523"/>
      <c r="I265" s="523"/>
      <c r="J265" s="523"/>
      <c r="K265" s="583"/>
      <c r="L265" s="499"/>
    </row>
    <row r="266" spans="1:12" customFormat="1" ht="15.6" customHeight="1" x14ac:dyDescent="0.25">
      <c r="A266" s="565"/>
      <c r="B266" s="568"/>
      <c r="C266" s="455"/>
      <c r="D266" s="582"/>
      <c r="E266" s="448"/>
      <c r="F266" s="93" t="s">
        <v>702</v>
      </c>
      <c r="G266" s="523" t="s">
        <v>709</v>
      </c>
      <c r="H266" s="523"/>
      <c r="I266" s="523"/>
      <c r="J266" s="523"/>
      <c r="K266" s="583"/>
      <c r="L266" s="499"/>
    </row>
    <row r="267" spans="1:12" customFormat="1" ht="15.6" customHeight="1" x14ac:dyDescent="0.25">
      <c r="A267" s="565"/>
      <c r="B267" s="568"/>
      <c r="C267" s="455"/>
      <c r="D267" s="582"/>
      <c r="E267" s="448"/>
      <c r="F267" s="93" t="s">
        <v>381</v>
      </c>
      <c r="G267" s="523" t="s">
        <v>382</v>
      </c>
      <c r="H267" s="523"/>
      <c r="I267" s="523"/>
      <c r="J267" s="523"/>
      <c r="K267" s="583"/>
      <c r="L267" s="500"/>
    </row>
    <row r="268" spans="1:12" customFormat="1" ht="15.6" customHeight="1" x14ac:dyDescent="0.25">
      <c r="A268" s="565"/>
      <c r="B268" s="568"/>
      <c r="C268" s="455"/>
      <c r="D268" s="582"/>
      <c r="E268" s="448"/>
      <c r="F268" s="94" t="s">
        <v>358</v>
      </c>
      <c r="G268" s="523" t="s">
        <v>900</v>
      </c>
      <c r="H268" s="523"/>
      <c r="I268" s="523"/>
      <c r="J268" s="523"/>
      <c r="K268" s="584">
        <v>5</v>
      </c>
      <c r="L268" s="443">
        <v>20260</v>
      </c>
    </row>
    <row r="269" spans="1:12" customFormat="1" ht="15.6" customHeight="1" x14ac:dyDescent="0.25">
      <c r="A269" s="565"/>
      <c r="B269" s="568"/>
      <c r="C269" s="455"/>
      <c r="D269" s="582"/>
      <c r="E269" s="448"/>
      <c r="F269" s="93" t="s">
        <v>383</v>
      </c>
      <c r="G269" s="523" t="s">
        <v>384</v>
      </c>
      <c r="H269" s="523"/>
      <c r="I269" s="523"/>
      <c r="J269" s="523"/>
      <c r="K269" s="585"/>
      <c r="L269" s="444" t="e">
        <f>#REF!-#REF!*10%</f>
        <v>#REF!</v>
      </c>
    </row>
    <row r="270" spans="1:12" customFormat="1" ht="15.6" customHeight="1" x14ac:dyDescent="0.25">
      <c r="A270" s="565"/>
      <c r="B270" s="568"/>
      <c r="C270" s="455"/>
      <c r="D270" s="582"/>
      <c r="E270" s="448"/>
      <c r="F270" s="93" t="s">
        <v>385</v>
      </c>
      <c r="G270" s="523" t="s">
        <v>398</v>
      </c>
      <c r="H270" s="523"/>
      <c r="I270" s="523"/>
      <c r="J270" s="523"/>
      <c r="K270" s="585"/>
      <c r="L270" s="444" t="e">
        <f>#REF!-#REF!*10%</f>
        <v>#REF!</v>
      </c>
    </row>
    <row r="271" spans="1:12" customFormat="1" ht="15.6" customHeight="1" x14ac:dyDescent="0.25">
      <c r="A271" s="565"/>
      <c r="B271" s="568"/>
      <c r="C271" s="455"/>
      <c r="D271" s="582"/>
      <c r="E271" s="448"/>
      <c r="F271" s="93" t="s">
        <v>389</v>
      </c>
      <c r="G271" s="523" t="s">
        <v>390</v>
      </c>
      <c r="H271" s="523"/>
      <c r="I271" s="523"/>
      <c r="J271" s="523"/>
      <c r="K271" s="585"/>
      <c r="L271" s="444" t="e">
        <f>#REF!-#REF!*10%</f>
        <v>#REF!</v>
      </c>
    </row>
    <row r="272" spans="1:12" customFormat="1" ht="15.6" customHeight="1" x14ac:dyDescent="0.25">
      <c r="A272" s="565"/>
      <c r="B272" s="568"/>
      <c r="C272" s="455"/>
      <c r="D272" s="582"/>
      <c r="E272" s="448"/>
      <c r="F272" s="93" t="s">
        <v>704</v>
      </c>
      <c r="G272" s="523" t="s">
        <v>705</v>
      </c>
      <c r="H272" s="523"/>
      <c r="I272" s="523"/>
      <c r="J272" s="523"/>
      <c r="K272" s="585"/>
      <c r="L272" s="444" t="e">
        <f>#REF!-#REF!*10%</f>
        <v>#REF!</v>
      </c>
    </row>
    <row r="273" spans="1:12" customFormat="1" ht="15.6" customHeight="1" x14ac:dyDescent="0.25">
      <c r="A273" s="565"/>
      <c r="B273" s="568"/>
      <c r="C273" s="455"/>
      <c r="D273" s="582"/>
      <c r="E273" s="448"/>
      <c r="F273" s="93" t="s">
        <v>706</v>
      </c>
      <c r="G273" s="523" t="s">
        <v>390</v>
      </c>
      <c r="H273" s="523"/>
      <c r="I273" s="523"/>
      <c r="J273" s="523"/>
      <c r="K273" s="585"/>
      <c r="L273" s="444" t="e">
        <f>#REF!-#REF!*10%</f>
        <v>#REF!</v>
      </c>
    </row>
    <row r="274" spans="1:12" customFormat="1" ht="15.6" customHeight="1" x14ac:dyDescent="0.25">
      <c r="A274" s="565"/>
      <c r="B274" s="568"/>
      <c r="C274" s="455"/>
      <c r="D274" s="582"/>
      <c r="E274" s="448"/>
      <c r="F274" s="93" t="s">
        <v>1271</v>
      </c>
      <c r="G274" s="523" t="s">
        <v>390</v>
      </c>
      <c r="H274" s="523"/>
      <c r="I274" s="523"/>
      <c r="J274" s="523"/>
      <c r="K274" s="585"/>
      <c r="L274" s="444" t="e">
        <f>#REF!-#REF!*10%</f>
        <v>#REF!</v>
      </c>
    </row>
    <row r="275" spans="1:12" customFormat="1" ht="15.6" customHeight="1" x14ac:dyDescent="0.25">
      <c r="A275" s="565"/>
      <c r="B275" s="568"/>
      <c r="C275" s="455"/>
      <c r="D275" s="582"/>
      <c r="E275" s="448"/>
      <c r="F275" s="93" t="s">
        <v>707</v>
      </c>
      <c r="G275" s="523" t="s">
        <v>911</v>
      </c>
      <c r="H275" s="523"/>
      <c r="I275" s="523"/>
      <c r="J275" s="523"/>
      <c r="K275" s="585"/>
      <c r="L275" s="444" t="e">
        <f>#REF!-#REF!*10%</f>
        <v>#REF!</v>
      </c>
    </row>
    <row r="276" spans="1:12" customFormat="1" ht="15.6" customHeight="1" x14ac:dyDescent="0.25">
      <c r="A276" s="565"/>
      <c r="B276" s="568"/>
      <c r="C276" s="455"/>
      <c r="D276" s="582"/>
      <c r="E276" s="448"/>
      <c r="F276" s="93" t="s">
        <v>708</v>
      </c>
      <c r="G276" s="523" t="s">
        <v>390</v>
      </c>
      <c r="H276" s="523"/>
      <c r="I276" s="523"/>
      <c r="J276" s="523"/>
      <c r="K276" s="585"/>
      <c r="L276" s="444" t="e">
        <f>#REF!-#REF!*10%</f>
        <v>#REF!</v>
      </c>
    </row>
    <row r="277" spans="1:12" customFormat="1" ht="15.6" customHeight="1" x14ac:dyDescent="0.25">
      <c r="A277" s="565"/>
      <c r="B277" s="568"/>
      <c r="C277" s="455"/>
      <c r="D277" s="582"/>
      <c r="E277" s="448"/>
      <c r="F277" s="93" t="s">
        <v>377</v>
      </c>
      <c r="G277" s="523" t="s">
        <v>387</v>
      </c>
      <c r="H277" s="523"/>
      <c r="I277" s="523"/>
      <c r="J277" s="523"/>
      <c r="K277" s="585"/>
      <c r="L277" s="444" t="e">
        <f>#REF!-#REF!*10%</f>
        <v>#REF!</v>
      </c>
    </row>
    <row r="278" spans="1:12" customFormat="1" ht="15.6" customHeight="1" x14ac:dyDescent="0.25">
      <c r="A278" s="565"/>
      <c r="B278" s="568"/>
      <c r="C278" s="455"/>
      <c r="D278" s="582"/>
      <c r="E278" s="448"/>
      <c r="F278" s="93" t="s">
        <v>388</v>
      </c>
      <c r="G278" s="523" t="s">
        <v>393</v>
      </c>
      <c r="H278" s="523"/>
      <c r="I278" s="523"/>
      <c r="J278" s="523"/>
      <c r="K278" s="585"/>
      <c r="L278" s="444" t="e">
        <f>#REF!-#REF!*10%</f>
        <v>#REF!</v>
      </c>
    </row>
    <row r="279" spans="1:12" customFormat="1" ht="15.6" customHeight="1" x14ac:dyDescent="0.25">
      <c r="A279" s="565"/>
      <c r="B279" s="568"/>
      <c r="C279" s="455"/>
      <c r="D279" s="582"/>
      <c r="E279" s="448"/>
      <c r="F279" s="93" t="s">
        <v>562</v>
      </c>
      <c r="G279" s="523" t="s">
        <v>1024</v>
      </c>
      <c r="H279" s="523"/>
      <c r="I279" s="523"/>
      <c r="J279" s="523"/>
      <c r="K279" s="585"/>
      <c r="L279" s="444" t="e">
        <f>#REF!-#REF!*10%</f>
        <v>#REF!</v>
      </c>
    </row>
    <row r="280" spans="1:12" customFormat="1" ht="15.6" customHeight="1" x14ac:dyDescent="0.25">
      <c r="A280" s="565"/>
      <c r="B280" s="568"/>
      <c r="C280" s="455"/>
      <c r="D280" s="582"/>
      <c r="E280" s="448"/>
      <c r="F280" s="93" t="s">
        <v>570</v>
      </c>
      <c r="G280" s="523" t="s">
        <v>613</v>
      </c>
      <c r="H280" s="523"/>
      <c r="I280" s="523"/>
      <c r="J280" s="523"/>
      <c r="K280" s="585"/>
      <c r="L280" s="444" t="e">
        <f>#REF!-#REF!*10%</f>
        <v>#REF!</v>
      </c>
    </row>
    <row r="281" spans="1:12" customFormat="1" ht="15.6" customHeight="1" x14ac:dyDescent="0.25">
      <c r="A281" s="565"/>
      <c r="B281" s="568"/>
      <c r="C281" s="455"/>
      <c r="D281" s="582"/>
      <c r="E281" s="448"/>
      <c r="F281" s="111" t="s">
        <v>84</v>
      </c>
      <c r="G281" s="525">
        <v>4.8</v>
      </c>
      <c r="H281" s="525"/>
      <c r="I281" s="525"/>
      <c r="J281" s="525"/>
      <c r="K281" s="585"/>
      <c r="L281" s="444" t="e">
        <f>#REF!-#REF!*10%</f>
        <v>#REF!</v>
      </c>
    </row>
    <row r="282" spans="1:12" customFormat="1" ht="15.6" customHeight="1" x14ac:dyDescent="0.25">
      <c r="A282" s="565"/>
      <c r="B282" s="569"/>
      <c r="C282" s="455"/>
      <c r="D282" s="582"/>
      <c r="E282" s="448"/>
      <c r="F282" s="136" t="s">
        <v>1016</v>
      </c>
      <c r="G282" s="454">
        <v>5</v>
      </c>
      <c r="H282" s="454"/>
      <c r="I282" s="454"/>
      <c r="J282" s="454"/>
      <c r="K282" s="585"/>
      <c r="L282" s="444" t="e">
        <f>#REF!-#REF!*10%</f>
        <v>#REF!</v>
      </c>
    </row>
    <row r="283" spans="1:12" customFormat="1" ht="15.6" customHeight="1" x14ac:dyDescent="0.25">
      <c r="A283" s="564">
        <v>10</v>
      </c>
      <c r="B283" s="567"/>
      <c r="C283" s="455" t="s">
        <v>522</v>
      </c>
      <c r="D283" s="582"/>
      <c r="E283" s="448"/>
      <c r="F283" s="110" t="s">
        <v>81</v>
      </c>
      <c r="G283" s="522" t="s">
        <v>10</v>
      </c>
      <c r="H283" s="522"/>
      <c r="I283" s="522"/>
      <c r="J283" s="522"/>
      <c r="K283" s="539">
        <v>3</v>
      </c>
      <c r="L283" s="498">
        <v>20453</v>
      </c>
    </row>
    <row r="284" spans="1:12" customFormat="1" ht="15.6" customHeight="1" x14ac:dyDescent="0.25">
      <c r="A284" s="565"/>
      <c r="B284" s="568"/>
      <c r="C284" s="455"/>
      <c r="D284" s="582"/>
      <c r="E284" s="448"/>
      <c r="F284" s="110" t="s">
        <v>80</v>
      </c>
      <c r="G284" s="469">
        <v>178</v>
      </c>
      <c r="H284" s="469"/>
      <c r="I284" s="469"/>
      <c r="J284" s="469"/>
      <c r="K284" s="583"/>
      <c r="L284" s="499"/>
    </row>
    <row r="285" spans="1:12" customFormat="1" ht="15.6" customHeight="1" x14ac:dyDescent="0.25">
      <c r="A285" s="565"/>
      <c r="B285" s="568"/>
      <c r="C285" s="455"/>
      <c r="D285" s="582"/>
      <c r="E285" s="448"/>
      <c r="F285" s="110" t="s">
        <v>8</v>
      </c>
      <c r="G285" s="240">
        <v>3000</v>
      </c>
      <c r="H285" s="241">
        <v>4000</v>
      </c>
      <c r="I285" s="312">
        <v>5000</v>
      </c>
      <c r="J285" s="242">
        <v>6000</v>
      </c>
      <c r="K285" s="583"/>
      <c r="L285" s="499"/>
    </row>
    <row r="286" spans="1:12" customFormat="1" ht="15.6" customHeight="1" x14ac:dyDescent="0.25">
      <c r="A286" s="565"/>
      <c r="B286" s="568"/>
      <c r="C286" s="455"/>
      <c r="D286" s="582"/>
      <c r="E286" s="448"/>
      <c r="F286" s="110" t="s">
        <v>817</v>
      </c>
      <c r="G286" s="243">
        <f>G284*114</f>
        <v>20292</v>
      </c>
      <c r="H286" s="244">
        <f>G284*128</f>
        <v>22784</v>
      </c>
      <c r="I286" s="313">
        <f>G284*143</f>
        <v>25454</v>
      </c>
      <c r="J286" s="245">
        <f>G284*148</f>
        <v>26344</v>
      </c>
      <c r="K286" s="583"/>
      <c r="L286" s="499"/>
    </row>
    <row r="287" spans="1:12" customFormat="1" ht="15.6" customHeight="1" x14ac:dyDescent="0.25">
      <c r="A287" s="565"/>
      <c r="B287" s="568"/>
      <c r="C287" s="455"/>
      <c r="D287" s="582"/>
      <c r="E287" s="448"/>
      <c r="F287" s="110" t="s">
        <v>1269</v>
      </c>
      <c r="G287" s="451">
        <v>0.98</v>
      </c>
      <c r="H287" s="451"/>
      <c r="I287" s="451"/>
      <c r="J287" s="451"/>
      <c r="K287" s="583"/>
      <c r="L287" s="499"/>
    </row>
    <row r="288" spans="1:12" customFormat="1" ht="15.6" customHeight="1" x14ac:dyDescent="0.25">
      <c r="A288" s="565"/>
      <c r="B288" s="568"/>
      <c r="C288" s="455"/>
      <c r="D288" s="582"/>
      <c r="E288" s="448"/>
      <c r="F288" s="93" t="s">
        <v>699</v>
      </c>
      <c r="G288" s="523" t="s">
        <v>700</v>
      </c>
      <c r="H288" s="523"/>
      <c r="I288" s="523"/>
      <c r="J288" s="523"/>
      <c r="K288" s="583"/>
      <c r="L288" s="499"/>
    </row>
    <row r="289" spans="1:12" customFormat="1" ht="15.6" customHeight="1" x14ac:dyDescent="0.25">
      <c r="A289" s="565"/>
      <c r="B289" s="568"/>
      <c r="C289" s="455"/>
      <c r="D289" s="582"/>
      <c r="E289" s="448"/>
      <c r="F289" s="93" t="s">
        <v>1181</v>
      </c>
      <c r="G289" s="462" t="s">
        <v>1179</v>
      </c>
      <c r="H289" s="463"/>
      <c r="I289" s="463"/>
      <c r="J289" s="464"/>
      <c r="K289" s="583"/>
      <c r="L289" s="499"/>
    </row>
    <row r="290" spans="1:12" customFormat="1" ht="15.6" customHeight="1" x14ac:dyDescent="0.25">
      <c r="A290" s="565"/>
      <c r="B290" s="568"/>
      <c r="C290" s="455"/>
      <c r="D290" s="582"/>
      <c r="E290" s="448"/>
      <c r="F290" s="110" t="s">
        <v>83</v>
      </c>
      <c r="G290" s="524">
        <v>66</v>
      </c>
      <c r="H290" s="524"/>
      <c r="I290" s="524"/>
      <c r="J290" s="524"/>
      <c r="K290" s="583"/>
      <c r="L290" s="499"/>
    </row>
    <row r="291" spans="1:12" customFormat="1" ht="15.6" customHeight="1" x14ac:dyDescent="0.25">
      <c r="A291" s="565"/>
      <c r="B291" s="568"/>
      <c r="C291" s="455"/>
      <c r="D291" s="582"/>
      <c r="E291" s="448"/>
      <c r="F291" s="110" t="s">
        <v>396</v>
      </c>
      <c r="G291" s="524" t="s">
        <v>397</v>
      </c>
      <c r="H291" s="524"/>
      <c r="I291" s="524"/>
      <c r="J291" s="524"/>
      <c r="K291" s="583"/>
      <c r="L291" s="499"/>
    </row>
    <row r="292" spans="1:12" customFormat="1" ht="15.6" customHeight="1" x14ac:dyDescent="0.25">
      <c r="A292" s="565"/>
      <c r="B292" s="568"/>
      <c r="C292" s="455"/>
      <c r="D292" s="582"/>
      <c r="E292" s="448"/>
      <c r="F292" s="110" t="s">
        <v>3</v>
      </c>
      <c r="G292" s="522" t="s">
        <v>18</v>
      </c>
      <c r="H292" s="522"/>
      <c r="I292" s="522"/>
      <c r="J292" s="522"/>
      <c r="K292" s="583"/>
      <c r="L292" s="499"/>
    </row>
    <row r="293" spans="1:12" customFormat="1" ht="15.6" customHeight="1" x14ac:dyDescent="0.25">
      <c r="A293" s="565"/>
      <c r="B293" s="568"/>
      <c r="C293" s="455"/>
      <c r="D293" s="582"/>
      <c r="E293" s="448"/>
      <c r="F293" s="93" t="s">
        <v>379</v>
      </c>
      <c r="G293" s="523" t="s">
        <v>380</v>
      </c>
      <c r="H293" s="523"/>
      <c r="I293" s="523"/>
      <c r="J293" s="523"/>
      <c r="K293" s="583"/>
      <c r="L293" s="499"/>
    </row>
    <row r="294" spans="1:12" customFormat="1" ht="15.6" customHeight="1" x14ac:dyDescent="0.25">
      <c r="A294" s="565"/>
      <c r="B294" s="568"/>
      <c r="C294" s="455"/>
      <c r="D294" s="582"/>
      <c r="E294" s="448"/>
      <c r="F294" s="93" t="s">
        <v>701</v>
      </c>
      <c r="G294" s="523">
        <v>100000</v>
      </c>
      <c r="H294" s="523"/>
      <c r="I294" s="523"/>
      <c r="J294" s="523"/>
      <c r="K294" s="583"/>
      <c r="L294" s="499"/>
    </row>
    <row r="295" spans="1:12" customFormat="1" ht="15.6" customHeight="1" x14ac:dyDescent="0.25">
      <c r="A295" s="565"/>
      <c r="B295" s="568"/>
      <c r="C295" s="455"/>
      <c r="D295" s="582"/>
      <c r="E295" s="448"/>
      <c r="F295" s="93" t="s">
        <v>257</v>
      </c>
      <c r="G295" s="523" t="s">
        <v>391</v>
      </c>
      <c r="H295" s="523"/>
      <c r="I295" s="523"/>
      <c r="J295" s="523"/>
      <c r="K295" s="583"/>
      <c r="L295" s="499"/>
    </row>
    <row r="296" spans="1:12" customFormat="1" ht="15.6" customHeight="1" x14ac:dyDescent="0.25">
      <c r="A296" s="565"/>
      <c r="B296" s="568"/>
      <c r="C296" s="455"/>
      <c r="D296" s="582"/>
      <c r="E296" s="448"/>
      <c r="F296" s="93" t="s">
        <v>376</v>
      </c>
      <c r="G296" s="523" t="s">
        <v>392</v>
      </c>
      <c r="H296" s="523"/>
      <c r="I296" s="523"/>
      <c r="J296" s="523"/>
      <c r="K296" s="583"/>
      <c r="L296" s="499"/>
    </row>
    <row r="297" spans="1:12" customFormat="1" ht="15.6" customHeight="1" x14ac:dyDescent="0.25">
      <c r="A297" s="565"/>
      <c r="B297" s="568"/>
      <c r="C297" s="455"/>
      <c r="D297" s="582"/>
      <c r="E297" s="448"/>
      <c r="F297" s="93" t="s">
        <v>702</v>
      </c>
      <c r="G297" s="523" t="s">
        <v>709</v>
      </c>
      <c r="H297" s="523"/>
      <c r="I297" s="523"/>
      <c r="J297" s="523"/>
      <c r="K297" s="583"/>
      <c r="L297" s="499"/>
    </row>
    <row r="298" spans="1:12" customFormat="1" ht="15.6" customHeight="1" x14ac:dyDescent="0.25">
      <c r="A298" s="565"/>
      <c r="B298" s="568"/>
      <c r="C298" s="455"/>
      <c r="D298" s="582"/>
      <c r="E298" s="448"/>
      <c r="F298" s="93" t="s">
        <v>381</v>
      </c>
      <c r="G298" s="523" t="s">
        <v>382</v>
      </c>
      <c r="H298" s="523"/>
      <c r="I298" s="523"/>
      <c r="J298" s="523"/>
      <c r="K298" s="583"/>
      <c r="L298" s="500"/>
    </row>
    <row r="299" spans="1:12" customFormat="1" ht="15.6" customHeight="1" x14ac:dyDescent="0.25">
      <c r="A299" s="565"/>
      <c r="B299" s="568"/>
      <c r="C299" s="455"/>
      <c r="D299" s="582"/>
      <c r="E299" s="448"/>
      <c r="F299" s="94" t="s">
        <v>358</v>
      </c>
      <c r="G299" s="523" t="s">
        <v>900</v>
      </c>
      <c r="H299" s="523"/>
      <c r="I299" s="523"/>
      <c r="J299" s="523"/>
      <c r="K299" s="584">
        <v>5</v>
      </c>
      <c r="L299" s="443">
        <v>21885</v>
      </c>
    </row>
    <row r="300" spans="1:12" customFormat="1" ht="15.6" customHeight="1" x14ac:dyDescent="0.25">
      <c r="A300" s="565"/>
      <c r="B300" s="568"/>
      <c r="C300" s="455"/>
      <c r="D300" s="582"/>
      <c r="E300" s="448"/>
      <c r="F300" s="93" t="s">
        <v>383</v>
      </c>
      <c r="G300" s="523" t="s">
        <v>384</v>
      </c>
      <c r="H300" s="523"/>
      <c r="I300" s="523"/>
      <c r="J300" s="523"/>
      <c r="K300" s="585"/>
      <c r="L300" s="444" t="e">
        <f>#REF!-#REF!*10%</f>
        <v>#REF!</v>
      </c>
    </row>
    <row r="301" spans="1:12" customFormat="1" ht="15.6" customHeight="1" x14ac:dyDescent="0.25">
      <c r="A301" s="565"/>
      <c r="B301" s="568"/>
      <c r="C301" s="455"/>
      <c r="D301" s="582"/>
      <c r="E301" s="448"/>
      <c r="F301" s="93" t="s">
        <v>385</v>
      </c>
      <c r="G301" s="523" t="s">
        <v>398</v>
      </c>
      <c r="H301" s="523"/>
      <c r="I301" s="523"/>
      <c r="J301" s="523"/>
      <c r="K301" s="585"/>
      <c r="L301" s="444" t="e">
        <f>#REF!-#REF!*10%</f>
        <v>#REF!</v>
      </c>
    </row>
    <row r="302" spans="1:12" customFormat="1" ht="15.6" customHeight="1" x14ac:dyDescent="0.25">
      <c r="A302" s="565"/>
      <c r="B302" s="568"/>
      <c r="C302" s="455"/>
      <c r="D302" s="582"/>
      <c r="E302" s="448"/>
      <c r="F302" s="93" t="s">
        <v>389</v>
      </c>
      <c r="G302" s="523" t="s">
        <v>390</v>
      </c>
      <c r="H302" s="523"/>
      <c r="I302" s="523"/>
      <c r="J302" s="523"/>
      <c r="K302" s="585"/>
      <c r="L302" s="444" t="e">
        <f>#REF!-#REF!*10%</f>
        <v>#REF!</v>
      </c>
    </row>
    <row r="303" spans="1:12" customFormat="1" ht="15.6" customHeight="1" x14ac:dyDescent="0.25">
      <c r="A303" s="565"/>
      <c r="B303" s="568"/>
      <c r="C303" s="455"/>
      <c r="D303" s="582"/>
      <c r="E303" s="448"/>
      <c r="F303" s="93" t="s">
        <v>704</v>
      </c>
      <c r="G303" s="523" t="s">
        <v>705</v>
      </c>
      <c r="H303" s="523"/>
      <c r="I303" s="523"/>
      <c r="J303" s="523"/>
      <c r="K303" s="585"/>
      <c r="L303" s="444" t="e">
        <f>#REF!-#REF!*10%</f>
        <v>#REF!</v>
      </c>
    </row>
    <row r="304" spans="1:12" customFormat="1" ht="15.6" customHeight="1" x14ac:dyDescent="0.25">
      <c r="A304" s="565"/>
      <c r="B304" s="568"/>
      <c r="C304" s="455"/>
      <c r="D304" s="582"/>
      <c r="E304" s="448"/>
      <c r="F304" s="93" t="s">
        <v>706</v>
      </c>
      <c r="G304" s="523" t="s">
        <v>390</v>
      </c>
      <c r="H304" s="523"/>
      <c r="I304" s="523"/>
      <c r="J304" s="523"/>
      <c r="K304" s="585"/>
      <c r="L304" s="444" t="e">
        <f>#REF!-#REF!*10%</f>
        <v>#REF!</v>
      </c>
    </row>
    <row r="305" spans="1:12" customFormat="1" ht="15.6" customHeight="1" x14ac:dyDescent="0.25">
      <c r="A305" s="565"/>
      <c r="B305" s="568"/>
      <c r="C305" s="455"/>
      <c r="D305" s="582"/>
      <c r="E305" s="448"/>
      <c r="F305" s="93" t="s">
        <v>1271</v>
      </c>
      <c r="G305" s="523" t="s">
        <v>390</v>
      </c>
      <c r="H305" s="523"/>
      <c r="I305" s="523"/>
      <c r="J305" s="523"/>
      <c r="K305" s="585"/>
      <c r="L305" s="444" t="e">
        <f>#REF!-#REF!*10%</f>
        <v>#REF!</v>
      </c>
    </row>
    <row r="306" spans="1:12" customFormat="1" ht="15.6" customHeight="1" x14ac:dyDescent="0.25">
      <c r="A306" s="565"/>
      <c r="B306" s="568"/>
      <c r="C306" s="455"/>
      <c r="D306" s="582"/>
      <c r="E306" s="448"/>
      <c r="F306" s="93" t="s">
        <v>707</v>
      </c>
      <c r="G306" s="523" t="s">
        <v>911</v>
      </c>
      <c r="H306" s="523"/>
      <c r="I306" s="523"/>
      <c r="J306" s="523"/>
      <c r="K306" s="585"/>
      <c r="L306" s="444" t="e">
        <f>#REF!-#REF!*10%</f>
        <v>#REF!</v>
      </c>
    </row>
    <row r="307" spans="1:12" customFormat="1" ht="15.6" customHeight="1" x14ac:dyDescent="0.25">
      <c r="A307" s="565"/>
      <c r="B307" s="568"/>
      <c r="C307" s="455"/>
      <c r="D307" s="582"/>
      <c r="E307" s="448"/>
      <c r="F307" s="93" t="s">
        <v>708</v>
      </c>
      <c r="G307" s="523" t="s">
        <v>390</v>
      </c>
      <c r="H307" s="523"/>
      <c r="I307" s="523"/>
      <c r="J307" s="523"/>
      <c r="K307" s="585"/>
      <c r="L307" s="444" t="e">
        <f>#REF!-#REF!*10%</f>
        <v>#REF!</v>
      </c>
    </row>
    <row r="308" spans="1:12" customFormat="1" ht="15.6" customHeight="1" x14ac:dyDescent="0.25">
      <c r="A308" s="565"/>
      <c r="B308" s="568"/>
      <c r="C308" s="455"/>
      <c r="D308" s="582"/>
      <c r="E308" s="448"/>
      <c r="F308" s="93" t="s">
        <v>377</v>
      </c>
      <c r="G308" s="523" t="s">
        <v>387</v>
      </c>
      <c r="H308" s="523"/>
      <c r="I308" s="523"/>
      <c r="J308" s="523"/>
      <c r="K308" s="585"/>
      <c r="L308" s="444" t="e">
        <f>#REF!-#REF!*10%</f>
        <v>#REF!</v>
      </c>
    </row>
    <row r="309" spans="1:12" customFormat="1" ht="15.6" customHeight="1" x14ac:dyDescent="0.25">
      <c r="A309" s="565"/>
      <c r="B309" s="568"/>
      <c r="C309" s="455"/>
      <c r="D309" s="582"/>
      <c r="E309" s="448"/>
      <c r="F309" s="93" t="s">
        <v>388</v>
      </c>
      <c r="G309" s="523" t="s">
        <v>393</v>
      </c>
      <c r="H309" s="523"/>
      <c r="I309" s="523"/>
      <c r="J309" s="523"/>
      <c r="K309" s="585"/>
      <c r="L309" s="444" t="e">
        <f>#REF!-#REF!*10%</f>
        <v>#REF!</v>
      </c>
    </row>
    <row r="310" spans="1:12" customFormat="1" ht="15.6" customHeight="1" x14ac:dyDescent="0.25">
      <c r="A310" s="565"/>
      <c r="B310" s="568"/>
      <c r="C310" s="455"/>
      <c r="D310" s="582"/>
      <c r="E310" s="448"/>
      <c r="F310" s="93" t="s">
        <v>562</v>
      </c>
      <c r="G310" s="523" t="s">
        <v>1024</v>
      </c>
      <c r="H310" s="523"/>
      <c r="I310" s="523"/>
      <c r="J310" s="523"/>
      <c r="K310" s="585"/>
      <c r="L310" s="444" t="e">
        <f>#REF!-#REF!*10%</f>
        <v>#REF!</v>
      </c>
    </row>
    <row r="311" spans="1:12" customFormat="1" ht="15.6" customHeight="1" x14ac:dyDescent="0.25">
      <c r="A311" s="565"/>
      <c r="B311" s="568"/>
      <c r="C311" s="455"/>
      <c r="D311" s="582"/>
      <c r="E311" s="448"/>
      <c r="F311" s="93" t="s">
        <v>570</v>
      </c>
      <c r="G311" s="523" t="s">
        <v>613</v>
      </c>
      <c r="H311" s="523"/>
      <c r="I311" s="523"/>
      <c r="J311" s="523"/>
      <c r="K311" s="585"/>
      <c r="L311" s="444" t="e">
        <f>#REF!-#REF!*10%</f>
        <v>#REF!</v>
      </c>
    </row>
    <row r="312" spans="1:12" customFormat="1" ht="15.6" customHeight="1" x14ac:dyDescent="0.25">
      <c r="A312" s="565"/>
      <c r="B312" s="568"/>
      <c r="C312" s="455"/>
      <c r="D312" s="582"/>
      <c r="E312" s="448"/>
      <c r="F312" s="111" t="s">
        <v>84</v>
      </c>
      <c r="G312" s="525">
        <v>5.2</v>
      </c>
      <c r="H312" s="525"/>
      <c r="I312" s="525"/>
      <c r="J312" s="525"/>
      <c r="K312" s="585"/>
      <c r="L312" s="444" t="e">
        <f>#REF!-#REF!*10%</f>
        <v>#REF!</v>
      </c>
    </row>
    <row r="313" spans="1:12" customFormat="1" ht="15.6" customHeight="1" x14ac:dyDescent="0.25">
      <c r="A313" s="565"/>
      <c r="B313" s="569"/>
      <c r="C313" s="455"/>
      <c r="D313" s="582"/>
      <c r="E313" s="448"/>
      <c r="F313" s="136" t="s">
        <v>1016</v>
      </c>
      <c r="G313" s="454">
        <v>5</v>
      </c>
      <c r="H313" s="454"/>
      <c r="I313" s="454"/>
      <c r="J313" s="454"/>
      <c r="K313" s="585"/>
      <c r="L313" s="444" t="e">
        <f>#REF!-#REF!*10%</f>
        <v>#REF!</v>
      </c>
    </row>
    <row r="314" spans="1:12" customFormat="1" ht="15.6" customHeight="1" x14ac:dyDescent="0.25">
      <c r="A314" s="564">
        <v>11</v>
      </c>
      <c r="B314" s="567"/>
      <c r="C314" s="455" t="s">
        <v>523</v>
      </c>
      <c r="D314" s="582"/>
      <c r="E314" s="448"/>
      <c r="F314" s="110" t="s">
        <v>81</v>
      </c>
      <c r="G314" s="522" t="s">
        <v>10</v>
      </c>
      <c r="H314" s="522"/>
      <c r="I314" s="522"/>
      <c r="J314" s="522"/>
      <c r="K314" s="539">
        <v>3</v>
      </c>
      <c r="L314" s="498">
        <v>22073</v>
      </c>
    </row>
    <row r="315" spans="1:12" customFormat="1" ht="15.6" customHeight="1" x14ac:dyDescent="0.25">
      <c r="A315" s="565"/>
      <c r="B315" s="568"/>
      <c r="C315" s="455"/>
      <c r="D315" s="582"/>
      <c r="E315" s="448"/>
      <c r="F315" s="110" t="s">
        <v>80</v>
      </c>
      <c r="G315" s="469">
        <v>193</v>
      </c>
      <c r="H315" s="469"/>
      <c r="I315" s="469"/>
      <c r="J315" s="469"/>
      <c r="K315" s="583"/>
      <c r="L315" s="499"/>
    </row>
    <row r="316" spans="1:12" customFormat="1" ht="15.6" customHeight="1" x14ac:dyDescent="0.25">
      <c r="A316" s="565"/>
      <c r="B316" s="568"/>
      <c r="C316" s="455"/>
      <c r="D316" s="582"/>
      <c r="E316" s="448"/>
      <c r="F316" s="110" t="s">
        <v>8</v>
      </c>
      <c r="G316" s="240">
        <v>3000</v>
      </c>
      <c r="H316" s="241">
        <v>4000</v>
      </c>
      <c r="I316" s="312">
        <v>5000</v>
      </c>
      <c r="J316" s="242">
        <v>6000</v>
      </c>
      <c r="K316" s="583"/>
      <c r="L316" s="499"/>
    </row>
    <row r="317" spans="1:12" customFormat="1" ht="15.6" customHeight="1" x14ac:dyDescent="0.25">
      <c r="A317" s="565"/>
      <c r="B317" s="568"/>
      <c r="C317" s="455"/>
      <c r="D317" s="582"/>
      <c r="E317" s="448"/>
      <c r="F317" s="110" t="s">
        <v>817</v>
      </c>
      <c r="G317" s="243">
        <f>G315*114</f>
        <v>22002</v>
      </c>
      <c r="H317" s="244">
        <f>G315*128</f>
        <v>24704</v>
      </c>
      <c r="I317" s="313">
        <f>G315*143</f>
        <v>27599</v>
      </c>
      <c r="J317" s="245">
        <f>G315*148</f>
        <v>28564</v>
      </c>
      <c r="K317" s="583"/>
      <c r="L317" s="499"/>
    </row>
    <row r="318" spans="1:12" customFormat="1" ht="15.6" customHeight="1" x14ac:dyDescent="0.25">
      <c r="A318" s="565"/>
      <c r="B318" s="568"/>
      <c r="C318" s="455"/>
      <c r="D318" s="582"/>
      <c r="E318" s="448"/>
      <c r="F318" s="110" t="s">
        <v>1269</v>
      </c>
      <c r="G318" s="451">
        <v>0.98</v>
      </c>
      <c r="H318" s="451"/>
      <c r="I318" s="451"/>
      <c r="J318" s="451"/>
      <c r="K318" s="583"/>
      <c r="L318" s="499"/>
    </row>
    <row r="319" spans="1:12" customFormat="1" ht="15.6" customHeight="1" x14ac:dyDescent="0.25">
      <c r="A319" s="565"/>
      <c r="B319" s="568"/>
      <c r="C319" s="455"/>
      <c r="D319" s="582"/>
      <c r="E319" s="448"/>
      <c r="F319" s="93" t="s">
        <v>699</v>
      </c>
      <c r="G319" s="523" t="s">
        <v>700</v>
      </c>
      <c r="H319" s="523"/>
      <c r="I319" s="523"/>
      <c r="J319" s="523"/>
      <c r="K319" s="583"/>
      <c r="L319" s="499"/>
    </row>
    <row r="320" spans="1:12" customFormat="1" ht="15.6" customHeight="1" x14ac:dyDescent="0.25">
      <c r="A320" s="565"/>
      <c r="B320" s="568"/>
      <c r="C320" s="455"/>
      <c r="D320" s="582"/>
      <c r="E320" s="448"/>
      <c r="F320" s="93" t="s">
        <v>1181</v>
      </c>
      <c r="G320" s="462" t="s">
        <v>1179</v>
      </c>
      <c r="H320" s="463"/>
      <c r="I320" s="463"/>
      <c r="J320" s="464"/>
      <c r="K320" s="583"/>
      <c r="L320" s="499"/>
    </row>
    <row r="321" spans="1:12" customFormat="1" ht="15.6" customHeight="1" x14ac:dyDescent="0.25">
      <c r="A321" s="565"/>
      <c r="B321" s="568"/>
      <c r="C321" s="455"/>
      <c r="D321" s="582"/>
      <c r="E321" s="448"/>
      <c r="F321" s="110" t="s">
        <v>83</v>
      </c>
      <c r="G321" s="524">
        <v>66</v>
      </c>
      <c r="H321" s="524"/>
      <c r="I321" s="524"/>
      <c r="J321" s="524"/>
      <c r="K321" s="583"/>
      <c r="L321" s="499"/>
    </row>
    <row r="322" spans="1:12" customFormat="1" ht="15.6" customHeight="1" x14ac:dyDescent="0.25">
      <c r="A322" s="565"/>
      <c r="B322" s="568"/>
      <c r="C322" s="455"/>
      <c r="D322" s="582"/>
      <c r="E322" s="448"/>
      <c r="F322" s="110" t="s">
        <v>396</v>
      </c>
      <c r="G322" s="524" t="s">
        <v>397</v>
      </c>
      <c r="H322" s="524"/>
      <c r="I322" s="524"/>
      <c r="J322" s="524"/>
      <c r="K322" s="583"/>
      <c r="L322" s="499"/>
    </row>
    <row r="323" spans="1:12" customFormat="1" ht="15.6" customHeight="1" x14ac:dyDescent="0.25">
      <c r="A323" s="565"/>
      <c r="B323" s="568"/>
      <c r="C323" s="455"/>
      <c r="D323" s="582"/>
      <c r="E323" s="448"/>
      <c r="F323" s="110" t="s">
        <v>3</v>
      </c>
      <c r="G323" s="522" t="s">
        <v>19</v>
      </c>
      <c r="H323" s="522"/>
      <c r="I323" s="522"/>
      <c r="J323" s="522"/>
      <c r="K323" s="583"/>
      <c r="L323" s="499"/>
    </row>
    <row r="324" spans="1:12" customFormat="1" ht="15.6" customHeight="1" x14ac:dyDescent="0.25">
      <c r="A324" s="565"/>
      <c r="B324" s="568"/>
      <c r="C324" s="455"/>
      <c r="D324" s="582"/>
      <c r="E324" s="448"/>
      <c r="F324" s="93" t="s">
        <v>379</v>
      </c>
      <c r="G324" s="523" t="s">
        <v>380</v>
      </c>
      <c r="H324" s="523"/>
      <c r="I324" s="523"/>
      <c r="J324" s="523"/>
      <c r="K324" s="583"/>
      <c r="L324" s="499"/>
    </row>
    <row r="325" spans="1:12" customFormat="1" ht="15.6" customHeight="1" x14ac:dyDescent="0.25">
      <c r="A325" s="565"/>
      <c r="B325" s="568"/>
      <c r="C325" s="455"/>
      <c r="D325" s="582"/>
      <c r="E325" s="448"/>
      <c r="F325" s="93" t="s">
        <v>701</v>
      </c>
      <c r="G325" s="523">
        <v>100000</v>
      </c>
      <c r="H325" s="523"/>
      <c r="I325" s="523"/>
      <c r="J325" s="523"/>
      <c r="K325" s="583"/>
      <c r="L325" s="499"/>
    </row>
    <row r="326" spans="1:12" customFormat="1" ht="15.6" customHeight="1" x14ac:dyDescent="0.25">
      <c r="A326" s="565"/>
      <c r="B326" s="568"/>
      <c r="C326" s="455"/>
      <c r="D326" s="582"/>
      <c r="E326" s="448"/>
      <c r="F326" s="93" t="s">
        <v>257</v>
      </c>
      <c r="G326" s="523" t="s">
        <v>391</v>
      </c>
      <c r="H326" s="523"/>
      <c r="I326" s="523"/>
      <c r="J326" s="523"/>
      <c r="K326" s="583"/>
      <c r="L326" s="499"/>
    </row>
    <row r="327" spans="1:12" customFormat="1" ht="15.6" customHeight="1" x14ac:dyDescent="0.25">
      <c r="A327" s="565"/>
      <c r="B327" s="568"/>
      <c r="C327" s="455"/>
      <c r="D327" s="582"/>
      <c r="E327" s="448"/>
      <c r="F327" s="93" t="s">
        <v>376</v>
      </c>
      <c r="G327" s="523" t="s">
        <v>392</v>
      </c>
      <c r="H327" s="523"/>
      <c r="I327" s="523"/>
      <c r="J327" s="523"/>
      <c r="K327" s="583"/>
      <c r="L327" s="499"/>
    </row>
    <row r="328" spans="1:12" customFormat="1" ht="15.6" customHeight="1" x14ac:dyDescent="0.25">
      <c r="A328" s="565"/>
      <c r="B328" s="568"/>
      <c r="C328" s="455"/>
      <c r="D328" s="582"/>
      <c r="E328" s="448"/>
      <c r="F328" s="93" t="s">
        <v>702</v>
      </c>
      <c r="G328" s="523" t="s">
        <v>709</v>
      </c>
      <c r="H328" s="523"/>
      <c r="I328" s="523"/>
      <c r="J328" s="523"/>
      <c r="K328" s="583"/>
      <c r="L328" s="499"/>
    </row>
    <row r="329" spans="1:12" customFormat="1" ht="15.6" customHeight="1" x14ac:dyDescent="0.25">
      <c r="A329" s="565"/>
      <c r="B329" s="568"/>
      <c r="C329" s="455"/>
      <c r="D329" s="582"/>
      <c r="E329" s="448"/>
      <c r="F329" s="93" t="s">
        <v>381</v>
      </c>
      <c r="G329" s="523" t="s">
        <v>382</v>
      </c>
      <c r="H329" s="523"/>
      <c r="I329" s="523"/>
      <c r="J329" s="523"/>
      <c r="K329" s="583"/>
      <c r="L329" s="500"/>
    </row>
    <row r="330" spans="1:12" customFormat="1" ht="15.6" customHeight="1" x14ac:dyDescent="0.25">
      <c r="A330" s="565"/>
      <c r="B330" s="568"/>
      <c r="C330" s="455"/>
      <c r="D330" s="582"/>
      <c r="E330" s="448"/>
      <c r="F330" s="94" t="s">
        <v>358</v>
      </c>
      <c r="G330" s="523" t="s">
        <v>900</v>
      </c>
      <c r="H330" s="523"/>
      <c r="I330" s="523"/>
      <c r="J330" s="523"/>
      <c r="K330" s="584">
        <v>5</v>
      </c>
      <c r="L330" s="443">
        <v>23619</v>
      </c>
    </row>
    <row r="331" spans="1:12" customFormat="1" ht="15.6" customHeight="1" x14ac:dyDescent="0.25">
      <c r="A331" s="565"/>
      <c r="B331" s="568"/>
      <c r="C331" s="455"/>
      <c r="D331" s="582"/>
      <c r="E331" s="448"/>
      <c r="F331" s="93" t="s">
        <v>383</v>
      </c>
      <c r="G331" s="523" t="s">
        <v>384</v>
      </c>
      <c r="H331" s="523"/>
      <c r="I331" s="523"/>
      <c r="J331" s="523"/>
      <c r="K331" s="585"/>
      <c r="L331" s="444" t="e">
        <f>#REF!-#REF!*10%</f>
        <v>#REF!</v>
      </c>
    </row>
    <row r="332" spans="1:12" customFormat="1" ht="15.6" customHeight="1" x14ac:dyDescent="0.25">
      <c r="A332" s="565"/>
      <c r="B332" s="568"/>
      <c r="C332" s="455"/>
      <c r="D332" s="582"/>
      <c r="E332" s="448"/>
      <c r="F332" s="93" t="s">
        <v>385</v>
      </c>
      <c r="G332" s="523" t="s">
        <v>398</v>
      </c>
      <c r="H332" s="523"/>
      <c r="I332" s="523"/>
      <c r="J332" s="523"/>
      <c r="K332" s="585"/>
      <c r="L332" s="444" t="e">
        <f>#REF!-#REF!*10%</f>
        <v>#REF!</v>
      </c>
    </row>
    <row r="333" spans="1:12" customFormat="1" ht="15.6" customHeight="1" x14ac:dyDescent="0.25">
      <c r="A333" s="565"/>
      <c r="B333" s="568"/>
      <c r="C333" s="455"/>
      <c r="D333" s="582"/>
      <c r="E333" s="448"/>
      <c r="F333" s="93" t="s">
        <v>389</v>
      </c>
      <c r="G333" s="523" t="s">
        <v>390</v>
      </c>
      <c r="H333" s="523"/>
      <c r="I333" s="523"/>
      <c r="J333" s="523"/>
      <c r="K333" s="585"/>
      <c r="L333" s="444" t="e">
        <f>#REF!-#REF!*10%</f>
        <v>#REF!</v>
      </c>
    </row>
    <row r="334" spans="1:12" customFormat="1" ht="15.6" customHeight="1" x14ac:dyDescent="0.25">
      <c r="A334" s="565"/>
      <c r="B334" s="568"/>
      <c r="C334" s="455"/>
      <c r="D334" s="582"/>
      <c r="E334" s="448"/>
      <c r="F334" s="93" t="s">
        <v>704</v>
      </c>
      <c r="G334" s="523" t="s">
        <v>705</v>
      </c>
      <c r="H334" s="523"/>
      <c r="I334" s="523"/>
      <c r="J334" s="523"/>
      <c r="K334" s="585"/>
      <c r="L334" s="444" t="e">
        <f>#REF!-#REF!*10%</f>
        <v>#REF!</v>
      </c>
    </row>
    <row r="335" spans="1:12" customFormat="1" ht="15.6" customHeight="1" x14ac:dyDescent="0.25">
      <c r="A335" s="565"/>
      <c r="B335" s="568"/>
      <c r="C335" s="455"/>
      <c r="D335" s="582"/>
      <c r="E335" s="448"/>
      <c r="F335" s="93" t="s">
        <v>706</v>
      </c>
      <c r="G335" s="523" t="s">
        <v>390</v>
      </c>
      <c r="H335" s="523"/>
      <c r="I335" s="523"/>
      <c r="J335" s="523"/>
      <c r="K335" s="585"/>
      <c r="L335" s="444" t="e">
        <f>#REF!-#REF!*10%</f>
        <v>#REF!</v>
      </c>
    </row>
    <row r="336" spans="1:12" customFormat="1" ht="15.6" customHeight="1" x14ac:dyDescent="0.25">
      <c r="A336" s="565"/>
      <c r="B336" s="568"/>
      <c r="C336" s="455"/>
      <c r="D336" s="582"/>
      <c r="E336" s="448"/>
      <c r="F336" s="93" t="s">
        <v>1271</v>
      </c>
      <c r="G336" s="523" t="s">
        <v>390</v>
      </c>
      <c r="H336" s="523"/>
      <c r="I336" s="523"/>
      <c r="J336" s="523"/>
      <c r="K336" s="585"/>
      <c r="L336" s="444" t="e">
        <f>#REF!-#REF!*10%</f>
        <v>#REF!</v>
      </c>
    </row>
    <row r="337" spans="1:12" customFormat="1" ht="15.6" customHeight="1" x14ac:dyDescent="0.25">
      <c r="A337" s="565"/>
      <c r="B337" s="568"/>
      <c r="C337" s="455"/>
      <c r="D337" s="582"/>
      <c r="E337" s="448"/>
      <c r="F337" s="93" t="s">
        <v>707</v>
      </c>
      <c r="G337" s="523" t="s">
        <v>911</v>
      </c>
      <c r="H337" s="523"/>
      <c r="I337" s="523"/>
      <c r="J337" s="523"/>
      <c r="K337" s="585"/>
      <c r="L337" s="444" t="e">
        <f>#REF!-#REF!*10%</f>
        <v>#REF!</v>
      </c>
    </row>
    <row r="338" spans="1:12" customFormat="1" ht="15.6" customHeight="1" x14ac:dyDescent="0.25">
      <c r="A338" s="565"/>
      <c r="B338" s="568"/>
      <c r="C338" s="455"/>
      <c r="D338" s="582"/>
      <c r="E338" s="448"/>
      <c r="F338" s="93" t="s">
        <v>708</v>
      </c>
      <c r="G338" s="523" t="s">
        <v>390</v>
      </c>
      <c r="H338" s="523"/>
      <c r="I338" s="523"/>
      <c r="J338" s="523"/>
      <c r="K338" s="585"/>
      <c r="L338" s="444" t="e">
        <f>#REF!-#REF!*10%</f>
        <v>#REF!</v>
      </c>
    </row>
    <row r="339" spans="1:12" customFormat="1" ht="15.6" customHeight="1" x14ac:dyDescent="0.25">
      <c r="A339" s="565"/>
      <c r="B339" s="568"/>
      <c r="C339" s="455"/>
      <c r="D339" s="582"/>
      <c r="E339" s="448"/>
      <c r="F339" s="93" t="s">
        <v>377</v>
      </c>
      <c r="G339" s="523" t="s">
        <v>387</v>
      </c>
      <c r="H339" s="523"/>
      <c r="I339" s="523"/>
      <c r="J339" s="523"/>
      <c r="K339" s="585"/>
      <c r="L339" s="444" t="e">
        <f>#REF!-#REF!*10%</f>
        <v>#REF!</v>
      </c>
    </row>
    <row r="340" spans="1:12" customFormat="1" ht="15.6" customHeight="1" x14ac:dyDescent="0.25">
      <c r="A340" s="565"/>
      <c r="B340" s="568"/>
      <c r="C340" s="455"/>
      <c r="D340" s="582"/>
      <c r="E340" s="448"/>
      <c r="F340" s="93" t="s">
        <v>388</v>
      </c>
      <c r="G340" s="523" t="s">
        <v>393</v>
      </c>
      <c r="H340" s="523"/>
      <c r="I340" s="523"/>
      <c r="J340" s="523"/>
      <c r="K340" s="585"/>
      <c r="L340" s="444" t="e">
        <f>#REF!-#REF!*10%</f>
        <v>#REF!</v>
      </c>
    </row>
    <row r="341" spans="1:12" customFormat="1" ht="15.6" customHeight="1" x14ac:dyDescent="0.25">
      <c r="A341" s="565"/>
      <c r="B341" s="568"/>
      <c r="C341" s="455"/>
      <c r="D341" s="582"/>
      <c r="E341" s="448"/>
      <c r="F341" s="93" t="s">
        <v>562</v>
      </c>
      <c r="G341" s="523" t="s">
        <v>1024</v>
      </c>
      <c r="H341" s="523"/>
      <c r="I341" s="523"/>
      <c r="J341" s="523"/>
      <c r="K341" s="585"/>
      <c r="L341" s="444" t="e">
        <f>#REF!-#REF!*10%</f>
        <v>#REF!</v>
      </c>
    </row>
    <row r="342" spans="1:12" customFormat="1" ht="15.6" customHeight="1" x14ac:dyDescent="0.25">
      <c r="A342" s="565"/>
      <c r="B342" s="568"/>
      <c r="C342" s="455"/>
      <c r="D342" s="582"/>
      <c r="E342" s="448"/>
      <c r="F342" s="93" t="s">
        <v>570</v>
      </c>
      <c r="G342" s="523" t="s">
        <v>613</v>
      </c>
      <c r="H342" s="523"/>
      <c r="I342" s="523"/>
      <c r="J342" s="523"/>
      <c r="K342" s="585"/>
      <c r="L342" s="444" t="e">
        <f>#REF!-#REF!*10%</f>
        <v>#REF!</v>
      </c>
    </row>
    <row r="343" spans="1:12" customFormat="1" ht="15.6" customHeight="1" x14ac:dyDescent="0.25">
      <c r="A343" s="565"/>
      <c r="B343" s="568"/>
      <c r="C343" s="455"/>
      <c r="D343" s="582"/>
      <c r="E343" s="448"/>
      <c r="F343" s="111" t="s">
        <v>84</v>
      </c>
      <c r="G343" s="525">
        <v>5.6</v>
      </c>
      <c r="H343" s="525"/>
      <c r="I343" s="525"/>
      <c r="J343" s="525"/>
      <c r="K343" s="585"/>
      <c r="L343" s="444" t="e">
        <f>#REF!-#REF!*10%</f>
        <v>#REF!</v>
      </c>
    </row>
    <row r="344" spans="1:12" customFormat="1" ht="15.6" customHeight="1" x14ac:dyDescent="0.25">
      <c r="A344" s="565"/>
      <c r="B344" s="569"/>
      <c r="C344" s="455"/>
      <c r="D344" s="582"/>
      <c r="E344" s="448"/>
      <c r="F344" s="136" t="s">
        <v>1016</v>
      </c>
      <c r="G344" s="454">
        <v>5</v>
      </c>
      <c r="H344" s="454"/>
      <c r="I344" s="454"/>
      <c r="J344" s="454"/>
      <c r="K344" s="585"/>
      <c r="L344" s="444" t="e">
        <f>#REF!-#REF!*10%</f>
        <v>#REF!</v>
      </c>
    </row>
    <row r="345" spans="1:12" customFormat="1" ht="15.6" customHeight="1" x14ac:dyDescent="0.25">
      <c r="A345" s="564">
        <v>12</v>
      </c>
      <c r="B345" s="567"/>
      <c r="C345" s="455" t="s">
        <v>524</v>
      </c>
      <c r="D345" s="582"/>
      <c r="E345" s="448"/>
      <c r="F345" s="110" t="s">
        <v>81</v>
      </c>
      <c r="G345" s="522" t="s">
        <v>10</v>
      </c>
      <c r="H345" s="522"/>
      <c r="I345" s="522"/>
      <c r="J345" s="522"/>
      <c r="K345" s="539">
        <v>3</v>
      </c>
      <c r="L345" s="498">
        <v>24098</v>
      </c>
    </row>
    <row r="346" spans="1:12" customFormat="1" ht="15.6" customHeight="1" x14ac:dyDescent="0.25">
      <c r="A346" s="565"/>
      <c r="B346" s="568"/>
      <c r="C346" s="455"/>
      <c r="D346" s="582"/>
      <c r="E346" s="448"/>
      <c r="F346" s="110" t="s">
        <v>80</v>
      </c>
      <c r="G346" s="469">
        <v>210</v>
      </c>
      <c r="H346" s="469"/>
      <c r="I346" s="469"/>
      <c r="J346" s="469"/>
      <c r="K346" s="583"/>
      <c r="L346" s="499"/>
    </row>
    <row r="347" spans="1:12" customFormat="1" ht="15.6" customHeight="1" x14ac:dyDescent="0.25">
      <c r="A347" s="565"/>
      <c r="B347" s="568"/>
      <c r="C347" s="455"/>
      <c r="D347" s="582"/>
      <c r="E347" s="448"/>
      <c r="F347" s="110" t="s">
        <v>8</v>
      </c>
      <c r="G347" s="240">
        <v>3000</v>
      </c>
      <c r="H347" s="241">
        <v>4000</v>
      </c>
      <c r="I347" s="312">
        <v>5000</v>
      </c>
      <c r="J347" s="242">
        <v>6000</v>
      </c>
      <c r="K347" s="583"/>
      <c r="L347" s="499"/>
    </row>
    <row r="348" spans="1:12" customFormat="1" ht="15.6" customHeight="1" x14ac:dyDescent="0.25">
      <c r="A348" s="565"/>
      <c r="B348" s="568"/>
      <c r="C348" s="455"/>
      <c r="D348" s="582"/>
      <c r="E348" s="448"/>
      <c r="F348" s="110" t="s">
        <v>817</v>
      </c>
      <c r="G348" s="243">
        <f>G346*114</f>
        <v>23940</v>
      </c>
      <c r="H348" s="244">
        <f>G346*128</f>
        <v>26880</v>
      </c>
      <c r="I348" s="313">
        <f>G346*143</f>
        <v>30030</v>
      </c>
      <c r="J348" s="245">
        <f>G346*148</f>
        <v>31080</v>
      </c>
      <c r="K348" s="583"/>
      <c r="L348" s="499"/>
    </row>
    <row r="349" spans="1:12" customFormat="1" ht="15.6" customHeight="1" x14ac:dyDescent="0.25">
      <c r="A349" s="565"/>
      <c r="B349" s="568"/>
      <c r="C349" s="455"/>
      <c r="D349" s="582"/>
      <c r="E349" s="448"/>
      <c r="F349" s="110" t="s">
        <v>1269</v>
      </c>
      <c r="G349" s="451">
        <v>0.98</v>
      </c>
      <c r="H349" s="451"/>
      <c r="I349" s="451"/>
      <c r="J349" s="451"/>
      <c r="K349" s="583"/>
      <c r="L349" s="499"/>
    </row>
    <row r="350" spans="1:12" customFormat="1" ht="15.6" customHeight="1" x14ac:dyDescent="0.25">
      <c r="A350" s="565"/>
      <c r="B350" s="568"/>
      <c r="C350" s="455"/>
      <c r="D350" s="582"/>
      <c r="E350" s="448"/>
      <c r="F350" s="93" t="s">
        <v>699</v>
      </c>
      <c r="G350" s="523" t="s">
        <v>700</v>
      </c>
      <c r="H350" s="523"/>
      <c r="I350" s="523"/>
      <c r="J350" s="523"/>
      <c r="K350" s="583"/>
      <c r="L350" s="499"/>
    </row>
    <row r="351" spans="1:12" customFormat="1" ht="15.6" customHeight="1" x14ac:dyDescent="0.25">
      <c r="A351" s="565"/>
      <c r="B351" s="568"/>
      <c r="C351" s="455"/>
      <c r="D351" s="582"/>
      <c r="E351" s="448"/>
      <c r="F351" s="93" t="s">
        <v>1181</v>
      </c>
      <c r="G351" s="462" t="s">
        <v>1179</v>
      </c>
      <c r="H351" s="463"/>
      <c r="I351" s="463"/>
      <c r="J351" s="464"/>
      <c r="K351" s="583"/>
      <c r="L351" s="499"/>
    </row>
    <row r="352" spans="1:12" customFormat="1" ht="15.6" customHeight="1" x14ac:dyDescent="0.25">
      <c r="A352" s="565"/>
      <c r="B352" s="568"/>
      <c r="C352" s="455"/>
      <c r="D352" s="582"/>
      <c r="E352" s="448"/>
      <c r="F352" s="110" t="s">
        <v>83</v>
      </c>
      <c r="G352" s="524">
        <v>66</v>
      </c>
      <c r="H352" s="524"/>
      <c r="I352" s="524"/>
      <c r="J352" s="524"/>
      <c r="K352" s="583"/>
      <c r="L352" s="499"/>
    </row>
    <row r="353" spans="1:12" customFormat="1" ht="15.6" customHeight="1" x14ac:dyDescent="0.25">
      <c r="A353" s="565"/>
      <c r="B353" s="568"/>
      <c r="C353" s="455"/>
      <c r="D353" s="582"/>
      <c r="E353" s="448"/>
      <c r="F353" s="110" t="s">
        <v>396</v>
      </c>
      <c r="G353" s="524" t="s">
        <v>397</v>
      </c>
      <c r="H353" s="524"/>
      <c r="I353" s="524"/>
      <c r="J353" s="524"/>
      <c r="K353" s="583"/>
      <c r="L353" s="499"/>
    </row>
    <row r="354" spans="1:12" customFormat="1" ht="15.6" customHeight="1" x14ac:dyDescent="0.25">
      <c r="A354" s="565"/>
      <c r="B354" s="568"/>
      <c r="C354" s="455"/>
      <c r="D354" s="582"/>
      <c r="E354" s="448"/>
      <c r="F354" s="110" t="s">
        <v>3</v>
      </c>
      <c r="G354" s="522" t="s">
        <v>20</v>
      </c>
      <c r="H354" s="522"/>
      <c r="I354" s="522"/>
      <c r="J354" s="522"/>
      <c r="K354" s="583"/>
      <c r="L354" s="499"/>
    </row>
    <row r="355" spans="1:12" customFormat="1" ht="15.6" customHeight="1" x14ac:dyDescent="0.25">
      <c r="A355" s="565"/>
      <c r="B355" s="568"/>
      <c r="C355" s="455"/>
      <c r="D355" s="582"/>
      <c r="E355" s="448"/>
      <c r="F355" s="93" t="s">
        <v>379</v>
      </c>
      <c r="G355" s="523" t="s">
        <v>380</v>
      </c>
      <c r="H355" s="523"/>
      <c r="I355" s="523"/>
      <c r="J355" s="523"/>
      <c r="K355" s="583"/>
      <c r="L355" s="499"/>
    </row>
    <row r="356" spans="1:12" customFormat="1" ht="15.6" customHeight="1" x14ac:dyDescent="0.25">
      <c r="A356" s="565"/>
      <c r="B356" s="568"/>
      <c r="C356" s="455"/>
      <c r="D356" s="582"/>
      <c r="E356" s="448"/>
      <c r="F356" s="93" t="s">
        <v>701</v>
      </c>
      <c r="G356" s="523">
        <v>100000</v>
      </c>
      <c r="H356" s="523"/>
      <c r="I356" s="523"/>
      <c r="J356" s="523"/>
      <c r="K356" s="583"/>
      <c r="L356" s="499"/>
    </row>
    <row r="357" spans="1:12" customFormat="1" ht="15.6" customHeight="1" x14ac:dyDescent="0.25">
      <c r="A357" s="565"/>
      <c r="B357" s="568"/>
      <c r="C357" s="455"/>
      <c r="D357" s="582"/>
      <c r="E357" s="448"/>
      <c r="F357" s="93" t="s">
        <v>257</v>
      </c>
      <c r="G357" s="523" t="s">
        <v>391</v>
      </c>
      <c r="H357" s="523"/>
      <c r="I357" s="523"/>
      <c r="J357" s="523"/>
      <c r="K357" s="583"/>
      <c r="L357" s="499"/>
    </row>
    <row r="358" spans="1:12" customFormat="1" ht="15.6" customHeight="1" x14ac:dyDescent="0.25">
      <c r="A358" s="565"/>
      <c r="B358" s="568"/>
      <c r="C358" s="455"/>
      <c r="D358" s="582"/>
      <c r="E358" s="448"/>
      <c r="F358" s="93" t="s">
        <v>376</v>
      </c>
      <c r="G358" s="523" t="s">
        <v>392</v>
      </c>
      <c r="H358" s="523"/>
      <c r="I358" s="523"/>
      <c r="J358" s="523"/>
      <c r="K358" s="583"/>
      <c r="L358" s="499"/>
    </row>
    <row r="359" spans="1:12" customFormat="1" ht="15.6" customHeight="1" x14ac:dyDescent="0.25">
      <c r="A359" s="565"/>
      <c r="B359" s="568"/>
      <c r="C359" s="455"/>
      <c r="D359" s="582"/>
      <c r="E359" s="448"/>
      <c r="F359" s="93" t="s">
        <v>702</v>
      </c>
      <c r="G359" s="523" t="s">
        <v>709</v>
      </c>
      <c r="H359" s="523"/>
      <c r="I359" s="523"/>
      <c r="J359" s="523"/>
      <c r="K359" s="583"/>
      <c r="L359" s="499"/>
    </row>
    <row r="360" spans="1:12" customFormat="1" ht="15.6" customHeight="1" x14ac:dyDescent="0.25">
      <c r="A360" s="565"/>
      <c r="B360" s="568"/>
      <c r="C360" s="455"/>
      <c r="D360" s="582"/>
      <c r="E360" s="448"/>
      <c r="F360" s="93" t="s">
        <v>381</v>
      </c>
      <c r="G360" s="523" t="s">
        <v>382</v>
      </c>
      <c r="H360" s="523"/>
      <c r="I360" s="523"/>
      <c r="J360" s="523"/>
      <c r="K360" s="583"/>
      <c r="L360" s="500"/>
    </row>
    <row r="361" spans="1:12" customFormat="1" ht="15.6" customHeight="1" x14ac:dyDescent="0.25">
      <c r="A361" s="565"/>
      <c r="B361" s="568"/>
      <c r="C361" s="455"/>
      <c r="D361" s="582"/>
      <c r="E361" s="448"/>
      <c r="F361" s="94" t="s">
        <v>358</v>
      </c>
      <c r="G361" s="523" t="s">
        <v>900</v>
      </c>
      <c r="H361" s="523"/>
      <c r="I361" s="523"/>
      <c r="J361" s="523"/>
      <c r="K361" s="584">
        <v>5</v>
      </c>
      <c r="L361" s="443">
        <v>25785</v>
      </c>
    </row>
    <row r="362" spans="1:12" customFormat="1" ht="15.6" customHeight="1" x14ac:dyDescent="0.25">
      <c r="A362" s="565"/>
      <c r="B362" s="568"/>
      <c r="C362" s="455"/>
      <c r="D362" s="582"/>
      <c r="E362" s="448"/>
      <c r="F362" s="93" t="s">
        <v>383</v>
      </c>
      <c r="G362" s="523" t="s">
        <v>384</v>
      </c>
      <c r="H362" s="523"/>
      <c r="I362" s="523"/>
      <c r="J362" s="523"/>
      <c r="K362" s="585"/>
      <c r="L362" s="444" t="e">
        <f>#REF!-#REF!*10%</f>
        <v>#REF!</v>
      </c>
    </row>
    <row r="363" spans="1:12" customFormat="1" ht="15.6" customHeight="1" x14ac:dyDescent="0.25">
      <c r="A363" s="565"/>
      <c r="B363" s="568"/>
      <c r="C363" s="455"/>
      <c r="D363" s="582"/>
      <c r="E363" s="448"/>
      <c r="F363" s="93" t="s">
        <v>385</v>
      </c>
      <c r="G363" s="523" t="s">
        <v>398</v>
      </c>
      <c r="H363" s="523"/>
      <c r="I363" s="523"/>
      <c r="J363" s="523"/>
      <c r="K363" s="585"/>
      <c r="L363" s="444" t="e">
        <f>#REF!-#REF!*10%</f>
        <v>#REF!</v>
      </c>
    </row>
    <row r="364" spans="1:12" customFormat="1" ht="15.6" customHeight="1" x14ac:dyDescent="0.25">
      <c r="A364" s="565"/>
      <c r="B364" s="568"/>
      <c r="C364" s="455"/>
      <c r="D364" s="582"/>
      <c r="E364" s="448"/>
      <c r="F364" s="93" t="s">
        <v>389</v>
      </c>
      <c r="G364" s="523" t="s">
        <v>390</v>
      </c>
      <c r="H364" s="523"/>
      <c r="I364" s="523"/>
      <c r="J364" s="523"/>
      <c r="K364" s="585"/>
      <c r="L364" s="444" t="e">
        <f>#REF!-#REF!*10%</f>
        <v>#REF!</v>
      </c>
    </row>
    <row r="365" spans="1:12" customFormat="1" ht="15.6" customHeight="1" x14ac:dyDescent="0.25">
      <c r="A365" s="565"/>
      <c r="B365" s="568"/>
      <c r="C365" s="455"/>
      <c r="D365" s="582"/>
      <c r="E365" s="448"/>
      <c r="F365" s="93" t="s">
        <v>704</v>
      </c>
      <c r="G365" s="523" t="s">
        <v>705</v>
      </c>
      <c r="H365" s="523"/>
      <c r="I365" s="523"/>
      <c r="J365" s="523"/>
      <c r="K365" s="585"/>
      <c r="L365" s="444" t="e">
        <f>#REF!-#REF!*10%</f>
        <v>#REF!</v>
      </c>
    </row>
    <row r="366" spans="1:12" customFormat="1" ht="15.6" customHeight="1" x14ac:dyDescent="0.25">
      <c r="A366" s="565"/>
      <c r="B366" s="568"/>
      <c r="C366" s="455"/>
      <c r="D366" s="582"/>
      <c r="E366" s="448"/>
      <c r="F366" s="93" t="s">
        <v>706</v>
      </c>
      <c r="G366" s="523" t="s">
        <v>390</v>
      </c>
      <c r="H366" s="523"/>
      <c r="I366" s="523"/>
      <c r="J366" s="523"/>
      <c r="K366" s="585"/>
      <c r="L366" s="444" t="e">
        <f>#REF!-#REF!*10%</f>
        <v>#REF!</v>
      </c>
    </row>
    <row r="367" spans="1:12" customFormat="1" ht="15.6" customHeight="1" x14ac:dyDescent="0.25">
      <c r="A367" s="565"/>
      <c r="B367" s="568"/>
      <c r="C367" s="455"/>
      <c r="D367" s="582"/>
      <c r="E367" s="448"/>
      <c r="F367" s="93" t="s">
        <v>1271</v>
      </c>
      <c r="G367" s="523" t="s">
        <v>390</v>
      </c>
      <c r="H367" s="523"/>
      <c r="I367" s="523"/>
      <c r="J367" s="523"/>
      <c r="K367" s="585"/>
      <c r="L367" s="444" t="e">
        <f>#REF!-#REF!*10%</f>
        <v>#REF!</v>
      </c>
    </row>
    <row r="368" spans="1:12" customFormat="1" ht="15.6" customHeight="1" x14ac:dyDescent="0.25">
      <c r="A368" s="565"/>
      <c r="B368" s="568"/>
      <c r="C368" s="455"/>
      <c r="D368" s="582"/>
      <c r="E368" s="448"/>
      <c r="F368" s="93" t="s">
        <v>707</v>
      </c>
      <c r="G368" s="523" t="s">
        <v>911</v>
      </c>
      <c r="H368" s="523"/>
      <c r="I368" s="523"/>
      <c r="J368" s="523"/>
      <c r="K368" s="585"/>
      <c r="L368" s="444" t="e">
        <f>#REF!-#REF!*10%</f>
        <v>#REF!</v>
      </c>
    </row>
    <row r="369" spans="1:12" customFormat="1" ht="15.6" customHeight="1" x14ac:dyDescent="0.25">
      <c r="A369" s="565"/>
      <c r="B369" s="568"/>
      <c r="C369" s="455"/>
      <c r="D369" s="582"/>
      <c r="E369" s="448"/>
      <c r="F369" s="93" t="s">
        <v>708</v>
      </c>
      <c r="G369" s="523" t="s">
        <v>390</v>
      </c>
      <c r="H369" s="523"/>
      <c r="I369" s="523"/>
      <c r="J369" s="523"/>
      <c r="K369" s="585"/>
      <c r="L369" s="444" t="e">
        <f>#REF!-#REF!*10%</f>
        <v>#REF!</v>
      </c>
    </row>
    <row r="370" spans="1:12" customFormat="1" ht="15.6" customHeight="1" x14ac:dyDescent="0.25">
      <c r="A370" s="565"/>
      <c r="B370" s="568"/>
      <c r="C370" s="455"/>
      <c r="D370" s="582"/>
      <c r="E370" s="448"/>
      <c r="F370" s="93" t="s">
        <v>377</v>
      </c>
      <c r="G370" s="523" t="s">
        <v>387</v>
      </c>
      <c r="H370" s="523"/>
      <c r="I370" s="523"/>
      <c r="J370" s="523"/>
      <c r="K370" s="585"/>
      <c r="L370" s="444" t="e">
        <f>#REF!-#REF!*10%</f>
        <v>#REF!</v>
      </c>
    </row>
    <row r="371" spans="1:12" customFormat="1" ht="15.6" customHeight="1" x14ac:dyDescent="0.25">
      <c r="A371" s="565"/>
      <c r="B371" s="568"/>
      <c r="C371" s="455"/>
      <c r="D371" s="582"/>
      <c r="E371" s="448"/>
      <c r="F371" s="93" t="s">
        <v>388</v>
      </c>
      <c r="G371" s="523" t="s">
        <v>393</v>
      </c>
      <c r="H371" s="523"/>
      <c r="I371" s="523"/>
      <c r="J371" s="523"/>
      <c r="K371" s="585"/>
      <c r="L371" s="444" t="e">
        <f>#REF!-#REF!*10%</f>
        <v>#REF!</v>
      </c>
    </row>
    <row r="372" spans="1:12" customFormat="1" ht="15.6" customHeight="1" x14ac:dyDescent="0.25">
      <c r="A372" s="565"/>
      <c r="B372" s="568"/>
      <c r="C372" s="455"/>
      <c r="D372" s="582"/>
      <c r="E372" s="448"/>
      <c r="F372" s="93" t="s">
        <v>562</v>
      </c>
      <c r="G372" s="523" t="s">
        <v>1024</v>
      </c>
      <c r="H372" s="523"/>
      <c r="I372" s="523"/>
      <c r="J372" s="523"/>
      <c r="K372" s="585"/>
      <c r="L372" s="444" t="e">
        <f>#REF!-#REF!*10%</f>
        <v>#REF!</v>
      </c>
    </row>
    <row r="373" spans="1:12" customFormat="1" ht="15.6" customHeight="1" x14ac:dyDescent="0.25">
      <c r="A373" s="565"/>
      <c r="B373" s="568"/>
      <c r="C373" s="455"/>
      <c r="D373" s="582"/>
      <c r="E373" s="448"/>
      <c r="F373" s="93" t="s">
        <v>570</v>
      </c>
      <c r="G373" s="523" t="s">
        <v>613</v>
      </c>
      <c r="H373" s="523"/>
      <c r="I373" s="523"/>
      <c r="J373" s="523"/>
      <c r="K373" s="585"/>
      <c r="L373" s="444" t="e">
        <f>#REF!-#REF!*10%</f>
        <v>#REF!</v>
      </c>
    </row>
    <row r="374" spans="1:12" customFormat="1" ht="15.6" customHeight="1" x14ac:dyDescent="0.25">
      <c r="A374" s="565"/>
      <c r="B374" s="568"/>
      <c r="C374" s="455"/>
      <c r="D374" s="582"/>
      <c r="E374" s="448"/>
      <c r="F374" s="111" t="s">
        <v>84</v>
      </c>
      <c r="G374" s="525">
        <v>7.8</v>
      </c>
      <c r="H374" s="525"/>
      <c r="I374" s="525"/>
      <c r="J374" s="525"/>
      <c r="K374" s="585"/>
      <c r="L374" s="444" t="e">
        <f>#REF!-#REF!*10%</f>
        <v>#REF!</v>
      </c>
    </row>
    <row r="375" spans="1:12" customFormat="1" ht="15.6" customHeight="1" x14ac:dyDescent="0.25">
      <c r="A375" s="565"/>
      <c r="B375" s="569"/>
      <c r="C375" s="455"/>
      <c r="D375" s="582"/>
      <c r="E375" s="448"/>
      <c r="F375" s="136" t="s">
        <v>1016</v>
      </c>
      <c r="G375" s="454">
        <v>5</v>
      </c>
      <c r="H375" s="454"/>
      <c r="I375" s="454"/>
      <c r="J375" s="454"/>
      <c r="K375" s="585"/>
      <c r="L375" s="444" t="e">
        <f>#REF!-#REF!*10%</f>
        <v>#REF!</v>
      </c>
    </row>
    <row r="376" spans="1:12" customFormat="1" ht="15.6" customHeight="1" x14ac:dyDescent="0.25">
      <c r="A376" s="564">
        <v>13</v>
      </c>
      <c r="B376" s="567"/>
      <c r="C376" s="455" t="s">
        <v>525</v>
      </c>
      <c r="D376" s="582"/>
      <c r="E376" s="448"/>
      <c r="F376" s="110" t="s">
        <v>81</v>
      </c>
      <c r="G376" s="522" t="s">
        <v>10</v>
      </c>
      <c r="H376" s="522"/>
      <c r="I376" s="522"/>
      <c r="J376" s="522"/>
      <c r="K376" s="539">
        <v>3</v>
      </c>
      <c r="L376" s="498">
        <v>24908</v>
      </c>
    </row>
    <row r="377" spans="1:12" customFormat="1" ht="15.6" customHeight="1" x14ac:dyDescent="0.25">
      <c r="A377" s="565"/>
      <c r="B377" s="568"/>
      <c r="C377" s="455"/>
      <c r="D377" s="582"/>
      <c r="E377" s="448"/>
      <c r="F377" s="110" t="s">
        <v>80</v>
      </c>
      <c r="G377" s="469">
        <v>221</v>
      </c>
      <c r="H377" s="469"/>
      <c r="I377" s="469"/>
      <c r="J377" s="469"/>
      <c r="K377" s="583"/>
      <c r="L377" s="499"/>
    </row>
    <row r="378" spans="1:12" customFormat="1" ht="15.6" customHeight="1" x14ac:dyDescent="0.25">
      <c r="A378" s="565"/>
      <c r="B378" s="568"/>
      <c r="C378" s="455"/>
      <c r="D378" s="582"/>
      <c r="E378" s="448"/>
      <c r="F378" s="110" t="s">
        <v>8</v>
      </c>
      <c r="G378" s="240">
        <v>3000</v>
      </c>
      <c r="H378" s="241">
        <v>4000</v>
      </c>
      <c r="I378" s="312">
        <v>5000</v>
      </c>
      <c r="J378" s="242">
        <v>6000</v>
      </c>
      <c r="K378" s="583"/>
      <c r="L378" s="499"/>
    </row>
    <row r="379" spans="1:12" customFormat="1" ht="15.6" customHeight="1" x14ac:dyDescent="0.25">
      <c r="A379" s="565"/>
      <c r="B379" s="568"/>
      <c r="C379" s="455"/>
      <c r="D379" s="582"/>
      <c r="E379" s="448"/>
      <c r="F379" s="110" t="s">
        <v>817</v>
      </c>
      <c r="G379" s="243">
        <f>G377*114</f>
        <v>25194</v>
      </c>
      <c r="H379" s="244">
        <f>G377*128</f>
        <v>28288</v>
      </c>
      <c r="I379" s="313">
        <f>G377*143</f>
        <v>31603</v>
      </c>
      <c r="J379" s="245">
        <f>G377*148</f>
        <v>32708</v>
      </c>
      <c r="K379" s="583"/>
      <c r="L379" s="499"/>
    </row>
    <row r="380" spans="1:12" customFormat="1" ht="15.6" customHeight="1" x14ac:dyDescent="0.25">
      <c r="A380" s="565"/>
      <c r="B380" s="568"/>
      <c r="C380" s="455"/>
      <c r="D380" s="582"/>
      <c r="E380" s="448"/>
      <c r="F380" s="110" t="s">
        <v>1269</v>
      </c>
      <c r="G380" s="451">
        <v>0.98</v>
      </c>
      <c r="H380" s="451"/>
      <c r="I380" s="451"/>
      <c r="J380" s="451"/>
      <c r="K380" s="583"/>
      <c r="L380" s="499"/>
    </row>
    <row r="381" spans="1:12" customFormat="1" ht="15.6" customHeight="1" x14ac:dyDescent="0.25">
      <c r="A381" s="565"/>
      <c r="B381" s="568"/>
      <c r="C381" s="455"/>
      <c r="D381" s="582"/>
      <c r="E381" s="448"/>
      <c r="F381" s="93" t="s">
        <v>699</v>
      </c>
      <c r="G381" s="523" t="s">
        <v>700</v>
      </c>
      <c r="H381" s="523"/>
      <c r="I381" s="523"/>
      <c r="J381" s="523"/>
      <c r="K381" s="583"/>
      <c r="L381" s="499"/>
    </row>
    <row r="382" spans="1:12" customFormat="1" ht="15.6" customHeight="1" x14ac:dyDescent="0.25">
      <c r="A382" s="565"/>
      <c r="B382" s="568"/>
      <c r="C382" s="455"/>
      <c r="D382" s="582"/>
      <c r="E382" s="448"/>
      <c r="F382" s="93" t="s">
        <v>1181</v>
      </c>
      <c r="G382" s="462" t="s">
        <v>1179</v>
      </c>
      <c r="H382" s="463"/>
      <c r="I382" s="463"/>
      <c r="J382" s="464"/>
      <c r="K382" s="583"/>
      <c r="L382" s="499"/>
    </row>
    <row r="383" spans="1:12" customFormat="1" ht="15.6" customHeight="1" x14ac:dyDescent="0.25">
      <c r="A383" s="565"/>
      <c r="B383" s="568"/>
      <c r="C383" s="455"/>
      <c r="D383" s="582"/>
      <c r="E383" s="448"/>
      <c r="F383" s="110" t="s">
        <v>83</v>
      </c>
      <c r="G383" s="524">
        <v>66</v>
      </c>
      <c r="H383" s="524"/>
      <c r="I383" s="524"/>
      <c r="J383" s="524"/>
      <c r="K383" s="583"/>
      <c r="L383" s="499"/>
    </row>
    <row r="384" spans="1:12" customFormat="1" ht="15.6" customHeight="1" x14ac:dyDescent="0.25">
      <c r="A384" s="565"/>
      <c r="B384" s="568"/>
      <c r="C384" s="455"/>
      <c r="D384" s="582"/>
      <c r="E384" s="448"/>
      <c r="F384" s="110" t="s">
        <v>396</v>
      </c>
      <c r="G384" s="524" t="s">
        <v>397</v>
      </c>
      <c r="H384" s="524"/>
      <c r="I384" s="524"/>
      <c r="J384" s="524"/>
      <c r="K384" s="583"/>
      <c r="L384" s="499"/>
    </row>
    <row r="385" spans="1:12" customFormat="1" ht="15.6" customHeight="1" x14ac:dyDescent="0.25">
      <c r="A385" s="565"/>
      <c r="B385" s="568"/>
      <c r="C385" s="455"/>
      <c r="D385" s="582"/>
      <c r="E385" s="448"/>
      <c r="F385" s="110" t="s">
        <v>3</v>
      </c>
      <c r="G385" s="522" t="s">
        <v>21</v>
      </c>
      <c r="H385" s="522"/>
      <c r="I385" s="522"/>
      <c r="J385" s="522"/>
      <c r="K385" s="583"/>
      <c r="L385" s="499"/>
    </row>
    <row r="386" spans="1:12" customFormat="1" ht="15.6" customHeight="1" x14ac:dyDescent="0.25">
      <c r="A386" s="565"/>
      <c r="B386" s="568"/>
      <c r="C386" s="455"/>
      <c r="D386" s="582"/>
      <c r="E386" s="448"/>
      <c r="F386" s="93" t="s">
        <v>379</v>
      </c>
      <c r="G386" s="523" t="s">
        <v>380</v>
      </c>
      <c r="H386" s="523"/>
      <c r="I386" s="523"/>
      <c r="J386" s="523"/>
      <c r="K386" s="583"/>
      <c r="L386" s="499"/>
    </row>
    <row r="387" spans="1:12" customFormat="1" ht="15.6" customHeight="1" x14ac:dyDescent="0.25">
      <c r="A387" s="565"/>
      <c r="B387" s="568"/>
      <c r="C387" s="455"/>
      <c r="D387" s="582"/>
      <c r="E387" s="448"/>
      <c r="F387" s="93" t="s">
        <v>701</v>
      </c>
      <c r="G387" s="523">
        <v>100000</v>
      </c>
      <c r="H387" s="523"/>
      <c r="I387" s="523"/>
      <c r="J387" s="523"/>
      <c r="K387" s="583"/>
      <c r="L387" s="499"/>
    </row>
    <row r="388" spans="1:12" customFormat="1" ht="15.6" customHeight="1" x14ac:dyDescent="0.25">
      <c r="A388" s="565"/>
      <c r="B388" s="568"/>
      <c r="C388" s="455"/>
      <c r="D388" s="582"/>
      <c r="E388" s="448"/>
      <c r="F388" s="93" t="s">
        <v>257</v>
      </c>
      <c r="G388" s="523" t="s">
        <v>391</v>
      </c>
      <c r="H388" s="523"/>
      <c r="I388" s="523"/>
      <c r="J388" s="523"/>
      <c r="K388" s="583"/>
      <c r="L388" s="499"/>
    </row>
    <row r="389" spans="1:12" customFormat="1" ht="15.6" customHeight="1" x14ac:dyDescent="0.25">
      <c r="A389" s="565"/>
      <c r="B389" s="568"/>
      <c r="C389" s="455"/>
      <c r="D389" s="582"/>
      <c r="E389" s="448"/>
      <c r="F389" s="93" t="s">
        <v>376</v>
      </c>
      <c r="G389" s="523" t="s">
        <v>392</v>
      </c>
      <c r="H389" s="523"/>
      <c r="I389" s="523"/>
      <c r="J389" s="523"/>
      <c r="K389" s="583"/>
      <c r="L389" s="499"/>
    </row>
    <row r="390" spans="1:12" customFormat="1" ht="15.6" customHeight="1" x14ac:dyDescent="0.25">
      <c r="A390" s="565"/>
      <c r="B390" s="568"/>
      <c r="C390" s="455"/>
      <c r="D390" s="582"/>
      <c r="E390" s="448"/>
      <c r="F390" s="93" t="s">
        <v>702</v>
      </c>
      <c r="G390" s="523" t="s">
        <v>709</v>
      </c>
      <c r="H390" s="523"/>
      <c r="I390" s="523"/>
      <c r="J390" s="523"/>
      <c r="K390" s="583"/>
      <c r="L390" s="499"/>
    </row>
    <row r="391" spans="1:12" customFormat="1" ht="15.6" customHeight="1" x14ac:dyDescent="0.25">
      <c r="A391" s="565"/>
      <c r="B391" s="568"/>
      <c r="C391" s="455"/>
      <c r="D391" s="582"/>
      <c r="E391" s="448"/>
      <c r="F391" s="93" t="s">
        <v>381</v>
      </c>
      <c r="G391" s="523" t="s">
        <v>382</v>
      </c>
      <c r="H391" s="523"/>
      <c r="I391" s="523"/>
      <c r="J391" s="523"/>
      <c r="K391" s="583"/>
      <c r="L391" s="500"/>
    </row>
    <row r="392" spans="1:12" customFormat="1" ht="15.6" customHeight="1" x14ac:dyDescent="0.25">
      <c r="A392" s="565"/>
      <c r="B392" s="568"/>
      <c r="C392" s="455"/>
      <c r="D392" s="582"/>
      <c r="E392" s="448"/>
      <c r="F392" s="94" t="s">
        <v>358</v>
      </c>
      <c r="G392" s="523" t="s">
        <v>900</v>
      </c>
      <c r="H392" s="523"/>
      <c r="I392" s="523"/>
      <c r="J392" s="523"/>
      <c r="K392" s="584">
        <v>5</v>
      </c>
      <c r="L392" s="443">
        <v>26652</v>
      </c>
    </row>
    <row r="393" spans="1:12" customFormat="1" ht="15.6" customHeight="1" x14ac:dyDescent="0.25">
      <c r="A393" s="565"/>
      <c r="B393" s="568"/>
      <c r="C393" s="455"/>
      <c r="D393" s="582"/>
      <c r="E393" s="448"/>
      <c r="F393" s="93" t="s">
        <v>383</v>
      </c>
      <c r="G393" s="523" t="s">
        <v>384</v>
      </c>
      <c r="H393" s="523"/>
      <c r="I393" s="523"/>
      <c r="J393" s="523"/>
      <c r="K393" s="585"/>
      <c r="L393" s="444" t="e">
        <f>#REF!-#REF!*10%</f>
        <v>#REF!</v>
      </c>
    </row>
    <row r="394" spans="1:12" customFormat="1" ht="15.6" customHeight="1" x14ac:dyDescent="0.25">
      <c r="A394" s="565"/>
      <c r="B394" s="568"/>
      <c r="C394" s="455"/>
      <c r="D394" s="582"/>
      <c r="E394" s="448"/>
      <c r="F394" s="93" t="s">
        <v>385</v>
      </c>
      <c r="G394" s="523" t="s">
        <v>398</v>
      </c>
      <c r="H394" s="523"/>
      <c r="I394" s="523"/>
      <c r="J394" s="523"/>
      <c r="K394" s="585"/>
      <c r="L394" s="444" t="e">
        <f>#REF!-#REF!*10%</f>
        <v>#REF!</v>
      </c>
    </row>
    <row r="395" spans="1:12" customFormat="1" ht="15.6" customHeight="1" x14ac:dyDescent="0.25">
      <c r="A395" s="565"/>
      <c r="B395" s="568"/>
      <c r="C395" s="455"/>
      <c r="D395" s="582"/>
      <c r="E395" s="448"/>
      <c r="F395" s="93" t="s">
        <v>389</v>
      </c>
      <c r="G395" s="523" t="s">
        <v>390</v>
      </c>
      <c r="H395" s="523"/>
      <c r="I395" s="523"/>
      <c r="J395" s="523"/>
      <c r="K395" s="585"/>
      <c r="L395" s="444" t="e">
        <f>#REF!-#REF!*10%</f>
        <v>#REF!</v>
      </c>
    </row>
    <row r="396" spans="1:12" customFormat="1" ht="15.6" customHeight="1" x14ac:dyDescent="0.25">
      <c r="A396" s="565"/>
      <c r="B396" s="568"/>
      <c r="C396" s="455"/>
      <c r="D396" s="582"/>
      <c r="E396" s="448"/>
      <c r="F396" s="93" t="s">
        <v>704</v>
      </c>
      <c r="G396" s="523" t="s">
        <v>705</v>
      </c>
      <c r="H396" s="523"/>
      <c r="I396" s="523"/>
      <c r="J396" s="523"/>
      <c r="K396" s="585"/>
      <c r="L396" s="444" t="e">
        <f>#REF!-#REF!*10%</f>
        <v>#REF!</v>
      </c>
    </row>
    <row r="397" spans="1:12" customFormat="1" ht="15.6" customHeight="1" x14ac:dyDescent="0.25">
      <c r="A397" s="565"/>
      <c r="B397" s="568"/>
      <c r="C397" s="455"/>
      <c r="D397" s="582"/>
      <c r="E397" s="448"/>
      <c r="F397" s="93" t="s">
        <v>706</v>
      </c>
      <c r="G397" s="523" t="s">
        <v>390</v>
      </c>
      <c r="H397" s="523"/>
      <c r="I397" s="523"/>
      <c r="J397" s="523"/>
      <c r="K397" s="585"/>
      <c r="L397" s="444" t="e">
        <f>#REF!-#REF!*10%</f>
        <v>#REF!</v>
      </c>
    </row>
    <row r="398" spans="1:12" customFormat="1" ht="15.6" customHeight="1" x14ac:dyDescent="0.25">
      <c r="A398" s="565"/>
      <c r="B398" s="568"/>
      <c r="C398" s="455"/>
      <c r="D398" s="582"/>
      <c r="E398" s="448"/>
      <c r="F398" s="93" t="s">
        <v>1271</v>
      </c>
      <c r="G398" s="523" t="s">
        <v>390</v>
      </c>
      <c r="H398" s="523"/>
      <c r="I398" s="523"/>
      <c r="J398" s="523"/>
      <c r="K398" s="585"/>
      <c r="L398" s="444" t="e">
        <f>#REF!-#REF!*10%</f>
        <v>#REF!</v>
      </c>
    </row>
    <row r="399" spans="1:12" customFormat="1" ht="15.6" customHeight="1" x14ac:dyDescent="0.25">
      <c r="A399" s="565"/>
      <c r="B399" s="568"/>
      <c r="C399" s="455"/>
      <c r="D399" s="582"/>
      <c r="E399" s="448"/>
      <c r="F399" s="93" t="s">
        <v>707</v>
      </c>
      <c r="G399" s="523" t="s">
        <v>911</v>
      </c>
      <c r="H399" s="523"/>
      <c r="I399" s="523"/>
      <c r="J399" s="523"/>
      <c r="K399" s="585"/>
      <c r="L399" s="444" t="e">
        <f>#REF!-#REF!*10%</f>
        <v>#REF!</v>
      </c>
    </row>
    <row r="400" spans="1:12" customFormat="1" ht="15.6" customHeight="1" x14ac:dyDescent="0.25">
      <c r="A400" s="565"/>
      <c r="B400" s="568"/>
      <c r="C400" s="455"/>
      <c r="D400" s="582"/>
      <c r="E400" s="448"/>
      <c r="F400" s="93" t="s">
        <v>708</v>
      </c>
      <c r="G400" s="523" t="s">
        <v>390</v>
      </c>
      <c r="H400" s="523"/>
      <c r="I400" s="523"/>
      <c r="J400" s="523"/>
      <c r="K400" s="585"/>
      <c r="L400" s="444" t="e">
        <f>#REF!-#REF!*10%</f>
        <v>#REF!</v>
      </c>
    </row>
    <row r="401" spans="1:12" customFormat="1" ht="15.6" customHeight="1" x14ac:dyDescent="0.25">
      <c r="A401" s="565"/>
      <c r="B401" s="568"/>
      <c r="C401" s="455"/>
      <c r="D401" s="582"/>
      <c r="E401" s="448"/>
      <c r="F401" s="93" t="s">
        <v>377</v>
      </c>
      <c r="G401" s="523" t="s">
        <v>387</v>
      </c>
      <c r="H401" s="523"/>
      <c r="I401" s="523"/>
      <c r="J401" s="523"/>
      <c r="K401" s="585"/>
      <c r="L401" s="444" t="e">
        <f>#REF!-#REF!*10%</f>
        <v>#REF!</v>
      </c>
    </row>
    <row r="402" spans="1:12" customFormat="1" ht="15.6" customHeight="1" x14ac:dyDescent="0.25">
      <c r="A402" s="565"/>
      <c r="B402" s="568"/>
      <c r="C402" s="455"/>
      <c r="D402" s="582"/>
      <c r="E402" s="448"/>
      <c r="F402" s="93" t="s">
        <v>388</v>
      </c>
      <c r="G402" s="523" t="s">
        <v>393</v>
      </c>
      <c r="H402" s="523"/>
      <c r="I402" s="523"/>
      <c r="J402" s="523"/>
      <c r="K402" s="585"/>
      <c r="L402" s="444" t="e">
        <f>#REF!-#REF!*10%</f>
        <v>#REF!</v>
      </c>
    </row>
    <row r="403" spans="1:12" customFormat="1" ht="15.6" customHeight="1" x14ac:dyDescent="0.25">
      <c r="A403" s="565"/>
      <c r="B403" s="568"/>
      <c r="C403" s="455"/>
      <c r="D403" s="582"/>
      <c r="E403" s="448"/>
      <c r="F403" s="93" t="s">
        <v>562</v>
      </c>
      <c r="G403" s="523" t="s">
        <v>1024</v>
      </c>
      <c r="H403" s="523"/>
      <c r="I403" s="523"/>
      <c r="J403" s="523"/>
      <c r="K403" s="585"/>
      <c r="L403" s="444" t="e">
        <f>#REF!-#REF!*10%</f>
        <v>#REF!</v>
      </c>
    </row>
    <row r="404" spans="1:12" customFormat="1" ht="15.6" customHeight="1" x14ac:dyDescent="0.25">
      <c r="A404" s="565"/>
      <c r="B404" s="568"/>
      <c r="C404" s="455"/>
      <c r="D404" s="582"/>
      <c r="E404" s="448"/>
      <c r="F404" s="93" t="s">
        <v>570</v>
      </c>
      <c r="G404" s="523" t="s">
        <v>613</v>
      </c>
      <c r="H404" s="523"/>
      <c r="I404" s="523"/>
      <c r="J404" s="523"/>
      <c r="K404" s="585"/>
      <c r="L404" s="444" t="e">
        <f>#REF!-#REF!*10%</f>
        <v>#REF!</v>
      </c>
    </row>
    <row r="405" spans="1:12" customFormat="1" ht="15.6" customHeight="1" x14ac:dyDescent="0.25">
      <c r="A405" s="565"/>
      <c r="B405" s="568"/>
      <c r="C405" s="455"/>
      <c r="D405" s="582"/>
      <c r="E405" s="448"/>
      <c r="F405" s="111" t="s">
        <v>84</v>
      </c>
      <c r="G405" s="525">
        <v>7.8</v>
      </c>
      <c r="H405" s="525"/>
      <c r="I405" s="525"/>
      <c r="J405" s="525"/>
      <c r="K405" s="585"/>
      <c r="L405" s="444" t="e">
        <f>#REF!-#REF!*10%</f>
        <v>#REF!</v>
      </c>
    </row>
    <row r="406" spans="1:12" customFormat="1" ht="15.6" customHeight="1" x14ac:dyDescent="0.25">
      <c r="A406" s="565"/>
      <c r="B406" s="569"/>
      <c r="C406" s="455"/>
      <c r="D406" s="582"/>
      <c r="E406" s="448"/>
      <c r="F406" s="136" t="s">
        <v>1016</v>
      </c>
      <c r="G406" s="454">
        <v>5</v>
      </c>
      <c r="H406" s="454"/>
      <c r="I406" s="454"/>
      <c r="J406" s="454"/>
      <c r="K406" s="585"/>
      <c r="L406" s="444" t="e">
        <f>#REF!-#REF!*10%</f>
        <v>#REF!</v>
      </c>
    </row>
    <row r="407" spans="1:12" customFormat="1" ht="15.6" customHeight="1" x14ac:dyDescent="0.25">
      <c r="A407" s="564">
        <v>14</v>
      </c>
      <c r="B407" s="567"/>
      <c r="C407" s="455" t="s">
        <v>526</v>
      </c>
      <c r="D407" s="582"/>
      <c r="E407" s="448"/>
      <c r="F407" s="110" t="s">
        <v>81</v>
      </c>
      <c r="G407" s="522" t="s">
        <v>10</v>
      </c>
      <c r="H407" s="522"/>
      <c r="I407" s="522"/>
      <c r="J407" s="522"/>
      <c r="K407" s="539">
        <v>3</v>
      </c>
      <c r="L407" s="498">
        <v>25718</v>
      </c>
    </row>
    <row r="408" spans="1:12" customFormat="1" ht="15.6" customHeight="1" x14ac:dyDescent="0.25">
      <c r="A408" s="565"/>
      <c r="B408" s="568"/>
      <c r="C408" s="455"/>
      <c r="D408" s="582"/>
      <c r="E408" s="448"/>
      <c r="F408" s="110" t="s">
        <v>80</v>
      </c>
      <c r="G408" s="469">
        <v>240</v>
      </c>
      <c r="H408" s="469"/>
      <c r="I408" s="469"/>
      <c r="J408" s="469"/>
      <c r="K408" s="583"/>
      <c r="L408" s="499"/>
    </row>
    <row r="409" spans="1:12" customFormat="1" ht="15.6" customHeight="1" x14ac:dyDescent="0.25">
      <c r="A409" s="565"/>
      <c r="B409" s="568"/>
      <c r="C409" s="455"/>
      <c r="D409" s="582"/>
      <c r="E409" s="448"/>
      <c r="F409" s="110" t="s">
        <v>8</v>
      </c>
      <c r="G409" s="240">
        <v>3000</v>
      </c>
      <c r="H409" s="241">
        <v>4000</v>
      </c>
      <c r="I409" s="312">
        <v>5000</v>
      </c>
      <c r="J409" s="242">
        <v>6000</v>
      </c>
      <c r="K409" s="583"/>
      <c r="L409" s="499"/>
    </row>
    <row r="410" spans="1:12" customFormat="1" ht="15.6" customHeight="1" x14ac:dyDescent="0.25">
      <c r="A410" s="565"/>
      <c r="B410" s="568"/>
      <c r="C410" s="455"/>
      <c r="D410" s="582"/>
      <c r="E410" s="448"/>
      <c r="F410" s="110" t="s">
        <v>817</v>
      </c>
      <c r="G410" s="243">
        <f>G408*114</f>
        <v>27360</v>
      </c>
      <c r="H410" s="244">
        <f>G408*128</f>
        <v>30720</v>
      </c>
      <c r="I410" s="313">
        <f>G408*143</f>
        <v>34320</v>
      </c>
      <c r="J410" s="245">
        <f>G408*148</f>
        <v>35520</v>
      </c>
      <c r="K410" s="583"/>
      <c r="L410" s="499"/>
    </row>
    <row r="411" spans="1:12" customFormat="1" ht="15.6" customHeight="1" x14ac:dyDescent="0.25">
      <c r="A411" s="565"/>
      <c r="B411" s="568"/>
      <c r="C411" s="455"/>
      <c r="D411" s="582"/>
      <c r="E411" s="448"/>
      <c r="F411" s="110" t="s">
        <v>1269</v>
      </c>
      <c r="G411" s="451">
        <v>0.98</v>
      </c>
      <c r="H411" s="451"/>
      <c r="I411" s="451"/>
      <c r="J411" s="451"/>
      <c r="K411" s="583"/>
      <c r="L411" s="499"/>
    </row>
    <row r="412" spans="1:12" customFormat="1" ht="15.6" customHeight="1" x14ac:dyDescent="0.25">
      <c r="A412" s="565"/>
      <c r="B412" s="568"/>
      <c r="C412" s="455"/>
      <c r="D412" s="582"/>
      <c r="E412" s="448"/>
      <c r="F412" s="93" t="s">
        <v>699</v>
      </c>
      <c r="G412" s="523" t="s">
        <v>700</v>
      </c>
      <c r="H412" s="523"/>
      <c r="I412" s="523"/>
      <c r="J412" s="523"/>
      <c r="K412" s="583"/>
      <c r="L412" s="499"/>
    </row>
    <row r="413" spans="1:12" customFormat="1" ht="15.6" customHeight="1" x14ac:dyDescent="0.25">
      <c r="A413" s="565"/>
      <c r="B413" s="568"/>
      <c r="C413" s="455"/>
      <c r="D413" s="582"/>
      <c r="E413" s="448"/>
      <c r="F413" s="93" t="s">
        <v>1181</v>
      </c>
      <c r="G413" s="462" t="s">
        <v>1179</v>
      </c>
      <c r="H413" s="463"/>
      <c r="I413" s="463"/>
      <c r="J413" s="464"/>
      <c r="K413" s="583"/>
      <c r="L413" s="499"/>
    </row>
    <row r="414" spans="1:12" customFormat="1" ht="15.6" customHeight="1" x14ac:dyDescent="0.25">
      <c r="A414" s="565"/>
      <c r="B414" s="568"/>
      <c r="C414" s="455"/>
      <c r="D414" s="582"/>
      <c r="E414" s="448"/>
      <c r="F414" s="110" t="s">
        <v>83</v>
      </c>
      <c r="G414" s="524">
        <v>66</v>
      </c>
      <c r="H414" s="524"/>
      <c r="I414" s="524"/>
      <c r="J414" s="524"/>
      <c r="K414" s="583"/>
      <c r="L414" s="499"/>
    </row>
    <row r="415" spans="1:12" customFormat="1" ht="15.6" customHeight="1" x14ac:dyDescent="0.25">
      <c r="A415" s="565"/>
      <c r="B415" s="568"/>
      <c r="C415" s="455"/>
      <c r="D415" s="582"/>
      <c r="E415" s="448"/>
      <c r="F415" s="110" t="s">
        <v>396</v>
      </c>
      <c r="G415" s="524" t="s">
        <v>397</v>
      </c>
      <c r="H415" s="524"/>
      <c r="I415" s="524"/>
      <c r="J415" s="524"/>
      <c r="K415" s="583"/>
      <c r="L415" s="499"/>
    </row>
    <row r="416" spans="1:12" customFormat="1" ht="15.6" customHeight="1" x14ac:dyDescent="0.25">
      <c r="A416" s="565"/>
      <c r="B416" s="568"/>
      <c r="C416" s="455"/>
      <c r="D416" s="582"/>
      <c r="E416" s="448"/>
      <c r="F416" s="110" t="s">
        <v>3</v>
      </c>
      <c r="G416" s="522" t="s">
        <v>693</v>
      </c>
      <c r="H416" s="522"/>
      <c r="I416" s="522"/>
      <c r="J416" s="522"/>
      <c r="K416" s="583"/>
      <c r="L416" s="499"/>
    </row>
    <row r="417" spans="1:12" customFormat="1" ht="15.6" customHeight="1" x14ac:dyDescent="0.25">
      <c r="A417" s="565"/>
      <c r="B417" s="568"/>
      <c r="C417" s="455"/>
      <c r="D417" s="582"/>
      <c r="E417" s="448"/>
      <c r="F417" s="93" t="s">
        <v>379</v>
      </c>
      <c r="G417" s="523" t="s">
        <v>380</v>
      </c>
      <c r="H417" s="523"/>
      <c r="I417" s="523"/>
      <c r="J417" s="523"/>
      <c r="K417" s="583"/>
      <c r="L417" s="499"/>
    </row>
    <row r="418" spans="1:12" customFormat="1" ht="15.6" customHeight="1" x14ac:dyDescent="0.25">
      <c r="A418" s="565"/>
      <c r="B418" s="568"/>
      <c r="C418" s="455"/>
      <c r="D418" s="582"/>
      <c r="E418" s="448"/>
      <c r="F418" s="93" t="s">
        <v>701</v>
      </c>
      <c r="G418" s="523">
        <v>100000</v>
      </c>
      <c r="H418" s="523"/>
      <c r="I418" s="523"/>
      <c r="J418" s="523"/>
      <c r="K418" s="583"/>
      <c r="L418" s="499"/>
    </row>
    <row r="419" spans="1:12" customFormat="1" ht="15.6" customHeight="1" x14ac:dyDescent="0.25">
      <c r="A419" s="565"/>
      <c r="B419" s="568"/>
      <c r="C419" s="455"/>
      <c r="D419" s="582"/>
      <c r="E419" s="448"/>
      <c r="F419" s="93" t="s">
        <v>257</v>
      </c>
      <c r="G419" s="523" t="s">
        <v>391</v>
      </c>
      <c r="H419" s="523"/>
      <c r="I419" s="523"/>
      <c r="J419" s="523"/>
      <c r="K419" s="583"/>
      <c r="L419" s="499"/>
    </row>
    <row r="420" spans="1:12" customFormat="1" ht="15.6" customHeight="1" x14ac:dyDescent="0.25">
      <c r="A420" s="565"/>
      <c r="B420" s="568"/>
      <c r="C420" s="455"/>
      <c r="D420" s="582"/>
      <c r="E420" s="448"/>
      <c r="F420" s="93" t="s">
        <v>376</v>
      </c>
      <c r="G420" s="523" t="s">
        <v>392</v>
      </c>
      <c r="H420" s="523"/>
      <c r="I420" s="523"/>
      <c r="J420" s="523"/>
      <c r="K420" s="583"/>
      <c r="L420" s="499"/>
    </row>
    <row r="421" spans="1:12" customFormat="1" ht="15.6" customHeight="1" x14ac:dyDescent="0.25">
      <c r="A421" s="565"/>
      <c r="B421" s="568"/>
      <c r="C421" s="455"/>
      <c r="D421" s="582"/>
      <c r="E421" s="448"/>
      <c r="F421" s="93" t="s">
        <v>702</v>
      </c>
      <c r="G421" s="523" t="s">
        <v>709</v>
      </c>
      <c r="H421" s="523"/>
      <c r="I421" s="523"/>
      <c r="J421" s="523"/>
      <c r="K421" s="583"/>
      <c r="L421" s="499"/>
    </row>
    <row r="422" spans="1:12" customFormat="1" ht="15.6" customHeight="1" x14ac:dyDescent="0.25">
      <c r="A422" s="565"/>
      <c r="B422" s="568"/>
      <c r="C422" s="455"/>
      <c r="D422" s="582"/>
      <c r="E422" s="448"/>
      <c r="F422" s="93" t="s">
        <v>381</v>
      </c>
      <c r="G422" s="523" t="s">
        <v>382</v>
      </c>
      <c r="H422" s="523"/>
      <c r="I422" s="523"/>
      <c r="J422" s="523"/>
      <c r="K422" s="583"/>
      <c r="L422" s="500"/>
    </row>
    <row r="423" spans="1:12" customFormat="1" ht="15.6" customHeight="1" x14ac:dyDescent="0.25">
      <c r="A423" s="565"/>
      <c r="B423" s="568"/>
      <c r="C423" s="455"/>
      <c r="D423" s="582"/>
      <c r="E423" s="448"/>
      <c r="F423" s="94" t="s">
        <v>358</v>
      </c>
      <c r="G423" s="523" t="s">
        <v>900</v>
      </c>
      <c r="H423" s="523"/>
      <c r="I423" s="523"/>
      <c r="J423" s="523"/>
      <c r="K423" s="584">
        <v>5</v>
      </c>
      <c r="L423" s="443">
        <v>27519</v>
      </c>
    </row>
    <row r="424" spans="1:12" customFormat="1" ht="15.6" customHeight="1" x14ac:dyDescent="0.25">
      <c r="A424" s="565"/>
      <c r="B424" s="568"/>
      <c r="C424" s="455"/>
      <c r="D424" s="582"/>
      <c r="E424" s="448"/>
      <c r="F424" s="93" t="s">
        <v>383</v>
      </c>
      <c r="G424" s="523" t="s">
        <v>384</v>
      </c>
      <c r="H424" s="523"/>
      <c r="I424" s="523"/>
      <c r="J424" s="523"/>
      <c r="K424" s="585"/>
      <c r="L424" s="444" t="e">
        <f>#REF!-#REF!*10%</f>
        <v>#REF!</v>
      </c>
    </row>
    <row r="425" spans="1:12" customFormat="1" ht="15.6" customHeight="1" x14ac:dyDescent="0.25">
      <c r="A425" s="565"/>
      <c r="B425" s="568"/>
      <c r="C425" s="455"/>
      <c r="D425" s="582"/>
      <c r="E425" s="448"/>
      <c r="F425" s="93" t="s">
        <v>385</v>
      </c>
      <c r="G425" s="523" t="s">
        <v>398</v>
      </c>
      <c r="H425" s="523"/>
      <c r="I425" s="523"/>
      <c r="J425" s="523"/>
      <c r="K425" s="585"/>
      <c r="L425" s="444" t="e">
        <f>#REF!-#REF!*10%</f>
        <v>#REF!</v>
      </c>
    </row>
    <row r="426" spans="1:12" customFormat="1" ht="15.6" customHeight="1" x14ac:dyDescent="0.25">
      <c r="A426" s="565"/>
      <c r="B426" s="568"/>
      <c r="C426" s="455"/>
      <c r="D426" s="582"/>
      <c r="E426" s="448"/>
      <c r="F426" s="93" t="s">
        <v>389</v>
      </c>
      <c r="G426" s="523" t="s">
        <v>390</v>
      </c>
      <c r="H426" s="523"/>
      <c r="I426" s="523"/>
      <c r="J426" s="523"/>
      <c r="K426" s="585"/>
      <c r="L426" s="444" t="e">
        <f>#REF!-#REF!*10%</f>
        <v>#REF!</v>
      </c>
    </row>
    <row r="427" spans="1:12" customFormat="1" ht="15.6" customHeight="1" x14ac:dyDescent="0.25">
      <c r="A427" s="565"/>
      <c r="B427" s="568"/>
      <c r="C427" s="455"/>
      <c r="D427" s="582"/>
      <c r="E427" s="448"/>
      <c r="F427" s="93" t="s">
        <v>704</v>
      </c>
      <c r="G427" s="523" t="s">
        <v>705</v>
      </c>
      <c r="H427" s="523"/>
      <c r="I427" s="523"/>
      <c r="J427" s="523"/>
      <c r="K427" s="585"/>
      <c r="L427" s="444" t="e">
        <f>#REF!-#REF!*10%</f>
        <v>#REF!</v>
      </c>
    </row>
    <row r="428" spans="1:12" customFormat="1" ht="15.6" customHeight="1" x14ac:dyDescent="0.25">
      <c r="A428" s="565"/>
      <c r="B428" s="568"/>
      <c r="C428" s="455"/>
      <c r="D428" s="582"/>
      <c r="E428" s="448"/>
      <c r="F428" s="93" t="s">
        <v>706</v>
      </c>
      <c r="G428" s="523" t="s">
        <v>390</v>
      </c>
      <c r="H428" s="523"/>
      <c r="I428" s="523"/>
      <c r="J428" s="523"/>
      <c r="K428" s="585"/>
      <c r="L428" s="444" t="e">
        <f>#REF!-#REF!*10%</f>
        <v>#REF!</v>
      </c>
    </row>
    <row r="429" spans="1:12" customFormat="1" ht="15.6" customHeight="1" x14ac:dyDescent="0.25">
      <c r="A429" s="565"/>
      <c r="B429" s="568"/>
      <c r="C429" s="455"/>
      <c r="D429" s="582"/>
      <c r="E429" s="448"/>
      <c r="F429" s="93" t="s">
        <v>1271</v>
      </c>
      <c r="G429" s="523" t="s">
        <v>390</v>
      </c>
      <c r="H429" s="523"/>
      <c r="I429" s="523"/>
      <c r="J429" s="523"/>
      <c r="K429" s="585"/>
      <c r="L429" s="444" t="e">
        <f>#REF!-#REF!*10%</f>
        <v>#REF!</v>
      </c>
    </row>
    <row r="430" spans="1:12" customFormat="1" ht="15.6" customHeight="1" x14ac:dyDescent="0.25">
      <c r="A430" s="565"/>
      <c r="B430" s="568"/>
      <c r="C430" s="455"/>
      <c r="D430" s="582"/>
      <c r="E430" s="448"/>
      <c r="F430" s="93" t="s">
        <v>707</v>
      </c>
      <c r="G430" s="523" t="s">
        <v>911</v>
      </c>
      <c r="H430" s="523"/>
      <c r="I430" s="523"/>
      <c r="J430" s="523"/>
      <c r="K430" s="585"/>
      <c r="L430" s="444" t="e">
        <f>#REF!-#REF!*10%</f>
        <v>#REF!</v>
      </c>
    </row>
    <row r="431" spans="1:12" customFormat="1" ht="15.6" customHeight="1" x14ac:dyDescent="0.25">
      <c r="A431" s="565"/>
      <c r="B431" s="568"/>
      <c r="C431" s="455"/>
      <c r="D431" s="582"/>
      <c r="E431" s="448"/>
      <c r="F431" s="93" t="s">
        <v>708</v>
      </c>
      <c r="G431" s="523" t="s">
        <v>390</v>
      </c>
      <c r="H431" s="523"/>
      <c r="I431" s="523"/>
      <c r="J431" s="523"/>
      <c r="K431" s="585"/>
      <c r="L431" s="444" t="e">
        <f>#REF!-#REF!*10%</f>
        <v>#REF!</v>
      </c>
    </row>
    <row r="432" spans="1:12" customFormat="1" ht="15.6" customHeight="1" x14ac:dyDescent="0.25">
      <c r="A432" s="565"/>
      <c r="B432" s="568"/>
      <c r="C432" s="455"/>
      <c r="D432" s="582"/>
      <c r="E432" s="448"/>
      <c r="F432" s="93" t="s">
        <v>377</v>
      </c>
      <c r="G432" s="523" t="s">
        <v>387</v>
      </c>
      <c r="H432" s="523"/>
      <c r="I432" s="523"/>
      <c r="J432" s="523"/>
      <c r="K432" s="585"/>
      <c r="L432" s="444" t="e">
        <f>#REF!-#REF!*10%</f>
        <v>#REF!</v>
      </c>
    </row>
    <row r="433" spans="1:12" customFormat="1" ht="15.6" customHeight="1" x14ac:dyDescent="0.25">
      <c r="A433" s="565"/>
      <c r="B433" s="568"/>
      <c r="C433" s="455"/>
      <c r="D433" s="582"/>
      <c r="E433" s="448"/>
      <c r="F433" s="93" t="s">
        <v>388</v>
      </c>
      <c r="G433" s="523" t="s">
        <v>393</v>
      </c>
      <c r="H433" s="523"/>
      <c r="I433" s="523"/>
      <c r="J433" s="523"/>
      <c r="K433" s="585"/>
      <c r="L433" s="444" t="e">
        <f>#REF!-#REF!*10%</f>
        <v>#REF!</v>
      </c>
    </row>
    <row r="434" spans="1:12" customFormat="1" ht="15.6" customHeight="1" x14ac:dyDescent="0.25">
      <c r="A434" s="565"/>
      <c r="B434" s="568"/>
      <c r="C434" s="455"/>
      <c r="D434" s="582"/>
      <c r="E434" s="448"/>
      <c r="F434" s="93" t="s">
        <v>562</v>
      </c>
      <c r="G434" s="523" t="s">
        <v>1024</v>
      </c>
      <c r="H434" s="523"/>
      <c r="I434" s="523"/>
      <c r="J434" s="523"/>
      <c r="K434" s="585"/>
      <c r="L434" s="444" t="e">
        <f>#REF!-#REF!*10%</f>
        <v>#REF!</v>
      </c>
    </row>
    <row r="435" spans="1:12" customFormat="1" ht="15.6" customHeight="1" x14ac:dyDescent="0.25">
      <c r="A435" s="565"/>
      <c r="B435" s="568"/>
      <c r="C435" s="455"/>
      <c r="D435" s="582"/>
      <c r="E435" s="448"/>
      <c r="F435" s="93" t="s">
        <v>570</v>
      </c>
      <c r="G435" s="523" t="s">
        <v>613</v>
      </c>
      <c r="H435" s="523"/>
      <c r="I435" s="523"/>
      <c r="J435" s="523"/>
      <c r="K435" s="585"/>
      <c r="L435" s="444" t="e">
        <f>#REF!-#REF!*10%</f>
        <v>#REF!</v>
      </c>
    </row>
    <row r="436" spans="1:12" customFormat="1" ht="15.6" customHeight="1" x14ac:dyDescent="0.25">
      <c r="A436" s="565"/>
      <c r="B436" s="568"/>
      <c r="C436" s="455"/>
      <c r="D436" s="582"/>
      <c r="E436" s="448"/>
      <c r="F436" s="111" t="s">
        <v>84</v>
      </c>
      <c r="G436" s="525">
        <v>9.1999999999999993</v>
      </c>
      <c r="H436" s="525"/>
      <c r="I436" s="525"/>
      <c r="J436" s="525"/>
      <c r="K436" s="585"/>
      <c r="L436" s="444" t="e">
        <f>#REF!-#REF!*10%</f>
        <v>#REF!</v>
      </c>
    </row>
    <row r="437" spans="1:12" customFormat="1" ht="15.6" customHeight="1" x14ac:dyDescent="0.25">
      <c r="A437" s="565"/>
      <c r="B437" s="569"/>
      <c r="C437" s="455"/>
      <c r="D437" s="582"/>
      <c r="E437" s="448"/>
      <c r="F437" s="136" t="s">
        <v>1016</v>
      </c>
      <c r="G437" s="454">
        <v>5</v>
      </c>
      <c r="H437" s="454"/>
      <c r="I437" s="454"/>
      <c r="J437" s="454"/>
      <c r="K437" s="585"/>
      <c r="L437" s="444" t="e">
        <f>#REF!-#REF!*10%</f>
        <v>#REF!</v>
      </c>
    </row>
    <row r="438" spans="1:12" customFormat="1" ht="15.6" customHeight="1" x14ac:dyDescent="0.25">
      <c r="A438" s="564">
        <v>15</v>
      </c>
      <c r="B438" s="567"/>
      <c r="C438" s="455" t="s">
        <v>225</v>
      </c>
      <c r="D438" s="582"/>
      <c r="E438" s="448"/>
      <c r="F438" s="110" t="s">
        <v>81</v>
      </c>
      <c r="G438" s="522" t="s">
        <v>10</v>
      </c>
      <c r="H438" s="522"/>
      <c r="I438" s="522"/>
      <c r="J438" s="522"/>
      <c r="K438" s="539">
        <v>3</v>
      </c>
      <c r="L438" s="498">
        <v>37260</v>
      </c>
    </row>
    <row r="439" spans="1:12" customFormat="1" ht="15.6" customHeight="1" x14ac:dyDescent="0.25">
      <c r="A439" s="565"/>
      <c r="B439" s="568"/>
      <c r="C439" s="455"/>
      <c r="D439" s="582"/>
      <c r="E439" s="448"/>
      <c r="F439" s="110" t="s">
        <v>80</v>
      </c>
      <c r="G439" s="469">
        <v>280</v>
      </c>
      <c r="H439" s="469"/>
      <c r="I439" s="469"/>
      <c r="J439" s="469"/>
      <c r="K439" s="583"/>
      <c r="L439" s="499"/>
    </row>
    <row r="440" spans="1:12" customFormat="1" ht="15.6" customHeight="1" x14ac:dyDescent="0.25">
      <c r="A440" s="565"/>
      <c r="B440" s="568"/>
      <c r="C440" s="455"/>
      <c r="D440" s="582"/>
      <c r="E440" s="448"/>
      <c r="F440" s="110" t="s">
        <v>8</v>
      </c>
      <c r="G440" s="240">
        <v>3000</v>
      </c>
      <c r="H440" s="241">
        <v>4000</v>
      </c>
      <c r="I440" s="312">
        <v>5000</v>
      </c>
      <c r="J440" s="242">
        <v>6000</v>
      </c>
      <c r="K440" s="583"/>
      <c r="L440" s="499"/>
    </row>
    <row r="441" spans="1:12" customFormat="1" ht="15.6" customHeight="1" x14ac:dyDescent="0.25">
      <c r="A441" s="565"/>
      <c r="B441" s="568"/>
      <c r="C441" s="455"/>
      <c r="D441" s="582"/>
      <c r="E441" s="448"/>
      <c r="F441" s="110" t="s">
        <v>817</v>
      </c>
      <c r="G441" s="243">
        <f>G439*114</f>
        <v>31920</v>
      </c>
      <c r="H441" s="244">
        <f>G439*128</f>
        <v>35840</v>
      </c>
      <c r="I441" s="313">
        <f>G439*143</f>
        <v>40040</v>
      </c>
      <c r="J441" s="245">
        <f>G439*148</f>
        <v>41440</v>
      </c>
      <c r="K441" s="583"/>
      <c r="L441" s="499"/>
    </row>
    <row r="442" spans="1:12" customFormat="1" ht="15.6" customHeight="1" x14ac:dyDescent="0.25">
      <c r="A442" s="565"/>
      <c r="B442" s="568"/>
      <c r="C442" s="455"/>
      <c r="D442" s="582"/>
      <c r="E442" s="448"/>
      <c r="F442" s="110" t="s">
        <v>1269</v>
      </c>
      <c r="G442" s="451">
        <v>0.98</v>
      </c>
      <c r="H442" s="451"/>
      <c r="I442" s="451"/>
      <c r="J442" s="451"/>
      <c r="K442" s="583"/>
      <c r="L442" s="499"/>
    </row>
    <row r="443" spans="1:12" customFormat="1" ht="15.6" customHeight="1" x14ac:dyDescent="0.25">
      <c r="A443" s="565"/>
      <c r="B443" s="568"/>
      <c r="C443" s="455"/>
      <c r="D443" s="582"/>
      <c r="E443" s="448"/>
      <c r="F443" s="93" t="s">
        <v>699</v>
      </c>
      <c r="G443" s="523" t="s">
        <v>700</v>
      </c>
      <c r="H443" s="523"/>
      <c r="I443" s="523"/>
      <c r="J443" s="523"/>
      <c r="K443" s="583"/>
      <c r="L443" s="499"/>
    </row>
    <row r="444" spans="1:12" customFormat="1" ht="15.6" customHeight="1" x14ac:dyDescent="0.25">
      <c r="A444" s="565"/>
      <c r="B444" s="568"/>
      <c r="C444" s="455"/>
      <c r="D444" s="582"/>
      <c r="E444" s="448"/>
      <c r="F444" s="93" t="s">
        <v>1181</v>
      </c>
      <c r="G444" s="462" t="s">
        <v>1179</v>
      </c>
      <c r="H444" s="463"/>
      <c r="I444" s="463"/>
      <c r="J444" s="464"/>
      <c r="K444" s="583"/>
      <c r="L444" s="499"/>
    </row>
    <row r="445" spans="1:12" customFormat="1" ht="15.6" customHeight="1" x14ac:dyDescent="0.25">
      <c r="A445" s="565"/>
      <c r="B445" s="568"/>
      <c r="C445" s="455"/>
      <c r="D445" s="582"/>
      <c r="E445" s="448"/>
      <c r="F445" s="110" t="s">
        <v>83</v>
      </c>
      <c r="G445" s="524">
        <v>66</v>
      </c>
      <c r="H445" s="524"/>
      <c r="I445" s="524"/>
      <c r="J445" s="524"/>
      <c r="K445" s="583"/>
      <c r="L445" s="499"/>
    </row>
    <row r="446" spans="1:12" customFormat="1" ht="15.6" customHeight="1" x14ac:dyDescent="0.25">
      <c r="A446" s="565"/>
      <c r="B446" s="568"/>
      <c r="C446" s="455"/>
      <c r="D446" s="582"/>
      <c r="E446" s="448"/>
      <c r="F446" s="110" t="s">
        <v>396</v>
      </c>
      <c r="G446" s="524" t="s">
        <v>397</v>
      </c>
      <c r="H446" s="524"/>
      <c r="I446" s="524"/>
      <c r="J446" s="524"/>
      <c r="K446" s="583"/>
      <c r="L446" s="499"/>
    </row>
    <row r="447" spans="1:12" customFormat="1" ht="15.6" customHeight="1" x14ac:dyDescent="0.25">
      <c r="A447" s="565"/>
      <c r="B447" s="568"/>
      <c r="C447" s="455"/>
      <c r="D447" s="582"/>
      <c r="E447" s="448"/>
      <c r="F447" s="110" t="s">
        <v>3</v>
      </c>
      <c r="G447" s="522" t="s">
        <v>22</v>
      </c>
      <c r="H447" s="522"/>
      <c r="I447" s="522"/>
      <c r="J447" s="522"/>
      <c r="K447" s="583"/>
      <c r="L447" s="499"/>
    </row>
    <row r="448" spans="1:12" customFormat="1" ht="15.6" customHeight="1" x14ac:dyDescent="0.25">
      <c r="A448" s="565"/>
      <c r="B448" s="568"/>
      <c r="C448" s="455"/>
      <c r="D448" s="582"/>
      <c r="E448" s="448"/>
      <c r="F448" s="93" t="s">
        <v>379</v>
      </c>
      <c r="G448" s="523" t="s">
        <v>380</v>
      </c>
      <c r="H448" s="523"/>
      <c r="I448" s="523"/>
      <c r="J448" s="523"/>
      <c r="K448" s="583"/>
      <c r="L448" s="499"/>
    </row>
    <row r="449" spans="1:12" customFormat="1" ht="15.6" customHeight="1" x14ac:dyDescent="0.25">
      <c r="A449" s="565"/>
      <c r="B449" s="568"/>
      <c r="C449" s="455"/>
      <c r="D449" s="582"/>
      <c r="E449" s="448"/>
      <c r="F449" s="93" t="s">
        <v>701</v>
      </c>
      <c r="G449" s="523">
        <v>100000</v>
      </c>
      <c r="H449" s="523"/>
      <c r="I449" s="523"/>
      <c r="J449" s="523"/>
      <c r="K449" s="583"/>
      <c r="L449" s="499"/>
    </row>
    <row r="450" spans="1:12" customFormat="1" ht="15.6" customHeight="1" x14ac:dyDescent="0.25">
      <c r="A450" s="565"/>
      <c r="B450" s="568"/>
      <c r="C450" s="455"/>
      <c r="D450" s="582"/>
      <c r="E450" s="448"/>
      <c r="F450" s="93" t="s">
        <v>257</v>
      </c>
      <c r="G450" s="523" t="s">
        <v>391</v>
      </c>
      <c r="H450" s="523"/>
      <c r="I450" s="523"/>
      <c r="J450" s="523"/>
      <c r="K450" s="583"/>
      <c r="L450" s="499"/>
    </row>
    <row r="451" spans="1:12" customFormat="1" ht="15.6" customHeight="1" x14ac:dyDescent="0.25">
      <c r="A451" s="565"/>
      <c r="B451" s="568"/>
      <c r="C451" s="455"/>
      <c r="D451" s="582"/>
      <c r="E451" s="448"/>
      <c r="F451" s="93" t="s">
        <v>376</v>
      </c>
      <c r="G451" s="523" t="s">
        <v>392</v>
      </c>
      <c r="H451" s="523"/>
      <c r="I451" s="523"/>
      <c r="J451" s="523"/>
      <c r="K451" s="583"/>
      <c r="L451" s="499"/>
    </row>
    <row r="452" spans="1:12" customFormat="1" ht="15.6" customHeight="1" x14ac:dyDescent="0.25">
      <c r="A452" s="565"/>
      <c r="B452" s="568"/>
      <c r="C452" s="455"/>
      <c r="D452" s="582"/>
      <c r="E452" s="448"/>
      <c r="F452" s="93" t="s">
        <v>702</v>
      </c>
      <c r="G452" s="523" t="s">
        <v>709</v>
      </c>
      <c r="H452" s="523"/>
      <c r="I452" s="523"/>
      <c r="J452" s="523"/>
      <c r="K452" s="583"/>
      <c r="L452" s="499"/>
    </row>
    <row r="453" spans="1:12" customFormat="1" ht="15.6" customHeight="1" x14ac:dyDescent="0.25">
      <c r="A453" s="565"/>
      <c r="B453" s="568"/>
      <c r="C453" s="455"/>
      <c r="D453" s="582"/>
      <c r="E453" s="448"/>
      <c r="F453" s="93" t="s">
        <v>381</v>
      </c>
      <c r="G453" s="523" t="s">
        <v>382</v>
      </c>
      <c r="H453" s="523"/>
      <c r="I453" s="523"/>
      <c r="J453" s="523"/>
      <c r="K453" s="583"/>
      <c r="L453" s="500"/>
    </row>
    <row r="454" spans="1:12" customFormat="1" ht="15.6" customHeight="1" x14ac:dyDescent="0.25">
      <c r="A454" s="565"/>
      <c r="B454" s="568"/>
      <c r="C454" s="455"/>
      <c r="D454" s="582"/>
      <c r="E454" s="448"/>
      <c r="F454" s="94" t="s">
        <v>358</v>
      </c>
      <c r="G454" s="523" t="s">
        <v>900</v>
      </c>
      <c r="H454" s="523"/>
      <c r="I454" s="523"/>
      <c r="J454" s="523"/>
      <c r="K454" s="584">
        <v>5</v>
      </c>
      <c r="L454" s="443">
        <v>39868</v>
      </c>
    </row>
    <row r="455" spans="1:12" customFormat="1" ht="15.6" customHeight="1" x14ac:dyDescent="0.25">
      <c r="A455" s="565"/>
      <c r="B455" s="568"/>
      <c r="C455" s="455"/>
      <c r="D455" s="582"/>
      <c r="E455" s="448"/>
      <c r="F455" s="93" t="s">
        <v>383</v>
      </c>
      <c r="G455" s="523" t="s">
        <v>384</v>
      </c>
      <c r="H455" s="523"/>
      <c r="I455" s="523"/>
      <c r="J455" s="523"/>
      <c r="K455" s="585"/>
      <c r="L455" s="444" t="e">
        <f>#REF!-#REF!*10%</f>
        <v>#REF!</v>
      </c>
    </row>
    <row r="456" spans="1:12" customFormat="1" ht="15.6" customHeight="1" x14ac:dyDescent="0.25">
      <c r="A456" s="565"/>
      <c r="B456" s="568"/>
      <c r="C456" s="455"/>
      <c r="D456" s="582"/>
      <c r="E456" s="448"/>
      <c r="F456" s="93" t="s">
        <v>385</v>
      </c>
      <c r="G456" s="523" t="s">
        <v>398</v>
      </c>
      <c r="H456" s="523"/>
      <c r="I456" s="523"/>
      <c r="J456" s="523"/>
      <c r="K456" s="585"/>
      <c r="L456" s="444" t="e">
        <f>#REF!-#REF!*10%</f>
        <v>#REF!</v>
      </c>
    </row>
    <row r="457" spans="1:12" customFormat="1" ht="15.6" customHeight="1" x14ac:dyDescent="0.25">
      <c r="A457" s="565"/>
      <c r="B457" s="568"/>
      <c r="C457" s="455"/>
      <c r="D457" s="582"/>
      <c r="E457" s="448"/>
      <c r="F457" s="93" t="s">
        <v>389</v>
      </c>
      <c r="G457" s="523" t="s">
        <v>390</v>
      </c>
      <c r="H457" s="523"/>
      <c r="I457" s="523"/>
      <c r="J457" s="523"/>
      <c r="K457" s="585"/>
      <c r="L457" s="444" t="e">
        <f>#REF!-#REF!*10%</f>
        <v>#REF!</v>
      </c>
    </row>
    <row r="458" spans="1:12" customFormat="1" ht="15.6" customHeight="1" x14ac:dyDescent="0.25">
      <c r="A458" s="565"/>
      <c r="B458" s="568"/>
      <c r="C458" s="455"/>
      <c r="D458" s="582"/>
      <c r="E458" s="448"/>
      <c r="F458" s="93" t="s">
        <v>704</v>
      </c>
      <c r="G458" s="523" t="s">
        <v>705</v>
      </c>
      <c r="H458" s="523"/>
      <c r="I458" s="523"/>
      <c r="J458" s="523"/>
      <c r="K458" s="585"/>
      <c r="L458" s="444" t="e">
        <f>#REF!-#REF!*10%</f>
        <v>#REF!</v>
      </c>
    </row>
    <row r="459" spans="1:12" customFormat="1" ht="15.6" customHeight="1" x14ac:dyDescent="0.25">
      <c r="A459" s="565"/>
      <c r="B459" s="568"/>
      <c r="C459" s="455"/>
      <c r="D459" s="582"/>
      <c r="E459" s="448"/>
      <c r="F459" s="93" t="s">
        <v>706</v>
      </c>
      <c r="G459" s="523" t="s">
        <v>390</v>
      </c>
      <c r="H459" s="523"/>
      <c r="I459" s="523"/>
      <c r="J459" s="523"/>
      <c r="K459" s="585"/>
      <c r="L459" s="444" t="e">
        <f>#REF!-#REF!*10%</f>
        <v>#REF!</v>
      </c>
    </row>
    <row r="460" spans="1:12" customFormat="1" ht="15.6" customHeight="1" x14ac:dyDescent="0.25">
      <c r="A460" s="565"/>
      <c r="B460" s="568"/>
      <c r="C460" s="455"/>
      <c r="D460" s="582"/>
      <c r="E460" s="448"/>
      <c r="F460" s="93" t="s">
        <v>1271</v>
      </c>
      <c r="G460" s="523" t="s">
        <v>390</v>
      </c>
      <c r="H460" s="523"/>
      <c r="I460" s="523"/>
      <c r="J460" s="523"/>
      <c r="K460" s="585"/>
      <c r="L460" s="444" t="e">
        <f>#REF!-#REF!*10%</f>
        <v>#REF!</v>
      </c>
    </row>
    <row r="461" spans="1:12" customFormat="1" ht="15.6" customHeight="1" x14ac:dyDescent="0.25">
      <c r="A461" s="565"/>
      <c r="B461" s="568"/>
      <c r="C461" s="455"/>
      <c r="D461" s="582"/>
      <c r="E461" s="448"/>
      <c r="F461" s="93" t="s">
        <v>707</v>
      </c>
      <c r="G461" s="523" t="s">
        <v>911</v>
      </c>
      <c r="H461" s="523"/>
      <c r="I461" s="523"/>
      <c r="J461" s="523"/>
      <c r="K461" s="585"/>
      <c r="L461" s="444" t="e">
        <f>#REF!-#REF!*10%</f>
        <v>#REF!</v>
      </c>
    </row>
    <row r="462" spans="1:12" customFormat="1" ht="15.6" customHeight="1" x14ac:dyDescent="0.25">
      <c r="A462" s="565"/>
      <c r="B462" s="568"/>
      <c r="C462" s="455"/>
      <c r="D462" s="582"/>
      <c r="E462" s="448"/>
      <c r="F462" s="93" t="s">
        <v>708</v>
      </c>
      <c r="G462" s="523" t="s">
        <v>390</v>
      </c>
      <c r="H462" s="523"/>
      <c r="I462" s="523"/>
      <c r="J462" s="523"/>
      <c r="K462" s="585"/>
      <c r="L462" s="444" t="e">
        <f>#REF!-#REF!*10%</f>
        <v>#REF!</v>
      </c>
    </row>
    <row r="463" spans="1:12" customFormat="1" ht="15.6" customHeight="1" x14ac:dyDescent="0.25">
      <c r="A463" s="565"/>
      <c r="B463" s="568"/>
      <c r="C463" s="455"/>
      <c r="D463" s="582"/>
      <c r="E463" s="448"/>
      <c r="F463" s="93" t="s">
        <v>377</v>
      </c>
      <c r="G463" s="523" t="s">
        <v>387</v>
      </c>
      <c r="H463" s="523"/>
      <c r="I463" s="523"/>
      <c r="J463" s="523"/>
      <c r="K463" s="585"/>
      <c r="L463" s="444" t="e">
        <f>#REF!-#REF!*10%</f>
        <v>#REF!</v>
      </c>
    </row>
    <row r="464" spans="1:12" customFormat="1" ht="15.6" customHeight="1" x14ac:dyDescent="0.25">
      <c r="A464" s="565"/>
      <c r="B464" s="568"/>
      <c r="C464" s="455"/>
      <c r="D464" s="582"/>
      <c r="E464" s="448"/>
      <c r="F464" s="93" t="s">
        <v>388</v>
      </c>
      <c r="G464" s="523" t="s">
        <v>393</v>
      </c>
      <c r="H464" s="523"/>
      <c r="I464" s="523"/>
      <c r="J464" s="523"/>
      <c r="K464" s="585"/>
      <c r="L464" s="444" t="e">
        <f>#REF!-#REF!*10%</f>
        <v>#REF!</v>
      </c>
    </row>
    <row r="465" spans="1:12" customFormat="1" ht="15.6" customHeight="1" x14ac:dyDescent="0.25">
      <c r="A465" s="565"/>
      <c r="B465" s="568"/>
      <c r="C465" s="455"/>
      <c r="D465" s="582"/>
      <c r="E465" s="448"/>
      <c r="F465" s="93" t="s">
        <v>562</v>
      </c>
      <c r="G465" s="523" t="s">
        <v>1024</v>
      </c>
      <c r="H465" s="523"/>
      <c r="I465" s="523"/>
      <c r="J465" s="523"/>
      <c r="K465" s="585"/>
      <c r="L465" s="444" t="e">
        <f>#REF!-#REF!*10%</f>
        <v>#REF!</v>
      </c>
    </row>
    <row r="466" spans="1:12" customFormat="1" ht="15.6" customHeight="1" x14ac:dyDescent="0.25">
      <c r="A466" s="565"/>
      <c r="B466" s="568"/>
      <c r="C466" s="455"/>
      <c r="D466" s="582"/>
      <c r="E466" s="448"/>
      <c r="F466" s="93" t="s">
        <v>570</v>
      </c>
      <c r="G466" s="523" t="s">
        <v>613</v>
      </c>
      <c r="H466" s="523"/>
      <c r="I466" s="523"/>
      <c r="J466" s="523"/>
      <c r="K466" s="585"/>
      <c r="L466" s="444" t="e">
        <f>#REF!-#REF!*10%</f>
        <v>#REF!</v>
      </c>
    </row>
    <row r="467" spans="1:12" customFormat="1" ht="15.6" customHeight="1" x14ac:dyDescent="0.25">
      <c r="A467" s="565"/>
      <c r="B467" s="568"/>
      <c r="C467" s="455"/>
      <c r="D467" s="582"/>
      <c r="E467" s="448"/>
      <c r="F467" s="111" t="s">
        <v>84</v>
      </c>
      <c r="G467" s="525">
        <v>11.4</v>
      </c>
      <c r="H467" s="525"/>
      <c r="I467" s="525"/>
      <c r="J467" s="525"/>
      <c r="K467" s="585"/>
      <c r="L467" s="444" t="e">
        <f>#REF!-#REF!*10%</f>
        <v>#REF!</v>
      </c>
    </row>
    <row r="468" spans="1:12" customFormat="1" ht="15.6" customHeight="1" x14ac:dyDescent="0.25">
      <c r="A468" s="565"/>
      <c r="B468" s="569"/>
      <c r="C468" s="455"/>
      <c r="D468" s="582"/>
      <c r="E468" s="448"/>
      <c r="F468" s="136" t="s">
        <v>1016</v>
      </c>
      <c r="G468" s="454">
        <v>5</v>
      </c>
      <c r="H468" s="454"/>
      <c r="I468" s="454"/>
      <c r="J468" s="454"/>
      <c r="K468" s="585"/>
      <c r="L468" s="444" t="e">
        <f>#REF!-#REF!*10%</f>
        <v>#REF!</v>
      </c>
    </row>
    <row r="469" spans="1:12" customFormat="1" ht="15.6" customHeight="1" x14ac:dyDescent="0.25">
      <c r="A469" s="564">
        <v>16</v>
      </c>
      <c r="B469" s="567"/>
      <c r="C469" s="455" t="s">
        <v>226</v>
      </c>
      <c r="D469" s="582"/>
      <c r="E469" s="448"/>
      <c r="F469" s="110" t="s">
        <v>81</v>
      </c>
      <c r="G469" s="522" t="s">
        <v>10</v>
      </c>
      <c r="H469" s="522"/>
      <c r="I469" s="522"/>
      <c r="J469" s="522"/>
      <c r="K469" s="539">
        <v>3</v>
      </c>
      <c r="L469" s="498">
        <v>38475</v>
      </c>
    </row>
    <row r="470" spans="1:12" customFormat="1" ht="15.6" customHeight="1" x14ac:dyDescent="0.25">
      <c r="A470" s="565"/>
      <c r="B470" s="568"/>
      <c r="C470" s="455"/>
      <c r="D470" s="582"/>
      <c r="E470" s="448"/>
      <c r="F470" s="110" t="s">
        <v>80</v>
      </c>
      <c r="G470" s="469">
        <v>318</v>
      </c>
      <c r="H470" s="469"/>
      <c r="I470" s="469"/>
      <c r="J470" s="469"/>
      <c r="K470" s="583"/>
      <c r="L470" s="499"/>
    </row>
    <row r="471" spans="1:12" customFormat="1" ht="15.6" customHeight="1" x14ac:dyDescent="0.25">
      <c r="A471" s="565"/>
      <c r="B471" s="568"/>
      <c r="C471" s="455"/>
      <c r="D471" s="582"/>
      <c r="E471" s="448"/>
      <c r="F471" s="110" t="s">
        <v>8</v>
      </c>
      <c r="G471" s="240">
        <v>3000</v>
      </c>
      <c r="H471" s="241">
        <v>4000</v>
      </c>
      <c r="I471" s="312">
        <v>5000</v>
      </c>
      <c r="J471" s="242">
        <v>6000</v>
      </c>
      <c r="K471" s="583"/>
      <c r="L471" s="499"/>
    </row>
    <row r="472" spans="1:12" customFormat="1" ht="15.6" customHeight="1" x14ac:dyDescent="0.25">
      <c r="A472" s="565"/>
      <c r="B472" s="568"/>
      <c r="C472" s="455"/>
      <c r="D472" s="582"/>
      <c r="E472" s="448"/>
      <c r="F472" s="110" t="s">
        <v>817</v>
      </c>
      <c r="G472" s="243">
        <f>G470*114</f>
        <v>36252</v>
      </c>
      <c r="H472" s="244">
        <f>G470*128</f>
        <v>40704</v>
      </c>
      <c r="I472" s="313">
        <f>G470*143</f>
        <v>45474</v>
      </c>
      <c r="J472" s="245">
        <f>G470*148</f>
        <v>47064</v>
      </c>
      <c r="K472" s="583"/>
      <c r="L472" s="499"/>
    </row>
    <row r="473" spans="1:12" customFormat="1" ht="15.6" customHeight="1" x14ac:dyDescent="0.25">
      <c r="A473" s="565"/>
      <c r="B473" s="568"/>
      <c r="C473" s="455"/>
      <c r="D473" s="582"/>
      <c r="E473" s="448"/>
      <c r="F473" s="110" t="s">
        <v>1269</v>
      </c>
      <c r="G473" s="451">
        <v>0.98</v>
      </c>
      <c r="H473" s="451"/>
      <c r="I473" s="451"/>
      <c r="J473" s="451"/>
      <c r="K473" s="583"/>
      <c r="L473" s="499"/>
    </row>
    <row r="474" spans="1:12" customFormat="1" ht="15.6" customHeight="1" x14ac:dyDescent="0.25">
      <c r="A474" s="565"/>
      <c r="B474" s="568"/>
      <c r="C474" s="455"/>
      <c r="D474" s="582"/>
      <c r="E474" s="448"/>
      <c r="F474" s="93" t="s">
        <v>699</v>
      </c>
      <c r="G474" s="523" t="s">
        <v>700</v>
      </c>
      <c r="H474" s="523"/>
      <c r="I474" s="523"/>
      <c r="J474" s="523"/>
      <c r="K474" s="583"/>
      <c r="L474" s="499"/>
    </row>
    <row r="475" spans="1:12" customFormat="1" ht="15.6" customHeight="1" x14ac:dyDescent="0.25">
      <c r="A475" s="565"/>
      <c r="B475" s="568"/>
      <c r="C475" s="455"/>
      <c r="D475" s="582"/>
      <c r="E475" s="448"/>
      <c r="F475" s="93" t="s">
        <v>1181</v>
      </c>
      <c r="G475" s="462" t="s">
        <v>1179</v>
      </c>
      <c r="H475" s="463"/>
      <c r="I475" s="463"/>
      <c r="J475" s="464"/>
      <c r="K475" s="583"/>
      <c r="L475" s="499"/>
    </row>
    <row r="476" spans="1:12" customFormat="1" ht="15.6" customHeight="1" x14ac:dyDescent="0.25">
      <c r="A476" s="565"/>
      <c r="B476" s="568"/>
      <c r="C476" s="455"/>
      <c r="D476" s="582"/>
      <c r="E476" s="448"/>
      <c r="F476" s="110" t="s">
        <v>83</v>
      </c>
      <c r="G476" s="524">
        <v>66</v>
      </c>
      <c r="H476" s="524"/>
      <c r="I476" s="524"/>
      <c r="J476" s="524"/>
      <c r="K476" s="583"/>
      <c r="L476" s="499"/>
    </row>
    <row r="477" spans="1:12" customFormat="1" ht="15.6" customHeight="1" x14ac:dyDescent="0.25">
      <c r="A477" s="565"/>
      <c r="B477" s="568"/>
      <c r="C477" s="455"/>
      <c r="D477" s="582"/>
      <c r="E477" s="448"/>
      <c r="F477" s="110" t="s">
        <v>396</v>
      </c>
      <c r="G477" s="524" t="s">
        <v>397</v>
      </c>
      <c r="H477" s="524"/>
      <c r="I477" s="524"/>
      <c r="J477" s="524"/>
      <c r="K477" s="583"/>
      <c r="L477" s="499"/>
    </row>
    <row r="478" spans="1:12" customFormat="1" ht="15.6" customHeight="1" x14ac:dyDescent="0.25">
      <c r="A478" s="565"/>
      <c r="B478" s="568"/>
      <c r="C478" s="455"/>
      <c r="D478" s="582"/>
      <c r="E478" s="448"/>
      <c r="F478" s="110" t="s">
        <v>3</v>
      </c>
      <c r="G478" s="522" t="s">
        <v>23</v>
      </c>
      <c r="H478" s="522"/>
      <c r="I478" s="522"/>
      <c r="J478" s="522"/>
      <c r="K478" s="583"/>
      <c r="L478" s="499"/>
    </row>
    <row r="479" spans="1:12" customFormat="1" ht="15.6" customHeight="1" x14ac:dyDescent="0.25">
      <c r="A479" s="565"/>
      <c r="B479" s="568"/>
      <c r="C479" s="455"/>
      <c r="D479" s="582"/>
      <c r="E479" s="448"/>
      <c r="F479" s="93" t="s">
        <v>379</v>
      </c>
      <c r="G479" s="523" t="s">
        <v>380</v>
      </c>
      <c r="H479" s="523"/>
      <c r="I479" s="523"/>
      <c r="J479" s="523"/>
      <c r="K479" s="583"/>
      <c r="L479" s="499"/>
    </row>
    <row r="480" spans="1:12" customFormat="1" ht="15.6" customHeight="1" x14ac:dyDescent="0.25">
      <c r="A480" s="565"/>
      <c r="B480" s="568"/>
      <c r="C480" s="455"/>
      <c r="D480" s="582"/>
      <c r="E480" s="448"/>
      <c r="F480" s="93" t="s">
        <v>701</v>
      </c>
      <c r="G480" s="523">
        <v>100000</v>
      </c>
      <c r="H480" s="523"/>
      <c r="I480" s="523"/>
      <c r="J480" s="523"/>
      <c r="K480" s="583"/>
      <c r="L480" s="499"/>
    </row>
    <row r="481" spans="1:12" customFormat="1" ht="15.6" customHeight="1" x14ac:dyDescent="0.25">
      <c r="A481" s="565"/>
      <c r="B481" s="568"/>
      <c r="C481" s="455"/>
      <c r="D481" s="582"/>
      <c r="E481" s="448"/>
      <c r="F481" s="93" t="s">
        <v>257</v>
      </c>
      <c r="G481" s="523" t="s">
        <v>391</v>
      </c>
      <c r="H481" s="523"/>
      <c r="I481" s="523"/>
      <c r="J481" s="523"/>
      <c r="K481" s="583"/>
      <c r="L481" s="499"/>
    </row>
    <row r="482" spans="1:12" customFormat="1" ht="15.6" customHeight="1" x14ac:dyDescent="0.25">
      <c r="A482" s="565"/>
      <c r="B482" s="568"/>
      <c r="C482" s="455"/>
      <c r="D482" s="582"/>
      <c r="E482" s="448"/>
      <c r="F482" s="93" t="s">
        <v>376</v>
      </c>
      <c r="G482" s="523" t="s">
        <v>392</v>
      </c>
      <c r="H482" s="523"/>
      <c r="I482" s="523"/>
      <c r="J482" s="523"/>
      <c r="K482" s="583"/>
      <c r="L482" s="499"/>
    </row>
    <row r="483" spans="1:12" customFormat="1" ht="15.6" customHeight="1" x14ac:dyDescent="0.25">
      <c r="A483" s="565"/>
      <c r="B483" s="568"/>
      <c r="C483" s="455"/>
      <c r="D483" s="582"/>
      <c r="E483" s="448"/>
      <c r="F483" s="93" t="s">
        <v>702</v>
      </c>
      <c r="G483" s="523" t="s">
        <v>709</v>
      </c>
      <c r="H483" s="523"/>
      <c r="I483" s="523"/>
      <c r="J483" s="523"/>
      <c r="K483" s="583"/>
      <c r="L483" s="499"/>
    </row>
    <row r="484" spans="1:12" customFormat="1" ht="15.6" customHeight="1" x14ac:dyDescent="0.25">
      <c r="A484" s="565"/>
      <c r="B484" s="568"/>
      <c r="C484" s="455"/>
      <c r="D484" s="582"/>
      <c r="E484" s="448"/>
      <c r="F484" s="93" t="s">
        <v>381</v>
      </c>
      <c r="G484" s="523" t="s">
        <v>382</v>
      </c>
      <c r="H484" s="523"/>
      <c r="I484" s="523"/>
      <c r="J484" s="523"/>
      <c r="K484" s="583"/>
      <c r="L484" s="500"/>
    </row>
    <row r="485" spans="1:12" customFormat="1" ht="15.6" customHeight="1" x14ac:dyDescent="0.25">
      <c r="A485" s="565"/>
      <c r="B485" s="568"/>
      <c r="C485" s="455"/>
      <c r="D485" s="582"/>
      <c r="E485" s="448"/>
      <c r="F485" s="94" t="s">
        <v>358</v>
      </c>
      <c r="G485" s="523" t="s">
        <v>900</v>
      </c>
      <c r="H485" s="523"/>
      <c r="I485" s="523"/>
      <c r="J485" s="523"/>
      <c r="K485" s="584">
        <v>5</v>
      </c>
      <c r="L485" s="443">
        <v>41168</v>
      </c>
    </row>
    <row r="486" spans="1:12" customFormat="1" ht="15.6" customHeight="1" x14ac:dyDescent="0.25">
      <c r="A486" s="565"/>
      <c r="B486" s="568"/>
      <c r="C486" s="455"/>
      <c r="D486" s="582"/>
      <c r="E486" s="448"/>
      <c r="F486" s="93" t="s">
        <v>383</v>
      </c>
      <c r="G486" s="523" t="s">
        <v>384</v>
      </c>
      <c r="H486" s="523"/>
      <c r="I486" s="523"/>
      <c r="J486" s="523"/>
      <c r="K486" s="585"/>
      <c r="L486" s="444" t="e">
        <f>#REF!-#REF!*10%</f>
        <v>#REF!</v>
      </c>
    </row>
    <row r="487" spans="1:12" customFormat="1" ht="15.6" customHeight="1" x14ac:dyDescent="0.25">
      <c r="A487" s="565"/>
      <c r="B487" s="568"/>
      <c r="C487" s="455"/>
      <c r="D487" s="582"/>
      <c r="E487" s="448"/>
      <c r="F487" s="93" t="s">
        <v>385</v>
      </c>
      <c r="G487" s="523" t="s">
        <v>398</v>
      </c>
      <c r="H487" s="523"/>
      <c r="I487" s="523"/>
      <c r="J487" s="523"/>
      <c r="K487" s="585"/>
      <c r="L487" s="444" t="e">
        <f>#REF!-#REF!*10%</f>
        <v>#REF!</v>
      </c>
    </row>
    <row r="488" spans="1:12" customFormat="1" ht="15.6" customHeight="1" x14ac:dyDescent="0.25">
      <c r="A488" s="565"/>
      <c r="B488" s="568"/>
      <c r="C488" s="455"/>
      <c r="D488" s="582"/>
      <c r="E488" s="448"/>
      <c r="F488" s="93" t="s">
        <v>389</v>
      </c>
      <c r="G488" s="523" t="s">
        <v>390</v>
      </c>
      <c r="H488" s="523"/>
      <c r="I488" s="523"/>
      <c r="J488" s="523"/>
      <c r="K488" s="585"/>
      <c r="L488" s="444" t="e">
        <f>#REF!-#REF!*10%</f>
        <v>#REF!</v>
      </c>
    </row>
    <row r="489" spans="1:12" customFormat="1" ht="15.6" customHeight="1" x14ac:dyDescent="0.25">
      <c r="A489" s="565"/>
      <c r="B489" s="568"/>
      <c r="C489" s="455"/>
      <c r="D489" s="582"/>
      <c r="E489" s="448"/>
      <c r="F489" s="93" t="s">
        <v>704</v>
      </c>
      <c r="G489" s="523" t="s">
        <v>705</v>
      </c>
      <c r="H489" s="523"/>
      <c r="I489" s="523"/>
      <c r="J489" s="523"/>
      <c r="K489" s="585"/>
      <c r="L489" s="444" t="e">
        <f>#REF!-#REF!*10%</f>
        <v>#REF!</v>
      </c>
    </row>
    <row r="490" spans="1:12" customFormat="1" ht="15.6" customHeight="1" x14ac:dyDescent="0.25">
      <c r="A490" s="565"/>
      <c r="B490" s="568"/>
      <c r="C490" s="455"/>
      <c r="D490" s="582"/>
      <c r="E490" s="448"/>
      <c r="F490" s="93" t="s">
        <v>706</v>
      </c>
      <c r="G490" s="523" t="s">
        <v>390</v>
      </c>
      <c r="H490" s="523"/>
      <c r="I490" s="523"/>
      <c r="J490" s="523"/>
      <c r="K490" s="585"/>
      <c r="L490" s="444" t="e">
        <f>#REF!-#REF!*10%</f>
        <v>#REF!</v>
      </c>
    </row>
    <row r="491" spans="1:12" customFormat="1" ht="15.6" customHeight="1" x14ac:dyDescent="0.25">
      <c r="A491" s="565"/>
      <c r="B491" s="568"/>
      <c r="C491" s="455"/>
      <c r="D491" s="582"/>
      <c r="E491" s="448"/>
      <c r="F491" s="93" t="s">
        <v>1271</v>
      </c>
      <c r="G491" s="523" t="s">
        <v>390</v>
      </c>
      <c r="H491" s="523"/>
      <c r="I491" s="523"/>
      <c r="J491" s="523"/>
      <c r="K491" s="585"/>
      <c r="L491" s="444" t="e">
        <f>#REF!-#REF!*10%</f>
        <v>#REF!</v>
      </c>
    </row>
    <row r="492" spans="1:12" customFormat="1" ht="15.6" customHeight="1" x14ac:dyDescent="0.25">
      <c r="A492" s="565"/>
      <c r="B492" s="568"/>
      <c r="C492" s="455"/>
      <c r="D492" s="582"/>
      <c r="E492" s="448"/>
      <c r="F492" s="93" t="s">
        <v>707</v>
      </c>
      <c r="G492" s="523" t="s">
        <v>911</v>
      </c>
      <c r="H492" s="523"/>
      <c r="I492" s="523"/>
      <c r="J492" s="523"/>
      <c r="K492" s="585"/>
      <c r="L492" s="444" t="e">
        <f>#REF!-#REF!*10%</f>
        <v>#REF!</v>
      </c>
    </row>
    <row r="493" spans="1:12" customFormat="1" ht="15.6" customHeight="1" x14ac:dyDescent="0.25">
      <c r="A493" s="565"/>
      <c r="B493" s="568"/>
      <c r="C493" s="455"/>
      <c r="D493" s="582"/>
      <c r="E493" s="448"/>
      <c r="F493" s="93" t="s">
        <v>708</v>
      </c>
      <c r="G493" s="523" t="s">
        <v>390</v>
      </c>
      <c r="H493" s="523"/>
      <c r="I493" s="523"/>
      <c r="J493" s="523"/>
      <c r="K493" s="585"/>
      <c r="L493" s="444" t="e">
        <f>#REF!-#REF!*10%</f>
        <v>#REF!</v>
      </c>
    </row>
    <row r="494" spans="1:12" customFormat="1" ht="15.6" customHeight="1" x14ac:dyDescent="0.25">
      <c r="A494" s="565"/>
      <c r="B494" s="568"/>
      <c r="C494" s="455"/>
      <c r="D494" s="582"/>
      <c r="E494" s="448"/>
      <c r="F494" s="93" t="s">
        <v>377</v>
      </c>
      <c r="G494" s="523" t="s">
        <v>387</v>
      </c>
      <c r="H494" s="523"/>
      <c r="I494" s="523"/>
      <c r="J494" s="523"/>
      <c r="K494" s="585"/>
      <c r="L494" s="444" t="e">
        <f>#REF!-#REF!*10%</f>
        <v>#REF!</v>
      </c>
    </row>
    <row r="495" spans="1:12" customFormat="1" ht="15.6" customHeight="1" x14ac:dyDescent="0.25">
      <c r="A495" s="565"/>
      <c r="B495" s="568"/>
      <c r="C495" s="455"/>
      <c r="D495" s="582"/>
      <c r="E495" s="448"/>
      <c r="F495" s="93" t="s">
        <v>388</v>
      </c>
      <c r="G495" s="523" t="s">
        <v>393</v>
      </c>
      <c r="H495" s="523"/>
      <c r="I495" s="523"/>
      <c r="J495" s="523"/>
      <c r="K495" s="585"/>
      <c r="L495" s="444" t="e">
        <f>#REF!-#REF!*10%</f>
        <v>#REF!</v>
      </c>
    </row>
    <row r="496" spans="1:12" customFormat="1" ht="15.6" customHeight="1" x14ac:dyDescent="0.25">
      <c r="A496" s="565"/>
      <c r="B496" s="568"/>
      <c r="C496" s="455"/>
      <c r="D496" s="582"/>
      <c r="E496" s="448"/>
      <c r="F496" s="93" t="s">
        <v>562</v>
      </c>
      <c r="G496" s="523" t="s">
        <v>1024</v>
      </c>
      <c r="H496" s="523"/>
      <c r="I496" s="523"/>
      <c r="J496" s="523"/>
      <c r="K496" s="585"/>
      <c r="L496" s="444" t="e">
        <f>#REF!-#REF!*10%</f>
        <v>#REF!</v>
      </c>
    </row>
    <row r="497" spans="1:12" customFormat="1" ht="15.6" customHeight="1" x14ac:dyDescent="0.25">
      <c r="A497" s="565"/>
      <c r="B497" s="568"/>
      <c r="C497" s="455"/>
      <c r="D497" s="582"/>
      <c r="E497" s="448"/>
      <c r="F497" s="93" t="s">
        <v>570</v>
      </c>
      <c r="G497" s="523" t="s">
        <v>613</v>
      </c>
      <c r="H497" s="523"/>
      <c r="I497" s="523"/>
      <c r="J497" s="523"/>
      <c r="K497" s="585"/>
      <c r="L497" s="444" t="e">
        <f>#REF!-#REF!*10%</f>
        <v>#REF!</v>
      </c>
    </row>
    <row r="498" spans="1:12" customFormat="1" ht="15.6" customHeight="1" x14ac:dyDescent="0.25">
      <c r="A498" s="565"/>
      <c r="B498" s="568"/>
      <c r="C498" s="455"/>
      <c r="D498" s="582"/>
      <c r="E498" s="448"/>
      <c r="F498" s="111" t="s">
        <v>84</v>
      </c>
      <c r="G498" s="525">
        <v>12.6</v>
      </c>
      <c r="H498" s="525"/>
      <c r="I498" s="525"/>
      <c r="J498" s="525"/>
      <c r="K498" s="585"/>
      <c r="L498" s="444" t="e">
        <f>#REF!-#REF!*10%</f>
        <v>#REF!</v>
      </c>
    </row>
    <row r="499" spans="1:12" customFormat="1" ht="15.6" customHeight="1" x14ac:dyDescent="0.25">
      <c r="A499" s="565"/>
      <c r="B499" s="569"/>
      <c r="C499" s="455"/>
      <c r="D499" s="582"/>
      <c r="E499" s="448"/>
      <c r="F499" s="136" t="s">
        <v>1016</v>
      </c>
      <c r="G499" s="454">
        <v>5</v>
      </c>
      <c r="H499" s="454"/>
      <c r="I499" s="454"/>
      <c r="J499" s="454"/>
      <c r="K499" s="585"/>
      <c r="L499" s="444" t="e">
        <f>#REF!-#REF!*10%</f>
        <v>#REF!</v>
      </c>
    </row>
    <row r="500" spans="1:12" customFormat="1" ht="15.6" customHeight="1" x14ac:dyDescent="0.25">
      <c r="A500" s="564">
        <v>17</v>
      </c>
      <c r="B500" s="567"/>
      <c r="C500" s="455" t="s">
        <v>227</v>
      </c>
      <c r="D500" s="582"/>
      <c r="E500" s="448"/>
      <c r="F500" s="110" t="s">
        <v>81</v>
      </c>
      <c r="G500" s="522" t="s">
        <v>10</v>
      </c>
      <c r="H500" s="522"/>
      <c r="I500" s="522"/>
      <c r="J500" s="522"/>
      <c r="K500" s="539">
        <v>3</v>
      </c>
      <c r="L500" s="498">
        <v>50625</v>
      </c>
    </row>
    <row r="501" spans="1:12" customFormat="1" ht="15.6" customHeight="1" x14ac:dyDescent="0.25">
      <c r="A501" s="565"/>
      <c r="B501" s="568"/>
      <c r="C501" s="455"/>
      <c r="D501" s="582"/>
      <c r="E501" s="448"/>
      <c r="F501" s="110" t="s">
        <v>80</v>
      </c>
      <c r="G501" s="469">
        <v>480</v>
      </c>
      <c r="H501" s="469"/>
      <c r="I501" s="469"/>
      <c r="J501" s="469"/>
      <c r="K501" s="583"/>
      <c r="L501" s="499"/>
    </row>
    <row r="502" spans="1:12" customFormat="1" ht="15.6" customHeight="1" x14ac:dyDescent="0.25">
      <c r="A502" s="565"/>
      <c r="B502" s="568"/>
      <c r="C502" s="455"/>
      <c r="D502" s="582"/>
      <c r="E502" s="448"/>
      <c r="F502" s="110" t="s">
        <v>8</v>
      </c>
      <c r="G502" s="240">
        <v>3000</v>
      </c>
      <c r="H502" s="241">
        <v>4000</v>
      </c>
      <c r="I502" s="312">
        <v>5000</v>
      </c>
      <c r="J502" s="242">
        <v>6000</v>
      </c>
      <c r="K502" s="583"/>
      <c r="L502" s="499"/>
    </row>
    <row r="503" spans="1:12" customFormat="1" ht="15.6" customHeight="1" x14ac:dyDescent="0.25">
      <c r="A503" s="565"/>
      <c r="B503" s="568"/>
      <c r="C503" s="455"/>
      <c r="D503" s="582"/>
      <c r="E503" s="448"/>
      <c r="F503" s="110" t="s">
        <v>817</v>
      </c>
      <c r="G503" s="243">
        <f>G501*114</f>
        <v>54720</v>
      </c>
      <c r="H503" s="244">
        <f>G501*128</f>
        <v>61440</v>
      </c>
      <c r="I503" s="313">
        <f>G501*143</f>
        <v>68640</v>
      </c>
      <c r="J503" s="245">
        <f>G501*148</f>
        <v>71040</v>
      </c>
      <c r="K503" s="583"/>
      <c r="L503" s="499"/>
    </row>
    <row r="504" spans="1:12" customFormat="1" ht="15.6" customHeight="1" x14ac:dyDescent="0.25">
      <c r="A504" s="565"/>
      <c r="B504" s="568"/>
      <c r="C504" s="455"/>
      <c r="D504" s="582"/>
      <c r="E504" s="448"/>
      <c r="F504" s="110" t="s">
        <v>1269</v>
      </c>
      <c r="G504" s="451">
        <v>0.98</v>
      </c>
      <c r="H504" s="451"/>
      <c r="I504" s="451"/>
      <c r="J504" s="451"/>
      <c r="K504" s="583"/>
      <c r="L504" s="499"/>
    </row>
    <row r="505" spans="1:12" customFormat="1" ht="15.6" customHeight="1" x14ac:dyDescent="0.25">
      <c r="A505" s="565"/>
      <c r="B505" s="568"/>
      <c r="C505" s="455"/>
      <c r="D505" s="582"/>
      <c r="E505" s="448"/>
      <c r="F505" s="93" t="s">
        <v>699</v>
      </c>
      <c r="G505" s="523" t="s">
        <v>700</v>
      </c>
      <c r="H505" s="523"/>
      <c r="I505" s="523"/>
      <c r="J505" s="523"/>
      <c r="K505" s="583"/>
      <c r="L505" s="499"/>
    </row>
    <row r="506" spans="1:12" customFormat="1" ht="15.6" customHeight="1" x14ac:dyDescent="0.25">
      <c r="A506" s="565"/>
      <c r="B506" s="568"/>
      <c r="C506" s="455"/>
      <c r="D506" s="582"/>
      <c r="E506" s="448"/>
      <c r="F506" s="93" t="s">
        <v>1181</v>
      </c>
      <c r="G506" s="462" t="s">
        <v>1179</v>
      </c>
      <c r="H506" s="463"/>
      <c r="I506" s="463"/>
      <c r="J506" s="464"/>
      <c r="K506" s="583"/>
      <c r="L506" s="499"/>
    </row>
    <row r="507" spans="1:12" customFormat="1" ht="15.6" customHeight="1" x14ac:dyDescent="0.25">
      <c r="A507" s="565"/>
      <c r="B507" s="568"/>
      <c r="C507" s="455"/>
      <c r="D507" s="582"/>
      <c r="E507" s="448"/>
      <c r="F507" s="110" t="s">
        <v>83</v>
      </c>
      <c r="G507" s="524">
        <v>66</v>
      </c>
      <c r="H507" s="524"/>
      <c r="I507" s="524"/>
      <c r="J507" s="524"/>
      <c r="K507" s="583"/>
      <c r="L507" s="499"/>
    </row>
    <row r="508" spans="1:12" customFormat="1" ht="15.6" customHeight="1" x14ac:dyDescent="0.25">
      <c r="A508" s="565"/>
      <c r="B508" s="568"/>
      <c r="C508" s="455"/>
      <c r="D508" s="582"/>
      <c r="E508" s="448"/>
      <c r="F508" s="110" t="s">
        <v>396</v>
      </c>
      <c r="G508" s="524" t="s">
        <v>397</v>
      </c>
      <c r="H508" s="524"/>
      <c r="I508" s="524"/>
      <c r="J508" s="524"/>
      <c r="K508" s="583"/>
      <c r="L508" s="499"/>
    </row>
    <row r="509" spans="1:12" customFormat="1" ht="15.6" customHeight="1" x14ac:dyDescent="0.25">
      <c r="A509" s="565"/>
      <c r="B509" s="568"/>
      <c r="C509" s="455"/>
      <c r="D509" s="582"/>
      <c r="E509" s="448"/>
      <c r="F509" s="110" t="s">
        <v>3</v>
      </c>
      <c r="G509" s="522" t="s">
        <v>24</v>
      </c>
      <c r="H509" s="522"/>
      <c r="I509" s="522"/>
      <c r="J509" s="522"/>
      <c r="K509" s="583"/>
      <c r="L509" s="499"/>
    </row>
    <row r="510" spans="1:12" customFormat="1" ht="15.6" customHeight="1" x14ac:dyDescent="0.25">
      <c r="A510" s="565"/>
      <c r="B510" s="568"/>
      <c r="C510" s="455"/>
      <c r="D510" s="582"/>
      <c r="E510" s="448"/>
      <c r="F510" s="93" t="s">
        <v>379</v>
      </c>
      <c r="G510" s="523" t="s">
        <v>380</v>
      </c>
      <c r="H510" s="523"/>
      <c r="I510" s="523"/>
      <c r="J510" s="523"/>
      <c r="K510" s="583"/>
      <c r="L510" s="499"/>
    </row>
    <row r="511" spans="1:12" customFormat="1" ht="15.6" customHeight="1" x14ac:dyDescent="0.25">
      <c r="A511" s="565"/>
      <c r="B511" s="568"/>
      <c r="C511" s="455"/>
      <c r="D511" s="582"/>
      <c r="E511" s="448"/>
      <c r="F511" s="93" t="s">
        <v>701</v>
      </c>
      <c r="G511" s="523">
        <v>100000</v>
      </c>
      <c r="H511" s="523"/>
      <c r="I511" s="523"/>
      <c r="J511" s="523"/>
      <c r="K511" s="583"/>
      <c r="L511" s="499"/>
    </row>
    <row r="512" spans="1:12" customFormat="1" ht="15.6" customHeight="1" x14ac:dyDescent="0.25">
      <c r="A512" s="565"/>
      <c r="B512" s="568"/>
      <c r="C512" s="455"/>
      <c r="D512" s="582"/>
      <c r="E512" s="448"/>
      <c r="F512" s="93" t="s">
        <v>257</v>
      </c>
      <c r="G512" s="523" t="s">
        <v>391</v>
      </c>
      <c r="H512" s="523"/>
      <c r="I512" s="523"/>
      <c r="J512" s="523"/>
      <c r="K512" s="583"/>
      <c r="L512" s="499"/>
    </row>
    <row r="513" spans="1:12" customFormat="1" ht="15.6" customHeight="1" x14ac:dyDescent="0.25">
      <c r="A513" s="565"/>
      <c r="B513" s="568"/>
      <c r="C513" s="455"/>
      <c r="D513" s="582"/>
      <c r="E513" s="448"/>
      <c r="F513" s="93" t="s">
        <v>376</v>
      </c>
      <c r="G513" s="523" t="s">
        <v>392</v>
      </c>
      <c r="H513" s="523"/>
      <c r="I513" s="523"/>
      <c r="J513" s="523"/>
      <c r="K513" s="583"/>
      <c r="L513" s="499"/>
    </row>
    <row r="514" spans="1:12" customFormat="1" ht="15.6" customHeight="1" x14ac:dyDescent="0.25">
      <c r="A514" s="565"/>
      <c r="B514" s="568"/>
      <c r="C514" s="455"/>
      <c r="D514" s="582"/>
      <c r="E514" s="448"/>
      <c r="F514" s="93" t="s">
        <v>702</v>
      </c>
      <c r="G514" s="523" t="s">
        <v>709</v>
      </c>
      <c r="H514" s="523"/>
      <c r="I514" s="523"/>
      <c r="J514" s="523"/>
      <c r="K514" s="583"/>
      <c r="L514" s="499"/>
    </row>
    <row r="515" spans="1:12" customFormat="1" ht="15.6" customHeight="1" x14ac:dyDescent="0.25">
      <c r="A515" s="565"/>
      <c r="B515" s="568"/>
      <c r="C515" s="455"/>
      <c r="D515" s="582"/>
      <c r="E515" s="448"/>
      <c r="F515" s="93" t="s">
        <v>381</v>
      </c>
      <c r="G515" s="523" t="s">
        <v>382</v>
      </c>
      <c r="H515" s="523"/>
      <c r="I515" s="523"/>
      <c r="J515" s="523"/>
      <c r="K515" s="583"/>
      <c r="L515" s="500"/>
    </row>
    <row r="516" spans="1:12" customFormat="1" ht="15.6" customHeight="1" x14ac:dyDescent="0.25">
      <c r="A516" s="565"/>
      <c r="B516" s="568"/>
      <c r="C516" s="455"/>
      <c r="D516" s="582"/>
      <c r="E516" s="448"/>
      <c r="F516" s="94" t="s">
        <v>358</v>
      </c>
      <c r="G516" s="523" t="s">
        <v>900</v>
      </c>
      <c r="H516" s="523"/>
      <c r="I516" s="523"/>
      <c r="J516" s="523"/>
      <c r="K516" s="584">
        <v>5</v>
      </c>
      <c r="L516" s="443">
        <v>54169</v>
      </c>
    </row>
    <row r="517" spans="1:12" customFormat="1" ht="15.6" customHeight="1" x14ac:dyDescent="0.25">
      <c r="A517" s="565"/>
      <c r="B517" s="568"/>
      <c r="C517" s="455"/>
      <c r="D517" s="582"/>
      <c r="E517" s="448"/>
      <c r="F517" s="93" t="s">
        <v>383</v>
      </c>
      <c r="G517" s="523" t="s">
        <v>384</v>
      </c>
      <c r="H517" s="523"/>
      <c r="I517" s="523"/>
      <c r="J517" s="523"/>
      <c r="K517" s="585"/>
      <c r="L517" s="444" t="e">
        <f>#REF!-#REF!*10%</f>
        <v>#REF!</v>
      </c>
    </row>
    <row r="518" spans="1:12" customFormat="1" ht="15.6" customHeight="1" x14ac:dyDescent="0.25">
      <c r="A518" s="565"/>
      <c r="B518" s="568"/>
      <c r="C518" s="455"/>
      <c r="D518" s="582"/>
      <c r="E518" s="448"/>
      <c r="F518" s="93" t="s">
        <v>385</v>
      </c>
      <c r="G518" s="523" t="s">
        <v>398</v>
      </c>
      <c r="H518" s="523"/>
      <c r="I518" s="523"/>
      <c r="J518" s="523"/>
      <c r="K518" s="585"/>
      <c r="L518" s="444" t="e">
        <f>#REF!-#REF!*10%</f>
        <v>#REF!</v>
      </c>
    </row>
    <row r="519" spans="1:12" customFormat="1" ht="15.6" customHeight="1" x14ac:dyDescent="0.25">
      <c r="A519" s="565"/>
      <c r="B519" s="568"/>
      <c r="C519" s="455"/>
      <c r="D519" s="582"/>
      <c r="E519" s="448"/>
      <c r="F519" s="93" t="s">
        <v>389</v>
      </c>
      <c r="G519" s="523" t="s">
        <v>390</v>
      </c>
      <c r="H519" s="523"/>
      <c r="I519" s="523"/>
      <c r="J519" s="523"/>
      <c r="K519" s="585"/>
      <c r="L519" s="444" t="e">
        <f>#REF!-#REF!*10%</f>
        <v>#REF!</v>
      </c>
    </row>
    <row r="520" spans="1:12" customFormat="1" ht="15.6" customHeight="1" x14ac:dyDescent="0.25">
      <c r="A520" s="565"/>
      <c r="B520" s="568"/>
      <c r="C520" s="455"/>
      <c r="D520" s="582"/>
      <c r="E520" s="448"/>
      <c r="F520" s="93" t="s">
        <v>704</v>
      </c>
      <c r="G520" s="523" t="s">
        <v>705</v>
      </c>
      <c r="H520" s="523"/>
      <c r="I520" s="523"/>
      <c r="J520" s="523"/>
      <c r="K520" s="585"/>
      <c r="L520" s="444" t="e">
        <f>#REF!-#REF!*10%</f>
        <v>#REF!</v>
      </c>
    </row>
    <row r="521" spans="1:12" customFormat="1" ht="15.6" customHeight="1" x14ac:dyDescent="0.25">
      <c r="A521" s="565"/>
      <c r="B521" s="568"/>
      <c r="C521" s="455"/>
      <c r="D521" s="582"/>
      <c r="E521" s="448"/>
      <c r="F521" s="93" t="s">
        <v>706</v>
      </c>
      <c r="G521" s="523" t="s">
        <v>390</v>
      </c>
      <c r="H521" s="523"/>
      <c r="I521" s="523"/>
      <c r="J521" s="523"/>
      <c r="K521" s="585"/>
      <c r="L521" s="444" t="e">
        <f>#REF!-#REF!*10%</f>
        <v>#REF!</v>
      </c>
    </row>
    <row r="522" spans="1:12" customFormat="1" ht="15.6" customHeight="1" x14ac:dyDescent="0.25">
      <c r="A522" s="565"/>
      <c r="B522" s="568"/>
      <c r="C522" s="455"/>
      <c r="D522" s="582"/>
      <c r="E522" s="448"/>
      <c r="F522" s="93" t="s">
        <v>1271</v>
      </c>
      <c r="G522" s="523" t="s">
        <v>390</v>
      </c>
      <c r="H522" s="523"/>
      <c r="I522" s="523"/>
      <c r="J522" s="523"/>
      <c r="K522" s="585"/>
      <c r="L522" s="444" t="e">
        <f>#REF!-#REF!*10%</f>
        <v>#REF!</v>
      </c>
    </row>
    <row r="523" spans="1:12" customFormat="1" ht="15.6" customHeight="1" x14ac:dyDescent="0.25">
      <c r="A523" s="565"/>
      <c r="B523" s="568"/>
      <c r="C523" s="455"/>
      <c r="D523" s="582"/>
      <c r="E523" s="448"/>
      <c r="F523" s="93" t="s">
        <v>707</v>
      </c>
      <c r="G523" s="523" t="s">
        <v>911</v>
      </c>
      <c r="H523" s="523"/>
      <c r="I523" s="523"/>
      <c r="J523" s="523"/>
      <c r="K523" s="585"/>
      <c r="L523" s="444" t="e">
        <f>#REF!-#REF!*10%</f>
        <v>#REF!</v>
      </c>
    </row>
    <row r="524" spans="1:12" customFormat="1" ht="15.6" customHeight="1" x14ac:dyDescent="0.25">
      <c r="A524" s="565"/>
      <c r="B524" s="568"/>
      <c r="C524" s="455"/>
      <c r="D524" s="582"/>
      <c r="E524" s="448"/>
      <c r="F524" s="93" t="s">
        <v>708</v>
      </c>
      <c r="G524" s="523" t="s">
        <v>390</v>
      </c>
      <c r="H524" s="523"/>
      <c r="I524" s="523"/>
      <c r="J524" s="523"/>
      <c r="K524" s="585"/>
      <c r="L524" s="444" t="e">
        <f>#REF!-#REF!*10%</f>
        <v>#REF!</v>
      </c>
    </row>
    <row r="525" spans="1:12" customFormat="1" ht="15.6" customHeight="1" x14ac:dyDescent="0.25">
      <c r="A525" s="565"/>
      <c r="B525" s="568"/>
      <c r="C525" s="455"/>
      <c r="D525" s="582"/>
      <c r="E525" s="448"/>
      <c r="F525" s="93" t="s">
        <v>377</v>
      </c>
      <c r="G525" s="523" t="s">
        <v>387</v>
      </c>
      <c r="H525" s="523"/>
      <c r="I525" s="523"/>
      <c r="J525" s="523"/>
      <c r="K525" s="585"/>
      <c r="L525" s="444" t="e">
        <f>#REF!-#REF!*10%</f>
        <v>#REF!</v>
      </c>
    </row>
    <row r="526" spans="1:12" customFormat="1" ht="15.6" customHeight="1" x14ac:dyDescent="0.25">
      <c r="A526" s="565"/>
      <c r="B526" s="568"/>
      <c r="C526" s="455"/>
      <c r="D526" s="582"/>
      <c r="E526" s="448"/>
      <c r="F526" s="93" t="s">
        <v>388</v>
      </c>
      <c r="G526" s="523" t="s">
        <v>393</v>
      </c>
      <c r="H526" s="523"/>
      <c r="I526" s="523"/>
      <c r="J526" s="523"/>
      <c r="K526" s="585"/>
      <c r="L526" s="444" t="e">
        <f>#REF!-#REF!*10%</f>
        <v>#REF!</v>
      </c>
    </row>
    <row r="527" spans="1:12" customFormat="1" ht="15.6" customHeight="1" x14ac:dyDescent="0.25">
      <c r="A527" s="565"/>
      <c r="B527" s="568"/>
      <c r="C527" s="455"/>
      <c r="D527" s="582"/>
      <c r="E527" s="448"/>
      <c r="F527" s="93" t="s">
        <v>562</v>
      </c>
      <c r="G527" s="523" t="s">
        <v>1024</v>
      </c>
      <c r="H527" s="523"/>
      <c r="I527" s="523"/>
      <c r="J527" s="523"/>
      <c r="K527" s="585"/>
      <c r="L527" s="444" t="e">
        <f>#REF!-#REF!*10%</f>
        <v>#REF!</v>
      </c>
    </row>
    <row r="528" spans="1:12" customFormat="1" ht="15.6" customHeight="1" x14ac:dyDescent="0.25">
      <c r="A528" s="565"/>
      <c r="B528" s="568"/>
      <c r="C528" s="455"/>
      <c r="D528" s="582"/>
      <c r="E528" s="448"/>
      <c r="F528" s="93" t="s">
        <v>570</v>
      </c>
      <c r="G528" s="523" t="s">
        <v>613</v>
      </c>
      <c r="H528" s="523"/>
      <c r="I528" s="523"/>
      <c r="J528" s="523"/>
      <c r="K528" s="585"/>
      <c r="L528" s="444" t="e">
        <f>#REF!-#REF!*10%</f>
        <v>#REF!</v>
      </c>
    </row>
    <row r="529" spans="1:12" customFormat="1" ht="15.6" customHeight="1" x14ac:dyDescent="0.25">
      <c r="A529" s="565"/>
      <c r="B529" s="568"/>
      <c r="C529" s="455"/>
      <c r="D529" s="582"/>
      <c r="E529" s="448"/>
      <c r="F529" s="111" t="s">
        <v>84</v>
      </c>
      <c r="G529" s="525">
        <v>15.2</v>
      </c>
      <c r="H529" s="525"/>
      <c r="I529" s="525"/>
      <c r="J529" s="525"/>
      <c r="K529" s="585"/>
      <c r="L529" s="444" t="e">
        <f>#REF!-#REF!*10%</f>
        <v>#REF!</v>
      </c>
    </row>
    <row r="530" spans="1:12" customFormat="1" ht="15.6" customHeight="1" x14ac:dyDescent="0.25">
      <c r="A530" s="565"/>
      <c r="B530" s="569"/>
      <c r="C530" s="455"/>
      <c r="D530" s="582"/>
      <c r="E530" s="448"/>
      <c r="F530" s="136" t="s">
        <v>1016</v>
      </c>
      <c r="G530" s="454">
        <v>5</v>
      </c>
      <c r="H530" s="454"/>
      <c r="I530" s="454"/>
      <c r="J530" s="454"/>
      <c r="K530" s="585"/>
      <c r="L530" s="444" t="e">
        <f>#REF!-#REF!*10%</f>
        <v>#REF!</v>
      </c>
    </row>
    <row r="531" spans="1:12" ht="24.95" customHeight="1" x14ac:dyDescent="0.25">
      <c r="A531" s="519" t="s">
        <v>248</v>
      </c>
      <c r="B531" s="519"/>
      <c r="C531" s="519"/>
      <c r="D531" s="519"/>
      <c r="E531" s="519"/>
      <c r="F531" s="519"/>
      <c r="G531" s="519"/>
      <c r="H531" s="519"/>
      <c r="I531" s="519"/>
      <c r="J531" s="519"/>
      <c r="K531" s="519"/>
      <c r="L531" s="519"/>
    </row>
    <row r="532" spans="1:12" customFormat="1" ht="15" customHeight="1" x14ac:dyDescent="0.25">
      <c r="A532" s="564">
        <v>1</v>
      </c>
      <c r="B532" s="567"/>
      <c r="C532" s="455" t="s">
        <v>527</v>
      </c>
      <c r="D532" s="582"/>
      <c r="E532" s="448"/>
      <c r="F532" s="110" t="s">
        <v>0</v>
      </c>
      <c r="G532" s="522" t="s">
        <v>10</v>
      </c>
      <c r="H532" s="522"/>
      <c r="I532" s="522"/>
      <c r="J532" s="522"/>
      <c r="K532" s="539">
        <v>3</v>
      </c>
      <c r="L532" s="498">
        <v>7898</v>
      </c>
    </row>
    <row r="533" spans="1:12" customFormat="1" ht="15" customHeight="1" x14ac:dyDescent="0.25">
      <c r="A533" s="565"/>
      <c r="B533" s="568"/>
      <c r="C533" s="455"/>
      <c r="D533" s="582"/>
      <c r="E533" s="448"/>
      <c r="F533" s="110" t="s">
        <v>5</v>
      </c>
      <c r="G533" s="469">
        <v>35</v>
      </c>
      <c r="H533" s="469"/>
      <c r="I533" s="469"/>
      <c r="J533" s="469"/>
      <c r="K533" s="583"/>
      <c r="L533" s="499"/>
    </row>
    <row r="534" spans="1:12" customFormat="1" ht="15" customHeight="1" x14ac:dyDescent="0.25">
      <c r="A534" s="565"/>
      <c r="B534" s="568"/>
      <c r="C534" s="455"/>
      <c r="D534" s="582"/>
      <c r="E534" s="448"/>
      <c r="F534" s="110" t="s">
        <v>8</v>
      </c>
      <c r="G534" s="240">
        <v>3000</v>
      </c>
      <c r="H534" s="241">
        <v>4000</v>
      </c>
      <c r="I534" s="312">
        <v>5000</v>
      </c>
      <c r="J534" s="242">
        <v>6000</v>
      </c>
      <c r="K534" s="583"/>
      <c r="L534" s="499"/>
    </row>
    <row r="535" spans="1:12" customFormat="1" ht="15" customHeight="1" x14ac:dyDescent="0.25">
      <c r="A535" s="565"/>
      <c r="B535" s="568"/>
      <c r="C535" s="455"/>
      <c r="D535" s="582"/>
      <c r="E535" s="448"/>
      <c r="F535" s="110" t="s">
        <v>817</v>
      </c>
      <c r="G535" s="243">
        <f>G533*114</f>
        <v>3990</v>
      </c>
      <c r="H535" s="244">
        <f>G533*128</f>
        <v>4480</v>
      </c>
      <c r="I535" s="313">
        <f>G533*143</f>
        <v>5005</v>
      </c>
      <c r="J535" s="245">
        <f>G533*148</f>
        <v>5180</v>
      </c>
      <c r="K535" s="583"/>
      <c r="L535" s="499"/>
    </row>
    <row r="536" spans="1:12" customFormat="1" ht="15" customHeight="1" x14ac:dyDescent="0.25">
      <c r="A536" s="565"/>
      <c r="B536" s="568"/>
      <c r="C536" s="455"/>
      <c r="D536" s="582"/>
      <c r="E536" s="448"/>
      <c r="F536" s="110" t="s">
        <v>1269</v>
      </c>
      <c r="G536" s="451">
        <v>0.98</v>
      </c>
      <c r="H536" s="451"/>
      <c r="I536" s="451"/>
      <c r="J536" s="451"/>
      <c r="K536" s="583"/>
      <c r="L536" s="499"/>
    </row>
    <row r="537" spans="1:12" customFormat="1" ht="15" customHeight="1" x14ac:dyDescent="0.25">
      <c r="A537" s="565"/>
      <c r="B537" s="568"/>
      <c r="C537" s="455"/>
      <c r="D537" s="582"/>
      <c r="E537" s="448"/>
      <c r="F537" s="93" t="s">
        <v>699</v>
      </c>
      <c r="G537" s="523" t="s">
        <v>700</v>
      </c>
      <c r="H537" s="523"/>
      <c r="I537" s="523"/>
      <c r="J537" s="523"/>
      <c r="K537" s="583"/>
      <c r="L537" s="499"/>
    </row>
    <row r="538" spans="1:12" customFormat="1" ht="15" customHeight="1" x14ac:dyDescent="0.25">
      <c r="A538" s="565"/>
      <c r="B538" s="568"/>
      <c r="C538" s="455"/>
      <c r="D538" s="582"/>
      <c r="E538" s="448"/>
      <c r="F538" s="93" t="s">
        <v>1181</v>
      </c>
      <c r="G538" s="462" t="s">
        <v>1179</v>
      </c>
      <c r="H538" s="463"/>
      <c r="I538" s="463"/>
      <c r="J538" s="464"/>
      <c r="K538" s="583"/>
      <c r="L538" s="499"/>
    </row>
    <row r="539" spans="1:12" customFormat="1" ht="15" customHeight="1" x14ac:dyDescent="0.25">
      <c r="A539" s="565"/>
      <c r="B539" s="568"/>
      <c r="C539" s="455"/>
      <c r="D539" s="582"/>
      <c r="E539" s="448"/>
      <c r="F539" s="110" t="s">
        <v>83</v>
      </c>
      <c r="G539" s="524">
        <v>67</v>
      </c>
      <c r="H539" s="524"/>
      <c r="I539" s="524"/>
      <c r="J539" s="524"/>
      <c r="K539" s="583"/>
      <c r="L539" s="499"/>
    </row>
    <row r="540" spans="1:12" customFormat="1" ht="15" customHeight="1" x14ac:dyDescent="0.25">
      <c r="A540" s="565"/>
      <c r="B540" s="568"/>
      <c r="C540" s="455"/>
      <c r="D540" s="582"/>
      <c r="E540" s="448"/>
      <c r="F540" s="112" t="s">
        <v>396</v>
      </c>
      <c r="G540" s="523" t="s">
        <v>908</v>
      </c>
      <c r="H540" s="523"/>
      <c r="I540" s="523"/>
      <c r="J540" s="523"/>
      <c r="K540" s="583"/>
      <c r="L540" s="499"/>
    </row>
    <row r="541" spans="1:12" customFormat="1" ht="15" customHeight="1" x14ac:dyDescent="0.25">
      <c r="A541" s="565"/>
      <c r="B541" s="568"/>
      <c r="C541" s="455"/>
      <c r="D541" s="582"/>
      <c r="E541" s="448"/>
      <c r="F541" s="110" t="s">
        <v>3</v>
      </c>
      <c r="G541" s="522" t="s">
        <v>12</v>
      </c>
      <c r="H541" s="522"/>
      <c r="I541" s="522"/>
      <c r="J541" s="522"/>
      <c r="K541" s="583"/>
      <c r="L541" s="499"/>
    </row>
    <row r="542" spans="1:12" customFormat="1" ht="15.6" customHeight="1" x14ac:dyDescent="0.25">
      <c r="A542" s="565"/>
      <c r="B542" s="568"/>
      <c r="C542" s="455"/>
      <c r="D542" s="582"/>
      <c r="E542" s="448"/>
      <c r="F542" s="93" t="s">
        <v>379</v>
      </c>
      <c r="G542" s="523" t="s">
        <v>380</v>
      </c>
      <c r="H542" s="523"/>
      <c r="I542" s="523"/>
      <c r="J542" s="523"/>
      <c r="K542" s="583"/>
      <c r="L542" s="499"/>
    </row>
    <row r="543" spans="1:12" customFormat="1" ht="15.6" customHeight="1" x14ac:dyDescent="0.25">
      <c r="A543" s="565"/>
      <c r="B543" s="568"/>
      <c r="C543" s="455"/>
      <c r="D543" s="582"/>
      <c r="E543" s="448"/>
      <c r="F543" s="93" t="s">
        <v>701</v>
      </c>
      <c r="G543" s="523">
        <v>100000</v>
      </c>
      <c r="H543" s="523"/>
      <c r="I543" s="523"/>
      <c r="J543" s="523"/>
      <c r="K543" s="583"/>
      <c r="L543" s="499"/>
    </row>
    <row r="544" spans="1:12" customFormat="1" ht="15.6" customHeight="1" x14ac:dyDescent="0.25">
      <c r="A544" s="565"/>
      <c r="B544" s="568"/>
      <c r="C544" s="455"/>
      <c r="D544" s="582"/>
      <c r="E544" s="448"/>
      <c r="F544" s="93" t="s">
        <v>257</v>
      </c>
      <c r="G544" s="523" t="s">
        <v>391</v>
      </c>
      <c r="H544" s="523"/>
      <c r="I544" s="523"/>
      <c r="J544" s="523"/>
      <c r="K544" s="583"/>
      <c r="L544" s="499"/>
    </row>
    <row r="545" spans="1:12" customFormat="1" ht="15.6" customHeight="1" x14ac:dyDescent="0.25">
      <c r="A545" s="565"/>
      <c r="B545" s="568"/>
      <c r="C545" s="455"/>
      <c r="D545" s="582"/>
      <c r="E545" s="448"/>
      <c r="F545" s="93" t="s">
        <v>376</v>
      </c>
      <c r="G545" s="523" t="s">
        <v>392</v>
      </c>
      <c r="H545" s="523"/>
      <c r="I545" s="523"/>
      <c r="J545" s="523"/>
      <c r="K545" s="583"/>
      <c r="L545" s="499"/>
    </row>
    <row r="546" spans="1:12" customFormat="1" ht="15.6" customHeight="1" x14ac:dyDescent="0.25">
      <c r="A546" s="565"/>
      <c r="B546" s="568"/>
      <c r="C546" s="455"/>
      <c r="D546" s="582"/>
      <c r="E546" s="448"/>
      <c r="F546" s="93" t="s">
        <v>702</v>
      </c>
      <c r="G546" s="523" t="s">
        <v>709</v>
      </c>
      <c r="H546" s="523"/>
      <c r="I546" s="523"/>
      <c r="J546" s="523"/>
      <c r="K546" s="583"/>
      <c r="L546" s="499"/>
    </row>
    <row r="547" spans="1:12" customFormat="1" ht="15.6" customHeight="1" x14ac:dyDescent="0.25">
      <c r="A547" s="565"/>
      <c r="B547" s="568"/>
      <c r="C547" s="455"/>
      <c r="D547" s="582"/>
      <c r="E547" s="448"/>
      <c r="F547" s="93" t="s">
        <v>381</v>
      </c>
      <c r="G547" s="523" t="s">
        <v>382</v>
      </c>
      <c r="H547" s="523"/>
      <c r="I547" s="523"/>
      <c r="J547" s="523"/>
      <c r="K547" s="583"/>
      <c r="L547" s="500"/>
    </row>
    <row r="548" spans="1:12" customFormat="1" ht="15.6" customHeight="1" x14ac:dyDescent="0.25">
      <c r="A548" s="565"/>
      <c r="B548" s="568"/>
      <c r="C548" s="455"/>
      <c r="D548" s="582"/>
      <c r="E548" s="448"/>
      <c r="F548" s="94" t="s">
        <v>358</v>
      </c>
      <c r="G548" s="523" t="s">
        <v>900</v>
      </c>
      <c r="H548" s="523"/>
      <c r="I548" s="523"/>
      <c r="J548" s="523"/>
      <c r="K548" s="584">
        <v>5</v>
      </c>
      <c r="L548" s="443">
        <v>8451</v>
      </c>
    </row>
    <row r="549" spans="1:12" customFormat="1" ht="15.6" customHeight="1" x14ac:dyDescent="0.25">
      <c r="A549" s="565"/>
      <c r="B549" s="568"/>
      <c r="C549" s="455"/>
      <c r="D549" s="582"/>
      <c r="E549" s="448"/>
      <c r="F549" s="93" t="s">
        <v>383</v>
      </c>
      <c r="G549" s="523" t="s">
        <v>384</v>
      </c>
      <c r="H549" s="523"/>
      <c r="I549" s="523"/>
      <c r="J549" s="523"/>
      <c r="K549" s="585"/>
      <c r="L549" s="444" t="e">
        <f>#REF!-#REF!*10%</f>
        <v>#REF!</v>
      </c>
    </row>
    <row r="550" spans="1:12" customFormat="1" ht="15.6" customHeight="1" x14ac:dyDescent="0.25">
      <c r="A550" s="565"/>
      <c r="B550" s="568"/>
      <c r="C550" s="455"/>
      <c r="D550" s="582"/>
      <c r="E550" s="448"/>
      <c r="F550" s="93" t="s">
        <v>385</v>
      </c>
      <c r="G550" s="523" t="s">
        <v>398</v>
      </c>
      <c r="H550" s="523"/>
      <c r="I550" s="523"/>
      <c r="J550" s="523"/>
      <c r="K550" s="585"/>
      <c r="L550" s="444" t="e">
        <f>#REF!-#REF!*10%</f>
        <v>#REF!</v>
      </c>
    </row>
    <row r="551" spans="1:12" customFormat="1" ht="15.6" customHeight="1" x14ac:dyDescent="0.25">
      <c r="A551" s="565"/>
      <c r="B551" s="568"/>
      <c r="C551" s="455"/>
      <c r="D551" s="582"/>
      <c r="E551" s="448"/>
      <c r="F551" s="93" t="s">
        <v>389</v>
      </c>
      <c r="G551" s="523" t="s">
        <v>390</v>
      </c>
      <c r="H551" s="523"/>
      <c r="I551" s="523"/>
      <c r="J551" s="523"/>
      <c r="K551" s="585"/>
      <c r="L551" s="444" t="e">
        <f>#REF!-#REF!*10%</f>
        <v>#REF!</v>
      </c>
    </row>
    <row r="552" spans="1:12" customFormat="1" ht="15.6" customHeight="1" x14ac:dyDescent="0.25">
      <c r="A552" s="565"/>
      <c r="B552" s="568"/>
      <c r="C552" s="455"/>
      <c r="D552" s="582"/>
      <c r="E552" s="448"/>
      <c r="F552" s="93" t="s">
        <v>704</v>
      </c>
      <c r="G552" s="523" t="s">
        <v>705</v>
      </c>
      <c r="H552" s="523"/>
      <c r="I552" s="523"/>
      <c r="J552" s="523"/>
      <c r="K552" s="585"/>
      <c r="L552" s="444" t="e">
        <f>#REF!-#REF!*10%</f>
        <v>#REF!</v>
      </c>
    </row>
    <row r="553" spans="1:12" customFormat="1" ht="15.6" customHeight="1" x14ac:dyDescent="0.25">
      <c r="A553" s="565"/>
      <c r="B553" s="568"/>
      <c r="C553" s="455"/>
      <c r="D553" s="582"/>
      <c r="E553" s="448"/>
      <c r="F553" s="93" t="s">
        <v>706</v>
      </c>
      <c r="G553" s="523" t="s">
        <v>390</v>
      </c>
      <c r="H553" s="523"/>
      <c r="I553" s="523"/>
      <c r="J553" s="523"/>
      <c r="K553" s="585"/>
      <c r="L553" s="444" t="e">
        <f>#REF!-#REF!*10%</f>
        <v>#REF!</v>
      </c>
    </row>
    <row r="554" spans="1:12" customFormat="1" ht="15.6" customHeight="1" x14ac:dyDescent="0.25">
      <c r="A554" s="565"/>
      <c r="B554" s="568"/>
      <c r="C554" s="455"/>
      <c r="D554" s="582"/>
      <c r="E554" s="448"/>
      <c r="F554" s="93" t="s">
        <v>1271</v>
      </c>
      <c r="G554" s="523" t="s">
        <v>390</v>
      </c>
      <c r="H554" s="523"/>
      <c r="I554" s="523"/>
      <c r="J554" s="523"/>
      <c r="K554" s="585"/>
      <c r="L554" s="444" t="e">
        <f>#REF!-#REF!*10%</f>
        <v>#REF!</v>
      </c>
    </row>
    <row r="555" spans="1:12" customFormat="1" ht="15.6" customHeight="1" x14ac:dyDescent="0.25">
      <c r="A555" s="565"/>
      <c r="B555" s="568"/>
      <c r="C555" s="455"/>
      <c r="D555" s="582"/>
      <c r="E555" s="448"/>
      <c r="F555" s="93" t="s">
        <v>707</v>
      </c>
      <c r="G555" s="523" t="s">
        <v>1270</v>
      </c>
      <c r="H555" s="523"/>
      <c r="I555" s="523"/>
      <c r="J555" s="523"/>
      <c r="K555" s="585"/>
      <c r="L555" s="444" t="e">
        <f>#REF!-#REF!*10%</f>
        <v>#REF!</v>
      </c>
    </row>
    <row r="556" spans="1:12" customFormat="1" ht="15.6" customHeight="1" x14ac:dyDescent="0.25">
      <c r="A556" s="565"/>
      <c r="B556" s="568"/>
      <c r="C556" s="455"/>
      <c r="D556" s="582"/>
      <c r="E556" s="448"/>
      <c r="F556" s="93" t="s">
        <v>708</v>
      </c>
      <c r="G556" s="523" t="s">
        <v>390</v>
      </c>
      <c r="H556" s="523"/>
      <c r="I556" s="523"/>
      <c r="J556" s="523"/>
      <c r="K556" s="585"/>
      <c r="L556" s="444" t="e">
        <f>#REF!-#REF!*10%</f>
        <v>#REF!</v>
      </c>
    </row>
    <row r="557" spans="1:12" customFormat="1" ht="15.6" customHeight="1" x14ac:dyDescent="0.25">
      <c r="A557" s="565"/>
      <c r="B557" s="568"/>
      <c r="C557" s="455"/>
      <c r="D557" s="582"/>
      <c r="E557" s="448"/>
      <c r="F557" s="93" t="s">
        <v>377</v>
      </c>
      <c r="G557" s="523" t="s">
        <v>387</v>
      </c>
      <c r="H557" s="523"/>
      <c r="I557" s="523"/>
      <c r="J557" s="523"/>
      <c r="K557" s="585"/>
      <c r="L557" s="444" t="e">
        <f>#REF!-#REF!*10%</f>
        <v>#REF!</v>
      </c>
    </row>
    <row r="558" spans="1:12" customFormat="1" ht="15.6" customHeight="1" x14ac:dyDescent="0.25">
      <c r="A558" s="565"/>
      <c r="B558" s="568"/>
      <c r="C558" s="455"/>
      <c r="D558" s="582"/>
      <c r="E558" s="448"/>
      <c r="F558" s="93" t="s">
        <v>388</v>
      </c>
      <c r="G558" s="523" t="s">
        <v>393</v>
      </c>
      <c r="H558" s="523"/>
      <c r="I558" s="523"/>
      <c r="J558" s="523"/>
      <c r="K558" s="585"/>
      <c r="L558" s="444" t="e">
        <f>#REF!-#REF!*10%</f>
        <v>#REF!</v>
      </c>
    </row>
    <row r="559" spans="1:12" customFormat="1" ht="15.6" customHeight="1" x14ac:dyDescent="0.25">
      <c r="A559" s="565"/>
      <c r="B559" s="568"/>
      <c r="C559" s="455"/>
      <c r="D559" s="582"/>
      <c r="E559" s="448"/>
      <c r="F559" s="93" t="s">
        <v>562</v>
      </c>
      <c r="G559" s="523" t="s">
        <v>1024</v>
      </c>
      <c r="H559" s="523"/>
      <c r="I559" s="523"/>
      <c r="J559" s="523"/>
      <c r="K559" s="585"/>
      <c r="L559" s="444" t="e">
        <f>#REF!-#REF!*10%</f>
        <v>#REF!</v>
      </c>
    </row>
    <row r="560" spans="1:12" customFormat="1" ht="15.6" customHeight="1" x14ac:dyDescent="0.25">
      <c r="A560" s="565"/>
      <c r="B560" s="568"/>
      <c r="C560" s="455"/>
      <c r="D560" s="582"/>
      <c r="E560" s="448"/>
      <c r="F560" s="93" t="s">
        <v>570</v>
      </c>
      <c r="G560" s="523" t="s">
        <v>613</v>
      </c>
      <c r="H560" s="523"/>
      <c r="I560" s="523"/>
      <c r="J560" s="523"/>
      <c r="K560" s="585"/>
      <c r="L560" s="444" t="e">
        <f>#REF!-#REF!*10%</f>
        <v>#REF!</v>
      </c>
    </row>
    <row r="561" spans="1:12" customFormat="1" ht="15.6" customHeight="1" x14ac:dyDescent="0.25">
      <c r="A561" s="565"/>
      <c r="B561" s="568"/>
      <c r="C561" s="455"/>
      <c r="D561" s="582"/>
      <c r="E561" s="448"/>
      <c r="F561" s="111" t="s">
        <v>4</v>
      </c>
      <c r="G561" s="525">
        <v>1.6</v>
      </c>
      <c r="H561" s="525"/>
      <c r="I561" s="525"/>
      <c r="J561" s="525"/>
      <c r="K561" s="585"/>
      <c r="L561" s="444" t="e">
        <f>#REF!-#REF!*10%</f>
        <v>#REF!</v>
      </c>
    </row>
    <row r="562" spans="1:12" customFormat="1" ht="15" customHeight="1" x14ac:dyDescent="0.25">
      <c r="A562" s="565"/>
      <c r="B562" s="569"/>
      <c r="C562" s="455"/>
      <c r="D562" s="582"/>
      <c r="E562" s="448"/>
      <c r="F562" s="136" t="s">
        <v>1016</v>
      </c>
      <c r="G562" s="454">
        <v>5</v>
      </c>
      <c r="H562" s="454"/>
      <c r="I562" s="454"/>
      <c r="J562" s="454"/>
      <c r="K562" s="585"/>
      <c r="L562" s="444" t="e">
        <f>#REF!-#REF!*10%</f>
        <v>#REF!</v>
      </c>
    </row>
    <row r="563" spans="1:12" customFormat="1" ht="15" customHeight="1" x14ac:dyDescent="0.25">
      <c r="A563" s="564">
        <v>2</v>
      </c>
      <c r="B563" s="567"/>
      <c r="C563" s="455" t="s">
        <v>528</v>
      </c>
      <c r="D563" s="582"/>
      <c r="E563" s="448"/>
      <c r="F563" s="110" t="s">
        <v>0</v>
      </c>
      <c r="G563" s="522" t="s">
        <v>10</v>
      </c>
      <c r="H563" s="522"/>
      <c r="I563" s="522"/>
      <c r="J563" s="522"/>
      <c r="K563" s="539">
        <v>3</v>
      </c>
      <c r="L563" s="498">
        <v>9315</v>
      </c>
    </row>
    <row r="564" spans="1:12" customFormat="1" ht="15" customHeight="1" x14ac:dyDescent="0.25">
      <c r="A564" s="565"/>
      <c r="B564" s="568"/>
      <c r="C564" s="455"/>
      <c r="D564" s="582"/>
      <c r="E564" s="448"/>
      <c r="F564" s="110" t="s">
        <v>5</v>
      </c>
      <c r="G564" s="469">
        <v>52</v>
      </c>
      <c r="H564" s="469"/>
      <c r="I564" s="469"/>
      <c r="J564" s="469"/>
      <c r="K564" s="583"/>
      <c r="L564" s="499"/>
    </row>
    <row r="565" spans="1:12" customFormat="1" ht="15" customHeight="1" x14ac:dyDescent="0.25">
      <c r="A565" s="565"/>
      <c r="B565" s="568"/>
      <c r="C565" s="455"/>
      <c r="D565" s="582"/>
      <c r="E565" s="448"/>
      <c r="F565" s="110" t="s">
        <v>8</v>
      </c>
      <c r="G565" s="240">
        <v>3000</v>
      </c>
      <c r="H565" s="241">
        <v>4000</v>
      </c>
      <c r="I565" s="312">
        <v>5000</v>
      </c>
      <c r="J565" s="242">
        <v>6000</v>
      </c>
      <c r="K565" s="583"/>
      <c r="L565" s="499"/>
    </row>
    <row r="566" spans="1:12" customFormat="1" ht="15" customHeight="1" x14ac:dyDescent="0.25">
      <c r="A566" s="565"/>
      <c r="B566" s="568"/>
      <c r="C566" s="455"/>
      <c r="D566" s="582"/>
      <c r="E566" s="448"/>
      <c r="F566" s="110" t="s">
        <v>817</v>
      </c>
      <c r="G566" s="243">
        <f>G564*114</f>
        <v>5928</v>
      </c>
      <c r="H566" s="244">
        <f>G564*128</f>
        <v>6656</v>
      </c>
      <c r="I566" s="313">
        <f>G564*143</f>
        <v>7436</v>
      </c>
      <c r="J566" s="245">
        <f>G564*148</f>
        <v>7696</v>
      </c>
      <c r="K566" s="583"/>
      <c r="L566" s="499"/>
    </row>
    <row r="567" spans="1:12" customFormat="1" ht="15" customHeight="1" x14ac:dyDescent="0.25">
      <c r="A567" s="565"/>
      <c r="B567" s="568"/>
      <c r="C567" s="455"/>
      <c r="D567" s="582"/>
      <c r="E567" s="448"/>
      <c r="F567" s="110" t="s">
        <v>1269</v>
      </c>
      <c r="G567" s="451">
        <v>0.98</v>
      </c>
      <c r="H567" s="451"/>
      <c r="I567" s="451"/>
      <c r="J567" s="451"/>
      <c r="K567" s="583"/>
      <c r="L567" s="499"/>
    </row>
    <row r="568" spans="1:12" customFormat="1" ht="15" customHeight="1" x14ac:dyDescent="0.25">
      <c r="A568" s="565"/>
      <c r="B568" s="568"/>
      <c r="C568" s="455"/>
      <c r="D568" s="582"/>
      <c r="E568" s="448"/>
      <c r="F568" s="93" t="s">
        <v>699</v>
      </c>
      <c r="G568" s="523" t="s">
        <v>700</v>
      </c>
      <c r="H568" s="523"/>
      <c r="I568" s="523"/>
      <c r="J568" s="523"/>
      <c r="K568" s="583"/>
      <c r="L568" s="499"/>
    </row>
    <row r="569" spans="1:12" customFormat="1" ht="15" customHeight="1" x14ac:dyDescent="0.25">
      <c r="A569" s="565"/>
      <c r="B569" s="568"/>
      <c r="C569" s="455"/>
      <c r="D569" s="582"/>
      <c r="E569" s="448"/>
      <c r="F569" s="93" t="s">
        <v>1181</v>
      </c>
      <c r="G569" s="462" t="s">
        <v>1179</v>
      </c>
      <c r="H569" s="463"/>
      <c r="I569" s="463"/>
      <c r="J569" s="464"/>
      <c r="K569" s="583"/>
      <c r="L569" s="499"/>
    </row>
    <row r="570" spans="1:12" customFormat="1" ht="15" customHeight="1" x14ac:dyDescent="0.25">
      <c r="A570" s="565"/>
      <c r="B570" s="568"/>
      <c r="C570" s="455"/>
      <c r="D570" s="582"/>
      <c r="E570" s="448"/>
      <c r="F570" s="110" t="s">
        <v>83</v>
      </c>
      <c r="G570" s="524">
        <v>67</v>
      </c>
      <c r="H570" s="524"/>
      <c r="I570" s="524"/>
      <c r="J570" s="524"/>
      <c r="K570" s="583"/>
      <c r="L570" s="499"/>
    </row>
    <row r="571" spans="1:12" customFormat="1" ht="15" customHeight="1" x14ac:dyDescent="0.25">
      <c r="A571" s="565"/>
      <c r="B571" s="568"/>
      <c r="C571" s="455"/>
      <c r="D571" s="582"/>
      <c r="E571" s="448"/>
      <c r="F571" s="112" t="s">
        <v>396</v>
      </c>
      <c r="G571" s="523" t="s">
        <v>908</v>
      </c>
      <c r="H571" s="523"/>
      <c r="I571" s="523"/>
      <c r="J571" s="523"/>
      <c r="K571" s="583"/>
      <c r="L571" s="499"/>
    </row>
    <row r="572" spans="1:12" customFormat="1" ht="15" customHeight="1" x14ac:dyDescent="0.25">
      <c r="A572" s="565"/>
      <c r="B572" s="568"/>
      <c r="C572" s="455"/>
      <c r="D572" s="582"/>
      <c r="E572" s="448"/>
      <c r="F572" s="110" t="s">
        <v>3</v>
      </c>
      <c r="G572" s="522" t="s">
        <v>12</v>
      </c>
      <c r="H572" s="522"/>
      <c r="I572" s="522"/>
      <c r="J572" s="522"/>
      <c r="K572" s="583"/>
      <c r="L572" s="499"/>
    </row>
    <row r="573" spans="1:12" customFormat="1" ht="15.6" customHeight="1" x14ac:dyDescent="0.25">
      <c r="A573" s="565"/>
      <c r="B573" s="568"/>
      <c r="C573" s="455"/>
      <c r="D573" s="582"/>
      <c r="E573" s="448"/>
      <c r="F573" s="93" t="s">
        <v>379</v>
      </c>
      <c r="G573" s="523" t="s">
        <v>380</v>
      </c>
      <c r="H573" s="523"/>
      <c r="I573" s="523"/>
      <c r="J573" s="523"/>
      <c r="K573" s="583"/>
      <c r="L573" s="499"/>
    </row>
    <row r="574" spans="1:12" customFormat="1" ht="15.6" customHeight="1" x14ac:dyDescent="0.25">
      <c r="A574" s="565"/>
      <c r="B574" s="568"/>
      <c r="C574" s="455"/>
      <c r="D574" s="582"/>
      <c r="E574" s="448"/>
      <c r="F574" s="93" t="s">
        <v>701</v>
      </c>
      <c r="G574" s="523">
        <v>100000</v>
      </c>
      <c r="H574" s="523"/>
      <c r="I574" s="523"/>
      <c r="J574" s="523"/>
      <c r="K574" s="583"/>
      <c r="L574" s="499"/>
    </row>
    <row r="575" spans="1:12" customFormat="1" ht="15.6" customHeight="1" x14ac:dyDescent="0.25">
      <c r="A575" s="565"/>
      <c r="B575" s="568"/>
      <c r="C575" s="455"/>
      <c r="D575" s="582"/>
      <c r="E575" s="448"/>
      <c r="F575" s="93" t="s">
        <v>257</v>
      </c>
      <c r="G575" s="523" t="s">
        <v>391</v>
      </c>
      <c r="H575" s="523"/>
      <c r="I575" s="523"/>
      <c r="J575" s="523"/>
      <c r="K575" s="583"/>
      <c r="L575" s="499"/>
    </row>
    <row r="576" spans="1:12" customFormat="1" ht="15.6" customHeight="1" x14ac:dyDescent="0.25">
      <c r="A576" s="565"/>
      <c r="B576" s="568"/>
      <c r="C576" s="455"/>
      <c r="D576" s="582"/>
      <c r="E576" s="448"/>
      <c r="F576" s="93" t="s">
        <v>376</v>
      </c>
      <c r="G576" s="523" t="s">
        <v>392</v>
      </c>
      <c r="H576" s="523"/>
      <c r="I576" s="523"/>
      <c r="J576" s="523"/>
      <c r="K576" s="583"/>
      <c r="L576" s="499"/>
    </row>
    <row r="577" spans="1:12" customFormat="1" ht="15.6" customHeight="1" x14ac:dyDescent="0.25">
      <c r="A577" s="565"/>
      <c r="B577" s="568"/>
      <c r="C577" s="455"/>
      <c r="D577" s="582"/>
      <c r="E577" s="448"/>
      <c r="F577" s="93" t="s">
        <v>702</v>
      </c>
      <c r="G577" s="523" t="s">
        <v>709</v>
      </c>
      <c r="H577" s="523"/>
      <c r="I577" s="523"/>
      <c r="J577" s="523"/>
      <c r="K577" s="583"/>
      <c r="L577" s="499"/>
    </row>
    <row r="578" spans="1:12" customFormat="1" ht="15.6" customHeight="1" x14ac:dyDescent="0.25">
      <c r="A578" s="565"/>
      <c r="B578" s="568"/>
      <c r="C578" s="455"/>
      <c r="D578" s="582"/>
      <c r="E578" s="448"/>
      <c r="F578" s="93" t="s">
        <v>381</v>
      </c>
      <c r="G578" s="523" t="s">
        <v>382</v>
      </c>
      <c r="H578" s="523"/>
      <c r="I578" s="523"/>
      <c r="J578" s="523"/>
      <c r="K578" s="583"/>
      <c r="L578" s="500"/>
    </row>
    <row r="579" spans="1:12" customFormat="1" ht="15.6" customHeight="1" x14ac:dyDescent="0.25">
      <c r="A579" s="565"/>
      <c r="B579" s="568"/>
      <c r="C579" s="455"/>
      <c r="D579" s="582"/>
      <c r="E579" s="448"/>
      <c r="F579" s="94" t="s">
        <v>358</v>
      </c>
      <c r="G579" s="523" t="s">
        <v>900</v>
      </c>
      <c r="H579" s="523"/>
      <c r="I579" s="523"/>
      <c r="J579" s="523"/>
      <c r="K579" s="584">
        <v>5</v>
      </c>
      <c r="L579" s="443">
        <v>9967</v>
      </c>
    </row>
    <row r="580" spans="1:12" customFormat="1" ht="15.6" customHeight="1" x14ac:dyDescent="0.25">
      <c r="A580" s="565"/>
      <c r="B580" s="568"/>
      <c r="C580" s="455"/>
      <c r="D580" s="582"/>
      <c r="E580" s="448"/>
      <c r="F580" s="93" t="s">
        <v>383</v>
      </c>
      <c r="G580" s="523" t="s">
        <v>384</v>
      </c>
      <c r="H580" s="523"/>
      <c r="I580" s="523"/>
      <c r="J580" s="523"/>
      <c r="K580" s="585"/>
      <c r="L580" s="444" t="e">
        <f>#REF!-#REF!*10%</f>
        <v>#REF!</v>
      </c>
    </row>
    <row r="581" spans="1:12" customFormat="1" ht="15.6" customHeight="1" x14ac:dyDescent="0.25">
      <c r="A581" s="565"/>
      <c r="B581" s="568"/>
      <c r="C581" s="455"/>
      <c r="D581" s="582"/>
      <c r="E581" s="448"/>
      <c r="F581" s="93" t="s">
        <v>385</v>
      </c>
      <c r="G581" s="523" t="s">
        <v>398</v>
      </c>
      <c r="H581" s="523"/>
      <c r="I581" s="523"/>
      <c r="J581" s="523"/>
      <c r="K581" s="585"/>
      <c r="L581" s="444" t="e">
        <f>#REF!-#REF!*10%</f>
        <v>#REF!</v>
      </c>
    </row>
    <row r="582" spans="1:12" customFormat="1" ht="15.6" customHeight="1" x14ac:dyDescent="0.25">
      <c r="A582" s="565"/>
      <c r="B582" s="568"/>
      <c r="C582" s="455"/>
      <c r="D582" s="582"/>
      <c r="E582" s="448"/>
      <c r="F582" s="93" t="s">
        <v>389</v>
      </c>
      <c r="G582" s="523" t="s">
        <v>390</v>
      </c>
      <c r="H582" s="523"/>
      <c r="I582" s="523"/>
      <c r="J582" s="523"/>
      <c r="K582" s="585"/>
      <c r="L582" s="444" t="e">
        <f>#REF!-#REF!*10%</f>
        <v>#REF!</v>
      </c>
    </row>
    <row r="583" spans="1:12" customFormat="1" ht="15.6" customHeight="1" x14ac:dyDescent="0.25">
      <c r="A583" s="565"/>
      <c r="B583" s="568"/>
      <c r="C583" s="455"/>
      <c r="D583" s="582"/>
      <c r="E583" s="448"/>
      <c r="F583" s="93" t="s">
        <v>704</v>
      </c>
      <c r="G583" s="523" t="s">
        <v>705</v>
      </c>
      <c r="H583" s="523"/>
      <c r="I583" s="523"/>
      <c r="J583" s="523"/>
      <c r="K583" s="585"/>
      <c r="L583" s="444" t="e">
        <f>#REF!-#REF!*10%</f>
        <v>#REF!</v>
      </c>
    </row>
    <row r="584" spans="1:12" customFormat="1" ht="15.6" customHeight="1" x14ac:dyDescent="0.25">
      <c r="A584" s="565"/>
      <c r="B584" s="568"/>
      <c r="C584" s="455"/>
      <c r="D584" s="582"/>
      <c r="E584" s="448"/>
      <c r="F584" s="93" t="s">
        <v>706</v>
      </c>
      <c r="G584" s="523" t="s">
        <v>390</v>
      </c>
      <c r="H584" s="523"/>
      <c r="I584" s="523"/>
      <c r="J584" s="523"/>
      <c r="K584" s="585"/>
      <c r="L584" s="444" t="e">
        <f>#REF!-#REF!*10%</f>
        <v>#REF!</v>
      </c>
    </row>
    <row r="585" spans="1:12" customFormat="1" ht="15.6" customHeight="1" x14ac:dyDescent="0.25">
      <c r="A585" s="565"/>
      <c r="B585" s="568"/>
      <c r="C585" s="455"/>
      <c r="D585" s="582"/>
      <c r="E585" s="448"/>
      <c r="F585" s="93" t="s">
        <v>1271</v>
      </c>
      <c r="G585" s="523" t="s">
        <v>390</v>
      </c>
      <c r="H585" s="523"/>
      <c r="I585" s="523"/>
      <c r="J585" s="523"/>
      <c r="K585" s="585"/>
      <c r="L585" s="444" t="e">
        <f>#REF!-#REF!*10%</f>
        <v>#REF!</v>
      </c>
    </row>
    <row r="586" spans="1:12" customFormat="1" ht="15.6" customHeight="1" x14ac:dyDescent="0.25">
      <c r="A586" s="565"/>
      <c r="B586" s="568"/>
      <c r="C586" s="455"/>
      <c r="D586" s="582"/>
      <c r="E586" s="448"/>
      <c r="F586" s="93" t="s">
        <v>707</v>
      </c>
      <c r="G586" s="523" t="s">
        <v>1270</v>
      </c>
      <c r="H586" s="523"/>
      <c r="I586" s="523"/>
      <c r="J586" s="523"/>
      <c r="K586" s="585"/>
      <c r="L586" s="444" t="e">
        <f>#REF!-#REF!*10%</f>
        <v>#REF!</v>
      </c>
    </row>
    <row r="587" spans="1:12" customFormat="1" ht="15.6" customHeight="1" x14ac:dyDescent="0.25">
      <c r="A587" s="565"/>
      <c r="B587" s="568"/>
      <c r="C587" s="455"/>
      <c r="D587" s="582"/>
      <c r="E587" s="448"/>
      <c r="F587" s="93" t="s">
        <v>708</v>
      </c>
      <c r="G587" s="523" t="s">
        <v>390</v>
      </c>
      <c r="H587" s="523"/>
      <c r="I587" s="523"/>
      <c r="J587" s="523"/>
      <c r="K587" s="585"/>
      <c r="L587" s="444" t="e">
        <f>#REF!-#REF!*10%</f>
        <v>#REF!</v>
      </c>
    </row>
    <row r="588" spans="1:12" customFormat="1" ht="15.6" customHeight="1" x14ac:dyDescent="0.25">
      <c r="A588" s="565"/>
      <c r="B588" s="568"/>
      <c r="C588" s="455"/>
      <c r="D588" s="582"/>
      <c r="E588" s="448"/>
      <c r="F588" s="93" t="s">
        <v>377</v>
      </c>
      <c r="G588" s="523" t="s">
        <v>387</v>
      </c>
      <c r="H588" s="523"/>
      <c r="I588" s="523"/>
      <c r="J588" s="523"/>
      <c r="K588" s="585"/>
      <c r="L588" s="444" t="e">
        <f>#REF!-#REF!*10%</f>
        <v>#REF!</v>
      </c>
    </row>
    <row r="589" spans="1:12" customFormat="1" ht="15.6" customHeight="1" x14ac:dyDescent="0.25">
      <c r="A589" s="565"/>
      <c r="B589" s="568"/>
      <c r="C589" s="455"/>
      <c r="D589" s="582"/>
      <c r="E589" s="448"/>
      <c r="F589" s="93" t="s">
        <v>388</v>
      </c>
      <c r="G589" s="523" t="s">
        <v>393</v>
      </c>
      <c r="H589" s="523"/>
      <c r="I589" s="523"/>
      <c r="J589" s="523"/>
      <c r="K589" s="585"/>
      <c r="L589" s="444" t="e">
        <f>#REF!-#REF!*10%</f>
        <v>#REF!</v>
      </c>
    </row>
    <row r="590" spans="1:12" customFormat="1" ht="15.6" customHeight="1" x14ac:dyDescent="0.25">
      <c r="A590" s="565"/>
      <c r="B590" s="568"/>
      <c r="C590" s="455"/>
      <c r="D590" s="582"/>
      <c r="E590" s="448"/>
      <c r="F590" s="93" t="s">
        <v>562</v>
      </c>
      <c r="G590" s="523" t="s">
        <v>1024</v>
      </c>
      <c r="H590" s="523"/>
      <c r="I590" s="523"/>
      <c r="J590" s="523"/>
      <c r="K590" s="585"/>
      <c r="L590" s="444" t="e">
        <f>#REF!-#REF!*10%</f>
        <v>#REF!</v>
      </c>
    </row>
    <row r="591" spans="1:12" customFormat="1" ht="15.6" customHeight="1" x14ac:dyDescent="0.25">
      <c r="A591" s="565"/>
      <c r="B591" s="568"/>
      <c r="C591" s="455"/>
      <c r="D591" s="582"/>
      <c r="E591" s="448"/>
      <c r="F591" s="93" t="s">
        <v>570</v>
      </c>
      <c r="G591" s="523" t="s">
        <v>613</v>
      </c>
      <c r="H591" s="523"/>
      <c r="I591" s="523"/>
      <c r="J591" s="523"/>
      <c r="K591" s="585"/>
      <c r="L591" s="444" t="e">
        <f>#REF!-#REF!*10%</f>
        <v>#REF!</v>
      </c>
    </row>
    <row r="592" spans="1:12" customFormat="1" ht="15.6" customHeight="1" x14ac:dyDescent="0.25">
      <c r="A592" s="565"/>
      <c r="B592" s="568"/>
      <c r="C592" s="455"/>
      <c r="D592" s="582"/>
      <c r="E592" s="448"/>
      <c r="F592" s="111" t="s">
        <v>4</v>
      </c>
      <c r="G592" s="525">
        <v>1.6</v>
      </c>
      <c r="H592" s="525"/>
      <c r="I592" s="525"/>
      <c r="J592" s="525"/>
      <c r="K592" s="585"/>
      <c r="L592" s="444" t="e">
        <f>#REF!-#REF!*10%</f>
        <v>#REF!</v>
      </c>
    </row>
    <row r="593" spans="1:12" customFormat="1" ht="15" customHeight="1" x14ac:dyDescent="0.25">
      <c r="A593" s="565"/>
      <c r="B593" s="569"/>
      <c r="C593" s="455"/>
      <c r="D593" s="582"/>
      <c r="E593" s="448"/>
      <c r="F593" s="136" t="s">
        <v>1016</v>
      </c>
      <c r="G593" s="454">
        <v>5</v>
      </c>
      <c r="H593" s="454"/>
      <c r="I593" s="454"/>
      <c r="J593" s="454"/>
      <c r="K593" s="585"/>
      <c r="L593" s="444" t="e">
        <f>#REF!-#REF!*10%</f>
        <v>#REF!</v>
      </c>
    </row>
    <row r="594" spans="1:12" customFormat="1" ht="15" customHeight="1" x14ac:dyDescent="0.25">
      <c r="A594" s="564">
        <v>3</v>
      </c>
      <c r="B594" s="567"/>
      <c r="C594" s="455" t="s">
        <v>529</v>
      </c>
      <c r="D594" s="582"/>
      <c r="E594" s="448"/>
      <c r="F594" s="110" t="s">
        <v>0</v>
      </c>
      <c r="G594" s="522" t="s">
        <v>10</v>
      </c>
      <c r="H594" s="522"/>
      <c r="I594" s="522"/>
      <c r="J594" s="522"/>
      <c r="K594" s="539">
        <v>3</v>
      </c>
      <c r="L594" s="498">
        <v>9518</v>
      </c>
    </row>
    <row r="595" spans="1:12" customFormat="1" ht="15" customHeight="1" x14ac:dyDescent="0.25">
      <c r="A595" s="565"/>
      <c r="B595" s="568"/>
      <c r="C595" s="455"/>
      <c r="D595" s="582"/>
      <c r="E595" s="448"/>
      <c r="F595" s="110" t="s">
        <v>5</v>
      </c>
      <c r="G595" s="469">
        <v>60</v>
      </c>
      <c r="H595" s="469"/>
      <c r="I595" s="469"/>
      <c r="J595" s="469"/>
      <c r="K595" s="583"/>
      <c r="L595" s="499"/>
    </row>
    <row r="596" spans="1:12" customFormat="1" ht="15" customHeight="1" x14ac:dyDescent="0.25">
      <c r="A596" s="565"/>
      <c r="B596" s="568"/>
      <c r="C596" s="455"/>
      <c r="D596" s="582"/>
      <c r="E596" s="448"/>
      <c r="F596" s="110" t="s">
        <v>8</v>
      </c>
      <c r="G596" s="240">
        <v>3000</v>
      </c>
      <c r="H596" s="241">
        <v>4000</v>
      </c>
      <c r="I596" s="312">
        <v>5000</v>
      </c>
      <c r="J596" s="242">
        <v>6000</v>
      </c>
      <c r="K596" s="583"/>
      <c r="L596" s="499"/>
    </row>
    <row r="597" spans="1:12" customFormat="1" ht="15" customHeight="1" x14ac:dyDescent="0.25">
      <c r="A597" s="565"/>
      <c r="B597" s="568"/>
      <c r="C597" s="455"/>
      <c r="D597" s="582"/>
      <c r="E597" s="448"/>
      <c r="F597" s="110" t="s">
        <v>817</v>
      </c>
      <c r="G597" s="243">
        <f>G595*114</f>
        <v>6840</v>
      </c>
      <c r="H597" s="244">
        <f>G595*128</f>
        <v>7680</v>
      </c>
      <c r="I597" s="313">
        <f>G595*143</f>
        <v>8580</v>
      </c>
      <c r="J597" s="245">
        <f>G595*148</f>
        <v>8880</v>
      </c>
      <c r="K597" s="583"/>
      <c r="L597" s="499"/>
    </row>
    <row r="598" spans="1:12" customFormat="1" ht="15" customHeight="1" x14ac:dyDescent="0.25">
      <c r="A598" s="565"/>
      <c r="B598" s="568"/>
      <c r="C598" s="455"/>
      <c r="D598" s="582"/>
      <c r="E598" s="448"/>
      <c r="F598" s="110" t="s">
        <v>1269</v>
      </c>
      <c r="G598" s="451">
        <v>0.98</v>
      </c>
      <c r="H598" s="451"/>
      <c r="I598" s="451"/>
      <c r="J598" s="451"/>
      <c r="K598" s="583"/>
      <c r="L598" s="499"/>
    </row>
    <row r="599" spans="1:12" customFormat="1" ht="15" customHeight="1" x14ac:dyDescent="0.25">
      <c r="A599" s="565"/>
      <c r="B599" s="568"/>
      <c r="C599" s="455"/>
      <c r="D599" s="582"/>
      <c r="E599" s="448"/>
      <c r="F599" s="93" t="s">
        <v>699</v>
      </c>
      <c r="G599" s="523" t="s">
        <v>700</v>
      </c>
      <c r="H599" s="523"/>
      <c r="I599" s="523"/>
      <c r="J599" s="523"/>
      <c r="K599" s="583"/>
      <c r="L599" s="499"/>
    </row>
    <row r="600" spans="1:12" customFormat="1" ht="15" customHeight="1" x14ac:dyDescent="0.25">
      <c r="A600" s="565"/>
      <c r="B600" s="568"/>
      <c r="C600" s="455"/>
      <c r="D600" s="582"/>
      <c r="E600" s="448"/>
      <c r="F600" s="93" t="s">
        <v>1181</v>
      </c>
      <c r="G600" s="462" t="s">
        <v>1179</v>
      </c>
      <c r="H600" s="463"/>
      <c r="I600" s="463"/>
      <c r="J600" s="464"/>
      <c r="K600" s="583"/>
      <c r="L600" s="499"/>
    </row>
    <row r="601" spans="1:12" customFormat="1" ht="15" customHeight="1" x14ac:dyDescent="0.25">
      <c r="A601" s="565"/>
      <c r="B601" s="568"/>
      <c r="C601" s="455"/>
      <c r="D601" s="582"/>
      <c r="E601" s="448"/>
      <c r="F601" s="110" t="s">
        <v>83</v>
      </c>
      <c r="G601" s="524">
        <v>67</v>
      </c>
      <c r="H601" s="524"/>
      <c r="I601" s="524"/>
      <c r="J601" s="524"/>
      <c r="K601" s="583"/>
      <c r="L601" s="499"/>
    </row>
    <row r="602" spans="1:12" customFormat="1" ht="15" customHeight="1" x14ac:dyDescent="0.25">
      <c r="A602" s="565"/>
      <c r="B602" s="568"/>
      <c r="C602" s="455"/>
      <c r="D602" s="582"/>
      <c r="E602" s="448"/>
      <c r="F602" s="112" t="s">
        <v>396</v>
      </c>
      <c r="G602" s="523" t="s">
        <v>908</v>
      </c>
      <c r="H602" s="523"/>
      <c r="I602" s="523"/>
      <c r="J602" s="523"/>
      <c r="K602" s="583"/>
      <c r="L602" s="499"/>
    </row>
    <row r="603" spans="1:12" customFormat="1" ht="15" customHeight="1" x14ac:dyDescent="0.25">
      <c r="A603" s="565"/>
      <c r="B603" s="568"/>
      <c r="C603" s="455"/>
      <c r="D603" s="582"/>
      <c r="E603" s="448"/>
      <c r="F603" s="110" t="s">
        <v>3</v>
      </c>
      <c r="G603" s="522" t="s">
        <v>12</v>
      </c>
      <c r="H603" s="522"/>
      <c r="I603" s="522"/>
      <c r="J603" s="522"/>
      <c r="K603" s="583"/>
      <c r="L603" s="499"/>
    </row>
    <row r="604" spans="1:12" customFormat="1" ht="15.6" customHeight="1" x14ac:dyDescent="0.25">
      <c r="A604" s="565"/>
      <c r="B604" s="568"/>
      <c r="C604" s="455"/>
      <c r="D604" s="582"/>
      <c r="E604" s="448"/>
      <c r="F604" s="93" t="s">
        <v>379</v>
      </c>
      <c r="G604" s="523" t="s">
        <v>380</v>
      </c>
      <c r="H604" s="523"/>
      <c r="I604" s="523"/>
      <c r="J604" s="523"/>
      <c r="K604" s="583"/>
      <c r="L604" s="499"/>
    </row>
    <row r="605" spans="1:12" customFormat="1" ht="15.6" customHeight="1" x14ac:dyDescent="0.25">
      <c r="A605" s="565"/>
      <c r="B605" s="568"/>
      <c r="C605" s="455"/>
      <c r="D605" s="582"/>
      <c r="E605" s="448"/>
      <c r="F605" s="93" t="s">
        <v>701</v>
      </c>
      <c r="G605" s="523">
        <v>100000</v>
      </c>
      <c r="H605" s="523"/>
      <c r="I605" s="523"/>
      <c r="J605" s="523"/>
      <c r="K605" s="583"/>
      <c r="L605" s="499"/>
    </row>
    <row r="606" spans="1:12" customFormat="1" ht="15.6" customHeight="1" x14ac:dyDescent="0.25">
      <c r="A606" s="565"/>
      <c r="B606" s="568"/>
      <c r="C606" s="455"/>
      <c r="D606" s="582"/>
      <c r="E606" s="448"/>
      <c r="F606" s="93" t="s">
        <v>257</v>
      </c>
      <c r="G606" s="523" t="s">
        <v>391</v>
      </c>
      <c r="H606" s="523"/>
      <c r="I606" s="523"/>
      <c r="J606" s="523"/>
      <c r="K606" s="583"/>
      <c r="L606" s="499"/>
    </row>
    <row r="607" spans="1:12" customFormat="1" ht="15.6" customHeight="1" x14ac:dyDescent="0.25">
      <c r="A607" s="565"/>
      <c r="B607" s="568"/>
      <c r="C607" s="455"/>
      <c r="D607" s="582"/>
      <c r="E607" s="448"/>
      <c r="F607" s="93" t="s">
        <v>376</v>
      </c>
      <c r="G607" s="523" t="s">
        <v>392</v>
      </c>
      <c r="H607" s="523"/>
      <c r="I607" s="523"/>
      <c r="J607" s="523"/>
      <c r="K607" s="583"/>
      <c r="L607" s="499"/>
    </row>
    <row r="608" spans="1:12" customFormat="1" ht="15.6" customHeight="1" x14ac:dyDescent="0.25">
      <c r="A608" s="565"/>
      <c r="B608" s="568"/>
      <c r="C608" s="455"/>
      <c r="D608" s="582"/>
      <c r="E608" s="448"/>
      <c r="F608" s="93" t="s">
        <v>702</v>
      </c>
      <c r="G608" s="523" t="s">
        <v>709</v>
      </c>
      <c r="H608" s="523"/>
      <c r="I608" s="523"/>
      <c r="J608" s="523"/>
      <c r="K608" s="583"/>
      <c r="L608" s="499"/>
    </row>
    <row r="609" spans="1:12" customFormat="1" ht="15.6" customHeight="1" x14ac:dyDescent="0.25">
      <c r="A609" s="565"/>
      <c r="B609" s="568"/>
      <c r="C609" s="455"/>
      <c r="D609" s="582"/>
      <c r="E609" s="448"/>
      <c r="F609" s="93" t="s">
        <v>381</v>
      </c>
      <c r="G609" s="523" t="s">
        <v>382</v>
      </c>
      <c r="H609" s="523"/>
      <c r="I609" s="523"/>
      <c r="J609" s="523"/>
      <c r="K609" s="583"/>
      <c r="L609" s="500"/>
    </row>
    <row r="610" spans="1:12" customFormat="1" ht="15.6" customHeight="1" x14ac:dyDescent="0.25">
      <c r="A610" s="565"/>
      <c r="B610" s="568"/>
      <c r="C610" s="455"/>
      <c r="D610" s="582"/>
      <c r="E610" s="448"/>
      <c r="F610" s="94" t="s">
        <v>358</v>
      </c>
      <c r="G610" s="523" t="s">
        <v>900</v>
      </c>
      <c r="H610" s="523"/>
      <c r="I610" s="523"/>
      <c r="J610" s="523"/>
      <c r="K610" s="584">
        <v>5</v>
      </c>
      <c r="L610" s="443">
        <v>10185</v>
      </c>
    </row>
    <row r="611" spans="1:12" customFormat="1" ht="15.6" customHeight="1" x14ac:dyDescent="0.25">
      <c r="A611" s="565"/>
      <c r="B611" s="568"/>
      <c r="C611" s="455"/>
      <c r="D611" s="582"/>
      <c r="E611" s="448"/>
      <c r="F611" s="93" t="s">
        <v>383</v>
      </c>
      <c r="G611" s="523" t="s">
        <v>384</v>
      </c>
      <c r="H611" s="523"/>
      <c r="I611" s="523"/>
      <c r="J611" s="523"/>
      <c r="K611" s="585"/>
      <c r="L611" s="444" t="e">
        <f>#REF!-#REF!*10%</f>
        <v>#REF!</v>
      </c>
    </row>
    <row r="612" spans="1:12" customFormat="1" ht="15.6" customHeight="1" x14ac:dyDescent="0.25">
      <c r="A612" s="565"/>
      <c r="B612" s="568"/>
      <c r="C612" s="455"/>
      <c r="D612" s="582"/>
      <c r="E612" s="448"/>
      <c r="F612" s="93" t="s">
        <v>385</v>
      </c>
      <c r="G612" s="523" t="s">
        <v>398</v>
      </c>
      <c r="H612" s="523"/>
      <c r="I612" s="523"/>
      <c r="J612" s="523"/>
      <c r="K612" s="585"/>
      <c r="L612" s="444" t="e">
        <f>#REF!-#REF!*10%</f>
        <v>#REF!</v>
      </c>
    </row>
    <row r="613" spans="1:12" customFormat="1" ht="15.6" customHeight="1" x14ac:dyDescent="0.25">
      <c r="A613" s="565"/>
      <c r="B613" s="568"/>
      <c r="C613" s="455"/>
      <c r="D613" s="582"/>
      <c r="E613" s="448"/>
      <c r="F613" s="93" t="s">
        <v>389</v>
      </c>
      <c r="G613" s="523" t="s">
        <v>390</v>
      </c>
      <c r="H613" s="523"/>
      <c r="I613" s="523"/>
      <c r="J613" s="523"/>
      <c r="K613" s="585"/>
      <c r="L613" s="444" t="e">
        <f>#REF!-#REF!*10%</f>
        <v>#REF!</v>
      </c>
    </row>
    <row r="614" spans="1:12" customFormat="1" ht="15.6" customHeight="1" x14ac:dyDescent="0.25">
      <c r="A614" s="565"/>
      <c r="B614" s="568"/>
      <c r="C614" s="455"/>
      <c r="D614" s="582"/>
      <c r="E614" s="448"/>
      <c r="F614" s="93" t="s">
        <v>704</v>
      </c>
      <c r="G614" s="523" t="s">
        <v>705</v>
      </c>
      <c r="H614" s="523"/>
      <c r="I614" s="523"/>
      <c r="J614" s="523"/>
      <c r="K614" s="585"/>
      <c r="L614" s="444" t="e">
        <f>#REF!-#REF!*10%</f>
        <v>#REF!</v>
      </c>
    </row>
    <row r="615" spans="1:12" customFormat="1" ht="15.6" customHeight="1" x14ac:dyDescent="0.25">
      <c r="A615" s="565"/>
      <c r="B615" s="568"/>
      <c r="C615" s="455"/>
      <c r="D615" s="582"/>
      <c r="E615" s="448"/>
      <c r="F615" s="93" t="s">
        <v>706</v>
      </c>
      <c r="G615" s="523" t="s">
        <v>390</v>
      </c>
      <c r="H615" s="523"/>
      <c r="I615" s="523"/>
      <c r="J615" s="523"/>
      <c r="K615" s="585"/>
      <c r="L615" s="444" t="e">
        <f>#REF!-#REF!*10%</f>
        <v>#REF!</v>
      </c>
    </row>
    <row r="616" spans="1:12" customFormat="1" ht="15.6" customHeight="1" x14ac:dyDescent="0.25">
      <c r="A616" s="565"/>
      <c r="B616" s="568"/>
      <c r="C616" s="455"/>
      <c r="D616" s="582"/>
      <c r="E616" s="448"/>
      <c r="F616" s="93" t="s">
        <v>1271</v>
      </c>
      <c r="G616" s="523" t="s">
        <v>390</v>
      </c>
      <c r="H616" s="523"/>
      <c r="I616" s="523"/>
      <c r="J616" s="523"/>
      <c r="K616" s="585"/>
      <c r="L616" s="444" t="e">
        <f>#REF!-#REF!*10%</f>
        <v>#REF!</v>
      </c>
    </row>
    <row r="617" spans="1:12" customFormat="1" ht="15.6" customHeight="1" x14ac:dyDescent="0.25">
      <c r="A617" s="565"/>
      <c r="B617" s="568"/>
      <c r="C617" s="455"/>
      <c r="D617" s="582"/>
      <c r="E617" s="448"/>
      <c r="F617" s="93" t="s">
        <v>707</v>
      </c>
      <c r="G617" s="523" t="s">
        <v>1270</v>
      </c>
      <c r="H617" s="523"/>
      <c r="I617" s="523"/>
      <c r="J617" s="523"/>
      <c r="K617" s="585"/>
      <c r="L617" s="444" t="e">
        <f>#REF!-#REF!*10%</f>
        <v>#REF!</v>
      </c>
    </row>
    <row r="618" spans="1:12" customFormat="1" ht="15.6" customHeight="1" x14ac:dyDescent="0.25">
      <c r="A618" s="565"/>
      <c r="B618" s="568"/>
      <c r="C618" s="455"/>
      <c r="D618" s="582"/>
      <c r="E618" s="448"/>
      <c r="F618" s="93" t="s">
        <v>708</v>
      </c>
      <c r="G618" s="523" t="s">
        <v>390</v>
      </c>
      <c r="H618" s="523"/>
      <c r="I618" s="523"/>
      <c r="J618" s="523"/>
      <c r="K618" s="585"/>
      <c r="L618" s="444" t="e">
        <f>#REF!-#REF!*10%</f>
        <v>#REF!</v>
      </c>
    </row>
    <row r="619" spans="1:12" customFormat="1" ht="15.6" customHeight="1" x14ac:dyDescent="0.25">
      <c r="A619" s="565"/>
      <c r="B619" s="568"/>
      <c r="C619" s="455"/>
      <c r="D619" s="582"/>
      <c r="E619" s="448"/>
      <c r="F619" s="93" t="s">
        <v>377</v>
      </c>
      <c r="G619" s="523" t="s">
        <v>387</v>
      </c>
      <c r="H619" s="523"/>
      <c r="I619" s="523"/>
      <c r="J619" s="523"/>
      <c r="K619" s="585"/>
      <c r="L619" s="444" t="e">
        <f>#REF!-#REF!*10%</f>
        <v>#REF!</v>
      </c>
    </row>
    <row r="620" spans="1:12" customFormat="1" ht="15.6" customHeight="1" x14ac:dyDescent="0.25">
      <c r="A620" s="565"/>
      <c r="B620" s="568"/>
      <c r="C620" s="455"/>
      <c r="D620" s="582"/>
      <c r="E620" s="448"/>
      <c r="F620" s="93" t="s">
        <v>388</v>
      </c>
      <c r="G620" s="523" t="s">
        <v>393</v>
      </c>
      <c r="H620" s="523"/>
      <c r="I620" s="523"/>
      <c r="J620" s="523"/>
      <c r="K620" s="585"/>
      <c r="L620" s="444" t="e">
        <f>#REF!-#REF!*10%</f>
        <v>#REF!</v>
      </c>
    </row>
    <row r="621" spans="1:12" customFormat="1" ht="15.6" customHeight="1" x14ac:dyDescent="0.25">
      <c r="A621" s="565"/>
      <c r="B621" s="568"/>
      <c r="C621" s="455"/>
      <c r="D621" s="582"/>
      <c r="E621" s="448"/>
      <c r="F621" s="93" t="s">
        <v>562</v>
      </c>
      <c r="G621" s="523" t="s">
        <v>1024</v>
      </c>
      <c r="H621" s="523"/>
      <c r="I621" s="523"/>
      <c r="J621" s="523"/>
      <c r="K621" s="585"/>
      <c r="L621" s="444" t="e">
        <f>#REF!-#REF!*10%</f>
        <v>#REF!</v>
      </c>
    </row>
    <row r="622" spans="1:12" customFormat="1" ht="15.6" customHeight="1" x14ac:dyDescent="0.25">
      <c r="A622" s="565"/>
      <c r="B622" s="568"/>
      <c r="C622" s="455"/>
      <c r="D622" s="582"/>
      <c r="E622" s="448"/>
      <c r="F622" s="93" t="s">
        <v>570</v>
      </c>
      <c r="G622" s="523" t="s">
        <v>613</v>
      </c>
      <c r="H622" s="523"/>
      <c r="I622" s="523"/>
      <c r="J622" s="523"/>
      <c r="K622" s="585"/>
      <c r="L622" s="444" t="e">
        <f>#REF!-#REF!*10%</f>
        <v>#REF!</v>
      </c>
    </row>
    <row r="623" spans="1:12" customFormat="1" ht="15.6" customHeight="1" x14ac:dyDescent="0.25">
      <c r="A623" s="565"/>
      <c r="B623" s="568"/>
      <c r="C623" s="455"/>
      <c r="D623" s="582"/>
      <c r="E623" s="448"/>
      <c r="F623" s="111" t="s">
        <v>4</v>
      </c>
      <c r="G623" s="525">
        <v>1.8</v>
      </c>
      <c r="H623" s="525"/>
      <c r="I623" s="525"/>
      <c r="J623" s="525"/>
      <c r="K623" s="585"/>
      <c r="L623" s="444" t="e">
        <f>#REF!-#REF!*10%</f>
        <v>#REF!</v>
      </c>
    </row>
    <row r="624" spans="1:12" customFormat="1" ht="15" customHeight="1" x14ac:dyDescent="0.25">
      <c r="A624" s="565"/>
      <c r="B624" s="569"/>
      <c r="C624" s="455"/>
      <c r="D624" s="582"/>
      <c r="E624" s="448"/>
      <c r="F624" s="136" t="s">
        <v>1016</v>
      </c>
      <c r="G624" s="454">
        <v>5</v>
      </c>
      <c r="H624" s="454"/>
      <c r="I624" s="454"/>
      <c r="J624" s="454"/>
      <c r="K624" s="585"/>
      <c r="L624" s="444" t="e">
        <f>#REF!-#REF!*10%</f>
        <v>#REF!</v>
      </c>
    </row>
    <row r="625" spans="1:12" customFormat="1" ht="15" customHeight="1" x14ac:dyDescent="0.25">
      <c r="A625" s="564">
        <v>4</v>
      </c>
      <c r="B625" s="567"/>
      <c r="C625" s="455" t="s">
        <v>530</v>
      </c>
      <c r="D625" s="582"/>
      <c r="E625" s="448"/>
      <c r="F625" s="110" t="s">
        <v>0</v>
      </c>
      <c r="G625" s="522" t="s">
        <v>10</v>
      </c>
      <c r="H625" s="522"/>
      <c r="I625" s="522"/>
      <c r="J625" s="522"/>
      <c r="K625" s="539">
        <v>3</v>
      </c>
      <c r="L625" s="498">
        <v>12555</v>
      </c>
    </row>
    <row r="626" spans="1:12" customFormat="1" ht="15" customHeight="1" x14ac:dyDescent="0.25">
      <c r="A626" s="565"/>
      <c r="B626" s="568"/>
      <c r="C626" s="455"/>
      <c r="D626" s="582"/>
      <c r="E626" s="448"/>
      <c r="F626" s="110" t="s">
        <v>5</v>
      </c>
      <c r="G626" s="469">
        <v>70</v>
      </c>
      <c r="H626" s="469"/>
      <c r="I626" s="469"/>
      <c r="J626" s="469"/>
      <c r="K626" s="583"/>
      <c r="L626" s="499"/>
    </row>
    <row r="627" spans="1:12" customFormat="1" ht="15" customHeight="1" x14ac:dyDescent="0.25">
      <c r="A627" s="565"/>
      <c r="B627" s="568"/>
      <c r="C627" s="455"/>
      <c r="D627" s="582"/>
      <c r="E627" s="448"/>
      <c r="F627" s="110" t="s">
        <v>8</v>
      </c>
      <c r="G627" s="240">
        <v>3000</v>
      </c>
      <c r="H627" s="241">
        <v>4000</v>
      </c>
      <c r="I627" s="312">
        <v>5000</v>
      </c>
      <c r="J627" s="242">
        <v>6000</v>
      </c>
      <c r="K627" s="583"/>
      <c r="L627" s="499"/>
    </row>
    <row r="628" spans="1:12" customFormat="1" ht="15" customHeight="1" x14ac:dyDescent="0.25">
      <c r="A628" s="565"/>
      <c r="B628" s="568"/>
      <c r="C628" s="455"/>
      <c r="D628" s="582"/>
      <c r="E628" s="448"/>
      <c r="F628" s="110" t="s">
        <v>817</v>
      </c>
      <c r="G628" s="243">
        <f>G626*114</f>
        <v>7980</v>
      </c>
      <c r="H628" s="244">
        <f>G626*128</f>
        <v>8960</v>
      </c>
      <c r="I628" s="313">
        <f>G626*143</f>
        <v>10010</v>
      </c>
      <c r="J628" s="245">
        <f>G626*148</f>
        <v>10360</v>
      </c>
      <c r="K628" s="583"/>
      <c r="L628" s="499"/>
    </row>
    <row r="629" spans="1:12" customFormat="1" ht="15" customHeight="1" x14ac:dyDescent="0.25">
      <c r="A629" s="565"/>
      <c r="B629" s="568"/>
      <c r="C629" s="455"/>
      <c r="D629" s="582"/>
      <c r="E629" s="448"/>
      <c r="F629" s="110" t="s">
        <v>1269</v>
      </c>
      <c r="G629" s="451">
        <v>0.98</v>
      </c>
      <c r="H629" s="451"/>
      <c r="I629" s="451"/>
      <c r="J629" s="451"/>
      <c r="K629" s="583"/>
      <c r="L629" s="499"/>
    </row>
    <row r="630" spans="1:12" customFormat="1" ht="15" customHeight="1" x14ac:dyDescent="0.25">
      <c r="A630" s="565"/>
      <c r="B630" s="568"/>
      <c r="C630" s="455"/>
      <c r="D630" s="582"/>
      <c r="E630" s="448"/>
      <c r="F630" s="93" t="s">
        <v>699</v>
      </c>
      <c r="G630" s="523" t="s">
        <v>700</v>
      </c>
      <c r="H630" s="523"/>
      <c r="I630" s="523"/>
      <c r="J630" s="523"/>
      <c r="K630" s="583"/>
      <c r="L630" s="499"/>
    </row>
    <row r="631" spans="1:12" customFormat="1" ht="15" customHeight="1" x14ac:dyDescent="0.25">
      <c r="A631" s="565"/>
      <c r="B631" s="568"/>
      <c r="C631" s="455"/>
      <c r="D631" s="582"/>
      <c r="E631" s="448"/>
      <c r="F631" s="93" t="s">
        <v>1181</v>
      </c>
      <c r="G631" s="462" t="s">
        <v>1179</v>
      </c>
      <c r="H631" s="463"/>
      <c r="I631" s="463"/>
      <c r="J631" s="464"/>
      <c r="K631" s="583"/>
      <c r="L631" s="499"/>
    </row>
    <row r="632" spans="1:12" customFormat="1" ht="15" customHeight="1" x14ac:dyDescent="0.25">
      <c r="A632" s="565"/>
      <c r="B632" s="568"/>
      <c r="C632" s="455"/>
      <c r="D632" s="582"/>
      <c r="E632" s="448"/>
      <c r="F632" s="110" t="s">
        <v>83</v>
      </c>
      <c r="G632" s="524">
        <v>67</v>
      </c>
      <c r="H632" s="524"/>
      <c r="I632" s="524"/>
      <c r="J632" s="524"/>
      <c r="K632" s="583"/>
      <c r="L632" s="499"/>
    </row>
    <row r="633" spans="1:12" customFormat="1" ht="15" customHeight="1" x14ac:dyDescent="0.25">
      <c r="A633" s="565"/>
      <c r="B633" s="568"/>
      <c r="C633" s="455"/>
      <c r="D633" s="582"/>
      <c r="E633" s="448"/>
      <c r="F633" s="112" t="s">
        <v>396</v>
      </c>
      <c r="G633" s="523" t="s">
        <v>908</v>
      </c>
      <c r="H633" s="523"/>
      <c r="I633" s="523"/>
      <c r="J633" s="523"/>
      <c r="K633" s="583"/>
      <c r="L633" s="499"/>
    </row>
    <row r="634" spans="1:12" customFormat="1" ht="15" customHeight="1" x14ac:dyDescent="0.25">
      <c r="A634" s="565"/>
      <c r="B634" s="568"/>
      <c r="C634" s="455"/>
      <c r="D634" s="582"/>
      <c r="E634" s="448"/>
      <c r="F634" s="110" t="s">
        <v>3</v>
      </c>
      <c r="G634" s="522" t="s">
        <v>13</v>
      </c>
      <c r="H634" s="522"/>
      <c r="I634" s="522"/>
      <c r="J634" s="522"/>
      <c r="K634" s="583"/>
      <c r="L634" s="499"/>
    </row>
    <row r="635" spans="1:12" customFormat="1" ht="15.6" customHeight="1" x14ac:dyDescent="0.25">
      <c r="A635" s="565"/>
      <c r="B635" s="568"/>
      <c r="C635" s="455"/>
      <c r="D635" s="582"/>
      <c r="E635" s="448"/>
      <c r="F635" s="93" t="s">
        <v>379</v>
      </c>
      <c r="G635" s="523" t="s">
        <v>380</v>
      </c>
      <c r="H635" s="523"/>
      <c r="I635" s="523"/>
      <c r="J635" s="523"/>
      <c r="K635" s="583"/>
      <c r="L635" s="499"/>
    </row>
    <row r="636" spans="1:12" customFormat="1" ht="15.6" customHeight="1" x14ac:dyDescent="0.25">
      <c r="A636" s="565"/>
      <c r="B636" s="568"/>
      <c r="C636" s="455"/>
      <c r="D636" s="582"/>
      <c r="E636" s="448"/>
      <c r="F636" s="93" t="s">
        <v>701</v>
      </c>
      <c r="G636" s="523">
        <v>100000</v>
      </c>
      <c r="H636" s="523"/>
      <c r="I636" s="523"/>
      <c r="J636" s="523"/>
      <c r="K636" s="583"/>
      <c r="L636" s="499"/>
    </row>
    <row r="637" spans="1:12" customFormat="1" ht="15.6" customHeight="1" x14ac:dyDescent="0.25">
      <c r="A637" s="565"/>
      <c r="B637" s="568"/>
      <c r="C637" s="455"/>
      <c r="D637" s="582"/>
      <c r="E637" s="448"/>
      <c r="F637" s="93" t="s">
        <v>257</v>
      </c>
      <c r="G637" s="523" t="s">
        <v>391</v>
      </c>
      <c r="H637" s="523"/>
      <c r="I637" s="523"/>
      <c r="J637" s="523"/>
      <c r="K637" s="583"/>
      <c r="L637" s="499"/>
    </row>
    <row r="638" spans="1:12" customFormat="1" ht="15.6" customHeight="1" x14ac:dyDescent="0.25">
      <c r="A638" s="565"/>
      <c r="B638" s="568"/>
      <c r="C638" s="455"/>
      <c r="D638" s="582"/>
      <c r="E638" s="448"/>
      <c r="F638" s="93" t="s">
        <v>376</v>
      </c>
      <c r="G638" s="523" t="s">
        <v>392</v>
      </c>
      <c r="H638" s="523"/>
      <c r="I638" s="523"/>
      <c r="J638" s="523"/>
      <c r="K638" s="583"/>
      <c r="L638" s="499"/>
    </row>
    <row r="639" spans="1:12" customFormat="1" ht="15.6" customHeight="1" x14ac:dyDescent="0.25">
      <c r="A639" s="565"/>
      <c r="B639" s="568"/>
      <c r="C639" s="455"/>
      <c r="D639" s="582"/>
      <c r="E639" s="448"/>
      <c r="F639" s="93" t="s">
        <v>702</v>
      </c>
      <c r="G639" s="523" t="s">
        <v>709</v>
      </c>
      <c r="H639" s="523"/>
      <c r="I639" s="523"/>
      <c r="J639" s="523"/>
      <c r="K639" s="583"/>
      <c r="L639" s="499"/>
    </row>
    <row r="640" spans="1:12" customFormat="1" ht="15.6" customHeight="1" x14ac:dyDescent="0.25">
      <c r="A640" s="565"/>
      <c r="B640" s="568"/>
      <c r="C640" s="455"/>
      <c r="D640" s="582"/>
      <c r="E640" s="448"/>
      <c r="F640" s="93" t="s">
        <v>381</v>
      </c>
      <c r="G640" s="523" t="s">
        <v>382</v>
      </c>
      <c r="H640" s="523"/>
      <c r="I640" s="523"/>
      <c r="J640" s="523"/>
      <c r="K640" s="583"/>
      <c r="L640" s="500"/>
    </row>
    <row r="641" spans="1:12" customFormat="1" ht="15.6" customHeight="1" x14ac:dyDescent="0.25">
      <c r="A641" s="565"/>
      <c r="B641" s="568"/>
      <c r="C641" s="455"/>
      <c r="D641" s="582"/>
      <c r="E641" s="448"/>
      <c r="F641" s="94" t="s">
        <v>358</v>
      </c>
      <c r="G641" s="523" t="s">
        <v>900</v>
      </c>
      <c r="H641" s="523"/>
      <c r="I641" s="523"/>
      <c r="J641" s="523"/>
      <c r="K641" s="584">
        <v>5</v>
      </c>
      <c r="L641" s="443">
        <v>13434</v>
      </c>
    </row>
    <row r="642" spans="1:12" customFormat="1" ht="15.6" customHeight="1" x14ac:dyDescent="0.25">
      <c r="A642" s="565"/>
      <c r="B642" s="568"/>
      <c r="C642" s="455"/>
      <c r="D642" s="582"/>
      <c r="E642" s="448"/>
      <c r="F642" s="93" t="s">
        <v>383</v>
      </c>
      <c r="G642" s="523" t="s">
        <v>384</v>
      </c>
      <c r="H642" s="523"/>
      <c r="I642" s="523"/>
      <c r="J642" s="523"/>
      <c r="K642" s="585"/>
      <c r="L642" s="444" t="e">
        <f>#REF!-#REF!*10%</f>
        <v>#REF!</v>
      </c>
    </row>
    <row r="643" spans="1:12" customFormat="1" ht="15.6" customHeight="1" x14ac:dyDescent="0.25">
      <c r="A643" s="565"/>
      <c r="B643" s="568"/>
      <c r="C643" s="455"/>
      <c r="D643" s="582"/>
      <c r="E643" s="448"/>
      <c r="F643" s="93" t="s">
        <v>385</v>
      </c>
      <c r="G643" s="523" t="s">
        <v>398</v>
      </c>
      <c r="H643" s="523"/>
      <c r="I643" s="523"/>
      <c r="J643" s="523"/>
      <c r="K643" s="585"/>
      <c r="L643" s="444" t="e">
        <f>#REF!-#REF!*10%</f>
        <v>#REF!</v>
      </c>
    </row>
    <row r="644" spans="1:12" customFormat="1" ht="15.6" customHeight="1" x14ac:dyDescent="0.25">
      <c r="A644" s="565"/>
      <c r="B644" s="568"/>
      <c r="C644" s="455"/>
      <c r="D644" s="582"/>
      <c r="E644" s="448"/>
      <c r="F644" s="93" t="s">
        <v>389</v>
      </c>
      <c r="G644" s="523" t="s">
        <v>390</v>
      </c>
      <c r="H644" s="523"/>
      <c r="I644" s="523"/>
      <c r="J644" s="523"/>
      <c r="K644" s="585"/>
      <c r="L644" s="444" t="e">
        <f>#REF!-#REF!*10%</f>
        <v>#REF!</v>
      </c>
    </row>
    <row r="645" spans="1:12" customFormat="1" ht="15.6" customHeight="1" x14ac:dyDescent="0.25">
      <c r="A645" s="565"/>
      <c r="B645" s="568"/>
      <c r="C645" s="455"/>
      <c r="D645" s="582"/>
      <c r="E645" s="448"/>
      <c r="F645" s="93" t="s">
        <v>704</v>
      </c>
      <c r="G645" s="523" t="s">
        <v>705</v>
      </c>
      <c r="H645" s="523"/>
      <c r="I645" s="523"/>
      <c r="J645" s="523"/>
      <c r="K645" s="585"/>
      <c r="L645" s="444" t="e">
        <f>#REF!-#REF!*10%</f>
        <v>#REF!</v>
      </c>
    </row>
    <row r="646" spans="1:12" customFormat="1" ht="15.6" customHeight="1" x14ac:dyDescent="0.25">
      <c r="A646" s="565"/>
      <c r="B646" s="568"/>
      <c r="C646" s="455"/>
      <c r="D646" s="582"/>
      <c r="E646" s="448"/>
      <c r="F646" s="93" t="s">
        <v>706</v>
      </c>
      <c r="G646" s="523" t="s">
        <v>390</v>
      </c>
      <c r="H646" s="523"/>
      <c r="I646" s="523"/>
      <c r="J646" s="523"/>
      <c r="K646" s="585"/>
      <c r="L646" s="444" t="e">
        <f>#REF!-#REF!*10%</f>
        <v>#REF!</v>
      </c>
    </row>
    <row r="647" spans="1:12" customFormat="1" ht="15.6" customHeight="1" x14ac:dyDescent="0.25">
      <c r="A647" s="565"/>
      <c r="B647" s="568"/>
      <c r="C647" s="455"/>
      <c r="D647" s="582"/>
      <c r="E647" s="448"/>
      <c r="F647" s="93" t="s">
        <v>1271</v>
      </c>
      <c r="G647" s="523" t="s">
        <v>390</v>
      </c>
      <c r="H647" s="523"/>
      <c r="I647" s="523"/>
      <c r="J647" s="523"/>
      <c r="K647" s="585"/>
      <c r="L647" s="444" t="e">
        <f>#REF!-#REF!*10%</f>
        <v>#REF!</v>
      </c>
    </row>
    <row r="648" spans="1:12" customFormat="1" ht="15.6" customHeight="1" x14ac:dyDescent="0.25">
      <c r="A648" s="565"/>
      <c r="B648" s="568"/>
      <c r="C648" s="455"/>
      <c r="D648" s="582"/>
      <c r="E648" s="448"/>
      <c r="F648" s="93" t="s">
        <v>707</v>
      </c>
      <c r="G648" s="523" t="s">
        <v>1270</v>
      </c>
      <c r="H648" s="523"/>
      <c r="I648" s="523"/>
      <c r="J648" s="523"/>
      <c r="K648" s="585"/>
      <c r="L648" s="444" t="e">
        <f>#REF!-#REF!*10%</f>
        <v>#REF!</v>
      </c>
    </row>
    <row r="649" spans="1:12" customFormat="1" ht="15.6" customHeight="1" x14ac:dyDescent="0.25">
      <c r="A649" s="565"/>
      <c r="B649" s="568"/>
      <c r="C649" s="455"/>
      <c r="D649" s="582"/>
      <c r="E649" s="448"/>
      <c r="F649" s="93" t="s">
        <v>708</v>
      </c>
      <c r="G649" s="523" t="s">
        <v>390</v>
      </c>
      <c r="H649" s="523"/>
      <c r="I649" s="523"/>
      <c r="J649" s="523"/>
      <c r="K649" s="585"/>
      <c r="L649" s="444" t="e">
        <f>#REF!-#REF!*10%</f>
        <v>#REF!</v>
      </c>
    </row>
    <row r="650" spans="1:12" customFormat="1" ht="15.6" customHeight="1" x14ac:dyDescent="0.25">
      <c r="A650" s="565"/>
      <c r="B650" s="568"/>
      <c r="C650" s="455"/>
      <c r="D650" s="582"/>
      <c r="E650" s="448"/>
      <c r="F650" s="93" t="s">
        <v>377</v>
      </c>
      <c r="G650" s="523" t="s">
        <v>387</v>
      </c>
      <c r="H650" s="523"/>
      <c r="I650" s="523"/>
      <c r="J650" s="523"/>
      <c r="K650" s="585"/>
      <c r="L650" s="444" t="e">
        <f>#REF!-#REF!*10%</f>
        <v>#REF!</v>
      </c>
    </row>
    <row r="651" spans="1:12" customFormat="1" ht="15.6" customHeight="1" x14ac:dyDescent="0.25">
      <c r="A651" s="565"/>
      <c r="B651" s="568"/>
      <c r="C651" s="455"/>
      <c r="D651" s="582"/>
      <c r="E651" s="448"/>
      <c r="F651" s="93" t="s">
        <v>388</v>
      </c>
      <c r="G651" s="523" t="s">
        <v>393</v>
      </c>
      <c r="H651" s="523"/>
      <c r="I651" s="523"/>
      <c r="J651" s="523"/>
      <c r="K651" s="585"/>
      <c r="L651" s="444" t="e">
        <f>#REF!-#REF!*10%</f>
        <v>#REF!</v>
      </c>
    </row>
    <row r="652" spans="1:12" customFormat="1" ht="15.6" customHeight="1" x14ac:dyDescent="0.25">
      <c r="A652" s="565"/>
      <c r="B652" s="568"/>
      <c r="C652" s="455"/>
      <c r="D652" s="582"/>
      <c r="E652" s="448"/>
      <c r="F652" s="93" t="s">
        <v>562</v>
      </c>
      <c r="G652" s="523" t="s">
        <v>1024</v>
      </c>
      <c r="H652" s="523"/>
      <c r="I652" s="523"/>
      <c r="J652" s="523"/>
      <c r="K652" s="585"/>
      <c r="L652" s="444" t="e">
        <f>#REF!-#REF!*10%</f>
        <v>#REF!</v>
      </c>
    </row>
    <row r="653" spans="1:12" customFormat="1" ht="15.6" customHeight="1" x14ac:dyDescent="0.25">
      <c r="A653" s="565"/>
      <c r="B653" s="568"/>
      <c r="C653" s="455"/>
      <c r="D653" s="582"/>
      <c r="E653" s="448"/>
      <c r="F653" s="93" t="s">
        <v>570</v>
      </c>
      <c r="G653" s="523" t="s">
        <v>613</v>
      </c>
      <c r="H653" s="523"/>
      <c r="I653" s="523"/>
      <c r="J653" s="523"/>
      <c r="K653" s="585"/>
      <c r="L653" s="444" t="e">
        <f>#REF!-#REF!*10%</f>
        <v>#REF!</v>
      </c>
    </row>
    <row r="654" spans="1:12" customFormat="1" ht="15.6" customHeight="1" x14ac:dyDescent="0.25">
      <c r="A654" s="565"/>
      <c r="B654" s="568"/>
      <c r="C654" s="455"/>
      <c r="D654" s="582"/>
      <c r="E654" s="448"/>
      <c r="F654" s="111" t="s">
        <v>4</v>
      </c>
      <c r="G654" s="525">
        <v>2.5</v>
      </c>
      <c r="H654" s="525"/>
      <c r="I654" s="525"/>
      <c r="J654" s="525"/>
      <c r="K654" s="585"/>
      <c r="L654" s="444" t="e">
        <f>#REF!-#REF!*10%</f>
        <v>#REF!</v>
      </c>
    </row>
    <row r="655" spans="1:12" customFormat="1" ht="15" customHeight="1" x14ac:dyDescent="0.25">
      <c r="A655" s="565"/>
      <c r="B655" s="569"/>
      <c r="C655" s="455"/>
      <c r="D655" s="582"/>
      <c r="E655" s="448"/>
      <c r="F655" s="136" t="s">
        <v>1016</v>
      </c>
      <c r="G655" s="454">
        <v>5</v>
      </c>
      <c r="H655" s="454"/>
      <c r="I655" s="454"/>
      <c r="J655" s="454"/>
      <c r="K655" s="585"/>
      <c r="L655" s="444" t="e">
        <f>#REF!-#REF!*10%</f>
        <v>#REF!</v>
      </c>
    </row>
    <row r="656" spans="1:12" customFormat="1" ht="15" customHeight="1" x14ac:dyDescent="0.25">
      <c r="A656" s="564">
        <v>5</v>
      </c>
      <c r="B656" s="567"/>
      <c r="C656" s="455" t="s">
        <v>531</v>
      </c>
      <c r="D656" s="582"/>
      <c r="E656" s="448"/>
      <c r="F656" s="110" t="s">
        <v>0</v>
      </c>
      <c r="G656" s="522" t="s">
        <v>10</v>
      </c>
      <c r="H656" s="522"/>
      <c r="I656" s="522"/>
      <c r="J656" s="522"/>
      <c r="K656" s="539">
        <v>3</v>
      </c>
      <c r="L656" s="498">
        <v>13669</v>
      </c>
    </row>
    <row r="657" spans="1:12" customFormat="1" ht="15" customHeight="1" x14ac:dyDescent="0.25">
      <c r="A657" s="565"/>
      <c r="B657" s="568"/>
      <c r="C657" s="455"/>
      <c r="D657" s="582"/>
      <c r="E657" s="448"/>
      <c r="F657" s="110" t="s">
        <v>5</v>
      </c>
      <c r="G657" s="469">
        <v>89</v>
      </c>
      <c r="H657" s="469"/>
      <c r="I657" s="469"/>
      <c r="J657" s="469"/>
      <c r="K657" s="583"/>
      <c r="L657" s="499"/>
    </row>
    <row r="658" spans="1:12" customFormat="1" ht="15" customHeight="1" x14ac:dyDescent="0.25">
      <c r="A658" s="565"/>
      <c r="B658" s="568"/>
      <c r="C658" s="455"/>
      <c r="D658" s="582"/>
      <c r="E658" s="448"/>
      <c r="F658" s="110" t="s">
        <v>8</v>
      </c>
      <c r="G658" s="240">
        <v>3000</v>
      </c>
      <c r="H658" s="241">
        <v>4000</v>
      </c>
      <c r="I658" s="312">
        <v>5000</v>
      </c>
      <c r="J658" s="242">
        <v>6000</v>
      </c>
      <c r="K658" s="583"/>
      <c r="L658" s="499"/>
    </row>
    <row r="659" spans="1:12" customFormat="1" ht="15" customHeight="1" x14ac:dyDescent="0.25">
      <c r="A659" s="565"/>
      <c r="B659" s="568"/>
      <c r="C659" s="455"/>
      <c r="D659" s="582"/>
      <c r="E659" s="448"/>
      <c r="F659" s="110" t="s">
        <v>817</v>
      </c>
      <c r="G659" s="243">
        <f>G657*114</f>
        <v>10146</v>
      </c>
      <c r="H659" s="244">
        <f>G657*128</f>
        <v>11392</v>
      </c>
      <c r="I659" s="313">
        <f>G657*143</f>
        <v>12727</v>
      </c>
      <c r="J659" s="245">
        <f>G657*148</f>
        <v>13172</v>
      </c>
      <c r="K659" s="583"/>
      <c r="L659" s="499"/>
    </row>
    <row r="660" spans="1:12" customFormat="1" ht="15" customHeight="1" x14ac:dyDescent="0.25">
      <c r="A660" s="565"/>
      <c r="B660" s="568"/>
      <c r="C660" s="455"/>
      <c r="D660" s="582"/>
      <c r="E660" s="448"/>
      <c r="F660" s="110" t="s">
        <v>1269</v>
      </c>
      <c r="G660" s="451">
        <v>0.98</v>
      </c>
      <c r="H660" s="451"/>
      <c r="I660" s="451"/>
      <c r="J660" s="451"/>
      <c r="K660" s="583"/>
      <c r="L660" s="499"/>
    </row>
    <row r="661" spans="1:12" customFormat="1" ht="15" customHeight="1" x14ac:dyDescent="0.25">
      <c r="A661" s="565"/>
      <c r="B661" s="568"/>
      <c r="C661" s="455"/>
      <c r="D661" s="582"/>
      <c r="E661" s="448"/>
      <c r="F661" s="93" t="s">
        <v>699</v>
      </c>
      <c r="G661" s="523" t="s">
        <v>700</v>
      </c>
      <c r="H661" s="523"/>
      <c r="I661" s="523"/>
      <c r="J661" s="523"/>
      <c r="K661" s="583"/>
      <c r="L661" s="499"/>
    </row>
    <row r="662" spans="1:12" customFormat="1" ht="15" customHeight="1" x14ac:dyDescent="0.25">
      <c r="A662" s="565"/>
      <c r="B662" s="568"/>
      <c r="C662" s="455"/>
      <c r="D662" s="582"/>
      <c r="E662" s="448"/>
      <c r="F662" s="93" t="s">
        <v>1181</v>
      </c>
      <c r="G662" s="462" t="s">
        <v>1179</v>
      </c>
      <c r="H662" s="463"/>
      <c r="I662" s="463"/>
      <c r="J662" s="464"/>
      <c r="K662" s="583"/>
      <c r="L662" s="499"/>
    </row>
    <row r="663" spans="1:12" customFormat="1" ht="15" customHeight="1" x14ac:dyDescent="0.25">
      <c r="A663" s="565"/>
      <c r="B663" s="568"/>
      <c r="C663" s="455"/>
      <c r="D663" s="582"/>
      <c r="E663" s="448"/>
      <c r="F663" s="110" t="s">
        <v>83</v>
      </c>
      <c r="G663" s="524">
        <v>67</v>
      </c>
      <c r="H663" s="524"/>
      <c r="I663" s="524"/>
      <c r="J663" s="524"/>
      <c r="K663" s="583"/>
      <c r="L663" s="499"/>
    </row>
    <row r="664" spans="1:12" customFormat="1" ht="15" customHeight="1" x14ac:dyDescent="0.25">
      <c r="A664" s="565"/>
      <c r="B664" s="568"/>
      <c r="C664" s="455"/>
      <c r="D664" s="582"/>
      <c r="E664" s="448"/>
      <c r="F664" s="112" t="s">
        <v>396</v>
      </c>
      <c r="G664" s="523" t="s">
        <v>908</v>
      </c>
      <c r="H664" s="523"/>
      <c r="I664" s="523"/>
      <c r="J664" s="523"/>
      <c r="K664" s="583"/>
      <c r="L664" s="499"/>
    </row>
    <row r="665" spans="1:12" customFormat="1" ht="15" customHeight="1" x14ac:dyDescent="0.25">
      <c r="A665" s="565"/>
      <c r="B665" s="568"/>
      <c r="C665" s="455"/>
      <c r="D665" s="582"/>
      <c r="E665" s="448"/>
      <c r="F665" s="110" t="s">
        <v>3</v>
      </c>
      <c r="G665" s="522" t="s">
        <v>11</v>
      </c>
      <c r="H665" s="522"/>
      <c r="I665" s="522"/>
      <c r="J665" s="522"/>
      <c r="K665" s="583"/>
      <c r="L665" s="499"/>
    </row>
    <row r="666" spans="1:12" customFormat="1" ht="15.6" customHeight="1" x14ac:dyDescent="0.25">
      <c r="A666" s="565"/>
      <c r="B666" s="568"/>
      <c r="C666" s="455"/>
      <c r="D666" s="582"/>
      <c r="E666" s="448"/>
      <c r="F666" s="93" t="s">
        <v>379</v>
      </c>
      <c r="G666" s="523" t="s">
        <v>380</v>
      </c>
      <c r="H666" s="523"/>
      <c r="I666" s="523"/>
      <c r="J666" s="523"/>
      <c r="K666" s="583"/>
      <c r="L666" s="499"/>
    </row>
    <row r="667" spans="1:12" customFormat="1" ht="15.6" customHeight="1" x14ac:dyDescent="0.25">
      <c r="A667" s="565"/>
      <c r="B667" s="568"/>
      <c r="C667" s="455"/>
      <c r="D667" s="582"/>
      <c r="E667" s="448"/>
      <c r="F667" s="93" t="s">
        <v>701</v>
      </c>
      <c r="G667" s="523">
        <v>100000</v>
      </c>
      <c r="H667" s="523"/>
      <c r="I667" s="523"/>
      <c r="J667" s="523"/>
      <c r="K667" s="583"/>
      <c r="L667" s="499"/>
    </row>
    <row r="668" spans="1:12" customFormat="1" ht="15.6" customHeight="1" x14ac:dyDescent="0.25">
      <c r="A668" s="565"/>
      <c r="B668" s="568"/>
      <c r="C668" s="455"/>
      <c r="D668" s="582"/>
      <c r="E668" s="448"/>
      <c r="F668" s="93" t="s">
        <v>257</v>
      </c>
      <c r="G668" s="523" t="s">
        <v>391</v>
      </c>
      <c r="H668" s="523"/>
      <c r="I668" s="523"/>
      <c r="J668" s="523"/>
      <c r="K668" s="583"/>
      <c r="L668" s="499"/>
    </row>
    <row r="669" spans="1:12" customFormat="1" ht="15.6" customHeight="1" x14ac:dyDescent="0.25">
      <c r="A669" s="565"/>
      <c r="B669" s="568"/>
      <c r="C669" s="455"/>
      <c r="D669" s="582"/>
      <c r="E669" s="448"/>
      <c r="F669" s="93" t="s">
        <v>376</v>
      </c>
      <c r="G669" s="523" t="s">
        <v>392</v>
      </c>
      <c r="H669" s="523"/>
      <c r="I669" s="523"/>
      <c r="J669" s="523"/>
      <c r="K669" s="583"/>
      <c r="L669" s="499"/>
    </row>
    <row r="670" spans="1:12" customFormat="1" ht="15.6" customHeight="1" x14ac:dyDescent="0.25">
      <c r="A670" s="565"/>
      <c r="B670" s="568"/>
      <c r="C670" s="455"/>
      <c r="D670" s="582"/>
      <c r="E670" s="448"/>
      <c r="F670" s="93" t="s">
        <v>702</v>
      </c>
      <c r="G670" s="523" t="s">
        <v>709</v>
      </c>
      <c r="H670" s="523"/>
      <c r="I670" s="523"/>
      <c r="J670" s="523"/>
      <c r="K670" s="583"/>
      <c r="L670" s="499"/>
    </row>
    <row r="671" spans="1:12" customFormat="1" ht="15.6" customHeight="1" x14ac:dyDescent="0.25">
      <c r="A671" s="565"/>
      <c r="B671" s="568"/>
      <c r="C671" s="455"/>
      <c r="D671" s="582"/>
      <c r="E671" s="448"/>
      <c r="F671" s="93" t="s">
        <v>381</v>
      </c>
      <c r="G671" s="523" t="s">
        <v>382</v>
      </c>
      <c r="H671" s="523"/>
      <c r="I671" s="523"/>
      <c r="J671" s="523"/>
      <c r="K671" s="583"/>
      <c r="L671" s="500"/>
    </row>
    <row r="672" spans="1:12" customFormat="1" ht="15.6" customHeight="1" x14ac:dyDescent="0.25">
      <c r="A672" s="565"/>
      <c r="B672" s="568"/>
      <c r="C672" s="455"/>
      <c r="D672" s="582"/>
      <c r="E672" s="448"/>
      <c r="F672" s="94" t="s">
        <v>358</v>
      </c>
      <c r="G672" s="523" t="s">
        <v>900</v>
      </c>
      <c r="H672" s="523"/>
      <c r="I672" s="523"/>
      <c r="J672" s="523"/>
      <c r="K672" s="584">
        <v>5</v>
      </c>
      <c r="L672" s="443">
        <v>14626</v>
      </c>
    </row>
    <row r="673" spans="1:12" customFormat="1" ht="15.6" customHeight="1" x14ac:dyDescent="0.25">
      <c r="A673" s="565"/>
      <c r="B673" s="568"/>
      <c r="C673" s="455"/>
      <c r="D673" s="582"/>
      <c r="E673" s="448"/>
      <c r="F673" s="93" t="s">
        <v>383</v>
      </c>
      <c r="G673" s="523" t="s">
        <v>384</v>
      </c>
      <c r="H673" s="523"/>
      <c r="I673" s="523"/>
      <c r="J673" s="523"/>
      <c r="K673" s="585"/>
      <c r="L673" s="444" t="e">
        <f>#REF!-#REF!*10%</f>
        <v>#REF!</v>
      </c>
    </row>
    <row r="674" spans="1:12" customFormat="1" ht="15.6" customHeight="1" x14ac:dyDescent="0.25">
      <c r="A674" s="565"/>
      <c r="B674" s="568"/>
      <c r="C674" s="455"/>
      <c r="D674" s="582"/>
      <c r="E674" s="448"/>
      <c r="F674" s="93" t="s">
        <v>385</v>
      </c>
      <c r="G674" s="523" t="s">
        <v>398</v>
      </c>
      <c r="H674" s="523"/>
      <c r="I674" s="523"/>
      <c r="J674" s="523"/>
      <c r="K674" s="585"/>
      <c r="L674" s="444" t="e">
        <f>#REF!-#REF!*10%</f>
        <v>#REF!</v>
      </c>
    </row>
    <row r="675" spans="1:12" customFormat="1" ht="15.6" customHeight="1" x14ac:dyDescent="0.25">
      <c r="A675" s="565"/>
      <c r="B675" s="568"/>
      <c r="C675" s="455"/>
      <c r="D675" s="582"/>
      <c r="E675" s="448"/>
      <c r="F675" s="93" t="s">
        <v>389</v>
      </c>
      <c r="G675" s="523" t="s">
        <v>390</v>
      </c>
      <c r="H675" s="523"/>
      <c r="I675" s="523"/>
      <c r="J675" s="523"/>
      <c r="K675" s="585"/>
      <c r="L675" s="444" t="e">
        <f>#REF!-#REF!*10%</f>
        <v>#REF!</v>
      </c>
    </row>
    <row r="676" spans="1:12" customFormat="1" ht="15.6" customHeight="1" x14ac:dyDescent="0.25">
      <c r="A676" s="565"/>
      <c r="B676" s="568"/>
      <c r="C676" s="455"/>
      <c r="D676" s="582"/>
      <c r="E676" s="448"/>
      <c r="F676" s="93" t="s">
        <v>704</v>
      </c>
      <c r="G676" s="523" t="s">
        <v>705</v>
      </c>
      <c r="H676" s="523"/>
      <c r="I676" s="523"/>
      <c r="J676" s="523"/>
      <c r="K676" s="585"/>
      <c r="L676" s="444" t="e">
        <f>#REF!-#REF!*10%</f>
        <v>#REF!</v>
      </c>
    </row>
    <row r="677" spans="1:12" customFormat="1" ht="15.6" customHeight="1" x14ac:dyDescent="0.25">
      <c r="A677" s="565"/>
      <c r="B677" s="568"/>
      <c r="C677" s="455"/>
      <c r="D677" s="582"/>
      <c r="E677" s="448"/>
      <c r="F677" s="93" t="s">
        <v>706</v>
      </c>
      <c r="G677" s="523" t="s">
        <v>390</v>
      </c>
      <c r="H677" s="523"/>
      <c r="I677" s="523"/>
      <c r="J677" s="523"/>
      <c r="K677" s="585"/>
      <c r="L677" s="444" t="e">
        <f>#REF!-#REF!*10%</f>
        <v>#REF!</v>
      </c>
    </row>
    <row r="678" spans="1:12" customFormat="1" ht="15.6" customHeight="1" x14ac:dyDescent="0.25">
      <c r="A678" s="565"/>
      <c r="B678" s="568"/>
      <c r="C678" s="455"/>
      <c r="D678" s="582"/>
      <c r="E678" s="448"/>
      <c r="F678" s="93" t="s">
        <v>1271</v>
      </c>
      <c r="G678" s="523" t="s">
        <v>390</v>
      </c>
      <c r="H678" s="523"/>
      <c r="I678" s="523"/>
      <c r="J678" s="523"/>
      <c r="K678" s="585"/>
      <c r="L678" s="444" t="e">
        <f>#REF!-#REF!*10%</f>
        <v>#REF!</v>
      </c>
    </row>
    <row r="679" spans="1:12" customFormat="1" ht="15.6" customHeight="1" x14ac:dyDescent="0.25">
      <c r="A679" s="565"/>
      <c r="B679" s="568"/>
      <c r="C679" s="455"/>
      <c r="D679" s="582"/>
      <c r="E679" s="448"/>
      <c r="F679" s="93" t="s">
        <v>707</v>
      </c>
      <c r="G679" s="523" t="s">
        <v>1270</v>
      </c>
      <c r="H679" s="523"/>
      <c r="I679" s="523"/>
      <c r="J679" s="523"/>
      <c r="K679" s="585"/>
      <c r="L679" s="444" t="e">
        <f>#REF!-#REF!*10%</f>
        <v>#REF!</v>
      </c>
    </row>
    <row r="680" spans="1:12" customFormat="1" ht="15.6" customHeight="1" x14ac:dyDescent="0.25">
      <c r="A680" s="565"/>
      <c r="B680" s="568"/>
      <c r="C680" s="455"/>
      <c r="D680" s="582"/>
      <c r="E680" s="448"/>
      <c r="F680" s="93" t="s">
        <v>708</v>
      </c>
      <c r="G680" s="523" t="s">
        <v>390</v>
      </c>
      <c r="H680" s="523"/>
      <c r="I680" s="523"/>
      <c r="J680" s="523"/>
      <c r="K680" s="585"/>
      <c r="L680" s="444" t="e">
        <f>#REF!-#REF!*10%</f>
        <v>#REF!</v>
      </c>
    </row>
    <row r="681" spans="1:12" customFormat="1" ht="15.6" customHeight="1" x14ac:dyDescent="0.25">
      <c r="A681" s="565"/>
      <c r="B681" s="568"/>
      <c r="C681" s="455"/>
      <c r="D681" s="582"/>
      <c r="E681" s="448"/>
      <c r="F681" s="93" t="s">
        <v>377</v>
      </c>
      <c r="G681" s="523" t="s">
        <v>387</v>
      </c>
      <c r="H681" s="523"/>
      <c r="I681" s="523"/>
      <c r="J681" s="523"/>
      <c r="K681" s="585"/>
      <c r="L681" s="444" t="e">
        <f>#REF!-#REF!*10%</f>
        <v>#REF!</v>
      </c>
    </row>
    <row r="682" spans="1:12" customFormat="1" ht="15.6" customHeight="1" x14ac:dyDescent="0.25">
      <c r="A682" s="565"/>
      <c r="B682" s="568"/>
      <c r="C682" s="455"/>
      <c r="D682" s="582"/>
      <c r="E682" s="448"/>
      <c r="F682" s="93" t="s">
        <v>388</v>
      </c>
      <c r="G682" s="523" t="s">
        <v>393</v>
      </c>
      <c r="H682" s="523"/>
      <c r="I682" s="523"/>
      <c r="J682" s="523"/>
      <c r="K682" s="585"/>
      <c r="L682" s="444" t="e">
        <f>#REF!-#REF!*10%</f>
        <v>#REF!</v>
      </c>
    </row>
    <row r="683" spans="1:12" customFormat="1" ht="15.6" customHeight="1" x14ac:dyDescent="0.25">
      <c r="A683" s="565"/>
      <c r="B683" s="568"/>
      <c r="C683" s="455"/>
      <c r="D683" s="582"/>
      <c r="E683" s="448"/>
      <c r="F683" s="93" t="s">
        <v>562</v>
      </c>
      <c r="G683" s="523" t="s">
        <v>1024</v>
      </c>
      <c r="H683" s="523"/>
      <c r="I683" s="523"/>
      <c r="J683" s="523"/>
      <c r="K683" s="585"/>
      <c r="L683" s="444" t="e">
        <f>#REF!-#REF!*10%</f>
        <v>#REF!</v>
      </c>
    </row>
    <row r="684" spans="1:12" customFormat="1" ht="15.6" customHeight="1" x14ac:dyDescent="0.25">
      <c r="A684" s="565"/>
      <c r="B684" s="568"/>
      <c r="C684" s="455"/>
      <c r="D684" s="582"/>
      <c r="E684" s="448"/>
      <c r="F684" s="93" t="s">
        <v>570</v>
      </c>
      <c r="G684" s="523" t="s">
        <v>613</v>
      </c>
      <c r="H684" s="523"/>
      <c r="I684" s="523"/>
      <c r="J684" s="523"/>
      <c r="K684" s="585"/>
      <c r="L684" s="444" t="e">
        <f>#REF!-#REF!*10%</f>
        <v>#REF!</v>
      </c>
    </row>
    <row r="685" spans="1:12" customFormat="1" ht="15.6" customHeight="1" x14ac:dyDescent="0.25">
      <c r="A685" s="565"/>
      <c r="B685" s="568"/>
      <c r="C685" s="455"/>
      <c r="D685" s="582"/>
      <c r="E685" s="448"/>
      <c r="F685" s="111" t="s">
        <v>4</v>
      </c>
      <c r="G685" s="525">
        <v>2.8</v>
      </c>
      <c r="H685" s="525"/>
      <c r="I685" s="525"/>
      <c r="J685" s="525"/>
      <c r="K685" s="585"/>
      <c r="L685" s="444" t="e">
        <f>#REF!-#REF!*10%</f>
        <v>#REF!</v>
      </c>
    </row>
    <row r="686" spans="1:12" customFormat="1" ht="15" customHeight="1" x14ac:dyDescent="0.25">
      <c r="A686" s="565"/>
      <c r="B686" s="569"/>
      <c r="C686" s="455"/>
      <c r="D686" s="582"/>
      <c r="E686" s="448"/>
      <c r="F686" s="136" t="s">
        <v>1016</v>
      </c>
      <c r="G686" s="454">
        <v>5</v>
      </c>
      <c r="H686" s="454"/>
      <c r="I686" s="454"/>
      <c r="J686" s="454"/>
      <c r="K686" s="585"/>
      <c r="L686" s="444" t="e">
        <f>#REF!-#REF!*10%</f>
        <v>#REF!</v>
      </c>
    </row>
    <row r="687" spans="1:12" customFormat="1" ht="15" customHeight="1" x14ac:dyDescent="0.25">
      <c r="A687" s="564">
        <v>6</v>
      </c>
      <c r="B687" s="567"/>
      <c r="C687" s="455" t="s">
        <v>532</v>
      </c>
      <c r="D687" s="582"/>
      <c r="E687" s="448"/>
      <c r="F687" s="110" t="s">
        <v>0</v>
      </c>
      <c r="G687" s="522" t="s">
        <v>10</v>
      </c>
      <c r="H687" s="522"/>
      <c r="I687" s="522"/>
      <c r="J687" s="522"/>
      <c r="K687" s="539">
        <v>3</v>
      </c>
      <c r="L687" s="498">
        <v>15390</v>
      </c>
    </row>
    <row r="688" spans="1:12" customFormat="1" ht="15" customHeight="1" x14ac:dyDescent="0.25">
      <c r="A688" s="565"/>
      <c r="B688" s="568"/>
      <c r="C688" s="455"/>
      <c r="D688" s="582"/>
      <c r="E688" s="448"/>
      <c r="F688" s="110" t="s">
        <v>5</v>
      </c>
      <c r="G688" s="469">
        <v>104</v>
      </c>
      <c r="H688" s="469"/>
      <c r="I688" s="469"/>
      <c r="J688" s="469"/>
      <c r="K688" s="583"/>
      <c r="L688" s="499"/>
    </row>
    <row r="689" spans="1:12" customFormat="1" ht="15" customHeight="1" x14ac:dyDescent="0.25">
      <c r="A689" s="565"/>
      <c r="B689" s="568"/>
      <c r="C689" s="455"/>
      <c r="D689" s="582"/>
      <c r="E689" s="448"/>
      <c r="F689" s="110" t="s">
        <v>8</v>
      </c>
      <c r="G689" s="240">
        <v>3000</v>
      </c>
      <c r="H689" s="241">
        <v>4000</v>
      </c>
      <c r="I689" s="312">
        <v>5000</v>
      </c>
      <c r="J689" s="242">
        <v>6000</v>
      </c>
      <c r="K689" s="583"/>
      <c r="L689" s="499"/>
    </row>
    <row r="690" spans="1:12" customFormat="1" ht="15" customHeight="1" x14ac:dyDescent="0.25">
      <c r="A690" s="565"/>
      <c r="B690" s="568"/>
      <c r="C690" s="455"/>
      <c r="D690" s="582"/>
      <c r="E690" s="448"/>
      <c r="F690" s="110" t="s">
        <v>817</v>
      </c>
      <c r="G690" s="243">
        <f>G688*114</f>
        <v>11856</v>
      </c>
      <c r="H690" s="244">
        <f>G688*128</f>
        <v>13312</v>
      </c>
      <c r="I690" s="313">
        <f>G688*143</f>
        <v>14872</v>
      </c>
      <c r="J690" s="245">
        <f>G688*148</f>
        <v>15392</v>
      </c>
      <c r="K690" s="583"/>
      <c r="L690" s="499"/>
    </row>
    <row r="691" spans="1:12" customFormat="1" ht="15" customHeight="1" x14ac:dyDescent="0.25">
      <c r="A691" s="565"/>
      <c r="B691" s="568"/>
      <c r="C691" s="455"/>
      <c r="D691" s="582"/>
      <c r="E691" s="448"/>
      <c r="F691" s="110" t="s">
        <v>1269</v>
      </c>
      <c r="G691" s="451">
        <v>0.98</v>
      </c>
      <c r="H691" s="451"/>
      <c r="I691" s="451"/>
      <c r="J691" s="451"/>
      <c r="K691" s="583"/>
      <c r="L691" s="499"/>
    </row>
    <row r="692" spans="1:12" customFormat="1" ht="15" customHeight="1" x14ac:dyDescent="0.25">
      <c r="A692" s="565"/>
      <c r="B692" s="568"/>
      <c r="C692" s="455"/>
      <c r="D692" s="582"/>
      <c r="E692" s="448"/>
      <c r="F692" s="93" t="s">
        <v>699</v>
      </c>
      <c r="G692" s="523" t="s">
        <v>700</v>
      </c>
      <c r="H692" s="523"/>
      <c r="I692" s="523"/>
      <c r="J692" s="523"/>
      <c r="K692" s="583"/>
      <c r="L692" s="499"/>
    </row>
    <row r="693" spans="1:12" customFormat="1" ht="15" customHeight="1" x14ac:dyDescent="0.25">
      <c r="A693" s="565"/>
      <c r="B693" s="568"/>
      <c r="C693" s="455"/>
      <c r="D693" s="582"/>
      <c r="E693" s="448"/>
      <c r="F693" s="93" t="s">
        <v>1181</v>
      </c>
      <c r="G693" s="462" t="s">
        <v>1179</v>
      </c>
      <c r="H693" s="463"/>
      <c r="I693" s="463"/>
      <c r="J693" s="464"/>
      <c r="K693" s="583"/>
      <c r="L693" s="499"/>
    </row>
    <row r="694" spans="1:12" customFormat="1" ht="15" customHeight="1" x14ac:dyDescent="0.25">
      <c r="A694" s="565"/>
      <c r="B694" s="568"/>
      <c r="C694" s="455"/>
      <c r="D694" s="582"/>
      <c r="E694" s="448"/>
      <c r="F694" s="110" t="s">
        <v>83</v>
      </c>
      <c r="G694" s="524">
        <v>67</v>
      </c>
      <c r="H694" s="524"/>
      <c r="I694" s="524"/>
      <c r="J694" s="524"/>
      <c r="K694" s="583"/>
      <c r="L694" s="499"/>
    </row>
    <row r="695" spans="1:12" customFormat="1" ht="15" customHeight="1" x14ac:dyDescent="0.25">
      <c r="A695" s="565"/>
      <c r="B695" s="568"/>
      <c r="C695" s="455"/>
      <c r="D695" s="582"/>
      <c r="E695" s="448"/>
      <c r="F695" s="112" t="s">
        <v>396</v>
      </c>
      <c r="G695" s="523" t="s">
        <v>908</v>
      </c>
      <c r="H695" s="523"/>
      <c r="I695" s="523"/>
      <c r="J695" s="523"/>
      <c r="K695" s="583"/>
      <c r="L695" s="499"/>
    </row>
    <row r="696" spans="1:12" customFormat="1" ht="15" customHeight="1" x14ac:dyDescent="0.25">
      <c r="A696" s="565"/>
      <c r="B696" s="568"/>
      <c r="C696" s="455"/>
      <c r="D696" s="582"/>
      <c r="E696" s="448"/>
      <c r="F696" s="110" t="s">
        <v>3</v>
      </c>
      <c r="G696" s="522" t="s">
        <v>14</v>
      </c>
      <c r="H696" s="522"/>
      <c r="I696" s="522"/>
      <c r="J696" s="522"/>
      <c r="K696" s="583"/>
      <c r="L696" s="499"/>
    </row>
    <row r="697" spans="1:12" customFormat="1" ht="15.6" customHeight="1" x14ac:dyDescent="0.25">
      <c r="A697" s="565"/>
      <c r="B697" s="568"/>
      <c r="C697" s="455"/>
      <c r="D697" s="582"/>
      <c r="E697" s="448"/>
      <c r="F697" s="93" t="s">
        <v>379</v>
      </c>
      <c r="G697" s="523" t="s">
        <v>380</v>
      </c>
      <c r="H697" s="523"/>
      <c r="I697" s="523"/>
      <c r="J697" s="523"/>
      <c r="K697" s="583"/>
      <c r="L697" s="499"/>
    </row>
    <row r="698" spans="1:12" customFormat="1" ht="15.6" customHeight="1" x14ac:dyDescent="0.25">
      <c r="A698" s="565"/>
      <c r="B698" s="568"/>
      <c r="C698" s="455"/>
      <c r="D698" s="582"/>
      <c r="E698" s="448"/>
      <c r="F698" s="93" t="s">
        <v>701</v>
      </c>
      <c r="G698" s="523">
        <v>100000</v>
      </c>
      <c r="H698" s="523"/>
      <c r="I698" s="523"/>
      <c r="J698" s="523"/>
      <c r="K698" s="583"/>
      <c r="L698" s="499"/>
    </row>
    <row r="699" spans="1:12" customFormat="1" ht="15.6" customHeight="1" x14ac:dyDescent="0.25">
      <c r="A699" s="565"/>
      <c r="B699" s="568"/>
      <c r="C699" s="455"/>
      <c r="D699" s="582"/>
      <c r="E699" s="448"/>
      <c r="F699" s="93" t="s">
        <v>257</v>
      </c>
      <c r="G699" s="523" t="s">
        <v>391</v>
      </c>
      <c r="H699" s="523"/>
      <c r="I699" s="523"/>
      <c r="J699" s="523"/>
      <c r="K699" s="583"/>
      <c r="L699" s="499"/>
    </row>
    <row r="700" spans="1:12" customFormat="1" ht="15.6" customHeight="1" x14ac:dyDescent="0.25">
      <c r="A700" s="565"/>
      <c r="B700" s="568"/>
      <c r="C700" s="455"/>
      <c r="D700" s="582"/>
      <c r="E700" s="448"/>
      <c r="F700" s="93" t="s">
        <v>376</v>
      </c>
      <c r="G700" s="523" t="s">
        <v>392</v>
      </c>
      <c r="H700" s="523"/>
      <c r="I700" s="523"/>
      <c r="J700" s="523"/>
      <c r="K700" s="583"/>
      <c r="L700" s="499"/>
    </row>
    <row r="701" spans="1:12" customFormat="1" ht="15.6" customHeight="1" x14ac:dyDescent="0.25">
      <c r="A701" s="565"/>
      <c r="B701" s="568"/>
      <c r="C701" s="455"/>
      <c r="D701" s="582"/>
      <c r="E701" s="448"/>
      <c r="F701" s="93" t="s">
        <v>702</v>
      </c>
      <c r="G701" s="523" t="s">
        <v>709</v>
      </c>
      <c r="H701" s="523"/>
      <c r="I701" s="523"/>
      <c r="J701" s="523"/>
      <c r="K701" s="583"/>
      <c r="L701" s="499"/>
    </row>
    <row r="702" spans="1:12" customFormat="1" ht="15.6" customHeight="1" x14ac:dyDescent="0.25">
      <c r="A702" s="565"/>
      <c r="B702" s="568"/>
      <c r="C702" s="455"/>
      <c r="D702" s="582"/>
      <c r="E702" s="448"/>
      <c r="F702" s="93" t="s">
        <v>381</v>
      </c>
      <c r="G702" s="523" t="s">
        <v>382</v>
      </c>
      <c r="H702" s="523"/>
      <c r="I702" s="523"/>
      <c r="J702" s="523"/>
      <c r="K702" s="583"/>
      <c r="L702" s="500"/>
    </row>
    <row r="703" spans="1:12" customFormat="1" ht="15.6" customHeight="1" x14ac:dyDescent="0.25">
      <c r="A703" s="565"/>
      <c r="B703" s="568"/>
      <c r="C703" s="455"/>
      <c r="D703" s="582"/>
      <c r="E703" s="448"/>
      <c r="F703" s="94" t="s">
        <v>358</v>
      </c>
      <c r="G703" s="523" t="s">
        <v>900</v>
      </c>
      <c r="H703" s="523"/>
      <c r="I703" s="523"/>
      <c r="J703" s="523"/>
      <c r="K703" s="584">
        <v>5</v>
      </c>
      <c r="L703" s="443">
        <v>16467</v>
      </c>
    </row>
    <row r="704" spans="1:12" customFormat="1" ht="15.6" customHeight="1" x14ac:dyDescent="0.25">
      <c r="A704" s="565"/>
      <c r="B704" s="568"/>
      <c r="C704" s="455"/>
      <c r="D704" s="582"/>
      <c r="E704" s="448"/>
      <c r="F704" s="93" t="s">
        <v>383</v>
      </c>
      <c r="G704" s="523" t="s">
        <v>384</v>
      </c>
      <c r="H704" s="523"/>
      <c r="I704" s="523"/>
      <c r="J704" s="523"/>
      <c r="K704" s="585"/>
      <c r="L704" s="444" t="e">
        <f>#REF!-#REF!*10%</f>
        <v>#REF!</v>
      </c>
    </row>
    <row r="705" spans="1:12" customFormat="1" ht="15.6" customHeight="1" x14ac:dyDescent="0.25">
      <c r="A705" s="565"/>
      <c r="B705" s="568"/>
      <c r="C705" s="455"/>
      <c r="D705" s="582"/>
      <c r="E705" s="448"/>
      <c r="F705" s="93" t="s">
        <v>385</v>
      </c>
      <c r="G705" s="523" t="s">
        <v>398</v>
      </c>
      <c r="H705" s="523"/>
      <c r="I705" s="523"/>
      <c r="J705" s="523"/>
      <c r="K705" s="585"/>
      <c r="L705" s="444" t="e">
        <f>#REF!-#REF!*10%</f>
        <v>#REF!</v>
      </c>
    </row>
    <row r="706" spans="1:12" customFormat="1" ht="15.6" customHeight="1" x14ac:dyDescent="0.25">
      <c r="A706" s="565"/>
      <c r="B706" s="568"/>
      <c r="C706" s="455"/>
      <c r="D706" s="582"/>
      <c r="E706" s="448"/>
      <c r="F706" s="93" t="s">
        <v>389</v>
      </c>
      <c r="G706" s="523" t="s">
        <v>390</v>
      </c>
      <c r="H706" s="523"/>
      <c r="I706" s="523"/>
      <c r="J706" s="523"/>
      <c r="K706" s="585"/>
      <c r="L706" s="444" t="e">
        <f>#REF!-#REF!*10%</f>
        <v>#REF!</v>
      </c>
    </row>
    <row r="707" spans="1:12" customFormat="1" ht="15.6" customHeight="1" x14ac:dyDescent="0.25">
      <c r="A707" s="565"/>
      <c r="B707" s="568"/>
      <c r="C707" s="455"/>
      <c r="D707" s="582"/>
      <c r="E707" s="448"/>
      <c r="F707" s="93" t="s">
        <v>704</v>
      </c>
      <c r="G707" s="523" t="s">
        <v>705</v>
      </c>
      <c r="H707" s="523"/>
      <c r="I707" s="523"/>
      <c r="J707" s="523"/>
      <c r="K707" s="585"/>
      <c r="L707" s="444" t="e">
        <f>#REF!-#REF!*10%</f>
        <v>#REF!</v>
      </c>
    </row>
    <row r="708" spans="1:12" customFormat="1" ht="15.6" customHeight="1" x14ac:dyDescent="0.25">
      <c r="A708" s="565"/>
      <c r="B708" s="568"/>
      <c r="C708" s="455"/>
      <c r="D708" s="582"/>
      <c r="E708" s="448"/>
      <c r="F708" s="93" t="s">
        <v>706</v>
      </c>
      <c r="G708" s="523" t="s">
        <v>390</v>
      </c>
      <c r="H708" s="523"/>
      <c r="I708" s="523"/>
      <c r="J708" s="523"/>
      <c r="K708" s="585"/>
      <c r="L708" s="444" t="e">
        <f>#REF!-#REF!*10%</f>
        <v>#REF!</v>
      </c>
    </row>
    <row r="709" spans="1:12" customFormat="1" ht="15.6" customHeight="1" x14ac:dyDescent="0.25">
      <c r="A709" s="565"/>
      <c r="B709" s="568"/>
      <c r="C709" s="455"/>
      <c r="D709" s="582"/>
      <c r="E709" s="448"/>
      <c r="F709" s="93" t="s">
        <v>1271</v>
      </c>
      <c r="G709" s="523" t="s">
        <v>390</v>
      </c>
      <c r="H709" s="523"/>
      <c r="I709" s="523"/>
      <c r="J709" s="523"/>
      <c r="K709" s="585"/>
      <c r="L709" s="444" t="e">
        <f>#REF!-#REF!*10%</f>
        <v>#REF!</v>
      </c>
    </row>
    <row r="710" spans="1:12" customFormat="1" ht="15.6" customHeight="1" x14ac:dyDescent="0.25">
      <c r="A710" s="565"/>
      <c r="B710" s="568"/>
      <c r="C710" s="455"/>
      <c r="D710" s="582"/>
      <c r="E710" s="448"/>
      <c r="F710" s="93" t="s">
        <v>707</v>
      </c>
      <c r="G710" s="523" t="s">
        <v>911</v>
      </c>
      <c r="H710" s="523"/>
      <c r="I710" s="523"/>
      <c r="J710" s="523"/>
      <c r="K710" s="585"/>
      <c r="L710" s="444" t="e">
        <f>#REF!-#REF!*10%</f>
        <v>#REF!</v>
      </c>
    </row>
    <row r="711" spans="1:12" customFormat="1" ht="15.6" customHeight="1" x14ac:dyDescent="0.25">
      <c r="A711" s="565"/>
      <c r="B711" s="568"/>
      <c r="C711" s="455"/>
      <c r="D711" s="582"/>
      <c r="E711" s="448"/>
      <c r="F711" s="93" t="s">
        <v>708</v>
      </c>
      <c r="G711" s="523" t="s">
        <v>390</v>
      </c>
      <c r="H711" s="523"/>
      <c r="I711" s="523"/>
      <c r="J711" s="523"/>
      <c r="K711" s="585"/>
      <c r="L711" s="444" t="e">
        <f>#REF!-#REF!*10%</f>
        <v>#REF!</v>
      </c>
    </row>
    <row r="712" spans="1:12" customFormat="1" ht="15.6" customHeight="1" x14ac:dyDescent="0.25">
      <c r="A712" s="565"/>
      <c r="B712" s="568"/>
      <c r="C712" s="455"/>
      <c r="D712" s="582"/>
      <c r="E712" s="448"/>
      <c r="F712" s="93" t="s">
        <v>377</v>
      </c>
      <c r="G712" s="523" t="s">
        <v>387</v>
      </c>
      <c r="H712" s="523"/>
      <c r="I712" s="523"/>
      <c r="J712" s="523"/>
      <c r="K712" s="585"/>
      <c r="L712" s="444" t="e">
        <f>#REF!-#REF!*10%</f>
        <v>#REF!</v>
      </c>
    </row>
    <row r="713" spans="1:12" customFormat="1" ht="15.6" customHeight="1" x14ac:dyDescent="0.25">
      <c r="A713" s="565"/>
      <c r="B713" s="568"/>
      <c r="C713" s="455"/>
      <c r="D713" s="582"/>
      <c r="E713" s="448"/>
      <c r="F713" s="93" t="s">
        <v>388</v>
      </c>
      <c r="G713" s="523" t="s">
        <v>393</v>
      </c>
      <c r="H713" s="523"/>
      <c r="I713" s="523"/>
      <c r="J713" s="523"/>
      <c r="K713" s="585"/>
      <c r="L713" s="444" t="e">
        <f>#REF!-#REF!*10%</f>
        <v>#REF!</v>
      </c>
    </row>
    <row r="714" spans="1:12" customFormat="1" ht="15.6" customHeight="1" x14ac:dyDescent="0.25">
      <c r="A714" s="565"/>
      <c r="B714" s="568"/>
      <c r="C714" s="455"/>
      <c r="D714" s="582"/>
      <c r="E714" s="448"/>
      <c r="F714" s="93" t="s">
        <v>562</v>
      </c>
      <c r="G714" s="523" t="s">
        <v>1024</v>
      </c>
      <c r="H714" s="523"/>
      <c r="I714" s="523"/>
      <c r="J714" s="523"/>
      <c r="K714" s="585"/>
      <c r="L714" s="444" t="e">
        <f>#REF!-#REF!*10%</f>
        <v>#REF!</v>
      </c>
    </row>
    <row r="715" spans="1:12" customFormat="1" ht="15.6" customHeight="1" x14ac:dyDescent="0.25">
      <c r="A715" s="565"/>
      <c r="B715" s="568"/>
      <c r="C715" s="455"/>
      <c r="D715" s="582"/>
      <c r="E715" s="448"/>
      <c r="F715" s="93" t="s">
        <v>570</v>
      </c>
      <c r="G715" s="523" t="s">
        <v>613</v>
      </c>
      <c r="H715" s="523"/>
      <c r="I715" s="523"/>
      <c r="J715" s="523"/>
      <c r="K715" s="585"/>
      <c r="L715" s="444" t="e">
        <f>#REF!-#REF!*10%</f>
        <v>#REF!</v>
      </c>
    </row>
    <row r="716" spans="1:12" customFormat="1" ht="15.6" customHeight="1" x14ac:dyDescent="0.25">
      <c r="A716" s="565"/>
      <c r="B716" s="568"/>
      <c r="C716" s="455"/>
      <c r="D716" s="582"/>
      <c r="E716" s="448"/>
      <c r="F716" s="111" t="s">
        <v>4</v>
      </c>
      <c r="G716" s="525">
        <v>3.4</v>
      </c>
      <c r="H716" s="525"/>
      <c r="I716" s="525"/>
      <c r="J716" s="525"/>
      <c r="K716" s="585"/>
      <c r="L716" s="444" t="e">
        <f>#REF!-#REF!*10%</f>
        <v>#REF!</v>
      </c>
    </row>
    <row r="717" spans="1:12" customFormat="1" ht="15" customHeight="1" x14ac:dyDescent="0.25">
      <c r="A717" s="565"/>
      <c r="B717" s="569"/>
      <c r="C717" s="455"/>
      <c r="D717" s="582"/>
      <c r="E717" s="448"/>
      <c r="F717" s="136" t="s">
        <v>1016</v>
      </c>
      <c r="G717" s="454">
        <v>5</v>
      </c>
      <c r="H717" s="454"/>
      <c r="I717" s="454"/>
      <c r="J717" s="454"/>
      <c r="K717" s="585"/>
      <c r="L717" s="444" t="e">
        <f>#REF!-#REF!*10%</f>
        <v>#REF!</v>
      </c>
    </row>
    <row r="718" spans="1:12" customFormat="1" ht="15" customHeight="1" x14ac:dyDescent="0.25">
      <c r="A718" s="564">
        <v>7</v>
      </c>
      <c r="B718" s="567"/>
      <c r="C718" s="455" t="s">
        <v>533</v>
      </c>
      <c r="D718" s="582"/>
      <c r="E718" s="448"/>
      <c r="F718" s="110" t="s">
        <v>0</v>
      </c>
      <c r="G718" s="522" t="s">
        <v>10</v>
      </c>
      <c r="H718" s="522"/>
      <c r="I718" s="522"/>
      <c r="J718" s="522"/>
      <c r="K718" s="539">
        <v>3</v>
      </c>
      <c r="L718" s="498">
        <v>16504</v>
      </c>
    </row>
    <row r="719" spans="1:12" customFormat="1" ht="15" customHeight="1" x14ac:dyDescent="0.25">
      <c r="A719" s="565"/>
      <c r="B719" s="568"/>
      <c r="C719" s="455"/>
      <c r="D719" s="582"/>
      <c r="E719" s="448"/>
      <c r="F719" s="110" t="s">
        <v>5</v>
      </c>
      <c r="G719" s="469">
        <v>119</v>
      </c>
      <c r="H719" s="469"/>
      <c r="I719" s="469"/>
      <c r="J719" s="469"/>
      <c r="K719" s="583"/>
      <c r="L719" s="499"/>
    </row>
    <row r="720" spans="1:12" customFormat="1" ht="15" customHeight="1" x14ac:dyDescent="0.25">
      <c r="A720" s="565"/>
      <c r="B720" s="568"/>
      <c r="C720" s="455"/>
      <c r="D720" s="582"/>
      <c r="E720" s="448"/>
      <c r="F720" s="110" t="s">
        <v>8</v>
      </c>
      <c r="G720" s="240">
        <v>3000</v>
      </c>
      <c r="H720" s="241">
        <v>4000</v>
      </c>
      <c r="I720" s="312">
        <v>5000</v>
      </c>
      <c r="J720" s="242">
        <v>6000</v>
      </c>
      <c r="K720" s="583"/>
      <c r="L720" s="499"/>
    </row>
    <row r="721" spans="1:12" customFormat="1" ht="15" customHeight="1" x14ac:dyDescent="0.25">
      <c r="A721" s="565"/>
      <c r="B721" s="568"/>
      <c r="C721" s="455"/>
      <c r="D721" s="582"/>
      <c r="E721" s="448"/>
      <c r="F721" s="110" t="s">
        <v>817</v>
      </c>
      <c r="G721" s="243">
        <f>G719*114</f>
        <v>13566</v>
      </c>
      <c r="H721" s="244">
        <f>G719*128</f>
        <v>15232</v>
      </c>
      <c r="I721" s="313">
        <f>G719*143</f>
        <v>17017</v>
      </c>
      <c r="J721" s="245">
        <f>G719*148</f>
        <v>17612</v>
      </c>
      <c r="K721" s="583"/>
      <c r="L721" s="499"/>
    </row>
    <row r="722" spans="1:12" customFormat="1" ht="15" customHeight="1" x14ac:dyDescent="0.25">
      <c r="A722" s="565"/>
      <c r="B722" s="568"/>
      <c r="C722" s="455"/>
      <c r="D722" s="582"/>
      <c r="E722" s="448"/>
      <c r="F722" s="110" t="s">
        <v>1269</v>
      </c>
      <c r="G722" s="451">
        <v>0.98</v>
      </c>
      <c r="H722" s="451"/>
      <c r="I722" s="451"/>
      <c r="J722" s="451"/>
      <c r="K722" s="583"/>
      <c r="L722" s="499"/>
    </row>
    <row r="723" spans="1:12" customFormat="1" ht="15" customHeight="1" x14ac:dyDescent="0.25">
      <c r="A723" s="565"/>
      <c r="B723" s="568"/>
      <c r="C723" s="455"/>
      <c r="D723" s="582"/>
      <c r="E723" s="448"/>
      <c r="F723" s="93" t="s">
        <v>699</v>
      </c>
      <c r="G723" s="523" t="s">
        <v>700</v>
      </c>
      <c r="H723" s="523"/>
      <c r="I723" s="523"/>
      <c r="J723" s="523"/>
      <c r="K723" s="583"/>
      <c r="L723" s="499"/>
    </row>
    <row r="724" spans="1:12" customFormat="1" ht="15" customHeight="1" x14ac:dyDescent="0.25">
      <c r="A724" s="565"/>
      <c r="B724" s="568"/>
      <c r="C724" s="455"/>
      <c r="D724" s="582"/>
      <c r="E724" s="448"/>
      <c r="F724" s="93" t="s">
        <v>1181</v>
      </c>
      <c r="G724" s="462" t="s">
        <v>1179</v>
      </c>
      <c r="H724" s="463"/>
      <c r="I724" s="463"/>
      <c r="J724" s="464"/>
      <c r="K724" s="583"/>
      <c r="L724" s="499"/>
    </row>
    <row r="725" spans="1:12" customFormat="1" ht="15" customHeight="1" x14ac:dyDescent="0.25">
      <c r="A725" s="565"/>
      <c r="B725" s="568"/>
      <c r="C725" s="455"/>
      <c r="D725" s="582"/>
      <c r="E725" s="448"/>
      <c r="F725" s="110" t="s">
        <v>83</v>
      </c>
      <c r="G725" s="524">
        <v>67</v>
      </c>
      <c r="H725" s="524"/>
      <c r="I725" s="524"/>
      <c r="J725" s="524"/>
      <c r="K725" s="583"/>
      <c r="L725" s="499"/>
    </row>
    <row r="726" spans="1:12" customFormat="1" ht="15" customHeight="1" x14ac:dyDescent="0.25">
      <c r="A726" s="565"/>
      <c r="B726" s="568"/>
      <c r="C726" s="455"/>
      <c r="D726" s="582"/>
      <c r="E726" s="448"/>
      <c r="F726" s="112" t="s">
        <v>396</v>
      </c>
      <c r="G726" s="523" t="s">
        <v>908</v>
      </c>
      <c r="H726" s="523"/>
      <c r="I726" s="523"/>
      <c r="J726" s="523"/>
      <c r="K726" s="583"/>
      <c r="L726" s="499"/>
    </row>
    <row r="727" spans="1:12" customFormat="1" ht="15" customHeight="1" x14ac:dyDescent="0.25">
      <c r="A727" s="565"/>
      <c r="B727" s="568"/>
      <c r="C727" s="455"/>
      <c r="D727" s="582"/>
      <c r="E727" s="448"/>
      <c r="F727" s="110" t="s">
        <v>3</v>
      </c>
      <c r="G727" s="522" t="s">
        <v>15</v>
      </c>
      <c r="H727" s="522"/>
      <c r="I727" s="522"/>
      <c r="J727" s="522"/>
      <c r="K727" s="583"/>
      <c r="L727" s="499"/>
    </row>
    <row r="728" spans="1:12" customFormat="1" ht="15.6" customHeight="1" x14ac:dyDescent="0.25">
      <c r="A728" s="565"/>
      <c r="B728" s="568"/>
      <c r="C728" s="455"/>
      <c r="D728" s="582"/>
      <c r="E728" s="448"/>
      <c r="F728" s="93" t="s">
        <v>379</v>
      </c>
      <c r="G728" s="523" t="s">
        <v>380</v>
      </c>
      <c r="H728" s="523"/>
      <c r="I728" s="523"/>
      <c r="J728" s="523"/>
      <c r="K728" s="583"/>
      <c r="L728" s="499"/>
    </row>
    <row r="729" spans="1:12" customFormat="1" ht="15.6" customHeight="1" x14ac:dyDescent="0.25">
      <c r="A729" s="565"/>
      <c r="B729" s="568"/>
      <c r="C729" s="455"/>
      <c r="D729" s="582"/>
      <c r="E729" s="448"/>
      <c r="F729" s="93" t="s">
        <v>701</v>
      </c>
      <c r="G729" s="523">
        <v>100000</v>
      </c>
      <c r="H729" s="523"/>
      <c r="I729" s="523"/>
      <c r="J729" s="523"/>
      <c r="K729" s="583"/>
      <c r="L729" s="499"/>
    </row>
    <row r="730" spans="1:12" customFormat="1" ht="15.6" customHeight="1" x14ac:dyDescent="0.25">
      <c r="A730" s="565"/>
      <c r="B730" s="568"/>
      <c r="C730" s="455"/>
      <c r="D730" s="582"/>
      <c r="E730" s="448"/>
      <c r="F730" s="93" t="s">
        <v>257</v>
      </c>
      <c r="G730" s="523" t="s">
        <v>391</v>
      </c>
      <c r="H730" s="523"/>
      <c r="I730" s="523"/>
      <c r="J730" s="523"/>
      <c r="K730" s="583"/>
      <c r="L730" s="499"/>
    </row>
    <row r="731" spans="1:12" customFormat="1" ht="15.6" customHeight="1" x14ac:dyDescent="0.25">
      <c r="A731" s="565"/>
      <c r="B731" s="568"/>
      <c r="C731" s="455"/>
      <c r="D731" s="582"/>
      <c r="E731" s="448"/>
      <c r="F731" s="93" t="s">
        <v>376</v>
      </c>
      <c r="G731" s="523" t="s">
        <v>392</v>
      </c>
      <c r="H731" s="523"/>
      <c r="I731" s="523"/>
      <c r="J731" s="523"/>
      <c r="K731" s="583"/>
      <c r="L731" s="499"/>
    </row>
    <row r="732" spans="1:12" customFormat="1" ht="15.6" customHeight="1" x14ac:dyDescent="0.25">
      <c r="A732" s="565"/>
      <c r="B732" s="568"/>
      <c r="C732" s="455"/>
      <c r="D732" s="582"/>
      <c r="E732" s="448"/>
      <c r="F732" s="93" t="s">
        <v>702</v>
      </c>
      <c r="G732" s="523" t="s">
        <v>709</v>
      </c>
      <c r="H732" s="523"/>
      <c r="I732" s="523"/>
      <c r="J732" s="523"/>
      <c r="K732" s="583"/>
      <c r="L732" s="499"/>
    </row>
    <row r="733" spans="1:12" customFormat="1" ht="15.6" customHeight="1" x14ac:dyDescent="0.25">
      <c r="A733" s="565"/>
      <c r="B733" s="568"/>
      <c r="C733" s="455"/>
      <c r="D733" s="582"/>
      <c r="E733" s="448"/>
      <c r="F733" s="93" t="s">
        <v>381</v>
      </c>
      <c r="G733" s="523" t="s">
        <v>382</v>
      </c>
      <c r="H733" s="523"/>
      <c r="I733" s="523"/>
      <c r="J733" s="523"/>
      <c r="K733" s="583"/>
      <c r="L733" s="500"/>
    </row>
    <row r="734" spans="1:12" customFormat="1" ht="15.6" customHeight="1" x14ac:dyDescent="0.25">
      <c r="A734" s="565"/>
      <c r="B734" s="568"/>
      <c r="C734" s="455"/>
      <c r="D734" s="582"/>
      <c r="E734" s="448"/>
      <c r="F734" s="94" t="s">
        <v>358</v>
      </c>
      <c r="G734" s="523" t="s">
        <v>900</v>
      </c>
      <c r="H734" s="523"/>
      <c r="I734" s="523"/>
      <c r="J734" s="523"/>
      <c r="K734" s="584">
        <v>5</v>
      </c>
      <c r="L734" s="443">
        <v>17659</v>
      </c>
    </row>
    <row r="735" spans="1:12" customFormat="1" ht="15.6" customHeight="1" x14ac:dyDescent="0.25">
      <c r="A735" s="565"/>
      <c r="B735" s="568"/>
      <c r="C735" s="455"/>
      <c r="D735" s="582"/>
      <c r="E735" s="448"/>
      <c r="F735" s="93" t="s">
        <v>383</v>
      </c>
      <c r="G735" s="523" t="s">
        <v>384</v>
      </c>
      <c r="H735" s="523"/>
      <c r="I735" s="523"/>
      <c r="J735" s="523"/>
      <c r="K735" s="585"/>
      <c r="L735" s="444" t="e">
        <f>#REF!-#REF!*10%</f>
        <v>#REF!</v>
      </c>
    </row>
    <row r="736" spans="1:12" customFormat="1" ht="15.6" customHeight="1" x14ac:dyDescent="0.25">
      <c r="A736" s="565"/>
      <c r="B736" s="568"/>
      <c r="C736" s="455"/>
      <c r="D736" s="582"/>
      <c r="E736" s="448"/>
      <c r="F736" s="93" t="s">
        <v>385</v>
      </c>
      <c r="G736" s="523" t="s">
        <v>398</v>
      </c>
      <c r="H736" s="523"/>
      <c r="I736" s="523"/>
      <c r="J736" s="523"/>
      <c r="K736" s="585"/>
      <c r="L736" s="444" t="e">
        <f>#REF!-#REF!*10%</f>
        <v>#REF!</v>
      </c>
    </row>
    <row r="737" spans="1:12" customFormat="1" ht="15.6" customHeight="1" x14ac:dyDescent="0.25">
      <c r="A737" s="565"/>
      <c r="B737" s="568"/>
      <c r="C737" s="455"/>
      <c r="D737" s="582"/>
      <c r="E737" s="448"/>
      <c r="F737" s="93" t="s">
        <v>389</v>
      </c>
      <c r="G737" s="523" t="s">
        <v>390</v>
      </c>
      <c r="H737" s="523"/>
      <c r="I737" s="523"/>
      <c r="J737" s="523"/>
      <c r="K737" s="585"/>
      <c r="L737" s="444" t="e">
        <f>#REF!-#REF!*10%</f>
        <v>#REF!</v>
      </c>
    </row>
    <row r="738" spans="1:12" customFormat="1" ht="15.6" customHeight="1" x14ac:dyDescent="0.25">
      <c r="A738" s="565"/>
      <c r="B738" s="568"/>
      <c r="C738" s="455"/>
      <c r="D738" s="582"/>
      <c r="E738" s="448"/>
      <c r="F738" s="93" t="s">
        <v>704</v>
      </c>
      <c r="G738" s="523" t="s">
        <v>705</v>
      </c>
      <c r="H738" s="523"/>
      <c r="I738" s="523"/>
      <c r="J738" s="523"/>
      <c r="K738" s="585"/>
      <c r="L738" s="444" t="e">
        <f>#REF!-#REF!*10%</f>
        <v>#REF!</v>
      </c>
    </row>
    <row r="739" spans="1:12" customFormat="1" ht="15.6" customHeight="1" x14ac:dyDescent="0.25">
      <c r="A739" s="565"/>
      <c r="B739" s="568"/>
      <c r="C739" s="455"/>
      <c r="D739" s="582"/>
      <c r="E739" s="448"/>
      <c r="F739" s="93" t="s">
        <v>706</v>
      </c>
      <c r="G739" s="523" t="s">
        <v>390</v>
      </c>
      <c r="H739" s="523"/>
      <c r="I739" s="523"/>
      <c r="J739" s="523"/>
      <c r="K739" s="585"/>
      <c r="L739" s="444" t="e">
        <f>#REF!-#REF!*10%</f>
        <v>#REF!</v>
      </c>
    </row>
    <row r="740" spans="1:12" customFormat="1" ht="15.6" customHeight="1" x14ac:dyDescent="0.25">
      <c r="A740" s="565"/>
      <c r="B740" s="568"/>
      <c r="C740" s="455"/>
      <c r="D740" s="582"/>
      <c r="E740" s="448"/>
      <c r="F740" s="93" t="s">
        <v>1271</v>
      </c>
      <c r="G740" s="523" t="s">
        <v>390</v>
      </c>
      <c r="H740" s="523"/>
      <c r="I740" s="523"/>
      <c r="J740" s="523"/>
      <c r="K740" s="585"/>
      <c r="L740" s="444" t="e">
        <f>#REF!-#REF!*10%</f>
        <v>#REF!</v>
      </c>
    </row>
    <row r="741" spans="1:12" customFormat="1" ht="15.6" customHeight="1" x14ac:dyDescent="0.25">
      <c r="A741" s="565"/>
      <c r="B741" s="568"/>
      <c r="C741" s="455"/>
      <c r="D741" s="582"/>
      <c r="E741" s="448"/>
      <c r="F741" s="93" t="s">
        <v>707</v>
      </c>
      <c r="G741" s="523" t="s">
        <v>911</v>
      </c>
      <c r="H741" s="523"/>
      <c r="I741" s="523"/>
      <c r="J741" s="523"/>
      <c r="K741" s="585"/>
      <c r="L741" s="444" t="e">
        <f>#REF!-#REF!*10%</f>
        <v>#REF!</v>
      </c>
    </row>
    <row r="742" spans="1:12" customFormat="1" ht="15.6" customHeight="1" x14ac:dyDescent="0.25">
      <c r="A742" s="565"/>
      <c r="B742" s="568"/>
      <c r="C742" s="455"/>
      <c r="D742" s="582"/>
      <c r="E742" s="448"/>
      <c r="F742" s="93" t="s">
        <v>708</v>
      </c>
      <c r="G742" s="523" t="s">
        <v>390</v>
      </c>
      <c r="H742" s="523"/>
      <c r="I742" s="523"/>
      <c r="J742" s="523"/>
      <c r="K742" s="585"/>
      <c r="L742" s="444" t="e">
        <f>#REF!-#REF!*10%</f>
        <v>#REF!</v>
      </c>
    </row>
    <row r="743" spans="1:12" customFormat="1" ht="15.6" customHeight="1" x14ac:dyDescent="0.25">
      <c r="A743" s="565"/>
      <c r="B743" s="568"/>
      <c r="C743" s="455"/>
      <c r="D743" s="582"/>
      <c r="E743" s="448"/>
      <c r="F743" s="93" t="s">
        <v>377</v>
      </c>
      <c r="G743" s="523" t="s">
        <v>387</v>
      </c>
      <c r="H743" s="523"/>
      <c r="I743" s="523"/>
      <c r="J743" s="523"/>
      <c r="K743" s="585"/>
      <c r="L743" s="444" t="e">
        <f>#REF!-#REF!*10%</f>
        <v>#REF!</v>
      </c>
    </row>
    <row r="744" spans="1:12" customFormat="1" ht="15.6" customHeight="1" x14ac:dyDescent="0.25">
      <c r="A744" s="565"/>
      <c r="B744" s="568"/>
      <c r="C744" s="455"/>
      <c r="D744" s="582"/>
      <c r="E744" s="448"/>
      <c r="F744" s="93" t="s">
        <v>388</v>
      </c>
      <c r="G744" s="523" t="s">
        <v>393</v>
      </c>
      <c r="H744" s="523"/>
      <c r="I744" s="523"/>
      <c r="J744" s="523"/>
      <c r="K744" s="585"/>
      <c r="L744" s="444" t="e">
        <f>#REF!-#REF!*10%</f>
        <v>#REF!</v>
      </c>
    </row>
    <row r="745" spans="1:12" customFormat="1" ht="15.6" customHeight="1" x14ac:dyDescent="0.25">
      <c r="A745" s="565"/>
      <c r="B745" s="568"/>
      <c r="C745" s="455"/>
      <c r="D745" s="582"/>
      <c r="E745" s="448"/>
      <c r="F745" s="93" t="s">
        <v>562</v>
      </c>
      <c r="G745" s="523" t="s">
        <v>1024</v>
      </c>
      <c r="H745" s="523"/>
      <c r="I745" s="523"/>
      <c r="J745" s="523"/>
      <c r="K745" s="585"/>
      <c r="L745" s="444" t="e">
        <f>#REF!-#REF!*10%</f>
        <v>#REF!</v>
      </c>
    </row>
    <row r="746" spans="1:12" customFormat="1" ht="15.6" customHeight="1" x14ac:dyDescent="0.25">
      <c r="A746" s="565"/>
      <c r="B746" s="568"/>
      <c r="C746" s="455"/>
      <c r="D746" s="582"/>
      <c r="E746" s="448"/>
      <c r="F746" s="93" t="s">
        <v>570</v>
      </c>
      <c r="G746" s="523" t="s">
        <v>613</v>
      </c>
      <c r="H746" s="523"/>
      <c r="I746" s="523"/>
      <c r="J746" s="523"/>
      <c r="K746" s="585"/>
      <c r="L746" s="444" t="e">
        <f>#REF!-#REF!*10%</f>
        <v>#REF!</v>
      </c>
    </row>
    <row r="747" spans="1:12" customFormat="1" ht="15.6" customHeight="1" x14ac:dyDescent="0.25">
      <c r="A747" s="565"/>
      <c r="B747" s="568"/>
      <c r="C747" s="455"/>
      <c r="D747" s="582"/>
      <c r="E747" s="448"/>
      <c r="F747" s="111" t="s">
        <v>4</v>
      </c>
      <c r="G747" s="525">
        <v>3.6</v>
      </c>
      <c r="H747" s="525"/>
      <c r="I747" s="525"/>
      <c r="J747" s="525"/>
      <c r="K747" s="585"/>
      <c r="L747" s="444" t="e">
        <f>#REF!-#REF!*10%</f>
        <v>#REF!</v>
      </c>
    </row>
    <row r="748" spans="1:12" customFormat="1" ht="15" customHeight="1" x14ac:dyDescent="0.25">
      <c r="A748" s="565"/>
      <c r="B748" s="569"/>
      <c r="C748" s="455"/>
      <c r="D748" s="582"/>
      <c r="E748" s="448"/>
      <c r="F748" s="136" t="s">
        <v>1016</v>
      </c>
      <c r="G748" s="454">
        <v>5</v>
      </c>
      <c r="H748" s="454"/>
      <c r="I748" s="454"/>
      <c r="J748" s="454"/>
      <c r="K748" s="585"/>
      <c r="L748" s="444" t="e">
        <f>#REF!-#REF!*10%</f>
        <v>#REF!</v>
      </c>
    </row>
    <row r="749" spans="1:12" customFormat="1" ht="15" customHeight="1" x14ac:dyDescent="0.25">
      <c r="A749" s="564">
        <v>8</v>
      </c>
      <c r="B749" s="567"/>
      <c r="C749" s="455" t="s">
        <v>534</v>
      </c>
      <c r="D749" s="582"/>
      <c r="E749" s="448"/>
      <c r="F749" s="110" t="s">
        <v>0</v>
      </c>
      <c r="G749" s="522" t="s">
        <v>10</v>
      </c>
      <c r="H749" s="522"/>
      <c r="I749" s="522"/>
      <c r="J749" s="522"/>
      <c r="K749" s="539">
        <v>3</v>
      </c>
      <c r="L749" s="498">
        <v>17618</v>
      </c>
    </row>
    <row r="750" spans="1:12" customFormat="1" ht="15" customHeight="1" x14ac:dyDescent="0.25">
      <c r="A750" s="565"/>
      <c r="B750" s="568"/>
      <c r="C750" s="455"/>
      <c r="D750" s="582"/>
      <c r="E750" s="448"/>
      <c r="F750" s="110" t="s">
        <v>5</v>
      </c>
      <c r="G750" s="469">
        <v>138</v>
      </c>
      <c r="H750" s="469"/>
      <c r="I750" s="469"/>
      <c r="J750" s="469"/>
      <c r="K750" s="583"/>
      <c r="L750" s="499"/>
    </row>
    <row r="751" spans="1:12" customFormat="1" ht="15" customHeight="1" x14ac:dyDescent="0.25">
      <c r="A751" s="565"/>
      <c r="B751" s="568"/>
      <c r="C751" s="455"/>
      <c r="D751" s="582"/>
      <c r="E751" s="448"/>
      <c r="F751" s="110" t="s">
        <v>8</v>
      </c>
      <c r="G751" s="240">
        <v>3000</v>
      </c>
      <c r="H751" s="241">
        <v>4000</v>
      </c>
      <c r="I751" s="312">
        <v>5000</v>
      </c>
      <c r="J751" s="242">
        <v>6000</v>
      </c>
      <c r="K751" s="583"/>
      <c r="L751" s="499"/>
    </row>
    <row r="752" spans="1:12" customFormat="1" ht="15" customHeight="1" x14ac:dyDescent="0.25">
      <c r="A752" s="565"/>
      <c r="B752" s="568"/>
      <c r="C752" s="455"/>
      <c r="D752" s="582"/>
      <c r="E752" s="448"/>
      <c r="F752" s="110" t="s">
        <v>817</v>
      </c>
      <c r="G752" s="243">
        <f>G750*114</f>
        <v>15732</v>
      </c>
      <c r="H752" s="244">
        <f>G750*128</f>
        <v>17664</v>
      </c>
      <c r="I752" s="313">
        <f>G750*143</f>
        <v>19734</v>
      </c>
      <c r="J752" s="245">
        <f>G750*148</f>
        <v>20424</v>
      </c>
      <c r="K752" s="583"/>
      <c r="L752" s="499"/>
    </row>
    <row r="753" spans="1:12" customFormat="1" ht="15" customHeight="1" x14ac:dyDescent="0.25">
      <c r="A753" s="565"/>
      <c r="B753" s="568"/>
      <c r="C753" s="455"/>
      <c r="D753" s="582"/>
      <c r="E753" s="448"/>
      <c r="F753" s="110" t="s">
        <v>1269</v>
      </c>
      <c r="G753" s="451">
        <v>0.98</v>
      </c>
      <c r="H753" s="451"/>
      <c r="I753" s="451"/>
      <c r="J753" s="451"/>
      <c r="K753" s="583"/>
      <c r="L753" s="499"/>
    </row>
    <row r="754" spans="1:12" customFormat="1" ht="15" customHeight="1" x14ac:dyDescent="0.25">
      <c r="A754" s="565"/>
      <c r="B754" s="568"/>
      <c r="C754" s="455"/>
      <c r="D754" s="582"/>
      <c r="E754" s="448"/>
      <c r="F754" s="93" t="s">
        <v>699</v>
      </c>
      <c r="G754" s="523" t="s">
        <v>700</v>
      </c>
      <c r="H754" s="523"/>
      <c r="I754" s="523"/>
      <c r="J754" s="523"/>
      <c r="K754" s="583"/>
      <c r="L754" s="499"/>
    </row>
    <row r="755" spans="1:12" customFormat="1" ht="15" customHeight="1" x14ac:dyDescent="0.25">
      <c r="A755" s="565"/>
      <c r="B755" s="568"/>
      <c r="C755" s="455"/>
      <c r="D755" s="582"/>
      <c r="E755" s="448"/>
      <c r="F755" s="93" t="s">
        <v>1181</v>
      </c>
      <c r="G755" s="462" t="s">
        <v>1179</v>
      </c>
      <c r="H755" s="463"/>
      <c r="I755" s="463"/>
      <c r="J755" s="464"/>
      <c r="K755" s="583"/>
      <c r="L755" s="499"/>
    </row>
    <row r="756" spans="1:12" customFormat="1" ht="15" customHeight="1" x14ac:dyDescent="0.25">
      <c r="A756" s="565"/>
      <c r="B756" s="568"/>
      <c r="C756" s="455"/>
      <c r="D756" s="582"/>
      <c r="E756" s="448"/>
      <c r="F756" s="110" t="s">
        <v>83</v>
      </c>
      <c r="G756" s="524">
        <v>67</v>
      </c>
      <c r="H756" s="524"/>
      <c r="I756" s="524"/>
      <c r="J756" s="524"/>
      <c r="K756" s="583"/>
      <c r="L756" s="499"/>
    </row>
    <row r="757" spans="1:12" customFormat="1" ht="15" customHeight="1" x14ac:dyDescent="0.25">
      <c r="A757" s="565"/>
      <c r="B757" s="568"/>
      <c r="C757" s="455"/>
      <c r="D757" s="582"/>
      <c r="E757" s="448"/>
      <c r="F757" s="112" t="s">
        <v>396</v>
      </c>
      <c r="G757" s="523" t="s">
        <v>908</v>
      </c>
      <c r="H757" s="523"/>
      <c r="I757" s="523"/>
      <c r="J757" s="523"/>
      <c r="K757" s="583"/>
      <c r="L757" s="499"/>
    </row>
    <row r="758" spans="1:12" customFormat="1" ht="15" customHeight="1" x14ac:dyDescent="0.25">
      <c r="A758" s="565"/>
      <c r="B758" s="568"/>
      <c r="C758" s="455"/>
      <c r="D758" s="582"/>
      <c r="E758" s="448"/>
      <c r="F758" s="110" t="s">
        <v>3</v>
      </c>
      <c r="G758" s="522" t="s">
        <v>16</v>
      </c>
      <c r="H758" s="522"/>
      <c r="I758" s="522"/>
      <c r="J758" s="522"/>
      <c r="K758" s="583"/>
      <c r="L758" s="499"/>
    </row>
    <row r="759" spans="1:12" customFormat="1" ht="15.6" customHeight="1" x14ac:dyDescent="0.25">
      <c r="A759" s="565"/>
      <c r="B759" s="568"/>
      <c r="C759" s="455"/>
      <c r="D759" s="582"/>
      <c r="E759" s="448"/>
      <c r="F759" s="93" t="s">
        <v>379</v>
      </c>
      <c r="G759" s="523" t="s">
        <v>380</v>
      </c>
      <c r="H759" s="523"/>
      <c r="I759" s="523"/>
      <c r="J759" s="523"/>
      <c r="K759" s="583"/>
      <c r="L759" s="499"/>
    </row>
    <row r="760" spans="1:12" customFormat="1" ht="15.6" customHeight="1" x14ac:dyDescent="0.25">
      <c r="A760" s="565"/>
      <c r="B760" s="568"/>
      <c r="C760" s="455"/>
      <c r="D760" s="582"/>
      <c r="E760" s="448"/>
      <c r="F760" s="93" t="s">
        <v>701</v>
      </c>
      <c r="G760" s="523">
        <v>100000</v>
      </c>
      <c r="H760" s="523"/>
      <c r="I760" s="523"/>
      <c r="J760" s="523"/>
      <c r="K760" s="583"/>
      <c r="L760" s="499"/>
    </row>
    <row r="761" spans="1:12" customFormat="1" ht="15.6" customHeight="1" x14ac:dyDescent="0.25">
      <c r="A761" s="565"/>
      <c r="B761" s="568"/>
      <c r="C761" s="455"/>
      <c r="D761" s="582"/>
      <c r="E761" s="448"/>
      <c r="F761" s="93" t="s">
        <v>257</v>
      </c>
      <c r="G761" s="523" t="s">
        <v>391</v>
      </c>
      <c r="H761" s="523"/>
      <c r="I761" s="523"/>
      <c r="J761" s="523"/>
      <c r="K761" s="583"/>
      <c r="L761" s="499"/>
    </row>
    <row r="762" spans="1:12" customFormat="1" ht="15.6" customHeight="1" x14ac:dyDescent="0.25">
      <c r="A762" s="565"/>
      <c r="B762" s="568"/>
      <c r="C762" s="455"/>
      <c r="D762" s="582"/>
      <c r="E762" s="448"/>
      <c r="F762" s="93" t="s">
        <v>376</v>
      </c>
      <c r="G762" s="523" t="s">
        <v>392</v>
      </c>
      <c r="H762" s="523"/>
      <c r="I762" s="523"/>
      <c r="J762" s="523"/>
      <c r="K762" s="583"/>
      <c r="L762" s="499"/>
    </row>
    <row r="763" spans="1:12" customFormat="1" ht="15.6" customHeight="1" x14ac:dyDescent="0.25">
      <c r="A763" s="565"/>
      <c r="B763" s="568"/>
      <c r="C763" s="455"/>
      <c r="D763" s="582"/>
      <c r="E763" s="448"/>
      <c r="F763" s="93" t="s">
        <v>702</v>
      </c>
      <c r="G763" s="523" t="s">
        <v>709</v>
      </c>
      <c r="H763" s="523"/>
      <c r="I763" s="523"/>
      <c r="J763" s="523"/>
      <c r="K763" s="583"/>
      <c r="L763" s="499"/>
    </row>
    <row r="764" spans="1:12" customFormat="1" ht="15.6" customHeight="1" x14ac:dyDescent="0.25">
      <c r="A764" s="565"/>
      <c r="B764" s="568"/>
      <c r="C764" s="455"/>
      <c r="D764" s="582"/>
      <c r="E764" s="448"/>
      <c r="F764" s="93" t="s">
        <v>381</v>
      </c>
      <c r="G764" s="523" t="s">
        <v>382</v>
      </c>
      <c r="H764" s="523"/>
      <c r="I764" s="523"/>
      <c r="J764" s="523"/>
      <c r="K764" s="583"/>
      <c r="L764" s="500"/>
    </row>
    <row r="765" spans="1:12" customFormat="1" ht="15.6" customHeight="1" x14ac:dyDescent="0.25">
      <c r="A765" s="565"/>
      <c r="B765" s="568"/>
      <c r="C765" s="455"/>
      <c r="D765" s="582"/>
      <c r="E765" s="448"/>
      <c r="F765" s="94" t="s">
        <v>358</v>
      </c>
      <c r="G765" s="523" t="s">
        <v>900</v>
      </c>
      <c r="H765" s="523"/>
      <c r="I765" s="523"/>
      <c r="J765" s="523"/>
      <c r="K765" s="584">
        <v>5</v>
      </c>
      <c r="L765" s="443">
        <v>18852</v>
      </c>
    </row>
    <row r="766" spans="1:12" customFormat="1" ht="15.6" customHeight="1" x14ac:dyDescent="0.25">
      <c r="A766" s="565"/>
      <c r="B766" s="568"/>
      <c r="C766" s="455"/>
      <c r="D766" s="582"/>
      <c r="E766" s="448"/>
      <c r="F766" s="93" t="s">
        <v>383</v>
      </c>
      <c r="G766" s="523" t="s">
        <v>384</v>
      </c>
      <c r="H766" s="523"/>
      <c r="I766" s="523"/>
      <c r="J766" s="523"/>
      <c r="K766" s="585"/>
      <c r="L766" s="444" t="e">
        <f>#REF!-#REF!*10%</f>
        <v>#REF!</v>
      </c>
    </row>
    <row r="767" spans="1:12" customFormat="1" ht="15.6" customHeight="1" x14ac:dyDescent="0.25">
      <c r="A767" s="565"/>
      <c r="B767" s="568"/>
      <c r="C767" s="455"/>
      <c r="D767" s="582"/>
      <c r="E767" s="448"/>
      <c r="F767" s="93" t="s">
        <v>385</v>
      </c>
      <c r="G767" s="523" t="s">
        <v>398</v>
      </c>
      <c r="H767" s="523"/>
      <c r="I767" s="523"/>
      <c r="J767" s="523"/>
      <c r="K767" s="585"/>
      <c r="L767" s="444" t="e">
        <f>#REF!-#REF!*10%</f>
        <v>#REF!</v>
      </c>
    </row>
    <row r="768" spans="1:12" customFormat="1" ht="15.6" customHeight="1" x14ac:dyDescent="0.25">
      <c r="A768" s="565"/>
      <c r="B768" s="568"/>
      <c r="C768" s="455"/>
      <c r="D768" s="582"/>
      <c r="E768" s="448"/>
      <c r="F768" s="93" t="s">
        <v>389</v>
      </c>
      <c r="G768" s="523" t="s">
        <v>390</v>
      </c>
      <c r="H768" s="523"/>
      <c r="I768" s="523"/>
      <c r="J768" s="523"/>
      <c r="K768" s="585"/>
      <c r="L768" s="444" t="e">
        <f>#REF!-#REF!*10%</f>
        <v>#REF!</v>
      </c>
    </row>
    <row r="769" spans="1:12" customFormat="1" ht="15.6" customHeight="1" x14ac:dyDescent="0.25">
      <c r="A769" s="565"/>
      <c r="B769" s="568"/>
      <c r="C769" s="455"/>
      <c r="D769" s="582"/>
      <c r="E769" s="448"/>
      <c r="F769" s="93" t="s">
        <v>704</v>
      </c>
      <c r="G769" s="523" t="s">
        <v>705</v>
      </c>
      <c r="H769" s="523"/>
      <c r="I769" s="523"/>
      <c r="J769" s="523"/>
      <c r="K769" s="585"/>
      <c r="L769" s="444" t="e">
        <f>#REF!-#REF!*10%</f>
        <v>#REF!</v>
      </c>
    </row>
    <row r="770" spans="1:12" customFormat="1" ht="15.6" customHeight="1" x14ac:dyDescent="0.25">
      <c r="A770" s="565"/>
      <c r="B770" s="568"/>
      <c r="C770" s="455"/>
      <c r="D770" s="582"/>
      <c r="E770" s="448"/>
      <c r="F770" s="93" t="s">
        <v>706</v>
      </c>
      <c r="G770" s="523" t="s">
        <v>390</v>
      </c>
      <c r="H770" s="523"/>
      <c r="I770" s="523"/>
      <c r="J770" s="523"/>
      <c r="K770" s="585"/>
      <c r="L770" s="444" t="e">
        <f>#REF!-#REF!*10%</f>
        <v>#REF!</v>
      </c>
    </row>
    <row r="771" spans="1:12" customFormat="1" ht="15.6" customHeight="1" x14ac:dyDescent="0.25">
      <c r="A771" s="565"/>
      <c r="B771" s="568"/>
      <c r="C771" s="455"/>
      <c r="D771" s="582"/>
      <c r="E771" s="448"/>
      <c r="F771" s="93" t="s">
        <v>1271</v>
      </c>
      <c r="G771" s="523" t="s">
        <v>390</v>
      </c>
      <c r="H771" s="523"/>
      <c r="I771" s="523"/>
      <c r="J771" s="523"/>
      <c r="K771" s="585"/>
      <c r="L771" s="444" t="e">
        <f>#REF!-#REF!*10%</f>
        <v>#REF!</v>
      </c>
    </row>
    <row r="772" spans="1:12" customFormat="1" ht="15.6" customHeight="1" x14ac:dyDescent="0.25">
      <c r="A772" s="565"/>
      <c r="B772" s="568"/>
      <c r="C772" s="455"/>
      <c r="D772" s="582"/>
      <c r="E772" s="448"/>
      <c r="F772" s="93" t="s">
        <v>707</v>
      </c>
      <c r="G772" s="523" t="s">
        <v>911</v>
      </c>
      <c r="H772" s="523"/>
      <c r="I772" s="523"/>
      <c r="J772" s="523"/>
      <c r="K772" s="585"/>
      <c r="L772" s="444" t="e">
        <f>#REF!-#REF!*10%</f>
        <v>#REF!</v>
      </c>
    </row>
    <row r="773" spans="1:12" customFormat="1" ht="15.6" customHeight="1" x14ac:dyDescent="0.25">
      <c r="A773" s="565"/>
      <c r="B773" s="568"/>
      <c r="C773" s="455"/>
      <c r="D773" s="582"/>
      <c r="E773" s="448"/>
      <c r="F773" s="93" t="s">
        <v>708</v>
      </c>
      <c r="G773" s="523" t="s">
        <v>390</v>
      </c>
      <c r="H773" s="523"/>
      <c r="I773" s="523"/>
      <c r="J773" s="523"/>
      <c r="K773" s="585"/>
      <c r="L773" s="444" t="e">
        <f>#REF!-#REF!*10%</f>
        <v>#REF!</v>
      </c>
    </row>
    <row r="774" spans="1:12" customFormat="1" ht="15.6" customHeight="1" x14ac:dyDescent="0.25">
      <c r="A774" s="565"/>
      <c r="B774" s="568"/>
      <c r="C774" s="455"/>
      <c r="D774" s="582"/>
      <c r="E774" s="448"/>
      <c r="F774" s="93" t="s">
        <v>377</v>
      </c>
      <c r="G774" s="523" t="s">
        <v>387</v>
      </c>
      <c r="H774" s="523"/>
      <c r="I774" s="523"/>
      <c r="J774" s="523"/>
      <c r="K774" s="585"/>
      <c r="L774" s="444" t="e">
        <f>#REF!-#REF!*10%</f>
        <v>#REF!</v>
      </c>
    </row>
    <row r="775" spans="1:12" customFormat="1" ht="15.6" customHeight="1" x14ac:dyDescent="0.25">
      <c r="A775" s="565"/>
      <c r="B775" s="568"/>
      <c r="C775" s="455"/>
      <c r="D775" s="582"/>
      <c r="E775" s="448"/>
      <c r="F775" s="93" t="s">
        <v>388</v>
      </c>
      <c r="G775" s="523" t="s">
        <v>393</v>
      </c>
      <c r="H775" s="523"/>
      <c r="I775" s="523"/>
      <c r="J775" s="523"/>
      <c r="K775" s="585"/>
      <c r="L775" s="444" t="e">
        <f>#REF!-#REF!*10%</f>
        <v>#REF!</v>
      </c>
    </row>
    <row r="776" spans="1:12" customFormat="1" ht="15.6" customHeight="1" x14ac:dyDescent="0.25">
      <c r="A776" s="565"/>
      <c r="B776" s="568"/>
      <c r="C776" s="455"/>
      <c r="D776" s="582"/>
      <c r="E776" s="448"/>
      <c r="F776" s="93" t="s">
        <v>562</v>
      </c>
      <c r="G776" s="523" t="s">
        <v>1024</v>
      </c>
      <c r="H776" s="523"/>
      <c r="I776" s="523"/>
      <c r="J776" s="523"/>
      <c r="K776" s="585"/>
      <c r="L776" s="444" t="e">
        <f>#REF!-#REF!*10%</f>
        <v>#REF!</v>
      </c>
    </row>
    <row r="777" spans="1:12" customFormat="1" ht="15.6" customHeight="1" x14ac:dyDescent="0.25">
      <c r="A777" s="565"/>
      <c r="B777" s="568"/>
      <c r="C777" s="455"/>
      <c r="D777" s="582"/>
      <c r="E777" s="448"/>
      <c r="F777" s="93" t="s">
        <v>570</v>
      </c>
      <c r="G777" s="523" t="s">
        <v>613</v>
      </c>
      <c r="H777" s="523"/>
      <c r="I777" s="523"/>
      <c r="J777" s="523"/>
      <c r="K777" s="585"/>
      <c r="L777" s="444" t="e">
        <f>#REF!-#REF!*10%</f>
        <v>#REF!</v>
      </c>
    </row>
    <row r="778" spans="1:12" customFormat="1" ht="15.6" customHeight="1" x14ac:dyDescent="0.25">
      <c r="A778" s="565"/>
      <c r="B778" s="568"/>
      <c r="C778" s="455"/>
      <c r="D778" s="582"/>
      <c r="E778" s="448"/>
      <c r="F778" s="111" t="s">
        <v>4</v>
      </c>
      <c r="G778" s="525">
        <v>4.2</v>
      </c>
      <c r="H778" s="525"/>
      <c r="I778" s="525"/>
      <c r="J778" s="525"/>
      <c r="K778" s="585"/>
      <c r="L778" s="444" t="e">
        <f>#REF!-#REF!*10%</f>
        <v>#REF!</v>
      </c>
    </row>
    <row r="779" spans="1:12" customFormat="1" ht="15" customHeight="1" x14ac:dyDescent="0.25">
      <c r="A779" s="565"/>
      <c r="B779" s="569"/>
      <c r="C779" s="455"/>
      <c r="D779" s="582"/>
      <c r="E779" s="448"/>
      <c r="F779" s="136" t="s">
        <v>1016</v>
      </c>
      <c r="G779" s="454">
        <v>5</v>
      </c>
      <c r="H779" s="454"/>
      <c r="I779" s="454"/>
      <c r="J779" s="454"/>
      <c r="K779" s="585"/>
      <c r="L779" s="444" t="e">
        <f>#REF!-#REF!*10%</f>
        <v>#REF!</v>
      </c>
    </row>
    <row r="780" spans="1:12" customFormat="1" ht="15" customHeight="1" x14ac:dyDescent="0.25">
      <c r="A780" s="564">
        <v>9</v>
      </c>
      <c r="B780" s="567"/>
      <c r="C780" s="455" t="s">
        <v>535</v>
      </c>
      <c r="D780" s="582"/>
      <c r="E780" s="448"/>
      <c r="F780" s="110" t="s">
        <v>0</v>
      </c>
      <c r="G780" s="522" t="s">
        <v>10</v>
      </c>
      <c r="H780" s="522"/>
      <c r="I780" s="522"/>
      <c r="J780" s="522"/>
      <c r="K780" s="539">
        <v>3</v>
      </c>
      <c r="L780" s="498">
        <v>20250</v>
      </c>
    </row>
    <row r="781" spans="1:12" customFormat="1" ht="15" customHeight="1" x14ac:dyDescent="0.25">
      <c r="A781" s="565"/>
      <c r="B781" s="568"/>
      <c r="C781" s="455"/>
      <c r="D781" s="582"/>
      <c r="E781" s="448"/>
      <c r="F781" s="110" t="s">
        <v>5</v>
      </c>
      <c r="G781" s="469">
        <v>158</v>
      </c>
      <c r="H781" s="469"/>
      <c r="I781" s="469"/>
      <c r="J781" s="469"/>
      <c r="K781" s="583"/>
      <c r="L781" s="499"/>
    </row>
    <row r="782" spans="1:12" customFormat="1" ht="15" customHeight="1" x14ac:dyDescent="0.25">
      <c r="A782" s="565"/>
      <c r="B782" s="568"/>
      <c r="C782" s="455"/>
      <c r="D782" s="582"/>
      <c r="E782" s="448"/>
      <c r="F782" s="110" t="s">
        <v>8</v>
      </c>
      <c r="G782" s="240">
        <v>3000</v>
      </c>
      <c r="H782" s="241">
        <v>4000</v>
      </c>
      <c r="I782" s="312">
        <v>5000</v>
      </c>
      <c r="J782" s="242">
        <v>6000</v>
      </c>
      <c r="K782" s="583"/>
      <c r="L782" s="499"/>
    </row>
    <row r="783" spans="1:12" customFormat="1" ht="15" customHeight="1" x14ac:dyDescent="0.25">
      <c r="A783" s="565"/>
      <c r="B783" s="568"/>
      <c r="C783" s="455"/>
      <c r="D783" s="582"/>
      <c r="E783" s="448"/>
      <c r="F783" s="110" t="s">
        <v>817</v>
      </c>
      <c r="G783" s="243">
        <f>G781*114</f>
        <v>18012</v>
      </c>
      <c r="H783" s="244">
        <f>G781*128</f>
        <v>20224</v>
      </c>
      <c r="I783" s="313">
        <f>G781*143</f>
        <v>22594</v>
      </c>
      <c r="J783" s="245">
        <f>G781*148</f>
        <v>23384</v>
      </c>
      <c r="K783" s="583"/>
      <c r="L783" s="499"/>
    </row>
    <row r="784" spans="1:12" customFormat="1" ht="15" customHeight="1" x14ac:dyDescent="0.25">
      <c r="A784" s="565"/>
      <c r="B784" s="568"/>
      <c r="C784" s="455"/>
      <c r="D784" s="582"/>
      <c r="E784" s="448"/>
      <c r="F784" s="110" t="s">
        <v>1269</v>
      </c>
      <c r="G784" s="451">
        <v>0.98</v>
      </c>
      <c r="H784" s="451"/>
      <c r="I784" s="451"/>
      <c r="J784" s="451"/>
      <c r="K784" s="583"/>
      <c r="L784" s="499"/>
    </row>
    <row r="785" spans="1:12" customFormat="1" ht="15" customHeight="1" x14ac:dyDescent="0.25">
      <c r="A785" s="565"/>
      <c r="B785" s="568"/>
      <c r="C785" s="455"/>
      <c r="D785" s="582"/>
      <c r="E785" s="448"/>
      <c r="F785" s="93" t="s">
        <v>699</v>
      </c>
      <c r="G785" s="523" t="s">
        <v>700</v>
      </c>
      <c r="H785" s="523"/>
      <c r="I785" s="523"/>
      <c r="J785" s="523"/>
      <c r="K785" s="583"/>
      <c r="L785" s="499"/>
    </row>
    <row r="786" spans="1:12" customFormat="1" ht="15" customHeight="1" x14ac:dyDescent="0.25">
      <c r="A786" s="565"/>
      <c r="B786" s="568"/>
      <c r="C786" s="455"/>
      <c r="D786" s="582"/>
      <c r="E786" s="448"/>
      <c r="F786" s="93" t="s">
        <v>1181</v>
      </c>
      <c r="G786" s="462" t="s">
        <v>1179</v>
      </c>
      <c r="H786" s="463"/>
      <c r="I786" s="463"/>
      <c r="J786" s="464"/>
      <c r="K786" s="583"/>
      <c r="L786" s="499"/>
    </row>
    <row r="787" spans="1:12" customFormat="1" ht="15" customHeight="1" x14ac:dyDescent="0.25">
      <c r="A787" s="565"/>
      <c r="B787" s="568"/>
      <c r="C787" s="455"/>
      <c r="D787" s="582"/>
      <c r="E787" s="448"/>
      <c r="F787" s="110" t="s">
        <v>83</v>
      </c>
      <c r="G787" s="524">
        <v>67</v>
      </c>
      <c r="H787" s="524"/>
      <c r="I787" s="524"/>
      <c r="J787" s="524"/>
      <c r="K787" s="583"/>
      <c r="L787" s="499"/>
    </row>
    <row r="788" spans="1:12" customFormat="1" ht="15" customHeight="1" x14ac:dyDescent="0.25">
      <c r="A788" s="565"/>
      <c r="B788" s="568"/>
      <c r="C788" s="455"/>
      <c r="D788" s="582"/>
      <c r="E788" s="448"/>
      <c r="F788" s="112" t="s">
        <v>396</v>
      </c>
      <c r="G788" s="523" t="s">
        <v>908</v>
      </c>
      <c r="H788" s="523"/>
      <c r="I788" s="523"/>
      <c r="J788" s="523"/>
      <c r="K788" s="583"/>
      <c r="L788" s="499"/>
    </row>
    <row r="789" spans="1:12" customFormat="1" ht="15" customHeight="1" x14ac:dyDescent="0.25">
      <c r="A789" s="565"/>
      <c r="B789" s="568"/>
      <c r="C789" s="455"/>
      <c r="D789" s="582"/>
      <c r="E789" s="448"/>
      <c r="F789" s="110" t="s">
        <v>3</v>
      </c>
      <c r="G789" s="522" t="s">
        <v>17</v>
      </c>
      <c r="H789" s="522"/>
      <c r="I789" s="522"/>
      <c r="J789" s="522"/>
      <c r="K789" s="583"/>
      <c r="L789" s="499"/>
    </row>
    <row r="790" spans="1:12" customFormat="1" ht="15.6" customHeight="1" x14ac:dyDescent="0.25">
      <c r="A790" s="565"/>
      <c r="B790" s="568"/>
      <c r="C790" s="455"/>
      <c r="D790" s="582"/>
      <c r="E790" s="448"/>
      <c r="F790" s="93" t="s">
        <v>379</v>
      </c>
      <c r="G790" s="523" t="s">
        <v>380</v>
      </c>
      <c r="H790" s="523"/>
      <c r="I790" s="523"/>
      <c r="J790" s="523"/>
      <c r="K790" s="583"/>
      <c r="L790" s="499"/>
    </row>
    <row r="791" spans="1:12" customFormat="1" ht="15.6" customHeight="1" x14ac:dyDescent="0.25">
      <c r="A791" s="565"/>
      <c r="B791" s="568"/>
      <c r="C791" s="455"/>
      <c r="D791" s="582"/>
      <c r="E791" s="448"/>
      <c r="F791" s="93" t="s">
        <v>701</v>
      </c>
      <c r="G791" s="523">
        <v>100000</v>
      </c>
      <c r="H791" s="523"/>
      <c r="I791" s="523"/>
      <c r="J791" s="523"/>
      <c r="K791" s="583"/>
      <c r="L791" s="499"/>
    </row>
    <row r="792" spans="1:12" customFormat="1" ht="15.6" customHeight="1" x14ac:dyDescent="0.25">
      <c r="A792" s="565"/>
      <c r="B792" s="568"/>
      <c r="C792" s="455"/>
      <c r="D792" s="582"/>
      <c r="E792" s="448"/>
      <c r="F792" s="93" t="s">
        <v>257</v>
      </c>
      <c r="G792" s="523" t="s">
        <v>391</v>
      </c>
      <c r="H792" s="523"/>
      <c r="I792" s="523"/>
      <c r="J792" s="523"/>
      <c r="K792" s="583"/>
      <c r="L792" s="499"/>
    </row>
    <row r="793" spans="1:12" customFormat="1" ht="15.6" customHeight="1" x14ac:dyDescent="0.25">
      <c r="A793" s="565"/>
      <c r="B793" s="568"/>
      <c r="C793" s="455"/>
      <c r="D793" s="582"/>
      <c r="E793" s="448"/>
      <c r="F793" s="93" t="s">
        <v>376</v>
      </c>
      <c r="G793" s="523" t="s">
        <v>392</v>
      </c>
      <c r="H793" s="523"/>
      <c r="I793" s="523"/>
      <c r="J793" s="523"/>
      <c r="K793" s="583"/>
      <c r="L793" s="499"/>
    </row>
    <row r="794" spans="1:12" customFormat="1" ht="15.6" customHeight="1" x14ac:dyDescent="0.25">
      <c r="A794" s="565"/>
      <c r="B794" s="568"/>
      <c r="C794" s="455"/>
      <c r="D794" s="582"/>
      <c r="E794" s="448"/>
      <c r="F794" s="93" t="s">
        <v>702</v>
      </c>
      <c r="G794" s="523" t="s">
        <v>709</v>
      </c>
      <c r="H794" s="523"/>
      <c r="I794" s="523"/>
      <c r="J794" s="523"/>
      <c r="K794" s="583"/>
      <c r="L794" s="499"/>
    </row>
    <row r="795" spans="1:12" customFormat="1" ht="15.6" customHeight="1" x14ac:dyDescent="0.25">
      <c r="A795" s="565"/>
      <c r="B795" s="568"/>
      <c r="C795" s="455"/>
      <c r="D795" s="582"/>
      <c r="E795" s="448"/>
      <c r="F795" s="93" t="s">
        <v>381</v>
      </c>
      <c r="G795" s="523" t="s">
        <v>382</v>
      </c>
      <c r="H795" s="523"/>
      <c r="I795" s="523"/>
      <c r="J795" s="523"/>
      <c r="K795" s="583"/>
      <c r="L795" s="500"/>
    </row>
    <row r="796" spans="1:12" customFormat="1" ht="15.6" customHeight="1" x14ac:dyDescent="0.25">
      <c r="A796" s="565"/>
      <c r="B796" s="568"/>
      <c r="C796" s="455"/>
      <c r="D796" s="582"/>
      <c r="E796" s="448"/>
      <c r="F796" s="94" t="s">
        <v>358</v>
      </c>
      <c r="G796" s="523" t="s">
        <v>900</v>
      </c>
      <c r="H796" s="523"/>
      <c r="I796" s="523"/>
      <c r="J796" s="523"/>
      <c r="K796" s="584">
        <v>5</v>
      </c>
      <c r="L796" s="443">
        <v>21668</v>
      </c>
    </row>
    <row r="797" spans="1:12" customFormat="1" ht="15.6" customHeight="1" x14ac:dyDescent="0.25">
      <c r="A797" s="565"/>
      <c r="B797" s="568"/>
      <c r="C797" s="455"/>
      <c r="D797" s="582"/>
      <c r="E797" s="448"/>
      <c r="F797" s="93" t="s">
        <v>383</v>
      </c>
      <c r="G797" s="523" t="s">
        <v>384</v>
      </c>
      <c r="H797" s="523"/>
      <c r="I797" s="523"/>
      <c r="J797" s="523"/>
      <c r="K797" s="585"/>
      <c r="L797" s="444" t="e">
        <f>#REF!-#REF!*10%</f>
        <v>#REF!</v>
      </c>
    </row>
    <row r="798" spans="1:12" customFormat="1" ht="15.6" customHeight="1" x14ac:dyDescent="0.25">
      <c r="A798" s="565"/>
      <c r="B798" s="568"/>
      <c r="C798" s="455"/>
      <c r="D798" s="582"/>
      <c r="E798" s="448"/>
      <c r="F798" s="93" t="s">
        <v>385</v>
      </c>
      <c r="G798" s="523" t="s">
        <v>398</v>
      </c>
      <c r="H798" s="523"/>
      <c r="I798" s="523"/>
      <c r="J798" s="523"/>
      <c r="K798" s="585"/>
      <c r="L798" s="444" t="e">
        <f>#REF!-#REF!*10%</f>
        <v>#REF!</v>
      </c>
    </row>
    <row r="799" spans="1:12" customFormat="1" ht="15.6" customHeight="1" x14ac:dyDescent="0.25">
      <c r="A799" s="565"/>
      <c r="B799" s="568"/>
      <c r="C799" s="455"/>
      <c r="D799" s="582"/>
      <c r="E799" s="448"/>
      <c r="F799" s="93" t="s">
        <v>389</v>
      </c>
      <c r="G799" s="523" t="s">
        <v>390</v>
      </c>
      <c r="H799" s="523"/>
      <c r="I799" s="523"/>
      <c r="J799" s="523"/>
      <c r="K799" s="585"/>
      <c r="L799" s="444" t="e">
        <f>#REF!-#REF!*10%</f>
        <v>#REF!</v>
      </c>
    </row>
    <row r="800" spans="1:12" customFormat="1" ht="15.6" customHeight="1" x14ac:dyDescent="0.25">
      <c r="A800" s="565"/>
      <c r="B800" s="568"/>
      <c r="C800" s="455"/>
      <c r="D800" s="582"/>
      <c r="E800" s="448"/>
      <c r="F800" s="93" t="s">
        <v>704</v>
      </c>
      <c r="G800" s="523" t="s">
        <v>705</v>
      </c>
      <c r="H800" s="523"/>
      <c r="I800" s="523"/>
      <c r="J800" s="523"/>
      <c r="K800" s="585"/>
      <c r="L800" s="444" t="e">
        <f>#REF!-#REF!*10%</f>
        <v>#REF!</v>
      </c>
    </row>
    <row r="801" spans="1:12" customFormat="1" ht="15.6" customHeight="1" x14ac:dyDescent="0.25">
      <c r="A801" s="565"/>
      <c r="B801" s="568"/>
      <c r="C801" s="455"/>
      <c r="D801" s="582"/>
      <c r="E801" s="448"/>
      <c r="F801" s="93" t="s">
        <v>706</v>
      </c>
      <c r="G801" s="523" t="s">
        <v>390</v>
      </c>
      <c r="H801" s="523"/>
      <c r="I801" s="523"/>
      <c r="J801" s="523"/>
      <c r="K801" s="585"/>
      <c r="L801" s="444" t="e">
        <f>#REF!-#REF!*10%</f>
        <v>#REF!</v>
      </c>
    </row>
    <row r="802" spans="1:12" customFormat="1" ht="15.6" customHeight="1" x14ac:dyDescent="0.25">
      <c r="A802" s="565"/>
      <c r="B802" s="568"/>
      <c r="C802" s="455"/>
      <c r="D802" s="582"/>
      <c r="E802" s="448"/>
      <c r="F802" s="93" t="s">
        <v>1271</v>
      </c>
      <c r="G802" s="523" t="s">
        <v>390</v>
      </c>
      <c r="H802" s="523"/>
      <c r="I802" s="523"/>
      <c r="J802" s="523"/>
      <c r="K802" s="585"/>
      <c r="L802" s="444" t="e">
        <f>#REF!-#REF!*10%</f>
        <v>#REF!</v>
      </c>
    </row>
    <row r="803" spans="1:12" customFormat="1" ht="15.6" customHeight="1" x14ac:dyDescent="0.25">
      <c r="A803" s="565"/>
      <c r="B803" s="568"/>
      <c r="C803" s="455"/>
      <c r="D803" s="582"/>
      <c r="E803" s="448"/>
      <c r="F803" s="93" t="s">
        <v>707</v>
      </c>
      <c r="G803" s="523" t="s">
        <v>911</v>
      </c>
      <c r="H803" s="523"/>
      <c r="I803" s="523"/>
      <c r="J803" s="523"/>
      <c r="K803" s="585"/>
      <c r="L803" s="444" t="e">
        <f>#REF!-#REF!*10%</f>
        <v>#REF!</v>
      </c>
    </row>
    <row r="804" spans="1:12" customFormat="1" ht="15.6" customHeight="1" x14ac:dyDescent="0.25">
      <c r="A804" s="565"/>
      <c r="B804" s="568"/>
      <c r="C804" s="455"/>
      <c r="D804" s="582"/>
      <c r="E804" s="448"/>
      <c r="F804" s="93" t="s">
        <v>708</v>
      </c>
      <c r="G804" s="523" t="s">
        <v>390</v>
      </c>
      <c r="H804" s="523"/>
      <c r="I804" s="523"/>
      <c r="J804" s="523"/>
      <c r="K804" s="585"/>
      <c r="L804" s="444" t="e">
        <f>#REF!-#REF!*10%</f>
        <v>#REF!</v>
      </c>
    </row>
    <row r="805" spans="1:12" customFormat="1" ht="15.6" customHeight="1" x14ac:dyDescent="0.25">
      <c r="A805" s="565"/>
      <c r="B805" s="568"/>
      <c r="C805" s="455"/>
      <c r="D805" s="582"/>
      <c r="E805" s="448"/>
      <c r="F805" s="93" t="s">
        <v>377</v>
      </c>
      <c r="G805" s="523" t="s">
        <v>387</v>
      </c>
      <c r="H805" s="523"/>
      <c r="I805" s="523"/>
      <c r="J805" s="523"/>
      <c r="K805" s="585"/>
      <c r="L805" s="444" t="e">
        <f>#REF!-#REF!*10%</f>
        <v>#REF!</v>
      </c>
    </row>
    <row r="806" spans="1:12" customFormat="1" ht="15.6" customHeight="1" x14ac:dyDescent="0.25">
      <c r="A806" s="565"/>
      <c r="B806" s="568"/>
      <c r="C806" s="455"/>
      <c r="D806" s="582"/>
      <c r="E806" s="448"/>
      <c r="F806" s="93" t="s">
        <v>388</v>
      </c>
      <c r="G806" s="523" t="s">
        <v>393</v>
      </c>
      <c r="H806" s="523"/>
      <c r="I806" s="523"/>
      <c r="J806" s="523"/>
      <c r="K806" s="585"/>
      <c r="L806" s="444" t="e">
        <f>#REF!-#REF!*10%</f>
        <v>#REF!</v>
      </c>
    </row>
    <row r="807" spans="1:12" customFormat="1" ht="15.6" customHeight="1" x14ac:dyDescent="0.25">
      <c r="A807" s="565"/>
      <c r="B807" s="568"/>
      <c r="C807" s="455"/>
      <c r="D807" s="582"/>
      <c r="E807" s="448"/>
      <c r="F807" s="93" t="s">
        <v>562</v>
      </c>
      <c r="G807" s="523" t="s">
        <v>1024</v>
      </c>
      <c r="H807" s="523"/>
      <c r="I807" s="523"/>
      <c r="J807" s="523"/>
      <c r="K807" s="585"/>
      <c r="L807" s="444" t="e">
        <f>#REF!-#REF!*10%</f>
        <v>#REF!</v>
      </c>
    </row>
    <row r="808" spans="1:12" customFormat="1" ht="15.6" customHeight="1" x14ac:dyDescent="0.25">
      <c r="A808" s="565"/>
      <c r="B808" s="568"/>
      <c r="C808" s="455"/>
      <c r="D808" s="582"/>
      <c r="E808" s="448"/>
      <c r="F808" s="93" t="s">
        <v>570</v>
      </c>
      <c r="G808" s="523" t="s">
        <v>613</v>
      </c>
      <c r="H808" s="523"/>
      <c r="I808" s="523"/>
      <c r="J808" s="523"/>
      <c r="K808" s="585"/>
      <c r="L808" s="444" t="e">
        <f>#REF!-#REF!*10%</f>
        <v>#REF!</v>
      </c>
    </row>
    <row r="809" spans="1:12" customFormat="1" ht="15.6" customHeight="1" x14ac:dyDescent="0.25">
      <c r="A809" s="565"/>
      <c r="B809" s="568"/>
      <c r="C809" s="455"/>
      <c r="D809" s="582"/>
      <c r="E809" s="448"/>
      <c r="F809" s="111" t="s">
        <v>4</v>
      </c>
      <c r="G809" s="525">
        <v>4.8</v>
      </c>
      <c r="H809" s="525"/>
      <c r="I809" s="525"/>
      <c r="J809" s="525"/>
      <c r="K809" s="585"/>
      <c r="L809" s="444" t="e">
        <f>#REF!-#REF!*10%</f>
        <v>#REF!</v>
      </c>
    </row>
    <row r="810" spans="1:12" customFormat="1" ht="15" customHeight="1" x14ac:dyDescent="0.25">
      <c r="A810" s="565"/>
      <c r="B810" s="569"/>
      <c r="C810" s="455"/>
      <c r="D810" s="582"/>
      <c r="E810" s="448"/>
      <c r="F810" s="136" t="s">
        <v>1016</v>
      </c>
      <c r="G810" s="454">
        <v>5</v>
      </c>
      <c r="H810" s="454"/>
      <c r="I810" s="454"/>
      <c r="J810" s="454"/>
      <c r="K810" s="585"/>
      <c r="L810" s="444" t="e">
        <f>#REF!-#REF!*10%</f>
        <v>#REF!</v>
      </c>
    </row>
    <row r="811" spans="1:12" customFormat="1" ht="15" customHeight="1" x14ac:dyDescent="0.25">
      <c r="A811" s="564">
        <v>10</v>
      </c>
      <c r="B811" s="567"/>
      <c r="C811" s="455" t="s">
        <v>536</v>
      </c>
      <c r="D811" s="582"/>
      <c r="E811" s="448"/>
      <c r="F811" s="110" t="s">
        <v>0</v>
      </c>
      <c r="G811" s="522" t="s">
        <v>10</v>
      </c>
      <c r="H811" s="522"/>
      <c r="I811" s="522"/>
      <c r="J811" s="522"/>
      <c r="K811" s="539">
        <v>3</v>
      </c>
      <c r="L811" s="498">
        <v>22073</v>
      </c>
    </row>
    <row r="812" spans="1:12" customFormat="1" ht="15" customHeight="1" x14ac:dyDescent="0.25">
      <c r="A812" s="565"/>
      <c r="B812" s="568"/>
      <c r="C812" s="455"/>
      <c r="D812" s="582"/>
      <c r="E812" s="448"/>
      <c r="F812" s="110" t="s">
        <v>5</v>
      </c>
      <c r="G812" s="469">
        <v>178</v>
      </c>
      <c r="H812" s="469"/>
      <c r="I812" s="469"/>
      <c r="J812" s="469"/>
      <c r="K812" s="583"/>
      <c r="L812" s="499"/>
    </row>
    <row r="813" spans="1:12" customFormat="1" ht="15" customHeight="1" x14ac:dyDescent="0.25">
      <c r="A813" s="565"/>
      <c r="B813" s="568"/>
      <c r="C813" s="455"/>
      <c r="D813" s="582"/>
      <c r="E813" s="448"/>
      <c r="F813" s="110" t="s">
        <v>8</v>
      </c>
      <c r="G813" s="240">
        <v>3000</v>
      </c>
      <c r="H813" s="241">
        <v>4000</v>
      </c>
      <c r="I813" s="312">
        <v>5000</v>
      </c>
      <c r="J813" s="242">
        <v>6000</v>
      </c>
      <c r="K813" s="583"/>
      <c r="L813" s="499"/>
    </row>
    <row r="814" spans="1:12" customFormat="1" ht="15" customHeight="1" x14ac:dyDescent="0.25">
      <c r="A814" s="565"/>
      <c r="B814" s="568"/>
      <c r="C814" s="455"/>
      <c r="D814" s="582"/>
      <c r="E814" s="448"/>
      <c r="F814" s="110" t="s">
        <v>817</v>
      </c>
      <c r="G814" s="243">
        <f>G812*114</f>
        <v>20292</v>
      </c>
      <c r="H814" s="244">
        <f>G812*128</f>
        <v>22784</v>
      </c>
      <c r="I814" s="313">
        <f>G812*143</f>
        <v>25454</v>
      </c>
      <c r="J814" s="245">
        <f>G812*148</f>
        <v>26344</v>
      </c>
      <c r="K814" s="583"/>
      <c r="L814" s="499"/>
    </row>
    <row r="815" spans="1:12" customFormat="1" ht="15" customHeight="1" x14ac:dyDescent="0.25">
      <c r="A815" s="565"/>
      <c r="B815" s="568"/>
      <c r="C815" s="455"/>
      <c r="D815" s="582"/>
      <c r="E815" s="448"/>
      <c r="F815" s="110" t="s">
        <v>1269</v>
      </c>
      <c r="G815" s="451">
        <v>0.98</v>
      </c>
      <c r="H815" s="451"/>
      <c r="I815" s="451"/>
      <c r="J815" s="451"/>
      <c r="K815" s="583"/>
      <c r="L815" s="499"/>
    </row>
    <row r="816" spans="1:12" customFormat="1" ht="15" customHeight="1" x14ac:dyDescent="0.25">
      <c r="A816" s="565"/>
      <c r="B816" s="568"/>
      <c r="C816" s="455"/>
      <c r="D816" s="582"/>
      <c r="E816" s="448"/>
      <c r="F816" s="93" t="s">
        <v>699</v>
      </c>
      <c r="G816" s="523" t="s">
        <v>700</v>
      </c>
      <c r="H816" s="523"/>
      <c r="I816" s="523"/>
      <c r="J816" s="523"/>
      <c r="K816" s="583"/>
      <c r="L816" s="499"/>
    </row>
    <row r="817" spans="1:12" customFormat="1" ht="15" customHeight="1" x14ac:dyDescent="0.25">
      <c r="A817" s="565"/>
      <c r="B817" s="568"/>
      <c r="C817" s="455"/>
      <c r="D817" s="582"/>
      <c r="E817" s="448"/>
      <c r="F817" s="93" t="s">
        <v>1181</v>
      </c>
      <c r="G817" s="462" t="s">
        <v>1179</v>
      </c>
      <c r="H817" s="463"/>
      <c r="I817" s="463"/>
      <c r="J817" s="464"/>
      <c r="K817" s="583"/>
      <c r="L817" s="499"/>
    </row>
    <row r="818" spans="1:12" customFormat="1" ht="15" customHeight="1" x14ac:dyDescent="0.25">
      <c r="A818" s="565"/>
      <c r="B818" s="568"/>
      <c r="C818" s="455"/>
      <c r="D818" s="582"/>
      <c r="E818" s="448"/>
      <c r="F818" s="110" t="s">
        <v>83</v>
      </c>
      <c r="G818" s="524">
        <v>67</v>
      </c>
      <c r="H818" s="524"/>
      <c r="I818" s="524"/>
      <c r="J818" s="524"/>
      <c r="K818" s="583"/>
      <c r="L818" s="499"/>
    </row>
    <row r="819" spans="1:12" customFormat="1" ht="15" customHeight="1" x14ac:dyDescent="0.25">
      <c r="A819" s="565"/>
      <c r="B819" s="568"/>
      <c r="C819" s="455"/>
      <c r="D819" s="582"/>
      <c r="E819" s="448"/>
      <c r="F819" s="112" t="s">
        <v>396</v>
      </c>
      <c r="G819" s="523" t="s">
        <v>908</v>
      </c>
      <c r="H819" s="523"/>
      <c r="I819" s="523"/>
      <c r="J819" s="523"/>
      <c r="K819" s="583"/>
      <c r="L819" s="499"/>
    </row>
    <row r="820" spans="1:12" customFormat="1" ht="15" customHeight="1" x14ac:dyDescent="0.25">
      <c r="A820" s="565"/>
      <c r="B820" s="568"/>
      <c r="C820" s="455"/>
      <c r="D820" s="582"/>
      <c r="E820" s="448"/>
      <c r="F820" s="110" t="s">
        <v>3</v>
      </c>
      <c r="G820" s="522" t="s">
        <v>18</v>
      </c>
      <c r="H820" s="522"/>
      <c r="I820" s="522"/>
      <c r="J820" s="522"/>
      <c r="K820" s="583"/>
      <c r="L820" s="499"/>
    </row>
    <row r="821" spans="1:12" customFormat="1" ht="15.6" customHeight="1" x14ac:dyDescent="0.25">
      <c r="A821" s="565"/>
      <c r="B821" s="568"/>
      <c r="C821" s="455"/>
      <c r="D821" s="582"/>
      <c r="E821" s="448"/>
      <c r="F821" s="93" t="s">
        <v>379</v>
      </c>
      <c r="G821" s="523" t="s">
        <v>380</v>
      </c>
      <c r="H821" s="523"/>
      <c r="I821" s="523"/>
      <c r="J821" s="523"/>
      <c r="K821" s="583"/>
      <c r="L821" s="499"/>
    </row>
    <row r="822" spans="1:12" customFormat="1" ht="15.6" customHeight="1" x14ac:dyDescent="0.25">
      <c r="A822" s="565"/>
      <c r="B822" s="568"/>
      <c r="C822" s="455"/>
      <c r="D822" s="582"/>
      <c r="E822" s="448"/>
      <c r="F822" s="93" t="s">
        <v>701</v>
      </c>
      <c r="G822" s="523">
        <v>100000</v>
      </c>
      <c r="H822" s="523"/>
      <c r="I822" s="523"/>
      <c r="J822" s="523"/>
      <c r="K822" s="583"/>
      <c r="L822" s="499"/>
    </row>
    <row r="823" spans="1:12" customFormat="1" ht="15.6" customHeight="1" x14ac:dyDescent="0.25">
      <c r="A823" s="565"/>
      <c r="B823" s="568"/>
      <c r="C823" s="455"/>
      <c r="D823" s="582"/>
      <c r="E823" s="448"/>
      <c r="F823" s="93" t="s">
        <v>257</v>
      </c>
      <c r="G823" s="523" t="s">
        <v>391</v>
      </c>
      <c r="H823" s="523"/>
      <c r="I823" s="523"/>
      <c r="J823" s="523"/>
      <c r="K823" s="583"/>
      <c r="L823" s="499"/>
    </row>
    <row r="824" spans="1:12" customFormat="1" ht="15.6" customHeight="1" x14ac:dyDescent="0.25">
      <c r="A824" s="565"/>
      <c r="B824" s="568"/>
      <c r="C824" s="455"/>
      <c r="D824" s="582"/>
      <c r="E824" s="448"/>
      <c r="F824" s="93" t="s">
        <v>376</v>
      </c>
      <c r="G824" s="523" t="s">
        <v>392</v>
      </c>
      <c r="H824" s="523"/>
      <c r="I824" s="523"/>
      <c r="J824" s="523"/>
      <c r="K824" s="583"/>
      <c r="L824" s="499"/>
    </row>
    <row r="825" spans="1:12" customFormat="1" ht="15.6" customHeight="1" x14ac:dyDescent="0.25">
      <c r="A825" s="565"/>
      <c r="B825" s="568"/>
      <c r="C825" s="455"/>
      <c r="D825" s="582"/>
      <c r="E825" s="448"/>
      <c r="F825" s="93" t="s">
        <v>702</v>
      </c>
      <c r="G825" s="523" t="s">
        <v>709</v>
      </c>
      <c r="H825" s="523"/>
      <c r="I825" s="523"/>
      <c r="J825" s="523"/>
      <c r="K825" s="583"/>
      <c r="L825" s="499"/>
    </row>
    <row r="826" spans="1:12" customFormat="1" ht="15.6" customHeight="1" x14ac:dyDescent="0.25">
      <c r="A826" s="565"/>
      <c r="B826" s="568"/>
      <c r="C826" s="455"/>
      <c r="D826" s="582"/>
      <c r="E826" s="448"/>
      <c r="F826" s="93" t="s">
        <v>381</v>
      </c>
      <c r="G826" s="523" t="s">
        <v>382</v>
      </c>
      <c r="H826" s="523"/>
      <c r="I826" s="523"/>
      <c r="J826" s="523"/>
      <c r="K826" s="583"/>
      <c r="L826" s="500"/>
    </row>
    <row r="827" spans="1:12" customFormat="1" ht="15.6" customHeight="1" x14ac:dyDescent="0.25">
      <c r="A827" s="565"/>
      <c r="B827" s="568"/>
      <c r="C827" s="455"/>
      <c r="D827" s="582"/>
      <c r="E827" s="448"/>
      <c r="F827" s="94" t="s">
        <v>358</v>
      </c>
      <c r="G827" s="523" t="s">
        <v>900</v>
      </c>
      <c r="H827" s="523"/>
      <c r="I827" s="523"/>
      <c r="J827" s="523"/>
      <c r="K827" s="584">
        <v>5</v>
      </c>
      <c r="L827" s="443">
        <v>23619</v>
      </c>
    </row>
    <row r="828" spans="1:12" customFormat="1" ht="15.6" customHeight="1" x14ac:dyDescent="0.25">
      <c r="A828" s="565"/>
      <c r="B828" s="568"/>
      <c r="C828" s="455"/>
      <c r="D828" s="582"/>
      <c r="E828" s="448"/>
      <c r="F828" s="93" t="s">
        <v>383</v>
      </c>
      <c r="G828" s="523" t="s">
        <v>384</v>
      </c>
      <c r="H828" s="523"/>
      <c r="I828" s="523"/>
      <c r="J828" s="523"/>
      <c r="K828" s="585"/>
      <c r="L828" s="444" t="e">
        <f>#REF!-#REF!*10%</f>
        <v>#REF!</v>
      </c>
    </row>
    <row r="829" spans="1:12" customFormat="1" ht="15.6" customHeight="1" x14ac:dyDescent="0.25">
      <c r="A829" s="565"/>
      <c r="B829" s="568"/>
      <c r="C829" s="455"/>
      <c r="D829" s="582"/>
      <c r="E829" s="448"/>
      <c r="F829" s="93" t="s">
        <v>385</v>
      </c>
      <c r="G829" s="523" t="s">
        <v>398</v>
      </c>
      <c r="H829" s="523"/>
      <c r="I829" s="523"/>
      <c r="J829" s="523"/>
      <c r="K829" s="585"/>
      <c r="L829" s="444" t="e">
        <f>#REF!-#REF!*10%</f>
        <v>#REF!</v>
      </c>
    </row>
    <row r="830" spans="1:12" customFormat="1" ht="15.6" customHeight="1" x14ac:dyDescent="0.25">
      <c r="A830" s="565"/>
      <c r="B830" s="568"/>
      <c r="C830" s="455"/>
      <c r="D830" s="582"/>
      <c r="E830" s="448"/>
      <c r="F830" s="93" t="s">
        <v>389</v>
      </c>
      <c r="G830" s="523" t="s">
        <v>390</v>
      </c>
      <c r="H830" s="523"/>
      <c r="I830" s="523"/>
      <c r="J830" s="523"/>
      <c r="K830" s="585"/>
      <c r="L830" s="444" t="e">
        <f>#REF!-#REF!*10%</f>
        <v>#REF!</v>
      </c>
    </row>
    <row r="831" spans="1:12" customFormat="1" ht="15.6" customHeight="1" x14ac:dyDescent="0.25">
      <c r="A831" s="565"/>
      <c r="B831" s="568"/>
      <c r="C831" s="455"/>
      <c r="D831" s="582"/>
      <c r="E831" s="448"/>
      <c r="F831" s="93" t="s">
        <v>704</v>
      </c>
      <c r="G831" s="523" t="s">
        <v>705</v>
      </c>
      <c r="H831" s="523"/>
      <c r="I831" s="523"/>
      <c r="J831" s="523"/>
      <c r="K831" s="585"/>
      <c r="L831" s="444" t="e">
        <f>#REF!-#REF!*10%</f>
        <v>#REF!</v>
      </c>
    </row>
    <row r="832" spans="1:12" customFormat="1" ht="15.6" customHeight="1" x14ac:dyDescent="0.25">
      <c r="A832" s="565"/>
      <c r="B832" s="568"/>
      <c r="C832" s="455"/>
      <c r="D832" s="582"/>
      <c r="E832" s="448"/>
      <c r="F832" s="93" t="s">
        <v>706</v>
      </c>
      <c r="G832" s="523" t="s">
        <v>390</v>
      </c>
      <c r="H832" s="523"/>
      <c r="I832" s="523"/>
      <c r="J832" s="523"/>
      <c r="K832" s="585"/>
      <c r="L832" s="444" t="e">
        <f>#REF!-#REF!*10%</f>
        <v>#REF!</v>
      </c>
    </row>
    <row r="833" spans="1:12" customFormat="1" ht="15.6" customHeight="1" x14ac:dyDescent="0.25">
      <c r="A833" s="565"/>
      <c r="B833" s="568"/>
      <c r="C833" s="455"/>
      <c r="D833" s="582"/>
      <c r="E833" s="448"/>
      <c r="F833" s="93" t="s">
        <v>1271</v>
      </c>
      <c r="G833" s="523" t="s">
        <v>390</v>
      </c>
      <c r="H833" s="523"/>
      <c r="I833" s="523"/>
      <c r="J833" s="523"/>
      <c r="K833" s="585"/>
      <c r="L833" s="444" t="e">
        <f>#REF!-#REF!*10%</f>
        <v>#REF!</v>
      </c>
    </row>
    <row r="834" spans="1:12" customFormat="1" ht="15.6" customHeight="1" x14ac:dyDescent="0.25">
      <c r="A834" s="565"/>
      <c r="B834" s="568"/>
      <c r="C834" s="455"/>
      <c r="D834" s="582"/>
      <c r="E834" s="448"/>
      <c r="F834" s="93" t="s">
        <v>707</v>
      </c>
      <c r="G834" s="523" t="s">
        <v>911</v>
      </c>
      <c r="H834" s="523"/>
      <c r="I834" s="523"/>
      <c r="J834" s="523"/>
      <c r="K834" s="585"/>
      <c r="L834" s="444" t="e">
        <f>#REF!-#REF!*10%</f>
        <v>#REF!</v>
      </c>
    </row>
    <row r="835" spans="1:12" customFormat="1" ht="15.6" customHeight="1" x14ac:dyDescent="0.25">
      <c r="A835" s="565"/>
      <c r="B835" s="568"/>
      <c r="C835" s="455"/>
      <c r="D835" s="582"/>
      <c r="E835" s="448"/>
      <c r="F835" s="93" t="s">
        <v>708</v>
      </c>
      <c r="G835" s="523" t="s">
        <v>390</v>
      </c>
      <c r="H835" s="523"/>
      <c r="I835" s="523"/>
      <c r="J835" s="523"/>
      <c r="K835" s="585"/>
      <c r="L835" s="444" t="e">
        <f>#REF!-#REF!*10%</f>
        <v>#REF!</v>
      </c>
    </row>
    <row r="836" spans="1:12" customFormat="1" ht="15.6" customHeight="1" x14ac:dyDescent="0.25">
      <c r="A836" s="565"/>
      <c r="B836" s="568"/>
      <c r="C836" s="455"/>
      <c r="D836" s="582"/>
      <c r="E836" s="448"/>
      <c r="F836" s="93" t="s">
        <v>377</v>
      </c>
      <c r="G836" s="523" t="s">
        <v>387</v>
      </c>
      <c r="H836" s="523"/>
      <c r="I836" s="523"/>
      <c r="J836" s="523"/>
      <c r="K836" s="585"/>
      <c r="L836" s="444" t="e">
        <f>#REF!-#REF!*10%</f>
        <v>#REF!</v>
      </c>
    </row>
    <row r="837" spans="1:12" customFormat="1" ht="15.6" customHeight="1" x14ac:dyDescent="0.25">
      <c r="A837" s="565"/>
      <c r="B837" s="568"/>
      <c r="C837" s="455"/>
      <c r="D837" s="582"/>
      <c r="E837" s="448"/>
      <c r="F837" s="93" t="s">
        <v>388</v>
      </c>
      <c r="G837" s="523" t="s">
        <v>393</v>
      </c>
      <c r="H837" s="523"/>
      <c r="I837" s="523"/>
      <c r="J837" s="523"/>
      <c r="K837" s="585"/>
      <c r="L837" s="444" t="e">
        <f>#REF!-#REF!*10%</f>
        <v>#REF!</v>
      </c>
    </row>
    <row r="838" spans="1:12" customFormat="1" ht="15.6" customHeight="1" x14ac:dyDescent="0.25">
      <c r="A838" s="565"/>
      <c r="B838" s="568"/>
      <c r="C838" s="455"/>
      <c r="D838" s="582"/>
      <c r="E838" s="448"/>
      <c r="F838" s="93" t="s">
        <v>562</v>
      </c>
      <c r="G838" s="523" t="s">
        <v>1024</v>
      </c>
      <c r="H838" s="523"/>
      <c r="I838" s="523"/>
      <c r="J838" s="523"/>
      <c r="K838" s="585"/>
      <c r="L838" s="444" t="e">
        <f>#REF!-#REF!*10%</f>
        <v>#REF!</v>
      </c>
    </row>
    <row r="839" spans="1:12" customFormat="1" ht="15.6" customHeight="1" x14ac:dyDescent="0.25">
      <c r="A839" s="565"/>
      <c r="B839" s="568"/>
      <c r="C839" s="455"/>
      <c r="D839" s="582"/>
      <c r="E839" s="448"/>
      <c r="F839" s="93" t="s">
        <v>570</v>
      </c>
      <c r="G839" s="523" t="s">
        <v>613</v>
      </c>
      <c r="H839" s="523"/>
      <c r="I839" s="523"/>
      <c r="J839" s="523"/>
      <c r="K839" s="585"/>
      <c r="L839" s="444" t="e">
        <f>#REF!-#REF!*10%</f>
        <v>#REF!</v>
      </c>
    </row>
    <row r="840" spans="1:12" customFormat="1" ht="15.6" customHeight="1" x14ac:dyDescent="0.25">
      <c r="A840" s="565"/>
      <c r="B840" s="568"/>
      <c r="C840" s="455"/>
      <c r="D840" s="582"/>
      <c r="E840" s="448"/>
      <c r="F840" s="111" t="s">
        <v>4</v>
      </c>
      <c r="G840" s="522">
        <v>5.2</v>
      </c>
      <c r="H840" s="522"/>
      <c r="I840" s="522"/>
      <c r="J840" s="522"/>
      <c r="K840" s="585"/>
      <c r="L840" s="444" t="e">
        <f>#REF!-#REF!*10%</f>
        <v>#REF!</v>
      </c>
    </row>
    <row r="841" spans="1:12" customFormat="1" ht="15" customHeight="1" x14ac:dyDescent="0.25">
      <c r="A841" s="565"/>
      <c r="B841" s="569"/>
      <c r="C841" s="455"/>
      <c r="D841" s="582"/>
      <c r="E841" s="448"/>
      <c r="F841" s="136" t="s">
        <v>1016</v>
      </c>
      <c r="G841" s="454">
        <v>5</v>
      </c>
      <c r="H841" s="454"/>
      <c r="I841" s="454"/>
      <c r="J841" s="454"/>
      <c r="K841" s="585"/>
      <c r="L841" s="444" t="e">
        <f>#REF!-#REF!*10%</f>
        <v>#REF!</v>
      </c>
    </row>
    <row r="842" spans="1:12" customFormat="1" ht="15" customHeight="1" x14ac:dyDescent="0.25">
      <c r="A842" s="564">
        <v>11</v>
      </c>
      <c r="B842" s="567"/>
      <c r="C842" s="455" t="s">
        <v>537</v>
      </c>
      <c r="D842" s="582"/>
      <c r="E842" s="448"/>
      <c r="F842" s="110" t="s">
        <v>0</v>
      </c>
      <c r="G842" s="522" t="s">
        <v>10</v>
      </c>
      <c r="H842" s="522"/>
      <c r="I842" s="522"/>
      <c r="J842" s="522"/>
      <c r="K842" s="539">
        <v>3</v>
      </c>
      <c r="L842" s="498">
        <v>23895</v>
      </c>
    </row>
    <row r="843" spans="1:12" customFormat="1" ht="15" customHeight="1" x14ac:dyDescent="0.25">
      <c r="A843" s="565"/>
      <c r="B843" s="568"/>
      <c r="C843" s="455"/>
      <c r="D843" s="582"/>
      <c r="E843" s="448"/>
      <c r="F843" s="110" t="s">
        <v>5</v>
      </c>
      <c r="G843" s="469">
        <v>193</v>
      </c>
      <c r="H843" s="469"/>
      <c r="I843" s="469"/>
      <c r="J843" s="469"/>
      <c r="K843" s="583"/>
      <c r="L843" s="499"/>
    </row>
    <row r="844" spans="1:12" customFormat="1" ht="15" customHeight="1" x14ac:dyDescent="0.25">
      <c r="A844" s="565"/>
      <c r="B844" s="568"/>
      <c r="C844" s="455"/>
      <c r="D844" s="582"/>
      <c r="E844" s="448"/>
      <c r="F844" s="110" t="s">
        <v>8</v>
      </c>
      <c r="G844" s="240">
        <v>3000</v>
      </c>
      <c r="H844" s="241">
        <v>4000</v>
      </c>
      <c r="I844" s="312">
        <v>5000</v>
      </c>
      <c r="J844" s="242">
        <v>6000</v>
      </c>
      <c r="K844" s="583"/>
      <c r="L844" s="499"/>
    </row>
    <row r="845" spans="1:12" customFormat="1" ht="15" customHeight="1" x14ac:dyDescent="0.25">
      <c r="A845" s="565"/>
      <c r="B845" s="568"/>
      <c r="C845" s="455"/>
      <c r="D845" s="582"/>
      <c r="E845" s="448"/>
      <c r="F845" s="110" t="s">
        <v>817</v>
      </c>
      <c r="G845" s="243">
        <f>G843*114</f>
        <v>22002</v>
      </c>
      <c r="H845" s="244">
        <f>G843*128</f>
        <v>24704</v>
      </c>
      <c r="I845" s="313">
        <f>G843*143</f>
        <v>27599</v>
      </c>
      <c r="J845" s="245">
        <f>G843*148</f>
        <v>28564</v>
      </c>
      <c r="K845" s="583"/>
      <c r="L845" s="499"/>
    </row>
    <row r="846" spans="1:12" customFormat="1" ht="15" customHeight="1" x14ac:dyDescent="0.25">
      <c r="A846" s="565"/>
      <c r="B846" s="568"/>
      <c r="C846" s="455"/>
      <c r="D846" s="582"/>
      <c r="E846" s="448"/>
      <c r="F846" s="110" t="s">
        <v>1269</v>
      </c>
      <c r="G846" s="451">
        <v>0.98</v>
      </c>
      <c r="H846" s="451"/>
      <c r="I846" s="451"/>
      <c r="J846" s="451"/>
      <c r="K846" s="583"/>
      <c r="L846" s="499"/>
    </row>
    <row r="847" spans="1:12" customFormat="1" ht="15" customHeight="1" x14ac:dyDescent="0.25">
      <c r="A847" s="565"/>
      <c r="B847" s="568"/>
      <c r="C847" s="455"/>
      <c r="D847" s="582"/>
      <c r="E847" s="448"/>
      <c r="F847" s="93" t="s">
        <v>699</v>
      </c>
      <c r="G847" s="523" t="s">
        <v>700</v>
      </c>
      <c r="H847" s="523"/>
      <c r="I847" s="523"/>
      <c r="J847" s="523"/>
      <c r="K847" s="583"/>
      <c r="L847" s="499"/>
    </row>
    <row r="848" spans="1:12" customFormat="1" ht="15" customHeight="1" x14ac:dyDescent="0.25">
      <c r="A848" s="565"/>
      <c r="B848" s="568"/>
      <c r="C848" s="455"/>
      <c r="D848" s="582"/>
      <c r="E848" s="448"/>
      <c r="F848" s="93" t="s">
        <v>1181</v>
      </c>
      <c r="G848" s="462" t="s">
        <v>1179</v>
      </c>
      <c r="H848" s="463"/>
      <c r="I848" s="463"/>
      <c r="J848" s="464"/>
      <c r="K848" s="583"/>
      <c r="L848" s="499"/>
    </row>
    <row r="849" spans="1:12" customFormat="1" ht="15" customHeight="1" x14ac:dyDescent="0.25">
      <c r="A849" s="565"/>
      <c r="B849" s="568"/>
      <c r="C849" s="455"/>
      <c r="D849" s="582"/>
      <c r="E849" s="448"/>
      <c r="F849" s="110" t="s">
        <v>83</v>
      </c>
      <c r="G849" s="524">
        <v>67</v>
      </c>
      <c r="H849" s="524"/>
      <c r="I849" s="524"/>
      <c r="J849" s="524"/>
      <c r="K849" s="583"/>
      <c r="L849" s="499"/>
    </row>
    <row r="850" spans="1:12" customFormat="1" ht="15" customHeight="1" x14ac:dyDescent="0.25">
      <c r="A850" s="565"/>
      <c r="B850" s="568"/>
      <c r="C850" s="455"/>
      <c r="D850" s="582"/>
      <c r="E850" s="448"/>
      <c r="F850" s="112" t="s">
        <v>396</v>
      </c>
      <c r="G850" s="523" t="s">
        <v>908</v>
      </c>
      <c r="H850" s="523"/>
      <c r="I850" s="523"/>
      <c r="J850" s="523"/>
      <c r="K850" s="583"/>
      <c r="L850" s="499"/>
    </row>
    <row r="851" spans="1:12" customFormat="1" ht="15" customHeight="1" x14ac:dyDescent="0.25">
      <c r="A851" s="565"/>
      <c r="B851" s="568"/>
      <c r="C851" s="455"/>
      <c r="D851" s="582"/>
      <c r="E851" s="448"/>
      <c r="F851" s="110" t="s">
        <v>3</v>
      </c>
      <c r="G851" s="522" t="s">
        <v>19</v>
      </c>
      <c r="H851" s="522"/>
      <c r="I851" s="522"/>
      <c r="J851" s="522"/>
      <c r="K851" s="583"/>
      <c r="L851" s="499"/>
    </row>
    <row r="852" spans="1:12" customFormat="1" ht="15.6" customHeight="1" x14ac:dyDescent="0.25">
      <c r="A852" s="565"/>
      <c r="B852" s="568"/>
      <c r="C852" s="455"/>
      <c r="D852" s="582"/>
      <c r="E852" s="448"/>
      <c r="F852" s="93" t="s">
        <v>379</v>
      </c>
      <c r="G852" s="523" t="s">
        <v>380</v>
      </c>
      <c r="H852" s="523"/>
      <c r="I852" s="523"/>
      <c r="J852" s="523"/>
      <c r="K852" s="583"/>
      <c r="L852" s="499"/>
    </row>
    <row r="853" spans="1:12" customFormat="1" ht="15.6" customHeight="1" x14ac:dyDescent="0.25">
      <c r="A853" s="565"/>
      <c r="B853" s="568"/>
      <c r="C853" s="455"/>
      <c r="D853" s="582"/>
      <c r="E853" s="448"/>
      <c r="F853" s="93" t="s">
        <v>701</v>
      </c>
      <c r="G853" s="523">
        <v>100000</v>
      </c>
      <c r="H853" s="523"/>
      <c r="I853" s="523"/>
      <c r="J853" s="523"/>
      <c r="K853" s="583"/>
      <c r="L853" s="499"/>
    </row>
    <row r="854" spans="1:12" customFormat="1" ht="15.6" customHeight="1" x14ac:dyDescent="0.25">
      <c r="A854" s="565"/>
      <c r="B854" s="568"/>
      <c r="C854" s="455"/>
      <c r="D854" s="582"/>
      <c r="E854" s="448"/>
      <c r="F854" s="93" t="s">
        <v>257</v>
      </c>
      <c r="G854" s="523" t="s">
        <v>391</v>
      </c>
      <c r="H854" s="523"/>
      <c r="I854" s="523"/>
      <c r="J854" s="523"/>
      <c r="K854" s="583"/>
      <c r="L854" s="499"/>
    </row>
    <row r="855" spans="1:12" customFormat="1" ht="15.6" customHeight="1" x14ac:dyDescent="0.25">
      <c r="A855" s="565"/>
      <c r="B855" s="568"/>
      <c r="C855" s="455"/>
      <c r="D855" s="582"/>
      <c r="E855" s="448"/>
      <c r="F855" s="93" t="s">
        <v>376</v>
      </c>
      <c r="G855" s="523" t="s">
        <v>392</v>
      </c>
      <c r="H855" s="523"/>
      <c r="I855" s="523"/>
      <c r="J855" s="523"/>
      <c r="K855" s="583"/>
      <c r="L855" s="499"/>
    </row>
    <row r="856" spans="1:12" customFormat="1" ht="15.6" customHeight="1" x14ac:dyDescent="0.25">
      <c r="A856" s="565"/>
      <c r="B856" s="568"/>
      <c r="C856" s="455"/>
      <c r="D856" s="582"/>
      <c r="E856" s="448"/>
      <c r="F856" s="93" t="s">
        <v>702</v>
      </c>
      <c r="G856" s="523" t="s">
        <v>709</v>
      </c>
      <c r="H856" s="523"/>
      <c r="I856" s="523"/>
      <c r="J856" s="523"/>
      <c r="K856" s="583"/>
      <c r="L856" s="499"/>
    </row>
    <row r="857" spans="1:12" customFormat="1" ht="15.6" customHeight="1" x14ac:dyDescent="0.25">
      <c r="A857" s="565"/>
      <c r="B857" s="568"/>
      <c r="C857" s="455"/>
      <c r="D857" s="582"/>
      <c r="E857" s="448"/>
      <c r="F857" s="93" t="s">
        <v>381</v>
      </c>
      <c r="G857" s="523" t="s">
        <v>382</v>
      </c>
      <c r="H857" s="523"/>
      <c r="I857" s="523"/>
      <c r="J857" s="523"/>
      <c r="K857" s="583"/>
      <c r="L857" s="500"/>
    </row>
    <row r="858" spans="1:12" customFormat="1" ht="15.6" customHeight="1" x14ac:dyDescent="0.25">
      <c r="A858" s="565"/>
      <c r="B858" s="568"/>
      <c r="C858" s="455"/>
      <c r="D858" s="582"/>
      <c r="E858" s="448"/>
      <c r="F858" s="94" t="s">
        <v>358</v>
      </c>
      <c r="G858" s="523" t="s">
        <v>900</v>
      </c>
      <c r="H858" s="523"/>
      <c r="I858" s="523"/>
      <c r="J858" s="523"/>
      <c r="K858" s="584">
        <v>5</v>
      </c>
      <c r="L858" s="443">
        <v>25568</v>
      </c>
    </row>
    <row r="859" spans="1:12" customFormat="1" ht="15.6" customHeight="1" x14ac:dyDescent="0.25">
      <c r="A859" s="565"/>
      <c r="B859" s="568"/>
      <c r="C859" s="455"/>
      <c r="D859" s="582"/>
      <c r="E859" s="448"/>
      <c r="F859" s="93" t="s">
        <v>383</v>
      </c>
      <c r="G859" s="523" t="s">
        <v>384</v>
      </c>
      <c r="H859" s="523"/>
      <c r="I859" s="523"/>
      <c r="J859" s="523"/>
      <c r="K859" s="585"/>
      <c r="L859" s="444" t="e">
        <f>#REF!-#REF!*10%</f>
        <v>#REF!</v>
      </c>
    </row>
    <row r="860" spans="1:12" customFormat="1" ht="15.6" customHeight="1" x14ac:dyDescent="0.25">
      <c r="A860" s="565"/>
      <c r="B860" s="568"/>
      <c r="C860" s="455"/>
      <c r="D860" s="582"/>
      <c r="E860" s="448"/>
      <c r="F860" s="93" t="s">
        <v>385</v>
      </c>
      <c r="G860" s="523" t="s">
        <v>398</v>
      </c>
      <c r="H860" s="523"/>
      <c r="I860" s="523"/>
      <c r="J860" s="523"/>
      <c r="K860" s="585"/>
      <c r="L860" s="444" t="e">
        <f>#REF!-#REF!*10%</f>
        <v>#REF!</v>
      </c>
    </row>
    <row r="861" spans="1:12" customFormat="1" ht="15.6" customHeight="1" x14ac:dyDescent="0.25">
      <c r="A861" s="565"/>
      <c r="B861" s="568"/>
      <c r="C861" s="455"/>
      <c r="D861" s="582"/>
      <c r="E861" s="448"/>
      <c r="F861" s="93" t="s">
        <v>389</v>
      </c>
      <c r="G861" s="523" t="s">
        <v>390</v>
      </c>
      <c r="H861" s="523"/>
      <c r="I861" s="523"/>
      <c r="J861" s="523"/>
      <c r="K861" s="585"/>
      <c r="L861" s="444" t="e">
        <f>#REF!-#REF!*10%</f>
        <v>#REF!</v>
      </c>
    </row>
    <row r="862" spans="1:12" customFormat="1" ht="15.6" customHeight="1" x14ac:dyDescent="0.25">
      <c r="A862" s="565"/>
      <c r="B862" s="568"/>
      <c r="C862" s="455"/>
      <c r="D862" s="582"/>
      <c r="E862" s="448"/>
      <c r="F862" s="93" t="s">
        <v>704</v>
      </c>
      <c r="G862" s="523" t="s">
        <v>705</v>
      </c>
      <c r="H862" s="523"/>
      <c r="I862" s="523"/>
      <c r="J862" s="523"/>
      <c r="K862" s="585"/>
      <c r="L862" s="444" t="e">
        <f>#REF!-#REF!*10%</f>
        <v>#REF!</v>
      </c>
    </row>
    <row r="863" spans="1:12" customFormat="1" ht="15.6" customHeight="1" x14ac:dyDescent="0.25">
      <c r="A863" s="565"/>
      <c r="B863" s="568"/>
      <c r="C863" s="455"/>
      <c r="D863" s="582"/>
      <c r="E863" s="448"/>
      <c r="F863" s="93" t="s">
        <v>706</v>
      </c>
      <c r="G863" s="523" t="s">
        <v>390</v>
      </c>
      <c r="H863" s="523"/>
      <c r="I863" s="523"/>
      <c r="J863" s="523"/>
      <c r="K863" s="585"/>
      <c r="L863" s="444" t="e">
        <f>#REF!-#REF!*10%</f>
        <v>#REF!</v>
      </c>
    </row>
    <row r="864" spans="1:12" customFormat="1" ht="15.6" customHeight="1" x14ac:dyDescent="0.25">
      <c r="A864" s="565"/>
      <c r="B864" s="568"/>
      <c r="C864" s="455"/>
      <c r="D864" s="582"/>
      <c r="E864" s="448"/>
      <c r="F864" s="93" t="s">
        <v>1271</v>
      </c>
      <c r="G864" s="523" t="s">
        <v>390</v>
      </c>
      <c r="H864" s="523"/>
      <c r="I864" s="523"/>
      <c r="J864" s="523"/>
      <c r="K864" s="585"/>
      <c r="L864" s="444" t="e">
        <f>#REF!-#REF!*10%</f>
        <v>#REF!</v>
      </c>
    </row>
    <row r="865" spans="1:12" customFormat="1" ht="15.6" customHeight="1" x14ac:dyDescent="0.25">
      <c r="A865" s="565"/>
      <c r="B865" s="568"/>
      <c r="C865" s="455"/>
      <c r="D865" s="582"/>
      <c r="E865" s="448"/>
      <c r="F865" s="93" t="s">
        <v>707</v>
      </c>
      <c r="G865" s="523" t="s">
        <v>911</v>
      </c>
      <c r="H865" s="523"/>
      <c r="I865" s="523"/>
      <c r="J865" s="523"/>
      <c r="K865" s="585"/>
      <c r="L865" s="444" t="e">
        <f>#REF!-#REF!*10%</f>
        <v>#REF!</v>
      </c>
    </row>
    <row r="866" spans="1:12" customFormat="1" ht="15.6" customHeight="1" x14ac:dyDescent="0.25">
      <c r="A866" s="565"/>
      <c r="B866" s="568"/>
      <c r="C866" s="455"/>
      <c r="D866" s="582"/>
      <c r="E866" s="448"/>
      <c r="F866" s="93" t="s">
        <v>708</v>
      </c>
      <c r="G866" s="523" t="s">
        <v>390</v>
      </c>
      <c r="H866" s="523"/>
      <c r="I866" s="523"/>
      <c r="J866" s="523"/>
      <c r="K866" s="585"/>
      <c r="L866" s="444" t="e">
        <f>#REF!-#REF!*10%</f>
        <v>#REF!</v>
      </c>
    </row>
    <row r="867" spans="1:12" customFormat="1" ht="15.6" customHeight="1" x14ac:dyDescent="0.25">
      <c r="A867" s="565"/>
      <c r="B867" s="568"/>
      <c r="C867" s="455"/>
      <c r="D867" s="582"/>
      <c r="E867" s="448"/>
      <c r="F867" s="93" t="s">
        <v>377</v>
      </c>
      <c r="G867" s="523" t="s">
        <v>387</v>
      </c>
      <c r="H867" s="523"/>
      <c r="I867" s="523"/>
      <c r="J867" s="523"/>
      <c r="K867" s="585"/>
      <c r="L867" s="444" t="e">
        <f>#REF!-#REF!*10%</f>
        <v>#REF!</v>
      </c>
    </row>
    <row r="868" spans="1:12" customFormat="1" ht="15.6" customHeight="1" x14ac:dyDescent="0.25">
      <c r="A868" s="565"/>
      <c r="B868" s="568"/>
      <c r="C868" s="455"/>
      <c r="D868" s="582"/>
      <c r="E868" s="448"/>
      <c r="F868" s="93" t="s">
        <v>388</v>
      </c>
      <c r="G868" s="523" t="s">
        <v>393</v>
      </c>
      <c r="H868" s="523"/>
      <c r="I868" s="523"/>
      <c r="J868" s="523"/>
      <c r="K868" s="585"/>
      <c r="L868" s="444" t="e">
        <f>#REF!-#REF!*10%</f>
        <v>#REF!</v>
      </c>
    </row>
    <row r="869" spans="1:12" customFormat="1" ht="15.6" customHeight="1" x14ac:dyDescent="0.25">
      <c r="A869" s="565"/>
      <c r="B869" s="568"/>
      <c r="C869" s="455"/>
      <c r="D869" s="582"/>
      <c r="E869" s="448"/>
      <c r="F869" s="93" t="s">
        <v>562</v>
      </c>
      <c r="G869" s="523" t="s">
        <v>1024</v>
      </c>
      <c r="H869" s="523"/>
      <c r="I869" s="523"/>
      <c r="J869" s="523"/>
      <c r="K869" s="585"/>
      <c r="L869" s="444" t="e">
        <f>#REF!-#REF!*10%</f>
        <v>#REF!</v>
      </c>
    </row>
    <row r="870" spans="1:12" customFormat="1" ht="15.6" customHeight="1" x14ac:dyDescent="0.25">
      <c r="A870" s="565"/>
      <c r="B870" s="568"/>
      <c r="C870" s="455"/>
      <c r="D870" s="582"/>
      <c r="E870" s="448"/>
      <c r="F870" s="93" t="s">
        <v>570</v>
      </c>
      <c r="G870" s="523" t="s">
        <v>613</v>
      </c>
      <c r="H870" s="523"/>
      <c r="I870" s="523"/>
      <c r="J870" s="523"/>
      <c r="K870" s="585"/>
      <c r="L870" s="444" t="e">
        <f>#REF!-#REF!*10%</f>
        <v>#REF!</v>
      </c>
    </row>
    <row r="871" spans="1:12" customFormat="1" ht="15.6" customHeight="1" x14ac:dyDescent="0.25">
      <c r="A871" s="565"/>
      <c r="B871" s="568"/>
      <c r="C871" s="455"/>
      <c r="D871" s="582"/>
      <c r="E871" s="448"/>
      <c r="F871" s="111" t="s">
        <v>4</v>
      </c>
      <c r="G871" s="525">
        <v>5.6</v>
      </c>
      <c r="H871" s="525"/>
      <c r="I871" s="525"/>
      <c r="J871" s="525"/>
      <c r="K871" s="585"/>
      <c r="L871" s="444" t="e">
        <f>#REF!-#REF!*10%</f>
        <v>#REF!</v>
      </c>
    </row>
    <row r="872" spans="1:12" customFormat="1" ht="15" customHeight="1" x14ac:dyDescent="0.25">
      <c r="A872" s="565"/>
      <c r="B872" s="569"/>
      <c r="C872" s="455"/>
      <c r="D872" s="582"/>
      <c r="E872" s="448"/>
      <c r="F872" s="136" t="s">
        <v>1016</v>
      </c>
      <c r="G872" s="454">
        <v>5</v>
      </c>
      <c r="H872" s="454"/>
      <c r="I872" s="454"/>
      <c r="J872" s="454"/>
      <c r="K872" s="585"/>
      <c r="L872" s="444" t="e">
        <f>#REF!-#REF!*10%</f>
        <v>#REF!</v>
      </c>
    </row>
    <row r="873" spans="1:12" customFormat="1" ht="15" customHeight="1" x14ac:dyDescent="0.25">
      <c r="A873" s="564">
        <v>12</v>
      </c>
      <c r="B873" s="567"/>
      <c r="C873" s="455" t="s">
        <v>538</v>
      </c>
      <c r="D873" s="582"/>
      <c r="E873" s="448"/>
      <c r="F873" s="110" t="s">
        <v>0</v>
      </c>
      <c r="G873" s="522" t="s">
        <v>10</v>
      </c>
      <c r="H873" s="522"/>
      <c r="I873" s="522"/>
      <c r="J873" s="522"/>
      <c r="K873" s="539">
        <v>3</v>
      </c>
      <c r="L873" s="498">
        <v>25920</v>
      </c>
    </row>
    <row r="874" spans="1:12" customFormat="1" ht="15" customHeight="1" x14ac:dyDescent="0.25">
      <c r="A874" s="565"/>
      <c r="B874" s="568"/>
      <c r="C874" s="455"/>
      <c r="D874" s="582"/>
      <c r="E874" s="448"/>
      <c r="F874" s="110" t="s">
        <v>5</v>
      </c>
      <c r="G874" s="469">
        <v>210</v>
      </c>
      <c r="H874" s="469"/>
      <c r="I874" s="469"/>
      <c r="J874" s="469"/>
      <c r="K874" s="583"/>
      <c r="L874" s="499"/>
    </row>
    <row r="875" spans="1:12" customFormat="1" ht="15" customHeight="1" x14ac:dyDescent="0.25">
      <c r="A875" s="565"/>
      <c r="B875" s="568"/>
      <c r="C875" s="455"/>
      <c r="D875" s="582"/>
      <c r="E875" s="448"/>
      <c r="F875" s="110" t="s">
        <v>8</v>
      </c>
      <c r="G875" s="240">
        <v>3000</v>
      </c>
      <c r="H875" s="241">
        <v>4000</v>
      </c>
      <c r="I875" s="312">
        <v>5000</v>
      </c>
      <c r="J875" s="242">
        <v>6000</v>
      </c>
      <c r="K875" s="583"/>
      <c r="L875" s="499"/>
    </row>
    <row r="876" spans="1:12" customFormat="1" ht="15" customHeight="1" x14ac:dyDescent="0.25">
      <c r="A876" s="565"/>
      <c r="B876" s="568"/>
      <c r="C876" s="455"/>
      <c r="D876" s="582"/>
      <c r="E876" s="448"/>
      <c r="F876" s="110" t="s">
        <v>817</v>
      </c>
      <c r="G876" s="243">
        <f>G874*114</f>
        <v>23940</v>
      </c>
      <c r="H876" s="244">
        <f>G874*128</f>
        <v>26880</v>
      </c>
      <c r="I876" s="313">
        <f>G874*143</f>
        <v>30030</v>
      </c>
      <c r="J876" s="245">
        <f>G874*148</f>
        <v>31080</v>
      </c>
      <c r="K876" s="583"/>
      <c r="L876" s="499"/>
    </row>
    <row r="877" spans="1:12" customFormat="1" ht="15" customHeight="1" x14ac:dyDescent="0.25">
      <c r="A877" s="565"/>
      <c r="B877" s="568"/>
      <c r="C877" s="455"/>
      <c r="D877" s="582"/>
      <c r="E877" s="448"/>
      <c r="F877" s="110" t="s">
        <v>1269</v>
      </c>
      <c r="G877" s="451">
        <v>0.98</v>
      </c>
      <c r="H877" s="451"/>
      <c r="I877" s="451"/>
      <c r="J877" s="451"/>
      <c r="K877" s="583"/>
      <c r="L877" s="499"/>
    </row>
    <row r="878" spans="1:12" customFormat="1" ht="15" customHeight="1" x14ac:dyDescent="0.25">
      <c r="A878" s="565"/>
      <c r="B878" s="568"/>
      <c r="C878" s="455"/>
      <c r="D878" s="582"/>
      <c r="E878" s="448"/>
      <c r="F878" s="93" t="s">
        <v>699</v>
      </c>
      <c r="G878" s="523" t="s">
        <v>700</v>
      </c>
      <c r="H878" s="523"/>
      <c r="I878" s="523"/>
      <c r="J878" s="523"/>
      <c r="K878" s="583"/>
      <c r="L878" s="499"/>
    </row>
    <row r="879" spans="1:12" customFormat="1" ht="15" customHeight="1" x14ac:dyDescent="0.25">
      <c r="A879" s="565"/>
      <c r="B879" s="568"/>
      <c r="C879" s="455"/>
      <c r="D879" s="582"/>
      <c r="E879" s="448"/>
      <c r="F879" s="93" t="s">
        <v>1181</v>
      </c>
      <c r="G879" s="462" t="s">
        <v>1179</v>
      </c>
      <c r="H879" s="463"/>
      <c r="I879" s="463"/>
      <c r="J879" s="464"/>
      <c r="K879" s="583"/>
      <c r="L879" s="499"/>
    </row>
    <row r="880" spans="1:12" customFormat="1" ht="15" customHeight="1" x14ac:dyDescent="0.25">
      <c r="A880" s="565"/>
      <c r="B880" s="568"/>
      <c r="C880" s="455"/>
      <c r="D880" s="582"/>
      <c r="E880" s="448"/>
      <c r="F880" s="110" t="s">
        <v>83</v>
      </c>
      <c r="G880" s="524">
        <v>67</v>
      </c>
      <c r="H880" s="524"/>
      <c r="I880" s="524"/>
      <c r="J880" s="524"/>
      <c r="K880" s="583"/>
      <c r="L880" s="499"/>
    </row>
    <row r="881" spans="1:12" customFormat="1" ht="15" customHeight="1" x14ac:dyDescent="0.25">
      <c r="A881" s="565"/>
      <c r="B881" s="568"/>
      <c r="C881" s="455"/>
      <c r="D881" s="582"/>
      <c r="E881" s="448"/>
      <c r="F881" s="112" t="s">
        <v>396</v>
      </c>
      <c r="G881" s="523" t="s">
        <v>908</v>
      </c>
      <c r="H881" s="523"/>
      <c r="I881" s="523"/>
      <c r="J881" s="523"/>
      <c r="K881" s="583"/>
      <c r="L881" s="499"/>
    </row>
    <row r="882" spans="1:12" customFormat="1" ht="15" customHeight="1" x14ac:dyDescent="0.25">
      <c r="A882" s="565"/>
      <c r="B882" s="568"/>
      <c r="C882" s="455"/>
      <c r="D882" s="582"/>
      <c r="E882" s="448"/>
      <c r="F882" s="110" t="s">
        <v>3</v>
      </c>
      <c r="G882" s="522" t="s">
        <v>20</v>
      </c>
      <c r="H882" s="522"/>
      <c r="I882" s="522"/>
      <c r="J882" s="522"/>
      <c r="K882" s="583"/>
      <c r="L882" s="499"/>
    </row>
    <row r="883" spans="1:12" customFormat="1" ht="15.6" customHeight="1" x14ac:dyDescent="0.25">
      <c r="A883" s="565"/>
      <c r="B883" s="568"/>
      <c r="C883" s="455"/>
      <c r="D883" s="582"/>
      <c r="E883" s="448"/>
      <c r="F883" s="93" t="s">
        <v>379</v>
      </c>
      <c r="G883" s="523" t="s">
        <v>380</v>
      </c>
      <c r="H883" s="523"/>
      <c r="I883" s="523"/>
      <c r="J883" s="523"/>
      <c r="K883" s="583"/>
      <c r="L883" s="499"/>
    </row>
    <row r="884" spans="1:12" customFormat="1" ht="15.6" customHeight="1" x14ac:dyDescent="0.25">
      <c r="A884" s="565"/>
      <c r="B884" s="568"/>
      <c r="C884" s="455"/>
      <c r="D884" s="582"/>
      <c r="E884" s="448"/>
      <c r="F884" s="93" t="s">
        <v>701</v>
      </c>
      <c r="G884" s="523">
        <v>100000</v>
      </c>
      <c r="H884" s="523"/>
      <c r="I884" s="523"/>
      <c r="J884" s="523"/>
      <c r="K884" s="583"/>
      <c r="L884" s="499"/>
    </row>
    <row r="885" spans="1:12" customFormat="1" ht="15.6" customHeight="1" x14ac:dyDescent="0.25">
      <c r="A885" s="565"/>
      <c r="B885" s="568"/>
      <c r="C885" s="455"/>
      <c r="D885" s="582"/>
      <c r="E885" s="448"/>
      <c r="F885" s="93" t="s">
        <v>257</v>
      </c>
      <c r="G885" s="523" t="s">
        <v>391</v>
      </c>
      <c r="H885" s="523"/>
      <c r="I885" s="523"/>
      <c r="J885" s="523"/>
      <c r="K885" s="583"/>
      <c r="L885" s="499"/>
    </row>
    <row r="886" spans="1:12" customFormat="1" ht="15.6" customHeight="1" x14ac:dyDescent="0.25">
      <c r="A886" s="565"/>
      <c r="B886" s="568"/>
      <c r="C886" s="455"/>
      <c r="D886" s="582"/>
      <c r="E886" s="448"/>
      <c r="F886" s="93" t="s">
        <v>376</v>
      </c>
      <c r="G886" s="523" t="s">
        <v>392</v>
      </c>
      <c r="H886" s="523"/>
      <c r="I886" s="523"/>
      <c r="J886" s="523"/>
      <c r="K886" s="583"/>
      <c r="L886" s="499"/>
    </row>
    <row r="887" spans="1:12" customFormat="1" ht="15.6" customHeight="1" x14ac:dyDescent="0.25">
      <c r="A887" s="565"/>
      <c r="B887" s="568"/>
      <c r="C887" s="455"/>
      <c r="D887" s="582"/>
      <c r="E887" s="448"/>
      <c r="F887" s="93" t="s">
        <v>702</v>
      </c>
      <c r="G887" s="523" t="s">
        <v>709</v>
      </c>
      <c r="H887" s="523"/>
      <c r="I887" s="523"/>
      <c r="J887" s="523"/>
      <c r="K887" s="583"/>
      <c r="L887" s="499"/>
    </row>
    <row r="888" spans="1:12" customFormat="1" ht="15.6" customHeight="1" x14ac:dyDescent="0.25">
      <c r="A888" s="565"/>
      <c r="B888" s="568"/>
      <c r="C888" s="455"/>
      <c r="D888" s="582"/>
      <c r="E888" s="448"/>
      <c r="F888" s="93" t="s">
        <v>381</v>
      </c>
      <c r="G888" s="523" t="s">
        <v>382</v>
      </c>
      <c r="H888" s="523"/>
      <c r="I888" s="523"/>
      <c r="J888" s="523"/>
      <c r="K888" s="583"/>
      <c r="L888" s="500"/>
    </row>
    <row r="889" spans="1:12" customFormat="1" ht="15.6" customHeight="1" x14ac:dyDescent="0.25">
      <c r="A889" s="565"/>
      <c r="B889" s="568"/>
      <c r="C889" s="455"/>
      <c r="D889" s="582"/>
      <c r="E889" s="448"/>
      <c r="F889" s="94" t="s">
        <v>358</v>
      </c>
      <c r="G889" s="523" t="s">
        <v>900</v>
      </c>
      <c r="H889" s="523"/>
      <c r="I889" s="523"/>
      <c r="J889" s="523"/>
      <c r="K889" s="584">
        <v>5</v>
      </c>
      <c r="L889" s="443">
        <v>27734</v>
      </c>
    </row>
    <row r="890" spans="1:12" customFormat="1" ht="15.6" customHeight="1" x14ac:dyDescent="0.25">
      <c r="A890" s="565"/>
      <c r="B890" s="568"/>
      <c r="C890" s="455"/>
      <c r="D890" s="582"/>
      <c r="E890" s="448"/>
      <c r="F890" s="93" t="s">
        <v>383</v>
      </c>
      <c r="G890" s="523" t="s">
        <v>384</v>
      </c>
      <c r="H890" s="523"/>
      <c r="I890" s="523"/>
      <c r="J890" s="523"/>
      <c r="K890" s="585"/>
      <c r="L890" s="444" t="e">
        <f>#REF!-#REF!*10%</f>
        <v>#REF!</v>
      </c>
    </row>
    <row r="891" spans="1:12" customFormat="1" ht="15.6" customHeight="1" x14ac:dyDescent="0.25">
      <c r="A891" s="565"/>
      <c r="B891" s="568"/>
      <c r="C891" s="455"/>
      <c r="D891" s="582"/>
      <c r="E891" s="448"/>
      <c r="F891" s="93" t="s">
        <v>385</v>
      </c>
      <c r="G891" s="523" t="s">
        <v>398</v>
      </c>
      <c r="H891" s="523"/>
      <c r="I891" s="523"/>
      <c r="J891" s="523"/>
      <c r="K891" s="585"/>
      <c r="L891" s="444" t="e">
        <f>#REF!-#REF!*10%</f>
        <v>#REF!</v>
      </c>
    </row>
    <row r="892" spans="1:12" customFormat="1" ht="15.6" customHeight="1" x14ac:dyDescent="0.25">
      <c r="A892" s="565"/>
      <c r="B892" s="568"/>
      <c r="C892" s="455"/>
      <c r="D892" s="582"/>
      <c r="E892" s="448"/>
      <c r="F892" s="93" t="s">
        <v>389</v>
      </c>
      <c r="G892" s="523" t="s">
        <v>390</v>
      </c>
      <c r="H892" s="523"/>
      <c r="I892" s="523"/>
      <c r="J892" s="523"/>
      <c r="K892" s="585"/>
      <c r="L892" s="444" t="e">
        <f>#REF!-#REF!*10%</f>
        <v>#REF!</v>
      </c>
    </row>
    <row r="893" spans="1:12" customFormat="1" ht="15.6" customHeight="1" x14ac:dyDescent="0.25">
      <c r="A893" s="565"/>
      <c r="B893" s="568"/>
      <c r="C893" s="455"/>
      <c r="D893" s="582"/>
      <c r="E893" s="448"/>
      <c r="F893" s="93" t="s">
        <v>704</v>
      </c>
      <c r="G893" s="523" t="s">
        <v>705</v>
      </c>
      <c r="H893" s="523"/>
      <c r="I893" s="523"/>
      <c r="J893" s="523"/>
      <c r="K893" s="585"/>
      <c r="L893" s="444" t="e">
        <f>#REF!-#REF!*10%</f>
        <v>#REF!</v>
      </c>
    </row>
    <row r="894" spans="1:12" customFormat="1" ht="15.6" customHeight="1" x14ac:dyDescent="0.25">
      <c r="A894" s="565"/>
      <c r="B894" s="568"/>
      <c r="C894" s="455"/>
      <c r="D894" s="582"/>
      <c r="E894" s="448"/>
      <c r="F894" s="93" t="s">
        <v>706</v>
      </c>
      <c r="G894" s="523" t="s">
        <v>390</v>
      </c>
      <c r="H894" s="523"/>
      <c r="I894" s="523"/>
      <c r="J894" s="523"/>
      <c r="K894" s="585"/>
      <c r="L894" s="444" t="e">
        <f>#REF!-#REF!*10%</f>
        <v>#REF!</v>
      </c>
    </row>
    <row r="895" spans="1:12" customFormat="1" ht="15.6" customHeight="1" x14ac:dyDescent="0.25">
      <c r="A895" s="565"/>
      <c r="B895" s="568"/>
      <c r="C895" s="455"/>
      <c r="D895" s="582"/>
      <c r="E895" s="448"/>
      <c r="F895" s="93" t="s">
        <v>1271</v>
      </c>
      <c r="G895" s="523" t="s">
        <v>390</v>
      </c>
      <c r="H895" s="523"/>
      <c r="I895" s="523"/>
      <c r="J895" s="523"/>
      <c r="K895" s="585"/>
      <c r="L895" s="444" t="e">
        <f>#REF!-#REF!*10%</f>
        <v>#REF!</v>
      </c>
    </row>
    <row r="896" spans="1:12" customFormat="1" ht="15.6" customHeight="1" x14ac:dyDescent="0.25">
      <c r="A896" s="565"/>
      <c r="B896" s="568"/>
      <c r="C896" s="455"/>
      <c r="D896" s="582"/>
      <c r="E896" s="448"/>
      <c r="F896" s="93" t="s">
        <v>707</v>
      </c>
      <c r="G896" s="523" t="s">
        <v>911</v>
      </c>
      <c r="H896" s="523"/>
      <c r="I896" s="523"/>
      <c r="J896" s="523"/>
      <c r="K896" s="585"/>
      <c r="L896" s="444" t="e">
        <f>#REF!-#REF!*10%</f>
        <v>#REF!</v>
      </c>
    </row>
    <row r="897" spans="1:12" customFormat="1" ht="15.6" customHeight="1" x14ac:dyDescent="0.25">
      <c r="A897" s="565"/>
      <c r="B897" s="568"/>
      <c r="C897" s="455"/>
      <c r="D897" s="582"/>
      <c r="E897" s="448"/>
      <c r="F897" s="93" t="s">
        <v>708</v>
      </c>
      <c r="G897" s="523" t="s">
        <v>390</v>
      </c>
      <c r="H897" s="523"/>
      <c r="I897" s="523"/>
      <c r="J897" s="523"/>
      <c r="K897" s="585"/>
      <c r="L897" s="444" t="e">
        <f>#REF!-#REF!*10%</f>
        <v>#REF!</v>
      </c>
    </row>
    <row r="898" spans="1:12" customFormat="1" ht="15.6" customHeight="1" x14ac:dyDescent="0.25">
      <c r="A898" s="565"/>
      <c r="B898" s="568"/>
      <c r="C898" s="455"/>
      <c r="D898" s="582"/>
      <c r="E898" s="448"/>
      <c r="F898" s="93" t="s">
        <v>377</v>
      </c>
      <c r="G898" s="523" t="s">
        <v>387</v>
      </c>
      <c r="H898" s="523"/>
      <c r="I898" s="523"/>
      <c r="J898" s="523"/>
      <c r="K898" s="585"/>
      <c r="L898" s="444" t="e">
        <f>#REF!-#REF!*10%</f>
        <v>#REF!</v>
      </c>
    </row>
    <row r="899" spans="1:12" customFormat="1" ht="15.6" customHeight="1" x14ac:dyDescent="0.25">
      <c r="A899" s="565"/>
      <c r="B899" s="568"/>
      <c r="C899" s="455"/>
      <c r="D899" s="582"/>
      <c r="E899" s="448"/>
      <c r="F899" s="93" t="s">
        <v>388</v>
      </c>
      <c r="G899" s="523" t="s">
        <v>393</v>
      </c>
      <c r="H899" s="523"/>
      <c r="I899" s="523"/>
      <c r="J899" s="523"/>
      <c r="K899" s="585"/>
      <c r="L899" s="444" t="e">
        <f>#REF!-#REF!*10%</f>
        <v>#REF!</v>
      </c>
    </row>
    <row r="900" spans="1:12" customFormat="1" ht="15.6" customHeight="1" x14ac:dyDescent="0.25">
      <c r="A900" s="565"/>
      <c r="B900" s="568"/>
      <c r="C900" s="455"/>
      <c r="D900" s="582"/>
      <c r="E900" s="448"/>
      <c r="F900" s="93" t="s">
        <v>562</v>
      </c>
      <c r="G900" s="523" t="s">
        <v>1024</v>
      </c>
      <c r="H900" s="523"/>
      <c r="I900" s="523"/>
      <c r="J900" s="523"/>
      <c r="K900" s="585"/>
      <c r="L900" s="444" t="e">
        <f>#REF!-#REF!*10%</f>
        <v>#REF!</v>
      </c>
    </row>
    <row r="901" spans="1:12" customFormat="1" ht="15.6" customHeight="1" x14ac:dyDescent="0.25">
      <c r="A901" s="565"/>
      <c r="B901" s="568"/>
      <c r="C901" s="455"/>
      <c r="D901" s="582"/>
      <c r="E901" s="448"/>
      <c r="F901" s="93" t="s">
        <v>570</v>
      </c>
      <c r="G901" s="523" t="s">
        <v>613</v>
      </c>
      <c r="H901" s="523"/>
      <c r="I901" s="523"/>
      <c r="J901" s="523"/>
      <c r="K901" s="585"/>
      <c r="L901" s="444" t="e">
        <f>#REF!-#REF!*10%</f>
        <v>#REF!</v>
      </c>
    </row>
    <row r="902" spans="1:12" customFormat="1" ht="15.6" customHeight="1" x14ac:dyDescent="0.25">
      <c r="A902" s="565"/>
      <c r="B902" s="568"/>
      <c r="C902" s="455"/>
      <c r="D902" s="582"/>
      <c r="E902" s="448"/>
      <c r="F902" s="142" t="s">
        <v>4</v>
      </c>
      <c r="G902" s="525">
        <v>7.8</v>
      </c>
      <c r="H902" s="525"/>
      <c r="I902" s="525"/>
      <c r="J902" s="525"/>
      <c r="K902" s="585"/>
      <c r="L902" s="444" t="e">
        <f>#REF!-#REF!*10%</f>
        <v>#REF!</v>
      </c>
    </row>
    <row r="903" spans="1:12" customFormat="1" ht="15" customHeight="1" x14ac:dyDescent="0.25">
      <c r="A903" s="565"/>
      <c r="B903" s="569"/>
      <c r="C903" s="455"/>
      <c r="D903" s="582"/>
      <c r="E903" s="448"/>
      <c r="F903" s="136" t="s">
        <v>1016</v>
      </c>
      <c r="G903" s="454">
        <v>5</v>
      </c>
      <c r="H903" s="454"/>
      <c r="I903" s="454"/>
      <c r="J903" s="454"/>
      <c r="K903" s="585"/>
      <c r="L903" s="444" t="e">
        <f>#REF!-#REF!*10%</f>
        <v>#REF!</v>
      </c>
    </row>
    <row r="904" spans="1:12" customFormat="1" ht="15" customHeight="1" x14ac:dyDescent="0.25">
      <c r="A904" s="564">
        <v>13</v>
      </c>
      <c r="B904" s="567"/>
      <c r="C904" s="455" t="s">
        <v>539</v>
      </c>
      <c r="D904" s="582"/>
      <c r="E904" s="448"/>
      <c r="F904" s="110" t="s">
        <v>0</v>
      </c>
      <c r="G904" s="522" t="s">
        <v>10</v>
      </c>
      <c r="H904" s="522"/>
      <c r="I904" s="522"/>
      <c r="J904" s="522"/>
      <c r="K904" s="539">
        <v>3</v>
      </c>
      <c r="L904" s="498">
        <v>27135</v>
      </c>
    </row>
    <row r="905" spans="1:12" customFormat="1" ht="15" customHeight="1" x14ac:dyDescent="0.25">
      <c r="A905" s="565"/>
      <c r="B905" s="568"/>
      <c r="C905" s="455"/>
      <c r="D905" s="582"/>
      <c r="E905" s="448"/>
      <c r="F905" s="110" t="s">
        <v>5</v>
      </c>
      <c r="G905" s="469">
        <v>221</v>
      </c>
      <c r="H905" s="469"/>
      <c r="I905" s="469"/>
      <c r="J905" s="469"/>
      <c r="K905" s="583"/>
      <c r="L905" s="499"/>
    </row>
    <row r="906" spans="1:12" customFormat="1" ht="15" customHeight="1" x14ac:dyDescent="0.25">
      <c r="A906" s="565"/>
      <c r="B906" s="568"/>
      <c r="C906" s="455"/>
      <c r="D906" s="582"/>
      <c r="E906" s="448"/>
      <c r="F906" s="110" t="s">
        <v>8</v>
      </c>
      <c r="G906" s="240">
        <v>3000</v>
      </c>
      <c r="H906" s="241">
        <v>4000</v>
      </c>
      <c r="I906" s="312">
        <v>5000</v>
      </c>
      <c r="J906" s="242">
        <v>6000</v>
      </c>
      <c r="K906" s="583"/>
      <c r="L906" s="499"/>
    </row>
    <row r="907" spans="1:12" customFormat="1" ht="15" customHeight="1" x14ac:dyDescent="0.25">
      <c r="A907" s="565"/>
      <c r="B907" s="568"/>
      <c r="C907" s="455"/>
      <c r="D907" s="582"/>
      <c r="E907" s="448"/>
      <c r="F907" s="110" t="s">
        <v>817</v>
      </c>
      <c r="G907" s="243">
        <f>G905*114</f>
        <v>25194</v>
      </c>
      <c r="H907" s="244">
        <f>G905*128</f>
        <v>28288</v>
      </c>
      <c r="I907" s="313">
        <f>G905*143</f>
        <v>31603</v>
      </c>
      <c r="J907" s="245">
        <f>G905*148</f>
        <v>32708</v>
      </c>
      <c r="K907" s="583"/>
      <c r="L907" s="499"/>
    </row>
    <row r="908" spans="1:12" customFormat="1" ht="15" customHeight="1" x14ac:dyDescent="0.25">
      <c r="A908" s="565"/>
      <c r="B908" s="568"/>
      <c r="C908" s="455"/>
      <c r="D908" s="582"/>
      <c r="E908" s="448"/>
      <c r="F908" s="110" t="s">
        <v>1269</v>
      </c>
      <c r="G908" s="451">
        <v>0.98</v>
      </c>
      <c r="H908" s="451"/>
      <c r="I908" s="451"/>
      <c r="J908" s="451"/>
      <c r="K908" s="583"/>
      <c r="L908" s="499"/>
    </row>
    <row r="909" spans="1:12" customFormat="1" ht="15" customHeight="1" x14ac:dyDescent="0.25">
      <c r="A909" s="565"/>
      <c r="B909" s="568"/>
      <c r="C909" s="455"/>
      <c r="D909" s="582"/>
      <c r="E909" s="448"/>
      <c r="F909" s="93" t="s">
        <v>699</v>
      </c>
      <c r="G909" s="523" t="s">
        <v>700</v>
      </c>
      <c r="H909" s="523"/>
      <c r="I909" s="523"/>
      <c r="J909" s="523"/>
      <c r="K909" s="583"/>
      <c r="L909" s="499"/>
    </row>
    <row r="910" spans="1:12" customFormat="1" ht="15" customHeight="1" x14ac:dyDescent="0.25">
      <c r="A910" s="565"/>
      <c r="B910" s="568"/>
      <c r="C910" s="455"/>
      <c r="D910" s="582"/>
      <c r="E910" s="448"/>
      <c r="F910" s="93" t="s">
        <v>1181</v>
      </c>
      <c r="G910" s="462" t="s">
        <v>1179</v>
      </c>
      <c r="H910" s="463"/>
      <c r="I910" s="463"/>
      <c r="J910" s="464"/>
      <c r="K910" s="583"/>
      <c r="L910" s="499"/>
    </row>
    <row r="911" spans="1:12" customFormat="1" ht="15" customHeight="1" x14ac:dyDescent="0.25">
      <c r="A911" s="565"/>
      <c r="B911" s="568"/>
      <c r="C911" s="455"/>
      <c r="D911" s="582"/>
      <c r="E911" s="448"/>
      <c r="F911" s="110" t="s">
        <v>83</v>
      </c>
      <c r="G911" s="524">
        <v>67</v>
      </c>
      <c r="H911" s="524"/>
      <c r="I911" s="524"/>
      <c r="J911" s="524"/>
      <c r="K911" s="583"/>
      <c r="L911" s="499"/>
    </row>
    <row r="912" spans="1:12" customFormat="1" ht="15" customHeight="1" x14ac:dyDescent="0.25">
      <c r="A912" s="565"/>
      <c r="B912" s="568"/>
      <c r="C912" s="455"/>
      <c r="D912" s="582"/>
      <c r="E912" s="448"/>
      <c r="F912" s="112" t="s">
        <v>396</v>
      </c>
      <c r="G912" s="523" t="s">
        <v>908</v>
      </c>
      <c r="H912" s="523"/>
      <c r="I912" s="523"/>
      <c r="J912" s="523"/>
      <c r="K912" s="583"/>
      <c r="L912" s="499"/>
    </row>
    <row r="913" spans="1:12" customFormat="1" ht="15" customHeight="1" x14ac:dyDescent="0.25">
      <c r="A913" s="565"/>
      <c r="B913" s="568"/>
      <c r="C913" s="455"/>
      <c r="D913" s="582"/>
      <c r="E913" s="448"/>
      <c r="F913" s="110" t="s">
        <v>3</v>
      </c>
      <c r="G913" s="522" t="s">
        <v>21</v>
      </c>
      <c r="H913" s="522"/>
      <c r="I913" s="522"/>
      <c r="J913" s="522"/>
      <c r="K913" s="583"/>
      <c r="L913" s="499"/>
    </row>
    <row r="914" spans="1:12" customFormat="1" ht="15.6" customHeight="1" x14ac:dyDescent="0.25">
      <c r="A914" s="565"/>
      <c r="B914" s="568"/>
      <c r="C914" s="455"/>
      <c r="D914" s="582"/>
      <c r="E914" s="448"/>
      <c r="F914" s="93" t="s">
        <v>379</v>
      </c>
      <c r="G914" s="523" t="s">
        <v>380</v>
      </c>
      <c r="H914" s="523"/>
      <c r="I914" s="523"/>
      <c r="J914" s="523"/>
      <c r="K914" s="583"/>
      <c r="L914" s="499"/>
    </row>
    <row r="915" spans="1:12" customFormat="1" ht="15.6" customHeight="1" x14ac:dyDescent="0.25">
      <c r="A915" s="565"/>
      <c r="B915" s="568"/>
      <c r="C915" s="455"/>
      <c r="D915" s="582"/>
      <c r="E915" s="448"/>
      <c r="F915" s="93" t="s">
        <v>701</v>
      </c>
      <c r="G915" s="523">
        <v>100000</v>
      </c>
      <c r="H915" s="523"/>
      <c r="I915" s="523"/>
      <c r="J915" s="523"/>
      <c r="K915" s="583"/>
      <c r="L915" s="499"/>
    </row>
    <row r="916" spans="1:12" customFormat="1" ht="15.6" customHeight="1" x14ac:dyDescent="0.25">
      <c r="A916" s="565"/>
      <c r="B916" s="568"/>
      <c r="C916" s="455"/>
      <c r="D916" s="582"/>
      <c r="E916" s="448"/>
      <c r="F916" s="93" t="s">
        <v>257</v>
      </c>
      <c r="G916" s="523" t="s">
        <v>391</v>
      </c>
      <c r="H916" s="523"/>
      <c r="I916" s="523"/>
      <c r="J916" s="523"/>
      <c r="K916" s="583"/>
      <c r="L916" s="499"/>
    </row>
    <row r="917" spans="1:12" customFormat="1" ht="15.6" customHeight="1" x14ac:dyDescent="0.25">
      <c r="A917" s="565"/>
      <c r="B917" s="568"/>
      <c r="C917" s="455"/>
      <c r="D917" s="582"/>
      <c r="E917" s="448"/>
      <c r="F917" s="93" t="s">
        <v>376</v>
      </c>
      <c r="G917" s="523" t="s">
        <v>392</v>
      </c>
      <c r="H917" s="523"/>
      <c r="I917" s="523"/>
      <c r="J917" s="523"/>
      <c r="K917" s="583"/>
      <c r="L917" s="499"/>
    </row>
    <row r="918" spans="1:12" customFormat="1" ht="15.6" customHeight="1" x14ac:dyDescent="0.25">
      <c r="A918" s="565"/>
      <c r="B918" s="568"/>
      <c r="C918" s="455"/>
      <c r="D918" s="582"/>
      <c r="E918" s="448"/>
      <c r="F918" s="93" t="s">
        <v>702</v>
      </c>
      <c r="G918" s="523" t="s">
        <v>709</v>
      </c>
      <c r="H918" s="523"/>
      <c r="I918" s="523"/>
      <c r="J918" s="523"/>
      <c r="K918" s="583"/>
      <c r="L918" s="499"/>
    </row>
    <row r="919" spans="1:12" customFormat="1" ht="15.6" customHeight="1" x14ac:dyDescent="0.25">
      <c r="A919" s="565"/>
      <c r="B919" s="568"/>
      <c r="C919" s="455"/>
      <c r="D919" s="582"/>
      <c r="E919" s="448"/>
      <c r="F919" s="93" t="s">
        <v>381</v>
      </c>
      <c r="G919" s="523" t="s">
        <v>382</v>
      </c>
      <c r="H919" s="523"/>
      <c r="I919" s="523"/>
      <c r="J919" s="523"/>
      <c r="K919" s="583"/>
      <c r="L919" s="500"/>
    </row>
    <row r="920" spans="1:12" customFormat="1" ht="15.6" customHeight="1" x14ac:dyDescent="0.25">
      <c r="A920" s="565"/>
      <c r="B920" s="568"/>
      <c r="C920" s="455"/>
      <c r="D920" s="582"/>
      <c r="E920" s="448"/>
      <c r="F920" s="94" t="s">
        <v>358</v>
      </c>
      <c r="G920" s="523" t="s">
        <v>900</v>
      </c>
      <c r="H920" s="523"/>
      <c r="I920" s="523"/>
      <c r="J920" s="523"/>
      <c r="K920" s="584">
        <v>5</v>
      </c>
      <c r="L920" s="443">
        <v>29034</v>
      </c>
    </row>
    <row r="921" spans="1:12" customFormat="1" ht="15.6" customHeight="1" x14ac:dyDescent="0.25">
      <c r="A921" s="565"/>
      <c r="B921" s="568"/>
      <c r="C921" s="455"/>
      <c r="D921" s="582"/>
      <c r="E921" s="448"/>
      <c r="F921" s="93" t="s">
        <v>383</v>
      </c>
      <c r="G921" s="523" t="s">
        <v>384</v>
      </c>
      <c r="H921" s="523"/>
      <c r="I921" s="523"/>
      <c r="J921" s="523"/>
      <c r="K921" s="585"/>
      <c r="L921" s="444" t="e">
        <f>#REF!-#REF!*10%</f>
        <v>#REF!</v>
      </c>
    </row>
    <row r="922" spans="1:12" customFormat="1" ht="15.6" customHeight="1" x14ac:dyDescent="0.25">
      <c r="A922" s="565"/>
      <c r="B922" s="568"/>
      <c r="C922" s="455"/>
      <c r="D922" s="582"/>
      <c r="E922" s="448"/>
      <c r="F922" s="93" t="s">
        <v>385</v>
      </c>
      <c r="G922" s="523" t="s">
        <v>398</v>
      </c>
      <c r="H922" s="523"/>
      <c r="I922" s="523"/>
      <c r="J922" s="523"/>
      <c r="K922" s="585"/>
      <c r="L922" s="444" t="e">
        <f>#REF!-#REF!*10%</f>
        <v>#REF!</v>
      </c>
    </row>
    <row r="923" spans="1:12" customFormat="1" ht="15.6" customHeight="1" x14ac:dyDescent="0.25">
      <c r="A923" s="565"/>
      <c r="B923" s="568"/>
      <c r="C923" s="455"/>
      <c r="D923" s="582"/>
      <c r="E923" s="448"/>
      <c r="F923" s="93" t="s">
        <v>389</v>
      </c>
      <c r="G923" s="523" t="s">
        <v>390</v>
      </c>
      <c r="H923" s="523"/>
      <c r="I923" s="523"/>
      <c r="J923" s="523"/>
      <c r="K923" s="585"/>
      <c r="L923" s="444" t="e">
        <f>#REF!-#REF!*10%</f>
        <v>#REF!</v>
      </c>
    </row>
    <row r="924" spans="1:12" customFormat="1" ht="15.6" customHeight="1" x14ac:dyDescent="0.25">
      <c r="A924" s="565"/>
      <c r="B924" s="568"/>
      <c r="C924" s="455"/>
      <c r="D924" s="582"/>
      <c r="E924" s="448"/>
      <c r="F924" s="93" t="s">
        <v>704</v>
      </c>
      <c r="G924" s="523" t="s">
        <v>705</v>
      </c>
      <c r="H924" s="523"/>
      <c r="I924" s="523"/>
      <c r="J924" s="523"/>
      <c r="K924" s="585"/>
      <c r="L924" s="444" t="e">
        <f>#REF!-#REF!*10%</f>
        <v>#REF!</v>
      </c>
    </row>
    <row r="925" spans="1:12" customFormat="1" ht="15.6" customHeight="1" x14ac:dyDescent="0.25">
      <c r="A925" s="565"/>
      <c r="B925" s="568"/>
      <c r="C925" s="455"/>
      <c r="D925" s="582"/>
      <c r="E925" s="448"/>
      <c r="F925" s="93" t="s">
        <v>706</v>
      </c>
      <c r="G925" s="523" t="s">
        <v>390</v>
      </c>
      <c r="H925" s="523"/>
      <c r="I925" s="523"/>
      <c r="J925" s="523"/>
      <c r="K925" s="585"/>
      <c r="L925" s="444" t="e">
        <f>#REF!-#REF!*10%</f>
        <v>#REF!</v>
      </c>
    </row>
    <row r="926" spans="1:12" customFormat="1" ht="15.6" customHeight="1" x14ac:dyDescent="0.25">
      <c r="A926" s="565"/>
      <c r="B926" s="568"/>
      <c r="C926" s="455"/>
      <c r="D926" s="582"/>
      <c r="E926" s="448"/>
      <c r="F926" s="93" t="s">
        <v>1271</v>
      </c>
      <c r="G926" s="523" t="s">
        <v>390</v>
      </c>
      <c r="H926" s="523"/>
      <c r="I926" s="523"/>
      <c r="J926" s="523"/>
      <c r="K926" s="585"/>
      <c r="L926" s="444" t="e">
        <f>#REF!-#REF!*10%</f>
        <v>#REF!</v>
      </c>
    </row>
    <row r="927" spans="1:12" customFormat="1" ht="15.6" customHeight="1" x14ac:dyDescent="0.25">
      <c r="A927" s="565"/>
      <c r="B927" s="568"/>
      <c r="C927" s="455"/>
      <c r="D927" s="582"/>
      <c r="E927" s="448"/>
      <c r="F927" s="93" t="s">
        <v>707</v>
      </c>
      <c r="G927" s="523" t="s">
        <v>911</v>
      </c>
      <c r="H927" s="523"/>
      <c r="I927" s="523"/>
      <c r="J927" s="523"/>
      <c r="K927" s="585"/>
      <c r="L927" s="444" t="e">
        <f>#REF!-#REF!*10%</f>
        <v>#REF!</v>
      </c>
    </row>
    <row r="928" spans="1:12" customFormat="1" ht="15.6" customHeight="1" x14ac:dyDescent="0.25">
      <c r="A928" s="565"/>
      <c r="B928" s="568"/>
      <c r="C928" s="455"/>
      <c r="D928" s="582"/>
      <c r="E928" s="448"/>
      <c r="F928" s="93" t="s">
        <v>708</v>
      </c>
      <c r="G928" s="523" t="s">
        <v>390</v>
      </c>
      <c r="H928" s="523"/>
      <c r="I928" s="523"/>
      <c r="J928" s="523"/>
      <c r="K928" s="585"/>
      <c r="L928" s="444" t="e">
        <f>#REF!-#REF!*10%</f>
        <v>#REF!</v>
      </c>
    </row>
    <row r="929" spans="1:12" customFormat="1" ht="15.6" customHeight="1" x14ac:dyDescent="0.25">
      <c r="A929" s="565"/>
      <c r="B929" s="568"/>
      <c r="C929" s="455"/>
      <c r="D929" s="582"/>
      <c r="E929" s="448"/>
      <c r="F929" s="93" t="s">
        <v>377</v>
      </c>
      <c r="G929" s="523" t="s">
        <v>387</v>
      </c>
      <c r="H929" s="523"/>
      <c r="I929" s="523"/>
      <c r="J929" s="523"/>
      <c r="K929" s="585"/>
      <c r="L929" s="444" t="e">
        <f>#REF!-#REF!*10%</f>
        <v>#REF!</v>
      </c>
    </row>
    <row r="930" spans="1:12" customFormat="1" ht="15.6" customHeight="1" x14ac:dyDescent="0.25">
      <c r="A930" s="565"/>
      <c r="B930" s="568"/>
      <c r="C930" s="455"/>
      <c r="D930" s="582"/>
      <c r="E930" s="448"/>
      <c r="F930" s="93" t="s">
        <v>388</v>
      </c>
      <c r="G930" s="523" t="s">
        <v>393</v>
      </c>
      <c r="H930" s="523"/>
      <c r="I930" s="523"/>
      <c r="J930" s="523"/>
      <c r="K930" s="585"/>
      <c r="L930" s="444" t="e">
        <f>#REF!-#REF!*10%</f>
        <v>#REF!</v>
      </c>
    </row>
    <row r="931" spans="1:12" customFormat="1" ht="15.6" customHeight="1" x14ac:dyDescent="0.25">
      <c r="A931" s="565"/>
      <c r="B931" s="568"/>
      <c r="C931" s="455"/>
      <c r="D931" s="582"/>
      <c r="E931" s="448"/>
      <c r="F931" s="93" t="s">
        <v>562</v>
      </c>
      <c r="G931" s="523" t="s">
        <v>1024</v>
      </c>
      <c r="H931" s="523"/>
      <c r="I931" s="523"/>
      <c r="J931" s="523"/>
      <c r="K931" s="585"/>
      <c r="L931" s="444" t="e">
        <f>#REF!-#REF!*10%</f>
        <v>#REF!</v>
      </c>
    </row>
    <row r="932" spans="1:12" customFormat="1" ht="15.6" customHeight="1" x14ac:dyDescent="0.25">
      <c r="A932" s="565"/>
      <c r="B932" s="568"/>
      <c r="C932" s="455"/>
      <c r="D932" s="582"/>
      <c r="E932" s="448"/>
      <c r="F932" s="93" t="s">
        <v>570</v>
      </c>
      <c r="G932" s="523" t="s">
        <v>613</v>
      </c>
      <c r="H932" s="523"/>
      <c r="I932" s="523"/>
      <c r="J932" s="523"/>
      <c r="K932" s="585"/>
      <c r="L932" s="444" t="e">
        <f>#REF!-#REF!*10%</f>
        <v>#REF!</v>
      </c>
    </row>
    <row r="933" spans="1:12" customFormat="1" ht="15.6" customHeight="1" x14ac:dyDescent="0.25">
      <c r="A933" s="565"/>
      <c r="B933" s="568"/>
      <c r="C933" s="455"/>
      <c r="D933" s="582"/>
      <c r="E933" s="448"/>
      <c r="F933" s="142" t="s">
        <v>4</v>
      </c>
      <c r="G933" s="525">
        <v>7.8</v>
      </c>
      <c r="H933" s="525"/>
      <c r="I933" s="525"/>
      <c r="J933" s="525"/>
      <c r="K933" s="585"/>
      <c r="L933" s="444" t="e">
        <f>#REF!-#REF!*10%</f>
        <v>#REF!</v>
      </c>
    </row>
    <row r="934" spans="1:12" customFormat="1" ht="15" customHeight="1" x14ac:dyDescent="0.25">
      <c r="A934" s="565"/>
      <c r="B934" s="569"/>
      <c r="C934" s="455"/>
      <c r="D934" s="582"/>
      <c r="E934" s="448"/>
      <c r="F934" s="136" t="s">
        <v>1016</v>
      </c>
      <c r="G934" s="454">
        <v>5</v>
      </c>
      <c r="H934" s="454"/>
      <c r="I934" s="454"/>
      <c r="J934" s="454"/>
      <c r="K934" s="585"/>
      <c r="L934" s="444" t="e">
        <f>#REF!-#REF!*10%</f>
        <v>#REF!</v>
      </c>
    </row>
    <row r="935" spans="1:12" customFormat="1" ht="15" customHeight="1" x14ac:dyDescent="0.25">
      <c r="A935" s="564">
        <v>14</v>
      </c>
      <c r="B935" s="567"/>
      <c r="C935" s="455" t="s">
        <v>540</v>
      </c>
      <c r="D935" s="582"/>
      <c r="E935" s="448"/>
      <c r="F935" s="110" t="s">
        <v>0</v>
      </c>
      <c r="G935" s="522" t="s">
        <v>10</v>
      </c>
      <c r="H935" s="522"/>
      <c r="I935" s="522"/>
      <c r="J935" s="522"/>
      <c r="K935" s="539">
        <v>3</v>
      </c>
      <c r="L935" s="498">
        <v>28148</v>
      </c>
    </row>
    <row r="936" spans="1:12" customFormat="1" ht="15" customHeight="1" x14ac:dyDescent="0.25">
      <c r="A936" s="565"/>
      <c r="B936" s="568"/>
      <c r="C936" s="455"/>
      <c r="D936" s="582"/>
      <c r="E936" s="448"/>
      <c r="F936" s="110" t="s">
        <v>5</v>
      </c>
      <c r="G936" s="469">
        <v>240</v>
      </c>
      <c r="H936" s="469"/>
      <c r="I936" s="469"/>
      <c r="J936" s="469"/>
      <c r="K936" s="583"/>
      <c r="L936" s="499"/>
    </row>
    <row r="937" spans="1:12" customFormat="1" ht="15" customHeight="1" x14ac:dyDescent="0.25">
      <c r="A937" s="565"/>
      <c r="B937" s="568"/>
      <c r="C937" s="455"/>
      <c r="D937" s="582"/>
      <c r="E937" s="448"/>
      <c r="F937" s="110" t="s">
        <v>8</v>
      </c>
      <c r="G937" s="240">
        <v>3000</v>
      </c>
      <c r="H937" s="241">
        <v>4000</v>
      </c>
      <c r="I937" s="312">
        <v>5000</v>
      </c>
      <c r="J937" s="242">
        <v>6000</v>
      </c>
      <c r="K937" s="583"/>
      <c r="L937" s="499"/>
    </row>
    <row r="938" spans="1:12" customFormat="1" ht="15" customHeight="1" x14ac:dyDescent="0.25">
      <c r="A938" s="565"/>
      <c r="B938" s="568"/>
      <c r="C938" s="455"/>
      <c r="D938" s="582"/>
      <c r="E938" s="448"/>
      <c r="F938" s="110" t="s">
        <v>817</v>
      </c>
      <c r="G938" s="243">
        <f>G936*114</f>
        <v>27360</v>
      </c>
      <c r="H938" s="244">
        <f>G936*128</f>
        <v>30720</v>
      </c>
      <c r="I938" s="313">
        <f>G936*143</f>
        <v>34320</v>
      </c>
      <c r="J938" s="245">
        <f>G936*148</f>
        <v>35520</v>
      </c>
      <c r="K938" s="583"/>
      <c r="L938" s="499"/>
    </row>
    <row r="939" spans="1:12" customFormat="1" ht="15" customHeight="1" x14ac:dyDescent="0.25">
      <c r="A939" s="565"/>
      <c r="B939" s="568"/>
      <c r="C939" s="455"/>
      <c r="D939" s="582"/>
      <c r="E939" s="448"/>
      <c r="F939" s="110" t="s">
        <v>1269</v>
      </c>
      <c r="G939" s="451">
        <v>0.98</v>
      </c>
      <c r="H939" s="451"/>
      <c r="I939" s="451"/>
      <c r="J939" s="451"/>
      <c r="K939" s="583"/>
      <c r="L939" s="499"/>
    </row>
    <row r="940" spans="1:12" customFormat="1" ht="15" customHeight="1" x14ac:dyDescent="0.25">
      <c r="A940" s="565"/>
      <c r="B940" s="568"/>
      <c r="C940" s="455"/>
      <c r="D940" s="582"/>
      <c r="E940" s="448"/>
      <c r="F940" s="93" t="s">
        <v>699</v>
      </c>
      <c r="G940" s="523" t="s">
        <v>700</v>
      </c>
      <c r="H940" s="523"/>
      <c r="I940" s="523"/>
      <c r="J940" s="523"/>
      <c r="K940" s="583"/>
      <c r="L940" s="499"/>
    </row>
    <row r="941" spans="1:12" customFormat="1" ht="15" customHeight="1" x14ac:dyDescent="0.25">
      <c r="A941" s="565"/>
      <c r="B941" s="568"/>
      <c r="C941" s="455"/>
      <c r="D941" s="582"/>
      <c r="E941" s="448"/>
      <c r="F941" s="93" t="s">
        <v>1181</v>
      </c>
      <c r="G941" s="462" t="s">
        <v>1179</v>
      </c>
      <c r="H941" s="463"/>
      <c r="I941" s="463"/>
      <c r="J941" s="464"/>
      <c r="K941" s="583"/>
      <c r="L941" s="499"/>
    </row>
    <row r="942" spans="1:12" customFormat="1" ht="15" customHeight="1" x14ac:dyDescent="0.25">
      <c r="A942" s="565"/>
      <c r="B942" s="568"/>
      <c r="C942" s="455"/>
      <c r="D942" s="582"/>
      <c r="E942" s="448"/>
      <c r="F942" s="110" t="s">
        <v>83</v>
      </c>
      <c r="G942" s="524">
        <v>67</v>
      </c>
      <c r="H942" s="524"/>
      <c r="I942" s="524"/>
      <c r="J942" s="524"/>
      <c r="K942" s="583"/>
      <c r="L942" s="499"/>
    </row>
    <row r="943" spans="1:12" customFormat="1" ht="15" customHeight="1" x14ac:dyDescent="0.25">
      <c r="A943" s="565"/>
      <c r="B943" s="568"/>
      <c r="C943" s="455"/>
      <c r="D943" s="582"/>
      <c r="E943" s="448"/>
      <c r="F943" s="112" t="s">
        <v>396</v>
      </c>
      <c r="G943" s="523" t="s">
        <v>908</v>
      </c>
      <c r="H943" s="523"/>
      <c r="I943" s="523"/>
      <c r="J943" s="523"/>
      <c r="K943" s="583"/>
      <c r="L943" s="499"/>
    </row>
    <row r="944" spans="1:12" customFormat="1" ht="15" customHeight="1" x14ac:dyDescent="0.25">
      <c r="A944" s="565"/>
      <c r="B944" s="568"/>
      <c r="C944" s="455"/>
      <c r="D944" s="582"/>
      <c r="E944" s="448"/>
      <c r="F944" s="110" t="s">
        <v>3</v>
      </c>
      <c r="G944" s="522" t="s">
        <v>50</v>
      </c>
      <c r="H944" s="522"/>
      <c r="I944" s="522"/>
      <c r="J944" s="522"/>
      <c r="K944" s="583"/>
      <c r="L944" s="499"/>
    </row>
    <row r="945" spans="1:12" customFormat="1" ht="15.6" customHeight="1" x14ac:dyDescent="0.25">
      <c r="A945" s="565"/>
      <c r="B945" s="568"/>
      <c r="C945" s="455"/>
      <c r="D945" s="582"/>
      <c r="E945" s="448"/>
      <c r="F945" s="93" t="s">
        <v>379</v>
      </c>
      <c r="G945" s="523" t="s">
        <v>380</v>
      </c>
      <c r="H945" s="523"/>
      <c r="I945" s="523"/>
      <c r="J945" s="523"/>
      <c r="K945" s="583"/>
      <c r="L945" s="499"/>
    </row>
    <row r="946" spans="1:12" customFormat="1" ht="15.6" customHeight="1" x14ac:dyDescent="0.25">
      <c r="A946" s="565"/>
      <c r="B946" s="568"/>
      <c r="C946" s="455"/>
      <c r="D946" s="582"/>
      <c r="E946" s="448"/>
      <c r="F946" s="93" t="s">
        <v>701</v>
      </c>
      <c r="G946" s="523">
        <v>100000</v>
      </c>
      <c r="H946" s="523"/>
      <c r="I946" s="523"/>
      <c r="J946" s="523"/>
      <c r="K946" s="583"/>
      <c r="L946" s="499"/>
    </row>
    <row r="947" spans="1:12" customFormat="1" ht="15.6" customHeight="1" x14ac:dyDescent="0.25">
      <c r="A947" s="565"/>
      <c r="B947" s="568"/>
      <c r="C947" s="455"/>
      <c r="D947" s="582"/>
      <c r="E947" s="448"/>
      <c r="F947" s="93" t="s">
        <v>257</v>
      </c>
      <c r="G947" s="523" t="s">
        <v>391</v>
      </c>
      <c r="H947" s="523"/>
      <c r="I947" s="523"/>
      <c r="J947" s="523"/>
      <c r="K947" s="583"/>
      <c r="L947" s="499"/>
    </row>
    <row r="948" spans="1:12" customFormat="1" ht="15.6" customHeight="1" x14ac:dyDescent="0.25">
      <c r="A948" s="565"/>
      <c r="B948" s="568"/>
      <c r="C948" s="455"/>
      <c r="D948" s="582"/>
      <c r="E948" s="448"/>
      <c r="F948" s="93" t="s">
        <v>376</v>
      </c>
      <c r="G948" s="523" t="s">
        <v>392</v>
      </c>
      <c r="H948" s="523"/>
      <c r="I948" s="523"/>
      <c r="J948" s="523"/>
      <c r="K948" s="583"/>
      <c r="L948" s="499"/>
    </row>
    <row r="949" spans="1:12" customFormat="1" ht="15.6" customHeight="1" x14ac:dyDescent="0.25">
      <c r="A949" s="565"/>
      <c r="B949" s="568"/>
      <c r="C949" s="455"/>
      <c r="D949" s="582"/>
      <c r="E949" s="448"/>
      <c r="F949" s="93" t="s">
        <v>702</v>
      </c>
      <c r="G949" s="523" t="s">
        <v>709</v>
      </c>
      <c r="H949" s="523"/>
      <c r="I949" s="523"/>
      <c r="J949" s="523"/>
      <c r="K949" s="583"/>
      <c r="L949" s="499"/>
    </row>
    <row r="950" spans="1:12" customFormat="1" ht="15.6" customHeight="1" x14ac:dyDescent="0.25">
      <c r="A950" s="565"/>
      <c r="B950" s="568"/>
      <c r="C950" s="455"/>
      <c r="D950" s="582"/>
      <c r="E950" s="448"/>
      <c r="F950" s="93" t="s">
        <v>381</v>
      </c>
      <c r="G950" s="523" t="s">
        <v>382</v>
      </c>
      <c r="H950" s="523"/>
      <c r="I950" s="523"/>
      <c r="J950" s="523"/>
      <c r="K950" s="583"/>
      <c r="L950" s="500"/>
    </row>
    <row r="951" spans="1:12" customFormat="1" ht="15.6" customHeight="1" x14ac:dyDescent="0.25">
      <c r="A951" s="565"/>
      <c r="B951" s="568"/>
      <c r="C951" s="455"/>
      <c r="D951" s="582"/>
      <c r="E951" s="448"/>
      <c r="F951" s="94" t="s">
        <v>358</v>
      </c>
      <c r="G951" s="523" t="s">
        <v>900</v>
      </c>
      <c r="H951" s="523"/>
      <c r="I951" s="523"/>
      <c r="J951" s="523"/>
      <c r="K951" s="584">
        <v>5</v>
      </c>
      <c r="L951" s="443">
        <v>30119</v>
      </c>
    </row>
    <row r="952" spans="1:12" customFormat="1" ht="15.6" customHeight="1" x14ac:dyDescent="0.25">
      <c r="A952" s="565"/>
      <c r="B952" s="568"/>
      <c r="C952" s="455"/>
      <c r="D952" s="582"/>
      <c r="E952" s="448"/>
      <c r="F952" s="93" t="s">
        <v>383</v>
      </c>
      <c r="G952" s="523" t="s">
        <v>384</v>
      </c>
      <c r="H952" s="523"/>
      <c r="I952" s="523"/>
      <c r="J952" s="523"/>
      <c r="K952" s="585"/>
      <c r="L952" s="444" t="e">
        <f>#REF!-#REF!*10%</f>
        <v>#REF!</v>
      </c>
    </row>
    <row r="953" spans="1:12" customFormat="1" ht="15.6" customHeight="1" x14ac:dyDescent="0.25">
      <c r="A953" s="565"/>
      <c r="B953" s="568"/>
      <c r="C953" s="455"/>
      <c r="D953" s="582"/>
      <c r="E953" s="448"/>
      <c r="F953" s="93" t="s">
        <v>385</v>
      </c>
      <c r="G953" s="523" t="s">
        <v>398</v>
      </c>
      <c r="H953" s="523"/>
      <c r="I953" s="523"/>
      <c r="J953" s="523"/>
      <c r="K953" s="585"/>
      <c r="L953" s="444" t="e">
        <f>#REF!-#REF!*10%</f>
        <v>#REF!</v>
      </c>
    </row>
    <row r="954" spans="1:12" customFormat="1" ht="15.6" customHeight="1" x14ac:dyDescent="0.25">
      <c r="A954" s="565"/>
      <c r="B954" s="568"/>
      <c r="C954" s="455"/>
      <c r="D954" s="582"/>
      <c r="E954" s="448"/>
      <c r="F954" s="93" t="s">
        <v>389</v>
      </c>
      <c r="G954" s="523" t="s">
        <v>390</v>
      </c>
      <c r="H954" s="523"/>
      <c r="I954" s="523"/>
      <c r="J954" s="523"/>
      <c r="K954" s="585"/>
      <c r="L954" s="444" t="e">
        <f>#REF!-#REF!*10%</f>
        <v>#REF!</v>
      </c>
    </row>
    <row r="955" spans="1:12" customFormat="1" ht="15.6" customHeight="1" x14ac:dyDescent="0.25">
      <c r="A955" s="565"/>
      <c r="B955" s="568"/>
      <c r="C955" s="455"/>
      <c r="D955" s="582"/>
      <c r="E955" s="448"/>
      <c r="F955" s="93" t="s">
        <v>704</v>
      </c>
      <c r="G955" s="523" t="s">
        <v>705</v>
      </c>
      <c r="H955" s="523"/>
      <c r="I955" s="523"/>
      <c r="J955" s="523"/>
      <c r="K955" s="585"/>
      <c r="L955" s="444" t="e">
        <f>#REF!-#REF!*10%</f>
        <v>#REF!</v>
      </c>
    </row>
    <row r="956" spans="1:12" customFormat="1" ht="15.6" customHeight="1" x14ac:dyDescent="0.25">
      <c r="A956" s="565"/>
      <c r="B956" s="568"/>
      <c r="C956" s="455"/>
      <c r="D956" s="582"/>
      <c r="E956" s="448"/>
      <c r="F956" s="93" t="s">
        <v>706</v>
      </c>
      <c r="G956" s="523" t="s">
        <v>390</v>
      </c>
      <c r="H956" s="523"/>
      <c r="I956" s="523"/>
      <c r="J956" s="523"/>
      <c r="K956" s="585"/>
      <c r="L956" s="444" t="e">
        <f>#REF!-#REF!*10%</f>
        <v>#REF!</v>
      </c>
    </row>
    <row r="957" spans="1:12" customFormat="1" ht="15.6" customHeight="1" x14ac:dyDescent="0.25">
      <c r="A957" s="565"/>
      <c r="B957" s="568"/>
      <c r="C957" s="455"/>
      <c r="D957" s="582"/>
      <c r="E957" s="448"/>
      <c r="F957" s="93" t="s">
        <v>1271</v>
      </c>
      <c r="G957" s="523" t="s">
        <v>390</v>
      </c>
      <c r="H957" s="523"/>
      <c r="I957" s="523"/>
      <c r="J957" s="523"/>
      <c r="K957" s="585"/>
      <c r="L957" s="444" t="e">
        <f>#REF!-#REF!*10%</f>
        <v>#REF!</v>
      </c>
    </row>
    <row r="958" spans="1:12" customFormat="1" ht="15.6" customHeight="1" x14ac:dyDescent="0.25">
      <c r="A958" s="565"/>
      <c r="B958" s="568"/>
      <c r="C958" s="455"/>
      <c r="D958" s="582"/>
      <c r="E958" s="448"/>
      <c r="F958" s="93" t="s">
        <v>707</v>
      </c>
      <c r="G958" s="523" t="s">
        <v>911</v>
      </c>
      <c r="H958" s="523"/>
      <c r="I958" s="523"/>
      <c r="J958" s="523"/>
      <c r="K958" s="585"/>
      <c r="L958" s="444" t="e">
        <f>#REF!-#REF!*10%</f>
        <v>#REF!</v>
      </c>
    </row>
    <row r="959" spans="1:12" customFormat="1" ht="15.6" customHeight="1" x14ac:dyDescent="0.25">
      <c r="A959" s="565"/>
      <c r="B959" s="568"/>
      <c r="C959" s="455"/>
      <c r="D959" s="582"/>
      <c r="E959" s="448"/>
      <c r="F959" s="93" t="s">
        <v>708</v>
      </c>
      <c r="G959" s="523" t="s">
        <v>390</v>
      </c>
      <c r="H959" s="523"/>
      <c r="I959" s="523"/>
      <c r="J959" s="523"/>
      <c r="K959" s="585"/>
      <c r="L959" s="444" t="e">
        <f>#REF!-#REF!*10%</f>
        <v>#REF!</v>
      </c>
    </row>
    <row r="960" spans="1:12" customFormat="1" ht="15.6" customHeight="1" x14ac:dyDescent="0.25">
      <c r="A960" s="565"/>
      <c r="B960" s="568"/>
      <c r="C960" s="455"/>
      <c r="D960" s="582"/>
      <c r="E960" s="448"/>
      <c r="F960" s="93" t="s">
        <v>377</v>
      </c>
      <c r="G960" s="523" t="s">
        <v>387</v>
      </c>
      <c r="H960" s="523"/>
      <c r="I960" s="523"/>
      <c r="J960" s="523"/>
      <c r="K960" s="585"/>
      <c r="L960" s="444" t="e">
        <f>#REF!-#REF!*10%</f>
        <v>#REF!</v>
      </c>
    </row>
    <row r="961" spans="1:12" customFormat="1" ht="15.6" customHeight="1" x14ac:dyDescent="0.25">
      <c r="A961" s="565"/>
      <c r="B961" s="568"/>
      <c r="C961" s="455"/>
      <c r="D961" s="582"/>
      <c r="E961" s="448"/>
      <c r="F961" s="93" t="s">
        <v>388</v>
      </c>
      <c r="G961" s="523" t="s">
        <v>393</v>
      </c>
      <c r="H961" s="523"/>
      <c r="I961" s="523"/>
      <c r="J961" s="523"/>
      <c r="K961" s="585"/>
      <c r="L961" s="444" t="e">
        <f>#REF!-#REF!*10%</f>
        <v>#REF!</v>
      </c>
    </row>
    <row r="962" spans="1:12" customFormat="1" ht="15.6" customHeight="1" x14ac:dyDescent="0.25">
      <c r="A962" s="565"/>
      <c r="B962" s="568"/>
      <c r="C962" s="455"/>
      <c r="D962" s="582"/>
      <c r="E962" s="448"/>
      <c r="F962" s="93" t="s">
        <v>562</v>
      </c>
      <c r="G962" s="523" t="s">
        <v>1024</v>
      </c>
      <c r="H962" s="523"/>
      <c r="I962" s="523"/>
      <c r="J962" s="523"/>
      <c r="K962" s="585"/>
      <c r="L962" s="444" t="e">
        <f>#REF!-#REF!*10%</f>
        <v>#REF!</v>
      </c>
    </row>
    <row r="963" spans="1:12" customFormat="1" ht="15.6" customHeight="1" x14ac:dyDescent="0.25">
      <c r="A963" s="565"/>
      <c r="B963" s="568"/>
      <c r="C963" s="455"/>
      <c r="D963" s="582"/>
      <c r="E963" s="448"/>
      <c r="F963" s="93" t="s">
        <v>570</v>
      </c>
      <c r="G963" s="523" t="s">
        <v>613</v>
      </c>
      <c r="H963" s="523"/>
      <c r="I963" s="523"/>
      <c r="J963" s="523"/>
      <c r="K963" s="585"/>
      <c r="L963" s="444" t="e">
        <f>#REF!-#REF!*10%</f>
        <v>#REF!</v>
      </c>
    </row>
    <row r="964" spans="1:12" customFormat="1" ht="15.6" customHeight="1" x14ac:dyDescent="0.25">
      <c r="A964" s="565"/>
      <c r="B964" s="568"/>
      <c r="C964" s="455"/>
      <c r="D964" s="582"/>
      <c r="E964" s="448"/>
      <c r="F964" s="142" t="s">
        <v>4</v>
      </c>
      <c r="G964" s="525">
        <v>9.1999999999999993</v>
      </c>
      <c r="H964" s="525"/>
      <c r="I964" s="525"/>
      <c r="J964" s="525"/>
      <c r="K964" s="585"/>
      <c r="L964" s="444" t="e">
        <f>#REF!-#REF!*10%</f>
        <v>#REF!</v>
      </c>
    </row>
    <row r="965" spans="1:12" customFormat="1" ht="15" customHeight="1" x14ac:dyDescent="0.25">
      <c r="A965" s="565"/>
      <c r="B965" s="569"/>
      <c r="C965" s="455"/>
      <c r="D965" s="582"/>
      <c r="E965" s="448"/>
      <c r="F965" s="136" t="s">
        <v>1016</v>
      </c>
      <c r="G965" s="454">
        <v>5</v>
      </c>
      <c r="H965" s="454"/>
      <c r="I965" s="454"/>
      <c r="J965" s="454"/>
      <c r="K965" s="585"/>
      <c r="L965" s="444" t="e">
        <f>#REF!-#REF!*10%</f>
        <v>#REF!</v>
      </c>
    </row>
    <row r="966" spans="1:12" customFormat="1" ht="15" customHeight="1" x14ac:dyDescent="0.25">
      <c r="A966" s="564">
        <v>15</v>
      </c>
      <c r="B966" s="567"/>
      <c r="C966" s="455" t="s">
        <v>291</v>
      </c>
      <c r="D966" s="582"/>
      <c r="E966" s="448"/>
      <c r="F966" s="110" t="s">
        <v>0</v>
      </c>
      <c r="G966" s="522" t="s">
        <v>10</v>
      </c>
      <c r="H966" s="522"/>
      <c r="I966" s="522"/>
      <c r="J966" s="522"/>
      <c r="K966" s="539">
        <v>3</v>
      </c>
      <c r="L966" s="498">
        <v>37665</v>
      </c>
    </row>
    <row r="967" spans="1:12" customFormat="1" ht="15" customHeight="1" x14ac:dyDescent="0.25">
      <c r="A967" s="565"/>
      <c r="B967" s="568"/>
      <c r="C967" s="455"/>
      <c r="D967" s="582"/>
      <c r="E967" s="448"/>
      <c r="F967" s="110" t="s">
        <v>5</v>
      </c>
      <c r="G967" s="469">
        <v>280</v>
      </c>
      <c r="H967" s="469"/>
      <c r="I967" s="469"/>
      <c r="J967" s="469"/>
      <c r="K967" s="583"/>
      <c r="L967" s="499"/>
    </row>
    <row r="968" spans="1:12" customFormat="1" ht="15" customHeight="1" x14ac:dyDescent="0.25">
      <c r="A968" s="565"/>
      <c r="B968" s="568"/>
      <c r="C968" s="455"/>
      <c r="D968" s="582"/>
      <c r="E968" s="448"/>
      <c r="F968" s="110" t="s">
        <v>8</v>
      </c>
      <c r="G968" s="240">
        <v>3000</v>
      </c>
      <c r="H968" s="241">
        <v>4000</v>
      </c>
      <c r="I968" s="312">
        <v>5000</v>
      </c>
      <c r="J968" s="242">
        <v>6000</v>
      </c>
      <c r="K968" s="583"/>
      <c r="L968" s="499"/>
    </row>
    <row r="969" spans="1:12" customFormat="1" ht="15" customHeight="1" x14ac:dyDescent="0.25">
      <c r="A969" s="565"/>
      <c r="B969" s="568"/>
      <c r="C969" s="455"/>
      <c r="D969" s="582"/>
      <c r="E969" s="448"/>
      <c r="F969" s="110" t="s">
        <v>817</v>
      </c>
      <c r="G969" s="243">
        <f>G967*114</f>
        <v>31920</v>
      </c>
      <c r="H969" s="244">
        <f>G967*128</f>
        <v>35840</v>
      </c>
      <c r="I969" s="313">
        <f>G967*143</f>
        <v>40040</v>
      </c>
      <c r="J969" s="245">
        <f>G967*148</f>
        <v>41440</v>
      </c>
      <c r="K969" s="583"/>
      <c r="L969" s="499"/>
    </row>
    <row r="970" spans="1:12" customFormat="1" ht="15" customHeight="1" x14ac:dyDescent="0.25">
      <c r="A970" s="565"/>
      <c r="B970" s="568"/>
      <c r="C970" s="455"/>
      <c r="D970" s="582"/>
      <c r="E970" s="448"/>
      <c r="F970" s="110" t="s">
        <v>1269</v>
      </c>
      <c r="G970" s="451">
        <v>0.98</v>
      </c>
      <c r="H970" s="451"/>
      <c r="I970" s="451"/>
      <c r="J970" s="451"/>
      <c r="K970" s="583"/>
      <c r="L970" s="499"/>
    </row>
    <row r="971" spans="1:12" customFormat="1" ht="15" customHeight="1" x14ac:dyDescent="0.25">
      <c r="A971" s="565"/>
      <c r="B971" s="568"/>
      <c r="C971" s="455"/>
      <c r="D971" s="582"/>
      <c r="E971" s="448"/>
      <c r="F971" s="93" t="s">
        <v>699</v>
      </c>
      <c r="G971" s="523" t="s">
        <v>700</v>
      </c>
      <c r="H971" s="523"/>
      <c r="I971" s="523"/>
      <c r="J971" s="523"/>
      <c r="K971" s="583"/>
      <c r="L971" s="499"/>
    </row>
    <row r="972" spans="1:12" customFormat="1" ht="15" customHeight="1" x14ac:dyDescent="0.25">
      <c r="A972" s="565"/>
      <c r="B972" s="568"/>
      <c r="C972" s="455"/>
      <c r="D972" s="582"/>
      <c r="E972" s="448"/>
      <c r="F972" s="93" t="s">
        <v>1181</v>
      </c>
      <c r="G972" s="462" t="s">
        <v>1179</v>
      </c>
      <c r="H972" s="463"/>
      <c r="I972" s="463"/>
      <c r="J972" s="464"/>
      <c r="K972" s="583"/>
      <c r="L972" s="499"/>
    </row>
    <row r="973" spans="1:12" customFormat="1" ht="15" customHeight="1" x14ac:dyDescent="0.25">
      <c r="A973" s="565"/>
      <c r="B973" s="568"/>
      <c r="C973" s="455"/>
      <c r="D973" s="582"/>
      <c r="E973" s="448"/>
      <c r="F973" s="110" t="s">
        <v>83</v>
      </c>
      <c r="G973" s="524">
        <v>67</v>
      </c>
      <c r="H973" s="524"/>
      <c r="I973" s="524"/>
      <c r="J973" s="524"/>
      <c r="K973" s="583"/>
      <c r="L973" s="499"/>
    </row>
    <row r="974" spans="1:12" customFormat="1" ht="15" customHeight="1" x14ac:dyDescent="0.25">
      <c r="A974" s="565"/>
      <c r="B974" s="568"/>
      <c r="C974" s="455"/>
      <c r="D974" s="582"/>
      <c r="E974" s="448"/>
      <c r="F974" s="112" t="s">
        <v>396</v>
      </c>
      <c r="G974" s="523" t="s">
        <v>908</v>
      </c>
      <c r="H974" s="523"/>
      <c r="I974" s="523"/>
      <c r="J974" s="523"/>
      <c r="K974" s="583"/>
      <c r="L974" s="499"/>
    </row>
    <row r="975" spans="1:12" customFormat="1" ht="15" customHeight="1" x14ac:dyDescent="0.25">
      <c r="A975" s="565"/>
      <c r="B975" s="568"/>
      <c r="C975" s="455"/>
      <c r="D975" s="582"/>
      <c r="E975" s="448"/>
      <c r="F975" s="110" t="s">
        <v>3</v>
      </c>
      <c r="G975" s="522" t="s">
        <v>22</v>
      </c>
      <c r="H975" s="522"/>
      <c r="I975" s="522"/>
      <c r="J975" s="522"/>
      <c r="K975" s="583"/>
      <c r="L975" s="499"/>
    </row>
    <row r="976" spans="1:12" customFormat="1" ht="15.6" customHeight="1" x14ac:dyDescent="0.25">
      <c r="A976" s="565"/>
      <c r="B976" s="568"/>
      <c r="C976" s="455"/>
      <c r="D976" s="582"/>
      <c r="E976" s="448"/>
      <c r="F976" s="93" t="s">
        <v>379</v>
      </c>
      <c r="G976" s="523" t="s">
        <v>380</v>
      </c>
      <c r="H976" s="523"/>
      <c r="I976" s="523"/>
      <c r="J976" s="523"/>
      <c r="K976" s="583"/>
      <c r="L976" s="499"/>
    </row>
    <row r="977" spans="1:12" customFormat="1" ht="15.6" customHeight="1" x14ac:dyDescent="0.25">
      <c r="A977" s="565"/>
      <c r="B977" s="568"/>
      <c r="C977" s="455"/>
      <c r="D977" s="582"/>
      <c r="E977" s="448"/>
      <c r="F977" s="93" t="s">
        <v>701</v>
      </c>
      <c r="G977" s="523">
        <v>100000</v>
      </c>
      <c r="H977" s="523"/>
      <c r="I977" s="523"/>
      <c r="J977" s="523"/>
      <c r="K977" s="583"/>
      <c r="L977" s="499"/>
    </row>
    <row r="978" spans="1:12" customFormat="1" ht="15.6" customHeight="1" x14ac:dyDescent="0.25">
      <c r="A978" s="565"/>
      <c r="B978" s="568"/>
      <c r="C978" s="455"/>
      <c r="D978" s="582"/>
      <c r="E978" s="448"/>
      <c r="F978" s="93" t="s">
        <v>257</v>
      </c>
      <c r="G978" s="523" t="s">
        <v>391</v>
      </c>
      <c r="H978" s="523"/>
      <c r="I978" s="523"/>
      <c r="J978" s="523"/>
      <c r="K978" s="583"/>
      <c r="L978" s="499"/>
    </row>
    <row r="979" spans="1:12" customFormat="1" ht="15.6" customHeight="1" x14ac:dyDescent="0.25">
      <c r="A979" s="565"/>
      <c r="B979" s="568"/>
      <c r="C979" s="455"/>
      <c r="D979" s="582"/>
      <c r="E979" s="448"/>
      <c r="F979" s="93" t="s">
        <v>376</v>
      </c>
      <c r="G979" s="523" t="s">
        <v>392</v>
      </c>
      <c r="H979" s="523"/>
      <c r="I979" s="523"/>
      <c r="J979" s="523"/>
      <c r="K979" s="583"/>
      <c r="L979" s="499"/>
    </row>
    <row r="980" spans="1:12" customFormat="1" ht="15.6" customHeight="1" x14ac:dyDescent="0.25">
      <c r="A980" s="565"/>
      <c r="B980" s="568"/>
      <c r="C980" s="455"/>
      <c r="D980" s="582"/>
      <c r="E980" s="448"/>
      <c r="F980" s="93" t="s">
        <v>702</v>
      </c>
      <c r="G980" s="523" t="s">
        <v>709</v>
      </c>
      <c r="H980" s="523"/>
      <c r="I980" s="523"/>
      <c r="J980" s="523"/>
      <c r="K980" s="583"/>
      <c r="L980" s="499"/>
    </row>
    <row r="981" spans="1:12" customFormat="1" ht="15.6" customHeight="1" x14ac:dyDescent="0.25">
      <c r="A981" s="565"/>
      <c r="B981" s="568"/>
      <c r="C981" s="455"/>
      <c r="D981" s="582"/>
      <c r="E981" s="448"/>
      <c r="F981" s="93" t="s">
        <v>381</v>
      </c>
      <c r="G981" s="523" t="s">
        <v>382</v>
      </c>
      <c r="H981" s="523"/>
      <c r="I981" s="523"/>
      <c r="J981" s="523"/>
      <c r="K981" s="583"/>
      <c r="L981" s="500"/>
    </row>
    <row r="982" spans="1:12" customFormat="1" ht="15.6" customHeight="1" x14ac:dyDescent="0.25">
      <c r="A982" s="565"/>
      <c r="B982" s="568"/>
      <c r="C982" s="455"/>
      <c r="D982" s="582"/>
      <c r="E982" s="448"/>
      <c r="F982" s="94" t="s">
        <v>358</v>
      </c>
      <c r="G982" s="523" t="s">
        <v>900</v>
      </c>
      <c r="H982" s="523"/>
      <c r="I982" s="523"/>
      <c r="J982" s="523"/>
      <c r="K982" s="584">
        <v>5</v>
      </c>
      <c r="L982" s="443">
        <v>40302</v>
      </c>
    </row>
    <row r="983" spans="1:12" customFormat="1" ht="15.6" customHeight="1" x14ac:dyDescent="0.25">
      <c r="A983" s="565"/>
      <c r="B983" s="568"/>
      <c r="C983" s="455"/>
      <c r="D983" s="582"/>
      <c r="E983" s="448"/>
      <c r="F983" s="93" t="s">
        <v>383</v>
      </c>
      <c r="G983" s="523" t="s">
        <v>384</v>
      </c>
      <c r="H983" s="523"/>
      <c r="I983" s="523"/>
      <c r="J983" s="523"/>
      <c r="K983" s="585"/>
      <c r="L983" s="444" t="e">
        <f>#REF!-#REF!*10%</f>
        <v>#REF!</v>
      </c>
    </row>
    <row r="984" spans="1:12" customFormat="1" ht="15.6" customHeight="1" x14ac:dyDescent="0.25">
      <c r="A984" s="565"/>
      <c r="B984" s="568"/>
      <c r="C984" s="455"/>
      <c r="D984" s="582"/>
      <c r="E984" s="448"/>
      <c r="F984" s="93" t="s">
        <v>385</v>
      </c>
      <c r="G984" s="523" t="s">
        <v>398</v>
      </c>
      <c r="H984" s="523"/>
      <c r="I984" s="523"/>
      <c r="J984" s="523"/>
      <c r="K984" s="585"/>
      <c r="L984" s="444" t="e">
        <f>#REF!-#REF!*10%</f>
        <v>#REF!</v>
      </c>
    </row>
    <row r="985" spans="1:12" customFormat="1" ht="15.6" customHeight="1" x14ac:dyDescent="0.25">
      <c r="A985" s="565"/>
      <c r="B985" s="568"/>
      <c r="C985" s="455"/>
      <c r="D985" s="582"/>
      <c r="E985" s="448"/>
      <c r="F985" s="93" t="s">
        <v>389</v>
      </c>
      <c r="G985" s="523" t="s">
        <v>390</v>
      </c>
      <c r="H985" s="523"/>
      <c r="I985" s="523"/>
      <c r="J985" s="523"/>
      <c r="K985" s="585"/>
      <c r="L985" s="444" t="e">
        <f>#REF!-#REF!*10%</f>
        <v>#REF!</v>
      </c>
    </row>
    <row r="986" spans="1:12" customFormat="1" ht="15.6" customHeight="1" x14ac:dyDescent="0.25">
      <c r="A986" s="565"/>
      <c r="B986" s="568"/>
      <c r="C986" s="455"/>
      <c r="D986" s="582"/>
      <c r="E986" s="448"/>
      <c r="F986" s="93" t="s">
        <v>704</v>
      </c>
      <c r="G986" s="523" t="s">
        <v>705</v>
      </c>
      <c r="H986" s="523"/>
      <c r="I986" s="523"/>
      <c r="J986" s="523"/>
      <c r="K986" s="585"/>
      <c r="L986" s="444" t="e">
        <f>#REF!-#REF!*10%</f>
        <v>#REF!</v>
      </c>
    </row>
    <row r="987" spans="1:12" customFormat="1" ht="15.6" customHeight="1" x14ac:dyDescent="0.25">
      <c r="A987" s="565"/>
      <c r="B987" s="568"/>
      <c r="C987" s="455"/>
      <c r="D987" s="582"/>
      <c r="E987" s="448"/>
      <c r="F987" s="93" t="s">
        <v>706</v>
      </c>
      <c r="G987" s="523" t="s">
        <v>390</v>
      </c>
      <c r="H987" s="523"/>
      <c r="I987" s="523"/>
      <c r="J987" s="523"/>
      <c r="K987" s="585"/>
      <c r="L987" s="444" t="e">
        <f>#REF!-#REF!*10%</f>
        <v>#REF!</v>
      </c>
    </row>
    <row r="988" spans="1:12" customFormat="1" ht="15.6" customHeight="1" x14ac:dyDescent="0.25">
      <c r="A988" s="565"/>
      <c r="B988" s="568"/>
      <c r="C988" s="455"/>
      <c r="D988" s="582"/>
      <c r="E988" s="448"/>
      <c r="F988" s="93" t="s">
        <v>1271</v>
      </c>
      <c r="G988" s="523" t="s">
        <v>390</v>
      </c>
      <c r="H988" s="523"/>
      <c r="I988" s="523"/>
      <c r="J988" s="523"/>
      <c r="K988" s="585"/>
      <c r="L988" s="444" t="e">
        <f>#REF!-#REF!*10%</f>
        <v>#REF!</v>
      </c>
    </row>
    <row r="989" spans="1:12" customFormat="1" ht="15.6" customHeight="1" x14ac:dyDescent="0.25">
      <c r="A989" s="565"/>
      <c r="B989" s="568"/>
      <c r="C989" s="455"/>
      <c r="D989" s="582"/>
      <c r="E989" s="448"/>
      <c r="F989" s="93" t="s">
        <v>707</v>
      </c>
      <c r="G989" s="523" t="s">
        <v>911</v>
      </c>
      <c r="H989" s="523"/>
      <c r="I989" s="523"/>
      <c r="J989" s="523"/>
      <c r="K989" s="585"/>
      <c r="L989" s="444" t="e">
        <f>#REF!-#REF!*10%</f>
        <v>#REF!</v>
      </c>
    </row>
    <row r="990" spans="1:12" customFormat="1" ht="15.6" customHeight="1" x14ac:dyDescent="0.25">
      <c r="A990" s="565"/>
      <c r="B990" s="568"/>
      <c r="C990" s="455"/>
      <c r="D990" s="582"/>
      <c r="E990" s="448"/>
      <c r="F990" s="93" t="s">
        <v>708</v>
      </c>
      <c r="G990" s="523" t="s">
        <v>390</v>
      </c>
      <c r="H990" s="523"/>
      <c r="I990" s="523"/>
      <c r="J990" s="523"/>
      <c r="K990" s="585"/>
      <c r="L990" s="444" t="e">
        <f>#REF!-#REF!*10%</f>
        <v>#REF!</v>
      </c>
    </row>
    <row r="991" spans="1:12" customFormat="1" ht="15.6" customHeight="1" x14ac:dyDescent="0.25">
      <c r="A991" s="565"/>
      <c r="B991" s="568"/>
      <c r="C991" s="455"/>
      <c r="D991" s="582"/>
      <c r="E991" s="448"/>
      <c r="F991" s="93" t="s">
        <v>377</v>
      </c>
      <c r="G991" s="523" t="s">
        <v>387</v>
      </c>
      <c r="H991" s="523"/>
      <c r="I991" s="523"/>
      <c r="J991" s="523"/>
      <c r="K991" s="585"/>
      <c r="L991" s="444" t="e">
        <f>#REF!-#REF!*10%</f>
        <v>#REF!</v>
      </c>
    </row>
    <row r="992" spans="1:12" customFormat="1" ht="15.6" customHeight="1" x14ac:dyDescent="0.25">
      <c r="A992" s="565"/>
      <c r="B992" s="568"/>
      <c r="C992" s="455"/>
      <c r="D992" s="582"/>
      <c r="E992" s="448"/>
      <c r="F992" s="93" t="s">
        <v>388</v>
      </c>
      <c r="G992" s="523" t="s">
        <v>393</v>
      </c>
      <c r="H992" s="523"/>
      <c r="I992" s="523"/>
      <c r="J992" s="523"/>
      <c r="K992" s="585"/>
      <c r="L992" s="444" t="e">
        <f>#REF!-#REF!*10%</f>
        <v>#REF!</v>
      </c>
    </row>
    <row r="993" spans="1:12" customFormat="1" ht="15.6" customHeight="1" x14ac:dyDescent="0.25">
      <c r="A993" s="565"/>
      <c r="B993" s="568"/>
      <c r="C993" s="455"/>
      <c r="D993" s="582"/>
      <c r="E993" s="448"/>
      <c r="F993" s="93" t="s">
        <v>562</v>
      </c>
      <c r="G993" s="523" t="s">
        <v>1024</v>
      </c>
      <c r="H993" s="523"/>
      <c r="I993" s="523"/>
      <c r="J993" s="523"/>
      <c r="K993" s="585"/>
      <c r="L993" s="444" t="e">
        <f>#REF!-#REF!*10%</f>
        <v>#REF!</v>
      </c>
    </row>
    <row r="994" spans="1:12" customFormat="1" ht="15.6" customHeight="1" x14ac:dyDescent="0.25">
      <c r="A994" s="565"/>
      <c r="B994" s="568"/>
      <c r="C994" s="455"/>
      <c r="D994" s="582"/>
      <c r="E994" s="448"/>
      <c r="F994" s="93" t="s">
        <v>570</v>
      </c>
      <c r="G994" s="523" t="s">
        <v>613</v>
      </c>
      <c r="H994" s="523"/>
      <c r="I994" s="523"/>
      <c r="J994" s="523"/>
      <c r="K994" s="585"/>
      <c r="L994" s="444" t="e">
        <f>#REF!-#REF!*10%</f>
        <v>#REF!</v>
      </c>
    </row>
    <row r="995" spans="1:12" customFormat="1" ht="15.6" customHeight="1" x14ac:dyDescent="0.25">
      <c r="A995" s="565"/>
      <c r="B995" s="568"/>
      <c r="C995" s="455"/>
      <c r="D995" s="582"/>
      <c r="E995" s="448"/>
      <c r="F995" s="142" t="s">
        <v>4</v>
      </c>
      <c r="G995" s="525">
        <v>11.4</v>
      </c>
      <c r="H995" s="525"/>
      <c r="I995" s="525"/>
      <c r="J995" s="525"/>
      <c r="K995" s="585"/>
      <c r="L995" s="444" t="e">
        <f>#REF!-#REF!*10%</f>
        <v>#REF!</v>
      </c>
    </row>
    <row r="996" spans="1:12" customFormat="1" ht="15" customHeight="1" x14ac:dyDescent="0.25">
      <c r="A996" s="565"/>
      <c r="B996" s="569"/>
      <c r="C996" s="455"/>
      <c r="D996" s="582"/>
      <c r="E996" s="448"/>
      <c r="F996" s="136" t="s">
        <v>1016</v>
      </c>
      <c r="G996" s="454">
        <v>5</v>
      </c>
      <c r="H996" s="454"/>
      <c r="I996" s="454"/>
      <c r="J996" s="454"/>
      <c r="K996" s="585"/>
      <c r="L996" s="444" t="e">
        <f>#REF!-#REF!*10%</f>
        <v>#REF!</v>
      </c>
    </row>
    <row r="997" spans="1:12" customFormat="1" ht="15" customHeight="1" x14ac:dyDescent="0.25">
      <c r="A997" s="564">
        <v>16</v>
      </c>
      <c r="B997" s="567"/>
      <c r="C997" s="455" t="s">
        <v>292</v>
      </c>
      <c r="D997" s="582"/>
      <c r="E997" s="448"/>
      <c r="F997" s="110" t="s">
        <v>0</v>
      </c>
      <c r="G997" s="522" t="s">
        <v>10</v>
      </c>
      <c r="H997" s="522"/>
      <c r="I997" s="522"/>
      <c r="J997" s="522"/>
      <c r="K997" s="539">
        <v>3</v>
      </c>
      <c r="L997" s="498">
        <v>40500</v>
      </c>
    </row>
    <row r="998" spans="1:12" customFormat="1" ht="15" customHeight="1" x14ac:dyDescent="0.25">
      <c r="A998" s="565"/>
      <c r="B998" s="568"/>
      <c r="C998" s="455"/>
      <c r="D998" s="582"/>
      <c r="E998" s="448"/>
      <c r="F998" s="110" t="s">
        <v>5</v>
      </c>
      <c r="G998" s="469">
        <v>318</v>
      </c>
      <c r="H998" s="469"/>
      <c r="I998" s="469"/>
      <c r="J998" s="469"/>
      <c r="K998" s="583"/>
      <c r="L998" s="499"/>
    </row>
    <row r="999" spans="1:12" customFormat="1" ht="15" customHeight="1" x14ac:dyDescent="0.25">
      <c r="A999" s="565"/>
      <c r="B999" s="568"/>
      <c r="C999" s="455"/>
      <c r="D999" s="582"/>
      <c r="E999" s="448"/>
      <c r="F999" s="110" t="s">
        <v>8</v>
      </c>
      <c r="G999" s="240">
        <v>3000</v>
      </c>
      <c r="H999" s="241">
        <v>4000</v>
      </c>
      <c r="I999" s="312">
        <v>5000</v>
      </c>
      <c r="J999" s="242">
        <v>6000</v>
      </c>
      <c r="K999" s="583"/>
      <c r="L999" s="499"/>
    </row>
    <row r="1000" spans="1:12" customFormat="1" ht="15" customHeight="1" x14ac:dyDescent="0.25">
      <c r="A1000" s="565"/>
      <c r="B1000" s="568"/>
      <c r="C1000" s="455"/>
      <c r="D1000" s="582"/>
      <c r="E1000" s="448"/>
      <c r="F1000" s="110" t="s">
        <v>817</v>
      </c>
      <c r="G1000" s="243">
        <f>G998*114</f>
        <v>36252</v>
      </c>
      <c r="H1000" s="244">
        <f>G998*128</f>
        <v>40704</v>
      </c>
      <c r="I1000" s="313">
        <f>G998*143</f>
        <v>45474</v>
      </c>
      <c r="J1000" s="245">
        <f>G998*148</f>
        <v>47064</v>
      </c>
      <c r="K1000" s="583"/>
      <c r="L1000" s="499"/>
    </row>
    <row r="1001" spans="1:12" customFormat="1" ht="15" customHeight="1" x14ac:dyDescent="0.25">
      <c r="A1001" s="565"/>
      <c r="B1001" s="568"/>
      <c r="C1001" s="455"/>
      <c r="D1001" s="582"/>
      <c r="E1001" s="448"/>
      <c r="F1001" s="110" t="s">
        <v>1269</v>
      </c>
      <c r="G1001" s="451">
        <v>0.98</v>
      </c>
      <c r="H1001" s="451"/>
      <c r="I1001" s="451"/>
      <c r="J1001" s="451"/>
      <c r="K1001" s="583"/>
      <c r="L1001" s="499"/>
    </row>
    <row r="1002" spans="1:12" customFormat="1" ht="15" customHeight="1" x14ac:dyDescent="0.25">
      <c r="A1002" s="565"/>
      <c r="B1002" s="568"/>
      <c r="C1002" s="455"/>
      <c r="D1002" s="582"/>
      <c r="E1002" s="448"/>
      <c r="F1002" s="93" t="s">
        <v>699</v>
      </c>
      <c r="G1002" s="523" t="s">
        <v>700</v>
      </c>
      <c r="H1002" s="523"/>
      <c r="I1002" s="523"/>
      <c r="J1002" s="523"/>
      <c r="K1002" s="583"/>
      <c r="L1002" s="499"/>
    </row>
    <row r="1003" spans="1:12" customFormat="1" ht="15" customHeight="1" x14ac:dyDescent="0.25">
      <c r="A1003" s="565"/>
      <c r="B1003" s="568"/>
      <c r="C1003" s="455"/>
      <c r="D1003" s="582"/>
      <c r="E1003" s="448"/>
      <c r="F1003" s="93" t="s">
        <v>1181</v>
      </c>
      <c r="G1003" s="462" t="s">
        <v>1179</v>
      </c>
      <c r="H1003" s="463"/>
      <c r="I1003" s="463"/>
      <c r="J1003" s="464"/>
      <c r="K1003" s="583"/>
      <c r="L1003" s="499"/>
    </row>
    <row r="1004" spans="1:12" customFormat="1" ht="15" customHeight="1" x14ac:dyDescent="0.25">
      <c r="A1004" s="565"/>
      <c r="B1004" s="568"/>
      <c r="C1004" s="455"/>
      <c r="D1004" s="582"/>
      <c r="E1004" s="448"/>
      <c r="F1004" s="110" t="s">
        <v>83</v>
      </c>
      <c r="G1004" s="524">
        <v>67</v>
      </c>
      <c r="H1004" s="524"/>
      <c r="I1004" s="524"/>
      <c r="J1004" s="524"/>
      <c r="K1004" s="583"/>
      <c r="L1004" s="499"/>
    </row>
    <row r="1005" spans="1:12" customFormat="1" ht="15" customHeight="1" x14ac:dyDescent="0.25">
      <c r="A1005" s="565"/>
      <c r="B1005" s="568"/>
      <c r="C1005" s="455"/>
      <c r="D1005" s="582"/>
      <c r="E1005" s="448"/>
      <c r="F1005" s="112" t="s">
        <v>396</v>
      </c>
      <c r="G1005" s="523" t="s">
        <v>908</v>
      </c>
      <c r="H1005" s="523"/>
      <c r="I1005" s="523"/>
      <c r="J1005" s="523"/>
      <c r="K1005" s="583"/>
      <c r="L1005" s="499"/>
    </row>
    <row r="1006" spans="1:12" customFormat="1" ht="15" customHeight="1" x14ac:dyDescent="0.25">
      <c r="A1006" s="565"/>
      <c r="B1006" s="568"/>
      <c r="C1006" s="455"/>
      <c r="D1006" s="582"/>
      <c r="E1006" s="448"/>
      <c r="F1006" s="110" t="s">
        <v>3</v>
      </c>
      <c r="G1006" s="522" t="s">
        <v>23</v>
      </c>
      <c r="H1006" s="522"/>
      <c r="I1006" s="522"/>
      <c r="J1006" s="522"/>
      <c r="K1006" s="583"/>
      <c r="L1006" s="499"/>
    </row>
    <row r="1007" spans="1:12" customFormat="1" ht="15.6" customHeight="1" x14ac:dyDescent="0.25">
      <c r="A1007" s="565"/>
      <c r="B1007" s="568"/>
      <c r="C1007" s="455"/>
      <c r="D1007" s="582"/>
      <c r="E1007" s="448"/>
      <c r="F1007" s="93" t="s">
        <v>379</v>
      </c>
      <c r="G1007" s="523" t="s">
        <v>380</v>
      </c>
      <c r="H1007" s="523"/>
      <c r="I1007" s="523"/>
      <c r="J1007" s="523"/>
      <c r="K1007" s="583"/>
      <c r="L1007" s="499"/>
    </row>
    <row r="1008" spans="1:12" customFormat="1" ht="15.6" customHeight="1" x14ac:dyDescent="0.25">
      <c r="A1008" s="565"/>
      <c r="B1008" s="568"/>
      <c r="C1008" s="455"/>
      <c r="D1008" s="582"/>
      <c r="E1008" s="448"/>
      <c r="F1008" s="93" t="s">
        <v>701</v>
      </c>
      <c r="G1008" s="523">
        <v>100000</v>
      </c>
      <c r="H1008" s="523"/>
      <c r="I1008" s="523"/>
      <c r="J1008" s="523"/>
      <c r="K1008" s="583"/>
      <c r="L1008" s="499"/>
    </row>
    <row r="1009" spans="1:12" customFormat="1" ht="15.6" customHeight="1" x14ac:dyDescent="0.25">
      <c r="A1009" s="565"/>
      <c r="B1009" s="568"/>
      <c r="C1009" s="455"/>
      <c r="D1009" s="582"/>
      <c r="E1009" s="448"/>
      <c r="F1009" s="93" t="s">
        <v>257</v>
      </c>
      <c r="G1009" s="523" t="s">
        <v>391</v>
      </c>
      <c r="H1009" s="523"/>
      <c r="I1009" s="523"/>
      <c r="J1009" s="523"/>
      <c r="K1009" s="583"/>
      <c r="L1009" s="499"/>
    </row>
    <row r="1010" spans="1:12" customFormat="1" ht="15.6" customHeight="1" x14ac:dyDescent="0.25">
      <c r="A1010" s="565"/>
      <c r="B1010" s="568"/>
      <c r="C1010" s="455"/>
      <c r="D1010" s="582"/>
      <c r="E1010" s="448"/>
      <c r="F1010" s="93" t="s">
        <v>376</v>
      </c>
      <c r="G1010" s="523" t="s">
        <v>392</v>
      </c>
      <c r="H1010" s="523"/>
      <c r="I1010" s="523"/>
      <c r="J1010" s="523"/>
      <c r="K1010" s="583"/>
      <c r="L1010" s="499"/>
    </row>
    <row r="1011" spans="1:12" customFormat="1" ht="15.6" customHeight="1" x14ac:dyDescent="0.25">
      <c r="A1011" s="565"/>
      <c r="B1011" s="568"/>
      <c r="C1011" s="455"/>
      <c r="D1011" s="582"/>
      <c r="E1011" s="448"/>
      <c r="F1011" s="93" t="s">
        <v>702</v>
      </c>
      <c r="G1011" s="523" t="s">
        <v>709</v>
      </c>
      <c r="H1011" s="523"/>
      <c r="I1011" s="523"/>
      <c r="J1011" s="523"/>
      <c r="K1011" s="583"/>
      <c r="L1011" s="499"/>
    </row>
    <row r="1012" spans="1:12" customFormat="1" ht="15.6" customHeight="1" x14ac:dyDescent="0.25">
      <c r="A1012" s="565"/>
      <c r="B1012" s="568"/>
      <c r="C1012" s="455"/>
      <c r="D1012" s="582"/>
      <c r="E1012" s="448"/>
      <c r="F1012" s="93" t="s">
        <v>381</v>
      </c>
      <c r="G1012" s="523" t="s">
        <v>382</v>
      </c>
      <c r="H1012" s="523"/>
      <c r="I1012" s="523"/>
      <c r="J1012" s="523"/>
      <c r="K1012" s="583"/>
      <c r="L1012" s="500"/>
    </row>
    <row r="1013" spans="1:12" customFormat="1" ht="15.6" customHeight="1" x14ac:dyDescent="0.25">
      <c r="A1013" s="565"/>
      <c r="B1013" s="568"/>
      <c r="C1013" s="455"/>
      <c r="D1013" s="582"/>
      <c r="E1013" s="448"/>
      <c r="F1013" s="94" t="s">
        <v>358</v>
      </c>
      <c r="G1013" s="523" t="s">
        <v>900</v>
      </c>
      <c r="H1013" s="523"/>
      <c r="I1013" s="523"/>
      <c r="J1013" s="523"/>
      <c r="K1013" s="584">
        <v>5</v>
      </c>
      <c r="L1013" s="443">
        <v>43335</v>
      </c>
    </row>
    <row r="1014" spans="1:12" customFormat="1" ht="15.6" customHeight="1" x14ac:dyDescent="0.25">
      <c r="A1014" s="565"/>
      <c r="B1014" s="568"/>
      <c r="C1014" s="455"/>
      <c r="D1014" s="582"/>
      <c r="E1014" s="448"/>
      <c r="F1014" s="93" t="s">
        <v>383</v>
      </c>
      <c r="G1014" s="523" t="s">
        <v>384</v>
      </c>
      <c r="H1014" s="523"/>
      <c r="I1014" s="523"/>
      <c r="J1014" s="523"/>
      <c r="K1014" s="585"/>
      <c r="L1014" s="444" t="e">
        <f>#REF!-#REF!*10%</f>
        <v>#REF!</v>
      </c>
    </row>
    <row r="1015" spans="1:12" customFormat="1" ht="15.6" customHeight="1" x14ac:dyDescent="0.25">
      <c r="A1015" s="565"/>
      <c r="B1015" s="568"/>
      <c r="C1015" s="455"/>
      <c r="D1015" s="582"/>
      <c r="E1015" s="448"/>
      <c r="F1015" s="93" t="s">
        <v>385</v>
      </c>
      <c r="G1015" s="523" t="s">
        <v>398</v>
      </c>
      <c r="H1015" s="523"/>
      <c r="I1015" s="523"/>
      <c r="J1015" s="523"/>
      <c r="K1015" s="585"/>
      <c r="L1015" s="444" t="e">
        <f>#REF!-#REF!*10%</f>
        <v>#REF!</v>
      </c>
    </row>
    <row r="1016" spans="1:12" customFormat="1" ht="15.6" customHeight="1" x14ac:dyDescent="0.25">
      <c r="A1016" s="565"/>
      <c r="B1016" s="568"/>
      <c r="C1016" s="455"/>
      <c r="D1016" s="582"/>
      <c r="E1016" s="448"/>
      <c r="F1016" s="93" t="s">
        <v>389</v>
      </c>
      <c r="G1016" s="523" t="s">
        <v>390</v>
      </c>
      <c r="H1016" s="523"/>
      <c r="I1016" s="523"/>
      <c r="J1016" s="523"/>
      <c r="K1016" s="585"/>
      <c r="L1016" s="444" t="e">
        <f>#REF!-#REF!*10%</f>
        <v>#REF!</v>
      </c>
    </row>
    <row r="1017" spans="1:12" customFormat="1" ht="15.6" customHeight="1" x14ac:dyDescent="0.25">
      <c r="A1017" s="565"/>
      <c r="B1017" s="568"/>
      <c r="C1017" s="455"/>
      <c r="D1017" s="582"/>
      <c r="E1017" s="448"/>
      <c r="F1017" s="93" t="s">
        <v>704</v>
      </c>
      <c r="G1017" s="523" t="s">
        <v>705</v>
      </c>
      <c r="H1017" s="523"/>
      <c r="I1017" s="523"/>
      <c r="J1017" s="523"/>
      <c r="K1017" s="585"/>
      <c r="L1017" s="444" t="e">
        <f>#REF!-#REF!*10%</f>
        <v>#REF!</v>
      </c>
    </row>
    <row r="1018" spans="1:12" customFormat="1" ht="15.6" customHeight="1" x14ac:dyDescent="0.25">
      <c r="A1018" s="565"/>
      <c r="B1018" s="568"/>
      <c r="C1018" s="455"/>
      <c r="D1018" s="582"/>
      <c r="E1018" s="448"/>
      <c r="F1018" s="93" t="s">
        <v>706</v>
      </c>
      <c r="G1018" s="523" t="s">
        <v>390</v>
      </c>
      <c r="H1018" s="523"/>
      <c r="I1018" s="523"/>
      <c r="J1018" s="523"/>
      <c r="K1018" s="585"/>
      <c r="L1018" s="444" t="e">
        <f>#REF!-#REF!*10%</f>
        <v>#REF!</v>
      </c>
    </row>
    <row r="1019" spans="1:12" customFormat="1" ht="15.6" customHeight="1" x14ac:dyDescent="0.25">
      <c r="A1019" s="565"/>
      <c r="B1019" s="568"/>
      <c r="C1019" s="455"/>
      <c r="D1019" s="582"/>
      <c r="E1019" s="448"/>
      <c r="F1019" s="93" t="s">
        <v>1271</v>
      </c>
      <c r="G1019" s="523" t="s">
        <v>390</v>
      </c>
      <c r="H1019" s="523"/>
      <c r="I1019" s="523"/>
      <c r="J1019" s="523"/>
      <c r="K1019" s="585"/>
      <c r="L1019" s="444" t="e">
        <f>#REF!-#REF!*10%</f>
        <v>#REF!</v>
      </c>
    </row>
    <row r="1020" spans="1:12" customFormat="1" ht="15.6" customHeight="1" x14ac:dyDescent="0.25">
      <c r="A1020" s="565"/>
      <c r="B1020" s="568"/>
      <c r="C1020" s="455"/>
      <c r="D1020" s="582"/>
      <c r="E1020" s="448"/>
      <c r="F1020" s="93" t="s">
        <v>707</v>
      </c>
      <c r="G1020" s="523" t="s">
        <v>911</v>
      </c>
      <c r="H1020" s="523"/>
      <c r="I1020" s="523"/>
      <c r="J1020" s="523"/>
      <c r="K1020" s="585"/>
      <c r="L1020" s="444" t="e">
        <f>#REF!-#REF!*10%</f>
        <v>#REF!</v>
      </c>
    </row>
    <row r="1021" spans="1:12" customFormat="1" ht="15.6" customHeight="1" x14ac:dyDescent="0.25">
      <c r="A1021" s="565"/>
      <c r="B1021" s="568"/>
      <c r="C1021" s="455"/>
      <c r="D1021" s="582"/>
      <c r="E1021" s="448"/>
      <c r="F1021" s="93" t="s">
        <v>708</v>
      </c>
      <c r="G1021" s="523" t="s">
        <v>390</v>
      </c>
      <c r="H1021" s="523"/>
      <c r="I1021" s="523"/>
      <c r="J1021" s="523"/>
      <c r="K1021" s="585"/>
      <c r="L1021" s="444" t="e">
        <f>#REF!-#REF!*10%</f>
        <v>#REF!</v>
      </c>
    </row>
    <row r="1022" spans="1:12" customFormat="1" ht="15.6" customHeight="1" x14ac:dyDescent="0.25">
      <c r="A1022" s="565"/>
      <c r="B1022" s="568"/>
      <c r="C1022" s="455"/>
      <c r="D1022" s="582"/>
      <c r="E1022" s="448"/>
      <c r="F1022" s="93" t="s">
        <v>377</v>
      </c>
      <c r="G1022" s="523" t="s">
        <v>387</v>
      </c>
      <c r="H1022" s="523"/>
      <c r="I1022" s="523"/>
      <c r="J1022" s="523"/>
      <c r="K1022" s="585"/>
      <c r="L1022" s="444" t="e">
        <f>#REF!-#REF!*10%</f>
        <v>#REF!</v>
      </c>
    </row>
    <row r="1023" spans="1:12" customFormat="1" ht="15.6" customHeight="1" x14ac:dyDescent="0.25">
      <c r="A1023" s="565"/>
      <c r="B1023" s="568"/>
      <c r="C1023" s="455"/>
      <c r="D1023" s="582"/>
      <c r="E1023" s="448"/>
      <c r="F1023" s="93" t="s">
        <v>388</v>
      </c>
      <c r="G1023" s="523" t="s">
        <v>393</v>
      </c>
      <c r="H1023" s="523"/>
      <c r="I1023" s="523"/>
      <c r="J1023" s="523"/>
      <c r="K1023" s="585"/>
      <c r="L1023" s="444" t="e">
        <f>#REF!-#REF!*10%</f>
        <v>#REF!</v>
      </c>
    </row>
    <row r="1024" spans="1:12" customFormat="1" ht="15.6" customHeight="1" x14ac:dyDescent="0.25">
      <c r="A1024" s="565"/>
      <c r="B1024" s="568"/>
      <c r="C1024" s="455"/>
      <c r="D1024" s="582"/>
      <c r="E1024" s="448"/>
      <c r="F1024" s="93" t="s">
        <v>562</v>
      </c>
      <c r="G1024" s="523" t="s">
        <v>1024</v>
      </c>
      <c r="H1024" s="523"/>
      <c r="I1024" s="523"/>
      <c r="J1024" s="523"/>
      <c r="K1024" s="585"/>
      <c r="L1024" s="444" t="e">
        <f>#REF!-#REF!*10%</f>
        <v>#REF!</v>
      </c>
    </row>
    <row r="1025" spans="1:12" customFormat="1" ht="15.6" customHeight="1" x14ac:dyDescent="0.25">
      <c r="A1025" s="565"/>
      <c r="B1025" s="568"/>
      <c r="C1025" s="455"/>
      <c r="D1025" s="582"/>
      <c r="E1025" s="448"/>
      <c r="F1025" s="93" t="s">
        <v>570</v>
      </c>
      <c r="G1025" s="523" t="s">
        <v>613</v>
      </c>
      <c r="H1025" s="523"/>
      <c r="I1025" s="523"/>
      <c r="J1025" s="523"/>
      <c r="K1025" s="585"/>
      <c r="L1025" s="444" t="e">
        <f>#REF!-#REF!*10%</f>
        <v>#REF!</v>
      </c>
    </row>
    <row r="1026" spans="1:12" customFormat="1" ht="15.6" customHeight="1" x14ac:dyDescent="0.25">
      <c r="A1026" s="565"/>
      <c r="B1026" s="568"/>
      <c r="C1026" s="455"/>
      <c r="D1026" s="582"/>
      <c r="E1026" s="448"/>
      <c r="F1026" s="142" t="s">
        <v>4</v>
      </c>
      <c r="G1026" s="525">
        <v>12.6</v>
      </c>
      <c r="H1026" s="525"/>
      <c r="I1026" s="525"/>
      <c r="J1026" s="525"/>
      <c r="K1026" s="585"/>
      <c r="L1026" s="444" t="e">
        <f>#REF!-#REF!*10%</f>
        <v>#REF!</v>
      </c>
    </row>
    <row r="1027" spans="1:12" customFormat="1" ht="15" customHeight="1" x14ac:dyDescent="0.25">
      <c r="A1027" s="565"/>
      <c r="B1027" s="569"/>
      <c r="C1027" s="455"/>
      <c r="D1027" s="582"/>
      <c r="E1027" s="448"/>
      <c r="F1027" s="136" t="s">
        <v>1016</v>
      </c>
      <c r="G1027" s="454">
        <v>5</v>
      </c>
      <c r="H1027" s="454"/>
      <c r="I1027" s="454"/>
      <c r="J1027" s="454"/>
      <c r="K1027" s="585"/>
      <c r="L1027" s="444" t="e">
        <f>#REF!-#REF!*10%</f>
        <v>#REF!</v>
      </c>
    </row>
    <row r="1028" spans="1:12" customFormat="1" ht="15" customHeight="1" x14ac:dyDescent="0.25">
      <c r="A1028" s="564">
        <v>17</v>
      </c>
      <c r="B1028" s="567"/>
      <c r="C1028" s="455" t="s">
        <v>293</v>
      </c>
      <c r="D1028" s="582"/>
      <c r="E1028" s="448"/>
      <c r="F1028" s="110" t="s">
        <v>0</v>
      </c>
      <c r="G1028" s="522" t="s">
        <v>10</v>
      </c>
      <c r="H1028" s="522"/>
      <c r="I1028" s="522"/>
      <c r="J1028" s="522"/>
      <c r="K1028" s="539">
        <v>3</v>
      </c>
      <c r="L1028" s="498">
        <v>52650</v>
      </c>
    </row>
    <row r="1029" spans="1:12" customFormat="1" ht="15" customHeight="1" x14ac:dyDescent="0.25">
      <c r="A1029" s="565"/>
      <c r="B1029" s="568"/>
      <c r="C1029" s="455"/>
      <c r="D1029" s="582"/>
      <c r="E1029" s="448"/>
      <c r="F1029" s="110" t="s">
        <v>5</v>
      </c>
      <c r="G1029" s="469">
        <v>480</v>
      </c>
      <c r="H1029" s="469"/>
      <c r="I1029" s="469"/>
      <c r="J1029" s="469"/>
      <c r="K1029" s="583"/>
      <c r="L1029" s="499"/>
    </row>
    <row r="1030" spans="1:12" customFormat="1" ht="15" customHeight="1" x14ac:dyDescent="0.25">
      <c r="A1030" s="565"/>
      <c r="B1030" s="568"/>
      <c r="C1030" s="455"/>
      <c r="D1030" s="582"/>
      <c r="E1030" s="448"/>
      <c r="F1030" s="110" t="s">
        <v>8</v>
      </c>
      <c r="G1030" s="240">
        <v>3000</v>
      </c>
      <c r="H1030" s="241">
        <v>4000</v>
      </c>
      <c r="I1030" s="312">
        <v>5000</v>
      </c>
      <c r="J1030" s="242">
        <v>6000</v>
      </c>
      <c r="K1030" s="583"/>
      <c r="L1030" s="499"/>
    </row>
    <row r="1031" spans="1:12" customFormat="1" ht="15" customHeight="1" x14ac:dyDescent="0.25">
      <c r="A1031" s="565"/>
      <c r="B1031" s="568"/>
      <c r="C1031" s="455"/>
      <c r="D1031" s="582"/>
      <c r="E1031" s="448"/>
      <c r="F1031" s="110" t="s">
        <v>817</v>
      </c>
      <c r="G1031" s="243">
        <f>G1029*114</f>
        <v>54720</v>
      </c>
      <c r="H1031" s="244">
        <f>G1029*128</f>
        <v>61440</v>
      </c>
      <c r="I1031" s="313">
        <f>G1029*143</f>
        <v>68640</v>
      </c>
      <c r="J1031" s="245">
        <f>G1029*148</f>
        <v>71040</v>
      </c>
      <c r="K1031" s="583"/>
      <c r="L1031" s="499"/>
    </row>
    <row r="1032" spans="1:12" customFormat="1" ht="15" customHeight="1" x14ac:dyDescent="0.25">
      <c r="A1032" s="565"/>
      <c r="B1032" s="568"/>
      <c r="C1032" s="455"/>
      <c r="D1032" s="582"/>
      <c r="E1032" s="448"/>
      <c r="F1032" s="110" t="s">
        <v>1269</v>
      </c>
      <c r="G1032" s="451">
        <v>0.98</v>
      </c>
      <c r="H1032" s="451"/>
      <c r="I1032" s="451"/>
      <c r="J1032" s="451"/>
      <c r="K1032" s="583"/>
      <c r="L1032" s="499"/>
    </row>
    <row r="1033" spans="1:12" customFormat="1" ht="15" customHeight="1" x14ac:dyDescent="0.25">
      <c r="A1033" s="565"/>
      <c r="B1033" s="568"/>
      <c r="C1033" s="455"/>
      <c r="D1033" s="582"/>
      <c r="E1033" s="448"/>
      <c r="F1033" s="93" t="s">
        <v>699</v>
      </c>
      <c r="G1033" s="523" t="s">
        <v>700</v>
      </c>
      <c r="H1033" s="523"/>
      <c r="I1033" s="523"/>
      <c r="J1033" s="523"/>
      <c r="K1033" s="583"/>
      <c r="L1033" s="499"/>
    </row>
    <row r="1034" spans="1:12" customFormat="1" ht="15" customHeight="1" x14ac:dyDescent="0.25">
      <c r="A1034" s="565"/>
      <c r="B1034" s="568"/>
      <c r="C1034" s="455"/>
      <c r="D1034" s="582"/>
      <c r="E1034" s="448"/>
      <c r="F1034" s="93" t="s">
        <v>1181</v>
      </c>
      <c r="G1034" s="462" t="s">
        <v>1179</v>
      </c>
      <c r="H1034" s="463"/>
      <c r="I1034" s="463"/>
      <c r="J1034" s="464"/>
      <c r="K1034" s="583"/>
      <c r="L1034" s="499"/>
    </row>
    <row r="1035" spans="1:12" customFormat="1" ht="15" customHeight="1" x14ac:dyDescent="0.25">
      <c r="A1035" s="565"/>
      <c r="B1035" s="568"/>
      <c r="C1035" s="455"/>
      <c r="D1035" s="582"/>
      <c r="E1035" s="448"/>
      <c r="F1035" s="110" t="s">
        <v>83</v>
      </c>
      <c r="G1035" s="524">
        <v>67</v>
      </c>
      <c r="H1035" s="524"/>
      <c r="I1035" s="524"/>
      <c r="J1035" s="524"/>
      <c r="K1035" s="583"/>
      <c r="L1035" s="499"/>
    </row>
    <row r="1036" spans="1:12" customFormat="1" ht="15" customHeight="1" x14ac:dyDescent="0.25">
      <c r="A1036" s="565"/>
      <c r="B1036" s="568"/>
      <c r="C1036" s="455"/>
      <c r="D1036" s="582"/>
      <c r="E1036" s="448"/>
      <c r="F1036" s="112" t="s">
        <v>396</v>
      </c>
      <c r="G1036" s="523" t="s">
        <v>908</v>
      </c>
      <c r="H1036" s="523"/>
      <c r="I1036" s="523"/>
      <c r="J1036" s="523"/>
      <c r="K1036" s="583"/>
      <c r="L1036" s="499"/>
    </row>
    <row r="1037" spans="1:12" customFormat="1" ht="15" customHeight="1" x14ac:dyDescent="0.25">
      <c r="A1037" s="565"/>
      <c r="B1037" s="568"/>
      <c r="C1037" s="455"/>
      <c r="D1037" s="582"/>
      <c r="E1037" s="448"/>
      <c r="F1037" s="110" t="s">
        <v>3</v>
      </c>
      <c r="G1037" s="522" t="s">
        <v>24</v>
      </c>
      <c r="H1037" s="522"/>
      <c r="I1037" s="522"/>
      <c r="J1037" s="522"/>
      <c r="K1037" s="583"/>
      <c r="L1037" s="499"/>
    </row>
    <row r="1038" spans="1:12" customFormat="1" ht="15.6" customHeight="1" x14ac:dyDescent="0.25">
      <c r="A1038" s="565"/>
      <c r="B1038" s="568"/>
      <c r="C1038" s="455"/>
      <c r="D1038" s="582"/>
      <c r="E1038" s="448"/>
      <c r="F1038" s="93" t="s">
        <v>379</v>
      </c>
      <c r="G1038" s="523" t="s">
        <v>380</v>
      </c>
      <c r="H1038" s="523"/>
      <c r="I1038" s="523"/>
      <c r="J1038" s="523"/>
      <c r="K1038" s="583"/>
      <c r="L1038" s="499"/>
    </row>
    <row r="1039" spans="1:12" customFormat="1" ht="15.6" customHeight="1" x14ac:dyDescent="0.25">
      <c r="A1039" s="565"/>
      <c r="B1039" s="568"/>
      <c r="C1039" s="455"/>
      <c r="D1039" s="582"/>
      <c r="E1039" s="448"/>
      <c r="F1039" s="93" t="s">
        <v>701</v>
      </c>
      <c r="G1039" s="523">
        <v>100000</v>
      </c>
      <c r="H1039" s="523"/>
      <c r="I1039" s="523"/>
      <c r="J1039" s="523"/>
      <c r="K1039" s="583"/>
      <c r="L1039" s="499"/>
    </row>
    <row r="1040" spans="1:12" customFormat="1" ht="15.6" customHeight="1" x14ac:dyDescent="0.25">
      <c r="A1040" s="565"/>
      <c r="B1040" s="568"/>
      <c r="C1040" s="455"/>
      <c r="D1040" s="582"/>
      <c r="E1040" s="448"/>
      <c r="F1040" s="93" t="s">
        <v>257</v>
      </c>
      <c r="G1040" s="523" t="s">
        <v>391</v>
      </c>
      <c r="H1040" s="523"/>
      <c r="I1040" s="523"/>
      <c r="J1040" s="523"/>
      <c r="K1040" s="583"/>
      <c r="L1040" s="499"/>
    </row>
    <row r="1041" spans="1:12" customFormat="1" ht="15.6" customHeight="1" x14ac:dyDescent="0.25">
      <c r="A1041" s="565"/>
      <c r="B1041" s="568"/>
      <c r="C1041" s="455"/>
      <c r="D1041" s="582"/>
      <c r="E1041" s="448"/>
      <c r="F1041" s="93" t="s">
        <v>376</v>
      </c>
      <c r="G1041" s="523" t="s">
        <v>392</v>
      </c>
      <c r="H1041" s="523"/>
      <c r="I1041" s="523"/>
      <c r="J1041" s="523"/>
      <c r="K1041" s="583"/>
      <c r="L1041" s="499"/>
    </row>
    <row r="1042" spans="1:12" customFormat="1" ht="15.6" customHeight="1" x14ac:dyDescent="0.25">
      <c r="A1042" s="565"/>
      <c r="B1042" s="568"/>
      <c r="C1042" s="455"/>
      <c r="D1042" s="582"/>
      <c r="E1042" s="448"/>
      <c r="F1042" s="93" t="s">
        <v>702</v>
      </c>
      <c r="G1042" s="523" t="s">
        <v>709</v>
      </c>
      <c r="H1042" s="523"/>
      <c r="I1042" s="523"/>
      <c r="J1042" s="523"/>
      <c r="K1042" s="583"/>
      <c r="L1042" s="499"/>
    </row>
    <row r="1043" spans="1:12" customFormat="1" ht="15.6" customHeight="1" x14ac:dyDescent="0.25">
      <c r="A1043" s="565"/>
      <c r="B1043" s="568"/>
      <c r="C1043" s="455"/>
      <c r="D1043" s="582"/>
      <c r="E1043" s="448"/>
      <c r="F1043" s="93" t="s">
        <v>381</v>
      </c>
      <c r="G1043" s="523" t="s">
        <v>382</v>
      </c>
      <c r="H1043" s="523"/>
      <c r="I1043" s="523"/>
      <c r="J1043" s="523"/>
      <c r="K1043" s="583"/>
      <c r="L1043" s="500"/>
    </row>
    <row r="1044" spans="1:12" customFormat="1" ht="15.6" customHeight="1" x14ac:dyDescent="0.25">
      <c r="A1044" s="565"/>
      <c r="B1044" s="568"/>
      <c r="C1044" s="455"/>
      <c r="D1044" s="582"/>
      <c r="E1044" s="448"/>
      <c r="F1044" s="94" t="s">
        <v>358</v>
      </c>
      <c r="G1044" s="523" t="s">
        <v>900</v>
      </c>
      <c r="H1044" s="523"/>
      <c r="I1044" s="523"/>
      <c r="J1044" s="523"/>
      <c r="K1044" s="584">
        <v>5</v>
      </c>
      <c r="L1044" s="443">
        <v>56336</v>
      </c>
    </row>
    <row r="1045" spans="1:12" customFormat="1" ht="15.6" customHeight="1" x14ac:dyDescent="0.25">
      <c r="A1045" s="565"/>
      <c r="B1045" s="568"/>
      <c r="C1045" s="455"/>
      <c r="D1045" s="582"/>
      <c r="E1045" s="448"/>
      <c r="F1045" s="93" t="s">
        <v>383</v>
      </c>
      <c r="G1045" s="523" t="s">
        <v>384</v>
      </c>
      <c r="H1045" s="523"/>
      <c r="I1045" s="523"/>
      <c r="J1045" s="523"/>
      <c r="K1045" s="585"/>
      <c r="L1045" s="444" t="e">
        <f>#REF!-#REF!*10%</f>
        <v>#REF!</v>
      </c>
    </row>
    <row r="1046" spans="1:12" customFormat="1" ht="15.6" customHeight="1" x14ac:dyDescent="0.25">
      <c r="A1046" s="565"/>
      <c r="B1046" s="568"/>
      <c r="C1046" s="455"/>
      <c r="D1046" s="582"/>
      <c r="E1046" s="448"/>
      <c r="F1046" s="93" t="s">
        <v>385</v>
      </c>
      <c r="G1046" s="523" t="s">
        <v>398</v>
      </c>
      <c r="H1046" s="523"/>
      <c r="I1046" s="523"/>
      <c r="J1046" s="523"/>
      <c r="K1046" s="585"/>
      <c r="L1046" s="444" t="e">
        <f>#REF!-#REF!*10%</f>
        <v>#REF!</v>
      </c>
    </row>
    <row r="1047" spans="1:12" customFormat="1" ht="15.6" customHeight="1" x14ac:dyDescent="0.25">
      <c r="A1047" s="565"/>
      <c r="B1047" s="568"/>
      <c r="C1047" s="455"/>
      <c r="D1047" s="582"/>
      <c r="E1047" s="448"/>
      <c r="F1047" s="93" t="s">
        <v>389</v>
      </c>
      <c r="G1047" s="523" t="s">
        <v>390</v>
      </c>
      <c r="H1047" s="523"/>
      <c r="I1047" s="523"/>
      <c r="J1047" s="523"/>
      <c r="K1047" s="585"/>
      <c r="L1047" s="444" t="e">
        <f>#REF!-#REF!*10%</f>
        <v>#REF!</v>
      </c>
    </row>
    <row r="1048" spans="1:12" customFormat="1" ht="15.6" customHeight="1" x14ac:dyDescent="0.25">
      <c r="A1048" s="565"/>
      <c r="B1048" s="568"/>
      <c r="C1048" s="455"/>
      <c r="D1048" s="582"/>
      <c r="E1048" s="448"/>
      <c r="F1048" s="93" t="s">
        <v>704</v>
      </c>
      <c r="G1048" s="523" t="s">
        <v>705</v>
      </c>
      <c r="H1048" s="523"/>
      <c r="I1048" s="523"/>
      <c r="J1048" s="523"/>
      <c r="K1048" s="585"/>
      <c r="L1048" s="444" t="e">
        <f>#REF!-#REF!*10%</f>
        <v>#REF!</v>
      </c>
    </row>
    <row r="1049" spans="1:12" customFormat="1" ht="15.6" customHeight="1" x14ac:dyDescent="0.25">
      <c r="A1049" s="565"/>
      <c r="B1049" s="568"/>
      <c r="C1049" s="455"/>
      <c r="D1049" s="582"/>
      <c r="E1049" s="448"/>
      <c r="F1049" s="93" t="s">
        <v>706</v>
      </c>
      <c r="G1049" s="523" t="s">
        <v>390</v>
      </c>
      <c r="H1049" s="523"/>
      <c r="I1049" s="523"/>
      <c r="J1049" s="523"/>
      <c r="K1049" s="585"/>
      <c r="L1049" s="444" t="e">
        <f>#REF!-#REF!*10%</f>
        <v>#REF!</v>
      </c>
    </row>
    <row r="1050" spans="1:12" customFormat="1" ht="15.6" customHeight="1" x14ac:dyDescent="0.25">
      <c r="A1050" s="565"/>
      <c r="B1050" s="568"/>
      <c r="C1050" s="455"/>
      <c r="D1050" s="582"/>
      <c r="E1050" s="448"/>
      <c r="F1050" s="93" t="s">
        <v>1271</v>
      </c>
      <c r="G1050" s="523" t="s">
        <v>390</v>
      </c>
      <c r="H1050" s="523"/>
      <c r="I1050" s="523"/>
      <c r="J1050" s="523"/>
      <c r="K1050" s="585"/>
      <c r="L1050" s="444" t="e">
        <f>#REF!-#REF!*10%</f>
        <v>#REF!</v>
      </c>
    </row>
    <row r="1051" spans="1:12" customFormat="1" ht="15.6" customHeight="1" x14ac:dyDescent="0.25">
      <c r="A1051" s="565"/>
      <c r="B1051" s="568"/>
      <c r="C1051" s="455"/>
      <c r="D1051" s="582"/>
      <c r="E1051" s="448"/>
      <c r="F1051" s="93" t="s">
        <v>707</v>
      </c>
      <c r="G1051" s="523" t="s">
        <v>911</v>
      </c>
      <c r="H1051" s="523"/>
      <c r="I1051" s="523"/>
      <c r="J1051" s="523"/>
      <c r="K1051" s="585"/>
      <c r="L1051" s="444" t="e">
        <f>#REF!-#REF!*10%</f>
        <v>#REF!</v>
      </c>
    </row>
    <row r="1052" spans="1:12" customFormat="1" ht="15.6" customHeight="1" x14ac:dyDescent="0.25">
      <c r="A1052" s="565"/>
      <c r="B1052" s="568"/>
      <c r="C1052" s="455"/>
      <c r="D1052" s="582"/>
      <c r="E1052" s="448"/>
      <c r="F1052" s="93" t="s">
        <v>708</v>
      </c>
      <c r="G1052" s="523" t="s">
        <v>390</v>
      </c>
      <c r="H1052" s="523"/>
      <c r="I1052" s="523"/>
      <c r="J1052" s="523"/>
      <c r="K1052" s="585"/>
      <c r="L1052" s="444" t="e">
        <f>#REF!-#REF!*10%</f>
        <v>#REF!</v>
      </c>
    </row>
    <row r="1053" spans="1:12" customFormat="1" ht="15.6" customHeight="1" x14ac:dyDescent="0.25">
      <c r="A1053" s="565"/>
      <c r="B1053" s="568"/>
      <c r="C1053" s="455"/>
      <c r="D1053" s="582"/>
      <c r="E1053" s="448"/>
      <c r="F1053" s="93" t="s">
        <v>377</v>
      </c>
      <c r="G1053" s="523" t="s">
        <v>387</v>
      </c>
      <c r="H1053" s="523"/>
      <c r="I1053" s="523"/>
      <c r="J1053" s="523"/>
      <c r="K1053" s="585"/>
      <c r="L1053" s="444" t="e">
        <f>#REF!-#REF!*10%</f>
        <v>#REF!</v>
      </c>
    </row>
    <row r="1054" spans="1:12" customFormat="1" ht="15.6" customHeight="1" x14ac:dyDescent="0.25">
      <c r="A1054" s="565"/>
      <c r="B1054" s="568"/>
      <c r="C1054" s="455"/>
      <c r="D1054" s="582"/>
      <c r="E1054" s="448"/>
      <c r="F1054" s="93" t="s">
        <v>388</v>
      </c>
      <c r="G1054" s="523" t="s">
        <v>393</v>
      </c>
      <c r="H1054" s="523"/>
      <c r="I1054" s="523"/>
      <c r="J1054" s="523"/>
      <c r="K1054" s="585"/>
      <c r="L1054" s="444" t="e">
        <f>#REF!-#REF!*10%</f>
        <v>#REF!</v>
      </c>
    </row>
    <row r="1055" spans="1:12" customFormat="1" ht="15.6" customHeight="1" x14ac:dyDescent="0.25">
      <c r="A1055" s="565"/>
      <c r="B1055" s="568"/>
      <c r="C1055" s="455"/>
      <c r="D1055" s="582"/>
      <c r="E1055" s="448"/>
      <c r="F1055" s="93" t="s">
        <v>562</v>
      </c>
      <c r="G1055" s="523" t="s">
        <v>1024</v>
      </c>
      <c r="H1055" s="523"/>
      <c r="I1055" s="523"/>
      <c r="J1055" s="523"/>
      <c r="K1055" s="585"/>
      <c r="L1055" s="444" t="e">
        <f>#REF!-#REF!*10%</f>
        <v>#REF!</v>
      </c>
    </row>
    <row r="1056" spans="1:12" customFormat="1" ht="15.6" customHeight="1" x14ac:dyDescent="0.25">
      <c r="A1056" s="565"/>
      <c r="B1056" s="568"/>
      <c r="C1056" s="455"/>
      <c r="D1056" s="582"/>
      <c r="E1056" s="448"/>
      <c r="F1056" s="93" t="s">
        <v>570</v>
      </c>
      <c r="G1056" s="523" t="s">
        <v>613</v>
      </c>
      <c r="H1056" s="523"/>
      <c r="I1056" s="523"/>
      <c r="J1056" s="523"/>
      <c r="K1056" s="585"/>
      <c r="L1056" s="444" t="e">
        <f>#REF!-#REF!*10%</f>
        <v>#REF!</v>
      </c>
    </row>
    <row r="1057" spans="1:12" customFormat="1" ht="15.6" customHeight="1" x14ac:dyDescent="0.25">
      <c r="A1057" s="565"/>
      <c r="B1057" s="568"/>
      <c r="C1057" s="455"/>
      <c r="D1057" s="582"/>
      <c r="E1057" s="448"/>
      <c r="F1057" s="142" t="s">
        <v>4</v>
      </c>
      <c r="G1057" s="525">
        <v>15.2</v>
      </c>
      <c r="H1057" s="525"/>
      <c r="I1057" s="525"/>
      <c r="J1057" s="525"/>
      <c r="K1057" s="585"/>
      <c r="L1057" s="444" t="e">
        <f>#REF!-#REF!*10%</f>
        <v>#REF!</v>
      </c>
    </row>
    <row r="1058" spans="1:12" customFormat="1" ht="15" customHeight="1" x14ac:dyDescent="0.25">
      <c r="A1058" s="565"/>
      <c r="B1058" s="569"/>
      <c r="C1058" s="455"/>
      <c r="D1058" s="582"/>
      <c r="E1058" s="448"/>
      <c r="F1058" s="136" t="s">
        <v>1016</v>
      </c>
      <c r="G1058" s="454">
        <v>5</v>
      </c>
      <c r="H1058" s="454"/>
      <c r="I1058" s="454"/>
      <c r="J1058" s="454"/>
      <c r="K1058" s="585"/>
      <c r="L1058" s="511" t="e">
        <f>#REF!-#REF!*10%</f>
        <v>#REF!</v>
      </c>
    </row>
    <row r="1059" spans="1:12" x14ac:dyDescent="0.25">
      <c r="A1059" s="138"/>
      <c r="B1059" s="138"/>
      <c r="C1059" s="387"/>
      <c r="D1059" s="139"/>
      <c r="E1059" s="139"/>
      <c r="F1059" s="143"/>
      <c r="G1059" s="143"/>
      <c r="H1059" s="143"/>
      <c r="I1059" s="143"/>
      <c r="J1059" s="143"/>
      <c r="K1059" s="143"/>
      <c r="L1059" s="360"/>
    </row>
    <row r="1060" spans="1:12" x14ac:dyDescent="0.25">
      <c r="A1060" s="138"/>
      <c r="B1060" s="138"/>
      <c r="C1060" s="387"/>
      <c r="D1060" s="139"/>
      <c r="E1060" s="139"/>
      <c r="F1060" s="143"/>
      <c r="G1060" s="143"/>
      <c r="H1060" s="143"/>
      <c r="I1060" s="143"/>
      <c r="J1060" s="143"/>
      <c r="K1060" s="143"/>
      <c r="L1060" s="360"/>
    </row>
    <row r="1061" spans="1:12" x14ac:dyDescent="0.25">
      <c r="A1061" s="138"/>
      <c r="B1061" s="138"/>
      <c r="C1061" s="387"/>
      <c r="D1061" s="139"/>
      <c r="E1061" s="139"/>
      <c r="F1061" s="143"/>
      <c r="G1061" s="143"/>
      <c r="H1061" s="143"/>
      <c r="I1061" s="143"/>
      <c r="J1061" s="143"/>
      <c r="K1061" s="143"/>
      <c r="L1061" s="360"/>
    </row>
    <row r="1062" spans="1:12" x14ac:dyDescent="0.25">
      <c r="A1062" s="138"/>
      <c r="B1062" s="138"/>
      <c r="C1062" s="387"/>
      <c r="D1062" s="139"/>
      <c r="E1062" s="139"/>
      <c r="F1062" s="143"/>
      <c r="G1062" s="143"/>
      <c r="H1062" s="143"/>
      <c r="I1062" s="143"/>
      <c r="J1062" s="143"/>
      <c r="K1062" s="143"/>
      <c r="L1062" s="360"/>
    </row>
    <row r="1063" spans="1:12" x14ac:dyDescent="0.25">
      <c r="A1063" s="138"/>
      <c r="B1063" s="138"/>
      <c r="C1063" s="387"/>
      <c r="D1063" s="139"/>
      <c r="E1063" s="139"/>
      <c r="F1063" s="143"/>
      <c r="G1063" s="143"/>
      <c r="H1063" s="143"/>
      <c r="I1063" s="143"/>
      <c r="J1063" s="143"/>
      <c r="K1063" s="143"/>
      <c r="L1063" s="360"/>
    </row>
    <row r="1064" spans="1:12" x14ac:dyDescent="0.25">
      <c r="A1064" s="138"/>
      <c r="B1064" s="138"/>
      <c r="C1064" s="387"/>
      <c r="D1064" s="139"/>
      <c r="E1064" s="139"/>
      <c r="F1064" s="143"/>
      <c r="G1064" s="143"/>
      <c r="H1064" s="143"/>
      <c r="I1064" s="143"/>
      <c r="J1064" s="143"/>
      <c r="K1064" s="143"/>
      <c r="L1064" s="360"/>
    </row>
    <row r="1065" spans="1:12" x14ac:dyDescent="0.25">
      <c r="A1065" s="138"/>
      <c r="B1065" s="138"/>
      <c r="C1065" s="387"/>
      <c r="D1065" s="139"/>
      <c r="E1065" s="139"/>
      <c r="F1065" s="143"/>
      <c r="G1065" s="143"/>
      <c r="H1065" s="143"/>
      <c r="I1065" s="143"/>
      <c r="J1065" s="143"/>
      <c r="K1065" s="143"/>
      <c r="L1065" s="360"/>
    </row>
    <row r="1066" spans="1:12" x14ac:dyDescent="0.25">
      <c r="A1066" s="138"/>
      <c r="B1066" s="138"/>
      <c r="C1066" s="387"/>
      <c r="D1066" s="139"/>
      <c r="E1066" s="139"/>
      <c r="F1066" s="143"/>
      <c r="G1066" s="143"/>
      <c r="H1066" s="143"/>
      <c r="I1066" s="143"/>
      <c r="J1066" s="143"/>
      <c r="K1066" s="143"/>
      <c r="L1066" s="360"/>
    </row>
    <row r="1067" spans="1:12" x14ac:dyDescent="0.25">
      <c r="A1067" s="138"/>
      <c r="B1067" s="138"/>
      <c r="C1067" s="387"/>
      <c r="D1067" s="139"/>
      <c r="E1067" s="139"/>
      <c r="F1067" s="143"/>
      <c r="G1067" s="143"/>
      <c r="H1067" s="143"/>
      <c r="I1067" s="143"/>
      <c r="J1067" s="143"/>
      <c r="K1067" s="143"/>
      <c r="L1067" s="360"/>
    </row>
    <row r="1068" spans="1:12" x14ac:dyDescent="0.25">
      <c r="A1068" s="138"/>
      <c r="B1068" s="138"/>
      <c r="C1068" s="387"/>
      <c r="D1068" s="139"/>
      <c r="E1068" s="139"/>
      <c r="F1068" s="143"/>
      <c r="G1068" s="143"/>
      <c r="H1068" s="143"/>
      <c r="I1068" s="143"/>
      <c r="J1068" s="143"/>
      <c r="K1068" s="143"/>
      <c r="L1068" s="360"/>
    </row>
    <row r="1069" spans="1:12" x14ac:dyDescent="0.25">
      <c r="A1069" s="138"/>
      <c r="B1069" s="138"/>
      <c r="C1069" s="387"/>
      <c r="D1069" s="139"/>
      <c r="E1069" s="139"/>
      <c r="F1069" s="143"/>
      <c r="G1069" s="143"/>
      <c r="H1069" s="143"/>
      <c r="I1069" s="143"/>
      <c r="J1069" s="143"/>
      <c r="K1069" s="143"/>
      <c r="L1069" s="360"/>
    </row>
    <row r="1070" spans="1:12" x14ac:dyDescent="0.25">
      <c r="A1070" s="138"/>
      <c r="B1070" s="138"/>
      <c r="C1070" s="387"/>
      <c r="D1070" s="139"/>
      <c r="E1070" s="139"/>
      <c r="F1070" s="143"/>
      <c r="G1070" s="143"/>
      <c r="H1070" s="143"/>
      <c r="I1070" s="143"/>
      <c r="J1070" s="143"/>
      <c r="K1070" s="143"/>
      <c r="L1070" s="360"/>
    </row>
    <row r="1071" spans="1:12" x14ac:dyDescent="0.25">
      <c r="A1071" s="138"/>
      <c r="B1071" s="138"/>
      <c r="C1071" s="387"/>
      <c r="D1071" s="139"/>
      <c r="E1071" s="139"/>
      <c r="F1071" s="143"/>
      <c r="G1071" s="143"/>
      <c r="H1071" s="143"/>
      <c r="I1071" s="143"/>
      <c r="J1071" s="143"/>
      <c r="K1071" s="143"/>
      <c r="L1071" s="360"/>
    </row>
    <row r="1072" spans="1:12" x14ac:dyDescent="0.25">
      <c r="A1072" s="138"/>
      <c r="B1072" s="138"/>
      <c r="C1072" s="387"/>
      <c r="D1072" s="139"/>
      <c r="E1072" s="139"/>
      <c r="F1072" s="143"/>
      <c r="G1072" s="143"/>
      <c r="H1072" s="143"/>
      <c r="I1072" s="143"/>
      <c r="J1072" s="143"/>
      <c r="K1072" s="143"/>
      <c r="L1072" s="360"/>
    </row>
    <row r="1073" spans="1:12" x14ac:dyDescent="0.25">
      <c r="A1073" s="138"/>
      <c r="B1073" s="138"/>
      <c r="C1073" s="387"/>
      <c r="D1073" s="139"/>
      <c r="E1073" s="139"/>
      <c r="F1073" s="143"/>
      <c r="G1073" s="143"/>
      <c r="H1073" s="143"/>
      <c r="I1073" s="143"/>
      <c r="J1073" s="143"/>
      <c r="K1073" s="143"/>
      <c r="L1073" s="360"/>
    </row>
    <row r="1074" spans="1:12" x14ac:dyDescent="0.25">
      <c r="A1074" s="138"/>
      <c r="B1074" s="138"/>
      <c r="C1074" s="387"/>
      <c r="D1074" s="139"/>
      <c r="E1074" s="139"/>
      <c r="F1074" s="143"/>
      <c r="G1074" s="143"/>
      <c r="H1074" s="143"/>
      <c r="I1074" s="143"/>
      <c r="J1074" s="143"/>
      <c r="K1074" s="143"/>
      <c r="L1074" s="360"/>
    </row>
    <row r="1075" spans="1:12" x14ac:dyDescent="0.25">
      <c r="A1075" s="138"/>
      <c r="B1075" s="138"/>
      <c r="C1075" s="387"/>
      <c r="D1075" s="139"/>
      <c r="E1075" s="139"/>
      <c r="F1075" s="143"/>
      <c r="G1075" s="143"/>
      <c r="H1075" s="143"/>
      <c r="I1075" s="143"/>
      <c r="J1075" s="143"/>
      <c r="K1075" s="143"/>
      <c r="L1075" s="360"/>
    </row>
    <row r="1076" spans="1:12" x14ac:dyDescent="0.25">
      <c r="A1076" s="138"/>
      <c r="B1076" s="138"/>
      <c r="C1076" s="387"/>
      <c r="D1076" s="139"/>
      <c r="E1076" s="139"/>
      <c r="F1076" s="143"/>
      <c r="G1076" s="143"/>
      <c r="H1076" s="143"/>
      <c r="I1076" s="143"/>
      <c r="J1076" s="143"/>
      <c r="K1076" s="143"/>
      <c r="L1076" s="360"/>
    </row>
    <row r="1077" spans="1:12" x14ac:dyDescent="0.25">
      <c r="A1077" s="138"/>
      <c r="B1077" s="138"/>
      <c r="C1077" s="387"/>
      <c r="D1077" s="139"/>
      <c r="E1077" s="139"/>
      <c r="F1077" s="143"/>
      <c r="G1077" s="143"/>
      <c r="H1077" s="143"/>
      <c r="I1077" s="143"/>
      <c r="J1077" s="143"/>
      <c r="K1077" s="143"/>
      <c r="L1077" s="360"/>
    </row>
    <row r="1078" spans="1:12" x14ac:dyDescent="0.25">
      <c r="A1078" s="138"/>
      <c r="B1078" s="138"/>
      <c r="C1078" s="387"/>
      <c r="D1078" s="139"/>
      <c r="E1078" s="139"/>
      <c r="F1078" s="143"/>
      <c r="G1078" s="143"/>
      <c r="H1078" s="143"/>
      <c r="I1078" s="143"/>
      <c r="J1078" s="143"/>
      <c r="K1078" s="143"/>
      <c r="L1078" s="360"/>
    </row>
    <row r="1079" spans="1:12" x14ac:dyDescent="0.25">
      <c r="A1079" s="138"/>
      <c r="B1079" s="138"/>
      <c r="C1079" s="387"/>
      <c r="D1079" s="139"/>
      <c r="E1079" s="139"/>
      <c r="F1079" s="143"/>
      <c r="G1079" s="143"/>
      <c r="H1079" s="143"/>
      <c r="I1079" s="143"/>
      <c r="J1079" s="143"/>
      <c r="K1079" s="143"/>
      <c r="L1079" s="360"/>
    </row>
    <row r="1080" spans="1:12" x14ac:dyDescent="0.25">
      <c r="A1080" s="138"/>
      <c r="B1080" s="138"/>
      <c r="C1080" s="387"/>
      <c r="D1080" s="139"/>
      <c r="E1080" s="139"/>
      <c r="F1080" s="143"/>
      <c r="G1080" s="143"/>
      <c r="H1080" s="143"/>
      <c r="I1080" s="143"/>
      <c r="J1080" s="143"/>
      <c r="K1080" s="143"/>
      <c r="L1080" s="360"/>
    </row>
    <row r="1081" spans="1:12" x14ac:dyDescent="0.25">
      <c r="A1081" s="138"/>
      <c r="B1081" s="138"/>
      <c r="C1081" s="387"/>
      <c r="D1081" s="139"/>
      <c r="E1081" s="139"/>
      <c r="F1081" s="143"/>
      <c r="G1081" s="143"/>
      <c r="H1081" s="143"/>
      <c r="I1081" s="143"/>
      <c r="J1081" s="143"/>
      <c r="K1081" s="143"/>
      <c r="L1081" s="360"/>
    </row>
    <row r="1082" spans="1:12" x14ac:dyDescent="0.25">
      <c r="A1082" s="138"/>
      <c r="B1082" s="138"/>
      <c r="C1082" s="387"/>
      <c r="D1082" s="139"/>
      <c r="E1082" s="139"/>
      <c r="F1082" s="143"/>
      <c r="G1082" s="143"/>
      <c r="H1082" s="143"/>
      <c r="I1082" s="143"/>
      <c r="J1082" s="143"/>
      <c r="K1082" s="143"/>
      <c r="L1082" s="360"/>
    </row>
    <row r="1083" spans="1:12" x14ac:dyDescent="0.25">
      <c r="A1083" s="138"/>
      <c r="B1083" s="138"/>
      <c r="C1083" s="387"/>
      <c r="D1083" s="139"/>
      <c r="E1083" s="139"/>
      <c r="F1083" s="143"/>
      <c r="G1083" s="143"/>
      <c r="H1083" s="143"/>
      <c r="I1083" s="143"/>
      <c r="J1083" s="143"/>
      <c r="K1083" s="143"/>
      <c r="L1083" s="360"/>
    </row>
    <row r="1084" spans="1:12" x14ac:dyDescent="0.25">
      <c r="A1084" s="138"/>
      <c r="B1084" s="138"/>
      <c r="C1084" s="387"/>
      <c r="D1084" s="139"/>
      <c r="E1084" s="139"/>
      <c r="F1084" s="143"/>
      <c r="G1084" s="143"/>
      <c r="H1084" s="143"/>
      <c r="I1084" s="143"/>
      <c r="J1084" s="143"/>
      <c r="K1084" s="143"/>
      <c r="L1084" s="360"/>
    </row>
    <row r="1085" spans="1:12" x14ac:dyDescent="0.25">
      <c r="A1085" s="138"/>
      <c r="B1085" s="138"/>
      <c r="C1085" s="387"/>
      <c r="D1085" s="139"/>
      <c r="E1085" s="139"/>
      <c r="F1085" s="143"/>
      <c r="G1085" s="143"/>
      <c r="H1085" s="143"/>
      <c r="I1085" s="143"/>
      <c r="J1085" s="143"/>
      <c r="K1085" s="143"/>
      <c r="L1085" s="360"/>
    </row>
    <row r="1086" spans="1:12" x14ac:dyDescent="0.25">
      <c r="A1086" s="138"/>
      <c r="B1086" s="138"/>
      <c r="C1086" s="387"/>
      <c r="D1086" s="139"/>
      <c r="E1086" s="139"/>
      <c r="F1086" s="143"/>
      <c r="G1086" s="143"/>
      <c r="H1086" s="143"/>
      <c r="I1086" s="143"/>
      <c r="J1086" s="143"/>
      <c r="K1086" s="143"/>
      <c r="L1086" s="360"/>
    </row>
    <row r="1087" spans="1:12" x14ac:dyDescent="0.25">
      <c r="A1087" s="138"/>
      <c r="B1087" s="138"/>
      <c r="C1087" s="387"/>
      <c r="D1087" s="139"/>
      <c r="E1087" s="139"/>
      <c r="F1087" s="143"/>
      <c r="G1087" s="143"/>
      <c r="H1087" s="143"/>
      <c r="I1087" s="143"/>
      <c r="J1087" s="143"/>
      <c r="K1087" s="143"/>
      <c r="L1087" s="360"/>
    </row>
    <row r="1088" spans="1:12" x14ac:dyDescent="0.25">
      <c r="A1088" s="138"/>
      <c r="B1088" s="138"/>
      <c r="C1088" s="387"/>
      <c r="D1088" s="139"/>
      <c r="E1088" s="139"/>
      <c r="F1088" s="143"/>
      <c r="G1088" s="143"/>
      <c r="H1088" s="143"/>
      <c r="I1088" s="143"/>
      <c r="J1088" s="143"/>
      <c r="K1088" s="143"/>
      <c r="L1088" s="360"/>
    </row>
    <row r="1089" spans="12:12" x14ac:dyDescent="0.25">
      <c r="L1089" s="361"/>
    </row>
    <row r="1090" spans="12:12" x14ac:dyDescent="0.25">
      <c r="L1090" s="361"/>
    </row>
    <row r="1091" spans="12:12" x14ac:dyDescent="0.25">
      <c r="L1091" s="361"/>
    </row>
    <row r="1092" spans="12:12" x14ac:dyDescent="0.25">
      <c r="L1092" s="361"/>
    </row>
    <row r="1093" spans="12:12" x14ac:dyDescent="0.25">
      <c r="L1093" s="361"/>
    </row>
    <row r="1094" spans="12:12" x14ac:dyDescent="0.25">
      <c r="L1094" s="361"/>
    </row>
    <row r="1095" spans="12:12" x14ac:dyDescent="0.25">
      <c r="L1095" s="361"/>
    </row>
    <row r="1096" spans="12:12" x14ac:dyDescent="0.25">
      <c r="L1096" s="361"/>
    </row>
    <row r="1097" spans="12:12" x14ac:dyDescent="0.25">
      <c r="L1097" s="361"/>
    </row>
    <row r="1098" spans="12:12" x14ac:dyDescent="0.25">
      <c r="L1098" s="361"/>
    </row>
    <row r="1099" spans="12:12" x14ac:dyDescent="0.25">
      <c r="L1099" s="361"/>
    </row>
    <row r="1100" spans="12:12" x14ac:dyDescent="0.25">
      <c r="L1100" s="361"/>
    </row>
    <row r="1101" spans="12:12" x14ac:dyDescent="0.25">
      <c r="L1101" s="361"/>
    </row>
    <row r="1102" spans="12:12" x14ac:dyDescent="0.25">
      <c r="L1102" s="361"/>
    </row>
    <row r="1103" spans="12:12" x14ac:dyDescent="0.25">
      <c r="L1103" s="361"/>
    </row>
    <row r="1104" spans="12:12" x14ac:dyDescent="0.25">
      <c r="L1104" s="361"/>
    </row>
    <row r="1105" spans="12:12" x14ac:dyDescent="0.25">
      <c r="L1105" s="361"/>
    </row>
    <row r="1106" spans="12:12" x14ac:dyDescent="0.25">
      <c r="L1106" s="361"/>
    </row>
    <row r="1107" spans="12:12" x14ac:dyDescent="0.25">
      <c r="L1107" s="361"/>
    </row>
  </sheetData>
  <sheetProtection sort="0"/>
  <mergeCells count="1296">
    <mergeCell ref="K811:K826"/>
    <mergeCell ref="K827:K841"/>
    <mergeCell ref="K842:K857"/>
    <mergeCell ref="K858:K872"/>
    <mergeCell ref="K873:K888"/>
    <mergeCell ref="K889:K903"/>
    <mergeCell ref="K904:K919"/>
    <mergeCell ref="K920:K934"/>
    <mergeCell ref="K935:K950"/>
    <mergeCell ref="K951:K965"/>
    <mergeCell ref="K966:K981"/>
    <mergeCell ref="K982:K996"/>
    <mergeCell ref="K997:K1012"/>
    <mergeCell ref="K1013:K1027"/>
    <mergeCell ref="K1028:K1043"/>
    <mergeCell ref="K1044:K1058"/>
    <mergeCell ref="K548:K562"/>
    <mergeCell ref="K563:K578"/>
    <mergeCell ref="K579:K593"/>
    <mergeCell ref="K594:K609"/>
    <mergeCell ref="K610:K624"/>
    <mergeCell ref="K625:K640"/>
    <mergeCell ref="K641:K655"/>
    <mergeCell ref="K656:K671"/>
    <mergeCell ref="K672:K686"/>
    <mergeCell ref="K687:K702"/>
    <mergeCell ref="K703:K717"/>
    <mergeCell ref="K718:K733"/>
    <mergeCell ref="K734:K748"/>
    <mergeCell ref="K749:K764"/>
    <mergeCell ref="K765:K779"/>
    <mergeCell ref="K780:K795"/>
    <mergeCell ref="K252:K267"/>
    <mergeCell ref="K268:K282"/>
    <mergeCell ref="K796:K810"/>
    <mergeCell ref="K283:K298"/>
    <mergeCell ref="K299:K313"/>
    <mergeCell ref="K314:K329"/>
    <mergeCell ref="K330:K344"/>
    <mergeCell ref="K345:K360"/>
    <mergeCell ref="K361:K375"/>
    <mergeCell ref="K376:K391"/>
    <mergeCell ref="K392:K406"/>
    <mergeCell ref="K407:K422"/>
    <mergeCell ref="K423:K437"/>
    <mergeCell ref="K438:K453"/>
    <mergeCell ref="K454:K468"/>
    <mergeCell ref="K469:K484"/>
    <mergeCell ref="K485:K499"/>
    <mergeCell ref="K500:K515"/>
    <mergeCell ref="K516:K530"/>
    <mergeCell ref="K532:K547"/>
    <mergeCell ref="L811:L826"/>
    <mergeCell ref="L827:L841"/>
    <mergeCell ref="L842:L857"/>
    <mergeCell ref="L858:L872"/>
    <mergeCell ref="L873:L888"/>
    <mergeCell ref="L889:L903"/>
    <mergeCell ref="L904:L919"/>
    <mergeCell ref="L920:L934"/>
    <mergeCell ref="L935:L950"/>
    <mergeCell ref="L951:L965"/>
    <mergeCell ref="L966:L981"/>
    <mergeCell ref="L982:L996"/>
    <mergeCell ref="L997:L1012"/>
    <mergeCell ref="L1013:L1027"/>
    <mergeCell ref="L1028:L1043"/>
    <mergeCell ref="L1044:L1058"/>
    <mergeCell ref="K4:K19"/>
    <mergeCell ref="K20:K34"/>
    <mergeCell ref="K35:K50"/>
    <mergeCell ref="K51:K65"/>
    <mergeCell ref="K66:K81"/>
    <mergeCell ref="K82:K96"/>
    <mergeCell ref="K97:K112"/>
    <mergeCell ref="K113:K127"/>
    <mergeCell ref="K128:K143"/>
    <mergeCell ref="K144:K158"/>
    <mergeCell ref="K159:K174"/>
    <mergeCell ref="K175:K189"/>
    <mergeCell ref="K190:K205"/>
    <mergeCell ref="K206:K220"/>
    <mergeCell ref="K221:K236"/>
    <mergeCell ref="K237:K251"/>
    <mergeCell ref="L548:L562"/>
    <mergeCell ref="L563:L578"/>
    <mergeCell ref="L579:L593"/>
    <mergeCell ref="L594:L609"/>
    <mergeCell ref="L610:L624"/>
    <mergeCell ref="L625:L640"/>
    <mergeCell ref="L641:L655"/>
    <mergeCell ref="L656:L671"/>
    <mergeCell ref="L672:L686"/>
    <mergeCell ref="L687:L702"/>
    <mergeCell ref="L703:L717"/>
    <mergeCell ref="L718:L733"/>
    <mergeCell ref="L734:L748"/>
    <mergeCell ref="L749:L764"/>
    <mergeCell ref="L765:L779"/>
    <mergeCell ref="L780:L795"/>
    <mergeCell ref="L796:L810"/>
    <mergeCell ref="L283:L298"/>
    <mergeCell ref="L299:L313"/>
    <mergeCell ref="L314:L329"/>
    <mergeCell ref="L330:L344"/>
    <mergeCell ref="L345:L360"/>
    <mergeCell ref="L361:L375"/>
    <mergeCell ref="L376:L391"/>
    <mergeCell ref="L392:L406"/>
    <mergeCell ref="L407:L422"/>
    <mergeCell ref="L423:L437"/>
    <mergeCell ref="L438:L453"/>
    <mergeCell ref="L454:L468"/>
    <mergeCell ref="L469:L484"/>
    <mergeCell ref="L485:L499"/>
    <mergeCell ref="L500:L515"/>
    <mergeCell ref="L516:L530"/>
    <mergeCell ref="L532:L547"/>
    <mergeCell ref="L35:L50"/>
    <mergeCell ref="L51:L65"/>
    <mergeCell ref="L4:L19"/>
    <mergeCell ref="L66:L81"/>
    <mergeCell ref="L82:L96"/>
    <mergeCell ref="L97:L112"/>
    <mergeCell ref="L113:L127"/>
    <mergeCell ref="L128:L143"/>
    <mergeCell ref="L144:L158"/>
    <mergeCell ref="L159:L174"/>
    <mergeCell ref="L175:L189"/>
    <mergeCell ref="L190:L205"/>
    <mergeCell ref="L206:L220"/>
    <mergeCell ref="L221:L236"/>
    <mergeCell ref="L237:L251"/>
    <mergeCell ref="L252:L267"/>
    <mergeCell ref="L268:L282"/>
    <mergeCell ref="G72:J72"/>
    <mergeCell ref="G41:J41"/>
    <mergeCell ref="G10:J10"/>
    <mergeCell ref="G212:J212"/>
    <mergeCell ref="G213:J213"/>
    <mergeCell ref="G214:J214"/>
    <mergeCell ref="G201:J201"/>
    <mergeCell ref="G138:J138"/>
    <mergeCell ref="G107:J107"/>
    <mergeCell ref="G110:J110"/>
    <mergeCell ref="G112:J112"/>
    <mergeCell ref="G83:J83"/>
    <mergeCell ref="G84:J84"/>
    <mergeCell ref="G85:J85"/>
    <mergeCell ref="G121:J121"/>
    <mergeCell ref="G191:J191"/>
    <mergeCell ref="G197:J197"/>
    <mergeCell ref="G195:J195"/>
    <mergeCell ref="G114:J114"/>
    <mergeCell ref="G78:J78"/>
    <mergeCell ref="G56:J56"/>
    <mergeCell ref="G57:J57"/>
    <mergeCell ref="G58:J58"/>
    <mergeCell ref="G79:J79"/>
    <mergeCell ref="G155:J155"/>
    <mergeCell ref="G125:J125"/>
    <mergeCell ref="G91:J91"/>
    <mergeCell ref="G92:J92"/>
    <mergeCell ref="G59:J59"/>
    <mergeCell ref="G74:J74"/>
    <mergeCell ref="G75:J75"/>
    <mergeCell ref="G95:J95"/>
    <mergeCell ref="E935:E965"/>
    <mergeCell ref="G877:J877"/>
    <mergeCell ref="G489:J489"/>
    <mergeCell ref="G454:J454"/>
    <mergeCell ref="G525:J525"/>
    <mergeCell ref="G750:J750"/>
    <mergeCell ref="G756:J756"/>
    <mergeCell ref="G697:J697"/>
    <mergeCell ref="G817:J817"/>
    <mergeCell ref="G786:J786"/>
    <mergeCell ref="G601:J601"/>
    <mergeCell ref="G678:J678"/>
    <mergeCell ref="G611:J611"/>
    <mergeCell ref="G768:J768"/>
    <mergeCell ref="G793:J793"/>
    <mergeCell ref="G795:J795"/>
    <mergeCell ref="G794:J794"/>
    <mergeCell ref="G603:J603"/>
    <mergeCell ref="G701:J701"/>
    <mergeCell ref="G707:J707"/>
    <mergeCell ref="G708:J708"/>
    <mergeCell ref="G598:J598"/>
    <mergeCell ref="G567:J567"/>
    <mergeCell ref="G536:J536"/>
    <mergeCell ref="G755:J755"/>
    <mergeCell ref="G724:J724"/>
    <mergeCell ref="G709:J709"/>
    <mergeCell ref="G680:J680"/>
    <mergeCell ref="G572:J572"/>
    <mergeCell ref="G683:J683"/>
    <mergeCell ref="G675:J675"/>
    <mergeCell ref="G602:J602"/>
    <mergeCell ref="B842:B872"/>
    <mergeCell ref="G719:J719"/>
    <mergeCell ref="G576:J576"/>
    <mergeCell ref="G717:J717"/>
    <mergeCell ref="G588:J588"/>
    <mergeCell ref="G686:J686"/>
    <mergeCell ref="G681:J681"/>
    <mergeCell ref="G682:J682"/>
    <mergeCell ref="G571:J571"/>
    <mergeCell ref="D625:D655"/>
    <mergeCell ref="D656:D686"/>
    <mergeCell ref="B966:B996"/>
    <mergeCell ref="B997:B1027"/>
    <mergeCell ref="B1028:B1058"/>
    <mergeCell ref="G538:J538"/>
    <mergeCell ref="G895:J895"/>
    <mergeCell ref="G796:J796"/>
    <mergeCell ref="G850:J850"/>
    <mergeCell ref="G851:J851"/>
    <mergeCell ref="G710:J710"/>
    <mergeCell ref="G711:J711"/>
    <mergeCell ref="E718:E748"/>
    <mergeCell ref="E749:E779"/>
    <mergeCell ref="E780:E810"/>
    <mergeCell ref="E811:E841"/>
    <mergeCell ref="E842:E872"/>
    <mergeCell ref="E873:E903"/>
    <mergeCell ref="B532:B562"/>
    <mergeCell ref="B563:B593"/>
    <mergeCell ref="B594:B624"/>
    <mergeCell ref="B625:B655"/>
    <mergeCell ref="B656:B686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B283:B313"/>
    <mergeCell ref="B314:B344"/>
    <mergeCell ref="B345:B375"/>
    <mergeCell ref="B376:B406"/>
    <mergeCell ref="B407:B437"/>
    <mergeCell ref="B438:B468"/>
    <mergeCell ref="B469:B499"/>
    <mergeCell ref="B500:B530"/>
    <mergeCell ref="B811:B841"/>
    <mergeCell ref="B687:B717"/>
    <mergeCell ref="B718:B748"/>
    <mergeCell ref="B749:B779"/>
    <mergeCell ref="B780:B810"/>
    <mergeCell ref="B873:B903"/>
    <mergeCell ref="B904:B934"/>
    <mergeCell ref="B935:B965"/>
    <mergeCell ref="D35:D65"/>
    <mergeCell ref="D66:D96"/>
    <mergeCell ref="D97:D127"/>
    <mergeCell ref="G465:J465"/>
    <mergeCell ref="G555:J555"/>
    <mergeCell ref="G556:J556"/>
    <mergeCell ref="G473:J473"/>
    <mergeCell ref="G442:J442"/>
    <mergeCell ref="G411:J411"/>
    <mergeCell ref="E1028:E1058"/>
    <mergeCell ref="E35:E65"/>
    <mergeCell ref="E66:E96"/>
    <mergeCell ref="E97:E127"/>
    <mergeCell ref="E128:E158"/>
    <mergeCell ref="E159:E189"/>
    <mergeCell ref="E190:E220"/>
    <mergeCell ref="E221:E251"/>
    <mergeCell ref="E252:E282"/>
    <mergeCell ref="E283:E313"/>
    <mergeCell ref="E314:E344"/>
    <mergeCell ref="E345:E375"/>
    <mergeCell ref="E376:E406"/>
    <mergeCell ref="E407:E437"/>
    <mergeCell ref="E438:E468"/>
    <mergeCell ref="E469:E499"/>
    <mergeCell ref="E500:E530"/>
    <mergeCell ref="E532:E562"/>
    <mergeCell ref="E966:E996"/>
    <mergeCell ref="E997:E1027"/>
    <mergeCell ref="E904:E934"/>
    <mergeCell ref="E563:E593"/>
    <mergeCell ref="E594:E624"/>
    <mergeCell ref="E625:E655"/>
    <mergeCell ref="E656:E686"/>
    <mergeCell ref="E687:E717"/>
    <mergeCell ref="G971:J971"/>
    <mergeCell ref="G896:J896"/>
    <mergeCell ref="G897:J897"/>
    <mergeCell ref="G915:J915"/>
    <mergeCell ref="G918:J918"/>
    <mergeCell ref="G924:J924"/>
    <mergeCell ref="G940:J940"/>
    <mergeCell ref="G920:J920"/>
    <mergeCell ref="G951:J951"/>
    <mergeCell ref="G872:J872"/>
    <mergeCell ref="G903:J903"/>
    <mergeCell ref="G874:J874"/>
    <mergeCell ref="G880:J880"/>
    <mergeCell ref="G934:J934"/>
    <mergeCell ref="G965:J965"/>
    <mergeCell ref="G900:J900"/>
    <mergeCell ref="G894:J894"/>
    <mergeCell ref="G878:J878"/>
    <mergeCell ref="G887:J887"/>
    <mergeCell ref="G637:J637"/>
    <mergeCell ref="G677:J677"/>
    <mergeCell ref="G635:J635"/>
    <mergeCell ref="G743:J743"/>
    <mergeCell ref="G744:J744"/>
    <mergeCell ref="G722:J722"/>
    <mergeCell ref="G732:J732"/>
    <mergeCell ref="G713:J713"/>
    <mergeCell ref="G774:J774"/>
    <mergeCell ref="G694:J694"/>
    <mergeCell ref="G692:J692"/>
    <mergeCell ref="G775:J775"/>
    <mergeCell ref="G790:J790"/>
    <mergeCell ref="G792:J792"/>
    <mergeCell ref="G847:J847"/>
    <mergeCell ref="G754:J754"/>
    <mergeCell ref="G729:J729"/>
    <mergeCell ref="G740:J740"/>
    <mergeCell ref="G741:J741"/>
    <mergeCell ref="G727:J727"/>
    <mergeCell ref="G723:J723"/>
    <mergeCell ref="G738:J738"/>
    <mergeCell ref="G739:J739"/>
    <mergeCell ref="G745:J745"/>
    <mergeCell ref="G846:J846"/>
    <mergeCell ref="G815:J815"/>
    <mergeCell ref="G784:J784"/>
    <mergeCell ref="G753:J753"/>
    <mergeCell ref="G734:J734"/>
    <mergeCell ref="G766:J766"/>
    <mergeCell ref="G765:J765"/>
    <mergeCell ref="G773:J773"/>
    <mergeCell ref="G1058:J1058"/>
    <mergeCell ref="G65:J65"/>
    <mergeCell ref="G96:J96"/>
    <mergeCell ref="G127:J127"/>
    <mergeCell ref="G158:J158"/>
    <mergeCell ref="G189:J189"/>
    <mergeCell ref="G220:J220"/>
    <mergeCell ref="G251:J251"/>
    <mergeCell ref="G282:J282"/>
    <mergeCell ref="G313:J313"/>
    <mergeCell ref="G344:J344"/>
    <mergeCell ref="G375:J375"/>
    <mergeCell ref="G406:J406"/>
    <mergeCell ref="G437:J437"/>
    <mergeCell ref="G468:J468"/>
    <mergeCell ref="G499:J499"/>
    <mergeCell ref="G530:J530"/>
    <mergeCell ref="G1002:J1002"/>
    <mergeCell ref="G862:J862"/>
    <mergeCell ref="G863:J863"/>
    <mergeCell ref="G797:J797"/>
    <mergeCell ref="G604:J604"/>
    <mergeCell ref="G666:J666"/>
    <mergeCell ref="G652:J652"/>
    <mergeCell ref="G685:J685"/>
    <mergeCell ref="G672:J672"/>
    <mergeCell ref="G737:J737"/>
    <mergeCell ref="G693:J693"/>
    <mergeCell ref="G843:J843"/>
    <mergeCell ref="G849:J849"/>
    <mergeCell ref="G804:J804"/>
    <mergeCell ref="G767:J767"/>
    <mergeCell ref="G679:J679"/>
    <mergeCell ref="G644:J644"/>
    <mergeCell ref="G589:J589"/>
    <mergeCell ref="G564:J564"/>
    <mergeCell ref="G798:J798"/>
    <mergeCell ref="G799:J799"/>
    <mergeCell ref="G905:J905"/>
    <mergeCell ref="G460:J460"/>
    <mergeCell ref="G457:J457"/>
    <mergeCell ref="G461:J461"/>
    <mergeCell ref="G462:J462"/>
    <mergeCell ref="G509:J509"/>
    <mergeCell ref="G371:J371"/>
    <mergeCell ref="G232:J232"/>
    <mergeCell ref="G355:J355"/>
    <mergeCell ref="G357:J357"/>
    <mergeCell ref="G662:J662"/>
    <mergeCell ref="G631:J631"/>
    <mergeCell ref="G339:J339"/>
    <mergeCell ref="G311:J311"/>
    <mergeCell ref="G297:J297"/>
    <mergeCell ref="G330:J330"/>
    <mergeCell ref="G243:J243"/>
    <mergeCell ref="G590:J590"/>
    <mergeCell ref="G591:J591"/>
    <mergeCell ref="G621:J621"/>
    <mergeCell ref="G612:J612"/>
    <mergeCell ref="G653:J653"/>
    <mergeCell ref="G613:J613"/>
    <mergeCell ref="G574:J574"/>
    <mergeCell ref="G577:J577"/>
    <mergeCell ref="G583:J583"/>
    <mergeCell ref="G380:J380"/>
    <mergeCell ref="G349:J349"/>
    <mergeCell ref="G318:J318"/>
    <mergeCell ref="G287:J287"/>
    <mergeCell ref="G256:J256"/>
    <mergeCell ref="G289:J289"/>
    <mergeCell ref="G258:J258"/>
    <mergeCell ref="G337:J337"/>
    <mergeCell ref="G303:J303"/>
    <mergeCell ref="G304:J304"/>
    <mergeCell ref="G359:J359"/>
    <mergeCell ref="G326:J326"/>
    <mergeCell ref="G327:J327"/>
    <mergeCell ref="G306:J306"/>
    <mergeCell ref="G307:J307"/>
    <mergeCell ref="G312:J312"/>
    <mergeCell ref="G351:J351"/>
    <mergeCell ref="G320:J320"/>
    <mergeCell ref="G361:J361"/>
    <mergeCell ref="G295:J295"/>
    <mergeCell ref="G298:J298"/>
    <mergeCell ref="G300:J300"/>
    <mergeCell ref="G301:J301"/>
    <mergeCell ref="G302:J302"/>
    <mergeCell ref="G309:J309"/>
    <mergeCell ref="G370:J370"/>
    <mergeCell ref="G276:J276"/>
    <mergeCell ref="G263:J263"/>
    <mergeCell ref="G372:J372"/>
    <mergeCell ref="G363:J363"/>
    <mergeCell ref="G364:J364"/>
    <mergeCell ref="G321:J321"/>
    <mergeCell ref="G944:J944"/>
    <mergeCell ref="G605:J605"/>
    <mergeCell ref="G87:J87"/>
    <mergeCell ref="G88:J88"/>
    <mergeCell ref="G89:J89"/>
    <mergeCell ref="G90:J90"/>
    <mergeCell ref="G108:J108"/>
    <mergeCell ref="G111:J111"/>
    <mergeCell ref="G117:J117"/>
    <mergeCell ref="G126:J126"/>
    <mergeCell ref="G148:J148"/>
    <mergeCell ref="G133:J133"/>
    <mergeCell ref="G64:J64"/>
    <mergeCell ref="G60:J60"/>
    <mergeCell ref="G61:J61"/>
    <mergeCell ref="G62:J62"/>
    <mergeCell ref="G63:J63"/>
    <mergeCell ref="G141:J141"/>
    <mergeCell ref="G81:J81"/>
    <mergeCell ref="G116:J116"/>
    <mergeCell ref="G122:J122"/>
    <mergeCell ref="G123:J123"/>
    <mergeCell ref="G93:J93"/>
    <mergeCell ref="G94:J94"/>
    <mergeCell ref="G124:J124"/>
    <mergeCell ref="G102:J102"/>
    <mergeCell ref="G70:J70"/>
    <mergeCell ref="G142:J142"/>
    <mergeCell ref="G66:J66"/>
    <mergeCell ref="G67:J67"/>
    <mergeCell ref="G73:J73"/>
    <mergeCell ref="G104:J104"/>
    <mergeCell ref="G545:J545"/>
    <mergeCell ref="G449:J449"/>
    <mergeCell ref="G1048:J1048"/>
    <mergeCell ref="G1049:J1049"/>
    <mergeCell ref="G1050:J1050"/>
    <mergeCell ref="G1038:J1038"/>
    <mergeCell ref="G1014:J1014"/>
    <mergeCell ref="G217:J217"/>
    <mergeCell ref="G202:J202"/>
    <mergeCell ref="G203:J203"/>
    <mergeCell ref="G205:J205"/>
    <mergeCell ref="G208:J208"/>
    <mergeCell ref="G209:J209"/>
    <mergeCell ref="G215:J215"/>
    <mergeCell ref="G216:J216"/>
    <mergeCell ref="G492:J492"/>
    <mergeCell ref="G369:J369"/>
    <mergeCell ref="G435:J435"/>
    <mergeCell ref="G570:J570"/>
    <mergeCell ref="G548:J548"/>
    <mergeCell ref="G338:J338"/>
    <mergeCell ref="G356:J356"/>
    <mergeCell ref="G340:J340"/>
    <mergeCell ref="G319:J319"/>
    <mergeCell ref="G350:J350"/>
    <mergeCell ref="G997:J997"/>
    <mergeCell ref="G967:J967"/>
    <mergeCell ref="G1040:J1040"/>
    <mergeCell ref="G1027:J1027"/>
    <mergeCell ref="G939:J939"/>
    <mergeCell ref="G976:J976"/>
    <mergeCell ref="G978:J978"/>
    <mergeCell ref="G884:J884"/>
    <mergeCell ref="G909:J909"/>
    <mergeCell ref="G974:J974"/>
    <mergeCell ref="G975:J975"/>
    <mergeCell ref="G995:J995"/>
    <mergeCell ref="G950:J950"/>
    <mergeCell ref="G381:J381"/>
    <mergeCell ref="G412:J412"/>
    <mergeCell ref="G443:J443"/>
    <mergeCell ref="G674:J674"/>
    <mergeCell ref="G638:J638"/>
    <mergeCell ref="G640:J640"/>
    <mergeCell ref="G642:J642"/>
    <mergeCell ref="G703:J703"/>
    <mergeCell ref="G619:J619"/>
    <mergeCell ref="G433:J433"/>
    <mergeCell ref="G513:J513"/>
    <mergeCell ref="G511:J511"/>
    <mergeCell ref="G526:J526"/>
    <mergeCell ref="G956:J956"/>
    <mergeCell ref="G673:J673"/>
    <mergeCell ref="G575:J575"/>
    <mergeCell ref="G651:J651"/>
    <mergeCell ref="G618:J618"/>
    <mergeCell ref="G620:J620"/>
    <mergeCell ref="G645:J645"/>
    <mergeCell ref="G646:J646"/>
    <mergeCell ref="G491:J491"/>
    <mergeCell ref="G560:J560"/>
    <mergeCell ref="G636:J636"/>
    <mergeCell ref="G639:J639"/>
    <mergeCell ref="G608:J608"/>
    <mergeCell ref="G647:J647"/>
    <mergeCell ref="G648:J648"/>
    <mergeCell ref="G973:J973"/>
    <mergeCell ref="G916:J916"/>
    <mergeCell ref="G917:J917"/>
    <mergeCell ref="G759:J759"/>
    <mergeCell ref="G919:J919"/>
    <mergeCell ref="G624:J624"/>
    <mergeCell ref="G655:J655"/>
    <mergeCell ref="G858:J858"/>
    <mergeCell ref="G742:J742"/>
    <mergeCell ref="G861:J861"/>
    <mergeCell ref="G684:J684"/>
    <mergeCell ref="G807:J807"/>
    <mergeCell ref="G808:J808"/>
    <mergeCell ref="G879:J879"/>
    <mergeCell ref="G848:J848"/>
    <mergeCell ref="G810:J810"/>
    <mergeCell ref="G785:J785"/>
    <mergeCell ref="G698:J698"/>
    <mergeCell ref="G712:J712"/>
    <mergeCell ref="G726:J726"/>
    <mergeCell ref="G867:J867"/>
    <mergeCell ref="G868:J868"/>
    <mergeCell ref="G827:J827"/>
    <mergeCell ref="G779:J779"/>
    <mergeCell ref="G760:J760"/>
    <mergeCell ref="G763:J763"/>
    <mergeCell ref="G725:J725"/>
    <mergeCell ref="G889:J889"/>
    <mergeCell ref="G964:J964"/>
    <mergeCell ref="G630:J630"/>
    <mergeCell ref="G248:J248"/>
    <mergeCell ref="G373:J373"/>
    <mergeCell ref="G403:J403"/>
    <mergeCell ref="G398:J398"/>
    <mergeCell ref="G274:J274"/>
    <mergeCell ref="G275:J275"/>
    <mergeCell ref="G668:J668"/>
    <mergeCell ref="G661:J661"/>
    <mergeCell ref="G512:J512"/>
    <mergeCell ref="G360:J360"/>
    <mergeCell ref="G365:J365"/>
    <mergeCell ref="G452:J452"/>
    <mergeCell ref="G458:J458"/>
    <mergeCell ref="G366:J366"/>
    <mergeCell ref="G367:J367"/>
    <mergeCell ref="G459:J459"/>
    <mergeCell ref="G455:J455"/>
    <mergeCell ref="G456:J456"/>
    <mergeCell ref="G422:J422"/>
    <mergeCell ref="G387:J387"/>
    <mergeCell ref="G479:J479"/>
    <mergeCell ref="G481:J481"/>
    <mergeCell ref="G426:J426"/>
    <mergeCell ref="G394:J394"/>
    <mergeCell ref="G587:J587"/>
    <mergeCell ref="G568:J568"/>
    <mergeCell ref="G552:J552"/>
    <mergeCell ref="G581:J581"/>
    <mergeCell ref="G520:J520"/>
    <mergeCell ref="G453:J453"/>
    <mergeCell ref="G408:J408"/>
    <mergeCell ref="G414:J414"/>
    <mergeCell ref="G291:J291"/>
    <mergeCell ref="G296:J296"/>
    <mergeCell ref="G294:J294"/>
    <mergeCell ref="G292:J292"/>
    <mergeCell ref="G249:J249"/>
    <mergeCell ref="G325:J325"/>
    <mergeCell ref="G328:J328"/>
    <mergeCell ref="G334:J334"/>
    <mergeCell ref="G335:J335"/>
    <mergeCell ref="G288:J288"/>
    <mergeCell ref="G336:J336"/>
    <mergeCell ref="G362:J362"/>
    <mergeCell ref="G305:J305"/>
    <mergeCell ref="G341:J341"/>
    <mergeCell ref="G342:J342"/>
    <mergeCell ref="G314:J314"/>
    <mergeCell ref="G346:J346"/>
    <mergeCell ref="G352:J352"/>
    <mergeCell ref="G353:J353"/>
    <mergeCell ref="G354:J354"/>
    <mergeCell ref="G392:J392"/>
    <mergeCell ref="G331:J331"/>
    <mergeCell ref="G284:J284"/>
    <mergeCell ref="G293:J293"/>
    <mergeCell ref="A97:A127"/>
    <mergeCell ref="C97:C127"/>
    <mergeCell ref="G97:J97"/>
    <mergeCell ref="G154:J154"/>
    <mergeCell ref="G169:J169"/>
    <mergeCell ref="G171:J171"/>
    <mergeCell ref="G172:J172"/>
    <mergeCell ref="G176:J176"/>
    <mergeCell ref="G179:J179"/>
    <mergeCell ref="G186:J186"/>
    <mergeCell ref="G187:J187"/>
    <mergeCell ref="G152:J152"/>
    <mergeCell ref="G170:J170"/>
    <mergeCell ref="G177:J177"/>
    <mergeCell ref="G178:J178"/>
    <mergeCell ref="G184:J184"/>
    <mergeCell ref="G140:J140"/>
    <mergeCell ref="G143:J143"/>
    <mergeCell ref="G164:J164"/>
    <mergeCell ref="G145:J145"/>
    <mergeCell ref="G174:J174"/>
    <mergeCell ref="G168:J168"/>
    <mergeCell ref="G163:J163"/>
    <mergeCell ref="G132:J132"/>
    <mergeCell ref="G101:J101"/>
    <mergeCell ref="G98:J98"/>
    <mergeCell ref="G332:J332"/>
    <mergeCell ref="G358:J358"/>
    <mergeCell ref="G151:J151"/>
    <mergeCell ref="G139:J139"/>
    <mergeCell ref="G82:J82"/>
    <mergeCell ref="G113:J113"/>
    <mergeCell ref="G144:J144"/>
    <mergeCell ref="G109:J109"/>
    <mergeCell ref="G120:J120"/>
    <mergeCell ref="G115:J115"/>
    <mergeCell ref="G237:J237"/>
    <mergeCell ref="G207:J207"/>
    <mergeCell ref="G226:J226"/>
    <mergeCell ref="G105:J105"/>
    <mergeCell ref="G106:J106"/>
    <mergeCell ref="G165:J165"/>
    <mergeCell ref="G134:J134"/>
    <mergeCell ref="G103:J103"/>
    <mergeCell ref="G229:J229"/>
    <mergeCell ref="G230:J230"/>
    <mergeCell ref="G200:J200"/>
    <mergeCell ref="G227:J227"/>
    <mergeCell ref="G196:J196"/>
    <mergeCell ref="G204:J204"/>
    <mergeCell ref="G210:J210"/>
    <mergeCell ref="G211:J211"/>
    <mergeCell ref="G206:J206"/>
    <mergeCell ref="G194:J194"/>
    <mergeCell ref="G181:J181"/>
    <mergeCell ref="G182:J182"/>
    <mergeCell ref="G149:J149"/>
    <mergeCell ref="G150:J150"/>
    <mergeCell ref="D128:D158"/>
    <mergeCell ref="A252:A282"/>
    <mergeCell ref="C252:C282"/>
    <mergeCell ref="D252:D282"/>
    <mergeCell ref="G252:J252"/>
    <mergeCell ref="G173:J173"/>
    <mergeCell ref="G175:J175"/>
    <mergeCell ref="G180:J180"/>
    <mergeCell ref="G264:J264"/>
    <mergeCell ref="G265:J265"/>
    <mergeCell ref="G267:J267"/>
    <mergeCell ref="G269:J269"/>
    <mergeCell ref="G270:J270"/>
    <mergeCell ref="G271:J271"/>
    <mergeCell ref="G277:J277"/>
    <mergeCell ref="G279:J279"/>
    <mergeCell ref="G280:J280"/>
    <mergeCell ref="G272:J272"/>
    <mergeCell ref="G273:J273"/>
    <mergeCell ref="G156:J156"/>
    <mergeCell ref="G235:J235"/>
    <mergeCell ref="G188:J188"/>
    <mergeCell ref="G221:J221"/>
    <mergeCell ref="G198:J198"/>
    <mergeCell ref="G199:J199"/>
    <mergeCell ref="G219:J219"/>
    <mergeCell ref="A190:A220"/>
    <mergeCell ref="C190:C220"/>
    <mergeCell ref="D190:D220"/>
    <mergeCell ref="G190:J190"/>
    <mergeCell ref="G222:J222"/>
    <mergeCell ref="G228:J228"/>
    <mergeCell ref="A66:A96"/>
    <mergeCell ref="G32:J32"/>
    <mergeCell ref="C66:C96"/>
    <mergeCell ref="G434:J434"/>
    <mergeCell ref="A159:A189"/>
    <mergeCell ref="C159:C189"/>
    <mergeCell ref="D159:D189"/>
    <mergeCell ref="G159:J159"/>
    <mergeCell ref="A128:A158"/>
    <mergeCell ref="C128:C158"/>
    <mergeCell ref="G128:J128"/>
    <mergeCell ref="G129:J129"/>
    <mergeCell ref="G135:J135"/>
    <mergeCell ref="G136:J136"/>
    <mergeCell ref="G137:J137"/>
    <mergeCell ref="G157:J157"/>
    <mergeCell ref="G146:J146"/>
    <mergeCell ref="G147:J147"/>
    <mergeCell ref="G153:J153"/>
    <mergeCell ref="G183:J183"/>
    <mergeCell ref="G160:J160"/>
    <mergeCell ref="G166:J166"/>
    <mergeCell ref="G167:J167"/>
    <mergeCell ref="G185:J185"/>
    <mergeCell ref="G71:J71"/>
    <mergeCell ref="G76:J76"/>
    <mergeCell ref="G77:J77"/>
    <mergeCell ref="G80:J80"/>
    <mergeCell ref="G86:J86"/>
    <mergeCell ref="A35:A65"/>
    <mergeCell ref="C35:C65"/>
    <mergeCell ref="A221:A251"/>
    <mergeCell ref="A3:L3"/>
    <mergeCell ref="A4:A34"/>
    <mergeCell ref="C4:C34"/>
    <mergeCell ref="G4:J4"/>
    <mergeCell ref="G5:J5"/>
    <mergeCell ref="G11:J11"/>
    <mergeCell ref="G12:J12"/>
    <mergeCell ref="G13:J13"/>
    <mergeCell ref="G33:J33"/>
    <mergeCell ref="G14:J14"/>
    <mergeCell ref="G16:J16"/>
    <mergeCell ref="G17:J17"/>
    <mergeCell ref="G19:J19"/>
    <mergeCell ref="G21:J21"/>
    <mergeCell ref="G34:J34"/>
    <mergeCell ref="D4:D34"/>
    <mergeCell ref="E4:E34"/>
    <mergeCell ref="G22:J22"/>
    <mergeCell ref="G23:J23"/>
    <mergeCell ref="G29:J29"/>
    <mergeCell ref="G30:J30"/>
    <mergeCell ref="G31:J31"/>
    <mergeCell ref="B4:B34"/>
    <mergeCell ref="G8:J8"/>
    <mergeCell ref="G9:J9"/>
    <mergeCell ref="G15:J15"/>
    <mergeCell ref="G18:J18"/>
    <mergeCell ref="G24:J24"/>
    <mergeCell ref="G25:J25"/>
    <mergeCell ref="G26:J26"/>
    <mergeCell ref="L20:L34"/>
    <mergeCell ref="G45:J45"/>
    <mergeCell ref="G47:J47"/>
    <mergeCell ref="G48:J48"/>
    <mergeCell ref="G53:J53"/>
    <mergeCell ref="G54:J54"/>
    <mergeCell ref="G27:J27"/>
    <mergeCell ref="G28:J28"/>
    <mergeCell ref="G35:J35"/>
    <mergeCell ref="G20:J20"/>
    <mergeCell ref="G51:J51"/>
    <mergeCell ref="G46:J46"/>
    <mergeCell ref="G49:J49"/>
    <mergeCell ref="G52:J52"/>
    <mergeCell ref="G36:J36"/>
    <mergeCell ref="G42:J42"/>
    <mergeCell ref="G43:J43"/>
    <mergeCell ref="G44:J44"/>
    <mergeCell ref="G40:J40"/>
    <mergeCell ref="G50:J50"/>
    <mergeCell ref="G39:J39"/>
    <mergeCell ref="G374:J374"/>
    <mergeCell ref="G315:J315"/>
    <mergeCell ref="C221:C251"/>
    <mergeCell ref="D221:D251"/>
    <mergeCell ref="G250:J250"/>
    <mergeCell ref="G231:J231"/>
    <mergeCell ref="G233:J233"/>
    <mergeCell ref="G234:J234"/>
    <mergeCell ref="G236:J236"/>
    <mergeCell ref="G238:J238"/>
    <mergeCell ref="G239:J239"/>
    <mergeCell ref="G240:J240"/>
    <mergeCell ref="G246:J246"/>
    <mergeCell ref="G241:J241"/>
    <mergeCell ref="G242:J242"/>
    <mergeCell ref="G368:J368"/>
    <mergeCell ref="G333:J333"/>
    <mergeCell ref="G329:J329"/>
    <mergeCell ref="G244:J244"/>
    <mergeCell ref="G245:J245"/>
    <mergeCell ref="G253:J253"/>
    <mergeCell ref="G259:J259"/>
    <mergeCell ref="G260:J260"/>
    <mergeCell ref="G261:J261"/>
    <mergeCell ref="G281:J281"/>
    <mergeCell ref="G278:J278"/>
    <mergeCell ref="G308:J308"/>
    <mergeCell ref="G324:J324"/>
    <mergeCell ref="G268:J268"/>
    <mergeCell ref="G299:J299"/>
    <mergeCell ref="G310:J310"/>
    <mergeCell ref="G290:J290"/>
    <mergeCell ref="G400:J400"/>
    <mergeCell ref="G438:J438"/>
    <mergeCell ref="G439:J439"/>
    <mergeCell ref="G445:J445"/>
    <mergeCell ref="G396:J396"/>
    <mergeCell ref="G388:J388"/>
    <mergeCell ref="G397:J397"/>
    <mergeCell ref="A407:A437"/>
    <mergeCell ref="C407:C437"/>
    <mergeCell ref="G55:J55"/>
    <mergeCell ref="G118:J118"/>
    <mergeCell ref="G119:J119"/>
    <mergeCell ref="G266:J266"/>
    <mergeCell ref="G262:J262"/>
    <mergeCell ref="G257:J257"/>
    <mergeCell ref="G218:J218"/>
    <mergeCell ref="G225:J225"/>
    <mergeCell ref="G247:J247"/>
    <mergeCell ref="A283:A313"/>
    <mergeCell ref="C283:C313"/>
    <mergeCell ref="D283:D313"/>
    <mergeCell ref="G283:J283"/>
    <mergeCell ref="A345:A375"/>
    <mergeCell ref="C345:C375"/>
    <mergeCell ref="D345:D375"/>
    <mergeCell ref="G345:J345"/>
    <mergeCell ref="G322:J322"/>
    <mergeCell ref="G323:J323"/>
    <mergeCell ref="G343:J343"/>
    <mergeCell ref="A314:A344"/>
    <mergeCell ref="C314:C344"/>
    <mergeCell ref="D314:D344"/>
    <mergeCell ref="D407:D437"/>
    <mergeCell ref="G407:J407"/>
    <mergeCell ref="G418:J418"/>
    <mergeCell ref="G421:J421"/>
    <mergeCell ref="G427:J427"/>
    <mergeCell ref="G428:J428"/>
    <mergeCell ref="G429:J429"/>
    <mergeCell ref="G430:J430"/>
    <mergeCell ref="G431:J431"/>
    <mergeCell ref="G467:J467"/>
    <mergeCell ref="A376:A406"/>
    <mergeCell ref="C376:C406"/>
    <mergeCell ref="D376:D406"/>
    <mergeCell ref="G376:J376"/>
    <mergeCell ref="G377:J377"/>
    <mergeCell ref="G383:J383"/>
    <mergeCell ref="G384:J384"/>
    <mergeCell ref="G385:J385"/>
    <mergeCell ref="G405:J405"/>
    <mergeCell ref="G391:J391"/>
    <mergeCell ref="G393:J393"/>
    <mergeCell ref="G395:J395"/>
    <mergeCell ref="G401:J401"/>
    <mergeCell ref="G402:J402"/>
    <mergeCell ref="G389:J389"/>
    <mergeCell ref="G404:J404"/>
    <mergeCell ref="A438:A468"/>
    <mergeCell ref="G399:J399"/>
    <mergeCell ref="G382:J382"/>
    <mergeCell ref="G390:J390"/>
    <mergeCell ref="G386:J386"/>
    <mergeCell ref="G446:J446"/>
    <mergeCell ref="G498:J498"/>
    <mergeCell ref="G501:J501"/>
    <mergeCell ref="G482:J482"/>
    <mergeCell ref="G484:J484"/>
    <mergeCell ref="G474:J474"/>
    <mergeCell ref="G463:J463"/>
    <mergeCell ref="G448:J448"/>
    <mergeCell ref="G450:J450"/>
    <mergeCell ref="G444:J444"/>
    <mergeCell ref="G413:J413"/>
    <mergeCell ref="G424:J424"/>
    <mergeCell ref="G451:J451"/>
    <mergeCell ref="G447:J447"/>
    <mergeCell ref="G417:J417"/>
    <mergeCell ref="G425:J425"/>
    <mergeCell ref="G415:J415"/>
    <mergeCell ref="G464:J464"/>
    <mergeCell ref="G486:J486"/>
    <mergeCell ref="G416:J416"/>
    <mergeCell ref="G432:J432"/>
    <mergeCell ref="G419:J419"/>
    <mergeCell ref="G420:J420"/>
    <mergeCell ref="G436:J436"/>
    <mergeCell ref="G423:J423"/>
    <mergeCell ref="G487:J487"/>
    <mergeCell ref="G537:J537"/>
    <mergeCell ref="G504:J504"/>
    <mergeCell ref="G573:J573"/>
    <mergeCell ref="G470:J470"/>
    <mergeCell ref="G476:J476"/>
    <mergeCell ref="G540:J540"/>
    <mergeCell ref="G541:J541"/>
    <mergeCell ref="G561:J561"/>
    <mergeCell ref="A531:L531"/>
    <mergeCell ref="A532:A562"/>
    <mergeCell ref="C532:C562"/>
    <mergeCell ref="G532:J532"/>
    <mergeCell ref="G533:J533"/>
    <mergeCell ref="G539:J539"/>
    <mergeCell ref="G559:J559"/>
    <mergeCell ref="G547:J547"/>
    <mergeCell ref="D500:D530"/>
    <mergeCell ref="G500:J500"/>
    <mergeCell ref="G516:J516"/>
    <mergeCell ref="G477:J477"/>
    <mergeCell ref="G485:J485"/>
    <mergeCell ref="G493:J493"/>
    <mergeCell ref="G475:J475"/>
    <mergeCell ref="G483:J483"/>
    <mergeCell ref="D469:D499"/>
    <mergeCell ref="A469:A499"/>
    <mergeCell ref="C469:C499"/>
    <mergeCell ref="A500:A530"/>
    <mergeCell ref="C500:C530"/>
    <mergeCell ref="G528:J528"/>
    <mergeCell ref="G497:J497"/>
    <mergeCell ref="G469:J469"/>
    <mergeCell ref="G634:J634"/>
    <mergeCell ref="G654:J654"/>
    <mergeCell ref="G664:J664"/>
    <mergeCell ref="G593:J593"/>
    <mergeCell ref="G529:J529"/>
    <mergeCell ref="G586:J586"/>
    <mergeCell ref="G615:J615"/>
    <mergeCell ref="G595:J595"/>
    <mergeCell ref="G562:J562"/>
    <mergeCell ref="G506:J506"/>
    <mergeCell ref="G521:J521"/>
    <mergeCell ref="G522:J522"/>
    <mergeCell ref="G514:J514"/>
    <mergeCell ref="G517:J517"/>
    <mergeCell ref="G649:J649"/>
    <mergeCell ref="G650:J650"/>
    <mergeCell ref="G623:J623"/>
    <mergeCell ref="G592:J592"/>
    <mergeCell ref="G614:J614"/>
    <mergeCell ref="G660:J660"/>
    <mergeCell ref="G629:J629"/>
    <mergeCell ref="G510:J510"/>
    <mergeCell ref="G641:J641"/>
    <mergeCell ref="G524:J524"/>
    <mergeCell ref="G523:J523"/>
    <mergeCell ref="G527:J527"/>
    <mergeCell ref="G518:J518"/>
    <mergeCell ref="G543:J543"/>
    <mergeCell ref="G554:J554"/>
    <mergeCell ref="G551:J551"/>
    <mergeCell ref="G557:J557"/>
    <mergeCell ref="G558:J558"/>
    <mergeCell ref="C438:C468"/>
    <mergeCell ref="G515:J515"/>
    <mergeCell ref="G519:J519"/>
    <mergeCell ref="D438:D468"/>
    <mergeCell ref="G622:J622"/>
    <mergeCell ref="G606:J606"/>
    <mergeCell ref="G607:J607"/>
    <mergeCell ref="G609:J609"/>
    <mergeCell ref="G616:J616"/>
    <mergeCell ref="G617:J617"/>
    <mergeCell ref="G599:J599"/>
    <mergeCell ref="G542:J542"/>
    <mergeCell ref="G544:J544"/>
    <mergeCell ref="G490:J490"/>
    <mergeCell ref="G505:J505"/>
    <mergeCell ref="G488:J488"/>
    <mergeCell ref="G494:J494"/>
    <mergeCell ref="G495:J495"/>
    <mergeCell ref="D563:D593"/>
    <mergeCell ref="D594:D624"/>
    <mergeCell ref="C563:C593"/>
    <mergeCell ref="G580:J580"/>
    <mergeCell ref="G466:J466"/>
    <mergeCell ref="G582:J582"/>
    <mergeCell ref="G480:J480"/>
    <mergeCell ref="G478:J478"/>
    <mergeCell ref="G578:J578"/>
    <mergeCell ref="G546:J546"/>
    <mergeCell ref="G584:J584"/>
    <mergeCell ref="G507:J507"/>
    <mergeCell ref="G508:J508"/>
    <mergeCell ref="G496:J496"/>
    <mergeCell ref="G667:J667"/>
    <mergeCell ref="G670:J670"/>
    <mergeCell ref="G676:J676"/>
    <mergeCell ref="G669:J669"/>
    <mergeCell ref="G671:J671"/>
    <mergeCell ref="G643:J643"/>
    <mergeCell ref="G610:J610"/>
    <mergeCell ref="G549:J549"/>
    <mergeCell ref="G550:J550"/>
    <mergeCell ref="G563:J563"/>
    <mergeCell ref="A563:A593"/>
    <mergeCell ref="A594:A624"/>
    <mergeCell ref="C594:C624"/>
    <mergeCell ref="G594:J594"/>
    <mergeCell ref="A656:A686"/>
    <mergeCell ref="C656:C686"/>
    <mergeCell ref="G656:J656"/>
    <mergeCell ref="A625:A655"/>
    <mergeCell ref="C625:C655"/>
    <mergeCell ref="G625:J625"/>
    <mergeCell ref="G657:J657"/>
    <mergeCell ref="G663:J663"/>
    <mergeCell ref="G626:J626"/>
    <mergeCell ref="G632:J632"/>
    <mergeCell ref="G633:J633"/>
    <mergeCell ref="G665:J665"/>
    <mergeCell ref="G600:J600"/>
    <mergeCell ref="G569:J569"/>
    <mergeCell ref="G553:J553"/>
    <mergeCell ref="G585:J585"/>
    <mergeCell ref="D532:D562"/>
    <mergeCell ref="G579:J579"/>
    <mergeCell ref="G805:J805"/>
    <mergeCell ref="G806:J806"/>
    <mergeCell ref="A718:A748"/>
    <mergeCell ref="C718:C748"/>
    <mergeCell ref="D718:D748"/>
    <mergeCell ref="G718:J718"/>
    <mergeCell ref="G695:J695"/>
    <mergeCell ref="G696:J696"/>
    <mergeCell ref="G716:J716"/>
    <mergeCell ref="G699:J699"/>
    <mergeCell ref="G700:J700"/>
    <mergeCell ref="G702:J702"/>
    <mergeCell ref="G704:J704"/>
    <mergeCell ref="G705:J705"/>
    <mergeCell ref="G706:J706"/>
    <mergeCell ref="G728:J728"/>
    <mergeCell ref="G730:J730"/>
    <mergeCell ref="G731:J731"/>
    <mergeCell ref="G733:J733"/>
    <mergeCell ref="G735:J735"/>
    <mergeCell ref="G736:J736"/>
    <mergeCell ref="G714:J714"/>
    <mergeCell ref="G747:J747"/>
    <mergeCell ref="G746:J746"/>
    <mergeCell ref="G748:J748"/>
    <mergeCell ref="G715:J715"/>
    <mergeCell ref="A687:A717"/>
    <mergeCell ref="C687:C717"/>
    <mergeCell ref="D687:D717"/>
    <mergeCell ref="G687:J687"/>
    <mergeCell ref="G688:J688"/>
    <mergeCell ref="G691:J691"/>
    <mergeCell ref="G865:J865"/>
    <mergeCell ref="G866:J866"/>
    <mergeCell ref="G864:J864"/>
    <mergeCell ref="A780:A810"/>
    <mergeCell ref="C780:C810"/>
    <mergeCell ref="D780:D810"/>
    <mergeCell ref="G780:J780"/>
    <mergeCell ref="G757:J757"/>
    <mergeCell ref="G758:J758"/>
    <mergeCell ref="G778:J778"/>
    <mergeCell ref="A749:A779"/>
    <mergeCell ref="C749:C779"/>
    <mergeCell ref="D749:D779"/>
    <mergeCell ref="G749:J749"/>
    <mergeCell ref="G781:J781"/>
    <mergeCell ref="G787:J787"/>
    <mergeCell ref="G788:J788"/>
    <mergeCell ref="G789:J789"/>
    <mergeCell ref="G809:J809"/>
    <mergeCell ref="G761:J761"/>
    <mergeCell ref="G762:J762"/>
    <mergeCell ref="G764:J764"/>
    <mergeCell ref="G800:J800"/>
    <mergeCell ref="G801:J801"/>
    <mergeCell ref="G802:J802"/>
    <mergeCell ref="G803:J803"/>
    <mergeCell ref="G776:J776"/>
    <mergeCell ref="G777:J777"/>
    <mergeCell ref="G770:J770"/>
    <mergeCell ref="G771:J771"/>
    <mergeCell ref="G772:J772"/>
    <mergeCell ref="G791:J791"/>
    <mergeCell ref="A811:A841"/>
    <mergeCell ref="C811:C841"/>
    <mergeCell ref="D811:D841"/>
    <mergeCell ref="G811:J811"/>
    <mergeCell ref="G812:J812"/>
    <mergeCell ref="G818:J818"/>
    <mergeCell ref="G819:J819"/>
    <mergeCell ref="G820:J820"/>
    <mergeCell ref="G840:J840"/>
    <mergeCell ref="G836:J836"/>
    <mergeCell ref="G837:J837"/>
    <mergeCell ref="G828:J828"/>
    <mergeCell ref="G829:J829"/>
    <mergeCell ref="G830:J830"/>
    <mergeCell ref="G838:J838"/>
    <mergeCell ref="G839:J839"/>
    <mergeCell ref="G831:J831"/>
    <mergeCell ref="G832:J832"/>
    <mergeCell ref="G833:J833"/>
    <mergeCell ref="G834:J834"/>
    <mergeCell ref="G835:J835"/>
    <mergeCell ref="G826:J826"/>
    <mergeCell ref="G816:J816"/>
    <mergeCell ref="G822:J822"/>
    <mergeCell ref="G825:J825"/>
    <mergeCell ref="G823:J823"/>
    <mergeCell ref="G824:J824"/>
    <mergeCell ref="G841:J841"/>
    <mergeCell ref="G821:J821"/>
    <mergeCell ref="G769:J769"/>
    <mergeCell ref="G881:J881"/>
    <mergeCell ref="G882:J882"/>
    <mergeCell ref="G902:J902"/>
    <mergeCell ref="G852:J852"/>
    <mergeCell ref="G854:J854"/>
    <mergeCell ref="G855:J855"/>
    <mergeCell ref="G857:J857"/>
    <mergeCell ref="G914:J914"/>
    <mergeCell ref="G891:J891"/>
    <mergeCell ref="G892:J892"/>
    <mergeCell ref="G883:J883"/>
    <mergeCell ref="G885:J885"/>
    <mergeCell ref="G871:J871"/>
    <mergeCell ref="G908:J908"/>
    <mergeCell ref="G910:J910"/>
    <mergeCell ref="G930:J930"/>
    <mergeCell ref="G925:J925"/>
    <mergeCell ref="G853:J853"/>
    <mergeCell ref="G856:J856"/>
    <mergeCell ref="G859:J859"/>
    <mergeCell ref="G860:J860"/>
    <mergeCell ref="G888:J888"/>
    <mergeCell ref="G890:J890"/>
    <mergeCell ref="G893:J893"/>
    <mergeCell ref="G928:J928"/>
    <mergeCell ref="G911:J911"/>
    <mergeCell ref="G912:J912"/>
    <mergeCell ref="G901:J901"/>
    <mergeCell ref="G927:J927"/>
    <mergeCell ref="G886:J886"/>
    <mergeCell ref="G869:J869"/>
    <mergeCell ref="G870:J870"/>
    <mergeCell ref="G904:J904"/>
    <mergeCell ref="G913:J913"/>
    <mergeCell ref="G933:J933"/>
    <mergeCell ref="G1024:J1024"/>
    <mergeCell ref="G1041:J1041"/>
    <mergeCell ref="G1043:J1043"/>
    <mergeCell ref="G1045:J1045"/>
    <mergeCell ref="G1046:J1046"/>
    <mergeCell ref="G1047:J1047"/>
    <mergeCell ref="G926:J926"/>
    <mergeCell ref="G1033:J1033"/>
    <mergeCell ref="G957:J957"/>
    <mergeCell ref="G958:J958"/>
    <mergeCell ref="G953:J953"/>
    <mergeCell ref="G954:J954"/>
    <mergeCell ref="G960:J960"/>
    <mergeCell ref="G961:J961"/>
    <mergeCell ref="G1016:J1016"/>
    <mergeCell ref="G1022:J1022"/>
    <mergeCell ref="G1017:J1017"/>
    <mergeCell ref="G1018:J1018"/>
    <mergeCell ref="G1019:J1019"/>
    <mergeCell ref="G959:J959"/>
    <mergeCell ref="G977:J977"/>
    <mergeCell ref="G984:J984"/>
    <mergeCell ref="G985:J985"/>
    <mergeCell ref="G980:J980"/>
    <mergeCell ref="G986:J986"/>
    <mergeCell ref="G982:J982"/>
    <mergeCell ref="G979:J979"/>
    <mergeCell ref="G1025:J1025"/>
    <mergeCell ref="G1012:J1012"/>
    <mergeCell ref="G1007:J1007"/>
    <mergeCell ref="G1009:J1009"/>
    <mergeCell ref="G989:J989"/>
    <mergeCell ref="G990:J990"/>
    <mergeCell ref="G1015:J1015"/>
    <mergeCell ref="G921:J921"/>
    <mergeCell ref="G922:J922"/>
    <mergeCell ref="G923:J923"/>
    <mergeCell ref="G929:J929"/>
    <mergeCell ref="G991:J991"/>
    <mergeCell ref="G987:J987"/>
    <mergeCell ref="G988:J988"/>
    <mergeCell ref="G948:J948"/>
    <mergeCell ref="A1028:A1058"/>
    <mergeCell ref="C1028:C1058"/>
    <mergeCell ref="D1028:D1058"/>
    <mergeCell ref="G1028:J1028"/>
    <mergeCell ref="A997:A1027"/>
    <mergeCell ref="C997:C1027"/>
    <mergeCell ref="D997:D1027"/>
    <mergeCell ref="G998:J998"/>
    <mergeCell ref="G1004:J1004"/>
    <mergeCell ref="G1026:J1026"/>
    <mergeCell ref="G1042:J1042"/>
    <mergeCell ref="G972:J972"/>
    <mergeCell ref="G941:J941"/>
    <mergeCell ref="G1034:J1034"/>
    <mergeCell ref="G1003:J1003"/>
    <mergeCell ref="G1032:J1032"/>
    <mergeCell ref="G1001:J1001"/>
    <mergeCell ref="G970:J970"/>
    <mergeCell ref="G996:J996"/>
    <mergeCell ref="G1052:J1052"/>
    <mergeCell ref="G946:J946"/>
    <mergeCell ref="G949:J949"/>
    <mergeCell ref="G955:J955"/>
    <mergeCell ref="G935:J935"/>
    <mergeCell ref="G1029:J1029"/>
    <mergeCell ref="G1035:J1035"/>
    <mergeCell ref="G1036:J1036"/>
    <mergeCell ref="G1037:J1037"/>
    <mergeCell ref="G1057:J1057"/>
    <mergeCell ref="G945:J945"/>
    <mergeCell ref="G947:J947"/>
    <mergeCell ref="G1020:J1020"/>
    <mergeCell ref="G1021:J1021"/>
    <mergeCell ref="G1056:J1056"/>
    <mergeCell ref="G1051:J1051"/>
    <mergeCell ref="G1023:J1023"/>
    <mergeCell ref="G992:J992"/>
    <mergeCell ref="G1005:J1005"/>
    <mergeCell ref="G1006:J1006"/>
    <mergeCell ref="G1053:J1053"/>
    <mergeCell ref="G1054:J1054"/>
    <mergeCell ref="G1010:J1010"/>
    <mergeCell ref="G981:J981"/>
    <mergeCell ref="G983:J983"/>
    <mergeCell ref="G1055:J1055"/>
    <mergeCell ref="G952:J952"/>
    <mergeCell ref="G1039:J1039"/>
    <mergeCell ref="G1013:J1013"/>
    <mergeCell ref="G1044:J1044"/>
    <mergeCell ref="G1008:J1008"/>
    <mergeCell ref="G994:J994"/>
    <mergeCell ref="G1011:J1011"/>
    <mergeCell ref="A1:L1"/>
    <mergeCell ref="F2:J2"/>
    <mergeCell ref="A966:A996"/>
    <mergeCell ref="C966:C996"/>
    <mergeCell ref="D966:D996"/>
    <mergeCell ref="G966:J966"/>
    <mergeCell ref="G936:J936"/>
    <mergeCell ref="G942:J942"/>
    <mergeCell ref="G943:J943"/>
    <mergeCell ref="A935:A965"/>
    <mergeCell ref="C935:C965"/>
    <mergeCell ref="A842:A872"/>
    <mergeCell ref="C842:C872"/>
    <mergeCell ref="D842:D872"/>
    <mergeCell ref="G842:J842"/>
    <mergeCell ref="A904:A934"/>
    <mergeCell ref="A873:A903"/>
    <mergeCell ref="C873:C903"/>
    <mergeCell ref="D873:D903"/>
    <mergeCell ref="G873:J873"/>
    <mergeCell ref="C904:C934"/>
    <mergeCell ref="D904:D934"/>
    <mergeCell ref="G898:J898"/>
    <mergeCell ref="G899:J899"/>
    <mergeCell ref="D935:D965"/>
    <mergeCell ref="G931:J931"/>
    <mergeCell ref="G932:J932"/>
    <mergeCell ref="G962:J962"/>
    <mergeCell ref="G963:J963"/>
    <mergeCell ref="G993:J993"/>
  </mergeCells>
  <pageMargins left="0.25" right="0.25" top="0.56999999999999995" bottom="0.17" header="0.3" footer="0.3"/>
  <pageSetup paperSize="9" scale="49" fitToHeight="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3">
    <tabColor theme="1"/>
    <pageSetUpPr fitToPage="1"/>
  </sheetPr>
  <dimension ref="A1:L1026"/>
  <sheetViews>
    <sheetView zoomScale="80" zoomScaleNormal="80" zoomScaleSheetLayoutView="80" workbookViewId="0">
      <selection sqref="A1:L1"/>
    </sheetView>
  </sheetViews>
  <sheetFormatPr defaultRowHeight="19.5" x14ac:dyDescent="0.25"/>
  <cols>
    <col min="1" max="2" width="4.7109375" style="137" customWidth="1"/>
    <col min="3" max="3" width="21.7109375" style="386" customWidth="1"/>
    <col min="4" max="4" width="71.7109375" style="3" customWidth="1"/>
    <col min="5" max="5" width="30.7109375" style="3" customWidth="1"/>
    <col min="6" max="6" width="32.7109375" style="141" customWidth="1"/>
    <col min="7" max="10" width="8.28515625" style="144" customWidth="1"/>
    <col min="11" max="11" width="14.140625" style="144" customWidth="1"/>
    <col min="12" max="12" width="34.5703125" style="359" customWidth="1"/>
    <col min="13" max="16384" width="9.140625" style="3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86" t="s">
        <v>76</v>
      </c>
      <c r="G2" s="587"/>
      <c r="H2" s="587"/>
      <c r="I2" s="587"/>
      <c r="J2" s="588"/>
      <c r="K2" s="333" t="s">
        <v>1601</v>
      </c>
      <c r="L2" s="347" t="s">
        <v>1719</v>
      </c>
    </row>
    <row r="3" spans="1:12" customFormat="1" ht="24.95" customHeight="1" x14ac:dyDescent="0.25">
      <c r="A3" s="519" t="s">
        <v>250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customFormat="1" ht="15" customHeight="1" x14ac:dyDescent="0.25">
      <c r="A4" s="564">
        <v>1</v>
      </c>
      <c r="B4" s="567"/>
      <c r="C4" s="455" t="s">
        <v>228</v>
      </c>
      <c r="D4" s="582"/>
      <c r="E4" s="520"/>
      <c r="F4" s="110" t="s">
        <v>81</v>
      </c>
      <c r="G4" s="522" t="s">
        <v>10</v>
      </c>
      <c r="H4" s="522"/>
      <c r="I4" s="522"/>
      <c r="J4" s="522"/>
      <c r="K4" s="539">
        <v>3</v>
      </c>
      <c r="L4" s="498">
        <v>8708</v>
      </c>
    </row>
    <row r="5" spans="1:12" customFormat="1" ht="15" customHeight="1" x14ac:dyDescent="0.25">
      <c r="A5" s="565"/>
      <c r="B5" s="568"/>
      <c r="C5" s="455"/>
      <c r="D5" s="582"/>
      <c r="E5" s="520"/>
      <c r="F5" s="110" t="s">
        <v>80</v>
      </c>
      <c r="G5" s="469">
        <v>35</v>
      </c>
      <c r="H5" s="469"/>
      <c r="I5" s="469"/>
      <c r="J5" s="469"/>
      <c r="K5" s="592"/>
      <c r="L5" s="499"/>
    </row>
    <row r="6" spans="1:12" customFormat="1" ht="15" customHeight="1" x14ac:dyDescent="0.25">
      <c r="A6" s="565"/>
      <c r="B6" s="568"/>
      <c r="C6" s="455"/>
      <c r="D6" s="582"/>
      <c r="E6" s="520"/>
      <c r="F6" s="110" t="s">
        <v>8</v>
      </c>
      <c r="G6" s="240">
        <v>3000</v>
      </c>
      <c r="H6" s="241">
        <v>4000</v>
      </c>
      <c r="I6" s="312">
        <v>5000</v>
      </c>
      <c r="J6" s="242">
        <v>6000</v>
      </c>
      <c r="K6" s="592"/>
      <c r="L6" s="499"/>
    </row>
    <row r="7" spans="1:12" customFormat="1" ht="15" customHeight="1" x14ac:dyDescent="0.25">
      <c r="A7" s="565"/>
      <c r="B7" s="568"/>
      <c r="C7" s="455"/>
      <c r="D7" s="582"/>
      <c r="E7" s="520"/>
      <c r="F7" s="110" t="s">
        <v>817</v>
      </c>
      <c r="G7" s="243">
        <f>G5*114</f>
        <v>3990</v>
      </c>
      <c r="H7" s="244">
        <f>G5*128</f>
        <v>4480</v>
      </c>
      <c r="I7" s="313">
        <f>G5*143</f>
        <v>5005</v>
      </c>
      <c r="J7" s="245">
        <f>G5*148</f>
        <v>5180</v>
      </c>
      <c r="K7" s="592"/>
      <c r="L7" s="499"/>
    </row>
    <row r="8" spans="1:12" customFormat="1" ht="15" customHeight="1" x14ac:dyDescent="0.25">
      <c r="A8" s="565"/>
      <c r="B8" s="568"/>
      <c r="C8" s="455"/>
      <c r="D8" s="582"/>
      <c r="E8" s="520"/>
      <c r="F8" s="110" t="s">
        <v>1269</v>
      </c>
      <c r="G8" s="451">
        <v>0.98</v>
      </c>
      <c r="H8" s="451"/>
      <c r="I8" s="451"/>
      <c r="J8" s="451"/>
      <c r="K8" s="592"/>
      <c r="L8" s="499"/>
    </row>
    <row r="9" spans="1:12" customFormat="1" ht="15" customHeight="1" x14ac:dyDescent="0.25">
      <c r="A9" s="565"/>
      <c r="B9" s="568"/>
      <c r="C9" s="455"/>
      <c r="D9" s="582"/>
      <c r="E9" s="520"/>
      <c r="F9" s="93" t="s">
        <v>699</v>
      </c>
      <c r="G9" s="523" t="s">
        <v>700</v>
      </c>
      <c r="H9" s="523"/>
      <c r="I9" s="523"/>
      <c r="J9" s="523"/>
      <c r="K9" s="592"/>
      <c r="L9" s="499"/>
    </row>
    <row r="10" spans="1:12" customFormat="1" ht="15" customHeight="1" x14ac:dyDescent="0.25">
      <c r="A10" s="565"/>
      <c r="B10" s="568"/>
      <c r="C10" s="455"/>
      <c r="D10" s="582"/>
      <c r="E10" s="520"/>
      <c r="F10" s="93" t="s">
        <v>1181</v>
      </c>
      <c r="G10" s="462" t="s">
        <v>1179</v>
      </c>
      <c r="H10" s="463"/>
      <c r="I10" s="463"/>
      <c r="J10" s="464"/>
      <c r="K10" s="592"/>
      <c r="L10" s="499"/>
    </row>
    <row r="11" spans="1:12" customFormat="1" ht="15" customHeight="1" x14ac:dyDescent="0.25">
      <c r="A11" s="565"/>
      <c r="B11" s="568"/>
      <c r="C11" s="455"/>
      <c r="D11" s="582"/>
      <c r="E11" s="520"/>
      <c r="F11" s="110" t="s">
        <v>83</v>
      </c>
      <c r="G11" s="522">
        <v>67</v>
      </c>
      <c r="H11" s="522"/>
      <c r="I11" s="522"/>
      <c r="J11" s="522"/>
      <c r="K11" s="592"/>
      <c r="L11" s="499"/>
    </row>
    <row r="12" spans="1:12" customFormat="1" ht="15" customHeight="1" x14ac:dyDescent="0.25">
      <c r="A12" s="565"/>
      <c r="B12" s="568"/>
      <c r="C12" s="455"/>
      <c r="D12" s="582"/>
      <c r="E12" s="520"/>
      <c r="F12" s="110" t="s">
        <v>396</v>
      </c>
      <c r="G12" s="524" t="s">
        <v>397</v>
      </c>
      <c r="H12" s="524"/>
      <c r="I12" s="524"/>
      <c r="J12" s="524"/>
      <c r="K12" s="592"/>
      <c r="L12" s="499"/>
    </row>
    <row r="13" spans="1:12" customFormat="1" ht="15" customHeight="1" x14ac:dyDescent="0.25">
      <c r="A13" s="565"/>
      <c r="B13" s="568"/>
      <c r="C13" s="455"/>
      <c r="D13" s="582"/>
      <c r="E13" s="520"/>
      <c r="F13" s="110" t="s">
        <v>256</v>
      </c>
      <c r="G13" s="522" t="s">
        <v>12</v>
      </c>
      <c r="H13" s="522"/>
      <c r="I13" s="522"/>
      <c r="J13" s="522"/>
      <c r="K13" s="592"/>
      <c r="L13" s="499"/>
    </row>
    <row r="14" spans="1:12" customFormat="1" ht="15.6" customHeight="1" x14ac:dyDescent="0.25">
      <c r="A14" s="565"/>
      <c r="B14" s="568"/>
      <c r="C14" s="455"/>
      <c r="D14" s="582"/>
      <c r="E14" s="520"/>
      <c r="F14" s="93" t="s">
        <v>379</v>
      </c>
      <c r="G14" s="523" t="s">
        <v>380</v>
      </c>
      <c r="H14" s="523"/>
      <c r="I14" s="523"/>
      <c r="J14" s="523"/>
      <c r="K14" s="592"/>
      <c r="L14" s="499"/>
    </row>
    <row r="15" spans="1:12" customFormat="1" ht="15.6" customHeight="1" x14ac:dyDescent="0.25">
      <c r="A15" s="565"/>
      <c r="B15" s="568"/>
      <c r="C15" s="455"/>
      <c r="D15" s="582"/>
      <c r="E15" s="520"/>
      <c r="F15" s="93" t="s">
        <v>701</v>
      </c>
      <c r="G15" s="523">
        <v>100000</v>
      </c>
      <c r="H15" s="523"/>
      <c r="I15" s="523"/>
      <c r="J15" s="523"/>
      <c r="K15" s="592"/>
      <c r="L15" s="499"/>
    </row>
    <row r="16" spans="1:12" customFormat="1" ht="15.6" customHeight="1" x14ac:dyDescent="0.25">
      <c r="A16" s="565"/>
      <c r="B16" s="568"/>
      <c r="C16" s="455"/>
      <c r="D16" s="582"/>
      <c r="E16" s="520"/>
      <c r="F16" s="93" t="s">
        <v>257</v>
      </c>
      <c r="G16" s="523" t="s">
        <v>391</v>
      </c>
      <c r="H16" s="523"/>
      <c r="I16" s="523"/>
      <c r="J16" s="523"/>
      <c r="K16" s="592"/>
      <c r="L16" s="499"/>
    </row>
    <row r="17" spans="1:12" customFormat="1" ht="15.6" customHeight="1" x14ac:dyDescent="0.25">
      <c r="A17" s="565"/>
      <c r="B17" s="568"/>
      <c r="C17" s="455"/>
      <c r="D17" s="582"/>
      <c r="E17" s="520"/>
      <c r="F17" s="93" t="s">
        <v>376</v>
      </c>
      <c r="G17" s="523" t="s">
        <v>392</v>
      </c>
      <c r="H17" s="523"/>
      <c r="I17" s="523"/>
      <c r="J17" s="523"/>
      <c r="K17" s="592"/>
      <c r="L17" s="499"/>
    </row>
    <row r="18" spans="1:12" customFormat="1" ht="15.6" customHeight="1" x14ac:dyDescent="0.25">
      <c r="A18" s="565"/>
      <c r="B18" s="568"/>
      <c r="C18" s="455"/>
      <c r="D18" s="582"/>
      <c r="E18" s="520"/>
      <c r="F18" s="93" t="s">
        <v>381</v>
      </c>
      <c r="G18" s="523" t="s">
        <v>382</v>
      </c>
      <c r="H18" s="523"/>
      <c r="I18" s="523"/>
      <c r="J18" s="523"/>
      <c r="K18" s="592"/>
      <c r="L18" s="499"/>
    </row>
    <row r="19" spans="1:12" customFormat="1" ht="15.6" customHeight="1" x14ac:dyDescent="0.25">
      <c r="A19" s="565"/>
      <c r="B19" s="568"/>
      <c r="C19" s="455"/>
      <c r="D19" s="582"/>
      <c r="E19" s="520"/>
      <c r="F19" s="94" t="s">
        <v>358</v>
      </c>
      <c r="G19" s="523" t="s">
        <v>900</v>
      </c>
      <c r="H19" s="523"/>
      <c r="I19" s="523"/>
      <c r="J19" s="523"/>
      <c r="K19" s="592"/>
      <c r="L19" s="500"/>
    </row>
    <row r="20" spans="1:12" customFormat="1" ht="15.6" customHeight="1" x14ac:dyDescent="0.25">
      <c r="A20" s="565"/>
      <c r="B20" s="568"/>
      <c r="C20" s="455"/>
      <c r="D20" s="582"/>
      <c r="E20" s="520"/>
      <c r="F20" s="93" t="s">
        <v>383</v>
      </c>
      <c r="G20" s="523" t="s">
        <v>384</v>
      </c>
      <c r="H20" s="523"/>
      <c r="I20" s="523"/>
      <c r="J20" s="523"/>
      <c r="K20" s="593">
        <v>5</v>
      </c>
      <c r="L20" s="443">
        <v>9318</v>
      </c>
    </row>
    <row r="21" spans="1:12" customFormat="1" ht="15.6" customHeight="1" x14ac:dyDescent="0.25">
      <c r="A21" s="565"/>
      <c r="B21" s="568"/>
      <c r="C21" s="455"/>
      <c r="D21" s="582"/>
      <c r="E21" s="520"/>
      <c r="F21" s="93" t="s">
        <v>385</v>
      </c>
      <c r="G21" s="523" t="s">
        <v>386</v>
      </c>
      <c r="H21" s="523"/>
      <c r="I21" s="523"/>
      <c r="J21" s="523"/>
      <c r="K21" s="594"/>
      <c r="L21" s="444" t="e">
        <f>#REF!-#REF!*10%</f>
        <v>#REF!</v>
      </c>
    </row>
    <row r="22" spans="1:12" customFormat="1" ht="15.6" customHeight="1" x14ac:dyDescent="0.25">
      <c r="A22" s="565"/>
      <c r="B22" s="568"/>
      <c r="C22" s="455"/>
      <c r="D22" s="582"/>
      <c r="E22" s="520"/>
      <c r="F22" s="93" t="s">
        <v>389</v>
      </c>
      <c r="G22" s="523" t="s">
        <v>390</v>
      </c>
      <c r="H22" s="523"/>
      <c r="I22" s="523"/>
      <c r="J22" s="523"/>
      <c r="K22" s="594"/>
      <c r="L22" s="444" t="e">
        <f>#REF!-#REF!*10%</f>
        <v>#REF!</v>
      </c>
    </row>
    <row r="23" spans="1:12" customFormat="1" ht="15.6" customHeight="1" x14ac:dyDescent="0.25">
      <c r="A23" s="565"/>
      <c r="B23" s="568"/>
      <c r="C23" s="455"/>
      <c r="D23" s="582"/>
      <c r="E23" s="520"/>
      <c r="F23" s="93" t="s">
        <v>704</v>
      </c>
      <c r="G23" s="523" t="s">
        <v>705</v>
      </c>
      <c r="H23" s="523"/>
      <c r="I23" s="523"/>
      <c r="J23" s="523"/>
      <c r="K23" s="594"/>
      <c r="L23" s="444" t="e">
        <f>#REF!-#REF!*10%</f>
        <v>#REF!</v>
      </c>
    </row>
    <row r="24" spans="1:12" customFormat="1" ht="15.6" customHeight="1" x14ac:dyDescent="0.25">
      <c r="A24" s="565"/>
      <c r="B24" s="568"/>
      <c r="C24" s="455"/>
      <c r="D24" s="582"/>
      <c r="E24" s="520"/>
      <c r="F24" s="93" t="s">
        <v>706</v>
      </c>
      <c r="G24" s="523" t="s">
        <v>390</v>
      </c>
      <c r="H24" s="523"/>
      <c r="I24" s="523"/>
      <c r="J24" s="523"/>
      <c r="K24" s="594"/>
      <c r="L24" s="444" t="e">
        <f>#REF!-#REF!*10%</f>
        <v>#REF!</v>
      </c>
    </row>
    <row r="25" spans="1:12" customFormat="1" ht="15.6" customHeight="1" x14ac:dyDescent="0.25">
      <c r="A25" s="565"/>
      <c r="B25" s="568"/>
      <c r="C25" s="455"/>
      <c r="D25" s="582"/>
      <c r="E25" s="520"/>
      <c r="F25" s="93" t="s">
        <v>1271</v>
      </c>
      <c r="G25" s="523" t="s">
        <v>390</v>
      </c>
      <c r="H25" s="523"/>
      <c r="I25" s="523"/>
      <c r="J25" s="523"/>
      <c r="K25" s="594"/>
      <c r="L25" s="444" t="e">
        <f>#REF!-#REF!*10%</f>
        <v>#REF!</v>
      </c>
    </row>
    <row r="26" spans="1:12" customFormat="1" ht="15.6" customHeight="1" x14ac:dyDescent="0.25">
      <c r="A26" s="565"/>
      <c r="B26" s="568"/>
      <c r="C26" s="455"/>
      <c r="D26" s="582"/>
      <c r="E26" s="520"/>
      <c r="F26" s="93" t="s">
        <v>707</v>
      </c>
      <c r="G26" s="523" t="s">
        <v>1270</v>
      </c>
      <c r="H26" s="523"/>
      <c r="I26" s="523"/>
      <c r="J26" s="523"/>
      <c r="K26" s="594"/>
      <c r="L26" s="444" t="e">
        <f>#REF!-#REF!*10%</f>
        <v>#REF!</v>
      </c>
    </row>
    <row r="27" spans="1:12" customFormat="1" ht="15.6" customHeight="1" x14ac:dyDescent="0.25">
      <c r="A27" s="565"/>
      <c r="B27" s="568"/>
      <c r="C27" s="455"/>
      <c r="D27" s="582"/>
      <c r="E27" s="520"/>
      <c r="F27" s="93" t="s">
        <v>708</v>
      </c>
      <c r="G27" s="523" t="s">
        <v>390</v>
      </c>
      <c r="H27" s="523"/>
      <c r="I27" s="523"/>
      <c r="J27" s="523"/>
      <c r="K27" s="594"/>
      <c r="L27" s="444" t="e">
        <f>#REF!-#REF!*10%</f>
        <v>#REF!</v>
      </c>
    </row>
    <row r="28" spans="1:12" customFormat="1" ht="15.6" customHeight="1" x14ac:dyDescent="0.25">
      <c r="A28" s="565"/>
      <c r="B28" s="568"/>
      <c r="C28" s="455"/>
      <c r="D28" s="582"/>
      <c r="E28" s="520"/>
      <c r="F28" s="93" t="s">
        <v>377</v>
      </c>
      <c r="G28" s="523" t="s">
        <v>387</v>
      </c>
      <c r="H28" s="523"/>
      <c r="I28" s="523"/>
      <c r="J28" s="523"/>
      <c r="K28" s="594"/>
      <c r="L28" s="444" t="e">
        <f>#REF!-#REF!*10%</f>
        <v>#REF!</v>
      </c>
    </row>
    <row r="29" spans="1:12" customFormat="1" ht="15.6" customHeight="1" x14ac:dyDescent="0.25">
      <c r="A29" s="565"/>
      <c r="B29" s="568"/>
      <c r="C29" s="455"/>
      <c r="D29" s="582"/>
      <c r="E29" s="520"/>
      <c r="F29" s="93" t="s">
        <v>388</v>
      </c>
      <c r="G29" s="523" t="s">
        <v>393</v>
      </c>
      <c r="H29" s="523"/>
      <c r="I29" s="523"/>
      <c r="J29" s="523"/>
      <c r="K29" s="594"/>
      <c r="L29" s="444" t="e">
        <f>#REF!-#REF!*10%</f>
        <v>#REF!</v>
      </c>
    </row>
    <row r="30" spans="1:12" customFormat="1" ht="15.6" customHeight="1" x14ac:dyDescent="0.25">
      <c r="A30" s="565"/>
      <c r="B30" s="568"/>
      <c r="C30" s="455"/>
      <c r="D30" s="582"/>
      <c r="E30" s="520"/>
      <c r="F30" s="93" t="s">
        <v>562</v>
      </c>
      <c r="G30" s="523" t="s">
        <v>1024</v>
      </c>
      <c r="H30" s="523"/>
      <c r="I30" s="523"/>
      <c r="J30" s="523"/>
      <c r="K30" s="594"/>
      <c r="L30" s="444" t="e">
        <f>#REF!-#REF!*10%</f>
        <v>#REF!</v>
      </c>
    </row>
    <row r="31" spans="1:12" customFormat="1" ht="15.6" customHeight="1" x14ac:dyDescent="0.25">
      <c r="A31" s="565"/>
      <c r="B31" s="568"/>
      <c r="C31" s="455"/>
      <c r="D31" s="582"/>
      <c r="E31" s="520"/>
      <c r="F31" s="93" t="s">
        <v>570</v>
      </c>
      <c r="G31" s="523" t="s">
        <v>613</v>
      </c>
      <c r="H31" s="523"/>
      <c r="I31" s="523"/>
      <c r="J31" s="523"/>
      <c r="K31" s="594"/>
      <c r="L31" s="444" t="e">
        <f>#REF!-#REF!*10%</f>
        <v>#REF!</v>
      </c>
    </row>
    <row r="32" spans="1:12" customFormat="1" ht="15.6" customHeight="1" x14ac:dyDescent="0.25">
      <c r="A32" s="565"/>
      <c r="B32" s="568"/>
      <c r="C32" s="455"/>
      <c r="D32" s="582"/>
      <c r="E32" s="520"/>
      <c r="F32" s="111" t="s">
        <v>84</v>
      </c>
      <c r="G32" s="525">
        <v>1.6</v>
      </c>
      <c r="H32" s="525"/>
      <c r="I32" s="525"/>
      <c r="J32" s="525"/>
      <c r="K32" s="594"/>
      <c r="L32" s="444" t="e">
        <f>#REF!-#REF!*10%</f>
        <v>#REF!</v>
      </c>
    </row>
    <row r="33" spans="1:12" customFormat="1" ht="15" customHeight="1" x14ac:dyDescent="0.25">
      <c r="A33" s="565"/>
      <c r="B33" s="569"/>
      <c r="C33" s="455"/>
      <c r="D33" s="582"/>
      <c r="E33" s="520"/>
      <c r="F33" s="136" t="s">
        <v>1016</v>
      </c>
      <c r="G33" s="454">
        <v>5</v>
      </c>
      <c r="H33" s="454"/>
      <c r="I33" s="454"/>
      <c r="J33" s="454"/>
      <c r="K33" s="595"/>
      <c r="L33" s="444" t="e">
        <f>#REF!-#REF!*10%</f>
        <v>#REF!</v>
      </c>
    </row>
    <row r="34" spans="1:12" customFormat="1" ht="15" customHeight="1" x14ac:dyDescent="0.25">
      <c r="A34" s="564">
        <v>2</v>
      </c>
      <c r="B34" s="567"/>
      <c r="C34" s="455" t="s">
        <v>229</v>
      </c>
      <c r="D34" s="582"/>
      <c r="E34" s="520"/>
      <c r="F34" s="110" t="s">
        <v>81</v>
      </c>
      <c r="G34" s="522" t="s">
        <v>10</v>
      </c>
      <c r="H34" s="522"/>
      <c r="I34" s="522"/>
      <c r="J34" s="522"/>
      <c r="K34" s="539">
        <v>3</v>
      </c>
      <c r="L34" s="589">
        <v>9923</v>
      </c>
    </row>
    <row r="35" spans="1:12" customFormat="1" ht="15" customHeight="1" x14ac:dyDescent="0.25">
      <c r="A35" s="565"/>
      <c r="B35" s="568"/>
      <c r="C35" s="455"/>
      <c r="D35" s="582"/>
      <c r="E35" s="520"/>
      <c r="F35" s="110" t="s">
        <v>80</v>
      </c>
      <c r="G35" s="469">
        <v>52</v>
      </c>
      <c r="H35" s="469"/>
      <c r="I35" s="469"/>
      <c r="J35" s="469"/>
      <c r="K35" s="583"/>
      <c r="L35" s="590"/>
    </row>
    <row r="36" spans="1:12" customFormat="1" ht="15" customHeight="1" x14ac:dyDescent="0.25">
      <c r="A36" s="565"/>
      <c r="B36" s="568"/>
      <c r="C36" s="455"/>
      <c r="D36" s="582"/>
      <c r="E36" s="520"/>
      <c r="F36" s="110" t="s">
        <v>8</v>
      </c>
      <c r="G36" s="240">
        <v>3000</v>
      </c>
      <c r="H36" s="241">
        <v>4000</v>
      </c>
      <c r="I36" s="312">
        <v>5000</v>
      </c>
      <c r="J36" s="242">
        <v>6000</v>
      </c>
      <c r="K36" s="583"/>
      <c r="L36" s="590"/>
    </row>
    <row r="37" spans="1:12" customFormat="1" ht="15" customHeight="1" x14ac:dyDescent="0.25">
      <c r="A37" s="565"/>
      <c r="B37" s="568"/>
      <c r="C37" s="455"/>
      <c r="D37" s="582"/>
      <c r="E37" s="520"/>
      <c r="F37" s="110" t="s">
        <v>817</v>
      </c>
      <c r="G37" s="243">
        <f>G35*114</f>
        <v>5928</v>
      </c>
      <c r="H37" s="244">
        <f>G35*128</f>
        <v>6656</v>
      </c>
      <c r="I37" s="313">
        <f>G35*143</f>
        <v>7436</v>
      </c>
      <c r="J37" s="245">
        <f>G35*148</f>
        <v>7696</v>
      </c>
      <c r="K37" s="583"/>
      <c r="L37" s="590"/>
    </row>
    <row r="38" spans="1:12" customFormat="1" ht="15" customHeight="1" x14ac:dyDescent="0.25">
      <c r="A38" s="565"/>
      <c r="B38" s="568"/>
      <c r="C38" s="455"/>
      <c r="D38" s="582"/>
      <c r="E38" s="520"/>
      <c r="F38" s="110" t="s">
        <v>1269</v>
      </c>
      <c r="G38" s="451">
        <v>0.98</v>
      </c>
      <c r="H38" s="451"/>
      <c r="I38" s="451"/>
      <c r="J38" s="451"/>
      <c r="K38" s="583"/>
      <c r="L38" s="590"/>
    </row>
    <row r="39" spans="1:12" customFormat="1" ht="15" customHeight="1" x14ac:dyDescent="0.25">
      <c r="A39" s="565"/>
      <c r="B39" s="568"/>
      <c r="C39" s="455"/>
      <c r="D39" s="582"/>
      <c r="E39" s="520"/>
      <c r="F39" s="93" t="s">
        <v>699</v>
      </c>
      <c r="G39" s="523" t="s">
        <v>700</v>
      </c>
      <c r="H39" s="523"/>
      <c r="I39" s="523"/>
      <c r="J39" s="523"/>
      <c r="K39" s="583"/>
      <c r="L39" s="590"/>
    </row>
    <row r="40" spans="1:12" customFormat="1" ht="15" customHeight="1" x14ac:dyDescent="0.25">
      <c r="A40" s="565"/>
      <c r="B40" s="568"/>
      <c r="C40" s="455"/>
      <c r="D40" s="582"/>
      <c r="E40" s="520"/>
      <c r="F40" s="93" t="s">
        <v>1181</v>
      </c>
      <c r="G40" s="462" t="s">
        <v>1179</v>
      </c>
      <c r="H40" s="463"/>
      <c r="I40" s="463"/>
      <c r="J40" s="464"/>
      <c r="K40" s="583"/>
      <c r="L40" s="590"/>
    </row>
    <row r="41" spans="1:12" customFormat="1" ht="15" customHeight="1" x14ac:dyDescent="0.25">
      <c r="A41" s="565"/>
      <c r="B41" s="568"/>
      <c r="C41" s="455"/>
      <c r="D41" s="582"/>
      <c r="E41" s="520"/>
      <c r="F41" s="110" t="s">
        <v>83</v>
      </c>
      <c r="G41" s="522">
        <v>67</v>
      </c>
      <c r="H41" s="522"/>
      <c r="I41" s="522"/>
      <c r="J41" s="522"/>
      <c r="K41" s="583"/>
      <c r="L41" s="590"/>
    </row>
    <row r="42" spans="1:12" customFormat="1" ht="15" customHeight="1" x14ac:dyDescent="0.25">
      <c r="A42" s="565"/>
      <c r="B42" s="568"/>
      <c r="C42" s="455"/>
      <c r="D42" s="582"/>
      <c r="E42" s="520"/>
      <c r="F42" s="110" t="s">
        <v>396</v>
      </c>
      <c r="G42" s="524" t="s">
        <v>397</v>
      </c>
      <c r="H42" s="524"/>
      <c r="I42" s="524"/>
      <c r="J42" s="524"/>
      <c r="K42" s="583"/>
      <c r="L42" s="590"/>
    </row>
    <row r="43" spans="1:12" customFormat="1" ht="15" customHeight="1" x14ac:dyDescent="0.25">
      <c r="A43" s="565"/>
      <c r="B43" s="568"/>
      <c r="C43" s="455"/>
      <c r="D43" s="582"/>
      <c r="E43" s="520"/>
      <c r="F43" s="110" t="s">
        <v>256</v>
      </c>
      <c r="G43" s="522" t="s">
        <v>12</v>
      </c>
      <c r="H43" s="522"/>
      <c r="I43" s="522"/>
      <c r="J43" s="522"/>
      <c r="K43" s="583"/>
      <c r="L43" s="590"/>
    </row>
    <row r="44" spans="1:12" customFormat="1" ht="15.6" customHeight="1" x14ac:dyDescent="0.25">
      <c r="A44" s="565"/>
      <c r="B44" s="568"/>
      <c r="C44" s="455"/>
      <c r="D44" s="582"/>
      <c r="E44" s="520"/>
      <c r="F44" s="93" t="s">
        <v>379</v>
      </c>
      <c r="G44" s="523" t="s">
        <v>380</v>
      </c>
      <c r="H44" s="523"/>
      <c r="I44" s="523"/>
      <c r="J44" s="523"/>
      <c r="K44" s="583"/>
      <c r="L44" s="590"/>
    </row>
    <row r="45" spans="1:12" customFormat="1" ht="15.6" customHeight="1" x14ac:dyDescent="0.25">
      <c r="A45" s="565"/>
      <c r="B45" s="568"/>
      <c r="C45" s="455"/>
      <c r="D45" s="582"/>
      <c r="E45" s="520"/>
      <c r="F45" s="93" t="s">
        <v>701</v>
      </c>
      <c r="G45" s="523">
        <v>100000</v>
      </c>
      <c r="H45" s="523"/>
      <c r="I45" s="523"/>
      <c r="J45" s="523"/>
      <c r="K45" s="583"/>
      <c r="L45" s="590"/>
    </row>
    <row r="46" spans="1:12" customFormat="1" ht="15.6" customHeight="1" x14ac:dyDescent="0.25">
      <c r="A46" s="565"/>
      <c r="B46" s="568"/>
      <c r="C46" s="455"/>
      <c r="D46" s="582"/>
      <c r="E46" s="520"/>
      <c r="F46" s="93" t="s">
        <v>257</v>
      </c>
      <c r="G46" s="523" t="s">
        <v>391</v>
      </c>
      <c r="H46" s="523"/>
      <c r="I46" s="523"/>
      <c r="J46" s="523"/>
      <c r="K46" s="583"/>
      <c r="L46" s="590"/>
    </row>
    <row r="47" spans="1:12" customFormat="1" ht="15.6" customHeight="1" x14ac:dyDescent="0.25">
      <c r="A47" s="565"/>
      <c r="B47" s="568"/>
      <c r="C47" s="455"/>
      <c r="D47" s="582"/>
      <c r="E47" s="520"/>
      <c r="F47" s="93" t="s">
        <v>376</v>
      </c>
      <c r="G47" s="523" t="s">
        <v>392</v>
      </c>
      <c r="H47" s="523"/>
      <c r="I47" s="523"/>
      <c r="J47" s="523"/>
      <c r="K47" s="583"/>
      <c r="L47" s="590"/>
    </row>
    <row r="48" spans="1:12" customFormat="1" ht="15.6" customHeight="1" x14ac:dyDescent="0.25">
      <c r="A48" s="565"/>
      <c r="B48" s="568"/>
      <c r="C48" s="455"/>
      <c r="D48" s="582"/>
      <c r="E48" s="520"/>
      <c r="F48" s="93" t="s">
        <v>381</v>
      </c>
      <c r="G48" s="523" t="s">
        <v>382</v>
      </c>
      <c r="H48" s="523"/>
      <c r="I48" s="523"/>
      <c r="J48" s="523"/>
      <c r="K48" s="583"/>
      <c r="L48" s="590"/>
    </row>
    <row r="49" spans="1:12" customFormat="1" ht="15.6" customHeight="1" x14ac:dyDescent="0.25">
      <c r="A49" s="565"/>
      <c r="B49" s="568"/>
      <c r="C49" s="455"/>
      <c r="D49" s="582"/>
      <c r="E49" s="520"/>
      <c r="F49" s="94" t="s">
        <v>358</v>
      </c>
      <c r="G49" s="523" t="s">
        <v>900</v>
      </c>
      <c r="H49" s="523"/>
      <c r="I49" s="523"/>
      <c r="J49" s="523"/>
      <c r="K49" s="584">
        <v>5</v>
      </c>
      <c r="L49" s="443">
        <v>10618</v>
      </c>
    </row>
    <row r="50" spans="1:12" customFormat="1" ht="15.6" customHeight="1" x14ac:dyDescent="0.25">
      <c r="A50" s="565"/>
      <c r="B50" s="568"/>
      <c r="C50" s="455"/>
      <c r="D50" s="582"/>
      <c r="E50" s="520"/>
      <c r="F50" s="93" t="s">
        <v>383</v>
      </c>
      <c r="G50" s="523" t="s">
        <v>384</v>
      </c>
      <c r="H50" s="523"/>
      <c r="I50" s="523"/>
      <c r="J50" s="523"/>
      <c r="K50" s="585"/>
      <c r="L50" s="591" t="e">
        <f>#REF!-#REF!*10%</f>
        <v>#REF!</v>
      </c>
    </row>
    <row r="51" spans="1:12" customFormat="1" ht="15.6" customHeight="1" x14ac:dyDescent="0.25">
      <c r="A51" s="565"/>
      <c r="B51" s="568"/>
      <c r="C51" s="455"/>
      <c r="D51" s="582"/>
      <c r="E51" s="520"/>
      <c r="F51" s="93" t="s">
        <v>385</v>
      </c>
      <c r="G51" s="523" t="s">
        <v>386</v>
      </c>
      <c r="H51" s="523"/>
      <c r="I51" s="523"/>
      <c r="J51" s="523"/>
      <c r="K51" s="585"/>
      <c r="L51" s="591" t="e">
        <f>#REF!-#REF!*10%</f>
        <v>#REF!</v>
      </c>
    </row>
    <row r="52" spans="1:12" customFormat="1" ht="15.6" customHeight="1" x14ac:dyDescent="0.25">
      <c r="A52" s="565"/>
      <c r="B52" s="568"/>
      <c r="C52" s="455"/>
      <c r="D52" s="582"/>
      <c r="E52" s="520"/>
      <c r="F52" s="93" t="s">
        <v>389</v>
      </c>
      <c r="G52" s="523" t="s">
        <v>390</v>
      </c>
      <c r="H52" s="523"/>
      <c r="I52" s="523"/>
      <c r="J52" s="523"/>
      <c r="K52" s="585"/>
      <c r="L52" s="591" t="e">
        <f>#REF!-#REF!*10%</f>
        <v>#REF!</v>
      </c>
    </row>
    <row r="53" spans="1:12" customFormat="1" ht="15.6" customHeight="1" x14ac:dyDescent="0.25">
      <c r="A53" s="565"/>
      <c r="B53" s="568"/>
      <c r="C53" s="455"/>
      <c r="D53" s="582"/>
      <c r="E53" s="520"/>
      <c r="F53" s="93" t="s">
        <v>704</v>
      </c>
      <c r="G53" s="523" t="s">
        <v>705</v>
      </c>
      <c r="H53" s="523"/>
      <c r="I53" s="523"/>
      <c r="J53" s="523"/>
      <c r="K53" s="585"/>
      <c r="L53" s="591" t="e">
        <f>#REF!-#REF!*10%</f>
        <v>#REF!</v>
      </c>
    </row>
    <row r="54" spans="1:12" customFormat="1" ht="15.6" customHeight="1" x14ac:dyDescent="0.25">
      <c r="A54" s="565"/>
      <c r="B54" s="568"/>
      <c r="C54" s="455"/>
      <c r="D54" s="582"/>
      <c r="E54" s="520"/>
      <c r="F54" s="93" t="s">
        <v>706</v>
      </c>
      <c r="G54" s="523" t="s">
        <v>390</v>
      </c>
      <c r="H54" s="523"/>
      <c r="I54" s="523"/>
      <c r="J54" s="523"/>
      <c r="K54" s="585"/>
      <c r="L54" s="591" t="e">
        <f>#REF!-#REF!*10%</f>
        <v>#REF!</v>
      </c>
    </row>
    <row r="55" spans="1:12" customFormat="1" ht="15.6" customHeight="1" x14ac:dyDescent="0.25">
      <c r="A55" s="565"/>
      <c r="B55" s="568"/>
      <c r="C55" s="455"/>
      <c r="D55" s="582"/>
      <c r="E55" s="520"/>
      <c r="F55" s="93" t="s">
        <v>1271</v>
      </c>
      <c r="G55" s="523" t="s">
        <v>390</v>
      </c>
      <c r="H55" s="523"/>
      <c r="I55" s="523"/>
      <c r="J55" s="523"/>
      <c r="K55" s="585"/>
      <c r="L55" s="591" t="e">
        <f>#REF!-#REF!*10%</f>
        <v>#REF!</v>
      </c>
    </row>
    <row r="56" spans="1:12" customFormat="1" ht="15.6" customHeight="1" x14ac:dyDescent="0.25">
      <c r="A56" s="565"/>
      <c r="B56" s="568"/>
      <c r="C56" s="455"/>
      <c r="D56" s="582"/>
      <c r="E56" s="520"/>
      <c r="F56" s="93" t="s">
        <v>707</v>
      </c>
      <c r="G56" s="523" t="s">
        <v>1270</v>
      </c>
      <c r="H56" s="523"/>
      <c r="I56" s="523"/>
      <c r="J56" s="523"/>
      <c r="K56" s="585"/>
      <c r="L56" s="591" t="e">
        <f>#REF!-#REF!*10%</f>
        <v>#REF!</v>
      </c>
    </row>
    <row r="57" spans="1:12" customFormat="1" ht="15.6" customHeight="1" x14ac:dyDescent="0.25">
      <c r="A57" s="565"/>
      <c r="B57" s="568"/>
      <c r="C57" s="455"/>
      <c r="D57" s="582"/>
      <c r="E57" s="520"/>
      <c r="F57" s="93" t="s">
        <v>708</v>
      </c>
      <c r="G57" s="523" t="s">
        <v>390</v>
      </c>
      <c r="H57" s="523"/>
      <c r="I57" s="523"/>
      <c r="J57" s="523"/>
      <c r="K57" s="585"/>
      <c r="L57" s="591" t="e">
        <f>#REF!-#REF!*10%</f>
        <v>#REF!</v>
      </c>
    </row>
    <row r="58" spans="1:12" customFormat="1" ht="15.6" customHeight="1" x14ac:dyDescent="0.25">
      <c r="A58" s="565"/>
      <c r="B58" s="568"/>
      <c r="C58" s="455"/>
      <c r="D58" s="582"/>
      <c r="E58" s="520"/>
      <c r="F58" s="93" t="s">
        <v>377</v>
      </c>
      <c r="G58" s="523" t="s">
        <v>387</v>
      </c>
      <c r="H58" s="523"/>
      <c r="I58" s="523"/>
      <c r="J58" s="523"/>
      <c r="K58" s="585"/>
      <c r="L58" s="591" t="e">
        <f>#REF!-#REF!*10%</f>
        <v>#REF!</v>
      </c>
    </row>
    <row r="59" spans="1:12" customFormat="1" ht="15.6" customHeight="1" x14ac:dyDescent="0.25">
      <c r="A59" s="565"/>
      <c r="B59" s="568"/>
      <c r="C59" s="455"/>
      <c r="D59" s="582"/>
      <c r="E59" s="520"/>
      <c r="F59" s="93" t="s">
        <v>388</v>
      </c>
      <c r="G59" s="523" t="s">
        <v>393</v>
      </c>
      <c r="H59" s="523"/>
      <c r="I59" s="523"/>
      <c r="J59" s="523"/>
      <c r="K59" s="585"/>
      <c r="L59" s="591" t="e">
        <f>#REF!-#REF!*10%</f>
        <v>#REF!</v>
      </c>
    </row>
    <row r="60" spans="1:12" customFormat="1" ht="15.6" customHeight="1" x14ac:dyDescent="0.25">
      <c r="A60" s="565"/>
      <c r="B60" s="568"/>
      <c r="C60" s="455"/>
      <c r="D60" s="582"/>
      <c r="E60" s="520"/>
      <c r="F60" s="93" t="s">
        <v>562</v>
      </c>
      <c r="G60" s="523" t="s">
        <v>1024</v>
      </c>
      <c r="H60" s="523"/>
      <c r="I60" s="523"/>
      <c r="J60" s="523"/>
      <c r="K60" s="585"/>
      <c r="L60" s="591" t="e">
        <f>#REF!-#REF!*10%</f>
        <v>#REF!</v>
      </c>
    </row>
    <row r="61" spans="1:12" customFormat="1" ht="15.6" customHeight="1" x14ac:dyDescent="0.25">
      <c r="A61" s="565"/>
      <c r="B61" s="568"/>
      <c r="C61" s="455"/>
      <c r="D61" s="582"/>
      <c r="E61" s="520"/>
      <c r="F61" s="93" t="s">
        <v>570</v>
      </c>
      <c r="G61" s="523" t="s">
        <v>613</v>
      </c>
      <c r="H61" s="523"/>
      <c r="I61" s="523"/>
      <c r="J61" s="523"/>
      <c r="K61" s="585"/>
      <c r="L61" s="591" t="e">
        <f>#REF!-#REF!*10%</f>
        <v>#REF!</v>
      </c>
    </row>
    <row r="62" spans="1:12" customFormat="1" ht="15.6" customHeight="1" x14ac:dyDescent="0.25">
      <c r="A62" s="565"/>
      <c r="B62" s="568"/>
      <c r="C62" s="455"/>
      <c r="D62" s="582"/>
      <c r="E62" s="520"/>
      <c r="F62" s="111" t="s">
        <v>84</v>
      </c>
      <c r="G62" s="525">
        <v>1.6</v>
      </c>
      <c r="H62" s="525"/>
      <c r="I62" s="525"/>
      <c r="J62" s="525"/>
      <c r="K62" s="585"/>
      <c r="L62" s="591" t="e">
        <f>#REF!-#REF!*10%</f>
        <v>#REF!</v>
      </c>
    </row>
    <row r="63" spans="1:12" customFormat="1" ht="15" customHeight="1" x14ac:dyDescent="0.25">
      <c r="A63" s="565"/>
      <c r="B63" s="569"/>
      <c r="C63" s="455"/>
      <c r="D63" s="582"/>
      <c r="E63" s="520"/>
      <c r="F63" s="136" t="s">
        <v>1016</v>
      </c>
      <c r="G63" s="454">
        <v>5</v>
      </c>
      <c r="H63" s="454"/>
      <c r="I63" s="454"/>
      <c r="J63" s="454"/>
      <c r="K63" s="585"/>
      <c r="L63" s="591" t="e">
        <f>#REF!-#REF!*10%</f>
        <v>#REF!</v>
      </c>
    </row>
    <row r="64" spans="1:12" customFormat="1" ht="15" customHeight="1" x14ac:dyDescent="0.25">
      <c r="A64" s="564">
        <v>3</v>
      </c>
      <c r="B64" s="567"/>
      <c r="C64" s="455" t="s">
        <v>230</v>
      </c>
      <c r="D64" s="582"/>
      <c r="E64" s="520"/>
      <c r="F64" s="110" t="s">
        <v>81</v>
      </c>
      <c r="G64" s="522" t="s">
        <v>10</v>
      </c>
      <c r="H64" s="522"/>
      <c r="I64" s="522"/>
      <c r="J64" s="522"/>
      <c r="K64" s="539">
        <v>3</v>
      </c>
      <c r="L64" s="589">
        <v>10228</v>
      </c>
    </row>
    <row r="65" spans="1:12" customFormat="1" ht="15" customHeight="1" x14ac:dyDescent="0.25">
      <c r="A65" s="565"/>
      <c r="B65" s="568"/>
      <c r="C65" s="455"/>
      <c r="D65" s="582"/>
      <c r="E65" s="520"/>
      <c r="F65" s="110" t="s">
        <v>80</v>
      </c>
      <c r="G65" s="469">
        <v>60</v>
      </c>
      <c r="H65" s="469"/>
      <c r="I65" s="469"/>
      <c r="J65" s="469"/>
      <c r="K65" s="583"/>
      <c r="L65" s="590"/>
    </row>
    <row r="66" spans="1:12" customFormat="1" ht="15" customHeight="1" x14ac:dyDescent="0.25">
      <c r="A66" s="565"/>
      <c r="B66" s="568"/>
      <c r="C66" s="455"/>
      <c r="D66" s="582"/>
      <c r="E66" s="520"/>
      <c r="F66" s="110" t="s">
        <v>8</v>
      </c>
      <c r="G66" s="240">
        <v>3000</v>
      </c>
      <c r="H66" s="241">
        <v>4000</v>
      </c>
      <c r="I66" s="312">
        <v>5000</v>
      </c>
      <c r="J66" s="242">
        <v>6000</v>
      </c>
      <c r="K66" s="583"/>
      <c r="L66" s="590"/>
    </row>
    <row r="67" spans="1:12" customFormat="1" ht="15" customHeight="1" x14ac:dyDescent="0.25">
      <c r="A67" s="565"/>
      <c r="B67" s="568"/>
      <c r="C67" s="455"/>
      <c r="D67" s="582"/>
      <c r="E67" s="520"/>
      <c r="F67" s="110" t="s">
        <v>817</v>
      </c>
      <c r="G67" s="243">
        <f>G65*114</f>
        <v>6840</v>
      </c>
      <c r="H67" s="244">
        <f>G65*128</f>
        <v>7680</v>
      </c>
      <c r="I67" s="313">
        <f>G65*143</f>
        <v>8580</v>
      </c>
      <c r="J67" s="245">
        <f>G65*148</f>
        <v>8880</v>
      </c>
      <c r="K67" s="583"/>
      <c r="L67" s="590"/>
    </row>
    <row r="68" spans="1:12" customFormat="1" ht="15" customHeight="1" x14ac:dyDescent="0.25">
      <c r="A68" s="565"/>
      <c r="B68" s="568"/>
      <c r="C68" s="455"/>
      <c r="D68" s="582"/>
      <c r="E68" s="520"/>
      <c r="F68" s="110" t="s">
        <v>1269</v>
      </c>
      <c r="G68" s="451">
        <v>0.98</v>
      </c>
      <c r="H68" s="451"/>
      <c r="I68" s="451"/>
      <c r="J68" s="451"/>
      <c r="K68" s="583"/>
      <c r="L68" s="590"/>
    </row>
    <row r="69" spans="1:12" customFormat="1" ht="15" customHeight="1" x14ac:dyDescent="0.25">
      <c r="A69" s="565"/>
      <c r="B69" s="568"/>
      <c r="C69" s="455"/>
      <c r="D69" s="582"/>
      <c r="E69" s="520"/>
      <c r="F69" s="93" t="s">
        <v>699</v>
      </c>
      <c r="G69" s="523" t="s">
        <v>700</v>
      </c>
      <c r="H69" s="523"/>
      <c r="I69" s="523"/>
      <c r="J69" s="523"/>
      <c r="K69" s="583"/>
      <c r="L69" s="590"/>
    </row>
    <row r="70" spans="1:12" customFormat="1" ht="15" customHeight="1" x14ac:dyDescent="0.25">
      <c r="A70" s="565"/>
      <c r="B70" s="568"/>
      <c r="C70" s="455"/>
      <c r="D70" s="582"/>
      <c r="E70" s="520"/>
      <c r="F70" s="93" t="s">
        <v>1181</v>
      </c>
      <c r="G70" s="462" t="s">
        <v>1179</v>
      </c>
      <c r="H70" s="463"/>
      <c r="I70" s="463"/>
      <c r="J70" s="464"/>
      <c r="K70" s="583"/>
      <c r="L70" s="590"/>
    </row>
    <row r="71" spans="1:12" customFormat="1" ht="15" customHeight="1" x14ac:dyDescent="0.25">
      <c r="A71" s="565"/>
      <c r="B71" s="568"/>
      <c r="C71" s="455"/>
      <c r="D71" s="582"/>
      <c r="E71" s="520"/>
      <c r="F71" s="110" t="s">
        <v>83</v>
      </c>
      <c r="G71" s="522">
        <v>67</v>
      </c>
      <c r="H71" s="522"/>
      <c r="I71" s="522"/>
      <c r="J71" s="522"/>
      <c r="K71" s="583"/>
      <c r="L71" s="590"/>
    </row>
    <row r="72" spans="1:12" customFormat="1" ht="15" customHeight="1" x14ac:dyDescent="0.25">
      <c r="A72" s="565"/>
      <c r="B72" s="568"/>
      <c r="C72" s="455"/>
      <c r="D72" s="582"/>
      <c r="E72" s="520"/>
      <c r="F72" s="110" t="s">
        <v>396</v>
      </c>
      <c r="G72" s="524" t="s">
        <v>397</v>
      </c>
      <c r="H72" s="524"/>
      <c r="I72" s="524"/>
      <c r="J72" s="524"/>
      <c r="K72" s="583"/>
      <c r="L72" s="590"/>
    </row>
    <row r="73" spans="1:12" customFormat="1" ht="15" customHeight="1" x14ac:dyDescent="0.25">
      <c r="A73" s="565"/>
      <c r="B73" s="568"/>
      <c r="C73" s="455"/>
      <c r="D73" s="582"/>
      <c r="E73" s="520"/>
      <c r="F73" s="110" t="s">
        <v>256</v>
      </c>
      <c r="G73" s="522" t="s">
        <v>12</v>
      </c>
      <c r="H73" s="522"/>
      <c r="I73" s="522"/>
      <c r="J73" s="522"/>
      <c r="K73" s="583"/>
      <c r="L73" s="590"/>
    </row>
    <row r="74" spans="1:12" customFormat="1" ht="15.6" customHeight="1" x14ac:dyDescent="0.25">
      <c r="A74" s="565"/>
      <c r="B74" s="568"/>
      <c r="C74" s="455"/>
      <c r="D74" s="582"/>
      <c r="E74" s="520"/>
      <c r="F74" s="93" t="s">
        <v>379</v>
      </c>
      <c r="G74" s="523" t="s">
        <v>380</v>
      </c>
      <c r="H74" s="523"/>
      <c r="I74" s="523"/>
      <c r="J74" s="523"/>
      <c r="K74" s="583"/>
      <c r="L74" s="590"/>
    </row>
    <row r="75" spans="1:12" customFormat="1" ht="15.6" customHeight="1" x14ac:dyDescent="0.25">
      <c r="A75" s="565"/>
      <c r="B75" s="568"/>
      <c r="C75" s="455"/>
      <c r="D75" s="582"/>
      <c r="E75" s="520"/>
      <c r="F75" s="93" t="s">
        <v>701</v>
      </c>
      <c r="G75" s="523">
        <v>100000</v>
      </c>
      <c r="H75" s="523"/>
      <c r="I75" s="523"/>
      <c r="J75" s="523"/>
      <c r="K75" s="583"/>
      <c r="L75" s="590"/>
    </row>
    <row r="76" spans="1:12" customFormat="1" ht="15.6" customHeight="1" x14ac:dyDescent="0.25">
      <c r="A76" s="565"/>
      <c r="B76" s="568"/>
      <c r="C76" s="455"/>
      <c r="D76" s="582"/>
      <c r="E76" s="520"/>
      <c r="F76" s="93" t="s">
        <v>257</v>
      </c>
      <c r="G76" s="523" t="s">
        <v>391</v>
      </c>
      <c r="H76" s="523"/>
      <c r="I76" s="523"/>
      <c r="J76" s="523"/>
      <c r="K76" s="583"/>
      <c r="L76" s="590"/>
    </row>
    <row r="77" spans="1:12" customFormat="1" ht="15.6" customHeight="1" x14ac:dyDescent="0.25">
      <c r="A77" s="565"/>
      <c r="B77" s="568"/>
      <c r="C77" s="455"/>
      <c r="D77" s="582"/>
      <c r="E77" s="520"/>
      <c r="F77" s="93" t="s">
        <v>376</v>
      </c>
      <c r="G77" s="523" t="s">
        <v>392</v>
      </c>
      <c r="H77" s="523"/>
      <c r="I77" s="523"/>
      <c r="J77" s="523"/>
      <c r="K77" s="583"/>
      <c r="L77" s="590"/>
    </row>
    <row r="78" spans="1:12" customFormat="1" ht="15.6" customHeight="1" x14ac:dyDescent="0.25">
      <c r="A78" s="565"/>
      <c r="B78" s="568"/>
      <c r="C78" s="455"/>
      <c r="D78" s="582"/>
      <c r="E78" s="520"/>
      <c r="F78" s="93" t="s">
        <v>381</v>
      </c>
      <c r="G78" s="523" t="s">
        <v>382</v>
      </c>
      <c r="H78" s="523"/>
      <c r="I78" s="523"/>
      <c r="J78" s="523"/>
      <c r="K78" s="583"/>
      <c r="L78" s="590"/>
    </row>
    <row r="79" spans="1:12" customFormat="1" ht="15.6" customHeight="1" x14ac:dyDescent="0.25">
      <c r="A79" s="565"/>
      <c r="B79" s="568"/>
      <c r="C79" s="455"/>
      <c r="D79" s="582"/>
      <c r="E79" s="520"/>
      <c r="F79" s="94" t="s">
        <v>358</v>
      </c>
      <c r="G79" s="523" t="s">
        <v>900</v>
      </c>
      <c r="H79" s="523"/>
      <c r="I79" s="523"/>
      <c r="J79" s="523"/>
      <c r="K79" s="584">
        <v>5</v>
      </c>
      <c r="L79" s="443">
        <v>10944</v>
      </c>
    </row>
    <row r="80" spans="1:12" customFormat="1" ht="15.6" customHeight="1" x14ac:dyDescent="0.25">
      <c r="A80" s="565"/>
      <c r="B80" s="568"/>
      <c r="C80" s="455"/>
      <c r="D80" s="582"/>
      <c r="E80" s="520"/>
      <c r="F80" s="93" t="s">
        <v>383</v>
      </c>
      <c r="G80" s="523" t="s">
        <v>384</v>
      </c>
      <c r="H80" s="523"/>
      <c r="I80" s="523"/>
      <c r="J80" s="523"/>
      <c r="K80" s="585"/>
      <c r="L80" s="591" t="e">
        <f>#REF!-#REF!*10%</f>
        <v>#REF!</v>
      </c>
    </row>
    <row r="81" spans="1:12" customFormat="1" ht="15.6" customHeight="1" x14ac:dyDescent="0.25">
      <c r="A81" s="565"/>
      <c r="B81" s="568"/>
      <c r="C81" s="455"/>
      <c r="D81" s="582"/>
      <c r="E81" s="520"/>
      <c r="F81" s="93" t="s">
        <v>385</v>
      </c>
      <c r="G81" s="523" t="s">
        <v>386</v>
      </c>
      <c r="H81" s="523"/>
      <c r="I81" s="523"/>
      <c r="J81" s="523"/>
      <c r="K81" s="585"/>
      <c r="L81" s="591" t="e">
        <f>#REF!-#REF!*10%</f>
        <v>#REF!</v>
      </c>
    </row>
    <row r="82" spans="1:12" customFormat="1" ht="15.6" customHeight="1" x14ac:dyDescent="0.25">
      <c r="A82" s="565"/>
      <c r="B82" s="568"/>
      <c r="C82" s="455"/>
      <c r="D82" s="582"/>
      <c r="E82" s="520"/>
      <c r="F82" s="93" t="s">
        <v>389</v>
      </c>
      <c r="G82" s="523" t="s">
        <v>390</v>
      </c>
      <c r="H82" s="523"/>
      <c r="I82" s="523"/>
      <c r="J82" s="523"/>
      <c r="K82" s="585"/>
      <c r="L82" s="591" t="e">
        <f>#REF!-#REF!*10%</f>
        <v>#REF!</v>
      </c>
    </row>
    <row r="83" spans="1:12" customFormat="1" ht="15.6" customHeight="1" x14ac:dyDescent="0.25">
      <c r="A83" s="565"/>
      <c r="B83" s="568"/>
      <c r="C83" s="455"/>
      <c r="D83" s="582"/>
      <c r="E83" s="520"/>
      <c r="F83" s="93" t="s">
        <v>704</v>
      </c>
      <c r="G83" s="523" t="s">
        <v>705</v>
      </c>
      <c r="H83" s="523"/>
      <c r="I83" s="523"/>
      <c r="J83" s="523"/>
      <c r="K83" s="585"/>
      <c r="L83" s="591" t="e">
        <f>#REF!-#REF!*10%</f>
        <v>#REF!</v>
      </c>
    </row>
    <row r="84" spans="1:12" customFormat="1" ht="15.6" customHeight="1" x14ac:dyDescent="0.25">
      <c r="A84" s="565"/>
      <c r="B84" s="568"/>
      <c r="C84" s="455"/>
      <c r="D84" s="582"/>
      <c r="E84" s="520"/>
      <c r="F84" s="93" t="s">
        <v>706</v>
      </c>
      <c r="G84" s="523" t="s">
        <v>390</v>
      </c>
      <c r="H84" s="523"/>
      <c r="I84" s="523"/>
      <c r="J84" s="523"/>
      <c r="K84" s="585"/>
      <c r="L84" s="591" t="e">
        <f>#REF!-#REF!*10%</f>
        <v>#REF!</v>
      </c>
    </row>
    <row r="85" spans="1:12" customFormat="1" ht="15.6" customHeight="1" x14ac:dyDescent="0.25">
      <c r="A85" s="565"/>
      <c r="B85" s="568"/>
      <c r="C85" s="455"/>
      <c r="D85" s="582"/>
      <c r="E85" s="520"/>
      <c r="F85" s="93" t="s">
        <v>1271</v>
      </c>
      <c r="G85" s="523" t="s">
        <v>390</v>
      </c>
      <c r="H85" s="523"/>
      <c r="I85" s="523"/>
      <c r="J85" s="523"/>
      <c r="K85" s="585"/>
      <c r="L85" s="591" t="e">
        <f>#REF!-#REF!*10%</f>
        <v>#REF!</v>
      </c>
    </row>
    <row r="86" spans="1:12" customFormat="1" ht="15.6" customHeight="1" x14ac:dyDescent="0.25">
      <c r="A86" s="565"/>
      <c r="B86" s="568"/>
      <c r="C86" s="455"/>
      <c r="D86" s="582"/>
      <c r="E86" s="520"/>
      <c r="F86" s="93" t="s">
        <v>707</v>
      </c>
      <c r="G86" s="523" t="s">
        <v>1270</v>
      </c>
      <c r="H86" s="523"/>
      <c r="I86" s="523"/>
      <c r="J86" s="523"/>
      <c r="K86" s="585"/>
      <c r="L86" s="591" t="e">
        <f>#REF!-#REF!*10%</f>
        <v>#REF!</v>
      </c>
    </row>
    <row r="87" spans="1:12" customFormat="1" ht="15.6" customHeight="1" x14ac:dyDescent="0.25">
      <c r="A87" s="565"/>
      <c r="B87" s="568"/>
      <c r="C87" s="455"/>
      <c r="D87" s="582"/>
      <c r="E87" s="520"/>
      <c r="F87" s="93" t="s">
        <v>708</v>
      </c>
      <c r="G87" s="523" t="s">
        <v>390</v>
      </c>
      <c r="H87" s="523"/>
      <c r="I87" s="523"/>
      <c r="J87" s="523"/>
      <c r="K87" s="585"/>
      <c r="L87" s="591" t="e">
        <f>#REF!-#REF!*10%</f>
        <v>#REF!</v>
      </c>
    </row>
    <row r="88" spans="1:12" customFormat="1" ht="15.6" customHeight="1" x14ac:dyDescent="0.25">
      <c r="A88" s="565"/>
      <c r="B88" s="568"/>
      <c r="C88" s="455"/>
      <c r="D88" s="582"/>
      <c r="E88" s="520"/>
      <c r="F88" s="93" t="s">
        <v>377</v>
      </c>
      <c r="G88" s="523" t="s">
        <v>387</v>
      </c>
      <c r="H88" s="523"/>
      <c r="I88" s="523"/>
      <c r="J88" s="523"/>
      <c r="K88" s="585"/>
      <c r="L88" s="591" t="e">
        <f>#REF!-#REF!*10%</f>
        <v>#REF!</v>
      </c>
    </row>
    <row r="89" spans="1:12" customFormat="1" ht="15.6" customHeight="1" x14ac:dyDescent="0.25">
      <c r="A89" s="565"/>
      <c r="B89" s="568"/>
      <c r="C89" s="455"/>
      <c r="D89" s="582"/>
      <c r="E89" s="520"/>
      <c r="F89" s="93" t="s">
        <v>388</v>
      </c>
      <c r="G89" s="523" t="s">
        <v>393</v>
      </c>
      <c r="H89" s="523"/>
      <c r="I89" s="523"/>
      <c r="J89" s="523"/>
      <c r="K89" s="585"/>
      <c r="L89" s="591" t="e">
        <f>#REF!-#REF!*10%</f>
        <v>#REF!</v>
      </c>
    </row>
    <row r="90" spans="1:12" customFormat="1" ht="15.6" customHeight="1" x14ac:dyDescent="0.25">
      <c r="A90" s="565"/>
      <c r="B90" s="568"/>
      <c r="C90" s="455"/>
      <c r="D90" s="582"/>
      <c r="E90" s="520"/>
      <c r="F90" s="93" t="s">
        <v>562</v>
      </c>
      <c r="G90" s="523" t="s">
        <v>1024</v>
      </c>
      <c r="H90" s="523"/>
      <c r="I90" s="523"/>
      <c r="J90" s="523"/>
      <c r="K90" s="585"/>
      <c r="L90" s="591" t="e">
        <f>#REF!-#REF!*10%</f>
        <v>#REF!</v>
      </c>
    </row>
    <row r="91" spans="1:12" customFormat="1" ht="15.6" customHeight="1" x14ac:dyDescent="0.25">
      <c r="A91" s="565"/>
      <c r="B91" s="568"/>
      <c r="C91" s="455"/>
      <c r="D91" s="582"/>
      <c r="E91" s="520"/>
      <c r="F91" s="93" t="s">
        <v>570</v>
      </c>
      <c r="G91" s="523" t="s">
        <v>613</v>
      </c>
      <c r="H91" s="523"/>
      <c r="I91" s="523"/>
      <c r="J91" s="523"/>
      <c r="K91" s="585"/>
      <c r="L91" s="591" t="e">
        <f>#REF!-#REF!*10%</f>
        <v>#REF!</v>
      </c>
    </row>
    <row r="92" spans="1:12" customFormat="1" ht="15.6" customHeight="1" x14ac:dyDescent="0.25">
      <c r="A92" s="565"/>
      <c r="B92" s="568"/>
      <c r="C92" s="455"/>
      <c r="D92" s="582"/>
      <c r="E92" s="520"/>
      <c r="F92" s="111" t="s">
        <v>84</v>
      </c>
      <c r="G92" s="525">
        <v>1.8</v>
      </c>
      <c r="H92" s="525"/>
      <c r="I92" s="525"/>
      <c r="J92" s="525"/>
      <c r="K92" s="585"/>
      <c r="L92" s="591" t="e">
        <f>#REF!-#REF!*10%</f>
        <v>#REF!</v>
      </c>
    </row>
    <row r="93" spans="1:12" customFormat="1" ht="15" customHeight="1" x14ac:dyDescent="0.25">
      <c r="A93" s="565"/>
      <c r="B93" s="569"/>
      <c r="C93" s="455"/>
      <c r="D93" s="582"/>
      <c r="E93" s="520"/>
      <c r="F93" s="136" t="s">
        <v>1016</v>
      </c>
      <c r="G93" s="454">
        <v>5</v>
      </c>
      <c r="H93" s="454"/>
      <c r="I93" s="454"/>
      <c r="J93" s="454"/>
      <c r="K93" s="585"/>
      <c r="L93" s="591" t="e">
        <f>#REF!-#REF!*10%</f>
        <v>#REF!</v>
      </c>
    </row>
    <row r="94" spans="1:12" customFormat="1" ht="15" customHeight="1" x14ac:dyDescent="0.25">
      <c r="A94" s="564">
        <v>4</v>
      </c>
      <c r="B94" s="567"/>
      <c r="C94" s="455" t="s">
        <v>231</v>
      </c>
      <c r="D94" s="582"/>
      <c r="E94" s="520"/>
      <c r="F94" s="110" t="s">
        <v>81</v>
      </c>
      <c r="G94" s="522" t="s">
        <v>10</v>
      </c>
      <c r="H94" s="522"/>
      <c r="I94" s="522"/>
      <c r="J94" s="522"/>
      <c r="K94" s="539">
        <v>3</v>
      </c>
      <c r="L94" s="589">
        <v>13568</v>
      </c>
    </row>
    <row r="95" spans="1:12" customFormat="1" ht="15" customHeight="1" x14ac:dyDescent="0.25">
      <c r="A95" s="565"/>
      <c r="B95" s="568"/>
      <c r="C95" s="455"/>
      <c r="D95" s="582"/>
      <c r="E95" s="520"/>
      <c r="F95" s="110" t="s">
        <v>80</v>
      </c>
      <c r="G95" s="469">
        <v>70</v>
      </c>
      <c r="H95" s="469"/>
      <c r="I95" s="469"/>
      <c r="J95" s="469"/>
      <c r="K95" s="583"/>
      <c r="L95" s="590"/>
    </row>
    <row r="96" spans="1:12" customFormat="1" ht="15" customHeight="1" x14ac:dyDescent="0.25">
      <c r="A96" s="565"/>
      <c r="B96" s="568"/>
      <c r="C96" s="455"/>
      <c r="D96" s="582"/>
      <c r="E96" s="520"/>
      <c r="F96" s="110" t="s">
        <v>8</v>
      </c>
      <c r="G96" s="240">
        <v>3000</v>
      </c>
      <c r="H96" s="241">
        <v>4000</v>
      </c>
      <c r="I96" s="312">
        <v>5000</v>
      </c>
      <c r="J96" s="242">
        <v>6000</v>
      </c>
      <c r="K96" s="583"/>
      <c r="L96" s="590"/>
    </row>
    <row r="97" spans="1:12" customFormat="1" ht="15" customHeight="1" x14ac:dyDescent="0.25">
      <c r="A97" s="565"/>
      <c r="B97" s="568"/>
      <c r="C97" s="455"/>
      <c r="D97" s="582"/>
      <c r="E97" s="520"/>
      <c r="F97" s="110" t="s">
        <v>817</v>
      </c>
      <c r="G97" s="243">
        <f>G95*114</f>
        <v>7980</v>
      </c>
      <c r="H97" s="244">
        <f>G95*128</f>
        <v>8960</v>
      </c>
      <c r="I97" s="313">
        <f>G95*143</f>
        <v>10010</v>
      </c>
      <c r="J97" s="245">
        <f>G95*148</f>
        <v>10360</v>
      </c>
      <c r="K97" s="583"/>
      <c r="L97" s="590"/>
    </row>
    <row r="98" spans="1:12" customFormat="1" ht="15" customHeight="1" x14ac:dyDescent="0.25">
      <c r="A98" s="565"/>
      <c r="B98" s="568"/>
      <c r="C98" s="455"/>
      <c r="D98" s="582"/>
      <c r="E98" s="520"/>
      <c r="F98" s="110" t="s">
        <v>1269</v>
      </c>
      <c r="G98" s="451">
        <v>0.98</v>
      </c>
      <c r="H98" s="451"/>
      <c r="I98" s="451"/>
      <c r="J98" s="451"/>
      <c r="K98" s="583"/>
      <c r="L98" s="590"/>
    </row>
    <row r="99" spans="1:12" customFormat="1" ht="15" customHeight="1" x14ac:dyDescent="0.25">
      <c r="A99" s="565"/>
      <c r="B99" s="568"/>
      <c r="C99" s="455"/>
      <c r="D99" s="582"/>
      <c r="E99" s="520"/>
      <c r="F99" s="93" t="s">
        <v>699</v>
      </c>
      <c r="G99" s="523" t="s">
        <v>700</v>
      </c>
      <c r="H99" s="523"/>
      <c r="I99" s="523"/>
      <c r="J99" s="523"/>
      <c r="K99" s="583"/>
      <c r="L99" s="590"/>
    </row>
    <row r="100" spans="1:12" customFormat="1" ht="15" customHeight="1" x14ac:dyDescent="0.25">
      <c r="A100" s="565"/>
      <c r="B100" s="568"/>
      <c r="C100" s="455"/>
      <c r="D100" s="582"/>
      <c r="E100" s="520"/>
      <c r="F100" s="93" t="s">
        <v>1181</v>
      </c>
      <c r="G100" s="462" t="s">
        <v>1179</v>
      </c>
      <c r="H100" s="463"/>
      <c r="I100" s="463"/>
      <c r="J100" s="464"/>
      <c r="K100" s="583"/>
      <c r="L100" s="590"/>
    </row>
    <row r="101" spans="1:12" customFormat="1" ht="15" customHeight="1" x14ac:dyDescent="0.25">
      <c r="A101" s="565"/>
      <c r="B101" s="568"/>
      <c r="C101" s="455"/>
      <c r="D101" s="582"/>
      <c r="E101" s="520"/>
      <c r="F101" s="110" t="s">
        <v>83</v>
      </c>
      <c r="G101" s="522">
        <v>67</v>
      </c>
      <c r="H101" s="522"/>
      <c r="I101" s="522"/>
      <c r="J101" s="522"/>
      <c r="K101" s="583"/>
      <c r="L101" s="590"/>
    </row>
    <row r="102" spans="1:12" customFormat="1" ht="15" customHeight="1" x14ac:dyDescent="0.25">
      <c r="A102" s="565"/>
      <c r="B102" s="568"/>
      <c r="C102" s="455"/>
      <c r="D102" s="582"/>
      <c r="E102" s="520"/>
      <c r="F102" s="110" t="s">
        <v>396</v>
      </c>
      <c r="G102" s="524" t="s">
        <v>397</v>
      </c>
      <c r="H102" s="524"/>
      <c r="I102" s="524"/>
      <c r="J102" s="524"/>
      <c r="K102" s="583"/>
      <c r="L102" s="590"/>
    </row>
    <row r="103" spans="1:12" customFormat="1" ht="15" customHeight="1" x14ac:dyDescent="0.25">
      <c r="A103" s="565"/>
      <c r="B103" s="568"/>
      <c r="C103" s="455"/>
      <c r="D103" s="582"/>
      <c r="E103" s="520"/>
      <c r="F103" s="110" t="s">
        <v>256</v>
      </c>
      <c r="G103" s="522" t="s">
        <v>13</v>
      </c>
      <c r="H103" s="522"/>
      <c r="I103" s="522"/>
      <c r="J103" s="522"/>
      <c r="K103" s="583"/>
      <c r="L103" s="590"/>
    </row>
    <row r="104" spans="1:12" customFormat="1" ht="15.6" customHeight="1" x14ac:dyDescent="0.25">
      <c r="A104" s="565"/>
      <c r="B104" s="568"/>
      <c r="C104" s="455"/>
      <c r="D104" s="582"/>
      <c r="E104" s="520"/>
      <c r="F104" s="93" t="s">
        <v>379</v>
      </c>
      <c r="G104" s="523" t="s">
        <v>380</v>
      </c>
      <c r="H104" s="523"/>
      <c r="I104" s="523"/>
      <c r="J104" s="523"/>
      <c r="K104" s="583"/>
      <c r="L104" s="590"/>
    </row>
    <row r="105" spans="1:12" customFormat="1" ht="15.6" customHeight="1" x14ac:dyDescent="0.25">
      <c r="A105" s="565"/>
      <c r="B105" s="568"/>
      <c r="C105" s="455"/>
      <c r="D105" s="582"/>
      <c r="E105" s="520"/>
      <c r="F105" s="93" t="s">
        <v>701</v>
      </c>
      <c r="G105" s="523">
        <v>100000</v>
      </c>
      <c r="H105" s="523"/>
      <c r="I105" s="523"/>
      <c r="J105" s="523"/>
      <c r="K105" s="583"/>
      <c r="L105" s="590"/>
    </row>
    <row r="106" spans="1:12" customFormat="1" ht="15.6" customHeight="1" x14ac:dyDescent="0.25">
      <c r="A106" s="565"/>
      <c r="B106" s="568"/>
      <c r="C106" s="455"/>
      <c r="D106" s="582"/>
      <c r="E106" s="520"/>
      <c r="F106" s="93" t="s">
        <v>257</v>
      </c>
      <c r="G106" s="523" t="s">
        <v>391</v>
      </c>
      <c r="H106" s="523"/>
      <c r="I106" s="523"/>
      <c r="J106" s="523"/>
      <c r="K106" s="583"/>
      <c r="L106" s="590"/>
    </row>
    <row r="107" spans="1:12" customFormat="1" ht="15.6" customHeight="1" x14ac:dyDescent="0.25">
      <c r="A107" s="565"/>
      <c r="B107" s="568"/>
      <c r="C107" s="455"/>
      <c r="D107" s="582"/>
      <c r="E107" s="520"/>
      <c r="F107" s="93" t="s">
        <v>376</v>
      </c>
      <c r="G107" s="523" t="s">
        <v>392</v>
      </c>
      <c r="H107" s="523"/>
      <c r="I107" s="523"/>
      <c r="J107" s="523"/>
      <c r="K107" s="583"/>
      <c r="L107" s="590"/>
    </row>
    <row r="108" spans="1:12" customFormat="1" ht="15.6" customHeight="1" x14ac:dyDescent="0.25">
      <c r="A108" s="565"/>
      <c r="B108" s="568"/>
      <c r="C108" s="455"/>
      <c r="D108" s="582"/>
      <c r="E108" s="520"/>
      <c r="F108" s="93" t="s">
        <v>381</v>
      </c>
      <c r="G108" s="523" t="s">
        <v>382</v>
      </c>
      <c r="H108" s="523"/>
      <c r="I108" s="523"/>
      <c r="J108" s="523"/>
      <c r="K108" s="583"/>
      <c r="L108" s="590"/>
    </row>
    <row r="109" spans="1:12" customFormat="1" ht="15.6" customHeight="1" x14ac:dyDescent="0.25">
      <c r="A109" s="565"/>
      <c r="B109" s="568"/>
      <c r="C109" s="455"/>
      <c r="D109" s="582"/>
      <c r="E109" s="520"/>
      <c r="F109" s="94" t="s">
        <v>358</v>
      </c>
      <c r="G109" s="523" t="s">
        <v>900</v>
      </c>
      <c r="H109" s="523"/>
      <c r="I109" s="523"/>
      <c r="J109" s="523"/>
      <c r="K109" s="584">
        <v>5</v>
      </c>
      <c r="L109" s="443">
        <v>14518</v>
      </c>
    </row>
    <row r="110" spans="1:12" customFormat="1" ht="15.6" customHeight="1" x14ac:dyDescent="0.25">
      <c r="A110" s="565"/>
      <c r="B110" s="568"/>
      <c r="C110" s="455"/>
      <c r="D110" s="582"/>
      <c r="E110" s="520"/>
      <c r="F110" s="93" t="s">
        <v>383</v>
      </c>
      <c r="G110" s="523" t="s">
        <v>384</v>
      </c>
      <c r="H110" s="523"/>
      <c r="I110" s="523"/>
      <c r="J110" s="523"/>
      <c r="K110" s="585"/>
      <c r="L110" s="591" t="e">
        <f>#REF!-#REF!*10%</f>
        <v>#REF!</v>
      </c>
    </row>
    <row r="111" spans="1:12" customFormat="1" ht="15.6" customHeight="1" x14ac:dyDescent="0.25">
      <c r="A111" s="565"/>
      <c r="B111" s="568"/>
      <c r="C111" s="455"/>
      <c r="D111" s="582"/>
      <c r="E111" s="520"/>
      <c r="F111" s="93" t="s">
        <v>385</v>
      </c>
      <c r="G111" s="523" t="s">
        <v>386</v>
      </c>
      <c r="H111" s="523"/>
      <c r="I111" s="523"/>
      <c r="J111" s="523"/>
      <c r="K111" s="585"/>
      <c r="L111" s="591" t="e">
        <f>#REF!-#REF!*10%</f>
        <v>#REF!</v>
      </c>
    </row>
    <row r="112" spans="1:12" customFormat="1" ht="15.6" customHeight="1" x14ac:dyDescent="0.25">
      <c r="A112" s="565"/>
      <c r="B112" s="568"/>
      <c r="C112" s="455"/>
      <c r="D112" s="582"/>
      <c r="E112" s="520"/>
      <c r="F112" s="93" t="s">
        <v>389</v>
      </c>
      <c r="G112" s="523" t="s">
        <v>390</v>
      </c>
      <c r="H112" s="523"/>
      <c r="I112" s="523"/>
      <c r="J112" s="523"/>
      <c r="K112" s="585"/>
      <c r="L112" s="591" t="e">
        <f>#REF!-#REF!*10%</f>
        <v>#REF!</v>
      </c>
    </row>
    <row r="113" spans="1:12" customFormat="1" ht="15.6" customHeight="1" x14ac:dyDescent="0.25">
      <c r="A113" s="565"/>
      <c r="B113" s="568"/>
      <c r="C113" s="455"/>
      <c r="D113" s="582"/>
      <c r="E113" s="520"/>
      <c r="F113" s="93" t="s">
        <v>704</v>
      </c>
      <c r="G113" s="523" t="s">
        <v>705</v>
      </c>
      <c r="H113" s="523"/>
      <c r="I113" s="523"/>
      <c r="J113" s="523"/>
      <c r="K113" s="585"/>
      <c r="L113" s="591" t="e">
        <f>#REF!-#REF!*10%</f>
        <v>#REF!</v>
      </c>
    </row>
    <row r="114" spans="1:12" customFormat="1" ht="15.6" customHeight="1" x14ac:dyDescent="0.25">
      <c r="A114" s="565"/>
      <c r="B114" s="568"/>
      <c r="C114" s="455"/>
      <c r="D114" s="582"/>
      <c r="E114" s="520"/>
      <c r="F114" s="93" t="s">
        <v>706</v>
      </c>
      <c r="G114" s="523" t="s">
        <v>390</v>
      </c>
      <c r="H114" s="523"/>
      <c r="I114" s="523"/>
      <c r="J114" s="523"/>
      <c r="K114" s="585"/>
      <c r="L114" s="591" t="e">
        <f>#REF!-#REF!*10%</f>
        <v>#REF!</v>
      </c>
    </row>
    <row r="115" spans="1:12" customFormat="1" ht="15.6" customHeight="1" x14ac:dyDescent="0.25">
      <c r="A115" s="565"/>
      <c r="B115" s="568"/>
      <c r="C115" s="455"/>
      <c r="D115" s="582"/>
      <c r="E115" s="520"/>
      <c r="F115" s="93" t="s">
        <v>1271</v>
      </c>
      <c r="G115" s="523" t="s">
        <v>390</v>
      </c>
      <c r="H115" s="523"/>
      <c r="I115" s="523"/>
      <c r="J115" s="523"/>
      <c r="K115" s="585"/>
      <c r="L115" s="591" t="e">
        <f>#REF!-#REF!*10%</f>
        <v>#REF!</v>
      </c>
    </row>
    <row r="116" spans="1:12" customFormat="1" ht="15.6" customHeight="1" x14ac:dyDescent="0.25">
      <c r="A116" s="565"/>
      <c r="B116" s="568"/>
      <c r="C116" s="455"/>
      <c r="D116" s="582"/>
      <c r="E116" s="520"/>
      <c r="F116" s="93" t="s">
        <v>707</v>
      </c>
      <c r="G116" s="523" t="s">
        <v>1270</v>
      </c>
      <c r="H116" s="523"/>
      <c r="I116" s="523"/>
      <c r="J116" s="523"/>
      <c r="K116" s="585"/>
      <c r="L116" s="591" t="e">
        <f>#REF!-#REF!*10%</f>
        <v>#REF!</v>
      </c>
    </row>
    <row r="117" spans="1:12" customFormat="1" ht="15.6" customHeight="1" x14ac:dyDescent="0.25">
      <c r="A117" s="565"/>
      <c r="B117" s="568"/>
      <c r="C117" s="455"/>
      <c r="D117" s="582"/>
      <c r="E117" s="520"/>
      <c r="F117" s="93" t="s">
        <v>708</v>
      </c>
      <c r="G117" s="523" t="s">
        <v>390</v>
      </c>
      <c r="H117" s="523"/>
      <c r="I117" s="523"/>
      <c r="J117" s="523"/>
      <c r="K117" s="585"/>
      <c r="L117" s="591" t="e">
        <f>#REF!-#REF!*10%</f>
        <v>#REF!</v>
      </c>
    </row>
    <row r="118" spans="1:12" customFormat="1" ht="15.6" customHeight="1" x14ac:dyDescent="0.25">
      <c r="A118" s="565"/>
      <c r="B118" s="568"/>
      <c r="C118" s="455"/>
      <c r="D118" s="582"/>
      <c r="E118" s="520"/>
      <c r="F118" s="93" t="s">
        <v>377</v>
      </c>
      <c r="G118" s="523" t="s">
        <v>387</v>
      </c>
      <c r="H118" s="523"/>
      <c r="I118" s="523"/>
      <c r="J118" s="523"/>
      <c r="K118" s="585"/>
      <c r="L118" s="591" t="e">
        <f>#REF!-#REF!*10%</f>
        <v>#REF!</v>
      </c>
    </row>
    <row r="119" spans="1:12" customFormat="1" ht="15.6" customHeight="1" x14ac:dyDescent="0.25">
      <c r="A119" s="565"/>
      <c r="B119" s="568"/>
      <c r="C119" s="455"/>
      <c r="D119" s="582"/>
      <c r="E119" s="520"/>
      <c r="F119" s="93" t="s">
        <v>388</v>
      </c>
      <c r="G119" s="523" t="s">
        <v>393</v>
      </c>
      <c r="H119" s="523"/>
      <c r="I119" s="523"/>
      <c r="J119" s="523"/>
      <c r="K119" s="585"/>
      <c r="L119" s="591" t="e">
        <f>#REF!-#REF!*10%</f>
        <v>#REF!</v>
      </c>
    </row>
    <row r="120" spans="1:12" customFormat="1" ht="15.6" customHeight="1" x14ac:dyDescent="0.25">
      <c r="A120" s="565"/>
      <c r="B120" s="568"/>
      <c r="C120" s="455"/>
      <c r="D120" s="582"/>
      <c r="E120" s="520"/>
      <c r="F120" s="93" t="s">
        <v>562</v>
      </c>
      <c r="G120" s="523" t="s">
        <v>1024</v>
      </c>
      <c r="H120" s="523"/>
      <c r="I120" s="523"/>
      <c r="J120" s="523"/>
      <c r="K120" s="585"/>
      <c r="L120" s="591" t="e">
        <f>#REF!-#REF!*10%</f>
        <v>#REF!</v>
      </c>
    </row>
    <row r="121" spans="1:12" customFormat="1" ht="15.6" customHeight="1" x14ac:dyDescent="0.25">
      <c r="A121" s="565"/>
      <c r="B121" s="568"/>
      <c r="C121" s="455"/>
      <c r="D121" s="582"/>
      <c r="E121" s="520"/>
      <c r="F121" s="93" t="s">
        <v>570</v>
      </c>
      <c r="G121" s="523" t="s">
        <v>613</v>
      </c>
      <c r="H121" s="523"/>
      <c r="I121" s="523"/>
      <c r="J121" s="523"/>
      <c r="K121" s="585"/>
      <c r="L121" s="591" t="e">
        <f>#REF!-#REF!*10%</f>
        <v>#REF!</v>
      </c>
    </row>
    <row r="122" spans="1:12" customFormat="1" ht="15.6" customHeight="1" x14ac:dyDescent="0.25">
      <c r="A122" s="565"/>
      <c r="B122" s="568"/>
      <c r="C122" s="455"/>
      <c r="D122" s="582"/>
      <c r="E122" s="520"/>
      <c r="F122" s="111" t="s">
        <v>84</v>
      </c>
      <c r="G122" s="525">
        <v>2.5</v>
      </c>
      <c r="H122" s="525"/>
      <c r="I122" s="525"/>
      <c r="J122" s="525"/>
      <c r="K122" s="585"/>
      <c r="L122" s="591" t="e">
        <f>#REF!-#REF!*10%</f>
        <v>#REF!</v>
      </c>
    </row>
    <row r="123" spans="1:12" customFormat="1" ht="15" customHeight="1" x14ac:dyDescent="0.25">
      <c r="A123" s="565"/>
      <c r="B123" s="569"/>
      <c r="C123" s="455"/>
      <c r="D123" s="582"/>
      <c r="E123" s="520"/>
      <c r="F123" s="136" t="s">
        <v>1016</v>
      </c>
      <c r="G123" s="454">
        <v>5</v>
      </c>
      <c r="H123" s="454"/>
      <c r="I123" s="454"/>
      <c r="J123" s="454"/>
      <c r="K123" s="585"/>
      <c r="L123" s="591" t="e">
        <f>#REF!-#REF!*10%</f>
        <v>#REF!</v>
      </c>
    </row>
    <row r="124" spans="1:12" customFormat="1" ht="15" customHeight="1" x14ac:dyDescent="0.25">
      <c r="A124" s="564">
        <v>5</v>
      </c>
      <c r="B124" s="567"/>
      <c r="C124" s="455" t="s">
        <v>232</v>
      </c>
      <c r="D124" s="582"/>
      <c r="E124" s="520"/>
      <c r="F124" s="110" t="s">
        <v>81</v>
      </c>
      <c r="G124" s="522" t="s">
        <v>10</v>
      </c>
      <c r="H124" s="522"/>
      <c r="I124" s="522"/>
      <c r="J124" s="522"/>
      <c r="K124" s="539">
        <v>3</v>
      </c>
      <c r="L124" s="589">
        <v>14580</v>
      </c>
    </row>
    <row r="125" spans="1:12" customFormat="1" ht="15" customHeight="1" x14ac:dyDescent="0.25">
      <c r="A125" s="565"/>
      <c r="B125" s="568"/>
      <c r="C125" s="455"/>
      <c r="D125" s="582"/>
      <c r="E125" s="520"/>
      <c r="F125" s="110" t="s">
        <v>80</v>
      </c>
      <c r="G125" s="469">
        <v>89</v>
      </c>
      <c r="H125" s="469"/>
      <c r="I125" s="469"/>
      <c r="J125" s="469"/>
      <c r="K125" s="583"/>
      <c r="L125" s="590"/>
    </row>
    <row r="126" spans="1:12" customFormat="1" ht="15" customHeight="1" x14ac:dyDescent="0.25">
      <c r="A126" s="565"/>
      <c r="B126" s="568"/>
      <c r="C126" s="455"/>
      <c r="D126" s="582"/>
      <c r="E126" s="520"/>
      <c r="F126" s="110" t="s">
        <v>8</v>
      </c>
      <c r="G126" s="240">
        <v>3000</v>
      </c>
      <c r="H126" s="241">
        <v>4000</v>
      </c>
      <c r="I126" s="312">
        <v>5000</v>
      </c>
      <c r="J126" s="242">
        <v>6000</v>
      </c>
      <c r="K126" s="583"/>
      <c r="L126" s="590"/>
    </row>
    <row r="127" spans="1:12" customFormat="1" ht="15" customHeight="1" x14ac:dyDescent="0.25">
      <c r="A127" s="565"/>
      <c r="B127" s="568"/>
      <c r="C127" s="455"/>
      <c r="D127" s="582"/>
      <c r="E127" s="520"/>
      <c r="F127" s="110" t="s">
        <v>817</v>
      </c>
      <c r="G127" s="243">
        <f>G125*114</f>
        <v>10146</v>
      </c>
      <c r="H127" s="244">
        <f>G125*128</f>
        <v>11392</v>
      </c>
      <c r="I127" s="313">
        <f>G125*143</f>
        <v>12727</v>
      </c>
      <c r="J127" s="245">
        <f>G125*148</f>
        <v>13172</v>
      </c>
      <c r="K127" s="583"/>
      <c r="L127" s="590"/>
    </row>
    <row r="128" spans="1:12" customFormat="1" ht="15" customHeight="1" x14ac:dyDescent="0.25">
      <c r="A128" s="565"/>
      <c r="B128" s="568"/>
      <c r="C128" s="455"/>
      <c r="D128" s="582"/>
      <c r="E128" s="520"/>
      <c r="F128" s="110" t="s">
        <v>1269</v>
      </c>
      <c r="G128" s="451">
        <v>0.98</v>
      </c>
      <c r="H128" s="451"/>
      <c r="I128" s="451"/>
      <c r="J128" s="451"/>
      <c r="K128" s="583"/>
      <c r="L128" s="590"/>
    </row>
    <row r="129" spans="1:12" customFormat="1" ht="15" customHeight="1" x14ac:dyDescent="0.25">
      <c r="A129" s="565"/>
      <c r="B129" s="568"/>
      <c r="C129" s="455"/>
      <c r="D129" s="582"/>
      <c r="E129" s="520"/>
      <c r="F129" s="93" t="s">
        <v>699</v>
      </c>
      <c r="G129" s="523" t="s">
        <v>700</v>
      </c>
      <c r="H129" s="523"/>
      <c r="I129" s="523"/>
      <c r="J129" s="523"/>
      <c r="K129" s="583"/>
      <c r="L129" s="590"/>
    </row>
    <row r="130" spans="1:12" customFormat="1" ht="15" customHeight="1" x14ac:dyDescent="0.25">
      <c r="A130" s="565"/>
      <c r="B130" s="568"/>
      <c r="C130" s="455"/>
      <c r="D130" s="582"/>
      <c r="E130" s="520"/>
      <c r="F130" s="93" t="s">
        <v>1181</v>
      </c>
      <c r="G130" s="462" t="s">
        <v>1179</v>
      </c>
      <c r="H130" s="463"/>
      <c r="I130" s="463"/>
      <c r="J130" s="464"/>
      <c r="K130" s="583"/>
      <c r="L130" s="590"/>
    </row>
    <row r="131" spans="1:12" customFormat="1" ht="15" customHeight="1" x14ac:dyDescent="0.25">
      <c r="A131" s="565"/>
      <c r="B131" s="568"/>
      <c r="C131" s="455"/>
      <c r="D131" s="582"/>
      <c r="E131" s="520"/>
      <c r="F131" s="110" t="s">
        <v>83</v>
      </c>
      <c r="G131" s="522">
        <v>67</v>
      </c>
      <c r="H131" s="522"/>
      <c r="I131" s="522"/>
      <c r="J131" s="522"/>
      <c r="K131" s="583"/>
      <c r="L131" s="590"/>
    </row>
    <row r="132" spans="1:12" customFormat="1" ht="15" customHeight="1" x14ac:dyDescent="0.25">
      <c r="A132" s="565"/>
      <c r="B132" s="568"/>
      <c r="C132" s="455"/>
      <c r="D132" s="582"/>
      <c r="E132" s="520"/>
      <c r="F132" s="110" t="s">
        <v>396</v>
      </c>
      <c r="G132" s="524" t="s">
        <v>397</v>
      </c>
      <c r="H132" s="524"/>
      <c r="I132" s="524"/>
      <c r="J132" s="524"/>
      <c r="K132" s="583"/>
      <c r="L132" s="590"/>
    </row>
    <row r="133" spans="1:12" customFormat="1" ht="15" customHeight="1" x14ac:dyDescent="0.25">
      <c r="A133" s="565"/>
      <c r="B133" s="568"/>
      <c r="C133" s="455"/>
      <c r="D133" s="582"/>
      <c r="E133" s="520"/>
      <c r="F133" s="110" t="s">
        <v>256</v>
      </c>
      <c r="G133" s="522" t="s">
        <v>11</v>
      </c>
      <c r="H133" s="522"/>
      <c r="I133" s="522"/>
      <c r="J133" s="522"/>
      <c r="K133" s="583"/>
      <c r="L133" s="590"/>
    </row>
    <row r="134" spans="1:12" customFormat="1" ht="15.6" customHeight="1" x14ac:dyDescent="0.25">
      <c r="A134" s="565"/>
      <c r="B134" s="568"/>
      <c r="C134" s="455"/>
      <c r="D134" s="582"/>
      <c r="E134" s="520"/>
      <c r="F134" s="93" t="s">
        <v>379</v>
      </c>
      <c r="G134" s="523" t="s">
        <v>380</v>
      </c>
      <c r="H134" s="523"/>
      <c r="I134" s="523"/>
      <c r="J134" s="523"/>
      <c r="K134" s="583"/>
      <c r="L134" s="590"/>
    </row>
    <row r="135" spans="1:12" customFormat="1" ht="15.6" customHeight="1" x14ac:dyDescent="0.25">
      <c r="A135" s="565"/>
      <c r="B135" s="568"/>
      <c r="C135" s="455"/>
      <c r="D135" s="582"/>
      <c r="E135" s="520"/>
      <c r="F135" s="93" t="s">
        <v>701</v>
      </c>
      <c r="G135" s="523">
        <v>100000</v>
      </c>
      <c r="H135" s="523"/>
      <c r="I135" s="523"/>
      <c r="J135" s="523"/>
      <c r="K135" s="583"/>
      <c r="L135" s="590"/>
    </row>
    <row r="136" spans="1:12" customFormat="1" ht="15.6" customHeight="1" x14ac:dyDescent="0.25">
      <c r="A136" s="565"/>
      <c r="B136" s="568"/>
      <c r="C136" s="455"/>
      <c r="D136" s="582"/>
      <c r="E136" s="520"/>
      <c r="F136" s="93" t="s">
        <v>257</v>
      </c>
      <c r="G136" s="523" t="s">
        <v>391</v>
      </c>
      <c r="H136" s="523"/>
      <c r="I136" s="523"/>
      <c r="J136" s="523"/>
      <c r="K136" s="583"/>
      <c r="L136" s="590"/>
    </row>
    <row r="137" spans="1:12" customFormat="1" ht="15.6" customHeight="1" x14ac:dyDescent="0.25">
      <c r="A137" s="565"/>
      <c r="B137" s="568"/>
      <c r="C137" s="455"/>
      <c r="D137" s="582"/>
      <c r="E137" s="520"/>
      <c r="F137" s="93" t="s">
        <v>376</v>
      </c>
      <c r="G137" s="523" t="s">
        <v>392</v>
      </c>
      <c r="H137" s="523"/>
      <c r="I137" s="523"/>
      <c r="J137" s="523"/>
      <c r="K137" s="583"/>
      <c r="L137" s="590"/>
    </row>
    <row r="138" spans="1:12" customFormat="1" ht="15.6" customHeight="1" x14ac:dyDescent="0.25">
      <c r="A138" s="565"/>
      <c r="B138" s="568"/>
      <c r="C138" s="455"/>
      <c r="D138" s="582"/>
      <c r="E138" s="520"/>
      <c r="F138" s="93" t="s">
        <v>381</v>
      </c>
      <c r="G138" s="523" t="s">
        <v>382</v>
      </c>
      <c r="H138" s="523"/>
      <c r="I138" s="523"/>
      <c r="J138" s="523"/>
      <c r="K138" s="583"/>
      <c r="L138" s="590"/>
    </row>
    <row r="139" spans="1:12" customFormat="1" ht="15.6" customHeight="1" x14ac:dyDescent="0.25">
      <c r="A139" s="565"/>
      <c r="B139" s="568"/>
      <c r="C139" s="455"/>
      <c r="D139" s="582"/>
      <c r="E139" s="520"/>
      <c r="F139" s="94" t="s">
        <v>358</v>
      </c>
      <c r="G139" s="523" t="s">
        <v>900</v>
      </c>
      <c r="H139" s="523"/>
      <c r="I139" s="523"/>
      <c r="J139" s="523"/>
      <c r="K139" s="584">
        <v>5</v>
      </c>
      <c r="L139" s="443">
        <v>15601</v>
      </c>
    </row>
    <row r="140" spans="1:12" customFormat="1" ht="15.6" customHeight="1" x14ac:dyDescent="0.25">
      <c r="A140" s="565"/>
      <c r="B140" s="568"/>
      <c r="C140" s="455"/>
      <c r="D140" s="582"/>
      <c r="E140" s="520"/>
      <c r="F140" s="93" t="s">
        <v>383</v>
      </c>
      <c r="G140" s="523" t="s">
        <v>384</v>
      </c>
      <c r="H140" s="523"/>
      <c r="I140" s="523"/>
      <c r="J140" s="523"/>
      <c r="K140" s="585"/>
      <c r="L140" s="591" t="e">
        <f>#REF!-#REF!*10%</f>
        <v>#REF!</v>
      </c>
    </row>
    <row r="141" spans="1:12" customFormat="1" ht="15.6" customHeight="1" x14ac:dyDescent="0.25">
      <c r="A141" s="565"/>
      <c r="B141" s="568"/>
      <c r="C141" s="455"/>
      <c r="D141" s="582"/>
      <c r="E141" s="520"/>
      <c r="F141" s="93" t="s">
        <v>385</v>
      </c>
      <c r="G141" s="523" t="s">
        <v>386</v>
      </c>
      <c r="H141" s="523"/>
      <c r="I141" s="523"/>
      <c r="J141" s="523"/>
      <c r="K141" s="585"/>
      <c r="L141" s="591" t="e">
        <f>#REF!-#REF!*10%</f>
        <v>#REF!</v>
      </c>
    </row>
    <row r="142" spans="1:12" customFormat="1" ht="15.6" customHeight="1" x14ac:dyDescent="0.25">
      <c r="A142" s="565"/>
      <c r="B142" s="568"/>
      <c r="C142" s="455"/>
      <c r="D142" s="582"/>
      <c r="E142" s="520"/>
      <c r="F142" s="93" t="s">
        <v>389</v>
      </c>
      <c r="G142" s="523" t="s">
        <v>390</v>
      </c>
      <c r="H142" s="523"/>
      <c r="I142" s="523"/>
      <c r="J142" s="523"/>
      <c r="K142" s="585"/>
      <c r="L142" s="591" t="e">
        <f>#REF!-#REF!*10%</f>
        <v>#REF!</v>
      </c>
    </row>
    <row r="143" spans="1:12" customFormat="1" ht="15.6" customHeight="1" x14ac:dyDescent="0.25">
      <c r="A143" s="565"/>
      <c r="B143" s="568"/>
      <c r="C143" s="455"/>
      <c r="D143" s="582"/>
      <c r="E143" s="520"/>
      <c r="F143" s="93" t="s">
        <v>704</v>
      </c>
      <c r="G143" s="523" t="s">
        <v>705</v>
      </c>
      <c r="H143" s="523"/>
      <c r="I143" s="523"/>
      <c r="J143" s="523"/>
      <c r="K143" s="585"/>
      <c r="L143" s="591" t="e">
        <f>#REF!-#REF!*10%</f>
        <v>#REF!</v>
      </c>
    </row>
    <row r="144" spans="1:12" customFormat="1" ht="15.6" customHeight="1" x14ac:dyDescent="0.25">
      <c r="A144" s="565"/>
      <c r="B144" s="568"/>
      <c r="C144" s="455"/>
      <c r="D144" s="582"/>
      <c r="E144" s="520"/>
      <c r="F144" s="93" t="s">
        <v>706</v>
      </c>
      <c r="G144" s="523" t="s">
        <v>390</v>
      </c>
      <c r="H144" s="523"/>
      <c r="I144" s="523"/>
      <c r="J144" s="523"/>
      <c r="K144" s="585"/>
      <c r="L144" s="591" t="e">
        <f>#REF!-#REF!*10%</f>
        <v>#REF!</v>
      </c>
    </row>
    <row r="145" spans="1:12" customFormat="1" ht="15.6" customHeight="1" x14ac:dyDescent="0.25">
      <c r="A145" s="565"/>
      <c r="B145" s="568"/>
      <c r="C145" s="455"/>
      <c r="D145" s="582"/>
      <c r="E145" s="520"/>
      <c r="F145" s="93" t="s">
        <v>1271</v>
      </c>
      <c r="G145" s="523" t="s">
        <v>390</v>
      </c>
      <c r="H145" s="523"/>
      <c r="I145" s="523"/>
      <c r="J145" s="523"/>
      <c r="K145" s="585"/>
      <c r="L145" s="591" t="e">
        <f>#REF!-#REF!*10%</f>
        <v>#REF!</v>
      </c>
    </row>
    <row r="146" spans="1:12" customFormat="1" ht="15.6" customHeight="1" x14ac:dyDescent="0.25">
      <c r="A146" s="565"/>
      <c r="B146" s="568"/>
      <c r="C146" s="455"/>
      <c r="D146" s="582"/>
      <c r="E146" s="520"/>
      <c r="F146" s="93" t="s">
        <v>707</v>
      </c>
      <c r="G146" s="523" t="s">
        <v>1270</v>
      </c>
      <c r="H146" s="523"/>
      <c r="I146" s="523"/>
      <c r="J146" s="523"/>
      <c r="K146" s="585"/>
      <c r="L146" s="591" t="e">
        <f>#REF!-#REF!*10%</f>
        <v>#REF!</v>
      </c>
    </row>
    <row r="147" spans="1:12" customFormat="1" ht="15.6" customHeight="1" x14ac:dyDescent="0.25">
      <c r="A147" s="565"/>
      <c r="B147" s="568"/>
      <c r="C147" s="455"/>
      <c r="D147" s="582"/>
      <c r="E147" s="520"/>
      <c r="F147" s="93" t="s">
        <v>708</v>
      </c>
      <c r="G147" s="523" t="s">
        <v>390</v>
      </c>
      <c r="H147" s="523"/>
      <c r="I147" s="523"/>
      <c r="J147" s="523"/>
      <c r="K147" s="585"/>
      <c r="L147" s="591" t="e">
        <f>#REF!-#REF!*10%</f>
        <v>#REF!</v>
      </c>
    </row>
    <row r="148" spans="1:12" customFormat="1" ht="15.6" customHeight="1" x14ac:dyDescent="0.25">
      <c r="A148" s="565"/>
      <c r="B148" s="568"/>
      <c r="C148" s="455"/>
      <c r="D148" s="582"/>
      <c r="E148" s="520"/>
      <c r="F148" s="93" t="s">
        <v>377</v>
      </c>
      <c r="G148" s="523" t="s">
        <v>387</v>
      </c>
      <c r="H148" s="523"/>
      <c r="I148" s="523"/>
      <c r="J148" s="523"/>
      <c r="K148" s="585"/>
      <c r="L148" s="591" t="e">
        <f>#REF!-#REF!*10%</f>
        <v>#REF!</v>
      </c>
    </row>
    <row r="149" spans="1:12" customFormat="1" ht="15.6" customHeight="1" x14ac:dyDescent="0.25">
      <c r="A149" s="565"/>
      <c r="B149" s="568"/>
      <c r="C149" s="455"/>
      <c r="D149" s="582"/>
      <c r="E149" s="520"/>
      <c r="F149" s="93" t="s">
        <v>388</v>
      </c>
      <c r="G149" s="523" t="s">
        <v>393</v>
      </c>
      <c r="H149" s="523"/>
      <c r="I149" s="523"/>
      <c r="J149" s="523"/>
      <c r="K149" s="585"/>
      <c r="L149" s="591" t="e">
        <f>#REF!-#REF!*10%</f>
        <v>#REF!</v>
      </c>
    </row>
    <row r="150" spans="1:12" customFormat="1" ht="15.6" customHeight="1" x14ac:dyDescent="0.25">
      <c r="A150" s="565"/>
      <c r="B150" s="568"/>
      <c r="C150" s="455"/>
      <c r="D150" s="582"/>
      <c r="E150" s="520"/>
      <c r="F150" s="93" t="s">
        <v>562</v>
      </c>
      <c r="G150" s="523" t="s">
        <v>1024</v>
      </c>
      <c r="H150" s="523"/>
      <c r="I150" s="523"/>
      <c r="J150" s="523"/>
      <c r="K150" s="585"/>
      <c r="L150" s="591" t="e">
        <f>#REF!-#REF!*10%</f>
        <v>#REF!</v>
      </c>
    </row>
    <row r="151" spans="1:12" customFormat="1" ht="15.6" customHeight="1" x14ac:dyDescent="0.25">
      <c r="A151" s="565"/>
      <c r="B151" s="568"/>
      <c r="C151" s="455"/>
      <c r="D151" s="582"/>
      <c r="E151" s="520"/>
      <c r="F151" s="93" t="s">
        <v>570</v>
      </c>
      <c r="G151" s="523" t="s">
        <v>613</v>
      </c>
      <c r="H151" s="523"/>
      <c r="I151" s="523"/>
      <c r="J151" s="523"/>
      <c r="K151" s="585"/>
      <c r="L151" s="591" t="e">
        <f>#REF!-#REF!*10%</f>
        <v>#REF!</v>
      </c>
    </row>
    <row r="152" spans="1:12" customFormat="1" ht="15.6" customHeight="1" x14ac:dyDescent="0.25">
      <c r="A152" s="565"/>
      <c r="B152" s="568"/>
      <c r="C152" s="455"/>
      <c r="D152" s="582"/>
      <c r="E152" s="520"/>
      <c r="F152" s="111" t="s">
        <v>84</v>
      </c>
      <c r="G152" s="525">
        <v>2.8</v>
      </c>
      <c r="H152" s="525"/>
      <c r="I152" s="525"/>
      <c r="J152" s="525"/>
      <c r="K152" s="585"/>
      <c r="L152" s="591" t="e">
        <f>#REF!-#REF!*10%</f>
        <v>#REF!</v>
      </c>
    </row>
    <row r="153" spans="1:12" customFormat="1" ht="15" customHeight="1" x14ac:dyDescent="0.25">
      <c r="A153" s="565"/>
      <c r="B153" s="569"/>
      <c r="C153" s="455"/>
      <c r="D153" s="582"/>
      <c r="E153" s="520"/>
      <c r="F153" s="136" t="s">
        <v>1016</v>
      </c>
      <c r="G153" s="454">
        <v>5</v>
      </c>
      <c r="H153" s="454"/>
      <c r="I153" s="454"/>
      <c r="J153" s="454"/>
      <c r="K153" s="585"/>
      <c r="L153" s="591" t="e">
        <f>#REF!-#REF!*10%</f>
        <v>#REF!</v>
      </c>
    </row>
    <row r="154" spans="1:12" customFormat="1" ht="15" customHeight="1" x14ac:dyDescent="0.25">
      <c r="A154" s="564">
        <v>6</v>
      </c>
      <c r="B154" s="567"/>
      <c r="C154" s="455" t="s">
        <v>233</v>
      </c>
      <c r="D154" s="582"/>
      <c r="E154" s="520"/>
      <c r="F154" s="110" t="s">
        <v>81</v>
      </c>
      <c r="G154" s="522" t="s">
        <v>10</v>
      </c>
      <c r="H154" s="522"/>
      <c r="I154" s="522"/>
      <c r="J154" s="522"/>
      <c r="K154" s="539">
        <v>3</v>
      </c>
      <c r="L154" s="589">
        <v>16200</v>
      </c>
    </row>
    <row r="155" spans="1:12" customFormat="1" ht="15" customHeight="1" x14ac:dyDescent="0.25">
      <c r="A155" s="565"/>
      <c r="B155" s="568"/>
      <c r="C155" s="455"/>
      <c r="D155" s="582"/>
      <c r="E155" s="520"/>
      <c r="F155" s="110" t="s">
        <v>80</v>
      </c>
      <c r="G155" s="469">
        <v>104</v>
      </c>
      <c r="H155" s="469"/>
      <c r="I155" s="469"/>
      <c r="J155" s="469"/>
      <c r="K155" s="583"/>
      <c r="L155" s="590"/>
    </row>
    <row r="156" spans="1:12" customFormat="1" ht="15" customHeight="1" x14ac:dyDescent="0.25">
      <c r="A156" s="565"/>
      <c r="B156" s="568"/>
      <c r="C156" s="455"/>
      <c r="D156" s="582"/>
      <c r="E156" s="520"/>
      <c r="F156" s="110" t="s">
        <v>8</v>
      </c>
      <c r="G156" s="240">
        <v>3000</v>
      </c>
      <c r="H156" s="241">
        <v>4000</v>
      </c>
      <c r="I156" s="312">
        <v>5000</v>
      </c>
      <c r="J156" s="242">
        <v>6000</v>
      </c>
      <c r="K156" s="583"/>
      <c r="L156" s="590"/>
    </row>
    <row r="157" spans="1:12" customFormat="1" ht="15" customHeight="1" x14ac:dyDescent="0.25">
      <c r="A157" s="565"/>
      <c r="B157" s="568"/>
      <c r="C157" s="455"/>
      <c r="D157" s="582"/>
      <c r="E157" s="520"/>
      <c r="F157" s="110" t="s">
        <v>817</v>
      </c>
      <c r="G157" s="243">
        <f>G155*114</f>
        <v>11856</v>
      </c>
      <c r="H157" s="244">
        <f>G155*128</f>
        <v>13312</v>
      </c>
      <c r="I157" s="313">
        <f>G155*143</f>
        <v>14872</v>
      </c>
      <c r="J157" s="245">
        <f>G155*148</f>
        <v>15392</v>
      </c>
      <c r="K157" s="583"/>
      <c r="L157" s="590"/>
    </row>
    <row r="158" spans="1:12" customFormat="1" ht="15" customHeight="1" x14ac:dyDescent="0.25">
      <c r="A158" s="565"/>
      <c r="B158" s="568"/>
      <c r="C158" s="455"/>
      <c r="D158" s="582"/>
      <c r="E158" s="520"/>
      <c r="F158" s="110" t="s">
        <v>1269</v>
      </c>
      <c r="G158" s="451">
        <v>0.98</v>
      </c>
      <c r="H158" s="451"/>
      <c r="I158" s="451"/>
      <c r="J158" s="451"/>
      <c r="K158" s="583"/>
      <c r="L158" s="590"/>
    </row>
    <row r="159" spans="1:12" customFormat="1" ht="15" customHeight="1" x14ac:dyDescent="0.25">
      <c r="A159" s="565"/>
      <c r="B159" s="568"/>
      <c r="C159" s="455"/>
      <c r="D159" s="582"/>
      <c r="E159" s="520"/>
      <c r="F159" s="93" t="s">
        <v>699</v>
      </c>
      <c r="G159" s="523" t="s">
        <v>700</v>
      </c>
      <c r="H159" s="523"/>
      <c r="I159" s="523"/>
      <c r="J159" s="523"/>
      <c r="K159" s="583"/>
      <c r="L159" s="590"/>
    </row>
    <row r="160" spans="1:12" customFormat="1" ht="15" customHeight="1" x14ac:dyDescent="0.25">
      <c r="A160" s="565"/>
      <c r="B160" s="568"/>
      <c r="C160" s="455"/>
      <c r="D160" s="582"/>
      <c r="E160" s="520"/>
      <c r="F160" s="93" t="s">
        <v>1181</v>
      </c>
      <c r="G160" s="462" t="s">
        <v>1179</v>
      </c>
      <c r="H160" s="463"/>
      <c r="I160" s="463"/>
      <c r="J160" s="464"/>
      <c r="K160" s="583"/>
      <c r="L160" s="590"/>
    </row>
    <row r="161" spans="1:12" customFormat="1" ht="15" customHeight="1" x14ac:dyDescent="0.25">
      <c r="A161" s="565"/>
      <c r="B161" s="568"/>
      <c r="C161" s="455"/>
      <c r="D161" s="582"/>
      <c r="E161" s="520"/>
      <c r="F161" s="110" t="s">
        <v>83</v>
      </c>
      <c r="G161" s="522">
        <v>67</v>
      </c>
      <c r="H161" s="522"/>
      <c r="I161" s="522"/>
      <c r="J161" s="522"/>
      <c r="K161" s="583"/>
      <c r="L161" s="590"/>
    </row>
    <row r="162" spans="1:12" customFormat="1" ht="15" customHeight="1" x14ac:dyDescent="0.25">
      <c r="A162" s="565"/>
      <c r="B162" s="568"/>
      <c r="C162" s="455"/>
      <c r="D162" s="582"/>
      <c r="E162" s="520"/>
      <c r="F162" s="110" t="s">
        <v>396</v>
      </c>
      <c r="G162" s="524" t="s">
        <v>397</v>
      </c>
      <c r="H162" s="524"/>
      <c r="I162" s="524"/>
      <c r="J162" s="524"/>
      <c r="K162" s="583"/>
      <c r="L162" s="590"/>
    </row>
    <row r="163" spans="1:12" customFormat="1" ht="15" customHeight="1" x14ac:dyDescent="0.25">
      <c r="A163" s="565"/>
      <c r="B163" s="568"/>
      <c r="C163" s="455"/>
      <c r="D163" s="582"/>
      <c r="E163" s="520"/>
      <c r="F163" s="110" t="s">
        <v>256</v>
      </c>
      <c r="G163" s="522" t="s">
        <v>14</v>
      </c>
      <c r="H163" s="522"/>
      <c r="I163" s="522"/>
      <c r="J163" s="522"/>
      <c r="K163" s="583"/>
      <c r="L163" s="590"/>
    </row>
    <row r="164" spans="1:12" customFormat="1" ht="15.6" customHeight="1" x14ac:dyDescent="0.25">
      <c r="A164" s="565"/>
      <c r="B164" s="568"/>
      <c r="C164" s="455"/>
      <c r="D164" s="582"/>
      <c r="E164" s="520"/>
      <c r="F164" s="93" t="s">
        <v>379</v>
      </c>
      <c r="G164" s="523" t="s">
        <v>380</v>
      </c>
      <c r="H164" s="523"/>
      <c r="I164" s="523"/>
      <c r="J164" s="523"/>
      <c r="K164" s="583"/>
      <c r="L164" s="590"/>
    </row>
    <row r="165" spans="1:12" customFormat="1" ht="15.6" customHeight="1" x14ac:dyDescent="0.25">
      <c r="A165" s="565"/>
      <c r="B165" s="568"/>
      <c r="C165" s="455"/>
      <c r="D165" s="582"/>
      <c r="E165" s="520"/>
      <c r="F165" s="93" t="s">
        <v>701</v>
      </c>
      <c r="G165" s="523">
        <v>100000</v>
      </c>
      <c r="H165" s="523"/>
      <c r="I165" s="523"/>
      <c r="J165" s="523"/>
      <c r="K165" s="583"/>
      <c r="L165" s="590"/>
    </row>
    <row r="166" spans="1:12" customFormat="1" ht="15.6" customHeight="1" x14ac:dyDescent="0.25">
      <c r="A166" s="565"/>
      <c r="B166" s="568"/>
      <c r="C166" s="455"/>
      <c r="D166" s="582"/>
      <c r="E166" s="520"/>
      <c r="F166" s="93" t="s">
        <v>257</v>
      </c>
      <c r="G166" s="523" t="s">
        <v>391</v>
      </c>
      <c r="H166" s="523"/>
      <c r="I166" s="523"/>
      <c r="J166" s="523"/>
      <c r="K166" s="583"/>
      <c r="L166" s="590"/>
    </row>
    <row r="167" spans="1:12" customFormat="1" ht="15.6" customHeight="1" x14ac:dyDescent="0.25">
      <c r="A167" s="565"/>
      <c r="B167" s="568"/>
      <c r="C167" s="455"/>
      <c r="D167" s="582"/>
      <c r="E167" s="520"/>
      <c r="F167" s="93" t="s">
        <v>376</v>
      </c>
      <c r="G167" s="523" t="s">
        <v>392</v>
      </c>
      <c r="H167" s="523"/>
      <c r="I167" s="523"/>
      <c r="J167" s="523"/>
      <c r="K167" s="583"/>
      <c r="L167" s="590"/>
    </row>
    <row r="168" spans="1:12" customFormat="1" ht="15.6" customHeight="1" x14ac:dyDescent="0.25">
      <c r="A168" s="565"/>
      <c r="B168" s="568"/>
      <c r="C168" s="455"/>
      <c r="D168" s="582"/>
      <c r="E168" s="520"/>
      <c r="F168" s="93" t="s">
        <v>381</v>
      </c>
      <c r="G168" s="523" t="s">
        <v>382</v>
      </c>
      <c r="H168" s="523"/>
      <c r="I168" s="523"/>
      <c r="J168" s="523"/>
      <c r="K168" s="583"/>
      <c r="L168" s="590"/>
    </row>
    <row r="169" spans="1:12" customFormat="1" ht="15.6" customHeight="1" x14ac:dyDescent="0.25">
      <c r="A169" s="565"/>
      <c r="B169" s="568"/>
      <c r="C169" s="455"/>
      <c r="D169" s="582"/>
      <c r="E169" s="520"/>
      <c r="F169" s="94" t="s">
        <v>358</v>
      </c>
      <c r="G169" s="523" t="s">
        <v>900</v>
      </c>
      <c r="H169" s="523"/>
      <c r="I169" s="523"/>
      <c r="J169" s="523"/>
      <c r="K169" s="584">
        <v>5</v>
      </c>
      <c r="L169" s="443">
        <v>17334</v>
      </c>
    </row>
    <row r="170" spans="1:12" customFormat="1" ht="15.6" customHeight="1" x14ac:dyDescent="0.25">
      <c r="A170" s="565"/>
      <c r="B170" s="568"/>
      <c r="C170" s="455"/>
      <c r="D170" s="582"/>
      <c r="E170" s="520"/>
      <c r="F170" s="93" t="s">
        <v>383</v>
      </c>
      <c r="G170" s="523" t="s">
        <v>384</v>
      </c>
      <c r="H170" s="523"/>
      <c r="I170" s="523"/>
      <c r="J170" s="523"/>
      <c r="K170" s="585"/>
      <c r="L170" s="591" t="e">
        <f>#REF!-#REF!*10%</f>
        <v>#REF!</v>
      </c>
    </row>
    <row r="171" spans="1:12" customFormat="1" ht="15.6" customHeight="1" x14ac:dyDescent="0.25">
      <c r="A171" s="565"/>
      <c r="B171" s="568"/>
      <c r="C171" s="455"/>
      <c r="D171" s="582"/>
      <c r="E171" s="520"/>
      <c r="F171" s="93" t="s">
        <v>385</v>
      </c>
      <c r="G171" s="523" t="s">
        <v>386</v>
      </c>
      <c r="H171" s="523"/>
      <c r="I171" s="523"/>
      <c r="J171" s="523"/>
      <c r="K171" s="585"/>
      <c r="L171" s="591" t="e">
        <f>#REF!-#REF!*10%</f>
        <v>#REF!</v>
      </c>
    </row>
    <row r="172" spans="1:12" customFormat="1" ht="15.6" customHeight="1" x14ac:dyDescent="0.25">
      <c r="A172" s="565"/>
      <c r="B172" s="568"/>
      <c r="C172" s="455"/>
      <c r="D172" s="582"/>
      <c r="E172" s="520"/>
      <c r="F172" s="93" t="s">
        <v>389</v>
      </c>
      <c r="G172" s="523" t="s">
        <v>390</v>
      </c>
      <c r="H172" s="523"/>
      <c r="I172" s="523"/>
      <c r="J172" s="523"/>
      <c r="K172" s="585"/>
      <c r="L172" s="591" t="e">
        <f>#REF!-#REF!*10%</f>
        <v>#REF!</v>
      </c>
    </row>
    <row r="173" spans="1:12" customFormat="1" ht="15.6" customHeight="1" x14ac:dyDescent="0.25">
      <c r="A173" s="565"/>
      <c r="B173" s="568"/>
      <c r="C173" s="455"/>
      <c r="D173" s="582"/>
      <c r="E173" s="520"/>
      <c r="F173" s="93" t="s">
        <v>704</v>
      </c>
      <c r="G173" s="523" t="s">
        <v>705</v>
      </c>
      <c r="H173" s="523"/>
      <c r="I173" s="523"/>
      <c r="J173" s="523"/>
      <c r="K173" s="585"/>
      <c r="L173" s="591" t="e">
        <f>#REF!-#REF!*10%</f>
        <v>#REF!</v>
      </c>
    </row>
    <row r="174" spans="1:12" customFormat="1" ht="15.6" customHeight="1" x14ac:dyDescent="0.25">
      <c r="A174" s="565"/>
      <c r="B174" s="568"/>
      <c r="C174" s="455"/>
      <c r="D174" s="582"/>
      <c r="E174" s="520"/>
      <c r="F174" s="93" t="s">
        <v>706</v>
      </c>
      <c r="G174" s="523" t="s">
        <v>390</v>
      </c>
      <c r="H174" s="523"/>
      <c r="I174" s="523"/>
      <c r="J174" s="523"/>
      <c r="K174" s="585"/>
      <c r="L174" s="591" t="e">
        <f>#REF!-#REF!*10%</f>
        <v>#REF!</v>
      </c>
    </row>
    <row r="175" spans="1:12" customFormat="1" ht="15.6" customHeight="1" x14ac:dyDescent="0.25">
      <c r="A175" s="565"/>
      <c r="B175" s="568"/>
      <c r="C175" s="455"/>
      <c r="D175" s="582"/>
      <c r="E175" s="520"/>
      <c r="F175" s="93" t="s">
        <v>1271</v>
      </c>
      <c r="G175" s="523" t="s">
        <v>390</v>
      </c>
      <c r="H175" s="523"/>
      <c r="I175" s="523"/>
      <c r="J175" s="523"/>
      <c r="K175" s="585"/>
      <c r="L175" s="591" t="e">
        <f>#REF!-#REF!*10%</f>
        <v>#REF!</v>
      </c>
    </row>
    <row r="176" spans="1:12" customFormat="1" ht="15.6" customHeight="1" x14ac:dyDescent="0.25">
      <c r="A176" s="565"/>
      <c r="B176" s="568"/>
      <c r="C176" s="455"/>
      <c r="D176" s="582"/>
      <c r="E176" s="520"/>
      <c r="F176" s="93" t="s">
        <v>707</v>
      </c>
      <c r="G176" s="523" t="s">
        <v>911</v>
      </c>
      <c r="H176" s="523"/>
      <c r="I176" s="523"/>
      <c r="J176" s="523"/>
      <c r="K176" s="585"/>
      <c r="L176" s="591" t="e">
        <f>#REF!-#REF!*10%</f>
        <v>#REF!</v>
      </c>
    </row>
    <row r="177" spans="1:12" customFormat="1" ht="15.6" customHeight="1" x14ac:dyDescent="0.25">
      <c r="A177" s="565"/>
      <c r="B177" s="568"/>
      <c r="C177" s="455"/>
      <c r="D177" s="582"/>
      <c r="E177" s="520"/>
      <c r="F177" s="93" t="s">
        <v>708</v>
      </c>
      <c r="G177" s="523" t="s">
        <v>390</v>
      </c>
      <c r="H177" s="523"/>
      <c r="I177" s="523"/>
      <c r="J177" s="523"/>
      <c r="K177" s="585"/>
      <c r="L177" s="591" t="e">
        <f>#REF!-#REF!*10%</f>
        <v>#REF!</v>
      </c>
    </row>
    <row r="178" spans="1:12" customFormat="1" ht="15.6" customHeight="1" x14ac:dyDescent="0.25">
      <c r="A178" s="565"/>
      <c r="B178" s="568"/>
      <c r="C178" s="455"/>
      <c r="D178" s="582"/>
      <c r="E178" s="520"/>
      <c r="F178" s="93" t="s">
        <v>377</v>
      </c>
      <c r="G178" s="523" t="s">
        <v>387</v>
      </c>
      <c r="H178" s="523"/>
      <c r="I178" s="523"/>
      <c r="J178" s="523"/>
      <c r="K178" s="585"/>
      <c r="L178" s="591" t="e">
        <f>#REF!-#REF!*10%</f>
        <v>#REF!</v>
      </c>
    </row>
    <row r="179" spans="1:12" customFormat="1" ht="15.6" customHeight="1" x14ac:dyDescent="0.25">
      <c r="A179" s="565"/>
      <c r="B179" s="568"/>
      <c r="C179" s="455"/>
      <c r="D179" s="582"/>
      <c r="E179" s="520"/>
      <c r="F179" s="93" t="s">
        <v>388</v>
      </c>
      <c r="G179" s="523" t="s">
        <v>393</v>
      </c>
      <c r="H179" s="523"/>
      <c r="I179" s="523"/>
      <c r="J179" s="523"/>
      <c r="K179" s="585"/>
      <c r="L179" s="591" t="e">
        <f>#REF!-#REF!*10%</f>
        <v>#REF!</v>
      </c>
    </row>
    <row r="180" spans="1:12" customFormat="1" ht="15.6" customHeight="1" x14ac:dyDescent="0.25">
      <c r="A180" s="565"/>
      <c r="B180" s="568"/>
      <c r="C180" s="455"/>
      <c r="D180" s="582"/>
      <c r="E180" s="520"/>
      <c r="F180" s="93" t="s">
        <v>562</v>
      </c>
      <c r="G180" s="523" t="s">
        <v>1024</v>
      </c>
      <c r="H180" s="523"/>
      <c r="I180" s="523"/>
      <c r="J180" s="523"/>
      <c r="K180" s="585"/>
      <c r="L180" s="591" t="e">
        <f>#REF!-#REF!*10%</f>
        <v>#REF!</v>
      </c>
    </row>
    <row r="181" spans="1:12" customFormat="1" ht="15.6" customHeight="1" x14ac:dyDescent="0.25">
      <c r="A181" s="565"/>
      <c r="B181" s="568"/>
      <c r="C181" s="455"/>
      <c r="D181" s="582"/>
      <c r="E181" s="520"/>
      <c r="F181" s="93" t="s">
        <v>570</v>
      </c>
      <c r="G181" s="523" t="s">
        <v>613</v>
      </c>
      <c r="H181" s="523"/>
      <c r="I181" s="523"/>
      <c r="J181" s="523"/>
      <c r="K181" s="585"/>
      <c r="L181" s="591" t="e">
        <f>#REF!-#REF!*10%</f>
        <v>#REF!</v>
      </c>
    </row>
    <row r="182" spans="1:12" customFormat="1" ht="15.6" customHeight="1" x14ac:dyDescent="0.25">
      <c r="A182" s="565"/>
      <c r="B182" s="568"/>
      <c r="C182" s="455"/>
      <c r="D182" s="582"/>
      <c r="E182" s="520"/>
      <c r="F182" s="111" t="s">
        <v>84</v>
      </c>
      <c r="G182" s="525">
        <v>3.4</v>
      </c>
      <c r="H182" s="525"/>
      <c r="I182" s="525"/>
      <c r="J182" s="525"/>
      <c r="K182" s="585"/>
      <c r="L182" s="591" t="e">
        <f>#REF!-#REF!*10%</f>
        <v>#REF!</v>
      </c>
    </row>
    <row r="183" spans="1:12" customFormat="1" ht="15" customHeight="1" x14ac:dyDescent="0.25">
      <c r="A183" s="565"/>
      <c r="B183" s="569"/>
      <c r="C183" s="455"/>
      <c r="D183" s="582"/>
      <c r="E183" s="520"/>
      <c r="F183" s="136" t="s">
        <v>1016</v>
      </c>
      <c r="G183" s="454">
        <v>5</v>
      </c>
      <c r="H183" s="454"/>
      <c r="I183" s="454"/>
      <c r="J183" s="454"/>
      <c r="K183" s="585"/>
      <c r="L183" s="591" t="e">
        <f>#REF!-#REF!*10%</f>
        <v>#REF!</v>
      </c>
    </row>
    <row r="184" spans="1:12" customFormat="1" ht="15" customHeight="1" x14ac:dyDescent="0.25">
      <c r="A184" s="564">
        <v>7</v>
      </c>
      <c r="B184" s="567"/>
      <c r="C184" s="455" t="s">
        <v>234</v>
      </c>
      <c r="D184" s="582"/>
      <c r="E184" s="520"/>
      <c r="F184" s="110" t="s">
        <v>81</v>
      </c>
      <c r="G184" s="522" t="s">
        <v>10</v>
      </c>
      <c r="H184" s="522"/>
      <c r="I184" s="522"/>
      <c r="J184" s="522"/>
      <c r="K184" s="539">
        <v>3</v>
      </c>
      <c r="L184" s="589">
        <v>17213</v>
      </c>
    </row>
    <row r="185" spans="1:12" customFormat="1" ht="15" customHeight="1" x14ac:dyDescent="0.25">
      <c r="A185" s="565"/>
      <c r="B185" s="568"/>
      <c r="C185" s="455"/>
      <c r="D185" s="582"/>
      <c r="E185" s="520"/>
      <c r="F185" s="110" t="s">
        <v>80</v>
      </c>
      <c r="G185" s="469">
        <v>119</v>
      </c>
      <c r="H185" s="469"/>
      <c r="I185" s="469"/>
      <c r="J185" s="469"/>
      <c r="K185" s="583"/>
      <c r="L185" s="590"/>
    </row>
    <row r="186" spans="1:12" customFormat="1" ht="15" customHeight="1" x14ac:dyDescent="0.25">
      <c r="A186" s="565"/>
      <c r="B186" s="568"/>
      <c r="C186" s="455"/>
      <c r="D186" s="582"/>
      <c r="E186" s="520"/>
      <c r="F186" s="110" t="s">
        <v>8</v>
      </c>
      <c r="G186" s="240">
        <v>3000</v>
      </c>
      <c r="H186" s="241">
        <v>4000</v>
      </c>
      <c r="I186" s="312">
        <v>5000</v>
      </c>
      <c r="J186" s="242">
        <v>6000</v>
      </c>
      <c r="K186" s="583"/>
      <c r="L186" s="590"/>
    </row>
    <row r="187" spans="1:12" customFormat="1" ht="15" customHeight="1" x14ac:dyDescent="0.25">
      <c r="A187" s="565"/>
      <c r="B187" s="568"/>
      <c r="C187" s="455"/>
      <c r="D187" s="582"/>
      <c r="E187" s="520"/>
      <c r="F187" s="110" t="s">
        <v>817</v>
      </c>
      <c r="G187" s="243">
        <f>G185*114</f>
        <v>13566</v>
      </c>
      <c r="H187" s="244">
        <f>G185*128</f>
        <v>15232</v>
      </c>
      <c r="I187" s="313">
        <f>G185*143</f>
        <v>17017</v>
      </c>
      <c r="J187" s="245">
        <f>G185*148</f>
        <v>17612</v>
      </c>
      <c r="K187" s="583"/>
      <c r="L187" s="590"/>
    </row>
    <row r="188" spans="1:12" customFormat="1" ht="15" customHeight="1" x14ac:dyDescent="0.25">
      <c r="A188" s="565"/>
      <c r="B188" s="568"/>
      <c r="C188" s="455"/>
      <c r="D188" s="582"/>
      <c r="E188" s="520"/>
      <c r="F188" s="110" t="s">
        <v>1269</v>
      </c>
      <c r="G188" s="451">
        <v>0.98</v>
      </c>
      <c r="H188" s="451"/>
      <c r="I188" s="451"/>
      <c r="J188" s="451"/>
      <c r="K188" s="583"/>
      <c r="L188" s="590"/>
    </row>
    <row r="189" spans="1:12" customFormat="1" ht="15" customHeight="1" x14ac:dyDescent="0.25">
      <c r="A189" s="565"/>
      <c r="B189" s="568"/>
      <c r="C189" s="455"/>
      <c r="D189" s="582"/>
      <c r="E189" s="520"/>
      <c r="F189" s="93" t="s">
        <v>699</v>
      </c>
      <c r="G189" s="523" t="s">
        <v>700</v>
      </c>
      <c r="H189" s="523"/>
      <c r="I189" s="523"/>
      <c r="J189" s="523"/>
      <c r="K189" s="583"/>
      <c r="L189" s="590"/>
    </row>
    <row r="190" spans="1:12" customFormat="1" ht="15" customHeight="1" x14ac:dyDescent="0.25">
      <c r="A190" s="565"/>
      <c r="B190" s="568"/>
      <c r="C190" s="455"/>
      <c r="D190" s="582"/>
      <c r="E190" s="520"/>
      <c r="F190" s="93" t="s">
        <v>1181</v>
      </c>
      <c r="G190" s="462" t="s">
        <v>1179</v>
      </c>
      <c r="H190" s="463"/>
      <c r="I190" s="463"/>
      <c r="J190" s="464"/>
      <c r="K190" s="583"/>
      <c r="L190" s="590"/>
    </row>
    <row r="191" spans="1:12" customFormat="1" ht="15" customHeight="1" x14ac:dyDescent="0.25">
      <c r="A191" s="565"/>
      <c r="B191" s="568"/>
      <c r="C191" s="455"/>
      <c r="D191" s="582"/>
      <c r="E191" s="520"/>
      <c r="F191" s="110" t="s">
        <v>83</v>
      </c>
      <c r="G191" s="522">
        <v>67</v>
      </c>
      <c r="H191" s="522"/>
      <c r="I191" s="522"/>
      <c r="J191" s="522"/>
      <c r="K191" s="583"/>
      <c r="L191" s="590"/>
    </row>
    <row r="192" spans="1:12" customFormat="1" ht="15" customHeight="1" x14ac:dyDescent="0.25">
      <c r="A192" s="565"/>
      <c r="B192" s="568"/>
      <c r="C192" s="455"/>
      <c r="D192" s="582"/>
      <c r="E192" s="520"/>
      <c r="F192" s="110" t="s">
        <v>396</v>
      </c>
      <c r="G192" s="524" t="s">
        <v>397</v>
      </c>
      <c r="H192" s="524"/>
      <c r="I192" s="524"/>
      <c r="J192" s="524"/>
      <c r="K192" s="583"/>
      <c r="L192" s="590"/>
    </row>
    <row r="193" spans="1:12" customFormat="1" ht="15" customHeight="1" x14ac:dyDescent="0.25">
      <c r="A193" s="565"/>
      <c r="B193" s="568"/>
      <c r="C193" s="455"/>
      <c r="D193" s="582"/>
      <c r="E193" s="520"/>
      <c r="F193" s="110" t="s">
        <v>256</v>
      </c>
      <c r="G193" s="522" t="s">
        <v>15</v>
      </c>
      <c r="H193" s="522"/>
      <c r="I193" s="522"/>
      <c r="J193" s="522"/>
      <c r="K193" s="583"/>
      <c r="L193" s="590"/>
    </row>
    <row r="194" spans="1:12" customFormat="1" ht="15.6" customHeight="1" x14ac:dyDescent="0.25">
      <c r="A194" s="565"/>
      <c r="B194" s="568"/>
      <c r="C194" s="455"/>
      <c r="D194" s="582"/>
      <c r="E194" s="520"/>
      <c r="F194" s="93" t="s">
        <v>379</v>
      </c>
      <c r="G194" s="523" t="s">
        <v>380</v>
      </c>
      <c r="H194" s="523"/>
      <c r="I194" s="523"/>
      <c r="J194" s="523"/>
      <c r="K194" s="583"/>
      <c r="L194" s="590"/>
    </row>
    <row r="195" spans="1:12" customFormat="1" ht="15.6" customHeight="1" x14ac:dyDescent="0.25">
      <c r="A195" s="565"/>
      <c r="B195" s="568"/>
      <c r="C195" s="455"/>
      <c r="D195" s="582"/>
      <c r="E195" s="520"/>
      <c r="F195" s="93" t="s">
        <v>701</v>
      </c>
      <c r="G195" s="523">
        <v>100000</v>
      </c>
      <c r="H195" s="523"/>
      <c r="I195" s="523"/>
      <c r="J195" s="523"/>
      <c r="K195" s="583"/>
      <c r="L195" s="590"/>
    </row>
    <row r="196" spans="1:12" customFormat="1" ht="15.6" customHeight="1" x14ac:dyDescent="0.25">
      <c r="A196" s="565"/>
      <c r="B196" s="568"/>
      <c r="C196" s="455"/>
      <c r="D196" s="582"/>
      <c r="E196" s="520"/>
      <c r="F196" s="93" t="s">
        <v>257</v>
      </c>
      <c r="G196" s="523" t="s">
        <v>391</v>
      </c>
      <c r="H196" s="523"/>
      <c r="I196" s="523"/>
      <c r="J196" s="523"/>
      <c r="K196" s="583"/>
      <c r="L196" s="590"/>
    </row>
    <row r="197" spans="1:12" customFormat="1" ht="15.6" customHeight="1" x14ac:dyDescent="0.25">
      <c r="A197" s="565"/>
      <c r="B197" s="568"/>
      <c r="C197" s="455"/>
      <c r="D197" s="582"/>
      <c r="E197" s="520"/>
      <c r="F197" s="93" t="s">
        <v>376</v>
      </c>
      <c r="G197" s="523" t="s">
        <v>392</v>
      </c>
      <c r="H197" s="523"/>
      <c r="I197" s="523"/>
      <c r="J197" s="523"/>
      <c r="K197" s="583"/>
      <c r="L197" s="590"/>
    </row>
    <row r="198" spans="1:12" customFormat="1" ht="15.6" customHeight="1" x14ac:dyDescent="0.25">
      <c r="A198" s="565"/>
      <c r="B198" s="568"/>
      <c r="C198" s="455"/>
      <c r="D198" s="582"/>
      <c r="E198" s="520"/>
      <c r="F198" s="93" t="s">
        <v>381</v>
      </c>
      <c r="G198" s="523" t="s">
        <v>382</v>
      </c>
      <c r="H198" s="523"/>
      <c r="I198" s="523"/>
      <c r="J198" s="523"/>
      <c r="K198" s="583"/>
      <c r="L198" s="590"/>
    </row>
    <row r="199" spans="1:12" customFormat="1" ht="15.6" customHeight="1" x14ac:dyDescent="0.25">
      <c r="A199" s="565"/>
      <c r="B199" s="568"/>
      <c r="C199" s="455"/>
      <c r="D199" s="582"/>
      <c r="E199" s="520"/>
      <c r="F199" s="94" t="s">
        <v>358</v>
      </c>
      <c r="G199" s="523" t="s">
        <v>900</v>
      </c>
      <c r="H199" s="523"/>
      <c r="I199" s="523"/>
      <c r="J199" s="523"/>
      <c r="K199" s="584">
        <v>5</v>
      </c>
      <c r="L199" s="443">
        <v>18418</v>
      </c>
    </row>
    <row r="200" spans="1:12" customFormat="1" ht="15.6" customHeight="1" x14ac:dyDescent="0.25">
      <c r="A200" s="565"/>
      <c r="B200" s="568"/>
      <c r="C200" s="455"/>
      <c r="D200" s="582"/>
      <c r="E200" s="520"/>
      <c r="F200" s="93" t="s">
        <v>383</v>
      </c>
      <c r="G200" s="523" t="s">
        <v>384</v>
      </c>
      <c r="H200" s="523"/>
      <c r="I200" s="523"/>
      <c r="J200" s="523"/>
      <c r="K200" s="585"/>
      <c r="L200" s="591" t="e">
        <f>#REF!-#REF!*10%</f>
        <v>#REF!</v>
      </c>
    </row>
    <row r="201" spans="1:12" customFormat="1" ht="15.6" customHeight="1" x14ac:dyDescent="0.25">
      <c r="A201" s="565"/>
      <c r="B201" s="568"/>
      <c r="C201" s="455"/>
      <c r="D201" s="582"/>
      <c r="E201" s="520"/>
      <c r="F201" s="93" t="s">
        <v>385</v>
      </c>
      <c r="G201" s="523" t="s">
        <v>386</v>
      </c>
      <c r="H201" s="523"/>
      <c r="I201" s="523"/>
      <c r="J201" s="523"/>
      <c r="K201" s="585"/>
      <c r="L201" s="591" t="e">
        <f>#REF!-#REF!*10%</f>
        <v>#REF!</v>
      </c>
    </row>
    <row r="202" spans="1:12" customFormat="1" ht="15.6" customHeight="1" x14ac:dyDescent="0.25">
      <c r="A202" s="565"/>
      <c r="B202" s="568"/>
      <c r="C202" s="455"/>
      <c r="D202" s="582"/>
      <c r="E202" s="520"/>
      <c r="F202" s="93" t="s">
        <v>389</v>
      </c>
      <c r="G202" s="523" t="s">
        <v>390</v>
      </c>
      <c r="H202" s="523"/>
      <c r="I202" s="523"/>
      <c r="J202" s="523"/>
      <c r="K202" s="585"/>
      <c r="L202" s="591" t="e">
        <f>#REF!-#REF!*10%</f>
        <v>#REF!</v>
      </c>
    </row>
    <row r="203" spans="1:12" customFormat="1" ht="15.6" customHeight="1" x14ac:dyDescent="0.25">
      <c r="A203" s="565"/>
      <c r="B203" s="568"/>
      <c r="C203" s="455"/>
      <c r="D203" s="582"/>
      <c r="E203" s="520"/>
      <c r="F203" s="93" t="s">
        <v>704</v>
      </c>
      <c r="G203" s="523" t="s">
        <v>705</v>
      </c>
      <c r="H203" s="523"/>
      <c r="I203" s="523"/>
      <c r="J203" s="523"/>
      <c r="K203" s="585"/>
      <c r="L203" s="591" t="e">
        <f>#REF!-#REF!*10%</f>
        <v>#REF!</v>
      </c>
    </row>
    <row r="204" spans="1:12" customFormat="1" ht="15.6" customHeight="1" x14ac:dyDescent="0.25">
      <c r="A204" s="565"/>
      <c r="B204" s="568"/>
      <c r="C204" s="455"/>
      <c r="D204" s="582"/>
      <c r="E204" s="520"/>
      <c r="F204" s="93" t="s">
        <v>706</v>
      </c>
      <c r="G204" s="523" t="s">
        <v>390</v>
      </c>
      <c r="H204" s="523"/>
      <c r="I204" s="523"/>
      <c r="J204" s="523"/>
      <c r="K204" s="585"/>
      <c r="L204" s="591" t="e">
        <f>#REF!-#REF!*10%</f>
        <v>#REF!</v>
      </c>
    </row>
    <row r="205" spans="1:12" customFormat="1" ht="15.6" customHeight="1" x14ac:dyDescent="0.25">
      <c r="A205" s="565"/>
      <c r="B205" s="568"/>
      <c r="C205" s="455"/>
      <c r="D205" s="582"/>
      <c r="E205" s="520"/>
      <c r="F205" s="93" t="s">
        <v>1271</v>
      </c>
      <c r="G205" s="523" t="s">
        <v>390</v>
      </c>
      <c r="H205" s="523"/>
      <c r="I205" s="523"/>
      <c r="J205" s="523"/>
      <c r="K205" s="585"/>
      <c r="L205" s="591" t="e">
        <f>#REF!-#REF!*10%</f>
        <v>#REF!</v>
      </c>
    </row>
    <row r="206" spans="1:12" customFormat="1" ht="15.6" customHeight="1" x14ac:dyDescent="0.25">
      <c r="A206" s="565"/>
      <c r="B206" s="568"/>
      <c r="C206" s="455"/>
      <c r="D206" s="582"/>
      <c r="E206" s="520"/>
      <c r="F206" s="93" t="s">
        <v>707</v>
      </c>
      <c r="G206" s="523" t="s">
        <v>911</v>
      </c>
      <c r="H206" s="523"/>
      <c r="I206" s="523"/>
      <c r="J206" s="523"/>
      <c r="K206" s="585"/>
      <c r="L206" s="591" t="e">
        <f>#REF!-#REF!*10%</f>
        <v>#REF!</v>
      </c>
    </row>
    <row r="207" spans="1:12" customFormat="1" ht="15.6" customHeight="1" x14ac:dyDescent="0.25">
      <c r="A207" s="565"/>
      <c r="B207" s="568"/>
      <c r="C207" s="455"/>
      <c r="D207" s="582"/>
      <c r="E207" s="520"/>
      <c r="F207" s="93" t="s">
        <v>708</v>
      </c>
      <c r="G207" s="523" t="s">
        <v>390</v>
      </c>
      <c r="H207" s="523"/>
      <c r="I207" s="523"/>
      <c r="J207" s="523"/>
      <c r="K207" s="585"/>
      <c r="L207" s="591" t="e">
        <f>#REF!-#REF!*10%</f>
        <v>#REF!</v>
      </c>
    </row>
    <row r="208" spans="1:12" customFormat="1" ht="15.6" customHeight="1" x14ac:dyDescent="0.25">
      <c r="A208" s="565"/>
      <c r="B208" s="568"/>
      <c r="C208" s="455"/>
      <c r="D208" s="582"/>
      <c r="E208" s="520"/>
      <c r="F208" s="93" t="s">
        <v>377</v>
      </c>
      <c r="G208" s="523" t="s">
        <v>387</v>
      </c>
      <c r="H208" s="523"/>
      <c r="I208" s="523"/>
      <c r="J208" s="523"/>
      <c r="K208" s="585"/>
      <c r="L208" s="591" t="e">
        <f>#REF!-#REF!*10%</f>
        <v>#REF!</v>
      </c>
    </row>
    <row r="209" spans="1:12" customFormat="1" ht="15.6" customHeight="1" x14ac:dyDescent="0.25">
      <c r="A209" s="565"/>
      <c r="B209" s="568"/>
      <c r="C209" s="455"/>
      <c r="D209" s="582"/>
      <c r="E209" s="520"/>
      <c r="F209" s="93" t="s">
        <v>388</v>
      </c>
      <c r="G209" s="523" t="s">
        <v>393</v>
      </c>
      <c r="H209" s="523"/>
      <c r="I209" s="523"/>
      <c r="J209" s="523"/>
      <c r="K209" s="585"/>
      <c r="L209" s="591" t="e">
        <f>#REF!-#REF!*10%</f>
        <v>#REF!</v>
      </c>
    </row>
    <row r="210" spans="1:12" customFormat="1" ht="15.6" customHeight="1" x14ac:dyDescent="0.25">
      <c r="A210" s="565"/>
      <c r="B210" s="568"/>
      <c r="C210" s="455"/>
      <c r="D210" s="582"/>
      <c r="E210" s="520"/>
      <c r="F210" s="93" t="s">
        <v>562</v>
      </c>
      <c r="G210" s="523" t="s">
        <v>1024</v>
      </c>
      <c r="H210" s="523"/>
      <c r="I210" s="523"/>
      <c r="J210" s="523"/>
      <c r="K210" s="585"/>
      <c r="L210" s="591" t="e">
        <f>#REF!-#REF!*10%</f>
        <v>#REF!</v>
      </c>
    </row>
    <row r="211" spans="1:12" customFormat="1" ht="15.6" customHeight="1" x14ac:dyDescent="0.25">
      <c r="A211" s="565"/>
      <c r="B211" s="568"/>
      <c r="C211" s="455"/>
      <c r="D211" s="582"/>
      <c r="E211" s="520"/>
      <c r="F211" s="93" t="s">
        <v>570</v>
      </c>
      <c r="G211" s="523" t="s">
        <v>613</v>
      </c>
      <c r="H211" s="523"/>
      <c r="I211" s="523"/>
      <c r="J211" s="523"/>
      <c r="K211" s="585"/>
      <c r="L211" s="591" t="e">
        <f>#REF!-#REF!*10%</f>
        <v>#REF!</v>
      </c>
    </row>
    <row r="212" spans="1:12" customFormat="1" ht="15.6" customHeight="1" x14ac:dyDescent="0.25">
      <c r="A212" s="565"/>
      <c r="B212" s="568"/>
      <c r="C212" s="455"/>
      <c r="D212" s="582"/>
      <c r="E212" s="520"/>
      <c r="F212" s="111" t="s">
        <v>84</v>
      </c>
      <c r="G212" s="525">
        <v>3.6</v>
      </c>
      <c r="H212" s="525"/>
      <c r="I212" s="525"/>
      <c r="J212" s="525"/>
      <c r="K212" s="585"/>
      <c r="L212" s="591" t="e">
        <f>#REF!-#REF!*10%</f>
        <v>#REF!</v>
      </c>
    </row>
    <row r="213" spans="1:12" customFormat="1" ht="15" customHeight="1" x14ac:dyDescent="0.25">
      <c r="A213" s="565"/>
      <c r="B213" s="569"/>
      <c r="C213" s="455"/>
      <c r="D213" s="582"/>
      <c r="E213" s="520"/>
      <c r="F213" s="136" t="s">
        <v>1016</v>
      </c>
      <c r="G213" s="454">
        <v>5</v>
      </c>
      <c r="H213" s="454"/>
      <c r="I213" s="454"/>
      <c r="J213" s="454"/>
      <c r="K213" s="585"/>
      <c r="L213" s="591" t="e">
        <f>#REF!-#REF!*10%</f>
        <v>#REF!</v>
      </c>
    </row>
    <row r="214" spans="1:12" customFormat="1" ht="15" customHeight="1" x14ac:dyDescent="0.25">
      <c r="A214" s="564">
        <v>8</v>
      </c>
      <c r="B214" s="567"/>
      <c r="C214" s="455" t="s">
        <v>235</v>
      </c>
      <c r="D214" s="582"/>
      <c r="E214" s="520"/>
      <c r="F214" s="110" t="s">
        <v>81</v>
      </c>
      <c r="G214" s="522" t="s">
        <v>10</v>
      </c>
      <c r="H214" s="522"/>
      <c r="I214" s="522"/>
      <c r="J214" s="522"/>
      <c r="K214" s="539">
        <v>3</v>
      </c>
      <c r="L214" s="589">
        <v>20048</v>
      </c>
    </row>
    <row r="215" spans="1:12" customFormat="1" ht="15" customHeight="1" x14ac:dyDescent="0.25">
      <c r="A215" s="565"/>
      <c r="B215" s="568"/>
      <c r="C215" s="455"/>
      <c r="D215" s="582"/>
      <c r="E215" s="520"/>
      <c r="F215" s="110" t="s">
        <v>80</v>
      </c>
      <c r="G215" s="469">
        <v>138</v>
      </c>
      <c r="H215" s="469"/>
      <c r="I215" s="469"/>
      <c r="J215" s="469"/>
      <c r="K215" s="583"/>
      <c r="L215" s="590"/>
    </row>
    <row r="216" spans="1:12" customFormat="1" ht="15" customHeight="1" x14ac:dyDescent="0.25">
      <c r="A216" s="565"/>
      <c r="B216" s="568"/>
      <c r="C216" s="455"/>
      <c r="D216" s="582"/>
      <c r="E216" s="520"/>
      <c r="F216" s="110" t="s">
        <v>8</v>
      </c>
      <c r="G216" s="240">
        <v>3000</v>
      </c>
      <c r="H216" s="241">
        <v>4000</v>
      </c>
      <c r="I216" s="312">
        <v>5000</v>
      </c>
      <c r="J216" s="242">
        <v>6000</v>
      </c>
      <c r="K216" s="583"/>
      <c r="L216" s="590"/>
    </row>
    <row r="217" spans="1:12" customFormat="1" ht="15" customHeight="1" x14ac:dyDescent="0.25">
      <c r="A217" s="565"/>
      <c r="B217" s="568"/>
      <c r="C217" s="455"/>
      <c r="D217" s="582"/>
      <c r="E217" s="520"/>
      <c r="F217" s="110" t="s">
        <v>817</v>
      </c>
      <c r="G217" s="243">
        <f>G215*114</f>
        <v>15732</v>
      </c>
      <c r="H217" s="244">
        <f>G215*128</f>
        <v>17664</v>
      </c>
      <c r="I217" s="313">
        <f>G215*143</f>
        <v>19734</v>
      </c>
      <c r="J217" s="245">
        <f>G215*148</f>
        <v>20424</v>
      </c>
      <c r="K217" s="583"/>
      <c r="L217" s="590"/>
    </row>
    <row r="218" spans="1:12" customFormat="1" ht="15" customHeight="1" x14ac:dyDescent="0.25">
      <c r="A218" s="565"/>
      <c r="B218" s="568"/>
      <c r="C218" s="455"/>
      <c r="D218" s="582"/>
      <c r="E218" s="520"/>
      <c r="F218" s="110" t="s">
        <v>1269</v>
      </c>
      <c r="G218" s="451">
        <v>0.98</v>
      </c>
      <c r="H218" s="451"/>
      <c r="I218" s="451"/>
      <c r="J218" s="451"/>
      <c r="K218" s="583"/>
      <c r="L218" s="590"/>
    </row>
    <row r="219" spans="1:12" customFormat="1" ht="15" customHeight="1" x14ac:dyDescent="0.25">
      <c r="A219" s="565"/>
      <c r="B219" s="568"/>
      <c r="C219" s="455"/>
      <c r="D219" s="582"/>
      <c r="E219" s="520"/>
      <c r="F219" s="93" t="s">
        <v>699</v>
      </c>
      <c r="G219" s="523" t="s">
        <v>700</v>
      </c>
      <c r="H219" s="523"/>
      <c r="I219" s="523"/>
      <c r="J219" s="523"/>
      <c r="K219" s="583"/>
      <c r="L219" s="590"/>
    </row>
    <row r="220" spans="1:12" customFormat="1" ht="15" customHeight="1" x14ac:dyDescent="0.25">
      <c r="A220" s="565"/>
      <c r="B220" s="568"/>
      <c r="C220" s="455"/>
      <c r="D220" s="582"/>
      <c r="E220" s="520"/>
      <c r="F220" s="93" t="s">
        <v>1181</v>
      </c>
      <c r="G220" s="462" t="s">
        <v>1179</v>
      </c>
      <c r="H220" s="463"/>
      <c r="I220" s="463"/>
      <c r="J220" s="464"/>
      <c r="K220" s="583"/>
      <c r="L220" s="590"/>
    </row>
    <row r="221" spans="1:12" customFormat="1" ht="15" customHeight="1" x14ac:dyDescent="0.25">
      <c r="A221" s="565"/>
      <c r="B221" s="568"/>
      <c r="C221" s="455"/>
      <c r="D221" s="582"/>
      <c r="E221" s="520"/>
      <c r="F221" s="110" t="s">
        <v>83</v>
      </c>
      <c r="G221" s="522">
        <v>67</v>
      </c>
      <c r="H221" s="522"/>
      <c r="I221" s="522"/>
      <c r="J221" s="522"/>
      <c r="K221" s="583"/>
      <c r="L221" s="590"/>
    </row>
    <row r="222" spans="1:12" customFormat="1" ht="15" customHeight="1" x14ac:dyDescent="0.25">
      <c r="A222" s="565"/>
      <c r="B222" s="568"/>
      <c r="C222" s="455"/>
      <c r="D222" s="582"/>
      <c r="E222" s="520"/>
      <c r="F222" s="110" t="s">
        <v>396</v>
      </c>
      <c r="G222" s="524" t="s">
        <v>397</v>
      </c>
      <c r="H222" s="524"/>
      <c r="I222" s="524"/>
      <c r="J222" s="524"/>
      <c r="K222" s="583"/>
      <c r="L222" s="590"/>
    </row>
    <row r="223" spans="1:12" customFormat="1" ht="15" customHeight="1" x14ac:dyDescent="0.25">
      <c r="A223" s="565"/>
      <c r="B223" s="568"/>
      <c r="C223" s="455"/>
      <c r="D223" s="582"/>
      <c r="E223" s="520"/>
      <c r="F223" s="110" t="s">
        <v>256</v>
      </c>
      <c r="G223" s="522" t="s">
        <v>16</v>
      </c>
      <c r="H223" s="522"/>
      <c r="I223" s="522"/>
      <c r="J223" s="522"/>
      <c r="K223" s="583"/>
      <c r="L223" s="590"/>
    </row>
    <row r="224" spans="1:12" customFormat="1" ht="15.6" customHeight="1" x14ac:dyDescent="0.25">
      <c r="A224" s="565"/>
      <c r="B224" s="568"/>
      <c r="C224" s="455"/>
      <c r="D224" s="582"/>
      <c r="E224" s="520"/>
      <c r="F224" s="93" t="s">
        <v>379</v>
      </c>
      <c r="G224" s="523" t="s">
        <v>380</v>
      </c>
      <c r="H224" s="523"/>
      <c r="I224" s="523"/>
      <c r="J224" s="523"/>
      <c r="K224" s="583"/>
      <c r="L224" s="590"/>
    </row>
    <row r="225" spans="1:12" customFormat="1" ht="15.6" customHeight="1" x14ac:dyDescent="0.25">
      <c r="A225" s="565"/>
      <c r="B225" s="568"/>
      <c r="C225" s="455"/>
      <c r="D225" s="582"/>
      <c r="E225" s="520"/>
      <c r="F225" s="93" t="s">
        <v>701</v>
      </c>
      <c r="G225" s="523">
        <v>100000</v>
      </c>
      <c r="H225" s="523"/>
      <c r="I225" s="523"/>
      <c r="J225" s="523"/>
      <c r="K225" s="583"/>
      <c r="L225" s="590"/>
    </row>
    <row r="226" spans="1:12" customFormat="1" ht="15.6" customHeight="1" x14ac:dyDescent="0.25">
      <c r="A226" s="565"/>
      <c r="B226" s="568"/>
      <c r="C226" s="455"/>
      <c r="D226" s="582"/>
      <c r="E226" s="520"/>
      <c r="F226" s="93" t="s">
        <v>257</v>
      </c>
      <c r="G226" s="523" t="s">
        <v>391</v>
      </c>
      <c r="H226" s="523"/>
      <c r="I226" s="523"/>
      <c r="J226" s="523"/>
      <c r="K226" s="583"/>
      <c r="L226" s="590"/>
    </row>
    <row r="227" spans="1:12" customFormat="1" ht="15.6" customHeight="1" x14ac:dyDescent="0.25">
      <c r="A227" s="565"/>
      <c r="B227" s="568"/>
      <c r="C227" s="455"/>
      <c r="D227" s="582"/>
      <c r="E227" s="520"/>
      <c r="F227" s="93" t="s">
        <v>376</v>
      </c>
      <c r="G227" s="523" t="s">
        <v>392</v>
      </c>
      <c r="H227" s="523"/>
      <c r="I227" s="523"/>
      <c r="J227" s="523"/>
      <c r="K227" s="583"/>
      <c r="L227" s="590"/>
    </row>
    <row r="228" spans="1:12" customFormat="1" ht="15.6" customHeight="1" x14ac:dyDescent="0.25">
      <c r="A228" s="565"/>
      <c r="B228" s="568"/>
      <c r="C228" s="455"/>
      <c r="D228" s="582"/>
      <c r="E228" s="520"/>
      <c r="F228" s="93" t="s">
        <v>381</v>
      </c>
      <c r="G228" s="523" t="s">
        <v>382</v>
      </c>
      <c r="H228" s="523"/>
      <c r="I228" s="523"/>
      <c r="J228" s="523"/>
      <c r="K228" s="583"/>
      <c r="L228" s="590"/>
    </row>
    <row r="229" spans="1:12" customFormat="1" ht="15.6" customHeight="1" x14ac:dyDescent="0.25">
      <c r="A229" s="565"/>
      <c r="B229" s="568"/>
      <c r="C229" s="455"/>
      <c r="D229" s="582"/>
      <c r="E229" s="520"/>
      <c r="F229" s="94" t="s">
        <v>358</v>
      </c>
      <c r="G229" s="523" t="s">
        <v>900</v>
      </c>
      <c r="H229" s="523"/>
      <c r="I229" s="523"/>
      <c r="J229" s="523"/>
      <c r="K229" s="584">
        <v>5</v>
      </c>
      <c r="L229" s="443">
        <v>21452</v>
      </c>
    </row>
    <row r="230" spans="1:12" customFormat="1" ht="15.6" customHeight="1" x14ac:dyDescent="0.25">
      <c r="A230" s="565"/>
      <c r="B230" s="568"/>
      <c r="C230" s="455"/>
      <c r="D230" s="582"/>
      <c r="E230" s="520"/>
      <c r="F230" s="93" t="s">
        <v>383</v>
      </c>
      <c r="G230" s="523" t="s">
        <v>384</v>
      </c>
      <c r="H230" s="523"/>
      <c r="I230" s="523"/>
      <c r="J230" s="523"/>
      <c r="K230" s="585"/>
      <c r="L230" s="591" t="e">
        <f>#REF!-#REF!*10%</f>
        <v>#REF!</v>
      </c>
    </row>
    <row r="231" spans="1:12" customFormat="1" ht="15.6" customHeight="1" x14ac:dyDescent="0.25">
      <c r="A231" s="565"/>
      <c r="B231" s="568"/>
      <c r="C231" s="455"/>
      <c r="D231" s="582"/>
      <c r="E231" s="520"/>
      <c r="F231" s="93" t="s">
        <v>385</v>
      </c>
      <c r="G231" s="523" t="s">
        <v>386</v>
      </c>
      <c r="H231" s="523"/>
      <c r="I231" s="523"/>
      <c r="J231" s="523"/>
      <c r="K231" s="585"/>
      <c r="L231" s="591" t="e">
        <f>#REF!-#REF!*10%</f>
        <v>#REF!</v>
      </c>
    </row>
    <row r="232" spans="1:12" customFormat="1" ht="15.6" customHeight="1" x14ac:dyDescent="0.25">
      <c r="A232" s="565"/>
      <c r="B232" s="568"/>
      <c r="C232" s="455"/>
      <c r="D232" s="582"/>
      <c r="E232" s="520"/>
      <c r="F232" s="93" t="s">
        <v>389</v>
      </c>
      <c r="G232" s="523" t="s">
        <v>390</v>
      </c>
      <c r="H232" s="523"/>
      <c r="I232" s="523"/>
      <c r="J232" s="523"/>
      <c r="K232" s="585"/>
      <c r="L232" s="591" t="e">
        <f>#REF!-#REF!*10%</f>
        <v>#REF!</v>
      </c>
    </row>
    <row r="233" spans="1:12" customFormat="1" ht="15.6" customHeight="1" x14ac:dyDescent="0.25">
      <c r="A233" s="565"/>
      <c r="B233" s="568"/>
      <c r="C233" s="455"/>
      <c r="D233" s="582"/>
      <c r="E233" s="520"/>
      <c r="F233" s="93" t="s">
        <v>704</v>
      </c>
      <c r="G233" s="523" t="s">
        <v>705</v>
      </c>
      <c r="H233" s="523"/>
      <c r="I233" s="523"/>
      <c r="J233" s="523"/>
      <c r="K233" s="585"/>
      <c r="L233" s="591" t="e">
        <f>#REF!-#REF!*10%</f>
        <v>#REF!</v>
      </c>
    </row>
    <row r="234" spans="1:12" customFormat="1" ht="15.6" customHeight="1" x14ac:dyDescent="0.25">
      <c r="A234" s="565"/>
      <c r="B234" s="568"/>
      <c r="C234" s="455"/>
      <c r="D234" s="582"/>
      <c r="E234" s="520"/>
      <c r="F234" s="93" t="s">
        <v>706</v>
      </c>
      <c r="G234" s="523" t="s">
        <v>390</v>
      </c>
      <c r="H234" s="523"/>
      <c r="I234" s="523"/>
      <c r="J234" s="523"/>
      <c r="K234" s="585"/>
      <c r="L234" s="591" t="e">
        <f>#REF!-#REF!*10%</f>
        <v>#REF!</v>
      </c>
    </row>
    <row r="235" spans="1:12" customFormat="1" ht="15.6" customHeight="1" x14ac:dyDescent="0.25">
      <c r="A235" s="565"/>
      <c r="B235" s="568"/>
      <c r="C235" s="455"/>
      <c r="D235" s="582"/>
      <c r="E235" s="520"/>
      <c r="F235" s="93" t="s">
        <v>1271</v>
      </c>
      <c r="G235" s="523" t="s">
        <v>390</v>
      </c>
      <c r="H235" s="523"/>
      <c r="I235" s="523"/>
      <c r="J235" s="523"/>
      <c r="K235" s="585"/>
      <c r="L235" s="591" t="e">
        <f>#REF!-#REF!*10%</f>
        <v>#REF!</v>
      </c>
    </row>
    <row r="236" spans="1:12" customFormat="1" ht="15.6" customHeight="1" x14ac:dyDescent="0.25">
      <c r="A236" s="565"/>
      <c r="B236" s="568"/>
      <c r="C236" s="455"/>
      <c r="D236" s="582"/>
      <c r="E236" s="520"/>
      <c r="F236" s="93" t="s">
        <v>707</v>
      </c>
      <c r="G236" s="523" t="s">
        <v>911</v>
      </c>
      <c r="H236" s="523"/>
      <c r="I236" s="523"/>
      <c r="J236" s="523"/>
      <c r="K236" s="585"/>
      <c r="L236" s="591" t="e">
        <f>#REF!-#REF!*10%</f>
        <v>#REF!</v>
      </c>
    </row>
    <row r="237" spans="1:12" customFormat="1" ht="15.6" customHeight="1" x14ac:dyDescent="0.25">
      <c r="A237" s="565"/>
      <c r="B237" s="568"/>
      <c r="C237" s="455"/>
      <c r="D237" s="582"/>
      <c r="E237" s="520"/>
      <c r="F237" s="93" t="s">
        <v>708</v>
      </c>
      <c r="G237" s="523" t="s">
        <v>390</v>
      </c>
      <c r="H237" s="523"/>
      <c r="I237" s="523"/>
      <c r="J237" s="523"/>
      <c r="K237" s="585"/>
      <c r="L237" s="591" t="e">
        <f>#REF!-#REF!*10%</f>
        <v>#REF!</v>
      </c>
    </row>
    <row r="238" spans="1:12" customFormat="1" ht="15.6" customHeight="1" x14ac:dyDescent="0.25">
      <c r="A238" s="565"/>
      <c r="B238" s="568"/>
      <c r="C238" s="455"/>
      <c r="D238" s="582"/>
      <c r="E238" s="520"/>
      <c r="F238" s="93" t="s">
        <v>377</v>
      </c>
      <c r="G238" s="523" t="s">
        <v>387</v>
      </c>
      <c r="H238" s="523"/>
      <c r="I238" s="523"/>
      <c r="J238" s="523"/>
      <c r="K238" s="585"/>
      <c r="L238" s="591" t="e">
        <f>#REF!-#REF!*10%</f>
        <v>#REF!</v>
      </c>
    </row>
    <row r="239" spans="1:12" customFormat="1" ht="15.6" customHeight="1" x14ac:dyDescent="0.25">
      <c r="A239" s="565"/>
      <c r="B239" s="568"/>
      <c r="C239" s="455"/>
      <c r="D239" s="582"/>
      <c r="E239" s="520"/>
      <c r="F239" s="93" t="s">
        <v>388</v>
      </c>
      <c r="G239" s="523" t="s">
        <v>393</v>
      </c>
      <c r="H239" s="523"/>
      <c r="I239" s="523"/>
      <c r="J239" s="523"/>
      <c r="K239" s="585"/>
      <c r="L239" s="591" t="e">
        <f>#REF!-#REF!*10%</f>
        <v>#REF!</v>
      </c>
    </row>
    <row r="240" spans="1:12" customFormat="1" ht="15.6" customHeight="1" x14ac:dyDescent="0.25">
      <c r="A240" s="565"/>
      <c r="B240" s="568"/>
      <c r="C240" s="455"/>
      <c r="D240" s="582"/>
      <c r="E240" s="520"/>
      <c r="F240" s="93" t="s">
        <v>562</v>
      </c>
      <c r="G240" s="523" t="s">
        <v>1024</v>
      </c>
      <c r="H240" s="523"/>
      <c r="I240" s="523"/>
      <c r="J240" s="523"/>
      <c r="K240" s="585"/>
      <c r="L240" s="591" t="e">
        <f>#REF!-#REF!*10%</f>
        <v>#REF!</v>
      </c>
    </row>
    <row r="241" spans="1:12" customFormat="1" ht="15.6" customHeight="1" x14ac:dyDescent="0.25">
      <c r="A241" s="565"/>
      <c r="B241" s="568"/>
      <c r="C241" s="455"/>
      <c r="D241" s="582"/>
      <c r="E241" s="520"/>
      <c r="F241" s="93" t="s">
        <v>570</v>
      </c>
      <c r="G241" s="523" t="s">
        <v>613</v>
      </c>
      <c r="H241" s="523"/>
      <c r="I241" s="523"/>
      <c r="J241" s="523"/>
      <c r="K241" s="585"/>
      <c r="L241" s="591" t="e">
        <f>#REF!-#REF!*10%</f>
        <v>#REF!</v>
      </c>
    </row>
    <row r="242" spans="1:12" customFormat="1" ht="15.6" customHeight="1" x14ac:dyDescent="0.25">
      <c r="A242" s="565"/>
      <c r="B242" s="568"/>
      <c r="C242" s="455"/>
      <c r="D242" s="582"/>
      <c r="E242" s="520"/>
      <c r="F242" s="111" t="s">
        <v>84</v>
      </c>
      <c r="G242" s="525">
        <v>4.2</v>
      </c>
      <c r="H242" s="525"/>
      <c r="I242" s="525"/>
      <c r="J242" s="525"/>
      <c r="K242" s="585"/>
      <c r="L242" s="591" t="e">
        <f>#REF!-#REF!*10%</f>
        <v>#REF!</v>
      </c>
    </row>
    <row r="243" spans="1:12" customFormat="1" ht="15" customHeight="1" x14ac:dyDescent="0.25">
      <c r="A243" s="565"/>
      <c r="B243" s="569"/>
      <c r="C243" s="455"/>
      <c r="D243" s="582"/>
      <c r="E243" s="520"/>
      <c r="F243" s="136" t="s">
        <v>1016</v>
      </c>
      <c r="G243" s="454">
        <v>5</v>
      </c>
      <c r="H243" s="454"/>
      <c r="I243" s="454"/>
      <c r="J243" s="454"/>
      <c r="K243" s="585"/>
      <c r="L243" s="591" t="e">
        <f>#REF!-#REF!*10%</f>
        <v>#REF!</v>
      </c>
    </row>
    <row r="244" spans="1:12" customFormat="1" ht="15" customHeight="1" x14ac:dyDescent="0.25">
      <c r="A244" s="564">
        <v>9</v>
      </c>
      <c r="B244" s="567"/>
      <c r="C244" s="455" t="s">
        <v>236</v>
      </c>
      <c r="D244" s="582"/>
      <c r="E244" s="520"/>
      <c r="F244" s="110" t="s">
        <v>81</v>
      </c>
      <c r="G244" s="522" t="s">
        <v>10</v>
      </c>
      <c r="H244" s="522"/>
      <c r="I244" s="522"/>
      <c r="J244" s="522"/>
      <c r="K244" s="539">
        <v>3</v>
      </c>
      <c r="L244" s="589">
        <v>21465</v>
      </c>
    </row>
    <row r="245" spans="1:12" customFormat="1" ht="15" customHeight="1" x14ac:dyDescent="0.25">
      <c r="A245" s="565"/>
      <c r="B245" s="568"/>
      <c r="C245" s="455"/>
      <c r="D245" s="582"/>
      <c r="E245" s="520"/>
      <c r="F245" s="110" t="s">
        <v>80</v>
      </c>
      <c r="G245" s="554">
        <v>158</v>
      </c>
      <c r="H245" s="555"/>
      <c r="I245" s="555"/>
      <c r="J245" s="556"/>
      <c r="K245" s="583"/>
      <c r="L245" s="590"/>
    </row>
    <row r="246" spans="1:12" customFormat="1" ht="15" customHeight="1" x14ac:dyDescent="0.25">
      <c r="A246" s="565"/>
      <c r="B246" s="568"/>
      <c r="C246" s="455"/>
      <c r="D246" s="582"/>
      <c r="E246" s="520"/>
      <c r="F246" s="110" t="s">
        <v>8</v>
      </c>
      <c r="G246" s="240">
        <v>3000</v>
      </c>
      <c r="H246" s="241">
        <v>4000</v>
      </c>
      <c r="I246" s="312">
        <v>5000</v>
      </c>
      <c r="J246" s="242">
        <v>6000</v>
      </c>
      <c r="K246" s="583"/>
      <c r="L246" s="590"/>
    </row>
    <row r="247" spans="1:12" customFormat="1" ht="15" customHeight="1" x14ac:dyDescent="0.25">
      <c r="A247" s="565"/>
      <c r="B247" s="568"/>
      <c r="C247" s="455"/>
      <c r="D247" s="582"/>
      <c r="E247" s="520"/>
      <c r="F247" s="110" t="s">
        <v>817</v>
      </c>
      <c r="G247" s="243">
        <f>G245*114</f>
        <v>18012</v>
      </c>
      <c r="H247" s="244">
        <f>G245*128</f>
        <v>20224</v>
      </c>
      <c r="I247" s="313">
        <f>G245*143</f>
        <v>22594</v>
      </c>
      <c r="J247" s="245">
        <f>G245*148</f>
        <v>23384</v>
      </c>
      <c r="K247" s="583"/>
      <c r="L247" s="590"/>
    </row>
    <row r="248" spans="1:12" customFormat="1" ht="15" customHeight="1" x14ac:dyDescent="0.25">
      <c r="A248" s="565"/>
      <c r="B248" s="568"/>
      <c r="C248" s="455"/>
      <c r="D248" s="582"/>
      <c r="E248" s="520"/>
      <c r="F248" s="110" t="s">
        <v>1269</v>
      </c>
      <c r="G248" s="451">
        <v>0.98</v>
      </c>
      <c r="H248" s="451"/>
      <c r="I248" s="451"/>
      <c r="J248" s="451"/>
      <c r="K248" s="583"/>
      <c r="L248" s="590"/>
    </row>
    <row r="249" spans="1:12" customFormat="1" ht="15" customHeight="1" x14ac:dyDescent="0.25">
      <c r="A249" s="565"/>
      <c r="B249" s="568"/>
      <c r="C249" s="455"/>
      <c r="D249" s="582"/>
      <c r="E249" s="520"/>
      <c r="F249" s="93" t="s">
        <v>699</v>
      </c>
      <c r="G249" s="523" t="s">
        <v>700</v>
      </c>
      <c r="H249" s="523"/>
      <c r="I249" s="523"/>
      <c r="J249" s="523"/>
      <c r="K249" s="583"/>
      <c r="L249" s="590"/>
    </row>
    <row r="250" spans="1:12" customFormat="1" ht="15" customHeight="1" x14ac:dyDescent="0.25">
      <c r="A250" s="565"/>
      <c r="B250" s="568"/>
      <c r="C250" s="455"/>
      <c r="D250" s="582"/>
      <c r="E250" s="520"/>
      <c r="F250" s="93" t="s">
        <v>1181</v>
      </c>
      <c r="G250" s="462" t="s">
        <v>1179</v>
      </c>
      <c r="H250" s="463"/>
      <c r="I250" s="463"/>
      <c r="J250" s="464"/>
      <c r="K250" s="583"/>
      <c r="L250" s="590"/>
    </row>
    <row r="251" spans="1:12" customFormat="1" ht="15" customHeight="1" x14ac:dyDescent="0.25">
      <c r="A251" s="565"/>
      <c r="B251" s="568"/>
      <c r="C251" s="455"/>
      <c r="D251" s="582"/>
      <c r="E251" s="520"/>
      <c r="F251" s="110" t="s">
        <v>83</v>
      </c>
      <c r="G251" s="522">
        <v>67</v>
      </c>
      <c r="H251" s="522"/>
      <c r="I251" s="522"/>
      <c r="J251" s="522"/>
      <c r="K251" s="583"/>
      <c r="L251" s="590"/>
    </row>
    <row r="252" spans="1:12" customFormat="1" ht="15" customHeight="1" x14ac:dyDescent="0.25">
      <c r="A252" s="565"/>
      <c r="B252" s="568"/>
      <c r="C252" s="455"/>
      <c r="D252" s="582"/>
      <c r="E252" s="520"/>
      <c r="F252" s="110" t="s">
        <v>396</v>
      </c>
      <c r="G252" s="524" t="s">
        <v>397</v>
      </c>
      <c r="H252" s="524"/>
      <c r="I252" s="524"/>
      <c r="J252" s="524"/>
      <c r="K252" s="583"/>
      <c r="L252" s="590"/>
    </row>
    <row r="253" spans="1:12" customFormat="1" ht="15" customHeight="1" x14ac:dyDescent="0.25">
      <c r="A253" s="565"/>
      <c r="B253" s="568"/>
      <c r="C253" s="455"/>
      <c r="D253" s="582"/>
      <c r="E253" s="520"/>
      <c r="F253" s="110" t="s">
        <v>256</v>
      </c>
      <c r="G253" s="522" t="s">
        <v>17</v>
      </c>
      <c r="H253" s="522"/>
      <c r="I253" s="522"/>
      <c r="J253" s="522"/>
      <c r="K253" s="583"/>
      <c r="L253" s="590"/>
    </row>
    <row r="254" spans="1:12" customFormat="1" ht="15.6" customHeight="1" x14ac:dyDescent="0.25">
      <c r="A254" s="565"/>
      <c r="B254" s="568"/>
      <c r="C254" s="455"/>
      <c r="D254" s="582"/>
      <c r="E254" s="520"/>
      <c r="F254" s="93" t="s">
        <v>379</v>
      </c>
      <c r="G254" s="523" t="s">
        <v>380</v>
      </c>
      <c r="H254" s="523"/>
      <c r="I254" s="523"/>
      <c r="J254" s="523"/>
      <c r="K254" s="583"/>
      <c r="L254" s="590"/>
    </row>
    <row r="255" spans="1:12" customFormat="1" ht="15.6" customHeight="1" x14ac:dyDescent="0.25">
      <c r="A255" s="565"/>
      <c r="B255" s="568"/>
      <c r="C255" s="455"/>
      <c r="D255" s="582"/>
      <c r="E255" s="520"/>
      <c r="F255" s="93" t="s">
        <v>701</v>
      </c>
      <c r="G255" s="523">
        <v>100000</v>
      </c>
      <c r="H255" s="523"/>
      <c r="I255" s="523"/>
      <c r="J255" s="523"/>
      <c r="K255" s="583"/>
      <c r="L255" s="590"/>
    </row>
    <row r="256" spans="1:12" customFormat="1" ht="15.6" customHeight="1" x14ac:dyDescent="0.25">
      <c r="A256" s="565"/>
      <c r="B256" s="568"/>
      <c r="C256" s="455"/>
      <c r="D256" s="582"/>
      <c r="E256" s="520"/>
      <c r="F256" s="93" t="s">
        <v>257</v>
      </c>
      <c r="G256" s="523" t="s">
        <v>391</v>
      </c>
      <c r="H256" s="523"/>
      <c r="I256" s="523"/>
      <c r="J256" s="523"/>
      <c r="K256" s="583"/>
      <c r="L256" s="590"/>
    </row>
    <row r="257" spans="1:12" customFormat="1" ht="15.6" customHeight="1" x14ac:dyDescent="0.25">
      <c r="A257" s="565"/>
      <c r="B257" s="568"/>
      <c r="C257" s="455"/>
      <c r="D257" s="582"/>
      <c r="E257" s="520"/>
      <c r="F257" s="93" t="s">
        <v>376</v>
      </c>
      <c r="G257" s="523" t="s">
        <v>392</v>
      </c>
      <c r="H257" s="523"/>
      <c r="I257" s="523"/>
      <c r="J257" s="523"/>
      <c r="K257" s="583"/>
      <c r="L257" s="590"/>
    </row>
    <row r="258" spans="1:12" customFormat="1" ht="15.6" customHeight="1" x14ac:dyDescent="0.25">
      <c r="A258" s="565"/>
      <c r="B258" s="568"/>
      <c r="C258" s="455"/>
      <c r="D258" s="582"/>
      <c r="E258" s="520"/>
      <c r="F258" s="93" t="s">
        <v>381</v>
      </c>
      <c r="G258" s="523" t="s">
        <v>382</v>
      </c>
      <c r="H258" s="523"/>
      <c r="I258" s="523"/>
      <c r="J258" s="523"/>
      <c r="K258" s="583"/>
      <c r="L258" s="590"/>
    </row>
    <row r="259" spans="1:12" customFormat="1" ht="15.6" customHeight="1" x14ac:dyDescent="0.25">
      <c r="A259" s="565"/>
      <c r="B259" s="568"/>
      <c r="C259" s="455"/>
      <c r="D259" s="582"/>
      <c r="E259" s="520"/>
      <c r="F259" s="94" t="s">
        <v>358</v>
      </c>
      <c r="G259" s="523" t="s">
        <v>900</v>
      </c>
      <c r="H259" s="523"/>
      <c r="I259" s="523"/>
      <c r="J259" s="523"/>
      <c r="K259" s="584">
        <v>5</v>
      </c>
      <c r="L259" s="443">
        <v>22968</v>
      </c>
    </row>
    <row r="260" spans="1:12" customFormat="1" ht="15.6" customHeight="1" x14ac:dyDescent="0.25">
      <c r="A260" s="565"/>
      <c r="B260" s="568"/>
      <c r="C260" s="455"/>
      <c r="D260" s="582"/>
      <c r="E260" s="520"/>
      <c r="F260" s="93" t="s">
        <v>383</v>
      </c>
      <c r="G260" s="523" t="s">
        <v>384</v>
      </c>
      <c r="H260" s="523"/>
      <c r="I260" s="523"/>
      <c r="J260" s="523"/>
      <c r="K260" s="585"/>
      <c r="L260" s="591" t="e">
        <f>#REF!-#REF!*10%</f>
        <v>#REF!</v>
      </c>
    </row>
    <row r="261" spans="1:12" customFormat="1" ht="15.6" customHeight="1" x14ac:dyDescent="0.25">
      <c r="A261" s="565"/>
      <c r="B261" s="568"/>
      <c r="C261" s="455"/>
      <c r="D261" s="582"/>
      <c r="E261" s="520"/>
      <c r="F261" s="93" t="s">
        <v>385</v>
      </c>
      <c r="G261" s="523" t="s">
        <v>386</v>
      </c>
      <c r="H261" s="523"/>
      <c r="I261" s="523"/>
      <c r="J261" s="523"/>
      <c r="K261" s="585"/>
      <c r="L261" s="591" t="e">
        <f>#REF!-#REF!*10%</f>
        <v>#REF!</v>
      </c>
    </row>
    <row r="262" spans="1:12" customFormat="1" ht="15.6" customHeight="1" x14ac:dyDescent="0.25">
      <c r="A262" s="565"/>
      <c r="B262" s="568"/>
      <c r="C262" s="455"/>
      <c r="D262" s="582"/>
      <c r="E262" s="520"/>
      <c r="F262" s="93" t="s">
        <v>389</v>
      </c>
      <c r="G262" s="523" t="s">
        <v>390</v>
      </c>
      <c r="H262" s="523"/>
      <c r="I262" s="523"/>
      <c r="J262" s="523"/>
      <c r="K262" s="585"/>
      <c r="L262" s="591" t="e">
        <f>#REF!-#REF!*10%</f>
        <v>#REF!</v>
      </c>
    </row>
    <row r="263" spans="1:12" customFormat="1" ht="15.6" customHeight="1" x14ac:dyDescent="0.25">
      <c r="A263" s="565"/>
      <c r="B263" s="568"/>
      <c r="C263" s="455"/>
      <c r="D263" s="582"/>
      <c r="E263" s="520"/>
      <c r="F263" s="93" t="s">
        <v>704</v>
      </c>
      <c r="G263" s="523" t="s">
        <v>705</v>
      </c>
      <c r="H263" s="523"/>
      <c r="I263" s="523"/>
      <c r="J263" s="523"/>
      <c r="K263" s="585"/>
      <c r="L263" s="591" t="e">
        <f>#REF!-#REF!*10%</f>
        <v>#REF!</v>
      </c>
    </row>
    <row r="264" spans="1:12" customFormat="1" ht="15.6" customHeight="1" x14ac:dyDescent="0.25">
      <c r="A264" s="565"/>
      <c r="B264" s="568"/>
      <c r="C264" s="455"/>
      <c r="D264" s="582"/>
      <c r="E264" s="520"/>
      <c r="F264" s="93" t="s">
        <v>706</v>
      </c>
      <c r="G264" s="523" t="s">
        <v>390</v>
      </c>
      <c r="H264" s="523"/>
      <c r="I264" s="523"/>
      <c r="J264" s="523"/>
      <c r="K264" s="585"/>
      <c r="L264" s="591" t="e">
        <f>#REF!-#REF!*10%</f>
        <v>#REF!</v>
      </c>
    </row>
    <row r="265" spans="1:12" customFormat="1" ht="15.6" customHeight="1" x14ac:dyDescent="0.25">
      <c r="A265" s="565"/>
      <c r="B265" s="568"/>
      <c r="C265" s="455"/>
      <c r="D265" s="582"/>
      <c r="E265" s="520"/>
      <c r="F265" s="93" t="s">
        <v>1271</v>
      </c>
      <c r="G265" s="523" t="s">
        <v>390</v>
      </c>
      <c r="H265" s="523"/>
      <c r="I265" s="523"/>
      <c r="J265" s="523"/>
      <c r="K265" s="585"/>
      <c r="L265" s="591" t="e">
        <f>#REF!-#REF!*10%</f>
        <v>#REF!</v>
      </c>
    </row>
    <row r="266" spans="1:12" customFormat="1" ht="15.6" customHeight="1" x14ac:dyDescent="0.25">
      <c r="A266" s="565"/>
      <c r="B266" s="568"/>
      <c r="C266" s="455"/>
      <c r="D266" s="582"/>
      <c r="E266" s="520"/>
      <c r="F266" s="93" t="s">
        <v>707</v>
      </c>
      <c r="G266" s="523" t="s">
        <v>911</v>
      </c>
      <c r="H266" s="523"/>
      <c r="I266" s="523"/>
      <c r="J266" s="523"/>
      <c r="K266" s="585"/>
      <c r="L266" s="591" t="e">
        <f>#REF!-#REF!*10%</f>
        <v>#REF!</v>
      </c>
    </row>
    <row r="267" spans="1:12" customFormat="1" ht="15.6" customHeight="1" x14ac:dyDescent="0.25">
      <c r="A267" s="565"/>
      <c r="B267" s="568"/>
      <c r="C267" s="455"/>
      <c r="D267" s="582"/>
      <c r="E267" s="520"/>
      <c r="F267" s="93" t="s">
        <v>708</v>
      </c>
      <c r="G267" s="523" t="s">
        <v>390</v>
      </c>
      <c r="H267" s="523"/>
      <c r="I267" s="523"/>
      <c r="J267" s="523"/>
      <c r="K267" s="585"/>
      <c r="L267" s="591" t="e">
        <f>#REF!-#REF!*10%</f>
        <v>#REF!</v>
      </c>
    </row>
    <row r="268" spans="1:12" customFormat="1" ht="15.6" customHeight="1" x14ac:dyDescent="0.25">
      <c r="A268" s="565"/>
      <c r="B268" s="568"/>
      <c r="C268" s="455"/>
      <c r="D268" s="582"/>
      <c r="E268" s="520"/>
      <c r="F268" s="93" t="s">
        <v>377</v>
      </c>
      <c r="G268" s="523" t="s">
        <v>387</v>
      </c>
      <c r="H268" s="523"/>
      <c r="I268" s="523"/>
      <c r="J268" s="523"/>
      <c r="K268" s="585"/>
      <c r="L268" s="591" t="e">
        <f>#REF!-#REF!*10%</f>
        <v>#REF!</v>
      </c>
    </row>
    <row r="269" spans="1:12" customFormat="1" ht="15.6" customHeight="1" x14ac:dyDescent="0.25">
      <c r="A269" s="565"/>
      <c r="B269" s="568"/>
      <c r="C269" s="455"/>
      <c r="D269" s="582"/>
      <c r="E269" s="520"/>
      <c r="F269" s="93" t="s">
        <v>388</v>
      </c>
      <c r="G269" s="523" t="s">
        <v>393</v>
      </c>
      <c r="H269" s="523"/>
      <c r="I269" s="523"/>
      <c r="J269" s="523"/>
      <c r="K269" s="585"/>
      <c r="L269" s="591" t="e">
        <f>#REF!-#REF!*10%</f>
        <v>#REF!</v>
      </c>
    </row>
    <row r="270" spans="1:12" customFormat="1" ht="15.6" customHeight="1" x14ac:dyDescent="0.25">
      <c r="A270" s="565"/>
      <c r="B270" s="568"/>
      <c r="C270" s="455"/>
      <c r="D270" s="582"/>
      <c r="E270" s="520"/>
      <c r="F270" s="93" t="s">
        <v>562</v>
      </c>
      <c r="G270" s="523" t="s">
        <v>1024</v>
      </c>
      <c r="H270" s="523"/>
      <c r="I270" s="523"/>
      <c r="J270" s="523"/>
      <c r="K270" s="585"/>
      <c r="L270" s="591" t="e">
        <f>#REF!-#REF!*10%</f>
        <v>#REF!</v>
      </c>
    </row>
    <row r="271" spans="1:12" customFormat="1" ht="15.6" customHeight="1" x14ac:dyDescent="0.25">
      <c r="A271" s="565"/>
      <c r="B271" s="568"/>
      <c r="C271" s="455"/>
      <c r="D271" s="582"/>
      <c r="E271" s="520"/>
      <c r="F271" s="93" t="s">
        <v>570</v>
      </c>
      <c r="G271" s="523" t="s">
        <v>613</v>
      </c>
      <c r="H271" s="523"/>
      <c r="I271" s="523"/>
      <c r="J271" s="523"/>
      <c r="K271" s="585"/>
      <c r="L271" s="591" t="e">
        <f>#REF!-#REF!*10%</f>
        <v>#REF!</v>
      </c>
    </row>
    <row r="272" spans="1:12" customFormat="1" ht="15.6" customHeight="1" x14ac:dyDescent="0.25">
      <c r="A272" s="565"/>
      <c r="B272" s="568"/>
      <c r="C272" s="455"/>
      <c r="D272" s="582"/>
      <c r="E272" s="520"/>
      <c r="F272" s="111" t="s">
        <v>84</v>
      </c>
      <c r="G272" s="525">
        <v>4.8</v>
      </c>
      <c r="H272" s="525"/>
      <c r="I272" s="525"/>
      <c r="J272" s="525"/>
      <c r="K272" s="585"/>
      <c r="L272" s="591" t="e">
        <f>#REF!-#REF!*10%</f>
        <v>#REF!</v>
      </c>
    </row>
    <row r="273" spans="1:12" customFormat="1" ht="15" customHeight="1" x14ac:dyDescent="0.25">
      <c r="A273" s="565"/>
      <c r="B273" s="569"/>
      <c r="C273" s="455"/>
      <c r="D273" s="582"/>
      <c r="E273" s="520"/>
      <c r="F273" s="136" t="s">
        <v>1016</v>
      </c>
      <c r="G273" s="454">
        <v>5</v>
      </c>
      <c r="H273" s="454"/>
      <c r="I273" s="454"/>
      <c r="J273" s="454"/>
      <c r="K273" s="585"/>
      <c r="L273" s="591" t="e">
        <f>#REF!-#REF!*10%</f>
        <v>#REF!</v>
      </c>
    </row>
    <row r="274" spans="1:12" customFormat="1" ht="15" customHeight="1" x14ac:dyDescent="0.25">
      <c r="A274" s="564">
        <v>10</v>
      </c>
      <c r="B274" s="567"/>
      <c r="C274" s="455" t="s">
        <v>237</v>
      </c>
      <c r="D274" s="582"/>
      <c r="E274" s="520"/>
      <c r="F274" s="110" t="s">
        <v>81</v>
      </c>
      <c r="G274" s="522" t="s">
        <v>10</v>
      </c>
      <c r="H274" s="522"/>
      <c r="I274" s="522"/>
      <c r="J274" s="522"/>
      <c r="K274" s="539">
        <v>3</v>
      </c>
      <c r="L274" s="589">
        <v>23085</v>
      </c>
    </row>
    <row r="275" spans="1:12" customFormat="1" ht="15" customHeight="1" x14ac:dyDescent="0.25">
      <c r="A275" s="565"/>
      <c r="B275" s="568"/>
      <c r="C275" s="455"/>
      <c r="D275" s="582"/>
      <c r="E275" s="520"/>
      <c r="F275" s="110" t="s">
        <v>80</v>
      </c>
      <c r="G275" s="469">
        <v>178</v>
      </c>
      <c r="H275" s="469"/>
      <c r="I275" s="469"/>
      <c r="J275" s="469"/>
      <c r="K275" s="583"/>
      <c r="L275" s="590"/>
    </row>
    <row r="276" spans="1:12" customFormat="1" ht="15" customHeight="1" x14ac:dyDescent="0.25">
      <c r="A276" s="565"/>
      <c r="B276" s="568"/>
      <c r="C276" s="455"/>
      <c r="D276" s="582"/>
      <c r="E276" s="520"/>
      <c r="F276" s="110" t="s">
        <v>8</v>
      </c>
      <c r="G276" s="240">
        <v>3000</v>
      </c>
      <c r="H276" s="241">
        <v>4000</v>
      </c>
      <c r="I276" s="312">
        <v>5000</v>
      </c>
      <c r="J276" s="242">
        <v>6000</v>
      </c>
      <c r="K276" s="583"/>
      <c r="L276" s="590"/>
    </row>
    <row r="277" spans="1:12" customFormat="1" ht="15" customHeight="1" x14ac:dyDescent="0.25">
      <c r="A277" s="565"/>
      <c r="B277" s="568"/>
      <c r="C277" s="455"/>
      <c r="D277" s="582"/>
      <c r="E277" s="520"/>
      <c r="F277" s="110" t="s">
        <v>817</v>
      </c>
      <c r="G277" s="243">
        <f>G275*114</f>
        <v>20292</v>
      </c>
      <c r="H277" s="244">
        <f>G275*128</f>
        <v>22784</v>
      </c>
      <c r="I277" s="313">
        <f>G275*143</f>
        <v>25454</v>
      </c>
      <c r="J277" s="245">
        <f>G275*148</f>
        <v>26344</v>
      </c>
      <c r="K277" s="583"/>
      <c r="L277" s="590"/>
    </row>
    <row r="278" spans="1:12" customFormat="1" ht="15" customHeight="1" x14ac:dyDescent="0.25">
      <c r="A278" s="565"/>
      <c r="B278" s="568"/>
      <c r="C278" s="455"/>
      <c r="D278" s="582"/>
      <c r="E278" s="520"/>
      <c r="F278" s="110" t="s">
        <v>1269</v>
      </c>
      <c r="G278" s="451">
        <v>0.98</v>
      </c>
      <c r="H278" s="451"/>
      <c r="I278" s="451"/>
      <c r="J278" s="451"/>
      <c r="K278" s="583"/>
      <c r="L278" s="590"/>
    </row>
    <row r="279" spans="1:12" customFormat="1" ht="15" customHeight="1" x14ac:dyDescent="0.25">
      <c r="A279" s="565"/>
      <c r="B279" s="568"/>
      <c r="C279" s="455"/>
      <c r="D279" s="582"/>
      <c r="E279" s="520"/>
      <c r="F279" s="93" t="s">
        <v>699</v>
      </c>
      <c r="G279" s="523" t="s">
        <v>700</v>
      </c>
      <c r="H279" s="523"/>
      <c r="I279" s="523"/>
      <c r="J279" s="523"/>
      <c r="K279" s="583"/>
      <c r="L279" s="590"/>
    </row>
    <row r="280" spans="1:12" customFormat="1" ht="15" customHeight="1" x14ac:dyDescent="0.25">
      <c r="A280" s="565"/>
      <c r="B280" s="568"/>
      <c r="C280" s="455"/>
      <c r="D280" s="582"/>
      <c r="E280" s="520"/>
      <c r="F280" s="93" t="s">
        <v>1181</v>
      </c>
      <c r="G280" s="462" t="s">
        <v>1179</v>
      </c>
      <c r="H280" s="463"/>
      <c r="I280" s="463"/>
      <c r="J280" s="464"/>
      <c r="K280" s="583"/>
      <c r="L280" s="590"/>
    </row>
    <row r="281" spans="1:12" customFormat="1" ht="15" customHeight="1" x14ac:dyDescent="0.25">
      <c r="A281" s="565"/>
      <c r="B281" s="568"/>
      <c r="C281" s="455"/>
      <c r="D281" s="582"/>
      <c r="E281" s="520"/>
      <c r="F281" s="110" t="s">
        <v>83</v>
      </c>
      <c r="G281" s="522">
        <v>67</v>
      </c>
      <c r="H281" s="522"/>
      <c r="I281" s="522"/>
      <c r="J281" s="522"/>
      <c r="K281" s="583"/>
      <c r="L281" s="590"/>
    </row>
    <row r="282" spans="1:12" customFormat="1" ht="15" customHeight="1" x14ac:dyDescent="0.25">
      <c r="A282" s="565"/>
      <c r="B282" s="568"/>
      <c r="C282" s="455"/>
      <c r="D282" s="582"/>
      <c r="E282" s="520"/>
      <c r="F282" s="110" t="s">
        <v>396</v>
      </c>
      <c r="G282" s="524" t="s">
        <v>397</v>
      </c>
      <c r="H282" s="524"/>
      <c r="I282" s="524"/>
      <c r="J282" s="524"/>
      <c r="K282" s="583"/>
      <c r="L282" s="590"/>
    </row>
    <row r="283" spans="1:12" customFormat="1" ht="15" customHeight="1" x14ac:dyDescent="0.25">
      <c r="A283" s="565"/>
      <c r="B283" s="568"/>
      <c r="C283" s="455"/>
      <c r="D283" s="582"/>
      <c r="E283" s="520"/>
      <c r="F283" s="110" t="s">
        <v>256</v>
      </c>
      <c r="G283" s="522" t="s">
        <v>18</v>
      </c>
      <c r="H283" s="522"/>
      <c r="I283" s="522"/>
      <c r="J283" s="522"/>
      <c r="K283" s="583"/>
      <c r="L283" s="590"/>
    </row>
    <row r="284" spans="1:12" customFormat="1" ht="15.6" customHeight="1" x14ac:dyDescent="0.25">
      <c r="A284" s="565"/>
      <c r="B284" s="568"/>
      <c r="C284" s="455"/>
      <c r="D284" s="582"/>
      <c r="E284" s="520"/>
      <c r="F284" s="93" t="s">
        <v>379</v>
      </c>
      <c r="G284" s="523" t="s">
        <v>380</v>
      </c>
      <c r="H284" s="523"/>
      <c r="I284" s="523"/>
      <c r="J284" s="523"/>
      <c r="K284" s="583"/>
      <c r="L284" s="590"/>
    </row>
    <row r="285" spans="1:12" customFormat="1" ht="15.6" customHeight="1" x14ac:dyDescent="0.25">
      <c r="A285" s="565"/>
      <c r="B285" s="568"/>
      <c r="C285" s="455"/>
      <c r="D285" s="582"/>
      <c r="E285" s="520"/>
      <c r="F285" s="93" t="s">
        <v>701</v>
      </c>
      <c r="G285" s="523">
        <v>100000</v>
      </c>
      <c r="H285" s="523"/>
      <c r="I285" s="523"/>
      <c r="J285" s="523"/>
      <c r="K285" s="583"/>
      <c r="L285" s="590"/>
    </row>
    <row r="286" spans="1:12" customFormat="1" ht="15.6" customHeight="1" x14ac:dyDescent="0.25">
      <c r="A286" s="565"/>
      <c r="B286" s="568"/>
      <c r="C286" s="455"/>
      <c r="D286" s="582"/>
      <c r="E286" s="520"/>
      <c r="F286" s="93" t="s">
        <v>257</v>
      </c>
      <c r="G286" s="523" t="s">
        <v>391</v>
      </c>
      <c r="H286" s="523"/>
      <c r="I286" s="523"/>
      <c r="J286" s="523"/>
      <c r="K286" s="583"/>
      <c r="L286" s="590"/>
    </row>
    <row r="287" spans="1:12" customFormat="1" ht="15.6" customHeight="1" x14ac:dyDescent="0.25">
      <c r="A287" s="565"/>
      <c r="B287" s="568"/>
      <c r="C287" s="455"/>
      <c r="D287" s="582"/>
      <c r="E287" s="520"/>
      <c r="F287" s="93" t="s">
        <v>376</v>
      </c>
      <c r="G287" s="523" t="s">
        <v>392</v>
      </c>
      <c r="H287" s="523"/>
      <c r="I287" s="523"/>
      <c r="J287" s="523"/>
      <c r="K287" s="583"/>
      <c r="L287" s="590"/>
    </row>
    <row r="288" spans="1:12" customFormat="1" ht="15.6" customHeight="1" x14ac:dyDescent="0.25">
      <c r="A288" s="565"/>
      <c r="B288" s="568"/>
      <c r="C288" s="455"/>
      <c r="D288" s="582"/>
      <c r="E288" s="520"/>
      <c r="F288" s="93" t="s">
        <v>381</v>
      </c>
      <c r="G288" s="523" t="s">
        <v>382</v>
      </c>
      <c r="H288" s="523"/>
      <c r="I288" s="523"/>
      <c r="J288" s="523"/>
      <c r="K288" s="583"/>
      <c r="L288" s="590"/>
    </row>
    <row r="289" spans="1:12" customFormat="1" ht="15.6" customHeight="1" x14ac:dyDescent="0.25">
      <c r="A289" s="565"/>
      <c r="B289" s="568"/>
      <c r="C289" s="455"/>
      <c r="D289" s="582"/>
      <c r="E289" s="520"/>
      <c r="F289" s="94" t="s">
        <v>358</v>
      </c>
      <c r="G289" s="523" t="s">
        <v>900</v>
      </c>
      <c r="H289" s="523"/>
      <c r="I289" s="523"/>
      <c r="J289" s="523"/>
      <c r="K289" s="584">
        <v>5</v>
      </c>
      <c r="L289" s="443">
        <v>24701</v>
      </c>
    </row>
    <row r="290" spans="1:12" customFormat="1" ht="15.6" customHeight="1" x14ac:dyDescent="0.25">
      <c r="A290" s="565"/>
      <c r="B290" s="568"/>
      <c r="C290" s="455"/>
      <c r="D290" s="582"/>
      <c r="E290" s="520"/>
      <c r="F290" s="93" t="s">
        <v>383</v>
      </c>
      <c r="G290" s="523" t="s">
        <v>384</v>
      </c>
      <c r="H290" s="523"/>
      <c r="I290" s="523"/>
      <c r="J290" s="523"/>
      <c r="K290" s="585"/>
      <c r="L290" s="591" t="e">
        <f>#REF!-#REF!*10%</f>
        <v>#REF!</v>
      </c>
    </row>
    <row r="291" spans="1:12" customFormat="1" ht="15.6" customHeight="1" x14ac:dyDescent="0.25">
      <c r="A291" s="565"/>
      <c r="B291" s="568"/>
      <c r="C291" s="455"/>
      <c r="D291" s="582"/>
      <c r="E291" s="520"/>
      <c r="F291" s="93" t="s">
        <v>385</v>
      </c>
      <c r="G291" s="523" t="s">
        <v>386</v>
      </c>
      <c r="H291" s="523"/>
      <c r="I291" s="523"/>
      <c r="J291" s="523"/>
      <c r="K291" s="585"/>
      <c r="L291" s="591" t="e">
        <f>#REF!-#REF!*10%</f>
        <v>#REF!</v>
      </c>
    </row>
    <row r="292" spans="1:12" customFormat="1" ht="15.6" customHeight="1" x14ac:dyDescent="0.25">
      <c r="A292" s="565"/>
      <c r="B292" s="568"/>
      <c r="C292" s="455"/>
      <c r="D292" s="582"/>
      <c r="E292" s="520"/>
      <c r="F292" s="93" t="s">
        <v>389</v>
      </c>
      <c r="G292" s="523" t="s">
        <v>390</v>
      </c>
      <c r="H292" s="523"/>
      <c r="I292" s="523"/>
      <c r="J292" s="523"/>
      <c r="K292" s="585"/>
      <c r="L292" s="591" t="e">
        <f>#REF!-#REF!*10%</f>
        <v>#REF!</v>
      </c>
    </row>
    <row r="293" spans="1:12" customFormat="1" ht="15.6" customHeight="1" x14ac:dyDescent="0.25">
      <c r="A293" s="565"/>
      <c r="B293" s="568"/>
      <c r="C293" s="455"/>
      <c r="D293" s="582"/>
      <c r="E293" s="520"/>
      <c r="F293" s="93" t="s">
        <v>704</v>
      </c>
      <c r="G293" s="523" t="s">
        <v>705</v>
      </c>
      <c r="H293" s="523"/>
      <c r="I293" s="523"/>
      <c r="J293" s="523"/>
      <c r="K293" s="585"/>
      <c r="L293" s="591" t="e">
        <f>#REF!-#REF!*10%</f>
        <v>#REF!</v>
      </c>
    </row>
    <row r="294" spans="1:12" customFormat="1" ht="15.6" customHeight="1" x14ac:dyDescent="0.25">
      <c r="A294" s="565"/>
      <c r="B294" s="568"/>
      <c r="C294" s="455"/>
      <c r="D294" s="582"/>
      <c r="E294" s="520"/>
      <c r="F294" s="93" t="s">
        <v>706</v>
      </c>
      <c r="G294" s="523" t="s">
        <v>390</v>
      </c>
      <c r="H294" s="523"/>
      <c r="I294" s="523"/>
      <c r="J294" s="523"/>
      <c r="K294" s="585"/>
      <c r="L294" s="591" t="e">
        <f>#REF!-#REF!*10%</f>
        <v>#REF!</v>
      </c>
    </row>
    <row r="295" spans="1:12" customFormat="1" ht="15.6" customHeight="1" x14ac:dyDescent="0.25">
      <c r="A295" s="565"/>
      <c r="B295" s="568"/>
      <c r="C295" s="455"/>
      <c r="D295" s="582"/>
      <c r="E295" s="520"/>
      <c r="F295" s="93" t="s">
        <v>1271</v>
      </c>
      <c r="G295" s="523" t="s">
        <v>390</v>
      </c>
      <c r="H295" s="523"/>
      <c r="I295" s="523"/>
      <c r="J295" s="523"/>
      <c r="K295" s="585"/>
      <c r="L295" s="591" t="e">
        <f>#REF!-#REF!*10%</f>
        <v>#REF!</v>
      </c>
    </row>
    <row r="296" spans="1:12" customFormat="1" ht="15.6" customHeight="1" x14ac:dyDescent="0.25">
      <c r="A296" s="565"/>
      <c r="B296" s="568"/>
      <c r="C296" s="455"/>
      <c r="D296" s="582"/>
      <c r="E296" s="520"/>
      <c r="F296" s="93" t="s">
        <v>707</v>
      </c>
      <c r="G296" s="523" t="s">
        <v>911</v>
      </c>
      <c r="H296" s="523"/>
      <c r="I296" s="523"/>
      <c r="J296" s="523"/>
      <c r="K296" s="585"/>
      <c r="L296" s="591" t="e">
        <f>#REF!-#REF!*10%</f>
        <v>#REF!</v>
      </c>
    </row>
    <row r="297" spans="1:12" customFormat="1" ht="15.6" customHeight="1" x14ac:dyDescent="0.25">
      <c r="A297" s="565"/>
      <c r="B297" s="568"/>
      <c r="C297" s="455"/>
      <c r="D297" s="582"/>
      <c r="E297" s="520"/>
      <c r="F297" s="93" t="s">
        <v>708</v>
      </c>
      <c r="G297" s="523" t="s">
        <v>390</v>
      </c>
      <c r="H297" s="523"/>
      <c r="I297" s="523"/>
      <c r="J297" s="523"/>
      <c r="K297" s="585"/>
      <c r="L297" s="591" t="e">
        <f>#REF!-#REF!*10%</f>
        <v>#REF!</v>
      </c>
    </row>
    <row r="298" spans="1:12" customFormat="1" ht="15.6" customHeight="1" x14ac:dyDescent="0.25">
      <c r="A298" s="565"/>
      <c r="B298" s="568"/>
      <c r="C298" s="455"/>
      <c r="D298" s="582"/>
      <c r="E298" s="520"/>
      <c r="F298" s="93" t="s">
        <v>377</v>
      </c>
      <c r="G298" s="523" t="s">
        <v>387</v>
      </c>
      <c r="H298" s="523"/>
      <c r="I298" s="523"/>
      <c r="J298" s="523"/>
      <c r="K298" s="585"/>
      <c r="L298" s="591" t="e">
        <f>#REF!-#REF!*10%</f>
        <v>#REF!</v>
      </c>
    </row>
    <row r="299" spans="1:12" customFormat="1" ht="15.6" customHeight="1" x14ac:dyDescent="0.25">
      <c r="A299" s="565"/>
      <c r="B299" s="568"/>
      <c r="C299" s="455"/>
      <c r="D299" s="582"/>
      <c r="E299" s="520"/>
      <c r="F299" s="93" t="s">
        <v>388</v>
      </c>
      <c r="G299" s="523" t="s">
        <v>393</v>
      </c>
      <c r="H299" s="523"/>
      <c r="I299" s="523"/>
      <c r="J299" s="523"/>
      <c r="K299" s="585"/>
      <c r="L299" s="591" t="e">
        <f>#REF!-#REF!*10%</f>
        <v>#REF!</v>
      </c>
    </row>
    <row r="300" spans="1:12" customFormat="1" ht="15.6" customHeight="1" x14ac:dyDescent="0.25">
      <c r="A300" s="565"/>
      <c r="B300" s="568"/>
      <c r="C300" s="455"/>
      <c r="D300" s="582"/>
      <c r="E300" s="520"/>
      <c r="F300" s="93" t="s">
        <v>562</v>
      </c>
      <c r="G300" s="523" t="s">
        <v>1024</v>
      </c>
      <c r="H300" s="523"/>
      <c r="I300" s="523"/>
      <c r="J300" s="523"/>
      <c r="K300" s="585"/>
      <c r="L300" s="591" t="e">
        <f>#REF!-#REF!*10%</f>
        <v>#REF!</v>
      </c>
    </row>
    <row r="301" spans="1:12" customFormat="1" ht="15.6" customHeight="1" x14ac:dyDescent="0.25">
      <c r="A301" s="565"/>
      <c r="B301" s="568"/>
      <c r="C301" s="455"/>
      <c r="D301" s="582"/>
      <c r="E301" s="520"/>
      <c r="F301" s="93" t="s">
        <v>570</v>
      </c>
      <c r="G301" s="523" t="s">
        <v>613</v>
      </c>
      <c r="H301" s="523"/>
      <c r="I301" s="523"/>
      <c r="J301" s="523"/>
      <c r="K301" s="585"/>
      <c r="L301" s="591" t="e">
        <f>#REF!-#REF!*10%</f>
        <v>#REF!</v>
      </c>
    </row>
    <row r="302" spans="1:12" customFormat="1" ht="15.6" customHeight="1" x14ac:dyDescent="0.25">
      <c r="A302" s="565"/>
      <c r="B302" s="568"/>
      <c r="C302" s="455"/>
      <c r="D302" s="582"/>
      <c r="E302" s="520"/>
      <c r="F302" s="111" t="s">
        <v>84</v>
      </c>
      <c r="G302" s="525">
        <v>5.2</v>
      </c>
      <c r="H302" s="525"/>
      <c r="I302" s="525"/>
      <c r="J302" s="525"/>
      <c r="K302" s="585"/>
      <c r="L302" s="591" t="e">
        <f>#REF!-#REF!*10%</f>
        <v>#REF!</v>
      </c>
    </row>
    <row r="303" spans="1:12" customFormat="1" ht="15" customHeight="1" x14ac:dyDescent="0.25">
      <c r="A303" s="565"/>
      <c r="B303" s="569"/>
      <c r="C303" s="455"/>
      <c r="D303" s="582"/>
      <c r="E303" s="520"/>
      <c r="F303" s="136" t="s">
        <v>1016</v>
      </c>
      <c r="G303" s="454">
        <v>5</v>
      </c>
      <c r="H303" s="454"/>
      <c r="I303" s="454"/>
      <c r="J303" s="454"/>
      <c r="K303" s="585"/>
      <c r="L303" s="591" t="e">
        <f>#REF!-#REF!*10%</f>
        <v>#REF!</v>
      </c>
    </row>
    <row r="304" spans="1:12" customFormat="1" ht="15" customHeight="1" x14ac:dyDescent="0.25">
      <c r="A304" s="564">
        <v>11</v>
      </c>
      <c r="B304" s="567"/>
      <c r="C304" s="455" t="s">
        <v>238</v>
      </c>
      <c r="D304" s="582"/>
      <c r="E304" s="520"/>
      <c r="F304" s="110" t="s">
        <v>81</v>
      </c>
      <c r="G304" s="522" t="s">
        <v>10</v>
      </c>
      <c r="H304" s="522"/>
      <c r="I304" s="522"/>
      <c r="J304" s="522"/>
      <c r="K304" s="539">
        <v>3</v>
      </c>
      <c r="L304" s="589">
        <v>24908</v>
      </c>
    </row>
    <row r="305" spans="1:12" customFormat="1" ht="15" customHeight="1" x14ac:dyDescent="0.25">
      <c r="A305" s="565"/>
      <c r="B305" s="568"/>
      <c r="C305" s="455"/>
      <c r="D305" s="582"/>
      <c r="E305" s="520"/>
      <c r="F305" s="110" t="s">
        <v>80</v>
      </c>
      <c r="G305" s="469">
        <v>193</v>
      </c>
      <c r="H305" s="469"/>
      <c r="I305" s="469"/>
      <c r="J305" s="469"/>
      <c r="K305" s="583"/>
      <c r="L305" s="590"/>
    </row>
    <row r="306" spans="1:12" customFormat="1" ht="15" customHeight="1" x14ac:dyDescent="0.25">
      <c r="A306" s="565"/>
      <c r="B306" s="568"/>
      <c r="C306" s="455"/>
      <c r="D306" s="582"/>
      <c r="E306" s="520"/>
      <c r="F306" s="110" t="s">
        <v>8</v>
      </c>
      <c r="G306" s="240">
        <v>3000</v>
      </c>
      <c r="H306" s="241">
        <v>4000</v>
      </c>
      <c r="I306" s="312">
        <v>5000</v>
      </c>
      <c r="J306" s="242">
        <v>6000</v>
      </c>
      <c r="K306" s="583"/>
      <c r="L306" s="590"/>
    </row>
    <row r="307" spans="1:12" customFormat="1" ht="15" customHeight="1" x14ac:dyDescent="0.25">
      <c r="A307" s="565"/>
      <c r="B307" s="568"/>
      <c r="C307" s="455"/>
      <c r="D307" s="582"/>
      <c r="E307" s="520"/>
      <c r="F307" s="110" t="s">
        <v>817</v>
      </c>
      <c r="G307" s="243">
        <f>G305*114</f>
        <v>22002</v>
      </c>
      <c r="H307" s="244">
        <f>G305*128</f>
        <v>24704</v>
      </c>
      <c r="I307" s="313">
        <f>G305*143</f>
        <v>27599</v>
      </c>
      <c r="J307" s="245">
        <f>G305*148</f>
        <v>28564</v>
      </c>
      <c r="K307" s="583"/>
      <c r="L307" s="590"/>
    </row>
    <row r="308" spans="1:12" customFormat="1" ht="15" customHeight="1" x14ac:dyDescent="0.25">
      <c r="A308" s="565"/>
      <c r="B308" s="568"/>
      <c r="C308" s="455"/>
      <c r="D308" s="582"/>
      <c r="E308" s="520"/>
      <c r="F308" s="110" t="s">
        <v>1269</v>
      </c>
      <c r="G308" s="451">
        <v>0.98</v>
      </c>
      <c r="H308" s="451"/>
      <c r="I308" s="451"/>
      <c r="J308" s="451"/>
      <c r="K308" s="583"/>
      <c r="L308" s="590"/>
    </row>
    <row r="309" spans="1:12" customFormat="1" ht="15" customHeight="1" x14ac:dyDescent="0.25">
      <c r="A309" s="565"/>
      <c r="B309" s="568"/>
      <c r="C309" s="455"/>
      <c r="D309" s="582"/>
      <c r="E309" s="520"/>
      <c r="F309" s="93" t="s">
        <v>699</v>
      </c>
      <c r="G309" s="523" t="s">
        <v>700</v>
      </c>
      <c r="H309" s="523"/>
      <c r="I309" s="523"/>
      <c r="J309" s="523"/>
      <c r="K309" s="583"/>
      <c r="L309" s="590"/>
    </row>
    <row r="310" spans="1:12" customFormat="1" ht="15" customHeight="1" x14ac:dyDescent="0.25">
      <c r="A310" s="565"/>
      <c r="B310" s="568"/>
      <c r="C310" s="455"/>
      <c r="D310" s="582"/>
      <c r="E310" s="520"/>
      <c r="F310" s="93" t="s">
        <v>1181</v>
      </c>
      <c r="G310" s="462" t="s">
        <v>1179</v>
      </c>
      <c r="H310" s="463"/>
      <c r="I310" s="463"/>
      <c r="J310" s="464"/>
      <c r="K310" s="583"/>
      <c r="L310" s="590"/>
    </row>
    <row r="311" spans="1:12" customFormat="1" ht="15" customHeight="1" x14ac:dyDescent="0.25">
      <c r="A311" s="565"/>
      <c r="B311" s="568"/>
      <c r="C311" s="455"/>
      <c r="D311" s="582"/>
      <c r="E311" s="520"/>
      <c r="F311" s="110" t="s">
        <v>83</v>
      </c>
      <c r="G311" s="522">
        <v>67</v>
      </c>
      <c r="H311" s="522"/>
      <c r="I311" s="522"/>
      <c r="J311" s="522"/>
      <c r="K311" s="583"/>
      <c r="L311" s="590"/>
    </row>
    <row r="312" spans="1:12" customFormat="1" ht="15" customHeight="1" x14ac:dyDescent="0.25">
      <c r="A312" s="565"/>
      <c r="B312" s="568"/>
      <c r="C312" s="455"/>
      <c r="D312" s="582"/>
      <c r="E312" s="520"/>
      <c r="F312" s="110" t="s">
        <v>396</v>
      </c>
      <c r="G312" s="524" t="s">
        <v>397</v>
      </c>
      <c r="H312" s="524"/>
      <c r="I312" s="524"/>
      <c r="J312" s="524"/>
      <c r="K312" s="583"/>
      <c r="L312" s="590"/>
    </row>
    <row r="313" spans="1:12" customFormat="1" ht="15" customHeight="1" x14ac:dyDescent="0.25">
      <c r="A313" s="565"/>
      <c r="B313" s="568"/>
      <c r="C313" s="455"/>
      <c r="D313" s="582"/>
      <c r="E313" s="520"/>
      <c r="F313" s="110" t="s">
        <v>256</v>
      </c>
      <c r="G313" s="522" t="s">
        <v>19</v>
      </c>
      <c r="H313" s="522"/>
      <c r="I313" s="522"/>
      <c r="J313" s="522"/>
      <c r="K313" s="583"/>
      <c r="L313" s="590"/>
    </row>
    <row r="314" spans="1:12" customFormat="1" ht="15.6" customHeight="1" x14ac:dyDescent="0.25">
      <c r="A314" s="565"/>
      <c r="B314" s="568"/>
      <c r="C314" s="455"/>
      <c r="D314" s="582"/>
      <c r="E314" s="520"/>
      <c r="F314" s="93" t="s">
        <v>379</v>
      </c>
      <c r="G314" s="523" t="s">
        <v>380</v>
      </c>
      <c r="H314" s="523"/>
      <c r="I314" s="523"/>
      <c r="J314" s="523"/>
      <c r="K314" s="583"/>
      <c r="L314" s="590"/>
    </row>
    <row r="315" spans="1:12" customFormat="1" ht="15.6" customHeight="1" x14ac:dyDescent="0.25">
      <c r="A315" s="565"/>
      <c r="B315" s="568"/>
      <c r="C315" s="455"/>
      <c r="D315" s="582"/>
      <c r="E315" s="520"/>
      <c r="F315" s="93" t="s">
        <v>701</v>
      </c>
      <c r="G315" s="523">
        <v>100000</v>
      </c>
      <c r="H315" s="523"/>
      <c r="I315" s="523"/>
      <c r="J315" s="523"/>
      <c r="K315" s="583"/>
      <c r="L315" s="590"/>
    </row>
    <row r="316" spans="1:12" customFormat="1" ht="15.6" customHeight="1" x14ac:dyDescent="0.25">
      <c r="A316" s="565"/>
      <c r="B316" s="568"/>
      <c r="C316" s="455"/>
      <c r="D316" s="582"/>
      <c r="E316" s="520"/>
      <c r="F316" s="93" t="s">
        <v>257</v>
      </c>
      <c r="G316" s="523" t="s">
        <v>391</v>
      </c>
      <c r="H316" s="523"/>
      <c r="I316" s="523"/>
      <c r="J316" s="523"/>
      <c r="K316" s="583"/>
      <c r="L316" s="590"/>
    </row>
    <row r="317" spans="1:12" customFormat="1" ht="15.6" customHeight="1" x14ac:dyDescent="0.25">
      <c r="A317" s="565"/>
      <c r="B317" s="568"/>
      <c r="C317" s="455"/>
      <c r="D317" s="582"/>
      <c r="E317" s="520"/>
      <c r="F317" s="93" t="s">
        <v>376</v>
      </c>
      <c r="G317" s="523" t="s">
        <v>392</v>
      </c>
      <c r="H317" s="523"/>
      <c r="I317" s="523"/>
      <c r="J317" s="523"/>
      <c r="K317" s="583"/>
      <c r="L317" s="590"/>
    </row>
    <row r="318" spans="1:12" customFormat="1" ht="15.6" customHeight="1" x14ac:dyDescent="0.25">
      <c r="A318" s="565"/>
      <c r="B318" s="568"/>
      <c r="C318" s="455"/>
      <c r="D318" s="582"/>
      <c r="E318" s="520"/>
      <c r="F318" s="93" t="s">
        <v>381</v>
      </c>
      <c r="G318" s="523" t="s">
        <v>382</v>
      </c>
      <c r="H318" s="523"/>
      <c r="I318" s="523"/>
      <c r="J318" s="523"/>
      <c r="K318" s="583"/>
      <c r="L318" s="590"/>
    </row>
    <row r="319" spans="1:12" customFormat="1" ht="15.6" customHeight="1" x14ac:dyDescent="0.25">
      <c r="A319" s="565"/>
      <c r="B319" s="568"/>
      <c r="C319" s="455"/>
      <c r="D319" s="582"/>
      <c r="E319" s="520"/>
      <c r="F319" s="94" t="s">
        <v>358</v>
      </c>
      <c r="G319" s="523" t="s">
        <v>900</v>
      </c>
      <c r="H319" s="523"/>
      <c r="I319" s="523"/>
      <c r="J319" s="523"/>
      <c r="K319" s="584">
        <v>5</v>
      </c>
      <c r="L319" s="443">
        <v>26652</v>
      </c>
    </row>
    <row r="320" spans="1:12" customFormat="1" ht="15.6" customHeight="1" x14ac:dyDescent="0.25">
      <c r="A320" s="565"/>
      <c r="B320" s="568"/>
      <c r="C320" s="455"/>
      <c r="D320" s="582"/>
      <c r="E320" s="520"/>
      <c r="F320" s="93" t="s">
        <v>383</v>
      </c>
      <c r="G320" s="523" t="s">
        <v>384</v>
      </c>
      <c r="H320" s="523"/>
      <c r="I320" s="523"/>
      <c r="J320" s="523"/>
      <c r="K320" s="585"/>
      <c r="L320" s="591" t="e">
        <f>#REF!-#REF!*10%</f>
        <v>#REF!</v>
      </c>
    </row>
    <row r="321" spans="1:12" customFormat="1" ht="15.6" customHeight="1" x14ac:dyDescent="0.25">
      <c r="A321" s="565"/>
      <c r="B321" s="568"/>
      <c r="C321" s="455"/>
      <c r="D321" s="582"/>
      <c r="E321" s="520"/>
      <c r="F321" s="93" t="s">
        <v>385</v>
      </c>
      <c r="G321" s="523" t="s">
        <v>386</v>
      </c>
      <c r="H321" s="523"/>
      <c r="I321" s="523"/>
      <c r="J321" s="523"/>
      <c r="K321" s="585"/>
      <c r="L321" s="591" t="e">
        <f>#REF!-#REF!*10%</f>
        <v>#REF!</v>
      </c>
    </row>
    <row r="322" spans="1:12" customFormat="1" ht="15.6" customHeight="1" x14ac:dyDescent="0.25">
      <c r="A322" s="565"/>
      <c r="B322" s="568"/>
      <c r="C322" s="455"/>
      <c r="D322" s="582"/>
      <c r="E322" s="520"/>
      <c r="F322" s="93" t="s">
        <v>389</v>
      </c>
      <c r="G322" s="523" t="s">
        <v>390</v>
      </c>
      <c r="H322" s="523"/>
      <c r="I322" s="523"/>
      <c r="J322" s="523"/>
      <c r="K322" s="585"/>
      <c r="L322" s="591" t="e">
        <f>#REF!-#REF!*10%</f>
        <v>#REF!</v>
      </c>
    </row>
    <row r="323" spans="1:12" customFormat="1" ht="15.6" customHeight="1" x14ac:dyDescent="0.25">
      <c r="A323" s="565"/>
      <c r="B323" s="568"/>
      <c r="C323" s="455"/>
      <c r="D323" s="582"/>
      <c r="E323" s="520"/>
      <c r="F323" s="93" t="s">
        <v>704</v>
      </c>
      <c r="G323" s="523" t="s">
        <v>705</v>
      </c>
      <c r="H323" s="523"/>
      <c r="I323" s="523"/>
      <c r="J323" s="523"/>
      <c r="K323" s="585"/>
      <c r="L323" s="591" t="e">
        <f>#REF!-#REF!*10%</f>
        <v>#REF!</v>
      </c>
    </row>
    <row r="324" spans="1:12" customFormat="1" ht="15.6" customHeight="1" x14ac:dyDescent="0.25">
      <c r="A324" s="565"/>
      <c r="B324" s="568"/>
      <c r="C324" s="455"/>
      <c r="D324" s="582"/>
      <c r="E324" s="520"/>
      <c r="F324" s="93" t="s">
        <v>706</v>
      </c>
      <c r="G324" s="523" t="s">
        <v>390</v>
      </c>
      <c r="H324" s="523"/>
      <c r="I324" s="523"/>
      <c r="J324" s="523"/>
      <c r="K324" s="585"/>
      <c r="L324" s="591" t="e">
        <f>#REF!-#REF!*10%</f>
        <v>#REF!</v>
      </c>
    </row>
    <row r="325" spans="1:12" customFormat="1" ht="15.6" customHeight="1" x14ac:dyDescent="0.25">
      <c r="A325" s="565"/>
      <c r="B325" s="568"/>
      <c r="C325" s="455"/>
      <c r="D325" s="582"/>
      <c r="E325" s="520"/>
      <c r="F325" s="93" t="s">
        <v>1271</v>
      </c>
      <c r="G325" s="523" t="s">
        <v>390</v>
      </c>
      <c r="H325" s="523"/>
      <c r="I325" s="523"/>
      <c r="J325" s="523"/>
      <c r="K325" s="585"/>
      <c r="L325" s="591" t="e">
        <f>#REF!-#REF!*10%</f>
        <v>#REF!</v>
      </c>
    </row>
    <row r="326" spans="1:12" customFormat="1" ht="15.6" customHeight="1" x14ac:dyDescent="0.25">
      <c r="A326" s="565"/>
      <c r="B326" s="568"/>
      <c r="C326" s="455"/>
      <c r="D326" s="582"/>
      <c r="E326" s="520"/>
      <c r="F326" s="93" t="s">
        <v>707</v>
      </c>
      <c r="G326" s="523" t="s">
        <v>911</v>
      </c>
      <c r="H326" s="523"/>
      <c r="I326" s="523"/>
      <c r="J326" s="523"/>
      <c r="K326" s="585"/>
      <c r="L326" s="591" t="e">
        <f>#REF!-#REF!*10%</f>
        <v>#REF!</v>
      </c>
    </row>
    <row r="327" spans="1:12" customFormat="1" ht="15.6" customHeight="1" x14ac:dyDescent="0.25">
      <c r="A327" s="565"/>
      <c r="B327" s="568"/>
      <c r="C327" s="455"/>
      <c r="D327" s="582"/>
      <c r="E327" s="520"/>
      <c r="F327" s="93" t="s">
        <v>708</v>
      </c>
      <c r="G327" s="523" t="s">
        <v>390</v>
      </c>
      <c r="H327" s="523"/>
      <c r="I327" s="523"/>
      <c r="J327" s="523"/>
      <c r="K327" s="585"/>
      <c r="L327" s="591" t="e">
        <f>#REF!-#REF!*10%</f>
        <v>#REF!</v>
      </c>
    </row>
    <row r="328" spans="1:12" customFormat="1" ht="15.6" customHeight="1" x14ac:dyDescent="0.25">
      <c r="A328" s="565"/>
      <c r="B328" s="568"/>
      <c r="C328" s="455"/>
      <c r="D328" s="582"/>
      <c r="E328" s="520"/>
      <c r="F328" s="93" t="s">
        <v>377</v>
      </c>
      <c r="G328" s="523" t="s">
        <v>387</v>
      </c>
      <c r="H328" s="523"/>
      <c r="I328" s="523"/>
      <c r="J328" s="523"/>
      <c r="K328" s="585"/>
      <c r="L328" s="591" t="e">
        <f>#REF!-#REF!*10%</f>
        <v>#REF!</v>
      </c>
    </row>
    <row r="329" spans="1:12" customFormat="1" ht="15.6" customHeight="1" x14ac:dyDescent="0.25">
      <c r="A329" s="565"/>
      <c r="B329" s="568"/>
      <c r="C329" s="455"/>
      <c r="D329" s="582"/>
      <c r="E329" s="520"/>
      <c r="F329" s="93" t="s">
        <v>388</v>
      </c>
      <c r="G329" s="523" t="s">
        <v>393</v>
      </c>
      <c r="H329" s="523"/>
      <c r="I329" s="523"/>
      <c r="J329" s="523"/>
      <c r="K329" s="585"/>
      <c r="L329" s="591" t="e">
        <f>#REF!-#REF!*10%</f>
        <v>#REF!</v>
      </c>
    </row>
    <row r="330" spans="1:12" customFormat="1" ht="15.6" customHeight="1" x14ac:dyDescent="0.25">
      <c r="A330" s="565"/>
      <c r="B330" s="568"/>
      <c r="C330" s="455"/>
      <c r="D330" s="582"/>
      <c r="E330" s="520"/>
      <c r="F330" s="93" t="s">
        <v>562</v>
      </c>
      <c r="G330" s="523" t="s">
        <v>1024</v>
      </c>
      <c r="H330" s="523"/>
      <c r="I330" s="523"/>
      <c r="J330" s="523"/>
      <c r="K330" s="585"/>
      <c r="L330" s="591" t="e">
        <f>#REF!-#REF!*10%</f>
        <v>#REF!</v>
      </c>
    </row>
    <row r="331" spans="1:12" customFormat="1" ht="15.6" customHeight="1" x14ac:dyDescent="0.25">
      <c r="A331" s="565"/>
      <c r="B331" s="568"/>
      <c r="C331" s="455"/>
      <c r="D331" s="582"/>
      <c r="E331" s="520"/>
      <c r="F331" s="93" t="s">
        <v>570</v>
      </c>
      <c r="G331" s="523" t="s">
        <v>613</v>
      </c>
      <c r="H331" s="523"/>
      <c r="I331" s="523"/>
      <c r="J331" s="523"/>
      <c r="K331" s="585"/>
      <c r="L331" s="591" t="e">
        <f>#REF!-#REF!*10%</f>
        <v>#REF!</v>
      </c>
    </row>
    <row r="332" spans="1:12" customFormat="1" ht="15.6" customHeight="1" x14ac:dyDescent="0.25">
      <c r="A332" s="565"/>
      <c r="B332" s="568"/>
      <c r="C332" s="455"/>
      <c r="D332" s="582"/>
      <c r="E332" s="520"/>
      <c r="F332" s="111" t="s">
        <v>84</v>
      </c>
      <c r="G332" s="525">
        <v>5.6</v>
      </c>
      <c r="H332" s="525"/>
      <c r="I332" s="525"/>
      <c r="J332" s="525"/>
      <c r="K332" s="585"/>
      <c r="L332" s="591" t="e">
        <f>#REF!-#REF!*10%</f>
        <v>#REF!</v>
      </c>
    </row>
    <row r="333" spans="1:12" customFormat="1" ht="15" customHeight="1" x14ac:dyDescent="0.25">
      <c r="A333" s="565"/>
      <c r="B333" s="569"/>
      <c r="C333" s="455"/>
      <c r="D333" s="582"/>
      <c r="E333" s="520"/>
      <c r="F333" s="136" t="s">
        <v>1016</v>
      </c>
      <c r="G333" s="454">
        <v>5</v>
      </c>
      <c r="H333" s="454"/>
      <c r="I333" s="454"/>
      <c r="J333" s="454"/>
      <c r="K333" s="585"/>
      <c r="L333" s="591" t="e">
        <f>#REF!-#REF!*10%</f>
        <v>#REF!</v>
      </c>
    </row>
    <row r="334" spans="1:12" customFormat="1" ht="15" customHeight="1" x14ac:dyDescent="0.25">
      <c r="A334" s="564">
        <v>12</v>
      </c>
      <c r="B334" s="567"/>
      <c r="C334" s="455" t="s">
        <v>239</v>
      </c>
      <c r="D334" s="582"/>
      <c r="E334" s="520"/>
      <c r="F334" s="110" t="s">
        <v>81</v>
      </c>
      <c r="G334" s="522" t="s">
        <v>10</v>
      </c>
      <c r="H334" s="522"/>
      <c r="I334" s="522"/>
      <c r="J334" s="522"/>
      <c r="K334" s="539">
        <v>3</v>
      </c>
      <c r="L334" s="589">
        <v>26100</v>
      </c>
    </row>
    <row r="335" spans="1:12" customFormat="1" ht="15" customHeight="1" x14ac:dyDescent="0.25">
      <c r="A335" s="565"/>
      <c r="B335" s="568"/>
      <c r="C335" s="455"/>
      <c r="D335" s="582"/>
      <c r="E335" s="520"/>
      <c r="F335" s="110" t="s">
        <v>80</v>
      </c>
      <c r="G335" s="469">
        <v>210</v>
      </c>
      <c r="H335" s="469"/>
      <c r="I335" s="469"/>
      <c r="J335" s="469"/>
      <c r="K335" s="583"/>
      <c r="L335" s="590"/>
    </row>
    <row r="336" spans="1:12" customFormat="1" ht="15" customHeight="1" x14ac:dyDescent="0.25">
      <c r="A336" s="565"/>
      <c r="B336" s="568"/>
      <c r="C336" s="455"/>
      <c r="D336" s="582"/>
      <c r="E336" s="520"/>
      <c r="F336" s="110" t="s">
        <v>8</v>
      </c>
      <c r="G336" s="240">
        <v>3000</v>
      </c>
      <c r="H336" s="241">
        <v>4000</v>
      </c>
      <c r="I336" s="312">
        <v>5000</v>
      </c>
      <c r="J336" s="242">
        <v>6000</v>
      </c>
      <c r="K336" s="583"/>
      <c r="L336" s="590"/>
    </row>
    <row r="337" spans="1:12" customFormat="1" ht="15" customHeight="1" x14ac:dyDescent="0.25">
      <c r="A337" s="565"/>
      <c r="B337" s="568"/>
      <c r="C337" s="455"/>
      <c r="D337" s="582"/>
      <c r="E337" s="520"/>
      <c r="F337" s="110" t="s">
        <v>817</v>
      </c>
      <c r="G337" s="243">
        <f>G335*114</f>
        <v>23940</v>
      </c>
      <c r="H337" s="244">
        <f>G335*128</f>
        <v>26880</v>
      </c>
      <c r="I337" s="313">
        <f>G335*143</f>
        <v>30030</v>
      </c>
      <c r="J337" s="245">
        <f>G335*148</f>
        <v>31080</v>
      </c>
      <c r="K337" s="583"/>
      <c r="L337" s="590"/>
    </row>
    <row r="338" spans="1:12" customFormat="1" ht="15" customHeight="1" x14ac:dyDescent="0.25">
      <c r="A338" s="565"/>
      <c r="B338" s="568"/>
      <c r="C338" s="455"/>
      <c r="D338" s="582"/>
      <c r="E338" s="520"/>
      <c r="F338" s="110" t="s">
        <v>1269</v>
      </c>
      <c r="G338" s="451">
        <v>0.98</v>
      </c>
      <c r="H338" s="451"/>
      <c r="I338" s="451"/>
      <c r="J338" s="451"/>
      <c r="K338" s="583"/>
      <c r="L338" s="590"/>
    </row>
    <row r="339" spans="1:12" customFormat="1" ht="15" customHeight="1" x14ac:dyDescent="0.25">
      <c r="A339" s="565"/>
      <c r="B339" s="568"/>
      <c r="C339" s="455"/>
      <c r="D339" s="582"/>
      <c r="E339" s="520"/>
      <c r="F339" s="93" t="s">
        <v>699</v>
      </c>
      <c r="G339" s="523" t="s">
        <v>700</v>
      </c>
      <c r="H339" s="523"/>
      <c r="I339" s="523"/>
      <c r="J339" s="523"/>
      <c r="K339" s="583"/>
      <c r="L339" s="590"/>
    </row>
    <row r="340" spans="1:12" customFormat="1" ht="15" customHeight="1" x14ac:dyDescent="0.25">
      <c r="A340" s="565"/>
      <c r="B340" s="568"/>
      <c r="C340" s="455"/>
      <c r="D340" s="582"/>
      <c r="E340" s="520"/>
      <c r="F340" s="93" t="s">
        <v>1181</v>
      </c>
      <c r="G340" s="462" t="s">
        <v>1179</v>
      </c>
      <c r="H340" s="463"/>
      <c r="I340" s="463"/>
      <c r="J340" s="464"/>
      <c r="K340" s="583"/>
      <c r="L340" s="590"/>
    </row>
    <row r="341" spans="1:12" customFormat="1" ht="15" customHeight="1" x14ac:dyDescent="0.25">
      <c r="A341" s="565"/>
      <c r="B341" s="568"/>
      <c r="C341" s="455"/>
      <c r="D341" s="582"/>
      <c r="E341" s="520"/>
      <c r="F341" s="110" t="s">
        <v>83</v>
      </c>
      <c r="G341" s="522">
        <v>67</v>
      </c>
      <c r="H341" s="522"/>
      <c r="I341" s="522"/>
      <c r="J341" s="522"/>
      <c r="K341" s="583"/>
      <c r="L341" s="590"/>
    </row>
    <row r="342" spans="1:12" customFormat="1" ht="15" customHeight="1" x14ac:dyDescent="0.25">
      <c r="A342" s="565"/>
      <c r="B342" s="568"/>
      <c r="C342" s="455"/>
      <c r="D342" s="582"/>
      <c r="E342" s="520"/>
      <c r="F342" s="110" t="s">
        <v>396</v>
      </c>
      <c r="G342" s="524" t="s">
        <v>397</v>
      </c>
      <c r="H342" s="524"/>
      <c r="I342" s="524"/>
      <c r="J342" s="524"/>
      <c r="K342" s="583"/>
      <c r="L342" s="590"/>
    </row>
    <row r="343" spans="1:12" customFormat="1" ht="15" customHeight="1" x14ac:dyDescent="0.25">
      <c r="A343" s="565"/>
      <c r="B343" s="568"/>
      <c r="C343" s="455"/>
      <c r="D343" s="582"/>
      <c r="E343" s="520"/>
      <c r="F343" s="110" t="s">
        <v>256</v>
      </c>
      <c r="G343" s="522" t="s">
        <v>20</v>
      </c>
      <c r="H343" s="522"/>
      <c r="I343" s="522"/>
      <c r="J343" s="522"/>
      <c r="K343" s="583"/>
      <c r="L343" s="590"/>
    </row>
    <row r="344" spans="1:12" customFormat="1" ht="15.6" customHeight="1" x14ac:dyDescent="0.25">
      <c r="A344" s="565"/>
      <c r="B344" s="568"/>
      <c r="C344" s="455"/>
      <c r="D344" s="582"/>
      <c r="E344" s="520"/>
      <c r="F344" s="93" t="s">
        <v>379</v>
      </c>
      <c r="G344" s="523" t="s">
        <v>380</v>
      </c>
      <c r="H344" s="523"/>
      <c r="I344" s="523"/>
      <c r="J344" s="523"/>
      <c r="K344" s="583"/>
      <c r="L344" s="590"/>
    </row>
    <row r="345" spans="1:12" customFormat="1" ht="15.6" customHeight="1" x14ac:dyDescent="0.25">
      <c r="A345" s="565"/>
      <c r="B345" s="568"/>
      <c r="C345" s="455"/>
      <c r="D345" s="582"/>
      <c r="E345" s="520"/>
      <c r="F345" s="93" t="s">
        <v>701</v>
      </c>
      <c r="G345" s="523">
        <v>100000</v>
      </c>
      <c r="H345" s="523"/>
      <c r="I345" s="523"/>
      <c r="J345" s="523"/>
      <c r="K345" s="583"/>
      <c r="L345" s="590"/>
    </row>
    <row r="346" spans="1:12" customFormat="1" ht="15.6" customHeight="1" x14ac:dyDescent="0.25">
      <c r="A346" s="565"/>
      <c r="B346" s="568"/>
      <c r="C346" s="455"/>
      <c r="D346" s="582"/>
      <c r="E346" s="520"/>
      <c r="F346" s="93" t="s">
        <v>257</v>
      </c>
      <c r="G346" s="523" t="s">
        <v>391</v>
      </c>
      <c r="H346" s="523"/>
      <c r="I346" s="523"/>
      <c r="J346" s="523"/>
      <c r="K346" s="583"/>
      <c r="L346" s="590"/>
    </row>
    <row r="347" spans="1:12" customFormat="1" ht="15.6" customHeight="1" x14ac:dyDescent="0.25">
      <c r="A347" s="565"/>
      <c r="B347" s="568"/>
      <c r="C347" s="455"/>
      <c r="D347" s="582"/>
      <c r="E347" s="520"/>
      <c r="F347" s="93" t="s">
        <v>376</v>
      </c>
      <c r="G347" s="523" t="s">
        <v>392</v>
      </c>
      <c r="H347" s="523"/>
      <c r="I347" s="523"/>
      <c r="J347" s="523"/>
      <c r="K347" s="583"/>
      <c r="L347" s="590"/>
    </row>
    <row r="348" spans="1:12" customFormat="1" ht="15.6" customHeight="1" x14ac:dyDescent="0.25">
      <c r="A348" s="565"/>
      <c r="B348" s="568"/>
      <c r="C348" s="455"/>
      <c r="D348" s="582"/>
      <c r="E348" s="520"/>
      <c r="F348" s="93" t="s">
        <v>381</v>
      </c>
      <c r="G348" s="523" t="s">
        <v>382</v>
      </c>
      <c r="H348" s="523"/>
      <c r="I348" s="523"/>
      <c r="J348" s="523"/>
      <c r="K348" s="583"/>
      <c r="L348" s="590"/>
    </row>
    <row r="349" spans="1:12" customFormat="1" ht="15.6" customHeight="1" x14ac:dyDescent="0.25">
      <c r="A349" s="565"/>
      <c r="B349" s="568"/>
      <c r="C349" s="455"/>
      <c r="D349" s="582"/>
      <c r="E349" s="520"/>
      <c r="F349" s="94" t="s">
        <v>358</v>
      </c>
      <c r="G349" s="523" t="s">
        <v>900</v>
      </c>
      <c r="H349" s="523"/>
      <c r="I349" s="523"/>
      <c r="J349" s="523"/>
      <c r="K349" s="584">
        <v>5</v>
      </c>
      <c r="L349" s="443">
        <v>27927</v>
      </c>
    </row>
    <row r="350" spans="1:12" customFormat="1" ht="15.6" customHeight="1" x14ac:dyDescent="0.25">
      <c r="A350" s="565"/>
      <c r="B350" s="568"/>
      <c r="C350" s="455"/>
      <c r="D350" s="582"/>
      <c r="E350" s="520"/>
      <c r="F350" s="93" t="s">
        <v>383</v>
      </c>
      <c r="G350" s="523" t="s">
        <v>384</v>
      </c>
      <c r="H350" s="523"/>
      <c r="I350" s="523"/>
      <c r="J350" s="523"/>
      <c r="K350" s="585"/>
      <c r="L350" s="591" t="e">
        <f>#REF!-#REF!*10%</f>
        <v>#REF!</v>
      </c>
    </row>
    <row r="351" spans="1:12" customFormat="1" ht="15.6" customHeight="1" x14ac:dyDescent="0.25">
      <c r="A351" s="565"/>
      <c r="B351" s="568"/>
      <c r="C351" s="455"/>
      <c r="D351" s="582"/>
      <c r="E351" s="520"/>
      <c r="F351" s="93" t="s">
        <v>385</v>
      </c>
      <c r="G351" s="523" t="s">
        <v>386</v>
      </c>
      <c r="H351" s="523"/>
      <c r="I351" s="523"/>
      <c r="J351" s="523"/>
      <c r="K351" s="585"/>
      <c r="L351" s="591" t="e">
        <f>#REF!-#REF!*10%</f>
        <v>#REF!</v>
      </c>
    </row>
    <row r="352" spans="1:12" customFormat="1" ht="15.6" customHeight="1" x14ac:dyDescent="0.25">
      <c r="A352" s="565"/>
      <c r="B352" s="568"/>
      <c r="C352" s="455"/>
      <c r="D352" s="582"/>
      <c r="E352" s="520"/>
      <c r="F352" s="93" t="s">
        <v>389</v>
      </c>
      <c r="G352" s="523" t="s">
        <v>390</v>
      </c>
      <c r="H352" s="523"/>
      <c r="I352" s="523"/>
      <c r="J352" s="523"/>
      <c r="K352" s="585"/>
      <c r="L352" s="591" t="e">
        <f>#REF!-#REF!*10%</f>
        <v>#REF!</v>
      </c>
    </row>
    <row r="353" spans="1:12" customFormat="1" ht="15.6" customHeight="1" x14ac:dyDescent="0.25">
      <c r="A353" s="565"/>
      <c r="B353" s="568"/>
      <c r="C353" s="455"/>
      <c r="D353" s="582"/>
      <c r="E353" s="520"/>
      <c r="F353" s="93" t="s">
        <v>704</v>
      </c>
      <c r="G353" s="523" t="s">
        <v>705</v>
      </c>
      <c r="H353" s="523"/>
      <c r="I353" s="523"/>
      <c r="J353" s="523"/>
      <c r="K353" s="585"/>
      <c r="L353" s="591" t="e">
        <f>#REF!-#REF!*10%</f>
        <v>#REF!</v>
      </c>
    </row>
    <row r="354" spans="1:12" customFormat="1" ht="15.6" customHeight="1" x14ac:dyDescent="0.25">
      <c r="A354" s="565"/>
      <c r="B354" s="568"/>
      <c r="C354" s="455"/>
      <c r="D354" s="582"/>
      <c r="E354" s="520"/>
      <c r="F354" s="93" t="s">
        <v>706</v>
      </c>
      <c r="G354" s="523" t="s">
        <v>390</v>
      </c>
      <c r="H354" s="523"/>
      <c r="I354" s="523"/>
      <c r="J354" s="523"/>
      <c r="K354" s="585"/>
      <c r="L354" s="591" t="e">
        <f>#REF!-#REF!*10%</f>
        <v>#REF!</v>
      </c>
    </row>
    <row r="355" spans="1:12" customFormat="1" ht="15.6" customHeight="1" x14ac:dyDescent="0.25">
      <c r="A355" s="565"/>
      <c r="B355" s="568"/>
      <c r="C355" s="455"/>
      <c r="D355" s="582"/>
      <c r="E355" s="520"/>
      <c r="F355" s="93" t="s">
        <v>1271</v>
      </c>
      <c r="G355" s="523" t="s">
        <v>390</v>
      </c>
      <c r="H355" s="523"/>
      <c r="I355" s="523"/>
      <c r="J355" s="523"/>
      <c r="K355" s="585"/>
      <c r="L355" s="591" t="e">
        <f>#REF!-#REF!*10%</f>
        <v>#REF!</v>
      </c>
    </row>
    <row r="356" spans="1:12" customFormat="1" ht="15.6" customHeight="1" x14ac:dyDescent="0.25">
      <c r="A356" s="565"/>
      <c r="B356" s="568"/>
      <c r="C356" s="455"/>
      <c r="D356" s="582"/>
      <c r="E356" s="520"/>
      <c r="F356" s="93" t="s">
        <v>707</v>
      </c>
      <c r="G356" s="523" t="s">
        <v>911</v>
      </c>
      <c r="H356" s="523"/>
      <c r="I356" s="523"/>
      <c r="J356" s="523"/>
      <c r="K356" s="585"/>
      <c r="L356" s="591" t="e">
        <f>#REF!-#REF!*10%</f>
        <v>#REF!</v>
      </c>
    </row>
    <row r="357" spans="1:12" customFormat="1" ht="15.6" customHeight="1" x14ac:dyDescent="0.25">
      <c r="A357" s="565"/>
      <c r="B357" s="568"/>
      <c r="C357" s="455"/>
      <c r="D357" s="582"/>
      <c r="E357" s="520"/>
      <c r="F357" s="93" t="s">
        <v>708</v>
      </c>
      <c r="G357" s="523" t="s">
        <v>390</v>
      </c>
      <c r="H357" s="523"/>
      <c r="I357" s="523"/>
      <c r="J357" s="523"/>
      <c r="K357" s="585"/>
      <c r="L357" s="591" t="e">
        <f>#REF!-#REF!*10%</f>
        <v>#REF!</v>
      </c>
    </row>
    <row r="358" spans="1:12" customFormat="1" ht="15.6" customHeight="1" x14ac:dyDescent="0.25">
      <c r="A358" s="565"/>
      <c r="B358" s="568"/>
      <c r="C358" s="455"/>
      <c r="D358" s="582"/>
      <c r="E358" s="520"/>
      <c r="F358" s="93" t="s">
        <v>377</v>
      </c>
      <c r="G358" s="523" t="s">
        <v>387</v>
      </c>
      <c r="H358" s="523"/>
      <c r="I358" s="523"/>
      <c r="J358" s="523"/>
      <c r="K358" s="585"/>
      <c r="L358" s="591" t="e">
        <f>#REF!-#REF!*10%</f>
        <v>#REF!</v>
      </c>
    </row>
    <row r="359" spans="1:12" customFormat="1" ht="15.6" customHeight="1" x14ac:dyDescent="0.25">
      <c r="A359" s="565"/>
      <c r="B359" s="568"/>
      <c r="C359" s="455"/>
      <c r="D359" s="582"/>
      <c r="E359" s="520"/>
      <c r="F359" s="93" t="s">
        <v>388</v>
      </c>
      <c r="G359" s="523" t="s">
        <v>393</v>
      </c>
      <c r="H359" s="523"/>
      <c r="I359" s="523"/>
      <c r="J359" s="523"/>
      <c r="K359" s="585"/>
      <c r="L359" s="591" t="e">
        <f>#REF!-#REF!*10%</f>
        <v>#REF!</v>
      </c>
    </row>
    <row r="360" spans="1:12" customFormat="1" ht="15.6" customHeight="1" x14ac:dyDescent="0.25">
      <c r="A360" s="565"/>
      <c r="B360" s="568"/>
      <c r="C360" s="455"/>
      <c r="D360" s="582"/>
      <c r="E360" s="520"/>
      <c r="F360" s="93" t="s">
        <v>562</v>
      </c>
      <c r="G360" s="523" t="s">
        <v>1024</v>
      </c>
      <c r="H360" s="523"/>
      <c r="I360" s="523"/>
      <c r="J360" s="523"/>
      <c r="K360" s="585"/>
      <c r="L360" s="591" t="e">
        <f>#REF!-#REF!*10%</f>
        <v>#REF!</v>
      </c>
    </row>
    <row r="361" spans="1:12" customFormat="1" ht="15.6" customHeight="1" x14ac:dyDescent="0.25">
      <c r="A361" s="565"/>
      <c r="B361" s="568"/>
      <c r="C361" s="455"/>
      <c r="D361" s="582"/>
      <c r="E361" s="520"/>
      <c r="F361" s="93" t="s">
        <v>570</v>
      </c>
      <c r="G361" s="523" t="s">
        <v>613</v>
      </c>
      <c r="H361" s="523"/>
      <c r="I361" s="523"/>
      <c r="J361" s="523"/>
      <c r="K361" s="585"/>
      <c r="L361" s="591" t="e">
        <f>#REF!-#REF!*10%</f>
        <v>#REF!</v>
      </c>
    </row>
    <row r="362" spans="1:12" customFormat="1" ht="15.6" customHeight="1" x14ac:dyDescent="0.25">
      <c r="A362" s="565"/>
      <c r="B362" s="568"/>
      <c r="C362" s="455"/>
      <c r="D362" s="582"/>
      <c r="E362" s="520"/>
      <c r="F362" s="111" t="s">
        <v>84</v>
      </c>
      <c r="G362" s="525">
        <v>7.8</v>
      </c>
      <c r="H362" s="525"/>
      <c r="I362" s="525"/>
      <c r="J362" s="525"/>
      <c r="K362" s="585"/>
      <c r="L362" s="591" t="e">
        <f>#REF!-#REF!*10%</f>
        <v>#REF!</v>
      </c>
    </row>
    <row r="363" spans="1:12" customFormat="1" ht="15" customHeight="1" x14ac:dyDescent="0.25">
      <c r="A363" s="565"/>
      <c r="B363" s="569"/>
      <c r="C363" s="455"/>
      <c r="D363" s="582"/>
      <c r="E363" s="520"/>
      <c r="F363" s="136" t="s">
        <v>1016</v>
      </c>
      <c r="G363" s="454">
        <v>5</v>
      </c>
      <c r="H363" s="454"/>
      <c r="I363" s="454"/>
      <c r="J363" s="454"/>
      <c r="K363" s="585"/>
      <c r="L363" s="591" t="e">
        <f>#REF!-#REF!*10%</f>
        <v>#REF!</v>
      </c>
    </row>
    <row r="364" spans="1:12" customFormat="1" ht="15" customHeight="1" x14ac:dyDescent="0.25">
      <c r="A364" s="564">
        <v>13</v>
      </c>
      <c r="B364" s="567"/>
      <c r="C364" s="455" t="s">
        <v>240</v>
      </c>
      <c r="D364" s="582"/>
      <c r="E364" s="520"/>
      <c r="F364" s="110" t="s">
        <v>81</v>
      </c>
      <c r="G364" s="522" t="s">
        <v>10</v>
      </c>
      <c r="H364" s="522"/>
      <c r="I364" s="522"/>
      <c r="J364" s="522"/>
      <c r="K364" s="539">
        <v>3</v>
      </c>
      <c r="L364" s="589">
        <v>26933</v>
      </c>
    </row>
    <row r="365" spans="1:12" customFormat="1" ht="15" customHeight="1" x14ac:dyDescent="0.25">
      <c r="A365" s="565"/>
      <c r="B365" s="568"/>
      <c r="C365" s="455"/>
      <c r="D365" s="582"/>
      <c r="E365" s="520"/>
      <c r="F365" s="110" t="s">
        <v>80</v>
      </c>
      <c r="G365" s="469">
        <v>221</v>
      </c>
      <c r="H365" s="469"/>
      <c r="I365" s="469"/>
      <c r="J365" s="469"/>
      <c r="K365" s="583"/>
      <c r="L365" s="590"/>
    </row>
    <row r="366" spans="1:12" customFormat="1" ht="15" customHeight="1" x14ac:dyDescent="0.25">
      <c r="A366" s="565"/>
      <c r="B366" s="568"/>
      <c r="C366" s="455"/>
      <c r="D366" s="582"/>
      <c r="E366" s="520"/>
      <c r="F366" s="110" t="s">
        <v>8</v>
      </c>
      <c r="G366" s="240">
        <v>3000</v>
      </c>
      <c r="H366" s="241">
        <v>4000</v>
      </c>
      <c r="I366" s="312">
        <v>5000</v>
      </c>
      <c r="J366" s="242">
        <v>6000</v>
      </c>
      <c r="K366" s="583"/>
      <c r="L366" s="590"/>
    </row>
    <row r="367" spans="1:12" customFormat="1" ht="15" customHeight="1" x14ac:dyDescent="0.25">
      <c r="A367" s="565"/>
      <c r="B367" s="568"/>
      <c r="C367" s="455"/>
      <c r="D367" s="582"/>
      <c r="E367" s="520"/>
      <c r="F367" s="110" t="s">
        <v>817</v>
      </c>
      <c r="G367" s="243">
        <f>G365*114</f>
        <v>25194</v>
      </c>
      <c r="H367" s="244">
        <f>G365*128</f>
        <v>28288</v>
      </c>
      <c r="I367" s="313">
        <f>G365*143</f>
        <v>31603</v>
      </c>
      <c r="J367" s="245">
        <f>G365*148</f>
        <v>32708</v>
      </c>
      <c r="K367" s="583"/>
      <c r="L367" s="590"/>
    </row>
    <row r="368" spans="1:12" customFormat="1" ht="15" customHeight="1" x14ac:dyDescent="0.25">
      <c r="A368" s="565"/>
      <c r="B368" s="568"/>
      <c r="C368" s="455"/>
      <c r="D368" s="582"/>
      <c r="E368" s="520"/>
      <c r="F368" s="110" t="s">
        <v>1269</v>
      </c>
      <c r="G368" s="451">
        <v>0.98</v>
      </c>
      <c r="H368" s="451"/>
      <c r="I368" s="451"/>
      <c r="J368" s="451"/>
      <c r="K368" s="583"/>
      <c r="L368" s="590"/>
    </row>
    <row r="369" spans="1:12" customFormat="1" ht="15" customHeight="1" x14ac:dyDescent="0.25">
      <c r="A369" s="565"/>
      <c r="B369" s="568"/>
      <c r="C369" s="455"/>
      <c r="D369" s="582"/>
      <c r="E369" s="520"/>
      <c r="F369" s="93" t="s">
        <v>699</v>
      </c>
      <c r="G369" s="523" t="s">
        <v>700</v>
      </c>
      <c r="H369" s="523"/>
      <c r="I369" s="523"/>
      <c r="J369" s="523"/>
      <c r="K369" s="583"/>
      <c r="L369" s="590"/>
    </row>
    <row r="370" spans="1:12" customFormat="1" ht="15" customHeight="1" x14ac:dyDescent="0.25">
      <c r="A370" s="565"/>
      <c r="B370" s="568"/>
      <c r="C370" s="455"/>
      <c r="D370" s="582"/>
      <c r="E370" s="520"/>
      <c r="F370" s="93" t="s">
        <v>1181</v>
      </c>
      <c r="G370" s="462" t="s">
        <v>1179</v>
      </c>
      <c r="H370" s="463"/>
      <c r="I370" s="463"/>
      <c r="J370" s="464"/>
      <c r="K370" s="583"/>
      <c r="L370" s="590"/>
    </row>
    <row r="371" spans="1:12" customFormat="1" ht="15" customHeight="1" x14ac:dyDescent="0.25">
      <c r="A371" s="565"/>
      <c r="B371" s="568"/>
      <c r="C371" s="455"/>
      <c r="D371" s="582"/>
      <c r="E371" s="520"/>
      <c r="F371" s="110" t="s">
        <v>83</v>
      </c>
      <c r="G371" s="522">
        <v>67</v>
      </c>
      <c r="H371" s="522"/>
      <c r="I371" s="522"/>
      <c r="J371" s="522"/>
      <c r="K371" s="583"/>
      <c r="L371" s="590"/>
    </row>
    <row r="372" spans="1:12" customFormat="1" ht="15" customHeight="1" x14ac:dyDescent="0.25">
      <c r="A372" s="565"/>
      <c r="B372" s="568"/>
      <c r="C372" s="455"/>
      <c r="D372" s="582"/>
      <c r="E372" s="520"/>
      <c r="F372" s="110" t="s">
        <v>396</v>
      </c>
      <c r="G372" s="524" t="s">
        <v>397</v>
      </c>
      <c r="H372" s="524"/>
      <c r="I372" s="524"/>
      <c r="J372" s="524"/>
      <c r="K372" s="583"/>
      <c r="L372" s="590"/>
    </row>
    <row r="373" spans="1:12" customFormat="1" ht="15" customHeight="1" x14ac:dyDescent="0.25">
      <c r="A373" s="565"/>
      <c r="B373" s="568"/>
      <c r="C373" s="455"/>
      <c r="D373" s="582"/>
      <c r="E373" s="520"/>
      <c r="F373" s="110" t="s">
        <v>256</v>
      </c>
      <c r="G373" s="522" t="s">
        <v>21</v>
      </c>
      <c r="H373" s="522"/>
      <c r="I373" s="522"/>
      <c r="J373" s="522"/>
      <c r="K373" s="583"/>
      <c r="L373" s="590"/>
    </row>
    <row r="374" spans="1:12" customFormat="1" ht="15.6" customHeight="1" x14ac:dyDescent="0.25">
      <c r="A374" s="565"/>
      <c r="B374" s="568"/>
      <c r="C374" s="455"/>
      <c r="D374" s="582"/>
      <c r="E374" s="520"/>
      <c r="F374" s="93" t="s">
        <v>379</v>
      </c>
      <c r="G374" s="523" t="s">
        <v>380</v>
      </c>
      <c r="H374" s="523"/>
      <c r="I374" s="523"/>
      <c r="J374" s="523"/>
      <c r="K374" s="583"/>
      <c r="L374" s="590"/>
    </row>
    <row r="375" spans="1:12" customFormat="1" ht="15.6" customHeight="1" x14ac:dyDescent="0.25">
      <c r="A375" s="565"/>
      <c r="B375" s="568"/>
      <c r="C375" s="455"/>
      <c r="D375" s="582"/>
      <c r="E375" s="520"/>
      <c r="F375" s="93" t="s">
        <v>701</v>
      </c>
      <c r="G375" s="523">
        <v>100000</v>
      </c>
      <c r="H375" s="523"/>
      <c r="I375" s="523"/>
      <c r="J375" s="523"/>
      <c r="K375" s="583"/>
      <c r="L375" s="590"/>
    </row>
    <row r="376" spans="1:12" customFormat="1" ht="15.6" customHeight="1" x14ac:dyDescent="0.25">
      <c r="A376" s="565"/>
      <c r="B376" s="568"/>
      <c r="C376" s="455"/>
      <c r="D376" s="582"/>
      <c r="E376" s="520"/>
      <c r="F376" s="93" t="s">
        <v>257</v>
      </c>
      <c r="G376" s="523" t="s">
        <v>391</v>
      </c>
      <c r="H376" s="523"/>
      <c r="I376" s="523"/>
      <c r="J376" s="523"/>
      <c r="K376" s="583"/>
      <c r="L376" s="590"/>
    </row>
    <row r="377" spans="1:12" customFormat="1" ht="15.6" customHeight="1" x14ac:dyDescent="0.25">
      <c r="A377" s="565"/>
      <c r="B377" s="568"/>
      <c r="C377" s="455"/>
      <c r="D377" s="582"/>
      <c r="E377" s="520"/>
      <c r="F377" s="93" t="s">
        <v>376</v>
      </c>
      <c r="G377" s="523" t="s">
        <v>392</v>
      </c>
      <c r="H377" s="523"/>
      <c r="I377" s="523"/>
      <c r="J377" s="523"/>
      <c r="K377" s="583"/>
      <c r="L377" s="590"/>
    </row>
    <row r="378" spans="1:12" customFormat="1" ht="15.6" customHeight="1" x14ac:dyDescent="0.25">
      <c r="A378" s="565"/>
      <c r="B378" s="568"/>
      <c r="C378" s="455"/>
      <c r="D378" s="582"/>
      <c r="E378" s="520"/>
      <c r="F378" s="93" t="s">
        <v>381</v>
      </c>
      <c r="G378" s="523" t="s">
        <v>382</v>
      </c>
      <c r="H378" s="523"/>
      <c r="I378" s="523"/>
      <c r="J378" s="523"/>
      <c r="K378" s="583"/>
      <c r="L378" s="590"/>
    </row>
    <row r="379" spans="1:12" customFormat="1" ht="15.6" customHeight="1" x14ac:dyDescent="0.25">
      <c r="A379" s="565"/>
      <c r="B379" s="568"/>
      <c r="C379" s="455"/>
      <c r="D379" s="582"/>
      <c r="E379" s="520"/>
      <c r="F379" s="94" t="s">
        <v>358</v>
      </c>
      <c r="G379" s="523" t="s">
        <v>900</v>
      </c>
      <c r="H379" s="523"/>
      <c r="I379" s="523"/>
      <c r="J379" s="523"/>
      <c r="K379" s="584">
        <v>5</v>
      </c>
      <c r="L379" s="443">
        <v>28819</v>
      </c>
    </row>
    <row r="380" spans="1:12" customFormat="1" ht="15.6" customHeight="1" x14ac:dyDescent="0.25">
      <c r="A380" s="565"/>
      <c r="B380" s="568"/>
      <c r="C380" s="455"/>
      <c r="D380" s="582"/>
      <c r="E380" s="520"/>
      <c r="F380" s="93" t="s">
        <v>383</v>
      </c>
      <c r="G380" s="523" t="s">
        <v>384</v>
      </c>
      <c r="H380" s="523"/>
      <c r="I380" s="523"/>
      <c r="J380" s="523"/>
      <c r="K380" s="585"/>
      <c r="L380" s="591" t="e">
        <f>#REF!-#REF!*10%</f>
        <v>#REF!</v>
      </c>
    </row>
    <row r="381" spans="1:12" customFormat="1" ht="15.6" customHeight="1" x14ac:dyDescent="0.25">
      <c r="A381" s="565"/>
      <c r="B381" s="568"/>
      <c r="C381" s="455"/>
      <c r="D381" s="582"/>
      <c r="E381" s="520"/>
      <c r="F381" s="93" t="s">
        <v>385</v>
      </c>
      <c r="G381" s="523" t="s">
        <v>386</v>
      </c>
      <c r="H381" s="523"/>
      <c r="I381" s="523"/>
      <c r="J381" s="523"/>
      <c r="K381" s="585"/>
      <c r="L381" s="591" t="e">
        <f>#REF!-#REF!*10%</f>
        <v>#REF!</v>
      </c>
    </row>
    <row r="382" spans="1:12" customFormat="1" ht="15.6" customHeight="1" x14ac:dyDescent="0.25">
      <c r="A382" s="565"/>
      <c r="B382" s="568"/>
      <c r="C382" s="455"/>
      <c r="D382" s="582"/>
      <c r="E382" s="520"/>
      <c r="F382" s="93" t="s">
        <v>389</v>
      </c>
      <c r="G382" s="523" t="s">
        <v>390</v>
      </c>
      <c r="H382" s="523"/>
      <c r="I382" s="523"/>
      <c r="J382" s="523"/>
      <c r="K382" s="585"/>
      <c r="L382" s="591" t="e">
        <f>#REF!-#REF!*10%</f>
        <v>#REF!</v>
      </c>
    </row>
    <row r="383" spans="1:12" customFormat="1" ht="15.6" customHeight="1" x14ac:dyDescent="0.25">
      <c r="A383" s="565"/>
      <c r="B383" s="568"/>
      <c r="C383" s="455"/>
      <c r="D383" s="582"/>
      <c r="E383" s="520"/>
      <c r="F383" s="93" t="s">
        <v>704</v>
      </c>
      <c r="G383" s="523" t="s">
        <v>705</v>
      </c>
      <c r="H383" s="523"/>
      <c r="I383" s="523"/>
      <c r="J383" s="523"/>
      <c r="K383" s="585"/>
      <c r="L383" s="591" t="e">
        <f>#REF!-#REF!*10%</f>
        <v>#REF!</v>
      </c>
    </row>
    <row r="384" spans="1:12" customFormat="1" ht="15.6" customHeight="1" x14ac:dyDescent="0.25">
      <c r="A384" s="565"/>
      <c r="B384" s="568"/>
      <c r="C384" s="455"/>
      <c r="D384" s="582"/>
      <c r="E384" s="520"/>
      <c r="F384" s="93" t="s">
        <v>706</v>
      </c>
      <c r="G384" s="523" t="s">
        <v>390</v>
      </c>
      <c r="H384" s="523"/>
      <c r="I384" s="523"/>
      <c r="J384" s="523"/>
      <c r="K384" s="585"/>
      <c r="L384" s="591" t="e">
        <f>#REF!-#REF!*10%</f>
        <v>#REF!</v>
      </c>
    </row>
    <row r="385" spans="1:12" customFormat="1" ht="15.6" customHeight="1" x14ac:dyDescent="0.25">
      <c r="A385" s="565"/>
      <c r="B385" s="568"/>
      <c r="C385" s="455"/>
      <c r="D385" s="582"/>
      <c r="E385" s="520"/>
      <c r="F385" s="93" t="s">
        <v>1271</v>
      </c>
      <c r="G385" s="523" t="s">
        <v>390</v>
      </c>
      <c r="H385" s="523"/>
      <c r="I385" s="523"/>
      <c r="J385" s="523"/>
      <c r="K385" s="585"/>
      <c r="L385" s="591" t="e">
        <f>#REF!-#REF!*10%</f>
        <v>#REF!</v>
      </c>
    </row>
    <row r="386" spans="1:12" customFormat="1" ht="15.6" customHeight="1" x14ac:dyDescent="0.25">
      <c r="A386" s="565"/>
      <c r="B386" s="568"/>
      <c r="C386" s="455"/>
      <c r="D386" s="582"/>
      <c r="E386" s="520"/>
      <c r="F386" s="93" t="s">
        <v>707</v>
      </c>
      <c r="G386" s="523" t="s">
        <v>911</v>
      </c>
      <c r="H386" s="523"/>
      <c r="I386" s="523"/>
      <c r="J386" s="523"/>
      <c r="K386" s="585"/>
      <c r="L386" s="591" t="e">
        <f>#REF!-#REF!*10%</f>
        <v>#REF!</v>
      </c>
    </row>
    <row r="387" spans="1:12" customFormat="1" ht="15.6" customHeight="1" x14ac:dyDescent="0.25">
      <c r="A387" s="565"/>
      <c r="B387" s="568"/>
      <c r="C387" s="455"/>
      <c r="D387" s="582"/>
      <c r="E387" s="520"/>
      <c r="F387" s="93" t="s">
        <v>708</v>
      </c>
      <c r="G387" s="523" t="s">
        <v>390</v>
      </c>
      <c r="H387" s="523"/>
      <c r="I387" s="523"/>
      <c r="J387" s="523"/>
      <c r="K387" s="585"/>
      <c r="L387" s="591" t="e">
        <f>#REF!-#REF!*10%</f>
        <v>#REF!</v>
      </c>
    </row>
    <row r="388" spans="1:12" customFormat="1" ht="15.6" customHeight="1" x14ac:dyDescent="0.25">
      <c r="A388" s="565"/>
      <c r="B388" s="568"/>
      <c r="C388" s="455"/>
      <c r="D388" s="582"/>
      <c r="E388" s="520"/>
      <c r="F388" s="93" t="s">
        <v>377</v>
      </c>
      <c r="G388" s="523" t="s">
        <v>387</v>
      </c>
      <c r="H388" s="523"/>
      <c r="I388" s="523"/>
      <c r="J388" s="523"/>
      <c r="K388" s="585"/>
      <c r="L388" s="591" t="e">
        <f>#REF!-#REF!*10%</f>
        <v>#REF!</v>
      </c>
    </row>
    <row r="389" spans="1:12" customFormat="1" ht="15.6" customHeight="1" x14ac:dyDescent="0.25">
      <c r="A389" s="565"/>
      <c r="B389" s="568"/>
      <c r="C389" s="455"/>
      <c r="D389" s="582"/>
      <c r="E389" s="520"/>
      <c r="F389" s="93" t="s">
        <v>388</v>
      </c>
      <c r="G389" s="523" t="s">
        <v>393</v>
      </c>
      <c r="H389" s="523"/>
      <c r="I389" s="523"/>
      <c r="J389" s="523"/>
      <c r="K389" s="585"/>
      <c r="L389" s="591" t="e">
        <f>#REF!-#REF!*10%</f>
        <v>#REF!</v>
      </c>
    </row>
    <row r="390" spans="1:12" customFormat="1" ht="15.6" customHeight="1" x14ac:dyDescent="0.25">
      <c r="A390" s="565"/>
      <c r="B390" s="568"/>
      <c r="C390" s="455"/>
      <c r="D390" s="582"/>
      <c r="E390" s="520"/>
      <c r="F390" s="93" t="s">
        <v>562</v>
      </c>
      <c r="G390" s="523" t="s">
        <v>1024</v>
      </c>
      <c r="H390" s="523"/>
      <c r="I390" s="523"/>
      <c r="J390" s="523"/>
      <c r="K390" s="585"/>
      <c r="L390" s="591" t="e">
        <f>#REF!-#REF!*10%</f>
        <v>#REF!</v>
      </c>
    </row>
    <row r="391" spans="1:12" customFormat="1" ht="15.6" customHeight="1" x14ac:dyDescent="0.25">
      <c r="A391" s="565"/>
      <c r="B391" s="568"/>
      <c r="C391" s="455"/>
      <c r="D391" s="582"/>
      <c r="E391" s="520"/>
      <c r="F391" s="93" t="s">
        <v>570</v>
      </c>
      <c r="G391" s="523" t="s">
        <v>613</v>
      </c>
      <c r="H391" s="523"/>
      <c r="I391" s="523"/>
      <c r="J391" s="523"/>
      <c r="K391" s="585"/>
      <c r="L391" s="591" t="e">
        <f>#REF!-#REF!*10%</f>
        <v>#REF!</v>
      </c>
    </row>
    <row r="392" spans="1:12" customFormat="1" ht="15.6" customHeight="1" x14ac:dyDescent="0.25">
      <c r="A392" s="565"/>
      <c r="B392" s="568"/>
      <c r="C392" s="455"/>
      <c r="D392" s="582"/>
      <c r="E392" s="520"/>
      <c r="F392" s="111" t="s">
        <v>84</v>
      </c>
      <c r="G392" s="525">
        <v>7.8</v>
      </c>
      <c r="H392" s="525"/>
      <c r="I392" s="525"/>
      <c r="J392" s="525"/>
      <c r="K392" s="585"/>
      <c r="L392" s="591" t="e">
        <f>#REF!-#REF!*10%</f>
        <v>#REF!</v>
      </c>
    </row>
    <row r="393" spans="1:12" customFormat="1" ht="15" customHeight="1" x14ac:dyDescent="0.25">
      <c r="A393" s="565"/>
      <c r="B393" s="569"/>
      <c r="C393" s="455"/>
      <c r="D393" s="582"/>
      <c r="E393" s="520"/>
      <c r="F393" s="136" t="s">
        <v>1016</v>
      </c>
      <c r="G393" s="454">
        <v>5</v>
      </c>
      <c r="H393" s="454"/>
      <c r="I393" s="454"/>
      <c r="J393" s="454"/>
      <c r="K393" s="585"/>
      <c r="L393" s="591" t="e">
        <f>#REF!-#REF!*10%</f>
        <v>#REF!</v>
      </c>
    </row>
    <row r="394" spans="1:12" customFormat="1" ht="15" customHeight="1" x14ac:dyDescent="0.25">
      <c r="A394" s="564">
        <v>14</v>
      </c>
      <c r="B394" s="567"/>
      <c r="C394" s="455" t="s">
        <v>241</v>
      </c>
      <c r="D394" s="582"/>
      <c r="E394" s="520"/>
      <c r="F394" s="110" t="s">
        <v>81</v>
      </c>
      <c r="G394" s="522" t="s">
        <v>10</v>
      </c>
      <c r="H394" s="522"/>
      <c r="I394" s="522"/>
      <c r="J394" s="522"/>
      <c r="K394" s="539">
        <v>3</v>
      </c>
      <c r="L394" s="589">
        <v>29160</v>
      </c>
    </row>
    <row r="395" spans="1:12" customFormat="1" ht="15" customHeight="1" x14ac:dyDescent="0.25">
      <c r="A395" s="565"/>
      <c r="B395" s="568"/>
      <c r="C395" s="455"/>
      <c r="D395" s="582"/>
      <c r="E395" s="520"/>
      <c r="F395" s="110" t="s">
        <v>80</v>
      </c>
      <c r="G395" s="469">
        <v>240</v>
      </c>
      <c r="H395" s="469"/>
      <c r="I395" s="469"/>
      <c r="J395" s="469"/>
      <c r="K395" s="583"/>
      <c r="L395" s="590"/>
    </row>
    <row r="396" spans="1:12" customFormat="1" ht="15" customHeight="1" x14ac:dyDescent="0.25">
      <c r="A396" s="565"/>
      <c r="B396" s="568"/>
      <c r="C396" s="455"/>
      <c r="D396" s="582"/>
      <c r="E396" s="520"/>
      <c r="F396" s="110" t="s">
        <v>8</v>
      </c>
      <c r="G396" s="240">
        <v>3000</v>
      </c>
      <c r="H396" s="241">
        <v>4000</v>
      </c>
      <c r="I396" s="312">
        <v>5000</v>
      </c>
      <c r="J396" s="242">
        <v>6000</v>
      </c>
      <c r="K396" s="583"/>
      <c r="L396" s="590"/>
    </row>
    <row r="397" spans="1:12" customFormat="1" ht="15" customHeight="1" x14ac:dyDescent="0.25">
      <c r="A397" s="565"/>
      <c r="B397" s="568"/>
      <c r="C397" s="455"/>
      <c r="D397" s="582"/>
      <c r="E397" s="520"/>
      <c r="F397" s="110" t="s">
        <v>817</v>
      </c>
      <c r="G397" s="243">
        <f>G395*114</f>
        <v>27360</v>
      </c>
      <c r="H397" s="244">
        <f>G395*128</f>
        <v>30720</v>
      </c>
      <c r="I397" s="313">
        <f>G395*143</f>
        <v>34320</v>
      </c>
      <c r="J397" s="245">
        <f>G395*148</f>
        <v>35520</v>
      </c>
      <c r="K397" s="583"/>
      <c r="L397" s="590"/>
    </row>
    <row r="398" spans="1:12" customFormat="1" ht="15" customHeight="1" x14ac:dyDescent="0.25">
      <c r="A398" s="565"/>
      <c r="B398" s="568"/>
      <c r="C398" s="455"/>
      <c r="D398" s="582"/>
      <c r="E398" s="520"/>
      <c r="F398" s="110" t="s">
        <v>1269</v>
      </c>
      <c r="G398" s="451">
        <v>0.98</v>
      </c>
      <c r="H398" s="451"/>
      <c r="I398" s="451"/>
      <c r="J398" s="451"/>
      <c r="K398" s="583"/>
      <c r="L398" s="590"/>
    </row>
    <row r="399" spans="1:12" customFormat="1" ht="15" customHeight="1" x14ac:dyDescent="0.25">
      <c r="A399" s="565"/>
      <c r="B399" s="568"/>
      <c r="C399" s="455"/>
      <c r="D399" s="582"/>
      <c r="E399" s="520"/>
      <c r="F399" s="93" t="s">
        <v>699</v>
      </c>
      <c r="G399" s="523" t="s">
        <v>700</v>
      </c>
      <c r="H399" s="523"/>
      <c r="I399" s="523"/>
      <c r="J399" s="523"/>
      <c r="K399" s="583"/>
      <c r="L399" s="590"/>
    </row>
    <row r="400" spans="1:12" customFormat="1" ht="15" customHeight="1" x14ac:dyDescent="0.25">
      <c r="A400" s="565"/>
      <c r="B400" s="568"/>
      <c r="C400" s="455"/>
      <c r="D400" s="582"/>
      <c r="E400" s="520"/>
      <c r="F400" s="93" t="s">
        <v>1181</v>
      </c>
      <c r="G400" s="462" t="s">
        <v>1179</v>
      </c>
      <c r="H400" s="463"/>
      <c r="I400" s="463"/>
      <c r="J400" s="464"/>
      <c r="K400" s="583"/>
      <c r="L400" s="590"/>
    </row>
    <row r="401" spans="1:12" customFormat="1" ht="15" customHeight="1" x14ac:dyDescent="0.25">
      <c r="A401" s="565"/>
      <c r="B401" s="568"/>
      <c r="C401" s="455"/>
      <c r="D401" s="582"/>
      <c r="E401" s="520"/>
      <c r="F401" s="110" t="s">
        <v>83</v>
      </c>
      <c r="G401" s="522">
        <v>67</v>
      </c>
      <c r="H401" s="522"/>
      <c r="I401" s="522"/>
      <c r="J401" s="522"/>
      <c r="K401" s="583"/>
      <c r="L401" s="590"/>
    </row>
    <row r="402" spans="1:12" customFormat="1" ht="15" customHeight="1" x14ac:dyDescent="0.25">
      <c r="A402" s="565"/>
      <c r="B402" s="568"/>
      <c r="C402" s="455"/>
      <c r="D402" s="582"/>
      <c r="E402" s="520"/>
      <c r="F402" s="110" t="s">
        <v>396</v>
      </c>
      <c r="G402" s="524" t="s">
        <v>397</v>
      </c>
      <c r="H402" s="524"/>
      <c r="I402" s="524"/>
      <c r="J402" s="524"/>
      <c r="K402" s="583"/>
      <c r="L402" s="590"/>
    </row>
    <row r="403" spans="1:12" customFormat="1" ht="15" customHeight="1" x14ac:dyDescent="0.25">
      <c r="A403" s="565"/>
      <c r="B403" s="568"/>
      <c r="C403" s="455"/>
      <c r="D403" s="582"/>
      <c r="E403" s="520"/>
      <c r="F403" s="110" t="s">
        <v>256</v>
      </c>
      <c r="G403" s="522" t="s">
        <v>50</v>
      </c>
      <c r="H403" s="522"/>
      <c r="I403" s="522"/>
      <c r="J403" s="522"/>
      <c r="K403" s="583"/>
      <c r="L403" s="590"/>
    </row>
    <row r="404" spans="1:12" customFormat="1" ht="15.6" customHeight="1" x14ac:dyDescent="0.25">
      <c r="A404" s="565"/>
      <c r="B404" s="568"/>
      <c r="C404" s="455"/>
      <c r="D404" s="582"/>
      <c r="E404" s="520"/>
      <c r="F404" s="93" t="s">
        <v>379</v>
      </c>
      <c r="G404" s="523" t="s">
        <v>380</v>
      </c>
      <c r="H404" s="523"/>
      <c r="I404" s="523"/>
      <c r="J404" s="523"/>
      <c r="K404" s="583"/>
      <c r="L404" s="590"/>
    </row>
    <row r="405" spans="1:12" customFormat="1" ht="15.6" customHeight="1" x14ac:dyDescent="0.25">
      <c r="A405" s="565"/>
      <c r="B405" s="568"/>
      <c r="C405" s="455"/>
      <c r="D405" s="582"/>
      <c r="E405" s="520"/>
      <c r="F405" s="93" t="s">
        <v>701</v>
      </c>
      <c r="G405" s="523">
        <v>100000</v>
      </c>
      <c r="H405" s="523"/>
      <c r="I405" s="523"/>
      <c r="J405" s="523"/>
      <c r="K405" s="583"/>
      <c r="L405" s="590"/>
    </row>
    <row r="406" spans="1:12" customFormat="1" ht="15.6" customHeight="1" x14ac:dyDescent="0.25">
      <c r="A406" s="565"/>
      <c r="B406" s="568"/>
      <c r="C406" s="455"/>
      <c r="D406" s="582"/>
      <c r="E406" s="520"/>
      <c r="F406" s="93" t="s">
        <v>257</v>
      </c>
      <c r="G406" s="523" t="s">
        <v>391</v>
      </c>
      <c r="H406" s="523"/>
      <c r="I406" s="523"/>
      <c r="J406" s="523"/>
      <c r="K406" s="583"/>
      <c r="L406" s="590"/>
    </row>
    <row r="407" spans="1:12" customFormat="1" ht="15.6" customHeight="1" x14ac:dyDescent="0.25">
      <c r="A407" s="565"/>
      <c r="B407" s="568"/>
      <c r="C407" s="455"/>
      <c r="D407" s="582"/>
      <c r="E407" s="520"/>
      <c r="F407" s="93" t="s">
        <v>376</v>
      </c>
      <c r="G407" s="523" t="s">
        <v>392</v>
      </c>
      <c r="H407" s="523"/>
      <c r="I407" s="523"/>
      <c r="J407" s="523"/>
      <c r="K407" s="583"/>
      <c r="L407" s="590"/>
    </row>
    <row r="408" spans="1:12" customFormat="1" ht="15.6" customHeight="1" x14ac:dyDescent="0.25">
      <c r="A408" s="565"/>
      <c r="B408" s="568"/>
      <c r="C408" s="455"/>
      <c r="D408" s="582"/>
      <c r="E408" s="520"/>
      <c r="F408" s="93" t="s">
        <v>381</v>
      </c>
      <c r="G408" s="523" t="s">
        <v>382</v>
      </c>
      <c r="H408" s="523"/>
      <c r="I408" s="523"/>
      <c r="J408" s="523"/>
      <c r="K408" s="583"/>
      <c r="L408" s="590"/>
    </row>
    <row r="409" spans="1:12" customFormat="1" ht="15.6" customHeight="1" x14ac:dyDescent="0.25">
      <c r="A409" s="565"/>
      <c r="B409" s="568"/>
      <c r="C409" s="455"/>
      <c r="D409" s="582"/>
      <c r="E409" s="520"/>
      <c r="F409" s="94" t="s">
        <v>358</v>
      </c>
      <c r="G409" s="523" t="s">
        <v>900</v>
      </c>
      <c r="H409" s="523"/>
      <c r="I409" s="523"/>
      <c r="J409" s="523"/>
      <c r="K409" s="584">
        <v>5</v>
      </c>
      <c r="L409" s="443">
        <v>31201</v>
      </c>
    </row>
    <row r="410" spans="1:12" customFormat="1" ht="15.6" customHeight="1" x14ac:dyDescent="0.25">
      <c r="A410" s="565"/>
      <c r="B410" s="568"/>
      <c r="C410" s="455"/>
      <c r="D410" s="582"/>
      <c r="E410" s="520"/>
      <c r="F410" s="93" t="s">
        <v>383</v>
      </c>
      <c r="G410" s="523" t="s">
        <v>384</v>
      </c>
      <c r="H410" s="523"/>
      <c r="I410" s="523"/>
      <c r="J410" s="523"/>
      <c r="K410" s="585"/>
      <c r="L410" s="591" t="e">
        <f>#REF!-#REF!*10%</f>
        <v>#REF!</v>
      </c>
    </row>
    <row r="411" spans="1:12" customFormat="1" ht="15.6" customHeight="1" x14ac:dyDescent="0.25">
      <c r="A411" s="565"/>
      <c r="B411" s="568"/>
      <c r="C411" s="455"/>
      <c r="D411" s="582"/>
      <c r="E411" s="520"/>
      <c r="F411" s="93" t="s">
        <v>385</v>
      </c>
      <c r="G411" s="523" t="s">
        <v>386</v>
      </c>
      <c r="H411" s="523"/>
      <c r="I411" s="523"/>
      <c r="J411" s="523"/>
      <c r="K411" s="585"/>
      <c r="L411" s="591" t="e">
        <f>#REF!-#REF!*10%</f>
        <v>#REF!</v>
      </c>
    </row>
    <row r="412" spans="1:12" customFormat="1" ht="15.6" customHeight="1" x14ac:dyDescent="0.25">
      <c r="A412" s="565"/>
      <c r="B412" s="568"/>
      <c r="C412" s="455"/>
      <c r="D412" s="582"/>
      <c r="E412" s="520"/>
      <c r="F412" s="93" t="s">
        <v>389</v>
      </c>
      <c r="G412" s="523" t="s">
        <v>390</v>
      </c>
      <c r="H412" s="523"/>
      <c r="I412" s="523"/>
      <c r="J412" s="523"/>
      <c r="K412" s="585"/>
      <c r="L412" s="591" t="e">
        <f>#REF!-#REF!*10%</f>
        <v>#REF!</v>
      </c>
    </row>
    <row r="413" spans="1:12" customFormat="1" ht="15.6" customHeight="1" x14ac:dyDescent="0.25">
      <c r="A413" s="565"/>
      <c r="B413" s="568"/>
      <c r="C413" s="455"/>
      <c r="D413" s="582"/>
      <c r="E413" s="520"/>
      <c r="F413" s="93" t="s">
        <v>704</v>
      </c>
      <c r="G413" s="523" t="s">
        <v>705</v>
      </c>
      <c r="H413" s="523"/>
      <c r="I413" s="523"/>
      <c r="J413" s="523"/>
      <c r="K413" s="585"/>
      <c r="L413" s="591" t="e">
        <f>#REF!-#REF!*10%</f>
        <v>#REF!</v>
      </c>
    </row>
    <row r="414" spans="1:12" customFormat="1" ht="15.6" customHeight="1" x14ac:dyDescent="0.25">
      <c r="A414" s="565"/>
      <c r="B414" s="568"/>
      <c r="C414" s="455"/>
      <c r="D414" s="582"/>
      <c r="E414" s="520"/>
      <c r="F414" s="93" t="s">
        <v>706</v>
      </c>
      <c r="G414" s="523" t="s">
        <v>390</v>
      </c>
      <c r="H414" s="523"/>
      <c r="I414" s="523"/>
      <c r="J414" s="523"/>
      <c r="K414" s="585"/>
      <c r="L414" s="591" t="e">
        <f>#REF!-#REF!*10%</f>
        <v>#REF!</v>
      </c>
    </row>
    <row r="415" spans="1:12" customFormat="1" ht="15.6" customHeight="1" x14ac:dyDescent="0.25">
      <c r="A415" s="565"/>
      <c r="B415" s="568"/>
      <c r="C415" s="455"/>
      <c r="D415" s="582"/>
      <c r="E415" s="520"/>
      <c r="F415" s="93" t="s">
        <v>1271</v>
      </c>
      <c r="G415" s="523" t="s">
        <v>390</v>
      </c>
      <c r="H415" s="523"/>
      <c r="I415" s="523"/>
      <c r="J415" s="523"/>
      <c r="K415" s="585"/>
      <c r="L415" s="591" t="e">
        <f>#REF!-#REF!*10%</f>
        <v>#REF!</v>
      </c>
    </row>
    <row r="416" spans="1:12" customFormat="1" ht="15.6" customHeight="1" x14ac:dyDescent="0.25">
      <c r="A416" s="565"/>
      <c r="B416" s="568"/>
      <c r="C416" s="455"/>
      <c r="D416" s="582"/>
      <c r="E416" s="520"/>
      <c r="F416" s="93" t="s">
        <v>707</v>
      </c>
      <c r="G416" s="523" t="s">
        <v>911</v>
      </c>
      <c r="H416" s="523"/>
      <c r="I416" s="523"/>
      <c r="J416" s="523"/>
      <c r="K416" s="585"/>
      <c r="L416" s="591" t="e">
        <f>#REF!-#REF!*10%</f>
        <v>#REF!</v>
      </c>
    </row>
    <row r="417" spans="1:12" customFormat="1" ht="15.6" customHeight="1" x14ac:dyDescent="0.25">
      <c r="A417" s="565"/>
      <c r="B417" s="568"/>
      <c r="C417" s="455"/>
      <c r="D417" s="582"/>
      <c r="E417" s="520"/>
      <c r="F417" s="93" t="s">
        <v>708</v>
      </c>
      <c r="G417" s="523" t="s">
        <v>390</v>
      </c>
      <c r="H417" s="523"/>
      <c r="I417" s="523"/>
      <c r="J417" s="523"/>
      <c r="K417" s="585"/>
      <c r="L417" s="591" t="e">
        <f>#REF!-#REF!*10%</f>
        <v>#REF!</v>
      </c>
    </row>
    <row r="418" spans="1:12" customFormat="1" ht="15.6" customHeight="1" x14ac:dyDescent="0.25">
      <c r="A418" s="565"/>
      <c r="B418" s="568"/>
      <c r="C418" s="455"/>
      <c r="D418" s="582"/>
      <c r="E418" s="520"/>
      <c r="F418" s="93" t="s">
        <v>377</v>
      </c>
      <c r="G418" s="523" t="s">
        <v>387</v>
      </c>
      <c r="H418" s="523"/>
      <c r="I418" s="523"/>
      <c r="J418" s="523"/>
      <c r="K418" s="585"/>
      <c r="L418" s="591" t="e">
        <f>#REF!-#REF!*10%</f>
        <v>#REF!</v>
      </c>
    </row>
    <row r="419" spans="1:12" customFormat="1" ht="15.6" customHeight="1" x14ac:dyDescent="0.25">
      <c r="A419" s="565"/>
      <c r="B419" s="568"/>
      <c r="C419" s="455"/>
      <c r="D419" s="582"/>
      <c r="E419" s="520"/>
      <c r="F419" s="93" t="s">
        <v>388</v>
      </c>
      <c r="G419" s="523" t="s">
        <v>393</v>
      </c>
      <c r="H419" s="523"/>
      <c r="I419" s="523"/>
      <c r="J419" s="523"/>
      <c r="K419" s="585"/>
      <c r="L419" s="591" t="e">
        <f>#REF!-#REF!*10%</f>
        <v>#REF!</v>
      </c>
    </row>
    <row r="420" spans="1:12" customFormat="1" ht="15.6" customHeight="1" x14ac:dyDescent="0.25">
      <c r="A420" s="565"/>
      <c r="B420" s="568"/>
      <c r="C420" s="455"/>
      <c r="D420" s="582"/>
      <c r="E420" s="520"/>
      <c r="F420" s="93" t="s">
        <v>562</v>
      </c>
      <c r="G420" s="523" t="s">
        <v>1024</v>
      </c>
      <c r="H420" s="523"/>
      <c r="I420" s="523"/>
      <c r="J420" s="523"/>
      <c r="K420" s="585"/>
      <c r="L420" s="591" t="e">
        <f>#REF!-#REF!*10%</f>
        <v>#REF!</v>
      </c>
    </row>
    <row r="421" spans="1:12" customFormat="1" ht="15.6" customHeight="1" x14ac:dyDescent="0.25">
      <c r="A421" s="565"/>
      <c r="B421" s="568"/>
      <c r="C421" s="455"/>
      <c r="D421" s="582"/>
      <c r="E421" s="520"/>
      <c r="F421" s="93" t="s">
        <v>570</v>
      </c>
      <c r="G421" s="523" t="s">
        <v>613</v>
      </c>
      <c r="H421" s="523"/>
      <c r="I421" s="523"/>
      <c r="J421" s="523"/>
      <c r="K421" s="585"/>
      <c r="L421" s="591" t="e">
        <f>#REF!-#REF!*10%</f>
        <v>#REF!</v>
      </c>
    </row>
    <row r="422" spans="1:12" customFormat="1" ht="15.6" customHeight="1" x14ac:dyDescent="0.25">
      <c r="A422" s="565"/>
      <c r="B422" s="568"/>
      <c r="C422" s="455"/>
      <c r="D422" s="582"/>
      <c r="E422" s="520"/>
      <c r="F422" s="111" t="s">
        <v>84</v>
      </c>
      <c r="G422" s="525">
        <v>9.1999999999999993</v>
      </c>
      <c r="H422" s="525"/>
      <c r="I422" s="525"/>
      <c r="J422" s="525"/>
      <c r="K422" s="585"/>
      <c r="L422" s="591" t="e">
        <f>#REF!-#REF!*10%</f>
        <v>#REF!</v>
      </c>
    </row>
    <row r="423" spans="1:12" customFormat="1" ht="15" customHeight="1" x14ac:dyDescent="0.25">
      <c r="A423" s="565"/>
      <c r="B423" s="569"/>
      <c r="C423" s="455"/>
      <c r="D423" s="582"/>
      <c r="E423" s="520"/>
      <c r="F423" s="136" t="s">
        <v>1016</v>
      </c>
      <c r="G423" s="454">
        <v>5</v>
      </c>
      <c r="H423" s="454"/>
      <c r="I423" s="454"/>
      <c r="J423" s="454"/>
      <c r="K423" s="585"/>
      <c r="L423" s="591" t="e">
        <f>#REF!-#REF!*10%</f>
        <v>#REF!</v>
      </c>
    </row>
    <row r="424" spans="1:12" customFormat="1" ht="15" customHeight="1" x14ac:dyDescent="0.25">
      <c r="A424" s="564">
        <v>15</v>
      </c>
      <c r="B424" s="567"/>
      <c r="C424" s="455" t="s">
        <v>242</v>
      </c>
      <c r="D424" s="582"/>
      <c r="E424" s="520"/>
      <c r="F424" s="110" t="s">
        <v>81</v>
      </c>
      <c r="G424" s="522" t="s">
        <v>10</v>
      </c>
      <c r="H424" s="522"/>
      <c r="I424" s="522"/>
      <c r="J424" s="522"/>
      <c r="K424" s="539">
        <v>3</v>
      </c>
      <c r="L424" s="589">
        <v>38273</v>
      </c>
    </row>
    <row r="425" spans="1:12" customFormat="1" ht="15" customHeight="1" x14ac:dyDescent="0.25">
      <c r="A425" s="565"/>
      <c r="B425" s="568"/>
      <c r="C425" s="455"/>
      <c r="D425" s="582"/>
      <c r="E425" s="520"/>
      <c r="F425" s="110" t="s">
        <v>80</v>
      </c>
      <c r="G425" s="469">
        <v>280</v>
      </c>
      <c r="H425" s="469"/>
      <c r="I425" s="469"/>
      <c r="J425" s="469"/>
      <c r="K425" s="583"/>
      <c r="L425" s="590"/>
    </row>
    <row r="426" spans="1:12" customFormat="1" ht="15" customHeight="1" x14ac:dyDescent="0.25">
      <c r="A426" s="565"/>
      <c r="B426" s="568"/>
      <c r="C426" s="455"/>
      <c r="D426" s="582"/>
      <c r="E426" s="520"/>
      <c r="F426" s="110" t="s">
        <v>8</v>
      </c>
      <c r="G426" s="240">
        <v>3000</v>
      </c>
      <c r="H426" s="241">
        <v>4000</v>
      </c>
      <c r="I426" s="312">
        <v>5000</v>
      </c>
      <c r="J426" s="242">
        <v>6000</v>
      </c>
      <c r="K426" s="583"/>
      <c r="L426" s="590"/>
    </row>
    <row r="427" spans="1:12" customFormat="1" ht="15" customHeight="1" x14ac:dyDescent="0.25">
      <c r="A427" s="565"/>
      <c r="B427" s="568"/>
      <c r="C427" s="455"/>
      <c r="D427" s="582"/>
      <c r="E427" s="520"/>
      <c r="F427" s="110" t="s">
        <v>817</v>
      </c>
      <c r="G427" s="243">
        <f>G425*114</f>
        <v>31920</v>
      </c>
      <c r="H427" s="244">
        <f>G425*128</f>
        <v>35840</v>
      </c>
      <c r="I427" s="313">
        <f>G425*143</f>
        <v>40040</v>
      </c>
      <c r="J427" s="245">
        <f>G425*148</f>
        <v>41440</v>
      </c>
      <c r="K427" s="583"/>
      <c r="L427" s="590"/>
    </row>
    <row r="428" spans="1:12" customFormat="1" ht="15" customHeight="1" x14ac:dyDescent="0.25">
      <c r="A428" s="565"/>
      <c r="B428" s="568"/>
      <c r="C428" s="455"/>
      <c r="D428" s="582"/>
      <c r="E428" s="520"/>
      <c r="F428" s="110" t="s">
        <v>1269</v>
      </c>
      <c r="G428" s="451">
        <v>0.98</v>
      </c>
      <c r="H428" s="451"/>
      <c r="I428" s="451"/>
      <c r="J428" s="451"/>
      <c r="K428" s="583"/>
      <c r="L428" s="590"/>
    </row>
    <row r="429" spans="1:12" customFormat="1" ht="15" customHeight="1" x14ac:dyDescent="0.25">
      <c r="A429" s="565"/>
      <c r="B429" s="568"/>
      <c r="C429" s="455"/>
      <c r="D429" s="582"/>
      <c r="E429" s="520"/>
      <c r="F429" s="93" t="s">
        <v>699</v>
      </c>
      <c r="G429" s="523" t="s">
        <v>700</v>
      </c>
      <c r="H429" s="523"/>
      <c r="I429" s="523"/>
      <c r="J429" s="523"/>
      <c r="K429" s="583"/>
      <c r="L429" s="590"/>
    </row>
    <row r="430" spans="1:12" customFormat="1" ht="15" customHeight="1" x14ac:dyDescent="0.25">
      <c r="A430" s="565"/>
      <c r="B430" s="568"/>
      <c r="C430" s="455"/>
      <c r="D430" s="582"/>
      <c r="E430" s="520"/>
      <c r="F430" s="93" t="s">
        <v>1181</v>
      </c>
      <c r="G430" s="462" t="s">
        <v>1179</v>
      </c>
      <c r="H430" s="463"/>
      <c r="I430" s="463"/>
      <c r="J430" s="464"/>
      <c r="K430" s="583"/>
      <c r="L430" s="590"/>
    </row>
    <row r="431" spans="1:12" customFormat="1" ht="15" customHeight="1" x14ac:dyDescent="0.25">
      <c r="A431" s="565"/>
      <c r="B431" s="568"/>
      <c r="C431" s="455"/>
      <c r="D431" s="582"/>
      <c r="E431" s="520"/>
      <c r="F431" s="110" t="s">
        <v>83</v>
      </c>
      <c r="G431" s="522">
        <v>67</v>
      </c>
      <c r="H431" s="522"/>
      <c r="I431" s="522"/>
      <c r="J431" s="522"/>
      <c r="K431" s="583"/>
      <c r="L431" s="590"/>
    </row>
    <row r="432" spans="1:12" customFormat="1" ht="15" customHeight="1" x14ac:dyDescent="0.25">
      <c r="A432" s="565"/>
      <c r="B432" s="568"/>
      <c r="C432" s="455"/>
      <c r="D432" s="582"/>
      <c r="E432" s="520"/>
      <c r="F432" s="110" t="s">
        <v>396</v>
      </c>
      <c r="G432" s="524" t="s">
        <v>397</v>
      </c>
      <c r="H432" s="524"/>
      <c r="I432" s="524"/>
      <c r="J432" s="524"/>
      <c r="K432" s="583"/>
      <c r="L432" s="590"/>
    </row>
    <row r="433" spans="1:12" customFormat="1" ht="15" customHeight="1" x14ac:dyDescent="0.25">
      <c r="A433" s="565"/>
      <c r="B433" s="568"/>
      <c r="C433" s="455"/>
      <c r="D433" s="582"/>
      <c r="E433" s="520"/>
      <c r="F433" s="110" t="s">
        <v>256</v>
      </c>
      <c r="G433" s="522" t="s">
        <v>22</v>
      </c>
      <c r="H433" s="522"/>
      <c r="I433" s="522"/>
      <c r="J433" s="522"/>
      <c r="K433" s="583"/>
      <c r="L433" s="590"/>
    </row>
    <row r="434" spans="1:12" customFormat="1" ht="15.6" customHeight="1" x14ac:dyDescent="0.25">
      <c r="A434" s="565"/>
      <c r="B434" s="568"/>
      <c r="C434" s="455"/>
      <c r="D434" s="582"/>
      <c r="E434" s="520"/>
      <c r="F434" s="93" t="s">
        <v>379</v>
      </c>
      <c r="G434" s="523" t="s">
        <v>380</v>
      </c>
      <c r="H434" s="523"/>
      <c r="I434" s="523"/>
      <c r="J434" s="523"/>
      <c r="K434" s="583"/>
      <c r="L434" s="590"/>
    </row>
    <row r="435" spans="1:12" customFormat="1" ht="15.6" customHeight="1" x14ac:dyDescent="0.25">
      <c r="A435" s="565"/>
      <c r="B435" s="568"/>
      <c r="C435" s="455"/>
      <c r="D435" s="582"/>
      <c r="E435" s="520"/>
      <c r="F435" s="93" t="s">
        <v>701</v>
      </c>
      <c r="G435" s="523">
        <v>100000</v>
      </c>
      <c r="H435" s="523"/>
      <c r="I435" s="523"/>
      <c r="J435" s="523"/>
      <c r="K435" s="583"/>
      <c r="L435" s="590"/>
    </row>
    <row r="436" spans="1:12" customFormat="1" ht="15.6" customHeight="1" x14ac:dyDescent="0.25">
      <c r="A436" s="565"/>
      <c r="B436" s="568"/>
      <c r="C436" s="455"/>
      <c r="D436" s="582"/>
      <c r="E436" s="520"/>
      <c r="F436" s="93" t="s">
        <v>257</v>
      </c>
      <c r="G436" s="523" t="s">
        <v>391</v>
      </c>
      <c r="H436" s="523"/>
      <c r="I436" s="523"/>
      <c r="J436" s="523"/>
      <c r="K436" s="583"/>
      <c r="L436" s="590"/>
    </row>
    <row r="437" spans="1:12" customFormat="1" ht="15.6" customHeight="1" x14ac:dyDescent="0.25">
      <c r="A437" s="565"/>
      <c r="B437" s="568"/>
      <c r="C437" s="455"/>
      <c r="D437" s="582"/>
      <c r="E437" s="520"/>
      <c r="F437" s="93" t="s">
        <v>376</v>
      </c>
      <c r="G437" s="523" t="s">
        <v>392</v>
      </c>
      <c r="H437" s="523"/>
      <c r="I437" s="523"/>
      <c r="J437" s="523"/>
      <c r="K437" s="583"/>
      <c r="L437" s="590"/>
    </row>
    <row r="438" spans="1:12" customFormat="1" ht="15.6" customHeight="1" x14ac:dyDescent="0.25">
      <c r="A438" s="565"/>
      <c r="B438" s="568"/>
      <c r="C438" s="455"/>
      <c r="D438" s="582"/>
      <c r="E438" s="520"/>
      <c r="F438" s="93" t="s">
        <v>381</v>
      </c>
      <c r="G438" s="523" t="s">
        <v>382</v>
      </c>
      <c r="H438" s="523"/>
      <c r="I438" s="523"/>
      <c r="J438" s="523"/>
      <c r="K438" s="583"/>
      <c r="L438" s="590"/>
    </row>
    <row r="439" spans="1:12" customFormat="1" ht="15.6" customHeight="1" x14ac:dyDescent="0.25">
      <c r="A439" s="565"/>
      <c r="B439" s="568"/>
      <c r="C439" s="455"/>
      <c r="D439" s="582"/>
      <c r="E439" s="520"/>
      <c r="F439" s="94" t="s">
        <v>358</v>
      </c>
      <c r="G439" s="523" t="s">
        <v>900</v>
      </c>
      <c r="H439" s="523"/>
      <c r="I439" s="523"/>
      <c r="J439" s="523"/>
      <c r="K439" s="584">
        <v>5</v>
      </c>
      <c r="L439" s="443">
        <v>40953</v>
      </c>
    </row>
    <row r="440" spans="1:12" customFormat="1" ht="15.6" customHeight="1" x14ac:dyDescent="0.25">
      <c r="A440" s="565"/>
      <c r="B440" s="568"/>
      <c r="C440" s="455"/>
      <c r="D440" s="582"/>
      <c r="E440" s="520"/>
      <c r="F440" s="93" t="s">
        <v>383</v>
      </c>
      <c r="G440" s="523" t="s">
        <v>384</v>
      </c>
      <c r="H440" s="523"/>
      <c r="I440" s="523"/>
      <c r="J440" s="523"/>
      <c r="K440" s="585"/>
      <c r="L440" s="591" t="e">
        <f>#REF!-#REF!*10%</f>
        <v>#REF!</v>
      </c>
    </row>
    <row r="441" spans="1:12" customFormat="1" ht="15.6" customHeight="1" x14ac:dyDescent="0.25">
      <c r="A441" s="565"/>
      <c r="B441" s="568"/>
      <c r="C441" s="455"/>
      <c r="D441" s="582"/>
      <c r="E441" s="520"/>
      <c r="F441" s="93" t="s">
        <v>385</v>
      </c>
      <c r="G441" s="523" t="s">
        <v>386</v>
      </c>
      <c r="H441" s="523"/>
      <c r="I441" s="523"/>
      <c r="J441" s="523"/>
      <c r="K441" s="585"/>
      <c r="L441" s="591" t="e">
        <f>#REF!-#REF!*10%</f>
        <v>#REF!</v>
      </c>
    </row>
    <row r="442" spans="1:12" customFormat="1" ht="15.6" customHeight="1" x14ac:dyDescent="0.25">
      <c r="A442" s="565"/>
      <c r="B442" s="568"/>
      <c r="C442" s="455"/>
      <c r="D442" s="582"/>
      <c r="E442" s="520"/>
      <c r="F442" s="93" t="s">
        <v>389</v>
      </c>
      <c r="G442" s="523" t="s">
        <v>390</v>
      </c>
      <c r="H442" s="523"/>
      <c r="I442" s="523"/>
      <c r="J442" s="523"/>
      <c r="K442" s="585"/>
      <c r="L442" s="591" t="e">
        <f>#REF!-#REF!*10%</f>
        <v>#REF!</v>
      </c>
    </row>
    <row r="443" spans="1:12" customFormat="1" ht="15.6" customHeight="1" x14ac:dyDescent="0.25">
      <c r="A443" s="565"/>
      <c r="B443" s="568"/>
      <c r="C443" s="455"/>
      <c r="D443" s="582"/>
      <c r="E443" s="520"/>
      <c r="F443" s="93" t="s">
        <v>704</v>
      </c>
      <c r="G443" s="523" t="s">
        <v>705</v>
      </c>
      <c r="H443" s="523"/>
      <c r="I443" s="523"/>
      <c r="J443" s="523"/>
      <c r="K443" s="585"/>
      <c r="L443" s="591" t="e">
        <f>#REF!-#REF!*10%</f>
        <v>#REF!</v>
      </c>
    </row>
    <row r="444" spans="1:12" customFormat="1" ht="15.6" customHeight="1" x14ac:dyDescent="0.25">
      <c r="A444" s="565"/>
      <c r="B444" s="568"/>
      <c r="C444" s="455"/>
      <c r="D444" s="582"/>
      <c r="E444" s="520"/>
      <c r="F444" s="93" t="s">
        <v>706</v>
      </c>
      <c r="G444" s="523" t="s">
        <v>390</v>
      </c>
      <c r="H444" s="523"/>
      <c r="I444" s="523"/>
      <c r="J444" s="523"/>
      <c r="K444" s="585"/>
      <c r="L444" s="591" t="e">
        <f>#REF!-#REF!*10%</f>
        <v>#REF!</v>
      </c>
    </row>
    <row r="445" spans="1:12" customFormat="1" ht="15.6" customHeight="1" x14ac:dyDescent="0.25">
      <c r="A445" s="565"/>
      <c r="B445" s="568"/>
      <c r="C445" s="455"/>
      <c r="D445" s="582"/>
      <c r="E445" s="520"/>
      <c r="F445" s="93" t="s">
        <v>1271</v>
      </c>
      <c r="G445" s="523" t="s">
        <v>390</v>
      </c>
      <c r="H445" s="523"/>
      <c r="I445" s="523"/>
      <c r="J445" s="523"/>
      <c r="K445" s="585"/>
      <c r="L445" s="591" t="e">
        <f>#REF!-#REF!*10%</f>
        <v>#REF!</v>
      </c>
    </row>
    <row r="446" spans="1:12" customFormat="1" ht="15.6" customHeight="1" x14ac:dyDescent="0.25">
      <c r="A446" s="565"/>
      <c r="B446" s="568"/>
      <c r="C446" s="455"/>
      <c r="D446" s="582"/>
      <c r="E446" s="520"/>
      <c r="F446" s="93" t="s">
        <v>707</v>
      </c>
      <c r="G446" s="523" t="s">
        <v>911</v>
      </c>
      <c r="H446" s="523"/>
      <c r="I446" s="523"/>
      <c r="J446" s="523"/>
      <c r="K446" s="585"/>
      <c r="L446" s="591" t="e">
        <f>#REF!-#REF!*10%</f>
        <v>#REF!</v>
      </c>
    </row>
    <row r="447" spans="1:12" customFormat="1" ht="15.6" customHeight="1" x14ac:dyDescent="0.25">
      <c r="A447" s="565"/>
      <c r="B447" s="568"/>
      <c r="C447" s="455"/>
      <c r="D447" s="582"/>
      <c r="E447" s="520"/>
      <c r="F447" s="93" t="s">
        <v>708</v>
      </c>
      <c r="G447" s="523" t="s">
        <v>390</v>
      </c>
      <c r="H447" s="523"/>
      <c r="I447" s="523"/>
      <c r="J447" s="523"/>
      <c r="K447" s="585"/>
      <c r="L447" s="591" t="e">
        <f>#REF!-#REF!*10%</f>
        <v>#REF!</v>
      </c>
    </row>
    <row r="448" spans="1:12" customFormat="1" ht="15.6" customHeight="1" x14ac:dyDescent="0.25">
      <c r="A448" s="565"/>
      <c r="B448" s="568"/>
      <c r="C448" s="455"/>
      <c r="D448" s="582"/>
      <c r="E448" s="520"/>
      <c r="F448" s="93" t="s">
        <v>377</v>
      </c>
      <c r="G448" s="523" t="s">
        <v>387</v>
      </c>
      <c r="H448" s="523"/>
      <c r="I448" s="523"/>
      <c r="J448" s="523"/>
      <c r="K448" s="585"/>
      <c r="L448" s="591" t="e">
        <f>#REF!-#REF!*10%</f>
        <v>#REF!</v>
      </c>
    </row>
    <row r="449" spans="1:12" customFormat="1" ht="15.6" customHeight="1" x14ac:dyDescent="0.25">
      <c r="A449" s="565"/>
      <c r="B449" s="568"/>
      <c r="C449" s="455"/>
      <c r="D449" s="582"/>
      <c r="E449" s="520"/>
      <c r="F449" s="93" t="s">
        <v>388</v>
      </c>
      <c r="G449" s="523" t="s">
        <v>393</v>
      </c>
      <c r="H449" s="523"/>
      <c r="I449" s="523"/>
      <c r="J449" s="523"/>
      <c r="K449" s="585"/>
      <c r="L449" s="591" t="e">
        <f>#REF!-#REF!*10%</f>
        <v>#REF!</v>
      </c>
    </row>
    <row r="450" spans="1:12" customFormat="1" ht="15.6" customHeight="1" x14ac:dyDescent="0.25">
      <c r="A450" s="565"/>
      <c r="B450" s="568"/>
      <c r="C450" s="455"/>
      <c r="D450" s="582"/>
      <c r="E450" s="520"/>
      <c r="F450" s="93" t="s">
        <v>562</v>
      </c>
      <c r="G450" s="523" t="s">
        <v>1024</v>
      </c>
      <c r="H450" s="523"/>
      <c r="I450" s="523"/>
      <c r="J450" s="523"/>
      <c r="K450" s="585"/>
      <c r="L450" s="591" t="e">
        <f>#REF!-#REF!*10%</f>
        <v>#REF!</v>
      </c>
    </row>
    <row r="451" spans="1:12" customFormat="1" ht="15.6" customHeight="1" x14ac:dyDescent="0.25">
      <c r="A451" s="565"/>
      <c r="B451" s="568"/>
      <c r="C451" s="455"/>
      <c r="D451" s="582"/>
      <c r="E451" s="520"/>
      <c r="F451" s="93" t="s">
        <v>570</v>
      </c>
      <c r="G451" s="523" t="s">
        <v>613</v>
      </c>
      <c r="H451" s="523"/>
      <c r="I451" s="523"/>
      <c r="J451" s="523"/>
      <c r="K451" s="585"/>
      <c r="L451" s="591" t="e">
        <f>#REF!-#REF!*10%</f>
        <v>#REF!</v>
      </c>
    </row>
    <row r="452" spans="1:12" customFormat="1" ht="15.6" customHeight="1" x14ac:dyDescent="0.25">
      <c r="A452" s="565"/>
      <c r="B452" s="568"/>
      <c r="C452" s="455"/>
      <c r="D452" s="582"/>
      <c r="E452" s="520"/>
      <c r="F452" s="111" t="s">
        <v>84</v>
      </c>
      <c r="G452" s="525">
        <v>11.4</v>
      </c>
      <c r="H452" s="525"/>
      <c r="I452" s="525"/>
      <c r="J452" s="525"/>
      <c r="K452" s="585"/>
      <c r="L452" s="591" t="e">
        <f>#REF!-#REF!*10%</f>
        <v>#REF!</v>
      </c>
    </row>
    <row r="453" spans="1:12" customFormat="1" ht="15" customHeight="1" x14ac:dyDescent="0.25">
      <c r="A453" s="565"/>
      <c r="B453" s="569"/>
      <c r="C453" s="455"/>
      <c r="D453" s="582"/>
      <c r="E453" s="520"/>
      <c r="F453" s="136" t="s">
        <v>1016</v>
      </c>
      <c r="G453" s="454">
        <v>5</v>
      </c>
      <c r="H453" s="454"/>
      <c r="I453" s="454"/>
      <c r="J453" s="454"/>
      <c r="K453" s="585"/>
      <c r="L453" s="591" t="e">
        <f>#REF!-#REF!*10%</f>
        <v>#REF!</v>
      </c>
    </row>
    <row r="454" spans="1:12" customFormat="1" ht="15" customHeight="1" x14ac:dyDescent="0.25">
      <c r="A454" s="564">
        <v>16</v>
      </c>
      <c r="B454" s="567"/>
      <c r="C454" s="455" t="s">
        <v>243</v>
      </c>
      <c r="D454" s="582"/>
      <c r="E454" s="520"/>
      <c r="F454" s="110" t="s">
        <v>81</v>
      </c>
      <c r="G454" s="522" t="s">
        <v>10</v>
      </c>
      <c r="H454" s="522"/>
      <c r="I454" s="522"/>
      <c r="J454" s="522"/>
      <c r="K454" s="539">
        <v>3</v>
      </c>
      <c r="L454" s="589">
        <v>45158</v>
      </c>
    </row>
    <row r="455" spans="1:12" customFormat="1" ht="15" customHeight="1" x14ac:dyDescent="0.25">
      <c r="A455" s="565"/>
      <c r="B455" s="568"/>
      <c r="C455" s="455"/>
      <c r="D455" s="582"/>
      <c r="E455" s="520"/>
      <c r="F455" s="110" t="s">
        <v>80</v>
      </c>
      <c r="G455" s="469">
        <v>318</v>
      </c>
      <c r="H455" s="469"/>
      <c r="I455" s="469"/>
      <c r="J455" s="469"/>
      <c r="K455" s="583"/>
      <c r="L455" s="590"/>
    </row>
    <row r="456" spans="1:12" customFormat="1" ht="15" customHeight="1" x14ac:dyDescent="0.25">
      <c r="A456" s="565"/>
      <c r="B456" s="568"/>
      <c r="C456" s="455"/>
      <c r="D456" s="582"/>
      <c r="E456" s="520"/>
      <c r="F456" s="110" t="s">
        <v>8</v>
      </c>
      <c r="G456" s="240">
        <v>3000</v>
      </c>
      <c r="H456" s="241">
        <v>4000</v>
      </c>
      <c r="I456" s="312">
        <v>5000</v>
      </c>
      <c r="J456" s="242">
        <v>6000</v>
      </c>
      <c r="K456" s="583"/>
      <c r="L456" s="590"/>
    </row>
    <row r="457" spans="1:12" customFormat="1" ht="15" customHeight="1" x14ac:dyDescent="0.25">
      <c r="A457" s="565"/>
      <c r="B457" s="568"/>
      <c r="C457" s="455"/>
      <c r="D457" s="582"/>
      <c r="E457" s="520"/>
      <c r="F457" s="110" t="s">
        <v>817</v>
      </c>
      <c r="G457" s="243">
        <f>G455*114</f>
        <v>36252</v>
      </c>
      <c r="H457" s="244">
        <f>G455*128</f>
        <v>40704</v>
      </c>
      <c r="I457" s="313">
        <f>G455*143</f>
        <v>45474</v>
      </c>
      <c r="J457" s="245">
        <f>G455*148</f>
        <v>47064</v>
      </c>
      <c r="K457" s="583"/>
      <c r="L457" s="590"/>
    </row>
    <row r="458" spans="1:12" customFormat="1" ht="15" customHeight="1" x14ac:dyDescent="0.25">
      <c r="A458" s="565"/>
      <c r="B458" s="568"/>
      <c r="C458" s="455"/>
      <c r="D458" s="582"/>
      <c r="E458" s="520"/>
      <c r="F458" s="110" t="s">
        <v>1269</v>
      </c>
      <c r="G458" s="451">
        <v>0.98</v>
      </c>
      <c r="H458" s="451"/>
      <c r="I458" s="451"/>
      <c r="J458" s="451"/>
      <c r="K458" s="583"/>
      <c r="L458" s="590"/>
    </row>
    <row r="459" spans="1:12" customFormat="1" ht="15" customHeight="1" x14ac:dyDescent="0.25">
      <c r="A459" s="565"/>
      <c r="B459" s="568"/>
      <c r="C459" s="455"/>
      <c r="D459" s="582"/>
      <c r="E459" s="520"/>
      <c r="F459" s="93" t="s">
        <v>699</v>
      </c>
      <c r="G459" s="523" t="s">
        <v>700</v>
      </c>
      <c r="H459" s="523"/>
      <c r="I459" s="523"/>
      <c r="J459" s="523"/>
      <c r="K459" s="583"/>
      <c r="L459" s="590"/>
    </row>
    <row r="460" spans="1:12" customFormat="1" ht="15" customHeight="1" x14ac:dyDescent="0.25">
      <c r="A460" s="565"/>
      <c r="B460" s="568"/>
      <c r="C460" s="455"/>
      <c r="D460" s="582"/>
      <c r="E460" s="520"/>
      <c r="F460" s="93" t="s">
        <v>1181</v>
      </c>
      <c r="G460" s="462" t="s">
        <v>1179</v>
      </c>
      <c r="H460" s="463"/>
      <c r="I460" s="463"/>
      <c r="J460" s="464"/>
      <c r="K460" s="583"/>
      <c r="L460" s="590"/>
    </row>
    <row r="461" spans="1:12" customFormat="1" ht="15" customHeight="1" x14ac:dyDescent="0.25">
      <c r="A461" s="565"/>
      <c r="B461" s="568"/>
      <c r="C461" s="455"/>
      <c r="D461" s="582"/>
      <c r="E461" s="520"/>
      <c r="F461" s="110" t="s">
        <v>83</v>
      </c>
      <c r="G461" s="522">
        <v>67</v>
      </c>
      <c r="H461" s="522"/>
      <c r="I461" s="522"/>
      <c r="J461" s="522"/>
      <c r="K461" s="583"/>
      <c r="L461" s="590"/>
    </row>
    <row r="462" spans="1:12" customFormat="1" ht="15" customHeight="1" x14ac:dyDescent="0.25">
      <c r="A462" s="565"/>
      <c r="B462" s="568"/>
      <c r="C462" s="455"/>
      <c r="D462" s="582"/>
      <c r="E462" s="520"/>
      <c r="F462" s="110" t="s">
        <v>396</v>
      </c>
      <c r="G462" s="524" t="s">
        <v>397</v>
      </c>
      <c r="H462" s="524"/>
      <c r="I462" s="524"/>
      <c r="J462" s="524"/>
      <c r="K462" s="583"/>
      <c r="L462" s="590"/>
    </row>
    <row r="463" spans="1:12" customFormat="1" ht="15" customHeight="1" x14ac:dyDescent="0.25">
      <c r="A463" s="565"/>
      <c r="B463" s="568"/>
      <c r="C463" s="455"/>
      <c r="D463" s="582"/>
      <c r="E463" s="520"/>
      <c r="F463" s="110" t="s">
        <v>256</v>
      </c>
      <c r="G463" s="522" t="s">
        <v>23</v>
      </c>
      <c r="H463" s="522"/>
      <c r="I463" s="522"/>
      <c r="J463" s="522"/>
      <c r="K463" s="583"/>
      <c r="L463" s="590"/>
    </row>
    <row r="464" spans="1:12" customFormat="1" ht="15.6" customHeight="1" x14ac:dyDescent="0.25">
      <c r="A464" s="565"/>
      <c r="B464" s="568"/>
      <c r="C464" s="455"/>
      <c r="D464" s="582"/>
      <c r="E464" s="520"/>
      <c r="F464" s="93" t="s">
        <v>379</v>
      </c>
      <c r="G464" s="523" t="s">
        <v>380</v>
      </c>
      <c r="H464" s="523"/>
      <c r="I464" s="523"/>
      <c r="J464" s="523"/>
      <c r="K464" s="583"/>
      <c r="L464" s="590"/>
    </row>
    <row r="465" spans="1:12" customFormat="1" ht="15.6" customHeight="1" x14ac:dyDescent="0.25">
      <c r="A465" s="565"/>
      <c r="B465" s="568"/>
      <c r="C465" s="455"/>
      <c r="D465" s="582"/>
      <c r="E465" s="520"/>
      <c r="F465" s="93" t="s">
        <v>701</v>
      </c>
      <c r="G465" s="523">
        <v>100000</v>
      </c>
      <c r="H465" s="523"/>
      <c r="I465" s="523"/>
      <c r="J465" s="523"/>
      <c r="K465" s="583"/>
      <c r="L465" s="590"/>
    </row>
    <row r="466" spans="1:12" customFormat="1" ht="15.6" customHeight="1" x14ac:dyDescent="0.25">
      <c r="A466" s="565"/>
      <c r="B466" s="568"/>
      <c r="C466" s="455"/>
      <c r="D466" s="582"/>
      <c r="E466" s="520"/>
      <c r="F466" s="93" t="s">
        <v>257</v>
      </c>
      <c r="G466" s="523" t="s">
        <v>391</v>
      </c>
      <c r="H466" s="523"/>
      <c r="I466" s="523"/>
      <c r="J466" s="523"/>
      <c r="K466" s="583"/>
      <c r="L466" s="590"/>
    </row>
    <row r="467" spans="1:12" customFormat="1" ht="15.6" customHeight="1" x14ac:dyDescent="0.25">
      <c r="A467" s="565"/>
      <c r="B467" s="568"/>
      <c r="C467" s="455"/>
      <c r="D467" s="582"/>
      <c r="E467" s="520"/>
      <c r="F467" s="93" t="s">
        <v>376</v>
      </c>
      <c r="G467" s="523" t="s">
        <v>392</v>
      </c>
      <c r="H467" s="523"/>
      <c r="I467" s="523"/>
      <c r="J467" s="523"/>
      <c r="K467" s="583"/>
      <c r="L467" s="590"/>
    </row>
    <row r="468" spans="1:12" customFormat="1" ht="15.6" customHeight="1" x14ac:dyDescent="0.25">
      <c r="A468" s="565"/>
      <c r="B468" s="568"/>
      <c r="C468" s="455"/>
      <c r="D468" s="582"/>
      <c r="E468" s="520"/>
      <c r="F468" s="93" t="s">
        <v>381</v>
      </c>
      <c r="G468" s="523" t="s">
        <v>382</v>
      </c>
      <c r="H468" s="523"/>
      <c r="I468" s="523"/>
      <c r="J468" s="523"/>
      <c r="K468" s="583"/>
      <c r="L468" s="590"/>
    </row>
    <row r="469" spans="1:12" customFormat="1" ht="15.6" customHeight="1" x14ac:dyDescent="0.25">
      <c r="A469" s="565"/>
      <c r="B469" s="568"/>
      <c r="C469" s="455"/>
      <c r="D469" s="582"/>
      <c r="E469" s="520"/>
      <c r="F469" s="94" t="s">
        <v>358</v>
      </c>
      <c r="G469" s="523" t="s">
        <v>900</v>
      </c>
      <c r="H469" s="523"/>
      <c r="I469" s="523"/>
      <c r="J469" s="523"/>
      <c r="K469" s="584">
        <v>5</v>
      </c>
      <c r="L469" s="443">
        <v>48319</v>
      </c>
    </row>
    <row r="470" spans="1:12" customFormat="1" ht="15.6" customHeight="1" x14ac:dyDescent="0.25">
      <c r="A470" s="565"/>
      <c r="B470" s="568"/>
      <c r="C470" s="455"/>
      <c r="D470" s="582"/>
      <c r="E470" s="520"/>
      <c r="F470" s="93" t="s">
        <v>383</v>
      </c>
      <c r="G470" s="523" t="s">
        <v>384</v>
      </c>
      <c r="H470" s="523"/>
      <c r="I470" s="523"/>
      <c r="J470" s="523"/>
      <c r="K470" s="585"/>
      <c r="L470" s="591" t="e">
        <f>#REF!-#REF!*10%</f>
        <v>#REF!</v>
      </c>
    </row>
    <row r="471" spans="1:12" customFormat="1" ht="15.6" customHeight="1" x14ac:dyDescent="0.25">
      <c r="A471" s="565"/>
      <c r="B471" s="568"/>
      <c r="C471" s="455"/>
      <c r="D471" s="582"/>
      <c r="E471" s="520"/>
      <c r="F471" s="93" t="s">
        <v>385</v>
      </c>
      <c r="G471" s="523" t="s">
        <v>386</v>
      </c>
      <c r="H471" s="523"/>
      <c r="I471" s="523"/>
      <c r="J471" s="523"/>
      <c r="K471" s="585"/>
      <c r="L471" s="591" t="e">
        <f>#REF!-#REF!*10%</f>
        <v>#REF!</v>
      </c>
    </row>
    <row r="472" spans="1:12" customFormat="1" ht="15.6" customHeight="1" x14ac:dyDescent="0.25">
      <c r="A472" s="565"/>
      <c r="B472" s="568"/>
      <c r="C472" s="455"/>
      <c r="D472" s="582"/>
      <c r="E472" s="520"/>
      <c r="F472" s="93" t="s">
        <v>389</v>
      </c>
      <c r="G472" s="523" t="s">
        <v>390</v>
      </c>
      <c r="H472" s="523"/>
      <c r="I472" s="523"/>
      <c r="J472" s="523"/>
      <c r="K472" s="585"/>
      <c r="L472" s="591" t="e">
        <f>#REF!-#REF!*10%</f>
        <v>#REF!</v>
      </c>
    </row>
    <row r="473" spans="1:12" customFormat="1" ht="15.6" customHeight="1" x14ac:dyDescent="0.25">
      <c r="A473" s="565"/>
      <c r="B473" s="568"/>
      <c r="C473" s="455"/>
      <c r="D473" s="582"/>
      <c r="E473" s="520"/>
      <c r="F473" s="93" t="s">
        <v>704</v>
      </c>
      <c r="G473" s="523" t="s">
        <v>705</v>
      </c>
      <c r="H473" s="523"/>
      <c r="I473" s="523"/>
      <c r="J473" s="523"/>
      <c r="K473" s="585"/>
      <c r="L473" s="591" t="e">
        <f>#REF!-#REF!*10%</f>
        <v>#REF!</v>
      </c>
    </row>
    <row r="474" spans="1:12" customFormat="1" ht="15.6" customHeight="1" x14ac:dyDescent="0.25">
      <c r="A474" s="565"/>
      <c r="B474" s="568"/>
      <c r="C474" s="455"/>
      <c r="D474" s="582"/>
      <c r="E474" s="520"/>
      <c r="F474" s="93" t="s">
        <v>706</v>
      </c>
      <c r="G474" s="523" t="s">
        <v>390</v>
      </c>
      <c r="H474" s="523"/>
      <c r="I474" s="523"/>
      <c r="J474" s="523"/>
      <c r="K474" s="585"/>
      <c r="L474" s="591" t="e">
        <f>#REF!-#REF!*10%</f>
        <v>#REF!</v>
      </c>
    </row>
    <row r="475" spans="1:12" customFormat="1" ht="15.6" customHeight="1" x14ac:dyDescent="0.25">
      <c r="A475" s="565"/>
      <c r="B475" s="568"/>
      <c r="C475" s="455"/>
      <c r="D475" s="582"/>
      <c r="E475" s="520"/>
      <c r="F475" s="93" t="s">
        <v>1271</v>
      </c>
      <c r="G475" s="523" t="s">
        <v>390</v>
      </c>
      <c r="H475" s="523"/>
      <c r="I475" s="523"/>
      <c r="J475" s="523"/>
      <c r="K475" s="585"/>
      <c r="L475" s="591" t="e">
        <f>#REF!-#REF!*10%</f>
        <v>#REF!</v>
      </c>
    </row>
    <row r="476" spans="1:12" customFormat="1" ht="15.6" customHeight="1" x14ac:dyDescent="0.25">
      <c r="A476" s="565"/>
      <c r="B476" s="568"/>
      <c r="C476" s="455"/>
      <c r="D476" s="582"/>
      <c r="E476" s="520"/>
      <c r="F476" s="93" t="s">
        <v>707</v>
      </c>
      <c r="G476" s="523" t="s">
        <v>911</v>
      </c>
      <c r="H476" s="523"/>
      <c r="I476" s="523"/>
      <c r="J476" s="523"/>
      <c r="K476" s="585"/>
      <c r="L476" s="591" t="e">
        <f>#REF!-#REF!*10%</f>
        <v>#REF!</v>
      </c>
    </row>
    <row r="477" spans="1:12" customFormat="1" ht="15.6" customHeight="1" x14ac:dyDescent="0.25">
      <c r="A477" s="565"/>
      <c r="B477" s="568"/>
      <c r="C477" s="455"/>
      <c r="D477" s="582"/>
      <c r="E477" s="520"/>
      <c r="F477" s="93" t="s">
        <v>708</v>
      </c>
      <c r="G477" s="523" t="s">
        <v>390</v>
      </c>
      <c r="H477" s="523"/>
      <c r="I477" s="523"/>
      <c r="J477" s="523"/>
      <c r="K477" s="585"/>
      <c r="L477" s="591" t="e">
        <f>#REF!-#REF!*10%</f>
        <v>#REF!</v>
      </c>
    </row>
    <row r="478" spans="1:12" customFormat="1" ht="15.6" customHeight="1" x14ac:dyDescent="0.25">
      <c r="A478" s="565"/>
      <c r="B478" s="568"/>
      <c r="C478" s="455"/>
      <c r="D478" s="582"/>
      <c r="E478" s="520"/>
      <c r="F478" s="93" t="s">
        <v>377</v>
      </c>
      <c r="G478" s="523" t="s">
        <v>387</v>
      </c>
      <c r="H478" s="523"/>
      <c r="I478" s="523"/>
      <c r="J478" s="523"/>
      <c r="K478" s="585"/>
      <c r="L478" s="591" t="e">
        <f>#REF!-#REF!*10%</f>
        <v>#REF!</v>
      </c>
    </row>
    <row r="479" spans="1:12" customFormat="1" ht="15.6" customHeight="1" x14ac:dyDescent="0.25">
      <c r="A479" s="565"/>
      <c r="B479" s="568"/>
      <c r="C479" s="455"/>
      <c r="D479" s="582"/>
      <c r="E479" s="520"/>
      <c r="F479" s="93" t="s">
        <v>388</v>
      </c>
      <c r="G479" s="523" t="s">
        <v>393</v>
      </c>
      <c r="H479" s="523"/>
      <c r="I479" s="523"/>
      <c r="J479" s="523"/>
      <c r="K479" s="585"/>
      <c r="L479" s="591" t="e">
        <f>#REF!-#REF!*10%</f>
        <v>#REF!</v>
      </c>
    </row>
    <row r="480" spans="1:12" customFormat="1" ht="15.6" customHeight="1" x14ac:dyDescent="0.25">
      <c r="A480" s="565"/>
      <c r="B480" s="568"/>
      <c r="C480" s="455"/>
      <c r="D480" s="582"/>
      <c r="E480" s="520"/>
      <c r="F480" s="93" t="s">
        <v>562</v>
      </c>
      <c r="G480" s="523" t="s">
        <v>1024</v>
      </c>
      <c r="H480" s="523"/>
      <c r="I480" s="523"/>
      <c r="J480" s="523"/>
      <c r="K480" s="585"/>
      <c r="L480" s="591" t="e">
        <f>#REF!-#REF!*10%</f>
        <v>#REF!</v>
      </c>
    </row>
    <row r="481" spans="1:12" customFormat="1" ht="15.6" customHeight="1" x14ac:dyDescent="0.25">
      <c r="A481" s="565"/>
      <c r="B481" s="568"/>
      <c r="C481" s="455"/>
      <c r="D481" s="582"/>
      <c r="E481" s="520"/>
      <c r="F481" s="93" t="s">
        <v>570</v>
      </c>
      <c r="G481" s="523" t="s">
        <v>613</v>
      </c>
      <c r="H481" s="523"/>
      <c r="I481" s="523"/>
      <c r="J481" s="523"/>
      <c r="K481" s="585"/>
      <c r="L481" s="591" t="e">
        <f>#REF!-#REF!*10%</f>
        <v>#REF!</v>
      </c>
    </row>
    <row r="482" spans="1:12" customFormat="1" ht="15.6" customHeight="1" x14ac:dyDescent="0.25">
      <c r="A482" s="565"/>
      <c r="B482" s="568"/>
      <c r="C482" s="455"/>
      <c r="D482" s="582"/>
      <c r="E482" s="520"/>
      <c r="F482" s="111" t="s">
        <v>84</v>
      </c>
      <c r="G482" s="525">
        <v>12.6</v>
      </c>
      <c r="H482" s="525"/>
      <c r="I482" s="525"/>
      <c r="J482" s="525"/>
      <c r="K482" s="585"/>
      <c r="L482" s="591" t="e">
        <f>#REF!-#REF!*10%</f>
        <v>#REF!</v>
      </c>
    </row>
    <row r="483" spans="1:12" customFormat="1" ht="15" customHeight="1" x14ac:dyDescent="0.25">
      <c r="A483" s="565"/>
      <c r="B483" s="569"/>
      <c r="C483" s="455"/>
      <c r="D483" s="582"/>
      <c r="E483" s="520"/>
      <c r="F483" s="136" t="s">
        <v>1016</v>
      </c>
      <c r="G483" s="454">
        <v>5</v>
      </c>
      <c r="H483" s="454"/>
      <c r="I483" s="454"/>
      <c r="J483" s="454"/>
      <c r="K483" s="585"/>
      <c r="L483" s="591" t="e">
        <f>#REF!-#REF!*10%</f>
        <v>#REF!</v>
      </c>
    </row>
    <row r="484" spans="1:12" customFormat="1" ht="15" customHeight="1" x14ac:dyDescent="0.25">
      <c r="A484" s="564">
        <v>17</v>
      </c>
      <c r="B484" s="567"/>
      <c r="C484" s="455" t="s">
        <v>244</v>
      </c>
      <c r="D484" s="582"/>
      <c r="E484" s="520"/>
      <c r="F484" s="110" t="s">
        <v>81</v>
      </c>
      <c r="G484" s="522" t="s">
        <v>10</v>
      </c>
      <c r="H484" s="522"/>
      <c r="I484" s="522"/>
      <c r="J484" s="522"/>
      <c r="K484" s="539">
        <v>3</v>
      </c>
      <c r="L484" s="589">
        <v>58523</v>
      </c>
    </row>
    <row r="485" spans="1:12" customFormat="1" ht="15" customHeight="1" x14ac:dyDescent="0.25">
      <c r="A485" s="565"/>
      <c r="B485" s="568"/>
      <c r="C485" s="455"/>
      <c r="D485" s="582"/>
      <c r="E485" s="520"/>
      <c r="F485" s="110" t="s">
        <v>80</v>
      </c>
      <c r="G485" s="469">
        <v>480</v>
      </c>
      <c r="H485" s="469"/>
      <c r="I485" s="469"/>
      <c r="J485" s="469"/>
      <c r="K485" s="583"/>
      <c r="L485" s="590"/>
    </row>
    <row r="486" spans="1:12" customFormat="1" ht="15" customHeight="1" x14ac:dyDescent="0.25">
      <c r="A486" s="565"/>
      <c r="B486" s="568"/>
      <c r="C486" s="455"/>
      <c r="D486" s="582"/>
      <c r="E486" s="520"/>
      <c r="F486" s="110" t="s">
        <v>8</v>
      </c>
      <c r="G486" s="240">
        <v>3000</v>
      </c>
      <c r="H486" s="241">
        <v>4000</v>
      </c>
      <c r="I486" s="312">
        <v>5000</v>
      </c>
      <c r="J486" s="242">
        <v>6000</v>
      </c>
      <c r="K486" s="583"/>
      <c r="L486" s="590"/>
    </row>
    <row r="487" spans="1:12" customFormat="1" ht="15" customHeight="1" x14ac:dyDescent="0.25">
      <c r="A487" s="565"/>
      <c r="B487" s="568"/>
      <c r="C487" s="455"/>
      <c r="D487" s="582"/>
      <c r="E487" s="520"/>
      <c r="F487" s="110" t="s">
        <v>817</v>
      </c>
      <c r="G487" s="243">
        <f>G485*114</f>
        <v>54720</v>
      </c>
      <c r="H487" s="244">
        <f>G485*128</f>
        <v>61440</v>
      </c>
      <c r="I487" s="313">
        <f>G485*143</f>
        <v>68640</v>
      </c>
      <c r="J487" s="245">
        <f>G485*148</f>
        <v>71040</v>
      </c>
      <c r="K487" s="583"/>
      <c r="L487" s="590"/>
    </row>
    <row r="488" spans="1:12" customFormat="1" ht="15" customHeight="1" x14ac:dyDescent="0.25">
      <c r="A488" s="565"/>
      <c r="B488" s="568"/>
      <c r="C488" s="455"/>
      <c r="D488" s="582"/>
      <c r="E488" s="520"/>
      <c r="F488" s="110" t="s">
        <v>1269</v>
      </c>
      <c r="G488" s="451">
        <v>0.98</v>
      </c>
      <c r="H488" s="451"/>
      <c r="I488" s="451"/>
      <c r="J488" s="451"/>
      <c r="K488" s="583"/>
      <c r="L488" s="590"/>
    </row>
    <row r="489" spans="1:12" customFormat="1" ht="15" customHeight="1" x14ac:dyDescent="0.25">
      <c r="A489" s="565"/>
      <c r="B489" s="568"/>
      <c r="C489" s="455"/>
      <c r="D489" s="582"/>
      <c r="E489" s="520"/>
      <c r="F489" s="93" t="s">
        <v>699</v>
      </c>
      <c r="G489" s="523" t="s">
        <v>700</v>
      </c>
      <c r="H489" s="523"/>
      <c r="I489" s="523"/>
      <c r="J489" s="523"/>
      <c r="K489" s="583"/>
      <c r="L489" s="590"/>
    </row>
    <row r="490" spans="1:12" customFormat="1" ht="15" customHeight="1" x14ac:dyDescent="0.25">
      <c r="A490" s="565"/>
      <c r="B490" s="568"/>
      <c r="C490" s="455"/>
      <c r="D490" s="582"/>
      <c r="E490" s="520"/>
      <c r="F490" s="93" t="s">
        <v>1181</v>
      </c>
      <c r="G490" s="462" t="s">
        <v>1179</v>
      </c>
      <c r="H490" s="463"/>
      <c r="I490" s="463"/>
      <c r="J490" s="464"/>
      <c r="K490" s="583"/>
      <c r="L490" s="590"/>
    </row>
    <row r="491" spans="1:12" customFormat="1" ht="15" customHeight="1" x14ac:dyDescent="0.25">
      <c r="A491" s="565"/>
      <c r="B491" s="568"/>
      <c r="C491" s="455"/>
      <c r="D491" s="582"/>
      <c r="E491" s="520"/>
      <c r="F491" s="110" t="s">
        <v>83</v>
      </c>
      <c r="G491" s="522">
        <v>67</v>
      </c>
      <c r="H491" s="522"/>
      <c r="I491" s="522"/>
      <c r="J491" s="522"/>
      <c r="K491" s="583"/>
      <c r="L491" s="590"/>
    </row>
    <row r="492" spans="1:12" customFormat="1" ht="15" customHeight="1" x14ac:dyDescent="0.25">
      <c r="A492" s="565"/>
      <c r="B492" s="568"/>
      <c r="C492" s="455"/>
      <c r="D492" s="582"/>
      <c r="E492" s="520"/>
      <c r="F492" s="110" t="s">
        <v>396</v>
      </c>
      <c r="G492" s="524" t="s">
        <v>397</v>
      </c>
      <c r="H492" s="524"/>
      <c r="I492" s="524"/>
      <c r="J492" s="524"/>
      <c r="K492" s="583"/>
      <c r="L492" s="590"/>
    </row>
    <row r="493" spans="1:12" customFormat="1" ht="15" customHeight="1" x14ac:dyDescent="0.25">
      <c r="A493" s="565"/>
      <c r="B493" s="568"/>
      <c r="C493" s="455"/>
      <c r="D493" s="582"/>
      <c r="E493" s="520"/>
      <c r="F493" s="110" t="s">
        <v>256</v>
      </c>
      <c r="G493" s="522" t="s">
        <v>24</v>
      </c>
      <c r="H493" s="522"/>
      <c r="I493" s="522"/>
      <c r="J493" s="522"/>
      <c r="K493" s="583"/>
      <c r="L493" s="590"/>
    </row>
    <row r="494" spans="1:12" customFormat="1" ht="15.6" customHeight="1" x14ac:dyDescent="0.25">
      <c r="A494" s="565"/>
      <c r="B494" s="568"/>
      <c r="C494" s="455"/>
      <c r="D494" s="582"/>
      <c r="E494" s="520"/>
      <c r="F494" s="93" t="s">
        <v>379</v>
      </c>
      <c r="G494" s="523" t="s">
        <v>380</v>
      </c>
      <c r="H494" s="523"/>
      <c r="I494" s="523"/>
      <c r="J494" s="523"/>
      <c r="K494" s="583"/>
      <c r="L494" s="590"/>
    </row>
    <row r="495" spans="1:12" customFormat="1" ht="15.6" customHeight="1" x14ac:dyDescent="0.25">
      <c r="A495" s="565"/>
      <c r="B495" s="568"/>
      <c r="C495" s="455"/>
      <c r="D495" s="582"/>
      <c r="E495" s="520"/>
      <c r="F495" s="93" t="s">
        <v>701</v>
      </c>
      <c r="G495" s="523">
        <v>100000</v>
      </c>
      <c r="H495" s="523"/>
      <c r="I495" s="523"/>
      <c r="J495" s="523"/>
      <c r="K495" s="583"/>
      <c r="L495" s="590"/>
    </row>
    <row r="496" spans="1:12" customFormat="1" ht="15.6" customHeight="1" x14ac:dyDescent="0.25">
      <c r="A496" s="565"/>
      <c r="B496" s="568"/>
      <c r="C496" s="455"/>
      <c r="D496" s="582"/>
      <c r="E496" s="520"/>
      <c r="F496" s="93" t="s">
        <v>257</v>
      </c>
      <c r="G496" s="523" t="s">
        <v>391</v>
      </c>
      <c r="H496" s="523"/>
      <c r="I496" s="523"/>
      <c r="J496" s="523"/>
      <c r="K496" s="583"/>
      <c r="L496" s="590"/>
    </row>
    <row r="497" spans="1:12" customFormat="1" ht="15.6" customHeight="1" x14ac:dyDescent="0.25">
      <c r="A497" s="565"/>
      <c r="B497" s="568"/>
      <c r="C497" s="455"/>
      <c r="D497" s="582"/>
      <c r="E497" s="520"/>
      <c r="F497" s="93" t="s">
        <v>376</v>
      </c>
      <c r="G497" s="523" t="s">
        <v>392</v>
      </c>
      <c r="H497" s="523"/>
      <c r="I497" s="523"/>
      <c r="J497" s="523"/>
      <c r="K497" s="583"/>
      <c r="L497" s="590"/>
    </row>
    <row r="498" spans="1:12" customFormat="1" ht="15.6" customHeight="1" x14ac:dyDescent="0.25">
      <c r="A498" s="565"/>
      <c r="B498" s="568"/>
      <c r="C498" s="455"/>
      <c r="D498" s="582"/>
      <c r="E498" s="520"/>
      <c r="F498" s="93" t="s">
        <v>381</v>
      </c>
      <c r="G498" s="523" t="s">
        <v>382</v>
      </c>
      <c r="H498" s="523"/>
      <c r="I498" s="523"/>
      <c r="J498" s="523"/>
      <c r="K498" s="583"/>
      <c r="L498" s="590"/>
    </row>
    <row r="499" spans="1:12" customFormat="1" ht="15.6" customHeight="1" x14ac:dyDescent="0.25">
      <c r="A499" s="565"/>
      <c r="B499" s="568"/>
      <c r="C499" s="455"/>
      <c r="D499" s="582"/>
      <c r="E499" s="520"/>
      <c r="F499" s="94" t="s">
        <v>358</v>
      </c>
      <c r="G499" s="523" t="s">
        <v>900</v>
      </c>
      <c r="H499" s="523"/>
      <c r="I499" s="523"/>
      <c r="J499" s="523"/>
      <c r="K499" s="584">
        <v>5</v>
      </c>
      <c r="L499" s="443">
        <v>62620</v>
      </c>
    </row>
    <row r="500" spans="1:12" customFormat="1" ht="15.6" customHeight="1" x14ac:dyDescent="0.25">
      <c r="A500" s="565"/>
      <c r="B500" s="568"/>
      <c r="C500" s="455"/>
      <c r="D500" s="582"/>
      <c r="E500" s="520"/>
      <c r="F500" s="93" t="s">
        <v>383</v>
      </c>
      <c r="G500" s="523" t="s">
        <v>384</v>
      </c>
      <c r="H500" s="523"/>
      <c r="I500" s="523"/>
      <c r="J500" s="523"/>
      <c r="K500" s="585"/>
      <c r="L500" s="591" t="e">
        <f>#REF!-#REF!*10%</f>
        <v>#REF!</v>
      </c>
    </row>
    <row r="501" spans="1:12" customFormat="1" ht="15.6" customHeight="1" x14ac:dyDescent="0.25">
      <c r="A501" s="565"/>
      <c r="B501" s="568"/>
      <c r="C501" s="455"/>
      <c r="D501" s="582"/>
      <c r="E501" s="520"/>
      <c r="F501" s="93" t="s">
        <v>385</v>
      </c>
      <c r="G501" s="523" t="s">
        <v>386</v>
      </c>
      <c r="H501" s="523"/>
      <c r="I501" s="523"/>
      <c r="J501" s="523"/>
      <c r="K501" s="585"/>
      <c r="L501" s="591" t="e">
        <f>#REF!-#REF!*10%</f>
        <v>#REF!</v>
      </c>
    </row>
    <row r="502" spans="1:12" customFormat="1" ht="15.6" customHeight="1" x14ac:dyDescent="0.25">
      <c r="A502" s="565"/>
      <c r="B502" s="568"/>
      <c r="C502" s="455"/>
      <c r="D502" s="582"/>
      <c r="E502" s="520"/>
      <c r="F502" s="93" t="s">
        <v>389</v>
      </c>
      <c r="G502" s="523" t="s">
        <v>390</v>
      </c>
      <c r="H502" s="523"/>
      <c r="I502" s="523"/>
      <c r="J502" s="523"/>
      <c r="K502" s="585"/>
      <c r="L502" s="591" t="e">
        <f>#REF!-#REF!*10%</f>
        <v>#REF!</v>
      </c>
    </row>
    <row r="503" spans="1:12" customFormat="1" ht="15.6" customHeight="1" x14ac:dyDescent="0.25">
      <c r="A503" s="565"/>
      <c r="B503" s="568"/>
      <c r="C503" s="455"/>
      <c r="D503" s="582"/>
      <c r="E503" s="520"/>
      <c r="F503" s="93" t="s">
        <v>704</v>
      </c>
      <c r="G503" s="523" t="s">
        <v>705</v>
      </c>
      <c r="H503" s="523"/>
      <c r="I503" s="523"/>
      <c r="J503" s="523"/>
      <c r="K503" s="585"/>
      <c r="L503" s="591" t="e">
        <f>#REF!-#REF!*10%</f>
        <v>#REF!</v>
      </c>
    </row>
    <row r="504" spans="1:12" customFormat="1" ht="15.6" customHeight="1" x14ac:dyDescent="0.25">
      <c r="A504" s="565"/>
      <c r="B504" s="568"/>
      <c r="C504" s="455"/>
      <c r="D504" s="582"/>
      <c r="E504" s="520"/>
      <c r="F504" s="93" t="s">
        <v>706</v>
      </c>
      <c r="G504" s="523" t="s">
        <v>390</v>
      </c>
      <c r="H504" s="523"/>
      <c r="I504" s="523"/>
      <c r="J504" s="523"/>
      <c r="K504" s="585"/>
      <c r="L504" s="591" t="e">
        <f>#REF!-#REF!*10%</f>
        <v>#REF!</v>
      </c>
    </row>
    <row r="505" spans="1:12" customFormat="1" ht="15.6" customHeight="1" x14ac:dyDescent="0.25">
      <c r="A505" s="565"/>
      <c r="B505" s="568"/>
      <c r="C505" s="455"/>
      <c r="D505" s="582"/>
      <c r="E505" s="520"/>
      <c r="F505" s="93" t="s">
        <v>1271</v>
      </c>
      <c r="G505" s="523" t="s">
        <v>390</v>
      </c>
      <c r="H505" s="523"/>
      <c r="I505" s="523"/>
      <c r="J505" s="523"/>
      <c r="K505" s="585"/>
      <c r="L505" s="591" t="e">
        <f>#REF!-#REF!*10%</f>
        <v>#REF!</v>
      </c>
    </row>
    <row r="506" spans="1:12" customFormat="1" ht="15.6" customHeight="1" x14ac:dyDescent="0.25">
      <c r="A506" s="565"/>
      <c r="B506" s="568"/>
      <c r="C506" s="455"/>
      <c r="D506" s="582"/>
      <c r="E506" s="520"/>
      <c r="F506" s="93" t="s">
        <v>707</v>
      </c>
      <c r="G506" s="523" t="s">
        <v>911</v>
      </c>
      <c r="H506" s="523"/>
      <c r="I506" s="523"/>
      <c r="J506" s="523"/>
      <c r="K506" s="585"/>
      <c r="L506" s="591" t="e">
        <f>#REF!-#REF!*10%</f>
        <v>#REF!</v>
      </c>
    </row>
    <row r="507" spans="1:12" customFormat="1" ht="15.6" customHeight="1" x14ac:dyDescent="0.25">
      <c r="A507" s="565"/>
      <c r="B507" s="568"/>
      <c r="C507" s="455"/>
      <c r="D507" s="582"/>
      <c r="E507" s="520"/>
      <c r="F507" s="93" t="s">
        <v>708</v>
      </c>
      <c r="G507" s="523" t="s">
        <v>390</v>
      </c>
      <c r="H507" s="523"/>
      <c r="I507" s="523"/>
      <c r="J507" s="523"/>
      <c r="K507" s="585"/>
      <c r="L507" s="591" t="e">
        <f>#REF!-#REF!*10%</f>
        <v>#REF!</v>
      </c>
    </row>
    <row r="508" spans="1:12" customFormat="1" ht="15.6" customHeight="1" x14ac:dyDescent="0.25">
      <c r="A508" s="565"/>
      <c r="B508" s="568"/>
      <c r="C508" s="455"/>
      <c r="D508" s="582"/>
      <c r="E508" s="520"/>
      <c r="F508" s="93" t="s">
        <v>377</v>
      </c>
      <c r="G508" s="523" t="s">
        <v>387</v>
      </c>
      <c r="H508" s="523"/>
      <c r="I508" s="523"/>
      <c r="J508" s="523"/>
      <c r="K508" s="585"/>
      <c r="L508" s="591" t="e">
        <f>#REF!-#REF!*10%</f>
        <v>#REF!</v>
      </c>
    </row>
    <row r="509" spans="1:12" customFormat="1" ht="15.6" customHeight="1" x14ac:dyDescent="0.25">
      <c r="A509" s="565"/>
      <c r="B509" s="568"/>
      <c r="C509" s="455"/>
      <c r="D509" s="582"/>
      <c r="E509" s="520"/>
      <c r="F509" s="93" t="s">
        <v>388</v>
      </c>
      <c r="G509" s="523" t="s">
        <v>393</v>
      </c>
      <c r="H509" s="523"/>
      <c r="I509" s="523"/>
      <c r="J509" s="523"/>
      <c r="K509" s="585"/>
      <c r="L509" s="591" t="e">
        <f>#REF!-#REF!*10%</f>
        <v>#REF!</v>
      </c>
    </row>
    <row r="510" spans="1:12" customFormat="1" ht="15.6" customHeight="1" x14ac:dyDescent="0.25">
      <c r="A510" s="565"/>
      <c r="B510" s="568"/>
      <c r="C510" s="455"/>
      <c r="D510" s="582"/>
      <c r="E510" s="520"/>
      <c r="F510" s="93" t="s">
        <v>562</v>
      </c>
      <c r="G510" s="523" t="s">
        <v>1024</v>
      </c>
      <c r="H510" s="523"/>
      <c r="I510" s="523"/>
      <c r="J510" s="523"/>
      <c r="K510" s="585"/>
      <c r="L510" s="591" t="e">
        <f>#REF!-#REF!*10%</f>
        <v>#REF!</v>
      </c>
    </row>
    <row r="511" spans="1:12" customFormat="1" ht="15.6" customHeight="1" x14ac:dyDescent="0.25">
      <c r="A511" s="565"/>
      <c r="B511" s="568"/>
      <c r="C511" s="455"/>
      <c r="D511" s="582"/>
      <c r="E511" s="520"/>
      <c r="F511" s="93" t="s">
        <v>570</v>
      </c>
      <c r="G511" s="523" t="s">
        <v>613</v>
      </c>
      <c r="H511" s="523"/>
      <c r="I511" s="523"/>
      <c r="J511" s="523"/>
      <c r="K511" s="585"/>
      <c r="L511" s="591" t="e">
        <f>#REF!-#REF!*10%</f>
        <v>#REF!</v>
      </c>
    </row>
    <row r="512" spans="1:12" customFormat="1" ht="15.6" customHeight="1" x14ac:dyDescent="0.25">
      <c r="A512" s="565"/>
      <c r="B512" s="568"/>
      <c r="C512" s="455"/>
      <c r="D512" s="582"/>
      <c r="E512" s="520"/>
      <c r="F512" s="111" t="s">
        <v>84</v>
      </c>
      <c r="G512" s="525">
        <v>15.2</v>
      </c>
      <c r="H512" s="525"/>
      <c r="I512" s="525"/>
      <c r="J512" s="525"/>
      <c r="K512" s="585"/>
      <c r="L512" s="591" t="e">
        <f>#REF!-#REF!*10%</f>
        <v>#REF!</v>
      </c>
    </row>
    <row r="513" spans="1:12" customFormat="1" ht="15" customHeight="1" x14ac:dyDescent="0.25">
      <c r="A513" s="565"/>
      <c r="B513" s="569"/>
      <c r="C513" s="455"/>
      <c r="D513" s="582"/>
      <c r="E513" s="520"/>
      <c r="F513" s="136" t="s">
        <v>1016</v>
      </c>
      <c r="G513" s="454">
        <v>5</v>
      </c>
      <c r="H513" s="454"/>
      <c r="I513" s="454"/>
      <c r="J513" s="454"/>
      <c r="K513" s="585"/>
      <c r="L513" s="591" t="e">
        <f>#REF!-#REF!*10%</f>
        <v>#REF!</v>
      </c>
    </row>
    <row r="514" spans="1:12" ht="24.95" customHeight="1" x14ac:dyDescent="0.25">
      <c r="A514" s="519" t="s">
        <v>249</v>
      </c>
      <c r="B514" s="519"/>
      <c r="C514" s="519"/>
      <c r="D514" s="519"/>
      <c r="E514" s="519"/>
      <c r="F514" s="519"/>
      <c r="G514" s="519"/>
      <c r="H514" s="519"/>
      <c r="I514" s="519"/>
      <c r="J514" s="519"/>
      <c r="K514" s="519"/>
      <c r="L514" s="519"/>
    </row>
    <row r="515" spans="1:12" customFormat="1" ht="15" customHeight="1" x14ac:dyDescent="0.25">
      <c r="A515" s="564">
        <v>1</v>
      </c>
      <c r="B515" s="567"/>
      <c r="C515" s="455" t="s">
        <v>294</v>
      </c>
      <c r="D515" s="582"/>
      <c r="E515" s="557"/>
      <c r="F515" s="110" t="s">
        <v>81</v>
      </c>
      <c r="G515" s="522" t="s">
        <v>10</v>
      </c>
      <c r="H515" s="522"/>
      <c r="I515" s="522"/>
      <c r="J515" s="522"/>
      <c r="K515" s="539">
        <v>3</v>
      </c>
      <c r="L515" s="589">
        <v>9113</v>
      </c>
    </row>
    <row r="516" spans="1:12" customFormat="1" ht="15" customHeight="1" x14ac:dyDescent="0.25">
      <c r="A516" s="565"/>
      <c r="B516" s="568"/>
      <c r="C516" s="455"/>
      <c r="D516" s="582"/>
      <c r="E516" s="557"/>
      <c r="F516" s="110" t="s">
        <v>81</v>
      </c>
      <c r="G516" s="469">
        <v>35</v>
      </c>
      <c r="H516" s="469"/>
      <c r="I516" s="469"/>
      <c r="J516" s="469"/>
      <c r="K516" s="583"/>
      <c r="L516" s="590"/>
    </row>
    <row r="517" spans="1:12" customFormat="1" ht="15" customHeight="1" x14ac:dyDescent="0.25">
      <c r="A517" s="565"/>
      <c r="B517" s="568"/>
      <c r="C517" s="455"/>
      <c r="D517" s="582"/>
      <c r="E517" s="557"/>
      <c r="F517" s="110" t="s">
        <v>8</v>
      </c>
      <c r="G517" s="240">
        <v>3000</v>
      </c>
      <c r="H517" s="241">
        <v>4000</v>
      </c>
      <c r="I517" s="312">
        <v>5000</v>
      </c>
      <c r="J517" s="242">
        <v>6000</v>
      </c>
      <c r="K517" s="583"/>
      <c r="L517" s="590"/>
    </row>
    <row r="518" spans="1:12" customFormat="1" ht="15" customHeight="1" x14ac:dyDescent="0.25">
      <c r="A518" s="565"/>
      <c r="B518" s="568"/>
      <c r="C518" s="455"/>
      <c r="D518" s="582"/>
      <c r="E518" s="557"/>
      <c r="F518" s="110" t="s">
        <v>817</v>
      </c>
      <c r="G518" s="243">
        <f>G516*114</f>
        <v>3990</v>
      </c>
      <c r="H518" s="244">
        <f>G516*128</f>
        <v>4480</v>
      </c>
      <c r="I518" s="313">
        <f>G516*143</f>
        <v>5005</v>
      </c>
      <c r="J518" s="245">
        <f>G516*148</f>
        <v>5180</v>
      </c>
      <c r="K518" s="583"/>
      <c r="L518" s="590"/>
    </row>
    <row r="519" spans="1:12" customFormat="1" ht="15" customHeight="1" x14ac:dyDescent="0.25">
      <c r="A519" s="565"/>
      <c r="B519" s="568"/>
      <c r="C519" s="455"/>
      <c r="D519" s="582"/>
      <c r="E519" s="557"/>
      <c r="F519" s="110" t="s">
        <v>1269</v>
      </c>
      <c r="G519" s="451">
        <v>0.98</v>
      </c>
      <c r="H519" s="451"/>
      <c r="I519" s="451"/>
      <c r="J519" s="451"/>
      <c r="K519" s="583"/>
      <c r="L519" s="590"/>
    </row>
    <row r="520" spans="1:12" customFormat="1" ht="15" customHeight="1" x14ac:dyDescent="0.25">
      <c r="A520" s="565"/>
      <c r="B520" s="568"/>
      <c r="C520" s="455"/>
      <c r="D520" s="582"/>
      <c r="E520" s="557"/>
      <c r="F520" s="93" t="s">
        <v>699</v>
      </c>
      <c r="G520" s="523" t="s">
        <v>700</v>
      </c>
      <c r="H520" s="523"/>
      <c r="I520" s="523"/>
      <c r="J520" s="523"/>
      <c r="K520" s="583"/>
      <c r="L520" s="590"/>
    </row>
    <row r="521" spans="1:12" customFormat="1" ht="15" customHeight="1" x14ac:dyDescent="0.25">
      <c r="A521" s="565"/>
      <c r="B521" s="568"/>
      <c r="C521" s="455"/>
      <c r="D521" s="582"/>
      <c r="E521" s="557"/>
      <c r="F521" s="93" t="s">
        <v>1181</v>
      </c>
      <c r="G521" s="462" t="s">
        <v>1179</v>
      </c>
      <c r="H521" s="463"/>
      <c r="I521" s="463"/>
      <c r="J521" s="464"/>
      <c r="K521" s="583"/>
      <c r="L521" s="590"/>
    </row>
    <row r="522" spans="1:12" customFormat="1" ht="15" customHeight="1" x14ac:dyDescent="0.25">
      <c r="A522" s="565"/>
      <c r="B522" s="568"/>
      <c r="C522" s="455"/>
      <c r="D522" s="582"/>
      <c r="E522" s="557"/>
      <c r="F522" s="110" t="s">
        <v>83</v>
      </c>
      <c r="G522" s="522">
        <v>67</v>
      </c>
      <c r="H522" s="522"/>
      <c r="I522" s="522"/>
      <c r="J522" s="522"/>
      <c r="K522" s="583"/>
      <c r="L522" s="590"/>
    </row>
    <row r="523" spans="1:12" customFormat="1" ht="15" customHeight="1" x14ac:dyDescent="0.25">
      <c r="A523" s="565"/>
      <c r="B523" s="568"/>
      <c r="C523" s="455"/>
      <c r="D523" s="582"/>
      <c r="E523" s="557"/>
      <c r="F523" s="112" t="s">
        <v>396</v>
      </c>
      <c r="G523" s="523" t="s">
        <v>908</v>
      </c>
      <c r="H523" s="523"/>
      <c r="I523" s="523"/>
      <c r="J523" s="523"/>
      <c r="K523" s="583"/>
      <c r="L523" s="590"/>
    </row>
    <row r="524" spans="1:12" customFormat="1" ht="15" customHeight="1" x14ac:dyDescent="0.25">
      <c r="A524" s="565"/>
      <c r="B524" s="568"/>
      <c r="C524" s="455"/>
      <c r="D524" s="582"/>
      <c r="E524" s="557"/>
      <c r="F524" s="110" t="s">
        <v>256</v>
      </c>
      <c r="G524" s="522" t="s">
        <v>12</v>
      </c>
      <c r="H524" s="522"/>
      <c r="I524" s="522"/>
      <c r="J524" s="522"/>
      <c r="K524" s="583"/>
      <c r="L524" s="590"/>
    </row>
    <row r="525" spans="1:12" customFormat="1" ht="15.6" customHeight="1" x14ac:dyDescent="0.25">
      <c r="A525" s="565"/>
      <c r="B525" s="568"/>
      <c r="C525" s="455"/>
      <c r="D525" s="582"/>
      <c r="E525" s="557"/>
      <c r="F525" s="93" t="s">
        <v>379</v>
      </c>
      <c r="G525" s="523" t="s">
        <v>380</v>
      </c>
      <c r="H525" s="523"/>
      <c r="I525" s="523"/>
      <c r="J525" s="523"/>
      <c r="K525" s="583"/>
      <c r="L525" s="590"/>
    </row>
    <row r="526" spans="1:12" customFormat="1" ht="15.6" customHeight="1" x14ac:dyDescent="0.25">
      <c r="A526" s="565"/>
      <c r="B526" s="568"/>
      <c r="C526" s="455"/>
      <c r="D526" s="582"/>
      <c r="E526" s="557"/>
      <c r="F526" s="93" t="s">
        <v>701</v>
      </c>
      <c r="G526" s="523">
        <v>100000</v>
      </c>
      <c r="H526" s="523"/>
      <c r="I526" s="523"/>
      <c r="J526" s="523"/>
      <c r="K526" s="583"/>
      <c r="L526" s="590"/>
    </row>
    <row r="527" spans="1:12" customFormat="1" ht="15.6" customHeight="1" x14ac:dyDescent="0.25">
      <c r="A527" s="565"/>
      <c r="B527" s="568"/>
      <c r="C527" s="455"/>
      <c r="D527" s="582"/>
      <c r="E527" s="557"/>
      <c r="F527" s="93" t="s">
        <v>257</v>
      </c>
      <c r="G527" s="523" t="s">
        <v>391</v>
      </c>
      <c r="H527" s="523"/>
      <c r="I527" s="523"/>
      <c r="J527" s="523"/>
      <c r="K527" s="583"/>
      <c r="L527" s="590"/>
    </row>
    <row r="528" spans="1:12" customFormat="1" ht="15.6" customHeight="1" x14ac:dyDescent="0.25">
      <c r="A528" s="565"/>
      <c r="B528" s="568"/>
      <c r="C528" s="455"/>
      <c r="D528" s="582"/>
      <c r="E528" s="557"/>
      <c r="F528" s="93" t="s">
        <v>376</v>
      </c>
      <c r="G528" s="523" t="s">
        <v>392</v>
      </c>
      <c r="H528" s="523"/>
      <c r="I528" s="523"/>
      <c r="J528" s="523"/>
      <c r="K528" s="583"/>
      <c r="L528" s="590"/>
    </row>
    <row r="529" spans="1:12" customFormat="1" ht="15.6" customHeight="1" x14ac:dyDescent="0.25">
      <c r="A529" s="565"/>
      <c r="B529" s="568"/>
      <c r="C529" s="455"/>
      <c r="D529" s="582"/>
      <c r="E529" s="557"/>
      <c r="F529" s="93" t="s">
        <v>381</v>
      </c>
      <c r="G529" s="523" t="s">
        <v>382</v>
      </c>
      <c r="H529" s="523"/>
      <c r="I529" s="523"/>
      <c r="J529" s="523"/>
      <c r="K529" s="583"/>
      <c r="L529" s="590"/>
    </row>
    <row r="530" spans="1:12" customFormat="1" ht="15.6" customHeight="1" x14ac:dyDescent="0.25">
      <c r="A530" s="565"/>
      <c r="B530" s="568"/>
      <c r="C530" s="455"/>
      <c r="D530" s="582"/>
      <c r="E530" s="557"/>
      <c r="F530" s="94" t="s">
        <v>358</v>
      </c>
      <c r="G530" s="523" t="s">
        <v>900</v>
      </c>
      <c r="H530" s="523"/>
      <c r="I530" s="523"/>
      <c r="J530" s="523"/>
      <c r="K530" s="584">
        <v>5</v>
      </c>
      <c r="L530" s="443">
        <v>9751</v>
      </c>
    </row>
    <row r="531" spans="1:12" customFormat="1" ht="15.6" customHeight="1" x14ac:dyDescent="0.25">
      <c r="A531" s="565"/>
      <c r="B531" s="568"/>
      <c r="C531" s="455"/>
      <c r="D531" s="582"/>
      <c r="E531" s="557"/>
      <c r="F531" s="93" t="s">
        <v>383</v>
      </c>
      <c r="G531" s="523" t="s">
        <v>384</v>
      </c>
      <c r="H531" s="523"/>
      <c r="I531" s="523"/>
      <c r="J531" s="523"/>
      <c r="K531" s="585"/>
      <c r="L531" s="591" t="e">
        <f>#REF!-#REF!*10%</f>
        <v>#REF!</v>
      </c>
    </row>
    <row r="532" spans="1:12" customFormat="1" ht="15.6" customHeight="1" x14ac:dyDescent="0.25">
      <c r="A532" s="565"/>
      <c r="B532" s="568"/>
      <c r="C532" s="455"/>
      <c r="D532" s="582"/>
      <c r="E532" s="557"/>
      <c r="F532" s="93" t="s">
        <v>385</v>
      </c>
      <c r="G532" s="523" t="s">
        <v>386</v>
      </c>
      <c r="H532" s="523"/>
      <c r="I532" s="523"/>
      <c r="J532" s="523"/>
      <c r="K532" s="585"/>
      <c r="L532" s="591" t="e">
        <f>#REF!-#REF!*10%</f>
        <v>#REF!</v>
      </c>
    </row>
    <row r="533" spans="1:12" customFormat="1" ht="15.6" customHeight="1" x14ac:dyDescent="0.25">
      <c r="A533" s="565"/>
      <c r="B533" s="568"/>
      <c r="C533" s="455"/>
      <c r="D533" s="582"/>
      <c r="E533" s="557"/>
      <c r="F533" s="93" t="s">
        <v>389</v>
      </c>
      <c r="G533" s="523" t="s">
        <v>390</v>
      </c>
      <c r="H533" s="523"/>
      <c r="I533" s="523"/>
      <c r="J533" s="523"/>
      <c r="K533" s="585"/>
      <c r="L533" s="591" t="e">
        <f>#REF!-#REF!*10%</f>
        <v>#REF!</v>
      </c>
    </row>
    <row r="534" spans="1:12" customFormat="1" ht="15.6" customHeight="1" x14ac:dyDescent="0.25">
      <c r="A534" s="565"/>
      <c r="B534" s="568"/>
      <c r="C534" s="455"/>
      <c r="D534" s="582"/>
      <c r="E534" s="557"/>
      <c r="F534" s="93" t="s">
        <v>704</v>
      </c>
      <c r="G534" s="523" t="s">
        <v>705</v>
      </c>
      <c r="H534" s="523"/>
      <c r="I534" s="523"/>
      <c r="J534" s="523"/>
      <c r="K534" s="585"/>
      <c r="L534" s="591" t="e">
        <f>#REF!-#REF!*10%</f>
        <v>#REF!</v>
      </c>
    </row>
    <row r="535" spans="1:12" customFormat="1" ht="15.6" customHeight="1" x14ac:dyDescent="0.25">
      <c r="A535" s="565"/>
      <c r="B535" s="568"/>
      <c r="C535" s="455"/>
      <c r="D535" s="582"/>
      <c r="E535" s="557"/>
      <c r="F535" s="93" t="s">
        <v>706</v>
      </c>
      <c r="G535" s="523" t="s">
        <v>390</v>
      </c>
      <c r="H535" s="523"/>
      <c r="I535" s="523"/>
      <c r="J535" s="523"/>
      <c r="K535" s="585"/>
      <c r="L535" s="591" t="e">
        <f>#REF!-#REF!*10%</f>
        <v>#REF!</v>
      </c>
    </row>
    <row r="536" spans="1:12" customFormat="1" ht="15.6" customHeight="1" x14ac:dyDescent="0.25">
      <c r="A536" s="565"/>
      <c r="B536" s="568"/>
      <c r="C536" s="455"/>
      <c r="D536" s="582"/>
      <c r="E536" s="557"/>
      <c r="F536" s="93" t="s">
        <v>1271</v>
      </c>
      <c r="G536" s="523" t="s">
        <v>390</v>
      </c>
      <c r="H536" s="523"/>
      <c r="I536" s="523"/>
      <c r="J536" s="523"/>
      <c r="K536" s="585"/>
      <c r="L536" s="591" t="e">
        <f>#REF!-#REF!*10%</f>
        <v>#REF!</v>
      </c>
    </row>
    <row r="537" spans="1:12" customFormat="1" ht="15.6" customHeight="1" x14ac:dyDescent="0.25">
      <c r="A537" s="565"/>
      <c r="B537" s="568"/>
      <c r="C537" s="455"/>
      <c r="D537" s="582"/>
      <c r="E537" s="557"/>
      <c r="F537" s="93" t="s">
        <v>707</v>
      </c>
      <c r="G537" s="523" t="s">
        <v>1270</v>
      </c>
      <c r="H537" s="523"/>
      <c r="I537" s="523"/>
      <c r="J537" s="523"/>
      <c r="K537" s="585"/>
      <c r="L537" s="591" t="e">
        <f>#REF!-#REF!*10%</f>
        <v>#REF!</v>
      </c>
    </row>
    <row r="538" spans="1:12" customFormat="1" ht="15.6" customHeight="1" x14ac:dyDescent="0.25">
      <c r="A538" s="565"/>
      <c r="B538" s="568"/>
      <c r="C538" s="455"/>
      <c r="D538" s="582"/>
      <c r="E538" s="557"/>
      <c r="F538" s="93" t="s">
        <v>708</v>
      </c>
      <c r="G538" s="523" t="s">
        <v>390</v>
      </c>
      <c r="H538" s="523"/>
      <c r="I538" s="523"/>
      <c r="J538" s="523"/>
      <c r="K538" s="585"/>
      <c r="L538" s="591" t="e">
        <f>#REF!-#REF!*10%</f>
        <v>#REF!</v>
      </c>
    </row>
    <row r="539" spans="1:12" customFormat="1" ht="15.6" customHeight="1" x14ac:dyDescent="0.25">
      <c r="A539" s="565"/>
      <c r="B539" s="568"/>
      <c r="C539" s="455"/>
      <c r="D539" s="582"/>
      <c r="E539" s="557"/>
      <c r="F539" s="93" t="s">
        <v>377</v>
      </c>
      <c r="G539" s="523" t="s">
        <v>387</v>
      </c>
      <c r="H539" s="523"/>
      <c r="I539" s="523"/>
      <c r="J539" s="523"/>
      <c r="K539" s="585"/>
      <c r="L539" s="591" t="e">
        <f>#REF!-#REF!*10%</f>
        <v>#REF!</v>
      </c>
    </row>
    <row r="540" spans="1:12" customFormat="1" ht="15.6" customHeight="1" x14ac:dyDescent="0.25">
      <c r="A540" s="565"/>
      <c r="B540" s="568"/>
      <c r="C540" s="455"/>
      <c r="D540" s="582"/>
      <c r="E540" s="557"/>
      <c r="F540" s="93" t="s">
        <v>388</v>
      </c>
      <c r="G540" s="523" t="s">
        <v>393</v>
      </c>
      <c r="H540" s="523"/>
      <c r="I540" s="523"/>
      <c r="J540" s="523"/>
      <c r="K540" s="585"/>
      <c r="L540" s="591" t="e">
        <f>#REF!-#REF!*10%</f>
        <v>#REF!</v>
      </c>
    </row>
    <row r="541" spans="1:12" customFormat="1" ht="15.6" customHeight="1" x14ac:dyDescent="0.25">
      <c r="A541" s="565"/>
      <c r="B541" s="568"/>
      <c r="C541" s="455"/>
      <c r="D541" s="582"/>
      <c r="E541" s="557"/>
      <c r="F541" s="93" t="s">
        <v>562</v>
      </c>
      <c r="G541" s="523" t="s">
        <v>1024</v>
      </c>
      <c r="H541" s="523"/>
      <c r="I541" s="523"/>
      <c r="J541" s="523"/>
      <c r="K541" s="585"/>
      <c r="L541" s="591" t="e">
        <f>#REF!-#REF!*10%</f>
        <v>#REF!</v>
      </c>
    </row>
    <row r="542" spans="1:12" customFormat="1" ht="15.6" customHeight="1" x14ac:dyDescent="0.25">
      <c r="A542" s="565"/>
      <c r="B542" s="568"/>
      <c r="C542" s="455"/>
      <c r="D542" s="582"/>
      <c r="E542" s="557"/>
      <c r="F542" s="93" t="s">
        <v>570</v>
      </c>
      <c r="G542" s="523" t="s">
        <v>613</v>
      </c>
      <c r="H542" s="523"/>
      <c r="I542" s="523"/>
      <c r="J542" s="523"/>
      <c r="K542" s="585"/>
      <c r="L542" s="591" t="e">
        <f>#REF!-#REF!*10%</f>
        <v>#REF!</v>
      </c>
    </row>
    <row r="543" spans="1:12" customFormat="1" ht="15.6" customHeight="1" x14ac:dyDescent="0.25">
      <c r="A543" s="565"/>
      <c r="B543" s="568"/>
      <c r="C543" s="455"/>
      <c r="D543" s="582"/>
      <c r="E543" s="557"/>
      <c r="F543" s="111" t="s">
        <v>84</v>
      </c>
      <c r="G543" s="525">
        <v>1.6</v>
      </c>
      <c r="H543" s="525"/>
      <c r="I543" s="525"/>
      <c r="J543" s="525"/>
      <c r="K543" s="585"/>
      <c r="L543" s="591" t="e">
        <f>#REF!-#REF!*10%</f>
        <v>#REF!</v>
      </c>
    </row>
    <row r="544" spans="1:12" customFormat="1" ht="15" customHeight="1" x14ac:dyDescent="0.25">
      <c r="A544" s="565"/>
      <c r="B544" s="569"/>
      <c r="C544" s="455"/>
      <c r="D544" s="582"/>
      <c r="E544" s="557"/>
      <c r="F544" s="136" t="s">
        <v>1016</v>
      </c>
      <c r="G544" s="454">
        <v>5</v>
      </c>
      <c r="H544" s="454"/>
      <c r="I544" s="454"/>
      <c r="J544" s="454"/>
      <c r="K544" s="585"/>
      <c r="L544" s="591" t="e">
        <f>#REF!-#REF!*10%</f>
        <v>#REF!</v>
      </c>
    </row>
    <row r="545" spans="1:12" customFormat="1" ht="15" customHeight="1" x14ac:dyDescent="0.25">
      <c r="A545" s="564">
        <v>2</v>
      </c>
      <c r="B545" s="567"/>
      <c r="C545" s="455" t="s">
        <v>295</v>
      </c>
      <c r="D545" s="582"/>
      <c r="E545" s="557"/>
      <c r="F545" s="110" t="s">
        <v>81</v>
      </c>
      <c r="G545" s="522" t="s">
        <v>10</v>
      </c>
      <c r="H545" s="522"/>
      <c r="I545" s="522"/>
      <c r="J545" s="522"/>
      <c r="K545" s="539">
        <v>3</v>
      </c>
      <c r="L545" s="589">
        <v>10530</v>
      </c>
    </row>
    <row r="546" spans="1:12" customFormat="1" ht="15" customHeight="1" x14ac:dyDescent="0.25">
      <c r="A546" s="565"/>
      <c r="B546" s="568"/>
      <c r="C546" s="455"/>
      <c r="D546" s="582"/>
      <c r="E546" s="557"/>
      <c r="F546" s="110" t="s">
        <v>81</v>
      </c>
      <c r="G546" s="469">
        <v>52</v>
      </c>
      <c r="H546" s="469"/>
      <c r="I546" s="469"/>
      <c r="J546" s="469"/>
      <c r="K546" s="583"/>
      <c r="L546" s="590"/>
    </row>
    <row r="547" spans="1:12" customFormat="1" ht="15" customHeight="1" x14ac:dyDescent="0.25">
      <c r="A547" s="565"/>
      <c r="B547" s="568"/>
      <c r="C547" s="455"/>
      <c r="D547" s="582"/>
      <c r="E547" s="557"/>
      <c r="F547" s="110" t="s">
        <v>8</v>
      </c>
      <c r="G547" s="240">
        <v>3000</v>
      </c>
      <c r="H547" s="241">
        <v>4000</v>
      </c>
      <c r="I547" s="312">
        <v>5000</v>
      </c>
      <c r="J547" s="242">
        <v>6000</v>
      </c>
      <c r="K547" s="583"/>
      <c r="L547" s="590"/>
    </row>
    <row r="548" spans="1:12" customFormat="1" ht="15" customHeight="1" x14ac:dyDescent="0.25">
      <c r="A548" s="565"/>
      <c r="B548" s="568"/>
      <c r="C548" s="455"/>
      <c r="D548" s="582"/>
      <c r="E548" s="557"/>
      <c r="F548" s="110" t="s">
        <v>817</v>
      </c>
      <c r="G548" s="243">
        <f>G546*114</f>
        <v>5928</v>
      </c>
      <c r="H548" s="244">
        <f>G546*128</f>
        <v>6656</v>
      </c>
      <c r="I548" s="313">
        <f>G546*143</f>
        <v>7436</v>
      </c>
      <c r="J548" s="245">
        <f>G546*148</f>
        <v>7696</v>
      </c>
      <c r="K548" s="583"/>
      <c r="L548" s="590"/>
    </row>
    <row r="549" spans="1:12" customFormat="1" ht="15" customHeight="1" x14ac:dyDescent="0.25">
      <c r="A549" s="565"/>
      <c r="B549" s="568"/>
      <c r="C549" s="455"/>
      <c r="D549" s="582"/>
      <c r="E549" s="557"/>
      <c r="F549" s="110" t="s">
        <v>1269</v>
      </c>
      <c r="G549" s="451">
        <v>0.98</v>
      </c>
      <c r="H549" s="451"/>
      <c r="I549" s="451"/>
      <c r="J549" s="451"/>
      <c r="K549" s="583"/>
      <c r="L549" s="590"/>
    </row>
    <row r="550" spans="1:12" customFormat="1" ht="15" customHeight="1" x14ac:dyDescent="0.25">
      <c r="A550" s="565"/>
      <c r="B550" s="568"/>
      <c r="C550" s="455"/>
      <c r="D550" s="582"/>
      <c r="E550" s="557"/>
      <c r="F550" s="93" t="s">
        <v>699</v>
      </c>
      <c r="G550" s="523" t="s">
        <v>700</v>
      </c>
      <c r="H550" s="523"/>
      <c r="I550" s="523"/>
      <c r="J550" s="523"/>
      <c r="K550" s="583"/>
      <c r="L550" s="590"/>
    </row>
    <row r="551" spans="1:12" customFormat="1" ht="15" customHeight="1" x14ac:dyDescent="0.25">
      <c r="A551" s="565"/>
      <c r="B551" s="568"/>
      <c r="C551" s="455"/>
      <c r="D551" s="582"/>
      <c r="E551" s="557"/>
      <c r="F551" s="93" t="s">
        <v>1181</v>
      </c>
      <c r="G551" s="462" t="s">
        <v>1179</v>
      </c>
      <c r="H551" s="463"/>
      <c r="I551" s="463"/>
      <c r="J551" s="464"/>
      <c r="K551" s="583"/>
      <c r="L551" s="590"/>
    </row>
    <row r="552" spans="1:12" customFormat="1" ht="15" customHeight="1" x14ac:dyDescent="0.25">
      <c r="A552" s="565"/>
      <c r="B552" s="568"/>
      <c r="C552" s="455"/>
      <c r="D552" s="582"/>
      <c r="E552" s="557"/>
      <c r="F552" s="110" t="s">
        <v>83</v>
      </c>
      <c r="G552" s="522">
        <v>67</v>
      </c>
      <c r="H552" s="522"/>
      <c r="I552" s="522"/>
      <c r="J552" s="522"/>
      <c r="K552" s="583"/>
      <c r="L552" s="590"/>
    </row>
    <row r="553" spans="1:12" customFormat="1" ht="15" customHeight="1" x14ac:dyDescent="0.25">
      <c r="A553" s="565"/>
      <c r="B553" s="568"/>
      <c r="C553" s="455"/>
      <c r="D553" s="582"/>
      <c r="E553" s="557"/>
      <c r="F553" s="112" t="s">
        <v>396</v>
      </c>
      <c r="G553" s="523" t="s">
        <v>908</v>
      </c>
      <c r="H553" s="523"/>
      <c r="I553" s="523"/>
      <c r="J553" s="523"/>
      <c r="K553" s="583"/>
      <c r="L553" s="590"/>
    </row>
    <row r="554" spans="1:12" customFormat="1" ht="15" customHeight="1" x14ac:dyDescent="0.25">
      <c r="A554" s="565"/>
      <c r="B554" s="568"/>
      <c r="C554" s="455"/>
      <c r="D554" s="582"/>
      <c r="E554" s="557"/>
      <c r="F554" s="110" t="s">
        <v>256</v>
      </c>
      <c r="G554" s="522" t="s">
        <v>12</v>
      </c>
      <c r="H554" s="522"/>
      <c r="I554" s="522"/>
      <c r="J554" s="522"/>
      <c r="K554" s="583"/>
      <c r="L554" s="590"/>
    </row>
    <row r="555" spans="1:12" customFormat="1" ht="15.6" customHeight="1" x14ac:dyDescent="0.25">
      <c r="A555" s="565"/>
      <c r="B555" s="568"/>
      <c r="C555" s="455"/>
      <c r="D555" s="582"/>
      <c r="E555" s="557"/>
      <c r="F555" s="93" t="s">
        <v>379</v>
      </c>
      <c r="G555" s="523" t="s">
        <v>380</v>
      </c>
      <c r="H555" s="523"/>
      <c r="I555" s="523"/>
      <c r="J555" s="523"/>
      <c r="K555" s="583"/>
      <c r="L555" s="590"/>
    </row>
    <row r="556" spans="1:12" customFormat="1" ht="15.6" customHeight="1" x14ac:dyDescent="0.25">
      <c r="A556" s="565"/>
      <c r="B556" s="568"/>
      <c r="C556" s="455"/>
      <c r="D556" s="582"/>
      <c r="E556" s="557"/>
      <c r="F556" s="93" t="s">
        <v>701</v>
      </c>
      <c r="G556" s="523">
        <v>100000</v>
      </c>
      <c r="H556" s="523"/>
      <c r="I556" s="523"/>
      <c r="J556" s="523"/>
      <c r="K556" s="583"/>
      <c r="L556" s="590"/>
    </row>
    <row r="557" spans="1:12" customFormat="1" ht="15.6" customHeight="1" x14ac:dyDescent="0.25">
      <c r="A557" s="565"/>
      <c r="B557" s="568"/>
      <c r="C557" s="455"/>
      <c r="D557" s="582"/>
      <c r="E557" s="557"/>
      <c r="F557" s="93" t="s">
        <v>257</v>
      </c>
      <c r="G557" s="523" t="s">
        <v>391</v>
      </c>
      <c r="H557" s="523"/>
      <c r="I557" s="523"/>
      <c r="J557" s="523"/>
      <c r="K557" s="583"/>
      <c r="L557" s="590"/>
    </row>
    <row r="558" spans="1:12" customFormat="1" ht="15.6" customHeight="1" x14ac:dyDescent="0.25">
      <c r="A558" s="565"/>
      <c r="B558" s="568"/>
      <c r="C558" s="455"/>
      <c r="D558" s="582"/>
      <c r="E558" s="557"/>
      <c r="F558" s="93" t="s">
        <v>376</v>
      </c>
      <c r="G558" s="523" t="s">
        <v>392</v>
      </c>
      <c r="H558" s="523"/>
      <c r="I558" s="523"/>
      <c r="J558" s="523"/>
      <c r="K558" s="583"/>
      <c r="L558" s="590"/>
    </row>
    <row r="559" spans="1:12" customFormat="1" ht="15.6" customHeight="1" x14ac:dyDescent="0.25">
      <c r="A559" s="565"/>
      <c r="B559" s="568"/>
      <c r="C559" s="455"/>
      <c r="D559" s="582"/>
      <c r="E559" s="557"/>
      <c r="F559" s="93" t="s">
        <v>381</v>
      </c>
      <c r="G559" s="523" t="s">
        <v>382</v>
      </c>
      <c r="H559" s="523"/>
      <c r="I559" s="523"/>
      <c r="J559" s="523"/>
      <c r="K559" s="583"/>
      <c r="L559" s="590"/>
    </row>
    <row r="560" spans="1:12" customFormat="1" ht="15.6" customHeight="1" x14ac:dyDescent="0.25">
      <c r="A560" s="565"/>
      <c r="B560" s="568"/>
      <c r="C560" s="455"/>
      <c r="D560" s="582"/>
      <c r="E560" s="557"/>
      <c r="F560" s="94" t="s">
        <v>358</v>
      </c>
      <c r="G560" s="523" t="s">
        <v>900</v>
      </c>
      <c r="H560" s="523"/>
      <c r="I560" s="523"/>
      <c r="J560" s="523"/>
      <c r="K560" s="584">
        <v>5</v>
      </c>
      <c r="L560" s="443">
        <v>11267</v>
      </c>
    </row>
    <row r="561" spans="1:12" customFormat="1" ht="15.6" customHeight="1" x14ac:dyDescent="0.25">
      <c r="A561" s="565"/>
      <c r="B561" s="568"/>
      <c r="C561" s="455"/>
      <c r="D561" s="582"/>
      <c r="E561" s="557"/>
      <c r="F561" s="93" t="s">
        <v>383</v>
      </c>
      <c r="G561" s="523" t="s">
        <v>384</v>
      </c>
      <c r="H561" s="523"/>
      <c r="I561" s="523"/>
      <c r="J561" s="523"/>
      <c r="K561" s="585"/>
      <c r="L561" s="591" t="e">
        <f>#REF!-#REF!*10%</f>
        <v>#REF!</v>
      </c>
    </row>
    <row r="562" spans="1:12" customFormat="1" ht="15.6" customHeight="1" x14ac:dyDescent="0.25">
      <c r="A562" s="565"/>
      <c r="B562" s="568"/>
      <c r="C562" s="455"/>
      <c r="D562" s="582"/>
      <c r="E562" s="557"/>
      <c r="F562" s="93" t="s">
        <v>385</v>
      </c>
      <c r="G562" s="523" t="s">
        <v>386</v>
      </c>
      <c r="H562" s="523"/>
      <c r="I562" s="523"/>
      <c r="J562" s="523"/>
      <c r="K562" s="585"/>
      <c r="L562" s="591" t="e">
        <f>#REF!-#REF!*10%</f>
        <v>#REF!</v>
      </c>
    </row>
    <row r="563" spans="1:12" customFormat="1" ht="15.6" customHeight="1" x14ac:dyDescent="0.25">
      <c r="A563" s="565"/>
      <c r="B563" s="568"/>
      <c r="C563" s="455"/>
      <c r="D563" s="582"/>
      <c r="E563" s="557"/>
      <c r="F563" s="93" t="s">
        <v>389</v>
      </c>
      <c r="G563" s="523" t="s">
        <v>390</v>
      </c>
      <c r="H563" s="523"/>
      <c r="I563" s="523"/>
      <c r="J563" s="523"/>
      <c r="K563" s="585"/>
      <c r="L563" s="591" t="e">
        <f>#REF!-#REF!*10%</f>
        <v>#REF!</v>
      </c>
    </row>
    <row r="564" spans="1:12" customFormat="1" ht="15.6" customHeight="1" x14ac:dyDescent="0.25">
      <c r="A564" s="565"/>
      <c r="B564" s="568"/>
      <c r="C564" s="455"/>
      <c r="D564" s="582"/>
      <c r="E564" s="557"/>
      <c r="F564" s="93" t="s">
        <v>704</v>
      </c>
      <c r="G564" s="523" t="s">
        <v>705</v>
      </c>
      <c r="H564" s="523"/>
      <c r="I564" s="523"/>
      <c r="J564" s="523"/>
      <c r="K564" s="585"/>
      <c r="L564" s="591" t="e">
        <f>#REF!-#REF!*10%</f>
        <v>#REF!</v>
      </c>
    </row>
    <row r="565" spans="1:12" customFormat="1" ht="15.6" customHeight="1" x14ac:dyDescent="0.25">
      <c r="A565" s="565"/>
      <c r="B565" s="568"/>
      <c r="C565" s="455"/>
      <c r="D565" s="582"/>
      <c r="E565" s="557"/>
      <c r="F565" s="93" t="s">
        <v>706</v>
      </c>
      <c r="G565" s="523" t="s">
        <v>390</v>
      </c>
      <c r="H565" s="523"/>
      <c r="I565" s="523"/>
      <c r="J565" s="523"/>
      <c r="K565" s="585"/>
      <c r="L565" s="591" t="e">
        <f>#REF!-#REF!*10%</f>
        <v>#REF!</v>
      </c>
    </row>
    <row r="566" spans="1:12" customFormat="1" ht="15.6" customHeight="1" x14ac:dyDescent="0.25">
      <c r="A566" s="565"/>
      <c r="B566" s="568"/>
      <c r="C566" s="455"/>
      <c r="D566" s="582"/>
      <c r="E566" s="557"/>
      <c r="F566" s="93" t="s">
        <v>1271</v>
      </c>
      <c r="G566" s="523" t="s">
        <v>390</v>
      </c>
      <c r="H566" s="523"/>
      <c r="I566" s="523"/>
      <c r="J566" s="523"/>
      <c r="K566" s="585"/>
      <c r="L566" s="591" t="e">
        <f>#REF!-#REF!*10%</f>
        <v>#REF!</v>
      </c>
    </row>
    <row r="567" spans="1:12" customFormat="1" ht="15.6" customHeight="1" x14ac:dyDescent="0.25">
      <c r="A567" s="565"/>
      <c r="B567" s="568"/>
      <c r="C567" s="455"/>
      <c r="D567" s="582"/>
      <c r="E567" s="557"/>
      <c r="F567" s="93" t="s">
        <v>707</v>
      </c>
      <c r="G567" s="523" t="s">
        <v>1270</v>
      </c>
      <c r="H567" s="523"/>
      <c r="I567" s="523"/>
      <c r="J567" s="523"/>
      <c r="K567" s="585"/>
      <c r="L567" s="591" t="e">
        <f>#REF!-#REF!*10%</f>
        <v>#REF!</v>
      </c>
    </row>
    <row r="568" spans="1:12" customFormat="1" ht="15.6" customHeight="1" x14ac:dyDescent="0.25">
      <c r="A568" s="565"/>
      <c r="B568" s="568"/>
      <c r="C568" s="455"/>
      <c r="D568" s="582"/>
      <c r="E568" s="557"/>
      <c r="F568" s="93" t="s">
        <v>708</v>
      </c>
      <c r="G568" s="523" t="s">
        <v>390</v>
      </c>
      <c r="H568" s="523"/>
      <c r="I568" s="523"/>
      <c r="J568" s="523"/>
      <c r="K568" s="585"/>
      <c r="L568" s="591" t="e">
        <f>#REF!-#REF!*10%</f>
        <v>#REF!</v>
      </c>
    </row>
    <row r="569" spans="1:12" customFormat="1" ht="15.6" customHeight="1" x14ac:dyDescent="0.25">
      <c r="A569" s="565"/>
      <c r="B569" s="568"/>
      <c r="C569" s="455"/>
      <c r="D569" s="582"/>
      <c r="E569" s="557"/>
      <c r="F569" s="93" t="s">
        <v>377</v>
      </c>
      <c r="G569" s="523" t="s">
        <v>387</v>
      </c>
      <c r="H569" s="523"/>
      <c r="I569" s="523"/>
      <c r="J569" s="523"/>
      <c r="K569" s="585"/>
      <c r="L569" s="591" t="e">
        <f>#REF!-#REF!*10%</f>
        <v>#REF!</v>
      </c>
    </row>
    <row r="570" spans="1:12" customFormat="1" ht="15.6" customHeight="1" x14ac:dyDescent="0.25">
      <c r="A570" s="565"/>
      <c r="B570" s="568"/>
      <c r="C570" s="455"/>
      <c r="D570" s="582"/>
      <c r="E570" s="557"/>
      <c r="F570" s="93" t="s">
        <v>388</v>
      </c>
      <c r="G570" s="523" t="s">
        <v>393</v>
      </c>
      <c r="H570" s="523"/>
      <c r="I570" s="523"/>
      <c r="J570" s="523"/>
      <c r="K570" s="585"/>
      <c r="L570" s="591" t="e">
        <f>#REF!-#REF!*10%</f>
        <v>#REF!</v>
      </c>
    </row>
    <row r="571" spans="1:12" customFormat="1" ht="15.6" customHeight="1" x14ac:dyDescent="0.25">
      <c r="A571" s="565"/>
      <c r="B571" s="568"/>
      <c r="C571" s="455"/>
      <c r="D571" s="582"/>
      <c r="E571" s="557"/>
      <c r="F571" s="93" t="s">
        <v>562</v>
      </c>
      <c r="G571" s="523" t="s">
        <v>1024</v>
      </c>
      <c r="H571" s="523"/>
      <c r="I571" s="523"/>
      <c r="J571" s="523"/>
      <c r="K571" s="585"/>
      <c r="L571" s="591" t="e">
        <f>#REF!-#REF!*10%</f>
        <v>#REF!</v>
      </c>
    </row>
    <row r="572" spans="1:12" customFormat="1" ht="15.6" customHeight="1" x14ac:dyDescent="0.25">
      <c r="A572" s="565"/>
      <c r="B572" s="568"/>
      <c r="C572" s="455"/>
      <c r="D572" s="582"/>
      <c r="E572" s="557"/>
      <c r="F572" s="93" t="s">
        <v>570</v>
      </c>
      <c r="G572" s="523" t="s">
        <v>613</v>
      </c>
      <c r="H572" s="523"/>
      <c r="I572" s="523"/>
      <c r="J572" s="523"/>
      <c r="K572" s="585"/>
      <c r="L572" s="591" t="e">
        <f>#REF!-#REF!*10%</f>
        <v>#REF!</v>
      </c>
    </row>
    <row r="573" spans="1:12" customFormat="1" ht="15.6" customHeight="1" x14ac:dyDescent="0.25">
      <c r="A573" s="565"/>
      <c r="B573" s="568"/>
      <c r="C573" s="455"/>
      <c r="D573" s="582"/>
      <c r="E573" s="557"/>
      <c r="F573" s="111" t="s">
        <v>84</v>
      </c>
      <c r="G573" s="525">
        <v>1.6</v>
      </c>
      <c r="H573" s="525"/>
      <c r="I573" s="525"/>
      <c r="J573" s="525"/>
      <c r="K573" s="585"/>
      <c r="L573" s="591" t="e">
        <f>#REF!-#REF!*10%</f>
        <v>#REF!</v>
      </c>
    </row>
    <row r="574" spans="1:12" customFormat="1" ht="15" customHeight="1" x14ac:dyDescent="0.25">
      <c r="A574" s="565"/>
      <c r="B574" s="569"/>
      <c r="C574" s="455"/>
      <c r="D574" s="582"/>
      <c r="E574" s="557"/>
      <c r="F574" s="136" t="s">
        <v>1016</v>
      </c>
      <c r="G574" s="454">
        <v>5</v>
      </c>
      <c r="H574" s="454"/>
      <c r="I574" s="454"/>
      <c r="J574" s="454"/>
      <c r="K574" s="585"/>
      <c r="L574" s="591" t="e">
        <f>#REF!-#REF!*10%</f>
        <v>#REF!</v>
      </c>
    </row>
    <row r="575" spans="1:12" customFormat="1" ht="15" customHeight="1" x14ac:dyDescent="0.25">
      <c r="A575" s="564">
        <v>3</v>
      </c>
      <c r="B575" s="567"/>
      <c r="C575" s="455" t="s">
        <v>296</v>
      </c>
      <c r="D575" s="582"/>
      <c r="E575" s="557"/>
      <c r="F575" s="110" t="s">
        <v>81</v>
      </c>
      <c r="G575" s="522" t="s">
        <v>10</v>
      </c>
      <c r="H575" s="522"/>
      <c r="I575" s="522"/>
      <c r="J575" s="522"/>
      <c r="K575" s="539">
        <v>3</v>
      </c>
      <c r="L575" s="589">
        <v>10733</v>
      </c>
    </row>
    <row r="576" spans="1:12" customFormat="1" ht="15" customHeight="1" x14ac:dyDescent="0.25">
      <c r="A576" s="565"/>
      <c r="B576" s="568"/>
      <c r="C576" s="455"/>
      <c r="D576" s="582"/>
      <c r="E576" s="557"/>
      <c r="F576" s="110" t="s">
        <v>81</v>
      </c>
      <c r="G576" s="469">
        <v>60</v>
      </c>
      <c r="H576" s="469"/>
      <c r="I576" s="469"/>
      <c r="J576" s="469"/>
      <c r="K576" s="583"/>
      <c r="L576" s="590"/>
    </row>
    <row r="577" spans="1:12" customFormat="1" ht="15" customHeight="1" x14ac:dyDescent="0.25">
      <c r="A577" s="565"/>
      <c r="B577" s="568"/>
      <c r="C577" s="455"/>
      <c r="D577" s="582"/>
      <c r="E577" s="557"/>
      <c r="F577" s="110" t="s">
        <v>8</v>
      </c>
      <c r="G577" s="240">
        <v>3000</v>
      </c>
      <c r="H577" s="241">
        <v>4000</v>
      </c>
      <c r="I577" s="312">
        <v>5000</v>
      </c>
      <c r="J577" s="242">
        <v>6000</v>
      </c>
      <c r="K577" s="583"/>
      <c r="L577" s="590"/>
    </row>
    <row r="578" spans="1:12" customFormat="1" ht="15" customHeight="1" x14ac:dyDescent="0.25">
      <c r="A578" s="565"/>
      <c r="B578" s="568"/>
      <c r="C578" s="455"/>
      <c r="D578" s="582"/>
      <c r="E578" s="557"/>
      <c r="F578" s="110" t="s">
        <v>817</v>
      </c>
      <c r="G578" s="243">
        <f>G576*114</f>
        <v>6840</v>
      </c>
      <c r="H578" s="244">
        <f>G576*128</f>
        <v>7680</v>
      </c>
      <c r="I578" s="313">
        <f>G576*143</f>
        <v>8580</v>
      </c>
      <c r="J578" s="245">
        <f>G576*148</f>
        <v>8880</v>
      </c>
      <c r="K578" s="583"/>
      <c r="L578" s="590"/>
    </row>
    <row r="579" spans="1:12" customFormat="1" ht="15" customHeight="1" x14ac:dyDescent="0.25">
      <c r="A579" s="565"/>
      <c r="B579" s="568"/>
      <c r="C579" s="455"/>
      <c r="D579" s="582"/>
      <c r="E579" s="557"/>
      <c r="F579" s="110" t="s">
        <v>1269</v>
      </c>
      <c r="G579" s="451">
        <v>0.98</v>
      </c>
      <c r="H579" s="451"/>
      <c r="I579" s="451"/>
      <c r="J579" s="451"/>
      <c r="K579" s="583"/>
      <c r="L579" s="590"/>
    </row>
    <row r="580" spans="1:12" customFormat="1" ht="15" customHeight="1" x14ac:dyDescent="0.25">
      <c r="A580" s="565"/>
      <c r="B580" s="568"/>
      <c r="C580" s="455"/>
      <c r="D580" s="582"/>
      <c r="E580" s="557"/>
      <c r="F580" s="93" t="s">
        <v>699</v>
      </c>
      <c r="G580" s="523" t="s">
        <v>700</v>
      </c>
      <c r="H580" s="523"/>
      <c r="I580" s="523"/>
      <c r="J580" s="523"/>
      <c r="K580" s="583"/>
      <c r="L580" s="590"/>
    </row>
    <row r="581" spans="1:12" customFormat="1" ht="15" customHeight="1" x14ac:dyDescent="0.25">
      <c r="A581" s="565"/>
      <c r="B581" s="568"/>
      <c r="C581" s="455"/>
      <c r="D581" s="582"/>
      <c r="E581" s="557"/>
      <c r="F581" s="93" t="s">
        <v>1181</v>
      </c>
      <c r="G581" s="462" t="s">
        <v>1179</v>
      </c>
      <c r="H581" s="463"/>
      <c r="I581" s="463"/>
      <c r="J581" s="464"/>
      <c r="K581" s="583"/>
      <c r="L581" s="590"/>
    </row>
    <row r="582" spans="1:12" customFormat="1" ht="15" customHeight="1" x14ac:dyDescent="0.25">
      <c r="A582" s="565"/>
      <c r="B582" s="568"/>
      <c r="C582" s="455"/>
      <c r="D582" s="582"/>
      <c r="E582" s="557"/>
      <c r="F582" s="110" t="s">
        <v>83</v>
      </c>
      <c r="G582" s="522">
        <v>67</v>
      </c>
      <c r="H582" s="522"/>
      <c r="I582" s="522"/>
      <c r="J582" s="522"/>
      <c r="K582" s="583"/>
      <c r="L582" s="590"/>
    </row>
    <row r="583" spans="1:12" customFormat="1" ht="15" customHeight="1" x14ac:dyDescent="0.25">
      <c r="A583" s="565"/>
      <c r="B583" s="568"/>
      <c r="C583" s="455"/>
      <c r="D583" s="582"/>
      <c r="E583" s="557"/>
      <c r="F583" s="112" t="s">
        <v>396</v>
      </c>
      <c r="G583" s="523" t="s">
        <v>908</v>
      </c>
      <c r="H583" s="523"/>
      <c r="I583" s="523"/>
      <c r="J583" s="523"/>
      <c r="K583" s="583"/>
      <c r="L583" s="590"/>
    </row>
    <row r="584" spans="1:12" customFormat="1" ht="15" customHeight="1" x14ac:dyDescent="0.25">
      <c r="A584" s="565"/>
      <c r="B584" s="568"/>
      <c r="C584" s="455"/>
      <c r="D584" s="582"/>
      <c r="E584" s="557"/>
      <c r="F584" s="110" t="s">
        <v>256</v>
      </c>
      <c r="G584" s="522" t="s">
        <v>12</v>
      </c>
      <c r="H584" s="522"/>
      <c r="I584" s="522"/>
      <c r="J584" s="522"/>
      <c r="K584" s="583"/>
      <c r="L584" s="590"/>
    </row>
    <row r="585" spans="1:12" customFormat="1" ht="15.6" customHeight="1" x14ac:dyDescent="0.25">
      <c r="A585" s="565"/>
      <c r="B585" s="568"/>
      <c r="C585" s="455"/>
      <c r="D585" s="582"/>
      <c r="E585" s="557"/>
      <c r="F585" s="93" t="s">
        <v>379</v>
      </c>
      <c r="G585" s="523" t="s">
        <v>380</v>
      </c>
      <c r="H585" s="523"/>
      <c r="I585" s="523"/>
      <c r="J585" s="523"/>
      <c r="K585" s="583"/>
      <c r="L585" s="590"/>
    </row>
    <row r="586" spans="1:12" customFormat="1" ht="15.6" customHeight="1" x14ac:dyDescent="0.25">
      <c r="A586" s="565"/>
      <c r="B586" s="568"/>
      <c r="C586" s="455"/>
      <c r="D586" s="582"/>
      <c r="E586" s="557"/>
      <c r="F586" s="93" t="s">
        <v>701</v>
      </c>
      <c r="G586" s="523">
        <v>100000</v>
      </c>
      <c r="H586" s="523"/>
      <c r="I586" s="523"/>
      <c r="J586" s="523"/>
      <c r="K586" s="583"/>
      <c r="L586" s="590"/>
    </row>
    <row r="587" spans="1:12" customFormat="1" ht="15.6" customHeight="1" x14ac:dyDescent="0.25">
      <c r="A587" s="565"/>
      <c r="B587" s="568"/>
      <c r="C587" s="455"/>
      <c r="D587" s="582"/>
      <c r="E587" s="557"/>
      <c r="F587" s="93" t="s">
        <v>257</v>
      </c>
      <c r="G587" s="523" t="s">
        <v>391</v>
      </c>
      <c r="H587" s="523"/>
      <c r="I587" s="523"/>
      <c r="J587" s="523"/>
      <c r="K587" s="583"/>
      <c r="L587" s="590"/>
    </row>
    <row r="588" spans="1:12" customFormat="1" ht="15.6" customHeight="1" x14ac:dyDescent="0.25">
      <c r="A588" s="565"/>
      <c r="B588" s="568"/>
      <c r="C588" s="455"/>
      <c r="D588" s="582"/>
      <c r="E588" s="557"/>
      <c r="F588" s="93" t="s">
        <v>376</v>
      </c>
      <c r="G588" s="523" t="s">
        <v>392</v>
      </c>
      <c r="H588" s="523"/>
      <c r="I588" s="523"/>
      <c r="J588" s="523"/>
      <c r="K588" s="583"/>
      <c r="L588" s="590"/>
    </row>
    <row r="589" spans="1:12" customFormat="1" ht="15.6" customHeight="1" x14ac:dyDescent="0.25">
      <c r="A589" s="565"/>
      <c r="B589" s="568"/>
      <c r="C589" s="455"/>
      <c r="D589" s="582"/>
      <c r="E589" s="557"/>
      <c r="F589" s="93" t="s">
        <v>381</v>
      </c>
      <c r="G589" s="523" t="s">
        <v>382</v>
      </c>
      <c r="H589" s="523"/>
      <c r="I589" s="523"/>
      <c r="J589" s="523"/>
      <c r="K589" s="583"/>
      <c r="L589" s="590"/>
    </row>
    <row r="590" spans="1:12" customFormat="1" ht="15.6" customHeight="1" x14ac:dyDescent="0.25">
      <c r="A590" s="565"/>
      <c r="B590" s="568"/>
      <c r="C590" s="455"/>
      <c r="D590" s="582"/>
      <c r="E590" s="557"/>
      <c r="F590" s="94" t="s">
        <v>358</v>
      </c>
      <c r="G590" s="523" t="s">
        <v>900</v>
      </c>
      <c r="H590" s="523"/>
      <c r="I590" s="523"/>
      <c r="J590" s="523"/>
      <c r="K590" s="584">
        <v>5</v>
      </c>
      <c r="L590" s="443">
        <v>11485</v>
      </c>
    </row>
    <row r="591" spans="1:12" customFormat="1" ht="15.6" customHeight="1" x14ac:dyDescent="0.25">
      <c r="A591" s="565"/>
      <c r="B591" s="568"/>
      <c r="C591" s="455"/>
      <c r="D591" s="582"/>
      <c r="E591" s="557"/>
      <c r="F591" s="93" t="s">
        <v>383</v>
      </c>
      <c r="G591" s="523" t="s">
        <v>384</v>
      </c>
      <c r="H591" s="523"/>
      <c r="I591" s="523"/>
      <c r="J591" s="523"/>
      <c r="K591" s="585"/>
      <c r="L591" s="591" t="e">
        <f>#REF!-#REF!*10%</f>
        <v>#REF!</v>
      </c>
    </row>
    <row r="592" spans="1:12" customFormat="1" ht="15.6" customHeight="1" x14ac:dyDescent="0.25">
      <c r="A592" s="565"/>
      <c r="B592" s="568"/>
      <c r="C592" s="455"/>
      <c r="D592" s="582"/>
      <c r="E592" s="557"/>
      <c r="F592" s="93" t="s">
        <v>385</v>
      </c>
      <c r="G592" s="523" t="s">
        <v>386</v>
      </c>
      <c r="H592" s="523"/>
      <c r="I592" s="523"/>
      <c r="J592" s="523"/>
      <c r="K592" s="585"/>
      <c r="L592" s="591" t="e">
        <f>#REF!-#REF!*10%</f>
        <v>#REF!</v>
      </c>
    </row>
    <row r="593" spans="1:12" customFormat="1" ht="15.6" customHeight="1" x14ac:dyDescent="0.25">
      <c r="A593" s="565"/>
      <c r="B593" s="568"/>
      <c r="C593" s="455"/>
      <c r="D593" s="582"/>
      <c r="E593" s="557"/>
      <c r="F593" s="93" t="s">
        <v>389</v>
      </c>
      <c r="G593" s="523" t="s">
        <v>390</v>
      </c>
      <c r="H593" s="523"/>
      <c r="I593" s="523"/>
      <c r="J593" s="523"/>
      <c r="K593" s="585"/>
      <c r="L593" s="591" t="e">
        <f>#REF!-#REF!*10%</f>
        <v>#REF!</v>
      </c>
    </row>
    <row r="594" spans="1:12" customFormat="1" ht="15.6" customHeight="1" x14ac:dyDescent="0.25">
      <c r="A594" s="565"/>
      <c r="B594" s="568"/>
      <c r="C594" s="455"/>
      <c r="D594" s="582"/>
      <c r="E594" s="557"/>
      <c r="F594" s="93" t="s">
        <v>704</v>
      </c>
      <c r="G594" s="523" t="s">
        <v>705</v>
      </c>
      <c r="H594" s="523"/>
      <c r="I594" s="523"/>
      <c r="J594" s="523"/>
      <c r="K594" s="585"/>
      <c r="L594" s="591" t="e">
        <f>#REF!-#REF!*10%</f>
        <v>#REF!</v>
      </c>
    </row>
    <row r="595" spans="1:12" customFormat="1" ht="15.6" customHeight="1" x14ac:dyDescent="0.25">
      <c r="A595" s="565"/>
      <c r="B595" s="568"/>
      <c r="C595" s="455"/>
      <c r="D595" s="582"/>
      <c r="E595" s="557"/>
      <c r="F595" s="93" t="s">
        <v>706</v>
      </c>
      <c r="G595" s="523" t="s">
        <v>390</v>
      </c>
      <c r="H595" s="523"/>
      <c r="I595" s="523"/>
      <c r="J595" s="523"/>
      <c r="K595" s="585"/>
      <c r="L595" s="591" t="e">
        <f>#REF!-#REF!*10%</f>
        <v>#REF!</v>
      </c>
    </row>
    <row r="596" spans="1:12" customFormat="1" ht="15.6" customHeight="1" x14ac:dyDescent="0.25">
      <c r="A596" s="565"/>
      <c r="B596" s="568"/>
      <c r="C596" s="455"/>
      <c r="D596" s="582"/>
      <c r="E596" s="557"/>
      <c r="F596" s="93" t="s">
        <v>1271</v>
      </c>
      <c r="G596" s="523" t="s">
        <v>390</v>
      </c>
      <c r="H596" s="523"/>
      <c r="I596" s="523"/>
      <c r="J596" s="523"/>
      <c r="K596" s="585"/>
      <c r="L596" s="591" t="e">
        <f>#REF!-#REF!*10%</f>
        <v>#REF!</v>
      </c>
    </row>
    <row r="597" spans="1:12" customFormat="1" ht="15.6" customHeight="1" x14ac:dyDescent="0.25">
      <c r="A597" s="565"/>
      <c r="B597" s="568"/>
      <c r="C597" s="455"/>
      <c r="D597" s="582"/>
      <c r="E597" s="557"/>
      <c r="F597" s="93" t="s">
        <v>707</v>
      </c>
      <c r="G597" s="523" t="s">
        <v>1270</v>
      </c>
      <c r="H597" s="523"/>
      <c r="I597" s="523"/>
      <c r="J597" s="523"/>
      <c r="K597" s="585"/>
      <c r="L597" s="591" t="e">
        <f>#REF!-#REF!*10%</f>
        <v>#REF!</v>
      </c>
    </row>
    <row r="598" spans="1:12" customFormat="1" ht="15.6" customHeight="1" x14ac:dyDescent="0.25">
      <c r="A598" s="565"/>
      <c r="B598" s="568"/>
      <c r="C598" s="455"/>
      <c r="D598" s="582"/>
      <c r="E598" s="557"/>
      <c r="F598" s="93" t="s">
        <v>708</v>
      </c>
      <c r="G598" s="523" t="s">
        <v>390</v>
      </c>
      <c r="H598" s="523"/>
      <c r="I598" s="523"/>
      <c r="J598" s="523"/>
      <c r="K598" s="585"/>
      <c r="L598" s="591" t="e">
        <f>#REF!-#REF!*10%</f>
        <v>#REF!</v>
      </c>
    </row>
    <row r="599" spans="1:12" customFormat="1" ht="15.6" customHeight="1" x14ac:dyDescent="0.25">
      <c r="A599" s="565"/>
      <c r="B599" s="568"/>
      <c r="C599" s="455"/>
      <c r="D599" s="582"/>
      <c r="E599" s="557"/>
      <c r="F599" s="93" t="s">
        <v>377</v>
      </c>
      <c r="G599" s="523" t="s">
        <v>387</v>
      </c>
      <c r="H599" s="523"/>
      <c r="I599" s="523"/>
      <c r="J599" s="523"/>
      <c r="K599" s="585"/>
      <c r="L599" s="591" t="e">
        <f>#REF!-#REF!*10%</f>
        <v>#REF!</v>
      </c>
    </row>
    <row r="600" spans="1:12" customFormat="1" ht="15.6" customHeight="1" x14ac:dyDescent="0.25">
      <c r="A600" s="565"/>
      <c r="B600" s="568"/>
      <c r="C600" s="455"/>
      <c r="D600" s="582"/>
      <c r="E600" s="557"/>
      <c r="F600" s="93" t="s">
        <v>388</v>
      </c>
      <c r="G600" s="523" t="s">
        <v>393</v>
      </c>
      <c r="H600" s="523"/>
      <c r="I600" s="523"/>
      <c r="J600" s="523"/>
      <c r="K600" s="585"/>
      <c r="L600" s="591" t="e">
        <f>#REF!-#REF!*10%</f>
        <v>#REF!</v>
      </c>
    </row>
    <row r="601" spans="1:12" customFormat="1" ht="15.6" customHeight="1" x14ac:dyDescent="0.25">
      <c r="A601" s="565"/>
      <c r="B601" s="568"/>
      <c r="C601" s="455"/>
      <c r="D601" s="582"/>
      <c r="E601" s="557"/>
      <c r="F601" s="93" t="s">
        <v>562</v>
      </c>
      <c r="G601" s="523" t="s">
        <v>1024</v>
      </c>
      <c r="H601" s="523"/>
      <c r="I601" s="523"/>
      <c r="J601" s="523"/>
      <c r="K601" s="585"/>
      <c r="L601" s="591" t="e">
        <f>#REF!-#REF!*10%</f>
        <v>#REF!</v>
      </c>
    </row>
    <row r="602" spans="1:12" customFormat="1" ht="15.6" customHeight="1" x14ac:dyDescent="0.25">
      <c r="A602" s="565"/>
      <c r="B602" s="568"/>
      <c r="C602" s="455"/>
      <c r="D602" s="582"/>
      <c r="E602" s="557"/>
      <c r="F602" s="93" t="s">
        <v>570</v>
      </c>
      <c r="G602" s="523" t="s">
        <v>613</v>
      </c>
      <c r="H602" s="523"/>
      <c r="I602" s="523"/>
      <c r="J602" s="523"/>
      <c r="K602" s="585"/>
      <c r="L602" s="591" t="e">
        <f>#REF!-#REF!*10%</f>
        <v>#REF!</v>
      </c>
    </row>
    <row r="603" spans="1:12" customFormat="1" ht="15.6" customHeight="1" x14ac:dyDescent="0.25">
      <c r="A603" s="565"/>
      <c r="B603" s="568"/>
      <c r="C603" s="455"/>
      <c r="D603" s="582"/>
      <c r="E603" s="557"/>
      <c r="F603" s="111" t="s">
        <v>84</v>
      </c>
      <c r="G603" s="525">
        <v>1.8</v>
      </c>
      <c r="H603" s="525"/>
      <c r="I603" s="525"/>
      <c r="J603" s="525"/>
      <c r="K603" s="585"/>
      <c r="L603" s="591" t="e">
        <f>#REF!-#REF!*10%</f>
        <v>#REF!</v>
      </c>
    </row>
    <row r="604" spans="1:12" customFormat="1" ht="15" customHeight="1" x14ac:dyDescent="0.25">
      <c r="A604" s="565"/>
      <c r="B604" s="569"/>
      <c r="C604" s="455"/>
      <c r="D604" s="582"/>
      <c r="E604" s="557"/>
      <c r="F604" s="136" t="s">
        <v>1016</v>
      </c>
      <c r="G604" s="454">
        <v>5</v>
      </c>
      <c r="H604" s="454"/>
      <c r="I604" s="454"/>
      <c r="J604" s="454"/>
      <c r="K604" s="585"/>
      <c r="L604" s="591" t="e">
        <f>#REF!-#REF!*10%</f>
        <v>#REF!</v>
      </c>
    </row>
    <row r="605" spans="1:12" customFormat="1" ht="15" customHeight="1" x14ac:dyDescent="0.25">
      <c r="A605" s="564">
        <v>4</v>
      </c>
      <c r="B605" s="567"/>
      <c r="C605" s="455" t="s">
        <v>297</v>
      </c>
      <c r="D605" s="582"/>
      <c r="E605" s="557"/>
      <c r="F605" s="110" t="s">
        <v>81</v>
      </c>
      <c r="G605" s="522" t="s">
        <v>10</v>
      </c>
      <c r="H605" s="522"/>
      <c r="I605" s="522"/>
      <c r="J605" s="522"/>
      <c r="K605" s="539">
        <v>3</v>
      </c>
      <c r="L605" s="589">
        <v>14175</v>
      </c>
    </row>
    <row r="606" spans="1:12" customFormat="1" ht="15" customHeight="1" x14ac:dyDescent="0.25">
      <c r="A606" s="565"/>
      <c r="B606" s="568"/>
      <c r="C606" s="455"/>
      <c r="D606" s="582"/>
      <c r="E606" s="557"/>
      <c r="F606" s="110" t="s">
        <v>81</v>
      </c>
      <c r="G606" s="469">
        <v>70</v>
      </c>
      <c r="H606" s="469"/>
      <c r="I606" s="469"/>
      <c r="J606" s="469"/>
      <c r="K606" s="583"/>
      <c r="L606" s="590"/>
    </row>
    <row r="607" spans="1:12" customFormat="1" ht="15" customHeight="1" x14ac:dyDescent="0.25">
      <c r="A607" s="565"/>
      <c r="B607" s="568"/>
      <c r="C607" s="455"/>
      <c r="D607" s="582"/>
      <c r="E607" s="557"/>
      <c r="F607" s="110" t="s">
        <v>8</v>
      </c>
      <c r="G607" s="240">
        <v>3000</v>
      </c>
      <c r="H607" s="241">
        <v>4000</v>
      </c>
      <c r="I607" s="312">
        <v>5000</v>
      </c>
      <c r="J607" s="242">
        <v>6000</v>
      </c>
      <c r="K607" s="583"/>
      <c r="L607" s="590"/>
    </row>
    <row r="608" spans="1:12" customFormat="1" ht="15" customHeight="1" x14ac:dyDescent="0.25">
      <c r="A608" s="565"/>
      <c r="B608" s="568"/>
      <c r="C608" s="455"/>
      <c r="D608" s="582"/>
      <c r="E608" s="557"/>
      <c r="F608" s="110" t="s">
        <v>817</v>
      </c>
      <c r="G608" s="243">
        <f>G606*114</f>
        <v>7980</v>
      </c>
      <c r="H608" s="244">
        <f>G606*128</f>
        <v>8960</v>
      </c>
      <c r="I608" s="313">
        <f>G606*143</f>
        <v>10010</v>
      </c>
      <c r="J608" s="245">
        <f>G606*148</f>
        <v>10360</v>
      </c>
      <c r="K608" s="583"/>
      <c r="L608" s="590"/>
    </row>
    <row r="609" spans="1:12" customFormat="1" ht="15" customHeight="1" x14ac:dyDescent="0.25">
      <c r="A609" s="565"/>
      <c r="B609" s="568"/>
      <c r="C609" s="455"/>
      <c r="D609" s="582"/>
      <c r="E609" s="557"/>
      <c r="F609" s="110" t="s">
        <v>1269</v>
      </c>
      <c r="G609" s="451">
        <v>0.98</v>
      </c>
      <c r="H609" s="451"/>
      <c r="I609" s="451"/>
      <c r="J609" s="451"/>
      <c r="K609" s="583"/>
      <c r="L609" s="590"/>
    </row>
    <row r="610" spans="1:12" customFormat="1" ht="15" customHeight="1" x14ac:dyDescent="0.25">
      <c r="A610" s="565"/>
      <c r="B610" s="568"/>
      <c r="C610" s="455"/>
      <c r="D610" s="582"/>
      <c r="E610" s="557"/>
      <c r="F610" s="93" t="s">
        <v>699</v>
      </c>
      <c r="G610" s="523" t="s">
        <v>700</v>
      </c>
      <c r="H610" s="523"/>
      <c r="I610" s="523"/>
      <c r="J610" s="523"/>
      <c r="K610" s="583"/>
      <c r="L610" s="590"/>
    </row>
    <row r="611" spans="1:12" customFormat="1" ht="15" customHeight="1" x14ac:dyDescent="0.25">
      <c r="A611" s="565"/>
      <c r="B611" s="568"/>
      <c r="C611" s="455"/>
      <c r="D611" s="582"/>
      <c r="E611" s="557"/>
      <c r="F611" s="93" t="s">
        <v>1181</v>
      </c>
      <c r="G611" s="462" t="s">
        <v>1179</v>
      </c>
      <c r="H611" s="463"/>
      <c r="I611" s="463"/>
      <c r="J611" s="464"/>
      <c r="K611" s="583"/>
      <c r="L611" s="590"/>
    </row>
    <row r="612" spans="1:12" customFormat="1" ht="15" customHeight="1" x14ac:dyDescent="0.25">
      <c r="A612" s="565"/>
      <c r="B612" s="568"/>
      <c r="C612" s="455"/>
      <c r="D612" s="582"/>
      <c r="E612" s="557"/>
      <c r="F612" s="110" t="s">
        <v>83</v>
      </c>
      <c r="G612" s="522">
        <v>67</v>
      </c>
      <c r="H612" s="522"/>
      <c r="I612" s="522"/>
      <c r="J612" s="522"/>
      <c r="K612" s="583"/>
      <c r="L612" s="590"/>
    </row>
    <row r="613" spans="1:12" customFormat="1" ht="15" customHeight="1" x14ac:dyDescent="0.25">
      <c r="A613" s="565"/>
      <c r="B613" s="568"/>
      <c r="C613" s="455"/>
      <c r="D613" s="582"/>
      <c r="E613" s="557"/>
      <c r="F613" s="112" t="s">
        <v>396</v>
      </c>
      <c r="G613" s="523" t="s">
        <v>908</v>
      </c>
      <c r="H613" s="523"/>
      <c r="I613" s="523"/>
      <c r="J613" s="523"/>
      <c r="K613" s="583"/>
      <c r="L613" s="590"/>
    </row>
    <row r="614" spans="1:12" customFormat="1" ht="15" customHeight="1" x14ac:dyDescent="0.25">
      <c r="A614" s="565"/>
      <c r="B614" s="568"/>
      <c r="C614" s="455"/>
      <c r="D614" s="582"/>
      <c r="E614" s="557"/>
      <c r="F614" s="110" t="s">
        <v>256</v>
      </c>
      <c r="G614" s="522" t="s">
        <v>13</v>
      </c>
      <c r="H614" s="522"/>
      <c r="I614" s="522"/>
      <c r="J614" s="522"/>
      <c r="K614" s="583"/>
      <c r="L614" s="590"/>
    </row>
    <row r="615" spans="1:12" customFormat="1" ht="15.6" customHeight="1" x14ac:dyDescent="0.25">
      <c r="A615" s="565"/>
      <c r="B615" s="568"/>
      <c r="C615" s="455"/>
      <c r="D615" s="582"/>
      <c r="E615" s="557"/>
      <c r="F615" s="93" t="s">
        <v>379</v>
      </c>
      <c r="G615" s="523" t="s">
        <v>380</v>
      </c>
      <c r="H615" s="523"/>
      <c r="I615" s="523"/>
      <c r="J615" s="523"/>
      <c r="K615" s="583"/>
      <c r="L615" s="590"/>
    </row>
    <row r="616" spans="1:12" customFormat="1" ht="15.6" customHeight="1" x14ac:dyDescent="0.25">
      <c r="A616" s="565"/>
      <c r="B616" s="568"/>
      <c r="C616" s="455"/>
      <c r="D616" s="582"/>
      <c r="E616" s="557"/>
      <c r="F616" s="93" t="s">
        <v>701</v>
      </c>
      <c r="G616" s="523">
        <v>100000</v>
      </c>
      <c r="H616" s="523"/>
      <c r="I616" s="523"/>
      <c r="J616" s="523"/>
      <c r="K616" s="583"/>
      <c r="L616" s="590"/>
    </row>
    <row r="617" spans="1:12" customFormat="1" ht="15.6" customHeight="1" x14ac:dyDescent="0.25">
      <c r="A617" s="565"/>
      <c r="B617" s="568"/>
      <c r="C617" s="455"/>
      <c r="D617" s="582"/>
      <c r="E617" s="557"/>
      <c r="F617" s="93" t="s">
        <v>257</v>
      </c>
      <c r="G617" s="523" t="s">
        <v>391</v>
      </c>
      <c r="H617" s="523"/>
      <c r="I617" s="523"/>
      <c r="J617" s="523"/>
      <c r="K617" s="583"/>
      <c r="L617" s="590"/>
    </row>
    <row r="618" spans="1:12" customFormat="1" ht="15.6" customHeight="1" x14ac:dyDescent="0.25">
      <c r="A618" s="565"/>
      <c r="B618" s="568"/>
      <c r="C618" s="455"/>
      <c r="D618" s="582"/>
      <c r="E618" s="557"/>
      <c r="F618" s="93" t="s">
        <v>376</v>
      </c>
      <c r="G618" s="523" t="s">
        <v>392</v>
      </c>
      <c r="H618" s="523"/>
      <c r="I618" s="523"/>
      <c r="J618" s="523"/>
      <c r="K618" s="583"/>
      <c r="L618" s="590"/>
    </row>
    <row r="619" spans="1:12" customFormat="1" ht="15.6" customHeight="1" x14ac:dyDescent="0.25">
      <c r="A619" s="565"/>
      <c r="B619" s="568"/>
      <c r="C619" s="455"/>
      <c r="D619" s="582"/>
      <c r="E619" s="557"/>
      <c r="F619" s="93" t="s">
        <v>381</v>
      </c>
      <c r="G619" s="523" t="s">
        <v>382</v>
      </c>
      <c r="H619" s="523"/>
      <c r="I619" s="523"/>
      <c r="J619" s="523"/>
      <c r="K619" s="583"/>
      <c r="L619" s="590"/>
    </row>
    <row r="620" spans="1:12" customFormat="1" ht="15.6" customHeight="1" x14ac:dyDescent="0.25">
      <c r="A620" s="565"/>
      <c r="B620" s="568"/>
      <c r="C620" s="455"/>
      <c r="D620" s="582"/>
      <c r="E620" s="557"/>
      <c r="F620" s="94" t="s">
        <v>358</v>
      </c>
      <c r="G620" s="523" t="s">
        <v>900</v>
      </c>
      <c r="H620" s="523"/>
      <c r="I620" s="523"/>
      <c r="J620" s="523"/>
      <c r="K620" s="584">
        <v>5</v>
      </c>
      <c r="L620" s="443">
        <v>15167</v>
      </c>
    </row>
    <row r="621" spans="1:12" customFormat="1" ht="15.6" customHeight="1" x14ac:dyDescent="0.25">
      <c r="A621" s="565"/>
      <c r="B621" s="568"/>
      <c r="C621" s="455"/>
      <c r="D621" s="582"/>
      <c r="E621" s="557"/>
      <c r="F621" s="93" t="s">
        <v>383</v>
      </c>
      <c r="G621" s="523" t="s">
        <v>384</v>
      </c>
      <c r="H621" s="523"/>
      <c r="I621" s="523"/>
      <c r="J621" s="523"/>
      <c r="K621" s="585"/>
      <c r="L621" s="591" t="e">
        <f>#REF!-#REF!*10%</f>
        <v>#REF!</v>
      </c>
    </row>
    <row r="622" spans="1:12" customFormat="1" ht="15.6" customHeight="1" x14ac:dyDescent="0.25">
      <c r="A622" s="565"/>
      <c r="B622" s="568"/>
      <c r="C622" s="455"/>
      <c r="D622" s="582"/>
      <c r="E622" s="557"/>
      <c r="F622" s="93" t="s">
        <v>385</v>
      </c>
      <c r="G622" s="523" t="s">
        <v>386</v>
      </c>
      <c r="H622" s="523"/>
      <c r="I622" s="523"/>
      <c r="J622" s="523"/>
      <c r="K622" s="585"/>
      <c r="L622" s="591" t="e">
        <f>#REF!-#REF!*10%</f>
        <v>#REF!</v>
      </c>
    </row>
    <row r="623" spans="1:12" customFormat="1" ht="15.6" customHeight="1" x14ac:dyDescent="0.25">
      <c r="A623" s="565"/>
      <c r="B623" s="568"/>
      <c r="C623" s="455"/>
      <c r="D623" s="582"/>
      <c r="E623" s="557"/>
      <c r="F623" s="93" t="s">
        <v>389</v>
      </c>
      <c r="G623" s="523" t="s">
        <v>390</v>
      </c>
      <c r="H623" s="523"/>
      <c r="I623" s="523"/>
      <c r="J623" s="523"/>
      <c r="K623" s="585"/>
      <c r="L623" s="591" t="e">
        <f>#REF!-#REF!*10%</f>
        <v>#REF!</v>
      </c>
    </row>
    <row r="624" spans="1:12" customFormat="1" ht="15.6" customHeight="1" x14ac:dyDescent="0.25">
      <c r="A624" s="565"/>
      <c r="B624" s="568"/>
      <c r="C624" s="455"/>
      <c r="D624" s="582"/>
      <c r="E624" s="557"/>
      <c r="F624" s="93" t="s">
        <v>704</v>
      </c>
      <c r="G624" s="523" t="s">
        <v>705</v>
      </c>
      <c r="H624" s="523"/>
      <c r="I624" s="523"/>
      <c r="J624" s="523"/>
      <c r="K624" s="585"/>
      <c r="L624" s="591" t="e">
        <f>#REF!-#REF!*10%</f>
        <v>#REF!</v>
      </c>
    </row>
    <row r="625" spans="1:12" customFormat="1" ht="15.6" customHeight="1" x14ac:dyDescent="0.25">
      <c r="A625" s="565"/>
      <c r="B625" s="568"/>
      <c r="C625" s="455"/>
      <c r="D625" s="582"/>
      <c r="E625" s="557"/>
      <c r="F625" s="93" t="s">
        <v>706</v>
      </c>
      <c r="G625" s="523" t="s">
        <v>390</v>
      </c>
      <c r="H625" s="523"/>
      <c r="I625" s="523"/>
      <c r="J625" s="523"/>
      <c r="K625" s="585"/>
      <c r="L625" s="591" t="e">
        <f>#REF!-#REF!*10%</f>
        <v>#REF!</v>
      </c>
    </row>
    <row r="626" spans="1:12" customFormat="1" ht="15.6" customHeight="1" x14ac:dyDescent="0.25">
      <c r="A626" s="565"/>
      <c r="B626" s="568"/>
      <c r="C626" s="455"/>
      <c r="D626" s="582"/>
      <c r="E626" s="557"/>
      <c r="F626" s="93" t="s">
        <v>1271</v>
      </c>
      <c r="G626" s="523" t="s">
        <v>390</v>
      </c>
      <c r="H626" s="523"/>
      <c r="I626" s="523"/>
      <c r="J626" s="523"/>
      <c r="K626" s="585"/>
      <c r="L626" s="591" t="e">
        <f>#REF!-#REF!*10%</f>
        <v>#REF!</v>
      </c>
    </row>
    <row r="627" spans="1:12" customFormat="1" ht="15.6" customHeight="1" x14ac:dyDescent="0.25">
      <c r="A627" s="565"/>
      <c r="B627" s="568"/>
      <c r="C627" s="455"/>
      <c r="D627" s="582"/>
      <c r="E627" s="557"/>
      <c r="F627" s="93" t="s">
        <v>707</v>
      </c>
      <c r="G627" s="523" t="s">
        <v>1270</v>
      </c>
      <c r="H627" s="523"/>
      <c r="I627" s="523"/>
      <c r="J627" s="523"/>
      <c r="K627" s="585"/>
      <c r="L627" s="591" t="e">
        <f>#REF!-#REF!*10%</f>
        <v>#REF!</v>
      </c>
    </row>
    <row r="628" spans="1:12" customFormat="1" ht="15.6" customHeight="1" x14ac:dyDescent="0.25">
      <c r="A628" s="565"/>
      <c r="B628" s="568"/>
      <c r="C628" s="455"/>
      <c r="D628" s="582"/>
      <c r="E628" s="557"/>
      <c r="F628" s="93" t="s">
        <v>708</v>
      </c>
      <c r="G628" s="523" t="s">
        <v>390</v>
      </c>
      <c r="H628" s="523"/>
      <c r="I628" s="523"/>
      <c r="J628" s="523"/>
      <c r="K628" s="585"/>
      <c r="L628" s="591" t="e">
        <f>#REF!-#REF!*10%</f>
        <v>#REF!</v>
      </c>
    </row>
    <row r="629" spans="1:12" customFormat="1" ht="15.6" customHeight="1" x14ac:dyDescent="0.25">
      <c r="A629" s="565"/>
      <c r="B629" s="568"/>
      <c r="C629" s="455"/>
      <c r="D629" s="582"/>
      <c r="E629" s="557"/>
      <c r="F629" s="93" t="s">
        <v>377</v>
      </c>
      <c r="G629" s="523" t="s">
        <v>387</v>
      </c>
      <c r="H629" s="523"/>
      <c r="I629" s="523"/>
      <c r="J629" s="523"/>
      <c r="K629" s="585"/>
      <c r="L629" s="591" t="e">
        <f>#REF!-#REF!*10%</f>
        <v>#REF!</v>
      </c>
    </row>
    <row r="630" spans="1:12" customFormat="1" ht="15.6" customHeight="1" x14ac:dyDescent="0.25">
      <c r="A630" s="565"/>
      <c r="B630" s="568"/>
      <c r="C630" s="455"/>
      <c r="D630" s="582"/>
      <c r="E630" s="557"/>
      <c r="F630" s="93" t="s">
        <v>388</v>
      </c>
      <c r="G630" s="523" t="s">
        <v>393</v>
      </c>
      <c r="H630" s="523"/>
      <c r="I630" s="523"/>
      <c r="J630" s="523"/>
      <c r="K630" s="585"/>
      <c r="L630" s="591" t="e">
        <f>#REF!-#REF!*10%</f>
        <v>#REF!</v>
      </c>
    </row>
    <row r="631" spans="1:12" customFormat="1" ht="15.6" customHeight="1" x14ac:dyDescent="0.25">
      <c r="A631" s="565"/>
      <c r="B631" s="568"/>
      <c r="C631" s="455"/>
      <c r="D631" s="582"/>
      <c r="E631" s="557"/>
      <c r="F631" s="93" t="s">
        <v>562</v>
      </c>
      <c r="G631" s="523" t="s">
        <v>1024</v>
      </c>
      <c r="H631" s="523"/>
      <c r="I631" s="523"/>
      <c r="J631" s="523"/>
      <c r="K631" s="585"/>
      <c r="L631" s="591" t="e">
        <f>#REF!-#REF!*10%</f>
        <v>#REF!</v>
      </c>
    </row>
    <row r="632" spans="1:12" customFormat="1" ht="15.6" customHeight="1" x14ac:dyDescent="0.25">
      <c r="A632" s="565"/>
      <c r="B632" s="568"/>
      <c r="C632" s="455"/>
      <c r="D632" s="582"/>
      <c r="E632" s="557"/>
      <c r="F632" s="93" t="s">
        <v>570</v>
      </c>
      <c r="G632" s="523" t="s">
        <v>613</v>
      </c>
      <c r="H632" s="523"/>
      <c r="I632" s="523"/>
      <c r="J632" s="523"/>
      <c r="K632" s="585"/>
      <c r="L632" s="591" t="e">
        <f>#REF!-#REF!*10%</f>
        <v>#REF!</v>
      </c>
    </row>
    <row r="633" spans="1:12" customFormat="1" ht="15.6" customHeight="1" x14ac:dyDescent="0.25">
      <c r="A633" s="565"/>
      <c r="B633" s="568"/>
      <c r="C633" s="455"/>
      <c r="D633" s="582"/>
      <c r="E633" s="557"/>
      <c r="F633" s="111" t="s">
        <v>84</v>
      </c>
      <c r="G633" s="525">
        <v>2.5</v>
      </c>
      <c r="H633" s="525"/>
      <c r="I633" s="525"/>
      <c r="J633" s="525"/>
      <c r="K633" s="585"/>
      <c r="L633" s="591" t="e">
        <f>#REF!-#REF!*10%</f>
        <v>#REF!</v>
      </c>
    </row>
    <row r="634" spans="1:12" customFormat="1" ht="15" customHeight="1" x14ac:dyDescent="0.25">
      <c r="A634" s="565"/>
      <c r="B634" s="569"/>
      <c r="C634" s="455"/>
      <c r="D634" s="582"/>
      <c r="E634" s="557"/>
      <c r="F634" s="136" t="s">
        <v>1016</v>
      </c>
      <c r="G634" s="454">
        <v>5</v>
      </c>
      <c r="H634" s="454"/>
      <c r="I634" s="454"/>
      <c r="J634" s="454"/>
      <c r="K634" s="585"/>
      <c r="L634" s="591" t="e">
        <f>#REF!-#REF!*10%</f>
        <v>#REF!</v>
      </c>
    </row>
    <row r="635" spans="1:12" customFormat="1" ht="15" customHeight="1" x14ac:dyDescent="0.25">
      <c r="A635" s="564">
        <v>5</v>
      </c>
      <c r="B635" s="567"/>
      <c r="C635" s="455" t="s">
        <v>298</v>
      </c>
      <c r="D635" s="582"/>
      <c r="E635" s="557"/>
      <c r="F635" s="110" t="s">
        <v>81</v>
      </c>
      <c r="G635" s="522" t="s">
        <v>10</v>
      </c>
      <c r="H635" s="522"/>
      <c r="I635" s="522"/>
      <c r="J635" s="522"/>
      <c r="K635" s="539">
        <v>3</v>
      </c>
      <c r="L635" s="589">
        <v>15390</v>
      </c>
    </row>
    <row r="636" spans="1:12" customFormat="1" ht="15" customHeight="1" x14ac:dyDescent="0.25">
      <c r="A636" s="565"/>
      <c r="B636" s="568"/>
      <c r="C636" s="455"/>
      <c r="D636" s="582"/>
      <c r="E636" s="557"/>
      <c r="F636" s="110" t="s">
        <v>81</v>
      </c>
      <c r="G636" s="469">
        <v>89</v>
      </c>
      <c r="H636" s="469"/>
      <c r="I636" s="469"/>
      <c r="J636" s="469"/>
      <c r="K636" s="583"/>
      <c r="L636" s="590"/>
    </row>
    <row r="637" spans="1:12" customFormat="1" ht="15" customHeight="1" x14ac:dyDescent="0.25">
      <c r="A637" s="565"/>
      <c r="B637" s="568"/>
      <c r="C637" s="455"/>
      <c r="D637" s="582"/>
      <c r="E637" s="557"/>
      <c r="F637" s="110" t="s">
        <v>8</v>
      </c>
      <c r="G637" s="240">
        <v>3000</v>
      </c>
      <c r="H637" s="241">
        <v>4000</v>
      </c>
      <c r="I637" s="312">
        <v>5000</v>
      </c>
      <c r="J637" s="242">
        <v>6000</v>
      </c>
      <c r="K637" s="583"/>
      <c r="L637" s="590"/>
    </row>
    <row r="638" spans="1:12" customFormat="1" ht="15" customHeight="1" x14ac:dyDescent="0.25">
      <c r="A638" s="565"/>
      <c r="B638" s="568"/>
      <c r="C638" s="455"/>
      <c r="D638" s="582"/>
      <c r="E638" s="557"/>
      <c r="F638" s="110" t="s">
        <v>817</v>
      </c>
      <c r="G638" s="243">
        <f>G636*114</f>
        <v>10146</v>
      </c>
      <c r="H638" s="244">
        <f>G636*128</f>
        <v>11392</v>
      </c>
      <c r="I638" s="313">
        <f>G636*143</f>
        <v>12727</v>
      </c>
      <c r="J638" s="245">
        <f>G636*148</f>
        <v>13172</v>
      </c>
      <c r="K638" s="583"/>
      <c r="L638" s="590"/>
    </row>
    <row r="639" spans="1:12" customFormat="1" ht="15" customHeight="1" x14ac:dyDescent="0.25">
      <c r="A639" s="565"/>
      <c r="B639" s="568"/>
      <c r="C639" s="455"/>
      <c r="D639" s="582"/>
      <c r="E639" s="557"/>
      <c r="F639" s="110" t="s">
        <v>1269</v>
      </c>
      <c r="G639" s="451">
        <v>0.98</v>
      </c>
      <c r="H639" s="451"/>
      <c r="I639" s="451"/>
      <c r="J639" s="451"/>
      <c r="K639" s="583"/>
      <c r="L639" s="590"/>
    </row>
    <row r="640" spans="1:12" customFormat="1" ht="15" customHeight="1" x14ac:dyDescent="0.25">
      <c r="A640" s="565"/>
      <c r="B640" s="568"/>
      <c r="C640" s="455"/>
      <c r="D640" s="582"/>
      <c r="E640" s="557"/>
      <c r="F640" s="93" t="s">
        <v>699</v>
      </c>
      <c r="G640" s="523" t="s">
        <v>700</v>
      </c>
      <c r="H640" s="523"/>
      <c r="I640" s="523"/>
      <c r="J640" s="523"/>
      <c r="K640" s="583"/>
      <c r="L640" s="590"/>
    </row>
    <row r="641" spans="1:12" customFormat="1" ht="15" customHeight="1" x14ac:dyDescent="0.25">
      <c r="A641" s="565"/>
      <c r="B641" s="568"/>
      <c r="C641" s="455"/>
      <c r="D641" s="582"/>
      <c r="E641" s="557"/>
      <c r="F641" s="93" t="s">
        <v>1181</v>
      </c>
      <c r="G641" s="462" t="s">
        <v>1179</v>
      </c>
      <c r="H641" s="463"/>
      <c r="I641" s="463"/>
      <c r="J641" s="464"/>
      <c r="K641" s="583"/>
      <c r="L641" s="590"/>
    </row>
    <row r="642" spans="1:12" customFormat="1" ht="15" customHeight="1" x14ac:dyDescent="0.25">
      <c r="A642" s="565"/>
      <c r="B642" s="568"/>
      <c r="C642" s="455"/>
      <c r="D642" s="582"/>
      <c r="E642" s="557"/>
      <c r="F642" s="110" t="s">
        <v>83</v>
      </c>
      <c r="G642" s="522">
        <v>67</v>
      </c>
      <c r="H642" s="522"/>
      <c r="I642" s="522"/>
      <c r="J642" s="522"/>
      <c r="K642" s="583"/>
      <c r="L642" s="590"/>
    </row>
    <row r="643" spans="1:12" customFormat="1" ht="15" customHeight="1" x14ac:dyDescent="0.25">
      <c r="A643" s="565"/>
      <c r="B643" s="568"/>
      <c r="C643" s="455"/>
      <c r="D643" s="582"/>
      <c r="E643" s="557"/>
      <c r="F643" s="112" t="s">
        <v>396</v>
      </c>
      <c r="G643" s="523" t="s">
        <v>908</v>
      </c>
      <c r="H643" s="523"/>
      <c r="I643" s="523"/>
      <c r="J643" s="523"/>
      <c r="K643" s="583"/>
      <c r="L643" s="590"/>
    </row>
    <row r="644" spans="1:12" customFormat="1" ht="15" customHeight="1" x14ac:dyDescent="0.25">
      <c r="A644" s="565"/>
      <c r="B644" s="568"/>
      <c r="C644" s="455"/>
      <c r="D644" s="582"/>
      <c r="E644" s="557"/>
      <c r="F644" s="110" t="s">
        <v>256</v>
      </c>
      <c r="G644" s="522" t="s">
        <v>11</v>
      </c>
      <c r="H644" s="522"/>
      <c r="I644" s="522"/>
      <c r="J644" s="522"/>
      <c r="K644" s="583"/>
      <c r="L644" s="590"/>
    </row>
    <row r="645" spans="1:12" customFormat="1" ht="15.6" customHeight="1" x14ac:dyDescent="0.25">
      <c r="A645" s="565"/>
      <c r="B645" s="568"/>
      <c r="C645" s="455"/>
      <c r="D645" s="582"/>
      <c r="E645" s="557"/>
      <c r="F645" s="93" t="s">
        <v>379</v>
      </c>
      <c r="G645" s="523" t="s">
        <v>380</v>
      </c>
      <c r="H645" s="523"/>
      <c r="I645" s="523"/>
      <c r="J645" s="523"/>
      <c r="K645" s="583"/>
      <c r="L645" s="590"/>
    </row>
    <row r="646" spans="1:12" customFormat="1" ht="15.6" customHeight="1" x14ac:dyDescent="0.25">
      <c r="A646" s="565"/>
      <c r="B646" s="568"/>
      <c r="C646" s="455"/>
      <c r="D646" s="582"/>
      <c r="E646" s="557"/>
      <c r="F646" s="93" t="s">
        <v>701</v>
      </c>
      <c r="G646" s="523">
        <v>100000</v>
      </c>
      <c r="H646" s="523"/>
      <c r="I646" s="523"/>
      <c r="J646" s="523"/>
      <c r="K646" s="583"/>
      <c r="L646" s="590"/>
    </row>
    <row r="647" spans="1:12" customFormat="1" ht="15.6" customHeight="1" x14ac:dyDescent="0.25">
      <c r="A647" s="565"/>
      <c r="B647" s="568"/>
      <c r="C647" s="455"/>
      <c r="D647" s="582"/>
      <c r="E647" s="557"/>
      <c r="F647" s="93" t="s">
        <v>257</v>
      </c>
      <c r="G647" s="523" t="s">
        <v>391</v>
      </c>
      <c r="H647" s="523"/>
      <c r="I647" s="523"/>
      <c r="J647" s="523"/>
      <c r="K647" s="583"/>
      <c r="L647" s="590"/>
    </row>
    <row r="648" spans="1:12" customFormat="1" ht="15.6" customHeight="1" x14ac:dyDescent="0.25">
      <c r="A648" s="565"/>
      <c r="B648" s="568"/>
      <c r="C648" s="455"/>
      <c r="D648" s="582"/>
      <c r="E648" s="557"/>
      <c r="F648" s="93" t="s">
        <v>376</v>
      </c>
      <c r="G648" s="523" t="s">
        <v>392</v>
      </c>
      <c r="H648" s="523"/>
      <c r="I648" s="523"/>
      <c r="J648" s="523"/>
      <c r="K648" s="583"/>
      <c r="L648" s="590"/>
    </row>
    <row r="649" spans="1:12" customFormat="1" ht="15.6" customHeight="1" x14ac:dyDescent="0.25">
      <c r="A649" s="565"/>
      <c r="B649" s="568"/>
      <c r="C649" s="455"/>
      <c r="D649" s="582"/>
      <c r="E649" s="557"/>
      <c r="F649" s="93" t="s">
        <v>381</v>
      </c>
      <c r="G649" s="523" t="s">
        <v>382</v>
      </c>
      <c r="H649" s="523"/>
      <c r="I649" s="523"/>
      <c r="J649" s="523"/>
      <c r="K649" s="583"/>
      <c r="L649" s="590"/>
    </row>
    <row r="650" spans="1:12" customFormat="1" ht="15.6" customHeight="1" x14ac:dyDescent="0.25">
      <c r="A650" s="565"/>
      <c r="B650" s="568"/>
      <c r="C650" s="455"/>
      <c r="D650" s="582"/>
      <c r="E650" s="557"/>
      <c r="F650" s="94" t="s">
        <v>358</v>
      </c>
      <c r="G650" s="523" t="s">
        <v>900</v>
      </c>
      <c r="H650" s="523"/>
      <c r="I650" s="523"/>
      <c r="J650" s="523"/>
      <c r="K650" s="584">
        <v>5</v>
      </c>
      <c r="L650" s="443">
        <v>16467</v>
      </c>
    </row>
    <row r="651" spans="1:12" customFormat="1" ht="15.6" customHeight="1" x14ac:dyDescent="0.25">
      <c r="A651" s="565"/>
      <c r="B651" s="568"/>
      <c r="C651" s="455"/>
      <c r="D651" s="582"/>
      <c r="E651" s="557"/>
      <c r="F651" s="93" t="s">
        <v>383</v>
      </c>
      <c r="G651" s="523" t="s">
        <v>384</v>
      </c>
      <c r="H651" s="523"/>
      <c r="I651" s="523"/>
      <c r="J651" s="523"/>
      <c r="K651" s="585"/>
      <c r="L651" s="591" t="e">
        <f>#REF!-#REF!*10%</f>
        <v>#REF!</v>
      </c>
    </row>
    <row r="652" spans="1:12" customFormat="1" ht="15.6" customHeight="1" x14ac:dyDescent="0.25">
      <c r="A652" s="565"/>
      <c r="B652" s="568"/>
      <c r="C652" s="455"/>
      <c r="D652" s="582"/>
      <c r="E652" s="557"/>
      <c r="F652" s="93" t="s">
        <v>385</v>
      </c>
      <c r="G652" s="523" t="s">
        <v>386</v>
      </c>
      <c r="H652" s="523"/>
      <c r="I652" s="523"/>
      <c r="J652" s="523"/>
      <c r="K652" s="585"/>
      <c r="L652" s="591" t="e">
        <f>#REF!-#REF!*10%</f>
        <v>#REF!</v>
      </c>
    </row>
    <row r="653" spans="1:12" customFormat="1" ht="15.6" customHeight="1" x14ac:dyDescent="0.25">
      <c r="A653" s="565"/>
      <c r="B653" s="568"/>
      <c r="C653" s="455"/>
      <c r="D653" s="582"/>
      <c r="E653" s="557"/>
      <c r="F653" s="93" t="s">
        <v>389</v>
      </c>
      <c r="G653" s="523" t="s">
        <v>390</v>
      </c>
      <c r="H653" s="523"/>
      <c r="I653" s="523"/>
      <c r="J653" s="523"/>
      <c r="K653" s="585"/>
      <c r="L653" s="591" t="e">
        <f>#REF!-#REF!*10%</f>
        <v>#REF!</v>
      </c>
    </row>
    <row r="654" spans="1:12" customFormat="1" ht="15.6" customHeight="1" x14ac:dyDescent="0.25">
      <c r="A654" s="565"/>
      <c r="B654" s="568"/>
      <c r="C654" s="455"/>
      <c r="D654" s="582"/>
      <c r="E654" s="557"/>
      <c r="F654" s="93" t="s">
        <v>704</v>
      </c>
      <c r="G654" s="523" t="s">
        <v>705</v>
      </c>
      <c r="H654" s="523"/>
      <c r="I654" s="523"/>
      <c r="J654" s="523"/>
      <c r="K654" s="585"/>
      <c r="L654" s="591" t="e">
        <f>#REF!-#REF!*10%</f>
        <v>#REF!</v>
      </c>
    </row>
    <row r="655" spans="1:12" customFormat="1" ht="15.6" customHeight="1" x14ac:dyDescent="0.25">
      <c r="A655" s="565"/>
      <c r="B655" s="568"/>
      <c r="C655" s="455"/>
      <c r="D655" s="582"/>
      <c r="E655" s="557"/>
      <c r="F655" s="93" t="s">
        <v>706</v>
      </c>
      <c r="G655" s="523" t="s">
        <v>390</v>
      </c>
      <c r="H655" s="523"/>
      <c r="I655" s="523"/>
      <c r="J655" s="523"/>
      <c r="K655" s="585"/>
      <c r="L655" s="591" t="e">
        <f>#REF!-#REF!*10%</f>
        <v>#REF!</v>
      </c>
    </row>
    <row r="656" spans="1:12" customFormat="1" ht="15.6" customHeight="1" x14ac:dyDescent="0.25">
      <c r="A656" s="565"/>
      <c r="B656" s="568"/>
      <c r="C656" s="455"/>
      <c r="D656" s="582"/>
      <c r="E656" s="557"/>
      <c r="F656" s="93" t="s">
        <v>1271</v>
      </c>
      <c r="G656" s="523" t="s">
        <v>390</v>
      </c>
      <c r="H656" s="523"/>
      <c r="I656" s="523"/>
      <c r="J656" s="523"/>
      <c r="K656" s="585"/>
      <c r="L656" s="591" t="e">
        <f>#REF!-#REF!*10%</f>
        <v>#REF!</v>
      </c>
    </row>
    <row r="657" spans="1:12" customFormat="1" ht="15.6" customHeight="1" x14ac:dyDescent="0.25">
      <c r="A657" s="565"/>
      <c r="B657" s="568"/>
      <c r="C657" s="455"/>
      <c r="D657" s="582"/>
      <c r="E657" s="557"/>
      <c r="F657" s="93" t="s">
        <v>707</v>
      </c>
      <c r="G657" s="523" t="s">
        <v>1270</v>
      </c>
      <c r="H657" s="523"/>
      <c r="I657" s="523"/>
      <c r="J657" s="523"/>
      <c r="K657" s="585"/>
      <c r="L657" s="591" t="e">
        <f>#REF!-#REF!*10%</f>
        <v>#REF!</v>
      </c>
    </row>
    <row r="658" spans="1:12" customFormat="1" ht="15.6" customHeight="1" x14ac:dyDescent="0.25">
      <c r="A658" s="565"/>
      <c r="B658" s="568"/>
      <c r="C658" s="455"/>
      <c r="D658" s="582"/>
      <c r="E658" s="557"/>
      <c r="F658" s="93" t="s">
        <v>708</v>
      </c>
      <c r="G658" s="523" t="s">
        <v>390</v>
      </c>
      <c r="H658" s="523"/>
      <c r="I658" s="523"/>
      <c r="J658" s="523"/>
      <c r="K658" s="585"/>
      <c r="L658" s="591" t="e">
        <f>#REF!-#REF!*10%</f>
        <v>#REF!</v>
      </c>
    </row>
    <row r="659" spans="1:12" customFormat="1" ht="15.6" customHeight="1" x14ac:dyDescent="0.25">
      <c r="A659" s="565"/>
      <c r="B659" s="568"/>
      <c r="C659" s="455"/>
      <c r="D659" s="582"/>
      <c r="E659" s="557"/>
      <c r="F659" s="93" t="s">
        <v>377</v>
      </c>
      <c r="G659" s="523" t="s">
        <v>387</v>
      </c>
      <c r="H659" s="523"/>
      <c r="I659" s="523"/>
      <c r="J659" s="523"/>
      <c r="K659" s="585"/>
      <c r="L659" s="591" t="e">
        <f>#REF!-#REF!*10%</f>
        <v>#REF!</v>
      </c>
    </row>
    <row r="660" spans="1:12" customFormat="1" ht="15.6" customHeight="1" x14ac:dyDescent="0.25">
      <c r="A660" s="565"/>
      <c r="B660" s="568"/>
      <c r="C660" s="455"/>
      <c r="D660" s="582"/>
      <c r="E660" s="557"/>
      <c r="F660" s="93" t="s">
        <v>388</v>
      </c>
      <c r="G660" s="523" t="s">
        <v>393</v>
      </c>
      <c r="H660" s="523"/>
      <c r="I660" s="523"/>
      <c r="J660" s="523"/>
      <c r="K660" s="585"/>
      <c r="L660" s="591" t="e">
        <f>#REF!-#REF!*10%</f>
        <v>#REF!</v>
      </c>
    </row>
    <row r="661" spans="1:12" customFormat="1" ht="15.6" customHeight="1" x14ac:dyDescent="0.25">
      <c r="A661" s="565"/>
      <c r="B661" s="568"/>
      <c r="C661" s="455"/>
      <c r="D661" s="582"/>
      <c r="E661" s="557"/>
      <c r="F661" s="93" t="s">
        <v>562</v>
      </c>
      <c r="G661" s="523" t="s">
        <v>1024</v>
      </c>
      <c r="H661" s="523"/>
      <c r="I661" s="523"/>
      <c r="J661" s="523"/>
      <c r="K661" s="585"/>
      <c r="L661" s="591" t="e">
        <f>#REF!-#REF!*10%</f>
        <v>#REF!</v>
      </c>
    </row>
    <row r="662" spans="1:12" customFormat="1" ht="15.6" customHeight="1" x14ac:dyDescent="0.25">
      <c r="A662" s="565"/>
      <c r="B662" s="568"/>
      <c r="C662" s="455"/>
      <c r="D662" s="582"/>
      <c r="E662" s="557"/>
      <c r="F662" s="93" t="s">
        <v>570</v>
      </c>
      <c r="G662" s="523" t="s">
        <v>613</v>
      </c>
      <c r="H662" s="523"/>
      <c r="I662" s="523"/>
      <c r="J662" s="523"/>
      <c r="K662" s="585"/>
      <c r="L662" s="591" t="e">
        <f>#REF!-#REF!*10%</f>
        <v>#REF!</v>
      </c>
    </row>
    <row r="663" spans="1:12" customFormat="1" ht="15.6" customHeight="1" x14ac:dyDescent="0.25">
      <c r="A663" s="565"/>
      <c r="B663" s="568"/>
      <c r="C663" s="455"/>
      <c r="D663" s="582"/>
      <c r="E663" s="557"/>
      <c r="F663" s="111" t="s">
        <v>84</v>
      </c>
      <c r="G663" s="525">
        <v>2.8</v>
      </c>
      <c r="H663" s="525"/>
      <c r="I663" s="525"/>
      <c r="J663" s="525"/>
      <c r="K663" s="585"/>
      <c r="L663" s="591" t="e">
        <f>#REF!-#REF!*10%</f>
        <v>#REF!</v>
      </c>
    </row>
    <row r="664" spans="1:12" customFormat="1" ht="15" customHeight="1" x14ac:dyDescent="0.25">
      <c r="A664" s="565"/>
      <c r="B664" s="569"/>
      <c r="C664" s="455"/>
      <c r="D664" s="582"/>
      <c r="E664" s="557"/>
      <c r="F664" s="136" t="s">
        <v>1016</v>
      </c>
      <c r="G664" s="454">
        <v>5</v>
      </c>
      <c r="H664" s="454"/>
      <c r="I664" s="454"/>
      <c r="J664" s="454"/>
      <c r="K664" s="585"/>
      <c r="L664" s="591" t="e">
        <f>#REF!-#REF!*10%</f>
        <v>#REF!</v>
      </c>
    </row>
    <row r="665" spans="1:12" customFormat="1" ht="15" customHeight="1" x14ac:dyDescent="0.25">
      <c r="A665" s="564">
        <v>6</v>
      </c>
      <c r="B665" s="567"/>
      <c r="C665" s="455" t="s">
        <v>299</v>
      </c>
      <c r="D665" s="582"/>
      <c r="E665" s="557"/>
      <c r="F665" s="110" t="s">
        <v>81</v>
      </c>
      <c r="G665" s="522" t="s">
        <v>10</v>
      </c>
      <c r="H665" s="522"/>
      <c r="I665" s="522"/>
      <c r="J665" s="522"/>
      <c r="K665" s="539">
        <v>3</v>
      </c>
      <c r="L665" s="589">
        <v>17415</v>
      </c>
    </row>
    <row r="666" spans="1:12" customFormat="1" ht="15" customHeight="1" x14ac:dyDescent="0.25">
      <c r="A666" s="565"/>
      <c r="B666" s="568"/>
      <c r="C666" s="455"/>
      <c r="D666" s="582"/>
      <c r="E666" s="557"/>
      <c r="F666" s="110" t="s">
        <v>81</v>
      </c>
      <c r="G666" s="469">
        <v>104</v>
      </c>
      <c r="H666" s="469"/>
      <c r="I666" s="469"/>
      <c r="J666" s="469"/>
      <c r="K666" s="583"/>
      <c r="L666" s="590"/>
    </row>
    <row r="667" spans="1:12" customFormat="1" ht="15" customHeight="1" x14ac:dyDescent="0.25">
      <c r="A667" s="565"/>
      <c r="B667" s="568"/>
      <c r="C667" s="455"/>
      <c r="D667" s="582"/>
      <c r="E667" s="557"/>
      <c r="F667" s="110" t="s">
        <v>8</v>
      </c>
      <c r="G667" s="240">
        <v>3000</v>
      </c>
      <c r="H667" s="241">
        <v>4000</v>
      </c>
      <c r="I667" s="312">
        <v>5000</v>
      </c>
      <c r="J667" s="242">
        <v>6000</v>
      </c>
      <c r="K667" s="583"/>
      <c r="L667" s="590"/>
    </row>
    <row r="668" spans="1:12" customFormat="1" ht="15" customHeight="1" x14ac:dyDescent="0.25">
      <c r="A668" s="565"/>
      <c r="B668" s="568"/>
      <c r="C668" s="455"/>
      <c r="D668" s="582"/>
      <c r="E668" s="557"/>
      <c r="F668" s="110" t="s">
        <v>817</v>
      </c>
      <c r="G668" s="243">
        <f>G666*114</f>
        <v>11856</v>
      </c>
      <c r="H668" s="244">
        <f>G666*128</f>
        <v>13312</v>
      </c>
      <c r="I668" s="313">
        <f>G666*143</f>
        <v>14872</v>
      </c>
      <c r="J668" s="245">
        <f>G666*148</f>
        <v>15392</v>
      </c>
      <c r="K668" s="583"/>
      <c r="L668" s="590"/>
    </row>
    <row r="669" spans="1:12" customFormat="1" ht="15" customHeight="1" x14ac:dyDescent="0.25">
      <c r="A669" s="565"/>
      <c r="B669" s="568"/>
      <c r="C669" s="455"/>
      <c r="D669" s="582"/>
      <c r="E669" s="557"/>
      <c r="F669" s="110" t="s">
        <v>1269</v>
      </c>
      <c r="G669" s="451">
        <v>0.98</v>
      </c>
      <c r="H669" s="451"/>
      <c r="I669" s="451"/>
      <c r="J669" s="451"/>
      <c r="K669" s="583"/>
      <c r="L669" s="590"/>
    </row>
    <row r="670" spans="1:12" customFormat="1" ht="15" customHeight="1" x14ac:dyDescent="0.25">
      <c r="A670" s="565"/>
      <c r="B670" s="568"/>
      <c r="C670" s="455"/>
      <c r="D670" s="582"/>
      <c r="E670" s="557"/>
      <c r="F670" s="93" t="s">
        <v>699</v>
      </c>
      <c r="G670" s="523" t="s">
        <v>700</v>
      </c>
      <c r="H670" s="523"/>
      <c r="I670" s="523"/>
      <c r="J670" s="523"/>
      <c r="K670" s="583"/>
      <c r="L670" s="590"/>
    </row>
    <row r="671" spans="1:12" customFormat="1" ht="15" customHeight="1" x14ac:dyDescent="0.25">
      <c r="A671" s="565"/>
      <c r="B671" s="568"/>
      <c r="C671" s="455"/>
      <c r="D671" s="582"/>
      <c r="E671" s="557"/>
      <c r="F671" s="93" t="s">
        <v>1181</v>
      </c>
      <c r="G671" s="462" t="s">
        <v>1179</v>
      </c>
      <c r="H671" s="463"/>
      <c r="I671" s="463"/>
      <c r="J671" s="464"/>
      <c r="K671" s="583"/>
      <c r="L671" s="590"/>
    </row>
    <row r="672" spans="1:12" customFormat="1" ht="15" customHeight="1" x14ac:dyDescent="0.25">
      <c r="A672" s="565"/>
      <c r="B672" s="568"/>
      <c r="C672" s="455"/>
      <c r="D672" s="582"/>
      <c r="E672" s="557"/>
      <c r="F672" s="110" t="s">
        <v>83</v>
      </c>
      <c r="G672" s="522">
        <v>67</v>
      </c>
      <c r="H672" s="522"/>
      <c r="I672" s="522"/>
      <c r="J672" s="522"/>
      <c r="K672" s="583"/>
      <c r="L672" s="590"/>
    </row>
    <row r="673" spans="1:12" customFormat="1" ht="15" customHeight="1" x14ac:dyDescent="0.25">
      <c r="A673" s="565"/>
      <c r="B673" s="568"/>
      <c r="C673" s="455"/>
      <c r="D673" s="582"/>
      <c r="E673" s="557"/>
      <c r="F673" s="112" t="s">
        <v>396</v>
      </c>
      <c r="G673" s="523" t="s">
        <v>908</v>
      </c>
      <c r="H673" s="523"/>
      <c r="I673" s="523"/>
      <c r="J673" s="523"/>
      <c r="K673" s="583"/>
      <c r="L673" s="590"/>
    </row>
    <row r="674" spans="1:12" customFormat="1" ht="15" customHeight="1" x14ac:dyDescent="0.25">
      <c r="A674" s="565"/>
      <c r="B674" s="568"/>
      <c r="C674" s="455"/>
      <c r="D674" s="582"/>
      <c r="E674" s="557"/>
      <c r="F674" s="110" t="s">
        <v>256</v>
      </c>
      <c r="G674" s="522" t="s">
        <v>14</v>
      </c>
      <c r="H674" s="522"/>
      <c r="I674" s="522"/>
      <c r="J674" s="522"/>
      <c r="K674" s="583"/>
      <c r="L674" s="590"/>
    </row>
    <row r="675" spans="1:12" customFormat="1" ht="15.6" customHeight="1" x14ac:dyDescent="0.25">
      <c r="A675" s="565"/>
      <c r="B675" s="568"/>
      <c r="C675" s="455"/>
      <c r="D675" s="582"/>
      <c r="E675" s="557"/>
      <c r="F675" s="93" t="s">
        <v>379</v>
      </c>
      <c r="G675" s="523" t="s">
        <v>380</v>
      </c>
      <c r="H675" s="523"/>
      <c r="I675" s="523"/>
      <c r="J675" s="523"/>
      <c r="K675" s="583"/>
      <c r="L675" s="590"/>
    </row>
    <row r="676" spans="1:12" customFormat="1" ht="15.6" customHeight="1" x14ac:dyDescent="0.25">
      <c r="A676" s="565"/>
      <c r="B676" s="568"/>
      <c r="C676" s="455"/>
      <c r="D676" s="582"/>
      <c r="E676" s="557"/>
      <c r="F676" s="93" t="s">
        <v>701</v>
      </c>
      <c r="G676" s="523">
        <v>100000</v>
      </c>
      <c r="H676" s="523"/>
      <c r="I676" s="523"/>
      <c r="J676" s="523"/>
      <c r="K676" s="583"/>
      <c r="L676" s="590"/>
    </row>
    <row r="677" spans="1:12" customFormat="1" ht="15.6" customHeight="1" x14ac:dyDescent="0.25">
      <c r="A677" s="565"/>
      <c r="B677" s="568"/>
      <c r="C677" s="455"/>
      <c r="D677" s="582"/>
      <c r="E677" s="557"/>
      <c r="F677" s="93" t="s">
        <v>257</v>
      </c>
      <c r="G677" s="523" t="s">
        <v>391</v>
      </c>
      <c r="H677" s="523"/>
      <c r="I677" s="523"/>
      <c r="J677" s="523"/>
      <c r="K677" s="583"/>
      <c r="L677" s="590"/>
    </row>
    <row r="678" spans="1:12" customFormat="1" ht="15.6" customHeight="1" x14ac:dyDescent="0.25">
      <c r="A678" s="565"/>
      <c r="B678" s="568"/>
      <c r="C678" s="455"/>
      <c r="D678" s="582"/>
      <c r="E678" s="557"/>
      <c r="F678" s="93" t="s">
        <v>376</v>
      </c>
      <c r="G678" s="523" t="s">
        <v>392</v>
      </c>
      <c r="H678" s="523"/>
      <c r="I678" s="523"/>
      <c r="J678" s="523"/>
      <c r="K678" s="583"/>
      <c r="L678" s="590"/>
    </row>
    <row r="679" spans="1:12" customFormat="1" ht="15.6" customHeight="1" x14ac:dyDescent="0.25">
      <c r="A679" s="565"/>
      <c r="B679" s="568"/>
      <c r="C679" s="455"/>
      <c r="D679" s="582"/>
      <c r="E679" s="557"/>
      <c r="F679" s="93" t="s">
        <v>381</v>
      </c>
      <c r="G679" s="523" t="s">
        <v>382</v>
      </c>
      <c r="H679" s="523"/>
      <c r="I679" s="523"/>
      <c r="J679" s="523"/>
      <c r="K679" s="583"/>
      <c r="L679" s="590"/>
    </row>
    <row r="680" spans="1:12" customFormat="1" ht="15.6" customHeight="1" x14ac:dyDescent="0.25">
      <c r="A680" s="565"/>
      <c r="B680" s="568"/>
      <c r="C680" s="455"/>
      <c r="D680" s="582"/>
      <c r="E680" s="557"/>
      <c r="F680" s="94" t="s">
        <v>358</v>
      </c>
      <c r="G680" s="523" t="s">
        <v>900</v>
      </c>
      <c r="H680" s="523"/>
      <c r="I680" s="523"/>
      <c r="J680" s="523"/>
      <c r="K680" s="584">
        <v>5</v>
      </c>
      <c r="L680" s="443">
        <v>18634</v>
      </c>
    </row>
    <row r="681" spans="1:12" customFormat="1" ht="15.6" customHeight="1" x14ac:dyDescent="0.25">
      <c r="A681" s="565"/>
      <c r="B681" s="568"/>
      <c r="C681" s="455"/>
      <c r="D681" s="582"/>
      <c r="E681" s="557"/>
      <c r="F681" s="93" t="s">
        <v>383</v>
      </c>
      <c r="G681" s="523" t="s">
        <v>384</v>
      </c>
      <c r="H681" s="523"/>
      <c r="I681" s="523"/>
      <c r="J681" s="523"/>
      <c r="K681" s="585"/>
      <c r="L681" s="591" t="e">
        <f>#REF!-#REF!*10%</f>
        <v>#REF!</v>
      </c>
    </row>
    <row r="682" spans="1:12" customFormat="1" ht="15.6" customHeight="1" x14ac:dyDescent="0.25">
      <c r="A682" s="565"/>
      <c r="B682" s="568"/>
      <c r="C682" s="455"/>
      <c r="D682" s="582"/>
      <c r="E682" s="557"/>
      <c r="F682" s="93" t="s">
        <v>385</v>
      </c>
      <c r="G682" s="523" t="s">
        <v>386</v>
      </c>
      <c r="H682" s="523"/>
      <c r="I682" s="523"/>
      <c r="J682" s="523"/>
      <c r="K682" s="585"/>
      <c r="L682" s="591" t="e">
        <f>#REF!-#REF!*10%</f>
        <v>#REF!</v>
      </c>
    </row>
    <row r="683" spans="1:12" customFormat="1" ht="15.6" customHeight="1" x14ac:dyDescent="0.25">
      <c r="A683" s="565"/>
      <c r="B683" s="568"/>
      <c r="C683" s="455"/>
      <c r="D683" s="582"/>
      <c r="E683" s="557"/>
      <c r="F683" s="93" t="s">
        <v>389</v>
      </c>
      <c r="G683" s="523" t="s">
        <v>390</v>
      </c>
      <c r="H683" s="523"/>
      <c r="I683" s="523"/>
      <c r="J683" s="523"/>
      <c r="K683" s="585"/>
      <c r="L683" s="591" t="e">
        <f>#REF!-#REF!*10%</f>
        <v>#REF!</v>
      </c>
    </row>
    <row r="684" spans="1:12" customFormat="1" ht="15.6" customHeight="1" x14ac:dyDescent="0.25">
      <c r="A684" s="565"/>
      <c r="B684" s="568"/>
      <c r="C684" s="455"/>
      <c r="D684" s="582"/>
      <c r="E684" s="557"/>
      <c r="F684" s="93" t="s">
        <v>704</v>
      </c>
      <c r="G684" s="523" t="s">
        <v>705</v>
      </c>
      <c r="H684" s="523"/>
      <c r="I684" s="523"/>
      <c r="J684" s="523"/>
      <c r="K684" s="585"/>
      <c r="L684" s="591" t="e">
        <f>#REF!-#REF!*10%</f>
        <v>#REF!</v>
      </c>
    </row>
    <row r="685" spans="1:12" customFormat="1" ht="15.6" customHeight="1" x14ac:dyDescent="0.25">
      <c r="A685" s="565"/>
      <c r="B685" s="568"/>
      <c r="C685" s="455"/>
      <c r="D685" s="582"/>
      <c r="E685" s="557"/>
      <c r="F685" s="93" t="s">
        <v>706</v>
      </c>
      <c r="G685" s="523" t="s">
        <v>390</v>
      </c>
      <c r="H685" s="523"/>
      <c r="I685" s="523"/>
      <c r="J685" s="523"/>
      <c r="K685" s="585"/>
      <c r="L685" s="591" t="e">
        <f>#REF!-#REF!*10%</f>
        <v>#REF!</v>
      </c>
    </row>
    <row r="686" spans="1:12" customFormat="1" ht="15.6" customHeight="1" x14ac:dyDescent="0.25">
      <c r="A686" s="565"/>
      <c r="B686" s="568"/>
      <c r="C686" s="455"/>
      <c r="D686" s="582"/>
      <c r="E686" s="557"/>
      <c r="F686" s="93" t="s">
        <v>1271</v>
      </c>
      <c r="G686" s="523" t="s">
        <v>390</v>
      </c>
      <c r="H686" s="523"/>
      <c r="I686" s="523"/>
      <c r="J686" s="523"/>
      <c r="K686" s="585"/>
      <c r="L686" s="591" t="e">
        <f>#REF!-#REF!*10%</f>
        <v>#REF!</v>
      </c>
    </row>
    <row r="687" spans="1:12" customFormat="1" ht="15.6" customHeight="1" x14ac:dyDescent="0.25">
      <c r="A687" s="565"/>
      <c r="B687" s="568"/>
      <c r="C687" s="455"/>
      <c r="D687" s="582"/>
      <c r="E687" s="557"/>
      <c r="F687" s="93" t="s">
        <v>707</v>
      </c>
      <c r="G687" s="523" t="s">
        <v>911</v>
      </c>
      <c r="H687" s="523"/>
      <c r="I687" s="523"/>
      <c r="J687" s="523"/>
      <c r="K687" s="585"/>
      <c r="L687" s="591" t="e">
        <f>#REF!-#REF!*10%</f>
        <v>#REF!</v>
      </c>
    </row>
    <row r="688" spans="1:12" customFormat="1" ht="15.6" customHeight="1" x14ac:dyDescent="0.25">
      <c r="A688" s="565"/>
      <c r="B688" s="568"/>
      <c r="C688" s="455"/>
      <c r="D688" s="582"/>
      <c r="E688" s="557"/>
      <c r="F688" s="93" t="s">
        <v>708</v>
      </c>
      <c r="G688" s="523" t="s">
        <v>390</v>
      </c>
      <c r="H688" s="523"/>
      <c r="I688" s="523"/>
      <c r="J688" s="523"/>
      <c r="K688" s="585"/>
      <c r="L688" s="591" t="e">
        <f>#REF!-#REF!*10%</f>
        <v>#REF!</v>
      </c>
    </row>
    <row r="689" spans="1:12" customFormat="1" ht="15.6" customHeight="1" x14ac:dyDescent="0.25">
      <c r="A689" s="565"/>
      <c r="B689" s="568"/>
      <c r="C689" s="455"/>
      <c r="D689" s="582"/>
      <c r="E689" s="557"/>
      <c r="F689" s="93" t="s">
        <v>377</v>
      </c>
      <c r="G689" s="523" t="s">
        <v>387</v>
      </c>
      <c r="H689" s="523"/>
      <c r="I689" s="523"/>
      <c r="J689" s="523"/>
      <c r="K689" s="585"/>
      <c r="L689" s="591" t="e">
        <f>#REF!-#REF!*10%</f>
        <v>#REF!</v>
      </c>
    </row>
    <row r="690" spans="1:12" customFormat="1" ht="15.6" customHeight="1" x14ac:dyDescent="0.25">
      <c r="A690" s="565"/>
      <c r="B690" s="568"/>
      <c r="C690" s="455"/>
      <c r="D690" s="582"/>
      <c r="E690" s="557"/>
      <c r="F690" s="93" t="s">
        <v>388</v>
      </c>
      <c r="G690" s="523" t="s">
        <v>393</v>
      </c>
      <c r="H690" s="523"/>
      <c r="I690" s="523"/>
      <c r="J690" s="523"/>
      <c r="K690" s="585"/>
      <c r="L690" s="591" t="e">
        <f>#REF!-#REF!*10%</f>
        <v>#REF!</v>
      </c>
    </row>
    <row r="691" spans="1:12" customFormat="1" ht="15.6" customHeight="1" x14ac:dyDescent="0.25">
      <c r="A691" s="565"/>
      <c r="B691" s="568"/>
      <c r="C691" s="455"/>
      <c r="D691" s="582"/>
      <c r="E691" s="557"/>
      <c r="F691" s="93" t="s">
        <v>562</v>
      </c>
      <c r="G691" s="523" t="s">
        <v>1024</v>
      </c>
      <c r="H691" s="523"/>
      <c r="I691" s="523"/>
      <c r="J691" s="523"/>
      <c r="K691" s="585"/>
      <c r="L691" s="591" t="e">
        <f>#REF!-#REF!*10%</f>
        <v>#REF!</v>
      </c>
    </row>
    <row r="692" spans="1:12" customFormat="1" ht="15.6" customHeight="1" x14ac:dyDescent="0.25">
      <c r="A692" s="565"/>
      <c r="B692" s="568"/>
      <c r="C692" s="455"/>
      <c r="D692" s="582"/>
      <c r="E692" s="557"/>
      <c r="F692" s="93" t="s">
        <v>570</v>
      </c>
      <c r="G692" s="523" t="s">
        <v>613</v>
      </c>
      <c r="H692" s="523"/>
      <c r="I692" s="523"/>
      <c r="J692" s="523"/>
      <c r="K692" s="585"/>
      <c r="L692" s="591" t="e">
        <f>#REF!-#REF!*10%</f>
        <v>#REF!</v>
      </c>
    </row>
    <row r="693" spans="1:12" customFormat="1" ht="15.6" customHeight="1" x14ac:dyDescent="0.25">
      <c r="A693" s="565"/>
      <c r="B693" s="568"/>
      <c r="C693" s="455"/>
      <c r="D693" s="582"/>
      <c r="E693" s="557"/>
      <c r="F693" s="111" t="s">
        <v>84</v>
      </c>
      <c r="G693" s="525">
        <v>3.4</v>
      </c>
      <c r="H693" s="525"/>
      <c r="I693" s="525"/>
      <c r="J693" s="525"/>
      <c r="K693" s="585"/>
      <c r="L693" s="591" t="e">
        <f>#REF!-#REF!*10%</f>
        <v>#REF!</v>
      </c>
    </row>
    <row r="694" spans="1:12" customFormat="1" ht="15" customHeight="1" x14ac:dyDescent="0.25">
      <c r="A694" s="565"/>
      <c r="B694" s="569"/>
      <c r="C694" s="455"/>
      <c r="D694" s="582"/>
      <c r="E694" s="557"/>
      <c r="F694" s="136" t="s">
        <v>1016</v>
      </c>
      <c r="G694" s="454">
        <v>5</v>
      </c>
      <c r="H694" s="454"/>
      <c r="I694" s="454"/>
      <c r="J694" s="454"/>
      <c r="K694" s="585"/>
      <c r="L694" s="591" t="e">
        <f>#REF!-#REF!*10%</f>
        <v>#REF!</v>
      </c>
    </row>
    <row r="695" spans="1:12" customFormat="1" ht="15" customHeight="1" x14ac:dyDescent="0.25">
      <c r="A695" s="564">
        <v>7</v>
      </c>
      <c r="B695" s="567"/>
      <c r="C695" s="455" t="s">
        <v>300</v>
      </c>
      <c r="D695" s="582"/>
      <c r="E695" s="557"/>
      <c r="F695" s="110" t="s">
        <v>81</v>
      </c>
      <c r="G695" s="522" t="s">
        <v>10</v>
      </c>
      <c r="H695" s="522"/>
      <c r="I695" s="522"/>
      <c r="J695" s="522"/>
      <c r="K695" s="539">
        <v>3</v>
      </c>
      <c r="L695" s="589">
        <v>18630</v>
      </c>
    </row>
    <row r="696" spans="1:12" customFormat="1" ht="15" customHeight="1" x14ac:dyDescent="0.25">
      <c r="A696" s="565"/>
      <c r="B696" s="568"/>
      <c r="C696" s="455"/>
      <c r="D696" s="582"/>
      <c r="E696" s="557"/>
      <c r="F696" s="110" t="s">
        <v>81</v>
      </c>
      <c r="G696" s="469">
        <v>119</v>
      </c>
      <c r="H696" s="469"/>
      <c r="I696" s="469"/>
      <c r="J696" s="469"/>
      <c r="K696" s="583"/>
      <c r="L696" s="590"/>
    </row>
    <row r="697" spans="1:12" customFormat="1" ht="15" customHeight="1" x14ac:dyDescent="0.25">
      <c r="A697" s="565"/>
      <c r="B697" s="568"/>
      <c r="C697" s="455"/>
      <c r="D697" s="582"/>
      <c r="E697" s="557"/>
      <c r="F697" s="110" t="s">
        <v>8</v>
      </c>
      <c r="G697" s="240">
        <v>3000</v>
      </c>
      <c r="H697" s="241">
        <v>4000</v>
      </c>
      <c r="I697" s="312">
        <v>5000</v>
      </c>
      <c r="J697" s="242">
        <v>6000</v>
      </c>
      <c r="K697" s="583"/>
      <c r="L697" s="590"/>
    </row>
    <row r="698" spans="1:12" customFormat="1" ht="15" customHeight="1" x14ac:dyDescent="0.25">
      <c r="A698" s="565"/>
      <c r="B698" s="568"/>
      <c r="C698" s="455"/>
      <c r="D698" s="582"/>
      <c r="E698" s="557"/>
      <c r="F698" s="110" t="s">
        <v>817</v>
      </c>
      <c r="G698" s="243">
        <f>G696*114</f>
        <v>13566</v>
      </c>
      <c r="H698" s="244">
        <f>G696*128</f>
        <v>15232</v>
      </c>
      <c r="I698" s="313">
        <f>G696*143</f>
        <v>17017</v>
      </c>
      <c r="J698" s="245">
        <f>G696*148</f>
        <v>17612</v>
      </c>
      <c r="K698" s="583"/>
      <c r="L698" s="590"/>
    </row>
    <row r="699" spans="1:12" customFormat="1" ht="15" customHeight="1" x14ac:dyDescent="0.25">
      <c r="A699" s="565"/>
      <c r="B699" s="568"/>
      <c r="C699" s="455"/>
      <c r="D699" s="582"/>
      <c r="E699" s="557"/>
      <c r="F699" s="110" t="s">
        <v>1269</v>
      </c>
      <c r="G699" s="451">
        <v>0.98</v>
      </c>
      <c r="H699" s="451"/>
      <c r="I699" s="451"/>
      <c r="J699" s="451"/>
      <c r="K699" s="583"/>
      <c r="L699" s="590"/>
    </row>
    <row r="700" spans="1:12" customFormat="1" ht="15" customHeight="1" x14ac:dyDescent="0.25">
      <c r="A700" s="565"/>
      <c r="B700" s="568"/>
      <c r="C700" s="455"/>
      <c r="D700" s="582"/>
      <c r="E700" s="557"/>
      <c r="F700" s="93" t="s">
        <v>699</v>
      </c>
      <c r="G700" s="523" t="s">
        <v>700</v>
      </c>
      <c r="H700" s="523"/>
      <c r="I700" s="523"/>
      <c r="J700" s="523"/>
      <c r="K700" s="583"/>
      <c r="L700" s="590"/>
    </row>
    <row r="701" spans="1:12" customFormat="1" ht="15" customHeight="1" x14ac:dyDescent="0.25">
      <c r="A701" s="565"/>
      <c r="B701" s="568"/>
      <c r="C701" s="455"/>
      <c r="D701" s="582"/>
      <c r="E701" s="557"/>
      <c r="F701" s="93" t="s">
        <v>1181</v>
      </c>
      <c r="G701" s="462" t="s">
        <v>1179</v>
      </c>
      <c r="H701" s="463"/>
      <c r="I701" s="463"/>
      <c r="J701" s="464"/>
      <c r="K701" s="583"/>
      <c r="L701" s="590"/>
    </row>
    <row r="702" spans="1:12" customFormat="1" ht="15" customHeight="1" x14ac:dyDescent="0.25">
      <c r="A702" s="565"/>
      <c r="B702" s="568"/>
      <c r="C702" s="455"/>
      <c r="D702" s="582"/>
      <c r="E702" s="557"/>
      <c r="F702" s="110" t="s">
        <v>83</v>
      </c>
      <c r="G702" s="522">
        <v>67</v>
      </c>
      <c r="H702" s="522"/>
      <c r="I702" s="522"/>
      <c r="J702" s="522"/>
      <c r="K702" s="583"/>
      <c r="L702" s="590"/>
    </row>
    <row r="703" spans="1:12" customFormat="1" ht="15" customHeight="1" x14ac:dyDescent="0.25">
      <c r="A703" s="565"/>
      <c r="B703" s="568"/>
      <c r="C703" s="455"/>
      <c r="D703" s="582"/>
      <c r="E703" s="557"/>
      <c r="F703" s="112" t="s">
        <v>396</v>
      </c>
      <c r="G703" s="523" t="s">
        <v>908</v>
      </c>
      <c r="H703" s="523"/>
      <c r="I703" s="523"/>
      <c r="J703" s="523"/>
      <c r="K703" s="583"/>
      <c r="L703" s="590"/>
    </row>
    <row r="704" spans="1:12" customFormat="1" ht="15" customHeight="1" x14ac:dyDescent="0.25">
      <c r="A704" s="565"/>
      <c r="B704" s="568"/>
      <c r="C704" s="455"/>
      <c r="D704" s="582"/>
      <c r="E704" s="557"/>
      <c r="F704" s="110" t="s">
        <v>256</v>
      </c>
      <c r="G704" s="522" t="s">
        <v>15</v>
      </c>
      <c r="H704" s="522"/>
      <c r="I704" s="522"/>
      <c r="J704" s="522"/>
      <c r="K704" s="583"/>
      <c r="L704" s="590"/>
    </row>
    <row r="705" spans="1:12" customFormat="1" ht="15.6" customHeight="1" x14ac:dyDescent="0.25">
      <c r="A705" s="565"/>
      <c r="B705" s="568"/>
      <c r="C705" s="455"/>
      <c r="D705" s="582"/>
      <c r="E705" s="557"/>
      <c r="F705" s="93" t="s">
        <v>379</v>
      </c>
      <c r="G705" s="523" t="s">
        <v>380</v>
      </c>
      <c r="H705" s="523"/>
      <c r="I705" s="523"/>
      <c r="J705" s="523"/>
      <c r="K705" s="583"/>
      <c r="L705" s="590"/>
    </row>
    <row r="706" spans="1:12" customFormat="1" ht="15.6" customHeight="1" x14ac:dyDescent="0.25">
      <c r="A706" s="565"/>
      <c r="B706" s="568"/>
      <c r="C706" s="455"/>
      <c r="D706" s="582"/>
      <c r="E706" s="557"/>
      <c r="F706" s="93" t="s">
        <v>701</v>
      </c>
      <c r="G706" s="523">
        <v>100000</v>
      </c>
      <c r="H706" s="523"/>
      <c r="I706" s="523"/>
      <c r="J706" s="523"/>
      <c r="K706" s="583"/>
      <c r="L706" s="590"/>
    </row>
    <row r="707" spans="1:12" customFormat="1" ht="15.6" customHeight="1" x14ac:dyDescent="0.25">
      <c r="A707" s="565"/>
      <c r="B707" s="568"/>
      <c r="C707" s="455"/>
      <c r="D707" s="582"/>
      <c r="E707" s="557"/>
      <c r="F707" s="93" t="s">
        <v>257</v>
      </c>
      <c r="G707" s="523" t="s">
        <v>391</v>
      </c>
      <c r="H707" s="523"/>
      <c r="I707" s="523"/>
      <c r="J707" s="523"/>
      <c r="K707" s="583"/>
      <c r="L707" s="590"/>
    </row>
    <row r="708" spans="1:12" customFormat="1" ht="15.6" customHeight="1" x14ac:dyDescent="0.25">
      <c r="A708" s="565"/>
      <c r="B708" s="568"/>
      <c r="C708" s="455"/>
      <c r="D708" s="582"/>
      <c r="E708" s="557"/>
      <c r="F708" s="93" t="s">
        <v>376</v>
      </c>
      <c r="G708" s="523" t="s">
        <v>392</v>
      </c>
      <c r="H708" s="523"/>
      <c r="I708" s="523"/>
      <c r="J708" s="523"/>
      <c r="K708" s="583"/>
      <c r="L708" s="590"/>
    </row>
    <row r="709" spans="1:12" customFormat="1" ht="15.6" customHeight="1" x14ac:dyDescent="0.25">
      <c r="A709" s="565"/>
      <c r="B709" s="568"/>
      <c r="C709" s="455"/>
      <c r="D709" s="582"/>
      <c r="E709" s="557"/>
      <c r="F709" s="93" t="s">
        <v>381</v>
      </c>
      <c r="G709" s="523" t="s">
        <v>382</v>
      </c>
      <c r="H709" s="523"/>
      <c r="I709" s="523"/>
      <c r="J709" s="523"/>
      <c r="K709" s="583"/>
      <c r="L709" s="590"/>
    </row>
    <row r="710" spans="1:12" customFormat="1" ht="15.6" customHeight="1" x14ac:dyDescent="0.25">
      <c r="A710" s="565"/>
      <c r="B710" s="568"/>
      <c r="C710" s="455"/>
      <c r="D710" s="582"/>
      <c r="E710" s="557"/>
      <c r="F710" s="94" t="s">
        <v>358</v>
      </c>
      <c r="G710" s="523" t="s">
        <v>900</v>
      </c>
      <c r="H710" s="523"/>
      <c r="I710" s="523"/>
      <c r="J710" s="523"/>
      <c r="K710" s="584">
        <v>5</v>
      </c>
      <c r="L710" s="443">
        <v>19934</v>
      </c>
    </row>
    <row r="711" spans="1:12" customFormat="1" ht="15.6" customHeight="1" x14ac:dyDescent="0.25">
      <c r="A711" s="565"/>
      <c r="B711" s="568"/>
      <c r="C711" s="455"/>
      <c r="D711" s="582"/>
      <c r="E711" s="557"/>
      <c r="F711" s="93" t="s">
        <v>383</v>
      </c>
      <c r="G711" s="523" t="s">
        <v>384</v>
      </c>
      <c r="H711" s="523"/>
      <c r="I711" s="523"/>
      <c r="J711" s="523"/>
      <c r="K711" s="585"/>
      <c r="L711" s="591" t="e">
        <f>#REF!-#REF!*10%</f>
        <v>#REF!</v>
      </c>
    </row>
    <row r="712" spans="1:12" customFormat="1" ht="15.6" customHeight="1" x14ac:dyDescent="0.25">
      <c r="A712" s="565"/>
      <c r="B712" s="568"/>
      <c r="C712" s="455"/>
      <c r="D712" s="582"/>
      <c r="E712" s="557"/>
      <c r="F712" s="93" t="s">
        <v>385</v>
      </c>
      <c r="G712" s="523" t="s">
        <v>386</v>
      </c>
      <c r="H712" s="523"/>
      <c r="I712" s="523"/>
      <c r="J712" s="523"/>
      <c r="K712" s="585"/>
      <c r="L712" s="591" t="e">
        <f>#REF!-#REF!*10%</f>
        <v>#REF!</v>
      </c>
    </row>
    <row r="713" spans="1:12" customFormat="1" ht="15.6" customHeight="1" x14ac:dyDescent="0.25">
      <c r="A713" s="565"/>
      <c r="B713" s="568"/>
      <c r="C713" s="455"/>
      <c r="D713" s="582"/>
      <c r="E713" s="557"/>
      <c r="F713" s="93" t="s">
        <v>389</v>
      </c>
      <c r="G713" s="523" t="s">
        <v>390</v>
      </c>
      <c r="H713" s="523"/>
      <c r="I713" s="523"/>
      <c r="J713" s="523"/>
      <c r="K713" s="585"/>
      <c r="L713" s="591" t="e">
        <f>#REF!-#REF!*10%</f>
        <v>#REF!</v>
      </c>
    </row>
    <row r="714" spans="1:12" customFormat="1" ht="15.6" customHeight="1" x14ac:dyDescent="0.25">
      <c r="A714" s="565"/>
      <c r="B714" s="568"/>
      <c r="C714" s="455"/>
      <c r="D714" s="582"/>
      <c r="E714" s="557"/>
      <c r="F714" s="93" t="s">
        <v>704</v>
      </c>
      <c r="G714" s="523" t="s">
        <v>705</v>
      </c>
      <c r="H714" s="523"/>
      <c r="I714" s="523"/>
      <c r="J714" s="523"/>
      <c r="K714" s="585"/>
      <c r="L714" s="591" t="e">
        <f>#REF!-#REF!*10%</f>
        <v>#REF!</v>
      </c>
    </row>
    <row r="715" spans="1:12" customFormat="1" ht="15.6" customHeight="1" x14ac:dyDescent="0.25">
      <c r="A715" s="565"/>
      <c r="B715" s="568"/>
      <c r="C715" s="455"/>
      <c r="D715" s="582"/>
      <c r="E715" s="557"/>
      <c r="F715" s="93" t="s">
        <v>706</v>
      </c>
      <c r="G715" s="523" t="s">
        <v>390</v>
      </c>
      <c r="H715" s="523"/>
      <c r="I715" s="523"/>
      <c r="J715" s="523"/>
      <c r="K715" s="585"/>
      <c r="L715" s="591" t="e">
        <f>#REF!-#REF!*10%</f>
        <v>#REF!</v>
      </c>
    </row>
    <row r="716" spans="1:12" customFormat="1" ht="15.6" customHeight="1" x14ac:dyDescent="0.25">
      <c r="A716" s="565"/>
      <c r="B716" s="568"/>
      <c r="C716" s="455"/>
      <c r="D716" s="582"/>
      <c r="E716" s="557"/>
      <c r="F716" s="93" t="s">
        <v>1271</v>
      </c>
      <c r="G716" s="523" t="s">
        <v>390</v>
      </c>
      <c r="H716" s="523"/>
      <c r="I716" s="523"/>
      <c r="J716" s="523"/>
      <c r="K716" s="585"/>
      <c r="L716" s="591" t="e">
        <f>#REF!-#REF!*10%</f>
        <v>#REF!</v>
      </c>
    </row>
    <row r="717" spans="1:12" customFormat="1" ht="15.6" customHeight="1" x14ac:dyDescent="0.25">
      <c r="A717" s="565"/>
      <c r="B717" s="568"/>
      <c r="C717" s="455"/>
      <c r="D717" s="582"/>
      <c r="E717" s="557"/>
      <c r="F717" s="93" t="s">
        <v>707</v>
      </c>
      <c r="G717" s="523" t="s">
        <v>911</v>
      </c>
      <c r="H717" s="523"/>
      <c r="I717" s="523"/>
      <c r="J717" s="523"/>
      <c r="K717" s="585"/>
      <c r="L717" s="591" t="e">
        <f>#REF!-#REF!*10%</f>
        <v>#REF!</v>
      </c>
    </row>
    <row r="718" spans="1:12" customFormat="1" ht="15.6" customHeight="1" x14ac:dyDescent="0.25">
      <c r="A718" s="565"/>
      <c r="B718" s="568"/>
      <c r="C718" s="455"/>
      <c r="D718" s="582"/>
      <c r="E718" s="557"/>
      <c r="F718" s="93" t="s">
        <v>708</v>
      </c>
      <c r="G718" s="523" t="s">
        <v>390</v>
      </c>
      <c r="H718" s="523"/>
      <c r="I718" s="523"/>
      <c r="J718" s="523"/>
      <c r="K718" s="585"/>
      <c r="L718" s="591" t="e">
        <f>#REF!-#REF!*10%</f>
        <v>#REF!</v>
      </c>
    </row>
    <row r="719" spans="1:12" customFormat="1" ht="15.6" customHeight="1" x14ac:dyDescent="0.25">
      <c r="A719" s="565"/>
      <c r="B719" s="568"/>
      <c r="C719" s="455"/>
      <c r="D719" s="582"/>
      <c r="E719" s="557"/>
      <c r="F719" s="93" t="s">
        <v>377</v>
      </c>
      <c r="G719" s="523" t="s">
        <v>387</v>
      </c>
      <c r="H719" s="523"/>
      <c r="I719" s="523"/>
      <c r="J719" s="523"/>
      <c r="K719" s="585"/>
      <c r="L719" s="591" t="e">
        <f>#REF!-#REF!*10%</f>
        <v>#REF!</v>
      </c>
    </row>
    <row r="720" spans="1:12" customFormat="1" ht="15.6" customHeight="1" x14ac:dyDescent="0.25">
      <c r="A720" s="565"/>
      <c r="B720" s="568"/>
      <c r="C720" s="455"/>
      <c r="D720" s="582"/>
      <c r="E720" s="557"/>
      <c r="F720" s="93" t="s">
        <v>388</v>
      </c>
      <c r="G720" s="523" t="s">
        <v>393</v>
      </c>
      <c r="H720" s="523"/>
      <c r="I720" s="523"/>
      <c r="J720" s="523"/>
      <c r="K720" s="585"/>
      <c r="L720" s="591" t="e">
        <f>#REF!-#REF!*10%</f>
        <v>#REF!</v>
      </c>
    </row>
    <row r="721" spans="1:12" customFormat="1" ht="15.6" customHeight="1" x14ac:dyDescent="0.25">
      <c r="A721" s="565"/>
      <c r="B721" s="568"/>
      <c r="C721" s="455"/>
      <c r="D721" s="582"/>
      <c r="E721" s="557"/>
      <c r="F721" s="93" t="s">
        <v>562</v>
      </c>
      <c r="G721" s="523" t="s">
        <v>1024</v>
      </c>
      <c r="H721" s="523"/>
      <c r="I721" s="523"/>
      <c r="J721" s="523"/>
      <c r="K721" s="585"/>
      <c r="L721" s="591" t="e">
        <f>#REF!-#REF!*10%</f>
        <v>#REF!</v>
      </c>
    </row>
    <row r="722" spans="1:12" customFormat="1" ht="15.6" customHeight="1" x14ac:dyDescent="0.25">
      <c r="A722" s="565"/>
      <c r="B722" s="568"/>
      <c r="C722" s="455"/>
      <c r="D722" s="582"/>
      <c r="E722" s="557"/>
      <c r="F722" s="93" t="s">
        <v>570</v>
      </c>
      <c r="G722" s="523" t="s">
        <v>613</v>
      </c>
      <c r="H722" s="523"/>
      <c r="I722" s="523"/>
      <c r="J722" s="523"/>
      <c r="K722" s="585"/>
      <c r="L722" s="591" t="e">
        <f>#REF!-#REF!*10%</f>
        <v>#REF!</v>
      </c>
    </row>
    <row r="723" spans="1:12" customFormat="1" ht="15.6" customHeight="1" x14ac:dyDescent="0.25">
      <c r="A723" s="565"/>
      <c r="B723" s="568"/>
      <c r="C723" s="455"/>
      <c r="D723" s="582"/>
      <c r="E723" s="557"/>
      <c r="F723" s="111" t="s">
        <v>84</v>
      </c>
      <c r="G723" s="525">
        <v>3.6</v>
      </c>
      <c r="H723" s="525"/>
      <c r="I723" s="525"/>
      <c r="J723" s="525"/>
      <c r="K723" s="585"/>
      <c r="L723" s="591" t="e">
        <f>#REF!-#REF!*10%</f>
        <v>#REF!</v>
      </c>
    </row>
    <row r="724" spans="1:12" customFormat="1" ht="15" customHeight="1" x14ac:dyDescent="0.25">
      <c r="A724" s="565"/>
      <c r="B724" s="569"/>
      <c r="C724" s="455"/>
      <c r="D724" s="582"/>
      <c r="E724" s="557"/>
      <c r="F724" s="136" t="s">
        <v>1016</v>
      </c>
      <c r="G724" s="454">
        <v>5</v>
      </c>
      <c r="H724" s="454"/>
      <c r="I724" s="454"/>
      <c r="J724" s="454"/>
      <c r="K724" s="585"/>
      <c r="L724" s="591" t="e">
        <f>#REF!-#REF!*10%</f>
        <v>#REF!</v>
      </c>
    </row>
    <row r="725" spans="1:12" customFormat="1" ht="15" customHeight="1" x14ac:dyDescent="0.25">
      <c r="A725" s="564">
        <v>8</v>
      </c>
      <c r="B725" s="567"/>
      <c r="C725" s="455" t="s">
        <v>301</v>
      </c>
      <c r="D725" s="582"/>
      <c r="E725" s="557"/>
      <c r="F725" s="110" t="s">
        <v>81</v>
      </c>
      <c r="G725" s="522" t="s">
        <v>10</v>
      </c>
      <c r="H725" s="522"/>
      <c r="I725" s="522"/>
      <c r="J725" s="522"/>
      <c r="K725" s="539">
        <v>3</v>
      </c>
      <c r="L725" s="589">
        <v>20048</v>
      </c>
    </row>
    <row r="726" spans="1:12" customFormat="1" ht="15" customHeight="1" x14ac:dyDescent="0.25">
      <c r="A726" s="565"/>
      <c r="B726" s="568"/>
      <c r="C726" s="455"/>
      <c r="D726" s="582"/>
      <c r="E726" s="557"/>
      <c r="F726" s="110" t="s">
        <v>81</v>
      </c>
      <c r="G726" s="469">
        <v>138</v>
      </c>
      <c r="H726" s="469"/>
      <c r="I726" s="469"/>
      <c r="J726" s="469"/>
      <c r="K726" s="583"/>
      <c r="L726" s="590"/>
    </row>
    <row r="727" spans="1:12" customFormat="1" ht="15" customHeight="1" x14ac:dyDescent="0.25">
      <c r="A727" s="565"/>
      <c r="B727" s="568"/>
      <c r="C727" s="455"/>
      <c r="D727" s="582"/>
      <c r="E727" s="557"/>
      <c r="F727" s="110" t="s">
        <v>8</v>
      </c>
      <c r="G727" s="240">
        <v>3000</v>
      </c>
      <c r="H727" s="241">
        <v>4000</v>
      </c>
      <c r="I727" s="312">
        <v>5000</v>
      </c>
      <c r="J727" s="242">
        <v>6000</v>
      </c>
      <c r="K727" s="583"/>
      <c r="L727" s="590"/>
    </row>
    <row r="728" spans="1:12" customFormat="1" ht="15" customHeight="1" x14ac:dyDescent="0.25">
      <c r="A728" s="565"/>
      <c r="B728" s="568"/>
      <c r="C728" s="455"/>
      <c r="D728" s="582"/>
      <c r="E728" s="557"/>
      <c r="F728" s="110" t="s">
        <v>817</v>
      </c>
      <c r="G728" s="243">
        <f>G726*114</f>
        <v>15732</v>
      </c>
      <c r="H728" s="244">
        <f>G726*128</f>
        <v>17664</v>
      </c>
      <c r="I728" s="313">
        <f>G726*143</f>
        <v>19734</v>
      </c>
      <c r="J728" s="245">
        <f>G726*148</f>
        <v>20424</v>
      </c>
      <c r="K728" s="583"/>
      <c r="L728" s="590"/>
    </row>
    <row r="729" spans="1:12" customFormat="1" ht="15" customHeight="1" x14ac:dyDescent="0.25">
      <c r="A729" s="565"/>
      <c r="B729" s="568"/>
      <c r="C729" s="455"/>
      <c r="D729" s="582"/>
      <c r="E729" s="557"/>
      <c r="F729" s="110" t="s">
        <v>1269</v>
      </c>
      <c r="G729" s="451">
        <v>0.98</v>
      </c>
      <c r="H729" s="451"/>
      <c r="I729" s="451"/>
      <c r="J729" s="451"/>
      <c r="K729" s="583"/>
      <c r="L729" s="590"/>
    </row>
    <row r="730" spans="1:12" customFormat="1" ht="15" customHeight="1" x14ac:dyDescent="0.25">
      <c r="A730" s="565"/>
      <c r="B730" s="568"/>
      <c r="C730" s="455"/>
      <c r="D730" s="582"/>
      <c r="E730" s="557"/>
      <c r="F730" s="93" t="s">
        <v>699</v>
      </c>
      <c r="G730" s="523" t="s">
        <v>700</v>
      </c>
      <c r="H730" s="523"/>
      <c r="I730" s="523"/>
      <c r="J730" s="523"/>
      <c r="K730" s="583"/>
      <c r="L730" s="590"/>
    </row>
    <row r="731" spans="1:12" customFormat="1" ht="15" customHeight="1" x14ac:dyDescent="0.25">
      <c r="A731" s="565"/>
      <c r="B731" s="568"/>
      <c r="C731" s="455"/>
      <c r="D731" s="582"/>
      <c r="E731" s="557"/>
      <c r="F731" s="93" t="s">
        <v>1181</v>
      </c>
      <c r="G731" s="462" t="s">
        <v>1179</v>
      </c>
      <c r="H731" s="463"/>
      <c r="I731" s="463"/>
      <c r="J731" s="464"/>
      <c r="K731" s="583"/>
      <c r="L731" s="590"/>
    </row>
    <row r="732" spans="1:12" customFormat="1" ht="15" customHeight="1" x14ac:dyDescent="0.25">
      <c r="A732" s="565"/>
      <c r="B732" s="568"/>
      <c r="C732" s="455"/>
      <c r="D732" s="582"/>
      <c r="E732" s="557"/>
      <c r="F732" s="110" t="s">
        <v>83</v>
      </c>
      <c r="G732" s="522">
        <v>67</v>
      </c>
      <c r="H732" s="522"/>
      <c r="I732" s="522"/>
      <c r="J732" s="522"/>
      <c r="K732" s="583"/>
      <c r="L732" s="590"/>
    </row>
    <row r="733" spans="1:12" customFormat="1" ht="15" customHeight="1" x14ac:dyDescent="0.25">
      <c r="A733" s="565"/>
      <c r="B733" s="568"/>
      <c r="C733" s="455"/>
      <c r="D733" s="582"/>
      <c r="E733" s="557"/>
      <c r="F733" s="112" t="s">
        <v>396</v>
      </c>
      <c r="G733" s="523" t="s">
        <v>908</v>
      </c>
      <c r="H733" s="523"/>
      <c r="I733" s="523"/>
      <c r="J733" s="523"/>
      <c r="K733" s="583"/>
      <c r="L733" s="590"/>
    </row>
    <row r="734" spans="1:12" customFormat="1" ht="15" customHeight="1" x14ac:dyDescent="0.25">
      <c r="A734" s="565"/>
      <c r="B734" s="568"/>
      <c r="C734" s="455"/>
      <c r="D734" s="582"/>
      <c r="E734" s="557"/>
      <c r="F734" s="110" t="s">
        <v>256</v>
      </c>
      <c r="G734" s="522" t="s">
        <v>16</v>
      </c>
      <c r="H734" s="522"/>
      <c r="I734" s="522"/>
      <c r="J734" s="522"/>
      <c r="K734" s="583"/>
      <c r="L734" s="590"/>
    </row>
    <row r="735" spans="1:12" customFormat="1" ht="15.6" customHeight="1" x14ac:dyDescent="0.25">
      <c r="A735" s="565"/>
      <c r="B735" s="568"/>
      <c r="C735" s="455"/>
      <c r="D735" s="582"/>
      <c r="E735" s="557"/>
      <c r="F735" s="93" t="s">
        <v>379</v>
      </c>
      <c r="G735" s="523" t="s">
        <v>380</v>
      </c>
      <c r="H735" s="523"/>
      <c r="I735" s="523"/>
      <c r="J735" s="523"/>
      <c r="K735" s="583"/>
      <c r="L735" s="590"/>
    </row>
    <row r="736" spans="1:12" customFormat="1" ht="15.6" customHeight="1" x14ac:dyDescent="0.25">
      <c r="A736" s="565"/>
      <c r="B736" s="568"/>
      <c r="C736" s="455"/>
      <c r="D736" s="582"/>
      <c r="E736" s="557"/>
      <c r="F736" s="93" t="s">
        <v>701</v>
      </c>
      <c r="G736" s="523">
        <v>100000</v>
      </c>
      <c r="H736" s="523"/>
      <c r="I736" s="523"/>
      <c r="J736" s="523"/>
      <c r="K736" s="583"/>
      <c r="L736" s="590"/>
    </row>
    <row r="737" spans="1:12" customFormat="1" ht="15.6" customHeight="1" x14ac:dyDescent="0.25">
      <c r="A737" s="565"/>
      <c r="B737" s="568"/>
      <c r="C737" s="455"/>
      <c r="D737" s="582"/>
      <c r="E737" s="557"/>
      <c r="F737" s="93" t="s">
        <v>257</v>
      </c>
      <c r="G737" s="523" t="s">
        <v>391</v>
      </c>
      <c r="H737" s="523"/>
      <c r="I737" s="523"/>
      <c r="J737" s="523"/>
      <c r="K737" s="583"/>
      <c r="L737" s="590"/>
    </row>
    <row r="738" spans="1:12" customFormat="1" ht="15.6" customHeight="1" x14ac:dyDescent="0.25">
      <c r="A738" s="565"/>
      <c r="B738" s="568"/>
      <c r="C738" s="455"/>
      <c r="D738" s="582"/>
      <c r="E738" s="557"/>
      <c r="F738" s="93" t="s">
        <v>376</v>
      </c>
      <c r="G738" s="523" t="s">
        <v>392</v>
      </c>
      <c r="H738" s="523"/>
      <c r="I738" s="523"/>
      <c r="J738" s="523"/>
      <c r="K738" s="583"/>
      <c r="L738" s="590"/>
    </row>
    <row r="739" spans="1:12" customFormat="1" ht="15.6" customHeight="1" x14ac:dyDescent="0.25">
      <c r="A739" s="565"/>
      <c r="B739" s="568"/>
      <c r="C739" s="455"/>
      <c r="D739" s="582"/>
      <c r="E739" s="557"/>
      <c r="F739" s="93" t="s">
        <v>381</v>
      </c>
      <c r="G739" s="523" t="s">
        <v>382</v>
      </c>
      <c r="H739" s="523"/>
      <c r="I739" s="523"/>
      <c r="J739" s="523"/>
      <c r="K739" s="583"/>
      <c r="L739" s="590"/>
    </row>
    <row r="740" spans="1:12" customFormat="1" ht="15.6" customHeight="1" x14ac:dyDescent="0.25">
      <c r="A740" s="565"/>
      <c r="B740" s="568"/>
      <c r="C740" s="455"/>
      <c r="D740" s="582"/>
      <c r="E740" s="557"/>
      <c r="F740" s="94" t="s">
        <v>358</v>
      </c>
      <c r="G740" s="523" t="s">
        <v>900</v>
      </c>
      <c r="H740" s="523"/>
      <c r="I740" s="523"/>
      <c r="J740" s="523"/>
      <c r="K740" s="584">
        <v>5</v>
      </c>
      <c r="L740" s="443">
        <v>21452</v>
      </c>
    </row>
    <row r="741" spans="1:12" customFormat="1" ht="15.6" customHeight="1" x14ac:dyDescent="0.25">
      <c r="A741" s="565"/>
      <c r="B741" s="568"/>
      <c r="C741" s="455"/>
      <c r="D741" s="582"/>
      <c r="E741" s="557"/>
      <c r="F741" s="93" t="s">
        <v>383</v>
      </c>
      <c r="G741" s="523" t="s">
        <v>384</v>
      </c>
      <c r="H741" s="523"/>
      <c r="I741" s="523"/>
      <c r="J741" s="523"/>
      <c r="K741" s="585"/>
      <c r="L741" s="591" t="e">
        <f>#REF!-#REF!*10%</f>
        <v>#REF!</v>
      </c>
    </row>
    <row r="742" spans="1:12" customFormat="1" ht="15.6" customHeight="1" x14ac:dyDescent="0.25">
      <c r="A742" s="565"/>
      <c r="B742" s="568"/>
      <c r="C742" s="455"/>
      <c r="D742" s="582"/>
      <c r="E742" s="557"/>
      <c r="F742" s="93" t="s">
        <v>385</v>
      </c>
      <c r="G742" s="523" t="s">
        <v>386</v>
      </c>
      <c r="H742" s="523"/>
      <c r="I742" s="523"/>
      <c r="J742" s="523"/>
      <c r="K742" s="585"/>
      <c r="L742" s="591" t="e">
        <f>#REF!-#REF!*10%</f>
        <v>#REF!</v>
      </c>
    </row>
    <row r="743" spans="1:12" customFormat="1" ht="15.6" customHeight="1" x14ac:dyDescent="0.25">
      <c r="A743" s="565"/>
      <c r="B743" s="568"/>
      <c r="C743" s="455"/>
      <c r="D743" s="582"/>
      <c r="E743" s="557"/>
      <c r="F743" s="93" t="s">
        <v>389</v>
      </c>
      <c r="G743" s="523" t="s">
        <v>390</v>
      </c>
      <c r="H743" s="523"/>
      <c r="I743" s="523"/>
      <c r="J743" s="523"/>
      <c r="K743" s="585"/>
      <c r="L743" s="591" t="e">
        <f>#REF!-#REF!*10%</f>
        <v>#REF!</v>
      </c>
    </row>
    <row r="744" spans="1:12" customFormat="1" ht="15.6" customHeight="1" x14ac:dyDescent="0.25">
      <c r="A744" s="565"/>
      <c r="B744" s="568"/>
      <c r="C744" s="455"/>
      <c r="D744" s="582"/>
      <c r="E744" s="557"/>
      <c r="F744" s="93" t="s">
        <v>704</v>
      </c>
      <c r="G744" s="523" t="s">
        <v>705</v>
      </c>
      <c r="H744" s="523"/>
      <c r="I744" s="523"/>
      <c r="J744" s="523"/>
      <c r="K744" s="585"/>
      <c r="L744" s="591" t="e">
        <f>#REF!-#REF!*10%</f>
        <v>#REF!</v>
      </c>
    </row>
    <row r="745" spans="1:12" customFormat="1" ht="15.6" customHeight="1" x14ac:dyDescent="0.25">
      <c r="A745" s="565"/>
      <c r="B745" s="568"/>
      <c r="C745" s="455"/>
      <c r="D745" s="582"/>
      <c r="E745" s="557"/>
      <c r="F745" s="93" t="s">
        <v>706</v>
      </c>
      <c r="G745" s="523" t="s">
        <v>390</v>
      </c>
      <c r="H745" s="523"/>
      <c r="I745" s="523"/>
      <c r="J745" s="523"/>
      <c r="K745" s="585"/>
      <c r="L745" s="591" t="e">
        <f>#REF!-#REF!*10%</f>
        <v>#REF!</v>
      </c>
    </row>
    <row r="746" spans="1:12" customFormat="1" ht="15.6" customHeight="1" x14ac:dyDescent="0.25">
      <c r="A746" s="565"/>
      <c r="B746" s="568"/>
      <c r="C746" s="455"/>
      <c r="D746" s="582"/>
      <c r="E746" s="557"/>
      <c r="F746" s="93" t="s">
        <v>1271</v>
      </c>
      <c r="G746" s="523" t="s">
        <v>390</v>
      </c>
      <c r="H746" s="523"/>
      <c r="I746" s="523"/>
      <c r="J746" s="523"/>
      <c r="K746" s="585"/>
      <c r="L746" s="591" t="e">
        <f>#REF!-#REF!*10%</f>
        <v>#REF!</v>
      </c>
    </row>
    <row r="747" spans="1:12" customFormat="1" ht="15.6" customHeight="1" x14ac:dyDescent="0.25">
      <c r="A747" s="565"/>
      <c r="B747" s="568"/>
      <c r="C747" s="455"/>
      <c r="D747" s="582"/>
      <c r="E747" s="557"/>
      <c r="F747" s="93" t="s">
        <v>707</v>
      </c>
      <c r="G747" s="523" t="s">
        <v>911</v>
      </c>
      <c r="H747" s="523"/>
      <c r="I747" s="523"/>
      <c r="J747" s="523"/>
      <c r="K747" s="585"/>
      <c r="L747" s="591" t="e">
        <f>#REF!-#REF!*10%</f>
        <v>#REF!</v>
      </c>
    </row>
    <row r="748" spans="1:12" customFormat="1" ht="15.6" customHeight="1" x14ac:dyDescent="0.25">
      <c r="A748" s="565"/>
      <c r="B748" s="568"/>
      <c r="C748" s="455"/>
      <c r="D748" s="582"/>
      <c r="E748" s="557"/>
      <c r="F748" s="93" t="s">
        <v>708</v>
      </c>
      <c r="G748" s="523" t="s">
        <v>390</v>
      </c>
      <c r="H748" s="523"/>
      <c r="I748" s="523"/>
      <c r="J748" s="523"/>
      <c r="K748" s="585"/>
      <c r="L748" s="591" t="e">
        <f>#REF!-#REF!*10%</f>
        <v>#REF!</v>
      </c>
    </row>
    <row r="749" spans="1:12" customFormat="1" ht="15.6" customHeight="1" x14ac:dyDescent="0.25">
      <c r="A749" s="565"/>
      <c r="B749" s="568"/>
      <c r="C749" s="455"/>
      <c r="D749" s="582"/>
      <c r="E749" s="557"/>
      <c r="F749" s="93" t="s">
        <v>377</v>
      </c>
      <c r="G749" s="523" t="s">
        <v>387</v>
      </c>
      <c r="H749" s="523"/>
      <c r="I749" s="523"/>
      <c r="J749" s="523"/>
      <c r="K749" s="585"/>
      <c r="L749" s="591" t="e">
        <f>#REF!-#REF!*10%</f>
        <v>#REF!</v>
      </c>
    </row>
    <row r="750" spans="1:12" customFormat="1" ht="15.6" customHeight="1" x14ac:dyDescent="0.25">
      <c r="A750" s="565"/>
      <c r="B750" s="568"/>
      <c r="C750" s="455"/>
      <c r="D750" s="582"/>
      <c r="E750" s="557"/>
      <c r="F750" s="93" t="s">
        <v>388</v>
      </c>
      <c r="G750" s="523" t="s">
        <v>393</v>
      </c>
      <c r="H750" s="523"/>
      <c r="I750" s="523"/>
      <c r="J750" s="523"/>
      <c r="K750" s="585"/>
      <c r="L750" s="591" t="e">
        <f>#REF!-#REF!*10%</f>
        <v>#REF!</v>
      </c>
    </row>
    <row r="751" spans="1:12" customFormat="1" ht="15.6" customHeight="1" x14ac:dyDescent="0.25">
      <c r="A751" s="565"/>
      <c r="B751" s="568"/>
      <c r="C751" s="455"/>
      <c r="D751" s="582"/>
      <c r="E751" s="557"/>
      <c r="F751" s="93" t="s">
        <v>562</v>
      </c>
      <c r="G751" s="523" t="s">
        <v>1024</v>
      </c>
      <c r="H751" s="523"/>
      <c r="I751" s="523"/>
      <c r="J751" s="523"/>
      <c r="K751" s="585"/>
      <c r="L751" s="591" t="e">
        <f>#REF!-#REF!*10%</f>
        <v>#REF!</v>
      </c>
    </row>
    <row r="752" spans="1:12" customFormat="1" ht="15.6" customHeight="1" x14ac:dyDescent="0.25">
      <c r="A752" s="565"/>
      <c r="B752" s="568"/>
      <c r="C752" s="455"/>
      <c r="D752" s="582"/>
      <c r="E752" s="557"/>
      <c r="F752" s="93" t="s">
        <v>570</v>
      </c>
      <c r="G752" s="523" t="s">
        <v>613</v>
      </c>
      <c r="H752" s="523"/>
      <c r="I752" s="523"/>
      <c r="J752" s="523"/>
      <c r="K752" s="585"/>
      <c r="L752" s="591" t="e">
        <f>#REF!-#REF!*10%</f>
        <v>#REF!</v>
      </c>
    </row>
    <row r="753" spans="1:12" customFormat="1" ht="15.6" customHeight="1" x14ac:dyDescent="0.25">
      <c r="A753" s="565"/>
      <c r="B753" s="568"/>
      <c r="C753" s="455"/>
      <c r="D753" s="582"/>
      <c r="E753" s="557"/>
      <c r="F753" s="111" t="s">
        <v>84</v>
      </c>
      <c r="G753" s="525">
        <v>4.2</v>
      </c>
      <c r="H753" s="525"/>
      <c r="I753" s="525"/>
      <c r="J753" s="525"/>
      <c r="K753" s="585"/>
      <c r="L753" s="591" t="e">
        <f>#REF!-#REF!*10%</f>
        <v>#REF!</v>
      </c>
    </row>
    <row r="754" spans="1:12" customFormat="1" ht="15" customHeight="1" x14ac:dyDescent="0.25">
      <c r="A754" s="565"/>
      <c r="B754" s="569"/>
      <c r="C754" s="455"/>
      <c r="D754" s="582"/>
      <c r="E754" s="557"/>
      <c r="F754" s="136" t="s">
        <v>1016</v>
      </c>
      <c r="G754" s="454">
        <v>5</v>
      </c>
      <c r="H754" s="454"/>
      <c r="I754" s="454"/>
      <c r="J754" s="454"/>
      <c r="K754" s="585"/>
      <c r="L754" s="591" t="e">
        <f>#REF!-#REF!*10%</f>
        <v>#REF!</v>
      </c>
    </row>
    <row r="755" spans="1:12" customFormat="1" ht="15" customHeight="1" x14ac:dyDescent="0.25">
      <c r="A755" s="564">
        <v>9</v>
      </c>
      <c r="B755" s="567"/>
      <c r="C755" s="455" t="s">
        <v>302</v>
      </c>
      <c r="D755" s="582"/>
      <c r="E755" s="557"/>
      <c r="F755" s="110" t="s">
        <v>81</v>
      </c>
      <c r="G755" s="522" t="s">
        <v>10</v>
      </c>
      <c r="H755" s="522"/>
      <c r="I755" s="522"/>
      <c r="J755" s="522"/>
      <c r="K755" s="539">
        <v>3</v>
      </c>
      <c r="L755" s="589">
        <v>23085</v>
      </c>
    </row>
    <row r="756" spans="1:12" customFormat="1" ht="15" customHeight="1" x14ac:dyDescent="0.25">
      <c r="A756" s="565"/>
      <c r="B756" s="568"/>
      <c r="C756" s="455"/>
      <c r="D756" s="582"/>
      <c r="E756" s="557"/>
      <c r="F756" s="110" t="s">
        <v>81</v>
      </c>
      <c r="G756" s="469">
        <v>158</v>
      </c>
      <c r="H756" s="469"/>
      <c r="I756" s="469"/>
      <c r="J756" s="469"/>
      <c r="K756" s="583"/>
      <c r="L756" s="590"/>
    </row>
    <row r="757" spans="1:12" customFormat="1" ht="15" customHeight="1" x14ac:dyDescent="0.25">
      <c r="A757" s="565"/>
      <c r="B757" s="568"/>
      <c r="C757" s="455"/>
      <c r="D757" s="582"/>
      <c r="E757" s="557"/>
      <c r="F757" s="110" t="s">
        <v>8</v>
      </c>
      <c r="G757" s="240">
        <v>3000</v>
      </c>
      <c r="H757" s="241">
        <v>4000</v>
      </c>
      <c r="I757" s="312">
        <v>5000</v>
      </c>
      <c r="J757" s="242">
        <v>6000</v>
      </c>
      <c r="K757" s="583"/>
      <c r="L757" s="590"/>
    </row>
    <row r="758" spans="1:12" customFormat="1" ht="15" customHeight="1" x14ac:dyDescent="0.25">
      <c r="A758" s="565"/>
      <c r="B758" s="568"/>
      <c r="C758" s="455"/>
      <c r="D758" s="582"/>
      <c r="E758" s="557"/>
      <c r="F758" s="110" t="s">
        <v>817</v>
      </c>
      <c r="G758" s="243">
        <f>G756*114</f>
        <v>18012</v>
      </c>
      <c r="H758" s="244">
        <f>G756*128</f>
        <v>20224</v>
      </c>
      <c r="I758" s="313">
        <f>G756*143</f>
        <v>22594</v>
      </c>
      <c r="J758" s="245">
        <f>G756*148</f>
        <v>23384</v>
      </c>
      <c r="K758" s="583"/>
      <c r="L758" s="590"/>
    </row>
    <row r="759" spans="1:12" customFormat="1" ht="15" customHeight="1" x14ac:dyDescent="0.25">
      <c r="A759" s="565"/>
      <c r="B759" s="568"/>
      <c r="C759" s="455"/>
      <c r="D759" s="582"/>
      <c r="E759" s="557"/>
      <c r="F759" s="110" t="s">
        <v>1269</v>
      </c>
      <c r="G759" s="451">
        <v>0.98</v>
      </c>
      <c r="H759" s="451"/>
      <c r="I759" s="451"/>
      <c r="J759" s="451"/>
      <c r="K759" s="583"/>
      <c r="L759" s="590"/>
    </row>
    <row r="760" spans="1:12" customFormat="1" ht="15" customHeight="1" x14ac:dyDescent="0.25">
      <c r="A760" s="565"/>
      <c r="B760" s="568"/>
      <c r="C760" s="455"/>
      <c r="D760" s="582"/>
      <c r="E760" s="557"/>
      <c r="F760" s="93" t="s">
        <v>699</v>
      </c>
      <c r="G760" s="523" t="s">
        <v>700</v>
      </c>
      <c r="H760" s="523"/>
      <c r="I760" s="523"/>
      <c r="J760" s="523"/>
      <c r="K760" s="583"/>
      <c r="L760" s="590"/>
    </row>
    <row r="761" spans="1:12" customFormat="1" ht="15" customHeight="1" x14ac:dyDescent="0.25">
      <c r="A761" s="565"/>
      <c r="B761" s="568"/>
      <c r="C761" s="455"/>
      <c r="D761" s="582"/>
      <c r="E761" s="557"/>
      <c r="F761" s="93" t="s">
        <v>1181</v>
      </c>
      <c r="G761" s="462" t="s">
        <v>1179</v>
      </c>
      <c r="H761" s="463"/>
      <c r="I761" s="463"/>
      <c r="J761" s="464"/>
      <c r="K761" s="583"/>
      <c r="L761" s="590"/>
    </row>
    <row r="762" spans="1:12" customFormat="1" ht="15" customHeight="1" x14ac:dyDescent="0.25">
      <c r="A762" s="565"/>
      <c r="B762" s="568"/>
      <c r="C762" s="455"/>
      <c r="D762" s="582"/>
      <c r="E762" s="557"/>
      <c r="F762" s="110" t="s">
        <v>83</v>
      </c>
      <c r="G762" s="522">
        <v>67</v>
      </c>
      <c r="H762" s="522"/>
      <c r="I762" s="522"/>
      <c r="J762" s="522"/>
      <c r="K762" s="583"/>
      <c r="L762" s="590"/>
    </row>
    <row r="763" spans="1:12" customFormat="1" ht="15" customHeight="1" x14ac:dyDescent="0.25">
      <c r="A763" s="565"/>
      <c r="B763" s="568"/>
      <c r="C763" s="455"/>
      <c r="D763" s="582"/>
      <c r="E763" s="557"/>
      <c r="F763" s="112" t="s">
        <v>396</v>
      </c>
      <c r="G763" s="523" t="s">
        <v>908</v>
      </c>
      <c r="H763" s="523"/>
      <c r="I763" s="523"/>
      <c r="J763" s="523"/>
      <c r="K763" s="583"/>
      <c r="L763" s="590"/>
    </row>
    <row r="764" spans="1:12" customFormat="1" ht="15" customHeight="1" x14ac:dyDescent="0.25">
      <c r="A764" s="565"/>
      <c r="B764" s="568"/>
      <c r="C764" s="455"/>
      <c r="D764" s="582"/>
      <c r="E764" s="557"/>
      <c r="F764" s="110" t="s">
        <v>256</v>
      </c>
      <c r="G764" s="522" t="s">
        <v>17</v>
      </c>
      <c r="H764" s="522"/>
      <c r="I764" s="522"/>
      <c r="J764" s="522"/>
      <c r="K764" s="583"/>
      <c r="L764" s="590"/>
    </row>
    <row r="765" spans="1:12" customFormat="1" ht="15.6" customHeight="1" x14ac:dyDescent="0.25">
      <c r="A765" s="565"/>
      <c r="B765" s="568"/>
      <c r="C765" s="455"/>
      <c r="D765" s="582"/>
      <c r="E765" s="557"/>
      <c r="F765" s="93" t="s">
        <v>379</v>
      </c>
      <c r="G765" s="523" t="s">
        <v>380</v>
      </c>
      <c r="H765" s="523"/>
      <c r="I765" s="523"/>
      <c r="J765" s="523"/>
      <c r="K765" s="583"/>
      <c r="L765" s="590"/>
    </row>
    <row r="766" spans="1:12" customFormat="1" ht="15.6" customHeight="1" x14ac:dyDescent="0.25">
      <c r="A766" s="565"/>
      <c r="B766" s="568"/>
      <c r="C766" s="455"/>
      <c r="D766" s="582"/>
      <c r="E766" s="557"/>
      <c r="F766" s="93" t="s">
        <v>701</v>
      </c>
      <c r="G766" s="523">
        <v>100000</v>
      </c>
      <c r="H766" s="523"/>
      <c r="I766" s="523"/>
      <c r="J766" s="523"/>
      <c r="K766" s="583"/>
      <c r="L766" s="590"/>
    </row>
    <row r="767" spans="1:12" customFormat="1" ht="15.6" customHeight="1" x14ac:dyDescent="0.25">
      <c r="A767" s="565"/>
      <c r="B767" s="568"/>
      <c r="C767" s="455"/>
      <c r="D767" s="582"/>
      <c r="E767" s="557"/>
      <c r="F767" s="93" t="s">
        <v>257</v>
      </c>
      <c r="G767" s="523" t="s">
        <v>391</v>
      </c>
      <c r="H767" s="523"/>
      <c r="I767" s="523"/>
      <c r="J767" s="523"/>
      <c r="K767" s="583"/>
      <c r="L767" s="590"/>
    </row>
    <row r="768" spans="1:12" customFormat="1" ht="15.6" customHeight="1" x14ac:dyDescent="0.25">
      <c r="A768" s="565"/>
      <c r="B768" s="568"/>
      <c r="C768" s="455"/>
      <c r="D768" s="582"/>
      <c r="E768" s="557"/>
      <c r="F768" s="93" t="s">
        <v>376</v>
      </c>
      <c r="G768" s="523" t="s">
        <v>392</v>
      </c>
      <c r="H768" s="523"/>
      <c r="I768" s="523"/>
      <c r="J768" s="523"/>
      <c r="K768" s="583"/>
      <c r="L768" s="590"/>
    </row>
    <row r="769" spans="1:12" customFormat="1" ht="15.6" customHeight="1" x14ac:dyDescent="0.25">
      <c r="A769" s="565"/>
      <c r="B769" s="568"/>
      <c r="C769" s="455"/>
      <c r="D769" s="582"/>
      <c r="E769" s="557"/>
      <c r="F769" s="93" t="s">
        <v>381</v>
      </c>
      <c r="G769" s="523" t="s">
        <v>382</v>
      </c>
      <c r="H769" s="523"/>
      <c r="I769" s="523"/>
      <c r="J769" s="523"/>
      <c r="K769" s="583"/>
      <c r="L769" s="590"/>
    </row>
    <row r="770" spans="1:12" customFormat="1" ht="15.6" customHeight="1" x14ac:dyDescent="0.25">
      <c r="A770" s="565"/>
      <c r="B770" s="568"/>
      <c r="C770" s="455"/>
      <c r="D770" s="582"/>
      <c r="E770" s="557"/>
      <c r="F770" s="94" t="s">
        <v>358</v>
      </c>
      <c r="G770" s="523" t="s">
        <v>900</v>
      </c>
      <c r="H770" s="523"/>
      <c r="I770" s="523"/>
      <c r="J770" s="523"/>
      <c r="K770" s="584">
        <v>5</v>
      </c>
      <c r="L770" s="443">
        <v>24701</v>
      </c>
    </row>
    <row r="771" spans="1:12" customFormat="1" ht="15.6" customHeight="1" x14ac:dyDescent="0.25">
      <c r="A771" s="565"/>
      <c r="B771" s="568"/>
      <c r="C771" s="455"/>
      <c r="D771" s="582"/>
      <c r="E771" s="557"/>
      <c r="F771" s="93" t="s">
        <v>383</v>
      </c>
      <c r="G771" s="523" t="s">
        <v>384</v>
      </c>
      <c r="H771" s="523"/>
      <c r="I771" s="523"/>
      <c r="J771" s="523"/>
      <c r="K771" s="585"/>
      <c r="L771" s="591" t="e">
        <f>#REF!-#REF!*10%</f>
        <v>#REF!</v>
      </c>
    </row>
    <row r="772" spans="1:12" customFormat="1" ht="15.6" customHeight="1" x14ac:dyDescent="0.25">
      <c r="A772" s="565"/>
      <c r="B772" s="568"/>
      <c r="C772" s="455"/>
      <c r="D772" s="582"/>
      <c r="E772" s="557"/>
      <c r="F772" s="93" t="s">
        <v>385</v>
      </c>
      <c r="G772" s="523" t="s">
        <v>386</v>
      </c>
      <c r="H772" s="523"/>
      <c r="I772" s="523"/>
      <c r="J772" s="523"/>
      <c r="K772" s="585"/>
      <c r="L772" s="591" t="e">
        <f>#REF!-#REF!*10%</f>
        <v>#REF!</v>
      </c>
    </row>
    <row r="773" spans="1:12" customFormat="1" ht="15.6" customHeight="1" x14ac:dyDescent="0.25">
      <c r="A773" s="565"/>
      <c r="B773" s="568"/>
      <c r="C773" s="455"/>
      <c r="D773" s="582"/>
      <c r="E773" s="557"/>
      <c r="F773" s="93" t="s">
        <v>389</v>
      </c>
      <c r="G773" s="523" t="s">
        <v>390</v>
      </c>
      <c r="H773" s="523"/>
      <c r="I773" s="523"/>
      <c r="J773" s="523"/>
      <c r="K773" s="585"/>
      <c r="L773" s="591" t="e">
        <f>#REF!-#REF!*10%</f>
        <v>#REF!</v>
      </c>
    </row>
    <row r="774" spans="1:12" customFormat="1" ht="15.6" customHeight="1" x14ac:dyDescent="0.25">
      <c r="A774" s="565"/>
      <c r="B774" s="568"/>
      <c r="C774" s="455"/>
      <c r="D774" s="582"/>
      <c r="E774" s="557"/>
      <c r="F774" s="93" t="s">
        <v>704</v>
      </c>
      <c r="G774" s="523" t="s">
        <v>705</v>
      </c>
      <c r="H774" s="523"/>
      <c r="I774" s="523"/>
      <c r="J774" s="523"/>
      <c r="K774" s="585"/>
      <c r="L774" s="591" t="e">
        <f>#REF!-#REF!*10%</f>
        <v>#REF!</v>
      </c>
    </row>
    <row r="775" spans="1:12" customFormat="1" ht="15.6" customHeight="1" x14ac:dyDescent="0.25">
      <c r="A775" s="565"/>
      <c r="B775" s="568"/>
      <c r="C775" s="455"/>
      <c r="D775" s="582"/>
      <c r="E775" s="557"/>
      <c r="F775" s="93" t="s">
        <v>706</v>
      </c>
      <c r="G775" s="523" t="s">
        <v>390</v>
      </c>
      <c r="H775" s="523"/>
      <c r="I775" s="523"/>
      <c r="J775" s="523"/>
      <c r="K775" s="585"/>
      <c r="L775" s="591" t="e">
        <f>#REF!-#REF!*10%</f>
        <v>#REF!</v>
      </c>
    </row>
    <row r="776" spans="1:12" customFormat="1" ht="15.6" customHeight="1" x14ac:dyDescent="0.25">
      <c r="A776" s="565"/>
      <c r="B776" s="568"/>
      <c r="C776" s="455"/>
      <c r="D776" s="582"/>
      <c r="E776" s="557"/>
      <c r="F776" s="93" t="s">
        <v>1271</v>
      </c>
      <c r="G776" s="523" t="s">
        <v>390</v>
      </c>
      <c r="H776" s="523"/>
      <c r="I776" s="523"/>
      <c r="J776" s="523"/>
      <c r="K776" s="585"/>
      <c r="L776" s="591" t="e">
        <f>#REF!-#REF!*10%</f>
        <v>#REF!</v>
      </c>
    </row>
    <row r="777" spans="1:12" customFormat="1" ht="15.6" customHeight="1" x14ac:dyDescent="0.25">
      <c r="A777" s="565"/>
      <c r="B777" s="568"/>
      <c r="C777" s="455"/>
      <c r="D777" s="582"/>
      <c r="E777" s="557"/>
      <c r="F777" s="93" t="s">
        <v>707</v>
      </c>
      <c r="G777" s="523" t="s">
        <v>911</v>
      </c>
      <c r="H777" s="523"/>
      <c r="I777" s="523"/>
      <c r="J777" s="523"/>
      <c r="K777" s="585"/>
      <c r="L777" s="591" t="e">
        <f>#REF!-#REF!*10%</f>
        <v>#REF!</v>
      </c>
    </row>
    <row r="778" spans="1:12" customFormat="1" ht="15.6" customHeight="1" x14ac:dyDescent="0.25">
      <c r="A778" s="565"/>
      <c r="B778" s="568"/>
      <c r="C778" s="455"/>
      <c r="D778" s="582"/>
      <c r="E778" s="557"/>
      <c r="F778" s="93" t="s">
        <v>708</v>
      </c>
      <c r="G778" s="523" t="s">
        <v>390</v>
      </c>
      <c r="H778" s="523"/>
      <c r="I778" s="523"/>
      <c r="J778" s="523"/>
      <c r="K778" s="585"/>
      <c r="L778" s="591" t="e">
        <f>#REF!-#REF!*10%</f>
        <v>#REF!</v>
      </c>
    </row>
    <row r="779" spans="1:12" customFormat="1" ht="15.6" customHeight="1" x14ac:dyDescent="0.25">
      <c r="A779" s="565"/>
      <c r="B779" s="568"/>
      <c r="C779" s="455"/>
      <c r="D779" s="582"/>
      <c r="E779" s="557"/>
      <c r="F779" s="93" t="s">
        <v>377</v>
      </c>
      <c r="G779" s="523" t="s">
        <v>387</v>
      </c>
      <c r="H779" s="523"/>
      <c r="I779" s="523"/>
      <c r="J779" s="523"/>
      <c r="K779" s="585"/>
      <c r="L779" s="591" t="e">
        <f>#REF!-#REF!*10%</f>
        <v>#REF!</v>
      </c>
    </row>
    <row r="780" spans="1:12" customFormat="1" ht="15.6" customHeight="1" x14ac:dyDescent="0.25">
      <c r="A780" s="565"/>
      <c r="B780" s="568"/>
      <c r="C780" s="455"/>
      <c r="D780" s="582"/>
      <c r="E780" s="557"/>
      <c r="F780" s="93" t="s">
        <v>388</v>
      </c>
      <c r="G780" s="523" t="s">
        <v>393</v>
      </c>
      <c r="H780" s="523"/>
      <c r="I780" s="523"/>
      <c r="J780" s="523"/>
      <c r="K780" s="585"/>
      <c r="L780" s="591" t="e">
        <f>#REF!-#REF!*10%</f>
        <v>#REF!</v>
      </c>
    </row>
    <row r="781" spans="1:12" customFormat="1" ht="15.6" customHeight="1" x14ac:dyDescent="0.25">
      <c r="A781" s="565"/>
      <c r="B781" s="568"/>
      <c r="C781" s="455"/>
      <c r="D781" s="582"/>
      <c r="E781" s="557"/>
      <c r="F781" s="93" t="s">
        <v>562</v>
      </c>
      <c r="G781" s="523" t="s">
        <v>1024</v>
      </c>
      <c r="H781" s="523"/>
      <c r="I781" s="523"/>
      <c r="J781" s="523"/>
      <c r="K781" s="585"/>
      <c r="L781" s="591" t="e">
        <f>#REF!-#REF!*10%</f>
        <v>#REF!</v>
      </c>
    </row>
    <row r="782" spans="1:12" customFormat="1" ht="15.6" customHeight="1" x14ac:dyDescent="0.25">
      <c r="A782" s="565"/>
      <c r="B782" s="568"/>
      <c r="C782" s="455"/>
      <c r="D782" s="582"/>
      <c r="E782" s="557"/>
      <c r="F782" s="93" t="s">
        <v>570</v>
      </c>
      <c r="G782" s="523" t="s">
        <v>613</v>
      </c>
      <c r="H782" s="523"/>
      <c r="I782" s="523"/>
      <c r="J782" s="523"/>
      <c r="K782" s="585"/>
      <c r="L782" s="591" t="e">
        <f>#REF!-#REF!*10%</f>
        <v>#REF!</v>
      </c>
    </row>
    <row r="783" spans="1:12" customFormat="1" ht="15.6" customHeight="1" x14ac:dyDescent="0.25">
      <c r="A783" s="565"/>
      <c r="B783" s="568"/>
      <c r="C783" s="455"/>
      <c r="D783" s="582"/>
      <c r="E783" s="557"/>
      <c r="F783" s="111" t="s">
        <v>84</v>
      </c>
      <c r="G783" s="525">
        <v>4.8</v>
      </c>
      <c r="H783" s="525"/>
      <c r="I783" s="525"/>
      <c r="J783" s="525"/>
      <c r="K783" s="585"/>
      <c r="L783" s="591" t="e">
        <f>#REF!-#REF!*10%</f>
        <v>#REF!</v>
      </c>
    </row>
    <row r="784" spans="1:12" customFormat="1" ht="15" customHeight="1" x14ac:dyDescent="0.25">
      <c r="A784" s="565"/>
      <c r="B784" s="569"/>
      <c r="C784" s="455"/>
      <c r="D784" s="582"/>
      <c r="E784" s="557"/>
      <c r="F784" s="136" t="s">
        <v>1016</v>
      </c>
      <c r="G784" s="454">
        <v>5</v>
      </c>
      <c r="H784" s="454"/>
      <c r="I784" s="454"/>
      <c r="J784" s="454"/>
      <c r="K784" s="585"/>
      <c r="L784" s="591" t="e">
        <f>#REF!-#REF!*10%</f>
        <v>#REF!</v>
      </c>
    </row>
    <row r="785" spans="1:12" customFormat="1" ht="15" customHeight="1" x14ac:dyDescent="0.25">
      <c r="A785" s="564">
        <v>10</v>
      </c>
      <c r="B785" s="567"/>
      <c r="C785" s="455" t="s">
        <v>303</v>
      </c>
      <c r="D785" s="582"/>
      <c r="E785" s="557"/>
      <c r="F785" s="110" t="s">
        <v>81</v>
      </c>
      <c r="G785" s="522" t="s">
        <v>10</v>
      </c>
      <c r="H785" s="522"/>
      <c r="I785" s="522"/>
      <c r="J785" s="522"/>
      <c r="K785" s="539">
        <v>3</v>
      </c>
      <c r="L785" s="589">
        <v>25110</v>
      </c>
    </row>
    <row r="786" spans="1:12" customFormat="1" ht="15" customHeight="1" x14ac:dyDescent="0.25">
      <c r="A786" s="565"/>
      <c r="B786" s="568"/>
      <c r="C786" s="455"/>
      <c r="D786" s="582"/>
      <c r="E786" s="557"/>
      <c r="F786" s="110" t="s">
        <v>81</v>
      </c>
      <c r="G786" s="469">
        <v>178</v>
      </c>
      <c r="H786" s="469"/>
      <c r="I786" s="469"/>
      <c r="J786" s="469"/>
      <c r="K786" s="583"/>
      <c r="L786" s="590"/>
    </row>
    <row r="787" spans="1:12" customFormat="1" ht="15" customHeight="1" x14ac:dyDescent="0.25">
      <c r="A787" s="565"/>
      <c r="B787" s="568"/>
      <c r="C787" s="455"/>
      <c r="D787" s="582"/>
      <c r="E787" s="557"/>
      <c r="F787" s="110" t="s">
        <v>8</v>
      </c>
      <c r="G787" s="240">
        <v>3000</v>
      </c>
      <c r="H787" s="241">
        <v>4000</v>
      </c>
      <c r="I787" s="312">
        <v>5000</v>
      </c>
      <c r="J787" s="242">
        <v>6000</v>
      </c>
      <c r="K787" s="583"/>
      <c r="L787" s="590"/>
    </row>
    <row r="788" spans="1:12" customFormat="1" ht="15" customHeight="1" x14ac:dyDescent="0.25">
      <c r="A788" s="565"/>
      <c r="B788" s="568"/>
      <c r="C788" s="455"/>
      <c r="D788" s="582"/>
      <c r="E788" s="557"/>
      <c r="F788" s="110" t="s">
        <v>817</v>
      </c>
      <c r="G788" s="243">
        <f>G786*114</f>
        <v>20292</v>
      </c>
      <c r="H788" s="244">
        <f>G786*128</f>
        <v>22784</v>
      </c>
      <c r="I788" s="313">
        <f>G786*143</f>
        <v>25454</v>
      </c>
      <c r="J788" s="245">
        <f>G786*148</f>
        <v>26344</v>
      </c>
      <c r="K788" s="583"/>
      <c r="L788" s="590"/>
    </row>
    <row r="789" spans="1:12" customFormat="1" ht="15" customHeight="1" x14ac:dyDescent="0.25">
      <c r="A789" s="565"/>
      <c r="B789" s="568"/>
      <c r="C789" s="455"/>
      <c r="D789" s="582"/>
      <c r="E789" s="557"/>
      <c r="F789" s="110" t="s">
        <v>1269</v>
      </c>
      <c r="G789" s="451">
        <v>0.98</v>
      </c>
      <c r="H789" s="451"/>
      <c r="I789" s="451"/>
      <c r="J789" s="451"/>
      <c r="K789" s="583"/>
      <c r="L789" s="590"/>
    </row>
    <row r="790" spans="1:12" customFormat="1" ht="15" customHeight="1" x14ac:dyDescent="0.25">
      <c r="A790" s="565"/>
      <c r="B790" s="568"/>
      <c r="C790" s="455"/>
      <c r="D790" s="582"/>
      <c r="E790" s="557"/>
      <c r="F790" s="93" t="s">
        <v>699</v>
      </c>
      <c r="G790" s="523" t="s">
        <v>700</v>
      </c>
      <c r="H790" s="523"/>
      <c r="I790" s="523"/>
      <c r="J790" s="523"/>
      <c r="K790" s="583"/>
      <c r="L790" s="590"/>
    </row>
    <row r="791" spans="1:12" customFormat="1" ht="15" customHeight="1" x14ac:dyDescent="0.25">
      <c r="A791" s="565"/>
      <c r="B791" s="568"/>
      <c r="C791" s="455"/>
      <c r="D791" s="582"/>
      <c r="E791" s="557"/>
      <c r="F791" s="93" t="s">
        <v>1181</v>
      </c>
      <c r="G791" s="462" t="s">
        <v>1179</v>
      </c>
      <c r="H791" s="463"/>
      <c r="I791" s="463"/>
      <c r="J791" s="464"/>
      <c r="K791" s="583"/>
      <c r="L791" s="590"/>
    </row>
    <row r="792" spans="1:12" customFormat="1" ht="15" customHeight="1" x14ac:dyDescent="0.25">
      <c r="A792" s="565"/>
      <c r="B792" s="568"/>
      <c r="C792" s="455"/>
      <c r="D792" s="582"/>
      <c r="E792" s="557"/>
      <c r="F792" s="110" t="s">
        <v>83</v>
      </c>
      <c r="G792" s="522">
        <v>67</v>
      </c>
      <c r="H792" s="522"/>
      <c r="I792" s="522"/>
      <c r="J792" s="522"/>
      <c r="K792" s="583"/>
      <c r="L792" s="590"/>
    </row>
    <row r="793" spans="1:12" customFormat="1" ht="15" customHeight="1" x14ac:dyDescent="0.25">
      <c r="A793" s="565"/>
      <c r="B793" s="568"/>
      <c r="C793" s="455"/>
      <c r="D793" s="582"/>
      <c r="E793" s="557"/>
      <c r="F793" s="112" t="s">
        <v>396</v>
      </c>
      <c r="G793" s="523" t="s">
        <v>908</v>
      </c>
      <c r="H793" s="523"/>
      <c r="I793" s="523"/>
      <c r="J793" s="523"/>
      <c r="K793" s="583"/>
      <c r="L793" s="590"/>
    </row>
    <row r="794" spans="1:12" customFormat="1" ht="15" customHeight="1" x14ac:dyDescent="0.25">
      <c r="A794" s="565"/>
      <c r="B794" s="568"/>
      <c r="C794" s="455"/>
      <c r="D794" s="582"/>
      <c r="E794" s="557"/>
      <c r="F794" s="110" t="s">
        <v>256</v>
      </c>
      <c r="G794" s="522" t="s">
        <v>18</v>
      </c>
      <c r="H794" s="522"/>
      <c r="I794" s="522"/>
      <c r="J794" s="522"/>
      <c r="K794" s="583"/>
      <c r="L794" s="590"/>
    </row>
    <row r="795" spans="1:12" customFormat="1" ht="15.6" customHeight="1" x14ac:dyDescent="0.25">
      <c r="A795" s="565"/>
      <c r="B795" s="568"/>
      <c r="C795" s="455"/>
      <c r="D795" s="582"/>
      <c r="E795" s="557"/>
      <c r="F795" s="93" t="s">
        <v>379</v>
      </c>
      <c r="G795" s="523" t="s">
        <v>380</v>
      </c>
      <c r="H795" s="523"/>
      <c r="I795" s="523"/>
      <c r="J795" s="523"/>
      <c r="K795" s="583"/>
      <c r="L795" s="590"/>
    </row>
    <row r="796" spans="1:12" customFormat="1" ht="15.6" customHeight="1" x14ac:dyDescent="0.25">
      <c r="A796" s="565"/>
      <c r="B796" s="568"/>
      <c r="C796" s="455"/>
      <c r="D796" s="582"/>
      <c r="E796" s="557"/>
      <c r="F796" s="93" t="s">
        <v>701</v>
      </c>
      <c r="G796" s="523">
        <v>100000</v>
      </c>
      <c r="H796" s="523"/>
      <c r="I796" s="523"/>
      <c r="J796" s="523"/>
      <c r="K796" s="583"/>
      <c r="L796" s="590"/>
    </row>
    <row r="797" spans="1:12" customFormat="1" ht="15.6" customHeight="1" x14ac:dyDescent="0.25">
      <c r="A797" s="565"/>
      <c r="B797" s="568"/>
      <c r="C797" s="455"/>
      <c r="D797" s="582"/>
      <c r="E797" s="557"/>
      <c r="F797" s="93" t="s">
        <v>257</v>
      </c>
      <c r="G797" s="523" t="s">
        <v>391</v>
      </c>
      <c r="H797" s="523"/>
      <c r="I797" s="523"/>
      <c r="J797" s="523"/>
      <c r="K797" s="583"/>
      <c r="L797" s="590"/>
    </row>
    <row r="798" spans="1:12" customFormat="1" ht="15.6" customHeight="1" x14ac:dyDescent="0.25">
      <c r="A798" s="565"/>
      <c r="B798" s="568"/>
      <c r="C798" s="455"/>
      <c r="D798" s="582"/>
      <c r="E798" s="557"/>
      <c r="F798" s="93" t="s">
        <v>376</v>
      </c>
      <c r="G798" s="523" t="s">
        <v>392</v>
      </c>
      <c r="H798" s="523"/>
      <c r="I798" s="523"/>
      <c r="J798" s="523"/>
      <c r="K798" s="583"/>
      <c r="L798" s="590"/>
    </row>
    <row r="799" spans="1:12" customFormat="1" ht="15.6" customHeight="1" x14ac:dyDescent="0.25">
      <c r="A799" s="565"/>
      <c r="B799" s="568"/>
      <c r="C799" s="455"/>
      <c r="D799" s="582"/>
      <c r="E799" s="557"/>
      <c r="F799" s="93" t="s">
        <v>381</v>
      </c>
      <c r="G799" s="523" t="s">
        <v>382</v>
      </c>
      <c r="H799" s="523"/>
      <c r="I799" s="523"/>
      <c r="J799" s="523"/>
      <c r="K799" s="583"/>
      <c r="L799" s="590"/>
    </row>
    <row r="800" spans="1:12" customFormat="1" ht="15.6" customHeight="1" x14ac:dyDescent="0.25">
      <c r="A800" s="565"/>
      <c r="B800" s="568"/>
      <c r="C800" s="455"/>
      <c r="D800" s="582"/>
      <c r="E800" s="557"/>
      <c r="F800" s="94" t="s">
        <v>358</v>
      </c>
      <c r="G800" s="523" t="s">
        <v>900</v>
      </c>
      <c r="H800" s="523"/>
      <c r="I800" s="523"/>
      <c r="J800" s="523"/>
      <c r="K800" s="584">
        <v>5</v>
      </c>
      <c r="L800" s="443">
        <v>26868</v>
      </c>
    </row>
    <row r="801" spans="1:12" customFormat="1" ht="15.6" customHeight="1" x14ac:dyDescent="0.25">
      <c r="A801" s="565"/>
      <c r="B801" s="568"/>
      <c r="C801" s="455"/>
      <c r="D801" s="582"/>
      <c r="E801" s="557"/>
      <c r="F801" s="93" t="s">
        <v>383</v>
      </c>
      <c r="G801" s="523" t="s">
        <v>384</v>
      </c>
      <c r="H801" s="523"/>
      <c r="I801" s="523"/>
      <c r="J801" s="523"/>
      <c r="K801" s="585"/>
      <c r="L801" s="591" t="e">
        <f>#REF!-#REF!*10%</f>
        <v>#REF!</v>
      </c>
    </row>
    <row r="802" spans="1:12" customFormat="1" ht="15.6" customHeight="1" x14ac:dyDescent="0.25">
      <c r="A802" s="565"/>
      <c r="B802" s="568"/>
      <c r="C802" s="455"/>
      <c r="D802" s="582"/>
      <c r="E802" s="557"/>
      <c r="F802" s="93" t="s">
        <v>385</v>
      </c>
      <c r="G802" s="523" t="s">
        <v>386</v>
      </c>
      <c r="H802" s="523"/>
      <c r="I802" s="523"/>
      <c r="J802" s="523"/>
      <c r="K802" s="585"/>
      <c r="L802" s="591" t="e">
        <f>#REF!-#REF!*10%</f>
        <v>#REF!</v>
      </c>
    </row>
    <row r="803" spans="1:12" customFormat="1" ht="15.6" customHeight="1" x14ac:dyDescent="0.25">
      <c r="A803" s="565"/>
      <c r="B803" s="568"/>
      <c r="C803" s="455"/>
      <c r="D803" s="582"/>
      <c r="E803" s="557"/>
      <c r="F803" s="93" t="s">
        <v>389</v>
      </c>
      <c r="G803" s="523" t="s">
        <v>390</v>
      </c>
      <c r="H803" s="523"/>
      <c r="I803" s="523"/>
      <c r="J803" s="523"/>
      <c r="K803" s="585"/>
      <c r="L803" s="591" t="e">
        <f>#REF!-#REF!*10%</f>
        <v>#REF!</v>
      </c>
    </row>
    <row r="804" spans="1:12" customFormat="1" ht="15.6" customHeight="1" x14ac:dyDescent="0.25">
      <c r="A804" s="565"/>
      <c r="B804" s="568"/>
      <c r="C804" s="455"/>
      <c r="D804" s="582"/>
      <c r="E804" s="557"/>
      <c r="F804" s="93" t="s">
        <v>704</v>
      </c>
      <c r="G804" s="523" t="s">
        <v>705</v>
      </c>
      <c r="H804" s="523"/>
      <c r="I804" s="523"/>
      <c r="J804" s="523"/>
      <c r="K804" s="585"/>
      <c r="L804" s="591" t="e">
        <f>#REF!-#REF!*10%</f>
        <v>#REF!</v>
      </c>
    </row>
    <row r="805" spans="1:12" customFormat="1" ht="15.6" customHeight="1" x14ac:dyDescent="0.25">
      <c r="A805" s="565"/>
      <c r="B805" s="568"/>
      <c r="C805" s="455"/>
      <c r="D805" s="582"/>
      <c r="E805" s="557"/>
      <c r="F805" s="93" t="s">
        <v>706</v>
      </c>
      <c r="G805" s="523" t="s">
        <v>390</v>
      </c>
      <c r="H805" s="523"/>
      <c r="I805" s="523"/>
      <c r="J805" s="523"/>
      <c r="K805" s="585"/>
      <c r="L805" s="591" t="e">
        <f>#REF!-#REF!*10%</f>
        <v>#REF!</v>
      </c>
    </row>
    <row r="806" spans="1:12" customFormat="1" ht="15.6" customHeight="1" x14ac:dyDescent="0.25">
      <c r="A806" s="565"/>
      <c r="B806" s="568"/>
      <c r="C806" s="455"/>
      <c r="D806" s="582"/>
      <c r="E806" s="557"/>
      <c r="F806" s="93" t="s">
        <v>1271</v>
      </c>
      <c r="G806" s="523" t="s">
        <v>390</v>
      </c>
      <c r="H806" s="523"/>
      <c r="I806" s="523"/>
      <c r="J806" s="523"/>
      <c r="K806" s="585"/>
      <c r="L806" s="591" t="e">
        <f>#REF!-#REF!*10%</f>
        <v>#REF!</v>
      </c>
    </row>
    <row r="807" spans="1:12" customFormat="1" ht="15.6" customHeight="1" x14ac:dyDescent="0.25">
      <c r="A807" s="565"/>
      <c r="B807" s="568"/>
      <c r="C807" s="455"/>
      <c r="D807" s="582"/>
      <c r="E807" s="557"/>
      <c r="F807" s="93" t="s">
        <v>707</v>
      </c>
      <c r="G807" s="523" t="s">
        <v>911</v>
      </c>
      <c r="H807" s="523"/>
      <c r="I807" s="523"/>
      <c r="J807" s="523"/>
      <c r="K807" s="585"/>
      <c r="L807" s="591" t="e">
        <f>#REF!-#REF!*10%</f>
        <v>#REF!</v>
      </c>
    </row>
    <row r="808" spans="1:12" customFormat="1" ht="15.6" customHeight="1" x14ac:dyDescent="0.25">
      <c r="A808" s="565"/>
      <c r="B808" s="568"/>
      <c r="C808" s="455"/>
      <c r="D808" s="582"/>
      <c r="E808" s="557"/>
      <c r="F808" s="93" t="s">
        <v>708</v>
      </c>
      <c r="G808" s="523" t="s">
        <v>390</v>
      </c>
      <c r="H808" s="523"/>
      <c r="I808" s="523"/>
      <c r="J808" s="523"/>
      <c r="K808" s="585"/>
      <c r="L808" s="591" t="e">
        <f>#REF!-#REF!*10%</f>
        <v>#REF!</v>
      </c>
    </row>
    <row r="809" spans="1:12" customFormat="1" ht="15.6" customHeight="1" x14ac:dyDescent="0.25">
      <c r="A809" s="565"/>
      <c r="B809" s="568"/>
      <c r="C809" s="455"/>
      <c r="D809" s="582"/>
      <c r="E809" s="557"/>
      <c r="F809" s="93" t="s">
        <v>377</v>
      </c>
      <c r="G809" s="523" t="s">
        <v>387</v>
      </c>
      <c r="H809" s="523"/>
      <c r="I809" s="523"/>
      <c r="J809" s="523"/>
      <c r="K809" s="585"/>
      <c r="L809" s="591" t="e">
        <f>#REF!-#REF!*10%</f>
        <v>#REF!</v>
      </c>
    </row>
    <row r="810" spans="1:12" customFormat="1" ht="15.6" customHeight="1" x14ac:dyDescent="0.25">
      <c r="A810" s="565"/>
      <c r="B810" s="568"/>
      <c r="C810" s="455"/>
      <c r="D810" s="582"/>
      <c r="E810" s="557"/>
      <c r="F810" s="93" t="s">
        <v>388</v>
      </c>
      <c r="G810" s="523" t="s">
        <v>393</v>
      </c>
      <c r="H810" s="523"/>
      <c r="I810" s="523"/>
      <c r="J810" s="523"/>
      <c r="K810" s="585"/>
      <c r="L810" s="591" t="e">
        <f>#REF!-#REF!*10%</f>
        <v>#REF!</v>
      </c>
    </row>
    <row r="811" spans="1:12" customFormat="1" ht="15.6" customHeight="1" x14ac:dyDescent="0.25">
      <c r="A811" s="565"/>
      <c r="B811" s="568"/>
      <c r="C811" s="455"/>
      <c r="D811" s="582"/>
      <c r="E811" s="557"/>
      <c r="F811" s="93" t="s">
        <v>562</v>
      </c>
      <c r="G811" s="523" t="s">
        <v>1024</v>
      </c>
      <c r="H811" s="523"/>
      <c r="I811" s="523"/>
      <c r="J811" s="523"/>
      <c r="K811" s="585"/>
      <c r="L811" s="591" t="e">
        <f>#REF!-#REF!*10%</f>
        <v>#REF!</v>
      </c>
    </row>
    <row r="812" spans="1:12" customFormat="1" ht="15.6" customHeight="1" x14ac:dyDescent="0.25">
      <c r="A812" s="565"/>
      <c r="B812" s="568"/>
      <c r="C812" s="455"/>
      <c r="D812" s="582"/>
      <c r="E812" s="557"/>
      <c r="F812" s="93" t="s">
        <v>570</v>
      </c>
      <c r="G812" s="523" t="s">
        <v>613</v>
      </c>
      <c r="H812" s="523"/>
      <c r="I812" s="523"/>
      <c r="J812" s="523"/>
      <c r="K812" s="585"/>
      <c r="L812" s="591" t="e">
        <f>#REF!-#REF!*10%</f>
        <v>#REF!</v>
      </c>
    </row>
    <row r="813" spans="1:12" customFormat="1" ht="15.6" customHeight="1" x14ac:dyDescent="0.25">
      <c r="A813" s="565"/>
      <c r="B813" s="568"/>
      <c r="C813" s="455"/>
      <c r="D813" s="582"/>
      <c r="E813" s="557"/>
      <c r="F813" s="111" t="s">
        <v>84</v>
      </c>
      <c r="G813" s="525">
        <v>5.2</v>
      </c>
      <c r="H813" s="525"/>
      <c r="I813" s="525"/>
      <c r="J813" s="525"/>
      <c r="K813" s="585"/>
      <c r="L813" s="591" t="e">
        <f>#REF!-#REF!*10%</f>
        <v>#REF!</v>
      </c>
    </row>
    <row r="814" spans="1:12" customFormat="1" ht="15" customHeight="1" x14ac:dyDescent="0.25">
      <c r="A814" s="565"/>
      <c r="B814" s="569"/>
      <c r="C814" s="455"/>
      <c r="D814" s="582"/>
      <c r="E814" s="557"/>
      <c r="F814" s="136" t="s">
        <v>1016</v>
      </c>
      <c r="G814" s="454">
        <v>5</v>
      </c>
      <c r="H814" s="454"/>
      <c r="I814" s="454"/>
      <c r="J814" s="454"/>
      <c r="K814" s="585"/>
      <c r="L814" s="591" t="e">
        <f>#REF!-#REF!*10%</f>
        <v>#REF!</v>
      </c>
    </row>
    <row r="815" spans="1:12" customFormat="1" ht="15" customHeight="1" x14ac:dyDescent="0.25">
      <c r="A815" s="564">
        <v>11</v>
      </c>
      <c r="B815" s="567"/>
      <c r="C815" s="455" t="s">
        <v>304</v>
      </c>
      <c r="D815" s="582"/>
      <c r="E815" s="557"/>
      <c r="F815" s="110" t="s">
        <v>81</v>
      </c>
      <c r="G815" s="522" t="s">
        <v>10</v>
      </c>
      <c r="H815" s="522"/>
      <c r="I815" s="522"/>
      <c r="J815" s="522"/>
      <c r="K815" s="539">
        <v>3</v>
      </c>
      <c r="L815" s="589">
        <v>27135</v>
      </c>
    </row>
    <row r="816" spans="1:12" customFormat="1" ht="15" customHeight="1" x14ac:dyDescent="0.25">
      <c r="A816" s="565"/>
      <c r="B816" s="568"/>
      <c r="C816" s="455"/>
      <c r="D816" s="582"/>
      <c r="E816" s="557"/>
      <c r="F816" s="110" t="s">
        <v>81</v>
      </c>
      <c r="G816" s="469">
        <v>193</v>
      </c>
      <c r="H816" s="469"/>
      <c r="I816" s="469"/>
      <c r="J816" s="469"/>
      <c r="K816" s="583"/>
      <c r="L816" s="590"/>
    </row>
    <row r="817" spans="1:12" customFormat="1" ht="15" customHeight="1" x14ac:dyDescent="0.25">
      <c r="A817" s="565"/>
      <c r="B817" s="568"/>
      <c r="C817" s="455"/>
      <c r="D817" s="582"/>
      <c r="E817" s="557"/>
      <c r="F817" s="110" t="s">
        <v>8</v>
      </c>
      <c r="G817" s="240">
        <v>3000</v>
      </c>
      <c r="H817" s="241">
        <v>4000</v>
      </c>
      <c r="I817" s="312">
        <v>5000</v>
      </c>
      <c r="J817" s="242">
        <v>6000</v>
      </c>
      <c r="K817" s="583"/>
      <c r="L817" s="590"/>
    </row>
    <row r="818" spans="1:12" customFormat="1" ht="15" customHeight="1" x14ac:dyDescent="0.25">
      <c r="A818" s="565"/>
      <c r="B818" s="568"/>
      <c r="C818" s="455"/>
      <c r="D818" s="582"/>
      <c r="E818" s="557"/>
      <c r="F818" s="110" t="s">
        <v>817</v>
      </c>
      <c r="G818" s="243">
        <f>G816*114</f>
        <v>22002</v>
      </c>
      <c r="H818" s="244">
        <f>G816*128</f>
        <v>24704</v>
      </c>
      <c r="I818" s="313">
        <f>G816*143</f>
        <v>27599</v>
      </c>
      <c r="J818" s="245">
        <f>G816*148</f>
        <v>28564</v>
      </c>
      <c r="K818" s="583"/>
      <c r="L818" s="590"/>
    </row>
    <row r="819" spans="1:12" customFormat="1" ht="15" customHeight="1" x14ac:dyDescent="0.25">
      <c r="A819" s="565"/>
      <c r="B819" s="568"/>
      <c r="C819" s="455"/>
      <c r="D819" s="582"/>
      <c r="E819" s="557"/>
      <c r="F819" s="110" t="s">
        <v>1269</v>
      </c>
      <c r="G819" s="451">
        <v>0.98</v>
      </c>
      <c r="H819" s="451"/>
      <c r="I819" s="451"/>
      <c r="J819" s="451"/>
      <c r="K819" s="583"/>
      <c r="L819" s="590"/>
    </row>
    <row r="820" spans="1:12" customFormat="1" ht="15" customHeight="1" x14ac:dyDescent="0.25">
      <c r="A820" s="565"/>
      <c r="B820" s="568"/>
      <c r="C820" s="455"/>
      <c r="D820" s="582"/>
      <c r="E820" s="557"/>
      <c r="F820" s="93" t="s">
        <v>699</v>
      </c>
      <c r="G820" s="523" t="s">
        <v>700</v>
      </c>
      <c r="H820" s="523"/>
      <c r="I820" s="523"/>
      <c r="J820" s="523"/>
      <c r="K820" s="583"/>
      <c r="L820" s="590"/>
    </row>
    <row r="821" spans="1:12" customFormat="1" ht="15" customHeight="1" x14ac:dyDescent="0.25">
      <c r="A821" s="565"/>
      <c r="B821" s="568"/>
      <c r="C821" s="455"/>
      <c r="D821" s="582"/>
      <c r="E821" s="557"/>
      <c r="F821" s="93" t="s">
        <v>1181</v>
      </c>
      <c r="G821" s="462" t="s">
        <v>1179</v>
      </c>
      <c r="H821" s="463"/>
      <c r="I821" s="463"/>
      <c r="J821" s="464"/>
      <c r="K821" s="583"/>
      <c r="L821" s="590"/>
    </row>
    <row r="822" spans="1:12" customFormat="1" ht="15" customHeight="1" x14ac:dyDescent="0.25">
      <c r="A822" s="565"/>
      <c r="B822" s="568"/>
      <c r="C822" s="455"/>
      <c r="D822" s="582"/>
      <c r="E822" s="557"/>
      <c r="F822" s="110" t="s">
        <v>83</v>
      </c>
      <c r="G822" s="522">
        <v>67</v>
      </c>
      <c r="H822" s="522"/>
      <c r="I822" s="522"/>
      <c r="J822" s="522"/>
      <c r="K822" s="583"/>
      <c r="L822" s="590"/>
    </row>
    <row r="823" spans="1:12" customFormat="1" ht="15" customHeight="1" x14ac:dyDescent="0.25">
      <c r="A823" s="565"/>
      <c r="B823" s="568"/>
      <c r="C823" s="455"/>
      <c r="D823" s="582"/>
      <c r="E823" s="557"/>
      <c r="F823" s="112" t="s">
        <v>396</v>
      </c>
      <c r="G823" s="523" t="s">
        <v>908</v>
      </c>
      <c r="H823" s="523"/>
      <c r="I823" s="523"/>
      <c r="J823" s="523"/>
      <c r="K823" s="583"/>
      <c r="L823" s="590"/>
    </row>
    <row r="824" spans="1:12" customFormat="1" ht="15" customHeight="1" x14ac:dyDescent="0.25">
      <c r="A824" s="565"/>
      <c r="B824" s="568"/>
      <c r="C824" s="455"/>
      <c r="D824" s="582"/>
      <c r="E824" s="557"/>
      <c r="F824" s="110" t="s">
        <v>256</v>
      </c>
      <c r="G824" s="522" t="s">
        <v>19</v>
      </c>
      <c r="H824" s="522"/>
      <c r="I824" s="522"/>
      <c r="J824" s="522"/>
      <c r="K824" s="583"/>
      <c r="L824" s="590"/>
    </row>
    <row r="825" spans="1:12" customFormat="1" ht="15.6" customHeight="1" x14ac:dyDescent="0.25">
      <c r="A825" s="565"/>
      <c r="B825" s="568"/>
      <c r="C825" s="455"/>
      <c r="D825" s="582"/>
      <c r="E825" s="557"/>
      <c r="F825" s="93" t="s">
        <v>379</v>
      </c>
      <c r="G825" s="523" t="s">
        <v>380</v>
      </c>
      <c r="H825" s="523"/>
      <c r="I825" s="523"/>
      <c r="J825" s="523"/>
      <c r="K825" s="583"/>
      <c r="L825" s="590"/>
    </row>
    <row r="826" spans="1:12" customFormat="1" ht="15.6" customHeight="1" x14ac:dyDescent="0.25">
      <c r="A826" s="565"/>
      <c r="B826" s="568"/>
      <c r="C826" s="455"/>
      <c r="D826" s="582"/>
      <c r="E826" s="557"/>
      <c r="F826" s="93" t="s">
        <v>701</v>
      </c>
      <c r="G826" s="523">
        <v>100000</v>
      </c>
      <c r="H826" s="523"/>
      <c r="I826" s="523"/>
      <c r="J826" s="523"/>
      <c r="K826" s="583"/>
      <c r="L826" s="590"/>
    </row>
    <row r="827" spans="1:12" customFormat="1" ht="15.6" customHeight="1" x14ac:dyDescent="0.25">
      <c r="A827" s="565"/>
      <c r="B827" s="568"/>
      <c r="C827" s="455"/>
      <c r="D827" s="582"/>
      <c r="E827" s="557"/>
      <c r="F827" s="93" t="s">
        <v>257</v>
      </c>
      <c r="G827" s="523" t="s">
        <v>391</v>
      </c>
      <c r="H827" s="523"/>
      <c r="I827" s="523"/>
      <c r="J827" s="523"/>
      <c r="K827" s="583"/>
      <c r="L827" s="590"/>
    </row>
    <row r="828" spans="1:12" customFormat="1" ht="15.6" customHeight="1" x14ac:dyDescent="0.25">
      <c r="A828" s="565"/>
      <c r="B828" s="568"/>
      <c r="C828" s="455"/>
      <c r="D828" s="582"/>
      <c r="E828" s="557"/>
      <c r="F828" s="93" t="s">
        <v>376</v>
      </c>
      <c r="G828" s="523" t="s">
        <v>392</v>
      </c>
      <c r="H828" s="523"/>
      <c r="I828" s="523"/>
      <c r="J828" s="523"/>
      <c r="K828" s="583"/>
      <c r="L828" s="590"/>
    </row>
    <row r="829" spans="1:12" customFormat="1" ht="15.6" customHeight="1" x14ac:dyDescent="0.25">
      <c r="A829" s="565"/>
      <c r="B829" s="568"/>
      <c r="C829" s="455"/>
      <c r="D829" s="582"/>
      <c r="E829" s="557"/>
      <c r="F829" s="93" t="s">
        <v>381</v>
      </c>
      <c r="G829" s="523" t="s">
        <v>382</v>
      </c>
      <c r="H829" s="523"/>
      <c r="I829" s="523"/>
      <c r="J829" s="523"/>
      <c r="K829" s="583"/>
      <c r="L829" s="590"/>
    </row>
    <row r="830" spans="1:12" customFormat="1" ht="15.6" customHeight="1" x14ac:dyDescent="0.25">
      <c r="A830" s="565"/>
      <c r="B830" s="568"/>
      <c r="C830" s="455"/>
      <c r="D830" s="582"/>
      <c r="E830" s="557"/>
      <c r="F830" s="94" t="s">
        <v>358</v>
      </c>
      <c r="G830" s="523" t="s">
        <v>900</v>
      </c>
      <c r="H830" s="523"/>
      <c r="I830" s="523"/>
      <c r="J830" s="523"/>
      <c r="K830" s="584">
        <v>5</v>
      </c>
      <c r="L830" s="443">
        <v>29034</v>
      </c>
    </row>
    <row r="831" spans="1:12" customFormat="1" ht="15.6" customHeight="1" x14ac:dyDescent="0.25">
      <c r="A831" s="565"/>
      <c r="B831" s="568"/>
      <c r="C831" s="455"/>
      <c r="D831" s="582"/>
      <c r="E831" s="557"/>
      <c r="F831" s="93" t="s">
        <v>383</v>
      </c>
      <c r="G831" s="523" t="s">
        <v>384</v>
      </c>
      <c r="H831" s="523"/>
      <c r="I831" s="523"/>
      <c r="J831" s="523"/>
      <c r="K831" s="585"/>
      <c r="L831" s="591" t="e">
        <f>#REF!-#REF!*10%</f>
        <v>#REF!</v>
      </c>
    </row>
    <row r="832" spans="1:12" customFormat="1" ht="15.6" customHeight="1" x14ac:dyDescent="0.25">
      <c r="A832" s="565"/>
      <c r="B832" s="568"/>
      <c r="C832" s="455"/>
      <c r="D832" s="582"/>
      <c r="E832" s="557"/>
      <c r="F832" s="93" t="s">
        <v>385</v>
      </c>
      <c r="G832" s="523" t="s">
        <v>386</v>
      </c>
      <c r="H832" s="523"/>
      <c r="I832" s="523"/>
      <c r="J832" s="523"/>
      <c r="K832" s="585"/>
      <c r="L832" s="591" t="e">
        <f>#REF!-#REF!*10%</f>
        <v>#REF!</v>
      </c>
    </row>
    <row r="833" spans="1:12" customFormat="1" ht="15.6" customHeight="1" x14ac:dyDescent="0.25">
      <c r="A833" s="565"/>
      <c r="B833" s="568"/>
      <c r="C833" s="455"/>
      <c r="D833" s="582"/>
      <c r="E833" s="557"/>
      <c r="F833" s="93" t="s">
        <v>389</v>
      </c>
      <c r="G833" s="523" t="s">
        <v>390</v>
      </c>
      <c r="H833" s="523"/>
      <c r="I833" s="523"/>
      <c r="J833" s="523"/>
      <c r="K833" s="585"/>
      <c r="L833" s="591" t="e">
        <f>#REF!-#REF!*10%</f>
        <v>#REF!</v>
      </c>
    </row>
    <row r="834" spans="1:12" customFormat="1" ht="15.6" customHeight="1" x14ac:dyDescent="0.25">
      <c r="A834" s="565"/>
      <c r="B834" s="568"/>
      <c r="C834" s="455"/>
      <c r="D834" s="582"/>
      <c r="E834" s="557"/>
      <c r="F834" s="93" t="s">
        <v>704</v>
      </c>
      <c r="G834" s="523" t="s">
        <v>705</v>
      </c>
      <c r="H834" s="523"/>
      <c r="I834" s="523"/>
      <c r="J834" s="523"/>
      <c r="K834" s="585"/>
      <c r="L834" s="591" t="e">
        <f>#REF!-#REF!*10%</f>
        <v>#REF!</v>
      </c>
    </row>
    <row r="835" spans="1:12" customFormat="1" ht="15.6" customHeight="1" x14ac:dyDescent="0.25">
      <c r="A835" s="565"/>
      <c r="B835" s="568"/>
      <c r="C835" s="455"/>
      <c r="D835" s="582"/>
      <c r="E835" s="557"/>
      <c r="F835" s="93" t="s">
        <v>706</v>
      </c>
      <c r="G835" s="523" t="s">
        <v>390</v>
      </c>
      <c r="H835" s="523"/>
      <c r="I835" s="523"/>
      <c r="J835" s="523"/>
      <c r="K835" s="585"/>
      <c r="L835" s="591" t="e">
        <f>#REF!-#REF!*10%</f>
        <v>#REF!</v>
      </c>
    </row>
    <row r="836" spans="1:12" customFormat="1" ht="15.6" customHeight="1" x14ac:dyDescent="0.25">
      <c r="A836" s="565"/>
      <c r="B836" s="568"/>
      <c r="C836" s="455"/>
      <c r="D836" s="582"/>
      <c r="E836" s="557"/>
      <c r="F836" s="93" t="s">
        <v>1271</v>
      </c>
      <c r="G836" s="523" t="s">
        <v>390</v>
      </c>
      <c r="H836" s="523"/>
      <c r="I836" s="523"/>
      <c r="J836" s="523"/>
      <c r="K836" s="585"/>
      <c r="L836" s="591" t="e">
        <f>#REF!-#REF!*10%</f>
        <v>#REF!</v>
      </c>
    </row>
    <row r="837" spans="1:12" customFormat="1" ht="15.6" customHeight="1" x14ac:dyDescent="0.25">
      <c r="A837" s="565"/>
      <c r="B837" s="568"/>
      <c r="C837" s="455"/>
      <c r="D837" s="582"/>
      <c r="E837" s="557"/>
      <c r="F837" s="93" t="s">
        <v>707</v>
      </c>
      <c r="G837" s="523" t="s">
        <v>911</v>
      </c>
      <c r="H837" s="523"/>
      <c r="I837" s="523"/>
      <c r="J837" s="523"/>
      <c r="K837" s="585"/>
      <c r="L837" s="591" t="e">
        <f>#REF!-#REF!*10%</f>
        <v>#REF!</v>
      </c>
    </row>
    <row r="838" spans="1:12" customFormat="1" ht="15.6" customHeight="1" x14ac:dyDescent="0.25">
      <c r="A838" s="565"/>
      <c r="B838" s="568"/>
      <c r="C838" s="455"/>
      <c r="D838" s="582"/>
      <c r="E838" s="557"/>
      <c r="F838" s="93" t="s">
        <v>708</v>
      </c>
      <c r="G838" s="523" t="s">
        <v>390</v>
      </c>
      <c r="H838" s="523"/>
      <c r="I838" s="523"/>
      <c r="J838" s="523"/>
      <c r="K838" s="585"/>
      <c r="L838" s="591" t="e">
        <f>#REF!-#REF!*10%</f>
        <v>#REF!</v>
      </c>
    </row>
    <row r="839" spans="1:12" customFormat="1" ht="15.6" customHeight="1" x14ac:dyDescent="0.25">
      <c r="A839" s="565"/>
      <c r="B839" s="568"/>
      <c r="C839" s="455"/>
      <c r="D839" s="582"/>
      <c r="E839" s="557"/>
      <c r="F839" s="93" t="s">
        <v>377</v>
      </c>
      <c r="G839" s="523" t="s">
        <v>387</v>
      </c>
      <c r="H839" s="523"/>
      <c r="I839" s="523"/>
      <c r="J839" s="523"/>
      <c r="K839" s="585"/>
      <c r="L839" s="591" t="e">
        <f>#REF!-#REF!*10%</f>
        <v>#REF!</v>
      </c>
    </row>
    <row r="840" spans="1:12" customFormat="1" ht="15.6" customHeight="1" x14ac:dyDescent="0.25">
      <c r="A840" s="565"/>
      <c r="B840" s="568"/>
      <c r="C840" s="455"/>
      <c r="D840" s="582"/>
      <c r="E840" s="557"/>
      <c r="F840" s="93" t="s">
        <v>388</v>
      </c>
      <c r="G840" s="523" t="s">
        <v>393</v>
      </c>
      <c r="H840" s="523"/>
      <c r="I840" s="523"/>
      <c r="J840" s="523"/>
      <c r="K840" s="585"/>
      <c r="L840" s="591" t="e">
        <f>#REF!-#REF!*10%</f>
        <v>#REF!</v>
      </c>
    </row>
    <row r="841" spans="1:12" customFormat="1" ht="15.6" customHeight="1" x14ac:dyDescent="0.25">
      <c r="A841" s="565"/>
      <c r="B841" s="568"/>
      <c r="C841" s="455"/>
      <c r="D841" s="582"/>
      <c r="E841" s="557"/>
      <c r="F841" s="93" t="s">
        <v>562</v>
      </c>
      <c r="G841" s="523" t="s">
        <v>1024</v>
      </c>
      <c r="H841" s="523"/>
      <c r="I841" s="523"/>
      <c r="J841" s="523"/>
      <c r="K841" s="585"/>
      <c r="L841" s="591" t="e">
        <f>#REF!-#REF!*10%</f>
        <v>#REF!</v>
      </c>
    </row>
    <row r="842" spans="1:12" customFormat="1" ht="15.6" customHeight="1" x14ac:dyDescent="0.25">
      <c r="A842" s="565"/>
      <c r="B842" s="568"/>
      <c r="C842" s="455"/>
      <c r="D842" s="582"/>
      <c r="E842" s="557"/>
      <c r="F842" s="93" t="s">
        <v>570</v>
      </c>
      <c r="G842" s="523" t="s">
        <v>613</v>
      </c>
      <c r="H842" s="523"/>
      <c r="I842" s="523"/>
      <c r="J842" s="523"/>
      <c r="K842" s="585"/>
      <c r="L842" s="591" t="e">
        <f>#REF!-#REF!*10%</f>
        <v>#REF!</v>
      </c>
    </row>
    <row r="843" spans="1:12" customFormat="1" ht="15.6" customHeight="1" x14ac:dyDescent="0.25">
      <c r="A843" s="565"/>
      <c r="B843" s="568"/>
      <c r="C843" s="455"/>
      <c r="D843" s="582"/>
      <c r="E843" s="557"/>
      <c r="F843" s="111" t="s">
        <v>84</v>
      </c>
      <c r="G843" s="525">
        <v>5.6</v>
      </c>
      <c r="H843" s="525"/>
      <c r="I843" s="525"/>
      <c r="J843" s="525"/>
      <c r="K843" s="585"/>
      <c r="L843" s="591" t="e">
        <f>#REF!-#REF!*10%</f>
        <v>#REF!</v>
      </c>
    </row>
    <row r="844" spans="1:12" customFormat="1" ht="15" customHeight="1" x14ac:dyDescent="0.25">
      <c r="A844" s="565"/>
      <c r="B844" s="569"/>
      <c r="C844" s="455"/>
      <c r="D844" s="582"/>
      <c r="E844" s="557"/>
      <c r="F844" s="136" t="s">
        <v>1016</v>
      </c>
      <c r="G844" s="454">
        <v>5</v>
      </c>
      <c r="H844" s="454"/>
      <c r="I844" s="454"/>
      <c r="J844" s="454"/>
      <c r="K844" s="585"/>
      <c r="L844" s="591" t="e">
        <f>#REF!-#REF!*10%</f>
        <v>#REF!</v>
      </c>
    </row>
    <row r="845" spans="1:12" customFormat="1" ht="15" customHeight="1" x14ac:dyDescent="0.25">
      <c r="A845" s="564">
        <v>12</v>
      </c>
      <c r="B845" s="567"/>
      <c r="C845" s="455" t="s">
        <v>305</v>
      </c>
      <c r="D845" s="582"/>
      <c r="E845" s="557"/>
      <c r="F845" s="110" t="s">
        <v>81</v>
      </c>
      <c r="G845" s="522" t="s">
        <v>10</v>
      </c>
      <c r="H845" s="522"/>
      <c r="I845" s="522"/>
      <c r="J845" s="522"/>
      <c r="K845" s="539">
        <v>3</v>
      </c>
      <c r="L845" s="589">
        <v>29363</v>
      </c>
    </row>
    <row r="846" spans="1:12" customFormat="1" ht="15" customHeight="1" x14ac:dyDescent="0.25">
      <c r="A846" s="565"/>
      <c r="B846" s="568"/>
      <c r="C846" s="455"/>
      <c r="D846" s="582"/>
      <c r="E846" s="557"/>
      <c r="F846" s="110" t="s">
        <v>81</v>
      </c>
      <c r="G846" s="469">
        <v>210</v>
      </c>
      <c r="H846" s="469"/>
      <c r="I846" s="469"/>
      <c r="J846" s="469"/>
      <c r="K846" s="583"/>
      <c r="L846" s="590"/>
    </row>
    <row r="847" spans="1:12" customFormat="1" ht="15" customHeight="1" x14ac:dyDescent="0.25">
      <c r="A847" s="565"/>
      <c r="B847" s="568"/>
      <c r="C847" s="455"/>
      <c r="D847" s="582"/>
      <c r="E847" s="557"/>
      <c r="F847" s="110" t="s">
        <v>8</v>
      </c>
      <c r="G847" s="240">
        <v>3000</v>
      </c>
      <c r="H847" s="241">
        <v>4000</v>
      </c>
      <c r="I847" s="312">
        <v>5000</v>
      </c>
      <c r="J847" s="242">
        <v>6000</v>
      </c>
      <c r="K847" s="583"/>
      <c r="L847" s="590"/>
    </row>
    <row r="848" spans="1:12" customFormat="1" ht="15" customHeight="1" x14ac:dyDescent="0.25">
      <c r="A848" s="565"/>
      <c r="B848" s="568"/>
      <c r="C848" s="455"/>
      <c r="D848" s="582"/>
      <c r="E848" s="557"/>
      <c r="F848" s="110" t="s">
        <v>817</v>
      </c>
      <c r="G848" s="243">
        <f>G846*114</f>
        <v>23940</v>
      </c>
      <c r="H848" s="244">
        <f>G846*128</f>
        <v>26880</v>
      </c>
      <c r="I848" s="313">
        <f>G846*143</f>
        <v>30030</v>
      </c>
      <c r="J848" s="245">
        <f>G846*148</f>
        <v>31080</v>
      </c>
      <c r="K848" s="583"/>
      <c r="L848" s="590"/>
    </row>
    <row r="849" spans="1:12" customFormat="1" ht="15" customHeight="1" x14ac:dyDescent="0.25">
      <c r="A849" s="565"/>
      <c r="B849" s="568"/>
      <c r="C849" s="455"/>
      <c r="D849" s="582"/>
      <c r="E849" s="557"/>
      <c r="F849" s="110" t="s">
        <v>1269</v>
      </c>
      <c r="G849" s="451">
        <v>0.98</v>
      </c>
      <c r="H849" s="451"/>
      <c r="I849" s="451"/>
      <c r="J849" s="451"/>
      <c r="K849" s="583"/>
      <c r="L849" s="590"/>
    </row>
    <row r="850" spans="1:12" customFormat="1" ht="15" customHeight="1" x14ac:dyDescent="0.25">
      <c r="A850" s="565"/>
      <c r="B850" s="568"/>
      <c r="C850" s="455"/>
      <c r="D850" s="582"/>
      <c r="E850" s="557"/>
      <c r="F850" s="93" t="s">
        <v>699</v>
      </c>
      <c r="G850" s="523" t="s">
        <v>700</v>
      </c>
      <c r="H850" s="523"/>
      <c r="I850" s="523"/>
      <c r="J850" s="523"/>
      <c r="K850" s="583"/>
      <c r="L850" s="590"/>
    </row>
    <row r="851" spans="1:12" customFormat="1" ht="15" customHeight="1" x14ac:dyDescent="0.25">
      <c r="A851" s="565"/>
      <c r="B851" s="568"/>
      <c r="C851" s="455"/>
      <c r="D851" s="582"/>
      <c r="E851" s="557"/>
      <c r="F851" s="93" t="s">
        <v>1181</v>
      </c>
      <c r="G851" s="462" t="s">
        <v>1179</v>
      </c>
      <c r="H851" s="463"/>
      <c r="I851" s="463"/>
      <c r="J851" s="464"/>
      <c r="K851" s="583"/>
      <c r="L851" s="590"/>
    </row>
    <row r="852" spans="1:12" customFormat="1" ht="15" customHeight="1" x14ac:dyDescent="0.25">
      <c r="A852" s="565"/>
      <c r="B852" s="568"/>
      <c r="C852" s="455"/>
      <c r="D852" s="582"/>
      <c r="E852" s="557"/>
      <c r="F852" s="110" t="s">
        <v>83</v>
      </c>
      <c r="G852" s="522">
        <v>67</v>
      </c>
      <c r="H852" s="522"/>
      <c r="I852" s="522"/>
      <c r="J852" s="522"/>
      <c r="K852" s="583"/>
      <c r="L852" s="590"/>
    </row>
    <row r="853" spans="1:12" customFormat="1" ht="15" customHeight="1" x14ac:dyDescent="0.25">
      <c r="A853" s="565"/>
      <c r="B853" s="568"/>
      <c r="C853" s="455"/>
      <c r="D853" s="582"/>
      <c r="E853" s="557"/>
      <c r="F853" s="112" t="s">
        <v>396</v>
      </c>
      <c r="G853" s="523" t="s">
        <v>908</v>
      </c>
      <c r="H853" s="523"/>
      <c r="I853" s="523"/>
      <c r="J853" s="523"/>
      <c r="K853" s="583"/>
      <c r="L853" s="590"/>
    </row>
    <row r="854" spans="1:12" customFormat="1" ht="15" customHeight="1" x14ac:dyDescent="0.25">
      <c r="A854" s="565"/>
      <c r="B854" s="568"/>
      <c r="C854" s="455"/>
      <c r="D854" s="582"/>
      <c r="E854" s="557"/>
      <c r="F854" s="110" t="s">
        <v>256</v>
      </c>
      <c r="G854" s="522" t="s">
        <v>20</v>
      </c>
      <c r="H854" s="522"/>
      <c r="I854" s="522"/>
      <c r="J854" s="522"/>
      <c r="K854" s="583"/>
      <c r="L854" s="590"/>
    </row>
    <row r="855" spans="1:12" customFormat="1" ht="15.6" customHeight="1" x14ac:dyDescent="0.25">
      <c r="A855" s="565"/>
      <c r="B855" s="568"/>
      <c r="C855" s="455"/>
      <c r="D855" s="582"/>
      <c r="E855" s="557"/>
      <c r="F855" s="93" t="s">
        <v>379</v>
      </c>
      <c r="G855" s="523" t="s">
        <v>380</v>
      </c>
      <c r="H855" s="523"/>
      <c r="I855" s="523"/>
      <c r="J855" s="523"/>
      <c r="K855" s="583"/>
      <c r="L855" s="590"/>
    </row>
    <row r="856" spans="1:12" customFormat="1" ht="15.6" customHeight="1" x14ac:dyDescent="0.25">
      <c r="A856" s="565"/>
      <c r="B856" s="568"/>
      <c r="C856" s="455"/>
      <c r="D856" s="582"/>
      <c r="E856" s="557"/>
      <c r="F856" s="93" t="s">
        <v>701</v>
      </c>
      <c r="G856" s="523">
        <v>100000</v>
      </c>
      <c r="H856" s="523"/>
      <c r="I856" s="523"/>
      <c r="J856" s="523"/>
      <c r="K856" s="583"/>
      <c r="L856" s="590"/>
    </row>
    <row r="857" spans="1:12" customFormat="1" ht="15.6" customHeight="1" x14ac:dyDescent="0.25">
      <c r="A857" s="565"/>
      <c r="B857" s="568"/>
      <c r="C857" s="455"/>
      <c r="D857" s="582"/>
      <c r="E857" s="557"/>
      <c r="F857" s="93" t="s">
        <v>257</v>
      </c>
      <c r="G857" s="523" t="s">
        <v>391</v>
      </c>
      <c r="H857" s="523"/>
      <c r="I857" s="523"/>
      <c r="J857" s="523"/>
      <c r="K857" s="583"/>
      <c r="L857" s="590"/>
    </row>
    <row r="858" spans="1:12" customFormat="1" ht="15.6" customHeight="1" x14ac:dyDescent="0.25">
      <c r="A858" s="565"/>
      <c r="B858" s="568"/>
      <c r="C858" s="455"/>
      <c r="D858" s="582"/>
      <c r="E858" s="557"/>
      <c r="F858" s="93" t="s">
        <v>376</v>
      </c>
      <c r="G858" s="523" t="s">
        <v>392</v>
      </c>
      <c r="H858" s="523"/>
      <c r="I858" s="523"/>
      <c r="J858" s="523"/>
      <c r="K858" s="583"/>
      <c r="L858" s="590"/>
    </row>
    <row r="859" spans="1:12" customFormat="1" ht="15.6" customHeight="1" x14ac:dyDescent="0.25">
      <c r="A859" s="565"/>
      <c r="B859" s="568"/>
      <c r="C859" s="455"/>
      <c r="D859" s="582"/>
      <c r="E859" s="557"/>
      <c r="F859" s="93" t="s">
        <v>381</v>
      </c>
      <c r="G859" s="523" t="s">
        <v>382</v>
      </c>
      <c r="H859" s="523"/>
      <c r="I859" s="523"/>
      <c r="J859" s="523"/>
      <c r="K859" s="583"/>
      <c r="L859" s="590"/>
    </row>
    <row r="860" spans="1:12" customFormat="1" ht="15.6" customHeight="1" x14ac:dyDescent="0.25">
      <c r="A860" s="565"/>
      <c r="B860" s="568"/>
      <c r="C860" s="455"/>
      <c r="D860" s="582"/>
      <c r="E860" s="557"/>
      <c r="F860" s="94" t="s">
        <v>358</v>
      </c>
      <c r="G860" s="523" t="s">
        <v>900</v>
      </c>
      <c r="H860" s="523"/>
      <c r="I860" s="523"/>
      <c r="J860" s="523"/>
      <c r="K860" s="584">
        <v>5</v>
      </c>
      <c r="L860" s="443">
        <v>31419</v>
      </c>
    </row>
    <row r="861" spans="1:12" customFormat="1" ht="15.6" customHeight="1" x14ac:dyDescent="0.25">
      <c r="A861" s="565"/>
      <c r="B861" s="568"/>
      <c r="C861" s="455"/>
      <c r="D861" s="582"/>
      <c r="E861" s="557"/>
      <c r="F861" s="93" t="s">
        <v>383</v>
      </c>
      <c r="G861" s="523" t="s">
        <v>384</v>
      </c>
      <c r="H861" s="523"/>
      <c r="I861" s="523"/>
      <c r="J861" s="523"/>
      <c r="K861" s="585"/>
      <c r="L861" s="591" t="e">
        <f>#REF!-#REF!*10%</f>
        <v>#REF!</v>
      </c>
    </row>
    <row r="862" spans="1:12" customFormat="1" ht="15.6" customHeight="1" x14ac:dyDescent="0.25">
      <c r="A862" s="565"/>
      <c r="B862" s="568"/>
      <c r="C862" s="455"/>
      <c r="D862" s="582"/>
      <c r="E862" s="557"/>
      <c r="F862" s="93" t="s">
        <v>385</v>
      </c>
      <c r="G862" s="523" t="s">
        <v>386</v>
      </c>
      <c r="H862" s="523"/>
      <c r="I862" s="523"/>
      <c r="J862" s="523"/>
      <c r="K862" s="585"/>
      <c r="L862" s="591" t="e">
        <f>#REF!-#REF!*10%</f>
        <v>#REF!</v>
      </c>
    </row>
    <row r="863" spans="1:12" customFormat="1" ht="15.6" customHeight="1" x14ac:dyDescent="0.25">
      <c r="A863" s="565"/>
      <c r="B863" s="568"/>
      <c r="C863" s="455"/>
      <c r="D863" s="582"/>
      <c r="E863" s="557"/>
      <c r="F863" s="93" t="s">
        <v>389</v>
      </c>
      <c r="G863" s="523" t="s">
        <v>390</v>
      </c>
      <c r="H863" s="523"/>
      <c r="I863" s="523"/>
      <c r="J863" s="523"/>
      <c r="K863" s="585"/>
      <c r="L863" s="591" t="e">
        <f>#REF!-#REF!*10%</f>
        <v>#REF!</v>
      </c>
    </row>
    <row r="864" spans="1:12" customFormat="1" ht="15.6" customHeight="1" x14ac:dyDescent="0.25">
      <c r="A864" s="565"/>
      <c r="B864" s="568"/>
      <c r="C864" s="455"/>
      <c r="D864" s="582"/>
      <c r="E864" s="557"/>
      <c r="F864" s="93" t="s">
        <v>704</v>
      </c>
      <c r="G864" s="523" t="s">
        <v>705</v>
      </c>
      <c r="H864" s="523"/>
      <c r="I864" s="523"/>
      <c r="J864" s="523"/>
      <c r="K864" s="585"/>
      <c r="L864" s="591" t="e">
        <f>#REF!-#REF!*10%</f>
        <v>#REF!</v>
      </c>
    </row>
    <row r="865" spans="1:12" customFormat="1" ht="15.6" customHeight="1" x14ac:dyDescent="0.25">
      <c r="A865" s="565"/>
      <c r="B865" s="568"/>
      <c r="C865" s="455"/>
      <c r="D865" s="582"/>
      <c r="E865" s="557"/>
      <c r="F865" s="93" t="s">
        <v>706</v>
      </c>
      <c r="G865" s="523" t="s">
        <v>390</v>
      </c>
      <c r="H865" s="523"/>
      <c r="I865" s="523"/>
      <c r="J865" s="523"/>
      <c r="K865" s="585"/>
      <c r="L865" s="591" t="e">
        <f>#REF!-#REF!*10%</f>
        <v>#REF!</v>
      </c>
    </row>
    <row r="866" spans="1:12" customFormat="1" ht="15.6" customHeight="1" x14ac:dyDescent="0.25">
      <c r="A866" s="565"/>
      <c r="B866" s="568"/>
      <c r="C866" s="455"/>
      <c r="D866" s="582"/>
      <c r="E866" s="557"/>
      <c r="F866" s="93" t="s">
        <v>1271</v>
      </c>
      <c r="G866" s="523" t="s">
        <v>390</v>
      </c>
      <c r="H866" s="523"/>
      <c r="I866" s="523"/>
      <c r="J866" s="523"/>
      <c r="K866" s="585"/>
      <c r="L866" s="591" t="e">
        <f>#REF!-#REF!*10%</f>
        <v>#REF!</v>
      </c>
    </row>
    <row r="867" spans="1:12" customFormat="1" ht="15.6" customHeight="1" x14ac:dyDescent="0.25">
      <c r="A867" s="565"/>
      <c r="B867" s="568"/>
      <c r="C867" s="455"/>
      <c r="D867" s="582"/>
      <c r="E867" s="557"/>
      <c r="F867" s="93" t="s">
        <v>707</v>
      </c>
      <c r="G867" s="523" t="s">
        <v>911</v>
      </c>
      <c r="H867" s="523"/>
      <c r="I867" s="523"/>
      <c r="J867" s="523"/>
      <c r="K867" s="585"/>
      <c r="L867" s="591" t="e">
        <f>#REF!-#REF!*10%</f>
        <v>#REF!</v>
      </c>
    </row>
    <row r="868" spans="1:12" customFormat="1" ht="15.6" customHeight="1" x14ac:dyDescent="0.25">
      <c r="A868" s="565"/>
      <c r="B868" s="568"/>
      <c r="C868" s="455"/>
      <c r="D868" s="582"/>
      <c r="E868" s="557"/>
      <c r="F868" s="93" t="s">
        <v>708</v>
      </c>
      <c r="G868" s="523" t="s">
        <v>390</v>
      </c>
      <c r="H868" s="523"/>
      <c r="I868" s="523"/>
      <c r="J868" s="523"/>
      <c r="K868" s="585"/>
      <c r="L868" s="591" t="e">
        <f>#REF!-#REF!*10%</f>
        <v>#REF!</v>
      </c>
    </row>
    <row r="869" spans="1:12" customFormat="1" ht="15.6" customHeight="1" x14ac:dyDescent="0.25">
      <c r="A869" s="565"/>
      <c r="B869" s="568"/>
      <c r="C869" s="455"/>
      <c r="D869" s="582"/>
      <c r="E869" s="557"/>
      <c r="F869" s="93" t="s">
        <v>377</v>
      </c>
      <c r="G869" s="523" t="s">
        <v>387</v>
      </c>
      <c r="H869" s="523"/>
      <c r="I869" s="523"/>
      <c r="J869" s="523"/>
      <c r="K869" s="585"/>
      <c r="L869" s="591" t="e">
        <f>#REF!-#REF!*10%</f>
        <v>#REF!</v>
      </c>
    </row>
    <row r="870" spans="1:12" customFormat="1" ht="15.6" customHeight="1" x14ac:dyDescent="0.25">
      <c r="A870" s="565"/>
      <c r="B870" s="568"/>
      <c r="C870" s="455"/>
      <c r="D870" s="582"/>
      <c r="E870" s="557"/>
      <c r="F870" s="93" t="s">
        <v>388</v>
      </c>
      <c r="G870" s="523" t="s">
        <v>393</v>
      </c>
      <c r="H870" s="523"/>
      <c r="I870" s="523"/>
      <c r="J870" s="523"/>
      <c r="K870" s="585"/>
      <c r="L870" s="591" t="e">
        <f>#REF!-#REF!*10%</f>
        <v>#REF!</v>
      </c>
    </row>
    <row r="871" spans="1:12" customFormat="1" ht="15.6" customHeight="1" x14ac:dyDescent="0.25">
      <c r="A871" s="565"/>
      <c r="B871" s="568"/>
      <c r="C871" s="455"/>
      <c r="D871" s="582"/>
      <c r="E871" s="557"/>
      <c r="F871" s="93" t="s">
        <v>562</v>
      </c>
      <c r="G871" s="523" t="s">
        <v>1024</v>
      </c>
      <c r="H871" s="523"/>
      <c r="I871" s="523"/>
      <c r="J871" s="523"/>
      <c r="K871" s="585"/>
      <c r="L871" s="591" t="e">
        <f>#REF!-#REF!*10%</f>
        <v>#REF!</v>
      </c>
    </row>
    <row r="872" spans="1:12" customFormat="1" ht="15.6" customHeight="1" x14ac:dyDescent="0.25">
      <c r="A872" s="565"/>
      <c r="B872" s="568"/>
      <c r="C872" s="455"/>
      <c r="D872" s="582"/>
      <c r="E872" s="557"/>
      <c r="F872" s="93" t="s">
        <v>570</v>
      </c>
      <c r="G872" s="523" t="s">
        <v>613</v>
      </c>
      <c r="H872" s="523"/>
      <c r="I872" s="523"/>
      <c r="J872" s="523"/>
      <c r="K872" s="585"/>
      <c r="L872" s="591" t="e">
        <f>#REF!-#REF!*10%</f>
        <v>#REF!</v>
      </c>
    </row>
    <row r="873" spans="1:12" customFormat="1" ht="15.6" customHeight="1" x14ac:dyDescent="0.25">
      <c r="A873" s="565"/>
      <c r="B873" s="568"/>
      <c r="C873" s="455"/>
      <c r="D873" s="582"/>
      <c r="E873" s="557"/>
      <c r="F873" s="142" t="s">
        <v>84</v>
      </c>
      <c r="G873" s="525">
        <v>7.8</v>
      </c>
      <c r="H873" s="525"/>
      <c r="I873" s="525"/>
      <c r="J873" s="525"/>
      <c r="K873" s="585"/>
      <c r="L873" s="591" t="e">
        <f>#REF!-#REF!*10%</f>
        <v>#REF!</v>
      </c>
    </row>
    <row r="874" spans="1:12" customFormat="1" ht="15" customHeight="1" x14ac:dyDescent="0.25">
      <c r="A874" s="565"/>
      <c r="B874" s="569"/>
      <c r="C874" s="455"/>
      <c r="D874" s="582"/>
      <c r="E874" s="557"/>
      <c r="F874" s="136" t="s">
        <v>1016</v>
      </c>
      <c r="G874" s="454">
        <v>5</v>
      </c>
      <c r="H874" s="454"/>
      <c r="I874" s="454"/>
      <c r="J874" s="454"/>
      <c r="K874" s="585"/>
      <c r="L874" s="591" t="e">
        <f>#REF!-#REF!*10%</f>
        <v>#REF!</v>
      </c>
    </row>
    <row r="875" spans="1:12" customFormat="1" ht="15" customHeight="1" x14ac:dyDescent="0.25">
      <c r="A875" s="564">
        <v>13</v>
      </c>
      <c r="B875" s="567"/>
      <c r="C875" s="455" t="s">
        <v>306</v>
      </c>
      <c r="D875" s="582"/>
      <c r="E875" s="557"/>
      <c r="F875" s="110" t="s">
        <v>81</v>
      </c>
      <c r="G875" s="522" t="s">
        <v>10</v>
      </c>
      <c r="H875" s="522"/>
      <c r="I875" s="522"/>
      <c r="J875" s="522"/>
      <c r="K875" s="539">
        <v>3</v>
      </c>
      <c r="L875" s="589">
        <v>30780</v>
      </c>
    </row>
    <row r="876" spans="1:12" customFormat="1" ht="15" customHeight="1" x14ac:dyDescent="0.25">
      <c r="A876" s="565"/>
      <c r="B876" s="568"/>
      <c r="C876" s="455"/>
      <c r="D876" s="582"/>
      <c r="E876" s="557"/>
      <c r="F876" s="110" t="s">
        <v>81</v>
      </c>
      <c r="G876" s="469">
        <v>221</v>
      </c>
      <c r="H876" s="469"/>
      <c r="I876" s="469"/>
      <c r="J876" s="469"/>
      <c r="K876" s="583"/>
      <c r="L876" s="590"/>
    </row>
    <row r="877" spans="1:12" customFormat="1" ht="15" customHeight="1" x14ac:dyDescent="0.25">
      <c r="A877" s="565"/>
      <c r="B877" s="568"/>
      <c r="C877" s="455"/>
      <c r="D877" s="582"/>
      <c r="E877" s="557"/>
      <c r="F877" s="110" t="s">
        <v>8</v>
      </c>
      <c r="G877" s="240">
        <v>3000</v>
      </c>
      <c r="H877" s="241">
        <v>4000</v>
      </c>
      <c r="I877" s="312">
        <v>5000</v>
      </c>
      <c r="J877" s="242">
        <v>6000</v>
      </c>
      <c r="K877" s="583"/>
      <c r="L877" s="590"/>
    </row>
    <row r="878" spans="1:12" customFormat="1" ht="15" customHeight="1" x14ac:dyDescent="0.25">
      <c r="A878" s="565"/>
      <c r="B878" s="568"/>
      <c r="C878" s="455"/>
      <c r="D878" s="582"/>
      <c r="E878" s="557"/>
      <c r="F878" s="110" t="s">
        <v>817</v>
      </c>
      <c r="G878" s="243">
        <f>G876*114</f>
        <v>25194</v>
      </c>
      <c r="H878" s="244">
        <f>G876*128</f>
        <v>28288</v>
      </c>
      <c r="I878" s="313">
        <f>G876*143</f>
        <v>31603</v>
      </c>
      <c r="J878" s="245">
        <f>G876*148</f>
        <v>32708</v>
      </c>
      <c r="K878" s="583"/>
      <c r="L878" s="590"/>
    </row>
    <row r="879" spans="1:12" customFormat="1" ht="15" customHeight="1" x14ac:dyDescent="0.25">
      <c r="A879" s="565"/>
      <c r="B879" s="568"/>
      <c r="C879" s="455"/>
      <c r="D879" s="582"/>
      <c r="E879" s="557"/>
      <c r="F879" s="110" t="s">
        <v>1269</v>
      </c>
      <c r="G879" s="451">
        <v>0.98</v>
      </c>
      <c r="H879" s="451"/>
      <c r="I879" s="451"/>
      <c r="J879" s="451"/>
      <c r="K879" s="583"/>
      <c r="L879" s="590"/>
    </row>
    <row r="880" spans="1:12" customFormat="1" ht="15" customHeight="1" x14ac:dyDescent="0.25">
      <c r="A880" s="565"/>
      <c r="B880" s="568"/>
      <c r="C880" s="455"/>
      <c r="D880" s="582"/>
      <c r="E880" s="557"/>
      <c r="F880" s="93" t="s">
        <v>699</v>
      </c>
      <c r="G880" s="523" t="s">
        <v>700</v>
      </c>
      <c r="H880" s="523"/>
      <c r="I880" s="523"/>
      <c r="J880" s="523"/>
      <c r="K880" s="583"/>
      <c r="L880" s="590"/>
    </row>
    <row r="881" spans="1:12" customFormat="1" ht="15" customHeight="1" x14ac:dyDescent="0.25">
      <c r="A881" s="565"/>
      <c r="B881" s="568"/>
      <c r="C881" s="455"/>
      <c r="D881" s="582"/>
      <c r="E881" s="557"/>
      <c r="F881" s="93" t="s">
        <v>1181</v>
      </c>
      <c r="G881" s="462" t="s">
        <v>1179</v>
      </c>
      <c r="H881" s="463"/>
      <c r="I881" s="463"/>
      <c r="J881" s="464"/>
      <c r="K881" s="583"/>
      <c r="L881" s="590"/>
    </row>
    <row r="882" spans="1:12" customFormat="1" ht="15" customHeight="1" x14ac:dyDescent="0.25">
      <c r="A882" s="565"/>
      <c r="B882" s="568"/>
      <c r="C882" s="455"/>
      <c r="D882" s="582"/>
      <c r="E882" s="557"/>
      <c r="F882" s="110" t="s">
        <v>83</v>
      </c>
      <c r="G882" s="522">
        <v>67</v>
      </c>
      <c r="H882" s="522"/>
      <c r="I882" s="522"/>
      <c r="J882" s="522"/>
      <c r="K882" s="583"/>
      <c r="L882" s="590"/>
    </row>
    <row r="883" spans="1:12" customFormat="1" ht="15" customHeight="1" x14ac:dyDescent="0.25">
      <c r="A883" s="565"/>
      <c r="B883" s="568"/>
      <c r="C883" s="455"/>
      <c r="D883" s="582"/>
      <c r="E883" s="557"/>
      <c r="F883" s="112" t="s">
        <v>396</v>
      </c>
      <c r="G883" s="523" t="s">
        <v>908</v>
      </c>
      <c r="H883" s="523"/>
      <c r="I883" s="523"/>
      <c r="J883" s="523"/>
      <c r="K883" s="583"/>
      <c r="L883" s="590"/>
    </row>
    <row r="884" spans="1:12" customFormat="1" ht="15" customHeight="1" x14ac:dyDescent="0.25">
      <c r="A884" s="565"/>
      <c r="B884" s="568"/>
      <c r="C884" s="455"/>
      <c r="D884" s="582"/>
      <c r="E884" s="557"/>
      <c r="F884" s="110" t="s">
        <v>256</v>
      </c>
      <c r="G884" s="522" t="s">
        <v>21</v>
      </c>
      <c r="H884" s="522"/>
      <c r="I884" s="522"/>
      <c r="J884" s="522"/>
      <c r="K884" s="583"/>
      <c r="L884" s="590"/>
    </row>
    <row r="885" spans="1:12" customFormat="1" ht="15.6" customHeight="1" x14ac:dyDescent="0.25">
      <c r="A885" s="565"/>
      <c r="B885" s="568"/>
      <c r="C885" s="455"/>
      <c r="D885" s="582"/>
      <c r="E885" s="557"/>
      <c r="F885" s="93" t="s">
        <v>379</v>
      </c>
      <c r="G885" s="523" t="s">
        <v>380</v>
      </c>
      <c r="H885" s="523"/>
      <c r="I885" s="523"/>
      <c r="J885" s="523"/>
      <c r="K885" s="583"/>
      <c r="L885" s="590"/>
    </row>
    <row r="886" spans="1:12" customFormat="1" ht="15.6" customHeight="1" x14ac:dyDescent="0.25">
      <c r="A886" s="565"/>
      <c r="B886" s="568"/>
      <c r="C886" s="455"/>
      <c r="D886" s="582"/>
      <c r="E886" s="557"/>
      <c r="F886" s="93" t="s">
        <v>701</v>
      </c>
      <c r="G886" s="523">
        <v>100000</v>
      </c>
      <c r="H886" s="523"/>
      <c r="I886" s="523"/>
      <c r="J886" s="523"/>
      <c r="K886" s="583"/>
      <c r="L886" s="590"/>
    </row>
    <row r="887" spans="1:12" customFormat="1" ht="15.6" customHeight="1" x14ac:dyDescent="0.25">
      <c r="A887" s="565"/>
      <c r="B887" s="568"/>
      <c r="C887" s="455"/>
      <c r="D887" s="582"/>
      <c r="E887" s="557"/>
      <c r="F887" s="93" t="s">
        <v>257</v>
      </c>
      <c r="G887" s="523" t="s">
        <v>391</v>
      </c>
      <c r="H887" s="523"/>
      <c r="I887" s="523"/>
      <c r="J887" s="523"/>
      <c r="K887" s="583"/>
      <c r="L887" s="590"/>
    </row>
    <row r="888" spans="1:12" customFormat="1" ht="15.6" customHeight="1" x14ac:dyDescent="0.25">
      <c r="A888" s="565"/>
      <c r="B888" s="568"/>
      <c r="C888" s="455"/>
      <c r="D888" s="582"/>
      <c r="E888" s="557"/>
      <c r="F888" s="93" t="s">
        <v>376</v>
      </c>
      <c r="G888" s="523" t="s">
        <v>392</v>
      </c>
      <c r="H888" s="523"/>
      <c r="I888" s="523"/>
      <c r="J888" s="523"/>
      <c r="K888" s="583"/>
      <c r="L888" s="590"/>
    </row>
    <row r="889" spans="1:12" customFormat="1" ht="15.6" customHeight="1" x14ac:dyDescent="0.25">
      <c r="A889" s="565"/>
      <c r="B889" s="568"/>
      <c r="C889" s="455"/>
      <c r="D889" s="582"/>
      <c r="E889" s="557"/>
      <c r="F889" s="93" t="s">
        <v>381</v>
      </c>
      <c r="G889" s="523" t="s">
        <v>382</v>
      </c>
      <c r="H889" s="523"/>
      <c r="I889" s="523"/>
      <c r="J889" s="523"/>
      <c r="K889" s="583"/>
      <c r="L889" s="590"/>
    </row>
    <row r="890" spans="1:12" customFormat="1" ht="15.6" customHeight="1" x14ac:dyDescent="0.25">
      <c r="A890" s="565"/>
      <c r="B890" s="568"/>
      <c r="C890" s="455"/>
      <c r="D890" s="582"/>
      <c r="E890" s="557"/>
      <c r="F890" s="94" t="s">
        <v>358</v>
      </c>
      <c r="G890" s="523" t="s">
        <v>900</v>
      </c>
      <c r="H890" s="523"/>
      <c r="I890" s="523"/>
      <c r="J890" s="523"/>
      <c r="K890" s="584">
        <v>5</v>
      </c>
      <c r="L890" s="443">
        <v>32935</v>
      </c>
    </row>
    <row r="891" spans="1:12" customFormat="1" ht="15.6" customHeight="1" x14ac:dyDescent="0.25">
      <c r="A891" s="565"/>
      <c r="B891" s="568"/>
      <c r="C891" s="455"/>
      <c r="D891" s="582"/>
      <c r="E891" s="557"/>
      <c r="F891" s="93" t="s">
        <v>383</v>
      </c>
      <c r="G891" s="523" t="s">
        <v>384</v>
      </c>
      <c r="H891" s="523"/>
      <c r="I891" s="523"/>
      <c r="J891" s="523"/>
      <c r="K891" s="585"/>
      <c r="L891" s="591" t="e">
        <f>#REF!-#REF!*10%</f>
        <v>#REF!</v>
      </c>
    </row>
    <row r="892" spans="1:12" customFormat="1" ht="15.6" customHeight="1" x14ac:dyDescent="0.25">
      <c r="A892" s="565"/>
      <c r="B892" s="568"/>
      <c r="C892" s="455"/>
      <c r="D892" s="582"/>
      <c r="E892" s="557"/>
      <c r="F892" s="93" t="s">
        <v>385</v>
      </c>
      <c r="G892" s="523" t="s">
        <v>386</v>
      </c>
      <c r="H892" s="523"/>
      <c r="I892" s="523"/>
      <c r="J892" s="523"/>
      <c r="K892" s="585"/>
      <c r="L892" s="591" t="e">
        <f>#REF!-#REF!*10%</f>
        <v>#REF!</v>
      </c>
    </row>
    <row r="893" spans="1:12" customFormat="1" ht="15.6" customHeight="1" x14ac:dyDescent="0.25">
      <c r="A893" s="565"/>
      <c r="B893" s="568"/>
      <c r="C893" s="455"/>
      <c r="D893" s="582"/>
      <c r="E893" s="557"/>
      <c r="F893" s="93" t="s">
        <v>389</v>
      </c>
      <c r="G893" s="523" t="s">
        <v>390</v>
      </c>
      <c r="H893" s="523"/>
      <c r="I893" s="523"/>
      <c r="J893" s="523"/>
      <c r="K893" s="585"/>
      <c r="L893" s="591" t="e">
        <f>#REF!-#REF!*10%</f>
        <v>#REF!</v>
      </c>
    </row>
    <row r="894" spans="1:12" customFormat="1" ht="15.6" customHeight="1" x14ac:dyDescent="0.25">
      <c r="A894" s="565"/>
      <c r="B894" s="568"/>
      <c r="C894" s="455"/>
      <c r="D894" s="582"/>
      <c r="E894" s="557"/>
      <c r="F894" s="93" t="s">
        <v>704</v>
      </c>
      <c r="G894" s="523" t="s">
        <v>705</v>
      </c>
      <c r="H894" s="523"/>
      <c r="I894" s="523"/>
      <c r="J894" s="523"/>
      <c r="K894" s="585"/>
      <c r="L894" s="591" t="e">
        <f>#REF!-#REF!*10%</f>
        <v>#REF!</v>
      </c>
    </row>
    <row r="895" spans="1:12" customFormat="1" ht="15.6" customHeight="1" x14ac:dyDescent="0.25">
      <c r="A895" s="565"/>
      <c r="B895" s="568"/>
      <c r="C895" s="455"/>
      <c r="D895" s="582"/>
      <c r="E895" s="557"/>
      <c r="F895" s="93" t="s">
        <v>706</v>
      </c>
      <c r="G895" s="523" t="s">
        <v>390</v>
      </c>
      <c r="H895" s="523"/>
      <c r="I895" s="523"/>
      <c r="J895" s="523"/>
      <c r="K895" s="585"/>
      <c r="L895" s="591" t="e">
        <f>#REF!-#REF!*10%</f>
        <v>#REF!</v>
      </c>
    </row>
    <row r="896" spans="1:12" customFormat="1" ht="15.6" customHeight="1" x14ac:dyDescent="0.25">
      <c r="A896" s="565"/>
      <c r="B896" s="568"/>
      <c r="C896" s="455"/>
      <c r="D896" s="582"/>
      <c r="E896" s="557"/>
      <c r="F896" s="93" t="s">
        <v>1271</v>
      </c>
      <c r="G896" s="523" t="s">
        <v>390</v>
      </c>
      <c r="H896" s="523"/>
      <c r="I896" s="523"/>
      <c r="J896" s="523"/>
      <c r="K896" s="585"/>
      <c r="L896" s="591" t="e">
        <f>#REF!-#REF!*10%</f>
        <v>#REF!</v>
      </c>
    </row>
    <row r="897" spans="1:12" customFormat="1" ht="15.6" customHeight="1" x14ac:dyDescent="0.25">
      <c r="A897" s="565"/>
      <c r="B897" s="568"/>
      <c r="C897" s="455"/>
      <c r="D897" s="582"/>
      <c r="E897" s="557"/>
      <c r="F897" s="93" t="s">
        <v>707</v>
      </c>
      <c r="G897" s="523" t="s">
        <v>911</v>
      </c>
      <c r="H897" s="523"/>
      <c r="I897" s="523"/>
      <c r="J897" s="523"/>
      <c r="K897" s="585"/>
      <c r="L897" s="591" t="e">
        <f>#REF!-#REF!*10%</f>
        <v>#REF!</v>
      </c>
    </row>
    <row r="898" spans="1:12" customFormat="1" ht="15.6" customHeight="1" x14ac:dyDescent="0.25">
      <c r="A898" s="565"/>
      <c r="B898" s="568"/>
      <c r="C898" s="455"/>
      <c r="D898" s="582"/>
      <c r="E898" s="557"/>
      <c r="F898" s="93" t="s">
        <v>708</v>
      </c>
      <c r="G898" s="523" t="s">
        <v>390</v>
      </c>
      <c r="H898" s="523"/>
      <c r="I898" s="523"/>
      <c r="J898" s="523"/>
      <c r="K898" s="585"/>
      <c r="L898" s="591" t="e">
        <f>#REF!-#REF!*10%</f>
        <v>#REF!</v>
      </c>
    </row>
    <row r="899" spans="1:12" customFormat="1" ht="15.6" customHeight="1" x14ac:dyDescent="0.25">
      <c r="A899" s="565"/>
      <c r="B899" s="568"/>
      <c r="C899" s="455"/>
      <c r="D899" s="582"/>
      <c r="E899" s="557"/>
      <c r="F899" s="93" t="s">
        <v>377</v>
      </c>
      <c r="G899" s="523" t="s">
        <v>387</v>
      </c>
      <c r="H899" s="523"/>
      <c r="I899" s="523"/>
      <c r="J899" s="523"/>
      <c r="K899" s="585"/>
      <c r="L899" s="591" t="e">
        <f>#REF!-#REF!*10%</f>
        <v>#REF!</v>
      </c>
    </row>
    <row r="900" spans="1:12" customFormat="1" ht="15.6" customHeight="1" x14ac:dyDescent="0.25">
      <c r="A900" s="565"/>
      <c r="B900" s="568"/>
      <c r="C900" s="455"/>
      <c r="D900" s="582"/>
      <c r="E900" s="557"/>
      <c r="F900" s="93" t="s">
        <v>388</v>
      </c>
      <c r="G900" s="523" t="s">
        <v>393</v>
      </c>
      <c r="H900" s="523"/>
      <c r="I900" s="523"/>
      <c r="J900" s="523"/>
      <c r="K900" s="585"/>
      <c r="L900" s="591" t="e">
        <f>#REF!-#REF!*10%</f>
        <v>#REF!</v>
      </c>
    </row>
    <row r="901" spans="1:12" customFormat="1" ht="15.6" customHeight="1" x14ac:dyDescent="0.25">
      <c r="A901" s="565"/>
      <c r="B901" s="568"/>
      <c r="C901" s="455"/>
      <c r="D901" s="582"/>
      <c r="E901" s="557"/>
      <c r="F901" s="93" t="s">
        <v>562</v>
      </c>
      <c r="G901" s="523" t="s">
        <v>1024</v>
      </c>
      <c r="H901" s="523"/>
      <c r="I901" s="523"/>
      <c r="J901" s="523"/>
      <c r="K901" s="585"/>
      <c r="L901" s="591" t="e">
        <f>#REF!-#REF!*10%</f>
        <v>#REF!</v>
      </c>
    </row>
    <row r="902" spans="1:12" customFormat="1" ht="15.6" customHeight="1" x14ac:dyDescent="0.25">
      <c r="A902" s="565"/>
      <c r="B902" s="568"/>
      <c r="C902" s="455"/>
      <c r="D902" s="582"/>
      <c r="E902" s="557"/>
      <c r="F902" s="93" t="s">
        <v>570</v>
      </c>
      <c r="G902" s="523" t="s">
        <v>613</v>
      </c>
      <c r="H902" s="523"/>
      <c r="I902" s="523"/>
      <c r="J902" s="523"/>
      <c r="K902" s="585"/>
      <c r="L902" s="591" t="e">
        <f>#REF!-#REF!*10%</f>
        <v>#REF!</v>
      </c>
    </row>
    <row r="903" spans="1:12" customFormat="1" ht="15.6" customHeight="1" x14ac:dyDescent="0.25">
      <c r="A903" s="565"/>
      <c r="B903" s="568"/>
      <c r="C903" s="455"/>
      <c r="D903" s="582"/>
      <c r="E903" s="557"/>
      <c r="F903" s="142" t="s">
        <v>84</v>
      </c>
      <c r="G903" s="525">
        <v>7.8</v>
      </c>
      <c r="H903" s="525"/>
      <c r="I903" s="525"/>
      <c r="J903" s="525"/>
      <c r="K903" s="585"/>
      <c r="L903" s="591" t="e">
        <f>#REF!-#REF!*10%</f>
        <v>#REF!</v>
      </c>
    </row>
    <row r="904" spans="1:12" customFormat="1" ht="15" customHeight="1" x14ac:dyDescent="0.25">
      <c r="A904" s="565"/>
      <c r="B904" s="569"/>
      <c r="C904" s="455"/>
      <c r="D904" s="582"/>
      <c r="E904" s="557"/>
      <c r="F904" s="136" t="s">
        <v>1016</v>
      </c>
      <c r="G904" s="454">
        <v>5</v>
      </c>
      <c r="H904" s="454"/>
      <c r="I904" s="454"/>
      <c r="J904" s="454"/>
      <c r="K904" s="585"/>
      <c r="L904" s="591" t="e">
        <f>#REF!-#REF!*10%</f>
        <v>#REF!</v>
      </c>
    </row>
    <row r="905" spans="1:12" customFormat="1" ht="15" customHeight="1" x14ac:dyDescent="0.25">
      <c r="A905" s="564">
        <v>14</v>
      </c>
      <c r="B905" s="567"/>
      <c r="C905" s="455" t="s">
        <v>307</v>
      </c>
      <c r="D905" s="582"/>
      <c r="E905" s="557"/>
      <c r="F905" s="110" t="s">
        <v>81</v>
      </c>
      <c r="G905" s="522" t="s">
        <v>10</v>
      </c>
      <c r="H905" s="522"/>
      <c r="I905" s="522"/>
      <c r="J905" s="522"/>
      <c r="K905" s="539">
        <v>3</v>
      </c>
      <c r="L905" s="589">
        <v>31590</v>
      </c>
    </row>
    <row r="906" spans="1:12" customFormat="1" ht="15" customHeight="1" x14ac:dyDescent="0.25">
      <c r="A906" s="565"/>
      <c r="B906" s="568"/>
      <c r="C906" s="455"/>
      <c r="D906" s="582"/>
      <c r="E906" s="557"/>
      <c r="F906" s="110" t="s">
        <v>81</v>
      </c>
      <c r="G906" s="469">
        <v>240</v>
      </c>
      <c r="H906" s="469"/>
      <c r="I906" s="469"/>
      <c r="J906" s="469"/>
      <c r="K906" s="583"/>
      <c r="L906" s="590"/>
    </row>
    <row r="907" spans="1:12" customFormat="1" ht="15" customHeight="1" x14ac:dyDescent="0.25">
      <c r="A907" s="565"/>
      <c r="B907" s="568"/>
      <c r="C907" s="455"/>
      <c r="D907" s="582"/>
      <c r="E907" s="557"/>
      <c r="F907" s="110" t="s">
        <v>8</v>
      </c>
      <c r="G907" s="240">
        <v>3000</v>
      </c>
      <c r="H907" s="241">
        <v>4000</v>
      </c>
      <c r="I907" s="312">
        <v>5000</v>
      </c>
      <c r="J907" s="242">
        <v>6000</v>
      </c>
      <c r="K907" s="583"/>
      <c r="L907" s="590"/>
    </row>
    <row r="908" spans="1:12" customFormat="1" ht="15" customHeight="1" x14ac:dyDescent="0.25">
      <c r="A908" s="565"/>
      <c r="B908" s="568"/>
      <c r="C908" s="455"/>
      <c r="D908" s="582"/>
      <c r="E908" s="557"/>
      <c r="F908" s="110" t="s">
        <v>817</v>
      </c>
      <c r="G908" s="243">
        <f>G906*114</f>
        <v>27360</v>
      </c>
      <c r="H908" s="244">
        <f>G906*128</f>
        <v>30720</v>
      </c>
      <c r="I908" s="313">
        <f>G906*143</f>
        <v>34320</v>
      </c>
      <c r="J908" s="245">
        <f>G906*148</f>
        <v>35520</v>
      </c>
      <c r="K908" s="583"/>
      <c r="L908" s="590"/>
    </row>
    <row r="909" spans="1:12" customFormat="1" ht="15" customHeight="1" x14ac:dyDescent="0.25">
      <c r="A909" s="565"/>
      <c r="B909" s="568"/>
      <c r="C909" s="455"/>
      <c r="D909" s="582"/>
      <c r="E909" s="557"/>
      <c r="F909" s="110" t="s">
        <v>1269</v>
      </c>
      <c r="G909" s="451">
        <v>0.98</v>
      </c>
      <c r="H909" s="451"/>
      <c r="I909" s="451"/>
      <c r="J909" s="451"/>
      <c r="K909" s="583"/>
      <c r="L909" s="590"/>
    </row>
    <row r="910" spans="1:12" customFormat="1" ht="15" customHeight="1" x14ac:dyDescent="0.25">
      <c r="A910" s="565"/>
      <c r="B910" s="568"/>
      <c r="C910" s="455"/>
      <c r="D910" s="582"/>
      <c r="E910" s="557"/>
      <c r="F910" s="93" t="s">
        <v>699</v>
      </c>
      <c r="G910" s="523" t="s">
        <v>700</v>
      </c>
      <c r="H910" s="523"/>
      <c r="I910" s="523"/>
      <c r="J910" s="523"/>
      <c r="K910" s="583"/>
      <c r="L910" s="590"/>
    </row>
    <row r="911" spans="1:12" customFormat="1" ht="15" customHeight="1" x14ac:dyDescent="0.25">
      <c r="A911" s="565"/>
      <c r="B911" s="568"/>
      <c r="C911" s="455"/>
      <c r="D911" s="582"/>
      <c r="E911" s="557"/>
      <c r="F911" s="93" t="s">
        <v>1181</v>
      </c>
      <c r="G911" s="462" t="s">
        <v>1179</v>
      </c>
      <c r="H911" s="463"/>
      <c r="I911" s="463"/>
      <c r="J911" s="464"/>
      <c r="K911" s="583"/>
      <c r="L911" s="590"/>
    </row>
    <row r="912" spans="1:12" customFormat="1" ht="15" customHeight="1" x14ac:dyDescent="0.25">
      <c r="A912" s="565"/>
      <c r="B912" s="568"/>
      <c r="C912" s="455"/>
      <c r="D912" s="582"/>
      <c r="E912" s="557"/>
      <c r="F912" s="110" t="s">
        <v>83</v>
      </c>
      <c r="G912" s="522">
        <v>67</v>
      </c>
      <c r="H912" s="522"/>
      <c r="I912" s="522"/>
      <c r="J912" s="522"/>
      <c r="K912" s="583"/>
      <c r="L912" s="590"/>
    </row>
    <row r="913" spans="1:12" customFormat="1" ht="15" customHeight="1" x14ac:dyDescent="0.25">
      <c r="A913" s="565"/>
      <c r="B913" s="568"/>
      <c r="C913" s="455"/>
      <c r="D913" s="582"/>
      <c r="E913" s="557"/>
      <c r="F913" s="112" t="s">
        <v>396</v>
      </c>
      <c r="G913" s="523" t="s">
        <v>908</v>
      </c>
      <c r="H913" s="523"/>
      <c r="I913" s="523"/>
      <c r="J913" s="523"/>
      <c r="K913" s="583"/>
      <c r="L913" s="590"/>
    </row>
    <row r="914" spans="1:12" customFormat="1" ht="15" customHeight="1" x14ac:dyDescent="0.25">
      <c r="A914" s="565"/>
      <c r="B914" s="568"/>
      <c r="C914" s="455"/>
      <c r="D914" s="582"/>
      <c r="E914" s="557"/>
      <c r="F914" s="110" t="s">
        <v>256</v>
      </c>
      <c r="G914" s="522" t="s">
        <v>50</v>
      </c>
      <c r="H914" s="522"/>
      <c r="I914" s="522"/>
      <c r="J914" s="522"/>
      <c r="K914" s="583"/>
      <c r="L914" s="590"/>
    </row>
    <row r="915" spans="1:12" customFormat="1" ht="15.6" customHeight="1" x14ac:dyDescent="0.25">
      <c r="A915" s="565"/>
      <c r="B915" s="568"/>
      <c r="C915" s="455"/>
      <c r="D915" s="582"/>
      <c r="E915" s="557"/>
      <c r="F915" s="93" t="s">
        <v>379</v>
      </c>
      <c r="G915" s="523" t="s">
        <v>380</v>
      </c>
      <c r="H915" s="523"/>
      <c r="I915" s="523"/>
      <c r="J915" s="523"/>
      <c r="K915" s="583"/>
      <c r="L915" s="590"/>
    </row>
    <row r="916" spans="1:12" customFormat="1" ht="15.6" customHeight="1" x14ac:dyDescent="0.25">
      <c r="A916" s="565"/>
      <c r="B916" s="568"/>
      <c r="C916" s="455"/>
      <c r="D916" s="582"/>
      <c r="E916" s="557"/>
      <c r="F916" s="93" t="s">
        <v>701</v>
      </c>
      <c r="G916" s="523">
        <v>100000</v>
      </c>
      <c r="H916" s="523"/>
      <c r="I916" s="523"/>
      <c r="J916" s="523"/>
      <c r="K916" s="583"/>
      <c r="L916" s="590"/>
    </row>
    <row r="917" spans="1:12" customFormat="1" ht="15.6" customHeight="1" x14ac:dyDescent="0.25">
      <c r="A917" s="565"/>
      <c r="B917" s="568"/>
      <c r="C917" s="455"/>
      <c r="D917" s="582"/>
      <c r="E917" s="557"/>
      <c r="F917" s="93" t="s">
        <v>257</v>
      </c>
      <c r="G917" s="523" t="s">
        <v>391</v>
      </c>
      <c r="H917" s="523"/>
      <c r="I917" s="523"/>
      <c r="J917" s="523"/>
      <c r="K917" s="583"/>
      <c r="L917" s="590"/>
    </row>
    <row r="918" spans="1:12" customFormat="1" ht="15.6" customHeight="1" x14ac:dyDescent="0.25">
      <c r="A918" s="565"/>
      <c r="B918" s="568"/>
      <c r="C918" s="455"/>
      <c r="D918" s="582"/>
      <c r="E918" s="557"/>
      <c r="F918" s="93" t="s">
        <v>376</v>
      </c>
      <c r="G918" s="523" t="s">
        <v>392</v>
      </c>
      <c r="H918" s="523"/>
      <c r="I918" s="523"/>
      <c r="J918" s="523"/>
      <c r="K918" s="583"/>
      <c r="L918" s="590"/>
    </row>
    <row r="919" spans="1:12" customFormat="1" ht="15.6" customHeight="1" x14ac:dyDescent="0.25">
      <c r="A919" s="565"/>
      <c r="B919" s="568"/>
      <c r="C919" s="455"/>
      <c r="D919" s="582"/>
      <c r="E919" s="557"/>
      <c r="F919" s="93" t="s">
        <v>381</v>
      </c>
      <c r="G919" s="523" t="s">
        <v>382</v>
      </c>
      <c r="H919" s="523"/>
      <c r="I919" s="523"/>
      <c r="J919" s="523"/>
      <c r="K919" s="583"/>
      <c r="L919" s="590"/>
    </row>
    <row r="920" spans="1:12" customFormat="1" ht="15.6" customHeight="1" x14ac:dyDescent="0.25">
      <c r="A920" s="565"/>
      <c r="B920" s="568"/>
      <c r="C920" s="455"/>
      <c r="D920" s="582"/>
      <c r="E920" s="557"/>
      <c r="F920" s="94" t="s">
        <v>358</v>
      </c>
      <c r="G920" s="523" t="s">
        <v>900</v>
      </c>
      <c r="H920" s="523"/>
      <c r="I920" s="523"/>
      <c r="J920" s="523"/>
      <c r="K920" s="584">
        <v>5</v>
      </c>
      <c r="L920" s="443">
        <v>33801</v>
      </c>
    </row>
    <row r="921" spans="1:12" customFormat="1" ht="15.6" customHeight="1" x14ac:dyDescent="0.25">
      <c r="A921" s="565"/>
      <c r="B921" s="568"/>
      <c r="C921" s="455"/>
      <c r="D921" s="582"/>
      <c r="E921" s="557"/>
      <c r="F921" s="93" t="s">
        <v>383</v>
      </c>
      <c r="G921" s="523" t="s">
        <v>384</v>
      </c>
      <c r="H921" s="523"/>
      <c r="I921" s="523"/>
      <c r="J921" s="523"/>
      <c r="K921" s="585"/>
      <c r="L921" s="591" t="e">
        <f>#REF!-#REF!*10%</f>
        <v>#REF!</v>
      </c>
    </row>
    <row r="922" spans="1:12" customFormat="1" ht="15.6" customHeight="1" x14ac:dyDescent="0.25">
      <c r="A922" s="565"/>
      <c r="B922" s="568"/>
      <c r="C922" s="455"/>
      <c r="D922" s="582"/>
      <c r="E922" s="557"/>
      <c r="F922" s="93" t="s">
        <v>385</v>
      </c>
      <c r="G922" s="523" t="s">
        <v>386</v>
      </c>
      <c r="H922" s="523"/>
      <c r="I922" s="523"/>
      <c r="J922" s="523"/>
      <c r="K922" s="585"/>
      <c r="L922" s="591" t="e">
        <f>#REF!-#REF!*10%</f>
        <v>#REF!</v>
      </c>
    </row>
    <row r="923" spans="1:12" customFormat="1" ht="15.6" customHeight="1" x14ac:dyDescent="0.25">
      <c r="A923" s="565"/>
      <c r="B923" s="568"/>
      <c r="C923" s="455"/>
      <c r="D923" s="582"/>
      <c r="E923" s="557"/>
      <c r="F923" s="93" t="s">
        <v>389</v>
      </c>
      <c r="G923" s="523" t="s">
        <v>390</v>
      </c>
      <c r="H923" s="523"/>
      <c r="I923" s="523"/>
      <c r="J923" s="523"/>
      <c r="K923" s="585"/>
      <c r="L923" s="591" t="e">
        <f>#REF!-#REF!*10%</f>
        <v>#REF!</v>
      </c>
    </row>
    <row r="924" spans="1:12" customFormat="1" ht="15.6" customHeight="1" x14ac:dyDescent="0.25">
      <c r="A924" s="565"/>
      <c r="B924" s="568"/>
      <c r="C924" s="455"/>
      <c r="D924" s="582"/>
      <c r="E924" s="557"/>
      <c r="F924" s="93" t="s">
        <v>704</v>
      </c>
      <c r="G924" s="523" t="s">
        <v>705</v>
      </c>
      <c r="H924" s="523"/>
      <c r="I924" s="523"/>
      <c r="J924" s="523"/>
      <c r="K924" s="585"/>
      <c r="L924" s="591" t="e">
        <f>#REF!-#REF!*10%</f>
        <v>#REF!</v>
      </c>
    </row>
    <row r="925" spans="1:12" customFormat="1" ht="15.6" customHeight="1" x14ac:dyDescent="0.25">
      <c r="A925" s="565"/>
      <c r="B925" s="568"/>
      <c r="C925" s="455"/>
      <c r="D925" s="582"/>
      <c r="E925" s="557"/>
      <c r="F925" s="93" t="s">
        <v>706</v>
      </c>
      <c r="G925" s="523" t="s">
        <v>390</v>
      </c>
      <c r="H925" s="523"/>
      <c r="I925" s="523"/>
      <c r="J925" s="523"/>
      <c r="K925" s="585"/>
      <c r="L925" s="591" t="e">
        <f>#REF!-#REF!*10%</f>
        <v>#REF!</v>
      </c>
    </row>
    <row r="926" spans="1:12" customFormat="1" ht="15.6" customHeight="1" x14ac:dyDescent="0.25">
      <c r="A926" s="565"/>
      <c r="B926" s="568"/>
      <c r="C926" s="455"/>
      <c r="D926" s="582"/>
      <c r="E926" s="557"/>
      <c r="F926" s="93" t="s">
        <v>1271</v>
      </c>
      <c r="G926" s="523" t="s">
        <v>390</v>
      </c>
      <c r="H926" s="523"/>
      <c r="I926" s="523"/>
      <c r="J926" s="523"/>
      <c r="K926" s="585"/>
      <c r="L926" s="591" t="e">
        <f>#REF!-#REF!*10%</f>
        <v>#REF!</v>
      </c>
    </row>
    <row r="927" spans="1:12" customFormat="1" ht="15.6" customHeight="1" x14ac:dyDescent="0.25">
      <c r="A927" s="565"/>
      <c r="B927" s="568"/>
      <c r="C927" s="455"/>
      <c r="D927" s="582"/>
      <c r="E927" s="557"/>
      <c r="F927" s="93" t="s">
        <v>707</v>
      </c>
      <c r="G927" s="523" t="s">
        <v>911</v>
      </c>
      <c r="H927" s="523"/>
      <c r="I927" s="523"/>
      <c r="J927" s="523"/>
      <c r="K927" s="585"/>
      <c r="L927" s="591" t="e">
        <f>#REF!-#REF!*10%</f>
        <v>#REF!</v>
      </c>
    </row>
    <row r="928" spans="1:12" customFormat="1" ht="15.6" customHeight="1" x14ac:dyDescent="0.25">
      <c r="A928" s="565"/>
      <c r="B928" s="568"/>
      <c r="C928" s="455"/>
      <c r="D928" s="582"/>
      <c r="E928" s="557"/>
      <c r="F928" s="93" t="s">
        <v>708</v>
      </c>
      <c r="G928" s="523" t="s">
        <v>390</v>
      </c>
      <c r="H928" s="523"/>
      <c r="I928" s="523"/>
      <c r="J928" s="523"/>
      <c r="K928" s="585"/>
      <c r="L928" s="591" t="e">
        <f>#REF!-#REF!*10%</f>
        <v>#REF!</v>
      </c>
    </row>
    <row r="929" spans="1:12" customFormat="1" ht="15.6" customHeight="1" x14ac:dyDescent="0.25">
      <c r="A929" s="565"/>
      <c r="B929" s="568"/>
      <c r="C929" s="455"/>
      <c r="D929" s="582"/>
      <c r="E929" s="557"/>
      <c r="F929" s="93" t="s">
        <v>377</v>
      </c>
      <c r="G929" s="523" t="s">
        <v>387</v>
      </c>
      <c r="H929" s="523"/>
      <c r="I929" s="523"/>
      <c r="J929" s="523"/>
      <c r="K929" s="585"/>
      <c r="L929" s="591" t="e">
        <f>#REF!-#REF!*10%</f>
        <v>#REF!</v>
      </c>
    </row>
    <row r="930" spans="1:12" customFormat="1" ht="15.6" customHeight="1" x14ac:dyDescent="0.25">
      <c r="A930" s="565"/>
      <c r="B930" s="568"/>
      <c r="C930" s="455"/>
      <c r="D930" s="582"/>
      <c r="E930" s="557"/>
      <c r="F930" s="93" t="s">
        <v>388</v>
      </c>
      <c r="G930" s="523" t="s">
        <v>393</v>
      </c>
      <c r="H930" s="523"/>
      <c r="I930" s="523"/>
      <c r="J930" s="523"/>
      <c r="K930" s="585"/>
      <c r="L930" s="591" t="e">
        <f>#REF!-#REF!*10%</f>
        <v>#REF!</v>
      </c>
    </row>
    <row r="931" spans="1:12" customFormat="1" ht="15.6" customHeight="1" x14ac:dyDescent="0.25">
      <c r="A931" s="565"/>
      <c r="B931" s="568"/>
      <c r="C931" s="455"/>
      <c r="D931" s="582"/>
      <c r="E931" s="557"/>
      <c r="F931" s="93" t="s">
        <v>562</v>
      </c>
      <c r="G931" s="523" t="s">
        <v>1024</v>
      </c>
      <c r="H931" s="523"/>
      <c r="I931" s="523"/>
      <c r="J931" s="523"/>
      <c r="K931" s="585"/>
      <c r="L931" s="591" t="e">
        <f>#REF!-#REF!*10%</f>
        <v>#REF!</v>
      </c>
    </row>
    <row r="932" spans="1:12" customFormat="1" ht="15.6" customHeight="1" x14ac:dyDescent="0.25">
      <c r="A932" s="565"/>
      <c r="B932" s="568"/>
      <c r="C932" s="455"/>
      <c r="D932" s="582"/>
      <c r="E932" s="557"/>
      <c r="F932" s="93" t="s">
        <v>570</v>
      </c>
      <c r="G932" s="523" t="s">
        <v>613</v>
      </c>
      <c r="H932" s="523"/>
      <c r="I932" s="523"/>
      <c r="J932" s="523"/>
      <c r="K932" s="585"/>
      <c r="L932" s="591" t="e">
        <f>#REF!-#REF!*10%</f>
        <v>#REF!</v>
      </c>
    </row>
    <row r="933" spans="1:12" customFormat="1" ht="15.6" customHeight="1" x14ac:dyDescent="0.25">
      <c r="A933" s="565"/>
      <c r="B933" s="568"/>
      <c r="C933" s="455"/>
      <c r="D933" s="582"/>
      <c r="E933" s="557"/>
      <c r="F933" s="142" t="s">
        <v>84</v>
      </c>
      <c r="G933" s="525">
        <v>9.1999999999999993</v>
      </c>
      <c r="H933" s="525"/>
      <c r="I933" s="525"/>
      <c r="J933" s="525"/>
      <c r="K933" s="585"/>
      <c r="L933" s="591" t="e">
        <f>#REF!-#REF!*10%</f>
        <v>#REF!</v>
      </c>
    </row>
    <row r="934" spans="1:12" customFormat="1" ht="15" customHeight="1" x14ac:dyDescent="0.25">
      <c r="A934" s="565"/>
      <c r="B934" s="569"/>
      <c r="C934" s="455"/>
      <c r="D934" s="582"/>
      <c r="E934" s="557"/>
      <c r="F934" s="136" t="s">
        <v>1016</v>
      </c>
      <c r="G934" s="454">
        <v>5</v>
      </c>
      <c r="H934" s="454"/>
      <c r="I934" s="454"/>
      <c r="J934" s="454"/>
      <c r="K934" s="585"/>
      <c r="L934" s="591" t="e">
        <f>#REF!-#REF!*10%</f>
        <v>#REF!</v>
      </c>
    </row>
    <row r="935" spans="1:12" customFormat="1" ht="15" customHeight="1" x14ac:dyDescent="0.25">
      <c r="A935" s="564">
        <v>15</v>
      </c>
      <c r="B935" s="567"/>
      <c r="C935" s="455" t="s">
        <v>308</v>
      </c>
      <c r="D935" s="582"/>
      <c r="E935" s="557"/>
      <c r="F935" s="110" t="s">
        <v>81</v>
      </c>
      <c r="G935" s="522" t="s">
        <v>10</v>
      </c>
      <c r="H935" s="522"/>
      <c r="I935" s="522"/>
      <c r="J935" s="522"/>
      <c r="K935" s="539">
        <v>3</v>
      </c>
      <c r="L935" s="589">
        <v>37728</v>
      </c>
    </row>
    <row r="936" spans="1:12" customFormat="1" ht="15" customHeight="1" x14ac:dyDescent="0.25">
      <c r="A936" s="565"/>
      <c r="B936" s="568"/>
      <c r="C936" s="455"/>
      <c r="D936" s="582"/>
      <c r="E936" s="557"/>
      <c r="F936" s="110" t="s">
        <v>81</v>
      </c>
      <c r="G936" s="469">
        <v>280</v>
      </c>
      <c r="H936" s="469"/>
      <c r="I936" s="469"/>
      <c r="J936" s="469"/>
      <c r="K936" s="583"/>
      <c r="L936" s="590"/>
    </row>
    <row r="937" spans="1:12" customFormat="1" ht="15" customHeight="1" x14ac:dyDescent="0.25">
      <c r="A937" s="565"/>
      <c r="B937" s="568"/>
      <c r="C937" s="455"/>
      <c r="D937" s="582"/>
      <c r="E937" s="557"/>
      <c r="F937" s="110" t="s">
        <v>8</v>
      </c>
      <c r="G937" s="240">
        <v>3000</v>
      </c>
      <c r="H937" s="241">
        <v>4000</v>
      </c>
      <c r="I937" s="312">
        <v>5000</v>
      </c>
      <c r="J937" s="242">
        <v>6000</v>
      </c>
      <c r="K937" s="583"/>
      <c r="L937" s="590"/>
    </row>
    <row r="938" spans="1:12" customFormat="1" ht="15" customHeight="1" x14ac:dyDescent="0.25">
      <c r="A938" s="565"/>
      <c r="B938" s="568"/>
      <c r="C938" s="455"/>
      <c r="D938" s="582"/>
      <c r="E938" s="557"/>
      <c r="F938" s="110" t="s">
        <v>817</v>
      </c>
      <c r="G938" s="243">
        <f>G936*114</f>
        <v>31920</v>
      </c>
      <c r="H938" s="244">
        <f>G936*128</f>
        <v>35840</v>
      </c>
      <c r="I938" s="313">
        <f>G936*143</f>
        <v>40040</v>
      </c>
      <c r="J938" s="245">
        <f>G936*148</f>
        <v>41440</v>
      </c>
      <c r="K938" s="583"/>
      <c r="L938" s="590"/>
    </row>
    <row r="939" spans="1:12" customFormat="1" ht="15" customHeight="1" x14ac:dyDescent="0.25">
      <c r="A939" s="565"/>
      <c r="B939" s="568"/>
      <c r="C939" s="455"/>
      <c r="D939" s="582"/>
      <c r="E939" s="557"/>
      <c r="F939" s="110" t="s">
        <v>1269</v>
      </c>
      <c r="G939" s="451">
        <v>0.98</v>
      </c>
      <c r="H939" s="451"/>
      <c r="I939" s="451"/>
      <c r="J939" s="451"/>
      <c r="K939" s="583"/>
      <c r="L939" s="590"/>
    </row>
    <row r="940" spans="1:12" customFormat="1" ht="15" customHeight="1" x14ac:dyDescent="0.25">
      <c r="A940" s="565"/>
      <c r="B940" s="568"/>
      <c r="C940" s="455"/>
      <c r="D940" s="582"/>
      <c r="E940" s="557"/>
      <c r="F940" s="93" t="s">
        <v>699</v>
      </c>
      <c r="G940" s="523" t="s">
        <v>700</v>
      </c>
      <c r="H940" s="523"/>
      <c r="I940" s="523"/>
      <c r="J940" s="523"/>
      <c r="K940" s="583"/>
      <c r="L940" s="590"/>
    </row>
    <row r="941" spans="1:12" customFormat="1" ht="15" customHeight="1" x14ac:dyDescent="0.25">
      <c r="A941" s="565"/>
      <c r="B941" s="568"/>
      <c r="C941" s="455"/>
      <c r="D941" s="582"/>
      <c r="E941" s="557"/>
      <c r="F941" s="93" t="s">
        <v>1181</v>
      </c>
      <c r="G941" s="462" t="s">
        <v>1179</v>
      </c>
      <c r="H941" s="463"/>
      <c r="I941" s="463"/>
      <c r="J941" s="464"/>
      <c r="K941" s="583"/>
      <c r="L941" s="590"/>
    </row>
    <row r="942" spans="1:12" customFormat="1" ht="15" customHeight="1" x14ac:dyDescent="0.25">
      <c r="A942" s="565"/>
      <c r="B942" s="568"/>
      <c r="C942" s="455"/>
      <c r="D942" s="582"/>
      <c r="E942" s="557"/>
      <c r="F942" s="110" t="s">
        <v>83</v>
      </c>
      <c r="G942" s="522">
        <v>67</v>
      </c>
      <c r="H942" s="522"/>
      <c r="I942" s="522"/>
      <c r="J942" s="522"/>
      <c r="K942" s="583"/>
      <c r="L942" s="590"/>
    </row>
    <row r="943" spans="1:12" customFormat="1" ht="15" customHeight="1" x14ac:dyDescent="0.25">
      <c r="A943" s="565"/>
      <c r="B943" s="568"/>
      <c r="C943" s="455"/>
      <c r="D943" s="582"/>
      <c r="E943" s="557"/>
      <c r="F943" s="112" t="s">
        <v>396</v>
      </c>
      <c r="G943" s="523" t="s">
        <v>908</v>
      </c>
      <c r="H943" s="523"/>
      <c r="I943" s="523"/>
      <c r="J943" s="523"/>
      <c r="K943" s="583"/>
      <c r="L943" s="590"/>
    </row>
    <row r="944" spans="1:12" customFormat="1" ht="15" customHeight="1" x14ac:dyDescent="0.25">
      <c r="A944" s="565"/>
      <c r="B944" s="568"/>
      <c r="C944" s="455"/>
      <c r="D944" s="582"/>
      <c r="E944" s="557"/>
      <c r="F944" s="110" t="s">
        <v>256</v>
      </c>
      <c r="G944" s="522" t="s">
        <v>22</v>
      </c>
      <c r="H944" s="522"/>
      <c r="I944" s="522"/>
      <c r="J944" s="522"/>
      <c r="K944" s="583"/>
      <c r="L944" s="590"/>
    </row>
    <row r="945" spans="1:12" customFormat="1" ht="15.6" customHeight="1" x14ac:dyDescent="0.25">
      <c r="A945" s="565"/>
      <c r="B945" s="568"/>
      <c r="C945" s="455"/>
      <c r="D945" s="582"/>
      <c r="E945" s="557"/>
      <c r="F945" s="93" t="s">
        <v>379</v>
      </c>
      <c r="G945" s="523" t="s">
        <v>380</v>
      </c>
      <c r="H945" s="523"/>
      <c r="I945" s="523"/>
      <c r="J945" s="523"/>
      <c r="K945" s="583"/>
      <c r="L945" s="590"/>
    </row>
    <row r="946" spans="1:12" customFormat="1" ht="15.6" customHeight="1" x14ac:dyDescent="0.25">
      <c r="A946" s="565"/>
      <c r="B946" s="568"/>
      <c r="C946" s="455"/>
      <c r="D946" s="582"/>
      <c r="E946" s="557"/>
      <c r="F946" s="93" t="s">
        <v>701</v>
      </c>
      <c r="G946" s="523">
        <v>100000</v>
      </c>
      <c r="H946" s="523"/>
      <c r="I946" s="523"/>
      <c r="J946" s="523"/>
      <c r="K946" s="583"/>
      <c r="L946" s="590"/>
    </row>
    <row r="947" spans="1:12" customFormat="1" ht="15.6" customHeight="1" x14ac:dyDescent="0.25">
      <c r="A947" s="565"/>
      <c r="B947" s="568"/>
      <c r="C947" s="455"/>
      <c r="D947" s="582"/>
      <c r="E947" s="557"/>
      <c r="F947" s="93" t="s">
        <v>257</v>
      </c>
      <c r="G947" s="523" t="s">
        <v>391</v>
      </c>
      <c r="H947" s="523"/>
      <c r="I947" s="523"/>
      <c r="J947" s="523"/>
      <c r="K947" s="583"/>
      <c r="L947" s="590"/>
    </row>
    <row r="948" spans="1:12" customFormat="1" ht="15.6" customHeight="1" x14ac:dyDescent="0.25">
      <c r="A948" s="565"/>
      <c r="B948" s="568"/>
      <c r="C948" s="455"/>
      <c r="D948" s="582"/>
      <c r="E948" s="557"/>
      <c r="F948" s="93" t="s">
        <v>376</v>
      </c>
      <c r="G948" s="523" t="s">
        <v>392</v>
      </c>
      <c r="H948" s="523"/>
      <c r="I948" s="523"/>
      <c r="J948" s="523"/>
      <c r="K948" s="583"/>
      <c r="L948" s="590"/>
    </row>
    <row r="949" spans="1:12" customFormat="1" ht="15.6" customHeight="1" x14ac:dyDescent="0.25">
      <c r="A949" s="565"/>
      <c r="B949" s="568"/>
      <c r="C949" s="455"/>
      <c r="D949" s="582"/>
      <c r="E949" s="557"/>
      <c r="F949" s="93" t="s">
        <v>381</v>
      </c>
      <c r="G949" s="523" t="s">
        <v>382</v>
      </c>
      <c r="H949" s="523"/>
      <c r="I949" s="523"/>
      <c r="J949" s="523"/>
      <c r="K949" s="583"/>
      <c r="L949" s="590"/>
    </row>
    <row r="950" spans="1:12" customFormat="1" ht="15.6" customHeight="1" x14ac:dyDescent="0.25">
      <c r="A950" s="565"/>
      <c r="B950" s="568"/>
      <c r="C950" s="455"/>
      <c r="D950" s="582"/>
      <c r="E950" s="557"/>
      <c r="F950" s="94" t="s">
        <v>358</v>
      </c>
      <c r="G950" s="523" t="s">
        <v>900</v>
      </c>
      <c r="H950" s="523"/>
      <c r="I950" s="523"/>
      <c r="J950" s="523"/>
      <c r="K950" s="584">
        <v>5</v>
      </c>
      <c r="L950" s="443">
        <v>40369</v>
      </c>
    </row>
    <row r="951" spans="1:12" customFormat="1" ht="15.6" customHeight="1" x14ac:dyDescent="0.25">
      <c r="A951" s="565"/>
      <c r="B951" s="568"/>
      <c r="C951" s="455"/>
      <c r="D951" s="582"/>
      <c r="E951" s="557"/>
      <c r="F951" s="93" t="s">
        <v>383</v>
      </c>
      <c r="G951" s="523" t="s">
        <v>384</v>
      </c>
      <c r="H951" s="523"/>
      <c r="I951" s="523"/>
      <c r="J951" s="523"/>
      <c r="K951" s="585"/>
      <c r="L951" s="591" t="e">
        <f>#REF!-#REF!*10%</f>
        <v>#REF!</v>
      </c>
    </row>
    <row r="952" spans="1:12" customFormat="1" ht="15.6" customHeight="1" x14ac:dyDescent="0.25">
      <c r="A952" s="565"/>
      <c r="B952" s="568"/>
      <c r="C952" s="455"/>
      <c r="D952" s="582"/>
      <c r="E952" s="557"/>
      <c r="F952" s="93" t="s">
        <v>385</v>
      </c>
      <c r="G952" s="523" t="s">
        <v>386</v>
      </c>
      <c r="H952" s="523"/>
      <c r="I952" s="523"/>
      <c r="J952" s="523"/>
      <c r="K952" s="585"/>
      <c r="L952" s="591" t="e">
        <f>#REF!-#REF!*10%</f>
        <v>#REF!</v>
      </c>
    </row>
    <row r="953" spans="1:12" customFormat="1" ht="15.6" customHeight="1" x14ac:dyDescent="0.25">
      <c r="A953" s="565"/>
      <c r="B953" s="568"/>
      <c r="C953" s="455"/>
      <c r="D953" s="582"/>
      <c r="E953" s="557"/>
      <c r="F953" s="93" t="s">
        <v>389</v>
      </c>
      <c r="G953" s="523" t="s">
        <v>390</v>
      </c>
      <c r="H953" s="523"/>
      <c r="I953" s="523"/>
      <c r="J953" s="523"/>
      <c r="K953" s="585"/>
      <c r="L953" s="591" t="e">
        <f>#REF!-#REF!*10%</f>
        <v>#REF!</v>
      </c>
    </row>
    <row r="954" spans="1:12" customFormat="1" ht="15.6" customHeight="1" x14ac:dyDescent="0.25">
      <c r="A954" s="565"/>
      <c r="B954" s="568"/>
      <c r="C954" s="455"/>
      <c r="D954" s="582"/>
      <c r="E954" s="557"/>
      <c r="F954" s="93" t="s">
        <v>704</v>
      </c>
      <c r="G954" s="523" t="s">
        <v>705</v>
      </c>
      <c r="H954" s="523"/>
      <c r="I954" s="523"/>
      <c r="J954" s="523"/>
      <c r="K954" s="585"/>
      <c r="L954" s="591" t="e">
        <f>#REF!-#REF!*10%</f>
        <v>#REF!</v>
      </c>
    </row>
    <row r="955" spans="1:12" customFormat="1" ht="15.6" customHeight="1" x14ac:dyDescent="0.25">
      <c r="A955" s="565"/>
      <c r="B955" s="568"/>
      <c r="C955" s="455"/>
      <c r="D955" s="582"/>
      <c r="E955" s="557"/>
      <c r="F955" s="93" t="s">
        <v>706</v>
      </c>
      <c r="G955" s="523" t="s">
        <v>390</v>
      </c>
      <c r="H955" s="523"/>
      <c r="I955" s="523"/>
      <c r="J955" s="523"/>
      <c r="K955" s="585"/>
      <c r="L955" s="591" t="e">
        <f>#REF!-#REF!*10%</f>
        <v>#REF!</v>
      </c>
    </row>
    <row r="956" spans="1:12" customFormat="1" ht="15.6" customHeight="1" x14ac:dyDescent="0.25">
      <c r="A956" s="565"/>
      <c r="B956" s="568"/>
      <c r="C956" s="455"/>
      <c r="D956" s="582"/>
      <c r="E956" s="557"/>
      <c r="F956" s="93" t="s">
        <v>1271</v>
      </c>
      <c r="G956" s="523" t="s">
        <v>390</v>
      </c>
      <c r="H956" s="523"/>
      <c r="I956" s="523"/>
      <c r="J956" s="523"/>
      <c r="K956" s="585"/>
      <c r="L956" s="591" t="e">
        <f>#REF!-#REF!*10%</f>
        <v>#REF!</v>
      </c>
    </row>
    <row r="957" spans="1:12" customFormat="1" ht="15.6" customHeight="1" x14ac:dyDescent="0.25">
      <c r="A957" s="565"/>
      <c r="B957" s="568"/>
      <c r="C957" s="455"/>
      <c r="D957" s="582"/>
      <c r="E957" s="557"/>
      <c r="F957" s="93" t="s">
        <v>707</v>
      </c>
      <c r="G957" s="523" t="s">
        <v>911</v>
      </c>
      <c r="H957" s="523"/>
      <c r="I957" s="523"/>
      <c r="J957" s="523"/>
      <c r="K957" s="585"/>
      <c r="L957" s="591" t="e">
        <f>#REF!-#REF!*10%</f>
        <v>#REF!</v>
      </c>
    </row>
    <row r="958" spans="1:12" customFormat="1" ht="15.6" customHeight="1" x14ac:dyDescent="0.25">
      <c r="A958" s="565"/>
      <c r="B958" s="568"/>
      <c r="C958" s="455"/>
      <c r="D958" s="582"/>
      <c r="E958" s="557"/>
      <c r="F958" s="93" t="s">
        <v>708</v>
      </c>
      <c r="G958" s="523" t="s">
        <v>390</v>
      </c>
      <c r="H958" s="523"/>
      <c r="I958" s="523"/>
      <c r="J958" s="523"/>
      <c r="K958" s="585"/>
      <c r="L958" s="591" t="e">
        <f>#REF!-#REF!*10%</f>
        <v>#REF!</v>
      </c>
    </row>
    <row r="959" spans="1:12" customFormat="1" ht="15.6" customHeight="1" x14ac:dyDescent="0.25">
      <c r="A959" s="565"/>
      <c r="B959" s="568"/>
      <c r="C959" s="455"/>
      <c r="D959" s="582"/>
      <c r="E959" s="557"/>
      <c r="F959" s="93" t="s">
        <v>377</v>
      </c>
      <c r="G959" s="523" t="s">
        <v>387</v>
      </c>
      <c r="H959" s="523"/>
      <c r="I959" s="523"/>
      <c r="J959" s="523"/>
      <c r="K959" s="585"/>
      <c r="L959" s="591" t="e">
        <f>#REF!-#REF!*10%</f>
        <v>#REF!</v>
      </c>
    </row>
    <row r="960" spans="1:12" customFormat="1" ht="15.6" customHeight="1" x14ac:dyDescent="0.25">
      <c r="A960" s="565"/>
      <c r="B960" s="568"/>
      <c r="C960" s="455"/>
      <c r="D960" s="582"/>
      <c r="E960" s="557"/>
      <c r="F960" s="93" t="s">
        <v>388</v>
      </c>
      <c r="G960" s="523" t="s">
        <v>393</v>
      </c>
      <c r="H960" s="523"/>
      <c r="I960" s="523"/>
      <c r="J960" s="523"/>
      <c r="K960" s="585"/>
      <c r="L960" s="591" t="e">
        <f>#REF!-#REF!*10%</f>
        <v>#REF!</v>
      </c>
    </row>
    <row r="961" spans="1:12" customFormat="1" ht="15.6" customHeight="1" x14ac:dyDescent="0.25">
      <c r="A961" s="565"/>
      <c r="B961" s="568"/>
      <c r="C961" s="455"/>
      <c r="D961" s="582"/>
      <c r="E961" s="557"/>
      <c r="F961" s="93" t="s">
        <v>562</v>
      </c>
      <c r="G961" s="523" t="s">
        <v>1024</v>
      </c>
      <c r="H961" s="523"/>
      <c r="I961" s="523"/>
      <c r="J961" s="523"/>
      <c r="K961" s="585"/>
      <c r="L961" s="591" t="e">
        <f>#REF!-#REF!*10%</f>
        <v>#REF!</v>
      </c>
    </row>
    <row r="962" spans="1:12" customFormat="1" ht="15.6" customHeight="1" x14ac:dyDescent="0.25">
      <c r="A962" s="565"/>
      <c r="B962" s="568"/>
      <c r="C962" s="455"/>
      <c r="D962" s="582"/>
      <c r="E962" s="557"/>
      <c r="F962" s="93" t="s">
        <v>570</v>
      </c>
      <c r="G962" s="523" t="s">
        <v>613</v>
      </c>
      <c r="H962" s="523"/>
      <c r="I962" s="523"/>
      <c r="J962" s="523"/>
      <c r="K962" s="585"/>
      <c r="L962" s="591" t="e">
        <f>#REF!-#REF!*10%</f>
        <v>#REF!</v>
      </c>
    </row>
    <row r="963" spans="1:12" customFormat="1" ht="15.6" customHeight="1" x14ac:dyDescent="0.25">
      <c r="A963" s="565"/>
      <c r="B963" s="568"/>
      <c r="C963" s="455"/>
      <c r="D963" s="582"/>
      <c r="E963" s="557"/>
      <c r="F963" s="142" t="s">
        <v>84</v>
      </c>
      <c r="G963" s="525">
        <v>11.4</v>
      </c>
      <c r="H963" s="525"/>
      <c r="I963" s="525"/>
      <c r="J963" s="525"/>
      <c r="K963" s="585"/>
      <c r="L963" s="591" t="e">
        <f>#REF!-#REF!*10%</f>
        <v>#REF!</v>
      </c>
    </row>
    <row r="964" spans="1:12" customFormat="1" ht="15" customHeight="1" x14ac:dyDescent="0.25">
      <c r="A964" s="565"/>
      <c r="B964" s="569"/>
      <c r="C964" s="455"/>
      <c r="D964" s="582"/>
      <c r="E964" s="557"/>
      <c r="F964" s="136" t="s">
        <v>1016</v>
      </c>
      <c r="G964" s="454">
        <v>5</v>
      </c>
      <c r="H964" s="454"/>
      <c r="I964" s="454"/>
      <c r="J964" s="454"/>
      <c r="K964" s="585"/>
      <c r="L964" s="591" t="e">
        <f>#REF!-#REF!*10%</f>
        <v>#REF!</v>
      </c>
    </row>
    <row r="965" spans="1:12" customFormat="1" ht="15" customHeight="1" x14ac:dyDescent="0.25">
      <c r="A965" s="564">
        <v>16</v>
      </c>
      <c r="B965" s="567"/>
      <c r="C965" s="455" t="s">
        <v>309</v>
      </c>
      <c r="D965" s="582"/>
      <c r="E965" s="557"/>
      <c r="F965" s="110" t="s">
        <v>81</v>
      </c>
      <c r="G965" s="522" t="s">
        <v>10</v>
      </c>
      <c r="H965" s="522"/>
      <c r="I965" s="522"/>
      <c r="J965" s="522"/>
      <c r="K965" s="539">
        <v>3</v>
      </c>
      <c r="L965" s="589">
        <v>44359</v>
      </c>
    </row>
    <row r="966" spans="1:12" customFormat="1" ht="15" customHeight="1" x14ac:dyDescent="0.25">
      <c r="A966" s="565"/>
      <c r="B966" s="568"/>
      <c r="C966" s="455"/>
      <c r="D966" s="582"/>
      <c r="E966" s="557"/>
      <c r="F966" s="110" t="s">
        <v>81</v>
      </c>
      <c r="G966" s="469">
        <v>318</v>
      </c>
      <c r="H966" s="469"/>
      <c r="I966" s="469"/>
      <c r="J966" s="469"/>
      <c r="K966" s="583"/>
      <c r="L966" s="590"/>
    </row>
    <row r="967" spans="1:12" customFormat="1" ht="15" customHeight="1" x14ac:dyDescent="0.25">
      <c r="A967" s="565"/>
      <c r="B967" s="568"/>
      <c r="C967" s="455"/>
      <c r="D967" s="582"/>
      <c r="E967" s="557"/>
      <c r="F967" s="110" t="s">
        <v>8</v>
      </c>
      <c r="G967" s="240">
        <v>3000</v>
      </c>
      <c r="H967" s="241">
        <v>4000</v>
      </c>
      <c r="I967" s="312">
        <v>5000</v>
      </c>
      <c r="J967" s="242">
        <v>6000</v>
      </c>
      <c r="K967" s="583"/>
      <c r="L967" s="590"/>
    </row>
    <row r="968" spans="1:12" customFormat="1" ht="15" customHeight="1" x14ac:dyDescent="0.25">
      <c r="A968" s="565"/>
      <c r="B968" s="568"/>
      <c r="C968" s="455"/>
      <c r="D968" s="582"/>
      <c r="E968" s="557"/>
      <c r="F968" s="110" t="s">
        <v>817</v>
      </c>
      <c r="G968" s="243">
        <f>G966*114</f>
        <v>36252</v>
      </c>
      <c r="H968" s="244">
        <f>G966*128</f>
        <v>40704</v>
      </c>
      <c r="I968" s="313">
        <f>G966*143</f>
        <v>45474</v>
      </c>
      <c r="J968" s="245">
        <f>G966*148</f>
        <v>47064</v>
      </c>
      <c r="K968" s="583"/>
      <c r="L968" s="590"/>
    </row>
    <row r="969" spans="1:12" customFormat="1" ht="15" customHeight="1" x14ac:dyDescent="0.25">
      <c r="A969" s="565"/>
      <c r="B969" s="568"/>
      <c r="C969" s="455"/>
      <c r="D969" s="582"/>
      <c r="E969" s="557"/>
      <c r="F969" s="110" t="s">
        <v>1269</v>
      </c>
      <c r="G969" s="451">
        <v>0.98</v>
      </c>
      <c r="H969" s="451"/>
      <c r="I969" s="451"/>
      <c r="J969" s="451"/>
      <c r="K969" s="583"/>
      <c r="L969" s="590"/>
    </row>
    <row r="970" spans="1:12" customFormat="1" ht="15" customHeight="1" x14ac:dyDescent="0.25">
      <c r="A970" s="565"/>
      <c r="B970" s="568"/>
      <c r="C970" s="455"/>
      <c r="D970" s="582"/>
      <c r="E970" s="557"/>
      <c r="F970" s="93" t="s">
        <v>699</v>
      </c>
      <c r="G970" s="523" t="s">
        <v>700</v>
      </c>
      <c r="H970" s="523"/>
      <c r="I970" s="523"/>
      <c r="J970" s="523"/>
      <c r="K970" s="583"/>
      <c r="L970" s="590"/>
    </row>
    <row r="971" spans="1:12" customFormat="1" ht="15" customHeight="1" x14ac:dyDescent="0.25">
      <c r="A971" s="565"/>
      <c r="B971" s="568"/>
      <c r="C971" s="455"/>
      <c r="D971" s="582"/>
      <c r="E971" s="557"/>
      <c r="F971" s="93" t="s">
        <v>1181</v>
      </c>
      <c r="G971" s="462" t="s">
        <v>1179</v>
      </c>
      <c r="H971" s="463"/>
      <c r="I971" s="463"/>
      <c r="J971" s="464"/>
      <c r="K971" s="583"/>
      <c r="L971" s="590"/>
    </row>
    <row r="972" spans="1:12" customFormat="1" ht="15" customHeight="1" x14ac:dyDescent="0.25">
      <c r="A972" s="565"/>
      <c r="B972" s="568"/>
      <c r="C972" s="455"/>
      <c r="D972" s="582"/>
      <c r="E972" s="557"/>
      <c r="F972" s="110" t="s">
        <v>83</v>
      </c>
      <c r="G972" s="522">
        <v>67</v>
      </c>
      <c r="H972" s="522"/>
      <c r="I972" s="522"/>
      <c r="J972" s="522"/>
      <c r="K972" s="583"/>
      <c r="L972" s="590"/>
    </row>
    <row r="973" spans="1:12" customFormat="1" ht="15" customHeight="1" x14ac:dyDescent="0.25">
      <c r="A973" s="565"/>
      <c r="B973" s="568"/>
      <c r="C973" s="455"/>
      <c r="D973" s="582"/>
      <c r="E973" s="557"/>
      <c r="F973" s="112" t="s">
        <v>396</v>
      </c>
      <c r="G973" s="523" t="s">
        <v>908</v>
      </c>
      <c r="H973" s="523"/>
      <c r="I973" s="523"/>
      <c r="J973" s="523"/>
      <c r="K973" s="583"/>
      <c r="L973" s="590"/>
    </row>
    <row r="974" spans="1:12" customFormat="1" ht="15" customHeight="1" x14ac:dyDescent="0.25">
      <c r="A974" s="565"/>
      <c r="B974" s="568"/>
      <c r="C974" s="455"/>
      <c r="D974" s="582"/>
      <c r="E974" s="557"/>
      <c r="F974" s="110" t="s">
        <v>256</v>
      </c>
      <c r="G974" s="522" t="s">
        <v>23</v>
      </c>
      <c r="H974" s="522"/>
      <c r="I974" s="522"/>
      <c r="J974" s="522"/>
      <c r="K974" s="583"/>
      <c r="L974" s="590"/>
    </row>
    <row r="975" spans="1:12" customFormat="1" ht="15.6" customHeight="1" x14ac:dyDescent="0.25">
      <c r="A975" s="565"/>
      <c r="B975" s="568"/>
      <c r="C975" s="455"/>
      <c r="D975" s="582"/>
      <c r="E975" s="557"/>
      <c r="F975" s="93" t="s">
        <v>379</v>
      </c>
      <c r="G975" s="523" t="s">
        <v>380</v>
      </c>
      <c r="H975" s="523"/>
      <c r="I975" s="523"/>
      <c r="J975" s="523"/>
      <c r="K975" s="583"/>
      <c r="L975" s="590"/>
    </row>
    <row r="976" spans="1:12" customFormat="1" ht="15.6" customHeight="1" x14ac:dyDescent="0.25">
      <c r="A976" s="565"/>
      <c r="B976" s="568"/>
      <c r="C976" s="455"/>
      <c r="D976" s="582"/>
      <c r="E976" s="557"/>
      <c r="F976" s="93" t="s">
        <v>701</v>
      </c>
      <c r="G976" s="523">
        <v>100000</v>
      </c>
      <c r="H976" s="523"/>
      <c r="I976" s="523"/>
      <c r="J976" s="523"/>
      <c r="K976" s="583"/>
      <c r="L976" s="590"/>
    </row>
    <row r="977" spans="1:12" customFormat="1" ht="15.6" customHeight="1" x14ac:dyDescent="0.25">
      <c r="A977" s="565"/>
      <c r="B977" s="568"/>
      <c r="C977" s="455"/>
      <c r="D977" s="582"/>
      <c r="E977" s="557"/>
      <c r="F977" s="93" t="s">
        <v>257</v>
      </c>
      <c r="G977" s="523" t="s">
        <v>391</v>
      </c>
      <c r="H977" s="523"/>
      <c r="I977" s="523"/>
      <c r="J977" s="523"/>
      <c r="K977" s="583"/>
      <c r="L977" s="590"/>
    </row>
    <row r="978" spans="1:12" customFormat="1" ht="15.6" customHeight="1" x14ac:dyDescent="0.25">
      <c r="A978" s="565"/>
      <c r="B978" s="568"/>
      <c r="C978" s="455"/>
      <c r="D978" s="582"/>
      <c r="E978" s="557"/>
      <c r="F978" s="93" t="s">
        <v>376</v>
      </c>
      <c r="G978" s="523" t="s">
        <v>392</v>
      </c>
      <c r="H978" s="523"/>
      <c r="I978" s="523"/>
      <c r="J978" s="523"/>
      <c r="K978" s="583"/>
      <c r="L978" s="590"/>
    </row>
    <row r="979" spans="1:12" customFormat="1" ht="15.6" customHeight="1" x14ac:dyDescent="0.25">
      <c r="A979" s="565"/>
      <c r="B979" s="568"/>
      <c r="C979" s="455"/>
      <c r="D979" s="582"/>
      <c r="E979" s="557"/>
      <c r="F979" s="93" t="s">
        <v>381</v>
      </c>
      <c r="G979" s="523" t="s">
        <v>382</v>
      </c>
      <c r="H979" s="523"/>
      <c r="I979" s="523"/>
      <c r="J979" s="523"/>
      <c r="K979" s="583"/>
      <c r="L979" s="590"/>
    </row>
    <row r="980" spans="1:12" customFormat="1" ht="15.6" customHeight="1" x14ac:dyDescent="0.25">
      <c r="A980" s="565"/>
      <c r="B980" s="568"/>
      <c r="C980" s="455"/>
      <c r="D980" s="582"/>
      <c r="E980" s="557"/>
      <c r="F980" s="94" t="s">
        <v>358</v>
      </c>
      <c r="G980" s="523" t="s">
        <v>900</v>
      </c>
      <c r="H980" s="523"/>
      <c r="I980" s="523"/>
      <c r="J980" s="523"/>
      <c r="K980" s="584">
        <v>5</v>
      </c>
      <c r="L980" s="443">
        <v>47464</v>
      </c>
    </row>
    <row r="981" spans="1:12" customFormat="1" ht="15.6" customHeight="1" x14ac:dyDescent="0.25">
      <c r="A981" s="565"/>
      <c r="B981" s="568"/>
      <c r="C981" s="455"/>
      <c r="D981" s="582"/>
      <c r="E981" s="557"/>
      <c r="F981" s="93" t="s">
        <v>383</v>
      </c>
      <c r="G981" s="523" t="s">
        <v>384</v>
      </c>
      <c r="H981" s="523"/>
      <c r="I981" s="523"/>
      <c r="J981" s="523"/>
      <c r="K981" s="585"/>
      <c r="L981" s="591" t="e">
        <f>#REF!-#REF!*10%</f>
        <v>#REF!</v>
      </c>
    </row>
    <row r="982" spans="1:12" customFormat="1" ht="15.6" customHeight="1" x14ac:dyDescent="0.25">
      <c r="A982" s="565"/>
      <c r="B982" s="568"/>
      <c r="C982" s="455"/>
      <c r="D982" s="582"/>
      <c r="E982" s="557"/>
      <c r="F982" s="93" t="s">
        <v>385</v>
      </c>
      <c r="G982" s="523" t="s">
        <v>386</v>
      </c>
      <c r="H982" s="523"/>
      <c r="I982" s="523"/>
      <c r="J982" s="523"/>
      <c r="K982" s="585"/>
      <c r="L982" s="591" t="e">
        <f>#REF!-#REF!*10%</f>
        <v>#REF!</v>
      </c>
    </row>
    <row r="983" spans="1:12" customFormat="1" ht="15.6" customHeight="1" x14ac:dyDescent="0.25">
      <c r="A983" s="565"/>
      <c r="B983" s="568"/>
      <c r="C983" s="455"/>
      <c r="D983" s="582"/>
      <c r="E983" s="557"/>
      <c r="F983" s="93" t="s">
        <v>389</v>
      </c>
      <c r="G983" s="523" t="s">
        <v>390</v>
      </c>
      <c r="H983" s="523"/>
      <c r="I983" s="523"/>
      <c r="J983" s="523"/>
      <c r="K983" s="585"/>
      <c r="L983" s="591" t="e">
        <f>#REF!-#REF!*10%</f>
        <v>#REF!</v>
      </c>
    </row>
    <row r="984" spans="1:12" customFormat="1" ht="15.6" customHeight="1" x14ac:dyDescent="0.25">
      <c r="A984" s="565"/>
      <c r="B984" s="568"/>
      <c r="C984" s="455"/>
      <c r="D984" s="582"/>
      <c r="E984" s="557"/>
      <c r="F984" s="93" t="s">
        <v>704</v>
      </c>
      <c r="G984" s="523" t="s">
        <v>705</v>
      </c>
      <c r="H984" s="523"/>
      <c r="I984" s="523"/>
      <c r="J984" s="523"/>
      <c r="K984" s="585"/>
      <c r="L984" s="591" t="e">
        <f>#REF!-#REF!*10%</f>
        <v>#REF!</v>
      </c>
    </row>
    <row r="985" spans="1:12" customFormat="1" ht="15.6" customHeight="1" x14ac:dyDescent="0.25">
      <c r="A985" s="565"/>
      <c r="B985" s="568"/>
      <c r="C985" s="455"/>
      <c r="D985" s="582"/>
      <c r="E985" s="557"/>
      <c r="F985" s="93" t="s">
        <v>706</v>
      </c>
      <c r="G985" s="523" t="s">
        <v>390</v>
      </c>
      <c r="H985" s="523"/>
      <c r="I985" s="523"/>
      <c r="J985" s="523"/>
      <c r="K985" s="585"/>
      <c r="L985" s="591" t="e">
        <f>#REF!-#REF!*10%</f>
        <v>#REF!</v>
      </c>
    </row>
    <row r="986" spans="1:12" customFormat="1" ht="15.6" customHeight="1" x14ac:dyDescent="0.25">
      <c r="A986" s="565"/>
      <c r="B986" s="568"/>
      <c r="C986" s="455"/>
      <c r="D986" s="582"/>
      <c r="E986" s="557"/>
      <c r="F986" s="93" t="s">
        <v>1271</v>
      </c>
      <c r="G986" s="523" t="s">
        <v>390</v>
      </c>
      <c r="H986" s="523"/>
      <c r="I986" s="523"/>
      <c r="J986" s="523"/>
      <c r="K986" s="585"/>
      <c r="L986" s="591" t="e">
        <f>#REF!-#REF!*10%</f>
        <v>#REF!</v>
      </c>
    </row>
    <row r="987" spans="1:12" customFormat="1" ht="15.6" customHeight="1" x14ac:dyDescent="0.25">
      <c r="A987" s="565"/>
      <c r="B987" s="568"/>
      <c r="C987" s="455"/>
      <c r="D987" s="582"/>
      <c r="E987" s="557"/>
      <c r="F987" s="93" t="s">
        <v>707</v>
      </c>
      <c r="G987" s="523" t="s">
        <v>911</v>
      </c>
      <c r="H987" s="523"/>
      <c r="I987" s="523"/>
      <c r="J987" s="523"/>
      <c r="K987" s="585"/>
      <c r="L987" s="591" t="e">
        <f>#REF!-#REF!*10%</f>
        <v>#REF!</v>
      </c>
    </row>
    <row r="988" spans="1:12" customFormat="1" ht="15.6" customHeight="1" x14ac:dyDescent="0.25">
      <c r="A988" s="565"/>
      <c r="B988" s="568"/>
      <c r="C988" s="455"/>
      <c r="D988" s="582"/>
      <c r="E988" s="557"/>
      <c r="F988" s="93" t="s">
        <v>708</v>
      </c>
      <c r="G988" s="523" t="s">
        <v>390</v>
      </c>
      <c r="H988" s="523"/>
      <c r="I988" s="523"/>
      <c r="J988" s="523"/>
      <c r="K988" s="585"/>
      <c r="L988" s="591" t="e">
        <f>#REF!-#REF!*10%</f>
        <v>#REF!</v>
      </c>
    </row>
    <row r="989" spans="1:12" customFormat="1" ht="15.6" customHeight="1" x14ac:dyDescent="0.25">
      <c r="A989" s="565"/>
      <c r="B989" s="568"/>
      <c r="C989" s="455"/>
      <c r="D989" s="582"/>
      <c r="E989" s="557"/>
      <c r="F989" s="93" t="s">
        <v>377</v>
      </c>
      <c r="G989" s="523" t="s">
        <v>387</v>
      </c>
      <c r="H989" s="523"/>
      <c r="I989" s="523"/>
      <c r="J989" s="523"/>
      <c r="K989" s="585"/>
      <c r="L989" s="591" t="e">
        <f>#REF!-#REF!*10%</f>
        <v>#REF!</v>
      </c>
    </row>
    <row r="990" spans="1:12" customFormat="1" ht="15.6" customHeight="1" x14ac:dyDescent="0.25">
      <c r="A990" s="565"/>
      <c r="B990" s="568"/>
      <c r="C990" s="455"/>
      <c r="D990" s="582"/>
      <c r="E990" s="557"/>
      <c r="F990" s="93" t="s">
        <v>388</v>
      </c>
      <c r="G990" s="523" t="s">
        <v>393</v>
      </c>
      <c r="H990" s="523"/>
      <c r="I990" s="523"/>
      <c r="J990" s="523"/>
      <c r="K990" s="585"/>
      <c r="L990" s="591" t="e">
        <f>#REF!-#REF!*10%</f>
        <v>#REF!</v>
      </c>
    </row>
    <row r="991" spans="1:12" customFormat="1" ht="15.6" customHeight="1" x14ac:dyDescent="0.25">
      <c r="A991" s="565"/>
      <c r="B991" s="568"/>
      <c r="C991" s="455"/>
      <c r="D991" s="582"/>
      <c r="E991" s="557"/>
      <c r="F991" s="93" t="s">
        <v>562</v>
      </c>
      <c r="G991" s="523" t="s">
        <v>1024</v>
      </c>
      <c r="H991" s="523"/>
      <c r="I991" s="523"/>
      <c r="J991" s="523"/>
      <c r="K991" s="585"/>
      <c r="L991" s="591" t="e">
        <f>#REF!-#REF!*10%</f>
        <v>#REF!</v>
      </c>
    </row>
    <row r="992" spans="1:12" customFormat="1" ht="15.6" customHeight="1" x14ac:dyDescent="0.25">
      <c r="A992" s="565"/>
      <c r="B992" s="568"/>
      <c r="C992" s="455"/>
      <c r="D992" s="582"/>
      <c r="E992" s="557"/>
      <c r="F992" s="93" t="s">
        <v>570</v>
      </c>
      <c r="G992" s="523" t="s">
        <v>613</v>
      </c>
      <c r="H992" s="523"/>
      <c r="I992" s="523"/>
      <c r="J992" s="523"/>
      <c r="K992" s="585"/>
      <c r="L992" s="591" t="e">
        <f>#REF!-#REF!*10%</f>
        <v>#REF!</v>
      </c>
    </row>
    <row r="993" spans="1:12" customFormat="1" ht="15.6" customHeight="1" x14ac:dyDescent="0.25">
      <c r="A993" s="565"/>
      <c r="B993" s="568"/>
      <c r="C993" s="455"/>
      <c r="D993" s="582"/>
      <c r="E993" s="557"/>
      <c r="F993" s="142" t="s">
        <v>84</v>
      </c>
      <c r="G993" s="525">
        <v>12.6</v>
      </c>
      <c r="H993" s="525"/>
      <c r="I993" s="525"/>
      <c r="J993" s="525"/>
      <c r="K993" s="585"/>
      <c r="L993" s="591" t="e">
        <f>#REF!-#REF!*10%</f>
        <v>#REF!</v>
      </c>
    </row>
    <row r="994" spans="1:12" customFormat="1" ht="15" customHeight="1" x14ac:dyDescent="0.25">
      <c r="A994" s="565"/>
      <c r="B994" s="569"/>
      <c r="C994" s="455"/>
      <c r="D994" s="582"/>
      <c r="E994" s="557"/>
      <c r="F994" s="136" t="s">
        <v>1016</v>
      </c>
      <c r="G994" s="454">
        <v>5</v>
      </c>
      <c r="H994" s="454"/>
      <c r="I994" s="454"/>
      <c r="J994" s="454"/>
      <c r="K994" s="585"/>
      <c r="L994" s="591" t="e">
        <f>#REF!-#REF!*10%</f>
        <v>#REF!</v>
      </c>
    </row>
    <row r="995" spans="1:12" customFormat="1" ht="15" customHeight="1" x14ac:dyDescent="0.25">
      <c r="A995" s="564">
        <v>17</v>
      </c>
      <c r="B995" s="567"/>
      <c r="C995" s="455" t="s">
        <v>290</v>
      </c>
      <c r="D995" s="582"/>
      <c r="E995" s="557"/>
      <c r="F995" s="110" t="s">
        <v>81</v>
      </c>
      <c r="G995" s="522" t="s">
        <v>10</v>
      </c>
      <c r="H995" s="522"/>
      <c r="I995" s="522"/>
      <c r="J995" s="522"/>
      <c r="K995" s="539">
        <v>3</v>
      </c>
      <c r="L995" s="589">
        <v>57706</v>
      </c>
    </row>
    <row r="996" spans="1:12" customFormat="1" ht="15" customHeight="1" x14ac:dyDescent="0.25">
      <c r="A996" s="565"/>
      <c r="B996" s="568"/>
      <c r="C996" s="455"/>
      <c r="D996" s="582"/>
      <c r="E996" s="557"/>
      <c r="F996" s="110" t="s">
        <v>81</v>
      </c>
      <c r="G996" s="469">
        <v>480</v>
      </c>
      <c r="H996" s="469"/>
      <c r="I996" s="469"/>
      <c r="J996" s="469"/>
      <c r="K996" s="583"/>
      <c r="L996" s="590"/>
    </row>
    <row r="997" spans="1:12" customFormat="1" ht="15" customHeight="1" x14ac:dyDescent="0.25">
      <c r="A997" s="565"/>
      <c r="B997" s="568"/>
      <c r="C997" s="455"/>
      <c r="D997" s="582"/>
      <c r="E997" s="557"/>
      <c r="F997" s="110" t="s">
        <v>8</v>
      </c>
      <c r="G997" s="240">
        <v>3000</v>
      </c>
      <c r="H997" s="241">
        <v>4000</v>
      </c>
      <c r="I997" s="312">
        <v>5000</v>
      </c>
      <c r="J997" s="242">
        <v>6000</v>
      </c>
      <c r="K997" s="583"/>
      <c r="L997" s="590"/>
    </row>
    <row r="998" spans="1:12" customFormat="1" ht="15" customHeight="1" x14ac:dyDescent="0.25">
      <c r="A998" s="565"/>
      <c r="B998" s="568"/>
      <c r="C998" s="455"/>
      <c r="D998" s="582"/>
      <c r="E998" s="557"/>
      <c r="F998" s="110" t="s">
        <v>817</v>
      </c>
      <c r="G998" s="243">
        <f>G996*114</f>
        <v>54720</v>
      </c>
      <c r="H998" s="244">
        <f>G996*128</f>
        <v>61440</v>
      </c>
      <c r="I998" s="313">
        <f>G996*143</f>
        <v>68640</v>
      </c>
      <c r="J998" s="245">
        <f>G996*148</f>
        <v>71040</v>
      </c>
      <c r="K998" s="583"/>
      <c r="L998" s="590"/>
    </row>
    <row r="999" spans="1:12" customFormat="1" ht="15" customHeight="1" x14ac:dyDescent="0.25">
      <c r="A999" s="565"/>
      <c r="B999" s="568"/>
      <c r="C999" s="455"/>
      <c r="D999" s="582"/>
      <c r="E999" s="557"/>
      <c r="F999" s="110" t="s">
        <v>1269</v>
      </c>
      <c r="G999" s="451">
        <v>0.98</v>
      </c>
      <c r="H999" s="451"/>
      <c r="I999" s="451"/>
      <c r="J999" s="451"/>
      <c r="K999" s="583"/>
      <c r="L999" s="590"/>
    </row>
    <row r="1000" spans="1:12" customFormat="1" ht="15" customHeight="1" x14ac:dyDescent="0.25">
      <c r="A1000" s="565"/>
      <c r="B1000" s="568"/>
      <c r="C1000" s="455"/>
      <c r="D1000" s="582"/>
      <c r="E1000" s="557"/>
      <c r="F1000" s="93" t="s">
        <v>699</v>
      </c>
      <c r="G1000" s="523" t="s">
        <v>700</v>
      </c>
      <c r="H1000" s="523"/>
      <c r="I1000" s="523"/>
      <c r="J1000" s="523"/>
      <c r="K1000" s="583"/>
      <c r="L1000" s="590"/>
    </row>
    <row r="1001" spans="1:12" customFormat="1" ht="15" customHeight="1" x14ac:dyDescent="0.25">
      <c r="A1001" s="565"/>
      <c r="B1001" s="568"/>
      <c r="C1001" s="455"/>
      <c r="D1001" s="582"/>
      <c r="E1001" s="557"/>
      <c r="F1001" s="93" t="s">
        <v>1181</v>
      </c>
      <c r="G1001" s="462" t="s">
        <v>1179</v>
      </c>
      <c r="H1001" s="463"/>
      <c r="I1001" s="463"/>
      <c r="J1001" s="464"/>
      <c r="K1001" s="583"/>
      <c r="L1001" s="590"/>
    </row>
    <row r="1002" spans="1:12" customFormat="1" ht="15" customHeight="1" x14ac:dyDescent="0.25">
      <c r="A1002" s="565"/>
      <c r="B1002" s="568"/>
      <c r="C1002" s="455"/>
      <c r="D1002" s="582"/>
      <c r="E1002" s="557"/>
      <c r="F1002" s="110" t="s">
        <v>83</v>
      </c>
      <c r="G1002" s="522">
        <v>67</v>
      </c>
      <c r="H1002" s="522"/>
      <c r="I1002" s="522"/>
      <c r="J1002" s="522"/>
      <c r="K1002" s="583"/>
      <c r="L1002" s="590"/>
    </row>
    <row r="1003" spans="1:12" customFormat="1" ht="15" customHeight="1" x14ac:dyDescent="0.25">
      <c r="A1003" s="565"/>
      <c r="B1003" s="568"/>
      <c r="C1003" s="455"/>
      <c r="D1003" s="582"/>
      <c r="E1003" s="557"/>
      <c r="F1003" s="112" t="s">
        <v>396</v>
      </c>
      <c r="G1003" s="523" t="s">
        <v>908</v>
      </c>
      <c r="H1003" s="523"/>
      <c r="I1003" s="523"/>
      <c r="J1003" s="523"/>
      <c r="K1003" s="583"/>
      <c r="L1003" s="590"/>
    </row>
    <row r="1004" spans="1:12" customFormat="1" ht="15" customHeight="1" x14ac:dyDescent="0.25">
      <c r="A1004" s="565"/>
      <c r="B1004" s="568"/>
      <c r="C1004" s="455"/>
      <c r="D1004" s="582"/>
      <c r="E1004" s="557"/>
      <c r="F1004" s="110" t="s">
        <v>256</v>
      </c>
      <c r="G1004" s="522" t="s">
        <v>24</v>
      </c>
      <c r="H1004" s="522"/>
      <c r="I1004" s="522"/>
      <c r="J1004" s="522"/>
      <c r="K1004" s="583"/>
      <c r="L1004" s="590"/>
    </row>
    <row r="1005" spans="1:12" customFormat="1" ht="15.6" customHeight="1" x14ac:dyDescent="0.25">
      <c r="A1005" s="565"/>
      <c r="B1005" s="568"/>
      <c r="C1005" s="455"/>
      <c r="D1005" s="582"/>
      <c r="E1005" s="557"/>
      <c r="F1005" s="93" t="s">
        <v>379</v>
      </c>
      <c r="G1005" s="523" t="s">
        <v>380</v>
      </c>
      <c r="H1005" s="523"/>
      <c r="I1005" s="523"/>
      <c r="J1005" s="523"/>
      <c r="K1005" s="583"/>
      <c r="L1005" s="590"/>
    </row>
    <row r="1006" spans="1:12" customFormat="1" ht="15.6" customHeight="1" x14ac:dyDescent="0.25">
      <c r="A1006" s="565"/>
      <c r="B1006" s="568"/>
      <c r="C1006" s="455"/>
      <c r="D1006" s="582"/>
      <c r="E1006" s="557"/>
      <c r="F1006" s="93" t="s">
        <v>701</v>
      </c>
      <c r="G1006" s="523">
        <v>100000</v>
      </c>
      <c r="H1006" s="523"/>
      <c r="I1006" s="523"/>
      <c r="J1006" s="523"/>
      <c r="K1006" s="583"/>
      <c r="L1006" s="590"/>
    </row>
    <row r="1007" spans="1:12" customFormat="1" ht="15.6" customHeight="1" x14ac:dyDescent="0.25">
      <c r="A1007" s="565"/>
      <c r="B1007" s="568"/>
      <c r="C1007" s="455"/>
      <c r="D1007" s="582"/>
      <c r="E1007" s="557"/>
      <c r="F1007" s="93" t="s">
        <v>257</v>
      </c>
      <c r="G1007" s="523" t="s">
        <v>391</v>
      </c>
      <c r="H1007" s="523"/>
      <c r="I1007" s="523"/>
      <c r="J1007" s="523"/>
      <c r="K1007" s="583"/>
      <c r="L1007" s="590"/>
    </row>
    <row r="1008" spans="1:12" customFormat="1" ht="15.6" customHeight="1" x14ac:dyDescent="0.25">
      <c r="A1008" s="565"/>
      <c r="B1008" s="568"/>
      <c r="C1008" s="455"/>
      <c r="D1008" s="582"/>
      <c r="E1008" s="557"/>
      <c r="F1008" s="93" t="s">
        <v>376</v>
      </c>
      <c r="G1008" s="523" t="s">
        <v>392</v>
      </c>
      <c r="H1008" s="523"/>
      <c r="I1008" s="523"/>
      <c r="J1008" s="523"/>
      <c r="K1008" s="583"/>
      <c r="L1008" s="590"/>
    </row>
    <row r="1009" spans="1:12" customFormat="1" ht="15.6" customHeight="1" x14ac:dyDescent="0.25">
      <c r="A1009" s="565"/>
      <c r="B1009" s="568"/>
      <c r="C1009" s="455"/>
      <c r="D1009" s="582"/>
      <c r="E1009" s="557"/>
      <c r="F1009" s="93" t="s">
        <v>381</v>
      </c>
      <c r="G1009" s="523" t="s">
        <v>382</v>
      </c>
      <c r="H1009" s="523"/>
      <c r="I1009" s="523"/>
      <c r="J1009" s="523"/>
      <c r="K1009" s="583"/>
      <c r="L1009" s="590"/>
    </row>
    <row r="1010" spans="1:12" customFormat="1" ht="15.6" customHeight="1" x14ac:dyDescent="0.25">
      <c r="A1010" s="565"/>
      <c r="B1010" s="568"/>
      <c r="C1010" s="455"/>
      <c r="D1010" s="582"/>
      <c r="E1010" s="557"/>
      <c r="F1010" s="94" t="s">
        <v>358</v>
      </c>
      <c r="G1010" s="523" t="s">
        <v>900</v>
      </c>
      <c r="H1010" s="523"/>
      <c r="I1010" s="523"/>
      <c r="J1010" s="523"/>
      <c r="K1010" s="584">
        <v>5</v>
      </c>
      <c r="L1010" s="443">
        <v>61746</v>
      </c>
    </row>
    <row r="1011" spans="1:12" customFormat="1" ht="15.6" customHeight="1" x14ac:dyDescent="0.25">
      <c r="A1011" s="565"/>
      <c r="B1011" s="568"/>
      <c r="C1011" s="455"/>
      <c r="D1011" s="582"/>
      <c r="E1011" s="557"/>
      <c r="F1011" s="93" t="s">
        <v>383</v>
      </c>
      <c r="G1011" s="523" t="s">
        <v>384</v>
      </c>
      <c r="H1011" s="523"/>
      <c r="I1011" s="523"/>
      <c r="J1011" s="523"/>
      <c r="K1011" s="585"/>
      <c r="L1011" s="591" t="e">
        <f>#REF!-#REF!*10%</f>
        <v>#REF!</v>
      </c>
    </row>
    <row r="1012" spans="1:12" customFormat="1" ht="15.6" customHeight="1" x14ac:dyDescent="0.25">
      <c r="A1012" s="565"/>
      <c r="B1012" s="568"/>
      <c r="C1012" s="455"/>
      <c r="D1012" s="582"/>
      <c r="E1012" s="557"/>
      <c r="F1012" s="93" t="s">
        <v>385</v>
      </c>
      <c r="G1012" s="523" t="s">
        <v>386</v>
      </c>
      <c r="H1012" s="523"/>
      <c r="I1012" s="523"/>
      <c r="J1012" s="523"/>
      <c r="K1012" s="585"/>
      <c r="L1012" s="591" t="e">
        <f>#REF!-#REF!*10%</f>
        <v>#REF!</v>
      </c>
    </row>
    <row r="1013" spans="1:12" customFormat="1" ht="15.6" customHeight="1" x14ac:dyDescent="0.25">
      <c r="A1013" s="565"/>
      <c r="B1013" s="568"/>
      <c r="C1013" s="455"/>
      <c r="D1013" s="582"/>
      <c r="E1013" s="557"/>
      <c r="F1013" s="93" t="s">
        <v>389</v>
      </c>
      <c r="G1013" s="523" t="s">
        <v>390</v>
      </c>
      <c r="H1013" s="523"/>
      <c r="I1013" s="523"/>
      <c r="J1013" s="523"/>
      <c r="K1013" s="585"/>
      <c r="L1013" s="591" t="e">
        <f>#REF!-#REF!*10%</f>
        <v>#REF!</v>
      </c>
    </row>
    <row r="1014" spans="1:12" customFormat="1" ht="15.6" customHeight="1" x14ac:dyDescent="0.25">
      <c r="A1014" s="565"/>
      <c r="B1014" s="568"/>
      <c r="C1014" s="455"/>
      <c r="D1014" s="582"/>
      <c r="E1014" s="557"/>
      <c r="F1014" s="93" t="s">
        <v>704</v>
      </c>
      <c r="G1014" s="523" t="s">
        <v>705</v>
      </c>
      <c r="H1014" s="523"/>
      <c r="I1014" s="523"/>
      <c r="J1014" s="523"/>
      <c r="K1014" s="585"/>
      <c r="L1014" s="591" t="e">
        <f>#REF!-#REF!*10%</f>
        <v>#REF!</v>
      </c>
    </row>
    <row r="1015" spans="1:12" customFormat="1" ht="15.6" customHeight="1" x14ac:dyDescent="0.25">
      <c r="A1015" s="565"/>
      <c r="B1015" s="568"/>
      <c r="C1015" s="455"/>
      <c r="D1015" s="582"/>
      <c r="E1015" s="557"/>
      <c r="F1015" s="93" t="s">
        <v>706</v>
      </c>
      <c r="G1015" s="523" t="s">
        <v>390</v>
      </c>
      <c r="H1015" s="523"/>
      <c r="I1015" s="523"/>
      <c r="J1015" s="523"/>
      <c r="K1015" s="585"/>
      <c r="L1015" s="591" t="e">
        <f>#REF!-#REF!*10%</f>
        <v>#REF!</v>
      </c>
    </row>
    <row r="1016" spans="1:12" customFormat="1" ht="15.6" customHeight="1" x14ac:dyDescent="0.25">
      <c r="A1016" s="565"/>
      <c r="B1016" s="568"/>
      <c r="C1016" s="455"/>
      <c r="D1016" s="582"/>
      <c r="E1016" s="557"/>
      <c r="F1016" s="93" t="s">
        <v>1271</v>
      </c>
      <c r="G1016" s="523" t="s">
        <v>390</v>
      </c>
      <c r="H1016" s="523"/>
      <c r="I1016" s="523"/>
      <c r="J1016" s="523"/>
      <c r="K1016" s="585"/>
      <c r="L1016" s="591" t="e">
        <f>#REF!-#REF!*10%</f>
        <v>#REF!</v>
      </c>
    </row>
    <row r="1017" spans="1:12" customFormat="1" ht="15.6" customHeight="1" x14ac:dyDescent="0.25">
      <c r="A1017" s="565"/>
      <c r="B1017" s="568"/>
      <c r="C1017" s="455"/>
      <c r="D1017" s="582"/>
      <c r="E1017" s="557"/>
      <c r="F1017" s="93" t="s">
        <v>707</v>
      </c>
      <c r="G1017" s="523" t="s">
        <v>911</v>
      </c>
      <c r="H1017" s="523"/>
      <c r="I1017" s="523"/>
      <c r="J1017" s="523"/>
      <c r="K1017" s="585"/>
      <c r="L1017" s="591" t="e">
        <f>#REF!-#REF!*10%</f>
        <v>#REF!</v>
      </c>
    </row>
    <row r="1018" spans="1:12" customFormat="1" ht="15.6" customHeight="1" x14ac:dyDescent="0.25">
      <c r="A1018" s="565"/>
      <c r="B1018" s="568"/>
      <c r="C1018" s="455"/>
      <c r="D1018" s="582"/>
      <c r="E1018" s="557"/>
      <c r="F1018" s="93" t="s">
        <v>708</v>
      </c>
      <c r="G1018" s="523" t="s">
        <v>390</v>
      </c>
      <c r="H1018" s="523"/>
      <c r="I1018" s="523"/>
      <c r="J1018" s="523"/>
      <c r="K1018" s="585"/>
      <c r="L1018" s="591" t="e">
        <f>#REF!-#REF!*10%</f>
        <v>#REF!</v>
      </c>
    </row>
    <row r="1019" spans="1:12" customFormat="1" ht="15.6" customHeight="1" x14ac:dyDescent="0.25">
      <c r="A1019" s="565"/>
      <c r="B1019" s="568"/>
      <c r="C1019" s="455"/>
      <c r="D1019" s="582"/>
      <c r="E1019" s="557"/>
      <c r="F1019" s="93" t="s">
        <v>377</v>
      </c>
      <c r="G1019" s="523" t="s">
        <v>387</v>
      </c>
      <c r="H1019" s="523"/>
      <c r="I1019" s="523"/>
      <c r="J1019" s="523"/>
      <c r="K1019" s="585"/>
      <c r="L1019" s="591" t="e">
        <f>#REF!-#REF!*10%</f>
        <v>#REF!</v>
      </c>
    </row>
    <row r="1020" spans="1:12" customFormat="1" ht="15.6" customHeight="1" x14ac:dyDescent="0.25">
      <c r="A1020" s="565"/>
      <c r="B1020" s="568"/>
      <c r="C1020" s="455"/>
      <c r="D1020" s="582"/>
      <c r="E1020" s="557"/>
      <c r="F1020" s="93" t="s">
        <v>388</v>
      </c>
      <c r="G1020" s="523" t="s">
        <v>393</v>
      </c>
      <c r="H1020" s="523"/>
      <c r="I1020" s="523"/>
      <c r="J1020" s="523"/>
      <c r="K1020" s="585"/>
      <c r="L1020" s="591" t="e">
        <f>#REF!-#REF!*10%</f>
        <v>#REF!</v>
      </c>
    </row>
    <row r="1021" spans="1:12" customFormat="1" ht="15.6" customHeight="1" x14ac:dyDescent="0.25">
      <c r="A1021" s="565"/>
      <c r="B1021" s="568"/>
      <c r="C1021" s="455"/>
      <c r="D1021" s="582"/>
      <c r="E1021" s="557"/>
      <c r="F1021" s="93" t="s">
        <v>562</v>
      </c>
      <c r="G1021" s="523" t="s">
        <v>1024</v>
      </c>
      <c r="H1021" s="523"/>
      <c r="I1021" s="523"/>
      <c r="J1021" s="523"/>
      <c r="K1021" s="585"/>
      <c r="L1021" s="591" t="e">
        <f>#REF!-#REF!*10%</f>
        <v>#REF!</v>
      </c>
    </row>
    <row r="1022" spans="1:12" customFormat="1" ht="15.6" customHeight="1" x14ac:dyDescent="0.25">
      <c r="A1022" s="565"/>
      <c r="B1022" s="568"/>
      <c r="C1022" s="455"/>
      <c r="D1022" s="582"/>
      <c r="E1022" s="557"/>
      <c r="F1022" s="93" t="s">
        <v>570</v>
      </c>
      <c r="G1022" s="523" t="s">
        <v>613</v>
      </c>
      <c r="H1022" s="523"/>
      <c r="I1022" s="523"/>
      <c r="J1022" s="523"/>
      <c r="K1022" s="585"/>
      <c r="L1022" s="591" t="e">
        <f>#REF!-#REF!*10%</f>
        <v>#REF!</v>
      </c>
    </row>
    <row r="1023" spans="1:12" customFormat="1" ht="15.6" customHeight="1" x14ac:dyDescent="0.25">
      <c r="A1023" s="565"/>
      <c r="B1023" s="568"/>
      <c r="C1023" s="455"/>
      <c r="D1023" s="582"/>
      <c r="E1023" s="557"/>
      <c r="F1023" s="142" t="s">
        <v>84</v>
      </c>
      <c r="G1023" s="525">
        <v>15.2</v>
      </c>
      <c r="H1023" s="525"/>
      <c r="I1023" s="525"/>
      <c r="J1023" s="525"/>
      <c r="K1023" s="585"/>
      <c r="L1023" s="591" t="e">
        <f>#REF!-#REF!*10%</f>
        <v>#REF!</v>
      </c>
    </row>
    <row r="1024" spans="1:12" customFormat="1" ht="15" customHeight="1" x14ac:dyDescent="0.25">
      <c r="A1024" s="565"/>
      <c r="B1024" s="569"/>
      <c r="C1024" s="455"/>
      <c r="D1024" s="582"/>
      <c r="E1024" s="557"/>
      <c r="F1024" s="136" t="s">
        <v>1016</v>
      </c>
      <c r="G1024" s="454">
        <v>5</v>
      </c>
      <c r="H1024" s="454"/>
      <c r="I1024" s="454"/>
      <c r="J1024" s="454"/>
      <c r="K1024" s="585"/>
      <c r="L1024" s="596" t="e">
        <f>#REF!-#REF!*10%</f>
        <v>#REF!</v>
      </c>
    </row>
    <row r="1025" ht="15" customHeight="1" x14ac:dyDescent="0.25"/>
    <row r="1026" ht="15" customHeight="1" x14ac:dyDescent="0.25"/>
  </sheetData>
  <sheetProtection sort="0"/>
  <mergeCells count="1262">
    <mergeCell ref="K304:K318"/>
    <mergeCell ref="K319:K333"/>
    <mergeCell ref="K695:K709"/>
    <mergeCell ref="K49:K63"/>
    <mergeCell ref="K64:K78"/>
    <mergeCell ref="K79:K93"/>
    <mergeCell ref="K94:K108"/>
    <mergeCell ref="K109:K123"/>
    <mergeCell ref="K124:K138"/>
    <mergeCell ref="K139:K153"/>
    <mergeCell ref="K154:K168"/>
    <mergeCell ref="K169:K183"/>
    <mergeCell ref="K184:K198"/>
    <mergeCell ref="K199:K213"/>
    <mergeCell ref="K214:K228"/>
    <mergeCell ref="K229:K243"/>
    <mergeCell ref="K244:K258"/>
    <mergeCell ref="K259:K273"/>
    <mergeCell ref="K274:K288"/>
    <mergeCell ref="K289:K303"/>
    <mergeCell ref="L1010:L1024"/>
    <mergeCell ref="L935:L949"/>
    <mergeCell ref="K710:K724"/>
    <mergeCell ref="K334:K348"/>
    <mergeCell ref="K349:K363"/>
    <mergeCell ref="K364:K378"/>
    <mergeCell ref="K379:K393"/>
    <mergeCell ref="K394:K408"/>
    <mergeCell ref="K409:K423"/>
    <mergeCell ref="K424:K438"/>
    <mergeCell ref="K590:K604"/>
    <mergeCell ref="L995:L1009"/>
    <mergeCell ref="K439:K453"/>
    <mergeCell ref="K454:K468"/>
    <mergeCell ref="K725:K739"/>
    <mergeCell ref="K740:K754"/>
    <mergeCell ref="K755:K769"/>
    <mergeCell ref="K770:K784"/>
    <mergeCell ref="K680:K694"/>
    <mergeCell ref="K950:K964"/>
    <mergeCell ref="K965:K979"/>
    <mergeCell ref="K980:K994"/>
    <mergeCell ref="K995:K1009"/>
    <mergeCell ref="K1010:K1024"/>
    <mergeCell ref="K4:K19"/>
    <mergeCell ref="K20:K33"/>
    <mergeCell ref="L965:L979"/>
    <mergeCell ref="K830:K844"/>
    <mergeCell ref="K845:K859"/>
    <mergeCell ref="K860:K874"/>
    <mergeCell ref="K875:K889"/>
    <mergeCell ref="K890:K904"/>
    <mergeCell ref="K905:K919"/>
    <mergeCell ref="K920:K934"/>
    <mergeCell ref="K605:K619"/>
    <mergeCell ref="K620:K634"/>
    <mergeCell ref="K635:K649"/>
    <mergeCell ref="K650:K664"/>
    <mergeCell ref="K665:K679"/>
    <mergeCell ref="L980:L994"/>
    <mergeCell ref="L905:L919"/>
    <mergeCell ref="L920:L934"/>
    <mergeCell ref="K935:K949"/>
    <mergeCell ref="K469:K483"/>
    <mergeCell ref="K484:K498"/>
    <mergeCell ref="K499:K513"/>
    <mergeCell ref="K515:K529"/>
    <mergeCell ref="K530:K544"/>
    <mergeCell ref="K545:K559"/>
    <mergeCell ref="K560:K574"/>
    <mergeCell ref="K575:K589"/>
    <mergeCell ref="L950:L964"/>
    <mergeCell ref="K785:K799"/>
    <mergeCell ref="K800:K814"/>
    <mergeCell ref="K815:K829"/>
    <mergeCell ref="K34:K48"/>
    <mergeCell ref="L650:L664"/>
    <mergeCell ref="L665:L679"/>
    <mergeCell ref="L680:L694"/>
    <mergeCell ref="L695:L709"/>
    <mergeCell ref="L710:L724"/>
    <mergeCell ref="L725:L739"/>
    <mergeCell ref="L740:L754"/>
    <mergeCell ref="L755:L769"/>
    <mergeCell ref="L770:L784"/>
    <mergeCell ref="L785:L799"/>
    <mergeCell ref="L800:L814"/>
    <mergeCell ref="L815:L829"/>
    <mergeCell ref="L830:L844"/>
    <mergeCell ref="L845:L859"/>
    <mergeCell ref="L860:L874"/>
    <mergeCell ref="L875:L889"/>
    <mergeCell ref="L890:L904"/>
    <mergeCell ref="L439:L453"/>
    <mergeCell ref="L469:L483"/>
    <mergeCell ref="L409:L423"/>
    <mergeCell ref="L424:L438"/>
    <mergeCell ref="L454:L468"/>
    <mergeCell ref="L394:L408"/>
    <mergeCell ref="L484:L498"/>
    <mergeCell ref="L515:L529"/>
    <mergeCell ref="L530:L544"/>
    <mergeCell ref="L545:L559"/>
    <mergeCell ref="L499:L513"/>
    <mergeCell ref="L560:L574"/>
    <mergeCell ref="L575:L589"/>
    <mergeCell ref="L590:L604"/>
    <mergeCell ref="L605:L619"/>
    <mergeCell ref="L620:L634"/>
    <mergeCell ref="L635:L649"/>
    <mergeCell ref="L199:L213"/>
    <mergeCell ref="L214:L228"/>
    <mergeCell ref="L64:L78"/>
    <mergeCell ref="L79:L93"/>
    <mergeCell ref="L139:L153"/>
    <mergeCell ref="L274:L288"/>
    <mergeCell ref="L244:L258"/>
    <mergeCell ref="L289:L303"/>
    <mergeCell ref="L379:L393"/>
    <mergeCell ref="L334:L348"/>
    <mergeCell ref="L124:L138"/>
    <mergeCell ref="L154:L168"/>
    <mergeCell ref="L169:L183"/>
    <mergeCell ref="L184:L198"/>
    <mergeCell ref="L229:L243"/>
    <mergeCell ref="L349:L363"/>
    <mergeCell ref="L364:L378"/>
    <mergeCell ref="L304:L318"/>
    <mergeCell ref="L259:L273"/>
    <mergeCell ref="L319:L333"/>
    <mergeCell ref="L94:L108"/>
    <mergeCell ref="L109:L123"/>
    <mergeCell ref="G163:J163"/>
    <mergeCell ref="G10:J10"/>
    <mergeCell ref="G574:J574"/>
    <mergeCell ref="G406:J406"/>
    <mergeCell ref="G407:J407"/>
    <mergeCell ref="G408:J408"/>
    <mergeCell ref="G343:J343"/>
    <mergeCell ref="G344:J344"/>
    <mergeCell ref="G346:J346"/>
    <mergeCell ref="G265:J265"/>
    <mergeCell ref="G266:J266"/>
    <mergeCell ref="G267:J267"/>
    <mergeCell ref="G279:J279"/>
    <mergeCell ref="G285:J285"/>
    <mergeCell ref="G293:J293"/>
    <mergeCell ref="G497:J497"/>
    <mergeCell ref="G100:J100"/>
    <mergeCell ref="G70:J70"/>
    <mergeCell ref="G40:J40"/>
    <mergeCell ref="G488:J488"/>
    <mergeCell ref="G458:J458"/>
    <mergeCell ref="G428:J428"/>
    <mergeCell ref="G398:J398"/>
    <mergeCell ref="G254:J254"/>
    <mergeCell ref="G256:J256"/>
    <mergeCell ref="G130:J130"/>
    <mergeCell ref="L4:L19"/>
    <mergeCell ref="L20:L33"/>
    <mergeCell ref="L34:L48"/>
    <mergeCell ref="L49:L63"/>
    <mergeCell ref="G153:J153"/>
    <mergeCell ref="G183:J183"/>
    <mergeCell ref="B545:B574"/>
    <mergeCell ref="B575:B604"/>
    <mergeCell ref="G213:J213"/>
    <mergeCell ref="G294:J294"/>
    <mergeCell ref="G295:J295"/>
    <mergeCell ref="G270:J270"/>
    <mergeCell ref="G194:J194"/>
    <mergeCell ref="G109:J109"/>
    <mergeCell ref="G257:J257"/>
    <mergeCell ref="G258:J258"/>
    <mergeCell ref="G238:J238"/>
    <mergeCell ref="G243:J243"/>
    <mergeCell ref="G248:J248"/>
    <mergeCell ref="G139:J139"/>
    <mergeCell ref="G169:J169"/>
    <mergeCell ref="G199:J199"/>
    <mergeCell ref="G229:J229"/>
    <mergeCell ref="G259:J259"/>
    <mergeCell ref="G289:J289"/>
    <mergeCell ref="G260:J260"/>
    <mergeCell ref="G261:J261"/>
    <mergeCell ref="G262:J262"/>
    <mergeCell ref="G135:J135"/>
    <mergeCell ref="G143:J143"/>
    <mergeCell ref="G144:J144"/>
    <mergeCell ref="G145:J145"/>
    <mergeCell ref="G146:J146"/>
    <mergeCell ref="G161:J161"/>
    <mergeCell ref="G160:J160"/>
    <mergeCell ref="G275:J275"/>
    <mergeCell ref="G400:J400"/>
    <mergeCell ref="G370:J370"/>
    <mergeCell ref="G340:J340"/>
    <mergeCell ref="G310:J310"/>
    <mergeCell ref="G280:J280"/>
    <mergeCell ref="G250:J250"/>
    <mergeCell ref="G420:J420"/>
    <mergeCell ref="G485:J485"/>
    <mergeCell ref="G491:J491"/>
    <mergeCell ref="G798:J798"/>
    <mergeCell ref="G832:J832"/>
    <mergeCell ref="G871:J871"/>
    <mergeCell ref="G851:J851"/>
    <mergeCell ref="G821:J821"/>
    <mergeCell ref="G273:J273"/>
    <mergeCell ref="G368:J368"/>
    <mergeCell ref="G338:J338"/>
    <mergeCell ref="G308:J308"/>
    <mergeCell ref="G278:J278"/>
    <mergeCell ref="G363:J363"/>
    <mergeCell ref="G633:J633"/>
    <mergeCell ref="G629:J629"/>
    <mergeCell ref="G630:J630"/>
    <mergeCell ref="G652:J652"/>
    <mergeCell ref="G712:J712"/>
    <mergeCell ref="G544:J544"/>
    <mergeCell ref="G379:J379"/>
    <mergeCell ref="G590:J590"/>
    <mergeCell ref="G724:J724"/>
    <mergeCell ref="G754:J754"/>
    <mergeCell ref="G609:J609"/>
    <mergeCell ref="G796:J796"/>
    <mergeCell ref="E545:E574"/>
    <mergeCell ref="E575:E604"/>
    <mergeCell ref="E605:E634"/>
    <mergeCell ref="E695:E724"/>
    <mergeCell ref="E725:E754"/>
    <mergeCell ref="G409:J409"/>
    <mergeCell ref="G802:J802"/>
    <mergeCell ref="G839:J839"/>
    <mergeCell ref="G840:J840"/>
    <mergeCell ref="G705:J705"/>
    <mergeCell ref="E905:E934"/>
    <mergeCell ref="G778:J778"/>
    <mergeCell ref="G863:J863"/>
    <mergeCell ref="E755:E784"/>
    <mergeCell ref="E785:E814"/>
    <mergeCell ref="B935:B964"/>
    <mergeCell ref="B965:B994"/>
    <mergeCell ref="G490:J490"/>
    <mergeCell ref="G460:J460"/>
    <mergeCell ref="G430:J430"/>
    <mergeCell ref="G969:J969"/>
    <mergeCell ref="G939:J939"/>
    <mergeCell ref="G909:J909"/>
    <mergeCell ref="B515:B544"/>
    <mergeCell ref="B845:B874"/>
    <mergeCell ref="G436:J436"/>
    <mergeCell ref="G437:J437"/>
    <mergeCell ref="G579:J579"/>
    <mergeCell ref="G549:J549"/>
    <mergeCell ref="G519:J519"/>
    <mergeCell ref="G779:J779"/>
    <mergeCell ref="G781:J781"/>
    <mergeCell ref="B875:B904"/>
    <mergeCell ref="B905:B934"/>
    <mergeCell ref="G453:J453"/>
    <mergeCell ref="G483:J483"/>
    <mergeCell ref="G386:J386"/>
    <mergeCell ref="G387:J387"/>
    <mergeCell ref="G399:J399"/>
    <mergeCell ref="G405:J405"/>
    <mergeCell ref="G429:J429"/>
    <mergeCell ref="G879:J879"/>
    <mergeCell ref="G849:J849"/>
    <mergeCell ref="G819:J819"/>
    <mergeCell ref="G789:J789"/>
    <mergeCell ref="G759:J759"/>
    <mergeCell ref="G729:J729"/>
    <mergeCell ref="G699:J699"/>
    <mergeCell ref="G669:J669"/>
    <mergeCell ref="G639:J639"/>
    <mergeCell ref="G799:J799"/>
    <mergeCell ref="G801:J801"/>
    <mergeCell ref="G761:J761"/>
    <mergeCell ref="G731:J731"/>
    <mergeCell ref="G701:J701"/>
    <mergeCell ref="G671:J671"/>
    <mergeCell ref="G641:J641"/>
    <mergeCell ref="G611:J611"/>
    <mergeCell ref="G581:J581"/>
    <mergeCell ref="G551:J551"/>
    <mergeCell ref="G555:J555"/>
    <mergeCell ref="G557:J557"/>
    <mergeCell ref="G558:J558"/>
    <mergeCell ref="G617:J617"/>
    <mergeCell ref="B4:B33"/>
    <mergeCell ref="B34:B63"/>
    <mergeCell ref="B64:B93"/>
    <mergeCell ref="B94:B123"/>
    <mergeCell ref="B124:B153"/>
    <mergeCell ref="B154:B183"/>
    <mergeCell ref="B184:B213"/>
    <mergeCell ref="B214:B243"/>
    <mergeCell ref="B244:B273"/>
    <mergeCell ref="B274:B303"/>
    <mergeCell ref="B304:B333"/>
    <mergeCell ref="B334:B363"/>
    <mergeCell ref="B364:B393"/>
    <mergeCell ref="B394:B423"/>
    <mergeCell ref="B424:B453"/>
    <mergeCell ref="B454:B483"/>
    <mergeCell ref="B484:B513"/>
    <mergeCell ref="G158:J158"/>
    <mergeCell ref="G128:J128"/>
    <mergeCell ref="G98:J98"/>
    <mergeCell ref="G68:J68"/>
    <mergeCell ref="G444:J444"/>
    <mergeCell ref="G381:J381"/>
    <mergeCell ref="G372:J372"/>
    <mergeCell ref="G421:J421"/>
    <mergeCell ref="G434:J434"/>
    <mergeCell ref="G794:J794"/>
    <mergeCell ref="G813:J813"/>
    <mergeCell ref="G393:J393"/>
    <mergeCell ref="G423:J423"/>
    <mergeCell ref="G445:J445"/>
    <mergeCell ref="G446:J446"/>
    <mergeCell ref="G447:J447"/>
    <mergeCell ref="G531:J531"/>
    <mergeCell ref="G532:J532"/>
    <mergeCell ref="G533:J533"/>
    <mergeCell ref="G541:J541"/>
    <mergeCell ref="G455:J455"/>
    <mergeCell ref="G461:J461"/>
    <mergeCell ref="G462:J462"/>
    <mergeCell ref="G349:J349"/>
    <mergeCell ref="G792:J792"/>
    <mergeCell ref="G793:J793"/>
    <mergeCell ref="G740:J740"/>
    <mergeCell ref="G703:J703"/>
    <mergeCell ref="G704:J704"/>
    <mergeCell ref="G775:J775"/>
    <mergeCell ref="G776:J776"/>
    <mergeCell ref="G777:J777"/>
    <mergeCell ref="E4:E33"/>
    <mergeCell ref="E34:E63"/>
    <mergeCell ref="E64:E93"/>
    <mergeCell ref="E94:E123"/>
    <mergeCell ref="E124:E153"/>
    <mergeCell ref="E154:E183"/>
    <mergeCell ref="E184:E213"/>
    <mergeCell ref="E214:E243"/>
    <mergeCell ref="E244:E273"/>
    <mergeCell ref="E274:E303"/>
    <mergeCell ref="E304:E333"/>
    <mergeCell ref="E334:E363"/>
    <mergeCell ref="E364:E393"/>
    <mergeCell ref="E394:E423"/>
    <mergeCell ref="E424:E453"/>
    <mergeCell ref="E454:E483"/>
    <mergeCell ref="E484:E513"/>
    <mergeCell ref="G864:J864"/>
    <mergeCell ref="G576:J576"/>
    <mergeCell ref="G910:J910"/>
    <mergeCell ref="G866:J866"/>
    <mergeCell ref="G829:J829"/>
    <mergeCell ref="G790:J790"/>
    <mergeCell ref="G911:J911"/>
    <mergeCell ref="G881:J881"/>
    <mergeCell ref="G917:J917"/>
    <mergeCell ref="G838:J838"/>
    <mergeCell ref="G869:J869"/>
    <mergeCell ref="G933:J933"/>
    <mergeCell ref="G841:J841"/>
    <mergeCell ref="G842:J842"/>
    <mergeCell ref="G833:J833"/>
    <mergeCell ref="G800:J800"/>
    <mergeCell ref="G830:J830"/>
    <mergeCell ref="G860:J860"/>
    <mergeCell ref="G920:J920"/>
    <mergeCell ref="G835:J835"/>
    <mergeCell ref="G836:J836"/>
    <mergeCell ref="G814:J814"/>
    <mergeCell ref="G898:J898"/>
    <mergeCell ref="G890:J890"/>
    <mergeCell ref="G857:J857"/>
    <mergeCell ref="G858:J858"/>
    <mergeCell ref="G859:J859"/>
    <mergeCell ref="G867:J867"/>
    <mergeCell ref="G850:J850"/>
    <mergeCell ref="G856:J856"/>
    <mergeCell ref="G893:J893"/>
    <mergeCell ref="G868:J868"/>
    <mergeCell ref="G880:J880"/>
    <mergeCell ref="G886:J886"/>
    <mergeCell ref="G894:J894"/>
    <mergeCell ref="G955:J955"/>
    <mergeCell ref="E815:E844"/>
    <mergeCell ref="G721:J721"/>
    <mergeCell ref="G861:J861"/>
    <mergeCell ref="G885:J885"/>
    <mergeCell ref="G439:J439"/>
    <mergeCell ref="G469:J469"/>
    <mergeCell ref="G499:J499"/>
    <mergeCell ref="G530:J530"/>
    <mergeCell ref="G677:J677"/>
    <mergeCell ref="G826:J826"/>
    <mergeCell ref="G834:J834"/>
    <mergeCell ref="G810:J810"/>
    <mergeCell ref="G825:J825"/>
    <mergeCell ref="G914:J914"/>
    <mergeCell ref="G901:J901"/>
    <mergeCell ref="G902:J902"/>
    <mergeCell ref="G888:J888"/>
    <mergeCell ref="G889:J889"/>
    <mergeCell ref="G891:J891"/>
    <mergeCell ref="G604:J604"/>
    <mergeCell ref="G634:J634"/>
    <mergeCell ref="G664:J664"/>
    <mergeCell ref="G694:J694"/>
    <mergeCell ref="G534:J534"/>
    <mergeCell ref="G1007:J1007"/>
    <mergeCell ref="G1009:J1009"/>
    <mergeCell ref="G992:J992"/>
    <mergeCell ref="G912:J912"/>
    <mergeCell ref="G978:J978"/>
    <mergeCell ref="G979:J979"/>
    <mergeCell ref="G1006:J1006"/>
    <mergeCell ref="G1000:J1000"/>
    <mergeCell ref="G1005:J1005"/>
    <mergeCell ref="G970:J970"/>
    <mergeCell ref="G976:J976"/>
    <mergeCell ref="G984:J984"/>
    <mergeCell ref="G916:J916"/>
    <mergeCell ref="G945:J945"/>
    <mergeCell ref="G949:J949"/>
    <mergeCell ref="G932:J932"/>
    <mergeCell ref="G906:J906"/>
    <mergeCell ref="G913:J913"/>
    <mergeCell ref="G994:J994"/>
    <mergeCell ref="G987:J987"/>
    <mergeCell ref="G977:J977"/>
    <mergeCell ref="G961:J961"/>
    <mergeCell ref="G950:J950"/>
    <mergeCell ref="G644:J644"/>
    <mergeCell ref="G663:J663"/>
    <mergeCell ref="G649:J649"/>
    <mergeCell ref="G651:J651"/>
    <mergeCell ref="G662:J662"/>
    <mergeCell ref="G645:J645"/>
    <mergeCell ref="G723:J723"/>
    <mergeCell ref="G690:J690"/>
    <mergeCell ref="G591:J591"/>
    <mergeCell ref="G592:J592"/>
    <mergeCell ref="G707:J707"/>
    <mergeCell ref="G682:J682"/>
    <mergeCell ref="G683:J683"/>
    <mergeCell ref="G691:J691"/>
    <mergeCell ref="G692:J692"/>
    <mergeCell ref="G606:J606"/>
    <mergeCell ref="G872:J872"/>
    <mergeCell ref="G782:J782"/>
    <mergeCell ref="G714:J714"/>
    <mergeCell ref="G713:J713"/>
    <mergeCell ref="G719:J719"/>
    <mergeCell ref="G720:J720"/>
    <mergeCell ref="G620:J620"/>
    <mergeCell ref="G706:J706"/>
    <mergeCell ref="G678:J678"/>
    <mergeCell ref="G696:J696"/>
    <mergeCell ref="G702:J702"/>
    <mergeCell ref="G700:J700"/>
    <mergeCell ref="G771:J771"/>
    <mergeCell ref="G772:J772"/>
    <mergeCell ref="G780:J780"/>
    <mergeCell ref="G809:J809"/>
    <mergeCell ref="G528:J528"/>
    <mergeCell ref="G529:J529"/>
    <mergeCell ref="G602:J602"/>
    <mergeCell ref="G600:J600"/>
    <mergeCell ref="G615:J615"/>
    <mergeCell ref="G573:J573"/>
    <mergeCell ref="G586:J586"/>
    <mergeCell ref="G594:J594"/>
    <mergeCell ref="G595:J595"/>
    <mergeCell ref="G596:J596"/>
    <mergeCell ref="G598:J598"/>
    <mergeCell ref="G593:J593"/>
    <mergeCell ref="G564:J564"/>
    <mergeCell ref="G565:J565"/>
    <mergeCell ref="G560:J560"/>
    <mergeCell ref="G550:J550"/>
    <mergeCell ref="G556:J556"/>
    <mergeCell ref="G603:J603"/>
    <mergeCell ref="G612:J612"/>
    <mergeCell ref="G580:J580"/>
    <mergeCell ref="G572:J572"/>
    <mergeCell ref="G567:J567"/>
    <mergeCell ref="G568:J568"/>
    <mergeCell ref="G597:J597"/>
    <mergeCell ref="G589:J589"/>
    <mergeCell ref="G587:J587"/>
    <mergeCell ref="G588:J588"/>
    <mergeCell ref="G599:J599"/>
    <mergeCell ref="G613:J613"/>
    <mergeCell ref="G614:J614"/>
    <mergeCell ref="G535:J535"/>
    <mergeCell ref="G601:J601"/>
    <mergeCell ref="G384:J384"/>
    <mergeCell ref="G516:J516"/>
    <mergeCell ref="G545:J545"/>
    <mergeCell ref="G566:J566"/>
    <mergeCell ref="G543:J543"/>
    <mergeCell ref="G542:J542"/>
    <mergeCell ref="G523:J523"/>
    <mergeCell ref="G524:J524"/>
    <mergeCell ref="A514:L514"/>
    <mergeCell ref="A575:A604"/>
    <mergeCell ref="C575:C604"/>
    <mergeCell ref="D575:D604"/>
    <mergeCell ref="G575:J575"/>
    <mergeCell ref="G546:J546"/>
    <mergeCell ref="G552:J552"/>
    <mergeCell ref="G582:J582"/>
    <mergeCell ref="G583:J583"/>
    <mergeCell ref="G584:J584"/>
    <mergeCell ref="G559:J559"/>
    <mergeCell ref="G561:J561"/>
    <mergeCell ref="G562:J562"/>
    <mergeCell ref="G563:J563"/>
    <mergeCell ref="G569:J569"/>
    <mergeCell ref="G570:J570"/>
    <mergeCell ref="G526:J526"/>
    <mergeCell ref="G522:J522"/>
    <mergeCell ref="G525:J525"/>
    <mergeCell ref="G585:J585"/>
    <mergeCell ref="G553:J553"/>
    <mergeCell ref="G554:J554"/>
    <mergeCell ref="E515:E544"/>
    <mergeCell ref="G527:J527"/>
    <mergeCell ref="G505:J505"/>
    <mergeCell ref="G271:J271"/>
    <mergeCell ref="G300:J300"/>
    <mergeCell ref="G301:J301"/>
    <mergeCell ref="G330:J330"/>
    <mergeCell ref="G331:J331"/>
    <mergeCell ref="G463:J463"/>
    <mergeCell ref="G482:J482"/>
    <mergeCell ref="G498:J498"/>
    <mergeCell ref="G500:J500"/>
    <mergeCell ref="G268:J268"/>
    <mergeCell ref="G269:J269"/>
    <mergeCell ref="G335:J335"/>
    <mergeCell ref="G324:J324"/>
    <mergeCell ref="G325:J325"/>
    <mergeCell ref="G284:J284"/>
    <mergeCell ref="G286:J286"/>
    <mergeCell ref="G438:J438"/>
    <mergeCell ref="G440:J440"/>
    <mergeCell ref="G417:J417"/>
    <mergeCell ref="G287:J287"/>
    <mergeCell ref="G288:J288"/>
    <mergeCell ref="G290:J290"/>
    <mergeCell ref="G296:J296"/>
    <mergeCell ref="G297:J297"/>
    <mergeCell ref="G299:J299"/>
    <mergeCell ref="G355:J355"/>
    <mergeCell ref="G356:J356"/>
    <mergeCell ref="G357:J357"/>
    <mergeCell ref="G369:J369"/>
    <mergeCell ref="G375:J375"/>
    <mergeCell ref="G383:J383"/>
    <mergeCell ref="G385:J385"/>
    <mergeCell ref="G390:J390"/>
    <mergeCell ref="G391:J391"/>
    <mergeCell ref="G539:J539"/>
    <mergeCell ref="G540:J540"/>
    <mergeCell ref="G521:J521"/>
    <mergeCell ref="G388:J388"/>
    <mergeCell ref="G365:J365"/>
    <mergeCell ref="G371:J371"/>
    <mergeCell ref="G362:J362"/>
    <mergeCell ref="G360:J360"/>
    <mergeCell ref="G361:J361"/>
    <mergeCell ref="G358:J358"/>
    <mergeCell ref="G450:J450"/>
    <mergeCell ref="G451:J451"/>
    <mergeCell ref="G480:J480"/>
    <mergeCell ref="G481:J481"/>
    <mergeCell ref="G510:J510"/>
    <mergeCell ref="G442:J442"/>
    <mergeCell ref="G448:J448"/>
    <mergeCell ref="G449:J449"/>
    <mergeCell ref="G464:J464"/>
    <mergeCell ref="G466:J466"/>
    <mergeCell ref="G467:J467"/>
    <mergeCell ref="G468:J468"/>
    <mergeCell ref="G374:J374"/>
    <mergeCell ref="G376:J376"/>
    <mergeCell ref="G377:J377"/>
    <mergeCell ref="G378:J378"/>
    <mergeCell ref="G389:J389"/>
    <mergeCell ref="G380:J380"/>
    <mergeCell ref="G404:J404"/>
    <mergeCell ref="G88:J88"/>
    <mergeCell ref="G89:J89"/>
    <mergeCell ref="G110:J110"/>
    <mergeCell ref="G112:J112"/>
    <mergeCell ref="G118:J118"/>
    <mergeCell ref="G104:J104"/>
    <mergeCell ref="G106:J106"/>
    <mergeCell ref="G107:J107"/>
    <mergeCell ref="G198:J198"/>
    <mergeCell ref="G142:J142"/>
    <mergeCell ref="G536:J536"/>
    <mergeCell ref="G537:J537"/>
    <mergeCell ref="G538:J538"/>
    <mergeCell ref="G326:J326"/>
    <mergeCell ref="G327:J327"/>
    <mergeCell ref="G339:J339"/>
    <mergeCell ref="G234:J234"/>
    <mergeCell ref="G235:J235"/>
    <mergeCell ref="G236:J236"/>
    <mergeCell ref="G237:J237"/>
    <mergeCell ref="G373:J373"/>
    <mergeCell ref="G392:J392"/>
    <mergeCell ref="G382:J382"/>
    <mergeCell ref="G255:J255"/>
    <mergeCell ref="G263:J263"/>
    <mergeCell ref="G264:J264"/>
    <mergeCell ref="G189:J189"/>
    <mergeCell ref="G195:J195"/>
    <mergeCell ref="G120:J120"/>
    <mergeCell ref="G121:J121"/>
    <mergeCell ref="G150:J150"/>
    <mergeCell ref="G129:J129"/>
    <mergeCell ref="G165:J165"/>
    <mergeCell ref="G173:J173"/>
    <mergeCell ref="G174:J174"/>
    <mergeCell ref="G91:J91"/>
    <mergeCell ref="G249:J249"/>
    <mergeCell ref="G176:J176"/>
    <mergeCell ref="G177:J177"/>
    <mergeCell ref="G180:J180"/>
    <mergeCell ref="G181:J181"/>
    <mergeCell ref="G182:J182"/>
    <mergeCell ref="G197:J197"/>
    <mergeCell ref="G203:J203"/>
    <mergeCell ref="G204:J204"/>
    <mergeCell ref="G205:J205"/>
    <mergeCell ref="G206:J206"/>
    <mergeCell ref="G207:J207"/>
    <mergeCell ref="G219:J219"/>
    <mergeCell ref="G210:J210"/>
    <mergeCell ref="G211:J211"/>
    <mergeCell ref="G240:J240"/>
    <mergeCell ref="G175:J175"/>
    <mergeCell ref="G227:J227"/>
    <mergeCell ref="G228:J228"/>
    <mergeCell ref="G230:J230"/>
    <mergeCell ref="G233:J233"/>
    <mergeCell ref="G241:J241"/>
    <mergeCell ref="G239:J239"/>
    <mergeCell ref="G231:J231"/>
    <mergeCell ref="G232:J232"/>
    <mergeCell ref="G93:J93"/>
    <mergeCell ref="G123:J123"/>
    <mergeCell ref="G162:J162"/>
    <mergeCell ref="G81:J81"/>
    <mergeCell ref="G82:J82"/>
    <mergeCell ref="G47:J47"/>
    <mergeCell ref="G48:J48"/>
    <mergeCell ref="G50:J50"/>
    <mergeCell ref="G51:J51"/>
    <mergeCell ref="G39:J39"/>
    <mergeCell ref="G45:J45"/>
    <mergeCell ref="G53:J53"/>
    <mergeCell ref="G80:J80"/>
    <mergeCell ref="G65:J65"/>
    <mergeCell ref="G71:J71"/>
    <mergeCell ref="G49:J49"/>
    <mergeCell ref="G79:J79"/>
    <mergeCell ref="G54:J54"/>
    <mergeCell ref="G63:J63"/>
    <mergeCell ref="G435:J435"/>
    <mergeCell ref="G412:J412"/>
    <mergeCell ref="G418:J418"/>
    <mergeCell ref="G419:J419"/>
    <mergeCell ref="G425:J425"/>
    <mergeCell ref="G431:J431"/>
    <mergeCell ref="G432:J432"/>
    <mergeCell ref="G433:J433"/>
    <mergeCell ref="G171:J171"/>
    <mergeCell ref="G172:J172"/>
    <mergeCell ref="G178:J178"/>
    <mergeCell ref="G302:J302"/>
    <mergeCell ref="G291:J291"/>
    <mergeCell ref="G292:J292"/>
    <mergeCell ref="G298:J298"/>
    <mergeCell ref="G90:J90"/>
    <mergeCell ref="G14:J14"/>
    <mergeCell ref="G16:J16"/>
    <mergeCell ref="G17:J17"/>
    <mergeCell ref="G18:J18"/>
    <mergeCell ref="G20:J20"/>
    <mergeCell ref="G21:J21"/>
    <mergeCell ref="G22:J22"/>
    <mergeCell ref="G28:J28"/>
    <mergeCell ref="G29:J29"/>
    <mergeCell ref="G30:J30"/>
    <mergeCell ref="G31:J31"/>
    <mergeCell ref="G9:J9"/>
    <mergeCell ref="G15:J15"/>
    <mergeCell ref="G23:J23"/>
    <mergeCell ref="G24:J24"/>
    <mergeCell ref="G25:J25"/>
    <mergeCell ref="G26:J26"/>
    <mergeCell ref="G27:J27"/>
    <mergeCell ref="G19:J19"/>
    <mergeCell ref="G33:J33"/>
    <mergeCell ref="G4:J4"/>
    <mergeCell ref="G5:J5"/>
    <mergeCell ref="G11:J11"/>
    <mergeCell ref="G12:J12"/>
    <mergeCell ref="G13:J13"/>
    <mergeCell ref="G32:J32"/>
    <mergeCell ref="G8:J8"/>
    <mergeCell ref="A34:A63"/>
    <mergeCell ref="C34:C63"/>
    <mergeCell ref="D34:D63"/>
    <mergeCell ref="G34:J34"/>
    <mergeCell ref="G77:J77"/>
    <mergeCell ref="G35:J35"/>
    <mergeCell ref="G41:J41"/>
    <mergeCell ref="G42:J42"/>
    <mergeCell ref="G43:J43"/>
    <mergeCell ref="G62:J62"/>
    <mergeCell ref="G46:J46"/>
    <mergeCell ref="G55:J55"/>
    <mergeCell ref="G56:J56"/>
    <mergeCell ref="G57:J57"/>
    <mergeCell ref="G69:J69"/>
    <mergeCell ref="G75:J75"/>
    <mergeCell ref="G60:J60"/>
    <mergeCell ref="G61:J61"/>
    <mergeCell ref="G52:J52"/>
    <mergeCell ref="G58:J58"/>
    <mergeCell ref="G76:J76"/>
    <mergeCell ref="G59:J59"/>
    <mergeCell ref="G74:J74"/>
    <mergeCell ref="G38:J38"/>
    <mergeCell ref="G44:J44"/>
    <mergeCell ref="A94:A123"/>
    <mergeCell ref="C94:C123"/>
    <mergeCell ref="D94:D123"/>
    <mergeCell ref="G94:J94"/>
    <mergeCell ref="G72:J72"/>
    <mergeCell ref="G73:J73"/>
    <mergeCell ref="G92:J92"/>
    <mergeCell ref="A64:A93"/>
    <mergeCell ref="C64:C93"/>
    <mergeCell ref="D64:D93"/>
    <mergeCell ref="G64:J64"/>
    <mergeCell ref="G95:J95"/>
    <mergeCell ref="G101:J101"/>
    <mergeCell ref="G102:J102"/>
    <mergeCell ref="G103:J103"/>
    <mergeCell ref="G122:J122"/>
    <mergeCell ref="G108:J108"/>
    <mergeCell ref="G111:J111"/>
    <mergeCell ref="G119:J119"/>
    <mergeCell ref="G83:J83"/>
    <mergeCell ref="G84:J84"/>
    <mergeCell ref="G85:J85"/>
    <mergeCell ref="G86:J86"/>
    <mergeCell ref="G87:J87"/>
    <mergeCell ref="G99:J99"/>
    <mergeCell ref="G105:J105"/>
    <mergeCell ref="G113:J113"/>
    <mergeCell ref="G114:J114"/>
    <mergeCell ref="G115:J115"/>
    <mergeCell ref="G116:J116"/>
    <mergeCell ref="G117:J117"/>
    <mergeCell ref="G78:J78"/>
    <mergeCell ref="A154:A183"/>
    <mergeCell ref="C154:C183"/>
    <mergeCell ref="D154:D183"/>
    <mergeCell ref="G154:J154"/>
    <mergeCell ref="A124:A153"/>
    <mergeCell ref="C124:C153"/>
    <mergeCell ref="D124:D153"/>
    <mergeCell ref="G124:J124"/>
    <mergeCell ref="G125:J125"/>
    <mergeCell ref="G131:J131"/>
    <mergeCell ref="G132:J132"/>
    <mergeCell ref="G133:J133"/>
    <mergeCell ref="G152:J152"/>
    <mergeCell ref="G137:J137"/>
    <mergeCell ref="G138:J138"/>
    <mergeCell ref="G140:J140"/>
    <mergeCell ref="G141:J141"/>
    <mergeCell ref="G148:J148"/>
    <mergeCell ref="G149:J149"/>
    <mergeCell ref="G164:J164"/>
    <mergeCell ref="G166:J166"/>
    <mergeCell ref="G167:J167"/>
    <mergeCell ref="G168:J168"/>
    <mergeCell ref="G170:J170"/>
    <mergeCell ref="G147:J147"/>
    <mergeCell ref="G159:J159"/>
    <mergeCell ref="G155:J155"/>
    <mergeCell ref="G134:J134"/>
    <mergeCell ref="G136:J136"/>
    <mergeCell ref="G151:J151"/>
    <mergeCell ref="G179:J179"/>
    <mergeCell ref="A184:A213"/>
    <mergeCell ref="C184:C213"/>
    <mergeCell ref="D184:D213"/>
    <mergeCell ref="G185:J185"/>
    <mergeCell ref="G191:J191"/>
    <mergeCell ref="G192:J192"/>
    <mergeCell ref="G193:J193"/>
    <mergeCell ref="G212:J212"/>
    <mergeCell ref="G184:J184"/>
    <mergeCell ref="G221:J221"/>
    <mergeCell ref="G214:J214"/>
    <mergeCell ref="G201:J201"/>
    <mergeCell ref="G202:J202"/>
    <mergeCell ref="G208:J208"/>
    <mergeCell ref="G209:J209"/>
    <mergeCell ref="G224:J224"/>
    <mergeCell ref="G226:J226"/>
    <mergeCell ref="G196:J196"/>
    <mergeCell ref="G218:J218"/>
    <mergeCell ref="G188:J188"/>
    <mergeCell ref="G190:J190"/>
    <mergeCell ref="G200:J200"/>
    <mergeCell ref="G220:J220"/>
    <mergeCell ref="G225:J225"/>
    <mergeCell ref="A244:A273"/>
    <mergeCell ref="C244:C273"/>
    <mergeCell ref="D244:D273"/>
    <mergeCell ref="G244:J244"/>
    <mergeCell ref="G222:J222"/>
    <mergeCell ref="G223:J223"/>
    <mergeCell ref="G242:J242"/>
    <mergeCell ref="A304:A333"/>
    <mergeCell ref="C304:C333"/>
    <mergeCell ref="D304:D333"/>
    <mergeCell ref="G304:J304"/>
    <mergeCell ref="G245:J245"/>
    <mergeCell ref="G251:J251"/>
    <mergeCell ref="G252:J252"/>
    <mergeCell ref="G253:J253"/>
    <mergeCell ref="G272:J272"/>
    <mergeCell ref="A214:A243"/>
    <mergeCell ref="C214:C243"/>
    <mergeCell ref="D214:D243"/>
    <mergeCell ref="G215:J215"/>
    <mergeCell ref="A274:A303"/>
    <mergeCell ref="C274:C303"/>
    <mergeCell ref="D274:D303"/>
    <mergeCell ref="G274:J274"/>
    <mergeCell ref="G319:J319"/>
    <mergeCell ref="G333:J333"/>
    <mergeCell ref="G303:J303"/>
    <mergeCell ref="G282:J282"/>
    <mergeCell ref="G283:J283"/>
    <mergeCell ref="G281:J281"/>
    <mergeCell ref="A334:A363"/>
    <mergeCell ref="C334:C363"/>
    <mergeCell ref="D334:D363"/>
    <mergeCell ref="G334:J334"/>
    <mergeCell ref="G305:J305"/>
    <mergeCell ref="G311:J311"/>
    <mergeCell ref="G312:J312"/>
    <mergeCell ref="G313:J313"/>
    <mergeCell ref="G332:J332"/>
    <mergeCell ref="G314:J314"/>
    <mergeCell ref="G316:J316"/>
    <mergeCell ref="G317:J317"/>
    <mergeCell ref="G318:J318"/>
    <mergeCell ref="G320:J320"/>
    <mergeCell ref="G321:J321"/>
    <mergeCell ref="G322:J322"/>
    <mergeCell ref="G328:J328"/>
    <mergeCell ref="G329:J329"/>
    <mergeCell ref="G359:J359"/>
    <mergeCell ref="G309:J309"/>
    <mergeCell ref="G315:J315"/>
    <mergeCell ref="G323:J323"/>
    <mergeCell ref="G347:J347"/>
    <mergeCell ref="G348:J348"/>
    <mergeCell ref="G350:J350"/>
    <mergeCell ref="G351:J351"/>
    <mergeCell ref="G352:J352"/>
    <mergeCell ref="G345:J345"/>
    <mergeCell ref="G353:J353"/>
    <mergeCell ref="G354:J354"/>
    <mergeCell ref="G341:J341"/>
    <mergeCell ref="G342:J342"/>
    <mergeCell ref="G441:J441"/>
    <mergeCell ref="G443:J443"/>
    <mergeCell ref="G410:J410"/>
    <mergeCell ref="G411:J411"/>
    <mergeCell ref="A364:A393"/>
    <mergeCell ref="C364:C393"/>
    <mergeCell ref="D364:D393"/>
    <mergeCell ref="G364:J364"/>
    <mergeCell ref="G413:J413"/>
    <mergeCell ref="G414:J414"/>
    <mergeCell ref="G415:J415"/>
    <mergeCell ref="G416:J416"/>
    <mergeCell ref="D484:D513"/>
    <mergeCell ref="G484:J484"/>
    <mergeCell ref="G506:J506"/>
    <mergeCell ref="G507:J507"/>
    <mergeCell ref="G520:J520"/>
    <mergeCell ref="G511:J511"/>
    <mergeCell ref="G494:J494"/>
    <mergeCell ref="G496:J496"/>
    <mergeCell ref="A424:A453"/>
    <mergeCell ref="C424:C453"/>
    <mergeCell ref="D424:D453"/>
    <mergeCell ref="G424:J424"/>
    <mergeCell ref="A394:A423"/>
    <mergeCell ref="C394:C423"/>
    <mergeCell ref="D394:D423"/>
    <mergeCell ref="G394:J394"/>
    <mergeCell ref="G395:J395"/>
    <mergeCell ref="G401:J401"/>
    <mergeCell ref="G402:J402"/>
    <mergeCell ref="G403:J403"/>
    <mergeCell ref="G422:J422"/>
    <mergeCell ref="G470:J470"/>
    <mergeCell ref="G471:J471"/>
    <mergeCell ref="G452:J452"/>
    <mergeCell ref="G489:J489"/>
    <mergeCell ref="G495:J495"/>
    <mergeCell ref="G503:J503"/>
    <mergeCell ref="G492:J492"/>
    <mergeCell ref="G493:J493"/>
    <mergeCell ref="G512:J512"/>
    <mergeCell ref="G513:J513"/>
    <mergeCell ref="G501:J501"/>
    <mergeCell ref="A635:A664"/>
    <mergeCell ref="C635:C664"/>
    <mergeCell ref="D635:D664"/>
    <mergeCell ref="G635:J635"/>
    <mergeCell ref="G653:J653"/>
    <mergeCell ref="G659:J659"/>
    <mergeCell ref="G660:J660"/>
    <mergeCell ref="B635:B664"/>
    <mergeCell ref="A454:A483"/>
    <mergeCell ref="C454:C483"/>
    <mergeCell ref="D454:D483"/>
    <mergeCell ref="G454:J454"/>
    <mergeCell ref="G472:J472"/>
    <mergeCell ref="G478:J478"/>
    <mergeCell ref="G479:J479"/>
    <mergeCell ref="G474:J474"/>
    <mergeCell ref="G475:J475"/>
    <mergeCell ref="G476:J476"/>
    <mergeCell ref="G477:J477"/>
    <mergeCell ref="G459:J459"/>
    <mergeCell ref="G465:J465"/>
    <mergeCell ref="G473:J473"/>
    <mergeCell ref="A545:A574"/>
    <mergeCell ref="C545:C574"/>
    <mergeCell ref="D545:D574"/>
    <mergeCell ref="A515:A544"/>
    <mergeCell ref="C515:C544"/>
    <mergeCell ref="D515:D544"/>
    <mergeCell ref="G515:J515"/>
    <mergeCell ref="A484:A513"/>
    <mergeCell ref="G571:J571"/>
    <mergeCell ref="C484:C513"/>
    <mergeCell ref="D605:D634"/>
    <mergeCell ref="G605:J605"/>
    <mergeCell ref="G636:J636"/>
    <mergeCell ref="G642:J642"/>
    <mergeCell ref="G643:J643"/>
    <mergeCell ref="G619:J619"/>
    <mergeCell ref="G621:J621"/>
    <mergeCell ref="G622:J622"/>
    <mergeCell ref="G623:J623"/>
    <mergeCell ref="G624:J624"/>
    <mergeCell ref="G625:J625"/>
    <mergeCell ref="G626:J626"/>
    <mergeCell ref="G627:J627"/>
    <mergeCell ref="G628:J628"/>
    <mergeCell ref="G618:J618"/>
    <mergeCell ref="G610:J610"/>
    <mergeCell ref="G502:J502"/>
    <mergeCell ref="G508:J508"/>
    <mergeCell ref="G509:J509"/>
    <mergeCell ref="G504:J504"/>
    <mergeCell ref="A665:A694"/>
    <mergeCell ref="C665:C694"/>
    <mergeCell ref="D665:D694"/>
    <mergeCell ref="G665:J665"/>
    <mergeCell ref="G616:J616"/>
    <mergeCell ref="G640:J640"/>
    <mergeCell ref="G646:J646"/>
    <mergeCell ref="G654:J654"/>
    <mergeCell ref="G655:J655"/>
    <mergeCell ref="G656:J656"/>
    <mergeCell ref="G657:J657"/>
    <mergeCell ref="G658:J658"/>
    <mergeCell ref="G650:J650"/>
    <mergeCell ref="G680:J680"/>
    <mergeCell ref="G647:J647"/>
    <mergeCell ref="G648:J648"/>
    <mergeCell ref="G661:J661"/>
    <mergeCell ref="G670:J670"/>
    <mergeCell ref="G676:J676"/>
    <mergeCell ref="G684:J684"/>
    <mergeCell ref="G685:J685"/>
    <mergeCell ref="G631:J631"/>
    <mergeCell ref="G632:J632"/>
    <mergeCell ref="E635:E664"/>
    <mergeCell ref="E665:E694"/>
    <mergeCell ref="B605:B634"/>
    <mergeCell ref="G679:J679"/>
    <mergeCell ref="G681:J681"/>
    <mergeCell ref="G674:J674"/>
    <mergeCell ref="G689:J689"/>
    <mergeCell ref="A605:A634"/>
    <mergeCell ref="C605:C634"/>
    <mergeCell ref="G675:J675"/>
    <mergeCell ref="G722:J722"/>
    <mergeCell ref="G708:J708"/>
    <mergeCell ref="G709:J709"/>
    <mergeCell ref="G711:J711"/>
    <mergeCell ref="G730:J730"/>
    <mergeCell ref="G735:J735"/>
    <mergeCell ref="G770:J770"/>
    <mergeCell ref="G736:J736"/>
    <mergeCell ref="G750:J750"/>
    <mergeCell ref="G765:J765"/>
    <mergeCell ref="B665:B694"/>
    <mergeCell ref="G746:J746"/>
    <mergeCell ref="G747:J747"/>
    <mergeCell ref="G748:J748"/>
    <mergeCell ref="G760:J760"/>
    <mergeCell ref="G766:J766"/>
    <mergeCell ref="G755:J755"/>
    <mergeCell ref="G769:J769"/>
    <mergeCell ref="G745:J745"/>
    <mergeCell ref="C755:C784"/>
    <mergeCell ref="D755:D784"/>
    <mergeCell ref="G767:J767"/>
    <mergeCell ref="G768:J768"/>
    <mergeCell ref="B695:B724"/>
    <mergeCell ref="B725:B754"/>
    <mergeCell ref="B755:B784"/>
    <mergeCell ref="G715:J715"/>
    <mergeCell ref="G716:J716"/>
    <mergeCell ref="G693:J693"/>
    <mergeCell ref="G717:J717"/>
    <mergeCell ref="G718:J718"/>
    <mergeCell ref="G710:J710"/>
    <mergeCell ref="G686:J686"/>
    <mergeCell ref="G687:J687"/>
    <mergeCell ref="G688:J688"/>
    <mergeCell ref="G774:J774"/>
    <mergeCell ref="G903:J903"/>
    <mergeCell ref="G874:J874"/>
    <mergeCell ref="G904:J904"/>
    <mergeCell ref="G855:J855"/>
    <mergeCell ref="G862:J862"/>
    <mergeCell ref="A755:A784"/>
    <mergeCell ref="G784:J784"/>
    <mergeCell ref="G773:J773"/>
    <mergeCell ref="G751:J751"/>
    <mergeCell ref="G752:J752"/>
    <mergeCell ref="G737:J737"/>
    <mergeCell ref="G726:J726"/>
    <mergeCell ref="G732:J732"/>
    <mergeCell ref="G733:J733"/>
    <mergeCell ref="G734:J734"/>
    <mergeCell ref="G753:J753"/>
    <mergeCell ref="A725:A754"/>
    <mergeCell ref="C725:C754"/>
    <mergeCell ref="D725:D754"/>
    <mergeCell ref="G725:J725"/>
    <mergeCell ref="G756:J756"/>
    <mergeCell ref="G762:J762"/>
    <mergeCell ref="G763:J763"/>
    <mergeCell ref="G764:J764"/>
    <mergeCell ref="G783:J783"/>
    <mergeCell ref="G738:J738"/>
    <mergeCell ref="G739:J739"/>
    <mergeCell ref="G741:J741"/>
    <mergeCell ref="G742:J742"/>
    <mergeCell ref="G743:J743"/>
    <mergeCell ref="G749:J749"/>
    <mergeCell ref="G744:J744"/>
    <mergeCell ref="A815:A844"/>
    <mergeCell ref="C815:C844"/>
    <mergeCell ref="D815:D844"/>
    <mergeCell ref="G815:J815"/>
    <mergeCell ref="G831:J831"/>
    <mergeCell ref="A875:A904"/>
    <mergeCell ref="C875:C904"/>
    <mergeCell ref="D875:D904"/>
    <mergeCell ref="G875:J875"/>
    <mergeCell ref="G846:J846"/>
    <mergeCell ref="G852:J852"/>
    <mergeCell ref="G853:J853"/>
    <mergeCell ref="G854:J854"/>
    <mergeCell ref="G873:J873"/>
    <mergeCell ref="A845:A874"/>
    <mergeCell ref="C845:C874"/>
    <mergeCell ref="D845:D874"/>
    <mergeCell ref="G845:J845"/>
    <mergeCell ref="G876:J876"/>
    <mergeCell ref="G895:J895"/>
    <mergeCell ref="G896:J896"/>
    <mergeCell ref="G897:J897"/>
    <mergeCell ref="G870:J870"/>
    <mergeCell ref="G865:J865"/>
    <mergeCell ref="G892:J892"/>
    <mergeCell ref="G899:J899"/>
    <mergeCell ref="G900:J900"/>
    <mergeCell ref="G887:J887"/>
    <mergeCell ref="E845:E874"/>
    <mergeCell ref="G882:J882"/>
    <mergeCell ref="G883:J883"/>
    <mergeCell ref="G884:J884"/>
    <mergeCell ref="G791:J791"/>
    <mergeCell ref="G827:J827"/>
    <mergeCell ref="G828:J828"/>
    <mergeCell ref="G812:J812"/>
    <mergeCell ref="G806:J806"/>
    <mergeCell ref="G807:J807"/>
    <mergeCell ref="B785:B814"/>
    <mergeCell ref="B815:B844"/>
    <mergeCell ref="G844:J844"/>
    <mergeCell ref="G811:J811"/>
    <mergeCell ref="G795:J795"/>
    <mergeCell ref="G797:J797"/>
    <mergeCell ref="G804:J804"/>
    <mergeCell ref="G805:J805"/>
    <mergeCell ref="G808:J808"/>
    <mergeCell ref="G820:J820"/>
    <mergeCell ref="G837:J837"/>
    <mergeCell ref="G843:J843"/>
    <mergeCell ref="G803:J803"/>
    <mergeCell ref="G786:J786"/>
    <mergeCell ref="G956:J956"/>
    <mergeCell ref="G957:J957"/>
    <mergeCell ref="G958:J958"/>
    <mergeCell ref="G962:J962"/>
    <mergeCell ref="G960:J960"/>
    <mergeCell ref="G921:J921"/>
    <mergeCell ref="G952:J952"/>
    <mergeCell ref="G953:J953"/>
    <mergeCell ref="G948:J948"/>
    <mergeCell ref="G959:J959"/>
    <mergeCell ref="G947:J947"/>
    <mergeCell ref="G915:J915"/>
    <mergeCell ref="G931:J931"/>
    <mergeCell ref="G934:J934"/>
    <mergeCell ref="G927:J927"/>
    <mergeCell ref="G928:J928"/>
    <mergeCell ref="G946:J946"/>
    <mergeCell ref="G954:J954"/>
    <mergeCell ref="G924:J924"/>
    <mergeCell ref="G925:J925"/>
    <mergeCell ref="G926:J926"/>
    <mergeCell ref="A935:A964"/>
    <mergeCell ref="C935:C964"/>
    <mergeCell ref="D935:D964"/>
    <mergeCell ref="G935:J935"/>
    <mergeCell ref="G936:J936"/>
    <mergeCell ref="G942:J942"/>
    <mergeCell ref="G943:J943"/>
    <mergeCell ref="G944:J944"/>
    <mergeCell ref="G963:J963"/>
    <mergeCell ref="G1011:J1011"/>
    <mergeCell ref="G1012:J1012"/>
    <mergeCell ref="G1013:J1013"/>
    <mergeCell ref="G1019:J1019"/>
    <mergeCell ref="G1020:J1020"/>
    <mergeCell ref="G981:J981"/>
    <mergeCell ref="G982:J982"/>
    <mergeCell ref="G983:J983"/>
    <mergeCell ref="G989:J989"/>
    <mergeCell ref="G951:J951"/>
    <mergeCell ref="G990:J990"/>
    <mergeCell ref="G980:J980"/>
    <mergeCell ref="G1015:J1015"/>
    <mergeCell ref="G940:J940"/>
    <mergeCell ref="G1001:J1001"/>
    <mergeCell ref="G971:J971"/>
    <mergeCell ref="G941:J941"/>
    <mergeCell ref="G1016:J1016"/>
    <mergeCell ref="G1017:J1017"/>
    <mergeCell ref="G1018:J1018"/>
    <mergeCell ref="G985:J985"/>
    <mergeCell ref="E935:E964"/>
    <mergeCell ref="G964:J964"/>
    <mergeCell ref="G1010:J1010"/>
    <mergeCell ref="G1008:J1008"/>
    <mergeCell ref="A995:A1024"/>
    <mergeCell ref="C995:C1024"/>
    <mergeCell ref="D995:D1024"/>
    <mergeCell ref="G995:J995"/>
    <mergeCell ref="G966:J966"/>
    <mergeCell ref="G972:J972"/>
    <mergeCell ref="G973:J973"/>
    <mergeCell ref="G974:J974"/>
    <mergeCell ref="G993:J993"/>
    <mergeCell ref="A965:A994"/>
    <mergeCell ref="C965:C994"/>
    <mergeCell ref="D965:D994"/>
    <mergeCell ref="G965:J965"/>
    <mergeCell ref="G996:J996"/>
    <mergeCell ref="G1002:J1002"/>
    <mergeCell ref="G1003:J1003"/>
    <mergeCell ref="G1004:J1004"/>
    <mergeCell ref="G1023:J1023"/>
    <mergeCell ref="G975:J975"/>
    <mergeCell ref="G1021:J1021"/>
    <mergeCell ref="G1022:J1022"/>
    <mergeCell ref="G1024:J1024"/>
    <mergeCell ref="G991:J991"/>
    <mergeCell ref="G1014:J1014"/>
    <mergeCell ref="E965:E994"/>
    <mergeCell ref="E995:E1024"/>
    <mergeCell ref="B995:B1024"/>
    <mergeCell ref="G999:J999"/>
    <mergeCell ref="G986:J986"/>
    <mergeCell ref="G988:J988"/>
    <mergeCell ref="A905:A934"/>
    <mergeCell ref="C905:C934"/>
    <mergeCell ref="A1:L1"/>
    <mergeCell ref="F2:J2"/>
    <mergeCell ref="A3:L3"/>
    <mergeCell ref="A4:A33"/>
    <mergeCell ref="C4:C33"/>
    <mergeCell ref="D4:D33"/>
    <mergeCell ref="A695:A724"/>
    <mergeCell ref="C695:C724"/>
    <mergeCell ref="D695:D724"/>
    <mergeCell ref="G695:J695"/>
    <mergeCell ref="G666:J666"/>
    <mergeCell ref="G672:J672"/>
    <mergeCell ref="G673:J673"/>
    <mergeCell ref="D905:D934"/>
    <mergeCell ref="G905:J905"/>
    <mergeCell ref="G922:J922"/>
    <mergeCell ref="G923:J923"/>
    <mergeCell ref="G929:J929"/>
    <mergeCell ref="G930:J930"/>
    <mergeCell ref="G918:J918"/>
    <mergeCell ref="E875:E904"/>
    <mergeCell ref="G919:J919"/>
    <mergeCell ref="A785:A814"/>
    <mergeCell ref="C785:C814"/>
    <mergeCell ref="D785:D814"/>
    <mergeCell ref="G785:J785"/>
    <mergeCell ref="G816:J816"/>
    <mergeCell ref="G822:J822"/>
    <mergeCell ref="G823:J823"/>
    <mergeCell ref="G824:J824"/>
  </mergeCells>
  <pageMargins left="0.25" right="0.25" top="0.56999999999999995" bottom="0.17" header="0.3" footer="0.3"/>
  <pageSetup paperSize="9" scale="53" fitToHeight="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4">
    <tabColor rgb="FFFF00FF"/>
    <pageSetUpPr fitToPage="1"/>
  </sheetPr>
  <dimension ref="A1:L650"/>
  <sheetViews>
    <sheetView zoomScale="68" zoomScaleNormal="68" zoomScaleSheetLayoutView="80" workbookViewId="0">
      <selection sqref="A1:L1"/>
    </sheetView>
  </sheetViews>
  <sheetFormatPr defaultRowHeight="19.5" x14ac:dyDescent="0.3"/>
  <cols>
    <col min="1" max="2" width="4.7109375" style="151" customWidth="1"/>
    <col min="3" max="3" width="21.7109375" style="323" customWidth="1"/>
    <col min="4" max="4" width="71.7109375" customWidth="1"/>
    <col min="5" max="5" width="30.7109375" customWidth="1"/>
    <col min="6" max="6" width="32.7109375" style="17" customWidth="1"/>
    <col min="7" max="10" width="8.28515625" style="17" customWidth="1"/>
    <col min="11" max="11" width="12" style="17" customWidth="1"/>
    <col min="12" max="12" width="32.7109375" style="330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251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4">
        <v>1</v>
      </c>
      <c r="B4" s="567"/>
      <c r="C4" s="455" t="s">
        <v>1298</v>
      </c>
      <c r="D4" s="582"/>
      <c r="E4" s="448"/>
      <c r="F4" s="93" t="s">
        <v>81</v>
      </c>
      <c r="G4" s="523" t="s">
        <v>6</v>
      </c>
      <c r="H4" s="523"/>
      <c r="I4" s="523"/>
      <c r="J4" s="523"/>
      <c r="K4" s="539">
        <v>3</v>
      </c>
      <c r="L4" s="601">
        <v>3175</v>
      </c>
    </row>
    <row r="5" spans="1:12" ht="15" customHeight="1" x14ac:dyDescent="0.25">
      <c r="A5" s="564"/>
      <c r="B5" s="568"/>
      <c r="C5" s="455"/>
      <c r="D5" s="597"/>
      <c r="E5" s="448"/>
      <c r="F5" s="93" t="s">
        <v>80</v>
      </c>
      <c r="G5" s="469">
        <v>10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455"/>
      <c r="D6" s="597"/>
      <c r="E6" s="448"/>
      <c r="F6" s="93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455"/>
      <c r="D7" s="597"/>
      <c r="E7" s="448"/>
      <c r="F7" s="93" t="s">
        <v>817</v>
      </c>
      <c r="G7" s="243">
        <f>G5*100</f>
        <v>1000</v>
      </c>
      <c r="H7" s="244">
        <f>G5*110</f>
        <v>1100</v>
      </c>
      <c r="I7" s="246">
        <f>G5*120</f>
        <v>1200</v>
      </c>
      <c r="J7" s="245">
        <f>G5*123</f>
        <v>1230</v>
      </c>
      <c r="K7" s="583"/>
      <c r="L7" s="602"/>
    </row>
    <row r="8" spans="1:12" ht="15" customHeight="1" x14ac:dyDescent="0.25">
      <c r="A8" s="564"/>
      <c r="B8" s="568"/>
      <c r="C8" s="455"/>
      <c r="D8" s="597"/>
      <c r="E8" s="448"/>
      <c r="F8" s="93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455"/>
      <c r="D9" s="597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455"/>
      <c r="D10" s="597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455"/>
      <c r="D11" s="597"/>
      <c r="E11" s="448"/>
      <c r="F11" s="93" t="s">
        <v>83</v>
      </c>
      <c r="G11" s="523">
        <v>67</v>
      </c>
      <c r="H11" s="523"/>
      <c r="I11" s="523"/>
      <c r="J11" s="523"/>
      <c r="K11" s="583"/>
      <c r="L11" s="602"/>
    </row>
    <row r="12" spans="1:12" ht="15" customHeight="1" x14ac:dyDescent="0.25">
      <c r="A12" s="564"/>
      <c r="B12" s="568"/>
      <c r="C12" s="455"/>
      <c r="D12" s="597"/>
      <c r="E12" s="448"/>
      <c r="F12" s="93" t="s">
        <v>396</v>
      </c>
      <c r="G12" s="523" t="s">
        <v>397</v>
      </c>
      <c r="H12" s="523"/>
      <c r="I12" s="523"/>
      <c r="J12" s="523"/>
      <c r="K12" s="583"/>
      <c r="L12" s="602"/>
    </row>
    <row r="13" spans="1:12" ht="15" customHeight="1" x14ac:dyDescent="0.25">
      <c r="A13" s="564"/>
      <c r="B13" s="568"/>
      <c r="C13" s="455"/>
      <c r="D13" s="597"/>
      <c r="E13" s="448"/>
      <c r="F13" s="93" t="s">
        <v>256</v>
      </c>
      <c r="G13" s="523" t="s">
        <v>46</v>
      </c>
      <c r="H13" s="523"/>
      <c r="I13" s="523"/>
      <c r="J13" s="523"/>
      <c r="K13" s="583"/>
      <c r="L13" s="602"/>
    </row>
    <row r="14" spans="1:12" ht="15" customHeight="1" x14ac:dyDescent="0.25">
      <c r="A14" s="564"/>
      <c r="B14" s="568"/>
      <c r="C14" s="455"/>
      <c r="D14" s="597"/>
      <c r="E14" s="448"/>
      <c r="F14" s="93" t="s">
        <v>379</v>
      </c>
      <c r="G14" s="523" t="s">
        <v>380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455"/>
      <c r="D15" s="597"/>
      <c r="E15" s="448"/>
      <c r="F15" s="93" t="s">
        <v>701</v>
      </c>
      <c r="G15" s="523">
        <v>100000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455"/>
      <c r="D16" s="597"/>
      <c r="E16" s="448"/>
      <c r="F16" s="93" t="s">
        <v>257</v>
      </c>
      <c r="G16" s="523" t="s">
        <v>556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455"/>
      <c r="D17" s="597"/>
      <c r="E17" s="448"/>
      <c r="F17" s="93" t="s">
        <v>376</v>
      </c>
      <c r="G17" s="523" t="s">
        <v>557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455"/>
      <c r="D18" s="597"/>
      <c r="E18" s="448"/>
      <c r="F18" s="93" t="s">
        <v>702</v>
      </c>
      <c r="G18" s="523" t="s">
        <v>703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455"/>
      <c r="D19" s="597"/>
      <c r="E19" s="448"/>
      <c r="F19" s="93" t="s">
        <v>381</v>
      </c>
      <c r="G19" s="523" t="s">
        <v>382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455"/>
      <c r="D20" s="597"/>
      <c r="E20" s="448"/>
      <c r="F20" s="94" t="s">
        <v>358</v>
      </c>
      <c r="G20" s="523" t="s">
        <v>900</v>
      </c>
      <c r="H20" s="523"/>
      <c r="I20" s="523"/>
      <c r="J20" s="523"/>
      <c r="K20" s="584">
        <v>5</v>
      </c>
      <c r="L20" s="533">
        <v>3397</v>
      </c>
    </row>
    <row r="21" spans="1:12" ht="15" customHeight="1" x14ac:dyDescent="0.25">
      <c r="A21" s="564"/>
      <c r="B21" s="568"/>
      <c r="C21" s="455"/>
      <c r="D21" s="597"/>
      <c r="E21" s="448"/>
      <c r="F21" s="93" t="s">
        <v>383</v>
      </c>
      <c r="G21" s="523" t="s">
        <v>384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455"/>
      <c r="D22" s="597"/>
      <c r="E22" s="448"/>
      <c r="F22" s="93" t="s">
        <v>385</v>
      </c>
      <c r="G22" s="523" t="s">
        <v>386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455"/>
      <c r="D23" s="597"/>
      <c r="E23" s="448"/>
      <c r="F23" s="93" t="s">
        <v>389</v>
      </c>
      <c r="G23" s="523" t="s">
        <v>390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455"/>
      <c r="D24" s="597"/>
      <c r="E24" s="448"/>
      <c r="F24" s="93" t="s">
        <v>704</v>
      </c>
      <c r="G24" s="523" t="s">
        <v>705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455"/>
      <c r="D25" s="597"/>
      <c r="E25" s="448"/>
      <c r="F25" s="93" t="s">
        <v>706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455"/>
      <c r="D26" s="597"/>
      <c r="E26" s="448"/>
      <c r="F26" s="93" t="s">
        <v>1271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455"/>
      <c r="D27" s="597"/>
      <c r="E27" s="448"/>
      <c r="F27" s="93" t="s">
        <v>707</v>
      </c>
      <c r="G27" s="523" t="s">
        <v>1270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455"/>
      <c r="D28" s="597"/>
      <c r="E28" s="448"/>
      <c r="F28" s="93" t="s">
        <v>708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455"/>
      <c r="D29" s="597"/>
      <c r="E29" s="448"/>
      <c r="F29" s="93" t="s">
        <v>377</v>
      </c>
      <c r="G29" s="523" t="s">
        <v>387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455"/>
      <c r="D30" s="597"/>
      <c r="E30" s="448"/>
      <c r="F30" s="93" t="s">
        <v>388</v>
      </c>
      <c r="G30" s="523" t="s">
        <v>393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455"/>
      <c r="D31" s="597"/>
      <c r="E31" s="448"/>
      <c r="F31" s="93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455"/>
      <c r="D32" s="597"/>
      <c r="E32" s="448"/>
      <c r="F32" s="93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455"/>
      <c r="D33" s="597"/>
      <c r="E33" s="448"/>
      <c r="F33" s="95" t="s">
        <v>84</v>
      </c>
      <c r="G33" s="465">
        <v>1.1000000000000001</v>
      </c>
      <c r="H33" s="465"/>
      <c r="I33" s="465"/>
      <c r="J33" s="465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455"/>
      <c r="D34" s="597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455" t="s">
        <v>1299</v>
      </c>
      <c r="D35" s="582"/>
      <c r="E35" s="448"/>
      <c r="F35" s="93" t="s">
        <v>81</v>
      </c>
      <c r="G35" s="523" t="s">
        <v>6</v>
      </c>
      <c r="H35" s="523"/>
      <c r="I35" s="523"/>
      <c r="J35" s="523"/>
      <c r="K35" s="539">
        <v>3</v>
      </c>
      <c r="L35" s="589">
        <v>3271</v>
      </c>
    </row>
    <row r="36" spans="1:12" ht="15" customHeight="1" x14ac:dyDescent="0.25">
      <c r="A36" s="564"/>
      <c r="B36" s="568"/>
      <c r="C36" s="455"/>
      <c r="D36" s="597"/>
      <c r="E36" s="448"/>
      <c r="F36" s="93" t="s">
        <v>80</v>
      </c>
      <c r="G36" s="469">
        <v>20</v>
      </c>
      <c r="H36" s="469"/>
      <c r="I36" s="469"/>
      <c r="J36" s="469"/>
      <c r="K36" s="583"/>
      <c r="L36" s="604"/>
    </row>
    <row r="37" spans="1:12" ht="15" customHeight="1" x14ac:dyDescent="0.25">
      <c r="A37" s="564"/>
      <c r="B37" s="568"/>
      <c r="C37" s="455"/>
      <c r="D37" s="597"/>
      <c r="E37" s="448"/>
      <c r="F37" s="93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4"/>
    </row>
    <row r="38" spans="1:12" ht="15" customHeight="1" x14ac:dyDescent="0.25">
      <c r="A38" s="564"/>
      <c r="B38" s="568"/>
      <c r="C38" s="455"/>
      <c r="D38" s="597"/>
      <c r="E38" s="448"/>
      <c r="F38" s="93" t="s">
        <v>817</v>
      </c>
      <c r="G38" s="243">
        <f>G36*100</f>
        <v>2000</v>
      </c>
      <c r="H38" s="244">
        <f>G36*110</f>
        <v>2200</v>
      </c>
      <c r="I38" s="246">
        <f>G36*120</f>
        <v>2400</v>
      </c>
      <c r="J38" s="245">
        <f>G36*123</f>
        <v>2460</v>
      </c>
      <c r="K38" s="583"/>
      <c r="L38" s="604"/>
    </row>
    <row r="39" spans="1:12" ht="15" customHeight="1" x14ac:dyDescent="0.25">
      <c r="A39" s="564"/>
      <c r="B39" s="568"/>
      <c r="C39" s="455"/>
      <c r="D39" s="597"/>
      <c r="E39" s="448"/>
      <c r="F39" s="93" t="s">
        <v>1269</v>
      </c>
      <c r="G39" s="451">
        <v>0.98</v>
      </c>
      <c r="H39" s="451"/>
      <c r="I39" s="451"/>
      <c r="J39" s="451"/>
      <c r="K39" s="583"/>
      <c r="L39" s="604"/>
    </row>
    <row r="40" spans="1:12" ht="15" customHeight="1" x14ac:dyDescent="0.25">
      <c r="A40" s="564"/>
      <c r="B40" s="568"/>
      <c r="C40" s="455"/>
      <c r="D40" s="597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4"/>
    </row>
    <row r="41" spans="1:12" ht="15" customHeight="1" x14ac:dyDescent="0.25">
      <c r="A41" s="564"/>
      <c r="B41" s="568"/>
      <c r="C41" s="455"/>
      <c r="D41" s="597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4"/>
    </row>
    <row r="42" spans="1:12" ht="15" customHeight="1" x14ac:dyDescent="0.25">
      <c r="A42" s="564"/>
      <c r="B42" s="568"/>
      <c r="C42" s="455"/>
      <c r="D42" s="597"/>
      <c r="E42" s="448"/>
      <c r="F42" s="93" t="s">
        <v>83</v>
      </c>
      <c r="G42" s="523">
        <v>67</v>
      </c>
      <c r="H42" s="523"/>
      <c r="I42" s="523"/>
      <c r="J42" s="523"/>
      <c r="K42" s="583"/>
      <c r="L42" s="604"/>
    </row>
    <row r="43" spans="1:12" ht="15" customHeight="1" x14ac:dyDescent="0.25">
      <c r="A43" s="564"/>
      <c r="B43" s="568"/>
      <c r="C43" s="455"/>
      <c r="D43" s="597"/>
      <c r="E43" s="448"/>
      <c r="F43" s="93" t="s">
        <v>396</v>
      </c>
      <c r="G43" s="523" t="s">
        <v>397</v>
      </c>
      <c r="H43" s="523"/>
      <c r="I43" s="523"/>
      <c r="J43" s="523"/>
      <c r="K43" s="583"/>
      <c r="L43" s="604"/>
    </row>
    <row r="44" spans="1:12" ht="15" customHeight="1" x14ac:dyDescent="0.25">
      <c r="A44" s="564"/>
      <c r="B44" s="568"/>
      <c r="C44" s="455"/>
      <c r="D44" s="597"/>
      <c r="E44" s="448"/>
      <c r="F44" s="93" t="s">
        <v>256</v>
      </c>
      <c r="G44" s="523" t="s">
        <v>46</v>
      </c>
      <c r="H44" s="523"/>
      <c r="I44" s="523"/>
      <c r="J44" s="523"/>
      <c r="K44" s="583"/>
      <c r="L44" s="604"/>
    </row>
    <row r="45" spans="1:12" ht="15" customHeight="1" x14ac:dyDescent="0.25">
      <c r="A45" s="564"/>
      <c r="B45" s="568"/>
      <c r="C45" s="455"/>
      <c r="D45" s="597"/>
      <c r="E45" s="448"/>
      <c r="F45" s="93" t="s">
        <v>379</v>
      </c>
      <c r="G45" s="523" t="s">
        <v>380</v>
      </c>
      <c r="H45" s="523"/>
      <c r="I45" s="523"/>
      <c r="J45" s="523"/>
      <c r="K45" s="583"/>
      <c r="L45" s="604"/>
    </row>
    <row r="46" spans="1:12" ht="15" customHeight="1" x14ac:dyDescent="0.25">
      <c r="A46" s="564"/>
      <c r="B46" s="568"/>
      <c r="C46" s="455"/>
      <c r="D46" s="597"/>
      <c r="E46" s="448"/>
      <c r="F46" s="93" t="s">
        <v>701</v>
      </c>
      <c r="G46" s="523">
        <v>100000</v>
      </c>
      <c r="H46" s="523"/>
      <c r="I46" s="523"/>
      <c r="J46" s="523"/>
      <c r="K46" s="583"/>
      <c r="L46" s="604"/>
    </row>
    <row r="47" spans="1:12" ht="15" customHeight="1" x14ac:dyDescent="0.25">
      <c r="A47" s="564"/>
      <c r="B47" s="568"/>
      <c r="C47" s="455"/>
      <c r="D47" s="597"/>
      <c r="E47" s="448"/>
      <c r="F47" s="93" t="s">
        <v>257</v>
      </c>
      <c r="G47" s="523" t="s">
        <v>556</v>
      </c>
      <c r="H47" s="523"/>
      <c r="I47" s="523"/>
      <c r="J47" s="523"/>
      <c r="K47" s="583"/>
      <c r="L47" s="604"/>
    </row>
    <row r="48" spans="1:12" ht="15" customHeight="1" x14ac:dyDescent="0.25">
      <c r="A48" s="564"/>
      <c r="B48" s="568"/>
      <c r="C48" s="455"/>
      <c r="D48" s="597"/>
      <c r="E48" s="448"/>
      <c r="F48" s="93" t="s">
        <v>376</v>
      </c>
      <c r="G48" s="523" t="s">
        <v>557</v>
      </c>
      <c r="H48" s="523"/>
      <c r="I48" s="523"/>
      <c r="J48" s="523"/>
      <c r="K48" s="583"/>
      <c r="L48" s="604"/>
    </row>
    <row r="49" spans="1:12" ht="15" customHeight="1" x14ac:dyDescent="0.25">
      <c r="A49" s="564"/>
      <c r="B49" s="568"/>
      <c r="C49" s="455"/>
      <c r="D49" s="597"/>
      <c r="E49" s="448"/>
      <c r="F49" s="93" t="s">
        <v>702</v>
      </c>
      <c r="G49" s="523" t="s">
        <v>703</v>
      </c>
      <c r="H49" s="523"/>
      <c r="I49" s="523"/>
      <c r="J49" s="523"/>
      <c r="K49" s="583"/>
      <c r="L49" s="604"/>
    </row>
    <row r="50" spans="1:12" ht="15" customHeight="1" x14ac:dyDescent="0.25">
      <c r="A50" s="564"/>
      <c r="B50" s="568"/>
      <c r="C50" s="455"/>
      <c r="D50" s="597"/>
      <c r="E50" s="448"/>
      <c r="F50" s="93" t="s">
        <v>381</v>
      </c>
      <c r="G50" s="523" t="s">
        <v>382</v>
      </c>
      <c r="H50" s="523"/>
      <c r="I50" s="523"/>
      <c r="J50" s="523"/>
      <c r="K50" s="583"/>
      <c r="L50" s="605"/>
    </row>
    <row r="51" spans="1:12" ht="15" customHeight="1" x14ac:dyDescent="0.25">
      <c r="A51" s="564"/>
      <c r="B51" s="568"/>
      <c r="C51" s="455"/>
      <c r="D51" s="597"/>
      <c r="E51" s="448"/>
      <c r="F51" s="94" t="s">
        <v>358</v>
      </c>
      <c r="G51" s="523" t="s">
        <v>900</v>
      </c>
      <c r="H51" s="523"/>
      <c r="I51" s="523"/>
      <c r="J51" s="523"/>
      <c r="K51" s="584">
        <v>5</v>
      </c>
      <c r="L51" s="533">
        <v>3500</v>
      </c>
    </row>
    <row r="52" spans="1:12" ht="15" customHeight="1" x14ac:dyDescent="0.25">
      <c r="A52" s="564"/>
      <c r="B52" s="568"/>
      <c r="C52" s="455"/>
      <c r="D52" s="597"/>
      <c r="E52" s="448"/>
      <c r="F52" s="93" t="s">
        <v>383</v>
      </c>
      <c r="G52" s="523" t="s">
        <v>384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455"/>
      <c r="D53" s="597"/>
      <c r="E53" s="448"/>
      <c r="F53" s="93" t="s">
        <v>385</v>
      </c>
      <c r="G53" s="523" t="s">
        <v>386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455"/>
      <c r="D54" s="597"/>
      <c r="E54" s="448"/>
      <c r="F54" s="93" t="s">
        <v>389</v>
      </c>
      <c r="G54" s="523" t="s">
        <v>390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455"/>
      <c r="D55" s="597"/>
      <c r="E55" s="448"/>
      <c r="F55" s="93" t="s">
        <v>704</v>
      </c>
      <c r="G55" s="523" t="s">
        <v>705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455"/>
      <c r="D56" s="597"/>
      <c r="E56" s="448"/>
      <c r="F56" s="93" t="s">
        <v>706</v>
      </c>
      <c r="G56" s="523" t="s">
        <v>390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455"/>
      <c r="D57" s="597"/>
      <c r="E57" s="448"/>
      <c r="F57" s="93" t="s">
        <v>1271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455"/>
      <c r="D58" s="597"/>
      <c r="E58" s="448"/>
      <c r="F58" s="93" t="s">
        <v>707</v>
      </c>
      <c r="G58" s="523" t="s">
        <v>1270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455"/>
      <c r="D59" s="597"/>
      <c r="E59" s="448"/>
      <c r="F59" s="93" t="s">
        <v>708</v>
      </c>
      <c r="G59" s="523" t="s">
        <v>390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455"/>
      <c r="D60" s="597"/>
      <c r="E60" s="448"/>
      <c r="F60" s="93" t="s">
        <v>377</v>
      </c>
      <c r="G60" s="523" t="s">
        <v>387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455"/>
      <c r="D61" s="597"/>
      <c r="E61" s="448"/>
      <c r="F61" s="93" t="s">
        <v>388</v>
      </c>
      <c r="G61" s="523" t="s">
        <v>393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455"/>
      <c r="D62" s="597"/>
      <c r="E62" s="448"/>
      <c r="F62" s="93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455"/>
      <c r="D63" s="597"/>
      <c r="E63" s="448"/>
      <c r="F63" s="93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455"/>
      <c r="D64" s="597"/>
      <c r="E64" s="448"/>
      <c r="F64" s="95" t="s">
        <v>84</v>
      </c>
      <c r="G64" s="465">
        <v>1.2</v>
      </c>
      <c r="H64" s="465"/>
      <c r="I64" s="465"/>
      <c r="J64" s="465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455"/>
      <c r="D65" s="597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64">
        <v>3</v>
      </c>
      <c r="B66" s="567"/>
      <c r="C66" s="455" t="s">
        <v>479</v>
      </c>
      <c r="D66" s="598"/>
      <c r="E66" s="448"/>
      <c r="F66" s="93" t="s">
        <v>81</v>
      </c>
      <c r="G66" s="523" t="s">
        <v>6</v>
      </c>
      <c r="H66" s="523"/>
      <c r="I66" s="523"/>
      <c r="J66" s="523"/>
      <c r="K66" s="539">
        <v>3</v>
      </c>
      <c r="L66" s="589">
        <v>3946</v>
      </c>
    </row>
    <row r="67" spans="1:12" ht="15" customHeight="1" x14ac:dyDescent="0.25">
      <c r="A67" s="564"/>
      <c r="B67" s="568"/>
      <c r="C67" s="455"/>
      <c r="D67" s="599"/>
      <c r="E67" s="448"/>
      <c r="F67" s="93" t="s">
        <v>80</v>
      </c>
      <c r="G67" s="469">
        <v>20</v>
      </c>
      <c r="H67" s="469"/>
      <c r="I67" s="469"/>
      <c r="J67" s="469"/>
      <c r="K67" s="583"/>
      <c r="L67" s="604"/>
    </row>
    <row r="68" spans="1:12" ht="15" customHeight="1" x14ac:dyDescent="0.25">
      <c r="A68" s="564"/>
      <c r="B68" s="568"/>
      <c r="C68" s="455"/>
      <c r="D68" s="599"/>
      <c r="E68" s="448"/>
      <c r="F68" s="93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4"/>
    </row>
    <row r="69" spans="1:12" ht="15" customHeight="1" x14ac:dyDescent="0.25">
      <c r="A69" s="564"/>
      <c r="B69" s="568"/>
      <c r="C69" s="455"/>
      <c r="D69" s="599"/>
      <c r="E69" s="448"/>
      <c r="F69" s="93" t="s">
        <v>817</v>
      </c>
      <c r="G69" s="243">
        <f>G67*100</f>
        <v>2000</v>
      </c>
      <c r="H69" s="244">
        <f>G67*110</f>
        <v>2200</v>
      </c>
      <c r="I69" s="246">
        <f>G67*120</f>
        <v>2400</v>
      </c>
      <c r="J69" s="245">
        <f>G67*123</f>
        <v>2460</v>
      </c>
      <c r="K69" s="583"/>
      <c r="L69" s="604"/>
    </row>
    <row r="70" spans="1:12" ht="15" customHeight="1" x14ac:dyDescent="0.25">
      <c r="A70" s="564"/>
      <c r="B70" s="568"/>
      <c r="C70" s="455"/>
      <c r="D70" s="599"/>
      <c r="E70" s="448"/>
      <c r="F70" s="93" t="s">
        <v>1269</v>
      </c>
      <c r="G70" s="451">
        <v>0.98</v>
      </c>
      <c r="H70" s="451"/>
      <c r="I70" s="451"/>
      <c r="J70" s="451"/>
      <c r="K70" s="583"/>
      <c r="L70" s="604"/>
    </row>
    <row r="71" spans="1:12" ht="15" customHeight="1" x14ac:dyDescent="0.25">
      <c r="A71" s="564"/>
      <c r="B71" s="568"/>
      <c r="C71" s="455"/>
      <c r="D71" s="599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4"/>
    </row>
    <row r="72" spans="1:12" ht="15" customHeight="1" x14ac:dyDescent="0.25">
      <c r="A72" s="564"/>
      <c r="B72" s="568"/>
      <c r="C72" s="455"/>
      <c r="D72" s="599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4"/>
    </row>
    <row r="73" spans="1:12" ht="15" customHeight="1" x14ac:dyDescent="0.25">
      <c r="A73" s="564"/>
      <c r="B73" s="568"/>
      <c r="C73" s="455"/>
      <c r="D73" s="599"/>
      <c r="E73" s="448"/>
      <c r="F73" s="93" t="s">
        <v>83</v>
      </c>
      <c r="G73" s="523">
        <v>67</v>
      </c>
      <c r="H73" s="523"/>
      <c r="I73" s="523"/>
      <c r="J73" s="523"/>
      <c r="K73" s="583"/>
      <c r="L73" s="604"/>
    </row>
    <row r="74" spans="1:12" ht="15" customHeight="1" x14ac:dyDescent="0.25">
      <c r="A74" s="564"/>
      <c r="B74" s="568"/>
      <c r="C74" s="455"/>
      <c r="D74" s="599"/>
      <c r="E74" s="448"/>
      <c r="F74" s="93" t="s">
        <v>396</v>
      </c>
      <c r="G74" s="523" t="s">
        <v>397</v>
      </c>
      <c r="H74" s="523"/>
      <c r="I74" s="523"/>
      <c r="J74" s="523"/>
      <c r="K74" s="583"/>
      <c r="L74" s="604"/>
    </row>
    <row r="75" spans="1:12" ht="15" customHeight="1" x14ac:dyDescent="0.25">
      <c r="A75" s="564"/>
      <c r="B75" s="568"/>
      <c r="C75" s="455"/>
      <c r="D75" s="599"/>
      <c r="E75" s="448"/>
      <c r="F75" s="93" t="s">
        <v>256</v>
      </c>
      <c r="G75" s="523" t="s">
        <v>45</v>
      </c>
      <c r="H75" s="523"/>
      <c r="I75" s="523"/>
      <c r="J75" s="523"/>
      <c r="K75" s="583"/>
      <c r="L75" s="604"/>
    </row>
    <row r="76" spans="1:12" ht="15" customHeight="1" x14ac:dyDescent="0.25">
      <c r="A76" s="564"/>
      <c r="B76" s="568"/>
      <c r="C76" s="455"/>
      <c r="D76" s="599"/>
      <c r="E76" s="448"/>
      <c r="F76" s="93" t="s">
        <v>379</v>
      </c>
      <c r="G76" s="523" t="s">
        <v>380</v>
      </c>
      <c r="H76" s="523"/>
      <c r="I76" s="523"/>
      <c r="J76" s="523"/>
      <c r="K76" s="583"/>
      <c r="L76" s="604"/>
    </row>
    <row r="77" spans="1:12" ht="15" customHeight="1" x14ac:dyDescent="0.25">
      <c r="A77" s="564"/>
      <c r="B77" s="568"/>
      <c r="C77" s="455"/>
      <c r="D77" s="599"/>
      <c r="E77" s="448"/>
      <c r="F77" s="93" t="s">
        <v>701</v>
      </c>
      <c r="G77" s="523">
        <v>100000</v>
      </c>
      <c r="H77" s="523"/>
      <c r="I77" s="523"/>
      <c r="J77" s="523"/>
      <c r="K77" s="583"/>
      <c r="L77" s="604"/>
    </row>
    <row r="78" spans="1:12" ht="15" customHeight="1" x14ac:dyDescent="0.25">
      <c r="A78" s="564"/>
      <c r="B78" s="568"/>
      <c r="C78" s="455"/>
      <c r="D78" s="599"/>
      <c r="E78" s="448"/>
      <c r="F78" s="93" t="s">
        <v>257</v>
      </c>
      <c r="G78" s="523" t="s">
        <v>556</v>
      </c>
      <c r="H78" s="523"/>
      <c r="I78" s="523"/>
      <c r="J78" s="523"/>
      <c r="K78" s="583"/>
      <c r="L78" s="604"/>
    </row>
    <row r="79" spans="1:12" ht="15" customHeight="1" x14ac:dyDescent="0.25">
      <c r="A79" s="564"/>
      <c r="B79" s="568"/>
      <c r="C79" s="455"/>
      <c r="D79" s="599"/>
      <c r="E79" s="448"/>
      <c r="F79" s="93" t="s">
        <v>376</v>
      </c>
      <c r="G79" s="523" t="s">
        <v>557</v>
      </c>
      <c r="H79" s="523"/>
      <c r="I79" s="523"/>
      <c r="J79" s="523"/>
      <c r="K79" s="583"/>
      <c r="L79" s="604"/>
    </row>
    <row r="80" spans="1:12" ht="15" customHeight="1" x14ac:dyDescent="0.25">
      <c r="A80" s="564"/>
      <c r="B80" s="568"/>
      <c r="C80" s="455"/>
      <c r="D80" s="599"/>
      <c r="E80" s="448"/>
      <c r="F80" s="93" t="s">
        <v>702</v>
      </c>
      <c r="G80" s="523" t="s">
        <v>703</v>
      </c>
      <c r="H80" s="523"/>
      <c r="I80" s="523"/>
      <c r="J80" s="523"/>
      <c r="K80" s="583"/>
      <c r="L80" s="604"/>
    </row>
    <row r="81" spans="1:12" ht="15" customHeight="1" x14ac:dyDescent="0.25">
      <c r="A81" s="564"/>
      <c r="B81" s="568"/>
      <c r="C81" s="455"/>
      <c r="D81" s="599"/>
      <c r="E81" s="448"/>
      <c r="F81" s="93" t="s">
        <v>381</v>
      </c>
      <c r="G81" s="523" t="s">
        <v>382</v>
      </c>
      <c r="H81" s="523"/>
      <c r="I81" s="523"/>
      <c r="J81" s="523"/>
      <c r="K81" s="583"/>
      <c r="L81" s="605"/>
    </row>
    <row r="82" spans="1:12" ht="15" customHeight="1" x14ac:dyDescent="0.25">
      <c r="A82" s="564"/>
      <c r="B82" s="568"/>
      <c r="C82" s="455"/>
      <c r="D82" s="599"/>
      <c r="E82" s="448"/>
      <c r="F82" s="94" t="s">
        <v>358</v>
      </c>
      <c r="G82" s="523" t="s">
        <v>900</v>
      </c>
      <c r="H82" s="523"/>
      <c r="I82" s="523"/>
      <c r="J82" s="523"/>
      <c r="K82" s="584">
        <v>5</v>
      </c>
      <c r="L82" s="533">
        <v>4222</v>
      </c>
    </row>
    <row r="83" spans="1:12" ht="15" customHeight="1" x14ac:dyDescent="0.25">
      <c r="A83" s="564"/>
      <c r="B83" s="568"/>
      <c r="C83" s="455"/>
      <c r="D83" s="599"/>
      <c r="E83" s="448"/>
      <c r="F83" s="93" t="s">
        <v>383</v>
      </c>
      <c r="G83" s="523" t="s">
        <v>384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455"/>
      <c r="D84" s="599"/>
      <c r="E84" s="448"/>
      <c r="F84" s="93" t="s">
        <v>385</v>
      </c>
      <c r="G84" s="523" t="s">
        <v>386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455"/>
      <c r="D85" s="599"/>
      <c r="E85" s="448"/>
      <c r="F85" s="93" t="s">
        <v>389</v>
      </c>
      <c r="G85" s="523" t="s">
        <v>390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455"/>
      <c r="D86" s="599"/>
      <c r="E86" s="448"/>
      <c r="F86" s="93" t="s">
        <v>704</v>
      </c>
      <c r="G86" s="523" t="s">
        <v>705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455"/>
      <c r="D87" s="599"/>
      <c r="E87" s="448"/>
      <c r="F87" s="93" t="s">
        <v>706</v>
      </c>
      <c r="G87" s="523" t="s">
        <v>390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455"/>
      <c r="D88" s="599"/>
      <c r="E88" s="448"/>
      <c r="F88" s="93" t="s">
        <v>1271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455"/>
      <c r="D89" s="599"/>
      <c r="E89" s="448"/>
      <c r="F89" s="93" t="s">
        <v>707</v>
      </c>
      <c r="G89" s="523" t="s">
        <v>1270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455"/>
      <c r="D90" s="599"/>
      <c r="E90" s="448"/>
      <c r="F90" s="93" t="s">
        <v>708</v>
      </c>
      <c r="G90" s="523" t="s">
        <v>390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455"/>
      <c r="D91" s="599"/>
      <c r="E91" s="448"/>
      <c r="F91" s="93" t="s">
        <v>377</v>
      </c>
      <c r="G91" s="523" t="s">
        <v>387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455"/>
      <c r="D92" s="599"/>
      <c r="E92" s="448"/>
      <c r="F92" s="93" t="s">
        <v>388</v>
      </c>
      <c r="G92" s="523" t="s">
        <v>393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455"/>
      <c r="D93" s="599"/>
      <c r="E93" s="448"/>
      <c r="F93" s="93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455"/>
      <c r="D94" s="599"/>
      <c r="E94" s="448"/>
      <c r="F94" s="93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455"/>
      <c r="D95" s="599"/>
      <c r="E95" s="448"/>
      <c r="F95" s="95" t="s">
        <v>84</v>
      </c>
      <c r="G95" s="465">
        <v>1.8</v>
      </c>
      <c r="H95" s="465"/>
      <c r="I95" s="465"/>
      <c r="J95" s="465"/>
      <c r="K95" s="585"/>
      <c r="L95" s="603" t="e">
        <f>#REF!-#REF!*10%</f>
        <v>#REF!</v>
      </c>
    </row>
    <row r="96" spans="1:12" ht="15" customHeight="1" x14ac:dyDescent="0.25">
      <c r="A96" s="564"/>
      <c r="B96" s="569"/>
      <c r="C96" s="455"/>
      <c r="D96" s="600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ht="15" customHeight="1" x14ac:dyDescent="0.25">
      <c r="A97" s="564">
        <v>4</v>
      </c>
      <c r="B97" s="567"/>
      <c r="C97" s="455" t="s">
        <v>1300</v>
      </c>
      <c r="D97" s="598"/>
      <c r="E97" s="448"/>
      <c r="F97" s="93" t="s">
        <v>81</v>
      </c>
      <c r="G97" s="523" t="s">
        <v>6</v>
      </c>
      <c r="H97" s="523"/>
      <c r="I97" s="523"/>
      <c r="J97" s="523"/>
      <c r="K97" s="539">
        <v>3</v>
      </c>
      <c r="L97" s="589">
        <v>4810</v>
      </c>
    </row>
    <row r="98" spans="1:12" ht="15" customHeight="1" x14ac:dyDescent="0.25">
      <c r="A98" s="564"/>
      <c r="B98" s="568"/>
      <c r="C98" s="455"/>
      <c r="D98" s="599"/>
      <c r="E98" s="448"/>
      <c r="F98" s="93" t="s">
        <v>80</v>
      </c>
      <c r="G98" s="469">
        <v>30</v>
      </c>
      <c r="H98" s="469"/>
      <c r="I98" s="469"/>
      <c r="J98" s="469"/>
      <c r="K98" s="583"/>
      <c r="L98" s="604"/>
    </row>
    <row r="99" spans="1:12" ht="15" customHeight="1" x14ac:dyDescent="0.25">
      <c r="A99" s="564"/>
      <c r="B99" s="568"/>
      <c r="C99" s="455"/>
      <c r="D99" s="599"/>
      <c r="E99" s="448"/>
      <c r="F99" s="93" t="s">
        <v>8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604"/>
    </row>
    <row r="100" spans="1:12" ht="15" customHeight="1" x14ac:dyDescent="0.25">
      <c r="A100" s="564"/>
      <c r="B100" s="568"/>
      <c r="C100" s="455"/>
      <c r="D100" s="599"/>
      <c r="E100" s="448"/>
      <c r="F100" s="93" t="s">
        <v>817</v>
      </c>
      <c r="G100" s="243">
        <f>G98*100</f>
        <v>3000</v>
      </c>
      <c r="H100" s="244">
        <f>G98*110</f>
        <v>3300</v>
      </c>
      <c r="I100" s="246">
        <f>G98*120</f>
        <v>3600</v>
      </c>
      <c r="J100" s="245">
        <f>G98*123</f>
        <v>3690</v>
      </c>
      <c r="K100" s="583"/>
      <c r="L100" s="604"/>
    </row>
    <row r="101" spans="1:12" ht="15" customHeight="1" x14ac:dyDescent="0.25">
      <c r="A101" s="564"/>
      <c r="B101" s="568"/>
      <c r="C101" s="455"/>
      <c r="D101" s="599"/>
      <c r="E101" s="448"/>
      <c r="F101" s="93" t="s">
        <v>1269</v>
      </c>
      <c r="G101" s="451">
        <v>0.98</v>
      </c>
      <c r="H101" s="451"/>
      <c r="I101" s="451"/>
      <c r="J101" s="451"/>
      <c r="K101" s="583"/>
      <c r="L101" s="604"/>
    </row>
    <row r="102" spans="1:12" ht="15" customHeight="1" x14ac:dyDescent="0.25">
      <c r="A102" s="564"/>
      <c r="B102" s="568"/>
      <c r="C102" s="455"/>
      <c r="D102" s="599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604"/>
    </row>
    <row r="103" spans="1:12" ht="15" customHeight="1" x14ac:dyDescent="0.25">
      <c r="A103" s="564"/>
      <c r="B103" s="568"/>
      <c r="C103" s="455"/>
      <c r="D103" s="599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604"/>
    </row>
    <row r="104" spans="1:12" ht="15" customHeight="1" x14ac:dyDescent="0.25">
      <c r="A104" s="564"/>
      <c r="B104" s="568"/>
      <c r="C104" s="455"/>
      <c r="D104" s="599"/>
      <c r="E104" s="448"/>
      <c r="F104" s="93" t="s">
        <v>83</v>
      </c>
      <c r="G104" s="523">
        <v>67</v>
      </c>
      <c r="H104" s="523"/>
      <c r="I104" s="523"/>
      <c r="J104" s="523"/>
      <c r="K104" s="583"/>
      <c r="L104" s="604"/>
    </row>
    <row r="105" spans="1:12" ht="15" customHeight="1" x14ac:dyDescent="0.25">
      <c r="A105" s="564"/>
      <c r="B105" s="568"/>
      <c r="C105" s="455"/>
      <c r="D105" s="599"/>
      <c r="E105" s="448"/>
      <c r="F105" s="93" t="s">
        <v>396</v>
      </c>
      <c r="G105" s="523" t="s">
        <v>397</v>
      </c>
      <c r="H105" s="523"/>
      <c r="I105" s="523"/>
      <c r="J105" s="523"/>
      <c r="K105" s="583"/>
      <c r="L105" s="604"/>
    </row>
    <row r="106" spans="1:12" ht="15" customHeight="1" x14ac:dyDescent="0.25">
      <c r="A106" s="564"/>
      <c r="B106" s="568"/>
      <c r="C106" s="455"/>
      <c r="D106" s="599"/>
      <c r="E106" s="448"/>
      <c r="F106" s="93" t="s">
        <v>256</v>
      </c>
      <c r="G106" s="523" t="s">
        <v>44</v>
      </c>
      <c r="H106" s="523"/>
      <c r="I106" s="523"/>
      <c r="J106" s="523"/>
      <c r="K106" s="583"/>
      <c r="L106" s="604"/>
    </row>
    <row r="107" spans="1:12" ht="15" customHeight="1" x14ac:dyDescent="0.25">
      <c r="A107" s="564"/>
      <c r="B107" s="568"/>
      <c r="C107" s="455"/>
      <c r="D107" s="599"/>
      <c r="E107" s="448"/>
      <c r="F107" s="93" t="s">
        <v>379</v>
      </c>
      <c r="G107" s="523" t="s">
        <v>380</v>
      </c>
      <c r="H107" s="523"/>
      <c r="I107" s="523"/>
      <c r="J107" s="523"/>
      <c r="K107" s="583"/>
      <c r="L107" s="604"/>
    </row>
    <row r="108" spans="1:12" ht="15" customHeight="1" x14ac:dyDescent="0.25">
      <c r="A108" s="564"/>
      <c r="B108" s="568"/>
      <c r="C108" s="455"/>
      <c r="D108" s="599"/>
      <c r="E108" s="448"/>
      <c r="F108" s="93" t="s">
        <v>701</v>
      </c>
      <c r="G108" s="523">
        <v>100000</v>
      </c>
      <c r="H108" s="523"/>
      <c r="I108" s="523"/>
      <c r="J108" s="523"/>
      <c r="K108" s="583"/>
      <c r="L108" s="604"/>
    </row>
    <row r="109" spans="1:12" ht="15" customHeight="1" x14ac:dyDescent="0.25">
      <c r="A109" s="564"/>
      <c r="B109" s="568"/>
      <c r="C109" s="455"/>
      <c r="D109" s="599"/>
      <c r="E109" s="448"/>
      <c r="F109" s="93" t="s">
        <v>257</v>
      </c>
      <c r="G109" s="523" t="s">
        <v>556</v>
      </c>
      <c r="H109" s="523"/>
      <c r="I109" s="523"/>
      <c r="J109" s="523"/>
      <c r="K109" s="583"/>
      <c r="L109" s="604"/>
    </row>
    <row r="110" spans="1:12" ht="15" customHeight="1" x14ac:dyDescent="0.25">
      <c r="A110" s="564"/>
      <c r="B110" s="568"/>
      <c r="C110" s="455"/>
      <c r="D110" s="599"/>
      <c r="E110" s="448"/>
      <c r="F110" s="93" t="s">
        <v>376</v>
      </c>
      <c r="G110" s="523" t="s">
        <v>557</v>
      </c>
      <c r="H110" s="523"/>
      <c r="I110" s="523"/>
      <c r="J110" s="523"/>
      <c r="K110" s="583"/>
      <c r="L110" s="604"/>
    </row>
    <row r="111" spans="1:12" ht="15" customHeight="1" x14ac:dyDescent="0.25">
      <c r="A111" s="564"/>
      <c r="B111" s="568"/>
      <c r="C111" s="455"/>
      <c r="D111" s="599"/>
      <c r="E111" s="448"/>
      <c r="F111" s="93" t="s">
        <v>702</v>
      </c>
      <c r="G111" s="523" t="s">
        <v>703</v>
      </c>
      <c r="H111" s="523"/>
      <c r="I111" s="523"/>
      <c r="J111" s="523"/>
      <c r="K111" s="583"/>
      <c r="L111" s="604"/>
    </row>
    <row r="112" spans="1:12" ht="15" customHeight="1" x14ac:dyDescent="0.25">
      <c r="A112" s="564"/>
      <c r="B112" s="568"/>
      <c r="C112" s="455"/>
      <c r="D112" s="599"/>
      <c r="E112" s="448"/>
      <c r="F112" s="93" t="s">
        <v>381</v>
      </c>
      <c r="G112" s="523" t="s">
        <v>382</v>
      </c>
      <c r="H112" s="523"/>
      <c r="I112" s="523"/>
      <c r="J112" s="523"/>
      <c r="K112" s="583"/>
      <c r="L112" s="605"/>
    </row>
    <row r="113" spans="1:12" ht="15" customHeight="1" x14ac:dyDescent="0.25">
      <c r="A113" s="564"/>
      <c r="B113" s="568"/>
      <c r="C113" s="455"/>
      <c r="D113" s="599"/>
      <c r="E113" s="448"/>
      <c r="F113" s="94" t="s">
        <v>358</v>
      </c>
      <c r="G113" s="523" t="s">
        <v>900</v>
      </c>
      <c r="H113" s="523"/>
      <c r="I113" s="523"/>
      <c r="J113" s="523"/>
      <c r="K113" s="584">
        <v>5</v>
      </c>
      <c r="L113" s="533">
        <v>5146</v>
      </c>
    </row>
    <row r="114" spans="1:12" ht="15" customHeight="1" x14ac:dyDescent="0.25">
      <c r="A114" s="564"/>
      <c r="B114" s="568"/>
      <c r="C114" s="455"/>
      <c r="D114" s="599"/>
      <c r="E114" s="448"/>
      <c r="F114" s="93" t="s">
        <v>383</v>
      </c>
      <c r="G114" s="523" t="s">
        <v>384</v>
      </c>
      <c r="H114" s="523"/>
      <c r="I114" s="523"/>
      <c r="J114" s="523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455"/>
      <c r="D115" s="599"/>
      <c r="E115" s="448"/>
      <c r="F115" s="93" t="s">
        <v>385</v>
      </c>
      <c r="G115" s="523" t="s">
        <v>386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455"/>
      <c r="D116" s="599"/>
      <c r="E116" s="448"/>
      <c r="F116" s="93" t="s">
        <v>389</v>
      </c>
      <c r="G116" s="523" t="s">
        <v>390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455"/>
      <c r="D117" s="599"/>
      <c r="E117" s="448"/>
      <c r="F117" s="93" t="s">
        <v>704</v>
      </c>
      <c r="G117" s="523" t="s">
        <v>705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455"/>
      <c r="D118" s="599"/>
      <c r="E118" s="448"/>
      <c r="F118" s="93" t="s">
        <v>706</v>
      </c>
      <c r="G118" s="523" t="s">
        <v>390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455"/>
      <c r="D119" s="599"/>
      <c r="E119" s="448"/>
      <c r="F119" s="93" t="s">
        <v>1271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455"/>
      <c r="D120" s="599"/>
      <c r="E120" s="448"/>
      <c r="F120" s="93" t="s">
        <v>707</v>
      </c>
      <c r="G120" s="523" t="s">
        <v>1270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455"/>
      <c r="D121" s="599"/>
      <c r="E121" s="448"/>
      <c r="F121" s="93" t="s">
        <v>708</v>
      </c>
      <c r="G121" s="523" t="s">
        <v>390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455"/>
      <c r="D122" s="599"/>
      <c r="E122" s="448"/>
      <c r="F122" s="93" t="s">
        <v>377</v>
      </c>
      <c r="G122" s="523" t="s">
        <v>387</v>
      </c>
      <c r="H122" s="523"/>
      <c r="I122" s="523"/>
      <c r="J122" s="523"/>
      <c r="K122" s="585"/>
      <c r="L122" s="603" t="e">
        <f>#REF!-#REF!*10%</f>
        <v>#REF!</v>
      </c>
    </row>
    <row r="123" spans="1:12" ht="15" customHeight="1" x14ac:dyDescent="0.25">
      <c r="A123" s="564"/>
      <c r="B123" s="568"/>
      <c r="C123" s="455"/>
      <c r="D123" s="599"/>
      <c r="E123" s="448"/>
      <c r="F123" s="93" t="s">
        <v>388</v>
      </c>
      <c r="G123" s="523" t="s">
        <v>393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455"/>
      <c r="D124" s="599"/>
      <c r="E124" s="448"/>
      <c r="F124" s="93" t="s">
        <v>562</v>
      </c>
      <c r="G124" s="523" t="s">
        <v>1024</v>
      </c>
      <c r="H124" s="523"/>
      <c r="I124" s="523"/>
      <c r="J124" s="523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455"/>
      <c r="D125" s="599"/>
      <c r="E125" s="448"/>
      <c r="F125" s="93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455"/>
      <c r="D126" s="599"/>
      <c r="E126" s="448"/>
      <c r="F126" s="95" t="s">
        <v>84</v>
      </c>
      <c r="G126" s="465">
        <v>1.9</v>
      </c>
      <c r="H126" s="465"/>
      <c r="I126" s="465"/>
      <c r="J126" s="465"/>
      <c r="K126" s="585"/>
      <c r="L126" s="603" t="e">
        <f>#REF!-#REF!*10%</f>
        <v>#REF!</v>
      </c>
    </row>
    <row r="127" spans="1:12" ht="15" customHeight="1" x14ac:dyDescent="0.25">
      <c r="A127" s="564"/>
      <c r="B127" s="569"/>
      <c r="C127" s="455"/>
      <c r="D127" s="600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</row>
    <row r="128" spans="1:12" ht="15" customHeight="1" x14ac:dyDescent="0.25">
      <c r="A128" s="564">
        <v>5</v>
      </c>
      <c r="B128" s="567"/>
      <c r="C128" s="455" t="s">
        <v>1301</v>
      </c>
      <c r="D128" s="598"/>
      <c r="E128" s="448"/>
      <c r="F128" s="93" t="s">
        <v>81</v>
      </c>
      <c r="G128" s="523" t="s">
        <v>6</v>
      </c>
      <c r="H128" s="523"/>
      <c r="I128" s="523"/>
      <c r="J128" s="523"/>
      <c r="K128" s="539">
        <v>3</v>
      </c>
      <c r="L128" s="589">
        <v>5002</v>
      </c>
    </row>
    <row r="129" spans="1:12" ht="15" customHeight="1" x14ac:dyDescent="0.25">
      <c r="A129" s="564"/>
      <c r="B129" s="568"/>
      <c r="C129" s="455"/>
      <c r="D129" s="599"/>
      <c r="E129" s="448"/>
      <c r="F129" s="93" t="s">
        <v>80</v>
      </c>
      <c r="G129" s="469">
        <v>40</v>
      </c>
      <c r="H129" s="469"/>
      <c r="I129" s="469"/>
      <c r="J129" s="469"/>
      <c r="K129" s="583"/>
      <c r="L129" s="604"/>
    </row>
    <row r="130" spans="1:12" ht="15" customHeight="1" x14ac:dyDescent="0.25">
      <c r="A130" s="564"/>
      <c r="B130" s="568"/>
      <c r="C130" s="455"/>
      <c r="D130" s="599"/>
      <c r="E130" s="448"/>
      <c r="F130" s="93" t="s">
        <v>8</v>
      </c>
      <c r="G130" s="243">
        <v>3000</v>
      </c>
      <c r="H130" s="244">
        <v>4000</v>
      </c>
      <c r="I130" s="246">
        <v>5000</v>
      </c>
      <c r="J130" s="245">
        <v>6000</v>
      </c>
      <c r="K130" s="583"/>
      <c r="L130" s="604"/>
    </row>
    <row r="131" spans="1:12" ht="15" customHeight="1" x14ac:dyDescent="0.25">
      <c r="A131" s="564"/>
      <c r="B131" s="568"/>
      <c r="C131" s="455"/>
      <c r="D131" s="599"/>
      <c r="E131" s="448"/>
      <c r="F131" s="93" t="s">
        <v>817</v>
      </c>
      <c r="G131" s="243">
        <f>G129*100</f>
        <v>4000</v>
      </c>
      <c r="H131" s="244">
        <f>G129*110</f>
        <v>4400</v>
      </c>
      <c r="I131" s="246">
        <f>G129*120</f>
        <v>4800</v>
      </c>
      <c r="J131" s="245">
        <f>G129*123</f>
        <v>4920</v>
      </c>
      <c r="K131" s="583"/>
      <c r="L131" s="604"/>
    </row>
    <row r="132" spans="1:12" ht="15" customHeight="1" x14ac:dyDescent="0.25">
      <c r="A132" s="564"/>
      <c r="B132" s="568"/>
      <c r="C132" s="455"/>
      <c r="D132" s="599"/>
      <c r="E132" s="448"/>
      <c r="F132" s="93" t="s">
        <v>1269</v>
      </c>
      <c r="G132" s="451">
        <v>0.98</v>
      </c>
      <c r="H132" s="451"/>
      <c r="I132" s="451"/>
      <c r="J132" s="451"/>
      <c r="K132" s="583"/>
      <c r="L132" s="604"/>
    </row>
    <row r="133" spans="1:12" ht="15" customHeight="1" x14ac:dyDescent="0.25">
      <c r="A133" s="564"/>
      <c r="B133" s="568"/>
      <c r="C133" s="455"/>
      <c r="D133" s="599"/>
      <c r="E133" s="448"/>
      <c r="F133" s="93" t="s">
        <v>699</v>
      </c>
      <c r="G133" s="523" t="s">
        <v>700</v>
      </c>
      <c r="H133" s="523"/>
      <c r="I133" s="523"/>
      <c r="J133" s="523"/>
      <c r="K133" s="583"/>
      <c r="L133" s="604"/>
    </row>
    <row r="134" spans="1:12" ht="15" customHeight="1" x14ac:dyDescent="0.25">
      <c r="A134" s="564"/>
      <c r="B134" s="568"/>
      <c r="C134" s="455"/>
      <c r="D134" s="599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604"/>
    </row>
    <row r="135" spans="1:12" ht="15" customHeight="1" x14ac:dyDescent="0.25">
      <c r="A135" s="564"/>
      <c r="B135" s="568"/>
      <c r="C135" s="455"/>
      <c r="D135" s="599"/>
      <c r="E135" s="448"/>
      <c r="F135" s="93" t="s">
        <v>83</v>
      </c>
      <c r="G135" s="523">
        <v>67</v>
      </c>
      <c r="H135" s="523"/>
      <c r="I135" s="523"/>
      <c r="J135" s="523"/>
      <c r="K135" s="583"/>
      <c r="L135" s="604"/>
    </row>
    <row r="136" spans="1:12" ht="15" customHeight="1" x14ac:dyDescent="0.25">
      <c r="A136" s="564"/>
      <c r="B136" s="568"/>
      <c r="C136" s="455"/>
      <c r="D136" s="599"/>
      <c r="E136" s="448"/>
      <c r="F136" s="93" t="s">
        <v>396</v>
      </c>
      <c r="G136" s="523" t="s">
        <v>397</v>
      </c>
      <c r="H136" s="523"/>
      <c r="I136" s="523"/>
      <c r="J136" s="523"/>
      <c r="K136" s="583"/>
      <c r="L136" s="604"/>
    </row>
    <row r="137" spans="1:12" ht="15" customHeight="1" x14ac:dyDescent="0.25">
      <c r="A137" s="564"/>
      <c r="B137" s="568"/>
      <c r="C137" s="455"/>
      <c r="D137" s="599"/>
      <c r="E137" s="448"/>
      <c r="F137" s="93" t="s">
        <v>256</v>
      </c>
      <c r="G137" s="523" t="s">
        <v>45</v>
      </c>
      <c r="H137" s="523"/>
      <c r="I137" s="523"/>
      <c r="J137" s="523"/>
      <c r="K137" s="583"/>
      <c r="L137" s="604"/>
    </row>
    <row r="138" spans="1:12" ht="15" customHeight="1" x14ac:dyDescent="0.25">
      <c r="A138" s="564"/>
      <c r="B138" s="568"/>
      <c r="C138" s="455"/>
      <c r="D138" s="599"/>
      <c r="E138" s="448"/>
      <c r="F138" s="93" t="s">
        <v>379</v>
      </c>
      <c r="G138" s="523" t="s">
        <v>380</v>
      </c>
      <c r="H138" s="523"/>
      <c r="I138" s="523"/>
      <c r="J138" s="523"/>
      <c r="K138" s="583"/>
      <c r="L138" s="604"/>
    </row>
    <row r="139" spans="1:12" ht="15" customHeight="1" x14ac:dyDescent="0.25">
      <c r="A139" s="564"/>
      <c r="B139" s="568"/>
      <c r="C139" s="455"/>
      <c r="D139" s="599"/>
      <c r="E139" s="448"/>
      <c r="F139" s="93" t="s">
        <v>701</v>
      </c>
      <c r="G139" s="523">
        <v>100000</v>
      </c>
      <c r="H139" s="523"/>
      <c r="I139" s="523"/>
      <c r="J139" s="523"/>
      <c r="K139" s="583"/>
      <c r="L139" s="604"/>
    </row>
    <row r="140" spans="1:12" ht="15" customHeight="1" x14ac:dyDescent="0.25">
      <c r="A140" s="564"/>
      <c r="B140" s="568"/>
      <c r="C140" s="455"/>
      <c r="D140" s="599"/>
      <c r="E140" s="448"/>
      <c r="F140" s="93" t="s">
        <v>257</v>
      </c>
      <c r="G140" s="523" t="s">
        <v>556</v>
      </c>
      <c r="H140" s="523"/>
      <c r="I140" s="523"/>
      <c r="J140" s="523"/>
      <c r="K140" s="583"/>
      <c r="L140" s="604"/>
    </row>
    <row r="141" spans="1:12" ht="15" customHeight="1" x14ac:dyDescent="0.25">
      <c r="A141" s="564"/>
      <c r="B141" s="568"/>
      <c r="C141" s="455"/>
      <c r="D141" s="599"/>
      <c r="E141" s="448"/>
      <c r="F141" s="93" t="s">
        <v>376</v>
      </c>
      <c r="G141" s="523" t="s">
        <v>557</v>
      </c>
      <c r="H141" s="523"/>
      <c r="I141" s="523"/>
      <c r="J141" s="523"/>
      <c r="K141" s="583"/>
      <c r="L141" s="604"/>
    </row>
    <row r="142" spans="1:12" ht="15" customHeight="1" x14ac:dyDescent="0.25">
      <c r="A142" s="564"/>
      <c r="B142" s="568"/>
      <c r="C142" s="455"/>
      <c r="D142" s="599"/>
      <c r="E142" s="448"/>
      <c r="F142" s="93" t="s">
        <v>702</v>
      </c>
      <c r="G142" s="523" t="s">
        <v>703</v>
      </c>
      <c r="H142" s="523"/>
      <c r="I142" s="523"/>
      <c r="J142" s="523"/>
      <c r="K142" s="583"/>
      <c r="L142" s="604"/>
    </row>
    <row r="143" spans="1:12" ht="15" customHeight="1" x14ac:dyDescent="0.25">
      <c r="A143" s="564"/>
      <c r="B143" s="568"/>
      <c r="C143" s="455"/>
      <c r="D143" s="599"/>
      <c r="E143" s="448"/>
      <c r="F143" s="93" t="s">
        <v>381</v>
      </c>
      <c r="G143" s="523" t="s">
        <v>382</v>
      </c>
      <c r="H143" s="523"/>
      <c r="I143" s="523"/>
      <c r="J143" s="523"/>
      <c r="K143" s="583"/>
      <c r="L143" s="605"/>
    </row>
    <row r="144" spans="1:12" ht="15" customHeight="1" x14ac:dyDescent="0.25">
      <c r="A144" s="564"/>
      <c r="B144" s="568"/>
      <c r="C144" s="455"/>
      <c r="D144" s="599"/>
      <c r="E144" s="448"/>
      <c r="F144" s="94" t="s">
        <v>358</v>
      </c>
      <c r="G144" s="523" t="s">
        <v>900</v>
      </c>
      <c r="H144" s="523"/>
      <c r="I144" s="523"/>
      <c r="J144" s="523"/>
      <c r="K144" s="584">
        <v>5</v>
      </c>
      <c r="L144" s="533">
        <v>5352</v>
      </c>
    </row>
    <row r="145" spans="1:12" ht="15" customHeight="1" x14ac:dyDescent="0.25">
      <c r="A145" s="564"/>
      <c r="B145" s="568"/>
      <c r="C145" s="455"/>
      <c r="D145" s="599"/>
      <c r="E145" s="448"/>
      <c r="F145" s="93" t="s">
        <v>383</v>
      </c>
      <c r="G145" s="523" t="s">
        <v>384</v>
      </c>
      <c r="H145" s="523"/>
      <c r="I145" s="523"/>
      <c r="J145" s="523"/>
      <c r="K145" s="585"/>
      <c r="L145" s="603" t="e">
        <f>#REF!-#REF!*10%</f>
        <v>#REF!</v>
      </c>
    </row>
    <row r="146" spans="1:12" ht="15" customHeight="1" x14ac:dyDescent="0.25">
      <c r="A146" s="564"/>
      <c r="B146" s="568"/>
      <c r="C146" s="455"/>
      <c r="D146" s="599"/>
      <c r="E146" s="448"/>
      <c r="F146" s="93" t="s">
        <v>385</v>
      </c>
      <c r="G146" s="523" t="s">
        <v>386</v>
      </c>
      <c r="H146" s="523"/>
      <c r="I146" s="523"/>
      <c r="J146" s="523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455"/>
      <c r="D147" s="599"/>
      <c r="E147" s="448"/>
      <c r="F147" s="93" t="s">
        <v>389</v>
      </c>
      <c r="G147" s="523" t="s">
        <v>390</v>
      </c>
      <c r="H147" s="523"/>
      <c r="I147" s="523"/>
      <c r="J147" s="523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455"/>
      <c r="D148" s="599"/>
      <c r="E148" s="448"/>
      <c r="F148" s="93" t="s">
        <v>704</v>
      </c>
      <c r="G148" s="523" t="s">
        <v>705</v>
      </c>
      <c r="H148" s="523"/>
      <c r="I148" s="523"/>
      <c r="J148" s="523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455"/>
      <c r="D149" s="599"/>
      <c r="E149" s="448"/>
      <c r="F149" s="93" t="s">
        <v>706</v>
      </c>
      <c r="G149" s="523" t="s">
        <v>390</v>
      </c>
      <c r="H149" s="523"/>
      <c r="I149" s="523"/>
      <c r="J149" s="523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455"/>
      <c r="D150" s="599"/>
      <c r="E150" s="448"/>
      <c r="F150" s="93" t="s">
        <v>1271</v>
      </c>
      <c r="G150" s="523" t="s">
        <v>390</v>
      </c>
      <c r="H150" s="523"/>
      <c r="I150" s="523"/>
      <c r="J150" s="523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455"/>
      <c r="D151" s="599"/>
      <c r="E151" s="448"/>
      <c r="F151" s="93" t="s">
        <v>707</v>
      </c>
      <c r="G151" s="523" t="s">
        <v>1270</v>
      </c>
      <c r="H151" s="523"/>
      <c r="I151" s="523"/>
      <c r="J151" s="523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455"/>
      <c r="D152" s="599"/>
      <c r="E152" s="448"/>
      <c r="F152" s="93" t="s">
        <v>708</v>
      </c>
      <c r="G152" s="523" t="s">
        <v>390</v>
      </c>
      <c r="H152" s="523"/>
      <c r="I152" s="523"/>
      <c r="J152" s="523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455"/>
      <c r="D153" s="599"/>
      <c r="E153" s="448"/>
      <c r="F153" s="93" t="s">
        <v>377</v>
      </c>
      <c r="G153" s="523" t="s">
        <v>387</v>
      </c>
      <c r="H153" s="523"/>
      <c r="I153" s="523"/>
      <c r="J153" s="523"/>
      <c r="K153" s="585"/>
      <c r="L153" s="603" t="e">
        <f>#REF!-#REF!*10%</f>
        <v>#REF!</v>
      </c>
    </row>
    <row r="154" spans="1:12" ht="15" customHeight="1" x14ac:dyDescent="0.25">
      <c r="A154" s="564"/>
      <c r="B154" s="568"/>
      <c r="C154" s="455"/>
      <c r="D154" s="599"/>
      <c r="E154" s="448"/>
      <c r="F154" s="93" t="s">
        <v>388</v>
      </c>
      <c r="G154" s="523" t="s">
        <v>393</v>
      </c>
      <c r="H154" s="523"/>
      <c r="I154" s="523"/>
      <c r="J154" s="523"/>
      <c r="K154" s="585"/>
      <c r="L154" s="603" t="e">
        <f>#REF!-#REF!*10%</f>
        <v>#REF!</v>
      </c>
    </row>
    <row r="155" spans="1:12" ht="15.6" customHeight="1" x14ac:dyDescent="0.25">
      <c r="A155" s="564"/>
      <c r="B155" s="568"/>
      <c r="C155" s="455"/>
      <c r="D155" s="599"/>
      <c r="E155" s="448"/>
      <c r="F155" s="93" t="s">
        <v>562</v>
      </c>
      <c r="G155" s="523" t="s">
        <v>1024</v>
      </c>
      <c r="H155" s="523"/>
      <c r="I155" s="523"/>
      <c r="J155" s="523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455"/>
      <c r="D156" s="599"/>
      <c r="E156" s="448"/>
      <c r="F156" s="93" t="s">
        <v>570</v>
      </c>
      <c r="G156" s="523" t="s">
        <v>613</v>
      </c>
      <c r="H156" s="523"/>
      <c r="I156" s="523"/>
      <c r="J156" s="523"/>
      <c r="K156" s="585"/>
      <c r="L156" s="603" t="e">
        <f>#REF!-#REF!*10%</f>
        <v>#REF!</v>
      </c>
    </row>
    <row r="157" spans="1:12" ht="15.6" customHeight="1" x14ac:dyDescent="0.25">
      <c r="A157" s="564"/>
      <c r="B157" s="568"/>
      <c r="C157" s="455"/>
      <c r="D157" s="599"/>
      <c r="E157" s="448"/>
      <c r="F157" s="95" t="s">
        <v>84</v>
      </c>
      <c r="G157" s="465">
        <v>2</v>
      </c>
      <c r="H157" s="465"/>
      <c r="I157" s="465"/>
      <c r="J157" s="465"/>
      <c r="K157" s="585"/>
      <c r="L157" s="603" t="e">
        <f>#REF!-#REF!*10%</f>
        <v>#REF!</v>
      </c>
    </row>
    <row r="158" spans="1:12" ht="15" customHeight="1" x14ac:dyDescent="0.25">
      <c r="A158" s="564"/>
      <c r="B158" s="569"/>
      <c r="C158" s="455"/>
      <c r="D158" s="600"/>
      <c r="E158" s="448"/>
      <c r="F158" s="136" t="s">
        <v>1016</v>
      </c>
      <c r="G158" s="454">
        <v>5</v>
      </c>
      <c r="H158" s="454"/>
      <c r="I158" s="454"/>
      <c r="J158" s="454"/>
      <c r="K158" s="585"/>
      <c r="L158" s="603" t="e">
        <f>#REF!-#REF!*10%</f>
        <v>#REF!</v>
      </c>
    </row>
    <row r="159" spans="1:12" ht="15" customHeight="1" x14ac:dyDescent="0.25">
      <c r="A159" s="564">
        <v>6</v>
      </c>
      <c r="B159" s="567"/>
      <c r="C159" s="455" t="s">
        <v>480</v>
      </c>
      <c r="D159" s="582"/>
      <c r="E159" s="448"/>
      <c r="F159" s="110" t="s">
        <v>81</v>
      </c>
      <c r="G159" s="522" t="s">
        <v>6</v>
      </c>
      <c r="H159" s="522"/>
      <c r="I159" s="522"/>
      <c r="J159" s="522"/>
      <c r="K159" s="539">
        <v>3</v>
      </c>
      <c r="L159" s="589">
        <v>5965</v>
      </c>
    </row>
    <row r="160" spans="1:12" ht="15" customHeight="1" x14ac:dyDescent="0.25">
      <c r="A160" s="564"/>
      <c r="B160" s="568"/>
      <c r="C160" s="455"/>
      <c r="D160" s="597"/>
      <c r="E160" s="448"/>
      <c r="F160" s="110" t="s">
        <v>80</v>
      </c>
      <c r="G160" s="469">
        <v>40</v>
      </c>
      <c r="H160" s="469"/>
      <c r="I160" s="469"/>
      <c r="J160" s="469"/>
      <c r="K160" s="583"/>
      <c r="L160" s="604"/>
    </row>
    <row r="161" spans="1:12" ht="15" customHeight="1" x14ac:dyDescent="0.25">
      <c r="A161" s="564"/>
      <c r="B161" s="568"/>
      <c r="C161" s="455"/>
      <c r="D161" s="597"/>
      <c r="E161" s="448"/>
      <c r="F161" s="110" t="s">
        <v>8</v>
      </c>
      <c r="G161" s="243">
        <v>3000</v>
      </c>
      <c r="H161" s="244">
        <v>4000</v>
      </c>
      <c r="I161" s="246">
        <v>5000</v>
      </c>
      <c r="J161" s="245">
        <v>6000</v>
      </c>
      <c r="K161" s="583"/>
      <c r="L161" s="604"/>
    </row>
    <row r="162" spans="1:12" ht="15" customHeight="1" x14ac:dyDescent="0.25">
      <c r="A162" s="564"/>
      <c r="B162" s="568"/>
      <c r="C162" s="455"/>
      <c r="D162" s="597"/>
      <c r="E162" s="448"/>
      <c r="F162" s="93" t="s">
        <v>817</v>
      </c>
      <c r="G162" s="243">
        <f>G160*100</f>
        <v>4000</v>
      </c>
      <c r="H162" s="244">
        <f>G160*110</f>
        <v>4400</v>
      </c>
      <c r="I162" s="246">
        <f>G160*120</f>
        <v>4800</v>
      </c>
      <c r="J162" s="245">
        <f>G160*123</f>
        <v>4920</v>
      </c>
      <c r="K162" s="583"/>
      <c r="L162" s="604"/>
    </row>
    <row r="163" spans="1:12" ht="15" customHeight="1" x14ac:dyDescent="0.25">
      <c r="A163" s="564"/>
      <c r="B163" s="568"/>
      <c r="C163" s="455"/>
      <c r="D163" s="597"/>
      <c r="E163" s="448"/>
      <c r="F163" s="93" t="s">
        <v>1269</v>
      </c>
      <c r="G163" s="451">
        <v>0.98</v>
      </c>
      <c r="H163" s="451"/>
      <c r="I163" s="451"/>
      <c r="J163" s="451"/>
      <c r="K163" s="583"/>
      <c r="L163" s="604"/>
    </row>
    <row r="164" spans="1:12" ht="15" customHeight="1" x14ac:dyDescent="0.25">
      <c r="A164" s="564"/>
      <c r="B164" s="568"/>
      <c r="C164" s="455"/>
      <c r="D164" s="597"/>
      <c r="E164" s="448"/>
      <c r="F164" s="93" t="s">
        <v>699</v>
      </c>
      <c r="G164" s="523" t="s">
        <v>700</v>
      </c>
      <c r="H164" s="523"/>
      <c r="I164" s="523"/>
      <c r="J164" s="523"/>
      <c r="K164" s="583"/>
      <c r="L164" s="604"/>
    </row>
    <row r="165" spans="1:12" ht="15" customHeight="1" x14ac:dyDescent="0.25">
      <c r="A165" s="564"/>
      <c r="B165" s="568"/>
      <c r="C165" s="455"/>
      <c r="D165" s="597"/>
      <c r="E165" s="448"/>
      <c r="F165" s="93" t="s">
        <v>1181</v>
      </c>
      <c r="G165" s="462" t="s">
        <v>1179</v>
      </c>
      <c r="H165" s="463"/>
      <c r="I165" s="463"/>
      <c r="J165" s="464"/>
      <c r="K165" s="583"/>
      <c r="L165" s="604"/>
    </row>
    <row r="166" spans="1:12" ht="15" customHeight="1" x14ac:dyDescent="0.25">
      <c r="A166" s="564"/>
      <c r="B166" s="568"/>
      <c r="C166" s="455"/>
      <c r="D166" s="597"/>
      <c r="E166" s="448"/>
      <c r="F166" s="110" t="s">
        <v>83</v>
      </c>
      <c r="G166" s="522">
        <v>67</v>
      </c>
      <c r="H166" s="522"/>
      <c r="I166" s="522"/>
      <c r="J166" s="522"/>
      <c r="K166" s="583"/>
      <c r="L166" s="604"/>
    </row>
    <row r="167" spans="1:12" ht="15" customHeight="1" x14ac:dyDescent="0.25">
      <c r="A167" s="564"/>
      <c r="B167" s="568"/>
      <c r="C167" s="455"/>
      <c r="D167" s="597"/>
      <c r="E167" s="448"/>
      <c r="F167" s="110" t="s">
        <v>396</v>
      </c>
      <c r="G167" s="522" t="s">
        <v>397</v>
      </c>
      <c r="H167" s="522"/>
      <c r="I167" s="522"/>
      <c r="J167" s="522"/>
      <c r="K167" s="583"/>
      <c r="L167" s="604"/>
    </row>
    <row r="168" spans="1:12" ht="15" customHeight="1" x14ac:dyDescent="0.25">
      <c r="A168" s="564"/>
      <c r="B168" s="568"/>
      <c r="C168" s="455"/>
      <c r="D168" s="597"/>
      <c r="E168" s="448"/>
      <c r="F168" s="110" t="s">
        <v>256</v>
      </c>
      <c r="G168" s="522" t="s">
        <v>43</v>
      </c>
      <c r="H168" s="522"/>
      <c r="I168" s="522"/>
      <c r="J168" s="522"/>
      <c r="K168" s="583"/>
      <c r="L168" s="604"/>
    </row>
    <row r="169" spans="1:12" ht="15" customHeight="1" x14ac:dyDescent="0.25">
      <c r="A169" s="564"/>
      <c r="B169" s="568"/>
      <c r="C169" s="455"/>
      <c r="D169" s="597"/>
      <c r="E169" s="448"/>
      <c r="F169" s="93" t="s">
        <v>379</v>
      </c>
      <c r="G169" s="523" t="s">
        <v>380</v>
      </c>
      <c r="H169" s="523"/>
      <c r="I169" s="523"/>
      <c r="J169" s="523"/>
      <c r="K169" s="583"/>
      <c r="L169" s="604"/>
    </row>
    <row r="170" spans="1:12" ht="15" customHeight="1" x14ac:dyDescent="0.25">
      <c r="A170" s="564"/>
      <c r="B170" s="568"/>
      <c r="C170" s="455"/>
      <c r="D170" s="597"/>
      <c r="E170" s="448"/>
      <c r="F170" s="93" t="s">
        <v>701</v>
      </c>
      <c r="G170" s="523">
        <v>100000</v>
      </c>
      <c r="H170" s="523"/>
      <c r="I170" s="523"/>
      <c r="J170" s="523"/>
      <c r="K170" s="583"/>
      <c r="L170" s="604"/>
    </row>
    <row r="171" spans="1:12" ht="15" customHeight="1" x14ac:dyDescent="0.25">
      <c r="A171" s="564"/>
      <c r="B171" s="568"/>
      <c r="C171" s="455"/>
      <c r="D171" s="597"/>
      <c r="E171" s="448"/>
      <c r="F171" s="93" t="s">
        <v>257</v>
      </c>
      <c r="G171" s="523" t="s">
        <v>556</v>
      </c>
      <c r="H171" s="523"/>
      <c r="I171" s="523"/>
      <c r="J171" s="523"/>
      <c r="K171" s="583"/>
      <c r="L171" s="604"/>
    </row>
    <row r="172" spans="1:12" ht="15" customHeight="1" x14ac:dyDescent="0.25">
      <c r="A172" s="564"/>
      <c r="B172" s="568"/>
      <c r="C172" s="455"/>
      <c r="D172" s="597"/>
      <c r="E172" s="448"/>
      <c r="F172" s="93" t="s">
        <v>376</v>
      </c>
      <c r="G172" s="523" t="s">
        <v>557</v>
      </c>
      <c r="H172" s="523"/>
      <c r="I172" s="523"/>
      <c r="J172" s="523"/>
      <c r="K172" s="583"/>
      <c r="L172" s="604"/>
    </row>
    <row r="173" spans="1:12" ht="15" customHeight="1" x14ac:dyDescent="0.25">
      <c r="A173" s="564"/>
      <c r="B173" s="568"/>
      <c r="C173" s="455"/>
      <c r="D173" s="597"/>
      <c r="E173" s="448"/>
      <c r="F173" s="93" t="s">
        <v>702</v>
      </c>
      <c r="G173" s="523" t="s">
        <v>703</v>
      </c>
      <c r="H173" s="523"/>
      <c r="I173" s="523"/>
      <c r="J173" s="523"/>
      <c r="K173" s="583"/>
      <c r="L173" s="604"/>
    </row>
    <row r="174" spans="1:12" ht="15" customHeight="1" x14ac:dyDescent="0.25">
      <c r="A174" s="564"/>
      <c r="B174" s="568"/>
      <c r="C174" s="455"/>
      <c r="D174" s="597"/>
      <c r="E174" s="448"/>
      <c r="F174" s="93" t="s">
        <v>381</v>
      </c>
      <c r="G174" s="523" t="s">
        <v>382</v>
      </c>
      <c r="H174" s="523"/>
      <c r="I174" s="523"/>
      <c r="J174" s="523"/>
      <c r="K174" s="583"/>
      <c r="L174" s="605"/>
    </row>
    <row r="175" spans="1:12" ht="15" customHeight="1" x14ac:dyDescent="0.25">
      <c r="A175" s="564"/>
      <c r="B175" s="568"/>
      <c r="C175" s="455"/>
      <c r="D175" s="597"/>
      <c r="E175" s="448"/>
      <c r="F175" s="94" t="s">
        <v>358</v>
      </c>
      <c r="G175" s="523" t="s">
        <v>900</v>
      </c>
      <c r="H175" s="523"/>
      <c r="I175" s="523"/>
      <c r="J175" s="523"/>
      <c r="K175" s="584">
        <v>5</v>
      </c>
      <c r="L175" s="533">
        <v>6383</v>
      </c>
    </row>
    <row r="176" spans="1:12" ht="15" customHeight="1" x14ac:dyDescent="0.25">
      <c r="A176" s="564"/>
      <c r="B176" s="568"/>
      <c r="C176" s="455"/>
      <c r="D176" s="597"/>
      <c r="E176" s="448"/>
      <c r="F176" s="93" t="s">
        <v>383</v>
      </c>
      <c r="G176" s="523" t="s">
        <v>384</v>
      </c>
      <c r="H176" s="523"/>
      <c r="I176" s="523"/>
      <c r="J176" s="523"/>
      <c r="K176" s="585"/>
      <c r="L176" s="603" t="e">
        <f>#REF!-#REF!*10%</f>
        <v>#REF!</v>
      </c>
    </row>
    <row r="177" spans="1:12" ht="15" customHeight="1" x14ac:dyDescent="0.25">
      <c r="A177" s="564"/>
      <c r="B177" s="568"/>
      <c r="C177" s="455"/>
      <c r="D177" s="597"/>
      <c r="E177" s="448"/>
      <c r="F177" s="93" t="s">
        <v>385</v>
      </c>
      <c r="G177" s="523" t="s">
        <v>386</v>
      </c>
      <c r="H177" s="523"/>
      <c r="I177" s="523"/>
      <c r="J177" s="523"/>
      <c r="K177" s="585"/>
      <c r="L177" s="603" t="e">
        <f>#REF!-#REF!*10%</f>
        <v>#REF!</v>
      </c>
    </row>
    <row r="178" spans="1:12" ht="15" customHeight="1" x14ac:dyDescent="0.25">
      <c r="A178" s="564"/>
      <c r="B178" s="568"/>
      <c r="C178" s="455"/>
      <c r="D178" s="597"/>
      <c r="E178" s="448"/>
      <c r="F178" s="93" t="s">
        <v>389</v>
      </c>
      <c r="G178" s="523" t="s">
        <v>390</v>
      </c>
      <c r="H178" s="523"/>
      <c r="I178" s="523"/>
      <c r="J178" s="523"/>
      <c r="K178" s="585"/>
      <c r="L178" s="603" t="e">
        <f>#REF!-#REF!*10%</f>
        <v>#REF!</v>
      </c>
    </row>
    <row r="179" spans="1:12" ht="15" customHeight="1" x14ac:dyDescent="0.25">
      <c r="A179" s="564"/>
      <c r="B179" s="568"/>
      <c r="C179" s="455"/>
      <c r="D179" s="597"/>
      <c r="E179" s="448"/>
      <c r="F179" s="93" t="s">
        <v>704</v>
      </c>
      <c r="G179" s="523" t="s">
        <v>705</v>
      </c>
      <c r="H179" s="523"/>
      <c r="I179" s="523"/>
      <c r="J179" s="523"/>
      <c r="K179" s="585"/>
      <c r="L179" s="603" t="e">
        <f>#REF!-#REF!*10%</f>
        <v>#REF!</v>
      </c>
    </row>
    <row r="180" spans="1:12" ht="15" customHeight="1" x14ac:dyDescent="0.25">
      <c r="A180" s="564"/>
      <c r="B180" s="568"/>
      <c r="C180" s="455"/>
      <c r="D180" s="597"/>
      <c r="E180" s="448"/>
      <c r="F180" s="93" t="s">
        <v>706</v>
      </c>
      <c r="G180" s="523" t="s">
        <v>390</v>
      </c>
      <c r="H180" s="523"/>
      <c r="I180" s="523"/>
      <c r="J180" s="523"/>
      <c r="K180" s="585"/>
      <c r="L180" s="603" t="e">
        <f>#REF!-#REF!*10%</f>
        <v>#REF!</v>
      </c>
    </row>
    <row r="181" spans="1:12" ht="15" customHeight="1" x14ac:dyDescent="0.25">
      <c r="A181" s="564"/>
      <c r="B181" s="568"/>
      <c r="C181" s="455"/>
      <c r="D181" s="597"/>
      <c r="E181" s="448"/>
      <c r="F181" s="93" t="s">
        <v>1271</v>
      </c>
      <c r="G181" s="523" t="s">
        <v>390</v>
      </c>
      <c r="H181" s="523"/>
      <c r="I181" s="523"/>
      <c r="J181" s="523"/>
      <c r="K181" s="585"/>
      <c r="L181" s="603" t="e">
        <f>#REF!-#REF!*10%</f>
        <v>#REF!</v>
      </c>
    </row>
    <row r="182" spans="1:12" ht="15" customHeight="1" x14ac:dyDescent="0.25">
      <c r="A182" s="564"/>
      <c r="B182" s="568"/>
      <c r="C182" s="455"/>
      <c r="D182" s="597"/>
      <c r="E182" s="448"/>
      <c r="F182" s="93" t="s">
        <v>707</v>
      </c>
      <c r="G182" s="523" t="s">
        <v>1270</v>
      </c>
      <c r="H182" s="523"/>
      <c r="I182" s="523"/>
      <c r="J182" s="523"/>
      <c r="K182" s="585"/>
      <c r="L182" s="603" t="e">
        <f>#REF!-#REF!*10%</f>
        <v>#REF!</v>
      </c>
    </row>
    <row r="183" spans="1:12" ht="15" customHeight="1" x14ac:dyDescent="0.25">
      <c r="A183" s="564"/>
      <c r="B183" s="568"/>
      <c r="C183" s="455"/>
      <c r="D183" s="597"/>
      <c r="E183" s="448"/>
      <c r="F183" s="93" t="s">
        <v>708</v>
      </c>
      <c r="G183" s="523" t="s">
        <v>390</v>
      </c>
      <c r="H183" s="523"/>
      <c r="I183" s="523"/>
      <c r="J183" s="523"/>
      <c r="K183" s="585"/>
      <c r="L183" s="603" t="e">
        <f>#REF!-#REF!*10%</f>
        <v>#REF!</v>
      </c>
    </row>
    <row r="184" spans="1:12" ht="15" customHeight="1" x14ac:dyDescent="0.25">
      <c r="A184" s="564"/>
      <c r="B184" s="568"/>
      <c r="C184" s="455"/>
      <c r="D184" s="597"/>
      <c r="E184" s="448"/>
      <c r="F184" s="93" t="s">
        <v>377</v>
      </c>
      <c r="G184" s="523" t="s">
        <v>387</v>
      </c>
      <c r="H184" s="523"/>
      <c r="I184" s="523"/>
      <c r="J184" s="523"/>
      <c r="K184" s="585"/>
      <c r="L184" s="603" t="e">
        <f>#REF!-#REF!*10%</f>
        <v>#REF!</v>
      </c>
    </row>
    <row r="185" spans="1:12" ht="15" customHeight="1" x14ac:dyDescent="0.25">
      <c r="A185" s="564"/>
      <c r="B185" s="568"/>
      <c r="C185" s="455"/>
      <c r="D185" s="597"/>
      <c r="E185" s="448"/>
      <c r="F185" s="93" t="s">
        <v>388</v>
      </c>
      <c r="G185" s="523" t="s">
        <v>393</v>
      </c>
      <c r="H185" s="523"/>
      <c r="I185" s="523"/>
      <c r="J185" s="523"/>
      <c r="K185" s="585"/>
      <c r="L185" s="603" t="e">
        <f>#REF!-#REF!*10%</f>
        <v>#REF!</v>
      </c>
    </row>
    <row r="186" spans="1:12" ht="15.6" customHeight="1" x14ac:dyDescent="0.25">
      <c r="A186" s="564"/>
      <c r="B186" s="568"/>
      <c r="C186" s="455"/>
      <c r="D186" s="597"/>
      <c r="E186" s="448"/>
      <c r="F186" s="93" t="s">
        <v>562</v>
      </c>
      <c r="G186" s="523" t="s">
        <v>1024</v>
      </c>
      <c r="H186" s="523"/>
      <c r="I186" s="523"/>
      <c r="J186" s="523"/>
      <c r="K186" s="585"/>
      <c r="L186" s="603" t="e">
        <f>#REF!-#REF!*10%</f>
        <v>#REF!</v>
      </c>
    </row>
    <row r="187" spans="1:12" ht="15.6" customHeight="1" x14ac:dyDescent="0.25">
      <c r="A187" s="564"/>
      <c r="B187" s="568"/>
      <c r="C187" s="455"/>
      <c r="D187" s="597"/>
      <c r="E187" s="448"/>
      <c r="F187" s="93" t="s">
        <v>570</v>
      </c>
      <c r="G187" s="523" t="s">
        <v>613</v>
      </c>
      <c r="H187" s="523"/>
      <c r="I187" s="523"/>
      <c r="J187" s="523"/>
      <c r="K187" s="585"/>
      <c r="L187" s="603" t="e">
        <f>#REF!-#REF!*10%</f>
        <v>#REF!</v>
      </c>
    </row>
    <row r="188" spans="1:12" ht="15.6" customHeight="1" x14ac:dyDescent="0.25">
      <c r="A188" s="564"/>
      <c r="B188" s="568"/>
      <c r="C188" s="455"/>
      <c r="D188" s="597"/>
      <c r="E188" s="448"/>
      <c r="F188" s="111" t="s">
        <v>84</v>
      </c>
      <c r="G188" s="525">
        <v>2.2000000000000002</v>
      </c>
      <c r="H188" s="525"/>
      <c r="I188" s="525"/>
      <c r="J188" s="525"/>
      <c r="K188" s="585"/>
      <c r="L188" s="603" t="e">
        <f>#REF!-#REF!*10%</f>
        <v>#REF!</v>
      </c>
    </row>
    <row r="189" spans="1:12" ht="15" customHeight="1" x14ac:dyDescent="0.25">
      <c r="A189" s="564"/>
      <c r="B189" s="569"/>
      <c r="C189" s="455"/>
      <c r="D189" s="597"/>
      <c r="E189" s="448"/>
      <c r="F189" s="136" t="s">
        <v>1016</v>
      </c>
      <c r="G189" s="454">
        <v>5</v>
      </c>
      <c r="H189" s="454"/>
      <c r="I189" s="454"/>
      <c r="J189" s="454"/>
      <c r="K189" s="585"/>
      <c r="L189" s="603" t="e">
        <f>#REF!-#REF!*10%</f>
        <v>#REF!</v>
      </c>
    </row>
    <row r="190" spans="1:12" ht="15" customHeight="1" x14ac:dyDescent="0.25">
      <c r="A190" s="564">
        <v>7</v>
      </c>
      <c r="B190" s="567"/>
      <c r="C190" s="455" t="s">
        <v>1302</v>
      </c>
      <c r="D190" s="598"/>
      <c r="E190" s="448"/>
      <c r="F190" s="110" t="s">
        <v>81</v>
      </c>
      <c r="G190" s="522" t="s">
        <v>6</v>
      </c>
      <c r="H190" s="522"/>
      <c r="I190" s="522"/>
      <c r="J190" s="522"/>
      <c r="K190" s="539">
        <v>3</v>
      </c>
      <c r="L190" s="589">
        <v>5868</v>
      </c>
    </row>
    <row r="191" spans="1:12" ht="15" customHeight="1" x14ac:dyDescent="0.25">
      <c r="A191" s="564"/>
      <c r="B191" s="568"/>
      <c r="C191" s="455"/>
      <c r="D191" s="599"/>
      <c r="E191" s="448"/>
      <c r="F191" s="110" t="s">
        <v>80</v>
      </c>
      <c r="G191" s="469">
        <v>60</v>
      </c>
      <c r="H191" s="469"/>
      <c r="I191" s="469"/>
      <c r="J191" s="469"/>
      <c r="K191" s="583"/>
      <c r="L191" s="604"/>
    </row>
    <row r="192" spans="1:12" ht="15" customHeight="1" x14ac:dyDescent="0.25">
      <c r="A192" s="564"/>
      <c r="B192" s="568"/>
      <c r="C192" s="455"/>
      <c r="D192" s="599"/>
      <c r="E192" s="448"/>
      <c r="F192" s="110" t="s">
        <v>8</v>
      </c>
      <c r="G192" s="243">
        <v>3000</v>
      </c>
      <c r="H192" s="244">
        <v>4000</v>
      </c>
      <c r="I192" s="246">
        <v>5000</v>
      </c>
      <c r="J192" s="245">
        <v>6000</v>
      </c>
      <c r="K192" s="583"/>
      <c r="L192" s="604"/>
    </row>
    <row r="193" spans="1:12" ht="15" customHeight="1" x14ac:dyDescent="0.25">
      <c r="A193" s="564"/>
      <c r="B193" s="568"/>
      <c r="C193" s="455"/>
      <c r="D193" s="599"/>
      <c r="E193" s="448"/>
      <c r="F193" s="93" t="s">
        <v>817</v>
      </c>
      <c r="G193" s="243">
        <f>G191*100</f>
        <v>6000</v>
      </c>
      <c r="H193" s="244">
        <f>G191*110</f>
        <v>6600</v>
      </c>
      <c r="I193" s="246">
        <f>G191*120</f>
        <v>7200</v>
      </c>
      <c r="J193" s="245">
        <f>G191*123</f>
        <v>7380</v>
      </c>
      <c r="K193" s="583"/>
      <c r="L193" s="604"/>
    </row>
    <row r="194" spans="1:12" ht="15" customHeight="1" x14ac:dyDescent="0.25">
      <c r="A194" s="564"/>
      <c r="B194" s="568"/>
      <c r="C194" s="455"/>
      <c r="D194" s="599"/>
      <c r="E194" s="448"/>
      <c r="F194" s="93" t="s">
        <v>1269</v>
      </c>
      <c r="G194" s="451">
        <v>0.98</v>
      </c>
      <c r="H194" s="451"/>
      <c r="I194" s="451"/>
      <c r="J194" s="451"/>
      <c r="K194" s="583"/>
      <c r="L194" s="604"/>
    </row>
    <row r="195" spans="1:12" ht="15" customHeight="1" x14ac:dyDescent="0.25">
      <c r="A195" s="564"/>
      <c r="B195" s="568"/>
      <c r="C195" s="455"/>
      <c r="D195" s="599"/>
      <c r="E195" s="448"/>
      <c r="F195" s="93" t="s">
        <v>699</v>
      </c>
      <c r="G195" s="523" t="s">
        <v>700</v>
      </c>
      <c r="H195" s="523"/>
      <c r="I195" s="523"/>
      <c r="J195" s="523"/>
      <c r="K195" s="583"/>
      <c r="L195" s="604"/>
    </row>
    <row r="196" spans="1:12" ht="15" customHeight="1" x14ac:dyDescent="0.25">
      <c r="A196" s="564"/>
      <c r="B196" s="568"/>
      <c r="C196" s="455"/>
      <c r="D196" s="599"/>
      <c r="E196" s="448"/>
      <c r="F196" s="93" t="s">
        <v>1181</v>
      </c>
      <c r="G196" s="462" t="s">
        <v>1179</v>
      </c>
      <c r="H196" s="463"/>
      <c r="I196" s="463"/>
      <c r="J196" s="464"/>
      <c r="K196" s="583"/>
      <c r="L196" s="604"/>
    </row>
    <row r="197" spans="1:12" ht="15" customHeight="1" x14ac:dyDescent="0.25">
      <c r="A197" s="564"/>
      <c r="B197" s="568"/>
      <c r="C197" s="455"/>
      <c r="D197" s="599"/>
      <c r="E197" s="448"/>
      <c r="F197" s="110" t="s">
        <v>83</v>
      </c>
      <c r="G197" s="522">
        <v>67</v>
      </c>
      <c r="H197" s="522"/>
      <c r="I197" s="522"/>
      <c r="J197" s="522"/>
      <c r="K197" s="583"/>
      <c r="L197" s="604"/>
    </row>
    <row r="198" spans="1:12" ht="15" customHeight="1" x14ac:dyDescent="0.25">
      <c r="A198" s="564"/>
      <c r="B198" s="568"/>
      <c r="C198" s="455"/>
      <c r="D198" s="599"/>
      <c r="E198" s="448"/>
      <c r="F198" s="110" t="s">
        <v>396</v>
      </c>
      <c r="G198" s="522" t="s">
        <v>397</v>
      </c>
      <c r="H198" s="522"/>
      <c r="I198" s="522"/>
      <c r="J198" s="522"/>
      <c r="K198" s="583"/>
      <c r="L198" s="604"/>
    </row>
    <row r="199" spans="1:12" ht="15" customHeight="1" x14ac:dyDescent="0.25">
      <c r="A199" s="564"/>
      <c r="B199" s="568"/>
      <c r="C199" s="455"/>
      <c r="D199" s="599"/>
      <c r="E199" s="448"/>
      <c r="F199" s="110" t="s">
        <v>256</v>
      </c>
      <c r="G199" s="522" t="s">
        <v>45</v>
      </c>
      <c r="H199" s="522"/>
      <c r="I199" s="522"/>
      <c r="J199" s="522"/>
      <c r="K199" s="583"/>
      <c r="L199" s="604"/>
    </row>
    <row r="200" spans="1:12" ht="15" customHeight="1" x14ac:dyDescent="0.25">
      <c r="A200" s="564"/>
      <c r="B200" s="568"/>
      <c r="C200" s="455"/>
      <c r="D200" s="599"/>
      <c r="E200" s="448"/>
      <c r="F200" s="93" t="s">
        <v>379</v>
      </c>
      <c r="G200" s="523" t="s">
        <v>380</v>
      </c>
      <c r="H200" s="523"/>
      <c r="I200" s="523"/>
      <c r="J200" s="523"/>
      <c r="K200" s="583"/>
      <c r="L200" s="604"/>
    </row>
    <row r="201" spans="1:12" ht="15" customHeight="1" x14ac:dyDescent="0.25">
      <c r="A201" s="564"/>
      <c r="B201" s="568"/>
      <c r="C201" s="455"/>
      <c r="D201" s="599"/>
      <c r="E201" s="448"/>
      <c r="F201" s="93" t="s">
        <v>701</v>
      </c>
      <c r="G201" s="523">
        <v>100000</v>
      </c>
      <c r="H201" s="523"/>
      <c r="I201" s="523"/>
      <c r="J201" s="523"/>
      <c r="K201" s="583"/>
      <c r="L201" s="604"/>
    </row>
    <row r="202" spans="1:12" ht="15" customHeight="1" x14ac:dyDescent="0.25">
      <c r="A202" s="564"/>
      <c r="B202" s="568"/>
      <c r="C202" s="455"/>
      <c r="D202" s="599"/>
      <c r="E202" s="448"/>
      <c r="F202" s="93" t="s">
        <v>257</v>
      </c>
      <c r="G202" s="523" t="s">
        <v>556</v>
      </c>
      <c r="H202" s="523"/>
      <c r="I202" s="523"/>
      <c r="J202" s="523"/>
      <c r="K202" s="583"/>
      <c r="L202" s="604"/>
    </row>
    <row r="203" spans="1:12" ht="15" customHeight="1" x14ac:dyDescent="0.25">
      <c r="A203" s="564"/>
      <c r="B203" s="568"/>
      <c r="C203" s="455"/>
      <c r="D203" s="599"/>
      <c r="E203" s="448"/>
      <c r="F203" s="93" t="s">
        <v>376</v>
      </c>
      <c r="G203" s="523" t="s">
        <v>557</v>
      </c>
      <c r="H203" s="523"/>
      <c r="I203" s="523"/>
      <c r="J203" s="523"/>
      <c r="K203" s="583"/>
      <c r="L203" s="604"/>
    </row>
    <row r="204" spans="1:12" ht="15" customHeight="1" x14ac:dyDescent="0.25">
      <c r="A204" s="564"/>
      <c r="B204" s="568"/>
      <c r="C204" s="455"/>
      <c r="D204" s="599"/>
      <c r="E204" s="448"/>
      <c r="F204" s="93" t="s">
        <v>702</v>
      </c>
      <c r="G204" s="523" t="s">
        <v>703</v>
      </c>
      <c r="H204" s="523"/>
      <c r="I204" s="523"/>
      <c r="J204" s="523"/>
      <c r="K204" s="583"/>
      <c r="L204" s="604"/>
    </row>
    <row r="205" spans="1:12" ht="15" customHeight="1" x14ac:dyDescent="0.25">
      <c r="A205" s="564"/>
      <c r="B205" s="568"/>
      <c r="C205" s="455"/>
      <c r="D205" s="599"/>
      <c r="E205" s="448"/>
      <c r="F205" s="93" t="s">
        <v>381</v>
      </c>
      <c r="G205" s="523" t="s">
        <v>382</v>
      </c>
      <c r="H205" s="523"/>
      <c r="I205" s="523"/>
      <c r="J205" s="523"/>
      <c r="K205" s="583"/>
      <c r="L205" s="605"/>
    </row>
    <row r="206" spans="1:12" ht="15" customHeight="1" x14ac:dyDescent="0.25">
      <c r="A206" s="564"/>
      <c r="B206" s="568"/>
      <c r="C206" s="455"/>
      <c r="D206" s="599"/>
      <c r="E206" s="448"/>
      <c r="F206" s="94" t="s">
        <v>358</v>
      </c>
      <c r="G206" s="523" t="s">
        <v>900</v>
      </c>
      <c r="H206" s="523"/>
      <c r="I206" s="523"/>
      <c r="J206" s="523"/>
      <c r="K206" s="584">
        <v>5</v>
      </c>
      <c r="L206" s="533">
        <v>6279</v>
      </c>
    </row>
    <row r="207" spans="1:12" ht="15" customHeight="1" x14ac:dyDescent="0.25">
      <c r="A207" s="564"/>
      <c r="B207" s="568"/>
      <c r="C207" s="455"/>
      <c r="D207" s="599"/>
      <c r="E207" s="448"/>
      <c r="F207" s="93" t="s">
        <v>383</v>
      </c>
      <c r="G207" s="523" t="s">
        <v>384</v>
      </c>
      <c r="H207" s="523"/>
      <c r="I207" s="523"/>
      <c r="J207" s="523"/>
      <c r="K207" s="585"/>
      <c r="L207" s="603" t="e">
        <f>#REF!-#REF!*10%</f>
        <v>#REF!</v>
      </c>
    </row>
    <row r="208" spans="1:12" ht="15" customHeight="1" x14ac:dyDescent="0.25">
      <c r="A208" s="564"/>
      <c r="B208" s="568"/>
      <c r="C208" s="455"/>
      <c r="D208" s="599"/>
      <c r="E208" s="448"/>
      <c r="F208" s="93" t="s">
        <v>385</v>
      </c>
      <c r="G208" s="523" t="s">
        <v>386</v>
      </c>
      <c r="H208" s="523"/>
      <c r="I208" s="523"/>
      <c r="J208" s="523"/>
      <c r="K208" s="585"/>
      <c r="L208" s="603" t="e">
        <f>#REF!-#REF!*10%</f>
        <v>#REF!</v>
      </c>
    </row>
    <row r="209" spans="1:12" ht="15" customHeight="1" x14ac:dyDescent="0.25">
      <c r="A209" s="564"/>
      <c r="B209" s="568"/>
      <c r="C209" s="455"/>
      <c r="D209" s="599"/>
      <c r="E209" s="448"/>
      <c r="F209" s="93" t="s">
        <v>389</v>
      </c>
      <c r="G209" s="523" t="s">
        <v>390</v>
      </c>
      <c r="H209" s="523"/>
      <c r="I209" s="523"/>
      <c r="J209" s="523"/>
      <c r="K209" s="585"/>
      <c r="L209" s="603" t="e">
        <f>#REF!-#REF!*10%</f>
        <v>#REF!</v>
      </c>
    </row>
    <row r="210" spans="1:12" ht="15" customHeight="1" x14ac:dyDescent="0.25">
      <c r="A210" s="564"/>
      <c r="B210" s="568"/>
      <c r="C210" s="455"/>
      <c r="D210" s="599"/>
      <c r="E210" s="448"/>
      <c r="F210" s="93" t="s">
        <v>704</v>
      </c>
      <c r="G210" s="523" t="s">
        <v>705</v>
      </c>
      <c r="H210" s="523"/>
      <c r="I210" s="523"/>
      <c r="J210" s="523"/>
      <c r="K210" s="585"/>
      <c r="L210" s="603" t="e">
        <f>#REF!-#REF!*10%</f>
        <v>#REF!</v>
      </c>
    </row>
    <row r="211" spans="1:12" ht="15" customHeight="1" x14ac:dyDescent="0.25">
      <c r="A211" s="564"/>
      <c r="B211" s="568"/>
      <c r="C211" s="455"/>
      <c r="D211" s="599"/>
      <c r="E211" s="448"/>
      <c r="F211" s="93" t="s">
        <v>706</v>
      </c>
      <c r="G211" s="523" t="s">
        <v>390</v>
      </c>
      <c r="H211" s="523"/>
      <c r="I211" s="523"/>
      <c r="J211" s="523"/>
      <c r="K211" s="585"/>
      <c r="L211" s="603" t="e">
        <f>#REF!-#REF!*10%</f>
        <v>#REF!</v>
      </c>
    </row>
    <row r="212" spans="1:12" ht="15" customHeight="1" x14ac:dyDescent="0.25">
      <c r="A212" s="564"/>
      <c r="B212" s="568"/>
      <c r="C212" s="455"/>
      <c r="D212" s="599"/>
      <c r="E212" s="448"/>
      <c r="F212" s="93" t="s">
        <v>1271</v>
      </c>
      <c r="G212" s="523" t="s">
        <v>390</v>
      </c>
      <c r="H212" s="523"/>
      <c r="I212" s="523"/>
      <c r="J212" s="523"/>
      <c r="K212" s="585"/>
      <c r="L212" s="603" t="e">
        <f>#REF!-#REF!*10%</f>
        <v>#REF!</v>
      </c>
    </row>
    <row r="213" spans="1:12" ht="15" customHeight="1" x14ac:dyDescent="0.25">
      <c r="A213" s="564"/>
      <c r="B213" s="568"/>
      <c r="C213" s="455"/>
      <c r="D213" s="599"/>
      <c r="E213" s="448"/>
      <c r="F213" s="93" t="s">
        <v>707</v>
      </c>
      <c r="G213" s="523" t="s">
        <v>1270</v>
      </c>
      <c r="H213" s="523"/>
      <c r="I213" s="523"/>
      <c r="J213" s="523"/>
      <c r="K213" s="585"/>
      <c r="L213" s="603" t="e">
        <f>#REF!-#REF!*10%</f>
        <v>#REF!</v>
      </c>
    </row>
    <row r="214" spans="1:12" ht="15" customHeight="1" x14ac:dyDescent="0.25">
      <c r="A214" s="564"/>
      <c r="B214" s="568"/>
      <c r="C214" s="455"/>
      <c r="D214" s="599"/>
      <c r="E214" s="448"/>
      <c r="F214" s="93" t="s">
        <v>708</v>
      </c>
      <c r="G214" s="523" t="s">
        <v>390</v>
      </c>
      <c r="H214" s="523"/>
      <c r="I214" s="523"/>
      <c r="J214" s="523"/>
      <c r="K214" s="585"/>
      <c r="L214" s="603" t="e">
        <f>#REF!-#REF!*10%</f>
        <v>#REF!</v>
      </c>
    </row>
    <row r="215" spans="1:12" ht="15" customHeight="1" x14ac:dyDescent="0.25">
      <c r="A215" s="564"/>
      <c r="B215" s="568"/>
      <c r="C215" s="455"/>
      <c r="D215" s="599"/>
      <c r="E215" s="448"/>
      <c r="F215" s="93" t="s">
        <v>377</v>
      </c>
      <c r="G215" s="523" t="s">
        <v>387</v>
      </c>
      <c r="H215" s="523"/>
      <c r="I215" s="523"/>
      <c r="J215" s="523"/>
      <c r="K215" s="585"/>
      <c r="L215" s="603" t="e">
        <f>#REF!-#REF!*10%</f>
        <v>#REF!</v>
      </c>
    </row>
    <row r="216" spans="1:12" ht="15" customHeight="1" x14ac:dyDescent="0.25">
      <c r="A216" s="564"/>
      <c r="B216" s="568"/>
      <c r="C216" s="455"/>
      <c r="D216" s="599"/>
      <c r="E216" s="448"/>
      <c r="F216" s="93" t="s">
        <v>388</v>
      </c>
      <c r="G216" s="523" t="s">
        <v>393</v>
      </c>
      <c r="H216" s="523"/>
      <c r="I216" s="523"/>
      <c r="J216" s="523"/>
      <c r="K216" s="585"/>
      <c r="L216" s="603" t="e">
        <f>#REF!-#REF!*10%</f>
        <v>#REF!</v>
      </c>
    </row>
    <row r="217" spans="1:12" ht="15.6" customHeight="1" x14ac:dyDescent="0.25">
      <c r="A217" s="564"/>
      <c r="B217" s="568"/>
      <c r="C217" s="455"/>
      <c r="D217" s="599"/>
      <c r="E217" s="448"/>
      <c r="F217" s="93" t="s">
        <v>562</v>
      </c>
      <c r="G217" s="523" t="s">
        <v>1024</v>
      </c>
      <c r="H217" s="523"/>
      <c r="I217" s="523"/>
      <c r="J217" s="523"/>
      <c r="K217" s="585"/>
      <c r="L217" s="603" t="e">
        <f>#REF!-#REF!*10%</f>
        <v>#REF!</v>
      </c>
    </row>
    <row r="218" spans="1:12" ht="15.6" customHeight="1" x14ac:dyDescent="0.25">
      <c r="A218" s="564"/>
      <c r="B218" s="568"/>
      <c r="C218" s="455"/>
      <c r="D218" s="599"/>
      <c r="E218" s="448"/>
      <c r="F218" s="93" t="s">
        <v>570</v>
      </c>
      <c r="G218" s="523" t="s">
        <v>613</v>
      </c>
      <c r="H218" s="523"/>
      <c r="I218" s="523"/>
      <c r="J218" s="523"/>
      <c r="K218" s="585"/>
      <c r="L218" s="603" t="e">
        <f>#REF!-#REF!*10%</f>
        <v>#REF!</v>
      </c>
    </row>
    <row r="219" spans="1:12" ht="15.6" customHeight="1" x14ac:dyDescent="0.25">
      <c r="A219" s="564"/>
      <c r="B219" s="568"/>
      <c r="C219" s="455"/>
      <c r="D219" s="599"/>
      <c r="E219" s="448"/>
      <c r="F219" s="111" t="s">
        <v>84</v>
      </c>
      <c r="G219" s="525">
        <v>2.1</v>
      </c>
      <c r="H219" s="525"/>
      <c r="I219" s="525"/>
      <c r="J219" s="525"/>
      <c r="K219" s="585"/>
      <c r="L219" s="603" t="e">
        <f>#REF!-#REF!*10%</f>
        <v>#REF!</v>
      </c>
    </row>
    <row r="220" spans="1:12" ht="15" customHeight="1" x14ac:dyDescent="0.25">
      <c r="A220" s="564"/>
      <c r="B220" s="569"/>
      <c r="C220" s="455"/>
      <c r="D220" s="600"/>
      <c r="E220" s="448"/>
      <c r="F220" s="136" t="s">
        <v>1016</v>
      </c>
      <c r="G220" s="454">
        <v>5</v>
      </c>
      <c r="H220" s="454"/>
      <c r="I220" s="454"/>
      <c r="J220" s="454"/>
      <c r="K220" s="585"/>
      <c r="L220" s="603" t="e">
        <f>#REF!-#REF!*10%</f>
        <v>#REF!</v>
      </c>
    </row>
    <row r="221" spans="1:12" ht="15" customHeight="1" x14ac:dyDescent="0.25">
      <c r="A221" s="564">
        <v>8</v>
      </c>
      <c r="B221" s="567"/>
      <c r="C221" s="455" t="s">
        <v>481</v>
      </c>
      <c r="D221" s="598"/>
      <c r="E221" s="448"/>
      <c r="F221" s="110" t="s">
        <v>81</v>
      </c>
      <c r="G221" s="522" t="s">
        <v>6</v>
      </c>
      <c r="H221" s="522"/>
      <c r="I221" s="522"/>
      <c r="J221" s="522"/>
      <c r="K221" s="539">
        <v>3</v>
      </c>
      <c r="L221" s="589">
        <v>6541</v>
      </c>
    </row>
    <row r="222" spans="1:12" ht="15" customHeight="1" x14ac:dyDescent="0.25">
      <c r="A222" s="564"/>
      <c r="B222" s="568"/>
      <c r="C222" s="455"/>
      <c r="D222" s="599"/>
      <c r="E222" s="448"/>
      <c r="F222" s="110" t="s">
        <v>80</v>
      </c>
      <c r="G222" s="469">
        <v>60</v>
      </c>
      <c r="H222" s="469"/>
      <c r="I222" s="469"/>
      <c r="J222" s="469"/>
      <c r="K222" s="583"/>
      <c r="L222" s="604"/>
    </row>
    <row r="223" spans="1:12" ht="15" customHeight="1" x14ac:dyDescent="0.25">
      <c r="A223" s="564"/>
      <c r="B223" s="568"/>
      <c r="C223" s="455"/>
      <c r="D223" s="599"/>
      <c r="E223" s="448"/>
      <c r="F223" s="110" t="s">
        <v>8</v>
      </c>
      <c r="G223" s="243">
        <v>3000</v>
      </c>
      <c r="H223" s="244">
        <v>4000</v>
      </c>
      <c r="I223" s="246">
        <v>5000</v>
      </c>
      <c r="J223" s="245">
        <v>6000</v>
      </c>
      <c r="K223" s="583"/>
      <c r="L223" s="604"/>
    </row>
    <row r="224" spans="1:12" ht="15" customHeight="1" x14ac:dyDescent="0.25">
      <c r="A224" s="564"/>
      <c r="B224" s="568"/>
      <c r="C224" s="455"/>
      <c r="D224" s="599"/>
      <c r="E224" s="448"/>
      <c r="F224" s="93" t="s">
        <v>817</v>
      </c>
      <c r="G224" s="243">
        <f>G222*100</f>
        <v>6000</v>
      </c>
      <c r="H224" s="244">
        <f>G222*110</f>
        <v>6600</v>
      </c>
      <c r="I224" s="246">
        <f>G222*120</f>
        <v>7200</v>
      </c>
      <c r="J224" s="245">
        <f>G222*123</f>
        <v>7380</v>
      </c>
      <c r="K224" s="583"/>
      <c r="L224" s="604"/>
    </row>
    <row r="225" spans="1:12" ht="15" customHeight="1" x14ac:dyDescent="0.25">
      <c r="A225" s="564"/>
      <c r="B225" s="568"/>
      <c r="C225" s="455"/>
      <c r="D225" s="599"/>
      <c r="E225" s="448"/>
      <c r="F225" s="93" t="s">
        <v>1269</v>
      </c>
      <c r="G225" s="451">
        <v>0.98</v>
      </c>
      <c r="H225" s="451"/>
      <c r="I225" s="451"/>
      <c r="J225" s="451"/>
      <c r="K225" s="583"/>
      <c r="L225" s="604"/>
    </row>
    <row r="226" spans="1:12" ht="15" customHeight="1" x14ac:dyDescent="0.25">
      <c r="A226" s="564"/>
      <c r="B226" s="568"/>
      <c r="C226" s="455"/>
      <c r="D226" s="599"/>
      <c r="E226" s="448"/>
      <c r="F226" s="93" t="s">
        <v>699</v>
      </c>
      <c r="G226" s="523" t="s">
        <v>700</v>
      </c>
      <c r="H226" s="523"/>
      <c r="I226" s="523"/>
      <c r="J226" s="523"/>
      <c r="K226" s="583"/>
      <c r="L226" s="604"/>
    </row>
    <row r="227" spans="1:12" ht="15" customHeight="1" x14ac:dyDescent="0.25">
      <c r="A227" s="564"/>
      <c r="B227" s="568"/>
      <c r="C227" s="455"/>
      <c r="D227" s="599"/>
      <c r="E227" s="448"/>
      <c r="F227" s="93" t="s">
        <v>1181</v>
      </c>
      <c r="G227" s="462" t="s">
        <v>1179</v>
      </c>
      <c r="H227" s="463"/>
      <c r="I227" s="463"/>
      <c r="J227" s="464"/>
      <c r="K227" s="583"/>
      <c r="L227" s="604"/>
    </row>
    <row r="228" spans="1:12" ht="15" customHeight="1" x14ac:dyDescent="0.25">
      <c r="A228" s="564"/>
      <c r="B228" s="568"/>
      <c r="C228" s="455"/>
      <c r="D228" s="599"/>
      <c r="E228" s="448"/>
      <c r="F228" s="110" t="s">
        <v>83</v>
      </c>
      <c r="G228" s="522">
        <v>67</v>
      </c>
      <c r="H228" s="522"/>
      <c r="I228" s="522"/>
      <c r="J228" s="522"/>
      <c r="K228" s="583"/>
      <c r="L228" s="604"/>
    </row>
    <row r="229" spans="1:12" ht="15" customHeight="1" x14ac:dyDescent="0.25">
      <c r="A229" s="564"/>
      <c r="B229" s="568"/>
      <c r="C229" s="455"/>
      <c r="D229" s="599"/>
      <c r="E229" s="448"/>
      <c r="F229" s="110" t="s">
        <v>396</v>
      </c>
      <c r="G229" s="522" t="s">
        <v>397</v>
      </c>
      <c r="H229" s="522"/>
      <c r="I229" s="522"/>
      <c r="J229" s="522"/>
      <c r="K229" s="583"/>
      <c r="L229" s="604"/>
    </row>
    <row r="230" spans="1:12" ht="15" customHeight="1" x14ac:dyDescent="0.25">
      <c r="A230" s="564"/>
      <c r="B230" s="568"/>
      <c r="C230" s="455"/>
      <c r="D230" s="599"/>
      <c r="E230" s="448"/>
      <c r="F230" s="110" t="s">
        <v>256</v>
      </c>
      <c r="G230" s="522" t="s">
        <v>44</v>
      </c>
      <c r="H230" s="522"/>
      <c r="I230" s="522"/>
      <c r="J230" s="522"/>
      <c r="K230" s="583"/>
      <c r="L230" s="604"/>
    </row>
    <row r="231" spans="1:12" ht="15" customHeight="1" x14ac:dyDescent="0.25">
      <c r="A231" s="564"/>
      <c r="B231" s="568"/>
      <c r="C231" s="455"/>
      <c r="D231" s="599"/>
      <c r="E231" s="448"/>
      <c r="F231" s="93" t="s">
        <v>379</v>
      </c>
      <c r="G231" s="523" t="s">
        <v>380</v>
      </c>
      <c r="H231" s="523"/>
      <c r="I231" s="523"/>
      <c r="J231" s="523"/>
      <c r="K231" s="583"/>
      <c r="L231" s="604"/>
    </row>
    <row r="232" spans="1:12" ht="15" customHeight="1" x14ac:dyDescent="0.25">
      <c r="A232" s="564"/>
      <c r="B232" s="568"/>
      <c r="C232" s="455"/>
      <c r="D232" s="599"/>
      <c r="E232" s="448"/>
      <c r="F232" s="93" t="s">
        <v>701</v>
      </c>
      <c r="G232" s="523">
        <v>100000</v>
      </c>
      <c r="H232" s="523"/>
      <c r="I232" s="523"/>
      <c r="J232" s="523"/>
      <c r="K232" s="583"/>
      <c r="L232" s="604"/>
    </row>
    <row r="233" spans="1:12" ht="15" customHeight="1" x14ac:dyDescent="0.25">
      <c r="A233" s="564"/>
      <c r="B233" s="568"/>
      <c r="C233" s="455"/>
      <c r="D233" s="599"/>
      <c r="E233" s="448"/>
      <c r="F233" s="93" t="s">
        <v>257</v>
      </c>
      <c r="G233" s="523" t="s">
        <v>556</v>
      </c>
      <c r="H233" s="523"/>
      <c r="I233" s="523"/>
      <c r="J233" s="523"/>
      <c r="K233" s="583"/>
      <c r="L233" s="604"/>
    </row>
    <row r="234" spans="1:12" ht="15" customHeight="1" x14ac:dyDescent="0.25">
      <c r="A234" s="564"/>
      <c r="B234" s="568"/>
      <c r="C234" s="455"/>
      <c r="D234" s="599"/>
      <c r="E234" s="448"/>
      <c r="F234" s="93" t="s">
        <v>376</v>
      </c>
      <c r="G234" s="523" t="s">
        <v>557</v>
      </c>
      <c r="H234" s="523"/>
      <c r="I234" s="523"/>
      <c r="J234" s="523"/>
      <c r="K234" s="583"/>
      <c r="L234" s="604"/>
    </row>
    <row r="235" spans="1:12" ht="15" customHeight="1" x14ac:dyDescent="0.25">
      <c r="A235" s="564"/>
      <c r="B235" s="568"/>
      <c r="C235" s="455"/>
      <c r="D235" s="599"/>
      <c r="E235" s="448"/>
      <c r="F235" s="93" t="s">
        <v>702</v>
      </c>
      <c r="G235" s="523" t="s">
        <v>703</v>
      </c>
      <c r="H235" s="523"/>
      <c r="I235" s="523"/>
      <c r="J235" s="523"/>
      <c r="K235" s="583"/>
      <c r="L235" s="604"/>
    </row>
    <row r="236" spans="1:12" ht="15" customHeight="1" x14ac:dyDescent="0.25">
      <c r="A236" s="564"/>
      <c r="B236" s="568"/>
      <c r="C236" s="455"/>
      <c r="D236" s="599"/>
      <c r="E236" s="448"/>
      <c r="F236" s="93" t="s">
        <v>381</v>
      </c>
      <c r="G236" s="523" t="s">
        <v>382</v>
      </c>
      <c r="H236" s="523"/>
      <c r="I236" s="523"/>
      <c r="J236" s="523"/>
      <c r="K236" s="583"/>
      <c r="L236" s="605"/>
    </row>
    <row r="237" spans="1:12" ht="15" customHeight="1" x14ac:dyDescent="0.25">
      <c r="A237" s="564"/>
      <c r="B237" s="568"/>
      <c r="C237" s="455"/>
      <c r="D237" s="599"/>
      <c r="E237" s="448"/>
      <c r="F237" s="94" t="s">
        <v>358</v>
      </c>
      <c r="G237" s="523" t="s">
        <v>900</v>
      </c>
      <c r="H237" s="523"/>
      <c r="I237" s="523"/>
      <c r="J237" s="523"/>
      <c r="K237" s="584">
        <v>5</v>
      </c>
      <c r="L237" s="533">
        <v>6999</v>
      </c>
    </row>
    <row r="238" spans="1:12" ht="15" customHeight="1" x14ac:dyDescent="0.25">
      <c r="A238" s="564"/>
      <c r="B238" s="568"/>
      <c r="C238" s="455"/>
      <c r="D238" s="599"/>
      <c r="E238" s="448"/>
      <c r="F238" s="93" t="s">
        <v>383</v>
      </c>
      <c r="G238" s="523" t="s">
        <v>384</v>
      </c>
      <c r="H238" s="523"/>
      <c r="I238" s="523"/>
      <c r="J238" s="523"/>
      <c r="K238" s="585"/>
      <c r="L238" s="603" t="e">
        <f>#REF!-#REF!*10%</f>
        <v>#REF!</v>
      </c>
    </row>
    <row r="239" spans="1:12" ht="15" customHeight="1" x14ac:dyDescent="0.25">
      <c r="A239" s="564"/>
      <c r="B239" s="568"/>
      <c r="C239" s="455"/>
      <c r="D239" s="599"/>
      <c r="E239" s="448"/>
      <c r="F239" s="93" t="s">
        <v>385</v>
      </c>
      <c r="G239" s="523" t="s">
        <v>386</v>
      </c>
      <c r="H239" s="523"/>
      <c r="I239" s="523"/>
      <c r="J239" s="523"/>
      <c r="K239" s="585"/>
      <c r="L239" s="603" t="e">
        <f>#REF!-#REF!*10%</f>
        <v>#REF!</v>
      </c>
    </row>
    <row r="240" spans="1:12" ht="15" customHeight="1" x14ac:dyDescent="0.25">
      <c r="A240" s="564"/>
      <c r="B240" s="568"/>
      <c r="C240" s="455"/>
      <c r="D240" s="599"/>
      <c r="E240" s="448"/>
      <c r="F240" s="93" t="s">
        <v>389</v>
      </c>
      <c r="G240" s="523" t="s">
        <v>390</v>
      </c>
      <c r="H240" s="523"/>
      <c r="I240" s="523"/>
      <c r="J240" s="523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455"/>
      <c r="D241" s="599"/>
      <c r="E241" s="448"/>
      <c r="F241" s="93" t="s">
        <v>704</v>
      </c>
      <c r="G241" s="523" t="s">
        <v>705</v>
      </c>
      <c r="H241" s="523"/>
      <c r="I241" s="523"/>
      <c r="J241" s="523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455"/>
      <c r="D242" s="599"/>
      <c r="E242" s="448"/>
      <c r="F242" s="93" t="s">
        <v>706</v>
      </c>
      <c r="G242" s="523" t="s">
        <v>390</v>
      </c>
      <c r="H242" s="523"/>
      <c r="I242" s="523"/>
      <c r="J242" s="523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455"/>
      <c r="D243" s="599"/>
      <c r="E243" s="448"/>
      <c r="F243" s="93" t="s">
        <v>1271</v>
      </c>
      <c r="G243" s="523" t="s">
        <v>390</v>
      </c>
      <c r="H243" s="523"/>
      <c r="I243" s="523"/>
      <c r="J243" s="523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455"/>
      <c r="D244" s="599"/>
      <c r="E244" s="448"/>
      <c r="F244" s="93" t="s">
        <v>707</v>
      </c>
      <c r="G244" s="523" t="s">
        <v>1270</v>
      </c>
      <c r="H244" s="523"/>
      <c r="I244" s="523"/>
      <c r="J244" s="523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455"/>
      <c r="D245" s="599"/>
      <c r="E245" s="448"/>
      <c r="F245" s="93" t="s">
        <v>708</v>
      </c>
      <c r="G245" s="523" t="s">
        <v>390</v>
      </c>
      <c r="H245" s="523"/>
      <c r="I245" s="523"/>
      <c r="J245" s="523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455"/>
      <c r="D246" s="599"/>
      <c r="E246" s="448"/>
      <c r="F246" s="93" t="s">
        <v>377</v>
      </c>
      <c r="G246" s="523" t="s">
        <v>387</v>
      </c>
      <c r="H246" s="523"/>
      <c r="I246" s="523"/>
      <c r="J246" s="523"/>
      <c r="K246" s="585"/>
      <c r="L246" s="603" t="e">
        <f>#REF!-#REF!*10%</f>
        <v>#REF!</v>
      </c>
    </row>
    <row r="247" spans="1:12" ht="15" customHeight="1" x14ac:dyDescent="0.25">
      <c r="A247" s="564"/>
      <c r="B247" s="568"/>
      <c r="C247" s="455"/>
      <c r="D247" s="599"/>
      <c r="E247" s="448"/>
      <c r="F247" s="93" t="s">
        <v>388</v>
      </c>
      <c r="G247" s="523" t="s">
        <v>393</v>
      </c>
      <c r="H247" s="523"/>
      <c r="I247" s="523"/>
      <c r="J247" s="523"/>
      <c r="K247" s="585"/>
      <c r="L247" s="603" t="e">
        <f>#REF!-#REF!*10%</f>
        <v>#REF!</v>
      </c>
    </row>
    <row r="248" spans="1:12" ht="15.6" customHeight="1" x14ac:dyDescent="0.25">
      <c r="A248" s="564"/>
      <c r="B248" s="568"/>
      <c r="C248" s="455"/>
      <c r="D248" s="599"/>
      <c r="E248" s="448"/>
      <c r="F248" s="93" t="s">
        <v>562</v>
      </c>
      <c r="G248" s="523" t="s">
        <v>1024</v>
      </c>
      <c r="H248" s="523"/>
      <c r="I248" s="523"/>
      <c r="J248" s="523"/>
      <c r="K248" s="585"/>
      <c r="L248" s="603" t="e">
        <f>#REF!-#REF!*10%</f>
        <v>#REF!</v>
      </c>
    </row>
    <row r="249" spans="1:12" ht="15.6" customHeight="1" x14ac:dyDescent="0.25">
      <c r="A249" s="564"/>
      <c r="B249" s="568"/>
      <c r="C249" s="455"/>
      <c r="D249" s="599"/>
      <c r="E249" s="448"/>
      <c r="F249" s="93" t="s">
        <v>570</v>
      </c>
      <c r="G249" s="523" t="s">
        <v>613</v>
      </c>
      <c r="H249" s="523"/>
      <c r="I249" s="523"/>
      <c r="J249" s="523"/>
      <c r="K249" s="585"/>
      <c r="L249" s="603" t="e">
        <f>#REF!-#REF!*10%</f>
        <v>#REF!</v>
      </c>
    </row>
    <row r="250" spans="1:12" ht="15.6" customHeight="1" x14ac:dyDescent="0.25">
      <c r="A250" s="564"/>
      <c r="B250" s="568"/>
      <c r="C250" s="455"/>
      <c r="D250" s="599"/>
      <c r="E250" s="448"/>
      <c r="F250" s="111" t="s">
        <v>84</v>
      </c>
      <c r="G250" s="525">
        <v>2.1</v>
      </c>
      <c r="H250" s="525"/>
      <c r="I250" s="525"/>
      <c r="J250" s="525"/>
      <c r="K250" s="585"/>
      <c r="L250" s="603" t="e">
        <f>#REF!-#REF!*10%</f>
        <v>#REF!</v>
      </c>
    </row>
    <row r="251" spans="1:12" ht="15" customHeight="1" x14ac:dyDescent="0.25">
      <c r="A251" s="564"/>
      <c r="B251" s="569"/>
      <c r="C251" s="455"/>
      <c r="D251" s="600"/>
      <c r="E251" s="448"/>
      <c r="F251" s="136" t="s">
        <v>1016</v>
      </c>
      <c r="G251" s="454">
        <v>5</v>
      </c>
      <c r="H251" s="454"/>
      <c r="I251" s="454"/>
      <c r="J251" s="454"/>
      <c r="K251" s="585"/>
      <c r="L251" s="603" t="e">
        <f>#REF!-#REF!*10%</f>
        <v>#REF!</v>
      </c>
    </row>
    <row r="252" spans="1:12" ht="15" customHeight="1" x14ac:dyDescent="0.25">
      <c r="A252" s="564">
        <v>9</v>
      </c>
      <c r="B252" s="567"/>
      <c r="C252" s="455" t="s">
        <v>1303</v>
      </c>
      <c r="D252" s="582"/>
      <c r="E252" s="448"/>
      <c r="F252" s="110" t="s">
        <v>81</v>
      </c>
      <c r="G252" s="522" t="s">
        <v>6</v>
      </c>
      <c r="H252" s="522"/>
      <c r="I252" s="522"/>
      <c r="J252" s="522"/>
      <c r="K252" s="539">
        <v>3</v>
      </c>
      <c r="L252" s="589">
        <v>7119</v>
      </c>
    </row>
    <row r="253" spans="1:12" ht="15" customHeight="1" x14ac:dyDescent="0.25">
      <c r="A253" s="564"/>
      <c r="B253" s="568"/>
      <c r="C253" s="455"/>
      <c r="D253" s="597"/>
      <c r="E253" s="448"/>
      <c r="F253" s="110" t="s">
        <v>80</v>
      </c>
      <c r="G253" s="469">
        <v>80</v>
      </c>
      <c r="H253" s="469"/>
      <c r="I253" s="469"/>
      <c r="J253" s="469"/>
      <c r="K253" s="583"/>
      <c r="L253" s="604"/>
    </row>
    <row r="254" spans="1:12" ht="15" customHeight="1" x14ac:dyDescent="0.25">
      <c r="A254" s="564"/>
      <c r="B254" s="568"/>
      <c r="C254" s="455"/>
      <c r="D254" s="597"/>
      <c r="E254" s="448"/>
      <c r="F254" s="110" t="s">
        <v>8</v>
      </c>
      <c r="G254" s="243">
        <v>3000</v>
      </c>
      <c r="H254" s="244">
        <v>4000</v>
      </c>
      <c r="I254" s="246">
        <v>5000</v>
      </c>
      <c r="J254" s="245">
        <v>6000</v>
      </c>
      <c r="K254" s="583"/>
      <c r="L254" s="604"/>
    </row>
    <row r="255" spans="1:12" ht="15" customHeight="1" x14ac:dyDescent="0.25">
      <c r="A255" s="564"/>
      <c r="B255" s="568"/>
      <c r="C255" s="455"/>
      <c r="D255" s="597"/>
      <c r="E255" s="448"/>
      <c r="F255" s="93" t="s">
        <v>817</v>
      </c>
      <c r="G255" s="243">
        <f>G253*100</f>
        <v>8000</v>
      </c>
      <c r="H255" s="244">
        <f>G253*110</f>
        <v>8800</v>
      </c>
      <c r="I255" s="246">
        <f>G253*120</f>
        <v>9600</v>
      </c>
      <c r="J255" s="245">
        <f>G253*123</f>
        <v>9840</v>
      </c>
      <c r="K255" s="583"/>
      <c r="L255" s="604"/>
    </row>
    <row r="256" spans="1:12" ht="15" customHeight="1" x14ac:dyDescent="0.25">
      <c r="A256" s="564"/>
      <c r="B256" s="568"/>
      <c r="C256" s="455"/>
      <c r="D256" s="597"/>
      <c r="E256" s="448"/>
      <c r="F256" s="93" t="s">
        <v>1269</v>
      </c>
      <c r="G256" s="451">
        <v>0.98</v>
      </c>
      <c r="H256" s="451"/>
      <c r="I256" s="451"/>
      <c r="J256" s="451"/>
      <c r="K256" s="583"/>
      <c r="L256" s="604"/>
    </row>
    <row r="257" spans="1:12" ht="15" customHeight="1" x14ac:dyDescent="0.25">
      <c r="A257" s="564"/>
      <c r="B257" s="568"/>
      <c r="C257" s="455"/>
      <c r="D257" s="597"/>
      <c r="E257" s="448"/>
      <c r="F257" s="93" t="s">
        <v>699</v>
      </c>
      <c r="G257" s="523" t="s">
        <v>700</v>
      </c>
      <c r="H257" s="523"/>
      <c r="I257" s="523"/>
      <c r="J257" s="523"/>
      <c r="K257" s="583"/>
      <c r="L257" s="604"/>
    </row>
    <row r="258" spans="1:12" ht="15" customHeight="1" x14ac:dyDescent="0.25">
      <c r="A258" s="564"/>
      <c r="B258" s="568"/>
      <c r="C258" s="455"/>
      <c r="D258" s="597"/>
      <c r="E258" s="448"/>
      <c r="F258" s="93" t="s">
        <v>1181</v>
      </c>
      <c r="G258" s="462" t="s">
        <v>1179</v>
      </c>
      <c r="H258" s="463"/>
      <c r="I258" s="463"/>
      <c r="J258" s="464"/>
      <c r="K258" s="583"/>
      <c r="L258" s="604"/>
    </row>
    <row r="259" spans="1:12" ht="15" customHeight="1" x14ac:dyDescent="0.25">
      <c r="A259" s="564"/>
      <c r="B259" s="568"/>
      <c r="C259" s="455"/>
      <c r="D259" s="597"/>
      <c r="E259" s="448"/>
      <c r="F259" s="110" t="s">
        <v>83</v>
      </c>
      <c r="G259" s="522">
        <v>67</v>
      </c>
      <c r="H259" s="522"/>
      <c r="I259" s="522"/>
      <c r="J259" s="522"/>
      <c r="K259" s="583"/>
      <c r="L259" s="604"/>
    </row>
    <row r="260" spans="1:12" ht="15" customHeight="1" x14ac:dyDescent="0.25">
      <c r="A260" s="564"/>
      <c r="B260" s="568"/>
      <c r="C260" s="455"/>
      <c r="D260" s="597"/>
      <c r="E260" s="448"/>
      <c r="F260" s="110" t="s">
        <v>396</v>
      </c>
      <c r="G260" s="522" t="s">
        <v>397</v>
      </c>
      <c r="H260" s="522"/>
      <c r="I260" s="522"/>
      <c r="J260" s="522"/>
      <c r="K260" s="583"/>
      <c r="L260" s="604"/>
    </row>
    <row r="261" spans="1:12" ht="15" customHeight="1" x14ac:dyDescent="0.25">
      <c r="A261" s="564"/>
      <c r="B261" s="568"/>
      <c r="C261" s="455"/>
      <c r="D261" s="597"/>
      <c r="E261" s="448"/>
      <c r="F261" s="110" t="s">
        <v>256</v>
      </c>
      <c r="G261" s="522" t="s">
        <v>43</v>
      </c>
      <c r="H261" s="522"/>
      <c r="I261" s="522"/>
      <c r="J261" s="522"/>
      <c r="K261" s="583"/>
      <c r="L261" s="604"/>
    </row>
    <row r="262" spans="1:12" ht="15" customHeight="1" x14ac:dyDescent="0.25">
      <c r="A262" s="564"/>
      <c r="B262" s="568"/>
      <c r="C262" s="455"/>
      <c r="D262" s="597"/>
      <c r="E262" s="448"/>
      <c r="F262" s="93" t="s">
        <v>379</v>
      </c>
      <c r="G262" s="523" t="s">
        <v>380</v>
      </c>
      <c r="H262" s="523"/>
      <c r="I262" s="523"/>
      <c r="J262" s="523"/>
      <c r="K262" s="583"/>
      <c r="L262" s="604"/>
    </row>
    <row r="263" spans="1:12" ht="15" customHeight="1" x14ac:dyDescent="0.25">
      <c r="A263" s="564"/>
      <c r="B263" s="568"/>
      <c r="C263" s="455"/>
      <c r="D263" s="597"/>
      <c r="E263" s="448"/>
      <c r="F263" s="93" t="s">
        <v>701</v>
      </c>
      <c r="G263" s="523">
        <v>100000</v>
      </c>
      <c r="H263" s="523"/>
      <c r="I263" s="523"/>
      <c r="J263" s="523"/>
      <c r="K263" s="583"/>
      <c r="L263" s="604"/>
    </row>
    <row r="264" spans="1:12" ht="15" customHeight="1" x14ac:dyDescent="0.25">
      <c r="A264" s="564"/>
      <c r="B264" s="568"/>
      <c r="C264" s="455"/>
      <c r="D264" s="597"/>
      <c r="E264" s="448"/>
      <c r="F264" s="93" t="s">
        <v>257</v>
      </c>
      <c r="G264" s="523" t="s">
        <v>556</v>
      </c>
      <c r="H264" s="523"/>
      <c r="I264" s="523"/>
      <c r="J264" s="523"/>
      <c r="K264" s="583"/>
      <c r="L264" s="604"/>
    </row>
    <row r="265" spans="1:12" ht="15" customHeight="1" x14ac:dyDescent="0.25">
      <c r="A265" s="564"/>
      <c r="B265" s="568"/>
      <c r="C265" s="455"/>
      <c r="D265" s="597"/>
      <c r="E265" s="448"/>
      <c r="F265" s="93" t="s">
        <v>376</v>
      </c>
      <c r="G265" s="523" t="s">
        <v>557</v>
      </c>
      <c r="H265" s="523"/>
      <c r="I265" s="523"/>
      <c r="J265" s="523"/>
      <c r="K265" s="583"/>
      <c r="L265" s="604"/>
    </row>
    <row r="266" spans="1:12" ht="15" customHeight="1" x14ac:dyDescent="0.25">
      <c r="A266" s="564"/>
      <c r="B266" s="568"/>
      <c r="C266" s="455"/>
      <c r="D266" s="597"/>
      <c r="E266" s="448"/>
      <c r="F266" s="93" t="s">
        <v>702</v>
      </c>
      <c r="G266" s="523" t="s">
        <v>703</v>
      </c>
      <c r="H266" s="523"/>
      <c r="I266" s="523"/>
      <c r="J266" s="523"/>
      <c r="K266" s="583"/>
      <c r="L266" s="604"/>
    </row>
    <row r="267" spans="1:12" ht="15" customHeight="1" x14ac:dyDescent="0.25">
      <c r="A267" s="564"/>
      <c r="B267" s="568"/>
      <c r="C267" s="455"/>
      <c r="D267" s="597"/>
      <c r="E267" s="448"/>
      <c r="F267" s="93" t="s">
        <v>381</v>
      </c>
      <c r="G267" s="523" t="s">
        <v>382</v>
      </c>
      <c r="H267" s="523"/>
      <c r="I267" s="523"/>
      <c r="J267" s="523"/>
      <c r="K267" s="583"/>
      <c r="L267" s="605"/>
    </row>
    <row r="268" spans="1:12" ht="15" customHeight="1" x14ac:dyDescent="0.25">
      <c r="A268" s="564"/>
      <c r="B268" s="568"/>
      <c r="C268" s="455"/>
      <c r="D268" s="597"/>
      <c r="E268" s="448"/>
      <c r="F268" s="94" t="s">
        <v>358</v>
      </c>
      <c r="G268" s="523" t="s">
        <v>900</v>
      </c>
      <c r="H268" s="523"/>
      <c r="I268" s="523"/>
      <c r="J268" s="523"/>
      <c r="K268" s="584">
        <v>5</v>
      </c>
      <c r="L268" s="533">
        <v>7617</v>
      </c>
    </row>
    <row r="269" spans="1:12" ht="15" customHeight="1" x14ac:dyDescent="0.25">
      <c r="A269" s="564"/>
      <c r="B269" s="568"/>
      <c r="C269" s="455"/>
      <c r="D269" s="597"/>
      <c r="E269" s="448"/>
      <c r="F269" s="93" t="s">
        <v>383</v>
      </c>
      <c r="G269" s="523" t="s">
        <v>384</v>
      </c>
      <c r="H269" s="523"/>
      <c r="I269" s="523"/>
      <c r="J269" s="523"/>
      <c r="K269" s="585"/>
      <c r="L269" s="603" t="e">
        <f>#REF!-#REF!*10%</f>
        <v>#REF!</v>
      </c>
    </row>
    <row r="270" spans="1:12" ht="15" customHeight="1" x14ac:dyDescent="0.25">
      <c r="A270" s="564"/>
      <c r="B270" s="568"/>
      <c r="C270" s="455"/>
      <c r="D270" s="597"/>
      <c r="E270" s="448"/>
      <c r="F270" s="93" t="s">
        <v>385</v>
      </c>
      <c r="G270" s="523" t="s">
        <v>386</v>
      </c>
      <c r="H270" s="523"/>
      <c r="I270" s="523"/>
      <c r="J270" s="523"/>
      <c r="K270" s="585"/>
      <c r="L270" s="603" t="e">
        <f>#REF!-#REF!*10%</f>
        <v>#REF!</v>
      </c>
    </row>
    <row r="271" spans="1:12" ht="15" customHeight="1" x14ac:dyDescent="0.25">
      <c r="A271" s="564"/>
      <c r="B271" s="568"/>
      <c r="C271" s="455"/>
      <c r="D271" s="597"/>
      <c r="E271" s="448"/>
      <c r="F271" s="93" t="s">
        <v>389</v>
      </c>
      <c r="G271" s="523" t="s">
        <v>390</v>
      </c>
      <c r="H271" s="523"/>
      <c r="I271" s="523"/>
      <c r="J271" s="523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455"/>
      <c r="D272" s="597"/>
      <c r="E272" s="448"/>
      <c r="F272" s="93" t="s">
        <v>704</v>
      </c>
      <c r="G272" s="523" t="s">
        <v>705</v>
      </c>
      <c r="H272" s="523"/>
      <c r="I272" s="523"/>
      <c r="J272" s="523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455"/>
      <c r="D273" s="597"/>
      <c r="E273" s="448"/>
      <c r="F273" s="93" t="s">
        <v>706</v>
      </c>
      <c r="G273" s="523" t="s">
        <v>390</v>
      </c>
      <c r="H273" s="523"/>
      <c r="I273" s="523"/>
      <c r="J273" s="523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455"/>
      <c r="D274" s="597"/>
      <c r="E274" s="448"/>
      <c r="F274" s="93" t="s">
        <v>1271</v>
      </c>
      <c r="G274" s="523" t="s">
        <v>390</v>
      </c>
      <c r="H274" s="523"/>
      <c r="I274" s="523"/>
      <c r="J274" s="523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455"/>
      <c r="D275" s="597"/>
      <c r="E275" s="448"/>
      <c r="F275" s="93" t="s">
        <v>707</v>
      </c>
      <c r="G275" s="523" t="s">
        <v>1270</v>
      </c>
      <c r="H275" s="523"/>
      <c r="I275" s="523"/>
      <c r="J275" s="523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455"/>
      <c r="D276" s="597"/>
      <c r="E276" s="448"/>
      <c r="F276" s="93" t="s">
        <v>708</v>
      </c>
      <c r="G276" s="523" t="s">
        <v>390</v>
      </c>
      <c r="H276" s="523"/>
      <c r="I276" s="523"/>
      <c r="J276" s="523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455"/>
      <c r="D277" s="597"/>
      <c r="E277" s="448"/>
      <c r="F277" s="93" t="s">
        <v>377</v>
      </c>
      <c r="G277" s="523" t="s">
        <v>387</v>
      </c>
      <c r="H277" s="523"/>
      <c r="I277" s="523"/>
      <c r="J277" s="523"/>
      <c r="K277" s="585"/>
      <c r="L277" s="603" t="e">
        <f>#REF!-#REF!*10%</f>
        <v>#REF!</v>
      </c>
    </row>
    <row r="278" spans="1:12" ht="15" customHeight="1" x14ac:dyDescent="0.25">
      <c r="A278" s="564"/>
      <c r="B278" s="568"/>
      <c r="C278" s="455"/>
      <c r="D278" s="597"/>
      <c r="E278" s="448"/>
      <c r="F278" s="93" t="s">
        <v>388</v>
      </c>
      <c r="G278" s="523" t="s">
        <v>393</v>
      </c>
      <c r="H278" s="523"/>
      <c r="I278" s="523"/>
      <c r="J278" s="523"/>
      <c r="K278" s="585"/>
      <c r="L278" s="603" t="e">
        <f>#REF!-#REF!*10%</f>
        <v>#REF!</v>
      </c>
    </row>
    <row r="279" spans="1:12" ht="15.6" customHeight="1" x14ac:dyDescent="0.25">
      <c r="A279" s="564"/>
      <c r="B279" s="568"/>
      <c r="C279" s="455"/>
      <c r="D279" s="597"/>
      <c r="E279" s="448"/>
      <c r="F279" s="93" t="s">
        <v>562</v>
      </c>
      <c r="G279" s="523" t="s">
        <v>1024</v>
      </c>
      <c r="H279" s="523"/>
      <c r="I279" s="523"/>
      <c r="J279" s="523"/>
      <c r="K279" s="585"/>
      <c r="L279" s="603" t="e">
        <f>#REF!-#REF!*10%</f>
        <v>#REF!</v>
      </c>
    </row>
    <row r="280" spans="1:12" ht="15.6" customHeight="1" x14ac:dyDescent="0.25">
      <c r="A280" s="564"/>
      <c r="B280" s="568"/>
      <c r="C280" s="455"/>
      <c r="D280" s="597"/>
      <c r="E280" s="448"/>
      <c r="F280" s="93" t="s">
        <v>570</v>
      </c>
      <c r="G280" s="523" t="s">
        <v>613</v>
      </c>
      <c r="H280" s="523"/>
      <c r="I280" s="523"/>
      <c r="J280" s="523"/>
      <c r="K280" s="585"/>
      <c r="L280" s="603" t="e">
        <f>#REF!-#REF!*10%</f>
        <v>#REF!</v>
      </c>
    </row>
    <row r="281" spans="1:12" ht="15.6" customHeight="1" x14ac:dyDescent="0.25">
      <c r="A281" s="564"/>
      <c r="B281" s="568"/>
      <c r="C281" s="455"/>
      <c r="D281" s="597"/>
      <c r="E281" s="448"/>
      <c r="F281" s="111" t="s">
        <v>84</v>
      </c>
      <c r="G281" s="525">
        <v>2.5</v>
      </c>
      <c r="H281" s="525"/>
      <c r="I281" s="525"/>
      <c r="J281" s="525"/>
      <c r="K281" s="585"/>
      <c r="L281" s="603" t="e">
        <f>#REF!-#REF!*10%</f>
        <v>#REF!</v>
      </c>
    </row>
    <row r="282" spans="1:12" ht="15" customHeight="1" x14ac:dyDescent="0.25">
      <c r="A282" s="564"/>
      <c r="B282" s="569"/>
      <c r="C282" s="455"/>
      <c r="D282" s="597"/>
      <c r="E282" s="448"/>
      <c r="F282" s="136" t="s">
        <v>1016</v>
      </c>
      <c r="G282" s="454">
        <v>5</v>
      </c>
      <c r="H282" s="454"/>
      <c r="I282" s="454"/>
      <c r="J282" s="454"/>
      <c r="K282" s="585"/>
      <c r="L282" s="603" t="e">
        <f>#REF!-#REF!*10%</f>
        <v>#REF!</v>
      </c>
    </row>
    <row r="283" spans="1:12" ht="23.25" customHeight="1" x14ac:dyDescent="0.25">
      <c r="A283" s="519" t="s">
        <v>253</v>
      </c>
      <c r="B283" s="519"/>
      <c r="C283" s="519"/>
      <c r="D283" s="519"/>
      <c r="E283" s="519"/>
      <c r="F283" s="519"/>
      <c r="G283" s="519"/>
      <c r="H283" s="519"/>
      <c r="I283" s="519"/>
      <c r="J283" s="519"/>
      <c r="K283" s="519"/>
      <c r="L283" s="519"/>
    </row>
    <row r="284" spans="1:12" ht="15" customHeight="1" x14ac:dyDescent="0.25">
      <c r="A284" s="564">
        <v>1</v>
      </c>
      <c r="B284" s="567"/>
      <c r="C284" s="455" t="s">
        <v>1304</v>
      </c>
      <c r="D284" s="582"/>
      <c r="E284" s="448"/>
      <c r="F284" s="110" t="s">
        <v>81</v>
      </c>
      <c r="G284" s="522" t="s">
        <v>6</v>
      </c>
      <c r="H284" s="522"/>
      <c r="I284" s="522"/>
      <c r="J284" s="522"/>
      <c r="K284" s="539">
        <v>3</v>
      </c>
      <c r="L284" s="601">
        <v>3368</v>
      </c>
    </row>
    <row r="285" spans="1:12" ht="15" customHeight="1" x14ac:dyDescent="0.25">
      <c r="A285" s="564"/>
      <c r="B285" s="568"/>
      <c r="C285" s="455"/>
      <c r="D285" s="597"/>
      <c r="E285" s="448"/>
      <c r="F285" s="110" t="s">
        <v>80</v>
      </c>
      <c r="G285" s="469">
        <v>10</v>
      </c>
      <c r="H285" s="469"/>
      <c r="I285" s="469"/>
      <c r="J285" s="469"/>
      <c r="K285" s="583"/>
      <c r="L285" s="602"/>
    </row>
    <row r="286" spans="1:12" ht="15" customHeight="1" x14ac:dyDescent="0.25">
      <c r="A286" s="564"/>
      <c r="B286" s="568"/>
      <c r="C286" s="455"/>
      <c r="D286" s="597"/>
      <c r="E286" s="448"/>
      <c r="F286" s="110" t="s">
        <v>8</v>
      </c>
      <c r="G286" s="243">
        <v>3000</v>
      </c>
      <c r="H286" s="244">
        <v>4000</v>
      </c>
      <c r="I286" s="246">
        <v>5000</v>
      </c>
      <c r="J286" s="245">
        <v>6000</v>
      </c>
      <c r="K286" s="583"/>
      <c r="L286" s="602"/>
    </row>
    <row r="287" spans="1:12" ht="15" customHeight="1" x14ac:dyDescent="0.25">
      <c r="A287" s="564"/>
      <c r="B287" s="568"/>
      <c r="C287" s="455"/>
      <c r="D287" s="597"/>
      <c r="E287" s="448"/>
      <c r="F287" s="93" t="s">
        <v>817</v>
      </c>
      <c r="G287" s="243">
        <f>G285*100</f>
        <v>1000</v>
      </c>
      <c r="H287" s="244">
        <f>G285*110</f>
        <v>1100</v>
      </c>
      <c r="I287" s="246">
        <f>G285*120</f>
        <v>1200</v>
      </c>
      <c r="J287" s="245">
        <f>G285*123</f>
        <v>1230</v>
      </c>
      <c r="K287" s="583"/>
      <c r="L287" s="602"/>
    </row>
    <row r="288" spans="1:12" ht="15" customHeight="1" x14ac:dyDescent="0.25">
      <c r="A288" s="564"/>
      <c r="B288" s="568"/>
      <c r="C288" s="455"/>
      <c r="D288" s="597"/>
      <c r="E288" s="448"/>
      <c r="F288" s="93" t="s">
        <v>1269</v>
      </c>
      <c r="G288" s="451">
        <v>0.98</v>
      </c>
      <c r="H288" s="451"/>
      <c r="I288" s="451"/>
      <c r="J288" s="451"/>
      <c r="K288" s="583"/>
      <c r="L288" s="602"/>
    </row>
    <row r="289" spans="1:12" ht="15" customHeight="1" x14ac:dyDescent="0.25">
      <c r="A289" s="564"/>
      <c r="B289" s="568"/>
      <c r="C289" s="455"/>
      <c r="D289" s="597"/>
      <c r="E289" s="448"/>
      <c r="F289" s="93" t="s">
        <v>699</v>
      </c>
      <c r="G289" s="523" t="s">
        <v>700</v>
      </c>
      <c r="H289" s="523"/>
      <c r="I289" s="523"/>
      <c r="J289" s="523"/>
      <c r="K289" s="583"/>
      <c r="L289" s="602"/>
    </row>
    <row r="290" spans="1:12" ht="15" customHeight="1" x14ac:dyDescent="0.25">
      <c r="A290" s="564"/>
      <c r="B290" s="568"/>
      <c r="C290" s="455"/>
      <c r="D290" s="597"/>
      <c r="E290" s="448"/>
      <c r="F290" s="93" t="s">
        <v>1181</v>
      </c>
      <c r="G290" s="462" t="s">
        <v>1179</v>
      </c>
      <c r="H290" s="463"/>
      <c r="I290" s="463"/>
      <c r="J290" s="464"/>
      <c r="K290" s="583"/>
      <c r="L290" s="602"/>
    </row>
    <row r="291" spans="1:12" ht="15" customHeight="1" x14ac:dyDescent="0.25">
      <c r="A291" s="564"/>
      <c r="B291" s="568"/>
      <c r="C291" s="455"/>
      <c r="D291" s="597"/>
      <c r="E291" s="448"/>
      <c r="F291" s="110" t="s">
        <v>83</v>
      </c>
      <c r="G291" s="522">
        <v>67</v>
      </c>
      <c r="H291" s="522"/>
      <c r="I291" s="522"/>
      <c r="J291" s="522"/>
      <c r="K291" s="583"/>
      <c r="L291" s="602"/>
    </row>
    <row r="292" spans="1:12" ht="15" customHeight="1" x14ac:dyDescent="0.25">
      <c r="A292" s="564"/>
      <c r="B292" s="568"/>
      <c r="C292" s="455"/>
      <c r="D292" s="597"/>
      <c r="E292" s="448"/>
      <c r="F292" s="112" t="s">
        <v>396</v>
      </c>
      <c r="G292" s="523" t="s">
        <v>1185</v>
      </c>
      <c r="H292" s="523"/>
      <c r="I292" s="523"/>
      <c r="J292" s="523"/>
      <c r="K292" s="583"/>
      <c r="L292" s="602"/>
    </row>
    <row r="293" spans="1:12" ht="15" customHeight="1" x14ac:dyDescent="0.25">
      <c r="A293" s="564"/>
      <c r="B293" s="568"/>
      <c r="C293" s="455"/>
      <c r="D293" s="597"/>
      <c r="E293" s="448"/>
      <c r="F293" s="110" t="s">
        <v>256</v>
      </c>
      <c r="G293" s="522" t="s">
        <v>46</v>
      </c>
      <c r="H293" s="522"/>
      <c r="I293" s="522"/>
      <c r="J293" s="522"/>
      <c r="K293" s="583"/>
      <c r="L293" s="602"/>
    </row>
    <row r="294" spans="1:12" ht="15" customHeight="1" x14ac:dyDescent="0.25">
      <c r="A294" s="564"/>
      <c r="B294" s="568"/>
      <c r="C294" s="455"/>
      <c r="D294" s="597"/>
      <c r="E294" s="448"/>
      <c r="F294" s="93" t="s">
        <v>379</v>
      </c>
      <c r="G294" s="523" t="s">
        <v>380</v>
      </c>
      <c r="H294" s="523"/>
      <c r="I294" s="523"/>
      <c r="J294" s="523"/>
      <c r="K294" s="583"/>
      <c r="L294" s="602"/>
    </row>
    <row r="295" spans="1:12" ht="15" customHeight="1" x14ac:dyDescent="0.25">
      <c r="A295" s="564"/>
      <c r="B295" s="568"/>
      <c r="C295" s="455"/>
      <c r="D295" s="597"/>
      <c r="E295" s="448"/>
      <c r="F295" s="93" t="s">
        <v>701</v>
      </c>
      <c r="G295" s="523">
        <v>100000</v>
      </c>
      <c r="H295" s="523"/>
      <c r="I295" s="523"/>
      <c r="J295" s="523"/>
      <c r="K295" s="583"/>
      <c r="L295" s="602"/>
    </row>
    <row r="296" spans="1:12" ht="15" customHeight="1" x14ac:dyDescent="0.25">
      <c r="A296" s="564"/>
      <c r="B296" s="568"/>
      <c r="C296" s="455"/>
      <c r="D296" s="597"/>
      <c r="E296" s="448"/>
      <c r="F296" s="93" t="s">
        <v>257</v>
      </c>
      <c r="G296" s="523" t="s">
        <v>556</v>
      </c>
      <c r="H296" s="523"/>
      <c r="I296" s="523"/>
      <c r="J296" s="523"/>
      <c r="K296" s="583"/>
      <c r="L296" s="602"/>
    </row>
    <row r="297" spans="1:12" ht="15" customHeight="1" x14ac:dyDescent="0.25">
      <c r="A297" s="564"/>
      <c r="B297" s="568"/>
      <c r="C297" s="455"/>
      <c r="D297" s="597"/>
      <c r="E297" s="448"/>
      <c r="F297" s="93" t="s">
        <v>376</v>
      </c>
      <c r="G297" s="523" t="s">
        <v>557</v>
      </c>
      <c r="H297" s="523"/>
      <c r="I297" s="523"/>
      <c r="J297" s="523"/>
      <c r="K297" s="583"/>
      <c r="L297" s="602"/>
    </row>
    <row r="298" spans="1:12" ht="15" customHeight="1" x14ac:dyDescent="0.25">
      <c r="A298" s="564"/>
      <c r="B298" s="568"/>
      <c r="C298" s="455"/>
      <c r="D298" s="597"/>
      <c r="E298" s="448"/>
      <c r="F298" s="93" t="s">
        <v>702</v>
      </c>
      <c r="G298" s="523" t="s">
        <v>703</v>
      </c>
      <c r="H298" s="523"/>
      <c r="I298" s="523"/>
      <c r="J298" s="523"/>
      <c r="K298" s="583"/>
      <c r="L298" s="602"/>
    </row>
    <row r="299" spans="1:12" ht="15" customHeight="1" x14ac:dyDescent="0.25">
      <c r="A299" s="564"/>
      <c r="B299" s="568"/>
      <c r="C299" s="455"/>
      <c r="D299" s="597"/>
      <c r="E299" s="448"/>
      <c r="F299" s="93" t="s">
        <v>381</v>
      </c>
      <c r="G299" s="523" t="s">
        <v>382</v>
      </c>
      <c r="H299" s="523"/>
      <c r="I299" s="523"/>
      <c r="J299" s="523"/>
      <c r="K299" s="583"/>
      <c r="L299" s="602"/>
    </row>
    <row r="300" spans="1:12" ht="15" customHeight="1" x14ac:dyDescent="0.25">
      <c r="A300" s="564"/>
      <c r="B300" s="568"/>
      <c r="C300" s="455"/>
      <c r="D300" s="597"/>
      <c r="E300" s="448"/>
      <c r="F300" s="94" t="s">
        <v>358</v>
      </c>
      <c r="G300" s="523" t="s">
        <v>900</v>
      </c>
      <c r="H300" s="523"/>
      <c r="I300" s="523"/>
      <c r="J300" s="523"/>
      <c r="K300" s="584">
        <v>5</v>
      </c>
      <c r="L300" s="533">
        <v>3604</v>
      </c>
    </row>
    <row r="301" spans="1:12" ht="15" customHeight="1" x14ac:dyDescent="0.25">
      <c r="A301" s="564"/>
      <c r="B301" s="568"/>
      <c r="C301" s="455"/>
      <c r="D301" s="597"/>
      <c r="E301" s="448"/>
      <c r="F301" s="93" t="s">
        <v>383</v>
      </c>
      <c r="G301" s="523" t="s">
        <v>384</v>
      </c>
      <c r="H301" s="523"/>
      <c r="I301" s="523"/>
      <c r="J301" s="523"/>
      <c r="K301" s="585"/>
      <c r="L301" s="603" t="e">
        <f>#REF!-#REF!*10%</f>
        <v>#REF!</v>
      </c>
    </row>
    <row r="302" spans="1:12" ht="15" customHeight="1" x14ac:dyDescent="0.25">
      <c r="A302" s="564"/>
      <c r="B302" s="568"/>
      <c r="C302" s="455"/>
      <c r="D302" s="597"/>
      <c r="E302" s="448"/>
      <c r="F302" s="93" t="s">
        <v>385</v>
      </c>
      <c r="G302" s="523" t="s">
        <v>386</v>
      </c>
      <c r="H302" s="523"/>
      <c r="I302" s="523"/>
      <c r="J302" s="523"/>
      <c r="K302" s="585"/>
      <c r="L302" s="603" t="e">
        <f>#REF!-#REF!*10%</f>
        <v>#REF!</v>
      </c>
    </row>
    <row r="303" spans="1:12" ht="15" customHeight="1" x14ac:dyDescent="0.25">
      <c r="A303" s="564"/>
      <c r="B303" s="568"/>
      <c r="C303" s="455"/>
      <c r="D303" s="597"/>
      <c r="E303" s="448"/>
      <c r="F303" s="93" t="s">
        <v>389</v>
      </c>
      <c r="G303" s="523" t="s">
        <v>390</v>
      </c>
      <c r="H303" s="523"/>
      <c r="I303" s="523"/>
      <c r="J303" s="523"/>
      <c r="K303" s="585"/>
      <c r="L303" s="603" t="e">
        <f>#REF!-#REF!*10%</f>
        <v>#REF!</v>
      </c>
    </row>
    <row r="304" spans="1:12" ht="15" customHeight="1" x14ac:dyDescent="0.25">
      <c r="A304" s="564"/>
      <c r="B304" s="568"/>
      <c r="C304" s="455"/>
      <c r="D304" s="597"/>
      <c r="E304" s="448"/>
      <c r="F304" s="93" t="s">
        <v>704</v>
      </c>
      <c r="G304" s="523" t="s">
        <v>705</v>
      </c>
      <c r="H304" s="523"/>
      <c r="I304" s="523"/>
      <c r="J304" s="523"/>
      <c r="K304" s="585"/>
      <c r="L304" s="603" t="e">
        <f>#REF!-#REF!*10%</f>
        <v>#REF!</v>
      </c>
    </row>
    <row r="305" spans="1:12" ht="15" customHeight="1" x14ac:dyDescent="0.25">
      <c r="A305" s="564"/>
      <c r="B305" s="568"/>
      <c r="C305" s="455"/>
      <c r="D305" s="597"/>
      <c r="E305" s="448"/>
      <c r="F305" s="93" t="s">
        <v>706</v>
      </c>
      <c r="G305" s="523" t="s">
        <v>390</v>
      </c>
      <c r="H305" s="523"/>
      <c r="I305" s="523"/>
      <c r="J305" s="523"/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455"/>
      <c r="D306" s="597"/>
      <c r="E306" s="448"/>
      <c r="F306" s="93" t="s">
        <v>1271</v>
      </c>
      <c r="G306" s="523" t="s">
        <v>390</v>
      </c>
      <c r="H306" s="523"/>
      <c r="I306" s="523"/>
      <c r="J306" s="523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455"/>
      <c r="D307" s="597"/>
      <c r="E307" s="448"/>
      <c r="F307" s="93" t="s">
        <v>707</v>
      </c>
      <c r="G307" s="523" t="s">
        <v>1270</v>
      </c>
      <c r="H307" s="523"/>
      <c r="I307" s="523"/>
      <c r="J307" s="523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455"/>
      <c r="D308" s="597"/>
      <c r="E308" s="448"/>
      <c r="F308" s="93" t="s">
        <v>708</v>
      </c>
      <c r="G308" s="523" t="s">
        <v>390</v>
      </c>
      <c r="H308" s="523"/>
      <c r="I308" s="523"/>
      <c r="J308" s="523"/>
      <c r="K308" s="585"/>
      <c r="L308" s="603" t="e">
        <f>#REF!-#REF!*10%</f>
        <v>#REF!</v>
      </c>
    </row>
    <row r="309" spans="1:12" ht="15" customHeight="1" x14ac:dyDescent="0.25">
      <c r="A309" s="564"/>
      <c r="B309" s="568"/>
      <c r="C309" s="455"/>
      <c r="D309" s="597"/>
      <c r="E309" s="448"/>
      <c r="F309" s="93" t="s">
        <v>377</v>
      </c>
      <c r="G309" s="523" t="s">
        <v>387</v>
      </c>
      <c r="H309" s="523"/>
      <c r="I309" s="523"/>
      <c r="J309" s="523"/>
      <c r="K309" s="585"/>
      <c r="L309" s="603" t="e">
        <f>#REF!-#REF!*10%</f>
        <v>#REF!</v>
      </c>
    </row>
    <row r="310" spans="1:12" ht="15" customHeight="1" x14ac:dyDescent="0.25">
      <c r="A310" s="564"/>
      <c r="B310" s="568"/>
      <c r="C310" s="455"/>
      <c r="D310" s="597"/>
      <c r="E310" s="448"/>
      <c r="F310" s="93" t="s">
        <v>388</v>
      </c>
      <c r="G310" s="523" t="s">
        <v>393</v>
      </c>
      <c r="H310" s="523"/>
      <c r="I310" s="523"/>
      <c r="J310" s="523"/>
      <c r="K310" s="585"/>
      <c r="L310" s="603" t="e">
        <f>#REF!-#REF!*10%</f>
        <v>#REF!</v>
      </c>
    </row>
    <row r="311" spans="1:12" ht="15.6" customHeight="1" x14ac:dyDescent="0.25">
      <c r="A311" s="564"/>
      <c r="B311" s="568"/>
      <c r="C311" s="455"/>
      <c r="D311" s="597"/>
      <c r="E311" s="448"/>
      <c r="F311" s="93" t="s">
        <v>562</v>
      </c>
      <c r="G311" s="523" t="s">
        <v>1024</v>
      </c>
      <c r="H311" s="523"/>
      <c r="I311" s="523"/>
      <c r="J311" s="523"/>
      <c r="K311" s="585"/>
      <c r="L311" s="603" t="e">
        <f>#REF!-#REF!*10%</f>
        <v>#REF!</v>
      </c>
    </row>
    <row r="312" spans="1:12" ht="15.6" customHeight="1" x14ac:dyDescent="0.25">
      <c r="A312" s="564"/>
      <c r="B312" s="568"/>
      <c r="C312" s="455"/>
      <c r="D312" s="597"/>
      <c r="E312" s="448"/>
      <c r="F312" s="93" t="s">
        <v>570</v>
      </c>
      <c r="G312" s="523" t="s">
        <v>613</v>
      </c>
      <c r="H312" s="523"/>
      <c r="I312" s="523"/>
      <c r="J312" s="523"/>
      <c r="K312" s="585"/>
      <c r="L312" s="603" t="e">
        <f>#REF!-#REF!*10%</f>
        <v>#REF!</v>
      </c>
    </row>
    <row r="313" spans="1:12" ht="15.6" customHeight="1" x14ac:dyDescent="0.25">
      <c r="A313" s="564"/>
      <c r="B313" s="568"/>
      <c r="C313" s="455"/>
      <c r="D313" s="597"/>
      <c r="E313" s="448"/>
      <c r="F313" s="111" t="s">
        <v>84</v>
      </c>
      <c r="G313" s="525">
        <v>1.1000000000000001</v>
      </c>
      <c r="H313" s="525"/>
      <c r="I313" s="525"/>
      <c r="J313" s="525"/>
      <c r="K313" s="585"/>
      <c r="L313" s="603" t="e">
        <f>#REF!-#REF!*10%</f>
        <v>#REF!</v>
      </c>
    </row>
    <row r="314" spans="1:12" ht="15" customHeight="1" x14ac:dyDescent="0.25">
      <c r="A314" s="564"/>
      <c r="B314" s="569"/>
      <c r="C314" s="455"/>
      <c r="D314" s="597"/>
      <c r="E314" s="448"/>
      <c r="F314" s="136" t="s">
        <v>1016</v>
      </c>
      <c r="G314" s="454">
        <v>5</v>
      </c>
      <c r="H314" s="454"/>
      <c r="I314" s="454"/>
      <c r="J314" s="454"/>
      <c r="K314" s="585"/>
      <c r="L314" s="603" t="e">
        <f>#REF!-#REF!*10%</f>
        <v>#REF!</v>
      </c>
    </row>
    <row r="315" spans="1:12" ht="15" customHeight="1" x14ac:dyDescent="0.25">
      <c r="A315" s="564">
        <v>2</v>
      </c>
      <c r="B315" s="567"/>
      <c r="C315" s="455" t="s">
        <v>1305</v>
      </c>
      <c r="D315" s="582"/>
      <c r="E315" s="448"/>
      <c r="F315" s="110" t="s">
        <v>81</v>
      </c>
      <c r="G315" s="522" t="s">
        <v>6</v>
      </c>
      <c r="H315" s="522"/>
      <c r="I315" s="522"/>
      <c r="J315" s="522"/>
      <c r="K315" s="539">
        <v>3</v>
      </c>
      <c r="L315" s="601">
        <v>3560</v>
      </c>
    </row>
    <row r="316" spans="1:12" ht="15" customHeight="1" x14ac:dyDescent="0.25">
      <c r="A316" s="564"/>
      <c r="B316" s="568"/>
      <c r="C316" s="455"/>
      <c r="D316" s="597"/>
      <c r="E316" s="448"/>
      <c r="F316" s="110" t="s">
        <v>80</v>
      </c>
      <c r="G316" s="469">
        <v>20</v>
      </c>
      <c r="H316" s="469"/>
      <c r="I316" s="469"/>
      <c r="J316" s="469"/>
      <c r="K316" s="583"/>
      <c r="L316" s="602"/>
    </row>
    <row r="317" spans="1:12" ht="15" customHeight="1" x14ac:dyDescent="0.25">
      <c r="A317" s="564"/>
      <c r="B317" s="568"/>
      <c r="C317" s="455"/>
      <c r="D317" s="597"/>
      <c r="E317" s="448"/>
      <c r="F317" s="110" t="s">
        <v>8</v>
      </c>
      <c r="G317" s="243">
        <v>3000</v>
      </c>
      <c r="H317" s="244">
        <v>4000</v>
      </c>
      <c r="I317" s="246">
        <v>5000</v>
      </c>
      <c r="J317" s="245">
        <v>6000</v>
      </c>
      <c r="K317" s="583"/>
      <c r="L317" s="602"/>
    </row>
    <row r="318" spans="1:12" ht="15" customHeight="1" x14ac:dyDescent="0.25">
      <c r="A318" s="564"/>
      <c r="B318" s="568"/>
      <c r="C318" s="455"/>
      <c r="D318" s="597"/>
      <c r="E318" s="448"/>
      <c r="F318" s="93" t="s">
        <v>817</v>
      </c>
      <c r="G318" s="243">
        <f>G316*100</f>
        <v>2000</v>
      </c>
      <c r="H318" s="244">
        <f>G316*110</f>
        <v>2200</v>
      </c>
      <c r="I318" s="246">
        <f>G316*120</f>
        <v>2400</v>
      </c>
      <c r="J318" s="245">
        <f>G316*123</f>
        <v>2460</v>
      </c>
      <c r="K318" s="583"/>
      <c r="L318" s="602"/>
    </row>
    <row r="319" spans="1:12" ht="15" customHeight="1" x14ac:dyDescent="0.25">
      <c r="A319" s="564"/>
      <c r="B319" s="568"/>
      <c r="C319" s="455"/>
      <c r="D319" s="597"/>
      <c r="E319" s="448"/>
      <c r="F319" s="93" t="s">
        <v>1269</v>
      </c>
      <c r="G319" s="451">
        <v>0.98</v>
      </c>
      <c r="H319" s="451"/>
      <c r="I319" s="451"/>
      <c r="J319" s="451"/>
      <c r="K319" s="583"/>
      <c r="L319" s="602"/>
    </row>
    <row r="320" spans="1:12" ht="15" customHeight="1" x14ac:dyDescent="0.25">
      <c r="A320" s="564"/>
      <c r="B320" s="568"/>
      <c r="C320" s="455"/>
      <c r="D320" s="597"/>
      <c r="E320" s="448"/>
      <c r="F320" s="93" t="s">
        <v>699</v>
      </c>
      <c r="G320" s="523" t="s">
        <v>700</v>
      </c>
      <c r="H320" s="523"/>
      <c r="I320" s="523"/>
      <c r="J320" s="523"/>
      <c r="K320" s="583"/>
      <c r="L320" s="602"/>
    </row>
    <row r="321" spans="1:12" ht="15" customHeight="1" x14ac:dyDescent="0.25">
      <c r="A321" s="564"/>
      <c r="B321" s="568"/>
      <c r="C321" s="455"/>
      <c r="D321" s="597"/>
      <c r="E321" s="448"/>
      <c r="F321" s="93" t="s">
        <v>1181</v>
      </c>
      <c r="G321" s="462" t="s">
        <v>1179</v>
      </c>
      <c r="H321" s="463"/>
      <c r="I321" s="463"/>
      <c r="J321" s="464"/>
      <c r="K321" s="583"/>
      <c r="L321" s="602"/>
    </row>
    <row r="322" spans="1:12" ht="15" customHeight="1" x14ac:dyDescent="0.25">
      <c r="A322" s="564"/>
      <c r="B322" s="568"/>
      <c r="C322" s="455"/>
      <c r="D322" s="597"/>
      <c r="E322" s="448"/>
      <c r="F322" s="110" t="s">
        <v>83</v>
      </c>
      <c r="G322" s="522">
        <v>67</v>
      </c>
      <c r="H322" s="522"/>
      <c r="I322" s="522"/>
      <c r="J322" s="522"/>
      <c r="K322" s="583"/>
      <c r="L322" s="602"/>
    </row>
    <row r="323" spans="1:12" ht="15" customHeight="1" x14ac:dyDescent="0.25">
      <c r="A323" s="564"/>
      <c r="B323" s="568"/>
      <c r="C323" s="455"/>
      <c r="D323" s="597"/>
      <c r="E323" s="448"/>
      <c r="F323" s="112" t="s">
        <v>396</v>
      </c>
      <c r="G323" s="523" t="s">
        <v>1185</v>
      </c>
      <c r="H323" s="523"/>
      <c r="I323" s="523"/>
      <c r="J323" s="523"/>
      <c r="K323" s="583"/>
      <c r="L323" s="602"/>
    </row>
    <row r="324" spans="1:12" ht="15" customHeight="1" x14ac:dyDescent="0.25">
      <c r="A324" s="564"/>
      <c r="B324" s="568"/>
      <c r="C324" s="455"/>
      <c r="D324" s="597"/>
      <c r="E324" s="448"/>
      <c r="F324" s="110" t="s">
        <v>256</v>
      </c>
      <c r="G324" s="522" t="s">
        <v>46</v>
      </c>
      <c r="H324" s="522"/>
      <c r="I324" s="522"/>
      <c r="J324" s="522"/>
      <c r="K324" s="583"/>
      <c r="L324" s="602"/>
    </row>
    <row r="325" spans="1:12" ht="15" customHeight="1" x14ac:dyDescent="0.25">
      <c r="A325" s="564"/>
      <c r="B325" s="568"/>
      <c r="C325" s="455"/>
      <c r="D325" s="597"/>
      <c r="E325" s="448"/>
      <c r="F325" s="93" t="s">
        <v>379</v>
      </c>
      <c r="G325" s="523" t="s">
        <v>380</v>
      </c>
      <c r="H325" s="523"/>
      <c r="I325" s="523"/>
      <c r="J325" s="523"/>
      <c r="K325" s="583"/>
      <c r="L325" s="602"/>
    </row>
    <row r="326" spans="1:12" ht="15" customHeight="1" x14ac:dyDescent="0.25">
      <c r="A326" s="564"/>
      <c r="B326" s="568"/>
      <c r="C326" s="455"/>
      <c r="D326" s="597"/>
      <c r="E326" s="448"/>
      <c r="F326" s="93" t="s">
        <v>701</v>
      </c>
      <c r="G326" s="523">
        <v>100000</v>
      </c>
      <c r="H326" s="523"/>
      <c r="I326" s="523"/>
      <c r="J326" s="523"/>
      <c r="K326" s="583"/>
      <c r="L326" s="602"/>
    </row>
    <row r="327" spans="1:12" ht="15" customHeight="1" x14ac:dyDescent="0.25">
      <c r="A327" s="564"/>
      <c r="B327" s="568"/>
      <c r="C327" s="455"/>
      <c r="D327" s="597"/>
      <c r="E327" s="448"/>
      <c r="F327" s="93" t="s">
        <v>257</v>
      </c>
      <c r="G327" s="523" t="s">
        <v>556</v>
      </c>
      <c r="H327" s="523"/>
      <c r="I327" s="523"/>
      <c r="J327" s="523"/>
      <c r="K327" s="583"/>
      <c r="L327" s="602"/>
    </row>
    <row r="328" spans="1:12" ht="15" customHeight="1" x14ac:dyDescent="0.25">
      <c r="A328" s="564"/>
      <c r="B328" s="568"/>
      <c r="C328" s="455"/>
      <c r="D328" s="597"/>
      <c r="E328" s="448"/>
      <c r="F328" s="93" t="s">
        <v>376</v>
      </c>
      <c r="G328" s="523" t="s">
        <v>557</v>
      </c>
      <c r="H328" s="523"/>
      <c r="I328" s="523"/>
      <c r="J328" s="523"/>
      <c r="K328" s="583"/>
      <c r="L328" s="602"/>
    </row>
    <row r="329" spans="1:12" ht="15" customHeight="1" x14ac:dyDescent="0.25">
      <c r="A329" s="564"/>
      <c r="B329" s="568"/>
      <c r="C329" s="455"/>
      <c r="D329" s="597"/>
      <c r="E329" s="448"/>
      <c r="F329" s="93" t="s">
        <v>702</v>
      </c>
      <c r="G329" s="523" t="s">
        <v>703</v>
      </c>
      <c r="H329" s="523"/>
      <c r="I329" s="523"/>
      <c r="J329" s="523"/>
      <c r="K329" s="583"/>
      <c r="L329" s="602"/>
    </row>
    <row r="330" spans="1:12" ht="15" customHeight="1" x14ac:dyDescent="0.25">
      <c r="A330" s="564"/>
      <c r="B330" s="568"/>
      <c r="C330" s="455"/>
      <c r="D330" s="597"/>
      <c r="E330" s="448"/>
      <c r="F330" s="93" t="s">
        <v>381</v>
      </c>
      <c r="G330" s="523" t="s">
        <v>382</v>
      </c>
      <c r="H330" s="523"/>
      <c r="I330" s="523"/>
      <c r="J330" s="523"/>
      <c r="K330" s="583"/>
      <c r="L330" s="602"/>
    </row>
    <row r="331" spans="1:12" ht="15" customHeight="1" x14ac:dyDescent="0.25">
      <c r="A331" s="564"/>
      <c r="B331" s="568"/>
      <c r="C331" s="455"/>
      <c r="D331" s="597"/>
      <c r="E331" s="448"/>
      <c r="F331" s="94" t="s">
        <v>358</v>
      </c>
      <c r="G331" s="523" t="s">
        <v>900</v>
      </c>
      <c r="H331" s="523"/>
      <c r="I331" s="523"/>
      <c r="J331" s="523"/>
      <c r="K331" s="584">
        <v>5</v>
      </c>
      <c r="L331" s="533">
        <v>3810</v>
      </c>
    </row>
    <row r="332" spans="1:12" ht="15" customHeight="1" x14ac:dyDescent="0.25">
      <c r="A332" s="564"/>
      <c r="B332" s="568"/>
      <c r="C332" s="455"/>
      <c r="D332" s="597"/>
      <c r="E332" s="448"/>
      <c r="F332" s="93" t="s">
        <v>383</v>
      </c>
      <c r="G332" s="523" t="s">
        <v>384</v>
      </c>
      <c r="H332" s="523"/>
      <c r="I332" s="523"/>
      <c r="J332" s="523"/>
      <c r="K332" s="585"/>
      <c r="L332" s="603" t="e">
        <f>#REF!-#REF!*10%</f>
        <v>#REF!</v>
      </c>
    </row>
    <row r="333" spans="1:12" ht="15" customHeight="1" x14ac:dyDescent="0.25">
      <c r="A333" s="564"/>
      <c r="B333" s="568"/>
      <c r="C333" s="455"/>
      <c r="D333" s="597"/>
      <c r="E333" s="448"/>
      <c r="F333" s="93" t="s">
        <v>385</v>
      </c>
      <c r="G333" s="523" t="s">
        <v>386</v>
      </c>
      <c r="H333" s="523"/>
      <c r="I333" s="523"/>
      <c r="J333" s="523"/>
      <c r="K333" s="585"/>
      <c r="L333" s="603" t="e">
        <f>#REF!-#REF!*10%</f>
        <v>#REF!</v>
      </c>
    </row>
    <row r="334" spans="1:12" ht="15" customHeight="1" x14ac:dyDescent="0.25">
      <c r="A334" s="564"/>
      <c r="B334" s="568"/>
      <c r="C334" s="455"/>
      <c r="D334" s="597"/>
      <c r="E334" s="448"/>
      <c r="F334" s="93" t="s">
        <v>389</v>
      </c>
      <c r="G334" s="523" t="s">
        <v>390</v>
      </c>
      <c r="H334" s="523"/>
      <c r="I334" s="523"/>
      <c r="J334" s="523"/>
      <c r="K334" s="585"/>
      <c r="L334" s="603" t="e">
        <f>#REF!-#REF!*10%</f>
        <v>#REF!</v>
      </c>
    </row>
    <row r="335" spans="1:12" ht="15" customHeight="1" x14ac:dyDescent="0.25">
      <c r="A335" s="564"/>
      <c r="B335" s="568"/>
      <c r="C335" s="455"/>
      <c r="D335" s="597"/>
      <c r="E335" s="448"/>
      <c r="F335" s="93" t="s">
        <v>704</v>
      </c>
      <c r="G335" s="523" t="s">
        <v>705</v>
      </c>
      <c r="H335" s="523"/>
      <c r="I335" s="523"/>
      <c r="J335" s="523"/>
      <c r="K335" s="585"/>
      <c r="L335" s="603" t="e">
        <f>#REF!-#REF!*10%</f>
        <v>#REF!</v>
      </c>
    </row>
    <row r="336" spans="1:12" ht="15" customHeight="1" x14ac:dyDescent="0.25">
      <c r="A336" s="564"/>
      <c r="B336" s="568"/>
      <c r="C336" s="455"/>
      <c r="D336" s="597"/>
      <c r="E336" s="448"/>
      <c r="F336" s="93" t="s">
        <v>706</v>
      </c>
      <c r="G336" s="523" t="s">
        <v>390</v>
      </c>
      <c r="H336" s="523"/>
      <c r="I336" s="523"/>
      <c r="J336" s="523"/>
      <c r="K336" s="585"/>
      <c r="L336" s="603" t="e">
        <f>#REF!-#REF!*10%</f>
        <v>#REF!</v>
      </c>
    </row>
    <row r="337" spans="1:12" ht="15" customHeight="1" x14ac:dyDescent="0.25">
      <c r="A337" s="564"/>
      <c r="B337" s="568"/>
      <c r="C337" s="455"/>
      <c r="D337" s="597"/>
      <c r="E337" s="448"/>
      <c r="F337" s="93" t="s">
        <v>1271</v>
      </c>
      <c r="G337" s="523" t="s">
        <v>390</v>
      </c>
      <c r="H337" s="523"/>
      <c r="I337" s="523"/>
      <c r="J337" s="523"/>
      <c r="K337" s="585"/>
      <c r="L337" s="603" t="e">
        <f>#REF!-#REF!*10%</f>
        <v>#REF!</v>
      </c>
    </row>
    <row r="338" spans="1:12" ht="15" customHeight="1" x14ac:dyDescent="0.25">
      <c r="A338" s="564"/>
      <c r="B338" s="568"/>
      <c r="C338" s="455"/>
      <c r="D338" s="597"/>
      <c r="E338" s="448"/>
      <c r="F338" s="93" t="s">
        <v>707</v>
      </c>
      <c r="G338" s="523" t="s">
        <v>1270</v>
      </c>
      <c r="H338" s="523"/>
      <c r="I338" s="523"/>
      <c r="J338" s="523"/>
      <c r="K338" s="585"/>
      <c r="L338" s="603" t="e">
        <f>#REF!-#REF!*10%</f>
        <v>#REF!</v>
      </c>
    </row>
    <row r="339" spans="1:12" ht="15" customHeight="1" x14ac:dyDescent="0.25">
      <c r="A339" s="564"/>
      <c r="B339" s="568"/>
      <c r="C339" s="455"/>
      <c r="D339" s="597"/>
      <c r="E339" s="448"/>
      <c r="F339" s="93" t="s">
        <v>708</v>
      </c>
      <c r="G339" s="523" t="s">
        <v>390</v>
      </c>
      <c r="H339" s="523"/>
      <c r="I339" s="523"/>
      <c r="J339" s="523"/>
      <c r="K339" s="585"/>
      <c r="L339" s="603" t="e">
        <f>#REF!-#REF!*10%</f>
        <v>#REF!</v>
      </c>
    </row>
    <row r="340" spans="1:12" ht="15" customHeight="1" x14ac:dyDescent="0.25">
      <c r="A340" s="564"/>
      <c r="B340" s="568"/>
      <c r="C340" s="455"/>
      <c r="D340" s="597"/>
      <c r="E340" s="448"/>
      <c r="F340" s="93" t="s">
        <v>377</v>
      </c>
      <c r="G340" s="523" t="s">
        <v>387</v>
      </c>
      <c r="H340" s="523"/>
      <c r="I340" s="523"/>
      <c r="J340" s="523"/>
      <c r="K340" s="585"/>
      <c r="L340" s="603" t="e">
        <f>#REF!-#REF!*10%</f>
        <v>#REF!</v>
      </c>
    </row>
    <row r="341" spans="1:12" ht="15" customHeight="1" x14ac:dyDescent="0.25">
      <c r="A341" s="564"/>
      <c r="B341" s="568"/>
      <c r="C341" s="455"/>
      <c r="D341" s="597"/>
      <c r="E341" s="448"/>
      <c r="F341" s="93" t="s">
        <v>388</v>
      </c>
      <c r="G341" s="523" t="s">
        <v>393</v>
      </c>
      <c r="H341" s="523"/>
      <c r="I341" s="523"/>
      <c r="J341" s="523"/>
      <c r="K341" s="585"/>
      <c r="L341" s="603" t="e">
        <f>#REF!-#REF!*10%</f>
        <v>#REF!</v>
      </c>
    </row>
    <row r="342" spans="1:12" ht="15.6" customHeight="1" x14ac:dyDescent="0.25">
      <c r="A342" s="564"/>
      <c r="B342" s="568"/>
      <c r="C342" s="455"/>
      <c r="D342" s="597"/>
      <c r="E342" s="448"/>
      <c r="F342" s="93" t="s">
        <v>562</v>
      </c>
      <c r="G342" s="523" t="s">
        <v>1024</v>
      </c>
      <c r="H342" s="523"/>
      <c r="I342" s="523"/>
      <c r="J342" s="523"/>
      <c r="K342" s="585"/>
      <c r="L342" s="603" t="e">
        <f>#REF!-#REF!*10%</f>
        <v>#REF!</v>
      </c>
    </row>
    <row r="343" spans="1:12" ht="15.6" customHeight="1" x14ac:dyDescent="0.25">
      <c r="A343" s="564"/>
      <c r="B343" s="568"/>
      <c r="C343" s="455"/>
      <c r="D343" s="597"/>
      <c r="E343" s="448"/>
      <c r="F343" s="93" t="s">
        <v>570</v>
      </c>
      <c r="G343" s="523" t="s">
        <v>613</v>
      </c>
      <c r="H343" s="523"/>
      <c r="I343" s="523"/>
      <c r="J343" s="523"/>
      <c r="K343" s="585"/>
      <c r="L343" s="603" t="e">
        <f>#REF!-#REF!*10%</f>
        <v>#REF!</v>
      </c>
    </row>
    <row r="344" spans="1:12" ht="15.6" customHeight="1" x14ac:dyDescent="0.25">
      <c r="A344" s="564"/>
      <c r="B344" s="568"/>
      <c r="C344" s="455"/>
      <c r="D344" s="597"/>
      <c r="E344" s="448"/>
      <c r="F344" s="111" t="s">
        <v>84</v>
      </c>
      <c r="G344" s="525">
        <v>1.2</v>
      </c>
      <c r="H344" s="525"/>
      <c r="I344" s="525"/>
      <c r="J344" s="525"/>
      <c r="K344" s="585"/>
      <c r="L344" s="603" t="e">
        <f>#REF!-#REF!*10%</f>
        <v>#REF!</v>
      </c>
    </row>
    <row r="345" spans="1:12" ht="15" customHeight="1" x14ac:dyDescent="0.25">
      <c r="A345" s="564"/>
      <c r="B345" s="569"/>
      <c r="C345" s="455"/>
      <c r="D345" s="597"/>
      <c r="E345" s="448"/>
      <c r="F345" s="136" t="s">
        <v>1016</v>
      </c>
      <c r="G345" s="454">
        <v>5</v>
      </c>
      <c r="H345" s="454"/>
      <c r="I345" s="454"/>
      <c r="J345" s="454"/>
      <c r="K345" s="585"/>
      <c r="L345" s="603" t="e">
        <f>#REF!-#REF!*10%</f>
        <v>#REF!</v>
      </c>
    </row>
    <row r="346" spans="1:12" ht="15" customHeight="1" x14ac:dyDescent="0.25">
      <c r="A346" s="564">
        <v>3</v>
      </c>
      <c r="B346" s="567"/>
      <c r="C346" s="455" t="s">
        <v>482</v>
      </c>
      <c r="D346" s="598"/>
      <c r="E346" s="448"/>
      <c r="F346" s="110" t="s">
        <v>81</v>
      </c>
      <c r="G346" s="522" t="s">
        <v>6</v>
      </c>
      <c r="H346" s="522"/>
      <c r="I346" s="522"/>
      <c r="J346" s="522"/>
      <c r="K346" s="539">
        <v>3</v>
      </c>
      <c r="L346" s="601">
        <v>4232</v>
      </c>
    </row>
    <row r="347" spans="1:12" ht="15" customHeight="1" x14ac:dyDescent="0.25">
      <c r="A347" s="564"/>
      <c r="B347" s="568"/>
      <c r="C347" s="455"/>
      <c r="D347" s="599"/>
      <c r="E347" s="448"/>
      <c r="F347" s="110" t="s">
        <v>80</v>
      </c>
      <c r="G347" s="469">
        <v>20</v>
      </c>
      <c r="H347" s="469"/>
      <c r="I347" s="469"/>
      <c r="J347" s="469"/>
      <c r="K347" s="583"/>
      <c r="L347" s="602"/>
    </row>
    <row r="348" spans="1:12" ht="15" customHeight="1" x14ac:dyDescent="0.25">
      <c r="A348" s="564"/>
      <c r="B348" s="568"/>
      <c r="C348" s="455"/>
      <c r="D348" s="599"/>
      <c r="E348" s="448"/>
      <c r="F348" s="110" t="s">
        <v>8</v>
      </c>
      <c r="G348" s="243">
        <v>3000</v>
      </c>
      <c r="H348" s="244">
        <v>4000</v>
      </c>
      <c r="I348" s="246">
        <v>5000</v>
      </c>
      <c r="J348" s="245">
        <v>6000</v>
      </c>
      <c r="K348" s="583"/>
      <c r="L348" s="602"/>
    </row>
    <row r="349" spans="1:12" ht="15" customHeight="1" x14ac:dyDescent="0.25">
      <c r="A349" s="564"/>
      <c r="B349" s="568"/>
      <c r="C349" s="455"/>
      <c r="D349" s="599"/>
      <c r="E349" s="448"/>
      <c r="F349" s="93" t="s">
        <v>817</v>
      </c>
      <c r="G349" s="243">
        <f>G347*100</f>
        <v>2000</v>
      </c>
      <c r="H349" s="244">
        <f>G347*110</f>
        <v>2200</v>
      </c>
      <c r="I349" s="246">
        <f>G347*120</f>
        <v>2400</v>
      </c>
      <c r="J349" s="245">
        <f>G347*123</f>
        <v>2460</v>
      </c>
      <c r="K349" s="583"/>
      <c r="L349" s="602"/>
    </row>
    <row r="350" spans="1:12" ht="15" customHeight="1" x14ac:dyDescent="0.25">
      <c r="A350" s="564"/>
      <c r="B350" s="568"/>
      <c r="C350" s="455"/>
      <c r="D350" s="599"/>
      <c r="E350" s="448"/>
      <c r="F350" s="93" t="s">
        <v>1269</v>
      </c>
      <c r="G350" s="451">
        <v>0.98</v>
      </c>
      <c r="H350" s="451"/>
      <c r="I350" s="451"/>
      <c r="J350" s="451"/>
      <c r="K350" s="583"/>
      <c r="L350" s="602"/>
    </row>
    <row r="351" spans="1:12" ht="15" customHeight="1" x14ac:dyDescent="0.25">
      <c r="A351" s="564"/>
      <c r="B351" s="568"/>
      <c r="C351" s="455"/>
      <c r="D351" s="599"/>
      <c r="E351" s="448"/>
      <c r="F351" s="93" t="s">
        <v>699</v>
      </c>
      <c r="G351" s="523" t="s">
        <v>700</v>
      </c>
      <c r="H351" s="523"/>
      <c r="I351" s="523"/>
      <c r="J351" s="523"/>
      <c r="K351" s="583"/>
      <c r="L351" s="602"/>
    </row>
    <row r="352" spans="1:12" ht="15" customHeight="1" x14ac:dyDescent="0.25">
      <c r="A352" s="564"/>
      <c r="B352" s="568"/>
      <c r="C352" s="455"/>
      <c r="D352" s="599"/>
      <c r="E352" s="448"/>
      <c r="F352" s="93" t="s">
        <v>1181</v>
      </c>
      <c r="G352" s="462" t="s">
        <v>1179</v>
      </c>
      <c r="H352" s="463"/>
      <c r="I352" s="463"/>
      <c r="J352" s="464"/>
      <c r="K352" s="583"/>
      <c r="L352" s="602"/>
    </row>
    <row r="353" spans="1:12" ht="15" customHeight="1" x14ac:dyDescent="0.25">
      <c r="A353" s="564"/>
      <c r="B353" s="568"/>
      <c r="C353" s="455"/>
      <c r="D353" s="599"/>
      <c r="E353" s="448"/>
      <c r="F353" s="110" t="s">
        <v>83</v>
      </c>
      <c r="G353" s="522">
        <v>67</v>
      </c>
      <c r="H353" s="522"/>
      <c r="I353" s="522"/>
      <c r="J353" s="522"/>
      <c r="K353" s="583"/>
      <c r="L353" s="602"/>
    </row>
    <row r="354" spans="1:12" ht="15" customHeight="1" x14ac:dyDescent="0.25">
      <c r="A354" s="564"/>
      <c r="B354" s="568"/>
      <c r="C354" s="455"/>
      <c r="D354" s="599"/>
      <c r="E354" s="448"/>
      <c r="F354" s="112" t="s">
        <v>396</v>
      </c>
      <c r="G354" s="523" t="s">
        <v>1185</v>
      </c>
      <c r="H354" s="523"/>
      <c r="I354" s="523"/>
      <c r="J354" s="523"/>
      <c r="K354" s="583"/>
      <c r="L354" s="602"/>
    </row>
    <row r="355" spans="1:12" ht="15" customHeight="1" x14ac:dyDescent="0.25">
      <c r="A355" s="564"/>
      <c r="B355" s="568"/>
      <c r="C355" s="455"/>
      <c r="D355" s="599"/>
      <c r="E355" s="448"/>
      <c r="F355" s="110" t="s">
        <v>256</v>
      </c>
      <c r="G355" s="522" t="s">
        <v>45</v>
      </c>
      <c r="H355" s="522"/>
      <c r="I355" s="522"/>
      <c r="J355" s="522"/>
      <c r="K355" s="583"/>
      <c r="L355" s="602"/>
    </row>
    <row r="356" spans="1:12" ht="15" customHeight="1" x14ac:dyDescent="0.25">
      <c r="A356" s="564"/>
      <c r="B356" s="568"/>
      <c r="C356" s="455"/>
      <c r="D356" s="599"/>
      <c r="E356" s="448"/>
      <c r="F356" s="93" t="s">
        <v>379</v>
      </c>
      <c r="G356" s="523" t="s">
        <v>380</v>
      </c>
      <c r="H356" s="523"/>
      <c r="I356" s="523"/>
      <c r="J356" s="523"/>
      <c r="K356" s="583"/>
      <c r="L356" s="602"/>
    </row>
    <row r="357" spans="1:12" ht="15" customHeight="1" x14ac:dyDescent="0.25">
      <c r="A357" s="564"/>
      <c r="B357" s="568"/>
      <c r="C357" s="455"/>
      <c r="D357" s="599"/>
      <c r="E357" s="448"/>
      <c r="F357" s="93" t="s">
        <v>701</v>
      </c>
      <c r="G357" s="523">
        <v>100000</v>
      </c>
      <c r="H357" s="523"/>
      <c r="I357" s="523"/>
      <c r="J357" s="523"/>
      <c r="K357" s="583"/>
      <c r="L357" s="602"/>
    </row>
    <row r="358" spans="1:12" ht="15" customHeight="1" x14ac:dyDescent="0.25">
      <c r="A358" s="564"/>
      <c r="B358" s="568"/>
      <c r="C358" s="455"/>
      <c r="D358" s="599"/>
      <c r="E358" s="448"/>
      <c r="F358" s="93" t="s">
        <v>257</v>
      </c>
      <c r="G358" s="523" t="s">
        <v>556</v>
      </c>
      <c r="H358" s="523"/>
      <c r="I358" s="523"/>
      <c r="J358" s="523"/>
      <c r="K358" s="583"/>
      <c r="L358" s="602"/>
    </row>
    <row r="359" spans="1:12" ht="15" customHeight="1" x14ac:dyDescent="0.25">
      <c r="A359" s="564"/>
      <c r="B359" s="568"/>
      <c r="C359" s="455"/>
      <c r="D359" s="599"/>
      <c r="E359" s="448"/>
      <c r="F359" s="93" t="s">
        <v>376</v>
      </c>
      <c r="G359" s="523" t="s">
        <v>557</v>
      </c>
      <c r="H359" s="523"/>
      <c r="I359" s="523"/>
      <c r="J359" s="523"/>
      <c r="K359" s="583"/>
      <c r="L359" s="602"/>
    </row>
    <row r="360" spans="1:12" ht="15" customHeight="1" x14ac:dyDescent="0.25">
      <c r="A360" s="564"/>
      <c r="B360" s="568"/>
      <c r="C360" s="455"/>
      <c r="D360" s="599"/>
      <c r="E360" s="448"/>
      <c r="F360" s="93" t="s">
        <v>702</v>
      </c>
      <c r="G360" s="523" t="s">
        <v>703</v>
      </c>
      <c r="H360" s="523"/>
      <c r="I360" s="523"/>
      <c r="J360" s="523"/>
      <c r="K360" s="583"/>
      <c r="L360" s="602"/>
    </row>
    <row r="361" spans="1:12" ht="15" customHeight="1" x14ac:dyDescent="0.25">
      <c r="A361" s="564"/>
      <c r="B361" s="568"/>
      <c r="C361" s="455"/>
      <c r="D361" s="599"/>
      <c r="E361" s="448"/>
      <c r="F361" s="93" t="s">
        <v>381</v>
      </c>
      <c r="G361" s="523" t="s">
        <v>382</v>
      </c>
      <c r="H361" s="523"/>
      <c r="I361" s="523"/>
      <c r="J361" s="523"/>
      <c r="K361" s="583"/>
      <c r="L361" s="602"/>
    </row>
    <row r="362" spans="1:12" ht="15" customHeight="1" x14ac:dyDescent="0.25">
      <c r="A362" s="564"/>
      <c r="B362" s="568"/>
      <c r="C362" s="455"/>
      <c r="D362" s="599"/>
      <c r="E362" s="448"/>
      <c r="F362" s="94" t="s">
        <v>358</v>
      </c>
      <c r="G362" s="523" t="s">
        <v>900</v>
      </c>
      <c r="H362" s="523"/>
      <c r="I362" s="523"/>
      <c r="J362" s="523"/>
      <c r="K362" s="584">
        <v>5</v>
      </c>
      <c r="L362" s="533">
        <v>4528</v>
      </c>
    </row>
    <row r="363" spans="1:12" ht="15" customHeight="1" x14ac:dyDescent="0.25">
      <c r="A363" s="564"/>
      <c r="B363" s="568"/>
      <c r="C363" s="455"/>
      <c r="D363" s="599"/>
      <c r="E363" s="448"/>
      <c r="F363" s="93" t="s">
        <v>383</v>
      </c>
      <c r="G363" s="523" t="s">
        <v>384</v>
      </c>
      <c r="H363" s="523"/>
      <c r="I363" s="523"/>
      <c r="J363" s="523"/>
      <c r="K363" s="585"/>
      <c r="L363" s="603" t="e">
        <f>#REF!-#REF!*10%</f>
        <v>#REF!</v>
      </c>
    </row>
    <row r="364" spans="1:12" ht="15" customHeight="1" x14ac:dyDescent="0.25">
      <c r="A364" s="564"/>
      <c r="B364" s="568"/>
      <c r="C364" s="455"/>
      <c r="D364" s="599"/>
      <c r="E364" s="448"/>
      <c r="F364" s="93" t="s">
        <v>385</v>
      </c>
      <c r="G364" s="523" t="s">
        <v>386</v>
      </c>
      <c r="H364" s="523"/>
      <c r="I364" s="523"/>
      <c r="J364" s="523"/>
      <c r="K364" s="585"/>
      <c r="L364" s="603" t="e">
        <f>#REF!-#REF!*10%</f>
        <v>#REF!</v>
      </c>
    </row>
    <row r="365" spans="1:12" ht="15" customHeight="1" x14ac:dyDescent="0.25">
      <c r="A365" s="564"/>
      <c r="B365" s="568"/>
      <c r="C365" s="455"/>
      <c r="D365" s="599"/>
      <c r="E365" s="448"/>
      <c r="F365" s="93" t="s">
        <v>389</v>
      </c>
      <c r="G365" s="523" t="s">
        <v>390</v>
      </c>
      <c r="H365" s="523"/>
      <c r="I365" s="523"/>
      <c r="J365" s="523"/>
      <c r="K365" s="585"/>
      <c r="L365" s="603" t="e">
        <f>#REF!-#REF!*10%</f>
        <v>#REF!</v>
      </c>
    </row>
    <row r="366" spans="1:12" ht="15" customHeight="1" x14ac:dyDescent="0.25">
      <c r="A366" s="564"/>
      <c r="B366" s="568"/>
      <c r="C366" s="455"/>
      <c r="D366" s="599"/>
      <c r="E366" s="448"/>
      <c r="F366" s="93" t="s">
        <v>704</v>
      </c>
      <c r="G366" s="523" t="s">
        <v>705</v>
      </c>
      <c r="H366" s="523"/>
      <c r="I366" s="523"/>
      <c r="J366" s="523"/>
      <c r="K366" s="585"/>
      <c r="L366" s="603" t="e">
        <f>#REF!-#REF!*10%</f>
        <v>#REF!</v>
      </c>
    </row>
    <row r="367" spans="1:12" ht="15" customHeight="1" x14ac:dyDescent="0.25">
      <c r="A367" s="564"/>
      <c r="B367" s="568"/>
      <c r="C367" s="455"/>
      <c r="D367" s="599"/>
      <c r="E367" s="448"/>
      <c r="F367" s="93" t="s">
        <v>706</v>
      </c>
      <c r="G367" s="523" t="s">
        <v>390</v>
      </c>
      <c r="H367" s="523"/>
      <c r="I367" s="523"/>
      <c r="J367" s="523"/>
      <c r="K367" s="585"/>
      <c r="L367" s="603" t="e">
        <f>#REF!-#REF!*10%</f>
        <v>#REF!</v>
      </c>
    </row>
    <row r="368" spans="1:12" ht="15" customHeight="1" x14ac:dyDescent="0.25">
      <c r="A368" s="564"/>
      <c r="B368" s="568"/>
      <c r="C368" s="455"/>
      <c r="D368" s="599"/>
      <c r="E368" s="448"/>
      <c r="F368" s="93" t="s">
        <v>1271</v>
      </c>
      <c r="G368" s="523" t="s">
        <v>390</v>
      </c>
      <c r="H368" s="523"/>
      <c r="I368" s="523"/>
      <c r="J368" s="523"/>
      <c r="K368" s="585"/>
      <c r="L368" s="603" t="e">
        <f>#REF!-#REF!*10%</f>
        <v>#REF!</v>
      </c>
    </row>
    <row r="369" spans="1:12" ht="15" customHeight="1" x14ac:dyDescent="0.25">
      <c r="A369" s="564"/>
      <c r="B369" s="568"/>
      <c r="C369" s="455"/>
      <c r="D369" s="599"/>
      <c r="E369" s="448"/>
      <c r="F369" s="93" t="s">
        <v>707</v>
      </c>
      <c r="G369" s="523" t="s">
        <v>1270</v>
      </c>
      <c r="H369" s="523"/>
      <c r="I369" s="523"/>
      <c r="J369" s="523"/>
      <c r="K369" s="585"/>
      <c r="L369" s="603" t="e">
        <f>#REF!-#REF!*10%</f>
        <v>#REF!</v>
      </c>
    </row>
    <row r="370" spans="1:12" ht="15" customHeight="1" x14ac:dyDescent="0.25">
      <c r="A370" s="564"/>
      <c r="B370" s="568"/>
      <c r="C370" s="455"/>
      <c r="D370" s="599"/>
      <c r="E370" s="448"/>
      <c r="F370" s="93" t="s">
        <v>708</v>
      </c>
      <c r="G370" s="523" t="s">
        <v>390</v>
      </c>
      <c r="H370" s="523"/>
      <c r="I370" s="523"/>
      <c r="J370" s="523"/>
      <c r="K370" s="585"/>
      <c r="L370" s="603" t="e">
        <f>#REF!-#REF!*10%</f>
        <v>#REF!</v>
      </c>
    </row>
    <row r="371" spans="1:12" ht="15" customHeight="1" x14ac:dyDescent="0.25">
      <c r="A371" s="564"/>
      <c r="B371" s="568"/>
      <c r="C371" s="455"/>
      <c r="D371" s="599"/>
      <c r="E371" s="448"/>
      <c r="F371" s="93" t="s">
        <v>377</v>
      </c>
      <c r="G371" s="523" t="s">
        <v>387</v>
      </c>
      <c r="H371" s="523"/>
      <c r="I371" s="523"/>
      <c r="J371" s="523"/>
      <c r="K371" s="585"/>
      <c r="L371" s="603" t="e">
        <f>#REF!-#REF!*10%</f>
        <v>#REF!</v>
      </c>
    </row>
    <row r="372" spans="1:12" ht="15" customHeight="1" x14ac:dyDescent="0.25">
      <c r="A372" s="564"/>
      <c r="B372" s="568"/>
      <c r="C372" s="455"/>
      <c r="D372" s="599"/>
      <c r="E372" s="448"/>
      <c r="F372" s="93" t="s">
        <v>388</v>
      </c>
      <c r="G372" s="523" t="s">
        <v>393</v>
      </c>
      <c r="H372" s="523"/>
      <c r="I372" s="523"/>
      <c r="J372" s="523"/>
      <c r="K372" s="585"/>
      <c r="L372" s="603" t="e">
        <f>#REF!-#REF!*10%</f>
        <v>#REF!</v>
      </c>
    </row>
    <row r="373" spans="1:12" ht="15.6" customHeight="1" x14ac:dyDescent="0.25">
      <c r="A373" s="564"/>
      <c r="B373" s="568"/>
      <c r="C373" s="455"/>
      <c r="D373" s="599"/>
      <c r="E373" s="448"/>
      <c r="F373" s="93" t="s">
        <v>562</v>
      </c>
      <c r="G373" s="523" t="s">
        <v>1024</v>
      </c>
      <c r="H373" s="523"/>
      <c r="I373" s="523"/>
      <c r="J373" s="523"/>
      <c r="K373" s="585"/>
      <c r="L373" s="603" t="e">
        <f>#REF!-#REF!*10%</f>
        <v>#REF!</v>
      </c>
    </row>
    <row r="374" spans="1:12" ht="15.6" customHeight="1" x14ac:dyDescent="0.25">
      <c r="A374" s="564"/>
      <c r="B374" s="568"/>
      <c r="C374" s="455"/>
      <c r="D374" s="599"/>
      <c r="E374" s="448"/>
      <c r="F374" s="93" t="s">
        <v>570</v>
      </c>
      <c r="G374" s="523" t="s">
        <v>613</v>
      </c>
      <c r="H374" s="523"/>
      <c r="I374" s="523"/>
      <c r="J374" s="523"/>
      <c r="K374" s="585"/>
      <c r="L374" s="603" t="e">
        <f>#REF!-#REF!*10%</f>
        <v>#REF!</v>
      </c>
    </row>
    <row r="375" spans="1:12" ht="15.6" customHeight="1" x14ac:dyDescent="0.25">
      <c r="A375" s="564"/>
      <c r="B375" s="568"/>
      <c r="C375" s="455"/>
      <c r="D375" s="599"/>
      <c r="E375" s="448"/>
      <c r="F375" s="111" t="s">
        <v>84</v>
      </c>
      <c r="G375" s="525">
        <v>1.8</v>
      </c>
      <c r="H375" s="525"/>
      <c r="I375" s="525"/>
      <c r="J375" s="525"/>
      <c r="K375" s="585"/>
      <c r="L375" s="603" t="e">
        <f>#REF!-#REF!*10%</f>
        <v>#REF!</v>
      </c>
    </row>
    <row r="376" spans="1:12" ht="15" customHeight="1" x14ac:dyDescent="0.25">
      <c r="A376" s="564"/>
      <c r="B376" s="569"/>
      <c r="C376" s="455"/>
      <c r="D376" s="600"/>
      <c r="E376" s="448"/>
      <c r="F376" s="136" t="s">
        <v>1016</v>
      </c>
      <c r="G376" s="454">
        <v>5</v>
      </c>
      <c r="H376" s="454"/>
      <c r="I376" s="454"/>
      <c r="J376" s="454"/>
      <c r="K376" s="585"/>
      <c r="L376" s="603" t="e">
        <f>#REF!-#REF!*10%</f>
        <v>#REF!</v>
      </c>
    </row>
    <row r="377" spans="1:12" ht="15" customHeight="1" x14ac:dyDescent="0.25">
      <c r="A377" s="564">
        <v>4</v>
      </c>
      <c r="B377" s="567"/>
      <c r="C377" s="455" t="s">
        <v>1306</v>
      </c>
      <c r="D377" s="598"/>
      <c r="E377" s="448"/>
      <c r="F377" s="110" t="s">
        <v>81</v>
      </c>
      <c r="G377" s="522" t="s">
        <v>6</v>
      </c>
      <c r="H377" s="522"/>
      <c r="I377" s="522"/>
      <c r="J377" s="522"/>
      <c r="K377" s="539">
        <v>3</v>
      </c>
      <c r="L377" s="601">
        <v>5387</v>
      </c>
    </row>
    <row r="378" spans="1:12" ht="15" customHeight="1" x14ac:dyDescent="0.25">
      <c r="A378" s="564"/>
      <c r="B378" s="568"/>
      <c r="C378" s="455"/>
      <c r="D378" s="599"/>
      <c r="E378" s="448"/>
      <c r="F378" s="110" t="s">
        <v>80</v>
      </c>
      <c r="G378" s="469">
        <v>30</v>
      </c>
      <c r="H378" s="469"/>
      <c r="I378" s="469"/>
      <c r="J378" s="469"/>
      <c r="K378" s="583"/>
      <c r="L378" s="602"/>
    </row>
    <row r="379" spans="1:12" ht="15" customHeight="1" x14ac:dyDescent="0.25">
      <c r="A379" s="564"/>
      <c r="B379" s="568"/>
      <c r="C379" s="455"/>
      <c r="D379" s="599"/>
      <c r="E379" s="448"/>
      <c r="F379" s="110" t="s">
        <v>8</v>
      </c>
      <c r="G379" s="243">
        <v>3000</v>
      </c>
      <c r="H379" s="244">
        <v>4000</v>
      </c>
      <c r="I379" s="246">
        <v>5000</v>
      </c>
      <c r="J379" s="245">
        <v>6000</v>
      </c>
      <c r="K379" s="583"/>
      <c r="L379" s="602"/>
    </row>
    <row r="380" spans="1:12" ht="15" customHeight="1" x14ac:dyDescent="0.25">
      <c r="A380" s="564"/>
      <c r="B380" s="568"/>
      <c r="C380" s="455"/>
      <c r="D380" s="599"/>
      <c r="E380" s="448"/>
      <c r="F380" s="93" t="s">
        <v>817</v>
      </c>
      <c r="G380" s="243">
        <f>G378*100</f>
        <v>3000</v>
      </c>
      <c r="H380" s="244">
        <f>G378*110</f>
        <v>3300</v>
      </c>
      <c r="I380" s="246">
        <f>G378*120</f>
        <v>3600</v>
      </c>
      <c r="J380" s="245">
        <f>G378*123</f>
        <v>3690</v>
      </c>
      <c r="K380" s="583"/>
      <c r="L380" s="602"/>
    </row>
    <row r="381" spans="1:12" ht="15" customHeight="1" x14ac:dyDescent="0.25">
      <c r="A381" s="564"/>
      <c r="B381" s="568"/>
      <c r="C381" s="455"/>
      <c r="D381" s="599"/>
      <c r="E381" s="448"/>
      <c r="F381" s="93" t="s">
        <v>1269</v>
      </c>
      <c r="G381" s="451">
        <v>0.98</v>
      </c>
      <c r="H381" s="451"/>
      <c r="I381" s="451"/>
      <c r="J381" s="451"/>
      <c r="K381" s="583"/>
      <c r="L381" s="602"/>
    </row>
    <row r="382" spans="1:12" ht="15" customHeight="1" x14ac:dyDescent="0.25">
      <c r="A382" s="564"/>
      <c r="B382" s="568"/>
      <c r="C382" s="455"/>
      <c r="D382" s="599"/>
      <c r="E382" s="448"/>
      <c r="F382" s="93" t="s">
        <v>699</v>
      </c>
      <c r="G382" s="523" t="s">
        <v>700</v>
      </c>
      <c r="H382" s="523"/>
      <c r="I382" s="523"/>
      <c r="J382" s="523"/>
      <c r="K382" s="583"/>
      <c r="L382" s="602"/>
    </row>
    <row r="383" spans="1:12" ht="15" customHeight="1" x14ac:dyDescent="0.25">
      <c r="A383" s="564"/>
      <c r="B383" s="568"/>
      <c r="C383" s="455"/>
      <c r="D383" s="599"/>
      <c r="E383" s="448"/>
      <c r="F383" s="93" t="s">
        <v>1181</v>
      </c>
      <c r="G383" s="462" t="s">
        <v>1179</v>
      </c>
      <c r="H383" s="463"/>
      <c r="I383" s="463"/>
      <c r="J383" s="464"/>
      <c r="K383" s="583"/>
      <c r="L383" s="602"/>
    </row>
    <row r="384" spans="1:12" ht="15" customHeight="1" x14ac:dyDescent="0.25">
      <c r="A384" s="564"/>
      <c r="B384" s="568"/>
      <c r="C384" s="455"/>
      <c r="D384" s="599"/>
      <c r="E384" s="448"/>
      <c r="F384" s="110" t="s">
        <v>83</v>
      </c>
      <c r="G384" s="522">
        <v>67</v>
      </c>
      <c r="H384" s="522"/>
      <c r="I384" s="522"/>
      <c r="J384" s="522"/>
      <c r="K384" s="583"/>
      <c r="L384" s="602"/>
    </row>
    <row r="385" spans="1:12" ht="15" customHeight="1" x14ac:dyDescent="0.25">
      <c r="A385" s="564"/>
      <c r="B385" s="568"/>
      <c r="C385" s="455"/>
      <c r="D385" s="599"/>
      <c r="E385" s="448"/>
      <c r="F385" s="112" t="s">
        <v>396</v>
      </c>
      <c r="G385" s="523" t="s">
        <v>1185</v>
      </c>
      <c r="H385" s="523"/>
      <c r="I385" s="523"/>
      <c r="J385" s="523"/>
      <c r="K385" s="583"/>
      <c r="L385" s="602"/>
    </row>
    <row r="386" spans="1:12" ht="15" customHeight="1" x14ac:dyDescent="0.25">
      <c r="A386" s="564"/>
      <c r="B386" s="568"/>
      <c r="C386" s="455"/>
      <c r="D386" s="599"/>
      <c r="E386" s="448"/>
      <c r="F386" s="110" t="s">
        <v>256</v>
      </c>
      <c r="G386" s="522" t="s">
        <v>44</v>
      </c>
      <c r="H386" s="522"/>
      <c r="I386" s="522"/>
      <c r="J386" s="522"/>
      <c r="K386" s="583"/>
      <c r="L386" s="602"/>
    </row>
    <row r="387" spans="1:12" ht="15" customHeight="1" x14ac:dyDescent="0.25">
      <c r="A387" s="564"/>
      <c r="B387" s="568"/>
      <c r="C387" s="455"/>
      <c r="D387" s="599"/>
      <c r="E387" s="448"/>
      <c r="F387" s="93" t="s">
        <v>379</v>
      </c>
      <c r="G387" s="523" t="s">
        <v>380</v>
      </c>
      <c r="H387" s="523"/>
      <c r="I387" s="523"/>
      <c r="J387" s="523"/>
      <c r="K387" s="583"/>
      <c r="L387" s="602"/>
    </row>
    <row r="388" spans="1:12" ht="15" customHeight="1" x14ac:dyDescent="0.25">
      <c r="A388" s="564"/>
      <c r="B388" s="568"/>
      <c r="C388" s="455"/>
      <c r="D388" s="599"/>
      <c r="E388" s="448"/>
      <c r="F388" s="93" t="s">
        <v>701</v>
      </c>
      <c r="G388" s="523">
        <v>100000</v>
      </c>
      <c r="H388" s="523"/>
      <c r="I388" s="523"/>
      <c r="J388" s="523"/>
      <c r="K388" s="583"/>
      <c r="L388" s="602"/>
    </row>
    <row r="389" spans="1:12" ht="15" customHeight="1" x14ac:dyDescent="0.25">
      <c r="A389" s="564"/>
      <c r="B389" s="568"/>
      <c r="C389" s="455"/>
      <c r="D389" s="599"/>
      <c r="E389" s="448"/>
      <c r="F389" s="93" t="s">
        <v>257</v>
      </c>
      <c r="G389" s="523" t="s">
        <v>556</v>
      </c>
      <c r="H389" s="523"/>
      <c r="I389" s="523"/>
      <c r="J389" s="523"/>
      <c r="K389" s="583"/>
      <c r="L389" s="602"/>
    </row>
    <row r="390" spans="1:12" ht="15" customHeight="1" x14ac:dyDescent="0.25">
      <c r="A390" s="564"/>
      <c r="B390" s="568"/>
      <c r="C390" s="455"/>
      <c r="D390" s="599"/>
      <c r="E390" s="448"/>
      <c r="F390" s="93" t="s">
        <v>376</v>
      </c>
      <c r="G390" s="523" t="s">
        <v>557</v>
      </c>
      <c r="H390" s="523"/>
      <c r="I390" s="523"/>
      <c r="J390" s="523"/>
      <c r="K390" s="583"/>
      <c r="L390" s="602"/>
    </row>
    <row r="391" spans="1:12" ht="15" customHeight="1" x14ac:dyDescent="0.25">
      <c r="A391" s="564"/>
      <c r="B391" s="568"/>
      <c r="C391" s="455"/>
      <c r="D391" s="599"/>
      <c r="E391" s="448"/>
      <c r="F391" s="93" t="s">
        <v>702</v>
      </c>
      <c r="G391" s="523" t="s">
        <v>703</v>
      </c>
      <c r="H391" s="523"/>
      <c r="I391" s="523"/>
      <c r="J391" s="523"/>
      <c r="K391" s="583"/>
      <c r="L391" s="602"/>
    </row>
    <row r="392" spans="1:12" ht="15" customHeight="1" x14ac:dyDescent="0.25">
      <c r="A392" s="564"/>
      <c r="B392" s="568"/>
      <c r="C392" s="455"/>
      <c r="D392" s="599"/>
      <c r="E392" s="448"/>
      <c r="F392" s="93" t="s">
        <v>381</v>
      </c>
      <c r="G392" s="523" t="s">
        <v>382</v>
      </c>
      <c r="H392" s="523"/>
      <c r="I392" s="523"/>
      <c r="J392" s="523"/>
      <c r="K392" s="583"/>
      <c r="L392" s="602"/>
    </row>
    <row r="393" spans="1:12" ht="15" customHeight="1" x14ac:dyDescent="0.25">
      <c r="A393" s="564"/>
      <c r="B393" s="568"/>
      <c r="C393" s="455"/>
      <c r="D393" s="599"/>
      <c r="E393" s="448"/>
      <c r="F393" s="94" t="s">
        <v>358</v>
      </c>
      <c r="G393" s="523" t="s">
        <v>900</v>
      </c>
      <c r="H393" s="523"/>
      <c r="I393" s="523"/>
      <c r="J393" s="523"/>
      <c r="K393" s="584">
        <v>5</v>
      </c>
      <c r="L393" s="533">
        <v>5765</v>
      </c>
    </row>
    <row r="394" spans="1:12" ht="15" customHeight="1" x14ac:dyDescent="0.25">
      <c r="A394" s="564"/>
      <c r="B394" s="568"/>
      <c r="C394" s="455"/>
      <c r="D394" s="599"/>
      <c r="E394" s="448"/>
      <c r="F394" s="93" t="s">
        <v>383</v>
      </c>
      <c r="G394" s="523" t="s">
        <v>384</v>
      </c>
      <c r="H394" s="523"/>
      <c r="I394" s="523"/>
      <c r="J394" s="523"/>
      <c r="K394" s="585"/>
      <c r="L394" s="603" t="e">
        <f>#REF!-#REF!*10%</f>
        <v>#REF!</v>
      </c>
    </row>
    <row r="395" spans="1:12" ht="15" customHeight="1" x14ac:dyDescent="0.25">
      <c r="A395" s="564"/>
      <c r="B395" s="568"/>
      <c r="C395" s="455"/>
      <c r="D395" s="599"/>
      <c r="E395" s="448"/>
      <c r="F395" s="93" t="s">
        <v>385</v>
      </c>
      <c r="G395" s="523" t="s">
        <v>386</v>
      </c>
      <c r="H395" s="523"/>
      <c r="I395" s="523"/>
      <c r="J395" s="523"/>
      <c r="K395" s="585"/>
      <c r="L395" s="603" t="e">
        <f>#REF!-#REF!*10%</f>
        <v>#REF!</v>
      </c>
    </row>
    <row r="396" spans="1:12" ht="15" customHeight="1" x14ac:dyDescent="0.25">
      <c r="A396" s="564"/>
      <c r="B396" s="568"/>
      <c r="C396" s="455"/>
      <c r="D396" s="599"/>
      <c r="E396" s="448"/>
      <c r="F396" s="93" t="s">
        <v>389</v>
      </c>
      <c r="G396" s="523" t="s">
        <v>390</v>
      </c>
      <c r="H396" s="523"/>
      <c r="I396" s="523"/>
      <c r="J396" s="523"/>
      <c r="K396" s="585"/>
      <c r="L396" s="603" t="e">
        <f>#REF!-#REF!*10%</f>
        <v>#REF!</v>
      </c>
    </row>
    <row r="397" spans="1:12" ht="15" customHeight="1" x14ac:dyDescent="0.25">
      <c r="A397" s="564"/>
      <c r="B397" s="568"/>
      <c r="C397" s="455"/>
      <c r="D397" s="599"/>
      <c r="E397" s="448"/>
      <c r="F397" s="93" t="s">
        <v>704</v>
      </c>
      <c r="G397" s="523" t="s">
        <v>705</v>
      </c>
      <c r="H397" s="523"/>
      <c r="I397" s="523"/>
      <c r="J397" s="523"/>
      <c r="K397" s="585"/>
      <c r="L397" s="603" t="e">
        <f>#REF!-#REF!*10%</f>
        <v>#REF!</v>
      </c>
    </row>
    <row r="398" spans="1:12" ht="15" customHeight="1" x14ac:dyDescent="0.25">
      <c r="A398" s="564"/>
      <c r="B398" s="568"/>
      <c r="C398" s="455"/>
      <c r="D398" s="599"/>
      <c r="E398" s="448"/>
      <c r="F398" s="93" t="s">
        <v>706</v>
      </c>
      <c r="G398" s="523" t="s">
        <v>390</v>
      </c>
      <c r="H398" s="523"/>
      <c r="I398" s="523"/>
      <c r="J398" s="523"/>
      <c r="K398" s="585"/>
      <c r="L398" s="603" t="e">
        <f>#REF!-#REF!*10%</f>
        <v>#REF!</v>
      </c>
    </row>
    <row r="399" spans="1:12" ht="15" customHeight="1" x14ac:dyDescent="0.25">
      <c r="A399" s="564"/>
      <c r="B399" s="568"/>
      <c r="C399" s="455"/>
      <c r="D399" s="599"/>
      <c r="E399" s="448"/>
      <c r="F399" s="93" t="s">
        <v>1271</v>
      </c>
      <c r="G399" s="523" t="s">
        <v>390</v>
      </c>
      <c r="H399" s="523"/>
      <c r="I399" s="523"/>
      <c r="J399" s="523"/>
      <c r="K399" s="585"/>
      <c r="L399" s="603" t="e">
        <f>#REF!-#REF!*10%</f>
        <v>#REF!</v>
      </c>
    </row>
    <row r="400" spans="1:12" ht="15" customHeight="1" x14ac:dyDescent="0.25">
      <c r="A400" s="564"/>
      <c r="B400" s="568"/>
      <c r="C400" s="455"/>
      <c r="D400" s="599"/>
      <c r="E400" s="448"/>
      <c r="F400" s="93" t="s">
        <v>707</v>
      </c>
      <c r="G400" s="523" t="s">
        <v>1270</v>
      </c>
      <c r="H400" s="523"/>
      <c r="I400" s="523"/>
      <c r="J400" s="523"/>
      <c r="K400" s="585"/>
      <c r="L400" s="603" t="e">
        <f>#REF!-#REF!*10%</f>
        <v>#REF!</v>
      </c>
    </row>
    <row r="401" spans="1:12" ht="15" customHeight="1" x14ac:dyDescent="0.25">
      <c r="A401" s="564"/>
      <c r="B401" s="568"/>
      <c r="C401" s="455"/>
      <c r="D401" s="599"/>
      <c r="E401" s="448"/>
      <c r="F401" s="93" t="s">
        <v>708</v>
      </c>
      <c r="G401" s="523" t="s">
        <v>390</v>
      </c>
      <c r="H401" s="523"/>
      <c r="I401" s="523"/>
      <c r="J401" s="523"/>
      <c r="K401" s="585"/>
      <c r="L401" s="603" t="e">
        <f>#REF!-#REF!*10%</f>
        <v>#REF!</v>
      </c>
    </row>
    <row r="402" spans="1:12" ht="15" customHeight="1" x14ac:dyDescent="0.25">
      <c r="A402" s="564"/>
      <c r="B402" s="568"/>
      <c r="C402" s="455"/>
      <c r="D402" s="599"/>
      <c r="E402" s="448"/>
      <c r="F402" s="93" t="s">
        <v>377</v>
      </c>
      <c r="G402" s="523" t="s">
        <v>387</v>
      </c>
      <c r="H402" s="523"/>
      <c r="I402" s="523"/>
      <c r="J402" s="523"/>
      <c r="K402" s="585"/>
      <c r="L402" s="603" t="e">
        <f>#REF!-#REF!*10%</f>
        <v>#REF!</v>
      </c>
    </row>
    <row r="403" spans="1:12" ht="15" customHeight="1" x14ac:dyDescent="0.25">
      <c r="A403" s="564"/>
      <c r="B403" s="568"/>
      <c r="C403" s="455"/>
      <c r="D403" s="599"/>
      <c r="E403" s="448"/>
      <c r="F403" s="93" t="s">
        <v>388</v>
      </c>
      <c r="G403" s="523" t="s">
        <v>393</v>
      </c>
      <c r="H403" s="523"/>
      <c r="I403" s="523"/>
      <c r="J403" s="523"/>
      <c r="K403" s="585"/>
      <c r="L403" s="603" t="e">
        <f>#REF!-#REF!*10%</f>
        <v>#REF!</v>
      </c>
    </row>
    <row r="404" spans="1:12" ht="15.6" customHeight="1" x14ac:dyDescent="0.25">
      <c r="A404" s="564"/>
      <c r="B404" s="568"/>
      <c r="C404" s="455"/>
      <c r="D404" s="599"/>
      <c r="E404" s="448"/>
      <c r="F404" s="93" t="s">
        <v>562</v>
      </c>
      <c r="G404" s="523" t="s">
        <v>1024</v>
      </c>
      <c r="H404" s="523"/>
      <c r="I404" s="523"/>
      <c r="J404" s="523"/>
      <c r="K404" s="585"/>
      <c r="L404" s="603" t="e">
        <f>#REF!-#REF!*10%</f>
        <v>#REF!</v>
      </c>
    </row>
    <row r="405" spans="1:12" ht="15.6" customHeight="1" x14ac:dyDescent="0.25">
      <c r="A405" s="564"/>
      <c r="B405" s="568"/>
      <c r="C405" s="455"/>
      <c r="D405" s="599"/>
      <c r="E405" s="448"/>
      <c r="F405" s="93" t="s">
        <v>570</v>
      </c>
      <c r="G405" s="523" t="s">
        <v>613</v>
      </c>
      <c r="H405" s="523"/>
      <c r="I405" s="523"/>
      <c r="J405" s="523"/>
      <c r="K405" s="585"/>
      <c r="L405" s="603" t="e">
        <f>#REF!-#REF!*10%</f>
        <v>#REF!</v>
      </c>
    </row>
    <row r="406" spans="1:12" ht="15.6" customHeight="1" x14ac:dyDescent="0.25">
      <c r="A406" s="564"/>
      <c r="B406" s="568"/>
      <c r="C406" s="455"/>
      <c r="D406" s="599"/>
      <c r="E406" s="448"/>
      <c r="F406" s="111" t="s">
        <v>84</v>
      </c>
      <c r="G406" s="525">
        <v>1.9</v>
      </c>
      <c r="H406" s="525"/>
      <c r="I406" s="525"/>
      <c r="J406" s="525"/>
      <c r="K406" s="585"/>
      <c r="L406" s="603" t="e">
        <f>#REF!-#REF!*10%</f>
        <v>#REF!</v>
      </c>
    </row>
    <row r="407" spans="1:12" ht="15" customHeight="1" x14ac:dyDescent="0.25">
      <c r="A407" s="564"/>
      <c r="B407" s="569"/>
      <c r="C407" s="455"/>
      <c r="D407" s="600"/>
      <c r="E407" s="448"/>
      <c r="F407" s="136" t="s">
        <v>1016</v>
      </c>
      <c r="G407" s="454">
        <v>5</v>
      </c>
      <c r="H407" s="454"/>
      <c r="I407" s="454"/>
      <c r="J407" s="454"/>
      <c r="K407" s="585"/>
      <c r="L407" s="603" t="e">
        <f>#REF!-#REF!*10%</f>
        <v>#REF!</v>
      </c>
    </row>
    <row r="408" spans="1:12" ht="15" customHeight="1" x14ac:dyDescent="0.25">
      <c r="A408" s="564">
        <v>5</v>
      </c>
      <c r="B408" s="567"/>
      <c r="C408" s="455" t="s">
        <v>1307</v>
      </c>
      <c r="D408" s="598"/>
      <c r="E408" s="448"/>
      <c r="F408" s="110" t="s">
        <v>81</v>
      </c>
      <c r="G408" s="522" t="s">
        <v>6</v>
      </c>
      <c r="H408" s="522"/>
      <c r="I408" s="522"/>
      <c r="J408" s="522"/>
      <c r="K408" s="539">
        <v>3</v>
      </c>
      <c r="L408" s="601">
        <v>5771</v>
      </c>
    </row>
    <row r="409" spans="1:12" ht="15" customHeight="1" x14ac:dyDescent="0.25">
      <c r="A409" s="564"/>
      <c r="B409" s="568"/>
      <c r="C409" s="455"/>
      <c r="D409" s="599"/>
      <c r="E409" s="448"/>
      <c r="F409" s="110" t="s">
        <v>80</v>
      </c>
      <c r="G409" s="469">
        <v>40</v>
      </c>
      <c r="H409" s="469"/>
      <c r="I409" s="469"/>
      <c r="J409" s="469"/>
      <c r="K409" s="583"/>
      <c r="L409" s="602"/>
    </row>
    <row r="410" spans="1:12" ht="15" customHeight="1" x14ac:dyDescent="0.25">
      <c r="A410" s="564"/>
      <c r="B410" s="568"/>
      <c r="C410" s="455"/>
      <c r="D410" s="599"/>
      <c r="E410" s="448"/>
      <c r="F410" s="110" t="s">
        <v>8</v>
      </c>
      <c r="G410" s="243">
        <v>3000</v>
      </c>
      <c r="H410" s="244">
        <v>4000</v>
      </c>
      <c r="I410" s="246">
        <v>5000</v>
      </c>
      <c r="J410" s="245">
        <v>6000</v>
      </c>
      <c r="K410" s="583"/>
      <c r="L410" s="602"/>
    </row>
    <row r="411" spans="1:12" ht="15" customHeight="1" x14ac:dyDescent="0.25">
      <c r="A411" s="564"/>
      <c r="B411" s="568"/>
      <c r="C411" s="455"/>
      <c r="D411" s="599"/>
      <c r="E411" s="448"/>
      <c r="F411" s="93" t="s">
        <v>817</v>
      </c>
      <c r="G411" s="243">
        <f>G409*100</f>
        <v>4000</v>
      </c>
      <c r="H411" s="244">
        <f>G409*110</f>
        <v>4400</v>
      </c>
      <c r="I411" s="246">
        <f>G409*120</f>
        <v>4800</v>
      </c>
      <c r="J411" s="245">
        <f>G409*123</f>
        <v>4920</v>
      </c>
      <c r="K411" s="583"/>
      <c r="L411" s="602"/>
    </row>
    <row r="412" spans="1:12" ht="15" customHeight="1" x14ac:dyDescent="0.25">
      <c r="A412" s="564"/>
      <c r="B412" s="568"/>
      <c r="C412" s="455"/>
      <c r="D412" s="599"/>
      <c r="E412" s="448"/>
      <c r="F412" s="93" t="s">
        <v>1269</v>
      </c>
      <c r="G412" s="451">
        <v>0.98</v>
      </c>
      <c r="H412" s="451"/>
      <c r="I412" s="451"/>
      <c r="J412" s="451"/>
      <c r="K412" s="583"/>
      <c r="L412" s="602"/>
    </row>
    <row r="413" spans="1:12" ht="15" customHeight="1" x14ac:dyDescent="0.25">
      <c r="A413" s="564"/>
      <c r="B413" s="568"/>
      <c r="C413" s="455"/>
      <c r="D413" s="599"/>
      <c r="E413" s="448"/>
      <c r="F413" s="93" t="s">
        <v>699</v>
      </c>
      <c r="G413" s="523" t="s">
        <v>700</v>
      </c>
      <c r="H413" s="523"/>
      <c r="I413" s="523"/>
      <c r="J413" s="523"/>
      <c r="K413" s="583"/>
      <c r="L413" s="602"/>
    </row>
    <row r="414" spans="1:12" ht="15" customHeight="1" x14ac:dyDescent="0.25">
      <c r="A414" s="564"/>
      <c r="B414" s="568"/>
      <c r="C414" s="455"/>
      <c r="D414" s="599"/>
      <c r="E414" s="448"/>
      <c r="F414" s="93" t="s">
        <v>1181</v>
      </c>
      <c r="G414" s="462" t="s">
        <v>1179</v>
      </c>
      <c r="H414" s="463"/>
      <c r="I414" s="463"/>
      <c r="J414" s="464"/>
      <c r="K414" s="583"/>
      <c r="L414" s="602"/>
    </row>
    <row r="415" spans="1:12" ht="15" customHeight="1" x14ac:dyDescent="0.25">
      <c r="A415" s="564"/>
      <c r="B415" s="568"/>
      <c r="C415" s="455"/>
      <c r="D415" s="599"/>
      <c r="E415" s="448"/>
      <c r="F415" s="110" t="s">
        <v>83</v>
      </c>
      <c r="G415" s="522">
        <v>67</v>
      </c>
      <c r="H415" s="522"/>
      <c r="I415" s="522"/>
      <c r="J415" s="522"/>
      <c r="K415" s="583"/>
      <c r="L415" s="602"/>
    </row>
    <row r="416" spans="1:12" ht="15" customHeight="1" x14ac:dyDescent="0.25">
      <c r="A416" s="564"/>
      <c r="B416" s="568"/>
      <c r="C416" s="455"/>
      <c r="D416" s="599"/>
      <c r="E416" s="448"/>
      <c r="F416" s="112" t="s">
        <v>396</v>
      </c>
      <c r="G416" s="523" t="s">
        <v>1185</v>
      </c>
      <c r="H416" s="523"/>
      <c r="I416" s="523"/>
      <c r="J416" s="523"/>
      <c r="K416" s="583"/>
      <c r="L416" s="602"/>
    </row>
    <row r="417" spans="1:12" ht="15" customHeight="1" x14ac:dyDescent="0.25">
      <c r="A417" s="564"/>
      <c r="B417" s="568"/>
      <c r="C417" s="455"/>
      <c r="D417" s="599"/>
      <c r="E417" s="448"/>
      <c r="F417" s="110" t="s">
        <v>256</v>
      </c>
      <c r="G417" s="522" t="s">
        <v>45</v>
      </c>
      <c r="H417" s="522"/>
      <c r="I417" s="522"/>
      <c r="J417" s="522"/>
      <c r="K417" s="583"/>
      <c r="L417" s="602"/>
    </row>
    <row r="418" spans="1:12" ht="15" customHeight="1" x14ac:dyDescent="0.25">
      <c r="A418" s="564"/>
      <c r="B418" s="568"/>
      <c r="C418" s="455"/>
      <c r="D418" s="599"/>
      <c r="E418" s="448"/>
      <c r="F418" s="93" t="s">
        <v>379</v>
      </c>
      <c r="G418" s="523" t="s">
        <v>380</v>
      </c>
      <c r="H418" s="523"/>
      <c r="I418" s="523"/>
      <c r="J418" s="523"/>
      <c r="K418" s="583"/>
      <c r="L418" s="602"/>
    </row>
    <row r="419" spans="1:12" ht="15" customHeight="1" x14ac:dyDescent="0.25">
      <c r="A419" s="564"/>
      <c r="B419" s="568"/>
      <c r="C419" s="455"/>
      <c r="D419" s="599"/>
      <c r="E419" s="448"/>
      <c r="F419" s="93" t="s">
        <v>701</v>
      </c>
      <c r="G419" s="523">
        <v>100000</v>
      </c>
      <c r="H419" s="523"/>
      <c r="I419" s="523"/>
      <c r="J419" s="523"/>
      <c r="K419" s="583"/>
      <c r="L419" s="602"/>
    </row>
    <row r="420" spans="1:12" ht="15" customHeight="1" x14ac:dyDescent="0.25">
      <c r="A420" s="564"/>
      <c r="B420" s="568"/>
      <c r="C420" s="455"/>
      <c r="D420" s="599"/>
      <c r="E420" s="448"/>
      <c r="F420" s="93" t="s">
        <v>257</v>
      </c>
      <c r="G420" s="523" t="s">
        <v>556</v>
      </c>
      <c r="H420" s="523"/>
      <c r="I420" s="523"/>
      <c r="J420" s="523"/>
      <c r="K420" s="583"/>
      <c r="L420" s="602"/>
    </row>
    <row r="421" spans="1:12" ht="15" customHeight="1" x14ac:dyDescent="0.25">
      <c r="A421" s="564"/>
      <c r="B421" s="568"/>
      <c r="C421" s="455"/>
      <c r="D421" s="599"/>
      <c r="E421" s="448"/>
      <c r="F421" s="93" t="s">
        <v>376</v>
      </c>
      <c r="G421" s="523" t="s">
        <v>557</v>
      </c>
      <c r="H421" s="523"/>
      <c r="I421" s="523"/>
      <c r="J421" s="523"/>
      <c r="K421" s="583"/>
      <c r="L421" s="602"/>
    </row>
    <row r="422" spans="1:12" ht="15" customHeight="1" x14ac:dyDescent="0.25">
      <c r="A422" s="564"/>
      <c r="B422" s="568"/>
      <c r="C422" s="455"/>
      <c r="D422" s="599"/>
      <c r="E422" s="448"/>
      <c r="F422" s="93" t="s">
        <v>702</v>
      </c>
      <c r="G422" s="523" t="s">
        <v>703</v>
      </c>
      <c r="H422" s="523"/>
      <c r="I422" s="523"/>
      <c r="J422" s="523"/>
      <c r="K422" s="583"/>
      <c r="L422" s="602"/>
    </row>
    <row r="423" spans="1:12" ht="15" customHeight="1" x14ac:dyDescent="0.25">
      <c r="A423" s="564"/>
      <c r="B423" s="568"/>
      <c r="C423" s="455"/>
      <c r="D423" s="599"/>
      <c r="E423" s="448"/>
      <c r="F423" s="93" t="s">
        <v>381</v>
      </c>
      <c r="G423" s="523" t="s">
        <v>382</v>
      </c>
      <c r="H423" s="523"/>
      <c r="I423" s="523"/>
      <c r="J423" s="523"/>
      <c r="K423" s="583"/>
      <c r="L423" s="602"/>
    </row>
    <row r="424" spans="1:12" ht="15" customHeight="1" x14ac:dyDescent="0.25">
      <c r="A424" s="564"/>
      <c r="B424" s="568"/>
      <c r="C424" s="455"/>
      <c r="D424" s="599"/>
      <c r="E424" s="448"/>
      <c r="F424" s="94" t="s">
        <v>358</v>
      </c>
      <c r="G424" s="523" t="s">
        <v>900</v>
      </c>
      <c r="H424" s="523"/>
      <c r="I424" s="523"/>
      <c r="J424" s="523"/>
      <c r="K424" s="584">
        <v>5</v>
      </c>
      <c r="L424" s="533">
        <v>6175</v>
      </c>
    </row>
    <row r="425" spans="1:12" ht="15" customHeight="1" x14ac:dyDescent="0.25">
      <c r="A425" s="564"/>
      <c r="B425" s="568"/>
      <c r="C425" s="455"/>
      <c r="D425" s="599"/>
      <c r="E425" s="448"/>
      <c r="F425" s="93" t="s">
        <v>383</v>
      </c>
      <c r="G425" s="523" t="s">
        <v>384</v>
      </c>
      <c r="H425" s="523"/>
      <c r="I425" s="523"/>
      <c r="J425" s="523"/>
      <c r="K425" s="585"/>
      <c r="L425" s="603" t="e">
        <f>#REF!-#REF!*10%</f>
        <v>#REF!</v>
      </c>
    </row>
    <row r="426" spans="1:12" ht="15" customHeight="1" x14ac:dyDescent="0.25">
      <c r="A426" s="564"/>
      <c r="B426" s="568"/>
      <c r="C426" s="455"/>
      <c r="D426" s="599"/>
      <c r="E426" s="448"/>
      <c r="F426" s="93" t="s">
        <v>385</v>
      </c>
      <c r="G426" s="523" t="s">
        <v>386</v>
      </c>
      <c r="H426" s="523"/>
      <c r="I426" s="523"/>
      <c r="J426" s="523"/>
      <c r="K426" s="585"/>
      <c r="L426" s="603" t="e">
        <f>#REF!-#REF!*10%</f>
        <v>#REF!</v>
      </c>
    </row>
    <row r="427" spans="1:12" ht="15" customHeight="1" x14ac:dyDescent="0.25">
      <c r="A427" s="564"/>
      <c r="B427" s="568"/>
      <c r="C427" s="455"/>
      <c r="D427" s="599"/>
      <c r="E427" s="448"/>
      <c r="F427" s="93" t="s">
        <v>389</v>
      </c>
      <c r="G427" s="523" t="s">
        <v>390</v>
      </c>
      <c r="H427" s="523"/>
      <c r="I427" s="523"/>
      <c r="J427" s="523"/>
      <c r="K427" s="585"/>
      <c r="L427" s="603" t="e">
        <f>#REF!-#REF!*10%</f>
        <v>#REF!</v>
      </c>
    </row>
    <row r="428" spans="1:12" ht="15" customHeight="1" x14ac:dyDescent="0.25">
      <c r="A428" s="564"/>
      <c r="B428" s="568"/>
      <c r="C428" s="455"/>
      <c r="D428" s="599"/>
      <c r="E428" s="448"/>
      <c r="F428" s="93" t="s">
        <v>704</v>
      </c>
      <c r="G428" s="523" t="s">
        <v>705</v>
      </c>
      <c r="H428" s="523"/>
      <c r="I428" s="523"/>
      <c r="J428" s="523"/>
      <c r="K428" s="585"/>
      <c r="L428" s="603" t="e">
        <f>#REF!-#REF!*10%</f>
        <v>#REF!</v>
      </c>
    </row>
    <row r="429" spans="1:12" ht="15" customHeight="1" x14ac:dyDescent="0.25">
      <c r="A429" s="564"/>
      <c r="B429" s="568"/>
      <c r="C429" s="455"/>
      <c r="D429" s="599"/>
      <c r="E429" s="448"/>
      <c r="F429" s="93" t="s">
        <v>706</v>
      </c>
      <c r="G429" s="523" t="s">
        <v>390</v>
      </c>
      <c r="H429" s="523"/>
      <c r="I429" s="523"/>
      <c r="J429" s="523"/>
      <c r="K429" s="585"/>
      <c r="L429" s="603" t="e">
        <f>#REF!-#REF!*10%</f>
        <v>#REF!</v>
      </c>
    </row>
    <row r="430" spans="1:12" ht="15" customHeight="1" x14ac:dyDescent="0.25">
      <c r="A430" s="564"/>
      <c r="B430" s="568"/>
      <c r="C430" s="455"/>
      <c r="D430" s="599"/>
      <c r="E430" s="448"/>
      <c r="F430" s="93" t="s">
        <v>1271</v>
      </c>
      <c r="G430" s="523" t="s">
        <v>390</v>
      </c>
      <c r="H430" s="523"/>
      <c r="I430" s="523"/>
      <c r="J430" s="523"/>
      <c r="K430" s="585"/>
      <c r="L430" s="603" t="e">
        <f>#REF!-#REF!*10%</f>
        <v>#REF!</v>
      </c>
    </row>
    <row r="431" spans="1:12" ht="15" customHeight="1" x14ac:dyDescent="0.25">
      <c r="A431" s="564"/>
      <c r="B431" s="568"/>
      <c r="C431" s="455"/>
      <c r="D431" s="599"/>
      <c r="E431" s="448"/>
      <c r="F431" s="93" t="s">
        <v>707</v>
      </c>
      <c r="G431" s="523" t="s">
        <v>1270</v>
      </c>
      <c r="H431" s="523"/>
      <c r="I431" s="523"/>
      <c r="J431" s="523"/>
      <c r="K431" s="585"/>
      <c r="L431" s="603" t="e">
        <f>#REF!-#REF!*10%</f>
        <v>#REF!</v>
      </c>
    </row>
    <row r="432" spans="1:12" ht="15" customHeight="1" x14ac:dyDescent="0.25">
      <c r="A432" s="564"/>
      <c r="B432" s="568"/>
      <c r="C432" s="455"/>
      <c r="D432" s="599"/>
      <c r="E432" s="448"/>
      <c r="F432" s="93" t="s">
        <v>708</v>
      </c>
      <c r="G432" s="523" t="s">
        <v>390</v>
      </c>
      <c r="H432" s="523"/>
      <c r="I432" s="523"/>
      <c r="J432" s="523"/>
      <c r="K432" s="585"/>
      <c r="L432" s="603" t="e">
        <f>#REF!-#REF!*10%</f>
        <v>#REF!</v>
      </c>
    </row>
    <row r="433" spans="1:12" ht="15" customHeight="1" x14ac:dyDescent="0.25">
      <c r="A433" s="564"/>
      <c r="B433" s="568"/>
      <c r="C433" s="455"/>
      <c r="D433" s="599"/>
      <c r="E433" s="448"/>
      <c r="F433" s="93" t="s">
        <v>377</v>
      </c>
      <c r="G433" s="523" t="s">
        <v>387</v>
      </c>
      <c r="H433" s="523"/>
      <c r="I433" s="523"/>
      <c r="J433" s="523"/>
      <c r="K433" s="585"/>
      <c r="L433" s="603" t="e">
        <f>#REF!-#REF!*10%</f>
        <v>#REF!</v>
      </c>
    </row>
    <row r="434" spans="1:12" ht="15" customHeight="1" x14ac:dyDescent="0.25">
      <c r="A434" s="564"/>
      <c r="B434" s="568"/>
      <c r="C434" s="455"/>
      <c r="D434" s="599"/>
      <c r="E434" s="448"/>
      <c r="F434" s="93" t="s">
        <v>388</v>
      </c>
      <c r="G434" s="523" t="s">
        <v>393</v>
      </c>
      <c r="H434" s="523"/>
      <c r="I434" s="523"/>
      <c r="J434" s="523"/>
      <c r="K434" s="585"/>
      <c r="L434" s="603" t="e">
        <f>#REF!-#REF!*10%</f>
        <v>#REF!</v>
      </c>
    </row>
    <row r="435" spans="1:12" ht="15.6" customHeight="1" x14ac:dyDescent="0.25">
      <c r="A435" s="564"/>
      <c r="B435" s="568"/>
      <c r="C435" s="455"/>
      <c r="D435" s="599"/>
      <c r="E435" s="448"/>
      <c r="F435" s="93" t="s">
        <v>562</v>
      </c>
      <c r="G435" s="523" t="s">
        <v>1024</v>
      </c>
      <c r="H435" s="523"/>
      <c r="I435" s="523"/>
      <c r="J435" s="523"/>
      <c r="K435" s="585"/>
      <c r="L435" s="603" t="e">
        <f>#REF!-#REF!*10%</f>
        <v>#REF!</v>
      </c>
    </row>
    <row r="436" spans="1:12" ht="15.6" customHeight="1" x14ac:dyDescent="0.25">
      <c r="A436" s="564"/>
      <c r="B436" s="568"/>
      <c r="C436" s="455"/>
      <c r="D436" s="599"/>
      <c r="E436" s="448"/>
      <c r="F436" s="93" t="s">
        <v>570</v>
      </c>
      <c r="G436" s="523" t="s">
        <v>613</v>
      </c>
      <c r="H436" s="523"/>
      <c r="I436" s="523"/>
      <c r="J436" s="523"/>
      <c r="K436" s="585"/>
      <c r="L436" s="603" t="e">
        <f>#REF!-#REF!*10%</f>
        <v>#REF!</v>
      </c>
    </row>
    <row r="437" spans="1:12" ht="15.6" customHeight="1" x14ac:dyDescent="0.25">
      <c r="A437" s="564"/>
      <c r="B437" s="568"/>
      <c r="C437" s="455"/>
      <c r="D437" s="599"/>
      <c r="E437" s="448"/>
      <c r="F437" s="111" t="s">
        <v>84</v>
      </c>
      <c r="G437" s="525">
        <v>2</v>
      </c>
      <c r="H437" s="525"/>
      <c r="I437" s="525"/>
      <c r="J437" s="525"/>
      <c r="K437" s="585"/>
      <c r="L437" s="603" t="e">
        <f>#REF!-#REF!*10%</f>
        <v>#REF!</v>
      </c>
    </row>
    <row r="438" spans="1:12" ht="15" customHeight="1" x14ac:dyDescent="0.25">
      <c r="A438" s="564"/>
      <c r="B438" s="569"/>
      <c r="C438" s="455"/>
      <c r="D438" s="600"/>
      <c r="E438" s="448"/>
      <c r="F438" s="136" t="s">
        <v>1016</v>
      </c>
      <c r="G438" s="454">
        <v>5</v>
      </c>
      <c r="H438" s="454"/>
      <c r="I438" s="454"/>
      <c r="J438" s="454"/>
      <c r="K438" s="585"/>
      <c r="L438" s="603" t="e">
        <f>#REF!-#REF!*10%</f>
        <v>#REF!</v>
      </c>
    </row>
    <row r="439" spans="1:12" ht="15" customHeight="1" x14ac:dyDescent="0.25">
      <c r="A439" s="564">
        <v>6</v>
      </c>
      <c r="B439" s="567"/>
      <c r="C439" s="455" t="s">
        <v>483</v>
      </c>
      <c r="D439" s="582"/>
      <c r="E439" s="448"/>
      <c r="F439" s="110" t="s">
        <v>81</v>
      </c>
      <c r="G439" s="522" t="s">
        <v>6</v>
      </c>
      <c r="H439" s="522"/>
      <c r="I439" s="522"/>
      <c r="J439" s="522"/>
      <c r="K439" s="539">
        <v>3</v>
      </c>
      <c r="L439" s="601">
        <v>6541</v>
      </c>
    </row>
    <row r="440" spans="1:12" ht="15" customHeight="1" x14ac:dyDescent="0.25">
      <c r="A440" s="564"/>
      <c r="B440" s="568"/>
      <c r="C440" s="455"/>
      <c r="D440" s="597"/>
      <c r="E440" s="448"/>
      <c r="F440" s="110" t="s">
        <v>80</v>
      </c>
      <c r="G440" s="469">
        <v>40</v>
      </c>
      <c r="H440" s="469"/>
      <c r="I440" s="469"/>
      <c r="J440" s="469"/>
      <c r="K440" s="583"/>
      <c r="L440" s="602"/>
    </row>
    <row r="441" spans="1:12" ht="15" customHeight="1" x14ac:dyDescent="0.25">
      <c r="A441" s="564"/>
      <c r="B441" s="568"/>
      <c r="C441" s="455"/>
      <c r="D441" s="597"/>
      <c r="E441" s="448"/>
      <c r="F441" s="110" t="s">
        <v>8</v>
      </c>
      <c r="G441" s="243">
        <v>3000</v>
      </c>
      <c r="H441" s="244">
        <v>4000</v>
      </c>
      <c r="I441" s="246">
        <v>5000</v>
      </c>
      <c r="J441" s="245">
        <v>6000</v>
      </c>
      <c r="K441" s="583"/>
      <c r="L441" s="602"/>
    </row>
    <row r="442" spans="1:12" ht="15" customHeight="1" x14ac:dyDescent="0.25">
      <c r="A442" s="564"/>
      <c r="B442" s="568"/>
      <c r="C442" s="455"/>
      <c r="D442" s="597"/>
      <c r="E442" s="448"/>
      <c r="F442" s="93" t="s">
        <v>817</v>
      </c>
      <c r="G442" s="243">
        <f>G440*100</f>
        <v>4000</v>
      </c>
      <c r="H442" s="244">
        <f>G440*110</f>
        <v>4400</v>
      </c>
      <c r="I442" s="246">
        <f>G440*120</f>
        <v>4800</v>
      </c>
      <c r="J442" s="245">
        <f>G440*123</f>
        <v>4920</v>
      </c>
      <c r="K442" s="583"/>
      <c r="L442" s="602"/>
    </row>
    <row r="443" spans="1:12" ht="15" customHeight="1" x14ac:dyDescent="0.25">
      <c r="A443" s="564"/>
      <c r="B443" s="568"/>
      <c r="C443" s="455"/>
      <c r="D443" s="597"/>
      <c r="E443" s="448"/>
      <c r="F443" s="93" t="s">
        <v>1269</v>
      </c>
      <c r="G443" s="451">
        <v>0.98</v>
      </c>
      <c r="H443" s="451"/>
      <c r="I443" s="451"/>
      <c r="J443" s="451"/>
      <c r="K443" s="583"/>
      <c r="L443" s="602"/>
    </row>
    <row r="444" spans="1:12" ht="15" customHeight="1" x14ac:dyDescent="0.25">
      <c r="A444" s="564"/>
      <c r="B444" s="568"/>
      <c r="C444" s="455"/>
      <c r="D444" s="597"/>
      <c r="E444" s="448"/>
      <c r="F444" s="93" t="s">
        <v>699</v>
      </c>
      <c r="G444" s="523" t="s">
        <v>700</v>
      </c>
      <c r="H444" s="523"/>
      <c r="I444" s="523"/>
      <c r="J444" s="523"/>
      <c r="K444" s="583"/>
      <c r="L444" s="602"/>
    </row>
    <row r="445" spans="1:12" ht="15" customHeight="1" x14ac:dyDescent="0.25">
      <c r="A445" s="564"/>
      <c r="B445" s="568"/>
      <c r="C445" s="455"/>
      <c r="D445" s="597"/>
      <c r="E445" s="448"/>
      <c r="F445" s="93" t="s">
        <v>1181</v>
      </c>
      <c r="G445" s="462" t="s">
        <v>1179</v>
      </c>
      <c r="H445" s="463"/>
      <c r="I445" s="463"/>
      <c r="J445" s="464"/>
      <c r="K445" s="583"/>
      <c r="L445" s="602"/>
    </row>
    <row r="446" spans="1:12" ht="15" customHeight="1" x14ac:dyDescent="0.25">
      <c r="A446" s="564"/>
      <c r="B446" s="568"/>
      <c r="C446" s="455"/>
      <c r="D446" s="597"/>
      <c r="E446" s="448"/>
      <c r="F446" s="110" t="s">
        <v>83</v>
      </c>
      <c r="G446" s="522">
        <v>67</v>
      </c>
      <c r="H446" s="522"/>
      <c r="I446" s="522"/>
      <c r="J446" s="522"/>
      <c r="K446" s="583"/>
      <c r="L446" s="602"/>
    </row>
    <row r="447" spans="1:12" ht="15" customHeight="1" x14ac:dyDescent="0.25">
      <c r="A447" s="564"/>
      <c r="B447" s="568"/>
      <c r="C447" s="455"/>
      <c r="D447" s="597"/>
      <c r="E447" s="448"/>
      <c r="F447" s="112" t="s">
        <v>396</v>
      </c>
      <c r="G447" s="523" t="s">
        <v>1185</v>
      </c>
      <c r="H447" s="523"/>
      <c r="I447" s="523"/>
      <c r="J447" s="523"/>
      <c r="K447" s="583"/>
      <c r="L447" s="602"/>
    </row>
    <row r="448" spans="1:12" ht="15" customHeight="1" x14ac:dyDescent="0.25">
      <c r="A448" s="564"/>
      <c r="B448" s="568"/>
      <c r="C448" s="455"/>
      <c r="D448" s="597"/>
      <c r="E448" s="448"/>
      <c r="F448" s="110" t="s">
        <v>256</v>
      </c>
      <c r="G448" s="522" t="s">
        <v>43</v>
      </c>
      <c r="H448" s="522"/>
      <c r="I448" s="522"/>
      <c r="J448" s="522"/>
      <c r="K448" s="583"/>
      <c r="L448" s="602"/>
    </row>
    <row r="449" spans="1:12" ht="15" customHeight="1" x14ac:dyDescent="0.25">
      <c r="A449" s="564"/>
      <c r="B449" s="568"/>
      <c r="C449" s="455"/>
      <c r="D449" s="597"/>
      <c r="E449" s="448"/>
      <c r="F449" s="93" t="s">
        <v>379</v>
      </c>
      <c r="G449" s="523" t="s">
        <v>380</v>
      </c>
      <c r="H449" s="523"/>
      <c r="I449" s="523"/>
      <c r="J449" s="523"/>
      <c r="K449" s="583"/>
      <c r="L449" s="602"/>
    </row>
    <row r="450" spans="1:12" ht="15" customHeight="1" x14ac:dyDescent="0.25">
      <c r="A450" s="564"/>
      <c r="B450" s="568"/>
      <c r="C450" s="455"/>
      <c r="D450" s="597"/>
      <c r="E450" s="448"/>
      <c r="F450" s="93" t="s">
        <v>701</v>
      </c>
      <c r="G450" s="523">
        <v>100000</v>
      </c>
      <c r="H450" s="523"/>
      <c r="I450" s="523"/>
      <c r="J450" s="523"/>
      <c r="K450" s="583"/>
      <c r="L450" s="602"/>
    </row>
    <row r="451" spans="1:12" ht="15" customHeight="1" x14ac:dyDescent="0.25">
      <c r="A451" s="564"/>
      <c r="B451" s="568"/>
      <c r="C451" s="455"/>
      <c r="D451" s="597"/>
      <c r="E451" s="448"/>
      <c r="F451" s="93" t="s">
        <v>257</v>
      </c>
      <c r="G451" s="523" t="s">
        <v>556</v>
      </c>
      <c r="H451" s="523"/>
      <c r="I451" s="523"/>
      <c r="J451" s="523"/>
      <c r="K451" s="583"/>
      <c r="L451" s="602"/>
    </row>
    <row r="452" spans="1:12" ht="15" customHeight="1" x14ac:dyDescent="0.25">
      <c r="A452" s="564"/>
      <c r="B452" s="568"/>
      <c r="C452" s="455"/>
      <c r="D452" s="597"/>
      <c r="E452" s="448"/>
      <c r="F452" s="93" t="s">
        <v>376</v>
      </c>
      <c r="G452" s="523" t="s">
        <v>557</v>
      </c>
      <c r="H452" s="523"/>
      <c r="I452" s="523"/>
      <c r="J452" s="523"/>
      <c r="K452" s="583"/>
      <c r="L452" s="602"/>
    </row>
    <row r="453" spans="1:12" ht="15" customHeight="1" x14ac:dyDescent="0.25">
      <c r="A453" s="564"/>
      <c r="B453" s="568"/>
      <c r="C453" s="455"/>
      <c r="D453" s="597"/>
      <c r="E453" s="448"/>
      <c r="F453" s="93" t="s">
        <v>702</v>
      </c>
      <c r="G453" s="523" t="s">
        <v>703</v>
      </c>
      <c r="H453" s="523"/>
      <c r="I453" s="523"/>
      <c r="J453" s="523"/>
      <c r="K453" s="583"/>
      <c r="L453" s="602"/>
    </row>
    <row r="454" spans="1:12" ht="15" customHeight="1" x14ac:dyDescent="0.25">
      <c r="A454" s="564"/>
      <c r="B454" s="568"/>
      <c r="C454" s="455"/>
      <c r="D454" s="597"/>
      <c r="E454" s="448"/>
      <c r="F454" s="93" t="s">
        <v>381</v>
      </c>
      <c r="G454" s="523" t="s">
        <v>382</v>
      </c>
      <c r="H454" s="523"/>
      <c r="I454" s="523"/>
      <c r="J454" s="523"/>
      <c r="K454" s="583"/>
      <c r="L454" s="602"/>
    </row>
    <row r="455" spans="1:12" ht="15" customHeight="1" x14ac:dyDescent="0.25">
      <c r="A455" s="564"/>
      <c r="B455" s="568"/>
      <c r="C455" s="455"/>
      <c r="D455" s="597"/>
      <c r="E455" s="448"/>
      <c r="F455" s="94" t="s">
        <v>358</v>
      </c>
      <c r="G455" s="523" t="s">
        <v>900</v>
      </c>
      <c r="H455" s="523"/>
      <c r="I455" s="523"/>
      <c r="J455" s="523"/>
      <c r="K455" s="584">
        <v>5</v>
      </c>
      <c r="L455" s="533">
        <v>6999</v>
      </c>
    </row>
    <row r="456" spans="1:12" ht="15" customHeight="1" x14ac:dyDescent="0.25">
      <c r="A456" s="564"/>
      <c r="B456" s="568"/>
      <c r="C456" s="455"/>
      <c r="D456" s="597"/>
      <c r="E456" s="448"/>
      <c r="F456" s="93" t="s">
        <v>383</v>
      </c>
      <c r="G456" s="523" t="s">
        <v>384</v>
      </c>
      <c r="H456" s="523"/>
      <c r="I456" s="523"/>
      <c r="J456" s="523"/>
      <c r="K456" s="585"/>
      <c r="L456" s="603" t="e">
        <f>#REF!-#REF!*10%</f>
        <v>#REF!</v>
      </c>
    </row>
    <row r="457" spans="1:12" ht="15" customHeight="1" x14ac:dyDescent="0.25">
      <c r="A457" s="564"/>
      <c r="B457" s="568"/>
      <c r="C457" s="455"/>
      <c r="D457" s="597"/>
      <c r="E457" s="448"/>
      <c r="F457" s="93" t="s">
        <v>385</v>
      </c>
      <c r="G457" s="523" t="s">
        <v>386</v>
      </c>
      <c r="H457" s="523"/>
      <c r="I457" s="523"/>
      <c r="J457" s="523"/>
      <c r="K457" s="585"/>
      <c r="L457" s="603" t="e">
        <f>#REF!-#REF!*10%</f>
        <v>#REF!</v>
      </c>
    </row>
    <row r="458" spans="1:12" ht="15" customHeight="1" x14ac:dyDescent="0.25">
      <c r="A458" s="564"/>
      <c r="B458" s="568"/>
      <c r="C458" s="455"/>
      <c r="D458" s="597"/>
      <c r="E458" s="448"/>
      <c r="F458" s="93" t="s">
        <v>389</v>
      </c>
      <c r="G458" s="523" t="s">
        <v>390</v>
      </c>
      <c r="H458" s="523"/>
      <c r="I458" s="523"/>
      <c r="J458" s="523"/>
      <c r="K458" s="585"/>
      <c r="L458" s="603" t="e">
        <f>#REF!-#REF!*10%</f>
        <v>#REF!</v>
      </c>
    </row>
    <row r="459" spans="1:12" ht="15" customHeight="1" x14ac:dyDescent="0.25">
      <c r="A459" s="564"/>
      <c r="B459" s="568"/>
      <c r="C459" s="455"/>
      <c r="D459" s="597"/>
      <c r="E459" s="448"/>
      <c r="F459" s="93" t="s">
        <v>704</v>
      </c>
      <c r="G459" s="523" t="s">
        <v>705</v>
      </c>
      <c r="H459" s="523"/>
      <c r="I459" s="523"/>
      <c r="J459" s="523"/>
      <c r="K459" s="585"/>
      <c r="L459" s="603" t="e">
        <f>#REF!-#REF!*10%</f>
        <v>#REF!</v>
      </c>
    </row>
    <row r="460" spans="1:12" ht="15" customHeight="1" x14ac:dyDescent="0.25">
      <c r="A460" s="564"/>
      <c r="B460" s="568"/>
      <c r="C460" s="455"/>
      <c r="D460" s="597"/>
      <c r="E460" s="448"/>
      <c r="F460" s="93" t="s">
        <v>706</v>
      </c>
      <c r="G460" s="523" t="s">
        <v>390</v>
      </c>
      <c r="H460" s="523"/>
      <c r="I460" s="523"/>
      <c r="J460" s="523"/>
      <c r="K460" s="585"/>
      <c r="L460" s="603" t="e">
        <f>#REF!-#REF!*10%</f>
        <v>#REF!</v>
      </c>
    </row>
    <row r="461" spans="1:12" ht="15" customHeight="1" x14ac:dyDescent="0.25">
      <c r="A461" s="564"/>
      <c r="B461" s="568"/>
      <c r="C461" s="455"/>
      <c r="D461" s="597"/>
      <c r="E461" s="448"/>
      <c r="F461" s="93" t="s">
        <v>1271</v>
      </c>
      <c r="G461" s="523" t="s">
        <v>390</v>
      </c>
      <c r="H461" s="523"/>
      <c r="I461" s="523"/>
      <c r="J461" s="523"/>
      <c r="K461" s="585"/>
      <c r="L461" s="603" t="e">
        <f>#REF!-#REF!*10%</f>
        <v>#REF!</v>
      </c>
    </row>
    <row r="462" spans="1:12" ht="15" customHeight="1" x14ac:dyDescent="0.25">
      <c r="A462" s="564"/>
      <c r="B462" s="568"/>
      <c r="C462" s="455"/>
      <c r="D462" s="597"/>
      <c r="E462" s="448"/>
      <c r="F462" s="93" t="s">
        <v>707</v>
      </c>
      <c r="G462" s="523" t="s">
        <v>1270</v>
      </c>
      <c r="H462" s="523"/>
      <c r="I462" s="523"/>
      <c r="J462" s="523"/>
      <c r="K462" s="585"/>
      <c r="L462" s="603" t="e">
        <f>#REF!-#REF!*10%</f>
        <v>#REF!</v>
      </c>
    </row>
    <row r="463" spans="1:12" ht="15" customHeight="1" x14ac:dyDescent="0.25">
      <c r="A463" s="564"/>
      <c r="B463" s="568"/>
      <c r="C463" s="455"/>
      <c r="D463" s="597"/>
      <c r="E463" s="448"/>
      <c r="F463" s="93" t="s">
        <v>708</v>
      </c>
      <c r="G463" s="523" t="s">
        <v>390</v>
      </c>
      <c r="H463" s="523"/>
      <c r="I463" s="523"/>
      <c r="J463" s="523"/>
      <c r="K463" s="585"/>
      <c r="L463" s="603" t="e">
        <f>#REF!-#REF!*10%</f>
        <v>#REF!</v>
      </c>
    </row>
    <row r="464" spans="1:12" ht="15" customHeight="1" x14ac:dyDescent="0.25">
      <c r="A464" s="564"/>
      <c r="B464" s="568"/>
      <c r="C464" s="455"/>
      <c r="D464" s="597"/>
      <c r="E464" s="448"/>
      <c r="F464" s="93" t="s">
        <v>377</v>
      </c>
      <c r="G464" s="523" t="s">
        <v>387</v>
      </c>
      <c r="H464" s="523"/>
      <c r="I464" s="523"/>
      <c r="J464" s="523"/>
      <c r="K464" s="585"/>
      <c r="L464" s="603" t="e">
        <f>#REF!-#REF!*10%</f>
        <v>#REF!</v>
      </c>
    </row>
    <row r="465" spans="1:12" ht="15" customHeight="1" x14ac:dyDescent="0.25">
      <c r="A465" s="564"/>
      <c r="B465" s="568"/>
      <c r="C465" s="455"/>
      <c r="D465" s="597"/>
      <c r="E465" s="448"/>
      <c r="F465" s="93" t="s">
        <v>388</v>
      </c>
      <c r="G465" s="523" t="s">
        <v>393</v>
      </c>
      <c r="H465" s="523"/>
      <c r="I465" s="523"/>
      <c r="J465" s="523"/>
      <c r="K465" s="585"/>
      <c r="L465" s="603" t="e">
        <f>#REF!-#REF!*10%</f>
        <v>#REF!</v>
      </c>
    </row>
    <row r="466" spans="1:12" ht="15.6" customHeight="1" x14ac:dyDescent="0.25">
      <c r="A466" s="564"/>
      <c r="B466" s="568"/>
      <c r="C466" s="455"/>
      <c r="D466" s="597"/>
      <c r="E466" s="448"/>
      <c r="F466" s="93" t="s">
        <v>562</v>
      </c>
      <c r="G466" s="523" t="s">
        <v>1024</v>
      </c>
      <c r="H466" s="523"/>
      <c r="I466" s="523"/>
      <c r="J466" s="523"/>
      <c r="K466" s="585"/>
      <c r="L466" s="603" t="e">
        <f>#REF!-#REF!*10%</f>
        <v>#REF!</v>
      </c>
    </row>
    <row r="467" spans="1:12" ht="15.6" customHeight="1" x14ac:dyDescent="0.25">
      <c r="A467" s="564"/>
      <c r="B467" s="568"/>
      <c r="C467" s="455"/>
      <c r="D467" s="597"/>
      <c r="E467" s="448"/>
      <c r="F467" s="93" t="s">
        <v>570</v>
      </c>
      <c r="G467" s="523" t="s">
        <v>613</v>
      </c>
      <c r="H467" s="523"/>
      <c r="I467" s="523"/>
      <c r="J467" s="523"/>
      <c r="K467" s="585"/>
      <c r="L467" s="603" t="e">
        <f>#REF!-#REF!*10%</f>
        <v>#REF!</v>
      </c>
    </row>
    <row r="468" spans="1:12" ht="15.6" customHeight="1" x14ac:dyDescent="0.25">
      <c r="A468" s="564"/>
      <c r="B468" s="568"/>
      <c r="C468" s="455"/>
      <c r="D468" s="597"/>
      <c r="E468" s="448"/>
      <c r="F468" s="111" t="s">
        <v>84</v>
      </c>
      <c r="G468" s="525">
        <v>2.2000000000000002</v>
      </c>
      <c r="H468" s="525"/>
      <c r="I468" s="525"/>
      <c r="J468" s="525"/>
      <c r="K468" s="585"/>
      <c r="L468" s="603" t="e">
        <f>#REF!-#REF!*10%</f>
        <v>#REF!</v>
      </c>
    </row>
    <row r="469" spans="1:12" ht="15" customHeight="1" x14ac:dyDescent="0.25">
      <c r="A469" s="564"/>
      <c r="B469" s="569"/>
      <c r="C469" s="455"/>
      <c r="D469" s="597"/>
      <c r="E469" s="448"/>
      <c r="F469" s="136" t="s">
        <v>1016</v>
      </c>
      <c r="G469" s="454">
        <v>5</v>
      </c>
      <c r="H469" s="454"/>
      <c r="I469" s="454"/>
      <c r="J469" s="454"/>
      <c r="K469" s="585"/>
      <c r="L469" s="603" t="e">
        <f>#REF!-#REF!*10%</f>
        <v>#REF!</v>
      </c>
    </row>
    <row r="470" spans="1:12" ht="15" customHeight="1" x14ac:dyDescent="0.25">
      <c r="A470" s="564">
        <v>7</v>
      </c>
      <c r="B470" s="567"/>
      <c r="C470" s="455" t="s">
        <v>1308</v>
      </c>
      <c r="D470" s="598"/>
      <c r="E470" s="448"/>
      <c r="F470" s="110" t="s">
        <v>81</v>
      </c>
      <c r="G470" s="522" t="s">
        <v>6</v>
      </c>
      <c r="H470" s="522"/>
      <c r="I470" s="522"/>
      <c r="J470" s="522"/>
      <c r="K470" s="539">
        <v>3</v>
      </c>
      <c r="L470" s="601">
        <v>6926</v>
      </c>
    </row>
    <row r="471" spans="1:12" ht="15" customHeight="1" x14ac:dyDescent="0.25">
      <c r="A471" s="564"/>
      <c r="B471" s="568"/>
      <c r="C471" s="455"/>
      <c r="D471" s="599"/>
      <c r="E471" s="448"/>
      <c r="F471" s="110" t="s">
        <v>80</v>
      </c>
      <c r="G471" s="469">
        <v>60</v>
      </c>
      <c r="H471" s="469"/>
      <c r="I471" s="469"/>
      <c r="J471" s="469"/>
      <c r="K471" s="583"/>
      <c r="L471" s="602"/>
    </row>
    <row r="472" spans="1:12" ht="15" customHeight="1" x14ac:dyDescent="0.25">
      <c r="A472" s="564"/>
      <c r="B472" s="568"/>
      <c r="C472" s="455"/>
      <c r="D472" s="599"/>
      <c r="E472" s="448"/>
      <c r="F472" s="110" t="s">
        <v>8</v>
      </c>
      <c r="G472" s="243">
        <v>3000</v>
      </c>
      <c r="H472" s="244">
        <v>4000</v>
      </c>
      <c r="I472" s="246">
        <v>5000</v>
      </c>
      <c r="J472" s="245">
        <v>6000</v>
      </c>
      <c r="K472" s="583"/>
      <c r="L472" s="602"/>
    </row>
    <row r="473" spans="1:12" ht="15" customHeight="1" x14ac:dyDescent="0.25">
      <c r="A473" s="564"/>
      <c r="B473" s="568"/>
      <c r="C473" s="455"/>
      <c r="D473" s="599"/>
      <c r="E473" s="448"/>
      <c r="F473" s="93" t="s">
        <v>817</v>
      </c>
      <c r="G473" s="243">
        <f>G471*100</f>
        <v>6000</v>
      </c>
      <c r="H473" s="244">
        <f>G471*110</f>
        <v>6600</v>
      </c>
      <c r="I473" s="246">
        <f>G471*120</f>
        <v>7200</v>
      </c>
      <c r="J473" s="245">
        <f>G471*123</f>
        <v>7380</v>
      </c>
      <c r="K473" s="583"/>
      <c r="L473" s="602"/>
    </row>
    <row r="474" spans="1:12" ht="15" customHeight="1" x14ac:dyDescent="0.25">
      <c r="A474" s="564"/>
      <c r="B474" s="568"/>
      <c r="C474" s="455"/>
      <c r="D474" s="599"/>
      <c r="E474" s="448"/>
      <c r="F474" s="93" t="s">
        <v>1269</v>
      </c>
      <c r="G474" s="451">
        <v>0.98</v>
      </c>
      <c r="H474" s="451"/>
      <c r="I474" s="451"/>
      <c r="J474" s="451"/>
      <c r="K474" s="583"/>
      <c r="L474" s="602"/>
    </row>
    <row r="475" spans="1:12" ht="15" customHeight="1" x14ac:dyDescent="0.25">
      <c r="A475" s="564"/>
      <c r="B475" s="568"/>
      <c r="C475" s="455"/>
      <c r="D475" s="599"/>
      <c r="E475" s="448"/>
      <c r="F475" s="93" t="s">
        <v>699</v>
      </c>
      <c r="G475" s="523" t="s">
        <v>700</v>
      </c>
      <c r="H475" s="523"/>
      <c r="I475" s="523"/>
      <c r="J475" s="523"/>
      <c r="K475" s="583"/>
      <c r="L475" s="602"/>
    </row>
    <row r="476" spans="1:12" ht="15" customHeight="1" x14ac:dyDescent="0.25">
      <c r="A476" s="564"/>
      <c r="B476" s="568"/>
      <c r="C476" s="455"/>
      <c r="D476" s="599"/>
      <c r="E476" s="448"/>
      <c r="F476" s="93" t="s">
        <v>1181</v>
      </c>
      <c r="G476" s="462" t="s">
        <v>1179</v>
      </c>
      <c r="H476" s="463"/>
      <c r="I476" s="463"/>
      <c r="J476" s="464"/>
      <c r="K476" s="583"/>
      <c r="L476" s="602"/>
    </row>
    <row r="477" spans="1:12" ht="15" customHeight="1" x14ac:dyDescent="0.25">
      <c r="A477" s="564"/>
      <c r="B477" s="568"/>
      <c r="C477" s="455"/>
      <c r="D477" s="599"/>
      <c r="E477" s="448"/>
      <c r="F477" s="110" t="s">
        <v>83</v>
      </c>
      <c r="G477" s="522">
        <v>67</v>
      </c>
      <c r="H477" s="522"/>
      <c r="I477" s="522"/>
      <c r="J477" s="522"/>
      <c r="K477" s="583"/>
      <c r="L477" s="602"/>
    </row>
    <row r="478" spans="1:12" ht="15" customHeight="1" x14ac:dyDescent="0.25">
      <c r="A478" s="564"/>
      <c r="B478" s="568"/>
      <c r="C478" s="455"/>
      <c r="D478" s="599"/>
      <c r="E478" s="448"/>
      <c r="F478" s="112" t="s">
        <v>396</v>
      </c>
      <c r="G478" s="523" t="s">
        <v>1185</v>
      </c>
      <c r="H478" s="523"/>
      <c r="I478" s="523"/>
      <c r="J478" s="523"/>
      <c r="K478" s="583"/>
      <c r="L478" s="602"/>
    </row>
    <row r="479" spans="1:12" ht="15" customHeight="1" x14ac:dyDescent="0.25">
      <c r="A479" s="564"/>
      <c r="B479" s="568"/>
      <c r="C479" s="455"/>
      <c r="D479" s="599"/>
      <c r="E479" s="448"/>
      <c r="F479" s="110" t="s">
        <v>256</v>
      </c>
      <c r="G479" s="522" t="s">
        <v>45</v>
      </c>
      <c r="H479" s="522"/>
      <c r="I479" s="522"/>
      <c r="J479" s="522"/>
      <c r="K479" s="583"/>
      <c r="L479" s="602"/>
    </row>
    <row r="480" spans="1:12" ht="15" customHeight="1" x14ac:dyDescent="0.25">
      <c r="A480" s="564"/>
      <c r="B480" s="568"/>
      <c r="C480" s="455"/>
      <c r="D480" s="599"/>
      <c r="E480" s="448"/>
      <c r="F480" s="93" t="s">
        <v>379</v>
      </c>
      <c r="G480" s="523" t="s">
        <v>380</v>
      </c>
      <c r="H480" s="523"/>
      <c r="I480" s="523"/>
      <c r="J480" s="523"/>
      <c r="K480" s="583"/>
      <c r="L480" s="602"/>
    </row>
    <row r="481" spans="1:12" ht="15" customHeight="1" x14ac:dyDescent="0.25">
      <c r="A481" s="564"/>
      <c r="B481" s="568"/>
      <c r="C481" s="455"/>
      <c r="D481" s="599"/>
      <c r="E481" s="448"/>
      <c r="F481" s="93" t="s">
        <v>701</v>
      </c>
      <c r="G481" s="523">
        <v>100000</v>
      </c>
      <c r="H481" s="523"/>
      <c r="I481" s="523"/>
      <c r="J481" s="523"/>
      <c r="K481" s="583"/>
      <c r="L481" s="602"/>
    </row>
    <row r="482" spans="1:12" ht="15" customHeight="1" x14ac:dyDescent="0.25">
      <c r="A482" s="564"/>
      <c r="B482" s="568"/>
      <c r="C482" s="455"/>
      <c r="D482" s="599"/>
      <c r="E482" s="448"/>
      <c r="F482" s="93" t="s">
        <v>257</v>
      </c>
      <c r="G482" s="523" t="s">
        <v>556</v>
      </c>
      <c r="H482" s="523"/>
      <c r="I482" s="523"/>
      <c r="J482" s="523"/>
      <c r="K482" s="583"/>
      <c r="L482" s="602"/>
    </row>
    <row r="483" spans="1:12" ht="15" customHeight="1" x14ac:dyDescent="0.25">
      <c r="A483" s="564"/>
      <c r="B483" s="568"/>
      <c r="C483" s="455"/>
      <c r="D483" s="599"/>
      <c r="E483" s="448"/>
      <c r="F483" s="93" t="s">
        <v>376</v>
      </c>
      <c r="G483" s="523" t="s">
        <v>557</v>
      </c>
      <c r="H483" s="523"/>
      <c r="I483" s="523"/>
      <c r="J483" s="523"/>
      <c r="K483" s="583"/>
      <c r="L483" s="602"/>
    </row>
    <row r="484" spans="1:12" ht="15" customHeight="1" x14ac:dyDescent="0.25">
      <c r="A484" s="564"/>
      <c r="B484" s="568"/>
      <c r="C484" s="455"/>
      <c r="D484" s="599"/>
      <c r="E484" s="448"/>
      <c r="F484" s="93" t="s">
        <v>702</v>
      </c>
      <c r="G484" s="523" t="s">
        <v>703</v>
      </c>
      <c r="H484" s="523"/>
      <c r="I484" s="523"/>
      <c r="J484" s="523"/>
      <c r="K484" s="583"/>
      <c r="L484" s="602"/>
    </row>
    <row r="485" spans="1:12" ht="15" customHeight="1" x14ac:dyDescent="0.25">
      <c r="A485" s="564"/>
      <c r="B485" s="568"/>
      <c r="C485" s="455"/>
      <c r="D485" s="599"/>
      <c r="E485" s="448"/>
      <c r="F485" s="93" t="s">
        <v>381</v>
      </c>
      <c r="G485" s="523" t="s">
        <v>382</v>
      </c>
      <c r="H485" s="523"/>
      <c r="I485" s="523"/>
      <c r="J485" s="523"/>
      <c r="K485" s="583"/>
      <c r="L485" s="602"/>
    </row>
    <row r="486" spans="1:12" ht="15" customHeight="1" x14ac:dyDescent="0.25">
      <c r="A486" s="564"/>
      <c r="B486" s="568"/>
      <c r="C486" s="455"/>
      <c r="D486" s="599"/>
      <c r="E486" s="448"/>
      <c r="F486" s="94" t="s">
        <v>358</v>
      </c>
      <c r="G486" s="523" t="s">
        <v>900</v>
      </c>
      <c r="H486" s="523"/>
      <c r="I486" s="523"/>
      <c r="J486" s="523"/>
      <c r="K486" s="584">
        <v>5</v>
      </c>
      <c r="L486" s="533">
        <v>7411</v>
      </c>
    </row>
    <row r="487" spans="1:12" ht="15" customHeight="1" x14ac:dyDescent="0.25">
      <c r="A487" s="564"/>
      <c r="B487" s="568"/>
      <c r="C487" s="455"/>
      <c r="D487" s="599"/>
      <c r="E487" s="448"/>
      <c r="F487" s="93" t="s">
        <v>383</v>
      </c>
      <c r="G487" s="523" t="s">
        <v>384</v>
      </c>
      <c r="H487" s="523"/>
      <c r="I487" s="523"/>
      <c r="J487" s="523"/>
      <c r="K487" s="585"/>
      <c r="L487" s="603" t="e">
        <f>#REF!-#REF!*10%</f>
        <v>#REF!</v>
      </c>
    </row>
    <row r="488" spans="1:12" ht="15" customHeight="1" x14ac:dyDescent="0.25">
      <c r="A488" s="564"/>
      <c r="B488" s="568"/>
      <c r="C488" s="455"/>
      <c r="D488" s="599"/>
      <c r="E488" s="448"/>
      <c r="F488" s="93" t="s">
        <v>385</v>
      </c>
      <c r="G488" s="523" t="s">
        <v>386</v>
      </c>
      <c r="H488" s="523"/>
      <c r="I488" s="523"/>
      <c r="J488" s="523"/>
      <c r="K488" s="585"/>
      <c r="L488" s="603" t="e">
        <f>#REF!-#REF!*10%</f>
        <v>#REF!</v>
      </c>
    </row>
    <row r="489" spans="1:12" ht="15" customHeight="1" x14ac:dyDescent="0.25">
      <c r="A489" s="564"/>
      <c r="B489" s="568"/>
      <c r="C489" s="455"/>
      <c r="D489" s="599"/>
      <c r="E489" s="448"/>
      <c r="F489" s="93" t="s">
        <v>389</v>
      </c>
      <c r="G489" s="523" t="s">
        <v>390</v>
      </c>
      <c r="H489" s="523"/>
      <c r="I489" s="523"/>
      <c r="J489" s="523"/>
      <c r="K489" s="585"/>
      <c r="L489" s="603" t="e">
        <f>#REF!-#REF!*10%</f>
        <v>#REF!</v>
      </c>
    </row>
    <row r="490" spans="1:12" ht="15" customHeight="1" x14ac:dyDescent="0.25">
      <c r="A490" s="564"/>
      <c r="B490" s="568"/>
      <c r="C490" s="455"/>
      <c r="D490" s="599"/>
      <c r="E490" s="448"/>
      <c r="F490" s="93" t="s">
        <v>704</v>
      </c>
      <c r="G490" s="523" t="s">
        <v>705</v>
      </c>
      <c r="H490" s="523"/>
      <c r="I490" s="523"/>
      <c r="J490" s="523"/>
      <c r="K490" s="585"/>
      <c r="L490" s="603" t="e">
        <f>#REF!-#REF!*10%</f>
        <v>#REF!</v>
      </c>
    </row>
    <row r="491" spans="1:12" ht="15" customHeight="1" x14ac:dyDescent="0.25">
      <c r="A491" s="564"/>
      <c r="B491" s="568"/>
      <c r="C491" s="455"/>
      <c r="D491" s="599"/>
      <c r="E491" s="448"/>
      <c r="F491" s="93" t="s">
        <v>706</v>
      </c>
      <c r="G491" s="523" t="s">
        <v>390</v>
      </c>
      <c r="H491" s="523"/>
      <c r="I491" s="523"/>
      <c r="J491" s="523"/>
      <c r="K491" s="585"/>
      <c r="L491" s="603" t="e">
        <f>#REF!-#REF!*10%</f>
        <v>#REF!</v>
      </c>
    </row>
    <row r="492" spans="1:12" ht="15" customHeight="1" x14ac:dyDescent="0.25">
      <c r="A492" s="564"/>
      <c r="B492" s="568"/>
      <c r="C492" s="455"/>
      <c r="D492" s="599"/>
      <c r="E492" s="448"/>
      <c r="F492" s="93" t="s">
        <v>1271</v>
      </c>
      <c r="G492" s="523" t="s">
        <v>390</v>
      </c>
      <c r="H492" s="523"/>
      <c r="I492" s="523"/>
      <c r="J492" s="523"/>
      <c r="K492" s="585"/>
      <c r="L492" s="603" t="e">
        <f>#REF!-#REF!*10%</f>
        <v>#REF!</v>
      </c>
    </row>
    <row r="493" spans="1:12" ht="15" customHeight="1" x14ac:dyDescent="0.25">
      <c r="A493" s="564"/>
      <c r="B493" s="568"/>
      <c r="C493" s="455"/>
      <c r="D493" s="599"/>
      <c r="E493" s="448"/>
      <c r="F493" s="93" t="s">
        <v>707</v>
      </c>
      <c r="G493" s="523" t="s">
        <v>1270</v>
      </c>
      <c r="H493" s="523"/>
      <c r="I493" s="523"/>
      <c r="J493" s="523"/>
      <c r="K493" s="585"/>
      <c r="L493" s="603" t="e">
        <f>#REF!-#REF!*10%</f>
        <v>#REF!</v>
      </c>
    </row>
    <row r="494" spans="1:12" ht="15" customHeight="1" x14ac:dyDescent="0.25">
      <c r="A494" s="564"/>
      <c r="B494" s="568"/>
      <c r="C494" s="455"/>
      <c r="D494" s="599"/>
      <c r="E494" s="448"/>
      <c r="F494" s="93" t="s">
        <v>708</v>
      </c>
      <c r="G494" s="523" t="s">
        <v>390</v>
      </c>
      <c r="H494" s="523"/>
      <c r="I494" s="523"/>
      <c r="J494" s="523"/>
      <c r="K494" s="585"/>
      <c r="L494" s="603" t="e">
        <f>#REF!-#REF!*10%</f>
        <v>#REF!</v>
      </c>
    </row>
    <row r="495" spans="1:12" ht="15" customHeight="1" x14ac:dyDescent="0.25">
      <c r="A495" s="564"/>
      <c r="B495" s="568"/>
      <c r="C495" s="455"/>
      <c r="D495" s="599"/>
      <c r="E495" s="448"/>
      <c r="F495" s="93" t="s">
        <v>377</v>
      </c>
      <c r="G495" s="523" t="s">
        <v>387</v>
      </c>
      <c r="H495" s="523"/>
      <c r="I495" s="523"/>
      <c r="J495" s="523"/>
      <c r="K495" s="585"/>
      <c r="L495" s="603" t="e">
        <f>#REF!-#REF!*10%</f>
        <v>#REF!</v>
      </c>
    </row>
    <row r="496" spans="1:12" ht="15" customHeight="1" x14ac:dyDescent="0.25">
      <c r="A496" s="564"/>
      <c r="B496" s="568"/>
      <c r="C496" s="455"/>
      <c r="D496" s="599"/>
      <c r="E496" s="448"/>
      <c r="F496" s="93" t="s">
        <v>388</v>
      </c>
      <c r="G496" s="523" t="s">
        <v>393</v>
      </c>
      <c r="H496" s="523"/>
      <c r="I496" s="523"/>
      <c r="J496" s="523"/>
      <c r="K496" s="585"/>
      <c r="L496" s="603" t="e">
        <f>#REF!-#REF!*10%</f>
        <v>#REF!</v>
      </c>
    </row>
    <row r="497" spans="1:12" ht="15.6" customHeight="1" x14ac:dyDescent="0.25">
      <c r="A497" s="564"/>
      <c r="B497" s="568"/>
      <c r="C497" s="455"/>
      <c r="D497" s="599"/>
      <c r="E497" s="448"/>
      <c r="F497" s="93" t="s">
        <v>562</v>
      </c>
      <c r="G497" s="523" t="s">
        <v>1024</v>
      </c>
      <c r="H497" s="523"/>
      <c r="I497" s="523"/>
      <c r="J497" s="523"/>
      <c r="K497" s="585"/>
      <c r="L497" s="603" t="e">
        <f>#REF!-#REF!*10%</f>
        <v>#REF!</v>
      </c>
    </row>
    <row r="498" spans="1:12" ht="15.6" customHeight="1" x14ac:dyDescent="0.25">
      <c r="A498" s="564"/>
      <c r="B498" s="568"/>
      <c r="C498" s="455"/>
      <c r="D498" s="599"/>
      <c r="E498" s="448"/>
      <c r="F498" s="93" t="s">
        <v>570</v>
      </c>
      <c r="G498" s="523" t="s">
        <v>613</v>
      </c>
      <c r="H498" s="523"/>
      <c r="I498" s="523"/>
      <c r="J498" s="523"/>
      <c r="K498" s="585"/>
      <c r="L498" s="603" t="e">
        <f>#REF!-#REF!*10%</f>
        <v>#REF!</v>
      </c>
    </row>
    <row r="499" spans="1:12" ht="15.6" customHeight="1" x14ac:dyDescent="0.25">
      <c r="A499" s="564"/>
      <c r="B499" s="568"/>
      <c r="C499" s="455"/>
      <c r="D499" s="599"/>
      <c r="E499" s="448"/>
      <c r="F499" s="111" t="s">
        <v>84</v>
      </c>
      <c r="G499" s="525">
        <v>2.1</v>
      </c>
      <c r="H499" s="525"/>
      <c r="I499" s="525"/>
      <c r="J499" s="525"/>
      <c r="K499" s="585"/>
      <c r="L499" s="603" t="e">
        <f>#REF!-#REF!*10%</f>
        <v>#REF!</v>
      </c>
    </row>
    <row r="500" spans="1:12" ht="15" customHeight="1" x14ac:dyDescent="0.25">
      <c r="A500" s="564"/>
      <c r="B500" s="569"/>
      <c r="C500" s="455"/>
      <c r="D500" s="600"/>
      <c r="E500" s="448"/>
      <c r="F500" s="136" t="s">
        <v>1016</v>
      </c>
      <c r="G500" s="454">
        <v>5</v>
      </c>
      <c r="H500" s="454"/>
      <c r="I500" s="454"/>
      <c r="J500" s="454"/>
      <c r="K500" s="585"/>
      <c r="L500" s="603" t="e">
        <f>#REF!-#REF!*10%</f>
        <v>#REF!</v>
      </c>
    </row>
    <row r="501" spans="1:12" ht="15" customHeight="1" x14ac:dyDescent="0.25">
      <c r="A501" s="564">
        <v>8</v>
      </c>
      <c r="B501" s="567"/>
      <c r="C501" s="455" t="s">
        <v>484</v>
      </c>
      <c r="D501" s="598"/>
      <c r="E501" s="448"/>
      <c r="F501" s="110" t="s">
        <v>81</v>
      </c>
      <c r="G501" s="522" t="s">
        <v>6</v>
      </c>
      <c r="H501" s="522"/>
      <c r="I501" s="522"/>
      <c r="J501" s="522"/>
      <c r="K501" s="539">
        <v>3</v>
      </c>
      <c r="L501" s="601">
        <v>7407</v>
      </c>
    </row>
    <row r="502" spans="1:12" ht="15" customHeight="1" x14ac:dyDescent="0.25">
      <c r="A502" s="564"/>
      <c r="B502" s="568"/>
      <c r="C502" s="455"/>
      <c r="D502" s="599"/>
      <c r="E502" s="448"/>
      <c r="F502" s="110" t="s">
        <v>80</v>
      </c>
      <c r="G502" s="469">
        <v>60</v>
      </c>
      <c r="H502" s="469"/>
      <c r="I502" s="469"/>
      <c r="J502" s="469"/>
      <c r="K502" s="583"/>
      <c r="L502" s="602"/>
    </row>
    <row r="503" spans="1:12" ht="15" customHeight="1" x14ac:dyDescent="0.25">
      <c r="A503" s="564"/>
      <c r="B503" s="568"/>
      <c r="C503" s="455"/>
      <c r="D503" s="599"/>
      <c r="E503" s="448"/>
      <c r="F503" s="110" t="s">
        <v>8</v>
      </c>
      <c r="G503" s="243">
        <v>3000</v>
      </c>
      <c r="H503" s="244">
        <v>4000</v>
      </c>
      <c r="I503" s="246">
        <v>5000</v>
      </c>
      <c r="J503" s="245">
        <v>6000</v>
      </c>
      <c r="K503" s="583"/>
      <c r="L503" s="602"/>
    </row>
    <row r="504" spans="1:12" ht="15" customHeight="1" x14ac:dyDescent="0.25">
      <c r="A504" s="564"/>
      <c r="B504" s="568"/>
      <c r="C504" s="455"/>
      <c r="D504" s="599"/>
      <c r="E504" s="448"/>
      <c r="F504" s="93" t="s">
        <v>817</v>
      </c>
      <c r="G504" s="243">
        <f>G502*100</f>
        <v>6000</v>
      </c>
      <c r="H504" s="244">
        <f>G502*110</f>
        <v>6600</v>
      </c>
      <c r="I504" s="246">
        <f>G502*120</f>
        <v>7200</v>
      </c>
      <c r="J504" s="245">
        <f>G502*123</f>
        <v>7380</v>
      </c>
      <c r="K504" s="583"/>
      <c r="L504" s="602"/>
    </row>
    <row r="505" spans="1:12" ht="15" customHeight="1" x14ac:dyDescent="0.25">
      <c r="A505" s="564"/>
      <c r="B505" s="568"/>
      <c r="C505" s="455"/>
      <c r="D505" s="599"/>
      <c r="E505" s="448"/>
      <c r="F505" s="93" t="s">
        <v>1269</v>
      </c>
      <c r="G505" s="451">
        <v>0.98</v>
      </c>
      <c r="H505" s="451"/>
      <c r="I505" s="451"/>
      <c r="J505" s="451"/>
      <c r="K505" s="583"/>
      <c r="L505" s="602"/>
    </row>
    <row r="506" spans="1:12" ht="15" customHeight="1" x14ac:dyDescent="0.25">
      <c r="A506" s="564"/>
      <c r="B506" s="568"/>
      <c r="C506" s="455"/>
      <c r="D506" s="599"/>
      <c r="E506" s="448"/>
      <c r="F506" s="93" t="s">
        <v>699</v>
      </c>
      <c r="G506" s="523" t="s">
        <v>700</v>
      </c>
      <c r="H506" s="523"/>
      <c r="I506" s="523"/>
      <c r="J506" s="523"/>
      <c r="K506" s="583"/>
      <c r="L506" s="602"/>
    </row>
    <row r="507" spans="1:12" ht="15" customHeight="1" x14ac:dyDescent="0.25">
      <c r="A507" s="564"/>
      <c r="B507" s="568"/>
      <c r="C507" s="455"/>
      <c r="D507" s="599"/>
      <c r="E507" s="448"/>
      <c r="F507" s="93" t="s">
        <v>1181</v>
      </c>
      <c r="G507" s="462" t="s">
        <v>1179</v>
      </c>
      <c r="H507" s="463"/>
      <c r="I507" s="463"/>
      <c r="J507" s="464"/>
      <c r="K507" s="583"/>
      <c r="L507" s="602"/>
    </row>
    <row r="508" spans="1:12" ht="15" customHeight="1" x14ac:dyDescent="0.25">
      <c r="A508" s="564"/>
      <c r="B508" s="568"/>
      <c r="C508" s="455"/>
      <c r="D508" s="599"/>
      <c r="E508" s="448"/>
      <c r="F508" s="110" t="s">
        <v>83</v>
      </c>
      <c r="G508" s="522">
        <v>67</v>
      </c>
      <c r="H508" s="522"/>
      <c r="I508" s="522"/>
      <c r="J508" s="522"/>
      <c r="K508" s="583"/>
      <c r="L508" s="602"/>
    </row>
    <row r="509" spans="1:12" ht="15" customHeight="1" x14ac:dyDescent="0.25">
      <c r="A509" s="564"/>
      <c r="B509" s="568"/>
      <c r="C509" s="455"/>
      <c r="D509" s="599"/>
      <c r="E509" s="448"/>
      <c r="F509" s="112" t="s">
        <v>396</v>
      </c>
      <c r="G509" s="523" t="s">
        <v>1185</v>
      </c>
      <c r="H509" s="523"/>
      <c r="I509" s="523"/>
      <c r="J509" s="523"/>
      <c r="K509" s="583"/>
      <c r="L509" s="602"/>
    </row>
    <row r="510" spans="1:12" ht="15" customHeight="1" x14ac:dyDescent="0.25">
      <c r="A510" s="564"/>
      <c r="B510" s="568"/>
      <c r="C510" s="455"/>
      <c r="D510" s="599"/>
      <c r="E510" s="448"/>
      <c r="F510" s="110" t="s">
        <v>256</v>
      </c>
      <c r="G510" s="522" t="s">
        <v>44</v>
      </c>
      <c r="H510" s="522"/>
      <c r="I510" s="522"/>
      <c r="J510" s="522"/>
      <c r="K510" s="583"/>
      <c r="L510" s="602"/>
    </row>
    <row r="511" spans="1:12" ht="15" customHeight="1" x14ac:dyDescent="0.25">
      <c r="A511" s="564"/>
      <c r="B511" s="568"/>
      <c r="C511" s="455"/>
      <c r="D511" s="599"/>
      <c r="E511" s="448"/>
      <c r="F511" s="93" t="s">
        <v>379</v>
      </c>
      <c r="G511" s="523" t="s">
        <v>380</v>
      </c>
      <c r="H511" s="523"/>
      <c r="I511" s="523"/>
      <c r="J511" s="523"/>
      <c r="K511" s="583"/>
      <c r="L511" s="602"/>
    </row>
    <row r="512" spans="1:12" ht="15" customHeight="1" x14ac:dyDescent="0.25">
      <c r="A512" s="564"/>
      <c r="B512" s="568"/>
      <c r="C512" s="455"/>
      <c r="D512" s="599"/>
      <c r="E512" s="448"/>
      <c r="F512" s="93" t="s">
        <v>701</v>
      </c>
      <c r="G512" s="523">
        <v>100000</v>
      </c>
      <c r="H512" s="523"/>
      <c r="I512" s="523"/>
      <c r="J512" s="523"/>
      <c r="K512" s="583"/>
      <c r="L512" s="602"/>
    </row>
    <row r="513" spans="1:12" ht="15" customHeight="1" x14ac:dyDescent="0.25">
      <c r="A513" s="564"/>
      <c r="B513" s="568"/>
      <c r="C513" s="455"/>
      <c r="D513" s="599"/>
      <c r="E513" s="448"/>
      <c r="F513" s="93" t="s">
        <v>257</v>
      </c>
      <c r="G513" s="523" t="s">
        <v>556</v>
      </c>
      <c r="H513" s="523"/>
      <c r="I513" s="523"/>
      <c r="J513" s="523"/>
      <c r="K513" s="583"/>
      <c r="L513" s="602"/>
    </row>
    <row r="514" spans="1:12" ht="15" customHeight="1" x14ac:dyDescent="0.25">
      <c r="A514" s="564"/>
      <c r="B514" s="568"/>
      <c r="C514" s="455"/>
      <c r="D514" s="599"/>
      <c r="E514" s="448"/>
      <c r="F514" s="93" t="s">
        <v>376</v>
      </c>
      <c r="G514" s="523" t="s">
        <v>557</v>
      </c>
      <c r="H514" s="523"/>
      <c r="I514" s="523"/>
      <c r="J514" s="523"/>
      <c r="K514" s="583"/>
      <c r="L514" s="602"/>
    </row>
    <row r="515" spans="1:12" ht="15" customHeight="1" x14ac:dyDescent="0.25">
      <c r="A515" s="564"/>
      <c r="B515" s="568"/>
      <c r="C515" s="455"/>
      <c r="D515" s="599"/>
      <c r="E515" s="448"/>
      <c r="F515" s="93" t="s">
        <v>702</v>
      </c>
      <c r="G515" s="523" t="s">
        <v>703</v>
      </c>
      <c r="H515" s="523"/>
      <c r="I515" s="523"/>
      <c r="J515" s="523"/>
      <c r="K515" s="583"/>
      <c r="L515" s="602"/>
    </row>
    <row r="516" spans="1:12" ht="15" customHeight="1" x14ac:dyDescent="0.25">
      <c r="A516" s="564"/>
      <c r="B516" s="568"/>
      <c r="C516" s="455"/>
      <c r="D516" s="599"/>
      <c r="E516" s="448"/>
      <c r="F516" s="93" t="s">
        <v>381</v>
      </c>
      <c r="G516" s="523" t="s">
        <v>382</v>
      </c>
      <c r="H516" s="523"/>
      <c r="I516" s="523"/>
      <c r="J516" s="523"/>
      <c r="K516" s="583"/>
      <c r="L516" s="602"/>
    </row>
    <row r="517" spans="1:12" ht="15" customHeight="1" x14ac:dyDescent="0.25">
      <c r="A517" s="564"/>
      <c r="B517" s="568"/>
      <c r="C517" s="455"/>
      <c r="D517" s="599"/>
      <c r="E517" s="448"/>
      <c r="F517" s="94" t="s">
        <v>358</v>
      </c>
      <c r="G517" s="523" t="s">
        <v>900</v>
      </c>
      <c r="H517" s="523"/>
      <c r="I517" s="523"/>
      <c r="J517" s="523"/>
      <c r="K517" s="584">
        <v>5</v>
      </c>
      <c r="L517" s="533">
        <v>7925</v>
      </c>
    </row>
    <row r="518" spans="1:12" ht="15" customHeight="1" x14ac:dyDescent="0.25">
      <c r="A518" s="564"/>
      <c r="B518" s="568"/>
      <c r="C518" s="455"/>
      <c r="D518" s="599"/>
      <c r="E518" s="448"/>
      <c r="F518" s="93" t="s">
        <v>383</v>
      </c>
      <c r="G518" s="523" t="s">
        <v>384</v>
      </c>
      <c r="H518" s="523"/>
      <c r="I518" s="523"/>
      <c r="J518" s="523"/>
      <c r="K518" s="585"/>
      <c r="L518" s="603" t="e">
        <f>#REF!-#REF!*10%</f>
        <v>#REF!</v>
      </c>
    </row>
    <row r="519" spans="1:12" ht="15" customHeight="1" x14ac:dyDescent="0.25">
      <c r="A519" s="564"/>
      <c r="B519" s="568"/>
      <c r="C519" s="455"/>
      <c r="D519" s="599"/>
      <c r="E519" s="448"/>
      <c r="F519" s="93" t="s">
        <v>385</v>
      </c>
      <c r="G519" s="523" t="s">
        <v>386</v>
      </c>
      <c r="H519" s="523"/>
      <c r="I519" s="523"/>
      <c r="J519" s="523"/>
      <c r="K519" s="585"/>
      <c r="L519" s="603" t="e">
        <f>#REF!-#REF!*10%</f>
        <v>#REF!</v>
      </c>
    </row>
    <row r="520" spans="1:12" ht="15" customHeight="1" x14ac:dyDescent="0.25">
      <c r="A520" s="564"/>
      <c r="B520" s="568"/>
      <c r="C520" s="455"/>
      <c r="D520" s="599"/>
      <c r="E520" s="448"/>
      <c r="F520" s="93" t="s">
        <v>389</v>
      </c>
      <c r="G520" s="523" t="s">
        <v>390</v>
      </c>
      <c r="H520" s="523"/>
      <c r="I520" s="523"/>
      <c r="J520" s="523"/>
      <c r="K520" s="585"/>
      <c r="L520" s="603" t="e">
        <f>#REF!-#REF!*10%</f>
        <v>#REF!</v>
      </c>
    </row>
    <row r="521" spans="1:12" ht="15" customHeight="1" x14ac:dyDescent="0.25">
      <c r="A521" s="564"/>
      <c r="B521" s="568"/>
      <c r="C521" s="455"/>
      <c r="D521" s="599"/>
      <c r="E521" s="448"/>
      <c r="F521" s="93" t="s">
        <v>704</v>
      </c>
      <c r="G521" s="523" t="s">
        <v>705</v>
      </c>
      <c r="H521" s="523"/>
      <c r="I521" s="523"/>
      <c r="J521" s="523"/>
      <c r="K521" s="585"/>
      <c r="L521" s="603" t="e">
        <f>#REF!-#REF!*10%</f>
        <v>#REF!</v>
      </c>
    </row>
    <row r="522" spans="1:12" ht="15" customHeight="1" x14ac:dyDescent="0.25">
      <c r="A522" s="564"/>
      <c r="B522" s="568"/>
      <c r="C522" s="455"/>
      <c r="D522" s="599"/>
      <c r="E522" s="448"/>
      <c r="F522" s="93" t="s">
        <v>706</v>
      </c>
      <c r="G522" s="523" t="s">
        <v>390</v>
      </c>
      <c r="H522" s="523"/>
      <c r="I522" s="523"/>
      <c r="J522" s="523"/>
      <c r="K522" s="585"/>
      <c r="L522" s="603" t="e">
        <f>#REF!-#REF!*10%</f>
        <v>#REF!</v>
      </c>
    </row>
    <row r="523" spans="1:12" ht="15" customHeight="1" x14ac:dyDescent="0.25">
      <c r="A523" s="564"/>
      <c r="B523" s="568"/>
      <c r="C523" s="455"/>
      <c r="D523" s="599"/>
      <c r="E523" s="448"/>
      <c r="F523" s="93" t="s">
        <v>1271</v>
      </c>
      <c r="G523" s="523" t="s">
        <v>390</v>
      </c>
      <c r="H523" s="523"/>
      <c r="I523" s="523"/>
      <c r="J523" s="523"/>
      <c r="K523" s="585"/>
      <c r="L523" s="603" t="e">
        <f>#REF!-#REF!*10%</f>
        <v>#REF!</v>
      </c>
    </row>
    <row r="524" spans="1:12" ht="15" customHeight="1" x14ac:dyDescent="0.25">
      <c r="A524" s="564"/>
      <c r="B524" s="568"/>
      <c r="C524" s="455"/>
      <c r="D524" s="599"/>
      <c r="E524" s="448"/>
      <c r="F524" s="93" t="s">
        <v>707</v>
      </c>
      <c r="G524" s="523" t="s">
        <v>1270</v>
      </c>
      <c r="H524" s="523"/>
      <c r="I524" s="523"/>
      <c r="J524" s="523"/>
      <c r="K524" s="585"/>
      <c r="L524" s="603" t="e">
        <f>#REF!-#REF!*10%</f>
        <v>#REF!</v>
      </c>
    </row>
    <row r="525" spans="1:12" ht="15" customHeight="1" x14ac:dyDescent="0.25">
      <c r="A525" s="564"/>
      <c r="B525" s="568"/>
      <c r="C525" s="455"/>
      <c r="D525" s="599"/>
      <c r="E525" s="448"/>
      <c r="F525" s="93" t="s">
        <v>708</v>
      </c>
      <c r="G525" s="523" t="s">
        <v>390</v>
      </c>
      <c r="H525" s="523"/>
      <c r="I525" s="523"/>
      <c r="J525" s="523"/>
      <c r="K525" s="585"/>
      <c r="L525" s="603" t="e">
        <f>#REF!-#REF!*10%</f>
        <v>#REF!</v>
      </c>
    </row>
    <row r="526" spans="1:12" ht="15" customHeight="1" x14ac:dyDescent="0.25">
      <c r="A526" s="564"/>
      <c r="B526" s="568"/>
      <c r="C526" s="455"/>
      <c r="D526" s="599"/>
      <c r="E526" s="448"/>
      <c r="F526" s="93" t="s">
        <v>377</v>
      </c>
      <c r="G526" s="523" t="s">
        <v>387</v>
      </c>
      <c r="H526" s="523"/>
      <c r="I526" s="523"/>
      <c r="J526" s="523"/>
      <c r="K526" s="585"/>
      <c r="L526" s="603" t="e">
        <f>#REF!-#REF!*10%</f>
        <v>#REF!</v>
      </c>
    </row>
    <row r="527" spans="1:12" ht="15" customHeight="1" x14ac:dyDescent="0.25">
      <c r="A527" s="564"/>
      <c r="B527" s="568"/>
      <c r="C527" s="455"/>
      <c r="D527" s="599"/>
      <c r="E527" s="448"/>
      <c r="F527" s="93" t="s">
        <v>388</v>
      </c>
      <c r="G527" s="523" t="s">
        <v>393</v>
      </c>
      <c r="H527" s="523"/>
      <c r="I527" s="523"/>
      <c r="J527" s="523"/>
      <c r="K527" s="585"/>
      <c r="L527" s="603" t="e">
        <f>#REF!-#REF!*10%</f>
        <v>#REF!</v>
      </c>
    </row>
    <row r="528" spans="1:12" ht="15.6" customHeight="1" x14ac:dyDescent="0.25">
      <c r="A528" s="564"/>
      <c r="B528" s="568"/>
      <c r="C528" s="455"/>
      <c r="D528" s="599"/>
      <c r="E528" s="448"/>
      <c r="F528" s="93" t="s">
        <v>562</v>
      </c>
      <c r="G528" s="523" t="s">
        <v>1024</v>
      </c>
      <c r="H528" s="523"/>
      <c r="I528" s="523"/>
      <c r="J528" s="523"/>
      <c r="K528" s="585"/>
      <c r="L528" s="603" t="e">
        <f>#REF!-#REF!*10%</f>
        <v>#REF!</v>
      </c>
    </row>
    <row r="529" spans="1:12" ht="15.6" customHeight="1" x14ac:dyDescent="0.25">
      <c r="A529" s="564"/>
      <c r="B529" s="568"/>
      <c r="C529" s="455"/>
      <c r="D529" s="599"/>
      <c r="E529" s="448"/>
      <c r="F529" s="93" t="s">
        <v>570</v>
      </c>
      <c r="G529" s="523" t="s">
        <v>613</v>
      </c>
      <c r="H529" s="523"/>
      <c r="I529" s="523"/>
      <c r="J529" s="523"/>
      <c r="K529" s="585"/>
      <c r="L529" s="603" t="e">
        <f>#REF!-#REF!*10%</f>
        <v>#REF!</v>
      </c>
    </row>
    <row r="530" spans="1:12" ht="15.6" customHeight="1" x14ac:dyDescent="0.25">
      <c r="A530" s="564"/>
      <c r="B530" s="568"/>
      <c r="C530" s="455"/>
      <c r="D530" s="599"/>
      <c r="E530" s="448"/>
      <c r="F530" s="111" t="s">
        <v>84</v>
      </c>
      <c r="G530" s="525">
        <v>2.1</v>
      </c>
      <c r="H530" s="525"/>
      <c r="I530" s="525"/>
      <c r="J530" s="525"/>
      <c r="K530" s="585"/>
      <c r="L530" s="603" t="e">
        <f>#REF!-#REF!*10%</f>
        <v>#REF!</v>
      </c>
    </row>
    <row r="531" spans="1:12" ht="15" customHeight="1" x14ac:dyDescent="0.25">
      <c r="A531" s="564"/>
      <c r="B531" s="569"/>
      <c r="C531" s="455"/>
      <c r="D531" s="600"/>
      <c r="E531" s="448"/>
      <c r="F531" s="136" t="s">
        <v>1016</v>
      </c>
      <c r="G531" s="454">
        <v>5</v>
      </c>
      <c r="H531" s="454"/>
      <c r="I531" s="454"/>
      <c r="J531" s="454"/>
      <c r="K531" s="585"/>
      <c r="L531" s="603" t="e">
        <f>#REF!-#REF!*10%</f>
        <v>#REF!</v>
      </c>
    </row>
    <row r="532" spans="1:12" ht="15" customHeight="1" x14ac:dyDescent="0.25">
      <c r="A532" s="564">
        <v>9</v>
      </c>
      <c r="B532" s="567"/>
      <c r="C532" s="455" t="s">
        <v>1309</v>
      </c>
      <c r="D532" s="582"/>
      <c r="E532" s="448"/>
      <c r="F532" s="110" t="s">
        <v>81</v>
      </c>
      <c r="G532" s="522" t="s">
        <v>6</v>
      </c>
      <c r="H532" s="522"/>
      <c r="I532" s="522"/>
      <c r="J532" s="522"/>
      <c r="K532" s="539">
        <v>3</v>
      </c>
      <c r="L532" s="601">
        <v>8273</v>
      </c>
    </row>
    <row r="533" spans="1:12" ht="15" customHeight="1" x14ac:dyDescent="0.25">
      <c r="A533" s="564"/>
      <c r="B533" s="568"/>
      <c r="C533" s="455"/>
      <c r="D533" s="597"/>
      <c r="E533" s="448"/>
      <c r="F533" s="110" t="s">
        <v>80</v>
      </c>
      <c r="G533" s="469">
        <v>80</v>
      </c>
      <c r="H533" s="469"/>
      <c r="I533" s="469"/>
      <c r="J533" s="469"/>
      <c r="K533" s="583"/>
      <c r="L533" s="602"/>
    </row>
    <row r="534" spans="1:12" ht="15" customHeight="1" x14ac:dyDescent="0.25">
      <c r="A534" s="564"/>
      <c r="B534" s="568"/>
      <c r="C534" s="455"/>
      <c r="D534" s="597"/>
      <c r="E534" s="448"/>
      <c r="F534" s="110" t="s">
        <v>8</v>
      </c>
      <c r="G534" s="243">
        <v>3000</v>
      </c>
      <c r="H534" s="244">
        <v>4000</v>
      </c>
      <c r="I534" s="246">
        <v>5000</v>
      </c>
      <c r="J534" s="245">
        <v>6000</v>
      </c>
      <c r="K534" s="583"/>
      <c r="L534" s="602"/>
    </row>
    <row r="535" spans="1:12" ht="15" customHeight="1" x14ac:dyDescent="0.25">
      <c r="A535" s="564"/>
      <c r="B535" s="568"/>
      <c r="C535" s="455"/>
      <c r="D535" s="597"/>
      <c r="E535" s="448"/>
      <c r="F535" s="93" t="s">
        <v>817</v>
      </c>
      <c r="G535" s="243">
        <f>G533*100</f>
        <v>8000</v>
      </c>
      <c r="H535" s="244">
        <f>G533*110</f>
        <v>8800</v>
      </c>
      <c r="I535" s="246">
        <f>G533*120</f>
        <v>9600</v>
      </c>
      <c r="J535" s="245">
        <f>G533*123</f>
        <v>9840</v>
      </c>
      <c r="K535" s="583"/>
      <c r="L535" s="602"/>
    </row>
    <row r="536" spans="1:12" ht="15" customHeight="1" x14ac:dyDescent="0.25">
      <c r="A536" s="564"/>
      <c r="B536" s="568"/>
      <c r="C536" s="455"/>
      <c r="D536" s="597"/>
      <c r="E536" s="448"/>
      <c r="F536" s="93" t="s">
        <v>1269</v>
      </c>
      <c r="G536" s="451">
        <v>0.98</v>
      </c>
      <c r="H536" s="451"/>
      <c r="I536" s="451"/>
      <c r="J536" s="451"/>
      <c r="K536" s="583"/>
      <c r="L536" s="602"/>
    </row>
    <row r="537" spans="1:12" ht="15" customHeight="1" x14ac:dyDescent="0.25">
      <c r="A537" s="564"/>
      <c r="B537" s="568"/>
      <c r="C537" s="455"/>
      <c r="D537" s="597"/>
      <c r="E537" s="448"/>
      <c r="F537" s="93" t="s">
        <v>699</v>
      </c>
      <c r="G537" s="523" t="s">
        <v>700</v>
      </c>
      <c r="H537" s="523"/>
      <c r="I537" s="523"/>
      <c r="J537" s="523"/>
      <c r="K537" s="583"/>
      <c r="L537" s="602"/>
    </row>
    <row r="538" spans="1:12" ht="15" customHeight="1" x14ac:dyDescent="0.25">
      <c r="A538" s="564"/>
      <c r="B538" s="568"/>
      <c r="C538" s="455"/>
      <c r="D538" s="597"/>
      <c r="E538" s="448"/>
      <c r="F538" s="93" t="s">
        <v>1181</v>
      </c>
      <c r="G538" s="462" t="s">
        <v>1179</v>
      </c>
      <c r="H538" s="463"/>
      <c r="I538" s="463"/>
      <c r="J538" s="464"/>
      <c r="K538" s="583"/>
      <c r="L538" s="602"/>
    </row>
    <row r="539" spans="1:12" ht="15" customHeight="1" x14ac:dyDescent="0.25">
      <c r="A539" s="564"/>
      <c r="B539" s="568"/>
      <c r="C539" s="455"/>
      <c r="D539" s="597"/>
      <c r="E539" s="448"/>
      <c r="F539" s="110" t="s">
        <v>83</v>
      </c>
      <c r="G539" s="522">
        <v>67</v>
      </c>
      <c r="H539" s="522"/>
      <c r="I539" s="522"/>
      <c r="J539" s="522"/>
      <c r="K539" s="583"/>
      <c r="L539" s="602"/>
    </row>
    <row r="540" spans="1:12" ht="15" customHeight="1" x14ac:dyDescent="0.25">
      <c r="A540" s="564"/>
      <c r="B540" s="568"/>
      <c r="C540" s="455"/>
      <c r="D540" s="597"/>
      <c r="E540" s="448"/>
      <c r="F540" s="112" t="s">
        <v>396</v>
      </c>
      <c r="G540" s="523" t="s">
        <v>1185</v>
      </c>
      <c r="H540" s="523"/>
      <c r="I540" s="523"/>
      <c r="J540" s="523"/>
      <c r="K540" s="583"/>
      <c r="L540" s="602"/>
    </row>
    <row r="541" spans="1:12" ht="15" customHeight="1" x14ac:dyDescent="0.25">
      <c r="A541" s="564"/>
      <c r="B541" s="568"/>
      <c r="C541" s="455"/>
      <c r="D541" s="597"/>
      <c r="E541" s="448"/>
      <c r="F541" s="110" t="s">
        <v>256</v>
      </c>
      <c r="G541" s="522" t="s">
        <v>43</v>
      </c>
      <c r="H541" s="522"/>
      <c r="I541" s="522"/>
      <c r="J541" s="522"/>
      <c r="K541" s="583"/>
      <c r="L541" s="602"/>
    </row>
    <row r="542" spans="1:12" ht="15" customHeight="1" x14ac:dyDescent="0.25">
      <c r="A542" s="564"/>
      <c r="B542" s="568"/>
      <c r="C542" s="455"/>
      <c r="D542" s="597"/>
      <c r="E542" s="448"/>
      <c r="F542" s="93" t="s">
        <v>379</v>
      </c>
      <c r="G542" s="523" t="s">
        <v>380</v>
      </c>
      <c r="H542" s="523"/>
      <c r="I542" s="523"/>
      <c r="J542" s="523"/>
      <c r="K542" s="583"/>
      <c r="L542" s="602"/>
    </row>
    <row r="543" spans="1:12" ht="15" customHeight="1" x14ac:dyDescent="0.25">
      <c r="A543" s="564"/>
      <c r="B543" s="568"/>
      <c r="C543" s="455"/>
      <c r="D543" s="597"/>
      <c r="E543" s="448"/>
      <c r="F543" s="93" t="s">
        <v>701</v>
      </c>
      <c r="G543" s="523">
        <v>100000</v>
      </c>
      <c r="H543" s="523"/>
      <c r="I543" s="523"/>
      <c r="J543" s="523"/>
      <c r="K543" s="583"/>
      <c r="L543" s="602"/>
    </row>
    <row r="544" spans="1:12" ht="15" customHeight="1" x14ac:dyDescent="0.25">
      <c r="A544" s="564"/>
      <c r="B544" s="568"/>
      <c r="C544" s="455"/>
      <c r="D544" s="597"/>
      <c r="E544" s="448"/>
      <c r="F544" s="93" t="s">
        <v>257</v>
      </c>
      <c r="G544" s="523" t="s">
        <v>556</v>
      </c>
      <c r="H544" s="523"/>
      <c r="I544" s="523"/>
      <c r="J544" s="523"/>
      <c r="K544" s="583"/>
      <c r="L544" s="602"/>
    </row>
    <row r="545" spans="1:12" ht="15" customHeight="1" x14ac:dyDescent="0.25">
      <c r="A545" s="564"/>
      <c r="B545" s="568"/>
      <c r="C545" s="455"/>
      <c r="D545" s="597"/>
      <c r="E545" s="448"/>
      <c r="F545" s="93" t="s">
        <v>376</v>
      </c>
      <c r="G545" s="523" t="s">
        <v>557</v>
      </c>
      <c r="H545" s="523"/>
      <c r="I545" s="523"/>
      <c r="J545" s="523"/>
      <c r="K545" s="583"/>
      <c r="L545" s="602"/>
    </row>
    <row r="546" spans="1:12" ht="15" customHeight="1" x14ac:dyDescent="0.25">
      <c r="A546" s="564"/>
      <c r="B546" s="568"/>
      <c r="C546" s="455"/>
      <c r="D546" s="597"/>
      <c r="E546" s="448"/>
      <c r="F546" s="93" t="s">
        <v>702</v>
      </c>
      <c r="G546" s="523" t="s">
        <v>703</v>
      </c>
      <c r="H546" s="523"/>
      <c r="I546" s="523"/>
      <c r="J546" s="523"/>
      <c r="K546" s="583"/>
      <c r="L546" s="602"/>
    </row>
    <row r="547" spans="1:12" ht="15" customHeight="1" x14ac:dyDescent="0.25">
      <c r="A547" s="564"/>
      <c r="B547" s="568"/>
      <c r="C547" s="455"/>
      <c r="D547" s="597"/>
      <c r="E547" s="448"/>
      <c r="F547" s="93" t="s">
        <v>381</v>
      </c>
      <c r="G547" s="523" t="s">
        <v>382</v>
      </c>
      <c r="H547" s="523"/>
      <c r="I547" s="523"/>
      <c r="J547" s="523"/>
      <c r="K547" s="583"/>
      <c r="L547" s="602"/>
    </row>
    <row r="548" spans="1:12" ht="15" customHeight="1" x14ac:dyDescent="0.25">
      <c r="A548" s="564"/>
      <c r="B548" s="568"/>
      <c r="C548" s="455"/>
      <c r="D548" s="597"/>
      <c r="E548" s="448"/>
      <c r="F548" s="94" t="s">
        <v>358</v>
      </c>
      <c r="G548" s="523" t="s">
        <v>900</v>
      </c>
      <c r="H548" s="523"/>
      <c r="I548" s="523"/>
      <c r="J548" s="523"/>
      <c r="K548" s="584">
        <v>5</v>
      </c>
      <c r="L548" s="533">
        <v>8852</v>
      </c>
    </row>
    <row r="549" spans="1:12" ht="15" customHeight="1" x14ac:dyDescent="0.25">
      <c r="A549" s="564"/>
      <c r="B549" s="568"/>
      <c r="C549" s="455"/>
      <c r="D549" s="597"/>
      <c r="E549" s="448"/>
      <c r="F549" s="93" t="s">
        <v>383</v>
      </c>
      <c r="G549" s="523" t="s">
        <v>384</v>
      </c>
      <c r="H549" s="523"/>
      <c r="I549" s="523"/>
      <c r="J549" s="523"/>
      <c r="K549" s="585"/>
      <c r="L549" s="603" t="e">
        <f>#REF!-#REF!*10%</f>
        <v>#REF!</v>
      </c>
    </row>
    <row r="550" spans="1:12" ht="15" customHeight="1" x14ac:dyDescent="0.25">
      <c r="A550" s="564"/>
      <c r="B550" s="568"/>
      <c r="C550" s="455"/>
      <c r="D550" s="597"/>
      <c r="E550" s="448"/>
      <c r="F550" s="93" t="s">
        <v>385</v>
      </c>
      <c r="G550" s="523" t="s">
        <v>386</v>
      </c>
      <c r="H550" s="523"/>
      <c r="I550" s="523"/>
      <c r="J550" s="523"/>
      <c r="K550" s="585"/>
      <c r="L550" s="603" t="e">
        <f>#REF!-#REF!*10%</f>
        <v>#REF!</v>
      </c>
    </row>
    <row r="551" spans="1:12" ht="15" customHeight="1" x14ac:dyDescent="0.25">
      <c r="A551" s="564"/>
      <c r="B551" s="568"/>
      <c r="C551" s="455"/>
      <c r="D551" s="597"/>
      <c r="E551" s="448"/>
      <c r="F551" s="93" t="s">
        <v>389</v>
      </c>
      <c r="G551" s="523" t="s">
        <v>390</v>
      </c>
      <c r="H551" s="523"/>
      <c r="I551" s="523"/>
      <c r="J551" s="523"/>
      <c r="K551" s="585"/>
      <c r="L551" s="603" t="e">
        <f>#REF!-#REF!*10%</f>
        <v>#REF!</v>
      </c>
    </row>
    <row r="552" spans="1:12" ht="15" customHeight="1" x14ac:dyDescent="0.25">
      <c r="A552" s="564"/>
      <c r="B552" s="568"/>
      <c r="C552" s="455"/>
      <c r="D552" s="597"/>
      <c r="E552" s="448"/>
      <c r="F552" s="93" t="s">
        <v>704</v>
      </c>
      <c r="G552" s="523" t="s">
        <v>705</v>
      </c>
      <c r="H552" s="523"/>
      <c r="I552" s="523"/>
      <c r="J552" s="523"/>
      <c r="K552" s="585"/>
      <c r="L552" s="603" t="e">
        <f>#REF!-#REF!*10%</f>
        <v>#REF!</v>
      </c>
    </row>
    <row r="553" spans="1:12" ht="15" customHeight="1" x14ac:dyDescent="0.25">
      <c r="A553" s="564"/>
      <c r="B553" s="568"/>
      <c r="C553" s="455"/>
      <c r="D553" s="597"/>
      <c r="E553" s="448"/>
      <c r="F553" s="93" t="s">
        <v>706</v>
      </c>
      <c r="G553" s="523" t="s">
        <v>390</v>
      </c>
      <c r="H553" s="523"/>
      <c r="I553" s="523"/>
      <c r="J553" s="523"/>
      <c r="K553" s="585"/>
      <c r="L553" s="603" t="e">
        <f>#REF!-#REF!*10%</f>
        <v>#REF!</v>
      </c>
    </row>
    <row r="554" spans="1:12" ht="15" customHeight="1" x14ac:dyDescent="0.25">
      <c r="A554" s="564"/>
      <c r="B554" s="568"/>
      <c r="C554" s="455"/>
      <c r="D554" s="597"/>
      <c r="E554" s="448"/>
      <c r="F554" s="93" t="s">
        <v>1271</v>
      </c>
      <c r="G554" s="523" t="s">
        <v>390</v>
      </c>
      <c r="H554" s="523"/>
      <c r="I554" s="523"/>
      <c r="J554" s="523"/>
      <c r="K554" s="585"/>
      <c r="L554" s="603" t="e">
        <f>#REF!-#REF!*10%</f>
        <v>#REF!</v>
      </c>
    </row>
    <row r="555" spans="1:12" ht="15" customHeight="1" x14ac:dyDescent="0.25">
      <c r="A555" s="564"/>
      <c r="B555" s="568"/>
      <c r="C555" s="455"/>
      <c r="D555" s="597"/>
      <c r="E555" s="448"/>
      <c r="F555" s="93" t="s">
        <v>707</v>
      </c>
      <c r="G555" s="523" t="s">
        <v>1270</v>
      </c>
      <c r="H555" s="523"/>
      <c r="I555" s="523"/>
      <c r="J555" s="523"/>
      <c r="K555" s="585"/>
      <c r="L555" s="603" t="e">
        <f>#REF!-#REF!*10%</f>
        <v>#REF!</v>
      </c>
    </row>
    <row r="556" spans="1:12" ht="15" customHeight="1" x14ac:dyDescent="0.25">
      <c r="A556" s="564"/>
      <c r="B556" s="568"/>
      <c r="C556" s="455"/>
      <c r="D556" s="597"/>
      <c r="E556" s="448"/>
      <c r="F556" s="93" t="s">
        <v>708</v>
      </c>
      <c r="G556" s="523" t="s">
        <v>390</v>
      </c>
      <c r="H556" s="523"/>
      <c r="I556" s="523"/>
      <c r="J556" s="523"/>
      <c r="K556" s="585"/>
      <c r="L556" s="603" t="e">
        <f>#REF!-#REF!*10%</f>
        <v>#REF!</v>
      </c>
    </row>
    <row r="557" spans="1:12" ht="15" customHeight="1" x14ac:dyDescent="0.25">
      <c r="A557" s="564"/>
      <c r="B557" s="568"/>
      <c r="C557" s="455"/>
      <c r="D557" s="597"/>
      <c r="E557" s="448"/>
      <c r="F557" s="93" t="s">
        <v>377</v>
      </c>
      <c r="G557" s="523" t="s">
        <v>387</v>
      </c>
      <c r="H557" s="523"/>
      <c r="I557" s="523"/>
      <c r="J557" s="523"/>
      <c r="K557" s="585"/>
      <c r="L557" s="603" t="e">
        <f>#REF!-#REF!*10%</f>
        <v>#REF!</v>
      </c>
    </row>
    <row r="558" spans="1:12" ht="15" customHeight="1" x14ac:dyDescent="0.25">
      <c r="A558" s="564"/>
      <c r="B558" s="568"/>
      <c r="C558" s="455"/>
      <c r="D558" s="597"/>
      <c r="E558" s="448"/>
      <c r="F558" s="93" t="s">
        <v>388</v>
      </c>
      <c r="G558" s="523" t="s">
        <v>393</v>
      </c>
      <c r="H558" s="523"/>
      <c r="I558" s="523"/>
      <c r="J558" s="523"/>
      <c r="K558" s="585"/>
      <c r="L558" s="603" t="e">
        <f>#REF!-#REF!*10%</f>
        <v>#REF!</v>
      </c>
    </row>
    <row r="559" spans="1:12" ht="15.6" customHeight="1" x14ac:dyDescent="0.25">
      <c r="A559" s="564"/>
      <c r="B559" s="568"/>
      <c r="C559" s="455"/>
      <c r="D559" s="597"/>
      <c r="E559" s="448"/>
      <c r="F559" s="93" t="s">
        <v>562</v>
      </c>
      <c r="G559" s="523" t="s">
        <v>1024</v>
      </c>
      <c r="H559" s="523"/>
      <c r="I559" s="523"/>
      <c r="J559" s="523"/>
      <c r="K559" s="585"/>
      <c r="L559" s="603" t="e">
        <f>#REF!-#REF!*10%</f>
        <v>#REF!</v>
      </c>
    </row>
    <row r="560" spans="1:12" ht="15.6" customHeight="1" x14ac:dyDescent="0.25">
      <c r="A560" s="564"/>
      <c r="B560" s="568"/>
      <c r="C560" s="455"/>
      <c r="D560" s="597"/>
      <c r="E560" s="448"/>
      <c r="F560" s="93" t="s">
        <v>570</v>
      </c>
      <c r="G560" s="523" t="s">
        <v>613</v>
      </c>
      <c r="H560" s="523"/>
      <c r="I560" s="523"/>
      <c r="J560" s="523"/>
      <c r="K560" s="585"/>
      <c r="L560" s="603" t="e">
        <f>#REF!-#REF!*10%</f>
        <v>#REF!</v>
      </c>
    </row>
    <row r="561" spans="1:12" ht="15.6" customHeight="1" x14ac:dyDescent="0.25">
      <c r="A561" s="564"/>
      <c r="B561" s="568"/>
      <c r="C561" s="455"/>
      <c r="D561" s="597"/>
      <c r="E561" s="448"/>
      <c r="F561" s="111" t="s">
        <v>84</v>
      </c>
      <c r="G561" s="525">
        <v>2.5</v>
      </c>
      <c r="H561" s="525"/>
      <c r="I561" s="525"/>
      <c r="J561" s="525"/>
      <c r="K561" s="585"/>
      <c r="L561" s="603" t="e">
        <f>#REF!-#REF!*10%</f>
        <v>#REF!</v>
      </c>
    </row>
    <row r="562" spans="1:12" ht="15" customHeight="1" x14ac:dyDescent="0.25">
      <c r="A562" s="564"/>
      <c r="B562" s="569"/>
      <c r="C562" s="455"/>
      <c r="D562" s="597"/>
      <c r="E562" s="448"/>
      <c r="F562" s="136" t="s">
        <v>1016</v>
      </c>
      <c r="G562" s="454">
        <v>5</v>
      </c>
      <c r="H562" s="454"/>
      <c r="I562" s="454"/>
      <c r="J562" s="454"/>
      <c r="K562" s="585"/>
      <c r="L562" s="603" t="e">
        <f>#REF!-#REF!*10%</f>
        <v>#REF!</v>
      </c>
    </row>
    <row r="563" spans="1:12" ht="15" customHeight="1" x14ac:dyDescent="0.3">
      <c r="A563" s="150"/>
      <c r="B563" s="150"/>
      <c r="C563" s="385"/>
      <c r="D563" s="145"/>
      <c r="E563" s="145"/>
      <c r="F563" s="128"/>
      <c r="G563" s="128"/>
      <c r="H563" s="128"/>
      <c r="I563" s="128"/>
      <c r="J563" s="128"/>
      <c r="K563" s="128"/>
      <c r="L563" s="351"/>
    </row>
    <row r="564" spans="1:12" ht="15" customHeight="1" x14ac:dyDescent="0.3">
      <c r="A564" s="150"/>
      <c r="B564" s="150"/>
      <c r="C564" s="385"/>
      <c r="D564" s="145"/>
      <c r="E564" s="145"/>
      <c r="F564" s="128"/>
      <c r="G564" s="128"/>
      <c r="H564" s="128"/>
      <c r="I564" s="128"/>
      <c r="J564" s="128"/>
      <c r="K564" s="128"/>
      <c r="L564" s="351"/>
    </row>
    <row r="565" spans="1:12" ht="15" customHeight="1" x14ac:dyDescent="0.3">
      <c r="A565" s="150"/>
      <c r="B565" s="150"/>
      <c r="C565" s="385"/>
      <c r="D565" s="145"/>
      <c r="E565" s="145"/>
      <c r="F565" s="128"/>
      <c r="G565" s="128"/>
      <c r="H565" s="128"/>
      <c r="I565" s="128"/>
      <c r="J565" s="128"/>
      <c r="K565" s="128"/>
      <c r="L565" s="351"/>
    </row>
    <row r="566" spans="1:12" ht="15" customHeight="1" x14ac:dyDescent="0.3">
      <c r="A566" s="150"/>
      <c r="B566" s="150"/>
      <c r="C566" s="385"/>
      <c r="D566" s="145"/>
      <c r="E566" s="145"/>
      <c r="F566" s="128"/>
      <c r="G566" s="128"/>
      <c r="H566" s="128"/>
      <c r="I566" s="128"/>
      <c r="J566" s="128"/>
      <c r="K566" s="128"/>
      <c r="L566" s="351"/>
    </row>
    <row r="567" spans="1:12" ht="15" customHeight="1" x14ac:dyDescent="0.3">
      <c r="A567" s="150"/>
      <c r="B567" s="150"/>
      <c r="C567" s="385"/>
      <c r="D567" s="145"/>
      <c r="E567" s="145"/>
      <c r="F567" s="128"/>
      <c r="G567" s="128"/>
      <c r="H567" s="128"/>
      <c r="I567" s="128"/>
      <c r="J567" s="128"/>
      <c r="K567" s="128"/>
      <c r="L567" s="351"/>
    </row>
    <row r="568" spans="1:12" ht="15" customHeight="1" x14ac:dyDescent="0.3">
      <c r="A568" s="150"/>
      <c r="B568" s="150"/>
      <c r="C568" s="385"/>
      <c r="D568" s="145"/>
      <c r="E568" s="145"/>
      <c r="F568" s="128"/>
      <c r="G568" s="128"/>
      <c r="H568" s="128"/>
      <c r="I568" s="128"/>
      <c r="J568" s="128"/>
      <c r="K568" s="128"/>
      <c r="L568" s="351"/>
    </row>
    <row r="569" spans="1:12" ht="15" customHeight="1" x14ac:dyDescent="0.3">
      <c r="A569" s="150"/>
      <c r="B569" s="150"/>
      <c r="C569" s="385"/>
      <c r="D569" s="145"/>
      <c r="E569" s="145"/>
      <c r="F569" s="128"/>
      <c r="G569" s="128"/>
      <c r="H569" s="128"/>
      <c r="I569" s="128"/>
      <c r="J569" s="128"/>
      <c r="K569" s="128"/>
      <c r="L569" s="351"/>
    </row>
    <row r="570" spans="1:12" ht="15" customHeight="1" x14ac:dyDescent="0.3">
      <c r="A570" s="150"/>
      <c r="B570" s="150"/>
      <c r="C570" s="385"/>
      <c r="D570" s="145"/>
      <c r="E570" s="145"/>
      <c r="F570" s="128"/>
      <c r="G570" s="128"/>
      <c r="H570" s="128"/>
      <c r="I570" s="128"/>
      <c r="J570" s="128"/>
      <c r="K570" s="128"/>
      <c r="L570" s="351"/>
    </row>
    <row r="571" spans="1:12" ht="15" customHeight="1" x14ac:dyDescent="0.3">
      <c r="A571" s="150"/>
      <c r="B571" s="150"/>
      <c r="C571" s="385"/>
      <c r="D571" s="145"/>
      <c r="E571" s="145"/>
      <c r="F571" s="128"/>
      <c r="G571" s="128"/>
      <c r="H571" s="128"/>
      <c r="I571" s="128"/>
      <c r="J571" s="128"/>
      <c r="K571" s="128"/>
      <c r="L571" s="351"/>
    </row>
    <row r="572" spans="1:12" ht="15" customHeight="1" x14ac:dyDescent="0.3">
      <c r="A572" s="150"/>
      <c r="B572" s="150"/>
      <c r="C572" s="385"/>
      <c r="D572" s="145"/>
      <c r="E572" s="145"/>
      <c r="F572" s="128"/>
      <c r="G572" s="128"/>
      <c r="H572" s="128"/>
      <c r="I572" s="128"/>
      <c r="J572" s="128"/>
      <c r="K572" s="128"/>
      <c r="L572" s="351"/>
    </row>
    <row r="573" spans="1:12" ht="15" customHeight="1" x14ac:dyDescent="0.3">
      <c r="A573" s="150"/>
      <c r="B573" s="150"/>
      <c r="C573" s="385"/>
      <c r="D573" s="145"/>
      <c r="E573" s="145"/>
      <c r="F573" s="128"/>
      <c r="G573" s="128"/>
      <c r="H573" s="128"/>
      <c r="I573" s="128"/>
      <c r="J573" s="128"/>
      <c r="K573" s="128"/>
      <c r="L573" s="351"/>
    </row>
    <row r="574" spans="1:12" ht="15" customHeight="1" x14ac:dyDescent="0.3">
      <c r="A574" s="150"/>
      <c r="B574" s="150"/>
      <c r="C574" s="385"/>
      <c r="D574" s="145"/>
      <c r="E574" s="145"/>
      <c r="F574" s="128"/>
      <c r="G574" s="128"/>
      <c r="H574" s="128"/>
      <c r="I574" s="128"/>
      <c r="J574" s="128"/>
      <c r="K574" s="128"/>
      <c r="L574" s="351"/>
    </row>
    <row r="575" spans="1:12" ht="15" customHeight="1" x14ac:dyDescent="0.3">
      <c r="A575" s="150"/>
      <c r="B575" s="150"/>
      <c r="C575" s="385"/>
      <c r="D575" s="145"/>
      <c r="E575" s="145"/>
      <c r="F575" s="128"/>
      <c r="G575" s="128"/>
      <c r="H575" s="128"/>
      <c r="I575" s="128"/>
      <c r="J575" s="128"/>
      <c r="K575" s="128"/>
      <c r="L575" s="351"/>
    </row>
    <row r="576" spans="1:12" ht="15" customHeight="1" x14ac:dyDescent="0.3">
      <c r="A576" s="150"/>
      <c r="B576" s="150"/>
      <c r="C576" s="385"/>
      <c r="D576" s="145"/>
      <c r="E576" s="145"/>
      <c r="F576" s="128"/>
      <c r="G576" s="128"/>
      <c r="H576" s="128"/>
      <c r="I576" s="128"/>
      <c r="J576" s="128"/>
      <c r="K576" s="128"/>
      <c r="L576" s="351"/>
    </row>
    <row r="577" spans="1:12" ht="15" customHeight="1" x14ac:dyDescent="0.3">
      <c r="A577" s="150"/>
      <c r="B577" s="150"/>
      <c r="C577" s="385"/>
      <c r="D577" s="145"/>
      <c r="E577" s="145"/>
      <c r="F577" s="128"/>
      <c r="G577" s="128"/>
      <c r="H577" s="128"/>
      <c r="I577" s="128"/>
      <c r="J577" s="128"/>
      <c r="K577" s="128"/>
      <c r="L577" s="351"/>
    </row>
    <row r="578" spans="1:12" ht="15" customHeight="1" x14ac:dyDescent="0.3">
      <c r="A578" s="150"/>
      <c r="B578" s="150"/>
      <c r="C578" s="385"/>
      <c r="D578" s="145"/>
      <c r="E578" s="145"/>
      <c r="F578" s="128"/>
      <c r="G578" s="128"/>
      <c r="H578" s="128"/>
      <c r="I578" s="128"/>
      <c r="J578" s="128"/>
      <c r="K578" s="128"/>
      <c r="L578" s="351"/>
    </row>
    <row r="579" spans="1:12" ht="15" customHeight="1" x14ac:dyDescent="0.3">
      <c r="A579" s="150"/>
      <c r="B579" s="150"/>
      <c r="C579" s="385"/>
      <c r="D579" s="145"/>
      <c r="E579" s="145"/>
      <c r="F579" s="128"/>
      <c r="G579" s="128"/>
      <c r="H579" s="128"/>
      <c r="I579" s="128"/>
      <c r="J579" s="128"/>
      <c r="K579" s="128"/>
      <c r="L579" s="351"/>
    </row>
    <row r="580" spans="1:12" ht="15" customHeight="1" x14ac:dyDescent="0.3">
      <c r="A580" s="150"/>
      <c r="B580" s="150"/>
      <c r="C580" s="385"/>
      <c r="D580" s="145"/>
      <c r="E580" s="145"/>
      <c r="F580" s="128"/>
      <c r="G580" s="128"/>
      <c r="H580" s="128"/>
      <c r="I580" s="128"/>
      <c r="J580" s="128"/>
      <c r="K580" s="128"/>
      <c r="L580" s="351"/>
    </row>
    <row r="581" spans="1:12" ht="15" customHeight="1" x14ac:dyDescent="0.3">
      <c r="A581" s="150"/>
      <c r="B581" s="150"/>
      <c r="C581" s="385"/>
      <c r="D581" s="145"/>
      <c r="E581" s="145"/>
      <c r="F581" s="128"/>
      <c r="G581" s="128"/>
      <c r="H581" s="128"/>
      <c r="I581" s="128"/>
      <c r="J581" s="128"/>
      <c r="K581" s="128"/>
      <c r="L581" s="351"/>
    </row>
    <row r="582" spans="1:12" ht="15" customHeight="1" x14ac:dyDescent="0.3">
      <c r="A582" s="150"/>
      <c r="B582" s="150"/>
      <c r="C582" s="385"/>
      <c r="D582" s="145"/>
      <c r="E582" s="145"/>
      <c r="F582" s="128"/>
      <c r="G582" s="128"/>
      <c r="H582" s="128"/>
      <c r="I582" s="128"/>
      <c r="J582" s="128"/>
      <c r="K582" s="128"/>
      <c r="L582" s="351"/>
    </row>
    <row r="583" spans="1:12" ht="15" customHeight="1" x14ac:dyDescent="0.3">
      <c r="A583" s="150"/>
      <c r="B583" s="150"/>
      <c r="C583" s="385"/>
      <c r="D583" s="145"/>
      <c r="E583" s="145"/>
      <c r="F583" s="128"/>
      <c r="G583" s="128"/>
      <c r="H583" s="128"/>
      <c r="I583" s="128"/>
      <c r="J583" s="128"/>
      <c r="K583" s="128"/>
      <c r="L583" s="351"/>
    </row>
    <row r="584" spans="1:12" ht="15" customHeight="1" x14ac:dyDescent="0.3">
      <c r="A584" s="150"/>
      <c r="B584" s="150"/>
      <c r="C584" s="385"/>
      <c r="D584" s="145"/>
      <c r="E584" s="145"/>
      <c r="F584" s="128"/>
      <c r="G584" s="128"/>
      <c r="H584" s="128"/>
      <c r="I584" s="128"/>
      <c r="J584" s="128"/>
      <c r="K584" s="128"/>
      <c r="L584" s="351"/>
    </row>
    <row r="585" spans="1:12" ht="15" customHeight="1" x14ac:dyDescent="0.3">
      <c r="A585" s="150"/>
      <c r="B585" s="150"/>
      <c r="C585" s="385"/>
      <c r="D585" s="145"/>
      <c r="E585" s="145"/>
      <c r="F585" s="128"/>
      <c r="G585" s="128"/>
      <c r="H585" s="128"/>
      <c r="I585" s="128"/>
      <c r="J585" s="128"/>
      <c r="K585" s="128"/>
      <c r="L585" s="351"/>
    </row>
    <row r="586" spans="1:12" ht="15" customHeight="1" x14ac:dyDescent="0.3">
      <c r="A586" s="150"/>
      <c r="B586" s="150"/>
      <c r="C586" s="385"/>
      <c r="D586" s="145"/>
      <c r="E586" s="145"/>
      <c r="F586" s="128"/>
      <c r="G586" s="128"/>
      <c r="H586" s="128"/>
      <c r="I586" s="128"/>
      <c r="J586" s="128"/>
      <c r="K586" s="128"/>
      <c r="L586" s="351"/>
    </row>
    <row r="587" spans="1:12" ht="15" customHeight="1" x14ac:dyDescent="0.3">
      <c r="A587" s="150"/>
      <c r="B587" s="150"/>
      <c r="C587" s="385"/>
      <c r="D587" s="145"/>
      <c r="E587" s="145"/>
      <c r="F587" s="128"/>
      <c r="G587" s="128"/>
      <c r="H587" s="128"/>
      <c r="I587" s="128"/>
      <c r="J587" s="128"/>
      <c r="K587" s="128"/>
      <c r="L587" s="351"/>
    </row>
    <row r="588" spans="1:12" ht="15" customHeight="1" x14ac:dyDescent="0.3">
      <c r="A588" s="150"/>
      <c r="B588" s="150"/>
      <c r="C588" s="385"/>
      <c r="D588" s="145"/>
      <c r="E588" s="145"/>
      <c r="F588" s="128"/>
      <c r="G588" s="128"/>
      <c r="H588" s="128"/>
      <c r="I588" s="128"/>
      <c r="J588" s="128"/>
      <c r="K588" s="128"/>
      <c r="L588" s="351"/>
    </row>
    <row r="589" spans="1:12" ht="15" customHeight="1" x14ac:dyDescent="0.3">
      <c r="A589" s="150"/>
      <c r="B589" s="150"/>
      <c r="C589" s="385"/>
      <c r="D589" s="145"/>
      <c r="E589" s="145"/>
      <c r="F589" s="128"/>
      <c r="G589" s="128"/>
      <c r="H589" s="128"/>
      <c r="I589" s="128"/>
      <c r="J589" s="128"/>
      <c r="K589" s="128"/>
      <c r="L589" s="351"/>
    </row>
    <row r="590" spans="1:12" ht="15" customHeight="1" x14ac:dyDescent="0.3">
      <c r="A590" s="150"/>
      <c r="B590" s="150"/>
      <c r="C590" s="385"/>
      <c r="D590" s="145"/>
      <c r="E590" s="145"/>
      <c r="F590" s="128"/>
      <c r="G590" s="128"/>
      <c r="H590" s="128"/>
      <c r="I590" s="128"/>
      <c r="J590" s="128"/>
      <c r="K590" s="128"/>
      <c r="L590" s="351"/>
    </row>
    <row r="591" spans="1:12" ht="15" customHeight="1" x14ac:dyDescent="0.3">
      <c r="A591" s="150"/>
      <c r="B591" s="150"/>
      <c r="C591" s="385"/>
      <c r="D591" s="145"/>
      <c r="E591" s="145"/>
      <c r="F591" s="128"/>
      <c r="G591" s="128"/>
      <c r="H591" s="128"/>
      <c r="I591" s="128"/>
      <c r="J591" s="128"/>
      <c r="K591" s="128"/>
      <c r="L591" s="351"/>
    </row>
    <row r="592" spans="1:12" ht="15" customHeight="1" x14ac:dyDescent="0.3">
      <c r="A592" s="150"/>
      <c r="B592" s="150"/>
      <c r="C592" s="385"/>
      <c r="D592" s="145"/>
      <c r="E592" s="145"/>
      <c r="F592" s="128"/>
      <c r="G592" s="128"/>
      <c r="H592" s="128"/>
      <c r="I592" s="128"/>
      <c r="J592" s="128"/>
      <c r="K592" s="128"/>
      <c r="L592" s="351"/>
    </row>
    <row r="593" spans="1:12" ht="15" customHeight="1" x14ac:dyDescent="0.3">
      <c r="A593" s="150"/>
      <c r="B593" s="150"/>
      <c r="C593" s="385"/>
      <c r="D593" s="145"/>
      <c r="E593" s="145"/>
      <c r="F593" s="128"/>
      <c r="G593" s="128"/>
      <c r="H593" s="128"/>
      <c r="I593" s="128"/>
      <c r="J593" s="128"/>
      <c r="K593" s="128"/>
      <c r="L593" s="351"/>
    </row>
    <row r="594" spans="1:12" ht="15" customHeight="1" x14ac:dyDescent="0.3">
      <c r="A594" s="150"/>
      <c r="B594" s="150"/>
      <c r="C594" s="385"/>
      <c r="D594" s="145"/>
      <c r="E594" s="145"/>
      <c r="F594" s="128"/>
      <c r="G594" s="128"/>
      <c r="H594" s="128"/>
      <c r="I594" s="128"/>
      <c r="J594" s="128"/>
      <c r="K594" s="128"/>
      <c r="L594" s="351"/>
    </row>
    <row r="595" spans="1:12" ht="15" customHeight="1" x14ac:dyDescent="0.3">
      <c r="A595" s="150"/>
      <c r="B595" s="150"/>
      <c r="C595" s="385"/>
      <c r="D595" s="145"/>
      <c r="E595" s="145"/>
      <c r="F595" s="128"/>
      <c r="G595" s="128"/>
      <c r="H595" s="128"/>
      <c r="I595" s="128"/>
      <c r="J595" s="128"/>
      <c r="K595" s="128"/>
      <c r="L595" s="351"/>
    </row>
    <row r="596" spans="1:12" ht="15" customHeight="1" x14ac:dyDescent="0.3">
      <c r="A596" s="150"/>
      <c r="B596" s="150"/>
      <c r="C596" s="385"/>
      <c r="D596" s="145"/>
      <c r="E596" s="145"/>
      <c r="F596" s="128"/>
      <c r="G596" s="128"/>
      <c r="H596" s="128"/>
      <c r="I596" s="128"/>
      <c r="J596" s="128"/>
      <c r="K596" s="128"/>
      <c r="L596" s="351"/>
    </row>
    <row r="597" spans="1:12" ht="15" customHeight="1" x14ac:dyDescent="0.3">
      <c r="A597" s="150"/>
      <c r="B597" s="150"/>
      <c r="C597" s="385"/>
      <c r="D597" s="145"/>
      <c r="E597" s="145"/>
      <c r="F597" s="128"/>
      <c r="G597" s="128"/>
      <c r="H597" s="128"/>
      <c r="I597" s="128"/>
      <c r="J597" s="128"/>
      <c r="K597" s="128"/>
      <c r="L597" s="351"/>
    </row>
    <row r="598" spans="1:12" ht="15" customHeight="1" x14ac:dyDescent="0.3">
      <c r="A598" s="150"/>
      <c r="B598" s="150"/>
      <c r="C598" s="385"/>
      <c r="D598" s="145"/>
      <c r="E598" s="145"/>
      <c r="F598" s="128"/>
      <c r="G598" s="128"/>
      <c r="H598" s="128"/>
      <c r="I598" s="128"/>
      <c r="J598" s="128"/>
      <c r="K598" s="128"/>
      <c r="L598" s="351"/>
    </row>
    <row r="599" spans="1:12" ht="15" customHeight="1" x14ac:dyDescent="0.3">
      <c r="A599" s="150"/>
      <c r="B599" s="150"/>
      <c r="C599" s="385"/>
      <c r="D599" s="145"/>
      <c r="E599" s="145"/>
      <c r="F599" s="128"/>
      <c r="G599" s="128"/>
      <c r="H599" s="128"/>
      <c r="I599" s="128"/>
      <c r="J599" s="128"/>
      <c r="K599" s="128"/>
      <c r="L599" s="351"/>
    </row>
    <row r="600" spans="1:12" x14ac:dyDescent="0.3">
      <c r="A600" s="150"/>
      <c r="B600" s="150"/>
      <c r="C600" s="385"/>
      <c r="D600" s="145"/>
      <c r="E600" s="145"/>
      <c r="F600" s="128"/>
      <c r="G600" s="128"/>
      <c r="H600" s="128"/>
      <c r="I600" s="128"/>
      <c r="J600" s="128"/>
      <c r="K600" s="128"/>
      <c r="L600" s="351"/>
    </row>
    <row r="601" spans="1:12" x14ac:dyDescent="0.3">
      <c r="A601" s="150"/>
      <c r="B601" s="150"/>
      <c r="C601" s="385"/>
      <c r="D601" s="145"/>
      <c r="E601" s="145"/>
      <c r="F601" s="128"/>
      <c r="G601" s="128"/>
      <c r="H601" s="128"/>
      <c r="I601" s="128"/>
      <c r="J601" s="128"/>
      <c r="K601" s="128"/>
      <c r="L601" s="351"/>
    </row>
    <row r="602" spans="1:12" x14ac:dyDescent="0.3">
      <c r="A602" s="150"/>
      <c r="B602" s="150"/>
      <c r="C602" s="385"/>
      <c r="D602" s="145"/>
      <c r="E602" s="145"/>
      <c r="F602" s="128"/>
      <c r="G602" s="128"/>
      <c r="H602" s="128"/>
      <c r="I602" s="128"/>
      <c r="J602" s="128"/>
      <c r="K602" s="128"/>
      <c r="L602" s="351"/>
    </row>
    <row r="603" spans="1:12" x14ac:dyDescent="0.3">
      <c r="A603" s="150"/>
      <c r="B603" s="150"/>
      <c r="C603" s="385"/>
      <c r="D603" s="145"/>
      <c r="E603" s="145"/>
      <c r="F603" s="128"/>
      <c r="G603" s="128"/>
      <c r="H603" s="128"/>
      <c r="I603" s="128"/>
      <c r="J603" s="128"/>
      <c r="K603" s="128"/>
      <c r="L603" s="351"/>
    </row>
    <row r="604" spans="1:12" x14ac:dyDescent="0.3">
      <c r="A604" s="150"/>
      <c r="B604" s="150"/>
      <c r="C604" s="385"/>
      <c r="D604" s="145"/>
      <c r="E604" s="145"/>
      <c r="F604" s="128"/>
      <c r="G604" s="128"/>
      <c r="H604" s="128"/>
      <c r="I604" s="128"/>
      <c r="J604" s="128"/>
      <c r="K604" s="128"/>
      <c r="L604" s="351"/>
    </row>
    <row r="605" spans="1:12" x14ac:dyDescent="0.3">
      <c r="A605" s="150"/>
      <c r="B605" s="150"/>
      <c r="C605" s="385"/>
      <c r="D605" s="145"/>
      <c r="E605" s="145"/>
      <c r="F605" s="128"/>
      <c r="G605" s="128"/>
      <c r="H605" s="128"/>
      <c r="I605" s="128"/>
      <c r="J605" s="128"/>
      <c r="K605" s="128"/>
      <c r="L605" s="351"/>
    </row>
    <row r="606" spans="1:12" x14ac:dyDescent="0.3">
      <c r="A606" s="150"/>
      <c r="B606" s="150"/>
      <c r="C606" s="385"/>
      <c r="D606" s="145"/>
      <c r="E606" s="145"/>
      <c r="F606" s="128"/>
      <c r="G606" s="128"/>
      <c r="H606" s="128"/>
      <c r="I606" s="128"/>
      <c r="J606" s="128"/>
      <c r="K606" s="128"/>
      <c r="L606" s="351"/>
    </row>
    <row r="607" spans="1:12" x14ac:dyDescent="0.3">
      <c r="A607" s="150"/>
      <c r="B607" s="150"/>
      <c r="C607" s="385"/>
      <c r="D607" s="145"/>
      <c r="E607" s="145"/>
      <c r="F607" s="128"/>
      <c r="G607" s="128"/>
      <c r="H607" s="128"/>
      <c r="I607" s="128"/>
      <c r="J607" s="128"/>
      <c r="K607" s="128"/>
      <c r="L607" s="351"/>
    </row>
    <row r="608" spans="1:12" x14ac:dyDescent="0.3">
      <c r="A608" s="150"/>
      <c r="B608" s="150"/>
      <c r="C608" s="385"/>
      <c r="D608" s="145"/>
      <c r="E608" s="145"/>
      <c r="F608" s="128"/>
      <c r="G608" s="128"/>
      <c r="H608" s="128"/>
      <c r="I608" s="128"/>
      <c r="J608" s="128"/>
      <c r="K608" s="128"/>
      <c r="L608" s="351"/>
    </row>
    <row r="609" spans="1:12" x14ac:dyDescent="0.3">
      <c r="A609" s="150"/>
      <c r="B609" s="150"/>
      <c r="C609" s="385"/>
      <c r="D609" s="145"/>
      <c r="E609" s="145"/>
      <c r="F609" s="128"/>
      <c r="G609" s="128"/>
      <c r="H609" s="128"/>
      <c r="I609" s="128"/>
      <c r="J609" s="128"/>
      <c r="K609" s="128"/>
      <c r="L609" s="351"/>
    </row>
    <row r="610" spans="1:12" x14ac:dyDescent="0.3">
      <c r="A610" s="150"/>
      <c r="B610" s="150"/>
      <c r="C610" s="385"/>
      <c r="D610" s="145"/>
      <c r="E610" s="145"/>
      <c r="F610" s="128"/>
      <c r="G610" s="128"/>
      <c r="H610" s="128"/>
      <c r="I610" s="128"/>
      <c r="J610" s="128"/>
      <c r="K610" s="128"/>
      <c r="L610" s="351"/>
    </row>
    <row r="611" spans="1:12" x14ac:dyDescent="0.3">
      <c r="A611" s="150"/>
      <c r="B611" s="150"/>
      <c r="C611" s="385"/>
      <c r="D611" s="145"/>
      <c r="E611" s="145"/>
      <c r="F611" s="128"/>
      <c r="G611" s="128"/>
      <c r="H611" s="128"/>
      <c r="I611" s="128"/>
      <c r="J611" s="128"/>
      <c r="K611" s="128"/>
      <c r="L611" s="351"/>
    </row>
    <row r="612" spans="1:12" x14ac:dyDescent="0.3">
      <c r="A612" s="150"/>
      <c r="B612" s="150"/>
      <c r="C612" s="385"/>
      <c r="D612" s="145"/>
      <c r="E612" s="145"/>
      <c r="F612" s="128"/>
      <c r="G612" s="128"/>
      <c r="H612" s="128"/>
      <c r="I612" s="128"/>
      <c r="J612" s="128"/>
      <c r="K612" s="128"/>
      <c r="L612" s="351"/>
    </row>
    <row r="613" spans="1:12" x14ac:dyDescent="0.3">
      <c r="A613" s="150"/>
      <c r="B613" s="150"/>
      <c r="C613" s="385"/>
      <c r="D613" s="145"/>
      <c r="E613" s="145"/>
      <c r="F613" s="128"/>
      <c r="G613" s="128"/>
      <c r="H613" s="128"/>
      <c r="I613" s="128"/>
      <c r="J613" s="128"/>
      <c r="K613" s="128"/>
      <c r="L613" s="351"/>
    </row>
    <row r="614" spans="1:12" x14ac:dyDescent="0.3">
      <c r="A614" s="150"/>
      <c r="B614" s="150"/>
      <c r="C614" s="385"/>
      <c r="D614" s="145"/>
      <c r="E614" s="145"/>
      <c r="F614" s="128"/>
      <c r="G614" s="128"/>
      <c r="H614" s="128"/>
      <c r="I614" s="128"/>
      <c r="J614" s="128"/>
      <c r="K614" s="128"/>
      <c r="L614" s="351"/>
    </row>
    <row r="615" spans="1:12" x14ac:dyDescent="0.3">
      <c r="A615" s="150"/>
      <c r="B615" s="150"/>
      <c r="C615" s="385"/>
      <c r="D615" s="145"/>
      <c r="E615" s="145"/>
      <c r="F615" s="128"/>
      <c r="G615" s="128"/>
      <c r="H615" s="128"/>
      <c r="I615" s="128"/>
      <c r="J615" s="128"/>
      <c r="K615" s="128"/>
      <c r="L615" s="351"/>
    </row>
    <row r="616" spans="1:12" x14ac:dyDescent="0.3">
      <c r="A616" s="150"/>
      <c r="B616" s="150"/>
      <c r="C616" s="385"/>
      <c r="D616" s="145"/>
      <c r="E616" s="145"/>
      <c r="F616" s="128"/>
      <c r="G616" s="128"/>
      <c r="H616" s="128"/>
      <c r="I616" s="128"/>
      <c r="J616" s="128"/>
      <c r="K616" s="128"/>
      <c r="L616" s="351"/>
    </row>
    <row r="617" spans="1:12" x14ac:dyDescent="0.3">
      <c r="A617" s="150"/>
      <c r="B617" s="150"/>
      <c r="C617" s="385"/>
      <c r="D617" s="145"/>
      <c r="E617" s="145"/>
      <c r="F617" s="128"/>
      <c r="G617" s="128"/>
      <c r="H617" s="128"/>
      <c r="I617" s="128"/>
      <c r="J617" s="128"/>
      <c r="K617" s="128"/>
      <c r="L617" s="351"/>
    </row>
    <row r="618" spans="1:12" x14ac:dyDescent="0.3">
      <c r="A618" s="150"/>
      <c r="B618" s="150"/>
      <c r="C618" s="385"/>
      <c r="D618" s="145"/>
      <c r="E618" s="145"/>
      <c r="F618" s="128"/>
      <c r="G618" s="128"/>
      <c r="H618" s="128"/>
      <c r="I618" s="128"/>
      <c r="J618" s="128"/>
      <c r="K618" s="128"/>
      <c r="L618" s="351"/>
    </row>
    <row r="619" spans="1:12" x14ac:dyDescent="0.3">
      <c r="A619" s="150"/>
      <c r="B619" s="150"/>
      <c r="C619" s="385"/>
      <c r="D619" s="145"/>
      <c r="E619" s="145"/>
      <c r="F619" s="128"/>
      <c r="G619" s="128"/>
      <c r="H619" s="128"/>
      <c r="I619" s="128"/>
      <c r="J619" s="128"/>
      <c r="K619" s="128"/>
      <c r="L619" s="351"/>
    </row>
    <row r="620" spans="1:12" x14ac:dyDescent="0.3">
      <c r="A620" s="150"/>
      <c r="B620" s="150"/>
      <c r="C620" s="385"/>
      <c r="D620" s="145"/>
      <c r="E620" s="145"/>
      <c r="F620" s="128"/>
      <c r="G620" s="128"/>
      <c r="H620" s="128"/>
      <c r="I620" s="128"/>
      <c r="J620" s="128"/>
      <c r="K620" s="128"/>
      <c r="L620" s="351"/>
    </row>
    <row r="621" spans="1:12" x14ac:dyDescent="0.3">
      <c r="A621" s="150"/>
      <c r="B621" s="150"/>
      <c r="C621" s="385"/>
      <c r="D621" s="145"/>
      <c r="E621" s="145"/>
      <c r="F621" s="128"/>
      <c r="G621" s="128"/>
      <c r="H621" s="128"/>
      <c r="I621" s="128"/>
      <c r="J621" s="128"/>
      <c r="K621" s="128"/>
      <c r="L621" s="351"/>
    </row>
    <row r="622" spans="1:12" x14ac:dyDescent="0.3">
      <c r="A622" s="150"/>
      <c r="B622" s="150"/>
      <c r="C622" s="385"/>
      <c r="D622" s="145"/>
      <c r="E622" s="145"/>
      <c r="F622" s="128"/>
      <c r="G622" s="128"/>
      <c r="H622" s="128"/>
      <c r="I622" s="128"/>
      <c r="J622" s="128"/>
      <c r="K622" s="128"/>
      <c r="L622" s="351"/>
    </row>
    <row r="623" spans="1:12" x14ac:dyDescent="0.3">
      <c r="A623" s="150"/>
      <c r="B623" s="150"/>
      <c r="C623" s="385"/>
      <c r="D623" s="145"/>
      <c r="E623" s="145"/>
      <c r="F623" s="128"/>
      <c r="G623" s="128"/>
      <c r="H623" s="128"/>
      <c r="I623" s="128"/>
      <c r="J623" s="128"/>
      <c r="K623" s="128"/>
      <c r="L623" s="351"/>
    </row>
    <row r="624" spans="1:12" x14ac:dyDescent="0.3">
      <c r="A624" s="150"/>
      <c r="B624" s="150"/>
      <c r="C624" s="385"/>
      <c r="D624" s="145"/>
      <c r="E624" s="145"/>
      <c r="F624" s="128"/>
      <c r="G624" s="128"/>
      <c r="H624" s="128"/>
      <c r="I624" s="128"/>
      <c r="J624" s="128"/>
      <c r="K624" s="128"/>
      <c r="L624" s="351"/>
    </row>
    <row r="625" spans="1:12" x14ac:dyDescent="0.3">
      <c r="A625" s="150"/>
      <c r="B625" s="150"/>
      <c r="C625" s="385"/>
      <c r="D625" s="145"/>
      <c r="E625" s="145"/>
      <c r="F625" s="128"/>
      <c r="G625" s="128"/>
      <c r="H625" s="128"/>
      <c r="I625" s="128"/>
      <c r="J625" s="128"/>
      <c r="K625" s="128"/>
      <c r="L625" s="351"/>
    </row>
    <row r="626" spans="1:12" x14ac:dyDescent="0.3">
      <c r="A626" s="150"/>
      <c r="B626" s="150"/>
      <c r="C626" s="385"/>
      <c r="D626" s="145"/>
      <c r="E626" s="145"/>
      <c r="F626" s="128"/>
      <c r="G626" s="128"/>
      <c r="H626" s="128"/>
      <c r="I626" s="128"/>
      <c r="J626" s="128"/>
      <c r="K626" s="128"/>
      <c r="L626" s="351"/>
    </row>
    <row r="627" spans="1:12" x14ac:dyDescent="0.3">
      <c r="A627" s="150"/>
      <c r="B627" s="150"/>
      <c r="C627" s="385"/>
      <c r="D627" s="145"/>
      <c r="E627" s="145"/>
      <c r="F627" s="128"/>
      <c r="G627" s="128"/>
      <c r="H627" s="128"/>
      <c r="I627" s="128"/>
      <c r="J627" s="128"/>
      <c r="K627" s="128"/>
      <c r="L627" s="351"/>
    </row>
    <row r="628" spans="1:12" x14ac:dyDescent="0.3">
      <c r="A628" s="150"/>
      <c r="B628" s="150"/>
      <c r="C628" s="385"/>
      <c r="D628" s="145"/>
      <c r="E628" s="145"/>
      <c r="F628" s="128"/>
      <c r="G628" s="128"/>
      <c r="H628" s="128"/>
      <c r="I628" s="128"/>
      <c r="J628" s="128"/>
      <c r="K628" s="128"/>
      <c r="L628" s="351"/>
    </row>
    <row r="629" spans="1:12" x14ac:dyDescent="0.3">
      <c r="A629" s="150"/>
      <c r="B629" s="150"/>
      <c r="C629" s="385"/>
      <c r="D629" s="145"/>
      <c r="E629" s="145"/>
      <c r="F629" s="128"/>
      <c r="G629" s="128"/>
      <c r="H629" s="128"/>
      <c r="I629" s="128"/>
      <c r="J629" s="128"/>
      <c r="K629" s="128"/>
      <c r="L629" s="351"/>
    </row>
    <row r="630" spans="1:12" x14ac:dyDescent="0.3">
      <c r="A630" s="150"/>
      <c r="B630" s="150"/>
      <c r="C630" s="385"/>
      <c r="D630" s="145"/>
      <c r="E630" s="145"/>
      <c r="F630" s="128"/>
      <c r="G630" s="128"/>
      <c r="H630" s="128"/>
      <c r="I630" s="128"/>
      <c r="J630" s="128"/>
      <c r="K630" s="128"/>
      <c r="L630" s="351"/>
    </row>
    <row r="631" spans="1:12" x14ac:dyDescent="0.3">
      <c r="A631" s="150"/>
      <c r="B631" s="150"/>
      <c r="C631" s="385"/>
      <c r="D631" s="145"/>
      <c r="E631" s="145"/>
      <c r="F631" s="128"/>
      <c r="G631" s="128"/>
      <c r="H631" s="128"/>
      <c r="I631" s="128"/>
      <c r="J631" s="128"/>
      <c r="K631" s="128"/>
      <c r="L631" s="351"/>
    </row>
    <row r="632" spans="1:12" x14ac:dyDescent="0.3">
      <c r="A632" s="150"/>
      <c r="B632" s="150"/>
      <c r="C632" s="385"/>
      <c r="D632" s="145"/>
      <c r="E632" s="145"/>
      <c r="F632" s="128"/>
      <c r="G632" s="128"/>
      <c r="H632" s="128"/>
      <c r="I632" s="128"/>
      <c r="J632" s="128"/>
      <c r="K632" s="128"/>
      <c r="L632" s="351"/>
    </row>
    <row r="633" spans="1:12" x14ac:dyDescent="0.3">
      <c r="A633" s="150"/>
      <c r="B633" s="150"/>
      <c r="C633" s="385"/>
      <c r="D633" s="145"/>
      <c r="E633" s="145"/>
      <c r="F633" s="128"/>
      <c r="G633" s="128"/>
      <c r="H633" s="128"/>
      <c r="I633" s="128"/>
      <c r="J633" s="128"/>
      <c r="K633" s="128"/>
      <c r="L633" s="351"/>
    </row>
    <row r="634" spans="1:12" x14ac:dyDescent="0.3">
      <c r="A634" s="150"/>
      <c r="B634" s="150"/>
      <c r="C634" s="385"/>
      <c r="D634" s="145"/>
      <c r="E634" s="145"/>
      <c r="F634" s="128"/>
      <c r="G634" s="128"/>
      <c r="H634" s="128"/>
      <c r="I634" s="128"/>
      <c r="J634" s="128"/>
      <c r="K634" s="128"/>
      <c r="L634" s="351"/>
    </row>
    <row r="635" spans="1:12" x14ac:dyDescent="0.3">
      <c r="A635" s="150"/>
      <c r="B635" s="150"/>
      <c r="C635" s="385"/>
      <c r="D635" s="145"/>
      <c r="E635" s="145"/>
      <c r="F635" s="128"/>
      <c r="G635" s="128"/>
      <c r="H635" s="128"/>
      <c r="I635" s="128"/>
      <c r="J635" s="128"/>
      <c r="K635" s="128"/>
      <c r="L635" s="351"/>
    </row>
    <row r="636" spans="1:12" x14ac:dyDescent="0.3">
      <c r="A636" s="150"/>
      <c r="B636" s="150"/>
      <c r="C636" s="385"/>
      <c r="D636" s="145"/>
      <c r="E636" s="145"/>
      <c r="F636" s="128"/>
      <c r="G636" s="128"/>
      <c r="H636" s="128"/>
      <c r="I636" s="128"/>
      <c r="J636" s="128"/>
      <c r="K636" s="128"/>
      <c r="L636" s="351"/>
    </row>
    <row r="637" spans="1:12" x14ac:dyDescent="0.3">
      <c r="A637" s="150"/>
      <c r="B637" s="150"/>
      <c r="C637" s="385"/>
      <c r="D637" s="145"/>
      <c r="E637" s="145"/>
      <c r="F637" s="128"/>
      <c r="G637" s="128"/>
      <c r="H637" s="128"/>
      <c r="I637" s="128"/>
      <c r="J637" s="128"/>
      <c r="K637" s="128"/>
      <c r="L637" s="351"/>
    </row>
    <row r="638" spans="1:12" x14ac:dyDescent="0.3">
      <c r="A638" s="150"/>
      <c r="B638" s="150"/>
      <c r="C638" s="385"/>
      <c r="D638" s="145"/>
      <c r="E638" s="145"/>
      <c r="F638" s="128"/>
      <c r="G638" s="128"/>
      <c r="H638" s="128"/>
      <c r="I638" s="128"/>
      <c r="J638" s="128"/>
      <c r="K638" s="128"/>
      <c r="L638" s="351"/>
    </row>
    <row r="639" spans="1:12" x14ac:dyDescent="0.3">
      <c r="A639" s="150"/>
      <c r="B639" s="150"/>
      <c r="C639" s="385"/>
      <c r="D639" s="145"/>
      <c r="E639" s="145"/>
      <c r="F639" s="128"/>
      <c r="G639" s="128"/>
      <c r="H639" s="128"/>
      <c r="I639" s="128"/>
      <c r="J639" s="128"/>
      <c r="K639" s="128"/>
      <c r="L639" s="351"/>
    </row>
    <row r="640" spans="1:12" x14ac:dyDescent="0.3">
      <c r="A640" s="150"/>
      <c r="B640" s="150"/>
      <c r="C640" s="385"/>
      <c r="D640" s="145"/>
      <c r="E640" s="145"/>
      <c r="F640" s="128"/>
      <c r="G640" s="128"/>
      <c r="H640" s="128"/>
      <c r="I640" s="128"/>
      <c r="J640" s="128"/>
      <c r="K640" s="128"/>
      <c r="L640" s="351"/>
    </row>
    <row r="641" spans="1:12" x14ac:dyDescent="0.3">
      <c r="A641" s="150"/>
      <c r="B641" s="150"/>
      <c r="C641" s="385"/>
      <c r="D641" s="145"/>
      <c r="E641" s="145"/>
      <c r="F641" s="128"/>
      <c r="G641" s="128"/>
      <c r="H641" s="128"/>
      <c r="I641" s="128"/>
      <c r="J641" s="128"/>
      <c r="K641" s="128"/>
      <c r="L641" s="351"/>
    </row>
    <row r="642" spans="1:12" x14ac:dyDescent="0.3">
      <c r="A642" s="150"/>
      <c r="B642" s="150"/>
      <c r="C642" s="385"/>
      <c r="D642" s="145"/>
      <c r="E642" s="145"/>
      <c r="F642" s="128"/>
      <c r="G642" s="128"/>
      <c r="H642" s="128"/>
      <c r="I642" s="128"/>
      <c r="J642" s="128"/>
      <c r="K642" s="128"/>
      <c r="L642" s="351"/>
    </row>
    <row r="643" spans="1:12" x14ac:dyDescent="0.3">
      <c r="A643" s="150"/>
      <c r="B643" s="150"/>
      <c r="C643" s="385"/>
      <c r="D643" s="145"/>
      <c r="E643" s="145"/>
      <c r="F643" s="128"/>
      <c r="G643" s="128"/>
      <c r="H643" s="128"/>
      <c r="I643" s="128"/>
      <c r="J643" s="128"/>
      <c r="K643" s="128"/>
      <c r="L643" s="351"/>
    </row>
    <row r="644" spans="1:12" x14ac:dyDescent="0.3">
      <c r="A644" s="150"/>
      <c r="B644" s="150"/>
      <c r="C644" s="385"/>
      <c r="D644" s="145"/>
      <c r="E644" s="145"/>
      <c r="F644" s="128"/>
      <c r="G644" s="128"/>
      <c r="H644" s="128"/>
      <c r="I644" s="128"/>
      <c r="J644" s="128"/>
      <c r="K644" s="128"/>
      <c r="L644" s="351"/>
    </row>
    <row r="645" spans="1:12" x14ac:dyDescent="0.3">
      <c r="A645" s="150"/>
      <c r="B645" s="150"/>
      <c r="C645" s="385"/>
      <c r="D645" s="145"/>
      <c r="E645" s="145"/>
      <c r="F645" s="128"/>
      <c r="G645" s="128"/>
      <c r="H645" s="128"/>
      <c r="I645" s="128"/>
      <c r="J645" s="128"/>
      <c r="K645" s="128"/>
      <c r="L645" s="351"/>
    </row>
    <row r="646" spans="1:12" x14ac:dyDescent="0.3">
      <c r="A646" s="150"/>
      <c r="B646" s="150"/>
      <c r="C646" s="385"/>
      <c r="D646" s="145"/>
      <c r="E646" s="145"/>
      <c r="F646" s="128"/>
      <c r="G646" s="128"/>
      <c r="H646" s="128"/>
      <c r="I646" s="128"/>
      <c r="J646" s="128"/>
      <c r="K646" s="128"/>
      <c r="L646" s="351"/>
    </row>
    <row r="647" spans="1:12" x14ac:dyDescent="0.3">
      <c r="A647" s="150"/>
      <c r="B647" s="150"/>
      <c r="C647" s="385"/>
      <c r="D647" s="145"/>
      <c r="E647" s="145"/>
      <c r="F647" s="128"/>
      <c r="G647" s="128"/>
      <c r="H647" s="128"/>
      <c r="I647" s="128"/>
      <c r="J647" s="128"/>
      <c r="K647" s="128"/>
      <c r="L647" s="351"/>
    </row>
    <row r="648" spans="1:12" x14ac:dyDescent="0.3">
      <c r="A648" s="150"/>
      <c r="B648" s="150"/>
      <c r="C648" s="385"/>
      <c r="D648" s="145"/>
      <c r="E648" s="145"/>
      <c r="F648" s="128"/>
      <c r="G648" s="128"/>
      <c r="H648" s="128"/>
      <c r="I648" s="128"/>
      <c r="J648" s="128"/>
      <c r="K648" s="128"/>
      <c r="L648" s="351"/>
    </row>
    <row r="649" spans="1:12" x14ac:dyDescent="0.3">
      <c r="A649" s="150"/>
      <c r="B649" s="150"/>
      <c r="C649" s="385"/>
      <c r="D649" s="145"/>
      <c r="E649" s="145"/>
      <c r="F649" s="128"/>
      <c r="G649" s="128"/>
      <c r="H649" s="128"/>
      <c r="I649" s="128"/>
      <c r="J649" s="128"/>
      <c r="K649" s="128"/>
      <c r="L649" s="351"/>
    </row>
    <row r="650" spans="1:12" x14ac:dyDescent="0.3">
      <c r="A650" s="150"/>
      <c r="B650" s="150"/>
      <c r="C650" s="385"/>
      <c r="D650" s="145"/>
      <c r="E650" s="145"/>
      <c r="F650" s="128"/>
      <c r="G650" s="128"/>
      <c r="H650" s="128"/>
      <c r="I650" s="128"/>
      <c r="J650" s="128"/>
      <c r="K650" s="128"/>
      <c r="L650" s="351"/>
    </row>
  </sheetData>
  <sheetProtection sort="0"/>
  <mergeCells count="688">
    <mergeCell ref="K532:K547"/>
    <mergeCell ref="K548:K562"/>
    <mergeCell ref="K377:K392"/>
    <mergeCell ref="K393:K407"/>
    <mergeCell ref="K408:K423"/>
    <mergeCell ref="K424:K438"/>
    <mergeCell ref="K439:K454"/>
    <mergeCell ref="K455:K469"/>
    <mergeCell ref="K470:K485"/>
    <mergeCell ref="K486:K500"/>
    <mergeCell ref="K501:K516"/>
    <mergeCell ref="L501:L516"/>
    <mergeCell ref="L517:L531"/>
    <mergeCell ref="L532:L547"/>
    <mergeCell ref="L548:L562"/>
    <mergeCell ref="K82:K96"/>
    <mergeCell ref="K97:K112"/>
    <mergeCell ref="K113:K127"/>
    <mergeCell ref="K128:K143"/>
    <mergeCell ref="K144:K158"/>
    <mergeCell ref="K159:K174"/>
    <mergeCell ref="K175:K189"/>
    <mergeCell ref="K190:K205"/>
    <mergeCell ref="K517:K531"/>
    <mergeCell ref="K346:K361"/>
    <mergeCell ref="K362:K376"/>
    <mergeCell ref="K206:K220"/>
    <mergeCell ref="K221:K236"/>
    <mergeCell ref="K237:K251"/>
    <mergeCell ref="K252:K267"/>
    <mergeCell ref="K268:K282"/>
    <mergeCell ref="K284:K299"/>
    <mergeCell ref="K300:K314"/>
    <mergeCell ref="K315:K330"/>
    <mergeCell ref="K331:K345"/>
    <mergeCell ref="L362:L376"/>
    <mergeCell ref="L377:L392"/>
    <mergeCell ref="L393:L407"/>
    <mergeCell ref="L408:L423"/>
    <mergeCell ref="L424:L438"/>
    <mergeCell ref="L439:L454"/>
    <mergeCell ref="L455:L469"/>
    <mergeCell ref="L470:L485"/>
    <mergeCell ref="L486:L500"/>
    <mergeCell ref="L221:L236"/>
    <mergeCell ref="L237:L251"/>
    <mergeCell ref="L252:L267"/>
    <mergeCell ref="L268:L282"/>
    <mergeCell ref="L284:L299"/>
    <mergeCell ref="L300:L314"/>
    <mergeCell ref="L315:L330"/>
    <mergeCell ref="L331:L345"/>
    <mergeCell ref="L346:L361"/>
    <mergeCell ref="L82:L96"/>
    <mergeCell ref="L97:L112"/>
    <mergeCell ref="L113:L127"/>
    <mergeCell ref="L128:L143"/>
    <mergeCell ref="L144:L158"/>
    <mergeCell ref="L159:L174"/>
    <mergeCell ref="L175:L189"/>
    <mergeCell ref="L190:L205"/>
    <mergeCell ref="L206:L220"/>
    <mergeCell ref="K4:K19"/>
    <mergeCell ref="K20:K34"/>
    <mergeCell ref="K35:K50"/>
    <mergeCell ref="K51:K65"/>
    <mergeCell ref="K66:K81"/>
    <mergeCell ref="L4:L19"/>
    <mergeCell ref="L51:L65"/>
    <mergeCell ref="L20:L34"/>
    <mergeCell ref="L35:L50"/>
    <mergeCell ref="L66:L81"/>
    <mergeCell ref="G536:J536"/>
    <mergeCell ref="G505:J505"/>
    <mergeCell ref="G474:J474"/>
    <mergeCell ref="G443:J443"/>
    <mergeCell ref="G412:J412"/>
    <mergeCell ref="G381:J381"/>
    <mergeCell ref="G350:J350"/>
    <mergeCell ref="G319:J319"/>
    <mergeCell ref="G288:J288"/>
    <mergeCell ref="G376:J376"/>
    <mergeCell ref="G531:J531"/>
    <mergeCell ref="G533:J533"/>
    <mergeCell ref="G521:J521"/>
    <mergeCell ref="G522:J522"/>
    <mergeCell ref="G477:J477"/>
    <mergeCell ref="G478:J478"/>
    <mergeCell ref="G479:J479"/>
    <mergeCell ref="G367:J367"/>
    <mergeCell ref="G471:J471"/>
    <mergeCell ref="G314:J314"/>
    <mergeCell ref="G499:J499"/>
    <mergeCell ref="G480:J480"/>
    <mergeCell ref="G482:J482"/>
    <mergeCell ref="G483:J483"/>
    <mergeCell ref="B284:B314"/>
    <mergeCell ref="B315:B345"/>
    <mergeCell ref="B346:B376"/>
    <mergeCell ref="B377:B407"/>
    <mergeCell ref="B408:B438"/>
    <mergeCell ref="B439:B469"/>
    <mergeCell ref="B470:B500"/>
    <mergeCell ref="B501:B531"/>
    <mergeCell ref="B532:B562"/>
    <mergeCell ref="B4:B34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G538:J538"/>
    <mergeCell ref="G507:J507"/>
    <mergeCell ref="G476:J476"/>
    <mergeCell ref="G445:J445"/>
    <mergeCell ref="G414:J414"/>
    <mergeCell ref="G383:J383"/>
    <mergeCell ref="G352:J352"/>
    <mergeCell ref="G321:J321"/>
    <mergeCell ref="G290:J290"/>
    <mergeCell ref="G301:J301"/>
    <mergeCell ref="G302:J302"/>
    <mergeCell ref="G303:J303"/>
    <mergeCell ref="G300:J300"/>
    <mergeCell ref="G338:J338"/>
    <mergeCell ref="G339:J339"/>
    <mergeCell ref="G309:J309"/>
    <mergeCell ref="G310:J310"/>
    <mergeCell ref="G331:J331"/>
    <mergeCell ref="G345:J345"/>
    <mergeCell ref="G320:J320"/>
    <mergeCell ref="G311:J311"/>
    <mergeCell ref="G342:J342"/>
    <mergeCell ref="G343:J343"/>
    <mergeCell ref="G295:J295"/>
    <mergeCell ref="G270:J270"/>
    <mergeCell ref="G271:J271"/>
    <mergeCell ref="E159:E189"/>
    <mergeCell ref="E190:E220"/>
    <mergeCell ref="E221:E251"/>
    <mergeCell ref="E252:E282"/>
    <mergeCell ref="E284:E314"/>
    <mergeCell ref="G517:J517"/>
    <mergeCell ref="G450:J450"/>
    <mergeCell ref="G453:J453"/>
    <mergeCell ref="G459:J459"/>
    <mergeCell ref="G460:J460"/>
    <mergeCell ref="G461:J461"/>
    <mergeCell ref="G397:J397"/>
    <mergeCell ref="G493:J493"/>
    <mergeCell ref="G494:J494"/>
    <mergeCell ref="G289:J289"/>
    <mergeCell ref="G279:J279"/>
    <mergeCell ref="E315:E345"/>
    <mergeCell ref="E346:E376"/>
    <mergeCell ref="E377:E407"/>
    <mergeCell ref="E408:E438"/>
    <mergeCell ref="G196:J196"/>
    <mergeCell ref="G165:J165"/>
    <mergeCell ref="E470:E500"/>
    <mergeCell ref="G438:J438"/>
    <mergeCell ref="G469:J469"/>
    <mergeCell ref="G500:J500"/>
    <mergeCell ref="G486:J486"/>
    <mergeCell ref="G336:J336"/>
    <mergeCell ref="G304:J304"/>
    <mergeCell ref="G305:J305"/>
    <mergeCell ref="G306:J306"/>
    <mergeCell ref="G307:J307"/>
    <mergeCell ref="G308:J308"/>
    <mergeCell ref="G424:J424"/>
    <mergeCell ref="G407:J407"/>
    <mergeCell ref="G398:J398"/>
    <mergeCell ref="G399:J399"/>
    <mergeCell ref="G400:J400"/>
    <mergeCell ref="G401:J401"/>
    <mergeCell ref="G419:J419"/>
    <mergeCell ref="G422:J422"/>
    <mergeCell ref="G408:J408"/>
    <mergeCell ref="G485:J485"/>
    <mergeCell ref="G487:J487"/>
    <mergeCell ref="G488:J488"/>
    <mergeCell ref="G489:J489"/>
    <mergeCell ref="G210:J210"/>
    <mergeCell ref="G206:J206"/>
    <mergeCell ref="G237:J237"/>
    <mergeCell ref="G203:J203"/>
    <mergeCell ref="G205:J205"/>
    <mergeCell ref="G195:J195"/>
    <mergeCell ref="G204:J204"/>
    <mergeCell ref="G207:J207"/>
    <mergeCell ref="G232:J232"/>
    <mergeCell ref="G208:J208"/>
    <mergeCell ref="G209:J209"/>
    <mergeCell ref="G215:J215"/>
    <mergeCell ref="G225:J225"/>
    <mergeCell ref="G235:J235"/>
    <mergeCell ref="G227:J227"/>
    <mergeCell ref="G231:J231"/>
    <mergeCell ref="G233:J233"/>
    <mergeCell ref="G234:J234"/>
    <mergeCell ref="G236:J236"/>
    <mergeCell ref="G269:J269"/>
    <mergeCell ref="G257:J257"/>
    <mergeCell ref="G249:J249"/>
    <mergeCell ref="G256:J256"/>
    <mergeCell ref="G268:J268"/>
    <mergeCell ref="G263:J263"/>
    <mergeCell ref="G266:J266"/>
    <mergeCell ref="G216:J216"/>
    <mergeCell ref="G267:J267"/>
    <mergeCell ref="G222:J222"/>
    <mergeCell ref="G250:J250"/>
    <mergeCell ref="G264:J264"/>
    <mergeCell ref="G258:J258"/>
    <mergeCell ref="G252:J252"/>
    <mergeCell ref="G253:J253"/>
    <mergeCell ref="G259:J259"/>
    <mergeCell ref="G245:J245"/>
    <mergeCell ref="G251:J251"/>
    <mergeCell ref="G246:J246"/>
    <mergeCell ref="G243:J243"/>
    <mergeCell ref="G244:J244"/>
    <mergeCell ref="G241:J241"/>
    <mergeCell ref="G242:J242"/>
    <mergeCell ref="G187:J187"/>
    <mergeCell ref="G201:J201"/>
    <mergeCell ref="G262:J262"/>
    <mergeCell ref="G265:J265"/>
    <mergeCell ref="G239:J239"/>
    <mergeCell ref="G248:J248"/>
    <mergeCell ref="G247:J247"/>
    <mergeCell ref="G240:J240"/>
    <mergeCell ref="G220:J220"/>
    <mergeCell ref="G226:J226"/>
    <mergeCell ref="G213:J213"/>
    <mergeCell ref="G214:J214"/>
    <mergeCell ref="G217:J217"/>
    <mergeCell ref="G218:J218"/>
    <mergeCell ref="G211:J211"/>
    <mergeCell ref="G212:J212"/>
    <mergeCell ref="G238:J238"/>
    <mergeCell ref="G194:J194"/>
    <mergeCell ref="G202:J202"/>
    <mergeCell ref="G188:J188"/>
    <mergeCell ref="G190:J190"/>
    <mergeCell ref="G191:J191"/>
    <mergeCell ref="G219:J219"/>
    <mergeCell ref="G221:J221"/>
    <mergeCell ref="G294:J294"/>
    <mergeCell ref="G362:J362"/>
    <mergeCell ref="G299:J299"/>
    <mergeCell ref="G312:J312"/>
    <mergeCell ref="G351:J351"/>
    <mergeCell ref="G298:J298"/>
    <mergeCell ref="G282:J282"/>
    <mergeCell ref="G276:J276"/>
    <mergeCell ref="G360:J360"/>
    <mergeCell ref="G335:J335"/>
    <mergeCell ref="G337:J337"/>
    <mergeCell ref="A439:A469"/>
    <mergeCell ref="C439:C469"/>
    <mergeCell ref="D439:D469"/>
    <mergeCell ref="G439:J439"/>
    <mergeCell ref="A408:A438"/>
    <mergeCell ref="C408:C438"/>
    <mergeCell ref="D408:D438"/>
    <mergeCell ref="A377:A407"/>
    <mergeCell ref="C377:C407"/>
    <mergeCell ref="D377:D407"/>
    <mergeCell ref="G428:J428"/>
    <mergeCell ref="G393:J393"/>
    <mergeCell ref="E439:E469"/>
    <mergeCell ref="G388:J388"/>
    <mergeCell ref="G391:J391"/>
    <mergeCell ref="G377:J377"/>
    <mergeCell ref="G455:J455"/>
    <mergeCell ref="G409:J409"/>
    <mergeCell ref="G415:J415"/>
    <mergeCell ref="G416:J416"/>
    <mergeCell ref="G417:J417"/>
    <mergeCell ref="G437:J437"/>
    <mergeCell ref="G418:J418"/>
    <mergeCell ref="G420:J420"/>
    <mergeCell ref="A346:A376"/>
    <mergeCell ref="A532:A562"/>
    <mergeCell ref="C532:C562"/>
    <mergeCell ref="D532:D562"/>
    <mergeCell ref="G532:J532"/>
    <mergeCell ref="A501:A531"/>
    <mergeCell ref="C501:C531"/>
    <mergeCell ref="D501:D531"/>
    <mergeCell ref="G501:J501"/>
    <mergeCell ref="A470:A500"/>
    <mergeCell ref="C470:C500"/>
    <mergeCell ref="D470:D500"/>
    <mergeCell ref="G470:J470"/>
    <mergeCell ref="G523:J523"/>
    <mergeCell ref="G554:J554"/>
    <mergeCell ref="G555:J555"/>
    <mergeCell ref="G556:J556"/>
    <mergeCell ref="G492:J492"/>
    <mergeCell ref="G512:J512"/>
    <mergeCell ref="G515:J515"/>
    <mergeCell ref="E532:E562"/>
    <mergeCell ref="G562:J562"/>
    <mergeCell ref="G548:J548"/>
    <mergeCell ref="E501:E531"/>
    <mergeCell ref="G539:J539"/>
    <mergeCell ref="G540:J540"/>
    <mergeCell ref="G541:J541"/>
    <mergeCell ref="G561:J561"/>
    <mergeCell ref="G542:J542"/>
    <mergeCell ref="G544:J544"/>
    <mergeCell ref="G545:J545"/>
    <mergeCell ref="G547:J547"/>
    <mergeCell ref="G549:J549"/>
    <mergeCell ref="G550:J550"/>
    <mergeCell ref="G551:J551"/>
    <mergeCell ref="G557:J557"/>
    <mergeCell ref="G558:J558"/>
    <mergeCell ref="G559:J559"/>
    <mergeCell ref="G560:J560"/>
    <mergeCell ref="G537:J537"/>
    <mergeCell ref="G543:J543"/>
    <mergeCell ref="G546:J546"/>
    <mergeCell ref="G552:J552"/>
    <mergeCell ref="G553:J553"/>
    <mergeCell ref="G502:J502"/>
    <mergeCell ref="G508:J508"/>
    <mergeCell ref="G509:J509"/>
    <mergeCell ref="G510:J510"/>
    <mergeCell ref="G530:J530"/>
    <mergeCell ref="G511:J511"/>
    <mergeCell ref="G513:J513"/>
    <mergeCell ref="G514:J514"/>
    <mergeCell ref="G516:J516"/>
    <mergeCell ref="G518:J518"/>
    <mergeCell ref="G519:J519"/>
    <mergeCell ref="G520:J520"/>
    <mergeCell ref="G526:J526"/>
    <mergeCell ref="G527:J527"/>
    <mergeCell ref="G528:J528"/>
    <mergeCell ref="G529:J529"/>
    <mergeCell ref="G506:J506"/>
    <mergeCell ref="G524:J524"/>
    <mergeCell ref="G525:J525"/>
    <mergeCell ref="G495:J495"/>
    <mergeCell ref="G496:J496"/>
    <mergeCell ref="G497:J497"/>
    <mergeCell ref="G498:J498"/>
    <mergeCell ref="G484:J484"/>
    <mergeCell ref="G490:J490"/>
    <mergeCell ref="G491:J491"/>
    <mergeCell ref="G475:J475"/>
    <mergeCell ref="G481:J481"/>
    <mergeCell ref="G447:J447"/>
    <mergeCell ref="G448:J448"/>
    <mergeCell ref="G468:J468"/>
    <mergeCell ref="G449:J449"/>
    <mergeCell ref="G451:J451"/>
    <mergeCell ref="G452:J452"/>
    <mergeCell ref="G454:J454"/>
    <mergeCell ref="G456:J456"/>
    <mergeCell ref="G457:J457"/>
    <mergeCell ref="G458:J458"/>
    <mergeCell ref="G464:J464"/>
    <mergeCell ref="G465:J465"/>
    <mergeCell ref="G466:J466"/>
    <mergeCell ref="G467:J467"/>
    <mergeCell ref="G462:J462"/>
    <mergeCell ref="G463:J463"/>
    <mergeCell ref="G425:J425"/>
    <mergeCell ref="G426:J426"/>
    <mergeCell ref="G427:J427"/>
    <mergeCell ref="G433:J433"/>
    <mergeCell ref="G434:J434"/>
    <mergeCell ref="G435:J435"/>
    <mergeCell ref="G436:J436"/>
    <mergeCell ref="G440:J440"/>
    <mergeCell ref="G446:J446"/>
    <mergeCell ref="G444:J444"/>
    <mergeCell ref="G413:J413"/>
    <mergeCell ref="G429:J429"/>
    <mergeCell ref="G430:J430"/>
    <mergeCell ref="G431:J431"/>
    <mergeCell ref="G432:J432"/>
    <mergeCell ref="G378:J378"/>
    <mergeCell ref="G384:J384"/>
    <mergeCell ref="G385:J385"/>
    <mergeCell ref="G386:J386"/>
    <mergeCell ref="G406:J406"/>
    <mergeCell ref="G387:J387"/>
    <mergeCell ref="G389:J389"/>
    <mergeCell ref="G390:J390"/>
    <mergeCell ref="G392:J392"/>
    <mergeCell ref="G394:J394"/>
    <mergeCell ref="G395:J395"/>
    <mergeCell ref="G396:J396"/>
    <mergeCell ref="G402:J402"/>
    <mergeCell ref="G403:J403"/>
    <mergeCell ref="G405:J405"/>
    <mergeCell ref="G404:J404"/>
    <mergeCell ref="G382:J382"/>
    <mergeCell ref="G421:J421"/>
    <mergeCell ref="G423:J423"/>
    <mergeCell ref="C346:C376"/>
    <mergeCell ref="D346:D376"/>
    <mergeCell ref="G346:J346"/>
    <mergeCell ref="G347:J347"/>
    <mergeCell ref="G353:J353"/>
    <mergeCell ref="G354:J354"/>
    <mergeCell ref="G355:J355"/>
    <mergeCell ref="G375:J375"/>
    <mergeCell ref="G356:J356"/>
    <mergeCell ref="G358:J358"/>
    <mergeCell ref="G359:J359"/>
    <mergeCell ref="G361:J361"/>
    <mergeCell ref="G363:J363"/>
    <mergeCell ref="G364:J364"/>
    <mergeCell ref="G365:J365"/>
    <mergeCell ref="G371:J371"/>
    <mergeCell ref="G372:J372"/>
    <mergeCell ref="G373:J373"/>
    <mergeCell ref="G374:J374"/>
    <mergeCell ref="G357:J357"/>
    <mergeCell ref="G370:J370"/>
    <mergeCell ref="G368:J368"/>
    <mergeCell ref="G369:J369"/>
    <mergeCell ref="G366:J366"/>
    <mergeCell ref="G189:J189"/>
    <mergeCell ref="G197:J197"/>
    <mergeCell ref="G198:J198"/>
    <mergeCell ref="G199:J199"/>
    <mergeCell ref="A315:A345"/>
    <mergeCell ref="C315:C345"/>
    <mergeCell ref="D315:D345"/>
    <mergeCell ref="G316:J316"/>
    <mergeCell ref="G324:J324"/>
    <mergeCell ref="G344:J344"/>
    <mergeCell ref="G315:J315"/>
    <mergeCell ref="G322:J322"/>
    <mergeCell ref="G323:J323"/>
    <mergeCell ref="G325:J325"/>
    <mergeCell ref="G332:J332"/>
    <mergeCell ref="G333:J333"/>
    <mergeCell ref="G334:J334"/>
    <mergeCell ref="G340:J340"/>
    <mergeCell ref="G341:J341"/>
    <mergeCell ref="G327:J327"/>
    <mergeCell ref="G328:J328"/>
    <mergeCell ref="G330:J330"/>
    <mergeCell ref="G326:J326"/>
    <mergeCell ref="G329:J329"/>
    <mergeCell ref="C284:C314"/>
    <mergeCell ref="D284:D314"/>
    <mergeCell ref="G284:J284"/>
    <mergeCell ref="C252:C282"/>
    <mergeCell ref="G261:J261"/>
    <mergeCell ref="G281:J281"/>
    <mergeCell ref="G260:J260"/>
    <mergeCell ref="A283:L283"/>
    <mergeCell ref="A284:A314"/>
    <mergeCell ref="G285:J285"/>
    <mergeCell ref="G291:J291"/>
    <mergeCell ref="G292:J292"/>
    <mergeCell ref="G293:J293"/>
    <mergeCell ref="G313:J313"/>
    <mergeCell ref="G277:J277"/>
    <mergeCell ref="G278:J278"/>
    <mergeCell ref="G296:J296"/>
    <mergeCell ref="G297:J297"/>
    <mergeCell ref="A252:A282"/>
    <mergeCell ref="G280:J280"/>
    <mergeCell ref="G272:J272"/>
    <mergeCell ref="G273:J273"/>
    <mergeCell ref="G274:J274"/>
    <mergeCell ref="G275:J275"/>
    <mergeCell ref="E97:E127"/>
    <mergeCell ref="E128:E158"/>
    <mergeCell ref="G41:J41"/>
    <mergeCell ref="G158:J158"/>
    <mergeCell ref="G102:J102"/>
    <mergeCell ref="G107:J107"/>
    <mergeCell ref="G109:J109"/>
    <mergeCell ref="G117:J117"/>
    <mergeCell ref="G108:J108"/>
    <mergeCell ref="G111:J111"/>
    <mergeCell ref="G97:J97"/>
    <mergeCell ref="G72:J72"/>
    <mergeCell ref="G78:J78"/>
    <mergeCell ref="G118:J118"/>
    <mergeCell ref="G119:J119"/>
    <mergeCell ref="G113:J113"/>
    <mergeCell ref="G134:J134"/>
    <mergeCell ref="G103:J103"/>
    <mergeCell ref="G127:J127"/>
    <mergeCell ref="G105:J105"/>
    <mergeCell ref="G132:J132"/>
    <mergeCell ref="G101:J101"/>
    <mergeCell ref="G70:J70"/>
    <mergeCell ref="G152:J152"/>
    <mergeCell ref="D252:D282"/>
    <mergeCell ref="D190:D220"/>
    <mergeCell ref="G106:J106"/>
    <mergeCell ref="G126:J126"/>
    <mergeCell ref="G128:J128"/>
    <mergeCell ref="G129:J129"/>
    <mergeCell ref="G135:J135"/>
    <mergeCell ref="G136:J136"/>
    <mergeCell ref="G137:J137"/>
    <mergeCell ref="G157:J157"/>
    <mergeCell ref="D128:D158"/>
    <mergeCell ref="G200:J200"/>
    <mergeCell ref="G150:J150"/>
    <mergeCell ref="G151:J151"/>
    <mergeCell ref="G138:J138"/>
    <mergeCell ref="G180:J180"/>
    <mergeCell ref="G181:J181"/>
    <mergeCell ref="G182:J182"/>
    <mergeCell ref="G120:J120"/>
    <mergeCell ref="G121:J121"/>
    <mergeCell ref="G164:J164"/>
    <mergeCell ref="G133:J133"/>
    <mergeCell ref="G142:J142"/>
    <mergeCell ref="G148:J148"/>
    <mergeCell ref="G122:J122"/>
    <mergeCell ref="G123:J123"/>
    <mergeCell ref="A221:A251"/>
    <mergeCell ref="D221:D251"/>
    <mergeCell ref="A159:A189"/>
    <mergeCell ref="A190:A220"/>
    <mergeCell ref="G140:J140"/>
    <mergeCell ref="G141:J141"/>
    <mergeCell ref="G124:J124"/>
    <mergeCell ref="G125:J125"/>
    <mergeCell ref="G139:J139"/>
    <mergeCell ref="G228:J228"/>
    <mergeCell ref="G229:J229"/>
    <mergeCell ref="G230:J230"/>
    <mergeCell ref="G143:J143"/>
    <mergeCell ref="G145:J145"/>
    <mergeCell ref="G146:J146"/>
    <mergeCell ref="G172:J172"/>
    <mergeCell ref="G186:J186"/>
    <mergeCell ref="G176:J176"/>
    <mergeCell ref="G183:J183"/>
    <mergeCell ref="G179:J179"/>
    <mergeCell ref="G177:J177"/>
    <mergeCell ref="G144:J144"/>
    <mergeCell ref="A66:A96"/>
    <mergeCell ref="C66:C96"/>
    <mergeCell ref="A97:A127"/>
    <mergeCell ref="D97:D127"/>
    <mergeCell ref="C97:C127"/>
    <mergeCell ref="C128:C158"/>
    <mergeCell ref="D66:D96"/>
    <mergeCell ref="C221:C251"/>
    <mergeCell ref="C159:C189"/>
    <mergeCell ref="C190:C220"/>
    <mergeCell ref="A128:A158"/>
    <mergeCell ref="D159:D189"/>
    <mergeCell ref="A1:L1"/>
    <mergeCell ref="G4:J4"/>
    <mergeCell ref="G5:J5"/>
    <mergeCell ref="G11:J11"/>
    <mergeCell ref="G12:J12"/>
    <mergeCell ref="G13:J13"/>
    <mergeCell ref="G16:J16"/>
    <mergeCell ref="G17:J17"/>
    <mergeCell ref="G9:J9"/>
    <mergeCell ref="G15:J15"/>
    <mergeCell ref="E4:E34"/>
    <mergeCell ref="G22:J22"/>
    <mergeCell ref="G23:J23"/>
    <mergeCell ref="G20:J20"/>
    <mergeCell ref="A3:L3"/>
    <mergeCell ref="A4:A34"/>
    <mergeCell ref="D4:D34"/>
    <mergeCell ref="C4:C34"/>
    <mergeCell ref="G14:J14"/>
    <mergeCell ref="G30:J30"/>
    <mergeCell ref="G33:J33"/>
    <mergeCell ref="G34:J34"/>
    <mergeCell ref="G27:J27"/>
    <mergeCell ref="G28:J28"/>
    <mergeCell ref="G10:J10"/>
    <mergeCell ref="G62:J62"/>
    <mergeCell ref="G63:J63"/>
    <mergeCell ref="F2:J2"/>
    <mergeCell ref="G47:J47"/>
    <mergeCell ref="G48:J48"/>
    <mergeCell ref="G50:J50"/>
    <mergeCell ref="G52:J52"/>
    <mergeCell ref="G31:J31"/>
    <mergeCell ref="G32:J32"/>
    <mergeCell ref="G18:J18"/>
    <mergeCell ref="G24:J24"/>
    <mergeCell ref="G25:J25"/>
    <mergeCell ref="G26:J26"/>
    <mergeCell ref="G29:J29"/>
    <mergeCell ref="G61:J61"/>
    <mergeCell ref="G60:J60"/>
    <mergeCell ref="G55:J55"/>
    <mergeCell ref="G56:J56"/>
    <mergeCell ref="G57:J57"/>
    <mergeCell ref="G58:J58"/>
    <mergeCell ref="G59:J59"/>
    <mergeCell ref="G39:J39"/>
    <mergeCell ref="G8:J8"/>
    <mergeCell ref="C35:C65"/>
    <mergeCell ref="G46:J46"/>
    <mergeCell ref="G36:J36"/>
    <mergeCell ref="G42:J42"/>
    <mergeCell ref="G43:J43"/>
    <mergeCell ref="G44:J44"/>
    <mergeCell ref="G19:J19"/>
    <mergeCell ref="G21:J21"/>
    <mergeCell ref="G71:J71"/>
    <mergeCell ref="E35:E65"/>
    <mergeCell ref="G65:J65"/>
    <mergeCell ref="E66:E96"/>
    <mergeCell ref="G77:J77"/>
    <mergeCell ref="G76:J76"/>
    <mergeCell ref="G66:J66"/>
    <mergeCell ref="G67:J67"/>
    <mergeCell ref="G73:J73"/>
    <mergeCell ref="G74:J74"/>
    <mergeCell ref="G75:J75"/>
    <mergeCell ref="G45:J45"/>
    <mergeCell ref="G53:J53"/>
    <mergeCell ref="G54:J54"/>
    <mergeCell ref="G35:J35"/>
    <mergeCell ref="G40:J40"/>
    <mergeCell ref="G95:J95"/>
    <mergeCell ref="G80:J80"/>
    <mergeCell ref="G86:J86"/>
    <mergeCell ref="G87:J87"/>
    <mergeCell ref="G88:J88"/>
    <mergeCell ref="G98:J98"/>
    <mergeCell ref="G104:J104"/>
    <mergeCell ref="G93:J93"/>
    <mergeCell ref="G94:J94"/>
    <mergeCell ref="G81:J81"/>
    <mergeCell ref="G83:J83"/>
    <mergeCell ref="G84:J84"/>
    <mergeCell ref="G82:J82"/>
    <mergeCell ref="G184:J184"/>
    <mergeCell ref="G149:J149"/>
    <mergeCell ref="G173:J173"/>
    <mergeCell ref="G163:J163"/>
    <mergeCell ref="G170:J170"/>
    <mergeCell ref="G175:J175"/>
    <mergeCell ref="G178:J178"/>
    <mergeCell ref="G185:J185"/>
    <mergeCell ref="G159:J159"/>
    <mergeCell ref="G160:J160"/>
    <mergeCell ref="G166:J166"/>
    <mergeCell ref="G167:J167"/>
    <mergeCell ref="G168:J168"/>
    <mergeCell ref="G174:J174"/>
    <mergeCell ref="G49:J49"/>
    <mergeCell ref="G51:J51"/>
    <mergeCell ref="A35:A65"/>
    <mergeCell ref="D35:D65"/>
    <mergeCell ref="G147:J147"/>
    <mergeCell ref="G153:J153"/>
    <mergeCell ref="G154:J154"/>
    <mergeCell ref="G171:J171"/>
    <mergeCell ref="G79:J79"/>
    <mergeCell ref="G89:J89"/>
    <mergeCell ref="G85:J85"/>
    <mergeCell ref="G64:J64"/>
    <mergeCell ref="G90:J90"/>
    <mergeCell ref="G91:J91"/>
    <mergeCell ref="G92:J92"/>
    <mergeCell ref="G96:J96"/>
    <mergeCell ref="G169:J169"/>
    <mergeCell ref="G155:J155"/>
    <mergeCell ref="G156:J156"/>
    <mergeCell ref="G110:J110"/>
    <mergeCell ref="G112:J112"/>
    <mergeCell ref="G114:J114"/>
    <mergeCell ref="G115:J115"/>
    <mergeCell ref="G116:J116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5">
    <tabColor rgb="FFFF00FF"/>
    <pageSetUpPr fitToPage="1"/>
  </sheetPr>
  <dimension ref="A1:L620"/>
  <sheetViews>
    <sheetView zoomScale="70" zoomScaleNormal="70" zoomScaleSheetLayoutView="80" workbookViewId="0">
      <selection sqref="A1:L1"/>
    </sheetView>
  </sheetViews>
  <sheetFormatPr defaultRowHeight="19.5" x14ac:dyDescent="0.3"/>
  <cols>
    <col min="1" max="2" width="4.7109375" style="153" customWidth="1"/>
    <col min="3" max="3" width="21.7109375" style="383" customWidth="1"/>
    <col min="4" max="4" width="71.7109375" style="51" customWidth="1"/>
    <col min="5" max="5" width="30.7109375" style="51" customWidth="1"/>
    <col min="6" max="6" width="32.7109375" style="53" customWidth="1"/>
    <col min="7" max="10" width="8.28515625" style="53" customWidth="1"/>
    <col min="11" max="11" width="11.85546875" style="53" customWidth="1"/>
    <col min="12" max="12" width="33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251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4">
        <v>1</v>
      </c>
      <c r="B4" s="567"/>
      <c r="C4" s="608" t="s">
        <v>1310</v>
      </c>
      <c r="D4" s="611"/>
      <c r="E4" s="448"/>
      <c r="F4" s="147" t="s">
        <v>81</v>
      </c>
      <c r="G4" s="607" t="s">
        <v>6</v>
      </c>
      <c r="H4" s="607"/>
      <c r="I4" s="607"/>
      <c r="J4" s="607"/>
      <c r="K4" s="539">
        <v>3</v>
      </c>
      <c r="L4" s="601">
        <v>6766</v>
      </c>
    </row>
    <row r="5" spans="1:12" ht="15" customHeight="1" x14ac:dyDescent="0.25">
      <c r="A5" s="564"/>
      <c r="B5" s="568"/>
      <c r="C5" s="609"/>
      <c r="D5" s="612"/>
      <c r="E5" s="448"/>
      <c r="F5" s="147" t="s">
        <v>80</v>
      </c>
      <c r="G5" s="469">
        <v>30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09"/>
      <c r="D6" s="612"/>
      <c r="E6" s="448"/>
      <c r="F6" s="147" t="s">
        <v>1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609"/>
      <c r="D7" s="612"/>
      <c r="E7" s="448"/>
      <c r="F7" s="147" t="s">
        <v>817</v>
      </c>
      <c r="G7" s="243">
        <f>G5*100</f>
        <v>3000</v>
      </c>
      <c r="H7" s="244">
        <f>G5*110</f>
        <v>3300</v>
      </c>
      <c r="I7" s="246">
        <f>G5*120</f>
        <v>3600</v>
      </c>
      <c r="J7" s="245">
        <f>G5*123</f>
        <v>3690</v>
      </c>
      <c r="K7" s="583"/>
      <c r="L7" s="602"/>
    </row>
    <row r="8" spans="1:12" ht="15" customHeight="1" x14ac:dyDescent="0.25">
      <c r="A8" s="564"/>
      <c r="B8" s="568"/>
      <c r="C8" s="609"/>
      <c r="D8" s="612"/>
      <c r="E8" s="448"/>
      <c r="F8" s="147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609"/>
      <c r="D9" s="612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609"/>
      <c r="D10" s="612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09"/>
      <c r="D11" s="612"/>
      <c r="E11" s="448"/>
      <c r="F11" s="147" t="s">
        <v>83</v>
      </c>
      <c r="G11" s="607">
        <v>67</v>
      </c>
      <c r="H11" s="607"/>
      <c r="I11" s="607"/>
      <c r="J11" s="607"/>
      <c r="K11" s="583"/>
      <c r="L11" s="602"/>
    </row>
    <row r="12" spans="1:12" ht="15" customHeight="1" x14ac:dyDescent="0.25">
      <c r="A12" s="564"/>
      <c r="B12" s="568"/>
      <c r="C12" s="609"/>
      <c r="D12" s="612"/>
      <c r="E12" s="448"/>
      <c r="F12" s="147" t="s">
        <v>396</v>
      </c>
      <c r="G12" s="607" t="s">
        <v>397</v>
      </c>
      <c r="H12" s="607"/>
      <c r="I12" s="607"/>
      <c r="J12" s="607"/>
      <c r="K12" s="583"/>
      <c r="L12" s="602"/>
    </row>
    <row r="13" spans="1:12" ht="15" customHeight="1" x14ac:dyDescent="0.25">
      <c r="A13" s="564"/>
      <c r="B13" s="568"/>
      <c r="C13" s="609"/>
      <c r="D13" s="612"/>
      <c r="E13" s="448"/>
      <c r="F13" s="147" t="s">
        <v>3</v>
      </c>
      <c r="G13" s="607" t="s">
        <v>42</v>
      </c>
      <c r="H13" s="607"/>
      <c r="I13" s="607"/>
      <c r="J13" s="607"/>
      <c r="K13" s="583"/>
      <c r="L13" s="602"/>
    </row>
    <row r="14" spans="1:12" ht="15" customHeight="1" x14ac:dyDescent="0.25">
      <c r="A14" s="564"/>
      <c r="B14" s="568"/>
      <c r="C14" s="609"/>
      <c r="D14" s="612"/>
      <c r="E14" s="448"/>
      <c r="F14" s="148" t="s">
        <v>379</v>
      </c>
      <c r="G14" s="523" t="s">
        <v>380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609"/>
      <c r="D15" s="612"/>
      <c r="E15" s="448"/>
      <c r="F15" s="93" t="s">
        <v>701</v>
      </c>
      <c r="G15" s="523">
        <v>100000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609"/>
      <c r="D16" s="612"/>
      <c r="E16" s="448"/>
      <c r="F16" s="93" t="s">
        <v>257</v>
      </c>
      <c r="G16" s="523" t="s">
        <v>556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609"/>
      <c r="D17" s="612"/>
      <c r="E17" s="448"/>
      <c r="F17" s="93" t="s">
        <v>376</v>
      </c>
      <c r="G17" s="523" t="s">
        <v>557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609"/>
      <c r="D18" s="612"/>
      <c r="E18" s="448"/>
      <c r="F18" s="93" t="s">
        <v>702</v>
      </c>
      <c r="G18" s="523" t="s">
        <v>703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609"/>
      <c r="D19" s="612"/>
      <c r="E19" s="448"/>
      <c r="F19" s="93" t="s">
        <v>381</v>
      </c>
      <c r="G19" s="523" t="s">
        <v>382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609"/>
      <c r="D20" s="612"/>
      <c r="E20" s="448"/>
      <c r="F20" s="94" t="s">
        <v>358</v>
      </c>
      <c r="G20" s="523" t="s">
        <v>900</v>
      </c>
      <c r="H20" s="523"/>
      <c r="I20" s="523"/>
      <c r="J20" s="523"/>
      <c r="K20" s="584">
        <v>5</v>
      </c>
      <c r="L20" s="533">
        <v>7240</v>
      </c>
    </row>
    <row r="21" spans="1:12" ht="15" customHeight="1" x14ac:dyDescent="0.25">
      <c r="A21" s="564"/>
      <c r="B21" s="568"/>
      <c r="C21" s="609"/>
      <c r="D21" s="612"/>
      <c r="E21" s="448"/>
      <c r="F21" s="93" t="s">
        <v>383</v>
      </c>
      <c r="G21" s="523" t="s">
        <v>384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09"/>
      <c r="D22" s="612"/>
      <c r="E22" s="448"/>
      <c r="F22" s="93" t="s">
        <v>385</v>
      </c>
      <c r="G22" s="523" t="s">
        <v>386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09"/>
      <c r="D23" s="612"/>
      <c r="E23" s="448"/>
      <c r="F23" s="93" t="s">
        <v>389</v>
      </c>
      <c r="G23" s="523" t="s">
        <v>390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09"/>
      <c r="D24" s="612"/>
      <c r="E24" s="448"/>
      <c r="F24" s="93" t="s">
        <v>704</v>
      </c>
      <c r="G24" s="523" t="s">
        <v>705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09"/>
      <c r="D25" s="612"/>
      <c r="E25" s="448"/>
      <c r="F25" s="93" t="s">
        <v>706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09"/>
      <c r="D26" s="612"/>
      <c r="E26" s="448"/>
      <c r="F26" s="93" t="s">
        <v>1271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09"/>
      <c r="D27" s="612"/>
      <c r="E27" s="448"/>
      <c r="F27" s="93" t="s">
        <v>707</v>
      </c>
      <c r="G27" s="523" t="s">
        <v>1270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09"/>
      <c r="D28" s="612"/>
      <c r="E28" s="448"/>
      <c r="F28" s="93" t="s">
        <v>708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09"/>
      <c r="D29" s="612"/>
      <c r="E29" s="448"/>
      <c r="F29" s="148" t="s">
        <v>377</v>
      </c>
      <c r="G29" s="523" t="s">
        <v>387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609"/>
      <c r="D30" s="612"/>
      <c r="E30" s="448"/>
      <c r="F30" s="148" t="s">
        <v>388</v>
      </c>
      <c r="G30" s="523" t="s">
        <v>393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09"/>
      <c r="D31" s="612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09"/>
      <c r="D32" s="612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09"/>
      <c r="D33" s="612"/>
      <c r="E33" s="448"/>
      <c r="F33" s="149" t="s">
        <v>4</v>
      </c>
      <c r="G33" s="606">
        <v>3.5</v>
      </c>
      <c r="H33" s="606"/>
      <c r="I33" s="606"/>
      <c r="J33" s="606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610"/>
      <c r="D34" s="612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608" t="s">
        <v>1311</v>
      </c>
      <c r="D35" s="611"/>
      <c r="E35" s="448"/>
      <c r="F35" s="147" t="s">
        <v>81</v>
      </c>
      <c r="G35" s="607" t="s">
        <v>6</v>
      </c>
      <c r="H35" s="607"/>
      <c r="I35" s="607"/>
      <c r="J35" s="607"/>
      <c r="K35" s="539">
        <v>3</v>
      </c>
      <c r="L35" s="601">
        <v>7555</v>
      </c>
    </row>
    <row r="36" spans="1:12" ht="15" customHeight="1" x14ac:dyDescent="0.25">
      <c r="A36" s="564"/>
      <c r="B36" s="568"/>
      <c r="C36" s="609"/>
      <c r="D36" s="612"/>
      <c r="E36" s="448"/>
      <c r="F36" s="147" t="s">
        <v>80</v>
      </c>
      <c r="G36" s="469">
        <v>60</v>
      </c>
      <c r="H36" s="469"/>
      <c r="I36" s="469"/>
      <c r="J36" s="469"/>
      <c r="K36" s="583"/>
      <c r="L36" s="602"/>
    </row>
    <row r="37" spans="1:12" ht="15" customHeight="1" x14ac:dyDescent="0.25">
      <c r="A37" s="564"/>
      <c r="B37" s="568"/>
      <c r="C37" s="609"/>
      <c r="D37" s="612"/>
      <c r="E37" s="448"/>
      <c r="F37" s="147" t="s">
        <v>1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ht="15" customHeight="1" x14ac:dyDescent="0.25">
      <c r="A38" s="564"/>
      <c r="B38" s="568"/>
      <c r="C38" s="609"/>
      <c r="D38" s="612"/>
      <c r="E38" s="448"/>
      <c r="F38" s="147" t="s">
        <v>817</v>
      </c>
      <c r="G38" s="243">
        <f>G36*100</f>
        <v>6000</v>
      </c>
      <c r="H38" s="244">
        <f>G36*110</f>
        <v>6600</v>
      </c>
      <c r="I38" s="246">
        <f>G36*120</f>
        <v>7200</v>
      </c>
      <c r="J38" s="245">
        <f>G36*123</f>
        <v>7380</v>
      </c>
      <c r="K38" s="583"/>
      <c r="L38" s="602"/>
    </row>
    <row r="39" spans="1:12" ht="15" customHeight="1" x14ac:dyDescent="0.25">
      <c r="A39" s="564"/>
      <c r="B39" s="568"/>
      <c r="C39" s="609"/>
      <c r="D39" s="612"/>
      <c r="E39" s="448"/>
      <c r="F39" s="147" t="s">
        <v>1269</v>
      </c>
      <c r="G39" s="451">
        <v>0.98</v>
      </c>
      <c r="H39" s="451"/>
      <c r="I39" s="451"/>
      <c r="J39" s="451"/>
      <c r="K39" s="583"/>
      <c r="L39" s="602"/>
    </row>
    <row r="40" spans="1:12" ht="15" customHeight="1" x14ac:dyDescent="0.25">
      <c r="A40" s="564"/>
      <c r="B40" s="568"/>
      <c r="C40" s="609"/>
      <c r="D40" s="612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ht="15" customHeight="1" x14ac:dyDescent="0.25">
      <c r="A41" s="564"/>
      <c r="B41" s="568"/>
      <c r="C41" s="609"/>
      <c r="D41" s="612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64"/>
      <c r="B42" s="568"/>
      <c r="C42" s="609"/>
      <c r="D42" s="612"/>
      <c r="E42" s="448"/>
      <c r="F42" s="147" t="s">
        <v>83</v>
      </c>
      <c r="G42" s="607">
        <v>67</v>
      </c>
      <c r="H42" s="607"/>
      <c r="I42" s="607"/>
      <c r="J42" s="607"/>
      <c r="K42" s="583"/>
      <c r="L42" s="602"/>
    </row>
    <row r="43" spans="1:12" ht="15" customHeight="1" x14ac:dyDescent="0.25">
      <c r="A43" s="564"/>
      <c r="B43" s="568"/>
      <c r="C43" s="609"/>
      <c r="D43" s="612"/>
      <c r="E43" s="448"/>
      <c r="F43" s="147" t="s">
        <v>396</v>
      </c>
      <c r="G43" s="607" t="s">
        <v>397</v>
      </c>
      <c r="H43" s="607"/>
      <c r="I43" s="607"/>
      <c r="J43" s="607"/>
      <c r="K43" s="583"/>
      <c r="L43" s="602"/>
    </row>
    <row r="44" spans="1:12" ht="15" customHeight="1" x14ac:dyDescent="0.25">
      <c r="A44" s="564"/>
      <c r="B44" s="568"/>
      <c r="C44" s="609"/>
      <c r="D44" s="612"/>
      <c r="E44" s="448"/>
      <c r="F44" s="147" t="s">
        <v>3</v>
      </c>
      <c r="G44" s="607" t="s">
        <v>42</v>
      </c>
      <c r="H44" s="607"/>
      <c r="I44" s="607"/>
      <c r="J44" s="607"/>
      <c r="K44" s="583"/>
      <c r="L44" s="602"/>
    </row>
    <row r="45" spans="1:12" ht="15" customHeight="1" x14ac:dyDescent="0.25">
      <c r="A45" s="564"/>
      <c r="B45" s="568"/>
      <c r="C45" s="609"/>
      <c r="D45" s="612"/>
      <c r="E45" s="448"/>
      <c r="F45" s="148" t="s">
        <v>379</v>
      </c>
      <c r="G45" s="523" t="s">
        <v>380</v>
      </c>
      <c r="H45" s="523"/>
      <c r="I45" s="523"/>
      <c r="J45" s="523"/>
      <c r="K45" s="583"/>
      <c r="L45" s="602"/>
    </row>
    <row r="46" spans="1:12" ht="15" customHeight="1" x14ac:dyDescent="0.25">
      <c r="A46" s="564"/>
      <c r="B46" s="568"/>
      <c r="C46" s="609"/>
      <c r="D46" s="612"/>
      <c r="E46" s="448"/>
      <c r="F46" s="93" t="s">
        <v>701</v>
      </c>
      <c r="G46" s="523">
        <v>100000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09"/>
      <c r="D47" s="612"/>
      <c r="E47" s="448"/>
      <c r="F47" s="93" t="s">
        <v>257</v>
      </c>
      <c r="G47" s="523" t="s">
        <v>556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09"/>
      <c r="D48" s="612"/>
      <c r="E48" s="448"/>
      <c r="F48" s="93" t="s">
        <v>376</v>
      </c>
      <c r="G48" s="523" t="s">
        <v>557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09"/>
      <c r="D49" s="612"/>
      <c r="E49" s="448"/>
      <c r="F49" s="93" t="s">
        <v>702</v>
      </c>
      <c r="G49" s="523" t="s">
        <v>703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09"/>
      <c r="D50" s="612"/>
      <c r="E50" s="448"/>
      <c r="F50" s="93" t="s">
        <v>381</v>
      </c>
      <c r="G50" s="523" t="s">
        <v>382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09"/>
      <c r="D51" s="612"/>
      <c r="E51" s="448"/>
      <c r="F51" s="94" t="s">
        <v>358</v>
      </c>
      <c r="G51" s="523" t="s">
        <v>900</v>
      </c>
      <c r="H51" s="523"/>
      <c r="I51" s="523"/>
      <c r="J51" s="523"/>
      <c r="K51" s="584">
        <v>5</v>
      </c>
      <c r="L51" s="533">
        <v>8083</v>
      </c>
    </row>
    <row r="52" spans="1:12" ht="15" customHeight="1" x14ac:dyDescent="0.25">
      <c r="A52" s="564"/>
      <c r="B52" s="568"/>
      <c r="C52" s="609"/>
      <c r="D52" s="612"/>
      <c r="E52" s="448"/>
      <c r="F52" s="93" t="s">
        <v>383</v>
      </c>
      <c r="G52" s="523" t="s">
        <v>384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09"/>
      <c r="D53" s="612"/>
      <c r="E53" s="448"/>
      <c r="F53" s="93" t="s">
        <v>385</v>
      </c>
      <c r="G53" s="523" t="s">
        <v>386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09"/>
      <c r="D54" s="612"/>
      <c r="E54" s="448"/>
      <c r="F54" s="93" t="s">
        <v>389</v>
      </c>
      <c r="G54" s="523" t="s">
        <v>390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09"/>
      <c r="D55" s="612"/>
      <c r="E55" s="448"/>
      <c r="F55" s="93" t="s">
        <v>704</v>
      </c>
      <c r="G55" s="523" t="s">
        <v>705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09"/>
      <c r="D56" s="612"/>
      <c r="E56" s="448"/>
      <c r="F56" s="93" t="s">
        <v>706</v>
      </c>
      <c r="G56" s="523" t="s">
        <v>390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09"/>
      <c r="D57" s="612"/>
      <c r="E57" s="448"/>
      <c r="F57" s="93" t="s">
        <v>1271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09"/>
      <c r="D58" s="612"/>
      <c r="E58" s="448"/>
      <c r="F58" s="93" t="s">
        <v>707</v>
      </c>
      <c r="G58" s="523" t="s">
        <v>1270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09"/>
      <c r="D59" s="612"/>
      <c r="E59" s="448"/>
      <c r="F59" s="93" t="s">
        <v>708</v>
      </c>
      <c r="G59" s="523" t="s">
        <v>390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09"/>
      <c r="D60" s="612"/>
      <c r="E60" s="448"/>
      <c r="F60" s="148" t="s">
        <v>377</v>
      </c>
      <c r="G60" s="523" t="s">
        <v>387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09"/>
      <c r="D61" s="612"/>
      <c r="E61" s="448"/>
      <c r="F61" s="148" t="s">
        <v>388</v>
      </c>
      <c r="G61" s="523" t="s">
        <v>393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09"/>
      <c r="D62" s="612"/>
      <c r="E62" s="448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09"/>
      <c r="D63" s="612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09"/>
      <c r="D64" s="612"/>
      <c r="E64" s="448"/>
      <c r="F64" s="149" t="s">
        <v>4</v>
      </c>
      <c r="G64" s="606">
        <v>3.8</v>
      </c>
      <c r="H64" s="606"/>
      <c r="I64" s="606"/>
      <c r="J64" s="606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610"/>
      <c r="D65" s="612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64">
        <v>3</v>
      </c>
      <c r="B66" s="567"/>
      <c r="C66" s="608" t="s">
        <v>310</v>
      </c>
      <c r="D66" s="611"/>
      <c r="E66" s="448"/>
      <c r="F66" s="147" t="s">
        <v>81</v>
      </c>
      <c r="G66" s="607" t="s">
        <v>6</v>
      </c>
      <c r="H66" s="607"/>
      <c r="I66" s="607"/>
      <c r="J66" s="607"/>
      <c r="K66" s="539">
        <v>3</v>
      </c>
      <c r="L66" s="601">
        <v>8843</v>
      </c>
    </row>
    <row r="67" spans="1:12" ht="15" customHeight="1" x14ac:dyDescent="0.25">
      <c r="A67" s="564"/>
      <c r="B67" s="568"/>
      <c r="C67" s="609"/>
      <c r="D67" s="612"/>
      <c r="E67" s="448"/>
      <c r="F67" s="147" t="s">
        <v>80</v>
      </c>
      <c r="G67" s="469">
        <v>60</v>
      </c>
      <c r="H67" s="469"/>
      <c r="I67" s="469"/>
      <c r="J67" s="469"/>
      <c r="K67" s="583"/>
      <c r="L67" s="602"/>
    </row>
    <row r="68" spans="1:12" ht="15" customHeight="1" x14ac:dyDescent="0.25">
      <c r="A68" s="564"/>
      <c r="B68" s="568"/>
      <c r="C68" s="609"/>
      <c r="D68" s="612"/>
      <c r="E68" s="448"/>
      <c r="F68" s="147" t="s">
        <v>1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ht="15" customHeight="1" x14ac:dyDescent="0.25">
      <c r="A69" s="564"/>
      <c r="B69" s="568"/>
      <c r="C69" s="609"/>
      <c r="D69" s="612"/>
      <c r="E69" s="448"/>
      <c r="F69" s="147" t="s">
        <v>817</v>
      </c>
      <c r="G69" s="243">
        <f>G67*100</f>
        <v>6000</v>
      </c>
      <c r="H69" s="244">
        <f>G67*110</f>
        <v>6600</v>
      </c>
      <c r="I69" s="246">
        <f>G67*120</f>
        <v>7200</v>
      </c>
      <c r="J69" s="245">
        <f>G67*123</f>
        <v>7380</v>
      </c>
      <c r="K69" s="583"/>
      <c r="L69" s="602"/>
    </row>
    <row r="70" spans="1:12" ht="15" customHeight="1" x14ac:dyDescent="0.25">
      <c r="A70" s="564"/>
      <c r="B70" s="568"/>
      <c r="C70" s="609"/>
      <c r="D70" s="612"/>
      <c r="E70" s="448"/>
      <c r="F70" s="147" t="s">
        <v>1269</v>
      </c>
      <c r="G70" s="451">
        <v>0.98</v>
      </c>
      <c r="H70" s="451"/>
      <c r="I70" s="451"/>
      <c r="J70" s="451"/>
      <c r="K70" s="583"/>
      <c r="L70" s="602"/>
    </row>
    <row r="71" spans="1:12" ht="15" customHeight="1" x14ac:dyDescent="0.25">
      <c r="A71" s="564"/>
      <c r="B71" s="568"/>
      <c r="C71" s="609"/>
      <c r="D71" s="612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ht="15" customHeight="1" x14ac:dyDescent="0.25">
      <c r="A72" s="564"/>
      <c r="B72" s="568"/>
      <c r="C72" s="609"/>
      <c r="D72" s="612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64"/>
      <c r="B73" s="568"/>
      <c r="C73" s="609"/>
      <c r="D73" s="612"/>
      <c r="E73" s="448"/>
      <c r="F73" s="147" t="s">
        <v>83</v>
      </c>
      <c r="G73" s="607">
        <v>67</v>
      </c>
      <c r="H73" s="607"/>
      <c r="I73" s="607"/>
      <c r="J73" s="607"/>
      <c r="K73" s="583"/>
      <c r="L73" s="602"/>
    </row>
    <row r="74" spans="1:12" ht="15" customHeight="1" x14ac:dyDescent="0.25">
      <c r="A74" s="564"/>
      <c r="B74" s="568"/>
      <c r="C74" s="609"/>
      <c r="D74" s="612"/>
      <c r="E74" s="448"/>
      <c r="F74" s="147" t="s">
        <v>396</v>
      </c>
      <c r="G74" s="607" t="s">
        <v>397</v>
      </c>
      <c r="H74" s="607"/>
      <c r="I74" s="607"/>
      <c r="J74" s="607"/>
      <c r="K74" s="583"/>
      <c r="L74" s="602"/>
    </row>
    <row r="75" spans="1:12" ht="15" customHeight="1" x14ac:dyDescent="0.25">
      <c r="A75" s="564"/>
      <c r="B75" s="568"/>
      <c r="C75" s="609"/>
      <c r="D75" s="612"/>
      <c r="E75" s="448"/>
      <c r="F75" s="147" t="s">
        <v>3</v>
      </c>
      <c r="G75" s="607" t="s">
        <v>41</v>
      </c>
      <c r="H75" s="607"/>
      <c r="I75" s="607"/>
      <c r="J75" s="607"/>
      <c r="K75" s="583"/>
      <c r="L75" s="602"/>
    </row>
    <row r="76" spans="1:12" ht="15" customHeight="1" x14ac:dyDescent="0.25">
      <c r="A76" s="564"/>
      <c r="B76" s="568"/>
      <c r="C76" s="609"/>
      <c r="D76" s="612"/>
      <c r="E76" s="448"/>
      <c r="F76" s="148" t="s">
        <v>379</v>
      </c>
      <c r="G76" s="523" t="s">
        <v>380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09"/>
      <c r="D77" s="612"/>
      <c r="E77" s="448"/>
      <c r="F77" s="93" t="s">
        <v>701</v>
      </c>
      <c r="G77" s="523">
        <v>100000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09"/>
      <c r="D78" s="612"/>
      <c r="E78" s="448"/>
      <c r="F78" s="93" t="s">
        <v>257</v>
      </c>
      <c r="G78" s="523" t="s">
        <v>556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09"/>
      <c r="D79" s="612"/>
      <c r="E79" s="448"/>
      <c r="F79" s="93" t="s">
        <v>376</v>
      </c>
      <c r="G79" s="523" t="s">
        <v>557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09"/>
      <c r="D80" s="612"/>
      <c r="E80" s="448"/>
      <c r="F80" s="93" t="s">
        <v>702</v>
      </c>
      <c r="G80" s="523" t="s">
        <v>703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09"/>
      <c r="D81" s="612"/>
      <c r="E81" s="448"/>
      <c r="F81" s="93" t="s">
        <v>381</v>
      </c>
      <c r="G81" s="523" t="s">
        <v>382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09"/>
      <c r="D82" s="612"/>
      <c r="E82" s="448"/>
      <c r="F82" s="94" t="s">
        <v>358</v>
      </c>
      <c r="G82" s="523" t="s">
        <v>900</v>
      </c>
      <c r="H82" s="523"/>
      <c r="I82" s="523"/>
      <c r="J82" s="523"/>
      <c r="K82" s="584">
        <v>5</v>
      </c>
      <c r="L82" s="533">
        <v>9462</v>
      </c>
    </row>
    <row r="83" spans="1:12" ht="15" customHeight="1" x14ac:dyDescent="0.25">
      <c r="A83" s="564"/>
      <c r="B83" s="568"/>
      <c r="C83" s="609"/>
      <c r="D83" s="612"/>
      <c r="E83" s="448"/>
      <c r="F83" s="93" t="s">
        <v>383</v>
      </c>
      <c r="G83" s="523" t="s">
        <v>384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09"/>
      <c r="D84" s="612"/>
      <c r="E84" s="448"/>
      <c r="F84" s="93" t="s">
        <v>385</v>
      </c>
      <c r="G84" s="523" t="s">
        <v>386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09"/>
      <c r="D85" s="612"/>
      <c r="E85" s="448"/>
      <c r="F85" s="93" t="s">
        <v>389</v>
      </c>
      <c r="G85" s="523" t="s">
        <v>390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09"/>
      <c r="D86" s="612"/>
      <c r="E86" s="448"/>
      <c r="F86" s="93" t="s">
        <v>704</v>
      </c>
      <c r="G86" s="523" t="s">
        <v>705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09"/>
      <c r="D87" s="612"/>
      <c r="E87" s="448"/>
      <c r="F87" s="93" t="s">
        <v>706</v>
      </c>
      <c r="G87" s="523" t="s">
        <v>390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09"/>
      <c r="D88" s="612"/>
      <c r="E88" s="448"/>
      <c r="F88" s="93" t="s">
        <v>1271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09"/>
      <c r="D89" s="612"/>
      <c r="E89" s="448"/>
      <c r="F89" s="93" t="s">
        <v>707</v>
      </c>
      <c r="G89" s="523" t="s">
        <v>1270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09"/>
      <c r="D90" s="612"/>
      <c r="E90" s="448"/>
      <c r="F90" s="93" t="s">
        <v>708</v>
      </c>
      <c r="G90" s="523" t="s">
        <v>390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09"/>
      <c r="D91" s="612"/>
      <c r="E91" s="448"/>
      <c r="F91" s="148" t="s">
        <v>377</v>
      </c>
      <c r="G91" s="523" t="s">
        <v>387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609"/>
      <c r="D92" s="612"/>
      <c r="E92" s="448"/>
      <c r="F92" s="148" t="s">
        <v>388</v>
      </c>
      <c r="G92" s="523" t="s">
        <v>393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09"/>
      <c r="D93" s="612"/>
      <c r="E93" s="448"/>
      <c r="F93" s="148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09"/>
      <c r="D94" s="612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09"/>
      <c r="D95" s="612"/>
      <c r="E95" s="448"/>
      <c r="F95" s="149" t="s">
        <v>4</v>
      </c>
      <c r="G95" s="606">
        <v>5.6</v>
      </c>
      <c r="H95" s="606"/>
      <c r="I95" s="606"/>
      <c r="J95" s="606"/>
      <c r="K95" s="585"/>
      <c r="L95" s="603" t="e">
        <f>#REF!-#REF!*10%</f>
        <v>#REF!</v>
      </c>
    </row>
    <row r="96" spans="1:12" ht="15" customHeight="1" x14ac:dyDescent="0.25">
      <c r="A96" s="564"/>
      <c r="B96" s="569"/>
      <c r="C96" s="610"/>
      <c r="D96" s="612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ht="15" customHeight="1" x14ac:dyDescent="0.25">
      <c r="A97" s="564">
        <v>4</v>
      </c>
      <c r="B97" s="567"/>
      <c r="C97" s="608" t="s">
        <v>1312</v>
      </c>
      <c r="D97" s="611"/>
      <c r="E97" s="448"/>
      <c r="F97" s="147" t="s">
        <v>81</v>
      </c>
      <c r="G97" s="607" t="s">
        <v>6</v>
      </c>
      <c r="H97" s="607"/>
      <c r="I97" s="607"/>
      <c r="J97" s="607"/>
      <c r="K97" s="539">
        <v>3</v>
      </c>
      <c r="L97" s="601">
        <v>11657</v>
      </c>
    </row>
    <row r="98" spans="1:12" ht="15" customHeight="1" x14ac:dyDescent="0.25">
      <c r="A98" s="564"/>
      <c r="B98" s="568"/>
      <c r="C98" s="609"/>
      <c r="D98" s="612"/>
      <c r="E98" s="448"/>
      <c r="F98" s="147" t="s">
        <v>80</v>
      </c>
      <c r="G98" s="469">
        <v>90</v>
      </c>
      <c r="H98" s="469"/>
      <c r="I98" s="469"/>
      <c r="J98" s="469"/>
      <c r="K98" s="583"/>
      <c r="L98" s="602"/>
    </row>
    <row r="99" spans="1:12" ht="15" customHeight="1" x14ac:dyDescent="0.25">
      <c r="A99" s="564"/>
      <c r="B99" s="568"/>
      <c r="C99" s="609"/>
      <c r="D99" s="612"/>
      <c r="E99" s="448"/>
      <c r="F99" s="147" t="s">
        <v>1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602"/>
    </row>
    <row r="100" spans="1:12" ht="15" customHeight="1" x14ac:dyDescent="0.25">
      <c r="A100" s="564"/>
      <c r="B100" s="568"/>
      <c r="C100" s="609"/>
      <c r="D100" s="612"/>
      <c r="E100" s="448"/>
      <c r="F100" s="147" t="s">
        <v>817</v>
      </c>
      <c r="G100" s="243">
        <f>G98*100</f>
        <v>9000</v>
      </c>
      <c r="H100" s="244">
        <f>G98*110</f>
        <v>9900</v>
      </c>
      <c r="I100" s="246">
        <f>G98*120</f>
        <v>10800</v>
      </c>
      <c r="J100" s="245">
        <f>G98*123</f>
        <v>11070</v>
      </c>
      <c r="K100" s="583"/>
      <c r="L100" s="602"/>
    </row>
    <row r="101" spans="1:12" ht="15" customHeight="1" x14ac:dyDescent="0.25">
      <c r="A101" s="564"/>
      <c r="B101" s="568"/>
      <c r="C101" s="609"/>
      <c r="D101" s="612"/>
      <c r="E101" s="448"/>
      <c r="F101" s="147" t="s">
        <v>1269</v>
      </c>
      <c r="G101" s="451">
        <v>0.98</v>
      </c>
      <c r="H101" s="451"/>
      <c r="I101" s="451"/>
      <c r="J101" s="451"/>
      <c r="K101" s="583"/>
      <c r="L101" s="602"/>
    </row>
    <row r="102" spans="1:12" ht="15" customHeight="1" x14ac:dyDescent="0.25">
      <c r="A102" s="564"/>
      <c r="B102" s="568"/>
      <c r="C102" s="609"/>
      <c r="D102" s="612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602"/>
    </row>
    <row r="103" spans="1:12" ht="15" customHeight="1" x14ac:dyDescent="0.25">
      <c r="A103" s="564"/>
      <c r="B103" s="568"/>
      <c r="C103" s="609"/>
      <c r="D103" s="612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602"/>
    </row>
    <row r="104" spans="1:12" ht="15" customHeight="1" x14ac:dyDescent="0.25">
      <c r="A104" s="564"/>
      <c r="B104" s="568"/>
      <c r="C104" s="609"/>
      <c r="D104" s="612"/>
      <c r="E104" s="448"/>
      <c r="F104" s="147" t="s">
        <v>83</v>
      </c>
      <c r="G104" s="607">
        <v>67</v>
      </c>
      <c r="H104" s="607"/>
      <c r="I104" s="607"/>
      <c r="J104" s="607"/>
      <c r="K104" s="583"/>
      <c r="L104" s="602"/>
    </row>
    <row r="105" spans="1:12" ht="15" customHeight="1" x14ac:dyDescent="0.25">
      <c r="A105" s="564"/>
      <c r="B105" s="568"/>
      <c r="C105" s="609"/>
      <c r="D105" s="612"/>
      <c r="E105" s="448"/>
      <c r="F105" s="147" t="s">
        <v>396</v>
      </c>
      <c r="G105" s="607" t="s">
        <v>397</v>
      </c>
      <c r="H105" s="607"/>
      <c r="I105" s="607"/>
      <c r="J105" s="607"/>
      <c r="K105" s="583"/>
      <c r="L105" s="602"/>
    </row>
    <row r="106" spans="1:12" ht="15" customHeight="1" x14ac:dyDescent="0.25">
      <c r="A106" s="564"/>
      <c r="B106" s="568"/>
      <c r="C106" s="609"/>
      <c r="D106" s="612"/>
      <c r="E106" s="448"/>
      <c r="F106" s="147" t="s">
        <v>3</v>
      </c>
      <c r="G106" s="607" t="s">
        <v>254</v>
      </c>
      <c r="H106" s="607"/>
      <c r="I106" s="607"/>
      <c r="J106" s="607"/>
      <c r="K106" s="583"/>
      <c r="L106" s="602"/>
    </row>
    <row r="107" spans="1:12" ht="15" customHeight="1" x14ac:dyDescent="0.25">
      <c r="A107" s="564"/>
      <c r="B107" s="568"/>
      <c r="C107" s="609"/>
      <c r="D107" s="612"/>
      <c r="E107" s="448"/>
      <c r="F107" s="148" t="s">
        <v>379</v>
      </c>
      <c r="G107" s="523" t="s">
        <v>380</v>
      </c>
      <c r="H107" s="523"/>
      <c r="I107" s="523"/>
      <c r="J107" s="523"/>
      <c r="K107" s="583"/>
      <c r="L107" s="602"/>
    </row>
    <row r="108" spans="1:12" ht="15" customHeight="1" x14ac:dyDescent="0.25">
      <c r="A108" s="564"/>
      <c r="B108" s="568"/>
      <c r="C108" s="609"/>
      <c r="D108" s="612"/>
      <c r="E108" s="448"/>
      <c r="F108" s="93" t="s">
        <v>701</v>
      </c>
      <c r="G108" s="523">
        <v>100000</v>
      </c>
      <c r="H108" s="523"/>
      <c r="I108" s="523"/>
      <c r="J108" s="523"/>
      <c r="K108" s="583"/>
      <c r="L108" s="602"/>
    </row>
    <row r="109" spans="1:12" ht="15" customHeight="1" x14ac:dyDescent="0.25">
      <c r="A109" s="564"/>
      <c r="B109" s="568"/>
      <c r="C109" s="609"/>
      <c r="D109" s="612"/>
      <c r="E109" s="448"/>
      <c r="F109" s="93" t="s">
        <v>257</v>
      </c>
      <c r="G109" s="523" t="s">
        <v>556</v>
      </c>
      <c r="H109" s="523"/>
      <c r="I109" s="523"/>
      <c r="J109" s="523"/>
      <c r="K109" s="583"/>
      <c r="L109" s="602"/>
    </row>
    <row r="110" spans="1:12" ht="15" customHeight="1" x14ac:dyDescent="0.25">
      <c r="A110" s="564"/>
      <c r="B110" s="568"/>
      <c r="C110" s="609"/>
      <c r="D110" s="612"/>
      <c r="E110" s="448"/>
      <c r="F110" s="93" t="s">
        <v>376</v>
      </c>
      <c r="G110" s="523" t="s">
        <v>557</v>
      </c>
      <c r="H110" s="523"/>
      <c r="I110" s="523"/>
      <c r="J110" s="523"/>
      <c r="K110" s="583"/>
      <c r="L110" s="602"/>
    </row>
    <row r="111" spans="1:12" ht="15" customHeight="1" x14ac:dyDescent="0.25">
      <c r="A111" s="564"/>
      <c r="B111" s="568"/>
      <c r="C111" s="609"/>
      <c r="D111" s="612"/>
      <c r="E111" s="448"/>
      <c r="F111" s="93" t="s">
        <v>702</v>
      </c>
      <c r="G111" s="523" t="s">
        <v>703</v>
      </c>
      <c r="H111" s="523"/>
      <c r="I111" s="523"/>
      <c r="J111" s="523"/>
      <c r="K111" s="583"/>
      <c r="L111" s="602"/>
    </row>
    <row r="112" spans="1:12" ht="15" customHeight="1" x14ac:dyDescent="0.25">
      <c r="A112" s="564"/>
      <c r="B112" s="568"/>
      <c r="C112" s="609"/>
      <c r="D112" s="612"/>
      <c r="E112" s="448"/>
      <c r="F112" s="93" t="s">
        <v>381</v>
      </c>
      <c r="G112" s="523" t="s">
        <v>382</v>
      </c>
      <c r="H112" s="523"/>
      <c r="I112" s="523"/>
      <c r="J112" s="523"/>
      <c r="K112" s="583"/>
      <c r="L112" s="602"/>
    </row>
    <row r="113" spans="1:12" ht="15" customHeight="1" x14ac:dyDescent="0.25">
      <c r="A113" s="564"/>
      <c r="B113" s="568"/>
      <c r="C113" s="609"/>
      <c r="D113" s="612"/>
      <c r="E113" s="448"/>
      <c r="F113" s="94" t="s">
        <v>358</v>
      </c>
      <c r="G113" s="523" t="s">
        <v>900</v>
      </c>
      <c r="H113" s="523"/>
      <c r="I113" s="523"/>
      <c r="J113" s="523"/>
      <c r="K113" s="584">
        <v>5</v>
      </c>
      <c r="L113" s="533">
        <v>12473</v>
      </c>
    </row>
    <row r="114" spans="1:12" ht="15" customHeight="1" x14ac:dyDescent="0.25">
      <c r="A114" s="564"/>
      <c r="B114" s="568"/>
      <c r="C114" s="609"/>
      <c r="D114" s="612"/>
      <c r="E114" s="448"/>
      <c r="F114" s="93" t="s">
        <v>383</v>
      </c>
      <c r="G114" s="523" t="s">
        <v>384</v>
      </c>
      <c r="H114" s="523"/>
      <c r="I114" s="523"/>
      <c r="J114" s="523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609"/>
      <c r="D115" s="612"/>
      <c r="E115" s="448"/>
      <c r="F115" s="93" t="s">
        <v>385</v>
      </c>
      <c r="G115" s="523" t="s">
        <v>386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09"/>
      <c r="D116" s="612"/>
      <c r="E116" s="448"/>
      <c r="F116" s="93" t="s">
        <v>389</v>
      </c>
      <c r="G116" s="523" t="s">
        <v>390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09"/>
      <c r="D117" s="612"/>
      <c r="E117" s="448"/>
      <c r="F117" s="93" t="s">
        <v>704</v>
      </c>
      <c r="G117" s="523" t="s">
        <v>705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09"/>
      <c r="D118" s="612"/>
      <c r="E118" s="448"/>
      <c r="F118" s="93" t="s">
        <v>706</v>
      </c>
      <c r="G118" s="523" t="s">
        <v>390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09"/>
      <c r="D119" s="612"/>
      <c r="E119" s="448"/>
      <c r="F119" s="93" t="s">
        <v>1271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09"/>
      <c r="D120" s="612"/>
      <c r="E120" s="448"/>
      <c r="F120" s="93" t="s">
        <v>707</v>
      </c>
      <c r="G120" s="523" t="s">
        <v>1270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09"/>
      <c r="D121" s="612"/>
      <c r="E121" s="448"/>
      <c r="F121" s="93" t="s">
        <v>708</v>
      </c>
      <c r="G121" s="523" t="s">
        <v>390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09"/>
      <c r="D122" s="612"/>
      <c r="E122" s="448"/>
      <c r="F122" s="148" t="s">
        <v>377</v>
      </c>
      <c r="G122" s="523" t="s">
        <v>387</v>
      </c>
      <c r="H122" s="523"/>
      <c r="I122" s="523"/>
      <c r="J122" s="523"/>
      <c r="K122" s="585"/>
      <c r="L122" s="603" t="e">
        <f>#REF!-#REF!*10%</f>
        <v>#REF!</v>
      </c>
    </row>
    <row r="123" spans="1:12" ht="15" customHeight="1" x14ac:dyDescent="0.25">
      <c r="A123" s="564"/>
      <c r="B123" s="568"/>
      <c r="C123" s="609"/>
      <c r="D123" s="612"/>
      <c r="E123" s="448"/>
      <c r="F123" s="148" t="s">
        <v>388</v>
      </c>
      <c r="G123" s="523" t="s">
        <v>393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09"/>
      <c r="D124" s="612"/>
      <c r="E124" s="448"/>
      <c r="F124" s="148" t="s">
        <v>562</v>
      </c>
      <c r="G124" s="523" t="s">
        <v>1024</v>
      </c>
      <c r="H124" s="523"/>
      <c r="I124" s="523"/>
      <c r="J124" s="523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09"/>
      <c r="D125" s="612"/>
      <c r="E125" s="448"/>
      <c r="F125" s="148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09"/>
      <c r="D126" s="612"/>
      <c r="E126" s="448"/>
      <c r="F126" s="149" t="s">
        <v>4</v>
      </c>
      <c r="G126" s="606">
        <v>5.9</v>
      </c>
      <c r="H126" s="606"/>
      <c r="I126" s="606"/>
      <c r="J126" s="606"/>
      <c r="K126" s="585"/>
      <c r="L126" s="603" t="e">
        <f>#REF!-#REF!*10%</f>
        <v>#REF!</v>
      </c>
    </row>
    <row r="127" spans="1:12" ht="15" customHeight="1" x14ac:dyDescent="0.25">
      <c r="A127" s="564"/>
      <c r="B127" s="569"/>
      <c r="C127" s="610"/>
      <c r="D127" s="612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</row>
    <row r="128" spans="1:12" ht="15" customHeight="1" x14ac:dyDescent="0.25">
      <c r="A128" s="564">
        <v>5</v>
      </c>
      <c r="B128" s="567"/>
      <c r="C128" s="608" t="s">
        <v>1313</v>
      </c>
      <c r="D128" s="611"/>
      <c r="E128" s="448"/>
      <c r="F128" s="147" t="s">
        <v>81</v>
      </c>
      <c r="G128" s="607" t="s">
        <v>6</v>
      </c>
      <c r="H128" s="607"/>
      <c r="I128" s="607"/>
      <c r="J128" s="607"/>
      <c r="K128" s="539">
        <v>3</v>
      </c>
      <c r="L128" s="601">
        <v>11981</v>
      </c>
    </row>
    <row r="129" spans="1:12" ht="15" customHeight="1" x14ac:dyDescent="0.25">
      <c r="A129" s="564"/>
      <c r="B129" s="568"/>
      <c r="C129" s="609"/>
      <c r="D129" s="612"/>
      <c r="E129" s="448"/>
      <c r="F129" s="147" t="s">
        <v>80</v>
      </c>
      <c r="G129" s="469">
        <v>120</v>
      </c>
      <c r="H129" s="469"/>
      <c r="I129" s="469"/>
      <c r="J129" s="469"/>
      <c r="K129" s="583"/>
      <c r="L129" s="602"/>
    </row>
    <row r="130" spans="1:12" ht="15" customHeight="1" x14ac:dyDescent="0.25">
      <c r="A130" s="564"/>
      <c r="B130" s="568"/>
      <c r="C130" s="609"/>
      <c r="D130" s="612"/>
      <c r="E130" s="448"/>
      <c r="F130" s="147" t="s">
        <v>1</v>
      </c>
      <c r="G130" s="243">
        <v>3000</v>
      </c>
      <c r="H130" s="244">
        <v>4000</v>
      </c>
      <c r="I130" s="246">
        <v>5000</v>
      </c>
      <c r="J130" s="245">
        <v>6000</v>
      </c>
      <c r="K130" s="583"/>
      <c r="L130" s="602"/>
    </row>
    <row r="131" spans="1:12" ht="15" customHeight="1" x14ac:dyDescent="0.25">
      <c r="A131" s="564"/>
      <c r="B131" s="568"/>
      <c r="C131" s="609"/>
      <c r="D131" s="612"/>
      <c r="E131" s="448"/>
      <c r="F131" s="147" t="s">
        <v>817</v>
      </c>
      <c r="G131" s="243">
        <f>G129*100</f>
        <v>12000</v>
      </c>
      <c r="H131" s="244">
        <f>G129*110</f>
        <v>13200</v>
      </c>
      <c r="I131" s="246">
        <f>G129*120</f>
        <v>14400</v>
      </c>
      <c r="J131" s="245">
        <f>G129*123</f>
        <v>14760</v>
      </c>
      <c r="K131" s="583"/>
      <c r="L131" s="602"/>
    </row>
    <row r="132" spans="1:12" ht="15" customHeight="1" x14ac:dyDescent="0.25">
      <c r="A132" s="564"/>
      <c r="B132" s="568"/>
      <c r="C132" s="609"/>
      <c r="D132" s="612"/>
      <c r="E132" s="448"/>
      <c r="F132" s="147" t="s">
        <v>1269</v>
      </c>
      <c r="G132" s="451">
        <v>0.98</v>
      </c>
      <c r="H132" s="451"/>
      <c r="I132" s="451"/>
      <c r="J132" s="451"/>
      <c r="K132" s="583"/>
      <c r="L132" s="602"/>
    </row>
    <row r="133" spans="1:12" ht="15" customHeight="1" x14ac:dyDescent="0.25">
      <c r="A133" s="564"/>
      <c r="B133" s="568"/>
      <c r="C133" s="609"/>
      <c r="D133" s="612"/>
      <c r="E133" s="448"/>
      <c r="F133" s="93" t="s">
        <v>699</v>
      </c>
      <c r="G133" s="523" t="s">
        <v>700</v>
      </c>
      <c r="H133" s="523"/>
      <c r="I133" s="523"/>
      <c r="J133" s="523"/>
      <c r="K133" s="583"/>
      <c r="L133" s="602"/>
    </row>
    <row r="134" spans="1:12" ht="15" customHeight="1" x14ac:dyDescent="0.25">
      <c r="A134" s="564"/>
      <c r="B134" s="568"/>
      <c r="C134" s="609"/>
      <c r="D134" s="612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602"/>
    </row>
    <row r="135" spans="1:12" ht="15" customHeight="1" x14ac:dyDescent="0.25">
      <c r="A135" s="564"/>
      <c r="B135" s="568"/>
      <c r="C135" s="609"/>
      <c r="D135" s="612"/>
      <c r="E135" s="448"/>
      <c r="F135" s="147" t="s">
        <v>83</v>
      </c>
      <c r="G135" s="607">
        <v>67</v>
      </c>
      <c r="H135" s="607"/>
      <c r="I135" s="607"/>
      <c r="J135" s="607"/>
      <c r="K135" s="583"/>
      <c r="L135" s="602"/>
    </row>
    <row r="136" spans="1:12" ht="15" customHeight="1" x14ac:dyDescent="0.25">
      <c r="A136" s="564"/>
      <c r="B136" s="568"/>
      <c r="C136" s="609"/>
      <c r="D136" s="612"/>
      <c r="E136" s="448"/>
      <c r="F136" s="147" t="s">
        <v>396</v>
      </c>
      <c r="G136" s="607" t="s">
        <v>397</v>
      </c>
      <c r="H136" s="607"/>
      <c r="I136" s="607"/>
      <c r="J136" s="607"/>
      <c r="K136" s="583"/>
      <c r="L136" s="602"/>
    </row>
    <row r="137" spans="1:12" ht="15" customHeight="1" x14ac:dyDescent="0.25">
      <c r="A137" s="564"/>
      <c r="B137" s="568"/>
      <c r="C137" s="609"/>
      <c r="D137" s="612"/>
      <c r="E137" s="448"/>
      <c r="F137" s="147" t="s">
        <v>3</v>
      </c>
      <c r="G137" s="607" t="s">
        <v>41</v>
      </c>
      <c r="H137" s="607"/>
      <c r="I137" s="607"/>
      <c r="J137" s="607"/>
      <c r="K137" s="583"/>
      <c r="L137" s="602"/>
    </row>
    <row r="138" spans="1:12" ht="15" customHeight="1" x14ac:dyDescent="0.25">
      <c r="A138" s="564"/>
      <c r="B138" s="568"/>
      <c r="C138" s="609"/>
      <c r="D138" s="612"/>
      <c r="E138" s="448"/>
      <c r="F138" s="148" t="s">
        <v>379</v>
      </c>
      <c r="G138" s="523" t="s">
        <v>380</v>
      </c>
      <c r="H138" s="523"/>
      <c r="I138" s="523"/>
      <c r="J138" s="523"/>
      <c r="K138" s="583"/>
      <c r="L138" s="602"/>
    </row>
    <row r="139" spans="1:12" ht="15" customHeight="1" x14ac:dyDescent="0.25">
      <c r="A139" s="564"/>
      <c r="B139" s="568"/>
      <c r="C139" s="609"/>
      <c r="D139" s="612"/>
      <c r="E139" s="448"/>
      <c r="F139" s="93" t="s">
        <v>701</v>
      </c>
      <c r="G139" s="523">
        <v>100000</v>
      </c>
      <c r="H139" s="523"/>
      <c r="I139" s="523"/>
      <c r="J139" s="523"/>
      <c r="K139" s="583"/>
      <c r="L139" s="602"/>
    </row>
    <row r="140" spans="1:12" ht="15" customHeight="1" x14ac:dyDescent="0.25">
      <c r="A140" s="564"/>
      <c r="B140" s="568"/>
      <c r="C140" s="609"/>
      <c r="D140" s="612"/>
      <c r="E140" s="448"/>
      <c r="F140" s="93" t="s">
        <v>257</v>
      </c>
      <c r="G140" s="523" t="s">
        <v>556</v>
      </c>
      <c r="H140" s="523"/>
      <c r="I140" s="523"/>
      <c r="J140" s="523"/>
      <c r="K140" s="583"/>
      <c r="L140" s="602"/>
    </row>
    <row r="141" spans="1:12" ht="15" customHeight="1" x14ac:dyDescent="0.25">
      <c r="A141" s="564"/>
      <c r="B141" s="568"/>
      <c r="C141" s="609"/>
      <c r="D141" s="612"/>
      <c r="E141" s="448"/>
      <c r="F141" s="93" t="s">
        <v>376</v>
      </c>
      <c r="G141" s="523" t="s">
        <v>557</v>
      </c>
      <c r="H141" s="523"/>
      <c r="I141" s="523"/>
      <c r="J141" s="523"/>
      <c r="K141" s="583"/>
      <c r="L141" s="602"/>
    </row>
    <row r="142" spans="1:12" ht="15" customHeight="1" x14ac:dyDescent="0.25">
      <c r="A142" s="564"/>
      <c r="B142" s="568"/>
      <c r="C142" s="609"/>
      <c r="D142" s="612"/>
      <c r="E142" s="448"/>
      <c r="F142" s="93" t="s">
        <v>702</v>
      </c>
      <c r="G142" s="523" t="s">
        <v>703</v>
      </c>
      <c r="H142" s="523"/>
      <c r="I142" s="523"/>
      <c r="J142" s="523"/>
      <c r="K142" s="583"/>
      <c r="L142" s="602"/>
    </row>
    <row r="143" spans="1:12" ht="15" customHeight="1" x14ac:dyDescent="0.25">
      <c r="A143" s="564"/>
      <c r="B143" s="568"/>
      <c r="C143" s="609"/>
      <c r="D143" s="612"/>
      <c r="E143" s="448"/>
      <c r="F143" s="93" t="s">
        <v>381</v>
      </c>
      <c r="G143" s="523" t="s">
        <v>382</v>
      </c>
      <c r="H143" s="523"/>
      <c r="I143" s="523"/>
      <c r="J143" s="523"/>
      <c r="K143" s="583"/>
      <c r="L143" s="602"/>
    </row>
    <row r="144" spans="1:12" ht="15" customHeight="1" x14ac:dyDescent="0.25">
      <c r="A144" s="564"/>
      <c r="B144" s="568"/>
      <c r="C144" s="609"/>
      <c r="D144" s="612"/>
      <c r="E144" s="448"/>
      <c r="F144" s="94" t="s">
        <v>358</v>
      </c>
      <c r="G144" s="523" t="s">
        <v>900</v>
      </c>
      <c r="H144" s="523"/>
      <c r="I144" s="523"/>
      <c r="J144" s="523"/>
      <c r="K144" s="584">
        <v>5</v>
      </c>
      <c r="L144" s="533">
        <v>12819</v>
      </c>
    </row>
    <row r="145" spans="1:12" ht="15" customHeight="1" x14ac:dyDescent="0.25">
      <c r="A145" s="564"/>
      <c r="B145" s="568"/>
      <c r="C145" s="609"/>
      <c r="D145" s="612"/>
      <c r="E145" s="448"/>
      <c r="F145" s="93" t="s">
        <v>383</v>
      </c>
      <c r="G145" s="523" t="s">
        <v>384</v>
      </c>
      <c r="H145" s="523"/>
      <c r="I145" s="523"/>
      <c r="J145" s="523"/>
      <c r="K145" s="585"/>
      <c r="L145" s="603" t="e">
        <f>#REF!-#REF!*10%</f>
        <v>#REF!</v>
      </c>
    </row>
    <row r="146" spans="1:12" ht="15" customHeight="1" x14ac:dyDescent="0.25">
      <c r="A146" s="564"/>
      <c r="B146" s="568"/>
      <c r="C146" s="609"/>
      <c r="D146" s="612"/>
      <c r="E146" s="448"/>
      <c r="F146" s="93" t="s">
        <v>385</v>
      </c>
      <c r="G146" s="523" t="s">
        <v>386</v>
      </c>
      <c r="H146" s="523"/>
      <c r="I146" s="523"/>
      <c r="J146" s="523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609"/>
      <c r="D147" s="612"/>
      <c r="E147" s="448"/>
      <c r="F147" s="93" t="s">
        <v>389</v>
      </c>
      <c r="G147" s="523" t="s">
        <v>390</v>
      </c>
      <c r="H147" s="523"/>
      <c r="I147" s="523"/>
      <c r="J147" s="523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609"/>
      <c r="D148" s="612"/>
      <c r="E148" s="448"/>
      <c r="F148" s="93" t="s">
        <v>704</v>
      </c>
      <c r="G148" s="523" t="s">
        <v>705</v>
      </c>
      <c r="H148" s="523"/>
      <c r="I148" s="523"/>
      <c r="J148" s="523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609"/>
      <c r="D149" s="612"/>
      <c r="E149" s="448"/>
      <c r="F149" s="93" t="s">
        <v>706</v>
      </c>
      <c r="G149" s="523" t="s">
        <v>390</v>
      </c>
      <c r="H149" s="523"/>
      <c r="I149" s="523"/>
      <c r="J149" s="523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609"/>
      <c r="D150" s="612"/>
      <c r="E150" s="448"/>
      <c r="F150" s="93" t="s">
        <v>1271</v>
      </c>
      <c r="G150" s="523" t="s">
        <v>390</v>
      </c>
      <c r="H150" s="523"/>
      <c r="I150" s="523"/>
      <c r="J150" s="523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609"/>
      <c r="D151" s="612"/>
      <c r="E151" s="448"/>
      <c r="F151" s="93" t="s">
        <v>707</v>
      </c>
      <c r="G151" s="523" t="s">
        <v>911</v>
      </c>
      <c r="H151" s="523"/>
      <c r="I151" s="523"/>
      <c r="J151" s="523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609"/>
      <c r="D152" s="612"/>
      <c r="E152" s="448"/>
      <c r="F152" s="93" t="s">
        <v>708</v>
      </c>
      <c r="G152" s="523" t="s">
        <v>390</v>
      </c>
      <c r="H152" s="523"/>
      <c r="I152" s="523"/>
      <c r="J152" s="523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609"/>
      <c r="D153" s="612"/>
      <c r="E153" s="448"/>
      <c r="F153" s="148" t="s">
        <v>377</v>
      </c>
      <c r="G153" s="523" t="s">
        <v>387</v>
      </c>
      <c r="H153" s="523"/>
      <c r="I153" s="523"/>
      <c r="J153" s="523"/>
      <c r="K153" s="585"/>
      <c r="L153" s="603" t="e">
        <f>#REF!-#REF!*10%</f>
        <v>#REF!</v>
      </c>
    </row>
    <row r="154" spans="1:12" ht="15" customHeight="1" x14ac:dyDescent="0.25">
      <c r="A154" s="564"/>
      <c r="B154" s="568"/>
      <c r="C154" s="609"/>
      <c r="D154" s="612"/>
      <c r="E154" s="448"/>
      <c r="F154" s="148" t="s">
        <v>388</v>
      </c>
      <c r="G154" s="523" t="s">
        <v>393</v>
      </c>
      <c r="H154" s="523"/>
      <c r="I154" s="523"/>
      <c r="J154" s="523"/>
      <c r="K154" s="585"/>
      <c r="L154" s="603" t="e">
        <f>#REF!-#REF!*10%</f>
        <v>#REF!</v>
      </c>
    </row>
    <row r="155" spans="1:12" ht="15.6" customHeight="1" x14ac:dyDescent="0.25">
      <c r="A155" s="564"/>
      <c r="B155" s="568"/>
      <c r="C155" s="609"/>
      <c r="D155" s="612"/>
      <c r="E155" s="448"/>
      <c r="F155" s="148" t="s">
        <v>562</v>
      </c>
      <c r="G155" s="523" t="s">
        <v>1024</v>
      </c>
      <c r="H155" s="523"/>
      <c r="I155" s="523"/>
      <c r="J155" s="523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609"/>
      <c r="D156" s="612"/>
      <c r="E156" s="448"/>
      <c r="F156" s="148" t="s">
        <v>570</v>
      </c>
      <c r="G156" s="523" t="s">
        <v>613</v>
      </c>
      <c r="H156" s="523"/>
      <c r="I156" s="523"/>
      <c r="J156" s="523"/>
      <c r="K156" s="585"/>
      <c r="L156" s="603" t="e">
        <f>#REF!-#REF!*10%</f>
        <v>#REF!</v>
      </c>
    </row>
    <row r="157" spans="1:12" ht="15.6" customHeight="1" x14ac:dyDescent="0.25">
      <c r="A157" s="564"/>
      <c r="B157" s="568"/>
      <c r="C157" s="609"/>
      <c r="D157" s="612"/>
      <c r="E157" s="448"/>
      <c r="F157" s="149" t="s">
        <v>4</v>
      </c>
      <c r="G157" s="606">
        <v>6.2</v>
      </c>
      <c r="H157" s="606"/>
      <c r="I157" s="606"/>
      <c r="J157" s="606"/>
      <c r="K157" s="585"/>
      <c r="L157" s="603" t="e">
        <f>#REF!-#REF!*10%</f>
        <v>#REF!</v>
      </c>
    </row>
    <row r="158" spans="1:12" ht="15" customHeight="1" x14ac:dyDescent="0.25">
      <c r="A158" s="564"/>
      <c r="B158" s="569"/>
      <c r="C158" s="610"/>
      <c r="D158" s="612"/>
      <c r="E158" s="448"/>
      <c r="F158" s="136" t="s">
        <v>1016</v>
      </c>
      <c r="G158" s="454">
        <v>5</v>
      </c>
      <c r="H158" s="454"/>
      <c r="I158" s="454"/>
      <c r="J158" s="454"/>
      <c r="K158" s="585"/>
      <c r="L158" s="603" t="e">
        <f>#REF!-#REF!*10%</f>
        <v>#REF!</v>
      </c>
    </row>
    <row r="159" spans="1:12" ht="15" customHeight="1" x14ac:dyDescent="0.25">
      <c r="A159" s="564">
        <v>6</v>
      </c>
      <c r="B159" s="567"/>
      <c r="C159" s="608" t="s">
        <v>311</v>
      </c>
      <c r="D159" s="611"/>
      <c r="E159" s="448"/>
      <c r="F159" s="147" t="s">
        <v>81</v>
      </c>
      <c r="G159" s="607" t="s">
        <v>6</v>
      </c>
      <c r="H159" s="607"/>
      <c r="I159" s="607"/>
      <c r="J159" s="607"/>
      <c r="K159" s="539">
        <v>3</v>
      </c>
      <c r="L159" s="601">
        <v>14029</v>
      </c>
    </row>
    <row r="160" spans="1:12" ht="15" customHeight="1" x14ac:dyDescent="0.25">
      <c r="A160" s="564"/>
      <c r="B160" s="568"/>
      <c r="C160" s="609"/>
      <c r="D160" s="612"/>
      <c r="E160" s="448"/>
      <c r="F160" s="147" t="s">
        <v>80</v>
      </c>
      <c r="G160" s="469">
        <v>120</v>
      </c>
      <c r="H160" s="469"/>
      <c r="I160" s="469"/>
      <c r="J160" s="469"/>
      <c r="K160" s="583"/>
      <c r="L160" s="602"/>
    </row>
    <row r="161" spans="1:12" ht="15" customHeight="1" x14ac:dyDescent="0.25">
      <c r="A161" s="564"/>
      <c r="B161" s="568"/>
      <c r="C161" s="609"/>
      <c r="D161" s="612"/>
      <c r="E161" s="448"/>
      <c r="F161" s="147" t="s">
        <v>1</v>
      </c>
      <c r="G161" s="243">
        <v>3000</v>
      </c>
      <c r="H161" s="244">
        <v>4000</v>
      </c>
      <c r="I161" s="246">
        <v>5000</v>
      </c>
      <c r="J161" s="245">
        <v>6000</v>
      </c>
      <c r="K161" s="583"/>
      <c r="L161" s="602"/>
    </row>
    <row r="162" spans="1:12" ht="15" customHeight="1" x14ac:dyDescent="0.25">
      <c r="A162" s="564"/>
      <c r="B162" s="568"/>
      <c r="C162" s="609"/>
      <c r="D162" s="612"/>
      <c r="E162" s="448"/>
      <c r="F162" s="147" t="s">
        <v>817</v>
      </c>
      <c r="G162" s="243">
        <f>G160*100</f>
        <v>12000</v>
      </c>
      <c r="H162" s="244">
        <f>G160*110</f>
        <v>13200</v>
      </c>
      <c r="I162" s="246">
        <f>G160*120</f>
        <v>14400</v>
      </c>
      <c r="J162" s="245">
        <f>G160*123</f>
        <v>14760</v>
      </c>
      <c r="K162" s="583"/>
      <c r="L162" s="602"/>
    </row>
    <row r="163" spans="1:12" ht="15" customHeight="1" x14ac:dyDescent="0.25">
      <c r="A163" s="564"/>
      <c r="B163" s="568"/>
      <c r="C163" s="609"/>
      <c r="D163" s="612"/>
      <c r="E163" s="448"/>
      <c r="F163" s="147" t="s">
        <v>1269</v>
      </c>
      <c r="G163" s="451">
        <v>0.98</v>
      </c>
      <c r="H163" s="451"/>
      <c r="I163" s="451"/>
      <c r="J163" s="451"/>
      <c r="K163" s="583"/>
      <c r="L163" s="602"/>
    </row>
    <row r="164" spans="1:12" ht="15" customHeight="1" x14ac:dyDescent="0.25">
      <c r="A164" s="564"/>
      <c r="B164" s="568"/>
      <c r="C164" s="609"/>
      <c r="D164" s="612"/>
      <c r="E164" s="448"/>
      <c r="F164" s="93" t="s">
        <v>699</v>
      </c>
      <c r="G164" s="523" t="s">
        <v>700</v>
      </c>
      <c r="H164" s="523"/>
      <c r="I164" s="523"/>
      <c r="J164" s="523"/>
      <c r="K164" s="583"/>
      <c r="L164" s="602"/>
    </row>
    <row r="165" spans="1:12" ht="15" customHeight="1" x14ac:dyDescent="0.25">
      <c r="A165" s="564"/>
      <c r="B165" s="568"/>
      <c r="C165" s="609"/>
      <c r="D165" s="612"/>
      <c r="E165" s="448"/>
      <c r="F165" s="93" t="s">
        <v>1181</v>
      </c>
      <c r="G165" s="462" t="s">
        <v>1179</v>
      </c>
      <c r="H165" s="463"/>
      <c r="I165" s="463"/>
      <c r="J165" s="464"/>
      <c r="K165" s="583"/>
      <c r="L165" s="602"/>
    </row>
    <row r="166" spans="1:12" ht="15" customHeight="1" x14ac:dyDescent="0.25">
      <c r="A166" s="564"/>
      <c r="B166" s="568"/>
      <c r="C166" s="609"/>
      <c r="D166" s="612"/>
      <c r="E166" s="448"/>
      <c r="F166" s="147" t="s">
        <v>83</v>
      </c>
      <c r="G166" s="607">
        <v>67</v>
      </c>
      <c r="H166" s="607"/>
      <c r="I166" s="607"/>
      <c r="J166" s="607"/>
      <c r="K166" s="583"/>
      <c r="L166" s="602"/>
    </row>
    <row r="167" spans="1:12" ht="15" customHeight="1" x14ac:dyDescent="0.25">
      <c r="A167" s="564"/>
      <c r="B167" s="568"/>
      <c r="C167" s="609"/>
      <c r="D167" s="612"/>
      <c r="E167" s="448"/>
      <c r="F167" s="147" t="s">
        <v>396</v>
      </c>
      <c r="G167" s="607" t="s">
        <v>397</v>
      </c>
      <c r="H167" s="607"/>
      <c r="I167" s="607"/>
      <c r="J167" s="607"/>
      <c r="K167" s="583"/>
      <c r="L167" s="602"/>
    </row>
    <row r="168" spans="1:12" ht="15" customHeight="1" x14ac:dyDescent="0.25">
      <c r="A168" s="564"/>
      <c r="B168" s="568"/>
      <c r="C168" s="609"/>
      <c r="D168" s="612"/>
      <c r="E168" s="448"/>
      <c r="F168" s="147" t="s">
        <v>3</v>
      </c>
      <c r="G168" s="607" t="s">
        <v>40</v>
      </c>
      <c r="H168" s="607"/>
      <c r="I168" s="607"/>
      <c r="J168" s="607"/>
      <c r="K168" s="583"/>
      <c r="L168" s="602"/>
    </row>
    <row r="169" spans="1:12" ht="15" customHeight="1" x14ac:dyDescent="0.25">
      <c r="A169" s="564"/>
      <c r="B169" s="568"/>
      <c r="C169" s="609"/>
      <c r="D169" s="612"/>
      <c r="E169" s="448"/>
      <c r="F169" s="148" t="s">
        <v>379</v>
      </c>
      <c r="G169" s="523" t="s">
        <v>380</v>
      </c>
      <c r="H169" s="523"/>
      <c r="I169" s="523"/>
      <c r="J169" s="523"/>
      <c r="K169" s="583"/>
      <c r="L169" s="602"/>
    </row>
    <row r="170" spans="1:12" ht="15" customHeight="1" x14ac:dyDescent="0.25">
      <c r="A170" s="564"/>
      <c r="B170" s="568"/>
      <c r="C170" s="609"/>
      <c r="D170" s="612"/>
      <c r="E170" s="448"/>
      <c r="F170" s="93" t="s">
        <v>701</v>
      </c>
      <c r="G170" s="523">
        <v>100000</v>
      </c>
      <c r="H170" s="523"/>
      <c r="I170" s="523"/>
      <c r="J170" s="523"/>
      <c r="K170" s="583"/>
      <c r="L170" s="602"/>
    </row>
    <row r="171" spans="1:12" ht="15" customHeight="1" x14ac:dyDescent="0.25">
      <c r="A171" s="564"/>
      <c r="B171" s="568"/>
      <c r="C171" s="609"/>
      <c r="D171" s="612"/>
      <c r="E171" s="448"/>
      <c r="F171" s="93" t="s">
        <v>257</v>
      </c>
      <c r="G171" s="523" t="s">
        <v>556</v>
      </c>
      <c r="H171" s="523"/>
      <c r="I171" s="523"/>
      <c r="J171" s="523"/>
      <c r="K171" s="583"/>
      <c r="L171" s="602"/>
    </row>
    <row r="172" spans="1:12" ht="15" customHeight="1" x14ac:dyDescent="0.25">
      <c r="A172" s="564"/>
      <c r="B172" s="568"/>
      <c r="C172" s="609"/>
      <c r="D172" s="612"/>
      <c r="E172" s="448"/>
      <c r="F172" s="93" t="s">
        <v>376</v>
      </c>
      <c r="G172" s="523" t="s">
        <v>557</v>
      </c>
      <c r="H172" s="523"/>
      <c r="I172" s="523"/>
      <c r="J172" s="523"/>
      <c r="K172" s="583"/>
      <c r="L172" s="602"/>
    </row>
    <row r="173" spans="1:12" ht="15" customHeight="1" x14ac:dyDescent="0.25">
      <c r="A173" s="564"/>
      <c r="B173" s="568"/>
      <c r="C173" s="609"/>
      <c r="D173" s="612"/>
      <c r="E173" s="448"/>
      <c r="F173" s="93" t="s">
        <v>702</v>
      </c>
      <c r="G173" s="523" t="s">
        <v>703</v>
      </c>
      <c r="H173" s="523"/>
      <c r="I173" s="523"/>
      <c r="J173" s="523"/>
      <c r="K173" s="583"/>
      <c r="L173" s="602"/>
    </row>
    <row r="174" spans="1:12" ht="15" customHeight="1" x14ac:dyDescent="0.25">
      <c r="A174" s="564"/>
      <c r="B174" s="568"/>
      <c r="C174" s="609"/>
      <c r="D174" s="612"/>
      <c r="E174" s="448"/>
      <c r="F174" s="93" t="s">
        <v>381</v>
      </c>
      <c r="G174" s="523" t="s">
        <v>382</v>
      </c>
      <c r="H174" s="523"/>
      <c r="I174" s="523"/>
      <c r="J174" s="523"/>
      <c r="K174" s="583"/>
      <c r="L174" s="602"/>
    </row>
    <row r="175" spans="1:12" ht="15" customHeight="1" x14ac:dyDescent="0.25">
      <c r="A175" s="564"/>
      <c r="B175" s="568"/>
      <c r="C175" s="609"/>
      <c r="D175" s="612"/>
      <c r="E175" s="448"/>
      <c r="F175" s="94" t="s">
        <v>358</v>
      </c>
      <c r="G175" s="523" t="s">
        <v>900</v>
      </c>
      <c r="H175" s="523"/>
      <c r="I175" s="523"/>
      <c r="J175" s="523"/>
      <c r="K175" s="584">
        <v>5</v>
      </c>
      <c r="L175" s="533">
        <v>15011</v>
      </c>
    </row>
    <row r="176" spans="1:12" ht="15" customHeight="1" x14ac:dyDescent="0.25">
      <c r="A176" s="564"/>
      <c r="B176" s="568"/>
      <c r="C176" s="609"/>
      <c r="D176" s="612"/>
      <c r="E176" s="448"/>
      <c r="F176" s="93" t="s">
        <v>383</v>
      </c>
      <c r="G176" s="523" t="s">
        <v>384</v>
      </c>
      <c r="H176" s="523"/>
      <c r="I176" s="523"/>
      <c r="J176" s="523"/>
      <c r="K176" s="585"/>
      <c r="L176" s="603" t="e">
        <f>#REF!-#REF!*10%</f>
        <v>#REF!</v>
      </c>
    </row>
    <row r="177" spans="1:12" ht="15" customHeight="1" x14ac:dyDescent="0.25">
      <c r="A177" s="564"/>
      <c r="B177" s="568"/>
      <c r="C177" s="609"/>
      <c r="D177" s="612"/>
      <c r="E177" s="448"/>
      <c r="F177" s="93" t="s">
        <v>385</v>
      </c>
      <c r="G177" s="523" t="s">
        <v>386</v>
      </c>
      <c r="H177" s="523"/>
      <c r="I177" s="523"/>
      <c r="J177" s="523"/>
      <c r="K177" s="585"/>
      <c r="L177" s="603" t="e">
        <f>#REF!-#REF!*10%</f>
        <v>#REF!</v>
      </c>
    </row>
    <row r="178" spans="1:12" ht="15" customHeight="1" x14ac:dyDescent="0.25">
      <c r="A178" s="564"/>
      <c r="B178" s="568"/>
      <c r="C178" s="609"/>
      <c r="D178" s="612"/>
      <c r="E178" s="448"/>
      <c r="F178" s="93" t="s">
        <v>389</v>
      </c>
      <c r="G178" s="523" t="s">
        <v>390</v>
      </c>
      <c r="H178" s="523"/>
      <c r="I178" s="523"/>
      <c r="J178" s="523"/>
      <c r="K178" s="585"/>
      <c r="L178" s="603" t="e">
        <f>#REF!-#REF!*10%</f>
        <v>#REF!</v>
      </c>
    </row>
    <row r="179" spans="1:12" ht="15" customHeight="1" x14ac:dyDescent="0.25">
      <c r="A179" s="564"/>
      <c r="B179" s="568"/>
      <c r="C179" s="609"/>
      <c r="D179" s="612"/>
      <c r="E179" s="448"/>
      <c r="F179" s="93" t="s">
        <v>704</v>
      </c>
      <c r="G179" s="523" t="s">
        <v>705</v>
      </c>
      <c r="H179" s="523"/>
      <c r="I179" s="523"/>
      <c r="J179" s="523"/>
      <c r="K179" s="585"/>
      <c r="L179" s="603" t="e">
        <f>#REF!-#REF!*10%</f>
        <v>#REF!</v>
      </c>
    </row>
    <row r="180" spans="1:12" ht="15" customHeight="1" x14ac:dyDescent="0.25">
      <c r="A180" s="564"/>
      <c r="B180" s="568"/>
      <c r="C180" s="609"/>
      <c r="D180" s="612"/>
      <c r="E180" s="448"/>
      <c r="F180" s="93" t="s">
        <v>706</v>
      </c>
      <c r="G180" s="523" t="s">
        <v>390</v>
      </c>
      <c r="H180" s="523"/>
      <c r="I180" s="523"/>
      <c r="J180" s="523"/>
      <c r="K180" s="585"/>
      <c r="L180" s="603" t="e">
        <f>#REF!-#REF!*10%</f>
        <v>#REF!</v>
      </c>
    </row>
    <row r="181" spans="1:12" ht="15" customHeight="1" x14ac:dyDescent="0.25">
      <c r="A181" s="564"/>
      <c r="B181" s="568"/>
      <c r="C181" s="609"/>
      <c r="D181" s="612"/>
      <c r="E181" s="448"/>
      <c r="F181" s="93" t="s">
        <v>1271</v>
      </c>
      <c r="G181" s="523" t="s">
        <v>390</v>
      </c>
      <c r="H181" s="523"/>
      <c r="I181" s="523"/>
      <c r="J181" s="523"/>
      <c r="K181" s="585"/>
      <c r="L181" s="603" t="e">
        <f>#REF!-#REF!*10%</f>
        <v>#REF!</v>
      </c>
    </row>
    <row r="182" spans="1:12" ht="15" customHeight="1" x14ac:dyDescent="0.25">
      <c r="A182" s="564"/>
      <c r="B182" s="568"/>
      <c r="C182" s="609"/>
      <c r="D182" s="612"/>
      <c r="E182" s="448"/>
      <c r="F182" s="93" t="s">
        <v>707</v>
      </c>
      <c r="G182" s="523" t="s">
        <v>911</v>
      </c>
      <c r="H182" s="523"/>
      <c r="I182" s="523"/>
      <c r="J182" s="523"/>
      <c r="K182" s="585"/>
      <c r="L182" s="603" t="e">
        <f>#REF!-#REF!*10%</f>
        <v>#REF!</v>
      </c>
    </row>
    <row r="183" spans="1:12" ht="15" customHeight="1" x14ac:dyDescent="0.25">
      <c r="A183" s="564"/>
      <c r="B183" s="568"/>
      <c r="C183" s="609"/>
      <c r="D183" s="612"/>
      <c r="E183" s="448"/>
      <c r="F183" s="93" t="s">
        <v>708</v>
      </c>
      <c r="G183" s="523" t="s">
        <v>390</v>
      </c>
      <c r="H183" s="523"/>
      <c r="I183" s="523"/>
      <c r="J183" s="523"/>
      <c r="K183" s="585"/>
      <c r="L183" s="603" t="e">
        <f>#REF!-#REF!*10%</f>
        <v>#REF!</v>
      </c>
    </row>
    <row r="184" spans="1:12" ht="15" customHeight="1" x14ac:dyDescent="0.25">
      <c r="A184" s="564"/>
      <c r="B184" s="568"/>
      <c r="C184" s="609"/>
      <c r="D184" s="612"/>
      <c r="E184" s="448"/>
      <c r="F184" s="148" t="s">
        <v>377</v>
      </c>
      <c r="G184" s="523" t="s">
        <v>387</v>
      </c>
      <c r="H184" s="523"/>
      <c r="I184" s="523"/>
      <c r="J184" s="523"/>
      <c r="K184" s="585"/>
      <c r="L184" s="603" t="e">
        <f>#REF!-#REF!*10%</f>
        <v>#REF!</v>
      </c>
    </row>
    <row r="185" spans="1:12" ht="15" customHeight="1" x14ac:dyDescent="0.25">
      <c r="A185" s="564"/>
      <c r="B185" s="568"/>
      <c r="C185" s="609"/>
      <c r="D185" s="612"/>
      <c r="E185" s="448"/>
      <c r="F185" s="148" t="s">
        <v>388</v>
      </c>
      <c r="G185" s="523" t="s">
        <v>393</v>
      </c>
      <c r="H185" s="523"/>
      <c r="I185" s="523"/>
      <c r="J185" s="523"/>
      <c r="K185" s="585"/>
      <c r="L185" s="603" t="e">
        <f>#REF!-#REF!*10%</f>
        <v>#REF!</v>
      </c>
    </row>
    <row r="186" spans="1:12" ht="15.6" customHeight="1" x14ac:dyDescent="0.25">
      <c r="A186" s="564"/>
      <c r="B186" s="568"/>
      <c r="C186" s="609"/>
      <c r="D186" s="612"/>
      <c r="E186" s="448"/>
      <c r="F186" s="148" t="s">
        <v>562</v>
      </c>
      <c r="G186" s="523" t="s">
        <v>1024</v>
      </c>
      <c r="H186" s="523"/>
      <c r="I186" s="523"/>
      <c r="J186" s="523"/>
      <c r="K186" s="585"/>
      <c r="L186" s="603" t="e">
        <f>#REF!-#REF!*10%</f>
        <v>#REF!</v>
      </c>
    </row>
    <row r="187" spans="1:12" ht="15.6" customHeight="1" x14ac:dyDescent="0.25">
      <c r="A187" s="564"/>
      <c r="B187" s="568"/>
      <c r="C187" s="609"/>
      <c r="D187" s="612"/>
      <c r="E187" s="448"/>
      <c r="F187" s="148" t="s">
        <v>570</v>
      </c>
      <c r="G187" s="523" t="s">
        <v>613</v>
      </c>
      <c r="H187" s="523"/>
      <c r="I187" s="523"/>
      <c r="J187" s="523"/>
      <c r="K187" s="585"/>
      <c r="L187" s="603" t="e">
        <f>#REF!-#REF!*10%</f>
        <v>#REF!</v>
      </c>
    </row>
    <row r="188" spans="1:12" ht="15.6" customHeight="1" x14ac:dyDescent="0.25">
      <c r="A188" s="564"/>
      <c r="B188" s="568"/>
      <c r="C188" s="609"/>
      <c r="D188" s="612"/>
      <c r="E188" s="448"/>
      <c r="F188" s="149" t="s">
        <v>4</v>
      </c>
      <c r="G188" s="606">
        <v>6.8</v>
      </c>
      <c r="H188" s="606"/>
      <c r="I188" s="606"/>
      <c r="J188" s="606"/>
      <c r="K188" s="585"/>
      <c r="L188" s="603" t="e">
        <f>#REF!-#REF!*10%</f>
        <v>#REF!</v>
      </c>
    </row>
    <row r="189" spans="1:12" ht="15" customHeight="1" x14ac:dyDescent="0.25">
      <c r="A189" s="564"/>
      <c r="B189" s="569"/>
      <c r="C189" s="610"/>
      <c r="D189" s="612"/>
      <c r="E189" s="448"/>
      <c r="F189" s="136" t="s">
        <v>1016</v>
      </c>
      <c r="G189" s="454">
        <v>5</v>
      </c>
      <c r="H189" s="454"/>
      <c r="I189" s="454"/>
      <c r="J189" s="454"/>
      <c r="K189" s="585"/>
      <c r="L189" s="603" t="e">
        <f>#REF!-#REF!*10%</f>
        <v>#REF!</v>
      </c>
    </row>
    <row r="190" spans="1:12" ht="15" customHeight="1" x14ac:dyDescent="0.25">
      <c r="A190" s="564">
        <v>7</v>
      </c>
      <c r="B190" s="567"/>
      <c r="C190" s="608" t="s">
        <v>1314</v>
      </c>
      <c r="D190" s="611"/>
      <c r="E190" s="448"/>
      <c r="F190" s="147" t="s">
        <v>81</v>
      </c>
      <c r="G190" s="607" t="s">
        <v>6</v>
      </c>
      <c r="H190" s="607"/>
      <c r="I190" s="607"/>
      <c r="J190" s="607"/>
      <c r="K190" s="539">
        <v>3</v>
      </c>
      <c r="L190" s="601">
        <v>14677</v>
      </c>
    </row>
    <row r="191" spans="1:12" ht="15" customHeight="1" x14ac:dyDescent="0.25">
      <c r="A191" s="564"/>
      <c r="B191" s="568"/>
      <c r="C191" s="609"/>
      <c r="D191" s="612"/>
      <c r="E191" s="448"/>
      <c r="F191" s="147" t="s">
        <v>80</v>
      </c>
      <c r="G191" s="469">
        <v>180</v>
      </c>
      <c r="H191" s="469"/>
      <c r="I191" s="469"/>
      <c r="J191" s="469"/>
      <c r="K191" s="583"/>
      <c r="L191" s="602"/>
    </row>
    <row r="192" spans="1:12" ht="15" customHeight="1" x14ac:dyDescent="0.25">
      <c r="A192" s="564"/>
      <c r="B192" s="568"/>
      <c r="C192" s="609"/>
      <c r="D192" s="612"/>
      <c r="E192" s="448"/>
      <c r="F192" s="147" t="s">
        <v>1</v>
      </c>
      <c r="G192" s="243">
        <v>3000</v>
      </c>
      <c r="H192" s="244">
        <v>4000</v>
      </c>
      <c r="I192" s="246">
        <v>5000</v>
      </c>
      <c r="J192" s="245">
        <v>6000</v>
      </c>
      <c r="K192" s="583"/>
      <c r="L192" s="602"/>
    </row>
    <row r="193" spans="1:12" ht="15" customHeight="1" x14ac:dyDescent="0.25">
      <c r="A193" s="564"/>
      <c r="B193" s="568"/>
      <c r="C193" s="609"/>
      <c r="D193" s="612"/>
      <c r="E193" s="448"/>
      <c r="F193" s="147" t="s">
        <v>817</v>
      </c>
      <c r="G193" s="243">
        <f>G191*100</f>
        <v>18000</v>
      </c>
      <c r="H193" s="244">
        <f>G191*110</f>
        <v>19800</v>
      </c>
      <c r="I193" s="246">
        <f>G191*120</f>
        <v>21600</v>
      </c>
      <c r="J193" s="245">
        <f>G191*123</f>
        <v>22140</v>
      </c>
      <c r="K193" s="583"/>
      <c r="L193" s="602"/>
    </row>
    <row r="194" spans="1:12" ht="15" customHeight="1" x14ac:dyDescent="0.25">
      <c r="A194" s="564"/>
      <c r="B194" s="568"/>
      <c r="C194" s="609"/>
      <c r="D194" s="612"/>
      <c r="E194" s="448"/>
      <c r="F194" s="147" t="s">
        <v>1269</v>
      </c>
      <c r="G194" s="451">
        <v>0.98</v>
      </c>
      <c r="H194" s="451"/>
      <c r="I194" s="451"/>
      <c r="J194" s="451"/>
      <c r="K194" s="583"/>
      <c r="L194" s="602"/>
    </row>
    <row r="195" spans="1:12" ht="15" customHeight="1" x14ac:dyDescent="0.25">
      <c r="A195" s="564"/>
      <c r="B195" s="568"/>
      <c r="C195" s="609"/>
      <c r="D195" s="612"/>
      <c r="E195" s="448"/>
      <c r="F195" s="93" t="s">
        <v>699</v>
      </c>
      <c r="G195" s="523" t="s">
        <v>700</v>
      </c>
      <c r="H195" s="523"/>
      <c r="I195" s="523"/>
      <c r="J195" s="523"/>
      <c r="K195" s="583"/>
      <c r="L195" s="602"/>
    </row>
    <row r="196" spans="1:12" ht="15" customHeight="1" x14ac:dyDescent="0.25">
      <c r="A196" s="564"/>
      <c r="B196" s="568"/>
      <c r="C196" s="609"/>
      <c r="D196" s="612"/>
      <c r="E196" s="448"/>
      <c r="F196" s="93" t="s">
        <v>1181</v>
      </c>
      <c r="G196" s="462" t="s">
        <v>1179</v>
      </c>
      <c r="H196" s="463"/>
      <c r="I196" s="463"/>
      <c r="J196" s="464"/>
      <c r="K196" s="583"/>
      <c r="L196" s="602"/>
    </row>
    <row r="197" spans="1:12" ht="15" customHeight="1" x14ac:dyDescent="0.25">
      <c r="A197" s="564"/>
      <c r="B197" s="568"/>
      <c r="C197" s="609"/>
      <c r="D197" s="612"/>
      <c r="E197" s="448"/>
      <c r="F197" s="147" t="s">
        <v>83</v>
      </c>
      <c r="G197" s="607">
        <v>67</v>
      </c>
      <c r="H197" s="607"/>
      <c r="I197" s="607"/>
      <c r="J197" s="607"/>
      <c r="K197" s="583"/>
      <c r="L197" s="602"/>
    </row>
    <row r="198" spans="1:12" ht="15" customHeight="1" x14ac:dyDescent="0.25">
      <c r="A198" s="564"/>
      <c r="B198" s="568"/>
      <c r="C198" s="609"/>
      <c r="D198" s="612"/>
      <c r="E198" s="448"/>
      <c r="F198" s="147" t="s">
        <v>396</v>
      </c>
      <c r="G198" s="607" t="s">
        <v>397</v>
      </c>
      <c r="H198" s="607"/>
      <c r="I198" s="607"/>
      <c r="J198" s="607"/>
      <c r="K198" s="583"/>
      <c r="L198" s="602"/>
    </row>
    <row r="199" spans="1:12" ht="15" customHeight="1" x14ac:dyDescent="0.25">
      <c r="A199" s="564"/>
      <c r="B199" s="568"/>
      <c r="C199" s="609"/>
      <c r="D199" s="612"/>
      <c r="E199" s="448"/>
      <c r="F199" s="147" t="s">
        <v>3</v>
      </c>
      <c r="G199" s="607" t="s">
        <v>41</v>
      </c>
      <c r="H199" s="607"/>
      <c r="I199" s="607"/>
      <c r="J199" s="607"/>
      <c r="K199" s="583"/>
      <c r="L199" s="602"/>
    </row>
    <row r="200" spans="1:12" ht="15" customHeight="1" x14ac:dyDescent="0.25">
      <c r="A200" s="564"/>
      <c r="B200" s="568"/>
      <c r="C200" s="609"/>
      <c r="D200" s="612"/>
      <c r="E200" s="448"/>
      <c r="F200" s="148" t="s">
        <v>379</v>
      </c>
      <c r="G200" s="523" t="s">
        <v>380</v>
      </c>
      <c r="H200" s="523"/>
      <c r="I200" s="523"/>
      <c r="J200" s="523"/>
      <c r="K200" s="583"/>
      <c r="L200" s="602"/>
    </row>
    <row r="201" spans="1:12" ht="15" customHeight="1" x14ac:dyDescent="0.25">
      <c r="A201" s="564"/>
      <c r="B201" s="568"/>
      <c r="C201" s="609"/>
      <c r="D201" s="612"/>
      <c r="E201" s="448"/>
      <c r="F201" s="93" t="s">
        <v>701</v>
      </c>
      <c r="G201" s="523">
        <v>100000</v>
      </c>
      <c r="H201" s="523"/>
      <c r="I201" s="523"/>
      <c r="J201" s="523"/>
      <c r="K201" s="583"/>
      <c r="L201" s="602"/>
    </row>
    <row r="202" spans="1:12" ht="15" customHeight="1" x14ac:dyDescent="0.25">
      <c r="A202" s="564"/>
      <c r="B202" s="568"/>
      <c r="C202" s="609"/>
      <c r="D202" s="612"/>
      <c r="E202" s="448"/>
      <c r="F202" s="93" t="s">
        <v>257</v>
      </c>
      <c r="G202" s="523" t="s">
        <v>556</v>
      </c>
      <c r="H202" s="523"/>
      <c r="I202" s="523"/>
      <c r="J202" s="523"/>
      <c r="K202" s="583"/>
      <c r="L202" s="602"/>
    </row>
    <row r="203" spans="1:12" ht="15" customHeight="1" x14ac:dyDescent="0.25">
      <c r="A203" s="564"/>
      <c r="B203" s="568"/>
      <c r="C203" s="609"/>
      <c r="D203" s="612"/>
      <c r="E203" s="448"/>
      <c r="F203" s="93" t="s">
        <v>376</v>
      </c>
      <c r="G203" s="523" t="s">
        <v>557</v>
      </c>
      <c r="H203" s="523"/>
      <c r="I203" s="523"/>
      <c r="J203" s="523"/>
      <c r="K203" s="583"/>
      <c r="L203" s="602"/>
    </row>
    <row r="204" spans="1:12" ht="15" customHeight="1" x14ac:dyDescent="0.25">
      <c r="A204" s="564"/>
      <c r="B204" s="568"/>
      <c r="C204" s="609"/>
      <c r="D204" s="612"/>
      <c r="E204" s="448"/>
      <c r="F204" s="93" t="s">
        <v>702</v>
      </c>
      <c r="G204" s="523" t="s">
        <v>703</v>
      </c>
      <c r="H204" s="523"/>
      <c r="I204" s="523"/>
      <c r="J204" s="523"/>
      <c r="K204" s="583"/>
      <c r="L204" s="602"/>
    </row>
    <row r="205" spans="1:12" ht="15" customHeight="1" x14ac:dyDescent="0.25">
      <c r="A205" s="564"/>
      <c r="B205" s="568"/>
      <c r="C205" s="609"/>
      <c r="D205" s="612"/>
      <c r="E205" s="448"/>
      <c r="F205" s="93" t="s">
        <v>381</v>
      </c>
      <c r="G205" s="523" t="s">
        <v>382</v>
      </c>
      <c r="H205" s="523"/>
      <c r="I205" s="523"/>
      <c r="J205" s="523"/>
      <c r="K205" s="583"/>
      <c r="L205" s="602"/>
    </row>
    <row r="206" spans="1:12" ht="15" customHeight="1" x14ac:dyDescent="0.25">
      <c r="A206" s="564"/>
      <c r="B206" s="568"/>
      <c r="C206" s="609"/>
      <c r="D206" s="612"/>
      <c r="E206" s="448"/>
      <c r="F206" s="94" t="s">
        <v>358</v>
      </c>
      <c r="G206" s="523" t="s">
        <v>900</v>
      </c>
      <c r="H206" s="523"/>
      <c r="I206" s="523"/>
      <c r="J206" s="523"/>
      <c r="K206" s="584">
        <v>5</v>
      </c>
      <c r="L206" s="533">
        <v>15705</v>
      </c>
    </row>
    <row r="207" spans="1:12" ht="15" customHeight="1" x14ac:dyDescent="0.25">
      <c r="A207" s="564"/>
      <c r="B207" s="568"/>
      <c r="C207" s="609"/>
      <c r="D207" s="612"/>
      <c r="E207" s="448"/>
      <c r="F207" s="93" t="s">
        <v>383</v>
      </c>
      <c r="G207" s="523" t="s">
        <v>384</v>
      </c>
      <c r="H207" s="523"/>
      <c r="I207" s="523"/>
      <c r="J207" s="523"/>
      <c r="K207" s="585"/>
      <c r="L207" s="603" t="e">
        <f>#REF!-#REF!*10%</f>
        <v>#REF!</v>
      </c>
    </row>
    <row r="208" spans="1:12" ht="15" customHeight="1" x14ac:dyDescent="0.25">
      <c r="A208" s="564"/>
      <c r="B208" s="568"/>
      <c r="C208" s="609"/>
      <c r="D208" s="612"/>
      <c r="E208" s="448"/>
      <c r="F208" s="93" t="s">
        <v>385</v>
      </c>
      <c r="G208" s="523" t="s">
        <v>386</v>
      </c>
      <c r="H208" s="523"/>
      <c r="I208" s="523"/>
      <c r="J208" s="523"/>
      <c r="K208" s="585"/>
      <c r="L208" s="603" t="e">
        <f>#REF!-#REF!*10%</f>
        <v>#REF!</v>
      </c>
    </row>
    <row r="209" spans="1:12" ht="15" customHeight="1" x14ac:dyDescent="0.25">
      <c r="A209" s="564"/>
      <c r="B209" s="568"/>
      <c r="C209" s="609"/>
      <c r="D209" s="612"/>
      <c r="E209" s="448"/>
      <c r="F209" s="93" t="s">
        <v>389</v>
      </c>
      <c r="G209" s="523" t="s">
        <v>390</v>
      </c>
      <c r="H209" s="523"/>
      <c r="I209" s="523"/>
      <c r="J209" s="523"/>
      <c r="K209" s="585"/>
      <c r="L209" s="603" t="e">
        <f>#REF!-#REF!*10%</f>
        <v>#REF!</v>
      </c>
    </row>
    <row r="210" spans="1:12" ht="15" customHeight="1" x14ac:dyDescent="0.25">
      <c r="A210" s="564"/>
      <c r="B210" s="568"/>
      <c r="C210" s="609"/>
      <c r="D210" s="612"/>
      <c r="E210" s="448"/>
      <c r="F210" s="93" t="s">
        <v>704</v>
      </c>
      <c r="G210" s="523" t="s">
        <v>705</v>
      </c>
      <c r="H210" s="523"/>
      <c r="I210" s="523"/>
      <c r="J210" s="523"/>
      <c r="K210" s="585"/>
      <c r="L210" s="603" t="e">
        <f>#REF!-#REF!*10%</f>
        <v>#REF!</v>
      </c>
    </row>
    <row r="211" spans="1:12" ht="15" customHeight="1" x14ac:dyDescent="0.25">
      <c r="A211" s="564"/>
      <c r="B211" s="568"/>
      <c r="C211" s="609"/>
      <c r="D211" s="612"/>
      <c r="E211" s="448"/>
      <c r="F211" s="93" t="s">
        <v>706</v>
      </c>
      <c r="G211" s="523" t="s">
        <v>390</v>
      </c>
      <c r="H211" s="523"/>
      <c r="I211" s="523"/>
      <c r="J211" s="523"/>
      <c r="K211" s="585"/>
      <c r="L211" s="603" t="e">
        <f>#REF!-#REF!*10%</f>
        <v>#REF!</v>
      </c>
    </row>
    <row r="212" spans="1:12" ht="15" customHeight="1" x14ac:dyDescent="0.25">
      <c r="A212" s="564"/>
      <c r="B212" s="568"/>
      <c r="C212" s="609"/>
      <c r="D212" s="612"/>
      <c r="E212" s="448"/>
      <c r="F212" s="93" t="s">
        <v>1271</v>
      </c>
      <c r="G212" s="523" t="s">
        <v>390</v>
      </c>
      <c r="H212" s="523"/>
      <c r="I212" s="523"/>
      <c r="J212" s="523"/>
      <c r="K212" s="585"/>
      <c r="L212" s="603" t="e">
        <f>#REF!-#REF!*10%</f>
        <v>#REF!</v>
      </c>
    </row>
    <row r="213" spans="1:12" ht="15" customHeight="1" x14ac:dyDescent="0.25">
      <c r="A213" s="564"/>
      <c r="B213" s="568"/>
      <c r="C213" s="609"/>
      <c r="D213" s="612"/>
      <c r="E213" s="448"/>
      <c r="F213" s="93" t="s">
        <v>707</v>
      </c>
      <c r="G213" s="523" t="s">
        <v>911</v>
      </c>
      <c r="H213" s="523"/>
      <c r="I213" s="523"/>
      <c r="J213" s="523"/>
      <c r="K213" s="585"/>
      <c r="L213" s="603" t="e">
        <f>#REF!-#REF!*10%</f>
        <v>#REF!</v>
      </c>
    </row>
    <row r="214" spans="1:12" ht="15" customHeight="1" x14ac:dyDescent="0.25">
      <c r="A214" s="564"/>
      <c r="B214" s="568"/>
      <c r="C214" s="609"/>
      <c r="D214" s="612"/>
      <c r="E214" s="448"/>
      <c r="F214" s="93" t="s">
        <v>708</v>
      </c>
      <c r="G214" s="523" t="s">
        <v>390</v>
      </c>
      <c r="H214" s="523"/>
      <c r="I214" s="523"/>
      <c r="J214" s="523"/>
      <c r="K214" s="585"/>
      <c r="L214" s="603" t="e">
        <f>#REF!-#REF!*10%</f>
        <v>#REF!</v>
      </c>
    </row>
    <row r="215" spans="1:12" ht="15" customHeight="1" x14ac:dyDescent="0.25">
      <c r="A215" s="564"/>
      <c r="B215" s="568"/>
      <c r="C215" s="609"/>
      <c r="D215" s="612"/>
      <c r="E215" s="448"/>
      <c r="F215" s="148" t="s">
        <v>377</v>
      </c>
      <c r="G215" s="523" t="s">
        <v>387</v>
      </c>
      <c r="H215" s="523"/>
      <c r="I215" s="523"/>
      <c r="J215" s="523"/>
      <c r="K215" s="585"/>
      <c r="L215" s="603" t="e">
        <f>#REF!-#REF!*10%</f>
        <v>#REF!</v>
      </c>
    </row>
    <row r="216" spans="1:12" ht="15" customHeight="1" x14ac:dyDescent="0.25">
      <c r="A216" s="564"/>
      <c r="B216" s="568"/>
      <c r="C216" s="609"/>
      <c r="D216" s="612"/>
      <c r="E216" s="448"/>
      <c r="F216" s="148" t="s">
        <v>388</v>
      </c>
      <c r="G216" s="523" t="s">
        <v>393</v>
      </c>
      <c r="H216" s="523"/>
      <c r="I216" s="523"/>
      <c r="J216" s="523"/>
      <c r="K216" s="585"/>
      <c r="L216" s="603" t="e">
        <f>#REF!-#REF!*10%</f>
        <v>#REF!</v>
      </c>
    </row>
    <row r="217" spans="1:12" ht="15.6" customHeight="1" x14ac:dyDescent="0.25">
      <c r="A217" s="564"/>
      <c r="B217" s="568"/>
      <c r="C217" s="609"/>
      <c r="D217" s="612"/>
      <c r="E217" s="448"/>
      <c r="F217" s="148" t="s">
        <v>562</v>
      </c>
      <c r="G217" s="523" t="s">
        <v>1024</v>
      </c>
      <c r="H217" s="523"/>
      <c r="I217" s="523"/>
      <c r="J217" s="523"/>
      <c r="K217" s="585"/>
      <c r="L217" s="603" t="e">
        <f>#REF!-#REF!*10%</f>
        <v>#REF!</v>
      </c>
    </row>
    <row r="218" spans="1:12" ht="15.6" customHeight="1" x14ac:dyDescent="0.25">
      <c r="A218" s="564"/>
      <c r="B218" s="568"/>
      <c r="C218" s="609"/>
      <c r="D218" s="612"/>
      <c r="E218" s="448"/>
      <c r="F218" s="148" t="s">
        <v>570</v>
      </c>
      <c r="G218" s="523" t="s">
        <v>613</v>
      </c>
      <c r="H218" s="523"/>
      <c r="I218" s="523"/>
      <c r="J218" s="523"/>
      <c r="K218" s="585"/>
      <c r="L218" s="603" t="e">
        <f>#REF!-#REF!*10%</f>
        <v>#REF!</v>
      </c>
    </row>
    <row r="219" spans="1:12" ht="15.6" customHeight="1" x14ac:dyDescent="0.25">
      <c r="A219" s="564"/>
      <c r="B219" s="568"/>
      <c r="C219" s="609"/>
      <c r="D219" s="612"/>
      <c r="E219" s="448"/>
      <c r="F219" s="149" t="s">
        <v>4</v>
      </c>
      <c r="G219" s="606">
        <v>6.5</v>
      </c>
      <c r="H219" s="606"/>
      <c r="I219" s="606"/>
      <c r="J219" s="606"/>
      <c r="K219" s="585"/>
      <c r="L219" s="603" t="e">
        <f>#REF!-#REF!*10%</f>
        <v>#REF!</v>
      </c>
    </row>
    <row r="220" spans="1:12" ht="15" customHeight="1" x14ac:dyDescent="0.25">
      <c r="A220" s="564"/>
      <c r="B220" s="569"/>
      <c r="C220" s="610"/>
      <c r="D220" s="612"/>
      <c r="E220" s="448"/>
      <c r="F220" s="136" t="s">
        <v>1016</v>
      </c>
      <c r="G220" s="454">
        <v>5</v>
      </c>
      <c r="H220" s="454"/>
      <c r="I220" s="454"/>
      <c r="J220" s="454"/>
      <c r="K220" s="585"/>
      <c r="L220" s="603" t="e">
        <f>#REF!-#REF!*10%</f>
        <v>#REF!</v>
      </c>
    </row>
    <row r="221" spans="1:12" ht="15" customHeight="1" x14ac:dyDescent="0.25">
      <c r="A221" s="564">
        <v>8</v>
      </c>
      <c r="B221" s="567"/>
      <c r="C221" s="608" t="s">
        <v>312</v>
      </c>
      <c r="D221" s="611"/>
      <c r="E221" s="448"/>
      <c r="F221" s="147" t="s">
        <v>81</v>
      </c>
      <c r="G221" s="607" t="s">
        <v>6</v>
      </c>
      <c r="H221" s="607"/>
      <c r="I221" s="607"/>
      <c r="J221" s="607"/>
      <c r="K221" s="539">
        <v>3</v>
      </c>
      <c r="L221" s="601">
        <v>15541</v>
      </c>
    </row>
    <row r="222" spans="1:12" ht="15" customHeight="1" x14ac:dyDescent="0.25">
      <c r="A222" s="564"/>
      <c r="B222" s="568"/>
      <c r="C222" s="609"/>
      <c r="D222" s="612"/>
      <c r="E222" s="448"/>
      <c r="F222" s="147" t="s">
        <v>80</v>
      </c>
      <c r="G222" s="469">
        <v>180</v>
      </c>
      <c r="H222" s="469"/>
      <c r="I222" s="469"/>
      <c r="J222" s="469"/>
      <c r="K222" s="583"/>
      <c r="L222" s="602"/>
    </row>
    <row r="223" spans="1:12" ht="15" customHeight="1" x14ac:dyDescent="0.25">
      <c r="A223" s="564"/>
      <c r="B223" s="568"/>
      <c r="C223" s="609"/>
      <c r="D223" s="612"/>
      <c r="E223" s="448"/>
      <c r="F223" s="147" t="s">
        <v>1</v>
      </c>
      <c r="G223" s="243">
        <v>3000</v>
      </c>
      <c r="H223" s="244">
        <v>4000</v>
      </c>
      <c r="I223" s="246">
        <v>5000</v>
      </c>
      <c r="J223" s="245">
        <v>6000</v>
      </c>
      <c r="K223" s="583"/>
      <c r="L223" s="602"/>
    </row>
    <row r="224" spans="1:12" ht="15" customHeight="1" x14ac:dyDescent="0.25">
      <c r="A224" s="564"/>
      <c r="B224" s="568"/>
      <c r="C224" s="609"/>
      <c r="D224" s="612"/>
      <c r="E224" s="448"/>
      <c r="F224" s="147" t="s">
        <v>817</v>
      </c>
      <c r="G224" s="243">
        <f>G222*100</f>
        <v>18000</v>
      </c>
      <c r="H224" s="244">
        <f>G222*110</f>
        <v>19800</v>
      </c>
      <c r="I224" s="246">
        <f>G222*120</f>
        <v>21600</v>
      </c>
      <c r="J224" s="245">
        <f>G222*123</f>
        <v>22140</v>
      </c>
      <c r="K224" s="583"/>
      <c r="L224" s="602"/>
    </row>
    <row r="225" spans="1:12" ht="15" customHeight="1" x14ac:dyDescent="0.25">
      <c r="A225" s="564"/>
      <c r="B225" s="568"/>
      <c r="C225" s="609"/>
      <c r="D225" s="612"/>
      <c r="E225" s="448"/>
      <c r="F225" s="147" t="s">
        <v>1269</v>
      </c>
      <c r="G225" s="451">
        <v>0.98</v>
      </c>
      <c r="H225" s="451"/>
      <c r="I225" s="451"/>
      <c r="J225" s="451"/>
      <c r="K225" s="583"/>
      <c r="L225" s="602"/>
    </row>
    <row r="226" spans="1:12" ht="15" customHeight="1" x14ac:dyDescent="0.25">
      <c r="A226" s="564"/>
      <c r="B226" s="568"/>
      <c r="C226" s="609"/>
      <c r="D226" s="612"/>
      <c r="E226" s="448"/>
      <c r="F226" s="93" t="s">
        <v>699</v>
      </c>
      <c r="G226" s="523" t="s">
        <v>700</v>
      </c>
      <c r="H226" s="523"/>
      <c r="I226" s="523"/>
      <c r="J226" s="523"/>
      <c r="K226" s="583"/>
      <c r="L226" s="602"/>
    </row>
    <row r="227" spans="1:12" ht="15" customHeight="1" x14ac:dyDescent="0.25">
      <c r="A227" s="564"/>
      <c r="B227" s="568"/>
      <c r="C227" s="609"/>
      <c r="D227" s="612"/>
      <c r="E227" s="448"/>
      <c r="F227" s="93" t="s">
        <v>1181</v>
      </c>
      <c r="G227" s="462" t="s">
        <v>1179</v>
      </c>
      <c r="H227" s="463"/>
      <c r="I227" s="463"/>
      <c r="J227" s="464"/>
      <c r="K227" s="583"/>
      <c r="L227" s="602"/>
    </row>
    <row r="228" spans="1:12" ht="15" customHeight="1" x14ac:dyDescent="0.25">
      <c r="A228" s="564"/>
      <c r="B228" s="568"/>
      <c r="C228" s="609"/>
      <c r="D228" s="612"/>
      <c r="E228" s="448"/>
      <c r="F228" s="147" t="s">
        <v>83</v>
      </c>
      <c r="G228" s="607">
        <v>67</v>
      </c>
      <c r="H228" s="607"/>
      <c r="I228" s="607"/>
      <c r="J228" s="607"/>
      <c r="K228" s="583"/>
      <c r="L228" s="602"/>
    </row>
    <row r="229" spans="1:12" ht="15" customHeight="1" x14ac:dyDescent="0.25">
      <c r="A229" s="564"/>
      <c r="B229" s="568"/>
      <c r="C229" s="609"/>
      <c r="D229" s="612"/>
      <c r="E229" s="448"/>
      <c r="F229" s="147" t="s">
        <v>396</v>
      </c>
      <c r="G229" s="607" t="s">
        <v>397</v>
      </c>
      <c r="H229" s="607"/>
      <c r="I229" s="607"/>
      <c r="J229" s="607"/>
      <c r="K229" s="583"/>
      <c r="L229" s="602"/>
    </row>
    <row r="230" spans="1:12" ht="15" customHeight="1" x14ac:dyDescent="0.25">
      <c r="A230" s="564"/>
      <c r="B230" s="568"/>
      <c r="C230" s="609"/>
      <c r="D230" s="612"/>
      <c r="E230" s="448"/>
      <c r="F230" s="147" t="s">
        <v>3</v>
      </c>
      <c r="G230" s="607" t="s">
        <v>254</v>
      </c>
      <c r="H230" s="607"/>
      <c r="I230" s="607"/>
      <c r="J230" s="607"/>
      <c r="K230" s="583"/>
      <c r="L230" s="602"/>
    </row>
    <row r="231" spans="1:12" ht="15" customHeight="1" x14ac:dyDescent="0.25">
      <c r="A231" s="564"/>
      <c r="B231" s="568"/>
      <c r="C231" s="609"/>
      <c r="D231" s="612"/>
      <c r="E231" s="448"/>
      <c r="F231" s="148" t="s">
        <v>379</v>
      </c>
      <c r="G231" s="523" t="s">
        <v>380</v>
      </c>
      <c r="H231" s="523"/>
      <c r="I231" s="523"/>
      <c r="J231" s="523"/>
      <c r="K231" s="583"/>
      <c r="L231" s="602"/>
    </row>
    <row r="232" spans="1:12" ht="15" customHeight="1" x14ac:dyDescent="0.25">
      <c r="A232" s="564"/>
      <c r="B232" s="568"/>
      <c r="C232" s="609"/>
      <c r="D232" s="612"/>
      <c r="E232" s="448"/>
      <c r="F232" s="93" t="s">
        <v>701</v>
      </c>
      <c r="G232" s="523">
        <v>100000</v>
      </c>
      <c r="H232" s="523"/>
      <c r="I232" s="523"/>
      <c r="J232" s="523"/>
      <c r="K232" s="583"/>
      <c r="L232" s="602"/>
    </row>
    <row r="233" spans="1:12" ht="15" customHeight="1" x14ac:dyDescent="0.25">
      <c r="A233" s="564"/>
      <c r="B233" s="568"/>
      <c r="C233" s="609"/>
      <c r="D233" s="612"/>
      <c r="E233" s="448"/>
      <c r="F233" s="93" t="s">
        <v>257</v>
      </c>
      <c r="G233" s="523" t="s">
        <v>556</v>
      </c>
      <c r="H233" s="523"/>
      <c r="I233" s="523"/>
      <c r="J233" s="523"/>
      <c r="K233" s="583"/>
      <c r="L233" s="602"/>
    </row>
    <row r="234" spans="1:12" ht="15" customHeight="1" x14ac:dyDescent="0.25">
      <c r="A234" s="564"/>
      <c r="B234" s="568"/>
      <c r="C234" s="609"/>
      <c r="D234" s="612"/>
      <c r="E234" s="448"/>
      <c r="F234" s="93" t="s">
        <v>376</v>
      </c>
      <c r="G234" s="523" t="s">
        <v>557</v>
      </c>
      <c r="H234" s="523"/>
      <c r="I234" s="523"/>
      <c r="J234" s="523"/>
      <c r="K234" s="583"/>
      <c r="L234" s="602"/>
    </row>
    <row r="235" spans="1:12" ht="15" customHeight="1" x14ac:dyDescent="0.25">
      <c r="A235" s="564"/>
      <c r="B235" s="568"/>
      <c r="C235" s="609"/>
      <c r="D235" s="612"/>
      <c r="E235" s="448"/>
      <c r="F235" s="93" t="s">
        <v>702</v>
      </c>
      <c r="G235" s="523" t="s">
        <v>703</v>
      </c>
      <c r="H235" s="523"/>
      <c r="I235" s="523"/>
      <c r="J235" s="523"/>
      <c r="K235" s="583"/>
      <c r="L235" s="602"/>
    </row>
    <row r="236" spans="1:12" ht="15" customHeight="1" x14ac:dyDescent="0.25">
      <c r="A236" s="564"/>
      <c r="B236" s="568"/>
      <c r="C236" s="609"/>
      <c r="D236" s="612"/>
      <c r="E236" s="448"/>
      <c r="F236" s="93" t="s">
        <v>381</v>
      </c>
      <c r="G236" s="523" t="s">
        <v>382</v>
      </c>
      <c r="H236" s="523"/>
      <c r="I236" s="523"/>
      <c r="J236" s="523"/>
      <c r="K236" s="583"/>
      <c r="L236" s="602"/>
    </row>
    <row r="237" spans="1:12" ht="15" customHeight="1" x14ac:dyDescent="0.25">
      <c r="A237" s="564"/>
      <c r="B237" s="568"/>
      <c r="C237" s="609"/>
      <c r="D237" s="612"/>
      <c r="E237" s="448"/>
      <c r="F237" s="94" t="s">
        <v>358</v>
      </c>
      <c r="G237" s="523" t="s">
        <v>900</v>
      </c>
      <c r="H237" s="523"/>
      <c r="I237" s="523"/>
      <c r="J237" s="523"/>
      <c r="K237" s="584">
        <v>5</v>
      </c>
      <c r="L237" s="533">
        <v>16629</v>
      </c>
    </row>
    <row r="238" spans="1:12" ht="15" customHeight="1" x14ac:dyDescent="0.25">
      <c r="A238" s="564"/>
      <c r="B238" s="568"/>
      <c r="C238" s="609"/>
      <c r="D238" s="612"/>
      <c r="E238" s="448"/>
      <c r="F238" s="93" t="s">
        <v>383</v>
      </c>
      <c r="G238" s="523" t="s">
        <v>384</v>
      </c>
      <c r="H238" s="523"/>
      <c r="I238" s="523"/>
      <c r="J238" s="523"/>
      <c r="K238" s="585"/>
      <c r="L238" s="603" t="e">
        <f>#REF!-#REF!*10%</f>
        <v>#REF!</v>
      </c>
    </row>
    <row r="239" spans="1:12" ht="15" customHeight="1" x14ac:dyDescent="0.25">
      <c r="A239" s="564"/>
      <c r="B239" s="568"/>
      <c r="C239" s="609"/>
      <c r="D239" s="612"/>
      <c r="E239" s="448"/>
      <c r="F239" s="93" t="s">
        <v>385</v>
      </c>
      <c r="G239" s="523" t="s">
        <v>386</v>
      </c>
      <c r="H239" s="523"/>
      <c r="I239" s="523"/>
      <c r="J239" s="523"/>
      <c r="K239" s="585"/>
      <c r="L239" s="603" t="e">
        <f>#REF!-#REF!*10%</f>
        <v>#REF!</v>
      </c>
    </row>
    <row r="240" spans="1:12" ht="15" customHeight="1" x14ac:dyDescent="0.25">
      <c r="A240" s="564"/>
      <c r="B240" s="568"/>
      <c r="C240" s="609"/>
      <c r="D240" s="612"/>
      <c r="E240" s="448"/>
      <c r="F240" s="93" t="s">
        <v>389</v>
      </c>
      <c r="G240" s="523" t="s">
        <v>390</v>
      </c>
      <c r="H240" s="523"/>
      <c r="I240" s="523"/>
      <c r="J240" s="523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609"/>
      <c r="D241" s="612"/>
      <c r="E241" s="448"/>
      <c r="F241" s="93" t="s">
        <v>704</v>
      </c>
      <c r="G241" s="523" t="s">
        <v>705</v>
      </c>
      <c r="H241" s="523"/>
      <c r="I241" s="523"/>
      <c r="J241" s="523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609"/>
      <c r="D242" s="612"/>
      <c r="E242" s="448"/>
      <c r="F242" s="93" t="s">
        <v>706</v>
      </c>
      <c r="G242" s="523" t="s">
        <v>390</v>
      </c>
      <c r="H242" s="523"/>
      <c r="I242" s="523"/>
      <c r="J242" s="523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609"/>
      <c r="D243" s="612"/>
      <c r="E243" s="448"/>
      <c r="F243" s="93" t="s">
        <v>1271</v>
      </c>
      <c r="G243" s="523" t="s">
        <v>390</v>
      </c>
      <c r="H243" s="523"/>
      <c r="I243" s="523"/>
      <c r="J243" s="523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609"/>
      <c r="D244" s="612"/>
      <c r="E244" s="448"/>
      <c r="F244" s="93" t="s">
        <v>707</v>
      </c>
      <c r="G244" s="523" t="s">
        <v>911</v>
      </c>
      <c r="H244" s="523"/>
      <c r="I244" s="523"/>
      <c r="J244" s="523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609"/>
      <c r="D245" s="612"/>
      <c r="E245" s="448"/>
      <c r="F245" s="93" t="s">
        <v>708</v>
      </c>
      <c r="G245" s="523" t="s">
        <v>390</v>
      </c>
      <c r="H245" s="523"/>
      <c r="I245" s="523"/>
      <c r="J245" s="523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609"/>
      <c r="D246" s="612"/>
      <c r="E246" s="448"/>
      <c r="F246" s="148" t="s">
        <v>377</v>
      </c>
      <c r="G246" s="523" t="s">
        <v>387</v>
      </c>
      <c r="H246" s="523"/>
      <c r="I246" s="523"/>
      <c r="J246" s="523"/>
      <c r="K246" s="585"/>
      <c r="L246" s="603" t="e">
        <f>#REF!-#REF!*10%</f>
        <v>#REF!</v>
      </c>
    </row>
    <row r="247" spans="1:12" ht="15" customHeight="1" x14ac:dyDescent="0.25">
      <c r="A247" s="564"/>
      <c r="B247" s="568"/>
      <c r="C247" s="609"/>
      <c r="D247" s="612"/>
      <c r="E247" s="448"/>
      <c r="F247" s="148" t="s">
        <v>388</v>
      </c>
      <c r="G247" s="523" t="s">
        <v>393</v>
      </c>
      <c r="H247" s="523"/>
      <c r="I247" s="523"/>
      <c r="J247" s="523"/>
      <c r="K247" s="585"/>
      <c r="L247" s="603" t="e">
        <f>#REF!-#REF!*10%</f>
        <v>#REF!</v>
      </c>
    </row>
    <row r="248" spans="1:12" ht="15.6" customHeight="1" x14ac:dyDescent="0.25">
      <c r="A248" s="564"/>
      <c r="B248" s="568"/>
      <c r="C248" s="609"/>
      <c r="D248" s="612"/>
      <c r="E248" s="448"/>
      <c r="F248" s="148" t="s">
        <v>562</v>
      </c>
      <c r="G248" s="523" t="s">
        <v>1024</v>
      </c>
      <c r="H248" s="523"/>
      <c r="I248" s="523"/>
      <c r="J248" s="523"/>
      <c r="K248" s="585"/>
      <c r="L248" s="603" t="e">
        <f>#REF!-#REF!*10%</f>
        <v>#REF!</v>
      </c>
    </row>
    <row r="249" spans="1:12" ht="15.6" customHeight="1" x14ac:dyDescent="0.25">
      <c r="A249" s="564"/>
      <c r="B249" s="568"/>
      <c r="C249" s="609"/>
      <c r="D249" s="612"/>
      <c r="E249" s="448"/>
      <c r="F249" s="148" t="s">
        <v>570</v>
      </c>
      <c r="G249" s="523" t="s">
        <v>613</v>
      </c>
      <c r="H249" s="523"/>
      <c r="I249" s="523"/>
      <c r="J249" s="523"/>
      <c r="K249" s="585"/>
      <c r="L249" s="603" t="e">
        <f>#REF!-#REF!*10%</f>
        <v>#REF!</v>
      </c>
    </row>
    <row r="250" spans="1:12" ht="15.6" customHeight="1" x14ac:dyDescent="0.25">
      <c r="A250" s="564"/>
      <c r="B250" s="568"/>
      <c r="C250" s="609"/>
      <c r="D250" s="612"/>
      <c r="E250" s="448"/>
      <c r="F250" s="149" t="s">
        <v>4</v>
      </c>
      <c r="G250" s="606">
        <v>6.6</v>
      </c>
      <c r="H250" s="606"/>
      <c r="I250" s="606"/>
      <c r="J250" s="606"/>
      <c r="K250" s="585"/>
      <c r="L250" s="603" t="e">
        <f>#REF!-#REF!*10%</f>
        <v>#REF!</v>
      </c>
    </row>
    <row r="251" spans="1:12" ht="15" customHeight="1" x14ac:dyDescent="0.25">
      <c r="A251" s="564"/>
      <c r="B251" s="569"/>
      <c r="C251" s="610"/>
      <c r="D251" s="612"/>
      <c r="E251" s="448"/>
      <c r="F251" s="136" t="s">
        <v>1016</v>
      </c>
      <c r="G251" s="454">
        <v>5</v>
      </c>
      <c r="H251" s="454"/>
      <c r="I251" s="454"/>
      <c r="J251" s="454"/>
      <c r="K251" s="585"/>
      <c r="L251" s="603" t="e">
        <f>#REF!-#REF!*10%</f>
        <v>#REF!</v>
      </c>
    </row>
    <row r="252" spans="1:12" ht="23.25" customHeight="1" x14ac:dyDescent="0.25">
      <c r="A252" s="519" t="s">
        <v>253</v>
      </c>
      <c r="B252" s="519"/>
      <c r="C252" s="519"/>
      <c r="D252" s="519"/>
      <c r="E252" s="519"/>
      <c r="F252" s="519"/>
      <c r="G252" s="519"/>
      <c r="H252" s="519"/>
      <c r="I252" s="519"/>
      <c r="J252" s="519"/>
      <c r="K252" s="519"/>
      <c r="L252" s="519"/>
    </row>
    <row r="253" spans="1:12" ht="15" customHeight="1" x14ac:dyDescent="0.25">
      <c r="A253" s="564">
        <v>1</v>
      </c>
      <c r="B253" s="567"/>
      <c r="C253" s="608" t="s">
        <v>1315</v>
      </c>
      <c r="D253" s="611"/>
      <c r="E253" s="448"/>
      <c r="F253" s="147" t="s">
        <v>81</v>
      </c>
      <c r="G253" s="607" t="s">
        <v>6</v>
      </c>
      <c r="H253" s="607"/>
      <c r="I253" s="607"/>
      <c r="J253" s="607"/>
      <c r="K253" s="539">
        <v>3</v>
      </c>
      <c r="L253" s="601">
        <v>7985</v>
      </c>
    </row>
    <row r="254" spans="1:12" ht="15" customHeight="1" x14ac:dyDescent="0.25">
      <c r="A254" s="564"/>
      <c r="B254" s="568"/>
      <c r="C254" s="609"/>
      <c r="D254" s="612"/>
      <c r="E254" s="448"/>
      <c r="F254" s="147" t="s">
        <v>80</v>
      </c>
      <c r="G254" s="469">
        <v>30</v>
      </c>
      <c r="H254" s="469"/>
      <c r="I254" s="469"/>
      <c r="J254" s="469"/>
      <c r="K254" s="583"/>
      <c r="L254" s="602"/>
    </row>
    <row r="255" spans="1:12" ht="15" customHeight="1" x14ac:dyDescent="0.25">
      <c r="A255" s="564"/>
      <c r="B255" s="568"/>
      <c r="C255" s="609"/>
      <c r="D255" s="612"/>
      <c r="E255" s="448"/>
      <c r="F255" s="147" t="s">
        <v>1</v>
      </c>
      <c r="G255" s="243">
        <v>3000</v>
      </c>
      <c r="H255" s="244">
        <v>4000</v>
      </c>
      <c r="I255" s="246">
        <v>5000</v>
      </c>
      <c r="J255" s="245">
        <v>6000</v>
      </c>
      <c r="K255" s="583"/>
      <c r="L255" s="602"/>
    </row>
    <row r="256" spans="1:12" ht="15" customHeight="1" x14ac:dyDescent="0.25">
      <c r="A256" s="564"/>
      <c r="B256" s="568"/>
      <c r="C256" s="609"/>
      <c r="D256" s="612"/>
      <c r="E256" s="448"/>
      <c r="F256" s="147" t="s">
        <v>817</v>
      </c>
      <c r="G256" s="243">
        <f>G254*100</f>
        <v>3000</v>
      </c>
      <c r="H256" s="244">
        <f>G254*110</f>
        <v>3300</v>
      </c>
      <c r="I256" s="246">
        <f>G254*120</f>
        <v>3600</v>
      </c>
      <c r="J256" s="245">
        <f>G254*123</f>
        <v>3690</v>
      </c>
      <c r="K256" s="583"/>
      <c r="L256" s="602"/>
    </row>
    <row r="257" spans="1:12" ht="15" customHeight="1" x14ac:dyDescent="0.25">
      <c r="A257" s="564"/>
      <c r="B257" s="568"/>
      <c r="C257" s="609"/>
      <c r="D257" s="612"/>
      <c r="E257" s="448"/>
      <c r="F257" s="147" t="s">
        <v>1269</v>
      </c>
      <c r="G257" s="451">
        <v>0.98</v>
      </c>
      <c r="H257" s="451"/>
      <c r="I257" s="451"/>
      <c r="J257" s="451"/>
      <c r="K257" s="583"/>
      <c r="L257" s="602"/>
    </row>
    <row r="258" spans="1:12" ht="15" customHeight="1" x14ac:dyDescent="0.25">
      <c r="A258" s="564"/>
      <c r="B258" s="568"/>
      <c r="C258" s="609"/>
      <c r="D258" s="612"/>
      <c r="E258" s="448"/>
      <c r="F258" s="93" t="s">
        <v>699</v>
      </c>
      <c r="G258" s="523" t="s">
        <v>700</v>
      </c>
      <c r="H258" s="523"/>
      <c r="I258" s="523"/>
      <c r="J258" s="523"/>
      <c r="K258" s="583"/>
      <c r="L258" s="602"/>
    </row>
    <row r="259" spans="1:12" ht="15" customHeight="1" x14ac:dyDescent="0.25">
      <c r="A259" s="564"/>
      <c r="B259" s="568"/>
      <c r="C259" s="609"/>
      <c r="D259" s="612"/>
      <c r="E259" s="448"/>
      <c r="F259" s="93" t="s">
        <v>1181</v>
      </c>
      <c r="G259" s="462" t="s">
        <v>1179</v>
      </c>
      <c r="H259" s="463"/>
      <c r="I259" s="463"/>
      <c r="J259" s="464"/>
      <c r="K259" s="583"/>
      <c r="L259" s="602"/>
    </row>
    <row r="260" spans="1:12" ht="15" customHeight="1" x14ac:dyDescent="0.25">
      <c r="A260" s="564"/>
      <c r="B260" s="568"/>
      <c r="C260" s="609"/>
      <c r="D260" s="612"/>
      <c r="E260" s="448"/>
      <c r="F260" s="147" t="s">
        <v>83</v>
      </c>
      <c r="G260" s="607">
        <v>67</v>
      </c>
      <c r="H260" s="607"/>
      <c r="I260" s="607"/>
      <c r="J260" s="607"/>
      <c r="K260" s="583"/>
      <c r="L260" s="602"/>
    </row>
    <row r="261" spans="1:12" ht="15" customHeight="1" x14ac:dyDescent="0.25">
      <c r="A261" s="564"/>
      <c r="B261" s="568"/>
      <c r="C261" s="609"/>
      <c r="D261" s="612"/>
      <c r="E261" s="448"/>
      <c r="F261" s="94" t="s">
        <v>396</v>
      </c>
      <c r="G261" s="523" t="s">
        <v>1185</v>
      </c>
      <c r="H261" s="523"/>
      <c r="I261" s="523"/>
      <c r="J261" s="523"/>
      <c r="K261" s="583"/>
      <c r="L261" s="602"/>
    </row>
    <row r="262" spans="1:12" ht="15" customHeight="1" x14ac:dyDescent="0.25">
      <c r="A262" s="564"/>
      <c r="B262" s="568"/>
      <c r="C262" s="609"/>
      <c r="D262" s="612"/>
      <c r="E262" s="448"/>
      <c r="F262" s="147" t="s">
        <v>3</v>
      </c>
      <c r="G262" s="607" t="s">
        <v>42</v>
      </c>
      <c r="H262" s="607"/>
      <c r="I262" s="607"/>
      <c r="J262" s="607"/>
      <c r="K262" s="583"/>
      <c r="L262" s="602"/>
    </row>
    <row r="263" spans="1:12" ht="15" customHeight="1" x14ac:dyDescent="0.25">
      <c r="A263" s="564"/>
      <c r="B263" s="568"/>
      <c r="C263" s="609"/>
      <c r="D263" s="612"/>
      <c r="E263" s="448"/>
      <c r="F263" s="148" t="s">
        <v>379</v>
      </c>
      <c r="G263" s="523" t="s">
        <v>380</v>
      </c>
      <c r="H263" s="523"/>
      <c r="I263" s="523"/>
      <c r="J263" s="523"/>
      <c r="K263" s="583"/>
      <c r="L263" s="602"/>
    </row>
    <row r="264" spans="1:12" ht="15" customHeight="1" x14ac:dyDescent="0.25">
      <c r="A264" s="564"/>
      <c r="B264" s="568"/>
      <c r="C264" s="609"/>
      <c r="D264" s="612"/>
      <c r="E264" s="448"/>
      <c r="F264" s="93" t="s">
        <v>701</v>
      </c>
      <c r="G264" s="523">
        <v>100000</v>
      </c>
      <c r="H264" s="523"/>
      <c r="I264" s="523"/>
      <c r="J264" s="523"/>
      <c r="K264" s="583"/>
      <c r="L264" s="602"/>
    </row>
    <row r="265" spans="1:12" ht="15" customHeight="1" x14ac:dyDescent="0.25">
      <c r="A265" s="564"/>
      <c r="B265" s="568"/>
      <c r="C265" s="609"/>
      <c r="D265" s="612"/>
      <c r="E265" s="448"/>
      <c r="F265" s="93" t="s">
        <v>257</v>
      </c>
      <c r="G265" s="523" t="s">
        <v>556</v>
      </c>
      <c r="H265" s="523"/>
      <c r="I265" s="523"/>
      <c r="J265" s="523"/>
      <c r="K265" s="583"/>
      <c r="L265" s="602"/>
    </row>
    <row r="266" spans="1:12" ht="15" customHeight="1" x14ac:dyDescent="0.25">
      <c r="A266" s="564"/>
      <c r="B266" s="568"/>
      <c r="C266" s="609"/>
      <c r="D266" s="612"/>
      <c r="E266" s="448"/>
      <c r="F266" s="93" t="s">
        <v>376</v>
      </c>
      <c r="G266" s="523" t="s">
        <v>557</v>
      </c>
      <c r="H266" s="523"/>
      <c r="I266" s="523"/>
      <c r="J266" s="523"/>
      <c r="K266" s="583"/>
      <c r="L266" s="602"/>
    </row>
    <row r="267" spans="1:12" ht="15" customHeight="1" x14ac:dyDescent="0.25">
      <c r="A267" s="564"/>
      <c r="B267" s="568"/>
      <c r="C267" s="609"/>
      <c r="D267" s="612"/>
      <c r="E267" s="448"/>
      <c r="F267" s="93" t="s">
        <v>702</v>
      </c>
      <c r="G267" s="523" t="s">
        <v>703</v>
      </c>
      <c r="H267" s="523"/>
      <c r="I267" s="523"/>
      <c r="J267" s="523"/>
      <c r="K267" s="583"/>
      <c r="L267" s="602"/>
    </row>
    <row r="268" spans="1:12" ht="15" customHeight="1" x14ac:dyDescent="0.25">
      <c r="A268" s="564"/>
      <c r="B268" s="568"/>
      <c r="C268" s="609"/>
      <c r="D268" s="612"/>
      <c r="E268" s="448"/>
      <c r="F268" s="93" t="s">
        <v>381</v>
      </c>
      <c r="G268" s="523" t="s">
        <v>382</v>
      </c>
      <c r="H268" s="523"/>
      <c r="I268" s="523"/>
      <c r="J268" s="523"/>
      <c r="K268" s="583"/>
      <c r="L268" s="602"/>
    </row>
    <row r="269" spans="1:12" ht="15" customHeight="1" x14ac:dyDescent="0.25">
      <c r="A269" s="564"/>
      <c r="B269" s="568"/>
      <c r="C269" s="609"/>
      <c r="D269" s="612"/>
      <c r="E269" s="448"/>
      <c r="F269" s="94" t="s">
        <v>358</v>
      </c>
      <c r="G269" s="523" t="s">
        <v>900</v>
      </c>
      <c r="H269" s="523"/>
      <c r="I269" s="523"/>
      <c r="J269" s="523"/>
      <c r="K269" s="584">
        <v>5</v>
      </c>
      <c r="L269" s="533">
        <v>8544</v>
      </c>
    </row>
    <row r="270" spans="1:12" ht="15" customHeight="1" x14ac:dyDescent="0.25">
      <c r="A270" s="564"/>
      <c r="B270" s="568"/>
      <c r="C270" s="609"/>
      <c r="D270" s="612"/>
      <c r="E270" s="448"/>
      <c r="F270" s="93" t="s">
        <v>383</v>
      </c>
      <c r="G270" s="523" t="s">
        <v>384</v>
      </c>
      <c r="H270" s="523"/>
      <c r="I270" s="523"/>
      <c r="J270" s="523"/>
      <c r="K270" s="585"/>
      <c r="L270" s="603" t="e">
        <f>#REF!-#REF!*10%</f>
        <v>#REF!</v>
      </c>
    </row>
    <row r="271" spans="1:12" ht="15" customHeight="1" x14ac:dyDescent="0.25">
      <c r="A271" s="564"/>
      <c r="B271" s="568"/>
      <c r="C271" s="609"/>
      <c r="D271" s="612"/>
      <c r="E271" s="448"/>
      <c r="F271" s="93" t="s">
        <v>385</v>
      </c>
      <c r="G271" s="523" t="s">
        <v>386</v>
      </c>
      <c r="H271" s="523"/>
      <c r="I271" s="523"/>
      <c r="J271" s="523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609"/>
      <c r="D272" s="612"/>
      <c r="E272" s="448"/>
      <c r="F272" s="93" t="s">
        <v>389</v>
      </c>
      <c r="G272" s="523" t="s">
        <v>390</v>
      </c>
      <c r="H272" s="523"/>
      <c r="I272" s="523"/>
      <c r="J272" s="523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609"/>
      <c r="D273" s="612"/>
      <c r="E273" s="448"/>
      <c r="F273" s="93" t="s">
        <v>704</v>
      </c>
      <c r="G273" s="523" t="s">
        <v>705</v>
      </c>
      <c r="H273" s="523"/>
      <c r="I273" s="523"/>
      <c r="J273" s="523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609"/>
      <c r="D274" s="612"/>
      <c r="E274" s="448"/>
      <c r="F274" s="93" t="s">
        <v>706</v>
      </c>
      <c r="G274" s="523" t="s">
        <v>390</v>
      </c>
      <c r="H274" s="523"/>
      <c r="I274" s="523"/>
      <c r="J274" s="523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609"/>
      <c r="D275" s="612"/>
      <c r="E275" s="448"/>
      <c r="F275" s="93" t="s">
        <v>1271</v>
      </c>
      <c r="G275" s="523" t="s">
        <v>390</v>
      </c>
      <c r="H275" s="523"/>
      <c r="I275" s="523"/>
      <c r="J275" s="523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609"/>
      <c r="D276" s="612"/>
      <c r="E276" s="448"/>
      <c r="F276" s="93" t="s">
        <v>707</v>
      </c>
      <c r="G276" s="523" t="s">
        <v>1270</v>
      </c>
      <c r="H276" s="523"/>
      <c r="I276" s="523"/>
      <c r="J276" s="523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609"/>
      <c r="D277" s="612"/>
      <c r="E277" s="448"/>
      <c r="F277" s="93" t="s">
        <v>708</v>
      </c>
      <c r="G277" s="523" t="s">
        <v>390</v>
      </c>
      <c r="H277" s="523"/>
      <c r="I277" s="523"/>
      <c r="J277" s="523"/>
      <c r="K277" s="585"/>
      <c r="L277" s="603" t="e">
        <f>#REF!-#REF!*10%</f>
        <v>#REF!</v>
      </c>
    </row>
    <row r="278" spans="1:12" ht="15" customHeight="1" x14ac:dyDescent="0.25">
      <c r="A278" s="564"/>
      <c r="B278" s="568"/>
      <c r="C278" s="609"/>
      <c r="D278" s="612"/>
      <c r="E278" s="448"/>
      <c r="F278" s="148" t="s">
        <v>377</v>
      </c>
      <c r="G278" s="523" t="s">
        <v>387</v>
      </c>
      <c r="H278" s="523"/>
      <c r="I278" s="523"/>
      <c r="J278" s="523"/>
      <c r="K278" s="585"/>
      <c r="L278" s="603" t="e">
        <f>#REF!-#REF!*10%</f>
        <v>#REF!</v>
      </c>
    </row>
    <row r="279" spans="1:12" ht="15" customHeight="1" x14ac:dyDescent="0.25">
      <c r="A279" s="564"/>
      <c r="B279" s="568"/>
      <c r="C279" s="609"/>
      <c r="D279" s="612"/>
      <c r="E279" s="448"/>
      <c r="F279" s="148" t="s">
        <v>388</v>
      </c>
      <c r="G279" s="523" t="s">
        <v>393</v>
      </c>
      <c r="H279" s="523"/>
      <c r="I279" s="523"/>
      <c r="J279" s="523"/>
      <c r="K279" s="585"/>
      <c r="L279" s="603" t="e">
        <f>#REF!-#REF!*10%</f>
        <v>#REF!</v>
      </c>
    </row>
    <row r="280" spans="1:12" ht="15.6" customHeight="1" x14ac:dyDescent="0.25">
      <c r="A280" s="564"/>
      <c r="B280" s="568"/>
      <c r="C280" s="609"/>
      <c r="D280" s="612"/>
      <c r="E280" s="448"/>
      <c r="F280" s="148" t="s">
        <v>562</v>
      </c>
      <c r="G280" s="523" t="s">
        <v>1024</v>
      </c>
      <c r="H280" s="523"/>
      <c r="I280" s="523"/>
      <c r="J280" s="523"/>
      <c r="K280" s="585"/>
      <c r="L280" s="603" t="e">
        <f>#REF!-#REF!*10%</f>
        <v>#REF!</v>
      </c>
    </row>
    <row r="281" spans="1:12" ht="15.6" customHeight="1" x14ac:dyDescent="0.25">
      <c r="A281" s="564"/>
      <c r="B281" s="568"/>
      <c r="C281" s="609"/>
      <c r="D281" s="612"/>
      <c r="E281" s="448"/>
      <c r="F281" s="148" t="s">
        <v>570</v>
      </c>
      <c r="G281" s="523" t="s">
        <v>613</v>
      </c>
      <c r="H281" s="523"/>
      <c r="I281" s="523"/>
      <c r="J281" s="523"/>
      <c r="K281" s="585"/>
      <c r="L281" s="603" t="e">
        <f>#REF!-#REF!*10%</f>
        <v>#REF!</v>
      </c>
    </row>
    <row r="282" spans="1:12" ht="15.6" customHeight="1" x14ac:dyDescent="0.25">
      <c r="A282" s="564"/>
      <c r="B282" s="568"/>
      <c r="C282" s="609"/>
      <c r="D282" s="612"/>
      <c r="E282" s="448"/>
      <c r="F282" s="149" t="s">
        <v>4</v>
      </c>
      <c r="G282" s="606">
        <v>3.5</v>
      </c>
      <c r="H282" s="606"/>
      <c r="I282" s="606"/>
      <c r="J282" s="606"/>
      <c r="K282" s="585"/>
      <c r="L282" s="603" t="e">
        <f>#REF!-#REF!*10%</f>
        <v>#REF!</v>
      </c>
    </row>
    <row r="283" spans="1:12" ht="15" customHeight="1" x14ac:dyDescent="0.25">
      <c r="A283" s="564"/>
      <c r="B283" s="569"/>
      <c r="C283" s="610"/>
      <c r="D283" s="612"/>
      <c r="E283" s="448"/>
      <c r="F283" s="136" t="s">
        <v>1016</v>
      </c>
      <c r="G283" s="454">
        <v>5</v>
      </c>
      <c r="H283" s="454"/>
      <c r="I283" s="454"/>
      <c r="J283" s="454"/>
      <c r="K283" s="585"/>
      <c r="L283" s="603" t="e">
        <f>#REF!-#REF!*10%</f>
        <v>#REF!</v>
      </c>
    </row>
    <row r="284" spans="1:12" ht="15" customHeight="1" x14ac:dyDescent="0.25">
      <c r="A284" s="564">
        <v>2</v>
      </c>
      <c r="B284" s="567"/>
      <c r="C284" s="608" t="s">
        <v>1316</v>
      </c>
      <c r="D284" s="611"/>
      <c r="E284" s="448"/>
      <c r="F284" s="147" t="s">
        <v>81</v>
      </c>
      <c r="G284" s="607" t="s">
        <v>6</v>
      </c>
      <c r="H284" s="607"/>
      <c r="I284" s="607"/>
      <c r="J284" s="607"/>
      <c r="K284" s="539">
        <v>3</v>
      </c>
      <c r="L284" s="601">
        <v>8980</v>
      </c>
    </row>
    <row r="285" spans="1:12" ht="15" customHeight="1" x14ac:dyDescent="0.25">
      <c r="A285" s="564"/>
      <c r="B285" s="568"/>
      <c r="C285" s="609"/>
      <c r="D285" s="612"/>
      <c r="E285" s="448"/>
      <c r="F285" s="147" t="s">
        <v>80</v>
      </c>
      <c r="G285" s="469">
        <v>60</v>
      </c>
      <c r="H285" s="469"/>
      <c r="I285" s="469"/>
      <c r="J285" s="469"/>
      <c r="K285" s="583"/>
      <c r="L285" s="602"/>
    </row>
    <row r="286" spans="1:12" ht="15" customHeight="1" x14ac:dyDescent="0.25">
      <c r="A286" s="564"/>
      <c r="B286" s="568"/>
      <c r="C286" s="609"/>
      <c r="D286" s="612"/>
      <c r="E286" s="448"/>
      <c r="F286" s="147" t="s">
        <v>1</v>
      </c>
      <c r="G286" s="243">
        <v>3000</v>
      </c>
      <c r="H286" s="244">
        <v>4000</v>
      </c>
      <c r="I286" s="246">
        <v>5000</v>
      </c>
      <c r="J286" s="245">
        <v>6000</v>
      </c>
      <c r="K286" s="583"/>
      <c r="L286" s="602"/>
    </row>
    <row r="287" spans="1:12" ht="15" customHeight="1" x14ac:dyDescent="0.25">
      <c r="A287" s="564"/>
      <c r="B287" s="568"/>
      <c r="C287" s="609"/>
      <c r="D287" s="612"/>
      <c r="E287" s="448"/>
      <c r="F287" s="147" t="s">
        <v>817</v>
      </c>
      <c r="G287" s="243">
        <f>G285*100</f>
        <v>6000</v>
      </c>
      <c r="H287" s="244">
        <f>G285*110</f>
        <v>6600</v>
      </c>
      <c r="I287" s="246">
        <f>G285*120</f>
        <v>7200</v>
      </c>
      <c r="J287" s="245">
        <f>G285*123</f>
        <v>7380</v>
      </c>
      <c r="K287" s="583"/>
      <c r="L287" s="602"/>
    </row>
    <row r="288" spans="1:12" ht="15" customHeight="1" x14ac:dyDescent="0.25">
      <c r="A288" s="564"/>
      <c r="B288" s="568"/>
      <c r="C288" s="609"/>
      <c r="D288" s="612"/>
      <c r="E288" s="448"/>
      <c r="F288" s="147" t="s">
        <v>1269</v>
      </c>
      <c r="G288" s="451">
        <v>0.98</v>
      </c>
      <c r="H288" s="451"/>
      <c r="I288" s="451"/>
      <c r="J288" s="451"/>
      <c r="K288" s="583"/>
      <c r="L288" s="602"/>
    </row>
    <row r="289" spans="1:12" ht="15" customHeight="1" x14ac:dyDescent="0.25">
      <c r="A289" s="564"/>
      <c r="B289" s="568"/>
      <c r="C289" s="609"/>
      <c r="D289" s="612"/>
      <c r="E289" s="448"/>
      <c r="F289" s="93" t="s">
        <v>699</v>
      </c>
      <c r="G289" s="523" t="s">
        <v>700</v>
      </c>
      <c r="H289" s="523"/>
      <c r="I289" s="523"/>
      <c r="J289" s="523"/>
      <c r="K289" s="583"/>
      <c r="L289" s="602"/>
    </row>
    <row r="290" spans="1:12" ht="15" customHeight="1" x14ac:dyDescent="0.25">
      <c r="A290" s="564"/>
      <c r="B290" s="568"/>
      <c r="C290" s="609"/>
      <c r="D290" s="612"/>
      <c r="E290" s="448"/>
      <c r="F290" s="93" t="s">
        <v>1181</v>
      </c>
      <c r="G290" s="462" t="s">
        <v>1179</v>
      </c>
      <c r="H290" s="463"/>
      <c r="I290" s="463"/>
      <c r="J290" s="464"/>
      <c r="K290" s="583"/>
      <c r="L290" s="602"/>
    </row>
    <row r="291" spans="1:12" ht="15" customHeight="1" x14ac:dyDescent="0.25">
      <c r="A291" s="564"/>
      <c r="B291" s="568"/>
      <c r="C291" s="609"/>
      <c r="D291" s="612"/>
      <c r="E291" s="448"/>
      <c r="F291" s="147" t="s">
        <v>83</v>
      </c>
      <c r="G291" s="607">
        <v>67</v>
      </c>
      <c r="H291" s="607"/>
      <c r="I291" s="607"/>
      <c r="J291" s="607"/>
      <c r="K291" s="583"/>
      <c r="L291" s="602"/>
    </row>
    <row r="292" spans="1:12" ht="15" customHeight="1" x14ac:dyDescent="0.25">
      <c r="A292" s="564"/>
      <c r="B292" s="568"/>
      <c r="C292" s="609"/>
      <c r="D292" s="612"/>
      <c r="E292" s="448"/>
      <c r="F292" s="94" t="s">
        <v>396</v>
      </c>
      <c r="G292" s="523" t="s">
        <v>1185</v>
      </c>
      <c r="H292" s="523"/>
      <c r="I292" s="523"/>
      <c r="J292" s="523"/>
      <c r="K292" s="583"/>
      <c r="L292" s="602"/>
    </row>
    <row r="293" spans="1:12" ht="15" customHeight="1" x14ac:dyDescent="0.25">
      <c r="A293" s="564"/>
      <c r="B293" s="568"/>
      <c r="C293" s="609"/>
      <c r="D293" s="612"/>
      <c r="E293" s="448"/>
      <c r="F293" s="147" t="s">
        <v>3</v>
      </c>
      <c r="G293" s="607" t="s">
        <v>42</v>
      </c>
      <c r="H293" s="607"/>
      <c r="I293" s="607"/>
      <c r="J293" s="607"/>
      <c r="K293" s="583"/>
      <c r="L293" s="602"/>
    </row>
    <row r="294" spans="1:12" ht="15" customHeight="1" x14ac:dyDescent="0.25">
      <c r="A294" s="564"/>
      <c r="B294" s="568"/>
      <c r="C294" s="609"/>
      <c r="D294" s="612"/>
      <c r="E294" s="448"/>
      <c r="F294" s="148" t="s">
        <v>379</v>
      </c>
      <c r="G294" s="523" t="s">
        <v>380</v>
      </c>
      <c r="H294" s="523"/>
      <c r="I294" s="523"/>
      <c r="J294" s="523"/>
      <c r="K294" s="583"/>
      <c r="L294" s="602"/>
    </row>
    <row r="295" spans="1:12" ht="15" customHeight="1" x14ac:dyDescent="0.25">
      <c r="A295" s="564"/>
      <c r="B295" s="568"/>
      <c r="C295" s="609"/>
      <c r="D295" s="612"/>
      <c r="E295" s="448"/>
      <c r="F295" s="93" t="s">
        <v>701</v>
      </c>
      <c r="G295" s="523">
        <v>100000</v>
      </c>
      <c r="H295" s="523"/>
      <c r="I295" s="523"/>
      <c r="J295" s="523"/>
      <c r="K295" s="583"/>
      <c r="L295" s="602"/>
    </row>
    <row r="296" spans="1:12" ht="15" customHeight="1" x14ac:dyDescent="0.25">
      <c r="A296" s="564"/>
      <c r="B296" s="568"/>
      <c r="C296" s="609"/>
      <c r="D296" s="612"/>
      <c r="E296" s="448"/>
      <c r="F296" s="93" t="s">
        <v>257</v>
      </c>
      <c r="G296" s="523" t="s">
        <v>556</v>
      </c>
      <c r="H296" s="523"/>
      <c r="I296" s="523"/>
      <c r="J296" s="523"/>
      <c r="K296" s="583"/>
      <c r="L296" s="602"/>
    </row>
    <row r="297" spans="1:12" ht="15" customHeight="1" x14ac:dyDescent="0.25">
      <c r="A297" s="564"/>
      <c r="B297" s="568"/>
      <c r="C297" s="609"/>
      <c r="D297" s="612"/>
      <c r="E297" s="448"/>
      <c r="F297" s="93" t="s">
        <v>376</v>
      </c>
      <c r="G297" s="523" t="s">
        <v>557</v>
      </c>
      <c r="H297" s="523"/>
      <c r="I297" s="523"/>
      <c r="J297" s="523"/>
      <c r="K297" s="583"/>
      <c r="L297" s="602"/>
    </row>
    <row r="298" spans="1:12" ht="15" customHeight="1" x14ac:dyDescent="0.25">
      <c r="A298" s="564"/>
      <c r="B298" s="568"/>
      <c r="C298" s="609"/>
      <c r="D298" s="612"/>
      <c r="E298" s="448"/>
      <c r="F298" s="93" t="s">
        <v>702</v>
      </c>
      <c r="G298" s="523" t="s">
        <v>703</v>
      </c>
      <c r="H298" s="523"/>
      <c r="I298" s="523"/>
      <c r="J298" s="523"/>
      <c r="K298" s="583"/>
      <c r="L298" s="602"/>
    </row>
    <row r="299" spans="1:12" ht="15" customHeight="1" x14ac:dyDescent="0.25">
      <c r="A299" s="564"/>
      <c r="B299" s="568"/>
      <c r="C299" s="609"/>
      <c r="D299" s="612"/>
      <c r="E299" s="448"/>
      <c r="F299" s="93" t="s">
        <v>381</v>
      </c>
      <c r="G299" s="523" t="s">
        <v>382</v>
      </c>
      <c r="H299" s="523"/>
      <c r="I299" s="523"/>
      <c r="J299" s="523"/>
      <c r="K299" s="583"/>
      <c r="L299" s="602"/>
    </row>
    <row r="300" spans="1:12" ht="15" customHeight="1" x14ac:dyDescent="0.25">
      <c r="A300" s="564"/>
      <c r="B300" s="568"/>
      <c r="C300" s="609"/>
      <c r="D300" s="612"/>
      <c r="E300" s="448"/>
      <c r="F300" s="94" t="s">
        <v>358</v>
      </c>
      <c r="G300" s="523" t="s">
        <v>900</v>
      </c>
      <c r="H300" s="523"/>
      <c r="I300" s="523"/>
      <c r="J300" s="523"/>
      <c r="K300" s="584">
        <v>5</v>
      </c>
      <c r="L300" s="533">
        <v>9609</v>
      </c>
    </row>
    <row r="301" spans="1:12" ht="15" customHeight="1" x14ac:dyDescent="0.25">
      <c r="A301" s="564"/>
      <c r="B301" s="568"/>
      <c r="C301" s="609"/>
      <c r="D301" s="612"/>
      <c r="E301" s="448"/>
      <c r="F301" s="93" t="s">
        <v>383</v>
      </c>
      <c r="G301" s="523" t="s">
        <v>384</v>
      </c>
      <c r="H301" s="523"/>
      <c r="I301" s="523"/>
      <c r="J301" s="523"/>
      <c r="K301" s="585"/>
      <c r="L301" s="603" t="e">
        <f>#REF!-#REF!*10%</f>
        <v>#REF!</v>
      </c>
    </row>
    <row r="302" spans="1:12" ht="15" customHeight="1" x14ac:dyDescent="0.25">
      <c r="A302" s="564"/>
      <c r="B302" s="568"/>
      <c r="C302" s="609"/>
      <c r="D302" s="612"/>
      <c r="E302" s="448"/>
      <c r="F302" s="93" t="s">
        <v>385</v>
      </c>
      <c r="G302" s="523" t="s">
        <v>386</v>
      </c>
      <c r="H302" s="523"/>
      <c r="I302" s="523"/>
      <c r="J302" s="523"/>
      <c r="K302" s="585"/>
      <c r="L302" s="603" t="e">
        <f>#REF!-#REF!*10%</f>
        <v>#REF!</v>
      </c>
    </row>
    <row r="303" spans="1:12" ht="15" customHeight="1" x14ac:dyDescent="0.25">
      <c r="A303" s="564"/>
      <c r="B303" s="568"/>
      <c r="C303" s="609"/>
      <c r="D303" s="612"/>
      <c r="E303" s="448"/>
      <c r="F303" s="93" t="s">
        <v>389</v>
      </c>
      <c r="G303" s="523" t="s">
        <v>390</v>
      </c>
      <c r="H303" s="523"/>
      <c r="I303" s="523"/>
      <c r="J303" s="523"/>
      <c r="K303" s="585"/>
      <c r="L303" s="603" t="e">
        <f>#REF!-#REF!*10%</f>
        <v>#REF!</v>
      </c>
    </row>
    <row r="304" spans="1:12" ht="15" customHeight="1" x14ac:dyDescent="0.25">
      <c r="A304" s="564"/>
      <c r="B304" s="568"/>
      <c r="C304" s="609"/>
      <c r="D304" s="612"/>
      <c r="E304" s="448"/>
      <c r="F304" s="93" t="s">
        <v>704</v>
      </c>
      <c r="G304" s="523" t="s">
        <v>705</v>
      </c>
      <c r="H304" s="523"/>
      <c r="I304" s="523"/>
      <c r="J304" s="523"/>
      <c r="K304" s="585"/>
      <c r="L304" s="603" t="e">
        <f>#REF!-#REF!*10%</f>
        <v>#REF!</v>
      </c>
    </row>
    <row r="305" spans="1:12" ht="15" customHeight="1" x14ac:dyDescent="0.25">
      <c r="A305" s="564"/>
      <c r="B305" s="568"/>
      <c r="C305" s="609"/>
      <c r="D305" s="612"/>
      <c r="E305" s="448"/>
      <c r="F305" s="93" t="s">
        <v>706</v>
      </c>
      <c r="G305" s="523" t="s">
        <v>390</v>
      </c>
      <c r="H305" s="523"/>
      <c r="I305" s="523"/>
      <c r="J305" s="523"/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609"/>
      <c r="D306" s="612"/>
      <c r="E306" s="448"/>
      <c r="F306" s="93" t="s">
        <v>1271</v>
      </c>
      <c r="G306" s="523" t="s">
        <v>390</v>
      </c>
      <c r="H306" s="523"/>
      <c r="I306" s="523"/>
      <c r="J306" s="523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609"/>
      <c r="D307" s="612"/>
      <c r="E307" s="448"/>
      <c r="F307" s="93" t="s">
        <v>707</v>
      </c>
      <c r="G307" s="523" t="s">
        <v>1270</v>
      </c>
      <c r="H307" s="523"/>
      <c r="I307" s="523"/>
      <c r="J307" s="523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609"/>
      <c r="D308" s="612"/>
      <c r="E308" s="448"/>
      <c r="F308" s="93" t="s">
        <v>708</v>
      </c>
      <c r="G308" s="523" t="s">
        <v>390</v>
      </c>
      <c r="H308" s="523"/>
      <c r="I308" s="523"/>
      <c r="J308" s="523"/>
      <c r="K308" s="585"/>
      <c r="L308" s="603" t="e">
        <f>#REF!-#REF!*10%</f>
        <v>#REF!</v>
      </c>
    </row>
    <row r="309" spans="1:12" ht="15" customHeight="1" x14ac:dyDescent="0.25">
      <c r="A309" s="564"/>
      <c r="B309" s="568"/>
      <c r="C309" s="609"/>
      <c r="D309" s="612"/>
      <c r="E309" s="448"/>
      <c r="F309" s="148" t="s">
        <v>377</v>
      </c>
      <c r="G309" s="523" t="s">
        <v>387</v>
      </c>
      <c r="H309" s="523"/>
      <c r="I309" s="523"/>
      <c r="J309" s="523"/>
      <c r="K309" s="585"/>
      <c r="L309" s="603" t="e">
        <f>#REF!-#REF!*10%</f>
        <v>#REF!</v>
      </c>
    </row>
    <row r="310" spans="1:12" ht="15" customHeight="1" x14ac:dyDescent="0.25">
      <c r="A310" s="564"/>
      <c r="B310" s="568"/>
      <c r="C310" s="609"/>
      <c r="D310" s="612"/>
      <c r="E310" s="448"/>
      <c r="F310" s="148" t="s">
        <v>388</v>
      </c>
      <c r="G310" s="523" t="s">
        <v>393</v>
      </c>
      <c r="H310" s="523"/>
      <c r="I310" s="523"/>
      <c r="J310" s="523"/>
      <c r="K310" s="585"/>
      <c r="L310" s="603" t="e">
        <f>#REF!-#REF!*10%</f>
        <v>#REF!</v>
      </c>
    </row>
    <row r="311" spans="1:12" ht="15.6" customHeight="1" x14ac:dyDescent="0.25">
      <c r="A311" s="564"/>
      <c r="B311" s="568"/>
      <c r="C311" s="609"/>
      <c r="D311" s="612"/>
      <c r="E311" s="448"/>
      <c r="F311" s="148" t="s">
        <v>562</v>
      </c>
      <c r="G311" s="523" t="s">
        <v>1024</v>
      </c>
      <c r="H311" s="523"/>
      <c r="I311" s="523"/>
      <c r="J311" s="523"/>
      <c r="K311" s="585"/>
      <c r="L311" s="603" t="e">
        <f>#REF!-#REF!*10%</f>
        <v>#REF!</v>
      </c>
    </row>
    <row r="312" spans="1:12" ht="15.6" customHeight="1" x14ac:dyDescent="0.25">
      <c r="A312" s="564"/>
      <c r="B312" s="568"/>
      <c r="C312" s="609"/>
      <c r="D312" s="612"/>
      <c r="E312" s="448"/>
      <c r="F312" s="148" t="s">
        <v>570</v>
      </c>
      <c r="G312" s="523" t="s">
        <v>613</v>
      </c>
      <c r="H312" s="523"/>
      <c r="I312" s="523"/>
      <c r="J312" s="523"/>
      <c r="K312" s="585"/>
      <c r="L312" s="603" t="e">
        <f>#REF!-#REF!*10%</f>
        <v>#REF!</v>
      </c>
    </row>
    <row r="313" spans="1:12" ht="15.6" customHeight="1" x14ac:dyDescent="0.25">
      <c r="A313" s="564"/>
      <c r="B313" s="568"/>
      <c r="C313" s="609"/>
      <c r="D313" s="612"/>
      <c r="E313" s="448"/>
      <c r="F313" s="149" t="s">
        <v>4</v>
      </c>
      <c r="G313" s="606">
        <v>3.8</v>
      </c>
      <c r="H313" s="606"/>
      <c r="I313" s="606"/>
      <c r="J313" s="606"/>
      <c r="K313" s="585"/>
      <c r="L313" s="603" t="e">
        <f>#REF!-#REF!*10%</f>
        <v>#REF!</v>
      </c>
    </row>
    <row r="314" spans="1:12" ht="15" customHeight="1" x14ac:dyDescent="0.25">
      <c r="A314" s="564"/>
      <c r="B314" s="569"/>
      <c r="C314" s="610"/>
      <c r="D314" s="612"/>
      <c r="E314" s="448"/>
      <c r="F314" s="136" t="s">
        <v>1016</v>
      </c>
      <c r="G314" s="454">
        <v>5</v>
      </c>
      <c r="H314" s="454"/>
      <c r="I314" s="454"/>
      <c r="J314" s="454"/>
      <c r="K314" s="585"/>
      <c r="L314" s="603" t="e">
        <f>#REF!-#REF!*10%</f>
        <v>#REF!</v>
      </c>
    </row>
    <row r="315" spans="1:12" ht="15" customHeight="1" x14ac:dyDescent="0.25">
      <c r="A315" s="564">
        <v>3</v>
      </c>
      <c r="B315" s="567"/>
      <c r="C315" s="608" t="s">
        <v>313</v>
      </c>
      <c r="D315" s="611"/>
      <c r="E315" s="448"/>
      <c r="F315" s="147" t="s">
        <v>81</v>
      </c>
      <c r="G315" s="607" t="s">
        <v>6</v>
      </c>
      <c r="H315" s="607"/>
      <c r="I315" s="607"/>
      <c r="J315" s="607"/>
      <c r="K315" s="539">
        <v>3</v>
      </c>
      <c r="L315" s="601">
        <v>9726</v>
      </c>
    </row>
    <row r="316" spans="1:12" ht="15" customHeight="1" x14ac:dyDescent="0.25">
      <c r="A316" s="564"/>
      <c r="B316" s="568"/>
      <c r="C316" s="609"/>
      <c r="D316" s="612"/>
      <c r="E316" s="448"/>
      <c r="F316" s="147" t="s">
        <v>80</v>
      </c>
      <c r="G316" s="469">
        <v>60</v>
      </c>
      <c r="H316" s="469"/>
      <c r="I316" s="469"/>
      <c r="J316" s="469"/>
      <c r="K316" s="583"/>
      <c r="L316" s="602"/>
    </row>
    <row r="317" spans="1:12" ht="15" customHeight="1" x14ac:dyDescent="0.25">
      <c r="A317" s="564"/>
      <c r="B317" s="568"/>
      <c r="C317" s="609"/>
      <c r="D317" s="612"/>
      <c r="E317" s="448"/>
      <c r="F317" s="147" t="s">
        <v>1</v>
      </c>
      <c r="G317" s="243">
        <v>3000</v>
      </c>
      <c r="H317" s="244">
        <v>4000</v>
      </c>
      <c r="I317" s="246">
        <v>5000</v>
      </c>
      <c r="J317" s="245">
        <v>6000</v>
      </c>
      <c r="K317" s="583"/>
      <c r="L317" s="602"/>
    </row>
    <row r="318" spans="1:12" ht="15" customHeight="1" x14ac:dyDescent="0.25">
      <c r="A318" s="564"/>
      <c r="B318" s="568"/>
      <c r="C318" s="609"/>
      <c r="D318" s="612"/>
      <c r="E318" s="448"/>
      <c r="F318" s="147" t="s">
        <v>817</v>
      </c>
      <c r="G318" s="243">
        <f>G316*100</f>
        <v>6000</v>
      </c>
      <c r="H318" s="244">
        <f>G316*110</f>
        <v>6600</v>
      </c>
      <c r="I318" s="246">
        <f>G316*120</f>
        <v>7200</v>
      </c>
      <c r="J318" s="245">
        <f>G316*123</f>
        <v>7380</v>
      </c>
      <c r="K318" s="583"/>
      <c r="L318" s="602"/>
    </row>
    <row r="319" spans="1:12" ht="15" customHeight="1" x14ac:dyDescent="0.25">
      <c r="A319" s="564"/>
      <c r="B319" s="568"/>
      <c r="C319" s="609"/>
      <c r="D319" s="612"/>
      <c r="E319" s="448"/>
      <c r="F319" s="147" t="s">
        <v>1269</v>
      </c>
      <c r="G319" s="451">
        <v>0.98</v>
      </c>
      <c r="H319" s="451"/>
      <c r="I319" s="451"/>
      <c r="J319" s="451"/>
      <c r="K319" s="583"/>
      <c r="L319" s="602"/>
    </row>
    <row r="320" spans="1:12" ht="15" customHeight="1" x14ac:dyDescent="0.25">
      <c r="A320" s="564"/>
      <c r="B320" s="568"/>
      <c r="C320" s="609"/>
      <c r="D320" s="612"/>
      <c r="E320" s="448"/>
      <c r="F320" s="93" t="s">
        <v>699</v>
      </c>
      <c r="G320" s="523" t="s">
        <v>700</v>
      </c>
      <c r="H320" s="523"/>
      <c r="I320" s="523"/>
      <c r="J320" s="523"/>
      <c r="K320" s="583"/>
      <c r="L320" s="602"/>
    </row>
    <row r="321" spans="1:12" ht="15" customHeight="1" x14ac:dyDescent="0.25">
      <c r="A321" s="564"/>
      <c r="B321" s="568"/>
      <c r="C321" s="609"/>
      <c r="D321" s="612"/>
      <c r="E321" s="448"/>
      <c r="F321" s="93" t="s">
        <v>1181</v>
      </c>
      <c r="G321" s="462" t="s">
        <v>1179</v>
      </c>
      <c r="H321" s="463"/>
      <c r="I321" s="463"/>
      <c r="J321" s="464"/>
      <c r="K321" s="583"/>
      <c r="L321" s="602"/>
    </row>
    <row r="322" spans="1:12" ht="15" customHeight="1" x14ac:dyDescent="0.25">
      <c r="A322" s="564"/>
      <c r="B322" s="568"/>
      <c r="C322" s="609"/>
      <c r="D322" s="612"/>
      <c r="E322" s="448"/>
      <c r="F322" s="147" t="s">
        <v>83</v>
      </c>
      <c r="G322" s="607">
        <v>67</v>
      </c>
      <c r="H322" s="607"/>
      <c r="I322" s="607"/>
      <c r="J322" s="607"/>
      <c r="K322" s="583"/>
      <c r="L322" s="602"/>
    </row>
    <row r="323" spans="1:12" ht="15" customHeight="1" x14ac:dyDescent="0.25">
      <c r="A323" s="564"/>
      <c r="B323" s="568"/>
      <c r="C323" s="609"/>
      <c r="D323" s="612"/>
      <c r="E323" s="448"/>
      <c r="F323" s="94" t="s">
        <v>396</v>
      </c>
      <c r="G323" s="523" t="s">
        <v>1185</v>
      </c>
      <c r="H323" s="523"/>
      <c r="I323" s="523"/>
      <c r="J323" s="523"/>
      <c r="K323" s="583"/>
      <c r="L323" s="602"/>
    </row>
    <row r="324" spans="1:12" ht="15" customHeight="1" x14ac:dyDescent="0.25">
      <c r="A324" s="564"/>
      <c r="B324" s="568"/>
      <c r="C324" s="609"/>
      <c r="D324" s="612"/>
      <c r="E324" s="448"/>
      <c r="F324" s="147" t="s">
        <v>3</v>
      </c>
      <c r="G324" s="607" t="s">
        <v>41</v>
      </c>
      <c r="H324" s="607"/>
      <c r="I324" s="607"/>
      <c r="J324" s="607"/>
      <c r="K324" s="583"/>
      <c r="L324" s="602"/>
    </row>
    <row r="325" spans="1:12" ht="15" customHeight="1" x14ac:dyDescent="0.25">
      <c r="A325" s="564"/>
      <c r="B325" s="568"/>
      <c r="C325" s="609"/>
      <c r="D325" s="612"/>
      <c r="E325" s="448"/>
      <c r="F325" s="148" t="s">
        <v>379</v>
      </c>
      <c r="G325" s="523" t="s">
        <v>380</v>
      </c>
      <c r="H325" s="523"/>
      <c r="I325" s="523"/>
      <c r="J325" s="523"/>
      <c r="K325" s="583"/>
      <c r="L325" s="602"/>
    </row>
    <row r="326" spans="1:12" ht="15" customHeight="1" x14ac:dyDescent="0.25">
      <c r="A326" s="564"/>
      <c r="B326" s="568"/>
      <c r="C326" s="609"/>
      <c r="D326" s="612"/>
      <c r="E326" s="448"/>
      <c r="F326" s="93" t="s">
        <v>701</v>
      </c>
      <c r="G326" s="523">
        <v>100000</v>
      </c>
      <c r="H326" s="523"/>
      <c r="I326" s="523"/>
      <c r="J326" s="523"/>
      <c r="K326" s="583"/>
      <c r="L326" s="602"/>
    </row>
    <row r="327" spans="1:12" ht="15" customHeight="1" x14ac:dyDescent="0.25">
      <c r="A327" s="564"/>
      <c r="B327" s="568"/>
      <c r="C327" s="609"/>
      <c r="D327" s="612"/>
      <c r="E327" s="448"/>
      <c r="F327" s="93" t="s">
        <v>257</v>
      </c>
      <c r="G327" s="523" t="s">
        <v>556</v>
      </c>
      <c r="H327" s="523"/>
      <c r="I327" s="523"/>
      <c r="J327" s="523"/>
      <c r="K327" s="583"/>
      <c r="L327" s="602"/>
    </row>
    <row r="328" spans="1:12" ht="15" customHeight="1" x14ac:dyDescent="0.25">
      <c r="A328" s="564"/>
      <c r="B328" s="568"/>
      <c r="C328" s="609"/>
      <c r="D328" s="612"/>
      <c r="E328" s="448"/>
      <c r="F328" s="93" t="s">
        <v>376</v>
      </c>
      <c r="G328" s="523" t="s">
        <v>557</v>
      </c>
      <c r="H328" s="523"/>
      <c r="I328" s="523"/>
      <c r="J328" s="523"/>
      <c r="K328" s="583"/>
      <c r="L328" s="602"/>
    </row>
    <row r="329" spans="1:12" ht="15" customHeight="1" x14ac:dyDescent="0.25">
      <c r="A329" s="564"/>
      <c r="B329" s="568"/>
      <c r="C329" s="609"/>
      <c r="D329" s="612"/>
      <c r="E329" s="448"/>
      <c r="F329" s="93" t="s">
        <v>702</v>
      </c>
      <c r="G329" s="523" t="s">
        <v>703</v>
      </c>
      <c r="H329" s="523"/>
      <c r="I329" s="523"/>
      <c r="J329" s="523"/>
      <c r="K329" s="583"/>
      <c r="L329" s="602"/>
    </row>
    <row r="330" spans="1:12" ht="15" customHeight="1" x14ac:dyDescent="0.25">
      <c r="A330" s="564"/>
      <c r="B330" s="568"/>
      <c r="C330" s="609"/>
      <c r="D330" s="612"/>
      <c r="E330" s="448"/>
      <c r="F330" s="93" t="s">
        <v>381</v>
      </c>
      <c r="G330" s="523" t="s">
        <v>382</v>
      </c>
      <c r="H330" s="523"/>
      <c r="I330" s="523"/>
      <c r="J330" s="523"/>
      <c r="K330" s="583"/>
      <c r="L330" s="602"/>
    </row>
    <row r="331" spans="1:12" ht="15" customHeight="1" x14ac:dyDescent="0.25">
      <c r="A331" s="564"/>
      <c r="B331" s="568"/>
      <c r="C331" s="609"/>
      <c r="D331" s="612"/>
      <c r="E331" s="448"/>
      <c r="F331" s="94" t="s">
        <v>358</v>
      </c>
      <c r="G331" s="523" t="s">
        <v>900</v>
      </c>
      <c r="H331" s="523"/>
      <c r="I331" s="523"/>
      <c r="J331" s="523"/>
      <c r="K331" s="584">
        <v>5</v>
      </c>
      <c r="L331" s="533">
        <v>10407</v>
      </c>
    </row>
    <row r="332" spans="1:12" ht="15" customHeight="1" x14ac:dyDescent="0.25">
      <c r="A332" s="564"/>
      <c r="B332" s="568"/>
      <c r="C332" s="609"/>
      <c r="D332" s="612"/>
      <c r="E332" s="448"/>
      <c r="F332" s="93" t="s">
        <v>383</v>
      </c>
      <c r="G332" s="523" t="s">
        <v>384</v>
      </c>
      <c r="H332" s="523"/>
      <c r="I332" s="523"/>
      <c r="J332" s="523"/>
      <c r="K332" s="585"/>
      <c r="L332" s="603" t="e">
        <f>#REF!-#REF!*10%</f>
        <v>#REF!</v>
      </c>
    </row>
    <row r="333" spans="1:12" ht="15" customHeight="1" x14ac:dyDescent="0.25">
      <c r="A333" s="564"/>
      <c r="B333" s="568"/>
      <c r="C333" s="609"/>
      <c r="D333" s="612"/>
      <c r="E333" s="448"/>
      <c r="F333" s="93" t="s">
        <v>385</v>
      </c>
      <c r="G333" s="523" t="s">
        <v>386</v>
      </c>
      <c r="H333" s="523"/>
      <c r="I333" s="523"/>
      <c r="J333" s="523"/>
      <c r="K333" s="585"/>
      <c r="L333" s="603" t="e">
        <f>#REF!-#REF!*10%</f>
        <v>#REF!</v>
      </c>
    </row>
    <row r="334" spans="1:12" ht="15" customHeight="1" x14ac:dyDescent="0.25">
      <c r="A334" s="564"/>
      <c r="B334" s="568"/>
      <c r="C334" s="609"/>
      <c r="D334" s="612"/>
      <c r="E334" s="448"/>
      <c r="F334" s="93" t="s">
        <v>389</v>
      </c>
      <c r="G334" s="523" t="s">
        <v>390</v>
      </c>
      <c r="H334" s="523"/>
      <c r="I334" s="523"/>
      <c r="J334" s="523"/>
      <c r="K334" s="585"/>
      <c r="L334" s="603" t="e">
        <f>#REF!-#REF!*10%</f>
        <v>#REF!</v>
      </c>
    </row>
    <row r="335" spans="1:12" ht="15" customHeight="1" x14ac:dyDescent="0.25">
      <c r="A335" s="564"/>
      <c r="B335" s="568"/>
      <c r="C335" s="609"/>
      <c r="D335" s="612"/>
      <c r="E335" s="448"/>
      <c r="F335" s="93" t="s">
        <v>704</v>
      </c>
      <c r="G335" s="523" t="s">
        <v>705</v>
      </c>
      <c r="H335" s="523"/>
      <c r="I335" s="523"/>
      <c r="J335" s="523"/>
      <c r="K335" s="585"/>
      <c r="L335" s="603" t="e">
        <f>#REF!-#REF!*10%</f>
        <v>#REF!</v>
      </c>
    </row>
    <row r="336" spans="1:12" ht="15" customHeight="1" x14ac:dyDescent="0.25">
      <c r="A336" s="564"/>
      <c r="B336" s="568"/>
      <c r="C336" s="609"/>
      <c r="D336" s="612"/>
      <c r="E336" s="448"/>
      <c r="F336" s="93" t="s">
        <v>706</v>
      </c>
      <c r="G336" s="523" t="s">
        <v>390</v>
      </c>
      <c r="H336" s="523"/>
      <c r="I336" s="523"/>
      <c r="J336" s="523"/>
      <c r="K336" s="585"/>
      <c r="L336" s="603" t="e">
        <f>#REF!-#REF!*10%</f>
        <v>#REF!</v>
      </c>
    </row>
    <row r="337" spans="1:12" ht="15" customHeight="1" x14ac:dyDescent="0.25">
      <c r="A337" s="564"/>
      <c r="B337" s="568"/>
      <c r="C337" s="609"/>
      <c r="D337" s="612"/>
      <c r="E337" s="448"/>
      <c r="F337" s="93" t="s">
        <v>1271</v>
      </c>
      <c r="G337" s="523" t="s">
        <v>390</v>
      </c>
      <c r="H337" s="523"/>
      <c r="I337" s="523"/>
      <c r="J337" s="523"/>
      <c r="K337" s="585"/>
      <c r="L337" s="603" t="e">
        <f>#REF!-#REF!*10%</f>
        <v>#REF!</v>
      </c>
    </row>
    <row r="338" spans="1:12" ht="15" customHeight="1" x14ac:dyDescent="0.25">
      <c r="A338" s="564"/>
      <c r="B338" s="568"/>
      <c r="C338" s="609"/>
      <c r="D338" s="612"/>
      <c r="E338" s="448"/>
      <c r="F338" s="93" t="s">
        <v>707</v>
      </c>
      <c r="G338" s="523" t="s">
        <v>1270</v>
      </c>
      <c r="H338" s="523"/>
      <c r="I338" s="523"/>
      <c r="J338" s="523"/>
      <c r="K338" s="585"/>
      <c r="L338" s="603" t="e">
        <f>#REF!-#REF!*10%</f>
        <v>#REF!</v>
      </c>
    </row>
    <row r="339" spans="1:12" ht="15" customHeight="1" x14ac:dyDescent="0.25">
      <c r="A339" s="564"/>
      <c r="B339" s="568"/>
      <c r="C339" s="609"/>
      <c r="D339" s="612"/>
      <c r="E339" s="448"/>
      <c r="F339" s="93" t="s">
        <v>708</v>
      </c>
      <c r="G339" s="523" t="s">
        <v>390</v>
      </c>
      <c r="H339" s="523"/>
      <c r="I339" s="523"/>
      <c r="J339" s="523"/>
      <c r="K339" s="585"/>
      <c r="L339" s="603" t="e">
        <f>#REF!-#REF!*10%</f>
        <v>#REF!</v>
      </c>
    </row>
    <row r="340" spans="1:12" ht="15" customHeight="1" x14ac:dyDescent="0.25">
      <c r="A340" s="564"/>
      <c r="B340" s="568"/>
      <c r="C340" s="609"/>
      <c r="D340" s="612"/>
      <c r="E340" s="448"/>
      <c r="F340" s="148" t="s">
        <v>377</v>
      </c>
      <c r="G340" s="523" t="s">
        <v>387</v>
      </c>
      <c r="H340" s="523"/>
      <c r="I340" s="523"/>
      <c r="J340" s="523"/>
      <c r="K340" s="585"/>
      <c r="L340" s="603" t="e">
        <f>#REF!-#REF!*10%</f>
        <v>#REF!</v>
      </c>
    </row>
    <row r="341" spans="1:12" ht="15" customHeight="1" x14ac:dyDescent="0.25">
      <c r="A341" s="564"/>
      <c r="B341" s="568"/>
      <c r="C341" s="609"/>
      <c r="D341" s="612"/>
      <c r="E341" s="448"/>
      <c r="F341" s="148" t="s">
        <v>388</v>
      </c>
      <c r="G341" s="523" t="s">
        <v>393</v>
      </c>
      <c r="H341" s="523"/>
      <c r="I341" s="523"/>
      <c r="J341" s="523"/>
      <c r="K341" s="585"/>
      <c r="L341" s="603" t="e">
        <f>#REF!-#REF!*10%</f>
        <v>#REF!</v>
      </c>
    </row>
    <row r="342" spans="1:12" ht="15.6" customHeight="1" x14ac:dyDescent="0.25">
      <c r="A342" s="564"/>
      <c r="B342" s="568"/>
      <c r="C342" s="609"/>
      <c r="D342" s="612"/>
      <c r="E342" s="448"/>
      <c r="F342" s="148" t="s">
        <v>562</v>
      </c>
      <c r="G342" s="523" t="s">
        <v>1024</v>
      </c>
      <c r="H342" s="523"/>
      <c r="I342" s="523"/>
      <c r="J342" s="523"/>
      <c r="K342" s="585"/>
      <c r="L342" s="603" t="e">
        <f>#REF!-#REF!*10%</f>
        <v>#REF!</v>
      </c>
    </row>
    <row r="343" spans="1:12" ht="15.6" customHeight="1" x14ac:dyDescent="0.25">
      <c r="A343" s="564"/>
      <c r="B343" s="568"/>
      <c r="C343" s="609"/>
      <c r="D343" s="612"/>
      <c r="E343" s="448"/>
      <c r="F343" s="148" t="s">
        <v>570</v>
      </c>
      <c r="G343" s="523" t="s">
        <v>613</v>
      </c>
      <c r="H343" s="523"/>
      <c r="I343" s="523"/>
      <c r="J343" s="523"/>
      <c r="K343" s="585"/>
      <c r="L343" s="603" t="e">
        <f>#REF!-#REF!*10%</f>
        <v>#REF!</v>
      </c>
    </row>
    <row r="344" spans="1:12" ht="15.6" customHeight="1" x14ac:dyDescent="0.25">
      <c r="A344" s="564"/>
      <c r="B344" s="568"/>
      <c r="C344" s="609"/>
      <c r="D344" s="612"/>
      <c r="E344" s="448"/>
      <c r="F344" s="149" t="s">
        <v>4</v>
      </c>
      <c r="G344" s="606">
        <v>5.6</v>
      </c>
      <c r="H344" s="606"/>
      <c r="I344" s="606"/>
      <c r="J344" s="606"/>
      <c r="K344" s="585"/>
      <c r="L344" s="603" t="e">
        <f>#REF!-#REF!*10%</f>
        <v>#REF!</v>
      </c>
    </row>
    <row r="345" spans="1:12" ht="15" customHeight="1" x14ac:dyDescent="0.25">
      <c r="A345" s="564"/>
      <c r="B345" s="569"/>
      <c r="C345" s="610"/>
      <c r="D345" s="612"/>
      <c r="E345" s="448"/>
      <c r="F345" s="136" t="s">
        <v>1016</v>
      </c>
      <c r="G345" s="454">
        <v>5</v>
      </c>
      <c r="H345" s="454"/>
      <c r="I345" s="454"/>
      <c r="J345" s="454"/>
      <c r="K345" s="585"/>
      <c r="L345" s="603" t="e">
        <f>#REF!-#REF!*10%</f>
        <v>#REF!</v>
      </c>
    </row>
    <row r="346" spans="1:12" ht="15" customHeight="1" x14ac:dyDescent="0.25">
      <c r="A346" s="564">
        <v>4</v>
      </c>
      <c r="B346" s="567"/>
      <c r="C346" s="608" t="s">
        <v>1317</v>
      </c>
      <c r="D346" s="611"/>
      <c r="E346" s="448"/>
      <c r="F346" s="147" t="s">
        <v>81</v>
      </c>
      <c r="G346" s="607" t="s">
        <v>6</v>
      </c>
      <c r="H346" s="607"/>
      <c r="I346" s="607"/>
      <c r="J346" s="607"/>
      <c r="K346" s="539">
        <v>3</v>
      </c>
      <c r="L346" s="601">
        <v>14720</v>
      </c>
    </row>
    <row r="347" spans="1:12" ht="15" customHeight="1" x14ac:dyDescent="0.25">
      <c r="A347" s="564"/>
      <c r="B347" s="568"/>
      <c r="C347" s="609"/>
      <c r="D347" s="612"/>
      <c r="E347" s="448"/>
      <c r="F347" s="147" t="s">
        <v>80</v>
      </c>
      <c r="G347" s="469">
        <v>90</v>
      </c>
      <c r="H347" s="469"/>
      <c r="I347" s="469"/>
      <c r="J347" s="469"/>
      <c r="K347" s="583"/>
      <c r="L347" s="602"/>
    </row>
    <row r="348" spans="1:12" ht="15" customHeight="1" x14ac:dyDescent="0.25">
      <c r="A348" s="564"/>
      <c r="B348" s="568"/>
      <c r="C348" s="609"/>
      <c r="D348" s="612"/>
      <c r="E348" s="448"/>
      <c r="F348" s="147" t="s">
        <v>1</v>
      </c>
      <c r="G348" s="243">
        <v>3000</v>
      </c>
      <c r="H348" s="244">
        <v>4000</v>
      </c>
      <c r="I348" s="246">
        <v>5000</v>
      </c>
      <c r="J348" s="245">
        <v>6000</v>
      </c>
      <c r="K348" s="583"/>
      <c r="L348" s="602"/>
    </row>
    <row r="349" spans="1:12" ht="15" customHeight="1" x14ac:dyDescent="0.25">
      <c r="A349" s="564"/>
      <c r="B349" s="568"/>
      <c r="C349" s="609"/>
      <c r="D349" s="612"/>
      <c r="E349" s="448"/>
      <c r="F349" s="147" t="s">
        <v>817</v>
      </c>
      <c r="G349" s="243">
        <f>G347*100</f>
        <v>9000</v>
      </c>
      <c r="H349" s="244">
        <f>G347*110</f>
        <v>9900</v>
      </c>
      <c r="I349" s="246">
        <f>G347*120</f>
        <v>10800</v>
      </c>
      <c r="J349" s="245">
        <f>G347*123</f>
        <v>11070</v>
      </c>
      <c r="K349" s="583"/>
      <c r="L349" s="602"/>
    </row>
    <row r="350" spans="1:12" ht="15" customHeight="1" x14ac:dyDescent="0.25">
      <c r="A350" s="564"/>
      <c r="B350" s="568"/>
      <c r="C350" s="609"/>
      <c r="D350" s="612"/>
      <c r="E350" s="448"/>
      <c r="F350" s="147" t="s">
        <v>1269</v>
      </c>
      <c r="G350" s="451">
        <v>0.98</v>
      </c>
      <c r="H350" s="451"/>
      <c r="I350" s="451"/>
      <c r="J350" s="451"/>
      <c r="K350" s="583"/>
      <c r="L350" s="602"/>
    </row>
    <row r="351" spans="1:12" ht="15" customHeight="1" x14ac:dyDescent="0.25">
      <c r="A351" s="564"/>
      <c r="B351" s="568"/>
      <c r="C351" s="609"/>
      <c r="D351" s="612"/>
      <c r="E351" s="448"/>
      <c r="F351" s="93" t="s">
        <v>699</v>
      </c>
      <c r="G351" s="523" t="s">
        <v>700</v>
      </c>
      <c r="H351" s="523"/>
      <c r="I351" s="523"/>
      <c r="J351" s="523"/>
      <c r="K351" s="583"/>
      <c r="L351" s="602"/>
    </row>
    <row r="352" spans="1:12" ht="15" customHeight="1" x14ac:dyDescent="0.25">
      <c r="A352" s="564"/>
      <c r="B352" s="568"/>
      <c r="C352" s="609"/>
      <c r="D352" s="612"/>
      <c r="E352" s="448"/>
      <c r="F352" s="93" t="s">
        <v>1181</v>
      </c>
      <c r="G352" s="462" t="s">
        <v>1179</v>
      </c>
      <c r="H352" s="463"/>
      <c r="I352" s="463"/>
      <c r="J352" s="464"/>
      <c r="K352" s="583"/>
      <c r="L352" s="602"/>
    </row>
    <row r="353" spans="1:12" ht="15" customHeight="1" x14ac:dyDescent="0.25">
      <c r="A353" s="564"/>
      <c r="B353" s="568"/>
      <c r="C353" s="609"/>
      <c r="D353" s="612"/>
      <c r="E353" s="448"/>
      <c r="F353" s="147" t="s">
        <v>83</v>
      </c>
      <c r="G353" s="607">
        <v>67</v>
      </c>
      <c r="H353" s="607"/>
      <c r="I353" s="607"/>
      <c r="J353" s="607"/>
      <c r="K353" s="583"/>
      <c r="L353" s="602"/>
    </row>
    <row r="354" spans="1:12" ht="15" customHeight="1" x14ac:dyDescent="0.25">
      <c r="A354" s="564"/>
      <c r="B354" s="568"/>
      <c r="C354" s="609"/>
      <c r="D354" s="612"/>
      <c r="E354" s="448"/>
      <c r="F354" s="94" t="s">
        <v>396</v>
      </c>
      <c r="G354" s="523" t="s">
        <v>1185</v>
      </c>
      <c r="H354" s="523"/>
      <c r="I354" s="523"/>
      <c r="J354" s="523"/>
      <c r="K354" s="583"/>
      <c r="L354" s="602"/>
    </row>
    <row r="355" spans="1:12" ht="15" customHeight="1" x14ac:dyDescent="0.25">
      <c r="A355" s="564"/>
      <c r="B355" s="568"/>
      <c r="C355" s="609"/>
      <c r="D355" s="612"/>
      <c r="E355" s="448"/>
      <c r="F355" s="147" t="s">
        <v>3</v>
      </c>
      <c r="G355" s="607" t="s">
        <v>254</v>
      </c>
      <c r="H355" s="607"/>
      <c r="I355" s="607"/>
      <c r="J355" s="607"/>
      <c r="K355" s="583"/>
      <c r="L355" s="602"/>
    </row>
    <row r="356" spans="1:12" ht="15" customHeight="1" x14ac:dyDescent="0.25">
      <c r="A356" s="564"/>
      <c r="B356" s="568"/>
      <c r="C356" s="609"/>
      <c r="D356" s="612"/>
      <c r="E356" s="448"/>
      <c r="F356" s="148" t="s">
        <v>379</v>
      </c>
      <c r="G356" s="523" t="s">
        <v>380</v>
      </c>
      <c r="H356" s="523"/>
      <c r="I356" s="523"/>
      <c r="J356" s="523"/>
      <c r="K356" s="583"/>
      <c r="L356" s="602"/>
    </row>
    <row r="357" spans="1:12" ht="15" customHeight="1" x14ac:dyDescent="0.25">
      <c r="A357" s="564"/>
      <c r="B357" s="568"/>
      <c r="C357" s="609"/>
      <c r="D357" s="612"/>
      <c r="E357" s="448"/>
      <c r="F357" s="93" t="s">
        <v>701</v>
      </c>
      <c r="G357" s="523">
        <v>100000</v>
      </c>
      <c r="H357" s="523"/>
      <c r="I357" s="523"/>
      <c r="J357" s="523"/>
      <c r="K357" s="583"/>
      <c r="L357" s="602"/>
    </row>
    <row r="358" spans="1:12" ht="15" customHeight="1" x14ac:dyDescent="0.25">
      <c r="A358" s="564"/>
      <c r="B358" s="568"/>
      <c r="C358" s="609"/>
      <c r="D358" s="612"/>
      <c r="E358" s="448"/>
      <c r="F358" s="93" t="s">
        <v>257</v>
      </c>
      <c r="G358" s="523" t="s">
        <v>556</v>
      </c>
      <c r="H358" s="523"/>
      <c r="I358" s="523"/>
      <c r="J358" s="523"/>
      <c r="K358" s="583"/>
      <c r="L358" s="602"/>
    </row>
    <row r="359" spans="1:12" ht="15" customHeight="1" x14ac:dyDescent="0.25">
      <c r="A359" s="564"/>
      <c r="B359" s="568"/>
      <c r="C359" s="609"/>
      <c r="D359" s="612"/>
      <c r="E359" s="448"/>
      <c r="F359" s="93" t="s">
        <v>376</v>
      </c>
      <c r="G359" s="523" t="s">
        <v>557</v>
      </c>
      <c r="H359" s="523"/>
      <c r="I359" s="523"/>
      <c r="J359" s="523"/>
      <c r="K359" s="583"/>
      <c r="L359" s="602"/>
    </row>
    <row r="360" spans="1:12" ht="15" customHeight="1" x14ac:dyDescent="0.25">
      <c r="A360" s="564"/>
      <c r="B360" s="568"/>
      <c r="C360" s="609"/>
      <c r="D360" s="612"/>
      <c r="E360" s="448"/>
      <c r="F360" s="93" t="s">
        <v>702</v>
      </c>
      <c r="G360" s="523" t="s">
        <v>703</v>
      </c>
      <c r="H360" s="523"/>
      <c r="I360" s="523"/>
      <c r="J360" s="523"/>
      <c r="K360" s="583"/>
      <c r="L360" s="602"/>
    </row>
    <row r="361" spans="1:12" ht="15" customHeight="1" x14ac:dyDescent="0.25">
      <c r="A361" s="564"/>
      <c r="B361" s="568"/>
      <c r="C361" s="609"/>
      <c r="D361" s="612"/>
      <c r="E361" s="448"/>
      <c r="F361" s="93" t="s">
        <v>381</v>
      </c>
      <c r="G361" s="523" t="s">
        <v>382</v>
      </c>
      <c r="H361" s="523"/>
      <c r="I361" s="523"/>
      <c r="J361" s="523"/>
      <c r="K361" s="583"/>
      <c r="L361" s="602"/>
    </row>
    <row r="362" spans="1:12" ht="15" customHeight="1" x14ac:dyDescent="0.25">
      <c r="A362" s="564"/>
      <c r="B362" s="568"/>
      <c r="C362" s="609"/>
      <c r="D362" s="612"/>
      <c r="E362" s="448"/>
      <c r="F362" s="94" t="s">
        <v>358</v>
      </c>
      <c r="G362" s="523" t="s">
        <v>900</v>
      </c>
      <c r="H362" s="523"/>
      <c r="I362" s="523"/>
      <c r="J362" s="523"/>
      <c r="K362" s="584">
        <v>5</v>
      </c>
      <c r="L362" s="533">
        <v>15751</v>
      </c>
    </row>
    <row r="363" spans="1:12" ht="15" customHeight="1" x14ac:dyDescent="0.25">
      <c r="A363" s="564"/>
      <c r="B363" s="568"/>
      <c r="C363" s="609"/>
      <c r="D363" s="612"/>
      <c r="E363" s="448"/>
      <c r="F363" s="93" t="s">
        <v>383</v>
      </c>
      <c r="G363" s="523" t="s">
        <v>384</v>
      </c>
      <c r="H363" s="523"/>
      <c r="I363" s="523"/>
      <c r="J363" s="523"/>
      <c r="K363" s="585"/>
      <c r="L363" s="603" t="e">
        <f>#REF!-#REF!*10%</f>
        <v>#REF!</v>
      </c>
    </row>
    <row r="364" spans="1:12" ht="15" customHeight="1" x14ac:dyDescent="0.25">
      <c r="A364" s="564"/>
      <c r="B364" s="568"/>
      <c r="C364" s="609"/>
      <c r="D364" s="612"/>
      <c r="E364" s="448"/>
      <c r="F364" s="93" t="s">
        <v>385</v>
      </c>
      <c r="G364" s="523" t="s">
        <v>386</v>
      </c>
      <c r="H364" s="523"/>
      <c r="I364" s="523"/>
      <c r="J364" s="523"/>
      <c r="K364" s="585"/>
      <c r="L364" s="603" t="e">
        <f>#REF!-#REF!*10%</f>
        <v>#REF!</v>
      </c>
    </row>
    <row r="365" spans="1:12" ht="15" customHeight="1" x14ac:dyDescent="0.25">
      <c r="A365" s="564"/>
      <c r="B365" s="568"/>
      <c r="C365" s="609"/>
      <c r="D365" s="612"/>
      <c r="E365" s="448"/>
      <c r="F365" s="93" t="s">
        <v>389</v>
      </c>
      <c r="G365" s="523" t="s">
        <v>390</v>
      </c>
      <c r="H365" s="523"/>
      <c r="I365" s="523"/>
      <c r="J365" s="523"/>
      <c r="K365" s="585"/>
      <c r="L365" s="603" t="e">
        <f>#REF!-#REF!*10%</f>
        <v>#REF!</v>
      </c>
    </row>
    <row r="366" spans="1:12" ht="15" customHeight="1" x14ac:dyDescent="0.25">
      <c r="A366" s="564"/>
      <c r="B366" s="568"/>
      <c r="C366" s="609"/>
      <c r="D366" s="612"/>
      <c r="E366" s="448"/>
      <c r="F366" s="93" t="s">
        <v>704</v>
      </c>
      <c r="G366" s="523" t="s">
        <v>705</v>
      </c>
      <c r="H366" s="523"/>
      <c r="I366" s="523"/>
      <c r="J366" s="523"/>
      <c r="K366" s="585"/>
      <c r="L366" s="603" t="e">
        <f>#REF!-#REF!*10%</f>
        <v>#REF!</v>
      </c>
    </row>
    <row r="367" spans="1:12" ht="15" customHeight="1" x14ac:dyDescent="0.25">
      <c r="A367" s="564"/>
      <c r="B367" s="568"/>
      <c r="C367" s="609"/>
      <c r="D367" s="612"/>
      <c r="E367" s="448"/>
      <c r="F367" s="93" t="s">
        <v>706</v>
      </c>
      <c r="G367" s="523" t="s">
        <v>390</v>
      </c>
      <c r="H367" s="523"/>
      <c r="I367" s="523"/>
      <c r="J367" s="523"/>
      <c r="K367" s="585"/>
      <c r="L367" s="603" t="e">
        <f>#REF!-#REF!*10%</f>
        <v>#REF!</v>
      </c>
    </row>
    <row r="368" spans="1:12" ht="15" customHeight="1" x14ac:dyDescent="0.25">
      <c r="A368" s="564"/>
      <c r="B368" s="568"/>
      <c r="C368" s="609"/>
      <c r="D368" s="612"/>
      <c r="E368" s="448"/>
      <c r="F368" s="93" t="s">
        <v>1271</v>
      </c>
      <c r="G368" s="523" t="s">
        <v>390</v>
      </c>
      <c r="H368" s="523"/>
      <c r="I368" s="523"/>
      <c r="J368" s="523"/>
      <c r="K368" s="585"/>
      <c r="L368" s="603" t="e">
        <f>#REF!-#REF!*10%</f>
        <v>#REF!</v>
      </c>
    </row>
    <row r="369" spans="1:12" ht="15" customHeight="1" x14ac:dyDescent="0.25">
      <c r="A369" s="564"/>
      <c r="B369" s="568"/>
      <c r="C369" s="609"/>
      <c r="D369" s="612"/>
      <c r="E369" s="448"/>
      <c r="F369" s="93" t="s">
        <v>707</v>
      </c>
      <c r="G369" s="523" t="s">
        <v>1270</v>
      </c>
      <c r="H369" s="523"/>
      <c r="I369" s="523"/>
      <c r="J369" s="523"/>
      <c r="K369" s="585"/>
      <c r="L369" s="603" t="e">
        <f>#REF!-#REF!*10%</f>
        <v>#REF!</v>
      </c>
    </row>
    <row r="370" spans="1:12" ht="15" customHeight="1" x14ac:dyDescent="0.25">
      <c r="A370" s="564"/>
      <c r="B370" s="568"/>
      <c r="C370" s="609"/>
      <c r="D370" s="612"/>
      <c r="E370" s="448"/>
      <c r="F370" s="93" t="s">
        <v>708</v>
      </c>
      <c r="G370" s="523" t="s">
        <v>390</v>
      </c>
      <c r="H370" s="523"/>
      <c r="I370" s="523"/>
      <c r="J370" s="523"/>
      <c r="K370" s="585"/>
      <c r="L370" s="603" t="e">
        <f>#REF!-#REF!*10%</f>
        <v>#REF!</v>
      </c>
    </row>
    <row r="371" spans="1:12" ht="15" customHeight="1" x14ac:dyDescent="0.25">
      <c r="A371" s="564"/>
      <c r="B371" s="568"/>
      <c r="C371" s="609"/>
      <c r="D371" s="612"/>
      <c r="E371" s="448"/>
      <c r="F371" s="148" t="s">
        <v>377</v>
      </c>
      <c r="G371" s="523" t="s">
        <v>387</v>
      </c>
      <c r="H371" s="523"/>
      <c r="I371" s="523"/>
      <c r="J371" s="523"/>
      <c r="K371" s="585"/>
      <c r="L371" s="603" t="e">
        <f>#REF!-#REF!*10%</f>
        <v>#REF!</v>
      </c>
    </row>
    <row r="372" spans="1:12" ht="15" customHeight="1" x14ac:dyDescent="0.25">
      <c r="A372" s="564"/>
      <c r="B372" s="568"/>
      <c r="C372" s="609"/>
      <c r="D372" s="612"/>
      <c r="E372" s="448"/>
      <c r="F372" s="148" t="s">
        <v>388</v>
      </c>
      <c r="G372" s="523" t="s">
        <v>393</v>
      </c>
      <c r="H372" s="523"/>
      <c r="I372" s="523"/>
      <c r="J372" s="523"/>
      <c r="K372" s="585"/>
      <c r="L372" s="603" t="e">
        <f>#REF!-#REF!*10%</f>
        <v>#REF!</v>
      </c>
    </row>
    <row r="373" spans="1:12" ht="15.6" customHeight="1" x14ac:dyDescent="0.25">
      <c r="A373" s="564"/>
      <c r="B373" s="568"/>
      <c r="C373" s="609"/>
      <c r="D373" s="612"/>
      <c r="E373" s="448"/>
      <c r="F373" s="148" t="s">
        <v>562</v>
      </c>
      <c r="G373" s="523" t="s">
        <v>1024</v>
      </c>
      <c r="H373" s="523"/>
      <c r="I373" s="523"/>
      <c r="J373" s="523"/>
      <c r="K373" s="585"/>
      <c r="L373" s="603" t="e">
        <f>#REF!-#REF!*10%</f>
        <v>#REF!</v>
      </c>
    </row>
    <row r="374" spans="1:12" ht="15.6" customHeight="1" x14ac:dyDescent="0.25">
      <c r="A374" s="564"/>
      <c r="B374" s="568"/>
      <c r="C374" s="609"/>
      <c r="D374" s="612"/>
      <c r="E374" s="448"/>
      <c r="F374" s="148" t="s">
        <v>570</v>
      </c>
      <c r="G374" s="523" t="s">
        <v>613</v>
      </c>
      <c r="H374" s="523"/>
      <c r="I374" s="523"/>
      <c r="J374" s="523"/>
      <c r="K374" s="585"/>
      <c r="L374" s="603" t="e">
        <f>#REF!-#REF!*10%</f>
        <v>#REF!</v>
      </c>
    </row>
    <row r="375" spans="1:12" ht="15.6" customHeight="1" x14ac:dyDescent="0.25">
      <c r="A375" s="564"/>
      <c r="B375" s="568"/>
      <c r="C375" s="609"/>
      <c r="D375" s="612"/>
      <c r="E375" s="448"/>
      <c r="F375" s="149" t="s">
        <v>4</v>
      </c>
      <c r="G375" s="606">
        <v>5.9</v>
      </c>
      <c r="H375" s="606"/>
      <c r="I375" s="606"/>
      <c r="J375" s="606"/>
      <c r="K375" s="585"/>
      <c r="L375" s="603" t="e">
        <f>#REF!-#REF!*10%</f>
        <v>#REF!</v>
      </c>
    </row>
    <row r="376" spans="1:12" ht="15" customHeight="1" x14ac:dyDescent="0.25">
      <c r="A376" s="564"/>
      <c r="B376" s="569"/>
      <c r="C376" s="610"/>
      <c r="D376" s="612"/>
      <c r="E376" s="448"/>
      <c r="F376" s="136" t="s">
        <v>1016</v>
      </c>
      <c r="G376" s="454">
        <v>5</v>
      </c>
      <c r="H376" s="454"/>
      <c r="I376" s="454"/>
      <c r="J376" s="454"/>
      <c r="K376" s="585"/>
      <c r="L376" s="603" t="e">
        <f>#REF!-#REF!*10%</f>
        <v>#REF!</v>
      </c>
    </row>
    <row r="377" spans="1:12" ht="15" customHeight="1" x14ac:dyDescent="0.25">
      <c r="A377" s="564">
        <v>5</v>
      </c>
      <c r="B377" s="567"/>
      <c r="C377" s="608" t="s">
        <v>1318</v>
      </c>
      <c r="D377" s="611"/>
      <c r="E377" s="448"/>
      <c r="F377" s="147" t="s">
        <v>81</v>
      </c>
      <c r="G377" s="607" t="s">
        <v>6</v>
      </c>
      <c r="H377" s="607"/>
      <c r="I377" s="607"/>
      <c r="J377" s="607"/>
      <c r="K377" s="539">
        <v>3</v>
      </c>
      <c r="L377" s="601">
        <v>13968</v>
      </c>
    </row>
    <row r="378" spans="1:12" ht="15" customHeight="1" x14ac:dyDescent="0.25">
      <c r="A378" s="564"/>
      <c r="B378" s="568"/>
      <c r="C378" s="609"/>
      <c r="D378" s="612"/>
      <c r="E378" s="448"/>
      <c r="F378" s="147" t="s">
        <v>80</v>
      </c>
      <c r="G378" s="469">
        <v>120</v>
      </c>
      <c r="H378" s="469"/>
      <c r="I378" s="469"/>
      <c r="J378" s="469"/>
      <c r="K378" s="583"/>
      <c r="L378" s="602"/>
    </row>
    <row r="379" spans="1:12" ht="15" customHeight="1" x14ac:dyDescent="0.25">
      <c r="A379" s="564"/>
      <c r="B379" s="568"/>
      <c r="C379" s="609"/>
      <c r="D379" s="612"/>
      <c r="E379" s="448"/>
      <c r="F379" s="147" t="s">
        <v>1</v>
      </c>
      <c r="G379" s="243">
        <v>3000</v>
      </c>
      <c r="H379" s="244">
        <v>4000</v>
      </c>
      <c r="I379" s="246">
        <v>5000</v>
      </c>
      <c r="J379" s="245">
        <v>6000</v>
      </c>
      <c r="K379" s="583"/>
      <c r="L379" s="602"/>
    </row>
    <row r="380" spans="1:12" ht="15" customHeight="1" x14ac:dyDescent="0.25">
      <c r="A380" s="564"/>
      <c r="B380" s="568"/>
      <c r="C380" s="609"/>
      <c r="D380" s="612"/>
      <c r="E380" s="448"/>
      <c r="F380" s="147" t="s">
        <v>817</v>
      </c>
      <c r="G380" s="243">
        <f>G378*100</f>
        <v>12000</v>
      </c>
      <c r="H380" s="244">
        <f>G378*110</f>
        <v>13200</v>
      </c>
      <c r="I380" s="246">
        <f>G378*120</f>
        <v>14400</v>
      </c>
      <c r="J380" s="245">
        <f>G378*123</f>
        <v>14760</v>
      </c>
      <c r="K380" s="583"/>
      <c r="L380" s="602"/>
    </row>
    <row r="381" spans="1:12" ht="15" customHeight="1" x14ac:dyDescent="0.25">
      <c r="A381" s="564"/>
      <c r="B381" s="568"/>
      <c r="C381" s="609"/>
      <c r="D381" s="612"/>
      <c r="E381" s="448"/>
      <c r="F381" s="147" t="s">
        <v>1269</v>
      </c>
      <c r="G381" s="451">
        <v>0.98</v>
      </c>
      <c r="H381" s="451"/>
      <c r="I381" s="451"/>
      <c r="J381" s="451"/>
      <c r="K381" s="583"/>
      <c r="L381" s="602"/>
    </row>
    <row r="382" spans="1:12" ht="15" customHeight="1" x14ac:dyDescent="0.25">
      <c r="A382" s="564"/>
      <c r="B382" s="568"/>
      <c r="C382" s="609"/>
      <c r="D382" s="612"/>
      <c r="E382" s="448"/>
      <c r="F382" s="93" t="s">
        <v>699</v>
      </c>
      <c r="G382" s="523" t="s">
        <v>700</v>
      </c>
      <c r="H382" s="523"/>
      <c r="I382" s="523"/>
      <c r="J382" s="523"/>
      <c r="K382" s="583"/>
      <c r="L382" s="602"/>
    </row>
    <row r="383" spans="1:12" ht="15" customHeight="1" x14ac:dyDescent="0.25">
      <c r="A383" s="564"/>
      <c r="B383" s="568"/>
      <c r="C383" s="609"/>
      <c r="D383" s="612"/>
      <c r="E383" s="448"/>
      <c r="F383" s="93" t="s">
        <v>1181</v>
      </c>
      <c r="G383" s="462" t="s">
        <v>1179</v>
      </c>
      <c r="H383" s="463"/>
      <c r="I383" s="463"/>
      <c r="J383" s="464"/>
      <c r="K383" s="583"/>
      <c r="L383" s="602"/>
    </row>
    <row r="384" spans="1:12" ht="15" customHeight="1" x14ac:dyDescent="0.25">
      <c r="A384" s="564"/>
      <c r="B384" s="568"/>
      <c r="C384" s="609"/>
      <c r="D384" s="612"/>
      <c r="E384" s="448"/>
      <c r="F384" s="147" t="s">
        <v>83</v>
      </c>
      <c r="G384" s="607">
        <v>67</v>
      </c>
      <c r="H384" s="607"/>
      <c r="I384" s="607"/>
      <c r="J384" s="607"/>
      <c r="K384" s="583"/>
      <c r="L384" s="602"/>
    </row>
    <row r="385" spans="1:12" ht="15" customHeight="1" x14ac:dyDescent="0.25">
      <c r="A385" s="564"/>
      <c r="B385" s="568"/>
      <c r="C385" s="609"/>
      <c r="D385" s="612"/>
      <c r="E385" s="448"/>
      <c r="F385" s="94" t="s">
        <v>396</v>
      </c>
      <c r="G385" s="523" t="s">
        <v>1185</v>
      </c>
      <c r="H385" s="523"/>
      <c r="I385" s="523"/>
      <c r="J385" s="523"/>
      <c r="K385" s="583"/>
      <c r="L385" s="602"/>
    </row>
    <row r="386" spans="1:12" ht="15" customHeight="1" x14ac:dyDescent="0.25">
      <c r="A386" s="564"/>
      <c r="B386" s="568"/>
      <c r="C386" s="609"/>
      <c r="D386" s="612"/>
      <c r="E386" s="448"/>
      <c r="F386" s="147" t="s">
        <v>3</v>
      </c>
      <c r="G386" s="607" t="s">
        <v>41</v>
      </c>
      <c r="H386" s="607"/>
      <c r="I386" s="607"/>
      <c r="J386" s="607"/>
      <c r="K386" s="583"/>
      <c r="L386" s="602"/>
    </row>
    <row r="387" spans="1:12" ht="15" customHeight="1" x14ac:dyDescent="0.25">
      <c r="A387" s="564"/>
      <c r="B387" s="568"/>
      <c r="C387" s="609"/>
      <c r="D387" s="612"/>
      <c r="E387" s="448"/>
      <c r="F387" s="148" t="s">
        <v>379</v>
      </c>
      <c r="G387" s="523" t="s">
        <v>380</v>
      </c>
      <c r="H387" s="523"/>
      <c r="I387" s="523"/>
      <c r="J387" s="523"/>
      <c r="K387" s="583"/>
      <c r="L387" s="602"/>
    </row>
    <row r="388" spans="1:12" ht="15" customHeight="1" x14ac:dyDescent="0.25">
      <c r="A388" s="564"/>
      <c r="B388" s="568"/>
      <c r="C388" s="609"/>
      <c r="D388" s="612"/>
      <c r="E388" s="448"/>
      <c r="F388" s="93" t="s">
        <v>701</v>
      </c>
      <c r="G388" s="523">
        <v>100000</v>
      </c>
      <c r="H388" s="523"/>
      <c r="I388" s="523"/>
      <c r="J388" s="523"/>
      <c r="K388" s="583"/>
      <c r="L388" s="602"/>
    </row>
    <row r="389" spans="1:12" ht="15" customHeight="1" x14ac:dyDescent="0.25">
      <c r="A389" s="564"/>
      <c r="B389" s="568"/>
      <c r="C389" s="609"/>
      <c r="D389" s="612"/>
      <c r="E389" s="448"/>
      <c r="F389" s="93" t="s">
        <v>257</v>
      </c>
      <c r="G389" s="523" t="s">
        <v>556</v>
      </c>
      <c r="H389" s="523"/>
      <c r="I389" s="523"/>
      <c r="J389" s="523"/>
      <c r="K389" s="583"/>
      <c r="L389" s="602"/>
    </row>
    <row r="390" spans="1:12" ht="15" customHeight="1" x14ac:dyDescent="0.25">
      <c r="A390" s="564"/>
      <c r="B390" s="568"/>
      <c r="C390" s="609"/>
      <c r="D390" s="612"/>
      <c r="E390" s="448"/>
      <c r="F390" s="93" t="s">
        <v>376</v>
      </c>
      <c r="G390" s="523" t="s">
        <v>557</v>
      </c>
      <c r="H390" s="523"/>
      <c r="I390" s="523"/>
      <c r="J390" s="523"/>
      <c r="K390" s="583"/>
      <c r="L390" s="602"/>
    </row>
    <row r="391" spans="1:12" ht="15" customHeight="1" x14ac:dyDescent="0.25">
      <c r="A391" s="564"/>
      <c r="B391" s="568"/>
      <c r="C391" s="609"/>
      <c r="D391" s="612"/>
      <c r="E391" s="448"/>
      <c r="F391" s="93" t="s">
        <v>702</v>
      </c>
      <c r="G391" s="523" t="s">
        <v>703</v>
      </c>
      <c r="H391" s="523"/>
      <c r="I391" s="523"/>
      <c r="J391" s="523"/>
      <c r="K391" s="583"/>
      <c r="L391" s="602"/>
    </row>
    <row r="392" spans="1:12" ht="15" customHeight="1" x14ac:dyDescent="0.25">
      <c r="A392" s="564"/>
      <c r="B392" s="568"/>
      <c r="C392" s="609"/>
      <c r="D392" s="612"/>
      <c r="E392" s="448"/>
      <c r="F392" s="93" t="s">
        <v>381</v>
      </c>
      <c r="G392" s="523" t="s">
        <v>382</v>
      </c>
      <c r="H392" s="523"/>
      <c r="I392" s="523"/>
      <c r="J392" s="523"/>
      <c r="K392" s="583"/>
      <c r="L392" s="602"/>
    </row>
    <row r="393" spans="1:12" ht="15" customHeight="1" x14ac:dyDescent="0.25">
      <c r="A393" s="564"/>
      <c r="B393" s="568"/>
      <c r="C393" s="609"/>
      <c r="D393" s="612"/>
      <c r="E393" s="448"/>
      <c r="F393" s="94" t="s">
        <v>358</v>
      </c>
      <c r="G393" s="523" t="s">
        <v>900</v>
      </c>
      <c r="H393" s="523"/>
      <c r="I393" s="523"/>
      <c r="J393" s="523"/>
      <c r="K393" s="584">
        <v>5</v>
      </c>
      <c r="L393" s="533">
        <v>14946</v>
      </c>
    </row>
    <row r="394" spans="1:12" ht="15" customHeight="1" x14ac:dyDescent="0.25">
      <c r="A394" s="564"/>
      <c r="B394" s="568"/>
      <c r="C394" s="609"/>
      <c r="D394" s="612"/>
      <c r="E394" s="448"/>
      <c r="F394" s="93" t="s">
        <v>383</v>
      </c>
      <c r="G394" s="523" t="s">
        <v>384</v>
      </c>
      <c r="H394" s="523"/>
      <c r="I394" s="523"/>
      <c r="J394" s="523"/>
      <c r="K394" s="585"/>
      <c r="L394" s="603" t="e">
        <f>#REF!-#REF!*10%</f>
        <v>#REF!</v>
      </c>
    </row>
    <row r="395" spans="1:12" ht="15" customHeight="1" x14ac:dyDescent="0.25">
      <c r="A395" s="564"/>
      <c r="B395" s="568"/>
      <c r="C395" s="609"/>
      <c r="D395" s="612"/>
      <c r="E395" s="448"/>
      <c r="F395" s="93" t="s">
        <v>385</v>
      </c>
      <c r="G395" s="523" t="s">
        <v>386</v>
      </c>
      <c r="H395" s="523"/>
      <c r="I395" s="523"/>
      <c r="J395" s="523"/>
      <c r="K395" s="585"/>
      <c r="L395" s="603" t="e">
        <f>#REF!-#REF!*10%</f>
        <v>#REF!</v>
      </c>
    </row>
    <row r="396" spans="1:12" ht="15" customHeight="1" x14ac:dyDescent="0.25">
      <c r="A396" s="564"/>
      <c r="B396" s="568"/>
      <c r="C396" s="609"/>
      <c r="D396" s="612"/>
      <c r="E396" s="448"/>
      <c r="F396" s="93" t="s">
        <v>389</v>
      </c>
      <c r="G396" s="523" t="s">
        <v>390</v>
      </c>
      <c r="H396" s="523"/>
      <c r="I396" s="523"/>
      <c r="J396" s="523"/>
      <c r="K396" s="585"/>
      <c r="L396" s="603" t="e">
        <f>#REF!-#REF!*10%</f>
        <v>#REF!</v>
      </c>
    </row>
    <row r="397" spans="1:12" ht="15" customHeight="1" x14ac:dyDescent="0.25">
      <c r="A397" s="564"/>
      <c r="B397" s="568"/>
      <c r="C397" s="609"/>
      <c r="D397" s="612"/>
      <c r="E397" s="448"/>
      <c r="F397" s="93" t="s">
        <v>704</v>
      </c>
      <c r="G397" s="523" t="s">
        <v>705</v>
      </c>
      <c r="H397" s="523"/>
      <c r="I397" s="523"/>
      <c r="J397" s="523"/>
      <c r="K397" s="585"/>
      <c r="L397" s="603" t="e">
        <f>#REF!-#REF!*10%</f>
        <v>#REF!</v>
      </c>
    </row>
    <row r="398" spans="1:12" ht="15" customHeight="1" x14ac:dyDescent="0.25">
      <c r="A398" s="564"/>
      <c r="B398" s="568"/>
      <c r="C398" s="609"/>
      <c r="D398" s="612"/>
      <c r="E398" s="448"/>
      <c r="F398" s="93" t="s">
        <v>706</v>
      </c>
      <c r="G398" s="523" t="s">
        <v>390</v>
      </c>
      <c r="H398" s="523"/>
      <c r="I398" s="523"/>
      <c r="J398" s="523"/>
      <c r="K398" s="585"/>
      <c r="L398" s="603" t="e">
        <f>#REF!-#REF!*10%</f>
        <v>#REF!</v>
      </c>
    </row>
    <row r="399" spans="1:12" ht="15" customHeight="1" x14ac:dyDescent="0.25">
      <c r="A399" s="564"/>
      <c r="B399" s="568"/>
      <c r="C399" s="609"/>
      <c r="D399" s="612"/>
      <c r="E399" s="448"/>
      <c r="F399" s="93" t="s">
        <v>1271</v>
      </c>
      <c r="G399" s="523" t="s">
        <v>390</v>
      </c>
      <c r="H399" s="523"/>
      <c r="I399" s="523"/>
      <c r="J399" s="523"/>
      <c r="K399" s="585"/>
      <c r="L399" s="603" t="e">
        <f>#REF!-#REF!*10%</f>
        <v>#REF!</v>
      </c>
    </row>
    <row r="400" spans="1:12" ht="15" customHeight="1" x14ac:dyDescent="0.25">
      <c r="A400" s="564"/>
      <c r="B400" s="568"/>
      <c r="C400" s="609"/>
      <c r="D400" s="612"/>
      <c r="E400" s="448"/>
      <c r="F400" s="93" t="s">
        <v>707</v>
      </c>
      <c r="G400" s="523" t="s">
        <v>911</v>
      </c>
      <c r="H400" s="523"/>
      <c r="I400" s="523"/>
      <c r="J400" s="523"/>
      <c r="K400" s="585"/>
      <c r="L400" s="603" t="e">
        <f>#REF!-#REF!*10%</f>
        <v>#REF!</v>
      </c>
    </row>
    <row r="401" spans="1:12" ht="15" customHeight="1" x14ac:dyDescent="0.25">
      <c r="A401" s="564"/>
      <c r="B401" s="568"/>
      <c r="C401" s="609"/>
      <c r="D401" s="612"/>
      <c r="E401" s="448"/>
      <c r="F401" s="93" t="s">
        <v>708</v>
      </c>
      <c r="G401" s="523" t="s">
        <v>390</v>
      </c>
      <c r="H401" s="523"/>
      <c r="I401" s="523"/>
      <c r="J401" s="523"/>
      <c r="K401" s="585"/>
      <c r="L401" s="603" t="e">
        <f>#REF!-#REF!*10%</f>
        <v>#REF!</v>
      </c>
    </row>
    <row r="402" spans="1:12" ht="15" customHeight="1" x14ac:dyDescent="0.25">
      <c r="A402" s="564"/>
      <c r="B402" s="568"/>
      <c r="C402" s="609"/>
      <c r="D402" s="612"/>
      <c r="E402" s="448"/>
      <c r="F402" s="148" t="s">
        <v>377</v>
      </c>
      <c r="G402" s="523" t="s">
        <v>387</v>
      </c>
      <c r="H402" s="523"/>
      <c r="I402" s="523"/>
      <c r="J402" s="523"/>
      <c r="K402" s="585"/>
      <c r="L402" s="603" t="e">
        <f>#REF!-#REF!*10%</f>
        <v>#REF!</v>
      </c>
    </row>
    <row r="403" spans="1:12" ht="15" customHeight="1" x14ac:dyDescent="0.25">
      <c r="A403" s="564"/>
      <c r="B403" s="568"/>
      <c r="C403" s="609"/>
      <c r="D403" s="612"/>
      <c r="E403" s="448"/>
      <c r="F403" s="148" t="s">
        <v>388</v>
      </c>
      <c r="G403" s="523" t="s">
        <v>393</v>
      </c>
      <c r="H403" s="523"/>
      <c r="I403" s="523"/>
      <c r="J403" s="523"/>
      <c r="K403" s="585"/>
      <c r="L403" s="603" t="e">
        <f>#REF!-#REF!*10%</f>
        <v>#REF!</v>
      </c>
    </row>
    <row r="404" spans="1:12" ht="15.6" customHeight="1" x14ac:dyDescent="0.25">
      <c r="A404" s="564"/>
      <c r="B404" s="568"/>
      <c r="C404" s="609"/>
      <c r="D404" s="612"/>
      <c r="E404" s="448"/>
      <c r="F404" s="148" t="s">
        <v>562</v>
      </c>
      <c r="G404" s="523" t="s">
        <v>1024</v>
      </c>
      <c r="H404" s="523"/>
      <c r="I404" s="523"/>
      <c r="J404" s="523"/>
      <c r="K404" s="585"/>
      <c r="L404" s="603" t="e">
        <f>#REF!-#REF!*10%</f>
        <v>#REF!</v>
      </c>
    </row>
    <row r="405" spans="1:12" ht="15.6" customHeight="1" x14ac:dyDescent="0.25">
      <c r="A405" s="564"/>
      <c r="B405" s="568"/>
      <c r="C405" s="609"/>
      <c r="D405" s="612"/>
      <c r="E405" s="448"/>
      <c r="F405" s="148" t="s">
        <v>570</v>
      </c>
      <c r="G405" s="523" t="s">
        <v>613</v>
      </c>
      <c r="H405" s="523"/>
      <c r="I405" s="523"/>
      <c r="J405" s="523"/>
      <c r="K405" s="585"/>
      <c r="L405" s="603" t="e">
        <f>#REF!-#REF!*10%</f>
        <v>#REF!</v>
      </c>
    </row>
    <row r="406" spans="1:12" ht="15.6" customHeight="1" x14ac:dyDescent="0.25">
      <c r="A406" s="564"/>
      <c r="B406" s="568"/>
      <c r="C406" s="609"/>
      <c r="D406" s="612"/>
      <c r="E406" s="448"/>
      <c r="F406" s="149" t="s">
        <v>4</v>
      </c>
      <c r="G406" s="606">
        <v>6.2</v>
      </c>
      <c r="H406" s="606"/>
      <c r="I406" s="606"/>
      <c r="J406" s="606"/>
      <c r="K406" s="585"/>
      <c r="L406" s="603" t="e">
        <f>#REF!-#REF!*10%</f>
        <v>#REF!</v>
      </c>
    </row>
    <row r="407" spans="1:12" ht="15" customHeight="1" x14ac:dyDescent="0.25">
      <c r="A407" s="564"/>
      <c r="B407" s="569"/>
      <c r="C407" s="610"/>
      <c r="D407" s="612"/>
      <c r="E407" s="448"/>
      <c r="F407" s="136" t="s">
        <v>1016</v>
      </c>
      <c r="G407" s="454">
        <v>5</v>
      </c>
      <c r="H407" s="454"/>
      <c r="I407" s="454"/>
      <c r="J407" s="454"/>
      <c r="K407" s="585"/>
      <c r="L407" s="603" t="e">
        <f>#REF!-#REF!*10%</f>
        <v>#REF!</v>
      </c>
    </row>
    <row r="408" spans="1:12" ht="15" customHeight="1" x14ac:dyDescent="0.25">
      <c r="A408" s="564">
        <v>6</v>
      </c>
      <c r="B408" s="567"/>
      <c r="C408" s="608" t="s">
        <v>314</v>
      </c>
      <c r="D408" s="611"/>
      <c r="E408" s="448"/>
      <c r="F408" s="147" t="s">
        <v>81</v>
      </c>
      <c r="G408" s="607" t="s">
        <v>6</v>
      </c>
      <c r="H408" s="607"/>
      <c r="I408" s="607"/>
      <c r="J408" s="607"/>
      <c r="K408" s="539">
        <v>3</v>
      </c>
      <c r="L408" s="601">
        <v>17213</v>
      </c>
    </row>
    <row r="409" spans="1:12" ht="15" customHeight="1" x14ac:dyDescent="0.25">
      <c r="A409" s="564"/>
      <c r="B409" s="568"/>
      <c r="C409" s="609"/>
      <c r="D409" s="612"/>
      <c r="E409" s="448"/>
      <c r="F409" s="147" t="s">
        <v>80</v>
      </c>
      <c r="G409" s="469">
        <v>120</v>
      </c>
      <c r="H409" s="469"/>
      <c r="I409" s="469"/>
      <c r="J409" s="469"/>
      <c r="K409" s="583"/>
      <c r="L409" s="602"/>
    </row>
    <row r="410" spans="1:12" ht="15" customHeight="1" x14ac:dyDescent="0.25">
      <c r="A410" s="564"/>
      <c r="B410" s="568"/>
      <c r="C410" s="609"/>
      <c r="D410" s="612"/>
      <c r="E410" s="448"/>
      <c r="F410" s="147" t="s">
        <v>1</v>
      </c>
      <c r="G410" s="243">
        <v>3000</v>
      </c>
      <c r="H410" s="244">
        <v>4000</v>
      </c>
      <c r="I410" s="246">
        <v>5000</v>
      </c>
      <c r="J410" s="245">
        <v>6000</v>
      </c>
      <c r="K410" s="583"/>
      <c r="L410" s="602"/>
    </row>
    <row r="411" spans="1:12" ht="15" customHeight="1" x14ac:dyDescent="0.25">
      <c r="A411" s="564"/>
      <c r="B411" s="568"/>
      <c r="C411" s="609"/>
      <c r="D411" s="612"/>
      <c r="E411" s="448"/>
      <c r="F411" s="147" t="s">
        <v>817</v>
      </c>
      <c r="G411" s="243">
        <f>G409*100</f>
        <v>12000</v>
      </c>
      <c r="H411" s="244">
        <f>G409*110</f>
        <v>13200</v>
      </c>
      <c r="I411" s="246">
        <f>G409*120</f>
        <v>14400</v>
      </c>
      <c r="J411" s="245">
        <f>G409*123</f>
        <v>14760</v>
      </c>
      <c r="K411" s="583"/>
      <c r="L411" s="602"/>
    </row>
    <row r="412" spans="1:12" ht="15" customHeight="1" x14ac:dyDescent="0.25">
      <c r="A412" s="564"/>
      <c r="B412" s="568"/>
      <c r="C412" s="609"/>
      <c r="D412" s="612"/>
      <c r="E412" s="448"/>
      <c r="F412" s="147" t="s">
        <v>1269</v>
      </c>
      <c r="G412" s="451">
        <v>0.98</v>
      </c>
      <c r="H412" s="451"/>
      <c r="I412" s="451"/>
      <c r="J412" s="451"/>
      <c r="K412" s="583"/>
      <c r="L412" s="602"/>
    </row>
    <row r="413" spans="1:12" ht="15" customHeight="1" x14ac:dyDescent="0.25">
      <c r="A413" s="564"/>
      <c r="B413" s="568"/>
      <c r="C413" s="609"/>
      <c r="D413" s="612"/>
      <c r="E413" s="448"/>
      <c r="F413" s="93" t="s">
        <v>699</v>
      </c>
      <c r="G413" s="523" t="s">
        <v>700</v>
      </c>
      <c r="H413" s="523"/>
      <c r="I413" s="523"/>
      <c r="J413" s="523"/>
      <c r="K413" s="583"/>
      <c r="L413" s="602"/>
    </row>
    <row r="414" spans="1:12" ht="15" customHeight="1" x14ac:dyDescent="0.25">
      <c r="A414" s="564"/>
      <c r="B414" s="568"/>
      <c r="C414" s="609"/>
      <c r="D414" s="612"/>
      <c r="E414" s="448"/>
      <c r="F414" s="93" t="s">
        <v>1181</v>
      </c>
      <c r="G414" s="462" t="s">
        <v>1179</v>
      </c>
      <c r="H414" s="463"/>
      <c r="I414" s="463"/>
      <c r="J414" s="464"/>
      <c r="K414" s="583"/>
      <c r="L414" s="602"/>
    </row>
    <row r="415" spans="1:12" ht="15" customHeight="1" x14ac:dyDescent="0.25">
      <c r="A415" s="564"/>
      <c r="B415" s="568"/>
      <c r="C415" s="609"/>
      <c r="D415" s="612"/>
      <c r="E415" s="448"/>
      <c r="F415" s="147" t="s">
        <v>83</v>
      </c>
      <c r="G415" s="607">
        <v>67</v>
      </c>
      <c r="H415" s="607"/>
      <c r="I415" s="607"/>
      <c r="J415" s="607"/>
      <c r="K415" s="583"/>
      <c r="L415" s="602"/>
    </row>
    <row r="416" spans="1:12" ht="15" customHeight="1" x14ac:dyDescent="0.25">
      <c r="A416" s="564"/>
      <c r="B416" s="568"/>
      <c r="C416" s="609"/>
      <c r="D416" s="612"/>
      <c r="E416" s="448"/>
      <c r="F416" s="94" t="s">
        <v>396</v>
      </c>
      <c r="G416" s="523" t="s">
        <v>1185</v>
      </c>
      <c r="H416" s="523"/>
      <c r="I416" s="523"/>
      <c r="J416" s="523"/>
      <c r="K416" s="583"/>
      <c r="L416" s="602"/>
    </row>
    <row r="417" spans="1:12" ht="15" customHeight="1" x14ac:dyDescent="0.25">
      <c r="A417" s="564"/>
      <c r="B417" s="568"/>
      <c r="C417" s="609"/>
      <c r="D417" s="612"/>
      <c r="E417" s="448"/>
      <c r="F417" s="147" t="s">
        <v>3</v>
      </c>
      <c r="G417" s="607" t="s">
        <v>40</v>
      </c>
      <c r="H417" s="607"/>
      <c r="I417" s="607"/>
      <c r="J417" s="607"/>
      <c r="K417" s="583"/>
      <c r="L417" s="602"/>
    </row>
    <row r="418" spans="1:12" ht="15" customHeight="1" x14ac:dyDescent="0.25">
      <c r="A418" s="564"/>
      <c r="B418" s="568"/>
      <c r="C418" s="609"/>
      <c r="D418" s="612"/>
      <c r="E418" s="448"/>
      <c r="F418" s="148" t="s">
        <v>379</v>
      </c>
      <c r="G418" s="523" t="s">
        <v>380</v>
      </c>
      <c r="H418" s="523"/>
      <c r="I418" s="523"/>
      <c r="J418" s="523"/>
      <c r="K418" s="583"/>
      <c r="L418" s="602"/>
    </row>
    <row r="419" spans="1:12" ht="15" customHeight="1" x14ac:dyDescent="0.25">
      <c r="A419" s="564"/>
      <c r="B419" s="568"/>
      <c r="C419" s="609"/>
      <c r="D419" s="612"/>
      <c r="E419" s="448"/>
      <c r="F419" s="93" t="s">
        <v>701</v>
      </c>
      <c r="G419" s="523">
        <v>100000</v>
      </c>
      <c r="H419" s="523"/>
      <c r="I419" s="523"/>
      <c r="J419" s="523"/>
      <c r="K419" s="583"/>
      <c r="L419" s="602"/>
    </row>
    <row r="420" spans="1:12" ht="15" customHeight="1" x14ac:dyDescent="0.25">
      <c r="A420" s="564"/>
      <c r="B420" s="568"/>
      <c r="C420" s="609"/>
      <c r="D420" s="612"/>
      <c r="E420" s="448"/>
      <c r="F420" s="93" t="s">
        <v>257</v>
      </c>
      <c r="G420" s="523" t="s">
        <v>556</v>
      </c>
      <c r="H420" s="523"/>
      <c r="I420" s="523"/>
      <c r="J420" s="523"/>
      <c r="K420" s="583"/>
      <c r="L420" s="602"/>
    </row>
    <row r="421" spans="1:12" ht="15" customHeight="1" x14ac:dyDescent="0.25">
      <c r="A421" s="564"/>
      <c r="B421" s="568"/>
      <c r="C421" s="609"/>
      <c r="D421" s="612"/>
      <c r="E421" s="448"/>
      <c r="F421" s="93" t="s">
        <v>376</v>
      </c>
      <c r="G421" s="523" t="s">
        <v>557</v>
      </c>
      <c r="H421" s="523"/>
      <c r="I421" s="523"/>
      <c r="J421" s="523"/>
      <c r="K421" s="583"/>
      <c r="L421" s="602"/>
    </row>
    <row r="422" spans="1:12" ht="15" customHeight="1" x14ac:dyDescent="0.25">
      <c r="A422" s="564"/>
      <c r="B422" s="568"/>
      <c r="C422" s="609"/>
      <c r="D422" s="612"/>
      <c r="E422" s="448"/>
      <c r="F422" s="93" t="s">
        <v>702</v>
      </c>
      <c r="G422" s="523" t="s">
        <v>703</v>
      </c>
      <c r="H422" s="523"/>
      <c r="I422" s="523"/>
      <c r="J422" s="523"/>
      <c r="K422" s="583"/>
      <c r="L422" s="602"/>
    </row>
    <row r="423" spans="1:12" ht="15" customHeight="1" x14ac:dyDescent="0.25">
      <c r="A423" s="564"/>
      <c r="B423" s="568"/>
      <c r="C423" s="609"/>
      <c r="D423" s="612"/>
      <c r="E423" s="448"/>
      <c r="F423" s="93" t="s">
        <v>381</v>
      </c>
      <c r="G423" s="523" t="s">
        <v>382</v>
      </c>
      <c r="H423" s="523"/>
      <c r="I423" s="523"/>
      <c r="J423" s="523"/>
      <c r="K423" s="583"/>
      <c r="L423" s="602"/>
    </row>
    <row r="424" spans="1:12" ht="15" customHeight="1" x14ac:dyDescent="0.25">
      <c r="A424" s="564"/>
      <c r="B424" s="568"/>
      <c r="C424" s="609"/>
      <c r="D424" s="612"/>
      <c r="E424" s="448"/>
      <c r="F424" s="94" t="s">
        <v>358</v>
      </c>
      <c r="G424" s="523" t="s">
        <v>900</v>
      </c>
      <c r="H424" s="523"/>
      <c r="I424" s="523"/>
      <c r="J424" s="523"/>
      <c r="K424" s="584">
        <v>5</v>
      </c>
      <c r="L424" s="533">
        <v>18418</v>
      </c>
    </row>
    <row r="425" spans="1:12" ht="15" customHeight="1" x14ac:dyDescent="0.25">
      <c r="A425" s="564"/>
      <c r="B425" s="568"/>
      <c r="C425" s="609"/>
      <c r="D425" s="612"/>
      <c r="E425" s="448"/>
      <c r="F425" s="93" t="s">
        <v>383</v>
      </c>
      <c r="G425" s="523" t="s">
        <v>384</v>
      </c>
      <c r="H425" s="523"/>
      <c r="I425" s="523"/>
      <c r="J425" s="523"/>
      <c r="K425" s="585"/>
      <c r="L425" s="603" t="e">
        <f>#REF!-#REF!*10%</f>
        <v>#REF!</v>
      </c>
    </row>
    <row r="426" spans="1:12" ht="15" customHeight="1" x14ac:dyDescent="0.25">
      <c r="A426" s="564"/>
      <c r="B426" s="568"/>
      <c r="C426" s="609"/>
      <c r="D426" s="612"/>
      <c r="E426" s="448"/>
      <c r="F426" s="93" t="s">
        <v>385</v>
      </c>
      <c r="G426" s="523" t="s">
        <v>386</v>
      </c>
      <c r="H426" s="523"/>
      <c r="I426" s="523"/>
      <c r="J426" s="523"/>
      <c r="K426" s="585"/>
      <c r="L426" s="603" t="e">
        <f>#REF!-#REF!*10%</f>
        <v>#REF!</v>
      </c>
    </row>
    <row r="427" spans="1:12" ht="15" customHeight="1" x14ac:dyDescent="0.25">
      <c r="A427" s="564"/>
      <c r="B427" s="568"/>
      <c r="C427" s="609"/>
      <c r="D427" s="612"/>
      <c r="E427" s="448"/>
      <c r="F427" s="93" t="s">
        <v>389</v>
      </c>
      <c r="G427" s="523" t="s">
        <v>390</v>
      </c>
      <c r="H427" s="523"/>
      <c r="I427" s="523"/>
      <c r="J427" s="523"/>
      <c r="K427" s="585"/>
      <c r="L427" s="603" t="e">
        <f>#REF!-#REF!*10%</f>
        <v>#REF!</v>
      </c>
    </row>
    <row r="428" spans="1:12" ht="15" customHeight="1" x14ac:dyDescent="0.25">
      <c r="A428" s="564"/>
      <c r="B428" s="568"/>
      <c r="C428" s="609"/>
      <c r="D428" s="612"/>
      <c r="E428" s="448"/>
      <c r="F428" s="93" t="s">
        <v>704</v>
      </c>
      <c r="G428" s="523" t="s">
        <v>705</v>
      </c>
      <c r="H428" s="523"/>
      <c r="I428" s="523"/>
      <c r="J428" s="523"/>
      <c r="K428" s="585"/>
      <c r="L428" s="603" t="e">
        <f>#REF!-#REF!*10%</f>
        <v>#REF!</v>
      </c>
    </row>
    <row r="429" spans="1:12" ht="15" customHeight="1" x14ac:dyDescent="0.25">
      <c r="A429" s="564"/>
      <c r="B429" s="568"/>
      <c r="C429" s="609"/>
      <c r="D429" s="612"/>
      <c r="E429" s="448"/>
      <c r="F429" s="93" t="s">
        <v>706</v>
      </c>
      <c r="G429" s="523" t="s">
        <v>390</v>
      </c>
      <c r="H429" s="523"/>
      <c r="I429" s="523"/>
      <c r="J429" s="523"/>
      <c r="K429" s="585"/>
      <c r="L429" s="603" t="e">
        <f>#REF!-#REF!*10%</f>
        <v>#REF!</v>
      </c>
    </row>
    <row r="430" spans="1:12" ht="15" customHeight="1" x14ac:dyDescent="0.25">
      <c r="A430" s="564"/>
      <c r="B430" s="568"/>
      <c r="C430" s="609"/>
      <c r="D430" s="612"/>
      <c r="E430" s="448"/>
      <c r="F430" s="93" t="s">
        <v>1271</v>
      </c>
      <c r="G430" s="523" t="s">
        <v>390</v>
      </c>
      <c r="H430" s="523"/>
      <c r="I430" s="523"/>
      <c r="J430" s="523"/>
      <c r="K430" s="585"/>
      <c r="L430" s="603" t="e">
        <f>#REF!-#REF!*10%</f>
        <v>#REF!</v>
      </c>
    </row>
    <row r="431" spans="1:12" ht="15" customHeight="1" x14ac:dyDescent="0.25">
      <c r="A431" s="564"/>
      <c r="B431" s="568"/>
      <c r="C431" s="609"/>
      <c r="D431" s="612"/>
      <c r="E431" s="448"/>
      <c r="F431" s="93" t="s">
        <v>707</v>
      </c>
      <c r="G431" s="523" t="s">
        <v>911</v>
      </c>
      <c r="H431" s="523"/>
      <c r="I431" s="523"/>
      <c r="J431" s="523"/>
      <c r="K431" s="585"/>
      <c r="L431" s="603" t="e">
        <f>#REF!-#REF!*10%</f>
        <v>#REF!</v>
      </c>
    </row>
    <row r="432" spans="1:12" ht="15" customHeight="1" x14ac:dyDescent="0.25">
      <c r="A432" s="564"/>
      <c r="B432" s="568"/>
      <c r="C432" s="609"/>
      <c r="D432" s="612"/>
      <c r="E432" s="448"/>
      <c r="F432" s="93" t="s">
        <v>708</v>
      </c>
      <c r="G432" s="523" t="s">
        <v>390</v>
      </c>
      <c r="H432" s="523"/>
      <c r="I432" s="523"/>
      <c r="J432" s="523"/>
      <c r="K432" s="585"/>
      <c r="L432" s="603" t="e">
        <f>#REF!-#REF!*10%</f>
        <v>#REF!</v>
      </c>
    </row>
    <row r="433" spans="1:12" ht="15" customHeight="1" x14ac:dyDescent="0.25">
      <c r="A433" s="564"/>
      <c r="B433" s="568"/>
      <c r="C433" s="609"/>
      <c r="D433" s="612"/>
      <c r="E433" s="448"/>
      <c r="F433" s="148" t="s">
        <v>377</v>
      </c>
      <c r="G433" s="523" t="s">
        <v>387</v>
      </c>
      <c r="H433" s="523"/>
      <c r="I433" s="523"/>
      <c r="J433" s="523"/>
      <c r="K433" s="585"/>
      <c r="L433" s="603" t="e">
        <f>#REF!-#REF!*10%</f>
        <v>#REF!</v>
      </c>
    </row>
    <row r="434" spans="1:12" ht="15" customHeight="1" x14ac:dyDescent="0.25">
      <c r="A434" s="564"/>
      <c r="B434" s="568"/>
      <c r="C434" s="609"/>
      <c r="D434" s="612"/>
      <c r="E434" s="448"/>
      <c r="F434" s="148" t="s">
        <v>388</v>
      </c>
      <c r="G434" s="523" t="s">
        <v>393</v>
      </c>
      <c r="H434" s="523"/>
      <c r="I434" s="523"/>
      <c r="J434" s="523"/>
      <c r="K434" s="585"/>
      <c r="L434" s="603" t="e">
        <f>#REF!-#REF!*10%</f>
        <v>#REF!</v>
      </c>
    </row>
    <row r="435" spans="1:12" ht="15.6" customHeight="1" x14ac:dyDescent="0.25">
      <c r="A435" s="564"/>
      <c r="B435" s="568"/>
      <c r="C435" s="609"/>
      <c r="D435" s="612"/>
      <c r="E435" s="448"/>
      <c r="F435" s="148" t="s">
        <v>562</v>
      </c>
      <c r="G435" s="523" t="s">
        <v>1024</v>
      </c>
      <c r="H435" s="523"/>
      <c r="I435" s="523"/>
      <c r="J435" s="523"/>
      <c r="K435" s="585"/>
      <c r="L435" s="603" t="e">
        <f>#REF!-#REF!*10%</f>
        <v>#REF!</v>
      </c>
    </row>
    <row r="436" spans="1:12" ht="15.6" customHeight="1" x14ac:dyDescent="0.25">
      <c r="A436" s="564"/>
      <c r="B436" s="568"/>
      <c r="C436" s="609"/>
      <c r="D436" s="612"/>
      <c r="E436" s="448"/>
      <c r="F436" s="148" t="s">
        <v>570</v>
      </c>
      <c r="G436" s="523" t="s">
        <v>613</v>
      </c>
      <c r="H436" s="523"/>
      <c r="I436" s="523"/>
      <c r="J436" s="523"/>
      <c r="K436" s="585"/>
      <c r="L436" s="603" t="e">
        <f>#REF!-#REF!*10%</f>
        <v>#REF!</v>
      </c>
    </row>
    <row r="437" spans="1:12" ht="15.6" customHeight="1" x14ac:dyDescent="0.25">
      <c r="A437" s="564"/>
      <c r="B437" s="568"/>
      <c r="C437" s="609"/>
      <c r="D437" s="612"/>
      <c r="E437" s="448"/>
      <c r="F437" s="149" t="s">
        <v>4</v>
      </c>
      <c r="G437" s="606">
        <v>6.8</v>
      </c>
      <c r="H437" s="606"/>
      <c r="I437" s="606"/>
      <c r="J437" s="606"/>
      <c r="K437" s="585"/>
      <c r="L437" s="603" t="e">
        <f>#REF!-#REF!*10%</f>
        <v>#REF!</v>
      </c>
    </row>
    <row r="438" spans="1:12" ht="15" customHeight="1" x14ac:dyDescent="0.25">
      <c r="A438" s="564"/>
      <c r="B438" s="569"/>
      <c r="C438" s="610"/>
      <c r="D438" s="612"/>
      <c r="E438" s="448"/>
      <c r="F438" s="136" t="s">
        <v>1016</v>
      </c>
      <c r="G438" s="454">
        <v>5</v>
      </c>
      <c r="H438" s="454"/>
      <c r="I438" s="454"/>
      <c r="J438" s="454"/>
      <c r="K438" s="585"/>
      <c r="L438" s="603" t="e">
        <f>#REF!-#REF!*10%</f>
        <v>#REF!</v>
      </c>
    </row>
    <row r="439" spans="1:12" ht="15" customHeight="1" x14ac:dyDescent="0.25">
      <c r="A439" s="564">
        <v>7</v>
      </c>
      <c r="B439" s="567"/>
      <c r="C439" s="608" t="s">
        <v>1319</v>
      </c>
      <c r="D439" s="611"/>
      <c r="E439" s="448"/>
      <c r="F439" s="147" t="s">
        <v>81</v>
      </c>
      <c r="G439" s="607" t="s">
        <v>6</v>
      </c>
      <c r="H439" s="607"/>
      <c r="I439" s="607"/>
      <c r="J439" s="607"/>
      <c r="K439" s="539">
        <v>3</v>
      </c>
      <c r="L439" s="601">
        <v>20702</v>
      </c>
    </row>
    <row r="440" spans="1:12" ht="15" customHeight="1" x14ac:dyDescent="0.25">
      <c r="A440" s="564"/>
      <c r="B440" s="568"/>
      <c r="C440" s="609"/>
      <c r="D440" s="612"/>
      <c r="E440" s="448"/>
      <c r="F440" s="147" t="s">
        <v>80</v>
      </c>
      <c r="G440" s="469">
        <v>180</v>
      </c>
      <c r="H440" s="469"/>
      <c r="I440" s="469"/>
      <c r="J440" s="469"/>
      <c r="K440" s="583"/>
      <c r="L440" s="602"/>
    </row>
    <row r="441" spans="1:12" ht="15" customHeight="1" x14ac:dyDescent="0.25">
      <c r="A441" s="564"/>
      <c r="B441" s="568"/>
      <c r="C441" s="609"/>
      <c r="D441" s="612"/>
      <c r="E441" s="448"/>
      <c r="F441" s="147" t="s">
        <v>1</v>
      </c>
      <c r="G441" s="243">
        <v>3000</v>
      </c>
      <c r="H441" s="244">
        <v>4000</v>
      </c>
      <c r="I441" s="246">
        <v>5000</v>
      </c>
      <c r="J441" s="245">
        <v>6000</v>
      </c>
      <c r="K441" s="583"/>
      <c r="L441" s="602"/>
    </row>
    <row r="442" spans="1:12" ht="15" customHeight="1" x14ac:dyDescent="0.25">
      <c r="A442" s="564"/>
      <c r="B442" s="568"/>
      <c r="C442" s="609"/>
      <c r="D442" s="612"/>
      <c r="E442" s="448"/>
      <c r="F442" s="147" t="s">
        <v>817</v>
      </c>
      <c r="G442" s="243">
        <f>G440*100</f>
        <v>18000</v>
      </c>
      <c r="H442" s="244">
        <f>G440*110</f>
        <v>19800</v>
      </c>
      <c r="I442" s="246">
        <f>G440*120</f>
        <v>21600</v>
      </c>
      <c r="J442" s="245">
        <f>G440*123</f>
        <v>22140</v>
      </c>
      <c r="K442" s="583"/>
      <c r="L442" s="602"/>
    </row>
    <row r="443" spans="1:12" ht="15" customHeight="1" x14ac:dyDescent="0.25">
      <c r="A443" s="564"/>
      <c r="B443" s="568"/>
      <c r="C443" s="609"/>
      <c r="D443" s="612"/>
      <c r="E443" s="448"/>
      <c r="F443" s="147" t="s">
        <v>1269</v>
      </c>
      <c r="G443" s="451">
        <v>0.98</v>
      </c>
      <c r="H443" s="451"/>
      <c r="I443" s="451"/>
      <c r="J443" s="451"/>
      <c r="K443" s="583"/>
      <c r="L443" s="602"/>
    </row>
    <row r="444" spans="1:12" ht="15" customHeight="1" x14ac:dyDescent="0.25">
      <c r="A444" s="564"/>
      <c r="B444" s="568"/>
      <c r="C444" s="609"/>
      <c r="D444" s="612"/>
      <c r="E444" s="448"/>
      <c r="F444" s="93" t="s">
        <v>699</v>
      </c>
      <c r="G444" s="561" t="s">
        <v>700</v>
      </c>
      <c r="H444" s="562"/>
      <c r="I444" s="562"/>
      <c r="J444" s="563"/>
      <c r="K444" s="583"/>
      <c r="L444" s="602"/>
    </row>
    <row r="445" spans="1:12" ht="15" customHeight="1" x14ac:dyDescent="0.25">
      <c r="A445" s="564"/>
      <c r="B445" s="568"/>
      <c r="C445" s="609"/>
      <c r="D445" s="612"/>
      <c r="E445" s="448"/>
      <c r="F445" s="93" t="s">
        <v>1181</v>
      </c>
      <c r="G445" s="462" t="s">
        <v>1179</v>
      </c>
      <c r="H445" s="463"/>
      <c r="I445" s="463"/>
      <c r="J445" s="464"/>
      <c r="K445" s="583"/>
      <c r="L445" s="602"/>
    </row>
    <row r="446" spans="1:12" ht="15" customHeight="1" x14ac:dyDescent="0.25">
      <c r="A446" s="564"/>
      <c r="B446" s="568"/>
      <c r="C446" s="609"/>
      <c r="D446" s="612"/>
      <c r="E446" s="448"/>
      <c r="F446" s="147" t="s">
        <v>83</v>
      </c>
      <c r="G446" s="607">
        <v>67</v>
      </c>
      <c r="H446" s="607"/>
      <c r="I446" s="607"/>
      <c r="J446" s="607"/>
      <c r="K446" s="583"/>
      <c r="L446" s="602"/>
    </row>
    <row r="447" spans="1:12" ht="15" customHeight="1" x14ac:dyDescent="0.25">
      <c r="A447" s="564"/>
      <c r="B447" s="568"/>
      <c r="C447" s="609"/>
      <c r="D447" s="612"/>
      <c r="E447" s="448"/>
      <c r="F447" s="94" t="s">
        <v>396</v>
      </c>
      <c r="G447" s="523" t="s">
        <v>1185</v>
      </c>
      <c r="H447" s="523"/>
      <c r="I447" s="523"/>
      <c r="J447" s="523"/>
      <c r="K447" s="583"/>
      <c r="L447" s="602"/>
    </row>
    <row r="448" spans="1:12" ht="15" customHeight="1" x14ac:dyDescent="0.25">
      <c r="A448" s="564"/>
      <c r="B448" s="568"/>
      <c r="C448" s="609"/>
      <c r="D448" s="612"/>
      <c r="E448" s="448"/>
      <c r="F448" s="147" t="s">
        <v>3</v>
      </c>
      <c r="G448" s="607" t="s">
        <v>41</v>
      </c>
      <c r="H448" s="607"/>
      <c r="I448" s="607"/>
      <c r="J448" s="607"/>
      <c r="K448" s="583"/>
      <c r="L448" s="602"/>
    </row>
    <row r="449" spans="1:12" ht="15" customHeight="1" x14ac:dyDescent="0.25">
      <c r="A449" s="564"/>
      <c r="B449" s="568"/>
      <c r="C449" s="609"/>
      <c r="D449" s="612"/>
      <c r="E449" s="448"/>
      <c r="F449" s="148" t="s">
        <v>379</v>
      </c>
      <c r="G449" s="523" t="s">
        <v>380</v>
      </c>
      <c r="H449" s="523"/>
      <c r="I449" s="523"/>
      <c r="J449" s="523"/>
      <c r="K449" s="583"/>
      <c r="L449" s="602"/>
    </row>
    <row r="450" spans="1:12" ht="15" customHeight="1" x14ac:dyDescent="0.25">
      <c r="A450" s="564"/>
      <c r="B450" s="568"/>
      <c r="C450" s="609"/>
      <c r="D450" s="612"/>
      <c r="E450" s="448"/>
      <c r="F450" s="93" t="s">
        <v>701</v>
      </c>
      <c r="G450" s="523">
        <v>100000</v>
      </c>
      <c r="H450" s="523"/>
      <c r="I450" s="523"/>
      <c r="J450" s="523"/>
      <c r="K450" s="583"/>
      <c r="L450" s="602"/>
    </row>
    <row r="451" spans="1:12" ht="15" customHeight="1" x14ac:dyDescent="0.25">
      <c r="A451" s="564"/>
      <c r="B451" s="568"/>
      <c r="C451" s="609"/>
      <c r="D451" s="612"/>
      <c r="E451" s="448"/>
      <c r="F451" s="93" t="s">
        <v>257</v>
      </c>
      <c r="G451" s="523" t="s">
        <v>556</v>
      </c>
      <c r="H451" s="523"/>
      <c r="I451" s="523"/>
      <c r="J451" s="523"/>
      <c r="K451" s="583"/>
      <c r="L451" s="602"/>
    </row>
    <row r="452" spans="1:12" ht="15" customHeight="1" x14ac:dyDescent="0.25">
      <c r="A452" s="564"/>
      <c r="B452" s="568"/>
      <c r="C452" s="609"/>
      <c r="D452" s="612"/>
      <c r="E452" s="448"/>
      <c r="F452" s="93" t="s">
        <v>376</v>
      </c>
      <c r="G452" s="523" t="s">
        <v>557</v>
      </c>
      <c r="H452" s="523"/>
      <c r="I452" s="523"/>
      <c r="J452" s="523"/>
      <c r="K452" s="583"/>
      <c r="L452" s="602"/>
    </row>
    <row r="453" spans="1:12" ht="15" customHeight="1" x14ac:dyDescent="0.25">
      <c r="A453" s="564"/>
      <c r="B453" s="568"/>
      <c r="C453" s="609"/>
      <c r="D453" s="612"/>
      <c r="E453" s="448"/>
      <c r="F453" s="93" t="s">
        <v>702</v>
      </c>
      <c r="G453" s="523" t="s">
        <v>703</v>
      </c>
      <c r="H453" s="523"/>
      <c r="I453" s="523"/>
      <c r="J453" s="523"/>
      <c r="K453" s="583"/>
      <c r="L453" s="602"/>
    </row>
    <row r="454" spans="1:12" ht="15" customHeight="1" x14ac:dyDescent="0.25">
      <c r="A454" s="564"/>
      <c r="B454" s="568"/>
      <c r="C454" s="609"/>
      <c r="D454" s="612"/>
      <c r="E454" s="448"/>
      <c r="F454" s="93" t="s">
        <v>381</v>
      </c>
      <c r="G454" s="523" t="s">
        <v>382</v>
      </c>
      <c r="H454" s="523"/>
      <c r="I454" s="523"/>
      <c r="J454" s="523"/>
      <c r="K454" s="583"/>
      <c r="L454" s="602"/>
    </row>
    <row r="455" spans="1:12" ht="15" customHeight="1" x14ac:dyDescent="0.25">
      <c r="A455" s="564"/>
      <c r="B455" s="568"/>
      <c r="C455" s="609"/>
      <c r="D455" s="612"/>
      <c r="E455" s="448"/>
      <c r="F455" s="94" t="s">
        <v>358</v>
      </c>
      <c r="G455" s="523" t="s">
        <v>900</v>
      </c>
      <c r="H455" s="523"/>
      <c r="I455" s="523"/>
      <c r="J455" s="523"/>
      <c r="K455" s="584">
        <v>5</v>
      </c>
      <c r="L455" s="533">
        <v>22151</v>
      </c>
    </row>
    <row r="456" spans="1:12" ht="15" customHeight="1" x14ac:dyDescent="0.25">
      <c r="A456" s="564"/>
      <c r="B456" s="568"/>
      <c r="C456" s="609"/>
      <c r="D456" s="612"/>
      <c r="E456" s="448"/>
      <c r="F456" s="93" t="s">
        <v>383</v>
      </c>
      <c r="G456" s="523" t="s">
        <v>384</v>
      </c>
      <c r="H456" s="523"/>
      <c r="I456" s="523"/>
      <c r="J456" s="523"/>
      <c r="K456" s="585"/>
      <c r="L456" s="603" t="e">
        <f>#REF!-#REF!*10%</f>
        <v>#REF!</v>
      </c>
    </row>
    <row r="457" spans="1:12" ht="15" customHeight="1" x14ac:dyDescent="0.25">
      <c r="A457" s="564"/>
      <c r="B457" s="568"/>
      <c r="C457" s="609"/>
      <c r="D457" s="612"/>
      <c r="E457" s="448"/>
      <c r="F457" s="93" t="s">
        <v>385</v>
      </c>
      <c r="G457" s="523" t="s">
        <v>386</v>
      </c>
      <c r="H457" s="523"/>
      <c r="I457" s="523"/>
      <c r="J457" s="523"/>
      <c r="K457" s="585"/>
      <c r="L457" s="603" t="e">
        <f>#REF!-#REF!*10%</f>
        <v>#REF!</v>
      </c>
    </row>
    <row r="458" spans="1:12" ht="15" customHeight="1" x14ac:dyDescent="0.25">
      <c r="A458" s="564"/>
      <c r="B458" s="568"/>
      <c r="C458" s="609"/>
      <c r="D458" s="612"/>
      <c r="E458" s="448"/>
      <c r="F458" s="93" t="s">
        <v>389</v>
      </c>
      <c r="G458" s="523" t="s">
        <v>390</v>
      </c>
      <c r="H458" s="523"/>
      <c r="I458" s="523"/>
      <c r="J458" s="523"/>
      <c r="K458" s="585"/>
      <c r="L458" s="603" t="e">
        <f>#REF!-#REF!*10%</f>
        <v>#REF!</v>
      </c>
    </row>
    <row r="459" spans="1:12" ht="15" customHeight="1" x14ac:dyDescent="0.25">
      <c r="A459" s="564"/>
      <c r="B459" s="568"/>
      <c r="C459" s="609"/>
      <c r="D459" s="612"/>
      <c r="E459" s="448"/>
      <c r="F459" s="93" t="s">
        <v>704</v>
      </c>
      <c r="G459" s="523" t="s">
        <v>705</v>
      </c>
      <c r="H459" s="523"/>
      <c r="I459" s="523"/>
      <c r="J459" s="523"/>
      <c r="K459" s="585"/>
      <c r="L459" s="603" t="e">
        <f>#REF!-#REF!*10%</f>
        <v>#REF!</v>
      </c>
    </row>
    <row r="460" spans="1:12" ht="15" customHeight="1" x14ac:dyDescent="0.25">
      <c r="A460" s="564"/>
      <c r="B460" s="568"/>
      <c r="C460" s="609"/>
      <c r="D460" s="612"/>
      <c r="E460" s="448"/>
      <c r="F460" s="93" t="s">
        <v>706</v>
      </c>
      <c r="G460" s="523" t="s">
        <v>390</v>
      </c>
      <c r="H460" s="523"/>
      <c r="I460" s="523"/>
      <c r="J460" s="523"/>
      <c r="K460" s="585"/>
      <c r="L460" s="603" t="e">
        <f>#REF!-#REF!*10%</f>
        <v>#REF!</v>
      </c>
    </row>
    <row r="461" spans="1:12" ht="15" customHeight="1" x14ac:dyDescent="0.25">
      <c r="A461" s="564"/>
      <c r="B461" s="568"/>
      <c r="C461" s="609"/>
      <c r="D461" s="612"/>
      <c r="E461" s="448"/>
      <c r="F461" s="93" t="s">
        <v>1271</v>
      </c>
      <c r="G461" s="523" t="s">
        <v>390</v>
      </c>
      <c r="H461" s="523"/>
      <c r="I461" s="523"/>
      <c r="J461" s="523"/>
      <c r="K461" s="585"/>
      <c r="L461" s="603" t="e">
        <f>#REF!-#REF!*10%</f>
        <v>#REF!</v>
      </c>
    </row>
    <row r="462" spans="1:12" ht="15" customHeight="1" x14ac:dyDescent="0.25">
      <c r="A462" s="564"/>
      <c r="B462" s="568"/>
      <c r="C462" s="609"/>
      <c r="D462" s="612"/>
      <c r="E462" s="448"/>
      <c r="F462" s="93" t="s">
        <v>707</v>
      </c>
      <c r="G462" s="523" t="s">
        <v>911</v>
      </c>
      <c r="H462" s="523"/>
      <c r="I462" s="523"/>
      <c r="J462" s="523"/>
      <c r="K462" s="585"/>
      <c r="L462" s="603" t="e">
        <f>#REF!-#REF!*10%</f>
        <v>#REF!</v>
      </c>
    </row>
    <row r="463" spans="1:12" ht="15" customHeight="1" x14ac:dyDescent="0.25">
      <c r="A463" s="564"/>
      <c r="B463" s="568"/>
      <c r="C463" s="609"/>
      <c r="D463" s="612"/>
      <c r="E463" s="448"/>
      <c r="F463" s="93" t="s">
        <v>708</v>
      </c>
      <c r="G463" s="523" t="s">
        <v>390</v>
      </c>
      <c r="H463" s="523"/>
      <c r="I463" s="523"/>
      <c r="J463" s="523"/>
      <c r="K463" s="585"/>
      <c r="L463" s="603" t="e">
        <f>#REF!-#REF!*10%</f>
        <v>#REF!</v>
      </c>
    </row>
    <row r="464" spans="1:12" ht="15" customHeight="1" x14ac:dyDescent="0.25">
      <c r="A464" s="564"/>
      <c r="B464" s="568"/>
      <c r="C464" s="609"/>
      <c r="D464" s="612"/>
      <c r="E464" s="448"/>
      <c r="F464" s="148" t="s">
        <v>377</v>
      </c>
      <c r="G464" s="523" t="s">
        <v>387</v>
      </c>
      <c r="H464" s="523"/>
      <c r="I464" s="523"/>
      <c r="J464" s="523"/>
      <c r="K464" s="585"/>
      <c r="L464" s="603" t="e">
        <f>#REF!-#REF!*10%</f>
        <v>#REF!</v>
      </c>
    </row>
    <row r="465" spans="1:12" ht="15" customHeight="1" x14ac:dyDescent="0.25">
      <c r="A465" s="564"/>
      <c r="B465" s="568"/>
      <c r="C465" s="609"/>
      <c r="D465" s="612"/>
      <c r="E465" s="448"/>
      <c r="F465" s="148" t="s">
        <v>388</v>
      </c>
      <c r="G465" s="523" t="s">
        <v>393</v>
      </c>
      <c r="H465" s="523"/>
      <c r="I465" s="523"/>
      <c r="J465" s="523"/>
      <c r="K465" s="585"/>
      <c r="L465" s="603" t="e">
        <f>#REF!-#REF!*10%</f>
        <v>#REF!</v>
      </c>
    </row>
    <row r="466" spans="1:12" ht="15.6" customHeight="1" x14ac:dyDescent="0.25">
      <c r="A466" s="564"/>
      <c r="B466" s="568"/>
      <c r="C466" s="609"/>
      <c r="D466" s="612"/>
      <c r="E466" s="448"/>
      <c r="F466" s="148" t="s">
        <v>562</v>
      </c>
      <c r="G466" s="523" t="s">
        <v>1024</v>
      </c>
      <c r="H466" s="523"/>
      <c r="I466" s="523"/>
      <c r="J466" s="523"/>
      <c r="K466" s="585"/>
      <c r="L466" s="603" t="e">
        <f>#REF!-#REF!*10%</f>
        <v>#REF!</v>
      </c>
    </row>
    <row r="467" spans="1:12" ht="15.6" customHeight="1" x14ac:dyDescent="0.25">
      <c r="A467" s="564"/>
      <c r="B467" s="568"/>
      <c r="C467" s="609"/>
      <c r="D467" s="612"/>
      <c r="E467" s="448"/>
      <c r="F467" s="148" t="s">
        <v>570</v>
      </c>
      <c r="G467" s="523" t="s">
        <v>613</v>
      </c>
      <c r="H467" s="523"/>
      <c r="I467" s="523"/>
      <c r="J467" s="523"/>
      <c r="K467" s="585"/>
      <c r="L467" s="603" t="e">
        <f>#REF!-#REF!*10%</f>
        <v>#REF!</v>
      </c>
    </row>
    <row r="468" spans="1:12" ht="15.6" customHeight="1" x14ac:dyDescent="0.25">
      <c r="A468" s="564"/>
      <c r="B468" s="568"/>
      <c r="C468" s="609"/>
      <c r="D468" s="612"/>
      <c r="E468" s="448"/>
      <c r="F468" s="149" t="s">
        <v>4</v>
      </c>
      <c r="G468" s="606">
        <v>6.5</v>
      </c>
      <c r="H468" s="606"/>
      <c r="I468" s="606"/>
      <c r="J468" s="606"/>
      <c r="K468" s="585"/>
      <c r="L468" s="603" t="e">
        <f>#REF!-#REF!*10%</f>
        <v>#REF!</v>
      </c>
    </row>
    <row r="469" spans="1:12" ht="15" customHeight="1" x14ac:dyDescent="0.25">
      <c r="A469" s="564"/>
      <c r="B469" s="569"/>
      <c r="C469" s="610"/>
      <c r="D469" s="612"/>
      <c r="E469" s="448"/>
      <c r="F469" s="136" t="s">
        <v>1016</v>
      </c>
      <c r="G469" s="454">
        <v>5</v>
      </c>
      <c r="H469" s="454"/>
      <c r="I469" s="454"/>
      <c r="J469" s="454"/>
      <c r="K469" s="585"/>
      <c r="L469" s="603" t="e">
        <f>#REF!-#REF!*10%</f>
        <v>#REF!</v>
      </c>
    </row>
    <row r="470" spans="1:12" ht="15" customHeight="1" x14ac:dyDescent="0.25">
      <c r="A470" s="564">
        <v>8</v>
      </c>
      <c r="B470" s="567"/>
      <c r="C470" s="608" t="s">
        <v>315</v>
      </c>
      <c r="D470" s="611"/>
      <c r="E470" s="448"/>
      <c r="F470" s="147" t="s">
        <v>81</v>
      </c>
      <c r="G470" s="607" t="s">
        <v>6</v>
      </c>
      <c r="H470" s="607"/>
      <c r="I470" s="607"/>
      <c r="J470" s="607"/>
      <c r="K470" s="539">
        <v>3</v>
      </c>
      <c r="L470" s="601">
        <v>21944</v>
      </c>
    </row>
    <row r="471" spans="1:12" ht="15" customHeight="1" x14ac:dyDescent="0.25">
      <c r="A471" s="564"/>
      <c r="B471" s="568"/>
      <c r="C471" s="609"/>
      <c r="D471" s="612"/>
      <c r="E471" s="448"/>
      <c r="F471" s="147" t="s">
        <v>80</v>
      </c>
      <c r="G471" s="469">
        <v>180</v>
      </c>
      <c r="H471" s="469"/>
      <c r="I471" s="469"/>
      <c r="J471" s="469"/>
      <c r="K471" s="583"/>
      <c r="L471" s="602"/>
    </row>
    <row r="472" spans="1:12" ht="15" customHeight="1" x14ac:dyDescent="0.25">
      <c r="A472" s="564"/>
      <c r="B472" s="568"/>
      <c r="C472" s="609"/>
      <c r="D472" s="612"/>
      <c r="E472" s="448"/>
      <c r="F472" s="147" t="s">
        <v>1</v>
      </c>
      <c r="G472" s="243">
        <v>3000</v>
      </c>
      <c r="H472" s="244">
        <v>4000</v>
      </c>
      <c r="I472" s="246">
        <v>5000</v>
      </c>
      <c r="J472" s="245">
        <v>6000</v>
      </c>
      <c r="K472" s="583"/>
      <c r="L472" s="602"/>
    </row>
    <row r="473" spans="1:12" ht="15" customHeight="1" x14ac:dyDescent="0.25">
      <c r="A473" s="564"/>
      <c r="B473" s="568"/>
      <c r="C473" s="609"/>
      <c r="D473" s="612"/>
      <c r="E473" s="448"/>
      <c r="F473" s="147" t="s">
        <v>817</v>
      </c>
      <c r="G473" s="243">
        <f>G471*100</f>
        <v>18000</v>
      </c>
      <c r="H473" s="244">
        <f>G471*110</f>
        <v>19800</v>
      </c>
      <c r="I473" s="246">
        <f>G471*120</f>
        <v>21600</v>
      </c>
      <c r="J473" s="245">
        <f>G471*123</f>
        <v>22140</v>
      </c>
      <c r="K473" s="583"/>
      <c r="L473" s="602"/>
    </row>
    <row r="474" spans="1:12" ht="15" customHeight="1" x14ac:dyDescent="0.25">
      <c r="A474" s="564"/>
      <c r="B474" s="568"/>
      <c r="C474" s="609"/>
      <c r="D474" s="612"/>
      <c r="E474" s="448"/>
      <c r="F474" s="147" t="s">
        <v>1269</v>
      </c>
      <c r="G474" s="451">
        <v>0.98</v>
      </c>
      <c r="H474" s="451"/>
      <c r="I474" s="451"/>
      <c r="J474" s="451"/>
      <c r="K474" s="583"/>
      <c r="L474" s="602"/>
    </row>
    <row r="475" spans="1:12" ht="15" customHeight="1" x14ac:dyDescent="0.25">
      <c r="A475" s="564"/>
      <c r="B475" s="568"/>
      <c r="C475" s="609"/>
      <c r="D475" s="612"/>
      <c r="E475" s="448"/>
      <c r="F475" s="93" t="s">
        <v>699</v>
      </c>
      <c r="G475" s="523" t="s">
        <v>700</v>
      </c>
      <c r="H475" s="523"/>
      <c r="I475" s="523"/>
      <c r="J475" s="523"/>
      <c r="K475" s="583"/>
      <c r="L475" s="602"/>
    </row>
    <row r="476" spans="1:12" ht="15" customHeight="1" x14ac:dyDescent="0.25">
      <c r="A476" s="564"/>
      <c r="B476" s="568"/>
      <c r="C476" s="609"/>
      <c r="D476" s="612"/>
      <c r="E476" s="448"/>
      <c r="F476" s="93" t="s">
        <v>1181</v>
      </c>
      <c r="G476" s="462" t="s">
        <v>1179</v>
      </c>
      <c r="H476" s="463"/>
      <c r="I476" s="463"/>
      <c r="J476" s="464"/>
      <c r="K476" s="583"/>
      <c r="L476" s="602"/>
    </row>
    <row r="477" spans="1:12" ht="15" customHeight="1" x14ac:dyDescent="0.25">
      <c r="A477" s="564"/>
      <c r="B477" s="568"/>
      <c r="C477" s="609"/>
      <c r="D477" s="612"/>
      <c r="E477" s="448"/>
      <c r="F477" s="147" t="s">
        <v>83</v>
      </c>
      <c r="G477" s="607">
        <v>67</v>
      </c>
      <c r="H477" s="607"/>
      <c r="I477" s="607"/>
      <c r="J477" s="607"/>
      <c r="K477" s="583"/>
      <c r="L477" s="602"/>
    </row>
    <row r="478" spans="1:12" ht="15" customHeight="1" x14ac:dyDescent="0.25">
      <c r="A478" s="564"/>
      <c r="B478" s="568"/>
      <c r="C478" s="609"/>
      <c r="D478" s="612"/>
      <c r="E478" s="448"/>
      <c r="F478" s="94" t="s">
        <v>396</v>
      </c>
      <c r="G478" s="523" t="s">
        <v>1185</v>
      </c>
      <c r="H478" s="523"/>
      <c r="I478" s="523"/>
      <c r="J478" s="523"/>
      <c r="K478" s="583"/>
      <c r="L478" s="602"/>
    </row>
    <row r="479" spans="1:12" ht="15" customHeight="1" x14ac:dyDescent="0.25">
      <c r="A479" s="564"/>
      <c r="B479" s="568"/>
      <c r="C479" s="609"/>
      <c r="D479" s="612"/>
      <c r="E479" s="448"/>
      <c r="F479" s="147" t="s">
        <v>3</v>
      </c>
      <c r="G479" s="607" t="s">
        <v>254</v>
      </c>
      <c r="H479" s="607"/>
      <c r="I479" s="607"/>
      <c r="J479" s="607"/>
      <c r="K479" s="583"/>
      <c r="L479" s="602"/>
    </row>
    <row r="480" spans="1:12" ht="15" customHeight="1" x14ac:dyDescent="0.25">
      <c r="A480" s="564"/>
      <c r="B480" s="568"/>
      <c r="C480" s="609"/>
      <c r="D480" s="612"/>
      <c r="E480" s="448"/>
      <c r="F480" s="148" t="s">
        <v>379</v>
      </c>
      <c r="G480" s="523" t="s">
        <v>380</v>
      </c>
      <c r="H480" s="523"/>
      <c r="I480" s="523"/>
      <c r="J480" s="523"/>
      <c r="K480" s="583"/>
      <c r="L480" s="602"/>
    </row>
    <row r="481" spans="1:12" ht="15" customHeight="1" x14ac:dyDescent="0.25">
      <c r="A481" s="564"/>
      <c r="B481" s="568"/>
      <c r="C481" s="609"/>
      <c r="D481" s="612"/>
      <c r="E481" s="448"/>
      <c r="F481" s="93" t="s">
        <v>701</v>
      </c>
      <c r="G481" s="523">
        <v>100000</v>
      </c>
      <c r="H481" s="523"/>
      <c r="I481" s="523"/>
      <c r="J481" s="523"/>
      <c r="K481" s="583"/>
      <c r="L481" s="602"/>
    </row>
    <row r="482" spans="1:12" ht="15" customHeight="1" x14ac:dyDescent="0.25">
      <c r="A482" s="564"/>
      <c r="B482" s="568"/>
      <c r="C482" s="609"/>
      <c r="D482" s="612"/>
      <c r="E482" s="448"/>
      <c r="F482" s="93" t="s">
        <v>257</v>
      </c>
      <c r="G482" s="523" t="s">
        <v>556</v>
      </c>
      <c r="H482" s="523"/>
      <c r="I482" s="523"/>
      <c r="J482" s="523"/>
      <c r="K482" s="583"/>
      <c r="L482" s="602"/>
    </row>
    <row r="483" spans="1:12" ht="15" customHeight="1" x14ac:dyDescent="0.25">
      <c r="A483" s="564"/>
      <c r="B483" s="568"/>
      <c r="C483" s="609"/>
      <c r="D483" s="612"/>
      <c r="E483" s="448"/>
      <c r="F483" s="93" t="s">
        <v>376</v>
      </c>
      <c r="G483" s="523" t="s">
        <v>557</v>
      </c>
      <c r="H483" s="523"/>
      <c r="I483" s="523"/>
      <c r="J483" s="523"/>
      <c r="K483" s="583"/>
      <c r="L483" s="602"/>
    </row>
    <row r="484" spans="1:12" ht="15" customHeight="1" x14ac:dyDescent="0.25">
      <c r="A484" s="564"/>
      <c r="B484" s="568"/>
      <c r="C484" s="609"/>
      <c r="D484" s="612"/>
      <c r="E484" s="448"/>
      <c r="F484" s="93" t="s">
        <v>702</v>
      </c>
      <c r="G484" s="523" t="s">
        <v>703</v>
      </c>
      <c r="H484" s="523"/>
      <c r="I484" s="523"/>
      <c r="J484" s="523"/>
      <c r="K484" s="583"/>
      <c r="L484" s="602"/>
    </row>
    <row r="485" spans="1:12" ht="15" customHeight="1" x14ac:dyDescent="0.25">
      <c r="A485" s="564"/>
      <c r="B485" s="568"/>
      <c r="C485" s="609"/>
      <c r="D485" s="612"/>
      <c r="E485" s="448"/>
      <c r="F485" s="93" t="s">
        <v>381</v>
      </c>
      <c r="G485" s="523" t="s">
        <v>382</v>
      </c>
      <c r="H485" s="523"/>
      <c r="I485" s="523"/>
      <c r="J485" s="523"/>
      <c r="K485" s="583"/>
      <c r="L485" s="602"/>
    </row>
    <row r="486" spans="1:12" ht="15" customHeight="1" x14ac:dyDescent="0.25">
      <c r="A486" s="564"/>
      <c r="B486" s="568"/>
      <c r="C486" s="609"/>
      <c r="D486" s="612"/>
      <c r="E486" s="448"/>
      <c r="F486" s="94" t="s">
        <v>358</v>
      </c>
      <c r="G486" s="523" t="s">
        <v>900</v>
      </c>
      <c r="H486" s="523"/>
      <c r="I486" s="523"/>
      <c r="J486" s="523"/>
      <c r="K486" s="584">
        <v>5</v>
      </c>
      <c r="L486" s="533">
        <v>23480</v>
      </c>
    </row>
    <row r="487" spans="1:12" ht="15" customHeight="1" x14ac:dyDescent="0.25">
      <c r="A487" s="564"/>
      <c r="B487" s="568"/>
      <c r="C487" s="609"/>
      <c r="D487" s="612"/>
      <c r="E487" s="448"/>
      <c r="F487" s="93" t="s">
        <v>383</v>
      </c>
      <c r="G487" s="523" t="s">
        <v>384</v>
      </c>
      <c r="H487" s="523"/>
      <c r="I487" s="523"/>
      <c r="J487" s="523"/>
      <c r="K487" s="585"/>
      <c r="L487" s="603" t="e">
        <f>#REF!-#REF!*10%</f>
        <v>#REF!</v>
      </c>
    </row>
    <row r="488" spans="1:12" ht="15" customHeight="1" x14ac:dyDescent="0.25">
      <c r="A488" s="564"/>
      <c r="B488" s="568"/>
      <c r="C488" s="609"/>
      <c r="D488" s="612"/>
      <c r="E488" s="448"/>
      <c r="F488" s="93" t="s">
        <v>385</v>
      </c>
      <c r="G488" s="523" t="s">
        <v>386</v>
      </c>
      <c r="H488" s="523"/>
      <c r="I488" s="523"/>
      <c r="J488" s="523"/>
      <c r="K488" s="585"/>
      <c r="L488" s="603" t="e">
        <f>#REF!-#REF!*10%</f>
        <v>#REF!</v>
      </c>
    </row>
    <row r="489" spans="1:12" ht="15" customHeight="1" x14ac:dyDescent="0.25">
      <c r="A489" s="564"/>
      <c r="B489" s="568"/>
      <c r="C489" s="609"/>
      <c r="D489" s="612"/>
      <c r="E489" s="448"/>
      <c r="F489" s="93" t="s">
        <v>389</v>
      </c>
      <c r="G489" s="523" t="s">
        <v>390</v>
      </c>
      <c r="H489" s="523"/>
      <c r="I489" s="523"/>
      <c r="J489" s="523"/>
      <c r="K489" s="585"/>
      <c r="L489" s="603" t="e">
        <f>#REF!-#REF!*10%</f>
        <v>#REF!</v>
      </c>
    </row>
    <row r="490" spans="1:12" ht="15" customHeight="1" x14ac:dyDescent="0.25">
      <c r="A490" s="564"/>
      <c r="B490" s="568"/>
      <c r="C490" s="609"/>
      <c r="D490" s="612"/>
      <c r="E490" s="448"/>
      <c r="F490" s="93" t="s">
        <v>704</v>
      </c>
      <c r="G490" s="523" t="s">
        <v>705</v>
      </c>
      <c r="H490" s="523"/>
      <c r="I490" s="523"/>
      <c r="J490" s="523"/>
      <c r="K490" s="585"/>
      <c r="L490" s="603" t="e">
        <f>#REF!-#REF!*10%</f>
        <v>#REF!</v>
      </c>
    </row>
    <row r="491" spans="1:12" ht="15" customHeight="1" x14ac:dyDescent="0.25">
      <c r="A491" s="564"/>
      <c r="B491" s="568"/>
      <c r="C491" s="609"/>
      <c r="D491" s="612"/>
      <c r="E491" s="448"/>
      <c r="F491" s="93" t="s">
        <v>706</v>
      </c>
      <c r="G491" s="523" t="s">
        <v>390</v>
      </c>
      <c r="H491" s="523"/>
      <c r="I491" s="523"/>
      <c r="J491" s="523"/>
      <c r="K491" s="585"/>
      <c r="L491" s="603" t="e">
        <f>#REF!-#REF!*10%</f>
        <v>#REF!</v>
      </c>
    </row>
    <row r="492" spans="1:12" ht="15" customHeight="1" x14ac:dyDescent="0.25">
      <c r="A492" s="564"/>
      <c r="B492" s="568"/>
      <c r="C492" s="609"/>
      <c r="D492" s="612"/>
      <c r="E492" s="448"/>
      <c r="F492" s="93" t="s">
        <v>1271</v>
      </c>
      <c r="G492" s="523" t="s">
        <v>390</v>
      </c>
      <c r="H492" s="523"/>
      <c r="I492" s="523"/>
      <c r="J492" s="523"/>
      <c r="K492" s="585"/>
      <c r="L492" s="603" t="e">
        <f>#REF!-#REF!*10%</f>
        <v>#REF!</v>
      </c>
    </row>
    <row r="493" spans="1:12" ht="15" customHeight="1" x14ac:dyDescent="0.25">
      <c r="A493" s="564"/>
      <c r="B493" s="568"/>
      <c r="C493" s="609"/>
      <c r="D493" s="612"/>
      <c r="E493" s="448"/>
      <c r="F493" s="93" t="s">
        <v>707</v>
      </c>
      <c r="G493" s="523" t="s">
        <v>911</v>
      </c>
      <c r="H493" s="523"/>
      <c r="I493" s="523"/>
      <c r="J493" s="523"/>
      <c r="K493" s="585"/>
      <c r="L493" s="603" t="e">
        <f>#REF!-#REF!*10%</f>
        <v>#REF!</v>
      </c>
    </row>
    <row r="494" spans="1:12" ht="15" customHeight="1" x14ac:dyDescent="0.25">
      <c r="A494" s="564"/>
      <c r="B494" s="568"/>
      <c r="C494" s="609"/>
      <c r="D494" s="612"/>
      <c r="E494" s="448"/>
      <c r="F494" s="93" t="s">
        <v>708</v>
      </c>
      <c r="G494" s="523" t="s">
        <v>390</v>
      </c>
      <c r="H494" s="523"/>
      <c r="I494" s="523"/>
      <c r="J494" s="523"/>
      <c r="K494" s="585"/>
      <c r="L494" s="603" t="e">
        <f>#REF!-#REF!*10%</f>
        <v>#REF!</v>
      </c>
    </row>
    <row r="495" spans="1:12" ht="15" customHeight="1" x14ac:dyDescent="0.25">
      <c r="A495" s="564"/>
      <c r="B495" s="568"/>
      <c r="C495" s="609"/>
      <c r="D495" s="612"/>
      <c r="E495" s="448"/>
      <c r="F495" s="148" t="s">
        <v>377</v>
      </c>
      <c r="G495" s="523" t="s">
        <v>387</v>
      </c>
      <c r="H495" s="523"/>
      <c r="I495" s="523"/>
      <c r="J495" s="523"/>
      <c r="K495" s="585"/>
      <c r="L495" s="603" t="e">
        <f>#REF!-#REF!*10%</f>
        <v>#REF!</v>
      </c>
    </row>
    <row r="496" spans="1:12" ht="15" customHeight="1" x14ac:dyDescent="0.25">
      <c r="A496" s="564"/>
      <c r="B496" s="568"/>
      <c r="C496" s="609"/>
      <c r="D496" s="612"/>
      <c r="E496" s="448"/>
      <c r="F496" s="148" t="s">
        <v>388</v>
      </c>
      <c r="G496" s="523" t="s">
        <v>393</v>
      </c>
      <c r="H496" s="523"/>
      <c r="I496" s="523"/>
      <c r="J496" s="523"/>
      <c r="K496" s="585"/>
      <c r="L496" s="603" t="e">
        <f>#REF!-#REF!*10%</f>
        <v>#REF!</v>
      </c>
    </row>
    <row r="497" spans="1:12" ht="15.6" customHeight="1" x14ac:dyDescent="0.25">
      <c r="A497" s="564"/>
      <c r="B497" s="568"/>
      <c r="C497" s="609"/>
      <c r="D497" s="612"/>
      <c r="E497" s="448"/>
      <c r="F497" s="148" t="s">
        <v>562</v>
      </c>
      <c r="G497" s="523" t="s">
        <v>1024</v>
      </c>
      <c r="H497" s="523"/>
      <c r="I497" s="523"/>
      <c r="J497" s="523"/>
      <c r="K497" s="585"/>
      <c r="L497" s="603" t="e">
        <f>#REF!-#REF!*10%</f>
        <v>#REF!</v>
      </c>
    </row>
    <row r="498" spans="1:12" ht="15.6" customHeight="1" x14ac:dyDescent="0.25">
      <c r="A498" s="564"/>
      <c r="B498" s="568"/>
      <c r="C498" s="609"/>
      <c r="D498" s="612"/>
      <c r="E498" s="448"/>
      <c r="F498" s="148" t="s">
        <v>570</v>
      </c>
      <c r="G498" s="523" t="s">
        <v>613</v>
      </c>
      <c r="H498" s="523"/>
      <c r="I498" s="523"/>
      <c r="J498" s="523"/>
      <c r="K498" s="585"/>
      <c r="L498" s="603" t="e">
        <f>#REF!-#REF!*10%</f>
        <v>#REF!</v>
      </c>
    </row>
    <row r="499" spans="1:12" ht="15.6" customHeight="1" x14ac:dyDescent="0.25">
      <c r="A499" s="564"/>
      <c r="B499" s="568"/>
      <c r="C499" s="609"/>
      <c r="D499" s="612"/>
      <c r="E499" s="448"/>
      <c r="F499" s="149" t="s">
        <v>4</v>
      </c>
      <c r="G499" s="606">
        <v>6.6</v>
      </c>
      <c r="H499" s="606"/>
      <c r="I499" s="606"/>
      <c r="J499" s="606"/>
      <c r="K499" s="585"/>
      <c r="L499" s="603" t="e">
        <f>#REF!-#REF!*10%</f>
        <v>#REF!</v>
      </c>
    </row>
    <row r="500" spans="1:12" ht="15" customHeight="1" x14ac:dyDescent="0.25">
      <c r="A500" s="564"/>
      <c r="B500" s="569"/>
      <c r="C500" s="610"/>
      <c r="D500" s="612"/>
      <c r="E500" s="448"/>
      <c r="F500" s="136" t="s">
        <v>1016</v>
      </c>
      <c r="G500" s="454">
        <v>5</v>
      </c>
      <c r="H500" s="454"/>
      <c r="I500" s="454"/>
      <c r="J500" s="454"/>
      <c r="K500" s="585"/>
      <c r="L500" s="603" t="e">
        <f>#REF!-#REF!*10%</f>
        <v>#REF!</v>
      </c>
    </row>
    <row r="501" spans="1:12" ht="15" customHeight="1" x14ac:dyDescent="0.3">
      <c r="A501" s="152"/>
      <c r="B501" s="152"/>
      <c r="C501" s="384"/>
      <c r="D501" s="91"/>
      <c r="E501" s="91"/>
      <c r="F501" s="146"/>
      <c r="G501" s="146"/>
      <c r="H501" s="146"/>
      <c r="I501" s="146"/>
      <c r="J501" s="247"/>
      <c r="K501" s="247"/>
      <c r="L501" s="354"/>
    </row>
    <row r="502" spans="1:12" ht="15" customHeight="1" x14ac:dyDescent="0.3">
      <c r="A502" s="152"/>
      <c r="B502" s="152"/>
      <c r="C502" s="384"/>
      <c r="D502" s="91"/>
      <c r="E502" s="91"/>
      <c r="F502" s="146"/>
      <c r="G502" s="146"/>
      <c r="H502" s="146"/>
      <c r="I502" s="146"/>
      <c r="J502" s="247"/>
      <c r="K502" s="247"/>
      <c r="L502" s="354"/>
    </row>
    <row r="503" spans="1:12" ht="15" customHeight="1" x14ac:dyDescent="0.3">
      <c r="A503" s="152"/>
      <c r="B503" s="152"/>
      <c r="C503" s="384"/>
      <c r="D503" s="91"/>
      <c r="E503" s="91"/>
      <c r="F503" s="146"/>
      <c r="G503" s="146"/>
      <c r="H503" s="146"/>
      <c r="I503" s="146"/>
      <c r="J503" s="247"/>
      <c r="K503" s="247"/>
      <c r="L503" s="354"/>
    </row>
    <row r="504" spans="1:12" ht="15" customHeight="1" x14ac:dyDescent="0.3">
      <c r="A504" s="152"/>
      <c r="B504" s="152"/>
      <c r="C504" s="384"/>
      <c r="D504" s="91"/>
      <c r="E504" s="91"/>
      <c r="F504" s="146"/>
      <c r="G504" s="146"/>
      <c r="H504" s="146"/>
      <c r="I504" s="146"/>
      <c r="J504" s="247"/>
      <c r="K504" s="247"/>
      <c r="L504" s="354"/>
    </row>
    <row r="505" spans="1:12" ht="15" customHeight="1" x14ac:dyDescent="0.3">
      <c r="A505" s="152"/>
      <c r="B505" s="152"/>
      <c r="C505" s="384"/>
      <c r="D505" s="91"/>
      <c r="E505" s="91"/>
      <c r="F505" s="146"/>
      <c r="G505" s="146"/>
      <c r="H505" s="146"/>
      <c r="I505" s="146"/>
      <c r="J505" s="247"/>
      <c r="K505" s="247"/>
      <c r="L505" s="354"/>
    </row>
    <row r="506" spans="1:12" ht="15" customHeight="1" x14ac:dyDescent="0.3">
      <c r="A506" s="152"/>
      <c r="B506" s="152"/>
      <c r="C506" s="384"/>
      <c r="D506" s="91"/>
      <c r="E506" s="91"/>
      <c r="F506" s="146"/>
      <c r="G506" s="146"/>
      <c r="H506" s="146"/>
      <c r="I506" s="146"/>
      <c r="J506" s="247"/>
      <c r="K506" s="247"/>
      <c r="L506" s="354"/>
    </row>
    <row r="507" spans="1:12" ht="15" customHeight="1" x14ac:dyDescent="0.3">
      <c r="A507" s="152"/>
      <c r="B507" s="152"/>
      <c r="C507" s="384"/>
      <c r="D507" s="91"/>
      <c r="E507" s="91"/>
      <c r="F507" s="146"/>
      <c r="G507" s="146"/>
      <c r="H507" s="146"/>
      <c r="I507" s="146"/>
      <c r="J507" s="247"/>
      <c r="K507" s="247"/>
      <c r="L507" s="354"/>
    </row>
    <row r="508" spans="1:12" ht="15" customHeight="1" x14ac:dyDescent="0.3">
      <c r="A508" s="152"/>
      <c r="B508" s="152"/>
      <c r="C508" s="384"/>
      <c r="D508" s="91"/>
      <c r="E508" s="91"/>
      <c r="F508" s="146"/>
      <c r="G508" s="146"/>
      <c r="H508" s="146"/>
      <c r="I508" s="146"/>
      <c r="J508" s="247"/>
      <c r="K508" s="247"/>
      <c r="L508" s="354"/>
    </row>
    <row r="509" spans="1:12" ht="15" customHeight="1" x14ac:dyDescent="0.3">
      <c r="A509" s="152"/>
      <c r="B509" s="152"/>
      <c r="C509" s="384"/>
      <c r="D509" s="91"/>
      <c r="E509" s="91"/>
      <c r="F509" s="146"/>
      <c r="G509" s="146"/>
      <c r="H509" s="146"/>
      <c r="I509" s="146"/>
      <c r="J509" s="247"/>
      <c r="K509" s="247"/>
      <c r="L509" s="354"/>
    </row>
    <row r="510" spans="1:12" ht="15" customHeight="1" x14ac:dyDescent="0.3">
      <c r="A510" s="152"/>
      <c r="B510" s="152"/>
      <c r="C510" s="384"/>
      <c r="D510" s="91"/>
      <c r="E510" s="91"/>
      <c r="F510" s="146"/>
      <c r="G510" s="146"/>
      <c r="H510" s="146"/>
      <c r="I510" s="146"/>
      <c r="J510" s="247"/>
      <c r="K510" s="247"/>
      <c r="L510" s="354"/>
    </row>
    <row r="511" spans="1:12" ht="15" customHeight="1" x14ac:dyDescent="0.3">
      <c r="A511" s="152"/>
      <c r="B511" s="152"/>
      <c r="C511" s="384"/>
      <c r="D511" s="91"/>
      <c r="E511" s="91"/>
      <c r="F511" s="146"/>
      <c r="G511" s="146"/>
      <c r="H511" s="146"/>
      <c r="I511" s="146"/>
      <c r="J511" s="247"/>
      <c r="K511" s="247"/>
      <c r="L511" s="354"/>
    </row>
    <row r="512" spans="1:12" ht="15" customHeight="1" x14ac:dyDescent="0.3">
      <c r="A512" s="152"/>
      <c r="B512" s="152"/>
      <c r="C512" s="384"/>
      <c r="D512" s="91"/>
      <c r="E512" s="91"/>
      <c r="F512" s="146"/>
      <c r="G512" s="146"/>
      <c r="H512" s="146"/>
      <c r="I512" s="146"/>
      <c r="J512" s="247"/>
      <c r="K512" s="247"/>
      <c r="L512" s="354"/>
    </row>
    <row r="513" spans="1:12" ht="15" customHeight="1" x14ac:dyDescent="0.3">
      <c r="A513" s="152"/>
      <c r="B513" s="152"/>
      <c r="C513" s="384"/>
      <c r="D513" s="91"/>
      <c r="E513" s="91"/>
      <c r="F513" s="146"/>
      <c r="G513" s="146"/>
      <c r="H513" s="146"/>
      <c r="I513" s="146"/>
      <c r="J513" s="247"/>
      <c r="K513" s="247"/>
      <c r="L513" s="354"/>
    </row>
    <row r="514" spans="1:12" ht="15" customHeight="1" x14ac:dyDescent="0.3">
      <c r="A514" s="152"/>
      <c r="B514" s="152"/>
      <c r="C514" s="384"/>
      <c r="D514" s="91"/>
      <c r="E514" s="91"/>
      <c r="F514" s="146"/>
      <c r="G514" s="146"/>
      <c r="H514" s="146"/>
      <c r="I514" s="146"/>
      <c r="J514" s="247"/>
      <c r="K514" s="247"/>
      <c r="L514" s="354"/>
    </row>
    <row r="515" spans="1:12" ht="15" customHeight="1" x14ac:dyDescent="0.3">
      <c r="A515" s="152"/>
      <c r="B515" s="152"/>
      <c r="C515" s="384"/>
      <c r="D515" s="91"/>
      <c r="E515" s="91"/>
      <c r="F515" s="146"/>
      <c r="G515" s="146"/>
      <c r="H515" s="146"/>
      <c r="I515" s="146"/>
      <c r="J515" s="247"/>
      <c r="K515" s="247"/>
      <c r="L515" s="354"/>
    </row>
    <row r="516" spans="1:12" ht="15" customHeight="1" x14ac:dyDescent="0.3">
      <c r="A516" s="152"/>
      <c r="B516" s="152"/>
      <c r="C516" s="384"/>
      <c r="D516" s="91"/>
      <c r="E516" s="91"/>
      <c r="F516" s="146"/>
      <c r="G516" s="146"/>
      <c r="H516" s="146"/>
      <c r="I516" s="146"/>
      <c r="J516" s="247"/>
      <c r="K516" s="247"/>
      <c r="L516" s="354"/>
    </row>
    <row r="517" spans="1:12" ht="15" customHeight="1" x14ac:dyDescent="0.3">
      <c r="A517" s="152"/>
      <c r="B517" s="152"/>
      <c r="C517" s="384"/>
      <c r="D517" s="91"/>
      <c r="E517" s="91"/>
      <c r="F517" s="146"/>
      <c r="G517" s="146"/>
      <c r="H517" s="146"/>
      <c r="I517" s="146"/>
      <c r="J517" s="247"/>
      <c r="K517" s="247"/>
      <c r="L517" s="354"/>
    </row>
    <row r="518" spans="1:12" ht="15" customHeight="1" x14ac:dyDescent="0.3">
      <c r="A518" s="152"/>
      <c r="B518" s="152"/>
      <c r="C518" s="384"/>
      <c r="D518" s="91"/>
      <c r="E518" s="91"/>
      <c r="F518" s="146"/>
      <c r="G518" s="146"/>
      <c r="H518" s="146"/>
      <c r="I518" s="146"/>
      <c r="J518" s="247"/>
      <c r="K518" s="247"/>
      <c r="L518" s="354"/>
    </row>
    <row r="519" spans="1:12" ht="15" customHeight="1" x14ac:dyDescent="0.3">
      <c r="A519" s="152"/>
      <c r="B519" s="152"/>
      <c r="C519" s="384"/>
      <c r="D519" s="91"/>
      <c r="E519" s="91"/>
      <c r="F519" s="146"/>
      <c r="G519" s="146"/>
      <c r="H519" s="146"/>
      <c r="I519" s="146"/>
      <c r="J519" s="247"/>
      <c r="K519" s="247"/>
      <c r="L519" s="354"/>
    </row>
    <row r="520" spans="1:12" ht="15" customHeight="1" x14ac:dyDescent="0.3">
      <c r="A520" s="152"/>
      <c r="B520" s="152"/>
      <c r="C520" s="384"/>
      <c r="D520" s="91"/>
      <c r="E520" s="91"/>
      <c r="F520" s="146"/>
      <c r="G520" s="146"/>
      <c r="H520" s="146"/>
      <c r="I520" s="146"/>
      <c r="J520" s="247"/>
      <c r="K520" s="247"/>
      <c r="L520" s="354"/>
    </row>
    <row r="521" spans="1:12" ht="15" customHeight="1" x14ac:dyDescent="0.3">
      <c r="A521" s="152"/>
      <c r="B521" s="152"/>
      <c r="C521" s="384"/>
      <c r="D521" s="91"/>
      <c r="E521" s="91"/>
      <c r="F521" s="146"/>
      <c r="G521" s="146"/>
      <c r="H521" s="146"/>
      <c r="I521" s="146"/>
      <c r="J521" s="247"/>
      <c r="K521" s="247"/>
      <c r="L521" s="354"/>
    </row>
    <row r="522" spans="1:12" ht="15" customHeight="1" x14ac:dyDescent="0.3">
      <c r="A522" s="152"/>
      <c r="B522" s="152"/>
      <c r="C522" s="384"/>
      <c r="D522" s="91"/>
      <c r="E522" s="91"/>
      <c r="F522" s="146"/>
      <c r="G522" s="146"/>
      <c r="H522" s="146"/>
      <c r="I522" s="146"/>
      <c r="J522" s="247"/>
      <c r="K522" s="247"/>
      <c r="L522" s="354"/>
    </row>
    <row r="523" spans="1:12" ht="15" customHeight="1" x14ac:dyDescent="0.3">
      <c r="A523" s="152"/>
      <c r="B523" s="152"/>
      <c r="C523" s="384"/>
      <c r="D523" s="91"/>
      <c r="E523" s="91"/>
      <c r="F523" s="146"/>
      <c r="G523" s="146"/>
      <c r="H523" s="146"/>
      <c r="I523" s="146"/>
      <c r="J523" s="247"/>
      <c r="K523" s="247"/>
      <c r="L523" s="354"/>
    </row>
    <row r="524" spans="1:12" ht="15" customHeight="1" x14ac:dyDescent="0.3">
      <c r="A524" s="152"/>
      <c r="B524" s="152"/>
      <c r="C524" s="384"/>
      <c r="D524" s="91"/>
      <c r="E524" s="91"/>
      <c r="F524" s="146"/>
      <c r="G524" s="146"/>
      <c r="H524" s="146"/>
      <c r="I524" s="146"/>
      <c r="J524" s="247"/>
      <c r="K524" s="247"/>
      <c r="L524" s="354"/>
    </row>
    <row r="525" spans="1:12" ht="15" customHeight="1" x14ac:dyDescent="0.3">
      <c r="A525" s="152"/>
      <c r="B525" s="152"/>
      <c r="C525" s="384"/>
      <c r="D525" s="91"/>
      <c r="E525" s="91"/>
      <c r="F525" s="146"/>
      <c r="G525" s="146"/>
      <c r="H525" s="146"/>
      <c r="I525" s="146"/>
      <c r="J525" s="247"/>
      <c r="K525" s="247"/>
      <c r="L525" s="354"/>
    </row>
    <row r="526" spans="1:12" ht="15" customHeight="1" x14ac:dyDescent="0.3">
      <c r="A526" s="152"/>
      <c r="B526" s="152"/>
      <c r="C526" s="384"/>
      <c r="D526" s="91"/>
      <c r="E526" s="91"/>
      <c r="F526" s="146"/>
      <c r="G526" s="146"/>
      <c r="H526" s="146"/>
      <c r="I526" s="146"/>
      <c r="J526" s="247"/>
      <c r="K526" s="247"/>
      <c r="L526" s="354"/>
    </row>
    <row r="527" spans="1:12" ht="15" customHeight="1" x14ac:dyDescent="0.3">
      <c r="A527" s="152"/>
      <c r="B527" s="152"/>
      <c r="C527" s="384"/>
      <c r="D527" s="91"/>
      <c r="E527" s="91"/>
      <c r="F527" s="146"/>
      <c r="G527" s="146"/>
      <c r="H527" s="146"/>
      <c r="I527" s="146"/>
      <c r="J527" s="247"/>
      <c r="K527" s="247"/>
      <c r="L527" s="354"/>
    </row>
    <row r="528" spans="1:12" ht="15" customHeight="1" x14ac:dyDescent="0.3">
      <c r="A528" s="152"/>
      <c r="B528" s="152"/>
      <c r="C528" s="384"/>
      <c r="D528" s="91"/>
      <c r="E528" s="91"/>
      <c r="F528" s="146"/>
      <c r="G528" s="146"/>
      <c r="H528" s="146"/>
      <c r="I528" s="146"/>
      <c r="J528" s="247"/>
      <c r="K528" s="247"/>
      <c r="L528" s="354"/>
    </row>
    <row r="529" spans="1:12" ht="15" customHeight="1" x14ac:dyDescent="0.3">
      <c r="A529" s="152"/>
      <c r="B529" s="152"/>
      <c r="C529" s="384"/>
      <c r="D529" s="91"/>
      <c r="E529" s="91"/>
      <c r="F529" s="146"/>
      <c r="G529" s="146"/>
      <c r="H529" s="146"/>
      <c r="I529" s="146"/>
      <c r="J529" s="247"/>
      <c r="K529" s="247"/>
      <c r="L529" s="354"/>
    </row>
    <row r="530" spans="1:12" ht="15" customHeight="1" x14ac:dyDescent="0.3">
      <c r="A530" s="152"/>
      <c r="B530" s="152"/>
      <c r="C530" s="384"/>
      <c r="D530" s="91"/>
      <c r="E530" s="91"/>
      <c r="F530" s="146"/>
      <c r="G530" s="146"/>
      <c r="H530" s="146"/>
      <c r="I530" s="146"/>
      <c r="J530" s="146"/>
      <c r="K530" s="146"/>
      <c r="L530" s="354"/>
    </row>
    <row r="531" spans="1:12" ht="15" customHeight="1" x14ac:dyDescent="0.3">
      <c r="A531" s="152"/>
      <c r="B531" s="152"/>
      <c r="C531" s="384"/>
      <c r="D531" s="91"/>
      <c r="E531" s="91"/>
      <c r="F531" s="146"/>
      <c r="G531" s="146"/>
      <c r="H531" s="146"/>
      <c r="I531" s="146"/>
      <c r="J531" s="146"/>
      <c r="K531" s="146"/>
      <c r="L531" s="354"/>
    </row>
    <row r="532" spans="1:12" ht="15" customHeight="1" x14ac:dyDescent="0.3">
      <c r="A532" s="152"/>
      <c r="B532" s="152"/>
      <c r="C532" s="384"/>
      <c r="D532" s="91"/>
      <c r="E532" s="91"/>
      <c r="F532" s="146"/>
      <c r="G532" s="146"/>
      <c r="H532" s="146"/>
      <c r="I532" s="146"/>
      <c r="J532" s="146"/>
      <c r="K532" s="146"/>
      <c r="L532" s="354"/>
    </row>
    <row r="533" spans="1:12" ht="15" customHeight="1" x14ac:dyDescent="0.3">
      <c r="A533" s="152"/>
      <c r="B533" s="152"/>
      <c r="C533" s="384"/>
      <c r="D533" s="91"/>
      <c r="E533" s="91"/>
      <c r="F533" s="146"/>
      <c r="G533" s="146"/>
      <c r="H533" s="146"/>
      <c r="I533" s="146"/>
      <c r="J533" s="146"/>
      <c r="K533" s="146"/>
      <c r="L533" s="354"/>
    </row>
    <row r="534" spans="1:12" ht="15" customHeight="1" x14ac:dyDescent="0.3">
      <c r="A534" s="152"/>
      <c r="B534" s="152"/>
      <c r="C534" s="384"/>
      <c r="D534" s="91"/>
      <c r="E534" s="91"/>
      <c r="F534" s="146"/>
      <c r="G534" s="146"/>
      <c r="H534" s="146"/>
      <c r="I534" s="146"/>
      <c r="J534" s="146"/>
      <c r="K534" s="146"/>
      <c r="L534" s="354"/>
    </row>
    <row r="535" spans="1:12" ht="15" customHeight="1" x14ac:dyDescent="0.3">
      <c r="A535" s="152"/>
      <c r="B535" s="152"/>
      <c r="C535" s="384"/>
      <c r="D535" s="91"/>
      <c r="E535" s="91"/>
      <c r="F535" s="146"/>
      <c r="G535" s="146"/>
      <c r="H535" s="146"/>
      <c r="I535" s="146"/>
      <c r="J535" s="146"/>
      <c r="K535" s="146"/>
      <c r="L535" s="354"/>
    </row>
    <row r="536" spans="1:12" ht="15" customHeight="1" x14ac:dyDescent="0.3">
      <c r="A536" s="152"/>
      <c r="B536" s="152"/>
      <c r="C536" s="384"/>
      <c r="D536" s="91"/>
      <c r="E536" s="91"/>
      <c r="F536" s="146"/>
      <c r="G536" s="146"/>
      <c r="H536" s="146"/>
      <c r="I536" s="146"/>
      <c r="J536" s="146"/>
      <c r="K536" s="146"/>
      <c r="L536" s="354"/>
    </row>
    <row r="537" spans="1:12" ht="15" customHeight="1" x14ac:dyDescent="0.3">
      <c r="A537" s="152"/>
      <c r="B537" s="152"/>
      <c r="C537" s="384"/>
      <c r="D537" s="91"/>
      <c r="E537" s="91"/>
      <c r="F537" s="146"/>
      <c r="G537" s="146"/>
      <c r="H537" s="146"/>
      <c r="I537" s="146"/>
      <c r="J537" s="146"/>
      <c r="K537" s="146"/>
      <c r="L537" s="354"/>
    </row>
    <row r="538" spans="1:12" ht="15" customHeight="1" x14ac:dyDescent="0.3">
      <c r="A538" s="152"/>
      <c r="B538" s="152"/>
      <c r="C538" s="384"/>
      <c r="D538" s="91"/>
      <c r="E538" s="91"/>
      <c r="F538" s="146"/>
      <c r="G538" s="146"/>
      <c r="H538" s="146"/>
      <c r="I538" s="146"/>
      <c r="J538" s="146"/>
      <c r="K538" s="146"/>
      <c r="L538" s="354"/>
    </row>
    <row r="539" spans="1:12" ht="15" customHeight="1" x14ac:dyDescent="0.3">
      <c r="A539" s="152"/>
      <c r="B539" s="152"/>
      <c r="C539" s="384"/>
      <c r="D539" s="91"/>
      <c r="E539" s="91"/>
      <c r="F539" s="146"/>
      <c r="G539" s="146"/>
      <c r="H539" s="146"/>
      <c r="I539" s="146"/>
      <c r="J539" s="146"/>
      <c r="K539" s="146"/>
      <c r="L539" s="354"/>
    </row>
    <row r="540" spans="1:12" ht="15" customHeight="1" x14ac:dyDescent="0.3">
      <c r="A540" s="152"/>
      <c r="B540" s="152"/>
      <c r="C540" s="384"/>
      <c r="D540" s="91"/>
      <c r="E540" s="91"/>
      <c r="F540" s="146"/>
      <c r="G540" s="146"/>
      <c r="H540" s="146"/>
      <c r="I540" s="146"/>
      <c r="J540" s="146"/>
      <c r="K540" s="146"/>
      <c r="L540" s="354"/>
    </row>
    <row r="541" spans="1:12" ht="15" customHeight="1" x14ac:dyDescent="0.3">
      <c r="A541" s="152"/>
      <c r="B541" s="152"/>
      <c r="C541" s="384"/>
      <c r="D541" s="91"/>
      <c r="E541" s="91"/>
      <c r="F541" s="146"/>
      <c r="G541" s="146"/>
      <c r="H541" s="146"/>
      <c r="I541" s="146"/>
      <c r="J541" s="146"/>
      <c r="K541" s="146"/>
      <c r="L541" s="354"/>
    </row>
    <row r="542" spans="1:12" ht="15" customHeight="1" x14ac:dyDescent="0.3">
      <c r="A542" s="152"/>
      <c r="B542" s="152"/>
      <c r="C542" s="384"/>
      <c r="D542" s="91"/>
      <c r="E542" s="91"/>
      <c r="F542" s="146"/>
      <c r="G542" s="146"/>
      <c r="H542" s="146"/>
      <c r="I542" s="146"/>
      <c r="J542" s="146"/>
      <c r="K542" s="146"/>
      <c r="L542" s="354"/>
    </row>
    <row r="543" spans="1:12" ht="15" customHeight="1" x14ac:dyDescent="0.3">
      <c r="A543" s="152"/>
      <c r="B543" s="152"/>
      <c r="C543" s="384"/>
      <c r="D543" s="91"/>
      <c r="E543" s="91"/>
      <c r="F543" s="146"/>
      <c r="G543" s="146"/>
      <c r="H543" s="146"/>
      <c r="I543" s="146"/>
      <c r="J543" s="146"/>
      <c r="K543" s="146"/>
      <c r="L543" s="354"/>
    </row>
    <row r="544" spans="1:12" ht="15" customHeight="1" x14ac:dyDescent="0.3">
      <c r="A544" s="152"/>
      <c r="B544" s="152"/>
      <c r="C544" s="384"/>
      <c r="D544" s="91"/>
      <c r="E544" s="91"/>
      <c r="F544" s="146"/>
      <c r="G544" s="146"/>
      <c r="H544" s="146"/>
      <c r="I544" s="146"/>
      <c r="J544" s="146"/>
      <c r="K544" s="146"/>
      <c r="L544" s="354"/>
    </row>
    <row r="545" spans="1:12" ht="15" customHeight="1" x14ac:dyDescent="0.3">
      <c r="A545" s="152"/>
      <c r="B545" s="152"/>
      <c r="C545" s="384"/>
      <c r="D545" s="91"/>
      <c r="E545" s="91"/>
      <c r="F545" s="146"/>
      <c r="G545" s="146"/>
      <c r="H545" s="146"/>
      <c r="I545" s="146"/>
      <c r="J545" s="146"/>
      <c r="K545" s="146"/>
      <c r="L545" s="354"/>
    </row>
    <row r="546" spans="1:12" ht="15" customHeight="1" x14ac:dyDescent="0.3">
      <c r="A546" s="152"/>
      <c r="B546" s="152"/>
      <c r="C546" s="384"/>
      <c r="D546" s="91"/>
      <c r="E546" s="91"/>
      <c r="F546" s="146"/>
      <c r="G546" s="146"/>
      <c r="H546" s="146"/>
      <c r="I546" s="146"/>
      <c r="J546" s="146"/>
      <c r="K546" s="146"/>
      <c r="L546" s="354"/>
    </row>
    <row r="547" spans="1:12" ht="15" customHeight="1" x14ac:dyDescent="0.3">
      <c r="A547" s="152"/>
      <c r="B547" s="152"/>
      <c r="C547" s="384"/>
      <c r="D547" s="91"/>
      <c r="E547" s="91"/>
      <c r="F547" s="146"/>
      <c r="G547" s="146"/>
      <c r="H547" s="146"/>
      <c r="I547" s="146"/>
      <c r="J547" s="146"/>
      <c r="K547" s="146"/>
      <c r="L547" s="354"/>
    </row>
    <row r="548" spans="1:12" ht="15" customHeight="1" x14ac:dyDescent="0.3">
      <c r="A548" s="152"/>
      <c r="B548" s="152"/>
      <c r="C548" s="384"/>
      <c r="D548" s="91"/>
      <c r="E548" s="91"/>
      <c r="F548" s="146"/>
      <c r="G548" s="146"/>
      <c r="H548" s="146"/>
      <c r="I548" s="146"/>
      <c r="J548" s="146"/>
      <c r="K548" s="146"/>
      <c r="L548" s="354"/>
    </row>
    <row r="549" spans="1:12" ht="15" customHeight="1" x14ac:dyDescent="0.3">
      <c r="A549" s="152"/>
      <c r="B549" s="152"/>
      <c r="C549" s="384"/>
      <c r="D549" s="91"/>
      <c r="E549" s="91"/>
      <c r="F549" s="146"/>
      <c r="G549" s="146"/>
      <c r="H549" s="146"/>
      <c r="I549" s="146"/>
      <c r="J549" s="146"/>
      <c r="K549" s="146"/>
      <c r="L549" s="354"/>
    </row>
    <row r="550" spans="1:12" ht="15" customHeight="1" x14ac:dyDescent="0.3">
      <c r="A550" s="152"/>
      <c r="B550" s="152"/>
      <c r="C550" s="384"/>
      <c r="D550" s="91"/>
      <c r="E550" s="91"/>
      <c r="F550" s="146"/>
      <c r="G550" s="146"/>
      <c r="H550" s="146"/>
      <c r="I550" s="146"/>
      <c r="J550" s="146"/>
      <c r="K550" s="146"/>
      <c r="L550" s="354"/>
    </row>
    <row r="551" spans="1:12" ht="15" customHeight="1" x14ac:dyDescent="0.3">
      <c r="A551" s="152"/>
      <c r="B551" s="152"/>
      <c r="C551" s="384"/>
      <c r="D551" s="91"/>
      <c r="E551" s="91"/>
      <c r="F551" s="146"/>
      <c r="G551" s="146"/>
      <c r="H551" s="146"/>
      <c r="I551" s="146"/>
      <c r="J551" s="146"/>
      <c r="K551" s="146"/>
      <c r="L551" s="354"/>
    </row>
    <row r="552" spans="1:12" ht="15" customHeight="1" x14ac:dyDescent="0.3">
      <c r="A552" s="152"/>
      <c r="B552" s="152"/>
      <c r="C552" s="384"/>
      <c r="D552" s="91"/>
      <c r="E552" s="91"/>
      <c r="F552" s="146"/>
      <c r="G552" s="146"/>
      <c r="H552" s="146"/>
      <c r="I552" s="146"/>
      <c r="J552" s="146"/>
      <c r="K552" s="146"/>
      <c r="L552" s="354"/>
    </row>
    <row r="553" spans="1:12" ht="15" customHeight="1" x14ac:dyDescent="0.3">
      <c r="A553" s="152"/>
      <c r="B553" s="152"/>
      <c r="C553" s="384"/>
      <c r="D553" s="91"/>
      <c r="E553" s="91"/>
      <c r="F553" s="146"/>
      <c r="G553" s="146"/>
      <c r="H553" s="146"/>
      <c r="I553" s="146"/>
      <c r="J553" s="146"/>
      <c r="K553" s="146"/>
      <c r="L553" s="354"/>
    </row>
    <row r="554" spans="1:12" x14ac:dyDescent="0.3">
      <c r="A554" s="152"/>
      <c r="B554" s="152"/>
      <c r="C554" s="384"/>
      <c r="D554" s="91"/>
      <c r="E554" s="91"/>
      <c r="F554" s="146"/>
      <c r="G554" s="146"/>
      <c r="H554" s="146"/>
      <c r="I554" s="146"/>
      <c r="J554" s="146"/>
      <c r="K554" s="146"/>
      <c r="L554" s="354"/>
    </row>
    <row r="555" spans="1:12" x14ac:dyDescent="0.3">
      <c r="A555" s="152"/>
      <c r="B555" s="152"/>
      <c r="C555" s="384"/>
      <c r="D555" s="91"/>
      <c r="E555" s="91"/>
      <c r="F555" s="146"/>
      <c r="G555" s="146"/>
      <c r="H555" s="146"/>
      <c r="I555" s="146"/>
      <c r="J555" s="146"/>
      <c r="K555" s="146"/>
      <c r="L555" s="354"/>
    </row>
    <row r="556" spans="1:12" x14ac:dyDescent="0.3">
      <c r="A556" s="152"/>
      <c r="B556" s="152"/>
      <c r="C556" s="384"/>
      <c r="D556" s="91"/>
      <c r="E556" s="91"/>
      <c r="F556" s="146"/>
      <c r="G556" s="146"/>
      <c r="H556" s="146"/>
      <c r="I556" s="146"/>
      <c r="J556" s="146"/>
      <c r="K556" s="146"/>
      <c r="L556" s="354"/>
    </row>
    <row r="557" spans="1:12" x14ac:dyDescent="0.3">
      <c r="A557" s="152"/>
      <c r="B557" s="152"/>
      <c r="C557" s="384"/>
      <c r="D557" s="91"/>
      <c r="E557" s="91"/>
      <c r="F557" s="146"/>
      <c r="G557" s="146"/>
      <c r="H557" s="146"/>
      <c r="I557" s="146"/>
      <c r="J557" s="146"/>
      <c r="K557" s="146"/>
      <c r="L557" s="354"/>
    </row>
    <row r="558" spans="1:12" x14ac:dyDescent="0.3">
      <c r="A558" s="152"/>
      <c r="B558" s="152"/>
      <c r="C558" s="384"/>
      <c r="D558" s="91"/>
      <c r="E558" s="91"/>
      <c r="F558" s="146"/>
      <c r="G558" s="146"/>
      <c r="H558" s="146"/>
      <c r="I558" s="146"/>
      <c r="J558" s="146"/>
      <c r="K558" s="146"/>
      <c r="L558" s="354"/>
    </row>
    <row r="559" spans="1:12" x14ac:dyDescent="0.3">
      <c r="A559" s="152"/>
      <c r="B559" s="152"/>
      <c r="C559" s="384"/>
      <c r="D559" s="91"/>
      <c r="E559" s="91"/>
      <c r="F559" s="146"/>
      <c r="G559" s="146"/>
      <c r="H559" s="146"/>
      <c r="I559" s="146"/>
      <c r="J559" s="146"/>
      <c r="K559" s="146"/>
      <c r="L559" s="354"/>
    </row>
    <row r="560" spans="1:12" x14ac:dyDescent="0.3">
      <c r="A560" s="152"/>
      <c r="B560" s="152"/>
      <c r="C560" s="384"/>
      <c r="D560" s="91"/>
      <c r="E560" s="91"/>
      <c r="F560" s="146"/>
      <c r="G560" s="146"/>
      <c r="H560" s="146"/>
      <c r="I560" s="146"/>
      <c r="J560" s="146"/>
      <c r="K560" s="146"/>
      <c r="L560" s="354"/>
    </row>
    <row r="561" spans="1:12" x14ac:dyDescent="0.3">
      <c r="A561" s="152"/>
      <c r="B561" s="152"/>
      <c r="C561" s="384"/>
      <c r="D561" s="91"/>
      <c r="E561" s="91"/>
      <c r="F561" s="146"/>
      <c r="G561" s="146"/>
      <c r="H561" s="146"/>
      <c r="I561" s="146"/>
      <c r="J561" s="146"/>
      <c r="K561" s="146"/>
      <c r="L561" s="354"/>
    </row>
    <row r="562" spans="1:12" x14ac:dyDescent="0.3">
      <c r="A562" s="152"/>
      <c r="B562" s="152"/>
      <c r="C562" s="384"/>
      <c r="D562" s="91"/>
      <c r="E562" s="91"/>
      <c r="F562" s="146"/>
      <c r="G562" s="146"/>
      <c r="H562" s="146"/>
      <c r="I562" s="146"/>
      <c r="J562" s="146"/>
      <c r="K562" s="146"/>
      <c r="L562" s="354"/>
    </row>
    <row r="563" spans="1:12" x14ac:dyDescent="0.3">
      <c r="A563" s="152"/>
      <c r="B563" s="152"/>
      <c r="C563" s="384"/>
      <c r="D563" s="91"/>
      <c r="E563" s="91"/>
      <c r="F563" s="146"/>
      <c r="G563" s="146"/>
      <c r="H563" s="146"/>
      <c r="I563" s="146"/>
      <c r="J563" s="146"/>
      <c r="K563" s="146"/>
      <c r="L563" s="354"/>
    </row>
    <row r="564" spans="1:12" x14ac:dyDescent="0.3">
      <c r="A564" s="152"/>
      <c r="B564" s="152"/>
      <c r="C564" s="384"/>
      <c r="D564" s="91"/>
      <c r="E564" s="91"/>
      <c r="F564" s="146"/>
      <c r="G564" s="146"/>
      <c r="H564" s="146"/>
      <c r="I564" s="146"/>
      <c r="J564" s="146"/>
      <c r="K564" s="146"/>
      <c r="L564" s="354"/>
    </row>
    <row r="565" spans="1:12" x14ac:dyDescent="0.3">
      <c r="A565" s="152"/>
      <c r="B565" s="152"/>
      <c r="C565" s="384"/>
      <c r="D565" s="91"/>
      <c r="E565" s="91"/>
      <c r="F565" s="146"/>
      <c r="G565" s="146"/>
      <c r="H565" s="146"/>
      <c r="I565" s="146"/>
      <c r="J565" s="146"/>
      <c r="K565" s="146"/>
      <c r="L565" s="354"/>
    </row>
    <row r="566" spans="1:12" x14ac:dyDescent="0.3">
      <c r="A566" s="152"/>
      <c r="B566" s="152"/>
      <c r="C566" s="384"/>
      <c r="D566" s="91"/>
      <c r="E566" s="91"/>
      <c r="F566" s="146"/>
      <c r="G566" s="146"/>
      <c r="H566" s="146"/>
      <c r="I566" s="146"/>
      <c r="J566" s="146"/>
      <c r="K566" s="146"/>
      <c r="L566" s="354"/>
    </row>
    <row r="567" spans="1:12" x14ac:dyDescent="0.3">
      <c r="A567" s="152"/>
      <c r="B567" s="152"/>
      <c r="C567" s="384"/>
      <c r="D567" s="91"/>
      <c r="E567" s="91"/>
      <c r="F567" s="146"/>
      <c r="G567" s="146"/>
      <c r="H567" s="146"/>
      <c r="I567" s="146"/>
      <c r="J567" s="146"/>
      <c r="K567" s="146"/>
      <c r="L567" s="354"/>
    </row>
    <row r="568" spans="1:12" x14ac:dyDescent="0.3">
      <c r="A568" s="152"/>
      <c r="B568" s="152"/>
      <c r="C568" s="384"/>
      <c r="D568" s="91"/>
      <c r="E568" s="91"/>
      <c r="F568" s="146"/>
      <c r="G568" s="146"/>
      <c r="H568" s="146"/>
      <c r="I568" s="146"/>
      <c r="J568" s="146"/>
      <c r="K568" s="146"/>
      <c r="L568" s="354"/>
    </row>
    <row r="569" spans="1:12" x14ac:dyDescent="0.3">
      <c r="A569" s="152"/>
      <c r="B569" s="152"/>
      <c r="C569" s="384"/>
      <c r="D569" s="91"/>
      <c r="E569" s="91"/>
      <c r="F569" s="146"/>
      <c r="G569" s="146"/>
      <c r="H569" s="146"/>
      <c r="I569" s="146"/>
      <c r="J569" s="146"/>
      <c r="K569" s="146"/>
      <c r="L569" s="354"/>
    </row>
    <row r="570" spans="1:12" x14ac:dyDescent="0.3">
      <c r="A570" s="152"/>
      <c r="B570" s="152"/>
      <c r="C570" s="384"/>
      <c r="D570" s="91"/>
      <c r="E570" s="91"/>
      <c r="F570" s="146"/>
      <c r="G570" s="146"/>
      <c r="H570" s="146"/>
      <c r="I570" s="146"/>
      <c r="J570" s="146"/>
      <c r="K570" s="146"/>
      <c r="L570" s="354"/>
    </row>
    <row r="571" spans="1:12" x14ac:dyDescent="0.3">
      <c r="A571" s="152"/>
      <c r="B571" s="152"/>
      <c r="C571" s="384"/>
      <c r="D571" s="91"/>
      <c r="E571" s="91"/>
      <c r="F571" s="146"/>
      <c r="G571" s="146"/>
      <c r="H571" s="146"/>
      <c r="I571" s="146"/>
      <c r="J571" s="146"/>
      <c r="K571" s="146"/>
      <c r="L571" s="354"/>
    </row>
    <row r="572" spans="1:12" x14ac:dyDescent="0.3">
      <c r="A572" s="152"/>
      <c r="B572" s="152"/>
      <c r="C572" s="384"/>
      <c r="D572" s="91"/>
      <c r="E572" s="91"/>
      <c r="F572" s="146"/>
      <c r="G572" s="146"/>
      <c r="H572" s="146"/>
      <c r="I572" s="146"/>
      <c r="J572" s="146"/>
      <c r="K572" s="146"/>
      <c r="L572" s="354"/>
    </row>
    <row r="573" spans="1:12" x14ac:dyDescent="0.3">
      <c r="A573" s="152"/>
      <c r="B573" s="152"/>
      <c r="C573" s="384"/>
      <c r="D573" s="91"/>
      <c r="E573" s="91"/>
      <c r="F573" s="146"/>
      <c r="G573" s="146"/>
      <c r="H573" s="146"/>
      <c r="I573" s="146"/>
      <c r="J573" s="146"/>
      <c r="K573" s="146"/>
      <c r="L573" s="354"/>
    </row>
    <row r="574" spans="1:12" x14ac:dyDescent="0.3">
      <c r="A574" s="152"/>
      <c r="B574" s="152"/>
      <c r="C574" s="384"/>
      <c r="D574" s="91"/>
      <c r="E574" s="91"/>
      <c r="F574" s="146"/>
      <c r="G574" s="146"/>
      <c r="H574" s="146"/>
      <c r="I574" s="146"/>
      <c r="J574" s="146"/>
      <c r="K574" s="146"/>
      <c r="L574" s="354"/>
    </row>
    <row r="575" spans="1:12" x14ac:dyDescent="0.3">
      <c r="A575" s="152"/>
      <c r="B575" s="152"/>
      <c r="C575" s="384"/>
      <c r="D575" s="91"/>
      <c r="E575" s="91"/>
      <c r="F575" s="146"/>
      <c r="G575" s="146"/>
      <c r="H575" s="146"/>
      <c r="I575" s="146"/>
      <c r="J575" s="146"/>
      <c r="K575" s="146"/>
      <c r="L575" s="354"/>
    </row>
    <row r="576" spans="1:12" x14ac:dyDescent="0.3">
      <c r="A576" s="152"/>
      <c r="B576" s="152"/>
      <c r="C576" s="384"/>
      <c r="D576" s="91"/>
      <c r="E576" s="91"/>
      <c r="F576" s="146"/>
      <c r="G576" s="146"/>
      <c r="H576" s="146"/>
      <c r="I576" s="146"/>
      <c r="J576" s="146"/>
      <c r="K576" s="146"/>
      <c r="L576" s="354"/>
    </row>
    <row r="577" spans="1:12" x14ac:dyDescent="0.3">
      <c r="A577" s="152"/>
      <c r="B577" s="152"/>
      <c r="C577" s="384"/>
      <c r="D577" s="91"/>
      <c r="E577" s="91"/>
      <c r="F577" s="146"/>
      <c r="G577" s="146"/>
      <c r="H577" s="146"/>
      <c r="I577" s="146"/>
      <c r="J577" s="146"/>
      <c r="K577" s="146"/>
      <c r="L577" s="354"/>
    </row>
    <row r="578" spans="1:12" x14ac:dyDescent="0.3">
      <c r="A578" s="152"/>
      <c r="B578" s="152"/>
      <c r="C578" s="384"/>
      <c r="D578" s="91"/>
      <c r="E578" s="91"/>
      <c r="F578" s="146"/>
      <c r="G578" s="146"/>
      <c r="H578" s="146"/>
      <c r="I578" s="146"/>
      <c r="J578" s="146"/>
      <c r="K578" s="146"/>
      <c r="L578" s="354"/>
    </row>
    <row r="579" spans="1:12" x14ac:dyDescent="0.3">
      <c r="A579" s="152"/>
      <c r="B579" s="152"/>
      <c r="C579" s="384"/>
      <c r="D579" s="91"/>
      <c r="E579" s="91"/>
      <c r="F579" s="146"/>
      <c r="G579" s="146"/>
      <c r="H579" s="146"/>
      <c r="I579" s="146"/>
      <c r="J579" s="146"/>
      <c r="K579" s="146"/>
      <c r="L579" s="354"/>
    </row>
    <row r="580" spans="1:12" x14ac:dyDescent="0.3">
      <c r="A580" s="152"/>
      <c r="B580" s="152"/>
      <c r="C580" s="384"/>
      <c r="D580" s="91"/>
      <c r="E580" s="91"/>
      <c r="F580" s="146"/>
      <c r="G580" s="146"/>
      <c r="H580" s="146"/>
      <c r="I580" s="146"/>
      <c r="J580" s="146"/>
      <c r="K580" s="146"/>
      <c r="L580" s="354"/>
    </row>
    <row r="581" spans="1:12" x14ac:dyDescent="0.3">
      <c r="A581" s="152"/>
      <c r="B581" s="152"/>
      <c r="C581" s="384"/>
      <c r="D581" s="91"/>
      <c r="E581" s="91"/>
      <c r="F581" s="146"/>
      <c r="G581" s="146"/>
      <c r="H581" s="146"/>
      <c r="I581" s="146"/>
      <c r="J581" s="146"/>
      <c r="K581" s="146"/>
      <c r="L581" s="354"/>
    </row>
    <row r="582" spans="1:12" x14ac:dyDescent="0.3">
      <c r="A582" s="152"/>
      <c r="B582" s="152"/>
      <c r="C582" s="384"/>
      <c r="D582" s="91"/>
      <c r="E582" s="91"/>
      <c r="F582" s="146"/>
      <c r="G582" s="146"/>
      <c r="H582" s="146"/>
      <c r="I582" s="146"/>
      <c r="J582" s="146"/>
      <c r="K582" s="146"/>
      <c r="L582" s="354"/>
    </row>
    <row r="583" spans="1:12" x14ac:dyDescent="0.3">
      <c r="A583" s="152"/>
      <c r="B583" s="152"/>
      <c r="C583" s="384"/>
      <c r="D583" s="91"/>
      <c r="E583" s="91"/>
      <c r="F583" s="146"/>
      <c r="G583" s="146"/>
      <c r="H583" s="146"/>
      <c r="I583" s="146"/>
      <c r="J583" s="146"/>
      <c r="K583" s="146"/>
      <c r="L583" s="354"/>
    </row>
    <row r="584" spans="1:12" x14ac:dyDescent="0.3">
      <c r="A584" s="152"/>
      <c r="B584" s="152"/>
      <c r="C584" s="384"/>
      <c r="D584" s="91"/>
      <c r="E584" s="91"/>
      <c r="F584" s="146"/>
      <c r="G584" s="146"/>
      <c r="H584" s="146"/>
      <c r="I584" s="146"/>
      <c r="J584" s="146"/>
      <c r="K584" s="146"/>
      <c r="L584" s="354"/>
    </row>
    <row r="585" spans="1:12" x14ac:dyDescent="0.3">
      <c r="A585" s="152"/>
      <c r="B585" s="152"/>
      <c r="C585" s="384"/>
      <c r="D585" s="91"/>
      <c r="E585" s="91"/>
      <c r="F585" s="146"/>
      <c r="G585" s="146"/>
      <c r="H585" s="146"/>
      <c r="I585" s="146"/>
      <c r="J585" s="146"/>
      <c r="K585" s="146"/>
      <c r="L585" s="354"/>
    </row>
    <row r="586" spans="1:12" x14ac:dyDescent="0.3">
      <c r="A586" s="152"/>
      <c r="B586" s="152"/>
      <c r="C586" s="384"/>
      <c r="D586" s="91"/>
      <c r="E586" s="91"/>
      <c r="F586" s="146"/>
      <c r="G586" s="146"/>
      <c r="H586" s="146"/>
      <c r="I586" s="146"/>
      <c r="J586" s="146"/>
      <c r="K586" s="146"/>
      <c r="L586" s="354"/>
    </row>
    <row r="587" spans="1:12" x14ac:dyDescent="0.3">
      <c r="A587" s="152"/>
      <c r="B587" s="152"/>
      <c r="C587" s="384"/>
      <c r="D587" s="91"/>
      <c r="E587" s="91"/>
      <c r="F587" s="146"/>
      <c r="G587" s="146"/>
      <c r="H587" s="146"/>
      <c r="I587" s="146"/>
      <c r="J587" s="146"/>
      <c r="K587" s="146"/>
      <c r="L587" s="354"/>
    </row>
    <row r="588" spans="1:12" x14ac:dyDescent="0.3">
      <c r="A588" s="152"/>
      <c r="B588" s="152"/>
      <c r="C588" s="384"/>
      <c r="D588" s="91"/>
      <c r="E588" s="91"/>
      <c r="F588" s="146"/>
      <c r="G588" s="146"/>
      <c r="H588" s="146"/>
      <c r="I588" s="146"/>
      <c r="J588" s="146"/>
      <c r="K588" s="146"/>
      <c r="L588" s="354"/>
    </row>
    <row r="589" spans="1:12" x14ac:dyDescent="0.3">
      <c r="A589" s="152"/>
      <c r="B589" s="152"/>
      <c r="C589" s="384"/>
      <c r="D589" s="91"/>
      <c r="E589" s="91"/>
      <c r="F589" s="146"/>
      <c r="G589" s="146"/>
      <c r="H589" s="146"/>
      <c r="I589" s="146"/>
      <c r="J589" s="146"/>
      <c r="K589" s="146"/>
      <c r="L589" s="354"/>
    </row>
    <row r="590" spans="1:12" x14ac:dyDescent="0.3">
      <c r="A590" s="152"/>
      <c r="B590" s="152"/>
      <c r="C590" s="384"/>
      <c r="D590" s="91"/>
      <c r="E590" s="91"/>
      <c r="F590" s="146"/>
      <c r="G590" s="146"/>
      <c r="H590" s="146"/>
      <c r="I590" s="146"/>
      <c r="J590" s="146"/>
      <c r="K590" s="146"/>
      <c r="L590" s="354"/>
    </row>
    <row r="591" spans="1:12" x14ac:dyDescent="0.3">
      <c r="A591" s="152"/>
      <c r="B591" s="152"/>
      <c r="C591" s="384"/>
      <c r="D591" s="91"/>
      <c r="E591" s="91"/>
      <c r="F591" s="146"/>
      <c r="G591" s="146"/>
      <c r="H591" s="146"/>
      <c r="I591" s="146"/>
      <c r="J591" s="146"/>
      <c r="K591" s="146"/>
      <c r="L591" s="354"/>
    </row>
    <row r="592" spans="1:12" x14ac:dyDescent="0.3">
      <c r="A592" s="152"/>
      <c r="B592" s="152"/>
      <c r="C592" s="384"/>
      <c r="D592" s="91"/>
      <c r="E592" s="91"/>
      <c r="F592" s="146"/>
      <c r="G592" s="146"/>
      <c r="H592" s="146"/>
      <c r="I592" s="146"/>
      <c r="J592" s="146"/>
      <c r="K592" s="146"/>
      <c r="L592" s="354"/>
    </row>
    <row r="593" spans="1:12" x14ac:dyDescent="0.3">
      <c r="A593" s="152"/>
      <c r="B593" s="152"/>
      <c r="C593" s="384"/>
      <c r="D593" s="91"/>
      <c r="E593" s="91"/>
      <c r="F593" s="146"/>
      <c r="G593" s="146"/>
      <c r="H593" s="146"/>
      <c r="I593" s="146"/>
      <c r="J593" s="146"/>
      <c r="K593" s="146"/>
      <c r="L593" s="354"/>
    </row>
    <row r="594" spans="1:12" x14ac:dyDescent="0.3">
      <c r="A594" s="152"/>
      <c r="B594" s="152"/>
      <c r="C594" s="384"/>
      <c r="D594" s="91"/>
      <c r="E594" s="91"/>
      <c r="F594" s="146"/>
      <c r="G594" s="146"/>
      <c r="H594" s="146"/>
      <c r="I594" s="146"/>
      <c r="J594" s="146"/>
      <c r="K594" s="146"/>
      <c r="L594" s="354"/>
    </row>
    <row r="595" spans="1:12" x14ac:dyDescent="0.3">
      <c r="A595" s="152"/>
      <c r="B595" s="152"/>
      <c r="C595" s="384"/>
      <c r="D595" s="91"/>
      <c r="E595" s="91"/>
      <c r="F595" s="146"/>
      <c r="G595" s="146"/>
      <c r="H595" s="146"/>
      <c r="I595" s="146"/>
      <c r="J595" s="146"/>
      <c r="K595" s="146"/>
      <c r="L595" s="354"/>
    </row>
    <row r="596" spans="1:12" x14ac:dyDescent="0.3">
      <c r="A596" s="152"/>
      <c r="B596" s="152"/>
      <c r="C596" s="384"/>
      <c r="D596" s="91"/>
      <c r="E596" s="91"/>
      <c r="F596" s="146"/>
      <c r="G596" s="146"/>
      <c r="H596" s="146"/>
      <c r="I596" s="146"/>
      <c r="J596" s="146"/>
      <c r="K596" s="146"/>
      <c r="L596" s="354"/>
    </row>
    <row r="597" spans="1:12" x14ac:dyDescent="0.3">
      <c r="A597" s="152"/>
      <c r="B597" s="152"/>
      <c r="C597" s="384"/>
      <c r="D597" s="91"/>
      <c r="E597" s="91"/>
      <c r="F597" s="146"/>
      <c r="G597" s="146"/>
      <c r="H597" s="146"/>
      <c r="I597" s="146"/>
      <c r="J597" s="146"/>
      <c r="K597" s="146"/>
      <c r="L597" s="354"/>
    </row>
    <row r="598" spans="1:12" x14ac:dyDescent="0.3">
      <c r="A598" s="152"/>
      <c r="B598" s="152"/>
      <c r="C598" s="384"/>
      <c r="D598" s="91"/>
      <c r="E598" s="91"/>
      <c r="F598" s="146"/>
      <c r="G598" s="146"/>
      <c r="H598" s="146"/>
      <c r="I598" s="146"/>
      <c r="J598" s="146"/>
      <c r="K598" s="146"/>
      <c r="L598" s="354"/>
    </row>
    <row r="599" spans="1:12" x14ac:dyDescent="0.3">
      <c r="A599" s="152"/>
      <c r="B599" s="152"/>
      <c r="C599" s="384"/>
      <c r="D599" s="91"/>
      <c r="E599" s="91"/>
      <c r="F599" s="146"/>
      <c r="G599" s="146"/>
      <c r="H599" s="146"/>
      <c r="I599" s="146"/>
      <c r="J599" s="146"/>
      <c r="K599" s="146"/>
      <c r="L599" s="354"/>
    </row>
    <row r="600" spans="1:12" x14ac:dyDescent="0.3">
      <c r="A600" s="152"/>
      <c r="B600" s="152"/>
      <c r="C600" s="384"/>
      <c r="D600" s="91"/>
      <c r="E600" s="91"/>
      <c r="F600" s="146"/>
      <c r="G600" s="146"/>
      <c r="H600" s="146"/>
      <c r="I600" s="146"/>
      <c r="J600" s="146"/>
      <c r="K600" s="146"/>
      <c r="L600" s="354"/>
    </row>
    <row r="601" spans="1:12" x14ac:dyDescent="0.3">
      <c r="A601" s="152"/>
      <c r="B601" s="152"/>
      <c r="C601" s="384"/>
      <c r="D601" s="91"/>
      <c r="E601" s="91"/>
      <c r="F601" s="146"/>
      <c r="G601" s="146"/>
      <c r="H601" s="146"/>
      <c r="I601" s="146"/>
      <c r="J601" s="146"/>
      <c r="K601" s="146"/>
      <c r="L601" s="354"/>
    </row>
    <row r="602" spans="1:12" x14ac:dyDescent="0.3">
      <c r="A602" s="152"/>
      <c r="B602" s="152"/>
      <c r="C602" s="384"/>
      <c r="D602" s="91"/>
      <c r="E602" s="91"/>
      <c r="F602" s="146"/>
      <c r="G602" s="146"/>
      <c r="H602" s="146"/>
      <c r="I602" s="146"/>
      <c r="J602" s="146"/>
      <c r="K602" s="146"/>
      <c r="L602" s="354"/>
    </row>
    <row r="603" spans="1:12" x14ac:dyDescent="0.3">
      <c r="A603" s="152"/>
      <c r="B603" s="152"/>
      <c r="C603" s="384"/>
      <c r="D603" s="91"/>
      <c r="E603" s="91"/>
      <c r="F603" s="146"/>
      <c r="G603" s="146"/>
      <c r="H603" s="146"/>
      <c r="I603" s="146"/>
      <c r="J603" s="146"/>
      <c r="K603" s="146"/>
      <c r="L603" s="354"/>
    </row>
    <row r="604" spans="1:12" x14ac:dyDescent="0.3">
      <c r="A604" s="152"/>
      <c r="B604" s="152"/>
      <c r="C604" s="384"/>
      <c r="D604" s="91"/>
      <c r="E604" s="91"/>
      <c r="F604" s="146"/>
      <c r="G604" s="146"/>
      <c r="H604" s="146"/>
      <c r="I604" s="146"/>
      <c r="J604" s="146"/>
      <c r="K604" s="146"/>
      <c r="L604" s="354"/>
    </row>
    <row r="605" spans="1:12" x14ac:dyDescent="0.3">
      <c r="A605" s="152"/>
      <c r="B605" s="152"/>
      <c r="C605" s="384"/>
      <c r="D605" s="91"/>
      <c r="E605" s="91"/>
      <c r="F605" s="146"/>
      <c r="G605" s="146"/>
      <c r="H605" s="146"/>
      <c r="I605" s="146"/>
      <c r="J605" s="146"/>
      <c r="K605" s="146"/>
      <c r="L605" s="354"/>
    </row>
    <row r="606" spans="1:12" x14ac:dyDescent="0.3">
      <c r="A606" s="152"/>
      <c r="B606" s="152"/>
      <c r="C606" s="384"/>
      <c r="D606" s="91"/>
      <c r="E606" s="91"/>
      <c r="F606" s="146"/>
      <c r="G606" s="146"/>
      <c r="H606" s="146"/>
      <c r="I606" s="146"/>
      <c r="J606" s="146"/>
      <c r="K606" s="146"/>
      <c r="L606" s="354"/>
    </row>
    <row r="607" spans="1:12" x14ac:dyDescent="0.3">
      <c r="A607" s="152"/>
      <c r="B607" s="152"/>
      <c r="C607" s="384"/>
      <c r="D607" s="91"/>
      <c r="E607" s="91"/>
      <c r="F607" s="146"/>
      <c r="G607" s="146"/>
      <c r="H607" s="146"/>
      <c r="I607" s="146"/>
      <c r="J607" s="146"/>
      <c r="K607" s="146"/>
      <c r="L607" s="354"/>
    </row>
    <row r="608" spans="1:12" x14ac:dyDescent="0.3">
      <c r="A608" s="152"/>
      <c r="B608" s="152"/>
      <c r="C608" s="384"/>
      <c r="D608" s="91"/>
      <c r="E608" s="91"/>
      <c r="F608" s="146"/>
      <c r="G608" s="146"/>
      <c r="H608" s="146"/>
      <c r="I608" s="146"/>
      <c r="J608" s="146"/>
      <c r="K608" s="146"/>
      <c r="L608" s="354"/>
    </row>
    <row r="609" spans="1:12" x14ac:dyDescent="0.3">
      <c r="A609" s="152"/>
      <c r="B609" s="152"/>
      <c r="C609" s="384"/>
      <c r="D609" s="91"/>
      <c r="E609" s="91"/>
      <c r="F609" s="146"/>
      <c r="G609" s="146"/>
      <c r="H609" s="146"/>
      <c r="I609" s="146"/>
      <c r="J609" s="146"/>
      <c r="K609" s="146"/>
      <c r="L609" s="354"/>
    </row>
    <row r="610" spans="1:12" x14ac:dyDescent="0.3">
      <c r="A610" s="152"/>
      <c r="B610" s="152"/>
      <c r="C610" s="384"/>
      <c r="D610" s="91"/>
      <c r="E610" s="91"/>
      <c r="F610" s="146"/>
      <c r="G610" s="146"/>
      <c r="H610" s="146"/>
      <c r="I610" s="146"/>
      <c r="J610" s="146"/>
      <c r="K610" s="146"/>
      <c r="L610" s="354"/>
    </row>
    <row r="611" spans="1:12" x14ac:dyDescent="0.3">
      <c r="A611" s="152"/>
      <c r="B611" s="152"/>
      <c r="C611" s="384"/>
      <c r="D611" s="91"/>
      <c r="E611" s="91"/>
      <c r="F611" s="146"/>
      <c r="G611" s="146"/>
      <c r="H611" s="146"/>
      <c r="I611" s="146"/>
      <c r="J611" s="146"/>
      <c r="K611" s="146"/>
      <c r="L611" s="354"/>
    </row>
    <row r="612" spans="1:12" x14ac:dyDescent="0.3">
      <c r="A612" s="152"/>
      <c r="B612" s="152"/>
      <c r="C612" s="384"/>
      <c r="D612" s="91"/>
      <c r="E612" s="91"/>
      <c r="F612" s="146"/>
      <c r="G612" s="146"/>
      <c r="H612" s="146"/>
      <c r="I612" s="146"/>
      <c r="J612" s="146"/>
      <c r="K612" s="146"/>
      <c r="L612" s="354"/>
    </row>
    <row r="613" spans="1:12" x14ac:dyDescent="0.3">
      <c r="A613" s="152"/>
      <c r="B613" s="152"/>
      <c r="C613" s="384"/>
      <c r="D613" s="91"/>
      <c r="E613" s="91"/>
      <c r="F613" s="146"/>
      <c r="G613" s="146"/>
      <c r="H613" s="146"/>
      <c r="I613" s="146"/>
      <c r="J613" s="146"/>
      <c r="K613" s="146"/>
      <c r="L613" s="354"/>
    </row>
    <row r="614" spans="1:12" x14ac:dyDescent="0.3">
      <c r="A614" s="152"/>
      <c r="B614" s="152"/>
      <c r="C614" s="384"/>
      <c r="D614" s="91"/>
      <c r="E614" s="91"/>
      <c r="F614" s="146"/>
      <c r="G614" s="146"/>
      <c r="H614" s="146"/>
      <c r="I614" s="146"/>
      <c r="J614" s="146"/>
      <c r="K614" s="146"/>
      <c r="L614" s="354"/>
    </row>
    <row r="615" spans="1:12" x14ac:dyDescent="0.3">
      <c r="A615" s="152"/>
      <c r="B615" s="152"/>
      <c r="C615" s="384"/>
      <c r="D615" s="91"/>
      <c r="E615" s="91"/>
      <c r="F615" s="146"/>
      <c r="G615" s="146"/>
      <c r="H615" s="146"/>
      <c r="I615" s="146"/>
      <c r="J615" s="146"/>
      <c r="K615" s="146"/>
      <c r="L615" s="354"/>
    </row>
    <row r="616" spans="1:12" x14ac:dyDescent="0.3">
      <c r="A616" s="152"/>
      <c r="B616" s="152"/>
      <c r="C616" s="384"/>
      <c r="D616" s="91"/>
      <c r="E616" s="91"/>
      <c r="F616" s="146"/>
      <c r="G616" s="146"/>
      <c r="H616" s="146"/>
      <c r="I616" s="146"/>
      <c r="J616" s="146"/>
      <c r="K616" s="146"/>
      <c r="L616" s="354"/>
    </row>
    <row r="617" spans="1:12" x14ac:dyDescent="0.3">
      <c r="A617" s="152"/>
      <c r="B617" s="152"/>
      <c r="C617" s="384"/>
      <c r="D617" s="91"/>
      <c r="E617" s="91"/>
      <c r="F617" s="146"/>
      <c r="G617" s="146"/>
      <c r="H617" s="146"/>
      <c r="I617" s="146"/>
      <c r="J617" s="146"/>
      <c r="K617" s="146"/>
      <c r="L617" s="354"/>
    </row>
    <row r="618" spans="1:12" x14ac:dyDescent="0.3">
      <c r="A618" s="152"/>
      <c r="B618" s="152"/>
      <c r="C618" s="384"/>
      <c r="D618" s="91"/>
      <c r="E618" s="91"/>
      <c r="F618" s="146"/>
      <c r="G618" s="146"/>
      <c r="H618" s="146"/>
      <c r="I618" s="146"/>
      <c r="J618" s="146"/>
      <c r="K618" s="146"/>
      <c r="L618" s="354"/>
    </row>
    <row r="619" spans="1:12" x14ac:dyDescent="0.3">
      <c r="A619" s="152"/>
      <c r="B619" s="152"/>
      <c r="C619" s="384"/>
      <c r="D619" s="91"/>
      <c r="E619" s="91"/>
      <c r="F619" s="146"/>
      <c r="G619" s="146"/>
      <c r="H619" s="146"/>
      <c r="I619" s="146"/>
      <c r="J619" s="146"/>
      <c r="K619" s="146"/>
      <c r="L619" s="354"/>
    </row>
    <row r="620" spans="1:12" x14ac:dyDescent="0.3">
      <c r="A620" s="152"/>
      <c r="B620" s="152"/>
      <c r="C620" s="384"/>
      <c r="D620" s="91"/>
      <c r="E620" s="91"/>
      <c r="F620" s="146"/>
      <c r="G620" s="146"/>
      <c r="H620" s="146"/>
      <c r="I620" s="146"/>
      <c r="J620" s="146"/>
      <c r="K620" s="146"/>
      <c r="L620" s="354"/>
    </row>
  </sheetData>
  <sheetProtection sort="0"/>
  <mergeCells count="612">
    <mergeCell ref="L455:L469"/>
    <mergeCell ref="L470:L485"/>
    <mergeCell ref="L486:L500"/>
    <mergeCell ref="K4:K19"/>
    <mergeCell ref="K20:K34"/>
    <mergeCell ref="K35:K50"/>
    <mergeCell ref="K51:K65"/>
    <mergeCell ref="K66:K81"/>
    <mergeCell ref="K82:K96"/>
    <mergeCell ref="K97:K112"/>
    <mergeCell ref="K113:K127"/>
    <mergeCell ref="K128:K143"/>
    <mergeCell ref="K144:K158"/>
    <mergeCell ref="K159:K174"/>
    <mergeCell ref="K175:K189"/>
    <mergeCell ref="K190:K205"/>
    <mergeCell ref="K206:K220"/>
    <mergeCell ref="K221:K236"/>
    <mergeCell ref="K237:K251"/>
    <mergeCell ref="K253:K268"/>
    <mergeCell ref="K269:K283"/>
    <mergeCell ref="K284:K299"/>
    <mergeCell ref="L284:L299"/>
    <mergeCell ref="L300:L314"/>
    <mergeCell ref="L315:L330"/>
    <mergeCell ref="L331:L345"/>
    <mergeCell ref="L346:L361"/>
    <mergeCell ref="L362:L376"/>
    <mergeCell ref="L377:L392"/>
    <mergeCell ref="L393:L407"/>
    <mergeCell ref="L439:L454"/>
    <mergeCell ref="L408:L423"/>
    <mergeCell ref="L424:L438"/>
    <mergeCell ref="L144:L158"/>
    <mergeCell ref="L159:L174"/>
    <mergeCell ref="L175:L189"/>
    <mergeCell ref="L190:L205"/>
    <mergeCell ref="L206:L220"/>
    <mergeCell ref="L221:L236"/>
    <mergeCell ref="L237:L251"/>
    <mergeCell ref="L253:L268"/>
    <mergeCell ref="L269:L283"/>
    <mergeCell ref="L4:L19"/>
    <mergeCell ref="L20:L34"/>
    <mergeCell ref="L35:L50"/>
    <mergeCell ref="L51:L65"/>
    <mergeCell ref="L66:L81"/>
    <mergeCell ref="L82:L96"/>
    <mergeCell ref="L97:L112"/>
    <mergeCell ref="L113:L127"/>
    <mergeCell ref="L128:L143"/>
    <mergeCell ref="K439:K454"/>
    <mergeCell ref="K455:K469"/>
    <mergeCell ref="K470:K485"/>
    <mergeCell ref="K486:K500"/>
    <mergeCell ref="K300:K314"/>
    <mergeCell ref="K315:K330"/>
    <mergeCell ref="K331:K345"/>
    <mergeCell ref="K346:K361"/>
    <mergeCell ref="K362:K376"/>
    <mergeCell ref="K377:K392"/>
    <mergeCell ref="K393:K407"/>
    <mergeCell ref="K408:K423"/>
    <mergeCell ref="K424:K438"/>
    <mergeCell ref="G350:J350"/>
    <mergeCell ref="G319:J319"/>
    <mergeCell ref="G288:J288"/>
    <mergeCell ref="G257:J257"/>
    <mergeCell ref="G225:J225"/>
    <mergeCell ref="G414:J414"/>
    <mergeCell ref="G227:J227"/>
    <mergeCell ref="G251:J251"/>
    <mergeCell ref="G254:J254"/>
    <mergeCell ref="G277:J277"/>
    <mergeCell ref="G295:J295"/>
    <mergeCell ref="G298:J298"/>
    <mergeCell ref="G226:J226"/>
    <mergeCell ref="G374:J374"/>
    <mergeCell ref="G407:J407"/>
    <mergeCell ref="G404:J404"/>
    <mergeCell ref="G406:J406"/>
    <mergeCell ref="G402:J402"/>
    <mergeCell ref="G403:J403"/>
    <mergeCell ref="G400:J400"/>
    <mergeCell ref="G401:J401"/>
    <mergeCell ref="G405:J405"/>
    <mergeCell ref="G308:J308"/>
    <mergeCell ref="G387:J387"/>
    <mergeCell ref="G18:J18"/>
    <mergeCell ref="G125:J125"/>
    <mergeCell ref="G108:J108"/>
    <mergeCell ref="G111:J111"/>
    <mergeCell ref="G16:J16"/>
    <mergeCell ref="G17:J17"/>
    <mergeCell ref="G141:J141"/>
    <mergeCell ref="G151:J151"/>
    <mergeCell ref="G91:J91"/>
    <mergeCell ref="G67:J67"/>
    <mergeCell ref="G73:J73"/>
    <mergeCell ref="G74:J74"/>
    <mergeCell ref="G75:J75"/>
    <mergeCell ref="G62:J62"/>
    <mergeCell ref="G34:J34"/>
    <mergeCell ref="G40:J40"/>
    <mergeCell ref="G19:J19"/>
    <mergeCell ref="G21:J21"/>
    <mergeCell ref="G22:J22"/>
    <mergeCell ref="G23:J23"/>
    <mergeCell ref="G29:J29"/>
    <mergeCell ref="G92:J92"/>
    <mergeCell ref="G107:J107"/>
    <mergeCell ref="G152:J152"/>
    <mergeCell ref="G176:J176"/>
    <mergeCell ref="G199:J199"/>
    <mergeCell ref="G60:J60"/>
    <mergeCell ref="G61:J61"/>
    <mergeCell ref="G124:J124"/>
    <mergeCell ref="G117:J117"/>
    <mergeCell ref="G118:J118"/>
    <mergeCell ref="G119:J119"/>
    <mergeCell ref="G106:J106"/>
    <mergeCell ref="G129:J129"/>
    <mergeCell ref="G135:J135"/>
    <mergeCell ref="G136:J136"/>
    <mergeCell ref="G137:J137"/>
    <mergeCell ref="G122:J122"/>
    <mergeCell ref="G123:J123"/>
    <mergeCell ref="G132:J132"/>
    <mergeCell ref="B284:B314"/>
    <mergeCell ref="B315:B345"/>
    <mergeCell ref="B346:B376"/>
    <mergeCell ref="B377:B407"/>
    <mergeCell ref="G245:J245"/>
    <mergeCell ref="G134:J134"/>
    <mergeCell ref="G103:J103"/>
    <mergeCell ref="G72:J72"/>
    <mergeCell ref="G143:J143"/>
    <mergeCell ref="G246:J246"/>
    <mergeCell ref="G247:J247"/>
    <mergeCell ref="G248:J248"/>
    <mergeCell ref="G145:J145"/>
    <mergeCell ref="G146:J146"/>
    <mergeCell ref="G147:J147"/>
    <mergeCell ref="G153:J153"/>
    <mergeCell ref="G148:J148"/>
    <mergeCell ref="G149:J149"/>
    <mergeCell ref="G150:J150"/>
    <mergeCell ref="G383:J383"/>
    <mergeCell ref="G352:J352"/>
    <mergeCell ref="G321:J321"/>
    <mergeCell ref="G290:J290"/>
    <mergeCell ref="G259:J259"/>
    <mergeCell ref="B408:B438"/>
    <mergeCell ref="B439:B469"/>
    <mergeCell ref="B470:B500"/>
    <mergeCell ref="B4:B34"/>
    <mergeCell ref="B35:B65"/>
    <mergeCell ref="B66:B96"/>
    <mergeCell ref="B97:B127"/>
    <mergeCell ref="B128:B158"/>
    <mergeCell ref="B159:B189"/>
    <mergeCell ref="B190:B220"/>
    <mergeCell ref="B221:B251"/>
    <mergeCell ref="B253:B283"/>
    <mergeCell ref="A252:L252"/>
    <mergeCell ref="A253:A283"/>
    <mergeCell ref="G196:J196"/>
    <mergeCell ref="G165:J165"/>
    <mergeCell ref="G278:J278"/>
    <mergeCell ref="G144:J144"/>
    <mergeCell ref="G175:J175"/>
    <mergeCell ref="G206:J206"/>
    <mergeCell ref="G237:J237"/>
    <mergeCell ref="G10:J10"/>
    <mergeCell ref="G476:J476"/>
    <mergeCell ref="G445:J445"/>
    <mergeCell ref="G219:J219"/>
    <mergeCell ref="G154:J154"/>
    <mergeCell ref="G169:J169"/>
    <mergeCell ref="G171:J171"/>
    <mergeCell ref="G172:J172"/>
    <mergeCell ref="G174:J174"/>
    <mergeCell ref="G211:J211"/>
    <mergeCell ref="G212:J212"/>
    <mergeCell ref="G155:J155"/>
    <mergeCell ref="G156:J156"/>
    <mergeCell ref="G158:J158"/>
    <mergeCell ref="G189:J189"/>
    <mergeCell ref="G194:J194"/>
    <mergeCell ref="G163:J163"/>
    <mergeCell ref="G191:J191"/>
    <mergeCell ref="G186:J186"/>
    <mergeCell ref="G188:J188"/>
    <mergeCell ref="G157:J157"/>
    <mergeCell ref="G79:J79"/>
    <mergeCell ref="G81:J81"/>
    <mergeCell ref="G57:J57"/>
    <mergeCell ref="G58:J58"/>
    <mergeCell ref="G59:J59"/>
    <mergeCell ref="G93:J93"/>
    <mergeCell ref="G94:J94"/>
    <mergeCell ref="G64:J64"/>
    <mergeCell ref="G28:J28"/>
    <mergeCell ref="G30:J30"/>
    <mergeCell ref="G48:J48"/>
    <mergeCell ref="G50:J50"/>
    <mergeCell ref="G52:J52"/>
    <mergeCell ref="G53:J53"/>
    <mergeCell ref="G54:J54"/>
    <mergeCell ref="A470:A500"/>
    <mergeCell ref="C470:C500"/>
    <mergeCell ref="D470:D500"/>
    <mergeCell ref="G489:J489"/>
    <mergeCell ref="G495:J495"/>
    <mergeCell ref="G496:J496"/>
    <mergeCell ref="G497:J497"/>
    <mergeCell ref="G498:J498"/>
    <mergeCell ref="G475:J475"/>
    <mergeCell ref="G481:J481"/>
    <mergeCell ref="G484:J484"/>
    <mergeCell ref="G490:J490"/>
    <mergeCell ref="G491:J491"/>
    <mergeCell ref="G492:J492"/>
    <mergeCell ref="G486:J486"/>
    <mergeCell ref="G500:J500"/>
    <mergeCell ref="G494:J494"/>
    <mergeCell ref="G488:J488"/>
    <mergeCell ref="E470:E500"/>
    <mergeCell ref="G479:J479"/>
    <mergeCell ref="G499:J499"/>
    <mergeCell ref="G493:J493"/>
    <mergeCell ref="G485:J485"/>
    <mergeCell ref="G487:J487"/>
    <mergeCell ref="G389:J389"/>
    <mergeCell ref="G390:J390"/>
    <mergeCell ref="G392:J392"/>
    <mergeCell ref="G450:J450"/>
    <mergeCell ref="G460:J460"/>
    <mergeCell ref="G470:J470"/>
    <mergeCell ref="G480:J480"/>
    <mergeCell ref="G482:J482"/>
    <mergeCell ref="G483:J483"/>
    <mergeCell ref="G455:J455"/>
    <mergeCell ref="G418:J418"/>
    <mergeCell ref="G420:J420"/>
    <mergeCell ref="G421:J421"/>
    <mergeCell ref="G423:J423"/>
    <mergeCell ref="G478:J478"/>
    <mergeCell ref="G440:J440"/>
    <mergeCell ref="G422:J422"/>
    <mergeCell ref="G428:J428"/>
    <mergeCell ref="G417:J417"/>
    <mergeCell ref="G424:J424"/>
    <mergeCell ref="G388:J388"/>
    <mergeCell ref="G391:J391"/>
    <mergeCell ref="G397:J397"/>
    <mergeCell ref="G468:J468"/>
    <mergeCell ref="G469:J469"/>
    <mergeCell ref="G453:J453"/>
    <mergeCell ref="C408:C438"/>
    <mergeCell ref="G471:J471"/>
    <mergeCell ref="G477:J477"/>
    <mergeCell ref="G446:J446"/>
    <mergeCell ref="G409:J409"/>
    <mergeCell ref="G415:J415"/>
    <mergeCell ref="G416:J416"/>
    <mergeCell ref="G432:J432"/>
    <mergeCell ref="G419:J419"/>
    <mergeCell ref="G438:J438"/>
    <mergeCell ref="G474:J474"/>
    <mergeCell ref="G443:J443"/>
    <mergeCell ref="G412:J412"/>
    <mergeCell ref="G447:J447"/>
    <mergeCell ref="G459:J459"/>
    <mergeCell ref="G448:J448"/>
    <mergeCell ref="G437:J437"/>
    <mergeCell ref="G429:J429"/>
    <mergeCell ref="A439:A469"/>
    <mergeCell ref="C439:C469"/>
    <mergeCell ref="D439:D469"/>
    <mergeCell ref="G439:J439"/>
    <mergeCell ref="G449:J449"/>
    <mergeCell ref="G451:J451"/>
    <mergeCell ref="G452:J452"/>
    <mergeCell ref="G454:J454"/>
    <mergeCell ref="G456:J456"/>
    <mergeCell ref="G457:J457"/>
    <mergeCell ref="G458:J458"/>
    <mergeCell ref="G464:J464"/>
    <mergeCell ref="G465:J465"/>
    <mergeCell ref="G466:J466"/>
    <mergeCell ref="G467:J467"/>
    <mergeCell ref="G444:J444"/>
    <mergeCell ref="G461:J461"/>
    <mergeCell ref="E439:E469"/>
    <mergeCell ref="G462:J462"/>
    <mergeCell ref="G463:J463"/>
    <mergeCell ref="A315:A345"/>
    <mergeCell ref="C315:C345"/>
    <mergeCell ref="D315:D345"/>
    <mergeCell ref="G315:J315"/>
    <mergeCell ref="G325:J325"/>
    <mergeCell ref="G327:J327"/>
    <mergeCell ref="G328:J328"/>
    <mergeCell ref="G330:J330"/>
    <mergeCell ref="G332:J332"/>
    <mergeCell ref="G320:J320"/>
    <mergeCell ref="G338:J338"/>
    <mergeCell ref="G339:J339"/>
    <mergeCell ref="G333:J333"/>
    <mergeCell ref="G334:J334"/>
    <mergeCell ref="G326:J326"/>
    <mergeCell ref="G329:J329"/>
    <mergeCell ref="G335:J335"/>
    <mergeCell ref="A221:A251"/>
    <mergeCell ref="C221:C251"/>
    <mergeCell ref="D221:D251"/>
    <mergeCell ref="G221:J221"/>
    <mergeCell ref="G231:J231"/>
    <mergeCell ref="G233:J233"/>
    <mergeCell ref="G234:J234"/>
    <mergeCell ref="G236:J236"/>
    <mergeCell ref="G238:J238"/>
    <mergeCell ref="G239:J239"/>
    <mergeCell ref="G232:J232"/>
    <mergeCell ref="G235:J235"/>
    <mergeCell ref="G241:J241"/>
    <mergeCell ref="G242:J242"/>
    <mergeCell ref="G243:J243"/>
    <mergeCell ref="G244:J244"/>
    <mergeCell ref="G222:J222"/>
    <mergeCell ref="G228:J228"/>
    <mergeCell ref="G229:J229"/>
    <mergeCell ref="G230:J230"/>
    <mergeCell ref="G250:J250"/>
    <mergeCell ref="G249:J249"/>
    <mergeCell ref="G240:J240"/>
    <mergeCell ref="A190:A220"/>
    <mergeCell ref="C190:C220"/>
    <mergeCell ref="D190:D220"/>
    <mergeCell ref="G190:J190"/>
    <mergeCell ref="G200:J200"/>
    <mergeCell ref="G202:J202"/>
    <mergeCell ref="G203:J203"/>
    <mergeCell ref="G205:J205"/>
    <mergeCell ref="G207:J207"/>
    <mergeCell ref="G208:J208"/>
    <mergeCell ref="G209:J209"/>
    <mergeCell ref="G215:J215"/>
    <mergeCell ref="G216:J216"/>
    <mergeCell ref="G217:J217"/>
    <mergeCell ref="G218:J218"/>
    <mergeCell ref="G204:J204"/>
    <mergeCell ref="G213:J213"/>
    <mergeCell ref="G214:J214"/>
    <mergeCell ref="G201:J201"/>
    <mergeCell ref="G195:J195"/>
    <mergeCell ref="G197:J197"/>
    <mergeCell ref="G198:J198"/>
    <mergeCell ref="G220:J220"/>
    <mergeCell ref="G210:J210"/>
    <mergeCell ref="A128:A158"/>
    <mergeCell ref="C128:C158"/>
    <mergeCell ref="D128:D158"/>
    <mergeCell ref="G128:J128"/>
    <mergeCell ref="G138:J138"/>
    <mergeCell ref="G140:J140"/>
    <mergeCell ref="A159:A189"/>
    <mergeCell ref="C159:C189"/>
    <mergeCell ref="D159:D189"/>
    <mergeCell ref="G159:J159"/>
    <mergeCell ref="G177:J177"/>
    <mergeCell ref="G178:J178"/>
    <mergeCell ref="G184:J184"/>
    <mergeCell ref="G185:J185"/>
    <mergeCell ref="G187:J187"/>
    <mergeCell ref="G180:J180"/>
    <mergeCell ref="G181:J181"/>
    <mergeCell ref="G182:J182"/>
    <mergeCell ref="G183:J183"/>
    <mergeCell ref="G179:J179"/>
    <mergeCell ref="G170:J170"/>
    <mergeCell ref="G173:J173"/>
    <mergeCell ref="G164:J164"/>
    <mergeCell ref="G133:J133"/>
    <mergeCell ref="A35:A65"/>
    <mergeCell ref="C35:C65"/>
    <mergeCell ref="D35:D65"/>
    <mergeCell ref="G35:J35"/>
    <mergeCell ref="G63:J63"/>
    <mergeCell ref="G45:J45"/>
    <mergeCell ref="G110:J110"/>
    <mergeCell ref="G112:J112"/>
    <mergeCell ref="G114:J114"/>
    <mergeCell ref="G98:J98"/>
    <mergeCell ref="G104:J104"/>
    <mergeCell ref="G102:J102"/>
    <mergeCell ref="G71:J71"/>
    <mergeCell ref="G83:J83"/>
    <mergeCell ref="G51:J51"/>
    <mergeCell ref="G46:J46"/>
    <mergeCell ref="G101:J101"/>
    <mergeCell ref="G70:J70"/>
    <mergeCell ref="G39:J39"/>
    <mergeCell ref="G95:J95"/>
    <mergeCell ref="A66:A96"/>
    <mergeCell ref="C66:C96"/>
    <mergeCell ref="D66:D96"/>
    <mergeCell ref="G66:J66"/>
    <mergeCell ref="E66:E96"/>
    <mergeCell ref="A97:A127"/>
    <mergeCell ref="C97:C127"/>
    <mergeCell ref="D97:D127"/>
    <mergeCell ref="G97:J97"/>
    <mergeCell ref="G76:J76"/>
    <mergeCell ref="G78:J78"/>
    <mergeCell ref="G120:J120"/>
    <mergeCell ref="G121:J121"/>
    <mergeCell ref="G96:J96"/>
    <mergeCell ref="G127:J127"/>
    <mergeCell ref="G113:J113"/>
    <mergeCell ref="G77:J77"/>
    <mergeCell ref="G80:J80"/>
    <mergeCell ref="G86:J86"/>
    <mergeCell ref="G82:J82"/>
    <mergeCell ref="G109:J109"/>
    <mergeCell ref="G105:J105"/>
    <mergeCell ref="G87:J87"/>
    <mergeCell ref="G88:J88"/>
    <mergeCell ref="G89:J89"/>
    <mergeCell ref="G90:J90"/>
    <mergeCell ref="G85:J85"/>
    <mergeCell ref="G84:J84"/>
    <mergeCell ref="E35:E65"/>
    <mergeCell ref="G49:J49"/>
    <mergeCell ref="G55:J55"/>
    <mergeCell ref="G56:J56"/>
    <mergeCell ref="G41:J41"/>
    <mergeCell ref="G47:J47"/>
    <mergeCell ref="G36:J36"/>
    <mergeCell ref="G42:J42"/>
    <mergeCell ref="G43:J43"/>
    <mergeCell ref="G44:J44"/>
    <mergeCell ref="G65:J65"/>
    <mergeCell ref="A1:L1"/>
    <mergeCell ref="F2:J2"/>
    <mergeCell ref="A3:L3"/>
    <mergeCell ref="A4:A34"/>
    <mergeCell ref="C4:C34"/>
    <mergeCell ref="D4:D34"/>
    <mergeCell ref="G4:J4"/>
    <mergeCell ref="G14:J14"/>
    <mergeCell ref="G5:J5"/>
    <mergeCell ref="G11:J11"/>
    <mergeCell ref="G12:J12"/>
    <mergeCell ref="G13:J13"/>
    <mergeCell ref="G33:J33"/>
    <mergeCell ref="G9:J9"/>
    <mergeCell ref="E4:E34"/>
    <mergeCell ref="G20:J20"/>
    <mergeCell ref="G24:J24"/>
    <mergeCell ref="G25:J25"/>
    <mergeCell ref="G26:J26"/>
    <mergeCell ref="G27:J27"/>
    <mergeCell ref="G31:J31"/>
    <mergeCell ref="G32:J32"/>
    <mergeCell ref="G8:J8"/>
    <mergeCell ref="G15:J15"/>
    <mergeCell ref="A284:A314"/>
    <mergeCell ref="C284:C314"/>
    <mergeCell ref="G266:J266"/>
    <mergeCell ref="G268:J268"/>
    <mergeCell ref="G270:J270"/>
    <mergeCell ref="G271:J271"/>
    <mergeCell ref="G272:J272"/>
    <mergeCell ref="G273:J273"/>
    <mergeCell ref="G274:J274"/>
    <mergeCell ref="G275:J275"/>
    <mergeCell ref="D284:D314"/>
    <mergeCell ref="G284:J284"/>
    <mergeCell ref="G269:J269"/>
    <mergeCell ref="C253:C283"/>
    <mergeCell ref="D253:D283"/>
    <mergeCell ref="G253:J253"/>
    <mergeCell ref="G285:J285"/>
    <mergeCell ref="G291:J291"/>
    <mergeCell ref="G292:J292"/>
    <mergeCell ref="G293:J293"/>
    <mergeCell ref="G313:J313"/>
    <mergeCell ref="G309:J309"/>
    <mergeCell ref="G310:J310"/>
    <mergeCell ref="G299:J299"/>
    <mergeCell ref="G300:J300"/>
    <mergeCell ref="G362:J362"/>
    <mergeCell ref="G342:J342"/>
    <mergeCell ref="G343:J343"/>
    <mergeCell ref="G363:J363"/>
    <mergeCell ref="G364:J364"/>
    <mergeCell ref="G340:J340"/>
    <mergeCell ref="G394:J394"/>
    <mergeCell ref="G316:J316"/>
    <mergeCell ref="G322:J322"/>
    <mergeCell ref="G323:J323"/>
    <mergeCell ref="G324:J324"/>
    <mergeCell ref="G344:J344"/>
    <mergeCell ref="G384:J384"/>
    <mergeCell ref="G385:J385"/>
    <mergeCell ref="G373:J373"/>
    <mergeCell ref="G378:J378"/>
    <mergeCell ref="G347:J347"/>
    <mergeCell ref="G356:J356"/>
    <mergeCell ref="G358:J358"/>
    <mergeCell ref="G382:J382"/>
    <mergeCell ref="G371:J371"/>
    <mergeCell ref="G372:J372"/>
    <mergeCell ref="G381:J381"/>
    <mergeCell ref="D408:D438"/>
    <mergeCell ref="G408:J408"/>
    <mergeCell ref="E408:E438"/>
    <mergeCell ref="G396:J396"/>
    <mergeCell ref="G369:J369"/>
    <mergeCell ref="G393:J393"/>
    <mergeCell ref="G386:J386"/>
    <mergeCell ref="G375:J375"/>
    <mergeCell ref="G370:J370"/>
    <mergeCell ref="G377:J377"/>
    <mergeCell ref="E377:E407"/>
    <mergeCell ref="G395:J395"/>
    <mergeCell ref="G398:J398"/>
    <mergeCell ref="G399:J399"/>
    <mergeCell ref="G425:J425"/>
    <mergeCell ref="G426:J426"/>
    <mergeCell ref="G427:J427"/>
    <mergeCell ref="G433:J433"/>
    <mergeCell ref="G434:J434"/>
    <mergeCell ref="G435:J435"/>
    <mergeCell ref="G436:J436"/>
    <mergeCell ref="G413:J413"/>
    <mergeCell ref="G430:J430"/>
    <mergeCell ref="G431:J431"/>
    <mergeCell ref="G263:J263"/>
    <mergeCell ref="G304:J304"/>
    <mergeCell ref="G331:J331"/>
    <mergeCell ref="G355:J355"/>
    <mergeCell ref="D346:D376"/>
    <mergeCell ref="E284:E314"/>
    <mergeCell ref="E315:E345"/>
    <mergeCell ref="G289:J289"/>
    <mergeCell ref="G346:J346"/>
    <mergeCell ref="G365:J365"/>
    <mergeCell ref="G351:J351"/>
    <mergeCell ref="G357:J357"/>
    <mergeCell ref="G360:J360"/>
    <mergeCell ref="G366:J366"/>
    <mergeCell ref="G367:J367"/>
    <mergeCell ref="G368:J368"/>
    <mergeCell ref="G301:J301"/>
    <mergeCell ref="G302:J302"/>
    <mergeCell ref="G303:J303"/>
    <mergeCell ref="G294:J294"/>
    <mergeCell ref="G296:J296"/>
    <mergeCell ref="G297:J297"/>
    <mergeCell ref="G305:J305"/>
    <mergeCell ref="G311:J311"/>
    <mergeCell ref="A408:A438"/>
    <mergeCell ref="A346:A376"/>
    <mergeCell ref="C346:C376"/>
    <mergeCell ref="A377:A407"/>
    <mergeCell ref="C377:C407"/>
    <mergeCell ref="D377:D407"/>
    <mergeCell ref="G280:J280"/>
    <mergeCell ref="G281:J281"/>
    <mergeCell ref="G283:J283"/>
    <mergeCell ref="E346:E376"/>
    <mergeCell ref="G376:J376"/>
    <mergeCell ref="G353:J353"/>
    <mergeCell ref="G354:J354"/>
    <mergeCell ref="G359:J359"/>
    <mergeCell ref="G361:J361"/>
    <mergeCell ref="G345:J345"/>
    <mergeCell ref="G341:J341"/>
    <mergeCell ref="G282:J282"/>
    <mergeCell ref="G336:J336"/>
    <mergeCell ref="G337:J337"/>
    <mergeCell ref="G314:J314"/>
    <mergeCell ref="G312:J312"/>
    <mergeCell ref="G306:J306"/>
    <mergeCell ref="G307:J307"/>
    <mergeCell ref="E97:E127"/>
    <mergeCell ref="E128:E158"/>
    <mergeCell ref="E159:E189"/>
    <mergeCell ref="E190:E220"/>
    <mergeCell ref="E221:E251"/>
    <mergeCell ref="E253:E283"/>
    <mergeCell ref="G115:J115"/>
    <mergeCell ref="G116:J116"/>
    <mergeCell ref="G139:J139"/>
    <mergeCell ref="G126:J126"/>
    <mergeCell ref="G142:J142"/>
    <mergeCell ref="G258:J258"/>
    <mergeCell ref="G264:J264"/>
    <mergeCell ref="G276:J276"/>
    <mergeCell ref="G279:J279"/>
    <mergeCell ref="G160:J160"/>
    <mergeCell ref="G166:J166"/>
    <mergeCell ref="G167:J167"/>
    <mergeCell ref="G168:J168"/>
    <mergeCell ref="G260:J260"/>
    <mergeCell ref="G265:J265"/>
    <mergeCell ref="G261:J261"/>
    <mergeCell ref="G262:J262"/>
    <mergeCell ref="G267:J267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6">
    <tabColor rgb="FFFF00FF"/>
    <pageSetUpPr fitToPage="1"/>
  </sheetPr>
  <dimension ref="A1:L680"/>
  <sheetViews>
    <sheetView zoomScale="90" zoomScaleNormal="90" zoomScaleSheetLayoutView="80" workbookViewId="0">
      <selection sqref="A1:L1"/>
    </sheetView>
  </sheetViews>
  <sheetFormatPr defaultRowHeight="19.5" x14ac:dyDescent="0.3"/>
  <cols>
    <col min="1" max="2" width="4.7109375" style="153" customWidth="1"/>
    <col min="3" max="3" width="21.7109375" style="366" customWidth="1"/>
    <col min="4" max="4" width="71.7109375" style="51" customWidth="1"/>
    <col min="5" max="5" width="30.7109375" style="51" customWidth="1"/>
    <col min="6" max="6" width="32.7109375" style="53" customWidth="1"/>
    <col min="7" max="10" width="8.28515625" style="53" customWidth="1"/>
    <col min="11" max="11" width="11.42578125" style="53" customWidth="1"/>
    <col min="12" max="12" width="31.7109375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1439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4">
        <v>1</v>
      </c>
      <c r="B4" s="567"/>
      <c r="C4" s="614" t="s">
        <v>1320</v>
      </c>
      <c r="D4" s="616"/>
      <c r="E4" s="448"/>
      <c r="F4" s="147" t="s">
        <v>81</v>
      </c>
      <c r="G4" s="613" t="s">
        <v>6</v>
      </c>
      <c r="H4" s="613"/>
      <c r="I4" s="613"/>
      <c r="J4" s="613"/>
      <c r="K4" s="539">
        <v>3</v>
      </c>
      <c r="L4" s="601">
        <v>2981</v>
      </c>
    </row>
    <row r="5" spans="1:12" ht="15" customHeight="1" x14ac:dyDescent="0.25">
      <c r="A5" s="564"/>
      <c r="B5" s="568"/>
      <c r="C5" s="614"/>
      <c r="D5" s="617"/>
      <c r="E5" s="448"/>
      <c r="F5" s="147" t="s">
        <v>80</v>
      </c>
      <c r="G5" s="469">
        <v>10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14"/>
      <c r="D6" s="617"/>
      <c r="E6" s="448"/>
      <c r="F6" s="147" t="s">
        <v>1</v>
      </c>
      <c r="G6" s="276">
        <v>3000</v>
      </c>
      <c r="H6" s="277">
        <v>4000</v>
      </c>
      <c r="I6" s="278">
        <v>5000</v>
      </c>
      <c r="J6" s="279">
        <v>6000</v>
      </c>
      <c r="K6" s="583"/>
      <c r="L6" s="602"/>
    </row>
    <row r="7" spans="1:12" ht="15" customHeight="1" x14ac:dyDescent="0.25">
      <c r="A7" s="564"/>
      <c r="B7" s="568"/>
      <c r="C7" s="614"/>
      <c r="D7" s="617"/>
      <c r="E7" s="448"/>
      <c r="F7" s="147" t="s">
        <v>817</v>
      </c>
      <c r="G7" s="276">
        <f>G5*100</f>
        <v>1000</v>
      </c>
      <c r="H7" s="277">
        <f>G5*110</f>
        <v>1100</v>
      </c>
      <c r="I7" s="278">
        <f>G5*120</f>
        <v>1200</v>
      </c>
      <c r="J7" s="279">
        <f>G5*123</f>
        <v>1230</v>
      </c>
      <c r="K7" s="583"/>
      <c r="L7" s="602"/>
    </row>
    <row r="8" spans="1:12" ht="15" customHeight="1" x14ac:dyDescent="0.25">
      <c r="A8" s="564"/>
      <c r="B8" s="568"/>
      <c r="C8" s="614"/>
      <c r="D8" s="617"/>
      <c r="E8" s="448"/>
      <c r="F8" s="147" t="s">
        <v>1269</v>
      </c>
      <c r="G8" s="619">
        <v>0.98</v>
      </c>
      <c r="H8" s="619"/>
      <c r="I8" s="619"/>
      <c r="J8" s="619"/>
      <c r="K8" s="583"/>
      <c r="L8" s="602"/>
    </row>
    <row r="9" spans="1:12" ht="15" customHeight="1" x14ac:dyDescent="0.25">
      <c r="A9" s="564"/>
      <c r="B9" s="568"/>
      <c r="C9" s="614"/>
      <c r="D9" s="617"/>
      <c r="E9" s="448"/>
      <c r="F9" s="93" t="s">
        <v>699</v>
      </c>
      <c r="G9" s="559" t="s">
        <v>700</v>
      </c>
      <c r="H9" s="559"/>
      <c r="I9" s="559"/>
      <c r="J9" s="559"/>
      <c r="K9" s="583"/>
      <c r="L9" s="602"/>
    </row>
    <row r="10" spans="1:12" ht="15" customHeight="1" x14ac:dyDescent="0.25">
      <c r="A10" s="564"/>
      <c r="B10" s="568"/>
      <c r="C10" s="614"/>
      <c r="D10" s="617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14"/>
      <c r="D11" s="617"/>
      <c r="E11" s="448"/>
      <c r="F11" s="147" t="s">
        <v>83</v>
      </c>
      <c r="G11" s="613">
        <v>66</v>
      </c>
      <c r="H11" s="613"/>
      <c r="I11" s="613"/>
      <c r="J11" s="613"/>
      <c r="K11" s="583"/>
      <c r="L11" s="602"/>
    </row>
    <row r="12" spans="1:12" ht="15" customHeight="1" x14ac:dyDescent="0.25">
      <c r="A12" s="564"/>
      <c r="B12" s="568"/>
      <c r="C12" s="614"/>
      <c r="D12" s="617"/>
      <c r="E12" s="448"/>
      <c r="F12" s="147" t="s">
        <v>396</v>
      </c>
      <c r="G12" s="613" t="s">
        <v>397</v>
      </c>
      <c r="H12" s="613"/>
      <c r="I12" s="613"/>
      <c r="J12" s="613"/>
      <c r="K12" s="583"/>
      <c r="L12" s="602"/>
    </row>
    <row r="13" spans="1:12" ht="15" customHeight="1" x14ac:dyDescent="0.25">
      <c r="A13" s="564"/>
      <c r="B13" s="568"/>
      <c r="C13" s="614"/>
      <c r="D13" s="617"/>
      <c r="E13" s="448"/>
      <c r="F13" s="147" t="s">
        <v>3</v>
      </c>
      <c r="G13" s="613" t="s">
        <v>26</v>
      </c>
      <c r="H13" s="613"/>
      <c r="I13" s="613"/>
      <c r="J13" s="613"/>
      <c r="K13" s="583"/>
      <c r="L13" s="602"/>
    </row>
    <row r="14" spans="1:12" ht="15" customHeight="1" x14ac:dyDescent="0.25">
      <c r="A14" s="564"/>
      <c r="B14" s="568"/>
      <c r="C14" s="614"/>
      <c r="D14" s="617"/>
      <c r="E14" s="448"/>
      <c r="F14" s="148" t="s">
        <v>379</v>
      </c>
      <c r="G14" s="559" t="s">
        <v>380</v>
      </c>
      <c r="H14" s="559"/>
      <c r="I14" s="559"/>
      <c r="J14" s="559"/>
      <c r="K14" s="583"/>
      <c r="L14" s="602"/>
    </row>
    <row r="15" spans="1:12" ht="15" customHeight="1" x14ac:dyDescent="0.25">
      <c r="A15" s="564"/>
      <c r="B15" s="568"/>
      <c r="C15" s="614"/>
      <c r="D15" s="617"/>
      <c r="E15" s="448"/>
      <c r="F15" s="93" t="s">
        <v>701</v>
      </c>
      <c r="G15" s="559">
        <v>100000</v>
      </c>
      <c r="H15" s="559"/>
      <c r="I15" s="559"/>
      <c r="J15" s="559"/>
      <c r="K15" s="583"/>
      <c r="L15" s="602"/>
    </row>
    <row r="16" spans="1:12" ht="15" customHeight="1" x14ac:dyDescent="0.25">
      <c r="A16" s="564"/>
      <c r="B16" s="568"/>
      <c r="C16" s="614"/>
      <c r="D16" s="617"/>
      <c r="E16" s="448"/>
      <c r="F16" s="148" t="s">
        <v>257</v>
      </c>
      <c r="G16" s="559" t="s">
        <v>556</v>
      </c>
      <c r="H16" s="559"/>
      <c r="I16" s="559"/>
      <c r="J16" s="559"/>
      <c r="K16" s="583"/>
      <c r="L16" s="602"/>
    </row>
    <row r="17" spans="1:12" ht="15" customHeight="1" x14ac:dyDescent="0.25">
      <c r="A17" s="564"/>
      <c r="B17" s="568"/>
      <c r="C17" s="614"/>
      <c r="D17" s="617"/>
      <c r="E17" s="448"/>
      <c r="F17" s="148" t="s">
        <v>376</v>
      </c>
      <c r="G17" s="559" t="s">
        <v>1382</v>
      </c>
      <c r="H17" s="559"/>
      <c r="I17" s="559"/>
      <c r="J17" s="559"/>
      <c r="K17" s="583"/>
      <c r="L17" s="602"/>
    </row>
    <row r="18" spans="1:12" ht="15" customHeight="1" x14ac:dyDescent="0.25">
      <c r="A18" s="564"/>
      <c r="B18" s="568"/>
      <c r="C18" s="614"/>
      <c r="D18" s="617"/>
      <c r="E18" s="448"/>
      <c r="F18" s="93" t="s">
        <v>702</v>
      </c>
      <c r="G18" s="559" t="s">
        <v>1383</v>
      </c>
      <c r="H18" s="559"/>
      <c r="I18" s="559"/>
      <c r="J18" s="559"/>
      <c r="K18" s="583"/>
      <c r="L18" s="602"/>
    </row>
    <row r="19" spans="1:12" ht="15" customHeight="1" x14ac:dyDescent="0.25">
      <c r="A19" s="564"/>
      <c r="B19" s="568"/>
      <c r="C19" s="614"/>
      <c r="D19" s="617"/>
      <c r="E19" s="448"/>
      <c r="F19" s="148" t="s">
        <v>381</v>
      </c>
      <c r="G19" s="559" t="s">
        <v>382</v>
      </c>
      <c r="H19" s="559"/>
      <c r="I19" s="559"/>
      <c r="J19" s="559"/>
      <c r="K19" s="583"/>
      <c r="L19" s="602"/>
    </row>
    <row r="20" spans="1:12" ht="15" customHeight="1" x14ac:dyDescent="0.25">
      <c r="A20" s="564"/>
      <c r="B20" s="568"/>
      <c r="C20" s="614"/>
      <c r="D20" s="617"/>
      <c r="E20" s="448"/>
      <c r="F20" s="94" t="s">
        <v>358</v>
      </c>
      <c r="G20" s="559" t="s">
        <v>900</v>
      </c>
      <c r="H20" s="559"/>
      <c r="I20" s="559"/>
      <c r="J20" s="559"/>
      <c r="K20" s="584">
        <v>5</v>
      </c>
      <c r="L20" s="533">
        <v>3189</v>
      </c>
    </row>
    <row r="21" spans="1:12" ht="15" customHeight="1" x14ac:dyDescent="0.25">
      <c r="A21" s="564"/>
      <c r="B21" s="568"/>
      <c r="C21" s="614"/>
      <c r="D21" s="617"/>
      <c r="E21" s="448"/>
      <c r="F21" s="148" t="s">
        <v>383</v>
      </c>
      <c r="G21" s="559" t="s">
        <v>384</v>
      </c>
      <c r="H21" s="559"/>
      <c r="I21" s="559"/>
      <c r="J21" s="559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617"/>
      <c r="E22" s="448"/>
      <c r="F22" s="148" t="s">
        <v>385</v>
      </c>
      <c r="G22" s="559" t="s">
        <v>398</v>
      </c>
      <c r="H22" s="559"/>
      <c r="I22" s="559"/>
      <c r="J22" s="559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617"/>
      <c r="E23" s="448"/>
      <c r="F23" s="148" t="s">
        <v>389</v>
      </c>
      <c r="G23" s="559" t="s">
        <v>390</v>
      </c>
      <c r="H23" s="559"/>
      <c r="I23" s="559"/>
      <c r="J23" s="559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617"/>
      <c r="E24" s="448"/>
      <c r="F24" s="93" t="s">
        <v>704</v>
      </c>
      <c r="G24" s="559" t="s">
        <v>705</v>
      </c>
      <c r="H24" s="559"/>
      <c r="I24" s="559"/>
      <c r="J24" s="559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617"/>
      <c r="E25" s="448"/>
      <c r="F25" s="93" t="s">
        <v>706</v>
      </c>
      <c r="G25" s="559" t="s">
        <v>390</v>
      </c>
      <c r="H25" s="559"/>
      <c r="I25" s="559"/>
      <c r="J25" s="559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617"/>
      <c r="E26" s="448"/>
      <c r="F26" s="93" t="s">
        <v>1271</v>
      </c>
      <c r="G26" s="559" t="s">
        <v>390</v>
      </c>
      <c r="H26" s="559"/>
      <c r="I26" s="559"/>
      <c r="J26" s="559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617"/>
      <c r="E27" s="448"/>
      <c r="F27" s="93" t="s">
        <v>707</v>
      </c>
      <c r="G27" s="559" t="s">
        <v>1270</v>
      </c>
      <c r="H27" s="559"/>
      <c r="I27" s="559"/>
      <c r="J27" s="559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617"/>
      <c r="E28" s="448"/>
      <c r="F28" s="93" t="s">
        <v>708</v>
      </c>
      <c r="G28" s="559" t="s">
        <v>390</v>
      </c>
      <c r="H28" s="559"/>
      <c r="I28" s="559"/>
      <c r="J28" s="559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617"/>
      <c r="E29" s="448"/>
      <c r="F29" s="148" t="s">
        <v>377</v>
      </c>
      <c r="G29" s="559" t="s">
        <v>387</v>
      </c>
      <c r="H29" s="559"/>
      <c r="I29" s="559"/>
      <c r="J29" s="559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614"/>
      <c r="D30" s="617"/>
      <c r="E30" s="448"/>
      <c r="F30" s="148" t="s">
        <v>388</v>
      </c>
      <c r="G30" s="559" t="s">
        <v>393</v>
      </c>
      <c r="H30" s="559"/>
      <c r="I30" s="559"/>
      <c r="J30" s="559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617"/>
      <c r="E31" s="448"/>
      <c r="F31" s="148" t="s">
        <v>562</v>
      </c>
      <c r="G31" s="559" t="s">
        <v>1024</v>
      </c>
      <c r="H31" s="559"/>
      <c r="I31" s="559"/>
      <c r="J31" s="559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617"/>
      <c r="E32" s="448"/>
      <c r="F32" s="148" t="s">
        <v>570</v>
      </c>
      <c r="G32" s="559" t="s">
        <v>613</v>
      </c>
      <c r="H32" s="559"/>
      <c r="I32" s="559"/>
      <c r="J32" s="559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617"/>
      <c r="E33" s="448"/>
      <c r="F33" s="149" t="s">
        <v>4</v>
      </c>
      <c r="G33" s="615">
        <v>0.9</v>
      </c>
      <c r="H33" s="615"/>
      <c r="I33" s="615"/>
      <c r="J33" s="615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614"/>
      <c r="D34" s="618"/>
      <c r="E34" s="448"/>
      <c r="F34" s="136" t="s">
        <v>1016</v>
      </c>
      <c r="G34" s="620">
        <v>5</v>
      </c>
      <c r="H34" s="620"/>
      <c r="I34" s="620"/>
      <c r="J34" s="620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1321</v>
      </c>
      <c r="D35" s="616"/>
      <c r="E35" s="448"/>
      <c r="F35" s="147" t="s">
        <v>81</v>
      </c>
      <c r="G35" s="613" t="s">
        <v>6</v>
      </c>
      <c r="H35" s="613"/>
      <c r="I35" s="613"/>
      <c r="J35" s="613"/>
      <c r="K35" s="539">
        <v>3</v>
      </c>
      <c r="L35" s="601">
        <v>3175</v>
      </c>
    </row>
    <row r="36" spans="1:12" ht="15" customHeight="1" x14ac:dyDescent="0.25">
      <c r="A36" s="564"/>
      <c r="B36" s="568"/>
      <c r="C36" s="614"/>
      <c r="D36" s="617"/>
      <c r="E36" s="448"/>
      <c r="F36" s="147" t="s">
        <v>80</v>
      </c>
      <c r="G36" s="469">
        <v>20</v>
      </c>
      <c r="H36" s="469"/>
      <c r="I36" s="469"/>
      <c r="J36" s="469"/>
      <c r="K36" s="583"/>
      <c r="L36" s="602"/>
    </row>
    <row r="37" spans="1:12" ht="15" customHeight="1" x14ac:dyDescent="0.25">
      <c r="A37" s="564"/>
      <c r="B37" s="568"/>
      <c r="C37" s="614"/>
      <c r="D37" s="617"/>
      <c r="E37" s="448"/>
      <c r="F37" s="147" t="s">
        <v>1</v>
      </c>
      <c r="G37" s="276">
        <v>3000</v>
      </c>
      <c r="H37" s="277">
        <v>4000</v>
      </c>
      <c r="I37" s="278">
        <v>5000</v>
      </c>
      <c r="J37" s="279">
        <v>6000</v>
      </c>
      <c r="K37" s="583"/>
      <c r="L37" s="602"/>
    </row>
    <row r="38" spans="1:12" ht="15" customHeight="1" x14ac:dyDescent="0.25">
      <c r="A38" s="564"/>
      <c r="B38" s="568"/>
      <c r="C38" s="614"/>
      <c r="D38" s="617"/>
      <c r="E38" s="448"/>
      <c r="F38" s="147" t="s">
        <v>817</v>
      </c>
      <c r="G38" s="276">
        <f>G36*100</f>
        <v>2000</v>
      </c>
      <c r="H38" s="277">
        <f>G36*110</f>
        <v>2200</v>
      </c>
      <c r="I38" s="278">
        <f>G36*120</f>
        <v>2400</v>
      </c>
      <c r="J38" s="279">
        <f>G36*123</f>
        <v>2460</v>
      </c>
      <c r="K38" s="583"/>
      <c r="L38" s="602"/>
    </row>
    <row r="39" spans="1:12" ht="15" customHeight="1" x14ac:dyDescent="0.25">
      <c r="A39" s="564"/>
      <c r="B39" s="568"/>
      <c r="C39" s="614"/>
      <c r="D39" s="617"/>
      <c r="E39" s="448"/>
      <c r="F39" s="147" t="s">
        <v>1269</v>
      </c>
      <c r="G39" s="619">
        <v>0.98</v>
      </c>
      <c r="H39" s="619"/>
      <c r="I39" s="619"/>
      <c r="J39" s="619"/>
      <c r="K39" s="583"/>
      <c r="L39" s="602"/>
    </row>
    <row r="40" spans="1:12" ht="15" customHeight="1" x14ac:dyDescent="0.25">
      <c r="A40" s="564"/>
      <c r="B40" s="568"/>
      <c r="C40" s="614"/>
      <c r="D40" s="617"/>
      <c r="E40" s="448"/>
      <c r="F40" s="93" t="s">
        <v>699</v>
      </c>
      <c r="G40" s="559" t="s">
        <v>700</v>
      </c>
      <c r="H40" s="559"/>
      <c r="I40" s="559"/>
      <c r="J40" s="559"/>
      <c r="K40" s="583"/>
      <c r="L40" s="602"/>
    </row>
    <row r="41" spans="1:12" ht="15" customHeight="1" x14ac:dyDescent="0.25">
      <c r="A41" s="564"/>
      <c r="B41" s="568"/>
      <c r="C41" s="614"/>
      <c r="D41" s="617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64"/>
      <c r="B42" s="568"/>
      <c r="C42" s="614"/>
      <c r="D42" s="617"/>
      <c r="E42" s="448"/>
      <c r="F42" s="147" t="s">
        <v>83</v>
      </c>
      <c r="G42" s="613">
        <v>66</v>
      </c>
      <c r="H42" s="613"/>
      <c r="I42" s="613"/>
      <c r="J42" s="613"/>
      <c r="K42" s="583"/>
      <c r="L42" s="602"/>
    </row>
    <row r="43" spans="1:12" ht="15" customHeight="1" x14ac:dyDescent="0.25">
      <c r="A43" s="564"/>
      <c r="B43" s="568"/>
      <c r="C43" s="614"/>
      <c r="D43" s="617"/>
      <c r="E43" s="448"/>
      <c r="F43" s="147" t="s">
        <v>396</v>
      </c>
      <c r="G43" s="613" t="s">
        <v>397</v>
      </c>
      <c r="H43" s="613"/>
      <c r="I43" s="613"/>
      <c r="J43" s="613"/>
      <c r="K43" s="583"/>
      <c r="L43" s="602"/>
    </row>
    <row r="44" spans="1:12" ht="15" customHeight="1" x14ac:dyDescent="0.25">
      <c r="A44" s="564"/>
      <c r="B44" s="568"/>
      <c r="C44" s="614"/>
      <c r="D44" s="617"/>
      <c r="E44" s="448"/>
      <c r="F44" s="147" t="s">
        <v>3</v>
      </c>
      <c r="G44" s="613" t="s">
        <v>26</v>
      </c>
      <c r="H44" s="613"/>
      <c r="I44" s="613"/>
      <c r="J44" s="613"/>
      <c r="K44" s="583"/>
      <c r="L44" s="602"/>
    </row>
    <row r="45" spans="1:12" ht="15" customHeight="1" x14ac:dyDescent="0.25">
      <c r="A45" s="564"/>
      <c r="B45" s="568"/>
      <c r="C45" s="614"/>
      <c r="D45" s="617"/>
      <c r="E45" s="448"/>
      <c r="F45" s="148" t="s">
        <v>379</v>
      </c>
      <c r="G45" s="559" t="s">
        <v>380</v>
      </c>
      <c r="H45" s="559"/>
      <c r="I45" s="559"/>
      <c r="J45" s="559"/>
      <c r="K45" s="583"/>
      <c r="L45" s="602"/>
    </row>
    <row r="46" spans="1:12" ht="15" customHeight="1" x14ac:dyDescent="0.25">
      <c r="A46" s="564"/>
      <c r="B46" s="568"/>
      <c r="C46" s="614"/>
      <c r="D46" s="617"/>
      <c r="E46" s="448"/>
      <c r="F46" s="93" t="s">
        <v>701</v>
      </c>
      <c r="G46" s="559">
        <v>100000</v>
      </c>
      <c r="H46" s="559"/>
      <c r="I46" s="559"/>
      <c r="J46" s="559"/>
      <c r="K46" s="583"/>
      <c r="L46" s="602"/>
    </row>
    <row r="47" spans="1:12" ht="15" customHeight="1" x14ac:dyDescent="0.25">
      <c r="A47" s="564"/>
      <c r="B47" s="568"/>
      <c r="C47" s="614"/>
      <c r="D47" s="617"/>
      <c r="E47" s="448"/>
      <c r="F47" s="148" t="s">
        <v>257</v>
      </c>
      <c r="G47" s="559" t="s">
        <v>556</v>
      </c>
      <c r="H47" s="559"/>
      <c r="I47" s="559"/>
      <c r="J47" s="559"/>
      <c r="K47" s="583"/>
      <c r="L47" s="602"/>
    </row>
    <row r="48" spans="1:12" ht="15" customHeight="1" x14ac:dyDescent="0.25">
      <c r="A48" s="564"/>
      <c r="B48" s="568"/>
      <c r="C48" s="614"/>
      <c r="D48" s="617"/>
      <c r="E48" s="448"/>
      <c r="F48" s="148" t="s">
        <v>376</v>
      </c>
      <c r="G48" s="559" t="s">
        <v>1382</v>
      </c>
      <c r="H48" s="559"/>
      <c r="I48" s="559"/>
      <c r="J48" s="559"/>
      <c r="K48" s="583"/>
      <c r="L48" s="602"/>
    </row>
    <row r="49" spans="1:12" ht="15" customHeight="1" x14ac:dyDescent="0.25">
      <c r="A49" s="564"/>
      <c r="B49" s="568"/>
      <c r="C49" s="614"/>
      <c r="D49" s="617"/>
      <c r="E49" s="448"/>
      <c r="F49" s="93" t="s">
        <v>702</v>
      </c>
      <c r="G49" s="559" t="s">
        <v>1383</v>
      </c>
      <c r="H49" s="559"/>
      <c r="I49" s="559"/>
      <c r="J49" s="559"/>
      <c r="K49" s="583"/>
      <c r="L49" s="602"/>
    </row>
    <row r="50" spans="1:12" ht="15" customHeight="1" x14ac:dyDescent="0.25">
      <c r="A50" s="564"/>
      <c r="B50" s="568"/>
      <c r="C50" s="614"/>
      <c r="D50" s="617"/>
      <c r="E50" s="448"/>
      <c r="F50" s="148" t="s">
        <v>381</v>
      </c>
      <c r="G50" s="559" t="s">
        <v>382</v>
      </c>
      <c r="H50" s="559"/>
      <c r="I50" s="559"/>
      <c r="J50" s="559"/>
      <c r="K50" s="583"/>
      <c r="L50" s="602"/>
    </row>
    <row r="51" spans="1:12" ht="15" customHeight="1" x14ac:dyDescent="0.25">
      <c r="A51" s="564"/>
      <c r="B51" s="568"/>
      <c r="C51" s="614"/>
      <c r="D51" s="617"/>
      <c r="E51" s="448"/>
      <c r="F51" s="94" t="s">
        <v>358</v>
      </c>
      <c r="G51" s="559" t="s">
        <v>900</v>
      </c>
      <c r="H51" s="559"/>
      <c r="I51" s="559"/>
      <c r="J51" s="559"/>
      <c r="K51" s="584">
        <v>5</v>
      </c>
      <c r="L51" s="533">
        <v>3397</v>
      </c>
    </row>
    <row r="52" spans="1:12" ht="15" customHeight="1" x14ac:dyDescent="0.25">
      <c r="A52" s="564"/>
      <c r="B52" s="568"/>
      <c r="C52" s="614"/>
      <c r="D52" s="617"/>
      <c r="E52" s="448"/>
      <c r="F52" s="148" t="s">
        <v>383</v>
      </c>
      <c r="G52" s="559" t="s">
        <v>384</v>
      </c>
      <c r="H52" s="559"/>
      <c r="I52" s="559"/>
      <c r="J52" s="559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617"/>
      <c r="E53" s="448"/>
      <c r="F53" s="148" t="s">
        <v>385</v>
      </c>
      <c r="G53" s="559" t="s">
        <v>398</v>
      </c>
      <c r="H53" s="559"/>
      <c r="I53" s="559"/>
      <c r="J53" s="559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617"/>
      <c r="E54" s="448"/>
      <c r="F54" s="148" t="s">
        <v>389</v>
      </c>
      <c r="G54" s="559" t="s">
        <v>390</v>
      </c>
      <c r="H54" s="559"/>
      <c r="I54" s="559"/>
      <c r="J54" s="559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617"/>
      <c r="E55" s="448"/>
      <c r="F55" s="93" t="s">
        <v>704</v>
      </c>
      <c r="G55" s="559" t="s">
        <v>705</v>
      </c>
      <c r="H55" s="559"/>
      <c r="I55" s="559"/>
      <c r="J55" s="559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617"/>
      <c r="E56" s="448"/>
      <c r="F56" s="93" t="s">
        <v>706</v>
      </c>
      <c r="G56" s="559" t="s">
        <v>390</v>
      </c>
      <c r="H56" s="559"/>
      <c r="I56" s="559"/>
      <c r="J56" s="559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617"/>
      <c r="E57" s="448"/>
      <c r="F57" s="93" t="s">
        <v>1271</v>
      </c>
      <c r="G57" s="559" t="s">
        <v>390</v>
      </c>
      <c r="H57" s="559"/>
      <c r="I57" s="559"/>
      <c r="J57" s="559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617"/>
      <c r="E58" s="448"/>
      <c r="F58" s="93" t="s">
        <v>707</v>
      </c>
      <c r="G58" s="559" t="s">
        <v>1270</v>
      </c>
      <c r="H58" s="559"/>
      <c r="I58" s="559"/>
      <c r="J58" s="559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617"/>
      <c r="E59" s="448"/>
      <c r="F59" s="93" t="s">
        <v>708</v>
      </c>
      <c r="G59" s="559" t="s">
        <v>390</v>
      </c>
      <c r="H59" s="559"/>
      <c r="I59" s="559"/>
      <c r="J59" s="559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617"/>
      <c r="E60" s="448"/>
      <c r="F60" s="148" t="s">
        <v>377</v>
      </c>
      <c r="G60" s="559" t="s">
        <v>387</v>
      </c>
      <c r="H60" s="559"/>
      <c r="I60" s="559"/>
      <c r="J60" s="559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14"/>
      <c r="D61" s="617"/>
      <c r="E61" s="448"/>
      <c r="F61" s="148" t="s">
        <v>388</v>
      </c>
      <c r="G61" s="559" t="s">
        <v>393</v>
      </c>
      <c r="H61" s="559"/>
      <c r="I61" s="559"/>
      <c r="J61" s="559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617"/>
      <c r="E62" s="448"/>
      <c r="F62" s="148" t="s">
        <v>562</v>
      </c>
      <c r="G62" s="559" t="s">
        <v>1024</v>
      </c>
      <c r="H62" s="559"/>
      <c r="I62" s="559"/>
      <c r="J62" s="559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617"/>
      <c r="E63" s="448"/>
      <c r="F63" s="148" t="s">
        <v>570</v>
      </c>
      <c r="G63" s="559" t="s">
        <v>613</v>
      </c>
      <c r="H63" s="559"/>
      <c r="I63" s="559"/>
      <c r="J63" s="559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617"/>
      <c r="E64" s="448"/>
      <c r="F64" s="149" t="s">
        <v>4</v>
      </c>
      <c r="G64" s="615">
        <v>0.9</v>
      </c>
      <c r="H64" s="615"/>
      <c r="I64" s="615"/>
      <c r="J64" s="615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614"/>
      <c r="D65" s="618"/>
      <c r="E65" s="448"/>
      <c r="F65" s="136" t="s">
        <v>1016</v>
      </c>
      <c r="G65" s="620">
        <v>5</v>
      </c>
      <c r="H65" s="620"/>
      <c r="I65" s="620"/>
      <c r="J65" s="620"/>
      <c r="K65" s="585"/>
      <c r="L65" s="603" t="e">
        <f>#REF!-#REF!*10%</f>
        <v>#REF!</v>
      </c>
    </row>
    <row r="66" spans="1:12" ht="15" customHeight="1" x14ac:dyDescent="0.25">
      <c r="A66" s="564">
        <v>3</v>
      </c>
      <c r="B66" s="567"/>
      <c r="C66" s="614" t="s">
        <v>541</v>
      </c>
      <c r="D66" s="611"/>
      <c r="E66" s="448"/>
      <c r="F66" s="147" t="s">
        <v>81</v>
      </c>
      <c r="G66" s="613" t="s">
        <v>6</v>
      </c>
      <c r="H66" s="613"/>
      <c r="I66" s="613"/>
      <c r="J66" s="613"/>
      <c r="K66" s="539">
        <v>3</v>
      </c>
      <c r="L66" s="601">
        <v>4041</v>
      </c>
    </row>
    <row r="67" spans="1:12" ht="15" customHeight="1" x14ac:dyDescent="0.25">
      <c r="A67" s="564"/>
      <c r="B67" s="568"/>
      <c r="C67" s="614"/>
      <c r="D67" s="611"/>
      <c r="E67" s="448"/>
      <c r="F67" s="147" t="s">
        <v>80</v>
      </c>
      <c r="G67" s="469">
        <v>20</v>
      </c>
      <c r="H67" s="469"/>
      <c r="I67" s="469"/>
      <c r="J67" s="469"/>
      <c r="K67" s="583"/>
      <c r="L67" s="602"/>
    </row>
    <row r="68" spans="1:12" ht="15" customHeight="1" x14ac:dyDescent="0.25">
      <c r="A68" s="564"/>
      <c r="B68" s="568"/>
      <c r="C68" s="614"/>
      <c r="D68" s="611"/>
      <c r="E68" s="448"/>
      <c r="F68" s="147" t="s">
        <v>1</v>
      </c>
      <c r="G68" s="276">
        <v>3000</v>
      </c>
      <c r="H68" s="277">
        <v>4000</v>
      </c>
      <c r="I68" s="278">
        <v>5000</v>
      </c>
      <c r="J68" s="279">
        <v>6000</v>
      </c>
      <c r="K68" s="583"/>
      <c r="L68" s="602"/>
    </row>
    <row r="69" spans="1:12" ht="15" customHeight="1" x14ac:dyDescent="0.25">
      <c r="A69" s="564"/>
      <c r="B69" s="568"/>
      <c r="C69" s="614"/>
      <c r="D69" s="611"/>
      <c r="E69" s="448"/>
      <c r="F69" s="147" t="s">
        <v>817</v>
      </c>
      <c r="G69" s="276">
        <f>G67*100</f>
        <v>2000</v>
      </c>
      <c r="H69" s="277">
        <f>G67*110</f>
        <v>2200</v>
      </c>
      <c r="I69" s="278">
        <f>G67*120</f>
        <v>2400</v>
      </c>
      <c r="J69" s="279">
        <f>G67*123</f>
        <v>2460</v>
      </c>
      <c r="K69" s="583"/>
      <c r="L69" s="602"/>
    </row>
    <row r="70" spans="1:12" ht="15" customHeight="1" x14ac:dyDescent="0.25">
      <c r="A70" s="564"/>
      <c r="B70" s="568"/>
      <c r="C70" s="614"/>
      <c r="D70" s="611"/>
      <c r="E70" s="448"/>
      <c r="F70" s="147" t="s">
        <v>1269</v>
      </c>
      <c r="G70" s="619">
        <v>0.98</v>
      </c>
      <c r="H70" s="619"/>
      <c r="I70" s="619"/>
      <c r="J70" s="619"/>
      <c r="K70" s="583"/>
      <c r="L70" s="602"/>
    </row>
    <row r="71" spans="1:12" ht="15" customHeight="1" x14ac:dyDescent="0.25">
      <c r="A71" s="564"/>
      <c r="B71" s="568"/>
      <c r="C71" s="614"/>
      <c r="D71" s="611"/>
      <c r="E71" s="448"/>
      <c r="F71" s="93" t="s">
        <v>699</v>
      </c>
      <c r="G71" s="559" t="s">
        <v>700</v>
      </c>
      <c r="H71" s="559"/>
      <c r="I71" s="559"/>
      <c r="J71" s="559"/>
      <c r="K71" s="583"/>
      <c r="L71" s="602"/>
    </row>
    <row r="72" spans="1:12" ht="15" customHeight="1" x14ac:dyDescent="0.25">
      <c r="A72" s="564"/>
      <c r="B72" s="568"/>
      <c r="C72" s="614"/>
      <c r="D72" s="611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64"/>
      <c r="B73" s="568"/>
      <c r="C73" s="614"/>
      <c r="D73" s="611"/>
      <c r="E73" s="448"/>
      <c r="F73" s="147" t="s">
        <v>83</v>
      </c>
      <c r="G73" s="613">
        <v>66</v>
      </c>
      <c r="H73" s="613"/>
      <c r="I73" s="613"/>
      <c r="J73" s="613"/>
      <c r="K73" s="583"/>
      <c r="L73" s="602"/>
    </row>
    <row r="74" spans="1:12" ht="15" customHeight="1" x14ac:dyDescent="0.25">
      <c r="A74" s="564"/>
      <c r="B74" s="568"/>
      <c r="C74" s="614"/>
      <c r="D74" s="611"/>
      <c r="E74" s="448"/>
      <c r="F74" s="147" t="s">
        <v>396</v>
      </c>
      <c r="G74" s="613" t="s">
        <v>397</v>
      </c>
      <c r="H74" s="613"/>
      <c r="I74" s="613"/>
      <c r="J74" s="613"/>
      <c r="K74" s="583"/>
      <c r="L74" s="602"/>
    </row>
    <row r="75" spans="1:12" ht="15" customHeight="1" x14ac:dyDescent="0.25">
      <c r="A75" s="564"/>
      <c r="B75" s="568"/>
      <c r="C75" s="614"/>
      <c r="D75" s="611"/>
      <c r="E75" s="448"/>
      <c r="F75" s="147" t="s">
        <v>3</v>
      </c>
      <c r="G75" s="613" t="s">
        <v>27</v>
      </c>
      <c r="H75" s="613"/>
      <c r="I75" s="613"/>
      <c r="J75" s="613"/>
      <c r="K75" s="583"/>
      <c r="L75" s="602"/>
    </row>
    <row r="76" spans="1:12" ht="15" customHeight="1" x14ac:dyDescent="0.25">
      <c r="A76" s="564"/>
      <c r="B76" s="568"/>
      <c r="C76" s="614"/>
      <c r="D76" s="611"/>
      <c r="E76" s="448"/>
      <c r="F76" s="148" t="s">
        <v>379</v>
      </c>
      <c r="G76" s="559" t="s">
        <v>380</v>
      </c>
      <c r="H76" s="559"/>
      <c r="I76" s="559"/>
      <c r="J76" s="559"/>
      <c r="K76" s="583"/>
      <c r="L76" s="602"/>
    </row>
    <row r="77" spans="1:12" ht="15" customHeight="1" x14ac:dyDescent="0.25">
      <c r="A77" s="564"/>
      <c r="B77" s="568"/>
      <c r="C77" s="614"/>
      <c r="D77" s="611"/>
      <c r="E77" s="448"/>
      <c r="F77" s="93" t="s">
        <v>701</v>
      </c>
      <c r="G77" s="559">
        <v>100000</v>
      </c>
      <c r="H77" s="559"/>
      <c r="I77" s="559"/>
      <c r="J77" s="559"/>
      <c r="K77" s="583"/>
      <c r="L77" s="602"/>
    </row>
    <row r="78" spans="1:12" ht="15" customHeight="1" x14ac:dyDescent="0.25">
      <c r="A78" s="564"/>
      <c r="B78" s="568"/>
      <c r="C78" s="614"/>
      <c r="D78" s="611"/>
      <c r="E78" s="448"/>
      <c r="F78" s="148" t="s">
        <v>257</v>
      </c>
      <c r="G78" s="559" t="s">
        <v>556</v>
      </c>
      <c r="H78" s="559"/>
      <c r="I78" s="559"/>
      <c r="J78" s="559"/>
      <c r="K78" s="583"/>
      <c r="L78" s="602"/>
    </row>
    <row r="79" spans="1:12" ht="15" customHeight="1" x14ac:dyDescent="0.25">
      <c r="A79" s="564"/>
      <c r="B79" s="568"/>
      <c r="C79" s="614"/>
      <c r="D79" s="611"/>
      <c r="E79" s="448"/>
      <c r="F79" s="148" t="s">
        <v>376</v>
      </c>
      <c r="G79" s="559" t="s">
        <v>1382</v>
      </c>
      <c r="H79" s="559"/>
      <c r="I79" s="559"/>
      <c r="J79" s="559"/>
      <c r="K79" s="583"/>
      <c r="L79" s="602"/>
    </row>
    <row r="80" spans="1:12" ht="15" customHeight="1" x14ac:dyDescent="0.25">
      <c r="A80" s="564"/>
      <c r="B80" s="568"/>
      <c r="C80" s="614"/>
      <c r="D80" s="611"/>
      <c r="E80" s="448"/>
      <c r="F80" s="93" t="s">
        <v>702</v>
      </c>
      <c r="G80" s="559" t="s">
        <v>1383</v>
      </c>
      <c r="H80" s="559"/>
      <c r="I80" s="559"/>
      <c r="J80" s="559"/>
      <c r="K80" s="583"/>
      <c r="L80" s="602"/>
    </row>
    <row r="81" spans="1:12" ht="15" customHeight="1" x14ac:dyDescent="0.25">
      <c r="A81" s="564"/>
      <c r="B81" s="568"/>
      <c r="C81" s="614"/>
      <c r="D81" s="611"/>
      <c r="E81" s="448"/>
      <c r="F81" s="148" t="s">
        <v>381</v>
      </c>
      <c r="G81" s="559" t="s">
        <v>382</v>
      </c>
      <c r="H81" s="559"/>
      <c r="I81" s="559"/>
      <c r="J81" s="559"/>
      <c r="K81" s="583"/>
      <c r="L81" s="602"/>
    </row>
    <row r="82" spans="1:12" ht="15" customHeight="1" x14ac:dyDescent="0.25">
      <c r="A82" s="564"/>
      <c r="B82" s="568"/>
      <c r="C82" s="614"/>
      <c r="D82" s="611"/>
      <c r="E82" s="448"/>
      <c r="F82" s="94" t="s">
        <v>358</v>
      </c>
      <c r="G82" s="559" t="s">
        <v>900</v>
      </c>
      <c r="H82" s="559"/>
      <c r="I82" s="559"/>
      <c r="J82" s="559"/>
      <c r="K82" s="584">
        <v>5</v>
      </c>
      <c r="L82" s="533">
        <v>4324</v>
      </c>
    </row>
    <row r="83" spans="1:12" ht="15" customHeight="1" x14ac:dyDescent="0.25">
      <c r="A83" s="564"/>
      <c r="B83" s="568"/>
      <c r="C83" s="614"/>
      <c r="D83" s="611"/>
      <c r="E83" s="448"/>
      <c r="F83" s="148" t="s">
        <v>383</v>
      </c>
      <c r="G83" s="559" t="s">
        <v>384</v>
      </c>
      <c r="H83" s="559"/>
      <c r="I83" s="559"/>
      <c r="J83" s="559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611"/>
      <c r="E84" s="448"/>
      <c r="F84" s="148" t="s">
        <v>385</v>
      </c>
      <c r="G84" s="559" t="s">
        <v>398</v>
      </c>
      <c r="H84" s="559"/>
      <c r="I84" s="559"/>
      <c r="J84" s="559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611"/>
      <c r="E85" s="448"/>
      <c r="F85" s="148" t="s">
        <v>389</v>
      </c>
      <c r="G85" s="559" t="s">
        <v>390</v>
      </c>
      <c r="H85" s="559"/>
      <c r="I85" s="559"/>
      <c r="J85" s="559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611"/>
      <c r="E86" s="448"/>
      <c r="F86" s="93" t="s">
        <v>704</v>
      </c>
      <c r="G86" s="559" t="s">
        <v>705</v>
      </c>
      <c r="H86" s="559"/>
      <c r="I86" s="559"/>
      <c r="J86" s="559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611"/>
      <c r="E87" s="448"/>
      <c r="F87" s="93" t="s">
        <v>706</v>
      </c>
      <c r="G87" s="559" t="s">
        <v>390</v>
      </c>
      <c r="H87" s="559"/>
      <c r="I87" s="559"/>
      <c r="J87" s="559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611"/>
      <c r="E88" s="448"/>
      <c r="F88" s="93" t="s">
        <v>1271</v>
      </c>
      <c r="G88" s="559" t="s">
        <v>390</v>
      </c>
      <c r="H88" s="559"/>
      <c r="I88" s="559"/>
      <c r="J88" s="559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611"/>
      <c r="E89" s="448"/>
      <c r="F89" s="93" t="s">
        <v>707</v>
      </c>
      <c r="G89" s="559" t="s">
        <v>1270</v>
      </c>
      <c r="H89" s="559"/>
      <c r="I89" s="559"/>
      <c r="J89" s="559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611"/>
      <c r="E90" s="448"/>
      <c r="F90" s="93" t="s">
        <v>708</v>
      </c>
      <c r="G90" s="559" t="s">
        <v>390</v>
      </c>
      <c r="H90" s="559"/>
      <c r="I90" s="559"/>
      <c r="J90" s="559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611"/>
      <c r="E91" s="448"/>
      <c r="F91" s="148" t="s">
        <v>377</v>
      </c>
      <c r="G91" s="559" t="s">
        <v>387</v>
      </c>
      <c r="H91" s="559"/>
      <c r="I91" s="559"/>
      <c r="J91" s="559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614"/>
      <c r="D92" s="611"/>
      <c r="E92" s="448"/>
      <c r="F92" s="148" t="s">
        <v>388</v>
      </c>
      <c r="G92" s="559" t="s">
        <v>393</v>
      </c>
      <c r="H92" s="559"/>
      <c r="I92" s="559"/>
      <c r="J92" s="559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611"/>
      <c r="E93" s="448"/>
      <c r="F93" s="148" t="s">
        <v>562</v>
      </c>
      <c r="G93" s="559" t="s">
        <v>1024</v>
      </c>
      <c r="H93" s="559"/>
      <c r="I93" s="559"/>
      <c r="J93" s="559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611"/>
      <c r="E94" s="448"/>
      <c r="F94" s="148" t="s">
        <v>570</v>
      </c>
      <c r="G94" s="559" t="s">
        <v>613</v>
      </c>
      <c r="H94" s="559"/>
      <c r="I94" s="559"/>
      <c r="J94" s="559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611"/>
      <c r="E95" s="448"/>
      <c r="F95" s="149" t="s">
        <v>4</v>
      </c>
      <c r="G95" s="615">
        <v>1.5</v>
      </c>
      <c r="H95" s="615"/>
      <c r="I95" s="615"/>
      <c r="J95" s="615"/>
      <c r="K95" s="585"/>
      <c r="L95" s="603" t="e">
        <f>#REF!-#REF!*10%</f>
        <v>#REF!</v>
      </c>
    </row>
    <row r="96" spans="1:12" ht="15" customHeight="1" x14ac:dyDescent="0.25">
      <c r="A96" s="564"/>
      <c r="B96" s="569"/>
      <c r="C96" s="614"/>
      <c r="D96" s="611"/>
      <c r="E96" s="448"/>
      <c r="F96" s="136" t="s">
        <v>1016</v>
      </c>
      <c r="G96" s="620">
        <v>5</v>
      </c>
      <c r="H96" s="620"/>
      <c r="I96" s="620"/>
      <c r="J96" s="620"/>
      <c r="K96" s="585"/>
      <c r="L96" s="603" t="e">
        <f>#REF!-#REF!*10%</f>
        <v>#REF!</v>
      </c>
    </row>
    <row r="97" spans="1:12" ht="15" customHeight="1" x14ac:dyDescent="0.25">
      <c r="A97" s="564">
        <v>4</v>
      </c>
      <c r="B97" s="567"/>
      <c r="C97" s="614" t="s">
        <v>1322</v>
      </c>
      <c r="D97" s="611"/>
      <c r="E97" s="448"/>
      <c r="F97" s="147" t="s">
        <v>81</v>
      </c>
      <c r="G97" s="613" t="s">
        <v>6</v>
      </c>
      <c r="H97" s="613"/>
      <c r="I97" s="613"/>
      <c r="J97" s="613"/>
      <c r="K97" s="539">
        <v>3</v>
      </c>
      <c r="L97" s="601">
        <v>5002</v>
      </c>
    </row>
    <row r="98" spans="1:12" ht="15" customHeight="1" x14ac:dyDescent="0.25">
      <c r="A98" s="564"/>
      <c r="B98" s="568"/>
      <c r="C98" s="614"/>
      <c r="D98" s="612"/>
      <c r="E98" s="448"/>
      <c r="F98" s="147" t="s">
        <v>80</v>
      </c>
      <c r="G98" s="469">
        <v>30</v>
      </c>
      <c r="H98" s="469"/>
      <c r="I98" s="469"/>
      <c r="J98" s="469"/>
      <c r="K98" s="583"/>
      <c r="L98" s="602"/>
    </row>
    <row r="99" spans="1:12" ht="15" customHeight="1" x14ac:dyDescent="0.25">
      <c r="A99" s="564"/>
      <c r="B99" s="568"/>
      <c r="C99" s="614"/>
      <c r="D99" s="612"/>
      <c r="E99" s="448"/>
      <c r="F99" s="147" t="s">
        <v>1</v>
      </c>
      <c r="G99" s="276">
        <v>3000</v>
      </c>
      <c r="H99" s="277">
        <v>4000</v>
      </c>
      <c r="I99" s="278">
        <v>5000</v>
      </c>
      <c r="J99" s="279">
        <v>6000</v>
      </c>
      <c r="K99" s="583"/>
      <c r="L99" s="602"/>
    </row>
    <row r="100" spans="1:12" ht="15" customHeight="1" x14ac:dyDescent="0.25">
      <c r="A100" s="564"/>
      <c r="B100" s="568"/>
      <c r="C100" s="614"/>
      <c r="D100" s="612"/>
      <c r="E100" s="448"/>
      <c r="F100" s="147" t="s">
        <v>817</v>
      </c>
      <c r="G100" s="276">
        <f>G98*100</f>
        <v>3000</v>
      </c>
      <c r="H100" s="277">
        <f>G98*110</f>
        <v>3300</v>
      </c>
      <c r="I100" s="278">
        <f>G98*120</f>
        <v>3600</v>
      </c>
      <c r="J100" s="279">
        <f>G98*123</f>
        <v>3690</v>
      </c>
      <c r="K100" s="583"/>
      <c r="L100" s="602"/>
    </row>
    <row r="101" spans="1:12" ht="15" customHeight="1" x14ac:dyDescent="0.25">
      <c r="A101" s="564"/>
      <c r="B101" s="568"/>
      <c r="C101" s="614"/>
      <c r="D101" s="612"/>
      <c r="E101" s="448"/>
      <c r="F101" s="147" t="s">
        <v>1269</v>
      </c>
      <c r="G101" s="619">
        <v>0.98</v>
      </c>
      <c r="H101" s="619"/>
      <c r="I101" s="619"/>
      <c r="J101" s="619"/>
      <c r="K101" s="583"/>
      <c r="L101" s="602"/>
    </row>
    <row r="102" spans="1:12" ht="15" customHeight="1" x14ac:dyDescent="0.25">
      <c r="A102" s="564"/>
      <c r="B102" s="568"/>
      <c r="C102" s="614"/>
      <c r="D102" s="612"/>
      <c r="E102" s="448"/>
      <c r="F102" s="93" t="s">
        <v>699</v>
      </c>
      <c r="G102" s="559" t="s">
        <v>700</v>
      </c>
      <c r="H102" s="559"/>
      <c r="I102" s="559"/>
      <c r="J102" s="559"/>
      <c r="K102" s="583"/>
      <c r="L102" s="602"/>
    </row>
    <row r="103" spans="1:12" ht="15" customHeight="1" x14ac:dyDescent="0.25">
      <c r="A103" s="564"/>
      <c r="B103" s="568"/>
      <c r="C103" s="614"/>
      <c r="D103" s="612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602"/>
    </row>
    <row r="104" spans="1:12" ht="15" customHeight="1" x14ac:dyDescent="0.25">
      <c r="A104" s="564"/>
      <c r="B104" s="568"/>
      <c r="C104" s="614"/>
      <c r="D104" s="612"/>
      <c r="E104" s="448"/>
      <c r="F104" s="147" t="s">
        <v>83</v>
      </c>
      <c r="G104" s="613">
        <v>66</v>
      </c>
      <c r="H104" s="613"/>
      <c r="I104" s="613"/>
      <c r="J104" s="613"/>
      <c r="K104" s="583"/>
      <c r="L104" s="602"/>
    </row>
    <row r="105" spans="1:12" ht="15" customHeight="1" x14ac:dyDescent="0.25">
      <c r="A105" s="564"/>
      <c r="B105" s="568"/>
      <c r="C105" s="614"/>
      <c r="D105" s="612"/>
      <c r="E105" s="448"/>
      <c r="F105" s="147" t="s">
        <v>396</v>
      </c>
      <c r="G105" s="613" t="s">
        <v>397</v>
      </c>
      <c r="H105" s="613"/>
      <c r="I105" s="613"/>
      <c r="J105" s="613"/>
      <c r="K105" s="583"/>
      <c r="L105" s="602"/>
    </row>
    <row r="106" spans="1:12" ht="15" customHeight="1" x14ac:dyDescent="0.25">
      <c r="A106" s="564"/>
      <c r="B106" s="568"/>
      <c r="C106" s="614"/>
      <c r="D106" s="612"/>
      <c r="E106" s="448"/>
      <c r="F106" s="147" t="s">
        <v>3</v>
      </c>
      <c r="G106" s="613" t="s">
        <v>28</v>
      </c>
      <c r="H106" s="613"/>
      <c r="I106" s="613"/>
      <c r="J106" s="613"/>
      <c r="K106" s="583"/>
      <c r="L106" s="602"/>
    </row>
    <row r="107" spans="1:12" ht="15" customHeight="1" x14ac:dyDescent="0.25">
      <c r="A107" s="564"/>
      <c r="B107" s="568"/>
      <c r="C107" s="614"/>
      <c r="D107" s="612"/>
      <c r="E107" s="448"/>
      <c r="F107" s="148" t="s">
        <v>379</v>
      </c>
      <c r="G107" s="559" t="s">
        <v>380</v>
      </c>
      <c r="H107" s="559"/>
      <c r="I107" s="559"/>
      <c r="J107" s="559"/>
      <c r="K107" s="583"/>
      <c r="L107" s="602"/>
    </row>
    <row r="108" spans="1:12" ht="15" customHeight="1" x14ac:dyDescent="0.25">
      <c r="A108" s="564"/>
      <c r="B108" s="568"/>
      <c r="C108" s="614"/>
      <c r="D108" s="612"/>
      <c r="E108" s="448"/>
      <c r="F108" s="93" t="s">
        <v>701</v>
      </c>
      <c r="G108" s="559">
        <v>100000</v>
      </c>
      <c r="H108" s="559"/>
      <c r="I108" s="559"/>
      <c r="J108" s="559"/>
      <c r="K108" s="583"/>
      <c r="L108" s="602"/>
    </row>
    <row r="109" spans="1:12" ht="15" customHeight="1" x14ac:dyDescent="0.25">
      <c r="A109" s="564"/>
      <c r="B109" s="568"/>
      <c r="C109" s="614"/>
      <c r="D109" s="612"/>
      <c r="E109" s="448"/>
      <c r="F109" s="148" t="s">
        <v>257</v>
      </c>
      <c r="G109" s="559" t="s">
        <v>556</v>
      </c>
      <c r="H109" s="559"/>
      <c r="I109" s="559"/>
      <c r="J109" s="559"/>
      <c r="K109" s="583"/>
      <c r="L109" s="602"/>
    </row>
    <row r="110" spans="1:12" ht="15" customHeight="1" x14ac:dyDescent="0.25">
      <c r="A110" s="564"/>
      <c r="B110" s="568"/>
      <c r="C110" s="614"/>
      <c r="D110" s="612"/>
      <c r="E110" s="448"/>
      <c r="F110" s="148" t="s">
        <v>376</v>
      </c>
      <c r="G110" s="559" t="s">
        <v>1382</v>
      </c>
      <c r="H110" s="559"/>
      <c r="I110" s="559"/>
      <c r="J110" s="559"/>
      <c r="K110" s="583"/>
      <c r="L110" s="602"/>
    </row>
    <row r="111" spans="1:12" ht="15" customHeight="1" x14ac:dyDescent="0.25">
      <c r="A111" s="564"/>
      <c r="B111" s="568"/>
      <c r="C111" s="614"/>
      <c r="D111" s="612"/>
      <c r="E111" s="448"/>
      <c r="F111" s="93" t="s">
        <v>702</v>
      </c>
      <c r="G111" s="559" t="s">
        <v>1383</v>
      </c>
      <c r="H111" s="559"/>
      <c r="I111" s="559"/>
      <c r="J111" s="559"/>
      <c r="K111" s="583"/>
      <c r="L111" s="602"/>
    </row>
    <row r="112" spans="1:12" ht="15" customHeight="1" x14ac:dyDescent="0.25">
      <c r="A112" s="564"/>
      <c r="B112" s="568"/>
      <c r="C112" s="614"/>
      <c r="D112" s="612"/>
      <c r="E112" s="448"/>
      <c r="F112" s="148" t="s">
        <v>381</v>
      </c>
      <c r="G112" s="559" t="s">
        <v>382</v>
      </c>
      <c r="H112" s="559"/>
      <c r="I112" s="559"/>
      <c r="J112" s="559"/>
      <c r="K112" s="583"/>
      <c r="L112" s="602"/>
    </row>
    <row r="113" spans="1:12" ht="15" customHeight="1" x14ac:dyDescent="0.25">
      <c r="A113" s="564"/>
      <c r="B113" s="568"/>
      <c r="C113" s="614"/>
      <c r="D113" s="612"/>
      <c r="E113" s="448"/>
      <c r="F113" s="94" t="s">
        <v>358</v>
      </c>
      <c r="G113" s="559" t="s">
        <v>900</v>
      </c>
      <c r="H113" s="559"/>
      <c r="I113" s="559"/>
      <c r="J113" s="559"/>
      <c r="K113" s="584">
        <v>5</v>
      </c>
      <c r="L113" s="533">
        <v>5352</v>
      </c>
    </row>
    <row r="114" spans="1:12" ht="15" customHeight="1" x14ac:dyDescent="0.25">
      <c r="A114" s="564"/>
      <c r="B114" s="568"/>
      <c r="C114" s="614"/>
      <c r="D114" s="612"/>
      <c r="E114" s="448"/>
      <c r="F114" s="148" t="s">
        <v>383</v>
      </c>
      <c r="G114" s="559" t="s">
        <v>384</v>
      </c>
      <c r="H114" s="559"/>
      <c r="I114" s="559"/>
      <c r="J114" s="559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614"/>
      <c r="D115" s="612"/>
      <c r="E115" s="448"/>
      <c r="F115" s="148" t="s">
        <v>385</v>
      </c>
      <c r="G115" s="559" t="s">
        <v>398</v>
      </c>
      <c r="H115" s="559"/>
      <c r="I115" s="559"/>
      <c r="J115" s="559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612"/>
      <c r="E116" s="448"/>
      <c r="F116" s="148" t="s">
        <v>389</v>
      </c>
      <c r="G116" s="559" t="s">
        <v>390</v>
      </c>
      <c r="H116" s="559"/>
      <c r="I116" s="559"/>
      <c r="J116" s="559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612"/>
      <c r="E117" s="448"/>
      <c r="F117" s="93" t="s">
        <v>704</v>
      </c>
      <c r="G117" s="559" t="s">
        <v>705</v>
      </c>
      <c r="H117" s="559"/>
      <c r="I117" s="559"/>
      <c r="J117" s="559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612"/>
      <c r="E118" s="448"/>
      <c r="F118" s="93" t="s">
        <v>706</v>
      </c>
      <c r="G118" s="559" t="s">
        <v>390</v>
      </c>
      <c r="H118" s="559"/>
      <c r="I118" s="559"/>
      <c r="J118" s="559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612"/>
      <c r="E119" s="448"/>
      <c r="F119" s="93" t="s">
        <v>1271</v>
      </c>
      <c r="G119" s="559" t="s">
        <v>390</v>
      </c>
      <c r="H119" s="559"/>
      <c r="I119" s="559"/>
      <c r="J119" s="559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612"/>
      <c r="E120" s="448"/>
      <c r="F120" s="93" t="s">
        <v>707</v>
      </c>
      <c r="G120" s="559" t="s">
        <v>1270</v>
      </c>
      <c r="H120" s="559"/>
      <c r="I120" s="559"/>
      <c r="J120" s="559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612"/>
      <c r="E121" s="448"/>
      <c r="F121" s="93" t="s">
        <v>708</v>
      </c>
      <c r="G121" s="559" t="s">
        <v>390</v>
      </c>
      <c r="H121" s="559"/>
      <c r="I121" s="559"/>
      <c r="J121" s="559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612"/>
      <c r="E122" s="448"/>
      <c r="F122" s="148" t="s">
        <v>377</v>
      </c>
      <c r="G122" s="559" t="s">
        <v>387</v>
      </c>
      <c r="H122" s="559"/>
      <c r="I122" s="559"/>
      <c r="J122" s="559"/>
      <c r="K122" s="585"/>
      <c r="L122" s="603" t="e">
        <f>#REF!-#REF!*10%</f>
        <v>#REF!</v>
      </c>
    </row>
    <row r="123" spans="1:12" ht="15" customHeight="1" x14ac:dyDescent="0.25">
      <c r="A123" s="564"/>
      <c r="B123" s="568"/>
      <c r="C123" s="614"/>
      <c r="D123" s="612"/>
      <c r="E123" s="448"/>
      <c r="F123" s="148" t="s">
        <v>388</v>
      </c>
      <c r="G123" s="559" t="s">
        <v>393</v>
      </c>
      <c r="H123" s="559"/>
      <c r="I123" s="559"/>
      <c r="J123" s="559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14"/>
      <c r="D124" s="612"/>
      <c r="E124" s="448"/>
      <c r="F124" s="148" t="s">
        <v>562</v>
      </c>
      <c r="G124" s="559" t="s">
        <v>1024</v>
      </c>
      <c r="H124" s="559"/>
      <c r="I124" s="559"/>
      <c r="J124" s="559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14"/>
      <c r="D125" s="612"/>
      <c r="E125" s="448"/>
      <c r="F125" s="148" t="s">
        <v>570</v>
      </c>
      <c r="G125" s="559" t="s">
        <v>613</v>
      </c>
      <c r="H125" s="559"/>
      <c r="I125" s="559"/>
      <c r="J125" s="559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14"/>
      <c r="D126" s="612"/>
      <c r="E126" s="448"/>
      <c r="F126" s="149" t="s">
        <v>4</v>
      </c>
      <c r="G126" s="615">
        <v>1.9</v>
      </c>
      <c r="H126" s="615"/>
      <c r="I126" s="615"/>
      <c r="J126" s="615"/>
      <c r="K126" s="585"/>
      <c r="L126" s="603" t="e">
        <f>#REF!-#REF!*10%</f>
        <v>#REF!</v>
      </c>
    </row>
    <row r="127" spans="1:12" ht="15" customHeight="1" x14ac:dyDescent="0.25">
      <c r="A127" s="564"/>
      <c r="B127" s="569"/>
      <c r="C127" s="614"/>
      <c r="D127" s="612"/>
      <c r="E127" s="448"/>
      <c r="F127" s="136" t="s">
        <v>1016</v>
      </c>
      <c r="G127" s="620">
        <v>5</v>
      </c>
      <c r="H127" s="620"/>
      <c r="I127" s="620"/>
      <c r="J127" s="620"/>
      <c r="K127" s="585"/>
      <c r="L127" s="603" t="e">
        <f>#REF!-#REF!*10%</f>
        <v>#REF!</v>
      </c>
    </row>
    <row r="128" spans="1:12" ht="15" customHeight="1" x14ac:dyDescent="0.25">
      <c r="A128" s="564">
        <v>5</v>
      </c>
      <c r="B128" s="567"/>
      <c r="C128" s="614" t="s">
        <v>1323</v>
      </c>
      <c r="D128" s="611"/>
      <c r="E128" s="448"/>
      <c r="F128" s="147" t="s">
        <v>81</v>
      </c>
      <c r="G128" s="613" t="s">
        <v>6</v>
      </c>
      <c r="H128" s="613"/>
      <c r="I128" s="613"/>
      <c r="J128" s="613"/>
      <c r="K128" s="539">
        <v>3</v>
      </c>
      <c r="L128" s="601">
        <v>4907</v>
      </c>
    </row>
    <row r="129" spans="1:12" ht="15" customHeight="1" x14ac:dyDescent="0.25">
      <c r="A129" s="564"/>
      <c r="B129" s="568"/>
      <c r="C129" s="614"/>
      <c r="D129" s="611"/>
      <c r="E129" s="448"/>
      <c r="F129" s="147" t="s">
        <v>80</v>
      </c>
      <c r="G129" s="469">
        <v>40</v>
      </c>
      <c r="H129" s="469"/>
      <c r="I129" s="469"/>
      <c r="J129" s="469"/>
      <c r="K129" s="583"/>
      <c r="L129" s="602"/>
    </row>
    <row r="130" spans="1:12" ht="15" customHeight="1" x14ac:dyDescent="0.25">
      <c r="A130" s="564"/>
      <c r="B130" s="568"/>
      <c r="C130" s="614"/>
      <c r="D130" s="611"/>
      <c r="E130" s="448"/>
      <c r="F130" s="147" t="s">
        <v>1</v>
      </c>
      <c r="G130" s="276">
        <v>3000</v>
      </c>
      <c r="H130" s="277">
        <v>4000</v>
      </c>
      <c r="I130" s="278">
        <v>5000</v>
      </c>
      <c r="J130" s="279">
        <v>6000</v>
      </c>
      <c r="K130" s="583"/>
      <c r="L130" s="602"/>
    </row>
    <row r="131" spans="1:12" ht="15" customHeight="1" x14ac:dyDescent="0.25">
      <c r="A131" s="564"/>
      <c r="B131" s="568"/>
      <c r="C131" s="614"/>
      <c r="D131" s="611"/>
      <c r="E131" s="448"/>
      <c r="F131" s="147" t="s">
        <v>817</v>
      </c>
      <c r="G131" s="276">
        <f>G129*100</f>
        <v>4000</v>
      </c>
      <c r="H131" s="277">
        <f>G129*110</f>
        <v>4400</v>
      </c>
      <c r="I131" s="278">
        <f>G129*120</f>
        <v>4800</v>
      </c>
      <c r="J131" s="279">
        <f>G129*123</f>
        <v>4920</v>
      </c>
      <c r="K131" s="583"/>
      <c r="L131" s="602"/>
    </row>
    <row r="132" spans="1:12" ht="15" customHeight="1" x14ac:dyDescent="0.25">
      <c r="A132" s="564"/>
      <c r="B132" s="568"/>
      <c r="C132" s="614"/>
      <c r="D132" s="611"/>
      <c r="E132" s="448"/>
      <c r="F132" s="147" t="s">
        <v>1269</v>
      </c>
      <c r="G132" s="619">
        <v>0.98</v>
      </c>
      <c r="H132" s="619"/>
      <c r="I132" s="619"/>
      <c r="J132" s="619"/>
      <c r="K132" s="583"/>
      <c r="L132" s="602"/>
    </row>
    <row r="133" spans="1:12" ht="15" customHeight="1" x14ac:dyDescent="0.25">
      <c r="A133" s="564"/>
      <c r="B133" s="568"/>
      <c r="C133" s="614"/>
      <c r="D133" s="611"/>
      <c r="E133" s="448"/>
      <c r="F133" s="93" t="s">
        <v>699</v>
      </c>
      <c r="G133" s="559" t="s">
        <v>700</v>
      </c>
      <c r="H133" s="559"/>
      <c r="I133" s="559"/>
      <c r="J133" s="559"/>
      <c r="K133" s="583"/>
      <c r="L133" s="602"/>
    </row>
    <row r="134" spans="1:12" ht="15" customHeight="1" x14ac:dyDescent="0.25">
      <c r="A134" s="564"/>
      <c r="B134" s="568"/>
      <c r="C134" s="614"/>
      <c r="D134" s="611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602"/>
    </row>
    <row r="135" spans="1:12" ht="15" customHeight="1" x14ac:dyDescent="0.25">
      <c r="A135" s="564"/>
      <c r="B135" s="568"/>
      <c r="C135" s="614"/>
      <c r="D135" s="611"/>
      <c r="E135" s="448"/>
      <c r="F135" s="147" t="s">
        <v>83</v>
      </c>
      <c r="G135" s="613">
        <v>66</v>
      </c>
      <c r="H135" s="613"/>
      <c r="I135" s="613"/>
      <c r="J135" s="613"/>
      <c r="K135" s="583"/>
      <c r="L135" s="602"/>
    </row>
    <row r="136" spans="1:12" ht="15" customHeight="1" x14ac:dyDescent="0.25">
      <c r="A136" s="564"/>
      <c r="B136" s="568"/>
      <c r="C136" s="614"/>
      <c r="D136" s="611"/>
      <c r="E136" s="448"/>
      <c r="F136" s="147" t="s">
        <v>396</v>
      </c>
      <c r="G136" s="613" t="s">
        <v>397</v>
      </c>
      <c r="H136" s="613"/>
      <c r="I136" s="613"/>
      <c r="J136" s="613"/>
      <c r="K136" s="583"/>
      <c r="L136" s="602"/>
    </row>
    <row r="137" spans="1:12" ht="15" customHeight="1" x14ac:dyDescent="0.25">
      <c r="A137" s="564"/>
      <c r="B137" s="568"/>
      <c r="C137" s="614"/>
      <c r="D137" s="611"/>
      <c r="E137" s="448"/>
      <c r="F137" s="147" t="s">
        <v>3</v>
      </c>
      <c r="G137" s="613" t="s">
        <v>27</v>
      </c>
      <c r="H137" s="613"/>
      <c r="I137" s="613"/>
      <c r="J137" s="613"/>
      <c r="K137" s="583"/>
      <c r="L137" s="602"/>
    </row>
    <row r="138" spans="1:12" ht="15" customHeight="1" x14ac:dyDescent="0.25">
      <c r="A138" s="564"/>
      <c r="B138" s="568"/>
      <c r="C138" s="614"/>
      <c r="D138" s="611"/>
      <c r="E138" s="448"/>
      <c r="F138" s="148" t="s">
        <v>379</v>
      </c>
      <c r="G138" s="559" t="s">
        <v>380</v>
      </c>
      <c r="H138" s="559"/>
      <c r="I138" s="559"/>
      <c r="J138" s="559"/>
      <c r="K138" s="583"/>
      <c r="L138" s="602"/>
    </row>
    <row r="139" spans="1:12" ht="15" customHeight="1" x14ac:dyDescent="0.25">
      <c r="A139" s="564"/>
      <c r="B139" s="568"/>
      <c r="C139" s="614"/>
      <c r="D139" s="611"/>
      <c r="E139" s="448"/>
      <c r="F139" s="93" t="s">
        <v>701</v>
      </c>
      <c r="G139" s="559">
        <v>100000</v>
      </c>
      <c r="H139" s="559"/>
      <c r="I139" s="559"/>
      <c r="J139" s="559"/>
      <c r="K139" s="583"/>
      <c r="L139" s="602"/>
    </row>
    <row r="140" spans="1:12" ht="15" customHeight="1" x14ac:dyDescent="0.25">
      <c r="A140" s="564"/>
      <c r="B140" s="568"/>
      <c r="C140" s="614"/>
      <c r="D140" s="611"/>
      <c r="E140" s="448"/>
      <c r="F140" s="148" t="s">
        <v>257</v>
      </c>
      <c r="G140" s="559" t="s">
        <v>556</v>
      </c>
      <c r="H140" s="559"/>
      <c r="I140" s="559"/>
      <c r="J140" s="559"/>
      <c r="K140" s="583"/>
      <c r="L140" s="602"/>
    </row>
    <row r="141" spans="1:12" ht="15" customHeight="1" x14ac:dyDescent="0.25">
      <c r="A141" s="564"/>
      <c r="B141" s="568"/>
      <c r="C141" s="614"/>
      <c r="D141" s="611"/>
      <c r="E141" s="448"/>
      <c r="F141" s="148" t="s">
        <v>376</v>
      </c>
      <c r="G141" s="559" t="s">
        <v>1382</v>
      </c>
      <c r="H141" s="559"/>
      <c r="I141" s="559"/>
      <c r="J141" s="559"/>
      <c r="K141" s="583"/>
      <c r="L141" s="602"/>
    </row>
    <row r="142" spans="1:12" ht="15" customHeight="1" x14ac:dyDescent="0.25">
      <c r="A142" s="564"/>
      <c r="B142" s="568"/>
      <c r="C142" s="614"/>
      <c r="D142" s="611"/>
      <c r="E142" s="448"/>
      <c r="F142" s="93" t="s">
        <v>702</v>
      </c>
      <c r="G142" s="559" t="s">
        <v>1383</v>
      </c>
      <c r="H142" s="559"/>
      <c r="I142" s="559"/>
      <c r="J142" s="559"/>
      <c r="K142" s="583"/>
      <c r="L142" s="602"/>
    </row>
    <row r="143" spans="1:12" ht="15" customHeight="1" x14ac:dyDescent="0.25">
      <c r="A143" s="564"/>
      <c r="B143" s="568"/>
      <c r="C143" s="614"/>
      <c r="D143" s="611"/>
      <c r="E143" s="448"/>
      <c r="F143" s="148" t="s">
        <v>381</v>
      </c>
      <c r="G143" s="559" t="s">
        <v>382</v>
      </c>
      <c r="H143" s="559"/>
      <c r="I143" s="559"/>
      <c r="J143" s="559"/>
      <c r="K143" s="583"/>
      <c r="L143" s="602"/>
    </row>
    <row r="144" spans="1:12" ht="15" customHeight="1" x14ac:dyDescent="0.25">
      <c r="A144" s="564"/>
      <c r="B144" s="568"/>
      <c r="C144" s="614"/>
      <c r="D144" s="611"/>
      <c r="E144" s="448"/>
      <c r="F144" s="94" t="s">
        <v>358</v>
      </c>
      <c r="G144" s="559" t="s">
        <v>900</v>
      </c>
      <c r="H144" s="559"/>
      <c r="I144" s="559"/>
      <c r="J144" s="559"/>
      <c r="K144" s="584">
        <v>5</v>
      </c>
      <c r="L144" s="533">
        <v>5250</v>
      </c>
    </row>
    <row r="145" spans="1:12" ht="15" customHeight="1" x14ac:dyDescent="0.25">
      <c r="A145" s="564"/>
      <c r="B145" s="568"/>
      <c r="C145" s="614"/>
      <c r="D145" s="611"/>
      <c r="E145" s="448"/>
      <c r="F145" s="148" t="s">
        <v>383</v>
      </c>
      <c r="G145" s="559" t="s">
        <v>384</v>
      </c>
      <c r="H145" s="559"/>
      <c r="I145" s="559"/>
      <c r="J145" s="559"/>
      <c r="K145" s="585"/>
      <c r="L145" s="603" t="e">
        <f>#REF!-#REF!*10%</f>
        <v>#REF!</v>
      </c>
    </row>
    <row r="146" spans="1:12" ht="15" customHeight="1" x14ac:dyDescent="0.25">
      <c r="A146" s="564"/>
      <c r="B146" s="568"/>
      <c r="C146" s="614"/>
      <c r="D146" s="611"/>
      <c r="E146" s="448"/>
      <c r="F146" s="148" t="s">
        <v>385</v>
      </c>
      <c r="G146" s="559" t="s">
        <v>398</v>
      </c>
      <c r="H146" s="559"/>
      <c r="I146" s="559"/>
      <c r="J146" s="559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614"/>
      <c r="D147" s="611"/>
      <c r="E147" s="448"/>
      <c r="F147" s="148" t="s">
        <v>389</v>
      </c>
      <c r="G147" s="559" t="s">
        <v>390</v>
      </c>
      <c r="H147" s="559"/>
      <c r="I147" s="559"/>
      <c r="J147" s="559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614"/>
      <c r="D148" s="611"/>
      <c r="E148" s="448"/>
      <c r="F148" s="93" t="s">
        <v>704</v>
      </c>
      <c r="G148" s="559" t="s">
        <v>705</v>
      </c>
      <c r="H148" s="559"/>
      <c r="I148" s="559"/>
      <c r="J148" s="559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614"/>
      <c r="D149" s="611"/>
      <c r="E149" s="448"/>
      <c r="F149" s="93" t="s">
        <v>706</v>
      </c>
      <c r="G149" s="559" t="s">
        <v>390</v>
      </c>
      <c r="H149" s="559"/>
      <c r="I149" s="559"/>
      <c r="J149" s="559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614"/>
      <c r="D150" s="611"/>
      <c r="E150" s="448"/>
      <c r="F150" s="93" t="s">
        <v>1271</v>
      </c>
      <c r="G150" s="559" t="s">
        <v>390</v>
      </c>
      <c r="H150" s="559"/>
      <c r="I150" s="559"/>
      <c r="J150" s="559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614"/>
      <c r="D151" s="611"/>
      <c r="E151" s="448"/>
      <c r="F151" s="93" t="s">
        <v>707</v>
      </c>
      <c r="G151" s="559" t="s">
        <v>1270</v>
      </c>
      <c r="H151" s="559"/>
      <c r="I151" s="559"/>
      <c r="J151" s="559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614"/>
      <c r="D152" s="611"/>
      <c r="E152" s="448"/>
      <c r="F152" s="93" t="s">
        <v>708</v>
      </c>
      <c r="G152" s="559" t="s">
        <v>390</v>
      </c>
      <c r="H152" s="559"/>
      <c r="I152" s="559"/>
      <c r="J152" s="559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614"/>
      <c r="D153" s="611"/>
      <c r="E153" s="448"/>
      <c r="F153" s="148" t="s">
        <v>377</v>
      </c>
      <c r="G153" s="559" t="s">
        <v>387</v>
      </c>
      <c r="H153" s="559"/>
      <c r="I153" s="559"/>
      <c r="J153" s="559"/>
      <c r="K153" s="585"/>
      <c r="L153" s="603" t="e">
        <f>#REF!-#REF!*10%</f>
        <v>#REF!</v>
      </c>
    </row>
    <row r="154" spans="1:12" ht="15" customHeight="1" x14ac:dyDescent="0.25">
      <c r="A154" s="564"/>
      <c r="B154" s="568"/>
      <c r="C154" s="614"/>
      <c r="D154" s="611"/>
      <c r="E154" s="448"/>
      <c r="F154" s="148" t="s">
        <v>388</v>
      </c>
      <c r="G154" s="559" t="s">
        <v>393</v>
      </c>
      <c r="H154" s="559"/>
      <c r="I154" s="559"/>
      <c r="J154" s="559"/>
      <c r="K154" s="585"/>
      <c r="L154" s="603" t="e">
        <f>#REF!-#REF!*10%</f>
        <v>#REF!</v>
      </c>
    </row>
    <row r="155" spans="1:12" ht="15.6" customHeight="1" x14ac:dyDescent="0.25">
      <c r="A155" s="564"/>
      <c r="B155" s="568"/>
      <c r="C155" s="614"/>
      <c r="D155" s="611"/>
      <c r="E155" s="448"/>
      <c r="F155" s="148" t="s">
        <v>562</v>
      </c>
      <c r="G155" s="559" t="s">
        <v>1024</v>
      </c>
      <c r="H155" s="559"/>
      <c r="I155" s="559"/>
      <c r="J155" s="559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614"/>
      <c r="D156" s="611"/>
      <c r="E156" s="448"/>
      <c r="F156" s="148" t="s">
        <v>570</v>
      </c>
      <c r="G156" s="559" t="s">
        <v>613</v>
      </c>
      <c r="H156" s="559"/>
      <c r="I156" s="559"/>
      <c r="J156" s="559"/>
      <c r="K156" s="585"/>
      <c r="L156" s="603" t="e">
        <f>#REF!-#REF!*10%</f>
        <v>#REF!</v>
      </c>
    </row>
    <row r="157" spans="1:12" ht="15.6" customHeight="1" x14ac:dyDescent="0.25">
      <c r="A157" s="564"/>
      <c r="B157" s="568"/>
      <c r="C157" s="614"/>
      <c r="D157" s="611"/>
      <c r="E157" s="448"/>
      <c r="F157" s="149" t="s">
        <v>4</v>
      </c>
      <c r="G157" s="615">
        <v>1.6</v>
      </c>
      <c r="H157" s="615"/>
      <c r="I157" s="615"/>
      <c r="J157" s="615"/>
      <c r="K157" s="585"/>
      <c r="L157" s="603" t="e">
        <f>#REF!-#REF!*10%</f>
        <v>#REF!</v>
      </c>
    </row>
    <row r="158" spans="1:12" ht="15" customHeight="1" x14ac:dyDescent="0.25">
      <c r="A158" s="564"/>
      <c r="B158" s="569"/>
      <c r="C158" s="614"/>
      <c r="D158" s="611"/>
      <c r="E158" s="448"/>
      <c r="F158" s="136" t="s">
        <v>1016</v>
      </c>
      <c r="G158" s="620">
        <v>5</v>
      </c>
      <c r="H158" s="620"/>
      <c r="I158" s="620"/>
      <c r="J158" s="620"/>
      <c r="K158" s="585"/>
      <c r="L158" s="603" t="e">
        <f>#REF!-#REF!*10%</f>
        <v>#REF!</v>
      </c>
    </row>
    <row r="159" spans="1:12" ht="15" customHeight="1" x14ac:dyDescent="0.25">
      <c r="A159" s="564">
        <v>6</v>
      </c>
      <c r="B159" s="567"/>
      <c r="C159" s="614" t="s">
        <v>542</v>
      </c>
      <c r="D159" s="611"/>
      <c r="E159" s="448"/>
      <c r="F159" s="147" t="s">
        <v>81</v>
      </c>
      <c r="G159" s="613" t="s">
        <v>6</v>
      </c>
      <c r="H159" s="613"/>
      <c r="I159" s="613"/>
      <c r="J159" s="613"/>
      <c r="K159" s="539">
        <v>3</v>
      </c>
      <c r="L159" s="601">
        <v>6349</v>
      </c>
    </row>
    <row r="160" spans="1:12" ht="15" customHeight="1" x14ac:dyDescent="0.25">
      <c r="A160" s="564"/>
      <c r="B160" s="568"/>
      <c r="C160" s="614"/>
      <c r="D160" s="612"/>
      <c r="E160" s="448"/>
      <c r="F160" s="147" t="s">
        <v>80</v>
      </c>
      <c r="G160" s="469">
        <v>40</v>
      </c>
      <c r="H160" s="469"/>
      <c r="I160" s="469"/>
      <c r="J160" s="469"/>
      <c r="K160" s="583"/>
      <c r="L160" s="602"/>
    </row>
    <row r="161" spans="1:12" ht="15" customHeight="1" x14ac:dyDescent="0.25">
      <c r="A161" s="564"/>
      <c r="B161" s="568"/>
      <c r="C161" s="614"/>
      <c r="D161" s="612"/>
      <c r="E161" s="448"/>
      <c r="F161" s="147" t="s">
        <v>1</v>
      </c>
      <c r="G161" s="276">
        <v>3000</v>
      </c>
      <c r="H161" s="277">
        <v>4000</v>
      </c>
      <c r="I161" s="278">
        <v>5000</v>
      </c>
      <c r="J161" s="279">
        <v>6000</v>
      </c>
      <c r="K161" s="583"/>
      <c r="L161" s="602"/>
    </row>
    <row r="162" spans="1:12" ht="15" customHeight="1" x14ac:dyDescent="0.25">
      <c r="A162" s="564"/>
      <c r="B162" s="568"/>
      <c r="C162" s="614"/>
      <c r="D162" s="612"/>
      <c r="E162" s="448"/>
      <c r="F162" s="147" t="s">
        <v>817</v>
      </c>
      <c r="G162" s="276">
        <f>G160*100</f>
        <v>4000</v>
      </c>
      <c r="H162" s="277">
        <f>G160*110</f>
        <v>4400</v>
      </c>
      <c r="I162" s="278">
        <f>G160*120</f>
        <v>4800</v>
      </c>
      <c r="J162" s="279">
        <f>G160*123</f>
        <v>4920</v>
      </c>
      <c r="K162" s="583"/>
      <c r="L162" s="602"/>
    </row>
    <row r="163" spans="1:12" ht="15" customHeight="1" x14ac:dyDescent="0.25">
      <c r="A163" s="564"/>
      <c r="B163" s="568"/>
      <c r="C163" s="614"/>
      <c r="D163" s="612"/>
      <c r="E163" s="448"/>
      <c r="F163" s="147" t="s">
        <v>1269</v>
      </c>
      <c r="G163" s="619">
        <v>0.98</v>
      </c>
      <c r="H163" s="619"/>
      <c r="I163" s="619"/>
      <c r="J163" s="619"/>
      <c r="K163" s="583"/>
      <c r="L163" s="602"/>
    </row>
    <row r="164" spans="1:12" ht="15" customHeight="1" x14ac:dyDescent="0.25">
      <c r="A164" s="564"/>
      <c r="B164" s="568"/>
      <c r="C164" s="614"/>
      <c r="D164" s="612"/>
      <c r="E164" s="448"/>
      <c r="F164" s="93" t="s">
        <v>699</v>
      </c>
      <c r="G164" s="559" t="s">
        <v>700</v>
      </c>
      <c r="H164" s="559"/>
      <c r="I164" s="559"/>
      <c r="J164" s="559"/>
      <c r="K164" s="583"/>
      <c r="L164" s="602"/>
    </row>
    <row r="165" spans="1:12" ht="15" customHeight="1" x14ac:dyDescent="0.25">
      <c r="A165" s="564"/>
      <c r="B165" s="568"/>
      <c r="C165" s="614"/>
      <c r="D165" s="612"/>
      <c r="E165" s="448"/>
      <c r="F165" s="93" t="s">
        <v>1181</v>
      </c>
      <c r="G165" s="462" t="s">
        <v>1179</v>
      </c>
      <c r="H165" s="463"/>
      <c r="I165" s="463"/>
      <c r="J165" s="464"/>
      <c r="K165" s="583"/>
      <c r="L165" s="602"/>
    </row>
    <row r="166" spans="1:12" ht="15" customHeight="1" x14ac:dyDescent="0.25">
      <c r="A166" s="564"/>
      <c r="B166" s="568"/>
      <c r="C166" s="614"/>
      <c r="D166" s="612"/>
      <c r="E166" s="448"/>
      <c r="F166" s="147" t="s">
        <v>83</v>
      </c>
      <c r="G166" s="613">
        <v>66</v>
      </c>
      <c r="H166" s="613"/>
      <c r="I166" s="613"/>
      <c r="J166" s="613"/>
      <c r="K166" s="583"/>
      <c r="L166" s="602"/>
    </row>
    <row r="167" spans="1:12" ht="15" customHeight="1" x14ac:dyDescent="0.25">
      <c r="A167" s="564"/>
      <c r="B167" s="568"/>
      <c r="C167" s="614"/>
      <c r="D167" s="612"/>
      <c r="E167" s="448"/>
      <c r="F167" s="147" t="s">
        <v>396</v>
      </c>
      <c r="G167" s="613" t="s">
        <v>397</v>
      </c>
      <c r="H167" s="613"/>
      <c r="I167" s="613"/>
      <c r="J167" s="613"/>
      <c r="K167" s="583"/>
      <c r="L167" s="602"/>
    </row>
    <row r="168" spans="1:12" ht="15" customHeight="1" x14ac:dyDescent="0.25">
      <c r="A168" s="564"/>
      <c r="B168" s="568"/>
      <c r="C168" s="614"/>
      <c r="D168" s="612"/>
      <c r="E168" s="448"/>
      <c r="F168" s="147" t="s">
        <v>3</v>
      </c>
      <c r="G168" s="613" t="s">
        <v>29</v>
      </c>
      <c r="H168" s="613"/>
      <c r="I168" s="613"/>
      <c r="J168" s="613"/>
      <c r="K168" s="583"/>
      <c r="L168" s="602"/>
    </row>
    <row r="169" spans="1:12" ht="15" customHeight="1" x14ac:dyDescent="0.25">
      <c r="A169" s="564"/>
      <c r="B169" s="568"/>
      <c r="C169" s="614"/>
      <c r="D169" s="612"/>
      <c r="E169" s="448"/>
      <c r="F169" s="148" t="s">
        <v>379</v>
      </c>
      <c r="G169" s="559" t="s">
        <v>380</v>
      </c>
      <c r="H169" s="559"/>
      <c r="I169" s="559"/>
      <c r="J169" s="559"/>
      <c r="K169" s="583"/>
      <c r="L169" s="602"/>
    </row>
    <row r="170" spans="1:12" ht="15" customHeight="1" x14ac:dyDescent="0.25">
      <c r="A170" s="564"/>
      <c r="B170" s="568"/>
      <c r="C170" s="614"/>
      <c r="D170" s="612"/>
      <c r="E170" s="448"/>
      <c r="F170" s="93" t="s">
        <v>701</v>
      </c>
      <c r="G170" s="559">
        <v>100000</v>
      </c>
      <c r="H170" s="559"/>
      <c r="I170" s="559"/>
      <c r="J170" s="559"/>
      <c r="K170" s="583"/>
      <c r="L170" s="602"/>
    </row>
    <row r="171" spans="1:12" ht="15" customHeight="1" x14ac:dyDescent="0.25">
      <c r="A171" s="564"/>
      <c r="B171" s="568"/>
      <c r="C171" s="614"/>
      <c r="D171" s="612"/>
      <c r="E171" s="448"/>
      <c r="F171" s="148" t="s">
        <v>257</v>
      </c>
      <c r="G171" s="559" t="s">
        <v>556</v>
      </c>
      <c r="H171" s="559"/>
      <c r="I171" s="559"/>
      <c r="J171" s="559"/>
      <c r="K171" s="583"/>
      <c r="L171" s="602"/>
    </row>
    <row r="172" spans="1:12" ht="15" customHeight="1" x14ac:dyDescent="0.25">
      <c r="A172" s="564"/>
      <c r="B172" s="568"/>
      <c r="C172" s="614"/>
      <c r="D172" s="612"/>
      <c r="E172" s="448"/>
      <c r="F172" s="148" t="s">
        <v>376</v>
      </c>
      <c r="G172" s="559" t="s">
        <v>392</v>
      </c>
      <c r="H172" s="559"/>
      <c r="I172" s="559"/>
      <c r="J172" s="559"/>
      <c r="K172" s="583"/>
      <c r="L172" s="602"/>
    </row>
    <row r="173" spans="1:12" ht="15" customHeight="1" x14ac:dyDescent="0.25">
      <c r="A173" s="564"/>
      <c r="B173" s="568"/>
      <c r="C173" s="614"/>
      <c r="D173" s="612"/>
      <c r="E173" s="448"/>
      <c r="F173" s="93" t="s">
        <v>702</v>
      </c>
      <c r="G173" s="559" t="s">
        <v>709</v>
      </c>
      <c r="H173" s="559"/>
      <c r="I173" s="559"/>
      <c r="J173" s="559"/>
      <c r="K173" s="583"/>
      <c r="L173" s="602"/>
    </row>
    <row r="174" spans="1:12" ht="15" customHeight="1" x14ac:dyDescent="0.25">
      <c r="A174" s="564"/>
      <c r="B174" s="568"/>
      <c r="C174" s="614"/>
      <c r="D174" s="612"/>
      <c r="E174" s="448"/>
      <c r="F174" s="148" t="s">
        <v>381</v>
      </c>
      <c r="G174" s="559" t="s">
        <v>382</v>
      </c>
      <c r="H174" s="559"/>
      <c r="I174" s="559"/>
      <c r="J174" s="559"/>
      <c r="K174" s="583"/>
      <c r="L174" s="602"/>
    </row>
    <row r="175" spans="1:12" ht="15" customHeight="1" x14ac:dyDescent="0.25">
      <c r="A175" s="564"/>
      <c r="B175" s="568"/>
      <c r="C175" s="614"/>
      <c r="D175" s="612"/>
      <c r="E175" s="448"/>
      <c r="F175" s="94" t="s">
        <v>358</v>
      </c>
      <c r="G175" s="559" t="s">
        <v>900</v>
      </c>
      <c r="H175" s="559"/>
      <c r="I175" s="559"/>
      <c r="J175" s="559"/>
      <c r="K175" s="584">
        <v>5</v>
      </c>
      <c r="L175" s="533">
        <v>6793</v>
      </c>
    </row>
    <row r="176" spans="1:12" ht="15" customHeight="1" x14ac:dyDescent="0.25">
      <c r="A176" s="564"/>
      <c r="B176" s="568"/>
      <c r="C176" s="614"/>
      <c r="D176" s="612"/>
      <c r="E176" s="448"/>
      <c r="F176" s="148" t="s">
        <v>383</v>
      </c>
      <c r="G176" s="559" t="s">
        <v>384</v>
      </c>
      <c r="H176" s="559"/>
      <c r="I176" s="559"/>
      <c r="J176" s="559"/>
      <c r="K176" s="585"/>
      <c r="L176" s="603" t="e">
        <f>#REF!-#REF!*10%</f>
        <v>#REF!</v>
      </c>
    </row>
    <row r="177" spans="1:12" ht="15" customHeight="1" x14ac:dyDescent="0.25">
      <c r="A177" s="564"/>
      <c r="B177" s="568"/>
      <c r="C177" s="614"/>
      <c r="D177" s="612"/>
      <c r="E177" s="448"/>
      <c r="F177" s="148" t="s">
        <v>385</v>
      </c>
      <c r="G177" s="559" t="s">
        <v>398</v>
      </c>
      <c r="H177" s="559"/>
      <c r="I177" s="559"/>
      <c r="J177" s="559"/>
      <c r="K177" s="585"/>
      <c r="L177" s="603" t="e">
        <f>#REF!-#REF!*10%</f>
        <v>#REF!</v>
      </c>
    </row>
    <row r="178" spans="1:12" ht="15" customHeight="1" x14ac:dyDescent="0.25">
      <c r="A178" s="564"/>
      <c r="B178" s="568"/>
      <c r="C178" s="614"/>
      <c r="D178" s="612"/>
      <c r="E178" s="448"/>
      <c r="F178" s="148" t="s">
        <v>389</v>
      </c>
      <c r="G178" s="559" t="s">
        <v>390</v>
      </c>
      <c r="H178" s="559"/>
      <c r="I178" s="559"/>
      <c r="J178" s="559"/>
      <c r="K178" s="585"/>
      <c r="L178" s="603" t="e">
        <f>#REF!-#REF!*10%</f>
        <v>#REF!</v>
      </c>
    </row>
    <row r="179" spans="1:12" ht="15" customHeight="1" x14ac:dyDescent="0.25">
      <c r="A179" s="564"/>
      <c r="B179" s="568"/>
      <c r="C179" s="614"/>
      <c r="D179" s="612"/>
      <c r="E179" s="448"/>
      <c r="F179" s="93" t="s">
        <v>704</v>
      </c>
      <c r="G179" s="559" t="s">
        <v>705</v>
      </c>
      <c r="H179" s="559"/>
      <c r="I179" s="559"/>
      <c r="J179" s="559"/>
      <c r="K179" s="585"/>
      <c r="L179" s="603" t="e">
        <f>#REF!-#REF!*10%</f>
        <v>#REF!</v>
      </c>
    </row>
    <row r="180" spans="1:12" ht="15" customHeight="1" x14ac:dyDescent="0.25">
      <c r="A180" s="564"/>
      <c r="B180" s="568"/>
      <c r="C180" s="614"/>
      <c r="D180" s="612"/>
      <c r="E180" s="448"/>
      <c r="F180" s="93" t="s">
        <v>706</v>
      </c>
      <c r="G180" s="559" t="s">
        <v>390</v>
      </c>
      <c r="H180" s="559"/>
      <c r="I180" s="559"/>
      <c r="J180" s="559"/>
      <c r="K180" s="585"/>
      <c r="L180" s="603" t="e">
        <f>#REF!-#REF!*10%</f>
        <v>#REF!</v>
      </c>
    </row>
    <row r="181" spans="1:12" ht="15" customHeight="1" x14ac:dyDescent="0.25">
      <c r="A181" s="564"/>
      <c r="B181" s="568"/>
      <c r="C181" s="614"/>
      <c r="D181" s="612"/>
      <c r="E181" s="448"/>
      <c r="F181" s="93" t="s">
        <v>1271</v>
      </c>
      <c r="G181" s="559" t="s">
        <v>390</v>
      </c>
      <c r="H181" s="559"/>
      <c r="I181" s="559"/>
      <c r="J181" s="559"/>
      <c r="K181" s="585"/>
      <c r="L181" s="603" t="e">
        <f>#REF!-#REF!*10%</f>
        <v>#REF!</v>
      </c>
    </row>
    <row r="182" spans="1:12" ht="15" customHeight="1" x14ac:dyDescent="0.25">
      <c r="A182" s="564"/>
      <c r="B182" s="568"/>
      <c r="C182" s="614"/>
      <c r="D182" s="612"/>
      <c r="E182" s="448"/>
      <c r="F182" s="93" t="s">
        <v>707</v>
      </c>
      <c r="G182" s="559" t="s">
        <v>1270</v>
      </c>
      <c r="H182" s="559"/>
      <c r="I182" s="559"/>
      <c r="J182" s="559"/>
      <c r="K182" s="585"/>
      <c r="L182" s="603" t="e">
        <f>#REF!-#REF!*10%</f>
        <v>#REF!</v>
      </c>
    </row>
    <row r="183" spans="1:12" ht="15" customHeight="1" x14ac:dyDescent="0.25">
      <c r="A183" s="564"/>
      <c r="B183" s="568"/>
      <c r="C183" s="614"/>
      <c r="D183" s="612"/>
      <c r="E183" s="448"/>
      <c r="F183" s="93" t="s">
        <v>708</v>
      </c>
      <c r="G183" s="559" t="s">
        <v>390</v>
      </c>
      <c r="H183" s="559"/>
      <c r="I183" s="559"/>
      <c r="J183" s="559"/>
      <c r="K183" s="585"/>
      <c r="L183" s="603" t="e">
        <f>#REF!-#REF!*10%</f>
        <v>#REF!</v>
      </c>
    </row>
    <row r="184" spans="1:12" ht="15" customHeight="1" x14ac:dyDescent="0.25">
      <c r="A184" s="564"/>
      <c r="B184" s="568"/>
      <c r="C184" s="614"/>
      <c r="D184" s="612"/>
      <c r="E184" s="448"/>
      <c r="F184" s="148" t="s">
        <v>377</v>
      </c>
      <c r="G184" s="559" t="s">
        <v>387</v>
      </c>
      <c r="H184" s="559"/>
      <c r="I184" s="559"/>
      <c r="J184" s="559"/>
      <c r="K184" s="585"/>
      <c r="L184" s="603" t="e">
        <f>#REF!-#REF!*10%</f>
        <v>#REF!</v>
      </c>
    </row>
    <row r="185" spans="1:12" ht="15" customHeight="1" x14ac:dyDescent="0.25">
      <c r="A185" s="564"/>
      <c r="B185" s="568"/>
      <c r="C185" s="614"/>
      <c r="D185" s="612"/>
      <c r="E185" s="448"/>
      <c r="F185" s="148" t="s">
        <v>388</v>
      </c>
      <c r="G185" s="559" t="s">
        <v>393</v>
      </c>
      <c r="H185" s="559"/>
      <c r="I185" s="559"/>
      <c r="J185" s="559"/>
      <c r="K185" s="585"/>
      <c r="L185" s="603" t="e">
        <f>#REF!-#REF!*10%</f>
        <v>#REF!</v>
      </c>
    </row>
    <row r="186" spans="1:12" ht="15.6" customHeight="1" x14ac:dyDescent="0.25">
      <c r="A186" s="564"/>
      <c r="B186" s="568"/>
      <c r="C186" s="614"/>
      <c r="D186" s="612"/>
      <c r="E186" s="448"/>
      <c r="F186" s="148" t="s">
        <v>562</v>
      </c>
      <c r="G186" s="559" t="s">
        <v>1024</v>
      </c>
      <c r="H186" s="559"/>
      <c r="I186" s="559"/>
      <c r="J186" s="559"/>
      <c r="K186" s="585"/>
      <c r="L186" s="603" t="e">
        <f>#REF!-#REF!*10%</f>
        <v>#REF!</v>
      </c>
    </row>
    <row r="187" spans="1:12" ht="15.6" customHeight="1" x14ac:dyDescent="0.25">
      <c r="A187" s="564"/>
      <c r="B187" s="568"/>
      <c r="C187" s="614"/>
      <c r="D187" s="612"/>
      <c r="E187" s="448"/>
      <c r="F187" s="148" t="s">
        <v>570</v>
      </c>
      <c r="G187" s="559" t="s">
        <v>613</v>
      </c>
      <c r="H187" s="559"/>
      <c r="I187" s="559"/>
      <c r="J187" s="559"/>
      <c r="K187" s="585"/>
      <c r="L187" s="603" t="e">
        <f>#REF!-#REF!*10%</f>
        <v>#REF!</v>
      </c>
    </row>
    <row r="188" spans="1:12" ht="15.6" customHeight="1" x14ac:dyDescent="0.25">
      <c r="A188" s="564"/>
      <c r="B188" s="568"/>
      <c r="C188" s="614"/>
      <c r="D188" s="612"/>
      <c r="E188" s="448"/>
      <c r="F188" s="149" t="s">
        <v>4</v>
      </c>
      <c r="G188" s="615">
        <v>2.1</v>
      </c>
      <c r="H188" s="615"/>
      <c r="I188" s="615"/>
      <c r="J188" s="615"/>
      <c r="K188" s="585"/>
      <c r="L188" s="603" t="e">
        <f>#REF!-#REF!*10%</f>
        <v>#REF!</v>
      </c>
    </row>
    <row r="189" spans="1:12" ht="15" customHeight="1" x14ac:dyDescent="0.25">
      <c r="A189" s="564"/>
      <c r="B189" s="569"/>
      <c r="C189" s="614"/>
      <c r="D189" s="612"/>
      <c r="E189" s="448"/>
      <c r="F189" s="136" t="s">
        <v>1016</v>
      </c>
      <c r="G189" s="620">
        <v>5</v>
      </c>
      <c r="H189" s="620"/>
      <c r="I189" s="620"/>
      <c r="J189" s="620"/>
      <c r="K189" s="585"/>
      <c r="L189" s="603" t="e">
        <f>#REF!-#REF!*10%</f>
        <v>#REF!</v>
      </c>
    </row>
    <row r="190" spans="1:12" ht="15" customHeight="1" x14ac:dyDescent="0.25">
      <c r="A190" s="564">
        <v>7</v>
      </c>
      <c r="B190" s="567"/>
      <c r="C190" s="614" t="s">
        <v>1324</v>
      </c>
      <c r="D190" s="611"/>
      <c r="E190" s="448"/>
      <c r="F190" s="147" t="s">
        <v>81</v>
      </c>
      <c r="G190" s="613" t="s">
        <v>6</v>
      </c>
      <c r="H190" s="613"/>
      <c r="I190" s="613"/>
      <c r="J190" s="613"/>
      <c r="K190" s="539">
        <v>3</v>
      </c>
      <c r="L190" s="601">
        <v>7907</v>
      </c>
    </row>
    <row r="191" spans="1:12" ht="15" customHeight="1" x14ac:dyDescent="0.25">
      <c r="A191" s="564"/>
      <c r="B191" s="568"/>
      <c r="C191" s="614"/>
      <c r="D191" s="612"/>
      <c r="E191" s="448"/>
      <c r="F191" s="147" t="s">
        <v>80</v>
      </c>
      <c r="G191" s="469">
        <v>50</v>
      </c>
      <c r="H191" s="469"/>
      <c r="I191" s="469"/>
      <c r="J191" s="469"/>
      <c r="K191" s="583"/>
      <c r="L191" s="602"/>
    </row>
    <row r="192" spans="1:12" ht="15" customHeight="1" x14ac:dyDescent="0.25">
      <c r="A192" s="564"/>
      <c r="B192" s="568"/>
      <c r="C192" s="614"/>
      <c r="D192" s="612"/>
      <c r="E192" s="448"/>
      <c r="F192" s="147" t="s">
        <v>1</v>
      </c>
      <c r="G192" s="276">
        <v>3000</v>
      </c>
      <c r="H192" s="277">
        <v>4000</v>
      </c>
      <c r="I192" s="278">
        <v>5000</v>
      </c>
      <c r="J192" s="279">
        <v>6000</v>
      </c>
      <c r="K192" s="583"/>
      <c r="L192" s="602"/>
    </row>
    <row r="193" spans="1:12" ht="15" customHeight="1" x14ac:dyDescent="0.25">
      <c r="A193" s="564"/>
      <c r="B193" s="568"/>
      <c r="C193" s="614"/>
      <c r="D193" s="612"/>
      <c r="E193" s="448"/>
      <c r="F193" s="147" t="s">
        <v>817</v>
      </c>
      <c r="G193" s="276">
        <f>G191*100</f>
        <v>5000</v>
      </c>
      <c r="H193" s="277">
        <f>G191*110</f>
        <v>5500</v>
      </c>
      <c r="I193" s="278">
        <f>G191*120</f>
        <v>6000</v>
      </c>
      <c r="J193" s="279">
        <f>G191*123</f>
        <v>6150</v>
      </c>
      <c r="K193" s="583"/>
      <c r="L193" s="602"/>
    </row>
    <row r="194" spans="1:12" ht="15" customHeight="1" x14ac:dyDescent="0.25">
      <c r="A194" s="564"/>
      <c r="B194" s="568"/>
      <c r="C194" s="614"/>
      <c r="D194" s="612"/>
      <c r="E194" s="448"/>
      <c r="F194" s="147" t="s">
        <v>1269</v>
      </c>
      <c r="G194" s="619">
        <v>0.98</v>
      </c>
      <c r="H194" s="619"/>
      <c r="I194" s="619"/>
      <c r="J194" s="619"/>
      <c r="K194" s="583"/>
      <c r="L194" s="602"/>
    </row>
    <row r="195" spans="1:12" ht="15" customHeight="1" x14ac:dyDescent="0.25">
      <c r="A195" s="564"/>
      <c r="B195" s="568"/>
      <c r="C195" s="614"/>
      <c r="D195" s="612"/>
      <c r="E195" s="448"/>
      <c r="F195" s="93" t="s">
        <v>699</v>
      </c>
      <c r="G195" s="559" t="s">
        <v>700</v>
      </c>
      <c r="H195" s="559"/>
      <c r="I195" s="559"/>
      <c r="J195" s="559"/>
      <c r="K195" s="583"/>
      <c r="L195" s="602"/>
    </row>
    <row r="196" spans="1:12" ht="15" customHeight="1" x14ac:dyDescent="0.25">
      <c r="A196" s="564"/>
      <c r="B196" s="568"/>
      <c r="C196" s="614"/>
      <c r="D196" s="612"/>
      <c r="E196" s="448"/>
      <c r="F196" s="93" t="s">
        <v>1181</v>
      </c>
      <c r="G196" s="462" t="s">
        <v>1179</v>
      </c>
      <c r="H196" s="463"/>
      <c r="I196" s="463"/>
      <c r="J196" s="464"/>
      <c r="K196" s="583"/>
      <c r="L196" s="602"/>
    </row>
    <row r="197" spans="1:12" ht="15" customHeight="1" x14ac:dyDescent="0.25">
      <c r="A197" s="564"/>
      <c r="B197" s="568"/>
      <c r="C197" s="614"/>
      <c r="D197" s="612"/>
      <c r="E197" s="448"/>
      <c r="F197" s="147" t="s">
        <v>83</v>
      </c>
      <c r="G197" s="613">
        <v>66</v>
      </c>
      <c r="H197" s="613"/>
      <c r="I197" s="613"/>
      <c r="J197" s="613"/>
      <c r="K197" s="583"/>
      <c r="L197" s="602"/>
    </row>
    <row r="198" spans="1:12" ht="15" customHeight="1" x14ac:dyDescent="0.25">
      <c r="A198" s="564"/>
      <c r="B198" s="568"/>
      <c r="C198" s="614"/>
      <c r="D198" s="612"/>
      <c r="E198" s="448"/>
      <c r="F198" s="147" t="s">
        <v>396</v>
      </c>
      <c r="G198" s="613" t="s">
        <v>397</v>
      </c>
      <c r="H198" s="613"/>
      <c r="I198" s="613"/>
      <c r="J198" s="613"/>
      <c r="K198" s="583"/>
      <c r="L198" s="602"/>
    </row>
    <row r="199" spans="1:12" ht="15" customHeight="1" x14ac:dyDescent="0.25">
      <c r="A199" s="564"/>
      <c r="B199" s="568"/>
      <c r="C199" s="614"/>
      <c r="D199" s="612"/>
      <c r="E199" s="448"/>
      <c r="F199" s="147" t="s">
        <v>3</v>
      </c>
      <c r="G199" s="613" t="s">
        <v>30</v>
      </c>
      <c r="H199" s="613"/>
      <c r="I199" s="613"/>
      <c r="J199" s="613"/>
      <c r="K199" s="583"/>
      <c r="L199" s="602"/>
    </row>
    <row r="200" spans="1:12" ht="15" customHeight="1" x14ac:dyDescent="0.25">
      <c r="A200" s="564"/>
      <c r="B200" s="568"/>
      <c r="C200" s="614"/>
      <c r="D200" s="612"/>
      <c r="E200" s="448"/>
      <c r="F200" s="148" t="s">
        <v>379</v>
      </c>
      <c r="G200" s="559" t="s">
        <v>380</v>
      </c>
      <c r="H200" s="559"/>
      <c r="I200" s="559"/>
      <c r="J200" s="559"/>
      <c r="K200" s="583"/>
      <c r="L200" s="602"/>
    </row>
    <row r="201" spans="1:12" ht="15" customHeight="1" x14ac:dyDescent="0.25">
      <c r="A201" s="564"/>
      <c r="B201" s="568"/>
      <c r="C201" s="614"/>
      <c r="D201" s="612"/>
      <c r="E201" s="448"/>
      <c r="F201" s="93" t="s">
        <v>701</v>
      </c>
      <c r="G201" s="559">
        <v>100000</v>
      </c>
      <c r="H201" s="559"/>
      <c r="I201" s="559"/>
      <c r="J201" s="559"/>
      <c r="K201" s="583"/>
      <c r="L201" s="602"/>
    </row>
    <row r="202" spans="1:12" ht="15" customHeight="1" x14ac:dyDescent="0.25">
      <c r="A202" s="564"/>
      <c r="B202" s="568"/>
      <c r="C202" s="614"/>
      <c r="D202" s="612"/>
      <c r="E202" s="448"/>
      <c r="F202" s="148" t="s">
        <v>257</v>
      </c>
      <c r="G202" s="559" t="s">
        <v>556</v>
      </c>
      <c r="H202" s="559"/>
      <c r="I202" s="559"/>
      <c r="J202" s="559"/>
      <c r="K202" s="583"/>
      <c r="L202" s="602"/>
    </row>
    <row r="203" spans="1:12" ht="15" customHeight="1" x14ac:dyDescent="0.25">
      <c r="A203" s="564"/>
      <c r="B203" s="568"/>
      <c r="C203" s="614"/>
      <c r="D203" s="612"/>
      <c r="E203" s="448"/>
      <c r="F203" s="148" t="s">
        <v>376</v>
      </c>
      <c r="G203" s="559" t="s">
        <v>392</v>
      </c>
      <c r="H203" s="559"/>
      <c r="I203" s="559"/>
      <c r="J203" s="559"/>
      <c r="K203" s="583"/>
      <c r="L203" s="602"/>
    </row>
    <row r="204" spans="1:12" ht="15" customHeight="1" x14ac:dyDescent="0.25">
      <c r="A204" s="564"/>
      <c r="B204" s="568"/>
      <c r="C204" s="614"/>
      <c r="D204" s="612"/>
      <c r="E204" s="448"/>
      <c r="F204" s="93" t="s">
        <v>702</v>
      </c>
      <c r="G204" s="559" t="s">
        <v>709</v>
      </c>
      <c r="H204" s="559"/>
      <c r="I204" s="559"/>
      <c r="J204" s="559"/>
      <c r="K204" s="583"/>
      <c r="L204" s="602"/>
    </row>
    <row r="205" spans="1:12" ht="15" customHeight="1" x14ac:dyDescent="0.25">
      <c r="A205" s="564"/>
      <c r="B205" s="568"/>
      <c r="C205" s="614"/>
      <c r="D205" s="612"/>
      <c r="E205" s="448"/>
      <c r="F205" s="148" t="s">
        <v>381</v>
      </c>
      <c r="G205" s="559" t="s">
        <v>382</v>
      </c>
      <c r="H205" s="559"/>
      <c r="I205" s="559"/>
      <c r="J205" s="559"/>
      <c r="K205" s="583"/>
      <c r="L205" s="602"/>
    </row>
    <row r="206" spans="1:12" ht="15" customHeight="1" x14ac:dyDescent="0.25">
      <c r="A206" s="564"/>
      <c r="B206" s="568"/>
      <c r="C206" s="614"/>
      <c r="D206" s="612"/>
      <c r="E206" s="448"/>
      <c r="F206" s="94" t="s">
        <v>358</v>
      </c>
      <c r="G206" s="559" t="s">
        <v>900</v>
      </c>
      <c r="H206" s="559"/>
      <c r="I206" s="559"/>
      <c r="J206" s="559"/>
      <c r="K206" s="584">
        <v>5</v>
      </c>
      <c r="L206" s="533">
        <v>8460</v>
      </c>
    </row>
    <row r="207" spans="1:12" ht="15" customHeight="1" x14ac:dyDescent="0.25">
      <c r="A207" s="564"/>
      <c r="B207" s="568"/>
      <c r="C207" s="614"/>
      <c r="D207" s="612"/>
      <c r="E207" s="448"/>
      <c r="F207" s="148" t="s">
        <v>383</v>
      </c>
      <c r="G207" s="559" t="s">
        <v>384</v>
      </c>
      <c r="H207" s="559"/>
      <c r="I207" s="559"/>
      <c r="J207" s="559"/>
      <c r="K207" s="585"/>
      <c r="L207" s="603" t="e">
        <f>#REF!-#REF!*10%</f>
        <v>#REF!</v>
      </c>
    </row>
    <row r="208" spans="1:12" ht="15" customHeight="1" x14ac:dyDescent="0.25">
      <c r="A208" s="564"/>
      <c r="B208" s="568"/>
      <c r="C208" s="614"/>
      <c r="D208" s="612"/>
      <c r="E208" s="448"/>
      <c r="F208" s="148" t="s">
        <v>385</v>
      </c>
      <c r="G208" s="559" t="s">
        <v>398</v>
      </c>
      <c r="H208" s="559"/>
      <c r="I208" s="559"/>
      <c r="J208" s="559"/>
      <c r="K208" s="585"/>
      <c r="L208" s="603" t="e">
        <f>#REF!-#REF!*10%</f>
        <v>#REF!</v>
      </c>
    </row>
    <row r="209" spans="1:12" ht="15" customHeight="1" x14ac:dyDescent="0.25">
      <c r="A209" s="564"/>
      <c r="B209" s="568"/>
      <c r="C209" s="614"/>
      <c r="D209" s="612"/>
      <c r="E209" s="448"/>
      <c r="F209" s="148" t="s">
        <v>389</v>
      </c>
      <c r="G209" s="559" t="s">
        <v>390</v>
      </c>
      <c r="H209" s="559"/>
      <c r="I209" s="559"/>
      <c r="J209" s="559"/>
      <c r="K209" s="585"/>
      <c r="L209" s="603" t="e">
        <f>#REF!-#REF!*10%</f>
        <v>#REF!</v>
      </c>
    </row>
    <row r="210" spans="1:12" ht="15" customHeight="1" x14ac:dyDescent="0.25">
      <c r="A210" s="564"/>
      <c r="B210" s="568"/>
      <c r="C210" s="614"/>
      <c r="D210" s="612"/>
      <c r="E210" s="448"/>
      <c r="F210" s="93" t="s">
        <v>704</v>
      </c>
      <c r="G210" s="559" t="s">
        <v>705</v>
      </c>
      <c r="H210" s="559"/>
      <c r="I210" s="559"/>
      <c r="J210" s="559"/>
      <c r="K210" s="585"/>
      <c r="L210" s="603" t="e">
        <f>#REF!-#REF!*10%</f>
        <v>#REF!</v>
      </c>
    </row>
    <row r="211" spans="1:12" ht="15" customHeight="1" x14ac:dyDescent="0.25">
      <c r="A211" s="564"/>
      <c r="B211" s="568"/>
      <c r="C211" s="614"/>
      <c r="D211" s="612"/>
      <c r="E211" s="448"/>
      <c r="F211" s="93" t="s">
        <v>706</v>
      </c>
      <c r="G211" s="559" t="s">
        <v>390</v>
      </c>
      <c r="H211" s="559"/>
      <c r="I211" s="559"/>
      <c r="J211" s="559"/>
      <c r="K211" s="585"/>
      <c r="L211" s="603" t="e">
        <f>#REF!-#REF!*10%</f>
        <v>#REF!</v>
      </c>
    </row>
    <row r="212" spans="1:12" ht="15" customHeight="1" x14ac:dyDescent="0.25">
      <c r="A212" s="564"/>
      <c r="B212" s="568"/>
      <c r="C212" s="614"/>
      <c r="D212" s="612"/>
      <c r="E212" s="448"/>
      <c r="F212" s="93" t="s">
        <v>1271</v>
      </c>
      <c r="G212" s="559" t="s">
        <v>390</v>
      </c>
      <c r="H212" s="559"/>
      <c r="I212" s="559"/>
      <c r="J212" s="559"/>
      <c r="K212" s="585"/>
      <c r="L212" s="603" t="e">
        <f>#REF!-#REF!*10%</f>
        <v>#REF!</v>
      </c>
    </row>
    <row r="213" spans="1:12" ht="15" customHeight="1" x14ac:dyDescent="0.25">
      <c r="A213" s="564"/>
      <c r="B213" s="568"/>
      <c r="C213" s="614"/>
      <c r="D213" s="612"/>
      <c r="E213" s="448"/>
      <c r="F213" s="93" t="s">
        <v>707</v>
      </c>
      <c r="G213" s="559" t="s">
        <v>1270</v>
      </c>
      <c r="H213" s="559"/>
      <c r="I213" s="559"/>
      <c r="J213" s="559"/>
      <c r="K213" s="585"/>
      <c r="L213" s="603" t="e">
        <f>#REF!-#REF!*10%</f>
        <v>#REF!</v>
      </c>
    </row>
    <row r="214" spans="1:12" ht="15" customHeight="1" x14ac:dyDescent="0.25">
      <c r="A214" s="564"/>
      <c r="B214" s="568"/>
      <c r="C214" s="614"/>
      <c r="D214" s="612"/>
      <c r="E214" s="448"/>
      <c r="F214" s="93" t="s">
        <v>708</v>
      </c>
      <c r="G214" s="559" t="s">
        <v>390</v>
      </c>
      <c r="H214" s="559"/>
      <c r="I214" s="559"/>
      <c r="J214" s="559"/>
      <c r="K214" s="585"/>
      <c r="L214" s="603" t="e">
        <f>#REF!-#REF!*10%</f>
        <v>#REF!</v>
      </c>
    </row>
    <row r="215" spans="1:12" ht="15" customHeight="1" x14ac:dyDescent="0.25">
      <c r="A215" s="564"/>
      <c r="B215" s="568"/>
      <c r="C215" s="614"/>
      <c r="D215" s="612"/>
      <c r="E215" s="448"/>
      <c r="F215" s="148" t="s">
        <v>377</v>
      </c>
      <c r="G215" s="559" t="s">
        <v>387</v>
      </c>
      <c r="H215" s="559"/>
      <c r="I215" s="559"/>
      <c r="J215" s="559"/>
      <c r="K215" s="585"/>
      <c r="L215" s="603" t="e">
        <f>#REF!-#REF!*10%</f>
        <v>#REF!</v>
      </c>
    </row>
    <row r="216" spans="1:12" ht="15" customHeight="1" x14ac:dyDescent="0.25">
      <c r="A216" s="564"/>
      <c r="B216" s="568"/>
      <c r="C216" s="614"/>
      <c r="D216" s="612"/>
      <c r="E216" s="448"/>
      <c r="F216" s="148" t="s">
        <v>388</v>
      </c>
      <c r="G216" s="559" t="s">
        <v>393</v>
      </c>
      <c r="H216" s="559"/>
      <c r="I216" s="559"/>
      <c r="J216" s="559"/>
      <c r="K216" s="585"/>
      <c r="L216" s="603" t="e">
        <f>#REF!-#REF!*10%</f>
        <v>#REF!</v>
      </c>
    </row>
    <row r="217" spans="1:12" ht="15.6" customHeight="1" x14ac:dyDescent="0.25">
      <c r="A217" s="564"/>
      <c r="B217" s="568"/>
      <c r="C217" s="614"/>
      <c r="D217" s="612"/>
      <c r="E217" s="448"/>
      <c r="F217" s="148" t="s">
        <v>562</v>
      </c>
      <c r="G217" s="559" t="s">
        <v>1024</v>
      </c>
      <c r="H217" s="559"/>
      <c r="I217" s="559"/>
      <c r="J217" s="559"/>
      <c r="K217" s="585"/>
      <c r="L217" s="603" t="e">
        <f>#REF!-#REF!*10%</f>
        <v>#REF!</v>
      </c>
    </row>
    <row r="218" spans="1:12" ht="15.6" customHeight="1" x14ac:dyDescent="0.25">
      <c r="A218" s="564"/>
      <c r="B218" s="568"/>
      <c r="C218" s="614"/>
      <c r="D218" s="612"/>
      <c r="E218" s="448"/>
      <c r="F218" s="148" t="s">
        <v>570</v>
      </c>
      <c r="G218" s="559" t="s">
        <v>613</v>
      </c>
      <c r="H218" s="559"/>
      <c r="I218" s="559"/>
      <c r="J218" s="559"/>
      <c r="K218" s="585"/>
      <c r="L218" s="603" t="e">
        <f>#REF!-#REF!*10%</f>
        <v>#REF!</v>
      </c>
    </row>
    <row r="219" spans="1:12" ht="15.6" customHeight="1" x14ac:dyDescent="0.25">
      <c r="A219" s="564"/>
      <c r="B219" s="568"/>
      <c r="C219" s="614"/>
      <c r="D219" s="612"/>
      <c r="E219" s="448"/>
      <c r="F219" s="149" t="s">
        <v>4</v>
      </c>
      <c r="G219" s="615">
        <v>2.8</v>
      </c>
      <c r="H219" s="615"/>
      <c r="I219" s="615"/>
      <c r="J219" s="615"/>
      <c r="K219" s="585"/>
      <c r="L219" s="603" t="e">
        <f>#REF!-#REF!*10%</f>
        <v>#REF!</v>
      </c>
    </row>
    <row r="220" spans="1:12" ht="15" customHeight="1" x14ac:dyDescent="0.25">
      <c r="A220" s="564"/>
      <c r="B220" s="569"/>
      <c r="C220" s="614"/>
      <c r="D220" s="612"/>
      <c r="E220" s="448"/>
      <c r="F220" s="136" t="s">
        <v>1016</v>
      </c>
      <c r="G220" s="620">
        <v>5</v>
      </c>
      <c r="H220" s="620"/>
      <c r="I220" s="620"/>
      <c r="J220" s="620"/>
      <c r="K220" s="585"/>
      <c r="L220" s="603" t="e">
        <f>#REF!-#REF!*10%</f>
        <v>#REF!</v>
      </c>
    </row>
    <row r="221" spans="1:12" ht="15" customHeight="1" x14ac:dyDescent="0.25">
      <c r="A221" s="564">
        <v>8</v>
      </c>
      <c r="B221" s="567"/>
      <c r="C221" s="614" t="s">
        <v>1325</v>
      </c>
      <c r="D221" s="611"/>
      <c r="E221" s="448"/>
      <c r="F221" s="147" t="s">
        <v>81</v>
      </c>
      <c r="G221" s="613" t="s">
        <v>6</v>
      </c>
      <c r="H221" s="613"/>
      <c r="I221" s="613"/>
      <c r="J221" s="613"/>
      <c r="K221" s="539">
        <v>3</v>
      </c>
      <c r="L221" s="601">
        <v>7402</v>
      </c>
    </row>
    <row r="222" spans="1:12" ht="15" customHeight="1" x14ac:dyDescent="0.25">
      <c r="A222" s="564"/>
      <c r="B222" s="568"/>
      <c r="C222" s="614"/>
      <c r="D222" s="612"/>
      <c r="E222" s="448"/>
      <c r="F222" s="147" t="s">
        <v>80</v>
      </c>
      <c r="G222" s="469">
        <v>60</v>
      </c>
      <c r="H222" s="469"/>
      <c r="I222" s="469"/>
      <c r="J222" s="469"/>
      <c r="K222" s="583"/>
      <c r="L222" s="602"/>
    </row>
    <row r="223" spans="1:12" ht="15" customHeight="1" x14ac:dyDescent="0.25">
      <c r="A223" s="564"/>
      <c r="B223" s="568"/>
      <c r="C223" s="614"/>
      <c r="D223" s="612"/>
      <c r="E223" s="448"/>
      <c r="F223" s="147" t="s">
        <v>1</v>
      </c>
      <c r="G223" s="276">
        <v>3000</v>
      </c>
      <c r="H223" s="277">
        <v>4000</v>
      </c>
      <c r="I223" s="278">
        <v>5000</v>
      </c>
      <c r="J223" s="279">
        <v>6000</v>
      </c>
      <c r="K223" s="583"/>
      <c r="L223" s="602"/>
    </row>
    <row r="224" spans="1:12" ht="15" customHeight="1" x14ac:dyDescent="0.25">
      <c r="A224" s="564"/>
      <c r="B224" s="568"/>
      <c r="C224" s="614"/>
      <c r="D224" s="612"/>
      <c r="E224" s="448"/>
      <c r="F224" s="147" t="s">
        <v>817</v>
      </c>
      <c r="G224" s="276">
        <f>G222*100</f>
        <v>6000</v>
      </c>
      <c r="H224" s="277">
        <f>G222*110</f>
        <v>6600</v>
      </c>
      <c r="I224" s="278">
        <f>G222*120</f>
        <v>7200</v>
      </c>
      <c r="J224" s="279">
        <f>G222*123</f>
        <v>7380</v>
      </c>
      <c r="K224" s="583"/>
      <c r="L224" s="602"/>
    </row>
    <row r="225" spans="1:12" ht="15" customHeight="1" x14ac:dyDescent="0.25">
      <c r="A225" s="564"/>
      <c r="B225" s="568"/>
      <c r="C225" s="614"/>
      <c r="D225" s="612"/>
      <c r="E225" s="448"/>
      <c r="F225" s="147" t="s">
        <v>1269</v>
      </c>
      <c r="G225" s="619">
        <v>0.98</v>
      </c>
      <c r="H225" s="619"/>
      <c r="I225" s="619"/>
      <c r="J225" s="619"/>
      <c r="K225" s="583"/>
      <c r="L225" s="602"/>
    </row>
    <row r="226" spans="1:12" ht="15" customHeight="1" x14ac:dyDescent="0.25">
      <c r="A226" s="564"/>
      <c r="B226" s="568"/>
      <c r="C226" s="614"/>
      <c r="D226" s="612"/>
      <c r="E226" s="448"/>
      <c r="F226" s="93" t="s">
        <v>699</v>
      </c>
      <c r="G226" s="559" t="s">
        <v>700</v>
      </c>
      <c r="H226" s="559"/>
      <c r="I226" s="559"/>
      <c r="J226" s="559"/>
      <c r="K226" s="583"/>
      <c r="L226" s="602"/>
    </row>
    <row r="227" spans="1:12" ht="15" customHeight="1" x14ac:dyDescent="0.25">
      <c r="A227" s="564"/>
      <c r="B227" s="568"/>
      <c r="C227" s="614"/>
      <c r="D227" s="612"/>
      <c r="E227" s="448"/>
      <c r="F227" s="93" t="s">
        <v>1181</v>
      </c>
      <c r="G227" s="462" t="s">
        <v>1179</v>
      </c>
      <c r="H227" s="463"/>
      <c r="I227" s="463"/>
      <c r="J227" s="464"/>
      <c r="K227" s="583"/>
      <c r="L227" s="602"/>
    </row>
    <row r="228" spans="1:12" ht="15" customHeight="1" x14ac:dyDescent="0.25">
      <c r="A228" s="564"/>
      <c r="B228" s="568"/>
      <c r="C228" s="614"/>
      <c r="D228" s="612"/>
      <c r="E228" s="448"/>
      <c r="F228" s="147" t="s">
        <v>83</v>
      </c>
      <c r="G228" s="613">
        <v>66</v>
      </c>
      <c r="H228" s="613"/>
      <c r="I228" s="613"/>
      <c r="J228" s="613"/>
      <c r="K228" s="583"/>
      <c r="L228" s="602"/>
    </row>
    <row r="229" spans="1:12" ht="15" customHeight="1" x14ac:dyDescent="0.25">
      <c r="A229" s="564"/>
      <c r="B229" s="568"/>
      <c r="C229" s="614"/>
      <c r="D229" s="612"/>
      <c r="E229" s="448"/>
      <c r="F229" s="147" t="s">
        <v>396</v>
      </c>
      <c r="G229" s="613" t="s">
        <v>397</v>
      </c>
      <c r="H229" s="613"/>
      <c r="I229" s="613"/>
      <c r="J229" s="613"/>
      <c r="K229" s="583"/>
      <c r="L229" s="602"/>
    </row>
    <row r="230" spans="1:12" ht="15" customHeight="1" x14ac:dyDescent="0.25">
      <c r="A230" s="564"/>
      <c r="B230" s="568"/>
      <c r="C230" s="614"/>
      <c r="D230" s="612"/>
      <c r="E230" s="448"/>
      <c r="F230" s="147" t="s">
        <v>3</v>
      </c>
      <c r="G230" s="613" t="s">
        <v>28</v>
      </c>
      <c r="H230" s="613"/>
      <c r="I230" s="613"/>
      <c r="J230" s="613"/>
      <c r="K230" s="583"/>
      <c r="L230" s="602"/>
    </row>
    <row r="231" spans="1:12" ht="15" customHeight="1" x14ac:dyDescent="0.25">
      <c r="A231" s="564"/>
      <c r="B231" s="568"/>
      <c r="C231" s="614"/>
      <c r="D231" s="612"/>
      <c r="E231" s="448"/>
      <c r="F231" s="148" t="s">
        <v>379</v>
      </c>
      <c r="G231" s="559" t="s">
        <v>380</v>
      </c>
      <c r="H231" s="559"/>
      <c r="I231" s="559"/>
      <c r="J231" s="559"/>
      <c r="K231" s="583"/>
      <c r="L231" s="602"/>
    </row>
    <row r="232" spans="1:12" ht="15" customHeight="1" x14ac:dyDescent="0.25">
      <c r="A232" s="564"/>
      <c r="B232" s="568"/>
      <c r="C232" s="614"/>
      <c r="D232" s="612"/>
      <c r="E232" s="448"/>
      <c r="F232" s="93" t="s">
        <v>701</v>
      </c>
      <c r="G232" s="559">
        <v>100000</v>
      </c>
      <c r="H232" s="559"/>
      <c r="I232" s="559"/>
      <c r="J232" s="559"/>
      <c r="K232" s="583"/>
      <c r="L232" s="602"/>
    </row>
    <row r="233" spans="1:12" ht="15" customHeight="1" x14ac:dyDescent="0.25">
      <c r="A233" s="564"/>
      <c r="B233" s="568"/>
      <c r="C233" s="614"/>
      <c r="D233" s="612"/>
      <c r="E233" s="448"/>
      <c r="F233" s="148" t="s">
        <v>257</v>
      </c>
      <c r="G233" s="559" t="s">
        <v>556</v>
      </c>
      <c r="H233" s="559"/>
      <c r="I233" s="559"/>
      <c r="J233" s="559"/>
      <c r="K233" s="583"/>
      <c r="L233" s="602"/>
    </row>
    <row r="234" spans="1:12" ht="15" customHeight="1" x14ac:dyDescent="0.25">
      <c r="A234" s="564"/>
      <c r="B234" s="568"/>
      <c r="C234" s="614"/>
      <c r="D234" s="612"/>
      <c r="E234" s="448"/>
      <c r="F234" s="148" t="s">
        <v>376</v>
      </c>
      <c r="G234" s="559" t="s">
        <v>1382</v>
      </c>
      <c r="H234" s="559"/>
      <c r="I234" s="559"/>
      <c r="J234" s="559"/>
      <c r="K234" s="583"/>
      <c r="L234" s="602"/>
    </row>
    <row r="235" spans="1:12" ht="15" customHeight="1" x14ac:dyDescent="0.25">
      <c r="A235" s="564"/>
      <c r="B235" s="568"/>
      <c r="C235" s="614"/>
      <c r="D235" s="612"/>
      <c r="E235" s="448"/>
      <c r="F235" s="93" t="s">
        <v>702</v>
      </c>
      <c r="G235" s="559" t="s">
        <v>1383</v>
      </c>
      <c r="H235" s="559"/>
      <c r="I235" s="559"/>
      <c r="J235" s="559"/>
      <c r="K235" s="583"/>
      <c r="L235" s="602"/>
    </row>
    <row r="236" spans="1:12" ht="15" customHeight="1" x14ac:dyDescent="0.25">
      <c r="A236" s="564"/>
      <c r="B236" s="568"/>
      <c r="C236" s="614"/>
      <c r="D236" s="612"/>
      <c r="E236" s="448"/>
      <c r="F236" s="148" t="s">
        <v>381</v>
      </c>
      <c r="G236" s="559" t="s">
        <v>382</v>
      </c>
      <c r="H236" s="559"/>
      <c r="I236" s="559"/>
      <c r="J236" s="559"/>
      <c r="K236" s="583"/>
      <c r="L236" s="602"/>
    </row>
    <row r="237" spans="1:12" ht="15" customHeight="1" x14ac:dyDescent="0.25">
      <c r="A237" s="564"/>
      <c r="B237" s="568"/>
      <c r="C237" s="614"/>
      <c r="D237" s="612"/>
      <c r="E237" s="448"/>
      <c r="F237" s="94" t="s">
        <v>358</v>
      </c>
      <c r="G237" s="559" t="s">
        <v>900</v>
      </c>
      <c r="H237" s="559"/>
      <c r="I237" s="559"/>
      <c r="J237" s="559"/>
      <c r="K237" s="584">
        <v>5</v>
      </c>
      <c r="L237" s="533">
        <v>7920</v>
      </c>
    </row>
    <row r="238" spans="1:12" ht="15" customHeight="1" x14ac:dyDescent="0.25">
      <c r="A238" s="564"/>
      <c r="B238" s="568"/>
      <c r="C238" s="614"/>
      <c r="D238" s="612"/>
      <c r="E238" s="448"/>
      <c r="F238" s="148" t="s">
        <v>383</v>
      </c>
      <c r="G238" s="559" t="s">
        <v>384</v>
      </c>
      <c r="H238" s="559"/>
      <c r="I238" s="559"/>
      <c r="J238" s="559"/>
      <c r="K238" s="585"/>
      <c r="L238" s="603" t="e">
        <f>#REF!-#REF!*10%</f>
        <v>#REF!</v>
      </c>
    </row>
    <row r="239" spans="1:12" ht="15" customHeight="1" x14ac:dyDescent="0.25">
      <c r="A239" s="564"/>
      <c r="B239" s="568"/>
      <c r="C239" s="614"/>
      <c r="D239" s="612"/>
      <c r="E239" s="448"/>
      <c r="F239" s="148" t="s">
        <v>385</v>
      </c>
      <c r="G239" s="559" t="s">
        <v>398</v>
      </c>
      <c r="H239" s="559"/>
      <c r="I239" s="559"/>
      <c r="J239" s="559"/>
      <c r="K239" s="585"/>
      <c r="L239" s="603" t="e">
        <f>#REF!-#REF!*10%</f>
        <v>#REF!</v>
      </c>
    </row>
    <row r="240" spans="1:12" ht="15" customHeight="1" x14ac:dyDescent="0.25">
      <c r="A240" s="564"/>
      <c r="B240" s="568"/>
      <c r="C240" s="614"/>
      <c r="D240" s="612"/>
      <c r="E240" s="448"/>
      <c r="F240" s="148" t="s">
        <v>389</v>
      </c>
      <c r="G240" s="559" t="s">
        <v>390</v>
      </c>
      <c r="H240" s="559"/>
      <c r="I240" s="559"/>
      <c r="J240" s="559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614"/>
      <c r="D241" s="612"/>
      <c r="E241" s="448"/>
      <c r="F241" s="93" t="s">
        <v>704</v>
      </c>
      <c r="G241" s="559" t="s">
        <v>705</v>
      </c>
      <c r="H241" s="559"/>
      <c r="I241" s="559"/>
      <c r="J241" s="559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614"/>
      <c r="D242" s="612"/>
      <c r="E242" s="448"/>
      <c r="F242" s="93" t="s">
        <v>706</v>
      </c>
      <c r="G242" s="559" t="s">
        <v>390</v>
      </c>
      <c r="H242" s="559"/>
      <c r="I242" s="559"/>
      <c r="J242" s="559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614"/>
      <c r="D243" s="612"/>
      <c r="E243" s="448"/>
      <c r="F243" s="93" t="s">
        <v>1271</v>
      </c>
      <c r="G243" s="559" t="s">
        <v>390</v>
      </c>
      <c r="H243" s="559"/>
      <c r="I243" s="559"/>
      <c r="J243" s="559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614"/>
      <c r="D244" s="612"/>
      <c r="E244" s="448"/>
      <c r="F244" s="93" t="s">
        <v>707</v>
      </c>
      <c r="G244" s="559" t="s">
        <v>1270</v>
      </c>
      <c r="H244" s="559"/>
      <c r="I244" s="559"/>
      <c r="J244" s="559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614"/>
      <c r="D245" s="612"/>
      <c r="E245" s="448"/>
      <c r="F245" s="93" t="s">
        <v>708</v>
      </c>
      <c r="G245" s="559" t="s">
        <v>390</v>
      </c>
      <c r="H245" s="559"/>
      <c r="I245" s="559"/>
      <c r="J245" s="559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614"/>
      <c r="D246" s="612"/>
      <c r="E246" s="448"/>
      <c r="F246" s="148" t="s">
        <v>377</v>
      </c>
      <c r="G246" s="559" t="s">
        <v>387</v>
      </c>
      <c r="H246" s="559"/>
      <c r="I246" s="559"/>
      <c r="J246" s="559"/>
      <c r="K246" s="585"/>
      <c r="L246" s="603" t="e">
        <f>#REF!-#REF!*10%</f>
        <v>#REF!</v>
      </c>
    </row>
    <row r="247" spans="1:12" ht="15" customHeight="1" x14ac:dyDescent="0.25">
      <c r="A247" s="564"/>
      <c r="B247" s="568"/>
      <c r="C247" s="614"/>
      <c r="D247" s="612"/>
      <c r="E247" s="448"/>
      <c r="F247" s="148" t="s">
        <v>388</v>
      </c>
      <c r="G247" s="559" t="s">
        <v>393</v>
      </c>
      <c r="H247" s="559"/>
      <c r="I247" s="559"/>
      <c r="J247" s="559"/>
      <c r="K247" s="585"/>
      <c r="L247" s="603" t="e">
        <f>#REF!-#REF!*10%</f>
        <v>#REF!</v>
      </c>
    </row>
    <row r="248" spans="1:12" ht="15.6" customHeight="1" x14ac:dyDescent="0.25">
      <c r="A248" s="564"/>
      <c r="B248" s="568"/>
      <c r="C248" s="614"/>
      <c r="D248" s="612"/>
      <c r="E248" s="448"/>
      <c r="F248" s="148" t="s">
        <v>562</v>
      </c>
      <c r="G248" s="559" t="s">
        <v>1024</v>
      </c>
      <c r="H248" s="559"/>
      <c r="I248" s="559"/>
      <c r="J248" s="559"/>
      <c r="K248" s="585"/>
      <c r="L248" s="603" t="e">
        <f>#REF!-#REF!*10%</f>
        <v>#REF!</v>
      </c>
    </row>
    <row r="249" spans="1:12" ht="15.6" customHeight="1" x14ac:dyDescent="0.25">
      <c r="A249" s="564"/>
      <c r="B249" s="568"/>
      <c r="C249" s="614"/>
      <c r="D249" s="612"/>
      <c r="E249" s="448"/>
      <c r="F249" s="148" t="s">
        <v>570</v>
      </c>
      <c r="G249" s="559" t="s">
        <v>613</v>
      </c>
      <c r="H249" s="559"/>
      <c r="I249" s="559"/>
      <c r="J249" s="559"/>
      <c r="K249" s="585"/>
      <c r="L249" s="603" t="e">
        <f>#REF!-#REF!*10%</f>
        <v>#REF!</v>
      </c>
    </row>
    <row r="250" spans="1:12" ht="15.6" customHeight="1" x14ac:dyDescent="0.25">
      <c r="A250" s="564"/>
      <c r="B250" s="568"/>
      <c r="C250" s="614"/>
      <c r="D250" s="612"/>
      <c r="E250" s="448"/>
      <c r="F250" s="149" t="s">
        <v>4</v>
      </c>
      <c r="G250" s="615">
        <v>2</v>
      </c>
      <c r="H250" s="615"/>
      <c r="I250" s="615"/>
      <c r="J250" s="615"/>
      <c r="K250" s="585"/>
      <c r="L250" s="603" t="e">
        <f>#REF!-#REF!*10%</f>
        <v>#REF!</v>
      </c>
    </row>
    <row r="251" spans="1:12" ht="15" customHeight="1" x14ac:dyDescent="0.25">
      <c r="A251" s="564"/>
      <c r="B251" s="569"/>
      <c r="C251" s="614"/>
      <c r="D251" s="612"/>
      <c r="E251" s="448"/>
      <c r="F251" s="136" t="s">
        <v>1016</v>
      </c>
      <c r="G251" s="620">
        <v>5</v>
      </c>
      <c r="H251" s="620"/>
      <c r="I251" s="620"/>
      <c r="J251" s="620"/>
      <c r="K251" s="585"/>
      <c r="L251" s="603" t="e">
        <f>#REF!-#REF!*10%</f>
        <v>#REF!</v>
      </c>
    </row>
    <row r="252" spans="1:12" ht="15" customHeight="1" x14ac:dyDescent="0.25">
      <c r="A252" s="564">
        <v>9</v>
      </c>
      <c r="B252" s="567"/>
      <c r="C252" s="614" t="s">
        <v>1326</v>
      </c>
      <c r="D252" s="611"/>
      <c r="E252" s="448"/>
      <c r="F252" s="147" t="s">
        <v>81</v>
      </c>
      <c r="G252" s="613" t="s">
        <v>6</v>
      </c>
      <c r="H252" s="613"/>
      <c r="I252" s="613"/>
      <c r="J252" s="613"/>
      <c r="K252" s="539">
        <v>3</v>
      </c>
      <c r="L252" s="601">
        <v>9084</v>
      </c>
    </row>
    <row r="253" spans="1:12" ht="15" customHeight="1" x14ac:dyDescent="0.25">
      <c r="A253" s="564"/>
      <c r="B253" s="568"/>
      <c r="C253" s="614"/>
      <c r="D253" s="612"/>
      <c r="E253" s="448"/>
      <c r="F253" s="147" t="s">
        <v>80</v>
      </c>
      <c r="G253" s="469">
        <v>80</v>
      </c>
      <c r="H253" s="469"/>
      <c r="I253" s="469"/>
      <c r="J253" s="469"/>
      <c r="K253" s="583"/>
      <c r="L253" s="602"/>
    </row>
    <row r="254" spans="1:12" ht="15" customHeight="1" x14ac:dyDescent="0.25">
      <c r="A254" s="564"/>
      <c r="B254" s="568"/>
      <c r="C254" s="614"/>
      <c r="D254" s="612"/>
      <c r="E254" s="448"/>
      <c r="F254" s="147" t="s">
        <v>1</v>
      </c>
      <c r="G254" s="276">
        <v>3000</v>
      </c>
      <c r="H254" s="277">
        <v>4000</v>
      </c>
      <c r="I254" s="278">
        <v>5000</v>
      </c>
      <c r="J254" s="279">
        <v>6000</v>
      </c>
      <c r="K254" s="583"/>
      <c r="L254" s="602"/>
    </row>
    <row r="255" spans="1:12" ht="15" customHeight="1" x14ac:dyDescent="0.25">
      <c r="A255" s="564"/>
      <c r="B255" s="568"/>
      <c r="C255" s="614"/>
      <c r="D255" s="612"/>
      <c r="E255" s="448"/>
      <c r="F255" s="147" t="s">
        <v>817</v>
      </c>
      <c r="G255" s="276">
        <f>G253*100</f>
        <v>8000</v>
      </c>
      <c r="H255" s="277">
        <f>G253*110</f>
        <v>8800</v>
      </c>
      <c r="I255" s="278">
        <f>G253*120</f>
        <v>9600</v>
      </c>
      <c r="J255" s="279">
        <f>G253*123</f>
        <v>9840</v>
      </c>
      <c r="K255" s="583"/>
      <c r="L255" s="602"/>
    </row>
    <row r="256" spans="1:12" ht="15" customHeight="1" x14ac:dyDescent="0.25">
      <c r="A256" s="564"/>
      <c r="B256" s="568"/>
      <c r="C256" s="614"/>
      <c r="D256" s="612"/>
      <c r="E256" s="448"/>
      <c r="F256" s="147" t="s">
        <v>1269</v>
      </c>
      <c r="G256" s="619">
        <v>0.98</v>
      </c>
      <c r="H256" s="619"/>
      <c r="I256" s="619"/>
      <c r="J256" s="619"/>
      <c r="K256" s="583"/>
      <c r="L256" s="602"/>
    </row>
    <row r="257" spans="1:12" ht="15" customHeight="1" x14ac:dyDescent="0.25">
      <c r="A257" s="564"/>
      <c r="B257" s="568"/>
      <c r="C257" s="614"/>
      <c r="D257" s="612"/>
      <c r="E257" s="448"/>
      <c r="F257" s="93" t="s">
        <v>699</v>
      </c>
      <c r="G257" s="559" t="s">
        <v>700</v>
      </c>
      <c r="H257" s="559"/>
      <c r="I257" s="559"/>
      <c r="J257" s="559"/>
      <c r="K257" s="583"/>
      <c r="L257" s="602"/>
    </row>
    <row r="258" spans="1:12" ht="15" customHeight="1" x14ac:dyDescent="0.25">
      <c r="A258" s="564"/>
      <c r="B258" s="568"/>
      <c r="C258" s="614"/>
      <c r="D258" s="612"/>
      <c r="E258" s="448"/>
      <c r="F258" s="93" t="s">
        <v>1181</v>
      </c>
      <c r="G258" s="462" t="s">
        <v>1179</v>
      </c>
      <c r="H258" s="463"/>
      <c r="I258" s="463"/>
      <c r="J258" s="464"/>
      <c r="K258" s="583"/>
      <c r="L258" s="602"/>
    </row>
    <row r="259" spans="1:12" ht="15" customHeight="1" x14ac:dyDescent="0.25">
      <c r="A259" s="564"/>
      <c r="B259" s="568"/>
      <c r="C259" s="614"/>
      <c r="D259" s="612"/>
      <c r="E259" s="448"/>
      <c r="F259" s="147" t="s">
        <v>83</v>
      </c>
      <c r="G259" s="613">
        <v>66</v>
      </c>
      <c r="H259" s="613"/>
      <c r="I259" s="613"/>
      <c r="J259" s="613"/>
      <c r="K259" s="583"/>
      <c r="L259" s="602"/>
    </row>
    <row r="260" spans="1:12" ht="15" customHeight="1" x14ac:dyDescent="0.25">
      <c r="A260" s="564"/>
      <c r="B260" s="568"/>
      <c r="C260" s="614"/>
      <c r="D260" s="612"/>
      <c r="E260" s="448"/>
      <c r="F260" s="147" t="s">
        <v>396</v>
      </c>
      <c r="G260" s="613" t="s">
        <v>397</v>
      </c>
      <c r="H260" s="613"/>
      <c r="I260" s="613"/>
      <c r="J260" s="613"/>
      <c r="K260" s="583"/>
      <c r="L260" s="602"/>
    </row>
    <row r="261" spans="1:12" ht="15" customHeight="1" x14ac:dyDescent="0.25">
      <c r="A261" s="564"/>
      <c r="B261" s="568"/>
      <c r="C261" s="614"/>
      <c r="D261" s="612"/>
      <c r="E261" s="448"/>
      <c r="F261" s="147" t="s">
        <v>3</v>
      </c>
      <c r="G261" s="613" t="s">
        <v>29</v>
      </c>
      <c r="H261" s="613"/>
      <c r="I261" s="613"/>
      <c r="J261" s="613"/>
      <c r="K261" s="583"/>
      <c r="L261" s="602"/>
    </row>
    <row r="262" spans="1:12" ht="15" customHeight="1" x14ac:dyDescent="0.25">
      <c r="A262" s="564"/>
      <c r="B262" s="568"/>
      <c r="C262" s="614"/>
      <c r="D262" s="612"/>
      <c r="E262" s="448"/>
      <c r="F262" s="148" t="s">
        <v>379</v>
      </c>
      <c r="G262" s="559" t="s">
        <v>380</v>
      </c>
      <c r="H262" s="559"/>
      <c r="I262" s="559"/>
      <c r="J262" s="559"/>
      <c r="K262" s="583"/>
      <c r="L262" s="602"/>
    </row>
    <row r="263" spans="1:12" ht="15" customHeight="1" x14ac:dyDescent="0.25">
      <c r="A263" s="564"/>
      <c r="B263" s="568"/>
      <c r="C263" s="614"/>
      <c r="D263" s="612"/>
      <c r="E263" s="448"/>
      <c r="F263" s="93" t="s">
        <v>701</v>
      </c>
      <c r="G263" s="559">
        <v>100000</v>
      </c>
      <c r="H263" s="559"/>
      <c r="I263" s="559"/>
      <c r="J263" s="559"/>
      <c r="K263" s="583"/>
      <c r="L263" s="602"/>
    </row>
    <row r="264" spans="1:12" ht="15" customHeight="1" x14ac:dyDescent="0.25">
      <c r="A264" s="564"/>
      <c r="B264" s="568"/>
      <c r="C264" s="614"/>
      <c r="D264" s="612"/>
      <c r="E264" s="448"/>
      <c r="F264" s="148" t="s">
        <v>257</v>
      </c>
      <c r="G264" s="559" t="s">
        <v>556</v>
      </c>
      <c r="H264" s="559"/>
      <c r="I264" s="559"/>
      <c r="J264" s="559"/>
      <c r="K264" s="583"/>
      <c r="L264" s="602"/>
    </row>
    <row r="265" spans="1:12" ht="15" customHeight="1" x14ac:dyDescent="0.25">
      <c r="A265" s="564"/>
      <c r="B265" s="568"/>
      <c r="C265" s="614"/>
      <c r="D265" s="612"/>
      <c r="E265" s="448"/>
      <c r="F265" s="148" t="s">
        <v>376</v>
      </c>
      <c r="G265" s="559" t="s">
        <v>392</v>
      </c>
      <c r="H265" s="559"/>
      <c r="I265" s="559"/>
      <c r="J265" s="559"/>
      <c r="K265" s="583"/>
      <c r="L265" s="602"/>
    </row>
    <row r="266" spans="1:12" ht="15" customHeight="1" x14ac:dyDescent="0.25">
      <c r="A266" s="564"/>
      <c r="B266" s="568"/>
      <c r="C266" s="614"/>
      <c r="D266" s="612"/>
      <c r="E266" s="448"/>
      <c r="F266" s="93" t="s">
        <v>702</v>
      </c>
      <c r="G266" s="559" t="s">
        <v>709</v>
      </c>
      <c r="H266" s="559"/>
      <c r="I266" s="559"/>
      <c r="J266" s="559"/>
      <c r="K266" s="583"/>
      <c r="L266" s="602"/>
    </row>
    <row r="267" spans="1:12" ht="15" customHeight="1" x14ac:dyDescent="0.25">
      <c r="A267" s="564"/>
      <c r="B267" s="568"/>
      <c r="C267" s="614"/>
      <c r="D267" s="612"/>
      <c r="E267" s="448"/>
      <c r="F267" s="148" t="s">
        <v>381</v>
      </c>
      <c r="G267" s="559" t="s">
        <v>382</v>
      </c>
      <c r="H267" s="559"/>
      <c r="I267" s="559"/>
      <c r="J267" s="559"/>
      <c r="K267" s="583"/>
      <c r="L267" s="602"/>
    </row>
    <row r="268" spans="1:12" ht="15" customHeight="1" x14ac:dyDescent="0.25">
      <c r="A268" s="564"/>
      <c r="B268" s="568"/>
      <c r="C268" s="614"/>
      <c r="D268" s="612"/>
      <c r="E268" s="448"/>
      <c r="F268" s="94" t="s">
        <v>358</v>
      </c>
      <c r="G268" s="559" t="s">
        <v>900</v>
      </c>
      <c r="H268" s="559"/>
      <c r="I268" s="559"/>
      <c r="J268" s="559"/>
      <c r="K268" s="584">
        <v>5</v>
      </c>
      <c r="L268" s="533">
        <v>9720</v>
      </c>
    </row>
    <row r="269" spans="1:12" ht="15" customHeight="1" x14ac:dyDescent="0.25">
      <c r="A269" s="564"/>
      <c r="B269" s="568"/>
      <c r="C269" s="614"/>
      <c r="D269" s="612"/>
      <c r="E269" s="448"/>
      <c r="F269" s="148" t="s">
        <v>383</v>
      </c>
      <c r="G269" s="559" t="s">
        <v>384</v>
      </c>
      <c r="H269" s="559"/>
      <c r="I269" s="559"/>
      <c r="J269" s="559"/>
      <c r="K269" s="585"/>
      <c r="L269" s="603" t="e">
        <f>#REF!-#REF!*10%</f>
        <v>#REF!</v>
      </c>
    </row>
    <row r="270" spans="1:12" ht="15" customHeight="1" x14ac:dyDescent="0.25">
      <c r="A270" s="564"/>
      <c r="B270" s="568"/>
      <c r="C270" s="614"/>
      <c r="D270" s="612"/>
      <c r="E270" s="448"/>
      <c r="F270" s="148" t="s">
        <v>385</v>
      </c>
      <c r="G270" s="559" t="s">
        <v>398</v>
      </c>
      <c r="H270" s="559"/>
      <c r="I270" s="559"/>
      <c r="J270" s="559"/>
      <c r="K270" s="585"/>
      <c r="L270" s="603" t="e">
        <f>#REF!-#REF!*10%</f>
        <v>#REF!</v>
      </c>
    </row>
    <row r="271" spans="1:12" ht="15" customHeight="1" x14ac:dyDescent="0.25">
      <c r="A271" s="564"/>
      <c r="B271" s="568"/>
      <c r="C271" s="614"/>
      <c r="D271" s="612"/>
      <c r="E271" s="448"/>
      <c r="F271" s="148" t="s">
        <v>389</v>
      </c>
      <c r="G271" s="559" t="s">
        <v>390</v>
      </c>
      <c r="H271" s="559"/>
      <c r="I271" s="559"/>
      <c r="J271" s="559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614"/>
      <c r="D272" s="612"/>
      <c r="E272" s="448"/>
      <c r="F272" s="93" t="s">
        <v>704</v>
      </c>
      <c r="G272" s="559" t="s">
        <v>705</v>
      </c>
      <c r="H272" s="559"/>
      <c r="I272" s="559"/>
      <c r="J272" s="559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614"/>
      <c r="D273" s="612"/>
      <c r="E273" s="448"/>
      <c r="F273" s="93" t="s">
        <v>706</v>
      </c>
      <c r="G273" s="559" t="s">
        <v>390</v>
      </c>
      <c r="H273" s="559"/>
      <c r="I273" s="559"/>
      <c r="J273" s="559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614"/>
      <c r="D274" s="612"/>
      <c r="E274" s="448"/>
      <c r="F274" s="93" t="s">
        <v>1271</v>
      </c>
      <c r="G274" s="559" t="s">
        <v>390</v>
      </c>
      <c r="H274" s="559"/>
      <c r="I274" s="559"/>
      <c r="J274" s="559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614"/>
      <c r="D275" s="612"/>
      <c r="E275" s="448"/>
      <c r="F275" s="93" t="s">
        <v>707</v>
      </c>
      <c r="G275" s="559" t="s">
        <v>1270</v>
      </c>
      <c r="H275" s="559"/>
      <c r="I275" s="559"/>
      <c r="J275" s="559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614"/>
      <c r="D276" s="612"/>
      <c r="E276" s="448"/>
      <c r="F276" s="93" t="s">
        <v>708</v>
      </c>
      <c r="G276" s="559" t="s">
        <v>390</v>
      </c>
      <c r="H276" s="559"/>
      <c r="I276" s="559"/>
      <c r="J276" s="559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614"/>
      <c r="D277" s="612"/>
      <c r="E277" s="448"/>
      <c r="F277" s="148" t="s">
        <v>377</v>
      </c>
      <c r="G277" s="559" t="s">
        <v>387</v>
      </c>
      <c r="H277" s="559"/>
      <c r="I277" s="559"/>
      <c r="J277" s="559"/>
      <c r="K277" s="585"/>
      <c r="L277" s="603" t="e">
        <f>#REF!-#REF!*10%</f>
        <v>#REF!</v>
      </c>
    </row>
    <row r="278" spans="1:12" ht="15" customHeight="1" x14ac:dyDescent="0.25">
      <c r="A278" s="564"/>
      <c r="B278" s="568"/>
      <c r="C278" s="614"/>
      <c r="D278" s="612"/>
      <c r="E278" s="448"/>
      <c r="F278" s="148" t="s">
        <v>388</v>
      </c>
      <c r="G278" s="559" t="s">
        <v>393</v>
      </c>
      <c r="H278" s="559"/>
      <c r="I278" s="559"/>
      <c r="J278" s="559"/>
      <c r="K278" s="585"/>
      <c r="L278" s="603" t="e">
        <f>#REF!-#REF!*10%</f>
        <v>#REF!</v>
      </c>
    </row>
    <row r="279" spans="1:12" ht="15.6" customHeight="1" x14ac:dyDescent="0.25">
      <c r="A279" s="564"/>
      <c r="B279" s="568"/>
      <c r="C279" s="614"/>
      <c r="D279" s="612"/>
      <c r="E279" s="448"/>
      <c r="F279" s="148" t="s">
        <v>562</v>
      </c>
      <c r="G279" s="559" t="s">
        <v>1024</v>
      </c>
      <c r="H279" s="559"/>
      <c r="I279" s="559"/>
      <c r="J279" s="559"/>
      <c r="K279" s="585"/>
      <c r="L279" s="603" t="e">
        <f>#REF!-#REF!*10%</f>
        <v>#REF!</v>
      </c>
    </row>
    <row r="280" spans="1:12" ht="15.6" customHeight="1" x14ac:dyDescent="0.25">
      <c r="A280" s="564"/>
      <c r="B280" s="568"/>
      <c r="C280" s="614"/>
      <c r="D280" s="612"/>
      <c r="E280" s="448"/>
      <c r="F280" s="148" t="s">
        <v>570</v>
      </c>
      <c r="G280" s="559" t="s">
        <v>613</v>
      </c>
      <c r="H280" s="559"/>
      <c r="I280" s="559"/>
      <c r="J280" s="559"/>
      <c r="K280" s="585"/>
      <c r="L280" s="603" t="e">
        <f>#REF!-#REF!*10%</f>
        <v>#REF!</v>
      </c>
    </row>
    <row r="281" spans="1:12" ht="15.6" customHeight="1" x14ac:dyDescent="0.25">
      <c r="A281" s="564"/>
      <c r="B281" s="568"/>
      <c r="C281" s="614"/>
      <c r="D281" s="612"/>
      <c r="E281" s="448"/>
      <c r="F281" s="149" t="s">
        <v>4</v>
      </c>
      <c r="G281" s="615">
        <v>2.2000000000000002</v>
      </c>
      <c r="H281" s="615"/>
      <c r="I281" s="615"/>
      <c r="J281" s="615"/>
      <c r="K281" s="585"/>
      <c r="L281" s="603" t="e">
        <f>#REF!-#REF!*10%</f>
        <v>#REF!</v>
      </c>
    </row>
    <row r="282" spans="1:12" ht="15" customHeight="1" x14ac:dyDescent="0.25">
      <c r="A282" s="564"/>
      <c r="B282" s="569"/>
      <c r="C282" s="614"/>
      <c r="D282" s="612"/>
      <c r="E282" s="448"/>
      <c r="F282" s="136" t="s">
        <v>1016</v>
      </c>
      <c r="G282" s="620">
        <v>5</v>
      </c>
      <c r="H282" s="620"/>
      <c r="I282" s="620"/>
      <c r="J282" s="620"/>
      <c r="K282" s="585"/>
      <c r="L282" s="603" t="e">
        <f>#REF!-#REF!*10%</f>
        <v>#REF!</v>
      </c>
    </row>
    <row r="283" spans="1:12" ht="15" customHeight="1" x14ac:dyDescent="0.25">
      <c r="A283" s="564">
        <v>10</v>
      </c>
      <c r="B283" s="567"/>
      <c r="C283" s="614" t="s">
        <v>1327</v>
      </c>
      <c r="D283" s="611"/>
      <c r="E283" s="448"/>
      <c r="F283" s="147" t="s">
        <v>81</v>
      </c>
      <c r="G283" s="613" t="s">
        <v>6</v>
      </c>
      <c r="H283" s="613"/>
      <c r="I283" s="613"/>
      <c r="J283" s="613"/>
      <c r="K283" s="539">
        <v>3</v>
      </c>
      <c r="L283" s="601">
        <v>10262</v>
      </c>
    </row>
    <row r="284" spans="1:12" ht="15" customHeight="1" x14ac:dyDescent="0.25">
      <c r="A284" s="564"/>
      <c r="B284" s="568"/>
      <c r="C284" s="614"/>
      <c r="D284" s="612"/>
      <c r="E284" s="448"/>
      <c r="F284" s="147" t="s">
        <v>80</v>
      </c>
      <c r="G284" s="469">
        <v>100</v>
      </c>
      <c r="H284" s="469"/>
      <c r="I284" s="469"/>
      <c r="J284" s="469"/>
      <c r="K284" s="583"/>
      <c r="L284" s="602"/>
    </row>
    <row r="285" spans="1:12" ht="15" customHeight="1" x14ac:dyDescent="0.25">
      <c r="A285" s="564"/>
      <c r="B285" s="568"/>
      <c r="C285" s="614"/>
      <c r="D285" s="612"/>
      <c r="E285" s="448"/>
      <c r="F285" s="147" t="s">
        <v>1</v>
      </c>
      <c r="G285" s="276">
        <v>3000</v>
      </c>
      <c r="H285" s="277">
        <v>4000</v>
      </c>
      <c r="I285" s="278">
        <v>5000</v>
      </c>
      <c r="J285" s="279">
        <v>6000</v>
      </c>
      <c r="K285" s="583"/>
      <c r="L285" s="602"/>
    </row>
    <row r="286" spans="1:12" ht="15" customHeight="1" x14ac:dyDescent="0.25">
      <c r="A286" s="564"/>
      <c r="B286" s="568"/>
      <c r="C286" s="614"/>
      <c r="D286" s="612"/>
      <c r="E286" s="448"/>
      <c r="F286" s="147" t="s">
        <v>817</v>
      </c>
      <c r="G286" s="276">
        <f>G284*100</f>
        <v>10000</v>
      </c>
      <c r="H286" s="277">
        <f>G284*110</f>
        <v>11000</v>
      </c>
      <c r="I286" s="278">
        <f>G284*120</f>
        <v>12000</v>
      </c>
      <c r="J286" s="279">
        <f>G284*123</f>
        <v>12300</v>
      </c>
      <c r="K286" s="583"/>
      <c r="L286" s="602"/>
    </row>
    <row r="287" spans="1:12" ht="15" customHeight="1" x14ac:dyDescent="0.25">
      <c r="A287" s="564"/>
      <c r="B287" s="568"/>
      <c r="C287" s="614"/>
      <c r="D287" s="612"/>
      <c r="E287" s="448"/>
      <c r="F287" s="147" t="s">
        <v>1269</v>
      </c>
      <c r="G287" s="619">
        <v>0.98</v>
      </c>
      <c r="H287" s="619"/>
      <c r="I287" s="619"/>
      <c r="J287" s="619"/>
      <c r="K287" s="583"/>
      <c r="L287" s="602"/>
    </row>
    <row r="288" spans="1:12" ht="15" customHeight="1" x14ac:dyDescent="0.25">
      <c r="A288" s="564"/>
      <c r="B288" s="568"/>
      <c r="C288" s="614"/>
      <c r="D288" s="612"/>
      <c r="E288" s="448"/>
      <c r="F288" s="93" t="s">
        <v>699</v>
      </c>
      <c r="G288" s="559" t="s">
        <v>700</v>
      </c>
      <c r="H288" s="559"/>
      <c r="I288" s="559"/>
      <c r="J288" s="559"/>
      <c r="K288" s="583"/>
      <c r="L288" s="602"/>
    </row>
    <row r="289" spans="1:12" ht="15" customHeight="1" x14ac:dyDescent="0.25">
      <c r="A289" s="564"/>
      <c r="B289" s="568"/>
      <c r="C289" s="614"/>
      <c r="D289" s="612"/>
      <c r="E289" s="448"/>
      <c r="F289" s="93" t="s">
        <v>1181</v>
      </c>
      <c r="G289" s="462" t="s">
        <v>1179</v>
      </c>
      <c r="H289" s="463"/>
      <c r="I289" s="463"/>
      <c r="J289" s="464"/>
      <c r="K289" s="583"/>
      <c r="L289" s="602"/>
    </row>
    <row r="290" spans="1:12" ht="15" customHeight="1" x14ac:dyDescent="0.25">
      <c r="A290" s="564"/>
      <c r="B290" s="568"/>
      <c r="C290" s="614"/>
      <c r="D290" s="612"/>
      <c r="E290" s="448"/>
      <c r="F290" s="147" t="s">
        <v>83</v>
      </c>
      <c r="G290" s="613">
        <v>66</v>
      </c>
      <c r="H290" s="613"/>
      <c r="I290" s="613"/>
      <c r="J290" s="613"/>
      <c r="K290" s="583"/>
      <c r="L290" s="602"/>
    </row>
    <row r="291" spans="1:12" ht="15" customHeight="1" x14ac:dyDescent="0.25">
      <c r="A291" s="564"/>
      <c r="B291" s="568"/>
      <c r="C291" s="614"/>
      <c r="D291" s="612"/>
      <c r="E291" s="448"/>
      <c r="F291" s="147" t="s">
        <v>396</v>
      </c>
      <c r="G291" s="613" t="s">
        <v>397</v>
      </c>
      <c r="H291" s="613"/>
      <c r="I291" s="613"/>
      <c r="J291" s="613"/>
      <c r="K291" s="583"/>
      <c r="L291" s="602"/>
    </row>
    <row r="292" spans="1:12" ht="15" customHeight="1" x14ac:dyDescent="0.25">
      <c r="A292" s="564"/>
      <c r="B292" s="568"/>
      <c r="C292" s="614"/>
      <c r="D292" s="612"/>
      <c r="E292" s="448"/>
      <c r="F292" s="147" t="s">
        <v>3</v>
      </c>
      <c r="G292" s="613" t="s">
        <v>30</v>
      </c>
      <c r="H292" s="613"/>
      <c r="I292" s="613"/>
      <c r="J292" s="613"/>
      <c r="K292" s="583"/>
      <c r="L292" s="602"/>
    </row>
    <row r="293" spans="1:12" ht="15" customHeight="1" x14ac:dyDescent="0.25">
      <c r="A293" s="564"/>
      <c r="B293" s="568"/>
      <c r="C293" s="614"/>
      <c r="D293" s="612"/>
      <c r="E293" s="448"/>
      <c r="F293" s="148" t="s">
        <v>379</v>
      </c>
      <c r="G293" s="559" t="s">
        <v>380</v>
      </c>
      <c r="H293" s="559"/>
      <c r="I293" s="559"/>
      <c r="J293" s="559"/>
      <c r="K293" s="583"/>
      <c r="L293" s="602"/>
    </row>
    <row r="294" spans="1:12" ht="15" customHeight="1" x14ac:dyDescent="0.25">
      <c r="A294" s="564"/>
      <c r="B294" s="568"/>
      <c r="C294" s="614"/>
      <c r="D294" s="612"/>
      <c r="E294" s="448"/>
      <c r="F294" s="93" t="s">
        <v>701</v>
      </c>
      <c r="G294" s="559">
        <v>100000</v>
      </c>
      <c r="H294" s="559"/>
      <c r="I294" s="559"/>
      <c r="J294" s="559"/>
      <c r="K294" s="583"/>
      <c r="L294" s="602"/>
    </row>
    <row r="295" spans="1:12" ht="15" customHeight="1" x14ac:dyDescent="0.25">
      <c r="A295" s="564"/>
      <c r="B295" s="568"/>
      <c r="C295" s="614"/>
      <c r="D295" s="612"/>
      <c r="E295" s="448"/>
      <c r="F295" s="148" t="s">
        <v>257</v>
      </c>
      <c r="G295" s="559" t="s">
        <v>556</v>
      </c>
      <c r="H295" s="559"/>
      <c r="I295" s="559"/>
      <c r="J295" s="559"/>
      <c r="K295" s="583"/>
      <c r="L295" s="602"/>
    </row>
    <row r="296" spans="1:12" ht="15" customHeight="1" x14ac:dyDescent="0.25">
      <c r="A296" s="564"/>
      <c r="B296" s="568"/>
      <c r="C296" s="614"/>
      <c r="D296" s="612"/>
      <c r="E296" s="448"/>
      <c r="F296" s="148" t="s">
        <v>376</v>
      </c>
      <c r="G296" s="559" t="s">
        <v>392</v>
      </c>
      <c r="H296" s="559"/>
      <c r="I296" s="559"/>
      <c r="J296" s="559"/>
      <c r="K296" s="583"/>
      <c r="L296" s="602"/>
    </row>
    <row r="297" spans="1:12" ht="15" customHeight="1" x14ac:dyDescent="0.25">
      <c r="A297" s="564"/>
      <c r="B297" s="568"/>
      <c r="C297" s="614"/>
      <c r="D297" s="612"/>
      <c r="E297" s="448"/>
      <c r="F297" s="93" t="s">
        <v>702</v>
      </c>
      <c r="G297" s="559" t="s">
        <v>709</v>
      </c>
      <c r="H297" s="559"/>
      <c r="I297" s="559"/>
      <c r="J297" s="559"/>
      <c r="K297" s="583"/>
      <c r="L297" s="602"/>
    </row>
    <row r="298" spans="1:12" ht="15" customHeight="1" x14ac:dyDescent="0.25">
      <c r="A298" s="564"/>
      <c r="B298" s="568"/>
      <c r="C298" s="614"/>
      <c r="D298" s="612"/>
      <c r="E298" s="448"/>
      <c r="F298" s="148" t="s">
        <v>381</v>
      </c>
      <c r="G298" s="559" t="s">
        <v>382</v>
      </c>
      <c r="H298" s="559"/>
      <c r="I298" s="559"/>
      <c r="J298" s="559"/>
      <c r="K298" s="583"/>
      <c r="L298" s="602"/>
    </row>
    <row r="299" spans="1:12" ht="15" customHeight="1" x14ac:dyDescent="0.25">
      <c r="A299" s="564"/>
      <c r="B299" s="568"/>
      <c r="C299" s="614"/>
      <c r="D299" s="612"/>
      <c r="E299" s="448"/>
      <c r="F299" s="94" t="s">
        <v>358</v>
      </c>
      <c r="G299" s="559" t="s">
        <v>900</v>
      </c>
      <c r="H299" s="559"/>
      <c r="I299" s="559"/>
      <c r="J299" s="559"/>
      <c r="K299" s="584">
        <v>5</v>
      </c>
      <c r="L299" s="533">
        <v>10980</v>
      </c>
    </row>
    <row r="300" spans="1:12" ht="15" customHeight="1" x14ac:dyDescent="0.25">
      <c r="A300" s="564"/>
      <c r="B300" s="568"/>
      <c r="C300" s="614"/>
      <c r="D300" s="612"/>
      <c r="E300" s="448"/>
      <c r="F300" s="148" t="s">
        <v>383</v>
      </c>
      <c r="G300" s="559" t="s">
        <v>384</v>
      </c>
      <c r="H300" s="559"/>
      <c r="I300" s="559"/>
      <c r="J300" s="559"/>
      <c r="K300" s="585"/>
      <c r="L300" s="603" t="e">
        <f>#REF!-#REF!*10%</f>
        <v>#REF!</v>
      </c>
    </row>
    <row r="301" spans="1:12" ht="15" customHeight="1" x14ac:dyDescent="0.25">
      <c r="A301" s="564"/>
      <c r="B301" s="568"/>
      <c r="C301" s="614"/>
      <c r="D301" s="612"/>
      <c r="E301" s="448"/>
      <c r="F301" s="148" t="s">
        <v>385</v>
      </c>
      <c r="G301" s="559" t="s">
        <v>398</v>
      </c>
      <c r="H301" s="559"/>
      <c r="I301" s="559"/>
      <c r="J301" s="559"/>
      <c r="K301" s="585"/>
      <c r="L301" s="603" t="e">
        <f>#REF!-#REF!*10%</f>
        <v>#REF!</v>
      </c>
    </row>
    <row r="302" spans="1:12" ht="15" customHeight="1" x14ac:dyDescent="0.25">
      <c r="A302" s="564"/>
      <c r="B302" s="568"/>
      <c r="C302" s="614"/>
      <c r="D302" s="612"/>
      <c r="E302" s="448"/>
      <c r="F302" s="148" t="s">
        <v>389</v>
      </c>
      <c r="G302" s="559" t="s">
        <v>390</v>
      </c>
      <c r="H302" s="559"/>
      <c r="I302" s="559"/>
      <c r="J302" s="559"/>
      <c r="K302" s="585"/>
      <c r="L302" s="603" t="e">
        <f>#REF!-#REF!*10%</f>
        <v>#REF!</v>
      </c>
    </row>
    <row r="303" spans="1:12" ht="15" customHeight="1" x14ac:dyDescent="0.25">
      <c r="A303" s="564"/>
      <c r="B303" s="568"/>
      <c r="C303" s="614"/>
      <c r="D303" s="612"/>
      <c r="E303" s="448"/>
      <c r="F303" s="93" t="s">
        <v>704</v>
      </c>
      <c r="G303" s="559" t="s">
        <v>705</v>
      </c>
      <c r="H303" s="559"/>
      <c r="I303" s="559"/>
      <c r="J303" s="559"/>
      <c r="K303" s="585"/>
      <c r="L303" s="603" t="e">
        <f>#REF!-#REF!*10%</f>
        <v>#REF!</v>
      </c>
    </row>
    <row r="304" spans="1:12" ht="15" customHeight="1" x14ac:dyDescent="0.25">
      <c r="A304" s="564"/>
      <c r="B304" s="568"/>
      <c r="C304" s="614"/>
      <c r="D304" s="612"/>
      <c r="E304" s="448"/>
      <c r="F304" s="93" t="s">
        <v>706</v>
      </c>
      <c r="G304" s="559" t="s">
        <v>390</v>
      </c>
      <c r="H304" s="559"/>
      <c r="I304" s="559"/>
      <c r="J304" s="559"/>
      <c r="K304" s="585"/>
      <c r="L304" s="603" t="e">
        <f>#REF!-#REF!*10%</f>
        <v>#REF!</v>
      </c>
    </row>
    <row r="305" spans="1:12" ht="15" customHeight="1" x14ac:dyDescent="0.25">
      <c r="A305" s="564"/>
      <c r="B305" s="568"/>
      <c r="C305" s="614"/>
      <c r="D305" s="612"/>
      <c r="E305" s="448"/>
      <c r="F305" s="93" t="s">
        <v>1271</v>
      </c>
      <c r="G305" s="559" t="s">
        <v>390</v>
      </c>
      <c r="H305" s="559"/>
      <c r="I305" s="559"/>
      <c r="J305" s="559"/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614"/>
      <c r="D306" s="612"/>
      <c r="E306" s="448"/>
      <c r="F306" s="93" t="s">
        <v>707</v>
      </c>
      <c r="G306" s="559" t="s">
        <v>911</v>
      </c>
      <c r="H306" s="559"/>
      <c r="I306" s="559"/>
      <c r="J306" s="559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614"/>
      <c r="D307" s="612"/>
      <c r="E307" s="448"/>
      <c r="F307" s="93" t="s">
        <v>708</v>
      </c>
      <c r="G307" s="559" t="s">
        <v>390</v>
      </c>
      <c r="H307" s="559"/>
      <c r="I307" s="559"/>
      <c r="J307" s="559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614"/>
      <c r="D308" s="612"/>
      <c r="E308" s="448"/>
      <c r="F308" s="148" t="s">
        <v>377</v>
      </c>
      <c r="G308" s="559" t="s">
        <v>387</v>
      </c>
      <c r="H308" s="559"/>
      <c r="I308" s="559"/>
      <c r="J308" s="559"/>
      <c r="K308" s="585"/>
      <c r="L308" s="603" t="e">
        <f>#REF!-#REF!*10%</f>
        <v>#REF!</v>
      </c>
    </row>
    <row r="309" spans="1:12" ht="15" customHeight="1" x14ac:dyDescent="0.25">
      <c r="A309" s="564"/>
      <c r="B309" s="568"/>
      <c r="C309" s="614"/>
      <c r="D309" s="612"/>
      <c r="E309" s="448"/>
      <c r="F309" s="148" t="s">
        <v>388</v>
      </c>
      <c r="G309" s="559" t="s">
        <v>393</v>
      </c>
      <c r="H309" s="559"/>
      <c r="I309" s="559"/>
      <c r="J309" s="559"/>
      <c r="K309" s="585"/>
      <c r="L309" s="603" t="e">
        <f>#REF!-#REF!*10%</f>
        <v>#REF!</v>
      </c>
    </row>
    <row r="310" spans="1:12" ht="15.6" customHeight="1" x14ac:dyDescent="0.25">
      <c r="A310" s="564"/>
      <c r="B310" s="568"/>
      <c r="C310" s="614"/>
      <c r="D310" s="612"/>
      <c r="E310" s="448"/>
      <c r="F310" s="148" t="s">
        <v>562</v>
      </c>
      <c r="G310" s="559" t="s">
        <v>1024</v>
      </c>
      <c r="H310" s="559"/>
      <c r="I310" s="559"/>
      <c r="J310" s="559"/>
      <c r="K310" s="585"/>
      <c r="L310" s="603" t="e">
        <f>#REF!-#REF!*10%</f>
        <v>#REF!</v>
      </c>
    </row>
    <row r="311" spans="1:12" ht="15.6" customHeight="1" x14ac:dyDescent="0.25">
      <c r="A311" s="564"/>
      <c r="B311" s="568"/>
      <c r="C311" s="614"/>
      <c r="D311" s="612"/>
      <c r="E311" s="448"/>
      <c r="F311" s="148" t="s">
        <v>570</v>
      </c>
      <c r="G311" s="559" t="s">
        <v>613</v>
      </c>
      <c r="H311" s="559"/>
      <c r="I311" s="559"/>
      <c r="J311" s="559"/>
      <c r="K311" s="585"/>
      <c r="L311" s="603" t="e">
        <f>#REF!-#REF!*10%</f>
        <v>#REF!</v>
      </c>
    </row>
    <row r="312" spans="1:12" ht="15.6" customHeight="1" x14ac:dyDescent="0.25">
      <c r="A312" s="564"/>
      <c r="B312" s="568"/>
      <c r="C312" s="614"/>
      <c r="D312" s="612"/>
      <c r="E312" s="448"/>
      <c r="F312" s="149" t="s">
        <v>4</v>
      </c>
      <c r="G312" s="615">
        <v>2.8</v>
      </c>
      <c r="H312" s="615"/>
      <c r="I312" s="615"/>
      <c r="J312" s="615"/>
      <c r="K312" s="585"/>
      <c r="L312" s="603" t="e">
        <f>#REF!-#REF!*10%</f>
        <v>#REF!</v>
      </c>
    </row>
    <row r="313" spans="1:12" ht="15" customHeight="1" x14ac:dyDescent="0.25">
      <c r="A313" s="564"/>
      <c r="B313" s="569"/>
      <c r="C313" s="614"/>
      <c r="D313" s="612"/>
      <c r="E313" s="448"/>
      <c r="F313" s="136" t="s">
        <v>1016</v>
      </c>
      <c r="G313" s="620">
        <v>5</v>
      </c>
      <c r="H313" s="620"/>
      <c r="I313" s="620"/>
      <c r="J313" s="620"/>
      <c r="K313" s="585"/>
      <c r="L313" s="603" t="e">
        <f>#REF!-#REF!*10%</f>
        <v>#REF!</v>
      </c>
    </row>
    <row r="314" spans="1:12" ht="28.5" customHeight="1" x14ac:dyDescent="0.25">
      <c r="A314" s="519" t="s">
        <v>1440</v>
      </c>
      <c r="B314" s="519"/>
      <c r="C314" s="519"/>
      <c r="D314" s="519"/>
      <c r="E314" s="519"/>
      <c r="F314" s="519"/>
      <c r="G314" s="519"/>
      <c r="H314" s="519"/>
      <c r="I314" s="519"/>
      <c r="J314" s="519"/>
      <c r="K314" s="519"/>
      <c r="L314" s="519"/>
    </row>
    <row r="315" spans="1:12" ht="15" customHeight="1" x14ac:dyDescent="0.25">
      <c r="A315" s="564">
        <v>1</v>
      </c>
      <c r="B315" s="567"/>
      <c r="C315" s="614" t="s">
        <v>1328</v>
      </c>
      <c r="D315" s="616"/>
      <c r="E315" s="448"/>
      <c r="F315" s="147" t="s">
        <v>81</v>
      </c>
      <c r="G315" s="613" t="s">
        <v>6</v>
      </c>
      <c r="H315" s="613"/>
      <c r="I315" s="613"/>
      <c r="J315" s="613"/>
      <c r="K315" s="539">
        <v>3</v>
      </c>
      <c r="L315" s="601">
        <v>3271</v>
      </c>
    </row>
    <row r="316" spans="1:12" ht="15" customHeight="1" x14ac:dyDescent="0.25">
      <c r="A316" s="564"/>
      <c r="B316" s="568"/>
      <c r="C316" s="614"/>
      <c r="D316" s="617"/>
      <c r="E316" s="448"/>
      <c r="F316" s="147" t="s">
        <v>80</v>
      </c>
      <c r="G316" s="469">
        <v>10</v>
      </c>
      <c r="H316" s="469"/>
      <c r="I316" s="469"/>
      <c r="J316" s="469"/>
      <c r="K316" s="583"/>
      <c r="L316" s="602"/>
    </row>
    <row r="317" spans="1:12" ht="15" customHeight="1" x14ac:dyDescent="0.25">
      <c r="A317" s="564"/>
      <c r="B317" s="568"/>
      <c r="C317" s="614"/>
      <c r="D317" s="617"/>
      <c r="E317" s="448"/>
      <c r="F317" s="147" t="s">
        <v>1</v>
      </c>
      <c r="G317" s="276">
        <v>3000</v>
      </c>
      <c r="H317" s="277">
        <v>4000</v>
      </c>
      <c r="I317" s="278">
        <v>5000</v>
      </c>
      <c r="J317" s="279">
        <v>6000</v>
      </c>
      <c r="K317" s="583"/>
      <c r="L317" s="602"/>
    </row>
    <row r="318" spans="1:12" ht="15" customHeight="1" x14ac:dyDescent="0.25">
      <c r="A318" s="564"/>
      <c r="B318" s="568"/>
      <c r="C318" s="614"/>
      <c r="D318" s="617"/>
      <c r="E318" s="448"/>
      <c r="F318" s="147" t="s">
        <v>817</v>
      </c>
      <c r="G318" s="276">
        <f>G316*100</f>
        <v>1000</v>
      </c>
      <c r="H318" s="277">
        <f>G316*110</f>
        <v>1100</v>
      </c>
      <c r="I318" s="278">
        <f>G316*120</f>
        <v>1200</v>
      </c>
      <c r="J318" s="279">
        <f>G316*123</f>
        <v>1230</v>
      </c>
      <c r="K318" s="583"/>
      <c r="L318" s="602"/>
    </row>
    <row r="319" spans="1:12" ht="15" customHeight="1" x14ac:dyDescent="0.25">
      <c r="A319" s="564"/>
      <c r="B319" s="568"/>
      <c r="C319" s="614"/>
      <c r="D319" s="617"/>
      <c r="E319" s="448"/>
      <c r="F319" s="147" t="s">
        <v>1269</v>
      </c>
      <c r="G319" s="619">
        <v>0.98</v>
      </c>
      <c r="H319" s="619"/>
      <c r="I319" s="619"/>
      <c r="J319" s="619"/>
      <c r="K319" s="583"/>
      <c r="L319" s="602"/>
    </row>
    <row r="320" spans="1:12" ht="15" customHeight="1" x14ac:dyDescent="0.25">
      <c r="A320" s="564"/>
      <c r="B320" s="568"/>
      <c r="C320" s="614"/>
      <c r="D320" s="617"/>
      <c r="E320" s="448"/>
      <c r="F320" s="93" t="s">
        <v>699</v>
      </c>
      <c r="G320" s="559" t="s">
        <v>700</v>
      </c>
      <c r="H320" s="559"/>
      <c r="I320" s="559"/>
      <c r="J320" s="559"/>
      <c r="K320" s="583"/>
      <c r="L320" s="602"/>
    </row>
    <row r="321" spans="1:12" ht="15" customHeight="1" x14ac:dyDescent="0.25">
      <c r="A321" s="564"/>
      <c r="B321" s="568"/>
      <c r="C321" s="614"/>
      <c r="D321" s="617"/>
      <c r="E321" s="448"/>
      <c r="F321" s="93" t="s">
        <v>1181</v>
      </c>
      <c r="G321" s="462" t="s">
        <v>1179</v>
      </c>
      <c r="H321" s="463"/>
      <c r="I321" s="463"/>
      <c r="J321" s="464"/>
      <c r="K321" s="583"/>
      <c r="L321" s="602"/>
    </row>
    <row r="322" spans="1:12" ht="15" customHeight="1" x14ac:dyDescent="0.25">
      <c r="A322" s="564"/>
      <c r="B322" s="568"/>
      <c r="C322" s="614"/>
      <c r="D322" s="617"/>
      <c r="E322" s="448"/>
      <c r="F322" s="147" t="s">
        <v>83</v>
      </c>
      <c r="G322" s="613">
        <v>66</v>
      </c>
      <c r="H322" s="613"/>
      <c r="I322" s="613"/>
      <c r="J322" s="613"/>
      <c r="K322" s="583"/>
      <c r="L322" s="602"/>
    </row>
    <row r="323" spans="1:12" ht="15" customHeight="1" x14ac:dyDescent="0.25">
      <c r="A323" s="564"/>
      <c r="B323" s="568"/>
      <c r="C323" s="614"/>
      <c r="D323" s="617"/>
      <c r="E323" s="448"/>
      <c r="F323" s="94" t="s">
        <v>396</v>
      </c>
      <c r="G323" s="559" t="s">
        <v>1185</v>
      </c>
      <c r="H323" s="559"/>
      <c r="I323" s="559"/>
      <c r="J323" s="559"/>
      <c r="K323" s="583"/>
      <c r="L323" s="602"/>
    </row>
    <row r="324" spans="1:12" ht="15" customHeight="1" x14ac:dyDescent="0.25">
      <c r="A324" s="564"/>
      <c r="B324" s="568"/>
      <c r="C324" s="614"/>
      <c r="D324" s="617"/>
      <c r="E324" s="448"/>
      <c r="F324" s="147" t="s">
        <v>3</v>
      </c>
      <c r="G324" s="613" t="s">
        <v>26</v>
      </c>
      <c r="H324" s="613"/>
      <c r="I324" s="613"/>
      <c r="J324" s="613"/>
      <c r="K324" s="583"/>
      <c r="L324" s="602"/>
    </row>
    <row r="325" spans="1:12" ht="15" customHeight="1" x14ac:dyDescent="0.25">
      <c r="A325" s="564"/>
      <c r="B325" s="568"/>
      <c r="C325" s="614"/>
      <c r="D325" s="617"/>
      <c r="E325" s="448"/>
      <c r="F325" s="148" t="s">
        <v>379</v>
      </c>
      <c r="G325" s="559" t="s">
        <v>380</v>
      </c>
      <c r="H325" s="559"/>
      <c r="I325" s="559"/>
      <c r="J325" s="559"/>
      <c r="K325" s="583"/>
      <c r="L325" s="602"/>
    </row>
    <row r="326" spans="1:12" ht="15" customHeight="1" x14ac:dyDescent="0.25">
      <c r="A326" s="564"/>
      <c r="B326" s="568"/>
      <c r="C326" s="614"/>
      <c r="D326" s="617"/>
      <c r="E326" s="448"/>
      <c r="F326" s="93" t="s">
        <v>701</v>
      </c>
      <c r="G326" s="559">
        <v>100000</v>
      </c>
      <c r="H326" s="559"/>
      <c r="I326" s="559"/>
      <c r="J326" s="559"/>
      <c r="K326" s="583"/>
      <c r="L326" s="602"/>
    </row>
    <row r="327" spans="1:12" ht="15" customHeight="1" x14ac:dyDescent="0.25">
      <c r="A327" s="564"/>
      <c r="B327" s="568"/>
      <c r="C327" s="614"/>
      <c r="D327" s="617"/>
      <c r="E327" s="448"/>
      <c r="F327" s="148" t="s">
        <v>257</v>
      </c>
      <c r="G327" s="559" t="s">
        <v>556</v>
      </c>
      <c r="H327" s="559"/>
      <c r="I327" s="559"/>
      <c r="J327" s="559"/>
      <c r="K327" s="583"/>
      <c r="L327" s="602"/>
    </row>
    <row r="328" spans="1:12" ht="15" customHeight="1" x14ac:dyDescent="0.25">
      <c r="A328" s="564"/>
      <c r="B328" s="568"/>
      <c r="C328" s="614"/>
      <c r="D328" s="617"/>
      <c r="E328" s="448"/>
      <c r="F328" s="148" t="s">
        <v>376</v>
      </c>
      <c r="G328" s="559" t="s">
        <v>1382</v>
      </c>
      <c r="H328" s="559"/>
      <c r="I328" s="559"/>
      <c r="J328" s="559"/>
      <c r="K328" s="583"/>
      <c r="L328" s="602"/>
    </row>
    <row r="329" spans="1:12" ht="15" customHeight="1" x14ac:dyDescent="0.25">
      <c r="A329" s="564"/>
      <c r="B329" s="568"/>
      <c r="C329" s="614"/>
      <c r="D329" s="617"/>
      <c r="E329" s="448"/>
      <c r="F329" s="93" t="s">
        <v>702</v>
      </c>
      <c r="G329" s="559" t="s">
        <v>1383</v>
      </c>
      <c r="H329" s="559"/>
      <c r="I329" s="559"/>
      <c r="J329" s="559"/>
      <c r="K329" s="583"/>
      <c r="L329" s="602"/>
    </row>
    <row r="330" spans="1:12" ht="15" customHeight="1" x14ac:dyDescent="0.25">
      <c r="A330" s="564"/>
      <c r="B330" s="568"/>
      <c r="C330" s="614"/>
      <c r="D330" s="617"/>
      <c r="E330" s="448"/>
      <c r="F330" s="148" t="s">
        <v>381</v>
      </c>
      <c r="G330" s="559" t="s">
        <v>382</v>
      </c>
      <c r="H330" s="559"/>
      <c r="I330" s="559"/>
      <c r="J330" s="559"/>
      <c r="K330" s="583"/>
      <c r="L330" s="602"/>
    </row>
    <row r="331" spans="1:12" ht="15" customHeight="1" x14ac:dyDescent="0.25">
      <c r="A331" s="564"/>
      <c r="B331" s="568"/>
      <c r="C331" s="614"/>
      <c r="D331" s="617"/>
      <c r="E331" s="448"/>
      <c r="F331" s="94" t="s">
        <v>358</v>
      </c>
      <c r="G331" s="559" t="s">
        <v>900</v>
      </c>
      <c r="H331" s="559"/>
      <c r="I331" s="559"/>
      <c r="J331" s="559"/>
      <c r="K331" s="584">
        <v>5</v>
      </c>
      <c r="L331" s="533">
        <v>3500</v>
      </c>
    </row>
    <row r="332" spans="1:12" ht="15" customHeight="1" x14ac:dyDescent="0.25">
      <c r="A332" s="564"/>
      <c r="B332" s="568"/>
      <c r="C332" s="614"/>
      <c r="D332" s="617"/>
      <c r="E332" s="448"/>
      <c r="F332" s="148" t="s">
        <v>383</v>
      </c>
      <c r="G332" s="559" t="s">
        <v>384</v>
      </c>
      <c r="H332" s="559"/>
      <c r="I332" s="559"/>
      <c r="J332" s="559"/>
      <c r="K332" s="585"/>
      <c r="L332" s="603" t="e">
        <f>#REF!-#REF!*10%</f>
        <v>#REF!</v>
      </c>
    </row>
    <row r="333" spans="1:12" ht="15" customHeight="1" x14ac:dyDescent="0.25">
      <c r="A333" s="564"/>
      <c r="B333" s="568"/>
      <c r="C333" s="614"/>
      <c r="D333" s="617"/>
      <c r="E333" s="448"/>
      <c r="F333" s="148" t="s">
        <v>385</v>
      </c>
      <c r="G333" s="559" t="s">
        <v>398</v>
      </c>
      <c r="H333" s="559"/>
      <c r="I333" s="559"/>
      <c r="J333" s="559"/>
      <c r="K333" s="585"/>
      <c r="L333" s="603" t="e">
        <f>#REF!-#REF!*10%</f>
        <v>#REF!</v>
      </c>
    </row>
    <row r="334" spans="1:12" ht="15" customHeight="1" x14ac:dyDescent="0.25">
      <c r="A334" s="564"/>
      <c r="B334" s="568"/>
      <c r="C334" s="614"/>
      <c r="D334" s="617"/>
      <c r="E334" s="448"/>
      <c r="F334" s="148" t="s">
        <v>389</v>
      </c>
      <c r="G334" s="559" t="s">
        <v>390</v>
      </c>
      <c r="H334" s="559"/>
      <c r="I334" s="559"/>
      <c r="J334" s="559"/>
      <c r="K334" s="585"/>
      <c r="L334" s="603" t="e">
        <f>#REF!-#REF!*10%</f>
        <v>#REF!</v>
      </c>
    </row>
    <row r="335" spans="1:12" ht="15" customHeight="1" x14ac:dyDescent="0.25">
      <c r="A335" s="564"/>
      <c r="B335" s="568"/>
      <c r="C335" s="614"/>
      <c r="D335" s="617"/>
      <c r="E335" s="448"/>
      <c r="F335" s="93" t="s">
        <v>704</v>
      </c>
      <c r="G335" s="559" t="s">
        <v>705</v>
      </c>
      <c r="H335" s="559"/>
      <c r="I335" s="559"/>
      <c r="J335" s="559"/>
      <c r="K335" s="585"/>
      <c r="L335" s="603" t="e">
        <f>#REF!-#REF!*10%</f>
        <v>#REF!</v>
      </c>
    </row>
    <row r="336" spans="1:12" ht="15" customHeight="1" x14ac:dyDescent="0.25">
      <c r="A336" s="564"/>
      <c r="B336" s="568"/>
      <c r="C336" s="614"/>
      <c r="D336" s="617"/>
      <c r="E336" s="448"/>
      <c r="F336" s="93" t="s">
        <v>706</v>
      </c>
      <c r="G336" s="559" t="s">
        <v>390</v>
      </c>
      <c r="H336" s="559"/>
      <c r="I336" s="559"/>
      <c r="J336" s="559"/>
      <c r="K336" s="585"/>
      <c r="L336" s="603" t="e">
        <f>#REF!-#REF!*10%</f>
        <v>#REF!</v>
      </c>
    </row>
    <row r="337" spans="1:12" ht="15" customHeight="1" x14ac:dyDescent="0.25">
      <c r="A337" s="564"/>
      <c r="B337" s="568"/>
      <c r="C337" s="614"/>
      <c r="D337" s="617"/>
      <c r="E337" s="448"/>
      <c r="F337" s="93" t="s">
        <v>1271</v>
      </c>
      <c r="G337" s="559" t="s">
        <v>390</v>
      </c>
      <c r="H337" s="559"/>
      <c r="I337" s="559"/>
      <c r="J337" s="559"/>
      <c r="K337" s="585"/>
      <c r="L337" s="603" t="e">
        <f>#REF!-#REF!*10%</f>
        <v>#REF!</v>
      </c>
    </row>
    <row r="338" spans="1:12" ht="15" customHeight="1" x14ac:dyDescent="0.25">
      <c r="A338" s="564"/>
      <c r="B338" s="568"/>
      <c r="C338" s="614"/>
      <c r="D338" s="617"/>
      <c r="E338" s="448"/>
      <c r="F338" s="93" t="s">
        <v>707</v>
      </c>
      <c r="G338" s="559" t="s">
        <v>1270</v>
      </c>
      <c r="H338" s="559"/>
      <c r="I338" s="559"/>
      <c r="J338" s="559"/>
      <c r="K338" s="585"/>
      <c r="L338" s="603" t="e">
        <f>#REF!-#REF!*10%</f>
        <v>#REF!</v>
      </c>
    </row>
    <row r="339" spans="1:12" ht="15" customHeight="1" x14ac:dyDescent="0.25">
      <c r="A339" s="564"/>
      <c r="B339" s="568"/>
      <c r="C339" s="614"/>
      <c r="D339" s="617"/>
      <c r="E339" s="448"/>
      <c r="F339" s="93" t="s">
        <v>708</v>
      </c>
      <c r="G339" s="559" t="s">
        <v>390</v>
      </c>
      <c r="H339" s="559"/>
      <c r="I339" s="559"/>
      <c r="J339" s="559"/>
      <c r="K339" s="585"/>
      <c r="L339" s="603" t="e">
        <f>#REF!-#REF!*10%</f>
        <v>#REF!</v>
      </c>
    </row>
    <row r="340" spans="1:12" ht="15" customHeight="1" x14ac:dyDescent="0.25">
      <c r="A340" s="564"/>
      <c r="B340" s="568"/>
      <c r="C340" s="614"/>
      <c r="D340" s="617"/>
      <c r="E340" s="448"/>
      <c r="F340" s="148" t="s">
        <v>377</v>
      </c>
      <c r="G340" s="559" t="s">
        <v>387</v>
      </c>
      <c r="H340" s="559"/>
      <c r="I340" s="559"/>
      <c r="J340" s="559"/>
      <c r="K340" s="585"/>
      <c r="L340" s="603" t="e">
        <f>#REF!-#REF!*10%</f>
        <v>#REF!</v>
      </c>
    </row>
    <row r="341" spans="1:12" ht="15" customHeight="1" x14ac:dyDescent="0.25">
      <c r="A341" s="564"/>
      <c r="B341" s="568"/>
      <c r="C341" s="614"/>
      <c r="D341" s="617"/>
      <c r="E341" s="448"/>
      <c r="F341" s="148" t="s">
        <v>388</v>
      </c>
      <c r="G341" s="559" t="s">
        <v>393</v>
      </c>
      <c r="H341" s="559"/>
      <c r="I341" s="559"/>
      <c r="J341" s="559"/>
      <c r="K341" s="585"/>
      <c r="L341" s="603" t="e">
        <f>#REF!-#REF!*10%</f>
        <v>#REF!</v>
      </c>
    </row>
    <row r="342" spans="1:12" ht="15.6" customHeight="1" x14ac:dyDescent="0.25">
      <c r="A342" s="564"/>
      <c r="B342" s="568"/>
      <c r="C342" s="614"/>
      <c r="D342" s="617"/>
      <c r="E342" s="448"/>
      <c r="F342" s="148" t="s">
        <v>562</v>
      </c>
      <c r="G342" s="559" t="s">
        <v>1024</v>
      </c>
      <c r="H342" s="559"/>
      <c r="I342" s="559"/>
      <c r="J342" s="559"/>
      <c r="K342" s="585"/>
      <c r="L342" s="603" t="e">
        <f>#REF!-#REF!*10%</f>
        <v>#REF!</v>
      </c>
    </row>
    <row r="343" spans="1:12" ht="15.6" customHeight="1" x14ac:dyDescent="0.25">
      <c r="A343" s="564"/>
      <c r="B343" s="568"/>
      <c r="C343" s="614"/>
      <c r="D343" s="617"/>
      <c r="E343" s="448"/>
      <c r="F343" s="148" t="s">
        <v>570</v>
      </c>
      <c r="G343" s="559" t="s">
        <v>613</v>
      </c>
      <c r="H343" s="559"/>
      <c r="I343" s="559"/>
      <c r="J343" s="559"/>
      <c r="K343" s="585"/>
      <c r="L343" s="603" t="e">
        <f>#REF!-#REF!*10%</f>
        <v>#REF!</v>
      </c>
    </row>
    <row r="344" spans="1:12" ht="15.6" customHeight="1" x14ac:dyDescent="0.25">
      <c r="A344" s="564"/>
      <c r="B344" s="568"/>
      <c r="C344" s="614"/>
      <c r="D344" s="617"/>
      <c r="E344" s="448"/>
      <c r="F344" s="149" t="s">
        <v>4</v>
      </c>
      <c r="G344" s="615">
        <v>0.9</v>
      </c>
      <c r="H344" s="615"/>
      <c r="I344" s="615"/>
      <c r="J344" s="615"/>
      <c r="K344" s="585"/>
      <c r="L344" s="603" t="e">
        <f>#REF!-#REF!*10%</f>
        <v>#REF!</v>
      </c>
    </row>
    <row r="345" spans="1:12" ht="15" customHeight="1" x14ac:dyDescent="0.25">
      <c r="A345" s="564"/>
      <c r="B345" s="569"/>
      <c r="C345" s="614"/>
      <c r="D345" s="618"/>
      <c r="E345" s="448"/>
      <c r="F345" s="136" t="s">
        <v>1016</v>
      </c>
      <c r="G345" s="620">
        <v>5</v>
      </c>
      <c r="H345" s="620"/>
      <c r="I345" s="620"/>
      <c r="J345" s="620"/>
      <c r="K345" s="585"/>
      <c r="L345" s="603" t="e">
        <f>#REF!-#REF!*10%</f>
        <v>#REF!</v>
      </c>
    </row>
    <row r="346" spans="1:12" ht="15" customHeight="1" x14ac:dyDescent="0.25">
      <c r="A346" s="564">
        <v>2</v>
      </c>
      <c r="B346" s="567"/>
      <c r="C346" s="614" t="s">
        <v>1329</v>
      </c>
      <c r="D346" s="616"/>
      <c r="E346" s="448"/>
      <c r="F346" s="147" t="s">
        <v>81</v>
      </c>
      <c r="G346" s="613" t="s">
        <v>6</v>
      </c>
      <c r="H346" s="613"/>
      <c r="I346" s="613"/>
      <c r="J346" s="613"/>
      <c r="K346" s="539">
        <v>3</v>
      </c>
      <c r="L346" s="601">
        <v>3563</v>
      </c>
    </row>
    <row r="347" spans="1:12" ht="15" customHeight="1" x14ac:dyDescent="0.25">
      <c r="A347" s="564"/>
      <c r="B347" s="568"/>
      <c r="C347" s="614"/>
      <c r="D347" s="617"/>
      <c r="E347" s="448"/>
      <c r="F347" s="147" t="s">
        <v>80</v>
      </c>
      <c r="G347" s="469">
        <v>20</v>
      </c>
      <c r="H347" s="469"/>
      <c r="I347" s="469"/>
      <c r="J347" s="469"/>
      <c r="K347" s="583"/>
      <c r="L347" s="602"/>
    </row>
    <row r="348" spans="1:12" ht="15" customHeight="1" x14ac:dyDescent="0.25">
      <c r="A348" s="564"/>
      <c r="B348" s="568"/>
      <c r="C348" s="614"/>
      <c r="D348" s="617"/>
      <c r="E348" s="448"/>
      <c r="F348" s="147" t="s">
        <v>1</v>
      </c>
      <c r="G348" s="276">
        <v>3000</v>
      </c>
      <c r="H348" s="277">
        <v>4000</v>
      </c>
      <c r="I348" s="278">
        <v>5000</v>
      </c>
      <c r="J348" s="279">
        <v>6000</v>
      </c>
      <c r="K348" s="583"/>
      <c r="L348" s="602"/>
    </row>
    <row r="349" spans="1:12" ht="15" customHeight="1" x14ac:dyDescent="0.25">
      <c r="A349" s="564"/>
      <c r="B349" s="568"/>
      <c r="C349" s="614"/>
      <c r="D349" s="617"/>
      <c r="E349" s="448"/>
      <c r="F349" s="147" t="s">
        <v>817</v>
      </c>
      <c r="G349" s="276">
        <f>G347*100</f>
        <v>2000</v>
      </c>
      <c r="H349" s="277">
        <f>G347*110</f>
        <v>2200</v>
      </c>
      <c r="I349" s="278">
        <f>G347*120</f>
        <v>2400</v>
      </c>
      <c r="J349" s="279">
        <f>G347*123</f>
        <v>2460</v>
      </c>
      <c r="K349" s="583"/>
      <c r="L349" s="602"/>
    </row>
    <row r="350" spans="1:12" ht="15" customHeight="1" x14ac:dyDescent="0.25">
      <c r="A350" s="564"/>
      <c r="B350" s="568"/>
      <c r="C350" s="614"/>
      <c r="D350" s="617"/>
      <c r="E350" s="448"/>
      <c r="F350" s="147" t="s">
        <v>1269</v>
      </c>
      <c r="G350" s="619">
        <v>0.98</v>
      </c>
      <c r="H350" s="619"/>
      <c r="I350" s="619"/>
      <c r="J350" s="619"/>
      <c r="K350" s="583"/>
      <c r="L350" s="602"/>
    </row>
    <row r="351" spans="1:12" ht="15" customHeight="1" x14ac:dyDescent="0.25">
      <c r="A351" s="564"/>
      <c r="B351" s="568"/>
      <c r="C351" s="614"/>
      <c r="D351" s="617"/>
      <c r="E351" s="448"/>
      <c r="F351" s="93" t="s">
        <v>699</v>
      </c>
      <c r="G351" s="559" t="s">
        <v>700</v>
      </c>
      <c r="H351" s="559"/>
      <c r="I351" s="559"/>
      <c r="J351" s="559"/>
      <c r="K351" s="583"/>
      <c r="L351" s="602"/>
    </row>
    <row r="352" spans="1:12" ht="15" customHeight="1" x14ac:dyDescent="0.25">
      <c r="A352" s="564"/>
      <c r="B352" s="568"/>
      <c r="C352" s="614"/>
      <c r="D352" s="617"/>
      <c r="E352" s="448"/>
      <c r="F352" s="93" t="s">
        <v>1181</v>
      </c>
      <c r="G352" s="462" t="s">
        <v>1179</v>
      </c>
      <c r="H352" s="463"/>
      <c r="I352" s="463"/>
      <c r="J352" s="464"/>
      <c r="K352" s="583"/>
      <c r="L352" s="602"/>
    </row>
    <row r="353" spans="1:12" ht="15" customHeight="1" x14ac:dyDescent="0.25">
      <c r="A353" s="564"/>
      <c r="B353" s="568"/>
      <c r="C353" s="614"/>
      <c r="D353" s="617"/>
      <c r="E353" s="448"/>
      <c r="F353" s="147" t="s">
        <v>83</v>
      </c>
      <c r="G353" s="613">
        <v>66</v>
      </c>
      <c r="H353" s="613"/>
      <c r="I353" s="613"/>
      <c r="J353" s="613"/>
      <c r="K353" s="583"/>
      <c r="L353" s="602"/>
    </row>
    <row r="354" spans="1:12" ht="15" customHeight="1" x14ac:dyDescent="0.25">
      <c r="A354" s="564"/>
      <c r="B354" s="568"/>
      <c r="C354" s="614"/>
      <c r="D354" s="617"/>
      <c r="E354" s="448"/>
      <c r="F354" s="94" t="s">
        <v>396</v>
      </c>
      <c r="G354" s="559" t="s">
        <v>1185</v>
      </c>
      <c r="H354" s="559"/>
      <c r="I354" s="559"/>
      <c r="J354" s="559"/>
      <c r="K354" s="583"/>
      <c r="L354" s="602"/>
    </row>
    <row r="355" spans="1:12" ht="15" customHeight="1" x14ac:dyDescent="0.25">
      <c r="A355" s="564"/>
      <c r="B355" s="568"/>
      <c r="C355" s="614"/>
      <c r="D355" s="617"/>
      <c r="E355" s="448"/>
      <c r="F355" s="147" t="s">
        <v>3</v>
      </c>
      <c r="G355" s="613" t="s">
        <v>26</v>
      </c>
      <c r="H355" s="613"/>
      <c r="I355" s="613"/>
      <c r="J355" s="613"/>
      <c r="K355" s="583"/>
      <c r="L355" s="602"/>
    </row>
    <row r="356" spans="1:12" ht="15" customHeight="1" x14ac:dyDescent="0.25">
      <c r="A356" s="564"/>
      <c r="B356" s="568"/>
      <c r="C356" s="614"/>
      <c r="D356" s="617"/>
      <c r="E356" s="448"/>
      <c r="F356" s="148" t="s">
        <v>379</v>
      </c>
      <c r="G356" s="559" t="s">
        <v>380</v>
      </c>
      <c r="H356" s="559"/>
      <c r="I356" s="559"/>
      <c r="J356" s="559"/>
      <c r="K356" s="583"/>
      <c r="L356" s="602"/>
    </row>
    <row r="357" spans="1:12" ht="15" customHeight="1" x14ac:dyDescent="0.25">
      <c r="A357" s="564"/>
      <c r="B357" s="568"/>
      <c r="C357" s="614"/>
      <c r="D357" s="617"/>
      <c r="E357" s="448"/>
      <c r="F357" s="93" t="s">
        <v>701</v>
      </c>
      <c r="G357" s="559">
        <v>100000</v>
      </c>
      <c r="H357" s="559"/>
      <c r="I357" s="559"/>
      <c r="J357" s="559"/>
      <c r="K357" s="583"/>
      <c r="L357" s="602"/>
    </row>
    <row r="358" spans="1:12" ht="15" customHeight="1" x14ac:dyDescent="0.25">
      <c r="A358" s="564"/>
      <c r="B358" s="568"/>
      <c r="C358" s="614"/>
      <c r="D358" s="617"/>
      <c r="E358" s="448"/>
      <c r="F358" s="148" t="s">
        <v>257</v>
      </c>
      <c r="G358" s="559" t="s">
        <v>556</v>
      </c>
      <c r="H358" s="559"/>
      <c r="I358" s="559"/>
      <c r="J358" s="559"/>
      <c r="K358" s="583"/>
      <c r="L358" s="602"/>
    </row>
    <row r="359" spans="1:12" ht="15" customHeight="1" x14ac:dyDescent="0.25">
      <c r="A359" s="564"/>
      <c r="B359" s="568"/>
      <c r="C359" s="614"/>
      <c r="D359" s="617"/>
      <c r="E359" s="448"/>
      <c r="F359" s="148" t="s">
        <v>376</v>
      </c>
      <c r="G359" s="559" t="s">
        <v>1382</v>
      </c>
      <c r="H359" s="559"/>
      <c r="I359" s="559"/>
      <c r="J359" s="559"/>
      <c r="K359" s="583"/>
      <c r="L359" s="602"/>
    </row>
    <row r="360" spans="1:12" ht="15" customHeight="1" x14ac:dyDescent="0.25">
      <c r="A360" s="564"/>
      <c r="B360" s="568"/>
      <c r="C360" s="614"/>
      <c r="D360" s="617"/>
      <c r="E360" s="448"/>
      <c r="F360" s="93" t="s">
        <v>702</v>
      </c>
      <c r="G360" s="559" t="s">
        <v>1383</v>
      </c>
      <c r="H360" s="559"/>
      <c r="I360" s="559"/>
      <c r="J360" s="559"/>
      <c r="K360" s="583"/>
      <c r="L360" s="602"/>
    </row>
    <row r="361" spans="1:12" ht="15" customHeight="1" x14ac:dyDescent="0.25">
      <c r="A361" s="564"/>
      <c r="B361" s="568"/>
      <c r="C361" s="614"/>
      <c r="D361" s="617"/>
      <c r="E361" s="448"/>
      <c r="F361" s="148" t="s">
        <v>381</v>
      </c>
      <c r="G361" s="559" t="s">
        <v>382</v>
      </c>
      <c r="H361" s="559"/>
      <c r="I361" s="559"/>
      <c r="J361" s="559"/>
      <c r="K361" s="583"/>
      <c r="L361" s="602"/>
    </row>
    <row r="362" spans="1:12" ht="15" customHeight="1" x14ac:dyDescent="0.25">
      <c r="A362" s="564"/>
      <c r="B362" s="568"/>
      <c r="C362" s="614"/>
      <c r="D362" s="617"/>
      <c r="E362" s="448"/>
      <c r="F362" s="94" t="s">
        <v>358</v>
      </c>
      <c r="G362" s="559" t="s">
        <v>900</v>
      </c>
      <c r="H362" s="559"/>
      <c r="I362" s="559"/>
      <c r="J362" s="559"/>
      <c r="K362" s="584">
        <v>5</v>
      </c>
      <c r="L362" s="533">
        <v>3706</v>
      </c>
    </row>
    <row r="363" spans="1:12" ht="15" customHeight="1" x14ac:dyDescent="0.25">
      <c r="A363" s="564"/>
      <c r="B363" s="568"/>
      <c r="C363" s="614"/>
      <c r="D363" s="617"/>
      <c r="E363" s="448"/>
      <c r="F363" s="148" t="s">
        <v>383</v>
      </c>
      <c r="G363" s="559" t="s">
        <v>384</v>
      </c>
      <c r="H363" s="559"/>
      <c r="I363" s="559"/>
      <c r="J363" s="559"/>
      <c r="K363" s="585"/>
      <c r="L363" s="603" t="e">
        <f>#REF!-#REF!*10%</f>
        <v>#REF!</v>
      </c>
    </row>
    <row r="364" spans="1:12" ht="15" customHeight="1" x14ac:dyDescent="0.25">
      <c r="A364" s="564"/>
      <c r="B364" s="568"/>
      <c r="C364" s="614"/>
      <c r="D364" s="617"/>
      <c r="E364" s="448"/>
      <c r="F364" s="148" t="s">
        <v>385</v>
      </c>
      <c r="G364" s="559" t="s">
        <v>398</v>
      </c>
      <c r="H364" s="559"/>
      <c r="I364" s="559"/>
      <c r="J364" s="559"/>
      <c r="K364" s="585"/>
      <c r="L364" s="603" t="e">
        <f>#REF!-#REF!*10%</f>
        <v>#REF!</v>
      </c>
    </row>
    <row r="365" spans="1:12" ht="15" customHeight="1" x14ac:dyDescent="0.25">
      <c r="A365" s="564"/>
      <c r="B365" s="568"/>
      <c r="C365" s="614"/>
      <c r="D365" s="617"/>
      <c r="E365" s="448"/>
      <c r="F365" s="148" t="s">
        <v>389</v>
      </c>
      <c r="G365" s="559" t="s">
        <v>390</v>
      </c>
      <c r="H365" s="559"/>
      <c r="I365" s="559"/>
      <c r="J365" s="559"/>
      <c r="K365" s="585"/>
      <c r="L365" s="603" t="e">
        <f>#REF!-#REF!*10%</f>
        <v>#REF!</v>
      </c>
    </row>
    <row r="366" spans="1:12" ht="15" customHeight="1" x14ac:dyDescent="0.25">
      <c r="A366" s="564"/>
      <c r="B366" s="568"/>
      <c r="C366" s="614"/>
      <c r="D366" s="617"/>
      <c r="E366" s="448"/>
      <c r="F366" s="93" t="s">
        <v>704</v>
      </c>
      <c r="G366" s="559" t="s">
        <v>705</v>
      </c>
      <c r="H366" s="559"/>
      <c r="I366" s="559"/>
      <c r="J366" s="559"/>
      <c r="K366" s="585"/>
      <c r="L366" s="603" t="e">
        <f>#REF!-#REF!*10%</f>
        <v>#REF!</v>
      </c>
    </row>
    <row r="367" spans="1:12" ht="15" customHeight="1" x14ac:dyDescent="0.25">
      <c r="A367" s="564"/>
      <c r="B367" s="568"/>
      <c r="C367" s="614"/>
      <c r="D367" s="617"/>
      <c r="E367" s="448"/>
      <c r="F367" s="93" t="s">
        <v>706</v>
      </c>
      <c r="G367" s="559" t="s">
        <v>390</v>
      </c>
      <c r="H367" s="559"/>
      <c r="I367" s="559"/>
      <c r="J367" s="559"/>
      <c r="K367" s="585"/>
      <c r="L367" s="603" t="e">
        <f>#REF!-#REF!*10%</f>
        <v>#REF!</v>
      </c>
    </row>
    <row r="368" spans="1:12" ht="15" customHeight="1" x14ac:dyDescent="0.25">
      <c r="A368" s="564"/>
      <c r="B368" s="568"/>
      <c r="C368" s="614"/>
      <c r="D368" s="617"/>
      <c r="E368" s="448"/>
      <c r="F368" s="93" t="s">
        <v>1271</v>
      </c>
      <c r="G368" s="559" t="s">
        <v>390</v>
      </c>
      <c r="H368" s="559"/>
      <c r="I368" s="559"/>
      <c r="J368" s="559"/>
      <c r="K368" s="585"/>
      <c r="L368" s="603" t="e">
        <f>#REF!-#REF!*10%</f>
        <v>#REF!</v>
      </c>
    </row>
    <row r="369" spans="1:12" ht="15" customHeight="1" x14ac:dyDescent="0.25">
      <c r="A369" s="564"/>
      <c r="B369" s="568"/>
      <c r="C369" s="614"/>
      <c r="D369" s="617"/>
      <c r="E369" s="448"/>
      <c r="F369" s="93" t="s">
        <v>707</v>
      </c>
      <c r="G369" s="559" t="s">
        <v>1270</v>
      </c>
      <c r="H369" s="559"/>
      <c r="I369" s="559"/>
      <c r="J369" s="559"/>
      <c r="K369" s="585"/>
      <c r="L369" s="603" t="e">
        <f>#REF!-#REF!*10%</f>
        <v>#REF!</v>
      </c>
    </row>
    <row r="370" spans="1:12" ht="15" customHeight="1" x14ac:dyDescent="0.25">
      <c r="A370" s="564"/>
      <c r="B370" s="568"/>
      <c r="C370" s="614"/>
      <c r="D370" s="617"/>
      <c r="E370" s="448"/>
      <c r="F370" s="93" t="s">
        <v>708</v>
      </c>
      <c r="G370" s="559" t="s">
        <v>390</v>
      </c>
      <c r="H370" s="559"/>
      <c r="I370" s="559"/>
      <c r="J370" s="559"/>
      <c r="K370" s="585"/>
      <c r="L370" s="603" t="e">
        <f>#REF!-#REF!*10%</f>
        <v>#REF!</v>
      </c>
    </row>
    <row r="371" spans="1:12" ht="15" customHeight="1" x14ac:dyDescent="0.25">
      <c r="A371" s="564"/>
      <c r="B371" s="568"/>
      <c r="C371" s="614"/>
      <c r="D371" s="617"/>
      <c r="E371" s="448"/>
      <c r="F371" s="148" t="s">
        <v>377</v>
      </c>
      <c r="G371" s="559" t="s">
        <v>387</v>
      </c>
      <c r="H371" s="559"/>
      <c r="I371" s="559"/>
      <c r="J371" s="559"/>
      <c r="K371" s="585"/>
      <c r="L371" s="603" t="e">
        <f>#REF!-#REF!*10%</f>
        <v>#REF!</v>
      </c>
    </row>
    <row r="372" spans="1:12" ht="15" customHeight="1" x14ac:dyDescent="0.25">
      <c r="A372" s="564"/>
      <c r="B372" s="568"/>
      <c r="C372" s="614"/>
      <c r="D372" s="617"/>
      <c r="E372" s="448"/>
      <c r="F372" s="148" t="s">
        <v>388</v>
      </c>
      <c r="G372" s="559" t="s">
        <v>393</v>
      </c>
      <c r="H372" s="559"/>
      <c r="I372" s="559"/>
      <c r="J372" s="559"/>
      <c r="K372" s="585"/>
      <c r="L372" s="603" t="e">
        <f>#REF!-#REF!*10%</f>
        <v>#REF!</v>
      </c>
    </row>
    <row r="373" spans="1:12" ht="15.6" customHeight="1" x14ac:dyDescent="0.25">
      <c r="A373" s="564"/>
      <c r="B373" s="568"/>
      <c r="C373" s="614"/>
      <c r="D373" s="617"/>
      <c r="E373" s="448"/>
      <c r="F373" s="148" t="s">
        <v>562</v>
      </c>
      <c r="G373" s="559" t="s">
        <v>1024</v>
      </c>
      <c r="H373" s="559"/>
      <c r="I373" s="559"/>
      <c r="J373" s="559"/>
      <c r="K373" s="585"/>
      <c r="L373" s="603" t="e">
        <f>#REF!-#REF!*10%</f>
        <v>#REF!</v>
      </c>
    </row>
    <row r="374" spans="1:12" ht="15.6" customHeight="1" x14ac:dyDescent="0.25">
      <c r="A374" s="564"/>
      <c r="B374" s="568"/>
      <c r="C374" s="614"/>
      <c r="D374" s="617"/>
      <c r="E374" s="448"/>
      <c r="F374" s="148" t="s">
        <v>570</v>
      </c>
      <c r="G374" s="559" t="s">
        <v>613</v>
      </c>
      <c r="H374" s="559"/>
      <c r="I374" s="559"/>
      <c r="J374" s="559"/>
      <c r="K374" s="585"/>
      <c r="L374" s="603" t="e">
        <f>#REF!-#REF!*10%</f>
        <v>#REF!</v>
      </c>
    </row>
    <row r="375" spans="1:12" ht="15.6" customHeight="1" x14ac:dyDescent="0.25">
      <c r="A375" s="564"/>
      <c r="B375" s="568"/>
      <c r="C375" s="614"/>
      <c r="D375" s="617"/>
      <c r="E375" s="448"/>
      <c r="F375" s="149" t="s">
        <v>4</v>
      </c>
      <c r="G375" s="615">
        <v>0.9</v>
      </c>
      <c r="H375" s="615"/>
      <c r="I375" s="615"/>
      <c r="J375" s="615"/>
      <c r="K375" s="585"/>
      <c r="L375" s="603" t="e">
        <f>#REF!-#REF!*10%</f>
        <v>#REF!</v>
      </c>
    </row>
    <row r="376" spans="1:12" ht="15" customHeight="1" x14ac:dyDescent="0.25">
      <c r="A376" s="564"/>
      <c r="B376" s="569"/>
      <c r="C376" s="614"/>
      <c r="D376" s="618"/>
      <c r="E376" s="448"/>
      <c r="F376" s="136" t="s">
        <v>1016</v>
      </c>
      <c r="G376" s="620">
        <v>5</v>
      </c>
      <c r="H376" s="620"/>
      <c r="I376" s="620"/>
      <c r="J376" s="620"/>
      <c r="K376" s="585"/>
      <c r="L376" s="603" t="e">
        <f>#REF!-#REF!*10%</f>
        <v>#REF!</v>
      </c>
    </row>
    <row r="377" spans="1:12" ht="15" customHeight="1" x14ac:dyDescent="0.25">
      <c r="A377" s="564">
        <v>3</v>
      </c>
      <c r="B377" s="567"/>
      <c r="C377" s="614" t="s">
        <v>543</v>
      </c>
      <c r="D377" s="611"/>
      <c r="E377" s="448"/>
      <c r="F377" s="147" t="s">
        <v>81</v>
      </c>
      <c r="G377" s="613" t="s">
        <v>6</v>
      </c>
      <c r="H377" s="613"/>
      <c r="I377" s="613"/>
      <c r="J377" s="613"/>
      <c r="K377" s="539">
        <v>3</v>
      </c>
      <c r="L377" s="601">
        <v>4426</v>
      </c>
    </row>
    <row r="378" spans="1:12" ht="15" customHeight="1" x14ac:dyDescent="0.25">
      <c r="A378" s="564"/>
      <c r="B378" s="568"/>
      <c r="C378" s="614"/>
      <c r="D378" s="611"/>
      <c r="E378" s="448"/>
      <c r="F378" s="147" t="s">
        <v>80</v>
      </c>
      <c r="G378" s="469">
        <v>20</v>
      </c>
      <c r="H378" s="469"/>
      <c r="I378" s="469"/>
      <c r="J378" s="469"/>
      <c r="K378" s="583"/>
      <c r="L378" s="602"/>
    </row>
    <row r="379" spans="1:12" ht="15" customHeight="1" x14ac:dyDescent="0.25">
      <c r="A379" s="564"/>
      <c r="B379" s="568"/>
      <c r="C379" s="614"/>
      <c r="D379" s="611"/>
      <c r="E379" s="448"/>
      <c r="F379" s="147" t="s">
        <v>1</v>
      </c>
      <c r="G379" s="276">
        <v>3000</v>
      </c>
      <c r="H379" s="277">
        <v>4000</v>
      </c>
      <c r="I379" s="278">
        <v>5000</v>
      </c>
      <c r="J379" s="279">
        <v>6000</v>
      </c>
      <c r="K379" s="583"/>
      <c r="L379" s="602"/>
    </row>
    <row r="380" spans="1:12" ht="15" customHeight="1" x14ac:dyDescent="0.25">
      <c r="A380" s="564"/>
      <c r="B380" s="568"/>
      <c r="C380" s="614"/>
      <c r="D380" s="611"/>
      <c r="E380" s="448"/>
      <c r="F380" s="147" t="s">
        <v>817</v>
      </c>
      <c r="G380" s="276">
        <f>G378*100</f>
        <v>2000</v>
      </c>
      <c r="H380" s="277">
        <f>G378*110</f>
        <v>2200</v>
      </c>
      <c r="I380" s="278">
        <f>G378*120</f>
        <v>2400</v>
      </c>
      <c r="J380" s="279">
        <f>G378*123</f>
        <v>2460</v>
      </c>
      <c r="K380" s="583"/>
      <c r="L380" s="602"/>
    </row>
    <row r="381" spans="1:12" ht="15" customHeight="1" x14ac:dyDescent="0.25">
      <c r="A381" s="564"/>
      <c r="B381" s="568"/>
      <c r="C381" s="614"/>
      <c r="D381" s="611"/>
      <c r="E381" s="448"/>
      <c r="F381" s="147" t="s">
        <v>1269</v>
      </c>
      <c r="G381" s="619">
        <v>0.98</v>
      </c>
      <c r="H381" s="619"/>
      <c r="I381" s="619"/>
      <c r="J381" s="619"/>
      <c r="K381" s="583"/>
      <c r="L381" s="602"/>
    </row>
    <row r="382" spans="1:12" ht="15" customHeight="1" x14ac:dyDescent="0.25">
      <c r="A382" s="564"/>
      <c r="B382" s="568"/>
      <c r="C382" s="614"/>
      <c r="D382" s="611"/>
      <c r="E382" s="448"/>
      <c r="F382" s="93" t="s">
        <v>699</v>
      </c>
      <c r="G382" s="559" t="s">
        <v>700</v>
      </c>
      <c r="H382" s="559"/>
      <c r="I382" s="559"/>
      <c r="J382" s="559"/>
      <c r="K382" s="583"/>
      <c r="L382" s="602"/>
    </row>
    <row r="383" spans="1:12" ht="15" customHeight="1" x14ac:dyDescent="0.25">
      <c r="A383" s="564"/>
      <c r="B383" s="568"/>
      <c r="C383" s="614"/>
      <c r="D383" s="611"/>
      <c r="E383" s="448"/>
      <c r="F383" s="93" t="s">
        <v>1181</v>
      </c>
      <c r="G383" s="462" t="s">
        <v>1179</v>
      </c>
      <c r="H383" s="463"/>
      <c r="I383" s="463"/>
      <c r="J383" s="464"/>
      <c r="K383" s="583"/>
      <c r="L383" s="602"/>
    </row>
    <row r="384" spans="1:12" ht="15" customHeight="1" x14ac:dyDescent="0.25">
      <c r="A384" s="564"/>
      <c r="B384" s="568"/>
      <c r="C384" s="614"/>
      <c r="D384" s="611"/>
      <c r="E384" s="448"/>
      <c r="F384" s="147" t="s">
        <v>83</v>
      </c>
      <c r="G384" s="613">
        <v>66</v>
      </c>
      <c r="H384" s="613"/>
      <c r="I384" s="613"/>
      <c r="J384" s="613"/>
      <c r="K384" s="583"/>
      <c r="L384" s="602"/>
    </row>
    <row r="385" spans="1:12" ht="15" customHeight="1" x14ac:dyDescent="0.25">
      <c r="A385" s="564"/>
      <c r="B385" s="568"/>
      <c r="C385" s="614"/>
      <c r="D385" s="611"/>
      <c r="E385" s="448"/>
      <c r="F385" s="94" t="s">
        <v>396</v>
      </c>
      <c r="G385" s="559" t="s">
        <v>1185</v>
      </c>
      <c r="H385" s="559"/>
      <c r="I385" s="559"/>
      <c r="J385" s="559"/>
      <c r="K385" s="583"/>
      <c r="L385" s="602"/>
    </row>
    <row r="386" spans="1:12" ht="15" customHeight="1" x14ac:dyDescent="0.25">
      <c r="A386" s="564"/>
      <c r="B386" s="568"/>
      <c r="C386" s="614"/>
      <c r="D386" s="611"/>
      <c r="E386" s="448"/>
      <c r="F386" s="147" t="s">
        <v>3</v>
      </c>
      <c r="G386" s="613" t="s">
        <v>27</v>
      </c>
      <c r="H386" s="613"/>
      <c r="I386" s="613"/>
      <c r="J386" s="613"/>
      <c r="K386" s="583"/>
      <c r="L386" s="602"/>
    </row>
    <row r="387" spans="1:12" ht="15" customHeight="1" x14ac:dyDescent="0.25">
      <c r="A387" s="564"/>
      <c r="B387" s="568"/>
      <c r="C387" s="614"/>
      <c r="D387" s="611"/>
      <c r="E387" s="448"/>
      <c r="F387" s="148" t="s">
        <v>379</v>
      </c>
      <c r="G387" s="559" t="s">
        <v>380</v>
      </c>
      <c r="H387" s="559"/>
      <c r="I387" s="559"/>
      <c r="J387" s="559"/>
      <c r="K387" s="583"/>
      <c r="L387" s="602"/>
    </row>
    <row r="388" spans="1:12" ht="15" customHeight="1" x14ac:dyDescent="0.25">
      <c r="A388" s="564"/>
      <c r="B388" s="568"/>
      <c r="C388" s="614"/>
      <c r="D388" s="611"/>
      <c r="E388" s="448"/>
      <c r="F388" s="93" t="s">
        <v>701</v>
      </c>
      <c r="G388" s="559">
        <v>100000</v>
      </c>
      <c r="H388" s="559"/>
      <c r="I388" s="559"/>
      <c r="J388" s="559"/>
      <c r="K388" s="583"/>
      <c r="L388" s="602"/>
    </row>
    <row r="389" spans="1:12" ht="15" customHeight="1" x14ac:dyDescent="0.25">
      <c r="A389" s="564"/>
      <c r="B389" s="568"/>
      <c r="C389" s="614"/>
      <c r="D389" s="611"/>
      <c r="E389" s="448"/>
      <c r="F389" s="148" t="s">
        <v>257</v>
      </c>
      <c r="G389" s="559" t="s">
        <v>556</v>
      </c>
      <c r="H389" s="559"/>
      <c r="I389" s="559"/>
      <c r="J389" s="559"/>
      <c r="K389" s="583"/>
      <c r="L389" s="602"/>
    </row>
    <row r="390" spans="1:12" ht="15" customHeight="1" x14ac:dyDescent="0.25">
      <c r="A390" s="564"/>
      <c r="B390" s="568"/>
      <c r="C390" s="614"/>
      <c r="D390" s="611"/>
      <c r="E390" s="448"/>
      <c r="F390" s="148" t="s">
        <v>376</v>
      </c>
      <c r="G390" s="559" t="s">
        <v>1382</v>
      </c>
      <c r="H390" s="559"/>
      <c r="I390" s="559"/>
      <c r="J390" s="559"/>
      <c r="K390" s="583"/>
      <c r="L390" s="602"/>
    </row>
    <row r="391" spans="1:12" ht="15" customHeight="1" x14ac:dyDescent="0.25">
      <c r="A391" s="564"/>
      <c r="B391" s="568"/>
      <c r="C391" s="614"/>
      <c r="D391" s="611"/>
      <c r="E391" s="448"/>
      <c r="F391" s="93" t="s">
        <v>702</v>
      </c>
      <c r="G391" s="559" t="s">
        <v>1383</v>
      </c>
      <c r="H391" s="559"/>
      <c r="I391" s="559"/>
      <c r="J391" s="559"/>
      <c r="K391" s="583"/>
      <c r="L391" s="602"/>
    </row>
    <row r="392" spans="1:12" ht="15" customHeight="1" x14ac:dyDescent="0.25">
      <c r="A392" s="564"/>
      <c r="B392" s="568"/>
      <c r="C392" s="614"/>
      <c r="D392" s="611"/>
      <c r="E392" s="448"/>
      <c r="F392" s="148" t="s">
        <v>381</v>
      </c>
      <c r="G392" s="559" t="s">
        <v>382</v>
      </c>
      <c r="H392" s="559"/>
      <c r="I392" s="559"/>
      <c r="J392" s="559"/>
      <c r="K392" s="583"/>
      <c r="L392" s="602"/>
    </row>
    <row r="393" spans="1:12" ht="15" customHeight="1" x14ac:dyDescent="0.25">
      <c r="A393" s="564"/>
      <c r="B393" s="568"/>
      <c r="C393" s="614"/>
      <c r="D393" s="611"/>
      <c r="E393" s="448"/>
      <c r="F393" s="94" t="s">
        <v>358</v>
      </c>
      <c r="G393" s="559" t="s">
        <v>900</v>
      </c>
      <c r="H393" s="559"/>
      <c r="I393" s="559"/>
      <c r="J393" s="559"/>
      <c r="K393" s="584">
        <v>5</v>
      </c>
      <c r="L393" s="533">
        <v>4736</v>
      </c>
    </row>
    <row r="394" spans="1:12" ht="15" customHeight="1" x14ac:dyDescent="0.25">
      <c r="A394" s="564"/>
      <c r="B394" s="568"/>
      <c r="C394" s="614"/>
      <c r="D394" s="611"/>
      <c r="E394" s="448"/>
      <c r="F394" s="148" t="s">
        <v>383</v>
      </c>
      <c r="G394" s="559" t="s">
        <v>384</v>
      </c>
      <c r="H394" s="559"/>
      <c r="I394" s="559"/>
      <c r="J394" s="559"/>
      <c r="K394" s="585"/>
      <c r="L394" s="603" t="e">
        <f>#REF!-#REF!*10%</f>
        <v>#REF!</v>
      </c>
    </row>
    <row r="395" spans="1:12" ht="15" customHeight="1" x14ac:dyDescent="0.25">
      <c r="A395" s="564"/>
      <c r="B395" s="568"/>
      <c r="C395" s="614"/>
      <c r="D395" s="611"/>
      <c r="E395" s="448"/>
      <c r="F395" s="148" t="s">
        <v>385</v>
      </c>
      <c r="G395" s="559" t="s">
        <v>398</v>
      </c>
      <c r="H395" s="559"/>
      <c r="I395" s="559"/>
      <c r="J395" s="559"/>
      <c r="K395" s="585"/>
      <c r="L395" s="603" t="e">
        <f>#REF!-#REF!*10%</f>
        <v>#REF!</v>
      </c>
    </row>
    <row r="396" spans="1:12" ht="15" customHeight="1" x14ac:dyDescent="0.25">
      <c r="A396" s="564"/>
      <c r="B396" s="568"/>
      <c r="C396" s="614"/>
      <c r="D396" s="611"/>
      <c r="E396" s="448"/>
      <c r="F396" s="148" t="s">
        <v>389</v>
      </c>
      <c r="G396" s="559" t="s">
        <v>390</v>
      </c>
      <c r="H396" s="559"/>
      <c r="I396" s="559"/>
      <c r="J396" s="559"/>
      <c r="K396" s="585"/>
      <c r="L396" s="603" t="e">
        <f>#REF!-#REF!*10%</f>
        <v>#REF!</v>
      </c>
    </row>
    <row r="397" spans="1:12" ht="15" customHeight="1" x14ac:dyDescent="0.25">
      <c r="A397" s="564"/>
      <c r="B397" s="568"/>
      <c r="C397" s="614"/>
      <c r="D397" s="611"/>
      <c r="E397" s="448"/>
      <c r="F397" s="93" t="s">
        <v>704</v>
      </c>
      <c r="G397" s="559" t="s">
        <v>705</v>
      </c>
      <c r="H397" s="559"/>
      <c r="I397" s="559"/>
      <c r="J397" s="559"/>
      <c r="K397" s="585"/>
      <c r="L397" s="603" t="e">
        <f>#REF!-#REF!*10%</f>
        <v>#REF!</v>
      </c>
    </row>
    <row r="398" spans="1:12" ht="15" customHeight="1" x14ac:dyDescent="0.25">
      <c r="A398" s="564"/>
      <c r="B398" s="568"/>
      <c r="C398" s="614"/>
      <c r="D398" s="611"/>
      <c r="E398" s="448"/>
      <c r="F398" s="93" t="s">
        <v>706</v>
      </c>
      <c r="G398" s="559" t="s">
        <v>390</v>
      </c>
      <c r="H398" s="559"/>
      <c r="I398" s="559"/>
      <c r="J398" s="559"/>
      <c r="K398" s="585"/>
      <c r="L398" s="603" t="e">
        <f>#REF!-#REF!*10%</f>
        <v>#REF!</v>
      </c>
    </row>
    <row r="399" spans="1:12" ht="15" customHeight="1" x14ac:dyDescent="0.25">
      <c r="A399" s="564"/>
      <c r="B399" s="568"/>
      <c r="C399" s="614"/>
      <c r="D399" s="611"/>
      <c r="E399" s="448"/>
      <c r="F399" s="93" t="s">
        <v>1271</v>
      </c>
      <c r="G399" s="559" t="s">
        <v>390</v>
      </c>
      <c r="H399" s="559"/>
      <c r="I399" s="559"/>
      <c r="J399" s="559"/>
      <c r="K399" s="585"/>
      <c r="L399" s="603" t="e">
        <f>#REF!-#REF!*10%</f>
        <v>#REF!</v>
      </c>
    </row>
    <row r="400" spans="1:12" ht="15" customHeight="1" x14ac:dyDescent="0.25">
      <c r="A400" s="564"/>
      <c r="B400" s="568"/>
      <c r="C400" s="614"/>
      <c r="D400" s="611"/>
      <c r="E400" s="448"/>
      <c r="F400" s="93" t="s">
        <v>707</v>
      </c>
      <c r="G400" s="559" t="s">
        <v>1270</v>
      </c>
      <c r="H400" s="559"/>
      <c r="I400" s="559"/>
      <c r="J400" s="559"/>
      <c r="K400" s="585"/>
      <c r="L400" s="603" t="e">
        <f>#REF!-#REF!*10%</f>
        <v>#REF!</v>
      </c>
    </row>
    <row r="401" spans="1:12" ht="15" customHeight="1" x14ac:dyDescent="0.25">
      <c r="A401" s="564"/>
      <c r="B401" s="568"/>
      <c r="C401" s="614"/>
      <c r="D401" s="611"/>
      <c r="E401" s="448"/>
      <c r="F401" s="93" t="s">
        <v>708</v>
      </c>
      <c r="G401" s="559" t="s">
        <v>390</v>
      </c>
      <c r="H401" s="559"/>
      <c r="I401" s="559"/>
      <c r="J401" s="559"/>
      <c r="K401" s="585"/>
      <c r="L401" s="603" t="e">
        <f>#REF!-#REF!*10%</f>
        <v>#REF!</v>
      </c>
    </row>
    <row r="402" spans="1:12" ht="15" customHeight="1" x14ac:dyDescent="0.25">
      <c r="A402" s="564"/>
      <c r="B402" s="568"/>
      <c r="C402" s="614"/>
      <c r="D402" s="611"/>
      <c r="E402" s="448"/>
      <c r="F402" s="148" t="s">
        <v>377</v>
      </c>
      <c r="G402" s="559" t="s">
        <v>387</v>
      </c>
      <c r="H402" s="559"/>
      <c r="I402" s="559"/>
      <c r="J402" s="559"/>
      <c r="K402" s="585"/>
      <c r="L402" s="603" t="e">
        <f>#REF!-#REF!*10%</f>
        <v>#REF!</v>
      </c>
    </row>
    <row r="403" spans="1:12" ht="15" customHeight="1" x14ac:dyDescent="0.25">
      <c r="A403" s="564"/>
      <c r="B403" s="568"/>
      <c r="C403" s="614"/>
      <c r="D403" s="611"/>
      <c r="E403" s="448"/>
      <c r="F403" s="148" t="s">
        <v>388</v>
      </c>
      <c r="G403" s="559" t="s">
        <v>393</v>
      </c>
      <c r="H403" s="559"/>
      <c r="I403" s="559"/>
      <c r="J403" s="559"/>
      <c r="K403" s="585"/>
      <c r="L403" s="603" t="e">
        <f>#REF!-#REF!*10%</f>
        <v>#REF!</v>
      </c>
    </row>
    <row r="404" spans="1:12" ht="15.6" customHeight="1" x14ac:dyDescent="0.25">
      <c r="A404" s="564"/>
      <c r="B404" s="568"/>
      <c r="C404" s="614"/>
      <c r="D404" s="611"/>
      <c r="E404" s="448"/>
      <c r="F404" s="148" t="s">
        <v>562</v>
      </c>
      <c r="G404" s="559" t="s">
        <v>1024</v>
      </c>
      <c r="H404" s="559"/>
      <c r="I404" s="559"/>
      <c r="J404" s="559"/>
      <c r="K404" s="585"/>
      <c r="L404" s="603" t="e">
        <f>#REF!-#REF!*10%</f>
        <v>#REF!</v>
      </c>
    </row>
    <row r="405" spans="1:12" ht="15.6" customHeight="1" x14ac:dyDescent="0.25">
      <c r="A405" s="564"/>
      <c r="B405" s="568"/>
      <c r="C405" s="614"/>
      <c r="D405" s="611"/>
      <c r="E405" s="448"/>
      <c r="F405" s="148" t="s">
        <v>570</v>
      </c>
      <c r="G405" s="559" t="s">
        <v>613</v>
      </c>
      <c r="H405" s="559"/>
      <c r="I405" s="559"/>
      <c r="J405" s="559"/>
      <c r="K405" s="585"/>
      <c r="L405" s="603" t="e">
        <f>#REF!-#REF!*10%</f>
        <v>#REF!</v>
      </c>
    </row>
    <row r="406" spans="1:12" ht="15.6" customHeight="1" x14ac:dyDescent="0.25">
      <c r="A406" s="564"/>
      <c r="B406" s="568"/>
      <c r="C406" s="614"/>
      <c r="D406" s="611"/>
      <c r="E406" s="448"/>
      <c r="F406" s="149" t="s">
        <v>4</v>
      </c>
      <c r="G406" s="615">
        <v>1.5</v>
      </c>
      <c r="H406" s="615"/>
      <c r="I406" s="615"/>
      <c r="J406" s="615"/>
      <c r="K406" s="585"/>
      <c r="L406" s="603" t="e">
        <f>#REF!-#REF!*10%</f>
        <v>#REF!</v>
      </c>
    </row>
    <row r="407" spans="1:12" ht="15" customHeight="1" x14ac:dyDescent="0.25">
      <c r="A407" s="564"/>
      <c r="B407" s="569"/>
      <c r="C407" s="614"/>
      <c r="D407" s="611"/>
      <c r="E407" s="448"/>
      <c r="F407" s="136" t="s">
        <v>1016</v>
      </c>
      <c r="G407" s="620">
        <v>5</v>
      </c>
      <c r="H407" s="620"/>
      <c r="I407" s="620"/>
      <c r="J407" s="620"/>
      <c r="K407" s="585"/>
      <c r="L407" s="603" t="e">
        <f>#REF!-#REF!*10%</f>
        <v>#REF!</v>
      </c>
    </row>
    <row r="408" spans="1:12" ht="15" customHeight="1" x14ac:dyDescent="0.25">
      <c r="A408" s="564">
        <v>4</v>
      </c>
      <c r="B408" s="567"/>
      <c r="C408" s="614" t="s">
        <v>1441</v>
      </c>
      <c r="D408" s="611"/>
      <c r="E408" s="448"/>
      <c r="F408" s="147" t="s">
        <v>81</v>
      </c>
      <c r="G408" s="613" t="s">
        <v>6</v>
      </c>
      <c r="H408" s="613"/>
      <c r="I408" s="613"/>
      <c r="J408" s="613"/>
      <c r="K408" s="539">
        <v>3</v>
      </c>
      <c r="L408" s="601">
        <v>5580</v>
      </c>
    </row>
    <row r="409" spans="1:12" ht="15" customHeight="1" x14ac:dyDescent="0.25">
      <c r="A409" s="564"/>
      <c r="B409" s="568"/>
      <c r="C409" s="614"/>
      <c r="D409" s="612"/>
      <c r="E409" s="448"/>
      <c r="F409" s="147" t="s">
        <v>80</v>
      </c>
      <c r="G409" s="469">
        <v>30</v>
      </c>
      <c r="H409" s="469"/>
      <c r="I409" s="469"/>
      <c r="J409" s="469"/>
      <c r="K409" s="583"/>
      <c r="L409" s="602"/>
    </row>
    <row r="410" spans="1:12" ht="15" customHeight="1" x14ac:dyDescent="0.25">
      <c r="A410" s="564"/>
      <c r="B410" s="568"/>
      <c r="C410" s="614"/>
      <c r="D410" s="612"/>
      <c r="E410" s="448"/>
      <c r="F410" s="147" t="s">
        <v>1</v>
      </c>
      <c r="G410" s="276">
        <v>3000</v>
      </c>
      <c r="H410" s="277">
        <v>4000</v>
      </c>
      <c r="I410" s="278">
        <v>5000</v>
      </c>
      <c r="J410" s="279">
        <v>6000</v>
      </c>
      <c r="K410" s="583"/>
      <c r="L410" s="602"/>
    </row>
    <row r="411" spans="1:12" ht="15" customHeight="1" x14ac:dyDescent="0.25">
      <c r="A411" s="564"/>
      <c r="B411" s="568"/>
      <c r="C411" s="614"/>
      <c r="D411" s="612"/>
      <c r="E411" s="448"/>
      <c r="F411" s="147" t="s">
        <v>817</v>
      </c>
      <c r="G411" s="276">
        <f>G409*100</f>
        <v>3000</v>
      </c>
      <c r="H411" s="277">
        <f>G409*110</f>
        <v>3300</v>
      </c>
      <c r="I411" s="278">
        <f>G409*120</f>
        <v>3600</v>
      </c>
      <c r="J411" s="279">
        <f>G409*123</f>
        <v>3690</v>
      </c>
      <c r="K411" s="583"/>
      <c r="L411" s="602"/>
    </row>
    <row r="412" spans="1:12" ht="15" customHeight="1" x14ac:dyDescent="0.25">
      <c r="A412" s="564"/>
      <c r="B412" s="568"/>
      <c r="C412" s="614"/>
      <c r="D412" s="612"/>
      <c r="E412" s="448"/>
      <c r="F412" s="147" t="s">
        <v>1269</v>
      </c>
      <c r="G412" s="619">
        <v>0.98</v>
      </c>
      <c r="H412" s="619"/>
      <c r="I412" s="619"/>
      <c r="J412" s="619"/>
      <c r="K412" s="583"/>
      <c r="L412" s="602"/>
    </row>
    <row r="413" spans="1:12" ht="15" customHeight="1" x14ac:dyDescent="0.25">
      <c r="A413" s="564"/>
      <c r="B413" s="568"/>
      <c r="C413" s="614"/>
      <c r="D413" s="612"/>
      <c r="E413" s="448"/>
      <c r="F413" s="93" t="s">
        <v>699</v>
      </c>
      <c r="G413" s="559" t="s">
        <v>700</v>
      </c>
      <c r="H413" s="559"/>
      <c r="I413" s="559"/>
      <c r="J413" s="559"/>
      <c r="K413" s="583"/>
      <c r="L413" s="602"/>
    </row>
    <row r="414" spans="1:12" ht="15" customHeight="1" x14ac:dyDescent="0.25">
      <c r="A414" s="564"/>
      <c r="B414" s="568"/>
      <c r="C414" s="614"/>
      <c r="D414" s="612"/>
      <c r="E414" s="448"/>
      <c r="F414" s="93" t="s">
        <v>1181</v>
      </c>
      <c r="G414" s="462" t="s">
        <v>1179</v>
      </c>
      <c r="H414" s="463"/>
      <c r="I414" s="463"/>
      <c r="J414" s="464"/>
      <c r="K414" s="583"/>
      <c r="L414" s="602"/>
    </row>
    <row r="415" spans="1:12" ht="15" customHeight="1" x14ac:dyDescent="0.25">
      <c r="A415" s="564"/>
      <c r="B415" s="568"/>
      <c r="C415" s="614"/>
      <c r="D415" s="612"/>
      <c r="E415" s="448"/>
      <c r="F415" s="147" t="s">
        <v>83</v>
      </c>
      <c r="G415" s="613">
        <v>66</v>
      </c>
      <c r="H415" s="613"/>
      <c r="I415" s="613"/>
      <c r="J415" s="613"/>
      <c r="K415" s="583"/>
      <c r="L415" s="602"/>
    </row>
    <row r="416" spans="1:12" ht="15" customHeight="1" x14ac:dyDescent="0.25">
      <c r="A416" s="564"/>
      <c r="B416" s="568"/>
      <c r="C416" s="614"/>
      <c r="D416" s="612"/>
      <c r="E416" s="448"/>
      <c r="F416" s="94" t="s">
        <v>396</v>
      </c>
      <c r="G416" s="559" t="s">
        <v>1185</v>
      </c>
      <c r="H416" s="559"/>
      <c r="I416" s="559"/>
      <c r="J416" s="559"/>
      <c r="K416" s="583"/>
      <c r="L416" s="602"/>
    </row>
    <row r="417" spans="1:12" ht="15" customHeight="1" x14ac:dyDescent="0.25">
      <c r="A417" s="564"/>
      <c r="B417" s="568"/>
      <c r="C417" s="614"/>
      <c r="D417" s="612"/>
      <c r="E417" s="448"/>
      <c r="F417" s="147" t="s">
        <v>3</v>
      </c>
      <c r="G417" s="613" t="s">
        <v>28</v>
      </c>
      <c r="H417" s="613"/>
      <c r="I417" s="613"/>
      <c r="J417" s="613"/>
      <c r="K417" s="583"/>
      <c r="L417" s="602"/>
    </row>
    <row r="418" spans="1:12" ht="15" customHeight="1" x14ac:dyDescent="0.25">
      <c r="A418" s="564"/>
      <c r="B418" s="568"/>
      <c r="C418" s="614"/>
      <c r="D418" s="612"/>
      <c r="E418" s="448"/>
      <c r="F418" s="148" t="s">
        <v>379</v>
      </c>
      <c r="G418" s="559" t="s">
        <v>380</v>
      </c>
      <c r="H418" s="559"/>
      <c r="I418" s="559"/>
      <c r="J418" s="559"/>
      <c r="K418" s="583"/>
      <c r="L418" s="602"/>
    </row>
    <row r="419" spans="1:12" ht="15" customHeight="1" x14ac:dyDescent="0.25">
      <c r="A419" s="564"/>
      <c r="B419" s="568"/>
      <c r="C419" s="614"/>
      <c r="D419" s="612"/>
      <c r="E419" s="448"/>
      <c r="F419" s="93" t="s">
        <v>701</v>
      </c>
      <c r="G419" s="559">
        <v>100000</v>
      </c>
      <c r="H419" s="559"/>
      <c r="I419" s="559"/>
      <c r="J419" s="559"/>
      <c r="K419" s="583"/>
      <c r="L419" s="602"/>
    </row>
    <row r="420" spans="1:12" ht="15" customHeight="1" x14ac:dyDescent="0.25">
      <c r="A420" s="564"/>
      <c r="B420" s="568"/>
      <c r="C420" s="614"/>
      <c r="D420" s="612"/>
      <c r="E420" s="448"/>
      <c r="F420" s="148" t="s">
        <v>257</v>
      </c>
      <c r="G420" s="559" t="s">
        <v>556</v>
      </c>
      <c r="H420" s="559"/>
      <c r="I420" s="559"/>
      <c r="J420" s="559"/>
      <c r="K420" s="583"/>
      <c r="L420" s="602"/>
    </row>
    <row r="421" spans="1:12" ht="15" customHeight="1" x14ac:dyDescent="0.25">
      <c r="A421" s="564"/>
      <c r="B421" s="568"/>
      <c r="C421" s="614"/>
      <c r="D421" s="612"/>
      <c r="E421" s="448"/>
      <c r="F421" s="148" t="s">
        <v>376</v>
      </c>
      <c r="G421" s="559" t="s">
        <v>1382</v>
      </c>
      <c r="H421" s="559"/>
      <c r="I421" s="559"/>
      <c r="J421" s="559"/>
      <c r="K421" s="583"/>
      <c r="L421" s="602"/>
    </row>
    <row r="422" spans="1:12" ht="15" customHeight="1" x14ac:dyDescent="0.25">
      <c r="A422" s="564"/>
      <c r="B422" s="568"/>
      <c r="C422" s="614"/>
      <c r="D422" s="612"/>
      <c r="E422" s="448"/>
      <c r="F422" s="93" t="s">
        <v>702</v>
      </c>
      <c r="G422" s="559" t="s">
        <v>1383</v>
      </c>
      <c r="H422" s="559"/>
      <c r="I422" s="559"/>
      <c r="J422" s="559"/>
      <c r="K422" s="583"/>
      <c r="L422" s="602"/>
    </row>
    <row r="423" spans="1:12" ht="15" customHeight="1" x14ac:dyDescent="0.25">
      <c r="A423" s="564"/>
      <c r="B423" s="568"/>
      <c r="C423" s="614"/>
      <c r="D423" s="612"/>
      <c r="E423" s="448"/>
      <c r="F423" s="148" t="s">
        <v>381</v>
      </c>
      <c r="G423" s="559" t="s">
        <v>382</v>
      </c>
      <c r="H423" s="559"/>
      <c r="I423" s="559"/>
      <c r="J423" s="559"/>
      <c r="K423" s="583"/>
      <c r="L423" s="602"/>
    </row>
    <row r="424" spans="1:12" ht="15" customHeight="1" x14ac:dyDescent="0.25">
      <c r="A424" s="564"/>
      <c r="B424" s="568"/>
      <c r="C424" s="614"/>
      <c r="D424" s="612"/>
      <c r="E424" s="448"/>
      <c r="F424" s="94" t="s">
        <v>358</v>
      </c>
      <c r="G424" s="559" t="s">
        <v>900</v>
      </c>
      <c r="H424" s="559"/>
      <c r="I424" s="559"/>
      <c r="J424" s="559"/>
      <c r="K424" s="584">
        <v>5</v>
      </c>
      <c r="L424" s="533">
        <v>5971</v>
      </c>
    </row>
    <row r="425" spans="1:12" ht="15" customHeight="1" x14ac:dyDescent="0.25">
      <c r="A425" s="564"/>
      <c r="B425" s="568"/>
      <c r="C425" s="614"/>
      <c r="D425" s="612"/>
      <c r="E425" s="448"/>
      <c r="F425" s="148" t="s">
        <v>383</v>
      </c>
      <c r="G425" s="559" t="s">
        <v>384</v>
      </c>
      <c r="H425" s="559"/>
      <c r="I425" s="559"/>
      <c r="J425" s="559"/>
      <c r="K425" s="585"/>
      <c r="L425" s="603" t="e">
        <f>#REF!-#REF!*10%</f>
        <v>#REF!</v>
      </c>
    </row>
    <row r="426" spans="1:12" ht="15" customHeight="1" x14ac:dyDescent="0.25">
      <c r="A426" s="564"/>
      <c r="B426" s="568"/>
      <c r="C426" s="614"/>
      <c r="D426" s="612"/>
      <c r="E426" s="448"/>
      <c r="F426" s="148" t="s">
        <v>385</v>
      </c>
      <c r="G426" s="559" t="s">
        <v>398</v>
      </c>
      <c r="H426" s="559"/>
      <c r="I426" s="559"/>
      <c r="J426" s="559"/>
      <c r="K426" s="585"/>
      <c r="L426" s="603" t="e">
        <f>#REF!-#REF!*10%</f>
        <v>#REF!</v>
      </c>
    </row>
    <row r="427" spans="1:12" ht="15" customHeight="1" x14ac:dyDescent="0.25">
      <c r="A427" s="564"/>
      <c r="B427" s="568"/>
      <c r="C427" s="614"/>
      <c r="D427" s="612"/>
      <c r="E427" s="448"/>
      <c r="F427" s="148" t="s">
        <v>389</v>
      </c>
      <c r="G427" s="559" t="s">
        <v>390</v>
      </c>
      <c r="H427" s="559"/>
      <c r="I427" s="559"/>
      <c r="J427" s="559"/>
      <c r="K427" s="585"/>
      <c r="L427" s="603" t="e">
        <f>#REF!-#REF!*10%</f>
        <v>#REF!</v>
      </c>
    </row>
    <row r="428" spans="1:12" ht="15" customHeight="1" x14ac:dyDescent="0.25">
      <c r="A428" s="564"/>
      <c r="B428" s="568"/>
      <c r="C428" s="614"/>
      <c r="D428" s="612"/>
      <c r="E428" s="448"/>
      <c r="F428" s="93" t="s">
        <v>704</v>
      </c>
      <c r="G428" s="559" t="s">
        <v>705</v>
      </c>
      <c r="H428" s="559"/>
      <c r="I428" s="559"/>
      <c r="J428" s="559"/>
      <c r="K428" s="585"/>
      <c r="L428" s="603" t="e">
        <f>#REF!-#REF!*10%</f>
        <v>#REF!</v>
      </c>
    </row>
    <row r="429" spans="1:12" ht="15" customHeight="1" x14ac:dyDescent="0.25">
      <c r="A429" s="564"/>
      <c r="B429" s="568"/>
      <c r="C429" s="614"/>
      <c r="D429" s="612"/>
      <c r="E429" s="448"/>
      <c r="F429" s="93" t="s">
        <v>706</v>
      </c>
      <c r="G429" s="559" t="s">
        <v>390</v>
      </c>
      <c r="H429" s="559"/>
      <c r="I429" s="559"/>
      <c r="J429" s="559"/>
      <c r="K429" s="585"/>
      <c r="L429" s="603" t="e">
        <f>#REF!-#REF!*10%</f>
        <v>#REF!</v>
      </c>
    </row>
    <row r="430" spans="1:12" ht="15" customHeight="1" x14ac:dyDescent="0.25">
      <c r="A430" s="564"/>
      <c r="B430" s="568"/>
      <c r="C430" s="614"/>
      <c r="D430" s="612"/>
      <c r="E430" s="448"/>
      <c r="F430" s="93" t="s">
        <v>1271</v>
      </c>
      <c r="G430" s="559" t="s">
        <v>390</v>
      </c>
      <c r="H430" s="559"/>
      <c r="I430" s="559"/>
      <c r="J430" s="559"/>
      <c r="K430" s="585"/>
      <c r="L430" s="603" t="e">
        <f>#REF!-#REF!*10%</f>
        <v>#REF!</v>
      </c>
    </row>
    <row r="431" spans="1:12" ht="15" customHeight="1" x14ac:dyDescent="0.25">
      <c r="A431" s="564"/>
      <c r="B431" s="568"/>
      <c r="C431" s="614"/>
      <c r="D431" s="612"/>
      <c r="E431" s="448"/>
      <c r="F431" s="93" t="s">
        <v>707</v>
      </c>
      <c r="G431" s="559" t="s">
        <v>1270</v>
      </c>
      <c r="H431" s="559"/>
      <c r="I431" s="559"/>
      <c r="J431" s="559"/>
      <c r="K431" s="585"/>
      <c r="L431" s="603" t="e">
        <f>#REF!-#REF!*10%</f>
        <v>#REF!</v>
      </c>
    </row>
    <row r="432" spans="1:12" ht="15" customHeight="1" x14ac:dyDescent="0.25">
      <c r="A432" s="564"/>
      <c r="B432" s="568"/>
      <c r="C432" s="614"/>
      <c r="D432" s="612"/>
      <c r="E432" s="448"/>
      <c r="F432" s="93" t="s">
        <v>708</v>
      </c>
      <c r="G432" s="559" t="s">
        <v>390</v>
      </c>
      <c r="H432" s="559"/>
      <c r="I432" s="559"/>
      <c r="J432" s="559"/>
      <c r="K432" s="585"/>
      <c r="L432" s="603" t="e">
        <f>#REF!-#REF!*10%</f>
        <v>#REF!</v>
      </c>
    </row>
    <row r="433" spans="1:12" ht="15" customHeight="1" x14ac:dyDescent="0.25">
      <c r="A433" s="564"/>
      <c r="B433" s="568"/>
      <c r="C433" s="614"/>
      <c r="D433" s="612"/>
      <c r="E433" s="448"/>
      <c r="F433" s="148" t="s">
        <v>377</v>
      </c>
      <c r="G433" s="559" t="s">
        <v>387</v>
      </c>
      <c r="H433" s="559"/>
      <c r="I433" s="559"/>
      <c r="J433" s="559"/>
      <c r="K433" s="585"/>
      <c r="L433" s="603" t="e">
        <f>#REF!-#REF!*10%</f>
        <v>#REF!</v>
      </c>
    </row>
    <row r="434" spans="1:12" ht="15" customHeight="1" x14ac:dyDescent="0.25">
      <c r="A434" s="564"/>
      <c r="B434" s="568"/>
      <c r="C434" s="614"/>
      <c r="D434" s="612"/>
      <c r="E434" s="448"/>
      <c r="F434" s="148" t="s">
        <v>388</v>
      </c>
      <c r="G434" s="559" t="s">
        <v>393</v>
      </c>
      <c r="H434" s="559"/>
      <c r="I434" s="559"/>
      <c r="J434" s="559"/>
      <c r="K434" s="585"/>
      <c r="L434" s="603" t="e">
        <f>#REF!-#REF!*10%</f>
        <v>#REF!</v>
      </c>
    </row>
    <row r="435" spans="1:12" ht="15.6" customHeight="1" x14ac:dyDescent="0.25">
      <c r="A435" s="564"/>
      <c r="B435" s="568"/>
      <c r="C435" s="614"/>
      <c r="D435" s="612"/>
      <c r="E435" s="448"/>
      <c r="F435" s="148" t="s">
        <v>562</v>
      </c>
      <c r="G435" s="559" t="s">
        <v>1024</v>
      </c>
      <c r="H435" s="559"/>
      <c r="I435" s="559"/>
      <c r="J435" s="559"/>
      <c r="K435" s="585"/>
      <c r="L435" s="603" t="e">
        <f>#REF!-#REF!*10%</f>
        <v>#REF!</v>
      </c>
    </row>
    <row r="436" spans="1:12" ht="15.6" customHeight="1" x14ac:dyDescent="0.25">
      <c r="A436" s="564"/>
      <c r="B436" s="568"/>
      <c r="C436" s="614"/>
      <c r="D436" s="612"/>
      <c r="E436" s="448"/>
      <c r="F436" s="148" t="s">
        <v>570</v>
      </c>
      <c r="G436" s="559" t="s">
        <v>613</v>
      </c>
      <c r="H436" s="559"/>
      <c r="I436" s="559"/>
      <c r="J436" s="559"/>
      <c r="K436" s="585"/>
      <c r="L436" s="603" t="e">
        <f>#REF!-#REF!*10%</f>
        <v>#REF!</v>
      </c>
    </row>
    <row r="437" spans="1:12" ht="15.6" customHeight="1" x14ac:dyDescent="0.25">
      <c r="A437" s="564"/>
      <c r="B437" s="568"/>
      <c r="C437" s="614"/>
      <c r="D437" s="612"/>
      <c r="E437" s="448"/>
      <c r="F437" s="149" t="s">
        <v>4</v>
      </c>
      <c r="G437" s="615">
        <v>1.9</v>
      </c>
      <c r="H437" s="615"/>
      <c r="I437" s="615"/>
      <c r="J437" s="615"/>
      <c r="K437" s="585"/>
      <c r="L437" s="603" t="e">
        <f>#REF!-#REF!*10%</f>
        <v>#REF!</v>
      </c>
    </row>
    <row r="438" spans="1:12" ht="15" customHeight="1" x14ac:dyDescent="0.25">
      <c r="A438" s="564"/>
      <c r="B438" s="569"/>
      <c r="C438" s="614"/>
      <c r="D438" s="612"/>
      <c r="E438" s="448"/>
      <c r="F438" s="136" t="s">
        <v>1016</v>
      </c>
      <c r="G438" s="620">
        <v>5</v>
      </c>
      <c r="H438" s="620"/>
      <c r="I438" s="620"/>
      <c r="J438" s="620"/>
      <c r="K438" s="585"/>
      <c r="L438" s="603" t="e">
        <f>#REF!-#REF!*10%</f>
        <v>#REF!</v>
      </c>
    </row>
    <row r="439" spans="1:12" ht="15" customHeight="1" x14ac:dyDescent="0.25">
      <c r="A439" s="564">
        <v>5</v>
      </c>
      <c r="B439" s="567"/>
      <c r="C439" s="614" t="s">
        <v>1330</v>
      </c>
      <c r="D439" s="611"/>
      <c r="E439" s="448"/>
      <c r="F439" s="147" t="s">
        <v>81</v>
      </c>
      <c r="G439" s="613" t="s">
        <v>6</v>
      </c>
      <c r="H439" s="613"/>
      <c r="I439" s="613"/>
      <c r="J439" s="613"/>
      <c r="K439" s="539">
        <v>3</v>
      </c>
      <c r="L439" s="601">
        <v>5771</v>
      </c>
    </row>
    <row r="440" spans="1:12" ht="15" customHeight="1" x14ac:dyDescent="0.25">
      <c r="A440" s="564"/>
      <c r="B440" s="568"/>
      <c r="C440" s="614"/>
      <c r="D440" s="611"/>
      <c r="E440" s="448"/>
      <c r="F440" s="147" t="s">
        <v>80</v>
      </c>
      <c r="G440" s="469">
        <v>40</v>
      </c>
      <c r="H440" s="469"/>
      <c r="I440" s="469"/>
      <c r="J440" s="469"/>
      <c r="K440" s="583"/>
      <c r="L440" s="602"/>
    </row>
    <row r="441" spans="1:12" ht="15" customHeight="1" x14ac:dyDescent="0.25">
      <c r="A441" s="564"/>
      <c r="B441" s="568"/>
      <c r="C441" s="614"/>
      <c r="D441" s="611"/>
      <c r="E441" s="448"/>
      <c r="F441" s="147" t="s">
        <v>1</v>
      </c>
      <c r="G441" s="276">
        <v>3000</v>
      </c>
      <c r="H441" s="277">
        <v>4000</v>
      </c>
      <c r="I441" s="278">
        <v>5000</v>
      </c>
      <c r="J441" s="279">
        <v>6000</v>
      </c>
      <c r="K441" s="583"/>
      <c r="L441" s="602"/>
    </row>
    <row r="442" spans="1:12" ht="15" customHeight="1" x14ac:dyDescent="0.25">
      <c r="A442" s="564"/>
      <c r="B442" s="568"/>
      <c r="C442" s="614"/>
      <c r="D442" s="611"/>
      <c r="E442" s="448"/>
      <c r="F442" s="147" t="s">
        <v>817</v>
      </c>
      <c r="G442" s="276">
        <f>G440*100</f>
        <v>4000</v>
      </c>
      <c r="H442" s="277">
        <f>G440*110</f>
        <v>4400</v>
      </c>
      <c r="I442" s="278">
        <f>G440*120</f>
        <v>4800</v>
      </c>
      <c r="J442" s="279">
        <f>G440*123</f>
        <v>4920</v>
      </c>
      <c r="K442" s="583"/>
      <c r="L442" s="602"/>
    </row>
    <row r="443" spans="1:12" ht="15" customHeight="1" x14ac:dyDescent="0.25">
      <c r="A443" s="564"/>
      <c r="B443" s="568"/>
      <c r="C443" s="614"/>
      <c r="D443" s="611"/>
      <c r="E443" s="448"/>
      <c r="F443" s="147" t="s">
        <v>1269</v>
      </c>
      <c r="G443" s="619">
        <v>0.98</v>
      </c>
      <c r="H443" s="619"/>
      <c r="I443" s="619"/>
      <c r="J443" s="619"/>
      <c r="K443" s="583"/>
      <c r="L443" s="602"/>
    </row>
    <row r="444" spans="1:12" ht="15" customHeight="1" x14ac:dyDescent="0.25">
      <c r="A444" s="564"/>
      <c r="B444" s="568"/>
      <c r="C444" s="614"/>
      <c r="D444" s="611"/>
      <c r="E444" s="448"/>
      <c r="F444" s="93" t="s">
        <v>699</v>
      </c>
      <c r="G444" s="559" t="s">
        <v>700</v>
      </c>
      <c r="H444" s="559"/>
      <c r="I444" s="559"/>
      <c r="J444" s="559"/>
      <c r="K444" s="583"/>
      <c r="L444" s="602"/>
    </row>
    <row r="445" spans="1:12" ht="15" customHeight="1" x14ac:dyDescent="0.25">
      <c r="A445" s="564"/>
      <c r="B445" s="568"/>
      <c r="C445" s="614"/>
      <c r="D445" s="611"/>
      <c r="E445" s="448"/>
      <c r="F445" s="93" t="s">
        <v>1181</v>
      </c>
      <c r="G445" s="462" t="s">
        <v>1179</v>
      </c>
      <c r="H445" s="463"/>
      <c r="I445" s="463"/>
      <c r="J445" s="464"/>
      <c r="K445" s="583"/>
      <c r="L445" s="602"/>
    </row>
    <row r="446" spans="1:12" ht="15" customHeight="1" x14ac:dyDescent="0.25">
      <c r="A446" s="564"/>
      <c r="B446" s="568"/>
      <c r="C446" s="614"/>
      <c r="D446" s="611"/>
      <c r="E446" s="448"/>
      <c r="F446" s="147" t="s">
        <v>83</v>
      </c>
      <c r="G446" s="613">
        <v>66</v>
      </c>
      <c r="H446" s="613"/>
      <c r="I446" s="613"/>
      <c r="J446" s="613"/>
      <c r="K446" s="583"/>
      <c r="L446" s="602"/>
    </row>
    <row r="447" spans="1:12" ht="15" customHeight="1" x14ac:dyDescent="0.25">
      <c r="A447" s="564"/>
      <c r="B447" s="568"/>
      <c r="C447" s="614"/>
      <c r="D447" s="611"/>
      <c r="E447" s="448"/>
      <c r="F447" s="94" t="s">
        <v>396</v>
      </c>
      <c r="G447" s="559" t="s">
        <v>1185</v>
      </c>
      <c r="H447" s="559"/>
      <c r="I447" s="559"/>
      <c r="J447" s="559"/>
      <c r="K447" s="583"/>
      <c r="L447" s="602"/>
    </row>
    <row r="448" spans="1:12" ht="15" customHeight="1" x14ac:dyDescent="0.25">
      <c r="A448" s="564"/>
      <c r="B448" s="568"/>
      <c r="C448" s="614"/>
      <c r="D448" s="611"/>
      <c r="E448" s="448"/>
      <c r="F448" s="147" t="s">
        <v>3</v>
      </c>
      <c r="G448" s="613" t="s">
        <v>27</v>
      </c>
      <c r="H448" s="613"/>
      <c r="I448" s="613"/>
      <c r="J448" s="613"/>
      <c r="K448" s="583"/>
      <c r="L448" s="602"/>
    </row>
    <row r="449" spans="1:12" ht="15" customHeight="1" x14ac:dyDescent="0.25">
      <c r="A449" s="564"/>
      <c r="B449" s="568"/>
      <c r="C449" s="614"/>
      <c r="D449" s="611"/>
      <c r="E449" s="448"/>
      <c r="F449" s="148" t="s">
        <v>379</v>
      </c>
      <c r="G449" s="559" t="s">
        <v>380</v>
      </c>
      <c r="H449" s="559"/>
      <c r="I449" s="559"/>
      <c r="J449" s="559"/>
      <c r="K449" s="583"/>
      <c r="L449" s="602"/>
    </row>
    <row r="450" spans="1:12" ht="15" customHeight="1" x14ac:dyDescent="0.25">
      <c r="A450" s="564"/>
      <c r="B450" s="568"/>
      <c r="C450" s="614"/>
      <c r="D450" s="611"/>
      <c r="E450" s="448"/>
      <c r="F450" s="93" t="s">
        <v>701</v>
      </c>
      <c r="G450" s="559">
        <v>100000</v>
      </c>
      <c r="H450" s="559"/>
      <c r="I450" s="559"/>
      <c r="J450" s="559"/>
      <c r="K450" s="583"/>
      <c r="L450" s="602"/>
    </row>
    <row r="451" spans="1:12" ht="15" customHeight="1" x14ac:dyDescent="0.25">
      <c r="A451" s="564"/>
      <c r="B451" s="568"/>
      <c r="C451" s="614"/>
      <c r="D451" s="611"/>
      <c r="E451" s="448"/>
      <c r="F451" s="148" t="s">
        <v>257</v>
      </c>
      <c r="G451" s="559" t="s">
        <v>556</v>
      </c>
      <c r="H451" s="559"/>
      <c r="I451" s="559"/>
      <c r="J451" s="559"/>
      <c r="K451" s="583"/>
      <c r="L451" s="602"/>
    </row>
    <row r="452" spans="1:12" ht="15" customHeight="1" x14ac:dyDescent="0.25">
      <c r="A452" s="564"/>
      <c r="B452" s="568"/>
      <c r="C452" s="614"/>
      <c r="D452" s="611"/>
      <c r="E452" s="448"/>
      <c r="F452" s="148" t="s">
        <v>376</v>
      </c>
      <c r="G452" s="559" t="s">
        <v>1382</v>
      </c>
      <c r="H452" s="559"/>
      <c r="I452" s="559"/>
      <c r="J452" s="559"/>
      <c r="K452" s="583"/>
      <c r="L452" s="602"/>
    </row>
    <row r="453" spans="1:12" ht="15" customHeight="1" x14ac:dyDescent="0.25">
      <c r="A453" s="564"/>
      <c r="B453" s="568"/>
      <c r="C453" s="614"/>
      <c r="D453" s="611"/>
      <c r="E453" s="448"/>
      <c r="F453" s="93" t="s">
        <v>702</v>
      </c>
      <c r="G453" s="559" t="s">
        <v>1383</v>
      </c>
      <c r="H453" s="559"/>
      <c r="I453" s="559"/>
      <c r="J453" s="559"/>
      <c r="K453" s="583"/>
      <c r="L453" s="602"/>
    </row>
    <row r="454" spans="1:12" ht="15" customHeight="1" x14ac:dyDescent="0.25">
      <c r="A454" s="564"/>
      <c r="B454" s="568"/>
      <c r="C454" s="614"/>
      <c r="D454" s="611"/>
      <c r="E454" s="448"/>
      <c r="F454" s="148" t="s">
        <v>381</v>
      </c>
      <c r="G454" s="559" t="s">
        <v>382</v>
      </c>
      <c r="H454" s="559"/>
      <c r="I454" s="559"/>
      <c r="J454" s="559"/>
      <c r="K454" s="583"/>
      <c r="L454" s="602"/>
    </row>
    <row r="455" spans="1:12" ht="15" customHeight="1" x14ac:dyDescent="0.25">
      <c r="A455" s="564"/>
      <c r="B455" s="568"/>
      <c r="C455" s="614"/>
      <c r="D455" s="611"/>
      <c r="E455" s="448"/>
      <c r="F455" s="94" t="s">
        <v>358</v>
      </c>
      <c r="G455" s="559" t="s">
        <v>900</v>
      </c>
      <c r="H455" s="559"/>
      <c r="I455" s="559"/>
      <c r="J455" s="559"/>
      <c r="K455" s="584">
        <v>5</v>
      </c>
      <c r="L455" s="533">
        <v>6175</v>
      </c>
    </row>
    <row r="456" spans="1:12" ht="15" customHeight="1" x14ac:dyDescent="0.25">
      <c r="A456" s="564"/>
      <c r="B456" s="568"/>
      <c r="C456" s="614"/>
      <c r="D456" s="611"/>
      <c r="E456" s="448"/>
      <c r="F456" s="148" t="s">
        <v>383</v>
      </c>
      <c r="G456" s="559" t="s">
        <v>384</v>
      </c>
      <c r="H456" s="559"/>
      <c r="I456" s="559"/>
      <c r="J456" s="559"/>
      <c r="K456" s="585"/>
      <c r="L456" s="603" t="e">
        <f>#REF!-#REF!*10%</f>
        <v>#REF!</v>
      </c>
    </row>
    <row r="457" spans="1:12" ht="15" customHeight="1" x14ac:dyDescent="0.25">
      <c r="A457" s="564"/>
      <c r="B457" s="568"/>
      <c r="C457" s="614"/>
      <c r="D457" s="611"/>
      <c r="E457" s="448"/>
      <c r="F457" s="148" t="s">
        <v>385</v>
      </c>
      <c r="G457" s="559" t="s">
        <v>398</v>
      </c>
      <c r="H457" s="559"/>
      <c r="I457" s="559"/>
      <c r="J457" s="559"/>
      <c r="K457" s="585"/>
      <c r="L457" s="603" t="e">
        <f>#REF!-#REF!*10%</f>
        <v>#REF!</v>
      </c>
    </row>
    <row r="458" spans="1:12" ht="15" customHeight="1" x14ac:dyDescent="0.25">
      <c r="A458" s="564"/>
      <c r="B458" s="568"/>
      <c r="C458" s="614"/>
      <c r="D458" s="611"/>
      <c r="E458" s="448"/>
      <c r="F458" s="148" t="s">
        <v>389</v>
      </c>
      <c r="G458" s="559" t="s">
        <v>390</v>
      </c>
      <c r="H458" s="559"/>
      <c r="I458" s="559"/>
      <c r="J458" s="559"/>
      <c r="K458" s="585"/>
      <c r="L458" s="603" t="e">
        <f>#REF!-#REF!*10%</f>
        <v>#REF!</v>
      </c>
    </row>
    <row r="459" spans="1:12" ht="15" customHeight="1" x14ac:dyDescent="0.25">
      <c r="A459" s="564"/>
      <c r="B459" s="568"/>
      <c r="C459" s="614"/>
      <c r="D459" s="611"/>
      <c r="E459" s="448"/>
      <c r="F459" s="93" t="s">
        <v>704</v>
      </c>
      <c r="G459" s="559" t="s">
        <v>705</v>
      </c>
      <c r="H459" s="559"/>
      <c r="I459" s="559"/>
      <c r="J459" s="559"/>
      <c r="K459" s="585"/>
      <c r="L459" s="603" t="e">
        <f>#REF!-#REF!*10%</f>
        <v>#REF!</v>
      </c>
    </row>
    <row r="460" spans="1:12" ht="15" customHeight="1" x14ac:dyDescent="0.25">
      <c r="A460" s="564"/>
      <c r="B460" s="568"/>
      <c r="C460" s="614"/>
      <c r="D460" s="611"/>
      <c r="E460" s="448"/>
      <c r="F460" s="93" t="s">
        <v>706</v>
      </c>
      <c r="G460" s="559" t="s">
        <v>390</v>
      </c>
      <c r="H460" s="559"/>
      <c r="I460" s="559"/>
      <c r="J460" s="559"/>
      <c r="K460" s="585"/>
      <c r="L460" s="603" t="e">
        <f>#REF!-#REF!*10%</f>
        <v>#REF!</v>
      </c>
    </row>
    <row r="461" spans="1:12" ht="15" customHeight="1" x14ac:dyDescent="0.25">
      <c r="A461" s="564"/>
      <c r="B461" s="568"/>
      <c r="C461" s="614"/>
      <c r="D461" s="611"/>
      <c r="E461" s="448"/>
      <c r="F461" s="93" t="s">
        <v>1271</v>
      </c>
      <c r="G461" s="559" t="s">
        <v>390</v>
      </c>
      <c r="H461" s="559"/>
      <c r="I461" s="559"/>
      <c r="J461" s="559"/>
      <c r="K461" s="585"/>
      <c r="L461" s="603" t="e">
        <f>#REF!-#REF!*10%</f>
        <v>#REF!</v>
      </c>
    </row>
    <row r="462" spans="1:12" ht="15" customHeight="1" x14ac:dyDescent="0.25">
      <c r="A462" s="564"/>
      <c r="B462" s="568"/>
      <c r="C462" s="614"/>
      <c r="D462" s="611"/>
      <c r="E462" s="448"/>
      <c r="F462" s="93" t="s">
        <v>707</v>
      </c>
      <c r="G462" s="559" t="s">
        <v>1270</v>
      </c>
      <c r="H462" s="559"/>
      <c r="I462" s="559"/>
      <c r="J462" s="559"/>
      <c r="K462" s="585"/>
      <c r="L462" s="603" t="e">
        <f>#REF!-#REF!*10%</f>
        <v>#REF!</v>
      </c>
    </row>
    <row r="463" spans="1:12" ht="15" customHeight="1" x14ac:dyDescent="0.25">
      <c r="A463" s="564"/>
      <c r="B463" s="568"/>
      <c r="C463" s="614"/>
      <c r="D463" s="611"/>
      <c r="E463" s="448"/>
      <c r="F463" s="93" t="s">
        <v>708</v>
      </c>
      <c r="G463" s="559" t="s">
        <v>390</v>
      </c>
      <c r="H463" s="559"/>
      <c r="I463" s="559"/>
      <c r="J463" s="559"/>
      <c r="K463" s="585"/>
      <c r="L463" s="603" t="e">
        <f>#REF!-#REF!*10%</f>
        <v>#REF!</v>
      </c>
    </row>
    <row r="464" spans="1:12" ht="15" customHeight="1" x14ac:dyDescent="0.25">
      <c r="A464" s="564"/>
      <c r="B464" s="568"/>
      <c r="C464" s="614"/>
      <c r="D464" s="611"/>
      <c r="E464" s="448"/>
      <c r="F464" s="148" t="s">
        <v>377</v>
      </c>
      <c r="G464" s="559" t="s">
        <v>387</v>
      </c>
      <c r="H464" s="559"/>
      <c r="I464" s="559"/>
      <c r="J464" s="559"/>
      <c r="K464" s="585"/>
      <c r="L464" s="603" t="e">
        <f>#REF!-#REF!*10%</f>
        <v>#REF!</v>
      </c>
    </row>
    <row r="465" spans="1:12" ht="15" customHeight="1" x14ac:dyDescent="0.25">
      <c r="A465" s="564"/>
      <c r="B465" s="568"/>
      <c r="C465" s="614"/>
      <c r="D465" s="611"/>
      <c r="E465" s="448"/>
      <c r="F465" s="148" t="s">
        <v>388</v>
      </c>
      <c r="G465" s="559" t="s">
        <v>393</v>
      </c>
      <c r="H465" s="559"/>
      <c r="I465" s="559"/>
      <c r="J465" s="559"/>
      <c r="K465" s="585"/>
      <c r="L465" s="603" t="e">
        <f>#REF!-#REF!*10%</f>
        <v>#REF!</v>
      </c>
    </row>
    <row r="466" spans="1:12" ht="15.6" customHeight="1" x14ac:dyDescent="0.25">
      <c r="A466" s="564"/>
      <c r="B466" s="568"/>
      <c r="C466" s="614"/>
      <c r="D466" s="611"/>
      <c r="E466" s="448"/>
      <c r="F466" s="148" t="s">
        <v>562</v>
      </c>
      <c r="G466" s="559" t="s">
        <v>1024</v>
      </c>
      <c r="H466" s="559"/>
      <c r="I466" s="559"/>
      <c r="J466" s="559"/>
      <c r="K466" s="585"/>
      <c r="L466" s="603" t="e">
        <f>#REF!-#REF!*10%</f>
        <v>#REF!</v>
      </c>
    </row>
    <row r="467" spans="1:12" ht="15.6" customHeight="1" x14ac:dyDescent="0.25">
      <c r="A467" s="564"/>
      <c r="B467" s="568"/>
      <c r="C467" s="614"/>
      <c r="D467" s="611"/>
      <c r="E467" s="448"/>
      <c r="F467" s="148" t="s">
        <v>570</v>
      </c>
      <c r="G467" s="559" t="s">
        <v>613</v>
      </c>
      <c r="H467" s="559"/>
      <c r="I467" s="559"/>
      <c r="J467" s="559"/>
      <c r="K467" s="585"/>
      <c r="L467" s="603" t="e">
        <f>#REF!-#REF!*10%</f>
        <v>#REF!</v>
      </c>
    </row>
    <row r="468" spans="1:12" ht="15.6" customHeight="1" x14ac:dyDescent="0.25">
      <c r="A468" s="564"/>
      <c r="B468" s="568"/>
      <c r="C468" s="614"/>
      <c r="D468" s="611"/>
      <c r="E468" s="448"/>
      <c r="F468" s="149" t="s">
        <v>4</v>
      </c>
      <c r="G468" s="615">
        <v>1.6</v>
      </c>
      <c r="H468" s="615"/>
      <c r="I468" s="615"/>
      <c r="J468" s="615"/>
      <c r="K468" s="585"/>
      <c r="L468" s="603" t="e">
        <f>#REF!-#REF!*10%</f>
        <v>#REF!</v>
      </c>
    </row>
    <row r="469" spans="1:12" ht="15" customHeight="1" x14ac:dyDescent="0.25">
      <c r="A469" s="564"/>
      <c r="B469" s="569"/>
      <c r="C469" s="614"/>
      <c r="D469" s="611"/>
      <c r="E469" s="448"/>
      <c r="F469" s="136" t="s">
        <v>1016</v>
      </c>
      <c r="G469" s="620">
        <v>5</v>
      </c>
      <c r="H469" s="620"/>
      <c r="I469" s="620"/>
      <c r="J469" s="620"/>
      <c r="K469" s="585"/>
      <c r="L469" s="603" t="e">
        <f>#REF!-#REF!*10%</f>
        <v>#REF!</v>
      </c>
    </row>
    <row r="470" spans="1:12" ht="15" customHeight="1" x14ac:dyDescent="0.25">
      <c r="A470" s="564">
        <v>6</v>
      </c>
      <c r="B470" s="567"/>
      <c r="C470" s="614" t="s">
        <v>544</v>
      </c>
      <c r="D470" s="611"/>
      <c r="E470" s="448"/>
      <c r="F470" s="147" t="s">
        <v>81</v>
      </c>
      <c r="G470" s="613" t="s">
        <v>6</v>
      </c>
      <c r="H470" s="613"/>
      <c r="I470" s="613"/>
      <c r="J470" s="613"/>
      <c r="K470" s="539">
        <v>3</v>
      </c>
      <c r="L470" s="601">
        <v>7119</v>
      </c>
    </row>
    <row r="471" spans="1:12" ht="15" customHeight="1" x14ac:dyDescent="0.25">
      <c r="A471" s="564"/>
      <c r="B471" s="568"/>
      <c r="C471" s="614"/>
      <c r="D471" s="612"/>
      <c r="E471" s="448"/>
      <c r="F471" s="147" t="s">
        <v>80</v>
      </c>
      <c r="G471" s="469">
        <v>40</v>
      </c>
      <c r="H471" s="469"/>
      <c r="I471" s="469"/>
      <c r="J471" s="469"/>
      <c r="K471" s="583"/>
      <c r="L471" s="602"/>
    </row>
    <row r="472" spans="1:12" ht="15" customHeight="1" x14ac:dyDescent="0.25">
      <c r="A472" s="564"/>
      <c r="B472" s="568"/>
      <c r="C472" s="614"/>
      <c r="D472" s="612"/>
      <c r="E472" s="448"/>
      <c r="F472" s="147" t="s">
        <v>1</v>
      </c>
      <c r="G472" s="276">
        <v>3000</v>
      </c>
      <c r="H472" s="277">
        <v>4000</v>
      </c>
      <c r="I472" s="278">
        <v>5000</v>
      </c>
      <c r="J472" s="279">
        <v>6000</v>
      </c>
      <c r="K472" s="583"/>
      <c r="L472" s="602"/>
    </row>
    <row r="473" spans="1:12" ht="15" customHeight="1" x14ac:dyDescent="0.25">
      <c r="A473" s="564"/>
      <c r="B473" s="568"/>
      <c r="C473" s="614"/>
      <c r="D473" s="612"/>
      <c r="E473" s="448"/>
      <c r="F473" s="147" t="s">
        <v>817</v>
      </c>
      <c r="G473" s="276">
        <f>G471*100</f>
        <v>4000</v>
      </c>
      <c r="H473" s="277">
        <f>G471*110</f>
        <v>4400</v>
      </c>
      <c r="I473" s="278">
        <f>G471*120</f>
        <v>4800</v>
      </c>
      <c r="J473" s="279">
        <f>G471*123</f>
        <v>4920</v>
      </c>
      <c r="K473" s="583"/>
      <c r="L473" s="602"/>
    </row>
    <row r="474" spans="1:12" ht="15" customHeight="1" x14ac:dyDescent="0.25">
      <c r="A474" s="564"/>
      <c r="B474" s="568"/>
      <c r="C474" s="614"/>
      <c r="D474" s="612"/>
      <c r="E474" s="448"/>
      <c r="F474" s="147" t="s">
        <v>1269</v>
      </c>
      <c r="G474" s="619">
        <v>0.98</v>
      </c>
      <c r="H474" s="619"/>
      <c r="I474" s="619"/>
      <c r="J474" s="619"/>
      <c r="K474" s="583"/>
      <c r="L474" s="602"/>
    </row>
    <row r="475" spans="1:12" ht="15" customHeight="1" x14ac:dyDescent="0.25">
      <c r="A475" s="564"/>
      <c r="B475" s="568"/>
      <c r="C475" s="614"/>
      <c r="D475" s="612"/>
      <c r="E475" s="448"/>
      <c r="F475" s="93" t="s">
        <v>699</v>
      </c>
      <c r="G475" s="559" t="s">
        <v>700</v>
      </c>
      <c r="H475" s="559"/>
      <c r="I475" s="559"/>
      <c r="J475" s="559"/>
      <c r="K475" s="583"/>
      <c r="L475" s="602"/>
    </row>
    <row r="476" spans="1:12" ht="15" customHeight="1" x14ac:dyDescent="0.25">
      <c r="A476" s="564"/>
      <c r="B476" s="568"/>
      <c r="C476" s="614"/>
      <c r="D476" s="612"/>
      <c r="E476" s="448"/>
      <c r="F476" s="93" t="s">
        <v>1181</v>
      </c>
      <c r="G476" s="462" t="s">
        <v>1179</v>
      </c>
      <c r="H476" s="463"/>
      <c r="I476" s="463"/>
      <c r="J476" s="464"/>
      <c r="K476" s="583"/>
      <c r="L476" s="602"/>
    </row>
    <row r="477" spans="1:12" ht="15" customHeight="1" x14ac:dyDescent="0.25">
      <c r="A477" s="564"/>
      <c r="B477" s="568"/>
      <c r="C477" s="614"/>
      <c r="D477" s="612"/>
      <c r="E477" s="448"/>
      <c r="F477" s="147" t="s">
        <v>83</v>
      </c>
      <c r="G477" s="613">
        <v>66</v>
      </c>
      <c r="H477" s="613"/>
      <c r="I477" s="613"/>
      <c r="J477" s="613"/>
      <c r="K477" s="583"/>
      <c r="L477" s="602"/>
    </row>
    <row r="478" spans="1:12" ht="15" customHeight="1" x14ac:dyDescent="0.25">
      <c r="A478" s="564"/>
      <c r="B478" s="568"/>
      <c r="C478" s="614"/>
      <c r="D478" s="612"/>
      <c r="E478" s="448"/>
      <c r="F478" s="94" t="s">
        <v>396</v>
      </c>
      <c r="G478" s="559" t="s">
        <v>1185</v>
      </c>
      <c r="H478" s="559"/>
      <c r="I478" s="559"/>
      <c r="J478" s="559"/>
      <c r="K478" s="583"/>
      <c r="L478" s="602"/>
    </row>
    <row r="479" spans="1:12" ht="15" customHeight="1" x14ac:dyDescent="0.25">
      <c r="A479" s="564"/>
      <c r="B479" s="568"/>
      <c r="C479" s="614"/>
      <c r="D479" s="612"/>
      <c r="E479" s="448"/>
      <c r="F479" s="147" t="s">
        <v>3</v>
      </c>
      <c r="G479" s="613" t="s">
        <v>29</v>
      </c>
      <c r="H479" s="613"/>
      <c r="I479" s="613"/>
      <c r="J479" s="613"/>
      <c r="K479" s="583"/>
      <c r="L479" s="602"/>
    </row>
    <row r="480" spans="1:12" ht="15" customHeight="1" x14ac:dyDescent="0.25">
      <c r="A480" s="564"/>
      <c r="B480" s="568"/>
      <c r="C480" s="614"/>
      <c r="D480" s="612"/>
      <c r="E480" s="448"/>
      <c r="F480" s="148" t="s">
        <v>379</v>
      </c>
      <c r="G480" s="559" t="s">
        <v>380</v>
      </c>
      <c r="H480" s="559"/>
      <c r="I480" s="559"/>
      <c r="J480" s="559"/>
      <c r="K480" s="583"/>
      <c r="L480" s="602"/>
    </row>
    <row r="481" spans="1:12" ht="15" customHeight="1" x14ac:dyDescent="0.25">
      <c r="A481" s="564"/>
      <c r="B481" s="568"/>
      <c r="C481" s="614"/>
      <c r="D481" s="612"/>
      <c r="E481" s="448"/>
      <c r="F481" s="93" t="s">
        <v>701</v>
      </c>
      <c r="G481" s="559">
        <v>100000</v>
      </c>
      <c r="H481" s="559"/>
      <c r="I481" s="559"/>
      <c r="J481" s="559"/>
      <c r="K481" s="583"/>
      <c r="L481" s="602"/>
    </row>
    <row r="482" spans="1:12" ht="15" customHeight="1" x14ac:dyDescent="0.25">
      <c r="A482" s="564"/>
      <c r="B482" s="568"/>
      <c r="C482" s="614"/>
      <c r="D482" s="612"/>
      <c r="E482" s="448"/>
      <c r="F482" s="148" t="s">
        <v>257</v>
      </c>
      <c r="G482" s="559" t="s">
        <v>556</v>
      </c>
      <c r="H482" s="559"/>
      <c r="I482" s="559"/>
      <c r="J482" s="559"/>
      <c r="K482" s="583"/>
      <c r="L482" s="602"/>
    </row>
    <row r="483" spans="1:12" ht="15" customHeight="1" x14ac:dyDescent="0.25">
      <c r="A483" s="564"/>
      <c r="B483" s="568"/>
      <c r="C483" s="614"/>
      <c r="D483" s="612"/>
      <c r="E483" s="448"/>
      <c r="F483" s="148" t="s">
        <v>376</v>
      </c>
      <c r="G483" s="621" t="s">
        <v>392</v>
      </c>
      <c r="H483" s="622"/>
      <c r="I483" s="622"/>
      <c r="J483" s="623"/>
      <c r="K483" s="583"/>
      <c r="L483" s="602"/>
    </row>
    <row r="484" spans="1:12" ht="15" customHeight="1" x14ac:dyDescent="0.25">
      <c r="A484" s="564"/>
      <c r="B484" s="568"/>
      <c r="C484" s="614"/>
      <c r="D484" s="612"/>
      <c r="E484" s="448"/>
      <c r="F484" s="93" t="s">
        <v>702</v>
      </c>
      <c r="G484" s="621" t="s">
        <v>709</v>
      </c>
      <c r="H484" s="622"/>
      <c r="I484" s="622"/>
      <c r="J484" s="623"/>
      <c r="K484" s="583"/>
      <c r="L484" s="602"/>
    </row>
    <row r="485" spans="1:12" ht="15" customHeight="1" x14ac:dyDescent="0.25">
      <c r="A485" s="564"/>
      <c r="B485" s="568"/>
      <c r="C485" s="614"/>
      <c r="D485" s="612"/>
      <c r="E485" s="448"/>
      <c r="F485" s="148" t="s">
        <v>381</v>
      </c>
      <c r="G485" s="559" t="s">
        <v>382</v>
      </c>
      <c r="H485" s="559"/>
      <c r="I485" s="559"/>
      <c r="J485" s="559"/>
      <c r="K485" s="583"/>
      <c r="L485" s="602"/>
    </row>
    <row r="486" spans="1:12" ht="15" customHeight="1" x14ac:dyDescent="0.25">
      <c r="A486" s="564"/>
      <c r="B486" s="568"/>
      <c r="C486" s="614"/>
      <c r="D486" s="612"/>
      <c r="E486" s="448"/>
      <c r="F486" s="94" t="s">
        <v>358</v>
      </c>
      <c r="G486" s="559" t="s">
        <v>900</v>
      </c>
      <c r="H486" s="559"/>
      <c r="I486" s="559"/>
      <c r="J486" s="559"/>
      <c r="K486" s="584">
        <v>5</v>
      </c>
      <c r="L486" s="533">
        <v>7617</v>
      </c>
    </row>
    <row r="487" spans="1:12" ht="15" customHeight="1" x14ac:dyDescent="0.25">
      <c r="A487" s="564"/>
      <c r="B487" s="568"/>
      <c r="C487" s="614"/>
      <c r="D487" s="612"/>
      <c r="E487" s="448"/>
      <c r="F487" s="148" t="s">
        <v>383</v>
      </c>
      <c r="G487" s="559" t="s">
        <v>384</v>
      </c>
      <c r="H487" s="559"/>
      <c r="I487" s="559"/>
      <c r="J487" s="559"/>
      <c r="K487" s="585"/>
      <c r="L487" s="603" t="e">
        <f>#REF!-#REF!*10%</f>
        <v>#REF!</v>
      </c>
    </row>
    <row r="488" spans="1:12" ht="15" customHeight="1" x14ac:dyDescent="0.25">
      <c r="A488" s="564"/>
      <c r="B488" s="568"/>
      <c r="C488" s="614"/>
      <c r="D488" s="612"/>
      <c r="E488" s="448"/>
      <c r="F488" s="148" t="s">
        <v>385</v>
      </c>
      <c r="G488" s="559" t="s">
        <v>398</v>
      </c>
      <c r="H488" s="559"/>
      <c r="I488" s="559"/>
      <c r="J488" s="559"/>
      <c r="K488" s="585"/>
      <c r="L488" s="603" t="e">
        <f>#REF!-#REF!*10%</f>
        <v>#REF!</v>
      </c>
    </row>
    <row r="489" spans="1:12" ht="15" customHeight="1" x14ac:dyDescent="0.25">
      <c r="A489" s="564"/>
      <c r="B489" s="568"/>
      <c r="C489" s="614"/>
      <c r="D489" s="612"/>
      <c r="E489" s="448"/>
      <c r="F489" s="148" t="s">
        <v>389</v>
      </c>
      <c r="G489" s="559" t="s">
        <v>390</v>
      </c>
      <c r="H489" s="559"/>
      <c r="I489" s="559"/>
      <c r="J489" s="559"/>
      <c r="K489" s="585"/>
      <c r="L489" s="603" t="e">
        <f>#REF!-#REF!*10%</f>
        <v>#REF!</v>
      </c>
    </row>
    <row r="490" spans="1:12" ht="15" customHeight="1" x14ac:dyDescent="0.25">
      <c r="A490" s="564"/>
      <c r="B490" s="568"/>
      <c r="C490" s="614"/>
      <c r="D490" s="612"/>
      <c r="E490" s="448"/>
      <c r="F490" s="93" t="s">
        <v>704</v>
      </c>
      <c r="G490" s="559" t="s">
        <v>705</v>
      </c>
      <c r="H490" s="559"/>
      <c r="I490" s="559"/>
      <c r="J490" s="559"/>
      <c r="K490" s="585"/>
      <c r="L490" s="603" t="e">
        <f>#REF!-#REF!*10%</f>
        <v>#REF!</v>
      </c>
    </row>
    <row r="491" spans="1:12" ht="15" customHeight="1" x14ac:dyDescent="0.25">
      <c r="A491" s="564"/>
      <c r="B491" s="568"/>
      <c r="C491" s="614"/>
      <c r="D491" s="612"/>
      <c r="E491" s="448"/>
      <c r="F491" s="93" t="s">
        <v>706</v>
      </c>
      <c r="G491" s="559" t="s">
        <v>390</v>
      </c>
      <c r="H491" s="559"/>
      <c r="I491" s="559"/>
      <c r="J491" s="559"/>
      <c r="K491" s="585"/>
      <c r="L491" s="603" t="e">
        <f>#REF!-#REF!*10%</f>
        <v>#REF!</v>
      </c>
    </row>
    <row r="492" spans="1:12" ht="15" customHeight="1" x14ac:dyDescent="0.25">
      <c r="A492" s="564"/>
      <c r="B492" s="568"/>
      <c r="C492" s="614"/>
      <c r="D492" s="612"/>
      <c r="E492" s="448"/>
      <c r="F492" s="93" t="s">
        <v>1271</v>
      </c>
      <c r="G492" s="559" t="s">
        <v>390</v>
      </c>
      <c r="H492" s="559"/>
      <c r="I492" s="559"/>
      <c r="J492" s="559"/>
      <c r="K492" s="585"/>
      <c r="L492" s="603" t="e">
        <f>#REF!-#REF!*10%</f>
        <v>#REF!</v>
      </c>
    </row>
    <row r="493" spans="1:12" ht="15" customHeight="1" x14ac:dyDescent="0.25">
      <c r="A493" s="564"/>
      <c r="B493" s="568"/>
      <c r="C493" s="614"/>
      <c r="D493" s="612"/>
      <c r="E493" s="448"/>
      <c r="F493" s="93" t="s">
        <v>707</v>
      </c>
      <c r="G493" s="559" t="s">
        <v>1270</v>
      </c>
      <c r="H493" s="559"/>
      <c r="I493" s="559"/>
      <c r="J493" s="559"/>
      <c r="K493" s="585"/>
      <c r="L493" s="603" t="e">
        <f>#REF!-#REF!*10%</f>
        <v>#REF!</v>
      </c>
    </row>
    <row r="494" spans="1:12" ht="15" customHeight="1" x14ac:dyDescent="0.25">
      <c r="A494" s="564"/>
      <c r="B494" s="568"/>
      <c r="C494" s="614"/>
      <c r="D494" s="612"/>
      <c r="E494" s="448"/>
      <c r="F494" s="93" t="s">
        <v>708</v>
      </c>
      <c r="G494" s="559" t="s">
        <v>390</v>
      </c>
      <c r="H494" s="559"/>
      <c r="I494" s="559"/>
      <c r="J494" s="559"/>
      <c r="K494" s="585"/>
      <c r="L494" s="603" t="e">
        <f>#REF!-#REF!*10%</f>
        <v>#REF!</v>
      </c>
    </row>
    <row r="495" spans="1:12" ht="15" customHeight="1" x14ac:dyDescent="0.25">
      <c r="A495" s="564"/>
      <c r="B495" s="568"/>
      <c r="C495" s="614"/>
      <c r="D495" s="612"/>
      <c r="E495" s="448"/>
      <c r="F495" s="148" t="s">
        <v>377</v>
      </c>
      <c r="G495" s="559" t="s">
        <v>387</v>
      </c>
      <c r="H495" s="559"/>
      <c r="I495" s="559"/>
      <c r="J495" s="559"/>
      <c r="K495" s="585"/>
      <c r="L495" s="603" t="e">
        <f>#REF!-#REF!*10%</f>
        <v>#REF!</v>
      </c>
    </row>
    <row r="496" spans="1:12" ht="15" customHeight="1" x14ac:dyDescent="0.25">
      <c r="A496" s="564"/>
      <c r="B496" s="568"/>
      <c r="C496" s="614"/>
      <c r="D496" s="612"/>
      <c r="E496" s="448"/>
      <c r="F496" s="148" t="s">
        <v>388</v>
      </c>
      <c r="G496" s="559" t="s">
        <v>393</v>
      </c>
      <c r="H496" s="559"/>
      <c r="I496" s="559"/>
      <c r="J496" s="559"/>
      <c r="K496" s="585"/>
      <c r="L496" s="603" t="e">
        <f>#REF!-#REF!*10%</f>
        <v>#REF!</v>
      </c>
    </row>
    <row r="497" spans="1:12" ht="15.6" customHeight="1" x14ac:dyDescent="0.25">
      <c r="A497" s="564"/>
      <c r="B497" s="568"/>
      <c r="C497" s="614"/>
      <c r="D497" s="612"/>
      <c r="E497" s="448"/>
      <c r="F497" s="148" t="s">
        <v>562</v>
      </c>
      <c r="G497" s="559" t="s">
        <v>1024</v>
      </c>
      <c r="H497" s="559"/>
      <c r="I497" s="559"/>
      <c r="J497" s="559"/>
      <c r="K497" s="585"/>
      <c r="L497" s="603" t="e">
        <f>#REF!-#REF!*10%</f>
        <v>#REF!</v>
      </c>
    </row>
    <row r="498" spans="1:12" ht="15.6" customHeight="1" x14ac:dyDescent="0.25">
      <c r="A498" s="564"/>
      <c r="B498" s="568"/>
      <c r="C498" s="614"/>
      <c r="D498" s="612"/>
      <c r="E498" s="448"/>
      <c r="F498" s="148" t="s">
        <v>570</v>
      </c>
      <c r="G498" s="559" t="s">
        <v>613</v>
      </c>
      <c r="H498" s="559"/>
      <c r="I498" s="559"/>
      <c r="J498" s="559"/>
      <c r="K498" s="585"/>
      <c r="L498" s="603" t="e">
        <f>#REF!-#REF!*10%</f>
        <v>#REF!</v>
      </c>
    </row>
    <row r="499" spans="1:12" ht="15.6" customHeight="1" x14ac:dyDescent="0.25">
      <c r="A499" s="564"/>
      <c r="B499" s="568"/>
      <c r="C499" s="614"/>
      <c r="D499" s="612"/>
      <c r="E499" s="448"/>
      <c r="F499" s="149" t="s">
        <v>4</v>
      </c>
      <c r="G499" s="615">
        <v>2.1</v>
      </c>
      <c r="H499" s="615"/>
      <c r="I499" s="615"/>
      <c r="J499" s="615"/>
      <c r="K499" s="585"/>
      <c r="L499" s="603" t="e">
        <f>#REF!-#REF!*10%</f>
        <v>#REF!</v>
      </c>
    </row>
    <row r="500" spans="1:12" ht="15" customHeight="1" x14ac:dyDescent="0.25">
      <c r="A500" s="564"/>
      <c r="B500" s="569"/>
      <c r="C500" s="614"/>
      <c r="D500" s="612"/>
      <c r="E500" s="448"/>
      <c r="F500" s="136" t="s">
        <v>1016</v>
      </c>
      <c r="G500" s="620">
        <v>5</v>
      </c>
      <c r="H500" s="620"/>
      <c r="I500" s="620"/>
      <c r="J500" s="620"/>
      <c r="K500" s="585"/>
      <c r="L500" s="603" t="e">
        <f>#REF!-#REF!*10%</f>
        <v>#REF!</v>
      </c>
    </row>
    <row r="501" spans="1:12" ht="15" customHeight="1" x14ac:dyDescent="0.25">
      <c r="A501" s="564">
        <v>7</v>
      </c>
      <c r="B501" s="567"/>
      <c r="C501" s="614" t="s">
        <v>1331</v>
      </c>
      <c r="D501" s="611"/>
      <c r="E501" s="448"/>
      <c r="F501" s="147" t="s">
        <v>81</v>
      </c>
      <c r="G501" s="613" t="s">
        <v>6</v>
      </c>
      <c r="H501" s="613"/>
      <c r="I501" s="613"/>
      <c r="J501" s="613"/>
      <c r="K501" s="539">
        <v>3</v>
      </c>
      <c r="L501" s="601">
        <v>8698</v>
      </c>
    </row>
    <row r="502" spans="1:12" ht="15" customHeight="1" x14ac:dyDescent="0.25">
      <c r="A502" s="564"/>
      <c r="B502" s="568"/>
      <c r="C502" s="614"/>
      <c r="D502" s="612"/>
      <c r="E502" s="448"/>
      <c r="F502" s="147" t="s">
        <v>80</v>
      </c>
      <c r="G502" s="469">
        <v>50</v>
      </c>
      <c r="H502" s="469"/>
      <c r="I502" s="469"/>
      <c r="J502" s="469"/>
      <c r="K502" s="583"/>
      <c r="L502" s="602"/>
    </row>
    <row r="503" spans="1:12" ht="15" customHeight="1" x14ac:dyDescent="0.25">
      <c r="A503" s="564"/>
      <c r="B503" s="568"/>
      <c r="C503" s="614"/>
      <c r="D503" s="612"/>
      <c r="E503" s="448"/>
      <c r="F503" s="147" t="s">
        <v>1</v>
      </c>
      <c r="G503" s="276">
        <v>3000</v>
      </c>
      <c r="H503" s="277">
        <v>4000</v>
      </c>
      <c r="I503" s="278">
        <v>5000</v>
      </c>
      <c r="J503" s="279">
        <v>6000</v>
      </c>
      <c r="K503" s="583"/>
      <c r="L503" s="602"/>
    </row>
    <row r="504" spans="1:12" ht="15" customHeight="1" x14ac:dyDescent="0.25">
      <c r="A504" s="564"/>
      <c r="B504" s="568"/>
      <c r="C504" s="614"/>
      <c r="D504" s="612"/>
      <c r="E504" s="448"/>
      <c r="F504" s="147" t="s">
        <v>817</v>
      </c>
      <c r="G504" s="276">
        <f>G502*100</f>
        <v>5000</v>
      </c>
      <c r="H504" s="277">
        <f>G502*110</f>
        <v>5500</v>
      </c>
      <c r="I504" s="278">
        <f>G502*120</f>
        <v>6000</v>
      </c>
      <c r="J504" s="279">
        <f>G502*123</f>
        <v>6150</v>
      </c>
      <c r="K504" s="583"/>
      <c r="L504" s="602"/>
    </row>
    <row r="505" spans="1:12" ht="15" customHeight="1" x14ac:dyDescent="0.25">
      <c r="A505" s="564"/>
      <c r="B505" s="568"/>
      <c r="C505" s="614"/>
      <c r="D505" s="612"/>
      <c r="E505" s="448"/>
      <c r="F505" s="147" t="s">
        <v>1269</v>
      </c>
      <c r="G505" s="619">
        <v>0.98</v>
      </c>
      <c r="H505" s="619"/>
      <c r="I505" s="619"/>
      <c r="J505" s="619"/>
      <c r="K505" s="583"/>
      <c r="L505" s="602"/>
    </row>
    <row r="506" spans="1:12" ht="15" customHeight="1" x14ac:dyDescent="0.25">
      <c r="A506" s="564"/>
      <c r="B506" s="568"/>
      <c r="C506" s="614"/>
      <c r="D506" s="612"/>
      <c r="E506" s="448"/>
      <c r="F506" s="93" t="s">
        <v>699</v>
      </c>
      <c r="G506" s="559" t="s">
        <v>700</v>
      </c>
      <c r="H506" s="559"/>
      <c r="I506" s="559"/>
      <c r="J506" s="559"/>
      <c r="K506" s="583"/>
      <c r="L506" s="602"/>
    </row>
    <row r="507" spans="1:12" ht="15" customHeight="1" x14ac:dyDescent="0.25">
      <c r="A507" s="564"/>
      <c r="B507" s="568"/>
      <c r="C507" s="614"/>
      <c r="D507" s="612"/>
      <c r="E507" s="448"/>
      <c r="F507" s="93" t="s">
        <v>1181</v>
      </c>
      <c r="G507" s="462" t="s">
        <v>1179</v>
      </c>
      <c r="H507" s="463"/>
      <c r="I507" s="463"/>
      <c r="J507" s="464"/>
      <c r="K507" s="583"/>
      <c r="L507" s="602"/>
    </row>
    <row r="508" spans="1:12" ht="15" customHeight="1" x14ac:dyDescent="0.25">
      <c r="A508" s="564"/>
      <c r="B508" s="568"/>
      <c r="C508" s="614"/>
      <c r="D508" s="612"/>
      <c r="E508" s="448"/>
      <c r="F508" s="147" t="s">
        <v>83</v>
      </c>
      <c r="G508" s="613">
        <v>66</v>
      </c>
      <c r="H508" s="613"/>
      <c r="I508" s="613"/>
      <c r="J508" s="613"/>
      <c r="K508" s="583"/>
      <c r="L508" s="602"/>
    </row>
    <row r="509" spans="1:12" ht="15" customHeight="1" x14ac:dyDescent="0.25">
      <c r="A509" s="564"/>
      <c r="B509" s="568"/>
      <c r="C509" s="614"/>
      <c r="D509" s="612"/>
      <c r="E509" s="448"/>
      <c r="F509" s="94" t="s">
        <v>396</v>
      </c>
      <c r="G509" s="559" t="s">
        <v>1185</v>
      </c>
      <c r="H509" s="559"/>
      <c r="I509" s="559"/>
      <c r="J509" s="559"/>
      <c r="K509" s="583"/>
      <c r="L509" s="602"/>
    </row>
    <row r="510" spans="1:12" ht="15" customHeight="1" x14ac:dyDescent="0.25">
      <c r="A510" s="564"/>
      <c r="B510" s="568"/>
      <c r="C510" s="614"/>
      <c r="D510" s="612"/>
      <c r="E510" s="448"/>
      <c r="F510" s="147" t="s">
        <v>3</v>
      </c>
      <c r="G510" s="613" t="s">
        <v>30</v>
      </c>
      <c r="H510" s="613"/>
      <c r="I510" s="613"/>
      <c r="J510" s="613"/>
      <c r="K510" s="583"/>
      <c r="L510" s="602"/>
    </row>
    <row r="511" spans="1:12" ht="15" customHeight="1" x14ac:dyDescent="0.25">
      <c r="A511" s="564"/>
      <c r="B511" s="568"/>
      <c r="C511" s="614"/>
      <c r="D511" s="612"/>
      <c r="E511" s="448"/>
      <c r="F511" s="148" t="s">
        <v>379</v>
      </c>
      <c r="G511" s="559" t="s">
        <v>380</v>
      </c>
      <c r="H511" s="559"/>
      <c r="I511" s="559"/>
      <c r="J511" s="559"/>
      <c r="K511" s="583"/>
      <c r="L511" s="602"/>
    </row>
    <row r="512" spans="1:12" ht="15" customHeight="1" x14ac:dyDescent="0.25">
      <c r="A512" s="564"/>
      <c r="B512" s="568"/>
      <c r="C512" s="614"/>
      <c r="D512" s="612"/>
      <c r="E512" s="448"/>
      <c r="F512" s="93" t="s">
        <v>701</v>
      </c>
      <c r="G512" s="559">
        <v>100000</v>
      </c>
      <c r="H512" s="559"/>
      <c r="I512" s="559"/>
      <c r="J512" s="559"/>
      <c r="K512" s="583"/>
      <c r="L512" s="602"/>
    </row>
    <row r="513" spans="1:12" ht="15" customHeight="1" x14ac:dyDescent="0.25">
      <c r="A513" s="564"/>
      <c r="B513" s="568"/>
      <c r="C513" s="614"/>
      <c r="D513" s="612"/>
      <c r="E513" s="448"/>
      <c r="F513" s="148" t="s">
        <v>257</v>
      </c>
      <c r="G513" s="559" t="s">
        <v>556</v>
      </c>
      <c r="H513" s="559"/>
      <c r="I513" s="559"/>
      <c r="J513" s="559"/>
      <c r="K513" s="583"/>
      <c r="L513" s="602"/>
    </row>
    <row r="514" spans="1:12" ht="15" customHeight="1" x14ac:dyDescent="0.25">
      <c r="A514" s="564"/>
      <c r="B514" s="568"/>
      <c r="C514" s="614"/>
      <c r="D514" s="612"/>
      <c r="E514" s="448"/>
      <c r="F514" s="148" t="s">
        <v>376</v>
      </c>
      <c r="G514" s="559" t="s">
        <v>392</v>
      </c>
      <c r="H514" s="559"/>
      <c r="I514" s="559"/>
      <c r="J514" s="559"/>
      <c r="K514" s="583"/>
      <c r="L514" s="602"/>
    </row>
    <row r="515" spans="1:12" ht="15" customHeight="1" x14ac:dyDescent="0.25">
      <c r="A515" s="564"/>
      <c r="B515" s="568"/>
      <c r="C515" s="614"/>
      <c r="D515" s="612"/>
      <c r="E515" s="448"/>
      <c r="F515" s="93" t="s">
        <v>702</v>
      </c>
      <c r="G515" s="559" t="s">
        <v>709</v>
      </c>
      <c r="H515" s="559"/>
      <c r="I515" s="559"/>
      <c r="J515" s="559"/>
      <c r="K515" s="583"/>
      <c r="L515" s="602"/>
    </row>
    <row r="516" spans="1:12" ht="15" customHeight="1" x14ac:dyDescent="0.25">
      <c r="A516" s="564"/>
      <c r="B516" s="568"/>
      <c r="C516" s="614"/>
      <c r="D516" s="612"/>
      <c r="E516" s="448"/>
      <c r="F516" s="148" t="s">
        <v>381</v>
      </c>
      <c r="G516" s="559" t="s">
        <v>382</v>
      </c>
      <c r="H516" s="559"/>
      <c r="I516" s="559"/>
      <c r="J516" s="559"/>
      <c r="K516" s="583"/>
      <c r="L516" s="602"/>
    </row>
    <row r="517" spans="1:12" ht="15" customHeight="1" x14ac:dyDescent="0.25">
      <c r="A517" s="564"/>
      <c r="B517" s="568"/>
      <c r="C517" s="614"/>
      <c r="D517" s="612"/>
      <c r="E517" s="448"/>
      <c r="F517" s="94" t="s">
        <v>358</v>
      </c>
      <c r="G517" s="559" t="s">
        <v>900</v>
      </c>
      <c r="H517" s="559"/>
      <c r="I517" s="559"/>
      <c r="J517" s="559"/>
      <c r="K517" s="584">
        <v>5</v>
      </c>
      <c r="L517" s="533">
        <v>9307</v>
      </c>
    </row>
    <row r="518" spans="1:12" ht="15" customHeight="1" x14ac:dyDescent="0.25">
      <c r="A518" s="564"/>
      <c r="B518" s="568"/>
      <c r="C518" s="614"/>
      <c r="D518" s="612"/>
      <c r="E518" s="448"/>
      <c r="F518" s="148" t="s">
        <v>383</v>
      </c>
      <c r="G518" s="559" t="s">
        <v>384</v>
      </c>
      <c r="H518" s="559"/>
      <c r="I518" s="559"/>
      <c r="J518" s="559"/>
      <c r="K518" s="585"/>
      <c r="L518" s="603" t="e">
        <f>#REF!-#REF!*10%</f>
        <v>#REF!</v>
      </c>
    </row>
    <row r="519" spans="1:12" ht="15" customHeight="1" x14ac:dyDescent="0.25">
      <c r="A519" s="564"/>
      <c r="B519" s="568"/>
      <c r="C519" s="614"/>
      <c r="D519" s="612"/>
      <c r="E519" s="448"/>
      <c r="F519" s="148" t="s">
        <v>385</v>
      </c>
      <c r="G519" s="559" t="s">
        <v>398</v>
      </c>
      <c r="H519" s="559"/>
      <c r="I519" s="559"/>
      <c r="J519" s="559"/>
      <c r="K519" s="585"/>
      <c r="L519" s="603" t="e">
        <f>#REF!-#REF!*10%</f>
        <v>#REF!</v>
      </c>
    </row>
    <row r="520" spans="1:12" ht="15" customHeight="1" x14ac:dyDescent="0.25">
      <c r="A520" s="564"/>
      <c r="B520" s="568"/>
      <c r="C520" s="614"/>
      <c r="D520" s="612"/>
      <c r="E520" s="448"/>
      <c r="F520" s="148" t="s">
        <v>389</v>
      </c>
      <c r="G520" s="559" t="s">
        <v>390</v>
      </c>
      <c r="H520" s="559"/>
      <c r="I520" s="559"/>
      <c r="J520" s="559"/>
      <c r="K520" s="585"/>
      <c r="L520" s="603" t="e">
        <f>#REF!-#REF!*10%</f>
        <v>#REF!</v>
      </c>
    </row>
    <row r="521" spans="1:12" ht="15" customHeight="1" x14ac:dyDescent="0.25">
      <c r="A521" s="564"/>
      <c r="B521" s="568"/>
      <c r="C521" s="614"/>
      <c r="D521" s="612"/>
      <c r="E521" s="448"/>
      <c r="F521" s="93" t="s">
        <v>704</v>
      </c>
      <c r="G521" s="559" t="s">
        <v>705</v>
      </c>
      <c r="H521" s="559"/>
      <c r="I521" s="559"/>
      <c r="J521" s="559"/>
      <c r="K521" s="585"/>
      <c r="L521" s="603" t="e">
        <f>#REF!-#REF!*10%</f>
        <v>#REF!</v>
      </c>
    </row>
    <row r="522" spans="1:12" ht="15" customHeight="1" x14ac:dyDescent="0.25">
      <c r="A522" s="564"/>
      <c r="B522" s="568"/>
      <c r="C522" s="614"/>
      <c r="D522" s="612"/>
      <c r="E522" s="448"/>
      <c r="F522" s="93" t="s">
        <v>706</v>
      </c>
      <c r="G522" s="559" t="s">
        <v>390</v>
      </c>
      <c r="H522" s="559"/>
      <c r="I522" s="559"/>
      <c r="J522" s="559"/>
      <c r="K522" s="585"/>
      <c r="L522" s="603" t="e">
        <f>#REF!-#REF!*10%</f>
        <v>#REF!</v>
      </c>
    </row>
    <row r="523" spans="1:12" ht="15" customHeight="1" x14ac:dyDescent="0.25">
      <c r="A523" s="564"/>
      <c r="B523" s="568"/>
      <c r="C523" s="614"/>
      <c r="D523" s="612"/>
      <c r="E523" s="448"/>
      <c r="F523" s="93" t="s">
        <v>1271</v>
      </c>
      <c r="G523" s="559" t="s">
        <v>390</v>
      </c>
      <c r="H523" s="559"/>
      <c r="I523" s="559"/>
      <c r="J523" s="559"/>
      <c r="K523" s="585"/>
      <c r="L523" s="603" t="e">
        <f>#REF!-#REF!*10%</f>
        <v>#REF!</v>
      </c>
    </row>
    <row r="524" spans="1:12" ht="15" customHeight="1" x14ac:dyDescent="0.25">
      <c r="A524" s="564"/>
      <c r="B524" s="568"/>
      <c r="C524" s="614"/>
      <c r="D524" s="612"/>
      <c r="E524" s="448"/>
      <c r="F524" s="93" t="s">
        <v>707</v>
      </c>
      <c r="G524" s="559" t="s">
        <v>1270</v>
      </c>
      <c r="H524" s="559"/>
      <c r="I524" s="559"/>
      <c r="J524" s="559"/>
      <c r="K524" s="585"/>
      <c r="L524" s="603" t="e">
        <f>#REF!-#REF!*10%</f>
        <v>#REF!</v>
      </c>
    </row>
    <row r="525" spans="1:12" ht="15" customHeight="1" x14ac:dyDescent="0.25">
      <c r="A525" s="564"/>
      <c r="B525" s="568"/>
      <c r="C525" s="614"/>
      <c r="D525" s="612"/>
      <c r="E525" s="448"/>
      <c r="F525" s="93" t="s">
        <v>708</v>
      </c>
      <c r="G525" s="559" t="s">
        <v>390</v>
      </c>
      <c r="H525" s="559"/>
      <c r="I525" s="559"/>
      <c r="J525" s="559"/>
      <c r="K525" s="585"/>
      <c r="L525" s="603" t="e">
        <f>#REF!-#REF!*10%</f>
        <v>#REF!</v>
      </c>
    </row>
    <row r="526" spans="1:12" ht="15" customHeight="1" x14ac:dyDescent="0.25">
      <c r="A526" s="564"/>
      <c r="B526" s="568"/>
      <c r="C526" s="614"/>
      <c r="D526" s="612"/>
      <c r="E526" s="448"/>
      <c r="F526" s="148" t="s">
        <v>377</v>
      </c>
      <c r="G526" s="559" t="s">
        <v>387</v>
      </c>
      <c r="H526" s="559"/>
      <c r="I526" s="559"/>
      <c r="J526" s="559"/>
      <c r="K526" s="585"/>
      <c r="L526" s="603" t="e">
        <f>#REF!-#REF!*10%</f>
        <v>#REF!</v>
      </c>
    </row>
    <row r="527" spans="1:12" ht="15" customHeight="1" x14ac:dyDescent="0.25">
      <c r="A527" s="564"/>
      <c r="B527" s="568"/>
      <c r="C527" s="614"/>
      <c r="D527" s="612"/>
      <c r="E527" s="448"/>
      <c r="F527" s="148" t="s">
        <v>388</v>
      </c>
      <c r="G527" s="559" t="s">
        <v>393</v>
      </c>
      <c r="H527" s="559"/>
      <c r="I527" s="559"/>
      <c r="J527" s="559"/>
      <c r="K527" s="585"/>
      <c r="L527" s="603" t="e">
        <f>#REF!-#REF!*10%</f>
        <v>#REF!</v>
      </c>
    </row>
    <row r="528" spans="1:12" ht="15.6" customHeight="1" x14ac:dyDescent="0.25">
      <c r="A528" s="564"/>
      <c r="B528" s="568"/>
      <c r="C528" s="614"/>
      <c r="D528" s="612"/>
      <c r="E528" s="448"/>
      <c r="F528" s="148" t="s">
        <v>562</v>
      </c>
      <c r="G528" s="559" t="s">
        <v>1024</v>
      </c>
      <c r="H528" s="559"/>
      <c r="I528" s="559"/>
      <c r="J528" s="559"/>
      <c r="K528" s="585"/>
      <c r="L528" s="603" t="e">
        <f>#REF!-#REF!*10%</f>
        <v>#REF!</v>
      </c>
    </row>
    <row r="529" spans="1:12" ht="15.6" customHeight="1" x14ac:dyDescent="0.25">
      <c r="A529" s="564"/>
      <c r="B529" s="568"/>
      <c r="C529" s="614"/>
      <c r="D529" s="612"/>
      <c r="E529" s="448"/>
      <c r="F529" s="148" t="s">
        <v>570</v>
      </c>
      <c r="G529" s="559" t="s">
        <v>613</v>
      </c>
      <c r="H529" s="559"/>
      <c r="I529" s="559"/>
      <c r="J529" s="559"/>
      <c r="K529" s="585"/>
      <c r="L529" s="603" t="e">
        <f>#REF!-#REF!*10%</f>
        <v>#REF!</v>
      </c>
    </row>
    <row r="530" spans="1:12" ht="15.6" customHeight="1" x14ac:dyDescent="0.25">
      <c r="A530" s="564"/>
      <c r="B530" s="568"/>
      <c r="C530" s="614"/>
      <c r="D530" s="612"/>
      <c r="E530" s="448"/>
      <c r="F530" s="149" t="s">
        <v>4</v>
      </c>
      <c r="G530" s="615">
        <v>2.8</v>
      </c>
      <c r="H530" s="615"/>
      <c r="I530" s="615"/>
      <c r="J530" s="615"/>
      <c r="K530" s="585"/>
      <c r="L530" s="603" t="e">
        <f>#REF!-#REF!*10%</f>
        <v>#REF!</v>
      </c>
    </row>
    <row r="531" spans="1:12" ht="15" customHeight="1" x14ac:dyDescent="0.25">
      <c r="A531" s="564"/>
      <c r="B531" s="569"/>
      <c r="C531" s="614"/>
      <c r="D531" s="612"/>
      <c r="E531" s="448"/>
      <c r="F531" s="136" t="s">
        <v>1016</v>
      </c>
      <c r="G531" s="620">
        <v>5</v>
      </c>
      <c r="H531" s="620"/>
      <c r="I531" s="620"/>
      <c r="J531" s="620"/>
      <c r="K531" s="585"/>
      <c r="L531" s="603" t="e">
        <f>#REF!-#REF!*10%</f>
        <v>#REF!</v>
      </c>
    </row>
    <row r="532" spans="1:12" ht="15" customHeight="1" x14ac:dyDescent="0.25">
      <c r="A532" s="564">
        <v>8</v>
      </c>
      <c r="B532" s="567"/>
      <c r="C532" s="614" t="s">
        <v>1332</v>
      </c>
      <c r="D532" s="611"/>
      <c r="E532" s="448"/>
      <c r="F532" s="147" t="s">
        <v>81</v>
      </c>
      <c r="G532" s="613" t="s">
        <v>6</v>
      </c>
      <c r="H532" s="613"/>
      <c r="I532" s="613"/>
      <c r="J532" s="613"/>
      <c r="K532" s="539">
        <v>3</v>
      </c>
      <c r="L532" s="601">
        <v>8142</v>
      </c>
    </row>
    <row r="533" spans="1:12" ht="15" customHeight="1" x14ac:dyDescent="0.25">
      <c r="A533" s="564"/>
      <c r="B533" s="568"/>
      <c r="C533" s="614"/>
      <c r="D533" s="612"/>
      <c r="E533" s="448"/>
      <c r="F533" s="147" t="s">
        <v>80</v>
      </c>
      <c r="G533" s="469">
        <v>60</v>
      </c>
      <c r="H533" s="469"/>
      <c r="I533" s="469"/>
      <c r="J533" s="469"/>
      <c r="K533" s="583"/>
      <c r="L533" s="602"/>
    </row>
    <row r="534" spans="1:12" ht="15" customHeight="1" x14ac:dyDescent="0.25">
      <c r="A534" s="564"/>
      <c r="B534" s="568"/>
      <c r="C534" s="614"/>
      <c r="D534" s="612"/>
      <c r="E534" s="448"/>
      <c r="F534" s="147" t="s">
        <v>1</v>
      </c>
      <c r="G534" s="276">
        <v>3000</v>
      </c>
      <c r="H534" s="277">
        <v>4000</v>
      </c>
      <c r="I534" s="278">
        <v>5000</v>
      </c>
      <c r="J534" s="279">
        <v>6000</v>
      </c>
      <c r="K534" s="583"/>
      <c r="L534" s="602"/>
    </row>
    <row r="535" spans="1:12" ht="15" customHeight="1" x14ac:dyDescent="0.25">
      <c r="A535" s="564"/>
      <c r="B535" s="568"/>
      <c r="C535" s="614"/>
      <c r="D535" s="612"/>
      <c r="E535" s="448"/>
      <c r="F535" s="147" t="s">
        <v>817</v>
      </c>
      <c r="G535" s="276">
        <f>G533*100</f>
        <v>6000</v>
      </c>
      <c r="H535" s="277">
        <f>G533*110</f>
        <v>6600</v>
      </c>
      <c r="I535" s="278">
        <f>G533*120</f>
        <v>7200</v>
      </c>
      <c r="J535" s="279">
        <f>G533*123</f>
        <v>7380</v>
      </c>
      <c r="K535" s="583"/>
      <c r="L535" s="602"/>
    </row>
    <row r="536" spans="1:12" ht="15" customHeight="1" x14ac:dyDescent="0.25">
      <c r="A536" s="564"/>
      <c r="B536" s="568"/>
      <c r="C536" s="614"/>
      <c r="D536" s="612"/>
      <c r="E536" s="448"/>
      <c r="F536" s="147" t="s">
        <v>1269</v>
      </c>
      <c r="G536" s="619">
        <v>0.98</v>
      </c>
      <c r="H536" s="619"/>
      <c r="I536" s="619"/>
      <c r="J536" s="619"/>
      <c r="K536" s="583"/>
      <c r="L536" s="602"/>
    </row>
    <row r="537" spans="1:12" ht="15" customHeight="1" x14ac:dyDescent="0.25">
      <c r="A537" s="564"/>
      <c r="B537" s="568"/>
      <c r="C537" s="614"/>
      <c r="D537" s="612"/>
      <c r="E537" s="448"/>
      <c r="F537" s="93" t="s">
        <v>699</v>
      </c>
      <c r="G537" s="559" t="s">
        <v>700</v>
      </c>
      <c r="H537" s="559"/>
      <c r="I537" s="559"/>
      <c r="J537" s="559"/>
      <c r="K537" s="583"/>
      <c r="L537" s="602"/>
    </row>
    <row r="538" spans="1:12" ht="15" customHeight="1" x14ac:dyDescent="0.25">
      <c r="A538" s="564"/>
      <c r="B538" s="568"/>
      <c r="C538" s="614"/>
      <c r="D538" s="612"/>
      <c r="E538" s="448"/>
      <c r="F538" s="93" t="s">
        <v>1181</v>
      </c>
      <c r="G538" s="462" t="s">
        <v>1179</v>
      </c>
      <c r="H538" s="463"/>
      <c r="I538" s="463"/>
      <c r="J538" s="464"/>
      <c r="K538" s="583"/>
      <c r="L538" s="602"/>
    </row>
    <row r="539" spans="1:12" ht="15" customHeight="1" x14ac:dyDescent="0.25">
      <c r="A539" s="564"/>
      <c r="B539" s="568"/>
      <c r="C539" s="614"/>
      <c r="D539" s="612"/>
      <c r="E539" s="448"/>
      <c r="F539" s="147" t="s">
        <v>83</v>
      </c>
      <c r="G539" s="613">
        <v>66</v>
      </c>
      <c r="H539" s="613"/>
      <c r="I539" s="613"/>
      <c r="J539" s="613"/>
      <c r="K539" s="583"/>
      <c r="L539" s="602"/>
    </row>
    <row r="540" spans="1:12" ht="15" customHeight="1" x14ac:dyDescent="0.25">
      <c r="A540" s="564"/>
      <c r="B540" s="568"/>
      <c r="C540" s="614"/>
      <c r="D540" s="612"/>
      <c r="E540" s="448"/>
      <c r="F540" s="94" t="s">
        <v>396</v>
      </c>
      <c r="G540" s="559" t="s">
        <v>1185</v>
      </c>
      <c r="H540" s="559"/>
      <c r="I540" s="559"/>
      <c r="J540" s="559"/>
      <c r="K540" s="583"/>
      <c r="L540" s="602"/>
    </row>
    <row r="541" spans="1:12" ht="15" customHeight="1" x14ac:dyDescent="0.25">
      <c r="A541" s="564"/>
      <c r="B541" s="568"/>
      <c r="C541" s="614"/>
      <c r="D541" s="612"/>
      <c r="E541" s="448"/>
      <c r="F541" s="147" t="s">
        <v>3</v>
      </c>
      <c r="G541" s="613" t="s">
        <v>28</v>
      </c>
      <c r="H541" s="613"/>
      <c r="I541" s="613"/>
      <c r="J541" s="613"/>
      <c r="K541" s="583"/>
      <c r="L541" s="602"/>
    </row>
    <row r="542" spans="1:12" ht="15" customHeight="1" x14ac:dyDescent="0.25">
      <c r="A542" s="564"/>
      <c r="B542" s="568"/>
      <c r="C542" s="614"/>
      <c r="D542" s="612"/>
      <c r="E542" s="448"/>
      <c r="F542" s="148" t="s">
        <v>379</v>
      </c>
      <c r="G542" s="559" t="s">
        <v>380</v>
      </c>
      <c r="H542" s="559"/>
      <c r="I542" s="559"/>
      <c r="J542" s="559"/>
      <c r="K542" s="583"/>
      <c r="L542" s="602"/>
    </row>
    <row r="543" spans="1:12" ht="15" customHeight="1" x14ac:dyDescent="0.25">
      <c r="A543" s="564"/>
      <c r="B543" s="568"/>
      <c r="C543" s="614"/>
      <c r="D543" s="612"/>
      <c r="E543" s="448"/>
      <c r="F543" s="93" t="s">
        <v>701</v>
      </c>
      <c r="G543" s="559">
        <v>100000</v>
      </c>
      <c r="H543" s="559"/>
      <c r="I543" s="559"/>
      <c r="J543" s="559"/>
      <c r="K543" s="583"/>
      <c r="L543" s="602"/>
    </row>
    <row r="544" spans="1:12" ht="15" customHeight="1" x14ac:dyDescent="0.25">
      <c r="A544" s="564"/>
      <c r="B544" s="568"/>
      <c r="C544" s="614"/>
      <c r="D544" s="612"/>
      <c r="E544" s="448"/>
      <c r="F544" s="148" t="s">
        <v>257</v>
      </c>
      <c r="G544" s="559" t="s">
        <v>556</v>
      </c>
      <c r="H544" s="559"/>
      <c r="I544" s="559"/>
      <c r="J544" s="559"/>
      <c r="K544" s="583"/>
      <c r="L544" s="602"/>
    </row>
    <row r="545" spans="1:12" ht="15" customHeight="1" x14ac:dyDescent="0.25">
      <c r="A545" s="564"/>
      <c r="B545" s="568"/>
      <c r="C545" s="614"/>
      <c r="D545" s="612"/>
      <c r="E545" s="448"/>
      <c r="F545" s="148" t="s">
        <v>376</v>
      </c>
      <c r="G545" s="559" t="s">
        <v>1382</v>
      </c>
      <c r="H545" s="559"/>
      <c r="I545" s="559"/>
      <c r="J545" s="559"/>
      <c r="K545" s="583"/>
      <c r="L545" s="602"/>
    </row>
    <row r="546" spans="1:12" ht="15" customHeight="1" x14ac:dyDescent="0.25">
      <c r="A546" s="564"/>
      <c r="B546" s="568"/>
      <c r="C546" s="614"/>
      <c r="D546" s="612"/>
      <c r="E546" s="448"/>
      <c r="F546" s="93" t="s">
        <v>702</v>
      </c>
      <c r="G546" s="559" t="s">
        <v>1383</v>
      </c>
      <c r="H546" s="559"/>
      <c r="I546" s="559"/>
      <c r="J546" s="559"/>
      <c r="K546" s="583"/>
      <c r="L546" s="602"/>
    </row>
    <row r="547" spans="1:12" ht="15" customHeight="1" x14ac:dyDescent="0.25">
      <c r="A547" s="564"/>
      <c r="B547" s="568"/>
      <c r="C547" s="614"/>
      <c r="D547" s="612"/>
      <c r="E547" s="448"/>
      <c r="F547" s="148" t="s">
        <v>381</v>
      </c>
      <c r="G547" s="559" t="s">
        <v>382</v>
      </c>
      <c r="H547" s="559"/>
      <c r="I547" s="559"/>
      <c r="J547" s="559"/>
      <c r="K547" s="583"/>
      <c r="L547" s="602"/>
    </row>
    <row r="548" spans="1:12" ht="15" customHeight="1" x14ac:dyDescent="0.25">
      <c r="A548" s="564"/>
      <c r="B548" s="568"/>
      <c r="C548" s="614"/>
      <c r="D548" s="612"/>
      <c r="E548" s="448"/>
      <c r="F548" s="94" t="s">
        <v>358</v>
      </c>
      <c r="G548" s="559" t="s">
        <v>900</v>
      </c>
      <c r="H548" s="559"/>
      <c r="I548" s="559"/>
      <c r="J548" s="559"/>
      <c r="K548" s="584">
        <v>5</v>
      </c>
      <c r="L548" s="533">
        <v>8712</v>
      </c>
    </row>
    <row r="549" spans="1:12" ht="15" customHeight="1" x14ac:dyDescent="0.25">
      <c r="A549" s="564"/>
      <c r="B549" s="568"/>
      <c r="C549" s="614"/>
      <c r="D549" s="612"/>
      <c r="E549" s="448"/>
      <c r="F549" s="148" t="s">
        <v>383</v>
      </c>
      <c r="G549" s="559" t="s">
        <v>384</v>
      </c>
      <c r="H549" s="559"/>
      <c r="I549" s="559"/>
      <c r="J549" s="559"/>
      <c r="K549" s="585"/>
      <c r="L549" s="603" t="e">
        <f>#REF!-#REF!*10%</f>
        <v>#REF!</v>
      </c>
    </row>
    <row r="550" spans="1:12" ht="15" customHeight="1" x14ac:dyDescent="0.25">
      <c r="A550" s="564"/>
      <c r="B550" s="568"/>
      <c r="C550" s="614"/>
      <c r="D550" s="612"/>
      <c r="E550" s="448"/>
      <c r="F550" s="148" t="s">
        <v>385</v>
      </c>
      <c r="G550" s="559" t="s">
        <v>398</v>
      </c>
      <c r="H550" s="559"/>
      <c r="I550" s="559"/>
      <c r="J550" s="559"/>
      <c r="K550" s="585"/>
      <c r="L550" s="603" t="e">
        <f>#REF!-#REF!*10%</f>
        <v>#REF!</v>
      </c>
    </row>
    <row r="551" spans="1:12" ht="15" customHeight="1" x14ac:dyDescent="0.25">
      <c r="A551" s="564"/>
      <c r="B551" s="568"/>
      <c r="C551" s="614"/>
      <c r="D551" s="612"/>
      <c r="E551" s="448"/>
      <c r="F551" s="148" t="s">
        <v>389</v>
      </c>
      <c r="G551" s="559" t="s">
        <v>390</v>
      </c>
      <c r="H551" s="559"/>
      <c r="I551" s="559"/>
      <c r="J551" s="559"/>
      <c r="K551" s="585"/>
      <c r="L551" s="603" t="e">
        <f>#REF!-#REF!*10%</f>
        <v>#REF!</v>
      </c>
    </row>
    <row r="552" spans="1:12" ht="15" customHeight="1" x14ac:dyDescent="0.25">
      <c r="A552" s="564"/>
      <c r="B552" s="568"/>
      <c r="C552" s="614"/>
      <c r="D552" s="612"/>
      <c r="E552" s="448"/>
      <c r="F552" s="93" t="s">
        <v>704</v>
      </c>
      <c r="G552" s="559" t="s">
        <v>705</v>
      </c>
      <c r="H552" s="559"/>
      <c r="I552" s="559"/>
      <c r="J552" s="559"/>
      <c r="K552" s="585"/>
      <c r="L552" s="603" t="e">
        <f>#REF!-#REF!*10%</f>
        <v>#REF!</v>
      </c>
    </row>
    <row r="553" spans="1:12" ht="15" customHeight="1" x14ac:dyDescent="0.25">
      <c r="A553" s="564"/>
      <c r="B553" s="568"/>
      <c r="C553" s="614"/>
      <c r="D553" s="612"/>
      <c r="E553" s="448"/>
      <c r="F553" s="93" t="s">
        <v>706</v>
      </c>
      <c r="G553" s="559" t="s">
        <v>390</v>
      </c>
      <c r="H553" s="559"/>
      <c r="I553" s="559"/>
      <c r="J553" s="559"/>
      <c r="K553" s="585"/>
      <c r="L553" s="603" t="e">
        <f>#REF!-#REF!*10%</f>
        <v>#REF!</v>
      </c>
    </row>
    <row r="554" spans="1:12" ht="15" customHeight="1" x14ac:dyDescent="0.25">
      <c r="A554" s="564"/>
      <c r="B554" s="568"/>
      <c r="C554" s="614"/>
      <c r="D554" s="612"/>
      <c r="E554" s="448"/>
      <c r="F554" s="93" t="s">
        <v>1271</v>
      </c>
      <c r="G554" s="559" t="s">
        <v>390</v>
      </c>
      <c r="H554" s="559"/>
      <c r="I554" s="559"/>
      <c r="J554" s="559"/>
      <c r="K554" s="585"/>
      <c r="L554" s="603" t="e">
        <f>#REF!-#REF!*10%</f>
        <v>#REF!</v>
      </c>
    </row>
    <row r="555" spans="1:12" ht="15" customHeight="1" x14ac:dyDescent="0.25">
      <c r="A555" s="564"/>
      <c r="B555" s="568"/>
      <c r="C555" s="614"/>
      <c r="D555" s="612"/>
      <c r="E555" s="448"/>
      <c r="F555" s="93" t="s">
        <v>707</v>
      </c>
      <c r="G555" s="559" t="s">
        <v>1270</v>
      </c>
      <c r="H555" s="559"/>
      <c r="I555" s="559"/>
      <c r="J555" s="559"/>
      <c r="K555" s="585"/>
      <c r="L555" s="603" t="e">
        <f>#REF!-#REF!*10%</f>
        <v>#REF!</v>
      </c>
    </row>
    <row r="556" spans="1:12" ht="15" customHeight="1" x14ac:dyDescent="0.25">
      <c r="A556" s="564"/>
      <c r="B556" s="568"/>
      <c r="C556" s="614"/>
      <c r="D556" s="612"/>
      <c r="E556" s="448"/>
      <c r="F556" s="93" t="s">
        <v>708</v>
      </c>
      <c r="G556" s="559" t="s">
        <v>390</v>
      </c>
      <c r="H556" s="559"/>
      <c r="I556" s="559"/>
      <c r="J556" s="559"/>
      <c r="K556" s="585"/>
      <c r="L556" s="603" t="e">
        <f>#REF!-#REF!*10%</f>
        <v>#REF!</v>
      </c>
    </row>
    <row r="557" spans="1:12" ht="15" customHeight="1" x14ac:dyDescent="0.25">
      <c r="A557" s="564"/>
      <c r="B557" s="568"/>
      <c r="C557" s="614"/>
      <c r="D557" s="612"/>
      <c r="E557" s="448"/>
      <c r="F557" s="148" t="s">
        <v>377</v>
      </c>
      <c r="G557" s="559" t="s">
        <v>387</v>
      </c>
      <c r="H557" s="559"/>
      <c r="I557" s="559"/>
      <c r="J557" s="559"/>
      <c r="K557" s="585"/>
      <c r="L557" s="603" t="e">
        <f>#REF!-#REF!*10%</f>
        <v>#REF!</v>
      </c>
    </row>
    <row r="558" spans="1:12" ht="15" customHeight="1" x14ac:dyDescent="0.25">
      <c r="A558" s="564"/>
      <c r="B558" s="568"/>
      <c r="C558" s="614"/>
      <c r="D558" s="612"/>
      <c r="E558" s="448"/>
      <c r="F558" s="148" t="s">
        <v>388</v>
      </c>
      <c r="G558" s="559" t="s">
        <v>393</v>
      </c>
      <c r="H558" s="559"/>
      <c r="I558" s="559"/>
      <c r="J558" s="559"/>
      <c r="K558" s="585"/>
      <c r="L558" s="603" t="e">
        <f>#REF!-#REF!*10%</f>
        <v>#REF!</v>
      </c>
    </row>
    <row r="559" spans="1:12" ht="15.6" customHeight="1" x14ac:dyDescent="0.25">
      <c r="A559" s="564"/>
      <c r="B559" s="568"/>
      <c r="C559" s="614"/>
      <c r="D559" s="612"/>
      <c r="E559" s="448"/>
      <c r="F559" s="148" t="s">
        <v>562</v>
      </c>
      <c r="G559" s="559" t="s">
        <v>1024</v>
      </c>
      <c r="H559" s="559"/>
      <c r="I559" s="559"/>
      <c r="J559" s="559"/>
      <c r="K559" s="585"/>
      <c r="L559" s="603" t="e">
        <f>#REF!-#REF!*10%</f>
        <v>#REF!</v>
      </c>
    </row>
    <row r="560" spans="1:12" ht="15.6" customHeight="1" x14ac:dyDescent="0.25">
      <c r="A560" s="564"/>
      <c r="B560" s="568"/>
      <c r="C560" s="614"/>
      <c r="D560" s="612"/>
      <c r="E560" s="448"/>
      <c r="F560" s="148" t="s">
        <v>570</v>
      </c>
      <c r="G560" s="559" t="s">
        <v>613</v>
      </c>
      <c r="H560" s="559"/>
      <c r="I560" s="559"/>
      <c r="J560" s="559"/>
      <c r="K560" s="585"/>
      <c r="L560" s="603" t="e">
        <f>#REF!-#REF!*10%</f>
        <v>#REF!</v>
      </c>
    </row>
    <row r="561" spans="1:12" ht="15.6" customHeight="1" x14ac:dyDescent="0.25">
      <c r="A561" s="564"/>
      <c r="B561" s="568"/>
      <c r="C561" s="614"/>
      <c r="D561" s="612"/>
      <c r="E561" s="448"/>
      <c r="F561" s="149" t="s">
        <v>4</v>
      </c>
      <c r="G561" s="615">
        <v>2</v>
      </c>
      <c r="H561" s="615"/>
      <c r="I561" s="615"/>
      <c r="J561" s="615"/>
      <c r="K561" s="585"/>
      <c r="L561" s="603" t="e">
        <f>#REF!-#REF!*10%</f>
        <v>#REF!</v>
      </c>
    </row>
    <row r="562" spans="1:12" ht="15" customHeight="1" x14ac:dyDescent="0.25">
      <c r="A562" s="564"/>
      <c r="B562" s="569"/>
      <c r="C562" s="614"/>
      <c r="D562" s="612"/>
      <c r="E562" s="448"/>
      <c r="F562" s="136" t="s">
        <v>1016</v>
      </c>
      <c r="G562" s="620">
        <v>5</v>
      </c>
      <c r="H562" s="620"/>
      <c r="I562" s="620"/>
      <c r="J562" s="620"/>
      <c r="K562" s="585"/>
      <c r="L562" s="603" t="e">
        <f>#REF!-#REF!*10%</f>
        <v>#REF!</v>
      </c>
    </row>
    <row r="563" spans="1:12" ht="15" customHeight="1" x14ac:dyDescent="0.25">
      <c r="A563" s="564">
        <v>9</v>
      </c>
      <c r="B563" s="567"/>
      <c r="C563" s="614" t="s">
        <v>1333</v>
      </c>
      <c r="D563" s="611"/>
      <c r="E563" s="448"/>
      <c r="F563" s="147" t="s">
        <v>81</v>
      </c>
      <c r="G563" s="613" t="s">
        <v>6</v>
      </c>
      <c r="H563" s="613"/>
      <c r="I563" s="613"/>
      <c r="J563" s="613"/>
      <c r="K563" s="539">
        <v>3</v>
      </c>
      <c r="L563" s="601">
        <v>9993</v>
      </c>
    </row>
    <row r="564" spans="1:12" ht="15" customHeight="1" x14ac:dyDescent="0.25">
      <c r="A564" s="564"/>
      <c r="B564" s="568"/>
      <c r="C564" s="614"/>
      <c r="D564" s="612"/>
      <c r="E564" s="448"/>
      <c r="F564" s="147" t="s">
        <v>80</v>
      </c>
      <c r="G564" s="469">
        <v>80</v>
      </c>
      <c r="H564" s="469"/>
      <c r="I564" s="469"/>
      <c r="J564" s="469"/>
      <c r="K564" s="583"/>
      <c r="L564" s="602"/>
    </row>
    <row r="565" spans="1:12" ht="15" customHeight="1" x14ac:dyDescent="0.25">
      <c r="A565" s="564"/>
      <c r="B565" s="568"/>
      <c r="C565" s="614"/>
      <c r="D565" s="612"/>
      <c r="E565" s="448"/>
      <c r="F565" s="147" t="s">
        <v>1</v>
      </c>
      <c r="G565" s="276">
        <v>3000</v>
      </c>
      <c r="H565" s="277">
        <v>4000</v>
      </c>
      <c r="I565" s="278">
        <v>5000</v>
      </c>
      <c r="J565" s="279">
        <v>6000</v>
      </c>
      <c r="K565" s="583"/>
      <c r="L565" s="602"/>
    </row>
    <row r="566" spans="1:12" ht="15" customHeight="1" x14ac:dyDescent="0.25">
      <c r="A566" s="564"/>
      <c r="B566" s="568"/>
      <c r="C566" s="614"/>
      <c r="D566" s="612"/>
      <c r="E566" s="448"/>
      <c r="F566" s="147" t="s">
        <v>817</v>
      </c>
      <c r="G566" s="276">
        <f>G564*100</f>
        <v>8000</v>
      </c>
      <c r="H566" s="277">
        <f>G564*110</f>
        <v>8800</v>
      </c>
      <c r="I566" s="278">
        <f>G564*120</f>
        <v>9600</v>
      </c>
      <c r="J566" s="279">
        <f>G564*123</f>
        <v>9840</v>
      </c>
      <c r="K566" s="583"/>
      <c r="L566" s="602"/>
    </row>
    <row r="567" spans="1:12" ht="15" customHeight="1" x14ac:dyDescent="0.25">
      <c r="A567" s="564"/>
      <c r="B567" s="568"/>
      <c r="C567" s="614"/>
      <c r="D567" s="612"/>
      <c r="E567" s="448"/>
      <c r="F567" s="147" t="s">
        <v>1269</v>
      </c>
      <c r="G567" s="619">
        <v>0.98</v>
      </c>
      <c r="H567" s="619"/>
      <c r="I567" s="619"/>
      <c r="J567" s="619"/>
      <c r="K567" s="583"/>
      <c r="L567" s="602"/>
    </row>
    <row r="568" spans="1:12" ht="15" customHeight="1" x14ac:dyDescent="0.25">
      <c r="A568" s="564"/>
      <c r="B568" s="568"/>
      <c r="C568" s="614"/>
      <c r="D568" s="612"/>
      <c r="E568" s="448"/>
      <c r="F568" s="93" t="s">
        <v>699</v>
      </c>
      <c r="G568" s="559" t="s">
        <v>700</v>
      </c>
      <c r="H568" s="559"/>
      <c r="I568" s="559"/>
      <c r="J568" s="559"/>
      <c r="K568" s="583"/>
      <c r="L568" s="602"/>
    </row>
    <row r="569" spans="1:12" ht="15" customHeight="1" x14ac:dyDescent="0.25">
      <c r="A569" s="564"/>
      <c r="B569" s="568"/>
      <c r="C569" s="614"/>
      <c r="D569" s="612"/>
      <c r="E569" s="448"/>
      <c r="F569" s="93" t="s">
        <v>1181</v>
      </c>
      <c r="G569" s="462" t="s">
        <v>1179</v>
      </c>
      <c r="H569" s="463"/>
      <c r="I569" s="463"/>
      <c r="J569" s="464"/>
      <c r="K569" s="583"/>
      <c r="L569" s="602"/>
    </row>
    <row r="570" spans="1:12" ht="15" customHeight="1" x14ac:dyDescent="0.25">
      <c r="A570" s="564"/>
      <c r="B570" s="568"/>
      <c r="C570" s="614"/>
      <c r="D570" s="612"/>
      <c r="E570" s="448"/>
      <c r="F570" s="147" t="s">
        <v>83</v>
      </c>
      <c r="G570" s="613">
        <v>66</v>
      </c>
      <c r="H570" s="613"/>
      <c r="I570" s="613"/>
      <c r="J570" s="613"/>
      <c r="K570" s="583"/>
      <c r="L570" s="602"/>
    </row>
    <row r="571" spans="1:12" ht="15" customHeight="1" x14ac:dyDescent="0.25">
      <c r="A571" s="564"/>
      <c r="B571" s="568"/>
      <c r="C571" s="614"/>
      <c r="D571" s="612"/>
      <c r="E571" s="448"/>
      <c r="F571" s="94" t="s">
        <v>396</v>
      </c>
      <c r="G571" s="559" t="s">
        <v>1185</v>
      </c>
      <c r="H571" s="559"/>
      <c r="I571" s="559"/>
      <c r="J571" s="559"/>
      <c r="K571" s="583"/>
      <c r="L571" s="602"/>
    </row>
    <row r="572" spans="1:12" ht="15" customHeight="1" x14ac:dyDescent="0.25">
      <c r="A572" s="564"/>
      <c r="B572" s="568"/>
      <c r="C572" s="614"/>
      <c r="D572" s="612"/>
      <c r="E572" s="448"/>
      <c r="F572" s="147" t="s">
        <v>3</v>
      </c>
      <c r="G572" s="613" t="s">
        <v>29</v>
      </c>
      <c r="H572" s="613"/>
      <c r="I572" s="613"/>
      <c r="J572" s="613"/>
      <c r="K572" s="583"/>
      <c r="L572" s="602"/>
    </row>
    <row r="573" spans="1:12" ht="15" customHeight="1" x14ac:dyDescent="0.25">
      <c r="A573" s="564"/>
      <c r="B573" s="568"/>
      <c r="C573" s="614"/>
      <c r="D573" s="612"/>
      <c r="E573" s="448"/>
      <c r="F573" s="148" t="s">
        <v>379</v>
      </c>
      <c r="G573" s="559" t="s">
        <v>380</v>
      </c>
      <c r="H573" s="559"/>
      <c r="I573" s="559"/>
      <c r="J573" s="559"/>
      <c r="K573" s="583"/>
      <c r="L573" s="602"/>
    </row>
    <row r="574" spans="1:12" ht="15" customHeight="1" x14ac:dyDescent="0.25">
      <c r="A574" s="564"/>
      <c r="B574" s="568"/>
      <c r="C574" s="614"/>
      <c r="D574" s="612"/>
      <c r="E574" s="448"/>
      <c r="F574" s="93" t="s">
        <v>701</v>
      </c>
      <c r="G574" s="559">
        <v>100000</v>
      </c>
      <c r="H574" s="559"/>
      <c r="I574" s="559"/>
      <c r="J574" s="559"/>
      <c r="K574" s="583"/>
      <c r="L574" s="602"/>
    </row>
    <row r="575" spans="1:12" ht="15" customHeight="1" x14ac:dyDescent="0.25">
      <c r="A575" s="564"/>
      <c r="B575" s="568"/>
      <c r="C575" s="614"/>
      <c r="D575" s="612"/>
      <c r="E575" s="448"/>
      <c r="F575" s="148" t="s">
        <v>257</v>
      </c>
      <c r="G575" s="559" t="s">
        <v>556</v>
      </c>
      <c r="H575" s="559"/>
      <c r="I575" s="559"/>
      <c r="J575" s="559"/>
      <c r="K575" s="583"/>
      <c r="L575" s="602"/>
    </row>
    <row r="576" spans="1:12" ht="15" customHeight="1" x14ac:dyDescent="0.25">
      <c r="A576" s="564"/>
      <c r="B576" s="568"/>
      <c r="C576" s="614"/>
      <c r="D576" s="612"/>
      <c r="E576" s="448"/>
      <c r="F576" s="148" t="s">
        <v>376</v>
      </c>
      <c r="G576" s="559" t="s">
        <v>392</v>
      </c>
      <c r="H576" s="559"/>
      <c r="I576" s="559"/>
      <c r="J576" s="559"/>
      <c r="K576" s="583"/>
      <c r="L576" s="602"/>
    </row>
    <row r="577" spans="1:12" ht="15" customHeight="1" x14ac:dyDescent="0.25">
      <c r="A577" s="564"/>
      <c r="B577" s="568"/>
      <c r="C577" s="614"/>
      <c r="D577" s="612"/>
      <c r="E577" s="448"/>
      <c r="F577" s="93" t="s">
        <v>702</v>
      </c>
      <c r="G577" s="559" t="s">
        <v>709</v>
      </c>
      <c r="H577" s="559"/>
      <c r="I577" s="559"/>
      <c r="J577" s="559"/>
      <c r="K577" s="583"/>
      <c r="L577" s="602"/>
    </row>
    <row r="578" spans="1:12" ht="15" customHeight="1" x14ac:dyDescent="0.25">
      <c r="A578" s="564"/>
      <c r="B578" s="568"/>
      <c r="C578" s="614"/>
      <c r="D578" s="612"/>
      <c r="E578" s="448"/>
      <c r="F578" s="148" t="s">
        <v>381</v>
      </c>
      <c r="G578" s="559" t="s">
        <v>382</v>
      </c>
      <c r="H578" s="559"/>
      <c r="I578" s="559"/>
      <c r="J578" s="559"/>
      <c r="K578" s="583"/>
      <c r="L578" s="602"/>
    </row>
    <row r="579" spans="1:12" ht="15" customHeight="1" x14ac:dyDescent="0.25">
      <c r="A579" s="564"/>
      <c r="B579" s="568"/>
      <c r="C579" s="614"/>
      <c r="D579" s="612"/>
      <c r="E579" s="448"/>
      <c r="F579" s="94" t="s">
        <v>358</v>
      </c>
      <c r="G579" s="559" t="s">
        <v>900</v>
      </c>
      <c r="H579" s="559"/>
      <c r="I579" s="559"/>
      <c r="J579" s="559"/>
      <c r="K579" s="584">
        <v>5</v>
      </c>
      <c r="L579" s="533">
        <v>10693</v>
      </c>
    </row>
    <row r="580" spans="1:12" ht="15" customHeight="1" x14ac:dyDescent="0.25">
      <c r="A580" s="564"/>
      <c r="B580" s="568"/>
      <c r="C580" s="614"/>
      <c r="D580" s="612"/>
      <c r="E580" s="448"/>
      <c r="F580" s="148" t="s">
        <v>383</v>
      </c>
      <c r="G580" s="559" t="s">
        <v>384</v>
      </c>
      <c r="H580" s="559"/>
      <c r="I580" s="559"/>
      <c r="J580" s="559"/>
      <c r="K580" s="585"/>
      <c r="L580" s="603" t="e">
        <f>#REF!-#REF!*10%</f>
        <v>#REF!</v>
      </c>
    </row>
    <row r="581" spans="1:12" ht="15" customHeight="1" x14ac:dyDescent="0.25">
      <c r="A581" s="564"/>
      <c r="B581" s="568"/>
      <c r="C581" s="614"/>
      <c r="D581" s="612"/>
      <c r="E581" s="448"/>
      <c r="F581" s="148" t="s">
        <v>385</v>
      </c>
      <c r="G581" s="559" t="s">
        <v>398</v>
      </c>
      <c r="H581" s="559"/>
      <c r="I581" s="559"/>
      <c r="J581" s="559"/>
      <c r="K581" s="585"/>
      <c r="L581" s="603" t="e">
        <f>#REF!-#REF!*10%</f>
        <v>#REF!</v>
      </c>
    </row>
    <row r="582" spans="1:12" ht="15" customHeight="1" x14ac:dyDescent="0.25">
      <c r="A582" s="564"/>
      <c r="B582" s="568"/>
      <c r="C582" s="614"/>
      <c r="D582" s="612"/>
      <c r="E582" s="448"/>
      <c r="F582" s="148" t="s">
        <v>389</v>
      </c>
      <c r="G582" s="559" t="s">
        <v>390</v>
      </c>
      <c r="H582" s="559"/>
      <c r="I582" s="559"/>
      <c r="J582" s="559"/>
      <c r="K582" s="585"/>
      <c r="L582" s="603" t="e">
        <f>#REF!-#REF!*10%</f>
        <v>#REF!</v>
      </c>
    </row>
    <row r="583" spans="1:12" ht="15" customHeight="1" x14ac:dyDescent="0.25">
      <c r="A583" s="564"/>
      <c r="B583" s="568"/>
      <c r="C583" s="614"/>
      <c r="D583" s="612"/>
      <c r="E583" s="448"/>
      <c r="F583" s="93" t="s">
        <v>704</v>
      </c>
      <c r="G583" s="559" t="s">
        <v>705</v>
      </c>
      <c r="H583" s="559"/>
      <c r="I583" s="559"/>
      <c r="J583" s="559"/>
      <c r="K583" s="585"/>
      <c r="L583" s="603" t="e">
        <f>#REF!-#REF!*10%</f>
        <v>#REF!</v>
      </c>
    </row>
    <row r="584" spans="1:12" ht="15" customHeight="1" x14ac:dyDescent="0.25">
      <c r="A584" s="564"/>
      <c r="B584" s="568"/>
      <c r="C584" s="614"/>
      <c r="D584" s="612"/>
      <c r="E584" s="448"/>
      <c r="F584" s="93" t="s">
        <v>706</v>
      </c>
      <c r="G584" s="559" t="s">
        <v>390</v>
      </c>
      <c r="H584" s="559"/>
      <c r="I584" s="559"/>
      <c r="J584" s="559"/>
      <c r="K584" s="585"/>
      <c r="L584" s="603" t="e">
        <f>#REF!-#REF!*10%</f>
        <v>#REF!</v>
      </c>
    </row>
    <row r="585" spans="1:12" ht="15" customHeight="1" x14ac:dyDescent="0.25">
      <c r="A585" s="564"/>
      <c r="B585" s="568"/>
      <c r="C585" s="614"/>
      <c r="D585" s="612"/>
      <c r="E585" s="448"/>
      <c r="F585" s="93" t="s">
        <v>1271</v>
      </c>
      <c r="G585" s="559" t="s">
        <v>390</v>
      </c>
      <c r="H585" s="559"/>
      <c r="I585" s="559"/>
      <c r="J585" s="559"/>
      <c r="K585" s="585"/>
      <c r="L585" s="603" t="e">
        <f>#REF!-#REF!*10%</f>
        <v>#REF!</v>
      </c>
    </row>
    <row r="586" spans="1:12" ht="15" customHeight="1" x14ac:dyDescent="0.25">
      <c r="A586" s="564"/>
      <c r="B586" s="568"/>
      <c r="C586" s="614"/>
      <c r="D586" s="612"/>
      <c r="E586" s="448"/>
      <c r="F586" s="93" t="s">
        <v>707</v>
      </c>
      <c r="G586" s="559" t="s">
        <v>1270</v>
      </c>
      <c r="H586" s="559"/>
      <c r="I586" s="559"/>
      <c r="J586" s="559"/>
      <c r="K586" s="585"/>
      <c r="L586" s="603" t="e">
        <f>#REF!-#REF!*10%</f>
        <v>#REF!</v>
      </c>
    </row>
    <row r="587" spans="1:12" ht="15" customHeight="1" x14ac:dyDescent="0.25">
      <c r="A587" s="564"/>
      <c r="B587" s="568"/>
      <c r="C587" s="614"/>
      <c r="D587" s="612"/>
      <c r="E587" s="448"/>
      <c r="F587" s="93" t="s">
        <v>708</v>
      </c>
      <c r="G587" s="559" t="s">
        <v>390</v>
      </c>
      <c r="H587" s="559"/>
      <c r="I587" s="559"/>
      <c r="J587" s="559"/>
      <c r="K587" s="585"/>
      <c r="L587" s="603" t="e">
        <f>#REF!-#REF!*10%</f>
        <v>#REF!</v>
      </c>
    </row>
    <row r="588" spans="1:12" ht="15" customHeight="1" x14ac:dyDescent="0.25">
      <c r="A588" s="564"/>
      <c r="B588" s="568"/>
      <c r="C588" s="614"/>
      <c r="D588" s="612"/>
      <c r="E588" s="448"/>
      <c r="F588" s="148" t="s">
        <v>377</v>
      </c>
      <c r="G588" s="559" t="s">
        <v>387</v>
      </c>
      <c r="H588" s="559"/>
      <c r="I588" s="559"/>
      <c r="J588" s="559"/>
      <c r="K588" s="585"/>
      <c r="L588" s="603" t="e">
        <f>#REF!-#REF!*10%</f>
        <v>#REF!</v>
      </c>
    </row>
    <row r="589" spans="1:12" ht="15" customHeight="1" x14ac:dyDescent="0.25">
      <c r="A589" s="564"/>
      <c r="B589" s="568"/>
      <c r="C589" s="614"/>
      <c r="D589" s="612"/>
      <c r="E589" s="448"/>
      <c r="F589" s="148" t="s">
        <v>388</v>
      </c>
      <c r="G589" s="559" t="s">
        <v>393</v>
      </c>
      <c r="H589" s="559"/>
      <c r="I589" s="559"/>
      <c r="J589" s="559"/>
      <c r="K589" s="585"/>
      <c r="L589" s="603" t="e">
        <f>#REF!-#REF!*10%</f>
        <v>#REF!</v>
      </c>
    </row>
    <row r="590" spans="1:12" ht="15.6" customHeight="1" x14ac:dyDescent="0.25">
      <c r="A590" s="564"/>
      <c r="B590" s="568"/>
      <c r="C590" s="614"/>
      <c r="D590" s="612"/>
      <c r="E590" s="448"/>
      <c r="F590" s="148" t="s">
        <v>562</v>
      </c>
      <c r="G590" s="559" t="s">
        <v>1024</v>
      </c>
      <c r="H590" s="559"/>
      <c r="I590" s="559"/>
      <c r="J590" s="559"/>
      <c r="K590" s="585"/>
      <c r="L590" s="603" t="e">
        <f>#REF!-#REF!*10%</f>
        <v>#REF!</v>
      </c>
    </row>
    <row r="591" spans="1:12" ht="15.6" customHeight="1" x14ac:dyDescent="0.25">
      <c r="A591" s="564"/>
      <c r="B591" s="568"/>
      <c r="C591" s="614"/>
      <c r="D591" s="612"/>
      <c r="E591" s="448"/>
      <c r="F591" s="148" t="s">
        <v>570</v>
      </c>
      <c r="G591" s="559" t="s">
        <v>613</v>
      </c>
      <c r="H591" s="559"/>
      <c r="I591" s="559"/>
      <c r="J591" s="559"/>
      <c r="K591" s="585"/>
      <c r="L591" s="603" t="e">
        <f>#REF!-#REF!*10%</f>
        <v>#REF!</v>
      </c>
    </row>
    <row r="592" spans="1:12" ht="15.6" customHeight="1" x14ac:dyDescent="0.25">
      <c r="A592" s="564"/>
      <c r="B592" s="568"/>
      <c r="C592" s="614"/>
      <c r="D592" s="612"/>
      <c r="E592" s="448"/>
      <c r="F592" s="149" t="s">
        <v>4</v>
      </c>
      <c r="G592" s="615">
        <v>2.2000000000000002</v>
      </c>
      <c r="H592" s="615"/>
      <c r="I592" s="615"/>
      <c r="J592" s="615"/>
      <c r="K592" s="585"/>
      <c r="L592" s="603" t="e">
        <f>#REF!-#REF!*10%</f>
        <v>#REF!</v>
      </c>
    </row>
    <row r="593" spans="1:12" ht="15" customHeight="1" x14ac:dyDescent="0.25">
      <c r="A593" s="564"/>
      <c r="B593" s="569"/>
      <c r="C593" s="614"/>
      <c r="D593" s="612"/>
      <c r="E593" s="448"/>
      <c r="F593" s="136" t="s">
        <v>1016</v>
      </c>
      <c r="G593" s="620">
        <v>5</v>
      </c>
      <c r="H593" s="620"/>
      <c r="I593" s="620"/>
      <c r="J593" s="620"/>
      <c r="K593" s="585"/>
      <c r="L593" s="603" t="e">
        <f>#REF!-#REF!*10%</f>
        <v>#REF!</v>
      </c>
    </row>
    <row r="594" spans="1:12" ht="15" customHeight="1" x14ac:dyDescent="0.25">
      <c r="A594" s="564">
        <v>10</v>
      </c>
      <c r="B594" s="567"/>
      <c r="C594" s="614" t="s">
        <v>1334</v>
      </c>
      <c r="D594" s="611"/>
      <c r="E594" s="448"/>
      <c r="F594" s="147" t="s">
        <v>81</v>
      </c>
      <c r="G594" s="613" t="s">
        <v>6</v>
      </c>
      <c r="H594" s="613"/>
      <c r="I594" s="613"/>
      <c r="J594" s="613"/>
      <c r="K594" s="539">
        <v>3</v>
      </c>
      <c r="L594" s="601">
        <v>11288</v>
      </c>
    </row>
    <row r="595" spans="1:12" ht="15" customHeight="1" x14ac:dyDescent="0.25">
      <c r="A595" s="564"/>
      <c r="B595" s="568"/>
      <c r="C595" s="614"/>
      <c r="D595" s="612"/>
      <c r="E595" s="448"/>
      <c r="F595" s="147" t="s">
        <v>80</v>
      </c>
      <c r="G595" s="469">
        <v>100</v>
      </c>
      <c r="H595" s="469"/>
      <c r="I595" s="469"/>
      <c r="J595" s="469"/>
      <c r="K595" s="583"/>
      <c r="L595" s="602"/>
    </row>
    <row r="596" spans="1:12" ht="15" customHeight="1" x14ac:dyDescent="0.25">
      <c r="A596" s="564"/>
      <c r="B596" s="568"/>
      <c r="C596" s="614"/>
      <c r="D596" s="612"/>
      <c r="E596" s="448"/>
      <c r="F596" s="147" t="s">
        <v>1</v>
      </c>
      <c r="G596" s="276">
        <v>3000</v>
      </c>
      <c r="H596" s="277">
        <v>4000</v>
      </c>
      <c r="I596" s="278">
        <v>5000</v>
      </c>
      <c r="J596" s="279">
        <v>6000</v>
      </c>
      <c r="K596" s="583"/>
      <c r="L596" s="602"/>
    </row>
    <row r="597" spans="1:12" ht="15" customHeight="1" x14ac:dyDescent="0.25">
      <c r="A597" s="564"/>
      <c r="B597" s="568"/>
      <c r="C597" s="614"/>
      <c r="D597" s="612"/>
      <c r="E597" s="448"/>
      <c r="F597" s="147" t="s">
        <v>817</v>
      </c>
      <c r="G597" s="276">
        <f>G595*100</f>
        <v>10000</v>
      </c>
      <c r="H597" s="277">
        <f>G595*110</f>
        <v>11000</v>
      </c>
      <c r="I597" s="278">
        <f>G595*120</f>
        <v>12000</v>
      </c>
      <c r="J597" s="279">
        <f>G595*123</f>
        <v>12300</v>
      </c>
      <c r="K597" s="583"/>
      <c r="L597" s="602"/>
    </row>
    <row r="598" spans="1:12" ht="15" customHeight="1" x14ac:dyDescent="0.25">
      <c r="A598" s="564"/>
      <c r="B598" s="568"/>
      <c r="C598" s="614"/>
      <c r="D598" s="612"/>
      <c r="E598" s="448"/>
      <c r="F598" s="147" t="s">
        <v>1269</v>
      </c>
      <c r="G598" s="619">
        <v>0.98</v>
      </c>
      <c r="H598" s="619"/>
      <c r="I598" s="619"/>
      <c r="J598" s="619"/>
      <c r="K598" s="583"/>
      <c r="L598" s="602"/>
    </row>
    <row r="599" spans="1:12" ht="15" customHeight="1" x14ac:dyDescent="0.25">
      <c r="A599" s="564"/>
      <c r="B599" s="568"/>
      <c r="C599" s="614"/>
      <c r="D599" s="612"/>
      <c r="E599" s="448"/>
      <c r="F599" s="93" t="s">
        <v>699</v>
      </c>
      <c r="G599" s="559" t="s">
        <v>700</v>
      </c>
      <c r="H599" s="559"/>
      <c r="I599" s="559"/>
      <c r="J599" s="559"/>
      <c r="K599" s="583"/>
      <c r="L599" s="602"/>
    </row>
    <row r="600" spans="1:12" ht="15" customHeight="1" x14ac:dyDescent="0.25">
      <c r="A600" s="564"/>
      <c r="B600" s="568"/>
      <c r="C600" s="614"/>
      <c r="D600" s="612"/>
      <c r="E600" s="448"/>
      <c r="F600" s="93" t="s">
        <v>1181</v>
      </c>
      <c r="G600" s="462" t="s">
        <v>1179</v>
      </c>
      <c r="H600" s="463"/>
      <c r="I600" s="463"/>
      <c r="J600" s="464"/>
      <c r="K600" s="583"/>
      <c r="L600" s="602"/>
    </row>
    <row r="601" spans="1:12" ht="15" customHeight="1" x14ac:dyDescent="0.25">
      <c r="A601" s="564"/>
      <c r="B601" s="568"/>
      <c r="C601" s="614"/>
      <c r="D601" s="612"/>
      <c r="E601" s="448"/>
      <c r="F601" s="147" t="s">
        <v>83</v>
      </c>
      <c r="G601" s="613">
        <v>66</v>
      </c>
      <c r="H601" s="613"/>
      <c r="I601" s="613"/>
      <c r="J601" s="613"/>
      <c r="K601" s="583"/>
      <c r="L601" s="602"/>
    </row>
    <row r="602" spans="1:12" ht="15" customHeight="1" x14ac:dyDescent="0.25">
      <c r="A602" s="564"/>
      <c r="B602" s="568"/>
      <c r="C602" s="614"/>
      <c r="D602" s="612"/>
      <c r="E602" s="448"/>
      <c r="F602" s="94" t="s">
        <v>396</v>
      </c>
      <c r="G602" s="559" t="s">
        <v>1185</v>
      </c>
      <c r="H602" s="559"/>
      <c r="I602" s="559"/>
      <c r="J602" s="559"/>
      <c r="K602" s="583"/>
      <c r="L602" s="602"/>
    </row>
    <row r="603" spans="1:12" ht="15" customHeight="1" x14ac:dyDescent="0.25">
      <c r="A603" s="564"/>
      <c r="B603" s="568"/>
      <c r="C603" s="614"/>
      <c r="D603" s="612"/>
      <c r="E603" s="448"/>
      <c r="F603" s="147" t="s">
        <v>3</v>
      </c>
      <c r="G603" s="613" t="s">
        <v>30</v>
      </c>
      <c r="H603" s="613"/>
      <c r="I603" s="613"/>
      <c r="J603" s="613"/>
      <c r="K603" s="583"/>
      <c r="L603" s="602"/>
    </row>
    <row r="604" spans="1:12" ht="15" customHeight="1" x14ac:dyDescent="0.25">
      <c r="A604" s="564"/>
      <c r="B604" s="568"/>
      <c r="C604" s="614"/>
      <c r="D604" s="612"/>
      <c r="E604" s="448"/>
      <c r="F604" s="148" t="s">
        <v>379</v>
      </c>
      <c r="G604" s="559" t="s">
        <v>380</v>
      </c>
      <c r="H604" s="559"/>
      <c r="I604" s="559"/>
      <c r="J604" s="559"/>
      <c r="K604" s="583"/>
      <c r="L604" s="602"/>
    </row>
    <row r="605" spans="1:12" ht="15" customHeight="1" x14ac:dyDescent="0.25">
      <c r="A605" s="564"/>
      <c r="B605" s="568"/>
      <c r="C605" s="614"/>
      <c r="D605" s="612"/>
      <c r="E605" s="448"/>
      <c r="F605" s="93" t="s">
        <v>701</v>
      </c>
      <c r="G605" s="559">
        <v>100000</v>
      </c>
      <c r="H605" s="559"/>
      <c r="I605" s="559"/>
      <c r="J605" s="559"/>
      <c r="K605" s="583"/>
      <c r="L605" s="602"/>
    </row>
    <row r="606" spans="1:12" ht="15" customHeight="1" x14ac:dyDescent="0.25">
      <c r="A606" s="564"/>
      <c r="B606" s="568"/>
      <c r="C606" s="614"/>
      <c r="D606" s="612"/>
      <c r="E606" s="448"/>
      <c r="F606" s="148" t="s">
        <v>257</v>
      </c>
      <c r="G606" s="559" t="s">
        <v>556</v>
      </c>
      <c r="H606" s="559"/>
      <c r="I606" s="559"/>
      <c r="J606" s="559"/>
      <c r="K606" s="583"/>
      <c r="L606" s="602"/>
    </row>
    <row r="607" spans="1:12" ht="15" customHeight="1" x14ac:dyDescent="0.25">
      <c r="A607" s="564"/>
      <c r="B607" s="568"/>
      <c r="C607" s="614"/>
      <c r="D607" s="612"/>
      <c r="E607" s="448"/>
      <c r="F607" s="148" t="s">
        <v>376</v>
      </c>
      <c r="G607" s="559" t="s">
        <v>392</v>
      </c>
      <c r="H607" s="559"/>
      <c r="I607" s="559"/>
      <c r="J607" s="559"/>
      <c r="K607" s="583"/>
      <c r="L607" s="602"/>
    </row>
    <row r="608" spans="1:12" ht="15" customHeight="1" x14ac:dyDescent="0.25">
      <c r="A608" s="564"/>
      <c r="B608" s="568"/>
      <c r="C608" s="614"/>
      <c r="D608" s="612"/>
      <c r="E608" s="448"/>
      <c r="F608" s="93" t="s">
        <v>702</v>
      </c>
      <c r="G608" s="559" t="s">
        <v>709</v>
      </c>
      <c r="H608" s="559"/>
      <c r="I608" s="559"/>
      <c r="J608" s="559"/>
      <c r="K608" s="583"/>
      <c r="L608" s="602"/>
    </row>
    <row r="609" spans="1:12" ht="15" customHeight="1" x14ac:dyDescent="0.25">
      <c r="A609" s="564"/>
      <c r="B609" s="568"/>
      <c r="C609" s="614"/>
      <c r="D609" s="612"/>
      <c r="E609" s="448"/>
      <c r="F609" s="148" t="s">
        <v>381</v>
      </c>
      <c r="G609" s="559" t="s">
        <v>382</v>
      </c>
      <c r="H609" s="559"/>
      <c r="I609" s="559"/>
      <c r="J609" s="559"/>
      <c r="K609" s="583"/>
      <c r="L609" s="602"/>
    </row>
    <row r="610" spans="1:12" ht="15" customHeight="1" x14ac:dyDescent="0.25">
      <c r="A610" s="564"/>
      <c r="B610" s="568"/>
      <c r="C610" s="614"/>
      <c r="D610" s="612"/>
      <c r="E610" s="448"/>
      <c r="F610" s="94" t="s">
        <v>358</v>
      </c>
      <c r="G610" s="559" t="s">
        <v>900</v>
      </c>
      <c r="H610" s="559"/>
      <c r="I610" s="559"/>
      <c r="J610" s="559"/>
      <c r="K610" s="584">
        <v>5</v>
      </c>
      <c r="L610" s="533">
        <v>12078</v>
      </c>
    </row>
    <row r="611" spans="1:12" ht="15" customHeight="1" x14ac:dyDescent="0.25">
      <c r="A611" s="564"/>
      <c r="B611" s="568"/>
      <c r="C611" s="614"/>
      <c r="D611" s="612"/>
      <c r="E611" s="448"/>
      <c r="F611" s="148" t="s">
        <v>383</v>
      </c>
      <c r="G611" s="559" t="s">
        <v>384</v>
      </c>
      <c r="H611" s="559"/>
      <c r="I611" s="559"/>
      <c r="J611" s="559"/>
      <c r="K611" s="585"/>
      <c r="L611" s="603" t="e">
        <f>#REF!-#REF!*10%</f>
        <v>#REF!</v>
      </c>
    </row>
    <row r="612" spans="1:12" ht="15" customHeight="1" x14ac:dyDescent="0.25">
      <c r="A612" s="564"/>
      <c r="B612" s="568"/>
      <c r="C612" s="614"/>
      <c r="D612" s="612"/>
      <c r="E612" s="448"/>
      <c r="F612" s="148" t="s">
        <v>385</v>
      </c>
      <c r="G612" s="559" t="s">
        <v>398</v>
      </c>
      <c r="H612" s="559"/>
      <c r="I612" s="559"/>
      <c r="J612" s="559"/>
      <c r="K612" s="585"/>
      <c r="L612" s="603" t="e">
        <f>#REF!-#REF!*10%</f>
        <v>#REF!</v>
      </c>
    </row>
    <row r="613" spans="1:12" ht="15" customHeight="1" x14ac:dyDescent="0.25">
      <c r="A613" s="564"/>
      <c r="B613" s="568"/>
      <c r="C613" s="614"/>
      <c r="D613" s="612"/>
      <c r="E613" s="448"/>
      <c r="F613" s="148" t="s">
        <v>389</v>
      </c>
      <c r="G613" s="559" t="s">
        <v>390</v>
      </c>
      <c r="H613" s="559"/>
      <c r="I613" s="559"/>
      <c r="J613" s="559"/>
      <c r="K613" s="585"/>
      <c r="L613" s="603" t="e">
        <f>#REF!-#REF!*10%</f>
        <v>#REF!</v>
      </c>
    </row>
    <row r="614" spans="1:12" ht="15" customHeight="1" x14ac:dyDescent="0.25">
      <c r="A614" s="564"/>
      <c r="B614" s="568"/>
      <c r="C614" s="614"/>
      <c r="D614" s="612"/>
      <c r="E614" s="448"/>
      <c r="F614" s="93" t="s">
        <v>704</v>
      </c>
      <c r="G614" s="559" t="s">
        <v>705</v>
      </c>
      <c r="H614" s="559"/>
      <c r="I614" s="559"/>
      <c r="J614" s="559"/>
      <c r="K614" s="585"/>
      <c r="L614" s="603" t="e">
        <f>#REF!-#REF!*10%</f>
        <v>#REF!</v>
      </c>
    </row>
    <row r="615" spans="1:12" ht="15" customHeight="1" x14ac:dyDescent="0.25">
      <c r="A615" s="564"/>
      <c r="B615" s="568"/>
      <c r="C615" s="614"/>
      <c r="D615" s="612"/>
      <c r="E615" s="448"/>
      <c r="F615" s="93" t="s">
        <v>706</v>
      </c>
      <c r="G615" s="559" t="s">
        <v>390</v>
      </c>
      <c r="H615" s="559"/>
      <c r="I615" s="559"/>
      <c r="J615" s="559"/>
      <c r="K615" s="585"/>
      <c r="L615" s="603" t="e">
        <f>#REF!-#REF!*10%</f>
        <v>#REF!</v>
      </c>
    </row>
    <row r="616" spans="1:12" ht="15" customHeight="1" x14ac:dyDescent="0.25">
      <c r="A616" s="564"/>
      <c r="B616" s="568"/>
      <c r="C616" s="614"/>
      <c r="D616" s="612"/>
      <c r="E616" s="448"/>
      <c r="F616" s="93" t="s">
        <v>1271</v>
      </c>
      <c r="G616" s="559" t="s">
        <v>390</v>
      </c>
      <c r="H616" s="559"/>
      <c r="I616" s="559"/>
      <c r="J616" s="559"/>
      <c r="K616" s="585"/>
      <c r="L616" s="603" t="e">
        <f>#REF!-#REF!*10%</f>
        <v>#REF!</v>
      </c>
    </row>
    <row r="617" spans="1:12" ht="15" customHeight="1" x14ac:dyDescent="0.25">
      <c r="A617" s="564"/>
      <c r="B617" s="568"/>
      <c r="C617" s="614"/>
      <c r="D617" s="612"/>
      <c r="E617" s="448"/>
      <c r="F617" s="93" t="s">
        <v>707</v>
      </c>
      <c r="G617" s="559" t="s">
        <v>911</v>
      </c>
      <c r="H617" s="559"/>
      <c r="I617" s="559"/>
      <c r="J617" s="559"/>
      <c r="K617" s="585"/>
      <c r="L617" s="603" t="e">
        <f>#REF!-#REF!*10%</f>
        <v>#REF!</v>
      </c>
    </row>
    <row r="618" spans="1:12" ht="15" customHeight="1" x14ac:dyDescent="0.25">
      <c r="A618" s="564"/>
      <c r="B618" s="568"/>
      <c r="C618" s="614"/>
      <c r="D618" s="612"/>
      <c r="E618" s="448"/>
      <c r="F618" s="93" t="s">
        <v>708</v>
      </c>
      <c r="G618" s="559" t="s">
        <v>390</v>
      </c>
      <c r="H618" s="559"/>
      <c r="I618" s="559"/>
      <c r="J618" s="559"/>
      <c r="K618" s="585"/>
      <c r="L618" s="603" t="e">
        <f>#REF!-#REF!*10%</f>
        <v>#REF!</v>
      </c>
    </row>
    <row r="619" spans="1:12" ht="15" customHeight="1" x14ac:dyDescent="0.25">
      <c r="A619" s="564"/>
      <c r="B619" s="568"/>
      <c r="C619" s="614"/>
      <c r="D619" s="612"/>
      <c r="E619" s="448"/>
      <c r="F619" s="148" t="s">
        <v>377</v>
      </c>
      <c r="G619" s="559" t="s">
        <v>387</v>
      </c>
      <c r="H619" s="559"/>
      <c r="I619" s="559"/>
      <c r="J619" s="559"/>
      <c r="K619" s="585"/>
      <c r="L619" s="603" t="e">
        <f>#REF!-#REF!*10%</f>
        <v>#REF!</v>
      </c>
    </row>
    <row r="620" spans="1:12" ht="15" customHeight="1" x14ac:dyDescent="0.25">
      <c r="A620" s="564"/>
      <c r="B620" s="568"/>
      <c r="C620" s="614"/>
      <c r="D620" s="612"/>
      <c r="E620" s="448"/>
      <c r="F620" s="148" t="s">
        <v>388</v>
      </c>
      <c r="G620" s="559" t="s">
        <v>393</v>
      </c>
      <c r="H620" s="559"/>
      <c r="I620" s="559"/>
      <c r="J620" s="559"/>
      <c r="K620" s="585"/>
      <c r="L620" s="603" t="e">
        <f>#REF!-#REF!*10%</f>
        <v>#REF!</v>
      </c>
    </row>
    <row r="621" spans="1:12" ht="15.6" customHeight="1" x14ac:dyDescent="0.25">
      <c r="A621" s="564"/>
      <c r="B621" s="568"/>
      <c r="C621" s="614"/>
      <c r="D621" s="612"/>
      <c r="E621" s="448"/>
      <c r="F621" s="148" t="s">
        <v>562</v>
      </c>
      <c r="G621" s="559" t="s">
        <v>1024</v>
      </c>
      <c r="H621" s="559"/>
      <c r="I621" s="559"/>
      <c r="J621" s="559"/>
      <c r="K621" s="585"/>
      <c r="L621" s="603" t="e">
        <f>#REF!-#REF!*10%</f>
        <v>#REF!</v>
      </c>
    </row>
    <row r="622" spans="1:12" ht="15.6" customHeight="1" x14ac:dyDescent="0.25">
      <c r="A622" s="564"/>
      <c r="B622" s="568"/>
      <c r="C622" s="614"/>
      <c r="D622" s="612"/>
      <c r="E622" s="448"/>
      <c r="F622" s="148" t="s">
        <v>570</v>
      </c>
      <c r="G622" s="559" t="s">
        <v>613</v>
      </c>
      <c r="H622" s="559"/>
      <c r="I622" s="559"/>
      <c r="J622" s="559"/>
      <c r="K622" s="585"/>
      <c r="L622" s="603" t="e">
        <f>#REF!-#REF!*10%</f>
        <v>#REF!</v>
      </c>
    </row>
    <row r="623" spans="1:12" ht="15.6" customHeight="1" x14ac:dyDescent="0.25">
      <c r="A623" s="564"/>
      <c r="B623" s="568"/>
      <c r="C623" s="614"/>
      <c r="D623" s="612"/>
      <c r="E623" s="448"/>
      <c r="F623" s="149" t="s">
        <v>4</v>
      </c>
      <c r="G623" s="615">
        <v>2.8</v>
      </c>
      <c r="H623" s="615"/>
      <c r="I623" s="615"/>
      <c r="J623" s="615"/>
      <c r="K623" s="585"/>
      <c r="L623" s="603" t="e">
        <f>#REF!-#REF!*10%</f>
        <v>#REF!</v>
      </c>
    </row>
    <row r="624" spans="1:12" ht="15" customHeight="1" x14ac:dyDescent="0.25">
      <c r="A624" s="564"/>
      <c r="B624" s="569"/>
      <c r="C624" s="614"/>
      <c r="D624" s="612"/>
      <c r="E624" s="448"/>
      <c r="F624" s="136" t="s">
        <v>1016</v>
      </c>
      <c r="G624" s="620">
        <v>5</v>
      </c>
      <c r="H624" s="620"/>
      <c r="I624" s="620"/>
      <c r="J624" s="620"/>
      <c r="K624" s="585"/>
      <c r="L624" s="603" t="e">
        <f>#REF!-#REF!*10%</f>
        <v>#REF!</v>
      </c>
    </row>
    <row r="625" spans="1:12" ht="15" customHeight="1" x14ac:dyDescent="0.3">
      <c r="A625" s="152"/>
      <c r="B625" s="152"/>
      <c r="C625" s="379"/>
      <c r="D625" s="91"/>
      <c r="E625" s="91"/>
      <c r="F625" s="146"/>
      <c r="G625" s="146"/>
      <c r="H625" s="146"/>
      <c r="I625" s="146"/>
      <c r="J625" s="146"/>
      <c r="K625" s="146"/>
      <c r="L625" s="354"/>
    </row>
    <row r="626" spans="1:12" ht="15" customHeight="1" x14ac:dyDescent="0.3">
      <c r="A626" s="152"/>
      <c r="B626" s="152"/>
      <c r="C626" s="379"/>
      <c r="D626" s="91"/>
      <c r="E626" s="91"/>
      <c r="F626" s="146"/>
      <c r="G626" s="146"/>
      <c r="H626" s="146"/>
      <c r="I626" s="146"/>
      <c r="J626" s="146"/>
      <c r="K626" s="146"/>
      <c r="L626" s="354"/>
    </row>
    <row r="627" spans="1:12" ht="15" customHeight="1" x14ac:dyDescent="0.3">
      <c r="A627" s="152"/>
      <c r="B627" s="152"/>
      <c r="C627" s="379"/>
      <c r="D627" s="91"/>
      <c r="E627" s="91"/>
      <c r="F627" s="146"/>
      <c r="G627" s="146"/>
      <c r="H627" s="146"/>
      <c r="I627" s="146"/>
      <c r="J627" s="146"/>
      <c r="K627" s="146"/>
      <c r="L627" s="354"/>
    </row>
    <row r="628" spans="1:12" ht="15" customHeight="1" x14ac:dyDescent="0.3">
      <c r="A628" s="152"/>
      <c r="B628" s="152"/>
      <c r="C628" s="379"/>
      <c r="D628" s="91"/>
      <c r="E628" s="91"/>
      <c r="F628" s="146"/>
      <c r="G628" s="146"/>
      <c r="H628" s="146"/>
      <c r="I628" s="146"/>
      <c r="J628" s="146"/>
      <c r="K628" s="146"/>
      <c r="L628" s="354"/>
    </row>
    <row r="629" spans="1:12" ht="15" customHeight="1" x14ac:dyDescent="0.3">
      <c r="A629" s="152"/>
      <c r="B629" s="152"/>
      <c r="C629" s="379"/>
      <c r="D629" s="91"/>
      <c r="E629" s="91"/>
      <c r="F629" s="146"/>
      <c r="G629" s="146"/>
      <c r="H629" s="146"/>
      <c r="I629" s="146"/>
      <c r="J629" s="146"/>
      <c r="K629" s="146"/>
      <c r="L629" s="354"/>
    </row>
    <row r="630" spans="1:12" ht="15" customHeight="1" x14ac:dyDescent="0.3">
      <c r="A630" s="152"/>
      <c r="B630" s="152"/>
      <c r="C630" s="379"/>
      <c r="D630" s="91"/>
      <c r="E630" s="91"/>
      <c r="F630" s="146"/>
      <c r="G630" s="146"/>
      <c r="H630" s="146"/>
      <c r="I630" s="146"/>
      <c r="J630" s="146"/>
      <c r="K630" s="146"/>
      <c r="L630" s="354"/>
    </row>
    <row r="631" spans="1:12" ht="15" customHeight="1" x14ac:dyDescent="0.3">
      <c r="A631" s="152"/>
      <c r="B631" s="152"/>
      <c r="C631" s="379"/>
      <c r="D631" s="91"/>
      <c r="E631" s="91"/>
      <c r="F631" s="146"/>
      <c r="G631" s="146"/>
      <c r="H631" s="146"/>
      <c r="I631" s="146"/>
      <c r="J631" s="146"/>
      <c r="K631" s="146"/>
      <c r="L631" s="354"/>
    </row>
    <row r="632" spans="1:12" ht="15" customHeight="1" x14ac:dyDescent="0.3">
      <c r="A632" s="152"/>
      <c r="B632" s="152"/>
      <c r="C632" s="379"/>
      <c r="D632" s="91"/>
      <c r="E632" s="91"/>
      <c r="F632" s="146"/>
      <c r="G632" s="146"/>
      <c r="H632" s="146"/>
      <c r="I632" s="146"/>
      <c r="J632" s="146"/>
      <c r="K632" s="146"/>
      <c r="L632" s="354"/>
    </row>
    <row r="633" spans="1:12" ht="15" customHeight="1" x14ac:dyDescent="0.3">
      <c r="A633" s="152"/>
      <c r="B633" s="152"/>
      <c r="C633" s="379"/>
      <c r="D633" s="91"/>
      <c r="E633" s="91"/>
      <c r="F633" s="146"/>
      <c r="G633" s="146"/>
      <c r="H633" s="146"/>
      <c r="I633" s="146"/>
      <c r="J633" s="146"/>
      <c r="K633" s="146"/>
      <c r="L633" s="354"/>
    </row>
    <row r="634" spans="1:12" ht="15" customHeight="1" x14ac:dyDescent="0.3"/>
    <row r="635" spans="1:12" ht="15" customHeight="1" x14ac:dyDescent="0.3"/>
    <row r="636" spans="1:12" ht="15" customHeight="1" x14ac:dyDescent="0.3"/>
    <row r="637" spans="1:12" ht="15" customHeight="1" x14ac:dyDescent="0.3"/>
    <row r="638" spans="1:12" ht="15" customHeight="1" x14ac:dyDescent="0.3"/>
    <row r="639" spans="1:12" ht="15" customHeight="1" x14ac:dyDescent="0.3"/>
    <row r="640" spans="1:12" ht="15" customHeight="1" x14ac:dyDescent="0.3"/>
    <row r="641" ht="15" customHeight="1" x14ac:dyDescent="0.3"/>
    <row r="642" ht="15" customHeight="1" x14ac:dyDescent="0.3"/>
    <row r="643" ht="15" customHeight="1" x14ac:dyDescent="0.3"/>
    <row r="644" ht="15" customHeight="1" x14ac:dyDescent="0.3"/>
    <row r="645" ht="15" customHeight="1" x14ac:dyDescent="0.3"/>
    <row r="646" ht="15" customHeight="1" x14ac:dyDescent="0.3"/>
    <row r="647" ht="15" customHeight="1" x14ac:dyDescent="0.3"/>
    <row r="648" ht="15" customHeight="1" x14ac:dyDescent="0.3"/>
    <row r="649" ht="15" customHeight="1" x14ac:dyDescent="0.3"/>
    <row r="650" ht="15" customHeight="1" x14ac:dyDescent="0.3"/>
    <row r="651" ht="15" customHeight="1" x14ac:dyDescent="0.3"/>
    <row r="652" ht="15" customHeight="1" x14ac:dyDescent="0.3"/>
    <row r="653" ht="15" customHeight="1" x14ac:dyDescent="0.3"/>
    <row r="654" ht="15" customHeight="1" x14ac:dyDescent="0.3"/>
    <row r="655" ht="15" customHeight="1" x14ac:dyDescent="0.3"/>
    <row r="656" ht="15" customHeight="1" x14ac:dyDescent="0.3"/>
    <row r="657" ht="15" customHeight="1" x14ac:dyDescent="0.3"/>
    <row r="658" ht="15" customHeight="1" x14ac:dyDescent="0.3"/>
    <row r="659" ht="15" customHeight="1" x14ac:dyDescent="0.3"/>
    <row r="660" ht="15" customHeight="1" x14ac:dyDescent="0.3"/>
    <row r="661" ht="15" customHeight="1" x14ac:dyDescent="0.3"/>
    <row r="662" ht="15" customHeight="1" x14ac:dyDescent="0.3"/>
    <row r="663" ht="15" customHeight="1" x14ac:dyDescent="0.3"/>
    <row r="664" ht="15" customHeight="1" x14ac:dyDescent="0.3"/>
    <row r="665" ht="15" customHeight="1" x14ac:dyDescent="0.3"/>
    <row r="666" ht="15" customHeight="1" x14ac:dyDescent="0.3"/>
    <row r="667" ht="15" customHeight="1" x14ac:dyDescent="0.3"/>
    <row r="668" ht="15" customHeight="1" x14ac:dyDescent="0.3"/>
    <row r="669" ht="15" customHeight="1" x14ac:dyDescent="0.3"/>
    <row r="670" ht="15" customHeight="1" x14ac:dyDescent="0.3"/>
    <row r="671" ht="15" customHeight="1" x14ac:dyDescent="0.3"/>
    <row r="672" ht="15" customHeight="1" x14ac:dyDescent="0.3"/>
    <row r="673" ht="15" customHeight="1" x14ac:dyDescent="0.3"/>
    <row r="674" ht="15" customHeight="1" x14ac:dyDescent="0.3"/>
    <row r="675" ht="15" customHeight="1" x14ac:dyDescent="0.3"/>
    <row r="676" ht="15" customHeight="1" x14ac:dyDescent="0.3"/>
    <row r="677" ht="15" customHeight="1" x14ac:dyDescent="0.3"/>
    <row r="678" ht="15" customHeight="1" x14ac:dyDescent="0.3"/>
    <row r="679" ht="15" customHeight="1" x14ac:dyDescent="0.3"/>
    <row r="680" ht="15" customHeight="1" x14ac:dyDescent="0.3"/>
  </sheetData>
  <sheetProtection sort="0"/>
  <mergeCells count="764">
    <mergeCell ref="K594:K609"/>
    <mergeCell ref="K610:K624"/>
    <mergeCell ref="L594:L609"/>
    <mergeCell ref="L610:L624"/>
    <mergeCell ref="L532:L547"/>
    <mergeCell ref="L548:L562"/>
    <mergeCell ref="L563:L578"/>
    <mergeCell ref="L579:L593"/>
    <mergeCell ref="L501:L516"/>
    <mergeCell ref="L517:L531"/>
    <mergeCell ref="K501:K516"/>
    <mergeCell ref="K517:K531"/>
    <mergeCell ref="K532:K547"/>
    <mergeCell ref="K548:K562"/>
    <mergeCell ref="K563:K578"/>
    <mergeCell ref="K579:K593"/>
    <mergeCell ref="L331:L345"/>
    <mergeCell ref="L283:L298"/>
    <mergeCell ref="L299:L313"/>
    <mergeCell ref="L377:L392"/>
    <mergeCell ref="L393:L407"/>
    <mergeCell ref="L346:L361"/>
    <mergeCell ref="L362:L376"/>
    <mergeCell ref="L470:L485"/>
    <mergeCell ref="L486:L500"/>
    <mergeCell ref="L455:L469"/>
    <mergeCell ref="L424:L438"/>
    <mergeCell ref="L439:L454"/>
    <mergeCell ref="L408:L423"/>
    <mergeCell ref="L190:L205"/>
    <mergeCell ref="L206:L220"/>
    <mergeCell ref="L159:L174"/>
    <mergeCell ref="L175:L189"/>
    <mergeCell ref="L252:L267"/>
    <mergeCell ref="L268:L282"/>
    <mergeCell ref="L221:L236"/>
    <mergeCell ref="L237:L251"/>
    <mergeCell ref="L315:L330"/>
    <mergeCell ref="L113:L127"/>
    <mergeCell ref="L4:L19"/>
    <mergeCell ref="L20:L34"/>
    <mergeCell ref="L66:L81"/>
    <mergeCell ref="L35:L50"/>
    <mergeCell ref="L51:L65"/>
    <mergeCell ref="L82:L96"/>
    <mergeCell ref="L128:L143"/>
    <mergeCell ref="L144:L158"/>
    <mergeCell ref="L97:L112"/>
    <mergeCell ref="G593:J593"/>
    <mergeCell ref="G481:J481"/>
    <mergeCell ref="G542:J542"/>
    <mergeCell ref="G533:J533"/>
    <mergeCell ref="K97:K112"/>
    <mergeCell ref="K113:K127"/>
    <mergeCell ref="K128:K143"/>
    <mergeCell ref="K144:K158"/>
    <mergeCell ref="K159:K174"/>
    <mergeCell ref="K175:K189"/>
    <mergeCell ref="K470:K485"/>
    <mergeCell ref="K377:K392"/>
    <mergeCell ref="K393:K407"/>
    <mergeCell ref="K408:K423"/>
    <mergeCell ref="K424:K438"/>
    <mergeCell ref="K439:K454"/>
    <mergeCell ref="K455:K469"/>
    <mergeCell ref="K283:K298"/>
    <mergeCell ref="K299:K313"/>
    <mergeCell ref="K315:K330"/>
    <mergeCell ref="G8:J8"/>
    <mergeCell ref="G598:J598"/>
    <mergeCell ref="G567:J567"/>
    <mergeCell ref="G536:J536"/>
    <mergeCell ref="G505:J505"/>
    <mergeCell ref="G474:J474"/>
    <mergeCell ref="G443:J443"/>
    <mergeCell ref="G412:J412"/>
    <mergeCell ref="G381:J381"/>
    <mergeCell ref="G350:J350"/>
    <mergeCell ref="G235:J235"/>
    <mergeCell ref="G241:J241"/>
    <mergeCell ref="G484:J484"/>
    <mergeCell ref="G490:J490"/>
    <mergeCell ref="G103:J103"/>
    <mergeCell ref="G72:J72"/>
    <mergeCell ref="G41:J41"/>
    <mergeCell ref="G476:J476"/>
    <mergeCell ref="G400:J400"/>
    <mergeCell ref="G401:J401"/>
    <mergeCell ref="G376:J376"/>
    <mergeCell ref="G407:J407"/>
    <mergeCell ref="G438:J438"/>
    <mergeCell ref="G383:J383"/>
    <mergeCell ref="K237:K251"/>
    <mergeCell ref="K252:K267"/>
    <mergeCell ref="K268:K282"/>
    <mergeCell ref="G445:J445"/>
    <mergeCell ref="G414:J414"/>
    <mergeCell ref="G321:J321"/>
    <mergeCell ref="G289:J289"/>
    <mergeCell ref="G469:J469"/>
    <mergeCell ref="G500:J500"/>
    <mergeCell ref="G345:J345"/>
    <mergeCell ref="G277:J277"/>
    <mergeCell ref="K331:K345"/>
    <mergeCell ref="K346:K361"/>
    <mergeCell ref="K362:K376"/>
    <mergeCell ref="K486:K500"/>
    <mergeCell ref="G362:J362"/>
    <mergeCell ref="G393:J393"/>
    <mergeCell ref="G397:J397"/>
    <mergeCell ref="G347:J347"/>
    <mergeCell ref="G444:J444"/>
    <mergeCell ref="G398:J398"/>
    <mergeCell ref="G394:J394"/>
    <mergeCell ref="G395:J395"/>
    <mergeCell ref="G399:J399"/>
    <mergeCell ref="K4:K19"/>
    <mergeCell ref="K20:K34"/>
    <mergeCell ref="K35:K50"/>
    <mergeCell ref="K51:K65"/>
    <mergeCell ref="K66:K81"/>
    <mergeCell ref="K82:K96"/>
    <mergeCell ref="K190:K205"/>
    <mergeCell ref="K206:K220"/>
    <mergeCell ref="K221:K236"/>
    <mergeCell ref="G624:J624"/>
    <mergeCell ref="G246:J246"/>
    <mergeCell ref="G247:J247"/>
    <mergeCell ref="G287:J287"/>
    <mergeCell ref="G256:J256"/>
    <mergeCell ref="G263:J263"/>
    <mergeCell ref="G266:J266"/>
    <mergeCell ref="G352:J352"/>
    <mergeCell ref="G456:J456"/>
    <mergeCell ref="G457:J457"/>
    <mergeCell ref="G278:J278"/>
    <mergeCell ref="G302:J302"/>
    <mergeCell ref="G326:J326"/>
    <mergeCell ref="G272:J272"/>
    <mergeCell ref="G273:J273"/>
    <mergeCell ref="G274:J274"/>
    <mergeCell ref="G275:J275"/>
    <mergeCell ref="G307:J307"/>
    <mergeCell ref="G293:J293"/>
    <mergeCell ref="G295:J295"/>
    <mergeCell ref="G296:J296"/>
    <mergeCell ref="G298:J298"/>
    <mergeCell ref="G300:J300"/>
    <mergeCell ref="G294:J294"/>
    <mergeCell ref="B563:B593"/>
    <mergeCell ref="B594:B624"/>
    <mergeCell ref="B283:B313"/>
    <mergeCell ref="B315:B345"/>
    <mergeCell ref="B346:B376"/>
    <mergeCell ref="B377:B407"/>
    <mergeCell ref="B408:B438"/>
    <mergeCell ref="B439:B469"/>
    <mergeCell ref="B470:B500"/>
    <mergeCell ref="B501:B531"/>
    <mergeCell ref="B532:B562"/>
    <mergeCell ref="B4:B34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G427:J427"/>
    <mergeCell ref="G434:J434"/>
    <mergeCell ref="G449:J449"/>
    <mergeCell ref="G433:J433"/>
    <mergeCell ref="G430:J430"/>
    <mergeCell ref="A252:A282"/>
    <mergeCell ref="A283:A313"/>
    <mergeCell ref="G615:J615"/>
    <mergeCell ref="G552:J552"/>
    <mergeCell ref="G553:J553"/>
    <mergeCell ref="G554:J554"/>
    <mergeCell ref="G555:J555"/>
    <mergeCell ref="G556:J556"/>
    <mergeCell ref="G574:J574"/>
    <mergeCell ref="G577:J577"/>
    <mergeCell ref="G611:J611"/>
    <mergeCell ref="G568:J568"/>
    <mergeCell ref="G599:J599"/>
    <mergeCell ref="G579:J579"/>
    <mergeCell ref="G610:J610"/>
    <mergeCell ref="G591:J591"/>
    <mergeCell ref="G592:J592"/>
    <mergeCell ref="G573:J573"/>
    <mergeCell ref="G575:J575"/>
    <mergeCell ref="G576:J576"/>
    <mergeCell ref="G578:J578"/>
    <mergeCell ref="G353:J353"/>
    <mergeCell ref="G354:J354"/>
    <mergeCell ref="G440:J440"/>
    <mergeCell ref="G245:J245"/>
    <mergeCell ref="G201:J201"/>
    <mergeCell ref="G204:J204"/>
    <mergeCell ref="G211:J211"/>
    <mergeCell ref="G507:J507"/>
    <mergeCell ref="G491:J491"/>
    <mergeCell ref="G486:J486"/>
    <mergeCell ref="G517:J517"/>
    <mergeCell ref="G488:J488"/>
    <mergeCell ref="G489:J489"/>
    <mergeCell ref="G461:J461"/>
    <mergeCell ref="G396:J396"/>
    <mergeCell ref="G425:J425"/>
    <mergeCell ref="G408:J408"/>
    <mergeCell ref="G409:J409"/>
    <mergeCell ref="G388:J388"/>
    <mergeCell ref="G391:J391"/>
    <mergeCell ref="G424:J424"/>
    <mergeCell ref="G392:J392"/>
    <mergeCell ref="D315:D345"/>
    <mergeCell ref="G315:J315"/>
    <mergeCell ref="G329:J329"/>
    <mergeCell ref="G335:J335"/>
    <mergeCell ref="G336:J336"/>
    <mergeCell ref="G337:J337"/>
    <mergeCell ref="G338:J338"/>
    <mergeCell ref="G319:J319"/>
    <mergeCell ref="G276:J276"/>
    <mergeCell ref="D283:D313"/>
    <mergeCell ref="G308:J308"/>
    <mergeCell ref="G309:J309"/>
    <mergeCell ref="G301:J301"/>
    <mergeCell ref="G303:J303"/>
    <mergeCell ref="G304:J304"/>
    <mergeCell ref="G305:J305"/>
    <mergeCell ref="G306:J306"/>
    <mergeCell ref="G282:J282"/>
    <mergeCell ref="G313:J313"/>
    <mergeCell ref="G299:J299"/>
    <mergeCell ref="G297:J297"/>
    <mergeCell ref="G134:J134"/>
    <mergeCell ref="G167:J167"/>
    <mergeCell ref="G213:J213"/>
    <mergeCell ref="G214:J214"/>
    <mergeCell ref="G225:J225"/>
    <mergeCell ref="G194:J194"/>
    <mergeCell ref="G139:J139"/>
    <mergeCell ref="G116:J116"/>
    <mergeCell ref="G123:J123"/>
    <mergeCell ref="G138:J138"/>
    <mergeCell ref="G122:J122"/>
    <mergeCell ref="G132:J132"/>
    <mergeCell ref="G208:J208"/>
    <mergeCell ref="G209:J209"/>
    <mergeCell ref="G215:J215"/>
    <mergeCell ref="G216:J216"/>
    <mergeCell ref="G196:J196"/>
    <mergeCell ref="G198:J198"/>
    <mergeCell ref="G199:J199"/>
    <mergeCell ref="G197:J197"/>
    <mergeCell ref="G127:J127"/>
    <mergeCell ref="G158:J158"/>
    <mergeCell ref="G189:J189"/>
    <mergeCell ref="G220:J220"/>
    <mergeCell ref="G360:J360"/>
    <mergeCell ref="G210:J210"/>
    <mergeCell ref="G151:J151"/>
    <mergeCell ref="G152:J152"/>
    <mergeCell ref="G170:J170"/>
    <mergeCell ref="G173:J173"/>
    <mergeCell ref="G179:J179"/>
    <mergeCell ref="G177:J177"/>
    <mergeCell ref="G148:J148"/>
    <mergeCell ref="G149:J149"/>
    <mergeCell ref="G150:J150"/>
    <mergeCell ref="G265:J265"/>
    <mergeCell ref="G267:J267"/>
    <mergeCell ref="G269:J269"/>
    <mergeCell ref="G270:J270"/>
    <mergeCell ref="G230:J230"/>
    <mergeCell ref="G206:J206"/>
    <mergeCell ref="G176:J176"/>
    <mergeCell ref="G163:J163"/>
    <mergeCell ref="G180:J180"/>
    <mergeCell ref="G181:J181"/>
    <mergeCell ref="G155:J155"/>
    <mergeCell ref="G183:J183"/>
    <mergeCell ref="G184:J184"/>
    <mergeCell ref="G619:J619"/>
    <mergeCell ref="G600:J600"/>
    <mergeCell ref="G55:J55"/>
    <mergeCell ref="G56:J56"/>
    <mergeCell ref="G153:J153"/>
    <mergeCell ref="G154:J154"/>
    <mergeCell ref="G169:J169"/>
    <mergeCell ref="G171:J171"/>
    <mergeCell ref="G147:J147"/>
    <mergeCell ref="G156:J156"/>
    <mergeCell ref="G200:J200"/>
    <mergeCell ref="G202:J202"/>
    <mergeCell ref="G205:J205"/>
    <mergeCell ref="G178:J178"/>
    <mergeCell ref="G203:J203"/>
    <mergeCell ref="G57:J57"/>
    <mergeCell ref="G58:J58"/>
    <mergeCell ref="G61:J61"/>
    <mergeCell ref="G86:J86"/>
    <mergeCell ref="G87:J87"/>
    <mergeCell ref="G88:J88"/>
    <mergeCell ref="G73:J73"/>
    <mergeCell ref="G74:J74"/>
    <mergeCell ref="G75:J75"/>
    <mergeCell ref="G620:J620"/>
    <mergeCell ref="G580:J580"/>
    <mergeCell ref="G581:J581"/>
    <mergeCell ref="G582:J582"/>
    <mergeCell ref="G588:J588"/>
    <mergeCell ref="G589:J589"/>
    <mergeCell ref="G604:J604"/>
    <mergeCell ref="G606:J606"/>
    <mergeCell ref="G607:J607"/>
    <mergeCell ref="G609:J609"/>
    <mergeCell ref="G583:J583"/>
    <mergeCell ref="G584:J584"/>
    <mergeCell ref="G585:J585"/>
    <mergeCell ref="G586:J586"/>
    <mergeCell ref="G587:J587"/>
    <mergeCell ref="G605:J605"/>
    <mergeCell ref="G608:J608"/>
    <mergeCell ref="G616:J616"/>
    <mergeCell ref="G617:J617"/>
    <mergeCell ref="G618:J618"/>
    <mergeCell ref="G612:J612"/>
    <mergeCell ref="G594:J594"/>
    <mergeCell ref="G613:J613"/>
    <mergeCell ref="G614:J614"/>
    <mergeCell ref="A563:A593"/>
    <mergeCell ref="C563:C593"/>
    <mergeCell ref="D563:D593"/>
    <mergeCell ref="G455:J455"/>
    <mergeCell ref="G439:J439"/>
    <mergeCell ref="G451:J451"/>
    <mergeCell ref="G452:J452"/>
    <mergeCell ref="A532:A562"/>
    <mergeCell ref="C532:C562"/>
    <mergeCell ref="D532:D562"/>
    <mergeCell ref="G590:J590"/>
    <mergeCell ref="G468:J468"/>
    <mergeCell ref="G495:J495"/>
    <mergeCell ref="G496:J496"/>
    <mergeCell ref="G492:J492"/>
    <mergeCell ref="G512:J512"/>
    <mergeCell ref="G477:J477"/>
    <mergeCell ref="G478:J478"/>
    <mergeCell ref="G510:J510"/>
    <mergeCell ref="G480:J480"/>
    <mergeCell ref="G482:J482"/>
    <mergeCell ref="G483:J483"/>
    <mergeCell ref="G485:J485"/>
    <mergeCell ref="G487:J487"/>
    <mergeCell ref="A594:A624"/>
    <mergeCell ref="C594:C624"/>
    <mergeCell ref="D594:D624"/>
    <mergeCell ref="G601:J601"/>
    <mergeCell ref="G602:J602"/>
    <mergeCell ref="G595:J595"/>
    <mergeCell ref="G603:J603"/>
    <mergeCell ref="G623:J623"/>
    <mergeCell ref="G511:J511"/>
    <mergeCell ref="G513:J513"/>
    <mergeCell ref="G514:J514"/>
    <mergeCell ref="G516:J516"/>
    <mergeCell ref="G518:J518"/>
    <mergeCell ref="G519:J519"/>
    <mergeCell ref="G520:J520"/>
    <mergeCell ref="G526:J526"/>
    <mergeCell ref="G527:J527"/>
    <mergeCell ref="A501:A531"/>
    <mergeCell ref="C501:C531"/>
    <mergeCell ref="D501:D531"/>
    <mergeCell ref="G541:J541"/>
    <mergeCell ref="G561:J561"/>
    <mergeCell ref="G563:J563"/>
    <mergeCell ref="G564:J564"/>
    <mergeCell ref="G515:J515"/>
    <mergeCell ref="G521:J521"/>
    <mergeCell ref="G522:J522"/>
    <mergeCell ref="G523:J523"/>
    <mergeCell ref="G524:J524"/>
    <mergeCell ref="G525:J525"/>
    <mergeCell ref="G539:J539"/>
    <mergeCell ref="G540:J540"/>
    <mergeCell ref="G471:J471"/>
    <mergeCell ref="G497:J497"/>
    <mergeCell ref="G498:J498"/>
    <mergeCell ref="G528:J528"/>
    <mergeCell ref="G529:J529"/>
    <mergeCell ref="G493:J493"/>
    <mergeCell ref="G494:J494"/>
    <mergeCell ref="G538:J538"/>
    <mergeCell ref="G506:J506"/>
    <mergeCell ref="G537:J537"/>
    <mergeCell ref="G531:J531"/>
    <mergeCell ref="G475:J475"/>
    <mergeCell ref="G432:J432"/>
    <mergeCell ref="G450:J450"/>
    <mergeCell ref="G453:J453"/>
    <mergeCell ref="G446:J446"/>
    <mergeCell ref="G447:J447"/>
    <mergeCell ref="G435:J435"/>
    <mergeCell ref="G436:J436"/>
    <mergeCell ref="G437:J437"/>
    <mergeCell ref="C470:C500"/>
    <mergeCell ref="D470:D500"/>
    <mergeCell ref="D439:D469"/>
    <mergeCell ref="G466:J466"/>
    <mergeCell ref="G467:J467"/>
    <mergeCell ref="G459:J459"/>
    <mergeCell ref="G460:J460"/>
    <mergeCell ref="A470:A500"/>
    <mergeCell ref="A377:A407"/>
    <mergeCell ref="C377:C407"/>
    <mergeCell ref="D377:D407"/>
    <mergeCell ref="G365:J365"/>
    <mergeCell ref="G448:J448"/>
    <mergeCell ref="A439:A469"/>
    <mergeCell ref="C439:C469"/>
    <mergeCell ref="G421:J421"/>
    <mergeCell ref="G382:J382"/>
    <mergeCell ref="G366:J366"/>
    <mergeCell ref="G367:J367"/>
    <mergeCell ref="G368:J368"/>
    <mergeCell ref="G369:J369"/>
    <mergeCell ref="G370:J370"/>
    <mergeCell ref="G384:J384"/>
    <mergeCell ref="G385:J385"/>
    <mergeCell ref="G375:J375"/>
    <mergeCell ref="G377:J377"/>
    <mergeCell ref="G378:J378"/>
    <mergeCell ref="G429:J429"/>
    <mergeCell ref="G463:J463"/>
    <mergeCell ref="G462:J462"/>
    <mergeCell ref="G417:J417"/>
    <mergeCell ref="G572:J572"/>
    <mergeCell ref="G551:J551"/>
    <mergeCell ref="G557:J557"/>
    <mergeCell ref="G558:J558"/>
    <mergeCell ref="G544:J544"/>
    <mergeCell ref="G545:J545"/>
    <mergeCell ref="G547:J547"/>
    <mergeCell ref="G549:J549"/>
    <mergeCell ref="G550:J550"/>
    <mergeCell ref="G570:J570"/>
    <mergeCell ref="G571:J571"/>
    <mergeCell ref="G548:J548"/>
    <mergeCell ref="G374:J374"/>
    <mergeCell ref="G413:J413"/>
    <mergeCell ref="G387:J387"/>
    <mergeCell ref="G364:J364"/>
    <mergeCell ref="G546:J546"/>
    <mergeCell ref="G543:J543"/>
    <mergeCell ref="G559:J559"/>
    <mergeCell ref="G560:J560"/>
    <mergeCell ref="G569:J569"/>
    <mergeCell ref="G562:J562"/>
    <mergeCell ref="G428:J428"/>
    <mergeCell ref="G508:J508"/>
    <mergeCell ref="G509:J509"/>
    <mergeCell ref="G479:J479"/>
    <mergeCell ref="G499:J499"/>
    <mergeCell ref="G501:J501"/>
    <mergeCell ref="G502:J502"/>
    <mergeCell ref="G530:J530"/>
    <mergeCell ref="G458:J458"/>
    <mergeCell ref="G464:J464"/>
    <mergeCell ref="G465:J465"/>
    <mergeCell ref="G470:J470"/>
    <mergeCell ref="G454:J454"/>
    <mergeCell ref="G431:J431"/>
    <mergeCell ref="C283:C313"/>
    <mergeCell ref="G283:J283"/>
    <mergeCell ref="G284:J284"/>
    <mergeCell ref="G290:J290"/>
    <mergeCell ref="G291:J291"/>
    <mergeCell ref="G292:J292"/>
    <mergeCell ref="G312:J312"/>
    <mergeCell ref="G195:J195"/>
    <mergeCell ref="G168:J168"/>
    <mergeCell ref="G226:J226"/>
    <mergeCell ref="G257:J257"/>
    <mergeCell ref="G288:J288"/>
    <mergeCell ref="G264:J264"/>
    <mergeCell ref="G185:J185"/>
    <mergeCell ref="G175:J175"/>
    <mergeCell ref="G186:J186"/>
    <mergeCell ref="G187:J187"/>
    <mergeCell ref="G188:J188"/>
    <mergeCell ref="G191:J191"/>
    <mergeCell ref="G258:J258"/>
    <mergeCell ref="G227:J227"/>
    <mergeCell ref="G250:J250"/>
    <mergeCell ref="G251:J251"/>
    <mergeCell ref="G237:J237"/>
    <mergeCell ref="A159:A189"/>
    <mergeCell ref="G221:J221"/>
    <mergeCell ref="G222:J222"/>
    <mergeCell ref="G228:J228"/>
    <mergeCell ref="G229:J229"/>
    <mergeCell ref="G22:J22"/>
    <mergeCell ref="C252:C282"/>
    <mergeCell ref="G252:J252"/>
    <mergeCell ref="G253:J253"/>
    <mergeCell ref="G34:J34"/>
    <mergeCell ref="G79:J79"/>
    <mergeCell ref="G108:J108"/>
    <mergeCell ref="G111:J111"/>
    <mergeCell ref="G117:J117"/>
    <mergeCell ref="G118:J118"/>
    <mergeCell ref="G119:J119"/>
    <mergeCell ref="G112:J112"/>
    <mergeCell ref="G114:J114"/>
    <mergeCell ref="G115:J115"/>
    <mergeCell ref="G140:J140"/>
    <mergeCell ref="G141:J141"/>
    <mergeCell ref="G143:J143"/>
    <mergeCell ref="G145:J145"/>
    <mergeCell ref="G146:J146"/>
    <mergeCell ref="A408:A438"/>
    <mergeCell ref="C408:C438"/>
    <mergeCell ref="D408:D438"/>
    <mergeCell ref="G415:J415"/>
    <mergeCell ref="G416:J416"/>
    <mergeCell ref="G418:J418"/>
    <mergeCell ref="G420:J420"/>
    <mergeCell ref="A346:A376"/>
    <mergeCell ref="C346:C376"/>
    <mergeCell ref="D346:D376"/>
    <mergeCell ref="G404:J404"/>
    <mergeCell ref="G405:J405"/>
    <mergeCell ref="G419:J419"/>
    <mergeCell ref="G422:J422"/>
    <mergeCell ref="G371:J371"/>
    <mergeCell ref="G372:J372"/>
    <mergeCell ref="G423:J423"/>
    <mergeCell ref="G426:J426"/>
    <mergeCell ref="G355:J355"/>
    <mergeCell ref="G346:J346"/>
    <mergeCell ref="G357:J357"/>
    <mergeCell ref="G351:J351"/>
    <mergeCell ref="G389:J389"/>
    <mergeCell ref="G390:J390"/>
    <mergeCell ref="A190:A220"/>
    <mergeCell ref="A221:A251"/>
    <mergeCell ref="G240:J240"/>
    <mergeCell ref="G217:J217"/>
    <mergeCell ref="G218:J218"/>
    <mergeCell ref="G219:J219"/>
    <mergeCell ref="G159:J159"/>
    <mergeCell ref="G160:J160"/>
    <mergeCell ref="G166:J166"/>
    <mergeCell ref="C190:C220"/>
    <mergeCell ref="G190:J190"/>
    <mergeCell ref="G212:J212"/>
    <mergeCell ref="G242:J242"/>
    <mergeCell ref="C221:C251"/>
    <mergeCell ref="G172:J172"/>
    <mergeCell ref="G174:J174"/>
    <mergeCell ref="G244:J244"/>
    <mergeCell ref="G164:J164"/>
    <mergeCell ref="G182:J182"/>
    <mergeCell ref="C159:C189"/>
    <mergeCell ref="D221:D251"/>
    <mergeCell ref="D159:D189"/>
    <mergeCell ref="D190:D220"/>
    <mergeCell ref="G207:J207"/>
    <mergeCell ref="A128:A158"/>
    <mergeCell ref="D128:D158"/>
    <mergeCell ref="D97:D127"/>
    <mergeCell ref="A97:A127"/>
    <mergeCell ref="C128:C158"/>
    <mergeCell ref="G97:J97"/>
    <mergeCell ref="G98:J98"/>
    <mergeCell ref="G104:J104"/>
    <mergeCell ref="G105:J105"/>
    <mergeCell ref="G106:J106"/>
    <mergeCell ref="G126:J126"/>
    <mergeCell ref="G128:J128"/>
    <mergeCell ref="G129:J129"/>
    <mergeCell ref="G135:J135"/>
    <mergeCell ref="G136:J136"/>
    <mergeCell ref="G137:J137"/>
    <mergeCell ref="G157:J157"/>
    <mergeCell ref="G107:J107"/>
    <mergeCell ref="G124:J124"/>
    <mergeCell ref="G125:J125"/>
    <mergeCell ref="G109:J109"/>
    <mergeCell ref="G110:J110"/>
    <mergeCell ref="G142:J142"/>
    <mergeCell ref="G113:J113"/>
    <mergeCell ref="G133:J133"/>
    <mergeCell ref="G120:J120"/>
    <mergeCell ref="G121:J121"/>
    <mergeCell ref="G77:J77"/>
    <mergeCell ref="G80:J80"/>
    <mergeCell ref="G9:J9"/>
    <mergeCell ref="G15:J15"/>
    <mergeCell ref="G10:J10"/>
    <mergeCell ref="D252:D282"/>
    <mergeCell ref="G259:J259"/>
    <mergeCell ref="G260:J260"/>
    <mergeCell ref="G261:J261"/>
    <mergeCell ref="G281:J281"/>
    <mergeCell ref="G262:J262"/>
    <mergeCell ref="G28:J28"/>
    <mergeCell ref="G20:J20"/>
    <mergeCell ref="G16:J16"/>
    <mergeCell ref="G50:J50"/>
    <mergeCell ref="G52:J52"/>
    <mergeCell ref="G53:J53"/>
    <mergeCell ref="G54:J54"/>
    <mergeCell ref="G165:J165"/>
    <mergeCell ref="G65:J65"/>
    <mergeCell ref="G144:J144"/>
    <mergeCell ref="C97:C127"/>
    <mergeCell ref="G18:J18"/>
    <mergeCell ref="G24:J24"/>
    <mergeCell ref="G25:J25"/>
    <mergeCell ref="G26:J26"/>
    <mergeCell ref="G27:J27"/>
    <mergeCell ref="G17:J17"/>
    <mergeCell ref="G19:J19"/>
    <mergeCell ref="G21:J21"/>
    <mergeCell ref="G46:J46"/>
    <mergeCell ref="G49:J49"/>
    <mergeCell ref="G23:J23"/>
    <mergeCell ref="G64:J64"/>
    <mergeCell ref="G60:J60"/>
    <mergeCell ref="G82:J82"/>
    <mergeCell ref="G45:J45"/>
    <mergeCell ref="G47:J47"/>
    <mergeCell ref="G44:J44"/>
    <mergeCell ref="G48:J48"/>
    <mergeCell ref="G101:J101"/>
    <mergeCell ref="G102:J102"/>
    <mergeCell ref="G96:J96"/>
    <mergeCell ref="G70:J70"/>
    <mergeCell ref="G39:J39"/>
    <mergeCell ref="A4:A34"/>
    <mergeCell ref="G40:J40"/>
    <mergeCell ref="G59:J59"/>
    <mergeCell ref="G51:J51"/>
    <mergeCell ref="A66:A96"/>
    <mergeCell ref="C66:C96"/>
    <mergeCell ref="G66:J66"/>
    <mergeCell ref="G67:J67"/>
    <mergeCell ref="G95:J95"/>
    <mergeCell ref="D35:D65"/>
    <mergeCell ref="D66:D96"/>
    <mergeCell ref="G78:J78"/>
    <mergeCell ref="G83:J83"/>
    <mergeCell ref="G84:J84"/>
    <mergeCell ref="G85:J85"/>
    <mergeCell ref="G92:J92"/>
    <mergeCell ref="G91:J91"/>
    <mergeCell ref="G89:J89"/>
    <mergeCell ref="G90:J90"/>
    <mergeCell ref="G71:J71"/>
    <mergeCell ref="G93:J93"/>
    <mergeCell ref="G94:J94"/>
    <mergeCell ref="G76:J76"/>
    <mergeCell ref="G81:J81"/>
    <mergeCell ref="A1:L1"/>
    <mergeCell ref="F2:J2"/>
    <mergeCell ref="A35:A65"/>
    <mergeCell ref="C35:C65"/>
    <mergeCell ref="G35:J35"/>
    <mergeCell ref="G36:J36"/>
    <mergeCell ref="G42:J42"/>
    <mergeCell ref="G43:J43"/>
    <mergeCell ref="G31:J31"/>
    <mergeCell ref="G32:J32"/>
    <mergeCell ref="G62:J62"/>
    <mergeCell ref="G63:J63"/>
    <mergeCell ref="D4:D34"/>
    <mergeCell ref="C4:C34"/>
    <mergeCell ref="G4:J4"/>
    <mergeCell ref="G5:J5"/>
    <mergeCell ref="G11:J11"/>
    <mergeCell ref="G12:J12"/>
    <mergeCell ref="G13:J13"/>
    <mergeCell ref="G33:J33"/>
    <mergeCell ref="G14:J14"/>
    <mergeCell ref="G30:J30"/>
    <mergeCell ref="G29:J29"/>
    <mergeCell ref="A3:L3"/>
    <mergeCell ref="G231:J231"/>
    <mergeCell ref="G316:J316"/>
    <mergeCell ref="G322:J322"/>
    <mergeCell ref="G233:J233"/>
    <mergeCell ref="G234:J234"/>
    <mergeCell ref="G236:J236"/>
    <mergeCell ref="G358:J358"/>
    <mergeCell ref="G327:J327"/>
    <mergeCell ref="G328:J328"/>
    <mergeCell ref="G330:J330"/>
    <mergeCell ref="G332:J332"/>
    <mergeCell ref="G333:J333"/>
    <mergeCell ref="G271:J271"/>
    <mergeCell ref="G325:J325"/>
    <mergeCell ref="G323:J323"/>
    <mergeCell ref="G339:J339"/>
    <mergeCell ref="G331:J331"/>
    <mergeCell ref="G344:J344"/>
    <mergeCell ref="G268:J268"/>
    <mergeCell ref="G243:J243"/>
    <mergeCell ref="G239:J239"/>
    <mergeCell ref="G238:J238"/>
    <mergeCell ref="G232:J232"/>
    <mergeCell ref="G621:J621"/>
    <mergeCell ref="G622:J622"/>
    <mergeCell ref="G248:J248"/>
    <mergeCell ref="G249:J249"/>
    <mergeCell ref="G279:J279"/>
    <mergeCell ref="G280:J280"/>
    <mergeCell ref="G310:J310"/>
    <mergeCell ref="G311:J311"/>
    <mergeCell ref="G342:J342"/>
    <mergeCell ref="G343:J343"/>
    <mergeCell ref="G373:J373"/>
    <mergeCell ref="G341:J341"/>
    <mergeCell ref="G356:J356"/>
    <mergeCell ref="G359:J359"/>
    <mergeCell ref="G361:J361"/>
    <mergeCell ref="G334:J334"/>
    <mergeCell ref="G340:J340"/>
    <mergeCell ref="G363:J363"/>
    <mergeCell ref="G532:J532"/>
    <mergeCell ref="G402:J402"/>
    <mergeCell ref="G403:J403"/>
    <mergeCell ref="G386:J386"/>
    <mergeCell ref="G406:J406"/>
    <mergeCell ref="G320:J320"/>
    <mergeCell ref="E594:E624"/>
    <mergeCell ref="E4:E34"/>
    <mergeCell ref="E35:E65"/>
    <mergeCell ref="E66:E96"/>
    <mergeCell ref="E97:E127"/>
    <mergeCell ref="E128:E158"/>
    <mergeCell ref="E159:E189"/>
    <mergeCell ref="E190:E220"/>
    <mergeCell ref="E221:E251"/>
    <mergeCell ref="E252:E282"/>
    <mergeCell ref="E283:E313"/>
    <mergeCell ref="E315:E345"/>
    <mergeCell ref="E346:E376"/>
    <mergeCell ref="E377:E407"/>
    <mergeCell ref="E408:E438"/>
    <mergeCell ref="E439:E469"/>
    <mergeCell ref="E470:E500"/>
    <mergeCell ref="E501:E531"/>
    <mergeCell ref="E532:E562"/>
    <mergeCell ref="E563:E593"/>
    <mergeCell ref="A314:L314"/>
    <mergeCell ref="G324:J324"/>
    <mergeCell ref="A315:A345"/>
    <mergeCell ref="C315:C345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7">
    <tabColor rgb="FFFF00FF"/>
    <pageSetUpPr fitToPage="1"/>
  </sheetPr>
  <dimension ref="A1:L562"/>
  <sheetViews>
    <sheetView zoomScale="80" zoomScaleNormal="80" zoomScaleSheetLayoutView="80" workbookViewId="0">
      <selection sqref="A1:L1"/>
    </sheetView>
  </sheetViews>
  <sheetFormatPr defaultRowHeight="19.5" x14ac:dyDescent="0.3"/>
  <cols>
    <col min="1" max="2" width="4.7109375" style="153" customWidth="1"/>
    <col min="3" max="3" width="21.7109375" style="366" customWidth="1"/>
    <col min="4" max="4" width="71.7109375" style="51" customWidth="1"/>
    <col min="5" max="5" width="30.7109375" style="51" customWidth="1"/>
    <col min="6" max="6" width="32.7109375" style="53" customWidth="1"/>
    <col min="7" max="10" width="8.28515625" style="53" customWidth="1"/>
    <col min="11" max="11" width="11.7109375" style="53" customWidth="1"/>
    <col min="12" max="12" width="34.140625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252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4">
        <v>1</v>
      </c>
      <c r="B4" s="567"/>
      <c r="C4" s="614" t="s">
        <v>1335</v>
      </c>
      <c r="D4" s="611"/>
      <c r="E4" s="459"/>
      <c r="F4" s="147" t="s">
        <v>81</v>
      </c>
      <c r="G4" s="607" t="s">
        <v>6</v>
      </c>
      <c r="H4" s="607"/>
      <c r="I4" s="607"/>
      <c r="J4" s="607"/>
      <c r="K4" s="539">
        <v>3</v>
      </c>
      <c r="L4" s="601">
        <v>3994</v>
      </c>
    </row>
    <row r="5" spans="1:12" ht="15" customHeight="1" x14ac:dyDescent="0.25">
      <c r="A5" s="564"/>
      <c r="B5" s="568"/>
      <c r="C5" s="614"/>
      <c r="D5" s="612"/>
      <c r="E5" s="624"/>
      <c r="F5" s="147" t="s">
        <v>80</v>
      </c>
      <c r="G5" s="469">
        <v>20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14"/>
      <c r="D6" s="612"/>
      <c r="E6" s="624"/>
      <c r="F6" s="147" t="s">
        <v>1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614"/>
      <c r="D7" s="612"/>
      <c r="E7" s="624"/>
      <c r="F7" s="147" t="s">
        <v>817</v>
      </c>
      <c r="G7" s="243">
        <f>G5*100</f>
        <v>2000</v>
      </c>
      <c r="H7" s="244">
        <f>G5*110</f>
        <v>2200</v>
      </c>
      <c r="I7" s="246">
        <f>G5*120</f>
        <v>2400</v>
      </c>
      <c r="J7" s="245">
        <f>G5*123</f>
        <v>2460</v>
      </c>
      <c r="K7" s="583"/>
      <c r="L7" s="602"/>
    </row>
    <row r="8" spans="1:12" ht="15" customHeight="1" x14ac:dyDescent="0.25">
      <c r="A8" s="564"/>
      <c r="B8" s="568"/>
      <c r="C8" s="614"/>
      <c r="D8" s="612"/>
      <c r="E8" s="624"/>
      <c r="F8" s="147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614"/>
      <c r="D9" s="612"/>
      <c r="E9" s="624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614"/>
      <c r="D10" s="612"/>
      <c r="E10" s="624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14"/>
      <c r="D11" s="612"/>
      <c r="E11" s="624"/>
      <c r="F11" s="147" t="s">
        <v>83</v>
      </c>
      <c r="G11" s="607">
        <v>66</v>
      </c>
      <c r="H11" s="607"/>
      <c r="I11" s="607"/>
      <c r="J11" s="607"/>
      <c r="K11" s="583"/>
      <c r="L11" s="602"/>
    </row>
    <row r="12" spans="1:12" ht="15" customHeight="1" x14ac:dyDescent="0.25">
      <c r="A12" s="564"/>
      <c r="B12" s="568"/>
      <c r="C12" s="614"/>
      <c r="D12" s="612"/>
      <c r="E12" s="624"/>
      <c r="F12" s="147" t="s">
        <v>396</v>
      </c>
      <c r="G12" s="607" t="s">
        <v>397</v>
      </c>
      <c r="H12" s="607"/>
      <c r="I12" s="607"/>
      <c r="J12" s="607"/>
      <c r="K12" s="583"/>
      <c r="L12" s="602"/>
    </row>
    <row r="13" spans="1:12" ht="15" customHeight="1" x14ac:dyDescent="0.25">
      <c r="A13" s="564"/>
      <c r="B13" s="568"/>
      <c r="C13" s="614"/>
      <c r="D13" s="612"/>
      <c r="E13" s="624"/>
      <c r="F13" s="147" t="s">
        <v>3</v>
      </c>
      <c r="G13" s="607" t="s">
        <v>320</v>
      </c>
      <c r="H13" s="607"/>
      <c r="I13" s="607"/>
      <c r="J13" s="607"/>
      <c r="K13" s="583"/>
      <c r="L13" s="602"/>
    </row>
    <row r="14" spans="1:12" ht="15" customHeight="1" x14ac:dyDescent="0.25">
      <c r="A14" s="564"/>
      <c r="B14" s="568"/>
      <c r="C14" s="614"/>
      <c r="D14" s="612"/>
      <c r="E14" s="624"/>
      <c r="F14" s="148" t="s">
        <v>379</v>
      </c>
      <c r="G14" s="523" t="s">
        <v>380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614"/>
      <c r="D15" s="612"/>
      <c r="E15" s="624"/>
      <c r="F15" s="93" t="s">
        <v>701</v>
      </c>
      <c r="G15" s="523">
        <v>100000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614"/>
      <c r="D16" s="612"/>
      <c r="E16" s="624"/>
      <c r="F16" s="148" t="s">
        <v>257</v>
      </c>
      <c r="G16" s="523" t="s">
        <v>556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614"/>
      <c r="D17" s="612"/>
      <c r="E17" s="624"/>
      <c r="F17" s="148" t="s">
        <v>376</v>
      </c>
      <c r="G17" s="523" t="s">
        <v>392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614"/>
      <c r="D18" s="612"/>
      <c r="E18" s="624"/>
      <c r="F18" s="93" t="s">
        <v>702</v>
      </c>
      <c r="G18" s="523" t="s">
        <v>709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614"/>
      <c r="D19" s="612"/>
      <c r="E19" s="624"/>
      <c r="F19" s="148" t="s">
        <v>381</v>
      </c>
      <c r="G19" s="523" t="s">
        <v>382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614"/>
      <c r="D20" s="612"/>
      <c r="E20" s="624"/>
      <c r="F20" s="94" t="s">
        <v>358</v>
      </c>
      <c r="G20" s="523" t="s">
        <v>900</v>
      </c>
      <c r="H20" s="523"/>
      <c r="I20" s="523"/>
      <c r="J20" s="523"/>
      <c r="K20" s="584">
        <v>5</v>
      </c>
      <c r="L20" s="533">
        <v>4274</v>
      </c>
    </row>
    <row r="21" spans="1:12" ht="15" customHeight="1" x14ac:dyDescent="0.25">
      <c r="A21" s="564"/>
      <c r="B21" s="568"/>
      <c r="C21" s="614"/>
      <c r="D21" s="612"/>
      <c r="E21" s="624"/>
      <c r="F21" s="148" t="s">
        <v>383</v>
      </c>
      <c r="G21" s="523" t="s">
        <v>384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612"/>
      <c r="E22" s="624"/>
      <c r="F22" s="148" t="s">
        <v>385</v>
      </c>
      <c r="G22" s="523" t="s">
        <v>398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612"/>
      <c r="E23" s="624"/>
      <c r="F23" s="148" t="s">
        <v>389</v>
      </c>
      <c r="G23" s="523" t="s">
        <v>390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612"/>
      <c r="E24" s="624"/>
      <c r="F24" s="93" t="s">
        <v>704</v>
      </c>
      <c r="G24" s="523" t="s">
        <v>705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612"/>
      <c r="E25" s="624"/>
      <c r="F25" s="93" t="s">
        <v>706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612"/>
      <c r="E26" s="624"/>
      <c r="F26" s="93" t="s">
        <v>1271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612"/>
      <c r="E27" s="624"/>
      <c r="F27" s="93" t="s">
        <v>707</v>
      </c>
      <c r="G27" s="523" t="s">
        <v>1270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612"/>
      <c r="E28" s="624"/>
      <c r="F28" s="93" t="s">
        <v>708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612"/>
      <c r="E29" s="624"/>
      <c r="F29" s="148" t="s">
        <v>377</v>
      </c>
      <c r="G29" s="523" t="s">
        <v>387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614"/>
      <c r="D30" s="612"/>
      <c r="E30" s="624"/>
      <c r="F30" s="148" t="s">
        <v>388</v>
      </c>
      <c r="G30" s="523" t="s">
        <v>393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612"/>
      <c r="E31" s="624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612"/>
      <c r="E32" s="624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612"/>
      <c r="E33" s="624"/>
      <c r="F33" s="149" t="s">
        <v>4</v>
      </c>
      <c r="G33" s="606">
        <v>0.9</v>
      </c>
      <c r="H33" s="606"/>
      <c r="I33" s="606"/>
      <c r="J33" s="606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614"/>
      <c r="D34" s="612"/>
      <c r="E34" s="460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1336</v>
      </c>
      <c r="D35" s="611"/>
      <c r="E35" s="459"/>
      <c r="F35" s="147" t="s">
        <v>81</v>
      </c>
      <c r="G35" s="607" t="s">
        <v>6</v>
      </c>
      <c r="H35" s="607"/>
      <c r="I35" s="607"/>
      <c r="J35" s="607"/>
      <c r="K35" s="539">
        <v>3</v>
      </c>
      <c r="L35" s="601">
        <v>4847</v>
      </c>
    </row>
    <row r="36" spans="1:12" ht="15" customHeight="1" x14ac:dyDescent="0.25">
      <c r="A36" s="564"/>
      <c r="B36" s="568"/>
      <c r="C36" s="614"/>
      <c r="D36" s="612"/>
      <c r="E36" s="624"/>
      <c r="F36" s="147" t="s">
        <v>80</v>
      </c>
      <c r="G36" s="469">
        <v>40</v>
      </c>
      <c r="H36" s="469"/>
      <c r="I36" s="469"/>
      <c r="J36" s="469"/>
      <c r="K36" s="583"/>
      <c r="L36" s="602"/>
    </row>
    <row r="37" spans="1:12" ht="15" customHeight="1" x14ac:dyDescent="0.25">
      <c r="A37" s="564"/>
      <c r="B37" s="568"/>
      <c r="C37" s="614"/>
      <c r="D37" s="612"/>
      <c r="E37" s="624"/>
      <c r="F37" s="147" t="s">
        <v>1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ht="15" customHeight="1" x14ac:dyDescent="0.25">
      <c r="A38" s="564"/>
      <c r="B38" s="568"/>
      <c r="C38" s="614"/>
      <c r="D38" s="612"/>
      <c r="E38" s="624"/>
      <c r="F38" s="147" t="s">
        <v>817</v>
      </c>
      <c r="G38" s="243">
        <f>G36*100</f>
        <v>4000</v>
      </c>
      <c r="H38" s="244">
        <f>G36*110</f>
        <v>4400</v>
      </c>
      <c r="I38" s="246">
        <f>G36*120</f>
        <v>4800</v>
      </c>
      <c r="J38" s="245">
        <f>G36*123</f>
        <v>4920</v>
      </c>
      <c r="K38" s="583"/>
      <c r="L38" s="602"/>
    </row>
    <row r="39" spans="1:12" ht="15" customHeight="1" x14ac:dyDescent="0.25">
      <c r="A39" s="564"/>
      <c r="B39" s="568"/>
      <c r="C39" s="614"/>
      <c r="D39" s="612"/>
      <c r="E39" s="624"/>
      <c r="F39" s="147" t="s">
        <v>1269</v>
      </c>
      <c r="G39" s="451">
        <v>0.98</v>
      </c>
      <c r="H39" s="451"/>
      <c r="I39" s="451"/>
      <c r="J39" s="451"/>
      <c r="K39" s="583"/>
      <c r="L39" s="602"/>
    </row>
    <row r="40" spans="1:12" ht="15" customHeight="1" x14ac:dyDescent="0.25">
      <c r="A40" s="564"/>
      <c r="B40" s="568"/>
      <c r="C40" s="614"/>
      <c r="D40" s="612"/>
      <c r="E40" s="624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ht="15" customHeight="1" x14ac:dyDescent="0.25">
      <c r="A41" s="564"/>
      <c r="B41" s="568"/>
      <c r="C41" s="614"/>
      <c r="D41" s="612"/>
      <c r="E41" s="624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64"/>
      <c r="B42" s="568"/>
      <c r="C42" s="614"/>
      <c r="D42" s="612"/>
      <c r="E42" s="624"/>
      <c r="F42" s="147" t="s">
        <v>83</v>
      </c>
      <c r="G42" s="607">
        <v>66</v>
      </c>
      <c r="H42" s="607"/>
      <c r="I42" s="607"/>
      <c r="J42" s="607"/>
      <c r="K42" s="583"/>
      <c r="L42" s="602"/>
    </row>
    <row r="43" spans="1:12" ht="15" customHeight="1" x14ac:dyDescent="0.25">
      <c r="A43" s="564"/>
      <c r="B43" s="568"/>
      <c r="C43" s="614"/>
      <c r="D43" s="612"/>
      <c r="E43" s="624"/>
      <c r="F43" s="147" t="s">
        <v>396</v>
      </c>
      <c r="G43" s="607" t="s">
        <v>397</v>
      </c>
      <c r="H43" s="607"/>
      <c r="I43" s="607"/>
      <c r="J43" s="607"/>
      <c r="K43" s="583"/>
      <c r="L43" s="602"/>
    </row>
    <row r="44" spans="1:12" ht="15" customHeight="1" x14ac:dyDescent="0.25">
      <c r="A44" s="564"/>
      <c r="B44" s="568"/>
      <c r="C44" s="614"/>
      <c r="D44" s="612"/>
      <c r="E44" s="624"/>
      <c r="F44" s="147" t="s">
        <v>3</v>
      </c>
      <c r="G44" s="607" t="s">
        <v>320</v>
      </c>
      <c r="H44" s="607"/>
      <c r="I44" s="607"/>
      <c r="J44" s="607"/>
      <c r="K44" s="583"/>
      <c r="L44" s="602"/>
    </row>
    <row r="45" spans="1:12" ht="15" customHeight="1" x14ac:dyDescent="0.25">
      <c r="A45" s="564"/>
      <c r="B45" s="568"/>
      <c r="C45" s="614"/>
      <c r="D45" s="612"/>
      <c r="E45" s="624"/>
      <c r="F45" s="148" t="s">
        <v>379</v>
      </c>
      <c r="G45" s="523" t="s">
        <v>380</v>
      </c>
      <c r="H45" s="523"/>
      <c r="I45" s="523"/>
      <c r="J45" s="523"/>
      <c r="K45" s="583"/>
      <c r="L45" s="602"/>
    </row>
    <row r="46" spans="1:12" ht="15" customHeight="1" x14ac:dyDescent="0.25">
      <c r="A46" s="564"/>
      <c r="B46" s="568"/>
      <c r="C46" s="614"/>
      <c r="D46" s="612"/>
      <c r="E46" s="624"/>
      <c r="F46" s="93" t="s">
        <v>701</v>
      </c>
      <c r="G46" s="523">
        <v>100000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612"/>
      <c r="E47" s="624"/>
      <c r="F47" s="148" t="s">
        <v>257</v>
      </c>
      <c r="G47" s="523" t="s">
        <v>556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14"/>
      <c r="D48" s="612"/>
      <c r="E48" s="624"/>
      <c r="F48" s="148" t="s">
        <v>376</v>
      </c>
      <c r="G48" s="523" t="s">
        <v>392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14"/>
      <c r="D49" s="612"/>
      <c r="E49" s="624"/>
      <c r="F49" s="93" t="s">
        <v>702</v>
      </c>
      <c r="G49" s="523" t="s">
        <v>709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14"/>
      <c r="D50" s="612"/>
      <c r="E50" s="624"/>
      <c r="F50" s="148" t="s">
        <v>381</v>
      </c>
      <c r="G50" s="523" t="s">
        <v>382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14"/>
      <c r="D51" s="612"/>
      <c r="E51" s="624"/>
      <c r="F51" s="94" t="s">
        <v>358</v>
      </c>
      <c r="G51" s="523" t="s">
        <v>900</v>
      </c>
      <c r="H51" s="523"/>
      <c r="I51" s="523"/>
      <c r="J51" s="523"/>
      <c r="K51" s="584">
        <v>5</v>
      </c>
      <c r="L51" s="533">
        <v>5543</v>
      </c>
    </row>
    <row r="52" spans="1:12" ht="15" customHeight="1" x14ac:dyDescent="0.25">
      <c r="A52" s="564"/>
      <c r="B52" s="568"/>
      <c r="C52" s="614"/>
      <c r="D52" s="612"/>
      <c r="E52" s="624"/>
      <c r="F52" s="148" t="s">
        <v>383</v>
      </c>
      <c r="G52" s="523" t="s">
        <v>384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612"/>
      <c r="E53" s="624"/>
      <c r="F53" s="148" t="s">
        <v>385</v>
      </c>
      <c r="G53" s="523" t="s">
        <v>398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612"/>
      <c r="E54" s="624"/>
      <c r="F54" s="148" t="s">
        <v>389</v>
      </c>
      <c r="G54" s="523" t="s">
        <v>390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612"/>
      <c r="E55" s="624"/>
      <c r="F55" s="93" t="s">
        <v>704</v>
      </c>
      <c r="G55" s="523" t="s">
        <v>705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612"/>
      <c r="E56" s="624"/>
      <c r="F56" s="93" t="s">
        <v>706</v>
      </c>
      <c r="G56" s="523" t="s">
        <v>390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612"/>
      <c r="E57" s="624"/>
      <c r="F57" s="93" t="s">
        <v>1271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612"/>
      <c r="E58" s="624"/>
      <c r="F58" s="93" t="s">
        <v>707</v>
      </c>
      <c r="G58" s="523" t="s">
        <v>1270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612"/>
      <c r="E59" s="624"/>
      <c r="F59" s="93" t="s">
        <v>708</v>
      </c>
      <c r="G59" s="523" t="s">
        <v>390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612"/>
      <c r="E60" s="624"/>
      <c r="F60" s="148" t="s">
        <v>377</v>
      </c>
      <c r="G60" s="523" t="s">
        <v>387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14"/>
      <c r="D61" s="612"/>
      <c r="E61" s="624"/>
      <c r="F61" s="148" t="s">
        <v>388</v>
      </c>
      <c r="G61" s="523" t="s">
        <v>393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612"/>
      <c r="E62" s="624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612"/>
      <c r="E63" s="624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612"/>
      <c r="E64" s="624"/>
      <c r="F64" s="149" t="s">
        <v>4</v>
      </c>
      <c r="G64" s="606">
        <v>0.9</v>
      </c>
      <c r="H64" s="606"/>
      <c r="I64" s="606"/>
      <c r="J64" s="606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614"/>
      <c r="D65" s="612"/>
      <c r="E65" s="460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64">
        <v>3</v>
      </c>
      <c r="B66" s="567"/>
      <c r="C66" s="614" t="s">
        <v>316</v>
      </c>
      <c r="D66" s="611"/>
      <c r="E66" s="459"/>
      <c r="F66" s="147" t="s">
        <v>81</v>
      </c>
      <c r="G66" s="607" t="s">
        <v>6</v>
      </c>
      <c r="H66" s="607"/>
      <c r="I66" s="607"/>
      <c r="J66" s="607"/>
      <c r="K66" s="539">
        <v>3</v>
      </c>
      <c r="L66" s="601">
        <v>6043</v>
      </c>
    </row>
    <row r="67" spans="1:12" ht="15" customHeight="1" x14ac:dyDescent="0.25">
      <c r="A67" s="564"/>
      <c r="B67" s="568"/>
      <c r="C67" s="614"/>
      <c r="D67" s="612"/>
      <c r="E67" s="624"/>
      <c r="F67" s="147" t="s">
        <v>80</v>
      </c>
      <c r="G67" s="469">
        <v>40</v>
      </c>
      <c r="H67" s="469"/>
      <c r="I67" s="469"/>
      <c r="J67" s="469"/>
      <c r="K67" s="583"/>
      <c r="L67" s="602"/>
    </row>
    <row r="68" spans="1:12" ht="15" customHeight="1" x14ac:dyDescent="0.25">
      <c r="A68" s="564"/>
      <c r="B68" s="568"/>
      <c r="C68" s="614"/>
      <c r="D68" s="612"/>
      <c r="E68" s="624"/>
      <c r="F68" s="147" t="s">
        <v>1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ht="15" customHeight="1" x14ac:dyDescent="0.25">
      <c r="A69" s="564"/>
      <c r="B69" s="568"/>
      <c r="C69" s="614"/>
      <c r="D69" s="612"/>
      <c r="E69" s="624"/>
      <c r="F69" s="147" t="s">
        <v>817</v>
      </c>
      <c r="G69" s="243">
        <f>G67*100</f>
        <v>4000</v>
      </c>
      <c r="H69" s="244">
        <f>G67*110</f>
        <v>4400</v>
      </c>
      <c r="I69" s="246">
        <f>G67*120</f>
        <v>4800</v>
      </c>
      <c r="J69" s="245">
        <f>G67*123</f>
        <v>4920</v>
      </c>
      <c r="K69" s="583"/>
      <c r="L69" s="602"/>
    </row>
    <row r="70" spans="1:12" ht="15" customHeight="1" x14ac:dyDescent="0.25">
      <c r="A70" s="564"/>
      <c r="B70" s="568"/>
      <c r="C70" s="614"/>
      <c r="D70" s="612"/>
      <c r="E70" s="624"/>
      <c r="F70" s="147" t="s">
        <v>1269</v>
      </c>
      <c r="G70" s="451">
        <v>0.98</v>
      </c>
      <c r="H70" s="451"/>
      <c r="I70" s="451"/>
      <c r="J70" s="451"/>
      <c r="K70" s="583"/>
      <c r="L70" s="602"/>
    </row>
    <row r="71" spans="1:12" ht="15" customHeight="1" x14ac:dyDescent="0.25">
      <c r="A71" s="564"/>
      <c r="B71" s="568"/>
      <c r="C71" s="614"/>
      <c r="D71" s="612"/>
      <c r="E71" s="624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ht="15" customHeight="1" x14ac:dyDescent="0.25">
      <c r="A72" s="564"/>
      <c r="B72" s="568"/>
      <c r="C72" s="614"/>
      <c r="D72" s="612"/>
      <c r="E72" s="624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64"/>
      <c r="B73" s="568"/>
      <c r="C73" s="614"/>
      <c r="D73" s="612"/>
      <c r="E73" s="624"/>
      <c r="F73" s="147" t="s">
        <v>83</v>
      </c>
      <c r="G73" s="607">
        <v>66</v>
      </c>
      <c r="H73" s="607"/>
      <c r="I73" s="607"/>
      <c r="J73" s="607"/>
      <c r="K73" s="583"/>
      <c r="L73" s="602"/>
    </row>
    <row r="74" spans="1:12" ht="15" customHeight="1" x14ac:dyDescent="0.25">
      <c r="A74" s="564"/>
      <c r="B74" s="568"/>
      <c r="C74" s="614"/>
      <c r="D74" s="612"/>
      <c r="E74" s="624"/>
      <c r="F74" s="147" t="s">
        <v>396</v>
      </c>
      <c r="G74" s="607" t="s">
        <v>397</v>
      </c>
      <c r="H74" s="607"/>
      <c r="I74" s="607"/>
      <c r="J74" s="607"/>
      <c r="K74" s="583"/>
      <c r="L74" s="602"/>
    </row>
    <row r="75" spans="1:12" ht="15" customHeight="1" x14ac:dyDescent="0.25">
      <c r="A75" s="564"/>
      <c r="B75" s="568"/>
      <c r="C75" s="614"/>
      <c r="D75" s="612"/>
      <c r="E75" s="624"/>
      <c r="F75" s="147" t="s">
        <v>3</v>
      </c>
      <c r="G75" s="607" t="s">
        <v>321</v>
      </c>
      <c r="H75" s="607"/>
      <c r="I75" s="607"/>
      <c r="J75" s="607"/>
      <c r="K75" s="583"/>
      <c r="L75" s="602"/>
    </row>
    <row r="76" spans="1:12" ht="15" customHeight="1" x14ac:dyDescent="0.25">
      <c r="A76" s="564"/>
      <c r="B76" s="568"/>
      <c r="C76" s="614"/>
      <c r="D76" s="612"/>
      <c r="E76" s="624"/>
      <c r="F76" s="148" t="s">
        <v>379</v>
      </c>
      <c r="G76" s="523" t="s">
        <v>380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612"/>
      <c r="E77" s="624"/>
      <c r="F77" s="93" t="s">
        <v>701</v>
      </c>
      <c r="G77" s="523">
        <v>100000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612"/>
      <c r="E78" s="624"/>
      <c r="F78" s="148" t="s">
        <v>257</v>
      </c>
      <c r="G78" s="523" t="s">
        <v>556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612"/>
      <c r="E79" s="624"/>
      <c r="F79" s="148" t="s">
        <v>376</v>
      </c>
      <c r="G79" s="523" t="s">
        <v>392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612"/>
      <c r="E80" s="624"/>
      <c r="F80" s="93" t="s">
        <v>702</v>
      </c>
      <c r="G80" s="523" t="s">
        <v>709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14"/>
      <c r="D81" s="612"/>
      <c r="E81" s="624"/>
      <c r="F81" s="148" t="s">
        <v>381</v>
      </c>
      <c r="G81" s="523" t="s">
        <v>382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612"/>
      <c r="E82" s="624"/>
      <c r="F82" s="94" t="s">
        <v>358</v>
      </c>
      <c r="G82" s="523" t="s">
        <v>900</v>
      </c>
      <c r="H82" s="523"/>
      <c r="I82" s="523"/>
      <c r="J82" s="523"/>
      <c r="K82" s="584">
        <v>5</v>
      </c>
      <c r="L82" s="533">
        <v>6466</v>
      </c>
    </row>
    <row r="83" spans="1:12" ht="15" customHeight="1" x14ac:dyDescent="0.25">
      <c r="A83" s="564"/>
      <c r="B83" s="568"/>
      <c r="C83" s="614"/>
      <c r="D83" s="612"/>
      <c r="E83" s="624"/>
      <c r="F83" s="148" t="s">
        <v>383</v>
      </c>
      <c r="G83" s="523" t="s">
        <v>384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612"/>
      <c r="E84" s="624"/>
      <c r="F84" s="148" t="s">
        <v>385</v>
      </c>
      <c r="G84" s="523" t="s">
        <v>398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612"/>
      <c r="E85" s="624"/>
      <c r="F85" s="148" t="s">
        <v>389</v>
      </c>
      <c r="G85" s="523" t="s">
        <v>390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612"/>
      <c r="E86" s="624"/>
      <c r="F86" s="93" t="s">
        <v>704</v>
      </c>
      <c r="G86" s="523" t="s">
        <v>705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612"/>
      <c r="E87" s="624"/>
      <c r="F87" s="93" t="s">
        <v>706</v>
      </c>
      <c r="G87" s="523" t="s">
        <v>390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612"/>
      <c r="E88" s="624"/>
      <c r="F88" s="93" t="s">
        <v>1271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612"/>
      <c r="E89" s="624"/>
      <c r="F89" s="93" t="s">
        <v>707</v>
      </c>
      <c r="G89" s="523" t="s">
        <v>1270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612"/>
      <c r="E90" s="624"/>
      <c r="F90" s="93" t="s">
        <v>708</v>
      </c>
      <c r="G90" s="523" t="s">
        <v>390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612"/>
      <c r="E91" s="624"/>
      <c r="F91" s="148" t="s">
        <v>377</v>
      </c>
      <c r="G91" s="523" t="s">
        <v>387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614"/>
      <c r="D92" s="612"/>
      <c r="E92" s="624"/>
      <c r="F92" s="148" t="s">
        <v>388</v>
      </c>
      <c r="G92" s="523" t="s">
        <v>393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612"/>
      <c r="E93" s="624"/>
      <c r="F93" s="148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612"/>
      <c r="E94" s="624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612"/>
      <c r="E95" s="624"/>
      <c r="F95" s="149" t="s">
        <v>4</v>
      </c>
      <c r="G95" s="606">
        <v>1.5</v>
      </c>
      <c r="H95" s="606"/>
      <c r="I95" s="606"/>
      <c r="J95" s="606"/>
      <c r="K95" s="585"/>
      <c r="L95" s="603" t="e">
        <f>#REF!-#REF!*10%</f>
        <v>#REF!</v>
      </c>
    </row>
    <row r="96" spans="1:12" ht="15" customHeight="1" x14ac:dyDescent="0.25">
      <c r="A96" s="564"/>
      <c r="B96" s="569"/>
      <c r="C96" s="614"/>
      <c r="D96" s="612"/>
      <c r="E96" s="460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ht="15" customHeight="1" x14ac:dyDescent="0.25">
      <c r="A97" s="564">
        <v>4</v>
      </c>
      <c r="B97" s="567"/>
      <c r="C97" s="614" t="s">
        <v>1337</v>
      </c>
      <c r="D97" s="611"/>
      <c r="E97" s="459"/>
      <c r="F97" s="147" t="s">
        <v>81</v>
      </c>
      <c r="G97" s="607" t="s">
        <v>6</v>
      </c>
      <c r="H97" s="607"/>
      <c r="I97" s="607"/>
      <c r="J97" s="607"/>
      <c r="K97" s="539">
        <v>3</v>
      </c>
      <c r="L97" s="601">
        <v>7123</v>
      </c>
    </row>
    <row r="98" spans="1:12" ht="15" customHeight="1" x14ac:dyDescent="0.25">
      <c r="A98" s="564"/>
      <c r="B98" s="568"/>
      <c r="C98" s="614"/>
      <c r="D98" s="612"/>
      <c r="E98" s="624"/>
      <c r="F98" s="147" t="s">
        <v>80</v>
      </c>
      <c r="G98" s="469">
        <v>80</v>
      </c>
      <c r="H98" s="469"/>
      <c r="I98" s="469"/>
      <c r="J98" s="469"/>
      <c r="K98" s="583"/>
      <c r="L98" s="602"/>
    </row>
    <row r="99" spans="1:12" ht="15" customHeight="1" x14ac:dyDescent="0.25">
      <c r="A99" s="564"/>
      <c r="B99" s="568"/>
      <c r="C99" s="614"/>
      <c r="D99" s="612"/>
      <c r="E99" s="624"/>
      <c r="F99" s="147" t="s">
        <v>1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602"/>
    </row>
    <row r="100" spans="1:12" ht="15" customHeight="1" x14ac:dyDescent="0.25">
      <c r="A100" s="564"/>
      <c r="B100" s="568"/>
      <c r="C100" s="614"/>
      <c r="D100" s="612"/>
      <c r="E100" s="624"/>
      <c r="F100" s="147" t="s">
        <v>817</v>
      </c>
      <c r="G100" s="243">
        <f>G98*100</f>
        <v>8000</v>
      </c>
      <c r="H100" s="244">
        <f>G98*110</f>
        <v>8800</v>
      </c>
      <c r="I100" s="246">
        <f>G98*120</f>
        <v>9600</v>
      </c>
      <c r="J100" s="245">
        <f>G98*123</f>
        <v>9840</v>
      </c>
      <c r="K100" s="583"/>
      <c r="L100" s="602"/>
    </row>
    <row r="101" spans="1:12" ht="15" customHeight="1" x14ac:dyDescent="0.25">
      <c r="A101" s="564"/>
      <c r="B101" s="568"/>
      <c r="C101" s="614"/>
      <c r="D101" s="612"/>
      <c r="E101" s="624"/>
      <c r="F101" s="147" t="s">
        <v>1269</v>
      </c>
      <c r="G101" s="451">
        <v>0.98</v>
      </c>
      <c r="H101" s="451"/>
      <c r="I101" s="451"/>
      <c r="J101" s="451"/>
      <c r="K101" s="583"/>
      <c r="L101" s="602"/>
    </row>
    <row r="102" spans="1:12" ht="15" customHeight="1" x14ac:dyDescent="0.25">
      <c r="A102" s="564"/>
      <c r="B102" s="568"/>
      <c r="C102" s="614"/>
      <c r="D102" s="612"/>
      <c r="E102" s="624"/>
      <c r="F102" s="93" t="s">
        <v>699</v>
      </c>
      <c r="G102" s="523" t="s">
        <v>700</v>
      </c>
      <c r="H102" s="523"/>
      <c r="I102" s="523"/>
      <c r="J102" s="523"/>
      <c r="K102" s="583"/>
      <c r="L102" s="602"/>
    </row>
    <row r="103" spans="1:12" ht="15" customHeight="1" x14ac:dyDescent="0.25">
      <c r="A103" s="564"/>
      <c r="B103" s="568"/>
      <c r="C103" s="614"/>
      <c r="D103" s="612"/>
      <c r="E103" s="624"/>
      <c r="F103" s="93" t="s">
        <v>1181</v>
      </c>
      <c r="G103" s="462" t="s">
        <v>1179</v>
      </c>
      <c r="H103" s="463"/>
      <c r="I103" s="463"/>
      <c r="J103" s="464"/>
      <c r="K103" s="583"/>
      <c r="L103" s="602"/>
    </row>
    <row r="104" spans="1:12" ht="15" customHeight="1" x14ac:dyDescent="0.25">
      <c r="A104" s="564"/>
      <c r="B104" s="568"/>
      <c r="C104" s="614"/>
      <c r="D104" s="612"/>
      <c r="E104" s="624"/>
      <c r="F104" s="147" t="s">
        <v>83</v>
      </c>
      <c r="G104" s="607">
        <v>66</v>
      </c>
      <c r="H104" s="607"/>
      <c r="I104" s="607"/>
      <c r="J104" s="607"/>
      <c r="K104" s="583"/>
      <c r="L104" s="602"/>
    </row>
    <row r="105" spans="1:12" ht="15" customHeight="1" x14ac:dyDescent="0.25">
      <c r="A105" s="564"/>
      <c r="B105" s="568"/>
      <c r="C105" s="614"/>
      <c r="D105" s="612"/>
      <c r="E105" s="624"/>
      <c r="F105" s="147" t="s">
        <v>396</v>
      </c>
      <c r="G105" s="607" t="s">
        <v>397</v>
      </c>
      <c r="H105" s="607"/>
      <c r="I105" s="607"/>
      <c r="J105" s="607"/>
      <c r="K105" s="583"/>
      <c r="L105" s="602"/>
    </row>
    <row r="106" spans="1:12" ht="15" customHeight="1" x14ac:dyDescent="0.25">
      <c r="A106" s="564"/>
      <c r="B106" s="568"/>
      <c r="C106" s="614"/>
      <c r="D106" s="612"/>
      <c r="E106" s="624"/>
      <c r="F106" s="147" t="s">
        <v>3</v>
      </c>
      <c r="G106" s="607" t="s">
        <v>321</v>
      </c>
      <c r="H106" s="607"/>
      <c r="I106" s="607"/>
      <c r="J106" s="607"/>
      <c r="K106" s="583"/>
      <c r="L106" s="602"/>
    </row>
    <row r="107" spans="1:12" ht="15" customHeight="1" x14ac:dyDescent="0.25">
      <c r="A107" s="564"/>
      <c r="B107" s="568"/>
      <c r="C107" s="614"/>
      <c r="D107" s="612"/>
      <c r="E107" s="624"/>
      <c r="F107" s="148" t="s">
        <v>379</v>
      </c>
      <c r="G107" s="523" t="s">
        <v>380</v>
      </c>
      <c r="H107" s="523"/>
      <c r="I107" s="523"/>
      <c r="J107" s="523"/>
      <c r="K107" s="583"/>
      <c r="L107" s="602"/>
    </row>
    <row r="108" spans="1:12" ht="15" customHeight="1" x14ac:dyDescent="0.25">
      <c r="A108" s="564"/>
      <c r="B108" s="568"/>
      <c r="C108" s="614"/>
      <c r="D108" s="612"/>
      <c r="E108" s="624"/>
      <c r="F108" s="93" t="s">
        <v>701</v>
      </c>
      <c r="G108" s="523">
        <v>100000</v>
      </c>
      <c r="H108" s="523"/>
      <c r="I108" s="523"/>
      <c r="J108" s="523"/>
      <c r="K108" s="583"/>
      <c r="L108" s="602"/>
    </row>
    <row r="109" spans="1:12" ht="15" customHeight="1" x14ac:dyDescent="0.25">
      <c r="A109" s="564"/>
      <c r="B109" s="568"/>
      <c r="C109" s="614"/>
      <c r="D109" s="612"/>
      <c r="E109" s="624"/>
      <c r="F109" s="148" t="s">
        <v>257</v>
      </c>
      <c r="G109" s="523" t="s">
        <v>556</v>
      </c>
      <c r="H109" s="523"/>
      <c r="I109" s="523"/>
      <c r="J109" s="523"/>
      <c r="K109" s="583"/>
      <c r="L109" s="602"/>
    </row>
    <row r="110" spans="1:12" ht="15" customHeight="1" x14ac:dyDescent="0.25">
      <c r="A110" s="564"/>
      <c r="B110" s="568"/>
      <c r="C110" s="614"/>
      <c r="D110" s="612"/>
      <c r="E110" s="624"/>
      <c r="F110" s="148" t="s">
        <v>376</v>
      </c>
      <c r="G110" s="523" t="s">
        <v>392</v>
      </c>
      <c r="H110" s="523"/>
      <c r="I110" s="523"/>
      <c r="J110" s="523"/>
      <c r="K110" s="583"/>
      <c r="L110" s="602"/>
    </row>
    <row r="111" spans="1:12" ht="15" customHeight="1" x14ac:dyDescent="0.25">
      <c r="A111" s="564"/>
      <c r="B111" s="568"/>
      <c r="C111" s="614"/>
      <c r="D111" s="612"/>
      <c r="E111" s="624"/>
      <c r="F111" s="93" t="s">
        <v>702</v>
      </c>
      <c r="G111" s="523" t="s">
        <v>709</v>
      </c>
      <c r="H111" s="523"/>
      <c r="I111" s="523"/>
      <c r="J111" s="523"/>
      <c r="K111" s="583"/>
      <c r="L111" s="602"/>
    </row>
    <row r="112" spans="1:12" ht="15" customHeight="1" x14ac:dyDescent="0.25">
      <c r="A112" s="564"/>
      <c r="B112" s="568"/>
      <c r="C112" s="614"/>
      <c r="D112" s="612"/>
      <c r="E112" s="624"/>
      <c r="F112" s="148" t="s">
        <v>381</v>
      </c>
      <c r="G112" s="523" t="s">
        <v>382</v>
      </c>
      <c r="H112" s="523"/>
      <c r="I112" s="523"/>
      <c r="J112" s="523"/>
      <c r="K112" s="583"/>
      <c r="L112" s="602"/>
    </row>
    <row r="113" spans="1:12" ht="15" customHeight="1" x14ac:dyDescent="0.25">
      <c r="A113" s="564"/>
      <c r="B113" s="568"/>
      <c r="C113" s="614"/>
      <c r="D113" s="612"/>
      <c r="E113" s="624"/>
      <c r="F113" s="94" t="s">
        <v>358</v>
      </c>
      <c r="G113" s="523" t="s">
        <v>900</v>
      </c>
      <c r="H113" s="523"/>
      <c r="I113" s="523"/>
      <c r="J113" s="523"/>
      <c r="K113" s="584">
        <v>5</v>
      </c>
      <c r="L113" s="533">
        <v>7621</v>
      </c>
    </row>
    <row r="114" spans="1:12" ht="15" customHeight="1" x14ac:dyDescent="0.25">
      <c r="A114" s="564"/>
      <c r="B114" s="568"/>
      <c r="C114" s="614"/>
      <c r="D114" s="612"/>
      <c r="E114" s="624"/>
      <c r="F114" s="148" t="s">
        <v>383</v>
      </c>
      <c r="G114" s="523" t="s">
        <v>384</v>
      </c>
      <c r="H114" s="523"/>
      <c r="I114" s="523"/>
      <c r="J114" s="523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614"/>
      <c r="D115" s="612"/>
      <c r="E115" s="624"/>
      <c r="F115" s="148" t="s">
        <v>385</v>
      </c>
      <c r="G115" s="523" t="s">
        <v>398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612"/>
      <c r="E116" s="624"/>
      <c r="F116" s="148" t="s">
        <v>389</v>
      </c>
      <c r="G116" s="523" t="s">
        <v>390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612"/>
      <c r="E117" s="624"/>
      <c r="F117" s="93" t="s">
        <v>704</v>
      </c>
      <c r="G117" s="523" t="s">
        <v>705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612"/>
      <c r="E118" s="624"/>
      <c r="F118" s="93" t="s">
        <v>706</v>
      </c>
      <c r="G118" s="523" t="s">
        <v>390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612"/>
      <c r="E119" s="624"/>
      <c r="F119" s="93" t="s">
        <v>1271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612"/>
      <c r="E120" s="624"/>
      <c r="F120" s="93" t="s">
        <v>707</v>
      </c>
      <c r="G120" s="523" t="s">
        <v>1270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612"/>
      <c r="E121" s="624"/>
      <c r="F121" s="93" t="s">
        <v>708</v>
      </c>
      <c r="G121" s="523" t="s">
        <v>390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612"/>
      <c r="E122" s="624"/>
      <c r="F122" s="148" t="s">
        <v>377</v>
      </c>
      <c r="G122" s="523" t="s">
        <v>387</v>
      </c>
      <c r="H122" s="523"/>
      <c r="I122" s="523"/>
      <c r="J122" s="523"/>
      <c r="K122" s="585"/>
      <c r="L122" s="603" t="e">
        <f>#REF!-#REF!*10%</f>
        <v>#REF!</v>
      </c>
    </row>
    <row r="123" spans="1:12" ht="15" customHeight="1" x14ac:dyDescent="0.25">
      <c r="A123" s="564"/>
      <c r="B123" s="568"/>
      <c r="C123" s="614"/>
      <c r="D123" s="612"/>
      <c r="E123" s="624"/>
      <c r="F123" s="148" t="s">
        <v>388</v>
      </c>
      <c r="G123" s="523" t="s">
        <v>393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14"/>
      <c r="D124" s="612"/>
      <c r="E124" s="624"/>
      <c r="F124" s="148" t="s">
        <v>562</v>
      </c>
      <c r="G124" s="523" t="s">
        <v>1024</v>
      </c>
      <c r="H124" s="523"/>
      <c r="I124" s="523"/>
      <c r="J124" s="523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14"/>
      <c r="D125" s="612"/>
      <c r="E125" s="624"/>
      <c r="F125" s="148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14"/>
      <c r="D126" s="612"/>
      <c r="E126" s="624"/>
      <c r="F126" s="149" t="s">
        <v>4</v>
      </c>
      <c r="G126" s="606">
        <v>1.6</v>
      </c>
      <c r="H126" s="606"/>
      <c r="I126" s="606"/>
      <c r="J126" s="606"/>
      <c r="K126" s="585"/>
      <c r="L126" s="603" t="e">
        <f>#REF!-#REF!*10%</f>
        <v>#REF!</v>
      </c>
    </row>
    <row r="127" spans="1:12" ht="15" customHeight="1" x14ac:dyDescent="0.25">
      <c r="A127" s="564"/>
      <c r="B127" s="569"/>
      <c r="C127" s="614"/>
      <c r="D127" s="612"/>
      <c r="E127" s="460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</row>
    <row r="128" spans="1:12" ht="15" customHeight="1" x14ac:dyDescent="0.25">
      <c r="A128" s="564">
        <v>5</v>
      </c>
      <c r="B128" s="567"/>
      <c r="C128" s="614" t="s">
        <v>317</v>
      </c>
      <c r="D128" s="611"/>
      <c r="E128" s="459"/>
      <c r="F128" s="147" t="s">
        <v>81</v>
      </c>
      <c r="G128" s="607" t="s">
        <v>6</v>
      </c>
      <c r="H128" s="607"/>
      <c r="I128" s="607"/>
      <c r="J128" s="607"/>
      <c r="K128" s="539">
        <v>3</v>
      </c>
      <c r="L128" s="601">
        <v>9067</v>
      </c>
    </row>
    <row r="129" spans="1:12" ht="15" customHeight="1" x14ac:dyDescent="0.25">
      <c r="A129" s="564"/>
      <c r="B129" s="568"/>
      <c r="C129" s="614"/>
      <c r="D129" s="612"/>
      <c r="E129" s="624"/>
      <c r="F129" s="147" t="s">
        <v>80</v>
      </c>
      <c r="G129" s="469">
        <v>80</v>
      </c>
      <c r="H129" s="469"/>
      <c r="I129" s="469"/>
      <c r="J129" s="469"/>
      <c r="K129" s="583"/>
      <c r="L129" s="602"/>
    </row>
    <row r="130" spans="1:12" ht="15" customHeight="1" x14ac:dyDescent="0.25">
      <c r="A130" s="564"/>
      <c r="B130" s="568"/>
      <c r="C130" s="614"/>
      <c r="D130" s="612"/>
      <c r="E130" s="624"/>
      <c r="F130" s="147" t="s">
        <v>1</v>
      </c>
      <c r="G130" s="243">
        <v>3000</v>
      </c>
      <c r="H130" s="244">
        <v>4000</v>
      </c>
      <c r="I130" s="246">
        <v>5000</v>
      </c>
      <c r="J130" s="245">
        <v>6000</v>
      </c>
      <c r="K130" s="583"/>
      <c r="L130" s="602"/>
    </row>
    <row r="131" spans="1:12" ht="15" customHeight="1" x14ac:dyDescent="0.25">
      <c r="A131" s="564"/>
      <c r="B131" s="568"/>
      <c r="C131" s="614"/>
      <c r="D131" s="612"/>
      <c r="E131" s="624"/>
      <c r="F131" s="147" t="s">
        <v>817</v>
      </c>
      <c r="G131" s="243">
        <f>G129*100</f>
        <v>8000</v>
      </c>
      <c r="H131" s="244">
        <f>G129*110</f>
        <v>8800</v>
      </c>
      <c r="I131" s="246">
        <f>G129*120</f>
        <v>9600</v>
      </c>
      <c r="J131" s="245">
        <f>G129*123</f>
        <v>9840</v>
      </c>
      <c r="K131" s="583"/>
      <c r="L131" s="602"/>
    </row>
    <row r="132" spans="1:12" ht="15" customHeight="1" x14ac:dyDescent="0.25">
      <c r="A132" s="564"/>
      <c r="B132" s="568"/>
      <c r="C132" s="614"/>
      <c r="D132" s="612"/>
      <c r="E132" s="624"/>
      <c r="F132" s="147" t="s">
        <v>1269</v>
      </c>
      <c r="G132" s="451">
        <v>0.98</v>
      </c>
      <c r="H132" s="451"/>
      <c r="I132" s="451"/>
      <c r="J132" s="451"/>
      <c r="K132" s="583"/>
      <c r="L132" s="602"/>
    </row>
    <row r="133" spans="1:12" ht="15" customHeight="1" x14ac:dyDescent="0.25">
      <c r="A133" s="564"/>
      <c r="B133" s="568"/>
      <c r="C133" s="614"/>
      <c r="D133" s="612"/>
      <c r="E133" s="624"/>
      <c r="F133" s="93" t="s">
        <v>699</v>
      </c>
      <c r="G133" s="523" t="s">
        <v>700</v>
      </c>
      <c r="H133" s="523"/>
      <c r="I133" s="523"/>
      <c r="J133" s="523"/>
      <c r="K133" s="583"/>
      <c r="L133" s="602"/>
    </row>
    <row r="134" spans="1:12" ht="15" customHeight="1" x14ac:dyDescent="0.25">
      <c r="A134" s="564"/>
      <c r="B134" s="568"/>
      <c r="C134" s="614"/>
      <c r="D134" s="612"/>
      <c r="E134" s="624"/>
      <c r="F134" s="93" t="s">
        <v>1181</v>
      </c>
      <c r="G134" s="462" t="s">
        <v>1179</v>
      </c>
      <c r="H134" s="463"/>
      <c r="I134" s="463"/>
      <c r="J134" s="464"/>
      <c r="K134" s="583"/>
      <c r="L134" s="602"/>
    </row>
    <row r="135" spans="1:12" ht="15" customHeight="1" x14ac:dyDescent="0.25">
      <c r="A135" s="564"/>
      <c r="B135" s="568"/>
      <c r="C135" s="614"/>
      <c r="D135" s="612"/>
      <c r="E135" s="624"/>
      <c r="F135" s="147" t="s">
        <v>83</v>
      </c>
      <c r="G135" s="607">
        <v>66</v>
      </c>
      <c r="H135" s="607"/>
      <c r="I135" s="607"/>
      <c r="J135" s="607"/>
      <c r="K135" s="583"/>
      <c r="L135" s="602"/>
    </row>
    <row r="136" spans="1:12" ht="15" customHeight="1" x14ac:dyDescent="0.25">
      <c r="A136" s="564"/>
      <c r="B136" s="568"/>
      <c r="C136" s="614"/>
      <c r="D136" s="612"/>
      <c r="E136" s="624"/>
      <c r="F136" s="147" t="s">
        <v>396</v>
      </c>
      <c r="G136" s="607" t="s">
        <v>397</v>
      </c>
      <c r="H136" s="607"/>
      <c r="I136" s="607"/>
      <c r="J136" s="607"/>
      <c r="K136" s="583"/>
      <c r="L136" s="602"/>
    </row>
    <row r="137" spans="1:12" ht="15" customHeight="1" x14ac:dyDescent="0.25">
      <c r="A137" s="564"/>
      <c r="B137" s="568"/>
      <c r="C137" s="614"/>
      <c r="D137" s="612"/>
      <c r="E137" s="624"/>
      <c r="F137" s="147" t="s">
        <v>3</v>
      </c>
      <c r="G137" s="607" t="s">
        <v>322</v>
      </c>
      <c r="H137" s="607"/>
      <c r="I137" s="607"/>
      <c r="J137" s="607"/>
      <c r="K137" s="583"/>
      <c r="L137" s="602"/>
    </row>
    <row r="138" spans="1:12" ht="15" customHeight="1" x14ac:dyDescent="0.25">
      <c r="A138" s="564"/>
      <c r="B138" s="568"/>
      <c r="C138" s="614"/>
      <c r="D138" s="612"/>
      <c r="E138" s="624"/>
      <c r="F138" s="148" t="s">
        <v>379</v>
      </c>
      <c r="G138" s="523" t="s">
        <v>380</v>
      </c>
      <c r="H138" s="523"/>
      <c r="I138" s="523"/>
      <c r="J138" s="523"/>
      <c r="K138" s="583"/>
      <c r="L138" s="602"/>
    </row>
    <row r="139" spans="1:12" ht="15" customHeight="1" x14ac:dyDescent="0.25">
      <c r="A139" s="564"/>
      <c r="B139" s="568"/>
      <c r="C139" s="614"/>
      <c r="D139" s="612"/>
      <c r="E139" s="624"/>
      <c r="F139" s="93" t="s">
        <v>701</v>
      </c>
      <c r="G139" s="523">
        <v>100000</v>
      </c>
      <c r="H139" s="523"/>
      <c r="I139" s="523"/>
      <c r="J139" s="523"/>
      <c r="K139" s="583"/>
      <c r="L139" s="602"/>
    </row>
    <row r="140" spans="1:12" ht="15" customHeight="1" x14ac:dyDescent="0.25">
      <c r="A140" s="564"/>
      <c r="B140" s="568"/>
      <c r="C140" s="614"/>
      <c r="D140" s="612"/>
      <c r="E140" s="624"/>
      <c r="F140" s="148" t="s">
        <v>257</v>
      </c>
      <c r="G140" s="523" t="s">
        <v>556</v>
      </c>
      <c r="H140" s="523"/>
      <c r="I140" s="523"/>
      <c r="J140" s="523"/>
      <c r="K140" s="583"/>
      <c r="L140" s="602"/>
    </row>
    <row r="141" spans="1:12" ht="15" customHeight="1" x14ac:dyDescent="0.25">
      <c r="A141" s="564"/>
      <c r="B141" s="568"/>
      <c r="C141" s="614"/>
      <c r="D141" s="612"/>
      <c r="E141" s="624"/>
      <c r="F141" s="148" t="s">
        <v>376</v>
      </c>
      <c r="G141" s="523" t="s">
        <v>392</v>
      </c>
      <c r="H141" s="523"/>
      <c r="I141" s="523"/>
      <c r="J141" s="523"/>
      <c r="K141" s="583"/>
      <c r="L141" s="602"/>
    </row>
    <row r="142" spans="1:12" ht="15" customHeight="1" x14ac:dyDescent="0.25">
      <c r="A142" s="564"/>
      <c r="B142" s="568"/>
      <c r="C142" s="614"/>
      <c r="D142" s="612"/>
      <c r="E142" s="624"/>
      <c r="F142" s="93" t="s">
        <v>702</v>
      </c>
      <c r="G142" s="523" t="s">
        <v>709</v>
      </c>
      <c r="H142" s="523"/>
      <c r="I142" s="523"/>
      <c r="J142" s="523"/>
      <c r="K142" s="583"/>
      <c r="L142" s="602"/>
    </row>
    <row r="143" spans="1:12" ht="15" customHeight="1" x14ac:dyDescent="0.25">
      <c r="A143" s="564"/>
      <c r="B143" s="568"/>
      <c r="C143" s="614"/>
      <c r="D143" s="612"/>
      <c r="E143" s="624"/>
      <c r="F143" s="148" t="s">
        <v>381</v>
      </c>
      <c r="G143" s="523" t="s">
        <v>382</v>
      </c>
      <c r="H143" s="523"/>
      <c r="I143" s="523"/>
      <c r="J143" s="523"/>
      <c r="K143" s="583"/>
      <c r="L143" s="602"/>
    </row>
    <row r="144" spans="1:12" ht="15" customHeight="1" x14ac:dyDescent="0.25">
      <c r="A144" s="564"/>
      <c r="B144" s="568"/>
      <c r="C144" s="614"/>
      <c r="D144" s="612"/>
      <c r="E144" s="624"/>
      <c r="F144" s="94" t="s">
        <v>358</v>
      </c>
      <c r="G144" s="523" t="s">
        <v>900</v>
      </c>
      <c r="H144" s="523"/>
      <c r="I144" s="523"/>
      <c r="J144" s="523"/>
      <c r="K144" s="584">
        <v>5</v>
      </c>
      <c r="L144" s="533">
        <v>9701</v>
      </c>
    </row>
    <row r="145" spans="1:12" ht="15" customHeight="1" x14ac:dyDescent="0.25">
      <c r="A145" s="564"/>
      <c r="B145" s="568"/>
      <c r="C145" s="614"/>
      <c r="D145" s="612"/>
      <c r="E145" s="624"/>
      <c r="F145" s="148" t="s">
        <v>383</v>
      </c>
      <c r="G145" s="523" t="s">
        <v>384</v>
      </c>
      <c r="H145" s="523"/>
      <c r="I145" s="523"/>
      <c r="J145" s="523"/>
      <c r="K145" s="585"/>
      <c r="L145" s="603" t="e">
        <f>#REF!-#REF!*10%</f>
        <v>#REF!</v>
      </c>
    </row>
    <row r="146" spans="1:12" ht="15" customHeight="1" x14ac:dyDescent="0.25">
      <c r="A146" s="564"/>
      <c r="B146" s="568"/>
      <c r="C146" s="614"/>
      <c r="D146" s="612"/>
      <c r="E146" s="624"/>
      <c r="F146" s="148" t="s">
        <v>385</v>
      </c>
      <c r="G146" s="523" t="s">
        <v>398</v>
      </c>
      <c r="H146" s="523"/>
      <c r="I146" s="523"/>
      <c r="J146" s="523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614"/>
      <c r="D147" s="612"/>
      <c r="E147" s="624"/>
      <c r="F147" s="148" t="s">
        <v>389</v>
      </c>
      <c r="G147" s="523" t="s">
        <v>390</v>
      </c>
      <c r="H147" s="523"/>
      <c r="I147" s="523"/>
      <c r="J147" s="523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614"/>
      <c r="D148" s="612"/>
      <c r="E148" s="624"/>
      <c r="F148" s="93" t="s">
        <v>704</v>
      </c>
      <c r="G148" s="523" t="s">
        <v>705</v>
      </c>
      <c r="H148" s="523"/>
      <c r="I148" s="523"/>
      <c r="J148" s="523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614"/>
      <c r="D149" s="612"/>
      <c r="E149" s="624"/>
      <c r="F149" s="93" t="s">
        <v>706</v>
      </c>
      <c r="G149" s="523" t="s">
        <v>390</v>
      </c>
      <c r="H149" s="523"/>
      <c r="I149" s="523"/>
      <c r="J149" s="523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614"/>
      <c r="D150" s="612"/>
      <c r="E150" s="624"/>
      <c r="F150" s="93" t="s">
        <v>1271</v>
      </c>
      <c r="G150" s="523" t="s">
        <v>390</v>
      </c>
      <c r="H150" s="523"/>
      <c r="I150" s="523"/>
      <c r="J150" s="523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614"/>
      <c r="D151" s="612"/>
      <c r="E151" s="624"/>
      <c r="F151" s="93" t="s">
        <v>707</v>
      </c>
      <c r="G151" s="523" t="s">
        <v>1270</v>
      </c>
      <c r="H151" s="523"/>
      <c r="I151" s="523"/>
      <c r="J151" s="523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614"/>
      <c r="D152" s="612"/>
      <c r="E152" s="624"/>
      <c r="F152" s="93" t="s">
        <v>708</v>
      </c>
      <c r="G152" s="523" t="s">
        <v>390</v>
      </c>
      <c r="H152" s="523"/>
      <c r="I152" s="523"/>
      <c r="J152" s="523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614"/>
      <c r="D153" s="612"/>
      <c r="E153" s="624"/>
      <c r="F153" s="148" t="s">
        <v>377</v>
      </c>
      <c r="G153" s="523" t="s">
        <v>387</v>
      </c>
      <c r="H153" s="523"/>
      <c r="I153" s="523"/>
      <c r="J153" s="523"/>
      <c r="K153" s="585"/>
      <c r="L153" s="603" t="e">
        <f>#REF!-#REF!*10%</f>
        <v>#REF!</v>
      </c>
    </row>
    <row r="154" spans="1:12" ht="15" customHeight="1" x14ac:dyDescent="0.25">
      <c r="A154" s="564"/>
      <c r="B154" s="568"/>
      <c r="C154" s="614"/>
      <c r="D154" s="612"/>
      <c r="E154" s="624"/>
      <c r="F154" s="148" t="s">
        <v>388</v>
      </c>
      <c r="G154" s="523" t="s">
        <v>393</v>
      </c>
      <c r="H154" s="523"/>
      <c r="I154" s="523"/>
      <c r="J154" s="523"/>
      <c r="K154" s="585"/>
      <c r="L154" s="603" t="e">
        <f>#REF!-#REF!*10%</f>
        <v>#REF!</v>
      </c>
    </row>
    <row r="155" spans="1:12" ht="15.6" customHeight="1" x14ac:dyDescent="0.25">
      <c r="A155" s="564"/>
      <c r="B155" s="568"/>
      <c r="C155" s="614"/>
      <c r="D155" s="612"/>
      <c r="E155" s="624"/>
      <c r="F155" s="148" t="s">
        <v>562</v>
      </c>
      <c r="G155" s="523" t="s">
        <v>1024</v>
      </c>
      <c r="H155" s="523"/>
      <c r="I155" s="523"/>
      <c r="J155" s="523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614"/>
      <c r="D156" s="612"/>
      <c r="E156" s="624"/>
      <c r="F156" s="148" t="s">
        <v>570</v>
      </c>
      <c r="G156" s="523" t="s">
        <v>613</v>
      </c>
      <c r="H156" s="523"/>
      <c r="I156" s="523"/>
      <c r="J156" s="523"/>
      <c r="K156" s="585"/>
      <c r="L156" s="603" t="e">
        <f>#REF!-#REF!*10%</f>
        <v>#REF!</v>
      </c>
    </row>
    <row r="157" spans="1:12" ht="15.6" customHeight="1" x14ac:dyDescent="0.25">
      <c r="A157" s="564"/>
      <c r="B157" s="568"/>
      <c r="C157" s="614"/>
      <c r="D157" s="612"/>
      <c r="E157" s="624"/>
      <c r="F157" s="149" t="s">
        <v>4</v>
      </c>
      <c r="G157" s="606">
        <v>2.1</v>
      </c>
      <c r="H157" s="606"/>
      <c r="I157" s="606"/>
      <c r="J157" s="606"/>
      <c r="K157" s="585"/>
      <c r="L157" s="603" t="e">
        <f>#REF!-#REF!*10%</f>
        <v>#REF!</v>
      </c>
    </row>
    <row r="158" spans="1:12" ht="15" customHeight="1" x14ac:dyDescent="0.25">
      <c r="A158" s="564"/>
      <c r="B158" s="569"/>
      <c r="C158" s="614"/>
      <c r="D158" s="612"/>
      <c r="E158" s="460"/>
      <c r="F158" s="136" t="s">
        <v>1016</v>
      </c>
      <c r="G158" s="454">
        <v>5</v>
      </c>
      <c r="H158" s="454"/>
      <c r="I158" s="454"/>
      <c r="J158" s="454"/>
      <c r="K158" s="585"/>
      <c r="L158" s="603" t="e">
        <f>#REF!-#REF!*10%</f>
        <v>#REF!</v>
      </c>
    </row>
    <row r="159" spans="1:12" ht="15" customHeight="1" x14ac:dyDescent="0.25">
      <c r="A159" s="564">
        <v>6</v>
      </c>
      <c r="B159" s="567"/>
      <c r="C159" s="614" t="s">
        <v>1338</v>
      </c>
      <c r="D159" s="611"/>
      <c r="E159" s="459"/>
      <c r="F159" s="147" t="s">
        <v>81</v>
      </c>
      <c r="G159" s="607" t="s">
        <v>6</v>
      </c>
      <c r="H159" s="607"/>
      <c r="I159" s="607"/>
      <c r="J159" s="607"/>
      <c r="K159" s="539">
        <v>3</v>
      </c>
      <c r="L159" s="601">
        <v>11009</v>
      </c>
    </row>
    <row r="160" spans="1:12" ht="15" customHeight="1" x14ac:dyDescent="0.25">
      <c r="A160" s="564"/>
      <c r="B160" s="568"/>
      <c r="C160" s="614"/>
      <c r="D160" s="612"/>
      <c r="E160" s="624"/>
      <c r="F160" s="147" t="s">
        <v>80</v>
      </c>
      <c r="G160" s="469">
        <v>100</v>
      </c>
      <c r="H160" s="469"/>
      <c r="I160" s="469"/>
      <c r="J160" s="469"/>
      <c r="K160" s="583"/>
      <c r="L160" s="602"/>
    </row>
    <row r="161" spans="1:12" ht="15" customHeight="1" x14ac:dyDescent="0.25">
      <c r="A161" s="564"/>
      <c r="B161" s="568"/>
      <c r="C161" s="614"/>
      <c r="D161" s="612"/>
      <c r="E161" s="624"/>
      <c r="F161" s="147" t="s">
        <v>1</v>
      </c>
      <c r="G161" s="243">
        <v>3000</v>
      </c>
      <c r="H161" s="244">
        <v>4000</v>
      </c>
      <c r="I161" s="246">
        <v>5000</v>
      </c>
      <c r="J161" s="245">
        <v>6000</v>
      </c>
      <c r="K161" s="583"/>
      <c r="L161" s="602"/>
    </row>
    <row r="162" spans="1:12" ht="15" customHeight="1" x14ac:dyDescent="0.25">
      <c r="A162" s="564"/>
      <c r="B162" s="568"/>
      <c r="C162" s="614"/>
      <c r="D162" s="612"/>
      <c r="E162" s="624"/>
      <c r="F162" s="147" t="s">
        <v>817</v>
      </c>
      <c r="G162" s="243">
        <f>G160*100</f>
        <v>10000</v>
      </c>
      <c r="H162" s="244">
        <f>G160*110</f>
        <v>11000</v>
      </c>
      <c r="I162" s="246">
        <f>G160*120</f>
        <v>12000</v>
      </c>
      <c r="J162" s="245">
        <f>G160*123</f>
        <v>12300</v>
      </c>
      <c r="K162" s="583"/>
      <c r="L162" s="602"/>
    </row>
    <row r="163" spans="1:12" ht="15" customHeight="1" x14ac:dyDescent="0.25">
      <c r="A163" s="564"/>
      <c r="B163" s="568"/>
      <c r="C163" s="614"/>
      <c r="D163" s="612"/>
      <c r="E163" s="624"/>
      <c r="F163" s="147" t="s">
        <v>1269</v>
      </c>
      <c r="G163" s="451">
        <v>0.98</v>
      </c>
      <c r="H163" s="451"/>
      <c r="I163" s="451"/>
      <c r="J163" s="451"/>
      <c r="K163" s="583"/>
      <c r="L163" s="602"/>
    </row>
    <row r="164" spans="1:12" ht="15" customHeight="1" x14ac:dyDescent="0.25">
      <c r="A164" s="564"/>
      <c r="B164" s="568"/>
      <c r="C164" s="614"/>
      <c r="D164" s="612"/>
      <c r="E164" s="624"/>
      <c r="F164" s="93" t="s">
        <v>699</v>
      </c>
      <c r="G164" s="523" t="s">
        <v>700</v>
      </c>
      <c r="H164" s="523"/>
      <c r="I164" s="523"/>
      <c r="J164" s="523"/>
      <c r="K164" s="583"/>
      <c r="L164" s="602"/>
    </row>
    <row r="165" spans="1:12" ht="15" customHeight="1" x14ac:dyDescent="0.25">
      <c r="A165" s="564"/>
      <c r="B165" s="568"/>
      <c r="C165" s="614"/>
      <c r="D165" s="612"/>
      <c r="E165" s="624"/>
      <c r="F165" s="93" t="s">
        <v>1181</v>
      </c>
      <c r="G165" s="462" t="s">
        <v>1179</v>
      </c>
      <c r="H165" s="463"/>
      <c r="I165" s="463"/>
      <c r="J165" s="464"/>
      <c r="K165" s="583"/>
      <c r="L165" s="602"/>
    </row>
    <row r="166" spans="1:12" ht="15" customHeight="1" x14ac:dyDescent="0.25">
      <c r="A166" s="564"/>
      <c r="B166" s="568"/>
      <c r="C166" s="614"/>
      <c r="D166" s="612"/>
      <c r="E166" s="624"/>
      <c r="F166" s="147" t="s">
        <v>83</v>
      </c>
      <c r="G166" s="607">
        <v>66</v>
      </c>
      <c r="H166" s="607"/>
      <c r="I166" s="607"/>
      <c r="J166" s="607"/>
      <c r="K166" s="583"/>
      <c r="L166" s="602"/>
    </row>
    <row r="167" spans="1:12" ht="15" customHeight="1" x14ac:dyDescent="0.25">
      <c r="A167" s="564"/>
      <c r="B167" s="568"/>
      <c r="C167" s="614"/>
      <c r="D167" s="612"/>
      <c r="E167" s="624"/>
      <c r="F167" s="147" t="s">
        <v>396</v>
      </c>
      <c r="G167" s="607" t="s">
        <v>397</v>
      </c>
      <c r="H167" s="607"/>
      <c r="I167" s="607"/>
      <c r="J167" s="607"/>
      <c r="K167" s="583"/>
      <c r="L167" s="602"/>
    </row>
    <row r="168" spans="1:12" ht="15" customHeight="1" x14ac:dyDescent="0.25">
      <c r="A168" s="564"/>
      <c r="B168" s="568"/>
      <c r="C168" s="614"/>
      <c r="D168" s="612"/>
      <c r="E168" s="624"/>
      <c r="F168" s="147" t="s">
        <v>3</v>
      </c>
      <c r="G168" s="607" t="s">
        <v>323</v>
      </c>
      <c r="H168" s="607"/>
      <c r="I168" s="607"/>
      <c r="J168" s="607"/>
      <c r="K168" s="583"/>
      <c r="L168" s="602"/>
    </row>
    <row r="169" spans="1:12" ht="15" customHeight="1" x14ac:dyDescent="0.25">
      <c r="A169" s="564"/>
      <c r="B169" s="568"/>
      <c r="C169" s="614"/>
      <c r="D169" s="612"/>
      <c r="E169" s="624"/>
      <c r="F169" s="148" t="s">
        <v>379</v>
      </c>
      <c r="G169" s="523" t="s">
        <v>380</v>
      </c>
      <c r="H169" s="523"/>
      <c r="I169" s="523"/>
      <c r="J169" s="523"/>
      <c r="K169" s="583"/>
      <c r="L169" s="602"/>
    </row>
    <row r="170" spans="1:12" ht="15" customHeight="1" x14ac:dyDescent="0.25">
      <c r="A170" s="564"/>
      <c r="B170" s="568"/>
      <c r="C170" s="614"/>
      <c r="D170" s="612"/>
      <c r="E170" s="624"/>
      <c r="F170" s="93" t="s">
        <v>701</v>
      </c>
      <c r="G170" s="523">
        <v>100000</v>
      </c>
      <c r="H170" s="523"/>
      <c r="I170" s="523"/>
      <c r="J170" s="523"/>
      <c r="K170" s="583"/>
      <c r="L170" s="602"/>
    </row>
    <row r="171" spans="1:12" ht="15" customHeight="1" x14ac:dyDescent="0.25">
      <c r="A171" s="564"/>
      <c r="B171" s="568"/>
      <c r="C171" s="614"/>
      <c r="D171" s="612"/>
      <c r="E171" s="624"/>
      <c r="F171" s="148" t="s">
        <v>257</v>
      </c>
      <c r="G171" s="523" t="s">
        <v>556</v>
      </c>
      <c r="H171" s="523"/>
      <c r="I171" s="523"/>
      <c r="J171" s="523"/>
      <c r="K171" s="583"/>
      <c r="L171" s="602"/>
    </row>
    <row r="172" spans="1:12" ht="15" customHeight="1" x14ac:dyDescent="0.25">
      <c r="A172" s="564"/>
      <c r="B172" s="568"/>
      <c r="C172" s="614"/>
      <c r="D172" s="612"/>
      <c r="E172" s="624"/>
      <c r="F172" s="148" t="s">
        <v>376</v>
      </c>
      <c r="G172" s="523" t="s">
        <v>392</v>
      </c>
      <c r="H172" s="523"/>
      <c r="I172" s="523"/>
      <c r="J172" s="523"/>
      <c r="K172" s="583"/>
      <c r="L172" s="602"/>
    </row>
    <row r="173" spans="1:12" ht="15" customHeight="1" x14ac:dyDescent="0.25">
      <c r="A173" s="564"/>
      <c r="B173" s="568"/>
      <c r="C173" s="614"/>
      <c r="D173" s="612"/>
      <c r="E173" s="624"/>
      <c r="F173" s="93" t="s">
        <v>702</v>
      </c>
      <c r="G173" s="523" t="s">
        <v>709</v>
      </c>
      <c r="H173" s="523"/>
      <c r="I173" s="523"/>
      <c r="J173" s="523"/>
      <c r="K173" s="583"/>
      <c r="L173" s="602"/>
    </row>
    <row r="174" spans="1:12" ht="15" customHeight="1" x14ac:dyDescent="0.25">
      <c r="A174" s="564"/>
      <c r="B174" s="568"/>
      <c r="C174" s="614"/>
      <c r="D174" s="612"/>
      <c r="E174" s="624"/>
      <c r="F174" s="148" t="s">
        <v>381</v>
      </c>
      <c r="G174" s="523" t="s">
        <v>382</v>
      </c>
      <c r="H174" s="523"/>
      <c r="I174" s="523"/>
      <c r="J174" s="523"/>
      <c r="K174" s="583"/>
      <c r="L174" s="602"/>
    </row>
    <row r="175" spans="1:12" ht="15" customHeight="1" x14ac:dyDescent="0.25">
      <c r="A175" s="564"/>
      <c r="B175" s="568"/>
      <c r="C175" s="614"/>
      <c r="D175" s="612"/>
      <c r="E175" s="624"/>
      <c r="F175" s="94" t="s">
        <v>358</v>
      </c>
      <c r="G175" s="523" t="s">
        <v>900</v>
      </c>
      <c r="H175" s="523"/>
      <c r="I175" s="523"/>
      <c r="J175" s="523"/>
      <c r="K175" s="584">
        <v>5</v>
      </c>
      <c r="L175" s="533">
        <v>11779</v>
      </c>
    </row>
    <row r="176" spans="1:12" ht="15" customHeight="1" x14ac:dyDescent="0.25">
      <c r="A176" s="564"/>
      <c r="B176" s="568"/>
      <c r="C176" s="614"/>
      <c r="D176" s="612"/>
      <c r="E176" s="624"/>
      <c r="F176" s="148" t="s">
        <v>383</v>
      </c>
      <c r="G176" s="523" t="s">
        <v>384</v>
      </c>
      <c r="H176" s="523"/>
      <c r="I176" s="523"/>
      <c r="J176" s="523"/>
      <c r="K176" s="585"/>
      <c r="L176" s="603" t="e">
        <f>#REF!-#REF!*10%</f>
        <v>#REF!</v>
      </c>
    </row>
    <row r="177" spans="1:12" ht="15" customHeight="1" x14ac:dyDescent="0.25">
      <c r="A177" s="564"/>
      <c r="B177" s="568"/>
      <c r="C177" s="614"/>
      <c r="D177" s="612"/>
      <c r="E177" s="624"/>
      <c r="F177" s="148" t="s">
        <v>385</v>
      </c>
      <c r="G177" s="523" t="s">
        <v>398</v>
      </c>
      <c r="H177" s="523"/>
      <c r="I177" s="523"/>
      <c r="J177" s="523"/>
      <c r="K177" s="585"/>
      <c r="L177" s="603" t="e">
        <f>#REF!-#REF!*10%</f>
        <v>#REF!</v>
      </c>
    </row>
    <row r="178" spans="1:12" ht="15" customHeight="1" x14ac:dyDescent="0.25">
      <c r="A178" s="564"/>
      <c r="B178" s="568"/>
      <c r="C178" s="614"/>
      <c r="D178" s="612"/>
      <c r="E178" s="624"/>
      <c r="F178" s="148" t="s">
        <v>389</v>
      </c>
      <c r="G178" s="523" t="s">
        <v>390</v>
      </c>
      <c r="H178" s="523"/>
      <c r="I178" s="523"/>
      <c r="J178" s="523"/>
      <c r="K178" s="585"/>
      <c r="L178" s="603" t="e">
        <f>#REF!-#REF!*10%</f>
        <v>#REF!</v>
      </c>
    </row>
    <row r="179" spans="1:12" ht="15" customHeight="1" x14ac:dyDescent="0.25">
      <c r="A179" s="564"/>
      <c r="B179" s="568"/>
      <c r="C179" s="614"/>
      <c r="D179" s="612"/>
      <c r="E179" s="624"/>
      <c r="F179" s="93" t="s">
        <v>704</v>
      </c>
      <c r="G179" s="523" t="s">
        <v>705</v>
      </c>
      <c r="H179" s="523"/>
      <c r="I179" s="523"/>
      <c r="J179" s="523"/>
      <c r="K179" s="585"/>
      <c r="L179" s="603" t="e">
        <f>#REF!-#REF!*10%</f>
        <v>#REF!</v>
      </c>
    </row>
    <row r="180" spans="1:12" ht="15" customHeight="1" x14ac:dyDescent="0.25">
      <c r="A180" s="564"/>
      <c r="B180" s="568"/>
      <c r="C180" s="614"/>
      <c r="D180" s="612"/>
      <c r="E180" s="624"/>
      <c r="F180" s="93" t="s">
        <v>706</v>
      </c>
      <c r="G180" s="523" t="s">
        <v>390</v>
      </c>
      <c r="H180" s="523"/>
      <c r="I180" s="523"/>
      <c r="J180" s="523"/>
      <c r="K180" s="585"/>
      <c r="L180" s="603" t="e">
        <f>#REF!-#REF!*10%</f>
        <v>#REF!</v>
      </c>
    </row>
    <row r="181" spans="1:12" ht="15" customHeight="1" x14ac:dyDescent="0.25">
      <c r="A181" s="564"/>
      <c r="B181" s="568"/>
      <c r="C181" s="614"/>
      <c r="D181" s="612"/>
      <c r="E181" s="624"/>
      <c r="F181" s="93" t="s">
        <v>1271</v>
      </c>
      <c r="G181" s="523" t="s">
        <v>390</v>
      </c>
      <c r="H181" s="523"/>
      <c r="I181" s="523"/>
      <c r="J181" s="523"/>
      <c r="K181" s="585"/>
      <c r="L181" s="603" t="e">
        <f>#REF!-#REF!*10%</f>
        <v>#REF!</v>
      </c>
    </row>
    <row r="182" spans="1:12" ht="15" customHeight="1" x14ac:dyDescent="0.25">
      <c r="A182" s="564"/>
      <c r="B182" s="568"/>
      <c r="C182" s="614"/>
      <c r="D182" s="612"/>
      <c r="E182" s="624"/>
      <c r="F182" s="93" t="s">
        <v>707</v>
      </c>
      <c r="G182" s="523" t="s">
        <v>911</v>
      </c>
      <c r="H182" s="523"/>
      <c r="I182" s="523"/>
      <c r="J182" s="523"/>
      <c r="K182" s="585"/>
      <c r="L182" s="603" t="e">
        <f>#REF!-#REF!*10%</f>
        <v>#REF!</v>
      </c>
    </row>
    <row r="183" spans="1:12" ht="15" customHeight="1" x14ac:dyDescent="0.25">
      <c r="A183" s="564"/>
      <c r="B183" s="568"/>
      <c r="C183" s="614"/>
      <c r="D183" s="612"/>
      <c r="E183" s="624"/>
      <c r="F183" s="93" t="s">
        <v>708</v>
      </c>
      <c r="G183" s="523" t="s">
        <v>390</v>
      </c>
      <c r="H183" s="523"/>
      <c r="I183" s="523"/>
      <c r="J183" s="523"/>
      <c r="K183" s="585"/>
      <c r="L183" s="603" t="e">
        <f>#REF!-#REF!*10%</f>
        <v>#REF!</v>
      </c>
    </row>
    <row r="184" spans="1:12" ht="15" customHeight="1" x14ac:dyDescent="0.25">
      <c r="A184" s="564"/>
      <c r="B184" s="568"/>
      <c r="C184" s="614"/>
      <c r="D184" s="612"/>
      <c r="E184" s="624"/>
      <c r="F184" s="148" t="s">
        <v>377</v>
      </c>
      <c r="G184" s="523" t="s">
        <v>387</v>
      </c>
      <c r="H184" s="523"/>
      <c r="I184" s="523"/>
      <c r="J184" s="523"/>
      <c r="K184" s="585"/>
      <c r="L184" s="603" t="e">
        <f>#REF!-#REF!*10%</f>
        <v>#REF!</v>
      </c>
    </row>
    <row r="185" spans="1:12" ht="15" customHeight="1" x14ac:dyDescent="0.25">
      <c r="A185" s="564"/>
      <c r="B185" s="568"/>
      <c r="C185" s="614"/>
      <c r="D185" s="612"/>
      <c r="E185" s="624"/>
      <c r="F185" s="148" t="s">
        <v>388</v>
      </c>
      <c r="G185" s="523" t="s">
        <v>393</v>
      </c>
      <c r="H185" s="523"/>
      <c r="I185" s="523"/>
      <c r="J185" s="523"/>
      <c r="K185" s="585"/>
      <c r="L185" s="603" t="e">
        <f>#REF!-#REF!*10%</f>
        <v>#REF!</v>
      </c>
    </row>
    <row r="186" spans="1:12" ht="15.6" customHeight="1" x14ac:dyDescent="0.25">
      <c r="A186" s="564"/>
      <c r="B186" s="568"/>
      <c r="C186" s="614"/>
      <c r="D186" s="612"/>
      <c r="E186" s="624"/>
      <c r="F186" s="148" t="s">
        <v>562</v>
      </c>
      <c r="G186" s="523" t="s">
        <v>1024</v>
      </c>
      <c r="H186" s="523"/>
      <c r="I186" s="523"/>
      <c r="J186" s="523"/>
      <c r="K186" s="585"/>
      <c r="L186" s="603" t="e">
        <f>#REF!-#REF!*10%</f>
        <v>#REF!</v>
      </c>
    </row>
    <row r="187" spans="1:12" ht="15.6" customHeight="1" x14ac:dyDescent="0.25">
      <c r="A187" s="564"/>
      <c r="B187" s="568"/>
      <c r="C187" s="614"/>
      <c r="D187" s="612"/>
      <c r="E187" s="624"/>
      <c r="F187" s="148" t="s">
        <v>570</v>
      </c>
      <c r="G187" s="523" t="s">
        <v>613</v>
      </c>
      <c r="H187" s="523"/>
      <c r="I187" s="523"/>
      <c r="J187" s="523"/>
      <c r="K187" s="585"/>
      <c r="L187" s="603" t="e">
        <f>#REF!-#REF!*10%</f>
        <v>#REF!</v>
      </c>
    </row>
    <row r="188" spans="1:12" ht="15.6" customHeight="1" x14ac:dyDescent="0.25">
      <c r="A188" s="564"/>
      <c r="B188" s="568"/>
      <c r="C188" s="614"/>
      <c r="D188" s="612"/>
      <c r="E188" s="624"/>
      <c r="F188" s="149" t="s">
        <v>4</v>
      </c>
      <c r="G188" s="606">
        <v>2.8</v>
      </c>
      <c r="H188" s="606"/>
      <c r="I188" s="606"/>
      <c r="J188" s="606"/>
      <c r="K188" s="585"/>
      <c r="L188" s="603" t="e">
        <f>#REF!-#REF!*10%</f>
        <v>#REF!</v>
      </c>
    </row>
    <row r="189" spans="1:12" ht="15" customHeight="1" x14ac:dyDescent="0.25">
      <c r="A189" s="564"/>
      <c r="B189" s="569"/>
      <c r="C189" s="614"/>
      <c r="D189" s="612"/>
      <c r="E189" s="460"/>
      <c r="F189" s="136" t="s">
        <v>1016</v>
      </c>
      <c r="G189" s="454">
        <v>5</v>
      </c>
      <c r="H189" s="454"/>
      <c r="I189" s="454"/>
      <c r="J189" s="454"/>
      <c r="K189" s="585"/>
      <c r="L189" s="603" t="e">
        <f>#REF!-#REF!*10%</f>
        <v>#REF!</v>
      </c>
    </row>
    <row r="190" spans="1:12" ht="15" customHeight="1" x14ac:dyDescent="0.25">
      <c r="A190" s="564">
        <v>7</v>
      </c>
      <c r="B190" s="567"/>
      <c r="C190" s="614" t="s">
        <v>1339</v>
      </c>
      <c r="D190" s="611"/>
      <c r="E190" s="459"/>
      <c r="F190" s="147" t="s">
        <v>81</v>
      </c>
      <c r="G190" s="607" t="s">
        <v>6</v>
      </c>
      <c r="H190" s="607"/>
      <c r="I190" s="607"/>
      <c r="J190" s="607"/>
      <c r="K190" s="539">
        <v>3</v>
      </c>
      <c r="L190" s="601">
        <v>11657</v>
      </c>
    </row>
    <row r="191" spans="1:12" ht="15" customHeight="1" x14ac:dyDescent="0.25">
      <c r="A191" s="564"/>
      <c r="B191" s="568"/>
      <c r="C191" s="614"/>
      <c r="D191" s="612"/>
      <c r="E191" s="624"/>
      <c r="F191" s="147" t="s">
        <v>80</v>
      </c>
      <c r="G191" s="469">
        <v>120</v>
      </c>
      <c r="H191" s="469"/>
      <c r="I191" s="469"/>
      <c r="J191" s="469"/>
      <c r="K191" s="583"/>
      <c r="L191" s="602"/>
    </row>
    <row r="192" spans="1:12" ht="15" customHeight="1" x14ac:dyDescent="0.25">
      <c r="A192" s="564"/>
      <c r="B192" s="568"/>
      <c r="C192" s="614"/>
      <c r="D192" s="612"/>
      <c r="E192" s="624"/>
      <c r="F192" s="147" t="s">
        <v>1</v>
      </c>
      <c r="G192" s="243">
        <v>3000</v>
      </c>
      <c r="H192" s="244">
        <v>4000</v>
      </c>
      <c r="I192" s="246">
        <v>5000</v>
      </c>
      <c r="J192" s="245">
        <v>6000</v>
      </c>
      <c r="K192" s="583"/>
      <c r="L192" s="602"/>
    </row>
    <row r="193" spans="1:12" ht="15" customHeight="1" x14ac:dyDescent="0.25">
      <c r="A193" s="564"/>
      <c r="B193" s="568"/>
      <c r="C193" s="614"/>
      <c r="D193" s="612"/>
      <c r="E193" s="624"/>
      <c r="F193" s="147" t="s">
        <v>817</v>
      </c>
      <c r="G193" s="243">
        <f>G191*100</f>
        <v>12000</v>
      </c>
      <c r="H193" s="244">
        <f>G191*110</f>
        <v>13200</v>
      </c>
      <c r="I193" s="246">
        <f>G191*120</f>
        <v>14400</v>
      </c>
      <c r="J193" s="245">
        <f>G191*123</f>
        <v>14760</v>
      </c>
      <c r="K193" s="583"/>
      <c r="L193" s="602"/>
    </row>
    <row r="194" spans="1:12" ht="15" customHeight="1" x14ac:dyDescent="0.25">
      <c r="A194" s="564"/>
      <c r="B194" s="568"/>
      <c r="C194" s="614"/>
      <c r="D194" s="612"/>
      <c r="E194" s="624"/>
      <c r="F194" s="147" t="s">
        <v>1269</v>
      </c>
      <c r="G194" s="451">
        <v>0.98</v>
      </c>
      <c r="H194" s="451"/>
      <c r="I194" s="451"/>
      <c r="J194" s="451"/>
      <c r="K194" s="583"/>
      <c r="L194" s="602"/>
    </row>
    <row r="195" spans="1:12" ht="15" customHeight="1" x14ac:dyDescent="0.25">
      <c r="A195" s="564"/>
      <c r="B195" s="568"/>
      <c r="C195" s="614"/>
      <c r="D195" s="612"/>
      <c r="E195" s="624"/>
      <c r="F195" s="93" t="s">
        <v>699</v>
      </c>
      <c r="G195" s="523" t="s">
        <v>700</v>
      </c>
      <c r="H195" s="523"/>
      <c r="I195" s="523"/>
      <c r="J195" s="523"/>
      <c r="K195" s="583"/>
      <c r="L195" s="602"/>
    </row>
    <row r="196" spans="1:12" ht="15" customHeight="1" x14ac:dyDescent="0.25">
      <c r="A196" s="564"/>
      <c r="B196" s="568"/>
      <c r="C196" s="614"/>
      <c r="D196" s="612"/>
      <c r="E196" s="624"/>
      <c r="F196" s="93" t="s">
        <v>1181</v>
      </c>
      <c r="G196" s="462" t="s">
        <v>1179</v>
      </c>
      <c r="H196" s="463"/>
      <c r="I196" s="463"/>
      <c r="J196" s="464"/>
      <c r="K196" s="583"/>
      <c r="L196" s="602"/>
    </row>
    <row r="197" spans="1:12" ht="15" customHeight="1" x14ac:dyDescent="0.25">
      <c r="A197" s="564"/>
      <c r="B197" s="568"/>
      <c r="C197" s="614"/>
      <c r="D197" s="612"/>
      <c r="E197" s="624"/>
      <c r="F197" s="147" t="s">
        <v>83</v>
      </c>
      <c r="G197" s="607">
        <v>66</v>
      </c>
      <c r="H197" s="607"/>
      <c r="I197" s="607"/>
      <c r="J197" s="607"/>
      <c r="K197" s="583"/>
      <c r="L197" s="602"/>
    </row>
    <row r="198" spans="1:12" ht="15" customHeight="1" x14ac:dyDescent="0.25">
      <c r="A198" s="564"/>
      <c r="B198" s="568"/>
      <c r="C198" s="614"/>
      <c r="D198" s="612"/>
      <c r="E198" s="624"/>
      <c r="F198" s="147" t="s">
        <v>396</v>
      </c>
      <c r="G198" s="607" t="s">
        <v>397</v>
      </c>
      <c r="H198" s="607"/>
      <c r="I198" s="607"/>
      <c r="J198" s="607"/>
      <c r="K198" s="583"/>
      <c r="L198" s="602"/>
    </row>
    <row r="199" spans="1:12" ht="15" customHeight="1" x14ac:dyDescent="0.25">
      <c r="A199" s="564"/>
      <c r="B199" s="568"/>
      <c r="C199" s="614"/>
      <c r="D199" s="612"/>
      <c r="E199" s="624"/>
      <c r="F199" s="147" t="s">
        <v>3</v>
      </c>
      <c r="G199" s="607" t="s">
        <v>324</v>
      </c>
      <c r="H199" s="607"/>
      <c r="I199" s="607"/>
      <c r="J199" s="607"/>
      <c r="K199" s="583"/>
      <c r="L199" s="602"/>
    </row>
    <row r="200" spans="1:12" ht="15" customHeight="1" x14ac:dyDescent="0.25">
      <c r="A200" s="564"/>
      <c r="B200" s="568"/>
      <c r="C200" s="614"/>
      <c r="D200" s="612"/>
      <c r="E200" s="624"/>
      <c r="F200" s="148" t="s">
        <v>379</v>
      </c>
      <c r="G200" s="523" t="s">
        <v>380</v>
      </c>
      <c r="H200" s="523"/>
      <c r="I200" s="523"/>
      <c r="J200" s="523"/>
      <c r="K200" s="583"/>
      <c r="L200" s="602"/>
    </row>
    <row r="201" spans="1:12" ht="15" customHeight="1" x14ac:dyDescent="0.25">
      <c r="A201" s="564"/>
      <c r="B201" s="568"/>
      <c r="C201" s="614"/>
      <c r="D201" s="612"/>
      <c r="E201" s="624"/>
      <c r="F201" s="93" t="s">
        <v>701</v>
      </c>
      <c r="G201" s="523">
        <v>100000</v>
      </c>
      <c r="H201" s="523"/>
      <c r="I201" s="523"/>
      <c r="J201" s="523"/>
      <c r="K201" s="583"/>
      <c r="L201" s="602"/>
    </row>
    <row r="202" spans="1:12" ht="15" customHeight="1" x14ac:dyDescent="0.25">
      <c r="A202" s="564"/>
      <c r="B202" s="568"/>
      <c r="C202" s="614"/>
      <c r="D202" s="612"/>
      <c r="E202" s="624"/>
      <c r="F202" s="148" t="s">
        <v>257</v>
      </c>
      <c r="G202" s="523" t="s">
        <v>556</v>
      </c>
      <c r="H202" s="523"/>
      <c r="I202" s="523"/>
      <c r="J202" s="523"/>
      <c r="K202" s="583"/>
      <c r="L202" s="602"/>
    </row>
    <row r="203" spans="1:12" ht="15" customHeight="1" x14ac:dyDescent="0.25">
      <c r="A203" s="564"/>
      <c r="B203" s="568"/>
      <c r="C203" s="614"/>
      <c r="D203" s="612"/>
      <c r="E203" s="624"/>
      <c r="F203" s="148" t="s">
        <v>376</v>
      </c>
      <c r="G203" s="523" t="s">
        <v>392</v>
      </c>
      <c r="H203" s="523"/>
      <c r="I203" s="523"/>
      <c r="J203" s="523"/>
      <c r="K203" s="583"/>
      <c r="L203" s="602"/>
    </row>
    <row r="204" spans="1:12" ht="15" customHeight="1" x14ac:dyDescent="0.25">
      <c r="A204" s="564"/>
      <c r="B204" s="568"/>
      <c r="C204" s="614"/>
      <c r="D204" s="612"/>
      <c r="E204" s="624"/>
      <c r="F204" s="93" t="s">
        <v>702</v>
      </c>
      <c r="G204" s="523" t="s">
        <v>709</v>
      </c>
      <c r="H204" s="523"/>
      <c r="I204" s="523"/>
      <c r="J204" s="523"/>
      <c r="K204" s="583"/>
      <c r="L204" s="602"/>
    </row>
    <row r="205" spans="1:12" ht="15" customHeight="1" x14ac:dyDescent="0.25">
      <c r="A205" s="564"/>
      <c r="B205" s="568"/>
      <c r="C205" s="614"/>
      <c r="D205" s="612"/>
      <c r="E205" s="624"/>
      <c r="F205" s="148" t="s">
        <v>381</v>
      </c>
      <c r="G205" s="523" t="s">
        <v>382</v>
      </c>
      <c r="H205" s="523"/>
      <c r="I205" s="523"/>
      <c r="J205" s="523"/>
      <c r="K205" s="583"/>
      <c r="L205" s="602"/>
    </row>
    <row r="206" spans="1:12" ht="15" customHeight="1" x14ac:dyDescent="0.25">
      <c r="A206" s="564"/>
      <c r="B206" s="568"/>
      <c r="C206" s="614"/>
      <c r="D206" s="612"/>
      <c r="E206" s="624"/>
      <c r="F206" s="94" t="s">
        <v>358</v>
      </c>
      <c r="G206" s="523" t="s">
        <v>900</v>
      </c>
      <c r="H206" s="523"/>
      <c r="I206" s="523"/>
      <c r="J206" s="523"/>
      <c r="K206" s="584">
        <v>5</v>
      </c>
      <c r="L206" s="533">
        <v>12473</v>
      </c>
    </row>
    <row r="207" spans="1:12" ht="15" customHeight="1" x14ac:dyDescent="0.25">
      <c r="A207" s="564"/>
      <c r="B207" s="568"/>
      <c r="C207" s="614"/>
      <c r="D207" s="612"/>
      <c r="E207" s="624"/>
      <c r="F207" s="148" t="s">
        <v>383</v>
      </c>
      <c r="G207" s="523" t="s">
        <v>384</v>
      </c>
      <c r="H207" s="523"/>
      <c r="I207" s="523"/>
      <c r="J207" s="523"/>
      <c r="K207" s="585"/>
      <c r="L207" s="603" t="e">
        <f>#REF!-#REF!*10%</f>
        <v>#REF!</v>
      </c>
    </row>
    <row r="208" spans="1:12" ht="15" customHeight="1" x14ac:dyDescent="0.25">
      <c r="A208" s="564"/>
      <c r="B208" s="568"/>
      <c r="C208" s="614"/>
      <c r="D208" s="612"/>
      <c r="E208" s="624"/>
      <c r="F208" s="148" t="s">
        <v>385</v>
      </c>
      <c r="G208" s="523" t="s">
        <v>398</v>
      </c>
      <c r="H208" s="523"/>
      <c r="I208" s="523"/>
      <c r="J208" s="523"/>
      <c r="K208" s="585"/>
      <c r="L208" s="603" t="e">
        <f>#REF!-#REF!*10%</f>
        <v>#REF!</v>
      </c>
    </row>
    <row r="209" spans="1:12" ht="15" customHeight="1" x14ac:dyDescent="0.25">
      <c r="A209" s="564"/>
      <c r="B209" s="568"/>
      <c r="C209" s="614"/>
      <c r="D209" s="612"/>
      <c r="E209" s="624"/>
      <c r="F209" s="148" t="s">
        <v>389</v>
      </c>
      <c r="G209" s="523" t="s">
        <v>390</v>
      </c>
      <c r="H209" s="523"/>
      <c r="I209" s="523"/>
      <c r="J209" s="523"/>
      <c r="K209" s="585"/>
      <c r="L209" s="603" t="e">
        <f>#REF!-#REF!*10%</f>
        <v>#REF!</v>
      </c>
    </row>
    <row r="210" spans="1:12" ht="15" customHeight="1" x14ac:dyDescent="0.25">
      <c r="A210" s="564"/>
      <c r="B210" s="568"/>
      <c r="C210" s="614"/>
      <c r="D210" s="612"/>
      <c r="E210" s="624"/>
      <c r="F210" s="93" t="s">
        <v>704</v>
      </c>
      <c r="G210" s="523" t="s">
        <v>705</v>
      </c>
      <c r="H210" s="523"/>
      <c r="I210" s="523"/>
      <c r="J210" s="523"/>
      <c r="K210" s="585"/>
      <c r="L210" s="603" t="e">
        <f>#REF!-#REF!*10%</f>
        <v>#REF!</v>
      </c>
    </row>
    <row r="211" spans="1:12" ht="15" customHeight="1" x14ac:dyDescent="0.25">
      <c r="A211" s="564"/>
      <c r="B211" s="568"/>
      <c r="C211" s="614"/>
      <c r="D211" s="612"/>
      <c r="E211" s="624"/>
      <c r="F211" s="93" t="s">
        <v>706</v>
      </c>
      <c r="G211" s="523" t="s">
        <v>390</v>
      </c>
      <c r="H211" s="523"/>
      <c r="I211" s="523"/>
      <c r="J211" s="523"/>
      <c r="K211" s="585"/>
      <c r="L211" s="603" t="e">
        <f>#REF!-#REF!*10%</f>
        <v>#REF!</v>
      </c>
    </row>
    <row r="212" spans="1:12" ht="15" customHeight="1" x14ac:dyDescent="0.25">
      <c r="A212" s="564"/>
      <c r="B212" s="568"/>
      <c r="C212" s="614"/>
      <c r="D212" s="612"/>
      <c r="E212" s="624"/>
      <c r="F212" s="93" t="s">
        <v>1271</v>
      </c>
      <c r="G212" s="523" t="s">
        <v>390</v>
      </c>
      <c r="H212" s="523"/>
      <c r="I212" s="523"/>
      <c r="J212" s="523"/>
      <c r="K212" s="585"/>
      <c r="L212" s="603" t="e">
        <f>#REF!-#REF!*10%</f>
        <v>#REF!</v>
      </c>
    </row>
    <row r="213" spans="1:12" ht="15" customHeight="1" x14ac:dyDescent="0.25">
      <c r="A213" s="564"/>
      <c r="B213" s="568"/>
      <c r="C213" s="614"/>
      <c r="D213" s="612"/>
      <c r="E213" s="624"/>
      <c r="F213" s="93" t="s">
        <v>707</v>
      </c>
      <c r="G213" s="523" t="s">
        <v>911</v>
      </c>
      <c r="H213" s="523"/>
      <c r="I213" s="523"/>
      <c r="J213" s="523"/>
      <c r="K213" s="585"/>
      <c r="L213" s="603" t="e">
        <f>#REF!-#REF!*10%</f>
        <v>#REF!</v>
      </c>
    </row>
    <row r="214" spans="1:12" ht="15" customHeight="1" x14ac:dyDescent="0.25">
      <c r="A214" s="564"/>
      <c r="B214" s="568"/>
      <c r="C214" s="614"/>
      <c r="D214" s="612"/>
      <c r="E214" s="624"/>
      <c r="F214" s="93" t="s">
        <v>708</v>
      </c>
      <c r="G214" s="523" t="s">
        <v>390</v>
      </c>
      <c r="H214" s="523"/>
      <c r="I214" s="523"/>
      <c r="J214" s="523"/>
      <c r="K214" s="585"/>
      <c r="L214" s="603" t="e">
        <f>#REF!-#REF!*10%</f>
        <v>#REF!</v>
      </c>
    </row>
    <row r="215" spans="1:12" ht="15" customHeight="1" x14ac:dyDescent="0.25">
      <c r="A215" s="564"/>
      <c r="B215" s="568"/>
      <c r="C215" s="614"/>
      <c r="D215" s="612"/>
      <c r="E215" s="624"/>
      <c r="F215" s="148" t="s">
        <v>377</v>
      </c>
      <c r="G215" s="523" t="s">
        <v>387</v>
      </c>
      <c r="H215" s="523"/>
      <c r="I215" s="523"/>
      <c r="J215" s="523"/>
      <c r="K215" s="585"/>
      <c r="L215" s="603" t="e">
        <f>#REF!-#REF!*10%</f>
        <v>#REF!</v>
      </c>
    </row>
    <row r="216" spans="1:12" ht="15" customHeight="1" x14ac:dyDescent="0.25">
      <c r="A216" s="564"/>
      <c r="B216" s="568"/>
      <c r="C216" s="614"/>
      <c r="D216" s="612"/>
      <c r="E216" s="624"/>
      <c r="F216" s="148" t="s">
        <v>388</v>
      </c>
      <c r="G216" s="523" t="s">
        <v>393</v>
      </c>
      <c r="H216" s="523"/>
      <c r="I216" s="523"/>
      <c r="J216" s="523"/>
      <c r="K216" s="585"/>
      <c r="L216" s="603" t="e">
        <f>#REF!-#REF!*10%</f>
        <v>#REF!</v>
      </c>
    </row>
    <row r="217" spans="1:12" ht="15.6" customHeight="1" x14ac:dyDescent="0.25">
      <c r="A217" s="564"/>
      <c r="B217" s="568"/>
      <c r="C217" s="614"/>
      <c r="D217" s="612"/>
      <c r="E217" s="624"/>
      <c r="F217" s="148" t="s">
        <v>562</v>
      </c>
      <c r="G217" s="523" t="s">
        <v>1024</v>
      </c>
      <c r="H217" s="523"/>
      <c r="I217" s="523"/>
      <c r="J217" s="523"/>
      <c r="K217" s="585"/>
      <c r="L217" s="603" t="e">
        <f>#REF!-#REF!*10%</f>
        <v>#REF!</v>
      </c>
    </row>
    <row r="218" spans="1:12" ht="15.6" customHeight="1" x14ac:dyDescent="0.25">
      <c r="A218" s="564"/>
      <c r="B218" s="568"/>
      <c r="C218" s="614"/>
      <c r="D218" s="612"/>
      <c r="E218" s="624"/>
      <c r="F218" s="148" t="s">
        <v>570</v>
      </c>
      <c r="G218" s="523" t="s">
        <v>613</v>
      </c>
      <c r="H218" s="523"/>
      <c r="I218" s="523"/>
      <c r="J218" s="523"/>
      <c r="K218" s="585"/>
      <c r="L218" s="603" t="e">
        <f>#REF!-#REF!*10%</f>
        <v>#REF!</v>
      </c>
    </row>
    <row r="219" spans="1:12" ht="15.6" customHeight="1" x14ac:dyDescent="0.25">
      <c r="A219" s="564"/>
      <c r="B219" s="568"/>
      <c r="C219" s="614"/>
      <c r="D219" s="612"/>
      <c r="E219" s="624"/>
      <c r="F219" s="149" t="s">
        <v>4</v>
      </c>
      <c r="G219" s="606">
        <v>2</v>
      </c>
      <c r="H219" s="606"/>
      <c r="I219" s="606"/>
      <c r="J219" s="606"/>
      <c r="K219" s="585"/>
      <c r="L219" s="603" t="e">
        <f>#REF!-#REF!*10%</f>
        <v>#REF!</v>
      </c>
    </row>
    <row r="220" spans="1:12" ht="15" customHeight="1" x14ac:dyDescent="0.25">
      <c r="A220" s="564"/>
      <c r="B220" s="569"/>
      <c r="C220" s="614"/>
      <c r="D220" s="612"/>
      <c r="E220" s="460"/>
      <c r="F220" s="136" t="s">
        <v>1016</v>
      </c>
      <c r="G220" s="454">
        <v>5</v>
      </c>
      <c r="H220" s="454"/>
      <c r="I220" s="454"/>
      <c r="J220" s="454"/>
      <c r="K220" s="585"/>
      <c r="L220" s="603" t="e">
        <f>#REF!-#REF!*10%</f>
        <v>#REF!</v>
      </c>
    </row>
    <row r="221" spans="1:12" ht="15" customHeight="1" x14ac:dyDescent="0.25">
      <c r="A221" s="564">
        <v>8</v>
      </c>
      <c r="B221" s="567"/>
      <c r="C221" s="614" t="s">
        <v>1340</v>
      </c>
      <c r="D221" s="611"/>
      <c r="E221" s="459"/>
      <c r="F221" s="147" t="s">
        <v>81</v>
      </c>
      <c r="G221" s="607" t="s">
        <v>6</v>
      </c>
      <c r="H221" s="607"/>
      <c r="I221" s="607"/>
      <c r="J221" s="607"/>
      <c r="K221" s="539">
        <v>3</v>
      </c>
      <c r="L221" s="601">
        <v>14029</v>
      </c>
    </row>
    <row r="222" spans="1:12" ht="15" customHeight="1" x14ac:dyDescent="0.25">
      <c r="A222" s="564"/>
      <c r="B222" s="568"/>
      <c r="C222" s="614"/>
      <c r="D222" s="612"/>
      <c r="E222" s="624"/>
      <c r="F222" s="147" t="s">
        <v>80</v>
      </c>
      <c r="G222" s="469">
        <v>160</v>
      </c>
      <c r="H222" s="469"/>
      <c r="I222" s="469"/>
      <c r="J222" s="469"/>
      <c r="K222" s="583"/>
      <c r="L222" s="602"/>
    </row>
    <row r="223" spans="1:12" ht="15" customHeight="1" x14ac:dyDescent="0.25">
      <c r="A223" s="564"/>
      <c r="B223" s="568"/>
      <c r="C223" s="614"/>
      <c r="D223" s="612"/>
      <c r="E223" s="624"/>
      <c r="F223" s="147" t="s">
        <v>1</v>
      </c>
      <c r="G223" s="243">
        <v>3000</v>
      </c>
      <c r="H223" s="244">
        <v>4000</v>
      </c>
      <c r="I223" s="246">
        <v>5000</v>
      </c>
      <c r="J223" s="245">
        <v>6000</v>
      </c>
      <c r="K223" s="583"/>
      <c r="L223" s="602"/>
    </row>
    <row r="224" spans="1:12" ht="15" customHeight="1" x14ac:dyDescent="0.25">
      <c r="A224" s="564"/>
      <c r="B224" s="568"/>
      <c r="C224" s="614"/>
      <c r="D224" s="612"/>
      <c r="E224" s="624"/>
      <c r="F224" s="147" t="s">
        <v>817</v>
      </c>
      <c r="G224" s="243">
        <f>G222*100</f>
        <v>16000</v>
      </c>
      <c r="H224" s="244">
        <f>G222*110</f>
        <v>17600</v>
      </c>
      <c r="I224" s="246">
        <f>G222*120</f>
        <v>19200</v>
      </c>
      <c r="J224" s="245">
        <f>G222*123</f>
        <v>19680</v>
      </c>
      <c r="K224" s="583"/>
      <c r="L224" s="602"/>
    </row>
    <row r="225" spans="1:12" ht="15" customHeight="1" x14ac:dyDescent="0.25">
      <c r="A225" s="564"/>
      <c r="B225" s="568"/>
      <c r="C225" s="614"/>
      <c r="D225" s="612"/>
      <c r="E225" s="624"/>
      <c r="F225" s="147" t="s">
        <v>1269</v>
      </c>
      <c r="G225" s="451">
        <v>0.98</v>
      </c>
      <c r="H225" s="451"/>
      <c r="I225" s="451"/>
      <c r="J225" s="451"/>
      <c r="K225" s="583"/>
      <c r="L225" s="602"/>
    </row>
    <row r="226" spans="1:12" ht="15" customHeight="1" x14ac:dyDescent="0.25">
      <c r="A226" s="564"/>
      <c r="B226" s="568"/>
      <c r="C226" s="614"/>
      <c r="D226" s="612"/>
      <c r="E226" s="624"/>
      <c r="F226" s="93" t="s">
        <v>699</v>
      </c>
      <c r="G226" s="523" t="s">
        <v>700</v>
      </c>
      <c r="H226" s="523"/>
      <c r="I226" s="523"/>
      <c r="J226" s="523"/>
      <c r="K226" s="583"/>
      <c r="L226" s="602"/>
    </row>
    <row r="227" spans="1:12" ht="15" customHeight="1" x14ac:dyDescent="0.25">
      <c r="A227" s="564"/>
      <c r="B227" s="568"/>
      <c r="C227" s="614"/>
      <c r="D227" s="612"/>
      <c r="E227" s="624"/>
      <c r="F227" s="93" t="s">
        <v>1181</v>
      </c>
      <c r="G227" s="462" t="s">
        <v>1179</v>
      </c>
      <c r="H227" s="463"/>
      <c r="I227" s="463"/>
      <c r="J227" s="464"/>
      <c r="K227" s="583"/>
      <c r="L227" s="602"/>
    </row>
    <row r="228" spans="1:12" ht="15" customHeight="1" x14ac:dyDescent="0.25">
      <c r="A228" s="564"/>
      <c r="B228" s="568"/>
      <c r="C228" s="614"/>
      <c r="D228" s="612"/>
      <c r="E228" s="624"/>
      <c r="F228" s="147" t="s">
        <v>83</v>
      </c>
      <c r="G228" s="607">
        <v>66</v>
      </c>
      <c r="H228" s="607"/>
      <c r="I228" s="607"/>
      <c r="J228" s="607"/>
      <c r="K228" s="583"/>
      <c r="L228" s="602"/>
    </row>
    <row r="229" spans="1:12" ht="15" customHeight="1" x14ac:dyDescent="0.25">
      <c r="A229" s="564"/>
      <c r="B229" s="568"/>
      <c r="C229" s="614"/>
      <c r="D229" s="612"/>
      <c r="E229" s="624"/>
      <c r="F229" s="147" t="s">
        <v>396</v>
      </c>
      <c r="G229" s="607" t="s">
        <v>397</v>
      </c>
      <c r="H229" s="607"/>
      <c r="I229" s="607"/>
      <c r="J229" s="607"/>
      <c r="K229" s="583"/>
      <c r="L229" s="602"/>
    </row>
    <row r="230" spans="1:12" ht="15" customHeight="1" x14ac:dyDescent="0.25">
      <c r="A230" s="564"/>
      <c r="B230" s="568"/>
      <c r="C230" s="614"/>
      <c r="D230" s="612"/>
      <c r="E230" s="624"/>
      <c r="F230" s="147" t="s">
        <v>3</v>
      </c>
      <c r="G230" s="607" t="s">
        <v>322</v>
      </c>
      <c r="H230" s="607"/>
      <c r="I230" s="607"/>
      <c r="J230" s="607"/>
      <c r="K230" s="583"/>
      <c r="L230" s="602"/>
    </row>
    <row r="231" spans="1:12" ht="15" customHeight="1" x14ac:dyDescent="0.25">
      <c r="A231" s="564"/>
      <c r="B231" s="568"/>
      <c r="C231" s="614"/>
      <c r="D231" s="612"/>
      <c r="E231" s="624"/>
      <c r="F231" s="148" t="s">
        <v>379</v>
      </c>
      <c r="G231" s="523" t="s">
        <v>380</v>
      </c>
      <c r="H231" s="523"/>
      <c r="I231" s="523"/>
      <c r="J231" s="523"/>
      <c r="K231" s="583"/>
      <c r="L231" s="602"/>
    </row>
    <row r="232" spans="1:12" ht="15" customHeight="1" x14ac:dyDescent="0.25">
      <c r="A232" s="564"/>
      <c r="B232" s="568"/>
      <c r="C232" s="614"/>
      <c r="D232" s="612"/>
      <c r="E232" s="624"/>
      <c r="F232" s="93" t="s">
        <v>701</v>
      </c>
      <c r="G232" s="523">
        <v>100000</v>
      </c>
      <c r="H232" s="523"/>
      <c r="I232" s="523"/>
      <c r="J232" s="523"/>
      <c r="K232" s="583"/>
      <c r="L232" s="602"/>
    </row>
    <row r="233" spans="1:12" ht="15" customHeight="1" x14ac:dyDescent="0.25">
      <c r="A233" s="564"/>
      <c r="B233" s="568"/>
      <c r="C233" s="614"/>
      <c r="D233" s="612"/>
      <c r="E233" s="624"/>
      <c r="F233" s="148" t="s">
        <v>257</v>
      </c>
      <c r="G233" s="523" t="s">
        <v>556</v>
      </c>
      <c r="H233" s="523"/>
      <c r="I233" s="523"/>
      <c r="J233" s="523"/>
      <c r="K233" s="583"/>
      <c r="L233" s="602"/>
    </row>
    <row r="234" spans="1:12" ht="15" customHeight="1" x14ac:dyDescent="0.25">
      <c r="A234" s="564"/>
      <c r="B234" s="568"/>
      <c r="C234" s="614"/>
      <c r="D234" s="612"/>
      <c r="E234" s="624"/>
      <c r="F234" s="148" t="s">
        <v>376</v>
      </c>
      <c r="G234" s="523" t="s">
        <v>392</v>
      </c>
      <c r="H234" s="523"/>
      <c r="I234" s="523"/>
      <c r="J234" s="523"/>
      <c r="K234" s="583"/>
      <c r="L234" s="602"/>
    </row>
    <row r="235" spans="1:12" ht="15" customHeight="1" x14ac:dyDescent="0.25">
      <c r="A235" s="564"/>
      <c r="B235" s="568"/>
      <c r="C235" s="614"/>
      <c r="D235" s="612"/>
      <c r="E235" s="624"/>
      <c r="F235" s="93" t="s">
        <v>702</v>
      </c>
      <c r="G235" s="523" t="s">
        <v>709</v>
      </c>
      <c r="H235" s="523"/>
      <c r="I235" s="523"/>
      <c r="J235" s="523"/>
      <c r="K235" s="583"/>
      <c r="L235" s="602"/>
    </row>
    <row r="236" spans="1:12" ht="15" customHeight="1" x14ac:dyDescent="0.25">
      <c r="A236" s="564"/>
      <c r="B236" s="568"/>
      <c r="C236" s="614"/>
      <c r="D236" s="612"/>
      <c r="E236" s="624"/>
      <c r="F236" s="148" t="s">
        <v>381</v>
      </c>
      <c r="G236" s="523" t="s">
        <v>382</v>
      </c>
      <c r="H236" s="523"/>
      <c r="I236" s="523"/>
      <c r="J236" s="523"/>
      <c r="K236" s="583"/>
      <c r="L236" s="602"/>
    </row>
    <row r="237" spans="1:12" ht="15" customHeight="1" x14ac:dyDescent="0.25">
      <c r="A237" s="564"/>
      <c r="B237" s="568"/>
      <c r="C237" s="614"/>
      <c r="D237" s="612"/>
      <c r="E237" s="624"/>
      <c r="F237" s="94" t="s">
        <v>358</v>
      </c>
      <c r="G237" s="523" t="s">
        <v>900</v>
      </c>
      <c r="H237" s="523"/>
      <c r="I237" s="523"/>
      <c r="J237" s="523"/>
      <c r="K237" s="584">
        <v>5</v>
      </c>
      <c r="L237" s="533">
        <v>15011</v>
      </c>
    </row>
    <row r="238" spans="1:12" ht="15" customHeight="1" x14ac:dyDescent="0.25">
      <c r="A238" s="564"/>
      <c r="B238" s="568"/>
      <c r="C238" s="614"/>
      <c r="D238" s="612"/>
      <c r="E238" s="624"/>
      <c r="F238" s="148" t="s">
        <v>383</v>
      </c>
      <c r="G238" s="523" t="s">
        <v>384</v>
      </c>
      <c r="H238" s="523"/>
      <c r="I238" s="523"/>
      <c r="J238" s="523"/>
      <c r="K238" s="585"/>
      <c r="L238" s="603" t="e">
        <f>#REF!-#REF!*10%</f>
        <v>#REF!</v>
      </c>
    </row>
    <row r="239" spans="1:12" ht="15" customHeight="1" x14ac:dyDescent="0.25">
      <c r="A239" s="564"/>
      <c r="B239" s="568"/>
      <c r="C239" s="614"/>
      <c r="D239" s="612"/>
      <c r="E239" s="624"/>
      <c r="F239" s="148" t="s">
        <v>385</v>
      </c>
      <c r="G239" s="523" t="s">
        <v>398</v>
      </c>
      <c r="H239" s="523"/>
      <c r="I239" s="523"/>
      <c r="J239" s="523"/>
      <c r="K239" s="585"/>
      <c r="L239" s="603" t="e">
        <f>#REF!-#REF!*10%</f>
        <v>#REF!</v>
      </c>
    </row>
    <row r="240" spans="1:12" ht="15" customHeight="1" x14ac:dyDescent="0.25">
      <c r="A240" s="564"/>
      <c r="B240" s="568"/>
      <c r="C240" s="614"/>
      <c r="D240" s="612"/>
      <c r="E240" s="624"/>
      <c r="F240" s="148" t="s">
        <v>389</v>
      </c>
      <c r="G240" s="523" t="s">
        <v>390</v>
      </c>
      <c r="H240" s="523"/>
      <c r="I240" s="523"/>
      <c r="J240" s="523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614"/>
      <c r="D241" s="612"/>
      <c r="E241" s="624"/>
      <c r="F241" s="93" t="s">
        <v>704</v>
      </c>
      <c r="G241" s="523" t="s">
        <v>705</v>
      </c>
      <c r="H241" s="523"/>
      <c r="I241" s="523"/>
      <c r="J241" s="523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614"/>
      <c r="D242" s="612"/>
      <c r="E242" s="624"/>
      <c r="F242" s="93" t="s">
        <v>706</v>
      </c>
      <c r="G242" s="523" t="s">
        <v>390</v>
      </c>
      <c r="H242" s="523"/>
      <c r="I242" s="523"/>
      <c r="J242" s="523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614"/>
      <c r="D243" s="612"/>
      <c r="E243" s="624"/>
      <c r="F243" s="93" t="s">
        <v>1271</v>
      </c>
      <c r="G243" s="523" t="s">
        <v>390</v>
      </c>
      <c r="H243" s="523"/>
      <c r="I243" s="523"/>
      <c r="J243" s="523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614"/>
      <c r="D244" s="612"/>
      <c r="E244" s="624"/>
      <c r="F244" s="93" t="s">
        <v>707</v>
      </c>
      <c r="G244" s="523" t="s">
        <v>911</v>
      </c>
      <c r="H244" s="523"/>
      <c r="I244" s="523"/>
      <c r="J244" s="523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614"/>
      <c r="D245" s="612"/>
      <c r="E245" s="624"/>
      <c r="F245" s="93" t="s">
        <v>708</v>
      </c>
      <c r="G245" s="523" t="s">
        <v>390</v>
      </c>
      <c r="H245" s="523"/>
      <c r="I245" s="523"/>
      <c r="J245" s="523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614"/>
      <c r="D246" s="612"/>
      <c r="E246" s="624"/>
      <c r="F246" s="148" t="s">
        <v>377</v>
      </c>
      <c r="G246" s="523" t="s">
        <v>387</v>
      </c>
      <c r="H246" s="523"/>
      <c r="I246" s="523"/>
      <c r="J246" s="523"/>
      <c r="K246" s="585"/>
      <c r="L246" s="603" t="e">
        <f>#REF!-#REF!*10%</f>
        <v>#REF!</v>
      </c>
    </row>
    <row r="247" spans="1:12" ht="15" customHeight="1" x14ac:dyDescent="0.25">
      <c r="A247" s="564"/>
      <c r="B247" s="568"/>
      <c r="C247" s="614"/>
      <c r="D247" s="612"/>
      <c r="E247" s="624"/>
      <c r="F247" s="148" t="s">
        <v>388</v>
      </c>
      <c r="G247" s="523" t="s">
        <v>393</v>
      </c>
      <c r="H247" s="523"/>
      <c r="I247" s="523"/>
      <c r="J247" s="523"/>
      <c r="K247" s="585"/>
      <c r="L247" s="603" t="e">
        <f>#REF!-#REF!*10%</f>
        <v>#REF!</v>
      </c>
    </row>
    <row r="248" spans="1:12" ht="15.6" customHeight="1" x14ac:dyDescent="0.25">
      <c r="A248" s="564"/>
      <c r="B248" s="568"/>
      <c r="C248" s="614"/>
      <c r="D248" s="612"/>
      <c r="E248" s="624"/>
      <c r="F248" s="148" t="s">
        <v>562</v>
      </c>
      <c r="G248" s="523" t="s">
        <v>1024</v>
      </c>
      <c r="H248" s="523"/>
      <c r="I248" s="523"/>
      <c r="J248" s="523"/>
      <c r="K248" s="585"/>
      <c r="L248" s="603" t="e">
        <f>#REF!-#REF!*10%</f>
        <v>#REF!</v>
      </c>
    </row>
    <row r="249" spans="1:12" ht="15.6" customHeight="1" x14ac:dyDescent="0.25">
      <c r="A249" s="564"/>
      <c r="B249" s="568"/>
      <c r="C249" s="614"/>
      <c r="D249" s="612"/>
      <c r="E249" s="624"/>
      <c r="F249" s="148" t="s">
        <v>570</v>
      </c>
      <c r="G249" s="523" t="s">
        <v>613</v>
      </c>
      <c r="H249" s="523"/>
      <c r="I249" s="523"/>
      <c r="J249" s="523"/>
      <c r="K249" s="585"/>
      <c r="L249" s="603" t="e">
        <f>#REF!-#REF!*10%</f>
        <v>#REF!</v>
      </c>
    </row>
    <row r="250" spans="1:12" ht="15.6" customHeight="1" x14ac:dyDescent="0.25">
      <c r="A250" s="564"/>
      <c r="B250" s="568"/>
      <c r="C250" s="614"/>
      <c r="D250" s="612"/>
      <c r="E250" s="624"/>
      <c r="F250" s="149" t="s">
        <v>4</v>
      </c>
      <c r="G250" s="606">
        <v>2.2000000000000002</v>
      </c>
      <c r="H250" s="606"/>
      <c r="I250" s="606"/>
      <c r="J250" s="606"/>
      <c r="K250" s="585"/>
      <c r="L250" s="603" t="e">
        <f>#REF!-#REF!*10%</f>
        <v>#REF!</v>
      </c>
    </row>
    <row r="251" spans="1:12" ht="15" customHeight="1" x14ac:dyDescent="0.25">
      <c r="A251" s="564"/>
      <c r="B251" s="569"/>
      <c r="C251" s="614"/>
      <c r="D251" s="612"/>
      <c r="E251" s="460"/>
      <c r="F251" s="136" t="s">
        <v>1016</v>
      </c>
      <c r="G251" s="454">
        <v>5</v>
      </c>
      <c r="H251" s="454"/>
      <c r="I251" s="454"/>
      <c r="J251" s="454"/>
      <c r="K251" s="585"/>
      <c r="L251" s="603" t="e">
        <f>#REF!-#REF!*10%</f>
        <v>#REF!</v>
      </c>
    </row>
    <row r="252" spans="1:12" ht="15" customHeight="1" x14ac:dyDescent="0.25">
      <c r="A252" s="564">
        <v>9</v>
      </c>
      <c r="B252" s="567"/>
      <c r="C252" s="614" t="s">
        <v>1341</v>
      </c>
      <c r="D252" s="611"/>
      <c r="E252" s="459"/>
      <c r="F252" s="147" t="s">
        <v>81</v>
      </c>
      <c r="G252" s="607" t="s">
        <v>6</v>
      </c>
      <c r="H252" s="607"/>
      <c r="I252" s="607"/>
      <c r="J252" s="607"/>
      <c r="K252" s="539">
        <v>3</v>
      </c>
      <c r="L252" s="601">
        <v>14893</v>
      </c>
    </row>
    <row r="253" spans="1:12" ht="15" customHeight="1" x14ac:dyDescent="0.25">
      <c r="A253" s="564"/>
      <c r="B253" s="568"/>
      <c r="C253" s="614"/>
      <c r="D253" s="612"/>
      <c r="E253" s="624"/>
      <c r="F253" s="147" t="s">
        <v>80</v>
      </c>
      <c r="G253" s="469">
        <v>200</v>
      </c>
      <c r="H253" s="469"/>
      <c r="I253" s="469"/>
      <c r="J253" s="469"/>
      <c r="K253" s="583"/>
      <c r="L253" s="602"/>
    </row>
    <row r="254" spans="1:12" ht="15" customHeight="1" x14ac:dyDescent="0.25">
      <c r="A254" s="564"/>
      <c r="B254" s="568"/>
      <c r="C254" s="614"/>
      <c r="D254" s="612"/>
      <c r="E254" s="624"/>
      <c r="F254" s="147" t="s">
        <v>1</v>
      </c>
      <c r="G254" s="243">
        <v>3000</v>
      </c>
      <c r="H254" s="244">
        <v>4000</v>
      </c>
      <c r="I254" s="246">
        <v>5000</v>
      </c>
      <c r="J254" s="245">
        <v>6000</v>
      </c>
      <c r="K254" s="583"/>
      <c r="L254" s="602"/>
    </row>
    <row r="255" spans="1:12" ht="15" customHeight="1" x14ac:dyDescent="0.25">
      <c r="A255" s="564"/>
      <c r="B255" s="568"/>
      <c r="C255" s="614"/>
      <c r="D255" s="612"/>
      <c r="E255" s="624"/>
      <c r="F255" s="147" t="s">
        <v>817</v>
      </c>
      <c r="G255" s="243">
        <f>G253*100</f>
        <v>20000</v>
      </c>
      <c r="H255" s="244">
        <f>G253*110</f>
        <v>22000</v>
      </c>
      <c r="I255" s="246">
        <f>G253*120</f>
        <v>24000</v>
      </c>
      <c r="J255" s="245">
        <f>G253*123</f>
        <v>24600</v>
      </c>
      <c r="K255" s="583"/>
      <c r="L255" s="602"/>
    </row>
    <row r="256" spans="1:12" ht="15" customHeight="1" x14ac:dyDescent="0.25">
      <c r="A256" s="564"/>
      <c r="B256" s="568"/>
      <c r="C256" s="614"/>
      <c r="D256" s="612"/>
      <c r="E256" s="624"/>
      <c r="F256" s="147" t="s">
        <v>1269</v>
      </c>
      <c r="G256" s="451">
        <v>0.98</v>
      </c>
      <c r="H256" s="451"/>
      <c r="I256" s="451"/>
      <c r="J256" s="451"/>
      <c r="K256" s="583"/>
      <c r="L256" s="602"/>
    </row>
    <row r="257" spans="1:12" ht="15" customHeight="1" x14ac:dyDescent="0.25">
      <c r="A257" s="564"/>
      <c r="B257" s="568"/>
      <c r="C257" s="614"/>
      <c r="D257" s="612"/>
      <c r="E257" s="624"/>
      <c r="F257" s="93" t="s">
        <v>699</v>
      </c>
      <c r="G257" s="523" t="s">
        <v>700</v>
      </c>
      <c r="H257" s="523"/>
      <c r="I257" s="523"/>
      <c r="J257" s="523"/>
      <c r="K257" s="583"/>
      <c r="L257" s="602"/>
    </row>
    <row r="258" spans="1:12" ht="15" customHeight="1" x14ac:dyDescent="0.25">
      <c r="A258" s="564"/>
      <c r="B258" s="568"/>
      <c r="C258" s="614"/>
      <c r="D258" s="612"/>
      <c r="E258" s="624"/>
      <c r="F258" s="93" t="s">
        <v>1181</v>
      </c>
      <c r="G258" s="462" t="s">
        <v>1179</v>
      </c>
      <c r="H258" s="463"/>
      <c r="I258" s="463"/>
      <c r="J258" s="464"/>
      <c r="K258" s="583"/>
      <c r="L258" s="602"/>
    </row>
    <row r="259" spans="1:12" ht="15" customHeight="1" x14ac:dyDescent="0.25">
      <c r="A259" s="564"/>
      <c r="B259" s="568"/>
      <c r="C259" s="614"/>
      <c r="D259" s="612"/>
      <c r="E259" s="624"/>
      <c r="F259" s="147" t="s">
        <v>83</v>
      </c>
      <c r="G259" s="607">
        <v>66</v>
      </c>
      <c r="H259" s="607"/>
      <c r="I259" s="607"/>
      <c r="J259" s="607"/>
      <c r="K259" s="583"/>
      <c r="L259" s="602"/>
    </row>
    <row r="260" spans="1:12" ht="15" customHeight="1" x14ac:dyDescent="0.25">
      <c r="A260" s="564"/>
      <c r="B260" s="568"/>
      <c r="C260" s="614"/>
      <c r="D260" s="612"/>
      <c r="E260" s="624"/>
      <c r="F260" s="147" t="s">
        <v>396</v>
      </c>
      <c r="G260" s="607" t="s">
        <v>397</v>
      </c>
      <c r="H260" s="607"/>
      <c r="I260" s="607"/>
      <c r="J260" s="607"/>
      <c r="K260" s="583"/>
      <c r="L260" s="602"/>
    </row>
    <row r="261" spans="1:12" ht="15" customHeight="1" x14ac:dyDescent="0.25">
      <c r="A261" s="564"/>
      <c r="B261" s="568"/>
      <c r="C261" s="614"/>
      <c r="D261" s="612"/>
      <c r="E261" s="624"/>
      <c r="F261" s="147" t="s">
        <v>3</v>
      </c>
      <c r="G261" s="607" t="s">
        <v>323</v>
      </c>
      <c r="H261" s="607"/>
      <c r="I261" s="607"/>
      <c r="J261" s="607"/>
      <c r="K261" s="583"/>
      <c r="L261" s="602"/>
    </row>
    <row r="262" spans="1:12" ht="15" customHeight="1" x14ac:dyDescent="0.25">
      <c r="A262" s="564"/>
      <c r="B262" s="568"/>
      <c r="C262" s="614"/>
      <c r="D262" s="612"/>
      <c r="E262" s="624"/>
      <c r="F262" s="148" t="s">
        <v>379</v>
      </c>
      <c r="G262" s="523" t="s">
        <v>380</v>
      </c>
      <c r="H262" s="523"/>
      <c r="I262" s="523"/>
      <c r="J262" s="523"/>
      <c r="K262" s="583"/>
      <c r="L262" s="602"/>
    </row>
    <row r="263" spans="1:12" ht="15" customHeight="1" x14ac:dyDescent="0.25">
      <c r="A263" s="564"/>
      <c r="B263" s="568"/>
      <c r="C263" s="614"/>
      <c r="D263" s="612"/>
      <c r="E263" s="624"/>
      <c r="F263" s="93" t="s">
        <v>701</v>
      </c>
      <c r="G263" s="523">
        <v>100000</v>
      </c>
      <c r="H263" s="523"/>
      <c r="I263" s="523"/>
      <c r="J263" s="523"/>
      <c r="K263" s="583"/>
      <c r="L263" s="602"/>
    </row>
    <row r="264" spans="1:12" ht="15" customHeight="1" x14ac:dyDescent="0.25">
      <c r="A264" s="564"/>
      <c r="B264" s="568"/>
      <c r="C264" s="614"/>
      <c r="D264" s="612"/>
      <c r="E264" s="624"/>
      <c r="F264" s="148" t="s">
        <v>257</v>
      </c>
      <c r="G264" s="523" t="s">
        <v>556</v>
      </c>
      <c r="H264" s="523"/>
      <c r="I264" s="523"/>
      <c r="J264" s="523"/>
      <c r="K264" s="583"/>
      <c r="L264" s="602"/>
    </row>
    <row r="265" spans="1:12" ht="15" customHeight="1" x14ac:dyDescent="0.25">
      <c r="A265" s="564"/>
      <c r="B265" s="568"/>
      <c r="C265" s="614"/>
      <c r="D265" s="612"/>
      <c r="E265" s="624"/>
      <c r="F265" s="148" t="s">
        <v>376</v>
      </c>
      <c r="G265" s="523" t="s">
        <v>392</v>
      </c>
      <c r="H265" s="523"/>
      <c r="I265" s="523"/>
      <c r="J265" s="523"/>
      <c r="K265" s="583"/>
      <c r="L265" s="602"/>
    </row>
    <row r="266" spans="1:12" ht="15" customHeight="1" x14ac:dyDescent="0.25">
      <c r="A266" s="564"/>
      <c r="B266" s="568"/>
      <c r="C266" s="614"/>
      <c r="D266" s="612"/>
      <c r="E266" s="624"/>
      <c r="F266" s="93" t="s">
        <v>702</v>
      </c>
      <c r="G266" s="523" t="s">
        <v>709</v>
      </c>
      <c r="H266" s="523"/>
      <c r="I266" s="523"/>
      <c r="J266" s="523"/>
      <c r="K266" s="583"/>
      <c r="L266" s="602"/>
    </row>
    <row r="267" spans="1:12" ht="15" customHeight="1" x14ac:dyDescent="0.25">
      <c r="A267" s="564"/>
      <c r="B267" s="568"/>
      <c r="C267" s="614"/>
      <c r="D267" s="612"/>
      <c r="E267" s="624"/>
      <c r="F267" s="148" t="s">
        <v>381</v>
      </c>
      <c r="G267" s="523" t="s">
        <v>382</v>
      </c>
      <c r="H267" s="523"/>
      <c r="I267" s="523"/>
      <c r="J267" s="523"/>
      <c r="K267" s="583"/>
      <c r="L267" s="602"/>
    </row>
    <row r="268" spans="1:12" ht="15" customHeight="1" x14ac:dyDescent="0.25">
      <c r="A268" s="564"/>
      <c r="B268" s="568"/>
      <c r="C268" s="614"/>
      <c r="D268" s="612"/>
      <c r="E268" s="624"/>
      <c r="F268" s="94" t="s">
        <v>358</v>
      </c>
      <c r="G268" s="523" t="s">
        <v>900</v>
      </c>
      <c r="H268" s="523"/>
      <c r="I268" s="523"/>
      <c r="J268" s="523"/>
      <c r="K268" s="584">
        <v>5</v>
      </c>
      <c r="L268" s="533">
        <v>15936</v>
      </c>
    </row>
    <row r="269" spans="1:12" ht="15" customHeight="1" x14ac:dyDescent="0.25">
      <c r="A269" s="564"/>
      <c r="B269" s="568"/>
      <c r="C269" s="614"/>
      <c r="D269" s="612"/>
      <c r="E269" s="624"/>
      <c r="F269" s="148" t="s">
        <v>383</v>
      </c>
      <c r="G269" s="523" t="s">
        <v>384</v>
      </c>
      <c r="H269" s="523"/>
      <c r="I269" s="523"/>
      <c r="J269" s="523"/>
      <c r="K269" s="585"/>
      <c r="L269" s="603" t="e">
        <f>#REF!-#REF!*10%</f>
        <v>#REF!</v>
      </c>
    </row>
    <row r="270" spans="1:12" ht="15" customHeight="1" x14ac:dyDescent="0.25">
      <c r="A270" s="564"/>
      <c r="B270" s="568"/>
      <c r="C270" s="614"/>
      <c r="D270" s="612"/>
      <c r="E270" s="624"/>
      <c r="F270" s="148" t="s">
        <v>385</v>
      </c>
      <c r="G270" s="523" t="s">
        <v>398</v>
      </c>
      <c r="H270" s="523"/>
      <c r="I270" s="523"/>
      <c r="J270" s="523"/>
      <c r="K270" s="585"/>
      <c r="L270" s="603" t="e">
        <f>#REF!-#REF!*10%</f>
        <v>#REF!</v>
      </c>
    </row>
    <row r="271" spans="1:12" ht="15" customHeight="1" x14ac:dyDescent="0.25">
      <c r="A271" s="564"/>
      <c r="B271" s="568"/>
      <c r="C271" s="614"/>
      <c r="D271" s="612"/>
      <c r="E271" s="624"/>
      <c r="F271" s="148" t="s">
        <v>389</v>
      </c>
      <c r="G271" s="523" t="s">
        <v>390</v>
      </c>
      <c r="H271" s="523"/>
      <c r="I271" s="523"/>
      <c r="J271" s="523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614"/>
      <c r="D272" s="612"/>
      <c r="E272" s="624"/>
      <c r="F272" s="93" t="s">
        <v>704</v>
      </c>
      <c r="G272" s="523" t="s">
        <v>705</v>
      </c>
      <c r="H272" s="523"/>
      <c r="I272" s="523"/>
      <c r="J272" s="523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614"/>
      <c r="D273" s="612"/>
      <c r="E273" s="624"/>
      <c r="F273" s="93" t="s">
        <v>706</v>
      </c>
      <c r="G273" s="523" t="s">
        <v>390</v>
      </c>
      <c r="H273" s="523"/>
      <c r="I273" s="523"/>
      <c r="J273" s="523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614"/>
      <c r="D274" s="612"/>
      <c r="E274" s="624"/>
      <c r="F274" s="93" t="s">
        <v>1271</v>
      </c>
      <c r="G274" s="523" t="s">
        <v>390</v>
      </c>
      <c r="H274" s="523"/>
      <c r="I274" s="523"/>
      <c r="J274" s="523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614"/>
      <c r="D275" s="612"/>
      <c r="E275" s="624"/>
      <c r="F275" s="93" t="s">
        <v>707</v>
      </c>
      <c r="G275" s="523" t="s">
        <v>911</v>
      </c>
      <c r="H275" s="523"/>
      <c r="I275" s="523"/>
      <c r="J275" s="523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614"/>
      <c r="D276" s="612"/>
      <c r="E276" s="624"/>
      <c r="F276" s="93" t="s">
        <v>708</v>
      </c>
      <c r="G276" s="523" t="s">
        <v>390</v>
      </c>
      <c r="H276" s="523"/>
      <c r="I276" s="523"/>
      <c r="J276" s="523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614"/>
      <c r="D277" s="612"/>
      <c r="E277" s="624"/>
      <c r="F277" s="148" t="s">
        <v>377</v>
      </c>
      <c r="G277" s="523" t="s">
        <v>387</v>
      </c>
      <c r="H277" s="523"/>
      <c r="I277" s="523"/>
      <c r="J277" s="523"/>
      <c r="K277" s="585"/>
      <c r="L277" s="603" t="e">
        <f>#REF!-#REF!*10%</f>
        <v>#REF!</v>
      </c>
    </row>
    <row r="278" spans="1:12" ht="15" customHeight="1" x14ac:dyDescent="0.25">
      <c r="A278" s="564"/>
      <c r="B278" s="568"/>
      <c r="C278" s="614"/>
      <c r="D278" s="612"/>
      <c r="E278" s="624"/>
      <c r="F278" s="148" t="s">
        <v>388</v>
      </c>
      <c r="G278" s="523" t="s">
        <v>393</v>
      </c>
      <c r="H278" s="523"/>
      <c r="I278" s="523"/>
      <c r="J278" s="523"/>
      <c r="K278" s="585"/>
      <c r="L278" s="603" t="e">
        <f>#REF!-#REF!*10%</f>
        <v>#REF!</v>
      </c>
    </row>
    <row r="279" spans="1:12" ht="15.6" customHeight="1" x14ac:dyDescent="0.25">
      <c r="A279" s="564"/>
      <c r="B279" s="568"/>
      <c r="C279" s="614"/>
      <c r="D279" s="612"/>
      <c r="E279" s="624"/>
      <c r="F279" s="148" t="s">
        <v>562</v>
      </c>
      <c r="G279" s="523" t="s">
        <v>1024</v>
      </c>
      <c r="H279" s="523"/>
      <c r="I279" s="523"/>
      <c r="J279" s="523"/>
      <c r="K279" s="585"/>
      <c r="L279" s="603" t="e">
        <f>#REF!-#REF!*10%</f>
        <v>#REF!</v>
      </c>
    </row>
    <row r="280" spans="1:12" ht="15.6" customHeight="1" x14ac:dyDescent="0.25">
      <c r="A280" s="564"/>
      <c r="B280" s="568"/>
      <c r="C280" s="614"/>
      <c r="D280" s="612"/>
      <c r="E280" s="624"/>
      <c r="F280" s="148" t="s">
        <v>570</v>
      </c>
      <c r="G280" s="523" t="s">
        <v>613</v>
      </c>
      <c r="H280" s="523"/>
      <c r="I280" s="523"/>
      <c r="J280" s="523"/>
      <c r="K280" s="585"/>
      <c r="L280" s="603" t="e">
        <f>#REF!-#REF!*10%</f>
        <v>#REF!</v>
      </c>
    </row>
    <row r="281" spans="1:12" ht="15.6" customHeight="1" x14ac:dyDescent="0.25">
      <c r="A281" s="564"/>
      <c r="B281" s="568"/>
      <c r="C281" s="614"/>
      <c r="D281" s="612"/>
      <c r="E281" s="624"/>
      <c r="F281" s="149" t="s">
        <v>4</v>
      </c>
      <c r="G281" s="606">
        <v>2.8</v>
      </c>
      <c r="H281" s="606"/>
      <c r="I281" s="606"/>
      <c r="J281" s="606"/>
      <c r="K281" s="585"/>
      <c r="L281" s="603" t="e">
        <f>#REF!-#REF!*10%</f>
        <v>#REF!</v>
      </c>
    </row>
    <row r="282" spans="1:12" ht="15" customHeight="1" x14ac:dyDescent="0.25">
      <c r="A282" s="564"/>
      <c r="B282" s="569"/>
      <c r="C282" s="614"/>
      <c r="D282" s="612"/>
      <c r="E282" s="460"/>
      <c r="F282" s="136" t="s">
        <v>1016</v>
      </c>
      <c r="G282" s="454">
        <v>5</v>
      </c>
      <c r="H282" s="454"/>
      <c r="I282" s="454"/>
      <c r="J282" s="454"/>
      <c r="K282" s="585"/>
      <c r="L282" s="603" t="e">
        <f>#REF!-#REF!*10%</f>
        <v>#REF!</v>
      </c>
    </row>
    <row r="283" spans="1:12" ht="28.5" customHeight="1" x14ac:dyDescent="0.25">
      <c r="A283" s="519" t="s">
        <v>255</v>
      </c>
      <c r="B283" s="519"/>
      <c r="C283" s="519"/>
      <c r="D283" s="519"/>
      <c r="E283" s="519"/>
      <c r="F283" s="519"/>
      <c r="G283" s="519"/>
      <c r="H283" s="519"/>
      <c r="I283" s="519"/>
      <c r="J283" s="519"/>
      <c r="K283" s="519"/>
      <c r="L283" s="519"/>
    </row>
    <row r="284" spans="1:12" ht="15" customHeight="1" x14ac:dyDescent="0.25">
      <c r="A284" s="564">
        <v>1</v>
      </c>
      <c r="B284" s="567"/>
      <c r="C284" s="614" t="s">
        <v>1342</v>
      </c>
      <c r="D284" s="611"/>
      <c r="E284" s="448"/>
      <c r="F284" s="147" t="s">
        <v>81</v>
      </c>
      <c r="G284" s="607" t="s">
        <v>6</v>
      </c>
      <c r="H284" s="607"/>
      <c r="I284" s="607"/>
      <c r="J284" s="607"/>
      <c r="K284" s="539">
        <v>3</v>
      </c>
      <c r="L284" s="601">
        <v>4394</v>
      </c>
    </row>
    <row r="285" spans="1:12" ht="15" customHeight="1" x14ac:dyDescent="0.25">
      <c r="A285" s="564"/>
      <c r="B285" s="568"/>
      <c r="C285" s="614"/>
      <c r="D285" s="612"/>
      <c r="E285" s="448"/>
      <c r="F285" s="147" t="s">
        <v>80</v>
      </c>
      <c r="G285" s="469">
        <v>20</v>
      </c>
      <c r="H285" s="469"/>
      <c r="I285" s="469"/>
      <c r="J285" s="469"/>
      <c r="K285" s="583"/>
      <c r="L285" s="602"/>
    </row>
    <row r="286" spans="1:12" ht="15" customHeight="1" x14ac:dyDescent="0.25">
      <c r="A286" s="564"/>
      <c r="B286" s="568"/>
      <c r="C286" s="614"/>
      <c r="D286" s="612"/>
      <c r="E286" s="448"/>
      <c r="F286" s="147" t="s">
        <v>1</v>
      </c>
      <c r="G286" s="243">
        <v>3000</v>
      </c>
      <c r="H286" s="244">
        <v>4000</v>
      </c>
      <c r="I286" s="246">
        <v>5000</v>
      </c>
      <c r="J286" s="245">
        <v>6000</v>
      </c>
      <c r="K286" s="583"/>
      <c r="L286" s="602"/>
    </row>
    <row r="287" spans="1:12" ht="15" customHeight="1" x14ac:dyDescent="0.25">
      <c r="A287" s="564"/>
      <c r="B287" s="568"/>
      <c r="C287" s="614"/>
      <c r="D287" s="612"/>
      <c r="E287" s="448"/>
      <c r="F287" s="147" t="s">
        <v>817</v>
      </c>
      <c r="G287" s="243">
        <f>G285*100</f>
        <v>2000</v>
      </c>
      <c r="H287" s="244">
        <f>G285*110</f>
        <v>2200</v>
      </c>
      <c r="I287" s="246">
        <f>G285*120</f>
        <v>2400</v>
      </c>
      <c r="J287" s="245">
        <f>G285*123</f>
        <v>2460</v>
      </c>
      <c r="K287" s="583"/>
      <c r="L287" s="602"/>
    </row>
    <row r="288" spans="1:12" ht="15" customHeight="1" x14ac:dyDescent="0.25">
      <c r="A288" s="564"/>
      <c r="B288" s="568"/>
      <c r="C288" s="614"/>
      <c r="D288" s="612"/>
      <c r="E288" s="448"/>
      <c r="F288" s="147" t="s">
        <v>1269</v>
      </c>
      <c r="G288" s="451">
        <v>0.98</v>
      </c>
      <c r="H288" s="451"/>
      <c r="I288" s="451"/>
      <c r="J288" s="451"/>
      <c r="K288" s="583"/>
      <c r="L288" s="602"/>
    </row>
    <row r="289" spans="1:12" ht="15" customHeight="1" x14ac:dyDescent="0.25">
      <c r="A289" s="564"/>
      <c r="B289" s="568"/>
      <c r="C289" s="614"/>
      <c r="D289" s="612"/>
      <c r="E289" s="448"/>
      <c r="F289" s="93" t="s">
        <v>699</v>
      </c>
      <c r="G289" s="523" t="s">
        <v>700</v>
      </c>
      <c r="H289" s="523"/>
      <c r="I289" s="523"/>
      <c r="J289" s="523"/>
      <c r="K289" s="583"/>
      <c r="L289" s="602"/>
    </row>
    <row r="290" spans="1:12" ht="15" customHeight="1" x14ac:dyDescent="0.25">
      <c r="A290" s="564"/>
      <c r="B290" s="568"/>
      <c r="C290" s="614"/>
      <c r="D290" s="612"/>
      <c r="E290" s="448"/>
      <c r="F290" s="93" t="s">
        <v>1181</v>
      </c>
      <c r="G290" s="462" t="s">
        <v>1179</v>
      </c>
      <c r="H290" s="463"/>
      <c r="I290" s="463"/>
      <c r="J290" s="464"/>
      <c r="K290" s="583"/>
      <c r="L290" s="602"/>
    </row>
    <row r="291" spans="1:12" ht="15" customHeight="1" x14ac:dyDescent="0.25">
      <c r="A291" s="564"/>
      <c r="B291" s="568"/>
      <c r="C291" s="614"/>
      <c r="D291" s="612"/>
      <c r="E291" s="448"/>
      <c r="F291" s="147" t="s">
        <v>83</v>
      </c>
      <c r="G291" s="607">
        <v>66</v>
      </c>
      <c r="H291" s="607"/>
      <c r="I291" s="607"/>
      <c r="J291" s="607"/>
      <c r="K291" s="583"/>
      <c r="L291" s="602"/>
    </row>
    <row r="292" spans="1:12" ht="15" customHeight="1" x14ac:dyDescent="0.25">
      <c r="A292" s="564"/>
      <c r="B292" s="568"/>
      <c r="C292" s="614"/>
      <c r="D292" s="612"/>
      <c r="E292" s="448"/>
      <c r="F292" s="94" t="s">
        <v>396</v>
      </c>
      <c r="G292" s="523" t="s">
        <v>1185</v>
      </c>
      <c r="H292" s="523"/>
      <c r="I292" s="523"/>
      <c r="J292" s="523"/>
      <c r="K292" s="583"/>
      <c r="L292" s="602"/>
    </row>
    <row r="293" spans="1:12" ht="15" customHeight="1" x14ac:dyDescent="0.25">
      <c r="A293" s="564"/>
      <c r="B293" s="568"/>
      <c r="C293" s="614"/>
      <c r="D293" s="612"/>
      <c r="E293" s="448"/>
      <c r="F293" s="147" t="s">
        <v>3</v>
      </c>
      <c r="G293" s="607" t="s">
        <v>320</v>
      </c>
      <c r="H293" s="607"/>
      <c r="I293" s="607"/>
      <c r="J293" s="607"/>
      <c r="K293" s="583"/>
      <c r="L293" s="602"/>
    </row>
    <row r="294" spans="1:12" ht="15" customHeight="1" x14ac:dyDescent="0.25">
      <c r="A294" s="564"/>
      <c r="B294" s="568"/>
      <c r="C294" s="614"/>
      <c r="D294" s="612"/>
      <c r="E294" s="448"/>
      <c r="F294" s="148" t="s">
        <v>379</v>
      </c>
      <c r="G294" s="523" t="s">
        <v>380</v>
      </c>
      <c r="H294" s="523"/>
      <c r="I294" s="523"/>
      <c r="J294" s="523"/>
      <c r="K294" s="583"/>
      <c r="L294" s="602"/>
    </row>
    <row r="295" spans="1:12" ht="15" customHeight="1" x14ac:dyDescent="0.25">
      <c r="A295" s="564"/>
      <c r="B295" s="568"/>
      <c r="C295" s="614"/>
      <c r="D295" s="612"/>
      <c r="E295" s="448"/>
      <c r="F295" s="93" t="s">
        <v>701</v>
      </c>
      <c r="G295" s="523">
        <v>100000</v>
      </c>
      <c r="H295" s="523"/>
      <c r="I295" s="523"/>
      <c r="J295" s="523"/>
      <c r="K295" s="583"/>
      <c r="L295" s="602"/>
    </row>
    <row r="296" spans="1:12" ht="15" customHeight="1" x14ac:dyDescent="0.25">
      <c r="A296" s="564"/>
      <c r="B296" s="568"/>
      <c r="C296" s="614"/>
      <c r="D296" s="612"/>
      <c r="E296" s="448"/>
      <c r="F296" s="148" t="s">
        <v>257</v>
      </c>
      <c r="G296" s="523" t="s">
        <v>556</v>
      </c>
      <c r="H296" s="523"/>
      <c r="I296" s="523"/>
      <c r="J296" s="523"/>
      <c r="K296" s="583"/>
      <c r="L296" s="602"/>
    </row>
    <row r="297" spans="1:12" ht="15" customHeight="1" x14ac:dyDescent="0.25">
      <c r="A297" s="564"/>
      <c r="B297" s="568"/>
      <c r="C297" s="614"/>
      <c r="D297" s="612"/>
      <c r="E297" s="448"/>
      <c r="F297" s="148" t="s">
        <v>376</v>
      </c>
      <c r="G297" s="523" t="s">
        <v>392</v>
      </c>
      <c r="H297" s="523"/>
      <c r="I297" s="523"/>
      <c r="J297" s="523"/>
      <c r="K297" s="583"/>
      <c r="L297" s="602"/>
    </row>
    <row r="298" spans="1:12" ht="15" customHeight="1" x14ac:dyDescent="0.25">
      <c r="A298" s="564"/>
      <c r="B298" s="568"/>
      <c r="C298" s="614"/>
      <c r="D298" s="612"/>
      <c r="E298" s="448"/>
      <c r="F298" s="93" t="s">
        <v>702</v>
      </c>
      <c r="G298" s="523" t="s">
        <v>709</v>
      </c>
      <c r="H298" s="523"/>
      <c r="I298" s="523"/>
      <c r="J298" s="523"/>
      <c r="K298" s="583"/>
      <c r="L298" s="602"/>
    </row>
    <row r="299" spans="1:12" ht="15" customHeight="1" x14ac:dyDescent="0.25">
      <c r="A299" s="564"/>
      <c r="B299" s="568"/>
      <c r="C299" s="614"/>
      <c r="D299" s="612"/>
      <c r="E299" s="448"/>
      <c r="F299" s="148" t="s">
        <v>381</v>
      </c>
      <c r="G299" s="523" t="s">
        <v>382</v>
      </c>
      <c r="H299" s="523"/>
      <c r="I299" s="523"/>
      <c r="J299" s="523"/>
      <c r="K299" s="583"/>
      <c r="L299" s="602"/>
    </row>
    <row r="300" spans="1:12" ht="15" customHeight="1" x14ac:dyDescent="0.25">
      <c r="A300" s="564"/>
      <c r="B300" s="568"/>
      <c r="C300" s="614"/>
      <c r="D300" s="612"/>
      <c r="E300" s="448"/>
      <c r="F300" s="94" t="s">
        <v>358</v>
      </c>
      <c r="G300" s="523" t="s">
        <v>900</v>
      </c>
      <c r="H300" s="523"/>
      <c r="I300" s="523"/>
      <c r="J300" s="523"/>
      <c r="K300" s="584">
        <v>5</v>
      </c>
      <c r="L300" s="533">
        <v>4701</v>
      </c>
    </row>
    <row r="301" spans="1:12" ht="15" customHeight="1" x14ac:dyDescent="0.25">
      <c r="A301" s="564"/>
      <c r="B301" s="568"/>
      <c r="C301" s="614"/>
      <c r="D301" s="612"/>
      <c r="E301" s="448"/>
      <c r="F301" s="148" t="s">
        <v>383</v>
      </c>
      <c r="G301" s="523" t="s">
        <v>384</v>
      </c>
      <c r="H301" s="523"/>
      <c r="I301" s="523"/>
      <c r="J301" s="523"/>
      <c r="K301" s="585"/>
      <c r="L301" s="603" t="e">
        <f>#REF!-#REF!*10%</f>
        <v>#REF!</v>
      </c>
    </row>
    <row r="302" spans="1:12" ht="15" customHeight="1" x14ac:dyDescent="0.25">
      <c r="A302" s="564"/>
      <c r="B302" s="568"/>
      <c r="C302" s="614"/>
      <c r="D302" s="612"/>
      <c r="E302" s="448"/>
      <c r="F302" s="148" t="s">
        <v>385</v>
      </c>
      <c r="G302" s="523" t="s">
        <v>398</v>
      </c>
      <c r="H302" s="523"/>
      <c r="I302" s="523"/>
      <c r="J302" s="523"/>
      <c r="K302" s="585"/>
      <c r="L302" s="603" t="e">
        <f>#REF!-#REF!*10%</f>
        <v>#REF!</v>
      </c>
    </row>
    <row r="303" spans="1:12" ht="15" customHeight="1" x14ac:dyDescent="0.25">
      <c r="A303" s="564"/>
      <c r="B303" s="568"/>
      <c r="C303" s="614"/>
      <c r="D303" s="612"/>
      <c r="E303" s="448"/>
      <c r="F303" s="148" t="s">
        <v>389</v>
      </c>
      <c r="G303" s="523" t="s">
        <v>390</v>
      </c>
      <c r="H303" s="523"/>
      <c r="I303" s="523"/>
      <c r="J303" s="523"/>
      <c r="K303" s="585"/>
      <c r="L303" s="603" t="e">
        <f>#REF!-#REF!*10%</f>
        <v>#REF!</v>
      </c>
    </row>
    <row r="304" spans="1:12" ht="15" customHeight="1" x14ac:dyDescent="0.25">
      <c r="A304" s="564"/>
      <c r="B304" s="568"/>
      <c r="C304" s="614"/>
      <c r="D304" s="612"/>
      <c r="E304" s="448"/>
      <c r="F304" s="93" t="s">
        <v>704</v>
      </c>
      <c r="G304" s="523" t="s">
        <v>705</v>
      </c>
      <c r="H304" s="523"/>
      <c r="I304" s="523"/>
      <c r="J304" s="523"/>
      <c r="K304" s="585"/>
      <c r="L304" s="603" t="e">
        <f>#REF!-#REF!*10%</f>
        <v>#REF!</v>
      </c>
    </row>
    <row r="305" spans="1:12" ht="15" customHeight="1" x14ac:dyDescent="0.25">
      <c r="A305" s="564"/>
      <c r="B305" s="568"/>
      <c r="C305" s="614"/>
      <c r="D305" s="612"/>
      <c r="E305" s="448"/>
      <c r="F305" s="93" t="s">
        <v>706</v>
      </c>
      <c r="G305" s="523" t="s">
        <v>390</v>
      </c>
      <c r="H305" s="523"/>
      <c r="I305" s="523"/>
      <c r="J305" s="523"/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614"/>
      <c r="D306" s="612"/>
      <c r="E306" s="448"/>
      <c r="F306" s="93" t="s">
        <v>1271</v>
      </c>
      <c r="G306" s="523" t="s">
        <v>390</v>
      </c>
      <c r="H306" s="523"/>
      <c r="I306" s="523"/>
      <c r="J306" s="523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614"/>
      <c r="D307" s="612"/>
      <c r="E307" s="448"/>
      <c r="F307" s="93" t="s">
        <v>707</v>
      </c>
      <c r="G307" s="523" t="s">
        <v>1270</v>
      </c>
      <c r="H307" s="523"/>
      <c r="I307" s="523"/>
      <c r="J307" s="523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614"/>
      <c r="D308" s="612"/>
      <c r="E308" s="448"/>
      <c r="F308" s="93" t="s">
        <v>708</v>
      </c>
      <c r="G308" s="523" t="s">
        <v>390</v>
      </c>
      <c r="H308" s="523"/>
      <c r="I308" s="523"/>
      <c r="J308" s="523"/>
      <c r="K308" s="585"/>
      <c r="L308" s="603" t="e">
        <f>#REF!-#REF!*10%</f>
        <v>#REF!</v>
      </c>
    </row>
    <row r="309" spans="1:12" ht="15" customHeight="1" x14ac:dyDescent="0.25">
      <c r="A309" s="564"/>
      <c r="B309" s="568"/>
      <c r="C309" s="614"/>
      <c r="D309" s="612"/>
      <c r="E309" s="448"/>
      <c r="F309" s="148" t="s">
        <v>377</v>
      </c>
      <c r="G309" s="523" t="s">
        <v>387</v>
      </c>
      <c r="H309" s="523"/>
      <c r="I309" s="523"/>
      <c r="J309" s="523"/>
      <c r="K309" s="585"/>
      <c r="L309" s="603" t="e">
        <f>#REF!-#REF!*10%</f>
        <v>#REF!</v>
      </c>
    </row>
    <row r="310" spans="1:12" ht="15" customHeight="1" x14ac:dyDescent="0.25">
      <c r="A310" s="564"/>
      <c r="B310" s="568"/>
      <c r="C310" s="614"/>
      <c r="D310" s="612"/>
      <c r="E310" s="448"/>
      <c r="F310" s="148" t="s">
        <v>388</v>
      </c>
      <c r="G310" s="523" t="s">
        <v>393</v>
      </c>
      <c r="H310" s="523"/>
      <c r="I310" s="523"/>
      <c r="J310" s="523"/>
      <c r="K310" s="585"/>
      <c r="L310" s="603" t="e">
        <f>#REF!-#REF!*10%</f>
        <v>#REF!</v>
      </c>
    </row>
    <row r="311" spans="1:12" ht="15.6" customHeight="1" x14ac:dyDescent="0.25">
      <c r="A311" s="564"/>
      <c r="B311" s="568"/>
      <c r="C311" s="614"/>
      <c r="D311" s="612"/>
      <c r="E311" s="448"/>
      <c r="F311" s="148" t="s">
        <v>562</v>
      </c>
      <c r="G311" s="523" t="s">
        <v>1024</v>
      </c>
      <c r="H311" s="523"/>
      <c r="I311" s="523"/>
      <c r="J311" s="523"/>
      <c r="K311" s="585"/>
      <c r="L311" s="603" t="e">
        <f>#REF!-#REF!*10%</f>
        <v>#REF!</v>
      </c>
    </row>
    <row r="312" spans="1:12" ht="15.6" customHeight="1" x14ac:dyDescent="0.25">
      <c r="A312" s="564"/>
      <c r="B312" s="568"/>
      <c r="C312" s="614"/>
      <c r="D312" s="612"/>
      <c r="E312" s="448"/>
      <c r="F312" s="148" t="s">
        <v>570</v>
      </c>
      <c r="G312" s="523" t="s">
        <v>613</v>
      </c>
      <c r="H312" s="523"/>
      <c r="I312" s="523"/>
      <c r="J312" s="523"/>
      <c r="K312" s="585"/>
      <c r="L312" s="603" t="e">
        <f>#REF!-#REF!*10%</f>
        <v>#REF!</v>
      </c>
    </row>
    <row r="313" spans="1:12" ht="15.6" customHeight="1" x14ac:dyDescent="0.25">
      <c r="A313" s="564"/>
      <c r="B313" s="568"/>
      <c r="C313" s="614"/>
      <c r="D313" s="612"/>
      <c r="E313" s="448"/>
      <c r="F313" s="149" t="s">
        <v>4</v>
      </c>
      <c r="G313" s="606">
        <v>0.9</v>
      </c>
      <c r="H313" s="606"/>
      <c r="I313" s="606"/>
      <c r="J313" s="606"/>
      <c r="K313" s="585"/>
      <c r="L313" s="603" t="e">
        <f>#REF!-#REF!*10%</f>
        <v>#REF!</v>
      </c>
    </row>
    <row r="314" spans="1:12" ht="15" customHeight="1" x14ac:dyDescent="0.25">
      <c r="A314" s="564"/>
      <c r="B314" s="569"/>
      <c r="C314" s="614"/>
      <c r="D314" s="612"/>
      <c r="E314" s="448"/>
      <c r="F314" s="136" t="s">
        <v>1016</v>
      </c>
      <c r="G314" s="454">
        <v>5</v>
      </c>
      <c r="H314" s="454"/>
      <c r="I314" s="454"/>
      <c r="J314" s="454"/>
      <c r="K314" s="585"/>
      <c r="L314" s="603" t="e">
        <f>#REF!-#REF!*10%</f>
        <v>#REF!</v>
      </c>
    </row>
    <row r="315" spans="1:12" ht="15" customHeight="1" x14ac:dyDescent="0.25">
      <c r="A315" s="564">
        <v>2</v>
      </c>
      <c r="B315" s="567"/>
      <c r="C315" s="614" t="s">
        <v>1343</v>
      </c>
      <c r="D315" s="611"/>
      <c r="E315" s="448"/>
      <c r="F315" s="147" t="s">
        <v>81</v>
      </c>
      <c r="G315" s="607" t="s">
        <v>6</v>
      </c>
      <c r="H315" s="607"/>
      <c r="I315" s="607"/>
      <c r="J315" s="607"/>
      <c r="K315" s="539">
        <v>3</v>
      </c>
      <c r="L315" s="601">
        <v>5699</v>
      </c>
    </row>
    <row r="316" spans="1:12" ht="15" customHeight="1" x14ac:dyDescent="0.25">
      <c r="A316" s="564"/>
      <c r="B316" s="568"/>
      <c r="C316" s="614"/>
      <c r="D316" s="612"/>
      <c r="E316" s="448"/>
      <c r="F316" s="147" t="s">
        <v>80</v>
      </c>
      <c r="G316" s="469">
        <v>40</v>
      </c>
      <c r="H316" s="469"/>
      <c r="I316" s="469"/>
      <c r="J316" s="469"/>
      <c r="K316" s="583"/>
      <c r="L316" s="602"/>
    </row>
    <row r="317" spans="1:12" ht="15" customHeight="1" x14ac:dyDescent="0.25">
      <c r="A317" s="564"/>
      <c r="B317" s="568"/>
      <c r="C317" s="614"/>
      <c r="D317" s="612"/>
      <c r="E317" s="448"/>
      <c r="F317" s="147" t="s">
        <v>1</v>
      </c>
      <c r="G317" s="243">
        <v>3000</v>
      </c>
      <c r="H317" s="244">
        <v>4000</v>
      </c>
      <c r="I317" s="246">
        <v>5000</v>
      </c>
      <c r="J317" s="245">
        <v>6000</v>
      </c>
      <c r="K317" s="583"/>
      <c r="L317" s="602"/>
    </row>
    <row r="318" spans="1:12" ht="15" customHeight="1" x14ac:dyDescent="0.25">
      <c r="A318" s="564"/>
      <c r="B318" s="568"/>
      <c r="C318" s="614"/>
      <c r="D318" s="612"/>
      <c r="E318" s="448"/>
      <c r="F318" s="147" t="s">
        <v>817</v>
      </c>
      <c r="G318" s="243">
        <f>G316*100</f>
        <v>4000</v>
      </c>
      <c r="H318" s="244">
        <f>G316*110</f>
        <v>4400</v>
      </c>
      <c r="I318" s="246">
        <f>G316*120</f>
        <v>4800</v>
      </c>
      <c r="J318" s="245">
        <f>G316*123</f>
        <v>4920</v>
      </c>
      <c r="K318" s="583"/>
      <c r="L318" s="602"/>
    </row>
    <row r="319" spans="1:12" ht="15" customHeight="1" x14ac:dyDescent="0.25">
      <c r="A319" s="564"/>
      <c r="B319" s="568"/>
      <c r="C319" s="614"/>
      <c r="D319" s="612"/>
      <c r="E319" s="448"/>
      <c r="F319" s="147" t="s">
        <v>1269</v>
      </c>
      <c r="G319" s="451">
        <v>0.98</v>
      </c>
      <c r="H319" s="451"/>
      <c r="I319" s="451"/>
      <c r="J319" s="451"/>
      <c r="K319" s="583"/>
      <c r="L319" s="602"/>
    </row>
    <row r="320" spans="1:12" ht="15" customHeight="1" x14ac:dyDescent="0.25">
      <c r="A320" s="564"/>
      <c r="B320" s="568"/>
      <c r="C320" s="614"/>
      <c r="D320" s="612"/>
      <c r="E320" s="448"/>
      <c r="F320" s="93" t="s">
        <v>699</v>
      </c>
      <c r="G320" s="523" t="s">
        <v>700</v>
      </c>
      <c r="H320" s="523"/>
      <c r="I320" s="523"/>
      <c r="J320" s="523"/>
      <c r="K320" s="583"/>
      <c r="L320" s="602"/>
    </row>
    <row r="321" spans="1:12" ht="15" customHeight="1" x14ac:dyDescent="0.25">
      <c r="A321" s="564"/>
      <c r="B321" s="568"/>
      <c r="C321" s="614"/>
      <c r="D321" s="612"/>
      <c r="E321" s="448"/>
      <c r="F321" s="93" t="s">
        <v>1181</v>
      </c>
      <c r="G321" s="462" t="s">
        <v>1179</v>
      </c>
      <c r="H321" s="463"/>
      <c r="I321" s="463"/>
      <c r="J321" s="464"/>
      <c r="K321" s="583"/>
      <c r="L321" s="602"/>
    </row>
    <row r="322" spans="1:12" ht="15" customHeight="1" x14ac:dyDescent="0.25">
      <c r="A322" s="564"/>
      <c r="B322" s="568"/>
      <c r="C322" s="614"/>
      <c r="D322" s="612"/>
      <c r="E322" s="448"/>
      <c r="F322" s="147" t="s">
        <v>83</v>
      </c>
      <c r="G322" s="607">
        <v>66</v>
      </c>
      <c r="H322" s="607"/>
      <c r="I322" s="607"/>
      <c r="J322" s="607"/>
      <c r="K322" s="583"/>
      <c r="L322" s="602"/>
    </row>
    <row r="323" spans="1:12" ht="15" customHeight="1" x14ac:dyDescent="0.25">
      <c r="A323" s="564"/>
      <c r="B323" s="568"/>
      <c r="C323" s="614"/>
      <c r="D323" s="612"/>
      <c r="E323" s="448"/>
      <c r="F323" s="94" t="s">
        <v>396</v>
      </c>
      <c r="G323" s="523" t="s">
        <v>1185</v>
      </c>
      <c r="H323" s="523"/>
      <c r="I323" s="523"/>
      <c r="J323" s="523"/>
      <c r="K323" s="583"/>
      <c r="L323" s="602"/>
    </row>
    <row r="324" spans="1:12" ht="15" customHeight="1" x14ac:dyDescent="0.25">
      <c r="A324" s="564"/>
      <c r="B324" s="568"/>
      <c r="C324" s="614"/>
      <c r="D324" s="612"/>
      <c r="E324" s="448"/>
      <c r="F324" s="147" t="s">
        <v>3</v>
      </c>
      <c r="G324" s="607" t="s">
        <v>320</v>
      </c>
      <c r="H324" s="607"/>
      <c r="I324" s="607"/>
      <c r="J324" s="607"/>
      <c r="K324" s="583"/>
      <c r="L324" s="602"/>
    </row>
    <row r="325" spans="1:12" ht="15" customHeight="1" x14ac:dyDescent="0.25">
      <c r="A325" s="564"/>
      <c r="B325" s="568"/>
      <c r="C325" s="614"/>
      <c r="D325" s="612"/>
      <c r="E325" s="448"/>
      <c r="F325" s="148" t="s">
        <v>379</v>
      </c>
      <c r="G325" s="523" t="s">
        <v>380</v>
      </c>
      <c r="H325" s="523"/>
      <c r="I325" s="523"/>
      <c r="J325" s="523"/>
      <c r="K325" s="583"/>
      <c r="L325" s="602"/>
    </row>
    <row r="326" spans="1:12" ht="15" customHeight="1" x14ac:dyDescent="0.25">
      <c r="A326" s="564"/>
      <c r="B326" s="568"/>
      <c r="C326" s="614"/>
      <c r="D326" s="612"/>
      <c r="E326" s="448"/>
      <c r="F326" s="93" t="s">
        <v>701</v>
      </c>
      <c r="G326" s="523">
        <v>100000</v>
      </c>
      <c r="H326" s="523"/>
      <c r="I326" s="523"/>
      <c r="J326" s="523"/>
      <c r="K326" s="583"/>
      <c r="L326" s="602"/>
    </row>
    <row r="327" spans="1:12" ht="15" customHeight="1" x14ac:dyDescent="0.25">
      <c r="A327" s="564"/>
      <c r="B327" s="568"/>
      <c r="C327" s="614"/>
      <c r="D327" s="612"/>
      <c r="E327" s="448"/>
      <c r="F327" s="148" t="s">
        <v>257</v>
      </c>
      <c r="G327" s="523" t="s">
        <v>556</v>
      </c>
      <c r="H327" s="523"/>
      <c r="I327" s="523"/>
      <c r="J327" s="523"/>
      <c r="K327" s="583"/>
      <c r="L327" s="602"/>
    </row>
    <row r="328" spans="1:12" ht="15" customHeight="1" x14ac:dyDescent="0.25">
      <c r="A328" s="564"/>
      <c r="B328" s="568"/>
      <c r="C328" s="614"/>
      <c r="D328" s="612"/>
      <c r="E328" s="448"/>
      <c r="F328" s="148" t="s">
        <v>376</v>
      </c>
      <c r="G328" s="523" t="s">
        <v>392</v>
      </c>
      <c r="H328" s="523"/>
      <c r="I328" s="523"/>
      <c r="J328" s="523"/>
      <c r="K328" s="583"/>
      <c r="L328" s="602"/>
    </row>
    <row r="329" spans="1:12" ht="15" customHeight="1" x14ac:dyDescent="0.25">
      <c r="A329" s="564"/>
      <c r="B329" s="568"/>
      <c r="C329" s="614"/>
      <c r="D329" s="612"/>
      <c r="E329" s="448"/>
      <c r="F329" s="93" t="s">
        <v>702</v>
      </c>
      <c r="G329" s="523" t="s">
        <v>709</v>
      </c>
      <c r="H329" s="523"/>
      <c r="I329" s="523"/>
      <c r="J329" s="523"/>
      <c r="K329" s="583"/>
      <c r="L329" s="602"/>
    </row>
    <row r="330" spans="1:12" ht="15" customHeight="1" x14ac:dyDescent="0.25">
      <c r="A330" s="564"/>
      <c r="B330" s="568"/>
      <c r="C330" s="614"/>
      <c r="D330" s="612"/>
      <c r="E330" s="448"/>
      <c r="F330" s="148" t="s">
        <v>381</v>
      </c>
      <c r="G330" s="523" t="s">
        <v>382</v>
      </c>
      <c r="H330" s="523"/>
      <c r="I330" s="523"/>
      <c r="J330" s="523"/>
      <c r="K330" s="583"/>
      <c r="L330" s="602"/>
    </row>
    <row r="331" spans="1:12" ht="15" customHeight="1" x14ac:dyDescent="0.25">
      <c r="A331" s="564"/>
      <c r="B331" s="568"/>
      <c r="C331" s="614"/>
      <c r="D331" s="612"/>
      <c r="E331" s="448"/>
      <c r="F331" s="94" t="s">
        <v>358</v>
      </c>
      <c r="G331" s="523" t="s">
        <v>900</v>
      </c>
      <c r="H331" s="523"/>
      <c r="I331" s="523"/>
      <c r="J331" s="523"/>
      <c r="K331" s="584">
        <v>5</v>
      </c>
      <c r="L331" s="533">
        <v>6098</v>
      </c>
    </row>
    <row r="332" spans="1:12" ht="15" customHeight="1" x14ac:dyDescent="0.25">
      <c r="A332" s="564"/>
      <c r="B332" s="568"/>
      <c r="C332" s="614"/>
      <c r="D332" s="612"/>
      <c r="E332" s="448"/>
      <c r="F332" s="148" t="s">
        <v>383</v>
      </c>
      <c r="G332" s="523" t="s">
        <v>384</v>
      </c>
      <c r="H332" s="523"/>
      <c r="I332" s="523"/>
      <c r="J332" s="523"/>
      <c r="K332" s="585"/>
      <c r="L332" s="603" t="e">
        <f>#REF!-#REF!*10%</f>
        <v>#REF!</v>
      </c>
    </row>
    <row r="333" spans="1:12" ht="15" customHeight="1" x14ac:dyDescent="0.25">
      <c r="A333" s="564"/>
      <c r="B333" s="568"/>
      <c r="C333" s="614"/>
      <c r="D333" s="612"/>
      <c r="E333" s="448"/>
      <c r="F333" s="148" t="s">
        <v>385</v>
      </c>
      <c r="G333" s="523" t="s">
        <v>398</v>
      </c>
      <c r="H333" s="523"/>
      <c r="I333" s="523"/>
      <c r="J333" s="523"/>
      <c r="K333" s="585"/>
      <c r="L333" s="603" t="e">
        <f>#REF!-#REF!*10%</f>
        <v>#REF!</v>
      </c>
    </row>
    <row r="334" spans="1:12" ht="15" customHeight="1" x14ac:dyDescent="0.25">
      <c r="A334" s="564"/>
      <c r="B334" s="568"/>
      <c r="C334" s="614"/>
      <c r="D334" s="612"/>
      <c r="E334" s="448"/>
      <c r="F334" s="148" t="s">
        <v>389</v>
      </c>
      <c r="G334" s="523" t="s">
        <v>390</v>
      </c>
      <c r="H334" s="523"/>
      <c r="I334" s="523"/>
      <c r="J334" s="523"/>
      <c r="K334" s="585"/>
      <c r="L334" s="603" t="e">
        <f>#REF!-#REF!*10%</f>
        <v>#REF!</v>
      </c>
    </row>
    <row r="335" spans="1:12" ht="15" customHeight="1" x14ac:dyDescent="0.25">
      <c r="A335" s="564"/>
      <c r="B335" s="568"/>
      <c r="C335" s="614"/>
      <c r="D335" s="612"/>
      <c r="E335" s="448"/>
      <c r="F335" s="93" t="s">
        <v>704</v>
      </c>
      <c r="G335" s="523" t="s">
        <v>705</v>
      </c>
      <c r="H335" s="523"/>
      <c r="I335" s="523"/>
      <c r="J335" s="523"/>
      <c r="K335" s="585"/>
      <c r="L335" s="603" t="e">
        <f>#REF!-#REF!*10%</f>
        <v>#REF!</v>
      </c>
    </row>
    <row r="336" spans="1:12" ht="15" customHeight="1" x14ac:dyDescent="0.25">
      <c r="A336" s="564"/>
      <c r="B336" s="568"/>
      <c r="C336" s="614"/>
      <c r="D336" s="612"/>
      <c r="E336" s="448"/>
      <c r="F336" s="93" t="s">
        <v>706</v>
      </c>
      <c r="G336" s="523" t="s">
        <v>390</v>
      </c>
      <c r="H336" s="523"/>
      <c r="I336" s="523"/>
      <c r="J336" s="523"/>
      <c r="K336" s="585"/>
      <c r="L336" s="603" t="e">
        <f>#REF!-#REF!*10%</f>
        <v>#REF!</v>
      </c>
    </row>
    <row r="337" spans="1:12" ht="15" customHeight="1" x14ac:dyDescent="0.25">
      <c r="A337" s="564"/>
      <c r="B337" s="568"/>
      <c r="C337" s="614"/>
      <c r="D337" s="612"/>
      <c r="E337" s="448"/>
      <c r="F337" s="93" t="s">
        <v>1271</v>
      </c>
      <c r="G337" s="523" t="s">
        <v>390</v>
      </c>
      <c r="H337" s="523"/>
      <c r="I337" s="523"/>
      <c r="J337" s="523"/>
      <c r="K337" s="585"/>
      <c r="L337" s="603" t="e">
        <f>#REF!-#REF!*10%</f>
        <v>#REF!</v>
      </c>
    </row>
    <row r="338" spans="1:12" ht="15" customHeight="1" x14ac:dyDescent="0.25">
      <c r="A338" s="564"/>
      <c r="B338" s="568"/>
      <c r="C338" s="614"/>
      <c r="D338" s="612"/>
      <c r="E338" s="448"/>
      <c r="F338" s="93" t="s">
        <v>707</v>
      </c>
      <c r="G338" s="523" t="s">
        <v>1270</v>
      </c>
      <c r="H338" s="523"/>
      <c r="I338" s="523"/>
      <c r="J338" s="523"/>
      <c r="K338" s="585"/>
      <c r="L338" s="603" t="e">
        <f>#REF!-#REF!*10%</f>
        <v>#REF!</v>
      </c>
    </row>
    <row r="339" spans="1:12" ht="15" customHeight="1" x14ac:dyDescent="0.25">
      <c r="A339" s="564"/>
      <c r="B339" s="568"/>
      <c r="C339" s="614"/>
      <c r="D339" s="612"/>
      <c r="E339" s="448"/>
      <c r="F339" s="93" t="s">
        <v>708</v>
      </c>
      <c r="G339" s="523" t="s">
        <v>390</v>
      </c>
      <c r="H339" s="523"/>
      <c r="I339" s="523"/>
      <c r="J339" s="523"/>
      <c r="K339" s="585"/>
      <c r="L339" s="603" t="e">
        <f>#REF!-#REF!*10%</f>
        <v>#REF!</v>
      </c>
    </row>
    <row r="340" spans="1:12" ht="15" customHeight="1" x14ac:dyDescent="0.25">
      <c r="A340" s="564"/>
      <c r="B340" s="568"/>
      <c r="C340" s="614"/>
      <c r="D340" s="612"/>
      <c r="E340" s="448"/>
      <c r="F340" s="148" t="s">
        <v>377</v>
      </c>
      <c r="G340" s="523" t="s">
        <v>387</v>
      </c>
      <c r="H340" s="523"/>
      <c r="I340" s="523"/>
      <c r="J340" s="523"/>
      <c r="K340" s="585"/>
      <c r="L340" s="603" t="e">
        <f>#REF!-#REF!*10%</f>
        <v>#REF!</v>
      </c>
    </row>
    <row r="341" spans="1:12" ht="15" customHeight="1" x14ac:dyDescent="0.25">
      <c r="A341" s="564"/>
      <c r="B341" s="568"/>
      <c r="C341" s="614"/>
      <c r="D341" s="612"/>
      <c r="E341" s="448"/>
      <c r="F341" s="148" t="s">
        <v>388</v>
      </c>
      <c r="G341" s="523" t="s">
        <v>393</v>
      </c>
      <c r="H341" s="523"/>
      <c r="I341" s="523"/>
      <c r="J341" s="523"/>
      <c r="K341" s="585"/>
      <c r="L341" s="603" t="e">
        <f>#REF!-#REF!*10%</f>
        <v>#REF!</v>
      </c>
    </row>
    <row r="342" spans="1:12" ht="15.6" customHeight="1" x14ac:dyDescent="0.25">
      <c r="A342" s="564"/>
      <c r="B342" s="568"/>
      <c r="C342" s="614"/>
      <c r="D342" s="612"/>
      <c r="E342" s="448"/>
      <c r="F342" s="148" t="s">
        <v>562</v>
      </c>
      <c r="G342" s="523" t="s">
        <v>1024</v>
      </c>
      <c r="H342" s="523"/>
      <c r="I342" s="523"/>
      <c r="J342" s="523"/>
      <c r="K342" s="585"/>
      <c r="L342" s="603" t="e">
        <f>#REF!-#REF!*10%</f>
        <v>#REF!</v>
      </c>
    </row>
    <row r="343" spans="1:12" ht="15.6" customHeight="1" x14ac:dyDescent="0.25">
      <c r="A343" s="564"/>
      <c r="B343" s="568"/>
      <c r="C343" s="614"/>
      <c r="D343" s="612"/>
      <c r="E343" s="448"/>
      <c r="F343" s="148" t="s">
        <v>570</v>
      </c>
      <c r="G343" s="523" t="s">
        <v>613</v>
      </c>
      <c r="H343" s="523"/>
      <c r="I343" s="523"/>
      <c r="J343" s="523"/>
      <c r="K343" s="585"/>
      <c r="L343" s="603" t="e">
        <f>#REF!-#REF!*10%</f>
        <v>#REF!</v>
      </c>
    </row>
    <row r="344" spans="1:12" ht="15.6" customHeight="1" x14ac:dyDescent="0.25">
      <c r="A344" s="564"/>
      <c r="B344" s="568"/>
      <c r="C344" s="614"/>
      <c r="D344" s="612"/>
      <c r="E344" s="448"/>
      <c r="F344" s="149" t="s">
        <v>4</v>
      </c>
      <c r="G344" s="606">
        <v>0.9</v>
      </c>
      <c r="H344" s="606"/>
      <c r="I344" s="606"/>
      <c r="J344" s="606"/>
      <c r="K344" s="585"/>
      <c r="L344" s="603" t="e">
        <f>#REF!-#REF!*10%</f>
        <v>#REF!</v>
      </c>
    </row>
    <row r="345" spans="1:12" ht="15" customHeight="1" x14ac:dyDescent="0.25">
      <c r="A345" s="564"/>
      <c r="B345" s="569"/>
      <c r="C345" s="614"/>
      <c r="D345" s="612"/>
      <c r="E345" s="448"/>
      <c r="F345" s="136" t="s">
        <v>1016</v>
      </c>
      <c r="G345" s="454">
        <v>5</v>
      </c>
      <c r="H345" s="454"/>
      <c r="I345" s="454"/>
      <c r="J345" s="454"/>
      <c r="K345" s="585"/>
      <c r="L345" s="603" t="e">
        <f>#REF!-#REF!*10%</f>
        <v>#REF!</v>
      </c>
    </row>
    <row r="346" spans="1:12" ht="15" customHeight="1" x14ac:dyDescent="0.25">
      <c r="A346" s="564">
        <v>3</v>
      </c>
      <c r="B346" s="567"/>
      <c r="C346" s="614" t="s">
        <v>318</v>
      </c>
      <c r="D346" s="611"/>
      <c r="E346" s="448"/>
      <c r="F346" s="147" t="s">
        <v>81</v>
      </c>
      <c r="G346" s="607" t="s">
        <v>6</v>
      </c>
      <c r="H346" s="607"/>
      <c r="I346" s="607"/>
      <c r="J346" s="607"/>
      <c r="K346" s="539">
        <v>3</v>
      </c>
      <c r="L346" s="601">
        <v>6649</v>
      </c>
    </row>
    <row r="347" spans="1:12" ht="15" customHeight="1" x14ac:dyDescent="0.25">
      <c r="A347" s="564"/>
      <c r="B347" s="568"/>
      <c r="C347" s="614"/>
      <c r="D347" s="612"/>
      <c r="E347" s="448"/>
      <c r="F347" s="147" t="s">
        <v>80</v>
      </c>
      <c r="G347" s="469">
        <v>40</v>
      </c>
      <c r="H347" s="469"/>
      <c r="I347" s="469"/>
      <c r="J347" s="469"/>
      <c r="K347" s="583"/>
      <c r="L347" s="602"/>
    </row>
    <row r="348" spans="1:12" ht="15" customHeight="1" x14ac:dyDescent="0.25">
      <c r="A348" s="564"/>
      <c r="B348" s="568"/>
      <c r="C348" s="614"/>
      <c r="D348" s="612"/>
      <c r="E348" s="448"/>
      <c r="F348" s="147" t="s">
        <v>1</v>
      </c>
      <c r="G348" s="243">
        <v>3000</v>
      </c>
      <c r="H348" s="244">
        <v>4000</v>
      </c>
      <c r="I348" s="246">
        <v>5000</v>
      </c>
      <c r="J348" s="245">
        <v>6000</v>
      </c>
      <c r="K348" s="583"/>
      <c r="L348" s="602"/>
    </row>
    <row r="349" spans="1:12" ht="15" customHeight="1" x14ac:dyDescent="0.25">
      <c r="A349" s="564"/>
      <c r="B349" s="568"/>
      <c r="C349" s="614"/>
      <c r="D349" s="612"/>
      <c r="E349" s="448"/>
      <c r="F349" s="147" t="s">
        <v>817</v>
      </c>
      <c r="G349" s="243">
        <f>G347*100</f>
        <v>4000</v>
      </c>
      <c r="H349" s="244">
        <f>G347*110</f>
        <v>4400</v>
      </c>
      <c r="I349" s="246">
        <f>G347*120</f>
        <v>4800</v>
      </c>
      <c r="J349" s="245">
        <f>G347*123</f>
        <v>4920</v>
      </c>
      <c r="K349" s="583"/>
      <c r="L349" s="602"/>
    </row>
    <row r="350" spans="1:12" ht="15" customHeight="1" x14ac:dyDescent="0.25">
      <c r="A350" s="564"/>
      <c r="B350" s="568"/>
      <c r="C350" s="614"/>
      <c r="D350" s="612"/>
      <c r="E350" s="448"/>
      <c r="F350" s="147" t="s">
        <v>1269</v>
      </c>
      <c r="G350" s="451">
        <v>0.98</v>
      </c>
      <c r="H350" s="451"/>
      <c r="I350" s="451"/>
      <c r="J350" s="451"/>
      <c r="K350" s="583"/>
      <c r="L350" s="602"/>
    </row>
    <row r="351" spans="1:12" ht="15" customHeight="1" x14ac:dyDescent="0.25">
      <c r="A351" s="564"/>
      <c r="B351" s="568"/>
      <c r="C351" s="614"/>
      <c r="D351" s="612"/>
      <c r="E351" s="448"/>
      <c r="F351" s="93" t="s">
        <v>699</v>
      </c>
      <c r="G351" s="523" t="s">
        <v>700</v>
      </c>
      <c r="H351" s="523"/>
      <c r="I351" s="523"/>
      <c r="J351" s="523"/>
      <c r="K351" s="583"/>
      <c r="L351" s="602"/>
    </row>
    <row r="352" spans="1:12" ht="15" customHeight="1" x14ac:dyDescent="0.25">
      <c r="A352" s="564"/>
      <c r="B352" s="568"/>
      <c r="C352" s="614"/>
      <c r="D352" s="612"/>
      <c r="E352" s="448"/>
      <c r="F352" s="93" t="s">
        <v>1181</v>
      </c>
      <c r="G352" s="462" t="s">
        <v>1179</v>
      </c>
      <c r="H352" s="463"/>
      <c r="I352" s="463"/>
      <c r="J352" s="464"/>
      <c r="K352" s="583"/>
      <c r="L352" s="602"/>
    </row>
    <row r="353" spans="1:12" ht="15" customHeight="1" x14ac:dyDescent="0.25">
      <c r="A353" s="564"/>
      <c r="B353" s="568"/>
      <c r="C353" s="614"/>
      <c r="D353" s="612"/>
      <c r="E353" s="448"/>
      <c r="F353" s="147" t="s">
        <v>83</v>
      </c>
      <c r="G353" s="607">
        <v>66</v>
      </c>
      <c r="H353" s="607"/>
      <c r="I353" s="607"/>
      <c r="J353" s="607"/>
      <c r="K353" s="583"/>
      <c r="L353" s="602"/>
    </row>
    <row r="354" spans="1:12" ht="15" customHeight="1" x14ac:dyDescent="0.25">
      <c r="A354" s="564"/>
      <c r="B354" s="568"/>
      <c r="C354" s="614"/>
      <c r="D354" s="612"/>
      <c r="E354" s="448"/>
      <c r="F354" s="94" t="s">
        <v>396</v>
      </c>
      <c r="G354" s="523" t="s">
        <v>1185</v>
      </c>
      <c r="H354" s="523"/>
      <c r="I354" s="523"/>
      <c r="J354" s="523"/>
      <c r="K354" s="583"/>
      <c r="L354" s="602"/>
    </row>
    <row r="355" spans="1:12" ht="15" customHeight="1" x14ac:dyDescent="0.25">
      <c r="A355" s="564"/>
      <c r="B355" s="568"/>
      <c r="C355" s="614"/>
      <c r="D355" s="612"/>
      <c r="E355" s="448"/>
      <c r="F355" s="147" t="s">
        <v>3</v>
      </c>
      <c r="G355" s="607" t="s">
        <v>321</v>
      </c>
      <c r="H355" s="607"/>
      <c r="I355" s="607"/>
      <c r="J355" s="607"/>
      <c r="K355" s="583"/>
      <c r="L355" s="602"/>
    </row>
    <row r="356" spans="1:12" ht="15" customHeight="1" x14ac:dyDescent="0.25">
      <c r="A356" s="564"/>
      <c r="B356" s="568"/>
      <c r="C356" s="614"/>
      <c r="D356" s="612"/>
      <c r="E356" s="448"/>
      <c r="F356" s="148" t="s">
        <v>379</v>
      </c>
      <c r="G356" s="523" t="s">
        <v>380</v>
      </c>
      <c r="H356" s="523"/>
      <c r="I356" s="523"/>
      <c r="J356" s="523"/>
      <c r="K356" s="583"/>
      <c r="L356" s="602"/>
    </row>
    <row r="357" spans="1:12" ht="15" customHeight="1" x14ac:dyDescent="0.25">
      <c r="A357" s="564"/>
      <c r="B357" s="568"/>
      <c r="C357" s="614"/>
      <c r="D357" s="612"/>
      <c r="E357" s="448"/>
      <c r="F357" s="93" t="s">
        <v>701</v>
      </c>
      <c r="G357" s="523">
        <v>100000</v>
      </c>
      <c r="H357" s="523"/>
      <c r="I357" s="523"/>
      <c r="J357" s="523"/>
      <c r="K357" s="583"/>
      <c r="L357" s="602"/>
    </row>
    <row r="358" spans="1:12" ht="15" customHeight="1" x14ac:dyDescent="0.25">
      <c r="A358" s="564"/>
      <c r="B358" s="568"/>
      <c r="C358" s="614"/>
      <c r="D358" s="612"/>
      <c r="E358" s="448"/>
      <c r="F358" s="148" t="s">
        <v>257</v>
      </c>
      <c r="G358" s="523" t="s">
        <v>556</v>
      </c>
      <c r="H358" s="523"/>
      <c r="I358" s="523"/>
      <c r="J358" s="523"/>
      <c r="K358" s="583"/>
      <c r="L358" s="602"/>
    </row>
    <row r="359" spans="1:12" ht="15" customHeight="1" x14ac:dyDescent="0.25">
      <c r="A359" s="564"/>
      <c r="B359" s="568"/>
      <c r="C359" s="614"/>
      <c r="D359" s="612"/>
      <c r="E359" s="448"/>
      <c r="F359" s="148" t="s">
        <v>376</v>
      </c>
      <c r="G359" s="523" t="s">
        <v>392</v>
      </c>
      <c r="H359" s="523"/>
      <c r="I359" s="523"/>
      <c r="J359" s="523"/>
      <c r="K359" s="583"/>
      <c r="L359" s="602"/>
    </row>
    <row r="360" spans="1:12" ht="15" customHeight="1" x14ac:dyDescent="0.25">
      <c r="A360" s="564"/>
      <c r="B360" s="568"/>
      <c r="C360" s="614"/>
      <c r="D360" s="612"/>
      <c r="E360" s="448"/>
      <c r="F360" s="93" t="s">
        <v>702</v>
      </c>
      <c r="G360" s="523" t="s">
        <v>709</v>
      </c>
      <c r="H360" s="523"/>
      <c r="I360" s="523"/>
      <c r="J360" s="523"/>
      <c r="K360" s="583"/>
      <c r="L360" s="602"/>
    </row>
    <row r="361" spans="1:12" ht="15" customHeight="1" x14ac:dyDescent="0.25">
      <c r="A361" s="564"/>
      <c r="B361" s="568"/>
      <c r="C361" s="614"/>
      <c r="D361" s="612"/>
      <c r="E361" s="448"/>
      <c r="F361" s="148" t="s">
        <v>381</v>
      </c>
      <c r="G361" s="523" t="s">
        <v>382</v>
      </c>
      <c r="H361" s="523"/>
      <c r="I361" s="523"/>
      <c r="J361" s="523"/>
      <c r="K361" s="583"/>
      <c r="L361" s="602"/>
    </row>
    <row r="362" spans="1:12" ht="15" customHeight="1" x14ac:dyDescent="0.25">
      <c r="A362" s="564"/>
      <c r="B362" s="568"/>
      <c r="C362" s="614"/>
      <c r="D362" s="612"/>
      <c r="E362" s="448"/>
      <c r="F362" s="94" t="s">
        <v>358</v>
      </c>
      <c r="G362" s="523" t="s">
        <v>900</v>
      </c>
      <c r="H362" s="523"/>
      <c r="I362" s="523"/>
      <c r="J362" s="523"/>
      <c r="K362" s="584">
        <v>5</v>
      </c>
      <c r="L362" s="533">
        <v>7115</v>
      </c>
    </row>
    <row r="363" spans="1:12" ht="15" customHeight="1" x14ac:dyDescent="0.25">
      <c r="A363" s="564"/>
      <c r="B363" s="568"/>
      <c r="C363" s="614"/>
      <c r="D363" s="612"/>
      <c r="E363" s="448"/>
      <c r="F363" s="148" t="s">
        <v>383</v>
      </c>
      <c r="G363" s="523" t="s">
        <v>384</v>
      </c>
      <c r="H363" s="523"/>
      <c r="I363" s="523"/>
      <c r="J363" s="523"/>
      <c r="K363" s="585"/>
      <c r="L363" s="603" t="e">
        <f>#REF!-#REF!*10%</f>
        <v>#REF!</v>
      </c>
    </row>
    <row r="364" spans="1:12" ht="15" customHeight="1" x14ac:dyDescent="0.25">
      <c r="A364" s="564"/>
      <c r="B364" s="568"/>
      <c r="C364" s="614"/>
      <c r="D364" s="612"/>
      <c r="E364" s="448"/>
      <c r="F364" s="148" t="s">
        <v>385</v>
      </c>
      <c r="G364" s="523" t="s">
        <v>398</v>
      </c>
      <c r="H364" s="523"/>
      <c r="I364" s="523"/>
      <c r="J364" s="523"/>
      <c r="K364" s="585"/>
      <c r="L364" s="603" t="e">
        <f>#REF!-#REF!*10%</f>
        <v>#REF!</v>
      </c>
    </row>
    <row r="365" spans="1:12" ht="15" customHeight="1" x14ac:dyDescent="0.25">
      <c r="A365" s="564"/>
      <c r="B365" s="568"/>
      <c r="C365" s="614"/>
      <c r="D365" s="612"/>
      <c r="E365" s="448"/>
      <c r="F365" s="148" t="s">
        <v>389</v>
      </c>
      <c r="G365" s="523" t="s">
        <v>390</v>
      </c>
      <c r="H365" s="523"/>
      <c r="I365" s="523"/>
      <c r="J365" s="523"/>
      <c r="K365" s="585"/>
      <c r="L365" s="603" t="e">
        <f>#REF!-#REF!*10%</f>
        <v>#REF!</v>
      </c>
    </row>
    <row r="366" spans="1:12" ht="15" customHeight="1" x14ac:dyDescent="0.25">
      <c r="A366" s="564"/>
      <c r="B366" s="568"/>
      <c r="C366" s="614"/>
      <c r="D366" s="612"/>
      <c r="E366" s="448"/>
      <c r="F366" s="93" t="s">
        <v>704</v>
      </c>
      <c r="G366" s="523" t="s">
        <v>705</v>
      </c>
      <c r="H366" s="523"/>
      <c r="I366" s="523"/>
      <c r="J366" s="523"/>
      <c r="K366" s="585"/>
      <c r="L366" s="603" t="e">
        <f>#REF!-#REF!*10%</f>
        <v>#REF!</v>
      </c>
    </row>
    <row r="367" spans="1:12" ht="15" customHeight="1" x14ac:dyDescent="0.25">
      <c r="A367" s="564"/>
      <c r="B367" s="568"/>
      <c r="C367" s="614"/>
      <c r="D367" s="612"/>
      <c r="E367" s="448"/>
      <c r="F367" s="93" t="s">
        <v>706</v>
      </c>
      <c r="G367" s="523" t="s">
        <v>390</v>
      </c>
      <c r="H367" s="523"/>
      <c r="I367" s="523"/>
      <c r="J367" s="523"/>
      <c r="K367" s="585"/>
      <c r="L367" s="603" t="e">
        <f>#REF!-#REF!*10%</f>
        <v>#REF!</v>
      </c>
    </row>
    <row r="368" spans="1:12" ht="15" customHeight="1" x14ac:dyDescent="0.25">
      <c r="A368" s="564"/>
      <c r="B368" s="568"/>
      <c r="C368" s="614"/>
      <c r="D368" s="612"/>
      <c r="E368" s="448"/>
      <c r="F368" s="93" t="s">
        <v>1271</v>
      </c>
      <c r="G368" s="523" t="s">
        <v>390</v>
      </c>
      <c r="H368" s="523"/>
      <c r="I368" s="523"/>
      <c r="J368" s="523"/>
      <c r="K368" s="585"/>
      <c r="L368" s="603" t="e">
        <f>#REF!-#REF!*10%</f>
        <v>#REF!</v>
      </c>
    </row>
    <row r="369" spans="1:12" ht="15" customHeight="1" x14ac:dyDescent="0.25">
      <c r="A369" s="564"/>
      <c r="B369" s="568"/>
      <c r="C369" s="614"/>
      <c r="D369" s="612"/>
      <c r="E369" s="448"/>
      <c r="F369" s="93" t="s">
        <v>707</v>
      </c>
      <c r="G369" s="523" t="s">
        <v>1270</v>
      </c>
      <c r="H369" s="523"/>
      <c r="I369" s="523"/>
      <c r="J369" s="523"/>
      <c r="K369" s="585"/>
      <c r="L369" s="603" t="e">
        <f>#REF!-#REF!*10%</f>
        <v>#REF!</v>
      </c>
    </row>
    <row r="370" spans="1:12" ht="15" customHeight="1" x14ac:dyDescent="0.25">
      <c r="A370" s="564"/>
      <c r="B370" s="568"/>
      <c r="C370" s="614"/>
      <c r="D370" s="612"/>
      <c r="E370" s="448"/>
      <c r="F370" s="93" t="s">
        <v>708</v>
      </c>
      <c r="G370" s="523" t="s">
        <v>390</v>
      </c>
      <c r="H370" s="523"/>
      <c r="I370" s="523"/>
      <c r="J370" s="523"/>
      <c r="K370" s="585"/>
      <c r="L370" s="603" t="e">
        <f>#REF!-#REF!*10%</f>
        <v>#REF!</v>
      </c>
    </row>
    <row r="371" spans="1:12" ht="15" customHeight="1" x14ac:dyDescent="0.25">
      <c r="A371" s="564"/>
      <c r="B371" s="568"/>
      <c r="C371" s="614"/>
      <c r="D371" s="612"/>
      <c r="E371" s="448"/>
      <c r="F371" s="148" t="s">
        <v>377</v>
      </c>
      <c r="G371" s="523" t="s">
        <v>387</v>
      </c>
      <c r="H371" s="523"/>
      <c r="I371" s="523"/>
      <c r="J371" s="523"/>
      <c r="K371" s="585"/>
      <c r="L371" s="603" t="e">
        <f>#REF!-#REF!*10%</f>
        <v>#REF!</v>
      </c>
    </row>
    <row r="372" spans="1:12" ht="15" customHeight="1" x14ac:dyDescent="0.25">
      <c r="A372" s="564"/>
      <c r="B372" s="568"/>
      <c r="C372" s="614"/>
      <c r="D372" s="612"/>
      <c r="E372" s="448"/>
      <c r="F372" s="148" t="s">
        <v>388</v>
      </c>
      <c r="G372" s="523" t="s">
        <v>393</v>
      </c>
      <c r="H372" s="523"/>
      <c r="I372" s="523"/>
      <c r="J372" s="523"/>
      <c r="K372" s="585"/>
      <c r="L372" s="603" t="e">
        <f>#REF!-#REF!*10%</f>
        <v>#REF!</v>
      </c>
    </row>
    <row r="373" spans="1:12" ht="15.6" customHeight="1" x14ac:dyDescent="0.25">
      <c r="A373" s="564"/>
      <c r="B373" s="568"/>
      <c r="C373" s="614"/>
      <c r="D373" s="612"/>
      <c r="E373" s="448"/>
      <c r="F373" s="148" t="s">
        <v>562</v>
      </c>
      <c r="G373" s="523" t="s">
        <v>1024</v>
      </c>
      <c r="H373" s="523"/>
      <c r="I373" s="523"/>
      <c r="J373" s="523"/>
      <c r="K373" s="585"/>
      <c r="L373" s="603" t="e">
        <f>#REF!-#REF!*10%</f>
        <v>#REF!</v>
      </c>
    </row>
    <row r="374" spans="1:12" ht="15.6" customHeight="1" x14ac:dyDescent="0.25">
      <c r="A374" s="564"/>
      <c r="B374" s="568"/>
      <c r="C374" s="614"/>
      <c r="D374" s="612"/>
      <c r="E374" s="448"/>
      <c r="F374" s="148" t="s">
        <v>570</v>
      </c>
      <c r="G374" s="523" t="s">
        <v>613</v>
      </c>
      <c r="H374" s="523"/>
      <c r="I374" s="523"/>
      <c r="J374" s="523"/>
      <c r="K374" s="585"/>
      <c r="L374" s="603" t="e">
        <f>#REF!-#REF!*10%</f>
        <v>#REF!</v>
      </c>
    </row>
    <row r="375" spans="1:12" ht="15.6" customHeight="1" x14ac:dyDescent="0.25">
      <c r="A375" s="564"/>
      <c r="B375" s="568"/>
      <c r="C375" s="614"/>
      <c r="D375" s="612"/>
      <c r="E375" s="448"/>
      <c r="F375" s="149" t="s">
        <v>4</v>
      </c>
      <c r="G375" s="606">
        <v>1.5</v>
      </c>
      <c r="H375" s="606"/>
      <c r="I375" s="606"/>
      <c r="J375" s="606"/>
      <c r="K375" s="585"/>
      <c r="L375" s="603" t="e">
        <f>#REF!-#REF!*10%</f>
        <v>#REF!</v>
      </c>
    </row>
    <row r="376" spans="1:12" ht="15" customHeight="1" x14ac:dyDescent="0.25">
      <c r="A376" s="564"/>
      <c r="B376" s="569"/>
      <c r="C376" s="614"/>
      <c r="D376" s="612"/>
      <c r="E376" s="448"/>
      <c r="F376" s="136" t="s">
        <v>1016</v>
      </c>
      <c r="G376" s="454">
        <v>5</v>
      </c>
      <c r="H376" s="454"/>
      <c r="I376" s="454"/>
      <c r="J376" s="454"/>
      <c r="K376" s="585"/>
      <c r="L376" s="603" t="e">
        <f>#REF!-#REF!*10%</f>
        <v>#REF!</v>
      </c>
    </row>
    <row r="377" spans="1:12" ht="15" customHeight="1" x14ac:dyDescent="0.25">
      <c r="A377" s="564">
        <v>4</v>
      </c>
      <c r="B377" s="567"/>
      <c r="C377" s="614" t="s">
        <v>1344</v>
      </c>
      <c r="D377" s="611"/>
      <c r="E377" s="448"/>
      <c r="F377" s="147" t="s">
        <v>81</v>
      </c>
      <c r="G377" s="607" t="s">
        <v>6</v>
      </c>
      <c r="H377" s="607"/>
      <c r="I377" s="607"/>
      <c r="J377" s="607"/>
      <c r="K377" s="539">
        <v>3</v>
      </c>
      <c r="L377" s="601">
        <v>7835</v>
      </c>
    </row>
    <row r="378" spans="1:12" ht="15" customHeight="1" x14ac:dyDescent="0.25">
      <c r="A378" s="564"/>
      <c r="B378" s="568"/>
      <c r="C378" s="614"/>
      <c r="D378" s="612"/>
      <c r="E378" s="448"/>
      <c r="F378" s="147" t="s">
        <v>80</v>
      </c>
      <c r="G378" s="469">
        <v>80</v>
      </c>
      <c r="H378" s="469"/>
      <c r="I378" s="469"/>
      <c r="J378" s="469"/>
      <c r="K378" s="583"/>
      <c r="L378" s="602"/>
    </row>
    <row r="379" spans="1:12" ht="15" customHeight="1" x14ac:dyDescent="0.25">
      <c r="A379" s="564"/>
      <c r="B379" s="568"/>
      <c r="C379" s="614"/>
      <c r="D379" s="612"/>
      <c r="E379" s="448"/>
      <c r="F379" s="147" t="s">
        <v>1</v>
      </c>
      <c r="G379" s="243">
        <v>3000</v>
      </c>
      <c r="H379" s="244">
        <v>4000</v>
      </c>
      <c r="I379" s="246">
        <v>5000</v>
      </c>
      <c r="J379" s="245">
        <v>6000</v>
      </c>
      <c r="K379" s="583"/>
      <c r="L379" s="602"/>
    </row>
    <row r="380" spans="1:12" ht="15" customHeight="1" x14ac:dyDescent="0.25">
      <c r="A380" s="564"/>
      <c r="B380" s="568"/>
      <c r="C380" s="614"/>
      <c r="D380" s="612"/>
      <c r="E380" s="448"/>
      <c r="F380" s="147" t="s">
        <v>817</v>
      </c>
      <c r="G380" s="243">
        <f>G378*100</f>
        <v>8000</v>
      </c>
      <c r="H380" s="244">
        <f>G378*110</f>
        <v>8800</v>
      </c>
      <c r="I380" s="246">
        <f>G378*120</f>
        <v>9600</v>
      </c>
      <c r="J380" s="245">
        <f>G378*123</f>
        <v>9840</v>
      </c>
      <c r="K380" s="583"/>
      <c r="L380" s="602"/>
    </row>
    <row r="381" spans="1:12" ht="15" customHeight="1" x14ac:dyDescent="0.25">
      <c r="A381" s="564"/>
      <c r="B381" s="568"/>
      <c r="C381" s="614"/>
      <c r="D381" s="612"/>
      <c r="E381" s="448"/>
      <c r="F381" s="147" t="s">
        <v>1269</v>
      </c>
      <c r="G381" s="451">
        <v>0.98</v>
      </c>
      <c r="H381" s="451"/>
      <c r="I381" s="451"/>
      <c r="J381" s="451"/>
      <c r="K381" s="583"/>
      <c r="L381" s="602"/>
    </row>
    <row r="382" spans="1:12" ht="15" customHeight="1" x14ac:dyDescent="0.25">
      <c r="A382" s="564"/>
      <c r="B382" s="568"/>
      <c r="C382" s="614"/>
      <c r="D382" s="612"/>
      <c r="E382" s="448"/>
      <c r="F382" s="93" t="s">
        <v>699</v>
      </c>
      <c r="G382" s="523" t="s">
        <v>700</v>
      </c>
      <c r="H382" s="523"/>
      <c r="I382" s="523"/>
      <c r="J382" s="523"/>
      <c r="K382" s="583"/>
      <c r="L382" s="602"/>
    </row>
    <row r="383" spans="1:12" ht="15" customHeight="1" x14ac:dyDescent="0.25">
      <c r="A383" s="564"/>
      <c r="B383" s="568"/>
      <c r="C383" s="614"/>
      <c r="D383" s="612"/>
      <c r="E383" s="448"/>
      <c r="F383" s="93" t="s">
        <v>1181</v>
      </c>
      <c r="G383" s="462" t="s">
        <v>1179</v>
      </c>
      <c r="H383" s="463"/>
      <c r="I383" s="463"/>
      <c r="J383" s="464"/>
      <c r="K383" s="583"/>
      <c r="L383" s="602"/>
    </row>
    <row r="384" spans="1:12" ht="15" customHeight="1" x14ac:dyDescent="0.25">
      <c r="A384" s="564"/>
      <c r="B384" s="568"/>
      <c r="C384" s="614"/>
      <c r="D384" s="612"/>
      <c r="E384" s="448"/>
      <c r="F384" s="147" t="s">
        <v>83</v>
      </c>
      <c r="G384" s="607">
        <v>66</v>
      </c>
      <c r="H384" s="607"/>
      <c r="I384" s="607"/>
      <c r="J384" s="607"/>
      <c r="K384" s="583"/>
      <c r="L384" s="602"/>
    </row>
    <row r="385" spans="1:12" ht="15" customHeight="1" x14ac:dyDescent="0.25">
      <c r="A385" s="564"/>
      <c r="B385" s="568"/>
      <c r="C385" s="614"/>
      <c r="D385" s="612"/>
      <c r="E385" s="448"/>
      <c r="F385" s="94" t="s">
        <v>396</v>
      </c>
      <c r="G385" s="523" t="s">
        <v>1185</v>
      </c>
      <c r="H385" s="523"/>
      <c r="I385" s="523"/>
      <c r="J385" s="523"/>
      <c r="K385" s="583"/>
      <c r="L385" s="602"/>
    </row>
    <row r="386" spans="1:12" ht="15" customHeight="1" x14ac:dyDescent="0.25">
      <c r="A386" s="564"/>
      <c r="B386" s="568"/>
      <c r="C386" s="614"/>
      <c r="D386" s="612"/>
      <c r="E386" s="448"/>
      <c r="F386" s="147" t="s">
        <v>3</v>
      </c>
      <c r="G386" s="607" t="s">
        <v>321</v>
      </c>
      <c r="H386" s="607"/>
      <c r="I386" s="607"/>
      <c r="J386" s="607"/>
      <c r="K386" s="583"/>
      <c r="L386" s="602"/>
    </row>
    <row r="387" spans="1:12" ht="15" customHeight="1" x14ac:dyDescent="0.25">
      <c r="A387" s="564"/>
      <c r="B387" s="568"/>
      <c r="C387" s="614"/>
      <c r="D387" s="612"/>
      <c r="E387" s="448"/>
      <c r="F387" s="148" t="s">
        <v>379</v>
      </c>
      <c r="G387" s="523" t="s">
        <v>380</v>
      </c>
      <c r="H387" s="523"/>
      <c r="I387" s="523"/>
      <c r="J387" s="523"/>
      <c r="K387" s="583"/>
      <c r="L387" s="602"/>
    </row>
    <row r="388" spans="1:12" ht="15" customHeight="1" x14ac:dyDescent="0.25">
      <c r="A388" s="564"/>
      <c r="B388" s="568"/>
      <c r="C388" s="614"/>
      <c r="D388" s="612"/>
      <c r="E388" s="448"/>
      <c r="F388" s="93" t="s">
        <v>701</v>
      </c>
      <c r="G388" s="523">
        <v>100000</v>
      </c>
      <c r="H388" s="523"/>
      <c r="I388" s="523"/>
      <c r="J388" s="523"/>
      <c r="K388" s="583"/>
      <c r="L388" s="602"/>
    </row>
    <row r="389" spans="1:12" ht="15" customHeight="1" x14ac:dyDescent="0.25">
      <c r="A389" s="564"/>
      <c r="B389" s="568"/>
      <c r="C389" s="614"/>
      <c r="D389" s="612"/>
      <c r="E389" s="448"/>
      <c r="F389" s="148" t="s">
        <v>257</v>
      </c>
      <c r="G389" s="523" t="s">
        <v>556</v>
      </c>
      <c r="H389" s="523"/>
      <c r="I389" s="523"/>
      <c r="J389" s="523"/>
      <c r="K389" s="583"/>
      <c r="L389" s="602"/>
    </row>
    <row r="390" spans="1:12" ht="15" customHeight="1" x14ac:dyDescent="0.25">
      <c r="A390" s="564"/>
      <c r="B390" s="568"/>
      <c r="C390" s="614"/>
      <c r="D390" s="612"/>
      <c r="E390" s="448"/>
      <c r="F390" s="148" t="s">
        <v>376</v>
      </c>
      <c r="G390" s="523" t="s">
        <v>392</v>
      </c>
      <c r="H390" s="523"/>
      <c r="I390" s="523"/>
      <c r="J390" s="523"/>
      <c r="K390" s="583"/>
      <c r="L390" s="602"/>
    </row>
    <row r="391" spans="1:12" ht="15" customHeight="1" x14ac:dyDescent="0.25">
      <c r="A391" s="564"/>
      <c r="B391" s="568"/>
      <c r="C391" s="614"/>
      <c r="D391" s="612"/>
      <c r="E391" s="448"/>
      <c r="F391" s="93" t="s">
        <v>702</v>
      </c>
      <c r="G391" s="523" t="s">
        <v>709</v>
      </c>
      <c r="H391" s="523"/>
      <c r="I391" s="523"/>
      <c r="J391" s="523"/>
      <c r="K391" s="583"/>
      <c r="L391" s="602"/>
    </row>
    <row r="392" spans="1:12" ht="15" customHeight="1" x14ac:dyDescent="0.25">
      <c r="A392" s="564"/>
      <c r="B392" s="568"/>
      <c r="C392" s="614"/>
      <c r="D392" s="612"/>
      <c r="E392" s="448"/>
      <c r="F392" s="148" t="s">
        <v>381</v>
      </c>
      <c r="G392" s="523" t="s">
        <v>382</v>
      </c>
      <c r="H392" s="523"/>
      <c r="I392" s="523"/>
      <c r="J392" s="523"/>
      <c r="K392" s="583"/>
      <c r="L392" s="602"/>
    </row>
    <row r="393" spans="1:12" ht="15" customHeight="1" x14ac:dyDescent="0.25">
      <c r="A393" s="564"/>
      <c r="B393" s="568"/>
      <c r="C393" s="614"/>
      <c r="D393" s="612"/>
      <c r="E393" s="448"/>
      <c r="F393" s="94" t="s">
        <v>358</v>
      </c>
      <c r="G393" s="523" t="s">
        <v>900</v>
      </c>
      <c r="H393" s="523"/>
      <c r="I393" s="523"/>
      <c r="J393" s="523"/>
      <c r="K393" s="584">
        <v>5</v>
      </c>
      <c r="L393" s="533">
        <v>8384</v>
      </c>
    </row>
    <row r="394" spans="1:12" ht="15" customHeight="1" x14ac:dyDescent="0.25">
      <c r="A394" s="564"/>
      <c r="B394" s="568"/>
      <c r="C394" s="614"/>
      <c r="D394" s="612"/>
      <c r="E394" s="448"/>
      <c r="F394" s="148" t="s">
        <v>383</v>
      </c>
      <c r="G394" s="523" t="s">
        <v>384</v>
      </c>
      <c r="H394" s="523"/>
      <c r="I394" s="523"/>
      <c r="J394" s="523"/>
      <c r="K394" s="585"/>
      <c r="L394" s="603" t="e">
        <f>#REF!-#REF!*10%</f>
        <v>#REF!</v>
      </c>
    </row>
    <row r="395" spans="1:12" ht="15" customHeight="1" x14ac:dyDescent="0.25">
      <c r="A395" s="564"/>
      <c r="B395" s="568"/>
      <c r="C395" s="614"/>
      <c r="D395" s="612"/>
      <c r="E395" s="448"/>
      <c r="F395" s="148" t="s">
        <v>385</v>
      </c>
      <c r="G395" s="523" t="s">
        <v>398</v>
      </c>
      <c r="H395" s="523"/>
      <c r="I395" s="523"/>
      <c r="J395" s="523"/>
      <c r="K395" s="585"/>
      <c r="L395" s="603" t="e">
        <f>#REF!-#REF!*10%</f>
        <v>#REF!</v>
      </c>
    </row>
    <row r="396" spans="1:12" ht="15" customHeight="1" x14ac:dyDescent="0.25">
      <c r="A396" s="564"/>
      <c r="B396" s="568"/>
      <c r="C396" s="614"/>
      <c r="D396" s="612"/>
      <c r="E396" s="448"/>
      <c r="F396" s="148" t="s">
        <v>389</v>
      </c>
      <c r="G396" s="523" t="s">
        <v>390</v>
      </c>
      <c r="H396" s="523"/>
      <c r="I396" s="523"/>
      <c r="J396" s="523"/>
      <c r="K396" s="585"/>
      <c r="L396" s="603" t="e">
        <f>#REF!-#REF!*10%</f>
        <v>#REF!</v>
      </c>
    </row>
    <row r="397" spans="1:12" ht="15" customHeight="1" x14ac:dyDescent="0.25">
      <c r="A397" s="564"/>
      <c r="B397" s="568"/>
      <c r="C397" s="614"/>
      <c r="D397" s="612"/>
      <c r="E397" s="448"/>
      <c r="F397" s="93" t="s">
        <v>704</v>
      </c>
      <c r="G397" s="523" t="s">
        <v>705</v>
      </c>
      <c r="H397" s="523"/>
      <c r="I397" s="523"/>
      <c r="J397" s="523"/>
      <c r="K397" s="585"/>
      <c r="L397" s="603" t="e">
        <f>#REF!-#REF!*10%</f>
        <v>#REF!</v>
      </c>
    </row>
    <row r="398" spans="1:12" ht="15" customHeight="1" x14ac:dyDescent="0.25">
      <c r="A398" s="564"/>
      <c r="B398" s="568"/>
      <c r="C398" s="614"/>
      <c r="D398" s="612"/>
      <c r="E398" s="448"/>
      <c r="F398" s="93" t="s">
        <v>706</v>
      </c>
      <c r="G398" s="523" t="s">
        <v>390</v>
      </c>
      <c r="H398" s="523"/>
      <c r="I398" s="523"/>
      <c r="J398" s="523"/>
      <c r="K398" s="585"/>
      <c r="L398" s="603" t="e">
        <f>#REF!-#REF!*10%</f>
        <v>#REF!</v>
      </c>
    </row>
    <row r="399" spans="1:12" ht="15" customHeight="1" x14ac:dyDescent="0.25">
      <c r="A399" s="564"/>
      <c r="B399" s="568"/>
      <c r="C399" s="614"/>
      <c r="D399" s="612"/>
      <c r="E399" s="448"/>
      <c r="F399" s="93" t="s">
        <v>1271</v>
      </c>
      <c r="G399" s="523" t="s">
        <v>390</v>
      </c>
      <c r="H399" s="523"/>
      <c r="I399" s="523"/>
      <c r="J399" s="523"/>
      <c r="K399" s="585"/>
      <c r="L399" s="603" t="e">
        <f>#REF!-#REF!*10%</f>
        <v>#REF!</v>
      </c>
    </row>
    <row r="400" spans="1:12" ht="15" customHeight="1" x14ac:dyDescent="0.25">
      <c r="A400" s="564"/>
      <c r="B400" s="568"/>
      <c r="C400" s="614"/>
      <c r="D400" s="612"/>
      <c r="E400" s="448"/>
      <c r="F400" s="93" t="s">
        <v>707</v>
      </c>
      <c r="G400" s="523" t="s">
        <v>1270</v>
      </c>
      <c r="H400" s="523"/>
      <c r="I400" s="523"/>
      <c r="J400" s="523"/>
      <c r="K400" s="585"/>
      <c r="L400" s="603" t="e">
        <f>#REF!-#REF!*10%</f>
        <v>#REF!</v>
      </c>
    </row>
    <row r="401" spans="1:12" ht="15" customHeight="1" x14ac:dyDescent="0.25">
      <c r="A401" s="564"/>
      <c r="B401" s="568"/>
      <c r="C401" s="614"/>
      <c r="D401" s="612"/>
      <c r="E401" s="448"/>
      <c r="F401" s="93" t="s">
        <v>708</v>
      </c>
      <c r="G401" s="523" t="s">
        <v>390</v>
      </c>
      <c r="H401" s="523"/>
      <c r="I401" s="523"/>
      <c r="J401" s="523"/>
      <c r="K401" s="585"/>
      <c r="L401" s="603" t="e">
        <f>#REF!-#REF!*10%</f>
        <v>#REF!</v>
      </c>
    </row>
    <row r="402" spans="1:12" ht="15" customHeight="1" x14ac:dyDescent="0.25">
      <c r="A402" s="564"/>
      <c r="B402" s="568"/>
      <c r="C402" s="614"/>
      <c r="D402" s="612"/>
      <c r="E402" s="448"/>
      <c r="F402" s="148" t="s">
        <v>377</v>
      </c>
      <c r="G402" s="523" t="s">
        <v>387</v>
      </c>
      <c r="H402" s="523"/>
      <c r="I402" s="523"/>
      <c r="J402" s="523"/>
      <c r="K402" s="585"/>
      <c r="L402" s="603" t="e">
        <f>#REF!-#REF!*10%</f>
        <v>#REF!</v>
      </c>
    </row>
    <row r="403" spans="1:12" ht="15" customHeight="1" x14ac:dyDescent="0.25">
      <c r="A403" s="564"/>
      <c r="B403" s="568"/>
      <c r="C403" s="614"/>
      <c r="D403" s="612"/>
      <c r="E403" s="448"/>
      <c r="F403" s="148" t="s">
        <v>388</v>
      </c>
      <c r="G403" s="523" t="s">
        <v>393</v>
      </c>
      <c r="H403" s="523"/>
      <c r="I403" s="523"/>
      <c r="J403" s="523"/>
      <c r="K403" s="585"/>
      <c r="L403" s="603" t="e">
        <f>#REF!-#REF!*10%</f>
        <v>#REF!</v>
      </c>
    </row>
    <row r="404" spans="1:12" ht="15.6" customHeight="1" x14ac:dyDescent="0.25">
      <c r="A404" s="564"/>
      <c r="B404" s="568"/>
      <c r="C404" s="614"/>
      <c r="D404" s="612"/>
      <c r="E404" s="448"/>
      <c r="F404" s="148" t="s">
        <v>562</v>
      </c>
      <c r="G404" s="523" t="s">
        <v>1024</v>
      </c>
      <c r="H404" s="523"/>
      <c r="I404" s="523"/>
      <c r="J404" s="523"/>
      <c r="K404" s="585"/>
      <c r="L404" s="603" t="e">
        <f>#REF!-#REF!*10%</f>
        <v>#REF!</v>
      </c>
    </row>
    <row r="405" spans="1:12" ht="15.6" customHeight="1" x14ac:dyDescent="0.25">
      <c r="A405" s="564"/>
      <c r="B405" s="568"/>
      <c r="C405" s="614"/>
      <c r="D405" s="612"/>
      <c r="E405" s="448"/>
      <c r="F405" s="148" t="s">
        <v>570</v>
      </c>
      <c r="G405" s="523" t="s">
        <v>613</v>
      </c>
      <c r="H405" s="523"/>
      <c r="I405" s="523"/>
      <c r="J405" s="523"/>
      <c r="K405" s="585"/>
      <c r="L405" s="603" t="e">
        <f>#REF!-#REF!*10%</f>
        <v>#REF!</v>
      </c>
    </row>
    <row r="406" spans="1:12" ht="15.6" customHeight="1" x14ac:dyDescent="0.25">
      <c r="A406" s="564"/>
      <c r="B406" s="568"/>
      <c r="C406" s="614"/>
      <c r="D406" s="612"/>
      <c r="E406" s="448"/>
      <c r="F406" s="149" t="s">
        <v>4</v>
      </c>
      <c r="G406" s="606">
        <v>1.6</v>
      </c>
      <c r="H406" s="606"/>
      <c r="I406" s="606"/>
      <c r="J406" s="606"/>
      <c r="K406" s="585"/>
      <c r="L406" s="603" t="e">
        <f>#REF!-#REF!*10%</f>
        <v>#REF!</v>
      </c>
    </row>
    <row r="407" spans="1:12" ht="15" customHeight="1" x14ac:dyDescent="0.25">
      <c r="A407" s="564"/>
      <c r="B407" s="569"/>
      <c r="C407" s="614"/>
      <c r="D407" s="612"/>
      <c r="E407" s="448"/>
      <c r="F407" s="136" t="s">
        <v>1016</v>
      </c>
      <c r="G407" s="454">
        <v>5</v>
      </c>
      <c r="H407" s="454"/>
      <c r="I407" s="454"/>
      <c r="J407" s="454"/>
      <c r="K407" s="585"/>
      <c r="L407" s="603" t="e">
        <f>#REF!-#REF!*10%</f>
        <v>#REF!</v>
      </c>
    </row>
    <row r="408" spans="1:12" ht="15" customHeight="1" x14ac:dyDescent="0.25">
      <c r="A408" s="564">
        <v>5</v>
      </c>
      <c r="B408" s="567"/>
      <c r="C408" s="614" t="s">
        <v>319</v>
      </c>
      <c r="D408" s="611"/>
      <c r="E408" s="448"/>
      <c r="F408" s="147" t="s">
        <v>81</v>
      </c>
      <c r="G408" s="607" t="s">
        <v>6</v>
      </c>
      <c r="H408" s="607"/>
      <c r="I408" s="607"/>
      <c r="J408" s="607"/>
      <c r="K408" s="539">
        <v>3</v>
      </c>
      <c r="L408" s="601">
        <v>9931</v>
      </c>
    </row>
    <row r="409" spans="1:12" ht="15" customHeight="1" x14ac:dyDescent="0.25">
      <c r="A409" s="564"/>
      <c r="B409" s="568"/>
      <c r="C409" s="614"/>
      <c r="D409" s="612"/>
      <c r="E409" s="448"/>
      <c r="F409" s="147" t="s">
        <v>80</v>
      </c>
      <c r="G409" s="469">
        <v>80</v>
      </c>
      <c r="H409" s="469"/>
      <c r="I409" s="469"/>
      <c r="J409" s="469"/>
      <c r="K409" s="583"/>
      <c r="L409" s="602"/>
    </row>
    <row r="410" spans="1:12" ht="15" customHeight="1" x14ac:dyDescent="0.25">
      <c r="A410" s="564"/>
      <c r="B410" s="568"/>
      <c r="C410" s="614"/>
      <c r="D410" s="612"/>
      <c r="E410" s="448"/>
      <c r="F410" s="147" t="s">
        <v>1</v>
      </c>
      <c r="G410" s="243">
        <v>3000</v>
      </c>
      <c r="H410" s="244">
        <v>4000</v>
      </c>
      <c r="I410" s="246">
        <v>5000</v>
      </c>
      <c r="J410" s="245">
        <v>6000</v>
      </c>
      <c r="K410" s="583"/>
      <c r="L410" s="602"/>
    </row>
    <row r="411" spans="1:12" ht="15" customHeight="1" x14ac:dyDescent="0.25">
      <c r="A411" s="564"/>
      <c r="B411" s="568"/>
      <c r="C411" s="614"/>
      <c r="D411" s="612"/>
      <c r="E411" s="448"/>
      <c r="F411" s="147" t="s">
        <v>817</v>
      </c>
      <c r="G411" s="243">
        <f>G409*100</f>
        <v>8000</v>
      </c>
      <c r="H411" s="244">
        <f>G409*110</f>
        <v>8800</v>
      </c>
      <c r="I411" s="246">
        <f>G409*120</f>
        <v>9600</v>
      </c>
      <c r="J411" s="245">
        <f>G409*123</f>
        <v>9840</v>
      </c>
      <c r="K411" s="583"/>
      <c r="L411" s="602"/>
    </row>
    <row r="412" spans="1:12" ht="15" customHeight="1" x14ac:dyDescent="0.25">
      <c r="A412" s="564"/>
      <c r="B412" s="568"/>
      <c r="C412" s="614"/>
      <c r="D412" s="612"/>
      <c r="E412" s="448"/>
      <c r="F412" s="147" t="s">
        <v>1269</v>
      </c>
      <c r="G412" s="451">
        <v>0.98</v>
      </c>
      <c r="H412" s="451"/>
      <c r="I412" s="451"/>
      <c r="J412" s="451"/>
      <c r="K412" s="583"/>
      <c r="L412" s="602"/>
    </row>
    <row r="413" spans="1:12" ht="15" customHeight="1" x14ac:dyDescent="0.25">
      <c r="A413" s="564"/>
      <c r="B413" s="568"/>
      <c r="C413" s="614"/>
      <c r="D413" s="612"/>
      <c r="E413" s="448"/>
      <c r="F413" s="93" t="s">
        <v>699</v>
      </c>
      <c r="G413" s="523" t="s">
        <v>700</v>
      </c>
      <c r="H413" s="523"/>
      <c r="I413" s="523"/>
      <c r="J413" s="523"/>
      <c r="K413" s="583"/>
      <c r="L413" s="602"/>
    </row>
    <row r="414" spans="1:12" ht="15" customHeight="1" x14ac:dyDescent="0.25">
      <c r="A414" s="564"/>
      <c r="B414" s="568"/>
      <c r="C414" s="614"/>
      <c r="D414" s="612"/>
      <c r="E414" s="448"/>
      <c r="F414" s="93" t="s">
        <v>1181</v>
      </c>
      <c r="G414" s="462" t="s">
        <v>1179</v>
      </c>
      <c r="H414" s="463"/>
      <c r="I414" s="463"/>
      <c r="J414" s="464"/>
      <c r="K414" s="583"/>
      <c r="L414" s="602"/>
    </row>
    <row r="415" spans="1:12" ht="15" customHeight="1" x14ac:dyDescent="0.25">
      <c r="A415" s="564"/>
      <c r="B415" s="568"/>
      <c r="C415" s="614"/>
      <c r="D415" s="612"/>
      <c r="E415" s="448"/>
      <c r="F415" s="147" t="s">
        <v>83</v>
      </c>
      <c r="G415" s="607">
        <v>66</v>
      </c>
      <c r="H415" s="607"/>
      <c r="I415" s="607"/>
      <c r="J415" s="607"/>
      <c r="K415" s="583"/>
      <c r="L415" s="602"/>
    </row>
    <row r="416" spans="1:12" ht="15" customHeight="1" x14ac:dyDescent="0.25">
      <c r="A416" s="564"/>
      <c r="B416" s="568"/>
      <c r="C416" s="614"/>
      <c r="D416" s="612"/>
      <c r="E416" s="448"/>
      <c r="F416" s="94" t="s">
        <v>396</v>
      </c>
      <c r="G416" s="523" t="s">
        <v>1185</v>
      </c>
      <c r="H416" s="523"/>
      <c r="I416" s="523"/>
      <c r="J416" s="523"/>
      <c r="K416" s="583"/>
      <c r="L416" s="602"/>
    </row>
    <row r="417" spans="1:12" ht="15" customHeight="1" x14ac:dyDescent="0.25">
      <c r="A417" s="564"/>
      <c r="B417" s="568"/>
      <c r="C417" s="614"/>
      <c r="D417" s="612"/>
      <c r="E417" s="448"/>
      <c r="F417" s="147" t="s">
        <v>3</v>
      </c>
      <c r="G417" s="607" t="s">
        <v>322</v>
      </c>
      <c r="H417" s="607"/>
      <c r="I417" s="607"/>
      <c r="J417" s="607"/>
      <c r="K417" s="583"/>
      <c r="L417" s="602"/>
    </row>
    <row r="418" spans="1:12" ht="15" customHeight="1" x14ac:dyDescent="0.25">
      <c r="A418" s="564"/>
      <c r="B418" s="568"/>
      <c r="C418" s="614"/>
      <c r="D418" s="612"/>
      <c r="E418" s="448"/>
      <c r="F418" s="148" t="s">
        <v>379</v>
      </c>
      <c r="G418" s="523" t="s">
        <v>380</v>
      </c>
      <c r="H418" s="523"/>
      <c r="I418" s="523"/>
      <c r="J418" s="523"/>
      <c r="K418" s="583"/>
      <c r="L418" s="602"/>
    </row>
    <row r="419" spans="1:12" ht="15" customHeight="1" x14ac:dyDescent="0.25">
      <c r="A419" s="564"/>
      <c r="B419" s="568"/>
      <c r="C419" s="614"/>
      <c r="D419" s="612"/>
      <c r="E419" s="448"/>
      <c r="F419" s="93" t="s">
        <v>701</v>
      </c>
      <c r="G419" s="523">
        <v>100000</v>
      </c>
      <c r="H419" s="523"/>
      <c r="I419" s="523"/>
      <c r="J419" s="523"/>
      <c r="K419" s="583"/>
      <c r="L419" s="602"/>
    </row>
    <row r="420" spans="1:12" ht="15" customHeight="1" x14ac:dyDescent="0.25">
      <c r="A420" s="564"/>
      <c r="B420" s="568"/>
      <c r="C420" s="614"/>
      <c r="D420" s="612"/>
      <c r="E420" s="448"/>
      <c r="F420" s="148" t="s">
        <v>257</v>
      </c>
      <c r="G420" s="523" t="s">
        <v>556</v>
      </c>
      <c r="H420" s="523"/>
      <c r="I420" s="523"/>
      <c r="J420" s="523"/>
      <c r="K420" s="583"/>
      <c r="L420" s="602"/>
    </row>
    <row r="421" spans="1:12" ht="15" customHeight="1" x14ac:dyDescent="0.25">
      <c r="A421" s="564"/>
      <c r="B421" s="568"/>
      <c r="C421" s="614"/>
      <c r="D421" s="612"/>
      <c r="E421" s="448"/>
      <c r="F421" s="148" t="s">
        <v>376</v>
      </c>
      <c r="G421" s="523" t="s">
        <v>392</v>
      </c>
      <c r="H421" s="523"/>
      <c r="I421" s="523"/>
      <c r="J421" s="523"/>
      <c r="K421" s="583"/>
      <c r="L421" s="602"/>
    </row>
    <row r="422" spans="1:12" ht="15" customHeight="1" x14ac:dyDescent="0.25">
      <c r="A422" s="564"/>
      <c r="B422" s="568"/>
      <c r="C422" s="614"/>
      <c r="D422" s="612"/>
      <c r="E422" s="448"/>
      <c r="F422" s="93" t="s">
        <v>702</v>
      </c>
      <c r="G422" s="523" t="s">
        <v>709</v>
      </c>
      <c r="H422" s="523"/>
      <c r="I422" s="523"/>
      <c r="J422" s="523"/>
      <c r="K422" s="583"/>
      <c r="L422" s="602"/>
    </row>
    <row r="423" spans="1:12" ht="15" customHeight="1" x14ac:dyDescent="0.25">
      <c r="A423" s="564"/>
      <c r="B423" s="568"/>
      <c r="C423" s="614"/>
      <c r="D423" s="612"/>
      <c r="E423" s="448"/>
      <c r="F423" s="148" t="s">
        <v>381</v>
      </c>
      <c r="G423" s="523" t="s">
        <v>382</v>
      </c>
      <c r="H423" s="523"/>
      <c r="I423" s="523"/>
      <c r="J423" s="523"/>
      <c r="K423" s="583"/>
      <c r="L423" s="602"/>
    </row>
    <row r="424" spans="1:12" ht="15" customHeight="1" x14ac:dyDescent="0.25">
      <c r="A424" s="564"/>
      <c r="B424" s="568"/>
      <c r="C424" s="614"/>
      <c r="D424" s="612"/>
      <c r="E424" s="448"/>
      <c r="F424" s="94" t="s">
        <v>358</v>
      </c>
      <c r="G424" s="523" t="s">
        <v>900</v>
      </c>
      <c r="H424" s="523"/>
      <c r="I424" s="523"/>
      <c r="J424" s="523"/>
      <c r="K424" s="584">
        <v>5</v>
      </c>
      <c r="L424" s="533">
        <v>10626</v>
      </c>
    </row>
    <row r="425" spans="1:12" ht="15" customHeight="1" x14ac:dyDescent="0.25">
      <c r="A425" s="564"/>
      <c r="B425" s="568"/>
      <c r="C425" s="614"/>
      <c r="D425" s="612"/>
      <c r="E425" s="448"/>
      <c r="F425" s="148" t="s">
        <v>383</v>
      </c>
      <c r="G425" s="523" t="s">
        <v>384</v>
      </c>
      <c r="H425" s="523"/>
      <c r="I425" s="523"/>
      <c r="J425" s="523"/>
      <c r="K425" s="585"/>
      <c r="L425" s="603" t="e">
        <f>#REF!-#REF!*10%</f>
        <v>#REF!</v>
      </c>
    </row>
    <row r="426" spans="1:12" ht="15" customHeight="1" x14ac:dyDescent="0.25">
      <c r="A426" s="564"/>
      <c r="B426" s="568"/>
      <c r="C426" s="614"/>
      <c r="D426" s="612"/>
      <c r="E426" s="448"/>
      <c r="F426" s="148" t="s">
        <v>385</v>
      </c>
      <c r="G426" s="523" t="s">
        <v>398</v>
      </c>
      <c r="H426" s="523"/>
      <c r="I426" s="523"/>
      <c r="J426" s="523"/>
      <c r="K426" s="585"/>
      <c r="L426" s="603" t="e">
        <f>#REF!-#REF!*10%</f>
        <v>#REF!</v>
      </c>
    </row>
    <row r="427" spans="1:12" ht="15" customHeight="1" x14ac:dyDescent="0.25">
      <c r="A427" s="564"/>
      <c r="B427" s="568"/>
      <c r="C427" s="614"/>
      <c r="D427" s="612"/>
      <c r="E427" s="448"/>
      <c r="F427" s="148" t="s">
        <v>389</v>
      </c>
      <c r="G427" s="523" t="s">
        <v>390</v>
      </c>
      <c r="H427" s="523"/>
      <c r="I427" s="523"/>
      <c r="J427" s="523"/>
      <c r="K427" s="585"/>
      <c r="L427" s="603" t="e">
        <f>#REF!-#REF!*10%</f>
        <v>#REF!</v>
      </c>
    </row>
    <row r="428" spans="1:12" ht="15" customHeight="1" x14ac:dyDescent="0.25">
      <c r="A428" s="564"/>
      <c r="B428" s="568"/>
      <c r="C428" s="614"/>
      <c r="D428" s="612"/>
      <c r="E428" s="448"/>
      <c r="F428" s="93" t="s">
        <v>704</v>
      </c>
      <c r="G428" s="523" t="s">
        <v>705</v>
      </c>
      <c r="H428" s="523"/>
      <c r="I428" s="523"/>
      <c r="J428" s="523"/>
      <c r="K428" s="585"/>
      <c r="L428" s="603" t="e">
        <f>#REF!-#REF!*10%</f>
        <v>#REF!</v>
      </c>
    </row>
    <row r="429" spans="1:12" ht="15" customHeight="1" x14ac:dyDescent="0.25">
      <c r="A429" s="564"/>
      <c r="B429" s="568"/>
      <c r="C429" s="614"/>
      <c r="D429" s="612"/>
      <c r="E429" s="448"/>
      <c r="F429" s="93" t="s">
        <v>706</v>
      </c>
      <c r="G429" s="523" t="s">
        <v>390</v>
      </c>
      <c r="H429" s="523"/>
      <c r="I429" s="523"/>
      <c r="J429" s="523"/>
      <c r="K429" s="585"/>
      <c r="L429" s="603" t="e">
        <f>#REF!-#REF!*10%</f>
        <v>#REF!</v>
      </c>
    </row>
    <row r="430" spans="1:12" ht="15" customHeight="1" x14ac:dyDescent="0.25">
      <c r="A430" s="564"/>
      <c r="B430" s="568"/>
      <c r="C430" s="614"/>
      <c r="D430" s="612"/>
      <c r="E430" s="448"/>
      <c r="F430" s="93" t="s">
        <v>1271</v>
      </c>
      <c r="G430" s="523" t="s">
        <v>390</v>
      </c>
      <c r="H430" s="523"/>
      <c r="I430" s="523"/>
      <c r="J430" s="523"/>
      <c r="K430" s="585"/>
      <c r="L430" s="603" t="e">
        <f>#REF!-#REF!*10%</f>
        <v>#REF!</v>
      </c>
    </row>
    <row r="431" spans="1:12" ht="15" customHeight="1" x14ac:dyDescent="0.25">
      <c r="A431" s="564"/>
      <c r="B431" s="568"/>
      <c r="C431" s="614"/>
      <c r="D431" s="612"/>
      <c r="E431" s="448"/>
      <c r="F431" s="93" t="s">
        <v>707</v>
      </c>
      <c r="G431" s="523" t="s">
        <v>1270</v>
      </c>
      <c r="H431" s="523"/>
      <c r="I431" s="523"/>
      <c r="J431" s="523"/>
      <c r="K431" s="585"/>
      <c r="L431" s="603" t="e">
        <f>#REF!-#REF!*10%</f>
        <v>#REF!</v>
      </c>
    </row>
    <row r="432" spans="1:12" ht="15" customHeight="1" x14ac:dyDescent="0.25">
      <c r="A432" s="564"/>
      <c r="B432" s="568"/>
      <c r="C432" s="614"/>
      <c r="D432" s="612"/>
      <c r="E432" s="448"/>
      <c r="F432" s="93" t="s">
        <v>708</v>
      </c>
      <c r="G432" s="523" t="s">
        <v>390</v>
      </c>
      <c r="H432" s="523"/>
      <c r="I432" s="523"/>
      <c r="J432" s="523"/>
      <c r="K432" s="585"/>
      <c r="L432" s="603" t="e">
        <f>#REF!-#REF!*10%</f>
        <v>#REF!</v>
      </c>
    </row>
    <row r="433" spans="1:12" ht="15" customHeight="1" x14ac:dyDescent="0.25">
      <c r="A433" s="564"/>
      <c r="B433" s="568"/>
      <c r="C433" s="614"/>
      <c r="D433" s="612"/>
      <c r="E433" s="448"/>
      <c r="F433" s="148" t="s">
        <v>377</v>
      </c>
      <c r="G433" s="523" t="s">
        <v>387</v>
      </c>
      <c r="H433" s="523"/>
      <c r="I433" s="523"/>
      <c r="J433" s="523"/>
      <c r="K433" s="585"/>
      <c r="L433" s="603" t="e">
        <f>#REF!-#REF!*10%</f>
        <v>#REF!</v>
      </c>
    </row>
    <row r="434" spans="1:12" ht="15" customHeight="1" x14ac:dyDescent="0.25">
      <c r="A434" s="564"/>
      <c r="B434" s="568"/>
      <c r="C434" s="614"/>
      <c r="D434" s="612"/>
      <c r="E434" s="448"/>
      <c r="F434" s="148" t="s">
        <v>388</v>
      </c>
      <c r="G434" s="523" t="s">
        <v>393</v>
      </c>
      <c r="H434" s="523"/>
      <c r="I434" s="523"/>
      <c r="J434" s="523"/>
      <c r="K434" s="585"/>
      <c r="L434" s="603" t="e">
        <f>#REF!-#REF!*10%</f>
        <v>#REF!</v>
      </c>
    </row>
    <row r="435" spans="1:12" ht="15.6" customHeight="1" x14ac:dyDescent="0.25">
      <c r="A435" s="564"/>
      <c r="B435" s="568"/>
      <c r="C435" s="614"/>
      <c r="D435" s="612"/>
      <c r="E435" s="448"/>
      <c r="F435" s="148" t="s">
        <v>562</v>
      </c>
      <c r="G435" s="523" t="s">
        <v>1024</v>
      </c>
      <c r="H435" s="523"/>
      <c r="I435" s="523"/>
      <c r="J435" s="523"/>
      <c r="K435" s="585"/>
      <c r="L435" s="603" t="e">
        <f>#REF!-#REF!*10%</f>
        <v>#REF!</v>
      </c>
    </row>
    <row r="436" spans="1:12" ht="15.6" customHeight="1" x14ac:dyDescent="0.25">
      <c r="A436" s="564"/>
      <c r="B436" s="568"/>
      <c r="C436" s="614"/>
      <c r="D436" s="612"/>
      <c r="E436" s="448"/>
      <c r="F436" s="148" t="s">
        <v>570</v>
      </c>
      <c r="G436" s="523" t="s">
        <v>613</v>
      </c>
      <c r="H436" s="523"/>
      <c r="I436" s="523"/>
      <c r="J436" s="523"/>
      <c r="K436" s="585"/>
      <c r="L436" s="603" t="e">
        <f>#REF!-#REF!*10%</f>
        <v>#REF!</v>
      </c>
    </row>
    <row r="437" spans="1:12" ht="15.6" customHeight="1" x14ac:dyDescent="0.25">
      <c r="A437" s="564"/>
      <c r="B437" s="568"/>
      <c r="C437" s="614"/>
      <c r="D437" s="612"/>
      <c r="E437" s="448"/>
      <c r="F437" s="149" t="s">
        <v>4</v>
      </c>
      <c r="G437" s="606">
        <v>2.1</v>
      </c>
      <c r="H437" s="606"/>
      <c r="I437" s="606"/>
      <c r="J437" s="606"/>
      <c r="K437" s="585"/>
      <c r="L437" s="603" t="e">
        <f>#REF!-#REF!*10%</f>
        <v>#REF!</v>
      </c>
    </row>
    <row r="438" spans="1:12" ht="15" customHeight="1" x14ac:dyDescent="0.25">
      <c r="A438" s="564"/>
      <c r="B438" s="569"/>
      <c r="C438" s="614"/>
      <c r="D438" s="612"/>
      <c r="E438" s="448"/>
      <c r="F438" s="136" t="s">
        <v>1016</v>
      </c>
      <c r="G438" s="454">
        <v>5</v>
      </c>
      <c r="H438" s="454"/>
      <c r="I438" s="454"/>
      <c r="J438" s="454"/>
      <c r="K438" s="585"/>
      <c r="L438" s="603" t="e">
        <f>#REF!-#REF!*10%</f>
        <v>#REF!</v>
      </c>
    </row>
    <row r="439" spans="1:12" ht="15" customHeight="1" x14ac:dyDescent="0.25">
      <c r="A439" s="564">
        <v>6</v>
      </c>
      <c r="B439" s="567"/>
      <c r="C439" s="614" t="s">
        <v>1345</v>
      </c>
      <c r="D439" s="611"/>
      <c r="E439" s="448"/>
      <c r="F439" s="147" t="s">
        <v>81</v>
      </c>
      <c r="G439" s="607" t="s">
        <v>6</v>
      </c>
      <c r="H439" s="607"/>
      <c r="I439" s="607"/>
      <c r="J439" s="607"/>
      <c r="K439" s="539">
        <v>3</v>
      </c>
      <c r="L439" s="601">
        <v>12089</v>
      </c>
    </row>
    <row r="440" spans="1:12" ht="15" customHeight="1" x14ac:dyDescent="0.25">
      <c r="A440" s="564"/>
      <c r="B440" s="568"/>
      <c r="C440" s="614"/>
      <c r="D440" s="612"/>
      <c r="E440" s="448"/>
      <c r="F440" s="147" t="s">
        <v>80</v>
      </c>
      <c r="G440" s="469">
        <v>100</v>
      </c>
      <c r="H440" s="469"/>
      <c r="I440" s="469"/>
      <c r="J440" s="469"/>
      <c r="K440" s="583"/>
      <c r="L440" s="602"/>
    </row>
    <row r="441" spans="1:12" ht="15" customHeight="1" x14ac:dyDescent="0.25">
      <c r="A441" s="564"/>
      <c r="B441" s="568"/>
      <c r="C441" s="614"/>
      <c r="D441" s="612"/>
      <c r="E441" s="448"/>
      <c r="F441" s="147" t="s">
        <v>1</v>
      </c>
      <c r="G441" s="243">
        <v>3000</v>
      </c>
      <c r="H441" s="244">
        <v>4000</v>
      </c>
      <c r="I441" s="246">
        <v>5000</v>
      </c>
      <c r="J441" s="245">
        <v>6000</v>
      </c>
      <c r="K441" s="583"/>
      <c r="L441" s="602"/>
    </row>
    <row r="442" spans="1:12" ht="15" customHeight="1" x14ac:dyDescent="0.25">
      <c r="A442" s="564"/>
      <c r="B442" s="568"/>
      <c r="C442" s="614"/>
      <c r="D442" s="612"/>
      <c r="E442" s="448"/>
      <c r="F442" s="147" t="s">
        <v>817</v>
      </c>
      <c r="G442" s="243">
        <f>G440*100</f>
        <v>10000</v>
      </c>
      <c r="H442" s="244">
        <f>G440*110</f>
        <v>11000</v>
      </c>
      <c r="I442" s="246">
        <f>G440*120</f>
        <v>12000</v>
      </c>
      <c r="J442" s="245">
        <f>G440*123</f>
        <v>12300</v>
      </c>
      <c r="K442" s="583"/>
      <c r="L442" s="602"/>
    </row>
    <row r="443" spans="1:12" ht="15" customHeight="1" x14ac:dyDescent="0.25">
      <c r="A443" s="564"/>
      <c r="B443" s="568"/>
      <c r="C443" s="614"/>
      <c r="D443" s="612"/>
      <c r="E443" s="448"/>
      <c r="F443" s="147" t="s">
        <v>1269</v>
      </c>
      <c r="G443" s="451">
        <v>0.98</v>
      </c>
      <c r="H443" s="451"/>
      <c r="I443" s="451"/>
      <c r="J443" s="451"/>
      <c r="K443" s="583"/>
      <c r="L443" s="602"/>
    </row>
    <row r="444" spans="1:12" ht="15" customHeight="1" x14ac:dyDescent="0.25">
      <c r="A444" s="564"/>
      <c r="B444" s="568"/>
      <c r="C444" s="614"/>
      <c r="D444" s="612"/>
      <c r="E444" s="448"/>
      <c r="F444" s="93" t="s">
        <v>699</v>
      </c>
      <c r="G444" s="523" t="s">
        <v>700</v>
      </c>
      <c r="H444" s="523"/>
      <c r="I444" s="523"/>
      <c r="J444" s="523"/>
      <c r="K444" s="583"/>
      <c r="L444" s="602"/>
    </row>
    <row r="445" spans="1:12" ht="15" customHeight="1" x14ac:dyDescent="0.25">
      <c r="A445" s="564"/>
      <c r="B445" s="568"/>
      <c r="C445" s="614"/>
      <c r="D445" s="612"/>
      <c r="E445" s="448"/>
      <c r="F445" s="93" t="s">
        <v>1181</v>
      </c>
      <c r="G445" s="462" t="s">
        <v>1179</v>
      </c>
      <c r="H445" s="463"/>
      <c r="I445" s="463"/>
      <c r="J445" s="464"/>
      <c r="K445" s="583"/>
      <c r="L445" s="602"/>
    </row>
    <row r="446" spans="1:12" ht="15" customHeight="1" x14ac:dyDescent="0.25">
      <c r="A446" s="564"/>
      <c r="B446" s="568"/>
      <c r="C446" s="614"/>
      <c r="D446" s="612"/>
      <c r="E446" s="448"/>
      <c r="F446" s="147" t="s">
        <v>83</v>
      </c>
      <c r="G446" s="607">
        <v>66</v>
      </c>
      <c r="H446" s="607"/>
      <c r="I446" s="607"/>
      <c r="J446" s="607"/>
      <c r="K446" s="583"/>
      <c r="L446" s="602"/>
    </row>
    <row r="447" spans="1:12" ht="15" customHeight="1" x14ac:dyDescent="0.25">
      <c r="A447" s="564"/>
      <c r="B447" s="568"/>
      <c r="C447" s="614"/>
      <c r="D447" s="612"/>
      <c r="E447" s="448"/>
      <c r="F447" s="94" t="s">
        <v>396</v>
      </c>
      <c r="G447" s="523" t="s">
        <v>1185</v>
      </c>
      <c r="H447" s="523"/>
      <c r="I447" s="523"/>
      <c r="J447" s="523"/>
      <c r="K447" s="583"/>
      <c r="L447" s="602"/>
    </row>
    <row r="448" spans="1:12" ht="15" customHeight="1" x14ac:dyDescent="0.25">
      <c r="A448" s="564"/>
      <c r="B448" s="568"/>
      <c r="C448" s="614"/>
      <c r="D448" s="612"/>
      <c r="E448" s="448"/>
      <c r="F448" s="147" t="s">
        <v>3</v>
      </c>
      <c r="G448" s="607" t="s">
        <v>323</v>
      </c>
      <c r="H448" s="607"/>
      <c r="I448" s="607"/>
      <c r="J448" s="607"/>
      <c r="K448" s="583"/>
      <c r="L448" s="602"/>
    </row>
    <row r="449" spans="1:12" ht="15" customHeight="1" x14ac:dyDescent="0.25">
      <c r="A449" s="564"/>
      <c r="B449" s="568"/>
      <c r="C449" s="614"/>
      <c r="D449" s="612"/>
      <c r="E449" s="448"/>
      <c r="F449" s="148" t="s">
        <v>379</v>
      </c>
      <c r="G449" s="523" t="s">
        <v>380</v>
      </c>
      <c r="H449" s="523"/>
      <c r="I449" s="523"/>
      <c r="J449" s="523"/>
      <c r="K449" s="583"/>
      <c r="L449" s="602"/>
    </row>
    <row r="450" spans="1:12" ht="15" customHeight="1" x14ac:dyDescent="0.25">
      <c r="A450" s="564"/>
      <c r="B450" s="568"/>
      <c r="C450" s="614"/>
      <c r="D450" s="612"/>
      <c r="E450" s="448"/>
      <c r="F450" s="93" t="s">
        <v>701</v>
      </c>
      <c r="G450" s="523">
        <v>100000</v>
      </c>
      <c r="H450" s="523"/>
      <c r="I450" s="523"/>
      <c r="J450" s="523"/>
      <c r="K450" s="583"/>
      <c r="L450" s="602"/>
    </row>
    <row r="451" spans="1:12" ht="15" customHeight="1" x14ac:dyDescent="0.25">
      <c r="A451" s="564"/>
      <c r="B451" s="568"/>
      <c r="C451" s="614"/>
      <c r="D451" s="612"/>
      <c r="E451" s="448"/>
      <c r="F451" s="148" t="s">
        <v>257</v>
      </c>
      <c r="G451" s="523" t="s">
        <v>556</v>
      </c>
      <c r="H451" s="523"/>
      <c r="I451" s="523"/>
      <c r="J451" s="523"/>
      <c r="K451" s="583"/>
      <c r="L451" s="602"/>
    </row>
    <row r="452" spans="1:12" ht="15" customHeight="1" x14ac:dyDescent="0.25">
      <c r="A452" s="564"/>
      <c r="B452" s="568"/>
      <c r="C452" s="614"/>
      <c r="D452" s="612"/>
      <c r="E452" s="448"/>
      <c r="F452" s="148" t="s">
        <v>376</v>
      </c>
      <c r="G452" s="523" t="s">
        <v>392</v>
      </c>
      <c r="H452" s="523"/>
      <c r="I452" s="523"/>
      <c r="J452" s="523"/>
      <c r="K452" s="583"/>
      <c r="L452" s="602"/>
    </row>
    <row r="453" spans="1:12" ht="15" customHeight="1" x14ac:dyDescent="0.25">
      <c r="A453" s="564"/>
      <c r="B453" s="568"/>
      <c r="C453" s="614"/>
      <c r="D453" s="612"/>
      <c r="E453" s="448"/>
      <c r="F453" s="93" t="s">
        <v>702</v>
      </c>
      <c r="G453" s="523" t="s">
        <v>709</v>
      </c>
      <c r="H453" s="523"/>
      <c r="I453" s="523"/>
      <c r="J453" s="523"/>
      <c r="K453" s="583"/>
      <c r="L453" s="602"/>
    </row>
    <row r="454" spans="1:12" ht="15" customHeight="1" x14ac:dyDescent="0.25">
      <c r="A454" s="564"/>
      <c r="B454" s="568"/>
      <c r="C454" s="614"/>
      <c r="D454" s="612"/>
      <c r="E454" s="448"/>
      <c r="F454" s="148" t="s">
        <v>381</v>
      </c>
      <c r="G454" s="523" t="s">
        <v>382</v>
      </c>
      <c r="H454" s="523"/>
      <c r="I454" s="523"/>
      <c r="J454" s="523"/>
      <c r="K454" s="583"/>
      <c r="L454" s="602"/>
    </row>
    <row r="455" spans="1:12" ht="15" customHeight="1" x14ac:dyDescent="0.25">
      <c r="A455" s="564"/>
      <c r="B455" s="568"/>
      <c r="C455" s="614"/>
      <c r="D455" s="612"/>
      <c r="E455" s="448"/>
      <c r="F455" s="94" t="s">
        <v>358</v>
      </c>
      <c r="G455" s="523" t="s">
        <v>900</v>
      </c>
      <c r="H455" s="523"/>
      <c r="I455" s="523"/>
      <c r="J455" s="523"/>
      <c r="K455" s="584">
        <v>5</v>
      </c>
      <c r="L455" s="533">
        <v>12935</v>
      </c>
    </row>
    <row r="456" spans="1:12" ht="15" customHeight="1" x14ac:dyDescent="0.25">
      <c r="A456" s="564"/>
      <c r="B456" s="568"/>
      <c r="C456" s="614"/>
      <c r="D456" s="612"/>
      <c r="E456" s="448"/>
      <c r="F456" s="148" t="s">
        <v>383</v>
      </c>
      <c r="G456" s="523" t="s">
        <v>384</v>
      </c>
      <c r="H456" s="523"/>
      <c r="I456" s="523"/>
      <c r="J456" s="523"/>
      <c r="K456" s="585"/>
      <c r="L456" s="603" t="e">
        <f>#REF!-#REF!*10%</f>
        <v>#REF!</v>
      </c>
    </row>
    <row r="457" spans="1:12" ht="15" customHeight="1" x14ac:dyDescent="0.25">
      <c r="A457" s="564"/>
      <c r="B457" s="568"/>
      <c r="C457" s="614"/>
      <c r="D457" s="612"/>
      <c r="E457" s="448"/>
      <c r="F457" s="148" t="s">
        <v>385</v>
      </c>
      <c r="G457" s="523" t="s">
        <v>398</v>
      </c>
      <c r="H457" s="523"/>
      <c r="I457" s="523"/>
      <c r="J457" s="523"/>
      <c r="K457" s="585"/>
      <c r="L457" s="603" t="e">
        <f>#REF!-#REF!*10%</f>
        <v>#REF!</v>
      </c>
    </row>
    <row r="458" spans="1:12" ht="15" customHeight="1" x14ac:dyDescent="0.25">
      <c r="A458" s="564"/>
      <c r="B458" s="568"/>
      <c r="C458" s="614"/>
      <c r="D458" s="612"/>
      <c r="E458" s="448"/>
      <c r="F458" s="148" t="s">
        <v>389</v>
      </c>
      <c r="G458" s="523" t="s">
        <v>390</v>
      </c>
      <c r="H458" s="523"/>
      <c r="I458" s="523"/>
      <c r="J458" s="523"/>
      <c r="K458" s="585"/>
      <c r="L458" s="603" t="e">
        <f>#REF!-#REF!*10%</f>
        <v>#REF!</v>
      </c>
    </row>
    <row r="459" spans="1:12" ht="15" customHeight="1" x14ac:dyDescent="0.25">
      <c r="A459" s="564"/>
      <c r="B459" s="568"/>
      <c r="C459" s="614"/>
      <c r="D459" s="612"/>
      <c r="E459" s="448"/>
      <c r="F459" s="93" t="s">
        <v>704</v>
      </c>
      <c r="G459" s="523" t="s">
        <v>705</v>
      </c>
      <c r="H459" s="523"/>
      <c r="I459" s="523"/>
      <c r="J459" s="523"/>
      <c r="K459" s="585"/>
      <c r="L459" s="603" t="e">
        <f>#REF!-#REF!*10%</f>
        <v>#REF!</v>
      </c>
    </row>
    <row r="460" spans="1:12" ht="15" customHeight="1" x14ac:dyDescent="0.25">
      <c r="A460" s="564"/>
      <c r="B460" s="568"/>
      <c r="C460" s="614"/>
      <c r="D460" s="612"/>
      <c r="E460" s="448"/>
      <c r="F460" s="93" t="s">
        <v>706</v>
      </c>
      <c r="G460" s="523" t="s">
        <v>390</v>
      </c>
      <c r="H460" s="523"/>
      <c r="I460" s="523"/>
      <c r="J460" s="523"/>
      <c r="K460" s="585"/>
      <c r="L460" s="603" t="e">
        <f>#REF!-#REF!*10%</f>
        <v>#REF!</v>
      </c>
    </row>
    <row r="461" spans="1:12" ht="15" customHeight="1" x14ac:dyDescent="0.25">
      <c r="A461" s="564"/>
      <c r="B461" s="568"/>
      <c r="C461" s="614"/>
      <c r="D461" s="612"/>
      <c r="E461" s="448"/>
      <c r="F461" s="93" t="s">
        <v>1271</v>
      </c>
      <c r="G461" s="523" t="s">
        <v>390</v>
      </c>
      <c r="H461" s="523"/>
      <c r="I461" s="523"/>
      <c r="J461" s="523"/>
      <c r="K461" s="585"/>
      <c r="L461" s="603" t="e">
        <f>#REF!-#REF!*10%</f>
        <v>#REF!</v>
      </c>
    </row>
    <row r="462" spans="1:12" ht="15" customHeight="1" x14ac:dyDescent="0.25">
      <c r="A462" s="564"/>
      <c r="B462" s="568"/>
      <c r="C462" s="614"/>
      <c r="D462" s="612"/>
      <c r="E462" s="448"/>
      <c r="F462" s="93" t="s">
        <v>707</v>
      </c>
      <c r="G462" s="523" t="s">
        <v>911</v>
      </c>
      <c r="H462" s="523"/>
      <c r="I462" s="523"/>
      <c r="J462" s="523"/>
      <c r="K462" s="585"/>
      <c r="L462" s="603" t="e">
        <f>#REF!-#REF!*10%</f>
        <v>#REF!</v>
      </c>
    </row>
    <row r="463" spans="1:12" ht="15" customHeight="1" x14ac:dyDescent="0.25">
      <c r="A463" s="564"/>
      <c r="B463" s="568"/>
      <c r="C463" s="614"/>
      <c r="D463" s="612"/>
      <c r="E463" s="448"/>
      <c r="F463" s="93" t="s">
        <v>708</v>
      </c>
      <c r="G463" s="523" t="s">
        <v>390</v>
      </c>
      <c r="H463" s="523"/>
      <c r="I463" s="523"/>
      <c r="J463" s="523"/>
      <c r="K463" s="585"/>
      <c r="L463" s="603" t="e">
        <f>#REF!-#REF!*10%</f>
        <v>#REF!</v>
      </c>
    </row>
    <row r="464" spans="1:12" ht="15" customHeight="1" x14ac:dyDescent="0.25">
      <c r="A464" s="564"/>
      <c r="B464" s="568"/>
      <c r="C464" s="614"/>
      <c r="D464" s="612"/>
      <c r="E464" s="448"/>
      <c r="F464" s="148" t="s">
        <v>377</v>
      </c>
      <c r="G464" s="523" t="s">
        <v>387</v>
      </c>
      <c r="H464" s="523"/>
      <c r="I464" s="523"/>
      <c r="J464" s="523"/>
      <c r="K464" s="585"/>
      <c r="L464" s="603" t="e">
        <f>#REF!-#REF!*10%</f>
        <v>#REF!</v>
      </c>
    </row>
    <row r="465" spans="1:12" ht="15" customHeight="1" x14ac:dyDescent="0.25">
      <c r="A465" s="564"/>
      <c r="B465" s="568"/>
      <c r="C465" s="614"/>
      <c r="D465" s="612"/>
      <c r="E465" s="448"/>
      <c r="F465" s="148" t="s">
        <v>388</v>
      </c>
      <c r="G465" s="523" t="s">
        <v>393</v>
      </c>
      <c r="H465" s="523"/>
      <c r="I465" s="523"/>
      <c r="J465" s="523"/>
      <c r="K465" s="585"/>
      <c r="L465" s="603" t="e">
        <f>#REF!-#REF!*10%</f>
        <v>#REF!</v>
      </c>
    </row>
    <row r="466" spans="1:12" ht="15.6" customHeight="1" x14ac:dyDescent="0.25">
      <c r="A466" s="564"/>
      <c r="B466" s="568"/>
      <c r="C466" s="614"/>
      <c r="D466" s="612"/>
      <c r="E466" s="448"/>
      <c r="F466" s="148" t="s">
        <v>562</v>
      </c>
      <c r="G466" s="523" t="s">
        <v>1024</v>
      </c>
      <c r="H466" s="523"/>
      <c r="I466" s="523"/>
      <c r="J466" s="523"/>
      <c r="K466" s="585"/>
      <c r="L466" s="603" t="e">
        <f>#REF!-#REF!*10%</f>
        <v>#REF!</v>
      </c>
    </row>
    <row r="467" spans="1:12" ht="15.6" customHeight="1" x14ac:dyDescent="0.25">
      <c r="A467" s="564"/>
      <c r="B467" s="568"/>
      <c r="C467" s="614"/>
      <c r="D467" s="612"/>
      <c r="E467" s="448"/>
      <c r="F467" s="148" t="s">
        <v>570</v>
      </c>
      <c r="G467" s="523" t="s">
        <v>613</v>
      </c>
      <c r="H467" s="523"/>
      <c r="I467" s="523"/>
      <c r="J467" s="523"/>
      <c r="K467" s="585"/>
      <c r="L467" s="603" t="e">
        <f>#REF!-#REF!*10%</f>
        <v>#REF!</v>
      </c>
    </row>
    <row r="468" spans="1:12" ht="15.6" customHeight="1" x14ac:dyDescent="0.25">
      <c r="A468" s="564"/>
      <c r="B468" s="568"/>
      <c r="C468" s="614"/>
      <c r="D468" s="612"/>
      <c r="E468" s="448"/>
      <c r="F468" s="149" t="s">
        <v>4</v>
      </c>
      <c r="G468" s="606">
        <v>2.8</v>
      </c>
      <c r="H468" s="606"/>
      <c r="I468" s="606"/>
      <c r="J468" s="606"/>
      <c r="K468" s="585"/>
      <c r="L468" s="603" t="e">
        <f>#REF!-#REF!*10%</f>
        <v>#REF!</v>
      </c>
    </row>
    <row r="469" spans="1:12" ht="15" customHeight="1" x14ac:dyDescent="0.25">
      <c r="A469" s="564"/>
      <c r="B469" s="569"/>
      <c r="C469" s="614"/>
      <c r="D469" s="612"/>
      <c r="E469" s="448"/>
      <c r="F469" s="136" t="s">
        <v>1016</v>
      </c>
      <c r="G469" s="454">
        <v>5</v>
      </c>
      <c r="H469" s="454"/>
      <c r="I469" s="454"/>
      <c r="J469" s="454"/>
      <c r="K469" s="585"/>
      <c r="L469" s="603" t="e">
        <f>#REF!-#REF!*10%</f>
        <v>#REF!</v>
      </c>
    </row>
    <row r="470" spans="1:12" ht="15" customHeight="1" x14ac:dyDescent="0.25">
      <c r="A470" s="564">
        <v>7</v>
      </c>
      <c r="B470" s="567"/>
      <c r="C470" s="614" t="s">
        <v>1346</v>
      </c>
      <c r="D470" s="611"/>
      <c r="E470" s="448"/>
      <c r="F470" s="147" t="s">
        <v>81</v>
      </c>
      <c r="G470" s="607" t="s">
        <v>6</v>
      </c>
      <c r="H470" s="607"/>
      <c r="I470" s="607"/>
      <c r="J470" s="607"/>
      <c r="K470" s="539">
        <v>3</v>
      </c>
      <c r="L470" s="601">
        <v>12821</v>
      </c>
    </row>
    <row r="471" spans="1:12" ht="15" customHeight="1" x14ac:dyDescent="0.25">
      <c r="A471" s="564"/>
      <c r="B471" s="568"/>
      <c r="C471" s="614"/>
      <c r="D471" s="612"/>
      <c r="E471" s="448"/>
      <c r="F471" s="147" t="s">
        <v>80</v>
      </c>
      <c r="G471" s="469">
        <v>120</v>
      </c>
      <c r="H471" s="469"/>
      <c r="I471" s="469"/>
      <c r="J471" s="469"/>
      <c r="K471" s="583"/>
      <c r="L471" s="602"/>
    </row>
    <row r="472" spans="1:12" ht="15" customHeight="1" x14ac:dyDescent="0.25">
      <c r="A472" s="564"/>
      <c r="B472" s="568"/>
      <c r="C472" s="614"/>
      <c r="D472" s="612"/>
      <c r="E472" s="448"/>
      <c r="F472" s="147" t="s">
        <v>1</v>
      </c>
      <c r="G472" s="243">
        <v>3000</v>
      </c>
      <c r="H472" s="244">
        <v>4000</v>
      </c>
      <c r="I472" s="246">
        <v>5000</v>
      </c>
      <c r="J472" s="245">
        <v>6000</v>
      </c>
      <c r="K472" s="583"/>
      <c r="L472" s="602"/>
    </row>
    <row r="473" spans="1:12" ht="15" customHeight="1" x14ac:dyDescent="0.25">
      <c r="A473" s="564"/>
      <c r="B473" s="568"/>
      <c r="C473" s="614"/>
      <c r="D473" s="612"/>
      <c r="E473" s="448"/>
      <c r="F473" s="147" t="s">
        <v>817</v>
      </c>
      <c r="G473" s="243">
        <f>G471*100</f>
        <v>12000</v>
      </c>
      <c r="H473" s="244">
        <f>G471*110</f>
        <v>13200</v>
      </c>
      <c r="I473" s="246">
        <f>G471*120</f>
        <v>14400</v>
      </c>
      <c r="J473" s="245">
        <f>G471*123</f>
        <v>14760</v>
      </c>
      <c r="K473" s="583"/>
      <c r="L473" s="602"/>
    </row>
    <row r="474" spans="1:12" ht="15" customHeight="1" x14ac:dyDescent="0.25">
      <c r="A474" s="564"/>
      <c r="B474" s="568"/>
      <c r="C474" s="614"/>
      <c r="D474" s="612"/>
      <c r="E474" s="448"/>
      <c r="F474" s="147" t="s">
        <v>1269</v>
      </c>
      <c r="G474" s="451">
        <v>0.98</v>
      </c>
      <c r="H474" s="451"/>
      <c r="I474" s="451"/>
      <c r="J474" s="451"/>
      <c r="K474" s="583"/>
      <c r="L474" s="602"/>
    </row>
    <row r="475" spans="1:12" ht="15" customHeight="1" x14ac:dyDescent="0.25">
      <c r="A475" s="564"/>
      <c r="B475" s="568"/>
      <c r="C475" s="614"/>
      <c r="D475" s="612"/>
      <c r="E475" s="448"/>
      <c r="F475" s="93" t="s">
        <v>699</v>
      </c>
      <c r="G475" s="523" t="s">
        <v>700</v>
      </c>
      <c r="H475" s="523"/>
      <c r="I475" s="523"/>
      <c r="J475" s="523"/>
      <c r="K475" s="583"/>
      <c r="L475" s="602"/>
    </row>
    <row r="476" spans="1:12" ht="15" customHeight="1" x14ac:dyDescent="0.25">
      <c r="A476" s="564"/>
      <c r="B476" s="568"/>
      <c r="C476" s="614"/>
      <c r="D476" s="612"/>
      <c r="E476" s="448"/>
      <c r="F476" s="93" t="s">
        <v>1181</v>
      </c>
      <c r="G476" s="462" t="s">
        <v>1179</v>
      </c>
      <c r="H476" s="463"/>
      <c r="I476" s="463"/>
      <c r="J476" s="464"/>
      <c r="K476" s="583"/>
      <c r="L476" s="602"/>
    </row>
    <row r="477" spans="1:12" ht="15" customHeight="1" x14ac:dyDescent="0.25">
      <c r="A477" s="564"/>
      <c r="B477" s="568"/>
      <c r="C477" s="614"/>
      <c r="D477" s="612"/>
      <c r="E477" s="448"/>
      <c r="F477" s="147" t="s">
        <v>83</v>
      </c>
      <c r="G477" s="607">
        <v>66</v>
      </c>
      <c r="H477" s="607"/>
      <c r="I477" s="607"/>
      <c r="J477" s="607"/>
      <c r="K477" s="583"/>
      <c r="L477" s="602"/>
    </row>
    <row r="478" spans="1:12" ht="15" customHeight="1" x14ac:dyDescent="0.25">
      <c r="A478" s="564"/>
      <c r="B478" s="568"/>
      <c r="C478" s="614"/>
      <c r="D478" s="612"/>
      <c r="E478" s="448"/>
      <c r="F478" s="94" t="s">
        <v>396</v>
      </c>
      <c r="G478" s="523" t="s">
        <v>1185</v>
      </c>
      <c r="H478" s="523"/>
      <c r="I478" s="523"/>
      <c r="J478" s="523"/>
      <c r="K478" s="583"/>
      <c r="L478" s="602"/>
    </row>
    <row r="479" spans="1:12" ht="15" customHeight="1" x14ac:dyDescent="0.25">
      <c r="A479" s="564"/>
      <c r="B479" s="568"/>
      <c r="C479" s="614"/>
      <c r="D479" s="612"/>
      <c r="E479" s="448"/>
      <c r="F479" s="147" t="s">
        <v>3</v>
      </c>
      <c r="G479" s="607" t="s">
        <v>324</v>
      </c>
      <c r="H479" s="607"/>
      <c r="I479" s="607"/>
      <c r="J479" s="607"/>
      <c r="K479" s="583"/>
      <c r="L479" s="602"/>
    </row>
    <row r="480" spans="1:12" ht="15" customHeight="1" x14ac:dyDescent="0.25">
      <c r="A480" s="564"/>
      <c r="B480" s="568"/>
      <c r="C480" s="614"/>
      <c r="D480" s="612"/>
      <c r="E480" s="448"/>
      <c r="F480" s="148" t="s">
        <v>379</v>
      </c>
      <c r="G480" s="523" t="s">
        <v>380</v>
      </c>
      <c r="H480" s="523"/>
      <c r="I480" s="523"/>
      <c r="J480" s="523"/>
      <c r="K480" s="583"/>
      <c r="L480" s="602"/>
    </row>
    <row r="481" spans="1:12" ht="15" customHeight="1" x14ac:dyDescent="0.25">
      <c r="A481" s="564"/>
      <c r="B481" s="568"/>
      <c r="C481" s="614"/>
      <c r="D481" s="612"/>
      <c r="E481" s="448"/>
      <c r="F481" s="93" t="s">
        <v>701</v>
      </c>
      <c r="G481" s="523">
        <v>100000</v>
      </c>
      <c r="H481" s="523"/>
      <c r="I481" s="523"/>
      <c r="J481" s="523"/>
      <c r="K481" s="583"/>
      <c r="L481" s="602"/>
    </row>
    <row r="482" spans="1:12" ht="15" customHeight="1" x14ac:dyDescent="0.25">
      <c r="A482" s="564"/>
      <c r="B482" s="568"/>
      <c r="C482" s="614"/>
      <c r="D482" s="612"/>
      <c r="E482" s="448"/>
      <c r="F482" s="148" t="s">
        <v>257</v>
      </c>
      <c r="G482" s="523" t="s">
        <v>556</v>
      </c>
      <c r="H482" s="523"/>
      <c r="I482" s="523"/>
      <c r="J482" s="523"/>
      <c r="K482" s="583"/>
      <c r="L482" s="602"/>
    </row>
    <row r="483" spans="1:12" ht="15" customHeight="1" x14ac:dyDescent="0.25">
      <c r="A483" s="564"/>
      <c r="B483" s="568"/>
      <c r="C483" s="614"/>
      <c r="D483" s="612"/>
      <c r="E483" s="448"/>
      <c r="F483" s="148" t="s">
        <v>376</v>
      </c>
      <c r="G483" s="523" t="s">
        <v>392</v>
      </c>
      <c r="H483" s="523"/>
      <c r="I483" s="523"/>
      <c r="J483" s="523"/>
      <c r="K483" s="583"/>
      <c r="L483" s="602"/>
    </row>
    <row r="484" spans="1:12" ht="15" customHeight="1" x14ac:dyDescent="0.25">
      <c r="A484" s="564"/>
      <c r="B484" s="568"/>
      <c r="C484" s="614"/>
      <c r="D484" s="612"/>
      <c r="E484" s="448"/>
      <c r="F484" s="93" t="s">
        <v>702</v>
      </c>
      <c r="G484" s="523" t="s">
        <v>709</v>
      </c>
      <c r="H484" s="523"/>
      <c r="I484" s="523"/>
      <c r="J484" s="523"/>
      <c r="K484" s="583"/>
      <c r="L484" s="602"/>
    </row>
    <row r="485" spans="1:12" ht="15" customHeight="1" x14ac:dyDescent="0.25">
      <c r="A485" s="564"/>
      <c r="B485" s="568"/>
      <c r="C485" s="614"/>
      <c r="D485" s="612"/>
      <c r="E485" s="448"/>
      <c r="F485" s="148" t="s">
        <v>381</v>
      </c>
      <c r="G485" s="523" t="s">
        <v>382</v>
      </c>
      <c r="H485" s="523"/>
      <c r="I485" s="523"/>
      <c r="J485" s="523"/>
      <c r="K485" s="583"/>
      <c r="L485" s="602"/>
    </row>
    <row r="486" spans="1:12" ht="15" customHeight="1" x14ac:dyDescent="0.25">
      <c r="A486" s="564"/>
      <c r="B486" s="568"/>
      <c r="C486" s="614"/>
      <c r="D486" s="612"/>
      <c r="E486" s="448"/>
      <c r="F486" s="94" t="s">
        <v>358</v>
      </c>
      <c r="G486" s="523" t="s">
        <v>900</v>
      </c>
      <c r="H486" s="523"/>
      <c r="I486" s="523"/>
      <c r="J486" s="523"/>
      <c r="K486" s="584">
        <v>5</v>
      </c>
      <c r="L486" s="533">
        <v>13719</v>
      </c>
    </row>
    <row r="487" spans="1:12" ht="15" customHeight="1" x14ac:dyDescent="0.25">
      <c r="A487" s="564"/>
      <c r="B487" s="568"/>
      <c r="C487" s="614"/>
      <c r="D487" s="612"/>
      <c r="E487" s="448"/>
      <c r="F487" s="148" t="s">
        <v>383</v>
      </c>
      <c r="G487" s="523" t="s">
        <v>384</v>
      </c>
      <c r="H487" s="523"/>
      <c r="I487" s="523"/>
      <c r="J487" s="523"/>
      <c r="K487" s="585"/>
      <c r="L487" s="603" t="e">
        <f>#REF!-#REF!*10%</f>
        <v>#REF!</v>
      </c>
    </row>
    <row r="488" spans="1:12" ht="15" customHeight="1" x14ac:dyDescent="0.25">
      <c r="A488" s="564"/>
      <c r="B488" s="568"/>
      <c r="C488" s="614"/>
      <c r="D488" s="612"/>
      <c r="E488" s="448"/>
      <c r="F488" s="148" t="s">
        <v>385</v>
      </c>
      <c r="G488" s="523" t="s">
        <v>398</v>
      </c>
      <c r="H488" s="523"/>
      <c r="I488" s="523"/>
      <c r="J488" s="523"/>
      <c r="K488" s="585"/>
      <c r="L488" s="603" t="e">
        <f>#REF!-#REF!*10%</f>
        <v>#REF!</v>
      </c>
    </row>
    <row r="489" spans="1:12" ht="15" customHeight="1" x14ac:dyDescent="0.25">
      <c r="A489" s="564"/>
      <c r="B489" s="568"/>
      <c r="C489" s="614"/>
      <c r="D489" s="612"/>
      <c r="E489" s="448"/>
      <c r="F489" s="148" t="s">
        <v>389</v>
      </c>
      <c r="G489" s="523" t="s">
        <v>390</v>
      </c>
      <c r="H489" s="523"/>
      <c r="I489" s="523"/>
      <c r="J489" s="523"/>
      <c r="K489" s="585"/>
      <c r="L489" s="603" t="e">
        <f>#REF!-#REF!*10%</f>
        <v>#REF!</v>
      </c>
    </row>
    <row r="490" spans="1:12" ht="15" customHeight="1" x14ac:dyDescent="0.25">
      <c r="A490" s="564"/>
      <c r="B490" s="568"/>
      <c r="C490" s="614"/>
      <c r="D490" s="612"/>
      <c r="E490" s="448"/>
      <c r="F490" s="93" t="s">
        <v>704</v>
      </c>
      <c r="G490" s="523" t="s">
        <v>705</v>
      </c>
      <c r="H490" s="523"/>
      <c r="I490" s="523"/>
      <c r="J490" s="523"/>
      <c r="K490" s="585"/>
      <c r="L490" s="603" t="e">
        <f>#REF!-#REF!*10%</f>
        <v>#REF!</v>
      </c>
    </row>
    <row r="491" spans="1:12" ht="15" customHeight="1" x14ac:dyDescent="0.25">
      <c r="A491" s="564"/>
      <c r="B491" s="568"/>
      <c r="C491" s="614"/>
      <c r="D491" s="612"/>
      <c r="E491" s="448"/>
      <c r="F491" s="93" t="s">
        <v>706</v>
      </c>
      <c r="G491" s="523" t="s">
        <v>390</v>
      </c>
      <c r="H491" s="523"/>
      <c r="I491" s="523"/>
      <c r="J491" s="523"/>
      <c r="K491" s="585"/>
      <c r="L491" s="603" t="e">
        <f>#REF!-#REF!*10%</f>
        <v>#REF!</v>
      </c>
    </row>
    <row r="492" spans="1:12" ht="15" customHeight="1" x14ac:dyDescent="0.25">
      <c r="A492" s="564"/>
      <c r="B492" s="568"/>
      <c r="C492" s="614"/>
      <c r="D492" s="612"/>
      <c r="E492" s="448"/>
      <c r="F492" s="93" t="s">
        <v>1271</v>
      </c>
      <c r="G492" s="523" t="s">
        <v>390</v>
      </c>
      <c r="H492" s="523"/>
      <c r="I492" s="523"/>
      <c r="J492" s="523"/>
      <c r="K492" s="585"/>
      <c r="L492" s="603" t="e">
        <f>#REF!-#REF!*10%</f>
        <v>#REF!</v>
      </c>
    </row>
    <row r="493" spans="1:12" ht="15" customHeight="1" x14ac:dyDescent="0.25">
      <c r="A493" s="564"/>
      <c r="B493" s="568"/>
      <c r="C493" s="614"/>
      <c r="D493" s="612"/>
      <c r="E493" s="448"/>
      <c r="F493" s="93" t="s">
        <v>707</v>
      </c>
      <c r="G493" s="523" t="s">
        <v>911</v>
      </c>
      <c r="H493" s="523"/>
      <c r="I493" s="523"/>
      <c r="J493" s="523"/>
      <c r="K493" s="585"/>
      <c r="L493" s="603" t="e">
        <f>#REF!-#REF!*10%</f>
        <v>#REF!</v>
      </c>
    </row>
    <row r="494" spans="1:12" ht="15" customHeight="1" x14ac:dyDescent="0.25">
      <c r="A494" s="564"/>
      <c r="B494" s="568"/>
      <c r="C494" s="614"/>
      <c r="D494" s="612"/>
      <c r="E494" s="448"/>
      <c r="F494" s="93" t="s">
        <v>708</v>
      </c>
      <c r="G494" s="523" t="s">
        <v>390</v>
      </c>
      <c r="H494" s="523"/>
      <c r="I494" s="523"/>
      <c r="J494" s="523"/>
      <c r="K494" s="585"/>
      <c r="L494" s="603" t="e">
        <f>#REF!-#REF!*10%</f>
        <v>#REF!</v>
      </c>
    </row>
    <row r="495" spans="1:12" ht="15" customHeight="1" x14ac:dyDescent="0.25">
      <c r="A495" s="564"/>
      <c r="B495" s="568"/>
      <c r="C495" s="614"/>
      <c r="D495" s="612"/>
      <c r="E495" s="448"/>
      <c r="F495" s="148" t="s">
        <v>377</v>
      </c>
      <c r="G495" s="523" t="s">
        <v>387</v>
      </c>
      <c r="H495" s="523"/>
      <c r="I495" s="523"/>
      <c r="J495" s="523"/>
      <c r="K495" s="585"/>
      <c r="L495" s="603" t="e">
        <f>#REF!-#REF!*10%</f>
        <v>#REF!</v>
      </c>
    </row>
    <row r="496" spans="1:12" ht="15" customHeight="1" x14ac:dyDescent="0.25">
      <c r="A496" s="564"/>
      <c r="B496" s="568"/>
      <c r="C496" s="614"/>
      <c r="D496" s="612"/>
      <c r="E496" s="448"/>
      <c r="F496" s="148" t="s">
        <v>388</v>
      </c>
      <c r="G496" s="523" t="s">
        <v>393</v>
      </c>
      <c r="H496" s="523"/>
      <c r="I496" s="523"/>
      <c r="J496" s="523"/>
      <c r="K496" s="585"/>
      <c r="L496" s="603" t="e">
        <f>#REF!-#REF!*10%</f>
        <v>#REF!</v>
      </c>
    </row>
    <row r="497" spans="1:12" ht="15.6" customHeight="1" x14ac:dyDescent="0.25">
      <c r="A497" s="564"/>
      <c r="B497" s="568"/>
      <c r="C497" s="614"/>
      <c r="D497" s="612"/>
      <c r="E497" s="448"/>
      <c r="F497" s="148" t="s">
        <v>562</v>
      </c>
      <c r="G497" s="523" t="s">
        <v>1024</v>
      </c>
      <c r="H497" s="523"/>
      <c r="I497" s="523"/>
      <c r="J497" s="523"/>
      <c r="K497" s="585"/>
      <c r="L497" s="603" t="e">
        <f>#REF!-#REF!*10%</f>
        <v>#REF!</v>
      </c>
    </row>
    <row r="498" spans="1:12" ht="15.6" customHeight="1" x14ac:dyDescent="0.25">
      <c r="A498" s="564"/>
      <c r="B498" s="568"/>
      <c r="C498" s="614"/>
      <c r="D498" s="612"/>
      <c r="E498" s="448"/>
      <c r="F498" s="148" t="s">
        <v>570</v>
      </c>
      <c r="G498" s="523" t="s">
        <v>613</v>
      </c>
      <c r="H498" s="523"/>
      <c r="I498" s="523"/>
      <c r="J498" s="523"/>
      <c r="K498" s="585"/>
      <c r="L498" s="603" t="e">
        <f>#REF!-#REF!*10%</f>
        <v>#REF!</v>
      </c>
    </row>
    <row r="499" spans="1:12" ht="15.6" customHeight="1" x14ac:dyDescent="0.25">
      <c r="A499" s="564"/>
      <c r="B499" s="568"/>
      <c r="C499" s="614"/>
      <c r="D499" s="612"/>
      <c r="E499" s="448"/>
      <c r="F499" s="149" t="s">
        <v>4</v>
      </c>
      <c r="G499" s="606">
        <v>2</v>
      </c>
      <c r="H499" s="606"/>
      <c r="I499" s="606"/>
      <c r="J499" s="606"/>
      <c r="K499" s="585"/>
      <c r="L499" s="603" t="e">
        <f>#REF!-#REF!*10%</f>
        <v>#REF!</v>
      </c>
    </row>
    <row r="500" spans="1:12" ht="15" customHeight="1" x14ac:dyDescent="0.25">
      <c r="A500" s="564"/>
      <c r="B500" s="569"/>
      <c r="C500" s="614"/>
      <c r="D500" s="612"/>
      <c r="E500" s="448"/>
      <c r="F500" s="136" t="s">
        <v>1016</v>
      </c>
      <c r="G500" s="454">
        <v>5</v>
      </c>
      <c r="H500" s="454"/>
      <c r="I500" s="454"/>
      <c r="J500" s="454"/>
      <c r="K500" s="585"/>
      <c r="L500" s="603" t="e">
        <f>#REF!-#REF!*10%</f>
        <v>#REF!</v>
      </c>
    </row>
    <row r="501" spans="1:12" ht="15" customHeight="1" x14ac:dyDescent="0.25">
      <c r="A501" s="564">
        <v>8</v>
      </c>
      <c r="B501" s="567"/>
      <c r="C501" s="614" t="s">
        <v>1347</v>
      </c>
      <c r="D501" s="611"/>
      <c r="E501" s="448"/>
      <c r="F501" s="147" t="s">
        <v>81</v>
      </c>
      <c r="G501" s="607" t="s">
        <v>6</v>
      </c>
      <c r="H501" s="607"/>
      <c r="I501" s="607"/>
      <c r="J501" s="607"/>
      <c r="K501" s="539">
        <v>3</v>
      </c>
      <c r="L501" s="601">
        <v>15433</v>
      </c>
    </row>
    <row r="502" spans="1:12" ht="15" customHeight="1" x14ac:dyDescent="0.25">
      <c r="A502" s="564"/>
      <c r="B502" s="568"/>
      <c r="C502" s="614"/>
      <c r="D502" s="612"/>
      <c r="E502" s="448"/>
      <c r="F502" s="147" t="s">
        <v>80</v>
      </c>
      <c r="G502" s="469">
        <v>160</v>
      </c>
      <c r="H502" s="469"/>
      <c r="I502" s="469"/>
      <c r="J502" s="469"/>
      <c r="K502" s="583"/>
      <c r="L502" s="602"/>
    </row>
    <row r="503" spans="1:12" ht="15" customHeight="1" x14ac:dyDescent="0.25">
      <c r="A503" s="564"/>
      <c r="B503" s="568"/>
      <c r="C503" s="614"/>
      <c r="D503" s="612"/>
      <c r="E503" s="448"/>
      <c r="F503" s="147" t="s">
        <v>1</v>
      </c>
      <c r="G503" s="243">
        <v>3000</v>
      </c>
      <c r="H503" s="244">
        <v>4000</v>
      </c>
      <c r="I503" s="246">
        <v>5000</v>
      </c>
      <c r="J503" s="245">
        <v>6000</v>
      </c>
      <c r="K503" s="583"/>
      <c r="L503" s="602"/>
    </row>
    <row r="504" spans="1:12" ht="15" customHeight="1" x14ac:dyDescent="0.25">
      <c r="A504" s="564"/>
      <c r="B504" s="568"/>
      <c r="C504" s="614"/>
      <c r="D504" s="612"/>
      <c r="E504" s="448"/>
      <c r="F504" s="147" t="s">
        <v>817</v>
      </c>
      <c r="G504" s="243">
        <f>G502*100</f>
        <v>16000</v>
      </c>
      <c r="H504" s="244">
        <f>G502*110</f>
        <v>17600</v>
      </c>
      <c r="I504" s="246">
        <f>G502*120</f>
        <v>19200</v>
      </c>
      <c r="J504" s="245">
        <f>G502*123</f>
        <v>19680</v>
      </c>
      <c r="K504" s="583"/>
      <c r="L504" s="602"/>
    </row>
    <row r="505" spans="1:12" ht="15" customHeight="1" x14ac:dyDescent="0.25">
      <c r="A505" s="564"/>
      <c r="B505" s="568"/>
      <c r="C505" s="614"/>
      <c r="D505" s="612"/>
      <c r="E505" s="448"/>
      <c r="F505" s="147" t="s">
        <v>1269</v>
      </c>
      <c r="G505" s="451">
        <v>0.98</v>
      </c>
      <c r="H505" s="451"/>
      <c r="I505" s="451"/>
      <c r="J505" s="451"/>
      <c r="K505" s="583"/>
      <c r="L505" s="602"/>
    </row>
    <row r="506" spans="1:12" ht="15" customHeight="1" x14ac:dyDescent="0.25">
      <c r="A506" s="564"/>
      <c r="B506" s="568"/>
      <c r="C506" s="614"/>
      <c r="D506" s="612"/>
      <c r="E506" s="448"/>
      <c r="F506" s="93" t="s">
        <v>699</v>
      </c>
      <c r="G506" s="523" t="s">
        <v>700</v>
      </c>
      <c r="H506" s="523"/>
      <c r="I506" s="523"/>
      <c r="J506" s="523"/>
      <c r="K506" s="583"/>
      <c r="L506" s="602"/>
    </row>
    <row r="507" spans="1:12" ht="15" customHeight="1" x14ac:dyDescent="0.25">
      <c r="A507" s="564"/>
      <c r="B507" s="568"/>
      <c r="C507" s="614"/>
      <c r="D507" s="612"/>
      <c r="E507" s="448"/>
      <c r="F507" s="93" t="s">
        <v>1181</v>
      </c>
      <c r="G507" s="462" t="s">
        <v>1179</v>
      </c>
      <c r="H507" s="463"/>
      <c r="I507" s="463"/>
      <c r="J507" s="464"/>
      <c r="K507" s="583"/>
      <c r="L507" s="602"/>
    </row>
    <row r="508" spans="1:12" ht="15" customHeight="1" x14ac:dyDescent="0.25">
      <c r="A508" s="564"/>
      <c r="B508" s="568"/>
      <c r="C508" s="614"/>
      <c r="D508" s="612"/>
      <c r="E508" s="448"/>
      <c r="F508" s="147" t="s">
        <v>83</v>
      </c>
      <c r="G508" s="607">
        <v>66</v>
      </c>
      <c r="H508" s="607"/>
      <c r="I508" s="607"/>
      <c r="J508" s="607"/>
      <c r="K508" s="583"/>
      <c r="L508" s="602"/>
    </row>
    <row r="509" spans="1:12" ht="15" customHeight="1" x14ac:dyDescent="0.25">
      <c r="A509" s="564"/>
      <c r="B509" s="568"/>
      <c r="C509" s="614"/>
      <c r="D509" s="612"/>
      <c r="E509" s="448"/>
      <c r="F509" s="94" t="s">
        <v>396</v>
      </c>
      <c r="G509" s="523" t="s">
        <v>1185</v>
      </c>
      <c r="H509" s="523"/>
      <c r="I509" s="523"/>
      <c r="J509" s="523"/>
      <c r="K509" s="583"/>
      <c r="L509" s="602"/>
    </row>
    <row r="510" spans="1:12" ht="15" customHeight="1" x14ac:dyDescent="0.25">
      <c r="A510" s="564"/>
      <c r="B510" s="568"/>
      <c r="C510" s="614"/>
      <c r="D510" s="612"/>
      <c r="E510" s="448"/>
      <c r="F510" s="147" t="s">
        <v>3</v>
      </c>
      <c r="G510" s="607" t="s">
        <v>322</v>
      </c>
      <c r="H510" s="607"/>
      <c r="I510" s="607"/>
      <c r="J510" s="607"/>
      <c r="K510" s="583"/>
      <c r="L510" s="602"/>
    </row>
    <row r="511" spans="1:12" ht="15" customHeight="1" x14ac:dyDescent="0.25">
      <c r="A511" s="564"/>
      <c r="B511" s="568"/>
      <c r="C511" s="614"/>
      <c r="D511" s="612"/>
      <c r="E511" s="448"/>
      <c r="F511" s="148" t="s">
        <v>379</v>
      </c>
      <c r="G511" s="523" t="s">
        <v>380</v>
      </c>
      <c r="H511" s="523"/>
      <c r="I511" s="523"/>
      <c r="J511" s="523"/>
      <c r="K511" s="583"/>
      <c r="L511" s="602"/>
    </row>
    <row r="512" spans="1:12" ht="15" customHeight="1" x14ac:dyDescent="0.25">
      <c r="A512" s="564"/>
      <c r="B512" s="568"/>
      <c r="C512" s="614"/>
      <c r="D512" s="612"/>
      <c r="E512" s="448"/>
      <c r="F512" s="93" t="s">
        <v>701</v>
      </c>
      <c r="G512" s="523">
        <v>100000</v>
      </c>
      <c r="H512" s="523"/>
      <c r="I512" s="523"/>
      <c r="J512" s="523"/>
      <c r="K512" s="583"/>
      <c r="L512" s="602"/>
    </row>
    <row r="513" spans="1:12" ht="15" customHeight="1" x14ac:dyDescent="0.25">
      <c r="A513" s="564"/>
      <c r="B513" s="568"/>
      <c r="C513" s="614"/>
      <c r="D513" s="612"/>
      <c r="E513" s="448"/>
      <c r="F513" s="148" t="s">
        <v>257</v>
      </c>
      <c r="G513" s="523" t="s">
        <v>556</v>
      </c>
      <c r="H513" s="523"/>
      <c r="I513" s="523"/>
      <c r="J513" s="523"/>
      <c r="K513" s="583"/>
      <c r="L513" s="602"/>
    </row>
    <row r="514" spans="1:12" ht="15" customHeight="1" x14ac:dyDescent="0.25">
      <c r="A514" s="564"/>
      <c r="B514" s="568"/>
      <c r="C514" s="614"/>
      <c r="D514" s="612"/>
      <c r="E514" s="448"/>
      <c r="F514" s="148" t="s">
        <v>376</v>
      </c>
      <c r="G514" s="523" t="s">
        <v>392</v>
      </c>
      <c r="H514" s="523"/>
      <c r="I514" s="523"/>
      <c r="J514" s="523"/>
      <c r="K514" s="583"/>
      <c r="L514" s="602"/>
    </row>
    <row r="515" spans="1:12" ht="15" customHeight="1" x14ac:dyDescent="0.25">
      <c r="A515" s="564"/>
      <c r="B515" s="568"/>
      <c r="C515" s="614"/>
      <c r="D515" s="612"/>
      <c r="E515" s="448"/>
      <c r="F515" s="93" t="s">
        <v>702</v>
      </c>
      <c r="G515" s="523" t="s">
        <v>709</v>
      </c>
      <c r="H515" s="523"/>
      <c r="I515" s="523"/>
      <c r="J515" s="523"/>
      <c r="K515" s="583"/>
      <c r="L515" s="602"/>
    </row>
    <row r="516" spans="1:12" ht="15" customHeight="1" x14ac:dyDescent="0.25">
      <c r="A516" s="564"/>
      <c r="B516" s="568"/>
      <c r="C516" s="614"/>
      <c r="D516" s="612"/>
      <c r="E516" s="448"/>
      <c r="F516" s="148" t="s">
        <v>381</v>
      </c>
      <c r="G516" s="523" t="s">
        <v>382</v>
      </c>
      <c r="H516" s="523"/>
      <c r="I516" s="523"/>
      <c r="J516" s="523"/>
      <c r="K516" s="583"/>
      <c r="L516" s="602"/>
    </row>
    <row r="517" spans="1:12" ht="15" customHeight="1" x14ac:dyDescent="0.25">
      <c r="A517" s="564"/>
      <c r="B517" s="568"/>
      <c r="C517" s="614"/>
      <c r="D517" s="612"/>
      <c r="E517" s="448"/>
      <c r="F517" s="94" t="s">
        <v>358</v>
      </c>
      <c r="G517" s="523" t="s">
        <v>900</v>
      </c>
      <c r="H517" s="523"/>
      <c r="I517" s="523"/>
      <c r="J517" s="523"/>
      <c r="K517" s="584">
        <v>5</v>
      </c>
      <c r="L517" s="533">
        <v>16514</v>
      </c>
    </row>
    <row r="518" spans="1:12" ht="15" customHeight="1" x14ac:dyDescent="0.25">
      <c r="A518" s="564"/>
      <c r="B518" s="568"/>
      <c r="C518" s="614"/>
      <c r="D518" s="612"/>
      <c r="E518" s="448"/>
      <c r="F518" s="148" t="s">
        <v>383</v>
      </c>
      <c r="G518" s="523" t="s">
        <v>384</v>
      </c>
      <c r="H518" s="523"/>
      <c r="I518" s="523"/>
      <c r="J518" s="523"/>
      <c r="K518" s="585"/>
      <c r="L518" s="603" t="e">
        <f>#REF!-#REF!*10%</f>
        <v>#REF!</v>
      </c>
    </row>
    <row r="519" spans="1:12" ht="15" customHeight="1" x14ac:dyDescent="0.25">
      <c r="A519" s="564"/>
      <c r="B519" s="568"/>
      <c r="C519" s="614"/>
      <c r="D519" s="612"/>
      <c r="E519" s="448"/>
      <c r="F519" s="148" t="s">
        <v>385</v>
      </c>
      <c r="G519" s="523" t="s">
        <v>398</v>
      </c>
      <c r="H519" s="523"/>
      <c r="I519" s="523"/>
      <c r="J519" s="523"/>
      <c r="K519" s="585"/>
      <c r="L519" s="603" t="e">
        <f>#REF!-#REF!*10%</f>
        <v>#REF!</v>
      </c>
    </row>
    <row r="520" spans="1:12" ht="15" customHeight="1" x14ac:dyDescent="0.25">
      <c r="A520" s="564"/>
      <c r="B520" s="568"/>
      <c r="C520" s="614"/>
      <c r="D520" s="612"/>
      <c r="E520" s="448"/>
      <c r="F520" s="148" t="s">
        <v>389</v>
      </c>
      <c r="G520" s="523" t="s">
        <v>390</v>
      </c>
      <c r="H520" s="523"/>
      <c r="I520" s="523"/>
      <c r="J520" s="523"/>
      <c r="K520" s="585"/>
      <c r="L520" s="603" t="e">
        <f>#REF!-#REF!*10%</f>
        <v>#REF!</v>
      </c>
    </row>
    <row r="521" spans="1:12" ht="15" customHeight="1" x14ac:dyDescent="0.25">
      <c r="A521" s="564"/>
      <c r="B521" s="568"/>
      <c r="C521" s="614"/>
      <c r="D521" s="612"/>
      <c r="E521" s="448"/>
      <c r="F521" s="93" t="s">
        <v>704</v>
      </c>
      <c r="G521" s="523" t="s">
        <v>705</v>
      </c>
      <c r="H521" s="523"/>
      <c r="I521" s="523"/>
      <c r="J521" s="523"/>
      <c r="K521" s="585"/>
      <c r="L521" s="603" t="e">
        <f>#REF!-#REF!*10%</f>
        <v>#REF!</v>
      </c>
    </row>
    <row r="522" spans="1:12" ht="15" customHeight="1" x14ac:dyDescent="0.25">
      <c r="A522" s="564"/>
      <c r="B522" s="568"/>
      <c r="C522" s="614"/>
      <c r="D522" s="612"/>
      <c r="E522" s="448"/>
      <c r="F522" s="93" t="s">
        <v>706</v>
      </c>
      <c r="G522" s="523" t="s">
        <v>390</v>
      </c>
      <c r="H522" s="523"/>
      <c r="I522" s="523"/>
      <c r="J522" s="523"/>
      <c r="K522" s="585"/>
      <c r="L522" s="603" t="e">
        <f>#REF!-#REF!*10%</f>
        <v>#REF!</v>
      </c>
    </row>
    <row r="523" spans="1:12" ht="15" customHeight="1" x14ac:dyDescent="0.25">
      <c r="A523" s="564"/>
      <c r="B523" s="568"/>
      <c r="C523" s="614"/>
      <c r="D523" s="612"/>
      <c r="E523" s="448"/>
      <c r="F523" s="93" t="s">
        <v>1271</v>
      </c>
      <c r="G523" s="523" t="s">
        <v>390</v>
      </c>
      <c r="H523" s="523"/>
      <c r="I523" s="523"/>
      <c r="J523" s="523"/>
      <c r="K523" s="585"/>
      <c r="L523" s="603" t="e">
        <f>#REF!-#REF!*10%</f>
        <v>#REF!</v>
      </c>
    </row>
    <row r="524" spans="1:12" ht="15" customHeight="1" x14ac:dyDescent="0.25">
      <c r="A524" s="564"/>
      <c r="B524" s="568"/>
      <c r="C524" s="614"/>
      <c r="D524" s="612"/>
      <c r="E524" s="448"/>
      <c r="F524" s="93" t="s">
        <v>707</v>
      </c>
      <c r="G524" s="523" t="s">
        <v>911</v>
      </c>
      <c r="H524" s="523"/>
      <c r="I524" s="523"/>
      <c r="J524" s="523"/>
      <c r="K524" s="585"/>
      <c r="L524" s="603" t="e">
        <f>#REF!-#REF!*10%</f>
        <v>#REF!</v>
      </c>
    </row>
    <row r="525" spans="1:12" ht="15" customHeight="1" x14ac:dyDescent="0.25">
      <c r="A525" s="564"/>
      <c r="B525" s="568"/>
      <c r="C525" s="614"/>
      <c r="D525" s="612"/>
      <c r="E525" s="448"/>
      <c r="F525" s="93" t="s">
        <v>708</v>
      </c>
      <c r="G525" s="523" t="s">
        <v>390</v>
      </c>
      <c r="H525" s="523"/>
      <c r="I525" s="523"/>
      <c r="J525" s="523"/>
      <c r="K525" s="585"/>
      <c r="L525" s="603" t="e">
        <f>#REF!-#REF!*10%</f>
        <v>#REF!</v>
      </c>
    </row>
    <row r="526" spans="1:12" ht="15" customHeight="1" x14ac:dyDescent="0.25">
      <c r="A526" s="564"/>
      <c r="B526" s="568"/>
      <c r="C526" s="614"/>
      <c r="D526" s="612"/>
      <c r="E526" s="448"/>
      <c r="F526" s="148" t="s">
        <v>377</v>
      </c>
      <c r="G526" s="523" t="s">
        <v>387</v>
      </c>
      <c r="H526" s="523"/>
      <c r="I526" s="523"/>
      <c r="J526" s="523"/>
      <c r="K526" s="585"/>
      <c r="L526" s="603" t="e">
        <f>#REF!-#REF!*10%</f>
        <v>#REF!</v>
      </c>
    </row>
    <row r="527" spans="1:12" ht="15" customHeight="1" x14ac:dyDescent="0.25">
      <c r="A527" s="564"/>
      <c r="B527" s="568"/>
      <c r="C527" s="614"/>
      <c r="D527" s="612"/>
      <c r="E527" s="448"/>
      <c r="F527" s="148" t="s">
        <v>388</v>
      </c>
      <c r="G527" s="523" t="s">
        <v>393</v>
      </c>
      <c r="H527" s="523"/>
      <c r="I527" s="523"/>
      <c r="J527" s="523"/>
      <c r="K527" s="585"/>
      <c r="L527" s="603" t="e">
        <f>#REF!-#REF!*10%</f>
        <v>#REF!</v>
      </c>
    </row>
    <row r="528" spans="1:12" ht="15.6" customHeight="1" x14ac:dyDescent="0.25">
      <c r="A528" s="564"/>
      <c r="B528" s="568"/>
      <c r="C528" s="614"/>
      <c r="D528" s="612"/>
      <c r="E528" s="448"/>
      <c r="F528" s="148" t="s">
        <v>562</v>
      </c>
      <c r="G528" s="523" t="s">
        <v>1024</v>
      </c>
      <c r="H528" s="523"/>
      <c r="I528" s="523"/>
      <c r="J528" s="523"/>
      <c r="K528" s="585"/>
      <c r="L528" s="603" t="e">
        <f>#REF!-#REF!*10%</f>
        <v>#REF!</v>
      </c>
    </row>
    <row r="529" spans="1:12" ht="15.6" customHeight="1" x14ac:dyDescent="0.25">
      <c r="A529" s="564"/>
      <c r="B529" s="568"/>
      <c r="C529" s="614"/>
      <c r="D529" s="612"/>
      <c r="E529" s="448"/>
      <c r="F529" s="148" t="s">
        <v>570</v>
      </c>
      <c r="G529" s="523" t="s">
        <v>613</v>
      </c>
      <c r="H529" s="523"/>
      <c r="I529" s="523"/>
      <c r="J529" s="523"/>
      <c r="K529" s="585"/>
      <c r="L529" s="603" t="e">
        <f>#REF!-#REF!*10%</f>
        <v>#REF!</v>
      </c>
    </row>
    <row r="530" spans="1:12" ht="15.6" customHeight="1" x14ac:dyDescent="0.25">
      <c r="A530" s="564"/>
      <c r="B530" s="568"/>
      <c r="C530" s="614"/>
      <c r="D530" s="612"/>
      <c r="E530" s="448"/>
      <c r="F530" s="149" t="s">
        <v>4</v>
      </c>
      <c r="G530" s="606">
        <v>2.2000000000000002</v>
      </c>
      <c r="H530" s="606"/>
      <c r="I530" s="606"/>
      <c r="J530" s="606"/>
      <c r="K530" s="585"/>
      <c r="L530" s="603" t="e">
        <f>#REF!-#REF!*10%</f>
        <v>#REF!</v>
      </c>
    </row>
    <row r="531" spans="1:12" ht="15" customHeight="1" x14ac:dyDescent="0.25">
      <c r="A531" s="564"/>
      <c r="B531" s="569"/>
      <c r="C531" s="614"/>
      <c r="D531" s="612"/>
      <c r="E531" s="448"/>
      <c r="F531" s="136" t="s">
        <v>1016</v>
      </c>
      <c r="G531" s="454">
        <v>5</v>
      </c>
      <c r="H531" s="454"/>
      <c r="I531" s="454"/>
      <c r="J531" s="454"/>
      <c r="K531" s="585"/>
      <c r="L531" s="603" t="e">
        <f>#REF!-#REF!*10%</f>
        <v>#REF!</v>
      </c>
    </row>
    <row r="532" spans="1:12" ht="15" customHeight="1" x14ac:dyDescent="0.25">
      <c r="A532" s="564">
        <v>9</v>
      </c>
      <c r="B532" s="567"/>
      <c r="C532" s="614" t="s">
        <v>1348</v>
      </c>
      <c r="D532" s="611"/>
      <c r="E532" s="448"/>
      <c r="F532" s="147" t="s">
        <v>81</v>
      </c>
      <c r="G532" s="607" t="s">
        <v>6</v>
      </c>
      <c r="H532" s="607"/>
      <c r="I532" s="607"/>
      <c r="J532" s="607"/>
      <c r="K532" s="539">
        <v>3</v>
      </c>
      <c r="L532" s="601">
        <v>16403</v>
      </c>
    </row>
    <row r="533" spans="1:12" ht="15" customHeight="1" x14ac:dyDescent="0.25">
      <c r="A533" s="564"/>
      <c r="B533" s="568"/>
      <c r="C533" s="614"/>
      <c r="D533" s="612"/>
      <c r="E533" s="448"/>
      <c r="F533" s="147" t="s">
        <v>80</v>
      </c>
      <c r="G533" s="469">
        <v>200</v>
      </c>
      <c r="H533" s="469"/>
      <c r="I533" s="469"/>
      <c r="J533" s="469"/>
      <c r="K533" s="583"/>
      <c r="L533" s="602"/>
    </row>
    <row r="534" spans="1:12" ht="15" customHeight="1" x14ac:dyDescent="0.25">
      <c r="A534" s="564"/>
      <c r="B534" s="568"/>
      <c r="C534" s="614"/>
      <c r="D534" s="612"/>
      <c r="E534" s="448"/>
      <c r="F534" s="147" t="s">
        <v>1</v>
      </c>
      <c r="G534" s="243">
        <v>3000</v>
      </c>
      <c r="H534" s="244">
        <v>4000</v>
      </c>
      <c r="I534" s="246">
        <v>5000</v>
      </c>
      <c r="J534" s="245">
        <v>6000</v>
      </c>
      <c r="K534" s="583"/>
      <c r="L534" s="602"/>
    </row>
    <row r="535" spans="1:12" ht="15" customHeight="1" x14ac:dyDescent="0.25">
      <c r="A535" s="564"/>
      <c r="B535" s="568"/>
      <c r="C535" s="614"/>
      <c r="D535" s="612"/>
      <c r="E535" s="448"/>
      <c r="F535" s="147" t="s">
        <v>817</v>
      </c>
      <c r="G535" s="243">
        <f>G533*100</f>
        <v>20000</v>
      </c>
      <c r="H535" s="244">
        <f>G533*110</f>
        <v>22000</v>
      </c>
      <c r="I535" s="246">
        <f>G533*120</f>
        <v>24000</v>
      </c>
      <c r="J535" s="245">
        <f>G533*123</f>
        <v>24600</v>
      </c>
      <c r="K535" s="583"/>
      <c r="L535" s="602"/>
    </row>
    <row r="536" spans="1:12" ht="15" customHeight="1" x14ac:dyDescent="0.25">
      <c r="A536" s="564"/>
      <c r="B536" s="568"/>
      <c r="C536" s="614"/>
      <c r="D536" s="612"/>
      <c r="E536" s="448"/>
      <c r="F536" s="147" t="s">
        <v>1269</v>
      </c>
      <c r="G536" s="451">
        <v>0.98</v>
      </c>
      <c r="H536" s="451"/>
      <c r="I536" s="451"/>
      <c r="J536" s="451"/>
      <c r="K536" s="583"/>
      <c r="L536" s="602"/>
    </row>
    <row r="537" spans="1:12" ht="15" customHeight="1" x14ac:dyDescent="0.25">
      <c r="A537" s="564"/>
      <c r="B537" s="568"/>
      <c r="C537" s="614"/>
      <c r="D537" s="612"/>
      <c r="E537" s="448"/>
      <c r="F537" s="93" t="s">
        <v>699</v>
      </c>
      <c r="G537" s="523" t="s">
        <v>700</v>
      </c>
      <c r="H537" s="523"/>
      <c r="I537" s="523"/>
      <c r="J537" s="523"/>
      <c r="K537" s="583"/>
      <c r="L537" s="602"/>
    </row>
    <row r="538" spans="1:12" ht="15" customHeight="1" x14ac:dyDescent="0.25">
      <c r="A538" s="564"/>
      <c r="B538" s="568"/>
      <c r="C538" s="614"/>
      <c r="D538" s="612"/>
      <c r="E538" s="448"/>
      <c r="F538" s="93" t="s">
        <v>1181</v>
      </c>
      <c r="G538" s="462" t="s">
        <v>1179</v>
      </c>
      <c r="H538" s="463"/>
      <c r="I538" s="463"/>
      <c r="J538" s="464"/>
      <c r="K538" s="583"/>
      <c r="L538" s="602"/>
    </row>
    <row r="539" spans="1:12" ht="15" customHeight="1" x14ac:dyDescent="0.25">
      <c r="A539" s="564"/>
      <c r="B539" s="568"/>
      <c r="C539" s="614"/>
      <c r="D539" s="612"/>
      <c r="E539" s="448"/>
      <c r="F539" s="147" t="s">
        <v>83</v>
      </c>
      <c r="G539" s="607">
        <v>66</v>
      </c>
      <c r="H539" s="607"/>
      <c r="I539" s="607"/>
      <c r="J539" s="607"/>
      <c r="K539" s="583"/>
      <c r="L539" s="602"/>
    </row>
    <row r="540" spans="1:12" ht="15" customHeight="1" x14ac:dyDescent="0.25">
      <c r="A540" s="564"/>
      <c r="B540" s="568"/>
      <c r="C540" s="614"/>
      <c r="D540" s="612"/>
      <c r="E540" s="448"/>
      <c r="F540" s="94" t="s">
        <v>396</v>
      </c>
      <c r="G540" s="523" t="s">
        <v>1185</v>
      </c>
      <c r="H540" s="523"/>
      <c r="I540" s="523"/>
      <c r="J540" s="523"/>
      <c r="K540" s="583"/>
      <c r="L540" s="602"/>
    </row>
    <row r="541" spans="1:12" ht="15" customHeight="1" x14ac:dyDescent="0.25">
      <c r="A541" s="564"/>
      <c r="B541" s="568"/>
      <c r="C541" s="614"/>
      <c r="D541" s="612"/>
      <c r="E541" s="448"/>
      <c r="F541" s="147" t="s">
        <v>3</v>
      </c>
      <c r="G541" s="607" t="s">
        <v>323</v>
      </c>
      <c r="H541" s="607"/>
      <c r="I541" s="607"/>
      <c r="J541" s="607"/>
      <c r="K541" s="583"/>
      <c r="L541" s="602"/>
    </row>
    <row r="542" spans="1:12" ht="15" customHeight="1" x14ac:dyDescent="0.25">
      <c r="A542" s="564"/>
      <c r="B542" s="568"/>
      <c r="C542" s="614"/>
      <c r="D542" s="612"/>
      <c r="E542" s="448"/>
      <c r="F542" s="148" t="s">
        <v>379</v>
      </c>
      <c r="G542" s="523" t="s">
        <v>380</v>
      </c>
      <c r="H542" s="523"/>
      <c r="I542" s="523"/>
      <c r="J542" s="523"/>
      <c r="K542" s="583"/>
      <c r="L542" s="602"/>
    </row>
    <row r="543" spans="1:12" ht="15" customHeight="1" x14ac:dyDescent="0.25">
      <c r="A543" s="564"/>
      <c r="B543" s="568"/>
      <c r="C543" s="614"/>
      <c r="D543" s="612"/>
      <c r="E543" s="448"/>
      <c r="F543" s="93" t="s">
        <v>701</v>
      </c>
      <c r="G543" s="523">
        <v>100000</v>
      </c>
      <c r="H543" s="523"/>
      <c r="I543" s="523"/>
      <c r="J543" s="523"/>
      <c r="K543" s="583"/>
      <c r="L543" s="602"/>
    </row>
    <row r="544" spans="1:12" ht="15" customHeight="1" x14ac:dyDescent="0.25">
      <c r="A544" s="564"/>
      <c r="B544" s="568"/>
      <c r="C544" s="614"/>
      <c r="D544" s="612"/>
      <c r="E544" s="448"/>
      <c r="F544" s="148" t="s">
        <v>257</v>
      </c>
      <c r="G544" s="523" t="s">
        <v>556</v>
      </c>
      <c r="H544" s="523"/>
      <c r="I544" s="523"/>
      <c r="J544" s="523"/>
      <c r="K544" s="583"/>
      <c r="L544" s="602"/>
    </row>
    <row r="545" spans="1:12" ht="15" customHeight="1" x14ac:dyDescent="0.25">
      <c r="A545" s="564"/>
      <c r="B545" s="568"/>
      <c r="C545" s="614"/>
      <c r="D545" s="612"/>
      <c r="E545" s="448"/>
      <c r="F545" s="148" t="s">
        <v>376</v>
      </c>
      <c r="G545" s="523" t="s">
        <v>392</v>
      </c>
      <c r="H545" s="523"/>
      <c r="I545" s="523"/>
      <c r="J545" s="523"/>
      <c r="K545" s="583"/>
      <c r="L545" s="602"/>
    </row>
    <row r="546" spans="1:12" ht="15" customHeight="1" x14ac:dyDescent="0.25">
      <c r="A546" s="564"/>
      <c r="B546" s="568"/>
      <c r="C546" s="614"/>
      <c r="D546" s="612"/>
      <c r="E546" s="448"/>
      <c r="F546" s="93" t="s">
        <v>702</v>
      </c>
      <c r="G546" s="523" t="s">
        <v>709</v>
      </c>
      <c r="H546" s="523"/>
      <c r="I546" s="523"/>
      <c r="J546" s="523"/>
      <c r="K546" s="583"/>
      <c r="L546" s="602"/>
    </row>
    <row r="547" spans="1:12" ht="15" customHeight="1" x14ac:dyDescent="0.25">
      <c r="A547" s="564"/>
      <c r="B547" s="568"/>
      <c r="C547" s="614"/>
      <c r="D547" s="612"/>
      <c r="E547" s="448"/>
      <c r="F547" s="148" t="s">
        <v>381</v>
      </c>
      <c r="G547" s="523" t="s">
        <v>382</v>
      </c>
      <c r="H547" s="523"/>
      <c r="I547" s="523"/>
      <c r="J547" s="523"/>
      <c r="K547" s="583"/>
      <c r="L547" s="602"/>
    </row>
    <row r="548" spans="1:12" ht="15" customHeight="1" x14ac:dyDescent="0.25">
      <c r="A548" s="564"/>
      <c r="B548" s="568"/>
      <c r="C548" s="614"/>
      <c r="D548" s="612"/>
      <c r="E548" s="448"/>
      <c r="F548" s="94" t="s">
        <v>358</v>
      </c>
      <c r="G548" s="523" t="s">
        <v>900</v>
      </c>
      <c r="H548" s="523"/>
      <c r="I548" s="523"/>
      <c r="J548" s="523"/>
      <c r="K548" s="584">
        <v>5</v>
      </c>
      <c r="L548" s="533">
        <v>17552</v>
      </c>
    </row>
    <row r="549" spans="1:12" ht="15" customHeight="1" x14ac:dyDescent="0.25">
      <c r="A549" s="564"/>
      <c r="B549" s="568"/>
      <c r="C549" s="614"/>
      <c r="D549" s="612"/>
      <c r="E549" s="448"/>
      <c r="F549" s="148" t="s">
        <v>383</v>
      </c>
      <c r="G549" s="523" t="s">
        <v>384</v>
      </c>
      <c r="H549" s="523"/>
      <c r="I549" s="523"/>
      <c r="J549" s="523"/>
      <c r="K549" s="585"/>
      <c r="L549" s="603" t="e">
        <f>#REF!-#REF!*10%</f>
        <v>#REF!</v>
      </c>
    </row>
    <row r="550" spans="1:12" ht="15" customHeight="1" x14ac:dyDescent="0.25">
      <c r="A550" s="564"/>
      <c r="B550" s="568"/>
      <c r="C550" s="614"/>
      <c r="D550" s="612"/>
      <c r="E550" s="448"/>
      <c r="F550" s="148" t="s">
        <v>385</v>
      </c>
      <c r="G550" s="523" t="s">
        <v>398</v>
      </c>
      <c r="H550" s="523"/>
      <c r="I550" s="523"/>
      <c r="J550" s="523"/>
      <c r="K550" s="585"/>
      <c r="L550" s="603" t="e">
        <f>#REF!-#REF!*10%</f>
        <v>#REF!</v>
      </c>
    </row>
    <row r="551" spans="1:12" ht="15" customHeight="1" x14ac:dyDescent="0.25">
      <c r="A551" s="564"/>
      <c r="B551" s="568"/>
      <c r="C551" s="614"/>
      <c r="D551" s="612"/>
      <c r="E551" s="448"/>
      <c r="F551" s="148" t="s">
        <v>389</v>
      </c>
      <c r="G551" s="523" t="s">
        <v>390</v>
      </c>
      <c r="H551" s="523"/>
      <c r="I551" s="523"/>
      <c r="J551" s="523"/>
      <c r="K551" s="585"/>
      <c r="L551" s="603" t="e">
        <f>#REF!-#REF!*10%</f>
        <v>#REF!</v>
      </c>
    </row>
    <row r="552" spans="1:12" ht="15" customHeight="1" x14ac:dyDescent="0.25">
      <c r="A552" s="564"/>
      <c r="B552" s="568"/>
      <c r="C552" s="614"/>
      <c r="D552" s="612"/>
      <c r="E552" s="448"/>
      <c r="F552" s="93" t="s">
        <v>704</v>
      </c>
      <c r="G552" s="523" t="s">
        <v>705</v>
      </c>
      <c r="H552" s="523"/>
      <c r="I552" s="523"/>
      <c r="J552" s="523"/>
      <c r="K552" s="585"/>
      <c r="L552" s="603" t="e">
        <f>#REF!-#REF!*10%</f>
        <v>#REF!</v>
      </c>
    </row>
    <row r="553" spans="1:12" ht="15" customHeight="1" x14ac:dyDescent="0.25">
      <c r="A553" s="564"/>
      <c r="B553" s="568"/>
      <c r="C553" s="614"/>
      <c r="D553" s="612"/>
      <c r="E553" s="448"/>
      <c r="F553" s="93" t="s">
        <v>706</v>
      </c>
      <c r="G553" s="523" t="s">
        <v>390</v>
      </c>
      <c r="H553" s="523"/>
      <c r="I553" s="523"/>
      <c r="J553" s="523"/>
      <c r="K553" s="585"/>
      <c r="L553" s="603" t="e">
        <f>#REF!-#REF!*10%</f>
        <v>#REF!</v>
      </c>
    </row>
    <row r="554" spans="1:12" ht="15" customHeight="1" x14ac:dyDescent="0.25">
      <c r="A554" s="564"/>
      <c r="B554" s="568"/>
      <c r="C554" s="614"/>
      <c r="D554" s="612"/>
      <c r="E554" s="448"/>
      <c r="F554" s="93" t="s">
        <v>1271</v>
      </c>
      <c r="G554" s="523" t="s">
        <v>390</v>
      </c>
      <c r="H554" s="523"/>
      <c r="I554" s="523"/>
      <c r="J554" s="523"/>
      <c r="K554" s="585"/>
      <c r="L554" s="603" t="e">
        <f>#REF!-#REF!*10%</f>
        <v>#REF!</v>
      </c>
    </row>
    <row r="555" spans="1:12" ht="15" customHeight="1" x14ac:dyDescent="0.25">
      <c r="A555" s="564"/>
      <c r="B555" s="568"/>
      <c r="C555" s="614"/>
      <c r="D555" s="612"/>
      <c r="E555" s="448"/>
      <c r="F555" s="93" t="s">
        <v>707</v>
      </c>
      <c r="G555" s="523" t="s">
        <v>911</v>
      </c>
      <c r="H555" s="523"/>
      <c r="I555" s="523"/>
      <c r="J555" s="523"/>
      <c r="K555" s="585"/>
      <c r="L555" s="603" t="e">
        <f>#REF!-#REF!*10%</f>
        <v>#REF!</v>
      </c>
    </row>
    <row r="556" spans="1:12" ht="15" customHeight="1" x14ac:dyDescent="0.25">
      <c r="A556" s="564"/>
      <c r="B556" s="568"/>
      <c r="C556" s="614"/>
      <c r="D556" s="612"/>
      <c r="E556" s="448"/>
      <c r="F556" s="93" t="s">
        <v>708</v>
      </c>
      <c r="G556" s="523" t="s">
        <v>390</v>
      </c>
      <c r="H556" s="523"/>
      <c r="I556" s="523"/>
      <c r="J556" s="523"/>
      <c r="K556" s="585"/>
      <c r="L556" s="603" t="e">
        <f>#REF!-#REF!*10%</f>
        <v>#REF!</v>
      </c>
    </row>
    <row r="557" spans="1:12" ht="15" customHeight="1" x14ac:dyDescent="0.25">
      <c r="A557" s="564"/>
      <c r="B557" s="568"/>
      <c r="C557" s="614"/>
      <c r="D557" s="612"/>
      <c r="E557" s="448"/>
      <c r="F557" s="148" t="s">
        <v>377</v>
      </c>
      <c r="G557" s="523" t="s">
        <v>387</v>
      </c>
      <c r="H557" s="523"/>
      <c r="I557" s="523"/>
      <c r="J557" s="523"/>
      <c r="K557" s="585"/>
      <c r="L557" s="603" t="e">
        <f>#REF!-#REF!*10%</f>
        <v>#REF!</v>
      </c>
    </row>
    <row r="558" spans="1:12" ht="15" customHeight="1" x14ac:dyDescent="0.25">
      <c r="A558" s="564"/>
      <c r="B558" s="568"/>
      <c r="C558" s="614"/>
      <c r="D558" s="612"/>
      <c r="E558" s="448"/>
      <c r="F558" s="148" t="s">
        <v>388</v>
      </c>
      <c r="G558" s="523" t="s">
        <v>393</v>
      </c>
      <c r="H558" s="523"/>
      <c r="I558" s="523"/>
      <c r="J558" s="523"/>
      <c r="K558" s="585"/>
      <c r="L558" s="603" t="e">
        <f>#REF!-#REF!*10%</f>
        <v>#REF!</v>
      </c>
    </row>
    <row r="559" spans="1:12" ht="15.6" customHeight="1" x14ac:dyDescent="0.25">
      <c r="A559" s="564"/>
      <c r="B559" s="568"/>
      <c r="C559" s="614"/>
      <c r="D559" s="612"/>
      <c r="E559" s="448"/>
      <c r="F559" s="148" t="s">
        <v>562</v>
      </c>
      <c r="G559" s="523" t="s">
        <v>1024</v>
      </c>
      <c r="H559" s="523"/>
      <c r="I559" s="523"/>
      <c r="J559" s="523"/>
      <c r="K559" s="585"/>
      <c r="L559" s="603" t="e">
        <f>#REF!-#REF!*10%</f>
        <v>#REF!</v>
      </c>
    </row>
    <row r="560" spans="1:12" ht="15.6" customHeight="1" x14ac:dyDescent="0.25">
      <c r="A560" s="564"/>
      <c r="B560" s="568"/>
      <c r="C560" s="614"/>
      <c r="D560" s="612"/>
      <c r="E560" s="448"/>
      <c r="F560" s="148" t="s">
        <v>570</v>
      </c>
      <c r="G560" s="523" t="s">
        <v>613</v>
      </c>
      <c r="H560" s="523"/>
      <c r="I560" s="523"/>
      <c r="J560" s="523"/>
      <c r="K560" s="585"/>
      <c r="L560" s="603" t="e">
        <f>#REF!-#REF!*10%</f>
        <v>#REF!</v>
      </c>
    </row>
    <row r="561" spans="1:12" ht="15.6" customHeight="1" x14ac:dyDescent="0.25">
      <c r="A561" s="564"/>
      <c r="B561" s="568"/>
      <c r="C561" s="614"/>
      <c r="D561" s="612"/>
      <c r="E561" s="448"/>
      <c r="F561" s="149" t="s">
        <v>4</v>
      </c>
      <c r="G561" s="606">
        <v>2.8</v>
      </c>
      <c r="H561" s="606"/>
      <c r="I561" s="606"/>
      <c r="J561" s="606"/>
      <c r="K561" s="585"/>
      <c r="L561" s="603" t="e">
        <f>#REF!-#REF!*10%</f>
        <v>#REF!</v>
      </c>
    </row>
    <row r="562" spans="1:12" ht="15" customHeight="1" x14ac:dyDescent="0.25">
      <c r="A562" s="564"/>
      <c r="B562" s="569"/>
      <c r="C562" s="614"/>
      <c r="D562" s="612"/>
      <c r="E562" s="448"/>
      <c r="F562" s="136" t="s">
        <v>1016</v>
      </c>
      <c r="G562" s="454">
        <v>5</v>
      </c>
      <c r="H562" s="454"/>
      <c r="I562" s="454"/>
      <c r="J562" s="454"/>
      <c r="K562" s="585"/>
      <c r="L562" s="603" t="e">
        <f>#REF!-#REF!*10%</f>
        <v>#REF!</v>
      </c>
    </row>
  </sheetData>
  <sheetProtection sort="0"/>
  <mergeCells count="688">
    <mergeCell ref="L470:L485"/>
    <mergeCell ref="L424:L438"/>
    <mergeCell ref="L486:L500"/>
    <mergeCell ref="L439:L454"/>
    <mergeCell ref="L455:L469"/>
    <mergeCell ref="L548:L562"/>
    <mergeCell ref="K4:K19"/>
    <mergeCell ref="K20:K34"/>
    <mergeCell ref="K35:K50"/>
    <mergeCell ref="K51:K65"/>
    <mergeCell ref="K66:K81"/>
    <mergeCell ref="K82:K96"/>
    <mergeCell ref="K97:K112"/>
    <mergeCell ref="K113:K127"/>
    <mergeCell ref="K128:K143"/>
    <mergeCell ref="K284:K299"/>
    <mergeCell ref="K144:K158"/>
    <mergeCell ref="K159:K174"/>
    <mergeCell ref="K175:K189"/>
    <mergeCell ref="K190:K205"/>
    <mergeCell ref="K206:K220"/>
    <mergeCell ref="K221:K236"/>
    <mergeCell ref="K237:K251"/>
    <mergeCell ref="K252:K267"/>
    <mergeCell ref="K268:K282"/>
    <mergeCell ref="L284:L299"/>
    <mergeCell ref="L300:L314"/>
    <mergeCell ref="L315:L330"/>
    <mergeCell ref="L331:L345"/>
    <mergeCell ref="L346:L361"/>
    <mergeCell ref="L377:L392"/>
    <mergeCell ref="L393:L407"/>
    <mergeCell ref="L362:L376"/>
    <mergeCell ref="L408:L423"/>
    <mergeCell ref="K470:K485"/>
    <mergeCell ref="K486:K500"/>
    <mergeCell ref="K501:K516"/>
    <mergeCell ref="K517:K531"/>
    <mergeCell ref="K532:K547"/>
    <mergeCell ref="K548:K562"/>
    <mergeCell ref="L4:L19"/>
    <mergeCell ref="L20:L34"/>
    <mergeCell ref="L35:L50"/>
    <mergeCell ref="L51:L65"/>
    <mergeCell ref="L82:L96"/>
    <mergeCell ref="L97:L112"/>
    <mergeCell ref="L66:L81"/>
    <mergeCell ref="L113:L127"/>
    <mergeCell ref="L128:L143"/>
    <mergeCell ref="L144:L158"/>
    <mergeCell ref="L159:L174"/>
    <mergeCell ref="L175:L189"/>
    <mergeCell ref="L190:L205"/>
    <mergeCell ref="L206:L220"/>
    <mergeCell ref="L221:L236"/>
    <mergeCell ref="L237:L251"/>
    <mergeCell ref="L252:L267"/>
    <mergeCell ref="L268:L282"/>
    <mergeCell ref="K377:K392"/>
    <mergeCell ref="K393:K407"/>
    <mergeCell ref="K408:K423"/>
    <mergeCell ref="K424:K438"/>
    <mergeCell ref="K439:K454"/>
    <mergeCell ref="K455:K469"/>
    <mergeCell ref="K300:K314"/>
    <mergeCell ref="K315:K330"/>
    <mergeCell ref="K331:K345"/>
    <mergeCell ref="K346:K361"/>
    <mergeCell ref="K362:K376"/>
    <mergeCell ref="B346:B376"/>
    <mergeCell ref="B377:B407"/>
    <mergeCell ref="B408:B438"/>
    <mergeCell ref="B439:B469"/>
    <mergeCell ref="B470:B500"/>
    <mergeCell ref="B501:B531"/>
    <mergeCell ref="B532:B562"/>
    <mergeCell ref="G39:J39"/>
    <mergeCell ref="G8:J8"/>
    <mergeCell ref="G381:J381"/>
    <mergeCell ref="G350:J350"/>
    <mergeCell ref="G319:J319"/>
    <mergeCell ref="G288:J288"/>
    <mergeCell ref="G256:J256"/>
    <mergeCell ref="G225:J225"/>
    <mergeCell ref="G194:J194"/>
    <mergeCell ref="G163:J163"/>
    <mergeCell ref="G132:J132"/>
    <mergeCell ref="G10:J10"/>
    <mergeCell ref="G251:J251"/>
    <mergeCell ref="G282:J282"/>
    <mergeCell ref="G337:J337"/>
    <mergeCell ref="G338:J338"/>
    <mergeCell ref="G339:J339"/>
    <mergeCell ref="B4:B34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G196:J196"/>
    <mergeCell ref="G165:J165"/>
    <mergeCell ref="G134:J134"/>
    <mergeCell ref="G311:J311"/>
    <mergeCell ref="G312:J312"/>
    <mergeCell ref="G320:J320"/>
    <mergeCell ref="G362:J362"/>
    <mergeCell ref="G331:J331"/>
    <mergeCell ref="G335:J335"/>
    <mergeCell ref="G336:J336"/>
    <mergeCell ref="G244:J244"/>
    <mergeCell ref="G245:J245"/>
    <mergeCell ref="G263:J263"/>
    <mergeCell ref="G266:J266"/>
    <mergeCell ref="G272:J272"/>
    <mergeCell ref="G273:J273"/>
    <mergeCell ref="G314:J314"/>
    <mergeCell ref="G345:J345"/>
    <mergeCell ref="G357:J357"/>
    <mergeCell ref="G360:J360"/>
    <mergeCell ref="G304:J304"/>
    <mergeCell ref="G189:J189"/>
    <mergeCell ref="G173:J173"/>
    <mergeCell ref="G179:J179"/>
    <mergeCell ref="E4:E34"/>
    <mergeCell ref="E35:E65"/>
    <mergeCell ref="E66:E96"/>
    <mergeCell ref="E97:E127"/>
    <mergeCell ref="E128:E158"/>
    <mergeCell ref="E159:E189"/>
    <mergeCell ref="E190:E220"/>
    <mergeCell ref="E221:E251"/>
    <mergeCell ref="E532:E562"/>
    <mergeCell ref="E284:E314"/>
    <mergeCell ref="E315:E345"/>
    <mergeCell ref="E346:E376"/>
    <mergeCell ref="E377:E407"/>
    <mergeCell ref="E408:E438"/>
    <mergeCell ref="E439:E469"/>
    <mergeCell ref="E470:E500"/>
    <mergeCell ref="E501:E531"/>
    <mergeCell ref="G206:J206"/>
    <mergeCell ref="G391:J391"/>
    <mergeCell ref="G397:J397"/>
    <mergeCell ref="G387:J387"/>
    <mergeCell ref="G220:J220"/>
    <mergeCell ref="G295:J295"/>
    <mergeCell ref="G298:J298"/>
    <mergeCell ref="G243:J243"/>
    <mergeCell ref="E252:E282"/>
    <mergeCell ref="G383:J383"/>
    <mergeCell ref="G352:J352"/>
    <mergeCell ref="G321:J321"/>
    <mergeCell ref="G290:J290"/>
    <mergeCell ref="G258:J258"/>
    <mergeCell ref="G227:J227"/>
    <mergeCell ref="G212:J212"/>
    <mergeCell ref="G305:J305"/>
    <mergeCell ref="G306:J306"/>
    <mergeCell ref="G289:J289"/>
    <mergeCell ref="G294:J294"/>
    <mergeCell ref="G213:J213"/>
    <mergeCell ref="G214:J214"/>
    <mergeCell ref="G232:J232"/>
    <mergeCell ref="G293:J293"/>
    <mergeCell ref="G478:J478"/>
    <mergeCell ref="G479:J479"/>
    <mergeCell ref="G499:J499"/>
    <mergeCell ref="G398:J398"/>
    <mergeCell ref="G399:J399"/>
    <mergeCell ref="G400:J400"/>
    <mergeCell ref="G401:J401"/>
    <mergeCell ref="G418:J418"/>
    <mergeCell ref="G420:J420"/>
    <mergeCell ref="G421:J421"/>
    <mergeCell ref="G423:J423"/>
    <mergeCell ref="G425:J425"/>
    <mergeCell ref="G426:J426"/>
    <mergeCell ref="G427:J427"/>
    <mergeCell ref="G433:J433"/>
    <mergeCell ref="G434:J434"/>
    <mergeCell ref="G435:J435"/>
    <mergeCell ref="G436:J436"/>
    <mergeCell ref="G419:J419"/>
    <mergeCell ref="G422:J422"/>
    <mergeCell ref="G428:J428"/>
    <mergeCell ref="G429:J429"/>
    <mergeCell ref="G430:J430"/>
    <mergeCell ref="G431:J431"/>
    <mergeCell ref="G144:J144"/>
    <mergeCell ref="G113:J113"/>
    <mergeCell ref="G101:J101"/>
    <mergeCell ref="G105:J105"/>
    <mergeCell ref="G106:J106"/>
    <mergeCell ref="G126:J126"/>
    <mergeCell ref="G129:J129"/>
    <mergeCell ref="G407:J407"/>
    <mergeCell ref="G438:J438"/>
    <mergeCell ref="G235:J235"/>
    <mergeCell ref="G297:J297"/>
    <mergeCell ref="G299:J299"/>
    <mergeCell ref="G301:J301"/>
    <mergeCell ref="G302:J302"/>
    <mergeCell ref="G303:J303"/>
    <mergeCell ref="G307:J307"/>
    <mergeCell ref="G308:J308"/>
    <mergeCell ref="G326:J326"/>
    <mergeCell ref="G329:J329"/>
    <mergeCell ref="G242:J242"/>
    <mergeCell ref="G300:J300"/>
    <mergeCell ref="G268:J268"/>
    <mergeCell ref="G237:J237"/>
    <mergeCell ref="G296:J296"/>
    <mergeCell ref="G46:J46"/>
    <mergeCell ref="G49:J49"/>
    <mergeCell ref="G351:J351"/>
    <mergeCell ref="G80:J80"/>
    <mergeCell ref="G86:J86"/>
    <mergeCell ref="G87:J87"/>
    <mergeCell ref="G88:J88"/>
    <mergeCell ref="G89:J89"/>
    <mergeCell ref="G90:J90"/>
    <mergeCell ref="G120:J120"/>
    <mergeCell ref="G121:J121"/>
    <mergeCell ref="G139:J139"/>
    <mergeCell ref="G142:J142"/>
    <mergeCell ref="G148:J148"/>
    <mergeCell ref="G67:J67"/>
    <mergeCell ref="G73:J73"/>
    <mergeCell ref="G74:J74"/>
    <mergeCell ref="G75:J75"/>
    <mergeCell ref="G95:J95"/>
    <mergeCell ref="G180:J180"/>
    <mergeCell ref="G181:J181"/>
    <mergeCell ref="G182:J182"/>
    <mergeCell ref="G183:J183"/>
    <mergeCell ref="G175:J175"/>
    <mergeCell ref="G43:J43"/>
    <mergeCell ref="G44:J44"/>
    <mergeCell ref="G64:J64"/>
    <mergeCell ref="G369:J369"/>
    <mergeCell ref="G313:J313"/>
    <mergeCell ref="G9:J9"/>
    <mergeCell ref="G40:J40"/>
    <mergeCell ref="G71:J71"/>
    <mergeCell ref="G102:J102"/>
    <mergeCell ref="G133:J133"/>
    <mergeCell ref="G164:J164"/>
    <mergeCell ref="G195:J195"/>
    <mergeCell ref="G226:J226"/>
    <mergeCell ref="G15:J15"/>
    <mergeCell ref="G18:J18"/>
    <mergeCell ref="G24:J24"/>
    <mergeCell ref="G25:J25"/>
    <mergeCell ref="G26:J26"/>
    <mergeCell ref="G27:J27"/>
    <mergeCell ref="G28:J28"/>
    <mergeCell ref="G98:J98"/>
    <mergeCell ref="G104:J104"/>
    <mergeCell ref="G22:J22"/>
    <mergeCell ref="G45:J45"/>
    <mergeCell ref="A1:L1"/>
    <mergeCell ref="F2:J2"/>
    <mergeCell ref="A3:L3"/>
    <mergeCell ref="A4:A34"/>
    <mergeCell ref="C4:C34"/>
    <mergeCell ref="D4:D34"/>
    <mergeCell ref="G4:J4"/>
    <mergeCell ref="G29:J29"/>
    <mergeCell ref="G21:J21"/>
    <mergeCell ref="G23:J23"/>
    <mergeCell ref="G14:J14"/>
    <mergeCell ref="G16:J16"/>
    <mergeCell ref="G17:J17"/>
    <mergeCell ref="G19:J19"/>
    <mergeCell ref="G5:J5"/>
    <mergeCell ref="G11:J11"/>
    <mergeCell ref="G12:J12"/>
    <mergeCell ref="G13:J13"/>
    <mergeCell ref="G30:J30"/>
    <mergeCell ref="G33:J33"/>
    <mergeCell ref="G20:J20"/>
    <mergeCell ref="G31:J31"/>
    <mergeCell ref="G32:J32"/>
    <mergeCell ref="G34:J34"/>
    <mergeCell ref="A35:A65"/>
    <mergeCell ref="C35:C65"/>
    <mergeCell ref="D35:D65"/>
    <mergeCell ref="G35:J35"/>
    <mergeCell ref="G61:J61"/>
    <mergeCell ref="G62:J62"/>
    <mergeCell ref="G63:J63"/>
    <mergeCell ref="G47:J47"/>
    <mergeCell ref="G48:J48"/>
    <mergeCell ref="G50:J50"/>
    <mergeCell ref="G52:J52"/>
    <mergeCell ref="G53:J53"/>
    <mergeCell ref="G54:J54"/>
    <mergeCell ref="G60:J60"/>
    <mergeCell ref="G55:J55"/>
    <mergeCell ref="G56:J56"/>
    <mergeCell ref="G57:J57"/>
    <mergeCell ref="G58:J58"/>
    <mergeCell ref="G59:J59"/>
    <mergeCell ref="G65:J65"/>
    <mergeCell ref="G41:J41"/>
    <mergeCell ref="G51:J51"/>
    <mergeCell ref="G36:J36"/>
    <mergeCell ref="G42:J42"/>
    <mergeCell ref="A66:A96"/>
    <mergeCell ref="C66:C96"/>
    <mergeCell ref="D66:D96"/>
    <mergeCell ref="G66:J66"/>
    <mergeCell ref="G76:J76"/>
    <mergeCell ref="G78:J78"/>
    <mergeCell ref="G79:J79"/>
    <mergeCell ref="G81:J81"/>
    <mergeCell ref="G83:J83"/>
    <mergeCell ref="G84:J84"/>
    <mergeCell ref="G85:J85"/>
    <mergeCell ref="G91:J91"/>
    <mergeCell ref="G92:J92"/>
    <mergeCell ref="G93:J93"/>
    <mergeCell ref="G94:J94"/>
    <mergeCell ref="G77:J77"/>
    <mergeCell ref="G70:J70"/>
    <mergeCell ref="G72:J72"/>
    <mergeCell ref="G96:J96"/>
    <mergeCell ref="G82:J82"/>
    <mergeCell ref="A97:A127"/>
    <mergeCell ref="C97:C127"/>
    <mergeCell ref="D97:D127"/>
    <mergeCell ref="G97:J97"/>
    <mergeCell ref="G107:J107"/>
    <mergeCell ref="G109:J109"/>
    <mergeCell ref="G110:J110"/>
    <mergeCell ref="G112:J112"/>
    <mergeCell ref="G114:J114"/>
    <mergeCell ref="G115:J115"/>
    <mergeCell ref="G116:J116"/>
    <mergeCell ref="G122:J122"/>
    <mergeCell ref="G123:J123"/>
    <mergeCell ref="G124:J124"/>
    <mergeCell ref="G125:J125"/>
    <mergeCell ref="G119:J119"/>
    <mergeCell ref="G103:J103"/>
    <mergeCell ref="G127:J127"/>
    <mergeCell ref="G108:J108"/>
    <mergeCell ref="G111:J111"/>
    <mergeCell ref="G117:J117"/>
    <mergeCell ref="G118:J118"/>
    <mergeCell ref="G135:J135"/>
    <mergeCell ref="G136:J136"/>
    <mergeCell ref="G137:J137"/>
    <mergeCell ref="G157:J157"/>
    <mergeCell ref="A128:A158"/>
    <mergeCell ref="C128:C158"/>
    <mergeCell ref="D128:D158"/>
    <mergeCell ref="G128:J128"/>
    <mergeCell ref="G138:J138"/>
    <mergeCell ref="G140:J140"/>
    <mergeCell ref="G141:J141"/>
    <mergeCell ref="G143:J143"/>
    <mergeCell ref="G145:J145"/>
    <mergeCell ref="G146:J146"/>
    <mergeCell ref="G147:J147"/>
    <mergeCell ref="G153:J153"/>
    <mergeCell ref="G154:J154"/>
    <mergeCell ref="G155:J155"/>
    <mergeCell ref="G156:J156"/>
    <mergeCell ref="G152:J152"/>
    <mergeCell ref="G158:J158"/>
    <mergeCell ref="G151:J151"/>
    <mergeCell ref="G149:J149"/>
    <mergeCell ref="G150:J150"/>
    <mergeCell ref="G160:J160"/>
    <mergeCell ref="G166:J166"/>
    <mergeCell ref="G167:J167"/>
    <mergeCell ref="G168:J168"/>
    <mergeCell ref="G188:J188"/>
    <mergeCell ref="A159:A189"/>
    <mergeCell ref="C159:C189"/>
    <mergeCell ref="D159:D189"/>
    <mergeCell ref="G159:J159"/>
    <mergeCell ref="G169:J169"/>
    <mergeCell ref="G171:J171"/>
    <mergeCell ref="G172:J172"/>
    <mergeCell ref="G174:J174"/>
    <mergeCell ref="G176:J176"/>
    <mergeCell ref="G177:J177"/>
    <mergeCell ref="G178:J178"/>
    <mergeCell ref="G184:J184"/>
    <mergeCell ref="G185:J185"/>
    <mergeCell ref="G186:J186"/>
    <mergeCell ref="G187:J187"/>
    <mergeCell ref="G170:J170"/>
    <mergeCell ref="G191:J191"/>
    <mergeCell ref="G197:J197"/>
    <mergeCell ref="G198:J198"/>
    <mergeCell ref="G199:J199"/>
    <mergeCell ref="G219:J219"/>
    <mergeCell ref="A190:A220"/>
    <mergeCell ref="C190:C220"/>
    <mergeCell ref="D190:D220"/>
    <mergeCell ref="G190:J190"/>
    <mergeCell ref="G200:J200"/>
    <mergeCell ref="G202:J202"/>
    <mergeCell ref="G203:J203"/>
    <mergeCell ref="G205:J205"/>
    <mergeCell ref="G207:J207"/>
    <mergeCell ref="G208:J208"/>
    <mergeCell ref="G209:J209"/>
    <mergeCell ref="G215:J215"/>
    <mergeCell ref="G216:J216"/>
    <mergeCell ref="G217:J217"/>
    <mergeCell ref="G218:J218"/>
    <mergeCell ref="G201:J201"/>
    <mergeCell ref="G204:J204"/>
    <mergeCell ref="G210:J210"/>
    <mergeCell ref="G211:J211"/>
    <mergeCell ref="G222:J222"/>
    <mergeCell ref="G228:J228"/>
    <mergeCell ref="G229:J229"/>
    <mergeCell ref="G230:J230"/>
    <mergeCell ref="G250:J250"/>
    <mergeCell ref="A221:A251"/>
    <mergeCell ref="C221:C251"/>
    <mergeCell ref="D221:D251"/>
    <mergeCell ref="G221:J221"/>
    <mergeCell ref="G231:J231"/>
    <mergeCell ref="G233:J233"/>
    <mergeCell ref="G234:J234"/>
    <mergeCell ref="G236:J236"/>
    <mergeCell ref="G238:J238"/>
    <mergeCell ref="G239:J239"/>
    <mergeCell ref="G240:J240"/>
    <mergeCell ref="G246:J246"/>
    <mergeCell ref="G247:J247"/>
    <mergeCell ref="G248:J248"/>
    <mergeCell ref="G249:J249"/>
    <mergeCell ref="G241:J241"/>
    <mergeCell ref="G253:J253"/>
    <mergeCell ref="G259:J259"/>
    <mergeCell ref="G260:J260"/>
    <mergeCell ref="G261:J261"/>
    <mergeCell ref="G281:J281"/>
    <mergeCell ref="A252:A282"/>
    <mergeCell ref="C252:C282"/>
    <mergeCell ref="D252:D282"/>
    <mergeCell ref="G252:J252"/>
    <mergeCell ref="G262:J262"/>
    <mergeCell ref="G264:J264"/>
    <mergeCell ref="G265:J265"/>
    <mergeCell ref="G267:J267"/>
    <mergeCell ref="G269:J269"/>
    <mergeCell ref="G270:J270"/>
    <mergeCell ref="G271:J271"/>
    <mergeCell ref="G277:J277"/>
    <mergeCell ref="G278:J278"/>
    <mergeCell ref="G279:J279"/>
    <mergeCell ref="G280:J280"/>
    <mergeCell ref="G257:J257"/>
    <mergeCell ref="G274:J274"/>
    <mergeCell ref="G275:J275"/>
    <mergeCell ref="G276:J276"/>
    <mergeCell ref="G374:J374"/>
    <mergeCell ref="G342:J342"/>
    <mergeCell ref="G343:J343"/>
    <mergeCell ref="A315:A345"/>
    <mergeCell ref="C315:C345"/>
    <mergeCell ref="D315:D345"/>
    <mergeCell ref="G315:J315"/>
    <mergeCell ref="A283:L283"/>
    <mergeCell ref="A284:A314"/>
    <mergeCell ref="C284:C314"/>
    <mergeCell ref="D284:D314"/>
    <mergeCell ref="G284:J284"/>
    <mergeCell ref="G285:J285"/>
    <mergeCell ref="G291:J291"/>
    <mergeCell ref="G316:J316"/>
    <mergeCell ref="G322:J322"/>
    <mergeCell ref="G323:J323"/>
    <mergeCell ref="G324:J324"/>
    <mergeCell ref="G309:J309"/>
    <mergeCell ref="G310:J310"/>
    <mergeCell ref="G344:J344"/>
    <mergeCell ref="G292:J292"/>
    <mergeCell ref="B284:B314"/>
    <mergeCell ref="B315:B345"/>
    <mergeCell ref="G325:J325"/>
    <mergeCell ref="G327:J327"/>
    <mergeCell ref="G328:J328"/>
    <mergeCell ref="G330:J330"/>
    <mergeCell ref="G332:J332"/>
    <mergeCell ref="G333:J333"/>
    <mergeCell ref="G334:J334"/>
    <mergeCell ref="G340:J340"/>
    <mergeCell ref="G341:J341"/>
    <mergeCell ref="A346:A376"/>
    <mergeCell ref="C346:C376"/>
    <mergeCell ref="D346:D376"/>
    <mergeCell ref="G346:J346"/>
    <mergeCell ref="G364:J364"/>
    <mergeCell ref="G365:J365"/>
    <mergeCell ref="G371:J371"/>
    <mergeCell ref="G372:J372"/>
    <mergeCell ref="G367:J367"/>
    <mergeCell ref="G376:J376"/>
    <mergeCell ref="G366:J366"/>
    <mergeCell ref="G368:J368"/>
    <mergeCell ref="G370:J370"/>
    <mergeCell ref="G347:J347"/>
    <mergeCell ref="G353:J353"/>
    <mergeCell ref="G354:J354"/>
    <mergeCell ref="G355:J355"/>
    <mergeCell ref="G375:J375"/>
    <mergeCell ref="G356:J356"/>
    <mergeCell ref="G358:J358"/>
    <mergeCell ref="G359:J359"/>
    <mergeCell ref="G361:J361"/>
    <mergeCell ref="G363:J363"/>
    <mergeCell ref="G373:J373"/>
    <mergeCell ref="G378:J378"/>
    <mergeCell ref="G384:J384"/>
    <mergeCell ref="G385:J385"/>
    <mergeCell ref="G386:J386"/>
    <mergeCell ref="G406:J406"/>
    <mergeCell ref="A377:A407"/>
    <mergeCell ref="C377:C407"/>
    <mergeCell ref="D377:D407"/>
    <mergeCell ref="G377:J377"/>
    <mergeCell ref="G389:J389"/>
    <mergeCell ref="G390:J390"/>
    <mergeCell ref="G392:J392"/>
    <mergeCell ref="G394:J394"/>
    <mergeCell ref="G395:J395"/>
    <mergeCell ref="G396:J396"/>
    <mergeCell ref="G402:J402"/>
    <mergeCell ref="G403:J403"/>
    <mergeCell ref="G404:J404"/>
    <mergeCell ref="G405:J405"/>
    <mergeCell ref="G393:J393"/>
    <mergeCell ref="G388:J388"/>
    <mergeCell ref="G382:J382"/>
    <mergeCell ref="G432:J432"/>
    <mergeCell ref="G409:J409"/>
    <mergeCell ref="G415:J415"/>
    <mergeCell ref="G416:J416"/>
    <mergeCell ref="G413:J413"/>
    <mergeCell ref="G462:J462"/>
    <mergeCell ref="G449:J449"/>
    <mergeCell ref="G451:J451"/>
    <mergeCell ref="G452:J452"/>
    <mergeCell ref="G454:J454"/>
    <mergeCell ref="G456:J456"/>
    <mergeCell ref="G457:J457"/>
    <mergeCell ref="G458:J458"/>
    <mergeCell ref="G463:J463"/>
    <mergeCell ref="G450:J450"/>
    <mergeCell ref="A408:A438"/>
    <mergeCell ref="C408:C438"/>
    <mergeCell ref="D408:D438"/>
    <mergeCell ref="G408:J408"/>
    <mergeCell ref="A439:A469"/>
    <mergeCell ref="C439:C469"/>
    <mergeCell ref="D439:D469"/>
    <mergeCell ref="G439:J439"/>
    <mergeCell ref="G453:J453"/>
    <mergeCell ref="G447:J447"/>
    <mergeCell ref="G448:J448"/>
    <mergeCell ref="G455:J455"/>
    <mergeCell ref="G424:J424"/>
    <mergeCell ref="G444:J444"/>
    <mergeCell ref="G417:J417"/>
    <mergeCell ref="G414:J414"/>
    <mergeCell ref="G412:J412"/>
    <mergeCell ref="G437:J437"/>
    <mergeCell ref="G445:J445"/>
    <mergeCell ref="G443:J443"/>
    <mergeCell ref="G440:J440"/>
    <mergeCell ref="G446:J446"/>
    <mergeCell ref="A470:A500"/>
    <mergeCell ref="C470:C500"/>
    <mergeCell ref="D470:D500"/>
    <mergeCell ref="G470:J470"/>
    <mergeCell ref="G480:J480"/>
    <mergeCell ref="G482:J482"/>
    <mergeCell ref="G483:J483"/>
    <mergeCell ref="G485:J485"/>
    <mergeCell ref="G487:J487"/>
    <mergeCell ref="G488:J488"/>
    <mergeCell ref="G489:J489"/>
    <mergeCell ref="G495:J495"/>
    <mergeCell ref="G496:J496"/>
    <mergeCell ref="G497:J497"/>
    <mergeCell ref="G498:J498"/>
    <mergeCell ref="G481:J481"/>
    <mergeCell ref="G484:J484"/>
    <mergeCell ref="G490:J490"/>
    <mergeCell ref="G491:J491"/>
    <mergeCell ref="G492:J492"/>
    <mergeCell ref="G493:J493"/>
    <mergeCell ref="G474:J474"/>
    <mergeCell ref="G471:J471"/>
    <mergeCell ref="G477:J477"/>
    <mergeCell ref="A501:A531"/>
    <mergeCell ref="C501:C531"/>
    <mergeCell ref="D501:D531"/>
    <mergeCell ref="G501:J501"/>
    <mergeCell ref="G511:J511"/>
    <mergeCell ref="G513:J513"/>
    <mergeCell ref="G514:J514"/>
    <mergeCell ref="G516:J516"/>
    <mergeCell ref="G518:J518"/>
    <mergeCell ref="G519:J519"/>
    <mergeCell ref="G520:J520"/>
    <mergeCell ref="G526:J526"/>
    <mergeCell ref="G527:J527"/>
    <mergeCell ref="G528:J528"/>
    <mergeCell ref="G529:J529"/>
    <mergeCell ref="G512:J512"/>
    <mergeCell ref="G515:J515"/>
    <mergeCell ref="G521:J521"/>
    <mergeCell ref="G522:J522"/>
    <mergeCell ref="G523:J523"/>
    <mergeCell ref="G524:J524"/>
    <mergeCell ref="G525:J525"/>
    <mergeCell ref="G517:J517"/>
    <mergeCell ref="G506:J506"/>
    <mergeCell ref="A532:A562"/>
    <mergeCell ref="C532:C562"/>
    <mergeCell ref="D532:D562"/>
    <mergeCell ref="G532:J532"/>
    <mergeCell ref="G542:J542"/>
    <mergeCell ref="G544:J544"/>
    <mergeCell ref="G545:J545"/>
    <mergeCell ref="G547:J547"/>
    <mergeCell ref="G549:J549"/>
    <mergeCell ref="G550:J550"/>
    <mergeCell ref="G551:J551"/>
    <mergeCell ref="G557:J557"/>
    <mergeCell ref="G558:J558"/>
    <mergeCell ref="G559:J559"/>
    <mergeCell ref="G560:J560"/>
    <mergeCell ref="G537:J537"/>
    <mergeCell ref="G556:J556"/>
    <mergeCell ref="G553:J553"/>
    <mergeCell ref="G554:J554"/>
    <mergeCell ref="G555:J555"/>
    <mergeCell ref="G540:J540"/>
    <mergeCell ref="G541:J541"/>
    <mergeCell ref="G561:J561"/>
    <mergeCell ref="G548:J548"/>
    <mergeCell ref="G464:J464"/>
    <mergeCell ref="G465:J465"/>
    <mergeCell ref="G466:J466"/>
    <mergeCell ref="G467:J467"/>
    <mergeCell ref="G459:J459"/>
    <mergeCell ref="G460:J460"/>
    <mergeCell ref="G461:J461"/>
    <mergeCell ref="G533:J533"/>
    <mergeCell ref="G539:J539"/>
    <mergeCell ref="G502:J502"/>
    <mergeCell ref="G508:J508"/>
    <mergeCell ref="G509:J509"/>
    <mergeCell ref="G510:J510"/>
    <mergeCell ref="G530:J530"/>
    <mergeCell ref="G469:J469"/>
    <mergeCell ref="G500:J500"/>
    <mergeCell ref="G486:J486"/>
    <mergeCell ref="G494:J494"/>
    <mergeCell ref="G468:J468"/>
    <mergeCell ref="G475:J475"/>
    <mergeCell ref="G538:J538"/>
    <mergeCell ref="G507:J507"/>
    <mergeCell ref="G476:J476"/>
    <mergeCell ref="G536:J536"/>
    <mergeCell ref="G562:J562"/>
    <mergeCell ref="G552:J552"/>
    <mergeCell ref="G543:J543"/>
    <mergeCell ref="G531:J531"/>
    <mergeCell ref="L501:L516"/>
    <mergeCell ref="G546:J546"/>
    <mergeCell ref="G505:J505"/>
    <mergeCell ref="L517:L531"/>
    <mergeCell ref="L532:L547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8">
    <tabColor rgb="FFFF00FF"/>
    <pageSetUpPr fitToPage="1"/>
  </sheetPr>
  <dimension ref="A1:U618"/>
  <sheetViews>
    <sheetView zoomScale="77" zoomScaleNormal="77" zoomScaleSheetLayoutView="80" workbookViewId="0">
      <selection sqref="A1:L1"/>
    </sheetView>
  </sheetViews>
  <sheetFormatPr defaultRowHeight="19.5" x14ac:dyDescent="0.3"/>
  <cols>
    <col min="1" max="2" width="4.7109375" style="153" customWidth="1"/>
    <col min="3" max="3" width="21.7109375" style="366" customWidth="1"/>
    <col min="4" max="4" width="71.7109375" style="51" customWidth="1"/>
    <col min="5" max="5" width="30.7109375" style="51" customWidth="1"/>
    <col min="6" max="6" width="32.7109375" style="53" customWidth="1"/>
    <col min="7" max="10" width="8.28515625" style="53" customWidth="1"/>
    <col min="11" max="11" width="11.42578125" style="53" customWidth="1"/>
    <col min="12" max="12" width="31.140625" style="339" customWidth="1"/>
    <col min="13" max="20" width="9.140625" style="51"/>
    <col min="21" max="21" width="14.5703125" style="51" hidden="1" customWidth="1"/>
    <col min="22" max="16384" width="9.140625" style="51"/>
  </cols>
  <sheetData>
    <row r="1" spans="1:21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21" s="50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21" ht="24.95" customHeight="1" x14ac:dyDescent="0.25">
      <c r="A3" s="519" t="s">
        <v>252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21" ht="15" customHeight="1" x14ac:dyDescent="0.25">
      <c r="A4" s="564">
        <v>1</v>
      </c>
      <c r="B4" s="567"/>
      <c r="C4" s="614" t="s">
        <v>1349</v>
      </c>
      <c r="D4" s="611"/>
      <c r="E4" s="448"/>
      <c r="F4" s="147" t="s">
        <v>81</v>
      </c>
      <c r="G4" s="607" t="s">
        <v>6</v>
      </c>
      <c r="H4" s="607"/>
      <c r="I4" s="607"/>
      <c r="J4" s="607"/>
      <c r="K4" s="539">
        <v>3</v>
      </c>
      <c r="L4" s="601">
        <v>5828</v>
      </c>
      <c r="U4" s="628">
        <v>2700</v>
      </c>
    </row>
    <row r="5" spans="1:21" ht="15" customHeight="1" x14ac:dyDescent="0.25">
      <c r="A5" s="564"/>
      <c r="B5" s="568"/>
      <c r="C5" s="614"/>
      <c r="D5" s="612"/>
      <c r="E5" s="448"/>
      <c r="F5" s="147" t="s">
        <v>80</v>
      </c>
      <c r="G5" s="469">
        <v>30</v>
      </c>
      <c r="H5" s="469"/>
      <c r="I5" s="469"/>
      <c r="J5" s="469"/>
      <c r="K5" s="583"/>
      <c r="L5" s="602"/>
      <c r="U5" s="629"/>
    </row>
    <row r="6" spans="1:21" ht="15" customHeight="1" x14ac:dyDescent="0.25">
      <c r="A6" s="564"/>
      <c r="B6" s="568"/>
      <c r="C6" s="614"/>
      <c r="D6" s="612"/>
      <c r="E6" s="448"/>
      <c r="F6" s="147" t="s">
        <v>1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  <c r="U6" s="629"/>
    </row>
    <row r="7" spans="1:21" ht="15" customHeight="1" x14ac:dyDescent="0.25">
      <c r="A7" s="564"/>
      <c r="B7" s="568"/>
      <c r="C7" s="614"/>
      <c r="D7" s="612"/>
      <c r="E7" s="448"/>
      <c r="F7" s="147" t="s">
        <v>817</v>
      </c>
      <c r="G7" s="243">
        <f>G5*100</f>
        <v>3000</v>
      </c>
      <c r="H7" s="244">
        <f>G5*110</f>
        <v>3300</v>
      </c>
      <c r="I7" s="246">
        <f>G5*120</f>
        <v>3600</v>
      </c>
      <c r="J7" s="245">
        <f>G5*123</f>
        <v>3690</v>
      </c>
      <c r="K7" s="583"/>
      <c r="L7" s="602"/>
      <c r="U7" s="629"/>
    </row>
    <row r="8" spans="1:21" ht="15" customHeight="1" x14ac:dyDescent="0.25">
      <c r="A8" s="564"/>
      <c r="B8" s="568"/>
      <c r="C8" s="614"/>
      <c r="D8" s="612"/>
      <c r="E8" s="448"/>
      <c r="F8" s="147" t="s">
        <v>1269</v>
      </c>
      <c r="G8" s="451">
        <v>0.98</v>
      </c>
      <c r="H8" s="451"/>
      <c r="I8" s="451"/>
      <c r="J8" s="451"/>
      <c r="K8" s="583"/>
      <c r="L8" s="602"/>
      <c r="U8" s="629"/>
    </row>
    <row r="9" spans="1:21" ht="15" customHeight="1" x14ac:dyDescent="0.25">
      <c r="A9" s="564"/>
      <c r="B9" s="568"/>
      <c r="C9" s="614"/>
      <c r="D9" s="612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  <c r="U9" s="629"/>
    </row>
    <row r="10" spans="1:21" ht="15" customHeight="1" x14ac:dyDescent="0.25">
      <c r="A10" s="564"/>
      <c r="B10" s="568"/>
      <c r="C10" s="614"/>
      <c r="D10" s="612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  <c r="U10" s="629"/>
    </row>
    <row r="11" spans="1:21" ht="15" customHeight="1" x14ac:dyDescent="0.25">
      <c r="A11" s="564"/>
      <c r="B11" s="568"/>
      <c r="C11" s="614"/>
      <c r="D11" s="612"/>
      <c r="E11" s="448"/>
      <c r="F11" s="147" t="s">
        <v>83</v>
      </c>
      <c r="G11" s="607">
        <v>66</v>
      </c>
      <c r="H11" s="607"/>
      <c r="I11" s="607"/>
      <c r="J11" s="607"/>
      <c r="K11" s="583"/>
      <c r="L11" s="602"/>
      <c r="U11" s="629"/>
    </row>
    <row r="12" spans="1:21" ht="15" customHeight="1" x14ac:dyDescent="0.25">
      <c r="A12" s="564"/>
      <c r="B12" s="568"/>
      <c r="C12" s="614"/>
      <c r="D12" s="612"/>
      <c r="E12" s="448"/>
      <c r="F12" s="147" t="s">
        <v>396</v>
      </c>
      <c r="G12" s="607" t="s">
        <v>397</v>
      </c>
      <c r="H12" s="607"/>
      <c r="I12" s="607"/>
      <c r="J12" s="607"/>
      <c r="K12" s="583"/>
      <c r="L12" s="602"/>
      <c r="U12" s="629"/>
    </row>
    <row r="13" spans="1:21" ht="15" customHeight="1" x14ac:dyDescent="0.25">
      <c r="A13" s="564"/>
      <c r="B13" s="568"/>
      <c r="C13" s="614"/>
      <c r="D13" s="612"/>
      <c r="E13" s="448"/>
      <c r="F13" s="147" t="s">
        <v>3</v>
      </c>
      <c r="G13" s="607" t="s">
        <v>329</v>
      </c>
      <c r="H13" s="607"/>
      <c r="I13" s="607"/>
      <c r="J13" s="607"/>
      <c r="K13" s="583"/>
      <c r="L13" s="602"/>
      <c r="U13" s="629"/>
    </row>
    <row r="14" spans="1:21" ht="15" customHeight="1" x14ac:dyDescent="0.25">
      <c r="A14" s="564"/>
      <c r="B14" s="568"/>
      <c r="C14" s="614"/>
      <c r="D14" s="612"/>
      <c r="E14" s="448"/>
      <c r="F14" s="148" t="s">
        <v>379</v>
      </c>
      <c r="G14" s="523" t="s">
        <v>380</v>
      </c>
      <c r="H14" s="523"/>
      <c r="I14" s="523"/>
      <c r="J14" s="523"/>
      <c r="K14" s="583"/>
      <c r="L14" s="602"/>
      <c r="U14" s="629"/>
    </row>
    <row r="15" spans="1:21" ht="15" customHeight="1" x14ac:dyDescent="0.25">
      <c r="A15" s="564"/>
      <c r="B15" s="568"/>
      <c r="C15" s="614"/>
      <c r="D15" s="612"/>
      <c r="E15" s="448"/>
      <c r="F15" s="93" t="s">
        <v>701</v>
      </c>
      <c r="G15" s="523">
        <v>100000</v>
      </c>
      <c r="H15" s="523"/>
      <c r="I15" s="523"/>
      <c r="J15" s="523"/>
      <c r="K15" s="583"/>
      <c r="L15" s="602"/>
      <c r="U15" s="629"/>
    </row>
    <row r="16" spans="1:21" ht="15" customHeight="1" x14ac:dyDescent="0.25">
      <c r="A16" s="564"/>
      <c r="B16" s="568"/>
      <c r="C16" s="614"/>
      <c r="D16" s="612"/>
      <c r="E16" s="448"/>
      <c r="F16" s="148" t="s">
        <v>257</v>
      </c>
      <c r="G16" s="523" t="s">
        <v>556</v>
      </c>
      <c r="H16" s="523"/>
      <c r="I16" s="523"/>
      <c r="J16" s="523"/>
      <c r="K16" s="583"/>
      <c r="L16" s="602"/>
      <c r="U16" s="629"/>
    </row>
    <row r="17" spans="1:21" ht="15" customHeight="1" x14ac:dyDescent="0.25">
      <c r="A17" s="564"/>
      <c r="B17" s="568"/>
      <c r="C17" s="614"/>
      <c r="D17" s="612"/>
      <c r="E17" s="448"/>
      <c r="F17" s="148" t="s">
        <v>376</v>
      </c>
      <c r="G17" s="523" t="s">
        <v>392</v>
      </c>
      <c r="H17" s="523"/>
      <c r="I17" s="523"/>
      <c r="J17" s="523"/>
      <c r="K17" s="583"/>
      <c r="L17" s="602"/>
      <c r="U17" s="629"/>
    </row>
    <row r="18" spans="1:21" ht="15" customHeight="1" x14ac:dyDescent="0.25">
      <c r="A18" s="564"/>
      <c r="B18" s="568"/>
      <c r="C18" s="614"/>
      <c r="D18" s="612"/>
      <c r="E18" s="448"/>
      <c r="F18" s="93" t="s">
        <v>702</v>
      </c>
      <c r="G18" s="523" t="s">
        <v>709</v>
      </c>
      <c r="H18" s="523"/>
      <c r="I18" s="523"/>
      <c r="J18" s="523"/>
      <c r="K18" s="583"/>
      <c r="L18" s="602"/>
      <c r="U18" s="629"/>
    </row>
    <row r="19" spans="1:21" ht="15" customHeight="1" x14ac:dyDescent="0.25">
      <c r="A19" s="564"/>
      <c r="B19" s="568"/>
      <c r="C19" s="614"/>
      <c r="D19" s="612"/>
      <c r="E19" s="448"/>
      <c r="F19" s="148" t="s">
        <v>381</v>
      </c>
      <c r="G19" s="523" t="s">
        <v>382</v>
      </c>
      <c r="H19" s="523"/>
      <c r="I19" s="523"/>
      <c r="J19" s="523"/>
      <c r="K19" s="583"/>
      <c r="L19" s="602"/>
      <c r="U19" s="629"/>
    </row>
    <row r="20" spans="1:21" ht="15" customHeight="1" x14ac:dyDescent="0.25">
      <c r="A20" s="564"/>
      <c r="B20" s="568"/>
      <c r="C20" s="614"/>
      <c r="D20" s="612"/>
      <c r="E20" s="448"/>
      <c r="F20" s="94" t="s">
        <v>358</v>
      </c>
      <c r="G20" s="523" t="s">
        <v>900</v>
      </c>
      <c r="H20" s="523"/>
      <c r="I20" s="523"/>
      <c r="J20" s="523"/>
      <c r="K20" s="584">
        <v>5</v>
      </c>
      <c r="L20" s="533">
        <v>6236</v>
      </c>
      <c r="U20" s="629"/>
    </row>
    <row r="21" spans="1:21" ht="15" customHeight="1" x14ac:dyDescent="0.25">
      <c r="A21" s="564"/>
      <c r="B21" s="568"/>
      <c r="C21" s="614"/>
      <c r="D21" s="612"/>
      <c r="E21" s="448"/>
      <c r="F21" s="148" t="s">
        <v>383</v>
      </c>
      <c r="G21" s="523" t="s">
        <v>384</v>
      </c>
      <c r="H21" s="523"/>
      <c r="I21" s="523"/>
      <c r="J21" s="523"/>
      <c r="K21" s="585"/>
      <c r="L21" s="603" t="e">
        <f>#REF!-#REF!*10%</f>
        <v>#REF!</v>
      </c>
      <c r="U21" s="629"/>
    </row>
    <row r="22" spans="1:21" ht="15" customHeight="1" x14ac:dyDescent="0.25">
      <c r="A22" s="564"/>
      <c r="B22" s="568"/>
      <c r="C22" s="614"/>
      <c r="D22" s="612"/>
      <c r="E22" s="448"/>
      <c r="F22" s="148" t="s">
        <v>385</v>
      </c>
      <c r="G22" s="523" t="s">
        <v>398</v>
      </c>
      <c r="H22" s="523"/>
      <c r="I22" s="523"/>
      <c r="J22" s="523"/>
      <c r="K22" s="585"/>
      <c r="L22" s="603" t="e">
        <f>#REF!-#REF!*10%</f>
        <v>#REF!</v>
      </c>
      <c r="U22" s="629"/>
    </row>
    <row r="23" spans="1:21" ht="15" customHeight="1" x14ac:dyDescent="0.25">
      <c r="A23" s="564"/>
      <c r="B23" s="568"/>
      <c r="C23" s="614"/>
      <c r="D23" s="612"/>
      <c r="E23" s="448"/>
      <c r="F23" s="148" t="s">
        <v>389</v>
      </c>
      <c r="G23" s="523" t="s">
        <v>390</v>
      </c>
      <c r="H23" s="523"/>
      <c r="I23" s="523"/>
      <c r="J23" s="523"/>
      <c r="K23" s="585"/>
      <c r="L23" s="603" t="e">
        <f>#REF!-#REF!*10%</f>
        <v>#REF!</v>
      </c>
      <c r="U23" s="629"/>
    </row>
    <row r="24" spans="1:21" ht="15" customHeight="1" x14ac:dyDescent="0.25">
      <c r="A24" s="564"/>
      <c r="B24" s="568"/>
      <c r="C24" s="614"/>
      <c r="D24" s="612"/>
      <c r="E24" s="448"/>
      <c r="F24" s="93" t="s">
        <v>704</v>
      </c>
      <c r="G24" s="523" t="s">
        <v>705</v>
      </c>
      <c r="H24" s="523"/>
      <c r="I24" s="523"/>
      <c r="J24" s="523"/>
      <c r="K24" s="585"/>
      <c r="L24" s="603" t="e">
        <f>#REF!-#REF!*10%</f>
        <v>#REF!</v>
      </c>
      <c r="U24" s="629"/>
    </row>
    <row r="25" spans="1:21" ht="15" customHeight="1" x14ac:dyDescent="0.25">
      <c r="A25" s="564"/>
      <c r="B25" s="568"/>
      <c r="C25" s="614"/>
      <c r="D25" s="612"/>
      <c r="E25" s="448"/>
      <c r="F25" s="93" t="s">
        <v>706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  <c r="U25" s="629"/>
    </row>
    <row r="26" spans="1:21" ht="15" customHeight="1" x14ac:dyDescent="0.25">
      <c r="A26" s="564"/>
      <c r="B26" s="568"/>
      <c r="C26" s="614"/>
      <c r="D26" s="612"/>
      <c r="E26" s="448"/>
      <c r="F26" s="93" t="s">
        <v>1271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  <c r="U26" s="629"/>
    </row>
    <row r="27" spans="1:21" ht="15" customHeight="1" x14ac:dyDescent="0.25">
      <c r="A27" s="564"/>
      <c r="B27" s="568"/>
      <c r="C27" s="614"/>
      <c r="D27" s="612"/>
      <c r="E27" s="448"/>
      <c r="F27" s="93" t="s">
        <v>707</v>
      </c>
      <c r="G27" s="523" t="s">
        <v>1270</v>
      </c>
      <c r="H27" s="523"/>
      <c r="I27" s="523"/>
      <c r="J27" s="523"/>
      <c r="K27" s="585"/>
      <c r="L27" s="603" t="e">
        <f>#REF!-#REF!*10%</f>
        <v>#REF!</v>
      </c>
      <c r="U27" s="629"/>
    </row>
    <row r="28" spans="1:21" ht="15" customHeight="1" x14ac:dyDescent="0.25">
      <c r="A28" s="564"/>
      <c r="B28" s="568"/>
      <c r="C28" s="614"/>
      <c r="D28" s="612"/>
      <c r="E28" s="448"/>
      <c r="F28" s="93" t="s">
        <v>708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  <c r="U28" s="629"/>
    </row>
    <row r="29" spans="1:21" ht="15" customHeight="1" x14ac:dyDescent="0.25">
      <c r="A29" s="564"/>
      <c r="B29" s="568"/>
      <c r="C29" s="614"/>
      <c r="D29" s="612"/>
      <c r="E29" s="448"/>
      <c r="F29" s="148" t="s">
        <v>377</v>
      </c>
      <c r="G29" s="523" t="s">
        <v>387</v>
      </c>
      <c r="H29" s="523"/>
      <c r="I29" s="523"/>
      <c r="J29" s="523"/>
      <c r="K29" s="585"/>
      <c r="L29" s="603" t="e">
        <f>#REF!-#REF!*10%</f>
        <v>#REF!</v>
      </c>
      <c r="U29" s="629"/>
    </row>
    <row r="30" spans="1:21" ht="15" customHeight="1" x14ac:dyDescent="0.25">
      <c r="A30" s="564"/>
      <c r="B30" s="568"/>
      <c r="C30" s="614"/>
      <c r="D30" s="612"/>
      <c r="E30" s="448"/>
      <c r="F30" s="148" t="s">
        <v>388</v>
      </c>
      <c r="G30" s="523" t="s">
        <v>393</v>
      </c>
      <c r="H30" s="523"/>
      <c r="I30" s="523"/>
      <c r="J30" s="523"/>
      <c r="K30" s="585"/>
      <c r="L30" s="603" t="e">
        <f>#REF!-#REF!*10%</f>
        <v>#REF!</v>
      </c>
      <c r="U30" s="629"/>
    </row>
    <row r="31" spans="1:21" ht="15.6" customHeight="1" x14ac:dyDescent="0.25">
      <c r="A31" s="564"/>
      <c r="B31" s="568"/>
      <c r="C31" s="614"/>
      <c r="D31" s="612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  <c r="U31" s="629"/>
    </row>
    <row r="32" spans="1:21" ht="15.6" customHeight="1" x14ac:dyDescent="0.25">
      <c r="A32" s="564"/>
      <c r="B32" s="568"/>
      <c r="C32" s="614"/>
      <c r="D32" s="612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  <c r="U32" s="629"/>
    </row>
    <row r="33" spans="1:21" ht="15.6" customHeight="1" x14ac:dyDescent="0.25">
      <c r="A33" s="564"/>
      <c r="B33" s="568"/>
      <c r="C33" s="614"/>
      <c r="D33" s="612"/>
      <c r="E33" s="448"/>
      <c r="F33" s="149" t="s">
        <v>4</v>
      </c>
      <c r="G33" s="606">
        <v>0.9</v>
      </c>
      <c r="H33" s="606"/>
      <c r="I33" s="606"/>
      <c r="J33" s="606"/>
      <c r="K33" s="585"/>
      <c r="L33" s="603" t="e">
        <f>#REF!-#REF!*10%</f>
        <v>#REF!</v>
      </c>
      <c r="U33" s="629"/>
    </row>
    <row r="34" spans="1:21" ht="15" customHeight="1" x14ac:dyDescent="0.25">
      <c r="A34" s="564"/>
      <c r="B34" s="569"/>
      <c r="C34" s="614"/>
      <c r="D34" s="612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  <c r="U34" s="629"/>
    </row>
    <row r="35" spans="1:21" ht="15" customHeight="1" x14ac:dyDescent="0.25">
      <c r="A35" s="564">
        <v>2</v>
      </c>
      <c r="B35" s="567"/>
      <c r="C35" s="614" t="s">
        <v>1350</v>
      </c>
      <c r="D35" s="611"/>
      <c r="E35" s="448"/>
      <c r="F35" s="147" t="s">
        <v>81</v>
      </c>
      <c r="G35" s="607" t="s">
        <v>6</v>
      </c>
      <c r="H35" s="607"/>
      <c r="I35" s="607"/>
      <c r="J35" s="607"/>
      <c r="K35" s="539">
        <v>3</v>
      </c>
      <c r="L35" s="601">
        <v>7123</v>
      </c>
      <c r="U35" s="628">
        <v>3300</v>
      </c>
    </row>
    <row r="36" spans="1:21" ht="15" customHeight="1" x14ac:dyDescent="0.25">
      <c r="A36" s="564"/>
      <c r="B36" s="568"/>
      <c r="C36" s="614"/>
      <c r="D36" s="612"/>
      <c r="E36" s="448"/>
      <c r="F36" s="147" t="s">
        <v>80</v>
      </c>
      <c r="G36" s="469">
        <v>60</v>
      </c>
      <c r="H36" s="469"/>
      <c r="I36" s="469"/>
      <c r="J36" s="469"/>
      <c r="K36" s="583"/>
      <c r="L36" s="602"/>
      <c r="U36" s="629"/>
    </row>
    <row r="37" spans="1:21" ht="15" customHeight="1" x14ac:dyDescent="0.25">
      <c r="A37" s="564"/>
      <c r="B37" s="568"/>
      <c r="C37" s="614"/>
      <c r="D37" s="612"/>
      <c r="E37" s="448"/>
      <c r="F37" s="147" t="s">
        <v>1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  <c r="U37" s="629"/>
    </row>
    <row r="38" spans="1:21" ht="15" customHeight="1" x14ac:dyDescent="0.25">
      <c r="A38" s="564"/>
      <c r="B38" s="568"/>
      <c r="C38" s="614"/>
      <c r="D38" s="612"/>
      <c r="E38" s="448"/>
      <c r="F38" s="147" t="s">
        <v>817</v>
      </c>
      <c r="G38" s="243">
        <f>G36*100</f>
        <v>6000</v>
      </c>
      <c r="H38" s="244">
        <f>G36*110</f>
        <v>6600</v>
      </c>
      <c r="I38" s="246">
        <f>G36*120</f>
        <v>7200</v>
      </c>
      <c r="J38" s="245">
        <f>G36*123</f>
        <v>7380</v>
      </c>
      <c r="K38" s="583"/>
      <c r="L38" s="602"/>
      <c r="U38" s="629"/>
    </row>
    <row r="39" spans="1:21" ht="15" customHeight="1" x14ac:dyDescent="0.25">
      <c r="A39" s="564"/>
      <c r="B39" s="568"/>
      <c r="C39" s="614"/>
      <c r="D39" s="612"/>
      <c r="E39" s="448"/>
      <c r="F39" s="147" t="s">
        <v>1269</v>
      </c>
      <c r="G39" s="451">
        <v>0.98</v>
      </c>
      <c r="H39" s="451"/>
      <c r="I39" s="451"/>
      <c r="J39" s="451"/>
      <c r="K39" s="583"/>
      <c r="L39" s="602"/>
      <c r="U39" s="629"/>
    </row>
    <row r="40" spans="1:21" ht="15" customHeight="1" x14ac:dyDescent="0.25">
      <c r="A40" s="564"/>
      <c r="B40" s="568"/>
      <c r="C40" s="614"/>
      <c r="D40" s="612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2"/>
      <c r="U40" s="629"/>
    </row>
    <row r="41" spans="1:21" ht="15" customHeight="1" x14ac:dyDescent="0.25">
      <c r="A41" s="564"/>
      <c r="B41" s="568"/>
      <c r="C41" s="614"/>
      <c r="D41" s="612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  <c r="U41" s="629"/>
    </row>
    <row r="42" spans="1:21" ht="15" customHeight="1" x14ac:dyDescent="0.25">
      <c r="A42" s="564"/>
      <c r="B42" s="568"/>
      <c r="C42" s="614"/>
      <c r="D42" s="612"/>
      <c r="E42" s="448"/>
      <c r="F42" s="147" t="s">
        <v>83</v>
      </c>
      <c r="G42" s="607">
        <v>66</v>
      </c>
      <c r="H42" s="607"/>
      <c r="I42" s="607"/>
      <c r="J42" s="607"/>
      <c r="K42" s="583"/>
      <c r="L42" s="602"/>
      <c r="U42" s="629"/>
    </row>
    <row r="43" spans="1:21" ht="15" customHeight="1" x14ac:dyDescent="0.25">
      <c r="A43" s="564"/>
      <c r="B43" s="568"/>
      <c r="C43" s="614"/>
      <c r="D43" s="612"/>
      <c r="E43" s="448"/>
      <c r="F43" s="147" t="s">
        <v>396</v>
      </c>
      <c r="G43" s="607" t="s">
        <v>397</v>
      </c>
      <c r="H43" s="607"/>
      <c r="I43" s="607"/>
      <c r="J43" s="607"/>
      <c r="K43" s="583"/>
      <c r="L43" s="602"/>
      <c r="U43" s="629"/>
    </row>
    <row r="44" spans="1:21" ht="15" customHeight="1" x14ac:dyDescent="0.25">
      <c r="A44" s="564"/>
      <c r="B44" s="568"/>
      <c r="C44" s="614"/>
      <c r="D44" s="612"/>
      <c r="E44" s="448"/>
      <c r="F44" s="147" t="s">
        <v>3</v>
      </c>
      <c r="G44" s="607" t="s">
        <v>329</v>
      </c>
      <c r="H44" s="607"/>
      <c r="I44" s="607"/>
      <c r="J44" s="607"/>
      <c r="K44" s="583"/>
      <c r="L44" s="602"/>
      <c r="U44" s="629"/>
    </row>
    <row r="45" spans="1:21" ht="15" customHeight="1" x14ac:dyDescent="0.25">
      <c r="A45" s="564"/>
      <c r="B45" s="568"/>
      <c r="C45" s="614"/>
      <c r="D45" s="612"/>
      <c r="E45" s="448"/>
      <c r="F45" s="148" t="s">
        <v>379</v>
      </c>
      <c r="G45" s="523" t="s">
        <v>380</v>
      </c>
      <c r="H45" s="523"/>
      <c r="I45" s="523"/>
      <c r="J45" s="523"/>
      <c r="K45" s="583"/>
      <c r="L45" s="602"/>
      <c r="U45" s="629"/>
    </row>
    <row r="46" spans="1:21" ht="15" customHeight="1" x14ac:dyDescent="0.25">
      <c r="A46" s="564"/>
      <c r="B46" s="568"/>
      <c r="C46" s="614"/>
      <c r="D46" s="612"/>
      <c r="E46" s="448"/>
      <c r="F46" s="93" t="s">
        <v>701</v>
      </c>
      <c r="G46" s="523">
        <v>100000</v>
      </c>
      <c r="H46" s="523"/>
      <c r="I46" s="523"/>
      <c r="J46" s="523"/>
      <c r="K46" s="583"/>
      <c r="L46" s="602"/>
      <c r="U46" s="629"/>
    </row>
    <row r="47" spans="1:21" ht="15" customHeight="1" x14ac:dyDescent="0.25">
      <c r="A47" s="564"/>
      <c r="B47" s="568"/>
      <c r="C47" s="614"/>
      <c r="D47" s="612"/>
      <c r="E47" s="448"/>
      <c r="F47" s="148" t="s">
        <v>257</v>
      </c>
      <c r="G47" s="523" t="s">
        <v>556</v>
      </c>
      <c r="H47" s="523"/>
      <c r="I47" s="523"/>
      <c r="J47" s="523"/>
      <c r="K47" s="583"/>
      <c r="L47" s="602"/>
      <c r="U47" s="629"/>
    </row>
    <row r="48" spans="1:21" ht="15" customHeight="1" x14ac:dyDescent="0.25">
      <c r="A48" s="564"/>
      <c r="B48" s="568"/>
      <c r="C48" s="614"/>
      <c r="D48" s="612"/>
      <c r="E48" s="448"/>
      <c r="F48" s="148" t="s">
        <v>376</v>
      </c>
      <c r="G48" s="523" t="s">
        <v>392</v>
      </c>
      <c r="H48" s="523"/>
      <c r="I48" s="523"/>
      <c r="J48" s="523"/>
      <c r="K48" s="583"/>
      <c r="L48" s="602"/>
      <c r="U48" s="629"/>
    </row>
    <row r="49" spans="1:21" ht="15" customHeight="1" x14ac:dyDescent="0.25">
      <c r="A49" s="564"/>
      <c r="B49" s="568"/>
      <c r="C49" s="614"/>
      <c r="D49" s="612"/>
      <c r="E49" s="448"/>
      <c r="F49" s="93" t="s">
        <v>702</v>
      </c>
      <c r="G49" s="523" t="s">
        <v>709</v>
      </c>
      <c r="H49" s="523"/>
      <c r="I49" s="523"/>
      <c r="J49" s="523"/>
      <c r="K49" s="583"/>
      <c r="L49" s="602"/>
      <c r="U49" s="629"/>
    </row>
    <row r="50" spans="1:21" ht="15" customHeight="1" x14ac:dyDescent="0.25">
      <c r="A50" s="564"/>
      <c r="B50" s="568"/>
      <c r="C50" s="614"/>
      <c r="D50" s="612"/>
      <c r="E50" s="448"/>
      <c r="F50" s="148" t="s">
        <v>381</v>
      </c>
      <c r="G50" s="523" t="s">
        <v>382</v>
      </c>
      <c r="H50" s="523"/>
      <c r="I50" s="523"/>
      <c r="J50" s="523"/>
      <c r="K50" s="583"/>
      <c r="L50" s="602"/>
      <c r="U50" s="629"/>
    </row>
    <row r="51" spans="1:21" ht="15" customHeight="1" x14ac:dyDescent="0.25">
      <c r="A51" s="564"/>
      <c r="B51" s="568"/>
      <c r="C51" s="614"/>
      <c r="D51" s="612"/>
      <c r="E51" s="448"/>
      <c r="F51" s="94" t="s">
        <v>358</v>
      </c>
      <c r="G51" s="523" t="s">
        <v>900</v>
      </c>
      <c r="H51" s="523"/>
      <c r="I51" s="523"/>
      <c r="J51" s="523"/>
      <c r="K51" s="584">
        <v>5</v>
      </c>
      <c r="L51" s="533">
        <v>7621</v>
      </c>
      <c r="U51" s="629"/>
    </row>
    <row r="52" spans="1:21" ht="15" customHeight="1" x14ac:dyDescent="0.25">
      <c r="A52" s="564"/>
      <c r="B52" s="568"/>
      <c r="C52" s="614"/>
      <c r="D52" s="612"/>
      <c r="E52" s="448"/>
      <c r="F52" s="148" t="s">
        <v>383</v>
      </c>
      <c r="G52" s="523" t="s">
        <v>384</v>
      </c>
      <c r="H52" s="523"/>
      <c r="I52" s="523"/>
      <c r="J52" s="523"/>
      <c r="K52" s="585"/>
      <c r="L52" s="603" t="e">
        <f>#REF!-#REF!*10%</f>
        <v>#REF!</v>
      </c>
      <c r="U52" s="629"/>
    </row>
    <row r="53" spans="1:21" ht="15" customHeight="1" x14ac:dyDescent="0.25">
      <c r="A53" s="564"/>
      <c r="B53" s="568"/>
      <c r="C53" s="614"/>
      <c r="D53" s="612"/>
      <c r="E53" s="448"/>
      <c r="F53" s="148" t="s">
        <v>385</v>
      </c>
      <c r="G53" s="523" t="s">
        <v>398</v>
      </c>
      <c r="H53" s="523"/>
      <c r="I53" s="523"/>
      <c r="J53" s="523"/>
      <c r="K53" s="585"/>
      <c r="L53" s="603" t="e">
        <f>#REF!-#REF!*10%</f>
        <v>#REF!</v>
      </c>
      <c r="U53" s="629"/>
    </row>
    <row r="54" spans="1:21" ht="15" customHeight="1" x14ac:dyDescent="0.25">
      <c r="A54" s="564"/>
      <c r="B54" s="568"/>
      <c r="C54" s="614"/>
      <c r="D54" s="612"/>
      <c r="E54" s="448"/>
      <c r="F54" s="148" t="s">
        <v>389</v>
      </c>
      <c r="G54" s="523" t="s">
        <v>390</v>
      </c>
      <c r="H54" s="523"/>
      <c r="I54" s="523"/>
      <c r="J54" s="523"/>
      <c r="K54" s="585"/>
      <c r="L54" s="603" t="e">
        <f>#REF!-#REF!*10%</f>
        <v>#REF!</v>
      </c>
      <c r="U54" s="629"/>
    </row>
    <row r="55" spans="1:21" ht="15" customHeight="1" x14ac:dyDescent="0.25">
      <c r="A55" s="564"/>
      <c r="B55" s="568"/>
      <c r="C55" s="614"/>
      <c r="D55" s="612"/>
      <c r="E55" s="448"/>
      <c r="F55" s="93" t="s">
        <v>704</v>
      </c>
      <c r="G55" s="523" t="s">
        <v>705</v>
      </c>
      <c r="H55" s="523"/>
      <c r="I55" s="523"/>
      <c r="J55" s="523"/>
      <c r="K55" s="585"/>
      <c r="L55" s="603" t="e">
        <f>#REF!-#REF!*10%</f>
        <v>#REF!</v>
      </c>
      <c r="U55" s="629"/>
    </row>
    <row r="56" spans="1:21" ht="15" customHeight="1" x14ac:dyDescent="0.25">
      <c r="A56" s="564"/>
      <c r="B56" s="568"/>
      <c r="C56" s="614"/>
      <c r="D56" s="612"/>
      <c r="E56" s="448"/>
      <c r="F56" s="93" t="s">
        <v>706</v>
      </c>
      <c r="G56" s="523" t="s">
        <v>390</v>
      </c>
      <c r="H56" s="523"/>
      <c r="I56" s="523"/>
      <c r="J56" s="523"/>
      <c r="K56" s="585"/>
      <c r="L56" s="603" t="e">
        <f>#REF!-#REF!*10%</f>
        <v>#REF!</v>
      </c>
      <c r="U56" s="629"/>
    </row>
    <row r="57" spans="1:21" ht="15" customHeight="1" x14ac:dyDescent="0.25">
      <c r="A57" s="564"/>
      <c r="B57" s="568"/>
      <c r="C57" s="614"/>
      <c r="D57" s="612"/>
      <c r="E57" s="448"/>
      <c r="F57" s="93" t="s">
        <v>1271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  <c r="U57" s="629"/>
    </row>
    <row r="58" spans="1:21" ht="15" customHeight="1" x14ac:dyDescent="0.25">
      <c r="A58" s="564"/>
      <c r="B58" s="568"/>
      <c r="C58" s="614"/>
      <c r="D58" s="612"/>
      <c r="E58" s="448"/>
      <c r="F58" s="93" t="s">
        <v>707</v>
      </c>
      <c r="G58" s="523" t="s">
        <v>1270</v>
      </c>
      <c r="H58" s="523"/>
      <c r="I58" s="523"/>
      <c r="J58" s="523"/>
      <c r="K58" s="585"/>
      <c r="L58" s="603" t="e">
        <f>#REF!-#REF!*10%</f>
        <v>#REF!</v>
      </c>
      <c r="U58" s="629"/>
    </row>
    <row r="59" spans="1:21" ht="15" customHeight="1" x14ac:dyDescent="0.25">
      <c r="A59" s="564"/>
      <c r="B59" s="568"/>
      <c r="C59" s="614"/>
      <c r="D59" s="612"/>
      <c r="E59" s="448"/>
      <c r="F59" s="93" t="s">
        <v>708</v>
      </c>
      <c r="G59" s="523" t="s">
        <v>390</v>
      </c>
      <c r="H59" s="523"/>
      <c r="I59" s="523"/>
      <c r="J59" s="523"/>
      <c r="K59" s="585"/>
      <c r="L59" s="603" t="e">
        <f>#REF!-#REF!*10%</f>
        <v>#REF!</v>
      </c>
      <c r="U59" s="629"/>
    </row>
    <row r="60" spans="1:21" ht="15" customHeight="1" x14ac:dyDescent="0.25">
      <c r="A60" s="564"/>
      <c r="B60" s="568"/>
      <c r="C60" s="614"/>
      <c r="D60" s="612"/>
      <c r="E60" s="448"/>
      <c r="F60" s="148" t="s">
        <v>377</v>
      </c>
      <c r="G60" s="523" t="s">
        <v>387</v>
      </c>
      <c r="H60" s="523"/>
      <c r="I60" s="523"/>
      <c r="J60" s="523"/>
      <c r="K60" s="585"/>
      <c r="L60" s="603" t="e">
        <f>#REF!-#REF!*10%</f>
        <v>#REF!</v>
      </c>
      <c r="U60" s="629"/>
    </row>
    <row r="61" spans="1:21" ht="15" customHeight="1" x14ac:dyDescent="0.25">
      <c r="A61" s="564"/>
      <c r="B61" s="568"/>
      <c r="C61" s="614"/>
      <c r="D61" s="612"/>
      <c r="E61" s="448"/>
      <c r="F61" s="148" t="s">
        <v>388</v>
      </c>
      <c r="G61" s="523" t="s">
        <v>393</v>
      </c>
      <c r="H61" s="523"/>
      <c r="I61" s="523"/>
      <c r="J61" s="523"/>
      <c r="K61" s="585"/>
      <c r="L61" s="603" t="e">
        <f>#REF!-#REF!*10%</f>
        <v>#REF!</v>
      </c>
      <c r="U61" s="629"/>
    </row>
    <row r="62" spans="1:21" ht="15.6" customHeight="1" x14ac:dyDescent="0.25">
      <c r="A62" s="564"/>
      <c r="B62" s="568"/>
      <c r="C62" s="614"/>
      <c r="D62" s="612"/>
      <c r="E62" s="448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  <c r="U62" s="629"/>
    </row>
    <row r="63" spans="1:21" ht="15.6" customHeight="1" x14ac:dyDescent="0.25">
      <c r="A63" s="564"/>
      <c r="B63" s="568"/>
      <c r="C63" s="614"/>
      <c r="D63" s="612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  <c r="U63" s="629"/>
    </row>
    <row r="64" spans="1:21" ht="15.6" customHeight="1" x14ac:dyDescent="0.25">
      <c r="A64" s="564"/>
      <c r="B64" s="568"/>
      <c r="C64" s="614"/>
      <c r="D64" s="612"/>
      <c r="E64" s="448"/>
      <c r="F64" s="149" t="s">
        <v>4</v>
      </c>
      <c r="G64" s="606">
        <v>0.9</v>
      </c>
      <c r="H64" s="606"/>
      <c r="I64" s="606"/>
      <c r="J64" s="606"/>
      <c r="K64" s="585"/>
      <c r="L64" s="603" t="e">
        <f>#REF!-#REF!*10%</f>
        <v>#REF!</v>
      </c>
      <c r="U64" s="629"/>
    </row>
    <row r="65" spans="1:21" ht="15" customHeight="1" x14ac:dyDescent="0.25">
      <c r="A65" s="564"/>
      <c r="B65" s="569"/>
      <c r="C65" s="614"/>
      <c r="D65" s="612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  <c r="U65" s="629"/>
    </row>
    <row r="66" spans="1:21" ht="15" customHeight="1" x14ac:dyDescent="0.25">
      <c r="A66" s="564">
        <v>3</v>
      </c>
      <c r="B66" s="567"/>
      <c r="C66" s="614" t="s">
        <v>325</v>
      </c>
      <c r="D66" s="611"/>
      <c r="E66" s="448"/>
      <c r="F66" s="147" t="s">
        <v>81</v>
      </c>
      <c r="G66" s="607" t="s">
        <v>6</v>
      </c>
      <c r="H66" s="607"/>
      <c r="I66" s="607"/>
      <c r="J66" s="607"/>
      <c r="K66" s="539">
        <v>3</v>
      </c>
      <c r="L66" s="601">
        <v>8203</v>
      </c>
      <c r="U66" s="628">
        <v>3800</v>
      </c>
    </row>
    <row r="67" spans="1:21" ht="15" customHeight="1" x14ac:dyDescent="0.25">
      <c r="A67" s="564"/>
      <c r="B67" s="568"/>
      <c r="C67" s="614"/>
      <c r="D67" s="612"/>
      <c r="E67" s="448"/>
      <c r="F67" s="147" t="s">
        <v>80</v>
      </c>
      <c r="G67" s="469">
        <v>60</v>
      </c>
      <c r="H67" s="469"/>
      <c r="I67" s="469"/>
      <c r="J67" s="469"/>
      <c r="K67" s="583"/>
      <c r="L67" s="602"/>
      <c r="U67" s="629"/>
    </row>
    <row r="68" spans="1:21" ht="15" customHeight="1" x14ac:dyDescent="0.25">
      <c r="A68" s="564"/>
      <c r="B68" s="568"/>
      <c r="C68" s="614"/>
      <c r="D68" s="612"/>
      <c r="E68" s="448"/>
      <c r="F68" s="147" t="s">
        <v>1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  <c r="U68" s="629"/>
    </row>
    <row r="69" spans="1:21" ht="15" customHeight="1" x14ac:dyDescent="0.25">
      <c r="A69" s="564"/>
      <c r="B69" s="568"/>
      <c r="C69" s="614"/>
      <c r="D69" s="612"/>
      <c r="E69" s="448"/>
      <c r="F69" s="147" t="s">
        <v>817</v>
      </c>
      <c r="G69" s="243">
        <f>G67*100</f>
        <v>6000</v>
      </c>
      <c r="H69" s="244">
        <f>G67*110</f>
        <v>6600</v>
      </c>
      <c r="I69" s="246">
        <f>G67*120</f>
        <v>7200</v>
      </c>
      <c r="J69" s="245">
        <f>G67*123</f>
        <v>7380</v>
      </c>
      <c r="K69" s="583"/>
      <c r="L69" s="602"/>
      <c r="U69" s="629"/>
    </row>
    <row r="70" spans="1:21" ht="15" customHeight="1" x14ac:dyDescent="0.25">
      <c r="A70" s="564"/>
      <c r="B70" s="568"/>
      <c r="C70" s="614"/>
      <c r="D70" s="612"/>
      <c r="E70" s="448"/>
      <c r="F70" s="147" t="s">
        <v>1269</v>
      </c>
      <c r="G70" s="451">
        <v>0.98</v>
      </c>
      <c r="H70" s="451"/>
      <c r="I70" s="451"/>
      <c r="J70" s="451"/>
      <c r="K70" s="583"/>
      <c r="L70" s="602"/>
      <c r="U70" s="629"/>
    </row>
    <row r="71" spans="1:21" ht="15" customHeight="1" x14ac:dyDescent="0.25">
      <c r="A71" s="564"/>
      <c r="B71" s="568"/>
      <c r="C71" s="614"/>
      <c r="D71" s="612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2"/>
      <c r="U71" s="629"/>
    </row>
    <row r="72" spans="1:21" ht="15" customHeight="1" x14ac:dyDescent="0.25">
      <c r="A72" s="564"/>
      <c r="B72" s="568"/>
      <c r="C72" s="614"/>
      <c r="D72" s="612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  <c r="U72" s="629"/>
    </row>
    <row r="73" spans="1:21" ht="15" customHeight="1" x14ac:dyDescent="0.25">
      <c r="A73" s="564"/>
      <c r="B73" s="568"/>
      <c r="C73" s="614"/>
      <c r="D73" s="612"/>
      <c r="E73" s="448"/>
      <c r="F73" s="147" t="s">
        <v>83</v>
      </c>
      <c r="G73" s="607">
        <v>66</v>
      </c>
      <c r="H73" s="607"/>
      <c r="I73" s="607"/>
      <c r="J73" s="607"/>
      <c r="K73" s="583"/>
      <c r="L73" s="602"/>
      <c r="U73" s="629"/>
    </row>
    <row r="74" spans="1:21" ht="15" customHeight="1" x14ac:dyDescent="0.25">
      <c r="A74" s="564"/>
      <c r="B74" s="568"/>
      <c r="C74" s="614"/>
      <c r="D74" s="612"/>
      <c r="E74" s="448"/>
      <c r="F74" s="147" t="s">
        <v>396</v>
      </c>
      <c r="G74" s="607" t="s">
        <v>397</v>
      </c>
      <c r="H74" s="607"/>
      <c r="I74" s="607"/>
      <c r="J74" s="607"/>
      <c r="K74" s="583"/>
      <c r="L74" s="602"/>
      <c r="U74" s="629"/>
    </row>
    <row r="75" spans="1:21" ht="15" customHeight="1" x14ac:dyDescent="0.25">
      <c r="A75" s="564"/>
      <c r="B75" s="568"/>
      <c r="C75" s="614"/>
      <c r="D75" s="612"/>
      <c r="E75" s="448"/>
      <c r="F75" s="147" t="s">
        <v>3</v>
      </c>
      <c r="G75" s="607" t="s">
        <v>330</v>
      </c>
      <c r="H75" s="607"/>
      <c r="I75" s="607"/>
      <c r="J75" s="607"/>
      <c r="K75" s="583"/>
      <c r="L75" s="602"/>
      <c r="U75" s="629"/>
    </row>
    <row r="76" spans="1:21" ht="15" customHeight="1" x14ac:dyDescent="0.25">
      <c r="A76" s="564"/>
      <c r="B76" s="568"/>
      <c r="C76" s="614"/>
      <c r="D76" s="612"/>
      <c r="E76" s="448"/>
      <c r="F76" s="148" t="s">
        <v>379</v>
      </c>
      <c r="G76" s="523" t="s">
        <v>380</v>
      </c>
      <c r="H76" s="523"/>
      <c r="I76" s="523"/>
      <c r="J76" s="523"/>
      <c r="K76" s="583"/>
      <c r="L76" s="602"/>
      <c r="U76" s="629"/>
    </row>
    <row r="77" spans="1:21" ht="15" customHeight="1" x14ac:dyDescent="0.25">
      <c r="A77" s="564"/>
      <c r="B77" s="568"/>
      <c r="C77" s="614"/>
      <c r="D77" s="612"/>
      <c r="E77" s="448"/>
      <c r="F77" s="93" t="s">
        <v>701</v>
      </c>
      <c r="G77" s="523">
        <v>100000</v>
      </c>
      <c r="H77" s="523"/>
      <c r="I77" s="523"/>
      <c r="J77" s="523"/>
      <c r="K77" s="583"/>
      <c r="L77" s="602"/>
      <c r="U77" s="629"/>
    </row>
    <row r="78" spans="1:21" ht="15" customHeight="1" x14ac:dyDescent="0.25">
      <c r="A78" s="564"/>
      <c r="B78" s="568"/>
      <c r="C78" s="614"/>
      <c r="D78" s="612"/>
      <c r="E78" s="448"/>
      <c r="F78" s="148" t="s">
        <v>257</v>
      </c>
      <c r="G78" s="523" t="s">
        <v>556</v>
      </c>
      <c r="H78" s="523"/>
      <c r="I78" s="523"/>
      <c r="J78" s="523"/>
      <c r="K78" s="583"/>
      <c r="L78" s="602"/>
      <c r="U78" s="629"/>
    </row>
    <row r="79" spans="1:21" ht="15" customHeight="1" x14ac:dyDescent="0.25">
      <c r="A79" s="564"/>
      <c r="B79" s="568"/>
      <c r="C79" s="614"/>
      <c r="D79" s="612"/>
      <c r="E79" s="448"/>
      <c r="F79" s="148" t="s">
        <v>376</v>
      </c>
      <c r="G79" s="523" t="s">
        <v>392</v>
      </c>
      <c r="H79" s="523"/>
      <c r="I79" s="523"/>
      <c r="J79" s="523"/>
      <c r="K79" s="583"/>
      <c r="L79" s="602"/>
      <c r="U79" s="629"/>
    </row>
    <row r="80" spans="1:21" ht="15" customHeight="1" x14ac:dyDescent="0.25">
      <c r="A80" s="564"/>
      <c r="B80" s="568"/>
      <c r="C80" s="614"/>
      <c r="D80" s="612"/>
      <c r="E80" s="448"/>
      <c r="F80" s="93" t="s">
        <v>702</v>
      </c>
      <c r="G80" s="523" t="s">
        <v>709</v>
      </c>
      <c r="H80" s="523"/>
      <c r="I80" s="523"/>
      <c r="J80" s="523"/>
      <c r="K80" s="583"/>
      <c r="L80" s="602"/>
      <c r="U80" s="629"/>
    </row>
    <row r="81" spans="1:21" ht="15" customHeight="1" x14ac:dyDescent="0.25">
      <c r="A81" s="564"/>
      <c r="B81" s="568"/>
      <c r="C81" s="614"/>
      <c r="D81" s="612"/>
      <c r="E81" s="448"/>
      <c r="F81" s="148" t="s">
        <v>381</v>
      </c>
      <c r="G81" s="523" t="s">
        <v>382</v>
      </c>
      <c r="H81" s="523"/>
      <c r="I81" s="523"/>
      <c r="J81" s="523"/>
      <c r="K81" s="583"/>
      <c r="L81" s="602"/>
      <c r="U81" s="629"/>
    </row>
    <row r="82" spans="1:21" ht="15" customHeight="1" x14ac:dyDescent="0.25">
      <c r="A82" s="564"/>
      <c r="B82" s="568"/>
      <c r="C82" s="614"/>
      <c r="D82" s="612"/>
      <c r="E82" s="448"/>
      <c r="F82" s="94" t="s">
        <v>358</v>
      </c>
      <c r="G82" s="523" t="s">
        <v>900</v>
      </c>
      <c r="H82" s="523"/>
      <c r="I82" s="523"/>
      <c r="J82" s="523"/>
      <c r="K82" s="584">
        <v>5</v>
      </c>
      <c r="L82" s="533">
        <v>8777</v>
      </c>
      <c r="U82" s="629"/>
    </row>
    <row r="83" spans="1:21" ht="15" customHeight="1" x14ac:dyDescent="0.25">
      <c r="A83" s="564"/>
      <c r="B83" s="568"/>
      <c r="C83" s="614"/>
      <c r="D83" s="612"/>
      <c r="E83" s="448"/>
      <c r="F83" s="148" t="s">
        <v>383</v>
      </c>
      <c r="G83" s="523" t="s">
        <v>384</v>
      </c>
      <c r="H83" s="523"/>
      <c r="I83" s="523"/>
      <c r="J83" s="523"/>
      <c r="K83" s="585"/>
      <c r="L83" s="603" t="e">
        <f>#REF!-#REF!*10%</f>
        <v>#REF!</v>
      </c>
      <c r="U83" s="629"/>
    </row>
    <row r="84" spans="1:21" ht="15" customHeight="1" x14ac:dyDescent="0.25">
      <c r="A84" s="564"/>
      <c r="B84" s="568"/>
      <c r="C84" s="614"/>
      <c r="D84" s="612"/>
      <c r="E84" s="448"/>
      <c r="F84" s="148" t="s">
        <v>385</v>
      </c>
      <c r="G84" s="523" t="s">
        <v>398</v>
      </c>
      <c r="H84" s="523"/>
      <c r="I84" s="523"/>
      <c r="J84" s="523"/>
      <c r="K84" s="585"/>
      <c r="L84" s="603" t="e">
        <f>#REF!-#REF!*10%</f>
        <v>#REF!</v>
      </c>
      <c r="U84" s="629"/>
    </row>
    <row r="85" spans="1:21" ht="15" customHeight="1" x14ac:dyDescent="0.25">
      <c r="A85" s="564"/>
      <c r="B85" s="568"/>
      <c r="C85" s="614"/>
      <c r="D85" s="612"/>
      <c r="E85" s="448"/>
      <c r="F85" s="148" t="s">
        <v>389</v>
      </c>
      <c r="G85" s="523" t="s">
        <v>390</v>
      </c>
      <c r="H85" s="523"/>
      <c r="I85" s="523"/>
      <c r="J85" s="523"/>
      <c r="K85" s="585"/>
      <c r="L85" s="603" t="e">
        <f>#REF!-#REF!*10%</f>
        <v>#REF!</v>
      </c>
      <c r="U85" s="629"/>
    </row>
    <row r="86" spans="1:21" ht="15" customHeight="1" x14ac:dyDescent="0.25">
      <c r="A86" s="564"/>
      <c r="B86" s="568"/>
      <c r="C86" s="614"/>
      <c r="D86" s="612"/>
      <c r="E86" s="448"/>
      <c r="F86" s="93" t="s">
        <v>704</v>
      </c>
      <c r="G86" s="523" t="s">
        <v>705</v>
      </c>
      <c r="H86" s="523"/>
      <c r="I86" s="523"/>
      <c r="J86" s="523"/>
      <c r="K86" s="585"/>
      <c r="L86" s="603" t="e">
        <f>#REF!-#REF!*10%</f>
        <v>#REF!</v>
      </c>
      <c r="U86" s="629"/>
    </row>
    <row r="87" spans="1:21" ht="15" customHeight="1" x14ac:dyDescent="0.25">
      <c r="A87" s="564"/>
      <c r="B87" s="568"/>
      <c r="C87" s="614"/>
      <c r="D87" s="612"/>
      <c r="E87" s="448"/>
      <c r="F87" s="93" t="s">
        <v>706</v>
      </c>
      <c r="G87" s="523" t="s">
        <v>390</v>
      </c>
      <c r="H87" s="523"/>
      <c r="I87" s="523"/>
      <c r="J87" s="523"/>
      <c r="K87" s="585"/>
      <c r="L87" s="603" t="e">
        <f>#REF!-#REF!*10%</f>
        <v>#REF!</v>
      </c>
      <c r="U87" s="629"/>
    </row>
    <row r="88" spans="1:21" ht="15" customHeight="1" x14ac:dyDescent="0.25">
      <c r="A88" s="564"/>
      <c r="B88" s="568"/>
      <c r="C88" s="614"/>
      <c r="D88" s="612"/>
      <c r="E88" s="448"/>
      <c r="F88" s="93" t="s">
        <v>1271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  <c r="U88" s="629"/>
    </row>
    <row r="89" spans="1:21" ht="15" customHeight="1" x14ac:dyDescent="0.25">
      <c r="A89" s="564"/>
      <c r="B89" s="568"/>
      <c r="C89" s="614"/>
      <c r="D89" s="612"/>
      <c r="E89" s="448"/>
      <c r="F89" s="93" t="s">
        <v>707</v>
      </c>
      <c r="G89" s="523" t="s">
        <v>1270</v>
      </c>
      <c r="H89" s="523"/>
      <c r="I89" s="523"/>
      <c r="J89" s="523"/>
      <c r="K89" s="585"/>
      <c r="L89" s="603" t="e">
        <f>#REF!-#REF!*10%</f>
        <v>#REF!</v>
      </c>
      <c r="U89" s="629"/>
    </row>
    <row r="90" spans="1:21" ht="15" customHeight="1" x14ac:dyDescent="0.25">
      <c r="A90" s="564"/>
      <c r="B90" s="568"/>
      <c r="C90" s="614"/>
      <c r="D90" s="612"/>
      <c r="E90" s="448"/>
      <c r="F90" s="93" t="s">
        <v>708</v>
      </c>
      <c r="G90" s="523" t="s">
        <v>390</v>
      </c>
      <c r="H90" s="523"/>
      <c r="I90" s="523"/>
      <c r="J90" s="523"/>
      <c r="K90" s="585"/>
      <c r="L90" s="603" t="e">
        <f>#REF!-#REF!*10%</f>
        <v>#REF!</v>
      </c>
      <c r="U90" s="629"/>
    </row>
    <row r="91" spans="1:21" ht="15" customHeight="1" x14ac:dyDescent="0.25">
      <c r="A91" s="564"/>
      <c r="B91" s="568"/>
      <c r="C91" s="614"/>
      <c r="D91" s="612"/>
      <c r="E91" s="448"/>
      <c r="F91" s="148" t="s">
        <v>377</v>
      </c>
      <c r="G91" s="523" t="s">
        <v>387</v>
      </c>
      <c r="H91" s="523"/>
      <c r="I91" s="523"/>
      <c r="J91" s="523"/>
      <c r="K91" s="585"/>
      <c r="L91" s="603" t="e">
        <f>#REF!-#REF!*10%</f>
        <v>#REF!</v>
      </c>
      <c r="U91" s="629"/>
    </row>
    <row r="92" spans="1:21" ht="15" customHeight="1" x14ac:dyDescent="0.25">
      <c r="A92" s="564"/>
      <c r="B92" s="568"/>
      <c r="C92" s="614"/>
      <c r="D92" s="612"/>
      <c r="E92" s="448"/>
      <c r="F92" s="148" t="s">
        <v>388</v>
      </c>
      <c r="G92" s="523" t="s">
        <v>393</v>
      </c>
      <c r="H92" s="523"/>
      <c r="I92" s="523"/>
      <c r="J92" s="523"/>
      <c r="K92" s="585"/>
      <c r="L92" s="603" t="e">
        <f>#REF!-#REF!*10%</f>
        <v>#REF!</v>
      </c>
      <c r="U92" s="629"/>
    </row>
    <row r="93" spans="1:21" ht="15.6" customHeight="1" x14ac:dyDescent="0.25">
      <c r="A93" s="564"/>
      <c r="B93" s="568"/>
      <c r="C93" s="614"/>
      <c r="D93" s="612"/>
      <c r="E93" s="448"/>
      <c r="F93" s="148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  <c r="U93" s="629"/>
    </row>
    <row r="94" spans="1:21" ht="15.6" customHeight="1" x14ac:dyDescent="0.25">
      <c r="A94" s="564"/>
      <c r="B94" s="568"/>
      <c r="C94" s="614"/>
      <c r="D94" s="612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  <c r="U94" s="629"/>
    </row>
    <row r="95" spans="1:21" ht="15.6" customHeight="1" x14ac:dyDescent="0.25">
      <c r="A95" s="564"/>
      <c r="B95" s="568"/>
      <c r="C95" s="614"/>
      <c r="D95" s="612"/>
      <c r="E95" s="448"/>
      <c r="F95" s="149" t="s">
        <v>4</v>
      </c>
      <c r="G95" s="606">
        <v>1.5</v>
      </c>
      <c r="H95" s="606"/>
      <c r="I95" s="606"/>
      <c r="J95" s="606"/>
      <c r="K95" s="585"/>
      <c r="L95" s="603" t="e">
        <f>#REF!-#REF!*10%</f>
        <v>#REF!</v>
      </c>
      <c r="U95" s="629"/>
    </row>
    <row r="96" spans="1:21" ht="15" customHeight="1" x14ac:dyDescent="0.25">
      <c r="A96" s="564"/>
      <c r="B96" s="569"/>
      <c r="C96" s="614"/>
      <c r="D96" s="612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  <c r="U96" s="629"/>
    </row>
    <row r="97" spans="1:21" ht="15" customHeight="1" x14ac:dyDescent="0.25">
      <c r="A97" s="564">
        <v>4</v>
      </c>
      <c r="B97" s="567"/>
      <c r="C97" s="614" t="s">
        <v>1351</v>
      </c>
      <c r="D97" s="611"/>
      <c r="E97" s="448"/>
      <c r="F97" s="147" t="s">
        <v>81</v>
      </c>
      <c r="G97" s="607" t="s">
        <v>6</v>
      </c>
      <c r="H97" s="607"/>
      <c r="I97" s="607"/>
      <c r="J97" s="607"/>
      <c r="K97" s="539">
        <v>3</v>
      </c>
      <c r="L97" s="601">
        <v>10361</v>
      </c>
      <c r="U97" s="628">
        <v>4800</v>
      </c>
    </row>
    <row r="98" spans="1:21" ht="15" customHeight="1" x14ac:dyDescent="0.25">
      <c r="A98" s="564"/>
      <c r="B98" s="568"/>
      <c r="C98" s="614"/>
      <c r="D98" s="612"/>
      <c r="E98" s="448"/>
      <c r="F98" s="147" t="s">
        <v>80</v>
      </c>
      <c r="G98" s="469">
        <v>120</v>
      </c>
      <c r="H98" s="469"/>
      <c r="I98" s="469"/>
      <c r="J98" s="469"/>
      <c r="K98" s="583"/>
      <c r="L98" s="602"/>
      <c r="U98" s="629"/>
    </row>
    <row r="99" spans="1:21" ht="15" customHeight="1" x14ac:dyDescent="0.25">
      <c r="A99" s="564"/>
      <c r="B99" s="568"/>
      <c r="C99" s="614"/>
      <c r="D99" s="612"/>
      <c r="E99" s="448"/>
      <c r="F99" s="147" t="s">
        <v>1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602"/>
      <c r="U99" s="629"/>
    </row>
    <row r="100" spans="1:21" ht="15" customHeight="1" x14ac:dyDescent="0.25">
      <c r="A100" s="564"/>
      <c r="B100" s="568"/>
      <c r="C100" s="614"/>
      <c r="D100" s="612"/>
      <c r="E100" s="448"/>
      <c r="F100" s="147" t="s">
        <v>817</v>
      </c>
      <c r="G100" s="243">
        <f>G98*100</f>
        <v>12000</v>
      </c>
      <c r="H100" s="244">
        <f>G98*110</f>
        <v>13200</v>
      </c>
      <c r="I100" s="246">
        <f>G98*120</f>
        <v>14400</v>
      </c>
      <c r="J100" s="245">
        <f>G98*123</f>
        <v>14760</v>
      </c>
      <c r="K100" s="583"/>
      <c r="L100" s="602"/>
      <c r="U100" s="629"/>
    </row>
    <row r="101" spans="1:21" ht="15" customHeight="1" x14ac:dyDescent="0.25">
      <c r="A101" s="564"/>
      <c r="B101" s="568"/>
      <c r="C101" s="614"/>
      <c r="D101" s="612"/>
      <c r="E101" s="448"/>
      <c r="F101" s="147" t="s">
        <v>1269</v>
      </c>
      <c r="G101" s="451">
        <v>0.98</v>
      </c>
      <c r="H101" s="451"/>
      <c r="I101" s="451"/>
      <c r="J101" s="451"/>
      <c r="K101" s="583"/>
      <c r="L101" s="602"/>
      <c r="U101" s="629"/>
    </row>
    <row r="102" spans="1:21" ht="15" customHeight="1" x14ac:dyDescent="0.25">
      <c r="A102" s="564"/>
      <c r="B102" s="568"/>
      <c r="C102" s="614"/>
      <c r="D102" s="612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602"/>
      <c r="U102" s="629"/>
    </row>
    <row r="103" spans="1:21" ht="15" customHeight="1" x14ac:dyDescent="0.25">
      <c r="A103" s="564"/>
      <c r="B103" s="568"/>
      <c r="C103" s="614"/>
      <c r="D103" s="612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602"/>
      <c r="U103" s="629"/>
    </row>
    <row r="104" spans="1:21" ht="15" customHeight="1" x14ac:dyDescent="0.25">
      <c r="A104" s="564"/>
      <c r="B104" s="568"/>
      <c r="C104" s="614"/>
      <c r="D104" s="612"/>
      <c r="E104" s="448"/>
      <c r="F104" s="147" t="s">
        <v>83</v>
      </c>
      <c r="G104" s="607">
        <v>66</v>
      </c>
      <c r="H104" s="607"/>
      <c r="I104" s="607"/>
      <c r="J104" s="607"/>
      <c r="K104" s="583"/>
      <c r="L104" s="602"/>
      <c r="U104" s="629"/>
    </row>
    <row r="105" spans="1:21" ht="15" customHeight="1" x14ac:dyDescent="0.25">
      <c r="A105" s="564"/>
      <c r="B105" s="568"/>
      <c r="C105" s="614"/>
      <c r="D105" s="612"/>
      <c r="E105" s="448"/>
      <c r="F105" s="147" t="s">
        <v>396</v>
      </c>
      <c r="G105" s="607" t="s">
        <v>397</v>
      </c>
      <c r="H105" s="607"/>
      <c r="I105" s="607"/>
      <c r="J105" s="607"/>
      <c r="K105" s="583"/>
      <c r="L105" s="602"/>
      <c r="U105" s="629"/>
    </row>
    <row r="106" spans="1:21" ht="15" customHeight="1" x14ac:dyDescent="0.25">
      <c r="A106" s="564"/>
      <c r="B106" s="568"/>
      <c r="C106" s="614"/>
      <c r="D106" s="612"/>
      <c r="E106" s="448"/>
      <c r="F106" s="147" t="s">
        <v>3</v>
      </c>
      <c r="G106" s="607" t="s">
        <v>330</v>
      </c>
      <c r="H106" s="607"/>
      <c r="I106" s="607"/>
      <c r="J106" s="607"/>
      <c r="K106" s="583"/>
      <c r="L106" s="602"/>
      <c r="U106" s="629"/>
    </row>
    <row r="107" spans="1:21" ht="15" customHeight="1" x14ac:dyDescent="0.25">
      <c r="A107" s="564"/>
      <c r="B107" s="568"/>
      <c r="C107" s="614"/>
      <c r="D107" s="612"/>
      <c r="E107" s="448"/>
      <c r="F107" s="148" t="s">
        <v>379</v>
      </c>
      <c r="G107" s="523" t="s">
        <v>380</v>
      </c>
      <c r="H107" s="523"/>
      <c r="I107" s="523"/>
      <c r="J107" s="523"/>
      <c r="K107" s="583"/>
      <c r="L107" s="602"/>
      <c r="U107" s="629"/>
    </row>
    <row r="108" spans="1:21" ht="15" customHeight="1" x14ac:dyDescent="0.25">
      <c r="A108" s="564"/>
      <c r="B108" s="568"/>
      <c r="C108" s="614"/>
      <c r="D108" s="612"/>
      <c r="E108" s="448"/>
      <c r="F108" s="93" t="s">
        <v>701</v>
      </c>
      <c r="G108" s="523">
        <v>100000</v>
      </c>
      <c r="H108" s="523"/>
      <c r="I108" s="523"/>
      <c r="J108" s="523"/>
      <c r="K108" s="583"/>
      <c r="L108" s="602"/>
      <c r="U108" s="629"/>
    </row>
    <row r="109" spans="1:21" ht="15" customHeight="1" x14ac:dyDescent="0.25">
      <c r="A109" s="564"/>
      <c r="B109" s="568"/>
      <c r="C109" s="614"/>
      <c r="D109" s="612"/>
      <c r="E109" s="448"/>
      <c r="F109" s="148" t="s">
        <v>257</v>
      </c>
      <c r="G109" s="523" t="s">
        <v>556</v>
      </c>
      <c r="H109" s="523"/>
      <c r="I109" s="523"/>
      <c r="J109" s="523"/>
      <c r="K109" s="583"/>
      <c r="L109" s="602"/>
      <c r="U109" s="629"/>
    </row>
    <row r="110" spans="1:21" ht="15" customHeight="1" x14ac:dyDescent="0.25">
      <c r="A110" s="564"/>
      <c r="B110" s="568"/>
      <c r="C110" s="614"/>
      <c r="D110" s="612"/>
      <c r="E110" s="448"/>
      <c r="F110" s="148" t="s">
        <v>376</v>
      </c>
      <c r="G110" s="523" t="s">
        <v>392</v>
      </c>
      <c r="H110" s="523"/>
      <c r="I110" s="523"/>
      <c r="J110" s="523"/>
      <c r="K110" s="583"/>
      <c r="L110" s="602"/>
      <c r="U110" s="629"/>
    </row>
    <row r="111" spans="1:21" ht="15" customHeight="1" x14ac:dyDescent="0.25">
      <c r="A111" s="564"/>
      <c r="B111" s="568"/>
      <c r="C111" s="614"/>
      <c r="D111" s="612"/>
      <c r="E111" s="448"/>
      <c r="F111" s="93" t="s">
        <v>702</v>
      </c>
      <c r="G111" s="523" t="s">
        <v>709</v>
      </c>
      <c r="H111" s="523"/>
      <c r="I111" s="523"/>
      <c r="J111" s="523"/>
      <c r="K111" s="583"/>
      <c r="L111" s="602"/>
      <c r="U111" s="629"/>
    </row>
    <row r="112" spans="1:21" ht="15" customHeight="1" x14ac:dyDescent="0.25">
      <c r="A112" s="564"/>
      <c r="B112" s="568"/>
      <c r="C112" s="614"/>
      <c r="D112" s="612"/>
      <c r="E112" s="448"/>
      <c r="F112" s="148" t="s">
        <v>381</v>
      </c>
      <c r="G112" s="523" t="s">
        <v>382</v>
      </c>
      <c r="H112" s="523"/>
      <c r="I112" s="523"/>
      <c r="J112" s="523"/>
      <c r="K112" s="583"/>
      <c r="L112" s="602"/>
      <c r="U112" s="629"/>
    </row>
    <row r="113" spans="1:21" ht="15" customHeight="1" x14ac:dyDescent="0.25">
      <c r="A113" s="564"/>
      <c r="B113" s="568"/>
      <c r="C113" s="614"/>
      <c r="D113" s="612"/>
      <c r="E113" s="448"/>
      <c r="F113" s="94" t="s">
        <v>358</v>
      </c>
      <c r="G113" s="523" t="s">
        <v>900</v>
      </c>
      <c r="H113" s="523"/>
      <c r="I113" s="523"/>
      <c r="J113" s="523"/>
      <c r="K113" s="584">
        <v>5</v>
      </c>
      <c r="L113" s="533">
        <v>11086</v>
      </c>
      <c r="U113" s="629"/>
    </row>
    <row r="114" spans="1:21" ht="15" customHeight="1" x14ac:dyDescent="0.25">
      <c r="A114" s="564"/>
      <c r="B114" s="568"/>
      <c r="C114" s="614"/>
      <c r="D114" s="612"/>
      <c r="E114" s="448"/>
      <c r="F114" s="148" t="s">
        <v>383</v>
      </c>
      <c r="G114" s="523" t="s">
        <v>384</v>
      </c>
      <c r="H114" s="523"/>
      <c r="I114" s="523"/>
      <c r="J114" s="523"/>
      <c r="K114" s="585"/>
      <c r="L114" s="603" t="e">
        <f>#REF!-#REF!*10%</f>
        <v>#REF!</v>
      </c>
      <c r="U114" s="629"/>
    </row>
    <row r="115" spans="1:21" ht="15" customHeight="1" x14ac:dyDescent="0.25">
      <c r="A115" s="564"/>
      <c r="B115" s="568"/>
      <c r="C115" s="614"/>
      <c r="D115" s="612"/>
      <c r="E115" s="448"/>
      <c r="F115" s="148" t="s">
        <v>385</v>
      </c>
      <c r="G115" s="523" t="s">
        <v>398</v>
      </c>
      <c r="H115" s="523"/>
      <c r="I115" s="523"/>
      <c r="J115" s="523"/>
      <c r="K115" s="585"/>
      <c r="L115" s="603" t="e">
        <f>#REF!-#REF!*10%</f>
        <v>#REF!</v>
      </c>
      <c r="U115" s="629"/>
    </row>
    <row r="116" spans="1:21" ht="15" customHeight="1" x14ac:dyDescent="0.25">
      <c r="A116" s="564"/>
      <c r="B116" s="568"/>
      <c r="C116" s="614"/>
      <c r="D116" s="612"/>
      <c r="E116" s="448"/>
      <c r="F116" s="148" t="s">
        <v>389</v>
      </c>
      <c r="G116" s="523" t="s">
        <v>390</v>
      </c>
      <c r="H116" s="523"/>
      <c r="I116" s="523"/>
      <c r="J116" s="523"/>
      <c r="K116" s="585"/>
      <c r="L116" s="603" t="e">
        <f>#REF!-#REF!*10%</f>
        <v>#REF!</v>
      </c>
      <c r="U116" s="629"/>
    </row>
    <row r="117" spans="1:21" ht="15" customHeight="1" x14ac:dyDescent="0.25">
      <c r="A117" s="564"/>
      <c r="B117" s="568"/>
      <c r="C117" s="614"/>
      <c r="D117" s="612"/>
      <c r="E117" s="448"/>
      <c r="F117" s="93" t="s">
        <v>704</v>
      </c>
      <c r="G117" s="523" t="s">
        <v>705</v>
      </c>
      <c r="H117" s="523"/>
      <c r="I117" s="523"/>
      <c r="J117" s="523"/>
      <c r="K117" s="585"/>
      <c r="L117" s="603" t="e">
        <f>#REF!-#REF!*10%</f>
        <v>#REF!</v>
      </c>
      <c r="U117" s="629"/>
    </row>
    <row r="118" spans="1:21" ht="15" customHeight="1" x14ac:dyDescent="0.25">
      <c r="A118" s="564"/>
      <c r="B118" s="568"/>
      <c r="C118" s="614"/>
      <c r="D118" s="612"/>
      <c r="E118" s="448"/>
      <c r="F118" s="93" t="s">
        <v>706</v>
      </c>
      <c r="G118" s="523" t="s">
        <v>390</v>
      </c>
      <c r="H118" s="523"/>
      <c r="I118" s="523"/>
      <c r="J118" s="523"/>
      <c r="K118" s="585"/>
      <c r="L118" s="603" t="e">
        <f>#REF!-#REF!*10%</f>
        <v>#REF!</v>
      </c>
      <c r="U118" s="629"/>
    </row>
    <row r="119" spans="1:21" ht="15" customHeight="1" x14ac:dyDescent="0.25">
      <c r="A119" s="564"/>
      <c r="B119" s="568"/>
      <c r="C119" s="614"/>
      <c r="D119" s="612"/>
      <c r="E119" s="448"/>
      <c r="F119" s="93" t="s">
        <v>1271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  <c r="U119" s="629"/>
    </row>
    <row r="120" spans="1:21" ht="15" customHeight="1" x14ac:dyDescent="0.25">
      <c r="A120" s="564"/>
      <c r="B120" s="568"/>
      <c r="C120" s="614"/>
      <c r="D120" s="612"/>
      <c r="E120" s="448"/>
      <c r="F120" s="93" t="s">
        <v>707</v>
      </c>
      <c r="G120" s="523" t="s">
        <v>911</v>
      </c>
      <c r="H120" s="523"/>
      <c r="I120" s="523"/>
      <c r="J120" s="523"/>
      <c r="K120" s="585"/>
      <c r="L120" s="603" t="e">
        <f>#REF!-#REF!*10%</f>
        <v>#REF!</v>
      </c>
      <c r="U120" s="629"/>
    </row>
    <row r="121" spans="1:21" ht="15" customHeight="1" x14ac:dyDescent="0.25">
      <c r="A121" s="564"/>
      <c r="B121" s="568"/>
      <c r="C121" s="614"/>
      <c r="D121" s="612"/>
      <c r="E121" s="448"/>
      <c r="F121" s="93" t="s">
        <v>708</v>
      </c>
      <c r="G121" s="523" t="s">
        <v>390</v>
      </c>
      <c r="H121" s="523"/>
      <c r="I121" s="523"/>
      <c r="J121" s="523"/>
      <c r="K121" s="585"/>
      <c r="L121" s="603" t="e">
        <f>#REF!-#REF!*10%</f>
        <v>#REF!</v>
      </c>
      <c r="U121" s="629"/>
    </row>
    <row r="122" spans="1:21" ht="15" customHeight="1" x14ac:dyDescent="0.25">
      <c r="A122" s="564"/>
      <c r="B122" s="568"/>
      <c r="C122" s="614"/>
      <c r="D122" s="612"/>
      <c r="E122" s="448"/>
      <c r="F122" s="148" t="s">
        <v>377</v>
      </c>
      <c r="G122" s="523" t="s">
        <v>387</v>
      </c>
      <c r="H122" s="523"/>
      <c r="I122" s="523"/>
      <c r="J122" s="523"/>
      <c r="K122" s="585"/>
      <c r="L122" s="603" t="e">
        <f>#REF!-#REF!*10%</f>
        <v>#REF!</v>
      </c>
      <c r="U122" s="629"/>
    </row>
    <row r="123" spans="1:21" ht="15" customHeight="1" x14ac:dyDescent="0.25">
      <c r="A123" s="564"/>
      <c r="B123" s="568"/>
      <c r="C123" s="614"/>
      <c r="D123" s="612"/>
      <c r="E123" s="448"/>
      <c r="F123" s="148" t="s">
        <v>388</v>
      </c>
      <c r="G123" s="523" t="s">
        <v>393</v>
      </c>
      <c r="H123" s="523"/>
      <c r="I123" s="523"/>
      <c r="J123" s="523"/>
      <c r="K123" s="585"/>
      <c r="L123" s="603" t="e">
        <f>#REF!-#REF!*10%</f>
        <v>#REF!</v>
      </c>
      <c r="U123" s="629"/>
    </row>
    <row r="124" spans="1:21" ht="15.6" customHeight="1" x14ac:dyDescent="0.25">
      <c r="A124" s="564"/>
      <c r="B124" s="568"/>
      <c r="C124" s="614"/>
      <c r="D124" s="612"/>
      <c r="E124" s="448"/>
      <c r="F124" s="148" t="s">
        <v>562</v>
      </c>
      <c r="G124" s="523" t="s">
        <v>1024</v>
      </c>
      <c r="H124" s="523"/>
      <c r="I124" s="523"/>
      <c r="J124" s="523"/>
      <c r="K124" s="585"/>
      <c r="L124" s="603" t="e">
        <f>#REF!-#REF!*10%</f>
        <v>#REF!</v>
      </c>
      <c r="U124" s="629"/>
    </row>
    <row r="125" spans="1:21" ht="15.6" customHeight="1" x14ac:dyDescent="0.25">
      <c r="A125" s="564"/>
      <c r="B125" s="568"/>
      <c r="C125" s="614"/>
      <c r="D125" s="612"/>
      <c r="E125" s="448"/>
      <c r="F125" s="148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  <c r="U125" s="629"/>
    </row>
    <row r="126" spans="1:21" ht="15.6" customHeight="1" x14ac:dyDescent="0.25">
      <c r="A126" s="564"/>
      <c r="B126" s="568"/>
      <c r="C126" s="614"/>
      <c r="D126" s="612"/>
      <c r="E126" s="448"/>
      <c r="F126" s="149" t="s">
        <v>4</v>
      </c>
      <c r="G126" s="606">
        <v>1.6</v>
      </c>
      <c r="H126" s="606"/>
      <c r="I126" s="606"/>
      <c r="J126" s="606"/>
      <c r="K126" s="585"/>
      <c r="L126" s="603" t="e">
        <f>#REF!-#REF!*10%</f>
        <v>#REF!</v>
      </c>
      <c r="U126" s="629"/>
    </row>
    <row r="127" spans="1:21" ht="15" customHeight="1" x14ac:dyDescent="0.25">
      <c r="A127" s="564"/>
      <c r="B127" s="569"/>
      <c r="C127" s="614"/>
      <c r="D127" s="612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  <c r="U127" s="629"/>
    </row>
    <row r="128" spans="1:21" ht="15" customHeight="1" x14ac:dyDescent="0.25">
      <c r="A128" s="564">
        <v>5</v>
      </c>
      <c r="B128" s="567"/>
      <c r="C128" s="614" t="s">
        <v>326</v>
      </c>
      <c r="D128" s="611"/>
      <c r="E128" s="448"/>
      <c r="F128" s="147" t="s">
        <v>81</v>
      </c>
      <c r="G128" s="607" t="s">
        <v>6</v>
      </c>
      <c r="H128" s="607"/>
      <c r="I128" s="607"/>
      <c r="J128" s="607"/>
      <c r="K128" s="539">
        <v>3</v>
      </c>
      <c r="L128" s="601">
        <v>12521</v>
      </c>
      <c r="U128" s="628">
        <v>5800</v>
      </c>
    </row>
    <row r="129" spans="1:21" ht="15" customHeight="1" x14ac:dyDescent="0.25">
      <c r="A129" s="564"/>
      <c r="B129" s="568"/>
      <c r="C129" s="614"/>
      <c r="D129" s="612"/>
      <c r="E129" s="448"/>
      <c r="F129" s="147" t="s">
        <v>80</v>
      </c>
      <c r="G129" s="469">
        <v>120</v>
      </c>
      <c r="H129" s="469"/>
      <c r="I129" s="469"/>
      <c r="J129" s="469"/>
      <c r="K129" s="583"/>
      <c r="L129" s="602"/>
      <c r="U129" s="629"/>
    </row>
    <row r="130" spans="1:21" ht="15" customHeight="1" x14ac:dyDescent="0.25">
      <c r="A130" s="564"/>
      <c r="B130" s="568"/>
      <c r="C130" s="614"/>
      <c r="D130" s="612"/>
      <c r="E130" s="448"/>
      <c r="F130" s="147" t="s">
        <v>1</v>
      </c>
      <c r="G130" s="243">
        <v>3000</v>
      </c>
      <c r="H130" s="244">
        <v>4000</v>
      </c>
      <c r="I130" s="246">
        <v>5000</v>
      </c>
      <c r="J130" s="245">
        <v>6000</v>
      </c>
      <c r="K130" s="583"/>
      <c r="L130" s="602"/>
      <c r="U130" s="629"/>
    </row>
    <row r="131" spans="1:21" ht="15" customHeight="1" x14ac:dyDescent="0.25">
      <c r="A131" s="564"/>
      <c r="B131" s="568"/>
      <c r="C131" s="614"/>
      <c r="D131" s="612"/>
      <c r="E131" s="448"/>
      <c r="F131" s="147" t="s">
        <v>817</v>
      </c>
      <c r="G131" s="243">
        <f>G129*100</f>
        <v>12000</v>
      </c>
      <c r="H131" s="244">
        <f>G129*110</f>
        <v>13200</v>
      </c>
      <c r="I131" s="246">
        <f>G129*120</f>
        <v>14400</v>
      </c>
      <c r="J131" s="245">
        <f>G129*123</f>
        <v>14760</v>
      </c>
      <c r="K131" s="583"/>
      <c r="L131" s="602"/>
      <c r="U131" s="629"/>
    </row>
    <row r="132" spans="1:21" ht="15" customHeight="1" x14ac:dyDescent="0.25">
      <c r="A132" s="564"/>
      <c r="B132" s="568"/>
      <c r="C132" s="614"/>
      <c r="D132" s="612"/>
      <c r="E132" s="448"/>
      <c r="F132" s="147" t="s">
        <v>1269</v>
      </c>
      <c r="G132" s="451">
        <v>0.98</v>
      </c>
      <c r="H132" s="451"/>
      <c r="I132" s="451"/>
      <c r="J132" s="451"/>
      <c r="K132" s="583"/>
      <c r="L132" s="602"/>
      <c r="U132" s="629"/>
    </row>
    <row r="133" spans="1:21" ht="15" customHeight="1" x14ac:dyDescent="0.25">
      <c r="A133" s="564"/>
      <c r="B133" s="568"/>
      <c r="C133" s="614"/>
      <c r="D133" s="612"/>
      <c r="E133" s="448"/>
      <c r="F133" s="93" t="s">
        <v>699</v>
      </c>
      <c r="G133" s="523" t="s">
        <v>700</v>
      </c>
      <c r="H133" s="523"/>
      <c r="I133" s="523"/>
      <c r="J133" s="523"/>
      <c r="K133" s="583"/>
      <c r="L133" s="602"/>
      <c r="U133" s="629"/>
    </row>
    <row r="134" spans="1:21" ht="15" customHeight="1" x14ac:dyDescent="0.25">
      <c r="A134" s="564"/>
      <c r="B134" s="568"/>
      <c r="C134" s="614"/>
      <c r="D134" s="612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602"/>
      <c r="U134" s="629"/>
    </row>
    <row r="135" spans="1:21" ht="15" customHeight="1" x14ac:dyDescent="0.25">
      <c r="A135" s="564"/>
      <c r="B135" s="568"/>
      <c r="C135" s="614"/>
      <c r="D135" s="612"/>
      <c r="E135" s="448"/>
      <c r="F135" s="147" t="s">
        <v>83</v>
      </c>
      <c r="G135" s="607">
        <v>66</v>
      </c>
      <c r="H135" s="607"/>
      <c r="I135" s="607"/>
      <c r="J135" s="607"/>
      <c r="K135" s="583"/>
      <c r="L135" s="602"/>
      <c r="U135" s="629"/>
    </row>
    <row r="136" spans="1:21" ht="15" customHeight="1" x14ac:dyDescent="0.25">
      <c r="A136" s="564"/>
      <c r="B136" s="568"/>
      <c r="C136" s="614"/>
      <c r="D136" s="612"/>
      <c r="E136" s="448"/>
      <c r="F136" s="147" t="s">
        <v>396</v>
      </c>
      <c r="G136" s="607" t="s">
        <v>397</v>
      </c>
      <c r="H136" s="607"/>
      <c r="I136" s="607"/>
      <c r="J136" s="607"/>
      <c r="K136" s="583"/>
      <c r="L136" s="602"/>
      <c r="U136" s="629"/>
    </row>
    <row r="137" spans="1:21" ht="15" customHeight="1" x14ac:dyDescent="0.25">
      <c r="A137" s="564"/>
      <c r="B137" s="568"/>
      <c r="C137" s="614"/>
      <c r="D137" s="612"/>
      <c r="E137" s="448"/>
      <c r="F137" s="147" t="s">
        <v>3</v>
      </c>
      <c r="G137" s="607" t="s">
        <v>331</v>
      </c>
      <c r="H137" s="607"/>
      <c r="I137" s="607"/>
      <c r="J137" s="607"/>
      <c r="K137" s="583"/>
      <c r="L137" s="602"/>
      <c r="U137" s="629"/>
    </row>
    <row r="138" spans="1:21" ht="15" customHeight="1" x14ac:dyDescent="0.25">
      <c r="A138" s="564"/>
      <c r="B138" s="568"/>
      <c r="C138" s="614"/>
      <c r="D138" s="612"/>
      <c r="E138" s="448"/>
      <c r="F138" s="148" t="s">
        <v>379</v>
      </c>
      <c r="G138" s="523" t="s">
        <v>380</v>
      </c>
      <c r="H138" s="523"/>
      <c r="I138" s="523"/>
      <c r="J138" s="523"/>
      <c r="K138" s="583"/>
      <c r="L138" s="602"/>
      <c r="U138" s="629"/>
    </row>
    <row r="139" spans="1:21" ht="15" customHeight="1" x14ac:dyDescent="0.25">
      <c r="A139" s="564"/>
      <c r="B139" s="568"/>
      <c r="C139" s="614"/>
      <c r="D139" s="612"/>
      <c r="E139" s="448"/>
      <c r="F139" s="93" t="s">
        <v>701</v>
      </c>
      <c r="G139" s="523">
        <v>100000</v>
      </c>
      <c r="H139" s="523"/>
      <c r="I139" s="523"/>
      <c r="J139" s="523"/>
      <c r="K139" s="583"/>
      <c r="L139" s="602"/>
      <c r="U139" s="629"/>
    </row>
    <row r="140" spans="1:21" ht="15" customHeight="1" x14ac:dyDescent="0.25">
      <c r="A140" s="564"/>
      <c r="B140" s="568"/>
      <c r="C140" s="614"/>
      <c r="D140" s="612"/>
      <c r="E140" s="448"/>
      <c r="F140" s="148" t="s">
        <v>257</v>
      </c>
      <c r="G140" s="523" t="s">
        <v>556</v>
      </c>
      <c r="H140" s="523"/>
      <c r="I140" s="523"/>
      <c r="J140" s="523"/>
      <c r="K140" s="583"/>
      <c r="L140" s="602"/>
      <c r="U140" s="629"/>
    </row>
    <row r="141" spans="1:21" ht="15" customHeight="1" x14ac:dyDescent="0.25">
      <c r="A141" s="564"/>
      <c r="B141" s="568"/>
      <c r="C141" s="614"/>
      <c r="D141" s="612"/>
      <c r="E141" s="448"/>
      <c r="F141" s="148" t="s">
        <v>376</v>
      </c>
      <c r="G141" s="523" t="s">
        <v>392</v>
      </c>
      <c r="H141" s="523"/>
      <c r="I141" s="523"/>
      <c r="J141" s="523"/>
      <c r="K141" s="583"/>
      <c r="L141" s="602"/>
      <c r="U141" s="629"/>
    </row>
    <row r="142" spans="1:21" ht="15" customHeight="1" x14ac:dyDescent="0.25">
      <c r="A142" s="564"/>
      <c r="B142" s="568"/>
      <c r="C142" s="614"/>
      <c r="D142" s="612"/>
      <c r="E142" s="448"/>
      <c r="F142" s="93" t="s">
        <v>702</v>
      </c>
      <c r="G142" s="523" t="s">
        <v>709</v>
      </c>
      <c r="H142" s="523"/>
      <c r="I142" s="523"/>
      <c r="J142" s="523"/>
      <c r="K142" s="583"/>
      <c r="L142" s="602"/>
      <c r="U142" s="629"/>
    </row>
    <row r="143" spans="1:21" ht="15" customHeight="1" x14ac:dyDescent="0.25">
      <c r="A143" s="564"/>
      <c r="B143" s="568"/>
      <c r="C143" s="614"/>
      <c r="D143" s="612"/>
      <c r="E143" s="448"/>
      <c r="F143" s="148" t="s">
        <v>381</v>
      </c>
      <c r="G143" s="523" t="s">
        <v>382</v>
      </c>
      <c r="H143" s="523"/>
      <c r="I143" s="523"/>
      <c r="J143" s="523"/>
      <c r="K143" s="583"/>
      <c r="L143" s="602"/>
      <c r="U143" s="629"/>
    </row>
    <row r="144" spans="1:21" ht="15" customHeight="1" x14ac:dyDescent="0.25">
      <c r="A144" s="564"/>
      <c r="B144" s="568"/>
      <c r="C144" s="614"/>
      <c r="D144" s="612"/>
      <c r="E144" s="448"/>
      <c r="F144" s="94" t="s">
        <v>358</v>
      </c>
      <c r="G144" s="523" t="s">
        <v>900</v>
      </c>
      <c r="H144" s="523"/>
      <c r="I144" s="523"/>
      <c r="J144" s="523"/>
      <c r="K144" s="584">
        <v>5</v>
      </c>
      <c r="L144" s="533">
        <v>13397</v>
      </c>
      <c r="U144" s="629"/>
    </row>
    <row r="145" spans="1:21" ht="15" customHeight="1" x14ac:dyDescent="0.25">
      <c r="A145" s="564"/>
      <c r="B145" s="568"/>
      <c r="C145" s="614"/>
      <c r="D145" s="612"/>
      <c r="E145" s="448"/>
      <c r="F145" s="148" t="s">
        <v>383</v>
      </c>
      <c r="G145" s="523" t="s">
        <v>384</v>
      </c>
      <c r="H145" s="523"/>
      <c r="I145" s="523"/>
      <c r="J145" s="523"/>
      <c r="K145" s="585"/>
      <c r="L145" s="603" t="e">
        <f>#REF!-#REF!*10%</f>
        <v>#REF!</v>
      </c>
      <c r="U145" s="629"/>
    </row>
    <row r="146" spans="1:21" ht="15" customHeight="1" x14ac:dyDescent="0.25">
      <c r="A146" s="564"/>
      <c r="B146" s="568"/>
      <c r="C146" s="614"/>
      <c r="D146" s="612"/>
      <c r="E146" s="448"/>
      <c r="F146" s="148" t="s">
        <v>385</v>
      </c>
      <c r="G146" s="523" t="s">
        <v>398</v>
      </c>
      <c r="H146" s="523"/>
      <c r="I146" s="523"/>
      <c r="J146" s="523"/>
      <c r="K146" s="585"/>
      <c r="L146" s="603" t="e">
        <f>#REF!-#REF!*10%</f>
        <v>#REF!</v>
      </c>
      <c r="U146" s="629"/>
    </row>
    <row r="147" spans="1:21" ht="15" customHeight="1" x14ac:dyDescent="0.25">
      <c r="A147" s="564"/>
      <c r="B147" s="568"/>
      <c r="C147" s="614"/>
      <c r="D147" s="612"/>
      <c r="E147" s="448"/>
      <c r="F147" s="148" t="s">
        <v>389</v>
      </c>
      <c r="G147" s="523" t="s">
        <v>390</v>
      </c>
      <c r="H147" s="523"/>
      <c r="I147" s="523"/>
      <c r="J147" s="523"/>
      <c r="K147" s="585"/>
      <c r="L147" s="603" t="e">
        <f>#REF!-#REF!*10%</f>
        <v>#REF!</v>
      </c>
      <c r="U147" s="629"/>
    </row>
    <row r="148" spans="1:21" ht="15" customHeight="1" x14ac:dyDescent="0.25">
      <c r="A148" s="564"/>
      <c r="B148" s="568"/>
      <c r="C148" s="614"/>
      <c r="D148" s="612"/>
      <c r="E148" s="448"/>
      <c r="F148" s="93" t="s">
        <v>704</v>
      </c>
      <c r="G148" s="523" t="s">
        <v>705</v>
      </c>
      <c r="H148" s="523"/>
      <c r="I148" s="523"/>
      <c r="J148" s="523"/>
      <c r="K148" s="585"/>
      <c r="L148" s="603" t="e">
        <f>#REF!-#REF!*10%</f>
        <v>#REF!</v>
      </c>
      <c r="U148" s="629"/>
    </row>
    <row r="149" spans="1:21" ht="15" customHeight="1" x14ac:dyDescent="0.25">
      <c r="A149" s="564"/>
      <c r="B149" s="568"/>
      <c r="C149" s="614"/>
      <c r="D149" s="612"/>
      <c r="E149" s="448"/>
      <c r="F149" s="93" t="s">
        <v>706</v>
      </c>
      <c r="G149" s="523" t="s">
        <v>390</v>
      </c>
      <c r="H149" s="523"/>
      <c r="I149" s="523"/>
      <c r="J149" s="523"/>
      <c r="K149" s="585"/>
      <c r="L149" s="603" t="e">
        <f>#REF!-#REF!*10%</f>
        <v>#REF!</v>
      </c>
      <c r="U149" s="629"/>
    </row>
    <row r="150" spans="1:21" ht="15" customHeight="1" x14ac:dyDescent="0.25">
      <c r="A150" s="564"/>
      <c r="B150" s="568"/>
      <c r="C150" s="614"/>
      <c r="D150" s="612"/>
      <c r="E150" s="448"/>
      <c r="F150" s="93" t="s">
        <v>1271</v>
      </c>
      <c r="G150" s="523" t="s">
        <v>390</v>
      </c>
      <c r="H150" s="523"/>
      <c r="I150" s="523"/>
      <c r="J150" s="523"/>
      <c r="K150" s="585"/>
      <c r="L150" s="603" t="e">
        <f>#REF!-#REF!*10%</f>
        <v>#REF!</v>
      </c>
      <c r="U150" s="629"/>
    </row>
    <row r="151" spans="1:21" ht="15" customHeight="1" x14ac:dyDescent="0.25">
      <c r="A151" s="564"/>
      <c r="B151" s="568"/>
      <c r="C151" s="614"/>
      <c r="D151" s="612"/>
      <c r="E151" s="448"/>
      <c r="F151" s="93" t="s">
        <v>707</v>
      </c>
      <c r="G151" s="523" t="s">
        <v>911</v>
      </c>
      <c r="H151" s="523"/>
      <c r="I151" s="523"/>
      <c r="J151" s="523"/>
      <c r="K151" s="585"/>
      <c r="L151" s="603" t="e">
        <f>#REF!-#REF!*10%</f>
        <v>#REF!</v>
      </c>
      <c r="U151" s="629"/>
    </row>
    <row r="152" spans="1:21" ht="15" customHeight="1" x14ac:dyDescent="0.25">
      <c r="A152" s="564"/>
      <c r="B152" s="568"/>
      <c r="C152" s="614"/>
      <c r="D152" s="612"/>
      <c r="E152" s="448"/>
      <c r="F152" s="93" t="s">
        <v>708</v>
      </c>
      <c r="G152" s="523" t="s">
        <v>390</v>
      </c>
      <c r="H152" s="523"/>
      <c r="I152" s="523"/>
      <c r="J152" s="523"/>
      <c r="K152" s="585"/>
      <c r="L152" s="603" t="e">
        <f>#REF!-#REF!*10%</f>
        <v>#REF!</v>
      </c>
      <c r="U152" s="629"/>
    </row>
    <row r="153" spans="1:21" ht="15" customHeight="1" x14ac:dyDescent="0.25">
      <c r="A153" s="564"/>
      <c r="B153" s="568"/>
      <c r="C153" s="614"/>
      <c r="D153" s="612"/>
      <c r="E153" s="448"/>
      <c r="F153" s="148" t="s">
        <v>377</v>
      </c>
      <c r="G153" s="523" t="s">
        <v>387</v>
      </c>
      <c r="H153" s="523"/>
      <c r="I153" s="523"/>
      <c r="J153" s="523"/>
      <c r="K153" s="585"/>
      <c r="L153" s="603" t="e">
        <f>#REF!-#REF!*10%</f>
        <v>#REF!</v>
      </c>
      <c r="U153" s="629"/>
    </row>
    <row r="154" spans="1:21" ht="15" customHeight="1" x14ac:dyDescent="0.25">
      <c r="A154" s="564"/>
      <c r="B154" s="568"/>
      <c r="C154" s="614"/>
      <c r="D154" s="612"/>
      <c r="E154" s="448"/>
      <c r="F154" s="148" t="s">
        <v>388</v>
      </c>
      <c r="G154" s="523" t="s">
        <v>393</v>
      </c>
      <c r="H154" s="523"/>
      <c r="I154" s="523"/>
      <c r="J154" s="523"/>
      <c r="K154" s="585"/>
      <c r="L154" s="603" t="e">
        <f>#REF!-#REF!*10%</f>
        <v>#REF!</v>
      </c>
      <c r="U154" s="629"/>
    </row>
    <row r="155" spans="1:21" ht="15.6" customHeight="1" x14ac:dyDescent="0.25">
      <c r="A155" s="564"/>
      <c r="B155" s="568"/>
      <c r="C155" s="614"/>
      <c r="D155" s="612"/>
      <c r="E155" s="448"/>
      <c r="F155" s="148" t="s">
        <v>562</v>
      </c>
      <c r="G155" s="523" t="s">
        <v>1024</v>
      </c>
      <c r="H155" s="523"/>
      <c r="I155" s="523"/>
      <c r="J155" s="523"/>
      <c r="K155" s="585"/>
      <c r="L155" s="603" t="e">
        <f>#REF!-#REF!*10%</f>
        <v>#REF!</v>
      </c>
      <c r="U155" s="629"/>
    </row>
    <row r="156" spans="1:21" ht="15.6" customHeight="1" x14ac:dyDescent="0.25">
      <c r="A156" s="564"/>
      <c r="B156" s="568"/>
      <c r="C156" s="614"/>
      <c r="D156" s="612"/>
      <c r="E156" s="448"/>
      <c r="F156" s="148" t="s">
        <v>570</v>
      </c>
      <c r="G156" s="523" t="s">
        <v>613</v>
      </c>
      <c r="H156" s="523"/>
      <c r="I156" s="523"/>
      <c r="J156" s="523"/>
      <c r="K156" s="585"/>
      <c r="L156" s="603" t="e">
        <f>#REF!-#REF!*10%</f>
        <v>#REF!</v>
      </c>
      <c r="U156" s="629"/>
    </row>
    <row r="157" spans="1:21" ht="15.6" customHeight="1" x14ac:dyDescent="0.25">
      <c r="A157" s="564"/>
      <c r="B157" s="568"/>
      <c r="C157" s="614"/>
      <c r="D157" s="612"/>
      <c r="E157" s="448"/>
      <c r="F157" s="149" t="s">
        <v>4</v>
      </c>
      <c r="G157" s="606">
        <v>2.1</v>
      </c>
      <c r="H157" s="606"/>
      <c r="I157" s="606"/>
      <c r="J157" s="606"/>
      <c r="K157" s="585"/>
      <c r="L157" s="603" t="e">
        <f>#REF!-#REF!*10%</f>
        <v>#REF!</v>
      </c>
      <c r="U157" s="629"/>
    </row>
    <row r="158" spans="1:21" ht="15" customHeight="1" x14ac:dyDescent="0.25">
      <c r="A158" s="564"/>
      <c r="B158" s="569"/>
      <c r="C158" s="614"/>
      <c r="D158" s="612"/>
      <c r="E158" s="448"/>
      <c r="F158" s="136" t="s">
        <v>1016</v>
      </c>
      <c r="G158" s="454">
        <v>5</v>
      </c>
      <c r="H158" s="454"/>
      <c r="I158" s="454"/>
      <c r="J158" s="454"/>
      <c r="K158" s="585"/>
      <c r="L158" s="603" t="e">
        <f>#REF!-#REF!*10%</f>
        <v>#REF!</v>
      </c>
      <c r="U158" s="629"/>
    </row>
    <row r="159" spans="1:21" ht="15" customHeight="1" x14ac:dyDescent="0.25">
      <c r="A159" s="564">
        <v>6</v>
      </c>
      <c r="B159" s="567"/>
      <c r="C159" s="614" t="s">
        <v>1352</v>
      </c>
      <c r="D159" s="611"/>
      <c r="E159" s="448"/>
      <c r="F159" s="147" t="s">
        <v>81</v>
      </c>
      <c r="G159" s="607" t="s">
        <v>6</v>
      </c>
      <c r="H159" s="607"/>
      <c r="I159" s="607"/>
      <c r="J159" s="607"/>
      <c r="K159" s="539">
        <v>3</v>
      </c>
      <c r="L159" s="601">
        <v>18275</v>
      </c>
      <c r="U159" s="628">
        <v>8466</v>
      </c>
    </row>
    <row r="160" spans="1:21" ht="15" customHeight="1" x14ac:dyDescent="0.25">
      <c r="A160" s="564"/>
      <c r="B160" s="568"/>
      <c r="C160" s="614"/>
      <c r="D160" s="612"/>
      <c r="E160" s="448"/>
      <c r="F160" s="147" t="s">
        <v>80</v>
      </c>
      <c r="G160" s="469">
        <v>150</v>
      </c>
      <c r="H160" s="469"/>
      <c r="I160" s="469"/>
      <c r="J160" s="469"/>
      <c r="K160" s="583"/>
      <c r="L160" s="602"/>
      <c r="U160" s="629"/>
    </row>
    <row r="161" spans="1:21" ht="15" customHeight="1" x14ac:dyDescent="0.25">
      <c r="A161" s="564"/>
      <c r="B161" s="568"/>
      <c r="C161" s="614"/>
      <c r="D161" s="612"/>
      <c r="E161" s="448"/>
      <c r="F161" s="147" t="s">
        <v>1</v>
      </c>
      <c r="G161" s="243">
        <v>3000</v>
      </c>
      <c r="H161" s="244">
        <v>4000</v>
      </c>
      <c r="I161" s="246">
        <v>5000</v>
      </c>
      <c r="J161" s="245">
        <v>6000</v>
      </c>
      <c r="K161" s="583"/>
      <c r="L161" s="602"/>
      <c r="U161" s="629"/>
    </row>
    <row r="162" spans="1:21" ht="15" customHeight="1" x14ac:dyDescent="0.25">
      <c r="A162" s="564"/>
      <c r="B162" s="568"/>
      <c r="C162" s="614"/>
      <c r="D162" s="612"/>
      <c r="E162" s="448"/>
      <c r="F162" s="147" t="s">
        <v>817</v>
      </c>
      <c r="G162" s="243">
        <f>G160*100</f>
        <v>15000</v>
      </c>
      <c r="H162" s="244">
        <f>G160*110</f>
        <v>16500</v>
      </c>
      <c r="I162" s="246">
        <f>G160*120</f>
        <v>18000</v>
      </c>
      <c r="J162" s="245">
        <f>G160*123</f>
        <v>18450</v>
      </c>
      <c r="K162" s="583"/>
      <c r="L162" s="602"/>
      <c r="U162" s="629"/>
    </row>
    <row r="163" spans="1:21" ht="15" customHeight="1" x14ac:dyDescent="0.25">
      <c r="A163" s="564"/>
      <c r="B163" s="568"/>
      <c r="C163" s="614"/>
      <c r="D163" s="612"/>
      <c r="E163" s="448"/>
      <c r="F163" s="147" t="s">
        <v>1269</v>
      </c>
      <c r="G163" s="451">
        <v>0.98</v>
      </c>
      <c r="H163" s="451"/>
      <c r="I163" s="451"/>
      <c r="J163" s="451"/>
      <c r="K163" s="583"/>
      <c r="L163" s="602"/>
      <c r="U163" s="629"/>
    </row>
    <row r="164" spans="1:21" ht="15" customHeight="1" x14ac:dyDescent="0.25">
      <c r="A164" s="564"/>
      <c r="B164" s="568"/>
      <c r="C164" s="614"/>
      <c r="D164" s="612"/>
      <c r="E164" s="448"/>
      <c r="F164" s="93" t="s">
        <v>699</v>
      </c>
      <c r="G164" s="523" t="s">
        <v>700</v>
      </c>
      <c r="H164" s="523"/>
      <c r="I164" s="523"/>
      <c r="J164" s="523"/>
      <c r="K164" s="583"/>
      <c r="L164" s="602"/>
      <c r="U164" s="629"/>
    </row>
    <row r="165" spans="1:21" ht="15" customHeight="1" x14ac:dyDescent="0.25">
      <c r="A165" s="564"/>
      <c r="B165" s="568"/>
      <c r="C165" s="614"/>
      <c r="D165" s="612"/>
      <c r="E165" s="448"/>
      <c r="F165" s="93" t="s">
        <v>1181</v>
      </c>
      <c r="G165" s="462" t="s">
        <v>1179</v>
      </c>
      <c r="H165" s="463"/>
      <c r="I165" s="463"/>
      <c r="J165" s="464"/>
      <c r="K165" s="583"/>
      <c r="L165" s="602"/>
      <c r="U165" s="629"/>
    </row>
    <row r="166" spans="1:21" ht="15" customHeight="1" x14ac:dyDescent="0.25">
      <c r="A166" s="564"/>
      <c r="B166" s="568"/>
      <c r="C166" s="614"/>
      <c r="D166" s="612"/>
      <c r="E166" s="448"/>
      <c r="F166" s="147" t="s">
        <v>83</v>
      </c>
      <c r="G166" s="607">
        <v>66</v>
      </c>
      <c r="H166" s="607"/>
      <c r="I166" s="607"/>
      <c r="J166" s="607"/>
      <c r="K166" s="583"/>
      <c r="L166" s="602"/>
      <c r="U166" s="629"/>
    </row>
    <row r="167" spans="1:21" ht="15" customHeight="1" x14ac:dyDescent="0.25">
      <c r="A167" s="564"/>
      <c r="B167" s="568"/>
      <c r="C167" s="614"/>
      <c r="D167" s="612"/>
      <c r="E167" s="448"/>
      <c r="F167" s="147" t="s">
        <v>396</v>
      </c>
      <c r="G167" s="607" t="s">
        <v>397</v>
      </c>
      <c r="H167" s="607"/>
      <c r="I167" s="607"/>
      <c r="J167" s="607"/>
      <c r="K167" s="583"/>
      <c r="L167" s="602"/>
      <c r="U167" s="629"/>
    </row>
    <row r="168" spans="1:21" ht="15" customHeight="1" x14ac:dyDescent="0.25">
      <c r="A168" s="564"/>
      <c r="B168" s="568"/>
      <c r="C168" s="614"/>
      <c r="D168" s="612"/>
      <c r="E168" s="448"/>
      <c r="F168" s="147" t="s">
        <v>3</v>
      </c>
      <c r="G168" s="607" t="s">
        <v>332</v>
      </c>
      <c r="H168" s="607"/>
      <c r="I168" s="607"/>
      <c r="J168" s="607"/>
      <c r="K168" s="583"/>
      <c r="L168" s="602"/>
      <c r="U168" s="629"/>
    </row>
    <row r="169" spans="1:21" ht="15" customHeight="1" x14ac:dyDescent="0.25">
      <c r="A169" s="564"/>
      <c r="B169" s="568"/>
      <c r="C169" s="614"/>
      <c r="D169" s="612"/>
      <c r="E169" s="448"/>
      <c r="F169" s="148" t="s">
        <v>379</v>
      </c>
      <c r="G169" s="523" t="s">
        <v>380</v>
      </c>
      <c r="H169" s="523"/>
      <c r="I169" s="523"/>
      <c r="J169" s="523"/>
      <c r="K169" s="583"/>
      <c r="L169" s="602"/>
      <c r="U169" s="629"/>
    </row>
    <row r="170" spans="1:21" ht="15" customHeight="1" x14ac:dyDescent="0.25">
      <c r="A170" s="564"/>
      <c r="B170" s="568"/>
      <c r="C170" s="614"/>
      <c r="D170" s="612"/>
      <c r="E170" s="448"/>
      <c r="F170" s="93" t="s">
        <v>701</v>
      </c>
      <c r="G170" s="523">
        <v>100000</v>
      </c>
      <c r="H170" s="523"/>
      <c r="I170" s="523"/>
      <c r="J170" s="523"/>
      <c r="K170" s="583"/>
      <c r="L170" s="602"/>
      <c r="U170" s="629"/>
    </row>
    <row r="171" spans="1:21" ht="15" customHeight="1" x14ac:dyDescent="0.25">
      <c r="A171" s="564"/>
      <c r="B171" s="568"/>
      <c r="C171" s="614"/>
      <c r="D171" s="612"/>
      <c r="E171" s="448"/>
      <c r="F171" s="148" t="s">
        <v>257</v>
      </c>
      <c r="G171" s="523" t="s">
        <v>556</v>
      </c>
      <c r="H171" s="523"/>
      <c r="I171" s="523"/>
      <c r="J171" s="523"/>
      <c r="K171" s="583"/>
      <c r="L171" s="602"/>
      <c r="U171" s="629"/>
    </row>
    <row r="172" spans="1:21" ht="15" customHeight="1" x14ac:dyDescent="0.25">
      <c r="A172" s="564"/>
      <c r="B172" s="568"/>
      <c r="C172" s="614"/>
      <c r="D172" s="612"/>
      <c r="E172" s="448"/>
      <c r="F172" s="148" t="s">
        <v>376</v>
      </c>
      <c r="G172" s="523" t="s">
        <v>392</v>
      </c>
      <c r="H172" s="523"/>
      <c r="I172" s="523"/>
      <c r="J172" s="523"/>
      <c r="K172" s="583"/>
      <c r="L172" s="602"/>
      <c r="U172" s="629"/>
    </row>
    <row r="173" spans="1:21" ht="15" customHeight="1" x14ac:dyDescent="0.25">
      <c r="A173" s="564"/>
      <c r="B173" s="568"/>
      <c r="C173" s="614"/>
      <c r="D173" s="612"/>
      <c r="E173" s="448"/>
      <c r="F173" s="93" t="s">
        <v>702</v>
      </c>
      <c r="G173" s="523" t="s">
        <v>709</v>
      </c>
      <c r="H173" s="523"/>
      <c r="I173" s="523"/>
      <c r="J173" s="523"/>
      <c r="K173" s="583"/>
      <c r="L173" s="602"/>
      <c r="U173" s="629"/>
    </row>
    <row r="174" spans="1:21" ht="15" customHeight="1" x14ac:dyDescent="0.25">
      <c r="A174" s="564"/>
      <c r="B174" s="568"/>
      <c r="C174" s="614"/>
      <c r="D174" s="612"/>
      <c r="E174" s="448"/>
      <c r="F174" s="148" t="s">
        <v>381</v>
      </c>
      <c r="G174" s="523" t="s">
        <v>382</v>
      </c>
      <c r="H174" s="523"/>
      <c r="I174" s="523"/>
      <c r="J174" s="523"/>
      <c r="K174" s="583"/>
      <c r="L174" s="602"/>
      <c r="U174" s="629"/>
    </row>
    <row r="175" spans="1:21" ht="15" customHeight="1" x14ac:dyDescent="0.25">
      <c r="A175" s="564"/>
      <c r="B175" s="568"/>
      <c r="C175" s="614"/>
      <c r="D175" s="612"/>
      <c r="E175" s="448"/>
      <c r="F175" s="94" t="s">
        <v>358</v>
      </c>
      <c r="G175" s="523" t="s">
        <v>900</v>
      </c>
      <c r="H175" s="523"/>
      <c r="I175" s="523"/>
      <c r="J175" s="523"/>
      <c r="K175" s="584">
        <v>5</v>
      </c>
      <c r="L175" s="533">
        <v>19555</v>
      </c>
      <c r="U175" s="629"/>
    </row>
    <row r="176" spans="1:21" ht="15" customHeight="1" x14ac:dyDescent="0.25">
      <c r="A176" s="564"/>
      <c r="B176" s="568"/>
      <c r="C176" s="614"/>
      <c r="D176" s="612"/>
      <c r="E176" s="448"/>
      <c r="F176" s="148" t="s">
        <v>383</v>
      </c>
      <c r="G176" s="523" t="s">
        <v>384</v>
      </c>
      <c r="H176" s="523"/>
      <c r="I176" s="523"/>
      <c r="J176" s="523"/>
      <c r="K176" s="585"/>
      <c r="L176" s="603" t="e">
        <f>#REF!-#REF!*10%</f>
        <v>#REF!</v>
      </c>
      <c r="U176" s="629"/>
    </row>
    <row r="177" spans="1:21" ht="15" customHeight="1" x14ac:dyDescent="0.25">
      <c r="A177" s="564"/>
      <c r="B177" s="568"/>
      <c r="C177" s="614"/>
      <c r="D177" s="612"/>
      <c r="E177" s="448"/>
      <c r="F177" s="148" t="s">
        <v>385</v>
      </c>
      <c r="G177" s="523" t="s">
        <v>398</v>
      </c>
      <c r="H177" s="523"/>
      <c r="I177" s="523"/>
      <c r="J177" s="523"/>
      <c r="K177" s="585"/>
      <c r="L177" s="603" t="e">
        <f>#REF!-#REF!*10%</f>
        <v>#REF!</v>
      </c>
      <c r="U177" s="629"/>
    </row>
    <row r="178" spans="1:21" ht="15" customHeight="1" x14ac:dyDescent="0.25">
      <c r="A178" s="564"/>
      <c r="B178" s="568"/>
      <c r="C178" s="614"/>
      <c r="D178" s="612"/>
      <c r="E178" s="448"/>
      <c r="F178" s="148" t="s">
        <v>389</v>
      </c>
      <c r="G178" s="523" t="s">
        <v>390</v>
      </c>
      <c r="H178" s="523"/>
      <c r="I178" s="523"/>
      <c r="J178" s="523"/>
      <c r="K178" s="585"/>
      <c r="L178" s="603" t="e">
        <f>#REF!-#REF!*10%</f>
        <v>#REF!</v>
      </c>
      <c r="U178" s="629"/>
    </row>
    <row r="179" spans="1:21" ht="15" customHeight="1" x14ac:dyDescent="0.25">
      <c r="A179" s="564"/>
      <c r="B179" s="568"/>
      <c r="C179" s="614"/>
      <c r="D179" s="612"/>
      <c r="E179" s="448"/>
      <c r="F179" s="93" t="s">
        <v>704</v>
      </c>
      <c r="G179" s="523" t="s">
        <v>705</v>
      </c>
      <c r="H179" s="523"/>
      <c r="I179" s="523"/>
      <c r="J179" s="523"/>
      <c r="K179" s="585"/>
      <c r="L179" s="603" t="e">
        <f>#REF!-#REF!*10%</f>
        <v>#REF!</v>
      </c>
      <c r="U179" s="629"/>
    </row>
    <row r="180" spans="1:21" ht="15" customHeight="1" x14ac:dyDescent="0.25">
      <c r="A180" s="564"/>
      <c r="B180" s="568"/>
      <c r="C180" s="614"/>
      <c r="D180" s="612"/>
      <c r="E180" s="448"/>
      <c r="F180" s="93" t="s">
        <v>706</v>
      </c>
      <c r="G180" s="523" t="s">
        <v>390</v>
      </c>
      <c r="H180" s="523"/>
      <c r="I180" s="523"/>
      <c r="J180" s="523"/>
      <c r="K180" s="585"/>
      <c r="L180" s="603" t="e">
        <f>#REF!-#REF!*10%</f>
        <v>#REF!</v>
      </c>
      <c r="U180" s="629"/>
    </row>
    <row r="181" spans="1:21" ht="15" customHeight="1" x14ac:dyDescent="0.25">
      <c r="A181" s="564"/>
      <c r="B181" s="568"/>
      <c r="C181" s="614"/>
      <c r="D181" s="612"/>
      <c r="E181" s="448"/>
      <c r="F181" s="93" t="s">
        <v>1271</v>
      </c>
      <c r="G181" s="523" t="s">
        <v>390</v>
      </c>
      <c r="H181" s="523"/>
      <c r="I181" s="523"/>
      <c r="J181" s="523"/>
      <c r="K181" s="585"/>
      <c r="L181" s="603" t="e">
        <f>#REF!-#REF!*10%</f>
        <v>#REF!</v>
      </c>
      <c r="U181" s="629"/>
    </row>
    <row r="182" spans="1:21" ht="15" customHeight="1" x14ac:dyDescent="0.25">
      <c r="A182" s="564"/>
      <c r="B182" s="568"/>
      <c r="C182" s="614"/>
      <c r="D182" s="612"/>
      <c r="E182" s="448"/>
      <c r="F182" s="93" t="s">
        <v>707</v>
      </c>
      <c r="G182" s="523" t="s">
        <v>911</v>
      </c>
      <c r="H182" s="523"/>
      <c r="I182" s="523"/>
      <c r="J182" s="523"/>
      <c r="K182" s="585"/>
      <c r="L182" s="603" t="e">
        <f>#REF!-#REF!*10%</f>
        <v>#REF!</v>
      </c>
      <c r="U182" s="629"/>
    </row>
    <row r="183" spans="1:21" ht="15" customHeight="1" x14ac:dyDescent="0.25">
      <c r="A183" s="564"/>
      <c r="B183" s="568"/>
      <c r="C183" s="614"/>
      <c r="D183" s="612"/>
      <c r="E183" s="448"/>
      <c r="F183" s="93" t="s">
        <v>708</v>
      </c>
      <c r="G183" s="523" t="s">
        <v>390</v>
      </c>
      <c r="H183" s="523"/>
      <c r="I183" s="523"/>
      <c r="J183" s="523"/>
      <c r="K183" s="585"/>
      <c r="L183" s="603" t="e">
        <f>#REF!-#REF!*10%</f>
        <v>#REF!</v>
      </c>
      <c r="U183" s="629"/>
    </row>
    <row r="184" spans="1:21" ht="15" customHeight="1" x14ac:dyDescent="0.25">
      <c r="A184" s="564"/>
      <c r="B184" s="568"/>
      <c r="C184" s="614"/>
      <c r="D184" s="612"/>
      <c r="E184" s="448"/>
      <c r="F184" s="148" t="s">
        <v>377</v>
      </c>
      <c r="G184" s="523" t="s">
        <v>387</v>
      </c>
      <c r="H184" s="523"/>
      <c r="I184" s="523"/>
      <c r="J184" s="523"/>
      <c r="K184" s="585"/>
      <c r="L184" s="603" t="e">
        <f>#REF!-#REF!*10%</f>
        <v>#REF!</v>
      </c>
      <c r="U184" s="629"/>
    </row>
    <row r="185" spans="1:21" ht="15" customHeight="1" x14ac:dyDescent="0.25">
      <c r="A185" s="564"/>
      <c r="B185" s="568"/>
      <c r="C185" s="614"/>
      <c r="D185" s="612"/>
      <c r="E185" s="448"/>
      <c r="F185" s="148" t="s">
        <v>388</v>
      </c>
      <c r="G185" s="523" t="s">
        <v>393</v>
      </c>
      <c r="H185" s="523"/>
      <c r="I185" s="523"/>
      <c r="J185" s="523"/>
      <c r="K185" s="585"/>
      <c r="L185" s="603" t="e">
        <f>#REF!-#REF!*10%</f>
        <v>#REF!</v>
      </c>
      <c r="U185" s="629"/>
    </row>
    <row r="186" spans="1:21" ht="15.6" customHeight="1" x14ac:dyDescent="0.25">
      <c r="A186" s="564"/>
      <c r="B186" s="568"/>
      <c r="C186" s="614"/>
      <c r="D186" s="612"/>
      <c r="E186" s="448"/>
      <c r="F186" s="148" t="s">
        <v>562</v>
      </c>
      <c r="G186" s="523" t="s">
        <v>1024</v>
      </c>
      <c r="H186" s="523"/>
      <c r="I186" s="523"/>
      <c r="J186" s="523"/>
      <c r="K186" s="585"/>
      <c r="L186" s="603" t="e">
        <f>#REF!-#REF!*10%</f>
        <v>#REF!</v>
      </c>
      <c r="U186" s="629"/>
    </row>
    <row r="187" spans="1:21" ht="15.6" customHeight="1" x14ac:dyDescent="0.25">
      <c r="A187" s="564"/>
      <c r="B187" s="568"/>
      <c r="C187" s="614"/>
      <c r="D187" s="612"/>
      <c r="E187" s="448"/>
      <c r="F187" s="148" t="s">
        <v>570</v>
      </c>
      <c r="G187" s="523" t="s">
        <v>613</v>
      </c>
      <c r="H187" s="523"/>
      <c r="I187" s="523"/>
      <c r="J187" s="523"/>
      <c r="K187" s="585"/>
      <c r="L187" s="603" t="e">
        <f>#REF!-#REF!*10%</f>
        <v>#REF!</v>
      </c>
      <c r="U187" s="629"/>
    </row>
    <row r="188" spans="1:21" ht="15.6" customHeight="1" x14ac:dyDescent="0.25">
      <c r="A188" s="564"/>
      <c r="B188" s="568"/>
      <c r="C188" s="614"/>
      <c r="D188" s="612"/>
      <c r="E188" s="448"/>
      <c r="F188" s="149" t="s">
        <v>4</v>
      </c>
      <c r="G188" s="606">
        <v>2.8</v>
      </c>
      <c r="H188" s="606"/>
      <c r="I188" s="606"/>
      <c r="J188" s="606"/>
      <c r="K188" s="585"/>
      <c r="L188" s="603" t="e">
        <f>#REF!-#REF!*10%</f>
        <v>#REF!</v>
      </c>
      <c r="U188" s="629"/>
    </row>
    <row r="189" spans="1:21" ht="15" customHeight="1" x14ac:dyDescent="0.25">
      <c r="A189" s="564"/>
      <c r="B189" s="569"/>
      <c r="C189" s="614"/>
      <c r="D189" s="612"/>
      <c r="E189" s="448"/>
      <c r="F189" s="136" t="s">
        <v>1016</v>
      </c>
      <c r="G189" s="454">
        <v>5</v>
      </c>
      <c r="H189" s="454"/>
      <c r="I189" s="454"/>
      <c r="J189" s="454"/>
      <c r="K189" s="585"/>
      <c r="L189" s="603" t="e">
        <f>#REF!-#REF!*10%</f>
        <v>#REF!</v>
      </c>
      <c r="U189" s="629"/>
    </row>
    <row r="190" spans="1:21" ht="15" customHeight="1" x14ac:dyDescent="0.25">
      <c r="A190" s="564">
        <v>7</v>
      </c>
      <c r="B190" s="567"/>
      <c r="C190" s="614" t="s">
        <v>1353</v>
      </c>
      <c r="D190" s="611"/>
      <c r="E190" s="448"/>
      <c r="F190" s="147" t="s">
        <v>81</v>
      </c>
      <c r="G190" s="607" t="s">
        <v>6</v>
      </c>
      <c r="H190" s="607"/>
      <c r="I190" s="607"/>
      <c r="J190" s="607"/>
      <c r="K190" s="539">
        <v>3</v>
      </c>
      <c r="L190" s="601">
        <v>18563</v>
      </c>
      <c r="U190" s="628">
        <v>8600</v>
      </c>
    </row>
    <row r="191" spans="1:21" ht="15" customHeight="1" x14ac:dyDescent="0.25">
      <c r="A191" s="564"/>
      <c r="B191" s="568"/>
      <c r="C191" s="614"/>
      <c r="D191" s="612"/>
      <c r="E191" s="448"/>
      <c r="F191" s="147" t="s">
        <v>80</v>
      </c>
      <c r="G191" s="469">
        <v>180</v>
      </c>
      <c r="H191" s="469"/>
      <c r="I191" s="469"/>
      <c r="J191" s="469"/>
      <c r="K191" s="583"/>
      <c r="L191" s="602"/>
      <c r="U191" s="629"/>
    </row>
    <row r="192" spans="1:21" ht="15" customHeight="1" x14ac:dyDescent="0.25">
      <c r="A192" s="564"/>
      <c r="B192" s="568"/>
      <c r="C192" s="614"/>
      <c r="D192" s="612"/>
      <c r="E192" s="448"/>
      <c r="F192" s="147" t="s">
        <v>1</v>
      </c>
      <c r="G192" s="243">
        <v>3000</v>
      </c>
      <c r="H192" s="244">
        <v>4000</v>
      </c>
      <c r="I192" s="246">
        <v>5000</v>
      </c>
      <c r="J192" s="245">
        <v>6000</v>
      </c>
      <c r="K192" s="583"/>
      <c r="L192" s="602"/>
      <c r="U192" s="629"/>
    </row>
    <row r="193" spans="1:21" ht="15" customHeight="1" x14ac:dyDescent="0.25">
      <c r="A193" s="564"/>
      <c r="B193" s="568"/>
      <c r="C193" s="614"/>
      <c r="D193" s="612"/>
      <c r="E193" s="448"/>
      <c r="F193" s="147" t="s">
        <v>817</v>
      </c>
      <c r="G193" s="243">
        <f>G191*100</f>
        <v>18000</v>
      </c>
      <c r="H193" s="244">
        <f>G191*110</f>
        <v>19800</v>
      </c>
      <c r="I193" s="246">
        <f>G191*120</f>
        <v>21600</v>
      </c>
      <c r="J193" s="245">
        <f>G191*123</f>
        <v>22140</v>
      </c>
      <c r="K193" s="583"/>
      <c r="L193" s="602"/>
      <c r="U193" s="629"/>
    </row>
    <row r="194" spans="1:21" ht="15" customHeight="1" x14ac:dyDescent="0.25">
      <c r="A194" s="564"/>
      <c r="B194" s="568"/>
      <c r="C194" s="614"/>
      <c r="D194" s="612"/>
      <c r="E194" s="448"/>
      <c r="F194" s="147" t="s">
        <v>1269</v>
      </c>
      <c r="G194" s="451">
        <v>0.98</v>
      </c>
      <c r="H194" s="451"/>
      <c r="I194" s="451"/>
      <c r="J194" s="451"/>
      <c r="K194" s="583"/>
      <c r="L194" s="602"/>
      <c r="U194" s="629"/>
    </row>
    <row r="195" spans="1:21" ht="15" customHeight="1" x14ac:dyDescent="0.25">
      <c r="A195" s="564"/>
      <c r="B195" s="568"/>
      <c r="C195" s="614"/>
      <c r="D195" s="612"/>
      <c r="E195" s="448"/>
      <c r="F195" s="93" t="s">
        <v>699</v>
      </c>
      <c r="G195" s="523" t="s">
        <v>700</v>
      </c>
      <c r="H195" s="523"/>
      <c r="I195" s="523"/>
      <c r="J195" s="523"/>
      <c r="K195" s="583"/>
      <c r="L195" s="602"/>
      <c r="U195" s="629"/>
    </row>
    <row r="196" spans="1:21" ht="15" customHeight="1" x14ac:dyDescent="0.25">
      <c r="A196" s="564"/>
      <c r="B196" s="568"/>
      <c r="C196" s="614"/>
      <c r="D196" s="612"/>
      <c r="E196" s="448"/>
      <c r="F196" s="93" t="s">
        <v>1181</v>
      </c>
      <c r="G196" s="462" t="s">
        <v>1179</v>
      </c>
      <c r="H196" s="463"/>
      <c r="I196" s="463"/>
      <c r="J196" s="464"/>
      <c r="K196" s="583"/>
      <c r="L196" s="602"/>
      <c r="U196" s="629"/>
    </row>
    <row r="197" spans="1:21" ht="15" customHeight="1" x14ac:dyDescent="0.25">
      <c r="A197" s="564"/>
      <c r="B197" s="568"/>
      <c r="C197" s="614"/>
      <c r="D197" s="612"/>
      <c r="E197" s="448"/>
      <c r="F197" s="147" t="s">
        <v>83</v>
      </c>
      <c r="G197" s="607">
        <v>66</v>
      </c>
      <c r="H197" s="607"/>
      <c r="I197" s="607"/>
      <c r="J197" s="607"/>
      <c r="K197" s="583"/>
      <c r="L197" s="602"/>
      <c r="U197" s="629"/>
    </row>
    <row r="198" spans="1:21" ht="15" customHeight="1" x14ac:dyDescent="0.25">
      <c r="A198" s="564"/>
      <c r="B198" s="568"/>
      <c r="C198" s="614"/>
      <c r="D198" s="612"/>
      <c r="E198" s="448"/>
      <c r="F198" s="147" t="s">
        <v>396</v>
      </c>
      <c r="G198" s="607" t="s">
        <v>397</v>
      </c>
      <c r="H198" s="607"/>
      <c r="I198" s="607"/>
      <c r="J198" s="607"/>
      <c r="K198" s="583"/>
      <c r="L198" s="602"/>
      <c r="U198" s="629"/>
    </row>
    <row r="199" spans="1:21" ht="15" customHeight="1" x14ac:dyDescent="0.25">
      <c r="A199" s="564"/>
      <c r="B199" s="568"/>
      <c r="C199" s="614"/>
      <c r="D199" s="612"/>
      <c r="E199" s="448"/>
      <c r="F199" s="147" t="s">
        <v>3</v>
      </c>
      <c r="G199" s="607" t="s">
        <v>333</v>
      </c>
      <c r="H199" s="607"/>
      <c r="I199" s="607"/>
      <c r="J199" s="607"/>
      <c r="K199" s="583"/>
      <c r="L199" s="602"/>
      <c r="U199" s="629"/>
    </row>
    <row r="200" spans="1:21" ht="15" customHeight="1" x14ac:dyDescent="0.25">
      <c r="A200" s="564"/>
      <c r="B200" s="568"/>
      <c r="C200" s="614"/>
      <c r="D200" s="612"/>
      <c r="E200" s="448"/>
      <c r="F200" s="148" t="s">
        <v>379</v>
      </c>
      <c r="G200" s="523" t="s">
        <v>380</v>
      </c>
      <c r="H200" s="523"/>
      <c r="I200" s="523"/>
      <c r="J200" s="523"/>
      <c r="K200" s="583"/>
      <c r="L200" s="602"/>
      <c r="U200" s="629"/>
    </row>
    <row r="201" spans="1:21" ht="15" customHeight="1" x14ac:dyDescent="0.25">
      <c r="A201" s="564"/>
      <c r="B201" s="568"/>
      <c r="C201" s="614"/>
      <c r="D201" s="612"/>
      <c r="E201" s="448"/>
      <c r="F201" s="93" t="s">
        <v>701</v>
      </c>
      <c r="G201" s="523">
        <v>100000</v>
      </c>
      <c r="H201" s="523"/>
      <c r="I201" s="523"/>
      <c r="J201" s="523"/>
      <c r="K201" s="583"/>
      <c r="L201" s="602"/>
      <c r="U201" s="629"/>
    </row>
    <row r="202" spans="1:21" ht="15" customHeight="1" x14ac:dyDescent="0.25">
      <c r="A202" s="564"/>
      <c r="B202" s="568"/>
      <c r="C202" s="614"/>
      <c r="D202" s="612"/>
      <c r="E202" s="448"/>
      <c r="F202" s="148" t="s">
        <v>257</v>
      </c>
      <c r="G202" s="523" t="s">
        <v>556</v>
      </c>
      <c r="H202" s="523"/>
      <c r="I202" s="523"/>
      <c r="J202" s="523"/>
      <c r="K202" s="583"/>
      <c r="L202" s="602"/>
      <c r="U202" s="629"/>
    </row>
    <row r="203" spans="1:21" ht="15" customHeight="1" x14ac:dyDescent="0.25">
      <c r="A203" s="564"/>
      <c r="B203" s="568"/>
      <c r="C203" s="614"/>
      <c r="D203" s="612"/>
      <c r="E203" s="448"/>
      <c r="F203" s="148" t="s">
        <v>376</v>
      </c>
      <c r="G203" s="523" t="s">
        <v>392</v>
      </c>
      <c r="H203" s="523"/>
      <c r="I203" s="523"/>
      <c r="J203" s="523"/>
      <c r="K203" s="583"/>
      <c r="L203" s="602"/>
      <c r="U203" s="629"/>
    </row>
    <row r="204" spans="1:21" ht="15" customHeight="1" x14ac:dyDescent="0.25">
      <c r="A204" s="564"/>
      <c r="B204" s="568"/>
      <c r="C204" s="614"/>
      <c r="D204" s="612"/>
      <c r="E204" s="448"/>
      <c r="F204" s="93" t="s">
        <v>702</v>
      </c>
      <c r="G204" s="523" t="s">
        <v>709</v>
      </c>
      <c r="H204" s="523"/>
      <c r="I204" s="523"/>
      <c r="J204" s="523"/>
      <c r="K204" s="583"/>
      <c r="L204" s="602"/>
      <c r="U204" s="629"/>
    </row>
    <row r="205" spans="1:21" ht="15" customHeight="1" x14ac:dyDescent="0.25">
      <c r="A205" s="564"/>
      <c r="B205" s="568"/>
      <c r="C205" s="614"/>
      <c r="D205" s="612"/>
      <c r="E205" s="448"/>
      <c r="F205" s="148" t="s">
        <v>381</v>
      </c>
      <c r="G205" s="523" t="s">
        <v>382</v>
      </c>
      <c r="H205" s="523"/>
      <c r="I205" s="523"/>
      <c r="J205" s="523"/>
      <c r="K205" s="583"/>
      <c r="L205" s="602"/>
      <c r="U205" s="629"/>
    </row>
    <row r="206" spans="1:21" ht="15" customHeight="1" x14ac:dyDescent="0.25">
      <c r="A206" s="564"/>
      <c r="B206" s="568"/>
      <c r="C206" s="614"/>
      <c r="D206" s="612"/>
      <c r="E206" s="448"/>
      <c r="F206" s="94" t="s">
        <v>358</v>
      </c>
      <c r="G206" s="523" t="s">
        <v>900</v>
      </c>
      <c r="H206" s="523"/>
      <c r="I206" s="523"/>
      <c r="J206" s="523"/>
      <c r="K206" s="584">
        <v>5</v>
      </c>
      <c r="L206" s="533">
        <v>19863</v>
      </c>
      <c r="U206" s="629"/>
    </row>
    <row r="207" spans="1:21" ht="15" customHeight="1" x14ac:dyDescent="0.25">
      <c r="A207" s="564"/>
      <c r="B207" s="568"/>
      <c r="C207" s="614"/>
      <c r="D207" s="612"/>
      <c r="E207" s="448"/>
      <c r="F207" s="148" t="s">
        <v>383</v>
      </c>
      <c r="G207" s="523" t="s">
        <v>384</v>
      </c>
      <c r="H207" s="523"/>
      <c r="I207" s="523"/>
      <c r="J207" s="523"/>
      <c r="K207" s="585"/>
      <c r="L207" s="603" t="e">
        <f>#REF!-#REF!*10%</f>
        <v>#REF!</v>
      </c>
      <c r="U207" s="629"/>
    </row>
    <row r="208" spans="1:21" ht="15" customHeight="1" x14ac:dyDescent="0.25">
      <c r="A208" s="564"/>
      <c r="B208" s="568"/>
      <c r="C208" s="614"/>
      <c r="D208" s="612"/>
      <c r="E208" s="448"/>
      <c r="F208" s="148" t="s">
        <v>385</v>
      </c>
      <c r="G208" s="523" t="s">
        <v>398</v>
      </c>
      <c r="H208" s="523"/>
      <c r="I208" s="523"/>
      <c r="J208" s="523"/>
      <c r="K208" s="585"/>
      <c r="L208" s="603" t="e">
        <f>#REF!-#REF!*10%</f>
        <v>#REF!</v>
      </c>
      <c r="U208" s="629"/>
    </row>
    <row r="209" spans="1:21" ht="15" customHeight="1" x14ac:dyDescent="0.25">
      <c r="A209" s="564"/>
      <c r="B209" s="568"/>
      <c r="C209" s="614"/>
      <c r="D209" s="612"/>
      <c r="E209" s="448"/>
      <c r="F209" s="148" t="s">
        <v>389</v>
      </c>
      <c r="G209" s="523" t="s">
        <v>390</v>
      </c>
      <c r="H209" s="523"/>
      <c r="I209" s="523"/>
      <c r="J209" s="523"/>
      <c r="K209" s="585"/>
      <c r="L209" s="603" t="e">
        <f>#REF!-#REF!*10%</f>
        <v>#REF!</v>
      </c>
      <c r="U209" s="629"/>
    </row>
    <row r="210" spans="1:21" ht="15" customHeight="1" x14ac:dyDescent="0.25">
      <c r="A210" s="564"/>
      <c r="B210" s="568"/>
      <c r="C210" s="614"/>
      <c r="D210" s="612"/>
      <c r="E210" s="448"/>
      <c r="F210" s="93" t="s">
        <v>704</v>
      </c>
      <c r="G210" s="523" t="s">
        <v>705</v>
      </c>
      <c r="H210" s="523"/>
      <c r="I210" s="523"/>
      <c r="J210" s="523"/>
      <c r="K210" s="585"/>
      <c r="L210" s="603" t="e">
        <f>#REF!-#REF!*10%</f>
        <v>#REF!</v>
      </c>
      <c r="U210" s="629"/>
    </row>
    <row r="211" spans="1:21" ht="15" customHeight="1" x14ac:dyDescent="0.25">
      <c r="A211" s="564"/>
      <c r="B211" s="568"/>
      <c r="C211" s="614"/>
      <c r="D211" s="612"/>
      <c r="E211" s="448"/>
      <c r="F211" s="93" t="s">
        <v>706</v>
      </c>
      <c r="G211" s="523" t="s">
        <v>390</v>
      </c>
      <c r="H211" s="523"/>
      <c r="I211" s="523"/>
      <c r="J211" s="523"/>
      <c r="K211" s="585"/>
      <c r="L211" s="603" t="e">
        <f>#REF!-#REF!*10%</f>
        <v>#REF!</v>
      </c>
      <c r="U211" s="629"/>
    </row>
    <row r="212" spans="1:21" ht="15" customHeight="1" x14ac:dyDescent="0.25">
      <c r="A212" s="564"/>
      <c r="B212" s="568"/>
      <c r="C212" s="614"/>
      <c r="D212" s="612"/>
      <c r="E212" s="448"/>
      <c r="F212" s="93" t="s">
        <v>1271</v>
      </c>
      <c r="G212" s="523" t="s">
        <v>390</v>
      </c>
      <c r="H212" s="523"/>
      <c r="I212" s="523"/>
      <c r="J212" s="523"/>
      <c r="K212" s="585"/>
      <c r="L212" s="603" t="e">
        <f>#REF!-#REF!*10%</f>
        <v>#REF!</v>
      </c>
      <c r="U212" s="629"/>
    </row>
    <row r="213" spans="1:21" ht="15" customHeight="1" x14ac:dyDescent="0.25">
      <c r="A213" s="564"/>
      <c r="B213" s="568"/>
      <c r="C213" s="614"/>
      <c r="D213" s="612"/>
      <c r="E213" s="448"/>
      <c r="F213" s="93" t="s">
        <v>707</v>
      </c>
      <c r="G213" s="523" t="s">
        <v>911</v>
      </c>
      <c r="H213" s="523"/>
      <c r="I213" s="523"/>
      <c r="J213" s="523"/>
      <c r="K213" s="585"/>
      <c r="L213" s="603" t="e">
        <f>#REF!-#REF!*10%</f>
        <v>#REF!</v>
      </c>
      <c r="U213" s="629"/>
    </row>
    <row r="214" spans="1:21" ht="15" customHeight="1" x14ac:dyDescent="0.25">
      <c r="A214" s="564"/>
      <c r="B214" s="568"/>
      <c r="C214" s="614"/>
      <c r="D214" s="612"/>
      <c r="E214" s="448"/>
      <c r="F214" s="93" t="s">
        <v>708</v>
      </c>
      <c r="G214" s="523" t="s">
        <v>390</v>
      </c>
      <c r="H214" s="523"/>
      <c r="I214" s="523"/>
      <c r="J214" s="523"/>
      <c r="K214" s="585"/>
      <c r="L214" s="603" t="e">
        <f>#REF!-#REF!*10%</f>
        <v>#REF!</v>
      </c>
      <c r="U214" s="629"/>
    </row>
    <row r="215" spans="1:21" ht="15" customHeight="1" x14ac:dyDescent="0.25">
      <c r="A215" s="564"/>
      <c r="B215" s="568"/>
      <c r="C215" s="614"/>
      <c r="D215" s="612"/>
      <c r="E215" s="448"/>
      <c r="F215" s="148" t="s">
        <v>377</v>
      </c>
      <c r="G215" s="523" t="s">
        <v>387</v>
      </c>
      <c r="H215" s="523"/>
      <c r="I215" s="523"/>
      <c r="J215" s="523"/>
      <c r="K215" s="585"/>
      <c r="L215" s="603" t="e">
        <f>#REF!-#REF!*10%</f>
        <v>#REF!</v>
      </c>
      <c r="U215" s="629"/>
    </row>
    <row r="216" spans="1:21" ht="15" customHeight="1" x14ac:dyDescent="0.25">
      <c r="A216" s="564"/>
      <c r="B216" s="568"/>
      <c r="C216" s="614"/>
      <c r="D216" s="612"/>
      <c r="E216" s="448"/>
      <c r="F216" s="148" t="s">
        <v>388</v>
      </c>
      <c r="G216" s="523" t="s">
        <v>393</v>
      </c>
      <c r="H216" s="523"/>
      <c r="I216" s="523"/>
      <c r="J216" s="523"/>
      <c r="K216" s="585"/>
      <c r="L216" s="603" t="e">
        <f>#REF!-#REF!*10%</f>
        <v>#REF!</v>
      </c>
      <c r="U216" s="629"/>
    </row>
    <row r="217" spans="1:21" ht="15.6" customHeight="1" x14ac:dyDescent="0.25">
      <c r="A217" s="564"/>
      <c r="B217" s="568"/>
      <c r="C217" s="614"/>
      <c r="D217" s="612"/>
      <c r="E217" s="448"/>
      <c r="F217" s="148" t="s">
        <v>562</v>
      </c>
      <c r="G217" s="523" t="s">
        <v>1024</v>
      </c>
      <c r="H217" s="523"/>
      <c r="I217" s="523"/>
      <c r="J217" s="523"/>
      <c r="K217" s="585"/>
      <c r="L217" s="603" t="e">
        <f>#REF!-#REF!*10%</f>
        <v>#REF!</v>
      </c>
      <c r="U217" s="629"/>
    </row>
    <row r="218" spans="1:21" ht="15.6" customHeight="1" x14ac:dyDescent="0.25">
      <c r="A218" s="564"/>
      <c r="B218" s="568"/>
      <c r="C218" s="614"/>
      <c r="D218" s="612"/>
      <c r="E218" s="448"/>
      <c r="F218" s="148" t="s">
        <v>570</v>
      </c>
      <c r="G218" s="523" t="s">
        <v>613</v>
      </c>
      <c r="H218" s="523"/>
      <c r="I218" s="523"/>
      <c r="J218" s="523"/>
      <c r="K218" s="585"/>
      <c r="L218" s="603" t="e">
        <f>#REF!-#REF!*10%</f>
        <v>#REF!</v>
      </c>
      <c r="U218" s="629"/>
    </row>
    <row r="219" spans="1:21" ht="15.6" customHeight="1" x14ac:dyDescent="0.25">
      <c r="A219" s="564"/>
      <c r="B219" s="568"/>
      <c r="C219" s="614"/>
      <c r="D219" s="612"/>
      <c r="E219" s="448"/>
      <c r="F219" s="149" t="s">
        <v>4</v>
      </c>
      <c r="G219" s="606">
        <v>2</v>
      </c>
      <c r="H219" s="606"/>
      <c r="I219" s="606"/>
      <c r="J219" s="606"/>
      <c r="K219" s="585"/>
      <c r="L219" s="603" t="e">
        <f>#REF!-#REF!*10%</f>
        <v>#REF!</v>
      </c>
      <c r="U219" s="629"/>
    </row>
    <row r="220" spans="1:21" ht="15" customHeight="1" x14ac:dyDescent="0.25">
      <c r="A220" s="564"/>
      <c r="B220" s="569"/>
      <c r="C220" s="614"/>
      <c r="D220" s="612"/>
      <c r="E220" s="448"/>
      <c r="F220" s="136" t="s">
        <v>1016</v>
      </c>
      <c r="G220" s="454">
        <v>5</v>
      </c>
      <c r="H220" s="454"/>
      <c r="I220" s="454"/>
      <c r="J220" s="454"/>
      <c r="K220" s="585"/>
      <c r="L220" s="603" t="e">
        <f>#REF!-#REF!*10%</f>
        <v>#REF!</v>
      </c>
      <c r="U220" s="629"/>
    </row>
    <row r="221" spans="1:21" ht="15" customHeight="1" x14ac:dyDescent="0.25">
      <c r="A221" s="564">
        <v>8</v>
      </c>
      <c r="B221" s="567"/>
      <c r="C221" s="614" t="s">
        <v>1354</v>
      </c>
      <c r="D221" s="611"/>
      <c r="E221" s="448"/>
      <c r="F221" s="147" t="s">
        <v>81</v>
      </c>
      <c r="G221" s="607" t="s">
        <v>6</v>
      </c>
      <c r="H221" s="607"/>
      <c r="I221" s="607"/>
      <c r="J221" s="607"/>
      <c r="K221" s="539">
        <v>3</v>
      </c>
      <c r="L221" s="601">
        <v>20722</v>
      </c>
      <c r="U221" s="628">
        <v>9600</v>
      </c>
    </row>
    <row r="222" spans="1:21" ht="15" customHeight="1" x14ac:dyDescent="0.25">
      <c r="A222" s="564"/>
      <c r="B222" s="568"/>
      <c r="C222" s="614"/>
      <c r="D222" s="612"/>
      <c r="E222" s="448"/>
      <c r="F222" s="147" t="s">
        <v>80</v>
      </c>
      <c r="G222" s="469">
        <v>240</v>
      </c>
      <c r="H222" s="469"/>
      <c r="I222" s="469"/>
      <c r="J222" s="469"/>
      <c r="K222" s="583"/>
      <c r="L222" s="602"/>
      <c r="U222" s="629"/>
    </row>
    <row r="223" spans="1:21" ht="15" customHeight="1" x14ac:dyDescent="0.25">
      <c r="A223" s="564"/>
      <c r="B223" s="568"/>
      <c r="C223" s="614"/>
      <c r="D223" s="612"/>
      <c r="E223" s="448"/>
      <c r="F223" s="147" t="s">
        <v>1</v>
      </c>
      <c r="G223" s="243">
        <v>3000</v>
      </c>
      <c r="H223" s="244">
        <v>4000</v>
      </c>
      <c r="I223" s="246">
        <v>5000</v>
      </c>
      <c r="J223" s="245">
        <v>6000</v>
      </c>
      <c r="K223" s="583"/>
      <c r="L223" s="602"/>
      <c r="U223" s="629"/>
    </row>
    <row r="224" spans="1:21" ht="15" customHeight="1" x14ac:dyDescent="0.25">
      <c r="A224" s="564"/>
      <c r="B224" s="568"/>
      <c r="C224" s="614"/>
      <c r="D224" s="612"/>
      <c r="E224" s="448"/>
      <c r="F224" s="147" t="s">
        <v>817</v>
      </c>
      <c r="G224" s="243">
        <f>G222*100</f>
        <v>24000</v>
      </c>
      <c r="H224" s="244">
        <f>G222*110</f>
        <v>26400</v>
      </c>
      <c r="I224" s="246">
        <f>G222*120</f>
        <v>28800</v>
      </c>
      <c r="J224" s="245">
        <f>G222*123</f>
        <v>29520</v>
      </c>
      <c r="K224" s="583"/>
      <c r="L224" s="602"/>
      <c r="U224" s="629"/>
    </row>
    <row r="225" spans="1:21" ht="15" customHeight="1" x14ac:dyDescent="0.25">
      <c r="A225" s="564"/>
      <c r="B225" s="568"/>
      <c r="C225" s="614"/>
      <c r="D225" s="612"/>
      <c r="E225" s="448"/>
      <c r="F225" s="147" t="s">
        <v>1269</v>
      </c>
      <c r="G225" s="451">
        <v>0.98</v>
      </c>
      <c r="H225" s="451"/>
      <c r="I225" s="451"/>
      <c r="J225" s="451"/>
      <c r="K225" s="583"/>
      <c r="L225" s="602"/>
      <c r="U225" s="629"/>
    </row>
    <row r="226" spans="1:21" ht="15" customHeight="1" x14ac:dyDescent="0.25">
      <c r="A226" s="564"/>
      <c r="B226" s="568"/>
      <c r="C226" s="614"/>
      <c r="D226" s="612"/>
      <c r="E226" s="448"/>
      <c r="F226" s="93" t="s">
        <v>699</v>
      </c>
      <c r="G226" s="523" t="s">
        <v>700</v>
      </c>
      <c r="H226" s="523"/>
      <c r="I226" s="523"/>
      <c r="J226" s="523"/>
      <c r="K226" s="583"/>
      <c r="L226" s="602"/>
      <c r="U226" s="629"/>
    </row>
    <row r="227" spans="1:21" ht="15" customHeight="1" x14ac:dyDescent="0.25">
      <c r="A227" s="564"/>
      <c r="B227" s="568"/>
      <c r="C227" s="614"/>
      <c r="D227" s="612"/>
      <c r="E227" s="448"/>
      <c r="F227" s="93" t="s">
        <v>1181</v>
      </c>
      <c r="G227" s="462" t="s">
        <v>1179</v>
      </c>
      <c r="H227" s="463"/>
      <c r="I227" s="463"/>
      <c r="J227" s="464"/>
      <c r="K227" s="583"/>
      <c r="L227" s="602"/>
      <c r="U227" s="629"/>
    </row>
    <row r="228" spans="1:21" ht="15" customHeight="1" x14ac:dyDescent="0.25">
      <c r="A228" s="564"/>
      <c r="B228" s="568"/>
      <c r="C228" s="614"/>
      <c r="D228" s="612"/>
      <c r="E228" s="448"/>
      <c r="F228" s="147" t="s">
        <v>83</v>
      </c>
      <c r="G228" s="607">
        <v>66</v>
      </c>
      <c r="H228" s="607"/>
      <c r="I228" s="607"/>
      <c r="J228" s="607"/>
      <c r="K228" s="583"/>
      <c r="L228" s="602"/>
      <c r="U228" s="629"/>
    </row>
    <row r="229" spans="1:21" ht="15" customHeight="1" x14ac:dyDescent="0.25">
      <c r="A229" s="564"/>
      <c r="B229" s="568"/>
      <c r="C229" s="614"/>
      <c r="D229" s="612"/>
      <c r="E229" s="448"/>
      <c r="F229" s="147" t="s">
        <v>396</v>
      </c>
      <c r="G229" s="607" t="s">
        <v>397</v>
      </c>
      <c r="H229" s="607"/>
      <c r="I229" s="607"/>
      <c r="J229" s="607"/>
      <c r="K229" s="583"/>
      <c r="L229" s="602"/>
      <c r="U229" s="629"/>
    </row>
    <row r="230" spans="1:21" ht="15" customHeight="1" x14ac:dyDescent="0.25">
      <c r="A230" s="564"/>
      <c r="B230" s="568"/>
      <c r="C230" s="614"/>
      <c r="D230" s="612"/>
      <c r="E230" s="448"/>
      <c r="F230" s="147" t="s">
        <v>3</v>
      </c>
      <c r="G230" s="607" t="s">
        <v>331</v>
      </c>
      <c r="H230" s="607"/>
      <c r="I230" s="607"/>
      <c r="J230" s="607"/>
      <c r="K230" s="583"/>
      <c r="L230" s="602"/>
      <c r="U230" s="629"/>
    </row>
    <row r="231" spans="1:21" ht="15" customHeight="1" x14ac:dyDescent="0.25">
      <c r="A231" s="564"/>
      <c r="B231" s="568"/>
      <c r="C231" s="614"/>
      <c r="D231" s="612"/>
      <c r="E231" s="448"/>
      <c r="F231" s="148" t="s">
        <v>379</v>
      </c>
      <c r="G231" s="523" t="s">
        <v>380</v>
      </c>
      <c r="H231" s="523"/>
      <c r="I231" s="523"/>
      <c r="J231" s="523"/>
      <c r="K231" s="583"/>
      <c r="L231" s="602"/>
      <c r="U231" s="629"/>
    </row>
    <row r="232" spans="1:21" ht="15" customHeight="1" x14ac:dyDescent="0.25">
      <c r="A232" s="564"/>
      <c r="B232" s="568"/>
      <c r="C232" s="614"/>
      <c r="D232" s="612"/>
      <c r="E232" s="448"/>
      <c r="F232" s="93" t="s">
        <v>701</v>
      </c>
      <c r="G232" s="523">
        <v>100000</v>
      </c>
      <c r="H232" s="523"/>
      <c r="I232" s="523"/>
      <c r="J232" s="523"/>
      <c r="K232" s="583"/>
      <c r="L232" s="602"/>
      <c r="U232" s="629"/>
    </row>
    <row r="233" spans="1:21" ht="15" customHeight="1" x14ac:dyDescent="0.25">
      <c r="A233" s="564"/>
      <c r="B233" s="568"/>
      <c r="C233" s="614"/>
      <c r="D233" s="612"/>
      <c r="E233" s="448"/>
      <c r="F233" s="148" t="s">
        <v>257</v>
      </c>
      <c r="G233" s="523" t="s">
        <v>556</v>
      </c>
      <c r="H233" s="523"/>
      <c r="I233" s="523"/>
      <c r="J233" s="523"/>
      <c r="K233" s="583"/>
      <c r="L233" s="602"/>
      <c r="U233" s="629"/>
    </row>
    <row r="234" spans="1:21" ht="15" customHeight="1" x14ac:dyDescent="0.25">
      <c r="A234" s="564"/>
      <c r="B234" s="568"/>
      <c r="C234" s="614"/>
      <c r="D234" s="612"/>
      <c r="E234" s="448"/>
      <c r="F234" s="148" t="s">
        <v>376</v>
      </c>
      <c r="G234" s="523" t="s">
        <v>392</v>
      </c>
      <c r="H234" s="523"/>
      <c r="I234" s="523"/>
      <c r="J234" s="523"/>
      <c r="K234" s="583"/>
      <c r="L234" s="602"/>
      <c r="U234" s="629"/>
    </row>
    <row r="235" spans="1:21" ht="15" customHeight="1" x14ac:dyDescent="0.25">
      <c r="A235" s="564"/>
      <c r="B235" s="568"/>
      <c r="C235" s="614"/>
      <c r="D235" s="612"/>
      <c r="E235" s="448"/>
      <c r="F235" s="93" t="s">
        <v>702</v>
      </c>
      <c r="G235" s="523" t="s">
        <v>709</v>
      </c>
      <c r="H235" s="523"/>
      <c r="I235" s="523"/>
      <c r="J235" s="523"/>
      <c r="K235" s="583"/>
      <c r="L235" s="602"/>
      <c r="U235" s="629"/>
    </row>
    <row r="236" spans="1:21" ht="15" customHeight="1" x14ac:dyDescent="0.25">
      <c r="A236" s="564"/>
      <c r="B236" s="568"/>
      <c r="C236" s="614"/>
      <c r="D236" s="612"/>
      <c r="E236" s="448"/>
      <c r="F236" s="148" t="s">
        <v>381</v>
      </c>
      <c r="G236" s="523" t="s">
        <v>382</v>
      </c>
      <c r="H236" s="523"/>
      <c r="I236" s="523"/>
      <c r="J236" s="523"/>
      <c r="K236" s="583"/>
      <c r="L236" s="602"/>
      <c r="U236" s="629"/>
    </row>
    <row r="237" spans="1:21" ht="15" customHeight="1" x14ac:dyDescent="0.25">
      <c r="A237" s="564"/>
      <c r="B237" s="568"/>
      <c r="C237" s="614"/>
      <c r="D237" s="612"/>
      <c r="E237" s="448"/>
      <c r="F237" s="94" t="s">
        <v>358</v>
      </c>
      <c r="G237" s="523" t="s">
        <v>900</v>
      </c>
      <c r="H237" s="523"/>
      <c r="I237" s="523"/>
      <c r="J237" s="523"/>
      <c r="K237" s="584">
        <v>5</v>
      </c>
      <c r="L237" s="533">
        <v>22172</v>
      </c>
      <c r="U237" s="629"/>
    </row>
    <row r="238" spans="1:21" ht="15" customHeight="1" x14ac:dyDescent="0.25">
      <c r="A238" s="564"/>
      <c r="B238" s="568"/>
      <c r="C238" s="614"/>
      <c r="D238" s="612"/>
      <c r="E238" s="448"/>
      <c r="F238" s="148" t="s">
        <v>383</v>
      </c>
      <c r="G238" s="523" t="s">
        <v>384</v>
      </c>
      <c r="H238" s="523"/>
      <c r="I238" s="523"/>
      <c r="J238" s="523"/>
      <c r="K238" s="585"/>
      <c r="L238" s="603" t="e">
        <f>#REF!-#REF!*10%</f>
        <v>#REF!</v>
      </c>
      <c r="U238" s="629"/>
    </row>
    <row r="239" spans="1:21" ht="15" customHeight="1" x14ac:dyDescent="0.25">
      <c r="A239" s="564"/>
      <c r="B239" s="568"/>
      <c r="C239" s="614"/>
      <c r="D239" s="612"/>
      <c r="E239" s="448"/>
      <c r="F239" s="148" t="s">
        <v>385</v>
      </c>
      <c r="G239" s="523" t="s">
        <v>398</v>
      </c>
      <c r="H239" s="523"/>
      <c r="I239" s="523"/>
      <c r="J239" s="523"/>
      <c r="K239" s="585"/>
      <c r="L239" s="603" t="e">
        <f>#REF!-#REF!*10%</f>
        <v>#REF!</v>
      </c>
      <c r="U239" s="629"/>
    </row>
    <row r="240" spans="1:21" ht="15" customHeight="1" x14ac:dyDescent="0.25">
      <c r="A240" s="564"/>
      <c r="B240" s="568"/>
      <c r="C240" s="614"/>
      <c r="D240" s="612"/>
      <c r="E240" s="448"/>
      <c r="F240" s="148" t="s">
        <v>389</v>
      </c>
      <c r="G240" s="523" t="s">
        <v>390</v>
      </c>
      <c r="H240" s="523"/>
      <c r="I240" s="523"/>
      <c r="J240" s="523"/>
      <c r="K240" s="585"/>
      <c r="L240" s="603" t="e">
        <f>#REF!-#REF!*10%</f>
        <v>#REF!</v>
      </c>
      <c r="U240" s="629"/>
    </row>
    <row r="241" spans="1:21" ht="15" customHeight="1" x14ac:dyDescent="0.25">
      <c r="A241" s="564"/>
      <c r="B241" s="568"/>
      <c r="C241" s="614"/>
      <c r="D241" s="612"/>
      <c r="E241" s="448"/>
      <c r="F241" s="93" t="s">
        <v>704</v>
      </c>
      <c r="G241" s="523" t="s">
        <v>705</v>
      </c>
      <c r="H241" s="523"/>
      <c r="I241" s="523"/>
      <c r="J241" s="523"/>
      <c r="K241" s="585"/>
      <c r="L241" s="603" t="e">
        <f>#REF!-#REF!*10%</f>
        <v>#REF!</v>
      </c>
      <c r="U241" s="629"/>
    </row>
    <row r="242" spans="1:21" ht="15" customHeight="1" x14ac:dyDescent="0.25">
      <c r="A242" s="564"/>
      <c r="B242" s="568"/>
      <c r="C242" s="614"/>
      <c r="D242" s="612"/>
      <c r="E242" s="448"/>
      <c r="F242" s="93" t="s">
        <v>706</v>
      </c>
      <c r="G242" s="523" t="s">
        <v>390</v>
      </c>
      <c r="H242" s="523"/>
      <c r="I242" s="523"/>
      <c r="J242" s="523"/>
      <c r="K242" s="585"/>
      <c r="L242" s="603" t="e">
        <f>#REF!-#REF!*10%</f>
        <v>#REF!</v>
      </c>
      <c r="U242" s="629"/>
    </row>
    <row r="243" spans="1:21" ht="15" customHeight="1" x14ac:dyDescent="0.25">
      <c r="A243" s="564"/>
      <c r="B243" s="568"/>
      <c r="C243" s="614"/>
      <c r="D243" s="612"/>
      <c r="E243" s="448"/>
      <c r="F243" s="93" t="s">
        <v>1271</v>
      </c>
      <c r="G243" s="523" t="s">
        <v>390</v>
      </c>
      <c r="H243" s="523"/>
      <c r="I243" s="523"/>
      <c r="J243" s="523"/>
      <c r="K243" s="585"/>
      <c r="L243" s="603" t="e">
        <f>#REF!-#REF!*10%</f>
        <v>#REF!</v>
      </c>
      <c r="U243" s="629"/>
    </row>
    <row r="244" spans="1:21" ht="15" customHeight="1" x14ac:dyDescent="0.25">
      <c r="A244" s="564"/>
      <c r="B244" s="568"/>
      <c r="C244" s="614"/>
      <c r="D244" s="612"/>
      <c r="E244" s="448"/>
      <c r="F244" s="93" t="s">
        <v>707</v>
      </c>
      <c r="G244" s="523" t="s">
        <v>911</v>
      </c>
      <c r="H244" s="523"/>
      <c r="I244" s="523"/>
      <c r="J244" s="523"/>
      <c r="K244" s="585"/>
      <c r="L244" s="603" t="e">
        <f>#REF!-#REF!*10%</f>
        <v>#REF!</v>
      </c>
      <c r="U244" s="629"/>
    </row>
    <row r="245" spans="1:21" ht="15" customHeight="1" x14ac:dyDescent="0.25">
      <c r="A245" s="564"/>
      <c r="B245" s="568"/>
      <c r="C245" s="614"/>
      <c r="D245" s="612"/>
      <c r="E245" s="448"/>
      <c r="F245" s="93" t="s">
        <v>708</v>
      </c>
      <c r="G245" s="523" t="s">
        <v>390</v>
      </c>
      <c r="H245" s="523"/>
      <c r="I245" s="523"/>
      <c r="J245" s="523"/>
      <c r="K245" s="585"/>
      <c r="L245" s="603" t="e">
        <f>#REF!-#REF!*10%</f>
        <v>#REF!</v>
      </c>
      <c r="U245" s="629"/>
    </row>
    <row r="246" spans="1:21" ht="15" customHeight="1" x14ac:dyDescent="0.25">
      <c r="A246" s="564"/>
      <c r="B246" s="568"/>
      <c r="C246" s="614"/>
      <c r="D246" s="612"/>
      <c r="E246" s="448"/>
      <c r="F246" s="148" t="s">
        <v>377</v>
      </c>
      <c r="G246" s="523" t="s">
        <v>387</v>
      </c>
      <c r="H246" s="523"/>
      <c r="I246" s="523"/>
      <c r="J246" s="523"/>
      <c r="K246" s="585"/>
      <c r="L246" s="603" t="e">
        <f>#REF!-#REF!*10%</f>
        <v>#REF!</v>
      </c>
      <c r="U246" s="629"/>
    </row>
    <row r="247" spans="1:21" ht="15" customHeight="1" x14ac:dyDescent="0.25">
      <c r="A247" s="564"/>
      <c r="B247" s="568"/>
      <c r="C247" s="614"/>
      <c r="D247" s="612"/>
      <c r="E247" s="448"/>
      <c r="F247" s="148" t="s">
        <v>388</v>
      </c>
      <c r="G247" s="523" t="s">
        <v>393</v>
      </c>
      <c r="H247" s="523"/>
      <c r="I247" s="523"/>
      <c r="J247" s="523"/>
      <c r="K247" s="585"/>
      <c r="L247" s="603" t="e">
        <f>#REF!-#REF!*10%</f>
        <v>#REF!</v>
      </c>
      <c r="U247" s="629"/>
    </row>
    <row r="248" spans="1:21" ht="15.6" customHeight="1" x14ac:dyDescent="0.25">
      <c r="A248" s="564"/>
      <c r="B248" s="568"/>
      <c r="C248" s="614"/>
      <c r="D248" s="612"/>
      <c r="E248" s="448"/>
      <c r="F248" s="148" t="s">
        <v>562</v>
      </c>
      <c r="G248" s="523" t="s">
        <v>1024</v>
      </c>
      <c r="H248" s="523"/>
      <c r="I248" s="523"/>
      <c r="J248" s="523"/>
      <c r="K248" s="585"/>
      <c r="L248" s="603" t="e">
        <f>#REF!-#REF!*10%</f>
        <v>#REF!</v>
      </c>
      <c r="U248" s="629"/>
    </row>
    <row r="249" spans="1:21" ht="15.6" customHeight="1" x14ac:dyDescent="0.25">
      <c r="A249" s="564"/>
      <c r="B249" s="568"/>
      <c r="C249" s="614"/>
      <c r="D249" s="612"/>
      <c r="E249" s="448"/>
      <c r="F249" s="148" t="s">
        <v>570</v>
      </c>
      <c r="G249" s="523" t="s">
        <v>613</v>
      </c>
      <c r="H249" s="523"/>
      <c r="I249" s="523"/>
      <c r="J249" s="523"/>
      <c r="K249" s="585"/>
      <c r="L249" s="603" t="e">
        <f>#REF!-#REF!*10%</f>
        <v>#REF!</v>
      </c>
      <c r="U249" s="629"/>
    </row>
    <row r="250" spans="1:21" ht="15.6" customHeight="1" x14ac:dyDescent="0.25">
      <c r="A250" s="564"/>
      <c r="B250" s="568"/>
      <c r="C250" s="614"/>
      <c r="D250" s="612"/>
      <c r="E250" s="448"/>
      <c r="F250" s="149" t="s">
        <v>4</v>
      </c>
      <c r="G250" s="625">
        <v>2.2000000000000002</v>
      </c>
      <c r="H250" s="626"/>
      <c r="I250" s="626"/>
      <c r="J250" s="627"/>
      <c r="K250" s="585"/>
      <c r="L250" s="603" t="e">
        <f>#REF!-#REF!*10%</f>
        <v>#REF!</v>
      </c>
      <c r="U250" s="629"/>
    </row>
    <row r="251" spans="1:21" ht="15" customHeight="1" x14ac:dyDescent="0.25">
      <c r="A251" s="564"/>
      <c r="B251" s="569"/>
      <c r="C251" s="614"/>
      <c r="D251" s="612"/>
      <c r="E251" s="448"/>
      <c r="F251" s="136" t="s">
        <v>1016</v>
      </c>
      <c r="G251" s="454">
        <v>5</v>
      </c>
      <c r="H251" s="454"/>
      <c r="I251" s="454"/>
      <c r="J251" s="454"/>
      <c r="K251" s="585"/>
      <c r="L251" s="603" t="e">
        <f>#REF!-#REF!*10%</f>
        <v>#REF!</v>
      </c>
      <c r="U251" s="629"/>
    </row>
    <row r="252" spans="1:21" ht="15" customHeight="1" x14ac:dyDescent="0.25">
      <c r="A252" s="564">
        <v>9</v>
      </c>
      <c r="B252" s="567"/>
      <c r="C252" s="614" t="s">
        <v>1355</v>
      </c>
      <c r="D252" s="611"/>
      <c r="E252" s="448"/>
      <c r="F252" s="147" t="s">
        <v>81</v>
      </c>
      <c r="G252" s="607" t="s">
        <v>6</v>
      </c>
      <c r="H252" s="607"/>
      <c r="I252" s="607"/>
      <c r="J252" s="607"/>
      <c r="K252" s="539">
        <v>3</v>
      </c>
      <c r="L252" s="601">
        <v>25470</v>
      </c>
      <c r="U252" s="628">
        <v>11800</v>
      </c>
    </row>
    <row r="253" spans="1:21" ht="15" customHeight="1" x14ac:dyDescent="0.25">
      <c r="A253" s="564"/>
      <c r="B253" s="568"/>
      <c r="C253" s="614"/>
      <c r="D253" s="612"/>
      <c r="E253" s="448"/>
      <c r="F253" s="147" t="s">
        <v>80</v>
      </c>
      <c r="G253" s="469">
        <v>300</v>
      </c>
      <c r="H253" s="469"/>
      <c r="I253" s="469"/>
      <c r="J253" s="469"/>
      <c r="K253" s="583"/>
      <c r="L253" s="602"/>
      <c r="U253" s="629"/>
    </row>
    <row r="254" spans="1:21" ht="15" customHeight="1" x14ac:dyDescent="0.25">
      <c r="A254" s="564"/>
      <c r="B254" s="568"/>
      <c r="C254" s="614"/>
      <c r="D254" s="612"/>
      <c r="E254" s="448"/>
      <c r="F254" s="147" t="s">
        <v>1</v>
      </c>
      <c r="G254" s="243">
        <v>3000</v>
      </c>
      <c r="H254" s="244">
        <v>4000</v>
      </c>
      <c r="I254" s="246">
        <v>5000</v>
      </c>
      <c r="J254" s="245">
        <v>6000</v>
      </c>
      <c r="K254" s="583"/>
      <c r="L254" s="602"/>
      <c r="U254" s="629"/>
    </row>
    <row r="255" spans="1:21" ht="15" customHeight="1" x14ac:dyDescent="0.25">
      <c r="A255" s="564"/>
      <c r="B255" s="568"/>
      <c r="C255" s="614"/>
      <c r="D255" s="612"/>
      <c r="E255" s="448"/>
      <c r="F255" s="147" t="s">
        <v>817</v>
      </c>
      <c r="G255" s="243">
        <f>G253*100</f>
        <v>30000</v>
      </c>
      <c r="H255" s="244">
        <f>G253*110</f>
        <v>33000</v>
      </c>
      <c r="I255" s="246">
        <f>G253*120</f>
        <v>36000</v>
      </c>
      <c r="J255" s="245">
        <f>G253*123</f>
        <v>36900</v>
      </c>
      <c r="K255" s="583"/>
      <c r="L255" s="602"/>
      <c r="U255" s="629"/>
    </row>
    <row r="256" spans="1:21" ht="15" customHeight="1" x14ac:dyDescent="0.25">
      <c r="A256" s="564"/>
      <c r="B256" s="568"/>
      <c r="C256" s="614"/>
      <c r="D256" s="612"/>
      <c r="E256" s="448"/>
      <c r="F256" s="147" t="s">
        <v>1269</v>
      </c>
      <c r="G256" s="451">
        <v>0.98</v>
      </c>
      <c r="H256" s="451"/>
      <c r="I256" s="451"/>
      <c r="J256" s="451"/>
      <c r="K256" s="583"/>
      <c r="L256" s="602"/>
      <c r="U256" s="629"/>
    </row>
    <row r="257" spans="1:21" ht="15" customHeight="1" x14ac:dyDescent="0.25">
      <c r="A257" s="564"/>
      <c r="B257" s="568"/>
      <c r="C257" s="614"/>
      <c r="D257" s="612"/>
      <c r="E257" s="448"/>
      <c r="F257" s="93" t="s">
        <v>699</v>
      </c>
      <c r="G257" s="523" t="s">
        <v>700</v>
      </c>
      <c r="H257" s="523"/>
      <c r="I257" s="523"/>
      <c r="J257" s="523"/>
      <c r="K257" s="583"/>
      <c r="L257" s="602"/>
      <c r="U257" s="629"/>
    </row>
    <row r="258" spans="1:21" ht="15" customHeight="1" x14ac:dyDescent="0.25">
      <c r="A258" s="564"/>
      <c r="B258" s="568"/>
      <c r="C258" s="614"/>
      <c r="D258" s="612"/>
      <c r="E258" s="448"/>
      <c r="F258" s="93" t="s">
        <v>1181</v>
      </c>
      <c r="G258" s="462" t="s">
        <v>1179</v>
      </c>
      <c r="H258" s="463"/>
      <c r="I258" s="463"/>
      <c r="J258" s="464"/>
      <c r="K258" s="583"/>
      <c r="L258" s="602"/>
      <c r="U258" s="629"/>
    </row>
    <row r="259" spans="1:21" ht="15" customHeight="1" x14ac:dyDescent="0.25">
      <c r="A259" s="564"/>
      <c r="B259" s="568"/>
      <c r="C259" s="614"/>
      <c r="D259" s="612"/>
      <c r="E259" s="448"/>
      <c r="F259" s="147" t="s">
        <v>83</v>
      </c>
      <c r="G259" s="607">
        <v>66</v>
      </c>
      <c r="H259" s="607"/>
      <c r="I259" s="607"/>
      <c r="J259" s="607"/>
      <c r="K259" s="583"/>
      <c r="L259" s="602"/>
      <c r="U259" s="629"/>
    </row>
    <row r="260" spans="1:21" ht="15" customHeight="1" x14ac:dyDescent="0.25">
      <c r="A260" s="564"/>
      <c r="B260" s="568"/>
      <c r="C260" s="614"/>
      <c r="D260" s="612"/>
      <c r="E260" s="448"/>
      <c r="F260" s="147" t="s">
        <v>396</v>
      </c>
      <c r="G260" s="607" t="s">
        <v>397</v>
      </c>
      <c r="H260" s="607"/>
      <c r="I260" s="607"/>
      <c r="J260" s="607"/>
      <c r="K260" s="583"/>
      <c r="L260" s="602"/>
      <c r="U260" s="629"/>
    </row>
    <row r="261" spans="1:21" ht="15" customHeight="1" x14ac:dyDescent="0.25">
      <c r="A261" s="564"/>
      <c r="B261" s="568"/>
      <c r="C261" s="614"/>
      <c r="D261" s="612"/>
      <c r="E261" s="448"/>
      <c r="F261" s="147" t="s">
        <v>3</v>
      </c>
      <c r="G261" s="607" t="s">
        <v>332</v>
      </c>
      <c r="H261" s="607"/>
      <c r="I261" s="607"/>
      <c r="J261" s="607"/>
      <c r="K261" s="583"/>
      <c r="L261" s="602"/>
      <c r="U261" s="629"/>
    </row>
    <row r="262" spans="1:21" ht="15" customHeight="1" x14ac:dyDescent="0.25">
      <c r="A262" s="564"/>
      <c r="B262" s="568"/>
      <c r="C262" s="614"/>
      <c r="D262" s="612"/>
      <c r="E262" s="448"/>
      <c r="F262" s="148" t="s">
        <v>379</v>
      </c>
      <c r="G262" s="523" t="s">
        <v>380</v>
      </c>
      <c r="H262" s="523"/>
      <c r="I262" s="523"/>
      <c r="J262" s="523"/>
      <c r="K262" s="583"/>
      <c r="L262" s="602"/>
      <c r="U262" s="629"/>
    </row>
    <row r="263" spans="1:21" ht="15" customHeight="1" x14ac:dyDescent="0.25">
      <c r="A263" s="564"/>
      <c r="B263" s="568"/>
      <c r="C263" s="614"/>
      <c r="D263" s="612"/>
      <c r="E263" s="448"/>
      <c r="F263" s="93" t="s">
        <v>701</v>
      </c>
      <c r="G263" s="523">
        <v>100000</v>
      </c>
      <c r="H263" s="523"/>
      <c r="I263" s="523"/>
      <c r="J263" s="523"/>
      <c r="K263" s="583"/>
      <c r="L263" s="602"/>
      <c r="U263" s="629"/>
    </row>
    <row r="264" spans="1:21" ht="15" customHeight="1" x14ac:dyDescent="0.25">
      <c r="A264" s="564"/>
      <c r="B264" s="568"/>
      <c r="C264" s="614"/>
      <c r="D264" s="612"/>
      <c r="E264" s="448"/>
      <c r="F264" s="148" t="s">
        <v>257</v>
      </c>
      <c r="G264" s="523" t="s">
        <v>556</v>
      </c>
      <c r="H264" s="523"/>
      <c r="I264" s="523"/>
      <c r="J264" s="523"/>
      <c r="K264" s="583"/>
      <c r="L264" s="602"/>
      <c r="U264" s="629"/>
    </row>
    <row r="265" spans="1:21" ht="15" customHeight="1" x14ac:dyDescent="0.25">
      <c r="A265" s="564"/>
      <c r="B265" s="568"/>
      <c r="C265" s="614"/>
      <c r="D265" s="612"/>
      <c r="E265" s="448"/>
      <c r="F265" s="148" t="s">
        <v>376</v>
      </c>
      <c r="G265" s="523" t="s">
        <v>392</v>
      </c>
      <c r="H265" s="523"/>
      <c r="I265" s="523"/>
      <c r="J265" s="523"/>
      <c r="K265" s="583"/>
      <c r="L265" s="602"/>
      <c r="U265" s="629"/>
    </row>
    <row r="266" spans="1:21" ht="15" customHeight="1" x14ac:dyDescent="0.25">
      <c r="A266" s="564"/>
      <c r="B266" s="568"/>
      <c r="C266" s="614"/>
      <c r="D266" s="612"/>
      <c r="E266" s="448"/>
      <c r="F266" s="93" t="s">
        <v>702</v>
      </c>
      <c r="G266" s="523" t="s">
        <v>709</v>
      </c>
      <c r="H266" s="523"/>
      <c r="I266" s="523"/>
      <c r="J266" s="523"/>
      <c r="K266" s="583"/>
      <c r="L266" s="602"/>
      <c r="U266" s="629"/>
    </row>
    <row r="267" spans="1:21" ht="15" customHeight="1" x14ac:dyDescent="0.25">
      <c r="A267" s="564"/>
      <c r="B267" s="568"/>
      <c r="C267" s="614"/>
      <c r="D267" s="612"/>
      <c r="E267" s="448"/>
      <c r="F267" s="148" t="s">
        <v>381</v>
      </c>
      <c r="G267" s="523" t="s">
        <v>382</v>
      </c>
      <c r="H267" s="523"/>
      <c r="I267" s="523"/>
      <c r="J267" s="523"/>
      <c r="K267" s="583"/>
      <c r="L267" s="602"/>
      <c r="U267" s="629"/>
    </row>
    <row r="268" spans="1:21" ht="15" customHeight="1" x14ac:dyDescent="0.25">
      <c r="A268" s="564"/>
      <c r="B268" s="568"/>
      <c r="C268" s="614"/>
      <c r="D268" s="612"/>
      <c r="E268" s="448"/>
      <c r="F268" s="94" t="s">
        <v>358</v>
      </c>
      <c r="G268" s="523" t="s">
        <v>900</v>
      </c>
      <c r="H268" s="523"/>
      <c r="I268" s="523"/>
      <c r="J268" s="523"/>
      <c r="K268" s="584">
        <v>5</v>
      </c>
      <c r="L268" s="533">
        <v>27253</v>
      </c>
      <c r="U268" s="629"/>
    </row>
    <row r="269" spans="1:21" ht="15" customHeight="1" x14ac:dyDescent="0.25">
      <c r="A269" s="564"/>
      <c r="B269" s="568"/>
      <c r="C269" s="614"/>
      <c r="D269" s="612"/>
      <c r="E269" s="448"/>
      <c r="F269" s="148" t="s">
        <v>383</v>
      </c>
      <c r="G269" s="523" t="s">
        <v>384</v>
      </c>
      <c r="H269" s="523"/>
      <c r="I269" s="523"/>
      <c r="J269" s="523"/>
      <c r="K269" s="585"/>
      <c r="L269" s="603" t="e">
        <f>#REF!-#REF!*10%</f>
        <v>#REF!</v>
      </c>
      <c r="U269" s="629"/>
    </row>
    <row r="270" spans="1:21" ht="15" customHeight="1" x14ac:dyDescent="0.25">
      <c r="A270" s="564"/>
      <c r="B270" s="568"/>
      <c r="C270" s="614"/>
      <c r="D270" s="612"/>
      <c r="E270" s="448"/>
      <c r="F270" s="148" t="s">
        <v>385</v>
      </c>
      <c r="G270" s="523" t="s">
        <v>398</v>
      </c>
      <c r="H270" s="523"/>
      <c r="I270" s="523"/>
      <c r="J270" s="523"/>
      <c r="K270" s="585"/>
      <c r="L270" s="603" t="e">
        <f>#REF!-#REF!*10%</f>
        <v>#REF!</v>
      </c>
      <c r="U270" s="629"/>
    </row>
    <row r="271" spans="1:21" ht="15" customHeight="1" x14ac:dyDescent="0.25">
      <c r="A271" s="564"/>
      <c r="B271" s="568"/>
      <c r="C271" s="614"/>
      <c r="D271" s="612"/>
      <c r="E271" s="448"/>
      <c r="F271" s="148" t="s">
        <v>389</v>
      </c>
      <c r="G271" s="523" t="s">
        <v>390</v>
      </c>
      <c r="H271" s="523"/>
      <c r="I271" s="523"/>
      <c r="J271" s="523"/>
      <c r="K271" s="585"/>
      <c r="L271" s="603" t="e">
        <f>#REF!-#REF!*10%</f>
        <v>#REF!</v>
      </c>
      <c r="U271" s="629"/>
    </row>
    <row r="272" spans="1:21" ht="15" customHeight="1" x14ac:dyDescent="0.25">
      <c r="A272" s="564"/>
      <c r="B272" s="568"/>
      <c r="C272" s="614"/>
      <c r="D272" s="612"/>
      <c r="E272" s="448"/>
      <c r="F272" s="93" t="s">
        <v>704</v>
      </c>
      <c r="G272" s="523" t="s">
        <v>705</v>
      </c>
      <c r="H272" s="523"/>
      <c r="I272" s="523"/>
      <c r="J272" s="523"/>
      <c r="K272" s="585"/>
      <c r="L272" s="603" t="e">
        <f>#REF!-#REF!*10%</f>
        <v>#REF!</v>
      </c>
      <c r="U272" s="629"/>
    </row>
    <row r="273" spans="1:21" ht="15" customHeight="1" x14ac:dyDescent="0.25">
      <c r="A273" s="564"/>
      <c r="B273" s="568"/>
      <c r="C273" s="614"/>
      <c r="D273" s="612"/>
      <c r="E273" s="448"/>
      <c r="F273" s="93" t="s">
        <v>706</v>
      </c>
      <c r="G273" s="523" t="s">
        <v>390</v>
      </c>
      <c r="H273" s="523"/>
      <c r="I273" s="523"/>
      <c r="J273" s="523"/>
      <c r="K273" s="585"/>
      <c r="L273" s="603" t="e">
        <f>#REF!-#REF!*10%</f>
        <v>#REF!</v>
      </c>
      <c r="U273" s="629"/>
    </row>
    <row r="274" spans="1:21" ht="15" customHeight="1" x14ac:dyDescent="0.25">
      <c r="A274" s="564"/>
      <c r="B274" s="568"/>
      <c r="C274" s="614"/>
      <c r="D274" s="612"/>
      <c r="E274" s="448"/>
      <c r="F274" s="93" t="s">
        <v>1271</v>
      </c>
      <c r="G274" s="523" t="s">
        <v>390</v>
      </c>
      <c r="H274" s="523"/>
      <c r="I274" s="523"/>
      <c r="J274" s="523"/>
      <c r="K274" s="585"/>
      <c r="L274" s="603" t="e">
        <f>#REF!-#REF!*10%</f>
        <v>#REF!</v>
      </c>
      <c r="U274" s="629"/>
    </row>
    <row r="275" spans="1:21" ht="15" customHeight="1" x14ac:dyDescent="0.25">
      <c r="A275" s="564"/>
      <c r="B275" s="568"/>
      <c r="C275" s="614"/>
      <c r="D275" s="612"/>
      <c r="E275" s="448"/>
      <c r="F275" s="93" t="s">
        <v>707</v>
      </c>
      <c r="G275" s="523" t="s">
        <v>911</v>
      </c>
      <c r="H275" s="523"/>
      <c r="I275" s="523"/>
      <c r="J275" s="523"/>
      <c r="K275" s="585"/>
      <c r="L275" s="603" t="e">
        <f>#REF!-#REF!*10%</f>
        <v>#REF!</v>
      </c>
      <c r="U275" s="629"/>
    </row>
    <row r="276" spans="1:21" ht="15" customHeight="1" x14ac:dyDescent="0.25">
      <c r="A276" s="564"/>
      <c r="B276" s="568"/>
      <c r="C276" s="614"/>
      <c r="D276" s="612"/>
      <c r="E276" s="448"/>
      <c r="F276" s="93" t="s">
        <v>708</v>
      </c>
      <c r="G276" s="523" t="s">
        <v>390</v>
      </c>
      <c r="H276" s="523"/>
      <c r="I276" s="523"/>
      <c r="J276" s="523"/>
      <c r="K276" s="585"/>
      <c r="L276" s="603" t="e">
        <f>#REF!-#REF!*10%</f>
        <v>#REF!</v>
      </c>
      <c r="U276" s="629"/>
    </row>
    <row r="277" spans="1:21" ht="15" customHeight="1" x14ac:dyDescent="0.25">
      <c r="A277" s="564"/>
      <c r="B277" s="568"/>
      <c r="C277" s="614"/>
      <c r="D277" s="612"/>
      <c r="E277" s="448"/>
      <c r="F277" s="148" t="s">
        <v>377</v>
      </c>
      <c r="G277" s="523" t="s">
        <v>387</v>
      </c>
      <c r="H277" s="523"/>
      <c r="I277" s="523"/>
      <c r="J277" s="523"/>
      <c r="K277" s="585"/>
      <c r="L277" s="603" t="e">
        <f>#REF!-#REF!*10%</f>
        <v>#REF!</v>
      </c>
      <c r="U277" s="629"/>
    </row>
    <row r="278" spans="1:21" ht="15" customHeight="1" x14ac:dyDescent="0.25">
      <c r="A278" s="564"/>
      <c r="B278" s="568"/>
      <c r="C278" s="614"/>
      <c r="D278" s="612"/>
      <c r="E278" s="448"/>
      <c r="F278" s="148" t="s">
        <v>388</v>
      </c>
      <c r="G278" s="523" t="s">
        <v>393</v>
      </c>
      <c r="H278" s="523"/>
      <c r="I278" s="523"/>
      <c r="J278" s="523"/>
      <c r="K278" s="585"/>
      <c r="L278" s="603" t="e">
        <f>#REF!-#REF!*10%</f>
        <v>#REF!</v>
      </c>
      <c r="U278" s="629"/>
    </row>
    <row r="279" spans="1:21" ht="15.6" customHeight="1" x14ac:dyDescent="0.25">
      <c r="A279" s="564"/>
      <c r="B279" s="568"/>
      <c r="C279" s="614"/>
      <c r="D279" s="612"/>
      <c r="E279" s="448"/>
      <c r="F279" s="148" t="s">
        <v>562</v>
      </c>
      <c r="G279" s="523" t="s">
        <v>1024</v>
      </c>
      <c r="H279" s="523"/>
      <c r="I279" s="523"/>
      <c r="J279" s="523"/>
      <c r="K279" s="585"/>
      <c r="L279" s="603" t="e">
        <f>#REF!-#REF!*10%</f>
        <v>#REF!</v>
      </c>
      <c r="U279" s="629"/>
    </row>
    <row r="280" spans="1:21" ht="15.6" customHeight="1" x14ac:dyDescent="0.25">
      <c r="A280" s="564"/>
      <c r="B280" s="568"/>
      <c r="C280" s="614"/>
      <c r="D280" s="612"/>
      <c r="E280" s="448"/>
      <c r="F280" s="148" t="s">
        <v>570</v>
      </c>
      <c r="G280" s="523" t="s">
        <v>613</v>
      </c>
      <c r="H280" s="523"/>
      <c r="I280" s="523"/>
      <c r="J280" s="523"/>
      <c r="K280" s="585"/>
      <c r="L280" s="603" t="e">
        <f>#REF!-#REF!*10%</f>
        <v>#REF!</v>
      </c>
      <c r="U280" s="629"/>
    </row>
    <row r="281" spans="1:21" ht="15.6" customHeight="1" x14ac:dyDescent="0.25">
      <c r="A281" s="564"/>
      <c r="B281" s="568"/>
      <c r="C281" s="614"/>
      <c r="D281" s="612"/>
      <c r="E281" s="448"/>
      <c r="F281" s="149" t="s">
        <v>4</v>
      </c>
      <c r="G281" s="606">
        <v>2.8</v>
      </c>
      <c r="H281" s="606"/>
      <c r="I281" s="606"/>
      <c r="J281" s="606"/>
      <c r="K281" s="585"/>
      <c r="L281" s="603" t="e">
        <f>#REF!-#REF!*10%</f>
        <v>#REF!</v>
      </c>
      <c r="U281" s="629"/>
    </row>
    <row r="282" spans="1:21" ht="15" customHeight="1" x14ac:dyDescent="0.25">
      <c r="A282" s="564"/>
      <c r="B282" s="569"/>
      <c r="C282" s="614"/>
      <c r="D282" s="612"/>
      <c r="E282" s="448"/>
      <c r="F282" s="136" t="s">
        <v>1016</v>
      </c>
      <c r="G282" s="454">
        <v>5</v>
      </c>
      <c r="H282" s="454"/>
      <c r="I282" s="454"/>
      <c r="J282" s="454"/>
      <c r="K282" s="585"/>
      <c r="L282" s="603" t="e">
        <f>#REF!-#REF!*10%</f>
        <v>#REF!</v>
      </c>
      <c r="U282" s="629"/>
    </row>
    <row r="283" spans="1:21" ht="28.5" customHeight="1" x14ac:dyDescent="0.25">
      <c r="A283" s="519" t="s">
        <v>255</v>
      </c>
      <c r="B283" s="519"/>
      <c r="C283" s="519"/>
      <c r="D283" s="519"/>
      <c r="E283" s="519"/>
      <c r="F283" s="519"/>
      <c r="G283" s="519"/>
      <c r="H283" s="519"/>
      <c r="I283" s="519"/>
      <c r="J283" s="519"/>
      <c r="K283" s="519"/>
      <c r="L283" s="519"/>
    </row>
    <row r="284" spans="1:21" ht="15" customHeight="1" x14ac:dyDescent="0.25">
      <c r="A284" s="564">
        <v>1</v>
      </c>
      <c r="B284" s="567"/>
      <c r="C284" s="614" t="s">
        <v>1356</v>
      </c>
      <c r="D284" s="611"/>
      <c r="E284" s="448"/>
      <c r="F284" s="147" t="s">
        <v>81</v>
      </c>
      <c r="G284" s="607" t="s">
        <v>6</v>
      </c>
      <c r="H284" s="607"/>
      <c r="I284" s="607"/>
      <c r="J284" s="607"/>
      <c r="K284" s="539">
        <v>3</v>
      </c>
      <c r="L284" s="601">
        <v>6412</v>
      </c>
      <c r="U284" s="628">
        <v>2970</v>
      </c>
    </row>
    <row r="285" spans="1:21" ht="15" customHeight="1" x14ac:dyDescent="0.25">
      <c r="A285" s="564"/>
      <c r="B285" s="568"/>
      <c r="C285" s="614"/>
      <c r="D285" s="612"/>
      <c r="E285" s="448"/>
      <c r="F285" s="147" t="s">
        <v>80</v>
      </c>
      <c r="G285" s="469">
        <v>30</v>
      </c>
      <c r="H285" s="469"/>
      <c r="I285" s="469"/>
      <c r="J285" s="469"/>
      <c r="K285" s="583"/>
      <c r="L285" s="602"/>
      <c r="U285" s="629"/>
    </row>
    <row r="286" spans="1:21" ht="15" customHeight="1" x14ac:dyDescent="0.25">
      <c r="A286" s="564"/>
      <c r="B286" s="568"/>
      <c r="C286" s="614"/>
      <c r="D286" s="612"/>
      <c r="E286" s="448"/>
      <c r="F286" s="147" t="s">
        <v>1</v>
      </c>
      <c r="G286" s="243">
        <v>3000</v>
      </c>
      <c r="H286" s="244">
        <v>4000</v>
      </c>
      <c r="I286" s="246">
        <v>5000</v>
      </c>
      <c r="J286" s="245">
        <v>6000</v>
      </c>
      <c r="K286" s="583"/>
      <c r="L286" s="602"/>
      <c r="U286" s="629"/>
    </row>
    <row r="287" spans="1:21" ht="15" customHeight="1" x14ac:dyDescent="0.25">
      <c r="A287" s="564"/>
      <c r="B287" s="568"/>
      <c r="C287" s="614"/>
      <c r="D287" s="612"/>
      <c r="E287" s="448"/>
      <c r="F287" s="147" t="s">
        <v>817</v>
      </c>
      <c r="G287" s="243">
        <f>G285*100</f>
        <v>3000</v>
      </c>
      <c r="H287" s="244">
        <f>G285*110</f>
        <v>3300</v>
      </c>
      <c r="I287" s="246">
        <f>G285*120</f>
        <v>3600</v>
      </c>
      <c r="J287" s="245">
        <f>G285*123</f>
        <v>3690</v>
      </c>
      <c r="K287" s="583"/>
      <c r="L287" s="602"/>
      <c r="U287" s="629"/>
    </row>
    <row r="288" spans="1:21" ht="15" customHeight="1" x14ac:dyDescent="0.25">
      <c r="A288" s="564"/>
      <c r="B288" s="568"/>
      <c r="C288" s="614"/>
      <c r="D288" s="612"/>
      <c r="E288" s="448"/>
      <c r="F288" s="147" t="s">
        <v>1269</v>
      </c>
      <c r="G288" s="451">
        <v>0.98</v>
      </c>
      <c r="H288" s="451"/>
      <c r="I288" s="451"/>
      <c r="J288" s="451"/>
      <c r="K288" s="583"/>
      <c r="L288" s="602"/>
      <c r="U288" s="629"/>
    </row>
    <row r="289" spans="1:21" ht="15" customHeight="1" x14ac:dyDescent="0.25">
      <c r="A289" s="564"/>
      <c r="B289" s="568"/>
      <c r="C289" s="614"/>
      <c r="D289" s="612"/>
      <c r="E289" s="448"/>
      <c r="F289" s="93" t="s">
        <v>699</v>
      </c>
      <c r="G289" s="523" t="s">
        <v>700</v>
      </c>
      <c r="H289" s="523"/>
      <c r="I289" s="523"/>
      <c r="J289" s="523"/>
      <c r="K289" s="583"/>
      <c r="L289" s="602"/>
      <c r="U289" s="629"/>
    </row>
    <row r="290" spans="1:21" ht="15" customHeight="1" x14ac:dyDescent="0.25">
      <c r="A290" s="564"/>
      <c r="B290" s="568"/>
      <c r="C290" s="614"/>
      <c r="D290" s="612"/>
      <c r="E290" s="448"/>
      <c r="F290" s="93" t="s">
        <v>1181</v>
      </c>
      <c r="G290" s="462" t="s">
        <v>1179</v>
      </c>
      <c r="H290" s="463"/>
      <c r="I290" s="463"/>
      <c r="J290" s="464"/>
      <c r="K290" s="583"/>
      <c r="L290" s="602"/>
      <c r="U290" s="629"/>
    </row>
    <row r="291" spans="1:21" ht="15" customHeight="1" x14ac:dyDescent="0.25">
      <c r="A291" s="564"/>
      <c r="B291" s="568"/>
      <c r="C291" s="614"/>
      <c r="D291" s="612"/>
      <c r="E291" s="448"/>
      <c r="F291" s="147" t="s">
        <v>83</v>
      </c>
      <c r="G291" s="607">
        <v>66</v>
      </c>
      <c r="H291" s="607"/>
      <c r="I291" s="607"/>
      <c r="J291" s="607"/>
      <c r="K291" s="583"/>
      <c r="L291" s="602"/>
      <c r="U291" s="629"/>
    </row>
    <row r="292" spans="1:21" ht="15" customHeight="1" x14ac:dyDescent="0.25">
      <c r="A292" s="564"/>
      <c r="B292" s="568"/>
      <c r="C292" s="614"/>
      <c r="D292" s="612"/>
      <c r="E292" s="448"/>
      <c r="F292" s="94" t="s">
        <v>396</v>
      </c>
      <c r="G292" s="523" t="s">
        <v>1185</v>
      </c>
      <c r="H292" s="523"/>
      <c r="I292" s="523"/>
      <c r="J292" s="523"/>
      <c r="K292" s="583"/>
      <c r="L292" s="602"/>
      <c r="U292" s="629"/>
    </row>
    <row r="293" spans="1:21" ht="15" customHeight="1" x14ac:dyDescent="0.25">
      <c r="A293" s="564"/>
      <c r="B293" s="568"/>
      <c r="C293" s="614"/>
      <c r="D293" s="612"/>
      <c r="E293" s="448"/>
      <c r="F293" s="147" t="s">
        <v>3</v>
      </c>
      <c r="G293" s="607" t="s">
        <v>329</v>
      </c>
      <c r="H293" s="607"/>
      <c r="I293" s="607"/>
      <c r="J293" s="607"/>
      <c r="K293" s="583"/>
      <c r="L293" s="602"/>
      <c r="U293" s="629"/>
    </row>
    <row r="294" spans="1:21" ht="15" customHeight="1" x14ac:dyDescent="0.25">
      <c r="A294" s="564"/>
      <c r="B294" s="568"/>
      <c r="C294" s="614"/>
      <c r="D294" s="612"/>
      <c r="E294" s="448"/>
      <c r="F294" s="148" t="s">
        <v>379</v>
      </c>
      <c r="G294" s="523" t="s">
        <v>380</v>
      </c>
      <c r="H294" s="523"/>
      <c r="I294" s="523"/>
      <c r="J294" s="523"/>
      <c r="K294" s="583"/>
      <c r="L294" s="602"/>
      <c r="U294" s="629"/>
    </row>
    <row r="295" spans="1:21" ht="15" customHeight="1" x14ac:dyDescent="0.25">
      <c r="A295" s="564"/>
      <c r="B295" s="568"/>
      <c r="C295" s="614"/>
      <c r="D295" s="612"/>
      <c r="E295" s="448"/>
      <c r="F295" s="93" t="s">
        <v>701</v>
      </c>
      <c r="G295" s="523">
        <v>100000</v>
      </c>
      <c r="H295" s="523"/>
      <c r="I295" s="523"/>
      <c r="J295" s="523"/>
      <c r="K295" s="583"/>
      <c r="L295" s="602"/>
      <c r="U295" s="629"/>
    </row>
    <row r="296" spans="1:21" ht="15" customHeight="1" x14ac:dyDescent="0.25">
      <c r="A296" s="564"/>
      <c r="B296" s="568"/>
      <c r="C296" s="614"/>
      <c r="D296" s="612"/>
      <c r="E296" s="448"/>
      <c r="F296" s="148" t="s">
        <v>257</v>
      </c>
      <c r="G296" s="523" t="s">
        <v>556</v>
      </c>
      <c r="H296" s="523"/>
      <c r="I296" s="523"/>
      <c r="J296" s="523"/>
      <c r="K296" s="583"/>
      <c r="L296" s="602"/>
      <c r="U296" s="629"/>
    </row>
    <row r="297" spans="1:21" ht="15" customHeight="1" x14ac:dyDescent="0.25">
      <c r="A297" s="564"/>
      <c r="B297" s="568"/>
      <c r="C297" s="614"/>
      <c r="D297" s="612"/>
      <c r="E297" s="448"/>
      <c r="F297" s="148" t="s">
        <v>376</v>
      </c>
      <c r="G297" s="523" t="s">
        <v>392</v>
      </c>
      <c r="H297" s="523"/>
      <c r="I297" s="523"/>
      <c r="J297" s="523"/>
      <c r="K297" s="583"/>
      <c r="L297" s="602"/>
      <c r="U297" s="629"/>
    </row>
    <row r="298" spans="1:21" ht="15" customHeight="1" x14ac:dyDescent="0.25">
      <c r="A298" s="564"/>
      <c r="B298" s="568"/>
      <c r="C298" s="614"/>
      <c r="D298" s="612"/>
      <c r="E298" s="448"/>
      <c r="F298" s="93" t="s">
        <v>702</v>
      </c>
      <c r="G298" s="523" t="s">
        <v>709</v>
      </c>
      <c r="H298" s="523"/>
      <c r="I298" s="523"/>
      <c r="J298" s="523"/>
      <c r="K298" s="583"/>
      <c r="L298" s="602"/>
      <c r="U298" s="629"/>
    </row>
    <row r="299" spans="1:21" ht="15" customHeight="1" x14ac:dyDescent="0.25">
      <c r="A299" s="564"/>
      <c r="B299" s="568"/>
      <c r="C299" s="614"/>
      <c r="D299" s="612"/>
      <c r="E299" s="448"/>
      <c r="F299" s="148" t="s">
        <v>381</v>
      </c>
      <c r="G299" s="523" t="s">
        <v>382</v>
      </c>
      <c r="H299" s="523"/>
      <c r="I299" s="523"/>
      <c r="J299" s="523"/>
      <c r="K299" s="583"/>
      <c r="L299" s="602"/>
      <c r="U299" s="629"/>
    </row>
    <row r="300" spans="1:21" ht="15" customHeight="1" x14ac:dyDescent="0.25">
      <c r="A300" s="564"/>
      <c r="B300" s="568"/>
      <c r="C300" s="614"/>
      <c r="D300" s="612"/>
      <c r="E300" s="448"/>
      <c r="F300" s="94" t="s">
        <v>358</v>
      </c>
      <c r="G300" s="523" t="s">
        <v>900</v>
      </c>
      <c r="H300" s="523"/>
      <c r="I300" s="523"/>
      <c r="J300" s="523"/>
      <c r="K300" s="584">
        <v>5</v>
      </c>
      <c r="L300" s="533">
        <v>6860</v>
      </c>
      <c r="U300" s="629"/>
    </row>
    <row r="301" spans="1:21" ht="15" customHeight="1" x14ac:dyDescent="0.25">
      <c r="A301" s="564"/>
      <c r="B301" s="568"/>
      <c r="C301" s="614"/>
      <c r="D301" s="612"/>
      <c r="E301" s="448"/>
      <c r="F301" s="148" t="s">
        <v>383</v>
      </c>
      <c r="G301" s="523" t="s">
        <v>384</v>
      </c>
      <c r="H301" s="523"/>
      <c r="I301" s="523"/>
      <c r="J301" s="523"/>
      <c r="K301" s="585"/>
      <c r="L301" s="603" t="e">
        <f>#REF!-#REF!*10%</f>
        <v>#REF!</v>
      </c>
      <c r="U301" s="629"/>
    </row>
    <row r="302" spans="1:21" ht="15" customHeight="1" x14ac:dyDescent="0.25">
      <c r="A302" s="564"/>
      <c r="B302" s="568"/>
      <c r="C302" s="614"/>
      <c r="D302" s="612"/>
      <c r="E302" s="448"/>
      <c r="F302" s="148" t="s">
        <v>385</v>
      </c>
      <c r="G302" s="523" t="s">
        <v>398</v>
      </c>
      <c r="H302" s="523"/>
      <c r="I302" s="523"/>
      <c r="J302" s="523"/>
      <c r="K302" s="585"/>
      <c r="L302" s="603" t="e">
        <f>#REF!-#REF!*10%</f>
        <v>#REF!</v>
      </c>
      <c r="U302" s="629"/>
    </row>
    <row r="303" spans="1:21" ht="15" customHeight="1" x14ac:dyDescent="0.25">
      <c r="A303" s="564"/>
      <c r="B303" s="568"/>
      <c r="C303" s="614"/>
      <c r="D303" s="612"/>
      <c r="E303" s="448"/>
      <c r="F303" s="148" t="s">
        <v>389</v>
      </c>
      <c r="G303" s="523" t="s">
        <v>390</v>
      </c>
      <c r="H303" s="523"/>
      <c r="I303" s="523"/>
      <c r="J303" s="523"/>
      <c r="K303" s="585"/>
      <c r="L303" s="603" t="e">
        <f>#REF!-#REF!*10%</f>
        <v>#REF!</v>
      </c>
      <c r="U303" s="629"/>
    </row>
    <row r="304" spans="1:21" ht="15" customHeight="1" x14ac:dyDescent="0.25">
      <c r="A304" s="564"/>
      <c r="B304" s="568"/>
      <c r="C304" s="614"/>
      <c r="D304" s="612"/>
      <c r="E304" s="448"/>
      <c r="F304" s="93" t="s">
        <v>704</v>
      </c>
      <c r="G304" s="523" t="s">
        <v>705</v>
      </c>
      <c r="H304" s="523"/>
      <c r="I304" s="523"/>
      <c r="J304" s="523"/>
      <c r="K304" s="585"/>
      <c r="L304" s="603" t="e">
        <f>#REF!-#REF!*10%</f>
        <v>#REF!</v>
      </c>
      <c r="U304" s="629"/>
    </row>
    <row r="305" spans="1:21" ht="15" customHeight="1" x14ac:dyDescent="0.25">
      <c r="A305" s="564"/>
      <c r="B305" s="568"/>
      <c r="C305" s="614"/>
      <c r="D305" s="612"/>
      <c r="E305" s="448"/>
      <c r="F305" s="93" t="s">
        <v>706</v>
      </c>
      <c r="G305" s="523" t="s">
        <v>390</v>
      </c>
      <c r="H305" s="523"/>
      <c r="I305" s="523"/>
      <c r="J305" s="523"/>
      <c r="K305" s="585"/>
      <c r="L305" s="603" t="e">
        <f>#REF!-#REF!*10%</f>
        <v>#REF!</v>
      </c>
      <c r="U305" s="629"/>
    </row>
    <row r="306" spans="1:21" ht="15" customHeight="1" x14ac:dyDescent="0.25">
      <c r="A306" s="564"/>
      <c r="B306" s="568"/>
      <c r="C306" s="614"/>
      <c r="D306" s="612"/>
      <c r="E306" s="448"/>
      <c r="F306" s="93" t="s">
        <v>1271</v>
      </c>
      <c r="G306" s="523" t="s">
        <v>390</v>
      </c>
      <c r="H306" s="523"/>
      <c r="I306" s="523"/>
      <c r="J306" s="523"/>
      <c r="K306" s="585"/>
      <c r="L306" s="603" t="e">
        <f>#REF!-#REF!*10%</f>
        <v>#REF!</v>
      </c>
      <c r="U306" s="629"/>
    </row>
    <row r="307" spans="1:21" ht="15" customHeight="1" x14ac:dyDescent="0.25">
      <c r="A307" s="564"/>
      <c r="B307" s="568"/>
      <c r="C307" s="614"/>
      <c r="D307" s="612"/>
      <c r="E307" s="448"/>
      <c r="F307" s="93" t="s">
        <v>707</v>
      </c>
      <c r="G307" s="523" t="s">
        <v>1270</v>
      </c>
      <c r="H307" s="523"/>
      <c r="I307" s="523"/>
      <c r="J307" s="523"/>
      <c r="K307" s="585"/>
      <c r="L307" s="603" t="e">
        <f>#REF!-#REF!*10%</f>
        <v>#REF!</v>
      </c>
      <c r="U307" s="629"/>
    </row>
    <row r="308" spans="1:21" ht="15" customHeight="1" x14ac:dyDescent="0.25">
      <c r="A308" s="564"/>
      <c r="B308" s="568"/>
      <c r="C308" s="614"/>
      <c r="D308" s="612"/>
      <c r="E308" s="448"/>
      <c r="F308" s="93" t="s">
        <v>708</v>
      </c>
      <c r="G308" s="523" t="s">
        <v>390</v>
      </c>
      <c r="H308" s="523"/>
      <c r="I308" s="523"/>
      <c r="J308" s="523"/>
      <c r="K308" s="585"/>
      <c r="L308" s="603" t="e">
        <f>#REF!-#REF!*10%</f>
        <v>#REF!</v>
      </c>
      <c r="U308" s="629"/>
    </row>
    <row r="309" spans="1:21" ht="15" customHeight="1" x14ac:dyDescent="0.25">
      <c r="A309" s="564"/>
      <c r="B309" s="568"/>
      <c r="C309" s="614"/>
      <c r="D309" s="612"/>
      <c r="E309" s="448"/>
      <c r="F309" s="148" t="s">
        <v>377</v>
      </c>
      <c r="G309" s="523" t="s">
        <v>387</v>
      </c>
      <c r="H309" s="523"/>
      <c r="I309" s="523"/>
      <c r="J309" s="523"/>
      <c r="K309" s="585"/>
      <c r="L309" s="603" t="e">
        <f>#REF!-#REF!*10%</f>
        <v>#REF!</v>
      </c>
      <c r="U309" s="629"/>
    </row>
    <row r="310" spans="1:21" ht="15" customHeight="1" x14ac:dyDescent="0.25">
      <c r="A310" s="564"/>
      <c r="B310" s="568"/>
      <c r="C310" s="614"/>
      <c r="D310" s="612"/>
      <c r="E310" s="448"/>
      <c r="F310" s="148" t="s">
        <v>388</v>
      </c>
      <c r="G310" s="523" t="s">
        <v>393</v>
      </c>
      <c r="H310" s="523"/>
      <c r="I310" s="523"/>
      <c r="J310" s="523"/>
      <c r="K310" s="585"/>
      <c r="L310" s="603" t="e">
        <f>#REF!-#REF!*10%</f>
        <v>#REF!</v>
      </c>
      <c r="U310" s="629"/>
    </row>
    <row r="311" spans="1:21" ht="15.6" customHeight="1" x14ac:dyDescent="0.25">
      <c r="A311" s="564"/>
      <c r="B311" s="568"/>
      <c r="C311" s="614"/>
      <c r="D311" s="612"/>
      <c r="E311" s="448"/>
      <c r="F311" s="148" t="s">
        <v>562</v>
      </c>
      <c r="G311" s="523" t="s">
        <v>1024</v>
      </c>
      <c r="H311" s="523"/>
      <c r="I311" s="523"/>
      <c r="J311" s="523"/>
      <c r="K311" s="585"/>
      <c r="L311" s="603" t="e">
        <f>#REF!-#REF!*10%</f>
        <v>#REF!</v>
      </c>
      <c r="U311" s="629"/>
    </row>
    <row r="312" spans="1:21" ht="15.6" customHeight="1" x14ac:dyDescent="0.25">
      <c r="A312" s="564"/>
      <c r="B312" s="568"/>
      <c r="C312" s="614"/>
      <c r="D312" s="612"/>
      <c r="E312" s="448"/>
      <c r="F312" s="148" t="s">
        <v>570</v>
      </c>
      <c r="G312" s="523" t="s">
        <v>613</v>
      </c>
      <c r="H312" s="523"/>
      <c r="I312" s="523"/>
      <c r="J312" s="523"/>
      <c r="K312" s="585"/>
      <c r="L312" s="603" t="e">
        <f>#REF!-#REF!*10%</f>
        <v>#REF!</v>
      </c>
      <c r="U312" s="629"/>
    </row>
    <row r="313" spans="1:21" ht="15.6" customHeight="1" x14ac:dyDescent="0.25">
      <c r="A313" s="564"/>
      <c r="B313" s="568"/>
      <c r="C313" s="614"/>
      <c r="D313" s="612"/>
      <c r="E313" s="448"/>
      <c r="F313" s="149" t="s">
        <v>4</v>
      </c>
      <c r="G313" s="606">
        <v>0.9</v>
      </c>
      <c r="H313" s="606"/>
      <c r="I313" s="606"/>
      <c r="J313" s="606"/>
      <c r="K313" s="585"/>
      <c r="L313" s="603" t="e">
        <f>#REF!-#REF!*10%</f>
        <v>#REF!</v>
      </c>
      <c r="U313" s="629"/>
    </row>
    <row r="314" spans="1:21" ht="15" customHeight="1" x14ac:dyDescent="0.25">
      <c r="A314" s="564"/>
      <c r="B314" s="569"/>
      <c r="C314" s="614"/>
      <c r="D314" s="612"/>
      <c r="E314" s="448"/>
      <c r="F314" s="136" t="s">
        <v>1016</v>
      </c>
      <c r="G314" s="454">
        <v>5</v>
      </c>
      <c r="H314" s="454"/>
      <c r="I314" s="454"/>
      <c r="J314" s="454"/>
      <c r="K314" s="585"/>
      <c r="L314" s="603" t="e">
        <f>#REF!-#REF!*10%</f>
        <v>#REF!</v>
      </c>
      <c r="U314" s="629"/>
    </row>
    <row r="315" spans="1:21" ht="15" customHeight="1" x14ac:dyDescent="0.25">
      <c r="A315" s="564">
        <v>2</v>
      </c>
      <c r="B315" s="567"/>
      <c r="C315" s="614" t="s">
        <v>1357</v>
      </c>
      <c r="D315" s="611"/>
      <c r="E315" s="448"/>
      <c r="F315" s="147" t="s">
        <v>81</v>
      </c>
      <c r="G315" s="607" t="s">
        <v>6</v>
      </c>
      <c r="H315" s="607"/>
      <c r="I315" s="607"/>
      <c r="J315" s="607"/>
      <c r="K315" s="539">
        <v>3</v>
      </c>
      <c r="L315" s="601">
        <v>7835</v>
      </c>
      <c r="U315" s="628">
        <v>3630</v>
      </c>
    </row>
    <row r="316" spans="1:21" ht="15" customHeight="1" x14ac:dyDescent="0.25">
      <c r="A316" s="564"/>
      <c r="B316" s="568"/>
      <c r="C316" s="614"/>
      <c r="D316" s="612"/>
      <c r="E316" s="448"/>
      <c r="F316" s="147" t="s">
        <v>80</v>
      </c>
      <c r="G316" s="469">
        <v>60</v>
      </c>
      <c r="H316" s="469"/>
      <c r="I316" s="469"/>
      <c r="J316" s="469"/>
      <c r="K316" s="583"/>
      <c r="L316" s="602"/>
      <c r="U316" s="629"/>
    </row>
    <row r="317" spans="1:21" ht="15" customHeight="1" x14ac:dyDescent="0.25">
      <c r="A317" s="564"/>
      <c r="B317" s="568"/>
      <c r="C317" s="614"/>
      <c r="D317" s="612"/>
      <c r="E317" s="448"/>
      <c r="F317" s="147" t="s">
        <v>1</v>
      </c>
      <c r="G317" s="243">
        <v>3000</v>
      </c>
      <c r="H317" s="244">
        <v>4000</v>
      </c>
      <c r="I317" s="246">
        <v>5000</v>
      </c>
      <c r="J317" s="245">
        <v>6000</v>
      </c>
      <c r="K317" s="583"/>
      <c r="L317" s="602"/>
      <c r="U317" s="629"/>
    </row>
    <row r="318" spans="1:21" ht="15" customHeight="1" x14ac:dyDescent="0.25">
      <c r="A318" s="564"/>
      <c r="B318" s="568"/>
      <c r="C318" s="614"/>
      <c r="D318" s="612"/>
      <c r="E318" s="448"/>
      <c r="F318" s="147" t="s">
        <v>817</v>
      </c>
      <c r="G318" s="243">
        <f>G316*100</f>
        <v>6000</v>
      </c>
      <c r="H318" s="244">
        <f>G316*110</f>
        <v>6600</v>
      </c>
      <c r="I318" s="246">
        <f>G316*120</f>
        <v>7200</v>
      </c>
      <c r="J318" s="245">
        <f>G316*123</f>
        <v>7380</v>
      </c>
      <c r="K318" s="583"/>
      <c r="L318" s="602"/>
      <c r="U318" s="629"/>
    </row>
    <row r="319" spans="1:21" ht="15" customHeight="1" x14ac:dyDescent="0.25">
      <c r="A319" s="564"/>
      <c r="B319" s="568"/>
      <c r="C319" s="614"/>
      <c r="D319" s="612"/>
      <c r="E319" s="448"/>
      <c r="F319" s="147" t="s">
        <v>1269</v>
      </c>
      <c r="G319" s="451">
        <v>0.98</v>
      </c>
      <c r="H319" s="451"/>
      <c r="I319" s="451"/>
      <c r="J319" s="451"/>
      <c r="K319" s="583"/>
      <c r="L319" s="602"/>
      <c r="U319" s="629"/>
    </row>
    <row r="320" spans="1:21" ht="15" customHeight="1" x14ac:dyDescent="0.25">
      <c r="A320" s="564"/>
      <c r="B320" s="568"/>
      <c r="C320" s="614"/>
      <c r="D320" s="612"/>
      <c r="E320" s="448"/>
      <c r="F320" s="93" t="s">
        <v>699</v>
      </c>
      <c r="G320" s="523" t="s">
        <v>700</v>
      </c>
      <c r="H320" s="523"/>
      <c r="I320" s="523"/>
      <c r="J320" s="523"/>
      <c r="K320" s="583"/>
      <c r="L320" s="602"/>
      <c r="U320" s="629"/>
    </row>
    <row r="321" spans="1:21" ht="15" customHeight="1" x14ac:dyDescent="0.25">
      <c r="A321" s="564"/>
      <c r="B321" s="568"/>
      <c r="C321" s="614"/>
      <c r="D321" s="612"/>
      <c r="E321" s="448"/>
      <c r="F321" s="93" t="s">
        <v>1181</v>
      </c>
      <c r="G321" s="462" t="s">
        <v>1179</v>
      </c>
      <c r="H321" s="463"/>
      <c r="I321" s="463"/>
      <c r="J321" s="464"/>
      <c r="K321" s="583"/>
      <c r="L321" s="602"/>
      <c r="U321" s="629"/>
    </row>
    <row r="322" spans="1:21" ht="15" customHeight="1" x14ac:dyDescent="0.25">
      <c r="A322" s="564"/>
      <c r="B322" s="568"/>
      <c r="C322" s="614"/>
      <c r="D322" s="612"/>
      <c r="E322" s="448"/>
      <c r="F322" s="147" t="s">
        <v>83</v>
      </c>
      <c r="G322" s="607">
        <v>66</v>
      </c>
      <c r="H322" s="607"/>
      <c r="I322" s="607"/>
      <c r="J322" s="607"/>
      <c r="K322" s="583"/>
      <c r="L322" s="602"/>
      <c r="U322" s="629"/>
    </row>
    <row r="323" spans="1:21" ht="15" customHeight="1" x14ac:dyDescent="0.25">
      <c r="A323" s="564"/>
      <c r="B323" s="568"/>
      <c r="C323" s="614"/>
      <c r="D323" s="612"/>
      <c r="E323" s="448"/>
      <c r="F323" s="94" t="s">
        <v>396</v>
      </c>
      <c r="G323" s="523" t="s">
        <v>1185</v>
      </c>
      <c r="H323" s="523"/>
      <c r="I323" s="523"/>
      <c r="J323" s="523"/>
      <c r="K323" s="583"/>
      <c r="L323" s="602"/>
      <c r="U323" s="629"/>
    </row>
    <row r="324" spans="1:21" ht="15" customHeight="1" x14ac:dyDescent="0.25">
      <c r="A324" s="564"/>
      <c r="B324" s="568"/>
      <c r="C324" s="614"/>
      <c r="D324" s="612"/>
      <c r="E324" s="448"/>
      <c r="F324" s="147" t="s">
        <v>3</v>
      </c>
      <c r="G324" s="607" t="s">
        <v>329</v>
      </c>
      <c r="H324" s="607"/>
      <c r="I324" s="607"/>
      <c r="J324" s="607"/>
      <c r="K324" s="583"/>
      <c r="L324" s="602"/>
      <c r="U324" s="629"/>
    </row>
    <row r="325" spans="1:21" ht="15" customHeight="1" x14ac:dyDescent="0.25">
      <c r="A325" s="564"/>
      <c r="B325" s="568"/>
      <c r="C325" s="614"/>
      <c r="D325" s="612"/>
      <c r="E325" s="448"/>
      <c r="F325" s="148" t="s">
        <v>379</v>
      </c>
      <c r="G325" s="523" t="s">
        <v>380</v>
      </c>
      <c r="H325" s="523"/>
      <c r="I325" s="523"/>
      <c r="J325" s="523"/>
      <c r="K325" s="583"/>
      <c r="L325" s="602"/>
      <c r="U325" s="629"/>
    </row>
    <row r="326" spans="1:21" ht="15" customHeight="1" x14ac:dyDescent="0.25">
      <c r="A326" s="564"/>
      <c r="B326" s="568"/>
      <c r="C326" s="614"/>
      <c r="D326" s="612"/>
      <c r="E326" s="448"/>
      <c r="F326" s="93" t="s">
        <v>701</v>
      </c>
      <c r="G326" s="523">
        <v>100000</v>
      </c>
      <c r="H326" s="523"/>
      <c r="I326" s="523"/>
      <c r="J326" s="523"/>
      <c r="K326" s="583"/>
      <c r="L326" s="602"/>
      <c r="U326" s="629"/>
    </row>
    <row r="327" spans="1:21" ht="15" customHeight="1" x14ac:dyDescent="0.25">
      <c r="A327" s="564"/>
      <c r="B327" s="568"/>
      <c r="C327" s="614"/>
      <c r="D327" s="612"/>
      <c r="E327" s="448"/>
      <c r="F327" s="148" t="s">
        <v>257</v>
      </c>
      <c r="G327" s="523" t="s">
        <v>556</v>
      </c>
      <c r="H327" s="523"/>
      <c r="I327" s="523"/>
      <c r="J327" s="523"/>
      <c r="K327" s="583"/>
      <c r="L327" s="602"/>
      <c r="U327" s="629"/>
    </row>
    <row r="328" spans="1:21" ht="15" customHeight="1" x14ac:dyDescent="0.25">
      <c r="A328" s="564"/>
      <c r="B328" s="568"/>
      <c r="C328" s="614"/>
      <c r="D328" s="612"/>
      <c r="E328" s="448"/>
      <c r="F328" s="148" t="s">
        <v>376</v>
      </c>
      <c r="G328" s="523" t="s">
        <v>392</v>
      </c>
      <c r="H328" s="523"/>
      <c r="I328" s="523"/>
      <c r="J328" s="523"/>
      <c r="K328" s="583"/>
      <c r="L328" s="602"/>
      <c r="U328" s="629"/>
    </row>
    <row r="329" spans="1:21" ht="15" customHeight="1" x14ac:dyDescent="0.25">
      <c r="A329" s="564"/>
      <c r="B329" s="568"/>
      <c r="C329" s="614"/>
      <c r="D329" s="612"/>
      <c r="E329" s="448"/>
      <c r="F329" s="93" t="s">
        <v>702</v>
      </c>
      <c r="G329" s="523" t="s">
        <v>709</v>
      </c>
      <c r="H329" s="523"/>
      <c r="I329" s="523"/>
      <c r="J329" s="523"/>
      <c r="K329" s="583"/>
      <c r="L329" s="602"/>
      <c r="U329" s="629"/>
    </row>
    <row r="330" spans="1:21" ht="15" customHeight="1" x14ac:dyDescent="0.25">
      <c r="A330" s="564"/>
      <c r="B330" s="568"/>
      <c r="C330" s="614"/>
      <c r="D330" s="612"/>
      <c r="E330" s="448"/>
      <c r="F330" s="148" t="s">
        <v>381</v>
      </c>
      <c r="G330" s="523" t="s">
        <v>382</v>
      </c>
      <c r="H330" s="523"/>
      <c r="I330" s="523"/>
      <c r="J330" s="523"/>
      <c r="K330" s="583"/>
      <c r="L330" s="602"/>
      <c r="U330" s="629"/>
    </row>
    <row r="331" spans="1:21" ht="15" customHeight="1" x14ac:dyDescent="0.25">
      <c r="A331" s="564"/>
      <c r="B331" s="568"/>
      <c r="C331" s="614"/>
      <c r="D331" s="612"/>
      <c r="E331" s="448"/>
      <c r="F331" s="94" t="s">
        <v>358</v>
      </c>
      <c r="G331" s="523" t="s">
        <v>900</v>
      </c>
      <c r="H331" s="523"/>
      <c r="I331" s="523"/>
      <c r="J331" s="523"/>
      <c r="K331" s="584">
        <v>5</v>
      </c>
      <c r="L331" s="533">
        <v>8384</v>
      </c>
      <c r="U331" s="629"/>
    </row>
    <row r="332" spans="1:21" ht="15" customHeight="1" x14ac:dyDescent="0.25">
      <c r="A332" s="564"/>
      <c r="B332" s="568"/>
      <c r="C332" s="614"/>
      <c r="D332" s="612"/>
      <c r="E332" s="448"/>
      <c r="F332" s="148" t="s">
        <v>383</v>
      </c>
      <c r="G332" s="523" t="s">
        <v>384</v>
      </c>
      <c r="H332" s="523"/>
      <c r="I332" s="523"/>
      <c r="J332" s="523"/>
      <c r="K332" s="585"/>
      <c r="L332" s="603" t="e">
        <f>#REF!-#REF!*10%</f>
        <v>#REF!</v>
      </c>
      <c r="U332" s="629"/>
    </row>
    <row r="333" spans="1:21" ht="15" customHeight="1" x14ac:dyDescent="0.25">
      <c r="A333" s="564"/>
      <c r="B333" s="568"/>
      <c r="C333" s="614"/>
      <c r="D333" s="612"/>
      <c r="E333" s="448"/>
      <c r="F333" s="148" t="s">
        <v>385</v>
      </c>
      <c r="G333" s="523" t="s">
        <v>398</v>
      </c>
      <c r="H333" s="523"/>
      <c r="I333" s="523"/>
      <c r="J333" s="523"/>
      <c r="K333" s="585"/>
      <c r="L333" s="603" t="e">
        <f>#REF!-#REF!*10%</f>
        <v>#REF!</v>
      </c>
      <c r="U333" s="629"/>
    </row>
    <row r="334" spans="1:21" ht="15" customHeight="1" x14ac:dyDescent="0.25">
      <c r="A334" s="564"/>
      <c r="B334" s="568"/>
      <c r="C334" s="614"/>
      <c r="D334" s="612"/>
      <c r="E334" s="448"/>
      <c r="F334" s="148" t="s">
        <v>389</v>
      </c>
      <c r="G334" s="523" t="s">
        <v>390</v>
      </c>
      <c r="H334" s="523"/>
      <c r="I334" s="523"/>
      <c r="J334" s="523"/>
      <c r="K334" s="585"/>
      <c r="L334" s="603" t="e">
        <f>#REF!-#REF!*10%</f>
        <v>#REF!</v>
      </c>
      <c r="U334" s="629"/>
    </row>
    <row r="335" spans="1:21" ht="15" customHeight="1" x14ac:dyDescent="0.25">
      <c r="A335" s="564"/>
      <c r="B335" s="568"/>
      <c r="C335" s="614"/>
      <c r="D335" s="612"/>
      <c r="E335" s="448"/>
      <c r="F335" s="93" t="s">
        <v>704</v>
      </c>
      <c r="G335" s="523" t="s">
        <v>705</v>
      </c>
      <c r="H335" s="523"/>
      <c r="I335" s="523"/>
      <c r="J335" s="523"/>
      <c r="K335" s="585"/>
      <c r="L335" s="603" t="e">
        <f>#REF!-#REF!*10%</f>
        <v>#REF!</v>
      </c>
      <c r="U335" s="629"/>
    </row>
    <row r="336" spans="1:21" ht="15" customHeight="1" x14ac:dyDescent="0.25">
      <c r="A336" s="564"/>
      <c r="B336" s="568"/>
      <c r="C336" s="614"/>
      <c r="D336" s="612"/>
      <c r="E336" s="448"/>
      <c r="F336" s="93" t="s">
        <v>706</v>
      </c>
      <c r="G336" s="523" t="s">
        <v>390</v>
      </c>
      <c r="H336" s="523"/>
      <c r="I336" s="523"/>
      <c r="J336" s="523"/>
      <c r="K336" s="585"/>
      <c r="L336" s="603" t="e">
        <f>#REF!-#REF!*10%</f>
        <v>#REF!</v>
      </c>
      <c r="U336" s="629"/>
    </row>
    <row r="337" spans="1:21" ht="15" customHeight="1" x14ac:dyDescent="0.25">
      <c r="A337" s="564"/>
      <c r="B337" s="568"/>
      <c r="C337" s="614"/>
      <c r="D337" s="612"/>
      <c r="E337" s="448"/>
      <c r="F337" s="93" t="s">
        <v>1271</v>
      </c>
      <c r="G337" s="523" t="s">
        <v>390</v>
      </c>
      <c r="H337" s="523"/>
      <c r="I337" s="523"/>
      <c r="J337" s="523"/>
      <c r="K337" s="585"/>
      <c r="L337" s="603" t="e">
        <f>#REF!-#REF!*10%</f>
        <v>#REF!</v>
      </c>
      <c r="U337" s="629"/>
    </row>
    <row r="338" spans="1:21" ht="15" customHeight="1" x14ac:dyDescent="0.25">
      <c r="A338" s="564"/>
      <c r="B338" s="568"/>
      <c r="C338" s="614"/>
      <c r="D338" s="612"/>
      <c r="E338" s="448"/>
      <c r="F338" s="93" t="s">
        <v>707</v>
      </c>
      <c r="G338" s="523" t="s">
        <v>1270</v>
      </c>
      <c r="H338" s="523"/>
      <c r="I338" s="523"/>
      <c r="J338" s="523"/>
      <c r="K338" s="585"/>
      <c r="L338" s="603" t="e">
        <f>#REF!-#REF!*10%</f>
        <v>#REF!</v>
      </c>
      <c r="U338" s="629"/>
    </row>
    <row r="339" spans="1:21" ht="15" customHeight="1" x14ac:dyDescent="0.25">
      <c r="A339" s="564"/>
      <c r="B339" s="568"/>
      <c r="C339" s="614"/>
      <c r="D339" s="612"/>
      <c r="E339" s="448"/>
      <c r="F339" s="93" t="s">
        <v>708</v>
      </c>
      <c r="G339" s="523" t="s">
        <v>390</v>
      </c>
      <c r="H339" s="523"/>
      <c r="I339" s="523"/>
      <c r="J339" s="523"/>
      <c r="K339" s="585"/>
      <c r="L339" s="603" t="e">
        <f>#REF!-#REF!*10%</f>
        <v>#REF!</v>
      </c>
      <c r="U339" s="629"/>
    </row>
    <row r="340" spans="1:21" ht="15" customHeight="1" x14ac:dyDescent="0.25">
      <c r="A340" s="564"/>
      <c r="B340" s="568"/>
      <c r="C340" s="614"/>
      <c r="D340" s="612"/>
      <c r="E340" s="448"/>
      <c r="F340" s="148" t="s">
        <v>377</v>
      </c>
      <c r="G340" s="523" t="s">
        <v>387</v>
      </c>
      <c r="H340" s="523"/>
      <c r="I340" s="523"/>
      <c r="J340" s="523"/>
      <c r="K340" s="585"/>
      <c r="L340" s="603" t="e">
        <f>#REF!-#REF!*10%</f>
        <v>#REF!</v>
      </c>
      <c r="U340" s="629"/>
    </row>
    <row r="341" spans="1:21" ht="15" customHeight="1" x14ac:dyDescent="0.25">
      <c r="A341" s="564"/>
      <c r="B341" s="568"/>
      <c r="C341" s="614"/>
      <c r="D341" s="612"/>
      <c r="E341" s="448"/>
      <c r="F341" s="148" t="s">
        <v>388</v>
      </c>
      <c r="G341" s="523" t="s">
        <v>393</v>
      </c>
      <c r="H341" s="523"/>
      <c r="I341" s="523"/>
      <c r="J341" s="523"/>
      <c r="K341" s="585"/>
      <c r="L341" s="603" t="e">
        <f>#REF!-#REF!*10%</f>
        <v>#REF!</v>
      </c>
      <c r="U341" s="629"/>
    </row>
    <row r="342" spans="1:21" ht="15.6" customHeight="1" x14ac:dyDescent="0.25">
      <c r="A342" s="564"/>
      <c r="B342" s="568"/>
      <c r="C342" s="614"/>
      <c r="D342" s="612"/>
      <c r="E342" s="448"/>
      <c r="F342" s="148" t="s">
        <v>562</v>
      </c>
      <c r="G342" s="523" t="s">
        <v>1024</v>
      </c>
      <c r="H342" s="523"/>
      <c r="I342" s="523"/>
      <c r="J342" s="523"/>
      <c r="K342" s="585"/>
      <c r="L342" s="603" t="e">
        <f>#REF!-#REF!*10%</f>
        <v>#REF!</v>
      </c>
      <c r="U342" s="629"/>
    </row>
    <row r="343" spans="1:21" ht="15.6" customHeight="1" x14ac:dyDescent="0.25">
      <c r="A343" s="564"/>
      <c r="B343" s="568"/>
      <c r="C343" s="614"/>
      <c r="D343" s="612"/>
      <c r="E343" s="448"/>
      <c r="F343" s="148" t="s">
        <v>570</v>
      </c>
      <c r="G343" s="523" t="s">
        <v>613</v>
      </c>
      <c r="H343" s="523"/>
      <c r="I343" s="523"/>
      <c r="J343" s="523"/>
      <c r="K343" s="585"/>
      <c r="L343" s="603" t="e">
        <f>#REF!-#REF!*10%</f>
        <v>#REF!</v>
      </c>
      <c r="U343" s="629"/>
    </row>
    <row r="344" spans="1:21" ht="15.6" customHeight="1" x14ac:dyDescent="0.25">
      <c r="A344" s="564"/>
      <c r="B344" s="568"/>
      <c r="C344" s="614"/>
      <c r="D344" s="612"/>
      <c r="E344" s="448"/>
      <c r="F344" s="149" t="s">
        <v>4</v>
      </c>
      <c r="G344" s="606">
        <v>0.9</v>
      </c>
      <c r="H344" s="606"/>
      <c r="I344" s="606"/>
      <c r="J344" s="606"/>
      <c r="K344" s="585"/>
      <c r="L344" s="603" t="e">
        <f>#REF!-#REF!*10%</f>
        <v>#REF!</v>
      </c>
      <c r="U344" s="629"/>
    </row>
    <row r="345" spans="1:21" ht="15" customHeight="1" x14ac:dyDescent="0.25">
      <c r="A345" s="564"/>
      <c r="B345" s="569"/>
      <c r="C345" s="614"/>
      <c r="D345" s="612"/>
      <c r="E345" s="448"/>
      <c r="F345" s="136" t="s">
        <v>1016</v>
      </c>
      <c r="G345" s="454">
        <v>5</v>
      </c>
      <c r="H345" s="454"/>
      <c r="I345" s="454"/>
      <c r="J345" s="454"/>
      <c r="K345" s="585"/>
      <c r="L345" s="603" t="e">
        <f>#REF!-#REF!*10%</f>
        <v>#REF!</v>
      </c>
      <c r="U345" s="629"/>
    </row>
    <row r="346" spans="1:21" ht="15" customHeight="1" x14ac:dyDescent="0.25">
      <c r="A346" s="564">
        <v>3</v>
      </c>
      <c r="B346" s="567"/>
      <c r="C346" s="614" t="s">
        <v>327</v>
      </c>
      <c r="D346" s="611"/>
      <c r="E346" s="448"/>
      <c r="F346" s="147" t="s">
        <v>81</v>
      </c>
      <c r="G346" s="607" t="s">
        <v>6</v>
      </c>
      <c r="H346" s="607"/>
      <c r="I346" s="607"/>
      <c r="J346" s="607"/>
      <c r="K346" s="539">
        <v>3</v>
      </c>
      <c r="L346" s="601">
        <v>9022</v>
      </c>
      <c r="U346" s="628">
        <v>4180</v>
      </c>
    </row>
    <row r="347" spans="1:21" ht="15" customHeight="1" x14ac:dyDescent="0.25">
      <c r="A347" s="564"/>
      <c r="B347" s="568"/>
      <c r="C347" s="614"/>
      <c r="D347" s="612"/>
      <c r="E347" s="448"/>
      <c r="F347" s="147" t="s">
        <v>80</v>
      </c>
      <c r="G347" s="469">
        <v>60</v>
      </c>
      <c r="H347" s="469"/>
      <c r="I347" s="469"/>
      <c r="J347" s="469"/>
      <c r="K347" s="583"/>
      <c r="L347" s="602"/>
      <c r="U347" s="629"/>
    </row>
    <row r="348" spans="1:21" ht="15" customHeight="1" x14ac:dyDescent="0.25">
      <c r="A348" s="564"/>
      <c r="B348" s="568"/>
      <c r="C348" s="614"/>
      <c r="D348" s="612"/>
      <c r="E348" s="448"/>
      <c r="F348" s="147" t="s">
        <v>1</v>
      </c>
      <c r="G348" s="243">
        <v>3000</v>
      </c>
      <c r="H348" s="244">
        <v>4000</v>
      </c>
      <c r="I348" s="246">
        <v>5000</v>
      </c>
      <c r="J348" s="245">
        <v>6000</v>
      </c>
      <c r="K348" s="583"/>
      <c r="L348" s="602"/>
      <c r="U348" s="629"/>
    </row>
    <row r="349" spans="1:21" ht="15" customHeight="1" x14ac:dyDescent="0.25">
      <c r="A349" s="564"/>
      <c r="B349" s="568"/>
      <c r="C349" s="614"/>
      <c r="D349" s="612"/>
      <c r="E349" s="448"/>
      <c r="F349" s="147" t="s">
        <v>817</v>
      </c>
      <c r="G349" s="243">
        <f>G347*100</f>
        <v>6000</v>
      </c>
      <c r="H349" s="244">
        <f>G347*110</f>
        <v>6600</v>
      </c>
      <c r="I349" s="246">
        <f>G347*120</f>
        <v>7200</v>
      </c>
      <c r="J349" s="245">
        <f>G347*123</f>
        <v>7380</v>
      </c>
      <c r="K349" s="583"/>
      <c r="L349" s="602"/>
      <c r="U349" s="629"/>
    </row>
    <row r="350" spans="1:21" ht="15" customHeight="1" x14ac:dyDescent="0.25">
      <c r="A350" s="564"/>
      <c r="B350" s="568"/>
      <c r="C350" s="614"/>
      <c r="D350" s="612"/>
      <c r="E350" s="448"/>
      <c r="F350" s="147" t="s">
        <v>1269</v>
      </c>
      <c r="G350" s="451">
        <v>0.98</v>
      </c>
      <c r="H350" s="451"/>
      <c r="I350" s="451"/>
      <c r="J350" s="451"/>
      <c r="K350" s="583"/>
      <c r="L350" s="602"/>
      <c r="U350" s="629"/>
    </row>
    <row r="351" spans="1:21" ht="15" customHeight="1" x14ac:dyDescent="0.25">
      <c r="A351" s="564"/>
      <c r="B351" s="568"/>
      <c r="C351" s="614"/>
      <c r="D351" s="612"/>
      <c r="E351" s="448"/>
      <c r="F351" s="93" t="s">
        <v>699</v>
      </c>
      <c r="G351" s="523" t="s">
        <v>700</v>
      </c>
      <c r="H351" s="523"/>
      <c r="I351" s="523"/>
      <c r="J351" s="523"/>
      <c r="K351" s="583"/>
      <c r="L351" s="602"/>
      <c r="U351" s="629"/>
    </row>
    <row r="352" spans="1:21" ht="15" customHeight="1" x14ac:dyDescent="0.25">
      <c r="A352" s="564"/>
      <c r="B352" s="568"/>
      <c r="C352" s="614"/>
      <c r="D352" s="612"/>
      <c r="E352" s="448"/>
      <c r="F352" s="93" t="s">
        <v>1181</v>
      </c>
      <c r="G352" s="462" t="s">
        <v>1179</v>
      </c>
      <c r="H352" s="463"/>
      <c r="I352" s="463"/>
      <c r="J352" s="464"/>
      <c r="K352" s="583"/>
      <c r="L352" s="602"/>
      <c r="U352" s="629"/>
    </row>
    <row r="353" spans="1:21" ht="15" customHeight="1" x14ac:dyDescent="0.25">
      <c r="A353" s="564"/>
      <c r="B353" s="568"/>
      <c r="C353" s="614"/>
      <c r="D353" s="612"/>
      <c r="E353" s="448"/>
      <c r="F353" s="147" t="s">
        <v>83</v>
      </c>
      <c r="G353" s="607">
        <v>66</v>
      </c>
      <c r="H353" s="607"/>
      <c r="I353" s="607"/>
      <c r="J353" s="607"/>
      <c r="K353" s="583"/>
      <c r="L353" s="602"/>
      <c r="U353" s="629"/>
    </row>
    <row r="354" spans="1:21" ht="15" customHeight="1" x14ac:dyDescent="0.25">
      <c r="A354" s="564"/>
      <c r="B354" s="568"/>
      <c r="C354" s="614"/>
      <c r="D354" s="612"/>
      <c r="E354" s="448"/>
      <c r="F354" s="94" t="s">
        <v>396</v>
      </c>
      <c r="G354" s="523" t="s">
        <v>1185</v>
      </c>
      <c r="H354" s="523"/>
      <c r="I354" s="523"/>
      <c r="J354" s="523"/>
      <c r="K354" s="583"/>
      <c r="L354" s="602"/>
      <c r="U354" s="629"/>
    </row>
    <row r="355" spans="1:21" ht="15" customHeight="1" x14ac:dyDescent="0.25">
      <c r="A355" s="564"/>
      <c r="B355" s="568"/>
      <c r="C355" s="614"/>
      <c r="D355" s="612"/>
      <c r="E355" s="448"/>
      <c r="F355" s="147" t="s">
        <v>3</v>
      </c>
      <c r="G355" s="607" t="s">
        <v>330</v>
      </c>
      <c r="H355" s="607"/>
      <c r="I355" s="607"/>
      <c r="J355" s="607"/>
      <c r="K355" s="583"/>
      <c r="L355" s="602"/>
      <c r="U355" s="629"/>
    </row>
    <row r="356" spans="1:21" ht="15" customHeight="1" x14ac:dyDescent="0.25">
      <c r="A356" s="564"/>
      <c r="B356" s="568"/>
      <c r="C356" s="614"/>
      <c r="D356" s="612"/>
      <c r="E356" s="448"/>
      <c r="F356" s="148" t="s">
        <v>379</v>
      </c>
      <c r="G356" s="523" t="s">
        <v>380</v>
      </c>
      <c r="H356" s="523"/>
      <c r="I356" s="523"/>
      <c r="J356" s="523"/>
      <c r="K356" s="583"/>
      <c r="L356" s="602"/>
      <c r="U356" s="629"/>
    </row>
    <row r="357" spans="1:21" ht="15" customHeight="1" x14ac:dyDescent="0.25">
      <c r="A357" s="564"/>
      <c r="B357" s="568"/>
      <c r="C357" s="614"/>
      <c r="D357" s="612"/>
      <c r="E357" s="448"/>
      <c r="F357" s="93" t="s">
        <v>701</v>
      </c>
      <c r="G357" s="523">
        <v>100000</v>
      </c>
      <c r="H357" s="523"/>
      <c r="I357" s="523"/>
      <c r="J357" s="523"/>
      <c r="K357" s="583"/>
      <c r="L357" s="602"/>
      <c r="U357" s="629"/>
    </row>
    <row r="358" spans="1:21" ht="15" customHeight="1" x14ac:dyDescent="0.25">
      <c r="A358" s="564"/>
      <c r="B358" s="568"/>
      <c r="C358" s="614"/>
      <c r="D358" s="612"/>
      <c r="E358" s="448"/>
      <c r="F358" s="148" t="s">
        <v>257</v>
      </c>
      <c r="G358" s="523" t="s">
        <v>556</v>
      </c>
      <c r="H358" s="523"/>
      <c r="I358" s="523"/>
      <c r="J358" s="523"/>
      <c r="K358" s="583"/>
      <c r="L358" s="602"/>
      <c r="U358" s="629"/>
    </row>
    <row r="359" spans="1:21" ht="15" customHeight="1" x14ac:dyDescent="0.25">
      <c r="A359" s="564"/>
      <c r="B359" s="568"/>
      <c r="C359" s="614"/>
      <c r="D359" s="612"/>
      <c r="E359" s="448"/>
      <c r="F359" s="148" t="s">
        <v>376</v>
      </c>
      <c r="G359" s="523" t="s">
        <v>392</v>
      </c>
      <c r="H359" s="523"/>
      <c r="I359" s="523"/>
      <c r="J359" s="523"/>
      <c r="K359" s="583"/>
      <c r="L359" s="602"/>
      <c r="U359" s="629"/>
    </row>
    <row r="360" spans="1:21" ht="15" customHeight="1" x14ac:dyDescent="0.25">
      <c r="A360" s="564"/>
      <c r="B360" s="568"/>
      <c r="C360" s="614"/>
      <c r="D360" s="612"/>
      <c r="E360" s="448"/>
      <c r="F360" s="93" t="s">
        <v>702</v>
      </c>
      <c r="G360" s="523" t="s">
        <v>709</v>
      </c>
      <c r="H360" s="523"/>
      <c r="I360" s="523"/>
      <c r="J360" s="523"/>
      <c r="K360" s="583"/>
      <c r="L360" s="602"/>
      <c r="U360" s="629"/>
    </row>
    <row r="361" spans="1:21" ht="15" customHeight="1" x14ac:dyDescent="0.25">
      <c r="A361" s="564"/>
      <c r="B361" s="568"/>
      <c r="C361" s="614"/>
      <c r="D361" s="612"/>
      <c r="E361" s="448"/>
      <c r="F361" s="148" t="s">
        <v>381</v>
      </c>
      <c r="G361" s="523" t="s">
        <v>382</v>
      </c>
      <c r="H361" s="523"/>
      <c r="I361" s="523"/>
      <c r="J361" s="523"/>
      <c r="K361" s="583"/>
      <c r="L361" s="602"/>
      <c r="U361" s="629"/>
    </row>
    <row r="362" spans="1:21" ht="15" customHeight="1" x14ac:dyDescent="0.25">
      <c r="A362" s="564"/>
      <c r="B362" s="568"/>
      <c r="C362" s="614"/>
      <c r="D362" s="612"/>
      <c r="E362" s="448"/>
      <c r="F362" s="94" t="s">
        <v>358</v>
      </c>
      <c r="G362" s="523" t="s">
        <v>900</v>
      </c>
      <c r="H362" s="523"/>
      <c r="I362" s="523"/>
      <c r="J362" s="523"/>
      <c r="K362" s="584">
        <v>5</v>
      </c>
      <c r="L362" s="533">
        <v>9653</v>
      </c>
      <c r="U362" s="629"/>
    </row>
    <row r="363" spans="1:21" ht="15" customHeight="1" x14ac:dyDescent="0.25">
      <c r="A363" s="564"/>
      <c r="B363" s="568"/>
      <c r="C363" s="614"/>
      <c r="D363" s="612"/>
      <c r="E363" s="448"/>
      <c r="F363" s="148" t="s">
        <v>383</v>
      </c>
      <c r="G363" s="523" t="s">
        <v>384</v>
      </c>
      <c r="H363" s="523"/>
      <c r="I363" s="523"/>
      <c r="J363" s="523"/>
      <c r="K363" s="585"/>
      <c r="L363" s="603" t="e">
        <f>#REF!-#REF!*10%</f>
        <v>#REF!</v>
      </c>
      <c r="U363" s="629"/>
    </row>
    <row r="364" spans="1:21" ht="15" customHeight="1" x14ac:dyDescent="0.25">
      <c r="A364" s="564"/>
      <c r="B364" s="568"/>
      <c r="C364" s="614"/>
      <c r="D364" s="612"/>
      <c r="E364" s="448"/>
      <c r="F364" s="148" t="s">
        <v>385</v>
      </c>
      <c r="G364" s="523" t="s">
        <v>398</v>
      </c>
      <c r="H364" s="523"/>
      <c r="I364" s="523"/>
      <c r="J364" s="523"/>
      <c r="K364" s="585"/>
      <c r="L364" s="603" t="e">
        <f>#REF!-#REF!*10%</f>
        <v>#REF!</v>
      </c>
      <c r="U364" s="629"/>
    </row>
    <row r="365" spans="1:21" ht="15" customHeight="1" x14ac:dyDescent="0.25">
      <c r="A365" s="564"/>
      <c r="B365" s="568"/>
      <c r="C365" s="614"/>
      <c r="D365" s="612"/>
      <c r="E365" s="448"/>
      <c r="F365" s="148" t="s">
        <v>389</v>
      </c>
      <c r="G365" s="523" t="s">
        <v>390</v>
      </c>
      <c r="H365" s="523"/>
      <c r="I365" s="523"/>
      <c r="J365" s="523"/>
      <c r="K365" s="585"/>
      <c r="L365" s="603" t="e">
        <f>#REF!-#REF!*10%</f>
        <v>#REF!</v>
      </c>
      <c r="U365" s="629"/>
    </row>
    <row r="366" spans="1:21" ht="15" customHeight="1" x14ac:dyDescent="0.25">
      <c r="A366" s="564"/>
      <c r="B366" s="568"/>
      <c r="C366" s="614"/>
      <c r="D366" s="612"/>
      <c r="E366" s="448"/>
      <c r="F366" s="93" t="s">
        <v>704</v>
      </c>
      <c r="G366" s="523" t="s">
        <v>705</v>
      </c>
      <c r="H366" s="523"/>
      <c r="I366" s="523"/>
      <c r="J366" s="523"/>
      <c r="K366" s="585"/>
      <c r="L366" s="603" t="e">
        <f>#REF!-#REF!*10%</f>
        <v>#REF!</v>
      </c>
      <c r="U366" s="629"/>
    </row>
    <row r="367" spans="1:21" ht="15" customHeight="1" x14ac:dyDescent="0.25">
      <c r="A367" s="564"/>
      <c r="B367" s="568"/>
      <c r="C367" s="614"/>
      <c r="D367" s="612"/>
      <c r="E367" s="448"/>
      <c r="F367" s="93" t="s">
        <v>706</v>
      </c>
      <c r="G367" s="523" t="s">
        <v>390</v>
      </c>
      <c r="H367" s="523"/>
      <c r="I367" s="523"/>
      <c r="J367" s="523"/>
      <c r="K367" s="585"/>
      <c r="L367" s="603" t="e">
        <f>#REF!-#REF!*10%</f>
        <v>#REF!</v>
      </c>
      <c r="U367" s="629"/>
    </row>
    <row r="368" spans="1:21" ht="15" customHeight="1" x14ac:dyDescent="0.25">
      <c r="A368" s="564"/>
      <c r="B368" s="568"/>
      <c r="C368" s="614"/>
      <c r="D368" s="612"/>
      <c r="E368" s="448"/>
      <c r="F368" s="93" t="s">
        <v>1271</v>
      </c>
      <c r="G368" s="523" t="s">
        <v>390</v>
      </c>
      <c r="H368" s="523"/>
      <c r="I368" s="523"/>
      <c r="J368" s="523"/>
      <c r="K368" s="585"/>
      <c r="L368" s="603" t="e">
        <f>#REF!-#REF!*10%</f>
        <v>#REF!</v>
      </c>
      <c r="U368" s="629"/>
    </row>
    <row r="369" spans="1:21" ht="15" customHeight="1" x14ac:dyDescent="0.25">
      <c r="A369" s="564"/>
      <c r="B369" s="568"/>
      <c r="C369" s="614"/>
      <c r="D369" s="612"/>
      <c r="E369" s="448"/>
      <c r="F369" s="93" t="s">
        <v>707</v>
      </c>
      <c r="G369" s="523" t="s">
        <v>1270</v>
      </c>
      <c r="H369" s="523"/>
      <c r="I369" s="523"/>
      <c r="J369" s="523"/>
      <c r="K369" s="585"/>
      <c r="L369" s="603" t="e">
        <f>#REF!-#REF!*10%</f>
        <v>#REF!</v>
      </c>
      <c r="U369" s="629"/>
    </row>
    <row r="370" spans="1:21" ht="15" customHeight="1" x14ac:dyDescent="0.25">
      <c r="A370" s="564"/>
      <c r="B370" s="568"/>
      <c r="C370" s="614"/>
      <c r="D370" s="612"/>
      <c r="E370" s="448"/>
      <c r="F370" s="93" t="s">
        <v>708</v>
      </c>
      <c r="G370" s="523" t="s">
        <v>390</v>
      </c>
      <c r="H370" s="523"/>
      <c r="I370" s="523"/>
      <c r="J370" s="523"/>
      <c r="K370" s="585"/>
      <c r="L370" s="603" t="e">
        <f>#REF!-#REF!*10%</f>
        <v>#REF!</v>
      </c>
      <c r="U370" s="629"/>
    </row>
    <row r="371" spans="1:21" ht="15" customHeight="1" x14ac:dyDescent="0.25">
      <c r="A371" s="564"/>
      <c r="B371" s="568"/>
      <c r="C371" s="614"/>
      <c r="D371" s="612"/>
      <c r="E371" s="448"/>
      <c r="F371" s="148" t="s">
        <v>377</v>
      </c>
      <c r="G371" s="523" t="s">
        <v>387</v>
      </c>
      <c r="H371" s="523"/>
      <c r="I371" s="523"/>
      <c r="J371" s="523"/>
      <c r="K371" s="585"/>
      <c r="L371" s="603" t="e">
        <f>#REF!-#REF!*10%</f>
        <v>#REF!</v>
      </c>
      <c r="U371" s="629"/>
    </row>
    <row r="372" spans="1:21" ht="15" customHeight="1" x14ac:dyDescent="0.25">
      <c r="A372" s="564"/>
      <c r="B372" s="568"/>
      <c r="C372" s="614"/>
      <c r="D372" s="612"/>
      <c r="E372" s="448"/>
      <c r="F372" s="148" t="s">
        <v>388</v>
      </c>
      <c r="G372" s="523" t="s">
        <v>393</v>
      </c>
      <c r="H372" s="523"/>
      <c r="I372" s="523"/>
      <c r="J372" s="523"/>
      <c r="K372" s="585"/>
      <c r="L372" s="603" t="e">
        <f>#REF!-#REF!*10%</f>
        <v>#REF!</v>
      </c>
      <c r="U372" s="629"/>
    </row>
    <row r="373" spans="1:21" ht="15.6" customHeight="1" x14ac:dyDescent="0.25">
      <c r="A373" s="564"/>
      <c r="B373" s="568"/>
      <c r="C373" s="614"/>
      <c r="D373" s="612"/>
      <c r="E373" s="448"/>
      <c r="F373" s="148" t="s">
        <v>562</v>
      </c>
      <c r="G373" s="523" t="s">
        <v>1024</v>
      </c>
      <c r="H373" s="523"/>
      <c r="I373" s="523"/>
      <c r="J373" s="523"/>
      <c r="K373" s="585"/>
      <c r="L373" s="603" t="e">
        <f>#REF!-#REF!*10%</f>
        <v>#REF!</v>
      </c>
      <c r="U373" s="629"/>
    </row>
    <row r="374" spans="1:21" ht="15.6" customHeight="1" x14ac:dyDescent="0.25">
      <c r="A374" s="564"/>
      <c r="B374" s="568"/>
      <c r="C374" s="614"/>
      <c r="D374" s="612"/>
      <c r="E374" s="448"/>
      <c r="F374" s="148" t="s">
        <v>570</v>
      </c>
      <c r="G374" s="523" t="s">
        <v>613</v>
      </c>
      <c r="H374" s="523"/>
      <c r="I374" s="523"/>
      <c r="J374" s="523"/>
      <c r="K374" s="585"/>
      <c r="L374" s="603" t="e">
        <f>#REF!-#REF!*10%</f>
        <v>#REF!</v>
      </c>
      <c r="U374" s="629"/>
    </row>
    <row r="375" spans="1:21" ht="15.6" customHeight="1" x14ac:dyDescent="0.25">
      <c r="A375" s="564"/>
      <c r="B375" s="568"/>
      <c r="C375" s="614"/>
      <c r="D375" s="612"/>
      <c r="E375" s="448"/>
      <c r="F375" s="149" t="s">
        <v>4</v>
      </c>
      <c r="G375" s="606">
        <v>1.5</v>
      </c>
      <c r="H375" s="606"/>
      <c r="I375" s="606"/>
      <c r="J375" s="606"/>
      <c r="K375" s="585"/>
      <c r="L375" s="603" t="e">
        <f>#REF!-#REF!*10%</f>
        <v>#REF!</v>
      </c>
      <c r="U375" s="629"/>
    </row>
    <row r="376" spans="1:21" ht="15" customHeight="1" x14ac:dyDescent="0.25">
      <c r="A376" s="564"/>
      <c r="B376" s="569"/>
      <c r="C376" s="614"/>
      <c r="D376" s="612"/>
      <c r="E376" s="448"/>
      <c r="F376" s="136" t="s">
        <v>1016</v>
      </c>
      <c r="G376" s="454">
        <v>5</v>
      </c>
      <c r="H376" s="454"/>
      <c r="I376" s="454"/>
      <c r="J376" s="454"/>
      <c r="K376" s="585"/>
      <c r="L376" s="603" t="e">
        <f>#REF!-#REF!*10%</f>
        <v>#REF!</v>
      </c>
      <c r="U376" s="629"/>
    </row>
    <row r="377" spans="1:21" ht="15" customHeight="1" x14ac:dyDescent="0.25">
      <c r="A377" s="564">
        <v>4</v>
      </c>
      <c r="B377" s="567"/>
      <c r="C377" s="614" t="s">
        <v>1358</v>
      </c>
      <c r="D377" s="611"/>
      <c r="E377" s="448"/>
      <c r="F377" s="147" t="s">
        <v>81</v>
      </c>
      <c r="G377" s="607" t="s">
        <v>6</v>
      </c>
      <c r="H377" s="607"/>
      <c r="I377" s="607"/>
      <c r="J377" s="607"/>
      <c r="K377" s="539">
        <v>3</v>
      </c>
      <c r="L377" s="601">
        <v>11398</v>
      </c>
      <c r="U377" s="628">
        <v>5280</v>
      </c>
    </row>
    <row r="378" spans="1:21" ht="15" customHeight="1" x14ac:dyDescent="0.25">
      <c r="A378" s="564"/>
      <c r="B378" s="568"/>
      <c r="C378" s="614"/>
      <c r="D378" s="612"/>
      <c r="E378" s="448"/>
      <c r="F378" s="147" t="s">
        <v>80</v>
      </c>
      <c r="G378" s="469">
        <v>120</v>
      </c>
      <c r="H378" s="469"/>
      <c r="I378" s="469"/>
      <c r="J378" s="469"/>
      <c r="K378" s="583"/>
      <c r="L378" s="602"/>
      <c r="U378" s="629"/>
    </row>
    <row r="379" spans="1:21" ht="15" customHeight="1" x14ac:dyDescent="0.25">
      <c r="A379" s="564"/>
      <c r="B379" s="568"/>
      <c r="C379" s="614"/>
      <c r="D379" s="612"/>
      <c r="E379" s="448"/>
      <c r="F379" s="147" t="s">
        <v>1</v>
      </c>
      <c r="G379" s="243">
        <v>3000</v>
      </c>
      <c r="H379" s="244">
        <v>4000</v>
      </c>
      <c r="I379" s="246">
        <v>5000</v>
      </c>
      <c r="J379" s="245">
        <v>6000</v>
      </c>
      <c r="K379" s="583"/>
      <c r="L379" s="602"/>
      <c r="U379" s="629"/>
    </row>
    <row r="380" spans="1:21" ht="15" customHeight="1" x14ac:dyDescent="0.25">
      <c r="A380" s="564"/>
      <c r="B380" s="568"/>
      <c r="C380" s="614"/>
      <c r="D380" s="612"/>
      <c r="E380" s="448"/>
      <c r="F380" s="147" t="s">
        <v>817</v>
      </c>
      <c r="G380" s="243">
        <f>G378*100</f>
        <v>12000</v>
      </c>
      <c r="H380" s="244">
        <f>G378*110</f>
        <v>13200</v>
      </c>
      <c r="I380" s="246">
        <f>G378*120</f>
        <v>14400</v>
      </c>
      <c r="J380" s="245">
        <f>G378*123</f>
        <v>14760</v>
      </c>
      <c r="K380" s="583"/>
      <c r="L380" s="602"/>
      <c r="U380" s="629"/>
    </row>
    <row r="381" spans="1:21" ht="15" customHeight="1" x14ac:dyDescent="0.25">
      <c r="A381" s="564"/>
      <c r="B381" s="568"/>
      <c r="C381" s="614"/>
      <c r="D381" s="612"/>
      <c r="E381" s="448"/>
      <c r="F381" s="147" t="s">
        <v>1269</v>
      </c>
      <c r="G381" s="451">
        <v>0.98</v>
      </c>
      <c r="H381" s="451"/>
      <c r="I381" s="451"/>
      <c r="J381" s="451"/>
      <c r="K381" s="583"/>
      <c r="L381" s="602"/>
      <c r="U381" s="629"/>
    </row>
    <row r="382" spans="1:21" ht="15" customHeight="1" x14ac:dyDescent="0.25">
      <c r="A382" s="564"/>
      <c r="B382" s="568"/>
      <c r="C382" s="614"/>
      <c r="D382" s="612"/>
      <c r="E382" s="448"/>
      <c r="F382" s="93" t="s">
        <v>699</v>
      </c>
      <c r="G382" s="523" t="s">
        <v>700</v>
      </c>
      <c r="H382" s="523"/>
      <c r="I382" s="523"/>
      <c r="J382" s="523"/>
      <c r="K382" s="583"/>
      <c r="L382" s="602"/>
      <c r="U382" s="629"/>
    </row>
    <row r="383" spans="1:21" ht="15" customHeight="1" x14ac:dyDescent="0.25">
      <c r="A383" s="564"/>
      <c r="B383" s="568"/>
      <c r="C383" s="614"/>
      <c r="D383" s="612"/>
      <c r="E383" s="448"/>
      <c r="F383" s="93" t="s">
        <v>1181</v>
      </c>
      <c r="G383" s="462" t="s">
        <v>1179</v>
      </c>
      <c r="H383" s="463"/>
      <c r="I383" s="463"/>
      <c r="J383" s="464"/>
      <c r="K383" s="583"/>
      <c r="L383" s="602"/>
      <c r="U383" s="629"/>
    </row>
    <row r="384" spans="1:21" ht="15" customHeight="1" x14ac:dyDescent="0.25">
      <c r="A384" s="564"/>
      <c r="B384" s="568"/>
      <c r="C384" s="614"/>
      <c r="D384" s="612"/>
      <c r="E384" s="448"/>
      <c r="F384" s="147" t="s">
        <v>83</v>
      </c>
      <c r="G384" s="607">
        <v>66</v>
      </c>
      <c r="H384" s="607"/>
      <c r="I384" s="607"/>
      <c r="J384" s="607"/>
      <c r="K384" s="583"/>
      <c r="L384" s="602"/>
      <c r="U384" s="629"/>
    </row>
    <row r="385" spans="1:21" ht="15" customHeight="1" x14ac:dyDescent="0.25">
      <c r="A385" s="564"/>
      <c r="B385" s="568"/>
      <c r="C385" s="614"/>
      <c r="D385" s="612"/>
      <c r="E385" s="448"/>
      <c r="F385" s="94" t="s">
        <v>396</v>
      </c>
      <c r="G385" s="523" t="s">
        <v>1185</v>
      </c>
      <c r="H385" s="523"/>
      <c r="I385" s="523"/>
      <c r="J385" s="523"/>
      <c r="K385" s="583"/>
      <c r="L385" s="602"/>
      <c r="U385" s="629"/>
    </row>
    <row r="386" spans="1:21" ht="15" customHeight="1" x14ac:dyDescent="0.25">
      <c r="A386" s="564"/>
      <c r="B386" s="568"/>
      <c r="C386" s="614"/>
      <c r="D386" s="612"/>
      <c r="E386" s="448"/>
      <c r="F386" s="147" t="s">
        <v>3</v>
      </c>
      <c r="G386" s="607" t="s">
        <v>330</v>
      </c>
      <c r="H386" s="607"/>
      <c r="I386" s="607"/>
      <c r="J386" s="607"/>
      <c r="K386" s="583"/>
      <c r="L386" s="602"/>
      <c r="U386" s="629"/>
    </row>
    <row r="387" spans="1:21" ht="15" customHeight="1" x14ac:dyDescent="0.25">
      <c r="A387" s="564"/>
      <c r="B387" s="568"/>
      <c r="C387" s="614"/>
      <c r="D387" s="612"/>
      <c r="E387" s="448"/>
      <c r="F387" s="148" t="s">
        <v>379</v>
      </c>
      <c r="G387" s="523" t="s">
        <v>380</v>
      </c>
      <c r="H387" s="523"/>
      <c r="I387" s="523"/>
      <c r="J387" s="523"/>
      <c r="K387" s="583"/>
      <c r="L387" s="602"/>
      <c r="U387" s="629"/>
    </row>
    <row r="388" spans="1:21" ht="15" customHeight="1" x14ac:dyDescent="0.25">
      <c r="A388" s="564"/>
      <c r="B388" s="568"/>
      <c r="C388" s="614"/>
      <c r="D388" s="612"/>
      <c r="E388" s="448"/>
      <c r="F388" s="93" t="s">
        <v>701</v>
      </c>
      <c r="G388" s="523">
        <v>100000</v>
      </c>
      <c r="H388" s="523"/>
      <c r="I388" s="523"/>
      <c r="J388" s="523"/>
      <c r="K388" s="583"/>
      <c r="L388" s="602"/>
      <c r="U388" s="629"/>
    </row>
    <row r="389" spans="1:21" ht="15" customHeight="1" x14ac:dyDescent="0.25">
      <c r="A389" s="564"/>
      <c r="B389" s="568"/>
      <c r="C389" s="614"/>
      <c r="D389" s="612"/>
      <c r="E389" s="448"/>
      <c r="F389" s="148" t="s">
        <v>257</v>
      </c>
      <c r="G389" s="523" t="s">
        <v>556</v>
      </c>
      <c r="H389" s="523"/>
      <c r="I389" s="523"/>
      <c r="J389" s="523"/>
      <c r="K389" s="583"/>
      <c r="L389" s="602"/>
      <c r="U389" s="629"/>
    </row>
    <row r="390" spans="1:21" ht="15" customHeight="1" x14ac:dyDescent="0.25">
      <c r="A390" s="564"/>
      <c r="B390" s="568"/>
      <c r="C390" s="614"/>
      <c r="D390" s="612"/>
      <c r="E390" s="448"/>
      <c r="F390" s="148" t="s">
        <v>376</v>
      </c>
      <c r="G390" s="523" t="s">
        <v>392</v>
      </c>
      <c r="H390" s="523"/>
      <c r="I390" s="523"/>
      <c r="J390" s="523"/>
      <c r="K390" s="583"/>
      <c r="L390" s="602"/>
      <c r="U390" s="629"/>
    </row>
    <row r="391" spans="1:21" ht="15" customHeight="1" x14ac:dyDescent="0.25">
      <c r="A391" s="564"/>
      <c r="B391" s="568"/>
      <c r="C391" s="614"/>
      <c r="D391" s="612"/>
      <c r="E391" s="448"/>
      <c r="F391" s="93" t="s">
        <v>702</v>
      </c>
      <c r="G391" s="523" t="s">
        <v>709</v>
      </c>
      <c r="H391" s="523"/>
      <c r="I391" s="523"/>
      <c r="J391" s="523"/>
      <c r="K391" s="583"/>
      <c r="L391" s="602"/>
      <c r="U391" s="629"/>
    </row>
    <row r="392" spans="1:21" ht="15" customHeight="1" x14ac:dyDescent="0.25">
      <c r="A392" s="564"/>
      <c r="B392" s="568"/>
      <c r="C392" s="614"/>
      <c r="D392" s="612"/>
      <c r="E392" s="448"/>
      <c r="F392" s="148" t="s">
        <v>381</v>
      </c>
      <c r="G392" s="523" t="s">
        <v>382</v>
      </c>
      <c r="H392" s="523"/>
      <c r="I392" s="523"/>
      <c r="J392" s="523"/>
      <c r="K392" s="583"/>
      <c r="L392" s="602"/>
      <c r="U392" s="629"/>
    </row>
    <row r="393" spans="1:21" ht="15" customHeight="1" x14ac:dyDescent="0.25">
      <c r="A393" s="564"/>
      <c r="B393" s="568"/>
      <c r="C393" s="614"/>
      <c r="D393" s="612"/>
      <c r="E393" s="448"/>
      <c r="F393" s="94" t="s">
        <v>358</v>
      </c>
      <c r="G393" s="523" t="s">
        <v>900</v>
      </c>
      <c r="H393" s="523"/>
      <c r="I393" s="523"/>
      <c r="J393" s="523"/>
      <c r="K393" s="584">
        <v>5</v>
      </c>
      <c r="L393" s="533">
        <v>12195</v>
      </c>
      <c r="U393" s="629"/>
    </row>
    <row r="394" spans="1:21" ht="15" customHeight="1" x14ac:dyDescent="0.25">
      <c r="A394" s="564"/>
      <c r="B394" s="568"/>
      <c r="C394" s="614"/>
      <c r="D394" s="612"/>
      <c r="E394" s="448"/>
      <c r="F394" s="148" t="s">
        <v>383</v>
      </c>
      <c r="G394" s="523" t="s">
        <v>384</v>
      </c>
      <c r="H394" s="523"/>
      <c r="I394" s="523"/>
      <c r="J394" s="523"/>
      <c r="K394" s="585"/>
      <c r="L394" s="603" t="e">
        <f>#REF!-#REF!*10%</f>
        <v>#REF!</v>
      </c>
      <c r="U394" s="629"/>
    </row>
    <row r="395" spans="1:21" ht="15" customHeight="1" x14ac:dyDescent="0.25">
      <c r="A395" s="564"/>
      <c r="B395" s="568"/>
      <c r="C395" s="614"/>
      <c r="D395" s="612"/>
      <c r="E395" s="448"/>
      <c r="F395" s="148" t="s">
        <v>385</v>
      </c>
      <c r="G395" s="523" t="s">
        <v>398</v>
      </c>
      <c r="H395" s="523"/>
      <c r="I395" s="523"/>
      <c r="J395" s="523"/>
      <c r="K395" s="585"/>
      <c r="L395" s="603" t="e">
        <f>#REF!-#REF!*10%</f>
        <v>#REF!</v>
      </c>
      <c r="U395" s="629"/>
    </row>
    <row r="396" spans="1:21" ht="15" customHeight="1" x14ac:dyDescent="0.25">
      <c r="A396" s="564"/>
      <c r="B396" s="568"/>
      <c r="C396" s="614"/>
      <c r="D396" s="612"/>
      <c r="E396" s="448"/>
      <c r="F396" s="148" t="s">
        <v>389</v>
      </c>
      <c r="G396" s="523" t="s">
        <v>390</v>
      </c>
      <c r="H396" s="523"/>
      <c r="I396" s="523"/>
      <c r="J396" s="523"/>
      <c r="K396" s="585"/>
      <c r="L396" s="603" t="e">
        <f>#REF!-#REF!*10%</f>
        <v>#REF!</v>
      </c>
      <c r="U396" s="629"/>
    </row>
    <row r="397" spans="1:21" ht="15" customHeight="1" x14ac:dyDescent="0.25">
      <c r="A397" s="564"/>
      <c r="B397" s="568"/>
      <c r="C397" s="614"/>
      <c r="D397" s="612"/>
      <c r="E397" s="448"/>
      <c r="F397" s="93" t="s">
        <v>704</v>
      </c>
      <c r="G397" s="523" t="s">
        <v>705</v>
      </c>
      <c r="H397" s="523"/>
      <c r="I397" s="523"/>
      <c r="J397" s="523"/>
      <c r="K397" s="585"/>
      <c r="L397" s="603" t="e">
        <f>#REF!-#REF!*10%</f>
        <v>#REF!</v>
      </c>
      <c r="U397" s="629"/>
    </row>
    <row r="398" spans="1:21" ht="15" customHeight="1" x14ac:dyDescent="0.25">
      <c r="A398" s="564"/>
      <c r="B398" s="568"/>
      <c r="C398" s="614"/>
      <c r="D398" s="612"/>
      <c r="E398" s="448"/>
      <c r="F398" s="93" t="s">
        <v>706</v>
      </c>
      <c r="G398" s="523" t="s">
        <v>390</v>
      </c>
      <c r="H398" s="523"/>
      <c r="I398" s="523"/>
      <c r="J398" s="523"/>
      <c r="K398" s="585"/>
      <c r="L398" s="603" t="e">
        <f>#REF!-#REF!*10%</f>
        <v>#REF!</v>
      </c>
      <c r="U398" s="629"/>
    </row>
    <row r="399" spans="1:21" ht="15" customHeight="1" x14ac:dyDescent="0.25">
      <c r="A399" s="564"/>
      <c r="B399" s="568"/>
      <c r="C399" s="614"/>
      <c r="D399" s="612"/>
      <c r="E399" s="448"/>
      <c r="F399" s="93" t="s">
        <v>1271</v>
      </c>
      <c r="G399" s="523" t="s">
        <v>390</v>
      </c>
      <c r="H399" s="523"/>
      <c r="I399" s="523"/>
      <c r="J399" s="523"/>
      <c r="K399" s="585"/>
      <c r="L399" s="603" t="e">
        <f>#REF!-#REF!*10%</f>
        <v>#REF!</v>
      </c>
      <c r="U399" s="629"/>
    </row>
    <row r="400" spans="1:21" ht="15" customHeight="1" x14ac:dyDescent="0.25">
      <c r="A400" s="564"/>
      <c r="B400" s="568"/>
      <c r="C400" s="614"/>
      <c r="D400" s="612"/>
      <c r="E400" s="448"/>
      <c r="F400" s="93" t="s">
        <v>707</v>
      </c>
      <c r="G400" s="523" t="s">
        <v>911</v>
      </c>
      <c r="H400" s="523"/>
      <c r="I400" s="523"/>
      <c r="J400" s="523"/>
      <c r="K400" s="585"/>
      <c r="L400" s="603" t="e">
        <f>#REF!-#REF!*10%</f>
        <v>#REF!</v>
      </c>
      <c r="U400" s="629"/>
    </row>
    <row r="401" spans="1:21" ht="15" customHeight="1" x14ac:dyDescent="0.25">
      <c r="A401" s="564"/>
      <c r="B401" s="568"/>
      <c r="C401" s="614"/>
      <c r="D401" s="612"/>
      <c r="E401" s="448"/>
      <c r="F401" s="93" t="s">
        <v>708</v>
      </c>
      <c r="G401" s="523" t="s">
        <v>390</v>
      </c>
      <c r="H401" s="523"/>
      <c r="I401" s="523"/>
      <c r="J401" s="523"/>
      <c r="K401" s="585"/>
      <c r="L401" s="603" t="e">
        <f>#REF!-#REF!*10%</f>
        <v>#REF!</v>
      </c>
      <c r="U401" s="629"/>
    </row>
    <row r="402" spans="1:21" ht="15" customHeight="1" x14ac:dyDescent="0.25">
      <c r="A402" s="564"/>
      <c r="B402" s="568"/>
      <c r="C402" s="614"/>
      <c r="D402" s="612"/>
      <c r="E402" s="448"/>
      <c r="F402" s="148" t="s">
        <v>377</v>
      </c>
      <c r="G402" s="523" t="s">
        <v>387</v>
      </c>
      <c r="H402" s="523"/>
      <c r="I402" s="523"/>
      <c r="J402" s="523"/>
      <c r="K402" s="585"/>
      <c r="L402" s="603" t="e">
        <f>#REF!-#REF!*10%</f>
        <v>#REF!</v>
      </c>
      <c r="U402" s="629"/>
    </row>
    <row r="403" spans="1:21" ht="15" customHeight="1" x14ac:dyDescent="0.25">
      <c r="A403" s="564"/>
      <c r="B403" s="568"/>
      <c r="C403" s="614"/>
      <c r="D403" s="612"/>
      <c r="E403" s="448"/>
      <c r="F403" s="148" t="s">
        <v>388</v>
      </c>
      <c r="G403" s="523" t="s">
        <v>393</v>
      </c>
      <c r="H403" s="523"/>
      <c r="I403" s="523"/>
      <c r="J403" s="523"/>
      <c r="K403" s="585"/>
      <c r="L403" s="603" t="e">
        <f>#REF!-#REF!*10%</f>
        <v>#REF!</v>
      </c>
      <c r="U403" s="629"/>
    </row>
    <row r="404" spans="1:21" ht="15.6" customHeight="1" x14ac:dyDescent="0.25">
      <c r="A404" s="564"/>
      <c r="B404" s="568"/>
      <c r="C404" s="614"/>
      <c r="D404" s="612"/>
      <c r="E404" s="448"/>
      <c r="F404" s="148" t="s">
        <v>562</v>
      </c>
      <c r="G404" s="523" t="s">
        <v>1024</v>
      </c>
      <c r="H404" s="523"/>
      <c r="I404" s="523"/>
      <c r="J404" s="523"/>
      <c r="K404" s="585"/>
      <c r="L404" s="603" t="e">
        <f>#REF!-#REF!*10%</f>
        <v>#REF!</v>
      </c>
      <c r="U404" s="629"/>
    </row>
    <row r="405" spans="1:21" ht="15.6" customHeight="1" x14ac:dyDescent="0.25">
      <c r="A405" s="564"/>
      <c r="B405" s="568"/>
      <c r="C405" s="614"/>
      <c r="D405" s="612"/>
      <c r="E405" s="448"/>
      <c r="F405" s="148" t="s">
        <v>570</v>
      </c>
      <c r="G405" s="523" t="s">
        <v>613</v>
      </c>
      <c r="H405" s="523"/>
      <c r="I405" s="523"/>
      <c r="J405" s="523"/>
      <c r="K405" s="585"/>
      <c r="L405" s="603" t="e">
        <f>#REF!-#REF!*10%</f>
        <v>#REF!</v>
      </c>
      <c r="U405" s="629"/>
    </row>
    <row r="406" spans="1:21" ht="15.6" customHeight="1" x14ac:dyDescent="0.25">
      <c r="A406" s="564"/>
      <c r="B406" s="568"/>
      <c r="C406" s="614"/>
      <c r="D406" s="612"/>
      <c r="E406" s="448"/>
      <c r="F406" s="149" t="s">
        <v>4</v>
      </c>
      <c r="G406" s="606">
        <v>1.6</v>
      </c>
      <c r="H406" s="606"/>
      <c r="I406" s="606"/>
      <c r="J406" s="606"/>
      <c r="K406" s="585"/>
      <c r="L406" s="603" t="e">
        <f>#REF!-#REF!*10%</f>
        <v>#REF!</v>
      </c>
      <c r="U406" s="629"/>
    </row>
    <row r="407" spans="1:21" ht="15" customHeight="1" x14ac:dyDescent="0.25">
      <c r="A407" s="564"/>
      <c r="B407" s="569"/>
      <c r="C407" s="614"/>
      <c r="D407" s="612"/>
      <c r="E407" s="448"/>
      <c r="F407" s="136" t="s">
        <v>1016</v>
      </c>
      <c r="G407" s="454">
        <v>5</v>
      </c>
      <c r="H407" s="454"/>
      <c r="I407" s="454"/>
      <c r="J407" s="454"/>
      <c r="K407" s="585"/>
      <c r="L407" s="603" t="e">
        <f>#REF!-#REF!*10%</f>
        <v>#REF!</v>
      </c>
      <c r="U407" s="629"/>
    </row>
    <row r="408" spans="1:21" ht="15" customHeight="1" x14ac:dyDescent="0.25">
      <c r="A408" s="564">
        <v>5</v>
      </c>
      <c r="B408" s="567"/>
      <c r="C408" s="614" t="s">
        <v>328</v>
      </c>
      <c r="D408" s="611"/>
      <c r="E408" s="448"/>
      <c r="F408" s="147" t="s">
        <v>81</v>
      </c>
      <c r="G408" s="607" t="s">
        <v>6</v>
      </c>
      <c r="H408" s="607"/>
      <c r="I408" s="607"/>
      <c r="J408" s="607"/>
      <c r="K408" s="539">
        <v>3</v>
      </c>
      <c r="L408" s="601">
        <v>13770</v>
      </c>
      <c r="U408" s="628">
        <v>6380</v>
      </c>
    </row>
    <row r="409" spans="1:21" ht="15" customHeight="1" x14ac:dyDescent="0.25">
      <c r="A409" s="564"/>
      <c r="B409" s="568"/>
      <c r="C409" s="614"/>
      <c r="D409" s="612"/>
      <c r="E409" s="448"/>
      <c r="F409" s="147" t="s">
        <v>80</v>
      </c>
      <c r="G409" s="469">
        <v>120</v>
      </c>
      <c r="H409" s="469"/>
      <c r="I409" s="469"/>
      <c r="J409" s="469"/>
      <c r="K409" s="583"/>
      <c r="L409" s="602"/>
      <c r="U409" s="629"/>
    </row>
    <row r="410" spans="1:21" ht="15" customHeight="1" x14ac:dyDescent="0.25">
      <c r="A410" s="564"/>
      <c r="B410" s="568"/>
      <c r="C410" s="614"/>
      <c r="D410" s="612"/>
      <c r="E410" s="448"/>
      <c r="F410" s="147" t="s">
        <v>1</v>
      </c>
      <c r="G410" s="243">
        <v>3000</v>
      </c>
      <c r="H410" s="244">
        <v>4000</v>
      </c>
      <c r="I410" s="246">
        <v>5000</v>
      </c>
      <c r="J410" s="245">
        <v>6000</v>
      </c>
      <c r="K410" s="583"/>
      <c r="L410" s="602"/>
      <c r="U410" s="629"/>
    </row>
    <row r="411" spans="1:21" ht="15" customHeight="1" x14ac:dyDescent="0.25">
      <c r="A411" s="564"/>
      <c r="B411" s="568"/>
      <c r="C411" s="614"/>
      <c r="D411" s="612"/>
      <c r="E411" s="448"/>
      <c r="F411" s="147" t="s">
        <v>817</v>
      </c>
      <c r="G411" s="243">
        <f>G409*100</f>
        <v>12000</v>
      </c>
      <c r="H411" s="244">
        <f>G409*110</f>
        <v>13200</v>
      </c>
      <c r="I411" s="246">
        <f>G409*120</f>
        <v>14400</v>
      </c>
      <c r="J411" s="245">
        <f>G409*123</f>
        <v>14760</v>
      </c>
      <c r="K411" s="583"/>
      <c r="L411" s="602"/>
      <c r="U411" s="629"/>
    </row>
    <row r="412" spans="1:21" ht="15" customHeight="1" x14ac:dyDescent="0.25">
      <c r="A412" s="564"/>
      <c r="B412" s="568"/>
      <c r="C412" s="614"/>
      <c r="D412" s="612"/>
      <c r="E412" s="448"/>
      <c r="F412" s="147" t="s">
        <v>1269</v>
      </c>
      <c r="G412" s="451">
        <v>0.98</v>
      </c>
      <c r="H412" s="451"/>
      <c r="I412" s="451"/>
      <c r="J412" s="451"/>
      <c r="K412" s="583"/>
      <c r="L412" s="602"/>
      <c r="U412" s="629"/>
    </row>
    <row r="413" spans="1:21" ht="15" customHeight="1" x14ac:dyDescent="0.25">
      <c r="A413" s="564"/>
      <c r="B413" s="568"/>
      <c r="C413" s="614"/>
      <c r="D413" s="612"/>
      <c r="E413" s="448"/>
      <c r="F413" s="93" t="s">
        <v>699</v>
      </c>
      <c r="G413" s="523" t="s">
        <v>700</v>
      </c>
      <c r="H413" s="523"/>
      <c r="I413" s="523"/>
      <c r="J413" s="523"/>
      <c r="K413" s="583"/>
      <c r="L413" s="602"/>
      <c r="U413" s="629"/>
    </row>
    <row r="414" spans="1:21" ht="15" customHeight="1" x14ac:dyDescent="0.25">
      <c r="A414" s="564"/>
      <c r="B414" s="568"/>
      <c r="C414" s="614"/>
      <c r="D414" s="612"/>
      <c r="E414" s="448"/>
      <c r="F414" s="93" t="s">
        <v>1181</v>
      </c>
      <c r="G414" s="462" t="s">
        <v>1179</v>
      </c>
      <c r="H414" s="463"/>
      <c r="I414" s="463"/>
      <c r="J414" s="464"/>
      <c r="K414" s="583"/>
      <c r="L414" s="602"/>
      <c r="U414" s="629"/>
    </row>
    <row r="415" spans="1:21" ht="15" customHeight="1" x14ac:dyDescent="0.25">
      <c r="A415" s="564"/>
      <c r="B415" s="568"/>
      <c r="C415" s="614"/>
      <c r="D415" s="612"/>
      <c r="E415" s="448"/>
      <c r="F415" s="147" t="s">
        <v>83</v>
      </c>
      <c r="G415" s="607">
        <v>66</v>
      </c>
      <c r="H415" s="607"/>
      <c r="I415" s="607"/>
      <c r="J415" s="607"/>
      <c r="K415" s="583"/>
      <c r="L415" s="602"/>
      <c r="U415" s="629"/>
    </row>
    <row r="416" spans="1:21" ht="15" customHeight="1" x14ac:dyDescent="0.25">
      <c r="A416" s="564"/>
      <c r="B416" s="568"/>
      <c r="C416" s="614"/>
      <c r="D416" s="612"/>
      <c r="E416" s="448"/>
      <c r="F416" s="94" t="s">
        <v>396</v>
      </c>
      <c r="G416" s="523" t="s">
        <v>1185</v>
      </c>
      <c r="H416" s="523"/>
      <c r="I416" s="523"/>
      <c r="J416" s="523"/>
      <c r="K416" s="583"/>
      <c r="L416" s="602"/>
      <c r="U416" s="629"/>
    </row>
    <row r="417" spans="1:21" ht="15" customHeight="1" x14ac:dyDescent="0.25">
      <c r="A417" s="564"/>
      <c r="B417" s="568"/>
      <c r="C417" s="614"/>
      <c r="D417" s="612"/>
      <c r="E417" s="448"/>
      <c r="F417" s="147" t="s">
        <v>3</v>
      </c>
      <c r="G417" s="607" t="s">
        <v>331</v>
      </c>
      <c r="H417" s="607"/>
      <c r="I417" s="607"/>
      <c r="J417" s="607"/>
      <c r="K417" s="583"/>
      <c r="L417" s="602"/>
      <c r="U417" s="629"/>
    </row>
    <row r="418" spans="1:21" ht="15" customHeight="1" x14ac:dyDescent="0.25">
      <c r="A418" s="564"/>
      <c r="B418" s="568"/>
      <c r="C418" s="614"/>
      <c r="D418" s="612"/>
      <c r="E418" s="448"/>
      <c r="F418" s="148" t="s">
        <v>379</v>
      </c>
      <c r="G418" s="523" t="s">
        <v>380</v>
      </c>
      <c r="H418" s="523"/>
      <c r="I418" s="523"/>
      <c r="J418" s="523"/>
      <c r="K418" s="583"/>
      <c r="L418" s="602"/>
      <c r="U418" s="629"/>
    </row>
    <row r="419" spans="1:21" ht="15" customHeight="1" x14ac:dyDescent="0.25">
      <c r="A419" s="564"/>
      <c r="B419" s="568"/>
      <c r="C419" s="614"/>
      <c r="D419" s="612"/>
      <c r="E419" s="448"/>
      <c r="F419" s="93" t="s">
        <v>701</v>
      </c>
      <c r="G419" s="523">
        <v>100000</v>
      </c>
      <c r="H419" s="523"/>
      <c r="I419" s="523"/>
      <c r="J419" s="523"/>
      <c r="K419" s="583"/>
      <c r="L419" s="602"/>
      <c r="U419" s="629"/>
    </row>
    <row r="420" spans="1:21" ht="15" customHeight="1" x14ac:dyDescent="0.25">
      <c r="A420" s="564"/>
      <c r="B420" s="568"/>
      <c r="C420" s="614"/>
      <c r="D420" s="612"/>
      <c r="E420" s="448"/>
      <c r="F420" s="148" t="s">
        <v>257</v>
      </c>
      <c r="G420" s="523" t="s">
        <v>556</v>
      </c>
      <c r="H420" s="523"/>
      <c r="I420" s="523"/>
      <c r="J420" s="523"/>
      <c r="K420" s="583"/>
      <c r="L420" s="602"/>
      <c r="U420" s="629"/>
    </row>
    <row r="421" spans="1:21" ht="15" customHeight="1" x14ac:dyDescent="0.25">
      <c r="A421" s="564"/>
      <c r="B421" s="568"/>
      <c r="C421" s="614"/>
      <c r="D421" s="612"/>
      <c r="E421" s="448"/>
      <c r="F421" s="148" t="s">
        <v>376</v>
      </c>
      <c r="G421" s="523" t="s">
        <v>392</v>
      </c>
      <c r="H421" s="523"/>
      <c r="I421" s="523"/>
      <c r="J421" s="523"/>
      <c r="K421" s="583"/>
      <c r="L421" s="602"/>
      <c r="U421" s="629"/>
    </row>
    <row r="422" spans="1:21" ht="15" customHeight="1" x14ac:dyDescent="0.25">
      <c r="A422" s="564"/>
      <c r="B422" s="568"/>
      <c r="C422" s="614"/>
      <c r="D422" s="612"/>
      <c r="E422" s="448"/>
      <c r="F422" s="93" t="s">
        <v>702</v>
      </c>
      <c r="G422" s="523" t="s">
        <v>709</v>
      </c>
      <c r="H422" s="523"/>
      <c r="I422" s="523"/>
      <c r="J422" s="523"/>
      <c r="K422" s="583"/>
      <c r="L422" s="602"/>
      <c r="U422" s="629"/>
    </row>
    <row r="423" spans="1:21" ht="15" customHeight="1" x14ac:dyDescent="0.25">
      <c r="A423" s="564"/>
      <c r="B423" s="568"/>
      <c r="C423" s="614"/>
      <c r="D423" s="612"/>
      <c r="E423" s="448"/>
      <c r="F423" s="148" t="s">
        <v>381</v>
      </c>
      <c r="G423" s="523" t="s">
        <v>382</v>
      </c>
      <c r="H423" s="523"/>
      <c r="I423" s="523"/>
      <c r="J423" s="523"/>
      <c r="K423" s="583"/>
      <c r="L423" s="602"/>
      <c r="U423" s="629"/>
    </row>
    <row r="424" spans="1:21" ht="15" customHeight="1" x14ac:dyDescent="0.25">
      <c r="A424" s="564"/>
      <c r="B424" s="568"/>
      <c r="C424" s="614"/>
      <c r="D424" s="612"/>
      <c r="E424" s="448"/>
      <c r="F424" s="94" t="s">
        <v>358</v>
      </c>
      <c r="G424" s="523" t="s">
        <v>900</v>
      </c>
      <c r="H424" s="523"/>
      <c r="I424" s="523"/>
      <c r="J424" s="523"/>
      <c r="K424" s="584">
        <v>5</v>
      </c>
      <c r="L424" s="533">
        <v>14734</v>
      </c>
      <c r="U424" s="629"/>
    </row>
    <row r="425" spans="1:21" ht="15" customHeight="1" x14ac:dyDescent="0.25">
      <c r="A425" s="564"/>
      <c r="B425" s="568"/>
      <c r="C425" s="614"/>
      <c r="D425" s="612"/>
      <c r="E425" s="448"/>
      <c r="F425" s="148" t="s">
        <v>383</v>
      </c>
      <c r="G425" s="523" t="s">
        <v>384</v>
      </c>
      <c r="H425" s="523"/>
      <c r="I425" s="523"/>
      <c r="J425" s="523"/>
      <c r="K425" s="585"/>
      <c r="L425" s="603" t="e">
        <f>#REF!-#REF!*10%</f>
        <v>#REF!</v>
      </c>
      <c r="U425" s="629"/>
    </row>
    <row r="426" spans="1:21" ht="15" customHeight="1" x14ac:dyDescent="0.25">
      <c r="A426" s="564"/>
      <c r="B426" s="568"/>
      <c r="C426" s="614"/>
      <c r="D426" s="612"/>
      <c r="E426" s="448"/>
      <c r="F426" s="148" t="s">
        <v>385</v>
      </c>
      <c r="G426" s="523" t="s">
        <v>398</v>
      </c>
      <c r="H426" s="523"/>
      <c r="I426" s="523"/>
      <c r="J426" s="523"/>
      <c r="K426" s="585"/>
      <c r="L426" s="603" t="e">
        <f>#REF!-#REF!*10%</f>
        <v>#REF!</v>
      </c>
      <c r="U426" s="629"/>
    </row>
    <row r="427" spans="1:21" ht="15" customHeight="1" x14ac:dyDescent="0.25">
      <c r="A427" s="564"/>
      <c r="B427" s="568"/>
      <c r="C427" s="614"/>
      <c r="D427" s="612"/>
      <c r="E427" s="448"/>
      <c r="F427" s="148" t="s">
        <v>389</v>
      </c>
      <c r="G427" s="523" t="s">
        <v>390</v>
      </c>
      <c r="H427" s="523"/>
      <c r="I427" s="523"/>
      <c r="J427" s="523"/>
      <c r="K427" s="585"/>
      <c r="L427" s="603" t="e">
        <f>#REF!-#REF!*10%</f>
        <v>#REF!</v>
      </c>
      <c r="U427" s="629"/>
    </row>
    <row r="428" spans="1:21" ht="15" customHeight="1" x14ac:dyDescent="0.25">
      <c r="A428" s="564"/>
      <c r="B428" s="568"/>
      <c r="C428" s="614"/>
      <c r="D428" s="612"/>
      <c r="E428" s="448"/>
      <c r="F428" s="93" t="s">
        <v>704</v>
      </c>
      <c r="G428" s="523" t="s">
        <v>705</v>
      </c>
      <c r="H428" s="523"/>
      <c r="I428" s="523"/>
      <c r="J428" s="523"/>
      <c r="K428" s="585"/>
      <c r="L428" s="603" t="e">
        <f>#REF!-#REF!*10%</f>
        <v>#REF!</v>
      </c>
      <c r="U428" s="629"/>
    </row>
    <row r="429" spans="1:21" ht="15" customHeight="1" x14ac:dyDescent="0.25">
      <c r="A429" s="564"/>
      <c r="B429" s="568"/>
      <c r="C429" s="614"/>
      <c r="D429" s="612"/>
      <c r="E429" s="448"/>
      <c r="F429" s="93" t="s">
        <v>706</v>
      </c>
      <c r="G429" s="523" t="s">
        <v>390</v>
      </c>
      <c r="H429" s="523"/>
      <c r="I429" s="523"/>
      <c r="J429" s="523"/>
      <c r="K429" s="585"/>
      <c r="L429" s="603" t="e">
        <f>#REF!-#REF!*10%</f>
        <v>#REF!</v>
      </c>
      <c r="U429" s="629"/>
    </row>
    <row r="430" spans="1:21" ht="15" customHeight="1" x14ac:dyDescent="0.25">
      <c r="A430" s="564"/>
      <c r="B430" s="568"/>
      <c r="C430" s="614"/>
      <c r="D430" s="612"/>
      <c r="E430" s="448"/>
      <c r="F430" s="93" t="s">
        <v>1271</v>
      </c>
      <c r="G430" s="523" t="s">
        <v>390</v>
      </c>
      <c r="H430" s="523"/>
      <c r="I430" s="523"/>
      <c r="J430" s="523"/>
      <c r="K430" s="585"/>
      <c r="L430" s="603" t="e">
        <f>#REF!-#REF!*10%</f>
        <v>#REF!</v>
      </c>
      <c r="U430" s="629"/>
    </row>
    <row r="431" spans="1:21" ht="15" customHeight="1" x14ac:dyDescent="0.25">
      <c r="A431" s="564"/>
      <c r="B431" s="568"/>
      <c r="C431" s="614"/>
      <c r="D431" s="612"/>
      <c r="E431" s="448"/>
      <c r="F431" s="93" t="s">
        <v>707</v>
      </c>
      <c r="G431" s="523" t="s">
        <v>911</v>
      </c>
      <c r="H431" s="523"/>
      <c r="I431" s="523"/>
      <c r="J431" s="523"/>
      <c r="K431" s="585"/>
      <c r="L431" s="603" t="e">
        <f>#REF!-#REF!*10%</f>
        <v>#REF!</v>
      </c>
      <c r="U431" s="629"/>
    </row>
    <row r="432" spans="1:21" ht="15" customHeight="1" x14ac:dyDescent="0.25">
      <c r="A432" s="564"/>
      <c r="B432" s="568"/>
      <c r="C432" s="614"/>
      <c r="D432" s="612"/>
      <c r="E432" s="448"/>
      <c r="F432" s="93" t="s">
        <v>708</v>
      </c>
      <c r="G432" s="523" t="s">
        <v>390</v>
      </c>
      <c r="H432" s="523"/>
      <c r="I432" s="523"/>
      <c r="J432" s="523"/>
      <c r="K432" s="585"/>
      <c r="L432" s="603" t="e">
        <f>#REF!-#REF!*10%</f>
        <v>#REF!</v>
      </c>
      <c r="U432" s="629"/>
    </row>
    <row r="433" spans="1:21" ht="15" customHeight="1" x14ac:dyDescent="0.25">
      <c r="A433" s="564"/>
      <c r="B433" s="568"/>
      <c r="C433" s="614"/>
      <c r="D433" s="612"/>
      <c r="E433" s="448"/>
      <c r="F433" s="148" t="s">
        <v>377</v>
      </c>
      <c r="G433" s="523" t="s">
        <v>387</v>
      </c>
      <c r="H433" s="523"/>
      <c r="I433" s="523"/>
      <c r="J433" s="523"/>
      <c r="K433" s="585"/>
      <c r="L433" s="603" t="e">
        <f>#REF!-#REF!*10%</f>
        <v>#REF!</v>
      </c>
      <c r="U433" s="629"/>
    </row>
    <row r="434" spans="1:21" ht="15" customHeight="1" x14ac:dyDescent="0.25">
      <c r="A434" s="564"/>
      <c r="B434" s="568"/>
      <c r="C434" s="614"/>
      <c r="D434" s="612"/>
      <c r="E434" s="448"/>
      <c r="F434" s="148" t="s">
        <v>388</v>
      </c>
      <c r="G434" s="523" t="s">
        <v>393</v>
      </c>
      <c r="H434" s="523"/>
      <c r="I434" s="523"/>
      <c r="J434" s="523"/>
      <c r="K434" s="585"/>
      <c r="L434" s="603" t="e">
        <f>#REF!-#REF!*10%</f>
        <v>#REF!</v>
      </c>
      <c r="U434" s="629"/>
    </row>
    <row r="435" spans="1:21" ht="15.6" customHeight="1" x14ac:dyDescent="0.25">
      <c r="A435" s="564"/>
      <c r="B435" s="568"/>
      <c r="C435" s="614"/>
      <c r="D435" s="612"/>
      <c r="E435" s="448"/>
      <c r="F435" s="148" t="s">
        <v>562</v>
      </c>
      <c r="G435" s="523" t="s">
        <v>1024</v>
      </c>
      <c r="H435" s="523"/>
      <c r="I435" s="523"/>
      <c r="J435" s="523"/>
      <c r="K435" s="585"/>
      <c r="L435" s="603" t="e">
        <f>#REF!-#REF!*10%</f>
        <v>#REF!</v>
      </c>
      <c r="U435" s="629"/>
    </row>
    <row r="436" spans="1:21" ht="15.6" customHeight="1" x14ac:dyDescent="0.25">
      <c r="A436" s="564"/>
      <c r="B436" s="568"/>
      <c r="C436" s="614"/>
      <c r="D436" s="612"/>
      <c r="E436" s="448"/>
      <c r="F436" s="148" t="s">
        <v>570</v>
      </c>
      <c r="G436" s="523" t="s">
        <v>613</v>
      </c>
      <c r="H436" s="523"/>
      <c r="I436" s="523"/>
      <c r="J436" s="523"/>
      <c r="K436" s="585"/>
      <c r="L436" s="603" t="e">
        <f>#REF!-#REF!*10%</f>
        <v>#REF!</v>
      </c>
      <c r="U436" s="629"/>
    </row>
    <row r="437" spans="1:21" ht="15.6" customHeight="1" x14ac:dyDescent="0.25">
      <c r="A437" s="564"/>
      <c r="B437" s="568"/>
      <c r="C437" s="614"/>
      <c r="D437" s="612"/>
      <c r="E437" s="448"/>
      <c r="F437" s="149" t="s">
        <v>4</v>
      </c>
      <c r="G437" s="606">
        <v>2.1</v>
      </c>
      <c r="H437" s="606"/>
      <c r="I437" s="606"/>
      <c r="J437" s="606"/>
      <c r="K437" s="585"/>
      <c r="L437" s="603" t="e">
        <f>#REF!-#REF!*10%</f>
        <v>#REF!</v>
      </c>
      <c r="U437" s="629"/>
    </row>
    <row r="438" spans="1:21" ht="15" customHeight="1" x14ac:dyDescent="0.25">
      <c r="A438" s="564"/>
      <c r="B438" s="569"/>
      <c r="C438" s="614"/>
      <c r="D438" s="612"/>
      <c r="E438" s="448"/>
      <c r="F438" s="136" t="s">
        <v>1016</v>
      </c>
      <c r="G438" s="454">
        <v>5</v>
      </c>
      <c r="H438" s="454"/>
      <c r="I438" s="454"/>
      <c r="J438" s="454"/>
      <c r="K438" s="585"/>
      <c r="L438" s="603" t="e">
        <f>#REF!-#REF!*10%</f>
        <v>#REF!</v>
      </c>
      <c r="U438" s="629"/>
    </row>
    <row r="439" spans="1:21" ht="15" customHeight="1" x14ac:dyDescent="0.25">
      <c r="A439" s="564">
        <v>6</v>
      </c>
      <c r="B439" s="567"/>
      <c r="C439" s="614" t="s">
        <v>1359</v>
      </c>
      <c r="D439" s="611"/>
      <c r="E439" s="448"/>
      <c r="F439" s="147" t="s">
        <v>81</v>
      </c>
      <c r="G439" s="607" t="s">
        <v>6</v>
      </c>
      <c r="H439" s="607"/>
      <c r="I439" s="607"/>
      <c r="J439" s="607"/>
      <c r="K439" s="539">
        <v>3</v>
      </c>
      <c r="L439" s="601">
        <v>20117</v>
      </c>
      <c r="U439" s="628">
        <v>9320</v>
      </c>
    </row>
    <row r="440" spans="1:21" ht="15" customHeight="1" x14ac:dyDescent="0.25">
      <c r="A440" s="564"/>
      <c r="B440" s="568"/>
      <c r="C440" s="614"/>
      <c r="D440" s="612"/>
      <c r="E440" s="448"/>
      <c r="F440" s="147" t="s">
        <v>80</v>
      </c>
      <c r="G440" s="469">
        <v>150</v>
      </c>
      <c r="H440" s="469"/>
      <c r="I440" s="469"/>
      <c r="J440" s="469"/>
      <c r="K440" s="631"/>
      <c r="L440" s="602"/>
      <c r="U440" s="629"/>
    </row>
    <row r="441" spans="1:21" ht="15" customHeight="1" x14ac:dyDescent="0.25">
      <c r="A441" s="564"/>
      <c r="B441" s="568"/>
      <c r="C441" s="614"/>
      <c r="D441" s="612"/>
      <c r="E441" s="448"/>
      <c r="F441" s="147" t="s">
        <v>1</v>
      </c>
      <c r="G441" s="243">
        <v>3000</v>
      </c>
      <c r="H441" s="244">
        <v>4000</v>
      </c>
      <c r="I441" s="246">
        <v>5000</v>
      </c>
      <c r="J441" s="245">
        <v>6000</v>
      </c>
      <c r="K441" s="631"/>
      <c r="L441" s="602"/>
      <c r="U441" s="629"/>
    </row>
    <row r="442" spans="1:21" ht="15" customHeight="1" x14ac:dyDescent="0.25">
      <c r="A442" s="564"/>
      <c r="B442" s="568"/>
      <c r="C442" s="614"/>
      <c r="D442" s="612"/>
      <c r="E442" s="448"/>
      <c r="F442" s="147" t="s">
        <v>817</v>
      </c>
      <c r="G442" s="243">
        <f>G440*100</f>
        <v>15000</v>
      </c>
      <c r="H442" s="244">
        <f>G440*110</f>
        <v>16500</v>
      </c>
      <c r="I442" s="246">
        <f>G440*120</f>
        <v>18000</v>
      </c>
      <c r="J442" s="245">
        <f>G440*123</f>
        <v>18450</v>
      </c>
      <c r="K442" s="631"/>
      <c r="L442" s="602"/>
      <c r="U442" s="629"/>
    </row>
    <row r="443" spans="1:21" ht="15" customHeight="1" x14ac:dyDescent="0.25">
      <c r="A443" s="564"/>
      <c r="B443" s="568"/>
      <c r="C443" s="614"/>
      <c r="D443" s="612"/>
      <c r="E443" s="448"/>
      <c r="F443" s="147" t="s">
        <v>1269</v>
      </c>
      <c r="G443" s="451">
        <v>0.98</v>
      </c>
      <c r="H443" s="451"/>
      <c r="I443" s="451"/>
      <c r="J443" s="451"/>
      <c r="K443" s="631"/>
      <c r="L443" s="602"/>
      <c r="U443" s="629"/>
    </row>
    <row r="444" spans="1:21" ht="15" customHeight="1" x14ac:dyDescent="0.25">
      <c r="A444" s="564"/>
      <c r="B444" s="568"/>
      <c r="C444" s="614"/>
      <c r="D444" s="612"/>
      <c r="E444" s="448"/>
      <c r="F444" s="93" t="s">
        <v>699</v>
      </c>
      <c r="G444" s="523" t="s">
        <v>700</v>
      </c>
      <c r="H444" s="523"/>
      <c r="I444" s="523"/>
      <c r="J444" s="523"/>
      <c r="K444" s="631"/>
      <c r="L444" s="602"/>
      <c r="U444" s="629"/>
    </row>
    <row r="445" spans="1:21" ht="15" customHeight="1" x14ac:dyDescent="0.25">
      <c r="A445" s="564"/>
      <c r="B445" s="568"/>
      <c r="C445" s="614"/>
      <c r="D445" s="612"/>
      <c r="E445" s="448"/>
      <c r="F445" s="93" t="s">
        <v>1181</v>
      </c>
      <c r="G445" s="462" t="s">
        <v>1179</v>
      </c>
      <c r="H445" s="463"/>
      <c r="I445" s="463"/>
      <c r="J445" s="464"/>
      <c r="K445" s="631"/>
      <c r="L445" s="602"/>
      <c r="U445" s="629"/>
    </row>
    <row r="446" spans="1:21" ht="15" customHeight="1" x14ac:dyDescent="0.25">
      <c r="A446" s="564"/>
      <c r="B446" s="568"/>
      <c r="C446" s="614"/>
      <c r="D446" s="612"/>
      <c r="E446" s="448"/>
      <c r="F446" s="147" t="s">
        <v>83</v>
      </c>
      <c r="G446" s="607">
        <v>66</v>
      </c>
      <c r="H446" s="607"/>
      <c r="I446" s="607"/>
      <c r="J446" s="607"/>
      <c r="K446" s="631"/>
      <c r="L446" s="602"/>
      <c r="U446" s="629"/>
    </row>
    <row r="447" spans="1:21" ht="15" customHeight="1" x14ac:dyDescent="0.25">
      <c r="A447" s="564"/>
      <c r="B447" s="568"/>
      <c r="C447" s="614"/>
      <c r="D447" s="612"/>
      <c r="E447" s="448"/>
      <c r="F447" s="94" t="s">
        <v>396</v>
      </c>
      <c r="G447" s="523" t="s">
        <v>1185</v>
      </c>
      <c r="H447" s="523"/>
      <c r="I447" s="523"/>
      <c r="J447" s="523"/>
      <c r="K447" s="631"/>
      <c r="L447" s="602"/>
      <c r="U447" s="629"/>
    </row>
    <row r="448" spans="1:21" ht="15" customHeight="1" x14ac:dyDescent="0.25">
      <c r="A448" s="564"/>
      <c r="B448" s="568"/>
      <c r="C448" s="614"/>
      <c r="D448" s="612"/>
      <c r="E448" s="448"/>
      <c r="F448" s="147" t="s">
        <v>3</v>
      </c>
      <c r="G448" s="607" t="s">
        <v>332</v>
      </c>
      <c r="H448" s="607"/>
      <c r="I448" s="607"/>
      <c r="J448" s="607"/>
      <c r="K448" s="631"/>
      <c r="L448" s="602"/>
      <c r="U448" s="629"/>
    </row>
    <row r="449" spans="1:21" ht="15" customHeight="1" x14ac:dyDescent="0.25">
      <c r="A449" s="564"/>
      <c r="B449" s="568"/>
      <c r="C449" s="614"/>
      <c r="D449" s="612"/>
      <c r="E449" s="448"/>
      <c r="F449" s="148" t="s">
        <v>379</v>
      </c>
      <c r="G449" s="523" t="s">
        <v>380</v>
      </c>
      <c r="H449" s="523"/>
      <c r="I449" s="523"/>
      <c r="J449" s="523"/>
      <c r="K449" s="631"/>
      <c r="L449" s="602"/>
      <c r="U449" s="629"/>
    </row>
    <row r="450" spans="1:21" ht="15" customHeight="1" x14ac:dyDescent="0.25">
      <c r="A450" s="564"/>
      <c r="B450" s="568"/>
      <c r="C450" s="614"/>
      <c r="D450" s="612"/>
      <c r="E450" s="448"/>
      <c r="F450" s="93" t="s">
        <v>701</v>
      </c>
      <c r="G450" s="523">
        <v>100000</v>
      </c>
      <c r="H450" s="523"/>
      <c r="I450" s="523"/>
      <c r="J450" s="523"/>
      <c r="K450" s="631"/>
      <c r="L450" s="602"/>
      <c r="U450" s="629"/>
    </row>
    <row r="451" spans="1:21" ht="15" customHeight="1" x14ac:dyDescent="0.25">
      <c r="A451" s="564"/>
      <c r="B451" s="568"/>
      <c r="C451" s="614"/>
      <c r="D451" s="612"/>
      <c r="E451" s="448"/>
      <c r="F451" s="148" t="s">
        <v>257</v>
      </c>
      <c r="G451" s="523" t="s">
        <v>556</v>
      </c>
      <c r="H451" s="523"/>
      <c r="I451" s="523"/>
      <c r="J451" s="523"/>
      <c r="K451" s="631"/>
      <c r="L451" s="602"/>
      <c r="U451" s="629"/>
    </row>
    <row r="452" spans="1:21" ht="15" customHeight="1" x14ac:dyDescent="0.25">
      <c r="A452" s="564"/>
      <c r="B452" s="568"/>
      <c r="C452" s="614"/>
      <c r="D452" s="612"/>
      <c r="E452" s="448"/>
      <c r="F452" s="148" t="s">
        <v>376</v>
      </c>
      <c r="G452" s="523" t="s">
        <v>392</v>
      </c>
      <c r="H452" s="523"/>
      <c r="I452" s="523"/>
      <c r="J452" s="523"/>
      <c r="K452" s="631"/>
      <c r="L452" s="602"/>
      <c r="U452" s="629"/>
    </row>
    <row r="453" spans="1:21" ht="15" customHeight="1" x14ac:dyDescent="0.25">
      <c r="A453" s="564"/>
      <c r="B453" s="568"/>
      <c r="C453" s="614"/>
      <c r="D453" s="612"/>
      <c r="E453" s="448"/>
      <c r="F453" s="93" t="s">
        <v>702</v>
      </c>
      <c r="G453" s="523" t="s">
        <v>709</v>
      </c>
      <c r="H453" s="523"/>
      <c r="I453" s="523"/>
      <c r="J453" s="523"/>
      <c r="K453" s="631"/>
      <c r="L453" s="602"/>
      <c r="U453" s="629"/>
    </row>
    <row r="454" spans="1:21" ht="15" customHeight="1" x14ac:dyDescent="0.25">
      <c r="A454" s="564"/>
      <c r="B454" s="568"/>
      <c r="C454" s="614"/>
      <c r="D454" s="612"/>
      <c r="E454" s="448"/>
      <c r="F454" s="148" t="s">
        <v>381</v>
      </c>
      <c r="G454" s="523" t="s">
        <v>382</v>
      </c>
      <c r="H454" s="523"/>
      <c r="I454" s="523"/>
      <c r="J454" s="523"/>
      <c r="K454" s="631"/>
      <c r="L454" s="602"/>
      <c r="U454" s="629"/>
    </row>
    <row r="455" spans="1:21" ht="15" customHeight="1" x14ac:dyDescent="0.25">
      <c r="A455" s="564"/>
      <c r="B455" s="568"/>
      <c r="C455" s="614"/>
      <c r="D455" s="612"/>
      <c r="E455" s="448"/>
      <c r="F455" s="94" t="s">
        <v>358</v>
      </c>
      <c r="G455" s="523" t="s">
        <v>900</v>
      </c>
      <c r="H455" s="523"/>
      <c r="I455" s="523"/>
      <c r="J455" s="523"/>
      <c r="K455" s="584">
        <v>5</v>
      </c>
      <c r="L455" s="533">
        <v>21525</v>
      </c>
      <c r="U455" s="629"/>
    </row>
    <row r="456" spans="1:21" ht="15" customHeight="1" x14ac:dyDescent="0.25">
      <c r="A456" s="564"/>
      <c r="B456" s="568"/>
      <c r="C456" s="614"/>
      <c r="D456" s="612"/>
      <c r="E456" s="448"/>
      <c r="F456" s="148" t="s">
        <v>383</v>
      </c>
      <c r="G456" s="523" t="s">
        <v>384</v>
      </c>
      <c r="H456" s="523"/>
      <c r="I456" s="523"/>
      <c r="J456" s="523"/>
      <c r="K456" s="585"/>
      <c r="L456" s="603" t="e">
        <f>#REF!-#REF!*10%</f>
        <v>#REF!</v>
      </c>
      <c r="U456" s="629"/>
    </row>
    <row r="457" spans="1:21" ht="15" customHeight="1" x14ac:dyDescent="0.25">
      <c r="A457" s="564"/>
      <c r="B457" s="568"/>
      <c r="C457" s="614"/>
      <c r="D457" s="612"/>
      <c r="E457" s="448"/>
      <c r="F457" s="148" t="s">
        <v>385</v>
      </c>
      <c r="G457" s="523" t="s">
        <v>398</v>
      </c>
      <c r="H457" s="523"/>
      <c r="I457" s="523"/>
      <c r="J457" s="523"/>
      <c r="K457" s="585"/>
      <c r="L457" s="603" t="e">
        <f>#REF!-#REF!*10%</f>
        <v>#REF!</v>
      </c>
      <c r="U457" s="629"/>
    </row>
    <row r="458" spans="1:21" ht="15" customHeight="1" x14ac:dyDescent="0.25">
      <c r="A458" s="564"/>
      <c r="B458" s="568"/>
      <c r="C458" s="614"/>
      <c r="D458" s="612"/>
      <c r="E458" s="448"/>
      <c r="F458" s="148" t="s">
        <v>389</v>
      </c>
      <c r="G458" s="523" t="s">
        <v>390</v>
      </c>
      <c r="H458" s="523"/>
      <c r="I458" s="523"/>
      <c r="J458" s="523"/>
      <c r="K458" s="585"/>
      <c r="L458" s="603" t="e">
        <f>#REF!-#REF!*10%</f>
        <v>#REF!</v>
      </c>
      <c r="U458" s="629"/>
    </row>
    <row r="459" spans="1:21" ht="15" customHeight="1" x14ac:dyDescent="0.25">
      <c r="A459" s="564"/>
      <c r="B459" s="568"/>
      <c r="C459" s="614"/>
      <c r="D459" s="612"/>
      <c r="E459" s="448"/>
      <c r="F459" s="93" t="s">
        <v>704</v>
      </c>
      <c r="G459" s="523" t="s">
        <v>705</v>
      </c>
      <c r="H459" s="523"/>
      <c r="I459" s="523"/>
      <c r="J459" s="523"/>
      <c r="K459" s="585"/>
      <c r="L459" s="603" t="e">
        <f>#REF!-#REF!*10%</f>
        <v>#REF!</v>
      </c>
      <c r="U459" s="629"/>
    </row>
    <row r="460" spans="1:21" ht="15" customHeight="1" x14ac:dyDescent="0.25">
      <c r="A460" s="564"/>
      <c r="B460" s="568"/>
      <c r="C460" s="614"/>
      <c r="D460" s="612"/>
      <c r="E460" s="448"/>
      <c r="F460" s="93" t="s">
        <v>706</v>
      </c>
      <c r="G460" s="523" t="s">
        <v>390</v>
      </c>
      <c r="H460" s="523"/>
      <c r="I460" s="523"/>
      <c r="J460" s="523"/>
      <c r="K460" s="585"/>
      <c r="L460" s="603" t="e">
        <f>#REF!-#REF!*10%</f>
        <v>#REF!</v>
      </c>
      <c r="U460" s="629"/>
    </row>
    <row r="461" spans="1:21" ht="15" customHeight="1" x14ac:dyDescent="0.25">
      <c r="A461" s="564"/>
      <c r="B461" s="568"/>
      <c r="C461" s="614"/>
      <c r="D461" s="612"/>
      <c r="E461" s="448"/>
      <c r="F461" s="93" t="s">
        <v>1271</v>
      </c>
      <c r="G461" s="523" t="s">
        <v>390</v>
      </c>
      <c r="H461" s="523"/>
      <c r="I461" s="523"/>
      <c r="J461" s="523"/>
      <c r="K461" s="585"/>
      <c r="L461" s="603" t="e">
        <f>#REF!-#REF!*10%</f>
        <v>#REF!</v>
      </c>
      <c r="U461" s="629"/>
    </row>
    <row r="462" spans="1:21" ht="15" customHeight="1" x14ac:dyDescent="0.25">
      <c r="A462" s="564"/>
      <c r="B462" s="568"/>
      <c r="C462" s="614"/>
      <c r="D462" s="612"/>
      <c r="E462" s="448"/>
      <c r="F462" s="93" t="s">
        <v>707</v>
      </c>
      <c r="G462" s="523" t="s">
        <v>911</v>
      </c>
      <c r="H462" s="523"/>
      <c r="I462" s="523"/>
      <c r="J462" s="523"/>
      <c r="K462" s="585"/>
      <c r="L462" s="603" t="e">
        <f>#REF!-#REF!*10%</f>
        <v>#REF!</v>
      </c>
      <c r="U462" s="629"/>
    </row>
    <row r="463" spans="1:21" ht="15" customHeight="1" x14ac:dyDescent="0.25">
      <c r="A463" s="564"/>
      <c r="B463" s="568"/>
      <c r="C463" s="614"/>
      <c r="D463" s="612"/>
      <c r="E463" s="448"/>
      <c r="F463" s="93" t="s">
        <v>708</v>
      </c>
      <c r="G463" s="523" t="s">
        <v>390</v>
      </c>
      <c r="H463" s="523"/>
      <c r="I463" s="523"/>
      <c r="J463" s="523"/>
      <c r="K463" s="585"/>
      <c r="L463" s="603" t="e">
        <f>#REF!-#REF!*10%</f>
        <v>#REF!</v>
      </c>
      <c r="U463" s="629"/>
    </row>
    <row r="464" spans="1:21" ht="15" customHeight="1" x14ac:dyDescent="0.25">
      <c r="A464" s="564"/>
      <c r="B464" s="568"/>
      <c r="C464" s="614"/>
      <c r="D464" s="612"/>
      <c r="E464" s="448"/>
      <c r="F464" s="148" t="s">
        <v>377</v>
      </c>
      <c r="G464" s="523" t="s">
        <v>387</v>
      </c>
      <c r="H464" s="523"/>
      <c r="I464" s="523"/>
      <c r="J464" s="523"/>
      <c r="K464" s="585"/>
      <c r="L464" s="603" t="e">
        <f>#REF!-#REF!*10%</f>
        <v>#REF!</v>
      </c>
      <c r="U464" s="629"/>
    </row>
    <row r="465" spans="1:21" ht="15" customHeight="1" x14ac:dyDescent="0.25">
      <c r="A465" s="564"/>
      <c r="B465" s="568"/>
      <c r="C465" s="614"/>
      <c r="D465" s="612"/>
      <c r="E465" s="448"/>
      <c r="F465" s="148" t="s">
        <v>388</v>
      </c>
      <c r="G465" s="523" t="s">
        <v>393</v>
      </c>
      <c r="H465" s="523"/>
      <c r="I465" s="523"/>
      <c r="J465" s="523"/>
      <c r="K465" s="585"/>
      <c r="L465" s="603" t="e">
        <f>#REF!-#REF!*10%</f>
        <v>#REF!</v>
      </c>
      <c r="U465" s="629"/>
    </row>
    <row r="466" spans="1:21" ht="15.6" customHeight="1" x14ac:dyDescent="0.25">
      <c r="A466" s="564"/>
      <c r="B466" s="568"/>
      <c r="C466" s="614"/>
      <c r="D466" s="612"/>
      <c r="E466" s="448"/>
      <c r="F466" s="148" t="s">
        <v>562</v>
      </c>
      <c r="G466" s="523" t="s">
        <v>1024</v>
      </c>
      <c r="H466" s="523"/>
      <c r="I466" s="523"/>
      <c r="J466" s="523"/>
      <c r="K466" s="585"/>
      <c r="L466" s="603" t="e">
        <f>#REF!-#REF!*10%</f>
        <v>#REF!</v>
      </c>
      <c r="U466" s="629"/>
    </row>
    <row r="467" spans="1:21" ht="15.6" customHeight="1" x14ac:dyDescent="0.25">
      <c r="A467" s="564"/>
      <c r="B467" s="568"/>
      <c r="C467" s="614"/>
      <c r="D467" s="612"/>
      <c r="E467" s="448"/>
      <c r="F467" s="148" t="s">
        <v>570</v>
      </c>
      <c r="G467" s="523" t="s">
        <v>613</v>
      </c>
      <c r="H467" s="523"/>
      <c r="I467" s="523"/>
      <c r="J467" s="523"/>
      <c r="K467" s="585"/>
      <c r="L467" s="603" t="e">
        <f>#REF!-#REF!*10%</f>
        <v>#REF!</v>
      </c>
      <c r="U467" s="629"/>
    </row>
    <row r="468" spans="1:21" ht="15.6" customHeight="1" x14ac:dyDescent="0.25">
      <c r="A468" s="564"/>
      <c r="B468" s="568"/>
      <c r="C468" s="614"/>
      <c r="D468" s="612"/>
      <c r="E468" s="448"/>
      <c r="F468" s="149" t="s">
        <v>4</v>
      </c>
      <c r="G468" s="606">
        <v>2.8</v>
      </c>
      <c r="H468" s="606"/>
      <c r="I468" s="606"/>
      <c r="J468" s="606"/>
      <c r="K468" s="585"/>
      <c r="L468" s="603" t="e">
        <f>#REF!-#REF!*10%</f>
        <v>#REF!</v>
      </c>
      <c r="U468" s="629"/>
    </row>
    <row r="469" spans="1:21" ht="15" customHeight="1" x14ac:dyDescent="0.25">
      <c r="A469" s="564"/>
      <c r="B469" s="569"/>
      <c r="C469" s="614"/>
      <c r="D469" s="612"/>
      <c r="E469" s="448"/>
      <c r="F469" s="136" t="s">
        <v>1016</v>
      </c>
      <c r="G469" s="454">
        <v>5</v>
      </c>
      <c r="H469" s="454"/>
      <c r="I469" s="454"/>
      <c r="J469" s="454"/>
      <c r="K469" s="585"/>
      <c r="L469" s="603" t="e">
        <f>#REF!-#REF!*10%</f>
        <v>#REF!</v>
      </c>
      <c r="U469" s="629"/>
    </row>
    <row r="470" spans="1:21" ht="15" customHeight="1" x14ac:dyDescent="0.25">
      <c r="A470" s="564">
        <v>7</v>
      </c>
      <c r="B470" s="567"/>
      <c r="C470" s="614" t="s">
        <v>1360</v>
      </c>
      <c r="D470" s="611"/>
      <c r="E470" s="448"/>
      <c r="F470" s="147" t="s">
        <v>81</v>
      </c>
      <c r="G470" s="607" t="s">
        <v>6</v>
      </c>
      <c r="H470" s="607"/>
      <c r="I470" s="607"/>
      <c r="J470" s="607"/>
      <c r="K470" s="539">
        <v>3</v>
      </c>
      <c r="L470" s="601">
        <v>20506</v>
      </c>
      <c r="U470" s="628">
        <v>9500</v>
      </c>
    </row>
    <row r="471" spans="1:21" ht="15" customHeight="1" x14ac:dyDescent="0.25">
      <c r="A471" s="564"/>
      <c r="B471" s="568"/>
      <c r="C471" s="614"/>
      <c r="D471" s="612"/>
      <c r="E471" s="448"/>
      <c r="F471" s="147" t="s">
        <v>80</v>
      </c>
      <c r="G471" s="469">
        <v>180</v>
      </c>
      <c r="H471" s="469"/>
      <c r="I471" s="469"/>
      <c r="J471" s="469"/>
      <c r="K471" s="583"/>
      <c r="L471" s="602"/>
      <c r="U471" s="629"/>
    </row>
    <row r="472" spans="1:21" ht="15" customHeight="1" x14ac:dyDescent="0.25">
      <c r="A472" s="564"/>
      <c r="B472" s="568"/>
      <c r="C472" s="614"/>
      <c r="D472" s="612"/>
      <c r="E472" s="448"/>
      <c r="F472" s="147" t="s">
        <v>1</v>
      </c>
      <c r="G472" s="243">
        <v>3000</v>
      </c>
      <c r="H472" s="244">
        <v>4000</v>
      </c>
      <c r="I472" s="246">
        <v>5000</v>
      </c>
      <c r="J472" s="245">
        <v>6000</v>
      </c>
      <c r="K472" s="583"/>
      <c r="L472" s="602"/>
      <c r="U472" s="629"/>
    </row>
    <row r="473" spans="1:21" ht="15" customHeight="1" x14ac:dyDescent="0.25">
      <c r="A473" s="564"/>
      <c r="B473" s="568"/>
      <c r="C473" s="614"/>
      <c r="D473" s="612"/>
      <c r="E473" s="448"/>
      <c r="F473" s="147" t="s">
        <v>817</v>
      </c>
      <c r="G473" s="243">
        <f>G471*100</f>
        <v>18000</v>
      </c>
      <c r="H473" s="244">
        <f>G471*110</f>
        <v>19800</v>
      </c>
      <c r="I473" s="246">
        <f>G471*120</f>
        <v>21600</v>
      </c>
      <c r="J473" s="245">
        <f>G471*123</f>
        <v>22140</v>
      </c>
      <c r="K473" s="583"/>
      <c r="L473" s="602"/>
      <c r="U473" s="629"/>
    </row>
    <row r="474" spans="1:21" ht="15" customHeight="1" x14ac:dyDescent="0.25">
      <c r="A474" s="564"/>
      <c r="B474" s="568"/>
      <c r="C474" s="614"/>
      <c r="D474" s="612"/>
      <c r="E474" s="448"/>
      <c r="F474" s="147" t="s">
        <v>1269</v>
      </c>
      <c r="G474" s="451">
        <v>0.98</v>
      </c>
      <c r="H474" s="451"/>
      <c r="I474" s="451"/>
      <c r="J474" s="451"/>
      <c r="K474" s="583"/>
      <c r="L474" s="602"/>
      <c r="U474" s="629"/>
    </row>
    <row r="475" spans="1:21" ht="15" customHeight="1" x14ac:dyDescent="0.25">
      <c r="A475" s="564"/>
      <c r="B475" s="568"/>
      <c r="C475" s="614"/>
      <c r="D475" s="612"/>
      <c r="E475" s="448"/>
      <c r="F475" s="93" t="s">
        <v>699</v>
      </c>
      <c r="G475" s="523" t="s">
        <v>700</v>
      </c>
      <c r="H475" s="523"/>
      <c r="I475" s="523"/>
      <c r="J475" s="523"/>
      <c r="K475" s="583"/>
      <c r="L475" s="602"/>
      <c r="U475" s="629"/>
    </row>
    <row r="476" spans="1:21" ht="15" customHeight="1" x14ac:dyDescent="0.25">
      <c r="A476" s="564"/>
      <c r="B476" s="568"/>
      <c r="C476" s="614"/>
      <c r="D476" s="612"/>
      <c r="E476" s="448"/>
      <c r="F476" s="93" t="s">
        <v>1181</v>
      </c>
      <c r="G476" s="462" t="s">
        <v>1179</v>
      </c>
      <c r="H476" s="463"/>
      <c r="I476" s="463"/>
      <c r="J476" s="464"/>
      <c r="K476" s="583"/>
      <c r="L476" s="602"/>
      <c r="U476" s="629"/>
    </row>
    <row r="477" spans="1:21" ht="15" customHeight="1" x14ac:dyDescent="0.25">
      <c r="A477" s="564"/>
      <c r="B477" s="568"/>
      <c r="C477" s="614"/>
      <c r="D477" s="612"/>
      <c r="E477" s="448"/>
      <c r="F477" s="147" t="s">
        <v>83</v>
      </c>
      <c r="G477" s="607">
        <v>66</v>
      </c>
      <c r="H477" s="607"/>
      <c r="I477" s="607"/>
      <c r="J477" s="607"/>
      <c r="K477" s="583"/>
      <c r="L477" s="602"/>
      <c r="U477" s="629"/>
    </row>
    <row r="478" spans="1:21" ht="15" customHeight="1" x14ac:dyDescent="0.25">
      <c r="A478" s="564"/>
      <c r="B478" s="568"/>
      <c r="C478" s="614"/>
      <c r="D478" s="612"/>
      <c r="E478" s="448"/>
      <c r="F478" s="94" t="s">
        <v>396</v>
      </c>
      <c r="G478" s="523" t="s">
        <v>1185</v>
      </c>
      <c r="H478" s="523"/>
      <c r="I478" s="523"/>
      <c r="J478" s="523"/>
      <c r="K478" s="583"/>
      <c r="L478" s="602"/>
      <c r="U478" s="629"/>
    </row>
    <row r="479" spans="1:21" ht="15" customHeight="1" x14ac:dyDescent="0.25">
      <c r="A479" s="564"/>
      <c r="B479" s="568"/>
      <c r="C479" s="614"/>
      <c r="D479" s="612"/>
      <c r="E479" s="448"/>
      <c r="F479" s="147" t="s">
        <v>3</v>
      </c>
      <c r="G479" s="607" t="s">
        <v>333</v>
      </c>
      <c r="H479" s="607"/>
      <c r="I479" s="607"/>
      <c r="J479" s="607"/>
      <c r="K479" s="583"/>
      <c r="L479" s="602"/>
      <c r="U479" s="629"/>
    </row>
    <row r="480" spans="1:21" ht="15" customHeight="1" x14ac:dyDescent="0.25">
      <c r="A480" s="564"/>
      <c r="B480" s="568"/>
      <c r="C480" s="614"/>
      <c r="D480" s="612"/>
      <c r="E480" s="448"/>
      <c r="F480" s="148" t="s">
        <v>379</v>
      </c>
      <c r="G480" s="523" t="s">
        <v>380</v>
      </c>
      <c r="H480" s="523"/>
      <c r="I480" s="523"/>
      <c r="J480" s="523"/>
      <c r="K480" s="583"/>
      <c r="L480" s="602"/>
      <c r="U480" s="629"/>
    </row>
    <row r="481" spans="1:21" ht="15" customHeight="1" x14ac:dyDescent="0.25">
      <c r="A481" s="564"/>
      <c r="B481" s="568"/>
      <c r="C481" s="614"/>
      <c r="D481" s="612"/>
      <c r="E481" s="448"/>
      <c r="F481" s="93" t="s">
        <v>701</v>
      </c>
      <c r="G481" s="523">
        <v>100000</v>
      </c>
      <c r="H481" s="523"/>
      <c r="I481" s="523"/>
      <c r="J481" s="523"/>
      <c r="K481" s="583"/>
      <c r="L481" s="602"/>
      <c r="U481" s="629"/>
    </row>
    <row r="482" spans="1:21" ht="15" customHeight="1" x14ac:dyDescent="0.25">
      <c r="A482" s="564"/>
      <c r="B482" s="568"/>
      <c r="C482" s="614"/>
      <c r="D482" s="612"/>
      <c r="E482" s="448"/>
      <c r="F482" s="148" t="s">
        <v>257</v>
      </c>
      <c r="G482" s="523" t="s">
        <v>556</v>
      </c>
      <c r="H482" s="523"/>
      <c r="I482" s="523"/>
      <c r="J482" s="523"/>
      <c r="K482" s="583"/>
      <c r="L482" s="602"/>
      <c r="U482" s="629"/>
    </row>
    <row r="483" spans="1:21" ht="15" customHeight="1" x14ac:dyDescent="0.25">
      <c r="A483" s="564"/>
      <c r="B483" s="568"/>
      <c r="C483" s="614"/>
      <c r="D483" s="612"/>
      <c r="E483" s="448"/>
      <c r="F483" s="148" t="s">
        <v>376</v>
      </c>
      <c r="G483" s="523" t="s">
        <v>392</v>
      </c>
      <c r="H483" s="523"/>
      <c r="I483" s="523"/>
      <c r="J483" s="523"/>
      <c r="K483" s="583"/>
      <c r="L483" s="602"/>
      <c r="U483" s="629"/>
    </row>
    <row r="484" spans="1:21" ht="15" customHeight="1" x14ac:dyDescent="0.25">
      <c r="A484" s="564"/>
      <c r="B484" s="568"/>
      <c r="C484" s="614"/>
      <c r="D484" s="612"/>
      <c r="E484" s="448"/>
      <c r="F484" s="93" t="s">
        <v>702</v>
      </c>
      <c r="G484" s="523" t="s">
        <v>709</v>
      </c>
      <c r="H484" s="523"/>
      <c r="I484" s="523"/>
      <c r="J484" s="523"/>
      <c r="K484" s="583"/>
      <c r="L484" s="602"/>
      <c r="U484" s="629"/>
    </row>
    <row r="485" spans="1:21" ht="15" customHeight="1" x14ac:dyDescent="0.25">
      <c r="A485" s="564"/>
      <c r="B485" s="568"/>
      <c r="C485" s="614"/>
      <c r="D485" s="612"/>
      <c r="E485" s="448"/>
      <c r="F485" s="148" t="s">
        <v>381</v>
      </c>
      <c r="G485" s="523" t="s">
        <v>382</v>
      </c>
      <c r="H485" s="523"/>
      <c r="I485" s="523"/>
      <c r="J485" s="523"/>
      <c r="K485" s="583"/>
      <c r="L485" s="602"/>
      <c r="U485" s="629"/>
    </row>
    <row r="486" spans="1:21" ht="15" customHeight="1" x14ac:dyDescent="0.25">
      <c r="A486" s="564"/>
      <c r="B486" s="568"/>
      <c r="C486" s="614"/>
      <c r="D486" s="612"/>
      <c r="E486" s="448"/>
      <c r="F486" s="94" t="s">
        <v>358</v>
      </c>
      <c r="G486" s="523" t="s">
        <v>900</v>
      </c>
      <c r="H486" s="523"/>
      <c r="I486" s="523"/>
      <c r="J486" s="523"/>
      <c r="K486" s="584">
        <v>5</v>
      </c>
      <c r="L486" s="533">
        <v>21941</v>
      </c>
      <c r="U486" s="629"/>
    </row>
    <row r="487" spans="1:21" ht="15" customHeight="1" x14ac:dyDescent="0.25">
      <c r="A487" s="564"/>
      <c r="B487" s="568"/>
      <c r="C487" s="614"/>
      <c r="D487" s="612"/>
      <c r="E487" s="448"/>
      <c r="F487" s="148" t="s">
        <v>383</v>
      </c>
      <c r="G487" s="523" t="s">
        <v>384</v>
      </c>
      <c r="H487" s="523"/>
      <c r="I487" s="523"/>
      <c r="J487" s="523"/>
      <c r="K487" s="585"/>
      <c r="L487" s="603" t="e">
        <f>#REF!-#REF!*10%</f>
        <v>#REF!</v>
      </c>
      <c r="U487" s="629"/>
    </row>
    <row r="488" spans="1:21" ht="15" customHeight="1" x14ac:dyDescent="0.25">
      <c r="A488" s="564"/>
      <c r="B488" s="568"/>
      <c r="C488" s="614"/>
      <c r="D488" s="612"/>
      <c r="E488" s="448"/>
      <c r="F488" s="148" t="s">
        <v>385</v>
      </c>
      <c r="G488" s="523" t="s">
        <v>398</v>
      </c>
      <c r="H488" s="523"/>
      <c r="I488" s="523"/>
      <c r="J488" s="523"/>
      <c r="K488" s="585"/>
      <c r="L488" s="603" t="e">
        <f>#REF!-#REF!*10%</f>
        <v>#REF!</v>
      </c>
      <c r="U488" s="629"/>
    </row>
    <row r="489" spans="1:21" ht="15" customHeight="1" x14ac:dyDescent="0.25">
      <c r="A489" s="564"/>
      <c r="B489" s="568"/>
      <c r="C489" s="614"/>
      <c r="D489" s="612"/>
      <c r="E489" s="448"/>
      <c r="F489" s="148" t="s">
        <v>389</v>
      </c>
      <c r="G489" s="523" t="s">
        <v>390</v>
      </c>
      <c r="H489" s="523"/>
      <c r="I489" s="523"/>
      <c r="J489" s="523"/>
      <c r="K489" s="585"/>
      <c r="L489" s="603" t="e">
        <f>#REF!-#REF!*10%</f>
        <v>#REF!</v>
      </c>
      <c r="U489" s="629"/>
    </row>
    <row r="490" spans="1:21" ht="15" customHeight="1" x14ac:dyDescent="0.25">
      <c r="A490" s="564"/>
      <c r="B490" s="568"/>
      <c r="C490" s="614"/>
      <c r="D490" s="612"/>
      <c r="E490" s="448"/>
      <c r="F490" s="93" t="s">
        <v>704</v>
      </c>
      <c r="G490" s="523" t="s">
        <v>705</v>
      </c>
      <c r="H490" s="523"/>
      <c r="I490" s="523"/>
      <c r="J490" s="523"/>
      <c r="K490" s="585"/>
      <c r="L490" s="603" t="e">
        <f>#REF!-#REF!*10%</f>
        <v>#REF!</v>
      </c>
      <c r="U490" s="629"/>
    </row>
    <row r="491" spans="1:21" ht="15" customHeight="1" x14ac:dyDescent="0.25">
      <c r="A491" s="564"/>
      <c r="B491" s="568"/>
      <c r="C491" s="614"/>
      <c r="D491" s="612"/>
      <c r="E491" s="448"/>
      <c r="F491" s="93" t="s">
        <v>706</v>
      </c>
      <c r="G491" s="523" t="s">
        <v>390</v>
      </c>
      <c r="H491" s="523"/>
      <c r="I491" s="523"/>
      <c r="J491" s="523"/>
      <c r="K491" s="585"/>
      <c r="L491" s="603" t="e">
        <f>#REF!-#REF!*10%</f>
        <v>#REF!</v>
      </c>
      <c r="U491" s="629"/>
    </row>
    <row r="492" spans="1:21" ht="15" customHeight="1" x14ac:dyDescent="0.25">
      <c r="A492" s="564"/>
      <c r="B492" s="568"/>
      <c r="C492" s="614"/>
      <c r="D492" s="612"/>
      <c r="E492" s="448"/>
      <c r="F492" s="93" t="s">
        <v>1271</v>
      </c>
      <c r="G492" s="523" t="s">
        <v>390</v>
      </c>
      <c r="H492" s="523"/>
      <c r="I492" s="523"/>
      <c r="J492" s="523"/>
      <c r="K492" s="585"/>
      <c r="L492" s="603" t="e">
        <f>#REF!-#REF!*10%</f>
        <v>#REF!</v>
      </c>
      <c r="U492" s="629"/>
    </row>
    <row r="493" spans="1:21" ht="15" customHeight="1" x14ac:dyDescent="0.25">
      <c r="A493" s="564"/>
      <c r="B493" s="568"/>
      <c r="C493" s="614"/>
      <c r="D493" s="612"/>
      <c r="E493" s="448"/>
      <c r="F493" s="93" t="s">
        <v>707</v>
      </c>
      <c r="G493" s="523" t="s">
        <v>911</v>
      </c>
      <c r="H493" s="523"/>
      <c r="I493" s="523"/>
      <c r="J493" s="523"/>
      <c r="K493" s="585"/>
      <c r="L493" s="603" t="e">
        <f>#REF!-#REF!*10%</f>
        <v>#REF!</v>
      </c>
      <c r="U493" s="629"/>
    </row>
    <row r="494" spans="1:21" ht="15" customHeight="1" x14ac:dyDescent="0.25">
      <c r="A494" s="564"/>
      <c r="B494" s="568"/>
      <c r="C494" s="614"/>
      <c r="D494" s="612"/>
      <c r="E494" s="448"/>
      <c r="F494" s="93" t="s">
        <v>708</v>
      </c>
      <c r="G494" s="523" t="s">
        <v>390</v>
      </c>
      <c r="H494" s="523"/>
      <c r="I494" s="523"/>
      <c r="J494" s="523"/>
      <c r="K494" s="585"/>
      <c r="L494" s="603" t="e">
        <f>#REF!-#REF!*10%</f>
        <v>#REF!</v>
      </c>
      <c r="U494" s="629"/>
    </row>
    <row r="495" spans="1:21" ht="15" customHeight="1" x14ac:dyDescent="0.25">
      <c r="A495" s="564"/>
      <c r="B495" s="568"/>
      <c r="C495" s="614"/>
      <c r="D495" s="612"/>
      <c r="E495" s="448"/>
      <c r="F495" s="148" t="s">
        <v>377</v>
      </c>
      <c r="G495" s="523" t="s">
        <v>387</v>
      </c>
      <c r="H495" s="523"/>
      <c r="I495" s="523"/>
      <c r="J495" s="523"/>
      <c r="K495" s="585"/>
      <c r="L495" s="603" t="e">
        <f>#REF!-#REF!*10%</f>
        <v>#REF!</v>
      </c>
      <c r="U495" s="629"/>
    </row>
    <row r="496" spans="1:21" ht="15" customHeight="1" x14ac:dyDescent="0.25">
      <c r="A496" s="564"/>
      <c r="B496" s="568"/>
      <c r="C496" s="614"/>
      <c r="D496" s="612"/>
      <c r="E496" s="448"/>
      <c r="F496" s="148" t="s">
        <v>388</v>
      </c>
      <c r="G496" s="523" t="s">
        <v>393</v>
      </c>
      <c r="H496" s="523"/>
      <c r="I496" s="523"/>
      <c r="J496" s="523"/>
      <c r="K496" s="585"/>
      <c r="L496" s="603" t="e">
        <f>#REF!-#REF!*10%</f>
        <v>#REF!</v>
      </c>
      <c r="U496" s="629"/>
    </row>
    <row r="497" spans="1:21" ht="15.6" customHeight="1" x14ac:dyDescent="0.25">
      <c r="A497" s="564"/>
      <c r="B497" s="568"/>
      <c r="C497" s="614"/>
      <c r="D497" s="612"/>
      <c r="E497" s="448"/>
      <c r="F497" s="148" t="s">
        <v>562</v>
      </c>
      <c r="G497" s="523" t="s">
        <v>1024</v>
      </c>
      <c r="H497" s="523"/>
      <c r="I497" s="523"/>
      <c r="J497" s="523"/>
      <c r="K497" s="585"/>
      <c r="L497" s="603" t="e">
        <f>#REF!-#REF!*10%</f>
        <v>#REF!</v>
      </c>
      <c r="U497" s="629"/>
    </row>
    <row r="498" spans="1:21" ht="15.6" customHeight="1" x14ac:dyDescent="0.25">
      <c r="A498" s="564"/>
      <c r="B498" s="568"/>
      <c r="C498" s="614"/>
      <c r="D498" s="612"/>
      <c r="E498" s="448"/>
      <c r="F498" s="148" t="s">
        <v>570</v>
      </c>
      <c r="G498" s="523" t="s">
        <v>613</v>
      </c>
      <c r="H498" s="523"/>
      <c r="I498" s="523"/>
      <c r="J498" s="523"/>
      <c r="K498" s="585"/>
      <c r="L498" s="603" t="e">
        <f>#REF!-#REF!*10%</f>
        <v>#REF!</v>
      </c>
      <c r="U498" s="629"/>
    </row>
    <row r="499" spans="1:21" ht="15.6" customHeight="1" x14ac:dyDescent="0.25">
      <c r="A499" s="564"/>
      <c r="B499" s="568"/>
      <c r="C499" s="614"/>
      <c r="D499" s="612"/>
      <c r="E499" s="448"/>
      <c r="F499" s="149" t="s">
        <v>4</v>
      </c>
      <c r="G499" s="606">
        <v>2</v>
      </c>
      <c r="H499" s="606"/>
      <c r="I499" s="606"/>
      <c r="J499" s="606"/>
      <c r="K499" s="585"/>
      <c r="L499" s="603" t="e">
        <f>#REF!-#REF!*10%</f>
        <v>#REF!</v>
      </c>
      <c r="U499" s="629"/>
    </row>
    <row r="500" spans="1:21" ht="15" customHeight="1" x14ac:dyDescent="0.25">
      <c r="A500" s="564"/>
      <c r="B500" s="569"/>
      <c r="C500" s="614"/>
      <c r="D500" s="612"/>
      <c r="E500" s="448"/>
      <c r="F500" s="136" t="s">
        <v>1016</v>
      </c>
      <c r="G500" s="454">
        <v>5</v>
      </c>
      <c r="H500" s="454"/>
      <c r="I500" s="454"/>
      <c r="J500" s="454"/>
      <c r="K500" s="585"/>
      <c r="L500" s="603" t="e">
        <f>#REF!-#REF!*10%</f>
        <v>#REF!</v>
      </c>
      <c r="U500" s="629"/>
    </row>
    <row r="501" spans="1:21" ht="15" customHeight="1" x14ac:dyDescent="0.25">
      <c r="A501" s="564">
        <v>8</v>
      </c>
      <c r="B501" s="567"/>
      <c r="C501" s="614" t="s">
        <v>1361</v>
      </c>
      <c r="D501" s="611"/>
      <c r="E501" s="448"/>
      <c r="F501" s="147" t="s">
        <v>81</v>
      </c>
      <c r="G501" s="607" t="s">
        <v>6</v>
      </c>
      <c r="H501" s="607"/>
      <c r="I501" s="607"/>
      <c r="J501" s="607"/>
      <c r="K501" s="539">
        <v>3</v>
      </c>
      <c r="L501" s="601">
        <v>22880</v>
      </c>
      <c r="U501" s="628">
        <v>10600</v>
      </c>
    </row>
    <row r="502" spans="1:21" ht="15" customHeight="1" x14ac:dyDescent="0.25">
      <c r="A502" s="564"/>
      <c r="B502" s="568"/>
      <c r="C502" s="614"/>
      <c r="D502" s="612"/>
      <c r="E502" s="448"/>
      <c r="F502" s="147" t="s">
        <v>80</v>
      </c>
      <c r="G502" s="469">
        <v>240</v>
      </c>
      <c r="H502" s="469"/>
      <c r="I502" s="469"/>
      <c r="J502" s="469"/>
      <c r="K502" s="583"/>
      <c r="L502" s="602"/>
      <c r="U502" s="629"/>
    </row>
    <row r="503" spans="1:21" ht="15" customHeight="1" x14ac:dyDescent="0.25">
      <c r="A503" s="564"/>
      <c r="B503" s="568"/>
      <c r="C503" s="614"/>
      <c r="D503" s="612"/>
      <c r="E503" s="448"/>
      <c r="F503" s="147" t="s">
        <v>1</v>
      </c>
      <c r="G503" s="243">
        <v>3000</v>
      </c>
      <c r="H503" s="244">
        <v>4000</v>
      </c>
      <c r="I503" s="246">
        <v>5000</v>
      </c>
      <c r="J503" s="245">
        <v>6000</v>
      </c>
      <c r="K503" s="583"/>
      <c r="L503" s="602"/>
      <c r="U503" s="629"/>
    </row>
    <row r="504" spans="1:21" ht="15" customHeight="1" x14ac:dyDescent="0.25">
      <c r="A504" s="564"/>
      <c r="B504" s="568"/>
      <c r="C504" s="614"/>
      <c r="D504" s="612"/>
      <c r="E504" s="448"/>
      <c r="F504" s="147" t="s">
        <v>817</v>
      </c>
      <c r="G504" s="243">
        <f>G502*100</f>
        <v>24000</v>
      </c>
      <c r="H504" s="244">
        <f>G502*110</f>
        <v>26400</v>
      </c>
      <c r="I504" s="246">
        <f>G502*120</f>
        <v>28800</v>
      </c>
      <c r="J504" s="245">
        <f>G502*123</f>
        <v>29520</v>
      </c>
      <c r="K504" s="583"/>
      <c r="L504" s="602"/>
      <c r="U504" s="629"/>
    </row>
    <row r="505" spans="1:21" ht="15" customHeight="1" x14ac:dyDescent="0.25">
      <c r="A505" s="564"/>
      <c r="B505" s="568"/>
      <c r="C505" s="614"/>
      <c r="D505" s="612"/>
      <c r="E505" s="448"/>
      <c r="F505" s="147" t="s">
        <v>1269</v>
      </c>
      <c r="G505" s="451">
        <v>0.98</v>
      </c>
      <c r="H505" s="451"/>
      <c r="I505" s="451"/>
      <c r="J505" s="451"/>
      <c r="K505" s="583"/>
      <c r="L505" s="602"/>
      <c r="U505" s="629"/>
    </row>
    <row r="506" spans="1:21" ht="15" customHeight="1" x14ac:dyDescent="0.25">
      <c r="A506" s="564"/>
      <c r="B506" s="568"/>
      <c r="C506" s="614"/>
      <c r="D506" s="612"/>
      <c r="E506" s="448"/>
      <c r="F506" s="93" t="s">
        <v>699</v>
      </c>
      <c r="G506" s="523" t="s">
        <v>700</v>
      </c>
      <c r="H506" s="523"/>
      <c r="I506" s="523"/>
      <c r="J506" s="523"/>
      <c r="K506" s="583"/>
      <c r="L506" s="602"/>
      <c r="U506" s="629"/>
    </row>
    <row r="507" spans="1:21" ht="15" customHeight="1" x14ac:dyDescent="0.25">
      <c r="A507" s="564"/>
      <c r="B507" s="568"/>
      <c r="C507" s="614"/>
      <c r="D507" s="612"/>
      <c r="E507" s="448"/>
      <c r="F507" s="93" t="s">
        <v>1181</v>
      </c>
      <c r="G507" s="462" t="s">
        <v>1179</v>
      </c>
      <c r="H507" s="463"/>
      <c r="I507" s="463"/>
      <c r="J507" s="464"/>
      <c r="K507" s="583"/>
      <c r="L507" s="602"/>
      <c r="U507" s="629"/>
    </row>
    <row r="508" spans="1:21" ht="15" customHeight="1" x14ac:dyDescent="0.25">
      <c r="A508" s="564"/>
      <c r="B508" s="568"/>
      <c r="C508" s="614"/>
      <c r="D508" s="612"/>
      <c r="E508" s="448"/>
      <c r="F508" s="147" t="s">
        <v>83</v>
      </c>
      <c r="G508" s="607">
        <v>66</v>
      </c>
      <c r="H508" s="607"/>
      <c r="I508" s="607"/>
      <c r="J508" s="607"/>
      <c r="K508" s="583"/>
      <c r="L508" s="602"/>
      <c r="U508" s="629"/>
    </row>
    <row r="509" spans="1:21" ht="15" customHeight="1" x14ac:dyDescent="0.25">
      <c r="A509" s="564"/>
      <c r="B509" s="568"/>
      <c r="C509" s="614"/>
      <c r="D509" s="612"/>
      <c r="E509" s="448"/>
      <c r="F509" s="94" t="s">
        <v>396</v>
      </c>
      <c r="G509" s="523" t="s">
        <v>1185</v>
      </c>
      <c r="H509" s="523"/>
      <c r="I509" s="523"/>
      <c r="J509" s="523"/>
      <c r="K509" s="583"/>
      <c r="L509" s="602"/>
      <c r="U509" s="629"/>
    </row>
    <row r="510" spans="1:21" ht="15" customHeight="1" x14ac:dyDescent="0.25">
      <c r="A510" s="564"/>
      <c r="B510" s="568"/>
      <c r="C510" s="614"/>
      <c r="D510" s="612"/>
      <c r="E510" s="448"/>
      <c r="F510" s="147" t="s">
        <v>3</v>
      </c>
      <c r="G510" s="607" t="s">
        <v>331</v>
      </c>
      <c r="H510" s="607"/>
      <c r="I510" s="607"/>
      <c r="J510" s="607"/>
      <c r="K510" s="583"/>
      <c r="L510" s="602"/>
      <c r="U510" s="629"/>
    </row>
    <row r="511" spans="1:21" ht="15" customHeight="1" x14ac:dyDescent="0.25">
      <c r="A511" s="564"/>
      <c r="B511" s="568"/>
      <c r="C511" s="614"/>
      <c r="D511" s="612"/>
      <c r="E511" s="448"/>
      <c r="F511" s="148" t="s">
        <v>379</v>
      </c>
      <c r="G511" s="523" t="s">
        <v>380</v>
      </c>
      <c r="H511" s="523"/>
      <c r="I511" s="523"/>
      <c r="J511" s="523"/>
      <c r="K511" s="583"/>
      <c r="L511" s="602"/>
      <c r="U511" s="629"/>
    </row>
    <row r="512" spans="1:21" ht="15" customHeight="1" x14ac:dyDescent="0.25">
      <c r="A512" s="564"/>
      <c r="B512" s="568"/>
      <c r="C512" s="614"/>
      <c r="D512" s="612"/>
      <c r="E512" s="448"/>
      <c r="F512" s="93" t="s">
        <v>701</v>
      </c>
      <c r="G512" s="523">
        <v>100000</v>
      </c>
      <c r="H512" s="523"/>
      <c r="I512" s="523"/>
      <c r="J512" s="523"/>
      <c r="K512" s="583"/>
      <c r="L512" s="602"/>
      <c r="U512" s="629"/>
    </row>
    <row r="513" spans="1:21" ht="15" customHeight="1" x14ac:dyDescent="0.25">
      <c r="A513" s="564"/>
      <c r="B513" s="568"/>
      <c r="C513" s="614"/>
      <c r="D513" s="612"/>
      <c r="E513" s="448"/>
      <c r="F513" s="148" t="s">
        <v>257</v>
      </c>
      <c r="G513" s="523" t="s">
        <v>556</v>
      </c>
      <c r="H513" s="523"/>
      <c r="I513" s="523"/>
      <c r="J513" s="523"/>
      <c r="K513" s="583"/>
      <c r="L513" s="602"/>
      <c r="U513" s="629"/>
    </row>
    <row r="514" spans="1:21" ht="15" customHeight="1" x14ac:dyDescent="0.25">
      <c r="A514" s="564"/>
      <c r="B514" s="568"/>
      <c r="C514" s="614"/>
      <c r="D514" s="612"/>
      <c r="E514" s="448"/>
      <c r="F514" s="148" t="s">
        <v>376</v>
      </c>
      <c r="G514" s="523" t="s">
        <v>392</v>
      </c>
      <c r="H514" s="523"/>
      <c r="I514" s="523"/>
      <c r="J514" s="523"/>
      <c r="K514" s="583"/>
      <c r="L514" s="602"/>
      <c r="U514" s="629"/>
    </row>
    <row r="515" spans="1:21" ht="15" customHeight="1" x14ac:dyDescent="0.25">
      <c r="A515" s="564"/>
      <c r="B515" s="568"/>
      <c r="C515" s="614"/>
      <c r="D515" s="612"/>
      <c r="E515" s="448"/>
      <c r="F515" s="93" t="s">
        <v>702</v>
      </c>
      <c r="G515" s="523" t="s">
        <v>709</v>
      </c>
      <c r="H515" s="523"/>
      <c r="I515" s="523"/>
      <c r="J515" s="523"/>
      <c r="K515" s="583"/>
      <c r="L515" s="602"/>
      <c r="U515" s="629"/>
    </row>
    <row r="516" spans="1:21" ht="15" customHeight="1" x14ac:dyDescent="0.25">
      <c r="A516" s="564"/>
      <c r="B516" s="568"/>
      <c r="C516" s="614"/>
      <c r="D516" s="612"/>
      <c r="E516" s="448"/>
      <c r="F516" s="148" t="s">
        <v>381</v>
      </c>
      <c r="G516" s="523" t="s">
        <v>382</v>
      </c>
      <c r="H516" s="523"/>
      <c r="I516" s="523"/>
      <c r="J516" s="523"/>
      <c r="K516" s="583"/>
      <c r="L516" s="602"/>
      <c r="U516" s="629"/>
    </row>
    <row r="517" spans="1:21" ht="15" customHeight="1" x14ac:dyDescent="0.25">
      <c r="A517" s="564"/>
      <c r="B517" s="568"/>
      <c r="C517" s="614"/>
      <c r="D517" s="612"/>
      <c r="E517" s="448"/>
      <c r="F517" s="94" t="s">
        <v>358</v>
      </c>
      <c r="G517" s="523" t="s">
        <v>900</v>
      </c>
      <c r="H517" s="523"/>
      <c r="I517" s="523"/>
      <c r="J517" s="523"/>
      <c r="K517" s="584">
        <v>5</v>
      </c>
      <c r="L517" s="533">
        <v>24481</v>
      </c>
      <c r="U517" s="629"/>
    </row>
    <row r="518" spans="1:21" ht="15" customHeight="1" x14ac:dyDescent="0.25">
      <c r="A518" s="564"/>
      <c r="B518" s="568"/>
      <c r="C518" s="614"/>
      <c r="D518" s="612"/>
      <c r="E518" s="448"/>
      <c r="F518" s="148" t="s">
        <v>383</v>
      </c>
      <c r="G518" s="523" t="s">
        <v>384</v>
      </c>
      <c r="H518" s="523"/>
      <c r="I518" s="523"/>
      <c r="J518" s="523"/>
      <c r="K518" s="585"/>
      <c r="L518" s="603" t="e">
        <f>#REF!-#REF!*10%</f>
        <v>#REF!</v>
      </c>
      <c r="U518" s="629"/>
    </row>
    <row r="519" spans="1:21" ht="15" customHeight="1" x14ac:dyDescent="0.25">
      <c r="A519" s="564"/>
      <c r="B519" s="568"/>
      <c r="C519" s="614"/>
      <c r="D519" s="612"/>
      <c r="E519" s="448"/>
      <c r="F519" s="148" t="s">
        <v>385</v>
      </c>
      <c r="G519" s="523" t="s">
        <v>398</v>
      </c>
      <c r="H519" s="523"/>
      <c r="I519" s="523"/>
      <c r="J519" s="523"/>
      <c r="K519" s="585"/>
      <c r="L519" s="603" t="e">
        <f>#REF!-#REF!*10%</f>
        <v>#REF!</v>
      </c>
      <c r="U519" s="629"/>
    </row>
    <row r="520" spans="1:21" ht="15" customHeight="1" x14ac:dyDescent="0.25">
      <c r="A520" s="564"/>
      <c r="B520" s="568"/>
      <c r="C520" s="614"/>
      <c r="D520" s="612"/>
      <c r="E520" s="448"/>
      <c r="F520" s="148" t="s">
        <v>389</v>
      </c>
      <c r="G520" s="523" t="s">
        <v>390</v>
      </c>
      <c r="H520" s="523"/>
      <c r="I520" s="523"/>
      <c r="J520" s="523"/>
      <c r="K520" s="585"/>
      <c r="L520" s="603" t="e">
        <f>#REF!-#REF!*10%</f>
        <v>#REF!</v>
      </c>
      <c r="U520" s="629"/>
    </row>
    <row r="521" spans="1:21" ht="15" customHeight="1" x14ac:dyDescent="0.25">
      <c r="A521" s="564"/>
      <c r="B521" s="568"/>
      <c r="C521" s="614"/>
      <c r="D521" s="612"/>
      <c r="E521" s="448"/>
      <c r="F521" s="93" t="s">
        <v>704</v>
      </c>
      <c r="G521" s="523" t="s">
        <v>705</v>
      </c>
      <c r="H521" s="523"/>
      <c r="I521" s="523"/>
      <c r="J521" s="523"/>
      <c r="K521" s="585"/>
      <c r="L521" s="603" t="e">
        <f>#REF!-#REF!*10%</f>
        <v>#REF!</v>
      </c>
      <c r="U521" s="629"/>
    </row>
    <row r="522" spans="1:21" ht="15" customHeight="1" x14ac:dyDescent="0.25">
      <c r="A522" s="564"/>
      <c r="B522" s="568"/>
      <c r="C522" s="614"/>
      <c r="D522" s="612"/>
      <c r="E522" s="448"/>
      <c r="F522" s="93" t="s">
        <v>706</v>
      </c>
      <c r="G522" s="523" t="s">
        <v>390</v>
      </c>
      <c r="H522" s="523"/>
      <c r="I522" s="523"/>
      <c r="J522" s="523"/>
      <c r="K522" s="585"/>
      <c r="L522" s="603" t="e">
        <f>#REF!-#REF!*10%</f>
        <v>#REF!</v>
      </c>
      <c r="U522" s="629"/>
    </row>
    <row r="523" spans="1:21" ht="15" customHeight="1" x14ac:dyDescent="0.25">
      <c r="A523" s="564"/>
      <c r="B523" s="568"/>
      <c r="C523" s="614"/>
      <c r="D523" s="612"/>
      <c r="E523" s="448"/>
      <c r="F523" s="93" t="s">
        <v>1271</v>
      </c>
      <c r="G523" s="523" t="s">
        <v>390</v>
      </c>
      <c r="H523" s="523"/>
      <c r="I523" s="523"/>
      <c r="J523" s="523"/>
      <c r="K523" s="585"/>
      <c r="L523" s="603" t="e">
        <f>#REF!-#REF!*10%</f>
        <v>#REF!</v>
      </c>
      <c r="U523" s="629"/>
    </row>
    <row r="524" spans="1:21" ht="15" customHeight="1" x14ac:dyDescent="0.25">
      <c r="A524" s="564"/>
      <c r="B524" s="568"/>
      <c r="C524" s="614"/>
      <c r="D524" s="612"/>
      <c r="E524" s="448"/>
      <c r="F524" s="93" t="s">
        <v>707</v>
      </c>
      <c r="G524" s="523" t="s">
        <v>911</v>
      </c>
      <c r="H524" s="523"/>
      <c r="I524" s="523"/>
      <c r="J524" s="523"/>
      <c r="K524" s="585"/>
      <c r="L524" s="603" t="e">
        <f>#REF!-#REF!*10%</f>
        <v>#REF!</v>
      </c>
      <c r="U524" s="629"/>
    </row>
    <row r="525" spans="1:21" ht="15" customHeight="1" x14ac:dyDescent="0.25">
      <c r="A525" s="564"/>
      <c r="B525" s="568"/>
      <c r="C525" s="614"/>
      <c r="D525" s="612"/>
      <c r="E525" s="448"/>
      <c r="F525" s="93" t="s">
        <v>708</v>
      </c>
      <c r="G525" s="523" t="s">
        <v>390</v>
      </c>
      <c r="H525" s="523"/>
      <c r="I525" s="523"/>
      <c r="J525" s="523"/>
      <c r="K525" s="585"/>
      <c r="L525" s="603" t="e">
        <f>#REF!-#REF!*10%</f>
        <v>#REF!</v>
      </c>
      <c r="U525" s="629"/>
    </row>
    <row r="526" spans="1:21" ht="15" customHeight="1" x14ac:dyDescent="0.25">
      <c r="A526" s="564"/>
      <c r="B526" s="568"/>
      <c r="C526" s="614"/>
      <c r="D526" s="612"/>
      <c r="E526" s="448"/>
      <c r="F526" s="148" t="s">
        <v>377</v>
      </c>
      <c r="G526" s="523" t="s">
        <v>387</v>
      </c>
      <c r="H526" s="523"/>
      <c r="I526" s="523"/>
      <c r="J526" s="523"/>
      <c r="K526" s="585"/>
      <c r="L526" s="603" t="e">
        <f>#REF!-#REF!*10%</f>
        <v>#REF!</v>
      </c>
      <c r="U526" s="629"/>
    </row>
    <row r="527" spans="1:21" ht="15" customHeight="1" x14ac:dyDescent="0.25">
      <c r="A527" s="564"/>
      <c r="B527" s="568"/>
      <c r="C527" s="614"/>
      <c r="D527" s="612"/>
      <c r="E527" s="448"/>
      <c r="F527" s="148" t="s">
        <v>388</v>
      </c>
      <c r="G527" s="523" t="s">
        <v>393</v>
      </c>
      <c r="H527" s="523"/>
      <c r="I527" s="523"/>
      <c r="J527" s="523"/>
      <c r="K527" s="585"/>
      <c r="L527" s="603" t="e">
        <f>#REF!-#REF!*10%</f>
        <v>#REF!</v>
      </c>
      <c r="U527" s="629"/>
    </row>
    <row r="528" spans="1:21" ht="15.6" customHeight="1" x14ac:dyDescent="0.25">
      <c r="A528" s="564"/>
      <c r="B528" s="568"/>
      <c r="C528" s="614"/>
      <c r="D528" s="612"/>
      <c r="E528" s="448"/>
      <c r="F528" s="148" t="s">
        <v>562</v>
      </c>
      <c r="G528" s="523" t="s">
        <v>1024</v>
      </c>
      <c r="H528" s="523"/>
      <c r="I528" s="523"/>
      <c r="J528" s="523"/>
      <c r="K528" s="585"/>
      <c r="L528" s="603" t="e">
        <f>#REF!-#REF!*10%</f>
        <v>#REF!</v>
      </c>
      <c r="U528" s="629"/>
    </row>
    <row r="529" spans="1:21" ht="15.6" customHeight="1" x14ac:dyDescent="0.25">
      <c r="A529" s="564"/>
      <c r="B529" s="568"/>
      <c r="C529" s="614"/>
      <c r="D529" s="612"/>
      <c r="E529" s="448"/>
      <c r="F529" s="148" t="s">
        <v>570</v>
      </c>
      <c r="G529" s="523" t="s">
        <v>613</v>
      </c>
      <c r="H529" s="523"/>
      <c r="I529" s="523"/>
      <c r="J529" s="523"/>
      <c r="K529" s="585"/>
      <c r="L529" s="603" t="e">
        <f>#REF!-#REF!*10%</f>
        <v>#REF!</v>
      </c>
      <c r="U529" s="629"/>
    </row>
    <row r="530" spans="1:21" ht="15.6" customHeight="1" x14ac:dyDescent="0.25">
      <c r="A530" s="564"/>
      <c r="B530" s="568"/>
      <c r="C530" s="614"/>
      <c r="D530" s="612"/>
      <c r="E530" s="448"/>
      <c r="F530" s="149" t="s">
        <v>4</v>
      </c>
      <c r="G530" s="606">
        <v>2.2000000000000002</v>
      </c>
      <c r="H530" s="606"/>
      <c r="I530" s="606"/>
      <c r="J530" s="606"/>
      <c r="K530" s="585"/>
      <c r="L530" s="603" t="e">
        <f>#REF!-#REF!*10%</f>
        <v>#REF!</v>
      </c>
      <c r="U530" s="629"/>
    </row>
    <row r="531" spans="1:21" ht="15" customHeight="1" x14ac:dyDescent="0.25">
      <c r="A531" s="564"/>
      <c r="B531" s="569"/>
      <c r="C531" s="614"/>
      <c r="D531" s="612"/>
      <c r="E531" s="448"/>
      <c r="F531" s="136" t="s">
        <v>1016</v>
      </c>
      <c r="G531" s="454">
        <v>5</v>
      </c>
      <c r="H531" s="454"/>
      <c r="I531" s="454"/>
      <c r="J531" s="454"/>
      <c r="K531" s="585"/>
      <c r="L531" s="603" t="e">
        <f>#REF!-#REF!*10%</f>
        <v>#REF!</v>
      </c>
      <c r="U531" s="629"/>
    </row>
    <row r="532" spans="1:21" ht="15" customHeight="1" x14ac:dyDescent="0.25">
      <c r="A532" s="564">
        <v>9</v>
      </c>
      <c r="B532" s="567"/>
      <c r="C532" s="614" t="s">
        <v>1362</v>
      </c>
      <c r="D532" s="611"/>
      <c r="E532" s="448"/>
      <c r="F532" s="147" t="s">
        <v>81</v>
      </c>
      <c r="G532" s="607" t="s">
        <v>6</v>
      </c>
      <c r="H532" s="607"/>
      <c r="I532" s="607"/>
      <c r="J532" s="607"/>
      <c r="K532" s="539">
        <v>3</v>
      </c>
      <c r="L532" s="601">
        <v>28062</v>
      </c>
      <c r="U532" s="628">
        <v>13000</v>
      </c>
    </row>
    <row r="533" spans="1:21" ht="15" customHeight="1" x14ac:dyDescent="0.25">
      <c r="A533" s="564"/>
      <c r="B533" s="568"/>
      <c r="C533" s="614"/>
      <c r="D533" s="612"/>
      <c r="E533" s="448"/>
      <c r="F533" s="147" t="s">
        <v>80</v>
      </c>
      <c r="G533" s="469">
        <v>300</v>
      </c>
      <c r="H533" s="469"/>
      <c r="I533" s="469"/>
      <c r="J533" s="469"/>
      <c r="K533" s="583"/>
      <c r="L533" s="602"/>
      <c r="U533" s="629"/>
    </row>
    <row r="534" spans="1:21" ht="15" customHeight="1" x14ac:dyDescent="0.25">
      <c r="A534" s="564"/>
      <c r="B534" s="568"/>
      <c r="C534" s="614"/>
      <c r="D534" s="612"/>
      <c r="E534" s="448"/>
      <c r="F534" s="147" t="s">
        <v>1</v>
      </c>
      <c r="G534" s="243">
        <v>3000</v>
      </c>
      <c r="H534" s="244">
        <v>4000</v>
      </c>
      <c r="I534" s="246">
        <v>5000</v>
      </c>
      <c r="J534" s="245">
        <v>6000</v>
      </c>
      <c r="K534" s="583"/>
      <c r="L534" s="602"/>
      <c r="U534" s="629"/>
    </row>
    <row r="535" spans="1:21" ht="15" customHeight="1" x14ac:dyDescent="0.25">
      <c r="A535" s="564"/>
      <c r="B535" s="568"/>
      <c r="C535" s="614"/>
      <c r="D535" s="612"/>
      <c r="E535" s="448"/>
      <c r="F535" s="147" t="s">
        <v>817</v>
      </c>
      <c r="G535" s="243">
        <f>G533*100</f>
        <v>30000</v>
      </c>
      <c r="H535" s="244">
        <f>G533*110</f>
        <v>33000</v>
      </c>
      <c r="I535" s="246">
        <f>G533*120</f>
        <v>36000</v>
      </c>
      <c r="J535" s="245">
        <f>G533*123</f>
        <v>36900</v>
      </c>
      <c r="K535" s="583"/>
      <c r="L535" s="602"/>
      <c r="U535" s="629"/>
    </row>
    <row r="536" spans="1:21" ht="15" customHeight="1" x14ac:dyDescent="0.25">
      <c r="A536" s="564"/>
      <c r="B536" s="568"/>
      <c r="C536" s="614"/>
      <c r="D536" s="612"/>
      <c r="E536" s="448"/>
      <c r="F536" s="147" t="s">
        <v>1269</v>
      </c>
      <c r="G536" s="451">
        <v>0.98</v>
      </c>
      <c r="H536" s="451"/>
      <c r="I536" s="451"/>
      <c r="J536" s="451"/>
      <c r="K536" s="583"/>
      <c r="L536" s="602"/>
      <c r="U536" s="629"/>
    </row>
    <row r="537" spans="1:21" ht="15" customHeight="1" x14ac:dyDescent="0.25">
      <c r="A537" s="564"/>
      <c r="B537" s="568"/>
      <c r="C537" s="614"/>
      <c r="D537" s="612"/>
      <c r="E537" s="448"/>
      <c r="F537" s="93" t="s">
        <v>699</v>
      </c>
      <c r="G537" s="523" t="s">
        <v>700</v>
      </c>
      <c r="H537" s="523"/>
      <c r="I537" s="523"/>
      <c r="J537" s="523"/>
      <c r="K537" s="583"/>
      <c r="L537" s="602"/>
      <c r="U537" s="629"/>
    </row>
    <row r="538" spans="1:21" ht="15" customHeight="1" x14ac:dyDescent="0.25">
      <c r="A538" s="564"/>
      <c r="B538" s="568"/>
      <c r="C538" s="614"/>
      <c r="D538" s="612"/>
      <c r="E538" s="448"/>
      <c r="F538" s="93" t="s">
        <v>1181</v>
      </c>
      <c r="G538" s="462" t="s">
        <v>1179</v>
      </c>
      <c r="H538" s="463"/>
      <c r="I538" s="463"/>
      <c r="J538" s="464"/>
      <c r="K538" s="583"/>
      <c r="L538" s="602"/>
      <c r="U538" s="629"/>
    </row>
    <row r="539" spans="1:21" ht="15" customHeight="1" x14ac:dyDescent="0.25">
      <c r="A539" s="564"/>
      <c r="B539" s="568"/>
      <c r="C539" s="614"/>
      <c r="D539" s="612"/>
      <c r="E539" s="448"/>
      <c r="F539" s="147" t="s">
        <v>83</v>
      </c>
      <c r="G539" s="607">
        <v>66</v>
      </c>
      <c r="H539" s="607"/>
      <c r="I539" s="607"/>
      <c r="J539" s="607"/>
      <c r="K539" s="583"/>
      <c r="L539" s="602"/>
      <c r="U539" s="629"/>
    </row>
    <row r="540" spans="1:21" ht="15" customHeight="1" x14ac:dyDescent="0.25">
      <c r="A540" s="564"/>
      <c r="B540" s="568"/>
      <c r="C540" s="614"/>
      <c r="D540" s="612"/>
      <c r="E540" s="448"/>
      <c r="F540" s="94" t="s">
        <v>396</v>
      </c>
      <c r="G540" s="523" t="s">
        <v>1185</v>
      </c>
      <c r="H540" s="523"/>
      <c r="I540" s="523"/>
      <c r="J540" s="523"/>
      <c r="K540" s="583"/>
      <c r="L540" s="602"/>
      <c r="U540" s="629"/>
    </row>
    <row r="541" spans="1:21" ht="15" customHeight="1" x14ac:dyDescent="0.25">
      <c r="A541" s="564"/>
      <c r="B541" s="568"/>
      <c r="C541" s="614"/>
      <c r="D541" s="612"/>
      <c r="E541" s="448"/>
      <c r="F541" s="147" t="s">
        <v>3</v>
      </c>
      <c r="G541" s="607" t="s">
        <v>332</v>
      </c>
      <c r="H541" s="607"/>
      <c r="I541" s="607"/>
      <c r="J541" s="607"/>
      <c r="K541" s="583"/>
      <c r="L541" s="602"/>
      <c r="U541" s="629"/>
    </row>
    <row r="542" spans="1:21" ht="15" customHeight="1" x14ac:dyDescent="0.25">
      <c r="A542" s="564"/>
      <c r="B542" s="568"/>
      <c r="C542" s="614"/>
      <c r="D542" s="612"/>
      <c r="E542" s="448"/>
      <c r="F542" s="148" t="s">
        <v>379</v>
      </c>
      <c r="G542" s="523" t="s">
        <v>380</v>
      </c>
      <c r="H542" s="523"/>
      <c r="I542" s="523"/>
      <c r="J542" s="523"/>
      <c r="K542" s="583"/>
      <c r="L542" s="602"/>
      <c r="U542" s="629"/>
    </row>
    <row r="543" spans="1:21" ht="15" customHeight="1" x14ac:dyDescent="0.25">
      <c r="A543" s="564"/>
      <c r="B543" s="568"/>
      <c r="C543" s="614"/>
      <c r="D543" s="612"/>
      <c r="E543" s="448"/>
      <c r="F543" s="93" t="s">
        <v>701</v>
      </c>
      <c r="G543" s="523">
        <v>100000</v>
      </c>
      <c r="H543" s="523"/>
      <c r="I543" s="523"/>
      <c r="J543" s="523"/>
      <c r="K543" s="583"/>
      <c r="L543" s="602"/>
      <c r="U543" s="629"/>
    </row>
    <row r="544" spans="1:21" ht="15" customHeight="1" x14ac:dyDescent="0.25">
      <c r="A544" s="564"/>
      <c r="B544" s="568"/>
      <c r="C544" s="614"/>
      <c r="D544" s="612"/>
      <c r="E544" s="448"/>
      <c r="F544" s="148" t="s">
        <v>257</v>
      </c>
      <c r="G544" s="523" t="s">
        <v>556</v>
      </c>
      <c r="H544" s="523"/>
      <c r="I544" s="523"/>
      <c r="J544" s="523"/>
      <c r="K544" s="583"/>
      <c r="L544" s="602"/>
      <c r="U544" s="629"/>
    </row>
    <row r="545" spans="1:21" ht="15" customHeight="1" x14ac:dyDescent="0.25">
      <c r="A545" s="564"/>
      <c r="B545" s="568"/>
      <c r="C545" s="614"/>
      <c r="D545" s="612"/>
      <c r="E545" s="448"/>
      <c r="F545" s="148" t="s">
        <v>376</v>
      </c>
      <c r="G545" s="523" t="s">
        <v>392</v>
      </c>
      <c r="H545" s="523"/>
      <c r="I545" s="523"/>
      <c r="J545" s="523"/>
      <c r="K545" s="583"/>
      <c r="L545" s="602"/>
      <c r="U545" s="629"/>
    </row>
    <row r="546" spans="1:21" ht="15" customHeight="1" x14ac:dyDescent="0.25">
      <c r="A546" s="564"/>
      <c r="B546" s="568"/>
      <c r="C546" s="614"/>
      <c r="D546" s="612"/>
      <c r="E546" s="448"/>
      <c r="F546" s="93" t="s">
        <v>702</v>
      </c>
      <c r="G546" s="523" t="s">
        <v>709</v>
      </c>
      <c r="H546" s="523"/>
      <c r="I546" s="523"/>
      <c r="J546" s="523"/>
      <c r="K546" s="583"/>
      <c r="L546" s="602"/>
      <c r="U546" s="629"/>
    </row>
    <row r="547" spans="1:21" ht="15" customHeight="1" x14ac:dyDescent="0.25">
      <c r="A547" s="564"/>
      <c r="B547" s="568"/>
      <c r="C547" s="614"/>
      <c r="D547" s="612"/>
      <c r="E547" s="448"/>
      <c r="F547" s="148" t="s">
        <v>381</v>
      </c>
      <c r="G547" s="523" t="s">
        <v>382</v>
      </c>
      <c r="H547" s="523"/>
      <c r="I547" s="523"/>
      <c r="J547" s="523"/>
      <c r="K547" s="583"/>
      <c r="L547" s="602"/>
      <c r="U547" s="629"/>
    </row>
    <row r="548" spans="1:21" ht="15" customHeight="1" x14ac:dyDescent="0.25">
      <c r="A548" s="564"/>
      <c r="B548" s="568"/>
      <c r="C548" s="614"/>
      <c r="D548" s="612"/>
      <c r="E548" s="448"/>
      <c r="F548" s="94" t="s">
        <v>358</v>
      </c>
      <c r="G548" s="523" t="s">
        <v>900</v>
      </c>
      <c r="H548" s="523"/>
      <c r="I548" s="523"/>
      <c r="J548" s="523"/>
      <c r="K548" s="584">
        <v>5</v>
      </c>
      <c r="L548" s="533">
        <v>30026</v>
      </c>
      <c r="U548" s="629"/>
    </row>
    <row r="549" spans="1:21" ht="15" customHeight="1" x14ac:dyDescent="0.25">
      <c r="A549" s="564"/>
      <c r="B549" s="568"/>
      <c r="C549" s="614"/>
      <c r="D549" s="612"/>
      <c r="E549" s="448"/>
      <c r="F549" s="148" t="s">
        <v>383</v>
      </c>
      <c r="G549" s="523" t="s">
        <v>384</v>
      </c>
      <c r="H549" s="523"/>
      <c r="I549" s="523"/>
      <c r="J549" s="523"/>
      <c r="K549" s="585"/>
      <c r="L549" s="603" t="e">
        <f>#REF!-#REF!*10%</f>
        <v>#REF!</v>
      </c>
      <c r="U549" s="629"/>
    </row>
    <row r="550" spans="1:21" ht="15" customHeight="1" x14ac:dyDescent="0.25">
      <c r="A550" s="564"/>
      <c r="B550" s="568"/>
      <c r="C550" s="614"/>
      <c r="D550" s="612"/>
      <c r="E550" s="448"/>
      <c r="F550" s="148" t="s">
        <v>385</v>
      </c>
      <c r="G550" s="523" t="s">
        <v>398</v>
      </c>
      <c r="H550" s="523"/>
      <c r="I550" s="523"/>
      <c r="J550" s="523"/>
      <c r="K550" s="585"/>
      <c r="L550" s="603" t="e">
        <f>#REF!-#REF!*10%</f>
        <v>#REF!</v>
      </c>
      <c r="U550" s="629"/>
    </row>
    <row r="551" spans="1:21" ht="15" customHeight="1" x14ac:dyDescent="0.25">
      <c r="A551" s="564"/>
      <c r="B551" s="568"/>
      <c r="C551" s="614"/>
      <c r="D551" s="612"/>
      <c r="E551" s="448"/>
      <c r="F551" s="148" t="s">
        <v>389</v>
      </c>
      <c r="G551" s="523" t="s">
        <v>390</v>
      </c>
      <c r="H551" s="523"/>
      <c r="I551" s="523"/>
      <c r="J551" s="523"/>
      <c r="K551" s="585"/>
      <c r="L551" s="603" t="e">
        <f>#REF!-#REF!*10%</f>
        <v>#REF!</v>
      </c>
      <c r="U551" s="629"/>
    </row>
    <row r="552" spans="1:21" ht="15" customHeight="1" x14ac:dyDescent="0.25">
      <c r="A552" s="564"/>
      <c r="B552" s="568"/>
      <c r="C552" s="614"/>
      <c r="D552" s="612"/>
      <c r="E552" s="448"/>
      <c r="F552" s="93" t="s">
        <v>704</v>
      </c>
      <c r="G552" s="523" t="s">
        <v>705</v>
      </c>
      <c r="H552" s="523"/>
      <c r="I552" s="523"/>
      <c r="J552" s="523"/>
      <c r="K552" s="585"/>
      <c r="L552" s="603" t="e">
        <f>#REF!-#REF!*10%</f>
        <v>#REF!</v>
      </c>
      <c r="U552" s="629"/>
    </row>
    <row r="553" spans="1:21" ht="15" customHeight="1" x14ac:dyDescent="0.25">
      <c r="A553" s="564"/>
      <c r="B553" s="568"/>
      <c r="C553" s="614"/>
      <c r="D553" s="612"/>
      <c r="E553" s="448"/>
      <c r="F553" s="93" t="s">
        <v>706</v>
      </c>
      <c r="G553" s="523" t="s">
        <v>390</v>
      </c>
      <c r="H553" s="523"/>
      <c r="I553" s="523"/>
      <c r="J553" s="523"/>
      <c r="K553" s="585"/>
      <c r="L553" s="603" t="e">
        <f>#REF!-#REF!*10%</f>
        <v>#REF!</v>
      </c>
      <c r="U553" s="629"/>
    </row>
    <row r="554" spans="1:21" ht="15" customHeight="1" x14ac:dyDescent="0.25">
      <c r="A554" s="564"/>
      <c r="B554" s="568"/>
      <c r="C554" s="614"/>
      <c r="D554" s="612"/>
      <c r="E554" s="448"/>
      <c r="F554" s="93" t="s">
        <v>1271</v>
      </c>
      <c r="G554" s="523" t="s">
        <v>390</v>
      </c>
      <c r="H554" s="523"/>
      <c r="I554" s="523"/>
      <c r="J554" s="523"/>
      <c r="K554" s="585"/>
      <c r="L554" s="603" t="e">
        <f>#REF!-#REF!*10%</f>
        <v>#REF!</v>
      </c>
      <c r="U554" s="629"/>
    </row>
    <row r="555" spans="1:21" ht="15" customHeight="1" x14ac:dyDescent="0.25">
      <c r="A555" s="564"/>
      <c r="B555" s="568"/>
      <c r="C555" s="614"/>
      <c r="D555" s="612"/>
      <c r="E555" s="448"/>
      <c r="F555" s="93" t="s">
        <v>707</v>
      </c>
      <c r="G555" s="523" t="s">
        <v>911</v>
      </c>
      <c r="H555" s="523"/>
      <c r="I555" s="523"/>
      <c r="J555" s="523"/>
      <c r="K555" s="585"/>
      <c r="L555" s="603" t="e">
        <f>#REF!-#REF!*10%</f>
        <v>#REF!</v>
      </c>
      <c r="U555" s="629"/>
    </row>
    <row r="556" spans="1:21" ht="15" customHeight="1" x14ac:dyDescent="0.25">
      <c r="A556" s="564"/>
      <c r="B556" s="568"/>
      <c r="C556" s="614"/>
      <c r="D556" s="612"/>
      <c r="E556" s="448"/>
      <c r="F556" s="93" t="s">
        <v>708</v>
      </c>
      <c r="G556" s="523" t="s">
        <v>390</v>
      </c>
      <c r="H556" s="523"/>
      <c r="I556" s="523"/>
      <c r="J556" s="523"/>
      <c r="K556" s="585"/>
      <c r="L556" s="603" t="e">
        <f>#REF!-#REF!*10%</f>
        <v>#REF!</v>
      </c>
      <c r="U556" s="629"/>
    </row>
    <row r="557" spans="1:21" ht="15" customHeight="1" x14ac:dyDescent="0.25">
      <c r="A557" s="564"/>
      <c r="B557" s="568"/>
      <c r="C557" s="614"/>
      <c r="D557" s="612"/>
      <c r="E557" s="448"/>
      <c r="F557" s="148" t="s">
        <v>377</v>
      </c>
      <c r="G557" s="523" t="s">
        <v>387</v>
      </c>
      <c r="H557" s="523"/>
      <c r="I557" s="523"/>
      <c r="J557" s="523"/>
      <c r="K557" s="585"/>
      <c r="L557" s="603" t="e">
        <f>#REF!-#REF!*10%</f>
        <v>#REF!</v>
      </c>
      <c r="U557" s="629"/>
    </row>
    <row r="558" spans="1:21" ht="15" customHeight="1" x14ac:dyDescent="0.25">
      <c r="A558" s="564"/>
      <c r="B558" s="568"/>
      <c r="C558" s="614"/>
      <c r="D558" s="612"/>
      <c r="E558" s="448"/>
      <c r="F558" s="148" t="s">
        <v>388</v>
      </c>
      <c r="G558" s="523" t="s">
        <v>393</v>
      </c>
      <c r="H558" s="523"/>
      <c r="I558" s="523"/>
      <c r="J558" s="523"/>
      <c r="K558" s="585"/>
      <c r="L558" s="603" t="e">
        <f>#REF!-#REF!*10%</f>
        <v>#REF!</v>
      </c>
      <c r="U558" s="629"/>
    </row>
    <row r="559" spans="1:21" ht="15.6" customHeight="1" x14ac:dyDescent="0.25">
      <c r="A559" s="564"/>
      <c r="B559" s="568"/>
      <c r="C559" s="614"/>
      <c r="D559" s="612"/>
      <c r="E559" s="448"/>
      <c r="F559" s="148" t="s">
        <v>562</v>
      </c>
      <c r="G559" s="523" t="s">
        <v>1024</v>
      </c>
      <c r="H559" s="523"/>
      <c r="I559" s="523"/>
      <c r="J559" s="523"/>
      <c r="K559" s="585"/>
      <c r="L559" s="603" t="e">
        <f>#REF!-#REF!*10%</f>
        <v>#REF!</v>
      </c>
      <c r="U559" s="629"/>
    </row>
    <row r="560" spans="1:21" ht="15.6" customHeight="1" x14ac:dyDescent="0.25">
      <c r="A560" s="564"/>
      <c r="B560" s="568"/>
      <c r="C560" s="614"/>
      <c r="D560" s="612"/>
      <c r="E560" s="448"/>
      <c r="F560" s="148" t="s">
        <v>570</v>
      </c>
      <c r="G560" s="523" t="s">
        <v>613</v>
      </c>
      <c r="H560" s="523"/>
      <c r="I560" s="523"/>
      <c r="J560" s="523"/>
      <c r="K560" s="585"/>
      <c r="L560" s="603" t="e">
        <f>#REF!-#REF!*10%</f>
        <v>#REF!</v>
      </c>
      <c r="U560" s="629"/>
    </row>
    <row r="561" spans="1:21" ht="15.6" customHeight="1" x14ac:dyDescent="0.25">
      <c r="A561" s="564"/>
      <c r="B561" s="568"/>
      <c r="C561" s="614"/>
      <c r="D561" s="612"/>
      <c r="E561" s="448"/>
      <c r="F561" s="149" t="s">
        <v>4</v>
      </c>
      <c r="G561" s="606">
        <v>2.8</v>
      </c>
      <c r="H561" s="606"/>
      <c r="I561" s="606"/>
      <c r="J561" s="606"/>
      <c r="K561" s="585"/>
      <c r="L561" s="603" t="e">
        <f>#REF!-#REF!*10%</f>
        <v>#REF!</v>
      </c>
      <c r="U561" s="629"/>
    </row>
    <row r="562" spans="1:21" ht="15" customHeight="1" x14ac:dyDescent="0.25">
      <c r="A562" s="564"/>
      <c r="B562" s="569"/>
      <c r="C562" s="614"/>
      <c r="D562" s="612"/>
      <c r="E562" s="448"/>
      <c r="F562" s="136" t="s">
        <v>1016</v>
      </c>
      <c r="G562" s="454">
        <v>5</v>
      </c>
      <c r="H562" s="454"/>
      <c r="I562" s="454"/>
      <c r="J562" s="454"/>
      <c r="K562" s="585"/>
      <c r="L562" s="603" t="e">
        <f>#REF!-#REF!*10%</f>
        <v>#REF!</v>
      </c>
      <c r="U562" s="630"/>
    </row>
    <row r="563" spans="1:21" ht="15" customHeight="1" x14ac:dyDescent="0.3">
      <c r="A563" s="152"/>
      <c r="B563" s="152"/>
      <c r="C563" s="379"/>
      <c r="D563" s="91"/>
      <c r="E563" s="156"/>
      <c r="F563" s="146"/>
      <c r="G563" s="146"/>
      <c r="H563" s="146"/>
      <c r="I563" s="146"/>
      <c r="J563" s="146"/>
      <c r="K563" s="146"/>
      <c r="L563" s="354"/>
    </row>
    <row r="564" spans="1:21" ht="15" customHeight="1" x14ac:dyDescent="0.3">
      <c r="A564" s="152"/>
      <c r="B564" s="152"/>
      <c r="C564" s="379"/>
      <c r="D564" s="91"/>
      <c r="E564" s="155"/>
      <c r="F564" s="146"/>
      <c r="G564" s="146"/>
      <c r="H564" s="146"/>
      <c r="I564" s="146"/>
      <c r="J564" s="146"/>
      <c r="K564" s="146"/>
      <c r="L564" s="354"/>
    </row>
    <row r="565" spans="1:21" ht="15" customHeight="1" x14ac:dyDescent="0.3">
      <c r="A565" s="152"/>
      <c r="B565" s="152"/>
      <c r="C565" s="379"/>
      <c r="D565" s="91"/>
      <c r="E565" s="155"/>
      <c r="F565" s="146"/>
      <c r="G565" s="146"/>
      <c r="H565" s="146"/>
      <c r="I565" s="146"/>
      <c r="J565" s="146"/>
      <c r="K565" s="146"/>
      <c r="L565" s="354"/>
    </row>
    <row r="566" spans="1:21" ht="15" customHeight="1" x14ac:dyDescent="0.3">
      <c r="A566" s="152"/>
      <c r="B566" s="152"/>
      <c r="C566" s="379"/>
      <c r="D566" s="91"/>
      <c r="E566" s="155"/>
      <c r="F566" s="146"/>
      <c r="G566" s="146"/>
      <c r="H566" s="146"/>
      <c r="I566" s="146"/>
      <c r="J566" s="146"/>
      <c r="K566" s="146"/>
      <c r="L566" s="354"/>
    </row>
    <row r="567" spans="1:21" ht="15" customHeight="1" x14ac:dyDescent="0.3">
      <c r="A567" s="152"/>
      <c r="B567" s="152"/>
      <c r="C567" s="379"/>
      <c r="D567" s="91"/>
      <c r="E567" s="155"/>
      <c r="F567" s="146"/>
      <c r="G567" s="146"/>
      <c r="H567" s="146"/>
      <c r="I567" s="146"/>
      <c r="J567" s="146"/>
      <c r="K567" s="146"/>
      <c r="L567" s="354"/>
    </row>
    <row r="568" spans="1:21" ht="15" customHeight="1" x14ac:dyDescent="0.3">
      <c r="A568" s="152"/>
      <c r="B568" s="152"/>
      <c r="C568" s="379"/>
      <c r="D568" s="91"/>
      <c r="E568" s="155"/>
      <c r="F568" s="146"/>
      <c r="G568" s="146"/>
      <c r="H568" s="146"/>
      <c r="I568" s="146"/>
      <c r="J568" s="146"/>
      <c r="K568" s="146"/>
      <c r="L568" s="354"/>
    </row>
    <row r="569" spans="1:21" ht="15" customHeight="1" x14ac:dyDescent="0.3">
      <c r="A569" s="152"/>
      <c r="B569" s="152"/>
      <c r="C569" s="379"/>
      <c r="D569" s="91"/>
      <c r="E569" s="155"/>
      <c r="F569" s="146"/>
      <c r="G569" s="146"/>
      <c r="H569" s="146"/>
      <c r="I569" s="146"/>
      <c r="J569" s="146"/>
      <c r="K569" s="146"/>
      <c r="L569" s="354"/>
    </row>
    <row r="570" spans="1:21" ht="15" customHeight="1" x14ac:dyDescent="0.3">
      <c r="A570" s="152"/>
      <c r="B570" s="152"/>
      <c r="C570" s="379"/>
      <c r="D570" s="91"/>
      <c r="E570" s="155"/>
      <c r="F570" s="146"/>
      <c r="G570" s="146"/>
      <c r="H570" s="146"/>
      <c r="I570" s="146"/>
      <c r="J570" s="146"/>
      <c r="K570" s="146"/>
      <c r="L570" s="354"/>
    </row>
    <row r="571" spans="1:21" ht="15" customHeight="1" x14ac:dyDescent="0.3">
      <c r="A571" s="152"/>
      <c r="B571" s="152"/>
      <c r="C571" s="379"/>
      <c r="D571" s="91"/>
      <c r="E571" s="155"/>
      <c r="F571" s="146"/>
      <c r="G571" s="146"/>
      <c r="H571" s="146"/>
      <c r="I571" s="146"/>
      <c r="J571" s="146"/>
      <c r="K571" s="146"/>
      <c r="L571" s="354"/>
    </row>
    <row r="572" spans="1:21" ht="15" customHeight="1" x14ac:dyDescent="0.3">
      <c r="A572" s="152"/>
      <c r="B572" s="152"/>
      <c r="C572" s="379"/>
      <c r="D572" s="91"/>
      <c r="E572" s="155"/>
      <c r="F572" s="146"/>
      <c r="G572" s="146"/>
      <c r="H572" s="146"/>
      <c r="I572" s="146"/>
      <c r="J572" s="146"/>
      <c r="K572" s="146"/>
      <c r="L572" s="354"/>
    </row>
    <row r="573" spans="1:21" ht="15" customHeight="1" x14ac:dyDescent="0.3">
      <c r="A573" s="152"/>
      <c r="B573" s="152"/>
      <c r="C573" s="379"/>
      <c r="D573" s="91"/>
      <c r="E573" s="155"/>
      <c r="F573" s="146"/>
      <c r="G573" s="146"/>
      <c r="H573" s="146"/>
      <c r="I573" s="146"/>
      <c r="J573" s="146"/>
      <c r="K573" s="146"/>
      <c r="L573" s="354"/>
    </row>
    <row r="574" spans="1:21" ht="15" customHeight="1" x14ac:dyDescent="0.3">
      <c r="A574" s="152"/>
      <c r="B574" s="152"/>
      <c r="C574" s="379"/>
      <c r="D574" s="91"/>
      <c r="E574" s="155"/>
      <c r="F574" s="146"/>
      <c r="G574" s="146"/>
      <c r="H574" s="146"/>
      <c r="I574" s="146"/>
      <c r="J574" s="146"/>
      <c r="K574" s="146"/>
      <c r="L574" s="354"/>
    </row>
    <row r="575" spans="1:21" ht="15" customHeight="1" x14ac:dyDescent="0.3">
      <c r="A575" s="152"/>
      <c r="B575" s="152"/>
      <c r="C575" s="379"/>
      <c r="D575" s="91"/>
      <c r="E575" s="155"/>
      <c r="F575" s="146"/>
      <c r="G575" s="146"/>
      <c r="H575" s="146"/>
      <c r="I575" s="146"/>
      <c r="J575" s="146"/>
      <c r="K575" s="146"/>
      <c r="L575" s="354"/>
    </row>
    <row r="576" spans="1:21" ht="15" customHeight="1" x14ac:dyDescent="0.3">
      <c r="A576" s="152"/>
      <c r="B576" s="152"/>
      <c r="C576" s="379"/>
      <c r="D576" s="91"/>
      <c r="E576" s="155"/>
      <c r="F576" s="146"/>
      <c r="G576" s="146"/>
      <c r="H576" s="146"/>
      <c r="I576" s="146"/>
      <c r="J576" s="146"/>
      <c r="K576" s="146"/>
      <c r="L576" s="354"/>
    </row>
    <row r="577" spans="1:12" ht="15" customHeight="1" x14ac:dyDescent="0.3">
      <c r="A577" s="152"/>
      <c r="B577" s="152"/>
      <c r="C577" s="379"/>
      <c r="D577" s="91"/>
      <c r="E577" s="155"/>
      <c r="F577" s="146"/>
      <c r="G577" s="146"/>
      <c r="H577" s="146"/>
      <c r="I577" s="146"/>
      <c r="J577" s="146"/>
      <c r="K577" s="146"/>
      <c r="L577" s="354"/>
    </row>
    <row r="578" spans="1:12" ht="15" customHeight="1" x14ac:dyDescent="0.3">
      <c r="A578" s="152"/>
      <c r="B578" s="152"/>
      <c r="C578" s="379"/>
      <c r="D578" s="91"/>
      <c r="E578" s="155"/>
      <c r="F578" s="146"/>
      <c r="G578" s="146"/>
      <c r="H578" s="146"/>
      <c r="I578" s="146"/>
      <c r="J578" s="146"/>
      <c r="K578" s="146"/>
      <c r="L578" s="354"/>
    </row>
    <row r="579" spans="1:12" ht="15" customHeight="1" x14ac:dyDescent="0.3">
      <c r="A579" s="152"/>
      <c r="B579" s="152"/>
      <c r="C579" s="379"/>
      <c r="D579" s="91"/>
      <c r="E579" s="155"/>
      <c r="F579" s="146"/>
      <c r="G579" s="146"/>
      <c r="H579" s="146"/>
      <c r="I579" s="146"/>
      <c r="J579" s="146"/>
      <c r="K579" s="146"/>
      <c r="L579" s="354"/>
    </row>
    <row r="580" spans="1:12" ht="15" customHeight="1" x14ac:dyDescent="0.3">
      <c r="A580" s="152"/>
      <c r="B580" s="152"/>
      <c r="C580" s="379"/>
      <c r="D580" s="91"/>
      <c r="E580" s="155"/>
      <c r="F580" s="146"/>
      <c r="G580" s="146"/>
      <c r="H580" s="146"/>
      <c r="I580" s="146"/>
      <c r="J580" s="146"/>
      <c r="K580" s="146"/>
      <c r="L580" s="354"/>
    </row>
    <row r="581" spans="1:12" ht="15" customHeight="1" x14ac:dyDescent="0.3">
      <c r="A581" s="152"/>
      <c r="B581" s="152"/>
      <c r="C581" s="379"/>
      <c r="D581" s="91"/>
      <c r="E581" s="155"/>
      <c r="F581" s="146"/>
      <c r="G581" s="146"/>
      <c r="H581" s="146"/>
      <c r="I581" s="146"/>
      <c r="J581" s="146"/>
      <c r="K581" s="146"/>
      <c r="L581" s="354"/>
    </row>
    <row r="582" spans="1:12" ht="15" customHeight="1" x14ac:dyDescent="0.3">
      <c r="A582" s="152"/>
      <c r="B582" s="152"/>
      <c r="C582" s="379"/>
      <c r="D582" s="91"/>
      <c r="E582" s="155"/>
      <c r="F582" s="146"/>
      <c r="G582" s="146"/>
      <c r="H582" s="146"/>
      <c r="I582" s="146"/>
      <c r="J582" s="146"/>
      <c r="K582" s="146"/>
      <c r="L582" s="354"/>
    </row>
    <row r="583" spans="1:12" ht="15" customHeight="1" x14ac:dyDescent="0.3">
      <c r="A583" s="152"/>
      <c r="B583" s="152"/>
      <c r="C583" s="379"/>
      <c r="D583" s="91"/>
      <c r="E583" s="155"/>
      <c r="F583" s="146"/>
      <c r="G583" s="146"/>
      <c r="H583" s="146"/>
      <c r="I583" s="146"/>
      <c r="J583" s="146"/>
      <c r="K583" s="146"/>
      <c r="L583" s="354"/>
    </row>
    <row r="584" spans="1:12" ht="15" customHeight="1" x14ac:dyDescent="0.3">
      <c r="A584" s="152"/>
      <c r="B584" s="152"/>
      <c r="C584" s="379"/>
      <c r="D584" s="91"/>
      <c r="E584" s="155"/>
      <c r="F584" s="146"/>
      <c r="G584" s="146"/>
      <c r="H584" s="146"/>
      <c r="I584" s="146"/>
      <c r="J584" s="146"/>
      <c r="K584" s="146"/>
      <c r="L584" s="354"/>
    </row>
    <row r="585" spans="1:12" ht="15" customHeight="1" x14ac:dyDescent="0.3">
      <c r="A585" s="152"/>
      <c r="B585" s="152"/>
      <c r="C585" s="379"/>
      <c r="D585" s="91"/>
      <c r="E585" s="155"/>
      <c r="F585" s="146"/>
      <c r="G585" s="146"/>
      <c r="H585" s="146"/>
      <c r="I585" s="146"/>
      <c r="J585" s="146"/>
      <c r="K585" s="146"/>
      <c r="L585" s="354"/>
    </row>
    <row r="586" spans="1:12" ht="15" customHeight="1" x14ac:dyDescent="0.3">
      <c r="A586" s="152"/>
      <c r="B586" s="152"/>
      <c r="C586" s="379"/>
      <c r="D586" s="91"/>
      <c r="E586" s="155"/>
      <c r="F586" s="146"/>
      <c r="G586" s="146"/>
      <c r="H586" s="146"/>
      <c r="I586" s="146"/>
      <c r="J586" s="146"/>
      <c r="K586" s="146"/>
      <c r="L586" s="354"/>
    </row>
    <row r="587" spans="1:12" ht="15" customHeight="1" x14ac:dyDescent="0.3">
      <c r="A587" s="152"/>
      <c r="B587" s="152"/>
      <c r="C587" s="379"/>
      <c r="D587" s="91"/>
      <c r="E587" s="155"/>
      <c r="F587" s="146"/>
      <c r="G587" s="146"/>
      <c r="H587" s="146"/>
      <c r="I587" s="146"/>
      <c r="J587" s="146"/>
      <c r="K587" s="146"/>
      <c r="L587" s="354"/>
    </row>
    <row r="588" spans="1:12" ht="15" customHeight="1" x14ac:dyDescent="0.3">
      <c r="A588" s="152"/>
      <c r="B588" s="152"/>
      <c r="C588" s="379"/>
      <c r="D588" s="91"/>
      <c r="E588" s="155"/>
      <c r="F588" s="146"/>
      <c r="G588" s="146"/>
      <c r="H588" s="146"/>
      <c r="I588" s="146"/>
      <c r="J588" s="146"/>
      <c r="K588" s="146"/>
      <c r="L588" s="354"/>
    </row>
    <row r="589" spans="1:12" ht="15" customHeight="1" x14ac:dyDescent="0.3">
      <c r="A589" s="152"/>
      <c r="B589" s="152"/>
      <c r="C589" s="379"/>
      <c r="D589" s="91"/>
      <c r="E589" s="155"/>
      <c r="F589" s="146"/>
      <c r="G589" s="146"/>
      <c r="H589" s="146"/>
      <c r="I589" s="146"/>
      <c r="J589" s="146"/>
      <c r="K589" s="146"/>
      <c r="L589" s="354"/>
    </row>
    <row r="590" spans="1:12" ht="15" customHeight="1" x14ac:dyDescent="0.3">
      <c r="A590" s="152"/>
      <c r="B590" s="152"/>
      <c r="C590" s="379"/>
      <c r="D590" s="91"/>
      <c r="E590" s="155"/>
      <c r="F590" s="146"/>
      <c r="G590" s="146"/>
      <c r="H590" s="146"/>
      <c r="I590" s="146"/>
      <c r="J590" s="146"/>
      <c r="K590" s="146"/>
      <c r="L590" s="354"/>
    </row>
    <row r="591" spans="1:12" ht="15" customHeight="1" x14ac:dyDescent="0.3">
      <c r="A591" s="152"/>
      <c r="B591" s="152"/>
      <c r="C591" s="379"/>
      <c r="D591" s="91"/>
      <c r="E591" s="155"/>
      <c r="F591" s="146"/>
      <c r="G591" s="146"/>
      <c r="H591" s="146"/>
      <c r="I591" s="146"/>
      <c r="J591" s="146"/>
      <c r="K591" s="146"/>
      <c r="L591" s="354"/>
    </row>
    <row r="592" spans="1:12" ht="15" customHeight="1" x14ac:dyDescent="0.3">
      <c r="A592" s="152"/>
      <c r="B592" s="152"/>
      <c r="C592" s="379"/>
      <c r="D592" s="91"/>
      <c r="E592" s="91"/>
      <c r="F592" s="146"/>
      <c r="G592" s="146"/>
      <c r="H592" s="146"/>
      <c r="I592" s="146"/>
      <c r="J592" s="146"/>
      <c r="K592" s="146"/>
      <c r="L592" s="354"/>
    </row>
    <row r="593" spans="1:12" ht="15" customHeight="1" x14ac:dyDescent="0.3">
      <c r="A593" s="152"/>
      <c r="B593" s="152"/>
      <c r="C593" s="379"/>
      <c r="D593" s="91"/>
      <c r="E593" s="91"/>
      <c r="F593" s="146"/>
      <c r="G593" s="146"/>
      <c r="H593" s="146"/>
      <c r="I593" s="146"/>
      <c r="J593" s="146"/>
      <c r="K593" s="146"/>
      <c r="L593" s="354"/>
    </row>
    <row r="594" spans="1:12" ht="15" customHeight="1" x14ac:dyDescent="0.3">
      <c r="A594" s="152"/>
      <c r="B594" s="152"/>
      <c r="C594" s="379"/>
      <c r="D594" s="91"/>
      <c r="E594" s="91"/>
      <c r="F594" s="146"/>
      <c r="G594" s="146"/>
      <c r="H594" s="146"/>
      <c r="I594" s="146"/>
      <c r="J594" s="146"/>
      <c r="K594" s="146"/>
      <c r="L594" s="354"/>
    </row>
    <row r="595" spans="1:12" ht="15" customHeight="1" x14ac:dyDescent="0.3">
      <c r="A595" s="152"/>
      <c r="B595" s="152"/>
      <c r="C595" s="379"/>
      <c r="D595" s="91"/>
      <c r="E595" s="91"/>
      <c r="F595" s="146"/>
      <c r="G595" s="146"/>
      <c r="H595" s="146"/>
      <c r="I595" s="146"/>
      <c r="J595" s="146"/>
      <c r="K595" s="146"/>
      <c r="L595" s="354"/>
    </row>
    <row r="596" spans="1:12" ht="15" customHeight="1" x14ac:dyDescent="0.3">
      <c r="A596" s="152"/>
      <c r="B596" s="152"/>
      <c r="C596" s="379"/>
      <c r="D596" s="91"/>
      <c r="E596" s="91"/>
      <c r="F596" s="146"/>
      <c r="G596" s="146"/>
      <c r="H596" s="146"/>
      <c r="I596" s="146"/>
      <c r="J596" s="146"/>
      <c r="K596" s="146"/>
      <c r="L596" s="354"/>
    </row>
    <row r="597" spans="1:12" ht="15" customHeight="1" x14ac:dyDescent="0.3">
      <c r="A597" s="152"/>
      <c r="B597" s="152"/>
      <c r="C597" s="379"/>
      <c r="D597" s="91"/>
      <c r="E597" s="91"/>
      <c r="F597" s="146"/>
      <c r="G597" s="146"/>
      <c r="H597" s="146"/>
      <c r="I597" s="146"/>
      <c r="J597" s="146"/>
      <c r="K597" s="146"/>
      <c r="L597" s="354"/>
    </row>
    <row r="598" spans="1:12" ht="15" customHeight="1" x14ac:dyDescent="0.3">
      <c r="A598" s="152"/>
      <c r="B598" s="152"/>
      <c r="C598" s="379"/>
      <c r="D598" s="91"/>
      <c r="E598" s="91"/>
      <c r="F598" s="146"/>
      <c r="G598" s="146"/>
      <c r="H598" s="146"/>
      <c r="I598" s="146"/>
      <c r="J598" s="146"/>
      <c r="K598" s="146"/>
      <c r="L598" s="354"/>
    </row>
    <row r="599" spans="1:12" ht="15" customHeight="1" x14ac:dyDescent="0.3">
      <c r="A599" s="152"/>
      <c r="B599" s="152"/>
      <c r="C599" s="379"/>
      <c r="D599" s="91"/>
      <c r="E599" s="91"/>
      <c r="F599" s="146"/>
      <c r="G599" s="146"/>
      <c r="H599" s="146"/>
      <c r="I599" s="146"/>
      <c r="J599" s="146"/>
      <c r="K599" s="146"/>
      <c r="L599" s="354"/>
    </row>
    <row r="600" spans="1:12" ht="15" customHeight="1" x14ac:dyDescent="0.3">
      <c r="A600" s="152"/>
      <c r="B600" s="152"/>
      <c r="C600" s="379"/>
      <c r="D600" s="91"/>
      <c r="E600" s="91"/>
      <c r="F600" s="146"/>
      <c r="G600" s="146"/>
      <c r="H600" s="146"/>
      <c r="I600" s="146"/>
      <c r="J600" s="146"/>
      <c r="K600" s="146"/>
      <c r="L600" s="354"/>
    </row>
    <row r="601" spans="1:12" ht="15" customHeight="1" x14ac:dyDescent="0.3">
      <c r="A601" s="152"/>
      <c r="B601" s="152"/>
      <c r="C601" s="379"/>
      <c r="D601" s="91"/>
      <c r="E601" s="91"/>
      <c r="F601" s="146"/>
      <c r="G601" s="146"/>
      <c r="H601" s="146"/>
      <c r="I601" s="146"/>
      <c r="J601" s="146"/>
      <c r="K601" s="146"/>
      <c r="L601" s="354"/>
    </row>
    <row r="602" spans="1:12" ht="15" customHeight="1" x14ac:dyDescent="0.3">
      <c r="A602" s="152"/>
      <c r="B602" s="152"/>
      <c r="C602" s="379"/>
      <c r="D602" s="91"/>
      <c r="E602" s="91"/>
      <c r="F602" s="146"/>
      <c r="G602" s="146"/>
      <c r="H602" s="146"/>
      <c r="I602" s="146"/>
      <c r="J602" s="146"/>
      <c r="K602" s="146"/>
      <c r="L602" s="354"/>
    </row>
    <row r="603" spans="1:12" ht="15" customHeight="1" x14ac:dyDescent="0.3">
      <c r="A603" s="152"/>
      <c r="B603" s="152"/>
      <c r="C603" s="379"/>
      <c r="D603" s="91"/>
      <c r="E603" s="91"/>
      <c r="F603" s="146"/>
      <c r="G603" s="146"/>
      <c r="H603" s="146"/>
      <c r="I603" s="146"/>
      <c r="J603" s="146"/>
      <c r="K603" s="146"/>
      <c r="L603" s="354"/>
    </row>
    <row r="604" spans="1:12" ht="15" customHeight="1" x14ac:dyDescent="0.3">
      <c r="A604" s="152"/>
      <c r="B604" s="152"/>
      <c r="C604" s="379"/>
      <c r="D604" s="91"/>
      <c r="E604" s="91"/>
      <c r="F604" s="146"/>
      <c r="G604" s="146"/>
      <c r="H604" s="146"/>
      <c r="I604" s="146"/>
      <c r="J604" s="146"/>
      <c r="K604" s="146"/>
      <c r="L604" s="354"/>
    </row>
    <row r="605" spans="1:12" ht="15" customHeight="1" x14ac:dyDescent="0.3">
      <c r="A605" s="152"/>
      <c r="B605" s="152"/>
      <c r="C605" s="379"/>
      <c r="D605" s="91"/>
      <c r="E605" s="91"/>
      <c r="F605" s="146"/>
      <c r="G605" s="146"/>
      <c r="H605" s="146"/>
      <c r="I605" s="146"/>
      <c r="J605" s="146"/>
      <c r="K605" s="146"/>
      <c r="L605" s="354"/>
    </row>
    <row r="606" spans="1:12" ht="15" customHeight="1" x14ac:dyDescent="0.3">
      <c r="A606" s="152"/>
      <c r="B606" s="152"/>
      <c r="C606" s="379"/>
      <c r="D606" s="91"/>
      <c r="E606" s="91"/>
      <c r="F606" s="146"/>
      <c r="G606" s="146"/>
      <c r="H606" s="146"/>
      <c r="I606" s="146"/>
      <c r="J606" s="146"/>
      <c r="K606" s="146"/>
      <c r="L606" s="354"/>
    </row>
    <row r="607" spans="1:12" ht="15" customHeight="1" x14ac:dyDescent="0.3">
      <c r="A607" s="152"/>
      <c r="B607" s="152"/>
      <c r="C607" s="379"/>
      <c r="D607" s="91"/>
      <c r="E607" s="91"/>
      <c r="F607" s="146"/>
      <c r="G607" s="146"/>
      <c r="H607" s="146"/>
      <c r="I607" s="146"/>
      <c r="J607" s="146"/>
      <c r="K607" s="146"/>
      <c r="L607" s="354"/>
    </row>
    <row r="608" spans="1:12" ht="15" customHeight="1" x14ac:dyDescent="0.3">
      <c r="A608" s="152"/>
      <c r="B608" s="152"/>
      <c r="C608" s="379"/>
      <c r="D608" s="91"/>
      <c r="E608" s="91"/>
      <c r="F608" s="146"/>
      <c r="G608" s="146"/>
      <c r="H608" s="146"/>
      <c r="I608" s="146"/>
      <c r="J608" s="146"/>
      <c r="K608" s="146"/>
      <c r="L608" s="354"/>
    </row>
    <row r="609" spans="1:12" ht="15" customHeight="1" x14ac:dyDescent="0.3">
      <c r="A609" s="152"/>
      <c r="B609" s="152"/>
      <c r="C609" s="379"/>
      <c r="D609" s="91"/>
      <c r="E609" s="91"/>
      <c r="F609" s="146"/>
      <c r="G609" s="146"/>
      <c r="H609" s="146"/>
      <c r="I609" s="146"/>
      <c r="J609" s="146"/>
      <c r="K609" s="146"/>
      <c r="L609" s="354"/>
    </row>
    <row r="610" spans="1:12" ht="15" customHeight="1" x14ac:dyDescent="0.3">
      <c r="A610" s="152"/>
      <c r="B610" s="152"/>
      <c r="C610" s="379"/>
      <c r="D610" s="91"/>
      <c r="E610" s="91"/>
      <c r="F610" s="146"/>
      <c r="G610" s="146"/>
      <c r="H610" s="146"/>
      <c r="I610" s="146"/>
      <c r="J610" s="146"/>
      <c r="K610" s="146"/>
      <c r="L610" s="354"/>
    </row>
    <row r="611" spans="1:12" ht="15" customHeight="1" x14ac:dyDescent="0.3">
      <c r="A611" s="152"/>
      <c r="B611" s="152"/>
      <c r="C611" s="379"/>
      <c r="D611" s="91"/>
      <c r="E611" s="91"/>
      <c r="F611" s="146"/>
      <c r="G611" s="146"/>
      <c r="H611" s="146"/>
      <c r="I611" s="146"/>
      <c r="J611" s="146"/>
      <c r="K611" s="146"/>
      <c r="L611" s="354"/>
    </row>
    <row r="612" spans="1:12" ht="15" customHeight="1" x14ac:dyDescent="0.3">
      <c r="A612" s="152"/>
      <c r="B612" s="152"/>
      <c r="C612" s="379"/>
      <c r="D612" s="91"/>
      <c r="E612" s="91"/>
      <c r="F612" s="146"/>
      <c r="G612" s="146"/>
      <c r="H612" s="146"/>
      <c r="I612" s="146"/>
      <c r="J612" s="146"/>
      <c r="K612" s="146"/>
      <c r="L612" s="354"/>
    </row>
    <row r="613" spans="1:12" ht="15" customHeight="1" x14ac:dyDescent="0.3"/>
    <row r="614" spans="1:12" ht="15" customHeight="1" x14ac:dyDescent="0.3"/>
    <row r="615" spans="1:12" ht="15" customHeight="1" x14ac:dyDescent="0.3"/>
    <row r="616" spans="1:12" ht="15" customHeight="1" x14ac:dyDescent="0.3"/>
    <row r="617" spans="1:12" ht="15" customHeight="1" x14ac:dyDescent="0.3"/>
    <row r="618" spans="1:12" ht="15" customHeight="1" x14ac:dyDescent="0.3"/>
  </sheetData>
  <sheetProtection sort="0"/>
  <mergeCells count="706">
    <mergeCell ref="K470:K485"/>
    <mergeCell ref="K486:K500"/>
    <mergeCell ref="K501:K516"/>
    <mergeCell ref="K517:K531"/>
    <mergeCell ref="L532:L547"/>
    <mergeCell ref="L548:L562"/>
    <mergeCell ref="K4:K19"/>
    <mergeCell ref="K20:K34"/>
    <mergeCell ref="K35:K50"/>
    <mergeCell ref="K51:K65"/>
    <mergeCell ref="K66:K81"/>
    <mergeCell ref="K82:K96"/>
    <mergeCell ref="K97:K112"/>
    <mergeCell ref="K113:K127"/>
    <mergeCell ref="K128:K143"/>
    <mergeCell ref="K144:K158"/>
    <mergeCell ref="K159:K174"/>
    <mergeCell ref="K175:K189"/>
    <mergeCell ref="K190:K205"/>
    <mergeCell ref="K206:K220"/>
    <mergeCell ref="K221:K236"/>
    <mergeCell ref="K237:K251"/>
    <mergeCell ref="K252:K267"/>
    <mergeCell ref="L486:L500"/>
    <mergeCell ref="K532:K547"/>
    <mergeCell ref="K548:K562"/>
    <mergeCell ref="K268:K282"/>
    <mergeCell ref="K284:K299"/>
    <mergeCell ref="L346:L361"/>
    <mergeCell ref="L362:L376"/>
    <mergeCell ref="L377:L392"/>
    <mergeCell ref="L424:L438"/>
    <mergeCell ref="L439:L454"/>
    <mergeCell ref="L393:L407"/>
    <mergeCell ref="L408:L423"/>
    <mergeCell ref="L501:L516"/>
    <mergeCell ref="L517:L531"/>
    <mergeCell ref="L455:L469"/>
    <mergeCell ref="L470:L485"/>
    <mergeCell ref="K439:K454"/>
    <mergeCell ref="K455:K469"/>
    <mergeCell ref="L20:L34"/>
    <mergeCell ref="L4:L19"/>
    <mergeCell ref="L35:L50"/>
    <mergeCell ref="L51:L65"/>
    <mergeCell ref="L66:L81"/>
    <mergeCell ref="L113:L127"/>
    <mergeCell ref="L82:L96"/>
    <mergeCell ref="L97:L112"/>
    <mergeCell ref="L128:L143"/>
    <mergeCell ref="L144:L158"/>
    <mergeCell ref="L159:L174"/>
    <mergeCell ref="L175:L189"/>
    <mergeCell ref="L190:L205"/>
    <mergeCell ref="L206:L220"/>
    <mergeCell ref="L221:L236"/>
    <mergeCell ref="L237:L251"/>
    <mergeCell ref="L252:L267"/>
    <mergeCell ref="L268:L282"/>
    <mergeCell ref="L284:L299"/>
    <mergeCell ref="L300:L314"/>
    <mergeCell ref="L315:L330"/>
    <mergeCell ref="L331:L345"/>
    <mergeCell ref="K315:K330"/>
    <mergeCell ref="K331:K345"/>
    <mergeCell ref="K346:K361"/>
    <mergeCell ref="K362:K376"/>
    <mergeCell ref="K377:K392"/>
    <mergeCell ref="K393:K407"/>
    <mergeCell ref="K300:K314"/>
    <mergeCell ref="K408:K423"/>
    <mergeCell ref="K424:K438"/>
    <mergeCell ref="G288:J288"/>
    <mergeCell ref="G393:J393"/>
    <mergeCell ref="G500:J500"/>
    <mergeCell ref="G494:J494"/>
    <mergeCell ref="G475:J475"/>
    <mergeCell ref="G387:J387"/>
    <mergeCell ref="G382:J382"/>
    <mergeCell ref="G298:J298"/>
    <mergeCell ref="G345:J345"/>
    <mergeCell ref="G361:J361"/>
    <mergeCell ref="G363:J363"/>
    <mergeCell ref="G342:J342"/>
    <mergeCell ref="G343:J343"/>
    <mergeCell ref="G373:J373"/>
    <mergeCell ref="G374:J374"/>
    <mergeCell ref="G325:J325"/>
    <mergeCell ref="G327:J327"/>
    <mergeCell ref="G328:J328"/>
    <mergeCell ref="G330:J330"/>
    <mergeCell ref="G332:J332"/>
    <mergeCell ref="G297:J297"/>
    <mergeCell ref="G333:J333"/>
    <mergeCell ref="G334:J334"/>
    <mergeCell ref="G340:J340"/>
    <mergeCell ref="B439:B469"/>
    <mergeCell ref="B470:B500"/>
    <mergeCell ref="B501:B531"/>
    <mergeCell ref="B532:B562"/>
    <mergeCell ref="G132:J132"/>
    <mergeCell ref="E532:E562"/>
    <mergeCell ref="E284:E314"/>
    <mergeCell ref="E315:E345"/>
    <mergeCell ref="E346:E376"/>
    <mergeCell ref="E377:E407"/>
    <mergeCell ref="E408:E438"/>
    <mergeCell ref="E439:E469"/>
    <mergeCell ref="E470:E500"/>
    <mergeCell ref="E501:E531"/>
    <mergeCell ref="G301:J301"/>
    <mergeCell ref="G303:J303"/>
    <mergeCell ref="G300:J300"/>
    <mergeCell ref="G305:J305"/>
    <mergeCell ref="G163:J163"/>
    <mergeCell ref="G144:J144"/>
    <mergeCell ref="G412:J412"/>
    <mergeCell ref="G381:J381"/>
    <mergeCell ref="G350:J350"/>
    <mergeCell ref="G319:J319"/>
    <mergeCell ref="B159:B189"/>
    <mergeCell ref="B190:B220"/>
    <mergeCell ref="B221:B251"/>
    <mergeCell ref="B252:B282"/>
    <mergeCell ref="B284:B314"/>
    <mergeCell ref="B315:B345"/>
    <mergeCell ref="B346:B376"/>
    <mergeCell ref="B377:B407"/>
    <mergeCell ref="B408:B438"/>
    <mergeCell ref="U315:U345"/>
    <mergeCell ref="G302:J302"/>
    <mergeCell ref="G134:J134"/>
    <mergeCell ref="G139:J139"/>
    <mergeCell ref="G142:J142"/>
    <mergeCell ref="G148:J148"/>
    <mergeCell ref="G295:J295"/>
    <mergeCell ref="G304:J304"/>
    <mergeCell ref="G313:J313"/>
    <mergeCell ref="G296:J296"/>
    <mergeCell ref="G335:J335"/>
    <mergeCell ref="G306:J306"/>
    <mergeCell ref="G329:J329"/>
    <mergeCell ref="G336:J336"/>
    <mergeCell ref="G337:J337"/>
    <mergeCell ref="G320:J320"/>
    <mergeCell ref="G326:J326"/>
    <mergeCell ref="G314:J314"/>
    <mergeCell ref="G331:J331"/>
    <mergeCell ref="G307:J307"/>
    <mergeCell ref="G308:J308"/>
    <mergeCell ref="G311:J311"/>
    <mergeCell ref="G312:J312"/>
    <mergeCell ref="U284:U314"/>
    <mergeCell ref="U4:U34"/>
    <mergeCell ref="U35:U65"/>
    <mergeCell ref="U66:U96"/>
    <mergeCell ref="U97:U127"/>
    <mergeCell ref="U128:U158"/>
    <mergeCell ref="U159:U189"/>
    <mergeCell ref="U190:U220"/>
    <mergeCell ref="U221:U251"/>
    <mergeCell ref="U252:U282"/>
    <mergeCell ref="E252:E282"/>
    <mergeCell ref="U346:U376"/>
    <mergeCell ref="U377:U407"/>
    <mergeCell ref="U408:U438"/>
    <mergeCell ref="U439:U469"/>
    <mergeCell ref="U470:U500"/>
    <mergeCell ref="U501:U531"/>
    <mergeCell ref="U532:U562"/>
    <mergeCell ref="G321:J321"/>
    <mergeCell ref="G399:J399"/>
    <mergeCell ref="G400:J400"/>
    <mergeCell ref="G401:J401"/>
    <mergeCell ref="G388:J388"/>
    <mergeCell ref="G391:J391"/>
    <mergeCell ref="G531:J531"/>
    <mergeCell ref="G407:J407"/>
    <mergeCell ref="G538:J538"/>
    <mergeCell ref="G507:J507"/>
    <mergeCell ref="G476:J476"/>
    <mergeCell ref="G445:J445"/>
    <mergeCell ref="G414:J414"/>
    <mergeCell ref="G383:J383"/>
    <mergeCell ref="G347:J347"/>
    <mergeCell ref="G353:J353"/>
    <mergeCell ref="E159:E189"/>
    <mergeCell ref="E190:E220"/>
    <mergeCell ref="E221:E251"/>
    <mergeCell ref="G8:J8"/>
    <mergeCell ref="G175:J175"/>
    <mergeCell ref="G206:J206"/>
    <mergeCell ref="G237:J237"/>
    <mergeCell ref="G204:J204"/>
    <mergeCell ref="G15:J15"/>
    <mergeCell ref="G18:J18"/>
    <mergeCell ref="G24:J24"/>
    <mergeCell ref="G25:J25"/>
    <mergeCell ref="G26:J26"/>
    <mergeCell ref="G27:J27"/>
    <mergeCell ref="G28:J28"/>
    <mergeCell ref="G22:J22"/>
    <mergeCell ref="G150:J150"/>
    <mergeCell ref="G72:J72"/>
    <mergeCell ref="G41:J41"/>
    <mergeCell ref="G101:J101"/>
    <mergeCell ref="G230:J230"/>
    <mergeCell ref="G20:J20"/>
    <mergeCell ref="G32:J32"/>
    <mergeCell ref="G49:J49"/>
    <mergeCell ref="G282:J282"/>
    <mergeCell ref="G245:J245"/>
    <mergeCell ref="G40:J40"/>
    <mergeCell ref="G71:J71"/>
    <mergeCell ref="G102:J102"/>
    <mergeCell ref="G133:J133"/>
    <mergeCell ref="G164:J164"/>
    <mergeCell ref="G195:J195"/>
    <mergeCell ref="G226:J226"/>
    <mergeCell ref="G151:J151"/>
    <mergeCell ref="G165:J165"/>
    <mergeCell ref="G210:J210"/>
    <mergeCell ref="G211:J211"/>
    <mergeCell ref="G212:J212"/>
    <mergeCell ref="G213:J213"/>
    <mergeCell ref="G214:J214"/>
    <mergeCell ref="G232:J232"/>
    <mergeCell ref="G235:J235"/>
    <mergeCell ref="G229:J229"/>
    <mergeCell ref="G183:J183"/>
    <mergeCell ref="G189:J189"/>
    <mergeCell ref="G220:J220"/>
    <mergeCell ref="G273:J273"/>
    <mergeCell ref="G268:J268"/>
    <mergeCell ref="G39:J39"/>
    <mergeCell ref="G74:J74"/>
    <mergeCell ref="G75:J75"/>
    <mergeCell ref="G65:J65"/>
    <mergeCell ref="G96:J96"/>
    <mergeCell ref="G82:J82"/>
    <mergeCell ref="G135:J135"/>
    <mergeCell ref="G136:J136"/>
    <mergeCell ref="G227:J227"/>
    <mergeCell ref="G120:J120"/>
    <mergeCell ref="G121:J121"/>
    <mergeCell ref="G149:J149"/>
    <mergeCell ref="G90:J90"/>
    <mergeCell ref="G95:J95"/>
    <mergeCell ref="G126:J126"/>
    <mergeCell ref="G103:J103"/>
    <mergeCell ref="G179:J179"/>
    <mergeCell ref="G46:J46"/>
    <mergeCell ref="G111:J111"/>
    <mergeCell ref="G117:J117"/>
    <mergeCell ref="G127:J127"/>
    <mergeCell ref="G158:J158"/>
    <mergeCell ref="G118:J118"/>
    <mergeCell ref="G106:J106"/>
    <mergeCell ref="G274:J274"/>
    <mergeCell ref="G275:J275"/>
    <mergeCell ref="G256:J256"/>
    <mergeCell ref="G272:J272"/>
    <mergeCell ref="G258:J258"/>
    <mergeCell ref="G180:J180"/>
    <mergeCell ref="G64:J64"/>
    <mergeCell ref="G67:J67"/>
    <mergeCell ref="G73:J73"/>
    <mergeCell ref="G70:J70"/>
    <mergeCell ref="G33:J33"/>
    <mergeCell ref="G31:J31"/>
    <mergeCell ref="G42:J42"/>
    <mergeCell ref="G43:J43"/>
    <mergeCell ref="A1:L1"/>
    <mergeCell ref="F2:J2"/>
    <mergeCell ref="A3:L3"/>
    <mergeCell ref="A4:A34"/>
    <mergeCell ref="C4:C34"/>
    <mergeCell ref="D4:D34"/>
    <mergeCell ref="G4:J4"/>
    <mergeCell ref="G29:J29"/>
    <mergeCell ref="G21:J21"/>
    <mergeCell ref="G23:J23"/>
    <mergeCell ref="G14:J14"/>
    <mergeCell ref="G16:J16"/>
    <mergeCell ref="G17:J17"/>
    <mergeCell ref="G19:J19"/>
    <mergeCell ref="G5:J5"/>
    <mergeCell ref="G11:J11"/>
    <mergeCell ref="G12:J12"/>
    <mergeCell ref="G13:J13"/>
    <mergeCell ref="G30:J30"/>
    <mergeCell ref="E4:E34"/>
    <mergeCell ref="G9:J9"/>
    <mergeCell ref="G10:J10"/>
    <mergeCell ref="G34:J34"/>
    <mergeCell ref="B4:B34"/>
    <mergeCell ref="A35:A65"/>
    <mergeCell ref="C35:C65"/>
    <mergeCell ref="D35:D65"/>
    <mergeCell ref="G35:J35"/>
    <mergeCell ref="G61:J61"/>
    <mergeCell ref="G62:J62"/>
    <mergeCell ref="G63:J63"/>
    <mergeCell ref="G45:J45"/>
    <mergeCell ref="G47:J47"/>
    <mergeCell ref="G48:J48"/>
    <mergeCell ref="G50:J50"/>
    <mergeCell ref="G52:J52"/>
    <mergeCell ref="G53:J53"/>
    <mergeCell ref="G54:J54"/>
    <mergeCell ref="G60:J60"/>
    <mergeCell ref="G55:J55"/>
    <mergeCell ref="G56:J56"/>
    <mergeCell ref="G57:J57"/>
    <mergeCell ref="G58:J58"/>
    <mergeCell ref="G59:J59"/>
    <mergeCell ref="G36:J36"/>
    <mergeCell ref="G44:J44"/>
    <mergeCell ref="G51:J51"/>
    <mergeCell ref="A66:A96"/>
    <mergeCell ref="C66:C96"/>
    <mergeCell ref="D66:D96"/>
    <mergeCell ref="G66:J66"/>
    <mergeCell ref="G76:J76"/>
    <mergeCell ref="G78:J78"/>
    <mergeCell ref="G79:J79"/>
    <mergeCell ref="G81:J81"/>
    <mergeCell ref="G83:J83"/>
    <mergeCell ref="G84:J84"/>
    <mergeCell ref="G85:J85"/>
    <mergeCell ref="G91:J91"/>
    <mergeCell ref="G92:J92"/>
    <mergeCell ref="G93:J93"/>
    <mergeCell ref="G94:J94"/>
    <mergeCell ref="G77:J77"/>
    <mergeCell ref="G88:J88"/>
    <mergeCell ref="G89:J89"/>
    <mergeCell ref="G80:J80"/>
    <mergeCell ref="G86:J86"/>
    <mergeCell ref="G87:J87"/>
    <mergeCell ref="E35:E65"/>
    <mergeCell ref="E66:E96"/>
    <mergeCell ref="B35:B65"/>
    <mergeCell ref="B66:B96"/>
    <mergeCell ref="A97:A127"/>
    <mergeCell ref="C97:C127"/>
    <mergeCell ref="D97:D127"/>
    <mergeCell ref="G97:J97"/>
    <mergeCell ref="G107:J107"/>
    <mergeCell ref="G109:J109"/>
    <mergeCell ref="G110:J110"/>
    <mergeCell ref="G112:J112"/>
    <mergeCell ref="G114:J114"/>
    <mergeCell ref="G115:J115"/>
    <mergeCell ref="G116:J116"/>
    <mergeCell ref="G122:J122"/>
    <mergeCell ref="G123:J123"/>
    <mergeCell ref="G124:J124"/>
    <mergeCell ref="G125:J125"/>
    <mergeCell ref="G119:J119"/>
    <mergeCell ref="G113:J113"/>
    <mergeCell ref="G98:J98"/>
    <mergeCell ref="G104:J104"/>
    <mergeCell ref="G105:J105"/>
    <mergeCell ref="E97:E127"/>
    <mergeCell ref="B97:B127"/>
    <mergeCell ref="A128:A158"/>
    <mergeCell ref="C128:C158"/>
    <mergeCell ref="D128:D158"/>
    <mergeCell ref="G128:J128"/>
    <mergeCell ref="G138:J138"/>
    <mergeCell ref="G140:J140"/>
    <mergeCell ref="G141:J141"/>
    <mergeCell ref="G143:J143"/>
    <mergeCell ref="G145:J145"/>
    <mergeCell ref="G146:J146"/>
    <mergeCell ref="G147:J147"/>
    <mergeCell ref="G153:J153"/>
    <mergeCell ref="G154:J154"/>
    <mergeCell ref="G155:J155"/>
    <mergeCell ref="G156:J156"/>
    <mergeCell ref="G152:J152"/>
    <mergeCell ref="G129:J129"/>
    <mergeCell ref="G137:J137"/>
    <mergeCell ref="G157:J157"/>
    <mergeCell ref="E128:E158"/>
    <mergeCell ref="B128:B158"/>
    <mergeCell ref="G108:J108"/>
    <mergeCell ref="A159:A189"/>
    <mergeCell ref="C159:C189"/>
    <mergeCell ref="D159:D189"/>
    <mergeCell ref="G159:J159"/>
    <mergeCell ref="G169:J169"/>
    <mergeCell ref="G171:J171"/>
    <mergeCell ref="G172:J172"/>
    <mergeCell ref="G174:J174"/>
    <mergeCell ref="G176:J176"/>
    <mergeCell ref="G177:J177"/>
    <mergeCell ref="G178:J178"/>
    <mergeCell ref="G184:J184"/>
    <mergeCell ref="G185:J185"/>
    <mergeCell ref="G186:J186"/>
    <mergeCell ref="G187:J187"/>
    <mergeCell ref="G182:J182"/>
    <mergeCell ref="G160:J160"/>
    <mergeCell ref="G166:J166"/>
    <mergeCell ref="G167:J167"/>
    <mergeCell ref="G168:J168"/>
    <mergeCell ref="G188:J188"/>
    <mergeCell ref="G181:J181"/>
    <mergeCell ref="G170:J170"/>
    <mergeCell ref="G173:J173"/>
    <mergeCell ref="A190:A220"/>
    <mergeCell ref="C190:C220"/>
    <mergeCell ref="D190:D220"/>
    <mergeCell ref="G190:J190"/>
    <mergeCell ref="G200:J200"/>
    <mergeCell ref="G202:J202"/>
    <mergeCell ref="G203:J203"/>
    <mergeCell ref="G205:J205"/>
    <mergeCell ref="G207:J207"/>
    <mergeCell ref="G208:J208"/>
    <mergeCell ref="G209:J209"/>
    <mergeCell ref="G215:J215"/>
    <mergeCell ref="G216:J216"/>
    <mergeCell ref="G217:J217"/>
    <mergeCell ref="G218:J218"/>
    <mergeCell ref="G201:J201"/>
    <mergeCell ref="G194:J194"/>
    <mergeCell ref="G196:J196"/>
    <mergeCell ref="G191:J191"/>
    <mergeCell ref="G197:J197"/>
    <mergeCell ref="G198:J198"/>
    <mergeCell ref="G199:J199"/>
    <mergeCell ref="G219:J219"/>
    <mergeCell ref="A221:A251"/>
    <mergeCell ref="C221:C251"/>
    <mergeCell ref="D221:D251"/>
    <mergeCell ref="G221:J221"/>
    <mergeCell ref="G231:J231"/>
    <mergeCell ref="G233:J233"/>
    <mergeCell ref="G234:J234"/>
    <mergeCell ref="G236:J236"/>
    <mergeCell ref="G238:J238"/>
    <mergeCell ref="G239:J239"/>
    <mergeCell ref="G240:J240"/>
    <mergeCell ref="G246:J246"/>
    <mergeCell ref="G247:J247"/>
    <mergeCell ref="G248:J248"/>
    <mergeCell ref="G249:J249"/>
    <mergeCell ref="G241:J241"/>
    <mergeCell ref="G242:J242"/>
    <mergeCell ref="G243:J243"/>
    <mergeCell ref="G244:J244"/>
    <mergeCell ref="G251:J251"/>
    <mergeCell ref="G225:J225"/>
    <mergeCell ref="G222:J222"/>
    <mergeCell ref="G228:J228"/>
    <mergeCell ref="G250:J250"/>
    <mergeCell ref="A252:A282"/>
    <mergeCell ref="C252:C282"/>
    <mergeCell ref="D252:D282"/>
    <mergeCell ref="G252:J252"/>
    <mergeCell ref="G262:J262"/>
    <mergeCell ref="G264:J264"/>
    <mergeCell ref="G265:J265"/>
    <mergeCell ref="G267:J267"/>
    <mergeCell ref="G269:J269"/>
    <mergeCell ref="G270:J270"/>
    <mergeCell ref="G271:J271"/>
    <mergeCell ref="G277:J277"/>
    <mergeCell ref="G278:J278"/>
    <mergeCell ref="G279:J279"/>
    <mergeCell ref="G280:J280"/>
    <mergeCell ref="G257:J257"/>
    <mergeCell ref="G276:J276"/>
    <mergeCell ref="G281:J281"/>
    <mergeCell ref="G253:J253"/>
    <mergeCell ref="G259:J259"/>
    <mergeCell ref="G260:J260"/>
    <mergeCell ref="G261:J261"/>
    <mergeCell ref="G263:J263"/>
    <mergeCell ref="G266:J266"/>
    <mergeCell ref="A315:A345"/>
    <mergeCell ref="C315:C345"/>
    <mergeCell ref="D315:D345"/>
    <mergeCell ref="G315:J315"/>
    <mergeCell ref="A283:L283"/>
    <mergeCell ref="A284:A314"/>
    <mergeCell ref="C284:C314"/>
    <mergeCell ref="D284:D314"/>
    <mergeCell ref="G284:J284"/>
    <mergeCell ref="G285:J285"/>
    <mergeCell ref="G291:J291"/>
    <mergeCell ref="G316:J316"/>
    <mergeCell ref="G322:J322"/>
    <mergeCell ref="G323:J323"/>
    <mergeCell ref="G324:J324"/>
    <mergeCell ref="G309:J309"/>
    <mergeCell ref="G310:J310"/>
    <mergeCell ref="G344:J344"/>
    <mergeCell ref="G289:J289"/>
    <mergeCell ref="G294:J294"/>
    <mergeCell ref="G292:J292"/>
    <mergeCell ref="G293:J293"/>
    <mergeCell ref="G290:J290"/>
    <mergeCell ref="G299:J299"/>
    <mergeCell ref="G341:J341"/>
    <mergeCell ref="G338:J338"/>
    <mergeCell ref="G339:J339"/>
    <mergeCell ref="G356:J356"/>
    <mergeCell ref="A346:A376"/>
    <mergeCell ref="C346:C376"/>
    <mergeCell ref="D346:D376"/>
    <mergeCell ref="G346:J346"/>
    <mergeCell ref="G364:J364"/>
    <mergeCell ref="G365:J365"/>
    <mergeCell ref="G371:J371"/>
    <mergeCell ref="G372:J372"/>
    <mergeCell ref="G360:J360"/>
    <mergeCell ref="G366:J366"/>
    <mergeCell ref="G367:J367"/>
    <mergeCell ref="G370:J370"/>
    <mergeCell ref="G376:J376"/>
    <mergeCell ref="G357:J357"/>
    <mergeCell ref="G362:J362"/>
    <mergeCell ref="G368:J368"/>
    <mergeCell ref="G369:J369"/>
    <mergeCell ref="G351:J351"/>
    <mergeCell ref="G352:J352"/>
    <mergeCell ref="G354:J354"/>
    <mergeCell ref="G355:J355"/>
    <mergeCell ref="G375:J375"/>
    <mergeCell ref="G358:J358"/>
    <mergeCell ref="G359:J359"/>
    <mergeCell ref="G378:J378"/>
    <mergeCell ref="G384:J384"/>
    <mergeCell ref="G385:J385"/>
    <mergeCell ref="G386:J386"/>
    <mergeCell ref="G406:J406"/>
    <mergeCell ref="A377:A407"/>
    <mergeCell ref="C377:C407"/>
    <mergeCell ref="D377:D407"/>
    <mergeCell ref="G377:J377"/>
    <mergeCell ref="G389:J389"/>
    <mergeCell ref="G390:J390"/>
    <mergeCell ref="G392:J392"/>
    <mergeCell ref="G394:J394"/>
    <mergeCell ref="G395:J395"/>
    <mergeCell ref="G396:J396"/>
    <mergeCell ref="G402:J402"/>
    <mergeCell ref="G403:J403"/>
    <mergeCell ref="G404:J404"/>
    <mergeCell ref="G405:J405"/>
    <mergeCell ref="G397:J397"/>
    <mergeCell ref="G398:J398"/>
    <mergeCell ref="G418:J418"/>
    <mergeCell ref="G420:J420"/>
    <mergeCell ref="G421:J421"/>
    <mergeCell ref="G423:J423"/>
    <mergeCell ref="G425:J425"/>
    <mergeCell ref="G426:J426"/>
    <mergeCell ref="G427:J427"/>
    <mergeCell ref="G433:J433"/>
    <mergeCell ref="G434:J434"/>
    <mergeCell ref="G435:J435"/>
    <mergeCell ref="G436:J436"/>
    <mergeCell ref="G419:J419"/>
    <mergeCell ref="G422:J422"/>
    <mergeCell ref="G428:J428"/>
    <mergeCell ref="G429:J429"/>
    <mergeCell ref="G430:J430"/>
    <mergeCell ref="G431:J431"/>
    <mergeCell ref="G432:J432"/>
    <mergeCell ref="G409:J409"/>
    <mergeCell ref="G415:J415"/>
    <mergeCell ref="G416:J416"/>
    <mergeCell ref="G424:J424"/>
    <mergeCell ref="G462:J462"/>
    <mergeCell ref="G463:J463"/>
    <mergeCell ref="G450:J450"/>
    <mergeCell ref="A408:A438"/>
    <mergeCell ref="C408:C438"/>
    <mergeCell ref="D408:D438"/>
    <mergeCell ref="G408:J408"/>
    <mergeCell ref="A439:A469"/>
    <mergeCell ref="C439:C469"/>
    <mergeCell ref="D439:D469"/>
    <mergeCell ref="G439:J439"/>
    <mergeCell ref="G453:J453"/>
    <mergeCell ref="G447:J447"/>
    <mergeCell ref="G448:J448"/>
    <mergeCell ref="G417:J417"/>
    <mergeCell ref="G437:J437"/>
    <mergeCell ref="G455:J455"/>
    <mergeCell ref="G413:J413"/>
    <mergeCell ref="G444:J444"/>
    <mergeCell ref="G438:J438"/>
    <mergeCell ref="A470:A500"/>
    <mergeCell ref="C470:C500"/>
    <mergeCell ref="D470:D500"/>
    <mergeCell ref="G470:J470"/>
    <mergeCell ref="G480:J480"/>
    <mergeCell ref="G482:J482"/>
    <mergeCell ref="G483:J483"/>
    <mergeCell ref="G485:J485"/>
    <mergeCell ref="G487:J487"/>
    <mergeCell ref="G488:J488"/>
    <mergeCell ref="G489:J489"/>
    <mergeCell ref="G495:J495"/>
    <mergeCell ref="G496:J496"/>
    <mergeCell ref="G497:J497"/>
    <mergeCell ref="G498:J498"/>
    <mergeCell ref="G481:J481"/>
    <mergeCell ref="G484:J484"/>
    <mergeCell ref="G490:J490"/>
    <mergeCell ref="G491:J491"/>
    <mergeCell ref="G492:J492"/>
    <mergeCell ref="G493:J493"/>
    <mergeCell ref="G486:J486"/>
    <mergeCell ref="G471:J471"/>
    <mergeCell ref="G477:J477"/>
    <mergeCell ref="A501:A531"/>
    <mergeCell ref="C501:C531"/>
    <mergeCell ref="D501:D531"/>
    <mergeCell ref="G501:J501"/>
    <mergeCell ref="G511:J511"/>
    <mergeCell ref="G513:J513"/>
    <mergeCell ref="G514:J514"/>
    <mergeCell ref="G516:J516"/>
    <mergeCell ref="G518:J518"/>
    <mergeCell ref="G519:J519"/>
    <mergeCell ref="G520:J520"/>
    <mergeCell ref="G526:J526"/>
    <mergeCell ref="G527:J527"/>
    <mergeCell ref="G528:J528"/>
    <mergeCell ref="G529:J529"/>
    <mergeCell ref="G512:J512"/>
    <mergeCell ref="G515:J515"/>
    <mergeCell ref="G521:J521"/>
    <mergeCell ref="G522:J522"/>
    <mergeCell ref="G523:J523"/>
    <mergeCell ref="G524:J524"/>
    <mergeCell ref="G525:J525"/>
    <mergeCell ref="G505:J505"/>
    <mergeCell ref="G506:J506"/>
    <mergeCell ref="A532:A562"/>
    <mergeCell ref="C532:C562"/>
    <mergeCell ref="D532:D562"/>
    <mergeCell ref="G532:J532"/>
    <mergeCell ref="G542:J542"/>
    <mergeCell ref="G544:J544"/>
    <mergeCell ref="G545:J545"/>
    <mergeCell ref="G547:J547"/>
    <mergeCell ref="G549:J549"/>
    <mergeCell ref="G550:J550"/>
    <mergeCell ref="G551:J551"/>
    <mergeCell ref="G557:J557"/>
    <mergeCell ref="G558:J558"/>
    <mergeCell ref="G559:J559"/>
    <mergeCell ref="G560:J560"/>
    <mergeCell ref="G537:J537"/>
    <mergeCell ref="G556:J556"/>
    <mergeCell ref="G553:J553"/>
    <mergeCell ref="G554:J554"/>
    <mergeCell ref="G555:J555"/>
    <mergeCell ref="G533:J533"/>
    <mergeCell ref="G539:J539"/>
    <mergeCell ref="G540:J540"/>
    <mergeCell ref="G541:J541"/>
    <mergeCell ref="G478:J478"/>
    <mergeCell ref="G479:J479"/>
    <mergeCell ref="G499:J499"/>
    <mergeCell ref="G440:J440"/>
    <mergeCell ref="G446:J446"/>
    <mergeCell ref="G449:J449"/>
    <mergeCell ref="G451:J451"/>
    <mergeCell ref="G452:J452"/>
    <mergeCell ref="G454:J454"/>
    <mergeCell ref="G456:J456"/>
    <mergeCell ref="G457:J457"/>
    <mergeCell ref="G458:J458"/>
    <mergeCell ref="G464:J464"/>
    <mergeCell ref="G465:J465"/>
    <mergeCell ref="G466:J466"/>
    <mergeCell ref="G467:J467"/>
    <mergeCell ref="G459:J459"/>
    <mergeCell ref="G460:J460"/>
    <mergeCell ref="G461:J461"/>
    <mergeCell ref="G469:J469"/>
    <mergeCell ref="G468:J468"/>
    <mergeCell ref="G474:J474"/>
    <mergeCell ref="G443:J443"/>
    <mergeCell ref="G561:J561"/>
    <mergeCell ref="G502:J502"/>
    <mergeCell ref="G508:J508"/>
    <mergeCell ref="G509:J509"/>
    <mergeCell ref="G510:J510"/>
    <mergeCell ref="G530:J530"/>
    <mergeCell ref="G552:J552"/>
    <mergeCell ref="G562:J562"/>
    <mergeCell ref="G548:J548"/>
    <mergeCell ref="G543:J543"/>
    <mergeCell ref="G546:J546"/>
    <mergeCell ref="G536:J536"/>
    <mergeCell ref="G517:J517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6">
    <tabColor rgb="FFFFC000"/>
    <pageSetUpPr fitToPage="1"/>
  </sheetPr>
  <dimension ref="A1:L852"/>
  <sheetViews>
    <sheetView zoomScale="70" zoomScaleNormal="70" zoomScaleSheetLayoutView="80" workbookViewId="0">
      <selection sqref="A1:L1"/>
    </sheetView>
  </sheetViews>
  <sheetFormatPr defaultRowHeight="19.5" x14ac:dyDescent="0.3"/>
  <cols>
    <col min="1" max="2" width="4.7109375" style="153" customWidth="1"/>
    <col min="3" max="3" width="21.7109375" style="383" customWidth="1"/>
    <col min="4" max="4" width="71.7109375" style="51" customWidth="1"/>
    <col min="5" max="5" width="30.7109375" style="51" customWidth="1"/>
    <col min="6" max="6" width="32.7109375" style="53" customWidth="1"/>
    <col min="7" max="9" width="8.28515625" style="53" customWidth="1"/>
    <col min="10" max="10" width="11" style="53" customWidth="1"/>
    <col min="11" max="11" width="12.85546875" style="53" customWidth="1"/>
    <col min="12" max="12" width="34.28515625" style="34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1614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4">
        <v>1</v>
      </c>
      <c r="B4" s="567"/>
      <c r="C4" s="614" t="s">
        <v>1481</v>
      </c>
      <c r="D4" s="611"/>
      <c r="E4" s="448"/>
      <c r="F4" s="147" t="s">
        <v>81</v>
      </c>
      <c r="G4" s="607" t="s">
        <v>6</v>
      </c>
      <c r="H4" s="607"/>
      <c r="I4" s="607"/>
      <c r="J4" s="607"/>
      <c r="K4" s="539">
        <v>3</v>
      </c>
      <c r="L4" s="589">
        <v>6926</v>
      </c>
    </row>
    <row r="5" spans="1:12" ht="15" customHeight="1" x14ac:dyDescent="0.25">
      <c r="A5" s="564"/>
      <c r="B5" s="568"/>
      <c r="C5" s="614"/>
      <c r="D5" s="612"/>
      <c r="E5" s="448"/>
      <c r="F5" s="147" t="s">
        <v>80</v>
      </c>
      <c r="G5" s="469">
        <v>10</v>
      </c>
      <c r="H5" s="469"/>
      <c r="I5" s="469"/>
      <c r="J5" s="469"/>
      <c r="K5" s="583"/>
      <c r="L5" s="590"/>
    </row>
    <row r="6" spans="1:12" ht="15" customHeight="1" x14ac:dyDescent="0.25">
      <c r="A6" s="564"/>
      <c r="B6" s="568"/>
      <c r="C6" s="614"/>
      <c r="D6" s="612"/>
      <c r="E6" s="448"/>
      <c r="F6" s="147" t="s">
        <v>1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590"/>
    </row>
    <row r="7" spans="1:12" ht="15" customHeight="1" x14ac:dyDescent="0.25">
      <c r="A7" s="564"/>
      <c r="B7" s="568"/>
      <c r="C7" s="614"/>
      <c r="D7" s="612"/>
      <c r="E7" s="448"/>
      <c r="F7" s="147" t="s">
        <v>817</v>
      </c>
      <c r="G7" s="243">
        <f>G5*100</f>
        <v>1000</v>
      </c>
      <c r="H7" s="244">
        <f>G5*110</f>
        <v>1100</v>
      </c>
      <c r="I7" s="246">
        <f>G5*120</f>
        <v>1200</v>
      </c>
      <c r="J7" s="245">
        <f>G5*123</f>
        <v>1230</v>
      </c>
      <c r="K7" s="583"/>
      <c r="L7" s="590"/>
    </row>
    <row r="8" spans="1:12" ht="15" customHeight="1" x14ac:dyDescent="0.25">
      <c r="A8" s="564"/>
      <c r="B8" s="568"/>
      <c r="C8" s="614"/>
      <c r="D8" s="612"/>
      <c r="E8" s="448"/>
      <c r="F8" s="147" t="s">
        <v>1269</v>
      </c>
      <c r="G8" s="451">
        <v>0.98</v>
      </c>
      <c r="H8" s="451"/>
      <c r="I8" s="451"/>
      <c r="J8" s="451"/>
      <c r="K8" s="583"/>
      <c r="L8" s="590"/>
    </row>
    <row r="9" spans="1:12" ht="15" customHeight="1" x14ac:dyDescent="0.25">
      <c r="A9" s="564"/>
      <c r="B9" s="568"/>
      <c r="C9" s="614"/>
      <c r="D9" s="612"/>
      <c r="E9" s="448"/>
      <c r="F9" s="93" t="s">
        <v>699</v>
      </c>
      <c r="G9" s="523" t="s">
        <v>700</v>
      </c>
      <c r="H9" s="523"/>
      <c r="I9" s="523"/>
      <c r="J9" s="523"/>
      <c r="K9" s="583"/>
      <c r="L9" s="590"/>
    </row>
    <row r="10" spans="1:12" ht="15" customHeight="1" x14ac:dyDescent="0.25">
      <c r="A10" s="564"/>
      <c r="B10" s="568"/>
      <c r="C10" s="614"/>
      <c r="D10" s="612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590"/>
    </row>
    <row r="11" spans="1:12" ht="15" customHeight="1" x14ac:dyDescent="0.25">
      <c r="A11" s="564"/>
      <c r="B11" s="568"/>
      <c r="C11" s="614"/>
      <c r="D11" s="612"/>
      <c r="E11" s="448"/>
      <c r="F11" s="147" t="s">
        <v>2</v>
      </c>
      <c r="G11" s="607">
        <v>66</v>
      </c>
      <c r="H11" s="607"/>
      <c r="I11" s="607"/>
      <c r="J11" s="607"/>
      <c r="K11" s="583"/>
      <c r="L11" s="590"/>
    </row>
    <row r="12" spans="1:12" ht="15" customHeight="1" x14ac:dyDescent="0.25">
      <c r="A12" s="564"/>
      <c r="B12" s="568"/>
      <c r="C12" s="614"/>
      <c r="D12" s="612"/>
      <c r="E12" s="448"/>
      <c r="F12" s="147" t="s">
        <v>396</v>
      </c>
      <c r="G12" s="523" t="s">
        <v>397</v>
      </c>
      <c r="H12" s="523"/>
      <c r="I12" s="523"/>
      <c r="J12" s="523"/>
      <c r="K12" s="583"/>
      <c r="L12" s="590"/>
    </row>
    <row r="13" spans="1:12" ht="15" customHeight="1" x14ac:dyDescent="0.25">
      <c r="A13" s="564"/>
      <c r="B13" s="568"/>
      <c r="C13" s="614"/>
      <c r="D13" s="612"/>
      <c r="E13" s="448"/>
      <c r="F13" s="147" t="s">
        <v>3</v>
      </c>
      <c r="G13" s="607" t="s">
        <v>26</v>
      </c>
      <c r="H13" s="607"/>
      <c r="I13" s="607"/>
      <c r="J13" s="607"/>
      <c r="K13" s="583"/>
      <c r="L13" s="590"/>
    </row>
    <row r="14" spans="1:12" ht="15" customHeight="1" x14ac:dyDescent="0.25">
      <c r="A14" s="564"/>
      <c r="B14" s="568"/>
      <c r="C14" s="614"/>
      <c r="D14" s="612"/>
      <c r="E14" s="448"/>
      <c r="F14" s="148" t="s">
        <v>379</v>
      </c>
      <c r="G14" s="523" t="s">
        <v>380</v>
      </c>
      <c r="H14" s="523"/>
      <c r="I14" s="523"/>
      <c r="J14" s="523"/>
      <c r="K14" s="583"/>
      <c r="L14" s="590"/>
    </row>
    <row r="15" spans="1:12" ht="15" customHeight="1" x14ac:dyDescent="0.25">
      <c r="A15" s="564"/>
      <c r="B15" s="568"/>
      <c r="C15" s="614"/>
      <c r="D15" s="612"/>
      <c r="E15" s="448"/>
      <c r="F15" s="93" t="s">
        <v>701</v>
      </c>
      <c r="G15" s="523">
        <v>100000</v>
      </c>
      <c r="H15" s="523"/>
      <c r="I15" s="523"/>
      <c r="J15" s="523"/>
      <c r="K15" s="583"/>
      <c r="L15" s="590"/>
    </row>
    <row r="16" spans="1:12" ht="15" customHeight="1" x14ac:dyDescent="0.25">
      <c r="A16" s="564"/>
      <c r="B16" s="568"/>
      <c r="C16" s="614"/>
      <c r="D16" s="612"/>
      <c r="E16" s="448"/>
      <c r="F16" s="148" t="s">
        <v>257</v>
      </c>
      <c r="G16" s="523" t="s">
        <v>556</v>
      </c>
      <c r="H16" s="523"/>
      <c r="I16" s="523"/>
      <c r="J16" s="523"/>
      <c r="K16" s="583"/>
      <c r="L16" s="590"/>
    </row>
    <row r="17" spans="1:12" ht="15" customHeight="1" x14ac:dyDescent="0.25">
      <c r="A17" s="564"/>
      <c r="B17" s="568"/>
      <c r="C17" s="614"/>
      <c r="D17" s="612"/>
      <c r="E17" s="448"/>
      <c r="F17" s="148" t="s">
        <v>376</v>
      </c>
      <c r="G17" s="523" t="s">
        <v>392</v>
      </c>
      <c r="H17" s="523"/>
      <c r="I17" s="523"/>
      <c r="J17" s="523"/>
      <c r="K17" s="583"/>
      <c r="L17" s="590"/>
    </row>
    <row r="18" spans="1:12" ht="15" customHeight="1" x14ac:dyDescent="0.25">
      <c r="A18" s="564"/>
      <c r="B18" s="568"/>
      <c r="C18" s="614"/>
      <c r="D18" s="612"/>
      <c r="E18" s="448"/>
      <c r="F18" s="93" t="s">
        <v>702</v>
      </c>
      <c r="G18" s="523" t="s">
        <v>709</v>
      </c>
      <c r="H18" s="523"/>
      <c r="I18" s="523"/>
      <c r="J18" s="523"/>
      <c r="K18" s="583"/>
      <c r="L18" s="590"/>
    </row>
    <row r="19" spans="1:12" ht="15" customHeight="1" x14ac:dyDescent="0.25">
      <c r="A19" s="564"/>
      <c r="B19" s="568"/>
      <c r="C19" s="614"/>
      <c r="D19" s="612"/>
      <c r="E19" s="448"/>
      <c r="F19" s="148" t="s">
        <v>381</v>
      </c>
      <c r="G19" s="523" t="s">
        <v>382</v>
      </c>
      <c r="H19" s="523"/>
      <c r="I19" s="523"/>
      <c r="J19" s="523"/>
      <c r="K19" s="583"/>
      <c r="L19" s="590"/>
    </row>
    <row r="20" spans="1:12" ht="15" customHeight="1" x14ac:dyDescent="0.25">
      <c r="A20" s="564"/>
      <c r="B20" s="568"/>
      <c r="C20" s="614"/>
      <c r="D20" s="612"/>
      <c r="E20" s="448"/>
      <c r="F20" s="94" t="s">
        <v>358</v>
      </c>
      <c r="G20" s="523" t="s">
        <v>900</v>
      </c>
      <c r="H20" s="523"/>
      <c r="I20" s="523"/>
      <c r="J20" s="523"/>
      <c r="K20" s="583"/>
      <c r="L20" s="590"/>
    </row>
    <row r="21" spans="1:12" ht="15" customHeight="1" x14ac:dyDescent="0.25">
      <c r="A21" s="564"/>
      <c r="B21" s="568"/>
      <c r="C21" s="614"/>
      <c r="D21" s="612"/>
      <c r="E21" s="448"/>
      <c r="F21" s="148" t="s">
        <v>383</v>
      </c>
      <c r="G21" s="523" t="s">
        <v>394</v>
      </c>
      <c r="H21" s="523"/>
      <c r="I21" s="523"/>
      <c r="J21" s="523"/>
      <c r="K21" s="584">
        <v>5</v>
      </c>
      <c r="L21" s="443">
        <v>7411</v>
      </c>
    </row>
    <row r="22" spans="1:12" ht="15" customHeight="1" x14ac:dyDescent="0.25">
      <c r="A22" s="564"/>
      <c r="B22" s="568"/>
      <c r="C22" s="614"/>
      <c r="D22" s="612"/>
      <c r="E22" s="448"/>
      <c r="F22" s="148" t="s">
        <v>385</v>
      </c>
      <c r="G22" s="523" t="s">
        <v>386</v>
      </c>
      <c r="H22" s="523"/>
      <c r="I22" s="523"/>
      <c r="J22" s="523"/>
      <c r="K22" s="585"/>
      <c r="L22" s="591" t="e">
        <f>#REF!-#REF!*10%</f>
        <v>#REF!</v>
      </c>
    </row>
    <row r="23" spans="1:12" ht="15" customHeight="1" x14ac:dyDescent="0.25">
      <c r="A23" s="564"/>
      <c r="B23" s="568"/>
      <c r="C23" s="614"/>
      <c r="D23" s="612"/>
      <c r="E23" s="448"/>
      <c r="F23" s="148" t="s">
        <v>389</v>
      </c>
      <c r="G23" s="523" t="s">
        <v>390</v>
      </c>
      <c r="H23" s="523"/>
      <c r="I23" s="523"/>
      <c r="J23" s="523"/>
      <c r="K23" s="585"/>
      <c r="L23" s="591" t="e">
        <f>#REF!-#REF!*10%</f>
        <v>#REF!</v>
      </c>
    </row>
    <row r="24" spans="1:12" ht="15" customHeight="1" x14ac:dyDescent="0.25">
      <c r="A24" s="564"/>
      <c r="B24" s="568"/>
      <c r="C24" s="614"/>
      <c r="D24" s="612"/>
      <c r="E24" s="448"/>
      <c r="F24" s="93" t="s">
        <v>704</v>
      </c>
      <c r="G24" s="523" t="s">
        <v>705</v>
      </c>
      <c r="H24" s="523"/>
      <c r="I24" s="523"/>
      <c r="J24" s="523"/>
      <c r="K24" s="585"/>
      <c r="L24" s="591" t="e">
        <f>#REF!-#REF!*10%</f>
        <v>#REF!</v>
      </c>
    </row>
    <row r="25" spans="1:12" ht="15" customHeight="1" x14ac:dyDescent="0.25">
      <c r="A25" s="564"/>
      <c r="B25" s="568"/>
      <c r="C25" s="614"/>
      <c r="D25" s="612"/>
      <c r="E25" s="448"/>
      <c r="F25" s="93" t="s">
        <v>706</v>
      </c>
      <c r="G25" s="523" t="s">
        <v>390</v>
      </c>
      <c r="H25" s="523"/>
      <c r="I25" s="523"/>
      <c r="J25" s="523"/>
      <c r="K25" s="585"/>
      <c r="L25" s="591" t="e">
        <f>#REF!-#REF!*10%</f>
        <v>#REF!</v>
      </c>
    </row>
    <row r="26" spans="1:12" ht="15" customHeight="1" x14ac:dyDescent="0.25">
      <c r="A26" s="564"/>
      <c r="B26" s="568"/>
      <c r="C26" s="614"/>
      <c r="D26" s="612"/>
      <c r="E26" s="448"/>
      <c r="F26" s="93" t="s">
        <v>1271</v>
      </c>
      <c r="G26" s="523" t="s">
        <v>390</v>
      </c>
      <c r="H26" s="523"/>
      <c r="I26" s="523"/>
      <c r="J26" s="523"/>
      <c r="K26" s="585"/>
      <c r="L26" s="591" t="e">
        <f>#REF!-#REF!*10%</f>
        <v>#REF!</v>
      </c>
    </row>
    <row r="27" spans="1:12" ht="15" customHeight="1" x14ac:dyDescent="0.25">
      <c r="A27" s="564"/>
      <c r="B27" s="568"/>
      <c r="C27" s="614"/>
      <c r="D27" s="612"/>
      <c r="E27" s="448"/>
      <c r="F27" s="93" t="s">
        <v>707</v>
      </c>
      <c r="G27" s="523" t="s">
        <v>1270</v>
      </c>
      <c r="H27" s="523"/>
      <c r="I27" s="523"/>
      <c r="J27" s="523"/>
      <c r="K27" s="585"/>
      <c r="L27" s="591" t="e">
        <f>#REF!-#REF!*10%</f>
        <v>#REF!</v>
      </c>
    </row>
    <row r="28" spans="1:12" ht="15" customHeight="1" x14ac:dyDescent="0.25">
      <c r="A28" s="564"/>
      <c r="B28" s="568"/>
      <c r="C28" s="614"/>
      <c r="D28" s="612"/>
      <c r="E28" s="448"/>
      <c r="F28" s="93" t="s">
        <v>708</v>
      </c>
      <c r="G28" s="523" t="s">
        <v>390</v>
      </c>
      <c r="H28" s="523"/>
      <c r="I28" s="523"/>
      <c r="J28" s="523"/>
      <c r="K28" s="585"/>
      <c r="L28" s="591" t="e">
        <f>#REF!-#REF!*10%</f>
        <v>#REF!</v>
      </c>
    </row>
    <row r="29" spans="1:12" ht="15" customHeight="1" x14ac:dyDescent="0.25">
      <c r="A29" s="564"/>
      <c r="B29" s="568"/>
      <c r="C29" s="614"/>
      <c r="D29" s="612"/>
      <c r="E29" s="448"/>
      <c r="F29" s="148" t="s">
        <v>377</v>
      </c>
      <c r="G29" s="523" t="s">
        <v>387</v>
      </c>
      <c r="H29" s="523"/>
      <c r="I29" s="523"/>
      <c r="J29" s="523"/>
      <c r="K29" s="585"/>
      <c r="L29" s="591" t="e">
        <f>#REF!-#REF!*10%</f>
        <v>#REF!</v>
      </c>
    </row>
    <row r="30" spans="1:12" ht="15" customHeight="1" x14ac:dyDescent="0.25">
      <c r="A30" s="564"/>
      <c r="B30" s="568"/>
      <c r="C30" s="614"/>
      <c r="D30" s="612"/>
      <c r="E30" s="448"/>
      <c r="F30" s="148" t="s">
        <v>388</v>
      </c>
      <c r="G30" s="523" t="s">
        <v>393</v>
      </c>
      <c r="H30" s="523"/>
      <c r="I30" s="523"/>
      <c r="J30" s="523"/>
      <c r="K30" s="585"/>
      <c r="L30" s="591" t="e">
        <f>#REF!-#REF!*10%</f>
        <v>#REF!</v>
      </c>
    </row>
    <row r="31" spans="1:12" ht="15.6" customHeight="1" x14ac:dyDescent="0.25">
      <c r="A31" s="564"/>
      <c r="B31" s="568"/>
      <c r="C31" s="614"/>
      <c r="D31" s="612"/>
      <c r="E31" s="448"/>
      <c r="F31" s="148" t="s">
        <v>562</v>
      </c>
      <c r="G31" s="523" t="s">
        <v>1476</v>
      </c>
      <c r="H31" s="523"/>
      <c r="I31" s="523"/>
      <c r="J31" s="523"/>
      <c r="K31" s="585"/>
      <c r="L31" s="591" t="e">
        <f>#REF!-#REF!*10%</f>
        <v>#REF!</v>
      </c>
    </row>
    <row r="32" spans="1:12" ht="15.6" customHeight="1" x14ac:dyDescent="0.25">
      <c r="A32" s="564"/>
      <c r="B32" s="568"/>
      <c r="C32" s="614"/>
      <c r="D32" s="612"/>
      <c r="E32" s="448"/>
      <c r="F32" s="93" t="s">
        <v>1183</v>
      </c>
      <c r="G32" s="573" t="s">
        <v>1615</v>
      </c>
      <c r="H32" s="574"/>
      <c r="I32" s="574"/>
      <c r="J32" s="575"/>
      <c r="K32" s="585"/>
      <c r="L32" s="591" t="e">
        <f>#REF!-#REF!*10%</f>
        <v>#REF!</v>
      </c>
    </row>
    <row r="33" spans="1:12" ht="15.6" customHeight="1" x14ac:dyDescent="0.25">
      <c r="A33" s="564"/>
      <c r="B33" s="568"/>
      <c r="C33" s="614"/>
      <c r="D33" s="612"/>
      <c r="E33" s="448"/>
      <c r="F33" s="148" t="s">
        <v>570</v>
      </c>
      <c r="G33" s="523" t="s">
        <v>613</v>
      </c>
      <c r="H33" s="523"/>
      <c r="I33" s="523"/>
      <c r="J33" s="523"/>
      <c r="K33" s="585"/>
      <c r="L33" s="591" t="e">
        <f>#REF!-#REF!*10%</f>
        <v>#REF!</v>
      </c>
    </row>
    <row r="34" spans="1:12" ht="15.6" customHeight="1" x14ac:dyDescent="0.25">
      <c r="A34" s="564"/>
      <c r="B34" s="568"/>
      <c r="C34" s="614"/>
      <c r="D34" s="612"/>
      <c r="E34" s="448"/>
      <c r="F34" s="149" t="s">
        <v>4</v>
      </c>
      <c r="G34" s="606">
        <v>0.9</v>
      </c>
      <c r="H34" s="606"/>
      <c r="I34" s="606"/>
      <c r="J34" s="606"/>
      <c r="K34" s="585"/>
      <c r="L34" s="591" t="e">
        <f>#REF!-#REF!*10%</f>
        <v>#REF!</v>
      </c>
    </row>
    <row r="35" spans="1:12" ht="15" customHeight="1" x14ac:dyDescent="0.25">
      <c r="A35" s="564"/>
      <c r="B35" s="569"/>
      <c r="C35" s="614"/>
      <c r="D35" s="612"/>
      <c r="E35" s="448"/>
      <c r="F35" s="136" t="s">
        <v>1016</v>
      </c>
      <c r="G35" s="454">
        <v>5</v>
      </c>
      <c r="H35" s="454"/>
      <c r="I35" s="454"/>
      <c r="J35" s="454"/>
      <c r="K35" s="585"/>
      <c r="L35" s="591" t="e">
        <f>#REF!-#REF!*10%</f>
        <v>#REF!</v>
      </c>
    </row>
    <row r="36" spans="1:12" ht="15" customHeight="1" x14ac:dyDescent="0.25">
      <c r="A36" s="564">
        <v>2</v>
      </c>
      <c r="B36" s="567"/>
      <c r="C36" s="614" t="s">
        <v>1482</v>
      </c>
      <c r="D36" s="611"/>
      <c r="E36" s="448"/>
      <c r="F36" s="147" t="s">
        <v>81</v>
      </c>
      <c r="G36" s="607" t="s">
        <v>6</v>
      </c>
      <c r="H36" s="607"/>
      <c r="I36" s="607"/>
      <c r="J36" s="607"/>
      <c r="K36" s="539">
        <v>3</v>
      </c>
      <c r="L36" s="601">
        <v>8080</v>
      </c>
    </row>
    <row r="37" spans="1:12" ht="15" customHeight="1" x14ac:dyDescent="0.25">
      <c r="A37" s="564"/>
      <c r="B37" s="568"/>
      <c r="C37" s="614"/>
      <c r="D37" s="612"/>
      <c r="E37" s="448"/>
      <c r="F37" s="147" t="s">
        <v>80</v>
      </c>
      <c r="G37" s="469">
        <v>20</v>
      </c>
      <c r="H37" s="469"/>
      <c r="I37" s="469"/>
      <c r="J37" s="469"/>
      <c r="K37" s="583"/>
      <c r="L37" s="602"/>
    </row>
    <row r="38" spans="1:12" ht="15" customHeight="1" x14ac:dyDescent="0.25">
      <c r="A38" s="564"/>
      <c r="B38" s="568"/>
      <c r="C38" s="614"/>
      <c r="D38" s="612"/>
      <c r="E38" s="448"/>
      <c r="F38" s="147" t="s">
        <v>1</v>
      </c>
      <c r="G38" s="243">
        <v>3000</v>
      </c>
      <c r="H38" s="244">
        <v>4000</v>
      </c>
      <c r="I38" s="246">
        <v>5000</v>
      </c>
      <c r="J38" s="245">
        <v>6000</v>
      </c>
      <c r="K38" s="583"/>
      <c r="L38" s="602"/>
    </row>
    <row r="39" spans="1:12" ht="15" customHeight="1" x14ac:dyDescent="0.25">
      <c r="A39" s="564"/>
      <c r="B39" s="568"/>
      <c r="C39" s="614"/>
      <c r="D39" s="612"/>
      <c r="E39" s="448"/>
      <c r="F39" s="147" t="s">
        <v>817</v>
      </c>
      <c r="G39" s="243">
        <f>G37*100</f>
        <v>2000</v>
      </c>
      <c r="H39" s="244">
        <f>G37*110</f>
        <v>2200</v>
      </c>
      <c r="I39" s="246">
        <f>G37*120</f>
        <v>2400</v>
      </c>
      <c r="J39" s="245">
        <f>G37*123</f>
        <v>2460</v>
      </c>
      <c r="K39" s="583"/>
      <c r="L39" s="602"/>
    </row>
    <row r="40" spans="1:12" ht="15" customHeight="1" x14ac:dyDescent="0.25">
      <c r="A40" s="564"/>
      <c r="B40" s="568"/>
      <c r="C40" s="614"/>
      <c r="D40" s="612"/>
      <c r="E40" s="448"/>
      <c r="F40" s="147" t="s">
        <v>1269</v>
      </c>
      <c r="G40" s="451">
        <v>0.98</v>
      </c>
      <c r="H40" s="451"/>
      <c r="I40" s="451"/>
      <c r="J40" s="451"/>
      <c r="K40" s="583"/>
      <c r="L40" s="602"/>
    </row>
    <row r="41" spans="1:12" ht="15" customHeight="1" x14ac:dyDescent="0.25">
      <c r="A41" s="564"/>
      <c r="B41" s="568"/>
      <c r="C41" s="614"/>
      <c r="D41" s="612"/>
      <c r="E41" s="448"/>
      <c r="F41" s="93" t="s">
        <v>699</v>
      </c>
      <c r="G41" s="523" t="s">
        <v>700</v>
      </c>
      <c r="H41" s="523"/>
      <c r="I41" s="523"/>
      <c r="J41" s="523"/>
      <c r="K41" s="583"/>
      <c r="L41" s="602"/>
    </row>
    <row r="42" spans="1:12" ht="15" customHeight="1" x14ac:dyDescent="0.25">
      <c r="A42" s="564"/>
      <c r="B42" s="568"/>
      <c r="C42" s="614"/>
      <c r="D42" s="612"/>
      <c r="E42" s="448"/>
      <c r="F42" s="93" t="s">
        <v>1181</v>
      </c>
      <c r="G42" s="462" t="s">
        <v>1179</v>
      </c>
      <c r="H42" s="463"/>
      <c r="I42" s="463"/>
      <c r="J42" s="464"/>
      <c r="K42" s="583"/>
      <c r="L42" s="602"/>
    </row>
    <row r="43" spans="1:12" ht="15" customHeight="1" x14ac:dyDescent="0.25">
      <c r="A43" s="564"/>
      <c r="B43" s="568"/>
      <c r="C43" s="614"/>
      <c r="D43" s="612"/>
      <c r="E43" s="448"/>
      <c r="F43" s="147" t="s">
        <v>2</v>
      </c>
      <c r="G43" s="607">
        <v>66</v>
      </c>
      <c r="H43" s="607"/>
      <c r="I43" s="607"/>
      <c r="J43" s="607"/>
      <c r="K43" s="583"/>
      <c r="L43" s="602"/>
    </row>
    <row r="44" spans="1:12" ht="15" customHeight="1" x14ac:dyDescent="0.25">
      <c r="A44" s="564"/>
      <c r="B44" s="568"/>
      <c r="C44" s="614"/>
      <c r="D44" s="612"/>
      <c r="E44" s="448"/>
      <c r="F44" s="147" t="s">
        <v>396</v>
      </c>
      <c r="G44" s="523" t="s">
        <v>397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612"/>
      <c r="E45" s="448"/>
      <c r="F45" s="147" t="s">
        <v>3</v>
      </c>
      <c r="G45" s="607" t="s">
        <v>26</v>
      </c>
      <c r="H45" s="607"/>
      <c r="I45" s="607"/>
      <c r="J45" s="607"/>
      <c r="K45" s="583"/>
      <c r="L45" s="602"/>
    </row>
    <row r="46" spans="1:12" ht="15" customHeight="1" x14ac:dyDescent="0.25">
      <c r="A46" s="564"/>
      <c r="B46" s="568"/>
      <c r="C46" s="614"/>
      <c r="D46" s="612"/>
      <c r="E46" s="448"/>
      <c r="F46" s="148" t="s">
        <v>379</v>
      </c>
      <c r="G46" s="523" t="s">
        <v>380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612"/>
      <c r="E47" s="448"/>
      <c r="F47" s="93" t="s">
        <v>701</v>
      </c>
      <c r="G47" s="523">
        <v>100000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14"/>
      <c r="D48" s="612"/>
      <c r="E48" s="448"/>
      <c r="F48" s="148" t="s">
        <v>257</v>
      </c>
      <c r="G48" s="523" t="s">
        <v>556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14"/>
      <c r="D49" s="612"/>
      <c r="E49" s="448"/>
      <c r="F49" s="148" t="s">
        <v>376</v>
      </c>
      <c r="G49" s="523" t="s">
        <v>392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14"/>
      <c r="D50" s="612"/>
      <c r="E50" s="448"/>
      <c r="F50" s="93" t="s">
        <v>702</v>
      </c>
      <c r="G50" s="523" t="s">
        <v>709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14"/>
      <c r="D51" s="612"/>
      <c r="E51" s="448"/>
      <c r="F51" s="148" t="s">
        <v>381</v>
      </c>
      <c r="G51" s="523" t="s">
        <v>382</v>
      </c>
      <c r="H51" s="523"/>
      <c r="I51" s="523"/>
      <c r="J51" s="523"/>
      <c r="K51" s="583"/>
      <c r="L51" s="602"/>
    </row>
    <row r="52" spans="1:12" ht="15" customHeight="1" x14ac:dyDescent="0.25">
      <c r="A52" s="564"/>
      <c r="B52" s="568"/>
      <c r="C52" s="614"/>
      <c r="D52" s="612"/>
      <c r="E52" s="448"/>
      <c r="F52" s="94" t="s">
        <v>358</v>
      </c>
      <c r="G52" s="523" t="s">
        <v>900</v>
      </c>
      <c r="H52" s="523"/>
      <c r="I52" s="523"/>
      <c r="J52" s="523"/>
      <c r="K52" s="583"/>
      <c r="L52" s="602"/>
    </row>
    <row r="53" spans="1:12" ht="15" customHeight="1" x14ac:dyDescent="0.25">
      <c r="A53" s="564"/>
      <c r="B53" s="568"/>
      <c r="C53" s="614"/>
      <c r="D53" s="612"/>
      <c r="E53" s="448"/>
      <c r="F53" s="148" t="s">
        <v>383</v>
      </c>
      <c r="G53" s="523" t="s">
        <v>394</v>
      </c>
      <c r="H53" s="523"/>
      <c r="I53" s="523"/>
      <c r="J53" s="523"/>
      <c r="K53" s="584">
        <v>5</v>
      </c>
      <c r="L53" s="443">
        <v>8646</v>
      </c>
    </row>
    <row r="54" spans="1:12" ht="15" customHeight="1" x14ac:dyDescent="0.25">
      <c r="A54" s="564"/>
      <c r="B54" s="568"/>
      <c r="C54" s="614"/>
      <c r="D54" s="612"/>
      <c r="E54" s="448"/>
      <c r="F54" s="148" t="s">
        <v>385</v>
      </c>
      <c r="G54" s="523" t="s">
        <v>386</v>
      </c>
      <c r="H54" s="523"/>
      <c r="I54" s="523"/>
      <c r="J54" s="523"/>
      <c r="K54" s="585"/>
      <c r="L54" s="591" t="e">
        <f>#REF!-#REF!*10%</f>
        <v>#REF!</v>
      </c>
    </row>
    <row r="55" spans="1:12" ht="15" customHeight="1" x14ac:dyDescent="0.25">
      <c r="A55" s="564"/>
      <c r="B55" s="568"/>
      <c r="C55" s="614"/>
      <c r="D55" s="612"/>
      <c r="E55" s="448"/>
      <c r="F55" s="148" t="s">
        <v>389</v>
      </c>
      <c r="G55" s="523" t="s">
        <v>390</v>
      </c>
      <c r="H55" s="523"/>
      <c r="I55" s="523"/>
      <c r="J55" s="523"/>
      <c r="K55" s="585"/>
      <c r="L55" s="591" t="e">
        <f>#REF!-#REF!*10%</f>
        <v>#REF!</v>
      </c>
    </row>
    <row r="56" spans="1:12" ht="15" customHeight="1" x14ac:dyDescent="0.25">
      <c r="A56" s="564"/>
      <c r="B56" s="568"/>
      <c r="C56" s="614"/>
      <c r="D56" s="612"/>
      <c r="E56" s="448"/>
      <c r="F56" s="93" t="s">
        <v>704</v>
      </c>
      <c r="G56" s="523" t="s">
        <v>705</v>
      </c>
      <c r="H56" s="523"/>
      <c r="I56" s="523"/>
      <c r="J56" s="523"/>
      <c r="K56" s="585"/>
      <c r="L56" s="591" t="e">
        <f>#REF!-#REF!*10%</f>
        <v>#REF!</v>
      </c>
    </row>
    <row r="57" spans="1:12" ht="15" customHeight="1" x14ac:dyDescent="0.25">
      <c r="A57" s="564"/>
      <c r="B57" s="568"/>
      <c r="C57" s="614"/>
      <c r="D57" s="612"/>
      <c r="E57" s="448"/>
      <c r="F57" s="93" t="s">
        <v>706</v>
      </c>
      <c r="G57" s="523" t="s">
        <v>390</v>
      </c>
      <c r="H57" s="523"/>
      <c r="I57" s="523"/>
      <c r="J57" s="523"/>
      <c r="K57" s="585"/>
      <c r="L57" s="591" t="e">
        <f>#REF!-#REF!*10%</f>
        <v>#REF!</v>
      </c>
    </row>
    <row r="58" spans="1:12" ht="15" customHeight="1" x14ac:dyDescent="0.25">
      <c r="A58" s="564"/>
      <c r="B58" s="568"/>
      <c r="C58" s="614"/>
      <c r="D58" s="612"/>
      <c r="E58" s="448"/>
      <c r="F58" s="93" t="s">
        <v>1271</v>
      </c>
      <c r="G58" s="523" t="s">
        <v>390</v>
      </c>
      <c r="H58" s="523"/>
      <c r="I58" s="523"/>
      <c r="J58" s="523"/>
      <c r="K58" s="585"/>
      <c r="L58" s="591" t="e">
        <f>#REF!-#REF!*10%</f>
        <v>#REF!</v>
      </c>
    </row>
    <row r="59" spans="1:12" ht="15" customHeight="1" x14ac:dyDescent="0.25">
      <c r="A59" s="564"/>
      <c r="B59" s="568"/>
      <c r="C59" s="614"/>
      <c r="D59" s="612"/>
      <c r="E59" s="448"/>
      <c r="F59" s="93" t="s">
        <v>707</v>
      </c>
      <c r="G59" s="523" t="s">
        <v>1270</v>
      </c>
      <c r="H59" s="523"/>
      <c r="I59" s="523"/>
      <c r="J59" s="523"/>
      <c r="K59" s="585"/>
      <c r="L59" s="591" t="e">
        <f>#REF!-#REF!*10%</f>
        <v>#REF!</v>
      </c>
    </row>
    <row r="60" spans="1:12" ht="15" customHeight="1" x14ac:dyDescent="0.25">
      <c r="A60" s="564"/>
      <c r="B60" s="568"/>
      <c r="C60" s="614"/>
      <c r="D60" s="612"/>
      <c r="E60" s="448"/>
      <c r="F60" s="93" t="s">
        <v>708</v>
      </c>
      <c r="G60" s="523" t="s">
        <v>390</v>
      </c>
      <c r="H60" s="523"/>
      <c r="I60" s="523"/>
      <c r="J60" s="523"/>
      <c r="K60" s="585"/>
      <c r="L60" s="591" t="e">
        <f>#REF!-#REF!*10%</f>
        <v>#REF!</v>
      </c>
    </row>
    <row r="61" spans="1:12" ht="15" customHeight="1" x14ac:dyDescent="0.25">
      <c r="A61" s="564"/>
      <c r="B61" s="568"/>
      <c r="C61" s="614"/>
      <c r="D61" s="612"/>
      <c r="E61" s="448"/>
      <c r="F61" s="148" t="s">
        <v>377</v>
      </c>
      <c r="G61" s="523" t="s">
        <v>387</v>
      </c>
      <c r="H61" s="523"/>
      <c r="I61" s="523"/>
      <c r="J61" s="523"/>
      <c r="K61" s="585"/>
      <c r="L61" s="591" t="e">
        <f>#REF!-#REF!*10%</f>
        <v>#REF!</v>
      </c>
    </row>
    <row r="62" spans="1:12" ht="15" customHeight="1" x14ac:dyDescent="0.25">
      <c r="A62" s="564"/>
      <c r="B62" s="568"/>
      <c r="C62" s="614"/>
      <c r="D62" s="612"/>
      <c r="E62" s="448"/>
      <c r="F62" s="148" t="s">
        <v>388</v>
      </c>
      <c r="G62" s="523" t="s">
        <v>393</v>
      </c>
      <c r="H62" s="523"/>
      <c r="I62" s="523"/>
      <c r="J62" s="523"/>
      <c r="K62" s="585"/>
      <c r="L62" s="591" t="e">
        <f>#REF!-#REF!*10%</f>
        <v>#REF!</v>
      </c>
    </row>
    <row r="63" spans="1:12" ht="15.6" customHeight="1" x14ac:dyDescent="0.25">
      <c r="A63" s="564"/>
      <c r="B63" s="568"/>
      <c r="C63" s="614"/>
      <c r="D63" s="612"/>
      <c r="E63" s="448"/>
      <c r="F63" s="148" t="s">
        <v>562</v>
      </c>
      <c r="G63" s="523" t="s">
        <v>1476</v>
      </c>
      <c r="H63" s="523"/>
      <c r="I63" s="523"/>
      <c r="J63" s="523"/>
      <c r="K63" s="585"/>
      <c r="L63" s="591" t="e">
        <f>#REF!-#REF!*10%</f>
        <v>#REF!</v>
      </c>
    </row>
    <row r="64" spans="1:12" ht="15.6" customHeight="1" x14ac:dyDescent="0.25">
      <c r="A64" s="564"/>
      <c r="B64" s="568"/>
      <c r="C64" s="614"/>
      <c r="D64" s="612"/>
      <c r="E64" s="448"/>
      <c r="F64" s="93" t="s">
        <v>1183</v>
      </c>
      <c r="G64" s="573" t="s">
        <v>1615</v>
      </c>
      <c r="H64" s="574"/>
      <c r="I64" s="574"/>
      <c r="J64" s="575"/>
      <c r="K64" s="585"/>
      <c r="L64" s="591" t="e">
        <f>#REF!-#REF!*10%</f>
        <v>#REF!</v>
      </c>
    </row>
    <row r="65" spans="1:12" ht="15.6" customHeight="1" x14ac:dyDescent="0.25">
      <c r="A65" s="564"/>
      <c r="B65" s="568"/>
      <c r="C65" s="614"/>
      <c r="D65" s="612"/>
      <c r="E65" s="448"/>
      <c r="F65" s="148" t="s">
        <v>570</v>
      </c>
      <c r="G65" s="523" t="s">
        <v>613</v>
      </c>
      <c r="H65" s="523"/>
      <c r="I65" s="523"/>
      <c r="J65" s="523"/>
      <c r="K65" s="585"/>
      <c r="L65" s="591" t="e">
        <f>#REF!-#REF!*10%</f>
        <v>#REF!</v>
      </c>
    </row>
    <row r="66" spans="1:12" ht="15.6" customHeight="1" x14ac:dyDescent="0.25">
      <c r="A66" s="564"/>
      <c r="B66" s="568"/>
      <c r="C66" s="614"/>
      <c r="D66" s="612"/>
      <c r="E66" s="448"/>
      <c r="F66" s="149" t="s">
        <v>4</v>
      </c>
      <c r="G66" s="606">
        <v>1</v>
      </c>
      <c r="H66" s="606"/>
      <c r="I66" s="606"/>
      <c r="J66" s="606"/>
      <c r="K66" s="585"/>
      <c r="L66" s="591" t="e">
        <f>#REF!-#REF!*10%</f>
        <v>#REF!</v>
      </c>
    </row>
    <row r="67" spans="1:12" ht="15" customHeight="1" x14ac:dyDescent="0.25">
      <c r="A67" s="564"/>
      <c r="B67" s="569"/>
      <c r="C67" s="614"/>
      <c r="D67" s="612"/>
      <c r="E67" s="448"/>
      <c r="F67" s="136" t="s">
        <v>1016</v>
      </c>
      <c r="G67" s="454">
        <v>5</v>
      </c>
      <c r="H67" s="454"/>
      <c r="I67" s="454"/>
      <c r="J67" s="454"/>
      <c r="K67" s="585"/>
      <c r="L67" s="591" t="e">
        <f>#REF!-#REF!*10%</f>
        <v>#REF!</v>
      </c>
    </row>
    <row r="68" spans="1:12" ht="15" customHeight="1" x14ac:dyDescent="0.25">
      <c r="A68" s="564">
        <v>3</v>
      </c>
      <c r="B68" s="567"/>
      <c r="C68" s="614" t="s">
        <v>1483</v>
      </c>
      <c r="D68" s="616"/>
      <c r="E68" s="448"/>
      <c r="F68" s="147" t="s">
        <v>81</v>
      </c>
      <c r="G68" s="607" t="s">
        <v>6</v>
      </c>
      <c r="H68" s="607"/>
      <c r="I68" s="607"/>
      <c r="J68" s="607"/>
      <c r="K68" s="539">
        <v>3</v>
      </c>
      <c r="L68" s="601">
        <v>8773</v>
      </c>
    </row>
    <row r="69" spans="1:12" ht="15" customHeight="1" x14ac:dyDescent="0.25">
      <c r="A69" s="564"/>
      <c r="B69" s="568"/>
      <c r="C69" s="614"/>
      <c r="D69" s="617"/>
      <c r="E69" s="448"/>
      <c r="F69" s="147" t="s">
        <v>80</v>
      </c>
      <c r="G69" s="469">
        <v>20</v>
      </c>
      <c r="H69" s="469"/>
      <c r="I69" s="469"/>
      <c r="J69" s="469"/>
      <c r="K69" s="583"/>
      <c r="L69" s="602"/>
    </row>
    <row r="70" spans="1:12" ht="15" customHeight="1" x14ac:dyDescent="0.25">
      <c r="A70" s="564"/>
      <c r="B70" s="568"/>
      <c r="C70" s="614"/>
      <c r="D70" s="617"/>
      <c r="E70" s="448"/>
      <c r="F70" s="147" t="s">
        <v>1</v>
      </c>
      <c r="G70" s="243">
        <v>3000</v>
      </c>
      <c r="H70" s="244">
        <v>4000</v>
      </c>
      <c r="I70" s="246">
        <v>5000</v>
      </c>
      <c r="J70" s="245">
        <v>6000</v>
      </c>
      <c r="K70" s="583"/>
      <c r="L70" s="602"/>
    </row>
    <row r="71" spans="1:12" ht="15" customHeight="1" x14ac:dyDescent="0.25">
      <c r="A71" s="564"/>
      <c r="B71" s="568"/>
      <c r="C71" s="614"/>
      <c r="D71" s="617"/>
      <c r="E71" s="448"/>
      <c r="F71" s="147" t="s">
        <v>817</v>
      </c>
      <c r="G71" s="243">
        <f>G69*100</f>
        <v>2000</v>
      </c>
      <c r="H71" s="244">
        <f>G69*110</f>
        <v>2200</v>
      </c>
      <c r="I71" s="246">
        <f>G69*120</f>
        <v>2400</v>
      </c>
      <c r="J71" s="245">
        <f>G69*123</f>
        <v>2460</v>
      </c>
      <c r="K71" s="583"/>
      <c r="L71" s="602"/>
    </row>
    <row r="72" spans="1:12" ht="15" customHeight="1" x14ac:dyDescent="0.25">
      <c r="A72" s="564"/>
      <c r="B72" s="568"/>
      <c r="C72" s="614"/>
      <c r="D72" s="617"/>
      <c r="E72" s="448"/>
      <c r="F72" s="147" t="s">
        <v>1269</v>
      </c>
      <c r="G72" s="451">
        <v>0.98</v>
      </c>
      <c r="H72" s="451"/>
      <c r="I72" s="451"/>
      <c r="J72" s="451"/>
      <c r="K72" s="583"/>
      <c r="L72" s="602"/>
    </row>
    <row r="73" spans="1:12" ht="15" customHeight="1" x14ac:dyDescent="0.25">
      <c r="A73" s="564"/>
      <c r="B73" s="568"/>
      <c r="C73" s="614"/>
      <c r="D73" s="617"/>
      <c r="E73" s="448"/>
      <c r="F73" s="93" t="s">
        <v>699</v>
      </c>
      <c r="G73" s="523" t="s">
        <v>700</v>
      </c>
      <c r="H73" s="523"/>
      <c r="I73" s="523"/>
      <c r="J73" s="523"/>
      <c r="K73" s="583"/>
      <c r="L73" s="602"/>
    </row>
    <row r="74" spans="1:12" ht="15" customHeight="1" x14ac:dyDescent="0.25">
      <c r="A74" s="564"/>
      <c r="B74" s="568"/>
      <c r="C74" s="614"/>
      <c r="D74" s="617"/>
      <c r="E74" s="448"/>
      <c r="F74" s="93" t="s">
        <v>1181</v>
      </c>
      <c r="G74" s="462" t="s">
        <v>1179</v>
      </c>
      <c r="H74" s="463"/>
      <c r="I74" s="463"/>
      <c r="J74" s="464"/>
      <c r="K74" s="583"/>
      <c r="L74" s="602"/>
    </row>
    <row r="75" spans="1:12" ht="15" customHeight="1" x14ac:dyDescent="0.25">
      <c r="A75" s="564"/>
      <c r="B75" s="568"/>
      <c r="C75" s="614"/>
      <c r="D75" s="617"/>
      <c r="E75" s="448"/>
      <c r="F75" s="147" t="s">
        <v>2</v>
      </c>
      <c r="G75" s="607">
        <v>66</v>
      </c>
      <c r="H75" s="607"/>
      <c r="I75" s="607"/>
      <c r="J75" s="607"/>
      <c r="K75" s="583"/>
      <c r="L75" s="602"/>
    </row>
    <row r="76" spans="1:12" ht="15" customHeight="1" x14ac:dyDescent="0.25">
      <c r="A76" s="564"/>
      <c r="B76" s="568"/>
      <c r="C76" s="614"/>
      <c r="D76" s="617"/>
      <c r="E76" s="448"/>
      <c r="F76" s="147" t="s">
        <v>396</v>
      </c>
      <c r="G76" s="523" t="s">
        <v>397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617"/>
      <c r="E77" s="448"/>
      <c r="F77" s="147" t="s">
        <v>3</v>
      </c>
      <c r="G77" s="607" t="s">
        <v>27</v>
      </c>
      <c r="H77" s="607"/>
      <c r="I77" s="607"/>
      <c r="J77" s="607"/>
      <c r="K77" s="583"/>
      <c r="L77" s="602"/>
    </row>
    <row r="78" spans="1:12" ht="15" customHeight="1" x14ac:dyDescent="0.25">
      <c r="A78" s="564"/>
      <c r="B78" s="568"/>
      <c r="C78" s="614"/>
      <c r="D78" s="617"/>
      <c r="E78" s="448"/>
      <c r="F78" s="148" t="s">
        <v>379</v>
      </c>
      <c r="G78" s="523" t="s">
        <v>380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617"/>
      <c r="E79" s="448"/>
      <c r="F79" s="93" t="s">
        <v>701</v>
      </c>
      <c r="G79" s="523">
        <v>100000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617"/>
      <c r="E80" s="448"/>
      <c r="F80" s="148" t="s">
        <v>257</v>
      </c>
      <c r="G80" s="523" t="s">
        <v>556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14"/>
      <c r="D81" s="617"/>
      <c r="E81" s="448"/>
      <c r="F81" s="148" t="s">
        <v>376</v>
      </c>
      <c r="G81" s="523" t="s">
        <v>392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617"/>
      <c r="E82" s="448"/>
      <c r="F82" s="93" t="s">
        <v>702</v>
      </c>
      <c r="G82" s="523" t="s">
        <v>709</v>
      </c>
      <c r="H82" s="523"/>
      <c r="I82" s="523"/>
      <c r="J82" s="523"/>
      <c r="K82" s="583"/>
      <c r="L82" s="602"/>
    </row>
    <row r="83" spans="1:12" ht="15" customHeight="1" x14ac:dyDescent="0.25">
      <c r="A83" s="564"/>
      <c r="B83" s="568"/>
      <c r="C83" s="614"/>
      <c r="D83" s="617"/>
      <c r="E83" s="448"/>
      <c r="F83" s="148" t="s">
        <v>381</v>
      </c>
      <c r="G83" s="523" t="s">
        <v>382</v>
      </c>
      <c r="H83" s="523"/>
      <c r="I83" s="523"/>
      <c r="J83" s="523"/>
      <c r="K83" s="583"/>
      <c r="L83" s="602"/>
    </row>
    <row r="84" spans="1:12" ht="15" customHeight="1" x14ac:dyDescent="0.25">
      <c r="A84" s="564"/>
      <c r="B84" s="568"/>
      <c r="C84" s="614"/>
      <c r="D84" s="617"/>
      <c r="E84" s="448"/>
      <c r="F84" s="94" t="s">
        <v>358</v>
      </c>
      <c r="G84" s="523" t="s">
        <v>900</v>
      </c>
      <c r="H84" s="523"/>
      <c r="I84" s="523"/>
      <c r="J84" s="523"/>
      <c r="K84" s="583"/>
      <c r="L84" s="602"/>
    </row>
    <row r="85" spans="1:12" ht="15" customHeight="1" x14ac:dyDescent="0.25">
      <c r="A85" s="564"/>
      <c r="B85" s="568"/>
      <c r="C85" s="614"/>
      <c r="D85" s="617"/>
      <c r="E85" s="448"/>
      <c r="F85" s="148" t="s">
        <v>383</v>
      </c>
      <c r="G85" s="523" t="s">
        <v>394</v>
      </c>
      <c r="H85" s="523"/>
      <c r="I85" s="523"/>
      <c r="J85" s="523"/>
      <c r="K85" s="584">
        <v>5</v>
      </c>
      <c r="L85" s="443">
        <v>9387</v>
      </c>
    </row>
    <row r="86" spans="1:12" ht="15" customHeight="1" x14ac:dyDescent="0.25">
      <c r="A86" s="564"/>
      <c r="B86" s="568"/>
      <c r="C86" s="614"/>
      <c r="D86" s="617"/>
      <c r="E86" s="448"/>
      <c r="F86" s="148" t="s">
        <v>385</v>
      </c>
      <c r="G86" s="523" t="s">
        <v>386</v>
      </c>
      <c r="H86" s="523"/>
      <c r="I86" s="523"/>
      <c r="J86" s="523"/>
      <c r="K86" s="585"/>
      <c r="L86" s="591" t="e">
        <f>#REF!-#REF!*10%</f>
        <v>#REF!</v>
      </c>
    </row>
    <row r="87" spans="1:12" ht="15" customHeight="1" x14ac:dyDescent="0.25">
      <c r="A87" s="564"/>
      <c r="B87" s="568"/>
      <c r="C87" s="614"/>
      <c r="D87" s="617"/>
      <c r="E87" s="448"/>
      <c r="F87" s="148" t="s">
        <v>389</v>
      </c>
      <c r="G87" s="523" t="s">
        <v>390</v>
      </c>
      <c r="H87" s="523"/>
      <c r="I87" s="523"/>
      <c r="J87" s="523"/>
      <c r="K87" s="585"/>
      <c r="L87" s="591" t="e">
        <f>#REF!-#REF!*10%</f>
        <v>#REF!</v>
      </c>
    </row>
    <row r="88" spans="1:12" ht="15" customHeight="1" x14ac:dyDescent="0.25">
      <c r="A88" s="564"/>
      <c r="B88" s="568"/>
      <c r="C88" s="614"/>
      <c r="D88" s="617"/>
      <c r="E88" s="448"/>
      <c r="F88" s="93" t="s">
        <v>704</v>
      </c>
      <c r="G88" s="523" t="s">
        <v>705</v>
      </c>
      <c r="H88" s="523"/>
      <c r="I88" s="523"/>
      <c r="J88" s="523"/>
      <c r="K88" s="585"/>
      <c r="L88" s="591" t="e">
        <f>#REF!-#REF!*10%</f>
        <v>#REF!</v>
      </c>
    </row>
    <row r="89" spans="1:12" ht="15" customHeight="1" x14ac:dyDescent="0.25">
      <c r="A89" s="564"/>
      <c r="B89" s="568"/>
      <c r="C89" s="614"/>
      <c r="D89" s="617"/>
      <c r="E89" s="448"/>
      <c r="F89" s="93" t="s">
        <v>706</v>
      </c>
      <c r="G89" s="523" t="s">
        <v>390</v>
      </c>
      <c r="H89" s="523"/>
      <c r="I89" s="523"/>
      <c r="J89" s="523"/>
      <c r="K89" s="585"/>
      <c r="L89" s="591" t="e">
        <f>#REF!-#REF!*10%</f>
        <v>#REF!</v>
      </c>
    </row>
    <row r="90" spans="1:12" ht="15" customHeight="1" x14ac:dyDescent="0.25">
      <c r="A90" s="564"/>
      <c r="B90" s="568"/>
      <c r="C90" s="614"/>
      <c r="D90" s="617"/>
      <c r="E90" s="448"/>
      <c r="F90" s="93" t="s">
        <v>1271</v>
      </c>
      <c r="G90" s="523" t="s">
        <v>390</v>
      </c>
      <c r="H90" s="523"/>
      <c r="I90" s="523"/>
      <c r="J90" s="523"/>
      <c r="K90" s="585"/>
      <c r="L90" s="591" t="e">
        <f>#REF!-#REF!*10%</f>
        <v>#REF!</v>
      </c>
    </row>
    <row r="91" spans="1:12" ht="15" customHeight="1" x14ac:dyDescent="0.25">
      <c r="A91" s="564"/>
      <c r="B91" s="568"/>
      <c r="C91" s="614"/>
      <c r="D91" s="617"/>
      <c r="E91" s="448"/>
      <c r="F91" s="93" t="s">
        <v>707</v>
      </c>
      <c r="G91" s="523" t="s">
        <v>1270</v>
      </c>
      <c r="H91" s="523"/>
      <c r="I91" s="523"/>
      <c r="J91" s="523"/>
      <c r="K91" s="585"/>
      <c r="L91" s="591" t="e">
        <f>#REF!-#REF!*10%</f>
        <v>#REF!</v>
      </c>
    </row>
    <row r="92" spans="1:12" ht="15" customHeight="1" x14ac:dyDescent="0.25">
      <c r="A92" s="564"/>
      <c r="B92" s="568"/>
      <c r="C92" s="614"/>
      <c r="D92" s="617"/>
      <c r="E92" s="448"/>
      <c r="F92" s="93" t="s">
        <v>708</v>
      </c>
      <c r="G92" s="523" t="s">
        <v>390</v>
      </c>
      <c r="H92" s="523"/>
      <c r="I92" s="523"/>
      <c r="J92" s="523"/>
      <c r="K92" s="585"/>
      <c r="L92" s="591" t="e">
        <f>#REF!-#REF!*10%</f>
        <v>#REF!</v>
      </c>
    </row>
    <row r="93" spans="1:12" ht="15" customHeight="1" x14ac:dyDescent="0.25">
      <c r="A93" s="564"/>
      <c r="B93" s="568"/>
      <c r="C93" s="614"/>
      <c r="D93" s="617"/>
      <c r="E93" s="448"/>
      <c r="F93" s="148" t="s">
        <v>377</v>
      </c>
      <c r="G93" s="523" t="s">
        <v>387</v>
      </c>
      <c r="H93" s="523"/>
      <c r="I93" s="523"/>
      <c r="J93" s="523"/>
      <c r="K93" s="585"/>
      <c r="L93" s="591" t="e">
        <f>#REF!-#REF!*10%</f>
        <v>#REF!</v>
      </c>
    </row>
    <row r="94" spans="1:12" ht="15" customHeight="1" x14ac:dyDescent="0.25">
      <c r="A94" s="564"/>
      <c r="B94" s="568"/>
      <c r="C94" s="614"/>
      <c r="D94" s="617"/>
      <c r="E94" s="448"/>
      <c r="F94" s="148" t="s">
        <v>388</v>
      </c>
      <c r="G94" s="523" t="s">
        <v>393</v>
      </c>
      <c r="H94" s="523"/>
      <c r="I94" s="523"/>
      <c r="J94" s="523"/>
      <c r="K94" s="585"/>
      <c r="L94" s="591" t="e">
        <f>#REF!-#REF!*10%</f>
        <v>#REF!</v>
      </c>
    </row>
    <row r="95" spans="1:12" ht="15.6" customHeight="1" x14ac:dyDescent="0.25">
      <c r="A95" s="564"/>
      <c r="B95" s="568"/>
      <c r="C95" s="614"/>
      <c r="D95" s="617"/>
      <c r="E95" s="448"/>
      <c r="F95" s="148" t="s">
        <v>562</v>
      </c>
      <c r="G95" s="523" t="s">
        <v>1476</v>
      </c>
      <c r="H95" s="523"/>
      <c r="I95" s="523"/>
      <c r="J95" s="523"/>
      <c r="K95" s="585"/>
      <c r="L95" s="591" t="e">
        <f>#REF!-#REF!*10%</f>
        <v>#REF!</v>
      </c>
    </row>
    <row r="96" spans="1:12" ht="15.6" customHeight="1" x14ac:dyDescent="0.25">
      <c r="A96" s="564"/>
      <c r="B96" s="568"/>
      <c r="C96" s="614"/>
      <c r="D96" s="617"/>
      <c r="E96" s="448"/>
      <c r="F96" s="93" t="s">
        <v>1183</v>
      </c>
      <c r="G96" s="573" t="s">
        <v>1615</v>
      </c>
      <c r="H96" s="574"/>
      <c r="I96" s="574"/>
      <c r="J96" s="575"/>
      <c r="K96" s="585"/>
      <c r="L96" s="591" t="e">
        <f>#REF!-#REF!*10%</f>
        <v>#REF!</v>
      </c>
    </row>
    <row r="97" spans="1:12" ht="15.6" customHeight="1" x14ac:dyDescent="0.25">
      <c r="A97" s="564"/>
      <c r="B97" s="568"/>
      <c r="C97" s="614"/>
      <c r="D97" s="617"/>
      <c r="E97" s="448"/>
      <c r="F97" s="148" t="s">
        <v>570</v>
      </c>
      <c r="G97" s="523" t="s">
        <v>613</v>
      </c>
      <c r="H97" s="523"/>
      <c r="I97" s="523"/>
      <c r="J97" s="523"/>
      <c r="K97" s="585"/>
      <c r="L97" s="591" t="e">
        <f>#REF!-#REF!*10%</f>
        <v>#REF!</v>
      </c>
    </row>
    <row r="98" spans="1:12" ht="15.6" customHeight="1" x14ac:dyDescent="0.25">
      <c r="A98" s="564"/>
      <c r="B98" s="568"/>
      <c r="C98" s="614"/>
      <c r="D98" s="617"/>
      <c r="E98" s="448"/>
      <c r="F98" s="149" t="s">
        <v>4</v>
      </c>
      <c r="G98" s="606">
        <v>1.5</v>
      </c>
      <c r="H98" s="606"/>
      <c r="I98" s="606"/>
      <c r="J98" s="606"/>
      <c r="K98" s="585"/>
      <c r="L98" s="591" t="e">
        <f>#REF!-#REF!*10%</f>
        <v>#REF!</v>
      </c>
    </row>
    <row r="99" spans="1:12" ht="15" customHeight="1" x14ac:dyDescent="0.25">
      <c r="A99" s="564"/>
      <c r="B99" s="569"/>
      <c r="C99" s="614"/>
      <c r="D99" s="618"/>
      <c r="E99" s="448"/>
      <c r="F99" s="136" t="s">
        <v>1016</v>
      </c>
      <c r="G99" s="454">
        <v>5</v>
      </c>
      <c r="H99" s="454"/>
      <c r="I99" s="454"/>
      <c r="J99" s="454"/>
      <c r="K99" s="585"/>
      <c r="L99" s="591" t="e">
        <f>#REF!-#REF!*10%</f>
        <v>#REF!</v>
      </c>
    </row>
    <row r="100" spans="1:12" ht="15" customHeight="1" x14ac:dyDescent="0.25">
      <c r="A100" s="564">
        <v>4</v>
      </c>
      <c r="B100" s="567"/>
      <c r="C100" s="614" t="s">
        <v>1484</v>
      </c>
      <c r="D100" s="616"/>
      <c r="E100" s="448"/>
      <c r="F100" s="147" t="s">
        <v>81</v>
      </c>
      <c r="G100" s="607" t="s">
        <v>6</v>
      </c>
      <c r="H100" s="607"/>
      <c r="I100" s="607"/>
      <c r="J100" s="607"/>
      <c r="K100" s="539">
        <v>3</v>
      </c>
      <c r="L100" s="601">
        <v>9927</v>
      </c>
    </row>
    <row r="101" spans="1:12" ht="15" customHeight="1" x14ac:dyDescent="0.25">
      <c r="A101" s="564"/>
      <c r="B101" s="568"/>
      <c r="C101" s="614"/>
      <c r="D101" s="617"/>
      <c r="E101" s="448"/>
      <c r="F101" s="147" t="s">
        <v>80</v>
      </c>
      <c r="G101" s="469">
        <v>30</v>
      </c>
      <c r="H101" s="469"/>
      <c r="I101" s="469"/>
      <c r="J101" s="469"/>
      <c r="K101" s="583"/>
      <c r="L101" s="602"/>
    </row>
    <row r="102" spans="1:12" ht="15" customHeight="1" x14ac:dyDescent="0.25">
      <c r="A102" s="564"/>
      <c r="B102" s="568"/>
      <c r="C102" s="614"/>
      <c r="D102" s="617"/>
      <c r="E102" s="448"/>
      <c r="F102" s="147" t="s">
        <v>1</v>
      </c>
      <c r="G102" s="243">
        <v>3000</v>
      </c>
      <c r="H102" s="244">
        <v>4000</v>
      </c>
      <c r="I102" s="246">
        <v>5000</v>
      </c>
      <c r="J102" s="245">
        <v>6000</v>
      </c>
      <c r="K102" s="583"/>
      <c r="L102" s="602"/>
    </row>
    <row r="103" spans="1:12" ht="15" customHeight="1" x14ac:dyDescent="0.25">
      <c r="A103" s="564"/>
      <c r="B103" s="568"/>
      <c r="C103" s="614"/>
      <c r="D103" s="617"/>
      <c r="E103" s="448"/>
      <c r="F103" s="147" t="s">
        <v>817</v>
      </c>
      <c r="G103" s="243">
        <f>G101*100</f>
        <v>3000</v>
      </c>
      <c r="H103" s="244">
        <f>G101*110</f>
        <v>3300</v>
      </c>
      <c r="I103" s="246">
        <f>G101*120</f>
        <v>3600</v>
      </c>
      <c r="J103" s="245">
        <f>G101*123</f>
        <v>3690</v>
      </c>
      <c r="K103" s="583"/>
      <c r="L103" s="602"/>
    </row>
    <row r="104" spans="1:12" ht="15" customHeight="1" x14ac:dyDescent="0.25">
      <c r="A104" s="564"/>
      <c r="B104" s="568"/>
      <c r="C104" s="614"/>
      <c r="D104" s="617"/>
      <c r="E104" s="448"/>
      <c r="F104" s="147" t="s">
        <v>1269</v>
      </c>
      <c r="G104" s="451">
        <v>0.98</v>
      </c>
      <c r="H104" s="451"/>
      <c r="I104" s="451"/>
      <c r="J104" s="451"/>
      <c r="K104" s="583"/>
      <c r="L104" s="602"/>
    </row>
    <row r="105" spans="1:12" ht="15" customHeight="1" x14ac:dyDescent="0.25">
      <c r="A105" s="564"/>
      <c r="B105" s="568"/>
      <c r="C105" s="614"/>
      <c r="D105" s="617"/>
      <c r="E105" s="448"/>
      <c r="F105" s="93" t="s">
        <v>699</v>
      </c>
      <c r="G105" s="523" t="s">
        <v>700</v>
      </c>
      <c r="H105" s="523"/>
      <c r="I105" s="523"/>
      <c r="J105" s="523"/>
      <c r="K105" s="583"/>
      <c r="L105" s="602"/>
    </row>
    <row r="106" spans="1:12" ht="15" customHeight="1" x14ac:dyDescent="0.25">
      <c r="A106" s="564"/>
      <c r="B106" s="568"/>
      <c r="C106" s="614"/>
      <c r="D106" s="617"/>
      <c r="E106" s="448"/>
      <c r="F106" s="93" t="s">
        <v>1181</v>
      </c>
      <c r="G106" s="462" t="s">
        <v>1179</v>
      </c>
      <c r="H106" s="463"/>
      <c r="I106" s="463"/>
      <c r="J106" s="464"/>
      <c r="K106" s="583"/>
      <c r="L106" s="602"/>
    </row>
    <row r="107" spans="1:12" ht="15" customHeight="1" x14ac:dyDescent="0.25">
      <c r="A107" s="564"/>
      <c r="B107" s="568"/>
      <c r="C107" s="614"/>
      <c r="D107" s="617"/>
      <c r="E107" s="448"/>
      <c r="F107" s="147" t="s">
        <v>2</v>
      </c>
      <c r="G107" s="607">
        <v>66</v>
      </c>
      <c r="H107" s="607"/>
      <c r="I107" s="607"/>
      <c r="J107" s="607"/>
      <c r="K107" s="583"/>
      <c r="L107" s="602"/>
    </row>
    <row r="108" spans="1:12" ht="15" customHeight="1" x14ac:dyDescent="0.25">
      <c r="A108" s="564"/>
      <c r="B108" s="568"/>
      <c r="C108" s="614"/>
      <c r="D108" s="617"/>
      <c r="E108" s="448"/>
      <c r="F108" s="147" t="s">
        <v>396</v>
      </c>
      <c r="G108" s="523" t="s">
        <v>397</v>
      </c>
      <c r="H108" s="523"/>
      <c r="I108" s="523"/>
      <c r="J108" s="523"/>
      <c r="K108" s="583"/>
      <c r="L108" s="602"/>
    </row>
    <row r="109" spans="1:12" ht="15" customHeight="1" x14ac:dyDescent="0.25">
      <c r="A109" s="564"/>
      <c r="B109" s="568"/>
      <c r="C109" s="614"/>
      <c r="D109" s="617"/>
      <c r="E109" s="448"/>
      <c r="F109" s="147" t="s">
        <v>3</v>
      </c>
      <c r="G109" s="607" t="s">
        <v>27</v>
      </c>
      <c r="H109" s="607"/>
      <c r="I109" s="607"/>
      <c r="J109" s="607"/>
      <c r="K109" s="583"/>
      <c r="L109" s="602"/>
    </row>
    <row r="110" spans="1:12" ht="15" customHeight="1" x14ac:dyDescent="0.25">
      <c r="A110" s="564"/>
      <c r="B110" s="568"/>
      <c r="C110" s="614"/>
      <c r="D110" s="617"/>
      <c r="E110" s="448"/>
      <c r="F110" s="148" t="s">
        <v>379</v>
      </c>
      <c r="G110" s="523" t="s">
        <v>380</v>
      </c>
      <c r="H110" s="523"/>
      <c r="I110" s="523"/>
      <c r="J110" s="523"/>
      <c r="K110" s="583"/>
      <c r="L110" s="602"/>
    </row>
    <row r="111" spans="1:12" ht="15" customHeight="1" x14ac:dyDescent="0.25">
      <c r="A111" s="564"/>
      <c r="B111" s="568"/>
      <c r="C111" s="614"/>
      <c r="D111" s="617"/>
      <c r="E111" s="448"/>
      <c r="F111" s="93" t="s">
        <v>701</v>
      </c>
      <c r="G111" s="523">
        <v>100000</v>
      </c>
      <c r="H111" s="523"/>
      <c r="I111" s="523"/>
      <c r="J111" s="523"/>
      <c r="K111" s="583"/>
      <c r="L111" s="602"/>
    </row>
    <row r="112" spans="1:12" ht="15" customHeight="1" x14ac:dyDescent="0.25">
      <c r="A112" s="564"/>
      <c r="B112" s="568"/>
      <c r="C112" s="614"/>
      <c r="D112" s="617"/>
      <c r="E112" s="448"/>
      <c r="F112" s="148" t="s">
        <v>257</v>
      </c>
      <c r="G112" s="523" t="s">
        <v>556</v>
      </c>
      <c r="H112" s="523"/>
      <c r="I112" s="523"/>
      <c r="J112" s="523"/>
      <c r="K112" s="583"/>
      <c r="L112" s="602"/>
    </row>
    <row r="113" spans="1:12" ht="15" customHeight="1" x14ac:dyDescent="0.25">
      <c r="A113" s="564"/>
      <c r="B113" s="568"/>
      <c r="C113" s="614"/>
      <c r="D113" s="617"/>
      <c r="E113" s="448"/>
      <c r="F113" s="148" t="s">
        <v>376</v>
      </c>
      <c r="G113" s="523" t="s">
        <v>392</v>
      </c>
      <c r="H113" s="523"/>
      <c r="I113" s="523"/>
      <c r="J113" s="523"/>
      <c r="K113" s="583"/>
      <c r="L113" s="602"/>
    </row>
    <row r="114" spans="1:12" ht="15" customHeight="1" x14ac:dyDescent="0.25">
      <c r="A114" s="564"/>
      <c r="B114" s="568"/>
      <c r="C114" s="614"/>
      <c r="D114" s="617"/>
      <c r="E114" s="448"/>
      <c r="F114" s="93" t="s">
        <v>702</v>
      </c>
      <c r="G114" s="523" t="s">
        <v>709</v>
      </c>
      <c r="H114" s="523"/>
      <c r="I114" s="523"/>
      <c r="J114" s="523"/>
      <c r="K114" s="583"/>
      <c r="L114" s="602"/>
    </row>
    <row r="115" spans="1:12" ht="15" customHeight="1" x14ac:dyDescent="0.25">
      <c r="A115" s="564"/>
      <c r="B115" s="568"/>
      <c r="C115" s="614"/>
      <c r="D115" s="617"/>
      <c r="E115" s="448"/>
      <c r="F115" s="148" t="s">
        <v>381</v>
      </c>
      <c r="G115" s="523" t="s">
        <v>382</v>
      </c>
      <c r="H115" s="523"/>
      <c r="I115" s="523"/>
      <c r="J115" s="523"/>
      <c r="K115" s="583"/>
      <c r="L115" s="602"/>
    </row>
    <row r="116" spans="1:12" ht="15" customHeight="1" x14ac:dyDescent="0.25">
      <c r="A116" s="564"/>
      <c r="B116" s="568"/>
      <c r="C116" s="614"/>
      <c r="D116" s="617"/>
      <c r="E116" s="448"/>
      <c r="F116" s="94" t="s">
        <v>358</v>
      </c>
      <c r="G116" s="523" t="s">
        <v>900</v>
      </c>
      <c r="H116" s="523"/>
      <c r="I116" s="523"/>
      <c r="J116" s="523"/>
      <c r="K116" s="583"/>
      <c r="L116" s="602"/>
    </row>
    <row r="117" spans="1:12" ht="15" customHeight="1" x14ac:dyDescent="0.25">
      <c r="A117" s="564"/>
      <c r="B117" s="568"/>
      <c r="C117" s="614"/>
      <c r="D117" s="617"/>
      <c r="E117" s="448"/>
      <c r="F117" s="148" t="s">
        <v>383</v>
      </c>
      <c r="G117" s="523" t="s">
        <v>394</v>
      </c>
      <c r="H117" s="523"/>
      <c r="I117" s="523"/>
      <c r="J117" s="523"/>
      <c r="K117" s="584">
        <v>5</v>
      </c>
      <c r="L117" s="443">
        <v>10622</v>
      </c>
    </row>
    <row r="118" spans="1:12" ht="15" customHeight="1" x14ac:dyDescent="0.25">
      <c r="A118" s="564"/>
      <c r="B118" s="568"/>
      <c r="C118" s="614"/>
      <c r="D118" s="617"/>
      <c r="E118" s="448"/>
      <c r="F118" s="148" t="s">
        <v>385</v>
      </c>
      <c r="G118" s="523" t="s">
        <v>386</v>
      </c>
      <c r="H118" s="523"/>
      <c r="I118" s="523"/>
      <c r="J118" s="523"/>
      <c r="K118" s="585"/>
      <c r="L118" s="591" t="e">
        <f>#REF!-#REF!*10%</f>
        <v>#REF!</v>
      </c>
    </row>
    <row r="119" spans="1:12" ht="15" customHeight="1" x14ac:dyDescent="0.25">
      <c r="A119" s="564"/>
      <c r="B119" s="568"/>
      <c r="C119" s="614"/>
      <c r="D119" s="617"/>
      <c r="E119" s="448"/>
      <c r="F119" s="148" t="s">
        <v>389</v>
      </c>
      <c r="G119" s="523" t="s">
        <v>390</v>
      </c>
      <c r="H119" s="523"/>
      <c r="I119" s="523"/>
      <c r="J119" s="523"/>
      <c r="K119" s="585"/>
      <c r="L119" s="591" t="e">
        <f>#REF!-#REF!*10%</f>
        <v>#REF!</v>
      </c>
    </row>
    <row r="120" spans="1:12" ht="15" customHeight="1" x14ac:dyDescent="0.25">
      <c r="A120" s="564"/>
      <c r="B120" s="568"/>
      <c r="C120" s="614"/>
      <c r="D120" s="617"/>
      <c r="E120" s="448"/>
      <c r="F120" s="93" t="s">
        <v>704</v>
      </c>
      <c r="G120" s="523" t="s">
        <v>705</v>
      </c>
      <c r="H120" s="523"/>
      <c r="I120" s="523"/>
      <c r="J120" s="523"/>
      <c r="K120" s="585"/>
      <c r="L120" s="591" t="e">
        <f>#REF!-#REF!*10%</f>
        <v>#REF!</v>
      </c>
    </row>
    <row r="121" spans="1:12" ht="15" customHeight="1" x14ac:dyDescent="0.25">
      <c r="A121" s="564"/>
      <c r="B121" s="568"/>
      <c r="C121" s="614"/>
      <c r="D121" s="617"/>
      <c r="E121" s="448"/>
      <c r="F121" s="93" t="s">
        <v>706</v>
      </c>
      <c r="G121" s="523" t="s">
        <v>390</v>
      </c>
      <c r="H121" s="523"/>
      <c r="I121" s="523"/>
      <c r="J121" s="523"/>
      <c r="K121" s="585"/>
      <c r="L121" s="591" t="e">
        <f>#REF!-#REF!*10%</f>
        <v>#REF!</v>
      </c>
    </row>
    <row r="122" spans="1:12" ht="15" customHeight="1" x14ac:dyDescent="0.25">
      <c r="A122" s="564"/>
      <c r="B122" s="568"/>
      <c r="C122" s="614"/>
      <c r="D122" s="617"/>
      <c r="E122" s="448"/>
      <c r="F122" s="93" t="s">
        <v>1271</v>
      </c>
      <c r="G122" s="523" t="s">
        <v>390</v>
      </c>
      <c r="H122" s="523"/>
      <c r="I122" s="523"/>
      <c r="J122" s="523"/>
      <c r="K122" s="585"/>
      <c r="L122" s="591" t="e">
        <f>#REF!-#REF!*10%</f>
        <v>#REF!</v>
      </c>
    </row>
    <row r="123" spans="1:12" ht="15" customHeight="1" x14ac:dyDescent="0.25">
      <c r="A123" s="564"/>
      <c r="B123" s="568"/>
      <c r="C123" s="614"/>
      <c r="D123" s="617"/>
      <c r="E123" s="448"/>
      <c r="F123" s="93" t="s">
        <v>707</v>
      </c>
      <c r="G123" s="523" t="s">
        <v>1270</v>
      </c>
      <c r="H123" s="523"/>
      <c r="I123" s="523"/>
      <c r="J123" s="523"/>
      <c r="K123" s="585"/>
      <c r="L123" s="591" t="e">
        <f>#REF!-#REF!*10%</f>
        <v>#REF!</v>
      </c>
    </row>
    <row r="124" spans="1:12" ht="15" customHeight="1" x14ac:dyDescent="0.25">
      <c r="A124" s="564"/>
      <c r="B124" s="568"/>
      <c r="C124" s="614"/>
      <c r="D124" s="617"/>
      <c r="E124" s="448"/>
      <c r="F124" s="93" t="s">
        <v>708</v>
      </c>
      <c r="G124" s="523" t="s">
        <v>390</v>
      </c>
      <c r="H124" s="523"/>
      <c r="I124" s="523"/>
      <c r="J124" s="523"/>
      <c r="K124" s="585"/>
      <c r="L124" s="591" t="e">
        <f>#REF!-#REF!*10%</f>
        <v>#REF!</v>
      </c>
    </row>
    <row r="125" spans="1:12" ht="15" customHeight="1" x14ac:dyDescent="0.25">
      <c r="A125" s="564"/>
      <c r="B125" s="568"/>
      <c r="C125" s="614"/>
      <c r="D125" s="617"/>
      <c r="E125" s="448"/>
      <c r="F125" s="148" t="s">
        <v>377</v>
      </c>
      <c r="G125" s="523" t="s">
        <v>387</v>
      </c>
      <c r="H125" s="523"/>
      <c r="I125" s="523"/>
      <c r="J125" s="523"/>
      <c r="K125" s="585"/>
      <c r="L125" s="591" t="e">
        <f>#REF!-#REF!*10%</f>
        <v>#REF!</v>
      </c>
    </row>
    <row r="126" spans="1:12" ht="15" customHeight="1" x14ac:dyDescent="0.25">
      <c r="A126" s="564"/>
      <c r="B126" s="568"/>
      <c r="C126" s="614"/>
      <c r="D126" s="617"/>
      <c r="E126" s="448"/>
      <c r="F126" s="148" t="s">
        <v>388</v>
      </c>
      <c r="G126" s="523" t="s">
        <v>393</v>
      </c>
      <c r="H126" s="523"/>
      <c r="I126" s="523"/>
      <c r="J126" s="523"/>
      <c r="K126" s="585"/>
      <c r="L126" s="591" t="e">
        <f>#REF!-#REF!*10%</f>
        <v>#REF!</v>
      </c>
    </row>
    <row r="127" spans="1:12" ht="15.6" customHeight="1" x14ac:dyDescent="0.25">
      <c r="A127" s="564"/>
      <c r="B127" s="568"/>
      <c r="C127" s="614"/>
      <c r="D127" s="617"/>
      <c r="E127" s="448"/>
      <c r="F127" s="148" t="s">
        <v>562</v>
      </c>
      <c r="G127" s="523" t="s">
        <v>1476</v>
      </c>
      <c r="H127" s="523"/>
      <c r="I127" s="523"/>
      <c r="J127" s="523"/>
      <c r="K127" s="585"/>
      <c r="L127" s="591" t="e">
        <f>#REF!-#REF!*10%</f>
        <v>#REF!</v>
      </c>
    </row>
    <row r="128" spans="1:12" ht="15.6" customHeight="1" x14ac:dyDescent="0.25">
      <c r="A128" s="564"/>
      <c r="B128" s="568"/>
      <c r="C128" s="614"/>
      <c r="D128" s="617"/>
      <c r="E128" s="448"/>
      <c r="F128" s="93" t="s">
        <v>1183</v>
      </c>
      <c r="G128" s="573" t="s">
        <v>1615</v>
      </c>
      <c r="H128" s="574"/>
      <c r="I128" s="574"/>
      <c r="J128" s="575"/>
      <c r="K128" s="585"/>
      <c r="L128" s="591" t="e">
        <f>#REF!-#REF!*10%</f>
        <v>#REF!</v>
      </c>
    </row>
    <row r="129" spans="1:12" ht="15.6" customHeight="1" x14ac:dyDescent="0.25">
      <c r="A129" s="564"/>
      <c r="B129" s="568"/>
      <c r="C129" s="614"/>
      <c r="D129" s="617"/>
      <c r="E129" s="448"/>
      <c r="F129" s="148" t="s">
        <v>570</v>
      </c>
      <c r="G129" s="523" t="s">
        <v>613</v>
      </c>
      <c r="H129" s="523"/>
      <c r="I129" s="523"/>
      <c r="J129" s="523"/>
      <c r="K129" s="585"/>
      <c r="L129" s="591" t="e">
        <f>#REF!-#REF!*10%</f>
        <v>#REF!</v>
      </c>
    </row>
    <row r="130" spans="1:12" ht="15.6" customHeight="1" x14ac:dyDescent="0.25">
      <c r="A130" s="564"/>
      <c r="B130" s="568"/>
      <c r="C130" s="614"/>
      <c r="D130" s="617"/>
      <c r="E130" s="448"/>
      <c r="F130" s="149" t="s">
        <v>4</v>
      </c>
      <c r="G130" s="606">
        <v>1.9</v>
      </c>
      <c r="H130" s="606"/>
      <c r="I130" s="606"/>
      <c r="J130" s="606"/>
      <c r="K130" s="585"/>
      <c r="L130" s="591" t="e">
        <f>#REF!-#REF!*10%</f>
        <v>#REF!</v>
      </c>
    </row>
    <row r="131" spans="1:12" ht="15" customHeight="1" x14ac:dyDescent="0.25">
      <c r="A131" s="564"/>
      <c r="B131" s="569"/>
      <c r="C131" s="614"/>
      <c r="D131" s="618"/>
      <c r="E131" s="448"/>
      <c r="F131" s="136" t="s">
        <v>1016</v>
      </c>
      <c r="G131" s="454">
        <v>5</v>
      </c>
      <c r="H131" s="454"/>
      <c r="I131" s="454"/>
      <c r="J131" s="454"/>
      <c r="K131" s="585"/>
      <c r="L131" s="591" t="e">
        <f>#REF!-#REF!*10%</f>
        <v>#REF!</v>
      </c>
    </row>
    <row r="132" spans="1:12" ht="15" customHeight="1" x14ac:dyDescent="0.25">
      <c r="A132" s="564">
        <v>5</v>
      </c>
      <c r="B132" s="567"/>
      <c r="C132" s="614" t="s">
        <v>1485</v>
      </c>
      <c r="D132" s="611"/>
      <c r="E132" s="448"/>
      <c r="F132" s="147" t="s">
        <v>81</v>
      </c>
      <c r="G132" s="607" t="s">
        <v>6</v>
      </c>
      <c r="H132" s="607"/>
      <c r="I132" s="607"/>
      <c r="J132" s="607"/>
      <c r="K132" s="539">
        <v>3</v>
      </c>
      <c r="L132" s="601">
        <v>10157</v>
      </c>
    </row>
    <row r="133" spans="1:12" ht="15" customHeight="1" x14ac:dyDescent="0.25">
      <c r="A133" s="564"/>
      <c r="B133" s="568"/>
      <c r="C133" s="614"/>
      <c r="D133" s="612"/>
      <c r="E133" s="448"/>
      <c r="F133" s="147" t="s">
        <v>80</v>
      </c>
      <c r="G133" s="469">
        <v>30</v>
      </c>
      <c r="H133" s="469"/>
      <c r="I133" s="469"/>
      <c r="J133" s="469"/>
      <c r="K133" s="583"/>
      <c r="L133" s="602"/>
    </row>
    <row r="134" spans="1:12" ht="15" customHeight="1" x14ac:dyDescent="0.25">
      <c r="A134" s="564"/>
      <c r="B134" s="568"/>
      <c r="C134" s="614"/>
      <c r="D134" s="612"/>
      <c r="E134" s="448"/>
      <c r="F134" s="147" t="s">
        <v>1</v>
      </c>
      <c r="G134" s="243">
        <v>3000</v>
      </c>
      <c r="H134" s="244">
        <v>4000</v>
      </c>
      <c r="I134" s="246">
        <v>5000</v>
      </c>
      <c r="J134" s="318">
        <v>6000</v>
      </c>
      <c r="K134" s="583"/>
      <c r="L134" s="602"/>
    </row>
    <row r="135" spans="1:12" ht="15" customHeight="1" x14ac:dyDescent="0.25">
      <c r="A135" s="564"/>
      <c r="B135" s="568"/>
      <c r="C135" s="614"/>
      <c r="D135" s="612"/>
      <c r="E135" s="448"/>
      <c r="F135" s="147" t="s">
        <v>817</v>
      </c>
      <c r="G135" s="243">
        <f>G133*100</f>
        <v>3000</v>
      </c>
      <c r="H135" s="244">
        <f>G133*110</f>
        <v>3300</v>
      </c>
      <c r="I135" s="246">
        <f>G133*120</f>
        <v>3600</v>
      </c>
      <c r="J135" s="245">
        <f>G133*123</f>
        <v>3690</v>
      </c>
      <c r="K135" s="583"/>
      <c r="L135" s="602"/>
    </row>
    <row r="136" spans="1:12" ht="15" customHeight="1" x14ac:dyDescent="0.25">
      <c r="A136" s="564"/>
      <c r="B136" s="568"/>
      <c r="C136" s="614"/>
      <c r="D136" s="612"/>
      <c r="E136" s="448"/>
      <c r="F136" s="147" t="s">
        <v>1269</v>
      </c>
      <c r="G136" s="451">
        <v>0.98</v>
      </c>
      <c r="H136" s="451"/>
      <c r="I136" s="451"/>
      <c r="J136" s="451"/>
      <c r="K136" s="583"/>
      <c r="L136" s="602"/>
    </row>
    <row r="137" spans="1:12" ht="15" customHeight="1" x14ac:dyDescent="0.25">
      <c r="A137" s="564"/>
      <c r="B137" s="568"/>
      <c r="C137" s="614"/>
      <c r="D137" s="612"/>
      <c r="E137" s="448"/>
      <c r="F137" s="93" t="s">
        <v>699</v>
      </c>
      <c r="G137" s="523" t="s">
        <v>700</v>
      </c>
      <c r="H137" s="523"/>
      <c r="I137" s="523"/>
      <c r="J137" s="523"/>
      <c r="K137" s="583"/>
      <c r="L137" s="602"/>
    </row>
    <row r="138" spans="1:12" ht="15" customHeight="1" x14ac:dyDescent="0.25">
      <c r="A138" s="564"/>
      <c r="B138" s="568"/>
      <c r="C138" s="614"/>
      <c r="D138" s="612"/>
      <c r="E138" s="448"/>
      <c r="F138" s="93" t="s">
        <v>1181</v>
      </c>
      <c r="G138" s="462" t="s">
        <v>1179</v>
      </c>
      <c r="H138" s="463"/>
      <c r="I138" s="463"/>
      <c r="J138" s="464"/>
      <c r="K138" s="583"/>
      <c r="L138" s="602"/>
    </row>
    <row r="139" spans="1:12" ht="15" customHeight="1" x14ac:dyDescent="0.25">
      <c r="A139" s="564"/>
      <c r="B139" s="568"/>
      <c r="C139" s="614"/>
      <c r="D139" s="612"/>
      <c r="E139" s="448"/>
      <c r="F139" s="147" t="s">
        <v>2</v>
      </c>
      <c r="G139" s="607">
        <v>66</v>
      </c>
      <c r="H139" s="607"/>
      <c r="I139" s="607"/>
      <c r="J139" s="607"/>
      <c r="K139" s="583"/>
      <c r="L139" s="602"/>
    </row>
    <row r="140" spans="1:12" ht="15" customHeight="1" x14ac:dyDescent="0.25">
      <c r="A140" s="564"/>
      <c r="B140" s="568"/>
      <c r="C140" s="614"/>
      <c r="D140" s="612"/>
      <c r="E140" s="448"/>
      <c r="F140" s="147" t="s">
        <v>396</v>
      </c>
      <c r="G140" s="523" t="s">
        <v>397</v>
      </c>
      <c r="H140" s="523"/>
      <c r="I140" s="523"/>
      <c r="J140" s="523"/>
      <c r="K140" s="583"/>
      <c r="L140" s="602"/>
    </row>
    <row r="141" spans="1:12" ht="15" customHeight="1" x14ac:dyDescent="0.25">
      <c r="A141" s="564"/>
      <c r="B141" s="568"/>
      <c r="C141" s="614"/>
      <c r="D141" s="612"/>
      <c r="E141" s="448"/>
      <c r="F141" s="147" t="s">
        <v>3</v>
      </c>
      <c r="G141" s="607" t="s">
        <v>28</v>
      </c>
      <c r="H141" s="607"/>
      <c r="I141" s="607"/>
      <c r="J141" s="607"/>
      <c r="K141" s="583"/>
      <c r="L141" s="602"/>
    </row>
    <row r="142" spans="1:12" ht="15" customHeight="1" x14ac:dyDescent="0.25">
      <c r="A142" s="564"/>
      <c r="B142" s="568"/>
      <c r="C142" s="614"/>
      <c r="D142" s="612"/>
      <c r="E142" s="448"/>
      <c r="F142" s="148" t="s">
        <v>379</v>
      </c>
      <c r="G142" s="523" t="s">
        <v>380</v>
      </c>
      <c r="H142" s="523"/>
      <c r="I142" s="523"/>
      <c r="J142" s="523"/>
      <c r="K142" s="583"/>
      <c r="L142" s="602"/>
    </row>
    <row r="143" spans="1:12" ht="15" customHeight="1" x14ac:dyDescent="0.25">
      <c r="A143" s="564"/>
      <c r="B143" s="568"/>
      <c r="C143" s="614"/>
      <c r="D143" s="612"/>
      <c r="E143" s="448"/>
      <c r="F143" s="93" t="s">
        <v>701</v>
      </c>
      <c r="G143" s="523">
        <v>100000</v>
      </c>
      <c r="H143" s="523"/>
      <c r="I143" s="523"/>
      <c r="J143" s="523"/>
      <c r="K143" s="583"/>
      <c r="L143" s="602"/>
    </row>
    <row r="144" spans="1:12" ht="15" customHeight="1" x14ac:dyDescent="0.25">
      <c r="A144" s="564"/>
      <c r="B144" s="568"/>
      <c r="C144" s="614"/>
      <c r="D144" s="612"/>
      <c r="E144" s="448"/>
      <c r="F144" s="148" t="s">
        <v>257</v>
      </c>
      <c r="G144" s="523" t="s">
        <v>556</v>
      </c>
      <c r="H144" s="523"/>
      <c r="I144" s="523"/>
      <c r="J144" s="523"/>
      <c r="K144" s="583"/>
      <c r="L144" s="602"/>
    </row>
    <row r="145" spans="1:12" ht="15" customHeight="1" x14ac:dyDescent="0.25">
      <c r="A145" s="564"/>
      <c r="B145" s="568"/>
      <c r="C145" s="614"/>
      <c r="D145" s="612"/>
      <c r="E145" s="448"/>
      <c r="F145" s="148" t="s">
        <v>376</v>
      </c>
      <c r="G145" s="523" t="s">
        <v>392</v>
      </c>
      <c r="H145" s="523"/>
      <c r="I145" s="523"/>
      <c r="J145" s="523"/>
      <c r="K145" s="583"/>
      <c r="L145" s="602"/>
    </row>
    <row r="146" spans="1:12" ht="15" customHeight="1" x14ac:dyDescent="0.25">
      <c r="A146" s="564"/>
      <c r="B146" s="568"/>
      <c r="C146" s="614"/>
      <c r="D146" s="612"/>
      <c r="E146" s="448"/>
      <c r="F146" s="93" t="s">
        <v>702</v>
      </c>
      <c r="G146" s="523" t="s">
        <v>709</v>
      </c>
      <c r="H146" s="523"/>
      <c r="I146" s="523"/>
      <c r="J146" s="523"/>
      <c r="K146" s="583"/>
      <c r="L146" s="602"/>
    </row>
    <row r="147" spans="1:12" ht="15" customHeight="1" x14ac:dyDescent="0.25">
      <c r="A147" s="564"/>
      <c r="B147" s="568"/>
      <c r="C147" s="614"/>
      <c r="D147" s="612"/>
      <c r="E147" s="448"/>
      <c r="F147" s="148" t="s">
        <v>381</v>
      </c>
      <c r="G147" s="523" t="s">
        <v>382</v>
      </c>
      <c r="H147" s="523"/>
      <c r="I147" s="523"/>
      <c r="J147" s="523"/>
      <c r="K147" s="583"/>
      <c r="L147" s="602"/>
    </row>
    <row r="148" spans="1:12" ht="15" customHeight="1" x14ac:dyDescent="0.25">
      <c r="A148" s="564"/>
      <c r="B148" s="568"/>
      <c r="C148" s="614"/>
      <c r="D148" s="612"/>
      <c r="E148" s="448"/>
      <c r="F148" s="94" t="s">
        <v>358</v>
      </c>
      <c r="G148" s="523" t="s">
        <v>900</v>
      </c>
      <c r="H148" s="523"/>
      <c r="I148" s="523"/>
      <c r="J148" s="523"/>
      <c r="K148" s="583"/>
      <c r="L148" s="602"/>
    </row>
    <row r="149" spans="1:12" ht="15" customHeight="1" x14ac:dyDescent="0.25">
      <c r="A149" s="564"/>
      <c r="B149" s="568"/>
      <c r="C149" s="614"/>
      <c r="D149" s="612"/>
      <c r="E149" s="448"/>
      <c r="F149" s="148" t="s">
        <v>383</v>
      </c>
      <c r="G149" s="523" t="s">
        <v>394</v>
      </c>
      <c r="H149" s="523"/>
      <c r="I149" s="523"/>
      <c r="J149" s="523"/>
      <c r="K149" s="584">
        <v>5</v>
      </c>
      <c r="L149" s="443">
        <v>10868</v>
      </c>
    </row>
    <row r="150" spans="1:12" ht="15" customHeight="1" x14ac:dyDescent="0.25">
      <c r="A150" s="564"/>
      <c r="B150" s="568"/>
      <c r="C150" s="614"/>
      <c r="D150" s="612"/>
      <c r="E150" s="448"/>
      <c r="F150" s="148" t="s">
        <v>385</v>
      </c>
      <c r="G150" s="523" t="s">
        <v>386</v>
      </c>
      <c r="H150" s="523"/>
      <c r="I150" s="523"/>
      <c r="J150" s="523"/>
      <c r="K150" s="585"/>
      <c r="L150" s="591" t="e">
        <f>#REF!-#REF!*10%</f>
        <v>#REF!</v>
      </c>
    </row>
    <row r="151" spans="1:12" ht="15" customHeight="1" x14ac:dyDescent="0.25">
      <c r="A151" s="564"/>
      <c r="B151" s="568"/>
      <c r="C151" s="614"/>
      <c r="D151" s="612"/>
      <c r="E151" s="448"/>
      <c r="F151" s="148" t="s">
        <v>389</v>
      </c>
      <c r="G151" s="523" t="s">
        <v>390</v>
      </c>
      <c r="H151" s="523"/>
      <c r="I151" s="523"/>
      <c r="J151" s="523"/>
      <c r="K151" s="585"/>
      <c r="L151" s="591" t="e">
        <f>#REF!-#REF!*10%</f>
        <v>#REF!</v>
      </c>
    </row>
    <row r="152" spans="1:12" ht="15" customHeight="1" x14ac:dyDescent="0.25">
      <c r="A152" s="564"/>
      <c r="B152" s="568"/>
      <c r="C152" s="614"/>
      <c r="D152" s="612"/>
      <c r="E152" s="448"/>
      <c r="F152" s="93" t="s">
        <v>704</v>
      </c>
      <c r="G152" s="523" t="s">
        <v>705</v>
      </c>
      <c r="H152" s="523"/>
      <c r="I152" s="523"/>
      <c r="J152" s="523"/>
      <c r="K152" s="585"/>
      <c r="L152" s="591" t="e">
        <f>#REF!-#REF!*10%</f>
        <v>#REF!</v>
      </c>
    </row>
    <row r="153" spans="1:12" ht="15" customHeight="1" x14ac:dyDescent="0.25">
      <c r="A153" s="564"/>
      <c r="B153" s="568"/>
      <c r="C153" s="614"/>
      <c r="D153" s="612"/>
      <c r="E153" s="448"/>
      <c r="F153" s="93" t="s">
        <v>706</v>
      </c>
      <c r="G153" s="523" t="s">
        <v>390</v>
      </c>
      <c r="H153" s="523"/>
      <c r="I153" s="523"/>
      <c r="J153" s="523"/>
      <c r="K153" s="585"/>
      <c r="L153" s="591" t="e">
        <f>#REF!-#REF!*10%</f>
        <v>#REF!</v>
      </c>
    </row>
    <row r="154" spans="1:12" ht="15" customHeight="1" x14ac:dyDescent="0.25">
      <c r="A154" s="564"/>
      <c r="B154" s="568"/>
      <c r="C154" s="614"/>
      <c r="D154" s="612"/>
      <c r="E154" s="448"/>
      <c r="F154" s="93" t="s">
        <v>1271</v>
      </c>
      <c r="G154" s="523" t="s">
        <v>390</v>
      </c>
      <c r="H154" s="523"/>
      <c r="I154" s="523"/>
      <c r="J154" s="523"/>
      <c r="K154" s="585"/>
      <c r="L154" s="591" t="e">
        <f>#REF!-#REF!*10%</f>
        <v>#REF!</v>
      </c>
    </row>
    <row r="155" spans="1:12" ht="15" customHeight="1" x14ac:dyDescent="0.25">
      <c r="A155" s="564"/>
      <c r="B155" s="568"/>
      <c r="C155" s="614"/>
      <c r="D155" s="612"/>
      <c r="E155" s="448"/>
      <c r="F155" s="93" t="s">
        <v>707</v>
      </c>
      <c r="G155" s="523" t="s">
        <v>1270</v>
      </c>
      <c r="H155" s="523"/>
      <c r="I155" s="523"/>
      <c r="J155" s="523"/>
      <c r="K155" s="585"/>
      <c r="L155" s="591" t="e">
        <f>#REF!-#REF!*10%</f>
        <v>#REF!</v>
      </c>
    </row>
    <row r="156" spans="1:12" ht="15" customHeight="1" x14ac:dyDescent="0.25">
      <c r="A156" s="564"/>
      <c r="B156" s="568"/>
      <c r="C156" s="614"/>
      <c r="D156" s="612"/>
      <c r="E156" s="448"/>
      <c r="F156" s="93" t="s">
        <v>708</v>
      </c>
      <c r="G156" s="523" t="s">
        <v>390</v>
      </c>
      <c r="H156" s="523"/>
      <c r="I156" s="523"/>
      <c r="J156" s="523"/>
      <c r="K156" s="585"/>
      <c r="L156" s="591" t="e">
        <f>#REF!-#REF!*10%</f>
        <v>#REF!</v>
      </c>
    </row>
    <row r="157" spans="1:12" ht="15" customHeight="1" x14ac:dyDescent="0.25">
      <c r="A157" s="564"/>
      <c r="B157" s="568"/>
      <c r="C157" s="614"/>
      <c r="D157" s="612"/>
      <c r="E157" s="448"/>
      <c r="F157" s="148" t="s">
        <v>377</v>
      </c>
      <c r="G157" s="523" t="s">
        <v>387</v>
      </c>
      <c r="H157" s="523"/>
      <c r="I157" s="523"/>
      <c r="J157" s="523"/>
      <c r="K157" s="585"/>
      <c r="L157" s="591" t="e">
        <f>#REF!-#REF!*10%</f>
        <v>#REF!</v>
      </c>
    </row>
    <row r="158" spans="1:12" ht="15" customHeight="1" x14ac:dyDescent="0.25">
      <c r="A158" s="564"/>
      <c r="B158" s="568"/>
      <c r="C158" s="614"/>
      <c r="D158" s="612"/>
      <c r="E158" s="448"/>
      <c r="F158" s="148" t="s">
        <v>388</v>
      </c>
      <c r="G158" s="523" t="s">
        <v>393</v>
      </c>
      <c r="H158" s="523"/>
      <c r="I158" s="523"/>
      <c r="J158" s="523"/>
      <c r="K158" s="585"/>
      <c r="L158" s="591" t="e">
        <f>#REF!-#REF!*10%</f>
        <v>#REF!</v>
      </c>
    </row>
    <row r="159" spans="1:12" ht="15.6" customHeight="1" x14ac:dyDescent="0.25">
      <c r="A159" s="564"/>
      <c r="B159" s="568"/>
      <c r="C159" s="614"/>
      <c r="D159" s="612"/>
      <c r="E159" s="448"/>
      <c r="F159" s="148" t="s">
        <v>562</v>
      </c>
      <c r="G159" s="523" t="s">
        <v>1476</v>
      </c>
      <c r="H159" s="523"/>
      <c r="I159" s="523"/>
      <c r="J159" s="523"/>
      <c r="K159" s="585"/>
      <c r="L159" s="591" t="e">
        <f>#REF!-#REF!*10%</f>
        <v>#REF!</v>
      </c>
    </row>
    <row r="160" spans="1:12" ht="15.6" customHeight="1" x14ac:dyDescent="0.25">
      <c r="A160" s="564"/>
      <c r="B160" s="568"/>
      <c r="C160" s="614"/>
      <c r="D160" s="612"/>
      <c r="E160" s="448"/>
      <c r="F160" s="93" t="s">
        <v>1183</v>
      </c>
      <c r="G160" s="573" t="s">
        <v>1615</v>
      </c>
      <c r="H160" s="574"/>
      <c r="I160" s="574"/>
      <c r="J160" s="575"/>
      <c r="K160" s="585"/>
      <c r="L160" s="591" t="e">
        <f>#REF!-#REF!*10%</f>
        <v>#REF!</v>
      </c>
    </row>
    <row r="161" spans="1:12" ht="15.6" customHeight="1" x14ac:dyDescent="0.25">
      <c r="A161" s="564"/>
      <c r="B161" s="568"/>
      <c r="C161" s="614"/>
      <c r="D161" s="612"/>
      <c r="E161" s="448"/>
      <c r="F161" s="148" t="s">
        <v>570</v>
      </c>
      <c r="G161" s="523" t="s">
        <v>613</v>
      </c>
      <c r="H161" s="523"/>
      <c r="I161" s="523"/>
      <c r="J161" s="523"/>
      <c r="K161" s="585"/>
      <c r="L161" s="591" t="e">
        <f>#REF!-#REF!*10%</f>
        <v>#REF!</v>
      </c>
    </row>
    <row r="162" spans="1:12" ht="15.6" customHeight="1" x14ac:dyDescent="0.25">
      <c r="A162" s="564"/>
      <c r="B162" s="568"/>
      <c r="C162" s="614"/>
      <c r="D162" s="612"/>
      <c r="E162" s="448"/>
      <c r="F162" s="149" t="s">
        <v>4</v>
      </c>
      <c r="G162" s="606">
        <v>1.9</v>
      </c>
      <c r="H162" s="606"/>
      <c r="I162" s="606"/>
      <c r="J162" s="606"/>
      <c r="K162" s="585"/>
      <c r="L162" s="591" t="e">
        <f>#REF!-#REF!*10%</f>
        <v>#REF!</v>
      </c>
    </row>
    <row r="163" spans="1:12" ht="15" customHeight="1" x14ac:dyDescent="0.25">
      <c r="A163" s="564"/>
      <c r="B163" s="569"/>
      <c r="C163" s="614"/>
      <c r="D163" s="612"/>
      <c r="E163" s="448"/>
      <c r="F163" s="136" t="s">
        <v>1016</v>
      </c>
      <c r="G163" s="454">
        <v>5</v>
      </c>
      <c r="H163" s="454"/>
      <c r="I163" s="454"/>
      <c r="J163" s="454"/>
      <c r="K163" s="585"/>
      <c r="L163" s="591" t="e">
        <f>#REF!-#REF!*10%</f>
        <v>#REF!</v>
      </c>
    </row>
    <row r="164" spans="1:12" ht="15" customHeight="1" x14ac:dyDescent="0.25">
      <c r="A164" s="564">
        <v>6</v>
      </c>
      <c r="B164" s="567"/>
      <c r="C164" s="614" t="s">
        <v>1248</v>
      </c>
      <c r="D164" s="616"/>
      <c r="E164" s="448"/>
      <c r="F164" s="147" t="s">
        <v>81</v>
      </c>
      <c r="G164" s="607" t="s">
        <v>6</v>
      </c>
      <c r="H164" s="607"/>
      <c r="I164" s="607"/>
      <c r="J164" s="607"/>
      <c r="K164" s="539">
        <v>3</v>
      </c>
      <c r="L164" s="601">
        <v>10388</v>
      </c>
    </row>
    <row r="165" spans="1:12" ht="15" customHeight="1" x14ac:dyDescent="0.25">
      <c r="A165" s="564"/>
      <c r="B165" s="568"/>
      <c r="C165" s="614"/>
      <c r="D165" s="617"/>
      <c r="E165" s="448"/>
      <c r="F165" s="147" t="s">
        <v>80</v>
      </c>
      <c r="G165" s="469">
        <v>40</v>
      </c>
      <c r="H165" s="469"/>
      <c r="I165" s="469"/>
      <c r="J165" s="469"/>
      <c r="K165" s="583"/>
      <c r="L165" s="602"/>
    </row>
    <row r="166" spans="1:12" ht="15" customHeight="1" x14ac:dyDescent="0.25">
      <c r="A166" s="564"/>
      <c r="B166" s="568"/>
      <c r="C166" s="614"/>
      <c r="D166" s="617"/>
      <c r="E166" s="448"/>
      <c r="F166" s="147" t="s">
        <v>1</v>
      </c>
      <c r="G166" s="243">
        <v>3000</v>
      </c>
      <c r="H166" s="244">
        <v>4000</v>
      </c>
      <c r="I166" s="246">
        <v>5000</v>
      </c>
      <c r="J166" s="245">
        <v>6000</v>
      </c>
      <c r="K166" s="583"/>
      <c r="L166" s="602"/>
    </row>
    <row r="167" spans="1:12" ht="15" customHeight="1" x14ac:dyDescent="0.25">
      <c r="A167" s="564"/>
      <c r="B167" s="568"/>
      <c r="C167" s="614"/>
      <c r="D167" s="617"/>
      <c r="E167" s="448"/>
      <c r="F167" s="147" t="s">
        <v>817</v>
      </c>
      <c r="G167" s="243">
        <f>G165*100</f>
        <v>4000</v>
      </c>
      <c r="H167" s="244">
        <f>G165*110</f>
        <v>4400</v>
      </c>
      <c r="I167" s="246">
        <f>G165*120</f>
        <v>4800</v>
      </c>
      <c r="J167" s="245">
        <f>G165*123</f>
        <v>4920</v>
      </c>
      <c r="K167" s="583"/>
      <c r="L167" s="602"/>
    </row>
    <row r="168" spans="1:12" ht="15" customHeight="1" x14ac:dyDescent="0.25">
      <c r="A168" s="564"/>
      <c r="B168" s="568"/>
      <c r="C168" s="614"/>
      <c r="D168" s="617"/>
      <c r="E168" s="448"/>
      <c r="F168" s="147" t="s">
        <v>1269</v>
      </c>
      <c r="G168" s="451">
        <v>0.98</v>
      </c>
      <c r="H168" s="451"/>
      <c r="I168" s="451"/>
      <c r="J168" s="451"/>
      <c r="K168" s="583"/>
      <c r="L168" s="602"/>
    </row>
    <row r="169" spans="1:12" ht="15" customHeight="1" x14ac:dyDescent="0.25">
      <c r="A169" s="564"/>
      <c r="B169" s="568"/>
      <c r="C169" s="614"/>
      <c r="D169" s="617"/>
      <c r="E169" s="448"/>
      <c r="F169" s="93" t="s">
        <v>699</v>
      </c>
      <c r="G169" s="523" t="s">
        <v>700</v>
      </c>
      <c r="H169" s="523"/>
      <c r="I169" s="523"/>
      <c r="J169" s="523"/>
      <c r="K169" s="583"/>
      <c r="L169" s="602"/>
    </row>
    <row r="170" spans="1:12" ht="15" customHeight="1" x14ac:dyDescent="0.25">
      <c r="A170" s="564"/>
      <c r="B170" s="568"/>
      <c r="C170" s="614"/>
      <c r="D170" s="617"/>
      <c r="E170" s="448"/>
      <c r="F170" s="93" t="s">
        <v>1181</v>
      </c>
      <c r="G170" s="462" t="s">
        <v>1179</v>
      </c>
      <c r="H170" s="463"/>
      <c r="I170" s="463"/>
      <c r="J170" s="464"/>
      <c r="K170" s="583"/>
      <c r="L170" s="602"/>
    </row>
    <row r="171" spans="1:12" ht="15" customHeight="1" x14ac:dyDescent="0.25">
      <c r="A171" s="564"/>
      <c r="B171" s="568"/>
      <c r="C171" s="614"/>
      <c r="D171" s="617"/>
      <c r="E171" s="448"/>
      <c r="F171" s="147" t="s">
        <v>2</v>
      </c>
      <c r="G171" s="607">
        <v>66</v>
      </c>
      <c r="H171" s="607"/>
      <c r="I171" s="607"/>
      <c r="J171" s="607"/>
      <c r="K171" s="583"/>
      <c r="L171" s="602"/>
    </row>
    <row r="172" spans="1:12" ht="15" customHeight="1" x14ac:dyDescent="0.25">
      <c r="A172" s="564"/>
      <c r="B172" s="568"/>
      <c r="C172" s="614"/>
      <c r="D172" s="617"/>
      <c r="E172" s="448"/>
      <c r="F172" s="147" t="s">
        <v>396</v>
      </c>
      <c r="G172" s="523" t="s">
        <v>397</v>
      </c>
      <c r="H172" s="523"/>
      <c r="I172" s="523"/>
      <c r="J172" s="523"/>
      <c r="K172" s="583"/>
      <c r="L172" s="602"/>
    </row>
    <row r="173" spans="1:12" ht="15" customHeight="1" x14ac:dyDescent="0.25">
      <c r="A173" s="564"/>
      <c r="B173" s="568"/>
      <c r="C173" s="614"/>
      <c r="D173" s="617"/>
      <c r="E173" s="448"/>
      <c r="F173" s="147" t="s">
        <v>3</v>
      </c>
      <c r="G173" s="607" t="s">
        <v>27</v>
      </c>
      <c r="H173" s="607"/>
      <c r="I173" s="607"/>
      <c r="J173" s="607"/>
      <c r="K173" s="583"/>
      <c r="L173" s="602"/>
    </row>
    <row r="174" spans="1:12" ht="15" customHeight="1" x14ac:dyDescent="0.25">
      <c r="A174" s="564"/>
      <c r="B174" s="568"/>
      <c r="C174" s="614"/>
      <c r="D174" s="617"/>
      <c r="E174" s="448"/>
      <c r="F174" s="148" t="s">
        <v>379</v>
      </c>
      <c r="G174" s="523" t="s">
        <v>380</v>
      </c>
      <c r="H174" s="523"/>
      <c r="I174" s="523"/>
      <c r="J174" s="523"/>
      <c r="K174" s="583"/>
      <c r="L174" s="602"/>
    </row>
    <row r="175" spans="1:12" ht="15" customHeight="1" x14ac:dyDescent="0.25">
      <c r="A175" s="564"/>
      <c r="B175" s="568"/>
      <c r="C175" s="614"/>
      <c r="D175" s="617"/>
      <c r="E175" s="448"/>
      <c r="F175" s="93" t="s">
        <v>701</v>
      </c>
      <c r="G175" s="523">
        <v>100000</v>
      </c>
      <c r="H175" s="523"/>
      <c r="I175" s="523"/>
      <c r="J175" s="523"/>
      <c r="K175" s="583"/>
      <c r="L175" s="602"/>
    </row>
    <row r="176" spans="1:12" ht="15" customHeight="1" x14ac:dyDescent="0.25">
      <c r="A176" s="564"/>
      <c r="B176" s="568"/>
      <c r="C176" s="614"/>
      <c r="D176" s="617"/>
      <c r="E176" s="448"/>
      <c r="F176" s="148" t="s">
        <v>257</v>
      </c>
      <c r="G176" s="523" t="s">
        <v>556</v>
      </c>
      <c r="H176" s="523"/>
      <c r="I176" s="523"/>
      <c r="J176" s="523"/>
      <c r="K176" s="583"/>
      <c r="L176" s="602"/>
    </row>
    <row r="177" spans="1:12" ht="15" customHeight="1" x14ac:dyDescent="0.25">
      <c r="A177" s="564"/>
      <c r="B177" s="568"/>
      <c r="C177" s="614"/>
      <c r="D177" s="617"/>
      <c r="E177" s="448"/>
      <c r="F177" s="148" t="s">
        <v>376</v>
      </c>
      <c r="G177" s="523" t="s">
        <v>392</v>
      </c>
      <c r="H177" s="523"/>
      <c r="I177" s="523"/>
      <c r="J177" s="523"/>
      <c r="K177" s="583"/>
      <c r="L177" s="602"/>
    </row>
    <row r="178" spans="1:12" ht="15" customHeight="1" x14ac:dyDescent="0.25">
      <c r="A178" s="564"/>
      <c r="B178" s="568"/>
      <c r="C178" s="614"/>
      <c r="D178" s="617"/>
      <c r="E178" s="448"/>
      <c r="F178" s="93" t="s">
        <v>702</v>
      </c>
      <c r="G178" s="523" t="s">
        <v>709</v>
      </c>
      <c r="H178" s="523"/>
      <c r="I178" s="523"/>
      <c r="J178" s="523"/>
      <c r="K178" s="583"/>
      <c r="L178" s="602"/>
    </row>
    <row r="179" spans="1:12" ht="15" customHeight="1" x14ac:dyDescent="0.25">
      <c r="A179" s="564"/>
      <c r="B179" s="568"/>
      <c r="C179" s="614"/>
      <c r="D179" s="617"/>
      <c r="E179" s="448"/>
      <c r="F179" s="148" t="s">
        <v>381</v>
      </c>
      <c r="G179" s="523" t="s">
        <v>382</v>
      </c>
      <c r="H179" s="523"/>
      <c r="I179" s="523"/>
      <c r="J179" s="523"/>
      <c r="K179" s="583"/>
      <c r="L179" s="602"/>
    </row>
    <row r="180" spans="1:12" ht="15" customHeight="1" x14ac:dyDescent="0.25">
      <c r="A180" s="564"/>
      <c r="B180" s="568"/>
      <c r="C180" s="614"/>
      <c r="D180" s="617"/>
      <c r="E180" s="448"/>
      <c r="F180" s="94" t="s">
        <v>358</v>
      </c>
      <c r="G180" s="523" t="s">
        <v>900</v>
      </c>
      <c r="H180" s="523"/>
      <c r="I180" s="523"/>
      <c r="J180" s="523"/>
      <c r="K180" s="583"/>
      <c r="L180" s="602"/>
    </row>
    <row r="181" spans="1:12" ht="15" customHeight="1" x14ac:dyDescent="0.25">
      <c r="A181" s="564"/>
      <c r="B181" s="568"/>
      <c r="C181" s="614"/>
      <c r="D181" s="617"/>
      <c r="E181" s="448"/>
      <c r="F181" s="148" t="s">
        <v>383</v>
      </c>
      <c r="G181" s="523" t="s">
        <v>394</v>
      </c>
      <c r="H181" s="523"/>
      <c r="I181" s="523"/>
      <c r="J181" s="523"/>
      <c r="K181" s="584">
        <v>5</v>
      </c>
      <c r="L181" s="443">
        <v>11115</v>
      </c>
    </row>
    <row r="182" spans="1:12" ht="15" customHeight="1" x14ac:dyDescent="0.25">
      <c r="A182" s="564"/>
      <c r="B182" s="568"/>
      <c r="C182" s="614"/>
      <c r="D182" s="617"/>
      <c r="E182" s="448"/>
      <c r="F182" s="148" t="s">
        <v>385</v>
      </c>
      <c r="G182" s="523" t="s">
        <v>386</v>
      </c>
      <c r="H182" s="523"/>
      <c r="I182" s="523"/>
      <c r="J182" s="523"/>
      <c r="K182" s="585"/>
      <c r="L182" s="591" t="e">
        <f>#REF!-#REF!*10%</f>
        <v>#REF!</v>
      </c>
    </row>
    <row r="183" spans="1:12" ht="15" customHeight="1" x14ac:dyDescent="0.25">
      <c r="A183" s="564"/>
      <c r="B183" s="568"/>
      <c r="C183" s="614"/>
      <c r="D183" s="617"/>
      <c r="E183" s="448"/>
      <c r="F183" s="148" t="s">
        <v>389</v>
      </c>
      <c r="G183" s="523" t="s">
        <v>390</v>
      </c>
      <c r="H183" s="523"/>
      <c r="I183" s="523"/>
      <c r="J183" s="523"/>
      <c r="K183" s="585"/>
      <c r="L183" s="591" t="e">
        <f>#REF!-#REF!*10%</f>
        <v>#REF!</v>
      </c>
    </row>
    <row r="184" spans="1:12" ht="15" customHeight="1" x14ac:dyDescent="0.25">
      <c r="A184" s="564"/>
      <c r="B184" s="568"/>
      <c r="C184" s="614"/>
      <c r="D184" s="617"/>
      <c r="E184" s="448"/>
      <c r="F184" s="93" t="s">
        <v>704</v>
      </c>
      <c r="G184" s="523" t="s">
        <v>705</v>
      </c>
      <c r="H184" s="523"/>
      <c r="I184" s="523"/>
      <c r="J184" s="523"/>
      <c r="K184" s="585"/>
      <c r="L184" s="591" t="e">
        <f>#REF!-#REF!*10%</f>
        <v>#REF!</v>
      </c>
    </row>
    <row r="185" spans="1:12" ht="15" customHeight="1" x14ac:dyDescent="0.25">
      <c r="A185" s="564"/>
      <c r="B185" s="568"/>
      <c r="C185" s="614"/>
      <c r="D185" s="617"/>
      <c r="E185" s="448"/>
      <c r="F185" s="93" t="s">
        <v>706</v>
      </c>
      <c r="G185" s="523" t="s">
        <v>390</v>
      </c>
      <c r="H185" s="523"/>
      <c r="I185" s="523"/>
      <c r="J185" s="523"/>
      <c r="K185" s="585"/>
      <c r="L185" s="591" t="e">
        <f>#REF!-#REF!*10%</f>
        <v>#REF!</v>
      </c>
    </row>
    <row r="186" spans="1:12" ht="15" customHeight="1" x14ac:dyDescent="0.25">
      <c r="A186" s="564"/>
      <c r="B186" s="568"/>
      <c r="C186" s="614"/>
      <c r="D186" s="617"/>
      <c r="E186" s="448"/>
      <c r="F186" s="93" t="s">
        <v>1271</v>
      </c>
      <c r="G186" s="523" t="s">
        <v>390</v>
      </c>
      <c r="H186" s="523"/>
      <c r="I186" s="523"/>
      <c r="J186" s="523"/>
      <c r="K186" s="585"/>
      <c r="L186" s="591" t="e">
        <f>#REF!-#REF!*10%</f>
        <v>#REF!</v>
      </c>
    </row>
    <row r="187" spans="1:12" ht="15" customHeight="1" x14ac:dyDescent="0.25">
      <c r="A187" s="564"/>
      <c r="B187" s="568"/>
      <c r="C187" s="614"/>
      <c r="D187" s="617"/>
      <c r="E187" s="448"/>
      <c r="F187" s="93" t="s">
        <v>707</v>
      </c>
      <c r="G187" s="523" t="s">
        <v>1270</v>
      </c>
      <c r="H187" s="523"/>
      <c r="I187" s="523"/>
      <c r="J187" s="523"/>
      <c r="K187" s="585"/>
      <c r="L187" s="591" t="e">
        <f>#REF!-#REF!*10%</f>
        <v>#REF!</v>
      </c>
    </row>
    <row r="188" spans="1:12" ht="15" customHeight="1" x14ac:dyDescent="0.25">
      <c r="A188" s="564"/>
      <c r="B188" s="568"/>
      <c r="C188" s="614"/>
      <c r="D188" s="617"/>
      <c r="E188" s="448"/>
      <c r="F188" s="93" t="s">
        <v>708</v>
      </c>
      <c r="G188" s="523" t="s">
        <v>390</v>
      </c>
      <c r="H188" s="523"/>
      <c r="I188" s="523"/>
      <c r="J188" s="523"/>
      <c r="K188" s="585"/>
      <c r="L188" s="591" t="e">
        <f>#REF!-#REF!*10%</f>
        <v>#REF!</v>
      </c>
    </row>
    <row r="189" spans="1:12" ht="15" customHeight="1" x14ac:dyDescent="0.25">
      <c r="A189" s="564"/>
      <c r="B189" s="568"/>
      <c r="C189" s="614"/>
      <c r="D189" s="617"/>
      <c r="E189" s="448"/>
      <c r="F189" s="148" t="s">
        <v>377</v>
      </c>
      <c r="G189" s="523" t="s">
        <v>387</v>
      </c>
      <c r="H189" s="523"/>
      <c r="I189" s="523"/>
      <c r="J189" s="523"/>
      <c r="K189" s="585"/>
      <c r="L189" s="591" t="e">
        <f>#REF!-#REF!*10%</f>
        <v>#REF!</v>
      </c>
    </row>
    <row r="190" spans="1:12" ht="15" customHeight="1" x14ac:dyDescent="0.25">
      <c r="A190" s="564"/>
      <c r="B190" s="568"/>
      <c r="C190" s="614"/>
      <c r="D190" s="617"/>
      <c r="E190" s="448"/>
      <c r="F190" s="148" t="s">
        <v>388</v>
      </c>
      <c r="G190" s="523" t="s">
        <v>393</v>
      </c>
      <c r="H190" s="523"/>
      <c r="I190" s="523"/>
      <c r="J190" s="523"/>
      <c r="K190" s="585"/>
      <c r="L190" s="591" t="e">
        <f>#REF!-#REF!*10%</f>
        <v>#REF!</v>
      </c>
    </row>
    <row r="191" spans="1:12" ht="15.6" customHeight="1" x14ac:dyDescent="0.25">
      <c r="A191" s="564"/>
      <c r="B191" s="568"/>
      <c r="C191" s="614"/>
      <c r="D191" s="617"/>
      <c r="E191" s="448"/>
      <c r="F191" s="148" t="s">
        <v>562</v>
      </c>
      <c r="G191" s="523" t="s">
        <v>1476</v>
      </c>
      <c r="H191" s="523"/>
      <c r="I191" s="523"/>
      <c r="J191" s="523"/>
      <c r="K191" s="585"/>
      <c r="L191" s="591" t="e">
        <f>#REF!-#REF!*10%</f>
        <v>#REF!</v>
      </c>
    </row>
    <row r="192" spans="1:12" ht="15.6" customHeight="1" x14ac:dyDescent="0.25">
      <c r="A192" s="564"/>
      <c r="B192" s="568"/>
      <c r="C192" s="614"/>
      <c r="D192" s="617"/>
      <c r="E192" s="448"/>
      <c r="F192" s="93" t="s">
        <v>1183</v>
      </c>
      <c r="G192" s="573" t="s">
        <v>1615</v>
      </c>
      <c r="H192" s="574"/>
      <c r="I192" s="574"/>
      <c r="J192" s="575"/>
      <c r="K192" s="585"/>
      <c r="L192" s="591" t="e">
        <f>#REF!-#REF!*10%</f>
        <v>#REF!</v>
      </c>
    </row>
    <row r="193" spans="1:12" ht="15.6" customHeight="1" x14ac:dyDescent="0.25">
      <c r="A193" s="564"/>
      <c r="B193" s="568"/>
      <c r="C193" s="614"/>
      <c r="D193" s="617"/>
      <c r="E193" s="448"/>
      <c r="F193" s="148" t="s">
        <v>570</v>
      </c>
      <c r="G193" s="523" t="s">
        <v>613</v>
      </c>
      <c r="H193" s="523"/>
      <c r="I193" s="523"/>
      <c r="J193" s="523"/>
      <c r="K193" s="585"/>
      <c r="L193" s="591" t="e">
        <f>#REF!-#REF!*10%</f>
        <v>#REF!</v>
      </c>
    </row>
    <row r="194" spans="1:12" ht="15.6" customHeight="1" x14ac:dyDescent="0.25">
      <c r="A194" s="564"/>
      <c r="B194" s="568"/>
      <c r="C194" s="614"/>
      <c r="D194" s="617"/>
      <c r="E194" s="448"/>
      <c r="F194" s="149" t="s">
        <v>4</v>
      </c>
      <c r="G194" s="606">
        <v>1.6</v>
      </c>
      <c r="H194" s="606"/>
      <c r="I194" s="606"/>
      <c r="J194" s="606"/>
      <c r="K194" s="585"/>
      <c r="L194" s="591" t="e">
        <f>#REF!-#REF!*10%</f>
        <v>#REF!</v>
      </c>
    </row>
    <row r="195" spans="1:12" ht="15" customHeight="1" x14ac:dyDescent="0.25">
      <c r="A195" s="564"/>
      <c r="B195" s="569"/>
      <c r="C195" s="614"/>
      <c r="D195" s="618"/>
      <c r="E195" s="448"/>
      <c r="F195" s="136" t="s">
        <v>1016</v>
      </c>
      <c r="G195" s="454">
        <v>5</v>
      </c>
      <c r="H195" s="454"/>
      <c r="I195" s="454"/>
      <c r="J195" s="454"/>
      <c r="K195" s="585"/>
      <c r="L195" s="591" t="e">
        <f>#REF!-#REF!*10%</f>
        <v>#REF!</v>
      </c>
    </row>
    <row r="196" spans="1:12" ht="15" customHeight="1" x14ac:dyDescent="0.25">
      <c r="A196" s="564">
        <v>7</v>
      </c>
      <c r="B196" s="567"/>
      <c r="C196" s="614" t="s">
        <v>1486</v>
      </c>
      <c r="D196" s="611"/>
      <c r="E196" s="448"/>
      <c r="F196" s="147" t="s">
        <v>81</v>
      </c>
      <c r="G196" s="607" t="s">
        <v>6</v>
      </c>
      <c r="H196" s="607"/>
      <c r="I196" s="607"/>
      <c r="J196" s="607"/>
      <c r="K196" s="539">
        <v>3</v>
      </c>
      <c r="L196" s="601">
        <v>11081</v>
      </c>
    </row>
    <row r="197" spans="1:12" ht="15" customHeight="1" x14ac:dyDescent="0.25">
      <c r="A197" s="564"/>
      <c r="B197" s="568"/>
      <c r="C197" s="614"/>
      <c r="D197" s="612"/>
      <c r="E197" s="448"/>
      <c r="F197" s="147" t="s">
        <v>80</v>
      </c>
      <c r="G197" s="469">
        <v>40</v>
      </c>
      <c r="H197" s="469"/>
      <c r="I197" s="469"/>
      <c r="J197" s="469"/>
      <c r="K197" s="583"/>
      <c r="L197" s="602"/>
    </row>
    <row r="198" spans="1:12" ht="15" customHeight="1" x14ac:dyDescent="0.25">
      <c r="A198" s="564"/>
      <c r="B198" s="568"/>
      <c r="C198" s="614"/>
      <c r="D198" s="612"/>
      <c r="E198" s="448"/>
      <c r="F198" s="147" t="s">
        <v>1</v>
      </c>
      <c r="G198" s="243">
        <v>3000</v>
      </c>
      <c r="H198" s="244">
        <v>4000</v>
      </c>
      <c r="I198" s="246">
        <v>5000</v>
      </c>
      <c r="J198" s="245">
        <v>6000</v>
      </c>
      <c r="K198" s="583"/>
      <c r="L198" s="602"/>
    </row>
    <row r="199" spans="1:12" ht="15" customHeight="1" x14ac:dyDescent="0.25">
      <c r="A199" s="564"/>
      <c r="B199" s="568"/>
      <c r="C199" s="614"/>
      <c r="D199" s="612"/>
      <c r="E199" s="448"/>
      <c r="F199" s="147" t="s">
        <v>817</v>
      </c>
      <c r="G199" s="243">
        <f>G197*100</f>
        <v>4000</v>
      </c>
      <c r="H199" s="244">
        <f>G197*110</f>
        <v>4400</v>
      </c>
      <c r="I199" s="246">
        <f>G197*120</f>
        <v>4800</v>
      </c>
      <c r="J199" s="245">
        <f>G197*123</f>
        <v>4920</v>
      </c>
      <c r="K199" s="583"/>
      <c r="L199" s="602"/>
    </row>
    <row r="200" spans="1:12" ht="15" customHeight="1" x14ac:dyDescent="0.25">
      <c r="A200" s="564"/>
      <c r="B200" s="568"/>
      <c r="C200" s="614"/>
      <c r="D200" s="612"/>
      <c r="E200" s="448"/>
      <c r="F200" s="147" t="s">
        <v>1269</v>
      </c>
      <c r="G200" s="451">
        <v>0.98</v>
      </c>
      <c r="H200" s="451"/>
      <c r="I200" s="451"/>
      <c r="J200" s="451"/>
      <c r="K200" s="583"/>
      <c r="L200" s="602"/>
    </row>
    <row r="201" spans="1:12" ht="15" customHeight="1" x14ac:dyDescent="0.25">
      <c r="A201" s="564"/>
      <c r="B201" s="568"/>
      <c r="C201" s="614"/>
      <c r="D201" s="612"/>
      <c r="E201" s="448"/>
      <c r="F201" s="93" t="s">
        <v>699</v>
      </c>
      <c r="G201" s="523" t="s">
        <v>700</v>
      </c>
      <c r="H201" s="523"/>
      <c r="I201" s="523"/>
      <c r="J201" s="523"/>
      <c r="K201" s="583"/>
      <c r="L201" s="602"/>
    </row>
    <row r="202" spans="1:12" ht="15" customHeight="1" x14ac:dyDescent="0.25">
      <c r="A202" s="564"/>
      <c r="B202" s="568"/>
      <c r="C202" s="614"/>
      <c r="D202" s="612"/>
      <c r="E202" s="448"/>
      <c r="F202" s="93" t="s">
        <v>1181</v>
      </c>
      <c r="G202" s="462" t="s">
        <v>1179</v>
      </c>
      <c r="H202" s="463"/>
      <c r="I202" s="463"/>
      <c r="J202" s="464"/>
      <c r="K202" s="583"/>
      <c r="L202" s="602"/>
    </row>
    <row r="203" spans="1:12" ht="15" customHeight="1" x14ac:dyDescent="0.25">
      <c r="A203" s="564"/>
      <c r="B203" s="568"/>
      <c r="C203" s="614"/>
      <c r="D203" s="612"/>
      <c r="E203" s="448"/>
      <c r="F203" s="147" t="s">
        <v>2</v>
      </c>
      <c r="G203" s="607">
        <v>66</v>
      </c>
      <c r="H203" s="607"/>
      <c r="I203" s="607"/>
      <c r="J203" s="607"/>
      <c r="K203" s="583"/>
      <c r="L203" s="602"/>
    </row>
    <row r="204" spans="1:12" ht="15" customHeight="1" x14ac:dyDescent="0.25">
      <c r="A204" s="564"/>
      <c r="B204" s="568"/>
      <c r="C204" s="614"/>
      <c r="D204" s="612"/>
      <c r="E204" s="448"/>
      <c r="F204" s="147" t="s">
        <v>396</v>
      </c>
      <c r="G204" s="523" t="s">
        <v>397</v>
      </c>
      <c r="H204" s="523"/>
      <c r="I204" s="523"/>
      <c r="J204" s="523"/>
      <c r="K204" s="583"/>
      <c r="L204" s="602"/>
    </row>
    <row r="205" spans="1:12" ht="15" customHeight="1" x14ac:dyDescent="0.25">
      <c r="A205" s="564"/>
      <c r="B205" s="568"/>
      <c r="C205" s="614"/>
      <c r="D205" s="612"/>
      <c r="E205" s="448"/>
      <c r="F205" s="147" t="s">
        <v>3</v>
      </c>
      <c r="G205" s="607" t="s">
        <v>29</v>
      </c>
      <c r="H205" s="607"/>
      <c r="I205" s="607"/>
      <c r="J205" s="607"/>
      <c r="K205" s="583"/>
      <c r="L205" s="602"/>
    </row>
    <row r="206" spans="1:12" ht="15" customHeight="1" x14ac:dyDescent="0.25">
      <c r="A206" s="564"/>
      <c r="B206" s="568"/>
      <c r="C206" s="614"/>
      <c r="D206" s="612"/>
      <c r="E206" s="448"/>
      <c r="F206" s="148" t="s">
        <v>379</v>
      </c>
      <c r="G206" s="523" t="s">
        <v>380</v>
      </c>
      <c r="H206" s="523"/>
      <c r="I206" s="523"/>
      <c r="J206" s="523"/>
      <c r="K206" s="583"/>
      <c r="L206" s="602"/>
    </row>
    <row r="207" spans="1:12" ht="15" customHeight="1" x14ac:dyDescent="0.25">
      <c r="A207" s="564"/>
      <c r="B207" s="568"/>
      <c r="C207" s="614"/>
      <c r="D207" s="612"/>
      <c r="E207" s="448"/>
      <c r="F207" s="93" t="s">
        <v>701</v>
      </c>
      <c r="G207" s="523">
        <v>100000</v>
      </c>
      <c r="H207" s="523"/>
      <c r="I207" s="523"/>
      <c r="J207" s="523"/>
      <c r="K207" s="583"/>
      <c r="L207" s="602"/>
    </row>
    <row r="208" spans="1:12" ht="15" customHeight="1" x14ac:dyDescent="0.25">
      <c r="A208" s="564"/>
      <c r="B208" s="568"/>
      <c r="C208" s="614"/>
      <c r="D208" s="612"/>
      <c r="E208" s="448"/>
      <c r="F208" s="148" t="s">
        <v>257</v>
      </c>
      <c r="G208" s="523" t="s">
        <v>556</v>
      </c>
      <c r="H208" s="523"/>
      <c r="I208" s="523"/>
      <c r="J208" s="523"/>
      <c r="K208" s="583"/>
      <c r="L208" s="602"/>
    </row>
    <row r="209" spans="1:12" ht="15" customHeight="1" x14ac:dyDescent="0.25">
      <c r="A209" s="564"/>
      <c r="B209" s="568"/>
      <c r="C209" s="614"/>
      <c r="D209" s="612"/>
      <c r="E209" s="448"/>
      <c r="F209" s="148" t="s">
        <v>376</v>
      </c>
      <c r="G209" s="523" t="s">
        <v>392</v>
      </c>
      <c r="H209" s="523"/>
      <c r="I209" s="523"/>
      <c r="J209" s="523"/>
      <c r="K209" s="583"/>
      <c r="L209" s="602"/>
    </row>
    <row r="210" spans="1:12" ht="15" customHeight="1" x14ac:dyDescent="0.25">
      <c r="A210" s="564"/>
      <c r="B210" s="568"/>
      <c r="C210" s="614"/>
      <c r="D210" s="612"/>
      <c r="E210" s="448"/>
      <c r="F210" s="93" t="s">
        <v>702</v>
      </c>
      <c r="G210" s="523" t="s">
        <v>709</v>
      </c>
      <c r="H210" s="523"/>
      <c r="I210" s="523"/>
      <c r="J210" s="523"/>
      <c r="K210" s="583"/>
      <c r="L210" s="602"/>
    </row>
    <row r="211" spans="1:12" ht="15" customHeight="1" x14ac:dyDescent="0.25">
      <c r="A211" s="564"/>
      <c r="B211" s="568"/>
      <c r="C211" s="614"/>
      <c r="D211" s="612"/>
      <c r="E211" s="448"/>
      <c r="F211" s="148" t="s">
        <v>381</v>
      </c>
      <c r="G211" s="523" t="s">
        <v>382</v>
      </c>
      <c r="H211" s="523"/>
      <c r="I211" s="523"/>
      <c r="J211" s="523"/>
      <c r="K211" s="583"/>
      <c r="L211" s="602"/>
    </row>
    <row r="212" spans="1:12" ht="15" customHeight="1" x14ac:dyDescent="0.25">
      <c r="A212" s="564"/>
      <c r="B212" s="568"/>
      <c r="C212" s="614"/>
      <c r="D212" s="612"/>
      <c r="E212" s="448"/>
      <c r="F212" s="94" t="s">
        <v>358</v>
      </c>
      <c r="G212" s="523" t="s">
        <v>900</v>
      </c>
      <c r="H212" s="523"/>
      <c r="I212" s="523"/>
      <c r="J212" s="523"/>
      <c r="K212" s="583"/>
      <c r="L212" s="602"/>
    </row>
    <row r="213" spans="1:12" ht="15" customHeight="1" x14ac:dyDescent="0.25">
      <c r="A213" s="564"/>
      <c r="B213" s="568"/>
      <c r="C213" s="614"/>
      <c r="D213" s="612"/>
      <c r="E213" s="448"/>
      <c r="F213" s="148" t="s">
        <v>383</v>
      </c>
      <c r="G213" s="523" t="s">
        <v>394</v>
      </c>
      <c r="H213" s="523"/>
      <c r="I213" s="523"/>
      <c r="J213" s="523"/>
      <c r="K213" s="584">
        <v>5</v>
      </c>
      <c r="L213" s="443">
        <v>11856</v>
      </c>
    </row>
    <row r="214" spans="1:12" ht="15" customHeight="1" x14ac:dyDescent="0.25">
      <c r="A214" s="564"/>
      <c r="B214" s="568"/>
      <c r="C214" s="614"/>
      <c r="D214" s="612"/>
      <c r="E214" s="448"/>
      <c r="F214" s="148" t="s">
        <v>385</v>
      </c>
      <c r="G214" s="523" t="s">
        <v>386</v>
      </c>
      <c r="H214" s="523"/>
      <c r="I214" s="523"/>
      <c r="J214" s="523"/>
      <c r="K214" s="585"/>
      <c r="L214" s="591" t="e">
        <f>#REF!-#REF!*10%</f>
        <v>#REF!</v>
      </c>
    </row>
    <row r="215" spans="1:12" ht="15" customHeight="1" x14ac:dyDescent="0.25">
      <c r="A215" s="564"/>
      <c r="B215" s="568"/>
      <c r="C215" s="614"/>
      <c r="D215" s="612"/>
      <c r="E215" s="448"/>
      <c r="F215" s="148" t="s">
        <v>389</v>
      </c>
      <c r="G215" s="523" t="s">
        <v>390</v>
      </c>
      <c r="H215" s="523"/>
      <c r="I215" s="523"/>
      <c r="J215" s="523"/>
      <c r="K215" s="585"/>
      <c r="L215" s="591" t="e">
        <f>#REF!-#REF!*10%</f>
        <v>#REF!</v>
      </c>
    </row>
    <row r="216" spans="1:12" ht="15" customHeight="1" x14ac:dyDescent="0.25">
      <c r="A216" s="564"/>
      <c r="B216" s="568"/>
      <c r="C216" s="614"/>
      <c r="D216" s="612"/>
      <c r="E216" s="448"/>
      <c r="F216" s="93" t="s">
        <v>704</v>
      </c>
      <c r="G216" s="523" t="s">
        <v>705</v>
      </c>
      <c r="H216" s="523"/>
      <c r="I216" s="523"/>
      <c r="J216" s="523"/>
      <c r="K216" s="585"/>
      <c r="L216" s="591" t="e">
        <f>#REF!-#REF!*10%</f>
        <v>#REF!</v>
      </c>
    </row>
    <row r="217" spans="1:12" ht="15" customHeight="1" x14ac:dyDescent="0.25">
      <c r="A217" s="564"/>
      <c r="B217" s="568"/>
      <c r="C217" s="614"/>
      <c r="D217" s="612"/>
      <c r="E217" s="448"/>
      <c r="F217" s="93" t="s">
        <v>706</v>
      </c>
      <c r="G217" s="523" t="s">
        <v>390</v>
      </c>
      <c r="H217" s="523"/>
      <c r="I217" s="523"/>
      <c r="J217" s="523"/>
      <c r="K217" s="585"/>
      <c r="L217" s="591" t="e">
        <f>#REF!-#REF!*10%</f>
        <v>#REF!</v>
      </c>
    </row>
    <row r="218" spans="1:12" ht="15" customHeight="1" x14ac:dyDescent="0.25">
      <c r="A218" s="564"/>
      <c r="B218" s="568"/>
      <c r="C218" s="614"/>
      <c r="D218" s="612"/>
      <c r="E218" s="448"/>
      <c r="F218" s="93" t="s">
        <v>1271</v>
      </c>
      <c r="G218" s="523" t="s">
        <v>390</v>
      </c>
      <c r="H218" s="523"/>
      <c r="I218" s="523"/>
      <c r="J218" s="523"/>
      <c r="K218" s="585"/>
      <c r="L218" s="591" t="e">
        <f>#REF!-#REF!*10%</f>
        <v>#REF!</v>
      </c>
    </row>
    <row r="219" spans="1:12" ht="15" customHeight="1" x14ac:dyDescent="0.25">
      <c r="A219" s="564"/>
      <c r="B219" s="568"/>
      <c r="C219" s="614"/>
      <c r="D219" s="612"/>
      <c r="E219" s="448"/>
      <c r="F219" s="93" t="s">
        <v>707</v>
      </c>
      <c r="G219" s="523" t="s">
        <v>1270</v>
      </c>
      <c r="H219" s="523"/>
      <c r="I219" s="523"/>
      <c r="J219" s="523"/>
      <c r="K219" s="585"/>
      <c r="L219" s="591" t="e">
        <f>#REF!-#REF!*10%</f>
        <v>#REF!</v>
      </c>
    </row>
    <row r="220" spans="1:12" ht="15" customHeight="1" x14ac:dyDescent="0.25">
      <c r="A220" s="564"/>
      <c r="B220" s="568"/>
      <c r="C220" s="614"/>
      <c r="D220" s="612"/>
      <c r="E220" s="448"/>
      <c r="F220" s="93" t="s">
        <v>708</v>
      </c>
      <c r="G220" s="523" t="s">
        <v>390</v>
      </c>
      <c r="H220" s="523"/>
      <c r="I220" s="523"/>
      <c r="J220" s="523"/>
      <c r="K220" s="585"/>
      <c r="L220" s="591" t="e">
        <f>#REF!-#REF!*10%</f>
        <v>#REF!</v>
      </c>
    </row>
    <row r="221" spans="1:12" ht="15" customHeight="1" x14ac:dyDescent="0.25">
      <c r="A221" s="564"/>
      <c r="B221" s="568"/>
      <c r="C221" s="614"/>
      <c r="D221" s="612"/>
      <c r="E221" s="448"/>
      <c r="F221" s="148" t="s">
        <v>377</v>
      </c>
      <c r="G221" s="523" t="s">
        <v>387</v>
      </c>
      <c r="H221" s="523"/>
      <c r="I221" s="523"/>
      <c r="J221" s="523"/>
      <c r="K221" s="585"/>
      <c r="L221" s="591" t="e">
        <f>#REF!-#REF!*10%</f>
        <v>#REF!</v>
      </c>
    </row>
    <row r="222" spans="1:12" ht="15" customHeight="1" x14ac:dyDescent="0.25">
      <c r="A222" s="564"/>
      <c r="B222" s="568"/>
      <c r="C222" s="614"/>
      <c r="D222" s="612"/>
      <c r="E222" s="448"/>
      <c r="F222" s="148" t="s">
        <v>388</v>
      </c>
      <c r="G222" s="523" t="s">
        <v>393</v>
      </c>
      <c r="H222" s="523"/>
      <c r="I222" s="523"/>
      <c r="J222" s="523"/>
      <c r="K222" s="585"/>
      <c r="L222" s="591" t="e">
        <f>#REF!-#REF!*10%</f>
        <v>#REF!</v>
      </c>
    </row>
    <row r="223" spans="1:12" ht="15.6" customHeight="1" x14ac:dyDescent="0.25">
      <c r="A223" s="564"/>
      <c r="B223" s="568"/>
      <c r="C223" s="614"/>
      <c r="D223" s="612"/>
      <c r="E223" s="448"/>
      <c r="F223" s="148" t="s">
        <v>562</v>
      </c>
      <c r="G223" s="523" t="s">
        <v>1476</v>
      </c>
      <c r="H223" s="523"/>
      <c r="I223" s="523"/>
      <c r="J223" s="523"/>
      <c r="K223" s="585"/>
      <c r="L223" s="591" t="e">
        <f>#REF!-#REF!*10%</f>
        <v>#REF!</v>
      </c>
    </row>
    <row r="224" spans="1:12" ht="15.6" customHeight="1" x14ac:dyDescent="0.25">
      <c r="A224" s="564"/>
      <c r="B224" s="568"/>
      <c r="C224" s="614"/>
      <c r="D224" s="612"/>
      <c r="E224" s="448"/>
      <c r="F224" s="93" t="s">
        <v>1183</v>
      </c>
      <c r="G224" s="573" t="s">
        <v>1615</v>
      </c>
      <c r="H224" s="574"/>
      <c r="I224" s="574"/>
      <c r="J224" s="575"/>
      <c r="K224" s="585"/>
      <c r="L224" s="591" t="e">
        <f>#REF!-#REF!*10%</f>
        <v>#REF!</v>
      </c>
    </row>
    <row r="225" spans="1:12" ht="15.6" customHeight="1" x14ac:dyDescent="0.25">
      <c r="A225" s="564"/>
      <c r="B225" s="568"/>
      <c r="C225" s="614"/>
      <c r="D225" s="612"/>
      <c r="E225" s="448"/>
      <c r="F225" s="148" t="s">
        <v>570</v>
      </c>
      <c r="G225" s="523" t="s">
        <v>613</v>
      </c>
      <c r="H225" s="523"/>
      <c r="I225" s="523"/>
      <c r="J225" s="523"/>
      <c r="K225" s="585"/>
      <c r="L225" s="591" t="e">
        <f>#REF!-#REF!*10%</f>
        <v>#REF!</v>
      </c>
    </row>
    <row r="226" spans="1:12" ht="15.6" customHeight="1" x14ac:dyDescent="0.25">
      <c r="A226" s="564"/>
      <c r="B226" s="568"/>
      <c r="C226" s="614"/>
      <c r="D226" s="612"/>
      <c r="E226" s="448"/>
      <c r="F226" s="149" t="s">
        <v>4</v>
      </c>
      <c r="G226" s="606">
        <v>2.1</v>
      </c>
      <c r="H226" s="606"/>
      <c r="I226" s="606"/>
      <c r="J226" s="606"/>
      <c r="K226" s="585"/>
      <c r="L226" s="591" t="e">
        <f>#REF!-#REF!*10%</f>
        <v>#REF!</v>
      </c>
    </row>
    <row r="227" spans="1:12" ht="15" customHeight="1" x14ac:dyDescent="0.25">
      <c r="A227" s="564"/>
      <c r="B227" s="569"/>
      <c r="C227" s="614"/>
      <c r="D227" s="612"/>
      <c r="E227" s="448"/>
      <c r="F227" s="136" t="s">
        <v>1016</v>
      </c>
      <c r="G227" s="454">
        <v>5</v>
      </c>
      <c r="H227" s="454"/>
      <c r="I227" s="454"/>
      <c r="J227" s="454"/>
      <c r="K227" s="585"/>
      <c r="L227" s="591" t="e">
        <f>#REF!-#REF!*10%</f>
        <v>#REF!</v>
      </c>
    </row>
    <row r="228" spans="1:12" ht="15" customHeight="1" x14ac:dyDescent="0.25">
      <c r="A228" s="564">
        <v>8</v>
      </c>
      <c r="B228" s="567"/>
      <c r="C228" s="614" t="s">
        <v>1487</v>
      </c>
      <c r="D228" s="611"/>
      <c r="E228" s="448"/>
      <c r="F228" s="147" t="s">
        <v>81</v>
      </c>
      <c r="G228" s="607" t="s">
        <v>6</v>
      </c>
      <c r="H228" s="607"/>
      <c r="I228" s="607"/>
      <c r="J228" s="607"/>
      <c r="K228" s="539">
        <v>3</v>
      </c>
      <c r="L228" s="601">
        <v>11081</v>
      </c>
    </row>
    <row r="229" spans="1:12" ht="15" customHeight="1" x14ac:dyDescent="0.25">
      <c r="A229" s="564"/>
      <c r="B229" s="568"/>
      <c r="C229" s="614"/>
      <c r="D229" s="612"/>
      <c r="E229" s="448"/>
      <c r="F229" s="147" t="s">
        <v>80</v>
      </c>
      <c r="G229" s="469">
        <v>50</v>
      </c>
      <c r="H229" s="469"/>
      <c r="I229" s="469"/>
      <c r="J229" s="469"/>
      <c r="K229" s="583"/>
      <c r="L229" s="602"/>
    </row>
    <row r="230" spans="1:12" ht="15" customHeight="1" x14ac:dyDescent="0.25">
      <c r="A230" s="564"/>
      <c r="B230" s="568"/>
      <c r="C230" s="614"/>
      <c r="D230" s="612"/>
      <c r="E230" s="448"/>
      <c r="F230" s="147" t="s">
        <v>1</v>
      </c>
      <c r="G230" s="243">
        <v>3000</v>
      </c>
      <c r="H230" s="244">
        <v>4000</v>
      </c>
      <c r="I230" s="246">
        <v>5000</v>
      </c>
      <c r="J230" s="245">
        <v>6000</v>
      </c>
      <c r="K230" s="583"/>
      <c r="L230" s="602"/>
    </row>
    <row r="231" spans="1:12" ht="15" customHeight="1" x14ac:dyDescent="0.25">
      <c r="A231" s="564"/>
      <c r="B231" s="568"/>
      <c r="C231" s="614"/>
      <c r="D231" s="612"/>
      <c r="E231" s="448"/>
      <c r="F231" s="147" t="s">
        <v>817</v>
      </c>
      <c r="G231" s="243">
        <f>G229*100</f>
        <v>5000</v>
      </c>
      <c r="H231" s="244">
        <f>G229*110</f>
        <v>5500</v>
      </c>
      <c r="I231" s="246">
        <f>G229*120</f>
        <v>6000</v>
      </c>
      <c r="J231" s="245">
        <f>G229*123</f>
        <v>6150</v>
      </c>
      <c r="K231" s="583"/>
      <c r="L231" s="602"/>
    </row>
    <row r="232" spans="1:12" ht="15" customHeight="1" x14ac:dyDescent="0.25">
      <c r="A232" s="564"/>
      <c r="B232" s="568"/>
      <c r="C232" s="614"/>
      <c r="D232" s="612"/>
      <c r="E232" s="448"/>
      <c r="F232" s="147" t="s">
        <v>1269</v>
      </c>
      <c r="G232" s="451">
        <v>0.98</v>
      </c>
      <c r="H232" s="451"/>
      <c r="I232" s="451"/>
      <c r="J232" s="451"/>
      <c r="K232" s="583"/>
      <c r="L232" s="602"/>
    </row>
    <row r="233" spans="1:12" ht="15" customHeight="1" x14ac:dyDescent="0.25">
      <c r="A233" s="564"/>
      <c r="B233" s="568"/>
      <c r="C233" s="614"/>
      <c r="D233" s="612"/>
      <c r="E233" s="448"/>
      <c r="F233" s="93" t="s">
        <v>699</v>
      </c>
      <c r="G233" s="523" t="s">
        <v>700</v>
      </c>
      <c r="H233" s="523"/>
      <c r="I233" s="523"/>
      <c r="J233" s="523"/>
      <c r="K233" s="583"/>
      <c r="L233" s="602"/>
    </row>
    <row r="234" spans="1:12" ht="15" customHeight="1" x14ac:dyDescent="0.25">
      <c r="A234" s="564"/>
      <c r="B234" s="568"/>
      <c r="C234" s="614"/>
      <c r="D234" s="612"/>
      <c r="E234" s="448"/>
      <c r="F234" s="93" t="s">
        <v>1181</v>
      </c>
      <c r="G234" s="462" t="s">
        <v>1179</v>
      </c>
      <c r="H234" s="463"/>
      <c r="I234" s="463"/>
      <c r="J234" s="464"/>
      <c r="K234" s="583"/>
      <c r="L234" s="602"/>
    </row>
    <row r="235" spans="1:12" ht="15" customHeight="1" x14ac:dyDescent="0.25">
      <c r="A235" s="564"/>
      <c r="B235" s="568"/>
      <c r="C235" s="614"/>
      <c r="D235" s="612"/>
      <c r="E235" s="448"/>
      <c r="F235" s="147" t="s">
        <v>2</v>
      </c>
      <c r="G235" s="607">
        <v>66</v>
      </c>
      <c r="H235" s="607"/>
      <c r="I235" s="607"/>
      <c r="J235" s="607"/>
      <c r="K235" s="583"/>
      <c r="L235" s="602"/>
    </row>
    <row r="236" spans="1:12" ht="15" customHeight="1" x14ac:dyDescent="0.25">
      <c r="A236" s="564"/>
      <c r="B236" s="568"/>
      <c r="C236" s="614"/>
      <c r="D236" s="612"/>
      <c r="E236" s="448"/>
      <c r="F236" s="147" t="s">
        <v>396</v>
      </c>
      <c r="G236" s="523" t="s">
        <v>397</v>
      </c>
      <c r="H236" s="523"/>
      <c r="I236" s="523"/>
      <c r="J236" s="523"/>
      <c r="K236" s="583"/>
      <c r="L236" s="602"/>
    </row>
    <row r="237" spans="1:12" ht="15" customHeight="1" x14ac:dyDescent="0.25">
      <c r="A237" s="564"/>
      <c r="B237" s="568"/>
      <c r="C237" s="614"/>
      <c r="D237" s="612"/>
      <c r="E237" s="448"/>
      <c r="F237" s="147" t="s">
        <v>3</v>
      </c>
      <c r="G237" s="607" t="s">
        <v>28</v>
      </c>
      <c r="H237" s="607"/>
      <c r="I237" s="607"/>
      <c r="J237" s="607"/>
      <c r="K237" s="583"/>
      <c r="L237" s="602"/>
    </row>
    <row r="238" spans="1:12" ht="15" customHeight="1" x14ac:dyDescent="0.25">
      <c r="A238" s="564"/>
      <c r="B238" s="568"/>
      <c r="C238" s="614"/>
      <c r="D238" s="612"/>
      <c r="E238" s="448"/>
      <c r="F238" s="148" t="s">
        <v>379</v>
      </c>
      <c r="G238" s="523" t="s">
        <v>380</v>
      </c>
      <c r="H238" s="523"/>
      <c r="I238" s="523"/>
      <c r="J238" s="523"/>
      <c r="K238" s="583"/>
      <c r="L238" s="602"/>
    </row>
    <row r="239" spans="1:12" ht="15" customHeight="1" x14ac:dyDescent="0.25">
      <c r="A239" s="564"/>
      <c r="B239" s="568"/>
      <c r="C239" s="614"/>
      <c r="D239" s="612"/>
      <c r="E239" s="448"/>
      <c r="F239" s="93" t="s">
        <v>701</v>
      </c>
      <c r="G239" s="523">
        <v>100000</v>
      </c>
      <c r="H239" s="523"/>
      <c r="I239" s="523"/>
      <c r="J239" s="523"/>
      <c r="K239" s="583"/>
      <c r="L239" s="602"/>
    </row>
    <row r="240" spans="1:12" ht="15" customHeight="1" x14ac:dyDescent="0.25">
      <c r="A240" s="564"/>
      <c r="B240" s="568"/>
      <c r="C240" s="614"/>
      <c r="D240" s="612"/>
      <c r="E240" s="448"/>
      <c r="F240" s="148" t="s">
        <v>257</v>
      </c>
      <c r="G240" s="523" t="s">
        <v>556</v>
      </c>
      <c r="H240" s="523"/>
      <c r="I240" s="523"/>
      <c r="J240" s="523"/>
      <c r="K240" s="583"/>
      <c r="L240" s="602"/>
    </row>
    <row r="241" spans="1:12" ht="15" customHeight="1" x14ac:dyDescent="0.25">
      <c r="A241" s="564"/>
      <c r="B241" s="568"/>
      <c r="C241" s="614"/>
      <c r="D241" s="612"/>
      <c r="E241" s="448"/>
      <c r="F241" s="148" t="s">
        <v>376</v>
      </c>
      <c r="G241" s="523" t="s">
        <v>392</v>
      </c>
      <c r="H241" s="523"/>
      <c r="I241" s="523"/>
      <c r="J241" s="523"/>
      <c r="K241" s="583"/>
      <c r="L241" s="602"/>
    </row>
    <row r="242" spans="1:12" ht="15" customHeight="1" x14ac:dyDescent="0.25">
      <c r="A242" s="564"/>
      <c r="B242" s="568"/>
      <c r="C242" s="614"/>
      <c r="D242" s="612"/>
      <c r="E242" s="448"/>
      <c r="F242" s="93" t="s">
        <v>702</v>
      </c>
      <c r="G242" s="523" t="s">
        <v>709</v>
      </c>
      <c r="H242" s="523"/>
      <c r="I242" s="523"/>
      <c r="J242" s="523"/>
      <c r="K242" s="583"/>
      <c r="L242" s="602"/>
    </row>
    <row r="243" spans="1:12" ht="15" customHeight="1" x14ac:dyDescent="0.25">
      <c r="A243" s="564"/>
      <c r="B243" s="568"/>
      <c r="C243" s="614"/>
      <c r="D243" s="612"/>
      <c r="E243" s="448"/>
      <c r="F243" s="148" t="s">
        <v>381</v>
      </c>
      <c r="G243" s="523" t="s">
        <v>382</v>
      </c>
      <c r="H243" s="523"/>
      <c r="I243" s="523"/>
      <c r="J243" s="523"/>
      <c r="K243" s="583"/>
      <c r="L243" s="602"/>
    </row>
    <row r="244" spans="1:12" ht="15" customHeight="1" x14ac:dyDescent="0.25">
      <c r="A244" s="564"/>
      <c r="B244" s="568"/>
      <c r="C244" s="614"/>
      <c r="D244" s="612"/>
      <c r="E244" s="448"/>
      <c r="F244" s="94" t="s">
        <v>358</v>
      </c>
      <c r="G244" s="523" t="s">
        <v>900</v>
      </c>
      <c r="H244" s="523"/>
      <c r="I244" s="523"/>
      <c r="J244" s="523"/>
      <c r="K244" s="583"/>
      <c r="L244" s="602"/>
    </row>
    <row r="245" spans="1:12" ht="15" customHeight="1" x14ac:dyDescent="0.25">
      <c r="A245" s="564"/>
      <c r="B245" s="568"/>
      <c r="C245" s="614"/>
      <c r="D245" s="612"/>
      <c r="E245" s="448"/>
      <c r="F245" s="148" t="s">
        <v>383</v>
      </c>
      <c r="G245" s="523" t="s">
        <v>394</v>
      </c>
      <c r="H245" s="523"/>
      <c r="I245" s="523"/>
      <c r="J245" s="523"/>
      <c r="K245" s="584">
        <v>5</v>
      </c>
      <c r="L245" s="443">
        <v>11856</v>
      </c>
    </row>
    <row r="246" spans="1:12" ht="15" customHeight="1" x14ac:dyDescent="0.25">
      <c r="A246" s="564"/>
      <c r="B246" s="568"/>
      <c r="C246" s="614"/>
      <c r="D246" s="612"/>
      <c r="E246" s="448"/>
      <c r="F246" s="148" t="s">
        <v>385</v>
      </c>
      <c r="G246" s="523" t="s">
        <v>386</v>
      </c>
      <c r="H246" s="523"/>
      <c r="I246" s="523"/>
      <c r="J246" s="523"/>
      <c r="K246" s="585"/>
      <c r="L246" s="591" t="e">
        <f>#REF!-#REF!*10%</f>
        <v>#REF!</v>
      </c>
    </row>
    <row r="247" spans="1:12" ht="15" customHeight="1" x14ac:dyDescent="0.25">
      <c r="A247" s="564"/>
      <c r="B247" s="568"/>
      <c r="C247" s="614"/>
      <c r="D247" s="612"/>
      <c r="E247" s="448"/>
      <c r="F247" s="148" t="s">
        <v>389</v>
      </c>
      <c r="G247" s="523" t="s">
        <v>390</v>
      </c>
      <c r="H247" s="523"/>
      <c r="I247" s="523"/>
      <c r="J247" s="523"/>
      <c r="K247" s="585"/>
      <c r="L247" s="591" t="e">
        <f>#REF!-#REF!*10%</f>
        <v>#REF!</v>
      </c>
    </row>
    <row r="248" spans="1:12" ht="15" customHeight="1" x14ac:dyDescent="0.25">
      <c r="A248" s="564"/>
      <c r="B248" s="568"/>
      <c r="C248" s="614"/>
      <c r="D248" s="612"/>
      <c r="E248" s="448"/>
      <c r="F248" s="93" t="s">
        <v>704</v>
      </c>
      <c r="G248" s="523" t="s">
        <v>705</v>
      </c>
      <c r="H248" s="523"/>
      <c r="I248" s="523"/>
      <c r="J248" s="523"/>
      <c r="K248" s="585"/>
      <c r="L248" s="591" t="e">
        <f>#REF!-#REF!*10%</f>
        <v>#REF!</v>
      </c>
    </row>
    <row r="249" spans="1:12" ht="15" customHeight="1" x14ac:dyDescent="0.25">
      <c r="A249" s="564"/>
      <c r="B249" s="568"/>
      <c r="C249" s="614"/>
      <c r="D249" s="612"/>
      <c r="E249" s="448"/>
      <c r="F249" s="93" t="s">
        <v>706</v>
      </c>
      <c r="G249" s="523" t="s">
        <v>390</v>
      </c>
      <c r="H249" s="523"/>
      <c r="I249" s="523"/>
      <c r="J249" s="523"/>
      <c r="K249" s="585"/>
      <c r="L249" s="591" t="e">
        <f>#REF!-#REF!*10%</f>
        <v>#REF!</v>
      </c>
    </row>
    <row r="250" spans="1:12" ht="15" customHeight="1" x14ac:dyDescent="0.25">
      <c r="A250" s="564"/>
      <c r="B250" s="568"/>
      <c r="C250" s="614"/>
      <c r="D250" s="612"/>
      <c r="E250" s="448"/>
      <c r="F250" s="93" t="s">
        <v>1271</v>
      </c>
      <c r="G250" s="523" t="s">
        <v>390</v>
      </c>
      <c r="H250" s="523"/>
      <c r="I250" s="523"/>
      <c r="J250" s="523"/>
      <c r="K250" s="585"/>
      <c r="L250" s="591" t="e">
        <f>#REF!-#REF!*10%</f>
        <v>#REF!</v>
      </c>
    </row>
    <row r="251" spans="1:12" ht="15" customHeight="1" x14ac:dyDescent="0.25">
      <c r="A251" s="564"/>
      <c r="B251" s="568"/>
      <c r="C251" s="614"/>
      <c r="D251" s="612"/>
      <c r="E251" s="448"/>
      <c r="F251" s="93" t="s">
        <v>707</v>
      </c>
      <c r="G251" s="523" t="s">
        <v>1270</v>
      </c>
      <c r="H251" s="523"/>
      <c r="I251" s="523"/>
      <c r="J251" s="523"/>
      <c r="K251" s="585"/>
      <c r="L251" s="591" t="e">
        <f>#REF!-#REF!*10%</f>
        <v>#REF!</v>
      </c>
    </row>
    <row r="252" spans="1:12" ht="15" customHeight="1" x14ac:dyDescent="0.25">
      <c r="A252" s="564"/>
      <c r="B252" s="568"/>
      <c r="C252" s="614"/>
      <c r="D252" s="612"/>
      <c r="E252" s="448"/>
      <c r="F252" s="93" t="s">
        <v>708</v>
      </c>
      <c r="G252" s="523" t="s">
        <v>390</v>
      </c>
      <c r="H252" s="523"/>
      <c r="I252" s="523"/>
      <c r="J252" s="523"/>
      <c r="K252" s="585"/>
      <c r="L252" s="591" t="e">
        <f>#REF!-#REF!*10%</f>
        <v>#REF!</v>
      </c>
    </row>
    <row r="253" spans="1:12" ht="15" customHeight="1" x14ac:dyDescent="0.25">
      <c r="A253" s="564"/>
      <c r="B253" s="568"/>
      <c r="C253" s="614"/>
      <c r="D253" s="612"/>
      <c r="E253" s="448"/>
      <c r="F253" s="148" t="s">
        <v>377</v>
      </c>
      <c r="G253" s="523" t="s">
        <v>387</v>
      </c>
      <c r="H253" s="523"/>
      <c r="I253" s="523"/>
      <c r="J253" s="523"/>
      <c r="K253" s="585"/>
      <c r="L253" s="591" t="e">
        <f>#REF!-#REF!*10%</f>
        <v>#REF!</v>
      </c>
    </row>
    <row r="254" spans="1:12" ht="15" customHeight="1" x14ac:dyDescent="0.25">
      <c r="A254" s="564"/>
      <c r="B254" s="568"/>
      <c r="C254" s="614"/>
      <c r="D254" s="612"/>
      <c r="E254" s="448"/>
      <c r="F254" s="148" t="s">
        <v>388</v>
      </c>
      <c r="G254" s="523" t="s">
        <v>393</v>
      </c>
      <c r="H254" s="523"/>
      <c r="I254" s="523"/>
      <c r="J254" s="523"/>
      <c r="K254" s="585"/>
      <c r="L254" s="591" t="e">
        <f>#REF!-#REF!*10%</f>
        <v>#REF!</v>
      </c>
    </row>
    <row r="255" spans="1:12" ht="15.6" customHeight="1" x14ac:dyDescent="0.25">
      <c r="A255" s="564"/>
      <c r="B255" s="568"/>
      <c r="C255" s="614"/>
      <c r="D255" s="612"/>
      <c r="E255" s="448"/>
      <c r="F255" s="148" t="s">
        <v>562</v>
      </c>
      <c r="G255" s="523" t="s">
        <v>1476</v>
      </c>
      <c r="H255" s="523"/>
      <c r="I255" s="523"/>
      <c r="J255" s="523"/>
      <c r="K255" s="585"/>
      <c r="L255" s="591" t="e">
        <f>#REF!-#REF!*10%</f>
        <v>#REF!</v>
      </c>
    </row>
    <row r="256" spans="1:12" ht="15.6" customHeight="1" x14ac:dyDescent="0.25">
      <c r="A256" s="564"/>
      <c r="B256" s="568"/>
      <c r="C256" s="614"/>
      <c r="D256" s="612"/>
      <c r="E256" s="448"/>
      <c r="F256" s="93" t="s">
        <v>1183</v>
      </c>
      <c r="G256" s="573" t="s">
        <v>1615</v>
      </c>
      <c r="H256" s="574"/>
      <c r="I256" s="574"/>
      <c r="J256" s="575"/>
      <c r="K256" s="585"/>
      <c r="L256" s="591" t="e">
        <f>#REF!-#REF!*10%</f>
        <v>#REF!</v>
      </c>
    </row>
    <row r="257" spans="1:12" ht="15.6" customHeight="1" x14ac:dyDescent="0.25">
      <c r="A257" s="564"/>
      <c r="B257" s="568"/>
      <c r="C257" s="614"/>
      <c r="D257" s="612"/>
      <c r="E257" s="448"/>
      <c r="F257" s="148" t="s">
        <v>570</v>
      </c>
      <c r="G257" s="523" t="s">
        <v>613</v>
      </c>
      <c r="H257" s="523"/>
      <c r="I257" s="523"/>
      <c r="J257" s="523"/>
      <c r="K257" s="585"/>
      <c r="L257" s="591" t="e">
        <f>#REF!-#REF!*10%</f>
        <v>#REF!</v>
      </c>
    </row>
    <row r="258" spans="1:12" ht="15.6" customHeight="1" x14ac:dyDescent="0.25">
      <c r="A258" s="564"/>
      <c r="B258" s="568"/>
      <c r="C258" s="614"/>
      <c r="D258" s="612"/>
      <c r="E258" s="448"/>
      <c r="F258" s="149" t="s">
        <v>4</v>
      </c>
      <c r="G258" s="606">
        <v>2</v>
      </c>
      <c r="H258" s="606"/>
      <c r="I258" s="606"/>
      <c r="J258" s="606"/>
      <c r="K258" s="585"/>
      <c r="L258" s="591" t="e">
        <f>#REF!-#REF!*10%</f>
        <v>#REF!</v>
      </c>
    </row>
    <row r="259" spans="1:12" ht="15" customHeight="1" x14ac:dyDescent="0.25">
      <c r="A259" s="564"/>
      <c r="B259" s="569"/>
      <c r="C259" s="614"/>
      <c r="D259" s="612"/>
      <c r="E259" s="448"/>
      <c r="F259" s="136" t="s">
        <v>1016</v>
      </c>
      <c r="G259" s="454">
        <v>5</v>
      </c>
      <c r="H259" s="454"/>
      <c r="I259" s="454"/>
      <c r="J259" s="454"/>
      <c r="K259" s="585"/>
      <c r="L259" s="591" t="e">
        <f>#REF!-#REF!*10%</f>
        <v>#REF!</v>
      </c>
    </row>
    <row r="260" spans="1:12" ht="15" customHeight="1" x14ac:dyDescent="0.25">
      <c r="A260" s="564">
        <v>9</v>
      </c>
      <c r="B260" s="567"/>
      <c r="C260" s="614" t="s">
        <v>1488</v>
      </c>
      <c r="D260" s="611"/>
      <c r="E260" s="448"/>
      <c r="F260" s="147" t="s">
        <v>81</v>
      </c>
      <c r="G260" s="607" t="s">
        <v>6</v>
      </c>
      <c r="H260" s="607"/>
      <c r="I260" s="607"/>
      <c r="J260" s="607"/>
      <c r="K260" s="539">
        <v>3</v>
      </c>
      <c r="L260" s="601">
        <v>11543</v>
      </c>
    </row>
    <row r="261" spans="1:12" ht="15" customHeight="1" x14ac:dyDescent="0.25">
      <c r="A261" s="564"/>
      <c r="B261" s="568"/>
      <c r="C261" s="614"/>
      <c r="D261" s="612"/>
      <c r="E261" s="448"/>
      <c r="F261" s="147" t="s">
        <v>80</v>
      </c>
      <c r="G261" s="469">
        <v>50</v>
      </c>
      <c r="H261" s="469"/>
      <c r="I261" s="469"/>
      <c r="J261" s="469"/>
      <c r="K261" s="583"/>
      <c r="L261" s="602"/>
    </row>
    <row r="262" spans="1:12" ht="15" customHeight="1" x14ac:dyDescent="0.25">
      <c r="A262" s="564"/>
      <c r="B262" s="568"/>
      <c r="C262" s="614"/>
      <c r="D262" s="612"/>
      <c r="E262" s="448"/>
      <c r="F262" s="147" t="s">
        <v>1</v>
      </c>
      <c r="G262" s="243">
        <v>3000</v>
      </c>
      <c r="H262" s="244">
        <v>4000</v>
      </c>
      <c r="I262" s="246">
        <v>5000</v>
      </c>
      <c r="J262" s="245">
        <v>6000</v>
      </c>
      <c r="K262" s="583"/>
      <c r="L262" s="602"/>
    </row>
    <row r="263" spans="1:12" ht="15" customHeight="1" x14ac:dyDescent="0.25">
      <c r="A263" s="564"/>
      <c r="B263" s="568"/>
      <c r="C263" s="614"/>
      <c r="D263" s="612"/>
      <c r="E263" s="448"/>
      <c r="F263" s="147" t="s">
        <v>817</v>
      </c>
      <c r="G263" s="243">
        <f>G261*100</f>
        <v>5000</v>
      </c>
      <c r="H263" s="244">
        <f>G261*110</f>
        <v>5500</v>
      </c>
      <c r="I263" s="246">
        <f>G261*120</f>
        <v>6000</v>
      </c>
      <c r="J263" s="245">
        <f>G261*123</f>
        <v>6150</v>
      </c>
      <c r="K263" s="583"/>
      <c r="L263" s="602"/>
    </row>
    <row r="264" spans="1:12" ht="15" customHeight="1" x14ac:dyDescent="0.25">
      <c r="A264" s="564"/>
      <c r="B264" s="568"/>
      <c r="C264" s="614"/>
      <c r="D264" s="612"/>
      <c r="E264" s="448"/>
      <c r="F264" s="147" t="s">
        <v>1269</v>
      </c>
      <c r="G264" s="451">
        <v>0.98</v>
      </c>
      <c r="H264" s="451"/>
      <c r="I264" s="451"/>
      <c r="J264" s="451"/>
      <c r="K264" s="583"/>
      <c r="L264" s="602"/>
    </row>
    <row r="265" spans="1:12" ht="15" customHeight="1" x14ac:dyDescent="0.25">
      <c r="A265" s="564"/>
      <c r="B265" s="568"/>
      <c r="C265" s="614"/>
      <c r="D265" s="612"/>
      <c r="E265" s="448"/>
      <c r="F265" s="93" t="s">
        <v>699</v>
      </c>
      <c r="G265" s="523" t="s">
        <v>700</v>
      </c>
      <c r="H265" s="523"/>
      <c r="I265" s="523"/>
      <c r="J265" s="523"/>
      <c r="K265" s="583"/>
      <c r="L265" s="602"/>
    </row>
    <row r="266" spans="1:12" ht="15" customHeight="1" x14ac:dyDescent="0.25">
      <c r="A266" s="564"/>
      <c r="B266" s="568"/>
      <c r="C266" s="614"/>
      <c r="D266" s="612"/>
      <c r="E266" s="448"/>
      <c r="F266" s="93" t="s">
        <v>1181</v>
      </c>
      <c r="G266" s="462" t="s">
        <v>1179</v>
      </c>
      <c r="H266" s="463"/>
      <c r="I266" s="463"/>
      <c r="J266" s="464"/>
      <c r="K266" s="583"/>
      <c r="L266" s="602"/>
    </row>
    <row r="267" spans="1:12" ht="15" customHeight="1" x14ac:dyDescent="0.25">
      <c r="A267" s="564"/>
      <c r="B267" s="568"/>
      <c r="C267" s="614"/>
      <c r="D267" s="612"/>
      <c r="E267" s="448"/>
      <c r="F267" s="147" t="s">
        <v>2</v>
      </c>
      <c r="G267" s="607">
        <v>66</v>
      </c>
      <c r="H267" s="607"/>
      <c r="I267" s="607"/>
      <c r="J267" s="607"/>
      <c r="K267" s="583"/>
      <c r="L267" s="602"/>
    </row>
    <row r="268" spans="1:12" ht="15" customHeight="1" x14ac:dyDescent="0.25">
      <c r="A268" s="564"/>
      <c r="B268" s="568"/>
      <c r="C268" s="614"/>
      <c r="D268" s="612"/>
      <c r="E268" s="448"/>
      <c r="F268" s="147" t="s">
        <v>396</v>
      </c>
      <c r="G268" s="523" t="s">
        <v>397</v>
      </c>
      <c r="H268" s="523"/>
      <c r="I268" s="523"/>
      <c r="J268" s="523"/>
      <c r="K268" s="583"/>
      <c r="L268" s="602"/>
    </row>
    <row r="269" spans="1:12" ht="15" customHeight="1" x14ac:dyDescent="0.25">
      <c r="A269" s="564"/>
      <c r="B269" s="568"/>
      <c r="C269" s="614"/>
      <c r="D269" s="612"/>
      <c r="E269" s="448"/>
      <c r="F269" s="147" t="s">
        <v>3</v>
      </c>
      <c r="G269" s="607" t="s">
        <v>29</v>
      </c>
      <c r="H269" s="607"/>
      <c r="I269" s="607"/>
      <c r="J269" s="607"/>
      <c r="K269" s="583"/>
      <c r="L269" s="602"/>
    </row>
    <row r="270" spans="1:12" ht="15" customHeight="1" x14ac:dyDescent="0.25">
      <c r="A270" s="564"/>
      <c r="B270" s="568"/>
      <c r="C270" s="614"/>
      <c r="D270" s="612"/>
      <c r="E270" s="448"/>
      <c r="F270" s="148" t="s">
        <v>379</v>
      </c>
      <c r="G270" s="523" t="s">
        <v>380</v>
      </c>
      <c r="H270" s="523"/>
      <c r="I270" s="523"/>
      <c r="J270" s="523"/>
      <c r="K270" s="583"/>
      <c r="L270" s="602"/>
    </row>
    <row r="271" spans="1:12" ht="15" customHeight="1" x14ac:dyDescent="0.25">
      <c r="A271" s="564"/>
      <c r="B271" s="568"/>
      <c r="C271" s="614"/>
      <c r="D271" s="612"/>
      <c r="E271" s="448"/>
      <c r="F271" s="93" t="s">
        <v>701</v>
      </c>
      <c r="G271" s="523">
        <v>100000</v>
      </c>
      <c r="H271" s="523"/>
      <c r="I271" s="523"/>
      <c r="J271" s="523"/>
      <c r="K271" s="583"/>
      <c r="L271" s="602"/>
    </row>
    <row r="272" spans="1:12" ht="15" customHeight="1" x14ac:dyDescent="0.25">
      <c r="A272" s="564"/>
      <c r="B272" s="568"/>
      <c r="C272" s="614"/>
      <c r="D272" s="612"/>
      <c r="E272" s="448"/>
      <c r="F272" s="148" t="s">
        <v>257</v>
      </c>
      <c r="G272" s="523" t="s">
        <v>556</v>
      </c>
      <c r="H272" s="523"/>
      <c r="I272" s="523"/>
      <c r="J272" s="523"/>
      <c r="K272" s="583"/>
      <c r="L272" s="602"/>
    </row>
    <row r="273" spans="1:12" ht="15" customHeight="1" x14ac:dyDescent="0.25">
      <c r="A273" s="564"/>
      <c r="B273" s="568"/>
      <c r="C273" s="614"/>
      <c r="D273" s="612"/>
      <c r="E273" s="448"/>
      <c r="F273" s="148" t="s">
        <v>376</v>
      </c>
      <c r="G273" s="523" t="s">
        <v>392</v>
      </c>
      <c r="H273" s="523"/>
      <c r="I273" s="523"/>
      <c r="J273" s="523"/>
      <c r="K273" s="583"/>
      <c r="L273" s="602"/>
    </row>
    <row r="274" spans="1:12" ht="15" customHeight="1" x14ac:dyDescent="0.25">
      <c r="A274" s="564"/>
      <c r="B274" s="568"/>
      <c r="C274" s="614"/>
      <c r="D274" s="612"/>
      <c r="E274" s="448"/>
      <c r="F274" s="93" t="s">
        <v>702</v>
      </c>
      <c r="G274" s="523" t="s">
        <v>709</v>
      </c>
      <c r="H274" s="523"/>
      <c r="I274" s="523"/>
      <c r="J274" s="523"/>
      <c r="K274" s="583"/>
      <c r="L274" s="602"/>
    </row>
    <row r="275" spans="1:12" ht="15" customHeight="1" x14ac:dyDescent="0.25">
      <c r="A275" s="564"/>
      <c r="B275" s="568"/>
      <c r="C275" s="614"/>
      <c r="D275" s="612"/>
      <c r="E275" s="448"/>
      <c r="F275" s="148" t="s">
        <v>381</v>
      </c>
      <c r="G275" s="523" t="s">
        <v>382</v>
      </c>
      <c r="H275" s="523"/>
      <c r="I275" s="523"/>
      <c r="J275" s="523"/>
      <c r="K275" s="583"/>
      <c r="L275" s="602"/>
    </row>
    <row r="276" spans="1:12" ht="15" customHeight="1" x14ac:dyDescent="0.25">
      <c r="A276" s="564"/>
      <c r="B276" s="568"/>
      <c r="C276" s="614"/>
      <c r="D276" s="612"/>
      <c r="E276" s="448"/>
      <c r="F276" s="94" t="s">
        <v>358</v>
      </c>
      <c r="G276" s="523" t="s">
        <v>900</v>
      </c>
      <c r="H276" s="523"/>
      <c r="I276" s="523"/>
      <c r="J276" s="523"/>
      <c r="K276" s="583"/>
      <c r="L276" s="602"/>
    </row>
    <row r="277" spans="1:12" ht="15" customHeight="1" x14ac:dyDescent="0.25">
      <c r="A277" s="564"/>
      <c r="B277" s="568"/>
      <c r="C277" s="614"/>
      <c r="D277" s="612"/>
      <c r="E277" s="448"/>
      <c r="F277" s="148" t="s">
        <v>383</v>
      </c>
      <c r="G277" s="523" t="s">
        <v>394</v>
      </c>
      <c r="H277" s="523"/>
      <c r="I277" s="523"/>
      <c r="J277" s="523"/>
      <c r="K277" s="584">
        <v>5</v>
      </c>
      <c r="L277" s="443">
        <v>12351</v>
      </c>
    </row>
    <row r="278" spans="1:12" ht="15" customHeight="1" x14ac:dyDescent="0.25">
      <c r="A278" s="564"/>
      <c r="B278" s="568"/>
      <c r="C278" s="614"/>
      <c r="D278" s="612"/>
      <c r="E278" s="448"/>
      <c r="F278" s="148" t="s">
        <v>385</v>
      </c>
      <c r="G278" s="523" t="s">
        <v>386</v>
      </c>
      <c r="H278" s="523"/>
      <c r="I278" s="523"/>
      <c r="J278" s="523"/>
      <c r="K278" s="585"/>
      <c r="L278" s="591" t="e">
        <f>#REF!-#REF!*10%</f>
        <v>#REF!</v>
      </c>
    </row>
    <row r="279" spans="1:12" ht="15" customHeight="1" x14ac:dyDescent="0.25">
      <c r="A279" s="564"/>
      <c r="B279" s="568"/>
      <c r="C279" s="614"/>
      <c r="D279" s="612"/>
      <c r="E279" s="448"/>
      <c r="F279" s="148" t="s">
        <v>389</v>
      </c>
      <c r="G279" s="523" t="s">
        <v>390</v>
      </c>
      <c r="H279" s="523"/>
      <c r="I279" s="523"/>
      <c r="J279" s="523"/>
      <c r="K279" s="585"/>
      <c r="L279" s="591" t="e">
        <f>#REF!-#REF!*10%</f>
        <v>#REF!</v>
      </c>
    </row>
    <row r="280" spans="1:12" ht="15" customHeight="1" x14ac:dyDescent="0.25">
      <c r="A280" s="564"/>
      <c r="B280" s="568"/>
      <c r="C280" s="614"/>
      <c r="D280" s="612"/>
      <c r="E280" s="448"/>
      <c r="F280" s="93" t="s">
        <v>704</v>
      </c>
      <c r="G280" s="523" t="s">
        <v>705</v>
      </c>
      <c r="H280" s="523"/>
      <c r="I280" s="523"/>
      <c r="J280" s="523"/>
      <c r="K280" s="585"/>
      <c r="L280" s="591" t="e">
        <f>#REF!-#REF!*10%</f>
        <v>#REF!</v>
      </c>
    </row>
    <row r="281" spans="1:12" ht="15" customHeight="1" x14ac:dyDescent="0.25">
      <c r="A281" s="564"/>
      <c r="B281" s="568"/>
      <c r="C281" s="614"/>
      <c r="D281" s="612"/>
      <c r="E281" s="448"/>
      <c r="F281" s="93" t="s">
        <v>706</v>
      </c>
      <c r="G281" s="523" t="s">
        <v>390</v>
      </c>
      <c r="H281" s="523"/>
      <c r="I281" s="523"/>
      <c r="J281" s="523"/>
      <c r="K281" s="585"/>
      <c r="L281" s="591" t="e">
        <f>#REF!-#REF!*10%</f>
        <v>#REF!</v>
      </c>
    </row>
    <row r="282" spans="1:12" ht="15" customHeight="1" x14ac:dyDescent="0.25">
      <c r="A282" s="564"/>
      <c r="B282" s="568"/>
      <c r="C282" s="614"/>
      <c r="D282" s="612"/>
      <c r="E282" s="448"/>
      <c r="F282" s="93" t="s">
        <v>1271</v>
      </c>
      <c r="G282" s="523" t="s">
        <v>390</v>
      </c>
      <c r="H282" s="523"/>
      <c r="I282" s="523"/>
      <c r="J282" s="523"/>
      <c r="K282" s="585"/>
      <c r="L282" s="591" t="e">
        <f>#REF!-#REF!*10%</f>
        <v>#REF!</v>
      </c>
    </row>
    <row r="283" spans="1:12" ht="15" customHeight="1" x14ac:dyDescent="0.25">
      <c r="A283" s="564"/>
      <c r="B283" s="568"/>
      <c r="C283" s="614"/>
      <c r="D283" s="612"/>
      <c r="E283" s="448"/>
      <c r="F283" s="93" t="s">
        <v>707</v>
      </c>
      <c r="G283" s="523" t="s">
        <v>1270</v>
      </c>
      <c r="H283" s="523"/>
      <c r="I283" s="523"/>
      <c r="J283" s="523"/>
      <c r="K283" s="585"/>
      <c r="L283" s="591" t="e">
        <f>#REF!-#REF!*10%</f>
        <v>#REF!</v>
      </c>
    </row>
    <row r="284" spans="1:12" ht="15" customHeight="1" x14ac:dyDescent="0.25">
      <c r="A284" s="564"/>
      <c r="B284" s="568"/>
      <c r="C284" s="614"/>
      <c r="D284" s="612"/>
      <c r="E284" s="448"/>
      <c r="F284" s="93" t="s">
        <v>708</v>
      </c>
      <c r="G284" s="523" t="s">
        <v>390</v>
      </c>
      <c r="H284" s="523"/>
      <c r="I284" s="523"/>
      <c r="J284" s="523"/>
      <c r="K284" s="585"/>
      <c r="L284" s="591" t="e">
        <f>#REF!-#REF!*10%</f>
        <v>#REF!</v>
      </c>
    </row>
    <row r="285" spans="1:12" ht="15" customHeight="1" x14ac:dyDescent="0.25">
      <c r="A285" s="564"/>
      <c r="B285" s="568"/>
      <c r="C285" s="614"/>
      <c r="D285" s="612"/>
      <c r="E285" s="448"/>
      <c r="F285" s="148" t="s">
        <v>377</v>
      </c>
      <c r="G285" s="523" t="s">
        <v>387</v>
      </c>
      <c r="H285" s="523"/>
      <c r="I285" s="523"/>
      <c r="J285" s="523"/>
      <c r="K285" s="585"/>
      <c r="L285" s="591" t="e">
        <f>#REF!-#REF!*10%</f>
        <v>#REF!</v>
      </c>
    </row>
    <row r="286" spans="1:12" ht="15" customHeight="1" x14ac:dyDescent="0.25">
      <c r="A286" s="564"/>
      <c r="B286" s="568"/>
      <c r="C286" s="614"/>
      <c r="D286" s="612"/>
      <c r="E286" s="448"/>
      <c r="F286" s="148" t="s">
        <v>388</v>
      </c>
      <c r="G286" s="523" t="s">
        <v>393</v>
      </c>
      <c r="H286" s="523"/>
      <c r="I286" s="523"/>
      <c r="J286" s="523"/>
      <c r="K286" s="585"/>
      <c r="L286" s="591" t="e">
        <f>#REF!-#REF!*10%</f>
        <v>#REF!</v>
      </c>
    </row>
    <row r="287" spans="1:12" ht="15.6" customHeight="1" x14ac:dyDescent="0.25">
      <c r="A287" s="564"/>
      <c r="B287" s="568"/>
      <c r="C287" s="614"/>
      <c r="D287" s="612"/>
      <c r="E287" s="448"/>
      <c r="F287" s="148" t="s">
        <v>562</v>
      </c>
      <c r="G287" s="523" t="s">
        <v>1476</v>
      </c>
      <c r="H287" s="523"/>
      <c r="I287" s="523"/>
      <c r="J287" s="523"/>
      <c r="K287" s="585"/>
      <c r="L287" s="591" t="e">
        <f>#REF!-#REF!*10%</f>
        <v>#REF!</v>
      </c>
    </row>
    <row r="288" spans="1:12" ht="15.6" customHeight="1" x14ac:dyDescent="0.25">
      <c r="A288" s="564"/>
      <c r="B288" s="568"/>
      <c r="C288" s="614"/>
      <c r="D288" s="612"/>
      <c r="E288" s="448"/>
      <c r="F288" s="93" t="s">
        <v>1183</v>
      </c>
      <c r="G288" s="573" t="s">
        <v>1615</v>
      </c>
      <c r="H288" s="574"/>
      <c r="I288" s="574"/>
      <c r="J288" s="575"/>
      <c r="K288" s="585"/>
      <c r="L288" s="591" t="e">
        <f>#REF!-#REF!*10%</f>
        <v>#REF!</v>
      </c>
    </row>
    <row r="289" spans="1:12" ht="15.6" customHeight="1" x14ac:dyDescent="0.25">
      <c r="A289" s="564"/>
      <c r="B289" s="568"/>
      <c r="C289" s="614"/>
      <c r="D289" s="612"/>
      <c r="E289" s="448"/>
      <c r="F289" s="148" t="s">
        <v>570</v>
      </c>
      <c r="G289" s="523" t="s">
        <v>613</v>
      </c>
      <c r="H289" s="523"/>
      <c r="I289" s="523"/>
      <c r="J289" s="523"/>
      <c r="K289" s="585"/>
      <c r="L289" s="591" t="e">
        <f>#REF!-#REF!*10%</f>
        <v>#REF!</v>
      </c>
    </row>
    <row r="290" spans="1:12" ht="15.6" customHeight="1" x14ac:dyDescent="0.25">
      <c r="A290" s="564"/>
      <c r="B290" s="568"/>
      <c r="C290" s="614"/>
      <c r="D290" s="612"/>
      <c r="E290" s="448"/>
      <c r="F290" s="149" t="s">
        <v>4</v>
      </c>
      <c r="G290" s="606">
        <v>2.8</v>
      </c>
      <c r="H290" s="606"/>
      <c r="I290" s="606"/>
      <c r="J290" s="606"/>
      <c r="K290" s="585"/>
      <c r="L290" s="591" t="e">
        <f>#REF!-#REF!*10%</f>
        <v>#REF!</v>
      </c>
    </row>
    <row r="291" spans="1:12" ht="15" customHeight="1" x14ac:dyDescent="0.25">
      <c r="A291" s="564"/>
      <c r="B291" s="569"/>
      <c r="C291" s="614"/>
      <c r="D291" s="612"/>
      <c r="E291" s="448"/>
      <c r="F291" s="136" t="s">
        <v>1016</v>
      </c>
      <c r="G291" s="454">
        <v>5</v>
      </c>
      <c r="H291" s="454"/>
      <c r="I291" s="454"/>
      <c r="J291" s="454"/>
      <c r="K291" s="585"/>
      <c r="L291" s="591" t="e">
        <f>#REF!-#REF!*10%</f>
        <v>#REF!</v>
      </c>
    </row>
    <row r="292" spans="1:12" ht="15" customHeight="1" x14ac:dyDescent="0.25">
      <c r="A292" s="564">
        <v>10</v>
      </c>
      <c r="B292" s="567"/>
      <c r="C292" s="614" t="s">
        <v>1252</v>
      </c>
      <c r="D292" s="611"/>
      <c r="E292" s="448"/>
      <c r="F292" s="147" t="s">
        <v>81</v>
      </c>
      <c r="G292" s="607" t="s">
        <v>6</v>
      </c>
      <c r="H292" s="607"/>
      <c r="I292" s="607"/>
      <c r="J292" s="607"/>
      <c r="K292" s="539">
        <v>3</v>
      </c>
      <c r="L292" s="601">
        <v>12004</v>
      </c>
    </row>
    <row r="293" spans="1:12" ht="15" customHeight="1" x14ac:dyDescent="0.25">
      <c r="A293" s="564"/>
      <c r="B293" s="568"/>
      <c r="C293" s="614"/>
      <c r="D293" s="612"/>
      <c r="E293" s="448"/>
      <c r="F293" s="147" t="s">
        <v>80</v>
      </c>
      <c r="G293" s="469">
        <v>60</v>
      </c>
      <c r="H293" s="469"/>
      <c r="I293" s="469"/>
      <c r="J293" s="469"/>
      <c r="K293" s="583"/>
      <c r="L293" s="602"/>
    </row>
    <row r="294" spans="1:12" ht="15" customHeight="1" x14ac:dyDescent="0.25">
      <c r="A294" s="564"/>
      <c r="B294" s="568"/>
      <c r="C294" s="614"/>
      <c r="D294" s="612"/>
      <c r="E294" s="448"/>
      <c r="F294" s="147" t="s">
        <v>1</v>
      </c>
      <c r="G294" s="243">
        <v>3000</v>
      </c>
      <c r="H294" s="244">
        <v>4000</v>
      </c>
      <c r="I294" s="246">
        <v>5000</v>
      </c>
      <c r="J294" s="245">
        <v>6000</v>
      </c>
      <c r="K294" s="583"/>
      <c r="L294" s="602"/>
    </row>
    <row r="295" spans="1:12" ht="15" customHeight="1" x14ac:dyDescent="0.25">
      <c r="A295" s="564"/>
      <c r="B295" s="568"/>
      <c r="C295" s="614"/>
      <c r="D295" s="612"/>
      <c r="E295" s="448"/>
      <c r="F295" s="147" t="s">
        <v>817</v>
      </c>
      <c r="G295" s="243">
        <f>G293*100</f>
        <v>6000</v>
      </c>
      <c r="H295" s="244">
        <f>G293*110</f>
        <v>6600</v>
      </c>
      <c r="I295" s="246">
        <f>G293*120</f>
        <v>7200</v>
      </c>
      <c r="J295" s="245">
        <f>G293*123</f>
        <v>7380</v>
      </c>
      <c r="K295" s="583"/>
      <c r="L295" s="602"/>
    </row>
    <row r="296" spans="1:12" ht="15" customHeight="1" x14ac:dyDescent="0.25">
      <c r="A296" s="564"/>
      <c r="B296" s="568"/>
      <c r="C296" s="614"/>
      <c r="D296" s="612"/>
      <c r="E296" s="448"/>
      <c r="F296" s="147" t="s">
        <v>1269</v>
      </c>
      <c r="G296" s="451">
        <v>0.98</v>
      </c>
      <c r="H296" s="451"/>
      <c r="I296" s="451"/>
      <c r="J296" s="451"/>
      <c r="K296" s="583"/>
      <c r="L296" s="602"/>
    </row>
    <row r="297" spans="1:12" ht="15" customHeight="1" x14ac:dyDescent="0.25">
      <c r="A297" s="564"/>
      <c r="B297" s="568"/>
      <c r="C297" s="614"/>
      <c r="D297" s="612"/>
      <c r="E297" s="448"/>
      <c r="F297" s="93" t="s">
        <v>699</v>
      </c>
      <c r="G297" s="523" t="s">
        <v>700</v>
      </c>
      <c r="H297" s="523"/>
      <c r="I297" s="523"/>
      <c r="J297" s="523"/>
      <c r="K297" s="583"/>
      <c r="L297" s="602"/>
    </row>
    <row r="298" spans="1:12" ht="15" customHeight="1" x14ac:dyDescent="0.25">
      <c r="A298" s="564"/>
      <c r="B298" s="568"/>
      <c r="C298" s="614"/>
      <c r="D298" s="612"/>
      <c r="E298" s="448"/>
      <c r="F298" s="93" t="s">
        <v>1181</v>
      </c>
      <c r="G298" s="462" t="s">
        <v>1179</v>
      </c>
      <c r="H298" s="463"/>
      <c r="I298" s="463"/>
      <c r="J298" s="464"/>
      <c r="K298" s="583"/>
      <c r="L298" s="602"/>
    </row>
    <row r="299" spans="1:12" ht="15" customHeight="1" x14ac:dyDescent="0.25">
      <c r="A299" s="564"/>
      <c r="B299" s="568"/>
      <c r="C299" s="614"/>
      <c r="D299" s="612"/>
      <c r="E299" s="448"/>
      <c r="F299" s="147" t="s">
        <v>2</v>
      </c>
      <c r="G299" s="607">
        <v>66</v>
      </c>
      <c r="H299" s="607"/>
      <c r="I299" s="607"/>
      <c r="J299" s="607"/>
      <c r="K299" s="583"/>
      <c r="L299" s="602"/>
    </row>
    <row r="300" spans="1:12" ht="15" customHeight="1" x14ac:dyDescent="0.25">
      <c r="A300" s="564"/>
      <c r="B300" s="568"/>
      <c r="C300" s="614"/>
      <c r="D300" s="612"/>
      <c r="E300" s="448"/>
      <c r="F300" s="147" t="s">
        <v>396</v>
      </c>
      <c r="G300" s="523" t="s">
        <v>397</v>
      </c>
      <c r="H300" s="523"/>
      <c r="I300" s="523"/>
      <c r="J300" s="523"/>
      <c r="K300" s="583"/>
      <c r="L300" s="602"/>
    </row>
    <row r="301" spans="1:12" ht="15" customHeight="1" x14ac:dyDescent="0.25">
      <c r="A301" s="564"/>
      <c r="B301" s="568"/>
      <c r="C301" s="614"/>
      <c r="D301" s="612"/>
      <c r="E301" s="448"/>
      <c r="F301" s="147" t="s">
        <v>3</v>
      </c>
      <c r="G301" s="607" t="s">
        <v>28</v>
      </c>
      <c r="H301" s="607"/>
      <c r="I301" s="607"/>
      <c r="J301" s="607"/>
      <c r="K301" s="583"/>
      <c r="L301" s="602"/>
    </row>
    <row r="302" spans="1:12" ht="15" customHeight="1" x14ac:dyDescent="0.25">
      <c r="A302" s="564"/>
      <c r="B302" s="568"/>
      <c r="C302" s="614"/>
      <c r="D302" s="612"/>
      <c r="E302" s="448"/>
      <c r="F302" s="148" t="s">
        <v>379</v>
      </c>
      <c r="G302" s="523" t="s">
        <v>380</v>
      </c>
      <c r="H302" s="523"/>
      <c r="I302" s="523"/>
      <c r="J302" s="523"/>
      <c r="K302" s="583"/>
      <c r="L302" s="602"/>
    </row>
    <row r="303" spans="1:12" ht="15" customHeight="1" x14ac:dyDescent="0.25">
      <c r="A303" s="564"/>
      <c r="B303" s="568"/>
      <c r="C303" s="614"/>
      <c r="D303" s="612"/>
      <c r="E303" s="448"/>
      <c r="F303" s="93" t="s">
        <v>701</v>
      </c>
      <c r="G303" s="523">
        <v>100000</v>
      </c>
      <c r="H303" s="523"/>
      <c r="I303" s="523"/>
      <c r="J303" s="523"/>
      <c r="K303" s="583"/>
      <c r="L303" s="602"/>
    </row>
    <row r="304" spans="1:12" ht="15" customHeight="1" x14ac:dyDescent="0.25">
      <c r="A304" s="564"/>
      <c r="B304" s="568"/>
      <c r="C304" s="614"/>
      <c r="D304" s="612"/>
      <c r="E304" s="448"/>
      <c r="F304" s="148" t="s">
        <v>257</v>
      </c>
      <c r="G304" s="523" t="s">
        <v>556</v>
      </c>
      <c r="H304" s="523"/>
      <c r="I304" s="523"/>
      <c r="J304" s="523"/>
      <c r="K304" s="583"/>
      <c r="L304" s="602"/>
    </row>
    <row r="305" spans="1:12" ht="15" customHeight="1" x14ac:dyDescent="0.25">
      <c r="A305" s="564"/>
      <c r="B305" s="568"/>
      <c r="C305" s="614"/>
      <c r="D305" s="612"/>
      <c r="E305" s="448"/>
      <c r="F305" s="148" t="s">
        <v>376</v>
      </c>
      <c r="G305" s="523" t="s">
        <v>392</v>
      </c>
      <c r="H305" s="523"/>
      <c r="I305" s="523"/>
      <c r="J305" s="523"/>
      <c r="K305" s="583"/>
      <c r="L305" s="602"/>
    </row>
    <row r="306" spans="1:12" ht="15" customHeight="1" x14ac:dyDescent="0.25">
      <c r="A306" s="564"/>
      <c r="B306" s="568"/>
      <c r="C306" s="614"/>
      <c r="D306" s="612"/>
      <c r="E306" s="448"/>
      <c r="F306" s="93" t="s">
        <v>702</v>
      </c>
      <c r="G306" s="523" t="s">
        <v>709</v>
      </c>
      <c r="H306" s="523"/>
      <c r="I306" s="523"/>
      <c r="J306" s="523"/>
      <c r="K306" s="583"/>
      <c r="L306" s="602"/>
    </row>
    <row r="307" spans="1:12" ht="15" customHeight="1" x14ac:dyDescent="0.25">
      <c r="A307" s="564"/>
      <c r="B307" s="568"/>
      <c r="C307" s="614"/>
      <c r="D307" s="612"/>
      <c r="E307" s="448"/>
      <c r="F307" s="148" t="s">
        <v>381</v>
      </c>
      <c r="G307" s="523" t="s">
        <v>382</v>
      </c>
      <c r="H307" s="523"/>
      <c r="I307" s="523"/>
      <c r="J307" s="523"/>
      <c r="K307" s="583"/>
      <c r="L307" s="602"/>
    </row>
    <row r="308" spans="1:12" ht="15" customHeight="1" x14ac:dyDescent="0.25">
      <c r="A308" s="564"/>
      <c r="B308" s="568"/>
      <c r="C308" s="614"/>
      <c r="D308" s="612"/>
      <c r="E308" s="448"/>
      <c r="F308" s="94" t="s">
        <v>358</v>
      </c>
      <c r="G308" s="523" t="s">
        <v>900</v>
      </c>
      <c r="H308" s="523"/>
      <c r="I308" s="523"/>
      <c r="J308" s="523"/>
      <c r="K308" s="583"/>
      <c r="L308" s="602"/>
    </row>
    <row r="309" spans="1:12" ht="15" customHeight="1" x14ac:dyDescent="0.25">
      <c r="A309" s="564"/>
      <c r="B309" s="568"/>
      <c r="C309" s="614"/>
      <c r="D309" s="612"/>
      <c r="E309" s="448"/>
      <c r="F309" s="148" t="s">
        <v>383</v>
      </c>
      <c r="G309" s="523" t="s">
        <v>394</v>
      </c>
      <c r="H309" s="523"/>
      <c r="I309" s="523"/>
      <c r="J309" s="523"/>
      <c r="K309" s="584">
        <v>5</v>
      </c>
      <c r="L309" s="443">
        <v>12844</v>
      </c>
    </row>
    <row r="310" spans="1:12" ht="15" customHeight="1" x14ac:dyDescent="0.25">
      <c r="A310" s="564"/>
      <c r="B310" s="568"/>
      <c r="C310" s="614"/>
      <c r="D310" s="612"/>
      <c r="E310" s="448"/>
      <c r="F310" s="148" t="s">
        <v>385</v>
      </c>
      <c r="G310" s="523" t="s">
        <v>386</v>
      </c>
      <c r="H310" s="523"/>
      <c r="I310" s="523"/>
      <c r="J310" s="523"/>
      <c r="K310" s="585"/>
      <c r="L310" s="591" t="e">
        <f>#REF!-#REF!*10%</f>
        <v>#REF!</v>
      </c>
    </row>
    <row r="311" spans="1:12" ht="15" customHeight="1" x14ac:dyDescent="0.25">
      <c r="A311" s="564"/>
      <c r="B311" s="568"/>
      <c r="C311" s="614"/>
      <c r="D311" s="612"/>
      <c r="E311" s="448"/>
      <c r="F311" s="148" t="s">
        <v>389</v>
      </c>
      <c r="G311" s="523" t="s">
        <v>390</v>
      </c>
      <c r="H311" s="523"/>
      <c r="I311" s="523"/>
      <c r="J311" s="523"/>
      <c r="K311" s="585"/>
      <c r="L311" s="591" t="e">
        <f>#REF!-#REF!*10%</f>
        <v>#REF!</v>
      </c>
    </row>
    <row r="312" spans="1:12" ht="15" customHeight="1" x14ac:dyDescent="0.25">
      <c r="A312" s="564"/>
      <c r="B312" s="568"/>
      <c r="C312" s="614"/>
      <c r="D312" s="612"/>
      <c r="E312" s="448"/>
      <c r="F312" s="93" t="s">
        <v>704</v>
      </c>
      <c r="G312" s="523" t="s">
        <v>705</v>
      </c>
      <c r="H312" s="523"/>
      <c r="I312" s="523"/>
      <c r="J312" s="523"/>
      <c r="K312" s="585"/>
      <c r="L312" s="591" t="e">
        <f>#REF!-#REF!*10%</f>
        <v>#REF!</v>
      </c>
    </row>
    <row r="313" spans="1:12" ht="15" customHeight="1" x14ac:dyDescent="0.25">
      <c r="A313" s="564"/>
      <c r="B313" s="568"/>
      <c r="C313" s="614"/>
      <c r="D313" s="612"/>
      <c r="E313" s="448"/>
      <c r="F313" s="93" t="s">
        <v>706</v>
      </c>
      <c r="G313" s="523" t="s">
        <v>390</v>
      </c>
      <c r="H313" s="523"/>
      <c r="I313" s="523"/>
      <c r="J313" s="523"/>
      <c r="K313" s="585"/>
      <c r="L313" s="591" t="e">
        <f>#REF!-#REF!*10%</f>
        <v>#REF!</v>
      </c>
    </row>
    <row r="314" spans="1:12" ht="15" customHeight="1" x14ac:dyDescent="0.25">
      <c r="A314" s="564"/>
      <c r="B314" s="568"/>
      <c r="C314" s="614"/>
      <c r="D314" s="612"/>
      <c r="E314" s="448"/>
      <c r="F314" s="93" t="s">
        <v>1271</v>
      </c>
      <c r="G314" s="523" t="s">
        <v>390</v>
      </c>
      <c r="H314" s="523"/>
      <c r="I314" s="523"/>
      <c r="J314" s="523"/>
      <c r="K314" s="585"/>
      <c r="L314" s="591" t="e">
        <f>#REF!-#REF!*10%</f>
        <v>#REF!</v>
      </c>
    </row>
    <row r="315" spans="1:12" ht="15" customHeight="1" x14ac:dyDescent="0.25">
      <c r="A315" s="564"/>
      <c r="B315" s="568"/>
      <c r="C315" s="614"/>
      <c r="D315" s="612"/>
      <c r="E315" s="448"/>
      <c r="F315" s="93" t="s">
        <v>707</v>
      </c>
      <c r="G315" s="523" t="s">
        <v>1270</v>
      </c>
      <c r="H315" s="523"/>
      <c r="I315" s="523"/>
      <c r="J315" s="523"/>
      <c r="K315" s="585"/>
      <c r="L315" s="591" t="e">
        <f>#REF!-#REF!*10%</f>
        <v>#REF!</v>
      </c>
    </row>
    <row r="316" spans="1:12" ht="15" customHeight="1" x14ac:dyDescent="0.25">
      <c r="A316" s="564"/>
      <c r="B316" s="568"/>
      <c r="C316" s="614"/>
      <c r="D316" s="612"/>
      <c r="E316" s="448"/>
      <c r="F316" s="93" t="s">
        <v>708</v>
      </c>
      <c r="G316" s="523" t="s">
        <v>390</v>
      </c>
      <c r="H316" s="523"/>
      <c r="I316" s="523"/>
      <c r="J316" s="523"/>
      <c r="K316" s="585"/>
      <c r="L316" s="591" t="e">
        <f>#REF!-#REF!*10%</f>
        <v>#REF!</v>
      </c>
    </row>
    <row r="317" spans="1:12" ht="15" customHeight="1" x14ac:dyDescent="0.25">
      <c r="A317" s="564"/>
      <c r="B317" s="568"/>
      <c r="C317" s="614"/>
      <c r="D317" s="612"/>
      <c r="E317" s="448"/>
      <c r="F317" s="148" t="s">
        <v>377</v>
      </c>
      <c r="G317" s="523" t="s">
        <v>387</v>
      </c>
      <c r="H317" s="523"/>
      <c r="I317" s="523"/>
      <c r="J317" s="523"/>
      <c r="K317" s="585"/>
      <c r="L317" s="591" t="e">
        <f>#REF!-#REF!*10%</f>
        <v>#REF!</v>
      </c>
    </row>
    <row r="318" spans="1:12" ht="15" customHeight="1" x14ac:dyDescent="0.25">
      <c r="A318" s="564"/>
      <c r="B318" s="568"/>
      <c r="C318" s="614"/>
      <c r="D318" s="612"/>
      <c r="E318" s="448"/>
      <c r="F318" s="148" t="s">
        <v>388</v>
      </c>
      <c r="G318" s="523" t="s">
        <v>393</v>
      </c>
      <c r="H318" s="523"/>
      <c r="I318" s="523"/>
      <c r="J318" s="523"/>
      <c r="K318" s="585"/>
      <c r="L318" s="591" t="e">
        <f>#REF!-#REF!*10%</f>
        <v>#REF!</v>
      </c>
    </row>
    <row r="319" spans="1:12" ht="15.6" customHeight="1" x14ac:dyDescent="0.25">
      <c r="A319" s="564"/>
      <c r="B319" s="568"/>
      <c r="C319" s="614"/>
      <c r="D319" s="612"/>
      <c r="E319" s="448"/>
      <c r="F319" s="148" t="s">
        <v>562</v>
      </c>
      <c r="G319" s="523" t="s">
        <v>1476</v>
      </c>
      <c r="H319" s="523"/>
      <c r="I319" s="523"/>
      <c r="J319" s="523"/>
      <c r="K319" s="585"/>
      <c r="L319" s="591" t="e">
        <f>#REF!-#REF!*10%</f>
        <v>#REF!</v>
      </c>
    </row>
    <row r="320" spans="1:12" ht="15.6" customHeight="1" x14ac:dyDescent="0.25">
      <c r="A320" s="564"/>
      <c r="B320" s="568"/>
      <c r="C320" s="614"/>
      <c r="D320" s="612"/>
      <c r="E320" s="448"/>
      <c r="F320" s="93" t="s">
        <v>1183</v>
      </c>
      <c r="G320" s="573" t="s">
        <v>1615</v>
      </c>
      <c r="H320" s="574"/>
      <c r="I320" s="574"/>
      <c r="J320" s="575"/>
      <c r="K320" s="585"/>
      <c r="L320" s="591" t="e">
        <f>#REF!-#REF!*10%</f>
        <v>#REF!</v>
      </c>
    </row>
    <row r="321" spans="1:12" ht="15.6" customHeight="1" x14ac:dyDescent="0.25">
      <c r="A321" s="564"/>
      <c r="B321" s="568"/>
      <c r="C321" s="614"/>
      <c r="D321" s="612"/>
      <c r="E321" s="448"/>
      <c r="F321" s="148" t="s">
        <v>570</v>
      </c>
      <c r="G321" s="523" t="s">
        <v>613</v>
      </c>
      <c r="H321" s="523"/>
      <c r="I321" s="523"/>
      <c r="J321" s="523"/>
      <c r="K321" s="585"/>
      <c r="L321" s="591" t="e">
        <f>#REF!-#REF!*10%</f>
        <v>#REF!</v>
      </c>
    </row>
    <row r="322" spans="1:12" ht="15.6" customHeight="1" x14ac:dyDescent="0.25">
      <c r="A322" s="564"/>
      <c r="B322" s="568"/>
      <c r="C322" s="614"/>
      <c r="D322" s="612"/>
      <c r="E322" s="448"/>
      <c r="F322" s="149" t="s">
        <v>4</v>
      </c>
      <c r="G322" s="606">
        <v>2</v>
      </c>
      <c r="H322" s="606"/>
      <c r="I322" s="606"/>
      <c r="J322" s="606"/>
      <c r="K322" s="585"/>
      <c r="L322" s="591" t="e">
        <f>#REF!-#REF!*10%</f>
        <v>#REF!</v>
      </c>
    </row>
    <row r="323" spans="1:12" ht="15" customHeight="1" x14ac:dyDescent="0.25">
      <c r="A323" s="564"/>
      <c r="B323" s="569"/>
      <c r="C323" s="614"/>
      <c r="D323" s="612"/>
      <c r="E323" s="448"/>
      <c r="F323" s="136" t="s">
        <v>1016</v>
      </c>
      <c r="G323" s="454">
        <v>5</v>
      </c>
      <c r="H323" s="454"/>
      <c r="I323" s="454"/>
      <c r="J323" s="454"/>
      <c r="K323" s="585"/>
      <c r="L323" s="591" t="e">
        <f>#REF!-#REF!*10%</f>
        <v>#REF!</v>
      </c>
    </row>
    <row r="324" spans="1:12" ht="15" customHeight="1" x14ac:dyDescent="0.25">
      <c r="A324" s="564">
        <v>11</v>
      </c>
      <c r="B324" s="567"/>
      <c r="C324" s="614" t="s">
        <v>1489</v>
      </c>
      <c r="D324" s="611"/>
      <c r="E324" s="448"/>
      <c r="F324" s="147" t="s">
        <v>81</v>
      </c>
      <c r="G324" s="607" t="s">
        <v>6</v>
      </c>
      <c r="H324" s="607"/>
      <c r="I324" s="607"/>
      <c r="J324" s="607"/>
      <c r="K324" s="539">
        <v>3</v>
      </c>
      <c r="L324" s="601">
        <v>14081</v>
      </c>
    </row>
    <row r="325" spans="1:12" ht="15" customHeight="1" x14ac:dyDescent="0.25">
      <c r="A325" s="564"/>
      <c r="B325" s="568"/>
      <c r="C325" s="614"/>
      <c r="D325" s="612"/>
      <c r="E325" s="448"/>
      <c r="F325" s="147" t="s">
        <v>80</v>
      </c>
      <c r="G325" s="469">
        <v>80</v>
      </c>
      <c r="H325" s="469"/>
      <c r="I325" s="469"/>
      <c r="J325" s="469"/>
      <c r="K325" s="583"/>
      <c r="L325" s="602"/>
    </row>
    <row r="326" spans="1:12" ht="15" customHeight="1" x14ac:dyDescent="0.25">
      <c r="A326" s="564"/>
      <c r="B326" s="568"/>
      <c r="C326" s="614"/>
      <c r="D326" s="612"/>
      <c r="E326" s="448"/>
      <c r="F326" s="147" t="s">
        <v>1</v>
      </c>
      <c r="G326" s="243">
        <v>3000</v>
      </c>
      <c r="H326" s="244">
        <v>4000</v>
      </c>
      <c r="I326" s="246">
        <v>5000</v>
      </c>
      <c r="J326" s="245">
        <v>6000</v>
      </c>
      <c r="K326" s="583"/>
      <c r="L326" s="602"/>
    </row>
    <row r="327" spans="1:12" ht="15" customHeight="1" x14ac:dyDescent="0.25">
      <c r="A327" s="564"/>
      <c r="B327" s="568"/>
      <c r="C327" s="614"/>
      <c r="D327" s="612"/>
      <c r="E327" s="448"/>
      <c r="F327" s="147" t="s">
        <v>817</v>
      </c>
      <c r="G327" s="243">
        <f>G325*100</f>
        <v>8000</v>
      </c>
      <c r="H327" s="244">
        <f>G325*110</f>
        <v>8800</v>
      </c>
      <c r="I327" s="246">
        <f>G325*120</f>
        <v>9600</v>
      </c>
      <c r="J327" s="245">
        <f>G325*123</f>
        <v>9840</v>
      </c>
      <c r="K327" s="583"/>
      <c r="L327" s="602"/>
    </row>
    <row r="328" spans="1:12" ht="15" customHeight="1" x14ac:dyDescent="0.25">
      <c r="A328" s="564"/>
      <c r="B328" s="568"/>
      <c r="C328" s="614"/>
      <c r="D328" s="612"/>
      <c r="E328" s="448"/>
      <c r="F328" s="147" t="s">
        <v>1269</v>
      </c>
      <c r="G328" s="451">
        <v>0.98</v>
      </c>
      <c r="H328" s="451"/>
      <c r="I328" s="451"/>
      <c r="J328" s="451"/>
      <c r="K328" s="583"/>
      <c r="L328" s="602"/>
    </row>
    <row r="329" spans="1:12" ht="15" customHeight="1" x14ac:dyDescent="0.25">
      <c r="A329" s="564"/>
      <c r="B329" s="568"/>
      <c r="C329" s="614"/>
      <c r="D329" s="612"/>
      <c r="E329" s="448"/>
      <c r="F329" s="93" t="s">
        <v>699</v>
      </c>
      <c r="G329" s="523" t="s">
        <v>700</v>
      </c>
      <c r="H329" s="523"/>
      <c r="I329" s="523"/>
      <c r="J329" s="523"/>
      <c r="K329" s="583"/>
      <c r="L329" s="602"/>
    </row>
    <row r="330" spans="1:12" ht="15" customHeight="1" x14ac:dyDescent="0.25">
      <c r="A330" s="564"/>
      <c r="B330" s="568"/>
      <c r="C330" s="614"/>
      <c r="D330" s="612"/>
      <c r="E330" s="448"/>
      <c r="F330" s="93" t="s">
        <v>1181</v>
      </c>
      <c r="G330" s="462" t="s">
        <v>1179</v>
      </c>
      <c r="H330" s="463"/>
      <c r="I330" s="463"/>
      <c r="J330" s="464"/>
      <c r="K330" s="583"/>
      <c r="L330" s="602"/>
    </row>
    <row r="331" spans="1:12" ht="15" customHeight="1" x14ac:dyDescent="0.25">
      <c r="A331" s="564"/>
      <c r="B331" s="568"/>
      <c r="C331" s="614"/>
      <c r="D331" s="612"/>
      <c r="E331" s="448"/>
      <c r="F331" s="147" t="s">
        <v>2</v>
      </c>
      <c r="G331" s="607">
        <v>66</v>
      </c>
      <c r="H331" s="607"/>
      <c r="I331" s="607"/>
      <c r="J331" s="607"/>
      <c r="K331" s="583"/>
      <c r="L331" s="602"/>
    </row>
    <row r="332" spans="1:12" ht="15" customHeight="1" x14ac:dyDescent="0.25">
      <c r="A332" s="564"/>
      <c r="B332" s="568"/>
      <c r="C332" s="614"/>
      <c r="D332" s="612"/>
      <c r="E332" s="448"/>
      <c r="F332" s="147" t="s">
        <v>396</v>
      </c>
      <c r="G332" s="523" t="s">
        <v>397</v>
      </c>
      <c r="H332" s="523"/>
      <c r="I332" s="523"/>
      <c r="J332" s="523"/>
      <c r="K332" s="583"/>
      <c r="L332" s="602"/>
    </row>
    <row r="333" spans="1:12" ht="15" customHeight="1" x14ac:dyDescent="0.25">
      <c r="A333" s="564"/>
      <c r="B333" s="568"/>
      <c r="C333" s="614"/>
      <c r="D333" s="612"/>
      <c r="E333" s="448"/>
      <c r="F333" s="147" t="s">
        <v>3</v>
      </c>
      <c r="G333" s="607" t="s">
        <v>29</v>
      </c>
      <c r="H333" s="607"/>
      <c r="I333" s="607"/>
      <c r="J333" s="607"/>
      <c r="K333" s="583"/>
      <c r="L333" s="602"/>
    </row>
    <row r="334" spans="1:12" ht="15" customHeight="1" x14ac:dyDescent="0.25">
      <c r="A334" s="564"/>
      <c r="B334" s="568"/>
      <c r="C334" s="614"/>
      <c r="D334" s="612"/>
      <c r="E334" s="448"/>
      <c r="F334" s="148" t="s">
        <v>379</v>
      </c>
      <c r="G334" s="523" t="s">
        <v>380</v>
      </c>
      <c r="H334" s="523"/>
      <c r="I334" s="523"/>
      <c r="J334" s="523"/>
      <c r="K334" s="583"/>
      <c r="L334" s="602"/>
    </row>
    <row r="335" spans="1:12" ht="15" customHeight="1" x14ac:dyDescent="0.25">
      <c r="A335" s="564"/>
      <c r="B335" s="568"/>
      <c r="C335" s="614"/>
      <c r="D335" s="612"/>
      <c r="E335" s="448"/>
      <c r="F335" s="93" t="s">
        <v>701</v>
      </c>
      <c r="G335" s="523">
        <v>100000</v>
      </c>
      <c r="H335" s="523"/>
      <c r="I335" s="523"/>
      <c r="J335" s="523"/>
      <c r="K335" s="583"/>
      <c r="L335" s="602"/>
    </row>
    <row r="336" spans="1:12" ht="15" customHeight="1" x14ac:dyDescent="0.25">
      <c r="A336" s="564"/>
      <c r="B336" s="568"/>
      <c r="C336" s="614"/>
      <c r="D336" s="612"/>
      <c r="E336" s="448"/>
      <c r="F336" s="148" t="s">
        <v>257</v>
      </c>
      <c r="G336" s="523" t="s">
        <v>556</v>
      </c>
      <c r="H336" s="523"/>
      <c r="I336" s="523"/>
      <c r="J336" s="523"/>
      <c r="K336" s="583"/>
      <c r="L336" s="602"/>
    </row>
    <row r="337" spans="1:12" ht="15" customHeight="1" x14ac:dyDescent="0.25">
      <c r="A337" s="564"/>
      <c r="B337" s="568"/>
      <c r="C337" s="614"/>
      <c r="D337" s="612"/>
      <c r="E337" s="448"/>
      <c r="F337" s="148" t="s">
        <v>376</v>
      </c>
      <c r="G337" s="523" t="s">
        <v>392</v>
      </c>
      <c r="H337" s="523"/>
      <c r="I337" s="523"/>
      <c r="J337" s="523"/>
      <c r="K337" s="583"/>
      <c r="L337" s="602"/>
    </row>
    <row r="338" spans="1:12" ht="15" customHeight="1" x14ac:dyDescent="0.25">
      <c r="A338" s="564"/>
      <c r="B338" s="568"/>
      <c r="C338" s="614"/>
      <c r="D338" s="612"/>
      <c r="E338" s="448"/>
      <c r="F338" s="93" t="s">
        <v>702</v>
      </c>
      <c r="G338" s="523" t="s">
        <v>709</v>
      </c>
      <c r="H338" s="523"/>
      <c r="I338" s="523"/>
      <c r="J338" s="523"/>
      <c r="K338" s="583"/>
      <c r="L338" s="602"/>
    </row>
    <row r="339" spans="1:12" ht="15" customHeight="1" x14ac:dyDescent="0.25">
      <c r="A339" s="564"/>
      <c r="B339" s="568"/>
      <c r="C339" s="614"/>
      <c r="D339" s="612"/>
      <c r="E339" s="448"/>
      <c r="F339" s="148" t="s">
        <v>381</v>
      </c>
      <c r="G339" s="523" t="s">
        <v>382</v>
      </c>
      <c r="H339" s="523"/>
      <c r="I339" s="523"/>
      <c r="J339" s="523"/>
      <c r="K339" s="583"/>
      <c r="L339" s="602"/>
    </row>
    <row r="340" spans="1:12" ht="15" customHeight="1" x14ac:dyDescent="0.25">
      <c r="A340" s="564"/>
      <c r="B340" s="568"/>
      <c r="C340" s="614"/>
      <c r="D340" s="612"/>
      <c r="E340" s="448"/>
      <c r="F340" s="94" t="s">
        <v>358</v>
      </c>
      <c r="G340" s="523" t="s">
        <v>900</v>
      </c>
      <c r="H340" s="523"/>
      <c r="I340" s="523"/>
      <c r="J340" s="523"/>
      <c r="K340" s="583"/>
      <c r="L340" s="602"/>
    </row>
    <row r="341" spans="1:12" ht="15" customHeight="1" x14ac:dyDescent="0.25">
      <c r="A341" s="564"/>
      <c r="B341" s="568"/>
      <c r="C341" s="614"/>
      <c r="D341" s="612"/>
      <c r="E341" s="448"/>
      <c r="F341" s="148" t="s">
        <v>383</v>
      </c>
      <c r="G341" s="523" t="s">
        <v>394</v>
      </c>
      <c r="H341" s="523"/>
      <c r="I341" s="523"/>
      <c r="J341" s="523"/>
      <c r="K341" s="584">
        <v>5</v>
      </c>
      <c r="L341" s="443">
        <v>15067</v>
      </c>
    </row>
    <row r="342" spans="1:12" ht="15" customHeight="1" x14ac:dyDescent="0.25">
      <c r="A342" s="564"/>
      <c r="B342" s="568"/>
      <c r="C342" s="614"/>
      <c r="D342" s="612"/>
      <c r="E342" s="448"/>
      <c r="F342" s="148" t="s">
        <v>385</v>
      </c>
      <c r="G342" s="523" t="s">
        <v>386</v>
      </c>
      <c r="H342" s="523"/>
      <c r="I342" s="523"/>
      <c r="J342" s="523"/>
      <c r="K342" s="585"/>
      <c r="L342" s="591" t="e">
        <f>#REF!-#REF!*10%</f>
        <v>#REF!</v>
      </c>
    </row>
    <row r="343" spans="1:12" ht="15" customHeight="1" x14ac:dyDescent="0.25">
      <c r="A343" s="564"/>
      <c r="B343" s="568"/>
      <c r="C343" s="614"/>
      <c r="D343" s="612"/>
      <c r="E343" s="448"/>
      <c r="F343" s="148" t="s">
        <v>389</v>
      </c>
      <c r="G343" s="523" t="s">
        <v>390</v>
      </c>
      <c r="H343" s="523"/>
      <c r="I343" s="523"/>
      <c r="J343" s="523"/>
      <c r="K343" s="585"/>
      <c r="L343" s="591" t="e">
        <f>#REF!-#REF!*10%</f>
        <v>#REF!</v>
      </c>
    </row>
    <row r="344" spans="1:12" ht="15" customHeight="1" x14ac:dyDescent="0.25">
      <c r="A344" s="564"/>
      <c r="B344" s="568"/>
      <c r="C344" s="614"/>
      <c r="D344" s="612"/>
      <c r="E344" s="448"/>
      <c r="F344" s="93" t="s">
        <v>704</v>
      </c>
      <c r="G344" s="523" t="s">
        <v>705</v>
      </c>
      <c r="H344" s="523"/>
      <c r="I344" s="523"/>
      <c r="J344" s="523"/>
      <c r="K344" s="585"/>
      <c r="L344" s="591" t="e">
        <f>#REF!-#REF!*10%</f>
        <v>#REF!</v>
      </c>
    </row>
    <row r="345" spans="1:12" ht="15" customHeight="1" x14ac:dyDescent="0.25">
      <c r="A345" s="564"/>
      <c r="B345" s="568"/>
      <c r="C345" s="614"/>
      <c r="D345" s="612"/>
      <c r="E345" s="448"/>
      <c r="F345" s="93" t="s">
        <v>706</v>
      </c>
      <c r="G345" s="523" t="s">
        <v>390</v>
      </c>
      <c r="H345" s="523"/>
      <c r="I345" s="523"/>
      <c r="J345" s="523"/>
      <c r="K345" s="585"/>
      <c r="L345" s="591" t="e">
        <f>#REF!-#REF!*10%</f>
        <v>#REF!</v>
      </c>
    </row>
    <row r="346" spans="1:12" ht="15" customHeight="1" x14ac:dyDescent="0.25">
      <c r="A346" s="564"/>
      <c r="B346" s="568"/>
      <c r="C346" s="614"/>
      <c r="D346" s="612"/>
      <c r="E346" s="448"/>
      <c r="F346" s="93" t="s">
        <v>1271</v>
      </c>
      <c r="G346" s="523" t="s">
        <v>390</v>
      </c>
      <c r="H346" s="523"/>
      <c r="I346" s="523"/>
      <c r="J346" s="523"/>
      <c r="K346" s="585"/>
      <c r="L346" s="591" t="e">
        <f>#REF!-#REF!*10%</f>
        <v>#REF!</v>
      </c>
    </row>
    <row r="347" spans="1:12" ht="15" customHeight="1" x14ac:dyDescent="0.25">
      <c r="A347" s="564"/>
      <c r="B347" s="568"/>
      <c r="C347" s="614"/>
      <c r="D347" s="612"/>
      <c r="E347" s="448"/>
      <c r="F347" s="93" t="s">
        <v>707</v>
      </c>
      <c r="G347" s="523" t="s">
        <v>1270</v>
      </c>
      <c r="H347" s="523"/>
      <c r="I347" s="523"/>
      <c r="J347" s="523"/>
      <c r="K347" s="585"/>
      <c r="L347" s="591" t="e">
        <f>#REF!-#REF!*10%</f>
        <v>#REF!</v>
      </c>
    </row>
    <row r="348" spans="1:12" ht="15" customHeight="1" x14ac:dyDescent="0.25">
      <c r="A348" s="564"/>
      <c r="B348" s="568"/>
      <c r="C348" s="614"/>
      <c r="D348" s="612"/>
      <c r="E348" s="448"/>
      <c r="F348" s="93" t="s">
        <v>708</v>
      </c>
      <c r="G348" s="523" t="s">
        <v>390</v>
      </c>
      <c r="H348" s="523"/>
      <c r="I348" s="523"/>
      <c r="J348" s="523"/>
      <c r="K348" s="585"/>
      <c r="L348" s="591" t="e">
        <f>#REF!-#REF!*10%</f>
        <v>#REF!</v>
      </c>
    </row>
    <row r="349" spans="1:12" ht="15" customHeight="1" x14ac:dyDescent="0.25">
      <c r="A349" s="564"/>
      <c r="B349" s="568"/>
      <c r="C349" s="614"/>
      <c r="D349" s="612"/>
      <c r="E349" s="448"/>
      <c r="F349" s="148" t="s">
        <v>377</v>
      </c>
      <c r="G349" s="523" t="s">
        <v>387</v>
      </c>
      <c r="H349" s="523"/>
      <c r="I349" s="523"/>
      <c r="J349" s="523"/>
      <c r="K349" s="585"/>
      <c r="L349" s="591" t="e">
        <f>#REF!-#REF!*10%</f>
        <v>#REF!</v>
      </c>
    </row>
    <row r="350" spans="1:12" ht="15" customHeight="1" x14ac:dyDescent="0.25">
      <c r="A350" s="564"/>
      <c r="B350" s="568"/>
      <c r="C350" s="614"/>
      <c r="D350" s="612"/>
      <c r="E350" s="448"/>
      <c r="F350" s="148" t="s">
        <v>388</v>
      </c>
      <c r="G350" s="523" t="s">
        <v>393</v>
      </c>
      <c r="H350" s="523"/>
      <c r="I350" s="523"/>
      <c r="J350" s="523"/>
      <c r="K350" s="585"/>
      <c r="L350" s="591" t="e">
        <f>#REF!-#REF!*10%</f>
        <v>#REF!</v>
      </c>
    </row>
    <row r="351" spans="1:12" ht="15.6" customHeight="1" x14ac:dyDescent="0.25">
      <c r="A351" s="564"/>
      <c r="B351" s="568"/>
      <c r="C351" s="614"/>
      <c r="D351" s="612"/>
      <c r="E351" s="448"/>
      <c r="F351" s="148" t="s">
        <v>562</v>
      </c>
      <c r="G351" s="523" t="s">
        <v>1476</v>
      </c>
      <c r="H351" s="523"/>
      <c r="I351" s="523"/>
      <c r="J351" s="523"/>
      <c r="K351" s="585"/>
      <c r="L351" s="591" t="e">
        <f>#REF!-#REF!*10%</f>
        <v>#REF!</v>
      </c>
    </row>
    <row r="352" spans="1:12" ht="15.6" customHeight="1" x14ac:dyDescent="0.25">
      <c r="A352" s="564"/>
      <c r="B352" s="568"/>
      <c r="C352" s="614"/>
      <c r="D352" s="612"/>
      <c r="E352" s="448"/>
      <c r="F352" s="93" t="s">
        <v>1183</v>
      </c>
      <c r="G352" s="573" t="s">
        <v>1615</v>
      </c>
      <c r="H352" s="574"/>
      <c r="I352" s="574"/>
      <c r="J352" s="575"/>
      <c r="K352" s="585"/>
      <c r="L352" s="591" t="e">
        <f>#REF!-#REF!*10%</f>
        <v>#REF!</v>
      </c>
    </row>
    <row r="353" spans="1:12" ht="15.6" customHeight="1" x14ac:dyDescent="0.25">
      <c r="A353" s="564"/>
      <c r="B353" s="568"/>
      <c r="C353" s="614"/>
      <c r="D353" s="612"/>
      <c r="E353" s="448"/>
      <c r="F353" s="148" t="s">
        <v>570</v>
      </c>
      <c r="G353" s="523" t="s">
        <v>613</v>
      </c>
      <c r="H353" s="523"/>
      <c r="I353" s="523"/>
      <c r="J353" s="523"/>
      <c r="K353" s="585"/>
      <c r="L353" s="591" t="e">
        <f>#REF!-#REF!*10%</f>
        <v>#REF!</v>
      </c>
    </row>
    <row r="354" spans="1:12" ht="15.6" customHeight="1" x14ac:dyDescent="0.25">
      <c r="A354" s="564"/>
      <c r="B354" s="568"/>
      <c r="C354" s="614"/>
      <c r="D354" s="612"/>
      <c r="E354" s="448"/>
      <c r="F354" s="149" t="s">
        <v>4</v>
      </c>
      <c r="G354" s="606">
        <v>2.2000000000000002</v>
      </c>
      <c r="H354" s="606"/>
      <c r="I354" s="606"/>
      <c r="J354" s="606"/>
      <c r="K354" s="585"/>
      <c r="L354" s="591" t="e">
        <f>#REF!-#REF!*10%</f>
        <v>#REF!</v>
      </c>
    </row>
    <row r="355" spans="1:12" ht="15" customHeight="1" x14ac:dyDescent="0.25">
      <c r="A355" s="564"/>
      <c r="B355" s="569"/>
      <c r="C355" s="614"/>
      <c r="D355" s="612"/>
      <c r="E355" s="448"/>
      <c r="F355" s="136" t="s">
        <v>1016</v>
      </c>
      <c r="G355" s="454">
        <v>5</v>
      </c>
      <c r="H355" s="454"/>
      <c r="I355" s="454"/>
      <c r="J355" s="454"/>
      <c r="K355" s="585"/>
      <c r="L355" s="591" t="e">
        <f>#REF!-#REF!*10%</f>
        <v>#REF!</v>
      </c>
    </row>
    <row r="356" spans="1:12" ht="15" customHeight="1" x14ac:dyDescent="0.25">
      <c r="A356" s="564">
        <v>12</v>
      </c>
      <c r="B356" s="567"/>
      <c r="C356" s="614" t="s">
        <v>1490</v>
      </c>
      <c r="D356" s="611"/>
      <c r="E356" s="448"/>
      <c r="F356" s="147" t="s">
        <v>81</v>
      </c>
      <c r="G356" s="607" t="s">
        <v>6</v>
      </c>
      <c r="H356" s="607"/>
      <c r="I356" s="607"/>
      <c r="J356" s="607"/>
      <c r="K356" s="539">
        <v>3</v>
      </c>
      <c r="L356" s="601">
        <v>15698</v>
      </c>
    </row>
    <row r="357" spans="1:12" ht="15" customHeight="1" x14ac:dyDescent="0.25">
      <c r="A357" s="564"/>
      <c r="B357" s="568"/>
      <c r="C357" s="614"/>
      <c r="D357" s="612"/>
      <c r="E357" s="448"/>
      <c r="F357" s="147" t="s">
        <v>80</v>
      </c>
      <c r="G357" s="469">
        <v>100</v>
      </c>
      <c r="H357" s="469"/>
      <c r="I357" s="469"/>
      <c r="J357" s="469"/>
      <c r="K357" s="583"/>
      <c r="L357" s="602"/>
    </row>
    <row r="358" spans="1:12" ht="15" customHeight="1" x14ac:dyDescent="0.25">
      <c r="A358" s="564"/>
      <c r="B358" s="568"/>
      <c r="C358" s="614"/>
      <c r="D358" s="612"/>
      <c r="E358" s="448"/>
      <c r="F358" s="147" t="s">
        <v>1</v>
      </c>
      <c r="G358" s="243">
        <v>3000</v>
      </c>
      <c r="H358" s="244">
        <v>4000</v>
      </c>
      <c r="I358" s="246">
        <v>5000</v>
      </c>
      <c r="J358" s="245">
        <v>6000</v>
      </c>
      <c r="K358" s="583"/>
      <c r="L358" s="602"/>
    </row>
    <row r="359" spans="1:12" ht="15" customHeight="1" x14ac:dyDescent="0.25">
      <c r="A359" s="564"/>
      <c r="B359" s="568"/>
      <c r="C359" s="614"/>
      <c r="D359" s="612"/>
      <c r="E359" s="448"/>
      <c r="F359" s="147" t="s">
        <v>817</v>
      </c>
      <c r="G359" s="243">
        <f>G357*100</f>
        <v>10000</v>
      </c>
      <c r="H359" s="244">
        <f>G357*110</f>
        <v>11000</v>
      </c>
      <c r="I359" s="246">
        <f>G357*120</f>
        <v>12000</v>
      </c>
      <c r="J359" s="245">
        <f>G357*123</f>
        <v>12300</v>
      </c>
      <c r="K359" s="583"/>
      <c r="L359" s="602"/>
    </row>
    <row r="360" spans="1:12" ht="15" customHeight="1" x14ac:dyDescent="0.25">
      <c r="A360" s="564"/>
      <c r="B360" s="568"/>
      <c r="C360" s="614"/>
      <c r="D360" s="612"/>
      <c r="E360" s="448"/>
      <c r="F360" s="147" t="s">
        <v>1269</v>
      </c>
      <c r="G360" s="451">
        <v>0.98</v>
      </c>
      <c r="H360" s="451"/>
      <c r="I360" s="451"/>
      <c r="J360" s="451"/>
      <c r="K360" s="583"/>
      <c r="L360" s="602"/>
    </row>
    <row r="361" spans="1:12" ht="15" customHeight="1" x14ac:dyDescent="0.25">
      <c r="A361" s="564"/>
      <c r="B361" s="568"/>
      <c r="C361" s="614"/>
      <c r="D361" s="612"/>
      <c r="E361" s="448"/>
      <c r="F361" s="93" t="s">
        <v>699</v>
      </c>
      <c r="G361" s="523" t="s">
        <v>700</v>
      </c>
      <c r="H361" s="523"/>
      <c r="I361" s="523"/>
      <c r="J361" s="523"/>
      <c r="K361" s="583"/>
      <c r="L361" s="602"/>
    </row>
    <row r="362" spans="1:12" ht="15" customHeight="1" x14ac:dyDescent="0.25">
      <c r="A362" s="564"/>
      <c r="B362" s="568"/>
      <c r="C362" s="614"/>
      <c r="D362" s="612"/>
      <c r="E362" s="448"/>
      <c r="F362" s="93" t="s">
        <v>1181</v>
      </c>
      <c r="G362" s="462" t="s">
        <v>1179</v>
      </c>
      <c r="H362" s="463"/>
      <c r="I362" s="463"/>
      <c r="J362" s="464"/>
      <c r="K362" s="583"/>
      <c r="L362" s="602"/>
    </row>
    <row r="363" spans="1:12" ht="15" customHeight="1" x14ac:dyDescent="0.25">
      <c r="A363" s="564"/>
      <c r="B363" s="568"/>
      <c r="C363" s="614"/>
      <c r="D363" s="612"/>
      <c r="E363" s="448"/>
      <c r="F363" s="147" t="s">
        <v>2</v>
      </c>
      <c r="G363" s="607">
        <v>66</v>
      </c>
      <c r="H363" s="607"/>
      <c r="I363" s="607"/>
      <c r="J363" s="607"/>
      <c r="K363" s="583"/>
      <c r="L363" s="602"/>
    </row>
    <row r="364" spans="1:12" ht="15" customHeight="1" x14ac:dyDescent="0.25">
      <c r="A364" s="564"/>
      <c r="B364" s="568"/>
      <c r="C364" s="614"/>
      <c r="D364" s="612"/>
      <c r="E364" s="448"/>
      <c r="F364" s="147" t="s">
        <v>396</v>
      </c>
      <c r="G364" s="523" t="s">
        <v>397</v>
      </c>
      <c r="H364" s="523"/>
      <c r="I364" s="523"/>
      <c r="J364" s="523"/>
      <c r="K364" s="583"/>
      <c r="L364" s="602"/>
    </row>
    <row r="365" spans="1:12" ht="15" customHeight="1" x14ac:dyDescent="0.25">
      <c r="A365" s="564"/>
      <c r="B365" s="568"/>
      <c r="C365" s="614"/>
      <c r="D365" s="612"/>
      <c r="E365" s="448"/>
      <c r="F365" s="147" t="s">
        <v>3</v>
      </c>
      <c r="G365" s="607" t="s">
        <v>30</v>
      </c>
      <c r="H365" s="607"/>
      <c r="I365" s="607"/>
      <c r="J365" s="607"/>
      <c r="K365" s="583"/>
      <c r="L365" s="602"/>
    </row>
    <row r="366" spans="1:12" ht="15" customHeight="1" x14ac:dyDescent="0.25">
      <c r="A366" s="564"/>
      <c r="B366" s="568"/>
      <c r="C366" s="614"/>
      <c r="D366" s="612"/>
      <c r="E366" s="448"/>
      <c r="F366" s="148" t="s">
        <v>379</v>
      </c>
      <c r="G366" s="523" t="s">
        <v>380</v>
      </c>
      <c r="H366" s="523"/>
      <c r="I366" s="523"/>
      <c r="J366" s="523"/>
      <c r="K366" s="583"/>
      <c r="L366" s="602"/>
    </row>
    <row r="367" spans="1:12" ht="15" customHeight="1" x14ac:dyDescent="0.25">
      <c r="A367" s="564"/>
      <c r="B367" s="568"/>
      <c r="C367" s="614"/>
      <c r="D367" s="612"/>
      <c r="E367" s="448"/>
      <c r="F367" s="93" t="s">
        <v>701</v>
      </c>
      <c r="G367" s="523">
        <v>100000</v>
      </c>
      <c r="H367" s="523"/>
      <c r="I367" s="523"/>
      <c r="J367" s="523"/>
      <c r="K367" s="583"/>
      <c r="L367" s="602"/>
    </row>
    <row r="368" spans="1:12" ht="15" customHeight="1" x14ac:dyDescent="0.25">
      <c r="A368" s="564"/>
      <c r="B368" s="568"/>
      <c r="C368" s="614"/>
      <c r="D368" s="612"/>
      <c r="E368" s="448"/>
      <c r="F368" s="148" t="s">
        <v>257</v>
      </c>
      <c r="G368" s="523" t="s">
        <v>556</v>
      </c>
      <c r="H368" s="523"/>
      <c r="I368" s="523"/>
      <c r="J368" s="523"/>
      <c r="K368" s="583"/>
      <c r="L368" s="602"/>
    </row>
    <row r="369" spans="1:12" ht="15" customHeight="1" x14ac:dyDescent="0.25">
      <c r="A369" s="564"/>
      <c r="B369" s="568"/>
      <c r="C369" s="614"/>
      <c r="D369" s="612"/>
      <c r="E369" s="448"/>
      <c r="F369" s="148" t="s">
        <v>376</v>
      </c>
      <c r="G369" s="523" t="s">
        <v>392</v>
      </c>
      <c r="H369" s="523"/>
      <c r="I369" s="523"/>
      <c r="J369" s="523"/>
      <c r="K369" s="583"/>
      <c r="L369" s="602"/>
    </row>
    <row r="370" spans="1:12" ht="15" customHeight="1" x14ac:dyDescent="0.25">
      <c r="A370" s="564"/>
      <c r="B370" s="568"/>
      <c r="C370" s="614"/>
      <c r="D370" s="612"/>
      <c r="E370" s="448"/>
      <c r="F370" s="93" t="s">
        <v>702</v>
      </c>
      <c r="G370" s="523" t="s">
        <v>709</v>
      </c>
      <c r="H370" s="523"/>
      <c r="I370" s="523"/>
      <c r="J370" s="523"/>
      <c r="K370" s="583"/>
      <c r="L370" s="602"/>
    </row>
    <row r="371" spans="1:12" ht="15" customHeight="1" x14ac:dyDescent="0.25">
      <c r="A371" s="564"/>
      <c r="B371" s="568"/>
      <c r="C371" s="614"/>
      <c r="D371" s="612"/>
      <c r="E371" s="448"/>
      <c r="F371" s="148" t="s">
        <v>381</v>
      </c>
      <c r="G371" s="523" t="s">
        <v>382</v>
      </c>
      <c r="H371" s="523"/>
      <c r="I371" s="523"/>
      <c r="J371" s="523"/>
      <c r="K371" s="583"/>
      <c r="L371" s="602"/>
    </row>
    <row r="372" spans="1:12" ht="15" customHeight="1" x14ac:dyDescent="0.25">
      <c r="A372" s="564"/>
      <c r="B372" s="568"/>
      <c r="C372" s="614"/>
      <c r="D372" s="612"/>
      <c r="E372" s="448"/>
      <c r="F372" s="94" t="s">
        <v>358</v>
      </c>
      <c r="G372" s="523" t="s">
        <v>900</v>
      </c>
      <c r="H372" s="523"/>
      <c r="I372" s="523"/>
      <c r="J372" s="523"/>
      <c r="K372" s="583"/>
      <c r="L372" s="602"/>
    </row>
    <row r="373" spans="1:12" ht="15" customHeight="1" x14ac:dyDescent="0.25">
      <c r="A373" s="564"/>
      <c r="B373" s="568"/>
      <c r="C373" s="614"/>
      <c r="D373" s="612"/>
      <c r="E373" s="448"/>
      <c r="F373" s="148" t="s">
        <v>383</v>
      </c>
      <c r="G373" s="523" t="s">
        <v>394</v>
      </c>
      <c r="H373" s="523"/>
      <c r="I373" s="523"/>
      <c r="J373" s="523"/>
      <c r="K373" s="584">
        <v>5</v>
      </c>
      <c r="L373" s="443">
        <v>16797</v>
      </c>
    </row>
    <row r="374" spans="1:12" ht="15" customHeight="1" x14ac:dyDescent="0.25">
      <c r="A374" s="564"/>
      <c r="B374" s="568"/>
      <c r="C374" s="614"/>
      <c r="D374" s="612"/>
      <c r="E374" s="448"/>
      <c r="F374" s="148" t="s">
        <v>385</v>
      </c>
      <c r="G374" s="523" t="s">
        <v>386</v>
      </c>
      <c r="H374" s="523"/>
      <c r="I374" s="523"/>
      <c r="J374" s="523"/>
      <c r="K374" s="585"/>
      <c r="L374" s="591" t="e">
        <f>#REF!-#REF!*10%</f>
        <v>#REF!</v>
      </c>
    </row>
    <row r="375" spans="1:12" ht="15" customHeight="1" x14ac:dyDescent="0.25">
      <c r="A375" s="564"/>
      <c r="B375" s="568"/>
      <c r="C375" s="614"/>
      <c r="D375" s="612"/>
      <c r="E375" s="448"/>
      <c r="F375" s="148" t="s">
        <v>389</v>
      </c>
      <c r="G375" s="523" t="s">
        <v>390</v>
      </c>
      <c r="H375" s="523"/>
      <c r="I375" s="523"/>
      <c r="J375" s="523"/>
      <c r="K375" s="585"/>
      <c r="L375" s="591" t="e">
        <f>#REF!-#REF!*10%</f>
        <v>#REF!</v>
      </c>
    </row>
    <row r="376" spans="1:12" ht="15" customHeight="1" x14ac:dyDescent="0.25">
      <c r="A376" s="564"/>
      <c r="B376" s="568"/>
      <c r="C376" s="614"/>
      <c r="D376" s="612"/>
      <c r="E376" s="448"/>
      <c r="F376" s="93" t="s">
        <v>704</v>
      </c>
      <c r="G376" s="523" t="s">
        <v>705</v>
      </c>
      <c r="H376" s="523"/>
      <c r="I376" s="523"/>
      <c r="J376" s="523"/>
      <c r="K376" s="585"/>
      <c r="L376" s="591" t="e">
        <f>#REF!-#REF!*10%</f>
        <v>#REF!</v>
      </c>
    </row>
    <row r="377" spans="1:12" ht="15" customHeight="1" x14ac:dyDescent="0.25">
      <c r="A377" s="564"/>
      <c r="B377" s="568"/>
      <c r="C377" s="614"/>
      <c r="D377" s="612"/>
      <c r="E377" s="448"/>
      <c r="F377" s="93" t="s">
        <v>706</v>
      </c>
      <c r="G377" s="523" t="s">
        <v>390</v>
      </c>
      <c r="H377" s="523"/>
      <c r="I377" s="523"/>
      <c r="J377" s="523"/>
      <c r="K377" s="585"/>
      <c r="L377" s="591" t="e">
        <f>#REF!-#REF!*10%</f>
        <v>#REF!</v>
      </c>
    </row>
    <row r="378" spans="1:12" ht="15" customHeight="1" x14ac:dyDescent="0.25">
      <c r="A378" s="564"/>
      <c r="B378" s="568"/>
      <c r="C378" s="614"/>
      <c r="D378" s="612"/>
      <c r="E378" s="448"/>
      <c r="F378" s="93" t="s">
        <v>1271</v>
      </c>
      <c r="G378" s="523" t="s">
        <v>390</v>
      </c>
      <c r="H378" s="523"/>
      <c r="I378" s="523"/>
      <c r="J378" s="523"/>
      <c r="K378" s="585"/>
      <c r="L378" s="591" t="e">
        <f>#REF!-#REF!*10%</f>
        <v>#REF!</v>
      </c>
    </row>
    <row r="379" spans="1:12" ht="15" customHeight="1" x14ac:dyDescent="0.25">
      <c r="A379" s="564"/>
      <c r="B379" s="568"/>
      <c r="C379" s="614"/>
      <c r="D379" s="612"/>
      <c r="E379" s="448"/>
      <c r="F379" s="93" t="s">
        <v>707</v>
      </c>
      <c r="G379" s="523" t="s">
        <v>911</v>
      </c>
      <c r="H379" s="523"/>
      <c r="I379" s="523"/>
      <c r="J379" s="523"/>
      <c r="K379" s="585"/>
      <c r="L379" s="591" t="e">
        <f>#REF!-#REF!*10%</f>
        <v>#REF!</v>
      </c>
    </row>
    <row r="380" spans="1:12" ht="15" customHeight="1" x14ac:dyDescent="0.25">
      <c r="A380" s="564"/>
      <c r="B380" s="568"/>
      <c r="C380" s="614"/>
      <c r="D380" s="612"/>
      <c r="E380" s="448"/>
      <c r="F380" s="93" t="s">
        <v>708</v>
      </c>
      <c r="G380" s="523" t="s">
        <v>390</v>
      </c>
      <c r="H380" s="523"/>
      <c r="I380" s="523"/>
      <c r="J380" s="523"/>
      <c r="K380" s="585"/>
      <c r="L380" s="591" t="e">
        <f>#REF!-#REF!*10%</f>
        <v>#REF!</v>
      </c>
    </row>
    <row r="381" spans="1:12" ht="15" customHeight="1" x14ac:dyDescent="0.25">
      <c r="A381" s="564"/>
      <c r="B381" s="568"/>
      <c r="C381" s="614"/>
      <c r="D381" s="612"/>
      <c r="E381" s="448"/>
      <c r="F381" s="148" t="s">
        <v>377</v>
      </c>
      <c r="G381" s="523" t="s">
        <v>387</v>
      </c>
      <c r="H381" s="523"/>
      <c r="I381" s="523"/>
      <c r="J381" s="523"/>
      <c r="K381" s="585"/>
      <c r="L381" s="591" t="e">
        <f>#REF!-#REF!*10%</f>
        <v>#REF!</v>
      </c>
    </row>
    <row r="382" spans="1:12" ht="15" customHeight="1" x14ac:dyDescent="0.25">
      <c r="A382" s="564"/>
      <c r="B382" s="568"/>
      <c r="C382" s="614"/>
      <c r="D382" s="612"/>
      <c r="E382" s="448"/>
      <c r="F382" s="148" t="s">
        <v>388</v>
      </c>
      <c r="G382" s="523" t="s">
        <v>393</v>
      </c>
      <c r="H382" s="523"/>
      <c r="I382" s="523"/>
      <c r="J382" s="523"/>
      <c r="K382" s="585"/>
      <c r="L382" s="591" t="e">
        <f>#REF!-#REF!*10%</f>
        <v>#REF!</v>
      </c>
    </row>
    <row r="383" spans="1:12" ht="15.6" customHeight="1" x14ac:dyDescent="0.25">
      <c r="A383" s="564"/>
      <c r="B383" s="568"/>
      <c r="C383" s="614"/>
      <c r="D383" s="612"/>
      <c r="E383" s="448"/>
      <c r="F383" s="148" t="s">
        <v>562</v>
      </c>
      <c r="G383" s="523" t="s">
        <v>1476</v>
      </c>
      <c r="H383" s="523"/>
      <c r="I383" s="523"/>
      <c r="J383" s="523"/>
      <c r="K383" s="585"/>
      <c r="L383" s="591" t="e">
        <f>#REF!-#REF!*10%</f>
        <v>#REF!</v>
      </c>
    </row>
    <row r="384" spans="1:12" ht="15.6" customHeight="1" x14ac:dyDescent="0.25">
      <c r="A384" s="564"/>
      <c r="B384" s="568"/>
      <c r="C384" s="614"/>
      <c r="D384" s="612"/>
      <c r="E384" s="448"/>
      <c r="F384" s="93" t="s">
        <v>1183</v>
      </c>
      <c r="G384" s="573" t="s">
        <v>1615</v>
      </c>
      <c r="H384" s="574"/>
      <c r="I384" s="574"/>
      <c r="J384" s="575"/>
      <c r="K384" s="585"/>
      <c r="L384" s="591" t="e">
        <f>#REF!-#REF!*10%</f>
        <v>#REF!</v>
      </c>
    </row>
    <row r="385" spans="1:12" ht="15.6" customHeight="1" x14ac:dyDescent="0.25">
      <c r="A385" s="564"/>
      <c r="B385" s="568"/>
      <c r="C385" s="614"/>
      <c r="D385" s="612"/>
      <c r="E385" s="448"/>
      <c r="F385" s="148" t="s">
        <v>570</v>
      </c>
      <c r="G385" s="523" t="s">
        <v>613</v>
      </c>
      <c r="H385" s="523"/>
      <c r="I385" s="523"/>
      <c r="J385" s="523"/>
      <c r="K385" s="585"/>
      <c r="L385" s="591" t="e">
        <f>#REF!-#REF!*10%</f>
        <v>#REF!</v>
      </c>
    </row>
    <row r="386" spans="1:12" ht="15.6" customHeight="1" x14ac:dyDescent="0.25">
      <c r="A386" s="564"/>
      <c r="B386" s="568"/>
      <c r="C386" s="614"/>
      <c r="D386" s="612"/>
      <c r="E386" s="448"/>
      <c r="F386" s="149" t="s">
        <v>4</v>
      </c>
      <c r="G386" s="606">
        <v>2.8</v>
      </c>
      <c r="H386" s="606"/>
      <c r="I386" s="606"/>
      <c r="J386" s="606"/>
      <c r="K386" s="585"/>
      <c r="L386" s="591" t="e">
        <f>#REF!-#REF!*10%</f>
        <v>#REF!</v>
      </c>
    </row>
    <row r="387" spans="1:12" ht="15" customHeight="1" x14ac:dyDescent="0.25">
      <c r="A387" s="564"/>
      <c r="B387" s="569"/>
      <c r="C387" s="614"/>
      <c r="D387" s="612"/>
      <c r="E387" s="448"/>
      <c r="F387" s="136" t="s">
        <v>1016</v>
      </c>
      <c r="G387" s="454">
        <v>5</v>
      </c>
      <c r="H387" s="454"/>
      <c r="I387" s="454"/>
      <c r="J387" s="454"/>
      <c r="K387" s="585"/>
      <c r="L387" s="591" t="e">
        <f>#REF!-#REF!*10%</f>
        <v>#REF!</v>
      </c>
    </row>
    <row r="388" spans="1:12" ht="24.95" customHeight="1" x14ac:dyDescent="0.25">
      <c r="A388" s="519" t="s">
        <v>1616</v>
      </c>
      <c r="B388" s="519"/>
      <c r="C388" s="519"/>
      <c r="D388" s="519"/>
      <c r="E388" s="519"/>
      <c r="F388" s="519"/>
      <c r="G388" s="519"/>
      <c r="H388" s="519"/>
      <c r="I388" s="519"/>
      <c r="J388" s="519"/>
      <c r="K388" s="519"/>
      <c r="L388" s="519"/>
    </row>
    <row r="389" spans="1:12" ht="15" customHeight="1" x14ac:dyDescent="0.25">
      <c r="A389" s="564">
        <v>1</v>
      </c>
      <c r="B389" s="567"/>
      <c r="C389" s="614" t="s">
        <v>1491</v>
      </c>
      <c r="D389" s="611"/>
      <c r="E389" s="448"/>
      <c r="F389" s="147" t="s">
        <v>81</v>
      </c>
      <c r="G389" s="607" t="s">
        <v>6</v>
      </c>
      <c r="H389" s="607"/>
      <c r="I389" s="607"/>
      <c r="J389" s="607"/>
      <c r="K389" s="539">
        <v>3</v>
      </c>
      <c r="L389" s="589">
        <v>7618</v>
      </c>
    </row>
    <row r="390" spans="1:12" ht="15" customHeight="1" x14ac:dyDescent="0.25">
      <c r="A390" s="564"/>
      <c r="B390" s="568"/>
      <c r="C390" s="614"/>
      <c r="D390" s="612"/>
      <c r="E390" s="448"/>
      <c r="F390" s="147" t="s">
        <v>80</v>
      </c>
      <c r="G390" s="469">
        <v>10</v>
      </c>
      <c r="H390" s="469"/>
      <c r="I390" s="469"/>
      <c r="J390" s="469"/>
      <c r="K390" s="583"/>
      <c r="L390" s="590"/>
    </row>
    <row r="391" spans="1:12" ht="15" customHeight="1" x14ac:dyDescent="0.25">
      <c r="A391" s="564"/>
      <c r="B391" s="568"/>
      <c r="C391" s="614"/>
      <c r="D391" s="612"/>
      <c r="E391" s="448"/>
      <c r="F391" s="147" t="s">
        <v>1</v>
      </c>
      <c r="G391" s="243">
        <v>3000</v>
      </c>
      <c r="H391" s="244">
        <v>4000</v>
      </c>
      <c r="I391" s="246">
        <v>5000</v>
      </c>
      <c r="J391" s="245">
        <v>6000</v>
      </c>
      <c r="K391" s="583"/>
      <c r="L391" s="590"/>
    </row>
    <row r="392" spans="1:12" ht="15" customHeight="1" x14ac:dyDescent="0.25">
      <c r="A392" s="564"/>
      <c r="B392" s="568"/>
      <c r="C392" s="614"/>
      <c r="D392" s="612"/>
      <c r="E392" s="448"/>
      <c r="F392" s="147" t="s">
        <v>817</v>
      </c>
      <c r="G392" s="243">
        <f>G390*100</f>
        <v>1000</v>
      </c>
      <c r="H392" s="244">
        <f>G390*110</f>
        <v>1100</v>
      </c>
      <c r="I392" s="246">
        <f>G390*120</f>
        <v>1200</v>
      </c>
      <c r="J392" s="245">
        <f>G390*123</f>
        <v>1230</v>
      </c>
      <c r="K392" s="583"/>
      <c r="L392" s="590"/>
    </row>
    <row r="393" spans="1:12" ht="15" customHeight="1" x14ac:dyDescent="0.25">
      <c r="A393" s="564"/>
      <c r="B393" s="568"/>
      <c r="C393" s="614"/>
      <c r="D393" s="612"/>
      <c r="E393" s="448"/>
      <c r="F393" s="147" t="s">
        <v>1269</v>
      </c>
      <c r="G393" s="451">
        <v>0.98</v>
      </c>
      <c r="H393" s="451"/>
      <c r="I393" s="451"/>
      <c r="J393" s="451"/>
      <c r="K393" s="583"/>
      <c r="L393" s="590"/>
    </row>
    <row r="394" spans="1:12" ht="15" customHeight="1" x14ac:dyDescent="0.25">
      <c r="A394" s="564"/>
      <c r="B394" s="568"/>
      <c r="C394" s="614"/>
      <c r="D394" s="612"/>
      <c r="E394" s="448"/>
      <c r="F394" s="93" t="s">
        <v>699</v>
      </c>
      <c r="G394" s="523" t="s">
        <v>700</v>
      </c>
      <c r="H394" s="523"/>
      <c r="I394" s="523"/>
      <c r="J394" s="523"/>
      <c r="K394" s="583"/>
      <c r="L394" s="590"/>
    </row>
    <row r="395" spans="1:12" ht="15" customHeight="1" x14ac:dyDescent="0.25">
      <c r="A395" s="564"/>
      <c r="B395" s="568"/>
      <c r="C395" s="614"/>
      <c r="D395" s="612"/>
      <c r="E395" s="448"/>
      <c r="F395" s="93" t="s">
        <v>1181</v>
      </c>
      <c r="G395" s="462" t="s">
        <v>1179</v>
      </c>
      <c r="H395" s="463"/>
      <c r="I395" s="463"/>
      <c r="J395" s="464"/>
      <c r="K395" s="583"/>
      <c r="L395" s="590"/>
    </row>
    <row r="396" spans="1:12" ht="15" customHeight="1" x14ac:dyDescent="0.25">
      <c r="A396" s="564"/>
      <c r="B396" s="568"/>
      <c r="C396" s="614"/>
      <c r="D396" s="612"/>
      <c r="E396" s="448"/>
      <c r="F396" s="147" t="s">
        <v>2</v>
      </c>
      <c r="G396" s="607">
        <v>66</v>
      </c>
      <c r="H396" s="607"/>
      <c r="I396" s="607"/>
      <c r="J396" s="607"/>
      <c r="K396" s="583"/>
      <c r="L396" s="590"/>
    </row>
    <row r="397" spans="1:12" ht="15" customHeight="1" x14ac:dyDescent="0.25">
      <c r="A397" s="564"/>
      <c r="B397" s="568"/>
      <c r="C397" s="614"/>
      <c r="D397" s="612"/>
      <c r="E397" s="448"/>
      <c r="F397" s="147" t="s">
        <v>396</v>
      </c>
      <c r="G397" s="523" t="s">
        <v>1185</v>
      </c>
      <c r="H397" s="523"/>
      <c r="I397" s="523"/>
      <c r="J397" s="523"/>
      <c r="K397" s="583"/>
      <c r="L397" s="590"/>
    </row>
    <row r="398" spans="1:12" ht="15" customHeight="1" x14ac:dyDescent="0.25">
      <c r="A398" s="564"/>
      <c r="B398" s="568"/>
      <c r="C398" s="614"/>
      <c r="D398" s="612"/>
      <c r="E398" s="448"/>
      <c r="F398" s="147" t="s">
        <v>3</v>
      </c>
      <c r="G398" s="607" t="s">
        <v>26</v>
      </c>
      <c r="H398" s="607"/>
      <c r="I398" s="607"/>
      <c r="J398" s="607"/>
      <c r="K398" s="583"/>
      <c r="L398" s="590"/>
    </row>
    <row r="399" spans="1:12" ht="15" customHeight="1" x14ac:dyDescent="0.25">
      <c r="A399" s="564"/>
      <c r="B399" s="568"/>
      <c r="C399" s="614"/>
      <c r="D399" s="612"/>
      <c r="E399" s="448"/>
      <c r="F399" s="148" t="s">
        <v>379</v>
      </c>
      <c r="G399" s="523" t="s">
        <v>380</v>
      </c>
      <c r="H399" s="523"/>
      <c r="I399" s="523"/>
      <c r="J399" s="523"/>
      <c r="K399" s="583"/>
      <c r="L399" s="590"/>
    </row>
    <row r="400" spans="1:12" ht="15" customHeight="1" x14ac:dyDescent="0.25">
      <c r="A400" s="564"/>
      <c r="B400" s="568"/>
      <c r="C400" s="614"/>
      <c r="D400" s="612"/>
      <c r="E400" s="448"/>
      <c r="F400" s="93" t="s">
        <v>701</v>
      </c>
      <c r="G400" s="523">
        <v>100000</v>
      </c>
      <c r="H400" s="523"/>
      <c r="I400" s="523"/>
      <c r="J400" s="523"/>
      <c r="K400" s="583"/>
      <c r="L400" s="590"/>
    </row>
    <row r="401" spans="1:12" ht="15" customHeight="1" x14ac:dyDescent="0.25">
      <c r="A401" s="564"/>
      <c r="B401" s="568"/>
      <c r="C401" s="614"/>
      <c r="D401" s="612"/>
      <c r="E401" s="448"/>
      <c r="F401" s="148" t="s">
        <v>257</v>
      </c>
      <c r="G401" s="523" t="s">
        <v>556</v>
      </c>
      <c r="H401" s="523"/>
      <c r="I401" s="523"/>
      <c r="J401" s="523"/>
      <c r="K401" s="583"/>
      <c r="L401" s="590"/>
    </row>
    <row r="402" spans="1:12" ht="15" customHeight="1" x14ac:dyDescent="0.25">
      <c r="A402" s="564"/>
      <c r="B402" s="568"/>
      <c r="C402" s="614"/>
      <c r="D402" s="612"/>
      <c r="E402" s="448"/>
      <c r="F402" s="148" t="s">
        <v>376</v>
      </c>
      <c r="G402" s="523" t="s">
        <v>392</v>
      </c>
      <c r="H402" s="523"/>
      <c r="I402" s="523"/>
      <c r="J402" s="523"/>
      <c r="K402" s="583"/>
      <c r="L402" s="590"/>
    </row>
    <row r="403" spans="1:12" ht="15" customHeight="1" x14ac:dyDescent="0.25">
      <c r="A403" s="564"/>
      <c r="B403" s="568"/>
      <c r="C403" s="614"/>
      <c r="D403" s="612"/>
      <c r="E403" s="448"/>
      <c r="F403" s="93" t="s">
        <v>702</v>
      </c>
      <c r="G403" s="523" t="s">
        <v>709</v>
      </c>
      <c r="H403" s="523"/>
      <c r="I403" s="523"/>
      <c r="J403" s="523"/>
      <c r="K403" s="583"/>
      <c r="L403" s="590"/>
    </row>
    <row r="404" spans="1:12" ht="15" customHeight="1" x14ac:dyDescent="0.25">
      <c r="A404" s="564"/>
      <c r="B404" s="568"/>
      <c r="C404" s="614"/>
      <c r="D404" s="612"/>
      <c r="E404" s="448"/>
      <c r="F404" s="148" t="s">
        <v>381</v>
      </c>
      <c r="G404" s="523" t="s">
        <v>382</v>
      </c>
      <c r="H404" s="523"/>
      <c r="I404" s="523"/>
      <c r="J404" s="523"/>
      <c r="K404" s="583"/>
      <c r="L404" s="590"/>
    </row>
    <row r="405" spans="1:12" ht="15" customHeight="1" x14ac:dyDescent="0.25">
      <c r="A405" s="564"/>
      <c r="B405" s="568"/>
      <c r="C405" s="614"/>
      <c r="D405" s="612"/>
      <c r="E405" s="448"/>
      <c r="F405" s="94" t="s">
        <v>358</v>
      </c>
      <c r="G405" s="523" t="s">
        <v>900</v>
      </c>
      <c r="H405" s="523"/>
      <c r="I405" s="523"/>
      <c r="J405" s="523"/>
      <c r="K405" s="583"/>
      <c r="L405" s="590"/>
    </row>
    <row r="406" spans="1:12" ht="15" customHeight="1" x14ac:dyDescent="0.25">
      <c r="A406" s="564"/>
      <c r="B406" s="568"/>
      <c r="C406" s="614"/>
      <c r="D406" s="612"/>
      <c r="E406" s="448"/>
      <c r="F406" s="148" t="s">
        <v>383</v>
      </c>
      <c r="G406" s="523" t="s">
        <v>394</v>
      </c>
      <c r="H406" s="523"/>
      <c r="I406" s="523"/>
      <c r="J406" s="523"/>
      <c r="K406" s="584">
        <v>5</v>
      </c>
      <c r="L406" s="443">
        <v>8151</v>
      </c>
    </row>
    <row r="407" spans="1:12" ht="15" customHeight="1" x14ac:dyDescent="0.25">
      <c r="A407" s="564"/>
      <c r="B407" s="568"/>
      <c r="C407" s="614"/>
      <c r="D407" s="612"/>
      <c r="E407" s="448"/>
      <c r="F407" s="148" t="s">
        <v>389</v>
      </c>
      <c r="G407" s="523" t="s">
        <v>390</v>
      </c>
      <c r="H407" s="523"/>
      <c r="I407" s="523"/>
      <c r="J407" s="523"/>
      <c r="K407" s="585"/>
      <c r="L407" s="591" t="e">
        <f>#REF!-#REF!*10%</f>
        <v>#REF!</v>
      </c>
    </row>
    <row r="408" spans="1:12" ht="15" customHeight="1" x14ac:dyDescent="0.25">
      <c r="A408" s="564"/>
      <c r="B408" s="568"/>
      <c r="C408" s="614"/>
      <c r="D408" s="612"/>
      <c r="E408" s="448"/>
      <c r="F408" s="93" t="s">
        <v>704</v>
      </c>
      <c r="G408" s="523" t="s">
        <v>705</v>
      </c>
      <c r="H408" s="523"/>
      <c r="I408" s="523"/>
      <c r="J408" s="523"/>
      <c r="K408" s="585"/>
      <c r="L408" s="591" t="e">
        <f>#REF!-#REF!*10%</f>
        <v>#REF!</v>
      </c>
    </row>
    <row r="409" spans="1:12" ht="15" customHeight="1" x14ac:dyDescent="0.25">
      <c r="A409" s="564"/>
      <c r="B409" s="568"/>
      <c r="C409" s="614"/>
      <c r="D409" s="612"/>
      <c r="E409" s="448"/>
      <c r="F409" s="93" t="s">
        <v>706</v>
      </c>
      <c r="G409" s="523" t="s">
        <v>390</v>
      </c>
      <c r="H409" s="523"/>
      <c r="I409" s="523"/>
      <c r="J409" s="523"/>
      <c r="K409" s="585"/>
      <c r="L409" s="591" t="e">
        <f>#REF!-#REF!*10%</f>
        <v>#REF!</v>
      </c>
    </row>
    <row r="410" spans="1:12" ht="15" customHeight="1" x14ac:dyDescent="0.25">
      <c r="A410" s="564"/>
      <c r="B410" s="568"/>
      <c r="C410" s="614"/>
      <c r="D410" s="612"/>
      <c r="E410" s="448"/>
      <c r="F410" s="93" t="s">
        <v>1271</v>
      </c>
      <c r="G410" s="523" t="s">
        <v>390</v>
      </c>
      <c r="H410" s="523"/>
      <c r="I410" s="523"/>
      <c r="J410" s="523"/>
      <c r="K410" s="585"/>
      <c r="L410" s="591" t="e">
        <f>#REF!-#REF!*10%</f>
        <v>#REF!</v>
      </c>
    </row>
    <row r="411" spans="1:12" ht="15" customHeight="1" x14ac:dyDescent="0.25">
      <c r="A411" s="564"/>
      <c r="B411" s="568"/>
      <c r="C411" s="614"/>
      <c r="D411" s="612"/>
      <c r="E411" s="448"/>
      <c r="F411" s="93" t="s">
        <v>707</v>
      </c>
      <c r="G411" s="523" t="s">
        <v>1270</v>
      </c>
      <c r="H411" s="523"/>
      <c r="I411" s="523"/>
      <c r="J411" s="523"/>
      <c r="K411" s="585"/>
      <c r="L411" s="591" t="e">
        <f>#REF!-#REF!*10%</f>
        <v>#REF!</v>
      </c>
    </row>
    <row r="412" spans="1:12" ht="15" customHeight="1" x14ac:dyDescent="0.25">
      <c r="A412" s="564"/>
      <c r="B412" s="568"/>
      <c r="C412" s="614"/>
      <c r="D412" s="612"/>
      <c r="E412" s="448"/>
      <c r="F412" s="93" t="s">
        <v>708</v>
      </c>
      <c r="G412" s="523" t="s">
        <v>390</v>
      </c>
      <c r="H412" s="523"/>
      <c r="I412" s="523"/>
      <c r="J412" s="523"/>
      <c r="K412" s="585"/>
      <c r="L412" s="591" t="e">
        <f>#REF!-#REF!*10%</f>
        <v>#REF!</v>
      </c>
    </row>
    <row r="413" spans="1:12" ht="15" customHeight="1" x14ac:dyDescent="0.25">
      <c r="A413" s="564"/>
      <c r="B413" s="568"/>
      <c r="C413" s="614"/>
      <c r="D413" s="612"/>
      <c r="E413" s="448"/>
      <c r="F413" s="148" t="s">
        <v>377</v>
      </c>
      <c r="G413" s="523" t="s">
        <v>387</v>
      </c>
      <c r="H413" s="523"/>
      <c r="I413" s="523"/>
      <c r="J413" s="523"/>
      <c r="K413" s="585"/>
      <c r="L413" s="591" t="e">
        <f>#REF!-#REF!*10%</f>
        <v>#REF!</v>
      </c>
    </row>
    <row r="414" spans="1:12" ht="15" customHeight="1" x14ac:dyDescent="0.25">
      <c r="A414" s="564"/>
      <c r="B414" s="568"/>
      <c r="C414" s="614"/>
      <c r="D414" s="612"/>
      <c r="E414" s="448"/>
      <c r="F414" s="148" t="s">
        <v>388</v>
      </c>
      <c r="G414" s="523" t="s">
        <v>393</v>
      </c>
      <c r="H414" s="523"/>
      <c r="I414" s="523"/>
      <c r="J414" s="523"/>
      <c r="K414" s="585"/>
      <c r="L414" s="591" t="e">
        <f>#REF!-#REF!*10%</f>
        <v>#REF!</v>
      </c>
    </row>
    <row r="415" spans="1:12" ht="15.6" customHeight="1" x14ac:dyDescent="0.25">
      <c r="A415" s="564"/>
      <c r="B415" s="568"/>
      <c r="C415" s="614"/>
      <c r="D415" s="612"/>
      <c r="E415" s="448"/>
      <c r="F415" s="148" t="s">
        <v>562</v>
      </c>
      <c r="G415" s="523" t="s">
        <v>1476</v>
      </c>
      <c r="H415" s="523"/>
      <c r="I415" s="523"/>
      <c r="J415" s="523"/>
      <c r="K415" s="585"/>
      <c r="L415" s="591" t="e">
        <f>#REF!-#REF!*10%</f>
        <v>#REF!</v>
      </c>
    </row>
    <row r="416" spans="1:12" ht="15.6" customHeight="1" x14ac:dyDescent="0.25">
      <c r="A416" s="564"/>
      <c r="B416" s="568"/>
      <c r="C416" s="614"/>
      <c r="D416" s="612"/>
      <c r="E416" s="448"/>
      <c r="F416" s="93" t="s">
        <v>1183</v>
      </c>
      <c r="G416" s="573" t="s">
        <v>1615</v>
      </c>
      <c r="H416" s="574"/>
      <c r="I416" s="574"/>
      <c r="J416" s="575"/>
      <c r="K416" s="585"/>
      <c r="L416" s="591" t="e">
        <f>#REF!-#REF!*10%</f>
        <v>#REF!</v>
      </c>
    </row>
    <row r="417" spans="1:12" ht="15.6" customHeight="1" x14ac:dyDescent="0.25">
      <c r="A417" s="564"/>
      <c r="B417" s="568"/>
      <c r="C417" s="614"/>
      <c r="D417" s="612"/>
      <c r="E417" s="448"/>
      <c r="F417" s="148" t="s">
        <v>570</v>
      </c>
      <c r="G417" s="523" t="s">
        <v>613</v>
      </c>
      <c r="H417" s="523"/>
      <c r="I417" s="523"/>
      <c r="J417" s="523"/>
      <c r="K417" s="585"/>
      <c r="L417" s="591" t="e">
        <f>#REF!-#REF!*10%</f>
        <v>#REF!</v>
      </c>
    </row>
    <row r="418" spans="1:12" ht="15.6" customHeight="1" x14ac:dyDescent="0.25">
      <c r="A418" s="564"/>
      <c r="B418" s="568"/>
      <c r="C418" s="614"/>
      <c r="D418" s="612"/>
      <c r="E418" s="448"/>
      <c r="F418" s="149" t="s">
        <v>4</v>
      </c>
      <c r="G418" s="606">
        <v>0.9</v>
      </c>
      <c r="H418" s="606"/>
      <c r="I418" s="606"/>
      <c r="J418" s="606"/>
      <c r="K418" s="585"/>
      <c r="L418" s="591" t="e">
        <f>#REF!-#REF!*10%</f>
        <v>#REF!</v>
      </c>
    </row>
    <row r="419" spans="1:12" ht="15" customHeight="1" x14ac:dyDescent="0.25">
      <c r="A419" s="564"/>
      <c r="B419" s="569"/>
      <c r="C419" s="614"/>
      <c r="D419" s="612"/>
      <c r="E419" s="448"/>
      <c r="F419" s="136" t="s">
        <v>1016</v>
      </c>
      <c r="G419" s="454">
        <v>5</v>
      </c>
      <c r="H419" s="454"/>
      <c r="I419" s="454"/>
      <c r="J419" s="454"/>
      <c r="K419" s="585"/>
      <c r="L419" s="591" t="e">
        <f>#REF!-#REF!*10%</f>
        <v>#REF!</v>
      </c>
    </row>
    <row r="420" spans="1:12" ht="15" customHeight="1" x14ac:dyDescent="0.25">
      <c r="A420" s="564">
        <v>2</v>
      </c>
      <c r="B420" s="567"/>
      <c r="C420" s="614" t="s">
        <v>1492</v>
      </c>
      <c r="D420" s="611"/>
      <c r="E420" s="448"/>
      <c r="F420" s="147" t="s">
        <v>81</v>
      </c>
      <c r="G420" s="607" t="s">
        <v>6</v>
      </c>
      <c r="H420" s="607"/>
      <c r="I420" s="607"/>
      <c r="J420" s="607"/>
      <c r="K420" s="539">
        <v>3</v>
      </c>
      <c r="L420" s="589">
        <v>8888</v>
      </c>
    </row>
    <row r="421" spans="1:12" ht="15" customHeight="1" x14ac:dyDescent="0.25">
      <c r="A421" s="564"/>
      <c r="B421" s="568"/>
      <c r="C421" s="614"/>
      <c r="D421" s="612"/>
      <c r="E421" s="448"/>
      <c r="F421" s="147" t="s">
        <v>80</v>
      </c>
      <c r="G421" s="469">
        <v>20</v>
      </c>
      <c r="H421" s="469"/>
      <c r="I421" s="469"/>
      <c r="J421" s="469"/>
      <c r="K421" s="583"/>
      <c r="L421" s="590"/>
    </row>
    <row r="422" spans="1:12" ht="15" customHeight="1" x14ac:dyDescent="0.25">
      <c r="A422" s="564"/>
      <c r="B422" s="568"/>
      <c r="C422" s="614"/>
      <c r="D422" s="612"/>
      <c r="E422" s="448"/>
      <c r="F422" s="147" t="s">
        <v>1</v>
      </c>
      <c r="G422" s="243">
        <v>3000</v>
      </c>
      <c r="H422" s="244">
        <v>4000</v>
      </c>
      <c r="I422" s="246">
        <v>5000</v>
      </c>
      <c r="J422" s="245">
        <v>6000</v>
      </c>
      <c r="K422" s="583"/>
      <c r="L422" s="590"/>
    </row>
    <row r="423" spans="1:12" ht="15" customHeight="1" x14ac:dyDescent="0.25">
      <c r="A423" s="564"/>
      <c r="B423" s="568"/>
      <c r="C423" s="614"/>
      <c r="D423" s="612"/>
      <c r="E423" s="448"/>
      <c r="F423" s="147" t="s">
        <v>817</v>
      </c>
      <c r="G423" s="243">
        <f>G421*100</f>
        <v>2000</v>
      </c>
      <c r="H423" s="244">
        <f>G421*110</f>
        <v>2200</v>
      </c>
      <c r="I423" s="246">
        <f>G421*120</f>
        <v>2400</v>
      </c>
      <c r="J423" s="245">
        <f>G421*123</f>
        <v>2460</v>
      </c>
      <c r="K423" s="583"/>
      <c r="L423" s="590"/>
    </row>
    <row r="424" spans="1:12" ht="15" customHeight="1" x14ac:dyDescent="0.25">
      <c r="A424" s="564"/>
      <c r="B424" s="568"/>
      <c r="C424" s="614"/>
      <c r="D424" s="612"/>
      <c r="E424" s="448"/>
      <c r="F424" s="147" t="s">
        <v>1269</v>
      </c>
      <c r="G424" s="451">
        <v>0.98</v>
      </c>
      <c r="H424" s="451"/>
      <c r="I424" s="451"/>
      <c r="J424" s="451"/>
      <c r="K424" s="583"/>
      <c r="L424" s="590"/>
    </row>
    <row r="425" spans="1:12" ht="15" customHeight="1" x14ac:dyDescent="0.25">
      <c r="A425" s="564"/>
      <c r="B425" s="568"/>
      <c r="C425" s="614"/>
      <c r="D425" s="612"/>
      <c r="E425" s="448"/>
      <c r="F425" s="93" t="s">
        <v>699</v>
      </c>
      <c r="G425" s="523" t="s">
        <v>700</v>
      </c>
      <c r="H425" s="523"/>
      <c r="I425" s="523"/>
      <c r="J425" s="523"/>
      <c r="K425" s="583"/>
      <c r="L425" s="590"/>
    </row>
    <row r="426" spans="1:12" ht="15" customHeight="1" x14ac:dyDescent="0.25">
      <c r="A426" s="564"/>
      <c r="B426" s="568"/>
      <c r="C426" s="614"/>
      <c r="D426" s="612"/>
      <c r="E426" s="448"/>
      <c r="F426" s="93" t="s">
        <v>1181</v>
      </c>
      <c r="G426" s="462" t="s">
        <v>1179</v>
      </c>
      <c r="H426" s="463"/>
      <c r="I426" s="463"/>
      <c r="J426" s="464"/>
      <c r="K426" s="583"/>
      <c r="L426" s="590"/>
    </row>
    <row r="427" spans="1:12" ht="15" customHeight="1" x14ac:dyDescent="0.25">
      <c r="A427" s="564"/>
      <c r="B427" s="568"/>
      <c r="C427" s="614"/>
      <c r="D427" s="612"/>
      <c r="E427" s="448"/>
      <c r="F427" s="147" t="s">
        <v>2</v>
      </c>
      <c r="G427" s="607">
        <v>66</v>
      </c>
      <c r="H427" s="607"/>
      <c r="I427" s="607"/>
      <c r="J427" s="607"/>
      <c r="K427" s="583"/>
      <c r="L427" s="590"/>
    </row>
    <row r="428" spans="1:12" ht="15" customHeight="1" x14ac:dyDescent="0.25">
      <c r="A428" s="564"/>
      <c r="B428" s="568"/>
      <c r="C428" s="614"/>
      <c r="D428" s="612"/>
      <c r="E428" s="448"/>
      <c r="F428" s="147" t="s">
        <v>396</v>
      </c>
      <c r="G428" s="523" t="s">
        <v>1185</v>
      </c>
      <c r="H428" s="523"/>
      <c r="I428" s="523"/>
      <c r="J428" s="523"/>
      <c r="K428" s="583"/>
      <c r="L428" s="590"/>
    </row>
    <row r="429" spans="1:12" ht="15" customHeight="1" x14ac:dyDescent="0.25">
      <c r="A429" s="564"/>
      <c r="B429" s="568"/>
      <c r="C429" s="614"/>
      <c r="D429" s="612"/>
      <c r="E429" s="448"/>
      <c r="F429" s="147" t="s">
        <v>3</v>
      </c>
      <c r="G429" s="607" t="s">
        <v>26</v>
      </c>
      <c r="H429" s="607"/>
      <c r="I429" s="607"/>
      <c r="J429" s="607"/>
      <c r="K429" s="583"/>
      <c r="L429" s="590"/>
    </row>
    <row r="430" spans="1:12" ht="15" customHeight="1" x14ac:dyDescent="0.25">
      <c r="A430" s="564"/>
      <c r="B430" s="568"/>
      <c r="C430" s="614"/>
      <c r="D430" s="612"/>
      <c r="E430" s="448"/>
      <c r="F430" s="148" t="s">
        <v>379</v>
      </c>
      <c r="G430" s="523" t="s">
        <v>380</v>
      </c>
      <c r="H430" s="523"/>
      <c r="I430" s="523"/>
      <c r="J430" s="523"/>
      <c r="K430" s="583"/>
      <c r="L430" s="590"/>
    </row>
    <row r="431" spans="1:12" ht="15" customHeight="1" x14ac:dyDescent="0.25">
      <c r="A431" s="564"/>
      <c r="B431" s="568"/>
      <c r="C431" s="614"/>
      <c r="D431" s="612"/>
      <c r="E431" s="448"/>
      <c r="F431" s="93" t="s">
        <v>701</v>
      </c>
      <c r="G431" s="523">
        <v>100000</v>
      </c>
      <c r="H431" s="523"/>
      <c r="I431" s="523"/>
      <c r="J431" s="523"/>
      <c r="K431" s="583"/>
      <c r="L431" s="590"/>
    </row>
    <row r="432" spans="1:12" ht="15" customHeight="1" x14ac:dyDescent="0.25">
      <c r="A432" s="564"/>
      <c r="B432" s="568"/>
      <c r="C432" s="614"/>
      <c r="D432" s="612"/>
      <c r="E432" s="448"/>
      <c r="F432" s="148" t="s">
        <v>257</v>
      </c>
      <c r="G432" s="523" t="s">
        <v>556</v>
      </c>
      <c r="H432" s="523"/>
      <c r="I432" s="523"/>
      <c r="J432" s="523"/>
      <c r="K432" s="583"/>
      <c r="L432" s="590"/>
    </row>
    <row r="433" spans="1:12" ht="15" customHeight="1" x14ac:dyDescent="0.25">
      <c r="A433" s="564"/>
      <c r="B433" s="568"/>
      <c r="C433" s="614"/>
      <c r="D433" s="612"/>
      <c r="E433" s="448"/>
      <c r="F433" s="148" t="s">
        <v>376</v>
      </c>
      <c r="G433" s="523" t="s">
        <v>392</v>
      </c>
      <c r="H433" s="523"/>
      <c r="I433" s="523"/>
      <c r="J433" s="523"/>
      <c r="K433" s="583"/>
      <c r="L433" s="590"/>
    </row>
    <row r="434" spans="1:12" ht="15" customHeight="1" x14ac:dyDescent="0.25">
      <c r="A434" s="564"/>
      <c r="B434" s="568"/>
      <c r="C434" s="614"/>
      <c r="D434" s="612"/>
      <c r="E434" s="448"/>
      <c r="F434" s="93" t="s">
        <v>702</v>
      </c>
      <c r="G434" s="523" t="s">
        <v>709</v>
      </c>
      <c r="H434" s="523"/>
      <c r="I434" s="523"/>
      <c r="J434" s="523"/>
      <c r="K434" s="583"/>
      <c r="L434" s="590"/>
    </row>
    <row r="435" spans="1:12" ht="15" customHeight="1" x14ac:dyDescent="0.25">
      <c r="A435" s="564"/>
      <c r="B435" s="568"/>
      <c r="C435" s="614"/>
      <c r="D435" s="612"/>
      <c r="E435" s="448"/>
      <c r="F435" s="148" t="s">
        <v>381</v>
      </c>
      <c r="G435" s="523" t="s">
        <v>382</v>
      </c>
      <c r="H435" s="523"/>
      <c r="I435" s="523"/>
      <c r="J435" s="523"/>
      <c r="K435" s="583"/>
      <c r="L435" s="590"/>
    </row>
    <row r="436" spans="1:12" ht="15" customHeight="1" x14ac:dyDescent="0.25">
      <c r="A436" s="564"/>
      <c r="B436" s="568"/>
      <c r="C436" s="614"/>
      <c r="D436" s="612"/>
      <c r="E436" s="448"/>
      <c r="F436" s="94" t="s">
        <v>358</v>
      </c>
      <c r="G436" s="523" t="s">
        <v>900</v>
      </c>
      <c r="H436" s="523"/>
      <c r="I436" s="523"/>
      <c r="J436" s="523"/>
      <c r="K436" s="583"/>
      <c r="L436" s="590"/>
    </row>
    <row r="437" spans="1:12" ht="15" customHeight="1" x14ac:dyDescent="0.25">
      <c r="A437" s="564"/>
      <c r="B437" s="568"/>
      <c r="C437" s="614"/>
      <c r="D437" s="612"/>
      <c r="E437" s="448"/>
      <c r="F437" s="148" t="s">
        <v>383</v>
      </c>
      <c r="G437" s="523" t="s">
        <v>394</v>
      </c>
      <c r="H437" s="523"/>
      <c r="I437" s="523"/>
      <c r="J437" s="523"/>
      <c r="K437" s="584">
        <v>5</v>
      </c>
      <c r="L437" s="443">
        <v>9511</v>
      </c>
    </row>
    <row r="438" spans="1:12" ht="15" customHeight="1" x14ac:dyDescent="0.25">
      <c r="A438" s="564"/>
      <c r="B438" s="568"/>
      <c r="C438" s="614"/>
      <c r="D438" s="612"/>
      <c r="E438" s="448"/>
      <c r="F438" s="148" t="s">
        <v>389</v>
      </c>
      <c r="G438" s="523" t="s">
        <v>390</v>
      </c>
      <c r="H438" s="523"/>
      <c r="I438" s="523"/>
      <c r="J438" s="523"/>
      <c r="K438" s="585"/>
      <c r="L438" s="591" t="e">
        <f>#REF!-#REF!*10%</f>
        <v>#REF!</v>
      </c>
    </row>
    <row r="439" spans="1:12" ht="15" customHeight="1" x14ac:dyDescent="0.25">
      <c r="A439" s="564"/>
      <c r="B439" s="568"/>
      <c r="C439" s="614"/>
      <c r="D439" s="612"/>
      <c r="E439" s="448"/>
      <c r="F439" s="93" t="s">
        <v>704</v>
      </c>
      <c r="G439" s="523" t="s">
        <v>705</v>
      </c>
      <c r="H439" s="523"/>
      <c r="I439" s="523"/>
      <c r="J439" s="523"/>
      <c r="K439" s="585"/>
      <c r="L439" s="591" t="e">
        <f>#REF!-#REF!*10%</f>
        <v>#REF!</v>
      </c>
    </row>
    <row r="440" spans="1:12" ht="15" customHeight="1" x14ac:dyDescent="0.25">
      <c r="A440" s="564"/>
      <c r="B440" s="568"/>
      <c r="C440" s="614"/>
      <c r="D440" s="612"/>
      <c r="E440" s="448"/>
      <c r="F440" s="93" t="s">
        <v>706</v>
      </c>
      <c r="G440" s="523" t="s">
        <v>390</v>
      </c>
      <c r="H440" s="523"/>
      <c r="I440" s="523"/>
      <c r="J440" s="523"/>
      <c r="K440" s="585"/>
      <c r="L440" s="591" t="e">
        <f>#REF!-#REF!*10%</f>
        <v>#REF!</v>
      </c>
    </row>
    <row r="441" spans="1:12" ht="15" customHeight="1" x14ac:dyDescent="0.25">
      <c r="A441" s="564"/>
      <c r="B441" s="568"/>
      <c r="C441" s="614"/>
      <c r="D441" s="612"/>
      <c r="E441" s="448"/>
      <c r="F441" s="93" t="s">
        <v>1271</v>
      </c>
      <c r="G441" s="523" t="s">
        <v>390</v>
      </c>
      <c r="H441" s="523"/>
      <c r="I441" s="523"/>
      <c r="J441" s="523"/>
      <c r="K441" s="585"/>
      <c r="L441" s="591" t="e">
        <f>#REF!-#REF!*10%</f>
        <v>#REF!</v>
      </c>
    </row>
    <row r="442" spans="1:12" ht="15" customHeight="1" x14ac:dyDescent="0.25">
      <c r="A442" s="564"/>
      <c r="B442" s="568"/>
      <c r="C442" s="614"/>
      <c r="D442" s="612"/>
      <c r="E442" s="448"/>
      <c r="F442" s="93" t="s">
        <v>707</v>
      </c>
      <c r="G442" s="523" t="s">
        <v>1270</v>
      </c>
      <c r="H442" s="523"/>
      <c r="I442" s="523"/>
      <c r="J442" s="523"/>
      <c r="K442" s="585"/>
      <c r="L442" s="591" t="e">
        <f>#REF!-#REF!*10%</f>
        <v>#REF!</v>
      </c>
    </row>
    <row r="443" spans="1:12" ht="15" customHeight="1" x14ac:dyDescent="0.25">
      <c r="A443" s="564"/>
      <c r="B443" s="568"/>
      <c r="C443" s="614"/>
      <c r="D443" s="612"/>
      <c r="E443" s="448"/>
      <c r="F443" s="93" t="s">
        <v>708</v>
      </c>
      <c r="G443" s="523" t="s">
        <v>390</v>
      </c>
      <c r="H443" s="523"/>
      <c r="I443" s="523"/>
      <c r="J443" s="523"/>
      <c r="K443" s="585"/>
      <c r="L443" s="591" t="e">
        <f>#REF!-#REF!*10%</f>
        <v>#REF!</v>
      </c>
    </row>
    <row r="444" spans="1:12" ht="15" customHeight="1" x14ac:dyDescent="0.25">
      <c r="A444" s="564"/>
      <c r="B444" s="568"/>
      <c r="C444" s="614"/>
      <c r="D444" s="612"/>
      <c r="E444" s="448"/>
      <c r="F444" s="148" t="s">
        <v>377</v>
      </c>
      <c r="G444" s="523" t="s">
        <v>387</v>
      </c>
      <c r="H444" s="523"/>
      <c r="I444" s="523"/>
      <c r="J444" s="523"/>
      <c r="K444" s="585"/>
      <c r="L444" s="591" t="e">
        <f>#REF!-#REF!*10%</f>
        <v>#REF!</v>
      </c>
    </row>
    <row r="445" spans="1:12" ht="15" customHeight="1" x14ac:dyDescent="0.25">
      <c r="A445" s="564"/>
      <c r="B445" s="568"/>
      <c r="C445" s="614"/>
      <c r="D445" s="612"/>
      <c r="E445" s="448"/>
      <c r="F445" s="148" t="s">
        <v>388</v>
      </c>
      <c r="G445" s="523" t="s">
        <v>393</v>
      </c>
      <c r="H445" s="523"/>
      <c r="I445" s="523"/>
      <c r="J445" s="523"/>
      <c r="K445" s="585"/>
      <c r="L445" s="591" t="e">
        <f>#REF!-#REF!*10%</f>
        <v>#REF!</v>
      </c>
    </row>
    <row r="446" spans="1:12" ht="15.6" customHeight="1" x14ac:dyDescent="0.25">
      <c r="A446" s="564"/>
      <c r="B446" s="568"/>
      <c r="C446" s="614"/>
      <c r="D446" s="612"/>
      <c r="E446" s="448"/>
      <c r="F446" s="148" t="s">
        <v>562</v>
      </c>
      <c r="G446" s="523" t="s">
        <v>1476</v>
      </c>
      <c r="H446" s="523"/>
      <c r="I446" s="523"/>
      <c r="J446" s="523"/>
      <c r="K446" s="585"/>
      <c r="L446" s="591" t="e">
        <f>#REF!-#REF!*10%</f>
        <v>#REF!</v>
      </c>
    </row>
    <row r="447" spans="1:12" ht="15.6" customHeight="1" x14ac:dyDescent="0.25">
      <c r="A447" s="564"/>
      <c r="B447" s="568"/>
      <c r="C447" s="614"/>
      <c r="D447" s="612"/>
      <c r="E447" s="448"/>
      <c r="F447" s="93" t="s">
        <v>1183</v>
      </c>
      <c r="G447" s="573" t="s">
        <v>1615</v>
      </c>
      <c r="H447" s="574"/>
      <c r="I447" s="574"/>
      <c r="J447" s="575"/>
      <c r="K447" s="585"/>
      <c r="L447" s="591" t="e">
        <f>#REF!-#REF!*10%</f>
        <v>#REF!</v>
      </c>
    </row>
    <row r="448" spans="1:12" ht="15.6" customHeight="1" x14ac:dyDescent="0.25">
      <c r="A448" s="564"/>
      <c r="B448" s="568"/>
      <c r="C448" s="614"/>
      <c r="D448" s="612"/>
      <c r="E448" s="448"/>
      <c r="F448" s="148" t="s">
        <v>570</v>
      </c>
      <c r="G448" s="523" t="s">
        <v>613</v>
      </c>
      <c r="H448" s="523"/>
      <c r="I448" s="523"/>
      <c r="J448" s="523"/>
      <c r="K448" s="585"/>
      <c r="L448" s="591" t="e">
        <f>#REF!-#REF!*10%</f>
        <v>#REF!</v>
      </c>
    </row>
    <row r="449" spans="1:12" ht="15.6" customHeight="1" x14ac:dyDescent="0.25">
      <c r="A449" s="564"/>
      <c r="B449" s="568"/>
      <c r="C449" s="614"/>
      <c r="D449" s="612"/>
      <c r="E449" s="448"/>
      <c r="F449" s="149" t="s">
        <v>4</v>
      </c>
      <c r="G449" s="606">
        <v>1</v>
      </c>
      <c r="H449" s="606"/>
      <c r="I449" s="606"/>
      <c r="J449" s="606"/>
      <c r="K449" s="585"/>
      <c r="L449" s="591" t="e">
        <f>#REF!-#REF!*10%</f>
        <v>#REF!</v>
      </c>
    </row>
    <row r="450" spans="1:12" ht="15" customHeight="1" x14ac:dyDescent="0.25">
      <c r="A450" s="564"/>
      <c r="B450" s="569"/>
      <c r="C450" s="614"/>
      <c r="D450" s="612"/>
      <c r="E450" s="448"/>
      <c r="F450" s="136" t="s">
        <v>1016</v>
      </c>
      <c r="G450" s="454">
        <v>5</v>
      </c>
      <c r="H450" s="454"/>
      <c r="I450" s="454"/>
      <c r="J450" s="454"/>
      <c r="K450" s="585"/>
      <c r="L450" s="591" t="e">
        <f>#REF!-#REF!*10%</f>
        <v>#REF!</v>
      </c>
    </row>
    <row r="451" spans="1:12" ht="15" customHeight="1" x14ac:dyDescent="0.25">
      <c r="A451" s="564">
        <v>3</v>
      </c>
      <c r="B451" s="567"/>
      <c r="C451" s="614" t="s">
        <v>1493</v>
      </c>
      <c r="D451" s="616"/>
      <c r="E451" s="448"/>
      <c r="F451" s="147" t="s">
        <v>81</v>
      </c>
      <c r="G451" s="607" t="s">
        <v>6</v>
      </c>
      <c r="H451" s="607"/>
      <c r="I451" s="607"/>
      <c r="J451" s="607"/>
      <c r="K451" s="539">
        <v>3</v>
      </c>
      <c r="L451" s="589">
        <v>9650</v>
      </c>
    </row>
    <row r="452" spans="1:12" ht="15" customHeight="1" x14ac:dyDescent="0.25">
      <c r="A452" s="564"/>
      <c r="B452" s="568"/>
      <c r="C452" s="614"/>
      <c r="D452" s="617"/>
      <c r="E452" s="448"/>
      <c r="F452" s="147" t="s">
        <v>80</v>
      </c>
      <c r="G452" s="469">
        <v>20</v>
      </c>
      <c r="H452" s="469"/>
      <c r="I452" s="469"/>
      <c r="J452" s="469"/>
      <c r="K452" s="583"/>
      <c r="L452" s="590"/>
    </row>
    <row r="453" spans="1:12" ht="15" customHeight="1" x14ac:dyDescent="0.25">
      <c r="A453" s="564"/>
      <c r="B453" s="568"/>
      <c r="C453" s="614"/>
      <c r="D453" s="617"/>
      <c r="E453" s="448"/>
      <c r="F453" s="147" t="s">
        <v>1</v>
      </c>
      <c r="G453" s="243">
        <v>3000</v>
      </c>
      <c r="H453" s="244">
        <v>4000</v>
      </c>
      <c r="I453" s="246">
        <v>5000</v>
      </c>
      <c r="J453" s="245">
        <v>6000</v>
      </c>
      <c r="K453" s="583"/>
      <c r="L453" s="590"/>
    </row>
    <row r="454" spans="1:12" ht="15" customHeight="1" x14ac:dyDescent="0.25">
      <c r="A454" s="564"/>
      <c r="B454" s="568"/>
      <c r="C454" s="614"/>
      <c r="D454" s="617"/>
      <c r="E454" s="448"/>
      <c r="F454" s="147" t="s">
        <v>817</v>
      </c>
      <c r="G454" s="243">
        <f>G452*100</f>
        <v>2000</v>
      </c>
      <c r="H454" s="244">
        <f>G452*110</f>
        <v>2200</v>
      </c>
      <c r="I454" s="246">
        <f>G452*120</f>
        <v>2400</v>
      </c>
      <c r="J454" s="245">
        <f>G452*123</f>
        <v>2460</v>
      </c>
      <c r="K454" s="583"/>
      <c r="L454" s="590"/>
    </row>
    <row r="455" spans="1:12" ht="15" customHeight="1" x14ac:dyDescent="0.25">
      <c r="A455" s="564"/>
      <c r="B455" s="568"/>
      <c r="C455" s="614"/>
      <c r="D455" s="617"/>
      <c r="E455" s="448"/>
      <c r="F455" s="147" t="s">
        <v>1269</v>
      </c>
      <c r="G455" s="451">
        <v>0.98</v>
      </c>
      <c r="H455" s="451"/>
      <c r="I455" s="451"/>
      <c r="J455" s="451"/>
      <c r="K455" s="583"/>
      <c r="L455" s="590"/>
    </row>
    <row r="456" spans="1:12" ht="15" customHeight="1" x14ac:dyDescent="0.25">
      <c r="A456" s="564"/>
      <c r="B456" s="568"/>
      <c r="C456" s="614"/>
      <c r="D456" s="617"/>
      <c r="E456" s="448"/>
      <c r="F456" s="93" t="s">
        <v>699</v>
      </c>
      <c r="G456" s="523" t="s">
        <v>700</v>
      </c>
      <c r="H456" s="523"/>
      <c r="I456" s="523"/>
      <c r="J456" s="523"/>
      <c r="K456" s="583"/>
      <c r="L456" s="590"/>
    </row>
    <row r="457" spans="1:12" ht="15" customHeight="1" x14ac:dyDescent="0.25">
      <c r="A457" s="564"/>
      <c r="B457" s="568"/>
      <c r="C457" s="614"/>
      <c r="D457" s="617"/>
      <c r="E457" s="448"/>
      <c r="F457" s="93" t="s">
        <v>1181</v>
      </c>
      <c r="G457" s="462" t="s">
        <v>1179</v>
      </c>
      <c r="H457" s="463"/>
      <c r="I457" s="463"/>
      <c r="J457" s="464"/>
      <c r="K457" s="583"/>
      <c r="L457" s="590"/>
    </row>
    <row r="458" spans="1:12" ht="15" customHeight="1" x14ac:dyDescent="0.25">
      <c r="A458" s="564"/>
      <c r="B458" s="568"/>
      <c r="C458" s="614"/>
      <c r="D458" s="617"/>
      <c r="E458" s="448"/>
      <c r="F458" s="147" t="s">
        <v>2</v>
      </c>
      <c r="G458" s="607">
        <v>66</v>
      </c>
      <c r="H458" s="607"/>
      <c r="I458" s="607"/>
      <c r="J458" s="607"/>
      <c r="K458" s="583"/>
      <c r="L458" s="590"/>
    </row>
    <row r="459" spans="1:12" ht="15" customHeight="1" x14ac:dyDescent="0.25">
      <c r="A459" s="564"/>
      <c r="B459" s="568"/>
      <c r="C459" s="614"/>
      <c r="D459" s="617"/>
      <c r="E459" s="448"/>
      <c r="F459" s="147" t="s">
        <v>396</v>
      </c>
      <c r="G459" s="523" t="s">
        <v>1185</v>
      </c>
      <c r="H459" s="523"/>
      <c r="I459" s="523"/>
      <c r="J459" s="523"/>
      <c r="K459" s="583"/>
      <c r="L459" s="590"/>
    </row>
    <row r="460" spans="1:12" ht="15" customHeight="1" x14ac:dyDescent="0.25">
      <c r="A460" s="564"/>
      <c r="B460" s="568"/>
      <c r="C460" s="614"/>
      <c r="D460" s="617"/>
      <c r="E460" s="448"/>
      <c r="F460" s="147" t="s">
        <v>3</v>
      </c>
      <c r="G460" s="607" t="s">
        <v>27</v>
      </c>
      <c r="H460" s="607"/>
      <c r="I460" s="607"/>
      <c r="J460" s="607"/>
      <c r="K460" s="583"/>
      <c r="L460" s="590"/>
    </row>
    <row r="461" spans="1:12" ht="15" customHeight="1" x14ac:dyDescent="0.25">
      <c r="A461" s="564"/>
      <c r="B461" s="568"/>
      <c r="C461" s="614"/>
      <c r="D461" s="617"/>
      <c r="E461" s="448"/>
      <c r="F461" s="148" t="s">
        <v>379</v>
      </c>
      <c r="G461" s="523" t="s">
        <v>380</v>
      </c>
      <c r="H461" s="523"/>
      <c r="I461" s="523"/>
      <c r="J461" s="523"/>
      <c r="K461" s="583"/>
      <c r="L461" s="590"/>
    </row>
    <row r="462" spans="1:12" ht="15" customHeight="1" x14ac:dyDescent="0.25">
      <c r="A462" s="564"/>
      <c r="B462" s="568"/>
      <c r="C462" s="614"/>
      <c r="D462" s="617"/>
      <c r="E462" s="448"/>
      <c r="F462" s="93" t="s">
        <v>701</v>
      </c>
      <c r="G462" s="523">
        <v>100000</v>
      </c>
      <c r="H462" s="523"/>
      <c r="I462" s="523"/>
      <c r="J462" s="523"/>
      <c r="K462" s="583"/>
      <c r="L462" s="590"/>
    </row>
    <row r="463" spans="1:12" ht="15" customHeight="1" x14ac:dyDescent="0.25">
      <c r="A463" s="564"/>
      <c r="B463" s="568"/>
      <c r="C463" s="614"/>
      <c r="D463" s="617"/>
      <c r="E463" s="448"/>
      <c r="F463" s="148" t="s">
        <v>257</v>
      </c>
      <c r="G463" s="523" t="s">
        <v>556</v>
      </c>
      <c r="H463" s="523"/>
      <c r="I463" s="523"/>
      <c r="J463" s="523"/>
      <c r="K463" s="583"/>
      <c r="L463" s="590"/>
    </row>
    <row r="464" spans="1:12" ht="15" customHeight="1" x14ac:dyDescent="0.25">
      <c r="A464" s="564"/>
      <c r="B464" s="568"/>
      <c r="C464" s="614"/>
      <c r="D464" s="617"/>
      <c r="E464" s="448"/>
      <c r="F464" s="148" t="s">
        <v>376</v>
      </c>
      <c r="G464" s="523" t="s">
        <v>392</v>
      </c>
      <c r="H464" s="523"/>
      <c r="I464" s="523"/>
      <c r="J464" s="523"/>
      <c r="K464" s="583"/>
      <c r="L464" s="590"/>
    </row>
    <row r="465" spans="1:12" ht="15" customHeight="1" x14ac:dyDescent="0.25">
      <c r="A465" s="564"/>
      <c r="B465" s="568"/>
      <c r="C465" s="614"/>
      <c r="D465" s="617"/>
      <c r="E465" s="448"/>
      <c r="F465" s="93" t="s">
        <v>702</v>
      </c>
      <c r="G465" s="523" t="s">
        <v>709</v>
      </c>
      <c r="H465" s="523"/>
      <c r="I465" s="523"/>
      <c r="J465" s="523"/>
      <c r="K465" s="583"/>
      <c r="L465" s="590"/>
    </row>
    <row r="466" spans="1:12" ht="15" customHeight="1" x14ac:dyDescent="0.25">
      <c r="A466" s="564"/>
      <c r="B466" s="568"/>
      <c r="C466" s="614"/>
      <c r="D466" s="617"/>
      <c r="E466" s="448"/>
      <c r="F466" s="148" t="s">
        <v>381</v>
      </c>
      <c r="G466" s="523" t="s">
        <v>382</v>
      </c>
      <c r="H466" s="523"/>
      <c r="I466" s="523"/>
      <c r="J466" s="523"/>
      <c r="K466" s="583"/>
      <c r="L466" s="590"/>
    </row>
    <row r="467" spans="1:12" ht="15" customHeight="1" x14ac:dyDescent="0.25">
      <c r="A467" s="564"/>
      <c r="B467" s="568"/>
      <c r="C467" s="614"/>
      <c r="D467" s="617"/>
      <c r="E467" s="448"/>
      <c r="F467" s="94" t="s">
        <v>358</v>
      </c>
      <c r="G467" s="523" t="s">
        <v>900</v>
      </c>
      <c r="H467" s="523"/>
      <c r="I467" s="523"/>
      <c r="J467" s="523"/>
      <c r="K467" s="583"/>
      <c r="L467" s="590"/>
    </row>
    <row r="468" spans="1:12" ht="15" customHeight="1" x14ac:dyDescent="0.25">
      <c r="A468" s="564"/>
      <c r="B468" s="568"/>
      <c r="C468" s="614"/>
      <c r="D468" s="617"/>
      <c r="E468" s="448"/>
      <c r="F468" s="148" t="s">
        <v>383</v>
      </c>
      <c r="G468" s="523" t="s">
        <v>394</v>
      </c>
      <c r="H468" s="523"/>
      <c r="I468" s="523"/>
      <c r="J468" s="523"/>
      <c r="K468" s="584">
        <v>5</v>
      </c>
      <c r="L468" s="443">
        <v>10325</v>
      </c>
    </row>
    <row r="469" spans="1:12" ht="15" customHeight="1" x14ac:dyDescent="0.25">
      <c r="A469" s="564"/>
      <c r="B469" s="568"/>
      <c r="C469" s="614"/>
      <c r="D469" s="617"/>
      <c r="E469" s="448"/>
      <c r="F469" s="148" t="s">
        <v>389</v>
      </c>
      <c r="G469" s="523" t="s">
        <v>390</v>
      </c>
      <c r="H469" s="523"/>
      <c r="I469" s="523"/>
      <c r="J469" s="523"/>
      <c r="K469" s="585"/>
      <c r="L469" s="591" t="e">
        <f>#REF!-#REF!*10%</f>
        <v>#REF!</v>
      </c>
    </row>
    <row r="470" spans="1:12" ht="15" customHeight="1" x14ac:dyDescent="0.25">
      <c r="A470" s="564"/>
      <c r="B470" s="568"/>
      <c r="C470" s="614"/>
      <c r="D470" s="617"/>
      <c r="E470" s="448"/>
      <c r="F470" s="93" t="s">
        <v>704</v>
      </c>
      <c r="G470" s="523" t="s">
        <v>705</v>
      </c>
      <c r="H470" s="523"/>
      <c r="I470" s="523"/>
      <c r="J470" s="523"/>
      <c r="K470" s="585"/>
      <c r="L470" s="591" t="e">
        <f>#REF!-#REF!*10%</f>
        <v>#REF!</v>
      </c>
    </row>
    <row r="471" spans="1:12" ht="15" customHeight="1" x14ac:dyDescent="0.25">
      <c r="A471" s="564"/>
      <c r="B471" s="568"/>
      <c r="C471" s="614"/>
      <c r="D471" s="617"/>
      <c r="E471" s="448"/>
      <c r="F471" s="93" t="s">
        <v>706</v>
      </c>
      <c r="G471" s="523" t="s">
        <v>390</v>
      </c>
      <c r="H471" s="523"/>
      <c r="I471" s="523"/>
      <c r="J471" s="523"/>
      <c r="K471" s="585"/>
      <c r="L471" s="591" t="e">
        <f>#REF!-#REF!*10%</f>
        <v>#REF!</v>
      </c>
    </row>
    <row r="472" spans="1:12" ht="15" customHeight="1" x14ac:dyDescent="0.25">
      <c r="A472" s="564"/>
      <c r="B472" s="568"/>
      <c r="C472" s="614"/>
      <c r="D472" s="617"/>
      <c r="E472" s="448"/>
      <c r="F472" s="93" t="s">
        <v>1271</v>
      </c>
      <c r="G472" s="523" t="s">
        <v>390</v>
      </c>
      <c r="H472" s="523"/>
      <c r="I472" s="523"/>
      <c r="J472" s="523"/>
      <c r="K472" s="585"/>
      <c r="L472" s="591" t="e">
        <f>#REF!-#REF!*10%</f>
        <v>#REF!</v>
      </c>
    </row>
    <row r="473" spans="1:12" ht="15" customHeight="1" x14ac:dyDescent="0.25">
      <c r="A473" s="564"/>
      <c r="B473" s="568"/>
      <c r="C473" s="614"/>
      <c r="D473" s="617"/>
      <c r="E473" s="448"/>
      <c r="F473" s="93" t="s">
        <v>707</v>
      </c>
      <c r="G473" s="523" t="s">
        <v>1270</v>
      </c>
      <c r="H473" s="523"/>
      <c r="I473" s="523"/>
      <c r="J473" s="523"/>
      <c r="K473" s="585"/>
      <c r="L473" s="591" t="e">
        <f>#REF!-#REF!*10%</f>
        <v>#REF!</v>
      </c>
    </row>
    <row r="474" spans="1:12" ht="15" customHeight="1" x14ac:dyDescent="0.25">
      <c r="A474" s="564"/>
      <c r="B474" s="568"/>
      <c r="C474" s="614"/>
      <c r="D474" s="617"/>
      <c r="E474" s="448"/>
      <c r="F474" s="93" t="s">
        <v>708</v>
      </c>
      <c r="G474" s="523" t="s">
        <v>390</v>
      </c>
      <c r="H474" s="523"/>
      <c r="I474" s="523"/>
      <c r="J474" s="523"/>
      <c r="K474" s="585"/>
      <c r="L474" s="591" t="e">
        <f>#REF!-#REF!*10%</f>
        <v>#REF!</v>
      </c>
    </row>
    <row r="475" spans="1:12" ht="15" customHeight="1" x14ac:dyDescent="0.25">
      <c r="A475" s="564"/>
      <c r="B475" s="568"/>
      <c r="C475" s="614"/>
      <c r="D475" s="617"/>
      <c r="E475" s="448"/>
      <c r="F475" s="148" t="s">
        <v>377</v>
      </c>
      <c r="G475" s="523" t="s">
        <v>387</v>
      </c>
      <c r="H475" s="523"/>
      <c r="I475" s="523"/>
      <c r="J475" s="523"/>
      <c r="K475" s="585"/>
      <c r="L475" s="591" t="e">
        <f>#REF!-#REF!*10%</f>
        <v>#REF!</v>
      </c>
    </row>
    <row r="476" spans="1:12" ht="15" customHeight="1" x14ac:dyDescent="0.25">
      <c r="A476" s="564"/>
      <c r="B476" s="568"/>
      <c r="C476" s="614"/>
      <c r="D476" s="617"/>
      <c r="E476" s="448"/>
      <c r="F476" s="148" t="s">
        <v>388</v>
      </c>
      <c r="G476" s="523" t="s">
        <v>393</v>
      </c>
      <c r="H476" s="523"/>
      <c r="I476" s="523"/>
      <c r="J476" s="523"/>
      <c r="K476" s="585"/>
      <c r="L476" s="591" t="e">
        <f>#REF!-#REF!*10%</f>
        <v>#REF!</v>
      </c>
    </row>
    <row r="477" spans="1:12" ht="15.6" customHeight="1" x14ac:dyDescent="0.25">
      <c r="A477" s="564"/>
      <c r="B477" s="568"/>
      <c r="C477" s="614"/>
      <c r="D477" s="617"/>
      <c r="E477" s="448"/>
      <c r="F477" s="148" t="s">
        <v>562</v>
      </c>
      <c r="G477" s="523" t="s">
        <v>1476</v>
      </c>
      <c r="H477" s="523"/>
      <c r="I477" s="523"/>
      <c r="J477" s="523"/>
      <c r="K477" s="585"/>
      <c r="L477" s="591" t="e">
        <f>#REF!-#REF!*10%</f>
        <v>#REF!</v>
      </c>
    </row>
    <row r="478" spans="1:12" ht="15.6" customHeight="1" x14ac:dyDescent="0.25">
      <c r="A478" s="564"/>
      <c r="B478" s="568"/>
      <c r="C478" s="614"/>
      <c r="D478" s="617"/>
      <c r="E478" s="448"/>
      <c r="F478" s="93" t="s">
        <v>1183</v>
      </c>
      <c r="G478" s="573" t="s">
        <v>1615</v>
      </c>
      <c r="H478" s="574"/>
      <c r="I478" s="574"/>
      <c r="J478" s="575"/>
      <c r="K478" s="585"/>
      <c r="L478" s="591" t="e">
        <f>#REF!-#REF!*10%</f>
        <v>#REF!</v>
      </c>
    </row>
    <row r="479" spans="1:12" ht="15.6" customHeight="1" x14ac:dyDescent="0.25">
      <c r="A479" s="564"/>
      <c r="B479" s="568"/>
      <c r="C479" s="614"/>
      <c r="D479" s="617"/>
      <c r="E479" s="448"/>
      <c r="F479" s="148" t="s">
        <v>570</v>
      </c>
      <c r="G479" s="523" t="s">
        <v>613</v>
      </c>
      <c r="H479" s="523"/>
      <c r="I479" s="523"/>
      <c r="J479" s="523"/>
      <c r="K479" s="585"/>
      <c r="L479" s="591" t="e">
        <f>#REF!-#REF!*10%</f>
        <v>#REF!</v>
      </c>
    </row>
    <row r="480" spans="1:12" ht="15.6" customHeight="1" x14ac:dyDescent="0.25">
      <c r="A480" s="564"/>
      <c r="B480" s="568"/>
      <c r="C480" s="614"/>
      <c r="D480" s="617"/>
      <c r="E480" s="448"/>
      <c r="F480" s="149" t="s">
        <v>4</v>
      </c>
      <c r="G480" s="606">
        <v>1.5</v>
      </c>
      <c r="H480" s="606"/>
      <c r="I480" s="606"/>
      <c r="J480" s="606"/>
      <c r="K480" s="585"/>
      <c r="L480" s="591" t="e">
        <f>#REF!-#REF!*10%</f>
        <v>#REF!</v>
      </c>
    </row>
    <row r="481" spans="1:12" ht="15" customHeight="1" x14ac:dyDescent="0.25">
      <c r="A481" s="564"/>
      <c r="B481" s="569"/>
      <c r="C481" s="614"/>
      <c r="D481" s="618"/>
      <c r="E481" s="448"/>
      <c r="F481" s="136" t="s">
        <v>1016</v>
      </c>
      <c r="G481" s="454">
        <v>5</v>
      </c>
      <c r="H481" s="454"/>
      <c r="I481" s="454"/>
      <c r="J481" s="454"/>
      <c r="K481" s="585"/>
      <c r="L481" s="591" t="e">
        <f>#REF!-#REF!*10%</f>
        <v>#REF!</v>
      </c>
    </row>
    <row r="482" spans="1:12" ht="15" customHeight="1" x14ac:dyDescent="0.25">
      <c r="A482" s="564">
        <v>4</v>
      </c>
      <c r="B482" s="567"/>
      <c r="C482" s="614" t="s">
        <v>1494</v>
      </c>
      <c r="D482" s="616"/>
      <c r="E482" s="448"/>
      <c r="F482" s="147" t="s">
        <v>81</v>
      </c>
      <c r="G482" s="607" t="s">
        <v>6</v>
      </c>
      <c r="H482" s="607"/>
      <c r="I482" s="607"/>
      <c r="J482" s="607"/>
      <c r="K482" s="539">
        <v>3</v>
      </c>
      <c r="L482" s="589">
        <v>10921</v>
      </c>
    </row>
    <row r="483" spans="1:12" ht="15" customHeight="1" x14ac:dyDescent="0.25">
      <c r="A483" s="564"/>
      <c r="B483" s="568"/>
      <c r="C483" s="614"/>
      <c r="D483" s="617"/>
      <c r="E483" s="448"/>
      <c r="F483" s="147" t="s">
        <v>80</v>
      </c>
      <c r="G483" s="469">
        <v>30</v>
      </c>
      <c r="H483" s="469"/>
      <c r="I483" s="469"/>
      <c r="J483" s="469"/>
      <c r="K483" s="583"/>
      <c r="L483" s="590"/>
    </row>
    <row r="484" spans="1:12" ht="15" customHeight="1" x14ac:dyDescent="0.25">
      <c r="A484" s="564"/>
      <c r="B484" s="568"/>
      <c r="C484" s="614"/>
      <c r="D484" s="617"/>
      <c r="E484" s="448"/>
      <c r="F484" s="147" t="s">
        <v>1</v>
      </c>
      <c r="G484" s="243">
        <v>3000</v>
      </c>
      <c r="H484" s="244">
        <v>4000</v>
      </c>
      <c r="I484" s="246">
        <v>5000</v>
      </c>
      <c r="J484" s="245">
        <v>6000</v>
      </c>
      <c r="K484" s="583"/>
      <c r="L484" s="590"/>
    </row>
    <row r="485" spans="1:12" ht="15" customHeight="1" x14ac:dyDescent="0.25">
      <c r="A485" s="564"/>
      <c r="B485" s="568"/>
      <c r="C485" s="614"/>
      <c r="D485" s="617"/>
      <c r="E485" s="448"/>
      <c r="F485" s="147" t="s">
        <v>817</v>
      </c>
      <c r="G485" s="243">
        <f>G483*100</f>
        <v>3000</v>
      </c>
      <c r="H485" s="244">
        <f>G483*110</f>
        <v>3300</v>
      </c>
      <c r="I485" s="246">
        <f>G483*120</f>
        <v>3600</v>
      </c>
      <c r="J485" s="245">
        <f>G483*123</f>
        <v>3690</v>
      </c>
      <c r="K485" s="583"/>
      <c r="L485" s="590"/>
    </row>
    <row r="486" spans="1:12" ht="15" customHeight="1" x14ac:dyDescent="0.25">
      <c r="A486" s="564"/>
      <c r="B486" s="568"/>
      <c r="C486" s="614"/>
      <c r="D486" s="617"/>
      <c r="E486" s="448"/>
      <c r="F486" s="147" t="s">
        <v>1269</v>
      </c>
      <c r="G486" s="451">
        <v>0.98</v>
      </c>
      <c r="H486" s="451"/>
      <c r="I486" s="451"/>
      <c r="J486" s="451"/>
      <c r="K486" s="583"/>
      <c r="L486" s="590"/>
    </row>
    <row r="487" spans="1:12" ht="15" customHeight="1" x14ac:dyDescent="0.25">
      <c r="A487" s="564"/>
      <c r="B487" s="568"/>
      <c r="C487" s="614"/>
      <c r="D487" s="617"/>
      <c r="E487" s="448"/>
      <c r="F487" s="93" t="s">
        <v>699</v>
      </c>
      <c r="G487" s="523" t="s">
        <v>700</v>
      </c>
      <c r="H487" s="523"/>
      <c r="I487" s="523"/>
      <c r="J487" s="523"/>
      <c r="K487" s="583"/>
      <c r="L487" s="590"/>
    </row>
    <row r="488" spans="1:12" ht="15" customHeight="1" x14ac:dyDescent="0.25">
      <c r="A488" s="564"/>
      <c r="B488" s="568"/>
      <c r="C488" s="614"/>
      <c r="D488" s="617"/>
      <c r="E488" s="448"/>
      <c r="F488" s="93" t="s">
        <v>1181</v>
      </c>
      <c r="G488" s="462" t="s">
        <v>1179</v>
      </c>
      <c r="H488" s="463"/>
      <c r="I488" s="463"/>
      <c r="J488" s="464"/>
      <c r="K488" s="583"/>
      <c r="L488" s="590"/>
    </row>
    <row r="489" spans="1:12" ht="15" customHeight="1" x14ac:dyDescent="0.25">
      <c r="A489" s="564"/>
      <c r="B489" s="568"/>
      <c r="C489" s="614"/>
      <c r="D489" s="617"/>
      <c r="E489" s="448"/>
      <c r="F489" s="147" t="s">
        <v>2</v>
      </c>
      <c r="G489" s="607">
        <v>66</v>
      </c>
      <c r="H489" s="607"/>
      <c r="I489" s="607"/>
      <c r="J489" s="607"/>
      <c r="K489" s="583"/>
      <c r="L489" s="590"/>
    </row>
    <row r="490" spans="1:12" ht="15" customHeight="1" x14ac:dyDescent="0.25">
      <c r="A490" s="564"/>
      <c r="B490" s="568"/>
      <c r="C490" s="614"/>
      <c r="D490" s="617"/>
      <c r="E490" s="448"/>
      <c r="F490" s="147" t="s">
        <v>396</v>
      </c>
      <c r="G490" s="523" t="s">
        <v>1185</v>
      </c>
      <c r="H490" s="523"/>
      <c r="I490" s="523"/>
      <c r="J490" s="523"/>
      <c r="K490" s="583"/>
      <c r="L490" s="590"/>
    </row>
    <row r="491" spans="1:12" ht="15" customHeight="1" x14ac:dyDescent="0.25">
      <c r="A491" s="564"/>
      <c r="B491" s="568"/>
      <c r="C491" s="614"/>
      <c r="D491" s="617"/>
      <c r="E491" s="448"/>
      <c r="F491" s="147" t="s">
        <v>3</v>
      </c>
      <c r="G491" s="607" t="s">
        <v>27</v>
      </c>
      <c r="H491" s="607"/>
      <c r="I491" s="607"/>
      <c r="J491" s="607"/>
      <c r="K491" s="583"/>
      <c r="L491" s="590"/>
    </row>
    <row r="492" spans="1:12" ht="15" customHeight="1" x14ac:dyDescent="0.25">
      <c r="A492" s="564"/>
      <c r="B492" s="568"/>
      <c r="C492" s="614"/>
      <c r="D492" s="617"/>
      <c r="E492" s="448"/>
      <c r="F492" s="148" t="s">
        <v>379</v>
      </c>
      <c r="G492" s="523" t="s">
        <v>380</v>
      </c>
      <c r="H492" s="523"/>
      <c r="I492" s="523"/>
      <c r="J492" s="523"/>
      <c r="K492" s="583"/>
      <c r="L492" s="590"/>
    </row>
    <row r="493" spans="1:12" ht="15" customHeight="1" x14ac:dyDescent="0.25">
      <c r="A493" s="564"/>
      <c r="B493" s="568"/>
      <c r="C493" s="614"/>
      <c r="D493" s="617"/>
      <c r="E493" s="448"/>
      <c r="F493" s="93" t="s">
        <v>701</v>
      </c>
      <c r="G493" s="523">
        <v>100000</v>
      </c>
      <c r="H493" s="523"/>
      <c r="I493" s="523"/>
      <c r="J493" s="523"/>
      <c r="K493" s="583"/>
      <c r="L493" s="590"/>
    </row>
    <row r="494" spans="1:12" ht="15" customHeight="1" x14ac:dyDescent="0.25">
      <c r="A494" s="564"/>
      <c r="B494" s="568"/>
      <c r="C494" s="614"/>
      <c r="D494" s="617"/>
      <c r="E494" s="448"/>
      <c r="F494" s="148" t="s">
        <v>257</v>
      </c>
      <c r="G494" s="523" t="s">
        <v>556</v>
      </c>
      <c r="H494" s="523"/>
      <c r="I494" s="523"/>
      <c r="J494" s="523"/>
      <c r="K494" s="583"/>
      <c r="L494" s="590"/>
    </row>
    <row r="495" spans="1:12" ht="15" customHeight="1" x14ac:dyDescent="0.25">
      <c r="A495" s="564"/>
      <c r="B495" s="568"/>
      <c r="C495" s="614"/>
      <c r="D495" s="617"/>
      <c r="E495" s="448"/>
      <c r="F495" s="148" t="s">
        <v>376</v>
      </c>
      <c r="G495" s="523" t="s">
        <v>392</v>
      </c>
      <c r="H495" s="523"/>
      <c r="I495" s="523"/>
      <c r="J495" s="523"/>
      <c r="K495" s="583"/>
      <c r="L495" s="590"/>
    </row>
    <row r="496" spans="1:12" ht="15" customHeight="1" x14ac:dyDescent="0.25">
      <c r="A496" s="564"/>
      <c r="B496" s="568"/>
      <c r="C496" s="614"/>
      <c r="D496" s="617"/>
      <c r="E496" s="448"/>
      <c r="F496" s="93" t="s">
        <v>702</v>
      </c>
      <c r="G496" s="523" t="s">
        <v>709</v>
      </c>
      <c r="H496" s="523"/>
      <c r="I496" s="523"/>
      <c r="J496" s="523"/>
      <c r="K496" s="583"/>
      <c r="L496" s="590"/>
    </row>
    <row r="497" spans="1:12" ht="15" customHeight="1" x14ac:dyDescent="0.25">
      <c r="A497" s="564"/>
      <c r="B497" s="568"/>
      <c r="C497" s="614"/>
      <c r="D497" s="617"/>
      <c r="E497" s="448"/>
      <c r="F497" s="148" t="s">
        <v>381</v>
      </c>
      <c r="G497" s="523" t="s">
        <v>382</v>
      </c>
      <c r="H497" s="523"/>
      <c r="I497" s="523"/>
      <c r="J497" s="523"/>
      <c r="K497" s="583"/>
      <c r="L497" s="590"/>
    </row>
    <row r="498" spans="1:12" ht="15" customHeight="1" x14ac:dyDescent="0.25">
      <c r="A498" s="564"/>
      <c r="B498" s="568"/>
      <c r="C498" s="614"/>
      <c r="D498" s="617"/>
      <c r="E498" s="448"/>
      <c r="F498" s="94" t="s">
        <v>358</v>
      </c>
      <c r="G498" s="523" t="s">
        <v>900</v>
      </c>
      <c r="H498" s="523"/>
      <c r="I498" s="523"/>
      <c r="J498" s="523"/>
      <c r="K498" s="583"/>
      <c r="L498" s="590"/>
    </row>
    <row r="499" spans="1:12" ht="15" customHeight="1" x14ac:dyDescent="0.25">
      <c r="A499" s="564"/>
      <c r="B499" s="568"/>
      <c r="C499" s="614"/>
      <c r="D499" s="617"/>
      <c r="E499" s="448"/>
      <c r="F499" s="148" t="s">
        <v>383</v>
      </c>
      <c r="G499" s="523" t="s">
        <v>394</v>
      </c>
      <c r="H499" s="523"/>
      <c r="I499" s="523"/>
      <c r="J499" s="523"/>
      <c r="K499" s="584">
        <v>5</v>
      </c>
      <c r="L499" s="443">
        <v>11685</v>
      </c>
    </row>
    <row r="500" spans="1:12" ht="15" customHeight="1" x14ac:dyDescent="0.25">
      <c r="A500" s="564"/>
      <c r="B500" s="568"/>
      <c r="C500" s="614"/>
      <c r="D500" s="617"/>
      <c r="E500" s="448"/>
      <c r="F500" s="148" t="s">
        <v>389</v>
      </c>
      <c r="G500" s="523" t="s">
        <v>390</v>
      </c>
      <c r="H500" s="523"/>
      <c r="I500" s="523"/>
      <c r="J500" s="523"/>
      <c r="K500" s="585"/>
      <c r="L500" s="591" t="e">
        <f>#REF!-#REF!*10%</f>
        <v>#REF!</v>
      </c>
    </row>
    <row r="501" spans="1:12" ht="15" customHeight="1" x14ac:dyDescent="0.25">
      <c r="A501" s="564"/>
      <c r="B501" s="568"/>
      <c r="C501" s="614"/>
      <c r="D501" s="617"/>
      <c r="E501" s="448"/>
      <c r="F501" s="93" t="s">
        <v>704</v>
      </c>
      <c r="G501" s="523" t="s">
        <v>705</v>
      </c>
      <c r="H501" s="523"/>
      <c r="I501" s="523"/>
      <c r="J501" s="523"/>
      <c r="K501" s="585"/>
      <c r="L501" s="591" t="e">
        <f>#REF!-#REF!*10%</f>
        <v>#REF!</v>
      </c>
    </row>
    <row r="502" spans="1:12" ht="15" customHeight="1" x14ac:dyDescent="0.25">
      <c r="A502" s="564"/>
      <c r="B502" s="568"/>
      <c r="C502" s="614"/>
      <c r="D502" s="617"/>
      <c r="E502" s="448"/>
      <c r="F502" s="93" t="s">
        <v>706</v>
      </c>
      <c r="G502" s="523" t="s">
        <v>390</v>
      </c>
      <c r="H502" s="523"/>
      <c r="I502" s="523"/>
      <c r="J502" s="523"/>
      <c r="K502" s="585"/>
      <c r="L502" s="591" t="e">
        <f>#REF!-#REF!*10%</f>
        <v>#REF!</v>
      </c>
    </row>
    <row r="503" spans="1:12" ht="15" customHeight="1" x14ac:dyDescent="0.25">
      <c r="A503" s="564"/>
      <c r="B503" s="568"/>
      <c r="C503" s="614"/>
      <c r="D503" s="617"/>
      <c r="E503" s="448"/>
      <c r="F503" s="93" t="s">
        <v>1271</v>
      </c>
      <c r="G503" s="523" t="s">
        <v>390</v>
      </c>
      <c r="H503" s="523"/>
      <c r="I503" s="523"/>
      <c r="J503" s="523"/>
      <c r="K503" s="585"/>
      <c r="L503" s="591" t="e">
        <f>#REF!-#REF!*10%</f>
        <v>#REF!</v>
      </c>
    </row>
    <row r="504" spans="1:12" ht="15" customHeight="1" x14ac:dyDescent="0.25">
      <c r="A504" s="564"/>
      <c r="B504" s="568"/>
      <c r="C504" s="614"/>
      <c r="D504" s="617"/>
      <c r="E504" s="448"/>
      <c r="F504" s="93" t="s">
        <v>707</v>
      </c>
      <c r="G504" s="523" t="s">
        <v>1270</v>
      </c>
      <c r="H504" s="523"/>
      <c r="I504" s="523"/>
      <c r="J504" s="523"/>
      <c r="K504" s="585"/>
      <c r="L504" s="591" t="e">
        <f>#REF!-#REF!*10%</f>
        <v>#REF!</v>
      </c>
    </row>
    <row r="505" spans="1:12" ht="15" customHeight="1" x14ac:dyDescent="0.25">
      <c r="A505" s="564"/>
      <c r="B505" s="568"/>
      <c r="C505" s="614"/>
      <c r="D505" s="617"/>
      <c r="E505" s="448"/>
      <c r="F505" s="93" t="s">
        <v>708</v>
      </c>
      <c r="G505" s="523" t="s">
        <v>390</v>
      </c>
      <c r="H505" s="523"/>
      <c r="I505" s="523"/>
      <c r="J505" s="523"/>
      <c r="K505" s="585"/>
      <c r="L505" s="591" t="e">
        <f>#REF!-#REF!*10%</f>
        <v>#REF!</v>
      </c>
    </row>
    <row r="506" spans="1:12" ht="15" customHeight="1" x14ac:dyDescent="0.25">
      <c r="A506" s="564"/>
      <c r="B506" s="568"/>
      <c r="C506" s="614"/>
      <c r="D506" s="617"/>
      <c r="E506" s="448"/>
      <c r="F506" s="148" t="s">
        <v>377</v>
      </c>
      <c r="G506" s="523" t="s">
        <v>387</v>
      </c>
      <c r="H506" s="523"/>
      <c r="I506" s="523"/>
      <c r="J506" s="523"/>
      <c r="K506" s="585"/>
      <c r="L506" s="591" t="e">
        <f>#REF!-#REF!*10%</f>
        <v>#REF!</v>
      </c>
    </row>
    <row r="507" spans="1:12" ht="15" customHeight="1" x14ac:dyDescent="0.25">
      <c r="A507" s="564"/>
      <c r="B507" s="568"/>
      <c r="C507" s="614"/>
      <c r="D507" s="617"/>
      <c r="E507" s="448"/>
      <c r="F507" s="148" t="s">
        <v>388</v>
      </c>
      <c r="G507" s="523" t="s">
        <v>393</v>
      </c>
      <c r="H507" s="523"/>
      <c r="I507" s="523"/>
      <c r="J507" s="523"/>
      <c r="K507" s="585"/>
      <c r="L507" s="591" t="e">
        <f>#REF!-#REF!*10%</f>
        <v>#REF!</v>
      </c>
    </row>
    <row r="508" spans="1:12" ht="15.6" customHeight="1" x14ac:dyDescent="0.25">
      <c r="A508" s="564"/>
      <c r="B508" s="568"/>
      <c r="C508" s="614"/>
      <c r="D508" s="617"/>
      <c r="E508" s="448"/>
      <c r="F508" s="148" t="s">
        <v>562</v>
      </c>
      <c r="G508" s="523" t="s">
        <v>1476</v>
      </c>
      <c r="H508" s="523"/>
      <c r="I508" s="523"/>
      <c r="J508" s="523"/>
      <c r="K508" s="585"/>
      <c r="L508" s="591" t="e">
        <f>#REF!-#REF!*10%</f>
        <v>#REF!</v>
      </c>
    </row>
    <row r="509" spans="1:12" ht="15.6" customHeight="1" x14ac:dyDescent="0.25">
      <c r="A509" s="564"/>
      <c r="B509" s="568"/>
      <c r="C509" s="614"/>
      <c r="D509" s="617"/>
      <c r="E509" s="448"/>
      <c r="F509" s="93" t="s">
        <v>1183</v>
      </c>
      <c r="G509" s="573" t="s">
        <v>1615</v>
      </c>
      <c r="H509" s="574"/>
      <c r="I509" s="574"/>
      <c r="J509" s="575"/>
      <c r="K509" s="585"/>
      <c r="L509" s="591" t="e">
        <f>#REF!-#REF!*10%</f>
        <v>#REF!</v>
      </c>
    </row>
    <row r="510" spans="1:12" ht="15.6" customHeight="1" x14ac:dyDescent="0.25">
      <c r="A510" s="564"/>
      <c r="B510" s="568"/>
      <c r="C510" s="614"/>
      <c r="D510" s="617"/>
      <c r="E510" s="448"/>
      <c r="F510" s="148" t="s">
        <v>570</v>
      </c>
      <c r="G510" s="523" t="s">
        <v>613</v>
      </c>
      <c r="H510" s="523"/>
      <c r="I510" s="523"/>
      <c r="J510" s="523"/>
      <c r="K510" s="585"/>
      <c r="L510" s="591" t="e">
        <f>#REF!-#REF!*10%</f>
        <v>#REF!</v>
      </c>
    </row>
    <row r="511" spans="1:12" ht="15.6" customHeight="1" x14ac:dyDescent="0.25">
      <c r="A511" s="564"/>
      <c r="B511" s="568"/>
      <c r="C511" s="614"/>
      <c r="D511" s="617"/>
      <c r="E511" s="448"/>
      <c r="F511" s="149" t="s">
        <v>4</v>
      </c>
      <c r="G511" s="606">
        <v>1.9</v>
      </c>
      <c r="H511" s="606"/>
      <c r="I511" s="606"/>
      <c r="J511" s="606"/>
      <c r="K511" s="585"/>
      <c r="L511" s="591" t="e">
        <f>#REF!-#REF!*10%</f>
        <v>#REF!</v>
      </c>
    </row>
    <row r="512" spans="1:12" ht="15" customHeight="1" x14ac:dyDescent="0.25">
      <c r="A512" s="564"/>
      <c r="B512" s="569"/>
      <c r="C512" s="614"/>
      <c r="D512" s="618"/>
      <c r="E512" s="448"/>
      <c r="F512" s="136" t="s">
        <v>1016</v>
      </c>
      <c r="G512" s="454">
        <v>5</v>
      </c>
      <c r="H512" s="454"/>
      <c r="I512" s="454"/>
      <c r="J512" s="454"/>
      <c r="K512" s="585"/>
      <c r="L512" s="591" t="e">
        <f>#REF!-#REF!*10%</f>
        <v>#REF!</v>
      </c>
    </row>
    <row r="513" spans="1:12" ht="15" customHeight="1" x14ac:dyDescent="0.25">
      <c r="A513" s="564">
        <v>5</v>
      </c>
      <c r="B513" s="567"/>
      <c r="C513" s="614" t="s">
        <v>1495</v>
      </c>
      <c r="D513" s="611"/>
      <c r="E513" s="448"/>
      <c r="F513" s="147" t="s">
        <v>81</v>
      </c>
      <c r="G513" s="607" t="s">
        <v>6</v>
      </c>
      <c r="H513" s="607"/>
      <c r="I513" s="607"/>
      <c r="J513" s="607"/>
      <c r="K513" s="539">
        <v>3</v>
      </c>
      <c r="L513" s="589">
        <v>11173</v>
      </c>
    </row>
    <row r="514" spans="1:12" ht="15" customHeight="1" x14ac:dyDescent="0.25">
      <c r="A514" s="564"/>
      <c r="B514" s="568"/>
      <c r="C514" s="614"/>
      <c r="D514" s="612"/>
      <c r="E514" s="448"/>
      <c r="F514" s="147" t="s">
        <v>80</v>
      </c>
      <c r="G514" s="469">
        <v>30</v>
      </c>
      <c r="H514" s="469"/>
      <c r="I514" s="469"/>
      <c r="J514" s="469"/>
      <c r="K514" s="583"/>
      <c r="L514" s="590"/>
    </row>
    <row r="515" spans="1:12" ht="15" customHeight="1" x14ac:dyDescent="0.25">
      <c r="A515" s="564"/>
      <c r="B515" s="568"/>
      <c r="C515" s="614"/>
      <c r="D515" s="612"/>
      <c r="E515" s="448"/>
      <c r="F515" s="147" t="s">
        <v>1</v>
      </c>
      <c r="G515" s="243">
        <v>3000</v>
      </c>
      <c r="H515" s="244">
        <v>4000</v>
      </c>
      <c r="I515" s="246">
        <v>5000</v>
      </c>
      <c r="J515" s="245">
        <v>6000</v>
      </c>
      <c r="K515" s="583"/>
      <c r="L515" s="590"/>
    </row>
    <row r="516" spans="1:12" ht="15" customHeight="1" x14ac:dyDescent="0.25">
      <c r="A516" s="564"/>
      <c r="B516" s="568"/>
      <c r="C516" s="614"/>
      <c r="D516" s="612"/>
      <c r="E516" s="448"/>
      <c r="F516" s="147" t="s">
        <v>817</v>
      </c>
      <c r="G516" s="243">
        <f>G514*100</f>
        <v>3000</v>
      </c>
      <c r="H516" s="244">
        <f>G514*110</f>
        <v>3300</v>
      </c>
      <c r="I516" s="246">
        <f>G514*120</f>
        <v>3600</v>
      </c>
      <c r="J516" s="245">
        <f>G514*123</f>
        <v>3690</v>
      </c>
      <c r="K516" s="583"/>
      <c r="L516" s="590"/>
    </row>
    <row r="517" spans="1:12" ht="15" customHeight="1" x14ac:dyDescent="0.25">
      <c r="A517" s="564"/>
      <c r="B517" s="568"/>
      <c r="C517" s="614"/>
      <c r="D517" s="612"/>
      <c r="E517" s="448"/>
      <c r="F517" s="147" t="s">
        <v>1269</v>
      </c>
      <c r="G517" s="451">
        <v>0.98</v>
      </c>
      <c r="H517" s="451"/>
      <c r="I517" s="451"/>
      <c r="J517" s="451"/>
      <c r="K517" s="583"/>
      <c r="L517" s="590"/>
    </row>
    <row r="518" spans="1:12" ht="15" customHeight="1" x14ac:dyDescent="0.25">
      <c r="A518" s="564"/>
      <c r="B518" s="568"/>
      <c r="C518" s="614"/>
      <c r="D518" s="612"/>
      <c r="E518" s="448"/>
      <c r="F518" s="93" t="s">
        <v>699</v>
      </c>
      <c r="G518" s="523" t="s">
        <v>700</v>
      </c>
      <c r="H518" s="523"/>
      <c r="I518" s="523"/>
      <c r="J518" s="523"/>
      <c r="K518" s="583"/>
      <c r="L518" s="590"/>
    </row>
    <row r="519" spans="1:12" ht="15" customHeight="1" x14ac:dyDescent="0.25">
      <c r="A519" s="564"/>
      <c r="B519" s="568"/>
      <c r="C519" s="614"/>
      <c r="D519" s="612"/>
      <c r="E519" s="448"/>
      <c r="F519" s="93" t="s">
        <v>1181</v>
      </c>
      <c r="G519" s="462" t="s">
        <v>1179</v>
      </c>
      <c r="H519" s="463"/>
      <c r="I519" s="463"/>
      <c r="J519" s="464"/>
      <c r="K519" s="583"/>
      <c r="L519" s="590"/>
    </row>
    <row r="520" spans="1:12" ht="15" customHeight="1" x14ac:dyDescent="0.25">
      <c r="A520" s="564"/>
      <c r="B520" s="568"/>
      <c r="C520" s="614"/>
      <c r="D520" s="612"/>
      <c r="E520" s="448"/>
      <c r="F520" s="147" t="s">
        <v>2</v>
      </c>
      <c r="G520" s="607">
        <v>66</v>
      </c>
      <c r="H520" s="607"/>
      <c r="I520" s="607"/>
      <c r="J520" s="607"/>
      <c r="K520" s="583"/>
      <c r="L520" s="590"/>
    </row>
    <row r="521" spans="1:12" ht="15" customHeight="1" x14ac:dyDescent="0.25">
      <c r="A521" s="564"/>
      <c r="B521" s="568"/>
      <c r="C521" s="614"/>
      <c r="D521" s="612"/>
      <c r="E521" s="448"/>
      <c r="F521" s="147" t="s">
        <v>396</v>
      </c>
      <c r="G521" s="523" t="s">
        <v>1185</v>
      </c>
      <c r="H521" s="523"/>
      <c r="I521" s="523"/>
      <c r="J521" s="523"/>
      <c r="K521" s="583"/>
      <c r="L521" s="590"/>
    </row>
    <row r="522" spans="1:12" ht="15" customHeight="1" x14ac:dyDescent="0.25">
      <c r="A522" s="564"/>
      <c r="B522" s="568"/>
      <c r="C522" s="614"/>
      <c r="D522" s="612"/>
      <c r="E522" s="448"/>
      <c r="F522" s="147" t="s">
        <v>3</v>
      </c>
      <c r="G522" s="607" t="s">
        <v>28</v>
      </c>
      <c r="H522" s="607"/>
      <c r="I522" s="607"/>
      <c r="J522" s="607"/>
      <c r="K522" s="583"/>
      <c r="L522" s="590"/>
    </row>
    <row r="523" spans="1:12" ht="15" customHeight="1" x14ac:dyDescent="0.25">
      <c r="A523" s="564"/>
      <c r="B523" s="568"/>
      <c r="C523" s="614"/>
      <c r="D523" s="612"/>
      <c r="E523" s="448"/>
      <c r="F523" s="148" t="s">
        <v>379</v>
      </c>
      <c r="G523" s="523" t="s">
        <v>380</v>
      </c>
      <c r="H523" s="523"/>
      <c r="I523" s="523"/>
      <c r="J523" s="523"/>
      <c r="K523" s="583"/>
      <c r="L523" s="590"/>
    </row>
    <row r="524" spans="1:12" ht="15" customHeight="1" x14ac:dyDescent="0.25">
      <c r="A524" s="564"/>
      <c r="B524" s="568"/>
      <c r="C524" s="614"/>
      <c r="D524" s="612"/>
      <c r="E524" s="448"/>
      <c r="F524" s="93" t="s">
        <v>701</v>
      </c>
      <c r="G524" s="523">
        <v>100000</v>
      </c>
      <c r="H524" s="523"/>
      <c r="I524" s="523"/>
      <c r="J524" s="523"/>
      <c r="K524" s="583"/>
      <c r="L524" s="590"/>
    </row>
    <row r="525" spans="1:12" ht="15" customHeight="1" x14ac:dyDescent="0.25">
      <c r="A525" s="564"/>
      <c r="B525" s="568"/>
      <c r="C525" s="614"/>
      <c r="D525" s="612"/>
      <c r="E525" s="448"/>
      <c r="F525" s="148" t="s">
        <v>257</v>
      </c>
      <c r="G525" s="523" t="s">
        <v>556</v>
      </c>
      <c r="H525" s="523"/>
      <c r="I525" s="523"/>
      <c r="J525" s="523"/>
      <c r="K525" s="583"/>
      <c r="L525" s="590"/>
    </row>
    <row r="526" spans="1:12" ht="15" customHeight="1" x14ac:dyDescent="0.25">
      <c r="A526" s="564"/>
      <c r="B526" s="568"/>
      <c r="C526" s="614"/>
      <c r="D526" s="612"/>
      <c r="E526" s="448"/>
      <c r="F526" s="148" t="s">
        <v>376</v>
      </c>
      <c r="G526" s="523" t="s">
        <v>392</v>
      </c>
      <c r="H526" s="523"/>
      <c r="I526" s="523"/>
      <c r="J526" s="523"/>
      <c r="K526" s="583"/>
      <c r="L526" s="590"/>
    </row>
    <row r="527" spans="1:12" ht="15" customHeight="1" x14ac:dyDescent="0.25">
      <c r="A527" s="564"/>
      <c r="B527" s="568"/>
      <c r="C527" s="614"/>
      <c r="D527" s="612"/>
      <c r="E527" s="448"/>
      <c r="F527" s="93" t="s">
        <v>702</v>
      </c>
      <c r="G527" s="523" t="s">
        <v>709</v>
      </c>
      <c r="H527" s="523"/>
      <c r="I527" s="523"/>
      <c r="J527" s="523"/>
      <c r="K527" s="583"/>
      <c r="L527" s="590"/>
    </row>
    <row r="528" spans="1:12" ht="15" customHeight="1" x14ac:dyDescent="0.25">
      <c r="A528" s="564"/>
      <c r="B528" s="568"/>
      <c r="C528" s="614"/>
      <c r="D528" s="612"/>
      <c r="E528" s="448"/>
      <c r="F528" s="148" t="s">
        <v>381</v>
      </c>
      <c r="G528" s="523" t="s">
        <v>382</v>
      </c>
      <c r="H528" s="523"/>
      <c r="I528" s="523"/>
      <c r="J528" s="523"/>
      <c r="K528" s="583"/>
      <c r="L528" s="590"/>
    </row>
    <row r="529" spans="1:12" ht="15" customHeight="1" x14ac:dyDescent="0.25">
      <c r="A529" s="564"/>
      <c r="B529" s="568"/>
      <c r="C529" s="614"/>
      <c r="D529" s="612"/>
      <c r="E529" s="448"/>
      <c r="F529" s="94" t="s">
        <v>358</v>
      </c>
      <c r="G529" s="523" t="s">
        <v>900</v>
      </c>
      <c r="H529" s="523"/>
      <c r="I529" s="523"/>
      <c r="J529" s="523"/>
      <c r="K529" s="583"/>
      <c r="L529" s="590"/>
    </row>
    <row r="530" spans="1:12" ht="15" customHeight="1" x14ac:dyDescent="0.25">
      <c r="A530" s="564"/>
      <c r="B530" s="568"/>
      <c r="C530" s="614"/>
      <c r="D530" s="612"/>
      <c r="E530" s="448"/>
      <c r="F530" s="148" t="s">
        <v>383</v>
      </c>
      <c r="G530" s="523" t="s">
        <v>394</v>
      </c>
      <c r="H530" s="523"/>
      <c r="I530" s="523"/>
      <c r="J530" s="523"/>
      <c r="K530" s="584">
        <v>5</v>
      </c>
      <c r="L530" s="443">
        <v>11955</v>
      </c>
    </row>
    <row r="531" spans="1:12" ht="15" customHeight="1" x14ac:dyDescent="0.25">
      <c r="A531" s="564"/>
      <c r="B531" s="568"/>
      <c r="C531" s="614"/>
      <c r="D531" s="612"/>
      <c r="E531" s="448"/>
      <c r="F531" s="148" t="s">
        <v>389</v>
      </c>
      <c r="G531" s="523" t="s">
        <v>390</v>
      </c>
      <c r="H531" s="523"/>
      <c r="I531" s="523"/>
      <c r="J531" s="523"/>
      <c r="K531" s="585"/>
      <c r="L531" s="591" t="e">
        <f>#REF!-#REF!*10%</f>
        <v>#REF!</v>
      </c>
    </row>
    <row r="532" spans="1:12" ht="15" customHeight="1" x14ac:dyDescent="0.25">
      <c r="A532" s="564"/>
      <c r="B532" s="568"/>
      <c r="C532" s="614"/>
      <c r="D532" s="612"/>
      <c r="E532" s="448"/>
      <c r="F532" s="93" t="s">
        <v>704</v>
      </c>
      <c r="G532" s="523" t="s">
        <v>705</v>
      </c>
      <c r="H532" s="523"/>
      <c r="I532" s="523"/>
      <c r="J532" s="523"/>
      <c r="K532" s="585"/>
      <c r="L532" s="591" t="e">
        <f>#REF!-#REF!*10%</f>
        <v>#REF!</v>
      </c>
    </row>
    <row r="533" spans="1:12" ht="15" customHeight="1" x14ac:dyDescent="0.25">
      <c r="A533" s="564"/>
      <c r="B533" s="568"/>
      <c r="C533" s="614"/>
      <c r="D533" s="612"/>
      <c r="E533" s="448"/>
      <c r="F533" s="93" t="s">
        <v>706</v>
      </c>
      <c r="G533" s="523" t="s">
        <v>390</v>
      </c>
      <c r="H533" s="523"/>
      <c r="I533" s="523"/>
      <c r="J533" s="523"/>
      <c r="K533" s="585"/>
      <c r="L533" s="591" t="e">
        <f>#REF!-#REF!*10%</f>
        <v>#REF!</v>
      </c>
    </row>
    <row r="534" spans="1:12" ht="15" customHeight="1" x14ac:dyDescent="0.25">
      <c r="A534" s="564"/>
      <c r="B534" s="568"/>
      <c r="C534" s="614"/>
      <c r="D534" s="612"/>
      <c r="E534" s="448"/>
      <c r="F534" s="93" t="s">
        <v>1271</v>
      </c>
      <c r="G534" s="523" t="s">
        <v>390</v>
      </c>
      <c r="H534" s="523"/>
      <c r="I534" s="523"/>
      <c r="J534" s="523"/>
      <c r="K534" s="585"/>
      <c r="L534" s="591" t="e">
        <f>#REF!-#REF!*10%</f>
        <v>#REF!</v>
      </c>
    </row>
    <row r="535" spans="1:12" ht="15" customHeight="1" x14ac:dyDescent="0.25">
      <c r="A535" s="564"/>
      <c r="B535" s="568"/>
      <c r="C535" s="614"/>
      <c r="D535" s="612"/>
      <c r="E535" s="448"/>
      <c r="F535" s="93" t="s">
        <v>707</v>
      </c>
      <c r="G535" s="523" t="s">
        <v>1270</v>
      </c>
      <c r="H535" s="523"/>
      <c r="I535" s="523"/>
      <c r="J535" s="523"/>
      <c r="K535" s="585"/>
      <c r="L535" s="591" t="e">
        <f>#REF!-#REF!*10%</f>
        <v>#REF!</v>
      </c>
    </row>
    <row r="536" spans="1:12" ht="15" customHeight="1" x14ac:dyDescent="0.25">
      <c r="A536" s="564"/>
      <c r="B536" s="568"/>
      <c r="C536" s="614"/>
      <c r="D536" s="612"/>
      <c r="E536" s="448"/>
      <c r="F536" s="93" t="s">
        <v>708</v>
      </c>
      <c r="G536" s="523" t="s">
        <v>390</v>
      </c>
      <c r="H536" s="523"/>
      <c r="I536" s="523"/>
      <c r="J536" s="523"/>
      <c r="K536" s="585"/>
      <c r="L536" s="591" t="e">
        <f>#REF!-#REF!*10%</f>
        <v>#REF!</v>
      </c>
    </row>
    <row r="537" spans="1:12" ht="15" customHeight="1" x14ac:dyDescent="0.25">
      <c r="A537" s="564"/>
      <c r="B537" s="568"/>
      <c r="C537" s="614"/>
      <c r="D537" s="612"/>
      <c r="E537" s="448"/>
      <c r="F537" s="148" t="s">
        <v>377</v>
      </c>
      <c r="G537" s="523" t="s">
        <v>387</v>
      </c>
      <c r="H537" s="523"/>
      <c r="I537" s="523"/>
      <c r="J537" s="523"/>
      <c r="K537" s="585"/>
      <c r="L537" s="591" t="e">
        <f>#REF!-#REF!*10%</f>
        <v>#REF!</v>
      </c>
    </row>
    <row r="538" spans="1:12" ht="15" customHeight="1" x14ac:dyDescent="0.25">
      <c r="A538" s="564"/>
      <c r="B538" s="568"/>
      <c r="C538" s="614"/>
      <c r="D538" s="612"/>
      <c r="E538" s="448"/>
      <c r="F538" s="148" t="s">
        <v>388</v>
      </c>
      <c r="G538" s="523" t="s">
        <v>393</v>
      </c>
      <c r="H538" s="523"/>
      <c r="I538" s="523"/>
      <c r="J538" s="523"/>
      <c r="K538" s="585"/>
      <c r="L538" s="591" t="e">
        <f>#REF!-#REF!*10%</f>
        <v>#REF!</v>
      </c>
    </row>
    <row r="539" spans="1:12" ht="15.6" customHeight="1" x14ac:dyDescent="0.25">
      <c r="A539" s="564"/>
      <c r="B539" s="568"/>
      <c r="C539" s="614"/>
      <c r="D539" s="612"/>
      <c r="E539" s="448"/>
      <c r="F539" s="148" t="s">
        <v>562</v>
      </c>
      <c r="G539" s="523" t="s">
        <v>1476</v>
      </c>
      <c r="H539" s="523"/>
      <c r="I539" s="523"/>
      <c r="J539" s="523"/>
      <c r="K539" s="585"/>
      <c r="L539" s="591" t="e">
        <f>#REF!-#REF!*10%</f>
        <v>#REF!</v>
      </c>
    </row>
    <row r="540" spans="1:12" ht="15.6" customHeight="1" x14ac:dyDescent="0.25">
      <c r="A540" s="564"/>
      <c r="B540" s="568"/>
      <c r="C540" s="614"/>
      <c r="D540" s="612"/>
      <c r="E540" s="448"/>
      <c r="F540" s="93" t="s">
        <v>1183</v>
      </c>
      <c r="G540" s="573" t="s">
        <v>1615</v>
      </c>
      <c r="H540" s="574"/>
      <c r="I540" s="574"/>
      <c r="J540" s="575"/>
      <c r="K540" s="585"/>
      <c r="L540" s="591" t="e">
        <f>#REF!-#REF!*10%</f>
        <v>#REF!</v>
      </c>
    </row>
    <row r="541" spans="1:12" ht="15.6" customHeight="1" x14ac:dyDescent="0.25">
      <c r="A541" s="564"/>
      <c r="B541" s="568"/>
      <c r="C541" s="614"/>
      <c r="D541" s="612"/>
      <c r="E541" s="448"/>
      <c r="F541" s="148" t="s">
        <v>570</v>
      </c>
      <c r="G541" s="523" t="s">
        <v>613</v>
      </c>
      <c r="H541" s="523"/>
      <c r="I541" s="523"/>
      <c r="J541" s="523"/>
      <c r="K541" s="585"/>
      <c r="L541" s="591" t="e">
        <f>#REF!-#REF!*10%</f>
        <v>#REF!</v>
      </c>
    </row>
    <row r="542" spans="1:12" ht="15.6" customHeight="1" x14ac:dyDescent="0.25">
      <c r="A542" s="564"/>
      <c r="B542" s="568"/>
      <c r="C542" s="614"/>
      <c r="D542" s="612"/>
      <c r="E542" s="448"/>
      <c r="F542" s="149" t="s">
        <v>4</v>
      </c>
      <c r="G542" s="606">
        <v>1.9</v>
      </c>
      <c r="H542" s="606"/>
      <c r="I542" s="606"/>
      <c r="J542" s="606"/>
      <c r="K542" s="585"/>
      <c r="L542" s="591" t="e">
        <f>#REF!-#REF!*10%</f>
        <v>#REF!</v>
      </c>
    </row>
    <row r="543" spans="1:12" ht="15" customHeight="1" x14ac:dyDescent="0.25">
      <c r="A543" s="564"/>
      <c r="B543" s="569"/>
      <c r="C543" s="614"/>
      <c r="D543" s="612"/>
      <c r="E543" s="448"/>
      <c r="F543" s="136" t="s">
        <v>1016</v>
      </c>
      <c r="G543" s="454">
        <v>5</v>
      </c>
      <c r="H543" s="454"/>
      <c r="I543" s="454"/>
      <c r="J543" s="454"/>
      <c r="K543" s="585"/>
      <c r="L543" s="591" t="e">
        <f>#REF!-#REF!*10%</f>
        <v>#REF!</v>
      </c>
    </row>
    <row r="544" spans="1:12" ht="15" customHeight="1" x14ac:dyDescent="0.25">
      <c r="A544" s="564">
        <v>6</v>
      </c>
      <c r="B544" s="567"/>
      <c r="C544" s="614" t="s">
        <v>1496</v>
      </c>
      <c r="D544" s="616"/>
      <c r="E544" s="448"/>
      <c r="F544" s="147" t="s">
        <v>81</v>
      </c>
      <c r="G544" s="607" t="s">
        <v>6</v>
      </c>
      <c r="H544" s="607"/>
      <c r="I544" s="607"/>
      <c r="J544" s="607"/>
      <c r="K544" s="539">
        <v>3</v>
      </c>
      <c r="L544" s="589">
        <v>11428</v>
      </c>
    </row>
    <row r="545" spans="1:12" ht="15" customHeight="1" x14ac:dyDescent="0.25">
      <c r="A545" s="564"/>
      <c r="B545" s="568"/>
      <c r="C545" s="614"/>
      <c r="D545" s="617"/>
      <c r="E545" s="448"/>
      <c r="F545" s="147" t="s">
        <v>80</v>
      </c>
      <c r="G545" s="469">
        <v>40</v>
      </c>
      <c r="H545" s="469"/>
      <c r="I545" s="469"/>
      <c r="J545" s="469"/>
      <c r="K545" s="583"/>
      <c r="L545" s="590"/>
    </row>
    <row r="546" spans="1:12" ht="15" customHeight="1" x14ac:dyDescent="0.25">
      <c r="A546" s="564"/>
      <c r="B546" s="568"/>
      <c r="C546" s="614"/>
      <c r="D546" s="617"/>
      <c r="E546" s="448"/>
      <c r="F546" s="147" t="s">
        <v>1</v>
      </c>
      <c r="G546" s="243">
        <v>3000</v>
      </c>
      <c r="H546" s="244">
        <v>4000</v>
      </c>
      <c r="I546" s="246">
        <v>5000</v>
      </c>
      <c r="J546" s="245">
        <v>6000</v>
      </c>
      <c r="K546" s="583"/>
      <c r="L546" s="590"/>
    </row>
    <row r="547" spans="1:12" ht="15" customHeight="1" x14ac:dyDescent="0.25">
      <c r="A547" s="564"/>
      <c r="B547" s="568"/>
      <c r="C547" s="614"/>
      <c r="D547" s="617"/>
      <c r="E547" s="448"/>
      <c r="F547" s="147" t="s">
        <v>817</v>
      </c>
      <c r="G547" s="243">
        <f>G545*100</f>
        <v>4000</v>
      </c>
      <c r="H547" s="244">
        <f>G545*110</f>
        <v>4400</v>
      </c>
      <c r="I547" s="246">
        <f>G545*120</f>
        <v>4800</v>
      </c>
      <c r="J547" s="245">
        <f>G545*123</f>
        <v>4920</v>
      </c>
      <c r="K547" s="583"/>
      <c r="L547" s="590"/>
    </row>
    <row r="548" spans="1:12" ht="15" customHeight="1" x14ac:dyDescent="0.25">
      <c r="A548" s="564"/>
      <c r="B548" s="568"/>
      <c r="C548" s="614"/>
      <c r="D548" s="617"/>
      <c r="E548" s="448"/>
      <c r="F548" s="147" t="s">
        <v>1269</v>
      </c>
      <c r="G548" s="451">
        <v>0.98</v>
      </c>
      <c r="H548" s="451"/>
      <c r="I548" s="451"/>
      <c r="J548" s="451"/>
      <c r="K548" s="583"/>
      <c r="L548" s="590"/>
    </row>
    <row r="549" spans="1:12" ht="15" customHeight="1" x14ac:dyDescent="0.25">
      <c r="A549" s="564"/>
      <c r="B549" s="568"/>
      <c r="C549" s="614"/>
      <c r="D549" s="617"/>
      <c r="E549" s="448"/>
      <c r="F549" s="93" t="s">
        <v>699</v>
      </c>
      <c r="G549" s="523" t="s">
        <v>700</v>
      </c>
      <c r="H549" s="523"/>
      <c r="I549" s="523"/>
      <c r="J549" s="523"/>
      <c r="K549" s="583"/>
      <c r="L549" s="590"/>
    </row>
    <row r="550" spans="1:12" ht="15" customHeight="1" x14ac:dyDescent="0.25">
      <c r="A550" s="564"/>
      <c r="B550" s="568"/>
      <c r="C550" s="614"/>
      <c r="D550" s="617"/>
      <c r="E550" s="448"/>
      <c r="F550" s="93" t="s">
        <v>1181</v>
      </c>
      <c r="G550" s="462" t="s">
        <v>1179</v>
      </c>
      <c r="H550" s="463"/>
      <c r="I550" s="463"/>
      <c r="J550" s="464"/>
      <c r="K550" s="583"/>
      <c r="L550" s="590"/>
    </row>
    <row r="551" spans="1:12" ht="15" customHeight="1" x14ac:dyDescent="0.25">
      <c r="A551" s="564"/>
      <c r="B551" s="568"/>
      <c r="C551" s="614"/>
      <c r="D551" s="617"/>
      <c r="E551" s="448"/>
      <c r="F551" s="147" t="s">
        <v>2</v>
      </c>
      <c r="G551" s="607">
        <v>66</v>
      </c>
      <c r="H551" s="607"/>
      <c r="I551" s="607"/>
      <c r="J551" s="607"/>
      <c r="K551" s="583"/>
      <c r="L551" s="590"/>
    </row>
    <row r="552" spans="1:12" ht="15" customHeight="1" x14ac:dyDescent="0.25">
      <c r="A552" s="564"/>
      <c r="B552" s="568"/>
      <c r="C552" s="614"/>
      <c r="D552" s="617"/>
      <c r="E552" s="448"/>
      <c r="F552" s="147" t="s">
        <v>396</v>
      </c>
      <c r="G552" s="523" t="s">
        <v>1185</v>
      </c>
      <c r="H552" s="523"/>
      <c r="I552" s="523"/>
      <c r="J552" s="523"/>
      <c r="K552" s="583"/>
      <c r="L552" s="590"/>
    </row>
    <row r="553" spans="1:12" ht="15" customHeight="1" x14ac:dyDescent="0.25">
      <c r="A553" s="564"/>
      <c r="B553" s="568"/>
      <c r="C553" s="614"/>
      <c r="D553" s="617"/>
      <c r="E553" s="448"/>
      <c r="F553" s="147" t="s">
        <v>3</v>
      </c>
      <c r="G553" s="607" t="s">
        <v>27</v>
      </c>
      <c r="H553" s="607"/>
      <c r="I553" s="607"/>
      <c r="J553" s="607"/>
      <c r="K553" s="583"/>
      <c r="L553" s="590"/>
    </row>
    <row r="554" spans="1:12" ht="15" customHeight="1" x14ac:dyDescent="0.25">
      <c r="A554" s="564"/>
      <c r="B554" s="568"/>
      <c r="C554" s="614"/>
      <c r="D554" s="617"/>
      <c r="E554" s="448"/>
      <c r="F554" s="148" t="s">
        <v>379</v>
      </c>
      <c r="G554" s="523" t="s">
        <v>380</v>
      </c>
      <c r="H554" s="523"/>
      <c r="I554" s="523"/>
      <c r="J554" s="523"/>
      <c r="K554" s="583"/>
      <c r="L554" s="590"/>
    </row>
    <row r="555" spans="1:12" ht="15" customHeight="1" x14ac:dyDescent="0.25">
      <c r="A555" s="564"/>
      <c r="B555" s="568"/>
      <c r="C555" s="614"/>
      <c r="D555" s="617"/>
      <c r="E555" s="448"/>
      <c r="F555" s="93" t="s">
        <v>701</v>
      </c>
      <c r="G555" s="523">
        <v>100000</v>
      </c>
      <c r="H555" s="523"/>
      <c r="I555" s="523"/>
      <c r="J555" s="523"/>
      <c r="K555" s="583"/>
      <c r="L555" s="590"/>
    </row>
    <row r="556" spans="1:12" ht="15" customHeight="1" x14ac:dyDescent="0.25">
      <c r="A556" s="564"/>
      <c r="B556" s="568"/>
      <c r="C556" s="614"/>
      <c r="D556" s="617"/>
      <c r="E556" s="448"/>
      <c r="F556" s="148" t="s">
        <v>257</v>
      </c>
      <c r="G556" s="523" t="s">
        <v>556</v>
      </c>
      <c r="H556" s="523"/>
      <c r="I556" s="523"/>
      <c r="J556" s="523"/>
      <c r="K556" s="583"/>
      <c r="L556" s="590"/>
    </row>
    <row r="557" spans="1:12" ht="15" customHeight="1" x14ac:dyDescent="0.25">
      <c r="A557" s="564"/>
      <c r="B557" s="568"/>
      <c r="C557" s="614"/>
      <c r="D557" s="617"/>
      <c r="E557" s="448"/>
      <c r="F557" s="148" t="s">
        <v>376</v>
      </c>
      <c r="G557" s="523" t="s">
        <v>392</v>
      </c>
      <c r="H557" s="523"/>
      <c r="I557" s="523"/>
      <c r="J557" s="523"/>
      <c r="K557" s="583"/>
      <c r="L557" s="590"/>
    </row>
    <row r="558" spans="1:12" ht="15" customHeight="1" x14ac:dyDescent="0.25">
      <c r="A558" s="564"/>
      <c r="B558" s="568"/>
      <c r="C558" s="614"/>
      <c r="D558" s="617"/>
      <c r="E558" s="448"/>
      <c r="F558" s="93" t="s">
        <v>702</v>
      </c>
      <c r="G558" s="523" t="s">
        <v>709</v>
      </c>
      <c r="H558" s="523"/>
      <c r="I558" s="523"/>
      <c r="J558" s="523"/>
      <c r="K558" s="583"/>
      <c r="L558" s="590"/>
    </row>
    <row r="559" spans="1:12" ht="15" customHeight="1" x14ac:dyDescent="0.25">
      <c r="A559" s="564"/>
      <c r="B559" s="568"/>
      <c r="C559" s="614"/>
      <c r="D559" s="617"/>
      <c r="E559" s="448"/>
      <c r="F559" s="148" t="s">
        <v>381</v>
      </c>
      <c r="G559" s="523" t="s">
        <v>382</v>
      </c>
      <c r="H559" s="523"/>
      <c r="I559" s="523"/>
      <c r="J559" s="523"/>
      <c r="K559" s="583"/>
      <c r="L559" s="590"/>
    </row>
    <row r="560" spans="1:12" ht="15" customHeight="1" x14ac:dyDescent="0.25">
      <c r="A560" s="564"/>
      <c r="B560" s="568"/>
      <c r="C560" s="614"/>
      <c r="D560" s="617"/>
      <c r="E560" s="448"/>
      <c r="F560" s="94" t="s">
        <v>358</v>
      </c>
      <c r="G560" s="523" t="s">
        <v>900</v>
      </c>
      <c r="H560" s="523"/>
      <c r="I560" s="523"/>
      <c r="J560" s="523"/>
      <c r="K560" s="583"/>
      <c r="L560" s="590"/>
    </row>
    <row r="561" spans="1:12" ht="15" customHeight="1" x14ac:dyDescent="0.25">
      <c r="A561" s="564"/>
      <c r="B561" s="568"/>
      <c r="C561" s="614"/>
      <c r="D561" s="617"/>
      <c r="E561" s="448"/>
      <c r="F561" s="148" t="s">
        <v>383</v>
      </c>
      <c r="G561" s="523" t="s">
        <v>394</v>
      </c>
      <c r="H561" s="523"/>
      <c r="I561" s="523"/>
      <c r="J561" s="523"/>
      <c r="K561" s="584">
        <v>5</v>
      </c>
      <c r="L561" s="443">
        <v>12228</v>
      </c>
    </row>
    <row r="562" spans="1:12" ht="15" customHeight="1" x14ac:dyDescent="0.25">
      <c r="A562" s="564"/>
      <c r="B562" s="568"/>
      <c r="C562" s="614"/>
      <c r="D562" s="617"/>
      <c r="E562" s="448"/>
      <c r="F562" s="148" t="s">
        <v>389</v>
      </c>
      <c r="G562" s="523" t="s">
        <v>390</v>
      </c>
      <c r="H562" s="523"/>
      <c r="I562" s="523"/>
      <c r="J562" s="523"/>
      <c r="K562" s="585"/>
      <c r="L562" s="591" t="e">
        <f>#REF!-#REF!*10%</f>
        <v>#REF!</v>
      </c>
    </row>
    <row r="563" spans="1:12" ht="15" customHeight="1" x14ac:dyDescent="0.25">
      <c r="A563" s="564"/>
      <c r="B563" s="568"/>
      <c r="C563" s="614"/>
      <c r="D563" s="617"/>
      <c r="E563" s="448"/>
      <c r="F563" s="93" t="s">
        <v>704</v>
      </c>
      <c r="G563" s="523" t="s">
        <v>705</v>
      </c>
      <c r="H563" s="523"/>
      <c r="I563" s="523"/>
      <c r="J563" s="523"/>
      <c r="K563" s="585"/>
      <c r="L563" s="591" t="e">
        <f>#REF!-#REF!*10%</f>
        <v>#REF!</v>
      </c>
    </row>
    <row r="564" spans="1:12" ht="15" customHeight="1" x14ac:dyDescent="0.25">
      <c r="A564" s="564"/>
      <c r="B564" s="568"/>
      <c r="C564" s="614"/>
      <c r="D564" s="617"/>
      <c r="E564" s="448"/>
      <c r="F564" s="93" t="s">
        <v>706</v>
      </c>
      <c r="G564" s="523" t="s">
        <v>390</v>
      </c>
      <c r="H564" s="523"/>
      <c r="I564" s="523"/>
      <c r="J564" s="523"/>
      <c r="K564" s="585"/>
      <c r="L564" s="591" t="e">
        <f>#REF!-#REF!*10%</f>
        <v>#REF!</v>
      </c>
    </row>
    <row r="565" spans="1:12" ht="15" customHeight="1" x14ac:dyDescent="0.25">
      <c r="A565" s="564"/>
      <c r="B565" s="568"/>
      <c r="C565" s="614"/>
      <c r="D565" s="617"/>
      <c r="E565" s="448"/>
      <c r="F565" s="93" t="s">
        <v>1271</v>
      </c>
      <c r="G565" s="523" t="s">
        <v>390</v>
      </c>
      <c r="H565" s="523"/>
      <c r="I565" s="523"/>
      <c r="J565" s="523"/>
      <c r="K565" s="585"/>
      <c r="L565" s="591" t="e">
        <f>#REF!-#REF!*10%</f>
        <v>#REF!</v>
      </c>
    </row>
    <row r="566" spans="1:12" ht="15" customHeight="1" x14ac:dyDescent="0.25">
      <c r="A566" s="564"/>
      <c r="B566" s="568"/>
      <c r="C566" s="614"/>
      <c r="D566" s="617"/>
      <c r="E566" s="448"/>
      <c r="F566" s="93" t="s">
        <v>707</v>
      </c>
      <c r="G566" s="523" t="s">
        <v>1270</v>
      </c>
      <c r="H566" s="523"/>
      <c r="I566" s="523"/>
      <c r="J566" s="523"/>
      <c r="K566" s="585"/>
      <c r="L566" s="591" t="e">
        <f>#REF!-#REF!*10%</f>
        <v>#REF!</v>
      </c>
    </row>
    <row r="567" spans="1:12" ht="15" customHeight="1" x14ac:dyDescent="0.25">
      <c r="A567" s="564"/>
      <c r="B567" s="568"/>
      <c r="C567" s="614"/>
      <c r="D567" s="617"/>
      <c r="E567" s="448"/>
      <c r="F567" s="93" t="s">
        <v>708</v>
      </c>
      <c r="G567" s="523" t="s">
        <v>390</v>
      </c>
      <c r="H567" s="523"/>
      <c r="I567" s="523"/>
      <c r="J567" s="523"/>
      <c r="K567" s="585"/>
      <c r="L567" s="591" t="e">
        <f>#REF!-#REF!*10%</f>
        <v>#REF!</v>
      </c>
    </row>
    <row r="568" spans="1:12" ht="15" customHeight="1" x14ac:dyDescent="0.25">
      <c r="A568" s="564"/>
      <c r="B568" s="568"/>
      <c r="C568" s="614"/>
      <c r="D568" s="617"/>
      <c r="E568" s="448"/>
      <c r="F568" s="148" t="s">
        <v>377</v>
      </c>
      <c r="G568" s="523" t="s">
        <v>387</v>
      </c>
      <c r="H568" s="523"/>
      <c r="I568" s="523"/>
      <c r="J568" s="523"/>
      <c r="K568" s="585"/>
      <c r="L568" s="591" t="e">
        <f>#REF!-#REF!*10%</f>
        <v>#REF!</v>
      </c>
    </row>
    <row r="569" spans="1:12" ht="15" customHeight="1" x14ac:dyDescent="0.25">
      <c r="A569" s="564"/>
      <c r="B569" s="568"/>
      <c r="C569" s="614"/>
      <c r="D569" s="617"/>
      <c r="E569" s="448"/>
      <c r="F569" s="148" t="s">
        <v>388</v>
      </c>
      <c r="G569" s="523" t="s">
        <v>393</v>
      </c>
      <c r="H569" s="523"/>
      <c r="I569" s="523"/>
      <c r="J569" s="523"/>
      <c r="K569" s="585"/>
      <c r="L569" s="591" t="e">
        <f>#REF!-#REF!*10%</f>
        <v>#REF!</v>
      </c>
    </row>
    <row r="570" spans="1:12" ht="15.6" customHeight="1" x14ac:dyDescent="0.25">
      <c r="A570" s="564"/>
      <c r="B570" s="568"/>
      <c r="C570" s="614"/>
      <c r="D570" s="617"/>
      <c r="E570" s="448"/>
      <c r="F570" s="148" t="s">
        <v>562</v>
      </c>
      <c r="G570" s="523" t="s">
        <v>1476</v>
      </c>
      <c r="H570" s="523"/>
      <c r="I570" s="523"/>
      <c r="J570" s="523"/>
      <c r="K570" s="585"/>
      <c r="L570" s="591" t="e">
        <f>#REF!-#REF!*10%</f>
        <v>#REF!</v>
      </c>
    </row>
    <row r="571" spans="1:12" ht="15.6" customHeight="1" x14ac:dyDescent="0.25">
      <c r="A571" s="564"/>
      <c r="B571" s="568"/>
      <c r="C571" s="614"/>
      <c r="D571" s="617"/>
      <c r="E571" s="448"/>
      <c r="F571" s="93" t="s">
        <v>1183</v>
      </c>
      <c r="G571" s="573" t="s">
        <v>1615</v>
      </c>
      <c r="H571" s="574"/>
      <c r="I571" s="574"/>
      <c r="J571" s="575"/>
      <c r="K571" s="585"/>
      <c r="L571" s="591" t="e">
        <f>#REF!-#REF!*10%</f>
        <v>#REF!</v>
      </c>
    </row>
    <row r="572" spans="1:12" ht="15.6" customHeight="1" x14ac:dyDescent="0.25">
      <c r="A572" s="564"/>
      <c r="B572" s="568"/>
      <c r="C572" s="614"/>
      <c r="D572" s="617"/>
      <c r="E572" s="448"/>
      <c r="F572" s="148" t="s">
        <v>570</v>
      </c>
      <c r="G572" s="523" t="s">
        <v>613</v>
      </c>
      <c r="H572" s="523"/>
      <c r="I572" s="523"/>
      <c r="J572" s="523"/>
      <c r="K572" s="585"/>
      <c r="L572" s="591" t="e">
        <f>#REF!-#REF!*10%</f>
        <v>#REF!</v>
      </c>
    </row>
    <row r="573" spans="1:12" ht="15.6" customHeight="1" x14ac:dyDescent="0.25">
      <c r="A573" s="564"/>
      <c r="B573" s="568"/>
      <c r="C573" s="614"/>
      <c r="D573" s="617"/>
      <c r="E573" s="448"/>
      <c r="F573" s="149" t="s">
        <v>4</v>
      </c>
      <c r="G573" s="606">
        <v>1.6</v>
      </c>
      <c r="H573" s="606"/>
      <c r="I573" s="606"/>
      <c r="J573" s="606"/>
      <c r="K573" s="585"/>
      <c r="L573" s="591" t="e">
        <f>#REF!-#REF!*10%</f>
        <v>#REF!</v>
      </c>
    </row>
    <row r="574" spans="1:12" ht="15" customHeight="1" x14ac:dyDescent="0.25">
      <c r="A574" s="564"/>
      <c r="B574" s="569"/>
      <c r="C574" s="614"/>
      <c r="D574" s="618"/>
      <c r="E574" s="448"/>
      <c r="F574" s="136" t="s">
        <v>1016</v>
      </c>
      <c r="G574" s="454">
        <v>5</v>
      </c>
      <c r="H574" s="454"/>
      <c r="I574" s="454"/>
      <c r="J574" s="454"/>
      <c r="K574" s="585"/>
      <c r="L574" s="591" t="e">
        <f>#REF!-#REF!*10%</f>
        <v>#REF!</v>
      </c>
    </row>
    <row r="575" spans="1:12" ht="15" customHeight="1" x14ac:dyDescent="0.25">
      <c r="A575" s="564">
        <v>7</v>
      </c>
      <c r="B575" s="567"/>
      <c r="C575" s="614" t="s">
        <v>1497</v>
      </c>
      <c r="D575" s="611"/>
      <c r="E575" s="448"/>
      <c r="F575" s="147" t="s">
        <v>81</v>
      </c>
      <c r="G575" s="607" t="s">
        <v>6</v>
      </c>
      <c r="H575" s="607"/>
      <c r="I575" s="607"/>
      <c r="J575" s="607"/>
      <c r="K575" s="539">
        <v>3</v>
      </c>
      <c r="L575" s="589">
        <v>12190</v>
      </c>
    </row>
    <row r="576" spans="1:12" ht="15" customHeight="1" x14ac:dyDescent="0.25">
      <c r="A576" s="564"/>
      <c r="B576" s="568"/>
      <c r="C576" s="614"/>
      <c r="D576" s="612"/>
      <c r="E576" s="448"/>
      <c r="F576" s="147" t="s">
        <v>80</v>
      </c>
      <c r="G576" s="469">
        <v>40</v>
      </c>
      <c r="H576" s="469"/>
      <c r="I576" s="469"/>
      <c r="J576" s="469"/>
      <c r="K576" s="583"/>
      <c r="L576" s="590"/>
    </row>
    <row r="577" spans="1:12" ht="15" customHeight="1" x14ac:dyDescent="0.25">
      <c r="A577" s="564"/>
      <c r="B577" s="568"/>
      <c r="C577" s="614"/>
      <c r="D577" s="612"/>
      <c r="E577" s="448"/>
      <c r="F577" s="147" t="s">
        <v>1</v>
      </c>
      <c r="G577" s="243">
        <v>3000</v>
      </c>
      <c r="H577" s="244">
        <v>4000</v>
      </c>
      <c r="I577" s="246">
        <v>5000</v>
      </c>
      <c r="J577" s="245">
        <v>6000</v>
      </c>
      <c r="K577" s="583"/>
      <c r="L577" s="590"/>
    </row>
    <row r="578" spans="1:12" ht="15" customHeight="1" x14ac:dyDescent="0.25">
      <c r="A578" s="564"/>
      <c r="B578" s="568"/>
      <c r="C578" s="614"/>
      <c r="D578" s="612"/>
      <c r="E578" s="448"/>
      <c r="F578" s="147" t="s">
        <v>817</v>
      </c>
      <c r="G578" s="243">
        <f>G576*100</f>
        <v>4000</v>
      </c>
      <c r="H578" s="244">
        <f>G576*110</f>
        <v>4400</v>
      </c>
      <c r="I578" s="246">
        <f>G576*120</f>
        <v>4800</v>
      </c>
      <c r="J578" s="245">
        <f>G576*123</f>
        <v>4920</v>
      </c>
      <c r="K578" s="583"/>
      <c r="L578" s="590"/>
    </row>
    <row r="579" spans="1:12" ht="15" customHeight="1" x14ac:dyDescent="0.25">
      <c r="A579" s="564"/>
      <c r="B579" s="568"/>
      <c r="C579" s="614"/>
      <c r="D579" s="612"/>
      <c r="E579" s="448"/>
      <c r="F579" s="147" t="s">
        <v>1269</v>
      </c>
      <c r="G579" s="451">
        <v>0.98</v>
      </c>
      <c r="H579" s="451"/>
      <c r="I579" s="451"/>
      <c r="J579" s="451"/>
      <c r="K579" s="583"/>
      <c r="L579" s="590"/>
    </row>
    <row r="580" spans="1:12" ht="15" customHeight="1" x14ac:dyDescent="0.25">
      <c r="A580" s="564"/>
      <c r="B580" s="568"/>
      <c r="C580" s="614"/>
      <c r="D580" s="612"/>
      <c r="E580" s="448"/>
      <c r="F580" s="93" t="s">
        <v>699</v>
      </c>
      <c r="G580" s="523" t="s">
        <v>700</v>
      </c>
      <c r="H580" s="523"/>
      <c r="I580" s="523"/>
      <c r="J580" s="523"/>
      <c r="K580" s="583"/>
      <c r="L580" s="590"/>
    </row>
    <row r="581" spans="1:12" ht="15" customHeight="1" x14ac:dyDescent="0.25">
      <c r="A581" s="564"/>
      <c r="B581" s="568"/>
      <c r="C581" s="614"/>
      <c r="D581" s="612"/>
      <c r="E581" s="448"/>
      <c r="F581" s="93" t="s">
        <v>1181</v>
      </c>
      <c r="G581" s="462" t="s">
        <v>1179</v>
      </c>
      <c r="H581" s="463"/>
      <c r="I581" s="463"/>
      <c r="J581" s="464"/>
      <c r="K581" s="583"/>
      <c r="L581" s="590"/>
    </row>
    <row r="582" spans="1:12" ht="15" customHeight="1" x14ac:dyDescent="0.25">
      <c r="A582" s="564"/>
      <c r="B582" s="568"/>
      <c r="C582" s="614"/>
      <c r="D582" s="612"/>
      <c r="E582" s="448"/>
      <c r="F582" s="147" t="s">
        <v>2</v>
      </c>
      <c r="G582" s="607">
        <v>66</v>
      </c>
      <c r="H582" s="607"/>
      <c r="I582" s="607"/>
      <c r="J582" s="607"/>
      <c r="K582" s="583"/>
      <c r="L582" s="590"/>
    </row>
    <row r="583" spans="1:12" ht="15" customHeight="1" x14ac:dyDescent="0.25">
      <c r="A583" s="564"/>
      <c r="B583" s="568"/>
      <c r="C583" s="614"/>
      <c r="D583" s="612"/>
      <c r="E583" s="448"/>
      <c r="F583" s="147" t="s">
        <v>396</v>
      </c>
      <c r="G583" s="523" t="s">
        <v>1185</v>
      </c>
      <c r="H583" s="523"/>
      <c r="I583" s="523"/>
      <c r="J583" s="523"/>
      <c r="K583" s="583"/>
      <c r="L583" s="590"/>
    </row>
    <row r="584" spans="1:12" ht="15" customHeight="1" x14ac:dyDescent="0.25">
      <c r="A584" s="564"/>
      <c r="B584" s="568"/>
      <c r="C584" s="614"/>
      <c r="D584" s="612"/>
      <c r="E584" s="448"/>
      <c r="F584" s="147" t="s">
        <v>3</v>
      </c>
      <c r="G584" s="607" t="s">
        <v>29</v>
      </c>
      <c r="H584" s="607"/>
      <c r="I584" s="607"/>
      <c r="J584" s="607"/>
      <c r="K584" s="583"/>
      <c r="L584" s="590"/>
    </row>
    <row r="585" spans="1:12" ht="15" customHeight="1" x14ac:dyDescent="0.25">
      <c r="A585" s="564"/>
      <c r="B585" s="568"/>
      <c r="C585" s="614"/>
      <c r="D585" s="612"/>
      <c r="E585" s="448"/>
      <c r="F585" s="148" t="s">
        <v>379</v>
      </c>
      <c r="G585" s="523" t="s">
        <v>380</v>
      </c>
      <c r="H585" s="523"/>
      <c r="I585" s="523"/>
      <c r="J585" s="523"/>
      <c r="K585" s="583"/>
      <c r="L585" s="590"/>
    </row>
    <row r="586" spans="1:12" ht="15" customHeight="1" x14ac:dyDescent="0.25">
      <c r="A586" s="564"/>
      <c r="B586" s="568"/>
      <c r="C586" s="614"/>
      <c r="D586" s="612"/>
      <c r="E586" s="448"/>
      <c r="F586" s="93" t="s">
        <v>701</v>
      </c>
      <c r="G586" s="523">
        <v>100000</v>
      </c>
      <c r="H586" s="523"/>
      <c r="I586" s="523"/>
      <c r="J586" s="523"/>
      <c r="K586" s="583"/>
      <c r="L586" s="590"/>
    </row>
    <row r="587" spans="1:12" ht="15" customHeight="1" x14ac:dyDescent="0.25">
      <c r="A587" s="564"/>
      <c r="B587" s="568"/>
      <c r="C587" s="614"/>
      <c r="D587" s="612"/>
      <c r="E587" s="448"/>
      <c r="F587" s="148" t="s">
        <v>257</v>
      </c>
      <c r="G587" s="523" t="s">
        <v>556</v>
      </c>
      <c r="H587" s="523"/>
      <c r="I587" s="523"/>
      <c r="J587" s="523"/>
      <c r="K587" s="583"/>
      <c r="L587" s="590"/>
    </row>
    <row r="588" spans="1:12" ht="15" customHeight="1" x14ac:dyDescent="0.25">
      <c r="A588" s="564"/>
      <c r="B588" s="568"/>
      <c r="C588" s="614"/>
      <c r="D588" s="612"/>
      <c r="E588" s="448"/>
      <c r="F588" s="148" t="s">
        <v>376</v>
      </c>
      <c r="G588" s="523" t="s">
        <v>392</v>
      </c>
      <c r="H588" s="523"/>
      <c r="I588" s="523"/>
      <c r="J588" s="523"/>
      <c r="K588" s="583"/>
      <c r="L588" s="590"/>
    </row>
    <row r="589" spans="1:12" ht="15" customHeight="1" x14ac:dyDescent="0.25">
      <c r="A589" s="564"/>
      <c r="B589" s="568"/>
      <c r="C589" s="614"/>
      <c r="D589" s="612"/>
      <c r="E589" s="448"/>
      <c r="F589" s="93" t="s">
        <v>702</v>
      </c>
      <c r="G589" s="523" t="s">
        <v>709</v>
      </c>
      <c r="H589" s="523"/>
      <c r="I589" s="523"/>
      <c r="J589" s="523"/>
      <c r="K589" s="583"/>
      <c r="L589" s="590"/>
    </row>
    <row r="590" spans="1:12" ht="15" customHeight="1" x14ac:dyDescent="0.25">
      <c r="A590" s="564"/>
      <c r="B590" s="568"/>
      <c r="C590" s="614"/>
      <c r="D590" s="612"/>
      <c r="E590" s="448"/>
      <c r="F590" s="148" t="s">
        <v>381</v>
      </c>
      <c r="G590" s="523" t="s">
        <v>382</v>
      </c>
      <c r="H590" s="523"/>
      <c r="I590" s="523"/>
      <c r="J590" s="523"/>
      <c r="K590" s="583"/>
      <c r="L590" s="590"/>
    </row>
    <row r="591" spans="1:12" ht="15" customHeight="1" x14ac:dyDescent="0.25">
      <c r="A591" s="564"/>
      <c r="B591" s="568"/>
      <c r="C591" s="614"/>
      <c r="D591" s="612"/>
      <c r="E591" s="448"/>
      <c r="F591" s="94" t="s">
        <v>358</v>
      </c>
      <c r="G591" s="523" t="s">
        <v>900</v>
      </c>
      <c r="H591" s="523"/>
      <c r="I591" s="523"/>
      <c r="J591" s="523"/>
      <c r="K591" s="583"/>
      <c r="L591" s="590"/>
    </row>
    <row r="592" spans="1:12" ht="15" customHeight="1" x14ac:dyDescent="0.25">
      <c r="A592" s="564"/>
      <c r="B592" s="568"/>
      <c r="C592" s="614"/>
      <c r="D592" s="612"/>
      <c r="E592" s="448"/>
      <c r="F592" s="148" t="s">
        <v>383</v>
      </c>
      <c r="G592" s="523" t="s">
        <v>394</v>
      </c>
      <c r="H592" s="523"/>
      <c r="I592" s="523"/>
      <c r="J592" s="523"/>
      <c r="K592" s="584">
        <v>5</v>
      </c>
      <c r="L592" s="443">
        <v>13043</v>
      </c>
    </row>
    <row r="593" spans="1:12" ht="15" customHeight="1" x14ac:dyDescent="0.25">
      <c r="A593" s="564"/>
      <c r="B593" s="568"/>
      <c r="C593" s="614"/>
      <c r="D593" s="612"/>
      <c r="E593" s="448"/>
      <c r="F593" s="148" t="s">
        <v>389</v>
      </c>
      <c r="G593" s="523" t="s">
        <v>390</v>
      </c>
      <c r="H593" s="523"/>
      <c r="I593" s="523"/>
      <c r="J593" s="523"/>
      <c r="K593" s="585"/>
      <c r="L593" s="591" t="e">
        <f>#REF!-#REF!*10%</f>
        <v>#REF!</v>
      </c>
    </row>
    <row r="594" spans="1:12" ht="15" customHeight="1" x14ac:dyDescent="0.25">
      <c r="A594" s="564"/>
      <c r="B594" s="568"/>
      <c r="C594" s="614"/>
      <c r="D594" s="612"/>
      <c r="E594" s="448"/>
      <c r="F594" s="93" t="s">
        <v>704</v>
      </c>
      <c r="G594" s="523" t="s">
        <v>705</v>
      </c>
      <c r="H594" s="523"/>
      <c r="I594" s="523"/>
      <c r="J594" s="523"/>
      <c r="K594" s="585"/>
      <c r="L594" s="591" t="e">
        <f>#REF!-#REF!*10%</f>
        <v>#REF!</v>
      </c>
    </row>
    <row r="595" spans="1:12" ht="15" customHeight="1" x14ac:dyDescent="0.25">
      <c r="A595" s="564"/>
      <c r="B595" s="568"/>
      <c r="C595" s="614"/>
      <c r="D595" s="612"/>
      <c r="E595" s="448"/>
      <c r="F595" s="93" t="s">
        <v>706</v>
      </c>
      <c r="G595" s="523" t="s">
        <v>390</v>
      </c>
      <c r="H595" s="523"/>
      <c r="I595" s="523"/>
      <c r="J595" s="523"/>
      <c r="K595" s="585"/>
      <c r="L595" s="591" t="e">
        <f>#REF!-#REF!*10%</f>
        <v>#REF!</v>
      </c>
    </row>
    <row r="596" spans="1:12" ht="15" customHeight="1" x14ac:dyDescent="0.25">
      <c r="A596" s="564"/>
      <c r="B596" s="568"/>
      <c r="C596" s="614"/>
      <c r="D596" s="612"/>
      <c r="E596" s="448"/>
      <c r="F596" s="93" t="s">
        <v>1271</v>
      </c>
      <c r="G596" s="523" t="s">
        <v>390</v>
      </c>
      <c r="H596" s="523"/>
      <c r="I596" s="523"/>
      <c r="J596" s="523"/>
      <c r="K596" s="585"/>
      <c r="L596" s="591" t="e">
        <f>#REF!-#REF!*10%</f>
        <v>#REF!</v>
      </c>
    </row>
    <row r="597" spans="1:12" ht="15" customHeight="1" x14ac:dyDescent="0.25">
      <c r="A597" s="564"/>
      <c r="B597" s="568"/>
      <c r="C597" s="614"/>
      <c r="D597" s="612"/>
      <c r="E597" s="448"/>
      <c r="F597" s="93" t="s">
        <v>707</v>
      </c>
      <c r="G597" s="523" t="s">
        <v>1270</v>
      </c>
      <c r="H597" s="523"/>
      <c r="I597" s="523"/>
      <c r="J597" s="523"/>
      <c r="K597" s="585"/>
      <c r="L597" s="591" t="e">
        <f>#REF!-#REF!*10%</f>
        <v>#REF!</v>
      </c>
    </row>
    <row r="598" spans="1:12" ht="15" customHeight="1" x14ac:dyDescent="0.25">
      <c r="A598" s="564"/>
      <c r="B598" s="568"/>
      <c r="C598" s="614"/>
      <c r="D598" s="612"/>
      <c r="E598" s="448"/>
      <c r="F598" s="93" t="s">
        <v>708</v>
      </c>
      <c r="G598" s="523" t="s">
        <v>390</v>
      </c>
      <c r="H598" s="523"/>
      <c r="I598" s="523"/>
      <c r="J598" s="523"/>
      <c r="K598" s="585"/>
      <c r="L598" s="591" t="e">
        <f>#REF!-#REF!*10%</f>
        <v>#REF!</v>
      </c>
    </row>
    <row r="599" spans="1:12" ht="15" customHeight="1" x14ac:dyDescent="0.25">
      <c r="A599" s="564"/>
      <c r="B599" s="568"/>
      <c r="C599" s="614"/>
      <c r="D599" s="612"/>
      <c r="E599" s="448"/>
      <c r="F599" s="148" t="s">
        <v>377</v>
      </c>
      <c r="G599" s="523" t="s">
        <v>387</v>
      </c>
      <c r="H599" s="523"/>
      <c r="I599" s="523"/>
      <c r="J599" s="523"/>
      <c r="K599" s="585"/>
      <c r="L599" s="591" t="e">
        <f>#REF!-#REF!*10%</f>
        <v>#REF!</v>
      </c>
    </row>
    <row r="600" spans="1:12" ht="15" customHeight="1" x14ac:dyDescent="0.25">
      <c r="A600" s="564"/>
      <c r="B600" s="568"/>
      <c r="C600" s="614"/>
      <c r="D600" s="612"/>
      <c r="E600" s="448"/>
      <c r="F600" s="148" t="s">
        <v>388</v>
      </c>
      <c r="G600" s="523" t="s">
        <v>393</v>
      </c>
      <c r="H600" s="523"/>
      <c r="I600" s="523"/>
      <c r="J600" s="523"/>
      <c r="K600" s="585"/>
      <c r="L600" s="591" t="e">
        <f>#REF!-#REF!*10%</f>
        <v>#REF!</v>
      </c>
    </row>
    <row r="601" spans="1:12" ht="15.6" customHeight="1" x14ac:dyDescent="0.25">
      <c r="A601" s="564"/>
      <c r="B601" s="568"/>
      <c r="C601" s="614"/>
      <c r="D601" s="612"/>
      <c r="E601" s="448"/>
      <c r="F601" s="148" t="s">
        <v>562</v>
      </c>
      <c r="G601" s="523" t="s">
        <v>1476</v>
      </c>
      <c r="H601" s="523"/>
      <c r="I601" s="523"/>
      <c r="J601" s="523"/>
      <c r="K601" s="585"/>
      <c r="L601" s="591" t="e">
        <f>#REF!-#REF!*10%</f>
        <v>#REF!</v>
      </c>
    </row>
    <row r="602" spans="1:12" ht="15.6" customHeight="1" x14ac:dyDescent="0.25">
      <c r="A602" s="564"/>
      <c r="B602" s="568"/>
      <c r="C602" s="614"/>
      <c r="D602" s="612"/>
      <c r="E602" s="448"/>
      <c r="F602" s="93" t="s">
        <v>1183</v>
      </c>
      <c r="G602" s="573" t="s">
        <v>1615</v>
      </c>
      <c r="H602" s="574"/>
      <c r="I602" s="574"/>
      <c r="J602" s="575"/>
      <c r="K602" s="585"/>
      <c r="L602" s="591" t="e">
        <f>#REF!-#REF!*10%</f>
        <v>#REF!</v>
      </c>
    </row>
    <row r="603" spans="1:12" ht="15.6" customHeight="1" x14ac:dyDescent="0.25">
      <c r="A603" s="564"/>
      <c r="B603" s="568"/>
      <c r="C603" s="614"/>
      <c r="D603" s="612"/>
      <c r="E603" s="448"/>
      <c r="F603" s="148" t="s">
        <v>570</v>
      </c>
      <c r="G603" s="523" t="s">
        <v>613</v>
      </c>
      <c r="H603" s="523"/>
      <c r="I603" s="523"/>
      <c r="J603" s="523"/>
      <c r="K603" s="585"/>
      <c r="L603" s="591" t="e">
        <f>#REF!-#REF!*10%</f>
        <v>#REF!</v>
      </c>
    </row>
    <row r="604" spans="1:12" ht="15.6" customHeight="1" x14ac:dyDescent="0.25">
      <c r="A604" s="564"/>
      <c r="B604" s="568"/>
      <c r="C604" s="614"/>
      <c r="D604" s="612"/>
      <c r="E604" s="448"/>
      <c r="F604" s="149" t="s">
        <v>4</v>
      </c>
      <c r="G604" s="606">
        <v>2.1</v>
      </c>
      <c r="H604" s="606"/>
      <c r="I604" s="606"/>
      <c r="J604" s="606"/>
      <c r="K604" s="585"/>
      <c r="L604" s="591" t="e">
        <f>#REF!-#REF!*10%</f>
        <v>#REF!</v>
      </c>
    </row>
    <row r="605" spans="1:12" ht="15" customHeight="1" x14ac:dyDescent="0.25">
      <c r="A605" s="564"/>
      <c r="B605" s="569"/>
      <c r="C605" s="614"/>
      <c r="D605" s="612"/>
      <c r="E605" s="448"/>
      <c r="F605" s="136" t="s">
        <v>1016</v>
      </c>
      <c r="G605" s="454">
        <v>5</v>
      </c>
      <c r="H605" s="454"/>
      <c r="I605" s="454"/>
      <c r="J605" s="454"/>
      <c r="K605" s="585"/>
      <c r="L605" s="591" t="e">
        <f>#REF!-#REF!*10%</f>
        <v>#REF!</v>
      </c>
    </row>
    <row r="606" spans="1:12" ht="15" customHeight="1" x14ac:dyDescent="0.25">
      <c r="A606" s="564">
        <v>8</v>
      </c>
      <c r="B606" s="567"/>
      <c r="C606" s="614" t="s">
        <v>1498</v>
      </c>
      <c r="D606" s="611"/>
      <c r="E606" s="448"/>
      <c r="F606" s="147" t="s">
        <v>81</v>
      </c>
      <c r="G606" s="607" t="s">
        <v>6</v>
      </c>
      <c r="H606" s="607"/>
      <c r="I606" s="607"/>
      <c r="J606" s="607"/>
      <c r="K606" s="539">
        <v>3</v>
      </c>
      <c r="L606" s="589">
        <v>12190</v>
      </c>
    </row>
    <row r="607" spans="1:12" ht="15" customHeight="1" x14ac:dyDescent="0.25">
      <c r="A607" s="564"/>
      <c r="B607" s="568"/>
      <c r="C607" s="614"/>
      <c r="D607" s="612"/>
      <c r="E607" s="448"/>
      <c r="F607" s="147" t="s">
        <v>80</v>
      </c>
      <c r="G607" s="469">
        <v>50</v>
      </c>
      <c r="H607" s="469"/>
      <c r="I607" s="469"/>
      <c r="J607" s="469"/>
      <c r="K607" s="583"/>
      <c r="L607" s="590"/>
    </row>
    <row r="608" spans="1:12" ht="15" customHeight="1" x14ac:dyDescent="0.25">
      <c r="A608" s="564"/>
      <c r="B608" s="568"/>
      <c r="C608" s="614"/>
      <c r="D608" s="612"/>
      <c r="E608" s="448"/>
      <c r="F608" s="147" t="s">
        <v>1</v>
      </c>
      <c r="G608" s="243">
        <v>3000</v>
      </c>
      <c r="H608" s="244">
        <v>4000</v>
      </c>
      <c r="I608" s="246">
        <v>5000</v>
      </c>
      <c r="J608" s="245">
        <v>6000</v>
      </c>
      <c r="K608" s="583"/>
      <c r="L608" s="590"/>
    </row>
    <row r="609" spans="1:12" ht="15" customHeight="1" x14ac:dyDescent="0.25">
      <c r="A609" s="564"/>
      <c r="B609" s="568"/>
      <c r="C609" s="614"/>
      <c r="D609" s="612"/>
      <c r="E609" s="448"/>
      <c r="F609" s="147" t="s">
        <v>817</v>
      </c>
      <c r="G609" s="243">
        <f>G607*100</f>
        <v>5000</v>
      </c>
      <c r="H609" s="244">
        <f>G607*110</f>
        <v>5500</v>
      </c>
      <c r="I609" s="246">
        <f>G607*120</f>
        <v>6000</v>
      </c>
      <c r="J609" s="245">
        <f>G607*123</f>
        <v>6150</v>
      </c>
      <c r="K609" s="583"/>
      <c r="L609" s="590"/>
    </row>
    <row r="610" spans="1:12" ht="15" customHeight="1" x14ac:dyDescent="0.25">
      <c r="A610" s="564"/>
      <c r="B610" s="568"/>
      <c r="C610" s="614"/>
      <c r="D610" s="612"/>
      <c r="E610" s="448"/>
      <c r="F610" s="147" t="s">
        <v>1269</v>
      </c>
      <c r="G610" s="451">
        <v>0.98</v>
      </c>
      <c r="H610" s="451"/>
      <c r="I610" s="451"/>
      <c r="J610" s="451"/>
      <c r="K610" s="583"/>
      <c r="L610" s="590"/>
    </row>
    <row r="611" spans="1:12" ht="15" customHeight="1" x14ac:dyDescent="0.25">
      <c r="A611" s="564"/>
      <c r="B611" s="568"/>
      <c r="C611" s="614"/>
      <c r="D611" s="612"/>
      <c r="E611" s="448"/>
      <c r="F611" s="93" t="s">
        <v>699</v>
      </c>
      <c r="G611" s="523" t="s">
        <v>700</v>
      </c>
      <c r="H611" s="523"/>
      <c r="I611" s="523"/>
      <c r="J611" s="523"/>
      <c r="K611" s="583"/>
      <c r="L611" s="590"/>
    </row>
    <row r="612" spans="1:12" ht="15" customHeight="1" x14ac:dyDescent="0.25">
      <c r="A612" s="564"/>
      <c r="B612" s="568"/>
      <c r="C612" s="614"/>
      <c r="D612" s="612"/>
      <c r="E612" s="448"/>
      <c r="F612" s="93" t="s">
        <v>1181</v>
      </c>
      <c r="G612" s="462" t="s">
        <v>1179</v>
      </c>
      <c r="H612" s="463"/>
      <c r="I612" s="463"/>
      <c r="J612" s="464"/>
      <c r="K612" s="583"/>
      <c r="L612" s="590"/>
    </row>
    <row r="613" spans="1:12" ht="15" customHeight="1" x14ac:dyDescent="0.25">
      <c r="A613" s="564"/>
      <c r="B613" s="568"/>
      <c r="C613" s="614"/>
      <c r="D613" s="612"/>
      <c r="E613" s="448"/>
      <c r="F613" s="147" t="s">
        <v>2</v>
      </c>
      <c r="G613" s="607">
        <v>66</v>
      </c>
      <c r="H613" s="607"/>
      <c r="I613" s="607"/>
      <c r="J613" s="607"/>
      <c r="K613" s="583"/>
      <c r="L613" s="590"/>
    </row>
    <row r="614" spans="1:12" ht="15" customHeight="1" x14ac:dyDescent="0.25">
      <c r="A614" s="564"/>
      <c r="B614" s="568"/>
      <c r="C614" s="614"/>
      <c r="D614" s="612"/>
      <c r="E614" s="448"/>
      <c r="F614" s="147" t="s">
        <v>396</v>
      </c>
      <c r="G614" s="523" t="s">
        <v>1185</v>
      </c>
      <c r="H614" s="523"/>
      <c r="I614" s="523"/>
      <c r="J614" s="523"/>
      <c r="K614" s="583"/>
      <c r="L614" s="590"/>
    </row>
    <row r="615" spans="1:12" ht="15" customHeight="1" x14ac:dyDescent="0.25">
      <c r="A615" s="564"/>
      <c r="B615" s="568"/>
      <c r="C615" s="614"/>
      <c r="D615" s="612"/>
      <c r="E615" s="448"/>
      <c r="F615" s="147" t="s">
        <v>3</v>
      </c>
      <c r="G615" s="607" t="s">
        <v>28</v>
      </c>
      <c r="H615" s="607"/>
      <c r="I615" s="607"/>
      <c r="J615" s="607"/>
      <c r="K615" s="583"/>
      <c r="L615" s="590"/>
    </row>
    <row r="616" spans="1:12" ht="15" customHeight="1" x14ac:dyDescent="0.25">
      <c r="A616" s="564"/>
      <c r="B616" s="568"/>
      <c r="C616" s="614"/>
      <c r="D616" s="612"/>
      <c r="E616" s="448"/>
      <c r="F616" s="148" t="s">
        <v>379</v>
      </c>
      <c r="G616" s="523" t="s">
        <v>380</v>
      </c>
      <c r="H616" s="523"/>
      <c r="I616" s="523"/>
      <c r="J616" s="523"/>
      <c r="K616" s="583"/>
      <c r="L616" s="590"/>
    </row>
    <row r="617" spans="1:12" ht="15" customHeight="1" x14ac:dyDescent="0.25">
      <c r="A617" s="564"/>
      <c r="B617" s="568"/>
      <c r="C617" s="614"/>
      <c r="D617" s="612"/>
      <c r="E617" s="448"/>
      <c r="F617" s="93" t="s">
        <v>701</v>
      </c>
      <c r="G617" s="523">
        <v>100000</v>
      </c>
      <c r="H617" s="523"/>
      <c r="I617" s="523"/>
      <c r="J617" s="523"/>
      <c r="K617" s="583"/>
      <c r="L617" s="590"/>
    </row>
    <row r="618" spans="1:12" ht="15" customHeight="1" x14ac:dyDescent="0.25">
      <c r="A618" s="564"/>
      <c r="B618" s="568"/>
      <c r="C618" s="614"/>
      <c r="D618" s="612"/>
      <c r="E618" s="448"/>
      <c r="F618" s="148" t="s">
        <v>257</v>
      </c>
      <c r="G618" s="523" t="s">
        <v>556</v>
      </c>
      <c r="H618" s="523"/>
      <c r="I618" s="523"/>
      <c r="J618" s="523"/>
      <c r="K618" s="583"/>
      <c r="L618" s="590"/>
    </row>
    <row r="619" spans="1:12" ht="15" customHeight="1" x14ac:dyDescent="0.25">
      <c r="A619" s="564"/>
      <c r="B619" s="568"/>
      <c r="C619" s="614"/>
      <c r="D619" s="612"/>
      <c r="E619" s="448"/>
      <c r="F619" s="148" t="s">
        <v>376</v>
      </c>
      <c r="G619" s="523" t="s">
        <v>392</v>
      </c>
      <c r="H619" s="523"/>
      <c r="I619" s="523"/>
      <c r="J619" s="523"/>
      <c r="K619" s="583"/>
      <c r="L619" s="590"/>
    </row>
    <row r="620" spans="1:12" ht="15" customHeight="1" x14ac:dyDescent="0.25">
      <c r="A620" s="564"/>
      <c r="B620" s="568"/>
      <c r="C620" s="614"/>
      <c r="D620" s="612"/>
      <c r="E620" s="448"/>
      <c r="F620" s="93" t="s">
        <v>702</v>
      </c>
      <c r="G620" s="523" t="s">
        <v>709</v>
      </c>
      <c r="H620" s="523"/>
      <c r="I620" s="523"/>
      <c r="J620" s="523"/>
      <c r="K620" s="583"/>
      <c r="L620" s="590"/>
    </row>
    <row r="621" spans="1:12" ht="15" customHeight="1" x14ac:dyDescent="0.25">
      <c r="A621" s="564"/>
      <c r="B621" s="568"/>
      <c r="C621" s="614"/>
      <c r="D621" s="612"/>
      <c r="E621" s="448"/>
      <c r="F621" s="148" t="s">
        <v>381</v>
      </c>
      <c r="G621" s="523" t="s">
        <v>382</v>
      </c>
      <c r="H621" s="523"/>
      <c r="I621" s="523"/>
      <c r="J621" s="523"/>
      <c r="K621" s="583"/>
      <c r="L621" s="590"/>
    </row>
    <row r="622" spans="1:12" ht="15" customHeight="1" x14ac:dyDescent="0.25">
      <c r="A622" s="564"/>
      <c r="B622" s="568"/>
      <c r="C622" s="614"/>
      <c r="D622" s="612"/>
      <c r="E622" s="448"/>
      <c r="F622" s="94" t="s">
        <v>358</v>
      </c>
      <c r="G622" s="523" t="s">
        <v>900</v>
      </c>
      <c r="H622" s="523"/>
      <c r="I622" s="523"/>
      <c r="J622" s="523"/>
      <c r="K622" s="583"/>
      <c r="L622" s="590"/>
    </row>
    <row r="623" spans="1:12" ht="15" customHeight="1" x14ac:dyDescent="0.25">
      <c r="A623" s="564"/>
      <c r="B623" s="568"/>
      <c r="C623" s="614"/>
      <c r="D623" s="612"/>
      <c r="E623" s="448"/>
      <c r="F623" s="148" t="s">
        <v>383</v>
      </c>
      <c r="G623" s="523" t="s">
        <v>394</v>
      </c>
      <c r="H623" s="523"/>
      <c r="I623" s="523"/>
      <c r="J623" s="523"/>
      <c r="K623" s="584">
        <v>5</v>
      </c>
      <c r="L623" s="443">
        <v>13043</v>
      </c>
    </row>
    <row r="624" spans="1:12" ht="15" customHeight="1" x14ac:dyDescent="0.25">
      <c r="A624" s="564"/>
      <c r="B624" s="568"/>
      <c r="C624" s="614"/>
      <c r="D624" s="612"/>
      <c r="E624" s="448"/>
      <c r="F624" s="148" t="s">
        <v>389</v>
      </c>
      <c r="G624" s="523" t="s">
        <v>390</v>
      </c>
      <c r="H624" s="523"/>
      <c r="I624" s="523"/>
      <c r="J624" s="523"/>
      <c r="K624" s="585"/>
      <c r="L624" s="591" t="e">
        <f>#REF!-#REF!*10%</f>
        <v>#REF!</v>
      </c>
    </row>
    <row r="625" spans="1:12" ht="15" customHeight="1" x14ac:dyDescent="0.25">
      <c r="A625" s="564"/>
      <c r="B625" s="568"/>
      <c r="C625" s="614"/>
      <c r="D625" s="612"/>
      <c r="E625" s="448"/>
      <c r="F625" s="93" t="s">
        <v>704</v>
      </c>
      <c r="G625" s="523" t="s">
        <v>705</v>
      </c>
      <c r="H625" s="523"/>
      <c r="I625" s="523"/>
      <c r="J625" s="523"/>
      <c r="K625" s="585"/>
      <c r="L625" s="591" t="e">
        <f>#REF!-#REF!*10%</f>
        <v>#REF!</v>
      </c>
    </row>
    <row r="626" spans="1:12" ht="15" customHeight="1" x14ac:dyDescent="0.25">
      <c r="A626" s="564"/>
      <c r="B626" s="568"/>
      <c r="C626" s="614"/>
      <c r="D626" s="612"/>
      <c r="E626" s="448"/>
      <c r="F626" s="93" t="s">
        <v>706</v>
      </c>
      <c r="G626" s="523" t="s">
        <v>390</v>
      </c>
      <c r="H626" s="523"/>
      <c r="I626" s="523"/>
      <c r="J626" s="523"/>
      <c r="K626" s="585"/>
      <c r="L626" s="591" t="e">
        <f>#REF!-#REF!*10%</f>
        <v>#REF!</v>
      </c>
    </row>
    <row r="627" spans="1:12" ht="15" customHeight="1" x14ac:dyDescent="0.25">
      <c r="A627" s="564"/>
      <c r="B627" s="568"/>
      <c r="C627" s="614"/>
      <c r="D627" s="612"/>
      <c r="E627" s="448"/>
      <c r="F627" s="93" t="s">
        <v>1271</v>
      </c>
      <c r="G627" s="523" t="s">
        <v>390</v>
      </c>
      <c r="H627" s="523"/>
      <c r="I627" s="523"/>
      <c r="J627" s="523"/>
      <c r="K627" s="585"/>
      <c r="L627" s="591" t="e">
        <f>#REF!-#REF!*10%</f>
        <v>#REF!</v>
      </c>
    </row>
    <row r="628" spans="1:12" ht="15" customHeight="1" x14ac:dyDescent="0.25">
      <c r="A628" s="564"/>
      <c r="B628" s="568"/>
      <c r="C628" s="614"/>
      <c r="D628" s="612"/>
      <c r="E628" s="448"/>
      <c r="F628" s="93" t="s">
        <v>707</v>
      </c>
      <c r="G628" s="523" t="s">
        <v>1270</v>
      </c>
      <c r="H628" s="523"/>
      <c r="I628" s="523"/>
      <c r="J628" s="523"/>
      <c r="K628" s="585"/>
      <c r="L628" s="591" t="e">
        <f>#REF!-#REF!*10%</f>
        <v>#REF!</v>
      </c>
    </row>
    <row r="629" spans="1:12" ht="15" customHeight="1" x14ac:dyDescent="0.25">
      <c r="A629" s="564"/>
      <c r="B629" s="568"/>
      <c r="C629" s="614"/>
      <c r="D629" s="612"/>
      <c r="E629" s="448"/>
      <c r="F629" s="93" t="s">
        <v>708</v>
      </c>
      <c r="G629" s="523" t="s">
        <v>390</v>
      </c>
      <c r="H629" s="523"/>
      <c r="I629" s="523"/>
      <c r="J629" s="523"/>
      <c r="K629" s="585"/>
      <c r="L629" s="591" t="e">
        <f>#REF!-#REF!*10%</f>
        <v>#REF!</v>
      </c>
    </row>
    <row r="630" spans="1:12" ht="15" customHeight="1" x14ac:dyDescent="0.25">
      <c r="A630" s="564"/>
      <c r="B630" s="568"/>
      <c r="C630" s="614"/>
      <c r="D630" s="612"/>
      <c r="E630" s="448"/>
      <c r="F630" s="148" t="s">
        <v>377</v>
      </c>
      <c r="G630" s="523" t="s">
        <v>387</v>
      </c>
      <c r="H630" s="523"/>
      <c r="I630" s="523"/>
      <c r="J630" s="523"/>
      <c r="K630" s="585"/>
      <c r="L630" s="591" t="e">
        <f>#REF!-#REF!*10%</f>
        <v>#REF!</v>
      </c>
    </row>
    <row r="631" spans="1:12" ht="15" customHeight="1" x14ac:dyDescent="0.25">
      <c r="A631" s="564"/>
      <c r="B631" s="568"/>
      <c r="C631" s="614"/>
      <c r="D631" s="612"/>
      <c r="E631" s="448"/>
      <c r="F631" s="148" t="s">
        <v>388</v>
      </c>
      <c r="G631" s="523" t="s">
        <v>393</v>
      </c>
      <c r="H631" s="523"/>
      <c r="I631" s="523"/>
      <c r="J631" s="523"/>
      <c r="K631" s="585"/>
      <c r="L631" s="591" t="e">
        <f>#REF!-#REF!*10%</f>
        <v>#REF!</v>
      </c>
    </row>
    <row r="632" spans="1:12" ht="15.6" customHeight="1" x14ac:dyDescent="0.25">
      <c r="A632" s="564"/>
      <c r="B632" s="568"/>
      <c r="C632" s="614"/>
      <c r="D632" s="612"/>
      <c r="E632" s="448"/>
      <c r="F632" s="148" t="s">
        <v>562</v>
      </c>
      <c r="G632" s="523" t="s">
        <v>1476</v>
      </c>
      <c r="H632" s="523"/>
      <c r="I632" s="523"/>
      <c r="J632" s="523"/>
      <c r="K632" s="585"/>
      <c r="L632" s="591" t="e">
        <f>#REF!-#REF!*10%</f>
        <v>#REF!</v>
      </c>
    </row>
    <row r="633" spans="1:12" ht="15.6" customHeight="1" x14ac:dyDescent="0.25">
      <c r="A633" s="564"/>
      <c r="B633" s="568"/>
      <c r="C633" s="614"/>
      <c r="D633" s="612"/>
      <c r="E633" s="448"/>
      <c r="F633" s="93" t="s">
        <v>1183</v>
      </c>
      <c r="G633" s="573" t="s">
        <v>1615</v>
      </c>
      <c r="H633" s="574"/>
      <c r="I633" s="574"/>
      <c r="J633" s="575"/>
      <c r="K633" s="585"/>
      <c r="L633" s="591" t="e">
        <f>#REF!-#REF!*10%</f>
        <v>#REF!</v>
      </c>
    </row>
    <row r="634" spans="1:12" ht="15.6" customHeight="1" x14ac:dyDescent="0.25">
      <c r="A634" s="564"/>
      <c r="B634" s="568"/>
      <c r="C634" s="614"/>
      <c r="D634" s="612"/>
      <c r="E634" s="448"/>
      <c r="F634" s="148" t="s">
        <v>570</v>
      </c>
      <c r="G634" s="523" t="s">
        <v>613</v>
      </c>
      <c r="H634" s="523"/>
      <c r="I634" s="523"/>
      <c r="J634" s="523"/>
      <c r="K634" s="585"/>
      <c r="L634" s="591" t="e">
        <f>#REF!-#REF!*10%</f>
        <v>#REF!</v>
      </c>
    </row>
    <row r="635" spans="1:12" ht="15.6" customHeight="1" x14ac:dyDescent="0.25">
      <c r="A635" s="564"/>
      <c r="B635" s="568"/>
      <c r="C635" s="614"/>
      <c r="D635" s="612"/>
      <c r="E635" s="448"/>
      <c r="F635" s="149" t="s">
        <v>4</v>
      </c>
      <c r="G635" s="606">
        <v>2</v>
      </c>
      <c r="H635" s="606"/>
      <c r="I635" s="606"/>
      <c r="J635" s="606"/>
      <c r="K635" s="585"/>
      <c r="L635" s="591" t="e">
        <f>#REF!-#REF!*10%</f>
        <v>#REF!</v>
      </c>
    </row>
    <row r="636" spans="1:12" ht="15" customHeight="1" x14ac:dyDescent="0.25">
      <c r="A636" s="564"/>
      <c r="B636" s="569"/>
      <c r="C636" s="614"/>
      <c r="D636" s="612"/>
      <c r="E636" s="448"/>
      <c r="F636" s="136" t="s">
        <v>1016</v>
      </c>
      <c r="G636" s="454">
        <v>5</v>
      </c>
      <c r="H636" s="454"/>
      <c r="I636" s="454"/>
      <c r="J636" s="454"/>
      <c r="K636" s="585"/>
      <c r="L636" s="591" t="e">
        <f>#REF!-#REF!*10%</f>
        <v>#REF!</v>
      </c>
    </row>
    <row r="637" spans="1:12" ht="15" customHeight="1" x14ac:dyDescent="0.25">
      <c r="A637" s="564">
        <v>9</v>
      </c>
      <c r="B637" s="567"/>
      <c r="C637" s="614" t="s">
        <v>1499</v>
      </c>
      <c r="D637" s="611"/>
      <c r="E637" s="448"/>
      <c r="F637" s="147" t="s">
        <v>81</v>
      </c>
      <c r="G637" s="607" t="s">
        <v>6</v>
      </c>
      <c r="H637" s="607"/>
      <c r="I637" s="607"/>
      <c r="J637" s="607"/>
      <c r="K637" s="539">
        <v>3</v>
      </c>
      <c r="L637" s="589">
        <v>12697</v>
      </c>
    </row>
    <row r="638" spans="1:12" ht="15" customHeight="1" x14ac:dyDescent="0.25">
      <c r="A638" s="564"/>
      <c r="B638" s="568"/>
      <c r="C638" s="614"/>
      <c r="D638" s="612"/>
      <c r="E638" s="448"/>
      <c r="F638" s="147" t="s">
        <v>80</v>
      </c>
      <c r="G638" s="469">
        <v>50</v>
      </c>
      <c r="H638" s="469"/>
      <c r="I638" s="469"/>
      <c r="J638" s="469"/>
      <c r="K638" s="583"/>
      <c r="L638" s="590"/>
    </row>
    <row r="639" spans="1:12" ht="15" customHeight="1" x14ac:dyDescent="0.25">
      <c r="A639" s="564"/>
      <c r="B639" s="568"/>
      <c r="C639" s="614"/>
      <c r="D639" s="612"/>
      <c r="E639" s="448"/>
      <c r="F639" s="147" t="s">
        <v>1</v>
      </c>
      <c r="G639" s="243">
        <v>3000</v>
      </c>
      <c r="H639" s="244">
        <v>4000</v>
      </c>
      <c r="I639" s="246">
        <v>5000</v>
      </c>
      <c r="J639" s="245">
        <v>6000</v>
      </c>
      <c r="K639" s="583"/>
      <c r="L639" s="590"/>
    </row>
    <row r="640" spans="1:12" ht="15" customHeight="1" x14ac:dyDescent="0.25">
      <c r="A640" s="564"/>
      <c r="B640" s="568"/>
      <c r="C640" s="614"/>
      <c r="D640" s="612"/>
      <c r="E640" s="448"/>
      <c r="F640" s="147" t="s">
        <v>817</v>
      </c>
      <c r="G640" s="243">
        <f>G638*100</f>
        <v>5000</v>
      </c>
      <c r="H640" s="244">
        <f>G638*110</f>
        <v>5500</v>
      </c>
      <c r="I640" s="246">
        <f>G638*120</f>
        <v>6000</v>
      </c>
      <c r="J640" s="245">
        <f>G638*123</f>
        <v>6150</v>
      </c>
      <c r="K640" s="583"/>
      <c r="L640" s="590"/>
    </row>
    <row r="641" spans="1:12" ht="15" customHeight="1" x14ac:dyDescent="0.25">
      <c r="A641" s="564"/>
      <c r="B641" s="568"/>
      <c r="C641" s="614"/>
      <c r="D641" s="612"/>
      <c r="E641" s="448"/>
      <c r="F641" s="147" t="s">
        <v>1269</v>
      </c>
      <c r="G641" s="451">
        <v>0.98</v>
      </c>
      <c r="H641" s="451"/>
      <c r="I641" s="451"/>
      <c r="J641" s="451"/>
      <c r="K641" s="583"/>
      <c r="L641" s="590"/>
    </row>
    <row r="642" spans="1:12" ht="15" customHeight="1" x14ac:dyDescent="0.25">
      <c r="A642" s="564"/>
      <c r="B642" s="568"/>
      <c r="C642" s="614"/>
      <c r="D642" s="612"/>
      <c r="E642" s="448"/>
      <c r="F642" s="93" t="s">
        <v>699</v>
      </c>
      <c r="G642" s="523" t="s">
        <v>700</v>
      </c>
      <c r="H642" s="523"/>
      <c r="I642" s="523"/>
      <c r="J642" s="523"/>
      <c r="K642" s="583"/>
      <c r="L642" s="590"/>
    </row>
    <row r="643" spans="1:12" ht="15" customHeight="1" x14ac:dyDescent="0.25">
      <c r="A643" s="564"/>
      <c r="B643" s="568"/>
      <c r="C643" s="614"/>
      <c r="D643" s="612"/>
      <c r="E643" s="448"/>
      <c r="F643" s="93" t="s">
        <v>1181</v>
      </c>
      <c r="G643" s="462" t="s">
        <v>1179</v>
      </c>
      <c r="H643" s="463"/>
      <c r="I643" s="463"/>
      <c r="J643" s="464"/>
      <c r="K643" s="583"/>
      <c r="L643" s="590"/>
    </row>
    <row r="644" spans="1:12" ht="15" customHeight="1" x14ac:dyDescent="0.25">
      <c r="A644" s="564"/>
      <c r="B644" s="568"/>
      <c r="C644" s="614"/>
      <c r="D644" s="612"/>
      <c r="E644" s="448"/>
      <c r="F644" s="147" t="s">
        <v>2</v>
      </c>
      <c r="G644" s="607">
        <v>66</v>
      </c>
      <c r="H644" s="607"/>
      <c r="I644" s="607"/>
      <c r="J644" s="607"/>
      <c r="K644" s="583"/>
      <c r="L644" s="590"/>
    </row>
    <row r="645" spans="1:12" ht="15" customHeight="1" x14ac:dyDescent="0.25">
      <c r="A645" s="564"/>
      <c r="B645" s="568"/>
      <c r="C645" s="614"/>
      <c r="D645" s="612"/>
      <c r="E645" s="448"/>
      <c r="F645" s="147" t="s">
        <v>396</v>
      </c>
      <c r="G645" s="523" t="s">
        <v>1185</v>
      </c>
      <c r="H645" s="523"/>
      <c r="I645" s="523"/>
      <c r="J645" s="523"/>
      <c r="K645" s="583"/>
      <c r="L645" s="590"/>
    </row>
    <row r="646" spans="1:12" ht="15" customHeight="1" x14ac:dyDescent="0.25">
      <c r="A646" s="564"/>
      <c r="B646" s="568"/>
      <c r="C646" s="614"/>
      <c r="D646" s="612"/>
      <c r="E646" s="448"/>
      <c r="F646" s="147" t="s">
        <v>3</v>
      </c>
      <c r="G646" s="607" t="s">
        <v>29</v>
      </c>
      <c r="H646" s="607"/>
      <c r="I646" s="607"/>
      <c r="J646" s="607"/>
      <c r="K646" s="583"/>
      <c r="L646" s="590"/>
    </row>
    <row r="647" spans="1:12" ht="15" customHeight="1" x14ac:dyDescent="0.25">
      <c r="A647" s="564"/>
      <c r="B647" s="568"/>
      <c r="C647" s="614"/>
      <c r="D647" s="612"/>
      <c r="E647" s="448"/>
      <c r="F647" s="148" t="s">
        <v>379</v>
      </c>
      <c r="G647" s="523" t="s">
        <v>380</v>
      </c>
      <c r="H647" s="523"/>
      <c r="I647" s="523"/>
      <c r="J647" s="523"/>
      <c r="K647" s="583"/>
      <c r="L647" s="590"/>
    </row>
    <row r="648" spans="1:12" ht="15" customHeight="1" x14ac:dyDescent="0.25">
      <c r="A648" s="564"/>
      <c r="B648" s="568"/>
      <c r="C648" s="614"/>
      <c r="D648" s="612"/>
      <c r="E648" s="448"/>
      <c r="F648" s="93" t="s">
        <v>701</v>
      </c>
      <c r="G648" s="523">
        <v>100000</v>
      </c>
      <c r="H648" s="523"/>
      <c r="I648" s="523"/>
      <c r="J648" s="523"/>
      <c r="K648" s="583"/>
      <c r="L648" s="590"/>
    </row>
    <row r="649" spans="1:12" ht="15" customHeight="1" x14ac:dyDescent="0.25">
      <c r="A649" s="564"/>
      <c r="B649" s="568"/>
      <c r="C649" s="614"/>
      <c r="D649" s="612"/>
      <c r="E649" s="448"/>
      <c r="F649" s="148" t="s">
        <v>257</v>
      </c>
      <c r="G649" s="523" t="s">
        <v>556</v>
      </c>
      <c r="H649" s="523"/>
      <c r="I649" s="523"/>
      <c r="J649" s="523"/>
      <c r="K649" s="583"/>
      <c r="L649" s="590"/>
    </row>
    <row r="650" spans="1:12" ht="15" customHeight="1" x14ac:dyDescent="0.25">
      <c r="A650" s="564"/>
      <c r="B650" s="568"/>
      <c r="C650" s="614"/>
      <c r="D650" s="612"/>
      <c r="E650" s="448"/>
      <c r="F650" s="148" t="s">
        <v>376</v>
      </c>
      <c r="G650" s="523" t="s">
        <v>392</v>
      </c>
      <c r="H650" s="523"/>
      <c r="I650" s="523"/>
      <c r="J650" s="523"/>
      <c r="K650" s="583"/>
      <c r="L650" s="590"/>
    </row>
    <row r="651" spans="1:12" ht="15" customHeight="1" x14ac:dyDescent="0.25">
      <c r="A651" s="564"/>
      <c r="B651" s="568"/>
      <c r="C651" s="614"/>
      <c r="D651" s="612"/>
      <c r="E651" s="448"/>
      <c r="F651" s="93" t="s">
        <v>702</v>
      </c>
      <c r="G651" s="523" t="s">
        <v>709</v>
      </c>
      <c r="H651" s="523"/>
      <c r="I651" s="523"/>
      <c r="J651" s="523"/>
      <c r="K651" s="583"/>
      <c r="L651" s="590"/>
    </row>
    <row r="652" spans="1:12" ht="15" customHeight="1" x14ac:dyDescent="0.25">
      <c r="A652" s="564"/>
      <c r="B652" s="568"/>
      <c r="C652" s="614"/>
      <c r="D652" s="612"/>
      <c r="E652" s="448"/>
      <c r="F652" s="148" t="s">
        <v>381</v>
      </c>
      <c r="G652" s="523" t="s">
        <v>382</v>
      </c>
      <c r="H652" s="523"/>
      <c r="I652" s="523"/>
      <c r="J652" s="523"/>
      <c r="K652" s="583"/>
      <c r="L652" s="590"/>
    </row>
    <row r="653" spans="1:12" ht="15" customHeight="1" x14ac:dyDescent="0.25">
      <c r="A653" s="564"/>
      <c r="B653" s="568"/>
      <c r="C653" s="614"/>
      <c r="D653" s="612"/>
      <c r="E653" s="448"/>
      <c r="F653" s="94" t="s">
        <v>358</v>
      </c>
      <c r="G653" s="523" t="s">
        <v>900</v>
      </c>
      <c r="H653" s="523"/>
      <c r="I653" s="523"/>
      <c r="J653" s="523"/>
      <c r="K653" s="583"/>
      <c r="L653" s="590"/>
    </row>
    <row r="654" spans="1:12" ht="15" customHeight="1" x14ac:dyDescent="0.25">
      <c r="A654" s="564"/>
      <c r="B654" s="568"/>
      <c r="C654" s="614"/>
      <c r="D654" s="612"/>
      <c r="E654" s="448"/>
      <c r="F654" s="148" t="s">
        <v>383</v>
      </c>
      <c r="G654" s="523" t="s">
        <v>394</v>
      </c>
      <c r="H654" s="523"/>
      <c r="I654" s="523"/>
      <c r="J654" s="523"/>
      <c r="K654" s="584">
        <v>5</v>
      </c>
      <c r="L654" s="443">
        <v>13586</v>
      </c>
    </row>
    <row r="655" spans="1:12" ht="15" customHeight="1" x14ac:dyDescent="0.25">
      <c r="A655" s="564"/>
      <c r="B655" s="568"/>
      <c r="C655" s="614"/>
      <c r="D655" s="612"/>
      <c r="E655" s="448"/>
      <c r="F655" s="148" t="s">
        <v>389</v>
      </c>
      <c r="G655" s="523" t="s">
        <v>390</v>
      </c>
      <c r="H655" s="523"/>
      <c r="I655" s="523"/>
      <c r="J655" s="523"/>
      <c r="K655" s="585"/>
      <c r="L655" s="591" t="e">
        <f>#REF!-#REF!*10%</f>
        <v>#REF!</v>
      </c>
    </row>
    <row r="656" spans="1:12" ht="15" customHeight="1" x14ac:dyDescent="0.25">
      <c r="A656" s="564"/>
      <c r="B656" s="568"/>
      <c r="C656" s="614"/>
      <c r="D656" s="612"/>
      <c r="E656" s="448"/>
      <c r="F656" s="93" t="s">
        <v>704</v>
      </c>
      <c r="G656" s="523" t="s">
        <v>705</v>
      </c>
      <c r="H656" s="523"/>
      <c r="I656" s="523"/>
      <c r="J656" s="523"/>
      <c r="K656" s="585"/>
      <c r="L656" s="591" t="e">
        <f>#REF!-#REF!*10%</f>
        <v>#REF!</v>
      </c>
    </row>
    <row r="657" spans="1:12" ht="15" customHeight="1" x14ac:dyDescent="0.25">
      <c r="A657" s="564"/>
      <c r="B657" s="568"/>
      <c r="C657" s="614"/>
      <c r="D657" s="612"/>
      <c r="E657" s="448"/>
      <c r="F657" s="93" t="s">
        <v>706</v>
      </c>
      <c r="G657" s="523" t="s">
        <v>390</v>
      </c>
      <c r="H657" s="523"/>
      <c r="I657" s="523"/>
      <c r="J657" s="523"/>
      <c r="K657" s="585"/>
      <c r="L657" s="591" t="e">
        <f>#REF!-#REF!*10%</f>
        <v>#REF!</v>
      </c>
    </row>
    <row r="658" spans="1:12" ht="15" customHeight="1" x14ac:dyDescent="0.25">
      <c r="A658" s="564"/>
      <c r="B658" s="568"/>
      <c r="C658" s="614"/>
      <c r="D658" s="612"/>
      <c r="E658" s="448"/>
      <c r="F658" s="93" t="s">
        <v>1271</v>
      </c>
      <c r="G658" s="523" t="s">
        <v>390</v>
      </c>
      <c r="H658" s="523"/>
      <c r="I658" s="523"/>
      <c r="J658" s="523"/>
      <c r="K658" s="585"/>
      <c r="L658" s="591" t="e">
        <f>#REF!-#REF!*10%</f>
        <v>#REF!</v>
      </c>
    </row>
    <row r="659" spans="1:12" ht="15" customHeight="1" x14ac:dyDescent="0.25">
      <c r="A659" s="564"/>
      <c r="B659" s="568"/>
      <c r="C659" s="614"/>
      <c r="D659" s="612"/>
      <c r="E659" s="448"/>
      <c r="F659" s="93" t="s">
        <v>707</v>
      </c>
      <c r="G659" s="523" t="s">
        <v>1270</v>
      </c>
      <c r="H659" s="523"/>
      <c r="I659" s="523"/>
      <c r="J659" s="523"/>
      <c r="K659" s="585"/>
      <c r="L659" s="591" t="e">
        <f>#REF!-#REF!*10%</f>
        <v>#REF!</v>
      </c>
    </row>
    <row r="660" spans="1:12" ht="15" customHeight="1" x14ac:dyDescent="0.25">
      <c r="A660" s="564"/>
      <c r="B660" s="568"/>
      <c r="C660" s="614"/>
      <c r="D660" s="612"/>
      <c r="E660" s="448"/>
      <c r="F660" s="93" t="s">
        <v>708</v>
      </c>
      <c r="G660" s="523" t="s">
        <v>390</v>
      </c>
      <c r="H660" s="523"/>
      <c r="I660" s="523"/>
      <c r="J660" s="523"/>
      <c r="K660" s="585"/>
      <c r="L660" s="591" t="e">
        <f>#REF!-#REF!*10%</f>
        <v>#REF!</v>
      </c>
    </row>
    <row r="661" spans="1:12" ht="15" customHeight="1" x14ac:dyDescent="0.25">
      <c r="A661" s="564"/>
      <c r="B661" s="568"/>
      <c r="C661" s="614"/>
      <c r="D661" s="612"/>
      <c r="E661" s="448"/>
      <c r="F661" s="148" t="s">
        <v>377</v>
      </c>
      <c r="G661" s="523" t="s">
        <v>387</v>
      </c>
      <c r="H661" s="523"/>
      <c r="I661" s="523"/>
      <c r="J661" s="523"/>
      <c r="K661" s="585"/>
      <c r="L661" s="591" t="e">
        <f>#REF!-#REF!*10%</f>
        <v>#REF!</v>
      </c>
    </row>
    <row r="662" spans="1:12" ht="15" customHeight="1" x14ac:dyDescent="0.25">
      <c r="A662" s="564"/>
      <c r="B662" s="568"/>
      <c r="C662" s="614"/>
      <c r="D662" s="612"/>
      <c r="E662" s="448"/>
      <c r="F662" s="148" t="s">
        <v>388</v>
      </c>
      <c r="G662" s="523" t="s">
        <v>393</v>
      </c>
      <c r="H662" s="523"/>
      <c r="I662" s="523"/>
      <c r="J662" s="523"/>
      <c r="K662" s="585"/>
      <c r="L662" s="591" t="e">
        <f>#REF!-#REF!*10%</f>
        <v>#REF!</v>
      </c>
    </row>
    <row r="663" spans="1:12" ht="15.6" customHeight="1" x14ac:dyDescent="0.25">
      <c r="A663" s="564"/>
      <c r="B663" s="568"/>
      <c r="C663" s="614"/>
      <c r="D663" s="612"/>
      <c r="E663" s="448"/>
      <c r="F663" s="148" t="s">
        <v>562</v>
      </c>
      <c r="G663" s="523" t="s">
        <v>1476</v>
      </c>
      <c r="H663" s="523"/>
      <c r="I663" s="523"/>
      <c r="J663" s="523"/>
      <c r="K663" s="585"/>
      <c r="L663" s="591" t="e">
        <f>#REF!-#REF!*10%</f>
        <v>#REF!</v>
      </c>
    </row>
    <row r="664" spans="1:12" ht="15.6" customHeight="1" x14ac:dyDescent="0.25">
      <c r="A664" s="564"/>
      <c r="B664" s="568"/>
      <c r="C664" s="614"/>
      <c r="D664" s="612"/>
      <c r="E664" s="448"/>
      <c r="F664" s="93" t="s">
        <v>1183</v>
      </c>
      <c r="G664" s="573" t="s">
        <v>1615</v>
      </c>
      <c r="H664" s="574"/>
      <c r="I664" s="574"/>
      <c r="J664" s="575"/>
      <c r="K664" s="585"/>
      <c r="L664" s="591" t="e">
        <f>#REF!-#REF!*10%</f>
        <v>#REF!</v>
      </c>
    </row>
    <row r="665" spans="1:12" ht="15.6" customHeight="1" x14ac:dyDescent="0.25">
      <c r="A665" s="564"/>
      <c r="B665" s="568"/>
      <c r="C665" s="614"/>
      <c r="D665" s="612"/>
      <c r="E665" s="448"/>
      <c r="F665" s="148" t="s">
        <v>570</v>
      </c>
      <c r="G665" s="523" t="s">
        <v>613</v>
      </c>
      <c r="H665" s="523"/>
      <c r="I665" s="523"/>
      <c r="J665" s="523"/>
      <c r="K665" s="585"/>
      <c r="L665" s="591" t="e">
        <f>#REF!-#REF!*10%</f>
        <v>#REF!</v>
      </c>
    </row>
    <row r="666" spans="1:12" ht="15.6" customHeight="1" x14ac:dyDescent="0.25">
      <c r="A666" s="564"/>
      <c r="B666" s="568"/>
      <c r="C666" s="614"/>
      <c r="D666" s="612"/>
      <c r="E666" s="448"/>
      <c r="F666" s="149" t="s">
        <v>4</v>
      </c>
      <c r="G666" s="606">
        <v>2.8</v>
      </c>
      <c r="H666" s="606"/>
      <c r="I666" s="606"/>
      <c r="J666" s="606"/>
      <c r="K666" s="585"/>
      <c r="L666" s="591" t="e">
        <f>#REF!-#REF!*10%</f>
        <v>#REF!</v>
      </c>
    </row>
    <row r="667" spans="1:12" ht="15" customHeight="1" x14ac:dyDescent="0.25">
      <c r="A667" s="564"/>
      <c r="B667" s="569"/>
      <c r="C667" s="614"/>
      <c r="D667" s="612"/>
      <c r="E667" s="448"/>
      <c r="F667" s="136" t="s">
        <v>1016</v>
      </c>
      <c r="G667" s="454">
        <v>5</v>
      </c>
      <c r="H667" s="454"/>
      <c r="I667" s="454"/>
      <c r="J667" s="454"/>
      <c r="K667" s="585"/>
      <c r="L667" s="591" t="e">
        <f>#REF!-#REF!*10%</f>
        <v>#REF!</v>
      </c>
    </row>
    <row r="668" spans="1:12" ht="15" customHeight="1" x14ac:dyDescent="0.25">
      <c r="A668" s="564">
        <v>10</v>
      </c>
      <c r="B668" s="567"/>
      <c r="C668" s="614" t="s">
        <v>1500</v>
      </c>
      <c r="D668" s="611"/>
      <c r="E668" s="448"/>
      <c r="F668" s="147" t="s">
        <v>81</v>
      </c>
      <c r="G668" s="607" t="s">
        <v>6</v>
      </c>
      <c r="H668" s="607"/>
      <c r="I668" s="607"/>
      <c r="J668" s="607"/>
      <c r="K668" s="539">
        <v>3</v>
      </c>
      <c r="L668" s="589">
        <v>13205</v>
      </c>
    </row>
    <row r="669" spans="1:12" ht="15" customHeight="1" x14ac:dyDescent="0.25">
      <c r="A669" s="564"/>
      <c r="B669" s="568"/>
      <c r="C669" s="614"/>
      <c r="D669" s="612"/>
      <c r="E669" s="448"/>
      <c r="F669" s="147" t="s">
        <v>80</v>
      </c>
      <c r="G669" s="469">
        <v>60</v>
      </c>
      <c r="H669" s="469"/>
      <c r="I669" s="469"/>
      <c r="J669" s="469"/>
      <c r="K669" s="583"/>
      <c r="L669" s="590"/>
    </row>
    <row r="670" spans="1:12" ht="15" customHeight="1" x14ac:dyDescent="0.25">
      <c r="A670" s="564"/>
      <c r="B670" s="568"/>
      <c r="C670" s="614"/>
      <c r="D670" s="612"/>
      <c r="E670" s="448"/>
      <c r="F670" s="147" t="s">
        <v>1</v>
      </c>
      <c r="G670" s="243">
        <v>3000</v>
      </c>
      <c r="H670" s="244">
        <v>4000</v>
      </c>
      <c r="I670" s="246">
        <v>5000</v>
      </c>
      <c r="J670" s="245">
        <v>6000</v>
      </c>
      <c r="K670" s="583"/>
      <c r="L670" s="590"/>
    </row>
    <row r="671" spans="1:12" ht="15" customHeight="1" x14ac:dyDescent="0.25">
      <c r="A671" s="564"/>
      <c r="B671" s="568"/>
      <c r="C671" s="614"/>
      <c r="D671" s="612"/>
      <c r="E671" s="448"/>
      <c r="F671" s="147" t="s">
        <v>817</v>
      </c>
      <c r="G671" s="243">
        <f>G669*100</f>
        <v>6000</v>
      </c>
      <c r="H671" s="244">
        <f>G669*110</f>
        <v>6600</v>
      </c>
      <c r="I671" s="246">
        <f>G669*120</f>
        <v>7200</v>
      </c>
      <c r="J671" s="245">
        <f>G669*123</f>
        <v>7380</v>
      </c>
      <c r="K671" s="583"/>
      <c r="L671" s="590"/>
    </row>
    <row r="672" spans="1:12" ht="15" customHeight="1" x14ac:dyDescent="0.25">
      <c r="A672" s="564"/>
      <c r="B672" s="568"/>
      <c r="C672" s="614"/>
      <c r="D672" s="612"/>
      <c r="E672" s="448"/>
      <c r="F672" s="147" t="s">
        <v>1269</v>
      </c>
      <c r="G672" s="451">
        <v>0.98</v>
      </c>
      <c r="H672" s="451"/>
      <c r="I672" s="451"/>
      <c r="J672" s="451"/>
      <c r="K672" s="583"/>
      <c r="L672" s="590"/>
    </row>
    <row r="673" spans="1:12" ht="15" customHeight="1" x14ac:dyDescent="0.25">
      <c r="A673" s="564"/>
      <c r="B673" s="568"/>
      <c r="C673" s="614"/>
      <c r="D673" s="612"/>
      <c r="E673" s="448"/>
      <c r="F673" s="93" t="s">
        <v>699</v>
      </c>
      <c r="G673" s="523" t="s">
        <v>700</v>
      </c>
      <c r="H673" s="523"/>
      <c r="I673" s="523"/>
      <c r="J673" s="523"/>
      <c r="K673" s="583"/>
      <c r="L673" s="590"/>
    </row>
    <row r="674" spans="1:12" ht="15" customHeight="1" x14ac:dyDescent="0.25">
      <c r="A674" s="564"/>
      <c r="B674" s="568"/>
      <c r="C674" s="614"/>
      <c r="D674" s="612"/>
      <c r="E674" s="448"/>
      <c r="F674" s="93" t="s">
        <v>1181</v>
      </c>
      <c r="G674" s="462" t="s">
        <v>1179</v>
      </c>
      <c r="H674" s="463"/>
      <c r="I674" s="463"/>
      <c r="J674" s="464"/>
      <c r="K674" s="583"/>
      <c r="L674" s="590"/>
    </row>
    <row r="675" spans="1:12" ht="15" customHeight="1" x14ac:dyDescent="0.25">
      <c r="A675" s="564"/>
      <c r="B675" s="568"/>
      <c r="C675" s="614"/>
      <c r="D675" s="612"/>
      <c r="E675" s="448"/>
      <c r="F675" s="147" t="s">
        <v>2</v>
      </c>
      <c r="G675" s="607">
        <v>66</v>
      </c>
      <c r="H675" s="607"/>
      <c r="I675" s="607"/>
      <c r="J675" s="607"/>
      <c r="K675" s="583"/>
      <c r="L675" s="590"/>
    </row>
    <row r="676" spans="1:12" ht="15" customHeight="1" x14ac:dyDescent="0.25">
      <c r="A676" s="564"/>
      <c r="B676" s="568"/>
      <c r="C676" s="614"/>
      <c r="D676" s="612"/>
      <c r="E676" s="448"/>
      <c r="F676" s="147" t="s">
        <v>396</v>
      </c>
      <c r="G676" s="523" t="s">
        <v>1185</v>
      </c>
      <c r="H676" s="523"/>
      <c r="I676" s="523"/>
      <c r="J676" s="523"/>
      <c r="K676" s="583"/>
      <c r="L676" s="590"/>
    </row>
    <row r="677" spans="1:12" ht="15" customHeight="1" x14ac:dyDescent="0.25">
      <c r="A677" s="564"/>
      <c r="B677" s="568"/>
      <c r="C677" s="614"/>
      <c r="D677" s="612"/>
      <c r="E677" s="448"/>
      <c r="F677" s="147" t="s">
        <v>3</v>
      </c>
      <c r="G677" s="607" t="s">
        <v>28</v>
      </c>
      <c r="H677" s="607"/>
      <c r="I677" s="607"/>
      <c r="J677" s="607"/>
      <c r="K677" s="583"/>
      <c r="L677" s="590"/>
    </row>
    <row r="678" spans="1:12" ht="15" customHeight="1" x14ac:dyDescent="0.25">
      <c r="A678" s="564"/>
      <c r="B678" s="568"/>
      <c r="C678" s="614"/>
      <c r="D678" s="612"/>
      <c r="E678" s="448"/>
      <c r="F678" s="148" t="s">
        <v>379</v>
      </c>
      <c r="G678" s="523" t="s">
        <v>380</v>
      </c>
      <c r="H678" s="523"/>
      <c r="I678" s="523"/>
      <c r="J678" s="523"/>
      <c r="K678" s="583"/>
      <c r="L678" s="590"/>
    </row>
    <row r="679" spans="1:12" ht="15" customHeight="1" x14ac:dyDescent="0.25">
      <c r="A679" s="564"/>
      <c r="B679" s="568"/>
      <c r="C679" s="614"/>
      <c r="D679" s="612"/>
      <c r="E679" s="448"/>
      <c r="F679" s="93" t="s">
        <v>701</v>
      </c>
      <c r="G679" s="523">
        <v>100000</v>
      </c>
      <c r="H679" s="523"/>
      <c r="I679" s="523"/>
      <c r="J679" s="523"/>
      <c r="K679" s="583"/>
      <c r="L679" s="590"/>
    </row>
    <row r="680" spans="1:12" ht="15" customHeight="1" x14ac:dyDescent="0.25">
      <c r="A680" s="564"/>
      <c r="B680" s="568"/>
      <c r="C680" s="614"/>
      <c r="D680" s="612"/>
      <c r="E680" s="448"/>
      <c r="F680" s="148" t="s">
        <v>257</v>
      </c>
      <c r="G680" s="523" t="s">
        <v>556</v>
      </c>
      <c r="H680" s="523"/>
      <c r="I680" s="523"/>
      <c r="J680" s="523"/>
      <c r="K680" s="583"/>
      <c r="L680" s="590"/>
    </row>
    <row r="681" spans="1:12" ht="15" customHeight="1" x14ac:dyDescent="0.25">
      <c r="A681" s="564"/>
      <c r="B681" s="568"/>
      <c r="C681" s="614"/>
      <c r="D681" s="612"/>
      <c r="E681" s="448"/>
      <c r="F681" s="148" t="s">
        <v>376</v>
      </c>
      <c r="G681" s="523" t="s">
        <v>392</v>
      </c>
      <c r="H681" s="523"/>
      <c r="I681" s="523"/>
      <c r="J681" s="523"/>
      <c r="K681" s="583"/>
      <c r="L681" s="590"/>
    </row>
    <row r="682" spans="1:12" ht="15" customHeight="1" x14ac:dyDescent="0.25">
      <c r="A682" s="564"/>
      <c r="B682" s="568"/>
      <c r="C682" s="614"/>
      <c r="D682" s="612"/>
      <c r="E682" s="448"/>
      <c r="F682" s="93" t="s">
        <v>702</v>
      </c>
      <c r="G682" s="523" t="s">
        <v>709</v>
      </c>
      <c r="H682" s="523"/>
      <c r="I682" s="523"/>
      <c r="J682" s="523"/>
      <c r="K682" s="583"/>
      <c r="L682" s="590"/>
    </row>
    <row r="683" spans="1:12" ht="15" customHeight="1" x14ac:dyDescent="0.25">
      <c r="A683" s="564"/>
      <c r="B683" s="568"/>
      <c r="C683" s="614"/>
      <c r="D683" s="612"/>
      <c r="E683" s="448"/>
      <c r="F683" s="148" t="s">
        <v>381</v>
      </c>
      <c r="G683" s="523" t="s">
        <v>382</v>
      </c>
      <c r="H683" s="523"/>
      <c r="I683" s="523"/>
      <c r="J683" s="523"/>
      <c r="K683" s="583"/>
      <c r="L683" s="590"/>
    </row>
    <row r="684" spans="1:12" ht="15" customHeight="1" x14ac:dyDescent="0.25">
      <c r="A684" s="564"/>
      <c r="B684" s="568"/>
      <c r="C684" s="614"/>
      <c r="D684" s="612"/>
      <c r="E684" s="448"/>
      <c r="F684" s="94" t="s">
        <v>358</v>
      </c>
      <c r="G684" s="523" t="s">
        <v>900</v>
      </c>
      <c r="H684" s="523"/>
      <c r="I684" s="523"/>
      <c r="J684" s="523"/>
      <c r="K684" s="583"/>
      <c r="L684" s="590"/>
    </row>
    <row r="685" spans="1:12" ht="15" customHeight="1" x14ac:dyDescent="0.25">
      <c r="A685" s="564"/>
      <c r="B685" s="568"/>
      <c r="C685" s="614"/>
      <c r="D685" s="612"/>
      <c r="E685" s="448"/>
      <c r="F685" s="148" t="s">
        <v>383</v>
      </c>
      <c r="G685" s="523" t="s">
        <v>394</v>
      </c>
      <c r="H685" s="523"/>
      <c r="I685" s="523"/>
      <c r="J685" s="523"/>
      <c r="K685" s="584">
        <v>5</v>
      </c>
      <c r="L685" s="443">
        <v>14129</v>
      </c>
    </row>
    <row r="686" spans="1:12" ht="15" customHeight="1" x14ac:dyDescent="0.25">
      <c r="A686" s="564"/>
      <c r="B686" s="568"/>
      <c r="C686" s="614"/>
      <c r="D686" s="612"/>
      <c r="E686" s="448"/>
      <c r="F686" s="148" t="s">
        <v>389</v>
      </c>
      <c r="G686" s="523" t="s">
        <v>390</v>
      </c>
      <c r="H686" s="523"/>
      <c r="I686" s="523"/>
      <c r="J686" s="523"/>
      <c r="K686" s="585"/>
      <c r="L686" s="591" t="e">
        <f>#REF!-#REF!*10%</f>
        <v>#REF!</v>
      </c>
    </row>
    <row r="687" spans="1:12" ht="15" customHeight="1" x14ac:dyDescent="0.25">
      <c r="A687" s="564"/>
      <c r="B687" s="568"/>
      <c r="C687" s="614"/>
      <c r="D687" s="612"/>
      <c r="E687" s="448"/>
      <c r="F687" s="93" t="s">
        <v>704</v>
      </c>
      <c r="G687" s="523" t="s">
        <v>705</v>
      </c>
      <c r="H687" s="523"/>
      <c r="I687" s="523"/>
      <c r="J687" s="523"/>
      <c r="K687" s="585"/>
      <c r="L687" s="591" t="e">
        <f>#REF!-#REF!*10%</f>
        <v>#REF!</v>
      </c>
    </row>
    <row r="688" spans="1:12" ht="15" customHeight="1" x14ac:dyDescent="0.25">
      <c r="A688" s="564"/>
      <c r="B688" s="568"/>
      <c r="C688" s="614"/>
      <c r="D688" s="612"/>
      <c r="E688" s="448"/>
      <c r="F688" s="93" t="s">
        <v>706</v>
      </c>
      <c r="G688" s="523" t="s">
        <v>390</v>
      </c>
      <c r="H688" s="523"/>
      <c r="I688" s="523"/>
      <c r="J688" s="523"/>
      <c r="K688" s="585"/>
      <c r="L688" s="591" t="e">
        <f>#REF!-#REF!*10%</f>
        <v>#REF!</v>
      </c>
    </row>
    <row r="689" spans="1:12" ht="15" customHeight="1" x14ac:dyDescent="0.25">
      <c r="A689" s="564"/>
      <c r="B689" s="568"/>
      <c r="C689" s="614"/>
      <c r="D689" s="612"/>
      <c r="E689" s="448"/>
      <c r="F689" s="93" t="s">
        <v>1271</v>
      </c>
      <c r="G689" s="523" t="s">
        <v>390</v>
      </c>
      <c r="H689" s="523"/>
      <c r="I689" s="523"/>
      <c r="J689" s="523"/>
      <c r="K689" s="585"/>
      <c r="L689" s="591" t="e">
        <f>#REF!-#REF!*10%</f>
        <v>#REF!</v>
      </c>
    </row>
    <row r="690" spans="1:12" ht="15" customHeight="1" x14ac:dyDescent="0.25">
      <c r="A690" s="564"/>
      <c r="B690" s="568"/>
      <c r="C690" s="614"/>
      <c r="D690" s="612"/>
      <c r="E690" s="448"/>
      <c r="F690" s="93" t="s">
        <v>707</v>
      </c>
      <c r="G690" s="523" t="s">
        <v>1270</v>
      </c>
      <c r="H690" s="523"/>
      <c r="I690" s="523"/>
      <c r="J690" s="523"/>
      <c r="K690" s="585"/>
      <c r="L690" s="591" t="e">
        <f>#REF!-#REF!*10%</f>
        <v>#REF!</v>
      </c>
    </row>
    <row r="691" spans="1:12" ht="15" customHeight="1" x14ac:dyDescent="0.25">
      <c r="A691" s="564"/>
      <c r="B691" s="568"/>
      <c r="C691" s="614"/>
      <c r="D691" s="612"/>
      <c r="E691" s="448"/>
      <c r="F691" s="93" t="s">
        <v>708</v>
      </c>
      <c r="G691" s="523" t="s">
        <v>390</v>
      </c>
      <c r="H691" s="523"/>
      <c r="I691" s="523"/>
      <c r="J691" s="523"/>
      <c r="K691" s="585"/>
      <c r="L691" s="591" t="e">
        <f>#REF!-#REF!*10%</f>
        <v>#REF!</v>
      </c>
    </row>
    <row r="692" spans="1:12" ht="15" customHeight="1" x14ac:dyDescent="0.25">
      <c r="A692" s="564"/>
      <c r="B692" s="568"/>
      <c r="C692" s="614"/>
      <c r="D692" s="612"/>
      <c r="E692" s="448"/>
      <c r="F692" s="148" t="s">
        <v>377</v>
      </c>
      <c r="G692" s="523" t="s">
        <v>387</v>
      </c>
      <c r="H692" s="523"/>
      <c r="I692" s="523"/>
      <c r="J692" s="523"/>
      <c r="K692" s="585"/>
      <c r="L692" s="591" t="e">
        <f>#REF!-#REF!*10%</f>
        <v>#REF!</v>
      </c>
    </row>
    <row r="693" spans="1:12" ht="15" customHeight="1" x14ac:dyDescent="0.25">
      <c r="A693" s="564"/>
      <c r="B693" s="568"/>
      <c r="C693" s="614"/>
      <c r="D693" s="612"/>
      <c r="E693" s="448"/>
      <c r="F693" s="148" t="s">
        <v>388</v>
      </c>
      <c r="G693" s="523" t="s">
        <v>393</v>
      </c>
      <c r="H693" s="523"/>
      <c r="I693" s="523"/>
      <c r="J693" s="523"/>
      <c r="K693" s="585"/>
      <c r="L693" s="591" t="e">
        <f>#REF!-#REF!*10%</f>
        <v>#REF!</v>
      </c>
    </row>
    <row r="694" spans="1:12" ht="15.6" customHeight="1" x14ac:dyDescent="0.25">
      <c r="A694" s="564"/>
      <c r="B694" s="568"/>
      <c r="C694" s="614"/>
      <c r="D694" s="612"/>
      <c r="E694" s="448"/>
      <c r="F694" s="148" t="s">
        <v>562</v>
      </c>
      <c r="G694" s="523" t="s">
        <v>1476</v>
      </c>
      <c r="H694" s="523"/>
      <c r="I694" s="523"/>
      <c r="J694" s="523"/>
      <c r="K694" s="585"/>
      <c r="L694" s="591" t="e">
        <f>#REF!-#REF!*10%</f>
        <v>#REF!</v>
      </c>
    </row>
    <row r="695" spans="1:12" ht="15.6" customHeight="1" x14ac:dyDescent="0.25">
      <c r="A695" s="564"/>
      <c r="B695" s="568"/>
      <c r="C695" s="614"/>
      <c r="D695" s="612"/>
      <c r="E695" s="448"/>
      <c r="F695" s="93" t="s">
        <v>1183</v>
      </c>
      <c r="G695" s="573" t="s">
        <v>1615</v>
      </c>
      <c r="H695" s="574"/>
      <c r="I695" s="574"/>
      <c r="J695" s="575"/>
      <c r="K695" s="585"/>
      <c r="L695" s="591" t="e">
        <f>#REF!-#REF!*10%</f>
        <v>#REF!</v>
      </c>
    </row>
    <row r="696" spans="1:12" ht="15.6" customHeight="1" x14ac:dyDescent="0.25">
      <c r="A696" s="564"/>
      <c r="B696" s="568"/>
      <c r="C696" s="614"/>
      <c r="D696" s="612"/>
      <c r="E696" s="448"/>
      <c r="F696" s="148" t="s">
        <v>570</v>
      </c>
      <c r="G696" s="523" t="s">
        <v>613</v>
      </c>
      <c r="H696" s="523"/>
      <c r="I696" s="523"/>
      <c r="J696" s="523"/>
      <c r="K696" s="585"/>
      <c r="L696" s="591" t="e">
        <f>#REF!-#REF!*10%</f>
        <v>#REF!</v>
      </c>
    </row>
    <row r="697" spans="1:12" ht="15.6" customHeight="1" x14ac:dyDescent="0.25">
      <c r="A697" s="564"/>
      <c r="B697" s="568"/>
      <c r="C697" s="614"/>
      <c r="D697" s="612"/>
      <c r="E697" s="448"/>
      <c r="F697" s="149" t="s">
        <v>4</v>
      </c>
      <c r="G697" s="606">
        <v>2</v>
      </c>
      <c r="H697" s="606"/>
      <c r="I697" s="606"/>
      <c r="J697" s="606"/>
      <c r="K697" s="585"/>
      <c r="L697" s="591" t="e">
        <f>#REF!-#REF!*10%</f>
        <v>#REF!</v>
      </c>
    </row>
    <row r="698" spans="1:12" ht="15" customHeight="1" x14ac:dyDescent="0.25">
      <c r="A698" s="564"/>
      <c r="B698" s="569"/>
      <c r="C698" s="614"/>
      <c r="D698" s="612"/>
      <c r="E698" s="448"/>
      <c r="F698" s="136" t="s">
        <v>1016</v>
      </c>
      <c r="G698" s="454">
        <v>5</v>
      </c>
      <c r="H698" s="454"/>
      <c r="I698" s="454"/>
      <c r="J698" s="454"/>
      <c r="K698" s="585"/>
      <c r="L698" s="591" t="e">
        <f>#REF!-#REF!*10%</f>
        <v>#REF!</v>
      </c>
    </row>
    <row r="699" spans="1:12" ht="15" customHeight="1" x14ac:dyDescent="0.25">
      <c r="A699" s="564">
        <v>11</v>
      </c>
      <c r="B699" s="567"/>
      <c r="C699" s="614" t="s">
        <v>1501</v>
      </c>
      <c r="D699" s="611"/>
      <c r="E699" s="448"/>
      <c r="F699" s="147" t="s">
        <v>81</v>
      </c>
      <c r="G699" s="607" t="s">
        <v>6</v>
      </c>
      <c r="H699" s="607"/>
      <c r="I699" s="607"/>
      <c r="J699" s="607"/>
      <c r="K699" s="539">
        <v>3</v>
      </c>
      <c r="L699" s="589">
        <v>15491</v>
      </c>
    </row>
    <row r="700" spans="1:12" ht="15" customHeight="1" x14ac:dyDescent="0.25">
      <c r="A700" s="564"/>
      <c r="B700" s="568"/>
      <c r="C700" s="614"/>
      <c r="D700" s="612"/>
      <c r="E700" s="448"/>
      <c r="F700" s="147" t="s">
        <v>80</v>
      </c>
      <c r="G700" s="469">
        <v>80</v>
      </c>
      <c r="H700" s="469"/>
      <c r="I700" s="469"/>
      <c r="J700" s="469"/>
      <c r="K700" s="583"/>
      <c r="L700" s="590"/>
    </row>
    <row r="701" spans="1:12" ht="15" customHeight="1" x14ac:dyDescent="0.25">
      <c r="A701" s="564"/>
      <c r="B701" s="568"/>
      <c r="C701" s="614"/>
      <c r="D701" s="612"/>
      <c r="E701" s="448"/>
      <c r="F701" s="147" t="s">
        <v>1</v>
      </c>
      <c r="G701" s="243">
        <v>3000</v>
      </c>
      <c r="H701" s="244">
        <v>4000</v>
      </c>
      <c r="I701" s="246">
        <v>5000</v>
      </c>
      <c r="J701" s="245">
        <v>6000</v>
      </c>
      <c r="K701" s="583"/>
      <c r="L701" s="590"/>
    </row>
    <row r="702" spans="1:12" ht="15" customHeight="1" x14ac:dyDescent="0.25">
      <c r="A702" s="564"/>
      <c r="B702" s="568"/>
      <c r="C702" s="614"/>
      <c r="D702" s="612"/>
      <c r="E702" s="448"/>
      <c r="F702" s="147" t="s">
        <v>817</v>
      </c>
      <c r="G702" s="243">
        <f>G700*100</f>
        <v>8000</v>
      </c>
      <c r="H702" s="244">
        <f>G700*110</f>
        <v>8800</v>
      </c>
      <c r="I702" s="246">
        <f>G700*120</f>
        <v>9600</v>
      </c>
      <c r="J702" s="245">
        <f>G700*123</f>
        <v>9840</v>
      </c>
      <c r="K702" s="583"/>
      <c r="L702" s="590"/>
    </row>
    <row r="703" spans="1:12" ht="15" customHeight="1" x14ac:dyDescent="0.25">
      <c r="A703" s="564"/>
      <c r="B703" s="568"/>
      <c r="C703" s="614"/>
      <c r="D703" s="612"/>
      <c r="E703" s="448"/>
      <c r="F703" s="147" t="s">
        <v>1269</v>
      </c>
      <c r="G703" s="451">
        <v>0.98</v>
      </c>
      <c r="H703" s="451"/>
      <c r="I703" s="451"/>
      <c r="J703" s="451"/>
      <c r="K703" s="583"/>
      <c r="L703" s="590"/>
    </row>
    <row r="704" spans="1:12" ht="15" customHeight="1" x14ac:dyDescent="0.25">
      <c r="A704" s="564"/>
      <c r="B704" s="568"/>
      <c r="C704" s="614"/>
      <c r="D704" s="612"/>
      <c r="E704" s="448"/>
      <c r="F704" s="93" t="s">
        <v>699</v>
      </c>
      <c r="G704" s="523" t="s">
        <v>700</v>
      </c>
      <c r="H704" s="523"/>
      <c r="I704" s="523"/>
      <c r="J704" s="523"/>
      <c r="K704" s="583"/>
      <c r="L704" s="590"/>
    </row>
    <row r="705" spans="1:12" ht="15" customHeight="1" x14ac:dyDescent="0.25">
      <c r="A705" s="564"/>
      <c r="B705" s="568"/>
      <c r="C705" s="614"/>
      <c r="D705" s="612"/>
      <c r="E705" s="448"/>
      <c r="F705" s="93" t="s">
        <v>1181</v>
      </c>
      <c r="G705" s="462" t="s">
        <v>1179</v>
      </c>
      <c r="H705" s="463"/>
      <c r="I705" s="463"/>
      <c r="J705" s="464"/>
      <c r="K705" s="583"/>
      <c r="L705" s="590"/>
    </row>
    <row r="706" spans="1:12" ht="15" customHeight="1" x14ac:dyDescent="0.25">
      <c r="A706" s="564"/>
      <c r="B706" s="568"/>
      <c r="C706" s="614"/>
      <c r="D706" s="612"/>
      <c r="E706" s="448"/>
      <c r="F706" s="147" t="s">
        <v>2</v>
      </c>
      <c r="G706" s="607">
        <v>66</v>
      </c>
      <c r="H706" s="607"/>
      <c r="I706" s="607"/>
      <c r="J706" s="607"/>
      <c r="K706" s="583"/>
      <c r="L706" s="590"/>
    </row>
    <row r="707" spans="1:12" ht="15" customHeight="1" x14ac:dyDescent="0.25">
      <c r="A707" s="564"/>
      <c r="B707" s="568"/>
      <c r="C707" s="614"/>
      <c r="D707" s="612"/>
      <c r="E707" s="448"/>
      <c r="F707" s="147" t="s">
        <v>396</v>
      </c>
      <c r="G707" s="523" t="s">
        <v>1185</v>
      </c>
      <c r="H707" s="523"/>
      <c r="I707" s="523"/>
      <c r="J707" s="523"/>
      <c r="K707" s="583"/>
      <c r="L707" s="590"/>
    </row>
    <row r="708" spans="1:12" ht="15" customHeight="1" x14ac:dyDescent="0.25">
      <c r="A708" s="564"/>
      <c r="B708" s="568"/>
      <c r="C708" s="614"/>
      <c r="D708" s="612"/>
      <c r="E708" s="448"/>
      <c r="F708" s="147" t="s">
        <v>3</v>
      </c>
      <c r="G708" s="607" t="s">
        <v>29</v>
      </c>
      <c r="H708" s="607"/>
      <c r="I708" s="607"/>
      <c r="J708" s="607"/>
      <c r="K708" s="583"/>
      <c r="L708" s="590"/>
    </row>
    <row r="709" spans="1:12" ht="15" customHeight="1" x14ac:dyDescent="0.25">
      <c r="A709" s="564"/>
      <c r="B709" s="568"/>
      <c r="C709" s="614"/>
      <c r="D709" s="612"/>
      <c r="E709" s="448"/>
      <c r="F709" s="148" t="s">
        <v>379</v>
      </c>
      <c r="G709" s="523" t="s">
        <v>380</v>
      </c>
      <c r="H709" s="523"/>
      <c r="I709" s="523"/>
      <c r="J709" s="523"/>
      <c r="K709" s="583"/>
      <c r="L709" s="590"/>
    </row>
    <row r="710" spans="1:12" ht="15" customHeight="1" x14ac:dyDescent="0.25">
      <c r="A710" s="564"/>
      <c r="B710" s="568"/>
      <c r="C710" s="614"/>
      <c r="D710" s="612"/>
      <c r="E710" s="448"/>
      <c r="F710" s="93" t="s">
        <v>701</v>
      </c>
      <c r="G710" s="523">
        <v>100000</v>
      </c>
      <c r="H710" s="523"/>
      <c r="I710" s="523"/>
      <c r="J710" s="523"/>
      <c r="K710" s="583"/>
      <c r="L710" s="590"/>
    </row>
    <row r="711" spans="1:12" ht="15" customHeight="1" x14ac:dyDescent="0.25">
      <c r="A711" s="564"/>
      <c r="B711" s="568"/>
      <c r="C711" s="614"/>
      <c r="D711" s="612"/>
      <c r="E711" s="448"/>
      <c r="F711" s="148" t="s">
        <v>257</v>
      </c>
      <c r="G711" s="523" t="s">
        <v>556</v>
      </c>
      <c r="H711" s="523"/>
      <c r="I711" s="523"/>
      <c r="J711" s="523"/>
      <c r="K711" s="583"/>
      <c r="L711" s="590"/>
    </row>
    <row r="712" spans="1:12" ht="15" customHeight="1" x14ac:dyDescent="0.25">
      <c r="A712" s="564"/>
      <c r="B712" s="568"/>
      <c r="C712" s="614"/>
      <c r="D712" s="612"/>
      <c r="E712" s="448"/>
      <c r="F712" s="148" t="s">
        <v>376</v>
      </c>
      <c r="G712" s="523" t="s">
        <v>392</v>
      </c>
      <c r="H712" s="523"/>
      <c r="I712" s="523"/>
      <c r="J712" s="523"/>
      <c r="K712" s="583"/>
      <c r="L712" s="590"/>
    </row>
    <row r="713" spans="1:12" ht="15" customHeight="1" x14ac:dyDescent="0.25">
      <c r="A713" s="564"/>
      <c r="B713" s="568"/>
      <c r="C713" s="614"/>
      <c r="D713" s="612"/>
      <c r="E713" s="448"/>
      <c r="F713" s="93" t="s">
        <v>702</v>
      </c>
      <c r="G713" s="523" t="s">
        <v>709</v>
      </c>
      <c r="H713" s="523"/>
      <c r="I713" s="523"/>
      <c r="J713" s="523"/>
      <c r="K713" s="583"/>
      <c r="L713" s="590"/>
    </row>
    <row r="714" spans="1:12" ht="15" customHeight="1" x14ac:dyDescent="0.25">
      <c r="A714" s="564"/>
      <c r="B714" s="568"/>
      <c r="C714" s="614"/>
      <c r="D714" s="612"/>
      <c r="E714" s="448"/>
      <c r="F714" s="148" t="s">
        <v>381</v>
      </c>
      <c r="G714" s="523" t="s">
        <v>382</v>
      </c>
      <c r="H714" s="523"/>
      <c r="I714" s="523"/>
      <c r="J714" s="523"/>
      <c r="K714" s="583"/>
      <c r="L714" s="590"/>
    </row>
    <row r="715" spans="1:12" ht="15" customHeight="1" x14ac:dyDescent="0.25">
      <c r="A715" s="564"/>
      <c r="B715" s="568"/>
      <c r="C715" s="614"/>
      <c r="D715" s="612"/>
      <c r="E715" s="448"/>
      <c r="F715" s="94" t="s">
        <v>358</v>
      </c>
      <c r="G715" s="523" t="s">
        <v>900</v>
      </c>
      <c r="H715" s="523"/>
      <c r="I715" s="523"/>
      <c r="J715" s="523"/>
      <c r="K715" s="583"/>
      <c r="L715" s="590"/>
    </row>
    <row r="716" spans="1:12" ht="15" customHeight="1" x14ac:dyDescent="0.25">
      <c r="A716" s="564"/>
      <c r="B716" s="568"/>
      <c r="C716" s="614"/>
      <c r="D716" s="612"/>
      <c r="E716" s="448"/>
      <c r="F716" s="148" t="s">
        <v>383</v>
      </c>
      <c r="G716" s="523" t="s">
        <v>394</v>
      </c>
      <c r="H716" s="523"/>
      <c r="I716" s="523"/>
      <c r="J716" s="523"/>
      <c r="K716" s="584">
        <v>5</v>
      </c>
      <c r="L716" s="443">
        <v>16575</v>
      </c>
    </row>
    <row r="717" spans="1:12" ht="15" customHeight="1" x14ac:dyDescent="0.25">
      <c r="A717" s="564"/>
      <c r="B717" s="568"/>
      <c r="C717" s="614"/>
      <c r="D717" s="612"/>
      <c r="E717" s="448"/>
      <c r="F717" s="148" t="s">
        <v>389</v>
      </c>
      <c r="G717" s="523" t="s">
        <v>390</v>
      </c>
      <c r="H717" s="523"/>
      <c r="I717" s="523"/>
      <c r="J717" s="523"/>
      <c r="K717" s="585"/>
      <c r="L717" s="591" t="e">
        <f>#REF!-#REF!*10%</f>
        <v>#REF!</v>
      </c>
    </row>
    <row r="718" spans="1:12" ht="15" customHeight="1" x14ac:dyDescent="0.25">
      <c r="A718" s="564"/>
      <c r="B718" s="568"/>
      <c r="C718" s="614"/>
      <c r="D718" s="612"/>
      <c r="E718" s="448"/>
      <c r="F718" s="93" t="s">
        <v>704</v>
      </c>
      <c r="G718" s="523" t="s">
        <v>705</v>
      </c>
      <c r="H718" s="523"/>
      <c r="I718" s="523"/>
      <c r="J718" s="523"/>
      <c r="K718" s="585"/>
      <c r="L718" s="591" t="e">
        <f>#REF!-#REF!*10%</f>
        <v>#REF!</v>
      </c>
    </row>
    <row r="719" spans="1:12" ht="15" customHeight="1" x14ac:dyDescent="0.25">
      <c r="A719" s="564"/>
      <c r="B719" s="568"/>
      <c r="C719" s="614"/>
      <c r="D719" s="612"/>
      <c r="E719" s="448"/>
      <c r="F719" s="93" t="s">
        <v>706</v>
      </c>
      <c r="G719" s="523" t="s">
        <v>390</v>
      </c>
      <c r="H719" s="523"/>
      <c r="I719" s="523"/>
      <c r="J719" s="523"/>
      <c r="K719" s="585"/>
      <c r="L719" s="591" t="e">
        <f>#REF!-#REF!*10%</f>
        <v>#REF!</v>
      </c>
    </row>
    <row r="720" spans="1:12" ht="15" customHeight="1" x14ac:dyDescent="0.25">
      <c r="A720" s="564"/>
      <c r="B720" s="568"/>
      <c r="C720" s="614"/>
      <c r="D720" s="612"/>
      <c r="E720" s="448"/>
      <c r="F720" s="93" t="s">
        <v>1271</v>
      </c>
      <c r="G720" s="523" t="s">
        <v>390</v>
      </c>
      <c r="H720" s="523"/>
      <c r="I720" s="523"/>
      <c r="J720" s="523"/>
      <c r="K720" s="585"/>
      <c r="L720" s="591" t="e">
        <f>#REF!-#REF!*10%</f>
        <v>#REF!</v>
      </c>
    </row>
    <row r="721" spans="1:12" ht="15" customHeight="1" x14ac:dyDescent="0.25">
      <c r="A721" s="564"/>
      <c r="B721" s="568"/>
      <c r="C721" s="614"/>
      <c r="D721" s="612"/>
      <c r="E721" s="448"/>
      <c r="F721" s="93" t="s">
        <v>707</v>
      </c>
      <c r="G721" s="523" t="s">
        <v>1270</v>
      </c>
      <c r="H721" s="523"/>
      <c r="I721" s="523"/>
      <c r="J721" s="523"/>
      <c r="K721" s="585"/>
      <c r="L721" s="591" t="e">
        <f>#REF!-#REF!*10%</f>
        <v>#REF!</v>
      </c>
    </row>
    <row r="722" spans="1:12" ht="15" customHeight="1" x14ac:dyDescent="0.25">
      <c r="A722" s="564"/>
      <c r="B722" s="568"/>
      <c r="C722" s="614"/>
      <c r="D722" s="612"/>
      <c r="E722" s="448"/>
      <c r="F722" s="93" t="s">
        <v>708</v>
      </c>
      <c r="G722" s="523" t="s">
        <v>390</v>
      </c>
      <c r="H722" s="523"/>
      <c r="I722" s="523"/>
      <c r="J722" s="523"/>
      <c r="K722" s="585"/>
      <c r="L722" s="591" t="e">
        <f>#REF!-#REF!*10%</f>
        <v>#REF!</v>
      </c>
    </row>
    <row r="723" spans="1:12" ht="15" customHeight="1" x14ac:dyDescent="0.25">
      <c r="A723" s="564"/>
      <c r="B723" s="568"/>
      <c r="C723" s="614"/>
      <c r="D723" s="612"/>
      <c r="E723" s="448"/>
      <c r="F723" s="148" t="s">
        <v>377</v>
      </c>
      <c r="G723" s="523" t="s">
        <v>387</v>
      </c>
      <c r="H723" s="523"/>
      <c r="I723" s="523"/>
      <c r="J723" s="523"/>
      <c r="K723" s="585"/>
      <c r="L723" s="591" t="e">
        <f>#REF!-#REF!*10%</f>
        <v>#REF!</v>
      </c>
    </row>
    <row r="724" spans="1:12" ht="15" customHeight="1" x14ac:dyDescent="0.25">
      <c r="A724" s="564"/>
      <c r="B724" s="568"/>
      <c r="C724" s="614"/>
      <c r="D724" s="612"/>
      <c r="E724" s="448"/>
      <c r="F724" s="148" t="s">
        <v>388</v>
      </c>
      <c r="G724" s="523" t="s">
        <v>393</v>
      </c>
      <c r="H724" s="523"/>
      <c r="I724" s="523"/>
      <c r="J724" s="523"/>
      <c r="K724" s="585"/>
      <c r="L724" s="591" t="e">
        <f>#REF!-#REF!*10%</f>
        <v>#REF!</v>
      </c>
    </row>
    <row r="725" spans="1:12" ht="15.6" customHeight="1" x14ac:dyDescent="0.25">
      <c r="A725" s="564"/>
      <c r="B725" s="568"/>
      <c r="C725" s="614"/>
      <c r="D725" s="612"/>
      <c r="E725" s="448"/>
      <c r="F725" s="148" t="s">
        <v>562</v>
      </c>
      <c r="G725" s="523" t="s">
        <v>1476</v>
      </c>
      <c r="H725" s="523"/>
      <c r="I725" s="523"/>
      <c r="J725" s="523"/>
      <c r="K725" s="585"/>
      <c r="L725" s="591" t="e">
        <f>#REF!-#REF!*10%</f>
        <v>#REF!</v>
      </c>
    </row>
    <row r="726" spans="1:12" ht="15.6" customHeight="1" x14ac:dyDescent="0.25">
      <c r="A726" s="564"/>
      <c r="B726" s="568"/>
      <c r="C726" s="614"/>
      <c r="D726" s="612"/>
      <c r="E726" s="448"/>
      <c r="F726" s="93" t="s">
        <v>1183</v>
      </c>
      <c r="G726" s="573" t="s">
        <v>1615</v>
      </c>
      <c r="H726" s="574"/>
      <c r="I726" s="574"/>
      <c r="J726" s="575"/>
      <c r="K726" s="585"/>
      <c r="L726" s="591" t="e">
        <f>#REF!-#REF!*10%</f>
        <v>#REF!</v>
      </c>
    </row>
    <row r="727" spans="1:12" ht="15.6" customHeight="1" x14ac:dyDescent="0.25">
      <c r="A727" s="564"/>
      <c r="B727" s="568"/>
      <c r="C727" s="614"/>
      <c r="D727" s="612"/>
      <c r="E727" s="448"/>
      <c r="F727" s="148" t="s">
        <v>570</v>
      </c>
      <c r="G727" s="523" t="s">
        <v>613</v>
      </c>
      <c r="H727" s="523"/>
      <c r="I727" s="523"/>
      <c r="J727" s="523"/>
      <c r="K727" s="585"/>
      <c r="L727" s="591" t="e">
        <f>#REF!-#REF!*10%</f>
        <v>#REF!</v>
      </c>
    </row>
    <row r="728" spans="1:12" ht="15.6" customHeight="1" x14ac:dyDescent="0.25">
      <c r="A728" s="564"/>
      <c r="B728" s="568"/>
      <c r="C728" s="614"/>
      <c r="D728" s="612"/>
      <c r="E728" s="448"/>
      <c r="F728" s="149" t="s">
        <v>4</v>
      </c>
      <c r="G728" s="606">
        <v>2.2000000000000002</v>
      </c>
      <c r="H728" s="606"/>
      <c r="I728" s="606"/>
      <c r="J728" s="606"/>
      <c r="K728" s="585"/>
      <c r="L728" s="591" t="e">
        <f>#REF!-#REF!*10%</f>
        <v>#REF!</v>
      </c>
    </row>
    <row r="729" spans="1:12" ht="15" customHeight="1" x14ac:dyDescent="0.25">
      <c r="A729" s="564"/>
      <c r="B729" s="569"/>
      <c r="C729" s="614"/>
      <c r="D729" s="612"/>
      <c r="E729" s="448"/>
      <c r="F729" s="136" t="s">
        <v>1016</v>
      </c>
      <c r="G729" s="454">
        <v>5</v>
      </c>
      <c r="H729" s="454"/>
      <c r="I729" s="454"/>
      <c r="J729" s="454"/>
      <c r="K729" s="585"/>
      <c r="L729" s="591" t="e">
        <f>#REF!-#REF!*10%</f>
        <v>#REF!</v>
      </c>
    </row>
    <row r="730" spans="1:12" ht="15" customHeight="1" x14ac:dyDescent="0.25">
      <c r="A730" s="564">
        <v>12</v>
      </c>
      <c r="B730" s="567"/>
      <c r="C730" s="614" t="s">
        <v>1502</v>
      </c>
      <c r="D730" s="611"/>
      <c r="E730" s="448"/>
      <c r="F730" s="147" t="s">
        <v>81</v>
      </c>
      <c r="G730" s="607" t="s">
        <v>6</v>
      </c>
      <c r="H730" s="607"/>
      <c r="I730" s="607"/>
      <c r="J730" s="607"/>
      <c r="K730" s="539">
        <v>3</v>
      </c>
      <c r="L730" s="589">
        <v>17267</v>
      </c>
    </row>
    <row r="731" spans="1:12" ht="15" customHeight="1" x14ac:dyDescent="0.25">
      <c r="A731" s="564"/>
      <c r="B731" s="568"/>
      <c r="C731" s="614"/>
      <c r="D731" s="612"/>
      <c r="E731" s="448"/>
      <c r="F731" s="147" t="s">
        <v>80</v>
      </c>
      <c r="G731" s="469">
        <v>100</v>
      </c>
      <c r="H731" s="469"/>
      <c r="I731" s="469"/>
      <c r="J731" s="469"/>
      <c r="K731" s="583"/>
      <c r="L731" s="590"/>
    </row>
    <row r="732" spans="1:12" ht="15" customHeight="1" x14ac:dyDescent="0.25">
      <c r="A732" s="564"/>
      <c r="B732" s="568"/>
      <c r="C732" s="614"/>
      <c r="D732" s="612"/>
      <c r="E732" s="448"/>
      <c r="F732" s="147" t="s">
        <v>1</v>
      </c>
      <c r="G732" s="243">
        <v>3000</v>
      </c>
      <c r="H732" s="244">
        <v>4000</v>
      </c>
      <c r="I732" s="246">
        <v>5000</v>
      </c>
      <c r="J732" s="245">
        <v>6000</v>
      </c>
      <c r="K732" s="583"/>
      <c r="L732" s="590"/>
    </row>
    <row r="733" spans="1:12" ht="15" customHeight="1" x14ac:dyDescent="0.25">
      <c r="A733" s="564"/>
      <c r="B733" s="568"/>
      <c r="C733" s="614"/>
      <c r="D733" s="612"/>
      <c r="E733" s="448"/>
      <c r="F733" s="147" t="s">
        <v>817</v>
      </c>
      <c r="G733" s="243">
        <f>G731*100</f>
        <v>10000</v>
      </c>
      <c r="H733" s="244">
        <f>G731*110</f>
        <v>11000</v>
      </c>
      <c r="I733" s="246">
        <f>G731*120</f>
        <v>12000</v>
      </c>
      <c r="J733" s="245">
        <f>G731*123</f>
        <v>12300</v>
      </c>
      <c r="K733" s="583"/>
      <c r="L733" s="590"/>
    </row>
    <row r="734" spans="1:12" ht="15" customHeight="1" x14ac:dyDescent="0.25">
      <c r="A734" s="564"/>
      <c r="B734" s="568"/>
      <c r="C734" s="614"/>
      <c r="D734" s="612"/>
      <c r="E734" s="448"/>
      <c r="F734" s="147" t="s">
        <v>1269</v>
      </c>
      <c r="G734" s="451">
        <v>0.98</v>
      </c>
      <c r="H734" s="451"/>
      <c r="I734" s="451"/>
      <c r="J734" s="451"/>
      <c r="K734" s="583"/>
      <c r="L734" s="590"/>
    </row>
    <row r="735" spans="1:12" ht="15" customHeight="1" x14ac:dyDescent="0.25">
      <c r="A735" s="564"/>
      <c r="B735" s="568"/>
      <c r="C735" s="614"/>
      <c r="D735" s="612"/>
      <c r="E735" s="448"/>
      <c r="F735" s="93" t="s">
        <v>699</v>
      </c>
      <c r="G735" s="523" t="s">
        <v>700</v>
      </c>
      <c r="H735" s="523"/>
      <c r="I735" s="523"/>
      <c r="J735" s="523"/>
      <c r="K735" s="583"/>
      <c r="L735" s="590"/>
    </row>
    <row r="736" spans="1:12" ht="15" customHeight="1" x14ac:dyDescent="0.25">
      <c r="A736" s="564"/>
      <c r="B736" s="568"/>
      <c r="C736" s="614"/>
      <c r="D736" s="612"/>
      <c r="E736" s="448"/>
      <c r="F736" s="93" t="s">
        <v>1181</v>
      </c>
      <c r="G736" s="462" t="s">
        <v>1179</v>
      </c>
      <c r="H736" s="463"/>
      <c r="I736" s="463"/>
      <c r="J736" s="464"/>
      <c r="K736" s="583"/>
      <c r="L736" s="590"/>
    </row>
    <row r="737" spans="1:12" ht="15" customHeight="1" x14ac:dyDescent="0.25">
      <c r="A737" s="564"/>
      <c r="B737" s="568"/>
      <c r="C737" s="614"/>
      <c r="D737" s="612"/>
      <c r="E737" s="448"/>
      <c r="F737" s="147" t="s">
        <v>2</v>
      </c>
      <c r="G737" s="607">
        <v>66</v>
      </c>
      <c r="H737" s="607"/>
      <c r="I737" s="607"/>
      <c r="J737" s="607"/>
      <c r="K737" s="583"/>
      <c r="L737" s="590"/>
    </row>
    <row r="738" spans="1:12" ht="15" customHeight="1" x14ac:dyDescent="0.25">
      <c r="A738" s="564"/>
      <c r="B738" s="568"/>
      <c r="C738" s="614"/>
      <c r="D738" s="612"/>
      <c r="E738" s="448"/>
      <c r="F738" s="147" t="s">
        <v>396</v>
      </c>
      <c r="G738" s="523" t="s">
        <v>1185</v>
      </c>
      <c r="H738" s="523"/>
      <c r="I738" s="523"/>
      <c r="J738" s="523"/>
      <c r="K738" s="583"/>
      <c r="L738" s="590"/>
    </row>
    <row r="739" spans="1:12" ht="15" customHeight="1" x14ac:dyDescent="0.25">
      <c r="A739" s="564"/>
      <c r="B739" s="568"/>
      <c r="C739" s="614"/>
      <c r="D739" s="612"/>
      <c r="E739" s="448"/>
      <c r="F739" s="147" t="s">
        <v>3</v>
      </c>
      <c r="G739" s="607" t="s">
        <v>29</v>
      </c>
      <c r="H739" s="607"/>
      <c r="I739" s="607"/>
      <c r="J739" s="607"/>
      <c r="K739" s="583"/>
      <c r="L739" s="590"/>
    </row>
    <row r="740" spans="1:12" ht="15" customHeight="1" x14ac:dyDescent="0.25">
      <c r="A740" s="564"/>
      <c r="B740" s="568"/>
      <c r="C740" s="614"/>
      <c r="D740" s="612"/>
      <c r="E740" s="448"/>
      <c r="F740" s="148" t="s">
        <v>379</v>
      </c>
      <c r="G740" s="523" t="s">
        <v>380</v>
      </c>
      <c r="H740" s="523"/>
      <c r="I740" s="523"/>
      <c r="J740" s="523"/>
      <c r="K740" s="583"/>
      <c r="L740" s="590"/>
    </row>
    <row r="741" spans="1:12" ht="15" customHeight="1" x14ac:dyDescent="0.25">
      <c r="A741" s="564"/>
      <c r="B741" s="568"/>
      <c r="C741" s="614"/>
      <c r="D741" s="612"/>
      <c r="E741" s="448"/>
      <c r="F741" s="93" t="s">
        <v>701</v>
      </c>
      <c r="G741" s="523">
        <v>100000</v>
      </c>
      <c r="H741" s="523"/>
      <c r="I741" s="523"/>
      <c r="J741" s="523"/>
      <c r="K741" s="583"/>
      <c r="L741" s="590"/>
    </row>
    <row r="742" spans="1:12" ht="15" customHeight="1" x14ac:dyDescent="0.25">
      <c r="A742" s="564"/>
      <c r="B742" s="568"/>
      <c r="C742" s="614"/>
      <c r="D742" s="612"/>
      <c r="E742" s="448"/>
      <c r="F742" s="148" t="s">
        <v>257</v>
      </c>
      <c r="G742" s="523" t="s">
        <v>556</v>
      </c>
      <c r="H742" s="523"/>
      <c r="I742" s="523"/>
      <c r="J742" s="523"/>
      <c r="K742" s="583"/>
      <c r="L742" s="590"/>
    </row>
    <row r="743" spans="1:12" ht="15" customHeight="1" x14ac:dyDescent="0.25">
      <c r="A743" s="564"/>
      <c r="B743" s="568"/>
      <c r="C743" s="614"/>
      <c r="D743" s="612"/>
      <c r="E743" s="448"/>
      <c r="F743" s="148" t="s">
        <v>376</v>
      </c>
      <c r="G743" s="523" t="s">
        <v>392</v>
      </c>
      <c r="H743" s="523"/>
      <c r="I743" s="523"/>
      <c r="J743" s="523"/>
      <c r="K743" s="583"/>
      <c r="L743" s="590"/>
    </row>
    <row r="744" spans="1:12" ht="15" customHeight="1" x14ac:dyDescent="0.25">
      <c r="A744" s="564"/>
      <c r="B744" s="568"/>
      <c r="C744" s="614"/>
      <c r="D744" s="612"/>
      <c r="E744" s="448"/>
      <c r="F744" s="93" t="s">
        <v>702</v>
      </c>
      <c r="G744" s="523" t="s">
        <v>709</v>
      </c>
      <c r="H744" s="523"/>
      <c r="I744" s="523"/>
      <c r="J744" s="523"/>
      <c r="K744" s="583"/>
      <c r="L744" s="590"/>
    </row>
    <row r="745" spans="1:12" ht="15" customHeight="1" x14ac:dyDescent="0.25">
      <c r="A745" s="564"/>
      <c r="B745" s="568"/>
      <c r="C745" s="614"/>
      <c r="D745" s="612"/>
      <c r="E745" s="448"/>
      <c r="F745" s="148" t="s">
        <v>381</v>
      </c>
      <c r="G745" s="523" t="s">
        <v>382</v>
      </c>
      <c r="H745" s="523"/>
      <c r="I745" s="523"/>
      <c r="J745" s="523"/>
      <c r="K745" s="583"/>
      <c r="L745" s="590"/>
    </row>
    <row r="746" spans="1:12" ht="15" customHeight="1" x14ac:dyDescent="0.25">
      <c r="A746" s="564"/>
      <c r="B746" s="568"/>
      <c r="C746" s="614"/>
      <c r="D746" s="612"/>
      <c r="E746" s="448"/>
      <c r="F746" s="94" t="s">
        <v>358</v>
      </c>
      <c r="G746" s="523" t="s">
        <v>900</v>
      </c>
      <c r="H746" s="523"/>
      <c r="I746" s="523"/>
      <c r="J746" s="523"/>
      <c r="K746" s="583"/>
      <c r="L746" s="590"/>
    </row>
    <row r="747" spans="1:12" ht="15" customHeight="1" x14ac:dyDescent="0.25">
      <c r="A747" s="564"/>
      <c r="B747" s="568"/>
      <c r="C747" s="614"/>
      <c r="D747" s="612"/>
      <c r="E747" s="448"/>
      <c r="F747" s="148" t="s">
        <v>383</v>
      </c>
      <c r="G747" s="523" t="s">
        <v>394</v>
      </c>
      <c r="H747" s="523"/>
      <c r="I747" s="523"/>
      <c r="J747" s="523"/>
      <c r="K747" s="584">
        <v>5</v>
      </c>
      <c r="L747" s="443">
        <v>18476</v>
      </c>
    </row>
    <row r="748" spans="1:12" ht="15" customHeight="1" x14ac:dyDescent="0.25">
      <c r="A748" s="564"/>
      <c r="B748" s="568"/>
      <c r="C748" s="614"/>
      <c r="D748" s="612"/>
      <c r="E748" s="448"/>
      <c r="F748" s="148" t="s">
        <v>389</v>
      </c>
      <c r="G748" s="523" t="s">
        <v>390</v>
      </c>
      <c r="H748" s="523"/>
      <c r="I748" s="523"/>
      <c r="J748" s="523"/>
      <c r="K748" s="585"/>
      <c r="L748" s="591" t="e">
        <f>#REF!-#REF!*10%</f>
        <v>#REF!</v>
      </c>
    </row>
    <row r="749" spans="1:12" ht="15" customHeight="1" x14ac:dyDescent="0.25">
      <c r="A749" s="564"/>
      <c r="B749" s="568"/>
      <c r="C749" s="614"/>
      <c r="D749" s="612"/>
      <c r="E749" s="448"/>
      <c r="F749" s="93" t="s">
        <v>704</v>
      </c>
      <c r="G749" s="523" t="s">
        <v>705</v>
      </c>
      <c r="H749" s="523"/>
      <c r="I749" s="523"/>
      <c r="J749" s="523"/>
      <c r="K749" s="585"/>
      <c r="L749" s="591" t="e">
        <f>#REF!-#REF!*10%</f>
        <v>#REF!</v>
      </c>
    </row>
    <row r="750" spans="1:12" ht="15" customHeight="1" x14ac:dyDescent="0.25">
      <c r="A750" s="564"/>
      <c r="B750" s="568"/>
      <c r="C750" s="614"/>
      <c r="D750" s="612"/>
      <c r="E750" s="448"/>
      <c r="F750" s="93" t="s">
        <v>706</v>
      </c>
      <c r="G750" s="523" t="s">
        <v>390</v>
      </c>
      <c r="H750" s="523"/>
      <c r="I750" s="523"/>
      <c r="J750" s="523"/>
      <c r="K750" s="585"/>
      <c r="L750" s="591" t="e">
        <f>#REF!-#REF!*10%</f>
        <v>#REF!</v>
      </c>
    </row>
    <row r="751" spans="1:12" ht="15" customHeight="1" x14ac:dyDescent="0.25">
      <c r="A751" s="564"/>
      <c r="B751" s="568"/>
      <c r="C751" s="614"/>
      <c r="D751" s="612"/>
      <c r="E751" s="448"/>
      <c r="F751" s="93" t="s">
        <v>1271</v>
      </c>
      <c r="G751" s="523" t="s">
        <v>390</v>
      </c>
      <c r="H751" s="523"/>
      <c r="I751" s="523"/>
      <c r="J751" s="523"/>
      <c r="K751" s="585"/>
      <c r="L751" s="591" t="e">
        <f>#REF!-#REF!*10%</f>
        <v>#REF!</v>
      </c>
    </row>
    <row r="752" spans="1:12" ht="15" customHeight="1" x14ac:dyDescent="0.25">
      <c r="A752" s="564"/>
      <c r="B752" s="568"/>
      <c r="C752" s="614"/>
      <c r="D752" s="612"/>
      <c r="E752" s="448"/>
      <c r="F752" s="93" t="s">
        <v>707</v>
      </c>
      <c r="G752" s="523" t="s">
        <v>911</v>
      </c>
      <c r="H752" s="523"/>
      <c r="I752" s="523"/>
      <c r="J752" s="523"/>
      <c r="K752" s="585"/>
      <c r="L752" s="591" t="e">
        <f>#REF!-#REF!*10%</f>
        <v>#REF!</v>
      </c>
    </row>
    <row r="753" spans="1:12" ht="15" customHeight="1" x14ac:dyDescent="0.25">
      <c r="A753" s="564"/>
      <c r="B753" s="568"/>
      <c r="C753" s="614"/>
      <c r="D753" s="612"/>
      <c r="E753" s="448"/>
      <c r="F753" s="93" t="s">
        <v>708</v>
      </c>
      <c r="G753" s="523" t="s">
        <v>390</v>
      </c>
      <c r="H753" s="523"/>
      <c r="I753" s="523"/>
      <c r="J753" s="523"/>
      <c r="K753" s="585"/>
      <c r="L753" s="591" t="e">
        <f>#REF!-#REF!*10%</f>
        <v>#REF!</v>
      </c>
    </row>
    <row r="754" spans="1:12" ht="15" customHeight="1" x14ac:dyDescent="0.25">
      <c r="A754" s="564"/>
      <c r="B754" s="568"/>
      <c r="C754" s="614"/>
      <c r="D754" s="612"/>
      <c r="E754" s="448"/>
      <c r="F754" s="148" t="s">
        <v>377</v>
      </c>
      <c r="G754" s="523" t="s">
        <v>387</v>
      </c>
      <c r="H754" s="523"/>
      <c r="I754" s="523"/>
      <c r="J754" s="523"/>
      <c r="K754" s="585"/>
      <c r="L754" s="591" t="e">
        <f>#REF!-#REF!*10%</f>
        <v>#REF!</v>
      </c>
    </row>
    <row r="755" spans="1:12" ht="15" customHeight="1" x14ac:dyDescent="0.25">
      <c r="A755" s="564"/>
      <c r="B755" s="568"/>
      <c r="C755" s="614"/>
      <c r="D755" s="612"/>
      <c r="E755" s="448"/>
      <c r="F755" s="148" t="s">
        <v>388</v>
      </c>
      <c r="G755" s="523" t="s">
        <v>393</v>
      </c>
      <c r="H755" s="523"/>
      <c r="I755" s="523"/>
      <c r="J755" s="523"/>
      <c r="K755" s="585"/>
      <c r="L755" s="591" t="e">
        <f>#REF!-#REF!*10%</f>
        <v>#REF!</v>
      </c>
    </row>
    <row r="756" spans="1:12" ht="15.6" customHeight="1" x14ac:dyDescent="0.25">
      <c r="A756" s="564"/>
      <c r="B756" s="568"/>
      <c r="C756" s="614"/>
      <c r="D756" s="612"/>
      <c r="E756" s="448"/>
      <c r="F756" s="148" t="s">
        <v>562</v>
      </c>
      <c r="G756" s="523" t="s">
        <v>1476</v>
      </c>
      <c r="H756" s="523"/>
      <c r="I756" s="523"/>
      <c r="J756" s="523"/>
      <c r="K756" s="585"/>
      <c r="L756" s="591" t="e">
        <f>#REF!-#REF!*10%</f>
        <v>#REF!</v>
      </c>
    </row>
    <row r="757" spans="1:12" ht="15.6" customHeight="1" x14ac:dyDescent="0.25">
      <c r="A757" s="564"/>
      <c r="B757" s="568"/>
      <c r="C757" s="614"/>
      <c r="D757" s="612"/>
      <c r="E757" s="448"/>
      <c r="F757" s="93" t="s">
        <v>1183</v>
      </c>
      <c r="G757" s="573" t="s">
        <v>1615</v>
      </c>
      <c r="H757" s="574"/>
      <c r="I757" s="574"/>
      <c r="J757" s="575"/>
      <c r="K757" s="585"/>
      <c r="L757" s="591" t="e">
        <f>#REF!-#REF!*10%</f>
        <v>#REF!</v>
      </c>
    </row>
    <row r="758" spans="1:12" ht="15.6" customHeight="1" x14ac:dyDescent="0.25">
      <c r="A758" s="564"/>
      <c r="B758" s="568"/>
      <c r="C758" s="614"/>
      <c r="D758" s="612"/>
      <c r="E758" s="448"/>
      <c r="F758" s="148" t="s">
        <v>570</v>
      </c>
      <c r="G758" s="523" t="s">
        <v>613</v>
      </c>
      <c r="H758" s="523"/>
      <c r="I758" s="523"/>
      <c r="J758" s="523"/>
      <c r="K758" s="585"/>
      <c r="L758" s="591" t="e">
        <f>#REF!-#REF!*10%</f>
        <v>#REF!</v>
      </c>
    </row>
    <row r="759" spans="1:12" ht="15.6" customHeight="1" x14ac:dyDescent="0.25">
      <c r="A759" s="564"/>
      <c r="B759" s="568"/>
      <c r="C759" s="614"/>
      <c r="D759" s="612"/>
      <c r="E759" s="448"/>
      <c r="F759" s="149" t="s">
        <v>4</v>
      </c>
      <c r="G759" s="606">
        <v>2.8</v>
      </c>
      <c r="H759" s="606"/>
      <c r="I759" s="606"/>
      <c r="J759" s="606"/>
      <c r="K759" s="585"/>
      <c r="L759" s="591" t="e">
        <f>#REF!-#REF!*10%</f>
        <v>#REF!</v>
      </c>
    </row>
    <row r="760" spans="1:12" ht="15" customHeight="1" x14ac:dyDescent="0.25">
      <c r="A760" s="564"/>
      <c r="B760" s="569"/>
      <c r="C760" s="614"/>
      <c r="D760" s="612"/>
      <c r="E760" s="448"/>
      <c r="F760" s="136" t="s">
        <v>1016</v>
      </c>
      <c r="G760" s="454">
        <v>5</v>
      </c>
      <c r="H760" s="454"/>
      <c r="I760" s="454"/>
      <c r="J760" s="454"/>
      <c r="K760" s="585"/>
      <c r="L760" s="596" t="e">
        <f>#REF!-#REF!*10%</f>
        <v>#REF!</v>
      </c>
    </row>
    <row r="761" spans="1:12" ht="21" x14ac:dyDescent="0.35">
      <c r="A761" s="161"/>
      <c r="B761" s="161"/>
      <c r="C761" s="382"/>
      <c r="D761" s="54"/>
      <c r="E761" s="54"/>
      <c r="F761" s="159"/>
      <c r="G761" s="159"/>
      <c r="H761" s="159"/>
      <c r="I761" s="159"/>
      <c r="J761" s="159"/>
      <c r="K761" s="159"/>
      <c r="L761" s="358"/>
    </row>
    <row r="762" spans="1:12" ht="21" x14ac:dyDescent="0.35">
      <c r="A762" s="161"/>
      <c r="B762" s="161"/>
      <c r="C762" s="382"/>
      <c r="D762" s="54"/>
      <c r="E762" s="54"/>
      <c r="F762" s="159"/>
      <c r="G762" s="159"/>
      <c r="H762" s="159"/>
      <c r="I762" s="159"/>
      <c r="J762" s="159"/>
      <c r="K762" s="159"/>
      <c r="L762" s="358"/>
    </row>
    <row r="763" spans="1:12" ht="21" x14ac:dyDescent="0.35">
      <c r="A763" s="161"/>
      <c r="B763" s="161"/>
      <c r="C763" s="382"/>
      <c r="D763" s="54"/>
      <c r="E763" s="54"/>
      <c r="F763" s="159"/>
      <c r="G763" s="159"/>
      <c r="H763" s="159"/>
      <c r="I763" s="159"/>
      <c r="J763" s="159"/>
      <c r="K763" s="159"/>
      <c r="L763" s="358"/>
    </row>
    <row r="764" spans="1:12" ht="21" x14ac:dyDescent="0.35">
      <c r="A764" s="161"/>
      <c r="B764" s="161"/>
      <c r="C764" s="382"/>
      <c r="D764" s="54"/>
      <c r="E764" s="54"/>
      <c r="F764" s="159"/>
      <c r="G764" s="159"/>
      <c r="H764" s="159"/>
      <c r="I764" s="159"/>
      <c r="J764" s="159"/>
      <c r="K764" s="159"/>
      <c r="L764" s="358"/>
    </row>
    <row r="765" spans="1:12" ht="21" x14ac:dyDescent="0.35">
      <c r="A765" s="161"/>
      <c r="B765" s="161"/>
      <c r="C765" s="382"/>
      <c r="D765" s="54"/>
      <c r="E765" s="54"/>
      <c r="F765" s="159"/>
      <c r="G765" s="159"/>
      <c r="H765" s="159"/>
      <c r="I765" s="159"/>
      <c r="J765" s="159"/>
      <c r="K765" s="159"/>
      <c r="L765" s="358"/>
    </row>
    <row r="766" spans="1:12" ht="21" x14ac:dyDescent="0.35">
      <c r="A766" s="161"/>
      <c r="B766" s="161"/>
      <c r="C766" s="382"/>
      <c r="D766" s="54"/>
      <c r="E766" s="54"/>
      <c r="F766" s="159"/>
      <c r="G766" s="159"/>
      <c r="H766" s="159"/>
      <c r="I766" s="159"/>
      <c r="J766" s="159"/>
      <c r="K766" s="159"/>
      <c r="L766" s="358"/>
    </row>
    <row r="767" spans="1:12" ht="21" x14ac:dyDescent="0.35">
      <c r="A767" s="161"/>
      <c r="B767" s="161"/>
      <c r="C767" s="382"/>
      <c r="D767" s="54"/>
      <c r="E767" s="54"/>
      <c r="F767" s="159"/>
      <c r="G767" s="159"/>
      <c r="H767" s="159"/>
      <c r="I767" s="159"/>
      <c r="J767" s="159"/>
      <c r="K767" s="159"/>
      <c r="L767" s="358"/>
    </row>
    <row r="768" spans="1:12" ht="21" x14ac:dyDescent="0.35">
      <c r="A768" s="161"/>
      <c r="B768" s="161"/>
      <c r="C768" s="382"/>
      <c r="D768" s="54"/>
      <c r="E768" s="54"/>
      <c r="F768" s="159"/>
      <c r="G768" s="159"/>
      <c r="H768" s="159"/>
      <c r="I768" s="159"/>
      <c r="J768" s="159"/>
      <c r="K768" s="159"/>
      <c r="L768" s="358"/>
    </row>
    <row r="769" spans="1:12" ht="21" x14ac:dyDescent="0.35">
      <c r="A769" s="161"/>
      <c r="B769" s="161"/>
      <c r="C769" s="382"/>
      <c r="D769" s="54"/>
      <c r="E769" s="54"/>
      <c r="F769" s="159"/>
      <c r="G769" s="159"/>
      <c r="H769" s="159"/>
      <c r="I769" s="159"/>
      <c r="J769" s="159"/>
      <c r="K769" s="159"/>
      <c r="L769" s="358"/>
    </row>
    <row r="770" spans="1:12" ht="21" x14ac:dyDescent="0.35">
      <c r="A770" s="161"/>
      <c r="B770" s="161"/>
      <c r="C770" s="382"/>
      <c r="D770" s="54"/>
      <c r="E770" s="54"/>
      <c r="F770" s="159"/>
      <c r="G770" s="159"/>
      <c r="H770" s="159"/>
      <c r="I770" s="159"/>
      <c r="J770" s="159"/>
      <c r="K770" s="159"/>
      <c r="L770" s="358"/>
    </row>
    <row r="771" spans="1:12" ht="21" x14ac:dyDescent="0.35">
      <c r="A771" s="161"/>
      <c r="B771" s="161"/>
      <c r="C771" s="382"/>
      <c r="D771" s="54"/>
      <c r="E771" s="54"/>
      <c r="F771" s="159"/>
      <c r="G771" s="159"/>
      <c r="H771" s="159"/>
      <c r="I771" s="159"/>
      <c r="J771" s="159"/>
      <c r="K771" s="159"/>
      <c r="L771" s="358"/>
    </row>
    <row r="772" spans="1:12" ht="21" x14ac:dyDescent="0.35">
      <c r="A772" s="161"/>
      <c r="B772" s="161"/>
      <c r="C772" s="382"/>
      <c r="D772" s="54"/>
      <c r="E772" s="54"/>
      <c r="F772" s="159"/>
      <c r="G772" s="159"/>
      <c r="H772" s="159"/>
      <c r="I772" s="159"/>
      <c r="J772" s="159"/>
      <c r="K772" s="159"/>
      <c r="L772" s="358"/>
    </row>
    <row r="773" spans="1:12" ht="21" x14ac:dyDescent="0.35">
      <c r="A773" s="161"/>
      <c r="B773" s="161"/>
      <c r="C773" s="382"/>
      <c r="D773" s="54"/>
      <c r="E773" s="54"/>
      <c r="F773" s="159"/>
      <c r="G773" s="159"/>
      <c r="H773" s="159"/>
      <c r="I773" s="159"/>
      <c r="J773" s="159"/>
      <c r="K773" s="159"/>
      <c r="L773" s="358"/>
    </row>
    <row r="774" spans="1:12" ht="21" x14ac:dyDescent="0.35">
      <c r="A774" s="161"/>
      <c r="B774" s="161"/>
      <c r="C774" s="382"/>
      <c r="D774" s="54"/>
      <c r="E774" s="54"/>
      <c r="F774" s="159"/>
      <c r="G774" s="159"/>
      <c r="H774" s="159"/>
      <c r="I774" s="159"/>
      <c r="J774" s="159"/>
      <c r="K774" s="159"/>
      <c r="L774" s="358"/>
    </row>
    <row r="775" spans="1:12" ht="21" x14ac:dyDescent="0.35">
      <c r="A775" s="161"/>
      <c r="B775" s="161"/>
      <c r="C775" s="382"/>
      <c r="D775" s="54"/>
      <c r="E775" s="54"/>
      <c r="F775" s="159"/>
      <c r="G775" s="159"/>
      <c r="H775" s="159"/>
      <c r="I775" s="159"/>
      <c r="J775" s="159"/>
      <c r="K775" s="159"/>
      <c r="L775" s="358"/>
    </row>
    <row r="776" spans="1:12" ht="21" x14ac:dyDescent="0.35">
      <c r="A776" s="161"/>
      <c r="B776" s="161"/>
      <c r="C776" s="382"/>
      <c r="D776" s="54"/>
      <c r="E776" s="54"/>
      <c r="F776" s="159"/>
      <c r="G776" s="159"/>
      <c r="H776" s="159"/>
      <c r="I776" s="159"/>
      <c r="J776" s="159"/>
      <c r="K776" s="159"/>
      <c r="L776" s="358"/>
    </row>
    <row r="777" spans="1:12" ht="21" x14ac:dyDescent="0.35">
      <c r="A777" s="161"/>
      <c r="B777" s="161"/>
      <c r="C777" s="382"/>
      <c r="D777" s="54"/>
      <c r="E777" s="54"/>
      <c r="F777" s="159"/>
      <c r="G777" s="159"/>
      <c r="H777" s="159"/>
      <c r="I777" s="159"/>
      <c r="J777" s="159"/>
      <c r="K777" s="159"/>
      <c r="L777" s="358"/>
    </row>
    <row r="778" spans="1:12" ht="21" x14ac:dyDescent="0.35">
      <c r="A778" s="161"/>
      <c r="B778" s="161"/>
      <c r="C778" s="382"/>
      <c r="D778" s="54"/>
      <c r="E778" s="54"/>
      <c r="F778" s="159"/>
      <c r="G778" s="159"/>
      <c r="H778" s="159"/>
      <c r="I778" s="159"/>
      <c r="J778" s="159"/>
      <c r="K778" s="159"/>
      <c r="L778" s="358"/>
    </row>
    <row r="779" spans="1:12" ht="21" x14ac:dyDescent="0.35">
      <c r="A779" s="161"/>
      <c r="B779" s="161"/>
      <c r="C779" s="382"/>
      <c r="D779" s="54"/>
      <c r="E779" s="54"/>
      <c r="F779" s="159"/>
      <c r="G779" s="159"/>
      <c r="H779" s="159"/>
      <c r="I779" s="159"/>
      <c r="J779" s="159"/>
      <c r="K779" s="159"/>
      <c r="L779" s="358"/>
    </row>
    <row r="780" spans="1:12" ht="21" x14ac:dyDescent="0.35">
      <c r="A780" s="161"/>
      <c r="B780" s="161"/>
      <c r="C780" s="382"/>
      <c r="D780" s="54"/>
      <c r="E780" s="54"/>
      <c r="F780" s="159"/>
      <c r="G780" s="159"/>
      <c r="H780" s="159"/>
      <c r="I780" s="159"/>
      <c r="J780" s="159"/>
      <c r="K780" s="159"/>
      <c r="L780" s="358"/>
    </row>
    <row r="781" spans="1:12" ht="21" x14ac:dyDescent="0.35">
      <c r="A781" s="161"/>
      <c r="B781" s="161"/>
      <c r="C781" s="382"/>
      <c r="D781" s="54"/>
      <c r="E781" s="54"/>
      <c r="F781" s="159"/>
      <c r="G781" s="159"/>
      <c r="H781" s="159"/>
      <c r="I781" s="159"/>
      <c r="J781" s="159"/>
      <c r="K781" s="159"/>
      <c r="L781" s="358"/>
    </row>
    <row r="782" spans="1:12" ht="21" x14ac:dyDescent="0.35">
      <c r="A782" s="161"/>
      <c r="B782" s="161"/>
      <c r="C782" s="382"/>
      <c r="D782" s="54"/>
      <c r="E782" s="54"/>
      <c r="F782" s="159"/>
      <c r="G782" s="159"/>
      <c r="H782" s="159"/>
      <c r="I782" s="159"/>
      <c r="J782" s="159"/>
      <c r="K782" s="159"/>
      <c r="L782" s="358"/>
    </row>
    <row r="783" spans="1:12" ht="21" x14ac:dyDescent="0.35">
      <c r="A783" s="161"/>
      <c r="B783" s="161"/>
      <c r="C783" s="382"/>
      <c r="D783" s="54"/>
      <c r="E783" s="54"/>
      <c r="F783" s="159"/>
      <c r="G783" s="159"/>
      <c r="H783" s="159"/>
      <c r="I783" s="159"/>
      <c r="J783" s="159"/>
      <c r="K783" s="159"/>
      <c r="L783" s="358"/>
    </row>
    <row r="784" spans="1:12" ht="21" x14ac:dyDescent="0.35">
      <c r="A784" s="161"/>
      <c r="B784" s="161"/>
      <c r="C784" s="382"/>
      <c r="D784" s="54"/>
      <c r="E784" s="54"/>
      <c r="F784" s="159"/>
      <c r="G784" s="159"/>
      <c r="H784" s="159"/>
      <c r="I784" s="159"/>
      <c r="J784" s="159"/>
      <c r="K784" s="159"/>
      <c r="L784" s="358"/>
    </row>
    <row r="785" spans="1:12" ht="21" x14ac:dyDescent="0.35">
      <c r="A785" s="161"/>
      <c r="B785" s="161"/>
      <c r="C785" s="382"/>
      <c r="D785" s="54"/>
      <c r="E785" s="54"/>
      <c r="F785" s="159"/>
      <c r="G785" s="159"/>
      <c r="H785" s="159"/>
      <c r="I785" s="159"/>
      <c r="J785" s="159"/>
      <c r="K785" s="159"/>
      <c r="L785" s="358"/>
    </row>
    <row r="786" spans="1:12" ht="21" x14ac:dyDescent="0.35">
      <c r="A786" s="161"/>
      <c r="B786" s="161"/>
      <c r="C786" s="382"/>
      <c r="D786" s="54"/>
      <c r="E786" s="54"/>
      <c r="F786" s="159"/>
      <c r="G786" s="159"/>
      <c r="H786" s="159"/>
      <c r="I786" s="159"/>
      <c r="J786" s="159"/>
      <c r="K786" s="159"/>
      <c r="L786" s="358"/>
    </row>
    <row r="787" spans="1:12" ht="21" x14ac:dyDescent="0.35">
      <c r="A787" s="161"/>
      <c r="B787" s="161"/>
      <c r="C787" s="382"/>
      <c r="D787" s="54"/>
      <c r="E787" s="54"/>
      <c r="F787" s="159"/>
      <c r="G787" s="159"/>
      <c r="H787" s="159"/>
      <c r="I787" s="159"/>
      <c r="J787" s="159"/>
      <c r="K787" s="159"/>
      <c r="L787" s="358"/>
    </row>
    <row r="788" spans="1:12" ht="21" x14ac:dyDescent="0.35">
      <c r="A788" s="161"/>
      <c r="B788" s="161"/>
      <c r="C788" s="382"/>
      <c r="D788" s="54"/>
      <c r="E788" s="54"/>
      <c r="F788" s="159"/>
      <c r="G788" s="159"/>
      <c r="H788" s="159"/>
      <c r="I788" s="159"/>
      <c r="J788" s="159"/>
      <c r="K788" s="159"/>
      <c r="L788" s="358"/>
    </row>
    <row r="789" spans="1:12" ht="21" x14ac:dyDescent="0.35">
      <c r="A789" s="161"/>
      <c r="B789" s="161"/>
      <c r="C789" s="382"/>
      <c r="D789" s="54"/>
      <c r="E789" s="54"/>
      <c r="F789" s="159"/>
      <c r="G789" s="159"/>
      <c r="H789" s="159"/>
      <c r="I789" s="159"/>
      <c r="J789" s="159"/>
      <c r="K789" s="159"/>
      <c r="L789" s="358"/>
    </row>
    <row r="790" spans="1:12" ht="21" x14ac:dyDescent="0.35">
      <c r="A790" s="161"/>
      <c r="B790" s="161"/>
      <c r="C790" s="382"/>
      <c r="D790" s="54"/>
      <c r="E790" s="54"/>
      <c r="F790" s="159"/>
      <c r="G790" s="159"/>
      <c r="H790" s="159"/>
      <c r="I790" s="159"/>
      <c r="J790" s="159"/>
      <c r="K790" s="159"/>
      <c r="L790" s="358"/>
    </row>
    <row r="791" spans="1:12" ht="21" x14ac:dyDescent="0.35">
      <c r="A791" s="161"/>
      <c r="B791" s="161"/>
      <c r="C791" s="382"/>
      <c r="D791" s="54"/>
      <c r="E791" s="54"/>
      <c r="F791" s="159"/>
      <c r="G791" s="159"/>
      <c r="H791" s="159"/>
      <c r="I791" s="159"/>
      <c r="J791" s="159"/>
      <c r="K791" s="159"/>
      <c r="L791" s="358"/>
    </row>
    <row r="792" spans="1:12" ht="21" x14ac:dyDescent="0.35">
      <c r="A792" s="161"/>
      <c r="B792" s="161"/>
      <c r="C792" s="382"/>
      <c r="D792" s="54"/>
      <c r="E792" s="54"/>
      <c r="F792" s="159"/>
      <c r="G792" s="159"/>
      <c r="H792" s="159"/>
      <c r="I792" s="159"/>
      <c r="J792" s="159"/>
      <c r="K792" s="159"/>
      <c r="L792" s="358"/>
    </row>
    <row r="793" spans="1:12" ht="21" x14ac:dyDescent="0.35">
      <c r="A793" s="161"/>
      <c r="B793" s="161"/>
      <c r="C793" s="382"/>
      <c r="D793" s="54"/>
      <c r="E793" s="54"/>
      <c r="F793" s="159"/>
      <c r="G793" s="159"/>
      <c r="H793" s="159"/>
      <c r="I793" s="159"/>
      <c r="J793" s="159"/>
      <c r="K793" s="159"/>
      <c r="L793" s="358"/>
    </row>
    <row r="794" spans="1:12" ht="21" x14ac:dyDescent="0.35">
      <c r="A794" s="161"/>
      <c r="B794" s="161"/>
      <c r="C794" s="382"/>
      <c r="D794" s="54"/>
      <c r="E794" s="54"/>
      <c r="F794" s="159"/>
      <c r="G794" s="159"/>
      <c r="H794" s="159"/>
      <c r="I794" s="159"/>
      <c r="J794" s="159"/>
      <c r="K794" s="159"/>
      <c r="L794" s="358"/>
    </row>
    <row r="795" spans="1:12" ht="21" x14ac:dyDescent="0.35">
      <c r="A795" s="161"/>
      <c r="B795" s="161"/>
      <c r="C795" s="382"/>
      <c r="D795" s="54"/>
      <c r="E795" s="54"/>
      <c r="F795" s="159"/>
      <c r="G795" s="159"/>
      <c r="H795" s="159"/>
      <c r="I795" s="159"/>
      <c r="J795" s="159"/>
      <c r="K795" s="159"/>
      <c r="L795" s="358"/>
    </row>
    <row r="796" spans="1:12" ht="21" x14ac:dyDescent="0.35">
      <c r="A796" s="161"/>
      <c r="B796" s="161"/>
      <c r="C796" s="382"/>
      <c r="D796" s="54"/>
      <c r="E796" s="54"/>
      <c r="F796" s="159"/>
      <c r="G796" s="159"/>
      <c r="H796" s="159"/>
      <c r="I796" s="159"/>
      <c r="J796" s="159"/>
      <c r="K796" s="159"/>
      <c r="L796" s="358"/>
    </row>
    <row r="797" spans="1:12" ht="21" x14ac:dyDescent="0.35">
      <c r="A797" s="161"/>
      <c r="B797" s="161"/>
      <c r="C797" s="382"/>
      <c r="D797" s="54"/>
      <c r="E797" s="54"/>
      <c r="F797" s="159"/>
      <c r="G797" s="159"/>
      <c r="H797" s="159"/>
      <c r="I797" s="159"/>
      <c r="J797" s="159"/>
      <c r="K797" s="159"/>
      <c r="L797" s="358"/>
    </row>
    <row r="798" spans="1:12" ht="21" x14ac:dyDescent="0.35">
      <c r="A798" s="161"/>
      <c r="B798" s="161"/>
      <c r="C798" s="382"/>
      <c r="D798" s="54"/>
      <c r="E798" s="54"/>
      <c r="F798" s="159"/>
      <c r="G798" s="159"/>
      <c r="H798" s="159"/>
      <c r="I798" s="159"/>
      <c r="J798" s="159"/>
      <c r="K798" s="159"/>
      <c r="L798" s="358"/>
    </row>
    <row r="799" spans="1:12" ht="21" x14ac:dyDescent="0.35">
      <c r="A799" s="161"/>
      <c r="B799" s="161"/>
      <c r="C799" s="382"/>
      <c r="D799" s="54"/>
      <c r="E799" s="54"/>
      <c r="F799" s="159"/>
      <c r="G799" s="159"/>
      <c r="H799" s="159"/>
      <c r="I799" s="159"/>
      <c r="J799" s="159"/>
      <c r="K799" s="159"/>
      <c r="L799" s="358"/>
    </row>
    <row r="800" spans="1:12" ht="21" x14ac:dyDescent="0.35">
      <c r="A800" s="161"/>
      <c r="B800" s="161"/>
      <c r="C800" s="382"/>
      <c r="D800" s="54"/>
      <c r="E800" s="54"/>
      <c r="F800" s="159"/>
      <c r="G800" s="159"/>
      <c r="H800" s="159"/>
      <c r="I800" s="159"/>
      <c r="J800" s="159"/>
      <c r="K800" s="159"/>
      <c r="L800" s="358"/>
    </row>
    <row r="801" spans="1:12" ht="21" x14ac:dyDescent="0.35">
      <c r="A801" s="161"/>
      <c r="B801" s="161"/>
      <c r="C801" s="382"/>
      <c r="D801" s="54"/>
      <c r="E801" s="54"/>
      <c r="F801" s="159"/>
      <c r="G801" s="159"/>
      <c r="H801" s="159"/>
      <c r="I801" s="159"/>
      <c r="J801" s="159"/>
      <c r="K801" s="159"/>
      <c r="L801" s="358"/>
    </row>
    <row r="802" spans="1:12" ht="21" x14ac:dyDescent="0.35">
      <c r="A802" s="161"/>
      <c r="B802" s="161"/>
      <c r="C802" s="382"/>
      <c r="D802" s="54"/>
      <c r="E802" s="54"/>
      <c r="F802" s="159"/>
      <c r="G802" s="159"/>
      <c r="H802" s="159"/>
      <c r="I802" s="159"/>
      <c r="J802" s="159"/>
      <c r="K802" s="159"/>
      <c r="L802" s="358"/>
    </row>
    <row r="803" spans="1:12" ht="21" x14ac:dyDescent="0.35">
      <c r="A803" s="161"/>
      <c r="B803" s="161"/>
      <c r="C803" s="382"/>
      <c r="D803" s="54"/>
      <c r="E803" s="54"/>
      <c r="F803" s="159"/>
      <c r="G803" s="159"/>
      <c r="H803" s="159"/>
      <c r="I803" s="159"/>
      <c r="J803" s="159"/>
      <c r="K803" s="159"/>
      <c r="L803" s="358"/>
    </row>
    <row r="804" spans="1:12" ht="21" x14ac:dyDescent="0.35">
      <c r="A804" s="161"/>
      <c r="B804" s="161"/>
      <c r="C804" s="382"/>
      <c r="D804" s="54"/>
      <c r="E804" s="54"/>
      <c r="F804" s="159"/>
      <c r="G804" s="159"/>
      <c r="H804" s="159"/>
      <c r="I804" s="159"/>
      <c r="J804" s="159"/>
      <c r="K804" s="159"/>
      <c r="L804" s="358"/>
    </row>
    <row r="805" spans="1:12" ht="21" x14ac:dyDescent="0.35">
      <c r="A805" s="161"/>
      <c r="B805" s="161"/>
      <c r="C805" s="382"/>
      <c r="D805" s="54"/>
      <c r="E805" s="54"/>
      <c r="F805" s="159"/>
      <c r="G805" s="159"/>
      <c r="H805" s="159"/>
      <c r="I805" s="159"/>
      <c r="J805" s="159"/>
      <c r="K805" s="159"/>
      <c r="L805" s="358"/>
    </row>
    <row r="806" spans="1:12" x14ac:dyDescent="0.3">
      <c r="A806" s="161"/>
      <c r="B806" s="161"/>
      <c r="C806" s="382"/>
      <c r="D806" s="54"/>
      <c r="E806" s="54"/>
      <c r="F806" s="159"/>
      <c r="G806" s="159"/>
      <c r="H806" s="159"/>
      <c r="I806" s="159"/>
      <c r="J806" s="159"/>
      <c r="K806" s="159"/>
      <c r="L806" s="350"/>
    </row>
    <row r="807" spans="1:12" x14ac:dyDescent="0.3">
      <c r="A807" s="161"/>
      <c r="B807" s="161"/>
      <c r="C807" s="382"/>
      <c r="D807" s="54"/>
      <c r="E807" s="54"/>
      <c r="F807" s="159"/>
      <c r="G807" s="159"/>
      <c r="H807" s="159"/>
      <c r="I807" s="159"/>
      <c r="J807" s="159"/>
      <c r="K807" s="159"/>
      <c r="L807" s="350"/>
    </row>
    <row r="808" spans="1:12" x14ac:dyDescent="0.3">
      <c r="A808" s="161"/>
      <c r="B808" s="161"/>
      <c r="C808" s="382"/>
      <c r="D808" s="54"/>
      <c r="E808" s="54"/>
      <c r="F808" s="159"/>
      <c r="G808" s="159"/>
      <c r="H808" s="159"/>
      <c r="I808" s="159"/>
      <c r="J808" s="159"/>
      <c r="K808" s="159"/>
      <c r="L808" s="350"/>
    </row>
    <row r="809" spans="1:12" x14ac:dyDescent="0.3">
      <c r="A809" s="161"/>
      <c r="B809" s="161"/>
      <c r="C809" s="382"/>
      <c r="D809" s="54"/>
      <c r="E809" s="54"/>
      <c r="F809" s="159"/>
      <c r="G809" s="159"/>
      <c r="H809" s="159"/>
      <c r="I809" s="159"/>
      <c r="J809" s="159"/>
      <c r="K809" s="159"/>
      <c r="L809" s="350"/>
    </row>
    <row r="810" spans="1:12" x14ac:dyDescent="0.3">
      <c r="A810" s="161"/>
      <c r="B810" s="161"/>
      <c r="C810" s="382"/>
      <c r="D810" s="54"/>
      <c r="E810" s="54"/>
      <c r="F810" s="159"/>
      <c r="G810" s="159"/>
      <c r="H810" s="159"/>
      <c r="I810" s="159"/>
      <c r="J810" s="159"/>
      <c r="K810" s="159"/>
      <c r="L810" s="350"/>
    </row>
    <row r="811" spans="1:12" x14ac:dyDescent="0.3">
      <c r="A811" s="161"/>
      <c r="B811" s="161"/>
      <c r="C811" s="382"/>
      <c r="D811" s="54"/>
      <c r="E811" s="54"/>
      <c r="F811" s="159"/>
      <c r="G811" s="159"/>
      <c r="H811" s="159"/>
      <c r="I811" s="159"/>
      <c r="J811" s="159"/>
      <c r="K811" s="159"/>
      <c r="L811" s="350"/>
    </row>
    <row r="812" spans="1:12" x14ac:dyDescent="0.3">
      <c r="A812" s="161"/>
      <c r="B812" s="161"/>
      <c r="C812" s="382"/>
      <c r="D812" s="54"/>
      <c r="E812" s="54"/>
      <c r="F812" s="159"/>
      <c r="G812" s="159"/>
      <c r="H812" s="159"/>
      <c r="I812" s="159"/>
      <c r="J812" s="159"/>
      <c r="K812" s="159"/>
      <c r="L812" s="350"/>
    </row>
    <row r="813" spans="1:12" x14ac:dyDescent="0.3">
      <c r="A813" s="161"/>
      <c r="B813" s="161"/>
      <c r="C813" s="382"/>
      <c r="D813" s="54"/>
      <c r="E813" s="54"/>
      <c r="F813" s="159"/>
      <c r="G813" s="159"/>
      <c r="H813" s="159"/>
      <c r="I813" s="159"/>
      <c r="J813" s="159"/>
      <c r="K813" s="159"/>
      <c r="L813" s="350"/>
    </row>
    <row r="814" spans="1:12" x14ac:dyDescent="0.3">
      <c r="A814" s="161"/>
      <c r="B814" s="161"/>
      <c r="C814" s="382"/>
      <c r="D814" s="54"/>
      <c r="E814" s="54"/>
      <c r="F814" s="159"/>
      <c r="G814" s="159"/>
      <c r="H814" s="159"/>
      <c r="I814" s="159"/>
      <c r="J814" s="159"/>
      <c r="K814" s="159"/>
      <c r="L814" s="350"/>
    </row>
    <row r="815" spans="1:12" x14ac:dyDescent="0.3">
      <c r="A815" s="161"/>
      <c r="B815" s="161"/>
      <c r="C815" s="382"/>
      <c r="D815" s="54"/>
      <c r="E815" s="54"/>
      <c r="F815" s="159"/>
      <c r="G815" s="159"/>
      <c r="H815" s="159"/>
      <c r="I815" s="159"/>
      <c r="J815" s="159"/>
      <c r="K815" s="159"/>
      <c r="L815" s="350"/>
    </row>
    <row r="816" spans="1:12" x14ac:dyDescent="0.3">
      <c r="A816" s="161"/>
      <c r="B816" s="161"/>
      <c r="C816" s="382"/>
      <c r="D816" s="54"/>
      <c r="E816" s="54"/>
      <c r="F816" s="159"/>
      <c r="G816" s="159"/>
      <c r="H816" s="159"/>
      <c r="I816" s="159"/>
      <c r="J816" s="159"/>
      <c r="K816" s="159"/>
      <c r="L816" s="350"/>
    </row>
    <row r="817" spans="1:12" x14ac:dyDescent="0.3">
      <c r="A817" s="161"/>
      <c r="B817" s="161"/>
      <c r="C817" s="382"/>
      <c r="D817" s="54"/>
      <c r="E817" s="54"/>
      <c r="F817" s="159"/>
      <c r="G817" s="159"/>
      <c r="H817" s="159"/>
      <c r="I817" s="159"/>
      <c r="J817" s="159"/>
      <c r="K817" s="159"/>
      <c r="L817" s="350"/>
    </row>
    <row r="818" spans="1:12" x14ac:dyDescent="0.3">
      <c r="A818" s="161"/>
      <c r="B818" s="161"/>
      <c r="C818" s="382"/>
      <c r="D818" s="54"/>
      <c r="E818" s="54"/>
      <c r="F818" s="159"/>
      <c r="G818" s="159"/>
      <c r="H818" s="159"/>
      <c r="I818" s="159"/>
      <c r="J818" s="159"/>
      <c r="K818" s="159"/>
      <c r="L818" s="350"/>
    </row>
    <row r="819" spans="1:12" x14ac:dyDescent="0.3">
      <c r="A819" s="161"/>
      <c r="B819" s="161"/>
      <c r="C819" s="382"/>
      <c r="D819" s="54"/>
      <c r="E819" s="54"/>
      <c r="F819" s="159"/>
      <c r="G819" s="159"/>
      <c r="H819" s="159"/>
      <c r="I819" s="159"/>
      <c r="J819" s="159"/>
      <c r="K819" s="159"/>
      <c r="L819" s="350"/>
    </row>
    <row r="820" spans="1:12" x14ac:dyDescent="0.3">
      <c r="A820" s="161"/>
      <c r="B820" s="161"/>
      <c r="C820" s="382"/>
      <c r="D820" s="54"/>
      <c r="E820" s="54"/>
      <c r="F820" s="159"/>
      <c r="G820" s="159"/>
      <c r="H820" s="159"/>
      <c r="I820" s="159"/>
      <c r="J820" s="159"/>
      <c r="K820" s="159"/>
      <c r="L820" s="350"/>
    </row>
    <row r="821" spans="1:12" x14ac:dyDescent="0.3">
      <c r="A821" s="161"/>
      <c r="B821" s="161"/>
      <c r="C821" s="382"/>
      <c r="D821" s="54"/>
      <c r="E821" s="54"/>
      <c r="F821" s="159"/>
      <c r="G821" s="159"/>
      <c r="H821" s="159"/>
      <c r="I821" s="159"/>
      <c r="J821" s="159"/>
      <c r="K821" s="159"/>
      <c r="L821" s="350"/>
    </row>
    <row r="822" spans="1:12" x14ac:dyDescent="0.3">
      <c r="A822" s="161"/>
      <c r="B822" s="161"/>
      <c r="C822" s="382"/>
      <c r="D822" s="54"/>
      <c r="E822" s="54"/>
      <c r="F822" s="159"/>
      <c r="G822" s="159"/>
      <c r="H822" s="159"/>
      <c r="I822" s="159"/>
      <c r="J822" s="159"/>
      <c r="K822" s="159"/>
      <c r="L822" s="350"/>
    </row>
    <row r="823" spans="1:12" x14ac:dyDescent="0.3">
      <c r="A823" s="161"/>
      <c r="B823" s="161"/>
      <c r="C823" s="382"/>
      <c r="D823" s="54"/>
      <c r="E823" s="54"/>
      <c r="F823" s="159"/>
      <c r="G823" s="159"/>
      <c r="H823" s="159"/>
      <c r="I823" s="159"/>
      <c r="J823" s="159"/>
      <c r="K823" s="159"/>
      <c r="L823" s="350"/>
    </row>
    <row r="824" spans="1:12" x14ac:dyDescent="0.3">
      <c r="A824" s="161"/>
      <c r="B824" s="161"/>
      <c r="C824" s="382"/>
      <c r="D824" s="54"/>
      <c r="E824" s="54"/>
      <c r="F824" s="159"/>
      <c r="G824" s="159"/>
      <c r="H824" s="159"/>
      <c r="I824" s="159"/>
      <c r="J824" s="159"/>
      <c r="K824" s="159"/>
      <c r="L824" s="350"/>
    </row>
    <row r="825" spans="1:12" x14ac:dyDescent="0.3">
      <c r="A825" s="161"/>
      <c r="B825" s="161"/>
      <c r="C825" s="382"/>
      <c r="D825" s="54"/>
      <c r="E825" s="54"/>
      <c r="F825" s="159"/>
      <c r="G825" s="159"/>
      <c r="H825" s="159"/>
      <c r="I825" s="159"/>
      <c r="J825" s="159"/>
      <c r="K825" s="159"/>
      <c r="L825" s="350"/>
    </row>
    <row r="826" spans="1:12" x14ac:dyDescent="0.3">
      <c r="A826" s="161"/>
      <c r="B826" s="161"/>
      <c r="C826" s="382"/>
      <c r="D826" s="54"/>
      <c r="E826" s="54"/>
      <c r="F826" s="159"/>
      <c r="G826" s="159"/>
      <c r="H826" s="159"/>
      <c r="I826" s="159"/>
      <c r="J826" s="159"/>
      <c r="K826" s="159"/>
      <c r="L826" s="350"/>
    </row>
    <row r="827" spans="1:12" x14ac:dyDescent="0.3">
      <c r="A827" s="161"/>
      <c r="B827" s="161"/>
      <c r="C827" s="382"/>
      <c r="D827" s="54"/>
      <c r="E827" s="54"/>
      <c r="F827" s="159"/>
      <c r="G827" s="159"/>
      <c r="H827" s="159"/>
      <c r="I827" s="159"/>
      <c r="J827" s="159"/>
      <c r="K827" s="159"/>
      <c r="L827" s="350"/>
    </row>
    <row r="828" spans="1:12" x14ac:dyDescent="0.3">
      <c r="A828" s="161"/>
      <c r="B828" s="161"/>
      <c r="C828" s="382"/>
      <c r="D828" s="54"/>
      <c r="E828" s="54"/>
      <c r="F828" s="159"/>
      <c r="G828" s="159"/>
      <c r="H828" s="159"/>
      <c r="I828" s="159"/>
      <c r="J828" s="159"/>
      <c r="K828" s="159"/>
      <c r="L828" s="350"/>
    </row>
    <row r="829" spans="1:12" x14ac:dyDescent="0.3">
      <c r="A829" s="161"/>
      <c r="B829" s="161"/>
      <c r="C829" s="382"/>
      <c r="D829" s="54"/>
      <c r="E829" s="54"/>
      <c r="F829" s="159"/>
      <c r="G829" s="159"/>
      <c r="H829" s="159"/>
      <c r="I829" s="159"/>
      <c r="J829" s="159"/>
      <c r="K829" s="159"/>
      <c r="L829" s="350"/>
    </row>
    <row r="830" spans="1:12" x14ac:dyDescent="0.3">
      <c r="A830" s="161"/>
      <c r="B830" s="161"/>
      <c r="C830" s="382"/>
      <c r="D830" s="54"/>
      <c r="E830" s="54"/>
      <c r="F830" s="159"/>
      <c r="G830" s="159"/>
      <c r="H830" s="159"/>
      <c r="I830" s="159"/>
      <c r="J830" s="159"/>
      <c r="K830" s="159"/>
      <c r="L830" s="350"/>
    </row>
    <row r="831" spans="1:12" x14ac:dyDescent="0.3">
      <c r="A831" s="161"/>
      <c r="B831" s="161"/>
      <c r="C831" s="382"/>
      <c r="D831" s="54"/>
      <c r="E831" s="54"/>
      <c r="F831" s="159"/>
      <c r="G831" s="159"/>
      <c r="H831" s="159"/>
      <c r="I831" s="159"/>
      <c r="J831" s="159"/>
      <c r="K831" s="159"/>
      <c r="L831" s="350"/>
    </row>
    <row r="832" spans="1:12" x14ac:dyDescent="0.3">
      <c r="A832" s="161"/>
      <c r="B832" s="161"/>
      <c r="C832" s="382"/>
      <c r="D832" s="54"/>
      <c r="E832" s="54"/>
      <c r="F832" s="159"/>
      <c r="G832" s="159"/>
      <c r="H832" s="159"/>
      <c r="I832" s="159"/>
      <c r="J832" s="159"/>
      <c r="K832" s="159"/>
      <c r="L832" s="350"/>
    </row>
    <row r="833" spans="1:12" x14ac:dyDescent="0.3">
      <c r="A833" s="161"/>
      <c r="B833" s="161"/>
      <c r="C833" s="382"/>
      <c r="D833" s="54"/>
      <c r="E833" s="54"/>
      <c r="F833" s="159"/>
      <c r="G833" s="159"/>
      <c r="H833" s="159"/>
      <c r="I833" s="159"/>
      <c r="J833" s="159"/>
      <c r="K833" s="159"/>
      <c r="L833" s="350"/>
    </row>
    <row r="834" spans="1:12" x14ac:dyDescent="0.3">
      <c r="A834" s="161"/>
      <c r="B834" s="161"/>
      <c r="C834" s="382"/>
      <c r="D834" s="54"/>
      <c r="E834" s="54"/>
      <c r="F834" s="159"/>
      <c r="G834" s="159"/>
      <c r="H834" s="159"/>
      <c r="I834" s="159"/>
      <c r="J834" s="159"/>
      <c r="K834" s="159"/>
      <c r="L834" s="350"/>
    </row>
    <row r="835" spans="1:12" x14ac:dyDescent="0.3">
      <c r="A835" s="161"/>
      <c r="B835" s="161"/>
      <c r="C835" s="382"/>
      <c r="D835" s="54"/>
      <c r="E835" s="54"/>
      <c r="F835" s="159"/>
      <c r="G835" s="159"/>
      <c r="H835" s="159"/>
      <c r="I835" s="159"/>
      <c r="J835" s="159"/>
      <c r="K835" s="159"/>
      <c r="L835" s="350"/>
    </row>
    <row r="836" spans="1:12" x14ac:dyDescent="0.3">
      <c r="A836" s="161"/>
      <c r="B836" s="161"/>
      <c r="C836" s="382"/>
      <c r="D836" s="54"/>
      <c r="E836" s="54"/>
      <c r="F836" s="159"/>
      <c r="G836" s="159"/>
      <c r="H836" s="159"/>
      <c r="I836" s="159"/>
      <c r="J836" s="159"/>
      <c r="K836" s="159"/>
      <c r="L836" s="350"/>
    </row>
    <row r="837" spans="1:12" x14ac:dyDescent="0.3">
      <c r="A837" s="161"/>
      <c r="B837" s="161"/>
      <c r="C837" s="382"/>
      <c r="D837" s="54"/>
      <c r="E837" s="54"/>
      <c r="F837" s="159"/>
      <c r="G837" s="159"/>
      <c r="H837" s="159"/>
      <c r="I837" s="159"/>
      <c r="J837" s="159"/>
      <c r="K837" s="159"/>
      <c r="L837" s="350"/>
    </row>
    <row r="838" spans="1:12" x14ac:dyDescent="0.3">
      <c r="A838" s="161"/>
      <c r="B838" s="161"/>
      <c r="C838" s="382"/>
      <c r="D838" s="54"/>
      <c r="E838" s="54"/>
      <c r="F838" s="159"/>
      <c r="G838" s="159"/>
      <c r="H838" s="159"/>
      <c r="I838" s="159"/>
      <c r="J838" s="159"/>
      <c r="K838" s="159"/>
      <c r="L838" s="350"/>
    </row>
    <row r="839" spans="1:12" x14ac:dyDescent="0.3">
      <c r="A839" s="161"/>
      <c r="B839" s="161"/>
      <c r="C839" s="382"/>
      <c r="D839" s="54"/>
      <c r="E839" s="54"/>
      <c r="F839" s="159"/>
      <c r="G839" s="159"/>
      <c r="H839" s="159"/>
      <c r="I839" s="159"/>
      <c r="J839" s="159"/>
      <c r="K839" s="159"/>
      <c r="L839" s="350"/>
    </row>
    <row r="840" spans="1:12" x14ac:dyDescent="0.3">
      <c r="A840" s="161"/>
      <c r="B840" s="161"/>
      <c r="C840" s="382"/>
      <c r="D840" s="54"/>
      <c r="E840" s="54"/>
      <c r="F840" s="159"/>
      <c r="G840" s="159"/>
      <c r="H840" s="159"/>
      <c r="I840" s="159"/>
      <c r="J840" s="159"/>
      <c r="K840" s="159"/>
      <c r="L840" s="350"/>
    </row>
    <row r="841" spans="1:12" x14ac:dyDescent="0.3">
      <c r="A841" s="161"/>
      <c r="B841" s="161"/>
      <c r="C841" s="382"/>
      <c r="D841" s="54"/>
      <c r="E841" s="54"/>
      <c r="F841" s="159"/>
      <c r="G841" s="159"/>
      <c r="H841" s="159"/>
      <c r="I841" s="159"/>
      <c r="J841" s="159"/>
      <c r="K841" s="159"/>
      <c r="L841" s="350"/>
    </row>
    <row r="842" spans="1:12" x14ac:dyDescent="0.3">
      <c r="A842" s="161"/>
      <c r="B842" s="161"/>
      <c r="C842" s="382"/>
      <c r="D842" s="54"/>
      <c r="E842" s="54"/>
      <c r="F842" s="159"/>
      <c r="G842" s="159"/>
      <c r="H842" s="159"/>
      <c r="I842" s="159"/>
      <c r="J842" s="159"/>
      <c r="K842" s="159"/>
      <c r="L842" s="350"/>
    </row>
    <row r="843" spans="1:12" x14ac:dyDescent="0.3">
      <c r="A843" s="161"/>
      <c r="B843" s="161"/>
      <c r="C843" s="382"/>
      <c r="D843" s="54"/>
      <c r="E843" s="54"/>
      <c r="F843" s="159"/>
      <c r="G843" s="159"/>
      <c r="H843" s="159"/>
      <c r="I843" s="159"/>
      <c r="J843" s="159"/>
      <c r="K843" s="159"/>
      <c r="L843" s="350"/>
    </row>
    <row r="844" spans="1:12" x14ac:dyDescent="0.3">
      <c r="A844" s="161"/>
      <c r="B844" s="161"/>
      <c r="C844" s="382"/>
      <c r="D844" s="54"/>
      <c r="E844" s="54"/>
      <c r="F844" s="159"/>
      <c r="G844" s="159"/>
      <c r="H844" s="159"/>
      <c r="I844" s="159"/>
      <c r="J844" s="159"/>
      <c r="K844" s="159"/>
      <c r="L844" s="350"/>
    </row>
    <row r="845" spans="1:12" x14ac:dyDescent="0.3">
      <c r="A845" s="161"/>
      <c r="B845" s="161"/>
      <c r="C845" s="382"/>
      <c r="D845" s="54"/>
      <c r="E845" s="54"/>
      <c r="F845" s="159"/>
      <c r="G845" s="159"/>
      <c r="H845" s="159"/>
      <c r="I845" s="159"/>
      <c r="J845" s="159"/>
      <c r="K845" s="159"/>
      <c r="L845" s="350"/>
    </row>
    <row r="846" spans="1:12" x14ac:dyDescent="0.3">
      <c r="A846" s="161"/>
      <c r="B846" s="161"/>
      <c r="C846" s="382"/>
      <c r="D846" s="54"/>
      <c r="E846" s="54"/>
      <c r="F846" s="159"/>
      <c r="G846" s="159"/>
      <c r="H846" s="159"/>
      <c r="I846" s="159"/>
      <c r="J846" s="159"/>
      <c r="K846" s="159"/>
      <c r="L846" s="350"/>
    </row>
    <row r="847" spans="1:12" x14ac:dyDescent="0.3">
      <c r="A847" s="161"/>
      <c r="B847" s="161"/>
      <c r="C847" s="382"/>
      <c r="D847" s="54"/>
      <c r="E847" s="54"/>
      <c r="F847" s="159"/>
      <c r="G847" s="159"/>
      <c r="H847" s="159"/>
      <c r="I847" s="159"/>
      <c r="J847" s="159"/>
      <c r="K847" s="159"/>
      <c r="L847" s="350"/>
    </row>
    <row r="848" spans="1:12" x14ac:dyDescent="0.3">
      <c r="A848" s="161"/>
      <c r="B848" s="161"/>
      <c r="C848" s="382"/>
      <c r="D848" s="54"/>
      <c r="E848" s="54"/>
      <c r="F848" s="159"/>
      <c r="G848" s="159"/>
      <c r="H848" s="159"/>
      <c r="I848" s="159"/>
      <c r="J848" s="159"/>
      <c r="K848" s="159"/>
      <c r="L848" s="350"/>
    </row>
    <row r="849" spans="1:12" x14ac:dyDescent="0.3">
      <c r="A849" s="161"/>
      <c r="B849" s="161"/>
      <c r="C849" s="382"/>
      <c r="D849" s="54"/>
      <c r="E849" s="54"/>
      <c r="F849" s="159"/>
      <c r="G849" s="159"/>
      <c r="H849" s="159"/>
      <c r="I849" s="159"/>
      <c r="J849" s="159"/>
      <c r="K849" s="159"/>
      <c r="L849" s="350"/>
    </row>
    <row r="850" spans="1:12" x14ac:dyDescent="0.3">
      <c r="A850" s="161"/>
      <c r="B850" s="161"/>
      <c r="C850" s="382"/>
      <c r="D850" s="54"/>
      <c r="E850" s="54"/>
      <c r="F850" s="159"/>
      <c r="G850" s="159"/>
      <c r="H850" s="159"/>
      <c r="I850" s="159"/>
      <c r="J850" s="159"/>
      <c r="K850" s="159"/>
      <c r="L850" s="350"/>
    </row>
    <row r="851" spans="1:12" x14ac:dyDescent="0.3">
      <c r="A851" s="161"/>
      <c r="B851" s="161"/>
      <c r="C851" s="382"/>
      <c r="D851" s="54"/>
      <c r="E851" s="54"/>
      <c r="F851" s="159"/>
      <c r="G851" s="159"/>
      <c r="H851" s="159"/>
      <c r="I851" s="159"/>
      <c r="J851" s="159"/>
      <c r="K851" s="159"/>
      <c r="L851" s="350"/>
    </row>
    <row r="852" spans="1:12" x14ac:dyDescent="0.3">
      <c r="A852" s="161"/>
      <c r="B852" s="161"/>
      <c r="C852" s="382"/>
      <c r="D852" s="54"/>
      <c r="E852" s="54"/>
      <c r="F852" s="159"/>
      <c r="G852" s="159"/>
      <c r="H852" s="159"/>
      <c r="I852" s="159"/>
      <c r="J852" s="159"/>
      <c r="K852" s="159"/>
      <c r="L852" s="350"/>
    </row>
  </sheetData>
  <sheetProtection sort="0"/>
  <mergeCells count="928">
    <mergeCell ref="K747:K760"/>
    <mergeCell ref="K292:K308"/>
    <mergeCell ref="K309:K323"/>
    <mergeCell ref="K324:K340"/>
    <mergeCell ref="K341:K355"/>
    <mergeCell ref="K356:K372"/>
    <mergeCell ref="K373:K387"/>
    <mergeCell ref="K389:K405"/>
    <mergeCell ref="K406:K419"/>
    <mergeCell ref="K420:K436"/>
    <mergeCell ref="K437:K450"/>
    <mergeCell ref="K451:K467"/>
    <mergeCell ref="K468:K481"/>
    <mergeCell ref="K482:K498"/>
    <mergeCell ref="K499:K512"/>
    <mergeCell ref="K513:K529"/>
    <mergeCell ref="K530:K543"/>
    <mergeCell ref="K544:K560"/>
    <mergeCell ref="K668:K684"/>
    <mergeCell ref="K685:K698"/>
    <mergeCell ref="K637:K653"/>
    <mergeCell ref="K654:K667"/>
    <mergeCell ref="K561:K574"/>
    <mergeCell ref="L654:L667"/>
    <mergeCell ref="L637:L653"/>
    <mergeCell ref="L730:L746"/>
    <mergeCell ref="K117:K131"/>
    <mergeCell ref="K132:K148"/>
    <mergeCell ref="K149:K163"/>
    <mergeCell ref="K164:K180"/>
    <mergeCell ref="K181:K195"/>
    <mergeCell ref="K196:K212"/>
    <mergeCell ref="K213:K227"/>
    <mergeCell ref="K228:K244"/>
    <mergeCell ref="K245:K259"/>
    <mergeCell ref="K260:K276"/>
    <mergeCell ref="K699:K715"/>
    <mergeCell ref="K716:K729"/>
    <mergeCell ref="K730:K746"/>
    <mergeCell ref="L685:L698"/>
    <mergeCell ref="L699:L715"/>
    <mergeCell ref="L668:L684"/>
    <mergeCell ref="L592:L605"/>
    <mergeCell ref="L437:L450"/>
    <mergeCell ref="L468:L481"/>
    <mergeCell ref="L482:L498"/>
    <mergeCell ref="L499:L512"/>
    <mergeCell ref="L561:L574"/>
    <mergeCell ref="L623:L636"/>
    <mergeCell ref="L530:L543"/>
    <mergeCell ref="L544:L560"/>
    <mergeCell ref="L575:L591"/>
    <mergeCell ref="L606:L622"/>
    <mergeCell ref="L292:L308"/>
    <mergeCell ref="L324:L340"/>
    <mergeCell ref="L341:L355"/>
    <mergeCell ref="L309:L323"/>
    <mergeCell ref="L356:L372"/>
    <mergeCell ref="L373:L387"/>
    <mergeCell ref="L389:L405"/>
    <mergeCell ref="L420:L436"/>
    <mergeCell ref="L451:L467"/>
    <mergeCell ref="L53:L67"/>
    <mergeCell ref="L100:L116"/>
    <mergeCell ref="L68:L84"/>
    <mergeCell ref="L117:L131"/>
    <mergeCell ref="L4:L20"/>
    <mergeCell ref="L21:L35"/>
    <mergeCell ref="L149:L163"/>
    <mergeCell ref="L132:L148"/>
    <mergeCell ref="L36:L52"/>
    <mergeCell ref="L85:L99"/>
    <mergeCell ref="K85:K99"/>
    <mergeCell ref="K100:K116"/>
    <mergeCell ref="L277:L291"/>
    <mergeCell ref="L228:L244"/>
    <mergeCell ref="L164:L180"/>
    <mergeCell ref="L181:L195"/>
    <mergeCell ref="L196:L212"/>
    <mergeCell ref="L245:L259"/>
    <mergeCell ref="L260:L276"/>
    <mergeCell ref="L213:L227"/>
    <mergeCell ref="K277:K291"/>
    <mergeCell ref="G5:J5"/>
    <mergeCell ref="G8:J8"/>
    <mergeCell ref="G9:J9"/>
    <mergeCell ref="G10:J10"/>
    <mergeCell ref="G11:J11"/>
    <mergeCell ref="G12:J12"/>
    <mergeCell ref="A36:A67"/>
    <mergeCell ref="B36:B67"/>
    <mergeCell ref="C36:C67"/>
    <mergeCell ref="D36:D67"/>
    <mergeCell ref="E36:E67"/>
    <mergeCell ref="G36:J36"/>
    <mergeCell ref="G62:J62"/>
    <mergeCell ref="G63:J63"/>
    <mergeCell ref="G64:J64"/>
    <mergeCell ref="G65:J65"/>
    <mergeCell ref="G66:J66"/>
    <mergeCell ref="G55:J55"/>
    <mergeCell ref="K4:K20"/>
    <mergeCell ref="K21:K35"/>
    <mergeCell ref="K36:K52"/>
    <mergeCell ref="K53:K67"/>
    <mergeCell ref="K68:K84"/>
    <mergeCell ref="G31:J31"/>
    <mergeCell ref="G32:J32"/>
    <mergeCell ref="G33:J33"/>
    <mergeCell ref="G34:J34"/>
    <mergeCell ref="G35:J35"/>
    <mergeCell ref="A324:A355"/>
    <mergeCell ref="B324:B355"/>
    <mergeCell ref="C324:C355"/>
    <mergeCell ref="D324:D355"/>
    <mergeCell ref="E324:E355"/>
    <mergeCell ref="A292:A323"/>
    <mergeCell ref="G26:J26"/>
    <mergeCell ref="G27:J27"/>
    <mergeCell ref="G28:J28"/>
    <mergeCell ref="G29:J29"/>
    <mergeCell ref="G30:J30"/>
    <mergeCell ref="G19:J19"/>
    <mergeCell ref="G20:J20"/>
    <mergeCell ref="G21:J21"/>
    <mergeCell ref="G22:J22"/>
    <mergeCell ref="G23:J23"/>
    <mergeCell ref="G24:J24"/>
    <mergeCell ref="G54:J54"/>
    <mergeCell ref="G43:J43"/>
    <mergeCell ref="G44:J44"/>
    <mergeCell ref="G45:J45"/>
    <mergeCell ref="G46:J46"/>
    <mergeCell ref="G47:J47"/>
    <mergeCell ref="G48:J48"/>
    <mergeCell ref="G61:J61"/>
    <mergeCell ref="A1:L1"/>
    <mergeCell ref="F2:J2"/>
    <mergeCell ref="A3:L3"/>
    <mergeCell ref="A4:A35"/>
    <mergeCell ref="B4:B35"/>
    <mergeCell ref="C4:C35"/>
    <mergeCell ref="D4:D35"/>
    <mergeCell ref="E4:E35"/>
    <mergeCell ref="G4:J4"/>
    <mergeCell ref="G13:J13"/>
    <mergeCell ref="G14:J14"/>
    <mergeCell ref="G15:J15"/>
    <mergeCell ref="G16:J16"/>
    <mergeCell ref="G17:J17"/>
    <mergeCell ref="G18:J18"/>
    <mergeCell ref="G25:J25"/>
    <mergeCell ref="G37:J37"/>
    <mergeCell ref="G40:J40"/>
    <mergeCell ref="G41:J41"/>
    <mergeCell ref="G42:J42"/>
    <mergeCell ref="G49:J49"/>
    <mergeCell ref="G50:J50"/>
    <mergeCell ref="G51:J51"/>
    <mergeCell ref="G52:J52"/>
    <mergeCell ref="G53:J53"/>
    <mergeCell ref="G95:J95"/>
    <mergeCell ref="G96:J96"/>
    <mergeCell ref="G85:J85"/>
    <mergeCell ref="G86:J86"/>
    <mergeCell ref="G87:J87"/>
    <mergeCell ref="G88:J88"/>
    <mergeCell ref="G89:J89"/>
    <mergeCell ref="G90:J90"/>
    <mergeCell ref="G56:J56"/>
    <mergeCell ref="G57:J57"/>
    <mergeCell ref="G58:J58"/>
    <mergeCell ref="G59:J59"/>
    <mergeCell ref="G60:J60"/>
    <mergeCell ref="G67:J67"/>
    <mergeCell ref="A68:A99"/>
    <mergeCell ref="B68:B99"/>
    <mergeCell ref="C68:C99"/>
    <mergeCell ref="D68:D99"/>
    <mergeCell ref="E68:E99"/>
    <mergeCell ref="G68:J68"/>
    <mergeCell ref="G76:J76"/>
    <mergeCell ref="G77:J77"/>
    <mergeCell ref="G78:J78"/>
    <mergeCell ref="G79:J79"/>
    <mergeCell ref="G80:J80"/>
    <mergeCell ref="G81:J81"/>
    <mergeCell ref="G82:J82"/>
    <mergeCell ref="G83:J83"/>
    <mergeCell ref="G84:J84"/>
    <mergeCell ref="G69:J69"/>
    <mergeCell ref="G72:J72"/>
    <mergeCell ref="G73:J73"/>
    <mergeCell ref="G74:J74"/>
    <mergeCell ref="G75:J75"/>
    <mergeCell ref="G91:J91"/>
    <mergeCell ref="G92:J92"/>
    <mergeCell ref="G93:J93"/>
    <mergeCell ref="G94:J94"/>
    <mergeCell ref="G151:J151"/>
    <mergeCell ref="G152:J152"/>
    <mergeCell ref="G153:J153"/>
    <mergeCell ref="G101:J101"/>
    <mergeCell ref="G104:J104"/>
    <mergeCell ref="G105:J105"/>
    <mergeCell ref="G106:J106"/>
    <mergeCell ref="G107:J107"/>
    <mergeCell ref="G97:J97"/>
    <mergeCell ref="G98:J98"/>
    <mergeCell ref="G99:J99"/>
    <mergeCell ref="G100:J100"/>
    <mergeCell ref="G108:J108"/>
    <mergeCell ref="G109:J109"/>
    <mergeCell ref="G110:J110"/>
    <mergeCell ref="G111:J111"/>
    <mergeCell ref="G112:J112"/>
    <mergeCell ref="G113:J113"/>
    <mergeCell ref="G114:J114"/>
    <mergeCell ref="G121:J121"/>
    <mergeCell ref="A132:A163"/>
    <mergeCell ref="B132:B163"/>
    <mergeCell ref="C132:C163"/>
    <mergeCell ref="D132:D163"/>
    <mergeCell ref="E132:E163"/>
    <mergeCell ref="A100:A131"/>
    <mergeCell ref="B100:B131"/>
    <mergeCell ref="C100:C131"/>
    <mergeCell ref="D100:D131"/>
    <mergeCell ref="E100:E131"/>
    <mergeCell ref="G115:J115"/>
    <mergeCell ref="G116:J116"/>
    <mergeCell ref="G117:J117"/>
    <mergeCell ref="G118:J118"/>
    <mergeCell ref="G119:J119"/>
    <mergeCell ref="G120:J120"/>
    <mergeCell ref="G127:J127"/>
    <mergeCell ref="G128:J128"/>
    <mergeCell ref="G129:J129"/>
    <mergeCell ref="G150:J150"/>
    <mergeCell ref="G139:J139"/>
    <mergeCell ref="G140:J140"/>
    <mergeCell ref="G141:J141"/>
    <mergeCell ref="G142:J142"/>
    <mergeCell ref="G143:J143"/>
    <mergeCell ref="G144:J144"/>
    <mergeCell ref="G122:J122"/>
    <mergeCell ref="G123:J123"/>
    <mergeCell ref="G124:J124"/>
    <mergeCell ref="G125:J125"/>
    <mergeCell ref="G126:J126"/>
    <mergeCell ref="G130:J130"/>
    <mergeCell ref="G131:J131"/>
    <mergeCell ref="G132:J132"/>
    <mergeCell ref="G133:J133"/>
    <mergeCell ref="G136:J136"/>
    <mergeCell ref="G137:J137"/>
    <mergeCell ref="G138:J138"/>
    <mergeCell ref="G145:J145"/>
    <mergeCell ref="G146:J146"/>
    <mergeCell ref="G147:J147"/>
    <mergeCell ref="G148:J148"/>
    <mergeCell ref="G149:J149"/>
    <mergeCell ref="G171:J171"/>
    <mergeCell ref="G187:J187"/>
    <mergeCell ref="G188:J188"/>
    <mergeCell ref="G189:J189"/>
    <mergeCell ref="G190:J190"/>
    <mergeCell ref="G191:J191"/>
    <mergeCell ref="G192:J192"/>
    <mergeCell ref="G181:J181"/>
    <mergeCell ref="G154:J154"/>
    <mergeCell ref="G155:J155"/>
    <mergeCell ref="G156:J156"/>
    <mergeCell ref="G161:J161"/>
    <mergeCell ref="G162:J162"/>
    <mergeCell ref="G157:J157"/>
    <mergeCell ref="G158:J158"/>
    <mergeCell ref="G159:J159"/>
    <mergeCell ref="G160:J160"/>
    <mergeCell ref="G163:J163"/>
    <mergeCell ref="A164:A195"/>
    <mergeCell ref="B164:B195"/>
    <mergeCell ref="C164:C195"/>
    <mergeCell ref="D164:D195"/>
    <mergeCell ref="E164:E195"/>
    <mergeCell ref="G164:J164"/>
    <mergeCell ref="G172:J172"/>
    <mergeCell ref="G173:J173"/>
    <mergeCell ref="G174:J174"/>
    <mergeCell ref="G175:J175"/>
    <mergeCell ref="G176:J176"/>
    <mergeCell ref="G177:J177"/>
    <mergeCell ref="G178:J178"/>
    <mergeCell ref="G179:J179"/>
    <mergeCell ref="G180:J180"/>
    <mergeCell ref="G165:J165"/>
    <mergeCell ref="G168:J168"/>
    <mergeCell ref="G169:J169"/>
    <mergeCell ref="G170:J170"/>
    <mergeCell ref="G223:J223"/>
    <mergeCell ref="G182:J182"/>
    <mergeCell ref="G183:J183"/>
    <mergeCell ref="G184:J184"/>
    <mergeCell ref="G185:J185"/>
    <mergeCell ref="G186:J186"/>
    <mergeCell ref="G197:J197"/>
    <mergeCell ref="G200:J200"/>
    <mergeCell ref="G201:J201"/>
    <mergeCell ref="G202:J202"/>
    <mergeCell ref="G203:J203"/>
    <mergeCell ref="G193:J193"/>
    <mergeCell ref="G194:J194"/>
    <mergeCell ref="G195:J195"/>
    <mergeCell ref="G196:J196"/>
    <mergeCell ref="G204:J204"/>
    <mergeCell ref="G205:J205"/>
    <mergeCell ref="G206:J206"/>
    <mergeCell ref="G232:J232"/>
    <mergeCell ref="G233:J233"/>
    <mergeCell ref="G234:J234"/>
    <mergeCell ref="G241:J241"/>
    <mergeCell ref="G242:J242"/>
    <mergeCell ref="G243:J243"/>
    <mergeCell ref="G244:J244"/>
    <mergeCell ref="G245:J245"/>
    <mergeCell ref="G207:J207"/>
    <mergeCell ref="G208:J208"/>
    <mergeCell ref="G209:J209"/>
    <mergeCell ref="G210:J210"/>
    <mergeCell ref="G217:J217"/>
    <mergeCell ref="G218:J218"/>
    <mergeCell ref="G219:J219"/>
    <mergeCell ref="G220:J220"/>
    <mergeCell ref="G221:J221"/>
    <mergeCell ref="G222:J222"/>
    <mergeCell ref="G211:J211"/>
    <mergeCell ref="G212:J212"/>
    <mergeCell ref="G213:J213"/>
    <mergeCell ref="G214:J214"/>
    <mergeCell ref="G215:J215"/>
    <mergeCell ref="G216:J216"/>
    <mergeCell ref="G224:J224"/>
    <mergeCell ref="G225:J225"/>
    <mergeCell ref="G226:J226"/>
    <mergeCell ref="G227:J227"/>
    <mergeCell ref="A228:A259"/>
    <mergeCell ref="B228:B259"/>
    <mergeCell ref="C228:C259"/>
    <mergeCell ref="D228:D259"/>
    <mergeCell ref="E228:E259"/>
    <mergeCell ref="A196:A227"/>
    <mergeCell ref="B196:B227"/>
    <mergeCell ref="C196:C227"/>
    <mergeCell ref="D196:D227"/>
    <mergeCell ref="E196:E227"/>
    <mergeCell ref="G228:J228"/>
    <mergeCell ref="G257:J257"/>
    <mergeCell ref="G258:J258"/>
    <mergeCell ref="G247:J247"/>
    <mergeCell ref="G248:J248"/>
    <mergeCell ref="G249:J249"/>
    <mergeCell ref="G250:J250"/>
    <mergeCell ref="G251:J251"/>
    <mergeCell ref="G252:J252"/>
    <mergeCell ref="G229:J229"/>
    <mergeCell ref="G255:J255"/>
    <mergeCell ref="G256:J256"/>
    <mergeCell ref="G259:J259"/>
    <mergeCell ref="A260:A291"/>
    <mergeCell ref="B260:B291"/>
    <mergeCell ref="C260:C291"/>
    <mergeCell ref="D260:D291"/>
    <mergeCell ref="E260:E291"/>
    <mergeCell ref="G260:J260"/>
    <mergeCell ref="G268:J268"/>
    <mergeCell ref="G269:J269"/>
    <mergeCell ref="G270:J270"/>
    <mergeCell ref="G271:J271"/>
    <mergeCell ref="G272:J272"/>
    <mergeCell ref="G273:J273"/>
    <mergeCell ref="G274:J274"/>
    <mergeCell ref="G275:J275"/>
    <mergeCell ref="G276:J276"/>
    <mergeCell ref="G267:J267"/>
    <mergeCell ref="G283:J283"/>
    <mergeCell ref="G284:J284"/>
    <mergeCell ref="G285:J285"/>
    <mergeCell ref="G286:J286"/>
    <mergeCell ref="G246:J246"/>
    <mergeCell ref="G235:J235"/>
    <mergeCell ref="G236:J236"/>
    <mergeCell ref="G237:J237"/>
    <mergeCell ref="G238:J238"/>
    <mergeCell ref="G239:J239"/>
    <mergeCell ref="G240:J240"/>
    <mergeCell ref="G253:J253"/>
    <mergeCell ref="G254:J254"/>
    <mergeCell ref="G290:J290"/>
    <mergeCell ref="G291:J291"/>
    <mergeCell ref="G301:J301"/>
    <mergeCell ref="G302:J302"/>
    <mergeCell ref="G303:J303"/>
    <mergeCell ref="G304:J304"/>
    <mergeCell ref="G305:J305"/>
    <mergeCell ref="G306:J306"/>
    <mergeCell ref="G293:J293"/>
    <mergeCell ref="G296:J296"/>
    <mergeCell ref="G297:J297"/>
    <mergeCell ref="G298:J298"/>
    <mergeCell ref="G299:J299"/>
    <mergeCell ref="G292:J292"/>
    <mergeCell ref="G300:J300"/>
    <mergeCell ref="G287:J287"/>
    <mergeCell ref="G288:J288"/>
    <mergeCell ref="G277:J277"/>
    <mergeCell ref="G278:J278"/>
    <mergeCell ref="G279:J279"/>
    <mergeCell ref="G280:J280"/>
    <mergeCell ref="G281:J281"/>
    <mergeCell ref="G282:J282"/>
    <mergeCell ref="G289:J289"/>
    <mergeCell ref="G309:J309"/>
    <mergeCell ref="G310:J310"/>
    <mergeCell ref="G311:J311"/>
    <mergeCell ref="G312:J312"/>
    <mergeCell ref="G319:J319"/>
    <mergeCell ref="G320:J320"/>
    <mergeCell ref="G321:J321"/>
    <mergeCell ref="G322:J322"/>
    <mergeCell ref="G323:J323"/>
    <mergeCell ref="B292:B323"/>
    <mergeCell ref="C292:C323"/>
    <mergeCell ref="D292:D323"/>
    <mergeCell ref="E292:E323"/>
    <mergeCell ref="G324:J324"/>
    <mergeCell ref="G353:J353"/>
    <mergeCell ref="G354:J354"/>
    <mergeCell ref="G343:J343"/>
    <mergeCell ref="G344:J344"/>
    <mergeCell ref="G345:J345"/>
    <mergeCell ref="G346:J346"/>
    <mergeCell ref="G347:J347"/>
    <mergeCell ref="G348:J348"/>
    <mergeCell ref="G325:J325"/>
    <mergeCell ref="G328:J328"/>
    <mergeCell ref="G329:J329"/>
    <mergeCell ref="G330:J330"/>
    <mergeCell ref="G337:J337"/>
    <mergeCell ref="G338:J338"/>
    <mergeCell ref="G339:J339"/>
    <mergeCell ref="G340:J340"/>
    <mergeCell ref="G341:J341"/>
    <mergeCell ref="G342:J342"/>
    <mergeCell ref="G331:J331"/>
    <mergeCell ref="G362:J362"/>
    <mergeCell ref="G363:J363"/>
    <mergeCell ref="G379:J379"/>
    <mergeCell ref="G380:J380"/>
    <mergeCell ref="G381:J381"/>
    <mergeCell ref="G382:J382"/>
    <mergeCell ref="G383:J383"/>
    <mergeCell ref="G384:J384"/>
    <mergeCell ref="G261:J261"/>
    <mergeCell ref="G264:J264"/>
    <mergeCell ref="G265:J265"/>
    <mergeCell ref="G266:J266"/>
    <mergeCell ref="G332:J332"/>
    <mergeCell ref="G333:J333"/>
    <mergeCell ref="G334:J334"/>
    <mergeCell ref="G335:J335"/>
    <mergeCell ref="G313:J313"/>
    <mergeCell ref="G314:J314"/>
    <mergeCell ref="G315:J315"/>
    <mergeCell ref="G316:J316"/>
    <mergeCell ref="G317:J317"/>
    <mergeCell ref="G318:J318"/>
    <mergeCell ref="G307:J307"/>
    <mergeCell ref="G308:J308"/>
    <mergeCell ref="G336:J336"/>
    <mergeCell ref="G349:J349"/>
    <mergeCell ref="G350:J350"/>
    <mergeCell ref="G351:J351"/>
    <mergeCell ref="G352:J352"/>
    <mergeCell ref="G355:J355"/>
    <mergeCell ref="A356:A387"/>
    <mergeCell ref="B356:B387"/>
    <mergeCell ref="C356:C387"/>
    <mergeCell ref="D356:D387"/>
    <mergeCell ref="E356:E387"/>
    <mergeCell ref="G356:J356"/>
    <mergeCell ref="G364:J364"/>
    <mergeCell ref="G365:J365"/>
    <mergeCell ref="G366:J366"/>
    <mergeCell ref="G367:J367"/>
    <mergeCell ref="G368:J368"/>
    <mergeCell ref="G369:J369"/>
    <mergeCell ref="G370:J370"/>
    <mergeCell ref="G371:J371"/>
    <mergeCell ref="G372:J372"/>
    <mergeCell ref="G357:J357"/>
    <mergeCell ref="G360:J360"/>
    <mergeCell ref="G361:J361"/>
    <mergeCell ref="G390:J390"/>
    <mergeCell ref="G393:J393"/>
    <mergeCell ref="G394:J394"/>
    <mergeCell ref="G395:J395"/>
    <mergeCell ref="G396:J396"/>
    <mergeCell ref="G403:J403"/>
    <mergeCell ref="G404:J404"/>
    <mergeCell ref="G405:J405"/>
    <mergeCell ref="A388:L388"/>
    <mergeCell ref="A389:A419"/>
    <mergeCell ref="B389:B419"/>
    <mergeCell ref="C389:C419"/>
    <mergeCell ref="D389:D419"/>
    <mergeCell ref="E389:E419"/>
    <mergeCell ref="G389:J389"/>
    <mergeCell ref="L406:L419"/>
    <mergeCell ref="G406:J406"/>
    <mergeCell ref="G407:J407"/>
    <mergeCell ref="G397:J397"/>
    <mergeCell ref="G373:J373"/>
    <mergeCell ref="G374:J374"/>
    <mergeCell ref="G375:J375"/>
    <mergeCell ref="G376:J376"/>
    <mergeCell ref="G377:J377"/>
    <mergeCell ref="G378:J378"/>
    <mergeCell ref="G385:J385"/>
    <mergeCell ref="G386:J386"/>
    <mergeCell ref="G387:J387"/>
    <mergeCell ref="G441:J441"/>
    <mergeCell ref="G442:J442"/>
    <mergeCell ref="G398:J398"/>
    <mergeCell ref="G399:J399"/>
    <mergeCell ref="G400:J400"/>
    <mergeCell ref="G401:J401"/>
    <mergeCell ref="G402:J402"/>
    <mergeCell ref="G414:J414"/>
    <mergeCell ref="G415:J415"/>
    <mergeCell ref="G416:J416"/>
    <mergeCell ref="G417:J417"/>
    <mergeCell ref="G418:J418"/>
    <mergeCell ref="G419:J419"/>
    <mergeCell ref="G408:J408"/>
    <mergeCell ref="G409:J409"/>
    <mergeCell ref="G410:J410"/>
    <mergeCell ref="G411:J411"/>
    <mergeCell ref="G412:J412"/>
    <mergeCell ref="G413:J413"/>
    <mergeCell ref="A420:A450"/>
    <mergeCell ref="B420:B450"/>
    <mergeCell ref="C420:C450"/>
    <mergeCell ref="D420:D450"/>
    <mergeCell ref="E420:E450"/>
    <mergeCell ref="G461:J461"/>
    <mergeCell ref="G462:J462"/>
    <mergeCell ref="G463:J463"/>
    <mergeCell ref="G432:J432"/>
    <mergeCell ref="G437:J437"/>
    <mergeCell ref="G421:J421"/>
    <mergeCell ref="G424:J424"/>
    <mergeCell ref="G425:J425"/>
    <mergeCell ref="G426:J426"/>
    <mergeCell ref="G427:J427"/>
    <mergeCell ref="G420:J420"/>
    <mergeCell ref="G428:J428"/>
    <mergeCell ref="G429:J429"/>
    <mergeCell ref="G430:J430"/>
    <mergeCell ref="G431:J431"/>
    <mergeCell ref="G443:J443"/>
    <mergeCell ref="G444:J444"/>
    <mergeCell ref="G445:J445"/>
    <mergeCell ref="G446:J446"/>
    <mergeCell ref="G433:J433"/>
    <mergeCell ref="G434:J434"/>
    <mergeCell ref="G435:J435"/>
    <mergeCell ref="G436:J436"/>
    <mergeCell ref="G481:J481"/>
    <mergeCell ref="G448:J448"/>
    <mergeCell ref="G464:J464"/>
    <mergeCell ref="G465:J465"/>
    <mergeCell ref="G466:J466"/>
    <mergeCell ref="G452:J452"/>
    <mergeCell ref="G455:J455"/>
    <mergeCell ref="G456:J456"/>
    <mergeCell ref="G457:J457"/>
    <mergeCell ref="G458:J458"/>
    <mergeCell ref="G449:J449"/>
    <mergeCell ref="G450:J450"/>
    <mergeCell ref="G473:J473"/>
    <mergeCell ref="G474:J474"/>
    <mergeCell ref="G475:J475"/>
    <mergeCell ref="G476:J476"/>
    <mergeCell ref="G447:J447"/>
    <mergeCell ref="G438:J438"/>
    <mergeCell ref="G439:J439"/>
    <mergeCell ref="G440:J440"/>
    <mergeCell ref="A451:A481"/>
    <mergeCell ref="B451:B481"/>
    <mergeCell ref="C451:C481"/>
    <mergeCell ref="D451:D481"/>
    <mergeCell ref="E451:E481"/>
    <mergeCell ref="G451:J451"/>
    <mergeCell ref="G459:J459"/>
    <mergeCell ref="G460:J460"/>
    <mergeCell ref="G472:J472"/>
    <mergeCell ref="G477:J477"/>
    <mergeCell ref="G467:J467"/>
    <mergeCell ref="G468:J468"/>
    <mergeCell ref="G469:J469"/>
    <mergeCell ref="G470:J470"/>
    <mergeCell ref="G471:J471"/>
    <mergeCell ref="G478:J478"/>
    <mergeCell ref="G479:J479"/>
    <mergeCell ref="G480:J480"/>
    <mergeCell ref="A482:A512"/>
    <mergeCell ref="B482:B512"/>
    <mergeCell ref="C482:C512"/>
    <mergeCell ref="D482:D512"/>
    <mergeCell ref="E482:E512"/>
    <mergeCell ref="G482:J482"/>
    <mergeCell ref="G510:J510"/>
    <mergeCell ref="G511:J511"/>
    <mergeCell ref="G512:J512"/>
    <mergeCell ref="G501:J501"/>
    <mergeCell ref="G502:J502"/>
    <mergeCell ref="G503:J503"/>
    <mergeCell ref="G504:J504"/>
    <mergeCell ref="G505:J505"/>
    <mergeCell ref="G506:J506"/>
    <mergeCell ref="G483:J483"/>
    <mergeCell ref="G486:J486"/>
    <mergeCell ref="G487:J487"/>
    <mergeCell ref="G488:J488"/>
    <mergeCell ref="G489:J489"/>
    <mergeCell ref="G496:J496"/>
    <mergeCell ref="G497:J497"/>
    <mergeCell ref="G498:J498"/>
    <mergeCell ref="G508:J508"/>
    <mergeCell ref="G509:J509"/>
    <mergeCell ref="G528:J528"/>
    <mergeCell ref="G529:J529"/>
    <mergeCell ref="G530:J530"/>
    <mergeCell ref="G514:J514"/>
    <mergeCell ref="G517:J517"/>
    <mergeCell ref="G518:J518"/>
    <mergeCell ref="G519:J519"/>
    <mergeCell ref="G520:J520"/>
    <mergeCell ref="G513:J513"/>
    <mergeCell ref="G521:J521"/>
    <mergeCell ref="G522:J522"/>
    <mergeCell ref="G523:J523"/>
    <mergeCell ref="G524:J524"/>
    <mergeCell ref="G499:J499"/>
    <mergeCell ref="G500:J500"/>
    <mergeCell ref="G490:J490"/>
    <mergeCell ref="G491:J491"/>
    <mergeCell ref="G492:J492"/>
    <mergeCell ref="G493:J493"/>
    <mergeCell ref="G494:J494"/>
    <mergeCell ref="G495:J495"/>
    <mergeCell ref="G507:J507"/>
    <mergeCell ref="G574:J574"/>
    <mergeCell ref="G536:J536"/>
    <mergeCell ref="G537:J537"/>
    <mergeCell ref="G538:J538"/>
    <mergeCell ref="G539:J539"/>
    <mergeCell ref="G540:J540"/>
    <mergeCell ref="L513:L529"/>
    <mergeCell ref="G565:J565"/>
    <mergeCell ref="G545:J545"/>
    <mergeCell ref="G548:J548"/>
    <mergeCell ref="G549:J549"/>
    <mergeCell ref="G550:J550"/>
    <mergeCell ref="G551:J551"/>
    <mergeCell ref="G566:J566"/>
    <mergeCell ref="A513:A543"/>
    <mergeCell ref="B513:B543"/>
    <mergeCell ref="C513:C543"/>
    <mergeCell ref="D513:D543"/>
    <mergeCell ref="E513:E543"/>
    <mergeCell ref="G554:J554"/>
    <mergeCell ref="G541:J541"/>
    <mergeCell ref="G531:J531"/>
    <mergeCell ref="G532:J532"/>
    <mergeCell ref="G533:J533"/>
    <mergeCell ref="G534:J534"/>
    <mergeCell ref="G535:J535"/>
    <mergeCell ref="G542:J542"/>
    <mergeCell ref="G543:J543"/>
    <mergeCell ref="G525:J525"/>
    <mergeCell ref="G526:J526"/>
    <mergeCell ref="G527:J527"/>
    <mergeCell ref="G552:J552"/>
    <mergeCell ref="G553:J553"/>
    <mergeCell ref="A544:A574"/>
    <mergeCell ref="B544:B574"/>
    <mergeCell ref="C544:C574"/>
    <mergeCell ref="D544:D574"/>
    <mergeCell ref="E544:E574"/>
    <mergeCell ref="G544:J544"/>
    <mergeCell ref="G558:J558"/>
    <mergeCell ref="G559:J559"/>
    <mergeCell ref="G576:J576"/>
    <mergeCell ref="G564:J564"/>
    <mergeCell ref="G571:J571"/>
    <mergeCell ref="G555:J555"/>
    <mergeCell ref="G556:J556"/>
    <mergeCell ref="G557:J557"/>
    <mergeCell ref="G567:J567"/>
    <mergeCell ref="G568:J568"/>
    <mergeCell ref="G569:J569"/>
    <mergeCell ref="G570:J570"/>
    <mergeCell ref="G560:J560"/>
    <mergeCell ref="G561:J561"/>
    <mergeCell ref="G562:J562"/>
    <mergeCell ref="G563:J563"/>
    <mergeCell ref="G572:J572"/>
    <mergeCell ref="G573:J573"/>
    <mergeCell ref="A575:A605"/>
    <mergeCell ref="B575:B605"/>
    <mergeCell ref="C575:C605"/>
    <mergeCell ref="D575:D605"/>
    <mergeCell ref="E575:E605"/>
    <mergeCell ref="G575:J575"/>
    <mergeCell ref="G603:J603"/>
    <mergeCell ref="G604:J604"/>
    <mergeCell ref="G605:J605"/>
    <mergeCell ref="G594:J594"/>
    <mergeCell ref="G595:J595"/>
    <mergeCell ref="G596:J596"/>
    <mergeCell ref="G597:J597"/>
    <mergeCell ref="G598:J598"/>
    <mergeCell ref="G599:J599"/>
    <mergeCell ref="G579:J579"/>
    <mergeCell ref="G580:J580"/>
    <mergeCell ref="G581:J581"/>
    <mergeCell ref="G582:J582"/>
    <mergeCell ref="G589:J589"/>
    <mergeCell ref="G590:J590"/>
    <mergeCell ref="G591:J591"/>
    <mergeCell ref="G592:J592"/>
    <mergeCell ref="G602:J602"/>
    <mergeCell ref="K575:K591"/>
    <mergeCell ref="K592:K605"/>
    <mergeCell ref="G621:J621"/>
    <mergeCell ref="G622:J622"/>
    <mergeCell ref="G623:J623"/>
    <mergeCell ref="G607:J607"/>
    <mergeCell ref="G610:J610"/>
    <mergeCell ref="G611:J611"/>
    <mergeCell ref="G612:J612"/>
    <mergeCell ref="G613:J613"/>
    <mergeCell ref="G606:J606"/>
    <mergeCell ref="G614:J614"/>
    <mergeCell ref="G615:J615"/>
    <mergeCell ref="G616:J616"/>
    <mergeCell ref="G617:J617"/>
    <mergeCell ref="K606:K622"/>
    <mergeCell ref="K623:K636"/>
    <mergeCell ref="G629:J629"/>
    <mergeCell ref="G630:J630"/>
    <mergeCell ref="G631:J631"/>
    <mergeCell ref="G632:J632"/>
    <mergeCell ref="G633:J633"/>
    <mergeCell ref="G593:J593"/>
    <mergeCell ref="G583:J583"/>
    <mergeCell ref="G584:J584"/>
    <mergeCell ref="G585:J585"/>
    <mergeCell ref="G586:J586"/>
    <mergeCell ref="G587:J587"/>
    <mergeCell ref="G588:J588"/>
    <mergeCell ref="G600:J600"/>
    <mergeCell ref="G601:J601"/>
    <mergeCell ref="A606:A636"/>
    <mergeCell ref="B606:B636"/>
    <mergeCell ref="C606:C636"/>
    <mergeCell ref="D606:D636"/>
    <mergeCell ref="E606:E636"/>
    <mergeCell ref="G647:J647"/>
    <mergeCell ref="G634:J634"/>
    <mergeCell ref="G624:J624"/>
    <mergeCell ref="G625:J625"/>
    <mergeCell ref="G626:J626"/>
    <mergeCell ref="G627:J627"/>
    <mergeCell ref="G628:J628"/>
    <mergeCell ref="G635:J635"/>
    <mergeCell ref="G636:J636"/>
    <mergeCell ref="G618:J618"/>
    <mergeCell ref="G619:J619"/>
    <mergeCell ref="G620:J620"/>
    <mergeCell ref="G638:J638"/>
    <mergeCell ref="G641:J641"/>
    <mergeCell ref="G642:J642"/>
    <mergeCell ref="G643:J643"/>
    <mergeCell ref="G644:J644"/>
    <mergeCell ref="A637:A667"/>
    <mergeCell ref="B637:B667"/>
    <mergeCell ref="C637:C667"/>
    <mergeCell ref="D637:D667"/>
    <mergeCell ref="E637:E667"/>
    <mergeCell ref="G637:J637"/>
    <mergeCell ref="G665:J665"/>
    <mergeCell ref="G666:J666"/>
    <mergeCell ref="G667:J667"/>
    <mergeCell ref="G664:J664"/>
    <mergeCell ref="G659:J659"/>
    <mergeCell ref="G660:J660"/>
    <mergeCell ref="G661:J661"/>
    <mergeCell ref="G662:J662"/>
    <mergeCell ref="G663:J663"/>
    <mergeCell ref="G658:J658"/>
    <mergeCell ref="G657:J657"/>
    <mergeCell ref="G648:J648"/>
    <mergeCell ref="G649:J649"/>
    <mergeCell ref="G650:J650"/>
    <mergeCell ref="G651:J651"/>
    <mergeCell ref="G652:J652"/>
    <mergeCell ref="G653:J653"/>
    <mergeCell ref="G654:J654"/>
    <mergeCell ref="G655:J655"/>
    <mergeCell ref="G656:J656"/>
    <mergeCell ref="G645:J645"/>
    <mergeCell ref="G646:J646"/>
    <mergeCell ref="G713:J713"/>
    <mergeCell ref="G703:J703"/>
    <mergeCell ref="G704:J704"/>
    <mergeCell ref="G705:J705"/>
    <mergeCell ref="G706:J706"/>
    <mergeCell ref="G699:J699"/>
    <mergeCell ref="G669:J669"/>
    <mergeCell ref="G672:J672"/>
    <mergeCell ref="G673:J673"/>
    <mergeCell ref="G707:J707"/>
    <mergeCell ref="G708:J708"/>
    <mergeCell ref="G709:J709"/>
    <mergeCell ref="G710:J710"/>
    <mergeCell ref="G700:J700"/>
    <mergeCell ref="G674:J674"/>
    <mergeCell ref="G675:J675"/>
    <mergeCell ref="G682:J682"/>
    <mergeCell ref="G683:J683"/>
    <mergeCell ref="G684:J684"/>
    <mergeCell ref="G685:J685"/>
    <mergeCell ref="G686:J686"/>
    <mergeCell ref="A668:A698"/>
    <mergeCell ref="B668:B698"/>
    <mergeCell ref="C668:C698"/>
    <mergeCell ref="D668:D698"/>
    <mergeCell ref="E668:E698"/>
    <mergeCell ref="G668:J668"/>
    <mergeCell ref="G696:J696"/>
    <mergeCell ref="G697:J697"/>
    <mergeCell ref="G698:J698"/>
    <mergeCell ref="G687:J687"/>
    <mergeCell ref="G688:J688"/>
    <mergeCell ref="G689:J689"/>
    <mergeCell ref="G690:J690"/>
    <mergeCell ref="G691:J691"/>
    <mergeCell ref="G692:J692"/>
    <mergeCell ref="G676:J676"/>
    <mergeCell ref="G677:J677"/>
    <mergeCell ref="G678:J678"/>
    <mergeCell ref="G679:J679"/>
    <mergeCell ref="G680:J680"/>
    <mergeCell ref="G681:J681"/>
    <mergeCell ref="G693:J693"/>
    <mergeCell ref="G694:J694"/>
    <mergeCell ref="G695:J695"/>
    <mergeCell ref="G737:J737"/>
    <mergeCell ref="G760:J760"/>
    <mergeCell ref="G753:J753"/>
    <mergeCell ref="G754:J754"/>
    <mergeCell ref="G755:J755"/>
    <mergeCell ref="G756:J756"/>
    <mergeCell ref="G711:J711"/>
    <mergeCell ref="G712:J712"/>
    <mergeCell ref="G714:J714"/>
    <mergeCell ref="G715:J715"/>
    <mergeCell ref="G716:J716"/>
    <mergeCell ref="A730:A760"/>
    <mergeCell ref="B730:B760"/>
    <mergeCell ref="C730:C760"/>
    <mergeCell ref="D730:D760"/>
    <mergeCell ref="E730:E760"/>
    <mergeCell ref="G730:J730"/>
    <mergeCell ref="G738:J738"/>
    <mergeCell ref="G739:J739"/>
    <mergeCell ref="G722:J722"/>
    <mergeCell ref="G723:J723"/>
    <mergeCell ref="G724:J724"/>
    <mergeCell ref="G725:J725"/>
    <mergeCell ref="G726:J726"/>
    <mergeCell ref="G727:J727"/>
    <mergeCell ref="A699:A729"/>
    <mergeCell ref="B699:B729"/>
    <mergeCell ref="C699:C729"/>
    <mergeCell ref="D699:D729"/>
    <mergeCell ref="E699:E729"/>
    <mergeCell ref="G744:J744"/>
    <mergeCell ref="G731:J731"/>
    <mergeCell ref="G734:J734"/>
    <mergeCell ref="G735:J735"/>
    <mergeCell ref="G736:J736"/>
    <mergeCell ref="L747:L760"/>
    <mergeCell ref="G757:J757"/>
    <mergeCell ref="G758:J758"/>
    <mergeCell ref="G759:J759"/>
    <mergeCell ref="G745:J745"/>
    <mergeCell ref="G728:J728"/>
    <mergeCell ref="G729:J729"/>
    <mergeCell ref="G717:J717"/>
    <mergeCell ref="G718:J718"/>
    <mergeCell ref="G719:J719"/>
    <mergeCell ref="G720:J720"/>
    <mergeCell ref="G721:J721"/>
    <mergeCell ref="G751:J751"/>
    <mergeCell ref="G752:J752"/>
    <mergeCell ref="G746:J746"/>
    <mergeCell ref="G747:J747"/>
    <mergeCell ref="G748:J748"/>
    <mergeCell ref="G749:J749"/>
    <mergeCell ref="G750:J750"/>
    <mergeCell ref="G740:J740"/>
    <mergeCell ref="G741:J741"/>
    <mergeCell ref="G742:J742"/>
    <mergeCell ref="G743:J743"/>
    <mergeCell ref="L716:L729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9">
    <tabColor rgb="FFFFFF00"/>
    <pageSetUpPr fitToPage="1"/>
  </sheetPr>
  <dimension ref="A1:L874"/>
  <sheetViews>
    <sheetView zoomScale="77" zoomScaleNormal="77" zoomScaleSheetLayoutView="80" workbookViewId="0">
      <selection sqref="A1:L1"/>
    </sheetView>
  </sheetViews>
  <sheetFormatPr defaultRowHeight="19.5" x14ac:dyDescent="0.3"/>
  <cols>
    <col min="1" max="2" width="4.7109375" style="153" customWidth="1"/>
    <col min="3" max="3" width="21.7109375" style="383" customWidth="1"/>
    <col min="4" max="4" width="71.7109375" style="51" customWidth="1"/>
    <col min="5" max="5" width="30.7109375" style="51" customWidth="1"/>
    <col min="6" max="6" width="32.7109375" style="53" customWidth="1"/>
    <col min="7" max="10" width="8.28515625" style="53" customWidth="1"/>
    <col min="11" max="11" width="13" style="53" customWidth="1"/>
    <col min="12" max="12" width="33.5703125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346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1605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4">
        <v>1</v>
      </c>
      <c r="B4" s="567"/>
      <c r="C4" s="614" t="s">
        <v>1363</v>
      </c>
      <c r="D4" s="611"/>
      <c r="E4" s="448"/>
      <c r="F4" s="147" t="s">
        <v>81</v>
      </c>
      <c r="G4" s="607" t="s">
        <v>6</v>
      </c>
      <c r="H4" s="607"/>
      <c r="I4" s="607"/>
      <c r="J4" s="607"/>
      <c r="K4" s="539">
        <v>3</v>
      </c>
      <c r="L4" s="589">
        <v>5771</v>
      </c>
    </row>
    <row r="5" spans="1:12" ht="15" customHeight="1" x14ac:dyDescent="0.25">
      <c r="A5" s="564"/>
      <c r="B5" s="568"/>
      <c r="C5" s="614"/>
      <c r="D5" s="612"/>
      <c r="E5" s="448"/>
      <c r="F5" s="147" t="s">
        <v>80</v>
      </c>
      <c r="G5" s="469">
        <v>10</v>
      </c>
      <c r="H5" s="469"/>
      <c r="I5" s="469"/>
      <c r="J5" s="469"/>
      <c r="K5" s="583"/>
      <c r="L5" s="604"/>
    </row>
    <row r="6" spans="1:12" ht="15" customHeight="1" x14ac:dyDescent="0.25">
      <c r="A6" s="564"/>
      <c r="B6" s="568"/>
      <c r="C6" s="614"/>
      <c r="D6" s="612"/>
      <c r="E6" s="448"/>
      <c r="F6" s="147" t="s">
        <v>1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4"/>
    </row>
    <row r="7" spans="1:12" ht="15" customHeight="1" x14ac:dyDescent="0.25">
      <c r="A7" s="564"/>
      <c r="B7" s="568"/>
      <c r="C7" s="614"/>
      <c r="D7" s="612"/>
      <c r="E7" s="448"/>
      <c r="F7" s="147" t="s">
        <v>817</v>
      </c>
      <c r="G7" s="243">
        <f>G5*100</f>
        <v>1000</v>
      </c>
      <c r="H7" s="244">
        <f>G5*110</f>
        <v>1100</v>
      </c>
      <c r="I7" s="246">
        <f>G5*120</f>
        <v>1200</v>
      </c>
      <c r="J7" s="245">
        <f>G5*123</f>
        <v>1230</v>
      </c>
      <c r="K7" s="583"/>
      <c r="L7" s="604"/>
    </row>
    <row r="8" spans="1:12" ht="15" customHeight="1" x14ac:dyDescent="0.25">
      <c r="A8" s="564"/>
      <c r="B8" s="568"/>
      <c r="C8" s="614"/>
      <c r="D8" s="612"/>
      <c r="E8" s="448"/>
      <c r="F8" s="147" t="s">
        <v>1269</v>
      </c>
      <c r="G8" s="451">
        <v>0.98</v>
      </c>
      <c r="H8" s="451"/>
      <c r="I8" s="451"/>
      <c r="J8" s="451"/>
      <c r="K8" s="583"/>
      <c r="L8" s="604"/>
    </row>
    <row r="9" spans="1:12" ht="15" customHeight="1" x14ac:dyDescent="0.25">
      <c r="A9" s="564"/>
      <c r="B9" s="568"/>
      <c r="C9" s="614"/>
      <c r="D9" s="612"/>
      <c r="E9" s="448"/>
      <c r="F9" s="93" t="s">
        <v>699</v>
      </c>
      <c r="G9" s="523" t="s">
        <v>700</v>
      </c>
      <c r="H9" s="523"/>
      <c r="I9" s="523"/>
      <c r="J9" s="523"/>
      <c r="K9" s="583"/>
      <c r="L9" s="604"/>
    </row>
    <row r="10" spans="1:12" ht="15" customHeight="1" x14ac:dyDescent="0.25">
      <c r="A10" s="564"/>
      <c r="B10" s="568"/>
      <c r="C10" s="614"/>
      <c r="D10" s="612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4"/>
    </row>
    <row r="11" spans="1:12" ht="15" customHeight="1" x14ac:dyDescent="0.25">
      <c r="A11" s="564"/>
      <c r="B11" s="568"/>
      <c r="C11" s="614"/>
      <c r="D11" s="612"/>
      <c r="E11" s="448"/>
      <c r="F11" s="147" t="s">
        <v>2</v>
      </c>
      <c r="G11" s="607">
        <v>66</v>
      </c>
      <c r="H11" s="607"/>
      <c r="I11" s="607"/>
      <c r="J11" s="607"/>
      <c r="K11" s="583"/>
      <c r="L11" s="604"/>
    </row>
    <row r="12" spans="1:12" ht="15" customHeight="1" x14ac:dyDescent="0.25">
      <c r="A12" s="564"/>
      <c r="B12" s="568"/>
      <c r="C12" s="614"/>
      <c r="D12" s="612"/>
      <c r="E12" s="448"/>
      <c r="F12" s="147" t="s">
        <v>396</v>
      </c>
      <c r="G12" s="523" t="s">
        <v>397</v>
      </c>
      <c r="H12" s="523"/>
      <c r="I12" s="523"/>
      <c r="J12" s="523"/>
      <c r="K12" s="583"/>
      <c r="L12" s="604"/>
    </row>
    <row r="13" spans="1:12" ht="15" customHeight="1" x14ac:dyDescent="0.25">
      <c r="A13" s="564"/>
      <c r="B13" s="568"/>
      <c r="C13" s="614"/>
      <c r="D13" s="612"/>
      <c r="E13" s="448"/>
      <c r="F13" s="147" t="s">
        <v>3</v>
      </c>
      <c r="G13" s="607" t="s">
        <v>26</v>
      </c>
      <c r="H13" s="607"/>
      <c r="I13" s="607"/>
      <c r="J13" s="607"/>
      <c r="K13" s="583"/>
      <c r="L13" s="604"/>
    </row>
    <row r="14" spans="1:12" ht="15" customHeight="1" x14ac:dyDescent="0.25">
      <c r="A14" s="564"/>
      <c r="B14" s="568"/>
      <c r="C14" s="614"/>
      <c r="D14" s="612"/>
      <c r="E14" s="448"/>
      <c r="F14" s="148" t="s">
        <v>379</v>
      </c>
      <c r="G14" s="523" t="s">
        <v>380</v>
      </c>
      <c r="H14" s="523"/>
      <c r="I14" s="523"/>
      <c r="J14" s="523"/>
      <c r="K14" s="583"/>
      <c r="L14" s="604"/>
    </row>
    <row r="15" spans="1:12" ht="15" customHeight="1" x14ac:dyDescent="0.25">
      <c r="A15" s="564"/>
      <c r="B15" s="568"/>
      <c r="C15" s="614"/>
      <c r="D15" s="612"/>
      <c r="E15" s="448"/>
      <c r="F15" s="93" t="s">
        <v>701</v>
      </c>
      <c r="G15" s="523">
        <v>100000</v>
      </c>
      <c r="H15" s="523"/>
      <c r="I15" s="523"/>
      <c r="J15" s="523"/>
      <c r="K15" s="583"/>
      <c r="L15" s="604"/>
    </row>
    <row r="16" spans="1:12" ht="15" customHeight="1" x14ac:dyDescent="0.25">
      <c r="A16" s="564"/>
      <c r="B16" s="568"/>
      <c r="C16" s="614"/>
      <c r="D16" s="612"/>
      <c r="E16" s="448"/>
      <c r="F16" s="148" t="s">
        <v>257</v>
      </c>
      <c r="G16" s="523" t="s">
        <v>556</v>
      </c>
      <c r="H16" s="523"/>
      <c r="I16" s="523"/>
      <c r="J16" s="523"/>
      <c r="K16" s="583"/>
      <c r="L16" s="604"/>
    </row>
    <row r="17" spans="1:12" ht="15" customHeight="1" x14ac:dyDescent="0.25">
      <c r="A17" s="564"/>
      <c r="B17" s="568"/>
      <c r="C17" s="614"/>
      <c r="D17" s="612"/>
      <c r="E17" s="448"/>
      <c r="F17" s="148" t="s">
        <v>376</v>
      </c>
      <c r="G17" s="523" t="s">
        <v>392</v>
      </c>
      <c r="H17" s="523"/>
      <c r="I17" s="523"/>
      <c r="J17" s="523"/>
      <c r="K17" s="583"/>
      <c r="L17" s="604"/>
    </row>
    <row r="18" spans="1:12" ht="15" customHeight="1" x14ac:dyDescent="0.25">
      <c r="A18" s="564"/>
      <c r="B18" s="568"/>
      <c r="C18" s="614"/>
      <c r="D18" s="612"/>
      <c r="E18" s="448"/>
      <c r="F18" s="93" t="s">
        <v>702</v>
      </c>
      <c r="G18" s="523" t="s">
        <v>709</v>
      </c>
      <c r="H18" s="523"/>
      <c r="I18" s="523"/>
      <c r="J18" s="523"/>
      <c r="K18" s="583"/>
      <c r="L18" s="604"/>
    </row>
    <row r="19" spans="1:12" ht="15" customHeight="1" x14ac:dyDescent="0.25">
      <c r="A19" s="564"/>
      <c r="B19" s="568"/>
      <c r="C19" s="614"/>
      <c r="D19" s="612"/>
      <c r="E19" s="448"/>
      <c r="F19" s="148" t="s">
        <v>381</v>
      </c>
      <c r="G19" s="523" t="s">
        <v>382</v>
      </c>
      <c r="H19" s="523"/>
      <c r="I19" s="523"/>
      <c r="J19" s="523"/>
      <c r="K19" s="583"/>
      <c r="L19" s="604"/>
    </row>
    <row r="20" spans="1:12" ht="15" customHeight="1" x14ac:dyDescent="0.25">
      <c r="A20" s="564"/>
      <c r="B20" s="568"/>
      <c r="C20" s="614"/>
      <c r="D20" s="612"/>
      <c r="E20" s="448"/>
      <c r="F20" s="94" t="s">
        <v>358</v>
      </c>
      <c r="G20" s="523" t="s">
        <v>900</v>
      </c>
      <c r="H20" s="523"/>
      <c r="I20" s="523"/>
      <c r="J20" s="523"/>
      <c r="K20" s="583"/>
      <c r="L20" s="605"/>
    </row>
    <row r="21" spans="1:12" ht="15" customHeight="1" x14ac:dyDescent="0.25">
      <c r="A21" s="564"/>
      <c r="B21" s="568"/>
      <c r="C21" s="614"/>
      <c r="D21" s="612"/>
      <c r="E21" s="448"/>
      <c r="F21" s="148" t="s">
        <v>383</v>
      </c>
      <c r="G21" s="523" t="s">
        <v>394</v>
      </c>
      <c r="H21" s="523"/>
      <c r="I21" s="523"/>
      <c r="J21" s="523"/>
      <c r="K21" s="584">
        <v>5</v>
      </c>
      <c r="L21" s="533">
        <v>6175</v>
      </c>
    </row>
    <row r="22" spans="1:12" ht="15" customHeight="1" x14ac:dyDescent="0.25">
      <c r="A22" s="564"/>
      <c r="B22" s="568"/>
      <c r="C22" s="614"/>
      <c r="D22" s="612"/>
      <c r="E22" s="448"/>
      <c r="F22" s="148" t="s">
        <v>389</v>
      </c>
      <c r="G22" s="523" t="s">
        <v>390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612"/>
      <c r="E23" s="448"/>
      <c r="F23" s="93" t="s">
        <v>704</v>
      </c>
      <c r="G23" s="523" t="s">
        <v>705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612"/>
      <c r="E24" s="448"/>
      <c r="F24" s="93" t="s">
        <v>706</v>
      </c>
      <c r="G24" s="523" t="s">
        <v>390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612"/>
      <c r="E25" s="448"/>
      <c r="F25" s="93" t="s">
        <v>1271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612"/>
      <c r="E26" s="448"/>
      <c r="F26" s="93" t="s">
        <v>707</v>
      </c>
      <c r="G26" s="523" t="s">
        <v>1270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612"/>
      <c r="E27" s="448"/>
      <c r="F27" s="93" t="s">
        <v>708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612"/>
      <c r="E28" s="448"/>
      <c r="F28" s="148" t="s">
        <v>377</v>
      </c>
      <c r="G28" s="523" t="s">
        <v>387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612"/>
      <c r="E29" s="448"/>
      <c r="F29" s="148" t="s">
        <v>388</v>
      </c>
      <c r="G29" s="523" t="s">
        <v>393</v>
      </c>
      <c r="H29" s="523"/>
      <c r="I29" s="523"/>
      <c r="J29" s="523"/>
      <c r="K29" s="585"/>
      <c r="L29" s="603" t="e">
        <f>#REF!-#REF!*10%</f>
        <v>#REF!</v>
      </c>
    </row>
    <row r="30" spans="1:12" ht="15.6" customHeight="1" x14ac:dyDescent="0.25">
      <c r="A30" s="564"/>
      <c r="B30" s="568"/>
      <c r="C30" s="614"/>
      <c r="D30" s="612"/>
      <c r="E30" s="448"/>
      <c r="F30" s="148" t="s">
        <v>562</v>
      </c>
      <c r="G30" s="523" t="s">
        <v>1024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612"/>
      <c r="E31" s="448"/>
      <c r="F31" s="93" t="s">
        <v>1183</v>
      </c>
      <c r="G31" s="573" t="s">
        <v>1180</v>
      </c>
      <c r="H31" s="574"/>
      <c r="I31" s="574"/>
      <c r="J31" s="575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612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612"/>
      <c r="E33" s="448"/>
      <c r="F33" s="149" t="s">
        <v>4</v>
      </c>
      <c r="G33" s="606">
        <v>0.9</v>
      </c>
      <c r="H33" s="606"/>
      <c r="I33" s="606"/>
      <c r="J33" s="606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614"/>
      <c r="D34" s="612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1364</v>
      </c>
      <c r="D35" s="611"/>
      <c r="E35" s="448"/>
      <c r="F35" s="147" t="s">
        <v>81</v>
      </c>
      <c r="G35" s="607" t="s">
        <v>6</v>
      </c>
      <c r="H35" s="607"/>
      <c r="I35" s="607"/>
      <c r="J35" s="607"/>
      <c r="K35" s="539">
        <v>3</v>
      </c>
      <c r="L35" s="589">
        <v>6734</v>
      </c>
    </row>
    <row r="36" spans="1:12" ht="15" customHeight="1" x14ac:dyDescent="0.25">
      <c r="A36" s="564"/>
      <c r="B36" s="568"/>
      <c r="C36" s="614"/>
      <c r="D36" s="612"/>
      <c r="E36" s="448"/>
      <c r="F36" s="147" t="s">
        <v>80</v>
      </c>
      <c r="G36" s="469">
        <v>20</v>
      </c>
      <c r="H36" s="469"/>
      <c r="I36" s="469"/>
      <c r="J36" s="469"/>
      <c r="K36" s="583"/>
      <c r="L36" s="604"/>
    </row>
    <row r="37" spans="1:12" ht="15" customHeight="1" x14ac:dyDescent="0.25">
      <c r="A37" s="564"/>
      <c r="B37" s="568"/>
      <c r="C37" s="614"/>
      <c r="D37" s="612"/>
      <c r="E37" s="448"/>
      <c r="F37" s="147" t="s">
        <v>1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4"/>
    </row>
    <row r="38" spans="1:12" ht="15" customHeight="1" x14ac:dyDescent="0.25">
      <c r="A38" s="564"/>
      <c r="B38" s="568"/>
      <c r="C38" s="614"/>
      <c r="D38" s="612"/>
      <c r="E38" s="448"/>
      <c r="F38" s="147" t="s">
        <v>817</v>
      </c>
      <c r="G38" s="243">
        <f>G36*100</f>
        <v>2000</v>
      </c>
      <c r="H38" s="244">
        <f>G36*110</f>
        <v>2200</v>
      </c>
      <c r="I38" s="246">
        <f>G36*120</f>
        <v>2400</v>
      </c>
      <c r="J38" s="245">
        <f>G36*123</f>
        <v>2460</v>
      </c>
      <c r="K38" s="583"/>
      <c r="L38" s="604"/>
    </row>
    <row r="39" spans="1:12" ht="15" customHeight="1" x14ac:dyDescent="0.25">
      <c r="A39" s="564"/>
      <c r="B39" s="568"/>
      <c r="C39" s="614"/>
      <c r="D39" s="612"/>
      <c r="E39" s="448"/>
      <c r="F39" s="147" t="s">
        <v>1269</v>
      </c>
      <c r="G39" s="451">
        <v>0.98</v>
      </c>
      <c r="H39" s="451"/>
      <c r="I39" s="451"/>
      <c r="J39" s="451"/>
      <c r="K39" s="583"/>
      <c r="L39" s="604"/>
    </row>
    <row r="40" spans="1:12" ht="15" customHeight="1" x14ac:dyDescent="0.25">
      <c r="A40" s="564"/>
      <c r="B40" s="568"/>
      <c r="C40" s="614"/>
      <c r="D40" s="612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4"/>
    </row>
    <row r="41" spans="1:12" ht="15" customHeight="1" x14ac:dyDescent="0.25">
      <c r="A41" s="564"/>
      <c r="B41" s="568"/>
      <c r="C41" s="614"/>
      <c r="D41" s="612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4"/>
    </row>
    <row r="42" spans="1:12" ht="15" customHeight="1" x14ac:dyDescent="0.25">
      <c r="A42" s="564"/>
      <c r="B42" s="568"/>
      <c r="C42" s="614"/>
      <c r="D42" s="612"/>
      <c r="E42" s="448"/>
      <c r="F42" s="147" t="s">
        <v>2</v>
      </c>
      <c r="G42" s="607">
        <v>66</v>
      </c>
      <c r="H42" s="607"/>
      <c r="I42" s="607"/>
      <c r="J42" s="607"/>
      <c r="K42" s="583"/>
      <c r="L42" s="604"/>
    </row>
    <row r="43" spans="1:12" ht="15" customHeight="1" x14ac:dyDescent="0.25">
      <c r="A43" s="564"/>
      <c r="B43" s="568"/>
      <c r="C43" s="614"/>
      <c r="D43" s="612"/>
      <c r="E43" s="448"/>
      <c r="F43" s="147" t="s">
        <v>396</v>
      </c>
      <c r="G43" s="523" t="s">
        <v>397</v>
      </c>
      <c r="H43" s="523"/>
      <c r="I43" s="523"/>
      <c r="J43" s="523"/>
      <c r="K43" s="583"/>
      <c r="L43" s="604"/>
    </row>
    <row r="44" spans="1:12" ht="15" customHeight="1" x14ac:dyDescent="0.25">
      <c r="A44" s="564"/>
      <c r="B44" s="568"/>
      <c r="C44" s="614"/>
      <c r="D44" s="612"/>
      <c r="E44" s="448"/>
      <c r="F44" s="147" t="s">
        <v>3</v>
      </c>
      <c r="G44" s="607" t="s">
        <v>26</v>
      </c>
      <c r="H44" s="607"/>
      <c r="I44" s="607"/>
      <c r="J44" s="607"/>
      <c r="K44" s="583"/>
      <c r="L44" s="604"/>
    </row>
    <row r="45" spans="1:12" ht="15" customHeight="1" x14ac:dyDescent="0.25">
      <c r="A45" s="564"/>
      <c r="B45" s="568"/>
      <c r="C45" s="614"/>
      <c r="D45" s="612"/>
      <c r="E45" s="448"/>
      <c r="F45" s="148" t="s">
        <v>379</v>
      </c>
      <c r="G45" s="523" t="s">
        <v>380</v>
      </c>
      <c r="H45" s="523"/>
      <c r="I45" s="523"/>
      <c r="J45" s="523"/>
      <c r="K45" s="583"/>
      <c r="L45" s="604"/>
    </row>
    <row r="46" spans="1:12" ht="15" customHeight="1" x14ac:dyDescent="0.25">
      <c r="A46" s="564"/>
      <c r="B46" s="568"/>
      <c r="C46" s="614"/>
      <c r="D46" s="612"/>
      <c r="E46" s="448"/>
      <c r="F46" s="93" t="s">
        <v>701</v>
      </c>
      <c r="G46" s="523">
        <v>100000</v>
      </c>
      <c r="H46" s="523"/>
      <c r="I46" s="523"/>
      <c r="J46" s="523"/>
      <c r="K46" s="583"/>
      <c r="L46" s="604"/>
    </row>
    <row r="47" spans="1:12" ht="15" customHeight="1" x14ac:dyDescent="0.25">
      <c r="A47" s="564"/>
      <c r="B47" s="568"/>
      <c r="C47" s="614"/>
      <c r="D47" s="612"/>
      <c r="E47" s="448"/>
      <c r="F47" s="148" t="s">
        <v>257</v>
      </c>
      <c r="G47" s="523" t="s">
        <v>556</v>
      </c>
      <c r="H47" s="523"/>
      <c r="I47" s="523"/>
      <c r="J47" s="523"/>
      <c r="K47" s="583"/>
      <c r="L47" s="604"/>
    </row>
    <row r="48" spans="1:12" ht="15" customHeight="1" x14ac:dyDescent="0.25">
      <c r="A48" s="564"/>
      <c r="B48" s="568"/>
      <c r="C48" s="614"/>
      <c r="D48" s="612"/>
      <c r="E48" s="448"/>
      <c r="F48" s="148" t="s">
        <v>376</v>
      </c>
      <c r="G48" s="523" t="s">
        <v>392</v>
      </c>
      <c r="H48" s="523"/>
      <c r="I48" s="523"/>
      <c r="J48" s="523"/>
      <c r="K48" s="583"/>
      <c r="L48" s="604"/>
    </row>
    <row r="49" spans="1:12" ht="15" customHeight="1" x14ac:dyDescent="0.25">
      <c r="A49" s="564"/>
      <c r="B49" s="568"/>
      <c r="C49" s="614"/>
      <c r="D49" s="612"/>
      <c r="E49" s="448"/>
      <c r="F49" s="93" t="s">
        <v>702</v>
      </c>
      <c r="G49" s="523" t="s">
        <v>709</v>
      </c>
      <c r="H49" s="523"/>
      <c r="I49" s="523"/>
      <c r="J49" s="523"/>
      <c r="K49" s="583"/>
      <c r="L49" s="604"/>
    </row>
    <row r="50" spans="1:12" ht="15" customHeight="1" x14ac:dyDescent="0.25">
      <c r="A50" s="564"/>
      <c r="B50" s="568"/>
      <c r="C50" s="614"/>
      <c r="D50" s="612"/>
      <c r="E50" s="448"/>
      <c r="F50" s="148" t="s">
        <v>381</v>
      </c>
      <c r="G50" s="523" t="s">
        <v>382</v>
      </c>
      <c r="H50" s="523"/>
      <c r="I50" s="523"/>
      <c r="J50" s="523"/>
      <c r="K50" s="583"/>
      <c r="L50" s="604"/>
    </row>
    <row r="51" spans="1:12" ht="15" customHeight="1" x14ac:dyDescent="0.25">
      <c r="A51" s="564"/>
      <c r="B51" s="568"/>
      <c r="C51" s="614"/>
      <c r="D51" s="612"/>
      <c r="E51" s="448"/>
      <c r="F51" s="94" t="s">
        <v>358</v>
      </c>
      <c r="G51" s="523" t="s">
        <v>900</v>
      </c>
      <c r="H51" s="523"/>
      <c r="I51" s="523"/>
      <c r="J51" s="523"/>
      <c r="K51" s="583"/>
      <c r="L51" s="605"/>
    </row>
    <row r="52" spans="1:12" ht="15" customHeight="1" x14ac:dyDescent="0.25">
      <c r="A52" s="564"/>
      <c r="B52" s="568"/>
      <c r="C52" s="614"/>
      <c r="D52" s="612"/>
      <c r="E52" s="448"/>
      <c r="F52" s="148" t="s">
        <v>383</v>
      </c>
      <c r="G52" s="523" t="s">
        <v>394</v>
      </c>
      <c r="H52" s="523"/>
      <c r="I52" s="523"/>
      <c r="J52" s="523"/>
      <c r="K52" s="584">
        <v>5</v>
      </c>
      <c r="L52" s="533">
        <v>7205</v>
      </c>
    </row>
    <row r="53" spans="1:12" ht="15" customHeight="1" x14ac:dyDescent="0.25">
      <c r="A53" s="564"/>
      <c r="B53" s="568"/>
      <c r="C53" s="614"/>
      <c r="D53" s="612"/>
      <c r="E53" s="448"/>
      <c r="F53" s="148" t="s">
        <v>389</v>
      </c>
      <c r="G53" s="523" t="s">
        <v>390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612"/>
      <c r="E54" s="448"/>
      <c r="F54" s="93" t="s">
        <v>704</v>
      </c>
      <c r="G54" s="523" t="s">
        <v>705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612"/>
      <c r="E55" s="448"/>
      <c r="F55" s="93" t="s">
        <v>706</v>
      </c>
      <c r="G55" s="523" t="s">
        <v>390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612"/>
      <c r="E56" s="448"/>
      <c r="F56" s="93" t="s">
        <v>1271</v>
      </c>
      <c r="G56" s="523" t="s">
        <v>390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612"/>
      <c r="E57" s="448"/>
      <c r="F57" s="93" t="s">
        <v>707</v>
      </c>
      <c r="G57" s="523" t="s">
        <v>1270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612"/>
      <c r="E58" s="448"/>
      <c r="F58" s="93" t="s">
        <v>708</v>
      </c>
      <c r="G58" s="523" t="s">
        <v>390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612"/>
      <c r="E59" s="448"/>
      <c r="F59" s="148" t="s">
        <v>377</v>
      </c>
      <c r="G59" s="523" t="s">
        <v>387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612"/>
      <c r="E60" s="448"/>
      <c r="F60" s="148" t="s">
        <v>388</v>
      </c>
      <c r="G60" s="523" t="s">
        <v>393</v>
      </c>
      <c r="H60" s="523"/>
      <c r="I60" s="523"/>
      <c r="J60" s="523"/>
      <c r="K60" s="585"/>
      <c r="L60" s="603" t="e">
        <f>#REF!-#REF!*10%</f>
        <v>#REF!</v>
      </c>
    </row>
    <row r="61" spans="1:12" ht="15.6" customHeight="1" x14ac:dyDescent="0.25">
      <c r="A61" s="564"/>
      <c r="B61" s="568"/>
      <c r="C61" s="614"/>
      <c r="D61" s="612"/>
      <c r="E61" s="448"/>
      <c r="F61" s="148" t="s">
        <v>562</v>
      </c>
      <c r="G61" s="523" t="s">
        <v>1024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612"/>
      <c r="E62" s="448"/>
      <c r="F62" s="93" t="s">
        <v>1183</v>
      </c>
      <c r="G62" s="573" t="s">
        <v>1180</v>
      </c>
      <c r="H62" s="574"/>
      <c r="I62" s="574"/>
      <c r="J62" s="575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612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612"/>
      <c r="E64" s="448"/>
      <c r="F64" s="149" t="s">
        <v>4</v>
      </c>
      <c r="G64" s="606">
        <v>1</v>
      </c>
      <c r="H64" s="606"/>
      <c r="I64" s="606"/>
      <c r="J64" s="606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614"/>
      <c r="D65" s="612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64">
        <v>3</v>
      </c>
      <c r="B66" s="567"/>
      <c r="C66" s="614" t="s">
        <v>1245</v>
      </c>
      <c r="D66" s="616"/>
      <c r="E66" s="448"/>
      <c r="F66" s="147" t="s">
        <v>81</v>
      </c>
      <c r="G66" s="607" t="s">
        <v>6</v>
      </c>
      <c r="H66" s="607"/>
      <c r="I66" s="607"/>
      <c r="J66" s="607"/>
      <c r="K66" s="539">
        <v>3</v>
      </c>
      <c r="L66" s="589">
        <v>7310</v>
      </c>
    </row>
    <row r="67" spans="1:12" ht="15" customHeight="1" x14ac:dyDescent="0.25">
      <c r="A67" s="564"/>
      <c r="B67" s="568"/>
      <c r="C67" s="614"/>
      <c r="D67" s="617"/>
      <c r="E67" s="448"/>
      <c r="F67" s="147" t="s">
        <v>80</v>
      </c>
      <c r="G67" s="469">
        <v>20</v>
      </c>
      <c r="H67" s="469"/>
      <c r="I67" s="469"/>
      <c r="J67" s="469"/>
      <c r="K67" s="583"/>
      <c r="L67" s="604"/>
    </row>
    <row r="68" spans="1:12" ht="15" customHeight="1" x14ac:dyDescent="0.25">
      <c r="A68" s="564"/>
      <c r="B68" s="568"/>
      <c r="C68" s="614"/>
      <c r="D68" s="617"/>
      <c r="E68" s="448"/>
      <c r="F68" s="147" t="s">
        <v>1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4"/>
    </row>
    <row r="69" spans="1:12" ht="15" customHeight="1" x14ac:dyDescent="0.25">
      <c r="A69" s="564"/>
      <c r="B69" s="568"/>
      <c r="C69" s="614"/>
      <c r="D69" s="617"/>
      <c r="E69" s="448"/>
      <c r="F69" s="147" t="s">
        <v>817</v>
      </c>
      <c r="G69" s="243">
        <f>G67*100</f>
        <v>2000</v>
      </c>
      <c r="H69" s="244">
        <f>G67*110</f>
        <v>2200</v>
      </c>
      <c r="I69" s="246">
        <f>G67*120</f>
        <v>2400</v>
      </c>
      <c r="J69" s="245">
        <f>G67*123</f>
        <v>2460</v>
      </c>
      <c r="K69" s="583"/>
      <c r="L69" s="604"/>
    </row>
    <row r="70" spans="1:12" ht="15" customHeight="1" x14ac:dyDescent="0.25">
      <c r="A70" s="564"/>
      <c r="B70" s="568"/>
      <c r="C70" s="614"/>
      <c r="D70" s="617"/>
      <c r="E70" s="448"/>
      <c r="F70" s="147" t="s">
        <v>1269</v>
      </c>
      <c r="G70" s="451">
        <v>0.98</v>
      </c>
      <c r="H70" s="451"/>
      <c r="I70" s="451"/>
      <c r="J70" s="451"/>
      <c r="K70" s="583"/>
      <c r="L70" s="604"/>
    </row>
    <row r="71" spans="1:12" ht="15" customHeight="1" x14ac:dyDescent="0.25">
      <c r="A71" s="564"/>
      <c r="B71" s="568"/>
      <c r="C71" s="614"/>
      <c r="D71" s="617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4"/>
    </row>
    <row r="72" spans="1:12" ht="15" customHeight="1" x14ac:dyDescent="0.25">
      <c r="A72" s="564"/>
      <c r="B72" s="568"/>
      <c r="C72" s="614"/>
      <c r="D72" s="617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4"/>
    </row>
    <row r="73" spans="1:12" ht="15" customHeight="1" x14ac:dyDescent="0.25">
      <c r="A73" s="564"/>
      <c r="B73" s="568"/>
      <c r="C73" s="614"/>
      <c r="D73" s="617"/>
      <c r="E73" s="448"/>
      <c r="F73" s="147" t="s">
        <v>2</v>
      </c>
      <c r="G73" s="607">
        <v>66</v>
      </c>
      <c r="H73" s="607"/>
      <c r="I73" s="607"/>
      <c r="J73" s="607"/>
      <c r="K73" s="583"/>
      <c r="L73" s="604"/>
    </row>
    <row r="74" spans="1:12" ht="15" customHeight="1" x14ac:dyDescent="0.25">
      <c r="A74" s="564"/>
      <c r="B74" s="568"/>
      <c r="C74" s="614"/>
      <c r="D74" s="617"/>
      <c r="E74" s="448"/>
      <c r="F74" s="147" t="s">
        <v>396</v>
      </c>
      <c r="G74" s="523" t="s">
        <v>397</v>
      </c>
      <c r="H74" s="523"/>
      <c r="I74" s="523"/>
      <c r="J74" s="523"/>
      <c r="K74" s="583"/>
      <c r="L74" s="604"/>
    </row>
    <row r="75" spans="1:12" ht="15" customHeight="1" x14ac:dyDescent="0.25">
      <c r="A75" s="564"/>
      <c r="B75" s="568"/>
      <c r="C75" s="614"/>
      <c r="D75" s="617"/>
      <c r="E75" s="448"/>
      <c r="F75" s="147" t="s">
        <v>3</v>
      </c>
      <c r="G75" s="607" t="s">
        <v>27</v>
      </c>
      <c r="H75" s="607"/>
      <c r="I75" s="607"/>
      <c r="J75" s="607"/>
      <c r="K75" s="583"/>
      <c r="L75" s="604"/>
    </row>
    <row r="76" spans="1:12" ht="15" customHeight="1" x14ac:dyDescent="0.25">
      <c r="A76" s="564"/>
      <c r="B76" s="568"/>
      <c r="C76" s="614"/>
      <c r="D76" s="617"/>
      <c r="E76" s="448"/>
      <c r="F76" s="148" t="s">
        <v>379</v>
      </c>
      <c r="G76" s="523" t="s">
        <v>380</v>
      </c>
      <c r="H76" s="523"/>
      <c r="I76" s="523"/>
      <c r="J76" s="523"/>
      <c r="K76" s="583"/>
      <c r="L76" s="604"/>
    </row>
    <row r="77" spans="1:12" ht="15" customHeight="1" x14ac:dyDescent="0.25">
      <c r="A77" s="564"/>
      <c r="B77" s="568"/>
      <c r="C77" s="614"/>
      <c r="D77" s="617"/>
      <c r="E77" s="448"/>
      <c r="F77" s="93" t="s">
        <v>701</v>
      </c>
      <c r="G77" s="523">
        <v>100000</v>
      </c>
      <c r="H77" s="523"/>
      <c r="I77" s="523"/>
      <c r="J77" s="523"/>
      <c r="K77" s="583"/>
      <c r="L77" s="604"/>
    </row>
    <row r="78" spans="1:12" ht="15" customHeight="1" x14ac:dyDescent="0.25">
      <c r="A78" s="564"/>
      <c r="B78" s="568"/>
      <c r="C78" s="614"/>
      <c r="D78" s="617"/>
      <c r="E78" s="448"/>
      <c r="F78" s="148" t="s">
        <v>257</v>
      </c>
      <c r="G78" s="523" t="s">
        <v>556</v>
      </c>
      <c r="H78" s="523"/>
      <c r="I78" s="523"/>
      <c r="J78" s="523"/>
      <c r="K78" s="583"/>
      <c r="L78" s="604"/>
    </row>
    <row r="79" spans="1:12" ht="15" customHeight="1" x14ac:dyDescent="0.25">
      <c r="A79" s="564"/>
      <c r="B79" s="568"/>
      <c r="C79" s="614"/>
      <c r="D79" s="617"/>
      <c r="E79" s="448"/>
      <c r="F79" s="148" t="s">
        <v>376</v>
      </c>
      <c r="G79" s="523" t="s">
        <v>392</v>
      </c>
      <c r="H79" s="523"/>
      <c r="I79" s="523"/>
      <c r="J79" s="523"/>
      <c r="K79" s="583"/>
      <c r="L79" s="604"/>
    </row>
    <row r="80" spans="1:12" ht="15" customHeight="1" x14ac:dyDescent="0.25">
      <c r="A80" s="564"/>
      <c r="B80" s="568"/>
      <c r="C80" s="614"/>
      <c r="D80" s="617"/>
      <c r="E80" s="448"/>
      <c r="F80" s="93" t="s">
        <v>702</v>
      </c>
      <c r="G80" s="523" t="s">
        <v>709</v>
      </c>
      <c r="H80" s="523"/>
      <c r="I80" s="523"/>
      <c r="J80" s="523"/>
      <c r="K80" s="583"/>
      <c r="L80" s="604"/>
    </row>
    <row r="81" spans="1:12" ht="15" customHeight="1" x14ac:dyDescent="0.25">
      <c r="A81" s="564"/>
      <c r="B81" s="568"/>
      <c r="C81" s="614"/>
      <c r="D81" s="617"/>
      <c r="E81" s="448"/>
      <c r="F81" s="148" t="s">
        <v>381</v>
      </c>
      <c r="G81" s="523" t="s">
        <v>382</v>
      </c>
      <c r="H81" s="523"/>
      <c r="I81" s="523"/>
      <c r="J81" s="523"/>
      <c r="K81" s="583"/>
      <c r="L81" s="604"/>
    </row>
    <row r="82" spans="1:12" ht="15" customHeight="1" x14ac:dyDescent="0.25">
      <c r="A82" s="564"/>
      <c r="B82" s="568"/>
      <c r="C82" s="614"/>
      <c r="D82" s="617"/>
      <c r="E82" s="448"/>
      <c r="F82" s="94" t="s">
        <v>358</v>
      </c>
      <c r="G82" s="523" t="s">
        <v>900</v>
      </c>
      <c r="H82" s="523"/>
      <c r="I82" s="523"/>
      <c r="J82" s="523"/>
      <c r="K82" s="583"/>
      <c r="L82" s="605"/>
    </row>
    <row r="83" spans="1:12" ht="15" customHeight="1" x14ac:dyDescent="0.25">
      <c r="A83" s="564"/>
      <c r="B83" s="568"/>
      <c r="C83" s="614"/>
      <c r="D83" s="617"/>
      <c r="E83" s="448"/>
      <c r="F83" s="148" t="s">
        <v>383</v>
      </c>
      <c r="G83" s="523" t="s">
        <v>394</v>
      </c>
      <c r="H83" s="523"/>
      <c r="I83" s="523"/>
      <c r="J83" s="523"/>
      <c r="K83" s="584">
        <v>5</v>
      </c>
      <c r="L83" s="533">
        <v>7821</v>
      </c>
    </row>
    <row r="84" spans="1:12" ht="15" customHeight="1" x14ac:dyDescent="0.25">
      <c r="A84" s="564"/>
      <c r="B84" s="568"/>
      <c r="C84" s="614"/>
      <c r="D84" s="617"/>
      <c r="E84" s="448"/>
      <c r="F84" s="148" t="s">
        <v>389</v>
      </c>
      <c r="G84" s="523" t="s">
        <v>390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617"/>
      <c r="E85" s="448"/>
      <c r="F85" s="93" t="s">
        <v>704</v>
      </c>
      <c r="G85" s="523" t="s">
        <v>705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617"/>
      <c r="E86" s="448"/>
      <c r="F86" s="93" t="s">
        <v>706</v>
      </c>
      <c r="G86" s="523" t="s">
        <v>390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617"/>
      <c r="E87" s="448"/>
      <c r="F87" s="93" t="s">
        <v>1271</v>
      </c>
      <c r="G87" s="523" t="s">
        <v>390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617"/>
      <c r="E88" s="448"/>
      <c r="F88" s="93" t="s">
        <v>707</v>
      </c>
      <c r="G88" s="523" t="s">
        <v>1270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617"/>
      <c r="E89" s="448"/>
      <c r="F89" s="93" t="s">
        <v>708</v>
      </c>
      <c r="G89" s="523" t="s">
        <v>390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617"/>
      <c r="E90" s="448"/>
      <c r="F90" s="148" t="s">
        <v>377</v>
      </c>
      <c r="G90" s="523" t="s">
        <v>387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617"/>
      <c r="E91" s="448"/>
      <c r="F91" s="148" t="s">
        <v>388</v>
      </c>
      <c r="G91" s="523" t="s">
        <v>393</v>
      </c>
      <c r="H91" s="523"/>
      <c r="I91" s="523"/>
      <c r="J91" s="523"/>
      <c r="K91" s="585"/>
      <c r="L91" s="603" t="e">
        <f>#REF!-#REF!*10%</f>
        <v>#REF!</v>
      </c>
    </row>
    <row r="92" spans="1:12" ht="15.6" customHeight="1" x14ac:dyDescent="0.25">
      <c r="A92" s="564"/>
      <c r="B92" s="568"/>
      <c r="C92" s="614"/>
      <c r="D92" s="617"/>
      <c r="E92" s="448"/>
      <c r="F92" s="148" t="s">
        <v>562</v>
      </c>
      <c r="G92" s="523" t="s">
        <v>1024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617"/>
      <c r="E93" s="448"/>
      <c r="F93" s="93" t="s">
        <v>1183</v>
      </c>
      <c r="G93" s="573" t="s">
        <v>1180</v>
      </c>
      <c r="H93" s="574"/>
      <c r="I93" s="574"/>
      <c r="J93" s="575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617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617"/>
      <c r="E95" s="448"/>
      <c r="F95" s="149" t="s">
        <v>4</v>
      </c>
      <c r="G95" s="606">
        <v>1.5</v>
      </c>
      <c r="H95" s="606"/>
      <c r="I95" s="606"/>
      <c r="J95" s="606"/>
      <c r="K95" s="585"/>
      <c r="L95" s="603" t="e">
        <f>#REF!-#REF!*10%</f>
        <v>#REF!</v>
      </c>
    </row>
    <row r="96" spans="1:12" ht="15" customHeight="1" x14ac:dyDescent="0.25">
      <c r="A96" s="564"/>
      <c r="B96" s="569"/>
      <c r="C96" s="614"/>
      <c r="D96" s="618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ht="15" customHeight="1" x14ac:dyDescent="0.25">
      <c r="A97" s="564">
        <v>4</v>
      </c>
      <c r="B97" s="567"/>
      <c r="C97" s="614" t="s">
        <v>1272</v>
      </c>
      <c r="D97" s="616"/>
      <c r="E97" s="448"/>
      <c r="F97" s="147" t="s">
        <v>81</v>
      </c>
      <c r="G97" s="607" t="s">
        <v>6</v>
      </c>
      <c r="H97" s="607"/>
      <c r="I97" s="607"/>
      <c r="J97" s="607"/>
      <c r="K97" s="539">
        <v>3</v>
      </c>
      <c r="L97" s="589">
        <v>8273</v>
      </c>
    </row>
    <row r="98" spans="1:12" ht="15" customHeight="1" x14ac:dyDescent="0.25">
      <c r="A98" s="564"/>
      <c r="B98" s="568"/>
      <c r="C98" s="614"/>
      <c r="D98" s="617"/>
      <c r="E98" s="448"/>
      <c r="F98" s="147" t="s">
        <v>80</v>
      </c>
      <c r="G98" s="469">
        <v>30</v>
      </c>
      <c r="H98" s="469"/>
      <c r="I98" s="469"/>
      <c r="J98" s="469"/>
      <c r="K98" s="583"/>
      <c r="L98" s="604"/>
    </row>
    <row r="99" spans="1:12" ht="15" customHeight="1" x14ac:dyDescent="0.25">
      <c r="A99" s="564"/>
      <c r="B99" s="568"/>
      <c r="C99" s="614"/>
      <c r="D99" s="617"/>
      <c r="E99" s="448"/>
      <c r="F99" s="147" t="s">
        <v>1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604"/>
    </row>
    <row r="100" spans="1:12" ht="15" customHeight="1" x14ac:dyDescent="0.25">
      <c r="A100" s="564"/>
      <c r="B100" s="568"/>
      <c r="C100" s="614"/>
      <c r="D100" s="617"/>
      <c r="E100" s="448"/>
      <c r="F100" s="147" t="s">
        <v>817</v>
      </c>
      <c r="G100" s="243">
        <f>G98*100</f>
        <v>3000</v>
      </c>
      <c r="H100" s="244">
        <f>G98*110</f>
        <v>3300</v>
      </c>
      <c r="I100" s="246">
        <f>G98*120</f>
        <v>3600</v>
      </c>
      <c r="J100" s="245">
        <f>G98*123</f>
        <v>3690</v>
      </c>
      <c r="K100" s="583"/>
      <c r="L100" s="604"/>
    </row>
    <row r="101" spans="1:12" ht="15" customHeight="1" x14ac:dyDescent="0.25">
      <c r="A101" s="564"/>
      <c r="B101" s="568"/>
      <c r="C101" s="614"/>
      <c r="D101" s="617"/>
      <c r="E101" s="448"/>
      <c r="F101" s="147" t="s">
        <v>1269</v>
      </c>
      <c r="G101" s="451">
        <v>0.98</v>
      </c>
      <c r="H101" s="451"/>
      <c r="I101" s="451"/>
      <c r="J101" s="451"/>
      <c r="K101" s="583"/>
      <c r="L101" s="604"/>
    </row>
    <row r="102" spans="1:12" ht="15" customHeight="1" x14ac:dyDescent="0.25">
      <c r="A102" s="564"/>
      <c r="B102" s="568"/>
      <c r="C102" s="614"/>
      <c r="D102" s="617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604"/>
    </row>
    <row r="103" spans="1:12" ht="15" customHeight="1" x14ac:dyDescent="0.25">
      <c r="A103" s="564"/>
      <c r="B103" s="568"/>
      <c r="C103" s="614"/>
      <c r="D103" s="617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604"/>
    </row>
    <row r="104" spans="1:12" ht="15" customHeight="1" x14ac:dyDescent="0.25">
      <c r="A104" s="564"/>
      <c r="B104" s="568"/>
      <c r="C104" s="614"/>
      <c r="D104" s="617"/>
      <c r="E104" s="448"/>
      <c r="F104" s="147" t="s">
        <v>2</v>
      </c>
      <c r="G104" s="607">
        <v>66</v>
      </c>
      <c r="H104" s="607"/>
      <c r="I104" s="607"/>
      <c r="J104" s="607"/>
      <c r="K104" s="583"/>
      <c r="L104" s="604"/>
    </row>
    <row r="105" spans="1:12" ht="15" customHeight="1" x14ac:dyDescent="0.25">
      <c r="A105" s="564"/>
      <c r="B105" s="568"/>
      <c r="C105" s="614"/>
      <c r="D105" s="617"/>
      <c r="E105" s="448"/>
      <c r="F105" s="147" t="s">
        <v>396</v>
      </c>
      <c r="G105" s="523" t="s">
        <v>397</v>
      </c>
      <c r="H105" s="523"/>
      <c r="I105" s="523"/>
      <c r="J105" s="523"/>
      <c r="K105" s="583"/>
      <c r="L105" s="604"/>
    </row>
    <row r="106" spans="1:12" ht="15" customHeight="1" x14ac:dyDescent="0.25">
      <c r="A106" s="564"/>
      <c r="B106" s="568"/>
      <c r="C106" s="614"/>
      <c r="D106" s="617"/>
      <c r="E106" s="448"/>
      <c r="F106" s="147" t="s">
        <v>3</v>
      </c>
      <c r="G106" s="607" t="s">
        <v>27</v>
      </c>
      <c r="H106" s="607"/>
      <c r="I106" s="607"/>
      <c r="J106" s="607"/>
      <c r="K106" s="583"/>
      <c r="L106" s="604"/>
    </row>
    <row r="107" spans="1:12" ht="15" customHeight="1" x14ac:dyDescent="0.25">
      <c r="A107" s="564"/>
      <c r="B107" s="568"/>
      <c r="C107" s="614"/>
      <c r="D107" s="617"/>
      <c r="E107" s="448"/>
      <c r="F107" s="148" t="s">
        <v>379</v>
      </c>
      <c r="G107" s="523" t="s">
        <v>380</v>
      </c>
      <c r="H107" s="523"/>
      <c r="I107" s="523"/>
      <c r="J107" s="523"/>
      <c r="K107" s="583"/>
      <c r="L107" s="604"/>
    </row>
    <row r="108" spans="1:12" ht="15" customHeight="1" x14ac:dyDescent="0.25">
      <c r="A108" s="564"/>
      <c r="B108" s="568"/>
      <c r="C108" s="614"/>
      <c r="D108" s="617"/>
      <c r="E108" s="448"/>
      <c r="F108" s="93" t="s">
        <v>701</v>
      </c>
      <c r="G108" s="523">
        <v>100000</v>
      </c>
      <c r="H108" s="523"/>
      <c r="I108" s="523"/>
      <c r="J108" s="523"/>
      <c r="K108" s="583"/>
      <c r="L108" s="604"/>
    </row>
    <row r="109" spans="1:12" ht="15" customHeight="1" x14ac:dyDescent="0.25">
      <c r="A109" s="564"/>
      <c r="B109" s="568"/>
      <c r="C109" s="614"/>
      <c r="D109" s="617"/>
      <c r="E109" s="448"/>
      <c r="F109" s="148" t="s">
        <v>257</v>
      </c>
      <c r="G109" s="523" t="s">
        <v>556</v>
      </c>
      <c r="H109" s="523"/>
      <c r="I109" s="523"/>
      <c r="J109" s="523"/>
      <c r="K109" s="583"/>
      <c r="L109" s="604"/>
    </row>
    <row r="110" spans="1:12" ht="15" customHeight="1" x14ac:dyDescent="0.25">
      <c r="A110" s="564"/>
      <c r="B110" s="568"/>
      <c r="C110" s="614"/>
      <c r="D110" s="617"/>
      <c r="E110" s="448"/>
      <c r="F110" s="148" t="s">
        <v>376</v>
      </c>
      <c r="G110" s="523" t="s">
        <v>392</v>
      </c>
      <c r="H110" s="523"/>
      <c r="I110" s="523"/>
      <c r="J110" s="523"/>
      <c r="K110" s="583"/>
      <c r="L110" s="604"/>
    </row>
    <row r="111" spans="1:12" ht="15" customHeight="1" x14ac:dyDescent="0.25">
      <c r="A111" s="564"/>
      <c r="B111" s="568"/>
      <c r="C111" s="614"/>
      <c r="D111" s="617"/>
      <c r="E111" s="448"/>
      <c r="F111" s="93" t="s">
        <v>702</v>
      </c>
      <c r="G111" s="523" t="s">
        <v>709</v>
      </c>
      <c r="H111" s="523"/>
      <c r="I111" s="523"/>
      <c r="J111" s="523"/>
      <c r="K111" s="583"/>
      <c r="L111" s="604"/>
    </row>
    <row r="112" spans="1:12" ht="15" customHeight="1" x14ac:dyDescent="0.25">
      <c r="A112" s="564"/>
      <c r="B112" s="568"/>
      <c r="C112" s="614"/>
      <c r="D112" s="617"/>
      <c r="E112" s="448"/>
      <c r="F112" s="148" t="s">
        <v>381</v>
      </c>
      <c r="G112" s="523" t="s">
        <v>382</v>
      </c>
      <c r="H112" s="523"/>
      <c r="I112" s="523"/>
      <c r="J112" s="523"/>
      <c r="K112" s="583"/>
      <c r="L112" s="604"/>
    </row>
    <row r="113" spans="1:12" ht="15" customHeight="1" x14ac:dyDescent="0.25">
      <c r="A113" s="564"/>
      <c r="B113" s="568"/>
      <c r="C113" s="614"/>
      <c r="D113" s="617"/>
      <c r="E113" s="448"/>
      <c r="F113" s="94" t="s">
        <v>358</v>
      </c>
      <c r="G113" s="523" t="s">
        <v>900</v>
      </c>
      <c r="H113" s="523"/>
      <c r="I113" s="523"/>
      <c r="J113" s="523"/>
      <c r="K113" s="583"/>
      <c r="L113" s="605"/>
    </row>
    <row r="114" spans="1:12" ht="15" customHeight="1" x14ac:dyDescent="0.25">
      <c r="A114" s="564"/>
      <c r="B114" s="568"/>
      <c r="C114" s="614"/>
      <c r="D114" s="617"/>
      <c r="E114" s="448"/>
      <c r="F114" s="148" t="s">
        <v>383</v>
      </c>
      <c r="G114" s="523" t="s">
        <v>394</v>
      </c>
      <c r="H114" s="523"/>
      <c r="I114" s="523"/>
      <c r="J114" s="523"/>
      <c r="K114" s="584">
        <v>5</v>
      </c>
      <c r="L114" s="533">
        <v>8852</v>
      </c>
    </row>
    <row r="115" spans="1:12" ht="15" customHeight="1" x14ac:dyDescent="0.25">
      <c r="A115" s="564"/>
      <c r="B115" s="568"/>
      <c r="C115" s="614"/>
      <c r="D115" s="617"/>
      <c r="E115" s="448"/>
      <c r="F115" s="148" t="s">
        <v>389</v>
      </c>
      <c r="G115" s="523" t="s">
        <v>390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617"/>
      <c r="E116" s="448"/>
      <c r="F116" s="93" t="s">
        <v>704</v>
      </c>
      <c r="G116" s="523" t="s">
        <v>705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617"/>
      <c r="E117" s="448"/>
      <c r="F117" s="93" t="s">
        <v>706</v>
      </c>
      <c r="G117" s="523" t="s">
        <v>390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617"/>
      <c r="E118" s="448"/>
      <c r="F118" s="93" t="s">
        <v>1271</v>
      </c>
      <c r="G118" s="523" t="s">
        <v>390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617"/>
      <c r="E119" s="448"/>
      <c r="F119" s="93" t="s">
        <v>707</v>
      </c>
      <c r="G119" s="523" t="s">
        <v>1270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617"/>
      <c r="E120" s="448"/>
      <c r="F120" s="93" t="s">
        <v>708</v>
      </c>
      <c r="G120" s="523" t="s">
        <v>390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617"/>
      <c r="E121" s="448"/>
      <c r="F121" s="148" t="s">
        <v>377</v>
      </c>
      <c r="G121" s="523" t="s">
        <v>387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617"/>
      <c r="E122" s="448"/>
      <c r="F122" s="148" t="s">
        <v>388</v>
      </c>
      <c r="G122" s="523" t="s">
        <v>393</v>
      </c>
      <c r="H122" s="523"/>
      <c r="I122" s="523"/>
      <c r="J122" s="523"/>
      <c r="K122" s="585"/>
      <c r="L122" s="603" t="e">
        <f>#REF!-#REF!*10%</f>
        <v>#REF!</v>
      </c>
    </row>
    <row r="123" spans="1:12" ht="15.6" customHeight="1" x14ac:dyDescent="0.25">
      <c r="A123" s="564"/>
      <c r="B123" s="568"/>
      <c r="C123" s="614"/>
      <c r="D123" s="617"/>
      <c r="E123" s="448"/>
      <c r="F123" s="148" t="s">
        <v>562</v>
      </c>
      <c r="G123" s="523" t="s">
        <v>1024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14"/>
      <c r="D124" s="617"/>
      <c r="E124" s="448"/>
      <c r="F124" s="93" t="s">
        <v>1183</v>
      </c>
      <c r="G124" s="573" t="s">
        <v>1180</v>
      </c>
      <c r="H124" s="574"/>
      <c r="I124" s="574"/>
      <c r="J124" s="575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14"/>
      <c r="D125" s="617"/>
      <c r="E125" s="448"/>
      <c r="F125" s="148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14"/>
      <c r="D126" s="617"/>
      <c r="E126" s="448"/>
      <c r="F126" s="149" t="s">
        <v>4</v>
      </c>
      <c r="G126" s="606">
        <v>1.9</v>
      </c>
      <c r="H126" s="606"/>
      <c r="I126" s="606"/>
      <c r="J126" s="606"/>
      <c r="K126" s="585"/>
      <c r="L126" s="603" t="e">
        <f>#REF!-#REF!*10%</f>
        <v>#REF!</v>
      </c>
    </row>
    <row r="127" spans="1:12" ht="15" customHeight="1" x14ac:dyDescent="0.25">
      <c r="A127" s="564"/>
      <c r="B127" s="569"/>
      <c r="C127" s="614"/>
      <c r="D127" s="618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</row>
    <row r="128" spans="1:12" ht="15" customHeight="1" x14ac:dyDescent="0.25">
      <c r="A128" s="564">
        <v>5</v>
      </c>
      <c r="B128" s="567"/>
      <c r="C128" s="614" t="s">
        <v>1247</v>
      </c>
      <c r="D128" s="611"/>
      <c r="E128" s="448"/>
      <c r="F128" s="147" t="s">
        <v>81</v>
      </c>
      <c r="G128" s="607" t="s">
        <v>6</v>
      </c>
      <c r="H128" s="607"/>
      <c r="I128" s="607"/>
      <c r="J128" s="607"/>
      <c r="K128" s="539">
        <v>3</v>
      </c>
      <c r="L128" s="589">
        <v>8465</v>
      </c>
    </row>
    <row r="129" spans="1:12" ht="15" customHeight="1" x14ac:dyDescent="0.25">
      <c r="A129" s="564"/>
      <c r="B129" s="568"/>
      <c r="C129" s="614"/>
      <c r="D129" s="612"/>
      <c r="E129" s="448"/>
      <c r="F129" s="147" t="s">
        <v>80</v>
      </c>
      <c r="G129" s="469">
        <v>30</v>
      </c>
      <c r="H129" s="469"/>
      <c r="I129" s="469"/>
      <c r="J129" s="469"/>
      <c r="K129" s="583"/>
      <c r="L129" s="604"/>
    </row>
    <row r="130" spans="1:12" ht="15" customHeight="1" x14ac:dyDescent="0.25">
      <c r="A130" s="564"/>
      <c r="B130" s="568"/>
      <c r="C130" s="614"/>
      <c r="D130" s="612"/>
      <c r="E130" s="448"/>
      <c r="F130" s="147" t="s">
        <v>1</v>
      </c>
      <c r="G130" s="243">
        <v>3000</v>
      </c>
      <c r="H130" s="244">
        <v>4000</v>
      </c>
      <c r="I130" s="246">
        <v>5000</v>
      </c>
      <c r="J130" s="245">
        <v>6000</v>
      </c>
      <c r="K130" s="583"/>
      <c r="L130" s="604"/>
    </row>
    <row r="131" spans="1:12" ht="15" customHeight="1" x14ac:dyDescent="0.25">
      <c r="A131" s="564"/>
      <c r="B131" s="568"/>
      <c r="C131" s="614"/>
      <c r="D131" s="612"/>
      <c r="E131" s="448"/>
      <c r="F131" s="147" t="s">
        <v>817</v>
      </c>
      <c r="G131" s="243">
        <f>G129*100</f>
        <v>3000</v>
      </c>
      <c r="H131" s="244">
        <f>G129*110</f>
        <v>3300</v>
      </c>
      <c r="I131" s="246">
        <f>G129*120</f>
        <v>3600</v>
      </c>
      <c r="J131" s="245">
        <f>G129*123</f>
        <v>3690</v>
      </c>
      <c r="K131" s="583"/>
      <c r="L131" s="604"/>
    </row>
    <row r="132" spans="1:12" ht="15" customHeight="1" x14ac:dyDescent="0.25">
      <c r="A132" s="564"/>
      <c r="B132" s="568"/>
      <c r="C132" s="614"/>
      <c r="D132" s="612"/>
      <c r="E132" s="448"/>
      <c r="F132" s="147" t="s">
        <v>1269</v>
      </c>
      <c r="G132" s="451">
        <v>0.98</v>
      </c>
      <c r="H132" s="451"/>
      <c r="I132" s="451"/>
      <c r="J132" s="451"/>
      <c r="K132" s="583"/>
      <c r="L132" s="604"/>
    </row>
    <row r="133" spans="1:12" ht="15" customHeight="1" x14ac:dyDescent="0.25">
      <c r="A133" s="564"/>
      <c r="B133" s="568"/>
      <c r="C133" s="614"/>
      <c r="D133" s="612"/>
      <c r="E133" s="448"/>
      <c r="F133" s="93" t="s">
        <v>699</v>
      </c>
      <c r="G133" s="523" t="s">
        <v>700</v>
      </c>
      <c r="H133" s="523"/>
      <c r="I133" s="523"/>
      <c r="J133" s="523"/>
      <c r="K133" s="583"/>
      <c r="L133" s="604"/>
    </row>
    <row r="134" spans="1:12" ht="15" customHeight="1" x14ac:dyDescent="0.25">
      <c r="A134" s="564"/>
      <c r="B134" s="568"/>
      <c r="C134" s="614"/>
      <c r="D134" s="612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604"/>
    </row>
    <row r="135" spans="1:12" ht="15" customHeight="1" x14ac:dyDescent="0.25">
      <c r="A135" s="564"/>
      <c r="B135" s="568"/>
      <c r="C135" s="614"/>
      <c r="D135" s="612"/>
      <c r="E135" s="448"/>
      <c r="F135" s="147" t="s">
        <v>2</v>
      </c>
      <c r="G135" s="607">
        <v>66</v>
      </c>
      <c r="H135" s="607"/>
      <c r="I135" s="607"/>
      <c r="J135" s="607"/>
      <c r="K135" s="583"/>
      <c r="L135" s="604"/>
    </row>
    <row r="136" spans="1:12" ht="15" customHeight="1" x14ac:dyDescent="0.25">
      <c r="A136" s="564"/>
      <c r="B136" s="568"/>
      <c r="C136" s="614"/>
      <c r="D136" s="612"/>
      <c r="E136" s="448"/>
      <c r="F136" s="147" t="s">
        <v>396</v>
      </c>
      <c r="G136" s="523" t="s">
        <v>397</v>
      </c>
      <c r="H136" s="523"/>
      <c r="I136" s="523"/>
      <c r="J136" s="523"/>
      <c r="K136" s="583"/>
      <c r="L136" s="604"/>
    </row>
    <row r="137" spans="1:12" ht="15" customHeight="1" x14ac:dyDescent="0.25">
      <c r="A137" s="564"/>
      <c r="B137" s="568"/>
      <c r="C137" s="614"/>
      <c r="D137" s="612"/>
      <c r="E137" s="448"/>
      <c r="F137" s="147" t="s">
        <v>3</v>
      </c>
      <c r="G137" s="607" t="s">
        <v>28</v>
      </c>
      <c r="H137" s="607"/>
      <c r="I137" s="607"/>
      <c r="J137" s="607"/>
      <c r="K137" s="583"/>
      <c r="L137" s="604"/>
    </row>
    <row r="138" spans="1:12" ht="15" customHeight="1" x14ac:dyDescent="0.25">
      <c r="A138" s="564"/>
      <c r="B138" s="568"/>
      <c r="C138" s="614"/>
      <c r="D138" s="612"/>
      <c r="E138" s="448"/>
      <c r="F138" s="148" t="s">
        <v>379</v>
      </c>
      <c r="G138" s="523" t="s">
        <v>380</v>
      </c>
      <c r="H138" s="523"/>
      <c r="I138" s="523"/>
      <c r="J138" s="523"/>
      <c r="K138" s="583"/>
      <c r="L138" s="604"/>
    </row>
    <row r="139" spans="1:12" ht="15" customHeight="1" x14ac:dyDescent="0.25">
      <c r="A139" s="564"/>
      <c r="B139" s="568"/>
      <c r="C139" s="614"/>
      <c r="D139" s="612"/>
      <c r="E139" s="448"/>
      <c r="F139" s="93" t="s">
        <v>701</v>
      </c>
      <c r="G139" s="523">
        <v>100000</v>
      </c>
      <c r="H139" s="523"/>
      <c r="I139" s="523"/>
      <c r="J139" s="523"/>
      <c r="K139" s="583"/>
      <c r="L139" s="604"/>
    </row>
    <row r="140" spans="1:12" ht="15" customHeight="1" x14ac:dyDescent="0.25">
      <c r="A140" s="564"/>
      <c r="B140" s="568"/>
      <c r="C140" s="614"/>
      <c r="D140" s="612"/>
      <c r="E140" s="448"/>
      <c r="F140" s="148" t="s">
        <v>257</v>
      </c>
      <c r="G140" s="523" t="s">
        <v>556</v>
      </c>
      <c r="H140" s="523"/>
      <c r="I140" s="523"/>
      <c r="J140" s="523"/>
      <c r="K140" s="583"/>
      <c r="L140" s="604"/>
    </row>
    <row r="141" spans="1:12" ht="15" customHeight="1" x14ac:dyDescent="0.25">
      <c r="A141" s="564"/>
      <c r="B141" s="568"/>
      <c r="C141" s="614"/>
      <c r="D141" s="612"/>
      <c r="E141" s="448"/>
      <c r="F141" s="148" t="s">
        <v>376</v>
      </c>
      <c r="G141" s="523" t="s">
        <v>392</v>
      </c>
      <c r="H141" s="523"/>
      <c r="I141" s="523"/>
      <c r="J141" s="523"/>
      <c r="K141" s="583"/>
      <c r="L141" s="604"/>
    </row>
    <row r="142" spans="1:12" ht="15" customHeight="1" x14ac:dyDescent="0.25">
      <c r="A142" s="564"/>
      <c r="B142" s="568"/>
      <c r="C142" s="614"/>
      <c r="D142" s="612"/>
      <c r="E142" s="448"/>
      <c r="F142" s="93" t="s">
        <v>702</v>
      </c>
      <c r="G142" s="523" t="s">
        <v>709</v>
      </c>
      <c r="H142" s="523"/>
      <c r="I142" s="523"/>
      <c r="J142" s="523"/>
      <c r="K142" s="583"/>
      <c r="L142" s="604"/>
    </row>
    <row r="143" spans="1:12" ht="15" customHeight="1" x14ac:dyDescent="0.25">
      <c r="A143" s="564"/>
      <c r="B143" s="568"/>
      <c r="C143" s="614"/>
      <c r="D143" s="612"/>
      <c r="E143" s="448"/>
      <c r="F143" s="148" t="s">
        <v>381</v>
      </c>
      <c r="G143" s="523" t="s">
        <v>382</v>
      </c>
      <c r="H143" s="523"/>
      <c r="I143" s="523"/>
      <c r="J143" s="523"/>
      <c r="K143" s="583"/>
      <c r="L143" s="604"/>
    </row>
    <row r="144" spans="1:12" ht="15" customHeight="1" x14ac:dyDescent="0.25">
      <c r="A144" s="564"/>
      <c r="B144" s="568"/>
      <c r="C144" s="614"/>
      <c r="D144" s="612"/>
      <c r="E144" s="448"/>
      <c r="F144" s="94" t="s">
        <v>358</v>
      </c>
      <c r="G144" s="523" t="s">
        <v>900</v>
      </c>
      <c r="H144" s="523"/>
      <c r="I144" s="523"/>
      <c r="J144" s="523"/>
      <c r="K144" s="583"/>
      <c r="L144" s="605"/>
    </row>
    <row r="145" spans="1:12" ht="15" customHeight="1" x14ac:dyDescent="0.25">
      <c r="A145" s="564"/>
      <c r="B145" s="568"/>
      <c r="C145" s="614"/>
      <c r="D145" s="612"/>
      <c r="E145" s="448"/>
      <c r="F145" s="148" t="s">
        <v>383</v>
      </c>
      <c r="G145" s="523" t="s">
        <v>394</v>
      </c>
      <c r="H145" s="523"/>
      <c r="I145" s="523"/>
      <c r="J145" s="523"/>
      <c r="K145" s="584">
        <v>5</v>
      </c>
      <c r="L145" s="533">
        <v>9058</v>
      </c>
    </row>
    <row r="146" spans="1:12" ht="15" customHeight="1" x14ac:dyDescent="0.25">
      <c r="A146" s="564"/>
      <c r="B146" s="568"/>
      <c r="C146" s="614"/>
      <c r="D146" s="612"/>
      <c r="E146" s="448"/>
      <c r="F146" s="148" t="s">
        <v>389</v>
      </c>
      <c r="G146" s="523" t="s">
        <v>390</v>
      </c>
      <c r="H146" s="523"/>
      <c r="I146" s="523"/>
      <c r="J146" s="523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614"/>
      <c r="D147" s="612"/>
      <c r="E147" s="448"/>
      <c r="F147" s="93" t="s">
        <v>704</v>
      </c>
      <c r="G147" s="523" t="s">
        <v>705</v>
      </c>
      <c r="H147" s="523"/>
      <c r="I147" s="523"/>
      <c r="J147" s="523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614"/>
      <c r="D148" s="612"/>
      <c r="E148" s="448"/>
      <c r="F148" s="93" t="s">
        <v>706</v>
      </c>
      <c r="G148" s="523" t="s">
        <v>390</v>
      </c>
      <c r="H148" s="523"/>
      <c r="I148" s="523"/>
      <c r="J148" s="523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614"/>
      <c r="D149" s="612"/>
      <c r="E149" s="448"/>
      <c r="F149" s="93" t="s">
        <v>1271</v>
      </c>
      <c r="G149" s="523" t="s">
        <v>390</v>
      </c>
      <c r="H149" s="523"/>
      <c r="I149" s="523"/>
      <c r="J149" s="523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614"/>
      <c r="D150" s="612"/>
      <c r="E150" s="448"/>
      <c r="F150" s="93" t="s">
        <v>707</v>
      </c>
      <c r="G150" s="523" t="s">
        <v>1270</v>
      </c>
      <c r="H150" s="523"/>
      <c r="I150" s="523"/>
      <c r="J150" s="523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614"/>
      <c r="D151" s="612"/>
      <c r="E151" s="448"/>
      <c r="F151" s="93" t="s">
        <v>708</v>
      </c>
      <c r="G151" s="523" t="s">
        <v>390</v>
      </c>
      <c r="H151" s="523"/>
      <c r="I151" s="523"/>
      <c r="J151" s="523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614"/>
      <c r="D152" s="612"/>
      <c r="E152" s="448"/>
      <c r="F152" s="148" t="s">
        <v>377</v>
      </c>
      <c r="G152" s="523" t="s">
        <v>387</v>
      </c>
      <c r="H152" s="523"/>
      <c r="I152" s="523"/>
      <c r="J152" s="523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614"/>
      <c r="D153" s="612"/>
      <c r="E153" s="448"/>
      <c r="F153" s="148" t="s">
        <v>388</v>
      </c>
      <c r="G153" s="523" t="s">
        <v>393</v>
      </c>
      <c r="H153" s="523"/>
      <c r="I153" s="523"/>
      <c r="J153" s="523"/>
      <c r="K153" s="585"/>
      <c r="L153" s="603" t="e">
        <f>#REF!-#REF!*10%</f>
        <v>#REF!</v>
      </c>
    </row>
    <row r="154" spans="1:12" ht="15.6" customHeight="1" x14ac:dyDescent="0.25">
      <c r="A154" s="564"/>
      <c r="B154" s="568"/>
      <c r="C154" s="614"/>
      <c r="D154" s="612"/>
      <c r="E154" s="448"/>
      <c r="F154" s="148" t="s">
        <v>562</v>
      </c>
      <c r="G154" s="523" t="s">
        <v>1024</v>
      </c>
      <c r="H154" s="523"/>
      <c r="I154" s="523"/>
      <c r="J154" s="523"/>
      <c r="K154" s="585"/>
      <c r="L154" s="603" t="e">
        <f>#REF!-#REF!*10%</f>
        <v>#REF!</v>
      </c>
    </row>
    <row r="155" spans="1:12" ht="15.6" customHeight="1" x14ac:dyDescent="0.25">
      <c r="A155" s="564"/>
      <c r="B155" s="568"/>
      <c r="C155" s="614"/>
      <c r="D155" s="612"/>
      <c r="E155" s="448"/>
      <c r="F155" s="93" t="s">
        <v>1183</v>
      </c>
      <c r="G155" s="573" t="s">
        <v>1180</v>
      </c>
      <c r="H155" s="574"/>
      <c r="I155" s="574"/>
      <c r="J155" s="575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614"/>
      <c r="D156" s="612"/>
      <c r="E156" s="448"/>
      <c r="F156" s="148" t="s">
        <v>570</v>
      </c>
      <c r="G156" s="523" t="s">
        <v>613</v>
      </c>
      <c r="H156" s="523"/>
      <c r="I156" s="523"/>
      <c r="J156" s="523"/>
      <c r="K156" s="585"/>
      <c r="L156" s="603" t="e">
        <f>#REF!-#REF!*10%</f>
        <v>#REF!</v>
      </c>
    </row>
    <row r="157" spans="1:12" ht="15.6" customHeight="1" x14ac:dyDescent="0.25">
      <c r="A157" s="564"/>
      <c r="B157" s="568"/>
      <c r="C157" s="614"/>
      <c r="D157" s="612"/>
      <c r="E157" s="448"/>
      <c r="F157" s="149" t="s">
        <v>4</v>
      </c>
      <c r="G157" s="606">
        <v>1.9</v>
      </c>
      <c r="H157" s="606"/>
      <c r="I157" s="606"/>
      <c r="J157" s="606"/>
      <c r="K157" s="585"/>
      <c r="L157" s="603" t="e">
        <f>#REF!-#REF!*10%</f>
        <v>#REF!</v>
      </c>
    </row>
    <row r="158" spans="1:12" ht="15" customHeight="1" x14ac:dyDescent="0.25">
      <c r="A158" s="564"/>
      <c r="B158" s="569"/>
      <c r="C158" s="614"/>
      <c r="D158" s="612"/>
      <c r="E158" s="448"/>
      <c r="F158" s="136" t="s">
        <v>1016</v>
      </c>
      <c r="G158" s="454">
        <v>5</v>
      </c>
      <c r="H158" s="454"/>
      <c r="I158" s="454"/>
      <c r="J158" s="454"/>
      <c r="K158" s="585"/>
      <c r="L158" s="603" t="e">
        <f>#REF!-#REF!*10%</f>
        <v>#REF!</v>
      </c>
    </row>
    <row r="159" spans="1:12" ht="15" customHeight="1" x14ac:dyDescent="0.25">
      <c r="A159" s="564">
        <v>6</v>
      </c>
      <c r="B159" s="567"/>
      <c r="C159" s="614" t="s">
        <v>1248</v>
      </c>
      <c r="D159" s="616"/>
      <c r="E159" s="448"/>
      <c r="F159" s="147" t="s">
        <v>81</v>
      </c>
      <c r="G159" s="607" t="s">
        <v>6</v>
      </c>
      <c r="H159" s="607"/>
      <c r="I159" s="607"/>
      <c r="J159" s="607"/>
      <c r="K159" s="539">
        <v>3</v>
      </c>
      <c r="L159" s="589">
        <v>8658</v>
      </c>
    </row>
    <row r="160" spans="1:12" ht="15" customHeight="1" x14ac:dyDescent="0.25">
      <c r="A160" s="564"/>
      <c r="B160" s="568"/>
      <c r="C160" s="614"/>
      <c r="D160" s="617"/>
      <c r="E160" s="448"/>
      <c r="F160" s="147" t="s">
        <v>80</v>
      </c>
      <c r="G160" s="469">
        <v>40</v>
      </c>
      <c r="H160" s="469"/>
      <c r="I160" s="469"/>
      <c r="J160" s="469"/>
      <c r="K160" s="583"/>
      <c r="L160" s="604"/>
    </row>
    <row r="161" spans="1:12" ht="15" customHeight="1" x14ac:dyDescent="0.25">
      <c r="A161" s="564"/>
      <c r="B161" s="568"/>
      <c r="C161" s="614"/>
      <c r="D161" s="617"/>
      <c r="E161" s="448"/>
      <c r="F161" s="147" t="s">
        <v>1</v>
      </c>
      <c r="G161" s="243">
        <v>3000</v>
      </c>
      <c r="H161" s="244">
        <v>4000</v>
      </c>
      <c r="I161" s="246">
        <v>5000</v>
      </c>
      <c r="J161" s="245">
        <v>6000</v>
      </c>
      <c r="K161" s="583"/>
      <c r="L161" s="604"/>
    </row>
    <row r="162" spans="1:12" ht="15" customHeight="1" x14ac:dyDescent="0.25">
      <c r="A162" s="564"/>
      <c r="B162" s="568"/>
      <c r="C162" s="614"/>
      <c r="D162" s="617"/>
      <c r="E162" s="448"/>
      <c r="F162" s="147" t="s">
        <v>817</v>
      </c>
      <c r="G162" s="243">
        <f>G160*100</f>
        <v>4000</v>
      </c>
      <c r="H162" s="244">
        <f>G160*110</f>
        <v>4400</v>
      </c>
      <c r="I162" s="246">
        <f>G160*120</f>
        <v>4800</v>
      </c>
      <c r="J162" s="245">
        <f>G160*123</f>
        <v>4920</v>
      </c>
      <c r="K162" s="583"/>
      <c r="L162" s="604"/>
    </row>
    <row r="163" spans="1:12" ht="15" customHeight="1" x14ac:dyDescent="0.25">
      <c r="A163" s="564"/>
      <c r="B163" s="568"/>
      <c r="C163" s="614"/>
      <c r="D163" s="617"/>
      <c r="E163" s="448"/>
      <c r="F163" s="147" t="s">
        <v>1269</v>
      </c>
      <c r="G163" s="451">
        <v>0.98</v>
      </c>
      <c r="H163" s="451"/>
      <c r="I163" s="451"/>
      <c r="J163" s="451"/>
      <c r="K163" s="583"/>
      <c r="L163" s="604"/>
    </row>
    <row r="164" spans="1:12" ht="15" customHeight="1" x14ac:dyDescent="0.25">
      <c r="A164" s="564"/>
      <c r="B164" s="568"/>
      <c r="C164" s="614"/>
      <c r="D164" s="617"/>
      <c r="E164" s="448"/>
      <c r="F164" s="93" t="s">
        <v>699</v>
      </c>
      <c r="G164" s="523" t="s">
        <v>700</v>
      </c>
      <c r="H164" s="523"/>
      <c r="I164" s="523"/>
      <c r="J164" s="523"/>
      <c r="K164" s="583"/>
      <c r="L164" s="604"/>
    </row>
    <row r="165" spans="1:12" ht="15" customHeight="1" x14ac:dyDescent="0.25">
      <c r="A165" s="564"/>
      <c r="B165" s="568"/>
      <c r="C165" s="614"/>
      <c r="D165" s="617"/>
      <c r="E165" s="448"/>
      <c r="F165" s="93" t="s">
        <v>1181</v>
      </c>
      <c r="G165" s="462" t="s">
        <v>1179</v>
      </c>
      <c r="H165" s="463"/>
      <c r="I165" s="463"/>
      <c r="J165" s="464"/>
      <c r="K165" s="583"/>
      <c r="L165" s="604"/>
    </row>
    <row r="166" spans="1:12" ht="15" customHeight="1" x14ac:dyDescent="0.25">
      <c r="A166" s="564"/>
      <c r="B166" s="568"/>
      <c r="C166" s="614"/>
      <c r="D166" s="617"/>
      <c r="E166" s="448"/>
      <c r="F166" s="147" t="s">
        <v>2</v>
      </c>
      <c r="G166" s="607">
        <v>66</v>
      </c>
      <c r="H166" s="607"/>
      <c r="I166" s="607"/>
      <c r="J166" s="607"/>
      <c r="K166" s="583"/>
      <c r="L166" s="604"/>
    </row>
    <row r="167" spans="1:12" ht="15" customHeight="1" x14ac:dyDescent="0.25">
      <c r="A167" s="564"/>
      <c r="B167" s="568"/>
      <c r="C167" s="614"/>
      <c r="D167" s="617"/>
      <c r="E167" s="448"/>
      <c r="F167" s="147" t="s">
        <v>396</v>
      </c>
      <c r="G167" s="523" t="s">
        <v>397</v>
      </c>
      <c r="H167" s="523"/>
      <c r="I167" s="523"/>
      <c r="J167" s="523"/>
      <c r="K167" s="583"/>
      <c r="L167" s="604"/>
    </row>
    <row r="168" spans="1:12" ht="15" customHeight="1" x14ac:dyDescent="0.25">
      <c r="A168" s="564"/>
      <c r="B168" s="568"/>
      <c r="C168" s="614"/>
      <c r="D168" s="617"/>
      <c r="E168" s="448"/>
      <c r="F168" s="147" t="s">
        <v>3</v>
      </c>
      <c r="G168" s="607" t="s">
        <v>27</v>
      </c>
      <c r="H168" s="607"/>
      <c r="I168" s="607"/>
      <c r="J168" s="607"/>
      <c r="K168" s="583"/>
      <c r="L168" s="604"/>
    </row>
    <row r="169" spans="1:12" ht="15" customHeight="1" x14ac:dyDescent="0.25">
      <c r="A169" s="564"/>
      <c r="B169" s="568"/>
      <c r="C169" s="614"/>
      <c r="D169" s="617"/>
      <c r="E169" s="448"/>
      <c r="F169" s="148" t="s">
        <v>379</v>
      </c>
      <c r="G169" s="523" t="s">
        <v>380</v>
      </c>
      <c r="H169" s="523"/>
      <c r="I169" s="523"/>
      <c r="J169" s="523"/>
      <c r="K169" s="583"/>
      <c r="L169" s="604"/>
    </row>
    <row r="170" spans="1:12" ht="15" customHeight="1" x14ac:dyDescent="0.25">
      <c r="A170" s="564"/>
      <c r="B170" s="568"/>
      <c r="C170" s="614"/>
      <c r="D170" s="617"/>
      <c r="E170" s="448"/>
      <c r="F170" s="93" t="s">
        <v>701</v>
      </c>
      <c r="G170" s="523">
        <v>100000</v>
      </c>
      <c r="H170" s="523"/>
      <c r="I170" s="523"/>
      <c r="J170" s="523"/>
      <c r="K170" s="583"/>
      <c r="L170" s="604"/>
    </row>
    <row r="171" spans="1:12" ht="15" customHeight="1" x14ac:dyDescent="0.25">
      <c r="A171" s="564"/>
      <c r="B171" s="568"/>
      <c r="C171" s="614"/>
      <c r="D171" s="617"/>
      <c r="E171" s="448"/>
      <c r="F171" s="148" t="s">
        <v>257</v>
      </c>
      <c r="G171" s="523" t="s">
        <v>556</v>
      </c>
      <c r="H171" s="523"/>
      <c r="I171" s="523"/>
      <c r="J171" s="523"/>
      <c r="K171" s="583"/>
      <c r="L171" s="604"/>
    </row>
    <row r="172" spans="1:12" ht="15" customHeight="1" x14ac:dyDescent="0.25">
      <c r="A172" s="564"/>
      <c r="B172" s="568"/>
      <c r="C172" s="614"/>
      <c r="D172" s="617"/>
      <c r="E172" s="448"/>
      <c r="F172" s="148" t="s">
        <v>376</v>
      </c>
      <c r="G172" s="523" t="s">
        <v>392</v>
      </c>
      <c r="H172" s="523"/>
      <c r="I172" s="523"/>
      <c r="J172" s="523"/>
      <c r="K172" s="583"/>
      <c r="L172" s="604"/>
    </row>
    <row r="173" spans="1:12" ht="15" customHeight="1" x14ac:dyDescent="0.25">
      <c r="A173" s="564"/>
      <c r="B173" s="568"/>
      <c r="C173" s="614"/>
      <c r="D173" s="617"/>
      <c r="E173" s="448"/>
      <c r="F173" s="93" t="s">
        <v>702</v>
      </c>
      <c r="G173" s="523" t="s">
        <v>709</v>
      </c>
      <c r="H173" s="523"/>
      <c r="I173" s="523"/>
      <c r="J173" s="523"/>
      <c r="K173" s="583"/>
      <c r="L173" s="604"/>
    </row>
    <row r="174" spans="1:12" ht="15" customHeight="1" x14ac:dyDescent="0.25">
      <c r="A174" s="564"/>
      <c r="B174" s="568"/>
      <c r="C174" s="614"/>
      <c r="D174" s="617"/>
      <c r="E174" s="448"/>
      <c r="F174" s="148" t="s">
        <v>381</v>
      </c>
      <c r="G174" s="523" t="s">
        <v>382</v>
      </c>
      <c r="H174" s="523"/>
      <c r="I174" s="523"/>
      <c r="J174" s="523"/>
      <c r="K174" s="583"/>
      <c r="L174" s="604"/>
    </row>
    <row r="175" spans="1:12" ht="15" customHeight="1" x14ac:dyDescent="0.25">
      <c r="A175" s="564"/>
      <c r="B175" s="568"/>
      <c r="C175" s="614"/>
      <c r="D175" s="617"/>
      <c r="E175" s="448"/>
      <c r="F175" s="94" t="s">
        <v>358</v>
      </c>
      <c r="G175" s="523" t="s">
        <v>900</v>
      </c>
      <c r="H175" s="523"/>
      <c r="I175" s="523"/>
      <c r="J175" s="523"/>
      <c r="K175" s="583"/>
      <c r="L175" s="605"/>
    </row>
    <row r="176" spans="1:12" ht="15" customHeight="1" x14ac:dyDescent="0.25">
      <c r="A176" s="564"/>
      <c r="B176" s="568"/>
      <c r="C176" s="614"/>
      <c r="D176" s="617"/>
      <c r="E176" s="448"/>
      <c r="F176" s="148" t="s">
        <v>383</v>
      </c>
      <c r="G176" s="523" t="s">
        <v>394</v>
      </c>
      <c r="H176" s="523"/>
      <c r="I176" s="523"/>
      <c r="J176" s="523"/>
      <c r="K176" s="584">
        <v>5</v>
      </c>
      <c r="L176" s="533">
        <v>9264</v>
      </c>
    </row>
    <row r="177" spans="1:12" ht="15" customHeight="1" x14ac:dyDescent="0.25">
      <c r="A177" s="564"/>
      <c r="B177" s="568"/>
      <c r="C177" s="614"/>
      <c r="D177" s="617"/>
      <c r="E177" s="448"/>
      <c r="F177" s="148" t="s">
        <v>389</v>
      </c>
      <c r="G177" s="523" t="s">
        <v>390</v>
      </c>
      <c r="H177" s="523"/>
      <c r="I177" s="523"/>
      <c r="J177" s="523"/>
      <c r="K177" s="585"/>
      <c r="L177" s="603" t="e">
        <f>#REF!-#REF!*10%</f>
        <v>#REF!</v>
      </c>
    </row>
    <row r="178" spans="1:12" ht="15" customHeight="1" x14ac:dyDescent="0.25">
      <c r="A178" s="564"/>
      <c r="B178" s="568"/>
      <c r="C178" s="614"/>
      <c r="D178" s="617"/>
      <c r="E178" s="448"/>
      <c r="F178" s="93" t="s">
        <v>704</v>
      </c>
      <c r="G178" s="523" t="s">
        <v>705</v>
      </c>
      <c r="H178" s="523"/>
      <c r="I178" s="523"/>
      <c r="J178" s="523"/>
      <c r="K178" s="585"/>
      <c r="L178" s="603" t="e">
        <f>#REF!-#REF!*10%</f>
        <v>#REF!</v>
      </c>
    </row>
    <row r="179" spans="1:12" ht="15" customHeight="1" x14ac:dyDescent="0.25">
      <c r="A179" s="564"/>
      <c r="B179" s="568"/>
      <c r="C179" s="614"/>
      <c r="D179" s="617"/>
      <c r="E179" s="448"/>
      <c r="F179" s="93" t="s">
        <v>706</v>
      </c>
      <c r="G179" s="523" t="s">
        <v>390</v>
      </c>
      <c r="H179" s="523"/>
      <c r="I179" s="523"/>
      <c r="J179" s="523"/>
      <c r="K179" s="585"/>
      <c r="L179" s="603" t="e">
        <f>#REF!-#REF!*10%</f>
        <v>#REF!</v>
      </c>
    </row>
    <row r="180" spans="1:12" ht="15" customHeight="1" x14ac:dyDescent="0.25">
      <c r="A180" s="564"/>
      <c r="B180" s="568"/>
      <c r="C180" s="614"/>
      <c r="D180" s="617"/>
      <c r="E180" s="448"/>
      <c r="F180" s="93" t="s">
        <v>1271</v>
      </c>
      <c r="G180" s="523" t="s">
        <v>390</v>
      </c>
      <c r="H180" s="523"/>
      <c r="I180" s="523"/>
      <c r="J180" s="523"/>
      <c r="K180" s="585"/>
      <c r="L180" s="603" t="e">
        <f>#REF!-#REF!*10%</f>
        <v>#REF!</v>
      </c>
    </row>
    <row r="181" spans="1:12" ht="15" customHeight="1" x14ac:dyDescent="0.25">
      <c r="A181" s="564"/>
      <c r="B181" s="568"/>
      <c r="C181" s="614"/>
      <c r="D181" s="617"/>
      <c r="E181" s="448"/>
      <c r="F181" s="93" t="s">
        <v>707</v>
      </c>
      <c r="G181" s="523" t="s">
        <v>1270</v>
      </c>
      <c r="H181" s="523"/>
      <c r="I181" s="523"/>
      <c r="J181" s="523"/>
      <c r="K181" s="585"/>
      <c r="L181" s="603" t="e">
        <f>#REF!-#REF!*10%</f>
        <v>#REF!</v>
      </c>
    </row>
    <row r="182" spans="1:12" ht="15" customHeight="1" x14ac:dyDescent="0.25">
      <c r="A182" s="564"/>
      <c r="B182" s="568"/>
      <c r="C182" s="614"/>
      <c r="D182" s="617"/>
      <c r="E182" s="448"/>
      <c r="F182" s="93" t="s">
        <v>708</v>
      </c>
      <c r="G182" s="523" t="s">
        <v>390</v>
      </c>
      <c r="H182" s="523"/>
      <c r="I182" s="523"/>
      <c r="J182" s="523"/>
      <c r="K182" s="585"/>
      <c r="L182" s="603" t="e">
        <f>#REF!-#REF!*10%</f>
        <v>#REF!</v>
      </c>
    </row>
    <row r="183" spans="1:12" ht="15" customHeight="1" x14ac:dyDescent="0.25">
      <c r="A183" s="564"/>
      <c r="B183" s="568"/>
      <c r="C183" s="614"/>
      <c r="D183" s="617"/>
      <c r="E183" s="448"/>
      <c r="F183" s="148" t="s">
        <v>377</v>
      </c>
      <c r="G183" s="523" t="s">
        <v>387</v>
      </c>
      <c r="H183" s="523"/>
      <c r="I183" s="523"/>
      <c r="J183" s="523"/>
      <c r="K183" s="585"/>
      <c r="L183" s="603" t="e">
        <f>#REF!-#REF!*10%</f>
        <v>#REF!</v>
      </c>
    </row>
    <row r="184" spans="1:12" ht="15" customHeight="1" x14ac:dyDescent="0.25">
      <c r="A184" s="564"/>
      <c r="B184" s="568"/>
      <c r="C184" s="614"/>
      <c r="D184" s="617"/>
      <c r="E184" s="448"/>
      <c r="F184" s="148" t="s">
        <v>388</v>
      </c>
      <c r="G184" s="523" t="s">
        <v>393</v>
      </c>
      <c r="H184" s="523"/>
      <c r="I184" s="523"/>
      <c r="J184" s="523"/>
      <c r="K184" s="585"/>
      <c r="L184" s="603" t="e">
        <f>#REF!-#REF!*10%</f>
        <v>#REF!</v>
      </c>
    </row>
    <row r="185" spans="1:12" ht="15.6" customHeight="1" x14ac:dyDescent="0.25">
      <c r="A185" s="564"/>
      <c r="B185" s="568"/>
      <c r="C185" s="614"/>
      <c r="D185" s="617"/>
      <c r="E185" s="448"/>
      <c r="F185" s="148" t="s">
        <v>562</v>
      </c>
      <c r="G185" s="523" t="s">
        <v>1024</v>
      </c>
      <c r="H185" s="523"/>
      <c r="I185" s="523"/>
      <c r="J185" s="523"/>
      <c r="K185" s="585"/>
      <c r="L185" s="603" t="e">
        <f>#REF!-#REF!*10%</f>
        <v>#REF!</v>
      </c>
    </row>
    <row r="186" spans="1:12" ht="15.6" customHeight="1" x14ac:dyDescent="0.25">
      <c r="A186" s="564"/>
      <c r="B186" s="568"/>
      <c r="C186" s="614"/>
      <c r="D186" s="617"/>
      <c r="E186" s="448"/>
      <c r="F186" s="93" t="s">
        <v>1183</v>
      </c>
      <c r="G186" s="573" t="s">
        <v>1180</v>
      </c>
      <c r="H186" s="574"/>
      <c r="I186" s="574"/>
      <c r="J186" s="575"/>
      <c r="K186" s="585"/>
      <c r="L186" s="603" t="e">
        <f>#REF!-#REF!*10%</f>
        <v>#REF!</v>
      </c>
    </row>
    <row r="187" spans="1:12" ht="15.6" customHeight="1" x14ac:dyDescent="0.25">
      <c r="A187" s="564"/>
      <c r="B187" s="568"/>
      <c r="C187" s="614"/>
      <c r="D187" s="617"/>
      <c r="E187" s="448"/>
      <c r="F187" s="148" t="s">
        <v>570</v>
      </c>
      <c r="G187" s="523" t="s">
        <v>613</v>
      </c>
      <c r="H187" s="523"/>
      <c r="I187" s="523"/>
      <c r="J187" s="523"/>
      <c r="K187" s="585"/>
      <c r="L187" s="603" t="e">
        <f>#REF!-#REF!*10%</f>
        <v>#REF!</v>
      </c>
    </row>
    <row r="188" spans="1:12" ht="15.6" customHeight="1" x14ac:dyDescent="0.25">
      <c r="A188" s="564"/>
      <c r="B188" s="568"/>
      <c r="C188" s="614"/>
      <c r="D188" s="617"/>
      <c r="E188" s="448"/>
      <c r="F188" s="149" t="s">
        <v>4</v>
      </c>
      <c r="G188" s="606">
        <v>1.6</v>
      </c>
      <c r="H188" s="606"/>
      <c r="I188" s="606"/>
      <c r="J188" s="606"/>
      <c r="K188" s="585"/>
      <c r="L188" s="603" t="e">
        <f>#REF!-#REF!*10%</f>
        <v>#REF!</v>
      </c>
    </row>
    <row r="189" spans="1:12" ht="15" customHeight="1" x14ac:dyDescent="0.25">
      <c r="A189" s="564"/>
      <c r="B189" s="569"/>
      <c r="C189" s="614"/>
      <c r="D189" s="618"/>
      <c r="E189" s="448"/>
      <c r="F189" s="136" t="s">
        <v>1016</v>
      </c>
      <c r="G189" s="454">
        <v>5</v>
      </c>
      <c r="H189" s="454"/>
      <c r="I189" s="454"/>
      <c r="J189" s="454"/>
      <c r="K189" s="585"/>
      <c r="L189" s="603" t="e">
        <f>#REF!-#REF!*10%</f>
        <v>#REF!</v>
      </c>
    </row>
    <row r="190" spans="1:12" ht="15" customHeight="1" x14ac:dyDescent="0.25">
      <c r="A190" s="564">
        <v>7</v>
      </c>
      <c r="B190" s="567"/>
      <c r="C190" s="614" t="s">
        <v>1249</v>
      </c>
      <c r="D190" s="611"/>
      <c r="E190" s="448"/>
      <c r="F190" s="147" t="s">
        <v>81</v>
      </c>
      <c r="G190" s="607" t="s">
        <v>6</v>
      </c>
      <c r="H190" s="607"/>
      <c r="I190" s="607"/>
      <c r="J190" s="607"/>
      <c r="K190" s="539">
        <v>3</v>
      </c>
      <c r="L190" s="589">
        <v>9234</v>
      </c>
    </row>
    <row r="191" spans="1:12" ht="15" customHeight="1" x14ac:dyDescent="0.25">
      <c r="A191" s="564"/>
      <c r="B191" s="568"/>
      <c r="C191" s="614"/>
      <c r="D191" s="612"/>
      <c r="E191" s="448"/>
      <c r="F191" s="147" t="s">
        <v>80</v>
      </c>
      <c r="G191" s="469">
        <v>40</v>
      </c>
      <c r="H191" s="469"/>
      <c r="I191" s="469"/>
      <c r="J191" s="469"/>
      <c r="K191" s="583"/>
      <c r="L191" s="604"/>
    </row>
    <row r="192" spans="1:12" ht="15" customHeight="1" x14ac:dyDescent="0.25">
      <c r="A192" s="564"/>
      <c r="B192" s="568"/>
      <c r="C192" s="614"/>
      <c r="D192" s="612"/>
      <c r="E192" s="448"/>
      <c r="F192" s="147" t="s">
        <v>1</v>
      </c>
      <c r="G192" s="243">
        <v>3000</v>
      </c>
      <c r="H192" s="244">
        <v>4000</v>
      </c>
      <c r="I192" s="246">
        <v>5000</v>
      </c>
      <c r="J192" s="245">
        <v>6000</v>
      </c>
      <c r="K192" s="583"/>
      <c r="L192" s="604"/>
    </row>
    <row r="193" spans="1:12" ht="15" customHeight="1" x14ac:dyDescent="0.25">
      <c r="A193" s="564"/>
      <c r="B193" s="568"/>
      <c r="C193" s="614"/>
      <c r="D193" s="612"/>
      <c r="E193" s="448"/>
      <c r="F193" s="147" t="s">
        <v>817</v>
      </c>
      <c r="G193" s="243">
        <f>G191*100</f>
        <v>4000</v>
      </c>
      <c r="H193" s="244">
        <f>G191*110</f>
        <v>4400</v>
      </c>
      <c r="I193" s="246">
        <f>G191*120</f>
        <v>4800</v>
      </c>
      <c r="J193" s="245">
        <f>G191*123</f>
        <v>4920</v>
      </c>
      <c r="K193" s="583"/>
      <c r="L193" s="604"/>
    </row>
    <row r="194" spans="1:12" ht="15" customHeight="1" x14ac:dyDescent="0.25">
      <c r="A194" s="564"/>
      <c r="B194" s="568"/>
      <c r="C194" s="614"/>
      <c r="D194" s="612"/>
      <c r="E194" s="448"/>
      <c r="F194" s="147" t="s">
        <v>1269</v>
      </c>
      <c r="G194" s="451">
        <v>0.98</v>
      </c>
      <c r="H194" s="451"/>
      <c r="I194" s="451"/>
      <c r="J194" s="451"/>
      <c r="K194" s="583"/>
      <c r="L194" s="604"/>
    </row>
    <row r="195" spans="1:12" ht="15" customHeight="1" x14ac:dyDescent="0.25">
      <c r="A195" s="564"/>
      <c r="B195" s="568"/>
      <c r="C195" s="614"/>
      <c r="D195" s="612"/>
      <c r="E195" s="448"/>
      <c r="F195" s="93" t="s">
        <v>699</v>
      </c>
      <c r="G195" s="523" t="s">
        <v>700</v>
      </c>
      <c r="H195" s="523"/>
      <c r="I195" s="523"/>
      <c r="J195" s="523"/>
      <c r="K195" s="583"/>
      <c r="L195" s="604"/>
    </row>
    <row r="196" spans="1:12" ht="15" customHeight="1" x14ac:dyDescent="0.25">
      <c r="A196" s="564"/>
      <c r="B196" s="568"/>
      <c r="C196" s="614"/>
      <c r="D196" s="612"/>
      <c r="E196" s="448"/>
      <c r="F196" s="93" t="s">
        <v>1181</v>
      </c>
      <c r="G196" s="462" t="s">
        <v>1179</v>
      </c>
      <c r="H196" s="463"/>
      <c r="I196" s="463"/>
      <c r="J196" s="464"/>
      <c r="K196" s="583"/>
      <c r="L196" s="604"/>
    </row>
    <row r="197" spans="1:12" ht="15" customHeight="1" x14ac:dyDescent="0.25">
      <c r="A197" s="564"/>
      <c r="B197" s="568"/>
      <c r="C197" s="614"/>
      <c r="D197" s="612"/>
      <c r="E197" s="448"/>
      <c r="F197" s="147" t="s">
        <v>2</v>
      </c>
      <c r="G197" s="607">
        <v>66</v>
      </c>
      <c r="H197" s="607"/>
      <c r="I197" s="607"/>
      <c r="J197" s="607"/>
      <c r="K197" s="583"/>
      <c r="L197" s="604"/>
    </row>
    <row r="198" spans="1:12" ht="15" customHeight="1" x14ac:dyDescent="0.25">
      <c r="A198" s="564"/>
      <c r="B198" s="568"/>
      <c r="C198" s="614"/>
      <c r="D198" s="612"/>
      <c r="E198" s="448"/>
      <c r="F198" s="147" t="s">
        <v>396</v>
      </c>
      <c r="G198" s="523" t="s">
        <v>397</v>
      </c>
      <c r="H198" s="523"/>
      <c r="I198" s="523"/>
      <c r="J198" s="523"/>
      <c r="K198" s="583"/>
      <c r="L198" s="604"/>
    </row>
    <row r="199" spans="1:12" ht="15" customHeight="1" x14ac:dyDescent="0.25">
      <c r="A199" s="564"/>
      <c r="B199" s="568"/>
      <c r="C199" s="614"/>
      <c r="D199" s="612"/>
      <c r="E199" s="448"/>
      <c r="F199" s="147" t="s">
        <v>3</v>
      </c>
      <c r="G199" s="607" t="s">
        <v>29</v>
      </c>
      <c r="H199" s="607"/>
      <c r="I199" s="607"/>
      <c r="J199" s="607"/>
      <c r="K199" s="583"/>
      <c r="L199" s="604"/>
    </row>
    <row r="200" spans="1:12" ht="15" customHeight="1" x14ac:dyDescent="0.25">
      <c r="A200" s="564"/>
      <c r="B200" s="568"/>
      <c r="C200" s="614"/>
      <c r="D200" s="612"/>
      <c r="E200" s="448"/>
      <c r="F200" s="148" t="s">
        <v>379</v>
      </c>
      <c r="G200" s="523" t="s">
        <v>380</v>
      </c>
      <c r="H200" s="523"/>
      <c r="I200" s="523"/>
      <c r="J200" s="523"/>
      <c r="K200" s="583"/>
      <c r="L200" s="604"/>
    </row>
    <row r="201" spans="1:12" ht="15" customHeight="1" x14ac:dyDescent="0.25">
      <c r="A201" s="564"/>
      <c r="B201" s="568"/>
      <c r="C201" s="614"/>
      <c r="D201" s="612"/>
      <c r="E201" s="448"/>
      <c r="F201" s="93" t="s">
        <v>701</v>
      </c>
      <c r="G201" s="523">
        <v>100000</v>
      </c>
      <c r="H201" s="523"/>
      <c r="I201" s="523"/>
      <c r="J201" s="523"/>
      <c r="K201" s="583"/>
      <c r="L201" s="604"/>
    </row>
    <row r="202" spans="1:12" ht="15" customHeight="1" x14ac:dyDescent="0.25">
      <c r="A202" s="564"/>
      <c r="B202" s="568"/>
      <c r="C202" s="614"/>
      <c r="D202" s="612"/>
      <c r="E202" s="448"/>
      <c r="F202" s="148" t="s">
        <v>257</v>
      </c>
      <c r="G202" s="523" t="s">
        <v>556</v>
      </c>
      <c r="H202" s="523"/>
      <c r="I202" s="523"/>
      <c r="J202" s="523"/>
      <c r="K202" s="583"/>
      <c r="L202" s="604"/>
    </row>
    <row r="203" spans="1:12" ht="15" customHeight="1" x14ac:dyDescent="0.25">
      <c r="A203" s="564"/>
      <c r="B203" s="568"/>
      <c r="C203" s="614"/>
      <c r="D203" s="612"/>
      <c r="E203" s="448"/>
      <c r="F203" s="148" t="s">
        <v>376</v>
      </c>
      <c r="G203" s="523" t="s">
        <v>392</v>
      </c>
      <c r="H203" s="523"/>
      <c r="I203" s="523"/>
      <c r="J203" s="523"/>
      <c r="K203" s="583"/>
      <c r="L203" s="604"/>
    </row>
    <row r="204" spans="1:12" ht="15" customHeight="1" x14ac:dyDescent="0.25">
      <c r="A204" s="564"/>
      <c r="B204" s="568"/>
      <c r="C204" s="614"/>
      <c r="D204" s="612"/>
      <c r="E204" s="448"/>
      <c r="F204" s="93" t="s">
        <v>702</v>
      </c>
      <c r="G204" s="523" t="s">
        <v>709</v>
      </c>
      <c r="H204" s="523"/>
      <c r="I204" s="523"/>
      <c r="J204" s="523"/>
      <c r="K204" s="583"/>
      <c r="L204" s="604"/>
    </row>
    <row r="205" spans="1:12" ht="15" customHeight="1" x14ac:dyDescent="0.25">
      <c r="A205" s="564"/>
      <c r="B205" s="568"/>
      <c r="C205" s="614"/>
      <c r="D205" s="612"/>
      <c r="E205" s="448"/>
      <c r="F205" s="148" t="s">
        <v>381</v>
      </c>
      <c r="G205" s="523" t="s">
        <v>382</v>
      </c>
      <c r="H205" s="523"/>
      <c r="I205" s="523"/>
      <c r="J205" s="523"/>
      <c r="K205" s="583"/>
      <c r="L205" s="604"/>
    </row>
    <row r="206" spans="1:12" ht="15" customHeight="1" x14ac:dyDescent="0.25">
      <c r="A206" s="564"/>
      <c r="B206" s="568"/>
      <c r="C206" s="614"/>
      <c r="D206" s="612"/>
      <c r="E206" s="448"/>
      <c r="F206" s="94" t="s">
        <v>358</v>
      </c>
      <c r="G206" s="523" t="s">
        <v>900</v>
      </c>
      <c r="H206" s="523"/>
      <c r="I206" s="523"/>
      <c r="J206" s="523"/>
      <c r="K206" s="583"/>
      <c r="L206" s="605"/>
    </row>
    <row r="207" spans="1:12" ht="15" customHeight="1" x14ac:dyDescent="0.25">
      <c r="A207" s="564"/>
      <c r="B207" s="568"/>
      <c r="C207" s="614"/>
      <c r="D207" s="612"/>
      <c r="E207" s="448"/>
      <c r="F207" s="148" t="s">
        <v>383</v>
      </c>
      <c r="G207" s="523" t="s">
        <v>394</v>
      </c>
      <c r="H207" s="523"/>
      <c r="I207" s="523"/>
      <c r="J207" s="523"/>
      <c r="K207" s="584">
        <v>5</v>
      </c>
      <c r="L207" s="533">
        <v>9880</v>
      </c>
    </row>
    <row r="208" spans="1:12" ht="15" customHeight="1" x14ac:dyDescent="0.25">
      <c r="A208" s="564"/>
      <c r="B208" s="568"/>
      <c r="C208" s="614"/>
      <c r="D208" s="612"/>
      <c r="E208" s="448"/>
      <c r="F208" s="148" t="s">
        <v>389</v>
      </c>
      <c r="G208" s="523" t="s">
        <v>390</v>
      </c>
      <c r="H208" s="523"/>
      <c r="I208" s="523"/>
      <c r="J208" s="523"/>
      <c r="K208" s="585"/>
      <c r="L208" s="603" t="e">
        <f>#REF!-#REF!*10%</f>
        <v>#REF!</v>
      </c>
    </row>
    <row r="209" spans="1:12" ht="15" customHeight="1" x14ac:dyDescent="0.25">
      <c r="A209" s="564"/>
      <c r="B209" s="568"/>
      <c r="C209" s="614"/>
      <c r="D209" s="612"/>
      <c r="E209" s="448"/>
      <c r="F209" s="93" t="s">
        <v>704</v>
      </c>
      <c r="G209" s="523" t="s">
        <v>705</v>
      </c>
      <c r="H209" s="523"/>
      <c r="I209" s="523"/>
      <c r="J209" s="523"/>
      <c r="K209" s="585"/>
      <c r="L209" s="603" t="e">
        <f>#REF!-#REF!*10%</f>
        <v>#REF!</v>
      </c>
    </row>
    <row r="210" spans="1:12" ht="15" customHeight="1" x14ac:dyDescent="0.25">
      <c r="A210" s="564"/>
      <c r="B210" s="568"/>
      <c r="C210" s="614"/>
      <c r="D210" s="612"/>
      <c r="E210" s="448"/>
      <c r="F210" s="93" t="s">
        <v>706</v>
      </c>
      <c r="G210" s="523" t="s">
        <v>390</v>
      </c>
      <c r="H210" s="523"/>
      <c r="I210" s="523"/>
      <c r="J210" s="523"/>
      <c r="K210" s="585"/>
      <c r="L210" s="603" t="e">
        <f>#REF!-#REF!*10%</f>
        <v>#REF!</v>
      </c>
    </row>
    <row r="211" spans="1:12" ht="15" customHeight="1" x14ac:dyDescent="0.25">
      <c r="A211" s="564"/>
      <c r="B211" s="568"/>
      <c r="C211" s="614"/>
      <c r="D211" s="612"/>
      <c r="E211" s="448"/>
      <c r="F211" s="93" t="s">
        <v>1271</v>
      </c>
      <c r="G211" s="523" t="s">
        <v>390</v>
      </c>
      <c r="H211" s="523"/>
      <c r="I211" s="523"/>
      <c r="J211" s="523"/>
      <c r="K211" s="585"/>
      <c r="L211" s="603" t="e">
        <f>#REF!-#REF!*10%</f>
        <v>#REF!</v>
      </c>
    </row>
    <row r="212" spans="1:12" ht="15" customHeight="1" x14ac:dyDescent="0.25">
      <c r="A212" s="564"/>
      <c r="B212" s="568"/>
      <c r="C212" s="614"/>
      <c r="D212" s="612"/>
      <c r="E212" s="448"/>
      <c r="F212" s="93" t="s">
        <v>707</v>
      </c>
      <c r="G212" s="523" t="s">
        <v>1270</v>
      </c>
      <c r="H212" s="523"/>
      <c r="I212" s="523"/>
      <c r="J212" s="523"/>
      <c r="K212" s="585"/>
      <c r="L212" s="603" t="e">
        <f>#REF!-#REF!*10%</f>
        <v>#REF!</v>
      </c>
    </row>
    <row r="213" spans="1:12" ht="15" customHeight="1" x14ac:dyDescent="0.25">
      <c r="A213" s="564"/>
      <c r="B213" s="568"/>
      <c r="C213" s="614"/>
      <c r="D213" s="612"/>
      <c r="E213" s="448"/>
      <c r="F213" s="93" t="s">
        <v>708</v>
      </c>
      <c r="G213" s="523" t="s">
        <v>390</v>
      </c>
      <c r="H213" s="523"/>
      <c r="I213" s="523"/>
      <c r="J213" s="523"/>
      <c r="K213" s="585"/>
      <c r="L213" s="603" t="e">
        <f>#REF!-#REF!*10%</f>
        <v>#REF!</v>
      </c>
    </row>
    <row r="214" spans="1:12" ht="15" customHeight="1" x14ac:dyDescent="0.25">
      <c r="A214" s="564"/>
      <c r="B214" s="568"/>
      <c r="C214" s="614"/>
      <c r="D214" s="612"/>
      <c r="E214" s="448"/>
      <c r="F214" s="148" t="s">
        <v>377</v>
      </c>
      <c r="G214" s="523" t="s">
        <v>387</v>
      </c>
      <c r="H214" s="523"/>
      <c r="I214" s="523"/>
      <c r="J214" s="523"/>
      <c r="K214" s="585"/>
      <c r="L214" s="603" t="e">
        <f>#REF!-#REF!*10%</f>
        <v>#REF!</v>
      </c>
    </row>
    <row r="215" spans="1:12" ht="15" customHeight="1" x14ac:dyDescent="0.25">
      <c r="A215" s="564"/>
      <c r="B215" s="568"/>
      <c r="C215" s="614"/>
      <c r="D215" s="612"/>
      <c r="E215" s="448"/>
      <c r="F215" s="148" t="s">
        <v>388</v>
      </c>
      <c r="G215" s="523" t="s">
        <v>393</v>
      </c>
      <c r="H215" s="523"/>
      <c r="I215" s="523"/>
      <c r="J215" s="523"/>
      <c r="K215" s="585"/>
      <c r="L215" s="603" t="e">
        <f>#REF!-#REF!*10%</f>
        <v>#REF!</v>
      </c>
    </row>
    <row r="216" spans="1:12" ht="15.6" customHeight="1" x14ac:dyDescent="0.25">
      <c r="A216" s="564"/>
      <c r="B216" s="568"/>
      <c r="C216" s="614"/>
      <c r="D216" s="612"/>
      <c r="E216" s="448"/>
      <c r="F216" s="148" t="s">
        <v>562</v>
      </c>
      <c r="G216" s="523" t="s">
        <v>1024</v>
      </c>
      <c r="H216" s="523"/>
      <c r="I216" s="523"/>
      <c r="J216" s="523"/>
      <c r="K216" s="585"/>
      <c r="L216" s="603" t="e">
        <f>#REF!-#REF!*10%</f>
        <v>#REF!</v>
      </c>
    </row>
    <row r="217" spans="1:12" ht="15.6" customHeight="1" x14ac:dyDescent="0.25">
      <c r="A217" s="564"/>
      <c r="B217" s="568"/>
      <c r="C217" s="614"/>
      <c r="D217" s="612"/>
      <c r="E217" s="448"/>
      <c r="F217" s="93" t="s">
        <v>1183</v>
      </c>
      <c r="G217" s="573" t="s">
        <v>1180</v>
      </c>
      <c r="H217" s="574"/>
      <c r="I217" s="574"/>
      <c r="J217" s="575"/>
      <c r="K217" s="585"/>
      <c r="L217" s="603" t="e">
        <f>#REF!-#REF!*10%</f>
        <v>#REF!</v>
      </c>
    </row>
    <row r="218" spans="1:12" ht="15.6" customHeight="1" x14ac:dyDescent="0.25">
      <c r="A218" s="564"/>
      <c r="B218" s="568"/>
      <c r="C218" s="614"/>
      <c r="D218" s="612"/>
      <c r="E218" s="448"/>
      <c r="F218" s="148" t="s">
        <v>570</v>
      </c>
      <c r="G218" s="523" t="s">
        <v>613</v>
      </c>
      <c r="H218" s="523"/>
      <c r="I218" s="523"/>
      <c r="J218" s="523"/>
      <c r="K218" s="585"/>
      <c r="L218" s="603" t="e">
        <f>#REF!-#REF!*10%</f>
        <v>#REF!</v>
      </c>
    </row>
    <row r="219" spans="1:12" ht="15.6" customHeight="1" x14ac:dyDescent="0.25">
      <c r="A219" s="564"/>
      <c r="B219" s="568"/>
      <c r="C219" s="614"/>
      <c r="D219" s="612"/>
      <c r="E219" s="448"/>
      <c r="F219" s="149" t="s">
        <v>4</v>
      </c>
      <c r="G219" s="606">
        <v>2.1</v>
      </c>
      <c r="H219" s="606"/>
      <c r="I219" s="606"/>
      <c r="J219" s="606"/>
      <c r="K219" s="585"/>
      <c r="L219" s="603" t="e">
        <f>#REF!-#REF!*10%</f>
        <v>#REF!</v>
      </c>
    </row>
    <row r="220" spans="1:12" ht="15" customHeight="1" x14ac:dyDescent="0.25">
      <c r="A220" s="564"/>
      <c r="B220" s="569"/>
      <c r="C220" s="614"/>
      <c r="D220" s="612"/>
      <c r="E220" s="448"/>
      <c r="F220" s="136" t="s">
        <v>1016</v>
      </c>
      <c r="G220" s="454">
        <v>5</v>
      </c>
      <c r="H220" s="454"/>
      <c r="I220" s="454"/>
      <c r="J220" s="454"/>
      <c r="K220" s="585"/>
      <c r="L220" s="603" t="e">
        <f>#REF!-#REF!*10%</f>
        <v>#REF!</v>
      </c>
    </row>
    <row r="221" spans="1:12" ht="15" customHeight="1" x14ac:dyDescent="0.25">
      <c r="A221" s="564">
        <v>8</v>
      </c>
      <c r="B221" s="567"/>
      <c r="C221" s="614" t="s">
        <v>1250</v>
      </c>
      <c r="D221" s="611"/>
      <c r="E221" s="448"/>
      <c r="F221" s="147" t="s">
        <v>81</v>
      </c>
      <c r="G221" s="607" t="s">
        <v>6</v>
      </c>
      <c r="H221" s="607"/>
      <c r="I221" s="607"/>
      <c r="J221" s="607"/>
      <c r="K221" s="539">
        <v>3</v>
      </c>
      <c r="L221" s="589">
        <v>9234</v>
      </c>
    </row>
    <row r="222" spans="1:12" ht="15" customHeight="1" x14ac:dyDescent="0.25">
      <c r="A222" s="564"/>
      <c r="B222" s="568"/>
      <c r="C222" s="614"/>
      <c r="D222" s="612"/>
      <c r="E222" s="448"/>
      <c r="F222" s="147" t="s">
        <v>80</v>
      </c>
      <c r="G222" s="469">
        <v>50</v>
      </c>
      <c r="H222" s="469"/>
      <c r="I222" s="469"/>
      <c r="J222" s="469"/>
      <c r="K222" s="583"/>
      <c r="L222" s="604"/>
    </row>
    <row r="223" spans="1:12" ht="15" customHeight="1" x14ac:dyDescent="0.25">
      <c r="A223" s="564"/>
      <c r="B223" s="568"/>
      <c r="C223" s="614"/>
      <c r="D223" s="612"/>
      <c r="E223" s="448"/>
      <c r="F223" s="147" t="s">
        <v>1</v>
      </c>
      <c r="G223" s="243">
        <v>3000</v>
      </c>
      <c r="H223" s="244">
        <v>4000</v>
      </c>
      <c r="I223" s="246">
        <v>5000</v>
      </c>
      <c r="J223" s="245">
        <v>6000</v>
      </c>
      <c r="K223" s="583"/>
      <c r="L223" s="604"/>
    </row>
    <row r="224" spans="1:12" ht="15" customHeight="1" x14ac:dyDescent="0.25">
      <c r="A224" s="564"/>
      <c r="B224" s="568"/>
      <c r="C224" s="614"/>
      <c r="D224" s="612"/>
      <c r="E224" s="448"/>
      <c r="F224" s="147" t="s">
        <v>817</v>
      </c>
      <c r="G224" s="243">
        <f>G222*100</f>
        <v>5000</v>
      </c>
      <c r="H224" s="244">
        <f>G222*110</f>
        <v>5500</v>
      </c>
      <c r="I224" s="246">
        <f>G222*120</f>
        <v>6000</v>
      </c>
      <c r="J224" s="245">
        <f>G222*123</f>
        <v>6150</v>
      </c>
      <c r="K224" s="583"/>
      <c r="L224" s="604"/>
    </row>
    <row r="225" spans="1:12" ht="15" customHeight="1" x14ac:dyDescent="0.25">
      <c r="A225" s="564"/>
      <c r="B225" s="568"/>
      <c r="C225" s="614"/>
      <c r="D225" s="612"/>
      <c r="E225" s="448"/>
      <c r="F225" s="147" t="s">
        <v>1269</v>
      </c>
      <c r="G225" s="451">
        <v>0.98</v>
      </c>
      <c r="H225" s="451"/>
      <c r="I225" s="451"/>
      <c r="J225" s="451"/>
      <c r="K225" s="583"/>
      <c r="L225" s="604"/>
    </row>
    <row r="226" spans="1:12" ht="15" customHeight="1" x14ac:dyDescent="0.25">
      <c r="A226" s="564"/>
      <c r="B226" s="568"/>
      <c r="C226" s="614"/>
      <c r="D226" s="612"/>
      <c r="E226" s="448"/>
      <c r="F226" s="93" t="s">
        <v>699</v>
      </c>
      <c r="G226" s="523" t="s">
        <v>700</v>
      </c>
      <c r="H226" s="523"/>
      <c r="I226" s="523"/>
      <c r="J226" s="523"/>
      <c r="K226" s="583"/>
      <c r="L226" s="604"/>
    </row>
    <row r="227" spans="1:12" ht="15" customHeight="1" x14ac:dyDescent="0.25">
      <c r="A227" s="564"/>
      <c r="B227" s="568"/>
      <c r="C227" s="614"/>
      <c r="D227" s="612"/>
      <c r="E227" s="448"/>
      <c r="F227" s="93" t="s">
        <v>1181</v>
      </c>
      <c r="G227" s="462" t="s">
        <v>1179</v>
      </c>
      <c r="H227" s="463"/>
      <c r="I227" s="463"/>
      <c r="J227" s="464"/>
      <c r="K227" s="583"/>
      <c r="L227" s="604"/>
    </row>
    <row r="228" spans="1:12" ht="15" customHeight="1" x14ac:dyDescent="0.25">
      <c r="A228" s="564"/>
      <c r="B228" s="568"/>
      <c r="C228" s="614"/>
      <c r="D228" s="612"/>
      <c r="E228" s="448"/>
      <c r="F228" s="147" t="s">
        <v>2</v>
      </c>
      <c r="G228" s="607">
        <v>66</v>
      </c>
      <c r="H228" s="607"/>
      <c r="I228" s="607"/>
      <c r="J228" s="607"/>
      <c r="K228" s="583"/>
      <c r="L228" s="604"/>
    </row>
    <row r="229" spans="1:12" ht="15" customHeight="1" x14ac:dyDescent="0.25">
      <c r="A229" s="564"/>
      <c r="B229" s="568"/>
      <c r="C229" s="614"/>
      <c r="D229" s="612"/>
      <c r="E229" s="448"/>
      <c r="F229" s="147" t="s">
        <v>396</v>
      </c>
      <c r="G229" s="523" t="s">
        <v>397</v>
      </c>
      <c r="H229" s="523"/>
      <c r="I229" s="523"/>
      <c r="J229" s="523"/>
      <c r="K229" s="583"/>
      <c r="L229" s="604"/>
    </row>
    <row r="230" spans="1:12" ht="15" customHeight="1" x14ac:dyDescent="0.25">
      <c r="A230" s="564"/>
      <c r="B230" s="568"/>
      <c r="C230" s="614"/>
      <c r="D230" s="612"/>
      <c r="E230" s="448"/>
      <c r="F230" s="147" t="s">
        <v>3</v>
      </c>
      <c r="G230" s="607" t="s">
        <v>28</v>
      </c>
      <c r="H230" s="607"/>
      <c r="I230" s="607"/>
      <c r="J230" s="607"/>
      <c r="K230" s="583"/>
      <c r="L230" s="604"/>
    </row>
    <row r="231" spans="1:12" ht="15" customHeight="1" x14ac:dyDescent="0.25">
      <c r="A231" s="564"/>
      <c r="B231" s="568"/>
      <c r="C231" s="614"/>
      <c r="D231" s="612"/>
      <c r="E231" s="448"/>
      <c r="F231" s="148" t="s">
        <v>379</v>
      </c>
      <c r="G231" s="523" t="s">
        <v>380</v>
      </c>
      <c r="H231" s="523"/>
      <c r="I231" s="523"/>
      <c r="J231" s="523"/>
      <c r="K231" s="583"/>
      <c r="L231" s="604"/>
    </row>
    <row r="232" spans="1:12" ht="15" customHeight="1" x14ac:dyDescent="0.25">
      <c r="A232" s="564"/>
      <c r="B232" s="568"/>
      <c r="C232" s="614"/>
      <c r="D232" s="612"/>
      <c r="E232" s="448"/>
      <c r="F232" s="93" t="s">
        <v>701</v>
      </c>
      <c r="G232" s="523">
        <v>100000</v>
      </c>
      <c r="H232" s="523"/>
      <c r="I232" s="523"/>
      <c r="J232" s="523"/>
      <c r="K232" s="583"/>
      <c r="L232" s="604"/>
    </row>
    <row r="233" spans="1:12" ht="15" customHeight="1" x14ac:dyDescent="0.25">
      <c r="A233" s="564"/>
      <c r="B233" s="568"/>
      <c r="C233" s="614"/>
      <c r="D233" s="612"/>
      <c r="E233" s="448"/>
      <c r="F233" s="148" t="s">
        <v>257</v>
      </c>
      <c r="G233" s="523" t="s">
        <v>556</v>
      </c>
      <c r="H233" s="523"/>
      <c r="I233" s="523"/>
      <c r="J233" s="523"/>
      <c r="K233" s="583"/>
      <c r="L233" s="604"/>
    </row>
    <row r="234" spans="1:12" ht="15" customHeight="1" x14ac:dyDescent="0.25">
      <c r="A234" s="564"/>
      <c r="B234" s="568"/>
      <c r="C234" s="614"/>
      <c r="D234" s="612"/>
      <c r="E234" s="448"/>
      <c r="F234" s="148" t="s">
        <v>376</v>
      </c>
      <c r="G234" s="523" t="s">
        <v>392</v>
      </c>
      <c r="H234" s="523"/>
      <c r="I234" s="523"/>
      <c r="J234" s="523"/>
      <c r="K234" s="583"/>
      <c r="L234" s="604"/>
    </row>
    <row r="235" spans="1:12" ht="15" customHeight="1" x14ac:dyDescent="0.25">
      <c r="A235" s="564"/>
      <c r="B235" s="568"/>
      <c r="C235" s="614"/>
      <c r="D235" s="612"/>
      <c r="E235" s="448"/>
      <c r="F235" s="93" t="s">
        <v>702</v>
      </c>
      <c r="G235" s="523" t="s">
        <v>709</v>
      </c>
      <c r="H235" s="523"/>
      <c r="I235" s="523"/>
      <c r="J235" s="523"/>
      <c r="K235" s="583"/>
      <c r="L235" s="604"/>
    </row>
    <row r="236" spans="1:12" ht="15" customHeight="1" x14ac:dyDescent="0.25">
      <c r="A236" s="564"/>
      <c r="B236" s="568"/>
      <c r="C236" s="614"/>
      <c r="D236" s="612"/>
      <c r="E236" s="448"/>
      <c r="F236" s="148" t="s">
        <v>381</v>
      </c>
      <c r="G236" s="523" t="s">
        <v>382</v>
      </c>
      <c r="H236" s="523"/>
      <c r="I236" s="523"/>
      <c r="J236" s="523"/>
      <c r="K236" s="583"/>
      <c r="L236" s="604"/>
    </row>
    <row r="237" spans="1:12" ht="15" customHeight="1" x14ac:dyDescent="0.25">
      <c r="A237" s="564"/>
      <c r="B237" s="568"/>
      <c r="C237" s="614"/>
      <c r="D237" s="612"/>
      <c r="E237" s="448"/>
      <c r="F237" s="94" t="s">
        <v>358</v>
      </c>
      <c r="G237" s="523" t="s">
        <v>900</v>
      </c>
      <c r="H237" s="523"/>
      <c r="I237" s="523"/>
      <c r="J237" s="523"/>
      <c r="K237" s="583"/>
      <c r="L237" s="605"/>
    </row>
    <row r="238" spans="1:12" ht="15" customHeight="1" x14ac:dyDescent="0.25">
      <c r="A238" s="564"/>
      <c r="B238" s="568"/>
      <c r="C238" s="614"/>
      <c r="D238" s="612"/>
      <c r="E238" s="448"/>
      <c r="F238" s="148" t="s">
        <v>383</v>
      </c>
      <c r="G238" s="523" t="s">
        <v>394</v>
      </c>
      <c r="H238" s="523"/>
      <c r="I238" s="523"/>
      <c r="J238" s="523"/>
      <c r="K238" s="584">
        <v>5</v>
      </c>
      <c r="L238" s="533">
        <v>9880</v>
      </c>
    </row>
    <row r="239" spans="1:12" ht="15" customHeight="1" x14ac:dyDescent="0.25">
      <c r="A239" s="564"/>
      <c r="B239" s="568"/>
      <c r="C239" s="614"/>
      <c r="D239" s="612"/>
      <c r="E239" s="448"/>
      <c r="F239" s="148" t="s">
        <v>389</v>
      </c>
      <c r="G239" s="523" t="s">
        <v>390</v>
      </c>
      <c r="H239" s="523"/>
      <c r="I239" s="523"/>
      <c r="J239" s="523"/>
      <c r="K239" s="585"/>
      <c r="L239" s="603" t="e">
        <f>#REF!-#REF!*10%</f>
        <v>#REF!</v>
      </c>
    </row>
    <row r="240" spans="1:12" ht="15" customHeight="1" x14ac:dyDescent="0.25">
      <c r="A240" s="564"/>
      <c r="B240" s="568"/>
      <c r="C240" s="614"/>
      <c r="D240" s="612"/>
      <c r="E240" s="448"/>
      <c r="F240" s="93" t="s">
        <v>704</v>
      </c>
      <c r="G240" s="523" t="s">
        <v>705</v>
      </c>
      <c r="H240" s="523"/>
      <c r="I240" s="523"/>
      <c r="J240" s="523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614"/>
      <c r="D241" s="612"/>
      <c r="E241" s="448"/>
      <c r="F241" s="93" t="s">
        <v>706</v>
      </c>
      <c r="G241" s="523" t="s">
        <v>390</v>
      </c>
      <c r="H241" s="523"/>
      <c r="I241" s="523"/>
      <c r="J241" s="523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614"/>
      <c r="D242" s="612"/>
      <c r="E242" s="448"/>
      <c r="F242" s="93" t="s">
        <v>1271</v>
      </c>
      <c r="G242" s="523" t="s">
        <v>390</v>
      </c>
      <c r="H242" s="523"/>
      <c r="I242" s="523"/>
      <c r="J242" s="523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614"/>
      <c r="D243" s="612"/>
      <c r="E243" s="448"/>
      <c r="F243" s="93" t="s">
        <v>707</v>
      </c>
      <c r="G243" s="523" t="s">
        <v>1270</v>
      </c>
      <c r="H243" s="523"/>
      <c r="I243" s="523"/>
      <c r="J243" s="523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614"/>
      <c r="D244" s="612"/>
      <c r="E244" s="448"/>
      <c r="F244" s="93" t="s">
        <v>708</v>
      </c>
      <c r="G244" s="523" t="s">
        <v>390</v>
      </c>
      <c r="H244" s="523"/>
      <c r="I244" s="523"/>
      <c r="J244" s="523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614"/>
      <c r="D245" s="612"/>
      <c r="E245" s="448"/>
      <c r="F245" s="148" t="s">
        <v>377</v>
      </c>
      <c r="G245" s="523" t="s">
        <v>387</v>
      </c>
      <c r="H245" s="523"/>
      <c r="I245" s="523"/>
      <c r="J245" s="523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614"/>
      <c r="D246" s="612"/>
      <c r="E246" s="448"/>
      <c r="F246" s="148" t="s">
        <v>388</v>
      </c>
      <c r="G246" s="523" t="s">
        <v>393</v>
      </c>
      <c r="H246" s="523"/>
      <c r="I246" s="523"/>
      <c r="J246" s="523"/>
      <c r="K246" s="585"/>
      <c r="L246" s="603" t="e">
        <f>#REF!-#REF!*10%</f>
        <v>#REF!</v>
      </c>
    </row>
    <row r="247" spans="1:12" ht="15.6" customHeight="1" x14ac:dyDescent="0.25">
      <c r="A247" s="564"/>
      <c r="B247" s="568"/>
      <c r="C247" s="614"/>
      <c r="D247" s="612"/>
      <c r="E247" s="448"/>
      <c r="F247" s="148" t="s">
        <v>562</v>
      </c>
      <c r="G247" s="523" t="s">
        <v>1024</v>
      </c>
      <c r="H247" s="523"/>
      <c r="I247" s="523"/>
      <c r="J247" s="523"/>
      <c r="K247" s="585"/>
      <c r="L247" s="603" t="e">
        <f>#REF!-#REF!*10%</f>
        <v>#REF!</v>
      </c>
    </row>
    <row r="248" spans="1:12" ht="15.6" customHeight="1" x14ac:dyDescent="0.25">
      <c r="A248" s="564"/>
      <c r="B248" s="568"/>
      <c r="C248" s="614"/>
      <c r="D248" s="612"/>
      <c r="E248" s="448"/>
      <c r="F248" s="93" t="s">
        <v>1183</v>
      </c>
      <c r="G248" s="573" t="s">
        <v>1180</v>
      </c>
      <c r="H248" s="574"/>
      <c r="I248" s="574"/>
      <c r="J248" s="575"/>
      <c r="K248" s="585"/>
      <c r="L248" s="603" t="e">
        <f>#REF!-#REF!*10%</f>
        <v>#REF!</v>
      </c>
    </row>
    <row r="249" spans="1:12" ht="15.6" customHeight="1" x14ac:dyDescent="0.25">
      <c r="A249" s="564"/>
      <c r="B249" s="568"/>
      <c r="C249" s="614"/>
      <c r="D249" s="612"/>
      <c r="E249" s="448"/>
      <c r="F249" s="148" t="s">
        <v>570</v>
      </c>
      <c r="G249" s="523" t="s">
        <v>613</v>
      </c>
      <c r="H249" s="523"/>
      <c r="I249" s="523"/>
      <c r="J249" s="523"/>
      <c r="K249" s="585"/>
      <c r="L249" s="603" t="e">
        <f>#REF!-#REF!*10%</f>
        <v>#REF!</v>
      </c>
    </row>
    <row r="250" spans="1:12" ht="15.6" customHeight="1" x14ac:dyDescent="0.25">
      <c r="A250" s="564"/>
      <c r="B250" s="568"/>
      <c r="C250" s="614"/>
      <c r="D250" s="612"/>
      <c r="E250" s="448"/>
      <c r="F250" s="149" t="s">
        <v>4</v>
      </c>
      <c r="G250" s="606">
        <v>2</v>
      </c>
      <c r="H250" s="606"/>
      <c r="I250" s="606"/>
      <c r="J250" s="606"/>
      <c r="K250" s="585"/>
      <c r="L250" s="603" t="e">
        <f>#REF!-#REF!*10%</f>
        <v>#REF!</v>
      </c>
    </row>
    <row r="251" spans="1:12" ht="15" customHeight="1" x14ac:dyDescent="0.25">
      <c r="A251" s="564"/>
      <c r="B251" s="569"/>
      <c r="C251" s="614"/>
      <c r="D251" s="612"/>
      <c r="E251" s="448"/>
      <c r="F251" s="136" t="s">
        <v>1016</v>
      </c>
      <c r="G251" s="454">
        <v>5</v>
      </c>
      <c r="H251" s="454"/>
      <c r="I251" s="454"/>
      <c r="J251" s="454"/>
      <c r="K251" s="585"/>
      <c r="L251" s="603" t="e">
        <f>#REF!-#REF!*10%</f>
        <v>#REF!</v>
      </c>
    </row>
    <row r="252" spans="1:12" ht="15" customHeight="1" x14ac:dyDescent="0.25">
      <c r="A252" s="564">
        <v>9</v>
      </c>
      <c r="B252" s="567"/>
      <c r="C252" s="614" t="s">
        <v>1251</v>
      </c>
      <c r="D252" s="611"/>
      <c r="E252" s="448"/>
      <c r="F252" s="147" t="s">
        <v>81</v>
      </c>
      <c r="G252" s="607" t="s">
        <v>6</v>
      </c>
      <c r="H252" s="607"/>
      <c r="I252" s="607"/>
      <c r="J252" s="607"/>
      <c r="K252" s="539">
        <v>3</v>
      </c>
      <c r="L252" s="589">
        <v>9619</v>
      </c>
    </row>
    <row r="253" spans="1:12" ht="15" customHeight="1" x14ac:dyDescent="0.25">
      <c r="A253" s="564"/>
      <c r="B253" s="568"/>
      <c r="C253" s="614"/>
      <c r="D253" s="612"/>
      <c r="E253" s="448"/>
      <c r="F253" s="147" t="s">
        <v>80</v>
      </c>
      <c r="G253" s="469">
        <v>50</v>
      </c>
      <c r="H253" s="469"/>
      <c r="I253" s="469"/>
      <c r="J253" s="469"/>
      <c r="K253" s="583"/>
      <c r="L253" s="604"/>
    </row>
    <row r="254" spans="1:12" ht="15" customHeight="1" x14ac:dyDescent="0.25">
      <c r="A254" s="564"/>
      <c r="B254" s="568"/>
      <c r="C254" s="614"/>
      <c r="D254" s="612"/>
      <c r="E254" s="448"/>
      <c r="F254" s="147" t="s">
        <v>1</v>
      </c>
      <c r="G254" s="243">
        <v>3000</v>
      </c>
      <c r="H254" s="244">
        <v>4000</v>
      </c>
      <c r="I254" s="246">
        <v>5000</v>
      </c>
      <c r="J254" s="245">
        <v>6000</v>
      </c>
      <c r="K254" s="583"/>
      <c r="L254" s="604"/>
    </row>
    <row r="255" spans="1:12" ht="15" customHeight="1" x14ac:dyDescent="0.25">
      <c r="A255" s="564"/>
      <c r="B255" s="568"/>
      <c r="C255" s="614"/>
      <c r="D255" s="612"/>
      <c r="E255" s="448"/>
      <c r="F255" s="147" t="s">
        <v>817</v>
      </c>
      <c r="G255" s="243">
        <f>G253*100</f>
        <v>5000</v>
      </c>
      <c r="H255" s="244">
        <f>G253*110</f>
        <v>5500</v>
      </c>
      <c r="I255" s="246">
        <f>G253*120</f>
        <v>6000</v>
      </c>
      <c r="J255" s="245">
        <f>G253*123</f>
        <v>6150</v>
      </c>
      <c r="K255" s="583"/>
      <c r="L255" s="604"/>
    </row>
    <row r="256" spans="1:12" ht="15" customHeight="1" x14ac:dyDescent="0.25">
      <c r="A256" s="564"/>
      <c r="B256" s="568"/>
      <c r="C256" s="614"/>
      <c r="D256" s="612"/>
      <c r="E256" s="448"/>
      <c r="F256" s="147" t="s">
        <v>1269</v>
      </c>
      <c r="G256" s="451">
        <v>0.98</v>
      </c>
      <c r="H256" s="451"/>
      <c r="I256" s="451"/>
      <c r="J256" s="451"/>
      <c r="K256" s="583"/>
      <c r="L256" s="604"/>
    </row>
    <row r="257" spans="1:12" ht="15" customHeight="1" x14ac:dyDescent="0.25">
      <c r="A257" s="564"/>
      <c r="B257" s="568"/>
      <c r="C257" s="614"/>
      <c r="D257" s="612"/>
      <c r="E257" s="448"/>
      <c r="F257" s="93" t="s">
        <v>699</v>
      </c>
      <c r="G257" s="523" t="s">
        <v>700</v>
      </c>
      <c r="H257" s="523"/>
      <c r="I257" s="523"/>
      <c r="J257" s="523"/>
      <c r="K257" s="583"/>
      <c r="L257" s="604"/>
    </row>
    <row r="258" spans="1:12" ht="15" customHeight="1" x14ac:dyDescent="0.25">
      <c r="A258" s="564"/>
      <c r="B258" s="568"/>
      <c r="C258" s="614"/>
      <c r="D258" s="612"/>
      <c r="E258" s="448"/>
      <c r="F258" s="93" t="s">
        <v>1181</v>
      </c>
      <c r="G258" s="462" t="s">
        <v>1179</v>
      </c>
      <c r="H258" s="463"/>
      <c r="I258" s="463"/>
      <c r="J258" s="464"/>
      <c r="K258" s="583"/>
      <c r="L258" s="604"/>
    </row>
    <row r="259" spans="1:12" ht="15" customHeight="1" x14ac:dyDescent="0.25">
      <c r="A259" s="564"/>
      <c r="B259" s="568"/>
      <c r="C259" s="614"/>
      <c r="D259" s="612"/>
      <c r="E259" s="448"/>
      <c r="F259" s="147" t="s">
        <v>2</v>
      </c>
      <c r="G259" s="607">
        <v>66</v>
      </c>
      <c r="H259" s="607"/>
      <c r="I259" s="607"/>
      <c r="J259" s="607"/>
      <c r="K259" s="583"/>
      <c r="L259" s="604"/>
    </row>
    <row r="260" spans="1:12" ht="15" customHeight="1" x14ac:dyDescent="0.25">
      <c r="A260" s="564"/>
      <c r="B260" s="568"/>
      <c r="C260" s="614"/>
      <c r="D260" s="612"/>
      <c r="E260" s="448"/>
      <c r="F260" s="147" t="s">
        <v>396</v>
      </c>
      <c r="G260" s="523" t="s">
        <v>397</v>
      </c>
      <c r="H260" s="523"/>
      <c r="I260" s="523"/>
      <c r="J260" s="523"/>
      <c r="K260" s="583"/>
      <c r="L260" s="604"/>
    </row>
    <row r="261" spans="1:12" ht="15" customHeight="1" x14ac:dyDescent="0.25">
      <c r="A261" s="564"/>
      <c r="B261" s="568"/>
      <c r="C261" s="614"/>
      <c r="D261" s="612"/>
      <c r="E261" s="448"/>
      <c r="F261" s="147" t="s">
        <v>3</v>
      </c>
      <c r="G261" s="607" t="s">
        <v>29</v>
      </c>
      <c r="H261" s="607"/>
      <c r="I261" s="607"/>
      <c r="J261" s="607"/>
      <c r="K261" s="583"/>
      <c r="L261" s="604"/>
    </row>
    <row r="262" spans="1:12" ht="15" customHeight="1" x14ac:dyDescent="0.25">
      <c r="A262" s="564"/>
      <c r="B262" s="568"/>
      <c r="C262" s="614"/>
      <c r="D262" s="612"/>
      <c r="E262" s="448"/>
      <c r="F262" s="148" t="s">
        <v>379</v>
      </c>
      <c r="G262" s="523" t="s">
        <v>380</v>
      </c>
      <c r="H262" s="523"/>
      <c r="I262" s="523"/>
      <c r="J262" s="523"/>
      <c r="K262" s="583"/>
      <c r="L262" s="604"/>
    </row>
    <row r="263" spans="1:12" ht="15" customHeight="1" x14ac:dyDescent="0.25">
      <c r="A263" s="564"/>
      <c r="B263" s="568"/>
      <c r="C263" s="614"/>
      <c r="D263" s="612"/>
      <c r="E263" s="448"/>
      <c r="F263" s="93" t="s">
        <v>701</v>
      </c>
      <c r="G263" s="523">
        <v>100000</v>
      </c>
      <c r="H263" s="523"/>
      <c r="I263" s="523"/>
      <c r="J263" s="523"/>
      <c r="K263" s="583"/>
      <c r="L263" s="604"/>
    </row>
    <row r="264" spans="1:12" ht="15" customHeight="1" x14ac:dyDescent="0.25">
      <c r="A264" s="564"/>
      <c r="B264" s="568"/>
      <c r="C264" s="614"/>
      <c r="D264" s="612"/>
      <c r="E264" s="448"/>
      <c r="F264" s="148" t="s">
        <v>257</v>
      </c>
      <c r="G264" s="523" t="s">
        <v>556</v>
      </c>
      <c r="H264" s="523"/>
      <c r="I264" s="523"/>
      <c r="J264" s="523"/>
      <c r="K264" s="583"/>
      <c r="L264" s="604"/>
    </row>
    <row r="265" spans="1:12" ht="15" customHeight="1" x14ac:dyDescent="0.25">
      <c r="A265" s="564"/>
      <c r="B265" s="568"/>
      <c r="C265" s="614"/>
      <c r="D265" s="612"/>
      <c r="E265" s="448"/>
      <c r="F265" s="148" t="s">
        <v>376</v>
      </c>
      <c r="G265" s="523" t="s">
        <v>392</v>
      </c>
      <c r="H265" s="523"/>
      <c r="I265" s="523"/>
      <c r="J265" s="523"/>
      <c r="K265" s="583"/>
      <c r="L265" s="604"/>
    </row>
    <row r="266" spans="1:12" ht="15" customHeight="1" x14ac:dyDescent="0.25">
      <c r="A266" s="564"/>
      <c r="B266" s="568"/>
      <c r="C266" s="614"/>
      <c r="D266" s="612"/>
      <c r="E266" s="448"/>
      <c r="F266" s="93" t="s">
        <v>702</v>
      </c>
      <c r="G266" s="523" t="s">
        <v>709</v>
      </c>
      <c r="H266" s="523"/>
      <c r="I266" s="523"/>
      <c r="J266" s="523"/>
      <c r="K266" s="583"/>
      <c r="L266" s="604"/>
    </row>
    <row r="267" spans="1:12" ht="15" customHeight="1" x14ac:dyDescent="0.25">
      <c r="A267" s="564"/>
      <c r="B267" s="568"/>
      <c r="C267" s="614"/>
      <c r="D267" s="612"/>
      <c r="E267" s="448"/>
      <c r="F267" s="148" t="s">
        <v>381</v>
      </c>
      <c r="G267" s="523" t="s">
        <v>382</v>
      </c>
      <c r="H267" s="523"/>
      <c r="I267" s="523"/>
      <c r="J267" s="523"/>
      <c r="K267" s="583"/>
      <c r="L267" s="604"/>
    </row>
    <row r="268" spans="1:12" ht="15" customHeight="1" x14ac:dyDescent="0.25">
      <c r="A268" s="564"/>
      <c r="B268" s="568"/>
      <c r="C268" s="614"/>
      <c r="D268" s="612"/>
      <c r="E268" s="448"/>
      <c r="F268" s="94" t="s">
        <v>358</v>
      </c>
      <c r="G268" s="523" t="s">
        <v>900</v>
      </c>
      <c r="H268" s="523"/>
      <c r="I268" s="523"/>
      <c r="J268" s="523"/>
      <c r="K268" s="583"/>
      <c r="L268" s="605"/>
    </row>
    <row r="269" spans="1:12" ht="15" customHeight="1" x14ac:dyDescent="0.25">
      <c r="A269" s="564"/>
      <c r="B269" s="568"/>
      <c r="C269" s="614"/>
      <c r="D269" s="612"/>
      <c r="E269" s="448"/>
      <c r="F269" s="148" t="s">
        <v>383</v>
      </c>
      <c r="G269" s="523" t="s">
        <v>394</v>
      </c>
      <c r="H269" s="523"/>
      <c r="I269" s="523"/>
      <c r="J269" s="523"/>
      <c r="K269" s="584">
        <v>5</v>
      </c>
      <c r="L269" s="533">
        <v>10293</v>
      </c>
    </row>
    <row r="270" spans="1:12" ht="15" customHeight="1" x14ac:dyDescent="0.25">
      <c r="A270" s="564"/>
      <c r="B270" s="568"/>
      <c r="C270" s="614"/>
      <c r="D270" s="612"/>
      <c r="E270" s="448"/>
      <c r="F270" s="148" t="s">
        <v>389</v>
      </c>
      <c r="G270" s="523" t="s">
        <v>390</v>
      </c>
      <c r="H270" s="523"/>
      <c r="I270" s="523"/>
      <c r="J270" s="523"/>
      <c r="K270" s="585"/>
      <c r="L270" s="603" t="e">
        <f>#REF!-#REF!*10%</f>
        <v>#REF!</v>
      </c>
    </row>
    <row r="271" spans="1:12" ht="15" customHeight="1" x14ac:dyDescent="0.25">
      <c r="A271" s="564"/>
      <c r="B271" s="568"/>
      <c r="C271" s="614"/>
      <c r="D271" s="612"/>
      <c r="E271" s="448"/>
      <c r="F271" s="93" t="s">
        <v>704</v>
      </c>
      <c r="G271" s="523" t="s">
        <v>705</v>
      </c>
      <c r="H271" s="523"/>
      <c r="I271" s="523"/>
      <c r="J271" s="523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614"/>
      <c r="D272" s="612"/>
      <c r="E272" s="448"/>
      <c r="F272" s="93" t="s">
        <v>706</v>
      </c>
      <c r="G272" s="523" t="s">
        <v>390</v>
      </c>
      <c r="H272" s="523"/>
      <c r="I272" s="523"/>
      <c r="J272" s="523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614"/>
      <c r="D273" s="612"/>
      <c r="E273" s="448"/>
      <c r="F273" s="93" t="s">
        <v>1271</v>
      </c>
      <c r="G273" s="523" t="s">
        <v>390</v>
      </c>
      <c r="H273" s="523"/>
      <c r="I273" s="523"/>
      <c r="J273" s="523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614"/>
      <c r="D274" s="612"/>
      <c r="E274" s="448"/>
      <c r="F274" s="93" t="s">
        <v>707</v>
      </c>
      <c r="G274" s="523" t="s">
        <v>1270</v>
      </c>
      <c r="H274" s="523"/>
      <c r="I274" s="523"/>
      <c r="J274" s="523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614"/>
      <c r="D275" s="612"/>
      <c r="E275" s="448"/>
      <c r="F275" s="93" t="s">
        <v>708</v>
      </c>
      <c r="G275" s="523" t="s">
        <v>390</v>
      </c>
      <c r="H275" s="523"/>
      <c r="I275" s="523"/>
      <c r="J275" s="523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614"/>
      <c r="D276" s="612"/>
      <c r="E276" s="448"/>
      <c r="F276" s="148" t="s">
        <v>377</v>
      </c>
      <c r="G276" s="523" t="s">
        <v>387</v>
      </c>
      <c r="H276" s="523"/>
      <c r="I276" s="523"/>
      <c r="J276" s="523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614"/>
      <c r="D277" s="612"/>
      <c r="E277" s="448"/>
      <c r="F277" s="148" t="s">
        <v>388</v>
      </c>
      <c r="G277" s="523" t="s">
        <v>393</v>
      </c>
      <c r="H277" s="523"/>
      <c r="I277" s="523"/>
      <c r="J277" s="523"/>
      <c r="K277" s="585"/>
      <c r="L277" s="603" t="e">
        <f>#REF!-#REF!*10%</f>
        <v>#REF!</v>
      </c>
    </row>
    <row r="278" spans="1:12" ht="15.6" customHeight="1" x14ac:dyDescent="0.25">
      <c r="A278" s="564"/>
      <c r="B278" s="568"/>
      <c r="C278" s="614"/>
      <c r="D278" s="612"/>
      <c r="E278" s="448"/>
      <c r="F278" s="148" t="s">
        <v>562</v>
      </c>
      <c r="G278" s="523" t="s">
        <v>1024</v>
      </c>
      <c r="H278" s="523"/>
      <c r="I278" s="523"/>
      <c r="J278" s="523"/>
      <c r="K278" s="585"/>
      <c r="L278" s="603" t="e">
        <f>#REF!-#REF!*10%</f>
        <v>#REF!</v>
      </c>
    </row>
    <row r="279" spans="1:12" ht="15.6" customHeight="1" x14ac:dyDescent="0.25">
      <c r="A279" s="564"/>
      <c r="B279" s="568"/>
      <c r="C279" s="614"/>
      <c r="D279" s="612"/>
      <c r="E279" s="448"/>
      <c r="F279" s="93" t="s">
        <v>1183</v>
      </c>
      <c r="G279" s="573" t="s">
        <v>1180</v>
      </c>
      <c r="H279" s="574"/>
      <c r="I279" s="574"/>
      <c r="J279" s="575"/>
      <c r="K279" s="585"/>
      <c r="L279" s="603" t="e">
        <f>#REF!-#REF!*10%</f>
        <v>#REF!</v>
      </c>
    </row>
    <row r="280" spans="1:12" ht="15.6" customHeight="1" x14ac:dyDescent="0.25">
      <c r="A280" s="564"/>
      <c r="B280" s="568"/>
      <c r="C280" s="614"/>
      <c r="D280" s="612"/>
      <c r="E280" s="448"/>
      <c r="F280" s="148" t="s">
        <v>570</v>
      </c>
      <c r="G280" s="523" t="s">
        <v>613</v>
      </c>
      <c r="H280" s="523"/>
      <c r="I280" s="523"/>
      <c r="J280" s="523"/>
      <c r="K280" s="585"/>
      <c r="L280" s="603" t="e">
        <f>#REF!-#REF!*10%</f>
        <v>#REF!</v>
      </c>
    </row>
    <row r="281" spans="1:12" ht="15.6" customHeight="1" x14ac:dyDescent="0.25">
      <c r="A281" s="564"/>
      <c r="B281" s="568"/>
      <c r="C281" s="614"/>
      <c r="D281" s="612"/>
      <c r="E281" s="448"/>
      <c r="F281" s="149" t="s">
        <v>4</v>
      </c>
      <c r="G281" s="606">
        <v>2.8</v>
      </c>
      <c r="H281" s="606"/>
      <c r="I281" s="606"/>
      <c r="J281" s="606"/>
      <c r="K281" s="585"/>
      <c r="L281" s="603" t="e">
        <f>#REF!-#REF!*10%</f>
        <v>#REF!</v>
      </c>
    </row>
    <row r="282" spans="1:12" ht="15" customHeight="1" x14ac:dyDescent="0.25">
      <c r="A282" s="564"/>
      <c r="B282" s="569"/>
      <c r="C282" s="614"/>
      <c r="D282" s="612"/>
      <c r="E282" s="448"/>
      <c r="F282" s="136" t="s">
        <v>1016</v>
      </c>
      <c r="G282" s="454">
        <v>5</v>
      </c>
      <c r="H282" s="454"/>
      <c r="I282" s="454"/>
      <c r="J282" s="454"/>
      <c r="K282" s="585"/>
      <c r="L282" s="603" t="e">
        <f>#REF!-#REF!*10%</f>
        <v>#REF!</v>
      </c>
    </row>
    <row r="283" spans="1:12" ht="15" customHeight="1" x14ac:dyDescent="0.25">
      <c r="A283" s="564">
        <v>10</v>
      </c>
      <c r="B283" s="567"/>
      <c r="C283" s="614" t="s">
        <v>1252</v>
      </c>
      <c r="D283" s="611"/>
      <c r="E283" s="448"/>
      <c r="F283" s="147" t="s">
        <v>81</v>
      </c>
      <c r="G283" s="607" t="s">
        <v>6</v>
      </c>
      <c r="H283" s="607"/>
      <c r="I283" s="607"/>
      <c r="J283" s="607"/>
      <c r="K283" s="539">
        <v>3</v>
      </c>
      <c r="L283" s="589">
        <v>10004</v>
      </c>
    </row>
    <row r="284" spans="1:12" ht="15" customHeight="1" x14ac:dyDescent="0.25">
      <c r="A284" s="564"/>
      <c r="B284" s="568"/>
      <c r="C284" s="614"/>
      <c r="D284" s="612"/>
      <c r="E284" s="448"/>
      <c r="F284" s="147" t="s">
        <v>80</v>
      </c>
      <c r="G284" s="469">
        <v>60</v>
      </c>
      <c r="H284" s="469"/>
      <c r="I284" s="469"/>
      <c r="J284" s="469"/>
      <c r="K284" s="583"/>
      <c r="L284" s="604"/>
    </row>
    <row r="285" spans="1:12" ht="15" customHeight="1" x14ac:dyDescent="0.25">
      <c r="A285" s="564"/>
      <c r="B285" s="568"/>
      <c r="C285" s="614"/>
      <c r="D285" s="612"/>
      <c r="E285" s="448"/>
      <c r="F285" s="147" t="s">
        <v>1</v>
      </c>
      <c r="G285" s="243">
        <v>3000</v>
      </c>
      <c r="H285" s="244">
        <v>4000</v>
      </c>
      <c r="I285" s="246">
        <v>5000</v>
      </c>
      <c r="J285" s="245">
        <v>6000</v>
      </c>
      <c r="K285" s="583"/>
      <c r="L285" s="604"/>
    </row>
    <row r="286" spans="1:12" ht="15" customHeight="1" x14ac:dyDescent="0.25">
      <c r="A286" s="564"/>
      <c r="B286" s="568"/>
      <c r="C286" s="614"/>
      <c r="D286" s="612"/>
      <c r="E286" s="448"/>
      <c r="F286" s="147" t="s">
        <v>817</v>
      </c>
      <c r="G286" s="243">
        <f>G284*100</f>
        <v>6000</v>
      </c>
      <c r="H286" s="244">
        <f>G284*110</f>
        <v>6600</v>
      </c>
      <c r="I286" s="246">
        <f>G284*120</f>
        <v>7200</v>
      </c>
      <c r="J286" s="245">
        <f>G284*123</f>
        <v>7380</v>
      </c>
      <c r="K286" s="583"/>
      <c r="L286" s="604"/>
    </row>
    <row r="287" spans="1:12" ht="15" customHeight="1" x14ac:dyDescent="0.25">
      <c r="A287" s="564"/>
      <c r="B287" s="568"/>
      <c r="C287" s="614"/>
      <c r="D287" s="612"/>
      <c r="E287" s="448"/>
      <c r="F287" s="147" t="s">
        <v>1269</v>
      </c>
      <c r="G287" s="451">
        <v>0.98</v>
      </c>
      <c r="H287" s="451"/>
      <c r="I287" s="451"/>
      <c r="J287" s="451"/>
      <c r="K287" s="583"/>
      <c r="L287" s="604"/>
    </row>
    <row r="288" spans="1:12" ht="15" customHeight="1" x14ac:dyDescent="0.25">
      <c r="A288" s="564"/>
      <c r="B288" s="568"/>
      <c r="C288" s="614"/>
      <c r="D288" s="612"/>
      <c r="E288" s="448"/>
      <c r="F288" s="93" t="s">
        <v>699</v>
      </c>
      <c r="G288" s="523" t="s">
        <v>700</v>
      </c>
      <c r="H288" s="523"/>
      <c r="I288" s="523"/>
      <c r="J288" s="523"/>
      <c r="K288" s="583"/>
      <c r="L288" s="604"/>
    </row>
    <row r="289" spans="1:12" ht="15" customHeight="1" x14ac:dyDescent="0.25">
      <c r="A289" s="564"/>
      <c r="B289" s="568"/>
      <c r="C289" s="614"/>
      <c r="D289" s="612"/>
      <c r="E289" s="448"/>
      <c r="F289" s="93" t="s">
        <v>1181</v>
      </c>
      <c r="G289" s="462" t="s">
        <v>1179</v>
      </c>
      <c r="H289" s="463"/>
      <c r="I289" s="463"/>
      <c r="J289" s="464"/>
      <c r="K289" s="583"/>
      <c r="L289" s="604"/>
    </row>
    <row r="290" spans="1:12" ht="15" customHeight="1" x14ac:dyDescent="0.25">
      <c r="A290" s="564"/>
      <c r="B290" s="568"/>
      <c r="C290" s="614"/>
      <c r="D290" s="612"/>
      <c r="E290" s="448"/>
      <c r="F290" s="147" t="s">
        <v>2</v>
      </c>
      <c r="G290" s="607">
        <v>66</v>
      </c>
      <c r="H290" s="607"/>
      <c r="I290" s="607"/>
      <c r="J290" s="607"/>
      <c r="K290" s="583"/>
      <c r="L290" s="604"/>
    </row>
    <row r="291" spans="1:12" ht="15" customHeight="1" x14ac:dyDescent="0.25">
      <c r="A291" s="564"/>
      <c r="B291" s="568"/>
      <c r="C291" s="614"/>
      <c r="D291" s="612"/>
      <c r="E291" s="448"/>
      <c r="F291" s="147" t="s">
        <v>396</v>
      </c>
      <c r="G291" s="523" t="s">
        <v>397</v>
      </c>
      <c r="H291" s="523"/>
      <c r="I291" s="523"/>
      <c r="J291" s="523"/>
      <c r="K291" s="583"/>
      <c r="L291" s="604"/>
    </row>
    <row r="292" spans="1:12" ht="15" customHeight="1" x14ac:dyDescent="0.25">
      <c r="A292" s="564"/>
      <c r="B292" s="568"/>
      <c r="C292" s="614"/>
      <c r="D292" s="612"/>
      <c r="E292" s="448"/>
      <c r="F292" s="147" t="s">
        <v>3</v>
      </c>
      <c r="G292" s="607" t="s">
        <v>28</v>
      </c>
      <c r="H292" s="607"/>
      <c r="I292" s="607"/>
      <c r="J292" s="607"/>
      <c r="K292" s="583"/>
      <c r="L292" s="604"/>
    </row>
    <row r="293" spans="1:12" ht="15" customHeight="1" x14ac:dyDescent="0.25">
      <c r="A293" s="564"/>
      <c r="B293" s="568"/>
      <c r="C293" s="614"/>
      <c r="D293" s="612"/>
      <c r="E293" s="448"/>
      <c r="F293" s="148" t="s">
        <v>379</v>
      </c>
      <c r="G293" s="523" t="s">
        <v>380</v>
      </c>
      <c r="H293" s="523"/>
      <c r="I293" s="523"/>
      <c r="J293" s="523"/>
      <c r="K293" s="583"/>
      <c r="L293" s="604"/>
    </row>
    <row r="294" spans="1:12" ht="15" customHeight="1" x14ac:dyDescent="0.25">
      <c r="A294" s="564"/>
      <c r="B294" s="568"/>
      <c r="C294" s="614"/>
      <c r="D294" s="612"/>
      <c r="E294" s="448"/>
      <c r="F294" s="93" t="s">
        <v>701</v>
      </c>
      <c r="G294" s="523">
        <v>100000</v>
      </c>
      <c r="H294" s="523"/>
      <c r="I294" s="523"/>
      <c r="J294" s="523"/>
      <c r="K294" s="583"/>
      <c r="L294" s="604"/>
    </row>
    <row r="295" spans="1:12" ht="15" customHeight="1" x14ac:dyDescent="0.25">
      <c r="A295" s="564"/>
      <c r="B295" s="568"/>
      <c r="C295" s="614"/>
      <c r="D295" s="612"/>
      <c r="E295" s="448"/>
      <c r="F295" s="148" t="s">
        <v>257</v>
      </c>
      <c r="G295" s="523" t="s">
        <v>556</v>
      </c>
      <c r="H295" s="523"/>
      <c r="I295" s="523"/>
      <c r="J295" s="523"/>
      <c r="K295" s="583"/>
      <c r="L295" s="604"/>
    </row>
    <row r="296" spans="1:12" ht="15" customHeight="1" x14ac:dyDescent="0.25">
      <c r="A296" s="564"/>
      <c r="B296" s="568"/>
      <c r="C296" s="614"/>
      <c r="D296" s="612"/>
      <c r="E296" s="448"/>
      <c r="F296" s="148" t="s">
        <v>376</v>
      </c>
      <c r="G296" s="523" t="s">
        <v>392</v>
      </c>
      <c r="H296" s="523"/>
      <c r="I296" s="523"/>
      <c r="J296" s="523"/>
      <c r="K296" s="583"/>
      <c r="L296" s="604"/>
    </row>
    <row r="297" spans="1:12" ht="15" customHeight="1" x14ac:dyDescent="0.25">
      <c r="A297" s="564"/>
      <c r="B297" s="568"/>
      <c r="C297" s="614"/>
      <c r="D297" s="612"/>
      <c r="E297" s="448"/>
      <c r="F297" s="93" t="s">
        <v>702</v>
      </c>
      <c r="G297" s="523" t="s">
        <v>709</v>
      </c>
      <c r="H297" s="523"/>
      <c r="I297" s="523"/>
      <c r="J297" s="523"/>
      <c r="K297" s="583"/>
      <c r="L297" s="604"/>
    </row>
    <row r="298" spans="1:12" ht="15" customHeight="1" x14ac:dyDescent="0.25">
      <c r="A298" s="564"/>
      <c r="B298" s="568"/>
      <c r="C298" s="614"/>
      <c r="D298" s="612"/>
      <c r="E298" s="448"/>
      <c r="F298" s="148" t="s">
        <v>381</v>
      </c>
      <c r="G298" s="523" t="s">
        <v>382</v>
      </c>
      <c r="H298" s="523"/>
      <c r="I298" s="523"/>
      <c r="J298" s="523"/>
      <c r="K298" s="583"/>
      <c r="L298" s="604"/>
    </row>
    <row r="299" spans="1:12" ht="15" customHeight="1" x14ac:dyDescent="0.25">
      <c r="A299" s="564"/>
      <c r="B299" s="568"/>
      <c r="C299" s="614"/>
      <c r="D299" s="612"/>
      <c r="E299" s="448"/>
      <c r="F299" s="94" t="s">
        <v>358</v>
      </c>
      <c r="G299" s="523" t="s">
        <v>900</v>
      </c>
      <c r="H299" s="523"/>
      <c r="I299" s="523"/>
      <c r="J299" s="523"/>
      <c r="K299" s="583"/>
      <c r="L299" s="605"/>
    </row>
    <row r="300" spans="1:12" ht="15" customHeight="1" x14ac:dyDescent="0.25">
      <c r="A300" s="564"/>
      <c r="B300" s="568"/>
      <c r="C300" s="614"/>
      <c r="D300" s="612"/>
      <c r="E300" s="448"/>
      <c r="F300" s="148" t="s">
        <v>383</v>
      </c>
      <c r="G300" s="523" t="s">
        <v>394</v>
      </c>
      <c r="H300" s="523"/>
      <c r="I300" s="523"/>
      <c r="J300" s="523"/>
      <c r="K300" s="584">
        <v>5</v>
      </c>
      <c r="L300" s="533">
        <v>10705</v>
      </c>
    </row>
    <row r="301" spans="1:12" ht="15" customHeight="1" x14ac:dyDescent="0.25">
      <c r="A301" s="564"/>
      <c r="B301" s="568"/>
      <c r="C301" s="614"/>
      <c r="D301" s="612"/>
      <c r="E301" s="448"/>
      <c r="F301" s="148" t="s">
        <v>389</v>
      </c>
      <c r="G301" s="523" t="s">
        <v>390</v>
      </c>
      <c r="H301" s="523"/>
      <c r="I301" s="523"/>
      <c r="J301" s="523"/>
      <c r="K301" s="585"/>
      <c r="L301" s="603" t="e">
        <f>#REF!-#REF!*10%</f>
        <v>#REF!</v>
      </c>
    </row>
    <row r="302" spans="1:12" ht="15" customHeight="1" x14ac:dyDescent="0.25">
      <c r="A302" s="564"/>
      <c r="B302" s="568"/>
      <c r="C302" s="614"/>
      <c r="D302" s="612"/>
      <c r="E302" s="448"/>
      <c r="F302" s="93" t="s">
        <v>704</v>
      </c>
      <c r="G302" s="523" t="s">
        <v>705</v>
      </c>
      <c r="H302" s="523"/>
      <c r="I302" s="523"/>
      <c r="J302" s="523"/>
      <c r="K302" s="585"/>
      <c r="L302" s="603" t="e">
        <f>#REF!-#REF!*10%</f>
        <v>#REF!</v>
      </c>
    </row>
    <row r="303" spans="1:12" ht="15" customHeight="1" x14ac:dyDescent="0.25">
      <c r="A303" s="564"/>
      <c r="B303" s="568"/>
      <c r="C303" s="614"/>
      <c r="D303" s="612"/>
      <c r="E303" s="448"/>
      <c r="F303" s="93" t="s">
        <v>706</v>
      </c>
      <c r="G303" s="523" t="s">
        <v>390</v>
      </c>
      <c r="H303" s="523"/>
      <c r="I303" s="523"/>
      <c r="J303" s="523"/>
      <c r="K303" s="585"/>
      <c r="L303" s="603" t="e">
        <f>#REF!-#REF!*10%</f>
        <v>#REF!</v>
      </c>
    </row>
    <row r="304" spans="1:12" ht="15" customHeight="1" x14ac:dyDescent="0.25">
      <c r="A304" s="564"/>
      <c r="B304" s="568"/>
      <c r="C304" s="614"/>
      <c r="D304" s="612"/>
      <c r="E304" s="448"/>
      <c r="F304" s="93" t="s">
        <v>1271</v>
      </c>
      <c r="G304" s="523" t="s">
        <v>390</v>
      </c>
      <c r="H304" s="523"/>
      <c r="I304" s="523"/>
      <c r="J304" s="523"/>
      <c r="K304" s="585"/>
      <c r="L304" s="603" t="e">
        <f>#REF!-#REF!*10%</f>
        <v>#REF!</v>
      </c>
    </row>
    <row r="305" spans="1:12" ht="15" customHeight="1" x14ac:dyDescent="0.25">
      <c r="A305" s="564"/>
      <c r="B305" s="568"/>
      <c r="C305" s="614"/>
      <c r="D305" s="612"/>
      <c r="E305" s="448"/>
      <c r="F305" s="93" t="s">
        <v>707</v>
      </c>
      <c r="G305" s="523" t="s">
        <v>1270</v>
      </c>
      <c r="H305" s="523"/>
      <c r="I305" s="523"/>
      <c r="J305" s="523"/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614"/>
      <c r="D306" s="612"/>
      <c r="E306" s="448"/>
      <c r="F306" s="93" t="s">
        <v>708</v>
      </c>
      <c r="G306" s="523" t="s">
        <v>390</v>
      </c>
      <c r="H306" s="523"/>
      <c r="I306" s="523"/>
      <c r="J306" s="523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614"/>
      <c r="D307" s="612"/>
      <c r="E307" s="448"/>
      <c r="F307" s="148" t="s">
        <v>377</v>
      </c>
      <c r="G307" s="523" t="s">
        <v>387</v>
      </c>
      <c r="H307" s="523"/>
      <c r="I307" s="523"/>
      <c r="J307" s="523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614"/>
      <c r="D308" s="612"/>
      <c r="E308" s="448"/>
      <c r="F308" s="148" t="s">
        <v>388</v>
      </c>
      <c r="G308" s="523" t="s">
        <v>393</v>
      </c>
      <c r="H308" s="523"/>
      <c r="I308" s="523"/>
      <c r="J308" s="523"/>
      <c r="K308" s="585"/>
      <c r="L308" s="603" t="e">
        <f>#REF!-#REF!*10%</f>
        <v>#REF!</v>
      </c>
    </row>
    <row r="309" spans="1:12" ht="15.6" customHeight="1" x14ac:dyDescent="0.25">
      <c r="A309" s="564"/>
      <c r="B309" s="568"/>
      <c r="C309" s="614"/>
      <c r="D309" s="612"/>
      <c r="E309" s="448"/>
      <c r="F309" s="148" t="s">
        <v>562</v>
      </c>
      <c r="G309" s="523" t="s">
        <v>1024</v>
      </c>
      <c r="H309" s="523"/>
      <c r="I309" s="523"/>
      <c r="J309" s="523"/>
      <c r="K309" s="585"/>
      <c r="L309" s="603" t="e">
        <f>#REF!-#REF!*10%</f>
        <v>#REF!</v>
      </c>
    </row>
    <row r="310" spans="1:12" ht="15.6" customHeight="1" x14ac:dyDescent="0.25">
      <c r="A310" s="564"/>
      <c r="B310" s="568"/>
      <c r="C310" s="614"/>
      <c r="D310" s="612"/>
      <c r="E310" s="448"/>
      <c r="F310" s="93" t="s">
        <v>1183</v>
      </c>
      <c r="G310" s="573" t="s">
        <v>1180</v>
      </c>
      <c r="H310" s="574"/>
      <c r="I310" s="574"/>
      <c r="J310" s="575"/>
      <c r="K310" s="585"/>
      <c r="L310" s="603" t="e">
        <f>#REF!-#REF!*10%</f>
        <v>#REF!</v>
      </c>
    </row>
    <row r="311" spans="1:12" ht="15.6" customHeight="1" x14ac:dyDescent="0.25">
      <c r="A311" s="564"/>
      <c r="B311" s="568"/>
      <c r="C311" s="614"/>
      <c r="D311" s="612"/>
      <c r="E311" s="448"/>
      <c r="F311" s="148" t="s">
        <v>570</v>
      </c>
      <c r="G311" s="523" t="s">
        <v>613</v>
      </c>
      <c r="H311" s="523"/>
      <c r="I311" s="523"/>
      <c r="J311" s="523"/>
      <c r="K311" s="585"/>
      <c r="L311" s="603" t="e">
        <f>#REF!-#REF!*10%</f>
        <v>#REF!</v>
      </c>
    </row>
    <row r="312" spans="1:12" ht="15.6" customHeight="1" x14ac:dyDescent="0.25">
      <c r="A312" s="564"/>
      <c r="B312" s="568"/>
      <c r="C312" s="614"/>
      <c r="D312" s="612"/>
      <c r="E312" s="448"/>
      <c r="F312" s="149" t="s">
        <v>4</v>
      </c>
      <c r="G312" s="606">
        <v>2</v>
      </c>
      <c r="H312" s="606"/>
      <c r="I312" s="606"/>
      <c r="J312" s="606"/>
      <c r="K312" s="585"/>
      <c r="L312" s="603" t="e">
        <f>#REF!-#REF!*10%</f>
        <v>#REF!</v>
      </c>
    </row>
    <row r="313" spans="1:12" ht="15" customHeight="1" x14ac:dyDescent="0.25">
      <c r="A313" s="564"/>
      <c r="B313" s="569"/>
      <c r="C313" s="614"/>
      <c r="D313" s="612"/>
      <c r="E313" s="448"/>
      <c r="F313" s="136" t="s">
        <v>1016</v>
      </c>
      <c r="G313" s="454">
        <v>5</v>
      </c>
      <c r="H313" s="454"/>
      <c r="I313" s="454"/>
      <c r="J313" s="454"/>
      <c r="K313" s="585"/>
      <c r="L313" s="603" t="e">
        <f>#REF!-#REF!*10%</f>
        <v>#REF!</v>
      </c>
    </row>
    <row r="314" spans="1:12" ht="15" customHeight="1" x14ac:dyDescent="0.25">
      <c r="A314" s="564">
        <v>11</v>
      </c>
      <c r="B314" s="567"/>
      <c r="C314" s="614" t="s">
        <v>1253</v>
      </c>
      <c r="D314" s="611"/>
      <c r="E314" s="448"/>
      <c r="F314" s="147" t="s">
        <v>81</v>
      </c>
      <c r="G314" s="607" t="s">
        <v>6</v>
      </c>
      <c r="H314" s="607"/>
      <c r="I314" s="607"/>
      <c r="J314" s="607"/>
      <c r="K314" s="539">
        <v>3</v>
      </c>
      <c r="L314" s="589">
        <v>11736</v>
      </c>
    </row>
    <row r="315" spans="1:12" ht="15" customHeight="1" x14ac:dyDescent="0.25">
      <c r="A315" s="564"/>
      <c r="B315" s="568"/>
      <c r="C315" s="614"/>
      <c r="D315" s="612"/>
      <c r="E315" s="448"/>
      <c r="F315" s="147" t="s">
        <v>80</v>
      </c>
      <c r="G315" s="469">
        <v>80</v>
      </c>
      <c r="H315" s="469"/>
      <c r="I315" s="469"/>
      <c r="J315" s="469"/>
      <c r="K315" s="583"/>
      <c r="L315" s="604"/>
    </row>
    <row r="316" spans="1:12" ht="15" customHeight="1" x14ac:dyDescent="0.25">
      <c r="A316" s="564"/>
      <c r="B316" s="568"/>
      <c r="C316" s="614"/>
      <c r="D316" s="612"/>
      <c r="E316" s="448"/>
      <c r="F316" s="147" t="s">
        <v>1</v>
      </c>
      <c r="G316" s="243">
        <v>3000</v>
      </c>
      <c r="H316" s="244">
        <v>4000</v>
      </c>
      <c r="I316" s="246">
        <v>5000</v>
      </c>
      <c r="J316" s="245">
        <v>6000</v>
      </c>
      <c r="K316" s="583"/>
      <c r="L316" s="604"/>
    </row>
    <row r="317" spans="1:12" ht="15" customHeight="1" x14ac:dyDescent="0.25">
      <c r="A317" s="564"/>
      <c r="B317" s="568"/>
      <c r="C317" s="614"/>
      <c r="D317" s="612"/>
      <c r="E317" s="448"/>
      <c r="F317" s="147" t="s">
        <v>817</v>
      </c>
      <c r="G317" s="243">
        <f>G315*100</f>
        <v>8000</v>
      </c>
      <c r="H317" s="244">
        <f>G315*110</f>
        <v>8800</v>
      </c>
      <c r="I317" s="246">
        <f>G315*120</f>
        <v>9600</v>
      </c>
      <c r="J317" s="245">
        <f>G315*123</f>
        <v>9840</v>
      </c>
      <c r="K317" s="583"/>
      <c r="L317" s="604"/>
    </row>
    <row r="318" spans="1:12" ht="15" customHeight="1" x14ac:dyDescent="0.25">
      <c r="A318" s="564"/>
      <c r="B318" s="568"/>
      <c r="C318" s="614"/>
      <c r="D318" s="612"/>
      <c r="E318" s="448"/>
      <c r="F318" s="147" t="s">
        <v>1269</v>
      </c>
      <c r="G318" s="451">
        <v>0.98</v>
      </c>
      <c r="H318" s="451"/>
      <c r="I318" s="451"/>
      <c r="J318" s="451"/>
      <c r="K318" s="583"/>
      <c r="L318" s="604"/>
    </row>
    <row r="319" spans="1:12" ht="15" customHeight="1" x14ac:dyDescent="0.25">
      <c r="A319" s="564"/>
      <c r="B319" s="568"/>
      <c r="C319" s="614"/>
      <c r="D319" s="612"/>
      <c r="E319" s="448"/>
      <c r="F319" s="93" t="s">
        <v>699</v>
      </c>
      <c r="G319" s="523" t="s">
        <v>700</v>
      </c>
      <c r="H319" s="523"/>
      <c r="I319" s="523"/>
      <c r="J319" s="523"/>
      <c r="K319" s="583"/>
      <c r="L319" s="604"/>
    </row>
    <row r="320" spans="1:12" ht="15" customHeight="1" x14ac:dyDescent="0.25">
      <c r="A320" s="564"/>
      <c r="B320" s="568"/>
      <c r="C320" s="614"/>
      <c r="D320" s="612"/>
      <c r="E320" s="448"/>
      <c r="F320" s="93" t="s">
        <v>1181</v>
      </c>
      <c r="G320" s="462" t="s">
        <v>1179</v>
      </c>
      <c r="H320" s="463"/>
      <c r="I320" s="463"/>
      <c r="J320" s="464"/>
      <c r="K320" s="583"/>
      <c r="L320" s="604"/>
    </row>
    <row r="321" spans="1:12" ht="15" customHeight="1" x14ac:dyDescent="0.25">
      <c r="A321" s="564"/>
      <c r="B321" s="568"/>
      <c r="C321" s="614"/>
      <c r="D321" s="612"/>
      <c r="E321" s="448"/>
      <c r="F321" s="147" t="s">
        <v>2</v>
      </c>
      <c r="G321" s="607">
        <v>66</v>
      </c>
      <c r="H321" s="607"/>
      <c r="I321" s="607"/>
      <c r="J321" s="607"/>
      <c r="K321" s="583"/>
      <c r="L321" s="604"/>
    </row>
    <row r="322" spans="1:12" ht="15" customHeight="1" x14ac:dyDescent="0.25">
      <c r="A322" s="564"/>
      <c r="B322" s="568"/>
      <c r="C322" s="614"/>
      <c r="D322" s="612"/>
      <c r="E322" s="448"/>
      <c r="F322" s="147" t="s">
        <v>396</v>
      </c>
      <c r="G322" s="523" t="s">
        <v>397</v>
      </c>
      <c r="H322" s="523"/>
      <c r="I322" s="523"/>
      <c r="J322" s="523"/>
      <c r="K322" s="583"/>
      <c r="L322" s="604"/>
    </row>
    <row r="323" spans="1:12" ht="15" customHeight="1" x14ac:dyDescent="0.25">
      <c r="A323" s="564"/>
      <c r="B323" s="568"/>
      <c r="C323" s="614"/>
      <c r="D323" s="612"/>
      <c r="E323" s="448"/>
      <c r="F323" s="147" t="s">
        <v>3</v>
      </c>
      <c r="G323" s="607" t="s">
        <v>29</v>
      </c>
      <c r="H323" s="607"/>
      <c r="I323" s="607"/>
      <c r="J323" s="607"/>
      <c r="K323" s="583"/>
      <c r="L323" s="604"/>
    </row>
    <row r="324" spans="1:12" ht="15" customHeight="1" x14ac:dyDescent="0.25">
      <c r="A324" s="564"/>
      <c r="B324" s="568"/>
      <c r="C324" s="614"/>
      <c r="D324" s="612"/>
      <c r="E324" s="448"/>
      <c r="F324" s="148" t="s">
        <v>379</v>
      </c>
      <c r="G324" s="523" t="s">
        <v>380</v>
      </c>
      <c r="H324" s="523"/>
      <c r="I324" s="523"/>
      <c r="J324" s="523"/>
      <c r="K324" s="583"/>
      <c r="L324" s="604"/>
    </row>
    <row r="325" spans="1:12" ht="15" customHeight="1" x14ac:dyDescent="0.25">
      <c r="A325" s="564"/>
      <c r="B325" s="568"/>
      <c r="C325" s="614"/>
      <c r="D325" s="612"/>
      <c r="E325" s="448"/>
      <c r="F325" s="93" t="s">
        <v>701</v>
      </c>
      <c r="G325" s="523">
        <v>100000</v>
      </c>
      <c r="H325" s="523"/>
      <c r="I325" s="523"/>
      <c r="J325" s="523"/>
      <c r="K325" s="583"/>
      <c r="L325" s="604"/>
    </row>
    <row r="326" spans="1:12" ht="15" customHeight="1" x14ac:dyDescent="0.25">
      <c r="A326" s="564"/>
      <c r="B326" s="568"/>
      <c r="C326" s="614"/>
      <c r="D326" s="612"/>
      <c r="E326" s="448"/>
      <c r="F326" s="148" t="s">
        <v>257</v>
      </c>
      <c r="G326" s="523" t="s">
        <v>556</v>
      </c>
      <c r="H326" s="523"/>
      <c r="I326" s="523"/>
      <c r="J326" s="523"/>
      <c r="K326" s="583"/>
      <c r="L326" s="604"/>
    </row>
    <row r="327" spans="1:12" ht="15" customHeight="1" x14ac:dyDescent="0.25">
      <c r="A327" s="564"/>
      <c r="B327" s="568"/>
      <c r="C327" s="614"/>
      <c r="D327" s="612"/>
      <c r="E327" s="448"/>
      <c r="F327" s="148" t="s">
        <v>376</v>
      </c>
      <c r="G327" s="523" t="s">
        <v>392</v>
      </c>
      <c r="H327" s="523"/>
      <c r="I327" s="523"/>
      <c r="J327" s="523"/>
      <c r="K327" s="583"/>
      <c r="L327" s="604"/>
    </row>
    <row r="328" spans="1:12" ht="15" customHeight="1" x14ac:dyDescent="0.25">
      <c r="A328" s="564"/>
      <c r="B328" s="568"/>
      <c r="C328" s="614"/>
      <c r="D328" s="612"/>
      <c r="E328" s="448"/>
      <c r="F328" s="93" t="s">
        <v>702</v>
      </c>
      <c r="G328" s="523" t="s">
        <v>709</v>
      </c>
      <c r="H328" s="523"/>
      <c r="I328" s="523"/>
      <c r="J328" s="523"/>
      <c r="K328" s="583"/>
      <c r="L328" s="604"/>
    </row>
    <row r="329" spans="1:12" ht="15" customHeight="1" x14ac:dyDescent="0.25">
      <c r="A329" s="564"/>
      <c r="B329" s="568"/>
      <c r="C329" s="614"/>
      <c r="D329" s="612"/>
      <c r="E329" s="448"/>
      <c r="F329" s="148" t="s">
        <v>381</v>
      </c>
      <c r="G329" s="523" t="s">
        <v>382</v>
      </c>
      <c r="H329" s="523"/>
      <c r="I329" s="523"/>
      <c r="J329" s="523"/>
      <c r="K329" s="583"/>
      <c r="L329" s="604"/>
    </row>
    <row r="330" spans="1:12" ht="15" customHeight="1" x14ac:dyDescent="0.25">
      <c r="A330" s="564"/>
      <c r="B330" s="568"/>
      <c r="C330" s="614"/>
      <c r="D330" s="612"/>
      <c r="E330" s="448"/>
      <c r="F330" s="94" t="s">
        <v>358</v>
      </c>
      <c r="G330" s="523" t="s">
        <v>900</v>
      </c>
      <c r="H330" s="523"/>
      <c r="I330" s="523"/>
      <c r="J330" s="523"/>
      <c r="K330" s="583"/>
      <c r="L330" s="605"/>
    </row>
    <row r="331" spans="1:12" ht="15" customHeight="1" x14ac:dyDescent="0.25">
      <c r="A331" s="564"/>
      <c r="B331" s="568"/>
      <c r="C331" s="614"/>
      <c r="D331" s="612"/>
      <c r="E331" s="448"/>
      <c r="F331" s="148" t="s">
        <v>383</v>
      </c>
      <c r="G331" s="523" t="s">
        <v>394</v>
      </c>
      <c r="H331" s="523"/>
      <c r="I331" s="523"/>
      <c r="J331" s="523"/>
      <c r="K331" s="584">
        <v>5</v>
      </c>
      <c r="L331" s="533">
        <v>12558</v>
      </c>
    </row>
    <row r="332" spans="1:12" ht="15" customHeight="1" x14ac:dyDescent="0.25">
      <c r="A332" s="564"/>
      <c r="B332" s="568"/>
      <c r="C332" s="614"/>
      <c r="D332" s="612"/>
      <c r="E332" s="448"/>
      <c r="F332" s="148" t="s">
        <v>389</v>
      </c>
      <c r="G332" s="523" t="s">
        <v>390</v>
      </c>
      <c r="H332" s="523"/>
      <c r="I332" s="523"/>
      <c r="J332" s="523"/>
      <c r="K332" s="585"/>
      <c r="L332" s="603" t="e">
        <f>#REF!-#REF!*10%</f>
        <v>#REF!</v>
      </c>
    </row>
    <row r="333" spans="1:12" ht="15" customHeight="1" x14ac:dyDescent="0.25">
      <c r="A333" s="564"/>
      <c r="B333" s="568"/>
      <c r="C333" s="614"/>
      <c r="D333" s="612"/>
      <c r="E333" s="448"/>
      <c r="F333" s="93" t="s">
        <v>704</v>
      </c>
      <c r="G333" s="523" t="s">
        <v>705</v>
      </c>
      <c r="H333" s="523"/>
      <c r="I333" s="523"/>
      <c r="J333" s="523"/>
      <c r="K333" s="585"/>
      <c r="L333" s="603" t="e">
        <f>#REF!-#REF!*10%</f>
        <v>#REF!</v>
      </c>
    </row>
    <row r="334" spans="1:12" ht="15" customHeight="1" x14ac:dyDescent="0.25">
      <c r="A334" s="564"/>
      <c r="B334" s="568"/>
      <c r="C334" s="614"/>
      <c r="D334" s="612"/>
      <c r="E334" s="448"/>
      <c r="F334" s="93" t="s">
        <v>706</v>
      </c>
      <c r="G334" s="523" t="s">
        <v>390</v>
      </c>
      <c r="H334" s="523"/>
      <c r="I334" s="523"/>
      <c r="J334" s="523"/>
      <c r="K334" s="585"/>
      <c r="L334" s="603" t="e">
        <f>#REF!-#REF!*10%</f>
        <v>#REF!</v>
      </c>
    </row>
    <row r="335" spans="1:12" ht="15" customHeight="1" x14ac:dyDescent="0.25">
      <c r="A335" s="564"/>
      <c r="B335" s="568"/>
      <c r="C335" s="614"/>
      <c r="D335" s="612"/>
      <c r="E335" s="448"/>
      <c r="F335" s="93" t="s">
        <v>1271</v>
      </c>
      <c r="G335" s="523" t="s">
        <v>390</v>
      </c>
      <c r="H335" s="523"/>
      <c r="I335" s="523"/>
      <c r="J335" s="523"/>
      <c r="K335" s="585"/>
      <c r="L335" s="603" t="e">
        <f>#REF!-#REF!*10%</f>
        <v>#REF!</v>
      </c>
    </row>
    <row r="336" spans="1:12" ht="15" customHeight="1" x14ac:dyDescent="0.25">
      <c r="A336" s="564"/>
      <c r="B336" s="568"/>
      <c r="C336" s="614"/>
      <c r="D336" s="612"/>
      <c r="E336" s="448"/>
      <c r="F336" s="93" t="s">
        <v>707</v>
      </c>
      <c r="G336" s="523" t="s">
        <v>1270</v>
      </c>
      <c r="H336" s="523"/>
      <c r="I336" s="523"/>
      <c r="J336" s="523"/>
      <c r="K336" s="585"/>
      <c r="L336" s="603" t="e">
        <f>#REF!-#REF!*10%</f>
        <v>#REF!</v>
      </c>
    </row>
    <row r="337" spans="1:12" ht="15" customHeight="1" x14ac:dyDescent="0.25">
      <c r="A337" s="564"/>
      <c r="B337" s="568"/>
      <c r="C337" s="614"/>
      <c r="D337" s="612"/>
      <c r="E337" s="448"/>
      <c r="F337" s="93" t="s">
        <v>708</v>
      </c>
      <c r="G337" s="523" t="s">
        <v>390</v>
      </c>
      <c r="H337" s="523"/>
      <c r="I337" s="523"/>
      <c r="J337" s="523"/>
      <c r="K337" s="585"/>
      <c r="L337" s="603" t="e">
        <f>#REF!-#REF!*10%</f>
        <v>#REF!</v>
      </c>
    </row>
    <row r="338" spans="1:12" ht="15" customHeight="1" x14ac:dyDescent="0.25">
      <c r="A338" s="564"/>
      <c r="B338" s="568"/>
      <c r="C338" s="614"/>
      <c r="D338" s="612"/>
      <c r="E338" s="448"/>
      <c r="F338" s="148" t="s">
        <v>377</v>
      </c>
      <c r="G338" s="523" t="s">
        <v>387</v>
      </c>
      <c r="H338" s="523"/>
      <c r="I338" s="523"/>
      <c r="J338" s="523"/>
      <c r="K338" s="585"/>
      <c r="L338" s="603" t="e">
        <f>#REF!-#REF!*10%</f>
        <v>#REF!</v>
      </c>
    </row>
    <row r="339" spans="1:12" ht="15" customHeight="1" x14ac:dyDescent="0.25">
      <c r="A339" s="564"/>
      <c r="B339" s="568"/>
      <c r="C339" s="614"/>
      <c r="D339" s="612"/>
      <c r="E339" s="448"/>
      <c r="F339" s="148" t="s">
        <v>388</v>
      </c>
      <c r="G339" s="523" t="s">
        <v>393</v>
      </c>
      <c r="H339" s="523"/>
      <c r="I339" s="523"/>
      <c r="J339" s="523"/>
      <c r="K339" s="585"/>
      <c r="L339" s="603" t="e">
        <f>#REF!-#REF!*10%</f>
        <v>#REF!</v>
      </c>
    </row>
    <row r="340" spans="1:12" ht="15.6" customHeight="1" x14ac:dyDescent="0.25">
      <c r="A340" s="564"/>
      <c r="B340" s="568"/>
      <c r="C340" s="614"/>
      <c r="D340" s="612"/>
      <c r="E340" s="448"/>
      <c r="F340" s="148" t="s">
        <v>562</v>
      </c>
      <c r="G340" s="523" t="s">
        <v>1024</v>
      </c>
      <c r="H340" s="523"/>
      <c r="I340" s="523"/>
      <c r="J340" s="523"/>
      <c r="K340" s="585"/>
      <c r="L340" s="603" t="e">
        <f>#REF!-#REF!*10%</f>
        <v>#REF!</v>
      </c>
    </row>
    <row r="341" spans="1:12" ht="15.6" customHeight="1" x14ac:dyDescent="0.25">
      <c r="A341" s="564"/>
      <c r="B341" s="568"/>
      <c r="C341" s="614"/>
      <c r="D341" s="612"/>
      <c r="E341" s="448"/>
      <c r="F341" s="93" t="s">
        <v>1183</v>
      </c>
      <c r="G341" s="573" t="s">
        <v>1180</v>
      </c>
      <c r="H341" s="574"/>
      <c r="I341" s="574"/>
      <c r="J341" s="575"/>
      <c r="K341" s="585"/>
      <c r="L341" s="603" t="e">
        <f>#REF!-#REF!*10%</f>
        <v>#REF!</v>
      </c>
    </row>
    <row r="342" spans="1:12" ht="15.6" customHeight="1" x14ac:dyDescent="0.25">
      <c r="A342" s="564"/>
      <c r="B342" s="568"/>
      <c r="C342" s="614"/>
      <c r="D342" s="612"/>
      <c r="E342" s="448"/>
      <c r="F342" s="148" t="s">
        <v>570</v>
      </c>
      <c r="G342" s="523" t="s">
        <v>613</v>
      </c>
      <c r="H342" s="523"/>
      <c r="I342" s="523"/>
      <c r="J342" s="523"/>
      <c r="K342" s="585"/>
      <c r="L342" s="603" t="e">
        <f>#REF!-#REF!*10%</f>
        <v>#REF!</v>
      </c>
    </row>
    <row r="343" spans="1:12" ht="15.6" customHeight="1" x14ac:dyDescent="0.25">
      <c r="A343" s="564"/>
      <c r="B343" s="568"/>
      <c r="C343" s="614"/>
      <c r="D343" s="612"/>
      <c r="E343" s="448"/>
      <c r="F343" s="149" t="s">
        <v>4</v>
      </c>
      <c r="G343" s="606">
        <v>2.2000000000000002</v>
      </c>
      <c r="H343" s="606"/>
      <c r="I343" s="606"/>
      <c r="J343" s="606"/>
      <c r="K343" s="585"/>
      <c r="L343" s="603" t="e">
        <f>#REF!-#REF!*10%</f>
        <v>#REF!</v>
      </c>
    </row>
    <row r="344" spans="1:12" ht="15" customHeight="1" x14ac:dyDescent="0.25">
      <c r="A344" s="564"/>
      <c r="B344" s="569"/>
      <c r="C344" s="614"/>
      <c r="D344" s="612"/>
      <c r="E344" s="448"/>
      <c r="F344" s="136" t="s">
        <v>1016</v>
      </c>
      <c r="G344" s="454">
        <v>5</v>
      </c>
      <c r="H344" s="454"/>
      <c r="I344" s="454"/>
      <c r="J344" s="454"/>
      <c r="K344" s="585"/>
      <c r="L344" s="603" t="e">
        <f>#REF!-#REF!*10%</f>
        <v>#REF!</v>
      </c>
    </row>
    <row r="345" spans="1:12" ht="15" customHeight="1" x14ac:dyDescent="0.25">
      <c r="A345" s="564">
        <v>12</v>
      </c>
      <c r="B345" s="567"/>
      <c r="C345" s="614" t="s">
        <v>1254</v>
      </c>
      <c r="D345" s="611"/>
      <c r="E345" s="448"/>
      <c r="F345" s="147" t="s">
        <v>81</v>
      </c>
      <c r="G345" s="607" t="s">
        <v>6</v>
      </c>
      <c r="H345" s="607"/>
      <c r="I345" s="607"/>
      <c r="J345" s="607"/>
      <c r="K345" s="539">
        <v>3</v>
      </c>
      <c r="L345" s="589">
        <v>13082</v>
      </c>
    </row>
    <row r="346" spans="1:12" ht="15" customHeight="1" x14ac:dyDescent="0.25">
      <c r="A346" s="564"/>
      <c r="B346" s="568"/>
      <c r="C346" s="614"/>
      <c r="D346" s="612"/>
      <c r="E346" s="448"/>
      <c r="F346" s="147" t="s">
        <v>80</v>
      </c>
      <c r="G346" s="469">
        <v>100</v>
      </c>
      <c r="H346" s="469"/>
      <c r="I346" s="469"/>
      <c r="J346" s="469"/>
      <c r="K346" s="583"/>
      <c r="L346" s="604"/>
    </row>
    <row r="347" spans="1:12" ht="15" customHeight="1" x14ac:dyDescent="0.25">
      <c r="A347" s="564"/>
      <c r="B347" s="568"/>
      <c r="C347" s="614"/>
      <c r="D347" s="612"/>
      <c r="E347" s="448"/>
      <c r="F347" s="147" t="s">
        <v>1</v>
      </c>
      <c r="G347" s="243">
        <v>3000</v>
      </c>
      <c r="H347" s="244">
        <v>4000</v>
      </c>
      <c r="I347" s="246">
        <v>5000</v>
      </c>
      <c r="J347" s="245">
        <v>6000</v>
      </c>
      <c r="K347" s="583"/>
      <c r="L347" s="604"/>
    </row>
    <row r="348" spans="1:12" ht="15" customHeight="1" x14ac:dyDescent="0.25">
      <c r="A348" s="564"/>
      <c r="B348" s="568"/>
      <c r="C348" s="614"/>
      <c r="D348" s="612"/>
      <c r="E348" s="448"/>
      <c r="F348" s="147" t="s">
        <v>817</v>
      </c>
      <c r="G348" s="243">
        <f>G346*100</f>
        <v>10000</v>
      </c>
      <c r="H348" s="244">
        <f>G346*110</f>
        <v>11000</v>
      </c>
      <c r="I348" s="246">
        <f>G346*120</f>
        <v>12000</v>
      </c>
      <c r="J348" s="245">
        <f>G346*123</f>
        <v>12300</v>
      </c>
      <c r="K348" s="583"/>
      <c r="L348" s="604"/>
    </row>
    <row r="349" spans="1:12" ht="15" customHeight="1" x14ac:dyDescent="0.25">
      <c r="A349" s="564"/>
      <c r="B349" s="568"/>
      <c r="C349" s="614"/>
      <c r="D349" s="612"/>
      <c r="E349" s="448"/>
      <c r="F349" s="147" t="s">
        <v>1269</v>
      </c>
      <c r="G349" s="451">
        <v>0.98</v>
      </c>
      <c r="H349" s="451"/>
      <c r="I349" s="451"/>
      <c r="J349" s="451"/>
      <c r="K349" s="583"/>
      <c r="L349" s="604"/>
    </row>
    <row r="350" spans="1:12" ht="15" customHeight="1" x14ac:dyDescent="0.25">
      <c r="A350" s="564"/>
      <c r="B350" s="568"/>
      <c r="C350" s="614"/>
      <c r="D350" s="612"/>
      <c r="E350" s="448"/>
      <c r="F350" s="93" t="s">
        <v>699</v>
      </c>
      <c r="G350" s="523" t="s">
        <v>700</v>
      </c>
      <c r="H350" s="523"/>
      <c r="I350" s="523"/>
      <c r="J350" s="523"/>
      <c r="K350" s="583"/>
      <c r="L350" s="604"/>
    </row>
    <row r="351" spans="1:12" ht="15" customHeight="1" x14ac:dyDescent="0.25">
      <c r="A351" s="564"/>
      <c r="B351" s="568"/>
      <c r="C351" s="614"/>
      <c r="D351" s="612"/>
      <c r="E351" s="448"/>
      <c r="F351" s="93" t="s">
        <v>1181</v>
      </c>
      <c r="G351" s="462" t="s">
        <v>1179</v>
      </c>
      <c r="H351" s="463"/>
      <c r="I351" s="463"/>
      <c r="J351" s="464"/>
      <c r="K351" s="583"/>
      <c r="L351" s="604"/>
    </row>
    <row r="352" spans="1:12" ht="15" customHeight="1" x14ac:dyDescent="0.25">
      <c r="A352" s="564"/>
      <c r="B352" s="568"/>
      <c r="C352" s="614"/>
      <c r="D352" s="612"/>
      <c r="E352" s="448"/>
      <c r="F352" s="147" t="s">
        <v>2</v>
      </c>
      <c r="G352" s="607">
        <v>66</v>
      </c>
      <c r="H352" s="607"/>
      <c r="I352" s="607"/>
      <c r="J352" s="607"/>
      <c r="K352" s="583"/>
      <c r="L352" s="604"/>
    </row>
    <row r="353" spans="1:12" ht="15" customHeight="1" x14ac:dyDescent="0.25">
      <c r="A353" s="564"/>
      <c r="B353" s="568"/>
      <c r="C353" s="614"/>
      <c r="D353" s="612"/>
      <c r="E353" s="448"/>
      <c r="F353" s="147" t="s">
        <v>396</v>
      </c>
      <c r="G353" s="523" t="s">
        <v>397</v>
      </c>
      <c r="H353" s="523"/>
      <c r="I353" s="523"/>
      <c r="J353" s="523"/>
      <c r="K353" s="583"/>
      <c r="L353" s="604"/>
    </row>
    <row r="354" spans="1:12" ht="15" customHeight="1" x14ac:dyDescent="0.25">
      <c r="A354" s="564"/>
      <c r="B354" s="568"/>
      <c r="C354" s="614"/>
      <c r="D354" s="612"/>
      <c r="E354" s="448"/>
      <c r="F354" s="147" t="s">
        <v>3</v>
      </c>
      <c r="G354" s="607" t="s">
        <v>30</v>
      </c>
      <c r="H354" s="607"/>
      <c r="I354" s="607"/>
      <c r="J354" s="607"/>
      <c r="K354" s="583"/>
      <c r="L354" s="604"/>
    </row>
    <row r="355" spans="1:12" ht="15" customHeight="1" x14ac:dyDescent="0.25">
      <c r="A355" s="564"/>
      <c r="B355" s="568"/>
      <c r="C355" s="614"/>
      <c r="D355" s="612"/>
      <c r="E355" s="448"/>
      <c r="F355" s="148" t="s">
        <v>379</v>
      </c>
      <c r="G355" s="523" t="s">
        <v>380</v>
      </c>
      <c r="H355" s="523"/>
      <c r="I355" s="523"/>
      <c r="J355" s="523"/>
      <c r="K355" s="583"/>
      <c r="L355" s="604"/>
    </row>
    <row r="356" spans="1:12" ht="15" customHeight="1" x14ac:dyDescent="0.25">
      <c r="A356" s="564"/>
      <c r="B356" s="568"/>
      <c r="C356" s="614"/>
      <c r="D356" s="612"/>
      <c r="E356" s="448"/>
      <c r="F356" s="93" t="s">
        <v>701</v>
      </c>
      <c r="G356" s="523">
        <v>100000</v>
      </c>
      <c r="H356" s="523"/>
      <c r="I356" s="523"/>
      <c r="J356" s="523"/>
      <c r="K356" s="583"/>
      <c r="L356" s="604"/>
    </row>
    <row r="357" spans="1:12" ht="15" customHeight="1" x14ac:dyDescent="0.25">
      <c r="A357" s="564"/>
      <c r="B357" s="568"/>
      <c r="C357" s="614"/>
      <c r="D357" s="612"/>
      <c r="E357" s="448"/>
      <c r="F357" s="148" t="s">
        <v>257</v>
      </c>
      <c r="G357" s="523" t="s">
        <v>556</v>
      </c>
      <c r="H357" s="523"/>
      <c r="I357" s="523"/>
      <c r="J357" s="523"/>
      <c r="K357" s="583"/>
      <c r="L357" s="604"/>
    </row>
    <row r="358" spans="1:12" ht="15" customHeight="1" x14ac:dyDescent="0.25">
      <c r="A358" s="564"/>
      <c r="B358" s="568"/>
      <c r="C358" s="614"/>
      <c r="D358" s="612"/>
      <c r="E358" s="448"/>
      <c r="F358" s="148" t="s">
        <v>376</v>
      </c>
      <c r="G358" s="523" t="s">
        <v>392</v>
      </c>
      <c r="H358" s="523"/>
      <c r="I358" s="523"/>
      <c r="J358" s="523"/>
      <c r="K358" s="583"/>
      <c r="L358" s="604"/>
    </row>
    <row r="359" spans="1:12" ht="15" customHeight="1" x14ac:dyDescent="0.25">
      <c r="A359" s="564"/>
      <c r="B359" s="568"/>
      <c r="C359" s="614"/>
      <c r="D359" s="612"/>
      <c r="E359" s="448"/>
      <c r="F359" s="93" t="s">
        <v>702</v>
      </c>
      <c r="G359" s="523" t="s">
        <v>709</v>
      </c>
      <c r="H359" s="523"/>
      <c r="I359" s="523"/>
      <c r="J359" s="523"/>
      <c r="K359" s="583"/>
      <c r="L359" s="604"/>
    </row>
    <row r="360" spans="1:12" ht="15" customHeight="1" x14ac:dyDescent="0.25">
      <c r="A360" s="564"/>
      <c r="B360" s="568"/>
      <c r="C360" s="614"/>
      <c r="D360" s="612"/>
      <c r="E360" s="448"/>
      <c r="F360" s="148" t="s">
        <v>381</v>
      </c>
      <c r="G360" s="523" t="s">
        <v>382</v>
      </c>
      <c r="H360" s="523"/>
      <c r="I360" s="523"/>
      <c r="J360" s="523"/>
      <c r="K360" s="583"/>
      <c r="L360" s="604"/>
    </row>
    <row r="361" spans="1:12" ht="15" customHeight="1" x14ac:dyDescent="0.25">
      <c r="A361" s="564"/>
      <c r="B361" s="568"/>
      <c r="C361" s="614"/>
      <c r="D361" s="612"/>
      <c r="E361" s="448"/>
      <c r="F361" s="94" t="s">
        <v>358</v>
      </c>
      <c r="G361" s="523" t="s">
        <v>900</v>
      </c>
      <c r="H361" s="523"/>
      <c r="I361" s="523"/>
      <c r="J361" s="523"/>
      <c r="K361" s="583"/>
      <c r="L361" s="605"/>
    </row>
    <row r="362" spans="1:12" ht="15" customHeight="1" x14ac:dyDescent="0.25">
      <c r="A362" s="564"/>
      <c r="B362" s="568"/>
      <c r="C362" s="614"/>
      <c r="D362" s="612"/>
      <c r="E362" s="448"/>
      <c r="F362" s="148" t="s">
        <v>383</v>
      </c>
      <c r="G362" s="523" t="s">
        <v>394</v>
      </c>
      <c r="H362" s="523"/>
      <c r="I362" s="523"/>
      <c r="J362" s="523"/>
      <c r="K362" s="584">
        <v>5</v>
      </c>
      <c r="L362" s="533">
        <v>13998</v>
      </c>
    </row>
    <row r="363" spans="1:12" ht="15" customHeight="1" x14ac:dyDescent="0.25">
      <c r="A363" s="564"/>
      <c r="B363" s="568"/>
      <c r="C363" s="614"/>
      <c r="D363" s="612"/>
      <c r="E363" s="448"/>
      <c r="F363" s="148" t="s">
        <v>389</v>
      </c>
      <c r="G363" s="523" t="s">
        <v>390</v>
      </c>
      <c r="H363" s="523"/>
      <c r="I363" s="523"/>
      <c r="J363" s="523"/>
      <c r="K363" s="585"/>
      <c r="L363" s="603" t="e">
        <f>#REF!-#REF!*10%</f>
        <v>#REF!</v>
      </c>
    </row>
    <row r="364" spans="1:12" ht="15" customHeight="1" x14ac:dyDescent="0.25">
      <c r="A364" s="564"/>
      <c r="B364" s="568"/>
      <c r="C364" s="614"/>
      <c r="D364" s="612"/>
      <c r="E364" s="448"/>
      <c r="F364" s="93" t="s">
        <v>704</v>
      </c>
      <c r="G364" s="523" t="s">
        <v>705</v>
      </c>
      <c r="H364" s="523"/>
      <c r="I364" s="523"/>
      <c r="J364" s="523"/>
      <c r="K364" s="585"/>
      <c r="L364" s="603" t="e">
        <f>#REF!-#REF!*10%</f>
        <v>#REF!</v>
      </c>
    </row>
    <row r="365" spans="1:12" ht="15" customHeight="1" x14ac:dyDescent="0.25">
      <c r="A365" s="564"/>
      <c r="B365" s="568"/>
      <c r="C365" s="614"/>
      <c r="D365" s="612"/>
      <c r="E365" s="448"/>
      <c r="F365" s="93" t="s">
        <v>706</v>
      </c>
      <c r="G365" s="523" t="s">
        <v>390</v>
      </c>
      <c r="H365" s="523"/>
      <c r="I365" s="523"/>
      <c r="J365" s="523"/>
      <c r="K365" s="585"/>
      <c r="L365" s="603" t="e">
        <f>#REF!-#REF!*10%</f>
        <v>#REF!</v>
      </c>
    </row>
    <row r="366" spans="1:12" ht="15" customHeight="1" x14ac:dyDescent="0.25">
      <c r="A366" s="564"/>
      <c r="B366" s="568"/>
      <c r="C366" s="614"/>
      <c r="D366" s="612"/>
      <c r="E366" s="448"/>
      <c r="F366" s="93" t="s">
        <v>1271</v>
      </c>
      <c r="G366" s="523" t="s">
        <v>390</v>
      </c>
      <c r="H366" s="523"/>
      <c r="I366" s="523"/>
      <c r="J366" s="523"/>
      <c r="K366" s="585"/>
      <c r="L366" s="603" t="e">
        <f>#REF!-#REF!*10%</f>
        <v>#REF!</v>
      </c>
    </row>
    <row r="367" spans="1:12" ht="15" customHeight="1" x14ac:dyDescent="0.25">
      <c r="A367" s="564"/>
      <c r="B367" s="568"/>
      <c r="C367" s="614"/>
      <c r="D367" s="612"/>
      <c r="E367" s="448"/>
      <c r="F367" s="93" t="s">
        <v>707</v>
      </c>
      <c r="G367" s="523" t="s">
        <v>911</v>
      </c>
      <c r="H367" s="523"/>
      <c r="I367" s="523"/>
      <c r="J367" s="523"/>
      <c r="K367" s="585"/>
      <c r="L367" s="603" t="e">
        <f>#REF!-#REF!*10%</f>
        <v>#REF!</v>
      </c>
    </row>
    <row r="368" spans="1:12" ht="15" customHeight="1" x14ac:dyDescent="0.25">
      <c r="A368" s="564"/>
      <c r="B368" s="568"/>
      <c r="C368" s="614"/>
      <c r="D368" s="612"/>
      <c r="E368" s="448"/>
      <c r="F368" s="93" t="s">
        <v>708</v>
      </c>
      <c r="G368" s="523" t="s">
        <v>390</v>
      </c>
      <c r="H368" s="523"/>
      <c r="I368" s="523"/>
      <c r="J368" s="523"/>
      <c r="K368" s="585"/>
      <c r="L368" s="603" t="e">
        <f>#REF!-#REF!*10%</f>
        <v>#REF!</v>
      </c>
    </row>
    <row r="369" spans="1:12" ht="15" customHeight="1" x14ac:dyDescent="0.25">
      <c r="A369" s="564"/>
      <c r="B369" s="568"/>
      <c r="C369" s="614"/>
      <c r="D369" s="612"/>
      <c r="E369" s="448"/>
      <c r="F369" s="148" t="s">
        <v>377</v>
      </c>
      <c r="G369" s="523" t="s">
        <v>387</v>
      </c>
      <c r="H369" s="523"/>
      <c r="I369" s="523"/>
      <c r="J369" s="523"/>
      <c r="K369" s="585"/>
      <c r="L369" s="603" t="e">
        <f>#REF!-#REF!*10%</f>
        <v>#REF!</v>
      </c>
    </row>
    <row r="370" spans="1:12" ht="15" customHeight="1" x14ac:dyDescent="0.25">
      <c r="A370" s="564"/>
      <c r="B370" s="568"/>
      <c r="C370" s="614"/>
      <c r="D370" s="612"/>
      <c r="E370" s="448"/>
      <c r="F370" s="148" t="s">
        <v>388</v>
      </c>
      <c r="G370" s="523" t="s">
        <v>393</v>
      </c>
      <c r="H370" s="523"/>
      <c r="I370" s="523"/>
      <c r="J370" s="523"/>
      <c r="K370" s="585"/>
      <c r="L370" s="603" t="e">
        <f>#REF!-#REF!*10%</f>
        <v>#REF!</v>
      </c>
    </row>
    <row r="371" spans="1:12" ht="15.6" customHeight="1" x14ac:dyDescent="0.25">
      <c r="A371" s="564"/>
      <c r="B371" s="568"/>
      <c r="C371" s="614"/>
      <c r="D371" s="612"/>
      <c r="E371" s="448"/>
      <c r="F371" s="148" t="s">
        <v>562</v>
      </c>
      <c r="G371" s="523" t="s">
        <v>1024</v>
      </c>
      <c r="H371" s="523"/>
      <c r="I371" s="523"/>
      <c r="J371" s="523"/>
      <c r="K371" s="585"/>
      <c r="L371" s="603" t="e">
        <f>#REF!-#REF!*10%</f>
        <v>#REF!</v>
      </c>
    </row>
    <row r="372" spans="1:12" ht="15.6" customHeight="1" x14ac:dyDescent="0.25">
      <c r="A372" s="564"/>
      <c r="B372" s="568"/>
      <c r="C372" s="614"/>
      <c r="D372" s="612"/>
      <c r="E372" s="448"/>
      <c r="F372" s="93" t="s">
        <v>1183</v>
      </c>
      <c r="G372" s="573" t="s">
        <v>1180</v>
      </c>
      <c r="H372" s="574"/>
      <c r="I372" s="574"/>
      <c r="J372" s="575"/>
      <c r="K372" s="585"/>
      <c r="L372" s="603" t="e">
        <f>#REF!-#REF!*10%</f>
        <v>#REF!</v>
      </c>
    </row>
    <row r="373" spans="1:12" ht="15.6" customHeight="1" x14ac:dyDescent="0.25">
      <c r="A373" s="564"/>
      <c r="B373" s="568"/>
      <c r="C373" s="614"/>
      <c r="D373" s="612"/>
      <c r="E373" s="448"/>
      <c r="F373" s="148" t="s">
        <v>570</v>
      </c>
      <c r="G373" s="523" t="s">
        <v>613</v>
      </c>
      <c r="H373" s="523"/>
      <c r="I373" s="523"/>
      <c r="J373" s="523"/>
      <c r="K373" s="585"/>
      <c r="L373" s="603" t="e">
        <f>#REF!-#REF!*10%</f>
        <v>#REF!</v>
      </c>
    </row>
    <row r="374" spans="1:12" ht="15.6" customHeight="1" x14ac:dyDescent="0.25">
      <c r="A374" s="564"/>
      <c r="B374" s="568"/>
      <c r="C374" s="614"/>
      <c r="D374" s="612"/>
      <c r="E374" s="448"/>
      <c r="F374" s="149" t="s">
        <v>4</v>
      </c>
      <c r="G374" s="606">
        <v>2.8</v>
      </c>
      <c r="H374" s="606"/>
      <c r="I374" s="606"/>
      <c r="J374" s="606"/>
      <c r="K374" s="585"/>
      <c r="L374" s="603" t="e">
        <f>#REF!-#REF!*10%</f>
        <v>#REF!</v>
      </c>
    </row>
    <row r="375" spans="1:12" ht="15" customHeight="1" x14ac:dyDescent="0.25">
      <c r="A375" s="564"/>
      <c r="B375" s="569"/>
      <c r="C375" s="614"/>
      <c r="D375" s="612"/>
      <c r="E375" s="448"/>
      <c r="F375" s="136" t="s">
        <v>1016</v>
      </c>
      <c r="G375" s="454">
        <v>5</v>
      </c>
      <c r="H375" s="454"/>
      <c r="I375" s="454"/>
      <c r="J375" s="454"/>
      <c r="K375" s="585"/>
      <c r="L375" s="603" t="e">
        <f>#REF!-#REF!*10%</f>
        <v>#REF!</v>
      </c>
    </row>
    <row r="376" spans="1:12" ht="24.95" customHeight="1" x14ac:dyDescent="0.25">
      <c r="A376" s="632" t="s">
        <v>1607</v>
      </c>
      <c r="B376" s="632"/>
      <c r="C376" s="632"/>
      <c r="D376" s="632"/>
      <c r="E376" s="632"/>
      <c r="F376" s="632"/>
      <c r="G376" s="632"/>
      <c r="H376" s="632"/>
      <c r="I376" s="632"/>
      <c r="J376" s="632"/>
      <c r="K376" s="632"/>
      <c r="L376" s="632"/>
    </row>
    <row r="377" spans="1:12" ht="15" customHeight="1" x14ac:dyDescent="0.25">
      <c r="A377" s="564">
        <v>1</v>
      </c>
      <c r="B377" s="567"/>
      <c r="C377" s="614" t="s">
        <v>1365</v>
      </c>
      <c r="D377" s="611"/>
      <c r="E377" s="448"/>
      <c r="F377" s="147" t="s">
        <v>81</v>
      </c>
      <c r="G377" s="607" t="s">
        <v>6</v>
      </c>
      <c r="H377" s="607"/>
      <c r="I377" s="607"/>
      <c r="J377" s="607"/>
      <c r="K377" s="539">
        <v>3</v>
      </c>
      <c r="L377" s="589">
        <v>6349</v>
      </c>
    </row>
    <row r="378" spans="1:12" ht="15" customHeight="1" x14ac:dyDescent="0.25">
      <c r="A378" s="564"/>
      <c r="B378" s="568"/>
      <c r="C378" s="614"/>
      <c r="D378" s="612"/>
      <c r="E378" s="448"/>
      <c r="F378" s="147" t="s">
        <v>80</v>
      </c>
      <c r="G378" s="469">
        <v>10</v>
      </c>
      <c r="H378" s="469"/>
      <c r="I378" s="469"/>
      <c r="J378" s="469"/>
      <c r="K378" s="583"/>
      <c r="L378" s="590"/>
    </row>
    <row r="379" spans="1:12" ht="15" customHeight="1" x14ac:dyDescent="0.25">
      <c r="A379" s="564"/>
      <c r="B379" s="568"/>
      <c r="C379" s="614"/>
      <c r="D379" s="612"/>
      <c r="E379" s="448"/>
      <c r="F379" s="147" t="s">
        <v>1</v>
      </c>
      <c r="G379" s="243">
        <v>3000</v>
      </c>
      <c r="H379" s="244">
        <v>4000</v>
      </c>
      <c r="I379" s="246">
        <v>5000</v>
      </c>
      <c r="J379" s="245">
        <v>6000</v>
      </c>
      <c r="K379" s="583"/>
      <c r="L379" s="590"/>
    </row>
    <row r="380" spans="1:12" ht="15" customHeight="1" x14ac:dyDescent="0.25">
      <c r="A380" s="564"/>
      <c r="B380" s="568"/>
      <c r="C380" s="614"/>
      <c r="D380" s="612"/>
      <c r="E380" s="448"/>
      <c r="F380" s="147" t="s">
        <v>817</v>
      </c>
      <c r="G380" s="243">
        <f>G378*100</f>
        <v>1000</v>
      </c>
      <c r="H380" s="244">
        <f>G378*110</f>
        <v>1100</v>
      </c>
      <c r="I380" s="246">
        <f>G378*120</f>
        <v>1200</v>
      </c>
      <c r="J380" s="245">
        <f>G378*123</f>
        <v>1230</v>
      </c>
      <c r="K380" s="583"/>
      <c r="L380" s="590"/>
    </row>
    <row r="381" spans="1:12" ht="15" customHeight="1" x14ac:dyDescent="0.25">
      <c r="A381" s="564"/>
      <c r="B381" s="568"/>
      <c r="C381" s="614"/>
      <c r="D381" s="612"/>
      <c r="E381" s="448"/>
      <c r="F381" s="147" t="s">
        <v>1269</v>
      </c>
      <c r="G381" s="451">
        <v>0.98</v>
      </c>
      <c r="H381" s="451"/>
      <c r="I381" s="451"/>
      <c r="J381" s="451"/>
      <c r="K381" s="583"/>
      <c r="L381" s="590"/>
    </row>
    <row r="382" spans="1:12" ht="15" customHeight="1" x14ac:dyDescent="0.25">
      <c r="A382" s="564"/>
      <c r="B382" s="568"/>
      <c r="C382" s="614"/>
      <c r="D382" s="612"/>
      <c r="E382" s="448"/>
      <c r="F382" s="93" t="s">
        <v>699</v>
      </c>
      <c r="G382" s="523" t="s">
        <v>700</v>
      </c>
      <c r="H382" s="523"/>
      <c r="I382" s="523"/>
      <c r="J382" s="523"/>
      <c r="K382" s="583"/>
      <c r="L382" s="590"/>
    </row>
    <row r="383" spans="1:12" ht="15" customHeight="1" x14ac:dyDescent="0.25">
      <c r="A383" s="564"/>
      <c r="B383" s="568"/>
      <c r="C383" s="614"/>
      <c r="D383" s="612"/>
      <c r="E383" s="448"/>
      <c r="F383" s="93" t="s">
        <v>1181</v>
      </c>
      <c r="G383" s="462" t="s">
        <v>1179</v>
      </c>
      <c r="H383" s="463"/>
      <c r="I383" s="463"/>
      <c r="J383" s="464"/>
      <c r="K383" s="583"/>
      <c r="L383" s="590"/>
    </row>
    <row r="384" spans="1:12" ht="15" customHeight="1" x14ac:dyDescent="0.25">
      <c r="A384" s="564"/>
      <c r="B384" s="568"/>
      <c r="C384" s="614"/>
      <c r="D384" s="612"/>
      <c r="E384" s="448"/>
      <c r="F384" s="147" t="s">
        <v>2</v>
      </c>
      <c r="G384" s="607">
        <v>66</v>
      </c>
      <c r="H384" s="607"/>
      <c r="I384" s="607"/>
      <c r="J384" s="607"/>
      <c r="K384" s="583"/>
      <c r="L384" s="590"/>
    </row>
    <row r="385" spans="1:12" ht="15" customHeight="1" x14ac:dyDescent="0.25">
      <c r="A385" s="564"/>
      <c r="B385" s="568"/>
      <c r="C385" s="614"/>
      <c r="D385" s="612"/>
      <c r="E385" s="448"/>
      <c r="F385" s="147" t="s">
        <v>396</v>
      </c>
      <c r="G385" s="523" t="s">
        <v>1185</v>
      </c>
      <c r="H385" s="523"/>
      <c r="I385" s="523"/>
      <c r="J385" s="523"/>
      <c r="K385" s="583"/>
      <c r="L385" s="590"/>
    </row>
    <row r="386" spans="1:12" ht="15" customHeight="1" x14ac:dyDescent="0.25">
      <c r="A386" s="564"/>
      <c r="B386" s="568"/>
      <c r="C386" s="614"/>
      <c r="D386" s="612"/>
      <c r="E386" s="448"/>
      <c r="F386" s="147" t="s">
        <v>3</v>
      </c>
      <c r="G386" s="607" t="s">
        <v>26</v>
      </c>
      <c r="H386" s="607"/>
      <c r="I386" s="607"/>
      <c r="J386" s="607"/>
      <c r="K386" s="583"/>
      <c r="L386" s="590"/>
    </row>
    <row r="387" spans="1:12" ht="15" customHeight="1" x14ac:dyDescent="0.25">
      <c r="A387" s="564"/>
      <c r="B387" s="568"/>
      <c r="C387" s="614"/>
      <c r="D387" s="612"/>
      <c r="E387" s="448"/>
      <c r="F387" s="148" t="s">
        <v>379</v>
      </c>
      <c r="G387" s="523" t="s">
        <v>380</v>
      </c>
      <c r="H387" s="523"/>
      <c r="I387" s="523"/>
      <c r="J387" s="523"/>
      <c r="K387" s="583"/>
      <c r="L387" s="590"/>
    </row>
    <row r="388" spans="1:12" ht="15" customHeight="1" x14ac:dyDescent="0.25">
      <c r="A388" s="564"/>
      <c r="B388" s="568"/>
      <c r="C388" s="614"/>
      <c r="D388" s="612"/>
      <c r="E388" s="448"/>
      <c r="F388" s="93" t="s">
        <v>701</v>
      </c>
      <c r="G388" s="523">
        <v>100000</v>
      </c>
      <c r="H388" s="523"/>
      <c r="I388" s="523"/>
      <c r="J388" s="523"/>
      <c r="K388" s="583"/>
      <c r="L388" s="590"/>
    </row>
    <row r="389" spans="1:12" ht="15" customHeight="1" x14ac:dyDescent="0.25">
      <c r="A389" s="564"/>
      <c r="B389" s="568"/>
      <c r="C389" s="614"/>
      <c r="D389" s="612"/>
      <c r="E389" s="448"/>
      <c r="F389" s="148" t="s">
        <v>257</v>
      </c>
      <c r="G389" s="523" t="s">
        <v>556</v>
      </c>
      <c r="H389" s="523"/>
      <c r="I389" s="523"/>
      <c r="J389" s="523"/>
      <c r="K389" s="583"/>
      <c r="L389" s="590"/>
    </row>
    <row r="390" spans="1:12" ht="15" customHeight="1" x14ac:dyDescent="0.25">
      <c r="A390" s="564"/>
      <c r="B390" s="568"/>
      <c r="C390" s="614"/>
      <c r="D390" s="612"/>
      <c r="E390" s="448"/>
      <c r="F390" s="148" t="s">
        <v>376</v>
      </c>
      <c r="G390" s="523" t="s">
        <v>392</v>
      </c>
      <c r="H390" s="523"/>
      <c r="I390" s="523"/>
      <c r="J390" s="523"/>
      <c r="K390" s="583"/>
      <c r="L390" s="590"/>
    </row>
    <row r="391" spans="1:12" ht="15" customHeight="1" x14ac:dyDescent="0.25">
      <c r="A391" s="564"/>
      <c r="B391" s="568"/>
      <c r="C391" s="614"/>
      <c r="D391" s="612"/>
      <c r="E391" s="448"/>
      <c r="F391" s="93" t="s">
        <v>702</v>
      </c>
      <c r="G391" s="523" t="s">
        <v>709</v>
      </c>
      <c r="H391" s="523"/>
      <c r="I391" s="523"/>
      <c r="J391" s="523"/>
      <c r="K391" s="583"/>
      <c r="L391" s="590"/>
    </row>
    <row r="392" spans="1:12" ht="15" customHeight="1" x14ac:dyDescent="0.25">
      <c r="A392" s="564"/>
      <c r="B392" s="568"/>
      <c r="C392" s="614"/>
      <c r="D392" s="612"/>
      <c r="E392" s="448"/>
      <c r="F392" s="148" t="s">
        <v>381</v>
      </c>
      <c r="G392" s="523" t="s">
        <v>382</v>
      </c>
      <c r="H392" s="523"/>
      <c r="I392" s="523"/>
      <c r="J392" s="523"/>
      <c r="K392" s="583"/>
      <c r="L392" s="590"/>
    </row>
    <row r="393" spans="1:12" ht="15" customHeight="1" x14ac:dyDescent="0.25">
      <c r="A393" s="564"/>
      <c r="B393" s="568"/>
      <c r="C393" s="614"/>
      <c r="D393" s="612"/>
      <c r="E393" s="448"/>
      <c r="F393" s="94" t="s">
        <v>358</v>
      </c>
      <c r="G393" s="523" t="s">
        <v>900</v>
      </c>
      <c r="H393" s="523"/>
      <c r="I393" s="523"/>
      <c r="J393" s="523"/>
      <c r="K393" s="583"/>
      <c r="L393" s="590"/>
    </row>
    <row r="394" spans="1:12" ht="15" customHeight="1" x14ac:dyDescent="0.25">
      <c r="A394" s="564"/>
      <c r="B394" s="568"/>
      <c r="C394" s="614"/>
      <c r="D394" s="612"/>
      <c r="E394" s="448"/>
      <c r="F394" s="148" t="s">
        <v>383</v>
      </c>
      <c r="G394" s="523" t="s">
        <v>394</v>
      </c>
      <c r="H394" s="523"/>
      <c r="I394" s="523"/>
      <c r="J394" s="523"/>
      <c r="K394" s="584">
        <v>5</v>
      </c>
      <c r="L394" s="533">
        <v>6793</v>
      </c>
    </row>
    <row r="395" spans="1:12" ht="15" customHeight="1" x14ac:dyDescent="0.25">
      <c r="A395" s="564"/>
      <c r="B395" s="568"/>
      <c r="C395" s="614"/>
      <c r="D395" s="612"/>
      <c r="E395" s="448"/>
      <c r="F395" s="148" t="s">
        <v>389</v>
      </c>
      <c r="G395" s="523" t="s">
        <v>390</v>
      </c>
      <c r="H395" s="523"/>
      <c r="I395" s="523"/>
      <c r="J395" s="523"/>
      <c r="K395" s="585"/>
      <c r="L395" s="603" t="e">
        <f>#REF!-#REF!*10%</f>
        <v>#REF!</v>
      </c>
    </row>
    <row r="396" spans="1:12" ht="15" customHeight="1" x14ac:dyDescent="0.25">
      <c r="A396" s="564"/>
      <c r="B396" s="568"/>
      <c r="C396" s="614"/>
      <c r="D396" s="612"/>
      <c r="E396" s="448"/>
      <c r="F396" s="93" t="s">
        <v>704</v>
      </c>
      <c r="G396" s="523" t="s">
        <v>705</v>
      </c>
      <c r="H396" s="523"/>
      <c r="I396" s="523"/>
      <c r="J396" s="523"/>
      <c r="K396" s="585"/>
      <c r="L396" s="603" t="e">
        <f>#REF!-#REF!*10%</f>
        <v>#REF!</v>
      </c>
    </row>
    <row r="397" spans="1:12" ht="15" customHeight="1" x14ac:dyDescent="0.25">
      <c r="A397" s="564"/>
      <c r="B397" s="568"/>
      <c r="C397" s="614"/>
      <c r="D397" s="612"/>
      <c r="E397" s="448"/>
      <c r="F397" s="93" t="s">
        <v>706</v>
      </c>
      <c r="G397" s="523" t="s">
        <v>390</v>
      </c>
      <c r="H397" s="523"/>
      <c r="I397" s="523"/>
      <c r="J397" s="523"/>
      <c r="K397" s="585"/>
      <c r="L397" s="603" t="e">
        <f>#REF!-#REF!*10%</f>
        <v>#REF!</v>
      </c>
    </row>
    <row r="398" spans="1:12" ht="15" customHeight="1" x14ac:dyDescent="0.25">
      <c r="A398" s="564"/>
      <c r="B398" s="568"/>
      <c r="C398" s="614"/>
      <c r="D398" s="612"/>
      <c r="E398" s="448"/>
      <c r="F398" s="93" t="s">
        <v>1271</v>
      </c>
      <c r="G398" s="523" t="s">
        <v>390</v>
      </c>
      <c r="H398" s="523"/>
      <c r="I398" s="523"/>
      <c r="J398" s="523"/>
      <c r="K398" s="585"/>
      <c r="L398" s="603" t="e">
        <f>#REF!-#REF!*10%</f>
        <v>#REF!</v>
      </c>
    </row>
    <row r="399" spans="1:12" ht="15" customHeight="1" x14ac:dyDescent="0.25">
      <c r="A399" s="564"/>
      <c r="B399" s="568"/>
      <c r="C399" s="614"/>
      <c r="D399" s="612"/>
      <c r="E399" s="448"/>
      <c r="F399" s="93" t="s">
        <v>707</v>
      </c>
      <c r="G399" s="523" t="s">
        <v>1270</v>
      </c>
      <c r="H399" s="523"/>
      <c r="I399" s="523"/>
      <c r="J399" s="523"/>
      <c r="K399" s="585"/>
      <c r="L399" s="603" t="e">
        <f>#REF!-#REF!*10%</f>
        <v>#REF!</v>
      </c>
    </row>
    <row r="400" spans="1:12" ht="15" customHeight="1" x14ac:dyDescent="0.25">
      <c r="A400" s="564"/>
      <c r="B400" s="568"/>
      <c r="C400" s="614"/>
      <c r="D400" s="612"/>
      <c r="E400" s="448"/>
      <c r="F400" s="93" t="s">
        <v>708</v>
      </c>
      <c r="G400" s="523" t="s">
        <v>390</v>
      </c>
      <c r="H400" s="523"/>
      <c r="I400" s="523"/>
      <c r="J400" s="523"/>
      <c r="K400" s="585"/>
      <c r="L400" s="603" t="e">
        <f>#REF!-#REF!*10%</f>
        <v>#REF!</v>
      </c>
    </row>
    <row r="401" spans="1:12" ht="15" customHeight="1" x14ac:dyDescent="0.25">
      <c r="A401" s="564"/>
      <c r="B401" s="568"/>
      <c r="C401" s="614"/>
      <c r="D401" s="612"/>
      <c r="E401" s="448"/>
      <c r="F401" s="148" t="s">
        <v>377</v>
      </c>
      <c r="G401" s="523" t="s">
        <v>387</v>
      </c>
      <c r="H401" s="523"/>
      <c r="I401" s="523"/>
      <c r="J401" s="523"/>
      <c r="K401" s="585"/>
      <c r="L401" s="603" t="e">
        <f>#REF!-#REF!*10%</f>
        <v>#REF!</v>
      </c>
    </row>
    <row r="402" spans="1:12" ht="15" customHeight="1" x14ac:dyDescent="0.25">
      <c r="A402" s="564"/>
      <c r="B402" s="568"/>
      <c r="C402" s="614"/>
      <c r="D402" s="612"/>
      <c r="E402" s="448"/>
      <c r="F402" s="148" t="s">
        <v>388</v>
      </c>
      <c r="G402" s="523" t="s">
        <v>393</v>
      </c>
      <c r="H402" s="523"/>
      <c r="I402" s="523"/>
      <c r="J402" s="523"/>
      <c r="K402" s="585"/>
      <c r="L402" s="603" t="e">
        <f>#REF!-#REF!*10%</f>
        <v>#REF!</v>
      </c>
    </row>
    <row r="403" spans="1:12" ht="15.6" customHeight="1" x14ac:dyDescent="0.25">
      <c r="A403" s="564"/>
      <c r="B403" s="568"/>
      <c r="C403" s="614"/>
      <c r="D403" s="612"/>
      <c r="E403" s="448"/>
      <c r="F403" s="148" t="s">
        <v>562</v>
      </c>
      <c r="G403" s="523" t="s">
        <v>1024</v>
      </c>
      <c r="H403" s="523"/>
      <c r="I403" s="523"/>
      <c r="J403" s="523"/>
      <c r="K403" s="585"/>
      <c r="L403" s="603" t="e">
        <f>#REF!-#REF!*10%</f>
        <v>#REF!</v>
      </c>
    </row>
    <row r="404" spans="1:12" ht="15.6" customHeight="1" x14ac:dyDescent="0.25">
      <c r="A404" s="564"/>
      <c r="B404" s="568"/>
      <c r="C404" s="614"/>
      <c r="D404" s="612"/>
      <c r="E404" s="448"/>
      <c r="F404" s="93" t="s">
        <v>1183</v>
      </c>
      <c r="G404" s="573" t="s">
        <v>1180</v>
      </c>
      <c r="H404" s="574"/>
      <c r="I404" s="574"/>
      <c r="J404" s="575"/>
      <c r="K404" s="585"/>
      <c r="L404" s="603" t="e">
        <f>#REF!-#REF!*10%</f>
        <v>#REF!</v>
      </c>
    </row>
    <row r="405" spans="1:12" ht="15.6" customHeight="1" x14ac:dyDescent="0.25">
      <c r="A405" s="564"/>
      <c r="B405" s="568"/>
      <c r="C405" s="614"/>
      <c r="D405" s="612"/>
      <c r="E405" s="448"/>
      <c r="F405" s="148" t="s">
        <v>570</v>
      </c>
      <c r="G405" s="523" t="s">
        <v>613</v>
      </c>
      <c r="H405" s="523"/>
      <c r="I405" s="523"/>
      <c r="J405" s="523"/>
      <c r="K405" s="585"/>
      <c r="L405" s="603" t="e">
        <f>#REF!-#REF!*10%</f>
        <v>#REF!</v>
      </c>
    </row>
    <row r="406" spans="1:12" ht="15.6" customHeight="1" x14ac:dyDescent="0.25">
      <c r="A406" s="564"/>
      <c r="B406" s="568"/>
      <c r="C406" s="614"/>
      <c r="D406" s="612"/>
      <c r="E406" s="448"/>
      <c r="F406" s="149" t="s">
        <v>4</v>
      </c>
      <c r="G406" s="606">
        <v>0.9</v>
      </c>
      <c r="H406" s="606"/>
      <c r="I406" s="606"/>
      <c r="J406" s="606"/>
      <c r="K406" s="585"/>
      <c r="L406" s="603" t="e">
        <f>#REF!-#REF!*10%</f>
        <v>#REF!</v>
      </c>
    </row>
    <row r="407" spans="1:12" ht="15" customHeight="1" x14ac:dyDescent="0.25">
      <c r="A407" s="564"/>
      <c r="B407" s="569"/>
      <c r="C407" s="614"/>
      <c r="D407" s="612"/>
      <c r="E407" s="448"/>
      <c r="F407" s="136" t="s">
        <v>1016</v>
      </c>
      <c r="G407" s="454">
        <v>5</v>
      </c>
      <c r="H407" s="454"/>
      <c r="I407" s="454"/>
      <c r="J407" s="454"/>
      <c r="K407" s="585"/>
      <c r="L407" s="603" t="e">
        <f>#REF!-#REF!*10%</f>
        <v>#REF!</v>
      </c>
    </row>
    <row r="408" spans="1:12" ht="15" customHeight="1" x14ac:dyDescent="0.25">
      <c r="A408" s="564">
        <v>2</v>
      </c>
      <c r="B408" s="567"/>
      <c r="C408" s="614" t="s">
        <v>1366</v>
      </c>
      <c r="D408" s="611"/>
      <c r="E408" s="448"/>
      <c r="F408" s="147" t="s">
        <v>81</v>
      </c>
      <c r="G408" s="607" t="s">
        <v>6</v>
      </c>
      <c r="H408" s="607"/>
      <c r="I408" s="607"/>
      <c r="J408" s="607"/>
      <c r="K408" s="539">
        <v>3</v>
      </c>
      <c r="L408" s="589">
        <v>7407</v>
      </c>
    </row>
    <row r="409" spans="1:12" ht="15" customHeight="1" x14ac:dyDescent="0.25">
      <c r="A409" s="564"/>
      <c r="B409" s="568"/>
      <c r="C409" s="614"/>
      <c r="D409" s="612"/>
      <c r="E409" s="448"/>
      <c r="F409" s="147" t="s">
        <v>80</v>
      </c>
      <c r="G409" s="469">
        <v>20</v>
      </c>
      <c r="H409" s="469"/>
      <c r="I409" s="469"/>
      <c r="J409" s="469"/>
      <c r="K409" s="583"/>
      <c r="L409" s="590"/>
    </row>
    <row r="410" spans="1:12" ht="15" customHeight="1" x14ac:dyDescent="0.25">
      <c r="A410" s="564"/>
      <c r="B410" s="568"/>
      <c r="C410" s="614"/>
      <c r="D410" s="612"/>
      <c r="E410" s="448"/>
      <c r="F410" s="147" t="s">
        <v>1</v>
      </c>
      <c r="G410" s="243">
        <v>3000</v>
      </c>
      <c r="H410" s="244">
        <v>4000</v>
      </c>
      <c r="I410" s="246">
        <v>5000</v>
      </c>
      <c r="J410" s="245">
        <v>6000</v>
      </c>
      <c r="K410" s="583"/>
      <c r="L410" s="590"/>
    </row>
    <row r="411" spans="1:12" ht="15" customHeight="1" x14ac:dyDescent="0.25">
      <c r="A411" s="564"/>
      <c r="B411" s="568"/>
      <c r="C411" s="614"/>
      <c r="D411" s="612"/>
      <c r="E411" s="448"/>
      <c r="F411" s="147" t="s">
        <v>817</v>
      </c>
      <c r="G411" s="243">
        <f>G409*100</f>
        <v>2000</v>
      </c>
      <c r="H411" s="244">
        <f>G409*110</f>
        <v>2200</v>
      </c>
      <c r="I411" s="246">
        <f>G409*120</f>
        <v>2400</v>
      </c>
      <c r="J411" s="245">
        <f>G409*123</f>
        <v>2460</v>
      </c>
      <c r="K411" s="583"/>
      <c r="L411" s="590"/>
    </row>
    <row r="412" spans="1:12" ht="15" customHeight="1" x14ac:dyDescent="0.25">
      <c r="A412" s="564"/>
      <c r="B412" s="568"/>
      <c r="C412" s="614"/>
      <c r="D412" s="612"/>
      <c r="E412" s="448"/>
      <c r="F412" s="147" t="s">
        <v>1269</v>
      </c>
      <c r="G412" s="451">
        <v>0.98</v>
      </c>
      <c r="H412" s="451"/>
      <c r="I412" s="451"/>
      <c r="J412" s="451"/>
      <c r="K412" s="583"/>
      <c r="L412" s="590"/>
    </row>
    <row r="413" spans="1:12" ht="15" customHeight="1" x14ac:dyDescent="0.25">
      <c r="A413" s="564"/>
      <c r="B413" s="568"/>
      <c r="C413" s="614"/>
      <c r="D413" s="612"/>
      <c r="E413" s="448"/>
      <c r="F413" s="93" t="s">
        <v>699</v>
      </c>
      <c r="G413" s="523" t="s">
        <v>700</v>
      </c>
      <c r="H413" s="523"/>
      <c r="I413" s="523"/>
      <c r="J413" s="523"/>
      <c r="K413" s="583"/>
      <c r="L413" s="590"/>
    </row>
    <row r="414" spans="1:12" ht="15" customHeight="1" x14ac:dyDescent="0.25">
      <c r="A414" s="564"/>
      <c r="B414" s="568"/>
      <c r="C414" s="614"/>
      <c r="D414" s="612"/>
      <c r="E414" s="448"/>
      <c r="F414" s="93" t="s">
        <v>1181</v>
      </c>
      <c r="G414" s="462" t="s">
        <v>1179</v>
      </c>
      <c r="H414" s="463"/>
      <c r="I414" s="463"/>
      <c r="J414" s="464"/>
      <c r="K414" s="583"/>
      <c r="L414" s="590"/>
    </row>
    <row r="415" spans="1:12" ht="15" customHeight="1" x14ac:dyDescent="0.25">
      <c r="A415" s="564"/>
      <c r="B415" s="568"/>
      <c r="C415" s="614"/>
      <c r="D415" s="612"/>
      <c r="E415" s="448"/>
      <c r="F415" s="147" t="s">
        <v>2</v>
      </c>
      <c r="G415" s="607">
        <v>66</v>
      </c>
      <c r="H415" s="607"/>
      <c r="I415" s="607"/>
      <c r="J415" s="607"/>
      <c r="K415" s="583"/>
      <c r="L415" s="590"/>
    </row>
    <row r="416" spans="1:12" ht="15" customHeight="1" x14ac:dyDescent="0.25">
      <c r="A416" s="564"/>
      <c r="B416" s="568"/>
      <c r="C416" s="614"/>
      <c r="D416" s="612"/>
      <c r="E416" s="448"/>
      <c r="F416" s="147" t="s">
        <v>396</v>
      </c>
      <c r="G416" s="523" t="s">
        <v>1185</v>
      </c>
      <c r="H416" s="523"/>
      <c r="I416" s="523"/>
      <c r="J416" s="523"/>
      <c r="K416" s="583"/>
      <c r="L416" s="590"/>
    </row>
    <row r="417" spans="1:12" ht="15" customHeight="1" x14ac:dyDescent="0.25">
      <c r="A417" s="564"/>
      <c r="B417" s="568"/>
      <c r="C417" s="614"/>
      <c r="D417" s="612"/>
      <c r="E417" s="448"/>
      <c r="F417" s="147" t="s">
        <v>3</v>
      </c>
      <c r="G417" s="607" t="s">
        <v>26</v>
      </c>
      <c r="H417" s="607"/>
      <c r="I417" s="607"/>
      <c r="J417" s="607"/>
      <c r="K417" s="583"/>
      <c r="L417" s="590"/>
    </row>
    <row r="418" spans="1:12" ht="15" customHeight="1" x14ac:dyDescent="0.25">
      <c r="A418" s="564"/>
      <c r="B418" s="568"/>
      <c r="C418" s="614"/>
      <c r="D418" s="612"/>
      <c r="E418" s="448"/>
      <c r="F418" s="148" t="s">
        <v>379</v>
      </c>
      <c r="G418" s="523" t="s">
        <v>380</v>
      </c>
      <c r="H418" s="523"/>
      <c r="I418" s="523"/>
      <c r="J418" s="523"/>
      <c r="K418" s="583"/>
      <c r="L418" s="590"/>
    </row>
    <row r="419" spans="1:12" ht="15" customHeight="1" x14ac:dyDescent="0.25">
      <c r="A419" s="564"/>
      <c r="B419" s="568"/>
      <c r="C419" s="614"/>
      <c r="D419" s="612"/>
      <c r="E419" s="448"/>
      <c r="F419" s="93" t="s">
        <v>701</v>
      </c>
      <c r="G419" s="523">
        <v>100000</v>
      </c>
      <c r="H419" s="523"/>
      <c r="I419" s="523"/>
      <c r="J419" s="523"/>
      <c r="K419" s="583"/>
      <c r="L419" s="590"/>
    </row>
    <row r="420" spans="1:12" ht="15" customHeight="1" x14ac:dyDescent="0.25">
      <c r="A420" s="564"/>
      <c r="B420" s="568"/>
      <c r="C420" s="614"/>
      <c r="D420" s="612"/>
      <c r="E420" s="448"/>
      <c r="F420" s="148" t="s">
        <v>257</v>
      </c>
      <c r="G420" s="523" t="s">
        <v>556</v>
      </c>
      <c r="H420" s="523"/>
      <c r="I420" s="523"/>
      <c r="J420" s="523"/>
      <c r="K420" s="583"/>
      <c r="L420" s="590"/>
    </row>
    <row r="421" spans="1:12" ht="15" customHeight="1" x14ac:dyDescent="0.25">
      <c r="A421" s="564"/>
      <c r="B421" s="568"/>
      <c r="C421" s="614"/>
      <c r="D421" s="612"/>
      <c r="E421" s="448"/>
      <c r="F421" s="148" t="s">
        <v>376</v>
      </c>
      <c r="G421" s="523" t="s">
        <v>392</v>
      </c>
      <c r="H421" s="523"/>
      <c r="I421" s="523"/>
      <c r="J421" s="523"/>
      <c r="K421" s="583"/>
      <c r="L421" s="590"/>
    </row>
    <row r="422" spans="1:12" ht="15" customHeight="1" x14ac:dyDescent="0.25">
      <c r="A422" s="564"/>
      <c r="B422" s="568"/>
      <c r="C422" s="614"/>
      <c r="D422" s="612"/>
      <c r="E422" s="448"/>
      <c r="F422" s="93" t="s">
        <v>702</v>
      </c>
      <c r="G422" s="523" t="s">
        <v>709</v>
      </c>
      <c r="H422" s="523"/>
      <c r="I422" s="523"/>
      <c r="J422" s="523"/>
      <c r="K422" s="583"/>
      <c r="L422" s="590"/>
    </row>
    <row r="423" spans="1:12" ht="15" customHeight="1" x14ac:dyDescent="0.25">
      <c r="A423" s="564"/>
      <c r="B423" s="568"/>
      <c r="C423" s="614"/>
      <c r="D423" s="612"/>
      <c r="E423" s="448"/>
      <c r="F423" s="148" t="s">
        <v>381</v>
      </c>
      <c r="G423" s="523" t="s">
        <v>382</v>
      </c>
      <c r="H423" s="523"/>
      <c r="I423" s="523"/>
      <c r="J423" s="523"/>
      <c r="K423" s="583"/>
      <c r="L423" s="590"/>
    </row>
    <row r="424" spans="1:12" ht="15" customHeight="1" x14ac:dyDescent="0.25">
      <c r="A424" s="564"/>
      <c r="B424" s="568"/>
      <c r="C424" s="614"/>
      <c r="D424" s="612"/>
      <c r="E424" s="448"/>
      <c r="F424" s="94" t="s">
        <v>358</v>
      </c>
      <c r="G424" s="523" t="s">
        <v>900</v>
      </c>
      <c r="H424" s="523"/>
      <c r="I424" s="523"/>
      <c r="J424" s="523"/>
      <c r="K424" s="583"/>
      <c r="L424" s="590"/>
    </row>
    <row r="425" spans="1:12" ht="15" customHeight="1" x14ac:dyDescent="0.25">
      <c r="A425" s="564"/>
      <c r="B425" s="568"/>
      <c r="C425" s="614"/>
      <c r="D425" s="612"/>
      <c r="E425" s="448"/>
      <c r="F425" s="148" t="s">
        <v>383</v>
      </c>
      <c r="G425" s="523" t="s">
        <v>394</v>
      </c>
      <c r="H425" s="523"/>
      <c r="I425" s="523"/>
      <c r="J425" s="523"/>
      <c r="K425" s="584">
        <v>5</v>
      </c>
      <c r="L425" s="533">
        <v>7925</v>
      </c>
    </row>
    <row r="426" spans="1:12" ht="15" customHeight="1" x14ac:dyDescent="0.25">
      <c r="A426" s="564"/>
      <c r="B426" s="568"/>
      <c r="C426" s="614"/>
      <c r="D426" s="612"/>
      <c r="E426" s="448"/>
      <c r="F426" s="148" t="s">
        <v>389</v>
      </c>
      <c r="G426" s="523" t="s">
        <v>390</v>
      </c>
      <c r="H426" s="523"/>
      <c r="I426" s="523"/>
      <c r="J426" s="523"/>
      <c r="K426" s="585"/>
      <c r="L426" s="603" t="e">
        <f>#REF!-#REF!*10%</f>
        <v>#REF!</v>
      </c>
    </row>
    <row r="427" spans="1:12" ht="15" customHeight="1" x14ac:dyDescent="0.25">
      <c r="A427" s="564"/>
      <c r="B427" s="568"/>
      <c r="C427" s="614"/>
      <c r="D427" s="612"/>
      <c r="E427" s="448"/>
      <c r="F427" s="93" t="s">
        <v>704</v>
      </c>
      <c r="G427" s="523" t="s">
        <v>705</v>
      </c>
      <c r="H427" s="523"/>
      <c r="I427" s="523"/>
      <c r="J427" s="523"/>
      <c r="K427" s="585"/>
      <c r="L427" s="603" t="e">
        <f>#REF!-#REF!*10%</f>
        <v>#REF!</v>
      </c>
    </row>
    <row r="428" spans="1:12" ht="15" customHeight="1" x14ac:dyDescent="0.25">
      <c r="A428" s="564"/>
      <c r="B428" s="568"/>
      <c r="C428" s="614"/>
      <c r="D428" s="612"/>
      <c r="E428" s="448"/>
      <c r="F428" s="93" t="s">
        <v>706</v>
      </c>
      <c r="G428" s="523" t="s">
        <v>390</v>
      </c>
      <c r="H428" s="523"/>
      <c r="I428" s="523"/>
      <c r="J428" s="523"/>
      <c r="K428" s="585"/>
      <c r="L428" s="603" t="e">
        <f>#REF!-#REF!*10%</f>
        <v>#REF!</v>
      </c>
    </row>
    <row r="429" spans="1:12" ht="15" customHeight="1" x14ac:dyDescent="0.25">
      <c r="A429" s="564"/>
      <c r="B429" s="568"/>
      <c r="C429" s="614"/>
      <c r="D429" s="612"/>
      <c r="E429" s="448"/>
      <c r="F429" s="93" t="s">
        <v>1271</v>
      </c>
      <c r="G429" s="523" t="s">
        <v>390</v>
      </c>
      <c r="H429" s="523"/>
      <c r="I429" s="523"/>
      <c r="J429" s="523"/>
      <c r="K429" s="585"/>
      <c r="L429" s="603" t="e">
        <f>#REF!-#REF!*10%</f>
        <v>#REF!</v>
      </c>
    </row>
    <row r="430" spans="1:12" ht="15" customHeight="1" x14ac:dyDescent="0.25">
      <c r="A430" s="564"/>
      <c r="B430" s="568"/>
      <c r="C430" s="614"/>
      <c r="D430" s="612"/>
      <c r="E430" s="448"/>
      <c r="F430" s="93" t="s">
        <v>707</v>
      </c>
      <c r="G430" s="523" t="s">
        <v>1270</v>
      </c>
      <c r="H430" s="523"/>
      <c r="I430" s="523"/>
      <c r="J430" s="523"/>
      <c r="K430" s="585"/>
      <c r="L430" s="603" t="e">
        <f>#REF!-#REF!*10%</f>
        <v>#REF!</v>
      </c>
    </row>
    <row r="431" spans="1:12" ht="15" customHeight="1" x14ac:dyDescent="0.25">
      <c r="A431" s="564"/>
      <c r="B431" s="568"/>
      <c r="C431" s="614"/>
      <c r="D431" s="612"/>
      <c r="E431" s="448"/>
      <c r="F431" s="93" t="s">
        <v>708</v>
      </c>
      <c r="G431" s="523" t="s">
        <v>390</v>
      </c>
      <c r="H431" s="523"/>
      <c r="I431" s="523"/>
      <c r="J431" s="523"/>
      <c r="K431" s="585"/>
      <c r="L431" s="603" t="e">
        <f>#REF!-#REF!*10%</f>
        <v>#REF!</v>
      </c>
    </row>
    <row r="432" spans="1:12" ht="15" customHeight="1" x14ac:dyDescent="0.25">
      <c r="A432" s="564"/>
      <c r="B432" s="568"/>
      <c r="C432" s="614"/>
      <c r="D432" s="612"/>
      <c r="E432" s="448"/>
      <c r="F432" s="148" t="s">
        <v>377</v>
      </c>
      <c r="G432" s="523" t="s">
        <v>387</v>
      </c>
      <c r="H432" s="523"/>
      <c r="I432" s="523"/>
      <c r="J432" s="523"/>
      <c r="K432" s="585"/>
      <c r="L432" s="603" t="e">
        <f>#REF!-#REF!*10%</f>
        <v>#REF!</v>
      </c>
    </row>
    <row r="433" spans="1:12" ht="15" customHeight="1" x14ac:dyDescent="0.25">
      <c r="A433" s="564"/>
      <c r="B433" s="568"/>
      <c r="C433" s="614"/>
      <c r="D433" s="612"/>
      <c r="E433" s="448"/>
      <c r="F433" s="148" t="s">
        <v>388</v>
      </c>
      <c r="G433" s="523" t="s">
        <v>393</v>
      </c>
      <c r="H433" s="523"/>
      <c r="I433" s="523"/>
      <c r="J433" s="523"/>
      <c r="K433" s="585"/>
      <c r="L433" s="603" t="e">
        <f>#REF!-#REF!*10%</f>
        <v>#REF!</v>
      </c>
    </row>
    <row r="434" spans="1:12" ht="15.6" customHeight="1" x14ac:dyDescent="0.25">
      <c r="A434" s="564"/>
      <c r="B434" s="568"/>
      <c r="C434" s="614"/>
      <c r="D434" s="612"/>
      <c r="E434" s="448"/>
      <c r="F434" s="148" t="s">
        <v>562</v>
      </c>
      <c r="G434" s="523" t="s">
        <v>1024</v>
      </c>
      <c r="H434" s="523"/>
      <c r="I434" s="523"/>
      <c r="J434" s="523"/>
      <c r="K434" s="585"/>
      <c r="L434" s="603" t="e">
        <f>#REF!-#REF!*10%</f>
        <v>#REF!</v>
      </c>
    </row>
    <row r="435" spans="1:12" ht="15.6" customHeight="1" x14ac:dyDescent="0.25">
      <c r="A435" s="564"/>
      <c r="B435" s="568"/>
      <c r="C435" s="614"/>
      <c r="D435" s="612"/>
      <c r="E435" s="448"/>
      <c r="F435" s="93" t="s">
        <v>1183</v>
      </c>
      <c r="G435" s="573" t="s">
        <v>1180</v>
      </c>
      <c r="H435" s="574"/>
      <c r="I435" s="574"/>
      <c r="J435" s="575"/>
      <c r="K435" s="585"/>
      <c r="L435" s="603" t="e">
        <f>#REF!-#REF!*10%</f>
        <v>#REF!</v>
      </c>
    </row>
    <row r="436" spans="1:12" ht="15.6" customHeight="1" x14ac:dyDescent="0.25">
      <c r="A436" s="564"/>
      <c r="B436" s="568"/>
      <c r="C436" s="614"/>
      <c r="D436" s="612"/>
      <c r="E436" s="448"/>
      <c r="F436" s="148" t="s">
        <v>570</v>
      </c>
      <c r="G436" s="523" t="s">
        <v>613</v>
      </c>
      <c r="H436" s="523"/>
      <c r="I436" s="523"/>
      <c r="J436" s="523"/>
      <c r="K436" s="585"/>
      <c r="L436" s="603" t="e">
        <f>#REF!-#REF!*10%</f>
        <v>#REF!</v>
      </c>
    </row>
    <row r="437" spans="1:12" ht="15.6" customHeight="1" x14ac:dyDescent="0.25">
      <c r="A437" s="564"/>
      <c r="B437" s="568"/>
      <c r="C437" s="614"/>
      <c r="D437" s="612"/>
      <c r="E437" s="448"/>
      <c r="F437" s="149" t="s">
        <v>4</v>
      </c>
      <c r="G437" s="606">
        <v>1</v>
      </c>
      <c r="H437" s="606"/>
      <c r="I437" s="606"/>
      <c r="J437" s="606"/>
      <c r="K437" s="585"/>
      <c r="L437" s="603" t="e">
        <f>#REF!-#REF!*10%</f>
        <v>#REF!</v>
      </c>
    </row>
    <row r="438" spans="1:12" ht="15" customHeight="1" x14ac:dyDescent="0.25">
      <c r="A438" s="564"/>
      <c r="B438" s="569"/>
      <c r="C438" s="614"/>
      <c r="D438" s="612"/>
      <c r="E438" s="448"/>
      <c r="F438" s="136" t="s">
        <v>1016</v>
      </c>
      <c r="G438" s="454">
        <v>5</v>
      </c>
      <c r="H438" s="454"/>
      <c r="I438" s="454"/>
      <c r="J438" s="454"/>
      <c r="K438" s="585"/>
      <c r="L438" s="603" t="e">
        <f>#REF!-#REF!*10%</f>
        <v>#REF!</v>
      </c>
    </row>
    <row r="439" spans="1:12" ht="15" customHeight="1" x14ac:dyDescent="0.25">
      <c r="A439" s="564">
        <v>3</v>
      </c>
      <c r="B439" s="567"/>
      <c r="C439" s="614" t="s">
        <v>1255</v>
      </c>
      <c r="D439" s="616"/>
      <c r="E439" s="448"/>
      <c r="F439" s="147" t="s">
        <v>81</v>
      </c>
      <c r="G439" s="607" t="s">
        <v>6</v>
      </c>
      <c r="H439" s="607"/>
      <c r="I439" s="607"/>
      <c r="J439" s="607"/>
      <c r="K439" s="539">
        <v>3</v>
      </c>
      <c r="L439" s="589">
        <v>8042</v>
      </c>
    </row>
    <row r="440" spans="1:12" ht="15" customHeight="1" x14ac:dyDescent="0.25">
      <c r="A440" s="564"/>
      <c r="B440" s="568"/>
      <c r="C440" s="614"/>
      <c r="D440" s="617"/>
      <c r="E440" s="448"/>
      <c r="F440" s="147" t="s">
        <v>80</v>
      </c>
      <c r="G440" s="469">
        <v>20</v>
      </c>
      <c r="H440" s="469"/>
      <c r="I440" s="469"/>
      <c r="J440" s="469"/>
      <c r="K440" s="583"/>
      <c r="L440" s="590"/>
    </row>
    <row r="441" spans="1:12" ht="15" customHeight="1" x14ac:dyDescent="0.25">
      <c r="A441" s="564"/>
      <c r="B441" s="568"/>
      <c r="C441" s="614"/>
      <c r="D441" s="617"/>
      <c r="E441" s="448"/>
      <c r="F441" s="147" t="s">
        <v>1</v>
      </c>
      <c r="G441" s="243">
        <v>3000</v>
      </c>
      <c r="H441" s="244">
        <v>4000</v>
      </c>
      <c r="I441" s="246">
        <v>5000</v>
      </c>
      <c r="J441" s="245">
        <v>6000</v>
      </c>
      <c r="K441" s="583"/>
      <c r="L441" s="590"/>
    </row>
    <row r="442" spans="1:12" ht="15" customHeight="1" x14ac:dyDescent="0.25">
      <c r="A442" s="564"/>
      <c r="B442" s="568"/>
      <c r="C442" s="614"/>
      <c r="D442" s="617"/>
      <c r="E442" s="448"/>
      <c r="F442" s="147" t="s">
        <v>817</v>
      </c>
      <c r="G442" s="243">
        <f>G440*100</f>
        <v>2000</v>
      </c>
      <c r="H442" s="244">
        <f>G440*110</f>
        <v>2200</v>
      </c>
      <c r="I442" s="246">
        <f>G440*120</f>
        <v>2400</v>
      </c>
      <c r="J442" s="245">
        <f>G440*123</f>
        <v>2460</v>
      </c>
      <c r="K442" s="583"/>
      <c r="L442" s="590"/>
    </row>
    <row r="443" spans="1:12" ht="15" customHeight="1" x14ac:dyDescent="0.25">
      <c r="A443" s="564"/>
      <c r="B443" s="568"/>
      <c r="C443" s="614"/>
      <c r="D443" s="617"/>
      <c r="E443" s="448"/>
      <c r="F443" s="147" t="s">
        <v>1269</v>
      </c>
      <c r="G443" s="451">
        <v>0.98</v>
      </c>
      <c r="H443" s="451"/>
      <c r="I443" s="451"/>
      <c r="J443" s="451"/>
      <c r="K443" s="583"/>
      <c r="L443" s="590"/>
    </row>
    <row r="444" spans="1:12" ht="15" customHeight="1" x14ac:dyDescent="0.25">
      <c r="A444" s="564"/>
      <c r="B444" s="568"/>
      <c r="C444" s="614"/>
      <c r="D444" s="617"/>
      <c r="E444" s="448"/>
      <c r="F444" s="93" t="s">
        <v>699</v>
      </c>
      <c r="G444" s="523" t="s">
        <v>700</v>
      </c>
      <c r="H444" s="523"/>
      <c r="I444" s="523"/>
      <c r="J444" s="523"/>
      <c r="K444" s="583"/>
      <c r="L444" s="590"/>
    </row>
    <row r="445" spans="1:12" ht="15" customHeight="1" x14ac:dyDescent="0.25">
      <c r="A445" s="564"/>
      <c r="B445" s="568"/>
      <c r="C445" s="614"/>
      <c r="D445" s="617"/>
      <c r="E445" s="448"/>
      <c r="F445" s="93" t="s">
        <v>1181</v>
      </c>
      <c r="G445" s="462" t="s">
        <v>1179</v>
      </c>
      <c r="H445" s="463"/>
      <c r="I445" s="463"/>
      <c r="J445" s="464"/>
      <c r="K445" s="583"/>
      <c r="L445" s="590"/>
    </row>
    <row r="446" spans="1:12" ht="15" customHeight="1" x14ac:dyDescent="0.25">
      <c r="A446" s="564"/>
      <c r="B446" s="568"/>
      <c r="C446" s="614"/>
      <c r="D446" s="617"/>
      <c r="E446" s="448"/>
      <c r="F446" s="147" t="s">
        <v>2</v>
      </c>
      <c r="G446" s="607">
        <v>66</v>
      </c>
      <c r="H446" s="607"/>
      <c r="I446" s="607"/>
      <c r="J446" s="607"/>
      <c r="K446" s="583"/>
      <c r="L446" s="590"/>
    </row>
    <row r="447" spans="1:12" ht="15" customHeight="1" x14ac:dyDescent="0.25">
      <c r="A447" s="564"/>
      <c r="B447" s="568"/>
      <c r="C447" s="614"/>
      <c r="D447" s="617"/>
      <c r="E447" s="448"/>
      <c r="F447" s="147" t="s">
        <v>396</v>
      </c>
      <c r="G447" s="523" t="s">
        <v>1185</v>
      </c>
      <c r="H447" s="523"/>
      <c r="I447" s="523"/>
      <c r="J447" s="523"/>
      <c r="K447" s="583"/>
      <c r="L447" s="590"/>
    </row>
    <row r="448" spans="1:12" ht="15" customHeight="1" x14ac:dyDescent="0.25">
      <c r="A448" s="564"/>
      <c r="B448" s="568"/>
      <c r="C448" s="614"/>
      <c r="D448" s="617"/>
      <c r="E448" s="448"/>
      <c r="F448" s="147" t="s">
        <v>3</v>
      </c>
      <c r="G448" s="607" t="s">
        <v>27</v>
      </c>
      <c r="H448" s="607"/>
      <c r="I448" s="607"/>
      <c r="J448" s="607"/>
      <c r="K448" s="583"/>
      <c r="L448" s="590"/>
    </row>
    <row r="449" spans="1:12" ht="15" customHeight="1" x14ac:dyDescent="0.25">
      <c r="A449" s="564"/>
      <c r="B449" s="568"/>
      <c r="C449" s="614"/>
      <c r="D449" s="617"/>
      <c r="E449" s="448"/>
      <c r="F449" s="148" t="s">
        <v>379</v>
      </c>
      <c r="G449" s="523" t="s">
        <v>380</v>
      </c>
      <c r="H449" s="523"/>
      <c r="I449" s="523"/>
      <c r="J449" s="523"/>
      <c r="K449" s="583"/>
      <c r="L449" s="590"/>
    </row>
    <row r="450" spans="1:12" ht="15" customHeight="1" x14ac:dyDescent="0.25">
      <c r="A450" s="564"/>
      <c r="B450" s="568"/>
      <c r="C450" s="614"/>
      <c r="D450" s="617"/>
      <c r="E450" s="448"/>
      <c r="F450" s="93" t="s">
        <v>701</v>
      </c>
      <c r="G450" s="523">
        <v>100000</v>
      </c>
      <c r="H450" s="523"/>
      <c r="I450" s="523"/>
      <c r="J450" s="523"/>
      <c r="K450" s="583"/>
      <c r="L450" s="590"/>
    </row>
    <row r="451" spans="1:12" ht="15" customHeight="1" x14ac:dyDescent="0.25">
      <c r="A451" s="564"/>
      <c r="B451" s="568"/>
      <c r="C451" s="614"/>
      <c r="D451" s="617"/>
      <c r="E451" s="448"/>
      <c r="F451" s="148" t="s">
        <v>257</v>
      </c>
      <c r="G451" s="523" t="s">
        <v>556</v>
      </c>
      <c r="H451" s="523"/>
      <c r="I451" s="523"/>
      <c r="J451" s="523"/>
      <c r="K451" s="583"/>
      <c r="L451" s="590"/>
    </row>
    <row r="452" spans="1:12" ht="15" customHeight="1" x14ac:dyDescent="0.25">
      <c r="A452" s="564"/>
      <c r="B452" s="568"/>
      <c r="C452" s="614"/>
      <c r="D452" s="617"/>
      <c r="E452" s="448"/>
      <c r="F452" s="148" t="s">
        <v>376</v>
      </c>
      <c r="G452" s="523" t="s">
        <v>392</v>
      </c>
      <c r="H452" s="523"/>
      <c r="I452" s="523"/>
      <c r="J452" s="523"/>
      <c r="K452" s="583"/>
      <c r="L452" s="590"/>
    </row>
    <row r="453" spans="1:12" ht="15" customHeight="1" x14ac:dyDescent="0.25">
      <c r="A453" s="564"/>
      <c r="B453" s="568"/>
      <c r="C453" s="614"/>
      <c r="D453" s="617"/>
      <c r="E453" s="448"/>
      <c r="F453" s="93" t="s">
        <v>702</v>
      </c>
      <c r="G453" s="523" t="s">
        <v>709</v>
      </c>
      <c r="H453" s="523"/>
      <c r="I453" s="523"/>
      <c r="J453" s="523"/>
      <c r="K453" s="583"/>
      <c r="L453" s="590"/>
    </row>
    <row r="454" spans="1:12" ht="15" customHeight="1" x14ac:dyDescent="0.25">
      <c r="A454" s="564"/>
      <c r="B454" s="568"/>
      <c r="C454" s="614"/>
      <c r="D454" s="617"/>
      <c r="E454" s="448"/>
      <c r="F454" s="148" t="s">
        <v>381</v>
      </c>
      <c r="G454" s="523" t="s">
        <v>382</v>
      </c>
      <c r="H454" s="523"/>
      <c r="I454" s="523"/>
      <c r="J454" s="523"/>
      <c r="K454" s="583"/>
      <c r="L454" s="590"/>
    </row>
    <row r="455" spans="1:12" ht="15" customHeight="1" x14ac:dyDescent="0.25">
      <c r="A455" s="564"/>
      <c r="B455" s="568"/>
      <c r="C455" s="614"/>
      <c r="D455" s="617"/>
      <c r="E455" s="448"/>
      <c r="F455" s="94" t="s">
        <v>358</v>
      </c>
      <c r="G455" s="523" t="s">
        <v>900</v>
      </c>
      <c r="H455" s="523"/>
      <c r="I455" s="523"/>
      <c r="J455" s="523"/>
      <c r="K455" s="583"/>
      <c r="L455" s="590"/>
    </row>
    <row r="456" spans="1:12" ht="15" customHeight="1" x14ac:dyDescent="0.25">
      <c r="A456" s="564"/>
      <c r="B456" s="568"/>
      <c r="C456" s="614"/>
      <c r="D456" s="617"/>
      <c r="E456" s="448"/>
      <c r="F456" s="148" t="s">
        <v>383</v>
      </c>
      <c r="G456" s="523" t="s">
        <v>394</v>
      </c>
      <c r="H456" s="523"/>
      <c r="I456" s="523"/>
      <c r="J456" s="523"/>
      <c r="K456" s="584">
        <v>5</v>
      </c>
      <c r="L456" s="533">
        <v>8605</v>
      </c>
    </row>
    <row r="457" spans="1:12" ht="15" customHeight="1" x14ac:dyDescent="0.25">
      <c r="A457" s="564"/>
      <c r="B457" s="568"/>
      <c r="C457" s="614"/>
      <c r="D457" s="617"/>
      <c r="E457" s="448"/>
      <c r="F457" s="148" t="s">
        <v>389</v>
      </c>
      <c r="G457" s="523" t="s">
        <v>390</v>
      </c>
      <c r="H457" s="523"/>
      <c r="I457" s="523"/>
      <c r="J457" s="523"/>
      <c r="K457" s="585"/>
      <c r="L457" s="603" t="e">
        <f>#REF!-#REF!*10%</f>
        <v>#REF!</v>
      </c>
    </row>
    <row r="458" spans="1:12" ht="15" customHeight="1" x14ac:dyDescent="0.25">
      <c r="A458" s="564"/>
      <c r="B458" s="568"/>
      <c r="C458" s="614"/>
      <c r="D458" s="617"/>
      <c r="E458" s="448"/>
      <c r="F458" s="93" t="s">
        <v>704</v>
      </c>
      <c r="G458" s="523" t="s">
        <v>705</v>
      </c>
      <c r="H458" s="523"/>
      <c r="I458" s="523"/>
      <c r="J458" s="523"/>
      <c r="K458" s="585"/>
      <c r="L458" s="603" t="e">
        <f>#REF!-#REF!*10%</f>
        <v>#REF!</v>
      </c>
    </row>
    <row r="459" spans="1:12" ht="15" customHeight="1" x14ac:dyDescent="0.25">
      <c r="A459" s="564"/>
      <c r="B459" s="568"/>
      <c r="C459" s="614"/>
      <c r="D459" s="617"/>
      <c r="E459" s="448"/>
      <c r="F459" s="93" t="s">
        <v>706</v>
      </c>
      <c r="G459" s="523" t="s">
        <v>390</v>
      </c>
      <c r="H459" s="523"/>
      <c r="I459" s="523"/>
      <c r="J459" s="523"/>
      <c r="K459" s="585"/>
      <c r="L459" s="603" t="e">
        <f>#REF!-#REF!*10%</f>
        <v>#REF!</v>
      </c>
    </row>
    <row r="460" spans="1:12" ht="15" customHeight="1" x14ac:dyDescent="0.25">
      <c r="A460" s="564"/>
      <c r="B460" s="568"/>
      <c r="C460" s="614"/>
      <c r="D460" s="617"/>
      <c r="E460" s="448"/>
      <c r="F460" s="93" t="s">
        <v>1271</v>
      </c>
      <c r="G460" s="523" t="s">
        <v>390</v>
      </c>
      <c r="H460" s="523"/>
      <c r="I460" s="523"/>
      <c r="J460" s="523"/>
      <c r="K460" s="585"/>
      <c r="L460" s="603" t="e">
        <f>#REF!-#REF!*10%</f>
        <v>#REF!</v>
      </c>
    </row>
    <row r="461" spans="1:12" ht="15" customHeight="1" x14ac:dyDescent="0.25">
      <c r="A461" s="564"/>
      <c r="B461" s="568"/>
      <c r="C461" s="614"/>
      <c r="D461" s="617"/>
      <c r="E461" s="448"/>
      <c r="F461" s="93" t="s">
        <v>707</v>
      </c>
      <c r="G461" s="523" t="s">
        <v>1270</v>
      </c>
      <c r="H461" s="523"/>
      <c r="I461" s="523"/>
      <c r="J461" s="523"/>
      <c r="K461" s="585"/>
      <c r="L461" s="603" t="e">
        <f>#REF!-#REF!*10%</f>
        <v>#REF!</v>
      </c>
    </row>
    <row r="462" spans="1:12" ht="15" customHeight="1" x14ac:dyDescent="0.25">
      <c r="A462" s="564"/>
      <c r="B462" s="568"/>
      <c r="C462" s="614"/>
      <c r="D462" s="617"/>
      <c r="E462" s="448"/>
      <c r="F462" s="93" t="s">
        <v>708</v>
      </c>
      <c r="G462" s="523" t="s">
        <v>390</v>
      </c>
      <c r="H462" s="523"/>
      <c r="I462" s="523"/>
      <c r="J462" s="523"/>
      <c r="K462" s="585"/>
      <c r="L462" s="603" t="e">
        <f>#REF!-#REF!*10%</f>
        <v>#REF!</v>
      </c>
    </row>
    <row r="463" spans="1:12" ht="15" customHeight="1" x14ac:dyDescent="0.25">
      <c r="A463" s="564"/>
      <c r="B463" s="568"/>
      <c r="C463" s="614"/>
      <c r="D463" s="617"/>
      <c r="E463" s="448"/>
      <c r="F463" s="148" t="s">
        <v>377</v>
      </c>
      <c r="G463" s="523" t="s">
        <v>387</v>
      </c>
      <c r="H463" s="523"/>
      <c r="I463" s="523"/>
      <c r="J463" s="523"/>
      <c r="K463" s="585"/>
      <c r="L463" s="603" t="e">
        <f>#REF!-#REF!*10%</f>
        <v>#REF!</v>
      </c>
    </row>
    <row r="464" spans="1:12" ht="15" customHeight="1" x14ac:dyDescent="0.25">
      <c r="A464" s="564"/>
      <c r="B464" s="568"/>
      <c r="C464" s="614"/>
      <c r="D464" s="617"/>
      <c r="E464" s="448"/>
      <c r="F464" s="148" t="s">
        <v>388</v>
      </c>
      <c r="G464" s="523" t="s">
        <v>393</v>
      </c>
      <c r="H464" s="523"/>
      <c r="I464" s="523"/>
      <c r="J464" s="523"/>
      <c r="K464" s="585"/>
      <c r="L464" s="603" t="e">
        <f>#REF!-#REF!*10%</f>
        <v>#REF!</v>
      </c>
    </row>
    <row r="465" spans="1:12" ht="15.6" customHeight="1" x14ac:dyDescent="0.25">
      <c r="A465" s="564"/>
      <c r="B465" s="568"/>
      <c r="C465" s="614"/>
      <c r="D465" s="617"/>
      <c r="E465" s="448"/>
      <c r="F465" s="148" t="s">
        <v>562</v>
      </c>
      <c r="G465" s="523" t="s">
        <v>1024</v>
      </c>
      <c r="H465" s="523"/>
      <c r="I465" s="523"/>
      <c r="J465" s="523"/>
      <c r="K465" s="585"/>
      <c r="L465" s="603" t="e">
        <f>#REF!-#REF!*10%</f>
        <v>#REF!</v>
      </c>
    </row>
    <row r="466" spans="1:12" ht="15.6" customHeight="1" x14ac:dyDescent="0.25">
      <c r="A466" s="564"/>
      <c r="B466" s="568"/>
      <c r="C466" s="614"/>
      <c r="D466" s="617"/>
      <c r="E466" s="448"/>
      <c r="F466" s="93" t="s">
        <v>1183</v>
      </c>
      <c r="G466" s="573" t="s">
        <v>1180</v>
      </c>
      <c r="H466" s="574"/>
      <c r="I466" s="574"/>
      <c r="J466" s="575"/>
      <c r="K466" s="585"/>
      <c r="L466" s="603" t="e">
        <f>#REF!-#REF!*10%</f>
        <v>#REF!</v>
      </c>
    </row>
    <row r="467" spans="1:12" ht="15.6" customHeight="1" x14ac:dyDescent="0.25">
      <c r="A467" s="564"/>
      <c r="B467" s="568"/>
      <c r="C467" s="614"/>
      <c r="D467" s="617"/>
      <c r="E467" s="448"/>
      <c r="F467" s="148" t="s">
        <v>570</v>
      </c>
      <c r="G467" s="523" t="s">
        <v>613</v>
      </c>
      <c r="H467" s="523"/>
      <c r="I467" s="523"/>
      <c r="J467" s="523"/>
      <c r="K467" s="585"/>
      <c r="L467" s="603" t="e">
        <f>#REF!-#REF!*10%</f>
        <v>#REF!</v>
      </c>
    </row>
    <row r="468" spans="1:12" ht="15.6" customHeight="1" x14ac:dyDescent="0.25">
      <c r="A468" s="564"/>
      <c r="B468" s="568"/>
      <c r="C468" s="614"/>
      <c r="D468" s="617"/>
      <c r="E468" s="448"/>
      <c r="F468" s="149" t="s">
        <v>4</v>
      </c>
      <c r="G468" s="606">
        <v>1.5</v>
      </c>
      <c r="H468" s="606"/>
      <c r="I468" s="606"/>
      <c r="J468" s="606"/>
      <c r="K468" s="585"/>
      <c r="L468" s="603" t="e">
        <f>#REF!-#REF!*10%</f>
        <v>#REF!</v>
      </c>
    </row>
    <row r="469" spans="1:12" ht="15" customHeight="1" x14ac:dyDescent="0.25">
      <c r="A469" s="564"/>
      <c r="B469" s="569"/>
      <c r="C469" s="614"/>
      <c r="D469" s="618"/>
      <c r="E469" s="448"/>
      <c r="F469" s="136" t="s">
        <v>1016</v>
      </c>
      <c r="G469" s="454">
        <v>5</v>
      </c>
      <c r="H469" s="454"/>
      <c r="I469" s="454"/>
      <c r="J469" s="454"/>
      <c r="K469" s="585"/>
      <c r="L469" s="603" t="e">
        <f>#REF!-#REF!*10%</f>
        <v>#REF!</v>
      </c>
    </row>
    <row r="470" spans="1:12" ht="15" customHeight="1" x14ac:dyDescent="0.25">
      <c r="A470" s="564">
        <v>4</v>
      </c>
      <c r="B470" s="567"/>
      <c r="C470" s="614" t="s">
        <v>1246</v>
      </c>
      <c r="D470" s="616"/>
      <c r="E470" s="448"/>
      <c r="F470" s="147" t="s">
        <v>81</v>
      </c>
      <c r="G470" s="607" t="s">
        <v>6</v>
      </c>
      <c r="H470" s="607"/>
      <c r="I470" s="607"/>
      <c r="J470" s="607"/>
      <c r="K470" s="539">
        <v>3</v>
      </c>
      <c r="L470" s="589">
        <v>9101</v>
      </c>
    </row>
    <row r="471" spans="1:12" ht="15" customHeight="1" x14ac:dyDescent="0.25">
      <c r="A471" s="564"/>
      <c r="B471" s="568"/>
      <c r="C471" s="614"/>
      <c r="D471" s="617"/>
      <c r="E471" s="448"/>
      <c r="F471" s="147" t="s">
        <v>80</v>
      </c>
      <c r="G471" s="469">
        <v>30</v>
      </c>
      <c r="H471" s="469"/>
      <c r="I471" s="469"/>
      <c r="J471" s="469"/>
      <c r="K471" s="583"/>
      <c r="L471" s="590"/>
    </row>
    <row r="472" spans="1:12" ht="15" customHeight="1" x14ac:dyDescent="0.25">
      <c r="A472" s="564"/>
      <c r="B472" s="568"/>
      <c r="C472" s="614"/>
      <c r="D472" s="617"/>
      <c r="E472" s="448"/>
      <c r="F472" s="147" t="s">
        <v>1</v>
      </c>
      <c r="G472" s="243">
        <v>3000</v>
      </c>
      <c r="H472" s="244">
        <v>4000</v>
      </c>
      <c r="I472" s="246">
        <v>5000</v>
      </c>
      <c r="J472" s="245">
        <v>6000</v>
      </c>
      <c r="K472" s="583"/>
      <c r="L472" s="590"/>
    </row>
    <row r="473" spans="1:12" ht="15" customHeight="1" x14ac:dyDescent="0.25">
      <c r="A473" s="564"/>
      <c r="B473" s="568"/>
      <c r="C473" s="614"/>
      <c r="D473" s="617"/>
      <c r="E473" s="448"/>
      <c r="F473" s="147" t="s">
        <v>817</v>
      </c>
      <c r="G473" s="243">
        <f>G471*100</f>
        <v>3000</v>
      </c>
      <c r="H473" s="244">
        <f>G471*110</f>
        <v>3300</v>
      </c>
      <c r="I473" s="246">
        <f>G471*120</f>
        <v>3600</v>
      </c>
      <c r="J473" s="245">
        <f>G471*123</f>
        <v>3690</v>
      </c>
      <c r="K473" s="583"/>
      <c r="L473" s="590"/>
    </row>
    <row r="474" spans="1:12" ht="15" customHeight="1" x14ac:dyDescent="0.25">
      <c r="A474" s="564"/>
      <c r="B474" s="568"/>
      <c r="C474" s="614"/>
      <c r="D474" s="617"/>
      <c r="E474" s="448"/>
      <c r="F474" s="147" t="s">
        <v>1269</v>
      </c>
      <c r="G474" s="451">
        <v>0.98</v>
      </c>
      <c r="H474" s="451"/>
      <c r="I474" s="451"/>
      <c r="J474" s="451"/>
      <c r="K474" s="583"/>
      <c r="L474" s="590"/>
    </row>
    <row r="475" spans="1:12" ht="15" customHeight="1" x14ac:dyDescent="0.25">
      <c r="A475" s="564"/>
      <c r="B475" s="568"/>
      <c r="C475" s="614"/>
      <c r="D475" s="617"/>
      <c r="E475" s="448"/>
      <c r="F475" s="93" t="s">
        <v>699</v>
      </c>
      <c r="G475" s="523" t="s">
        <v>700</v>
      </c>
      <c r="H475" s="523"/>
      <c r="I475" s="523"/>
      <c r="J475" s="523"/>
      <c r="K475" s="583"/>
      <c r="L475" s="590"/>
    </row>
    <row r="476" spans="1:12" ht="15" customHeight="1" x14ac:dyDescent="0.25">
      <c r="A476" s="564"/>
      <c r="B476" s="568"/>
      <c r="C476" s="614"/>
      <c r="D476" s="617"/>
      <c r="E476" s="448"/>
      <c r="F476" s="93" t="s">
        <v>1181</v>
      </c>
      <c r="G476" s="462" t="s">
        <v>1179</v>
      </c>
      <c r="H476" s="463"/>
      <c r="I476" s="463"/>
      <c r="J476" s="464"/>
      <c r="K476" s="583"/>
      <c r="L476" s="590"/>
    </row>
    <row r="477" spans="1:12" ht="15" customHeight="1" x14ac:dyDescent="0.25">
      <c r="A477" s="564"/>
      <c r="B477" s="568"/>
      <c r="C477" s="614"/>
      <c r="D477" s="617"/>
      <c r="E477" s="448"/>
      <c r="F477" s="147" t="s">
        <v>2</v>
      </c>
      <c r="G477" s="607">
        <v>66</v>
      </c>
      <c r="H477" s="607"/>
      <c r="I477" s="607"/>
      <c r="J477" s="607"/>
      <c r="K477" s="583"/>
      <c r="L477" s="590"/>
    </row>
    <row r="478" spans="1:12" ht="15" customHeight="1" x14ac:dyDescent="0.25">
      <c r="A478" s="564"/>
      <c r="B478" s="568"/>
      <c r="C478" s="614"/>
      <c r="D478" s="617"/>
      <c r="E478" s="448"/>
      <c r="F478" s="147" t="s">
        <v>396</v>
      </c>
      <c r="G478" s="523" t="s">
        <v>1185</v>
      </c>
      <c r="H478" s="523"/>
      <c r="I478" s="523"/>
      <c r="J478" s="523"/>
      <c r="K478" s="583"/>
      <c r="L478" s="590"/>
    </row>
    <row r="479" spans="1:12" ht="15" customHeight="1" x14ac:dyDescent="0.25">
      <c r="A479" s="564"/>
      <c r="B479" s="568"/>
      <c r="C479" s="614"/>
      <c r="D479" s="617"/>
      <c r="E479" s="448"/>
      <c r="F479" s="147" t="s">
        <v>3</v>
      </c>
      <c r="G479" s="607" t="s">
        <v>27</v>
      </c>
      <c r="H479" s="607"/>
      <c r="I479" s="607"/>
      <c r="J479" s="607"/>
      <c r="K479" s="583"/>
      <c r="L479" s="590"/>
    </row>
    <row r="480" spans="1:12" ht="15" customHeight="1" x14ac:dyDescent="0.25">
      <c r="A480" s="564"/>
      <c r="B480" s="568"/>
      <c r="C480" s="614"/>
      <c r="D480" s="617"/>
      <c r="E480" s="448"/>
      <c r="F480" s="148" t="s">
        <v>379</v>
      </c>
      <c r="G480" s="523" t="s">
        <v>380</v>
      </c>
      <c r="H480" s="523"/>
      <c r="I480" s="523"/>
      <c r="J480" s="523"/>
      <c r="K480" s="583"/>
      <c r="L480" s="590"/>
    </row>
    <row r="481" spans="1:12" ht="15" customHeight="1" x14ac:dyDescent="0.25">
      <c r="A481" s="564"/>
      <c r="B481" s="568"/>
      <c r="C481" s="614"/>
      <c r="D481" s="617"/>
      <c r="E481" s="448"/>
      <c r="F481" s="93" t="s">
        <v>701</v>
      </c>
      <c r="G481" s="523">
        <v>100000</v>
      </c>
      <c r="H481" s="523"/>
      <c r="I481" s="523"/>
      <c r="J481" s="523"/>
      <c r="K481" s="583"/>
      <c r="L481" s="590"/>
    </row>
    <row r="482" spans="1:12" ht="15" customHeight="1" x14ac:dyDescent="0.25">
      <c r="A482" s="564"/>
      <c r="B482" s="568"/>
      <c r="C482" s="614"/>
      <c r="D482" s="617"/>
      <c r="E482" s="448"/>
      <c r="F482" s="148" t="s">
        <v>257</v>
      </c>
      <c r="G482" s="523" t="s">
        <v>556</v>
      </c>
      <c r="H482" s="523"/>
      <c r="I482" s="523"/>
      <c r="J482" s="523"/>
      <c r="K482" s="583"/>
      <c r="L482" s="590"/>
    </row>
    <row r="483" spans="1:12" ht="15" customHeight="1" x14ac:dyDescent="0.25">
      <c r="A483" s="564"/>
      <c r="B483" s="568"/>
      <c r="C483" s="614"/>
      <c r="D483" s="617"/>
      <c r="E483" s="448"/>
      <c r="F483" s="148" t="s">
        <v>376</v>
      </c>
      <c r="G483" s="523" t="s">
        <v>392</v>
      </c>
      <c r="H483" s="523"/>
      <c r="I483" s="523"/>
      <c r="J483" s="523"/>
      <c r="K483" s="583"/>
      <c r="L483" s="590"/>
    </row>
    <row r="484" spans="1:12" ht="15" customHeight="1" x14ac:dyDescent="0.25">
      <c r="A484" s="564"/>
      <c r="B484" s="568"/>
      <c r="C484" s="614"/>
      <c r="D484" s="617"/>
      <c r="E484" s="448"/>
      <c r="F484" s="93" t="s">
        <v>702</v>
      </c>
      <c r="G484" s="523" t="s">
        <v>709</v>
      </c>
      <c r="H484" s="523"/>
      <c r="I484" s="523"/>
      <c r="J484" s="523"/>
      <c r="K484" s="583"/>
      <c r="L484" s="590"/>
    </row>
    <row r="485" spans="1:12" ht="15" customHeight="1" x14ac:dyDescent="0.25">
      <c r="A485" s="564"/>
      <c r="B485" s="568"/>
      <c r="C485" s="614"/>
      <c r="D485" s="617"/>
      <c r="E485" s="448"/>
      <c r="F485" s="148" t="s">
        <v>381</v>
      </c>
      <c r="G485" s="523" t="s">
        <v>382</v>
      </c>
      <c r="H485" s="523"/>
      <c r="I485" s="523"/>
      <c r="J485" s="523"/>
      <c r="K485" s="583"/>
      <c r="L485" s="590"/>
    </row>
    <row r="486" spans="1:12" ht="15" customHeight="1" x14ac:dyDescent="0.25">
      <c r="A486" s="564"/>
      <c r="B486" s="568"/>
      <c r="C486" s="614"/>
      <c r="D486" s="617"/>
      <c r="E486" s="448"/>
      <c r="F486" s="94" t="s">
        <v>358</v>
      </c>
      <c r="G486" s="523" t="s">
        <v>900</v>
      </c>
      <c r="H486" s="523"/>
      <c r="I486" s="523"/>
      <c r="J486" s="523"/>
      <c r="K486" s="583"/>
      <c r="L486" s="590"/>
    </row>
    <row r="487" spans="1:12" ht="15" customHeight="1" x14ac:dyDescent="0.25">
      <c r="A487" s="564"/>
      <c r="B487" s="568"/>
      <c r="C487" s="614"/>
      <c r="D487" s="617"/>
      <c r="E487" s="448"/>
      <c r="F487" s="148" t="s">
        <v>383</v>
      </c>
      <c r="G487" s="523" t="s">
        <v>394</v>
      </c>
      <c r="H487" s="523"/>
      <c r="I487" s="523"/>
      <c r="J487" s="523"/>
      <c r="K487" s="584">
        <v>5</v>
      </c>
      <c r="L487" s="533">
        <v>9738</v>
      </c>
    </row>
    <row r="488" spans="1:12" ht="15" customHeight="1" x14ac:dyDescent="0.25">
      <c r="A488" s="564"/>
      <c r="B488" s="568"/>
      <c r="C488" s="614"/>
      <c r="D488" s="617"/>
      <c r="E488" s="448"/>
      <c r="F488" s="148" t="s">
        <v>389</v>
      </c>
      <c r="G488" s="523" t="s">
        <v>390</v>
      </c>
      <c r="H488" s="523"/>
      <c r="I488" s="523"/>
      <c r="J488" s="523"/>
      <c r="K488" s="585"/>
      <c r="L488" s="603" t="e">
        <f>#REF!-#REF!*10%</f>
        <v>#REF!</v>
      </c>
    </row>
    <row r="489" spans="1:12" ht="15" customHeight="1" x14ac:dyDescent="0.25">
      <c r="A489" s="564"/>
      <c r="B489" s="568"/>
      <c r="C489" s="614"/>
      <c r="D489" s="617"/>
      <c r="E489" s="448"/>
      <c r="F489" s="93" t="s">
        <v>704</v>
      </c>
      <c r="G489" s="523" t="s">
        <v>705</v>
      </c>
      <c r="H489" s="523"/>
      <c r="I489" s="523"/>
      <c r="J489" s="523"/>
      <c r="K489" s="585"/>
      <c r="L489" s="603" t="e">
        <f>#REF!-#REF!*10%</f>
        <v>#REF!</v>
      </c>
    </row>
    <row r="490" spans="1:12" ht="15" customHeight="1" x14ac:dyDescent="0.25">
      <c r="A490" s="564"/>
      <c r="B490" s="568"/>
      <c r="C490" s="614"/>
      <c r="D490" s="617"/>
      <c r="E490" s="448"/>
      <c r="F490" s="93" t="s">
        <v>706</v>
      </c>
      <c r="G490" s="523" t="s">
        <v>390</v>
      </c>
      <c r="H490" s="523"/>
      <c r="I490" s="523"/>
      <c r="J490" s="523"/>
      <c r="K490" s="585"/>
      <c r="L490" s="603" t="e">
        <f>#REF!-#REF!*10%</f>
        <v>#REF!</v>
      </c>
    </row>
    <row r="491" spans="1:12" ht="15" customHeight="1" x14ac:dyDescent="0.25">
      <c r="A491" s="564"/>
      <c r="B491" s="568"/>
      <c r="C491" s="614"/>
      <c r="D491" s="617"/>
      <c r="E491" s="448"/>
      <c r="F491" s="93" t="s">
        <v>1271</v>
      </c>
      <c r="G491" s="523" t="s">
        <v>390</v>
      </c>
      <c r="H491" s="523"/>
      <c r="I491" s="523"/>
      <c r="J491" s="523"/>
      <c r="K491" s="585"/>
      <c r="L491" s="603" t="e">
        <f>#REF!-#REF!*10%</f>
        <v>#REF!</v>
      </c>
    </row>
    <row r="492" spans="1:12" ht="15" customHeight="1" x14ac:dyDescent="0.25">
      <c r="A492" s="564"/>
      <c r="B492" s="568"/>
      <c r="C492" s="614"/>
      <c r="D492" s="617"/>
      <c r="E492" s="448"/>
      <c r="F492" s="93" t="s">
        <v>707</v>
      </c>
      <c r="G492" s="523" t="s">
        <v>1270</v>
      </c>
      <c r="H492" s="523"/>
      <c r="I492" s="523"/>
      <c r="J492" s="523"/>
      <c r="K492" s="585"/>
      <c r="L492" s="603" t="e">
        <f>#REF!-#REF!*10%</f>
        <v>#REF!</v>
      </c>
    </row>
    <row r="493" spans="1:12" ht="15" customHeight="1" x14ac:dyDescent="0.25">
      <c r="A493" s="564"/>
      <c r="B493" s="568"/>
      <c r="C493" s="614"/>
      <c r="D493" s="617"/>
      <c r="E493" s="448"/>
      <c r="F493" s="93" t="s">
        <v>708</v>
      </c>
      <c r="G493" s="523" t="s">
        <v>390</v>
      </c>
      <c r="H493" s="523"/>
      <c r="I493" s="523"/>
      <c r="J493" s="523"/>
      <c r="K493" s="585"/>
      <c r="L493" s="603" t="e">
        <f>#REF!-#REF!*10%</f>
        <v>#REF!</v>
      </c>
    </row>
    <row r="494" spans="1:12" ht="15" customHeight="1" x14ac:dyDescent="0.25">
      <c r="A494" s="564"/>
      <c r="B494" s="568"/>
      <c r="C494" s="614"/>
      <c r="D494" s="617"/>
      <c r="E494" s="448"/>
      <c r="F494" s="148" t="s">
        <v>377</v>
      </c>
      <c r="G494" s="523" t="s">
        <v>387</v>
      </c>
      <c r="H494" s="523"/>
      <c r="I494" s="523"/>
      <c r="J494" s="523"/>
      <c r="K494" s="585"/>
      <c r="L494" s="603" t="e">
        <f>#REF!-#REF!*10%</f>
        <v>#REF!</v>
      </c>
    </row>
    <row r="495" spans="1:12" ht="15" customHeight="1" x14ac:dyDescent="0.25">
      <c r="A495" s="564"/>
      <c r="B495" s="568"/>
      <c r="C495" s="614"/>
      <c r="D495" s="617"/>
      <c r="E495" s="448"/>
      <c r="F495" s="148" t="s">
        <v>388</v>
      </c>
      <c r="G495" s="523" t="s">
        <v>393</v>
      </c>
      <c r="H495" s="523"/>
      <c r="I495" s="523"/>
      <c r="J495" s="523"/>
      <c r="K495" s="585"/>
      <c r="L495" s="603" t="e">
        <f>#REF!-#REF!*10%</f>
        <v>#REF!</v>
      </c>
    </row>
    <row r="496" spans="1:12" ht="15.6" customHeight="1" x14ac:dyDescent="0.25">
      <c r="A496" s="564"/>
      <c r="B496" s="568"/>
      <c r="C496" s="614"/>
      <c r="D496" s="617"/>
      <c r="E496" s="448"/>
      <c r="F496" s="148" t="s">
        <v>562</v>
      </c>
      <c r="G496" s="523" t="s">
        <v>1024</v>
      </c>
      <c r="H496" s="523"/>
      <c r="I496" s="523"/>
      <c r="J496" s="523"/>
      <c r="K496" s="585"/>
      <c r="L496" s="603" t="e">
        <f>#REF!-#REF!*10%</f>
        <v>#REF!</v>
      </c>
    </row>
    <row r="497" spans="1:12" ht="15.6" customHeight="1" x14ac:dyDescent="0.25">
      <c r="A497" s="564"/>
      <c r="B497" s="568"/>
      <c r="C497" s="614"/>
      <c r="D497" s="617"/>
      <c r="E497" s="448"/>
      <c r="F497" s="93" t="s">
        <v>1183</v>
      </c>
      <c r="G497" s="573" t="s">
        <v>1180</v>
      </c>
      <c r="H497" s="574"/>
      <c r="I497" s="574"/>
      <c r="J497" s="575"/>
      <c r="K497" s="585"/>
      <c r="L497" s="603" t="e">
        <f>#REF!-#REF!*10%</f>
        <v>#REF!</v>
      </c>
    </row>
    <row r="498" spans="1:12" ht="15.6" customHeight="1" x14ac:dyDescent="0.25">
      <c r="A498" s="564"/>
      <c r="B498" s="568"/>
      <c r="C498" s="614"/>
      <c r="D498" s="617"/>
      <c r="E498" s="448"/>
      <c r="F498" s="148" t="s">
        <v>570</v>
      </c>
      <c r="G498" s="523" t="s">
        <v>613</v>
      </c>
      <c r="H498" s="523"/>
      <c r="I498" s="523"/>
      <c r="J498" s="523"/>
      <c r="K498" s="585"/>
      <c r="L498" s="603" t="e">
        <f>#REF!-#REF!*10%</f>
        <v>#REF!</v>
      </c>
    </row>
    <row r="499" spans="1:12" ht="15.6" customHeight="1" x14ac:dyDescent="0.25">
      <c r="A499" s="564"/>
      <c r="B499" s="568"/>
      <c r="C499" s="614"/>
      <c r="D499" s="617"/>
      <c r="E499" s="448"/>
      <c r="F499" s="149" t="s">
        <v>4</v>
      </c>
      <c r="G499" s="606">
        <v>1.9</v>
      </c>
      <c r="H499" s="606"/>
      <c r="I499" s="606"/>
      <c r="J499" s="606"/>
      <c r="K499" s="585"/>
      <c r="L499" s="603" t="e">
        <f>#REF!-#REF!*10%</f>
        <v>#REF!</v>
      </c>
    </row>
    <row r="500" spans="1:12" ht="15" customHeight="1" x14ac:dyDescent="0.25">
      <c r="A500" s="564"/>
      <c r="B500" s="569"/>
      <c r="C500" s="614"/>
      <c r="D500" s="618"/>
      <c r="E500" s="448"/>
      <c r="F500" s="136" t="s">
        <v>1016</v>
      </c>
      <c r="G500" s="454">
        <v>5</v>
      </c>
      <c r="H500" s="454"/>
      <c r="I500" s="454"/>
      <c r="J500" s="454"/>
      <c r="K500" s="585"/>
      <c r="L500" s="603" t="e">
        <f>#REF!-#REF!*10%</f>
        <v>#REF!</v>
      </c>
    </row>
    <row r="501" spans="1:12" ht="15" customHeight="1" x14ac:dyDescent="0.25">
      <c r="A501" s="564">
        <v>5</v>
      </c>
      <c r="B501" s="567"/>
      <c r="C501" s="614" t="s">
        <v>1256</v>
      </c>
      <c r="D501" s="611"/>
      <c r="E501" s="448"/>
      <c r="F501" s="147" t="s">
        <v>81</v>
      </c>
      <c r="G501" s="607" t="s">
        <v>6</v>
      </c>
      <c r="H501" s="607"/>
      <c r="I501" s="607"/>
      <c r="J501" s="607"/>
      <c r="K501" s="539">
        <v>3</v>
      </c>
      <c r="L501" s="589">
        <v>9311</v>
      </c>
    </row>
    <row r="502" spans="1:12" ht="15" customHeight="1" x14ac:dyDescent="0.25">
      <c r="A502" s="564"/>
      <c r="B502" s="568"/>
      <c r="C502" s="614"/>
      <c r="D502" s="612"/>
      <c r="E502" s="448"/>
      <c r="F502" s="147" t="s">
        <v>80</v>
      </c>
      <c r="G502" s="469">
        <v>30</v>
      </c>
      <c r="H502" s="469"/>
      <c r="I502" s="469"/>
      <c r="J502" s="469"/>
      <c r="K502" s="583"/>
      <c r="L502" s="590"/>
    </row>
    <row r="503" spans="1:12" ht="15" customHeight="1" x14ac:dyDescent="0.25">
      <c r="A503" s="564"/>
      <c r="B503" s="568"/>
      <c r="C503" s="614"/>
      <c r="D503" s="612"/>
      <c r="E503" s="448"/>
      <c r="F503" s="147" t="s">
        <v>1</v>
      </c>
      <c r="G503" s="243">
        <v>3000</v>
      </c>
      <c r="H503" s="244">
        <v>4000</v>
      </c>
      <c r="I503" s="246">
        <v>5000</v>
      </c>
      <c r="J503" s="245">
        <v>6000</v>
      </c>
      <c r="K503" s="583"/>
      <c r="L503" s="590"/>
    </row>
    <row r="504" spans="1:12" ht="15" customHeight="1" x14ac:dyDescent="0.25">
      <c r="A504" s="564"/>
      <c r="B504" s="568"/>
      <c r="C504" s="614"/>
      <c r="D504" s="612"/>
      <c r="E504" s="448"/>
      <c r="F504" s="147" t="s">
        <v>817</v>
      </c>
      <c r="G504" s="243">
        <f>G502*100</f>
        <v>3000</v>
      </c>
      <c r="H504" s="244">
        <f>G502*110</f>
        <v>3300</v>
      </c>
      <c r="I504" s="246">
        <f>G502*120</f>
        <v>3600</v>
      </c>
      <c r="J504" s="245">
        <f>G502*123</f>
        <v>3690</v>
      </c>
      <c r="K504" s="583"/>
      <c r="L504" s="590"/>
    </row>
    <row r="505" spans="1:12" ht="15" customHeight="1" x14ac:dyDescent="0.25">
      <c r="A505" s="564"/>
      <c r="B505" s="568"/>
      <c r="C505" s="614"/>
      <c r="D505" s="612"/>
      <c r="E505" s="448"/>
      <c r="F505" s="147" t="s">
        <v>1269</v>
      </c>
      <c r="G505" s="451">
        <v>0.98</v>
      </c>
      <c r="H505" s="451"/>
      <c r="I505" s="451"/>
      <c r="J505" s="451"/>
      <c r="K505" s="583"/>
      <c r="L505" s="590"/>
    </row>
    <row r="506" spans="1:12" ht="15" customHeight="1" x14ac:dyDescent="0.25">
      <c r="A506" s="564"/>
      <c r="B506" s="568"/>
      <c r="C506" s="614"/>
      <c r="D506" s="612"/>
      <c r="E506" s="448"/>
      <c r="F506" s="93" t="s">
        <v>699</v>
      </c>
      <c r="G506" s="523" t="s">
        <v>700</v>
      </c>
      <c r="H506" s="523"/>
      <c r="I506" s="523"/>
      <c r="J506" s="523"/>
      <c r="K506" s="583"/>
      <c r="L506" s="590"/>
    </row>
    <row r="507" spans="1:12" ht="15" customHeight="1" x14ac:dyDescent="0.25">
      <c r="A507" s="564"/>
      <c r="B507" s="568"/>
      <c r="C507" s="614"/>
      <c r="D507" s="612"/>
      <c r="E507" s="448"/>
      <c r="F507" s="93" t="s">
        <v>1181</v>
      </c>
      <c r="G507" s="462" t="s">
        <v>1179</v>
      </c>
      <c r="H507" s="463"/>
      <c r="I507" s="463"/>
      <c r="J507" s="464"/>
      <c r="K507" s="583"/>
      <c r="L507" s="590"/>
    </row>
    <row r="508" spans="1:12" ht="15" customHeight="1" x14ac:dyDescent="0.25">
      <c r="A508" s="564"/>
      <c r="B508" s="568"/>
      <c r="C508" s="614"/>
      <c r="D508" s="612"/>
      <c r="E508" s="448"/>
      <c r="F508" s="147" t="s">
        <v>2</v>
      </c>
      <c r="G508" s="607">
        <v>66</v>
      </c>
      <c r="H508" s="607"/>
      <c r="I508" s="607"/>
      <c r="J508" s="607"/>
      <c r="K508" s="583"/>
      <c r="L508" s="590"/>
    </row>
    <row r="509" spans="1:12" ht="15" customHeight="1" x14ac:dyDescent="0.25">
      <c r="A509" s="564"/>
      <c r="B509" s="568"/>
      <c r="C509" s="614"/>
      <c r="D509" s="612"/>
      <c r="E509" s="448"/>
      <c r="F509" s="147" t="s">
        <v>396</v>
      </c>
      <c r="G509" s="523" t="s">
        <v>1185</v>
      </c>
      <c r="H509" s="523"/>
      <c r="I509" s="523"/>
      <c r="J509" s="523"/>
      <c r="K509" s="583"/>
      <c r="L509" s="590"/>
    </row>
    <row r="510" spans="1:12" ht="15" customHeight="1" x14ac:dyDescent="0.25">
      <c r="A510" s="564"/>
      <c r="B510" s="568"/>
      <c r="C510" s="614"/>
      <c r="D510" s="612"/>
      <c r="E510" s="448"/>
      <c r="F510" s="147" t="s">
        <v>3</v>
      </c>
      <c r="G510" s="607" t="s">
        <v>28</v>
      </c>
      <c r="H510" s="607"/>
      <c r="I510" s="607"/>
      <c r="J510" s="607"/>
      <c r="K510" s="583"/>
      <c r="L510" s="590"/>
    </row>
    <row r="511" spans="1:12" ht="15" customHeight="1" x14ac:dyDescent="0.25">
      <c r="A511" s="564"/>
      <c r="B511" s="568"/>
      <c r="C511" s="614"/>
      <c r="D511" s="612"/>
      <c r="E511" s="448"/>
      <c r="F511" s="148" t="s">
        <v>379</v>
      </c>
      <c r="G511" s="523" t="s">
        <v>380</v>
      </c>
      <c r="H511" s="523"/>
      <c r="I511" s="523"/>
      <c r="J511" s="523"/>
      <c r="K511" s="583"/>
      <c r="L511" s="590"/>
    </row>
    <row r="512" spans="1:12" ht="15" customHeight="1" x14ac:dyDescent="0.25">
      <c r="A512" s="564"/>
      <c r="B512" s="568"/>
      <c r="C512" s="614"/>
      <c r="D512" s="612"/>
      <c r="E512" s="448"/>
      <c r="F512" s="93" t="s">
        <v>701</v>
      </c>
      <c r="G512" s="523">
        <v>100000</v>
      </c>
      <c r="H512" s="523"/>
      <c r="I512" s="523"/>
      <c r="J512" s="523"/>
      <c r="K512" s="583"/>
      <c r="L512" s="590"/>
    </row>
    <row r="513" spans="1:12" ht="15" customHeight="1" x14ac:dyDescent="0.25">
      <c r="A513" s="564"/>
      <c r="B513" s="568"/>
      <c r="C513" s="614"/>
      <c r="D513" s="612"/>
      <c r="E513" s="448"/>
      <c r="F513" s="148" t="s">
        <v>257</v>
      </c>
      <c r="G513" s="523" t="s">
        <v>556</v>
      </c>
      <c r="H513" s="523"/>
      <c r="I513" s="523"/>
      <c r="J513" s="523"/>
      <c r="K513" s="583"/>
      <c r="L513" s="590"/>
    </row>
    <row r="514" spans="1:12" ht="15" customHeight="1" x14ac:dyDescent="0.25">
      <c r="A514" s="564"/>
      <c r="B514" s="568"/>
      <c r="C514" s="614"/>
      <c r="D514" s="612"/>
      <c r="E514" s="448"/>
      <c r="F514" s="148" t="s">
        <v>376</v>
      </c>
      <c r="G514" s="523" t="s">
        <v>392</v>
      </c>
      <c r="H514" s="523"/>
      <c r="I514" s="523"/>
      <c r="J514" s="523"/>
      <c r="K514" s="583"/>
      <c r="L514" s="590"/>
    </row>
    <row r="515" spans="1:12" ht="15" customHeight="1" x14ac:dyDescent="0.25">
      <c r="A515" s="564"/>
      <c r="B515" s="568"/>
      <c r="C515" s="614"/>
      <c r="D515" s="612"/>
      <c r="E515" s="448"/>
      <c r="F515" s="93" t="s">
        <v>702</v>
      </c>
      <c r="G515" s="523" t="s">
        <v>709</v>
      </c>
      <c r="H515" s="523"/>
      <c r="I515" s="523"/>
      <c r="J515" s="523"/>
      <c r="K515" s="583"/>
      <c r="L515" s="590"/>
    </row>
    <row r="516" spans="1:12" ht="15" customHeight="1" x14ac:dyDescent="0.25">
      <c r="A516" s="564"/>
      <c r="B516" s="568"/>
      <c r="C516" s="614"/>
      <c r="D516" s="612"/>
      <c r="E516" s="448"/>
      <c r="F516" s="148" t="s">
        <v>381</v>
      </c>
      <c r="G516" s="523" t="s">
        <v>382</v>
      </c>
      <c r="H516" s="523"/>
      <c r="I516" s="523"/>
      <c r="J516" s="523"/>
      <c r="K516" s="583"/>
      <c r="L516" s="590"/>
    </row>
    <row r="517" spans="1:12" ht="15" customHeight="1" x14ac:dyDescent="0.25">
      <c r="A517" s="564"/>
      <c r="B517" s="568"/>
      <c r="C517" s="614"/>
      <c r="D517" s="612"/>
      <c r="E517" s="448"/>
      <c r="F517" s="94" t="s">
        <v>358</v>
      </c>
      <c r="G517" s="523" t="s">
        <v>900</v>
      </c>
      <c r="H517" s="523"/>
      <c r="I517" s="523"/>
      <c r="J517" s="523"/>
      <c r="K517" s="583"/>
      <c r="L517" s="590"/>
    </row>
    <row r="518" spans="1:12" ht="15" customHeight="1" x14ac:dyDescent="0.25">
      <c r="A518" s="564"/>
      <c r="B518" s="568"/>
      <c r="C518" s="614"/>
      <c r="D518" s="612"/>
      <c r="E518" s="448"/>
      <c r="F518" s="148" t="s">
        <v>383</v>
      </c>
      <c r="G518" s="523" t="s">
        <v>394</v>
      </c>
      <c r="H518" s="523"/>
      <c r="I518" s="523"/>
      <c r="J518" s="523"/>
      <c r="K518" s="584">
        <v>5</v>
      </c>
      <c r="L518" s="533">
        <v>9963</v>
      </c>
    </row>
    <row r="519" spans="1:12" ht="15" customHeight="1" x14ac:dyDescent="0.25">
      <c r="A519" s="564"/>
      <c r="B519" s="568"/>
      <c r="C519" s="614"/>
      <c r="D519" s="612"/>
      <c r="E519" s="448"/>
      <c r="F519" s="148" t="s">
        <v>389</v>
      </c>
      <c r="G519" s="523" t="s">
        <v>390</v>
      </c>
      <c r="H519" s="523"/>
      <c r="I519" s="523"/>
      <c r="J519" s="523"/>
      <c r="K519" s="585"/>
      <c r="L519" s="603" t="e">
        <f>#REF!-#REF!*10%</f>
        <v>#REF!</v>
      </c>
    </row>
    <row r="520" spans="1:12" ht="15" customHeight="1" x14ac:dyDescent="0.25">
      <c r="A520" s="564"/>
      <c r="B520" s="568"/>
      <c r="C520" s="614"/>
      <c r="D520" s="612"/>
      <c r="E520" s="448"/>
      <c r="F520" s="93" t="s">
        <v>704</v>
      </c>
      <c r="G520" s="523" t="s">
        <v>705</v>
      </c>
      <c r="H520" s="523"/>
      <c r="I520" s="523"/>
      <c r="J520" s="523"/>
      <c r="K520" s="585"/>
      <c r="L520" s="603" t="e">
        <f>#REF!-#REF!*10%</f>
        <v>#REF!</v>
      </c>
    </row>
    <row r="521" spans="1:12" ht="15" customHeight="1" x14ac:dyDescent="0.25">
      <c r="A521" s="564"/>
      <c r="B521" s="568"/>
      <c r="C521" s="614"/>
      <c r="D521" s="612"/>
      <c r="E521" s="448"/>
      <c r="F521" s="93" t="s">
        <v>706</v>
      </c>
      <c r="G521" s="523" t="s">
        <v>390</v>
      </c>
      <c r="H521" s="523"/>
      <c r="I521" s="523"/>
      <c r="J521" s="523"/>
      <c r="K521" s="585"/>
      <c r="L521" s="603" t="e">
        <f>#REF!-#REF!*10%</f>
        <v>#REF!</v>
      </c>
    </row>
    <row r="522" spans="1:12" ht="15" customHeight="1" x14ac:dyDescent="0.25">
      <c r="A522" s="564"/>
      <c r="B522" s="568"/>
      <c r="C522" s="614"/>
      <c r="D522" s="612"/>
      <c r="E522" s="448"/>
      <c r="F522" s="93" t="s">
        <v>1271</v>
      </c>
      <c r="G522" s="523" t="s">
        <v>390</v>
      </c>
      <c r="H522" s="523"/>
      <c r="I522" s="523"/>
      <c r="J522" s="523"/>
      <c r="K522" s="585"/>
      <c r="L522" s="603" t="e">
        <f>#REF!-#REF!*10%</f>
        <v>#REF!</v>
      </c>
    </row>
    <row r="523" spans="1:12" ht="15" customHeight="1" x14ac:dyDescent="0.25">
      <c r="A523" s="564"/>
      <c r="B523" s="568"/>
      <c r="C523" s="614"/>
      <c r="D523" s="612"/>
      <c r="E523" s="448"/>
      <c r="F523" s="93" t="s">
        <v>707</v>
      </c>
      <c r="G523" s="523" t="s">
        <v>1270</v>
      </c>
      <c r="H523" s="523"/>
      <c r="I523" s="523"/>
      <c r="J523" s="523"/>
      <c r="K523" s="585"/>
      <c r="L523" s="603" t="e">
        <f>#REF!-#REF!*10%</f>
        <v>#REF!</v>
      </c>
    </row>
    <row r="524" spans="1:12" ht="15" customHeight="1" x14ac:dyDescent="0.25">
      <c r="A524" s="564"/>
      <c r="B524" s="568"/>
      <c r="C524" s="614"/>
      <c r="D524" s="612"/>
      <c r="E524" s="448"/>
      <c r="F524" s="93" t="s">
        <v>708</v>
      </c>
      <c r="G524" s="523" t="s">
        <v>390</v>
      </c>
      <c r="H524" s="523"/>
      <c r="I524" s="523"/>
      <c r="J524" s="523"/>
      <c r="K524" s="585"/>
      <c r="L524" s="603" t="e">
        <f>#REF!-#REF!*10%</f>
        <v>#REF!</v>
      </c>
    </row>
    <row r="525" spans="1:12" ht="15" customHeight="1" x14ac:dyDescent="0.25">
      <c r="A525" s="564"/>
      <c r="B525" s="568"/>
      <c r="C525" s="614"/>
      <c r="D525" s="612"/>
      <c r="E525" s="448"/>
      <c r="F525" s="148" t="s">
        <v>377</v>
      </c>
      <c r="G525" s="523" t="s">
        <v>387</v>
      </c>
      <c r="H525" s="523"/>
      <c r="I525" s="523"/>
      <c r="J525" s="523"/>
      <c r="K525" s="585"/>
      <c r="L525" s="603" t="e">
        <f>#REF!-#REF!*10%</f>
        <v>#REF!</v>
      </c>
    </row>
    <row r="526" spans="1:12" ht="15" customHeight="1" x14ac:dyDescent="0.25">
      <c r="A526" s="564"/>
      <c r="B526" s="568"/>
      <c r="C526" s="614"/>
      <c r="D526" s="612"/>
      <c r="E526" s="448"/>
      <c r="F526" s="148" t="s">
        <v>388</v>
      </c>
      <c r="G526" s="523" t="s">
        <v>393</v>
      </c>
      <c r="H526" s="523"/>
      <c r="I526" s="523"/>
      <c r="J526" s="523"/>
      <c r="K526" s="585"/>
      <c r="L526" s="603" t="e">
        <f>#REF!-#REF!*10%</f>
        <v>#REF!</v>
      </c>
    </row>
    <row r="527" spans="1:12" ht="15.6" customHeight="1" x14ac:dyDescent="0.25">
      <c r="A527" s="564"/>
      <c r="B527" s="568"/>
      <c r="C527" s="614"/>
      <c r="D527" s="612"/>
      <c r="E527" s="448"/>
      <c r="F527" s="148" t="s">
        <v>562</v>
      </c>
      <c r="G527" s="523" t="s">
        <v>1024</v>
      </c>
      <c r="H527" s="523"/>
      <c r="I527" s="523"/>
      <c r="J527" s="523"/>
      <c r="K527" s="585"/>
      <c r="L527" s="603" t="e">
        <f>#REF!-#REF!*10%</f>
        <v>#REF!</v>
      </c>
    </row>
    <row r="528" spans="1:12" ht="15.6" customHeight="1" x14ac:dyDescent="0.25">
      <c r="A528" s="564"/>
      <c r="B528" s="568"/>
      <c r="C528" s="614"/>
      <c r="D528" s="612"/>
      <c r="E528" s="448"/>
      <c r="F528" s="93" t="s">
        <v>1183</v>
      </c>
      <c r="G528" s="573" t="s">
        <v>1180</v>
      </c>
      <c r="H528" s="574"/>
      <c r="I528" s="574"/>
      <c r="J528" s="575"/>
      <c r="K528" s="585"/>
      <c r="L528" s="603" t="e">
        <f>#REF!-#REF!*10%</f>
        <v>#REF!</v>
      </c>
    </row>
    <row r="529" spans="1:12" ht="15.6" customHeight="1" x14ac:dyDescent="0.25">
      <c r="A529" s="564"/>
      <c r="B529" s="568"/>
      <c r="C529" s="614"/>
      <c r="D529" s="612"/>
      <c r="E529" s="448"/>
      <c r="F529" s="148" t="s">
        <v>570</v>
      </c>
      <c r="G529" s="523" t="s">
        <v>613</v>
      </c>
      <c r="H529" s="523"/>
      <c r="I529" s="523"/>
      <c r="J529" s="523"/>
      <c r="K529" s="585"/>
      <c r="L529" s="603" t="e">
        <f>#REF!-#REF!*10%</f>
        <v>#REF!</v>
      </c>
    </row>
    <row r="530" spans="1:12" ht="15.6" customHeight="1" x14ac:dyDescent="0.25">
      <c r="A530" s="564"/>
      <c r="B530" s="568"/>
      <c r="C530" s="614"/>
      <c r="D530" s="612"/>
      <c r="E530" s="448"/>
      <c r="F530" s="149" t="s">
        <v>4</v>
      </c>
      <c r="G530" s="606">
        <v>1.9</v>
      </c>
      <c r="H530" s="606"/>
      <c r="I530" s="606"/>
      <c r="J530" s="606"/>
      <c r="K530" s="585"/>
      <c r="L530" s="603" t="e">
        <f>#REF!-#REF!*10%</f>
        <v>#REF!</v>
      </c>
    </row>
    <row r="531" spans="1:12" ht="15" customHeight="1" x14ac:dyDescent="0.25">
      <c r="A531" s="564"/>
      <c r="B531" s="569"/>
      <c r="C531" s="614"/>
      <c r="D531" s="612"/>
      <c r="E531" s="448"/>
      <c r="F531" s="136" t="s">
        <v>1016</v>
      </c>
      <c r="G531" s="454">
        <v>5</v>
      </c>
      <c r="H531" s="454"/>
      <c r="I531" s="454"/>
      <c r="J531" s="454"/>
      <c r="K531" s="585"/>
      <c r="L531" s="603" t="e">
        <f>#REF!-#REF!*10%</f>
        <v>#REF!</v>
      </c>
    </row>
    <row r="532" spans="1:12" ht="15" customHeight="1" x14ac:dyDescent="0.25">
      <c r="A532" s="564">
        <v>6</v>
      </c>
      <c r="B532" s="567"/>
      <c r="C532" s="614" t="s">
        <v>1257</v>
      </c>
      <c r="D532" s="616"/>
      <c r="E532" s="448"/>
      <c r="F532" s="147" t="s">
        <v>81</v>
      </c>
      <c r="G532" s="607" t="s">
        <v>6</v>
      </c>
      <c r="H532" s="607"/>
      <c r="I532" s="607"/>
      <c r="J532" s="607"/>
      <c r="K532" s="539">
        <v>3</v>
      </c>
      <c r="L532" s="589">
        <v>9524</v>
      </c>
    </row>
    <row r="533" spans="1:12" ht="15" customHeight="1" x14ac:dyDescent="0.25">
      <c r="A533" s="564"/>
      <c r="B533" s="568"/>
      <c r="C533" s="614"/>
      <c r="D533" s="617"/>
      <c r="E533" s="448"/>
      <c r="F533" s="147" t="s">
        <v>80</v>
      </c>
      <c r="G533" s="469">
        <v>40</v>
      </c>
      <c r="H533" s="469"/>
      <c r="I533" s="469"/>
      <c r="J533" s="469"/>
      <c r="K533" s="583"/>
      <c r="L533" s="590"/>
    </row>
    <row r="534" spans="1:12" ht="15" customHeight="1" x14ac:dyDescent="0.25">
      <c r="A534" s="564"/>
      <c r="B534" s="568"/>
      <c r="C534" s="614"/>
      <c r="D534" s="617"/>
      <c r="E534" s="448"/>
      <c r="F534" s="147" t="s">
        <v>1</v>
      </c>
      <c r="G534" s="243">
        <v>3000</v>
      </c>
      <c r="H534" s="244">
        <v>4000</v>
      </c>
      <c r="I534" s="246">
        <v>5000</v>
      </c>
      <c r="J534" s="245">
        <v>6000</v>
      </c>
      <c r="K534" s="583"/>
      <c r="L534" s="590"/>
    </row>
    <row r="535" spans="1:12" ht="15" customHeight="1" x14ac:dyDescent="0.25">
      <c r="A535" s="564"/>
      <c r="B535" s="568"/>
      <c r="C535" s="614"/>
      <c r="D535" s="617"/>
      <c r="E535" s="448"/>
      <c r="F535" s="147" t="s">
        <v>817</v>
      </c>
      <c r="G535" s="243">
        <f>G533*100</f>
        <v>4000</v>
      </c>
      <c r="H535" s="244">
        <f>G533*110</f>
        <v>4400</v>
      </c>
      <c r="I535" s="246">
        <f>G533*120</f>
        <v>4800</v>
      </c>
      <c r="J535" s="245">
        <f>G533*123</f>
        <v>4920</v>
      </c>
      <c r="K535" s="583"/>
      <c r="L535" s="590"/>
    </row>
    <row r="536" spans="1:12" ht="15" customHeight="1" x14ac:dyDescent="0.25">
      <c r="A536" s="564"/>
      <c r="B536" s="568"/>
      <c r="C536" s="614"/>
      <c r="D536" s="617"/>
      <c r="E536" s="448"/>
      <c r="F536" s="147" t="s">
        <v>1269</v>
      </c>
      <c r="G536" s="451">
        <v>0.98</v>
      </c>
      <c r="H536" s="451"/>
      <c r="I536" s="451"/>
      <c r="J536" s="451"/>
      <c r="K536" s="583"/>
      <c r="L536" s="590"/>
    </row>
    <row r="537" spans="1:12" ht="15" customHeight="1" x14ac:dyDescent="0.25">
      <c r="A537" s="564"/>
      <c r="B537" s="568"/>
      <c r="C537" s="614"/>
      <c r="D537" s="617"/>
      <c r="E537" s="448"/>
      <c r="F537" s="93" t="s">
        <v>699</v>
      </c>
      <c r="G537" s="523" t="s">
        <v>700</v>
      </c>
      <c r="H537" s="523"/>
      <c r="I537" s="523"/>
      <c r="J537" s="523"/>
      <c r="K537" s="583"/>
      <c r="L537" s="590"/>
    </row>
    <row r="538" spans="1:12" ht="15" customHeight="1" x14ac:dyDescent="0.25">
      <c r="A538" s="564"/>
      <c r="B538" s="568"/>
      <c r="C538" s="614"/>
      <c r="D538" s="617"/>
      <c r="E538" s="448"/>
      <c r="F538" s="93" t="s">
        <v>1181</v>
      </c>
      <c r="G538" s="462" t="s">
        <v>1179</v>
      </c>
      <c r="H538" s="463"/>
      <c r="I538" s="463"/>
      <c r="J538" s="464"/>
      <c r="K538" s="583"/>
      <c r="L538" s="590"/>
    </row>
    <row r="539" spans="1:12" ht="15" customHeight="1" x14ac:dyDescent="0.25">
      <c r="A539" s="564"/>
      <c r="B539" s="568"/>
      <c r="C539" s="614"/>
      <c r="D539" s="617"/>
      <c r="E539" s="448"/>
      <c r="F539" s="147" t="s">
        <v>2</v>
      </c>
      <c r="G539" s="607">
        <v>66</v>
      </c>
      <c r="H539" s="607"/>
      <c r="I539" s="607"/>
      <c r="J539" s="607"/>
      <c r="K539" s="583"/>
      <c r="L539" s="590"/>
    </row>
    <row r="540" spans="1:12" ht="15" customHeight="1" x14ac:dyDescent="0.25">
      <c r="A540" s="564"/>
      <c r="B540" s="568"/>
      <c r="C540" s="614"/>
      <c r="D540" s="617"/>
      <c r="E540" s="448"/>
      <c r="F540" s="147" t="s">
        <v>396</v>
      </c>
      <c r="G540" s="523" t="s">
        <v>1185</v>
      </c>
      <c r="H540" s="523"/>
      <c r="I540" s="523"/>
      <c r="J540" s="523"/>
      <c r="K540" s="583"/>
      <c r="L540" s="590"/>
    </row>
    <row r="541" spans="1:12" ht="15" customHeight="1" x14ac:dyDescent="0.25">
      <c r="A541" s="564"/>
      <c r="B541" s="568"/>
      <c r="C541" s="614"/>
      <c r="D541" s="617"/>
      <c r="E541" s="448"/>
      <c r="F541" s="147" t="s">
        <v>3</v>
      </c>
      <c r="G541" s="607" t="s">
        <v>27</v>
      </c>
      <c r="H541" s="607"/>
      <c r="I541" s="607"/>
      <c r="J541" s="607"/>
      <c r="K541" s="583"/>
      <c r="L541" s="590"/>
    </row>
    <row r="542" spans="1:12" ht="15" customHeight="1" x14ac:dyDescent="0.25">
      <c r="A542" s="564"/>
      <c r="B542" s="568"/>
      <c r="C542" s="614"/>
      <c r="D542" s="617"/>
      <c r="E542" s="448"/>
      <c r="F542" s="148" t="s">
        <v>379</v>
      </c>
      <c r="G542" s="523" t="s">
        <v>380</v>
      </c>
      <c r="H542" s="523"/>
      <c r="I542" s="523"/>
      <c r="J542" s="523"/>
      <c r="K542" s="583"/>
      <c r="L542" s="590"/>
    </row>
    <row r="543" spans="1:12" ht="15" customHeight="1" x14ac:dyDescent="0.25">
      <c r="A543" s="564"/>
      <c r="B543" s="568"/>
      <c r="C543" s="614"/>
      <c r="D543" s="617"/>
      <c r="E543" s="448"/>
      <c r="F543" s="93" t="s">
        <v>701</v>
      </c>
      <c r="G543" s="523">
        <v>100000</v>
      </c>
      <c r="H543" s="523"/>
      <c r="I543" s="523"/>
      <c r="J543" s="523"/>
      <c r="K543" s="583"/>
      <c r="L543" s="590"/>
    </row>
    <row r="544" spans="1:12" ht="15" customHeight="1" x14ac:dyDescent="0.25">
      <c r="A544" s="564"/>
      <c r="B544" s="568"/>
      <c r="C544" s="614"/>
      <c r="D544" s="617"/>
      <c r="E544" s="448"/>
      <c r="F544" s="148" t="s">
        <v>257</v>
      </c>
      <c r="G544" s="523" t="s">
        <v>556</v>
      </c>
      <c r="H544" s="523"/>
      <c r="I544" s="523"/>
      <c r="J544" s="523"/>
      <c r="K544" s="583"/>
      <c r="L544" s="590"/>
    </row>
    <row r="545" spans="1:12" ht="15" customHeight="1" x14ac:dyDescent="0.25">
      <c r="A545" s="564"/>
      <c r="B545" s="568"/>
      <c r="C545" s="614"/>
      <c r="D545" s="617"/>
      <c r="E545" s="448"/>
      <c r="F545" s="148" t="s">
        <v>376</v>
      </c>
      <c r="G545" s="523" t="s">
        <v>392</v>
      </c>
      <c r="H545" s="523"/>
      <c r="I545" s="523"/>
      <c r="J545" s="523"/>
      <c r="K545" s="583"/>
      <c r="L545" s="590"/>
    </row>
    <row r="546" spans="1:12" ht="15" customHeight="1" x14ac:dyDescent="0.25">
      <c r="A546" s="564"/>
      <c r="B546" s="568"/>
      <c r="C546" s="614"/>
      <c r="D546" s="617"/>
      <c r="E546" s="448"/>
      <c r="F546" s="93" t="s">
        <v>702</v>
      </c>
      <c r="G546" s="523" t="s">
        <v>709</v>
      </c>
      <c r="H546" s="523"/>
      <c r="I546" s="523"/>
      <c r="J546" s="523"/>
      <c r="K546" s="583"/>
      <c r="L546" s="590"/>
    </row>
    <row r="547" spans="1:12" ht="15" customHeight="1" x14ac:dyDescent="0.25">
      <c r="A547" s="564"/>
      <c r="B547" s="568"/>
      <c r="C547" s="614"/>
      <c r="D547" s="617"/>
      <c r="E547" s="448"/>
      <c r="F547" s="148" t="s">
        <v>381</v>
      </c>
      <c r="G547" s="523" t="s">
        <v>382</v>
      </c>
      <c r="H547" s="523"/>
      <c r="I547" s="523"/>
      <c r="J547" s="523"/>
      <c r="K547" s="583"/>
      <c r="L547" s="590"/>
    </row>
    <row r="548" spans="1:12" ht="15" customHeight="1" x14ac:dyDescent="0.25">
      <c r="A548" s="564"/>
      <c r="B548" s="568"/>
      <c r="C548" s="614"/>
      <c r="D548" s="617"/>
      <c r="E548" s="448"/>
      <c r="F548" s="94" t="s">
        <v>358</v>
      </c>
      <c r="G548" s="523" t="s">
        <v>900</v>
      </c>
      <c r="H548" s="523"/>
      <c r="I548" s="523"/>
      <c r="J548" s="523"/>
      <c r="K548" s="583"/>
      <c r="L548" s="590"/>
    </row>
    <row r="549" spans="1:12" ht="15" customHeight="1" x14ac:dyDescent="0.25">
      <c r="A549" s="564"/>
      <c r="B549" s="568"/>
      <c r="C549" s="614"/>
      <c r="D549" s="617"/>
      <c r="E549" s="448"/>
      <c r="F549" s="148" t="s">
        <v>383</v>
      </c>
      <c r="G549" s="523" t="s">
        <v>394</v>
      </c>
      <c r="H549" s="523"/>
      <c r="I549" s="523"/>
      <c r="J549" s="523"/>
      <c r="K549" s="584">
        <v>5</v>
      </c>
      <c r="L549" s="533">
        <v>10190</v>
      </c>
    </row>
    <row r="550" spans="1:12" ht="15" customHeight="1" x14ac:dyDescent="0.25">
      <c r="A550" s="564"/>
      <c r="B550" s="568"/>
      <c r="C550" s="614"/>
      <c r="D550" s="617"/>
      <c r="E550" s="448"/>
      <c r="F550" s="148" t="s">
        <v>389</v>
      </c>
      <c r="G550" s="523" t="s">
        <v>390</v>
      </c>
      <c r="H550" s="523"/>
      <c r="I550" s="523"/>
      <c r="J550" s="523"/>
      <c r="K550" s="585"/>
      <c r="L550" s="603" t="e">
        <f>#REF!-#REF!*10%</f>
        <v>#REF!</v>
      </c>
    </row>
    <row r="551" spans="1:12" ht="15" customHeight="1" x14ac:dyDescent="0.25">
      <c r="A551" s="564"/>
      <c r="B551" s="568"/>
      <c r="C551" s="614"/>
      <c r="D551" s="617"/>
      <c r="E551" s="448"/>
      <c r="F551" s="93" t="s">
        <v>704</v>
      </c>
      <c r="G551" s="523" t="s">
        <v>705</v>
      </c>
      <c r="H551" s="523"/>
      <c r="I551" s="523"/>
      <c r="J551" s="523"/>
      <c r="K551" s="585"/>
      <c r="L551" s="603" t="e">
        <f>#REF!-#REF!*10%</f>
        <v>#REF!</v>
      </c>
    </row>
    <row r="552" spans="1:12" ht="15" customHeight="1" x14ac:dyDescent="0.25">
      <c r="A552" s="564"/>
      <c r="B552" s="568"/>
      <c r="C552" s="614"/>
      <c r="D552" s="617"/>
      <c r="E552" s="448"/>
      <c r="F552" s="93" t="s">
        <v>706</v>
      </c>
      <c r="G552" s="523" t="s">
        <v>390</v>
      </c>
      <c r="H552" s="523"/>
      <c r="I552" s="523"/>
      <c r="J552" s="523"/>
      <c r="K552" s="585"/>
      <c r="L552" s="603" t="e">
        <f>#REF!-#REF!*10%</f>
        <v>#REF!</v>
      </c>
    </row>
    <row r="553" spans="1:12" ht="15" customHeight="1" x14ac:dyDescent="0.25">
      <c r="A553" s="564"/>
      <c r="B553" s="568"/>
      <c r="C553" s="614"/>
      <c r="D553" s="617"/>
      <c r="E553" s="448"/>
      <c r="F553" s="93" t="s">
        <v>1271</v>
      </c>
      <c r="G553" s="523" t="s">
        <v>390</v>
      </c>
      <c r="H553" s="523"/>
      <c r="I553" s="523"/>
      <c r="J553" s="523"/>
      <c r="K553" s="585"/>
      <c r="L553" s="603" t="e">
        <f>#REF!-#REF!*10%</f>
        <v>#REF!</v>
      </c>
    </row>
    <row r="554" spans="1:12" ht="15" customHeight="1" x14ac:dyDescent="0.25">
      <c r="A554" s="564"/>
      <c r="B554" s="568"/>
      <c r="C554" s="614"/>
      <c r="D554" s="617"/>
      <c r="E554" s="448"/>
      <c r="F554" s="93" t="s">
        <v>707</v>
      </c>
      <c r="G554" s="523" t="s">
        <v>1270</v>
      </c>
      <c r="H554" s="523"/>
      <c r="I554" s="523"/>
      <c r="J554" s="523"/>
      <c r="K554" s="585"/>
      <c r="L554" s="603" t="e">
        <f>#REF!-#REF!*10%</f>
        <v>#REF!</v>
      </c>
    </row>
    <row r="555" spans="1:12" ht="15" customHeight="1" x14ac:dyDescent="0.25">
      <c r="A555" s="564"/>
      <c r="B555" s="568"/>
      <c r="C555" s="614"/>
      <c r="D555" s="617"/>
      <c r="E555" s="448"/>
      <c r="F555" s="93" t="s">
        <v>708</v>
      </c>
      <c r="G555" s="523" t="s">
        <v>390</v>
      </c>
      <c r="H555" s="523"/>
      <c r="I555" s="523"/>
      <c r="J555" s="523"/>
      <c r="K555" s="585"/>
      <c r="L555" s="603" t="e">
        <f>#REF!-#REF!*10%</f>
        <v>#REF!</v>
      </c>
    </row>
    <row r="556" spans="1:12" ht="15" customHeight="1" x14ac:dyDescent="0.25">
      <c r="A556" s="564"/>
      <c r="B556" s="568"/>
      <c r="C556" s="614"/>
      <c r="D556" s="617"/>
      <c r="E556" s="448"/>
      <c r="F556" s="148" t="s">
        <v>377</v>
      </c>
      <c r="G556" s="523" t="s">
        <v>387</v>
      </c>
      <c r="H556" s="523"/>
      <c r="I556" s="523"/>
      <c r="J556" s="523"/>
      <c r="K556" s="585"/>
      <c r="L556" s="603" t="e">
        <f>#REF!-#REF!*10%</f>
        <v>#REF!</v>
      </c>
    </row>
    <row r="557" spans="1:12" ht="15" customHeight="1" x14ac:dyDescent="0.25">
      <c r="A557" s="564"/>
      <c r="B557" s="568"/>
      <c r="C557" s="614"/>
      <c r="D557" s="617"/>
      <c r="E557" s="448"/>
      <c r="F557" s="148" t="s">
        <v>388</v>
      </c>
      <c r="G557" s="523" t="s">
        <v>393</v>
      </c>
      <c r="H557" s="523"/>
      <c r="I557" s="523"/>
      <c r="J557" s="523"/>
      <c r="K557" s="585"/>
      <c r="L557" s="603" t="e">
        <f>#REF!-#REF!*10%</f>
        <v>#REF!</v>
      </c>
    </row>
    <row r="558" spans="1:12" ht="15.6" customHeight="1" x14ac:dyDescent="0.25">
      <c r="A558" s="564"/>
      <c r="B558" s="568"/>
      <c r="C558" s="614"/>
      <c r="D558" s="617"/>
      <c r="E558" s="448"/>
      <c r="F558" s="148" t="s">
        <v>562</v>
      </c>
      <c r="G558" s="523" t="s">
        <v>1024</v>
      </c>
      <c r="H558" s="523"/>
      <c r="I558" s="523"/>
      <c r="J558" s="523"/>
      <c r="K558" s="585"/>
      <c r="L558" s="603" t="e">
        <f>#REF!-#REF!*10%</f>
        <v>#REF!</v>
      </c>
    </row>
    <row r="559" spans="1:12" ht="15.6" customHeight="1" x14ac:dyDescent="0.25">
      <c r="A559" s="564"/>
      <c r="B559" s="568"/>
      <c r="C559" s="614"/>
      <c r="D559" s="617"/>
      <c r="E559" s="448"/>
      <c r="F559" s="93" t="s">
        <v>1183</v>
      </c>
      <c r="G559" s="573" t="s">
        <v>1180</v>
      </c>
      <c r="H559" s="574"/>
      <c r="I559" s="574"/>
      <c r="J559" s="575"/>
      <c r="K559" s="585"/>
      <c r="L559" s="603" t="e">
        <f>#REF!-#REF!*10%</f>
        <v>#REF!</v>
      </c>
    </row>
    <row r="560" spans="1:12" ht="15.6" customHeight="1" x14ac:dyDescent="0.25">
      <c r="A560" s="564"/>
      <c r="B560" s="568"/>
      <c r="C560" s="614"/>
      <c r="D560" s="617"/>
      <c r="E560" s="448"/>
      <c r="F560" s="148" t="s">
        <v>570</v>
      </c>
      <c r="G560" s="523" t="s">
        <v>613</v>
      </c>
      <c r="H560" s="523"/>
      <c r="I560" s="523"/>
      <c r="J560" s="523"/>
      <c r="K560" s="585"/>
      <c r="L560" s="603" t="e">
        <f>#REF!-#REF!*10%</f>
        <v>#REF!</v>
      </c>
    </row>
    <row r="561" spans="1:12" ht="15.6" customHeight="1" x14ac:dyDescent="0.25">
      <c r="A561" s="564"/>
      <c r="B561" s="568"/>
      <c r="C561" s="614"/>
      <c r="D561" s="617"/>
      <c r="E561" s="448"/>
      <c r="F561" s="149" t="s">
        <v>4</v>
      </c>
      <c r="G561" s="606">
        <v>1.6</v>
      </c>
      <c r="H561" s="606"/>
      <c r="I561" s="606"/>
      <c r="J561" s="606"/>
      <c r="K561" s="585"/>
      <c r="L561" s="603" t="e">
        <f>#REF!-#REF!*10%</f>
        <v>#REF!</v>
      </c>
    </row>
    <row r="562" spans="1:12" ht="15" customHeight="1" x14ac:dyDescent="0.25">
      <c r="A562" s="564"/>
      <c r="B562" s="569"/>
      <c r="C562" s="614"/>
      <c r="D562" s="618"/>
      <c r="E562" s="448"/>
      <c r="F562" s="136" t="s">
        <v>1016</v>
      </c>
      <c r="G562" s="454">
        <v>5</v>
      </c>
      <c r="H562" s="454"/>
      <c r="I562" s="454"/>
      <c r="J562" s="454"/>
      <c r="K562" s="585"/>
      <c r="L562" s="603" t="e">
        <f>#REF!-#REF!*10%</f>
        <v>#REF!</v>
      </c>
    </row>
    <row r="563" spans="1:12" ht="15" customHeight="1" x14ac:dyDescent="0.25">
      <c r="A563" s="564">
        <v>7</v>
      </c>
      <c r="B563" s="567"/>
      <c r="C563" s="614" t="s">
        <v>1258</v>
      </c>
      <c r="D563" s="611"/>
      <c r="E563" s="448"/>
      <c r="F563" s="147" t="s">
        <v>81</v>
      </c>
      <c r="G563" s="607" t="s">
        <v>6</v>
      </c>
      <c r="H563" s="607"/>
      <c r="I563" s="607"/>
      <c r="J563" s="607"/>
      <c r="K563" s="539">
        <v>3</v>
      </c>
      <c r="L563" s="589">
        <v>10157</v>
      </c>
    </row>
    <row r="564" spans="1:12" ht="15" customHeight="1" x14ac:dyDescent="0.25">
      <c r="A564" s="564"/>
      <c r="B564" s="568"/>
      <c r="C564" s="614"/>
      <c r="D564" s="612"/>
      <c r="E564" s="448"/>
      <c r="F564" s="147" t="s">
        <v>80</v>
      </c>
      <c r="G564" s="469">
        <v>40</v>
      </c>
      <c r="H564" s="469"/>
      <c r="I564" s="469"/>
      <c r="J564" s="469"/>
      <c r="K564" s="583"/>
      <c r="L564" s="590"/>
    </row>
    <row r="565" spans="1:12" ht="15" customHeight="1" x14ac:dyDescent="0.25">
      <c r="A565" s="564"/>
      <c r="B565" s="568"/>
      <c r="C565" s="614"/>
      <c r="D565" s="612"/>
      <c r="E565" s="448"/>
      <c r="F565" s="147" t="s">
        <v>1</v>
      </c>
      <c r="G565" s="243">
        <v>3000</v>
      </c>
      <c r="H565" s="244">
        <v>4000</v>
      </c>
      <c r="I565" s="246">
        <v>5000</v>
      </c>
      <c r="J565" s="245">
        <v>6000</v>
      </c>
      <c r="K565" s="583"/>
      <c r="L565" s="590"/>
    </row>
    <row r="566" spans="1:12" ht="15" customHeight="1" x14ac:dyDescent="0.25">
      <c r="A566" s="564"/>
      <c r="B566" s="568"/>
      <c r="C566" s="614"/>
      <c r="D566" s="612"/>
      <c r="E566" s="448"/>
      <c r="F566" s="147" t="s">
        <v>817</v>
      </c>
      <c r="G566" s="243">
        <f>G564*100</f>
        <v>4000</v>
      </c>
      <c r="H566" s="244">
        <f>G564*110</f>
        <v>4400</v>
      </c>
      <c r="I566" s="246">
        <f>G564*120</f>
        <v>4800</v>
      </c>
      <c r="J566" s="245">
        <f>G564*123</f>
        <v>4920</v>
      </c>
      <c r="K566" s="583"/>
      <c r="L566" s="590"/>
    </row>
    <row r="567" spans="1:12" ht="15" customHeight="1" x14ac:dyDescent="0.25">
      <c r="A567" s="564"/>
      <c r="B567" s="568"/>
      <c r="C567" s="614"/>
      <c r="D567" s="612"/>
      <c r="E567" s="448"/>
      <c r="F567" s="147" t="s">
        <v>1269</v>
      </c>
      <c r="G567" s="451">
        <v>0.98</v>
      </c>
      <c r="H567" s="451"/>
      <c r="I567" s="451"/>
      <c r="J567" s="451"/>
      <c r="K567" s="583"/>
      <c r="L567" s="590"/>
    </row>
    <row r="568" spans="1:12" ht="15" customHeight="1" x14ac:dyDescent="0.25">
      <c r="A568" s="564"/>
      <c r="B568" s="568"/>
      <c r="C568" s="614"/>
      <c r="D568" s="612"/>
      <c r="E568" s="448"/>
      <c r="F568" s="93" t="s">
        <v>699</v>
      </c>
      <c r="G568" s="523" t="s">
        <v>700</v>
      </c>
      <c r="H568" s="523"/>
      <c r="I568" s="523"/>
      <c r="J568" s="523"/>
      <c r="K568" s="583"/>
      <c r="L568" s="590"/>
    </row>
    <row r="569" spans="1:12" ht="15" customHeight="1" x14ac:dyDescent="0.25">
      <c r="A569" s="564"/>
      <c r="B569" s="568"/>
      <c r="C569" s="614"/>
      <c r="D569" s="612"/>
      <c r="E569" s="448"/>
      <c r="F569" s="93" t="s">
        <v>1181</v>
      </c>
      <c r="G569" s="462" t="s">
        <v>1179</v>
      </c>
      <c r="H569" s="463"/>
      <c r="I569" s="463"/>
      <c r="J569" s="464"/>
      <c r="K569" s="583"/>
      <c r="L569" s="590"/>
    </row>
    <row r="570" spans="1:12" ht="15" customHeight="1" x14ac:dyDescent="0.25">
      <c r="A570" s="564"/>
      <c r="B570" s="568"/>
      <c r="C570" s="614"/>
      <c r="D570" s="612"/>
      <c r="E570" s="448"/>
      <c r="F570" s="147" t="s">
        <v>2</v>
      </c>
      <c r="G570" s="607">
        <v>66</v>
      </c>
      <c r="H570" s="607"/>
      <c r="I570" s="607"/>
      <c r="J570" s="607"/>
      <c r="K570" s="583"/>
      <c r="L570" s="590"/>
    </row>
    <row r="571" spans="1:12" ht="15" customHeight="1" x14ac:dyDescent="0.25">
      <c r="A571" s="564"/>
      <c r="B571" s="568"/>
      <c r="C571" s="614"/>
      <c r="D571" s="612"/>
      <c r="E571" s="448"/>
      <c r="F571" s="147" t="s">
        <v>396</v>
      </c>
      <c r="G571" s="523" t="s">
        <v>1185</v>
      </c>
      <c r="H571" s="523"/>
      <c r="I571" s="523"/>
      <c r="J571" s="523"/>
      <c r="K571" s="583"/>
      <c r="L571" s="590"/>
    </row>
    <row r="572" spans="1:12" ht="15" customHeight="1" x14ac:dyDescent="0.25">
      <c r="A572" s="564"/>
      <c r="B572" s="568"/>
      <c r="C572" s="614"/>
      <c r="D572" s="612"/>
      <c r="E572" s="448"/>
      <c r="F572" s="147" t="s">
        <v>3</v>
      </c>
      <c r="G572" s="607" t="s">
        <v>29</v>
      </c>
      <c r="H572" s="607"/>
      <c r="I572" s="607"/>
      <c r="J572" s="607"/>
      <c r="K572" s="583"/>
      <c r="L572" s="590"/>
    </row>
    <row r="573" spans="1:12" ht="15" customHeight="1" x14ac:dyDescent="0.25">
      <c r="A573" s="564"/>
      <c r="B573" s="568"/>
      <c r="C573" s="614"/>
      <c r="D573" s="612"/>
      <c r="E573" s="448"/>
      <c r="F573" s="148" t="s">
        <v>379</v>
      </c>
      <c r="G573" s="523" t="s">
        <v>380</v>
      </c>
      <c r="H573" s="523"/>
      <c r="I573" s="523"/>
      <c r="J573" s="523"/>
      <c r="K573" s="583"/>
      <c r="L573" s="590"/>
    </row>
    <row r="574" spans="1:12" ht="15" customHeight="1" x14ac:dyDescent="0.25">
      <c r="A574" s="564"/>
      <c r="B574" s="568"/>
      <c r="C574" s="614"/>
      <c r="D574" s="612"/>
      <c r="E574" s="448"/>
      <c r="F574" s="93" t="s">
        <v>701</v>
      </c>
      <c r="G574" s="523">
        <v>100000</v>
      </c>
      <c r="H574" s="523"/>
      <c r="I574" s="523"/>
      <c r="J574" s="523"/>
      <c r="K574" s="583"/>
      <c r="L574" s="590"/>
    </row>
    <row r="575" spans="1:12" ht="15" customHeight="1" x14ac:dyDescent="0.25">
      <c r="A575" s="564"/>
      <c r="B575" s="568"/>
      <c r="C575" s="614"/>
      <c r="D575" s="612"/>
      <c r="E575" s="448"/>
      <c r="F575" s="148" t="s">
        <v>257</v>
      </c>
      <c r="G575" s="523" t="s">
        <v>556</v>
      </c>
      <c r="H575" s="523"/>
      <c r="I575" s="523"/>
      <c r="J575" s="523"/>
      <c r="K575" s="583"/>
      <c r="L575" s="590"/>
    </row>
    <row r="576" spans="1:12" ht="15" customHeight="1" x14ac:dyDescent="0.25">
      <c r="A576" s="564"/>
      <c r="B576" s="568"/>
      <c r="C576" s="614"/>
      <c r="D576" s="612"/>
      <c r="E576" s="448"/>
      <c r="F576" s="148" t="s">
        <v>376</v>
      </c>
      <c r="G576" s="523" t="s">
        <v>392</v>
      </c>
      <c r="H576" s="523"/>
      <c r="I576" s="523"/>
      <c r="J576" s="523"/>
      <c r="K576" s="583"/>
      <c r="L576" s="590"/>
    </row>
    <row r="577" spans="1:12" ht="15" customHeight="1" x14ac:dyDescent="0.25">
      <c r="A577" s="564"/>
      <c r="B577" s="568"/>
      <c r="C577" s="614"/>
      <c r="D577" s="612"/>
      <c r="E577" s="448"/>
      <c r="F577" s="93" t="s">
        <v>702</v>
      </c>
      <c r="G577" s="523" t="s">
        <v>709</v>
      </c>
      <c r="H577" s="523"/>
      <c r="I577" s="523"/>
      <c r="J577" s="523"/>
      <c r="K577" s="583"/>
      <c r="L577" s="590"/>
    </row>
    <row r="578" spans="1:12" ht="15" customHeight="1" x14ac:dyDescent="0.25">
      <c r="A578" s="564"/>
      <c r="B578" s="568"/>
      <c r="C578" s="614"/>
      <c r="D578" s="612"/>
      <c r="E578" s="448"/>
      <c r="F578" s="148" t="s">
        <v>381</v>
      </c>
      <c r="G578" s="523" t="s">
        <v>382</v>
      </c>
      <c r="H578" s="523"/>
      <c r="I578" s="523"/>
      <c r="J578" s="523"/>
      <c r="K578" s="583"/>
      <c r="L578" s="590"/>
    </row>
    <row r="579" spans="1:12" ht="15" customHeight="1" x14ac:dyDescent="0.25">
      <c r="A579" s="564"/>
      <c r="B579" s="568"/>
      <c r="C579" s="614"/>
      <c r="D579" s="612"/>
      <c r="E579" s="448"/>
      <c r="F579" s="94" t="s">
        <v>358</v>
      </c>
      <c r="G579" s="523" t="s">
        <v>900</v>
      </c>
      <c r="H579" s="523"/>
      <c r="I579" s="523"/>
      <c r="J579" s="523"/>
      <c r="K579" s="583"/>
      <c r="L579" s="590"/>
    </row>
    <row r="580" spans="1:12" ht="15" customHeight="1" x14ac:dyDescent="0.25">
      <c r="A580" s="564"/>
      <c r="B580" s="568"/>
      <c r="C580" s="614"/>
      <c r="D580" s="612"/>
      <c r="E580" s="448"/>
      <c r="F580" s="148" t="s">
        <v>383</v>
      </c>
      <c r="G580" s="523" t="s">
        <v>394</v>
      </c>
      <c r="H580" s="523"/>
      <c r="I580" s="523"/>
      <c r="J580" s="523"/>
      <c r="K580" s="584">
        <v>5</v>
      </c>
      <c r="L580" s="533">
        <v>10868</v>
      </c>
    </row>
    <row r="581" spans="1:12" ht="15" customHeight="1" x14ac:dyDescent="0.25">
      <c r="A581" s="564"/>
      <c r="B581" s="568"/>
      <c r="C581" s="614"/>
      <c r="D581" s="612"/>
      <c r="E581" s="448"/>
      <c r="F581" s="148" t="s">
        <v>389</v>
      </c>
      <c r="G581" s="523" t="s">
        <v>390</v>
      </c>
      <c r="H581" s="523"/>
      <c r="I581" s="523"/>
      <c r="J581" s="523"/>
      <c r="K581" s="585"/>
      <c r="L581" s="603" t="e">
        <f>#REF!-#REF!*10%</f>
        <v>#REF!</v>
      </c>
    </row>
    <row r="582" spans="1:12" ht="15" customHeight="1" x14ac:dyDescent="0.25">
      <c r="A582" s="564"/>
      <c r="B582" s="568"/>
      <c r="C582" s="614"/>
      <c r="D582" s="612"/>
      <c r="E582" s="448"/>
      <c r="F582" s="93" t="s">
        <v>704</v>
      </c>
      <c r="G582" s="523" t="s">
        <v>705</v>
      </c>
      <c r="H582" s="523"/>
      <c r="I582" s="523"/>
      <c r="J582" s="523"/>
      <c r="K582" s="585"/>
      <c r="L582" s="603" t="e">
        <f>#REF!-#REF!*10%</f>
        <v>#REF!</v>
      </c>
    </row>
    <row r="583" spans="1:12" ht="15" customHeight="1" x14ac:dyDescent="0.25">
      <c r="A583" s="564"/>
      <c r="B583" s="568"/>
      <c r="C583" s="614"/>
      <c r="D583" s="612"/>
      <c r="E583" s="448"/>
      <c r="F583" s="93" t="s">
        <v>706</v>
      </c>
      <c r="G583" s="523" t="s">
        <v>390</v>
      </c>
      <c r="H583" s="523"/>
      <c r="I583" s="523"/>
      <c r="J583" s="523"/>
      <c r="K583" s="585"/>
      <c r="L583" s="603" t="e">
        <f>#REF!-#REF!*10%</f>
        <v>#REF!</v>
      </c>
    </row>
    <row r="584" spans="1:12" ht="15" customHeight="1" x14ac:dyDescent="0.25">
      <c r="A584" s="564"/>
      <c r="B584" s="568"/>
      <c r="C584" s="614"/>
      <c r="D584" s="612"/>
      <c r="E584" s="448"/>
      <c r="F584" s="93" t="s">
        <v>1271</v>
      </c>
      <c r="G584" s="523" t="s">
        <v>390</v>
      </c>
      <c r="H584" s="523"/>
      <c r="I584" s="523"/>
      <c r="J584" s="523"/>
      <c r="K584" s="585"/>
      <c r="L584" s="603" t="e">
        <f>#REF!-#REF!*10%</f>
        <v>#REF!</v>
      </c>
    </row>
    <row r="585" spans="1:12" ht="15" customHeight="1" x14ac:dyDescent="0.25">
      <c r="A585" s="564"/>
      <c r="B585" s="568"/>
      <c r="C585" s="614"/>
      <c r="D585" s="612"/>
      <c r="E585" s="448"/>
      <c r="F585" s="93" t="s">
        <v>707</v>
      </c>
      <c r="G585" s="523" t="s">
        <v>1270</v>
      </c>
      <c r="H585" s="523"/>
      <c r="I585" s="523"/>
      <c r="J585" s="523"/>
      <c r="K585" s="585"/>
      <c r="L585" s="603" t="e">
        <f>#REF!-#REF!*10%</f>
        <v>#REF!</v>
      </c>
    </row>
    <row r="586" spans="1:12" ht="15" customHeight="1" x14ac:dyDescent="0.25">
      <c r="A586" s="564"/>
      <c r="B586" s="568"/>
      <c r="C586" s="614"/>
      <c r="D586" s="612"/>
      <c r="E586" s="448"/>
      <c r="F586" s="93" t="s">
        <v>708</v>
      </c>
      <c r="G586" s="523" t="s">
        <v>390</v>
      </c>
      <c r="H586" s="523"/>
      <c r="I586" s="523"/>
      <c r="J586" s="523"/>
      <c r="K586" s="585"/>
      <c r="L586" s="603" t="e">
        <f>#REF!-#REF!*10%</f>
        <v>#REF!</v>
      </c>
    </row>
    <row r="587" spans="1:12" ht="15" customHeight="1" x14ac:dyDescent="0.25">
      <c r="A587" s="564"/>
      <c r="B587" s="568"/>
      <c r="C587" s="614"/>
      <c r="D587" s="612"/>
      <c r="E587" s="448"/>
      <c r="F587" s="148" t="s">
        <v>377</v>
      </c>
      <c r="G587" s="523" t="s">
        <v>387</v>
      </c>
      <c r="H587" s="523"/>
      <c r="I587" s="523"/>
      <c r="J587" s="523"/>
      <c r="K587" s="585"/>
      <c r="L587" s="603" t="e">
        <f>#REF!-#REF!*10%</f>
        <v>#REF!</v>
      </c>
    </row>
    <row r="588" spans="1:12" ht="15" customHeight="1" x14ac:dyDescent="0.25">
      <c r="A588" s="564"/>
      <c r="B588" s="568"/>
      <c r="C588" s="614"/>
      <c r="D588" s="612"/>
      <c r="E588" s="448"/>
      <c r="F588" s="148" t="s">
        <v>388</v>
      </c>
      <c r="G588" s="523" t="s">
        <v>393</v>
      </c>
      <c r="H588" s="523"/>
      <c r="I588" s="523"/>
      <c r="J588" s="523"/>
      <c r="K588" s="585"/>
      <c r="L588" s="603" t="e">
        <f>#REF!-#REF!*10%</f>
        <v>#REF!</v>
      </c>
    </row>
    <row r="589" spans="1:12" ht="15.6" customHeight="1" x14ac:dyDescent="0.25">
      <c r="A589" s="564"/>
      <c r="B589" s="568"/>
      <c r="C589" s="614"/>
      <c r="D589" s="612"/>
      <c r="E589" s="448"/>
      <c r="F589" s="148" t="s">
        <v>562</v>
      </c>
      <c r="G589" s="523" t="s">
        <v>1024</v>
      </c>
      <c r="H589" s="523"/>
      <c r="I589" s="523"/>
      <c r="J589" s="523"/>
      <c r="K589" s="585"/>
      <c r="L589" s="603" t="e">
        <f>#REF!-#REF!*10%</f>
        <v>#REF!</v>
      </c>
    </row>
    <row r="590" spans="1:12" ht="15.6" customHeight="1" x14ac:dyDescent="0.25">
      <c r="A590" s="564"/>
      <c r="B590" s="568"/>
      <c r="C590" s="614"/>
      <c r="D590" s="612"/>
      <c r="E590" s="448"/>
      <c r="F590" s="93" t="s">
        <v>1183</v>
      </c>
      <c r="G590" s="573" t="s">
        <v>1180</v>
      </c>
      <c r="H590" s="574"/>
      <c r="I590" s="574"/>
      <c r="J590" s="575"/>
      <c r="K590" s="585"/>
      <c r="L590" s="603" t="e">
        <f>#REF!-#REF!*10%</f>
        <v>#REF!</v>
      </c>
    </row>
    <row r="591" spans="1:12" ht="15.6" customHeight="1" x14ac:dyDescent="0.25">
      <c r="A591" s="564"/>
      <c r="B591" s="568"/>
      <c r="C591" s="614"/>
      <c r="D591" s="612"/>
      <c r="E591" s="448"/>
      <c r="F591" s="148" t="s">
        <v>570</v>
      </c>
      <c r="G591" s="523" t="s">
        <v>613</v>
      </c>
      <c r="H591" s="523"/>
      <c r="I591" s="523"/>
      <c r="J591" s="523"/>
      <c r="K591" s="585"/>
      <c r="L591" s="603" t="e">
        <f>#REF!-#REF!*10%</f>
        <v>#REF!</v>
      </c>
    </row>
    <row r="592" spans="1:12" ht="15.6" customHeight="1" x14ac:dyDescent="0.25">
      <c r="A592" s="564"/>
      <c r="B592" s="568"/>
      <c r="C592" s="614"/>
      <c r="D592" s="612"/>
      <c r="E592" s="448"/>
      <c r="F592" s="149" t="s">
        <v>4</v>
      </c>
      <c r="G592" s="606">
        <v>2.1</v>
      </c>
      <c r="H592" s="606"/>
      <c r="I592" s="606"/>
      <c r="J592" s="606"/>
      <c r="K592" s="585"/>
      <c r="L592" s="603" t="e">
        <f>#REF!-#REF!*10%</f>
        <v>#REF!</v>
      </c>
    </row>
    <row r="593" spans="1:12" ht="15" customHeight="1" x14ac:dyDescent="0.25">
      <c r="A593" s="564"/>
      <c r="B593" s="569"/>
      <c r="C593" s="614"/>
      <c r="D593" s="612"/>
      <c r="E593" s="448"/>
      <c r="F593" s="136" t="s">
        <v>1016</v>
      </c>
      <c r="G593" s="454">
        <v>5</v>
      </c>
      <c r="H593" s="454"/>
      <c r="I593" s="454"/>
      <c r="J593" s="454"/>
      <c r="K593" s="585"/>
      <c r="L593" s="603" t="e">
        <f>#REF!-#REF!*10%</f>
        <v>#REF!</v>
      </c>
    </row>
    <row r="594" spans="1:12" ht="15" customHeight="1" x14ac:dyDescent="0.25">
      <c r="A594" s="564">
        <v>8</v>
      </c>
      <c r="B594" s="567"/>
      <c r="C594" s="614" t="s">
        <v>1259</v>
      </c>
      <c r="D594" s="611"/>
      <c r="E594" s="448"/>
      <c r="F594" s="147" t="s">
        <v>81</v>
      </c>
      <c r="G594" s="607" t="s">
        <v>6</v>
      </c>
      <c r="H594" s="607"/>
      <c r="I594" s="607"/>
      <c r="J594" s="607"/>
      <c r="K594" s="539">
        <v>3</v>
      </c>
      <c r="L594" s="589">
        <v>10157</v>
      </c>
    </row>
    <row r="595" spans="1:12" ht="15" customHeight="1" x14ac:dyDescent="0.25">
      <c r="A595" s="564"/>
      <c r="B595" s="568"/>
      <c r="C595" s="614"/>
      <c r="D595" s="612"/>
      <c r="E595" s="448"/>
      <c r="F595" s="147" t="s">
        <v>80</v>
      </c>
      <c r="G595" s="469">
        <v>50</v>
      </c>
      <c r="H595" s="469"/>
      <c r="I595" s="469"/>
      <c r="J595" s="469"/>
      <c r="K595" s="583"/>
      <c r="L595" s="590"/>
    </row>
    <row r="596" spans="1:12" ht="15" customHeight="1" x14ac:dyDescent="0.25">
      <c r="A596" s="564"/>
      <c r="B596" s="568"/>
      <c r="C596" s="614"/>
      <c r="D596" s="612"/>
      <c r="E596" s="448"/>
      <c r="F596" s="147" t="s">
        <v>1</v>
      </c>
      <c r="G596" s="243">
        <v>3000</v>
      </c>
      <c r="H596" s="244">
        <v>4000</v>
      </c>
      <c r="I596" s="246">
        <v>5000</v>
      </c>
      <c r="J596" s="245">
        <v>6000</v>
      </c>
      <c r="K596" s="583"/>
      <c r="L596" s="590"/>
    </row>
    <row r="597" spans="1:12" ht="15" customHeight="1" x14ac:dyDescent="0.25">
      <c r="A597" s="564"/>
      <c r="B597" s="568"/>
      <c r="C597" s="614"/>
      <c r="D597" s="612"/>
      <c r="E597" s="448"/>
      <c r="F597" s="147" t="s">
        <v>817</v>
      </c>
      <c r="G597" s="243">
        <f>G595*100</f>
        <v>5000</v>
      </c>
      <c r="H597" s="244">
        <f>G595*110</f>
        <v>5500</v>
      </c>
      <c r="I597" s="246">
        <f>G595*120</f>
        <v>6000</v>
      </c>
      <c r="J597" s="245">
        <f>G595*123</f>
        <v>6150</v>
      </c>
      <c r="K597" s="583"/>
      <c r="L597" s="590"/>
    </row>
    <row r="598" spans="1:12" ht="15" customHeight="1" x14ac:dyDescent="0.25">
      <c r="A598" s="564"/>
      <c r="B598" s="568"/>
      <c r="C598" s="614"/>
      <c r="D598" s="612"/>
      <c r="E598" s="448"/>
      <c r="F598" s="147" t="s">
        <v>1269</v>
      </c>
      <c r="G598" s="451">
        <v>0.98</v>
      </c>
      <c r="H598" s="451"/>
      <c r="I598" s="451"/>
      <c r="J598" s="451"/>
      <c r="K598" s="583"/>
      <c r="L598" s="590"/>
    </row>
    <row r="599" spans="1:12" ht="15" customHeight="1" x14ac:dyDescent="0.25">
      <c r="A599" s="564"/>
      <c r="B599" s="568"/>
      <c r="C599" s="614"/>
      <c r="D599" s="612"/>
      <c r="E599" s="448"/>
      <c r="F599" s="93" t="s">
        <v>699</v>
      </c>
      <c r="G599" s="523" t="s">
        <v>700</v>
      </c>
      <c r="H599" s="523"/>
      <c r="I599" s="523"/>
      <c r="J599" s="523"/>
      <c r="K599" s="583"/>
      <c r="L599" s="590"/>
    </row>
    <row r="600" spans="1:12" ht="15" customHeight="1" x14ac:dyDescent="0.25">
      <c r="A600" s="564"/>
      <c r="B600" s="568"/>
      <c r="C600" s="614"/>
      <c r="D600" s="612"/>
      <c r="E600" s="448"/>
      <c r="F600" s="93" t="s">
        <v>1181</v>
      </c>
      <c r="G600" s="462" t="s">
        <v>1179</v>
      </c>
      <c r="H600" s="463"/>
      <c r="I600" s="463"/>
      <c r="J600" s="464"/>
      <c r="K600" s="583"/>
      <c r="L600" s="590"/>
    </row>
    <row r="601" spans="1:12" ht="15" customHeight="1" x14ac:dyDescent="0.25">
      <c r="A601" s="564"/>
      <c r="B601" s="568"/>
      <c r="C601" s="614"/>
      <c r="D601" s="612"/>
      <c r="E601" s="448"/>
      <c r="F601" s="147" t="s">
        <v>2</v>
      </c>
      <c r="G601" s="607">
        <v>66</v>
      </c>
      <c r="H601" s="607"/>
      <c r="I601" s="607"/>
      <c r="J601" s="607"/>
      <c r="K601" s="583"/>
      <c r="L601" s="590"/>
    </row>
    <row r="602" spans="1:12" ht="15" customHeight="1" x14ac:dyDescent="0.25">
      <c r="A602" s="564"/>
      <c r="B602" s="568"/>
      <c r="C602" s="614"/>
      <c r="D602" s="612"/>
      <c r="E602" s="448"/>
      <c r="F602" s="147" t="s">
        <v>396</v>
      </c>
      <c r="G602" s="523" t="s">
        <v>1185</v>
      </c>
      <c r="H602" s="523"/>
      <c r="I602" s="523"/>
      <c r="J602" s="523"/>
      <c r="K602" s="583"/>
      <c r="L602" s="590"/>
    </row>
    <row r="603" spans="1:12" ht="15" customHeight="1" x14ac:dyDescent="0.25">
      <c r="A603" s="564"/>
      <c r="B603" s="568"/>
      <c r="C603" s="614"/>
      <c r="D603" s="612"/>
      <c r="E603" s="448"/>
      <c r="F603" s="147" t="s">
        <v>3</v>
      </c>
      <c r="G603" s="607" t="s">
        <v>28</v>
      </c>
      <c r="H603" s="607"/>
      <c r="I603" s="607"/>
      <c r="J603" s="607"/>
      <c r="K603" s="583"/>
      <c r="L603" s="590"/>
    </row>
    <row r="604" spans="1:12" ht="15" customHeight="1" x14ac:dyDescent="0.25">
      <c r="A604" s="564"/>
      <c r="B604" s="568"/>
      <c r="C604" s="614"/>
      <c r="D604" s="612"/>
      <c r="E604" s="448"/>
      <c r="F604" s="148" t="s">
        <v>379</v>
      </c>
      <c r="G604" s="523" t="s">
        <v>380</v>
      </c>
      <c r="H604" s="523"/>
      <c r="I604" s="523"/>
      <c r="J604" s="523"/>
      <c r="K604" s="583"/>
      <c r="L604" s="590"/>
    </row>
    <row r="605" spans="1:12" ht="15" customHeight="1" x14ac:dyDescent="0.25">
      <c r="A605" s="564"/>
      <c r="B605" s="568"/>
      <c r="C605" s="614"/>
      <c r="D605" s="612"/>
      <c r="E605" s="448"/>
      <c r="F605" s="93" t="s">
        <v>701</v>
      </c>
      <c r="G605" s="523">
        <v>100000</v>
      </c>
      <c r="H605" s="523"/>
      <c r="I605" s="523"/>
      <c r="J605" s="523"/>
      <c r="K605" s="583"/>
      <c r="L605" s="590"/>
    </row>
    <row r="606" spans="1:12" ht="15" customHeight="1" x14ac:dyDescent="0.25">
      <c r="A606" s="564"/>
      <c r="B606" s="568"/>
      <c r="C606" s="614"/>
      <c r="D606" s="612"/>
      <c r="E606" s="448"/>
      <c r="F606" s="148" t="s">
        <v>257</v>
      </c>
      <c r="G606" s="523" t="s">
        <v>556</v>
      </c>
      <c r="H606" s="523"/>
      <c r="I606" s="523"/>
      <c r="J606" s="523"/>
      <c r="K606" s="583"/>
      <c r="L606" s="590"/>
    </row>
    <row r="607" spans="1:12" ht="15" customHeight="1" x14ac:dyDescent="0.25">
      <c r="A607" s="564"/>
      <c r="B607" s="568"/>
      <c r="C607" s="614"/>
      <c r="D607" s="612"/>
      <c r="E607" s="448"/>
      <c r="F607" s="148" t="s">
        <v>376</v>
      </c>
      <c r="G607" s="523" t="s">
        <v>392</v>
      </c>
      <c r="H607" s="523"/>
      <c r="I607" s="523"/>
      <c r="J607" s="523"/>
      <c r="K607" s="583"/>
      <c r="L607" s="590"/>
    </row>
    <row r="608" spans="1:12" ht="15" customHeight="1" x14ac:dyDescent="0.25">
      <c r="A608" s="564"/>
      <c r="B608" s="568"/>
      <c r="C608" s="614"/>
      <c r="D608" s="612"/>
      <c r="E608" s="448"/>
      <c r="F608" s="93" t="s">
        <v>702</v>
      </c>
      <c r="G608" s="523" t="s">
        <v>709</v>
      </c>
      <c r="H608" s="523"/>
      <c r="I608" s="523"/>
      <c r="J608" s="523"/>
      <c r="K608" s="583"/>
      <c r="L608" s="590"/>
    </row>
    <row r="609" spans="1:12" ht="15" customHeight="1" x14ac:dyDescent="0.25">
      <c r="A609" s="564"/>
      <c r="B609" s="568"/>
      <c r="C609" s="614"/>
      <c r="D609" s="612"/>
      <c r="E609" s="448"/>
      <c r="F609" s="148" t="s">
        <v>381</v>
      </c>
      <c r="G609" s="523" t="s">
        <v>382</v>
      </c>
      <c r="H609" s="523"/>
      <c r="I609" s="523"/>
      <c r="J609" s="523"/>
      <c r="K609" s="583"/>
      <c r="L609" s="590"/>
    </row>
    <row r="610" spans="1:12" ht="15" customHeight="1" x14ac:dyDescent="0.25">
      <c r="A610" s="564"/>
      <c r="B610" s="568"/>
      <c r="C610" s="614"/>
      <c r="D610" s="612"/>
      <c r="E610" s="448"/>
      <c r="F610" s="94" t="s">
        <v>358</v>
      </c>
      <c r="G610" s="523" t="s">
        <v>900</v>
      </c>
      <c r="H610" s="523"/>
      <c r="I610" s="523"/>
      <c r="J610" s="523"/>
      <c r="K610" s="583"/>
      <c r="L610" s="590"/>
    </row>
    <row r="611" spans="1:12" ht="15" customHeight="1" x14ac:dyDescent="0.25">
      <c r="A611" s="564"/>
      <c r="B611" s="568"/>
      <c r="C611" s="614"/>
      <c r="D611" s="612"/>
      <c r="E611" s="448"/>
      <c r="F611" s="148" t="s">
        <v>383</v>
      </c>
      <c r="G611" s="523" t="s">
        <v>394</v>
      </c>
      <c r="H611" s="523"/>
      <c r="I611" s="523"/>
      <c r="J611" s="523"/>
      <c r="K611" s="584">
        <v>5</v>
      </c>
      <c r="L611" s="533">
        <v>10868</v>
      </c>
    </row>
    <row r="612" spans="1:12" ht="15" customHeight="1" x14ac:dyDescent="0.25">
      <c r="A612" s="564"/>
      <c r="B612" s="568"/>
      <c r="C612" s="614"/>
      <c r="D612" s="612"/>
      <c r="E612" s="448"/>
      <c r="F612" s="148" t="s">
        <v>389</v>
      </c>
      <c r="G612" s="523" t="s">
        <v>390</v>
      </c>
      <c r="H612" s="523"/>
      <c r="I612" s="523"/>
      <c r="J612" s="523"/>
      <c r="K612" s="585"/>
      <c r="L612" s="603" t="e">
        <f>#REF!-#REF!*10%</f>
        <v>#REF!</v>
      </c>
    </row>
    <row r="613" spans="1:12" ht="15" customHeight="1" x14ac:dyDescent="0.25">
      <c r="A613" s="564"/>
      <c r="B613" s="568"/>
      <c r="C613" s="614"/>
      <c r="D613" s="612"/>
      <c r="E613" s="448"/>
      <c r="F613" s="93" t="s">
        <v>704</v>
      </c>
      <c r="G613" s="523" t="s">
        <v>705</v>
      </c>
      <c r="H613" s="523"/>
      <c r="I613" s="523"/>
      <c r="J613" s="523"/>
      <c r="K613" s="585"/>
      <c r="L613" s="603" t="e">
        <f>#REF!-#REF!*10%</f>
        <v>#REF!</v>
      </c>
    </row>
    <row r="614" spans="1:12" ht="15" customHeight="1" x14ac:dyDescent="0.25">
      <c r="A614" s="564"/>
      <c r="B614" s="568"/>
      <c r="C614" s="614"/>
      <c r="D614" s="612"/>
      <c r="E614" s="448"/>
      <c r="F614" s="93" t="s">
        <v>706</v>
      </c>
      <c r="G614" s="523" t="s">
        <v>390</v>
      </c>
      <c r="H614" s="523"/>
      <c r="I614" s="523"/>
      <c r="J614" s="523"/>
      <c r="K614" s="585"/>
      <c r="L614" s="603" t="e">
        <f>#REF!-#REF!*10%</f>
        <v>#REF!</v>
      </c>
    </row>
    <row r="615" spans="1:12" ht="15" customHeight="1" x14ac:dyDescent="0.25">
      <c r="A615" s="564"/>
      <c r="B615" s="568"/>
      <c r="C615" s="614"/>
      <c r="D615" s="612"/>
      <c r="E615" s="448"/>
      <c r="F615" s="93" t="s">
        <v>1271</v>
      </c>
      <c r="G615" s="523" t="s">
        <v>390</v>
      </c>
      <c r="H615" s="523"/>
      <c r="I615" s="523"/>
      <c r="J615" s="523"/>
      <c r="K615" s="585"/>
      <c r="L615" s="603" t="e">
        <f>#REF!-#REF!*10%</f>
        <v>#REF!</v>
      </c>
    </row>
    <row r="616" spans="1:12" ht="15" customHeight="1" x14ac:dyDescent="0.25">
      <c r="A616" s="564"/>
      <c r="B616" s="568"/>
      <c r="C616" s="614"/>
      <c r="D616" s="612"/>
      <c r="E616" s="448"/>
      <c r="F616" s="93" t="s">
        <v>707</v>
      </c>
      <c r="G616" s="523" t="s">
        <v>1270</v>
      </c>
      <c r="H616" s="523"/>
      <c r="I616" s="523"/>
      <c r="J616" s="523"/>
      <c r="K616" s="585"/>
      <c r="L616" s="603" t="e">
        <f>#REF!-#REF!*10%</f>
        <v>#REF!</v>
      </c>
    </row>
    <row r="617" spans="1:12" ht="15" customHeight="1" x14ac:dyDescent="0.25">
      <c r="A617" s="564"/>
      <c r="B617" s="568"/>
      <c r="C617" s="614"/>
      <c r="D617" s="612"/>
      <c r="E617" s="448"/>
      <c r="F617" s="93" t="s">
        <v>708</v>
      </c>
      <c r="G617" s="523" t="s">
        <v>390</v>
      </c>
      <c r="H617" s="523"/>
      <c r="I617" s="523"/>
      <c r="J617" s="523"/>
      <c r="K617" s="585"/>
      <c r="L617" s="603" t="e">
        <f>#REF!-#REF!*10%</f>
        <v>#REF!</v>
      </c>
    </row>
    <row r="618" spans="1:12" ht="15" customHeight="1" x14ac:dyDescent="0.25">
      <c r="A618" s="564"/>
      <c r="B618" s="568"/>
      <c r="C618" s="614"/>
      <c r="D618" s="612"/>
      <c r="E618" s="448"/>
      <c r="F618" s="148" t="s">
        <v>377</v>
      </c>
      <c r="G618" s="523" t="s">
        <v>387</v>
      </c>
      <c r="H618" s="523"/>
      <c r="I618" s="523"/>
      <c r="J618" s="523"/>
      <c r="K618" s="585"/>
      <c r="L618" s="603" t="e">
        <f>#REF!-#REF!*10%</f>
        <v>#REF!</v>
      </c>
    </row>
    <row r="619" spans="1:12" ht="15" customHeight="1" x14ac:dyDescent="0.25">
      <c r="A619" s="564"/>
      <c r="B619" s="568"/>
      <c r="C619" s="614"/>
      <c r="D619" s="612"/>
      <c r="E619" s="448"/>
      <c r="F619" s="148" t="s">
        <v>388</v>
      </c>
      <c r="G619" s="523" t="s">
        <v>393</v>
      </c>
      <c r="H619" s="523"/>
      <c r="I619" s="523"/>
      <c r="J619" s="523"/>
      <c r="K619" s="585"/>
      <c r="L619" s="603" t="e">
        <f>#REF!-#REF!*10%</f>
        <v>#REF!</v>
      </c>
    </row>
    <row r="620" spans="1:12" ht="15.6" customHeight="1" x14ac:dyDescent="0.25">
      <c r="A620" s="564"/>
      <c r="B620" s="568"/>
      <c r="C620" s="614"/>
      <c r="D620" s="612"/>
      <c r="E620" s="448"/>
      <c r="F620" s="148" t="s">
        <v>562</v>
      </c>
      <c r="G620" s="523" t="s">
        <v>1024</v>
      </c>
      <c r="H620" s="523"/>
      <c r="I620" s="523"/>
      <c r="J620" s="523"/>
      <c r="K620" s="585"/>
      <c r="L620" s="603" t="e">
        <f>#REF!-#REF!*10%</f>
        <v>#REF!</v>
      </c>
    </row>
    <row r="621" spans="1:12" ht="15.6" customHeight="1" x14ac:dyDescent="0.25">
      <c r="A621" s="564"/>
      <c r="B621" s="568"/>
      <c r="C621" s="614"/>
      <c r="D621" s="612"/>
      <c r="E621" s="448"/>
      <c r="F621" s="93" t="s">
        <v>1183</v>
      </c>
      <c r="G621" s="573" t="s">
        <v>1180</v>
      </c>
      <c r="H621" s="574"/>
      <c r="I621" s="574"/>
      <c r="J621" s="575"/>
      <c r="K621" s="585"/>
      <c r="L621" s="603" t="e">
        <f>#REF!-#REF!*10%</f>
        <v>#REF!</v>
      </c>
    </row>
    <row r="622" spans="1:12" ht="15.6" customHeight="1" x14ac:dyDescent="0.25">
      <c r="A622" s="564"/>
      <c r="B622" s="568"/>
      <c r="C622" s="614"/>
      <c r="D622" s="612"/>
      <c r="E622" s="448"/>
      <c r="F622" s="148" t="s">
        <v>570</v>
      </c>
      <c r="G622" s="523" t="s">
        <v>613</v>
      </c>
      <c r="H622" s="523"/>
      <c r="I622" s="523"/>
      <c r="J622" s="523"/>
      <c r="K622" s="585"/>
      <c r="L622" s="603" t="e">
        <f>#REF!-#REF!*10%</f>
        <v>#REF!</v>
      </c>
    </row>
    <row r="623" spans="1:12" ht="15.6" customHeight="1" x14ac:dyDescent="0.25">
      <c r="A623" s="564"/>
      <c r="B623" s="568"/>
      <c r="C623" s="614"/>
      <c r="D623" s="612"/>
      <c r="E623" s="448"/>
      <c r="F623" s="149" t="s">
        <v>4</v>
      </c>
      <c r="G623" s="606">
        <v>2</v>
      </c>
      <c r="H623" s="606"/>
      <c r="I623" s="606"/>
      <c r="J623" s="606"/>
      <c r="K623" s="585"/>
      <c r="L623" s="603" t="e">
        <f>#REF!-#REF!*10%</f>
        <v>#REF!</v>
      </c>
    </row>
    <row r="624" spans="1:12" ht="15" customHeight="1" x14ac:dyDescent="0.25">
      <c r="A624" s="564"/>
      <c r="B624" s="569"/>
      <c r="C624" s="614"/>
      <c r="D624" s="612"/>
      <c r="E624" s="448"/>
      <c r="F624" s="136" t="s">
        <v>1016</v>
      </c>
      <c r="G624" s="454">
        <v>5</v>
      </c>
      <c r="H624" s="454"/>
      <c r="I624" s="454"/>
      <c r="J624" s="454"/>
      <c r="K624" s="585"/>
      <c r="L624" s="603" t="e">
        <f>#REF!-#REF!*10%</f>
        <v>#REF!</v>
      </c>
    </row>
    <row r="625" spans="1:12" ht="15" customHeight="1" x14ac:dyDescent="0.25">
      <c r="A625" s="564">
        <v>9</v>
      </c>
      <c r="B625" s="567"/>
      <c r="C625" s="614" t="s">
        <v>1260</v>
      </c>
      <c r="D625" s="611"/>
      <c r="E625" s="448"/>
      <c r="F625" s="147" t="s">
        <v>81</v>
      </c>
      <c r="G625" s="607" t="s">
        <v>6</v>
      </c>
      <c r="H625" s="607"/>
      <c r="I625" s="607"/>
      <c r="J625" s="607"/>
      <c r="K625" s="539">
        <v>3</v>
      </c>
      <c r="L625" s="589">
        <v>10582</v>
      </c>
    </row>
    <row r="626" spans="1:12" ht="15" customHeight="1" x14ac:dyDescent="0.25">
      <c r="A626" s="564"/>
      <c r="B626" s="568"/>
      <c r="C626" s="614"/>
      <c r="D626" s="612"/>
      <c r="E626" s="448"/>
      <c r="F626" s="147" t="s">
        <v>80</v>
      </c>
      <c r="G626" s="469">
        <v>50</v>
      </c>
      <c r="H626" s="469"/>
      <c r="I626" s="469"/>
      <c r="J626" s="469"/>
      <c r="K626" s="583"/>
      <c r="L626" s="590"/>
    </row>
    <row r="627" spans="1:12" ht="15" customHeight="1" x14ac:dyDescent="0.25">
      <c r="A627" s="564"/>
      <c r="B627" s="568"/>
      <c r="C627" s="614"/>
      <c r="D627" s="612"/>
      <c r="E627" s="448"/>
      <c r="F627" s="147" t="s">
        <v>1</v>
      </c>
      <c r="G627" s="243">
        <v>3000</v>
      </c>
      <c r="H627" s="244">
        <v>4000</v>
      </c>
      <c r="I627" s="246">
        <v>5000</v>
      </c>
      <c r="J627" s="245">
        <v>6000</v>
      </c>
      <c r="K627" s="583"/>
      <c r="L627" s="590"/>
    </row>
    <row r="628" spans="1:12" ht="15" customHeight="1" x14ac:dyDescent="0.25">
      <c r="A628" s="564"/>
      <c r="B628" s="568"/>
      <c r="C628" s="614"/>
      <c r="D628" s="612"/>
      <c r="E628" s="448"/>
      <c r="F628" s="147" t="s">
        <v>817</v>
      </c>
      <c r="G628" s="243">
        <f>G626*100</f>
        <v>5000</v>
      </c>
      <c r="H628" s="244">
        <f>G626*110</f>
        <v>5500</v>
      </c>
      <c r="I628" s="246">
        <f>G626*120</f>
        <v>6000</v>
      </c>
      <c r="J628" s="245">
        <f>G626*123</f>
        <v>6150</v>
      </c>
      <c r="K628" s="583"/>
      <c r="L628" s="590"/>
    </row>
    <row r="629" spans="1:12" ht="15" customHeight="1" x14ac:dyDescent="0.25">
      <c r="A629" s="564"/>
      <c r="B629" s="568"/>
      <c r="C629" s="614"/>
      <c r="D629" s="612"/>
      <c r="E629" s="448"/>
      <c r="F629" s="147" t="s">
        <v>1269</v>
      </c>
      <c r="G629" s="451">
        <v>0.98</v>
      </c>
      <c r="H629" s="451"/>
      <c r="I629" s="451"/>
      <c r="J629" s="451"/>
      <c r="K629" s="583"/>
      <c r="L629" s="590"/>
    </row>
    <row r="630" spans="1:12" ht="15" customHeight="1" x14ac:dyDescent="0.25">
      <c r="A630" s="564"/>
      <c r="B630" s="568"/>
      <c r="C630" s="614"/>
      <c r="D630" s="612"/>
      <c r="E630" s="448"/>
      <c r="F630" s="93" t="s">
        <v>699</v>
      </c>
      <c r="G630" s="523" t="s">
        <v>700</v>
      </c>
      <c r="H630" s="523"/>
      <c r="I630" s="523"/>
      <c r="J630" s="523"/>
      <c r="K630" s="583"/>
      <c r="L630" s="590"/>
    </row>
    <row r="631" spans="1:12" ht="15" customHeight="1" x14ac:dyDescent="0.25">
      <c r="A631" s="564"/>
      <c r="B631" s="568"/>
      <c r="C631" s="614"/>
      <c r="D631" s="612"/>
      <c r="E631" s="448"/>
      <c r="F631" s="93" t="s">
        <v>1181</v>
      </c>
      <c r="G631" s="462" t="s">
        <v>1179</v>
      </c>
      <c r="H631" s="463"/>
      <c r="I631" s="463"/>
      <c r="J631" s="464"/>
      <c r="K631" s="583"/>
      <c r="L631" s="590"/>
    </row>
    <row r="632" spans="1:12" ht="15" customHeight="1" x14ac:dyDescent="0.25">
      <c r="A632" s="564"/>
      <c r="B632" s="568"/>
      <c r="C632" s="614"/>
      <c r="D632" s="612"/>
      <c r="E632" s="448"/>
      <c r="F632" s="147" t="s">
        <v>2</v>
      </c>
      <c r="G632" s="607">
        <v>66</v>
      </c>
      <c r="H632" s="607"/>
      <c r="I632" s="607"/>
      <c r="J632" s="607"/>
      <c r="K632" s="583"/>
      <c r="L632" s="590"/>
    </row>
    <row r="633" spans="1:12" ht="15" customHeight="1" x14ac:dyDescent="0.25">
      <c r="A633" s="564"/>
      <c r="B633" s="568"/>
      <c r="C633" s="614"/>
      <c r="D633" s="612"/>
      <c r="E633" s="448"/>
      <c r="F633" s="147" t="s">
        <v>396</v>
      </c>
      <c r="G633" s="523" t="s">
        <v>1185</v>
      </c>
      <c r="H633" s="523"/>
      <c r="I633" s="523"/>
      <c r="J633" s="523"/>
      <c r="K633" s="583"/>
      <c r="L633" s="590"/>
    </row>
    <row r="634" spans="1:12" ht="15" customHeight="1" x14ac:dyDescent="0.25">
      <c r="A634" s="564"/>
      <c r="B634" s="568"/>
      <c r="C634" s="614"/>
      <c r="D634" s="612"/>
      <c r="E634" s="448"/>
      <c r="F634" s="147" t="s">
        <v>3</v>
      </c>
      <c r="G634" s="607" t="s">
        <v>29</v>
      </c>
      <c r="H634" s="607"/>
      <c r="I634" s="607"/>
      <c r="J634" s="607"/>
      <c r="K634" s="583"/>
      <c r="L634" s="590"/>
    </row>
    <row r="635" spans="1:12" ht="15" customHeight="1" x14ac:dyDescent="0.25">
      <c r="A635" s="564"/>
      <c r="B635" s="568"/>
      <c r="C635" s="614"/>
      <c r="D635" s="612"/>
      <c r="E635" s="448"/>
      <c r="F635" s="148" t="s">
        <v>379</v>
      </c>
      <c r="G635" s="523" t="s">
        <v>380</v>
      </c>
      <c r="H635" s="523"/>
      <c r="I635" s="523"/>
      <c r="J635" s="523"/>
      <c r="K635" s="583"/>
      <c r="L635" s="590"/>
    </row>
    <row r="636" spans="1:12" ht="15" customHeight="1" x14ac:dyDescent="0.25">
      <c r="A636" s="564"/>
      <c r="B636" s="568"/>
      <c r="C636" s="614"/>
      <c r="D636" s="612"/>
      <c r="E636" s="448"/>
      <c r="F636" s="93" t="s">
        <v>701</v>
      </c>
      <c r="G636" s="523">
        <v>100000</v>
      </c>
      <c r="H636" s="523"/>
      <c r="I636" s="523"/>
      <c r="J636" s="523"/>
      <c r="K636" s="583"/>
      <c r="L636" s="590"/>
    </row>
    <row r="637" spans="1:12" ht="15" customHeight="1" x14ac:dyDescent="0.25">
      <c r="A637" s="564"/>
      <c r="B637" s="568"/>
      <c r="C637" s="614"/>
      <c r="D637" s="612"/>
      <c r="E637" s="448"/>
      <c r="F637" s="148" t="s">
        <v>257</v>
      </c>
      <c r="G637" s="523" t="s">
        <v>556</v>
      </c>
      <c r="H637" s="523"/>
      <c r="I637" s="523"/>
      <c r="J637" s="523"/>
      <c r="K637" s="583"/>
      <c r="L637" s="590"/>
    </row>
    <row r="638" spans="1:12" ht="15" customHeight="1" x14ac:dyDescent="0.25">
      <c r="A638" s="564"/>
      <c r="B638" s="568"/>
      <c r="C638" s="614"/>
      <c r="D638" s="612"/>
      <c r="E638" s="448"/>
      <c r="F638" s="148" t="s">
        <v>376</v>
      </c>
      <c r="G638" s="523" t="s">
        <v>392</v>
      </c>
      <c r="H638" s="523"/>
      <c r="I638" s="523"/>
      <c r="J638" s="523"/>
      <c r="K638" s="583"/>
      <c r="L638" s="590"/>
    </row>
    <row r="639" spans="1:12" ht="15" customHeight="1" x14ac:dyDescent="0.25">
      <c r="A639" s="564"/>
      <c r="B639" s="568"/>
      <c r="C639" s="614"/>
      <c r="D639" s="612"/>
      <c r="E639" s="448"/>
      <c r="F639" s="93" t="s">
        <v>702</v>
      </c>
      <c r="G639" s="523" t="s">
        <v>709</v>
      </c>
      <c r="H639" s="523"/>
      <c r="I639" s="523"/>
      <c r="J639" s="523"/>
      <c r="K639" s="583"/>
      <c r="L639" s="590"/>
    </row>
    <row r="640" spans="1:12" ht="15" customHeight="1" x14ac:dyDescent="0.25">
      <c r="A640" s="564"/>
      <c r="B640" s="568"/>
      <c r="C640" s="614"/>
      <c r="D640" s="612"/>
      <c r="E640" s="448"/>
      <c r="F640" s="148" t="s">
        <v>381</v>
      </c>
      <c r="G640" s="523" t="s">
        <v>382</v>
      </c>
      <c r="H640" s="523"/>
      <c r="I640" s="523"/>
      <c r="J640" s="523"/>
      <c r="K640" s="583"/>
      <c r="L640" s="590"/>
    </row>
    <row r="641" spans="1:12" ht="15" customHeight="1" x14ac:dyDescent="0.25">
      <c r="A641" s="564"/>
      <c r="B641" s="568"/>
      <c r="C641" s="614"/>
      <c r="D641" s="612"/>
      <c r="E641" s="448"/>
      <c r="F641" s="94" t="s">
        <v>358</v>
      </c>
      <c r="G641" s="523" t="s">
        <v>900</v>
      </c>
      <c r="H641" s="523"/>
      <c r="I641" s="523"/>
      <c r="J641" s="523"/>
      <c r="K641" s="583"/>
      <c r="L641" s="590"/>
    </row>
    <row r="642" spans="1:12" ht="15" customHeight="1" x14ac:dyDescent="0.25">
      <c r="A642" s="564"/>
      <c r="B642" s="568"/>
      <c r="C642" s="614"/>
      <c r="D642" s="612"/>
      <c r="E642" s="448"/>
      <c r="F642" s="148" t="s">
        <v>383</v>
      </c>
      <c r="G642" s="523" t="s">
        <v>394</v>
      </c>
      <c r="H642" s="523"/>
      <c r="I642" s="523"/>
      <c r="J642" s="523"/>
      <c r="K642" s="584">
        <v>5</v>
      </c>
      <c r="L642" s="533">
        <v>11323</v>
      </c>
    </row>
    <row r="643" spans="1:12" ht="15" customHeight="1" x14ac:dyDescent="0.25">
      <c r="A643" s="564"/>
      <c r="B643" s="568"/>
      <c r="C643" s="614"/>
      <c r="D643" s="612"/>
      <c r="E643" s="448"/>
      <c r="F643" s="148" t="s">
        <v>389</v>
      </c>
      <c r="G643" s="523" t="s">
        <v>390</v>
      </c>
      <c r="H643" s="523"/>
      <c r="I643" s="523"/>
      <c r="J643" s="523"/>
      <c r="K643" s="585"/>
      <c r="L643" s="603" t="e">
        <f>#REF!-#REF!*10%</f>
        <v>#REF!</v>
      </c>
    </row>
    <row r="644" spans="1:12" ht="15" customHeight="1" x14ac:dyDescent="0.25">
      <c r="A644" s="564"/>
      <c r="B644" s="568"/>
      <c r="C644" s="614"/>
      <c r="D644" s="612"/>
      <c r="E644" s="448"/>
      <c r="F644" s="93" t="s">
        <v>704</v>
      </c>
      <c r="G644" s="523" t="s">
        <v>705</v>
      </c>
      <c r="H644" s="523"/>
      <c r="I644" s="523"/>
      <c r="J644" s="523"/>
      <c r="K644" s="585"/>
      <c r="L644" s="603" t="e">
        <f>#REF!-#REF!*10%</f>
        <v>#REF!</v>
      </c>
    </row>
    <row r="645" spans="1:12" ht="15" customHeight="1" x14ac:dyDescent="0.25">
      <c r="A645" s="564"/>
      <c r="B645" s="568"/>
      <c r="C645" s="614"/>
      <c r="D645" s="612"/>
      <c r="E645" s="448"/>
      <c r="F645" s="93" t="s">
        <v>706</v>
      </c>
      <c r="G645" s="523" t="s">
        <v>390</v>
      </c>
      <c r="H645" s="523"/>
      <c r="I645" s="523"/>
      <c r="J645" s="523"/>
      <c r="K645" s="585"/>
      <c r="L645" s="603" t="e">
        <f>#REF!-#REF!*10%</f>
        <v>#REF!</v>
      </c>
    </row>
    <row r="646" spans="1:12" ht="15" customHeight="1" x14ac:dyDescent="0.25">
      <c r="A646" s="564"/>
      <c r="B646" s="568"/>
      <c r="C646" s="614"/>
      <c r="D646" s="612"/>
      <c r="E646" s="448"/>
      <c r="F646" s="93" t="s">
        <v>1271</v>
      </c>
      <c r="G646" s="523" t="s">
        <v>390</v>
      </c>
      <c r="H646" s="523"/>
      <c r="I646" s="523"/>
      <c r="J646" s="523"/>
      <c r="K646" s="585"/>
      <c r="L646" s="603" t="e">
        <f>#REF!-#REF!*10%</f>
        <v>#REF!</v>
      </c>
    </row>
    <row r="647" spans="1:12" ht="15" customHeight="1" x14ac:dyDescent="0.25">
      <c r="A647" s="564"/>
      <c r="B647" s="568"/>
      <c r="C647" s="614"/>
      <c r="D647" s="612"/>
      <c r="E647" s="448"/>
      <c r="F647" s="93" t="s">
        <v>707</v>
      </c>
      <c r="G647" s="523" t="s">
        <v>1270</v>
      </c>
      <c r="H647" s="523"/>
      <c r="I647" s="523"/>
      <c r="J647" s="523"/>
      <c r="K647" s="585"/>
      <c r="L647" s="603" t="e">
        <f>#REF!-#REF!*10%</f>
        <v>#REF!</v>
      </c>
    </row>
    <row r="648" spans="1:12" ht="15" customHeight="1" x14ac:dyDescent="0.25">
      <c r="A648" s="564"/>
      <c r="B648" s="568"/>
      <c r="C648" s="614"/>
      <c r="D648" s="612"/>
      <c r="E648" s="448"/>
      <c r="F648" s="93" t="s">
        <v>708</v>
      </c>
      <c r="G648" s="523" t="s">
        <v>390</v>
      </c>
      <c r="H648" s="523"/>
      <c r="I648" s="523"/>
      <c r="J648" s="523"/>
      <c r="K648" s="585"/>
      <c r="L648" s="603" t="e">
        <f>#REF!-#REF!*10%</f>
        <v>#REF!</v>
      </c>
    </row>
    <row r="649" spans="1:12" ht="15" customHeight="1" x14ac:dyDescent="0.25">
      <c r="A649" s="564"/>
      <c r="B649" s="568"/>
      <c r="C649" s="614"/>
      <c r="D649" s="612"/>
      <c r="E649" s="448"/>
      <c r="F649" s="148" t="s">
        <v>377</v>
      </c>
      <c r="G649" s="523" t="s">
        <v>387</v>
      </c>
      <c r="H649" s="523"/>
      <c r="I649" s="523"/>
      <c r="J649" s="523"/>
      <c r="K649" s="585"/>
      <c r="L649" s="603" t="e">
        <f>#REF!-#REF!*10%</f>
        <v>#REF!</v>
      </c>
    </row>
    <row r="650" spans="1:12" ht="15" customHeight="1" x14ac:dyDescent="0.25">
      <c r="A650" s="564"/>
      <c r="B650" s="568"/>
      <c r="C650" s="614"/>
      <c r="D650" s="612"/>
      <c r="E650" s="448"/>
      <c r="F650" s="148" t="s">
        <v>388</v>
      </c>
      <c r="G650" s="523" t="s">
        <v>393</v>
      </c>
      <c r="H650" s="523"/>
      <c r="I650" s="523"/>
      <c r="J650" s="523"/>
      <c r="K650" s="585"/>
      <c r="L650" s="603" t="e">
        <f>#REF!-#REF!*10%</f>
        <v>#REF!</v>
      </c>
    </row>
    <row r="651" spans="1:12" ht="15.6" customHeight="1" x14ac:dyDescent="0.25">
      <c r="A651" s="564"/>
      <c r="B651" s="568"/>
      <c r="C651" s="614"/>
      <c r="D651" s="612"/>
      <c r="E651" s="448"/>
      <c r="F651" s="148" t="s">
        <v>562</v>
      </c>
      <c r="G651" s="523" t="s">
        <v>1024</v>
      </c>
      <c r="H651" s="523"/>
      <c r="I651" s="523"/>
      <c r="J651" s="523"/>
      <c r="K651" s="585"/>
      <c r="L651" s="603" t="e">
        <f>#REF!-#REF!*10%</f>
        <v>#REF!</v>
      </c>
    </row>
    <row r="652" spans="1:12" ht="15.6" customHeight="1" x14ac:dyDescent="0.25">
      <c r="A652" s="564"/>
      <c r="B652" s="568"/>
      <c r="C652" s="614"/>
      <c r="D652" s="612"/>
      <c r="E652" s="448"/>
      <c r="F652" s="93" t="s">
        <v>1183</v>
      </c>
      <c r="G652" s="573" t="s">
        <v>1180</v>
      </c>
      <c r="H652" s="574"/>
      <c r="I652" s="574"/>
      <c r="J652" s="575"/>
      <c r="K652" s="585"/>
      <c r="L652" s="603" t="e">
        <f>#REF!-#REF!*10%</f>
        <v>#REF!</v>
      </c>
    </row>
    <row r="653" spans="1:12" ht="15.6" customHeight="1" x14ac:dyDescent="0.25">
      <c r="A653" s="564"/>
      <c r="B653" s="568"/>
      <c r="C653" s="614"/>
      <c r="D653" s="612"/>
      <c r="E653" s="448"/>
      <c r="F653" s="148" t="s">
        <v>570</v>
      </c>
      <c r="G653" s="523" t="s">
        <v>613</v>
      </c>
      <c r="H653" s="523"/>
      <c r="I653" s="523"/>
      <c r="J653" s="523"/>
      <c r="K653" s="585"/>
      <c r="L653" s="603" t="e">
        <f>#REF!-#REF!*10%</f>
        <v>#REF!</v>
      </c>
    </row>
    <row r="654" spans="1:12" ht="15.6" customHeight="1" x14ac:dyDescent="0.25">
      <c r="A654" s="564"/>
      <c r="B654" s="568"/>
      <c r="C654" s="614"/>
      <c r="D654" s="612"/>
      <c r="E654" s="448"/>
      <c r="F654" s="149" t="s">
        <v>4</v>
      </c>
      <c r="G654" s="606">
        <v>2.8</v>
      </c>
      <c r="H654" s="606"/>
      <c r="I654" s="606"/>
      <c r="J654" s="606"/>
      <c r="K654" s="585"/>
      <c r="L654" s="603" t="e">
        <f>#REF!-#REF!*10%</f>
        <v>#REF!</v>
      </c>
    </row>
    <row r="655" spans="1:12" ht="15" customHeight="1" x14ac:dyDescent="0.25">
      <c r="A655" s="564"/>
      <c r="B655" s="569"/>
      <c r="C655" s="614"/>
      <c r="D655" s="612"/>
      <c r="E655" s="448"/>
      <c r="F655" s="136" t="s">
        <v>1016</v>
      </c>
      <c r="G655" s="454">
        <v>5</v>
      </c>
      <c r="H655" s="454"/>
      <c r="I655" s="454"/>
      <c r="J655" s="454"/>
      <c r="K655" s="585"/>
      <c r="L655" s="603" t="e">
        <f>#REF!-#REF!*10%</f>
        <v>#REF!</v>
      </c>
    </row>
    <row r="656" spans="1:12" ht="15" customHeight="1" x14ac:dyDescent="0.25">
      <c r="A656" s="564">
        <v>10</v>
      </c>
      <c r="B656" s="567"/>
      <c r="C656" s="614" t="s">
        <v>1261</v>
      </c>
      <c r="D656" s="611"/>
      <c r="E656" s="448"/>
      <c r="F656" s="147" t="s">
        <v>81</v>
      </c>
      <c r="G656" s="607" t="s">
        <v>6</v>
      </c>
      <c r="H656" s="607"/>
      <c r="I656" s="607"/>
      <c r="J656" s="607"/>
      <c r="K656" s="539">
        <v>3</v>
      </c>
      <c r="L656" s="589">
        <v>11003</v>
      </c>
    </row>
    <row r="657" spans="1:12" ht="15" customHeight="1" x14ac:dyDescent="0.25">
      <c r="A657" s="564"/>
      <c r="B657" s="568"/>
      <c r="C657" s="614"/>
      <c r="D657" s="612"/>
      <c r="E657" s="448"/>
      <c r="F657" s="147" t="s">
        <v>80</v>
      </c>
      <c r="G657" s="469">
        <v>60</v>
      </c>
      <c r="H657" s="469"/>
      <c r="I657" s="469"/>
      <c r="J657" s="469"/>
      <c r="K657" s="583"/>
      <c r="L657" s="590"/>
    </row>
    <row r="658" spans="1:12" ht="15" customHeight="1" x14ac:dyDescent="0.25">
      <c r="A658" s="564"/>
      <c r="B658" s="568"/>
      <c r="C658" s="614"/>
      <c r="D658" s="612"/>
      <c r="E658" s="448"/>
      <c r="F658" s="147" t="s">
        <v>1</v>
      </c>
      <c r="G658" s="243">
        <v>3000</v>
      </c>
      <c r="H658" s="244">
        <v>4000</v>
      </c>
      <c r="I658" s="246">
        <v>5000</v>
      </c>
      <c r="J658" s="245">
        <v>6000</v>
      </c>
      <c r="K658" s="583"/>
      <c r="L658" s="590"/>
    </row>
    <row r="659" spans="1:12" ht="15" customHeight="1" x14ac:dyDescent="0.25">
      <c r="A659" s="564"/>
      <c r="B659" s="568"/>
      <c r="C659" s="614"/>
      <c r="D659" s="612"/>
      <c r="E659" s="448"/>
      <c r="F659" s="147" t="s">
        <v>817</v>
      </c>
      <c r="G659" s="243">
        <f>G657*100</f>
        <v>6000</v>
      </c>
      <c r="H659" s="244">
        <f>G657*110</f>
        <v>6600</v>
      </c>
      <c r="I659" s="246">
        <f>G657*120</f>
        <v>7200</v>
      </c>
      <c r="J659" s="245">
        <f>G657*123</f>
        <v>7380</v>
      </c>
      <c r="K659" s="583"/>
      <c r="L659" s="590"/>
    </row>
    <row r="660" spans="1:12" ht="15" customHeight="1" x14ac:dyDescent="0.25">
      <c r="A660" s="564"/>
      <c r="B660" s="568"/>
      <c r="C660" s="614"/>
      <c r="D660" s="612"/>
      <c r="E660" s="448"/>
      <c r="F660" s="147" t="s">
        <v>1269</v>
      </c>
      <c r="G660" s="451">
        <v>0.98</v>
      </c>
      <c r="H660" s="451"/>
      <c r="I660" s="451"/>
      <c r="J660" s="451"/>
      <c r="K660" s="583"/>
      <c r="L660" s="590"/>
    </row>
    <row r="661" spans="1:12" ht="15" customHeight="1" x14ac:dyDescent="0.25">
      <c r="A661" s="564"/>
      <c r="B661" s="568"/>
      <c r="C661" s="614"/>
      <c r="D661" s="612"/>
      <c r="E661" s="448"/>
      <c r="F661" s="93" t="s">
        <v>699</v>
      </c>
      <c r="G661" s="523" t="s">
        <v>700</v>
      </c>
      <c r="H661" s="523"/>
      <c r="I661" s="523"/>
      <c r="J661" s="523"/>
      <c r="K661" s="583"/>
      <c r="L661" s="590"/>
    </row>
    <row r="662" spans="1:12" ht="15" customHeight="1" x14ac:dyDescent="0.25">
      <c r="A662" s="564"/>
      <c r="B662" s="568"/>
      <c r="C662" s="614"/>
      <c r="D662" s="612"/>
      <c r="E662" s="448"/>
      <c r="F662" s="93" t="s">
        <v>1181</v>
      </c>
      <c r="G662" s="462" t="s">
        <v>1179</v>
      </c>
      <c r="H662" s="463"/>
      <c r="I662" s="463"/>
      <c r="J662" s="464"/>
      <c r="K662" s="583"/>
      <c r="L662" s="590"/>
    </row>
    <row r="663" spans="1:12" ht="15" customHeight="1" x14ac:dyDescent="0.25">
      <c r="A663" s="564"/>
      <c r="B663" s="568"/>
      <c r="C663" s="614"/>
      <c r="D663" s="612"/>
      <c r="E663" s="448"/>
      <c r="F663" s="147" t="s">
        <v>2</v>
      </c>
      <c r="G663" s="607">
        <v>66</v>
      </c>
      <c r="H663" s="607"/>
      <c r="I663" s="607"/>
      <c r="J663" s="607"/>
      <c r="K663" s="583"/>
      <c r="L663" s="590"/>
    </row>
    <row r="664" spans="1:12" ht="15" customHeight="1" x14ac:dyDescent="0.25">
      <c r="A664" s="564"/>
      <c r="B664" s="568"/>
      <c r="C664" s="614"/>
      <c r="D664" s="612"/>
      <c r="E664" s="448"/>
      <c r="F664" s="147" t="s">
        <v>396</v>
      </c>
      <c r="G664" s="523" t="s">
        <v>1185</v>
      </c>
      <c r="H664" s="523"/>
      <c r="I664" s="523"/>
      <c r="J664" s="523"/>
      <c r="K664" s="583"/>
      <c r="L664" s="590"/>
    </row>
    <row r="665" spans="1:12" ht="15" customHeight="1" x14ac:dyDescent="0.25">
      <c r="A665" s="564"/>
      <c r="B665" s="568"/>
      <c r="C665" s="614"/>
      <c r="D665" s="612"/>
      <c r="E665" s="448"/>
      <c r="F665" s="147" t="s">
        <v>3</v>
      </c>
      <c r="G665" s="607" t="s">
        <v>28</v>
      </c>
      <c r="H665" s="607"/>
      <c r="I665" s="607"/>
      <c r="J665" s="607"/>
      <c r="K665" s="583"/>
      <c r="L665" s="590"/>
    </row>
    <row r="666" spans="1:12" ht="15" customHeight="1" x14ac:dyDescent="0.25">
      <c r="A666" s="564"/>
      <c r="B666" s="568"/>
      <c r="C666" s="614"/>
      <c r="D666" s="612"/>
      <c r="E666" s="448"/>
      <c r="F666" s="148" t="s">
        <v>379</v>
      </c>
      <c r="G666" s="523" t="s">
        <v>380</v>
      </c>
      <c r="H666" s="523"/>
      <c r="I666" s="523"/>
      <c r="J666" s="523"/>
      <c r="K666" s="583"/>
      <c r="L666" s="590"/>
    </row>
    <row r="667" spans="1:12" ht="15" customHeight="1" x14ac:dyDescent="0.25">
      <c r="A667" s="564"/>
      <c r="B667" s="568"/>
      <c r="C667" s="614"/>
      <c r="D667" s="612"/>
      <c r="E667" s="448"/>
      <c r="F667" s="93" t="s">
        <v>701</v>
      </c>
      <c r="G667" s="523">
        <v>100000</v>
      </c>
      <c r="H667" s="523"/>
      <c r="I667" s="523"/>
      <c r="J667" s="523"/>
      <c r="K667" s="583"/>
      <c r="L667" s="590"/>
    </row>
    <row r="668" spans="1:12" ht="15" customHeight="1" x14ac:dyDescent="0.25">
      <c r="A668" s="564"/>
      <c r="B668" s="568"/>
      <c r="C668" s="614"/>
      <c r="D668" s="612"/>
      <c r="E668" s="448"/>
      <c r="F668" s="148" t="s">
        <v>257</v>
      </c>
      <c r="G668" s="523" t="s">
        <v>556</v>
      </c>
      <c r="H668" s="523"/>
      <c r="I668" s="523"/>
      <c r="J668" s="523"/>
      <c r="K668" s="583"/>
      <c r="L668" s="590"/>
    </row>
    <row r="669" spans="1:12" ht="15" customHeight="1" x14ac:dyDescent="0.25">
      <c r="A669" s="564"/>
      <c r="B669" s="568"/>
      <c r="C669" s="614"/>
      <c r="D669" s="612"/>
      <c r="E669" s="448"/>
      <c r="F669" s="148" t="s">
        <v>376</v>
      </c>
      <c r="G669" s="523" t="s">
        <v>392</v>
      </c>
      <c r="H669" s="523"/>
      <c r="I669" s="523"/>
      <c r="J669" s="523"/>
      <c r="K669" s="583"/>
      <c r="L669" s="590"/>
    </row>
    <row r="670" spans="1:12" ht="15" customHeight="1" x14ac:dyDescent="0.25">
      <c r="A670" s="564"/>
      <c r="B670" s="568"/>
      <c r="C670" s="614"/>
      <c r="D670" s="612"/>
      <c r="E670" s="448"/>
      <c r="F670" s="93" t="s">
        <v>702</v>
      </c>
      <c r="G670" s="523" t="s">
        <v>709</v>
      </c>
      <c r="H670" s="523"/>
      <c r="I670" s="523"/>
      <c r="J670" s="523"/>
      <c r="K670" s="583"/>
      <c r="L670" s="590"/>
    </row>
    <row r="671" spans="1:12" ht="15" customHeight="1" x14ac:dyDescent="0.25">
      <c r="A671" s="564"/>
      <c r="B671" s="568"/>
      <c r="C671" s="614"/>
      <c r="D671" s="612"/>
      <c r="E671" s="448"/>
      <c r="F671" s="148" t="s">
        <v>381</v>
      </c>
      <c r="G671" s="523" t="s">
        <v>382</v>
      </c>
      <c r="H671" s="523"/>
      <c r="I671" s="523"/>
      <c r="J671" s="523"/>
      <c r="K671" s="583"/>
      <c r="L671" s="590"/>
    </row>
    <row r="672" spans="1:12" ht="15" customHeight="1" x14ac:dyDescent="0.25">
      <c r="A672" s="564"/>
      <c r="B672" s="568"/>
      <c r="C672" s="614"/>
      <c r="D672" s="612"/>
      <c r="E672" s="448"/>
      <c r="F672" s="94" t="s">
        <v>358</v>
      </c>
      <c r="G672" s="523" t="s">
        <v>900</v>
      </c>
      <c r="H672" s="523"/>
      <c r="I672" s="523"/>
      <c r="J672" s="523"/>
      <c r="K672" s="583"/>
      <c r="L672" s="590"/>
    </row>
    <row r="673" spans="1:12" ht="15" customHeight="1" x14ac:dyDescent="0.25">
      <c r="A673" s="564"/>
      <c r="B673" s="568"/>
      <c r="C673" s="614"/>
      <c r="D673" s="612"/>
      <c r="E673" s="448"/>
      <c r="F673" s="148" t="s">
        <v>383</v>
      </c>
      <c r="G673" s="523" t="s">
        <v>394</v>
      </c>
      <c r="H673" s="523"/>
      <c r="I673" s="523"/>
      <c r="J673" s="523"/>
      <c r="K673" s="584">
        <v>5</v>
      </c>
      <c r="L673" s="533">
        <v>11774</v>
      </c>
    </row>
    <row r="674" spans="1:12" ht="15" customHeight="1" x14ac:dyDescent="0.25">
      <c r="A674" s="564"/>
      <c r="B674" s="568"/>
      <c r="C674" s="614"/>
      <c r="D674" s="612"/>
      <c r="E674" s="448"/>
      <c r="F674" s="148" t="s">
        <v>389</v>
      </c>
      <c r="G674" s="523" t="s">
        <v>390</v>
      </c>
      <c r="H674" s="523"/>
      <c r="I674" s="523"/>
      <c r="J674" s="523"/>
      <c r="K674" s="585"/>
      <c r="L674" s="603" t="e">
        <f>#REF!-#REF!*10%</f>
        <v>#REF!</v>
      </c>
    </row>
    <row r="675" spans="1:12" ht="15" customHeight="1" x14ac:dyDescent="0.25">
      <c r="A675" s="564"/>
      <c r="B675" s="568"/>
      <c r="C675" s="614"/>
      <c r="D675" s="612"/>
      <c r="E675" s="448"/>
      <c r="F675" s="93" t="s">
        <v>704</v>
      </c>
      <c r="G675" s="523" t="s">
        <v>705</v>
      </c>
      <c r="H675" s="523"/>
      <c r="I675" s="523"/>
      <c r="J675" s="523"/>
      <c r="K675" s="585"/>
      <c r="L675" s="603" t="e">
        <f>#REF!-#REF!*10%</f>
        <v>#REF!</v>
      </c>
    </row>
    <row r="676" spans="1:12" ht="15" customHeight="1" x14ac:dyDescent="0.25">
      <c r="A676" s="564"/>
      <c r="B676" s="568"/>
      <c r="C676" s="614"/>
      <c r="D676" s="612"/>
      <c r="E676" s="448"/>
      <c r="F676" s="93" t="s">
        <v>706</v>
      </c>
      <c r="G676" s="523" t="s">
        <v>390</v>
      </c>
      <c r="H676" s="523"/>
      <c r="I676" s="523"/>
      <c r="J676" s="523"/>
      <c r="K676" s="585"/>
      <c r="L676" s="603" t="e">
        <f>#REF!-#REF!*10%</f>
        <v>#REF!</v>
      </c>
    </row>
    <row r="677" spans="1:12" ht="15" customHeight="1" x14ac:dyDescent="0.25">
      <c r="A677" s="564"/>
      <c r="B677" s="568"/>
      <c r="C677" s="614"/>
      <c r="D677" s="612"/>
      <c r="E677" s="448"/>
      <c r="F677" s="93" t="s">
        <v>1271</v>
      </c>
      <c r="G677" s="523" t="s">
        <v>390</v>
      </c>
      <c r="H677" s="523"/>
      <c r="I677" s="523"/>
      <c r="J677" s="523"/>
      <c r="K677" s="585"/>
      <c r="L677" s="603" t="e">
        <f>#REF!-#REF!*10%</f>
        <v>#REF!</v>
      </c>
    </row>
    <row r="678" spans="1:12" ht="15" customHeight="1" x14ac:dyDescent="0.25">
      <c r="A678" s="564"/>
      <c r="B678" s="568"/>
      <c r="C678" s="614"/>
      <c r="D678" s="612"/>
      <c r="E678" s="448"/>
      <c r="F678" s="93" t="s">
        <v>707</v>
      </c>
      <c r="G678" s="523" t="s">
        <v>1270</v>
      </c>
      <c r="H678" s="523"/>
      <c r="I678" s="523"/>
      <c r="J678" s="523"/>
      <c r="K678" s="585"/>
      <c r="L678" s="603" t="e">
        <f>#REF!-#REF!*10%</f>
        <v>#REF!</v>
      </c>
    </row>
    <row r="679" spans="1:12" ht="15" customHeight="1" x14ac:dyDescent="0.25">
      <c r="A679" s="564"/>
      <c r="B679" s="568"/>
      <c r="C679" s="614"/>
      <c r="D679" s="612"/>
      <c r="E679" s="448"/>
      <c r="F679" s="93" t="s">
        <v>708</v>
      </c>
      <c r="G679" s="523" t="s">
        <v>390</v>
      </c>
      <c r="H679" s="523"/>
      <c r="I679" s="523"/>
      <c r="J679" s="523"/>
      <c r="K679" s="585"/>
      <c r="L679" s="603" t="e">
        <f>#REF!-#REF!*10%</f>
        <v>#REF!</v>
      </c>
    </row>
    <row r="680" spans="1:12" ht="15" customHeight="1" x14ac:dyDescent="0.25">
      <c r="A680" s="564"/>
      <c r="B680" s="568"/>
      <c r="C680" s="614"/>
      <c r="D680" s="612"/>
      <c r="E680" s="448"/>
      <c r="F680" s="148" t="s">
        <v>377</v>
      </c>
      <c r="G680" s="523" t="s">
        <v>387</v>
      </c>
      <c r="H680" s="523"/>
      <c r="I680" s="523"/>
      <c r="J680" s="523"/>
      <c r="K680" s="585"/>
      <c r="L680" s="603" t="e">
        <f>#REF!-#REF!*10%</f>
        <v>#REF!</v>
      </c>
    </row>
    <row r="681" spans="1:12" ht="15" customHeight="1" x14ac:dyDescent="0.25">
      <c r="A681" s="564"/>
      <c r="B681" s="568"/>
      <c r="C681" s="614"/>
      <c r="D681" s="612"/>
      <c r="E681" s="448"/>
      <c r="F681" s="148" t="s">
        <v>388</v>
      </c>
      <c r="G681" s="523" t="s">
        <v>393</v>
      </c>
      <c r="H681" s="523"/>
      <c r="I681" s="523"/>
      <c r="J681" s="523"/>
      <c r="K681" s="585"/>
      <c r="L681" s="603" t="e">
        <f>#REF!-#REF!*10%</f>
        <v>#REF!</v>
      </c>
    </row>
    <row r="682" spans="1:12" ht="15.6" customHeight="1" x14ac:dyDescent="0.25">
      <c r="A682" s="564"/>
      <c r="B682" s="568"/>
      <c r="C682" s="614"/>
      <c r="D682" s="612"/>
      <c r="E682" s="448"/>
      <c r="F682" s="148" t="s">
        <v>562</v>
      </c>
      <c r="G682" s="523" t="s">
        <v>1024</v>
      </c>
      <c r="H682" s="523"/>
      <c r="I682" s="523"/>
      <c r="J682" s="523"/>
      <c r="K682" s="585"/>
      <c r="L682" s="603" t="e">
        <f>#REF!-#REF!*10%</f>
        <v>#REF!</v>
      </c>
    </row>
    <row r="683" spans="1:12" ht="15.6" customHeight="1" x14ac:dyDescent="0.25">
      <c r="A683" s="564"/>
      <c r="B683" s="568"/>
      <c r="C683" s="614"/>
      <c r="D683" s="612"/>
      <c r="E683" s="448"/>
      <c r="F683" s="93" t="s">
        <v>1183</v>
      </c>
      <c r="G683" s="573" t="s">
        <v>1180</v>
      </c>
      <c r="H683" s="574"/>
      <c r="I683" s="574"/>
      <c r="J683" s="575"/>
      <c r="K683" s="585"/>
      <c r="L683" s="603" t="e">
        <f>#REF!-#REF!*10%</f>
        <v>#REF!</v>
      </c>
    </row>
    <row r="684" spans="1:12" ht="15.6" customHeight="1" x14ac:dyDescent="0.25">
      <c r="A684" s="564"/>
      <c r="B684" s="568"/>
      <c r="C684" s="614"/>
      <c r="D684" s="612"/>
      <c r="E684" s="448"/>
      <c r="F684" s="148" t="s">
        <v>570</v>
      </c>
      <c r="G684" s="523" t="s">
        <v>613</v>
      </c>
      <c r="H684" s="523"/>
      <c r="I684" s="523"/>
      <c r="J684" s="523"/>
      <c r="K684" s="585"/>
      <c r="L684" s="603" t="e">
        <f>#REF!-#REF!*10%</f>
        <v>#REF!</v>
      </c>
    </row>
    <row r="685" spans="1:12" ht="15.6" customHeight="1" x14ac:dyDescent="0.25">
      <c r="A685" s="564"/>
      <c r="B685" s="568"/>
      <c r="C685" s="614"/>
      <c r="D685" s="612"/>
      <c r="E685" s="448"/>
      <c r="F685" s="149" t="s">
        <v>4</v>
      </c>
      <c r="G685" s="606">
        <v>2</v>
      </c>
      <c r="H685" s="606"/>
      <c r="I685" s="606"/>
      <c r="J685" s="606"/>
      <c r="K685" s="585"/>
      <c r="L685" s="603" t="e">
        <f>#REF!-#REF!*10%</f>
        <v>#REF!</v>
      </c>
    </row>
    <row r="686" spans="1:12" ht="15" customHeight="1" x14ac:dyDescent="0.25">
      <c r="A686" s="564"/>
      <c r="B686" s="569"/>
      <c r="C686" s="614"/>
      <c r="D686" s="612"/>
      <c r="E686" s="448"/>
      <c r="F686" s="136" t="s">
        <v>1016</v>
      </c>
      <c r="G686" s="454">
        <v>5</v>
      </c>
      <c r="H686" s="454"/>
      <c r="I686" s="454"/>
      <c r="J686" s="454"/>
      <c r="K686" s="585"/>
      <c r="L686" s="603" t="e">
        <f>#REF!-#REF!*10%</f>
        <v>#REF!</v>
      </c>
    </row>
    <row r="687" spans="1:12" ht="15" customHeight="1" x14ac:dyDescent="0.25">
      <c r="A687" s="564">
        <v>11</v>
      </c>
      <c r="B687" s="567"/>
      <c r="C687" s="614" t="s">
        <v>1262</v>
      </c>
      <c r="D687" s="611"/>
      <c r="E687" s="448"/>
      <c r="F687" s="147" t="s">
        <v>81</v>
      </c>
      <c r="G687" s="607" t="s">
        <v>6</v>
      </c>
      <c r="H687" s="607"/>
      <c r="I687" s="607"/>
      <c r="J687" s="607"/>
      <c r="K687" s="539">
        <v>3</v>
      </c>
      <c r="L687" s="589">
        <v>12910</v>
      </c>
    </row>
    <row r="688" spans="1:12" ht="15" customHeight="1" x14ac:dyDescent="0.25">
      <c r="A688" s="564"/>
      <c r="B688" s="568"/>
      <c r="C688" s="614"/>
      <c r="D688" s="612"/>
      <c r="E688" s="448"/>
      <c r="F688" s="147" t="s">
        <v>80</v>
      </c>
      <c r="G688" s="469">
        <v>80</v>
      </c>
      <c r="H688" s="469"/>
      <c r="I688" s="469"/>
      <c r="J688" s="469"/>
      <c r="K688" s="583"/>
      <c r="L688" s="590"/>
    </row>
    <row r="689" spans="1:12" ht="15" customHeight="1" x14ac:dyDescent="0.25">
      <c r="A689" s="564"/>
      <c r="B689" s="568"/>
      <c r="C689" s="614"/>
      <c r="D689" s="612"/>
      <c r="E689" s="448"/>
      <c r="F689" s="147" t="s">
        <v>1</v>
      </c>
      <c r="G689" s="243">
        <v>3000</v>
      </c>
      <c r="H689" s="244">
        <v>4000</v>
      </c>
      <c r="I689" s="246">
        <v>5000</v>
      </c>
      <c r="J689" s="245">
        <v>6000</v>
      </c>
      <c r="K689" s="583"/>
      <c r="L689" s="590"/>
    </row>
    <row r="690" spans="1:12" ht="15" customHeight="1" x14ac:dyDescent="0.25">
      <c r="A690" s="564"/>
      <c r="B690" s="568"/>
      <c r="C690" s="614"/>
      <c r="D690" s="612"/>
      <c r="E690" s="448"/>
      <c r="F690" s="147" t="s">
        <v>817</v>
      </c>
      <c r="G690" s="243">
        <f>G688*100</f>
        <v>8000</v>
      </c>
      <c r="H690" s="244">
        <f>G688*110</f>
        <v>8800</v>
      </c>
      <c r="I690" s="246">
        <f>G688*120</f>
        <v>9600</v>
      </c>
      <c r="J690" s="245">
        <f>G688*123</f>
        <v>9840</v>
      </c>
      <c r="K690" s="583"/>
      <c r="L690" s="590"/>
    </row>
    <row r="691" spans="1:12" ht="15" customHeight="1" x14ac:dyDescent="0.25">
      <c r="A691" s="564"/>
      <c r="B691" s="568"/>
      <c r="C691" s="614"/>
      <c r="D691" s="612"/>
      <c r="E691" s="448"/>
      <c r="F691" s="147" t="s">
        <v>1269</v>
      </c>
      <c r="G691" s="451">
        <v>0.98</v>
      </c>
      <c r="H691" s="451"/>
      <c r="I691" s="451"/>
      <c r="J691" s="451"/>
      <c r="K691" s="583"/>
      <c r="L691" s="590"/>
    </row>
    <row r="692" spans="1:12" ht="15" customHeight="1" x14ac:dyDescent="0.25">
      <c r="A692" s="564"/>
      <c r="B692" s="568"/>
      <c r="C692" s="614"/>
      <c r="D692" s="612"/>
      <c r="E692" s="448"/>
      <c r="F692" s="93" t="s">
        <v>699</v>
      </c>
      <c r="G692" s="523" t="s">
        <v>700</v>
      </c>
      <c r="H692" s="523"/>
      <c r="I692" s="523"/>
      <c r="J692" s="523"/>
      <c r="K692" s="583"/>
      <c r="L692" s="590"/>
    </row>
    <row r="693" spans="1:12" ht="15" customHeight="1" x14ac:dyDescent="0.25">
      <c r="A693" s="564"/>
      <c r="B693" s="568"/>
      <c r="C693" s="614"/>
      <c r="D693" s="612"/>
      <c r="E693" s="448"/>
      <c r="F693" s="93" t="s">
        <v>1181</v>
      </c>
      <c r="G693" s="462" t="s">
        <v>1179</v>
      </c>
      <c r="H693" s="463"/>
      <c r="I693" s="463"/>
      <c r="J693" s="464"/>
      <c r="K693" s="583"/>
      <c r="L693" s="590"/>
    </row>
    <row r="694" spans="1:12" ht="15" customHeight="1" x14ac:dyDescent="0.25">
      <c r="A694" s="564"/>
      <c r="B694" s="568"/>
      <c r="C694" s="614"/>
      <c r="D694" s="612"/>
      <c r="E694" s="448"/>
      <c r="F694" s="147" t="s">
        <v>2</v>
      </c>
      <c r="G694" s="607">
        <v>66</v>
      </c>
      <c r="H694" s="607"/>
      <c r="I694" s="607"/>
      <c r="J694" s="607"/>
      <c r="K694" s="583"/>
      <c r="L694" s="590"/>
    </row>
    <row r="695" spans="1:12" ht="15" customHeight="1" x14ac:dyDescent="0.25">
      <c r="A695" s="564"/>
      <c r="B695" s="568"/>
      <c r="C695" s="614"/>
      <c r="D695" s="612"/>
      <c r="E695" s="448"/>
      <c r="F695" s="147" t="s">
        <v>396</v>
      </c>
      <c r="G695" s="523" t="s">
        <v>1185</v>
      </c>
      <c r="H695" s="523"/>
      <c r="I695" s="523"/>
      <c r="J695" s="523"/>
      <c r="K695" s="583"/>
      <c r="L695" s="590"/>
    </row>
    <row r="696" spans="1:12" ht="15" customHeight="1" x14ac:dyDescent="0.25">
      <c r="A696" s="564"/>
      <c r="B696" s="568"/>
      <c r="C696" s="614"/>
      <c r="D696" s="612"/>
      <c r="E696" s="448"/>
      <c r="F696" s="147" t="s">
        <v>3</v>
      </c>
      <c r="G696" s="607" t="s">
        <v>29</v>
      </c>
      <c r="H696" s="607"/>
      <c r="I696" s="607"/>
      <c r="J696" s="607"/>
      <c r="K696" s="583"/>
      <c r="L696" s="590"/>
    </row>
    <row r="697" spans="1:12" ht="15" customHeight="1" x14ac:dyDescent="0.25">
      <c r="A697" s="564"/>
      <c r="B697" s="568"/>
      <c r="C697" s="614"/>
      <c r="D697" s="612"/>
      <c r="E697" s="448"/>
      <c r="F697" s="148" t="s">
        <v>379</v>
      </c>
      <c r="G697" s="523" t="s">
        <v>380</v>
      </c>
      <c r="H697" s="523"/>
      <c r="I697" s="523"/>
      <c r="J697" s="523"/>
      <c r="K697" s="583"/>
      <c r="L697" s="590"/>
    </row>
    <row r="698" spans="1:12" ht="15" customHeight="1" x14ac:dyDescent="0.25">
      <c r="A698" s="564"/>
      <c r="B698" s="568"/>
      <c r="C698" s="614"/>
      <c r="D698" s="612"/>
      <c r="E698" s="448"/>
      <c r="F698" s="93" t="s">
        <v>701</v>
      </c>
      <c r="G698" s="523">
        <v>100000</v>
      </c>
      <c r="H698" s="523"/>
      <c r="I698" s="523"/>
      <c r="J698" s="523"/>
      <c r="K698" s="583"/>
      <c r="L698" s="590"/>
    </row>
    <row r="699" spans="1:12" ht="15" customHeight="1" x14ac:dyDescent="0.25">
      <c r="A699" s="564"/>
      <c r="B699" s="568"/>
      <c r="C699" s="614"/>
      <c r="D699" s="612"/>
      <c r="E699" s="448"/>
      <c r="F699" s="148" t="s">
        <v>257</v>
      </c>
      <c r="G699" s="523" t="s">
        <v>556</v>
      </c>
      <c r="H699" s="523"/>
      <c r="I699" s="523"/>
      <c r="J699" s="523"/>
      <c r="K699" s="583"/>
      <c r="L699" s="590"/>
    </row>
    <row r="700" spans="1:12" ht="15" customHeight="1" x14ac:dyDescent="0.25">
      <c r="A700" s="564"/>
      <c r="B700" s="568"/>
      <c r="C700" s="614"/>
      <c r="D700" s="612"/>
      <c r="E700" s="448"/>
      <c r="F700" s="148" t="s">
        <v>376</v>
      </c>
      <c r="G700" s="523" t="s">
        <v>392</v>
      </c>
      <c r="H700" s="523"/>
      <c r="I700" s="523"/>
      <c r="J700" s="523"/>
      <c r="K700" s="583"/>
      <c r="L700" s="590"/>
    </row>
    <row r="701" spans="1:12" ht="15" customHeight="1" x14ac:dyDescent="0.25">
      <c r="A701" s="564"/>
      <c r="B701" s="568"/>
      <c r="C701" s="614"/>
      <c r="D701" s="612"/>
      <c r="E701" s="448"/>
      <c r="F701" s="93" t="s">
        <v>702</v>
      </c>
      <c r="G701" s="523" t="s">
        <v>709</v>
      </c>
      <c r="H701" s="523"/>
      <c r="I701" s="523"/>
      <c r="J701" s="523"/>
      <c r="K701" s="583"/>
      <c r="L701" s="590"/>
    </row>
    <row r="702" spans="1:12" ht="15" customHeight="1" x14ac:dyDescent="0.25">
      <c r="A702" s="564"/>
      <c r="B702" s="568"/>
      <c r="C702" s="614"/>
      <c r="D702" s="612"/>
      <c r="E702" s="448"/>
      <c r="F702" s="148" t="s">
        <v>381</v>
      </c>
      <c r="G702" s="523" t="s">
        <v>382</v>
      </c>
      <c r="H702" s="523"/>
      <c r="I702" s="523"/>
      <c r="J702" s="523"/>
      <c r="K702" s="583"/>
      <c r="L702" s="590"/>
    </row>
    <row r="703" spans="1:12" ht="15" customHeight="1" x14ac:dyDescent="0.25">
      <c r="A703" s="564"/>
      <c r="B703" s="568"/>
      <c r="C703" s="614"/>
      <c r="D703" s="612"/>
      <c r="E703" s="448"/>
      <c r="F703" s="94" t="s">
        <v>358</v>
      </c>
      <c r="G703" s="523" t="s">
        <v>900</v>
      </c>
      <c r="H703" s="523"/>
      <c r="I703" s="523"/>
      <c r="J703" s="523"/>
      <c r="K703" s="583"/>
      <c r="L703" s="590"/>
    </row>
    <row r="704" spans="1:12" ht="15" customHeight="1" x14ac:dyDescent="0.25">
      <c r="A704" s="564"/>
      <c r="B704" s="568"/>
      <c r="C704" s="614"/>
      <c r="D704" s="612"/>
      <c r="E704" s="448"/>
      <c r="F704" s="148" t="s">
        <v>383</v>
      </c>
      <c r="G704" s="523" t="s">
        <v>394</v>
      </c>
      <c r="H704" s="523"/>
      <c r="I704" s="523"/>
      <c r="J704" s="523"/>
      <c r="K704" s="584">
        <v>5</v>
      </c>
      <c r="L704" s="533">
        <v>13813</v>
      </c>
    </row>
    <row r="705" spans="1:12" ht="15" customHeight="1" x14ac:dyDescent="0.25">
      <c r="A705" s="564"/>
      <c r="B705" s="568"/>
      <c r="C705" s="614"/>
      <c r="D705" s="612"/>
      <c r="E705" s="448"/>
      <c r="F705" s="148" t="s">
        <v>389</v>
      </c>
      <c r="G705" s="523" t="s">
        <v>390</v>
      </c>
      <c r="H705" s="523"/>
      <c r="I705" s="523"/>
      <c r="J705" s="523"/>
      <c r="K705" s="585"/>
      <c r="L705" s="603" t="e">
        <f>#REF!-#REF!*10%</f>
        <v>#REF!</v>
      </c>
    </row>
    <row r="706" spans="1:12" ht="15" customHeight="1" x14ac:dyDescent="0.25">
      <c r="A706" s="564"/>
      <c r="B706" s="568"/>
      <c r="C706" s="614"/>
      <c r="D706" s="612"/>
      <c r="E706" s="448"/>
      <c r="F706" s="93" t="s">
        <v>704</v>
      </c>
      <c r="G706" s="523" t="s">
        <v>705</v>
      </c>
      <c r="H706" s="523"/>
      <c r="I706" s="523"/>
      <c r="J706" s="523"/>
      <c r="K706" s="585"/>
      <c r="L706" s="603" t="e">
        <f>#REF!-#REF!*10%</f>
        <v>#REF!</v>
      </c>
    </row>
    <row r="707" spans="1:12" ht="15" customHeight="1" x14ac:dyDescent="0.25">
      <c r="A707" s="564"/>
      <c r="B707" s="568"/>
      <c r="C707" s="614"/>
      <c r="D707" s="612"/>
      <c r="E707" s="448"/>
      <c r="F707" s="93" t="s">
        <v>706</v>
      </c>
      <c r="G707" s="523" t="s">
        <v>390</v>
      </c>
      <c r="H707" s="523"/>
      <c r="I707" s="523"/>
      <c r="J707" s="523"/>
      <c r="K707" s="585"/>
      <c r="L707" s="603" t="e">
        <f>#REF!-#REF!*10%</f>
        <v>#REF!</v>
      </c>
    </row>
    <row r="708" spans="1:12" ht="15" customHeight="1" x14ac:dyDescent="0.25">
      <c r="A708" s="564"/>
      <c r="B708" s="568"/>
      <c r="C708" s="614"/>
      <c r="D708" s="612"/>
      <c r="E708" s="448"/>
      <c r="F708" s="93" t="s">
        <v>1271</v>
      </c>
      <c r="G708" s="523" t="s">
        <v>390</v>
      </c>
      <c r="H708" s="523"/>
      <c r="I708" s="523"/>
      <c r="J708" s="523"/>
      <c r="K708" s="585"/>
      <c r="L708" s="603" t="e">
        <f>#REF!-#REF!*10%</f>
        <v>#REF!</v>
      </c>
    </row>
    <row r="709" spans="1:12" ht="15" customHeight="1" x14ac:dyDescent="0.25">
      <c r="A709" s="564"/>
      <c r="B709" s="568"/>
      <c r="C709" s="614"/>
      <c r="D709" s="612"/>
      <c r="E709" s="448"/>
      <c r="F709" s="93" t="s">
        <v>707</v>
      </c>
      <c r="G709" s="523" t="s">
        <v>1270</v>
      </c>
      <c r="H709" s="523"/>
      <c r="I709" s="523"/>
      <c r="J709" s="523"/>
      <c r="K709" s="585"/>
      <c r="L709" s="603" t="e">
        <f>#REF!-#REF!*10%</f>
        <v>#REF!</v>
      </c>
    </row>
    <row r="710" spans="1:12" ht="15" customHeight="1" x14ac:dyDescent="0.25">
      <c r="A710" s="564"/>
      <c r="B710" s="568"/>
      <c r="C710" s="614"/>
      <c r="D710" s="612"/>
      <c r="E710" s="448"/>
      <c r="F710" s="93" t="s">
        <v>708</v>
      </c>
      <c r="G710" s="523" t="s">
        <v>390</v>
      </c>
      <c r="H710" s="523"/>
      <c r="I710" s="523"/>
      <c r="J710" s="523"/>
      <c r="K710" s="585"/>
      <c r="L710" s="603" t="e">
        <f>#REF!-#REF!*10%</f>
        <v>#REF!</v>
      </c>
    </row>
    <row r="711" spans="1:12" ht="15" customHeight="1" x14ac:dyDescent="0.25">
      <c r="A711" s="564"/>
      <c r="B711" s="568"/>
      <c r="C711" s="614"/>
      <c r="D711" s="612"/>
      <c r="E711" s="448"/>
      <c r="F711" s="148" t="s">
        <v>377</v>
      </c>
      <c r="G711" s="523" t="s">
        <v>387</v>
      </c>
      <c r="H711" s="523"/>
      <c r="I711" s="523"/>
      <c r="J711" s="523"/>
      <c r="K711" s="585"/>
      <c r="L711" s="603" t="e">
        <f>#REF!-#REF!*10%</f>
        <v>#REF!</v>
      </c>
    </row>
    <row r="712" spans="1:12" ht="15" customHeight="1" x14ac:dyDescent="0.25">
      <c r="A712" s="564"/>
      <c r="B712" s="568"/>
      <c r="C712" s="614"/>
      <c r="D712" s="612"/>
      <c r="E712" s="448"/>
      <c r="F712" s="148" t="s">
        <v>388</v>
      </c>
      <c r="G712" s="523" t="s">
        <v>393</v>
      </c>
      <c r="H712" s="523"/>
      <c r="I712" s="523"/>
      <c r="J712" s="523"/>
      <c r="K712" s="585"/>
      <c r="L712" s="603" t="e">
        <f>#REF!-#REF!*10%</f>
        <v>#REF!</v>
      </c>
    </row>
    <row r="713" spans="1:12" ht="15.6" customHeight="1" x14ac:dyDescent="0.25">
      <c r="A713" s="564"/>
      <c r="B713" s="568"/>
      <c r="C713" s="614"/>
      <c r="D713" s="612"/>
      <c r="E713" s="448"/>
      <c r="F713" s="148" t="s">
        <v>562</v>
      </c>
      <c r="G713" s="523" t="s">
        <v>1024</v>
      </c>
      <c r="H713" s="523"/>
      <c r="I713" s="523"/>
      <c r="J713" s="523"/>
      <c r="K713" s="585"/>
      <c r="L713" s="603" t="e">
        <f>#REF!-#REF!*10%</f>
        <v>#REF!</v>
      </c>
    </row>
    <row r="714" spans="1:12" ht="15.6" customHeight="1" x14ac:dyDescent="0.25">
      <c r="A714" s="564"/>
      <c r="B714" s="568"/>
      <c r="C714" s="614"/>
      <c r="D714" s="612"/>
      <c r="E714" s="448"/>
      <c r="F714" s="93" t="s">
        <v>1183</v>
      </c>
      <c r="G714" s="573" t="s">
        <v>1180</v>
      </c>
      <c r="H714" s="574"/>
      <c r="I714" s="574"/>
      <c r="J714" s="575"/>
      <c r="K714" s="585"/>
      <c r="L714" s="603" t="e">
        <f>#REF!-#REF!*10%</f>
        <v>#REF!</v>
      </c>
    </row>
    <row r="715" spans="1:12" ht="15.6" customHeight="1" x14ac:dyDescent="0.25">
      <c r="A715" s="564"/>
      <c r="B715" s="568"/>
      <c r="C715" s="614"/>
      <c r="D715" s="612"/>
      <c r="E715" s="448"/>
      <c r="F715" s="148" t="s">
        <v>570</v>
      </c>
      <c r="G715" s="523" t="s">
        <v>613</v>
      </c>
      <c r="H715" s="523"/>
      <c r="I715" s="523"/>
      <c r="J715" s="523"/>
      <c r="K715" s="585"/>
      <c r="L715" s="603" t="e">
        <f>#REF!-#REF!*10%</f>
        <v>#REF!</v>
      </c>
    </row>
    <row r="716" spans="1:12" ht="15.6" customHeight="1" x14ac:dyDescent="0.25">
      <c r="A716" s="564"/>
      <c r="B716" s="568"/>
      <c r="C716" s="614"/>
      <c r="D716" s="612"/>
      <c r="E716" s="448"/>
      <c r="F716" s="149" t="s">
        <v>4</v>
      </c>
      <c r="G716" s="606">
        <v>2.2000000000000002</v>
      </c>
      <c r="H716" s="606"/>
      <c r="I716" s="606"/>
      <c r="J716" s="606"/>
      <c r="K716" s="585"/>
      <c r="L716" s="603" t="e">
        <f>#REF!-#REF!*10%</f>
        <v>#REF!</v>
      </c>
    </row>
    <row r="717" spans="1:12" ht="15" customHeight="1" x14ac:dyDescent="0.25">
      <c r="A717" s="564"/>
      <c r="B717" s="569"/>
      <c r="C717" s="614"/>
      <c r="D717" s="612"/>
      <c r="E717" s="448"/>
      <c r="F717" s="136" t="s">
        <v>1016</v>
      </c>
      <c r="G717" s="454">
        <v>5</v>
      </c>
      <c r="H717" s="454"/>
      <c r="I717" s="454"/>
      <c r="J717" s="454"/>
      <c r="K717" s="585"/>
      <c r="L717" s="603" t="e">
        <f>#REF!-#REF!*10%</f>
        <v>#REF!</v>
      </c>
    </row>
    <row r="718" spans="1:12" ht="15" customHeight="1" x14ac:dyDescent="0.25">
      <c r="A718" s="564">
        <v>12</v>
      </c>
      <c r="B718" s="567"/>
      <c r="C718" s="614" t="s">
        <v>1263</v>
      </c>
      <c r="D718" s="611"/>
      <c r="E718" s="448"/>
      <c r="F718" s="147" t="s">
        <v>81</v>
      </c>
      <c r="G718" s="607" t="s">
        <v>6</v>
      </c>
      <c r="H718" s="607"/>
      <c r="I718" s="607"/>
      <c r="J718" s="607"/>
      <c r="K718" s="539">
        <v>3</v>
      </c>
      <c r="L718" s="589">
        <v>14389</v>
      </c>
    </row>
    <row r="719" spans="1:12" ht="15" customHeight="1" x14ac:dyDescent="0.25">
      <c r="A719" s="564"/>
      <c r="B719" s="568"/>
      <c r="C719" s="614"/>
      <c r="D719" s="612"/>
      <c r="E719" s="448"/>
      <c r="F719" s="147" t="s">
        <v>80</v>
      </c>
      <c r="G719" s="469">
        <v>100</v>
      </c>
      <c r="H719" s="469"/>
      <c r="I719" s="469"/>
      <c r="J719" s="469"/>
      <c r="K719" s="583"/>
      <c r="L719" s="590"/>
    </row>
    <row r="720" spans="1:12" ht="15" customHeight="1" x14ac:dyDescent="0.25">
      <c r="A720" s="564"/>
      <c r="B720" s="568"/>
      <c r="C720" s="614"/>
      <c r="D720" s="612"/>
      <c r="E720" s="448"/>
      <c r="F720" s="147" t="s">
        <v>1</v>
      </c>
      <c r="G720" s="243">
        <v>3000</v>
      </c>
      <c r="H720" s="244">
        <v>4000</v>
      </c>
      <c r="I720" s="246">
        <v>5000</v>
      </c>
      <c r="J720" s="245">
        <v>6000</v>
      </c>
      <c r="K720" s="583"/>
      <c r="L720" s="590"/>
    </row>
    <row r="721" spans="1:12" ht="15" customHeight="1" x14ac:dyDescent="0.25">
      <c r="A721" s="564"/>
      <c r="B721" s="568"/>
      <c r="C721" s="614"/>
      <c r="D721" s="612"/>
      <c r="E721" s="448"/>
      <c r="F721" s="147" t="s">
        <v>817</v>
      </c>
      <c r="G721" s="243">
        <f>G719*100</f>
        <v>10000</v>
      </c>
      <c r="H721" s="244">
        <f>G719*110</f>
        <v>11000</v>
      </c>
      <c r="I721" s="246">
        <f>G719*120</f>
        <v>12000</v>
      </c>
      <c r="J721" s="245">
        <f>G719*123</f>
        <v>12300</v>
      </c>
      <c r="K721" s="583"/>
      <c r="L721" s="590"/>
    </row>
    <row r="722" spans="1:12" ht="15" customHeight="1" x14ac:dyDescent="0.25">
      <c r="A722" s="564"/>
      <c r="B722" s="568"/>
      <c r="C722" s="614"/>
      <c r="D722" s="612"/>
      <c r="E722" s="448"/>
      <c r="F722" s="147" t="s">
        <v>1269</v>
      </c>
      <c r="G722" s="451">
        <v>0.98</v>
      </c>
      <c r="H722" s="451"/>
      <c r="I722" s="451"/>
      <c r="J722" s="451"/>
      <c r="K722" s="583"/>
      <c r="L722" s="590"/>
    </row>
    <row r="723" spans="1:12" ht="15" customHeight="1" x14ac:dyDescent="0.25">
      <c r="A723" s="564"/>
      <c r="B723" s="568"/>
      <c r="C723" s="614"/>
      <c r="D723" s="612"/>
      <c r="E723" s="448"/>
      <c r="F723" s="93" t="s">
        <v>699</v>
      </c>
      <c r="G723" s="523" t="s">
        <v>700</v>
      </c>
      <c r="H723" s="523"/>
      <c r="I723" s="523"/>
      <c r="J723" s="523"/>
      <c r="K723" s="583"/>
      <c r="L723" s="590"/>
    </row>
    <row r="724" spans="1:12" ht="15" customHeight="1" x14ac:dyDescent="0.25">
      <c r="A724" s="564"/>
      <c r="B724" s="568"/>
      <c r="C724" s="614"/>
      <c r="D724" s="612"/>
      <c r="E724" s="448"/>
      <c r="F724" s="93" t="s">
        <v>1181</v>
      </c>
      <c r="G724" s="462" t="s">
        <v>1179</v>
      </c>
      <c r="H724" s="463"/>
      <c r="I724" s="463"/>
      <c r="J724" s="464"/>
      <c r="K724" s="583"/>
      <c r="L724" s="590"/>
    </row>
    <row r="725" spans="1:12" ht="15" customHeight="1" x14ac:dyDescent="0.25">
      <c r="A725" s="564"/>
      <c r="B725" s="568"/>
      <c r="C725" s="614"/>
      <c r="D725" s="612"/>
      <c r="E725" s="448"/>
      <c r="F725" s="147" t="s">
        <v>2</v>
      </c>
      <c r="G725" s="607">
        <v>66</v>
      </c>
      <c r="H725" s="607"/>
      <c r="I725" s="607"/>
      <c r="J725" s="607"/>
      <c r="K725" s="583"/>
      <c r="L725" s="590"/>
    </row>
    <row r="726" spans="1:12" ht="15" customHeight="1" x14ac:dyDescent="0.25">
      <c r="A726" s="564"/>
      <c r="B726" s="568"/>
      <c r="C726" s="614"/>
      <c r="D726" s="612"/>
      <c r="E726" s="448"/>
      <c r="F726" s="147" t="s">
        <v>396</v>
      </c>
      <c r="G726" s="523" t="s">
        <v>1185</v>
      </c>
      <c r="H726" s="523"/>
      <c r="I726" s="523"/>
      <c r="J726" s="523"/>
      <c r="K726" s="583"/>
      <c r="L726" s="590"/>
    </row>
    <row r="727" spans="1:12" ht="15" customHeight="1" x14ac:dyDescent="0.25">
      <c r="A727" s="564"/>
      <c r="B727" s="568"/>
      <c r="C727" s="614"/>
      <c r="D727" s="612"/>
      <c r="E727" s="448"/>
      <c r="F727" s="147" t="s">
        <v>3</v>
      </c>
      <c r="G727" s="607" t="s">
        <v>29</v>
      </c>
      <c r="H727" s="607"/>
      <c r="I727" s="607"/>
      <c r="J727" s="607"/>
      <c r="K727" s="583"/>
      <c r="L727" s="590"/>
    </row>
    <row r="728" spans="1:12" ht="15" customHeight="1" x14ac:dyDescent="0.25">
      <c r="A728" s="564"/>
      <c r="B728" s="568"/>
      <c r="C728" s="614"/>
      <c r="D728" s="612"/>
      <c r="E728" s="448"/>
      <c r="F728" s="148" t="s">
        <v>379</v>
      </c>
      <c r="G728" s="523" t="s">
        <v>380</v>
      </c>
      <c r="H728" s="523"/>
      <c r="I728" s="523"/>
      <c r="J728" s="523"/>
      <c r="K728" s="583"/>
      <c r="L728" s="590"/>
    </row>
    <row r="729" spans="1:12" ht="15" customHeight="1" x14ac:dyDescent="0.25">
      <c r="A729" s="564"/>
      <c r="B729" s="568"/>
      <c r="C729" s="614"/>
      <c r="D729" s="612"/>
      <c r="E729" s="448"/>
      <c r="F729" s="93" t="s">
        <v>701</v>
      </c>
      <c r="G729" s="523">
        <v>100000</v>
      </c>
      <c r="H729" s="523"/>
      <c r="I729" s="523"/>
      <c r="J729" s="523"/>
      <c r="K729" s="583"/>
      <c r="L729" s="590"/>
    </row>
    <row r="730" spans="1:12" ht="15" customHeight="1" x14ac:dyDescent="0.25">
      <c r="A730" s="564"/>
      <c r="B730" s="568"/>
      <c r="C730" s="614"/>
      <c r="D730" s="612"/>
      <c r="E730" s="448"/>
      <c r="F730" s="148" t="s">
        <v>257</v>
      </c>
      <c r="G730" s="523" t="s">
        <v>556</v>
      </c>
      <c r="H730" s="523"/>
      <c r="I730" s="523"/>
      <c r="J730" s="523"/>
      <c r="K730" s="583"/>
      <c r="L730" s="590"/>
    </row>
    <row r="731" spans="1:12" ht="15" customHeight="1" x14ac:dyDescent="0.25">
      <c r="A731" s="564"/>
      <c r="B731" s="568"/>
      <c r="C731" s="614"/>
      <c r="D731" s="612"/>
      <c r="E731" s="448"/>
      <c r="F731" s="148" t="s">
        <v>376</v>
      </c>
      <c r="G731" s="523" t="s">
        <v>392</v>
      </c>
      <c r="H731" s="523"/>
      <c r="I731" s="523"/>
      <c r="J731" s="523"/>
      <c r="K731" s="583"/>
      <c r="L731" s="590"/>
    </row>
    <row r="732" spans="1:12" ht="15" customHeight="1" x14ac:dyDescent="0.25">
      <c r="A732" s="564"/>
      <c r="B732" s="568"/>
      <c r="C732" s="614"/>
      <c r="D732" s="612"/>
      <c r="E732" s="448"/>
      <c r="F732" s="93" t="s">
        <v>702</v>
      </c>
      <c r="G732" s="523" t="s">
        <v>709</v>
      </c>
      <c r="H732" s="523"/>
      <c r="I732" s="523"/>
      <c r="J732" s="523"/>
      <c r="K732" s="583"/>
      <c r="L732" s="590"/>
    </row>
    <row r="733" spans="1:12" ht="15" customHeight="1" x14ac:dyDescent="0.25">
      <c r="A733" s="564"/>
      <c r="B733" s="568"/>
      <c r="C733" s="614"/>
      <c r="D733" s="612"/>
      <c r="E733" s="448"/>
      <c r="F733" s="148" t="s">
        <v>381</v>
      </c>
      <c r="G733" s="523" t="s">
        <v>382</v>
      </c>
      <c r="H733" s="523"/>
      <c r="I733" s="523"/>
      <c r="J733" s="523"/>
      <c r="K733" s="583"/>
      <c r="L733" s="590"/>
    </row>
    <row r="734" spans="1:12" ht="15" customHeight="1" x14ac:dyDescent="0.25">
      <c r="A734" s="564"/>
      <c r="B734" s="568"/>
      <c r="C734" s="614"/>
      <c r="D734" s="612"/>
      <c r="E734" s="448"/>
      <c r="F734" s="94" t="s">
        <v>358</v>
      </c>
      <c r="G734" s="523" t="s">
        <v>900</v>
      </c>
      <c r="H734" s="523"/>
      <c r="I734" s="523"/>
      <c r="J734" s="523"/>
      <c r="K734" s="583"/>
      <c r="L734" s="590"/>
    </row>
    <row r="735" spans="1:12" ht="15" customHeight="1" x14ac:dyDescent="0.25">
      <c r="A735" s="564"/>
      <c r="B735" s="568"/>
      <c r="C735" s="614"/>
      <c r="D735" s="612"/>
      <c r="E735" s="448"/>
      <c r="F735" s="148" t="s">
        <v>383</v>
      </c>
      <c r="G735" s="523" t="s">
        <v>394</v>
      </c>
      <c r="H735" s="523"/>
      <c r="I735" s="523"/>
      <c r="J735" s="523"/>
      <c r="K735" s="584">
        <v>5</v>
      </c>
      <c r="L735" s="533">
        <v>15396</v>
      </c>
    </row>
    <row r="736" spans="1:12" ht="15" customHeight="1" x14ac:dyDescent="0.25">
      <c r="A736" s="564"/>
      <c r="B736" s="568"/>
      <c r="C736" s="614"/>
      <c r="D736" s="612"/>
      <c r="E736" s="448"/>
      <c r="F736" s="148" t="s">
        <v>389</v>
      </c>
      <c r="G736" s="523" t="s">
        <v>390</v>
      </c>
      <c r="H736" s="523"/>
      <c r="I736" s="523"/>
      <c r="J736" s="523"/>
      <c r="K736" s="585"/>
      <c r="L736" s="603" t="e">
        <f>#REF!-#REF!*10%</f>
        <v>#REF!</v>
      </c>
    </row>
    <row r="737" spans="1:12" ht="15" customHeight="1" x14ac:dyDescent="0.25">
      <c r="A737" s="564"/>
      <c r="B737" s="568"/>
      <c r="C737" s="614"/>
      <c r="D737" s="612"/>
      <c r="E737" s="448"/>
      <c r="F737" s="93" t="s">
        <v>704</v>
      </c>
      <c r="G737" s="523" t="s">
        <v>705</v>
      </c>
      <c r="H737" s="523"/>
      <c r="I737" s="523"/>
      <c r="J737" s="523"/>
      <c r="K737" s="585"/>
      <c r="L737" s="603" t="e">
        <f>#REF!-#REF!*10%</f>
        <v>#REF!</v>
      </c>
    </row>
    <row r="738" spans="1:12" ht="15" customHeight="1" x14ac:dyDescent="0.25">
      <c r="A738" s="564"/>
      <c r="B738" s="568"/>
      <c r="C738" s="614"/>
      <c r="D738" s="612"/>
      <c r="E738" s="448"/>
      <c r="F738" s="93" t="s">
        <v>706</v>
      </c>
      <c r="G738" s="523" t="s">
        <v>390</v>
      </c>
      <c r="H738" s="523"/>
      <c r="I738" s="523"/>
      <c r="J738" s="523"/>
      <c r="K738" s="585"/>
      <c r="L738" s="603" t="e">
        <f>#REF!-#REF!*10%</f>
        <v>#REF!</v>
      </c>
    </row>
    <row r="739" spans="1:12" ht="15" customHeight="1" x14ac:dyDescent="0.25">
      <c r="A739" s="564"/>
      <c r="B739" s="568"/>
      <c r="C739" s="614"/>
      <c r="D739" s="612"/>
      <c r="E739" s="448"/>
      <c r="F739" s="93" t="s">
        <v>1271</v>
      </c>
      <c r="G739" s="523" t="s">
        <v>390</v>
      </c>
      <c r="H739" s="523"/>
      <c r="I739" s="523"/>
      <c r="J739" s="523"/>
      <c r="K739" s="585"/>
      <c r="L739" s="603" t="e">
        <f>#REF!-#REF!*10%</f>
        <v>#REF!</v>
      </c>
    </row>
    <row r="740" spans="1:12" ht="15" customHeight="1" x14ac:dyDescent="0.25">
      <c r="A740" s="564"/>
      <c r="B740" s="568"/>
      <c r="C740" s="614"/>
      <c r="D740" s="612"/>
      <c r="E740" s="448"/>
      <c r="F740" s="93" t="s">
        <v>707</v>
      </c>
      <c r="G740" s="523" t="s">
        <v>911</v>
      </c>
      <c r="H740" s="523"/>
      <c r="I740" s="523"/>
      <c r="J740" s="523"/>
      <c r="K740" s="585"/>
      <c r="L740" s="603" t="e">
        <f>#REF!-#REF!*10%</f>
        <v>#REF!</v>
      </c>
    </row>
    <row r="741" spans="1:12" ht="15" customHeight="1" x14ac:dyDescent="0.25">
      <c r="A741" s="564"/>
      <c r="B741" s="568"/>
      <c r="C741" s="614"/>
      <c r="D741" s="612"/>
      <c r="E741" s="448"/>
      <c r="F741" s="93" t="s">
        <v>708</v>
      </c>
      <c r="G741" s="523" t="s">
        <v>390</v>
      </c>
      <c r="H741" s="523"/>
      <c r="I741" s="523"/>
      <c r="J741" s="523"/>
      <c r="K741" s="585"/>
      <c r="L741" s="603" t="e">
        <f>#REF!-#REF!*10%</f>
        <v>#REF!</v>
      </c>
    </row>
    <row r="742" spans="1:12" ht="15" customHeight="1" x14ac:dyDescent="0.25">
      <c r="A742" s="564"/>
      <c r="B742" s="568"/>
      <c r="C742" s="614"/>
      <c r="D742" s="612"/>
      <c r="E742" s="448"/>
      <c r="F742" s="148" t="s">
        <v>377</v>
      </c>
      <c r="G742" s="523" t="s">
        <v>387</v>
      </c>
      <c r="H742" s="523"/>
      <c r="I742" s="523"/>
      <c r="J742" s="523"/>
      <c r="K742" s="585"/>
      <c r="L742" s="603" t="e">
        <f>#REF!-#REF!*10%</f>
        <v>#REF!</v>
      </c>
    </row>
    <row r="743" spans="1:12" ht="15" customHeight="1" x14ac:dyDescent="0.25">
      <c r="A743" s="564"/>
      <c r="B743" s="568"/>
      <c r="C743" s="614"/>
      <c r="D743" s="612"/>
      <c r="E743" s="448"/>
      <c r="F743" s="148" t="s">
        <v>388</v>
      </c>
      <c r="G743" s="523" t="s">
        <v>393</v>
      </c>
      <c r="H743" s="523"/>
      <c r="I743" s="523"/>
      <c r="J743" s="523"/>
      <c r="K743" s="585"/>
      <c r="L743" s="603" t="e">
        <f>#REF!-#REF!*10%</f>
        <v>#REF!</v>
      </c>
    </row>
    <row r="744" spans="1:12" ht="15.6" customHeight="1" x14ac:dyDescent="0.25">
      <c r="A744" s="564"/>
      <c r="B744" s="568"/>
      <c r="C744" s="614"/>
      <c r="D744" s="612"/>
      <c r="E744" s="448"/>
      <c r="F744" s="148" t="s">
        <v>562</v>
      </c>
      <c r="G744" s="523" t="s">
        <v>1024</v>
      </c>
      <c r="H744" s="523"/>
      <c r="I744" s="523"/>
      <c r="J744" s="523"/>
      <c r="K744" s="585"/>
      <c r="L744" s="603" t="e">
        <f>#REF!-#REF!*10%</f>
        <v>#REF!</v>
      </c>
    </row>
    <row r="745" spans="1:12" ht="15.6" customHeight="1" x14ac:dyDescent="0.25">
      <c r="A745" s="564"/>
      <c r="B745" s="568"/>
      <c r="C745" s="614"/>
      <c r="D745" s="612"/>
      <c r="E745" s="448"/>
      <c r="F745" s="93" t="s">
        <v>1183</v>
      </c>
      <c r="G745" s="573" t="s">
        <v>1180</v>
      </c>
      <c r="H745" s="574"/>
      <c r="I745" s="574"/>
      <c r="J745" s="575"/>
      <c r="K745" s="585"/>
      <c r="L745" s="603" t="e">
        <f>#REF!-#REF!*10%</f>
        <v>#REF!</v>
      </c>
    </row>
    <row r="746" spans="1:12" ht="15.6" customHeight="1" x14ac:dyDescent="0.25">
      <c r="A746" s="564"/>
      <c r="B746" s="568"/>
      <c r="C746" s="614"/>
      <c r="D746" s="612"/>
      <c r="E746" s="448"/>
      <c r="F746" s="148" t="s">
        <v>570</v>
      </c>
      <c r="G746" s="523" t="s">
        <v>613</v>
      </c>
      <c r="H746" s="523"/>
      <c r="I746" s="523"/>
      <c r="J746" s="523"/>
      <c r="K746" s="585"/>
      <c r="L746" s="603" t="e">
        <f>#REF!-#REF!*10%</f>
        <v>#REF!</v>
      </c>
    </row>
    <row r="747" spans="1:12" ht="15.6" customHeight="1" x14ac:dyDescent="0.25">
      <c r="A747" s="564"/>
      <c r="B747" s="568"/>
      <c r="C747" s="614"/>
      <c r="D747" s="612"/>
      <c r="E747" s="448"/>
      <c r="F747" s="149" t="s">
        <v>4</v>
      </c>
      <c r="G747" s="606">
        <v>2.8</v>
      </c>
      <c r="H747" s="606"/>
      <c r="I747" s="606"/>
      <c r="J747" s="606"/>
      <c r="K747" s="585"/>
      <c r="L747" s="603" t="e">
        <f>#REF!-#REF!*10%</f>
        <v>#REF!</v>
      </c>
    </row>
    <row r="748" spans="1:12" ht="15" customHeight="1" x14ac:dyDescent="0.25">
      <c r="A748" s="564"/>
      <c r="B748" s="569"/>
      <c r="C748" s="614"/>
      <c r="D748" s="612"/>
      <c r="E748" s="448"/>
      <c r="F748" s="136" t="s">
        <v>1016</v>
      </c>
      <c r="G748" s="454">
        <v>5</v>
      </c>
      <c r="H748" s="454"/>
      <c r="I748" s="454"/>
      <c r="J748" s="454"/>
      <c r="K748" s="585"/>
      <c r="L748" s="603" t="e">
        <f>#REF!-#REF!*10%</f>
        <v>#REF!</v>
      </c>
    </row>
    <row r="749" spans="1:12" ht="15" customHeight="1" x14ac:dyDescent="0.3">
      <c r="A749" s="160"/>
      <c r="B749" s="160"/>
      <c r="C749" s="381"/>
      <c r="D749" s="157"/>
      <c r="E749" s="157"/>
      <c r="F749" s="158"/>
      <c r="G749" s="158"/>
      <c r="H749" s="158"/>
      <c r="I749" s="158"/>
      <c r="J749" s="158"/>
      <c r="K749" s="158"/>
      <c r="L749" s="357"/>
    </row>
    <row r="750" spans="1:12" ht="15" customHeight="1" x14ac:dyDescent="0.3">
      <c r="A750" s="160"/>
      <c r="B750" s="160"/>
      <c r="C750" s="381"/>
      <c r="D750" s="157"/>
      <c r="E750" s="157"/>
      <c r="F750" s="158"/>
      <c r="G750" s="158"/>
      <c r="H750" s="158"/>
      <c r="I750" s="158"/>
      <c r="J750" s="158"/>
      <c r="K750" s="158"/>
      <c r="L750" s="357"/>
    </row>
    <row r="751" spans="1:12" x14ac:dyDescent="0.3">
      <c r="A751" s="160"/>
      <c r="B751" s="160"/>
      <c r="C751" s="381"/>
      <c r="D751" s="157"/>
      <c r="E751" s="157"/>
      <c r="F751" s="158"/>
      <c r="G751" s="158"/>
      <c r="H751" s="158"/>
      <c r="I751" s="158"/>
      <c r="J751" s="158"/>
      <c r="K751" s="158"/>
      <c r="L751" s="357"/>
    </row>
    <row r="752" spans="1:12" x14ac:dyDescent="0.3">
      <c r="A752" s="160"/>
      <c r="B752" s="160"/>
      <c r="C752" s="381"/>
      <c r="D752" s="157"/>
      <c r="E752" s="157"/>
      <c r="F752" s="158"/>
      <c r="G752" s="158"/>
      <c r="H752" s="158"/>
      <c r="I752" s="158"/>
      <c r="J752" s="158"/>
      <c r="K752" s="158"/>
      <c r="L752" s="357"/>
    </row>
    <row r="753" spans="1:12" x14ac:dyDescent="0.3">
      <c r="A753" s="160"/>
      <c r="B753" s="160"/>
      <c r="C753" s="381"/>
      <c r="D753" s="157"/>
      <c r="E753" s="157"/>
      <c r="F753" s="158"/>
      <c r="G753" s="158"/>
      <c r="H753" s="158"/>
      <c r="I753" s="158"/>
      <c r="J753" s="158"/>
      <c r="K753" s="158"/>
      <c r="L753" s="357"/>
    </row>
    <row r="754" spans="1:12" x14ac:dyDescent="0.3">
      <c r="A754" s="160"/>
      <c r="B754" s="160"/>
      <c r="C754" s="381"/>
      <c r="D754" s="157"/>
      <c r="E754" s="157"/>
      <c r="F754" s="158"/>
      <c r="G754" s="158"/>
      <c r="H754" s="158"/>
      <c r="I754" s="158"/>
      <c r="J754" s="158"/>
      <c r="K754" s="158"/>
      <c r="L754" s="357"/>
    </row>
    <row r="755" spans="1:12" x14ac:dyDescent="0.3">
      <c r="A755" s="160"/>
      <c r="B755" s="160"/>
      <c r="C755" s="381"/>
      <c r="D755" s="157"/>
      <c r="E755" s="157"/>
      <c r="F755" s="158"/>
      <c r="G755" s="158"/>
      <c r="H755" s="158"/>
      <c r="I755" s="158"/>
      <c r="J755" s="158"/>
      <c r="K755" s="158"/>
      <c r="L755" s="357"/>
    </row>
    <row r="756" spans="1:12" x14ac:dyDescent="0.3">
      <c r="A756" s="160"/>
      <c r="B756" s="160"/>
      <c r="C756" s="381"/>
      <c r="D756" s="157"/>
      <c r="E756" s="157"/>
      <c r="F756" s="158"/>
      <c r="G756" s="158"/>
      <c r="H756" s="158"/>
      <c r="I756" s="158"/>
      <c r="J756" s="158"/>
      <c r="K756" s="158"/>
      <c r="L756" s="357"/>
    </row>
    <row r="757" spans="1:12" x14ac:dyDescent="0.3">
      <c r="A757" s="160"/>
      <c r="B757" s="160"/>
      <c r="C757" s="381"/>
      <c r="D757" s="157"/>
      <c r="E757" s="157"/>
      <c r="F757" s="158"/>
      <c r="G757" s="158"/>
      <c r="H757" s="158"/>
      <c r="I757" s="158"/>
      <c r="J757" s="158"/>
      <c r="K757" s="158"/>
      <c r="L757" s="357"/>
    </row>
    <row r="758" spans="1:12" x14ac:dyDescent="0.3">
      <c r="A758" s="160"/>
      <c r="B758" s="160"/>
      <c r="C758" s="381"/>
      <c r="D758" s="157"/>
      <c r="E758" s="157"/>
      <c r="F758" s="158"/>
      <c r="G758" s="158"/>
      <c r="H758" s="158"/>
      <c r="I758" s="158"/>
      <c r="J758" s="158"/>
      <c r="K758" s="158"/>
      <c r="L758" s="357"/>
    </row>
    <row r="759" spans="1:12" x14ac:dyDescent="0.3">
      <c r="A759" s="160"/>
      <c r="B759" s="160"/>
      <c r="C759" s="381"/>
      <c r="D759" s="157"/>
      <c r="E759" s="157"/>
      <c r="F759" s="158"/>
      <c r="G759" s="158"/>
      <c r="H759" s="158"/>
      <c r="I759" s="158"/>
      <c r="J759" s="158"/>
      <c r="K759" s="158"/>
      <c r="L759" s="357"/>
    </row>
    <row r="760" spans="1:12" x14ac:dyDescent="0.3">
      <c r="A760" s="160"/>
      <c r="B760" s="160"/>
      <c r="C760" s="381"/>
      <c r="D760" s="157"/>
      <c r="E760" s="157"/>
      <c r="F760" s="158"/>
      <c r="G760" s="158"/>
      <c r="H760" s="158"/>
      <c r="I760" s="158"/>
      <c r="J760" s="158"/>
      <c r="K760" s="158"/>
      <c r="L760" s="357"/>
    </row>
    <row r="761" spans="1:12" x14ac:dyDescent="0.3">
      <c r="A761" s="160"/>
      <c r="B761" s="160"/>
      <c r="C761" s="381"/>
      <c r="D761" s="157"/>
      <c r="E761" s="157"/>
      <c r="F761" s="158"/>
      <c r="G761" s="158"/>
      <c r="H761" s="158"/>
      <c r="I761" s="158"/>
      <c r="J761" s="158"/>
      <c r="K761" s="158"/>
      <c r="L761" s="357"/>
    </row>
    <row r="762" spans="1:12" x14ac:dyDescent="0.3">
      <c r="A762" s="160"/>
      <c r="B762" s="160"/>
      <c r="C762" s="381"/>
      <c r="D762" s="157"/>
      <c r="E762" s="157"/>
      <c r="F762" s="158"/>
      <c r="G762" s="158"/>
      <c r="H762" s="158"/>
      <c r="I762" s="158"/>
      <c r="J762" s="158"/>
      <c r="K762" s="158"/>
      <c r="L762" s="357"/>
    </row>
    <row r="763" spans="1:12" x14ac:dyDescent="0.3">
      <c r="A763" s="160"/>
      <c r="B763" s="160"/>
      <c r="C763" s="381"/>
      <c r="D763" s="157"/>
      <c r="E763" s="157"/>
      <c r="F763" s="158"/>
      <c r="G763" s="158"/>
      <c r="H763" s="158"/>
      <c r="I763" s="158"/>
      <c r="J763" s="158"/>
      <c r="K763" s="158"/>
      <c r="L763" s="357"/>
    </row>
    <row r="764" spans="1:12" x14ac:dyDescent="0.3">
      <c r="A764" s="160"/>
      <c r="B764" s="160"/>
      <c r="C764" s="381"/>
      <c r="D764" s="157"/>
      <c r="E764" s="157"/>
      <c r="F764" s="158"/>
      <c r="G764" s="158"/>
      <c r="H764" s="158"/>
      <c r="I764" s="158"/>
      <c r="J764" s="158"/>
      <c r="K764" s="158"/>
      <c r="L764" s="357"/>
    </row>
    <row r="765" spans="1:12" x14ac:dyDescent="0.3">
      <c r="A765" s="160"/>
      <c r="B765" s="160"/>
      <c r="C765" s="381"/>
      <c r="D765" s="157"/>
      <c r="E765" s="157"/>
      <c r="F765" s="158"/>
      <c r="G765" s="158"/>
      <c r="H765" s="158"/>
      <c r="I765" s="158"/>
      <c r="J765" s="158"/>
      <c r="K765" s="158"/>
      <c r="L765" s="357"/>
    </row>
    <row r="766" spans="1:12" x14ac:dyDescent="0.3">
      <c r="A766" s="160"/>
      <c r="B766" s="160"/>
      <c r="C766" s="381"/>
      <c r="D766" s="157"/>
      <c r="E766" s="157"/>
      <c r="F766" s="158"/>
      <c r="G766" s="158"/>
      <c r="H766" s="158"/>
      <c r="I766" s="158"/>
      <c r="J766" s="158"/>
      <c r="K766" s="158"/>
      <c r="L766" s="357"/>
    </row>
    <row r="767" spans="1:12" x14ac:dyDescent="0.3">
      <c r="A767" s="160"/>
      <c r="B767" s="160"/>
      <c r="C767" s="381"/>
      <c r="D767" s="157"/>
      <c r="E767" s="157"/>
      <c r="F767" s="158"/>
      <c r="G767" s="158"/>
      <c r="H767" s="158"/>
      <c r="I767" s="158"/>
      <c r="J767" s="158"/>
      <c r="K767" s="158"/>
      <c r="L767" s="357"/>
    </row>
    <row r="768" spans="1:12" x14ac:dyDescent="0.3">
      <c r="A768" s="160"/>
      <c r="B768" s="160"/>
      <c r="C768" s="381"/>
      <c r="D768" s="157"/>
      <c r="E768" s="157"/>
      <c r="F768" s="158"/>
      <c r="G768" s="158"/>
      <c r="H768" s="158"/>
      <c r="I768" s="158"/>
      <c r="J768" s="158"/>
      <c r="K768" s="158"/>
      <c r="L768" s="357"/>
    </row>
    <row r="769" spans="1:12" x14ac:dyDescent="0.3">
      <c r="A769" s="160"/>
      <c r="B769" s="160"/>
      <c r="C769" s="381"/>
      <c r="D769" s="157"/>
      <c r="E769" s="157"/>
      <c r="F769" s="158"/>
      <c r="G769" s="158"/>
      <c r="H769" s="158"/>
      <c r="I769" s="158"/>
      <c r="J769" s="158"/>
      <c r="K769" s="158"/>
      <c r="L769" s="357"/>
    </row>
    <row r="770" spans="1:12" x14ac:dyDescent="0.3">
      <c r="A770" s="160"/>
      <c r="B770" s="160"/>
      <c r="C770" s="381"/>
      <c r="D770" s="157"/>
      <c r="E770" s="157"/>
      <c r="F770" s="158"/>
      <c r="G770" s="158"/>
      <c r="H770" s="158"/>
      <c r="I770" s="158"/>
      <c r="J770" s="158"/>
      <c r="K770" s="158"/>
      <c r="L770" s="357"/>
    </row>
    <row r="771" spans="1:12" x14ac:dyDescent="0.3">
      <c r="A771" s="160"/>
      <c r="B771" s="160"/>
      <c r="C771" s="381"/>
      <c r="D771" s="157"/>
      <c r="E771" s="157"/>
      <c r="F771" s="158"/>
      <c r="G771" s="158"/>
      <c r="H771" s="158"/>
      <c r="I771" s="158"/>
      <c r="J771" s="158"/>
      <c r="K771" s="158"/>
      <c r="L771" s="357"/>
    </row>
    <row r="772" spans="1:12" x14ac:dyDescent="0.3">
      <c r="A772" s="160"/>
      <c r="B772" s="160"/>
      <c r="C772" s="381"/>
      <c r="D772" s="157"/>
      <c r="E772" s="157"/>
      <c r="F772" s="158"/>
      <c r="G772" s="158"/>
      <c r="H772" s="158"/>
      <c r="I772" s="158"/>
      <c r="J772" s="158"/>
      <c r="K772" s="158"/>
      <c r="L772" s="357"/>
    </row>
    <row r="773" spans="1:12" x14ac:dyDescent="0.3">
      <c r="A773" s="160"/>
      <c r="B773" s="160"/>
      <c r="C773" s="381"/>
      <c r="D773" s="157"/>
      <c r="E773" s="157"/>
      <c r="F773" s="158"/>
      <c r="G773" s="158"/>
      <c r="H773" s="158"/>
      <c r="I773" s="158"/>
      <c r="J773" s="158"/>
      <c r="K773" s="158"/>
      <c r="L773" s="357"/>
    </row>
    <row r="774" spans="1:12" x14ac:dyDescent="0.3">
      <c r="A774" s="160"/>
      <c r="B774" s="160"/>
      <c r="C774" s="381"/>
      <c r="D774" s="157"/>
      <c r="E774" s="157"/>
      <c r="F774" s="158"/>
      <c r="G774" s="158"/>
      <c r="H774" s="158"/>
      <c r="I774" s="158"/>
      <c r="J774" s="158"/>
      <c r="K774" s="158"/>
      <c r="L774" s="357"/>
    </row>
    <row r="775" spans="1:12" x14ac:dyDescent="0.3">
      <c r="A775" s="161"/>
      <c r="B775" s="161"/>
      <c r="C775" s="382"/>
      <c r="D775" s="54"/>
      <c r="E775" s="54"/>
      <c r="F775" s="159"/>
      <c r="G775" s="159"/>
      <c r="H775" s="159"/>
      <c r="I775" s="159"/>
      <c r="J775" s="159"/>
      <c r="K775" s="159"/>
      <c r="L775" s="337"/>
    </row>
    <row r="776" spans="1:12" x14ac:dyDescent="0.3">
      <c r="A776" s="161"/>
      <c r="B776" s="161"/>
      <c r="C776" s="382"/>
      <c r="D776" s="54"/>
      <c r="E776" s="54"/>
      <c r="F776" s="159"/>
      <c r="G776" s="159"/>
      <c r="H776" s="159"/>
      <c r="I776" s="159"/>
      <c r="J776" s="159"/>
      <c r="K776" s="159"/>
      <c r="L776" s="337"/>
    </row>
    <row r="777" spans="1:12" x14ac:dyDescent="0.3">
      <c r="A777" s="161"/>
      <c r="B777" s="161"/>
      <c r="C777" s="382"/>
      <c r="D777" s="54"/>
      <c r="E777" s="54"/>
      <c r="F777" s="159"/>
      <c r="G777" s="159"/>
      <c r="H777" s="159"/>
      <c r="I777" s="159"/>
      <c r="J777" s="159"/>
      <c r="K777" s="159"/>
      <c r="L777" s="337"/>
    </row>
    <row r="778" spans="1:12" x14ac:dyDescent="0.3">
      <c r="A778" s="161"/>
      <c r="B778" s="161"/>
      <c r="C778" s="382"/>
      <c r="D778" s="54"/>
      <c r="E778" s="54"/>
      <c r="F778" s="159"/>
      <c r="G778" s="159"/>
      <c r="H778" s="159"/>
      <c r="I778" s="159"/>
      <c r="J778" s="159"/>
      <c r="K778" s="159"/>
      <c r="L778" s="337"/>
    </row>
    <row r="779" spans="1:12" x14ac:dyDescent="0.3">
      <c r="A779" s="161"/>
      <c r="B779" s="161"/>
      <c r="C779" s="382"/>
      <c r="D779" s="54"/>
      <c r="E779" s="54"/>
      <c r="F779" s="159"/>
      <c r="G779" s="159"/>
      <c r="H779" s="159"/>
      <c r="I779" s="159"/>
      <c r="J779" s="159"/>
      <c r="K779" s="159"/>
      <c r="L779" s="337"/>
    </row>
    <row r="780" spans="1:12" x14ac:dyDescent="0.3">
      <c r="A780" s="161"/>
      <c r="B780" s="161"/>
      <c r="C780" s="382"/>
      <c r="D780" s="54"/>
      <c r="E780" s="54"/>
      <c r="F780" s="159"/>
      <c r="G780" s="159"/>
      <c r="H780" s="159"/>
      <c r="I780" s="159"/>
      <c r="J780" s="159"/>
      <c r="K780" s="159"/>
      <c r="L780" s="337"/>
    </row>
    <row r="781" spans="1:12" x14ac:dyDescent="0.3">
      <c r="A781" s="161"/>
      <c r="B781" s="161"/>
      <c r="C781" s="382"/>
      <c r="D781" s="54"/>
      <c r="E781" s="54"/>
      <c r="F781" s="159"/>
      <c r="G781" s="159"/>
      <c r="H781" s="159"/>
      <c r="I781" s="159"/>
      <c r="J781" s="159"/>
      <c r="K781" s="159"/>
      <c r="L781" s="337"/>
    </row>
    <row r="782" spans="1:12" x14ac:dyDescent="0.3">
      <c r="A782" s="161"/>
      <c r="B782" s="161"/>
      <c r="C782" s="382"/>
      <c r="D782" s="54"/>
      <c r="E782" s="54"/>
      <c r="F782" s="159"/>
      <c r="G782" s="159"/>
      <c r="H782" s="159"/>
      <c r="I782" s="159"/>
      <c r="J782" s="159"/>
      <c r="K782" s="159"/>
      <c r="L782" s="337"/>
    </row>
    <row r="783" spans="1:12" x14ac:dyDescent="0.3">
      <c r="A783" s="161"/>
      <c r="B783" s="161"/>
      <c r="C783" s="382"/>
      <c r="D783" s="54"/>
      <c r="E783" s="54"/>
      <c r="F783" s="159"/>
      <c r="G783" s="159"/>
      <c r="H783" s="159"/>
      <c r="I783" s="159"/>
      <c r="J783" s="159"/>
      <c r="K783" s="159"/>
      <c r="L783" s="337"/>
    </row>
    <row r="784" spans="1:12" x14ac:dyDescent="0.3">
      <c r="A784" s="161"/>
      <c r="B784" s="161"/>
      <c r="C784" s="382"/>
      <c r="D784" s="54"/>
      <c r="E784" s="54"/>
      <c r="F784" s="159"/>
      <c r="G784" s="159"/>
      <c r="H784" s="159"/>
      <c r="I784" s="159"/>
      <c r="J784" s="159"/>
      <c r="K784" s="159"/>
      <c r="L784" s="337"/>
    </row>
    <row r="785" spans="1:12" x14ac:dyDescent="0.3">
      <c r="A785" s="161"/>
      <c r="B785" s="161"/>
      <c r="C785" s="382"/>
      <c r="D785" s="54"/>
      <c r="E785" s="54"/>
      <c r="F785" s="159"/>
      <c r="G785" s="159"/>
      <c r="H785" s="159"/>
      <c r="I785" s="159"/>
      <c r="J785" s="159"/>
      <c r="K785" s="159"/>
      <c r="L785" s="337"/>
    </row>
    <row r="786" spans="1:12" x14ac:dyDescent="0.3">
      <c r="A786" s="161"/>
      <c r="B786" s="161"/>
      <c r="C786" s="382"/>
      <c r="D786" s="54"/>
      <c r="E786" s="54"/>
      <c r="F786" s="159"/>
      <c r="G786" s="159"/>
      <c r="H786" s="159"/>
      <c r="I786" s="159"/>
      <c r="J786" s="159"/>
      <c r="K786" s="159"/>
      <c r="L786" s="337"/>
    </row>
    <row r="787" spans="1:12" x14ac:dyDescent="0.3">
      <c r="A787" s="161"/>
      <c r="B787" s="161"/>
      <c r="C787" s="382"/>
      <c r="D787" s="54"/>
      <c r="E787" s="54"/>
      <c r="F787" s="159"/>
      <c r="G787" s="159"/>
      <c r="H787" s="159"/>
      <c r="I787" s="159"/>
      <c r="J787" s="159"/>
      <c r="K787" s="159"/>
      <c r="L787" s="337"/>
    </row>
    <row r="788" spans="1:12" x14ac:dyDescent="0.3">
      <c r="A788" s="161"/>
      <c r="B788" s="161"/>
      <c r="C788" s="382"/>
      <c r="D788" s="54"/>
      <c r="E788" s="54"/>
      <c r="F788" s="159"/>
      <c r="G788" s="159"/>
      <c r="H788" s="159"/>
      <c r="I788" s="159"/>
      <c r="J788" s="159"/>
      <c r="K788" s="159"/>
      <c r="L788" s="337"/>
    </row>
    <row r="789" spans="1:12" x14ac:dyDescent="0.3">
      <c r="A789" s="161"/>
      <c r="B789" s="161"/>
      <c r="C789" s="382"/>
      <c r="D789" s="54"/>
      <c r="E789" s="54"/>
      <c r="F789" s="159"/>
      <c r="G789" s="159"/>
      <c r="H789" s="159"/>
      <c r="I789" s="159"/>
      <c r="J789" s="159"/>
      <c r="K789" s="159"/>
      <c r="L789" s="337"/>
    </row>
    <row r="790" spans="1:12" x14ac:dyDescent="0.3">
      <c r="A790" s="161"/>
      <c r="B790" s="161"/>
      <c r="C790" s="382"/>
      <c r="D790" s="54"/>
      <c r="E790" s="54"/>
      <c r="F790" s="159"/>
      <c r="G790" s="159"/>
      <c r="H790" s="159"/>
      <c r="I790" s="159"/>
      <c r="J790" s="159"/>
      <c r="K790" s="159"/>
      <c r="L790" s="337"/>
    </row>
    <row r="791" spans="1:12" x14ac:dyDescent="0.3">
      <c r="A791" s="161"/>
      <c r="B791" s="161"/>
      <c r="C791" s="382"/>
      <c r="D791" s="54"/>
      <c r="E791" s="54"/>
      <c r="F791" s="159"/>
      <c r="G791" s="159"/>
      <c r="H791" s="159"/>
      <c r="I791" s="159"/>
      <c r="J791" s="159"/>
      <c r="K791" s="159"/>
      <c r="L791" s="337"/>
    </row>
    <row r="792" spans="1:12" x14ac:dyDescent="0.3">
      <c r="A792" s="161"/>
      <c r="B792" s="161"/>
      <c r="C792" s="382"/>
      <c r="D792" s="54"/>
      <c r="E792" s="54"/>
      <c r="F792" s="159"/>
      <c r="G792" s="159"/>
      <c r="H792" s="159"/>
      <c r="I792" s="159"/>
      <c r="J792" s="159"/>
      <c r="K792" s="159"/>
      <c r="L792" s="337"/>
    </row>
    <row r="793" spans="1:12" x14ac:dyDescent="0.3">
      <c r="A793" s="161"/>
      <c r="B793" s="161"/>
      <c r="C793" s="382"/>
      <c r="D793" s="54"/>
      <c r="E793" s="54"/>
      <c r="F793" s="159"/>
      <c r="G793" s="159"/>
      <c r="H793" s="159"/>
      <c r="I793" s="159"/>
      <c r="J793" s="159"/>
      <c r="K793" s="159"/>
      <c r="L793" s="337"/>
    </row>
    <row r="794" spans="1:12" x14ac:dyDescent="0.3">
      <c r="A794" s="161"/>
      <c r="B794" s="161"/>
      <c r="C794" s="382"/>
      <c r="D794" s="54"/>
      <c r="E794" s="54"/>
      <c r="F794" s="159"/>
      <c r="G794" s="159"/>
      <c r="H794" s="159"/>
      <c r="I794" s="159"/>
      <c r="J794" s="159"/>
      <c r="K794" s="159"/>
      <c r="L794" s="337"/>
    </row>
    <row r="795" spans="1:12" x14ac:dyDescent="0.3">
      <c r="A795" s="161"/>
      <c r="B795" s="161"/>
      <c r="C795" s="382"/>
      <c r="D795" s="54"/>
      <c r="E795" s="54"/>
      <c r="F795" s="159"/>
      <c r="G795" s="159"/>
      <c r="H795" s="159"/>
      <c r="I795" s="159"/>
      <c r="J795" s="159"/>
      <c r="K795" s="159"/>
      <c r="L795" s="337"/>
    </row>
    <row r="796" spans="1:12" x14ac:dyDescent="0.3">
      <c r="A796" s="161"/>
      <c r="B796" s="161"/>
      <c r="C796" s="382"/>
      <c r="D796" s="54"/>
      <c r="E796" s="54"/>
      <c r="F796" s="159"/>
      <c r="G796" s="159"/>
      <c r="H796" s="159"/>
      <c r="I796" s="159"/>
      <c r="J796" s="159"/>
      <c r="K796" s="159"/>
      <c r="L796" s="337"/>
    </row>
    <row r="797" spans="1:12" x14ac:dyDescent="0.3">
      <c r="A797" s="161"/>
      <c r="B797" s="161"/>
      <c r="C797" s="382"/>
      <c r="D797" s="54"/>
      <c r="E797" s="54"/>
      <c r="F797" s="159"/>
      <c r="G797" s="159"/>
      <c r="H797" s="159"/>
      <c r="I797" s="159"/>
      <c r="J797" s="159"/>
      <c r="K797" s="159"/>
      <c r="L797" s="337"/>
    </row>
    <row r="798" spans="1:12" x14ac:dyDescent="0.3">
      <c r="A798" s="161"/>
      <c r="B798" s="161"/>
      <c r="C798" s="382"/>
      <c r="D798" s="54"/>
      <c r="E798" s="54"/>
      <c r="F798" s="159"/>
      <c r="G798" s="159"/>
      <c r="H798" s="159"/>
      <c r="I798" s="159"/>
      <c r="J798" s="159"/>
      <c r="K798" s="159"/>
      <c r="L798" s="337"/>
    </row>
    <row r="799" spans="1:12" x14ac:dyDescent="0.3">
      <c r="A799" s="161"/>
      <c r="B799" s="161"/>
      <c r="C799" s="382"/>
      <c r="D799" s="54"/>
      <c r="E799" s="54"/>
      <c r="F799" s="159"/>
      <c r="G799" s="159"/>
      <c r="H799" s="159"/>
      <c r="I799" s="159"/>
      <c r="J799" s="159"/>
      <c r="K799" s="159"/>
      <c r="L799" s="337"/>
    </row>
    <row r="800" spans="1:12" x14ac:dyDescent="0.3">
      <c r="A800" s="161"/>
      <c r="B800" s="161"/>
      <c r="C800" s="382"/>
      <c r="D800" s="54"/>
      <c r="E800" s="54"/>
      <c r="F800" s="159"/>
      <c r="G800" s="159"/>
      <c r="H800" s="159"/>
      <c r="I800" s="159"/>
      <c r="J800" s="159"/>
      <c r="K800" s="159"/>
      <c r="L800" s="337"/>
    </row>
    <row r="801" spans="1:12" x14ac:dyDescent="0.3">
      <c r="A801" s="161"/>
      <c r="B801" s="161"/>
      <c r="C801" s="382"/>
      <c r="D801" s="54"/>
      <c r="E801" s="54"/>
      <c r="F801" s="159"/>
      <c r="G801" s="159"/>
      <c r="H801" s="159"/>
      <c r="I801" s="159"/>
      <c r="J801" s="159"/>
      <c r="K801" s="159"/>
      <c r="L801" s="337"/>
    </row>
    <row r="802" spans="1:12" x14ac:dyDescent="0.3">
      <c r="A802" s="161"/>
      <c r="B802" s="161"/>
      <c r="C802" s="382"/>
      <c r="D802" s="54"/>
      <c r="E802" s="54"/>
      <c r="F802" s="159"/>
      <c r="G802" s="159"/>
      <c r="H802" s="159"/>
      <c r="I802" s="159"/>
      <c r="J802" s="159"/>
      <c r="K802" s="159"/>
      <c r="L802" s="337"/>
    </row>
    <row r="803" spans="1:12" x14ac:dyDescent="0.3">
      <c r="A803" s="161"/>
      <c r="B803" s="161"/>
      <c r="C803" s="382"/>
      <c r="D803" s="54"/>
      <c r="E803" s="54"/>
      <c r="F803" s="159"/>
      <c r="G803" s="159"/>
      <c r="H803" s="159"/>
      <c r="I803" s="159"/>
      <c r="J803" s="159"/>
      <c r="K803" s="159"/>
      <c r="L803" s="337"/>
    </row>
    <row r="804" spans="1:12" x14ac:dyDescent="0.3">
      <c r="A804" s="161"/>
      <c r="B804" s="161"/>
      <c r="C804" s="382"/>
      <c r="D804" s="54"/>
      <c r="E804" s="54"/>
      <c r="F804" s="159"/>
      <c r="G804" s="159"/>
      <c r="H804" s="159"/>
      <c r="I804" s="159"/>
      <c r="J804" s="159"/>
      <c r="K804" s="159"/>
      <c r="L804" s="337"/>
    </row>
    <row r="805" spans="1:12" x14ac:dyDescent="0.3">
      <c r="A805" s="161"/>
      <c r="B805" s="161"/>
      <c r="C805" s="382"/>
      <c r="D805" s="54"/>
      <c r="E805" s="54"/>
      <c r="F805" s="159"/>
      <c r="G805" s="159"/>
      <c r="H805" s="159"/>
      <c r="I805" s="159"/>
      <c r="J805" s="159"/>
      <c r="K805" s="159"/>
      <c r="L805" s="337"/>
    </row>
    <row r="806" spans="1:12" x14ac:dyDescent="0.3">
      <c r="A806" s="161"/>
      <c r="B806" s="161"/>
      <c r="C806" s="382"/>
      <c r="D806" s="54"/>
      <c r="E806" s="54"/>
      <c r="F806" s="159"/>
      <c r="G806" s="159"/>
      <c r="H806" s="159"/>
      <c r="I806" s="159"/>
      <c r="J806" s="159"/>
      <c r="K806" s="159"/>
      <c r="L806" s="337"/>
    </row>
    <row r="807" spans="1:12" x14ac:dyDescent="0.3">
      <c r="A807" s="161"/>
      <c r="B807" s="161"/>
      <c r="C807" s="382"/>
      <c r="D807" s="54"/>
      <c r="E807" s="54"/>
      <c r="F807" s="159"/>
      <c r="G807" s="159"/>
      <c r="H807" s="159"/>
      <c r="I807" s="159"/>
      <c r="J807" s="159"/>
      <c r="K807" s="159"/>
      <c r="L807" s="337"/>
    </row>
    <row r="808" spans="1:12" x14ac:dyDescent="0.3">
      <c r="A808" s="161"/>
      <c r="B808" s="161"/>
      <c r="C808" s="382"/>
      <c r="D808" s="54"/>
      <c r="E808" s="54"/>
      <c r="F808" s="159"/>
      <c r="G808" s="159"/>
      <c r="H808" s="159"/>
      <c r="I808" s="159"/>
      <c r="J808" s="159"/>
      <c r="K808" s="159"/>
      <c r="L808" s="337"/>
    </row>
    <row r="809" spans="1:12" x14ac:dyDescent="0.3">
      <c r="A809" s="161"/>
      <c r="B809" s="161"/>
      <c r="C809" s="382"/>
      <c r="D809" s="54"/>
      <c r="E809" s="54"/>
      <c r="F809" s="159"/>
      <c r="G809" s="159"/>
      <c r="H809" s="159"/>
      <c r="I809" s="159"/>
      <c r="J809" s="159"/>
      <c r="K809" s="159"/>
      <c r="L809" s="337"/>
    </row>
    <row r="810" spans="1:12" x14ac:dyDescent="0.3">
      <c r="A810" s="161"/>
      <c r="B810" s="161"/>
      <c r="C810" s="382"/>
      <c r="D810" s="54"/>
      <c r="E810" s="54"/>
      <c r="F810" s="159"/>
      <c r="G810" s="159"/>
      <c r="H810" s="159"/>
      <c r="I810" s="159"/>
      <c r="J810" s="159"/>
      <c r="K810" s="159"/>
      <c r="L810" s="337"/>
    </row>
    <row r="811" spans="1:12" x14ac:dyDescent="0.3">
      <c r="A811" s="161"/>
      <c r="B811" s="161"/>
      <c r="C811" s="382"/>
      <c r="D811" s="54"/>
      <c r="E811" s="54"/>
      <c r="F811" s="159"/>
      <c r="G811" s="159"/>
      <c r="H811" s="159"/>
      <c r="I811" s="159"/>
      <c r="J811" s="159"/>
      <c r="K811" s="159"/>
      <c r="L811" s="337"/>
    </row>
    <row r="812" spans="1:12" x14ac:dyDescent="0.3">
      <c r="A812" s="161"/>
      <c r="B812" s="161"/>
      <c r="C812" s="382"/>
      <c r="D812" s="54"/>
      <c r="E812" s="54"/>
      <c r="F812" s="159"/>
      <c r="G812" s="159"/>
      <c r="H812" s="159"/>
      <c r="I812" s="159"/>
      <c r="J812" s="159"/>
      <c r="K812" s="159"/>
      <c r="L812" s="337"/>
    </row>
    <row r="813" spans="1:12" x14ac:dyDescent="0.3">
      <c r="A813" s="161"/>
      <c r="B813" s="161"/>
      <c r="C813" s="382"/>
      <c r="D813" s="54"/>
      <c r="E813" s="54"/>
      <c r="F813" s="159"/>
      <c r="G813" s="159"/>
      <c r="H813" s="159"/>
      <c r="I813" s="159"/>
      <c r="J813" s="159"/>
      <c r="K813" s="159"/>
      <c r="L813" s="337"/>
    </row>
    <row r="814" spans="1:12" x14ac:dyDescent="0.3">
      <c r="A814" s="161"/>
      <c r="B814" s="161"/>
      <c r="C814" s="382"/>
      <c r="D814" s="54"/>
      <c r="E814" s="54"/>
      <c r="F814" s="159"/>
      <c r="G814" s="159"/>
      <c r="H814" s="159"/>
      <c r="I814" s="159"/>
      <c r="J814" s="159"/>
      <c r="K814" s="159"/>
      <c r="L814" s="337"/>
    </row>
    <row r="815" spans="1:12" x14ac:dyDescent="0.3">
      <c r="A815" s="161"/>
      <c r="B815" s="161"/>
      <c r="C815" s="382"/>
      <c r="D815" s="54"/>
      <c r="E815" s="54"/>
      <c r="F815" s="159"/>
      <c r="G815" s="159"/>
      <c r="H815" s="159"/>
      <c r="I815" s="159"/>
      <c r="J815" s="159"/>
      <c r="K815" s="159"/>
      <c r="L815" s="337"/>
    </row>
    <row r="816" spans="1:12" x14ac:dyDescent="0.3">
      <c r="A816" s="161"/>
      <c r="B816" s="161"/>
      <c r="C816" s="382"/>
      <c r="D816" s="54"/>
      <c r="E816" s="54"/>
      <c r="F816" s="159"/>
      <c r="G816" s="159"/>
      <c r="H816" s="159"/>
      <c r="I816" s="159"/>
      <c r="J816" s="159"/>
      <c r="K816" s="159"/>
      <c r="L816" s="337"/>
    </row>
    <row r="817" spans="1:12" x14ac:dyDescent="0.3">
      <c r="A817" s="161"/>
      <c r="B817" s="161"/>
      <c r="C817" s="382"/>
      <c r="D817" s="54"/>
      <c r="E817" s="54"/>
      <c r="F817" s="159"/>
      <c r="G817" s="159"/>
      <c r="H817" s="159"/>
      <c r="I817" s="159"/>
      <c r="J817" s="159"/>
      <c r="K817" s="159"/>
      <c r="L817" s="337"/>
    </row>
    <row r="818" spans="1:12" x14ac:dyDescent="0.3">
      <c r="A818" s="161"/>
      <c r="B818" s="161"/>
      <c r="C818" s="382"/>
      <c r="D818" s="54"/>
      <c r="E818" s="54"/>
      <c r="F818" s="159"/>
      <c r="G818" s="159"/>
      <c r="H818" s="159"/>
      <c r="I818" s="159"/>
      <c r="J818" s="159"/>
      <c r="K818" s="159"/>
      <c r="L818" s="337"/>
    </row>
    <row r="819" spans="1:12" x14ac:dyDescent="0.3">
      <c r="A819" s="161"/>
      <c r="B819" s="161"/>
      <c r="C819" s="382"/>
      <c r="D819" s="54"/>
      <c r="E819" s="54"/>
      <c r="F819" s="159"/>
      <c r="G819" s="159"/>
      <c r="H819" s="159"/>
      <c r="I819" s="159"/>
      <c r="J819" s="159"/>
      <c r="K819" s="159"/>
      <c r="L819" s="337"/>
    </row>
    <row r="820" spans="1:12" x14ac:dyDescent="0.3">
      <c r="A820" s="161"/>
      <c r="B820" s="161"/>
      <c r="C820" s="382"/>
      <c r="D820" s="54"/>
      <c r="E820" s="54"/>
      <c r="F820" s="159"/>
      <c r="G820" s="159"/>
      <c r="H820" s="159"/>
      <c r="I820" s="159"/>
      <c r="J820" s="159"/>
      <c r="K820" s="159"/>
      <c r="L820" s="337"/>
    </row>
    <row r="821" spans="1:12" x14ac:dyDescent="0.3">
      <c r="A821" s="161"/>
      <c r="B821" s="161"/>
      <c r="C821" s="382"/>
      <c r="D821" s="54"/>
      <c r="E821" s="54"/>
      <c r="F821" s="159"/>
      <c r="G821" s="159"/>
      <c r="H821" s="159"/>
      <c r="I821" s="159"/>
      <c r="J821" s="159"/>
      <c r="K821" s="159"/>
      <c r="L821" s="337"/>
    </row>
    <row r="822" spans="1:12" x14ac:dyDescent="0.3">
      <c r="A822" s="161"/>
      <c r="B822" s="161"/>
      <c r="C822" s="382"/>
      <c r="D822" s="54"/>
      <c r="E822" s="54"/>
      <c r="F822" s="159"/>
      <c r="G822" s="159"/>
      <c r="H822" s="159"/>
      <c r="I822" s="159"/>
      <c r="J822" s="159"/>
      <c r="K822" s="159"/>
      <c r="L822" s="337"/>
    </row>
    <row r="823" spans="1:12" x14ac:dyDescent="0.3">
      <c r="A823" s="161"/>
      <c r="B823" s="161"/>
      <c r="C823" s="382"/>
      <c r="D823" s="54"/>
      <c r="E823" s="54"/>
      <c r="F823" s="159"/>
      <c r="G823" s="159"/>
      <c r="H823" s="159"/>
      <c r="I823" s="159"/>
      <c r="J823" s="159"/>
      <c r="K823" s="159"/>
      <c r="L823" s="337"/>
    </row>
    <row r="824" spans="1:12" x14ac:dyDescent="0.3">
      <c r="A824" s="161"/>
      <c r="B824" s="161"/>
      <c r="C824" s="382"/>
      <c r="D824" s="54"/>
      <c r="E824" s="54"/>
      <c r="F824" s="159"/>
      <c r="G824" s="159"/>
      <c r="H824" s="159"/>
      <c r="I824" s="159"/>
      <c r="J824" s="159"/>
      <c r="K824" s="159"/>
      <c r="L824" s="337"/>
    </row>
    <row r="825" spans="1:12" x14ac:dyDescent="0.3">
      <c r="A825" s="161"/>
      <c r="B825" s="161"/>
      <c r="C825" s="382"/>
      <c r="D825" s="54"/>
      <c r="E825" s="54"/>
      <c r="F825" s="159"/>
      <c r="G825" s="159"/>
      <c r="H825" s="159"/>
      <c r="I825" s="159"/>
      <c r="J825" s="159"/>
      <c r="K825" s="159"/>
      <c r="L825" s="337"/>
    </row>
    <row r="826" spans="1:12" x14ac:dyDescent="0.3">
      <c r="A826" s="161"/>
      <c r="B826" s="161"/>
      <c r="C826" s="382"/>
      <c r="D826" s="54"/>
      <c r="E826" s="54"/>
      <c r="F826" s="159"/>
      <c r="G826" s="159"/>
      <c r="H826" s="159"/>
      <c r="I826" s="159"/>
      <c r="J826" s="159"/>
      <c r="K826" s="159"/>
      <c r="L826" s="337"/>
    </row>
    <row r="827" spans="1:12" x14ac:dyDescent="0.3">
      <c r="A827" s="161"/>
      <c r="B827" s="161"/>
      <c r="C827" s="382"/>
      <c r="D827" s="54"/>
      <c r="E827" s="54"/>
      <c r="F827" s="159"/>
      <c r="G827" s="159"/>
      <c r="H827" s="159"/>
      <c r="I827" s="159"/>
      <c r="J827" s="159"/>
      <c r="K827" s="159"/>
      <c r="L827" s="337"/>
    </row>
    <row r="828" spans="1:12" x14ac:dyDescent="0.3">
      <c r="A828" s="161"/>
      <c r="B828" s="161"/>
      <c r="C828" s="382"/>
      <c r="D828" s="54"/>
      <c r="E828" s="54"/>
      <c r="F828" s="159"/>
      <c r="G828" s="159"/>
      <c r="H828" s="159"/>
      <c r="I828" s="159"/>
      <c r="J828" s="159"/>
      <c r="K828" s="159"/>
      <c r="L828" s="337"/>
    </row>
    <row r="829" spans="1:12" x14ac:dyDescent="0.3">
      <c r="A829" s="161"/>
      <c r="B829" s="161"/>
      <c r="C829" s="382"/>
      <c r="D829" s="54"/>
      <c r="E829" s="54"/>
      <c r="F829" s="159"/>
      <c r="G829" s="159"/>
      <c r="H829" s="159"/>
      <c r="I829" s="159"/>
      <c r="J829" s="159"/>
      <c r="K829" s="159"/>
      <c r="L829" s="337"/>
    </row>
    <row r="830" spans="1:12" x14ac:dyDescent="0.3">
      <c r="A830" s="161"/>
      <c r="B830" s="161"/>
      <c r="C830" s="382"/>
      <c r="D830" s="54"/>
      <c r="E830" s="54"/>
      <c r="F830" s="159"/>
      <c r="G830" s="159"/>
      <c r="H830" s="159"/>
      <c r="I830" s="159"/>
      <c r="J830" s="159"/>
      <c r="K830" s="159"/>
      <c r="L830" s="337"/>
    </row>
    <row r="831" spans="1:12" x14ac:dyDescent="0.3">
      <c r="A831" s="161"/>
      <c r="B831" s="161"/>
      <c r="C831" s="382"/>
      <c r="D831" s="54"/>
      <c r="E831" s="54"/>
      <c r="F831" s="159"/>
      <c r="G831" s="159"/>
      <c r="H831" s="159"/>
      <c r="I831" s="159"/>
      <c r="J831" s="159"/>
      <c r="K831" s="159"/>
      <c r="L831" s="337"/>
    </row>
    <row r="832" spans="1:12" x14ac:dyDescent="0.3">
      <c r="A832" s="161"/>
      <c r="B832" s="161"/>
      <c r="C832" s="382"/>
      <c r="D832" s="54"/>
      <c r="E832" s="54"/>
      <c r="F832" s="159"/>
      <c r="G832" s="159"/>
      <c r="H832" s="159"/>
      <c r="I832" s="159"/>
      <c r="J832" s="159"/>
      <c r="K832" s="159"/>
      <c r="L832" s="337"/>
    </row>
    <row r="833" spans="1:12" x14ac:dyDescent="0.3">
      <c r="A833" s="161"/>
      <c r="B833" s="161"/>
      <c r="C833" s="382"/>
      <c r="D833" s="54"/>
      <c r="E833" s="54"/>
      <c r="F833" s="159"/>
      <c r="G833" s="159"/>
      <c r="H833" s="159"/>
      <c r="I833" s="159"/>
      <c r="J833" s="159"/>
      <c r="K833" s="159"/>
      <c r="L833" s="337"/>
    </row>
    <row r="834" spans="1:12" x14ac:dyDescent="0.3">
      <c r="A834" s="161"/>
      <c r="B834" s="161"/>
      <c r="C834" s="382"/>
      <c r="D834" s="54"/>
      <c r="E834" s="54"/>
      <c r="F834" s="159"/>
      <c r="G834" s="159"/>
      <c r="H834" s="159"/>
      <c r="I834" s="159"/>
      <c r="J834" s="159"/>
      <c r="K834" s="159"/>
      <c r="L834" s="337"/>
    </row>
    <row r="835" spans="1:12" x14ac:dyDescent="0.3">
      <c r="A835" s="161"/>
      <c r="B835" s="161"/>
      <c r="C835" s="382"/>
      <c r="D835" s="54"/>
      <c r="E835" s="54"/>
      <c r="F835" s="159"/>
      <c r="G835" s="159"/>
      <c r="H835" s="159"/>
      <c r="I835" s="159"/>
      <c r="J835" s="159"/>
      <c r="K835" s="159"/>
      <c r="L835" s="337"/>
    </row>
    <row r="836" spans="1:12" x14ac:dyDescent="0.3">
      <c r="A836" s="161"/>
      <c r="B836" s="161"/>
      <c r="C836" s="382"/>
      <c r="D836" s="54"/>
      <c r="E836" s="54"/>
      <c r="F836" s="159"/>
      <c r="G836" s="159"/>
      <c r="H836" s="159"/>
      <c r="I836" s="159"/>
      <c r="J836" s="159"/>
      <c r="K836" s="159"/>
      <c r="L836" s="337"/>
    </row>
    <row r="837" spans="1:12" x14ac:dyDescent="0.3">
      <c r="A837" s="161"/>
      <c r="B837" s="161"/>
      <c r="C837" s="382"/>
      <c r="D837" s="54"/>
      <c r="E837" s="54"/>
      <c r="F837" s="159"/>
      <c r="G837" s="159"/>
      <c r="H837" s="159"/>
      <c r="I837" s="159"/>
      <c r="J837" s="159"/>
      <c r="K837" s="159"/>
      <c r="L837" s="337"/>
    </row>
    <row r="838" spans="1:12" x14ac:dyDescent="0.3">
      <c r="A838" s="161"/>
      <c r="B838" s="161"/>
      <c r="C838" s="382"/>
      <c r="D838" s="54"/>
      <c r="E838" s="54"/>
      <c r="F838" s="159"/>
      <c r="G838" s="159"/>
      <c r="H838" s="159"/>
      <c r="I838" s="159"/>
      <c r="J838" s="159"/>
      <c r="K838" s="159"/>
      <c r="L838" s="337"/>
    </row>
    <row r="839" spans="1:12" x14ac:dyDescent="0.3">
      <c r="A839" s="161"/>
      <c r="B839" s="161"/>
      <c r="C839" s="382"/>
      <c r="D839" s="54"/>
      <c r="E839" s="54"/>
      <c r="F839" s="159"/>
      <c r="G839" s="159"/>
      <c r="H839" s="159"/>
      <c r="I839" s="159"/>
      <c r="J839" s="159"/>
      <c r="K839" s="159"/>
      <c r="L839" s="337"/>
    </row>
    <row r="840" spans="1:12" x14ac:dyDescent="0.3">
      <c r="A840" s="161"/>
      <c r="B840" s="161"/>
      <c r="C840" s="382"/>
      <c r="D840" s="54"/>
      <c r="E840" s="54"/>
      <c r="F840" s="159"/>
      <c r="G840" s="159"/>
      <c r="H840" s="159"/>
      <c r="I840" s="159"/>
      <c r="J840" s="159"/>
      <c r="K840" s="159"/>
      <c r="L840" s="337"/>
    </row>
    <row r="841" spans="1:12" x14ac:dyDescent="0.3">
      <c r="A841" s="161"/>
      <c r="B841" s="161"/>
      <c r="C841" s="382"/>
      <c r="D841" s="54"/>
      <c r="E841" s="54"/>
      <c r="F841" s="159"/>
      <c r="G841" s="159"/>
      <c r="H841" s="159"/>
      <c r="I841" s="159"/>
      <c r="J841" s="159"/>
      <c r="K841" s="159"/>
      <c r="L841" s="337"/>
    </row>
    <row r="842" spans="1:12" x14ac:dyDescent="0.3">
      <c r="A842" s="161"/>
      <c r="B842" s="161"/>
      <c r="C842" s="382"/>
      <c r="D842" s="54"/>
      <c r="E842" s="54"/>
      <c r="F842" s="159"/>
      <c r="G842" s="159"/>
      <c r="H842" s="159"/>
      <c r="I842" s="159"/>
      <c r="J842" s="159"/>
      <c r="K842" s="159"/>
      <c r="L842" s="337"/>
    </row>
    <row r="843" spans="1:12" x14ac:dyDescent="0.3">
      <c r="A843" s="161"/>
      <c r="B843" s="161"/>
      <c r="C843" s="382"/>
      <c r="D843" s="54"/>
      <c r="E843" s="54"/>
      <c r="F843" s="159"/>
      <c r="G843" s="159"/>
      <c r="H843" s="159"/>
      <c r="I843" s="159"/>
      <c r="J843" s="159"/>
      <c r="K843" s="159"/>
      <c r="L843" s="337"/>
    </row>
    <row r="844" spans="1:12" x14ac:dyDescent="0.3">
      <c r="A844" s="161"/>
      <c r="B844" s="161"/>
      <c r="C844" s="382"/>
      <c r="D844" s="54"/>
      <c r="E844" s="54"/>
      <c r="F844" s="159"/>
      <c r="G844" s="159"/>
      <c r="H844" s="159"/>
      <c r="I844" s="159"/>
      <c r="J844" s="159"/>
      <c r="K844" s="159"/>
      <c r="L844" s="337"/>
    </row>
    <row r="845" spans="1:12" x14ac:dyDescent="0.3">
      <c r="A845" s="161"/>
      <c r="B845" s="161"/>
      <c r="C845" s="382"/>
      <c r="D845" s="54"/>
      <c r="E845" s="54"/>
      <c r="F845" s="159"/>
      <c r="G845" s="159"/>
      <c r="H845" s="159"/>
      <c r="I845" s="159"/>
      <c r="J845" s="159"/>
      <c r="K845" s="159"/>
      <c r="L845" s="337"/>
    </row>
    <row r="846" spans="1:12" x14ac:dyDescent="0.3">
      <c r="A846" s="161"/>
      <c r="B846" s="161"/>
      <c r="C846" s="382"/>
      <c r="D846" s="54"/>
      <c r="E846" s="54"/>
      <c r="F846" s="159"/>
      <c r="G846" s="159"/>
      <c r="H846" s="159"/>
      <c r="I846" s="159"/>
      <c r="J846" s="159"/>
      <c r="K846" s="159"/>
      <c r="L846" s="337"/>
    </row>
    <row r="847" spans="1:12" x14ac:dyDescent="0.3">
      <c r="A847" s="161"/>
      <c r="B847" s="161"/>
      <c r="C847" s="382"/>
      <c r="D847" s="54"/>
      <c r="E847" s="54"/>
      <c r="F847" s="159"/>
      <c r="G847" s="159"/>
      <c r="H847" s="159"/>
      <c r="I847" s="159"/>
      <c r="J847" s="159"/>
      <c r="K847" s="159"/>
      <c r="L847" s="337"/>
    </row>
    <row r="848" spans="1:12" x14ac:dyDescent="0.3">
      <c r="A848" s="161"/>
      <c r="B848" s="161"/>
      <c r="C848" s="382"/>
      <c r="D848" s="54"/>
      <c r="E848" s="54"/>
      <c r="F848" s="159"/>
      <c r="G848" s="159"/>
      <c r="H848" s="159"/>
      <c r="I848" s="159"/>
      <c r="J848" s="159"/>
      <c r="K848" s="159"/>
      <c r="L848" s="337"/>
    </row>
    <row r="849" spans="1:12" x14ac:dyDescent="0.3">
      <c r="A849" s="161"/>
      <c r="B849" s="161"/>
      <c r="C849" s="382"/>
      <c r="D849" s="54"/>
      <c r="E849" s="54"/>
      <c r="F849" s="159"/>
      <c r="G849" s="159"/>
      <c r="H849" s="159"/>
      <c r="I849" s="159"/>
      <c r="J849" s="159"/>
      <c r="K849" s="159"/>
      <c r="L849" s="337"/>
    </row>
    <row r="850" spans="1:12" x14ac:dyDescent="0.3">
      <c r="A850" s="161"/>
      <c r="B850" s="161"/>
      <c r="C850" s="382"/>
      <c r="D850" s="54"/>
      <c r="E850" s="54"/>
      <c r="F850" s="159"/>
      <c r="G850" s="159"/>
      <c r="H850" s="159"/>
      <c r="I850" s="159"/>
      <c r="J850" s="159"/>
      <c r="K850" s="159"/>
      <c r="L850" s="337"/>
    </row>
    <row r="851" spans="1:12" x14ac:dyDescent="0.3">
      <c r="A851" s="161"/>
      <c r="B851" s="161"/>
      <c r="C851" s="382"/>
      <c r="D851" s="54"/>
      <c r="E851" s="54"/>
      <c r="F851" s="159"/>
      <c r="G851" s="159"/>
      <c r="H851" s="159"/>
      <c r="I851" s="159"/>
      <c r="J851" s="159"/>
      <c r="K851" s="159"/>
      <c r="L851" s="337"/>
    </row>
    <row r="852" spans="1:12" x14ac:dyDescent="0.3">
      <c r="A852" s="161"/>
      <c r="B852" s="161"/>
      <c r="C852" s="382"/>
      <c r="D852" s="54"/>
      <c r="E852" s="54"/>
      <c r="F852" s="159"/>
      <c r="G852" s="159"/>
      <c r="H852" s="159"/>
      <c r="I852" s="159"/>
      <c r="J852" s="159"/>
      <c r="K852" s="159"/>
      <c r="L852" s="337"/>
    </row>
    <row r="853" spans="1:12" x14ac:dyDescent="0.3">
      <c r="A853" s="161"/>
      <c r="B853" s="161"/>
      <c r="C853" s="382"/>
      <c r="D853" s="54"/>
      <c r="E853" s="54"/>
      <c r="F853" s="159"/>
      <c r="G853" s="159"/>
      <c r="H853" s="159"/>
      <c r="I853" s="159"/>
      <c r="J853" s="159"/>
      <c r="K853" s="159"/>
      <c r="L853" s="337"/>
    </row>
    <row r="854" spans="1:12" x14ac:dyDescent="0.3">
      <c r="A854" s="161"/>
      <c r="B854" s="161"/>
      <c r="C854" s="382"/>
      <c r="D854" s="54"/>
      <c r="E854" s="54"/>
      <c r="F854" s="159"/>
      <c r="G854" s="159"/>
      <c r="H854" s="159"/>
      <c r="I854" s="159"/>
      <c r="J854" s="159"/>
      <c r="K854" s="159"/>
      <c r="L854" s="337"/>
    </row>
    <row r="855" spans="1:12" x14ac:dyDescent="0.3">
      <c r="A855" s="161"/>
      <c r="B855" s="161"/>
      <c r="C855" s="382"/>
      <c r="D855" s="54"/>
      <c r="E855" s="54"/>
      <c r="F855" s="159"/>
      <c r="G855" s="159"/>
      <c r="H855" s="159"/>
      <c r="I855" s="159"/>
      <c r="J855" s="159"/>
      <c r="K855" s="159"/>
      <c r="L855" s="337"/>
    </row>
    <row r="856" spans="1:12" x14ac:dyDescent="0.3">
      <c r="A856" s="161"/>
      <c r="B856" s="161"/>
      <c r="C856" s="382"/>
      <c r="D856" s="54"/>
      <c r="E856" s="54"/>
      <c r="F856" s="159"/>
      <c r="G856" s="159"/>
      <c r="H856" s="159"/>
      <c r="I856" s="159"/>
      <c r="J856" s="159"/>
      <c r="K856" s="159"/>
      <c r="L856" s="337"/>
    </row>
    <row r="857" spans="1:12" x14ac:dyDescent="0.3">
      <c r="A857" s="161"/>
      <c r="B857" s="161"/>
      <c r="C857" s="382"/>
      <c r="D857" s="54"/>
      <c r="E857" s="54"/>
      <c r="F857" s="159"/>
      <c r="G857" s="159"/>
      <c r="H857" s="159"/>
      <c r="I857" s="159"/>
      <c r="J857" s="159"/>
      <c r="K857" s="159"/>
      <c r="L857" s="337"/>
    </row>
    <row r="858" spans="1:12" x14ac:dyDescent="0.3">
      <c r="A858" s="161"/>
      <c r="B858" s="161"/>
      <c r="C858" s="382"/>
      <c r="D858" s="54"/>
      <c r="E858" s="54"/>
      <c r="F858" s="159"/>
      <c r="G858" s="159"/>
      <c r="H858" s="159"/>
      <c r="I858" s="159"/>
      <c r="J858" s="159"/>
      <c r="K858" s="159"/>
      <c r="L858" s="337"/>
    </row>
    <row r="859" spans="1:12" x14ac:dyDescent="0.3">
      <c r="A859" s="161"/>
      <c r="B859" s="161"/>
      <c r="C859" s="382"/>
      <c r="D859" s="54"/>
      <c r="E859" s="54"/>
      <c r="F859" s="159"/>
      <c r="G859" s="159"/>
      <c r="H859" s="159"/>
      <c r="I859" s="159"/>
      <c r="J859" s="159"/>
      <c r="K859" s="159"/>
      <c r="L859" s="337"/>
    </row>
    <row r="860" spans="1:12" x14ac:dyDescent="0.3">
      <c r="A860" s="161"/>
      <c r="B860" s="161"/>
      <c r="C860" s="382"/>
      <c r="D860" s="54"/>
      <c r="E860" s="54"/>
      <c r="F860" s="159"/>
      <c r="G860" s="159"/>
      <c r="H860" s="159"/>
      <c r="I860" s="159"/>
      <c r="J860" s="159"/>
      <c r="K860" s="159"/>
      <c r="L860" s="337"/>
    </row>
    <row r="861" spans="1:12" x14ac:dyDescent="0.3">
      <c r="A861" s="161"/>
      <c r="B861" s="161"/>
      <c r="C861" s="382"/>
      <c r="D861" s="54"/>
      <c r="E861" s="54"/>
      <c r="F861" s="159"/>
      <c r="G861" s="159"/>
      <c r="H861" s="159"/>
      <c r="I861" s="159"/>
      <c r="J861" s="159"/>
      <c r="K861" s="159"/>
      <c r="L861" s="337"/>
    </row>
    <row r="862" spans="1:12" x14ac:dyDescent="0.3">
      <c r="A862" s="161"/>
      <c r="B862" s="161"/>
      <c r="C862" s="382"/>
      <c r="D862" s="54"/>
      <c r="E862" s="54"/>
      <c r="F862" s="159"/>
      <c r="G862" s="159"/>
      <c r="H862" s="159"/>
      <c r="I862" s="159"/>
      <c r="J862" s="159"/>
      <c r="K862" s="159"/>
      <c r="L862" s="337"/>
    </row>
    <row r="863" spans="1:12" x14ac:dyDescent="0.3">
      <c r="A863" s="161"/>
      <c r="B863" s="161"/>
      <c r="C863" s="382"/>
      <c r="D863" s="54"/>
      <c r="E863" s="54"/>
      <c r="F863" s="159"/>
      <c r="G863" s="159"/>
      <c r="H863" s="159"/>
      <c r="I863" s="159"/>
      <c r="J863" s="159"/>
      <c r="K863" s="159"/>
      <c r="L863" s="337"/>
    </row>
    <row r="864" spans="1:12" x14ac:dyDescent="0.3">
      <c r="A864" s="161"/>
      <c r="B864" s="161"/>
      <c r="C864" s="382"/>
      <c r="D864" s="54"/>
      <c r="E864" s="54"/>
      <c r="F864" s="159"/>
      <c r="G864" s="159"/>
      <c r="H864" s="159"/>
      <c r="I864" s="159"/>
      <c r="J864" s="159"/>
      <c r="K864" s="159"/>
      <c r="L864" s="337"/>
    </row>
    <row r="865" spans="1:12" x14ac:dyDescent="0.3">
      <c r="A865" s="161"/>
      <c r="B865" s="161"/>
      <c r="C865" s="382"/>
      <c r="D865" s="54"/>
      <c r="E865" s="54"/>
      <c r="F865" s="159"/>
      <c r="G865" s="159"/>
      <c r="H865" s="159"/>
      <c r="I865" s="159"/>
      <c r="J865" s="159"/>
      <c r="K865" s="159"/>
      <c r="L865" s="337"/>
    </row>
    <row r="866" spans="1:12" x14ac:dyDescent="0.3">
      <c r="A866" s="161"/>
      <c r="B866" s="161"/>
      <c r="C866" s="382"/>
      <c r="D866" s="54"/>
      <c r="E866" s="54"/>
      <c r="F866" s="159"/>
      <c r="G866" s="159"/>
      <c r="H866" s="159"/>
      <c r="I866" s="159"/>
      <c r="J866" s="159"/>
      <c r="K866" s="159"/>
      <c r="L866" s="337"/>
    </row>
    <row r="867" spans="1:12" x14ac:dyDescent="0.3">
      <c r="A867" s="161"/>
      <c r="B867" s="161"/>
      <c r="C867" s="382"/>
      <c r="D867" s="54"/>
      <c r="E867" s="54"/>
      <c r="F867" s="159"/>
      <c r="G867" s="159"/>
      <c r="H867" s="159"/>
      <c r="I867" s="159"/>
      <c r="J867" s="159"/>
      <c r="K867" s="159"/>
      <c r="L867" s="337"/>
    </row>
    <row r="868" spans="1:12" x14ac:dyDescent="0.3">
      <c r="A868" s="161"/>
      <c r="B868" s="161"/>
      <c r="C868" s="382"/>
      <c r="D868" s="54"/>
      <c r="E868" s="54"/>
      <c r="F868" s="159"/>
      <c r="G868" s="159"/>
      <c r="H868" s="159"/>
      <c r="I868" s="159"/>
      <c r="J868" s="159"/>
      <c r="K868" s="159"/>
      <c r="L868" s="337"/>
    </row>
    <row r="869" spans="1:12" x14ac:dyDescent="0.3">
      <c r="A869" s="161"/>
      <c r="B869" s="161"/>
      <c r="C869" s="382"/>
      <c r="D869" s="54"/>
      <c r="E869" s="54"/>
      <c r="F869" s="159"/>
      <c r="G869" s="159"/>
      <c r="H869" s="159"/>
      <c r="I869" s="159"/>
      <c r="J869" s="159"/>
      <c r="K869" s="159"/>
      <c r="L869" s="337"/>
    </row>
    <row r="870" spans="1:12" x14ac:dyDescent="0.3">
      <c r="A870" s="161"/>
      <c r="B870" s="161"/>
      <c r="C870" s="382"/>
      <c r="D870" s="54"/>
      <c r="E870" s="54"/>
      <c r="F870" s="159"/>
      <c r="G870" s="159"/>
      <c r="H870" s="159"/>
      <c r="I870" s="159"/>
      <c r="J870" s="159"/>
      <c r="K870" s="159"/>
      <c r="L870" s="337"/>
    </row>
    <row r="871" spans="1:12" x14ac:dyDescent="0.3">
      <c r="A871" s="161"/>
      <c r="B871" s="161"/>
      <c r="C871" s="382"/>
      <c r="D871" s="54"/>
      <c r="E871" s="54"/>
      <c r="F871" s="159"/>
      <c r="G871" s="159"/>
      <c r="H871" s="159"/>
      <c r="I871" s="159"/>
      <c r="J871" s="159"/>
      <c r="K871" s="159"/>
      <c r="L871" s="337"/>
    </row>
    <row r="872" spans="1:12" x14ac:dyDescent="0.3">
      <c r="A872" s="161"/>
      <c r="B872" s="161"/>
      <c r="C872" s="382"/>
      <c r="D872" s="54"/>
      <c r="E872" s="54"/>
      <c r="F872" s="159"/>
      <c r="G872" s="159"/>
      <c r="H872" s="159"/>
      <c r="I872" s="159"/>
      <c r="J872" s="159"/>
      <c r="K872" s="159"/>
      <c r="L872" s="337"/>
    </row>
    <row r="873" spans="1:12" x14ac:dyDescent="0.3">
      <c r="A873" s="161"/>
      <c r="B873" s="161"/>
      <c r="C873" s="382"/>
      <c r="D873" s="54"/>
      <c r="E873" s="54"/>
      <c r="F873" s="159"/>
      <c r="G873" s="159"/>
      <c r="H873" s="159"/>
      <c r="I873" s="159"/>
      <c r="J873" s="159"/>
      <c r="K873" s="159"/>
      <c r="L873" s="337"/>
    </row>
    <row r="874" spans="1:12" x14ac:dyDescent="0.3">
      <c r="A874" s="161"/>
      <c r="B874" s="161"/>
      <c r="C874" s="382"/>
      <c r="D874" s="54"/>
      <c r="E874" s="54"/>
      <c r="F874" s="159"/>
      <c r="G874" s="159"/>
      <c r="H874" s="159"/>
      <c r="I874" s="159"/>
      <c r="J874" s="159"/>
      <c r="K874" s="159"/>
      <c r="L874" s="337"/>
    </row>
  </sheetData>
  <sheetProtection sort="0"/>
  <mergeCells count="916">
    <mergeCell ref="K283:K299"/>
    <mergeCell ref="K300:K313"/>
    <mergeCell ref="K314:K330"/>
    <mergeCell ref="K331:K344"/>
    <mergeCell ref="K345:K361"/>
    <mergeCell ref="K735:K748"/>
    <mergeCell ref="K470:K486"/>
    <mergeCell ref="K487:K500"/>
    <mergeCell ref="K501:K517"/>
    <mergeCell ref="K518:K531"/>
    <mergeCell ref="K532:K548"/>
    <mergeCell ref="K549:K562"/>
    <mergeCell ref="K563:K579"/>
    <mergeCell ref="K580:K593"/>
    <mergeCell ref="K594:K610"/>
    <mergeCell ref="K611:K624"/>
    <mergeCell ref="K625:K641"/>
    <mergeCell ref="K642:K655"/>
    <mergeCell ref="K656:K672"/>
    <mergeCell ref="K673:K686"/>
    <mergeCell ref="K687:K703"/>
    <mergeCell ref="K704:K717"/>
    <mergeCell ref="K718:K734"/>
    <mergeCell ref="K145:K158"/>
    <mergeCell ref="K159:K175"/>
    <mergeCell ref="K176:K189"/>
    <mergeCell ref="K190:K206"/>
    <mergeCell ref="K207:K220"/>
    <mergeCell ref="K221:K237"/>
    <mergeCell ref="K238:K251"/>
    <mergeCell ref="K252:K268"/>
    <mergeCell ref="K269:K282"/>
    <mergeCell ref="K4:K20"/>
    <mergeCell ref="K21:K34"/>
    <mergeCell ref="K35:K51"/>
    <mergeCell ref="K52:K65"/>
    <mergeCell ref="K66:K82"/>
    <mergeCell ref="K83:K96"/>
    <mergeCell ref="K97:K113"/>
    <mergeCell ref="K114:K127"/>
    <mergeCell ref="K128:K144"/>
    <mergeCell ref="L580:L593"/>
    <mergeCell ref="L594:L610"/>
    <mergeCell ref="L611:L624"/>
    <mergeCell ref="K377:K393"/>
    <mergeCell ref="K394:K407"/>
    <mergeCell ref="K408:K424"/>
    <mergeCell ref="K425:K438"/>
    <mergeCell ref="K439:K455"/>
    <mergeCell ref="K456:K469"/>
    <mergeCell ref="L439:L455"/>
    <mergeCell ref="L456:L469"/>
    <mergeCell ref="L470:L486"/>
    <mergeCell ref="L487:L500"/>
    <mergeCell ref="L501:L517"/>
    <mergeCell ref="L518:L531"/>
    <mergeCell ref="L532:L548"/>
    <mergeCell ref="L549:L562"/>
    <mergeCell ref="L563:L579"/>
    <mergeCell ref="L300:L313"/>
    <mergeCell ref="L314:L330"/>
    <mergeCell ref="L269:L282"/>
    <mergeCell ref="L345:L361"/>
    <mergeCell ref="L362:L375"/>
    <mergeCell ref="L377:L393"/>
    <mergeCell ref="L394:L407"/>
    <mergeCell ref="L408:L424"/>
    <mergeCell ref="L425:L438"/>
    <mergeCell ref="L145:L158"/>
    <mergeCell ref="L159:L175"/>
    <mergeCell ref="L176:L189"/>
    <mergeCell ref="L190:L206"/>
    <mergeCell ref="L207:L220"/>
    <mergeCell ref="L221:L237"/>
    <mergeCell ref="L238:L251"/>
    <mergeCell ref="L252:L268"/>
    <mergeCell ref="L283:L299"/>
    <mergeCell ref="L4:L20"/>
    <mergeCell ref="L21:L34"/>
    <mergeCell ref="L35:L51"/>
    <mergeCell ref="L52:L65"/>
    <mergeCell ref="L66:L82"/>
    <mergeCell ref="L83:L96"/>
    <mergeCell ref="L114:L127"/>
    <mergeCell ref="L128:L144"/>
    <mergeCell ref="L97:L113"/>
    <mergeCell ref="G436:J436"/>
    <mergeCell ref="G427:J427"/>
    <mergeCell ref="G407:J407"/>
    <mergeCell ref="G551:J551"/>
    <mergeCell ref="G552:J552"/>
    <mergeCell ref="G382:J382"/>
    <mergeCell ref="G413:J413"/>
    <mergeCell ref="G428:J428"/>
    <mergeCell ref="G414:J414"/>
    <mergeCell ref="G383:J383"/>
    <mergeCell ref="G405:J405"/>
    <mergeCell ref="B408:B438"/>
    <mergeCell ref="B439:B469"/>
    <mergeCell ref="B470:B500"/>
    <mergeCell ref="B501:B531"/>
    <mergeCell ref="G297:J297"/>
    <mergeCell ref="G268:J268"/>
    <mergeCell ref="G304:J304"/>
    <mergeCell ref="G305:J305"/>
    <mergeCell ref="G484:J484"/>
    <mergeCell ref="G490:J490"/>
    <mergeCell ref="E283:E313"/>
    <mergeCell ref="E314:E344"/>
    <mergeCell ref="E345:E375"/>
    <mergeCell ref="E377:E407"/>
    <mergeCell ref="E408:E438"/>
    <mergeCell ref="E439:E469"/>
    <mergeCell ref="G335:J335"/>
    <mergeCell ref="G336:J336"/>
    <mergeCell ref="G330:J330"/>
    <mergeCell ref="G387:J387"/>
    <mergeCell ref="G389:J389"/>
    <mergeCell ref="G406:J406"/>
    <mergeCell ref="G402:J402"/>
    <mergeCell ref="G403:J403"/>
    <mergeCell ref="G70:J70"/>
    <mergeCell ref="G155:J155"/>
    <mergeCell ref="G186:J186"/>
    <mergeCell ref="G147:J147"/>
    <mergeCell ref="G8:J8"/>
    <mergeCell ref="G287:J287"/>
    <mergeCell ref="B314:B344"/>
    <mergeCell ref="B345:B375"/>
    <mergeCell ref="B377:B407"/>
    <mergeCell ref="G163:J163"/>
    <mergeCell ref="G132:J132"/>
    <mergeCell ref="G101:J101"/>
    <mergeCell ref="G10:J10"/>
    <mergeCell ref="G320:J320"/>
    <mergeCell ref="G289:J289"/>
    <mergeCell ref="G258:J258"/>
    <mergeCell ref="G227:J227"/>
    <mergeCell ref="G196:J196"/>
    <mergeCell ref="G165:J165"/>
    <mergeCell ref="G134:J134"/>
    <mergeCell ref="G72:J72"/>
    <mergeCell ref="G41:J41"/>
    <mergeCell ref="G31:J31"/>
    <mergeCell ref="G62:J62"/>
    <mergeCell ref="B35:B65"/>
    <mergeCell ref="B66:B96"/>
    <mergeCell ref="B128:B158"/>
    <mergeCell ref="B159:B189"/>
    <mergeCell ref="B190:B220"/>
    <mergeCell ref="B221:B251"/>
    <mergeCell ref="B252:B282"/>
    <mergeCell ref="B283:B313"/>
    <mergeCell ref="B97:B127"/>
    <mergeCell ref="G579:J579"/>
    <mergeCell ref="G553:J553"/>
    <mergeCell ref="G554:J554"/>
    <mergeCell ref="G574:J574"/>
    <mergeCell ref="G506:J506"/>
    <mergeCell ref="G497:J497"/>
    <mergeCell ref="G528:J528"/>
    <mergeCell ref="G590:J590"/>
    <mergeCell ref="G538:J538"/>
    <mergeCell ref="G517:J517"/>
    <mergeCell ref="G500:J500"/>
    <mergeCell ref="G9:J9"/>
    <mergeCell ref="G15:J15"/>
    <mergeCell ref="G18:J18"/>
    <mergeCell ref="G23:J23"/>
    <mergeCell ref="E656:E686"/>
    <mergeCell ref="E687:E717"/>
    <mergeCell ref="E718:E748"/>
    <mergeCell ref="G491:J491"/>
    <mergeCell ref="G613:J613"/>
    <mergeCell ref="G582:J582"/>
    <mergeCell ref="G583:J583"/>
    <mergeCell ref="G584:J584"/>
    <mergeCell ref="G585:J585"/>
    <mergeCell ref="G492:J492"/>
    <mergeCell ref="G493:J493"/>
    <mergeCell ref="G512:J512"/>
    <mergeCell ref="G515:J515"/>
    <mergeCell ref="G520:J520"/>
    <mergeCell ref="G521:J521"/>
    <mergeCell ref="G523:J523"/>
    <mergeCell ref="G524:J524"/>
    <mergeCell ref="E470:E500"/>
    <mergeCell ref="E501:E531"/>
    <mergeCell ref="G605:J605"/>
    <mergeCell ref="E4:E34"/>
    <mergeCell ref="E35:E65"/>
    <mergeCell ref="E66:E96"/>
    <mergeCell ref="E128:E158"/>
    <mergeCell ref="E159:E189"/>
    <mergeCell ref="E190:E220"/>
    <mergeCell ref="E221:E251"/>
    <mergeCell ref="E252:E282"/>
    <mergeCell ref="G34:J34"/>
    <mergeCell ref="G239:J239"/>
    <mergeCell ref="G245:J245"/>
    <mergeCell ref="G246:J246"/>
    <mergeCell ref="G262:J262"/>
    <mergeCell ref="G234:J234"/>
    <mergeCell ref="G236:J236"/>
    <mergeCell ref="G238:J238"/>
    <mergeCell ref="G216:J216"/>
    <mergeCell ref="G232:J232"/>
    <mergeCell ref="G142:J142"/>
    <mergeCell ref="G144:J144"/>
    <mergeCell ref="G133:J133"/>
    <mergeCell ref="G139:J139"/>
    <mergeCell ref="G138:J138"/>
    <mergeCell ref="G57:J57"/>
    <mergeCell ref="G396:J396"/>
    <mergeCell ref="G390:J390"/>
    <mergeCell ref="G392:J392"/>
    <mergeCell ref="G400:J400"/>
    <mergeCell ref="G381:J381"/>
    <mergeCell ref="G378:J378"/>
    <mergeCell ref="G350:J350"/>
    <mergeCell ref="G152:J152"/>
    <mergeCell ref="G153:J153"/>
    <mergeCell ref="G169:J169"/>
    <mergeCell ref="G171:J171"/>
    <mergeCell ref="G397:J397"/>
    <mergeCell ref="G398:J398"/>
    <mergeCell ref="G279:J279"/>
    <mergeCell ref="G310:J310"/>
    <mergeCell ref="G158:J158"/>
    <mergeCell ref="G189:J189"/>
    <mergeCell ref="G220:J220"/>
    <mergeCell ref="G177:J177"/>
    <mergeCell ref="G183:J183"/>
    <mergeCell ref="G184:J184"/>
    <mergeCell ref="G200:J200"/>
    <mergeCell ref="G164:J164"/>
    <mergeCell ref="G170:J170"/>
    <mergeCell ref="G359:J359"/>
    <mergeCell ref="G364:J364"/>
    <mergeCell ref="G388:J388"/>
    <mergeCell ref="G120:J120"/>
    <mergeCell ref="G121:J121"/>
    <mergeCell ref="G36:J36"/>
    <mergeCell ref="G42:J42"/>
    <mergeCell ref="G43:J43"/>
    <mergeCell ref="G401:J401"/>
    <mergeCell ref="G385:J385"/>
    <mergeCell ref="G386:J386"/>
    <mergeCell ref="G151:J151"/>
    <mergeCell ref="G156:J156"/>
    <mergeCell ref="G240:J240"/>
    <mergeCell ref="G241:J241"/>
    <mergeCell ref="G195:J195"/>
    <mergeCell ref="G225:J225"/>
    <mergeCell ref="G194:J194"/>
    <mergeCell ref="G342:J342"/>
    <mergeCell ref="G358:J358"/>
    <mergeCell ref="G360:J360"/>
    <mergeCell ref="G362:J362"/>
    <mergeCell ref="G363:J363"/>
    <mergeCell ref="G399:J399"/>
    <mergeCell ref="G395:J395"/>
    <mergeCell ref="G375:J375"/>
    <mergeCell ref="G367:J367"/>
    <mergeCell ref="G368:J368"/>
    <mergeCell ref="G371:J371"/>
    <mergeCell ref="G373:J373"/>
    <mergeCell ref="G370:J370"/>
    <mergeCell ref="G361:J361"/>
    <mergeCell ref="G393:J393"/>
    <mergeCell ref="G394:J394"/>
    <mergeCell ref="G384:J384"/>
    <mergeCell ref="G391:J391"/>
    <mergeCell ref="G369:J369"/>
    <mergeCell ref="G365:J365"/>
    <mergeCell ref="G366:J366"/>
    <mergeCell ref="G344:J344"/>
    <mergeCell ref="G353:J353"/>
    <mergeCell ref="G315:J315"/>
    <mergeCell ref="G24:J24"/>
    <mergeCell ref="G25:J25"/>
    <mergeCell ref="G26:J26"/>
    <mergeCell ref="G27:J27"/>
    <mergeCell ref="G14:J14"/>
    <mergeCell ref="G16:J16"/>
    <mergeCell ref="G17:J17"/>
    <mergeCell ref="G19:J19"/>
    <mergeCell ref="G21:J21"/>
    <mergeCell ref="G22:J22"/>
    <mergeCell ref="G20:J20"/>
    <mergeCell ref="G45:J45"/>
    <mergeCell ref="G47:J47"/>
    <mergeCell ref="G148:J148"/>
    <mergeCell ref="G146:J146"/>
    <mergeCell ref="G58:J58"/>
    <mergeCell ref="G71:J71"/>
    <mergeCell ref="G77:J77"/>
    <mergeCell ref="G28:J28"/>
    <mergeCell ref="G65:J65"/>
    <mergeCell ref="G96:J96"/>
    <mergeCell ref="G91:J91"/>
    <mergeCell ref="C252:C282"/>
    <mergeCell ref="G260:J260"/>
    <mergeCell ref="G298:J298"/>
    <mergeCell ref="G300:J300"/>
    <mergeCell ref="G257:J257"/>
    <mergeCell ref="G318:J318"/>
    <mergeCell ref="G256:J256"/>
    <mergeCell ref="G325:J325"/>
    <mergeCell ref="G261:J261"/>
    <mergeCell ref="G282:J282"/>
    <mergeCell ref="G313:J313"/>
    <mergeCell ref="G173:J173"/>
    <mergeCell ref="G178:J178"/>
    <mergeCell ref="G179:J179"/>
    <mergeCell ref="G180:J180"/>
    <mergeCell ref="G181:J181"/>
    <mergeCell ref="G182:J182"/>
    <mergeCell ref="G217:J217"/>
    <mergeCell ref="G248:J248"/>
    <mergeCell ref="G277:J277"/>
    <mergeCell ref="G306:J306"/>
    <mergeCell ref="G296:J296"/>
    <mergeCell ref="G145:J145"/>
    <mergeCell ref="G29:J29"/>
    <mergeCell ref="G89:J89"/>
    <mergeCell ref="G93:J93"/>
    <mergeCell ref="G39:J39"/>
    <mergeCell ref="A66:A96"/>
    <mergeCell ref="D66:D96"/>
    <mergeCell ref="C66:C96"/>
    <mergeCell ref="G66:J66"/>
    <mergeCell ref="G67:J67"/>
    <mergeCell ref="G73:J73"/>
    <mergeCell ref="G74:J74"/>
    <mergeCell ref="G75:J75"/>
    <mergeCell ref="G95:J95"/>
    <mergeCell ref="G76:J76"/>
    <mergeCell ref="G78:J78"/>
    <mergeCell ref="G79:J79"/>
    <mergeCell ref="G81:J81"/>
    <mergeCell ref="G83:J83"/>
    <mergeCell ref="G80:J80"/>
    <mergeCell ref="G85:J85"/>
    <mergeCell ref="G86:J86"/>
    <mergeCell ref="G87:J87"/>
    <mergeCell ref="G84:J84"/>
    <mergeCell ref="G90:J90"/>
    <mergeCell ref="C377:C407"/>
    <mergeCell ref="D377:D407"/>
    <mergeCell ref="G372:J372"/>
    <mergeCell ref="G404:J404"/>
    <mergeCell ref="G377:J377"/>
    <mergeCell ref="A376:L376"/>
    <mergeCell ref="A377:A407"/>
    <mergeCell ref="A97:A127"/>
    <mergeCell ref="A3:L3"/>
    <mergeCell ref="A4:A34"/>
    <mergeCell ref="D4:D34"/>
    <mergeCell ref="A35:A65"/>
    <mergeCell ref="D35:D65"/>
    <mergeCell ref="C4:C34"/>
    <mergeCell ref="G4:J4"/>
    <mergeCell ref="G5:J5"/>
    <mergeCell ref="G11:J11"/>
    <mergeCell ref="G12:J12"/>
    <mergeCell ref="G13:J13"/>
    <mergeCell ref="G33:J33"/>
    <mergeCell ref="G40:J40"/>
    <mergeCell ref="G51:J51"/>
    <mergeCell ref="G82:J82"/>
    <mergeCell ref="G48:J48"/>
    <mergeCell ref="L331:L344"/>
    <mergeCell ref="C314:C344"/>
    <mergeCell ref="G314:J314"/>
    <mergeCell ref="G264:J264"/>
    <mergeCell ref="G340:J340"/>
    <mergeCell ref="G301:J301"/>
    <mergeCell ref="G307:J307"/>
    <mergeCell ref="G308:J308"/>
    <mergeCell ref="G324:J324"/>
    <mergeCell ref="G326:J326"/>
    <mergeCell ref="G327:J327"/>
    <mergeCell ref="G329:J329"/>
    <mergeCell ref="G331:J331"/>
    <mergeCell ref="G332:J332"/>
    <mergeCell ref="G294:J294"/>
    <mergeCell ref="G319:J319"/>
    <mergeCell ref="C283:C313"/>
    <mergeCell ref="G283:J283"/>
    <mergeCell ref="G284:J284"/>
    <mergeCell ref="G290:J290"/>
    <mergeCell ref="G303:J303"/>
    <mergeCell ref="G288:J288"/>
    <mergeCell ref="G341:J341"/>
    <mergeCell ref="G328:J328"/>
    <mergeCell ref="A345:A375"/>
    <mergeCell ref="D345:D375"/>
    <mergeCell ref="A252:A282"/>
    <mergeCell ref="D252:D282"/>
    <mergeCell ref="G321:J321"/>
    <mergeCell ref="G322:J322"/>
    <mergeCell ref="G323:J323"/>
    <mergeCell ref="G343:J343"/>
    <mergeCell ref="G291:J291"/>
    <mergeCell ref="G292:J292"/>
    <mergeCell ref="G312:J312"/>
    <mergeCell ref="G281:J281"/>
    <mergeCell ref="A283:A313"/>
    <mergeCell ref="D283:D313"/>
    <mergeCell ref="A314:A344"/>
    <mergeCell ref="D314:D344"/>
    <mergeCell ref="G265:J265"/>
    <mergeCell ref="G267:J267"/>
    <mergeCell ref="G269:J269"/>
    <mergeCell ref="G270:J270"/>
    <mergeCell ref="G276:J276"/>
    <mergeCell ref="G293:J293"/>
    <mergeCell ref="G295:J295"/>
    <mergeCell ref="C345:C375"/>
    <mergeCell ref="G214:J214"/>
    <mergeCell ref="G215:J215"/>
    <mergeCell ref="G231:J231"/>
    <mergeCell ref="G233:J233"/>
    <mergeCell ref="G201:J201"/>
    <mergeCell ref="C190:C220"/>
    <mergeCell ref="G204:J204"/>
    <mergeCell ref="K362:K375"/>
    <mergeCell ref="G333:J333"/>
    <mergeCell ref="G334:J334"/>
    <mergeCell ref="G337:J337"/>
    <mergeCell ref="G302:J302"/>
    <mergeCell ref="G345:J345"/>
    <mergeCell ref="G346:J346"/>
    <mergeCell ref="G352:J352"/>
    <mergeCell ref="G354:J354"/>
    <mergeCell ref="G374:J374"/>
    <mergeCell ref="G349:J349"/>
    <mergeCell ref="G338:J338"/>
    <mergeCell ref="G339:J339"/>
    <mergeCell ref="G355:J355"/>
    <mergeCell ref="G357:J357"/>
    <mergeCell ref="G351:J351"/>
    <mergeCell ref="G356:J356"/>
    <mergeCell ref="A221:A251"/>
    <mergeCell ref="D221:D251"/>
    <mergeCell ref="G221:J221"/>
    <mergeCell ref="G228:J228"/>
    <mergeCell ref="C128:C158"/>
    <mergeCell ref="G128:J128"/>
    <mergeCell ref="G129:J129"/>
    <mergeCell ref="G135:J135"/>
    <mergeCell ref="G136:J136"/>
    <mergeCell ref="G222:J222"/>
    <mergeCell ref="A159:A189"/>
    <mergeCell ref="D159:D189"/>
    <mergeCell ref="A128:A158"/>
    <mergeCell ref="D128:D158"/>
    <mergeCell ref="C221:C251"/>
    <mergeCell ref="A190:A220"/>
    <mergeCell ref="D190:D220"/>
    <mergeCell ref="C159:C189"/>
    <mergeCell ref="G159:J159"/>
    <mergeCell ref="G160:J160"/>
    <mergeCell ref="G166:J166"/>
    <mergeCell ref="G167:J167"/>
    <mergeCell ref="G168:J168"/>
    <mergeCell ref="G140:J140"/>
    <mergeCell ref="G412:J412"/>
    <mergeCell ref="G429:J429"/>
    <mergeCell ref="G430:J430"/>
    <mergeCell ref="G438:J438"/>
    <mergeCell ref="G157:J157"/>
    <mergeCell ref="G272:J272"/>
    <mergeCell ref="G273:J273"/>
    <mergeCell ref="G274:J274"/>
    <mergeCell ref="G275:J275"/>
    <mergeCell ref="G247:J247"/>
    <mergeCell ref="G249:J249"/>
    <mergeCell ref="G311:J311"/>
    <mergeCell ref="G263:J263"/>
    <mergeCell ref="G266:J266"/>
    <mergeCell ref="G271:J271"/>
    <mergeCell ref="G229:J229"/>
    <mergeCell ref="G230:J230"/>
    <mergeCell ref="G250:J250"/>
    <mergeCell ref="G209:J209"/>
    <mergeCell ref="G210:J210"/>
    <mergeCell ref="G251:J251"/>
    <mergeCell ref="G211:J211"/>
    <mergeCell ref="G299:J299"/>
    <mergeCell ref="G252:J252"/>
    <mergeCell ref="G469:J469"/>
    <mergeCell ref="A408:A438"/>
    <mergeCell ref="C408:C438"/>
    <mergeCell ref="D408:D438"/>
    <mergeCell ref="G408:J408"/>
    <mergeCell ref="G409:J409"/>
    <mergeCell ref="G415:J415"/>
    <mergeCell ref="G416:J416"/>
    <mergeCell ref="G417:J417"/>
    <mergeCell ref="G437:J437"/>
    <mergeCell ref="G418:J418"/>
    <mergeCell ref="G420:J420"/>
    <mergeCell ref="G421:J421"/>
    <mergeCell ref="G423:J423"/>
    <mergeCell ref="G425:J425"/>
    <mergeCell ref="G426:J426"/>
    <mergeCell ref="G432:J432"/>
    <mergeCell ref="G433:J433"/>
    <mergeCell ref="G434:J434"/>
    <mergeCell ref="G419:J419"/>
    <mergeCell ref="G422:J422"/>
    <mergeCell ref="G424:J424"/>
    <mergeCell ref="G431:J431"/>
    <mergeCell ref="G435:J435"/>
    <mergeCell ref="G464:J464"/>
    <mergeCell ref="G465:J465"/>
    <mergeCell ref="G467:J467"/>
    <mergeCell ref="G450:J450"/>
    <mergeCell ref="G443:J443"/>
    <mergeCell ref="G445:J445"/>
    <mergeCell ref="G466:J466"/>
    <mergeCell ref="G458:J458"/>
    <mergeCell ref="G453:J453"/>
    <mergeCell ref="G455:J455"/>
    <mergeCell ref="G459:J459"/>
    <mergeCell ref="G460:J460"/>
    <mergeCell ref="G461:J461"/>
    <mergeCell ref="G462:J462"/>
    <mergeCell ref="G444:J444"/>
    <mergeCell ref="G496:J496"/>
    <mergeCell ref="G498:J498"/>
    <mergeCell ref="G489:J489"/>
    <mergeCell ref="G474:J474"/>
    <mergeCell ref="G481:J481"/>
    <mergeCell ref="G475:J475"/>
    <mergeCell ref="G476:J476"/>
    <mergeCell ref="G486:J486"/>
    <mergeCell ref="A439:A469"/>
    <mergeCell ref="C439:C469"/>
    <mergeCell ref="D439:D469"/>
    <mergeCell ref="G439:J439"/>
    <mergeCell ref="G440:J440"/>
    <mergeCell ref="G446:J446"/>
    <mergeCell ref="G447:J447"/>
    <mergeCell ref="G448:J448"/>
    <mergeCell ref="G468:J468"/>
    <mergeCell ref="G449:J449"/>
    <mergeCell ref="G451:J451"/>
    <mergeCell ref="G452:J452"/>
    <mergeCell ref="G454:J454"/>
    <mergeCell ref="G456:J456"/>
    <mergeCell ref="G457:J457"/>
    <mergeCell ref="G463:J463"/>
    <mergeCell ref="G526:J526"/>
    <mergeCell ref="G527:J527"/>
    <mergeCell ref="G529:J529"/>
    <mergeCell ref="G522:J522"/>
    <mergeCell ref="G505:J505"/>
    <mergeCell ref="G507:J507"/>
    <mergeCell ref="G531:J531"/>
    <mergeCell ref="A470:A500"/>
    <mergeCell ref="C470:C500"/>
    <mergeCell ref="D470:D500"/>
    <mergeCell ref="G470:J470"/>
    <mergeCell ref="G471:J471"/>
    <mergeCell ref="G477:J477"/>
    <mergeCell ref="G478:J478"/>
    <mergeCell ref="G479:J479"/>
    <mergeCell ref="G499:J499"/>
    <mergeCell ref="G480:J480"/>
    <mergeCell ref="G482:J482"/>
    <mergeCell ref="G483:J483"/>
    <mergeCell ref="G485:J485"/>
    <mergeCell ref="G487:J487"/>
    <mergeCell ref="G488:J488"/>
    <mergeCell ref="G494:J494"/>
    <mergeCell ref="G495:J495"/>
    <mergeCell ref="G559:J559"/>
    <mergeCell ref="E532:E562"/>
    <mergeCell ref="G586:J586"/>
    <mergeCell ref="G543:J543"/>
    <mergeCell ref="G546:J546"/>
    <mergeCell ref="G562:J562"/>
    <mergeCell ref="G537:J537"/>
    <mergeCell ref="G548:J548"/>
    <mergeCell ref="A501:A531"/>
    <mergeCell ref="C501:C531"/>
    <mergeCell ref="D501:D531"/>
    <mergeCell ref="G501:J501"/>
    <mergeCell ref="G502:J502"/>
    <mergeCell ref="G508:J508"/>
    <mergeCell ref="G509:J509"/>
    <mergeCell ref="G510:J510"/>
    <mergeCell ref="G530:J530"/>
    <mergeCell ref="G511:J511"/>
    <mergeCell ref="G513:J513"/>
    <mergeCell ref="G514:J514"/>
    <mergeCell ref="G516:J516"/>
    <mergeCell ref="G518:J518"/>
    <mergeCell ref="G519:J519"/>
    <mergeCell ref="G525:J525"/>
    <mergeCell ref="B563:B593"/>
    <mergeCell ref="G569:J569"/>
    <mergeCell ref="A532:A562"/>
    <mergeCell ref="C532:C562"/>
    <mergeCell ref="D532:D562"/>
    <mergeCell ref="G532:J532"/>
    <mergeCell ref="G533:J533"/>
    <mergeCell ref="G539:J539"/>
    <mergeCell ref="G540:J540"/>
    <mergeCell ref="G541:J541"/>
    <mergeCell ref="G561:J561"/>
    <mergeCell ref="G542:J542"/>
    <mergeCell ref="G544:J544"/>
    <mergeCell ref="G545:J545"/>
    <mergeCell ref="G547:J547"/>
    <mergeCell ref="G549:J549"/>
    <mergeCell ref="G550:J550"/>
    <mergeCell ref="G556:J556"/>
    <mergeCell ref="G557:J557"/>
    <mergeCell ref="G558:J558"/>
    <mergeCell ref="G560:J560"/>
    <mergeCell ref="G555:J555"/>
    <mergeCell ref="G536:J536"/>
    <mergeCell ref="B532:B562"/>
    <mergeCell ref="A563:A593"/>
    <mergeCell ref="C563:C593"/>
    <mergeCell ref="D563:D593"/>
    <mergeCell ref="G563:J563"/>
    <mergeCell ref="G564:J564"/>
    <mergeCell ref="G570:J570"/>
    <mergeCell ref="G571:J571"/>
    <mergeCell ref="G572:J572"/>
    <mergeCell ref="G592:J592"/>
    <mergeCell ref="G573:J573"/>
    <mergeCell ref="G575:J575"/>
    <mergeCell ref="G576:J576"/>
    <mergeCell ref="G578:J578"/>
    <mergeCell ref="G580:J580"/>
    <mergeCell ref="G581:J581"/>
    <mergeCell ref="G587:J587"/>
    <mergeCell ref="G588:J588"/>
    <mergeCell ref="G589:J589"/>
    <mergeCell ref="G591:J591"/>
    <mergeCell ref="G568:J568"/>
    <mergeCell ref="G577:J577"/>
    <mergeCell ref="G593:J593"/>
    <mergeCell ref="G567:J567"/>
    <mergeCell ref="E563:E593"/>
    <mergeCell ref="G636:J636"/>
    <mergeCell ref="G639:J639"/>
    <mergeCell ref="G644:J644"/>
    <mergeCell ref="E594:E624"/>
    <mergeCell ref="E625:E655"/>
    <mergeCell ref="G652:J652"/>
    <mergeCell ref="G595:J595"/>
    <mergeCell ref="G601:J601"/>
    <mergeCell ref="G602:J602"/>
    <mergeCell ref="G603:J603"/>
    <mergeCell ref="G623:J623"/>
    <mergeCell ref="G604:J604"/>
    <mergeCell ref="G606:J606"/>
    <mergeCell ref="G607:J607"/>
    <mergeCell ref="G609:J609"/>
    <mergeCell ref="G611:J611"/>
    <mergeCell ref="G612:J612"/>
    <mergeCell ref="G618:J618"/>
    <mergeCell ref="G619:J619"/>
    <mergeCell ref="G620:J620"/>
    <mergeCell ref="G622:J622"/>
    <mergeCell ref="G599:J599"/>
    <mergeCell ref="G608:J608"/>
    <mergeCell ref="G624:J624"/>
    <mergeCell ref="G617:J617"/>
    <mergeCell ref="G621:J621"/>
    <mergeCell ref="G610:J610"/>
    <mergeCell ref="G614:J614"/>
    <mergeCell ref="G615:J615"/>
    <mergeCell ref="G598:J598"/>
    <mergeCell ref="G600:J600"/>
    <mergeCell ref="A594:A624"/>
    <mergeCell ref="C594:C624"/>
    <mergeCell ref="D594:D624"/>
    <mergeCell ref="G594:J594"/>
    <mergeCell ref="G616:J616"/>
    <mergeCell ref="B594:B624"/>
    <mergeCell ref="L625:L641"/>
    <mergeCell ref="L642:L655"/>
    <mergeCell ref="G657:J657"/>
    <mergeCell ref="G663:J663"/>
    <mergeCell ref="G664:J664"/>
    <mergeCell ref="G665:J665"/>
    <mergeCell ref="L673:L686"/>
    <mergeCell ref="G626:J626"/>
    <mergeCell ref="G632:J632"/>
    <mergeCell ref="G633:J633"/>
    <mergeCell ref="G634:J634"/>
    <mergeCell ref="G654:J654"/>
    <mergeCell ref="G635:J635"/>
    <mergeCell ref="G637:J637"/>
    <mergeCell ref="G638:J638"/>
    <mergeCell ref="G640:J640"/>
    <mergeCell ref="G642:J642"/>
    <mergeCell ref="G643:J643"/>
    <mergeCell ref="G649:J649"/>
    <mergeCell ref="G650:J650"/>
    <mergeCell ref="G651:J651"/>
    <mergeCell ref="G653:J653"/>
    <mergeCell ref="G630:J630"/>
    <mergeCell ref="G641:J641"/>
    <mergeCell ref="A718:A748"/>
    <mergeCell ref="C718:C748"/>
    <mergeCell ref="G717:J717"/>
    <mergeCell ref="G703:J703"/>
    <mergeCell ref="G707:J707"/>
    <mergeCell ref="G719:J719"/>
    <mergeCell ref="G725:J725"/>
    <mergeCell ref="G726:J726"/>
    <mergeCell ref="G727:J727"/>
    <mergeCell ref="G747:J747"/>
    <mergeCell ref="G733:J733"/>
    <mergeCell ref="G711:J711"/>
    <mergeCell ref="G712:J712"/>
    <mergeCell ref="G713:J713"/>
    <mergeCell ref="G715:J715"/>
    <mergeCell ref="G706:J706"/>
    <mergeCell ref="G705:J705"/>
    <mergeCell ref="L656:L672"/>
    <mergeCell ref="G745:J745"/>
    <mergeCell ref="G724:J724"/>
    <mergeCell ref="G693:J693"/>
    <mergeCell ref="G696:J696"/>
    <mergeCell ref="G716:J716"/>
    <mergeCell ref="G697:J697"/>
    <mergeCell ref="G704:J704"/>
    <mergeCell ref="A687:A717"/>
    <mergeCell ref="C687:C717"/>
    <mergeCell ref="D687:D717"/>
    <mergeCell ref="G687:J687"/>
    <mergeCell ref="G734:J734"/>
    <mergeCell ref="G708:J708"/>
    <mergeCell ref="G709:J709"/>
    <mergeCell ref="G710:J710"/>
    <mergeCell ref="G729:J729"/>
    <mergeCell ref="G732:J732"/>
    <mergeCell ref="G714:J714"/>
    <mergeCell ref="L687:L703"/>
    <mergeCell ref="L704:L717"/>
    <mergeCell ref="B718:B748"/>
    <mergeCell ref="G722:J722"/>
    <mergeCell ref="B687:B717"/>
    <mergeCell ref="L718:L734"/>
    <mergeCell ref="G735:J735"/>
    <mergeCell ref="G736:J736"/>
    <mergeCell ref="G742:J742"/>
    <mergeCell ref="G743:J743"/>
    <mergeCell ref="G744:J744"/>
    <mergeCell ref="G746:J746"/>
    <mergeCell ref="G723:J723"/>
    <mergeCell ref="G686:J686"/>
    <mergeCell ref="G692:J692"/>
    <mergeCell ref="G698:J698"/>
    <mergeCell ref="G701:J701"/>
    <mergeCell ref="G688:J688"/>
    <mergeCell ref="G694:J694"/>
    <mergeCell ref="G695:J695"/>
    <mergeCell ref="G699:J699"/>
    <mergeCell ref="G700:J700"/>
    <mergeCell ref="G702:J702"/>
    <mergeCell ref="L735:L748"/>
    <mergeCell ref="G728:J728"/>
    <mergeCell ref="G730:J730"/>
    <mergeCell ref="G731:J731"/>
    <mergeCell ref="G60:J60"/>
    <mergeCell ref="G748:J748"/>
    <mergeCell ref="G741:J741"/>
    <mergeCell ref="G737:J737"/>
    <mergeCell ref="G738:J738"/>
    <mergeCell ref="G739:J739"/>
    <mergeCell ref="G740:J740"/>
    <mergeCell ref="G680:J680"/>
    <mergeCell ref="G681:J681"/>
    <mergeCell ref="G682:J682"/>
    <mergeCell ref="G684:J684"/>
    <mergeCell ref="G645:J645"/>
    <mergeCell ref="G646:J646"/>
    <mergeCell ref="G647:J647"/>
    <mergeCell ref="G648:J648"/>
    <mergeCell ref="G685:J685"/>
    <mergeCell ref="G666:J666"/>
    <mergeCell ref="G668:J668"/>
    <mergeCell ref="G669:J669"/>
    <mergeCell ref="G671:J671"/>
    <mergeCell ref="G673:J673"/>
    <mergeCell ref="D718:D748"/>
    <mergeCell ref="G718:J718"/>
    <mergeCell ref="B656:B686"/>
    <mergeCell ref="G691:J691"/>
    <mergeCell ref="G660:J660"/>
    <mergeCell ref="G199:J199"/>
    <mergeCell ref="G64:J64"/>
    <mergeCell ref="G188:J188"/>
    <mergeCell ref="G88:J88"/>
    <mergeCell ref="G94:J94"/>
    <mergeCell ref="G154:J154"/>
    <mergeCell ref="G212:J212"/>
    <mergeCell ref="G213:J213"/>
    <mergeCell ref="G219:J219"/>
    <mergeCell ref="G206:J206"/>
    <mergeCell ref="G242:J242"/>
    <mergeCell ref="G243:J243"/>
    <mergeCell ref="G244:J244"/>
    <mergeCell ref="G235:J235"/>
    <mergeCell ref="G237:J237"/>
    <mergeCell ref="G226:J226"/>
    <mergeCell ref="C35:C65"/>
    <mergeCell ref="G35:J35"/>
    <mergeCell ref="G197:J197"/>
    <mergeCell ref="G278:J278"/>
    <mergeCell ref="G280:J280"/>
    <mergeCell ref="G309:J309"/>
    <mergeCell ref="G30:J30"/>
    <mergeCell ref="G32:J32"/>
    <mergeCell ref="G61:J61"/>
    <mergeCell ref="G63:J63"/>
    <mergeCell ref="G92:J92"/>
    <mergeCell ref="G52:J52"/>
    <mergeCell ref="G190:J190"/>
    <mergeCell ref="G191:J191"/>
    <mergeCell ref="G198:J198"/>
    <mergeCell ref="G53:J53"/>
    <mergeCell ref="G59:J59"/>
    <mergeCell ref="G141:J141"/>
    <mergeCell ref="G143:J143"/>
    <mergeCell ref="G253:J253"/>
    <mergeCell ref="G259:J259"/>
    <mergeCell ref="G202:J202"/>
    <mergeCell ref="G203:J203"/>
    <mergeCell ref="G205:J205"/>
    <mergeCell ref="G207:J207"/>
    <mergeCell ref="G218:J218"/>
    <mergeCell ref="G208:J208"/>
    <mergeCell ref="A656:A686"/>
    <mergeCell ref="C656:C686"/>
    <mergeCell ref="D656:D686"/>
    <mergeCell ref="G656:J656"/>
    <mergeCell ref="A625:A655"/>
    <mergeCell ref="C625:C655"/>
    <mergeCell ref="D625:D655"/>
    <mergeCell ref="G672:J672"/>
    <mergeCell ref="G678:J678"/>
    <mergeCell ref="G677:J677"/>
    <mergeCell ref="G683:J683"/>
    <mergeCell ref="G662:J662"/>
    <mergeCell ref="G631:J631"/>
    <mergeCell ref="G661:J661"/>
    <mergeCell ref="G674:J674"/>
    <mergeCell ref="G667:J667"/>
    <mergeCell ref="G670:J670"/>
    <mergeCell ref="G675:J675"/>
    <mergeCell ref="G676:J676"/>
    <mergeCell ref="G679:J679"/>
    <mergeCell ref="B625:B655"/>
    <mergeCell ref="G625:J625"/>
    <mergeCell ref="G629:J629"/>
    <mergeCell ref="G655:J655"/>
    <mergeCell ref="G115:J115"/>
    <mergeCell ref="G116:J116"/>
    <mergeCell ref="G126:J126"/>
    <mergeCell ref="G127:J127"/>
    <mergeCell ref="G117:J117"/>
    <mergeCell ref="G118:J118"/>
    <mergeCell ref="G119:J119"/>
    <mergeCell ref="G137:J137"/>
    <mergeCell ref="A1:L1"/>
    <mergeCell ref="F2:J2"/>
    <mergeCell ref="C97:C127"/>
    <mergeCell ref="G122:J122"/>
    <mergeCell ref="G123:J123"/>
    <mergeCell ref="G124:J124"/>
    <mergeCell ref="G125:J125"/>
    <mergeCell ref="G44:J44"/>
    <mergeCell ref="G46:J46"/>
    <mergeCell ref="G49:J49"/>
    <mergeCell ref="G54:J54"/>
    <mergeCell ref="B4:B34"/>
    <mergeCell ref="D97:D127"/>
    <mergeCell ref="E97:E127"/>
    <mergeCell ref="G97:J97"/>
    <mergeCell ref="G50:J50"/>
    <mergeCell ref="G55:J55"/>
    <mergeCell ref="G56:J56"/>
    <mergeCell ref="G175:J175"/>
    <mergeCell ref="G185:J185"/>
    <mergeCell ref="G187:J187"/>
    <mergeCell ref="G172:J172"/>
    <mergeCell ref="G174:J174"/>
    <mergeCell ref="G176:J176"/>
    <mergeCell ref="G149:J149"/>
    <mergeCell ref="G150:J150"/>
    <mergeCell ref="G98:J98"/>
    <mergeCell ref="G102:J102"/>
    <mergeCell ref="G103:J103"/>
    <mergeCell ref="G104:J104"/>
    <mergeCell ref="G105:J105"/>
    <mergeCell ref="G106:J106"/>
    <mergeCell ref="G107:J107"/>
    <mergeCell ref="G108:J108"/>
    <mergeCell ref="G109:J109"/>
    <mergeCell ref="G110:J110"/>
    <mergeCell ref="G111:J111"/>
    <mergeCell ref="G112:J112"/>
    <mergeCell ref="G113:J113"/>
    <mergeCell ref="G114:J114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6">
    <tabColor rgb="FFFFFF00"/>
    <pageSetUpPr fitToPage="1"/>
  </sheetPr>
  <dimension ref="A1:L447"/>
  <sheetViews>
    <sheetView zoomScale="62" zoomScaleNormal="62" zoomScaleSheetLayoutView="80" workbookViewId="0">
      <selection sqref="A1:L1"/>
    </sheetView>
  </sheetViews>
  <sheetFormatPr defaultRowHeight="19.5" x14ac:dyDescent="0.3"/>
  <cols>
    <col min="1" max="2" width="4.7109375" style="153" customWidth="1"/>
    <col min="3" max="3" width="21.7109375" style="366" customWidth="1"/>
    <col min="4" max="4" width="71.7109375" style="51" customWidth="1"/>
    <col min="5" max="5" width="30.7109375" style="51" customWidth="1"/>
    <col min="6" max="6" width="32.7109375" style="53" customWidth="1"/>
    <col min="7" max="10" width="8.28515625" style="53" customWidth="1"/>
    <col min="11" max="11" width="13" style="53" customWidth="1"/>
    <col min="12" max="12" width="38.85546875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327" t="s">
        <v>73</v>
      </c>
      <c r="B2" s="326" t="s">
        <v>1191</v>
      </c>
      <c r="C2" s="327" t="s">
        <v>74</v>
      </c>
      <c r="D2" s="327" t="s">
        <v>1022</v>
      </c>
      <c r="E2" s="327" t="s">
        <v>1021</v>
      </c>
      <c r="F2" s="634" t="s">
        <v>76</v>
      </c>
      <c r="G2" s="634"/>
      <c r="H2" s="634"/>
      <c r="I2" s="634"/>
      <c r="J2" s="634"/>
      <c r="K2" s="333" t="s">
        <v>1601</v>
      </c>
      <c r="L2" s="328" t="s">
        <v>1719</v>
      </c>
    </row>
    <row r="3" spans="1:12" ht="24.95" customHeight="1" x14ac:dyDescent="0.25">
      <c r="A3" s="632" t="s">
        <v>1668</v>
      </c>
      <c r="B3" s="632"/>
      <c r="C3" s="632"/>
      <c r="D3" s="632"/>
      <c r="E3" s="632"/>
      <c r="F3" s="632"/>
      <c r="G3" s="632"/>
      <c r="H3" s="632"/>
      <c r="I3" s="632"/>
      <c r="J3" s="632"/>
      <c r="K3" s="632"/>
      <c r="L3" s="632"/>
    </row>
    <row r="4" spans="1:12" ht="15" customHeight="1" x14ac:dyDescent="0.25">
      <c r="A4" s="567">
        <v>1</v>
      </c>
      <c r="B4" s="567"/>
      <c r="C4" s="614" t="s">
        <v>1663</v>
      </c>
      <c r="D4" s="611"/>
      <c r="E4" s="448"/>
      <c r="F4" s="147" t="s">
        <v>81</v>
      </c>
      <c r="G4" s="607" t="s">
        <v>6</v>
      </c>
      <c r="H4" s="607"/>
      <c r="I4" s="607"/>
      <c r="J4" s="607"/>
      <c r="K4" s="539">
        <v>3</v>
      </c>
      <c r="L4" s="589">
        <v>16189</v>
      </c>
    </row>
    <row r="5" spans="1:12" ht="15" customHeight="1" x14ac:dyDescent="0.25">
      <c r="A5" s="568"/>
      <c r="B5" s="568"/>
      <c r="C5" s="614"/>
      <c r="D5" s="612"/>
      <c r="E5" s="448"/>
      <c r="F5" s="147" t="s">
        <v>80</v>
      </c>
      <c r="G5" s="633">
        <v>30</v>
      </c>
      <c r="H5" s="633"/>
      <c r="I5" s="633"/>
      <c r="J5" s="633"/>
      <c r="K5" s="583"/>
      <c r="L5" s="590"/>
    </row>
    <row r="6" spans="1:12" ht="15" customHeight="1" x14ac:dyDescent="0.25">
      <c r="A6" s="568"/>
      <c r="B6" s="568"/>
      <c r="C6" s="614"/>
      <c r="D6" s="612"/>
      <c r="E6" s="448"/>
      <c r="F6" s="147" t="s">
        <v>1</v>
      </c>
      <c r="G6" s="86">
        <v>3000</v>
      </c>
      <c r="H6" s="87">
        <v>4000</v>
      </c>
      <c r="I6" s="114">
        <v>5000</v>
      </c>
      <c r="J6" s="88">
        <v>6000</v>
      </c>
      <c r="K6" s="583"/>
      <c r="L6" s="590"/>
    </row>
    <row r="7" spans="1:12" ht="15" customHeight="1" x14ac:dyDescent="0.25">
      <c r="A7" s="568"/>
      <c r="B7" s="568"/>
      <c r="C7" s="614"/>
      <c r="D7" s="612"/>
      <c r="E7" s="448"/>
      <c r="F7" s="147" t="s">
        <v>817</v>
      </c>
      <c r="G7" s="243">
        <f>G5*100</f>
        <v>3000</v>
      </c>
      <c r="H7" s="244">
        <f>G5*110</f>
        <v>3300</v>
      </c>
      <c r="I7" s="246">
        <f>G5*120</f>
        <v>3600</v>
      </c>
      <c r="J7" s="245">
        <f>G5*123</f>
        <v>3690</v>
      </c>
      <c r="K7" s="583"/>
      <c r="L7" s="590"/>
    </row>
    <row r="8" spans="1:12" ht="15" customHeight="1" x14ac:dyDescent="0.25">
      <c r="A8" s="568"/>
      <c r="B8" s="568"/>
      <c r="C8" s="614"/>
      <c r="D8" s="612"/>
      <c r="E8" s="448"/>
      <c r="F8" s="147" t="s">
        <v>1269</v>
      </c>
      <c r="G8" s="451">
        <v>0.98</v>
      </c>
      <c r="H8" s="451"/>
      <c r="I8" s="451"/>
      <c r="J8" s="451"/>
      <c r="K8" s="583"/>
      <c r="L8" s="590"/>
    </row>
    <row r="9" spans="1:12" ht="15" customHeight="1" x14ac:dyDescent="0.25">
      <c r="A9" s="568"/>
      <c r="B9" s="568"/>
      <c r="C9" s="614"/>
      <c r="D9" s="612"/>
      <c r="E9" s="448"/>
      <c r="F9" s="93" t="s">
        <v>699</v>
      </c>
      <c r="G9" s="523" t="s">
        <v>700</v>
      </c>
      <c r="H9" s="523"/>
      <c r="I9" s="523"/>
      <c r="J9" s="523"/>
      <c r="K9" s="583"/>
      <c r="L9" s="590"/>
    </row>
    <row r="10" spans="1:12" ht="15" customHeight="1" x14ac:dyDescent="0.25">
      <c r="A10" s="568"/>
      <c r="B10" s="568"/>
      <c r="C10" s="614"/>
      <c r="D10" s="612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590"/>
    </row>
    <row r="11" spans="1:12" ht="15" customHeight="1" x14ac:dyDescent="0.25">
      <c r="A11" s="568"/>
      <c r="B11" s="568"/>
      <c r="C11" s="614"/>
      <c r="D11" s="612"/>
      <c r="E11" s="448"/>
      <c r="F11" s="147" t="s">
        <v>2</v>
      </c>
      <c r="G11" s="607">
        <v>66</v>
      </c>
      <c r="H11" s="607"/>
      <c r="I11" s="607"/>
      <c r="J11" s="607"/>
      <c r="K11" s="583"/>
      <c r="L11" s="590"/>
    </row>
    <row r="12" spans="1:12" ht="15" customHeight="1" x14ac:dyDescent="0.25">
      <c r="A12" s="568"/>
      <c r="B12" s="568"/>
      <c r="C12" s="614"/>
      <c r="D12" s="612"/>
      <c r="E12" s="448"/>
      <c r="F12" s="147" t="s">
        <v>396</v>
      </c>
      <c r="G12" s="607" t="s">
        <v>397</v>
      </c>
      <c r="H12" s="607"/>
      <c r="I12" s="607"/>
      <c r="J12" s="607"/>
      <c r="K12" s="583"/>
      <c r="L12" s="590"/>
    </row>
    <row r="13" spans="1:12" ht="15" customHeight="1" x14ac:dyDescent="0.25">
      <c r="A13" s="568"/>
      <c r="B13" s="568"/>
      <c r="C13" s="614"/>
      <c r="D13" s="612"/>
      <c r="E13" s="448"/>
      <c r="F13" s="147" t="s">
        <v>3</v>
      </c>
      <c r="G13" s="607" t="s">
        <v>329</v>
      </c>
      <c r="H13" s="607"/>
      <c r="I13" s="607"/>
      <c r="J13" s="607"/>
      <c r="K13" s="583"/>
      <c r="L13" s="590"/>
    </row>
    <row r="14" spans="1:12" ht="15" customHeight="1" x14ac:dyDescent="0.25">
      <c r="A14" s="568"/>
      <c r="B14" s="568"/>
      <c r="C14" s="614"/>
      <c r="D14" s="612"/>
      <c r="E14" s="448"/>
      <c r="F14" s="148" t="s">
        <v>379</v>
      </c>
      <c r="G14" s="523" t="s">
        <v>380</v>
      </c>
      <c r="H14" s="523"/>
      <c r="I14" s="523"/>
      <c r="J14" s="523"/>
      <c r="K14" s="583"/>
      <c r="L14" s="590"/>
    </row>
    <row r="15" spans="1:12" ht="15" customHeight="1" x14ac:dyDescent="0.25">
      <c r="A15" s="568"/>
      <c r="B15" s="568"/>
      <c r="C15" s="614"/>
      <c r="D15" s="612"/>
      <c r="E15" s="448"/>
      <c r="F15" s="93" t="s">
        <v>701</v>
      </c>
      <c r="G15" s="523">
        <v>100000</v>
      </c>
      <c r="H15" s="523"/>
      <c r="I15" s="523"/>
      <c r="J15" s="523"/>
      <c r="K15" s="583"/>
      <c r="L15" s="590"/>
    </row>
    <row r="16" spans="1:12" ht="15" customHeight="1" x14ac:dyDescent="0.25">
      <c r="A16" s="568"/>
      <c r="B16" s="568"/>
      <c r="C16" s="614"/>
      <c r="D16" s="612"/>
      <c r="E16" s="448"/>
      <c r="F16" s="148" t="s">
        <v>257</v>
      </c>
      <c r="G16" s="523" t="s">
        <v>556</v>
      </c>
      <c r="H16" s="523"/>
      <c r="I16" s="523"/>
      <c r="J16" s="523"/>
      <c r="K16" s="583"/>
      <c r="L16" s="590"/>
    </row>
    <row r="17" spans="1:12" ht="15" customHeight="1" x14ac:dyDescent="0.25">
      <c r="A17" s="568"/>
      <c r="B17" s="568"/>
      <c r="C17" s="614"/>
      <c r="D17" s="612"/>
      <c r="E17" s="448"/>
      <c r="F17" s="148" t="s">
        <v>376</v>
      </c>
      <c r="G17" s="523" t="s">
        <v>392</v>
      </c>
      <c r="H17" s="523"/>
      <c r="I17" s="523"/>
      <c r="J17" s="523"/>
      <c r="K17" s="583"/>
      <c r="L17" s="590"/>
    </row>
    <row r="18" spans="1:12" ht="15" customHeight="1" x14ac:dyDescent="0.25">
      <c r="A18" s="568"/>
      <c r="B18" s="568"/>
      <c r="C18" s="614"/>
      <c r="D18" s="612"/>
      <c r="E18" s="448"/>
      <c r="F18" s="93" t="s">
        <v>702</v>
      </c>
      <c r="G18" s="523" t="s">
        <v>709</v>
      </c>
      <c r="H18" s="523"/>
      <c r="I18" s="523"/>
      <c r="J18" s="523"/>
      <c r="K18" s="583"/>
      <c r="L18" s="590"/>
    </row>
    <row r="19" spans="1:12" ht="15" customHeight="1" x14ac:dyDescent="0.25">
      <c r="A19" s="568"/>
      <c r="B19" s="568"/>
      <c r="C19" s="614"/>
      <c r="D19" s="612"/>
      <c r="E19" s="448"/>
      <c r="F19" s="148" t="s">
        <v>381</v>
      </c>
      <c r="G19" s="523" t="s">
        <v>382</v>
      </c>
      <c r="H19" s="523"/>
      <c r="I19" s="523"/>
      <c r="J19" s="523"/>
      <c r="K19" s="583"/>
      <c r="L19" s="590"/>
    </row>
    <row r="20" spans="1:12" ht="15" customHeight="1" x14ac:dyDescent="0.25">
      <c r="A20" s="568"/>
      <c r="B20" s="568"/>
      <c r="C20" s="614"/>
      <c r="D20" s="612"/>
      <c r="E20" s="448"/>
      <c r="F20" s="94" t="s">
        <v>358</v>
      </c>
      <c r="G20" s="523" t="s">
        <v>900</v>
      </c>
      <c r="H20" s="523"/>
      <c r="I20" s="523"/>
      <c r="J20" s="523"/>
      <c r="K20" s="583"/>
      <c r="L20" s="590"/>
    </row>
    <row r="21" spans="1:12" ht="15" customHeight="1" x14ac:dyDescent="0.25">
      <c r="A21" s="568"/>
      <c r="B21" s="568"/>
      <c r="C21" s="614"/>
      <c r="D21" s="612"/>
      <c r="E21" s="448"/>
      <c r="F21" s="148" t="s">
        <v>383</v>
      </c>
      <c r="G21" s="523" t="s">
        <v>384</v>
      </c>
      <c r="H21" s="523"/>
      <c r="I21" s="523"/>
      <c r="J21" s="523"/>
      <c r="K21" s="584">
        <v>5</v>
      </c>
      <c r="L21" s="533">
        <v>17322</v>
      </c>
    </row>
    <row r="22" spans="1:12" ht="15" customHeight="1" x14ac:dyDescent="0.25">
      <c r="A22" s="568"/>
      <c r="B22" s="568"/>
      <c r="C22" s="614"/>
      <c r="D22" s="612"/>
      <c r="E22" s="448"/>
      <c r="F22" s="148" t="s">
        <v>389</v>
      </c>
      <c r="G22" s="523" t="s">
        <v>390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8"/>
      <c r="B23" s="568"/>
      <c r="C23" s="614"/>
      <c r="D23" s="612"/>
      <c r="E23" s="448"/>
      <c r="F23" s="93" t="s">
        <v>704</v>
      </c>
      <c r="G23" s="523" t="s">
        <v>705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8"/>
      <c r="B24" s="568"/>
      <c r="C24" s="614"/>
      <c r="D24" s="612"/>
      <c r="E24" s="448"/>
      <c r="F24" s="93" t="s">
        <v>706</v>
      </c>
      <c r="G24" s="523" t="s">
        <v>390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8"/>
      <c r="B25" s="568"/>
      <c r="C25" s="614"/>
      <c r="D25" s="612"/>
      <c r="E25" s="448"/>
      <c r="F25" s="93" t="s">
        <v>1271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8"/>
      <c r="B26" s="568"/>
      <c r="C26" s="614"/>
      <c r="D26" s="612"/>
      <c r="E26" s="448"/>
      <c r="F26" s="93" t="s">
        <v>707</v>
      </c>
      <c r="G26" s="523" t="s">
        <v>1270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8"/>
      <c r="B27" s="568"/>
      <c r="C27" s="614"/>
      <c r="D27" s="612"/>
      <c r="E27" s="448"/>
      <c r="F27" s="93" t="s">
        <v>708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8"/>
      <c r="B28" s="568"/>
      <c r="C28" s="614"/>
      <c r="D28" s="612"/>
      <c r="E28" s="448"/>
      <c r="F28" s="148" t="s">
        <v>377</v>
      </c>
      <c r="G28" s="523" t="s">
        <v>387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8"/>
      <c r="B29" s="568"/>
      <c r="C29" s="614"/>
      <c r="D29" s="612"/>
      <c r="E29" s="448"/>
      <c r="F29" s="148" t="s">
        <v>388</v>
      </c>
      <c r="G29" s="523" t="s">
        <v>393</v>
      </c>
      <c r="H29" s="523"/>
      <c r="I29" s="523"/>
      <c r="J29" s="523"/>
      <c r="K29" s="585"/>
      <c r="L29" s="603" t="e">
        <f>#REF!-#REF!*10%</f>
        <v>#REF!</v>
      </c>
    </row>
    <row r="30" spans="1:12" ht="15.6" customHeight="1" x14ac:dyDescent="0.25">
      <c r="A30" s="568"/>
      <c r="B30" s="568"/>
      <c r="C30" s="614"/>
      <c r="D30" s="612"/>
      <c r="E30" s="448"/>
      <c r="F30" s="148" t="s">
        <v>562</v>
      </c>
      <c r="G30" s="523" t="s">
        <v>1024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8"/>
      <c r="B31" s="568"/>
      <c r="C31" s="614"/>
      <c r="D31" s="612"/>
      <c r="E31" s="448"/>
      <c r="F31" s="93" t="s">
        <v>1183</v>
      </c>
      <c r="G31" s="573" t="s">
        <v>1180</v>
      </c>
      <c r="H31" s="574"/>
      <c r="I31" s="574"/>
      <c r="J31" s="575"/>
      <c r="K31" s="585"/>
      <c r="L31" s="603" t="e">
        <f>#REF!-#REF!*10%</f>
        <v>#REF!</v>
      </c>
    </row>
    <row r="32" spans="1:12" ht="15.6" customHeight="1" x14ac:dyDescent="0.25">
      <c r="A32" s="568"/>
      <c r="B32" s="568"/>
      <c r="C32" s="614"/>
      <c r="D32" s="612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8"/>
      <c r="B33" s="568"/>
      <c r="C33" s="614"/>
      <c r="D33" s="612"/>
      <c r="E33" s="448"/>
      <c r="F33" s="149" t="s">
        <v>4</v>
      </c>
      <c r="G33" s="606">
        <v>0.9</v>
      </c>
      <c r="H33" s="606"/>
      <c r="I33" s="606"/>
      <c r="J33" s="606"/>
      <c r="K33" s="585"/>
      <c r="L33" s="603" t="e">
        <f>#REF!-#REF!*10%</f>
        <v>#REF!</v>
      </c>
    </row>
    <row r="34" spans="1:12" ht="15" customHeight="1" x14ac:dyDescent="0.25">
      <c r="A34" s="569"/>
      <c r="B34" s="569"/>
      <c r="C34" s="614"/>
      <c r="D34" s="612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7">
        <v>2</v>
      </c>
      <c r="B35" s="567"/>
      <c r="C35" s="614" t="s">
        <v>1662</v>
      </c>
      <c r="D35" s="611"/>
      <c r="E35" s="448"/>
      <c r="F35" s="147" t="s">
        <v>81</v>
      </c>
      <c r="G35" s="607" t="s">
        <v>6</v>
      </c>
      <c r="H35" s="607"/>
      <c r="I35" s="607"/>
      <c r="J35" s="607"/>
      <c r="K35" s="539">
        <v>3</v>
      </c>
      <c r="L35" s="589">
        <v>17051</v>
      </c>
    </row>
    <row r="36" spans="1:12" ht="15" customHeight="1" x14ac:dyDescent="0.25">
      <c r="A36" s="568"/>
      <c r="B36" s="568"/>
      <c r="C36" s="614"/>
      <c r="D36" s="612"/>
      <c r="E36" s="448"/>
      <c r="F36" s="147" t="s">
        <v>80</v>
      </c>
      <c r="G36" s="633">
        <v>60</v>
      </c>
      <c r="H36" s="633"/>
      <c r="I36" s="633"/>
      <c r="J36" s="633"/>
      <c r="K36" s="583"/>
      <c r="L36" s="590"/>
    </row>
    <row r="37" spans="1:12" ht="15" customHeight="1" x14ac:dyDescent="0.25">
      <c r="A37" s="568"/>
      <c r="B37" s="568"/>
      <c r="C37" s="614"/>
      <c r="D37" s="612"/>
      <c r="E37" s="448"/>
      <c r="F37" s="147" t="s">
        <v>1</v>
      </c>
      <c r="G37" s="86">
        <v>3000</v>
      </c>
      <c r="H37" s="87">
        <v>4000</v>
      </c>
      <c r="I37" s="114">
        <v>5000</v>
      </c>
      <c r="J37" s="88">
        <v>6000</v>
      </c>
      <c r="K37" s="583"/>
      <c r="L37" s="590"/>
    </row>
    <row r="38" spans="1:12" ht="15" customHeight="1" x14ac:dyDescent="0.25">
      <c r="A38" s="568"/>
      <c r="B38" s="568"/>
      <c r="C38" s="614"/>
      <c r="D38" s="612"/>
      <c r="E38" s="448"/>
      <c r="F38" s="147" t="s">
        <v>817</v>
      </c>
      <c r="G38" s="243">
        <f>G36*100</f>
        <v>6000</v>
      </c>
      <c r="H38" s="244">
        <f>G36*110</f>
        <v>6600</v>
      </c>
      <c r="I38" s="246">
        <f>G36*120</f>
        <v>7200</v>
      </c>
      <c r="J38" s="245">
        <f>G36*123</f>
        <v>7380</v>
      </c>
      <c r="K38" s="583"/>
      <c r="L38" s="590"/>
    </row>
    <row r="39" spans="1:12" ht="15" customHeight="1" x14ac:dyDescent="0.25">
      <c r="A39" s="568"/>
      <c r="B39" s="568"/>
      <c r="C39" s="614"/>
      <c r="D39" s="612"/>
      <c r="E39" s="448"/>
      <c r="F39" s="147" t="s">
        <v>1269</v>
      </c>
      <c r="G39" s="451">
        <v>0.98</v>
      </c>
      <c r="H39" s="451"/>
      <c r="I39" s="451"/>
      <c r="J39" s="451"/>
      <c r="K39" s="583"/>
      <c r="L39" s="590"/>
    </row>
    <row r="40" spans="1:12" ht="15" customHeight="1" x14ac:dyDescent="0.25">
      <c r="A40" s="568"/>
      <c r="B40" s="568"/>
      <c r="C40" s="614"/>
      <c r="D40" s="612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590"/>
    </row>
    <row r="41" spans="1:12" ht="15" customHeight="1" x14ac:dyDescent="0.25">
      <c r="A41" s="568"/>
      <c r="B41" s="568"/>
      <c r="C41" s="614"/>
      <c r="D41" s="612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590"/>
    </row>
    <row r="42" spans="1:12" ht="15" customHeight="1" x14ac:dyDescent="0.25">
      <c r="A42" s="568"/>
      <c r="B42" s="568"/>
      <c r="C42" s="614"/>
      <c r="D42" s="612"/>
      <c r="E42" s="448"/>
      <c r="F42" s="147" t="s">
        <v>2</v>
      </c>
      <c r="G42" s="607">
        <v>66</v>
      </c>
      <c r="H42" s="607"/>
      <c r="I42" s="607"/>
      <c r="J42" s="607"/>
      <c r="K42" s="583"/>
      <c r="L42" s="590"/>
    </row>
    <row r="43" spans="1:12" ht="15" customHeight="1" x14ac:dyDescent="0.25">
      <c r="A43" s="568"/>
      <c r="B43" s="568"/>
      <c r="C43" s="614"/>
      <c r="D43" s="612"/>
      <c r="E43" s="448"/>
      <c r="F43" s="147" t="s">
        <v>396</v>
      </c>
      <c r="G43" s="607" t="s">
        <v>397</v>
      </c>
      <c r="H43" s="607"/>
      <c r="I43" s="607"/>
      <c r="J43" s="607"/>
      <c r="K43" s="583"/>
      <c r="L43" s="590"/>
    </row>
    <row r="44" spans="1:12" ht="15" customHeight="1" x14ac:dyDescent="0.25">
      <c r="A44" s="568"/>
      <c r="B44" s="568"/>
      <c r="C44" s="614"/>
      <c r="D44" s="612"/>
      <c r="E44" s="448"/>
      <c r="F44" s="147" t="s">
        <v>3</v>
      </c>
      <c r="G44" s="607" t="s">
        <v>329</v>
      </c>
      <c r="H44" s="607"/>
      <c r="I44" s="607"/>
      <c r="J44" s="607"/>
      <c r="K44" s="583"/>
      <c r="L44" s="590"/>
    </row>
    <row r="45" spans="1:12" ht="15" customHeight="1" x14ac:dyDescent="0.25">
      <c r="A45" s="568"/>
      <c r="B45" s="568"/>
      <c r="C45" s="614"/>
      <c r="D45" s="612"/>
      <c r="E45" s="448"/>
      <c r="F45" s="148" t="s">
        <v>379</v>
      </c>
      <c r="G45" s="523" t="s">
        <v>380</v>
      </c>
      <c r="H45" s="523"/>
      <c r="I45" s="523"/>
      <c r="J45" s="523"/>
      <c r="K45" s="583"/>
      <c r="L45" s="590"/>
    </row>
    <row r="46" spans="1:12" ht="15" customHeight="1" x14ac:dyDescent="0.25">
      <c r="A46" s="568"/>
      <c r="B46" s="568"/>
      <c r="C46" s="614"/>
      <c r="D46" s="612"/>
      <c r="E46" s="448"/>
      <c r="F46" s="93" t="s">
        <v>701</v>
      </c>
      <c r="G46" s="523">
        <v>100000</v>
      </c>
      <c r="H46" s="523"/>
      <c r="I46" s="523"/>
      <c r="J46" s="523"/>
      <c r="K46" s="583"/>
      <c r="L46" s="590"/>
    </row>
    <row r="47" spans="1:12" ht="15" customHeight="1" x14ac:dyDescent="0.25">
      <c r="A47" s="568"/>
      <c r="B47" s="568"/>
      <c r="C47" s="614"/>
      <c r="D47" s="612"/>
      <c r="E47" s="448"/>
      <c r="F47" s="148" t="s">
        <v>257</v>
      </c>
      <c r="G47" s="523" t="s">
        <v>556</v>
      </c>
      <c r="H47" s="523"/>
      <c r="I47" s="523"/>
      <c r="J47" s="523"/>
      <c r="K47" s="583"/>
      <c r="L47" s="590"/>
    </row>
    <row r="48" spans="1:12" ht="15" customHeight="1" x14ac:dyDescent="0.25">
      <c r="A48" s="568"/>
      <c r="B48" s="568"/>
      <c r="C48" s="614"/>
      <c r="D48" s="612"/>
      <c r="E48" s="448"/>
      <c r="F48" s="148" t="s">
        <v>376</v>
      </c>
      <c r="G48" s="523" t="s">
        <v>392</v>
      </c>
      <c r="H48" s="523"/>
      <c r="I48" s="523"/>
      <c r="J48" s="523"/>
      <c r="K48" s="583"/>
      <c r="L48" s="590"/>
    </row>
    <row r="49" spans="1:12" ht="15" customHeight="1" x14ac:dyDescent="0.25">
      <c r="A49" s="568"/>
      <c r="B49" s="568"/>
      <c r="C49" s="614"/>
      <c r="D49" s="612"/>
      <c r="E49" s="448"/>
      <c r="F49" s="93" t="s">
        <v>702</v>
      </c>
      <c r="G49" s="523" t="s">
        <v>709</v>
      </c>
      <c r="H49" s="523"/>
      <c r="I49" s="523"/>
      <c r="J49" s="523"/>
      <c r="K49" s="583"/>
      <c r="L49" s="590"/>
    </row>
    <row r="50" spans="1:12" ht="15" customHeight="1" x14ac:dyDescent="0.25">
      <c r="A50" s="568"/>
      <c r="B50" s="568"/>
      <c r="C50" s="614"/>
      <c r="D50" s="612"/>
      <c r="E50" s="448"/>
      <c r="F50" s="148" t="s">
        <v>381</v>
      </c>
      <c r="G50" s="523" t="s">
        <v>382</v>
      </c>
      <c r="H50" s="523"/>
      <c r="I50" s="523"/>
      <c r="J50" s="523"/>
      <c r="K50" s="583"/>
      <c r="L50" s="590"/>
    </row>
    <row r="51" spans="1:12" ht="15" customHeight="1" x14ac:dyDescent="0.25">
      <c r="A51" s="568"/>
      <c r="B51" s="568"/>
      <c r="C51" s="614"/>
      <c r="D51" s="612"/>
      <c r="E51" s="448"/>
      <c r="F51" s="94" t="s">
        <v>358</v>
      </c>
      <c r="G51" s="523" t="s">
        <v>900</v>
      </c>
      <c r="H51" s="523"/>
      <c r="I51" s="523"/>
      <c r="J51" s="523"/>
      <c r="K51" s="583"/>
      <c r="L51" s="590"/>
    </row>
    <row r="52" spans="1:12" ht="15" customHeight="1" x14ac:dyDescent="0.25">
      <c r="A52" s="568"/>
      <c r="B52" s="568"/>
      <c r="C52" s="614"/>
      <c r="D52" s="612"/>
      <c r="E52" s="448"/>
      <c r="F52" s="148" t="s">
        <v>383</v>
      </c>
      <c r="G52" s="523" t="s">
        <v>384</v>
      </c>
      <c r="H52" s="523"/>
      <c r="I52" s="523"/>
      <c r="J52" s="523"/>
      <c r="K52" s="584">
        <v>5</v>
      </c>
      <c r="L52" s="533">
        <v>18245</v>
      </c>
    </row>
    <row r="53" spans="1:12" ht="15" customHeight="1" x14ac:dyDescent="0.25">
      <c r="A53" s="568"/>
      <c r="B53" s="568"/>
      <c r="C53" s="614"/>
      <c r="D53" s="612"/>
      <c r="E53" s="448"/>
      <c r="F53" s="148" t="s">
        <v>389</v>
      </c>
      <c r="G53" s="523" t="s">
        <v>390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8"/>
      <c r="B54" s="568"/>
      <c r="C54" s="614"/>
      <c r="D54" s="612"/>
      <c r="E54" s="448"/>
      <c r="F54" s="93" t="s">
        <v>704</v>
      </c>
      <c r="G54" s="523" t="s">
        <v>705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8"/>
      <c r="B55" s="568"/>
      <c r="C55" s="614"/>
      <c r="D55" s="612"/>
      <c r="E55" s="448"/>
      <c r="F55" s="93" t="s">
        <v>706</v>
      </c>
      <c r="G55" s="523" t="s">
        <v>390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8"/>
      <c r="B56" s="568"/>
      <c r="C56" s="614"/>
      <c r="D56" s="612"/>
      <c r="E56" s="448"/>
      <c r="F56" s="93" t="s">
        <v>1271</v>
      </c>
      <c r="G56" s="523" t="s">
        <v>390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8"/>
      <c r="B57" s="568"/>
      <c r="C57" s="614"/>
      <c r="D57" s="612"/>
      <c r="E57" s="448"/>
      <c r="F57" s="93" t="s">
        <v>707</v>
      </c>
      <c r="G57" s="523" t="s">
        <v>1270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8"/>
      <c r="B58" s="568"/>
      <c r="C58" s="614"/>
      <c r="D58" s="612"/>
      <c r="E58" s="448"/>
      <c r="F58" s="93" t="s">
        <v>708</v>
      </c>
      <c r="G58" s="523" t="s">
        <v>390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8"/>
      <c r="B59" s="568"/>
      <c r="C59" s="614"/>
      <c r="D59" s="612"/>
      <c r="E59" s="448"/>
      <c r="F59" s="148" t="s">
        <v>377</v>
      </c>
      <c r="G59" s="523" t="s">
        <v>387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8"/>
      <c r="B60" s="568"/>
      <c r="C60" s="614"/>
      <c r="D60" s="612"/>
      <c r="E60" s="448"/>
      <c r="F60" s="148" t="s">
        <v>388</v>
      </c>
      <c r="G60" s="523" t="s">
        <v>393</v>
      </c>
      <c r="H60" s="523"/>
      <c r="I60" s="523"/>
      <c r="J60" s="523"/>
      <c r="K60" s="585"/>
      <c r="L60" s="603" t="e">
        <f>#REF!-#REF!*10%</f>
        <v>#REF!</v>
      </c>
    </row>
    <row r="61" spans="1:12" ht="15.6" customHeight="1" x14ac:dyDescent="0.25">
      <c r="A61" s="568"/>
      <c r="B61" s="568"/>
      <c r="C61" s="614"/>
      <c r="D61" s="612"/>
      <c r="E61" s="448"/>
      <c r="F61" s="148" t="s">
        <v>562</v>
      </c>
      <c r="G61" s="523" t="s">
        <v>1024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8"/>
      <c r="B62" s="568"/>
      <c r="C62" s="614"/>
      <c r="D62" s="612"/>
      <c r="E62" s="448"/>
      <c r="F62" s="93" t="s">
        <v>1183</v>
      </c>
      <c r="G62" s="573" t="s">
        <v>1180</v>
      </c>
      <c r="H62" s="574"/>
      <c r="I62" s="574"/>
      <c r="J62" s="575"/>
      <c r="K62" s="585"/>
      <c r="L62" s="603" t="e">
        <f>#REF!-#REF!*10%</f>
        <v>#REF!</v>
      </c>
    </row>
    <row r="63" spans="1:12" ht="15.6" customHeight="1" x14ac:dyDescent="0.25">
      <c r="A63" s="568"/>
      <c r="B63" s="568"/>
      <c r="C63" s="614"/>
      <c r="D63" s="612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8"/>
      <c r="B64" s="568"/>
      <c r="C64" s="614"/>
      <c r="D64" s="612"/>
      <c r="E64" s="448"/>
      <c r="F64" s="149" t="s">
        <v>4</v>
      </c>
      <c r="G64" s="606">
        <v>0.9</v>
      </c>
      <c r="H64" s="606"/>
      <c r="I64" s="606"/>
      <c r="J64" s="606"/>
      <c r="K64" s="585"/>
      <c r="L64" s="603" t="e">
        <f>#REF!-#REF!*10%</f>
        <v>#REF!</v>
      </c>
    </row>
    <row r="65" spans="1:12" ht="15" customHeight="1" x14ac:dyDescent="0.25">
      <c r="A65" s="569"/>
      <c r="B65" s="569"/>
      <c r="C65" s="614"/>
      <c r="D65" s="612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67">
        <v>3</v>
      </c>
      <c r="B66" s="567"/>
      <c r="C66" s="614" t="s">
        <v>1661</v>
      </c>
      <c r="D66" s="611"/>
      <c r="E66" s="448"/>
      <c r="F66" s="147" t="s">
        <v>81</v>
      </c>
      <c r="G66" s="607" t="s">
        <v>6</v>
      </c>
      <c r="H66" s="607"/>
      <c r="I66" s="607"/>
      <c r="J66" s="607"/>
      <c r="K66" s="539">
        <v>3</v>
      </c>
      <c r="L66" s="589">
        <v>17915</v>
      </c>
    </row>
    <row r="67" spans="1:12" ht="15" customHeight="1" x14ac:dyDescent="0.25">
      <c r="A67" s="568"/>
      <c r="B67" s="568"/>
      <c r="C67" s="614"/>
      <c r="D67" s="612"/>
      <c r="E67" s="448"/>
      <c r="F67" s="147" t="s">
        <v>80</v>
      </c>
      <c r="G67" s="633">
        <v>60</v>
      </c>
      <c r="H67" s="633"/>
      <c r="I67" s="633"/>
      <c r="J67" s="633"/>
      <c r="K67" s="583"/>
      <c r="L67" s="590"/>
    </row>
    <row r="68" spans="1:12" ht="15" customHeight="1" x14ac:dyDescent="0.25">
      <c r="A68" s="568"/>
      <c r="B68" s="568"/>
      <c r="C68" s="614"/>
      <c r="D68" s="612"/>
      <c r="E68" s="448"/>
      <c r="F68" s="147" t="s">
        <v>1</v>
      </c>
      <c r="G68" s="86">
        <v>3000</v>
      </c>
      <c r="H68" s="87">
        <v>4000</v>
      </c>
      <c r="I68" s="114">
        <v>5000</v>
      </c>
      <c r="J68" s="88">
        <v>6000</v>
      </c>
      <c r="K68" s="583"/>
      <c r="L68" s="590"/>
    </row>
    <row r="69" spans="1:12" ht="15" customHeight="1" x14ac:dyDescent="0.25">
      <c r="A69" s="568"/>
      <c r="B69" s="568"/>
      <c r="C69" s="614"/>
      <c r="D69" s="612"/>
      <c r="E69" s="448"/>
      <c r="F69" s="147" t="s">
        <v>817</v>
      </c>
      <c r="G69" s="243">
        <f>G67*100</f>
        <v>6000</v>
      </c>
      <c r="H69" s="244">
        <f>G67*110</f>
        <v>6600</v>
      </c>
      <c r="I69" s="246">
        <f>G67*120</f>
        <v>7200</v>
      </c>
      <c r="J69" s="245">
        <f>G67*123</f>
        <v>7380</v>
      </c>
      <c r="K69" s="583"/>
      <c r="L69" s="590"/>
    </row>
    <row r="70" spans="1:12" ht="15" customHeight="1" x14ac:dyDescent="0.25">
      <c r="A70" s="568"/>
      <c r="B70" s="568"/>
      <c r="C70" s="614"/>
      <c r="D70" s="612"/>
      <c r="E70" s="448"/>
      <c r="F70" s="147" t="s">
        <v>1269</v>
      </c>
      <c r="G70" s="451">
        <v>0.98</v>
      </c>
      <c r="H70" s="451"/>
      <c r="I70" s="451"/>
      <c r="J70" s="451"/>
      <c r="K70" s="583"/>
      <c r="L70" s="590"/>
    </row>
    <row r="71" spans="1:12" ht="15" customHeight="1" x14ac:dyDescent="0.25">
      <c r="A71" s="568"/>
      <c r="B71" s="568"/>
      <c r="C71" s="614"/>
      <c r="D71" s="612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590"/>
    </row>
    <row r="72" spans="1:12" ht="15" customHeight="1" x14ac:dyDescent="0.25">
      <c r="A72" s="568"/>
      <c r="B72" s="568"/>
      <c r="C72" s="614"/>
      <c r="D72" s="612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590"/>
    </row>
    <row r="73" spans="1:12" ht="15" customHeight="1" x14ac:dyDescent="0.25">
      <c r="A73" s="568"/>
      <c r="B73" s="568"/>
      <c r="C73" s="614"/>
      <c r="D73" s="612"/>
      <c r="E73" s="448"/>
      <c r="F73" s="147" t="s">
        <v>2</v>
      </c>
      <c r="G73" s="607">
        <v>66</v>
      </c>
      <c r="H73" s="607"/>
      <c r="I73" s="607"/>
      <c r="J73" s="607"/>
      <c r="K73" s="583"/>
      <c r="L73" s="590"/>
    </row>
    <row r="74" spans="1:12" ht="15" customHeight="1" x14ac:dyDescent="0.25">
      <c r="A74" s="568"/>
      <c r="B74" s="568"/>
      <c r="C74" s="614"/>
      <c r="D74" s="612"/>
      <c r="E74" s="448"/>
      <c r="F74" s="147" t="s">
        <v>396</v>
      </c>
      <c r="G74" s="607" t="s">
        <v>397</v>
      </c>
      <c r="H74" s="607"/>
      <c r="I74" s="607"/>
      <c r="J74" s="607"/>
      <c r="K74" s="583"/>
      <c r="L74" s="590"/>
    </row>
    <row r="75" spans="1:12" ht="15" customHeight="1" x14ac:dyDescent="0.25">
      <c r="A75" s="568"/>
      <c r="B75" s="568"/>
      <c r="C75" s="614"/>
      <c r="D75" s="612"/>
      <c r="E75" s="448"/>
      <c r="F75" s="147" t="s">
        <v>3</v>
      </c>
      <c r="G75" s="607" t="s">
        <v>330</v>
      </c>
      <c r="H75" s="607"/>
      <c r="I75" s="607"/>
      <c r="J75" s="607"/>
      <c r="K75" s="583"/>
      <c r="L75" s="590"/>
    </row>
    <row r="76" spans="1:12" ht="15" customHeight="1" x14ac:dyDescent="0.25">
      <c r="A76" s="568"/>
      <c r="B76" s="568"/>
      <c r="C76" s="614"/>
      <c r="D76" s="612"/>
      <c r="E76" s="448"/>
      <c r="F76" s="148" t="s">
        <v>379</v>
      </c>
      <c r="G76" s="523" t="s">
        <v>380</v>
      </c>
      <c r="H76" s="523"/>
      <c r="I76" s="523"/>
      <c r="J76" s="523"/>
      <c r="K76" s="583"/>
      <c r="L76" s="590"/>
    </row>
    <row r="77" spans="1:12" ht="15" customHeight="1" x14ac:dyDescent="0.25">
      <c r="A77" s="568"/>
      <c r="B77" s="568"/>
      <c r="C77" s="614"/>
      <c r="D77" s="612"/>
      <c r="E77" s="448"/>
      <c r="F77" s="93" t="s">
        <v>701</v>
      </c>
      <c r="G77" s="523">
        <v>100000</v>
      </c>
      <c r="H77" s="523"/>
      <c r="I77" s="523"/>
      <c r="J77" s="523"/>
      <c r="K77" s="583"/>
      <c r="L77" s="590"/>
    </row>
    <row r="78" spans="1:12" ht="15" customHeight="1" x14ac:dyDescent="0.25">
      <c r="A78" s="568"/>
      <c r="B78" s="568"/>
      <c r="C78" s="614"/>
      <c r="D78" s="612"/>
      <c r="E78" s="448"/>
      <c r="F78" s="148" t="s">
        <v>257</v>
      </c>
      <c r="G78" s="523" t="s">
        <v>556</v>
      </c>
      <c r="H78" s="523"/>
      <c r="I78" s="523"/>
      <c r="J78" s="523"/>
      <c r="K78" s="583"/>
      <c r="L78" s="590"/>
    </row>
    <row r="79" spans="1:12" ht="15" customHeight="1" x14ac:dyDescent="0.25">
      <c r="A79" s="568"/>
      <c r="B79" s="568"/>
      <c r="C79" s="614"/>
      <c r="D79" s="612"/>
      <c r="E79" s="448"/>
      <c r="F79" s="148" t="s">
        <v>376</v>
      </c>
      <c r="G79" s="523" t="s">
        <v>392</v>
      </c>
      <c r="H79" s="523"/>
      <c r="I79" s="523"/>
      <c r="J79" s="523"/>
      <c r="K79" s="583"/>
      <c r="L79" s="590"/>
    </row>
    <row r="80" spans="1:12" ht="15" customHeight="1" x14ac:dyDescent="0.25">
      <c r="A80" s="568"/>
      <c r="B80" s="568"/>
      <c r="C80" s="614"/>
      <c r="D80" s="612"/>
      <c r="E80" s="448"/>
      <c r="F80" s="93" t="s">
        <v>702</v>
      </c>
      <c r="G80" s="523" t="s">
        <v>709</v>
      </c>
      <c r="H80" s="523"/>
      <c r="I80" s="523"/>
      <c r="J80" s="523"/>
      <c r="K80" s="583"/>
      <c r="L80" s="590"/>
    </row>
    <row r="81" spans="1:12" ht="15" customHeight="1" x14ac:dyDescent="0.25">
      <c r="A81" s="568"/>
      <c r="B81" s="568"/>
      <c r="C81" s="614"/>
      <c r="D81" s="612"/>
      <c r="E81" s="448"/>
      <c r="F81" s="148" t="s">
        <v>381</v>
      </c>
      <c r="G81" s="523" t="s">
        <v>382</v>
      </c>
      <c r="H81" s="523"/>
      <c r="I81" s="523"/>
      <c r="J81" s="523"/>
      <c r="K81" s="583"/>
      <c r="L81" s="590"/>
    </row>
    <row r="82" spans="1:12" ht="15" customHeight="1" x14ac:dyDescent="0.25">
      <c r="A82" s="568"/>
      <c r="B82" s="568"/>
      <c r="C82" s="614"/>
      <c r="D82" s="612"/>
      <c r="E82" s="448"/>
      <c r="F82" s="94" t="s">
        <v>358</v>
      </c>
      <c r="G82" s="523" t="s">
        <v>900</v>
      </c>
      <c r="H82" s="523"/>
      <c r="I82" s="523"/>
      <c r="J82" s="523"/>
      <c r="K82" s="583"/>
      <c r="L82" s="590"/>
    </row>
    <row r="83" spans="1:12" ht="15" customHeight="1" x14ac:dyDescent="0.25">
      <c r="A83" s="568"/>
      <c r="B83" s="568"/>
      <c r="C83" s="614"/>
      <c r="D83" s="612"/>
      <c r="E83" s="448"/>
      <c r="F83" s="148" t="s">
        <v>383</v>
      </c>
      <c r="G83" s="523" t="s">
        <v>384</v>
      </c>
      <c r="H83" s="523"/>
      <c r="I83" s="523"/>
      <c r="J83" s="523"/>
      <c r="K83" s="584">
        <v>5</v>
      </c>
      <c r="L83" s="533">
        <v>19169</v>
      </c>
    </row>
    <row r="84" spans="1:12" ht="15" customHeight="1" x14ac:dyDescent="0.25">
      <c r="A84" s="568"/>
      <c r="B84" s="568"/>
      <c r="C84" s="614"/>
      <c r="D84" s="612"/>
      <c r="E84" s="448"/>
      <c r="F84" s="148" t="s">
        <v>389</v>
      </c>
      <c r="G84" s="523" t="s">
        <v>390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8"/>
      <c r="B85" s="568"/>
      <c r="C85" s="614"/>
      <c r="D85" s="612"/>
      <c r="E85" s="448"/>
      <c r="F85" s="93" t="s">
        <v>704</v>
      </c>
      <c r="G85" s="523" t="s">
        <v>705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8"/>
      <c r="B86" s="568"/>
      <c r="C86" s="614"/>
      <c r="D86" s="612"/>
      <c r="E86" s="448"/>
      <c r="F86" s="93" t="s">
        <v>706</v>
      </c>
      <c r="G86" s="523" t="s">
        <v>390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8"/>
      <c r="B87" s="568"/>
      <c r="C87" s="614"/>
      <c r="D87" s="612"/>
      <c r="E87" s="448"/>
      <c r="F87" s="93" t="s">
        <v>1271</v>
      </c>
      <c r="G87" s="523" t="s">
        <v>390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8"/>
      <c r="B88" s="568"/>
      <c r="C88" s="614"/>
      <c r="D88" s="612"/>
      <c r="E88" s="448"/>
      <c r="F88" s="93" t="s">
        <v>707</v>
      </c>
      <c r="G88" s="523" t="s">
        <v>1270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8"/>
      <c r="B89" s="568"/>
      <c r="C89" s="614"/>
      <c r="D89" s="612"/>
      <c r="E89" s="448"/>
      <c r="F89" s="93" t="s">
        <v>708</v>
      </c>
      <c r="G89" s="523" t="s">
        <v>390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8"/>
      <c r="B90" s="568"/>
      <c r="C90" s="614"/>
      <c r="D90" s="612"/>
      <c r="E90" s="448"/>
      <c r="F90" s="148" t="s">
        <v>377</v>
      </c>
      <c r="G90" s="523" t="s">
        <v>387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8"/>
      <c r="B91" s="568"/>
      <c r="C91" s="614"/>
      <c r="D91" s="612"/>
      <c r="E91" s="448"/>
      <c r="F91" s="148" t="s">
        <v>388</v>
      </c>
      <c r="G91" s="523" t="s">
        <v>393</v>
      </c>
      <c r="H91" s="523"/>
      <c r="I91" s="523"/>
      <c r="J91" s="523"/>
      <c r="K91" s="585"/>
      <c r="L91" s="603" t="e">
        <f>#REF!-#REF!*10%</f>
        <v>#REF!</v>
      </c>
    </row>
    <row r="92" spans="1:12" ht="15.6" customHeight="1" x14ac:dyDescent="0.25">
      <c r="A92" s="568"/>
      <c r="B92" s="568"/>
      <c r="C92" s="614"/>
      <c r="D92" s="612"/>
      <c r="E92" s="448"/>
      <c r="F92" s="148" t="s">
        <v>562</v>
      </c>
      <c r="G92" s="523" t="s">
        <v>1024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8"/>
      <c r="B93" s="568"/>
      <c r="C93" s="614"/>
      <c r="D93" s="612"/>
      <c r="E93" s="448"/>
      <c r="F93" s="93" t="s">
        <v>1183</v>
      </c>
      <c r="G93" s="573" t="s">
        <v>1180</v>
      </c>
      <c r="H93" s="574"/>
      <c r="I93" s="574"/>
      <c r="J93" s="575"/>
      <c r="K93" s="585"/>
      <c r="L93" s="603" t="e">
        <f>#REF!-#REF!*10%</f>
        <v>#REF!</v>
      </c>
    </row>
    <row r="94" spans="1:12" ht="15.6" customHeight="1" x14ac:dyDescent="0.25">
      <c r="A94" s="568"/>
      <c r="B94" s="568"/>
      <c r="C94" s="614"/>
      <c r="D94" s="612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8"/>
      <c r="B95" s="568"/>
      <c r="C95" s="614"/>
      <c r="D95" s="612"/>
      <c r="E95" s="448"/>
      <c r="F95" s="149" t="s">
        <v>4</v>
      </c>
      <c r="G95" s="606">
        <v>1.5</v>
      </c>
      <c r="H95" s="606"/>
      <c r="I95" s="606"/>
      <c r="J95" s="606"/>
      <c r="K95" s="585"/>
      <c r="L95" s="603" t="e">
        <f>#REF!-#REF!*10%</f>
        <v>#REF!</v>
      </c>
    </row>
    <row r="96" spans="1:12" ht="15" customHeight="1" x14ac:dyDescent="0.25">
      <c r="A96" s="569"/>
      <c r="B96" s="569"/>
      <c r="C96" s="614"/>
      <c r="D96" s="612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ht="15" customHeight="1" x14ac:dyDescent="0.25">
      <c r="A97" s="567">
        <v>4</v>
      </c>
      <c r="B97" s="567"/>
      <c r="C97" s="614" t="s">
        <v>1660</v>
      </c>
      <c r="D97" s="611"/>
      <c r="E97" s="448"/>
      <c r="F97" s="147" t="s">
        <v>81</v>
      </c>
      <c r="G97" s="607" t="s">
        <v>6</v>
      </c>
      <c r="H97" s="607"/>
      <c r="I97" s="607"/>
      <c r="J97" s="607"/>
      <c r="K97" s="539">
        <v>3</v>
      </c>
      <c r="L97" s="589">
        <v>18995</v>
      </c>
    </row>
    <row r="98" spans="1:12" ht="15" customHeight="1" x14ac:dyDescent="0.25">
      <c r="A98" s="568"/>
      <c r="B98" s="568"/>
      <c r="C98" s="614"/>
      <c r="D98" s="612"/>
      <c r="E98" s="448"/>
      <c r="F98" s="147" t="s">
        <v>80</v>
      </c>
      <c r="G98" s="633">
        <v>120</v>
      </c>
      <c r="H98" s="633"/>
      <c r="I98" s="633"/>
      <c r="J98" s="633"/>
      <c r="K98" s="583"/>
      <c r="L98" s="590"/>
    </row>
    <row r="99" spans="1:12" ht="15" customHeight="1" x14ac:dyDescent="0.25">
      <c r="A99" s="568"/>
      <c r="B99" s="568"/>
      <c r="C99" s="614"/>
      <c r="D99" s="612"/>
      <c r="E99" s="448"/>
      <c r="F99" s="147" t="s">
        <v>1</v>
      </c>
      <c r="G99" s="86">
        <v>3000</v>
      </c>
      <c r="H99" s="87">
        <v>4000</v>
      </c>
      <c r="I99" s="114">
        <v>5000</v>
      </c>
      <c r="J99" s="88">
        <v>6000</v>
      </c>
      <c r="K99" s="583"/>
      <c r="L99" s="590"/>
    </row>
    <row r="100" spans="1:12" ht="15" customHeight="1" x14ac:dyDescent="0.25">
      <c r="A100" s="568"/>
      <c r="B100" s="568"/>
      <c r="C100" s="614"/>
      <c r="D100" s="612"/>
      <c r="E100" s="448"/>
      <c r="F100" s="147" t="s">
        <v>817</v>
      </c>
      <c r="G100" s="243">
        <f>G98*100</f>
        <v>12000</v>
      </c>
      <c r="H100" s="244">
        <f>G98*110</f>
        <v>13200</v>
      </c>
      <c r="I100" s="246">
        <f>G98*120</f>
        <v>14400</v>
      </c>
      <c r="J100" s="245">
        <f>G98*123</f>
        <v>14760</v>
      </c>
      <c r="K100" s="583"/>
      <c r="L100" s="590"/>
    </row>
    <row r="101" spans="1:12" ht="15" customHeight="1" x14ac:dyDescent="0.25">
      <c r="A101" s="568"/>
      <c r="B101" s="568"/>
      <c r="C101" s="614"/>
      <c r="D101" s="612"/>
      <c r="E101" s="448"/>
      <c r="F101" s="147" t="s">
        <v>1269</v>
      </c>
      <c r="G101" s="451">
        <v>0.98</v>
      </c>
      <c r="H101" s="451"/>
      <c r="I101" s="451"/>
      <c r="J101" s="451"/>
      <c r="K101" s="583"/>
      <c r="L101" s="590"/>
    </row>
    <row r="102" spans="1:12" ht="15" customHeight="1" x14ac:dyDescent="0.25">
      <c r="A102" s="568"/>
      <c r="B102" s="568"/>
      <c r="C102" s="614"/>
      <c r="D102" s="612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590"/>
    </row>
    <row r="103" spans="1:12" ht="15" customHeight="1" x14ac:dyDescent="0.25">
      <c r="A103" s="568"/>
      <c r="B103" s="568"/>
      <c r="C103" s="614"/>
      <c r="D103" s="612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590"/>
    </row>
    <row r="104" spans="1:12" ht="15" customHeight="1" x14ac:dyDescent="0.25">
      <c r="A104" s="568"/>
      <c r="B104" s="568"/>
      <c r="C104" s="614"/>
      <c r="D104" s="612"/>
      <c r="E104" s="448"/>
      <c r="F104" s="147" t="s">
        <v>2</v>
      </c>
      <c r="G104" s="607">
        <v>66</v>
      </c>
      <c r="H104" s="607"/>
      <c r="I104" s="607"/>
      <c r="J104" s="607"/>
      <c r="K104" s="583"/>
      <c r="L104" s="590"/>
    </row>
    <row r="105" spans="1:12" ht="15" customHeight="1" x14ac:dyDescent="0.25">
      <c r="A105" s="568"/>
      <c r="B105" s="568"/>
      <c r="C105" s="614"/>
      <c r="D105" s="612"/>
      <c r="E105" s="448"/>
      <c r="F105" s="147" t="s">
        <v>396</v>
      </c>
      <c r="G105" s="607" t="s">
        <v>397</v>
      </c>
      <c r="H105" s="607"/>
      <c r="I105" s="607"/>
      <c r="J105" s="607"/>
      <c r="K105" s="583"/>
      <c r="L105" s="590"/>
    </row>
    <row r="106" spans="1:12" ht="15" customHeight="1" x14ac:dyDescent="0.25">
      <c r="A106" s="568"/>
      <c r="B106" s="568"/>
      <c r="C106" s="614"/>
      <c r="D106" s="612"/>
      <c r="E106" s="448"/>
      <c r="F106" s="147" t="s">
        <v>3</v>
      </c>
      <c r="G106" s="607" t="s">
        <v>330</v>
      </c>
      <c r="H106" s="607"/>
      <c r="I106" s="607"/>
      <c r="J106" s="607"/>
      <c r="K106" s="583"/>
      <c r="L106" s="590"/>
    </row>
    <row r="107" spans="1:12" ht="15" customHeight="1" x14ac:dyDescent="0.25">
      <c r="A107" s="568"/>
      <c r="B107" s="568"/>
      <c r="C107" s="614"/>
      <c r="D107" s="612"/>
      <c r="E107" s="448"/>
      <c r="F107" s="148" t="s">
        <v>379</v>
      </c>
      <c r="G107" s="523" t="s">
        <v>380</v>
      </c>
      <c r="H107" s="523"/>
      <c r="I107" s="523"/>
      <c r="J107" s="523"/>
      <c r="K107" s="583"/>
      <c r="L107" s="590"/>
    </row>
    <row r="108" spans="1:12" ht="15" customHeight="1" x14ac:dyDescent="0.25">
      <c r="A108" s="568"/>
      <c r="B108" s="568"/>
      <c r="C108" s="614"/>
      <c r="D108" s="612"/>
      <c r="E108" s="448"/>
      <c r="F108" s="93" t="s">
        <v>701</v>
      </c>
      <c r="G108" s="523">
        <v>100000</v>
      </c>
      <c r="H108" s="523"/>
      <c r="I108" s="523"/>
      <c r="J108" s="523"/>
      <c r="K108" s="583"/>
      <c r="L108" s="590"/>
    </row>
    <row r="109" spans="1:12" ht="15" customHeight="1" x14ac:dyDescent="0.25">
      <c r="A109" s="568"/>
      <c r="B109" s="568"/>
      <c r="C109" s="614"/>
      <c r="D109" s="612"/>
      <c r="E109" s="448"/>
      <c r="F109" s="148" t="s">
        <v>257</v>
      </c>
      <c r="G109" s="523" t="s">
        <v>556</v>
      </c>
      <c r="H109" s="523"/>
      <c r="I109" s="523"/>
      <c r="J109" s="523"/>
      <c r="K109" s="583"/>
      <c r="L109" s="590"/>
    </row>
    <row r="110" spans="1:12" ht="15" customHeight="1" x14ac:dyDescent="0.25">
      <c r="A110" s="568"/>
      <c r="B110" s="568"/>
      <c r="C110" s="614"/>
      <c r="D110" s="612"/>
      <c r="E110" s="448"/>
      <c r="F110" s="148" t="s">
        <v>376</v>
      </c>
      <c r="G110" s="523" t="s">
        <v>392</v>
      </c>
      <c r="H110" s="523"/>
      <c r="I110" s="523"/>
      <c r="J110" s="523"/>
      <c r="K110" s="583"/>
      <c r="L110" s="590"/>
    </row>
    <row r="111" spans="1:12" ht="15" customHeight="1" x14ac:dyDescent="0.25">
      <c r="A111" s="568"/>
      <c r="B111" s="568"/>
      <c r="C111" s="614"/>
      <c r="D111" s="612"/>
      <c r="E111" s="448"/>
      <c r="F111" s="93" t="s">
        <v>702</v>
      </c>
      <c r="G111" s="523" t="s">
        <v>709</v>
      </c>
      <c r="H111" s="523"/>
      <c r="I111" s="523"/>
      <c r="J111" s="523"/>
      <c r="K111" s="583"/>
      <c r="L111" s="590"/>
    </row>
    <row r="112" spans="1:12" ht="15" customHeight="1" x14ac:dyDescent="0.25">
      <c r="A112" s="568"/>
      <c r="B112" s="568"/>
      <c r="C112" s="614"/>
      <c r="D112" s="612"/>
      <c r="E112" s="448"/>
      <c r="F112" s="148" t="s">
        <v>381</v>
      </c>
      <c r="G112" s="523" t="s">
        <v>382</v>
      </c>
      <c r="H112" s="523"/>
      <c r="I112" s="523"/>
      <c r="J112" s="523"/>
      <c r="K112" s="583"/>
      <c r="L112" s="590"/>
    </row>
    <row r="113" spans="1:12" ht="15" customHeight="1" x14ac:dyDescent="0.25">
      <c r="A113" s="568"/>
      <c r="B113" s="568"/>
      <c r="C113" s="614"/>
      <c r="D113" s="612"/>
      <c r="E113" s="448"/>
      <c r="F113" s="94" t="s">
        <v>358</v>
      </c>
      <c r="G113" s="523" t="s">
        <v>900</v>
      </c>
      <c r="H113" s="523"/>
      <c r="I113" s="523"/>
      <c r="J113" s="523"/>
      <c r="K113" s="583"/>
      <c r="L113" s="590"/>
    </row>
    <row r="114" spans="1:12" ht="15" customHeight="1" x14ac:dyDescent="0.25">
      <c r="A114" s="568"/>
      <c r="B114" s="568"/>
      <c r="C114" s="614"/>
      <c r="D114" s="612"/>
      <c r="E114" s="448"/>
      <c r="F114" s="148" t="s">
        <v>383</v>
      </c>
      <c r="G114" s="523" t="s">
        <v>384</v>
      </c>
      <c r="H114" s="523"/>
      <c r="I114" s="523"/>
      <c r="J114" s="523"/>
      <c r="K114" s="584">
        <v>5</v>
      </c>
      <c r="L114" s="533">
        <v>20325</v>
      </c>
    </row>
    <row r="115" spans="1:12" ht="15" customHeight="1" x14ac:dyDescent="0.25">
      <c r="A115" s="568"/>
      <c r="B115" s="568"/>
      <c r="C115" s="614"/>
      <c r="D115" s="612"/>
      <c r="E115" s="448"/>
      <c r="F115" s="148" t="s">
        <v>389</v>
      </c>
      <c r="G115" s="523" t="s">
        <v>390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8"/>
      <c r="B116" s="568"/>
      <c r="C116" s="614"/>
      <c r="D116" s="612"/>
      <c r="E116" s="448"/>
      <c r="F116" s="93" t="s">
        <v>704</v>
      </c>
      <c r="G116" s="523" t="s">
        <v>705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8"/>
      <c r="B117" s="568"/>
      <c r="C117" s="614"/>
      <c r="D117" s="612"/>
      <c r="E117" s="448"/>
      <c r="F117" s="93" t="s">
        <v>706</v>
      </c>
      <c r="G117" s="523" t="s">
        <v>390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8"/>
      <c r="B118" s="568"/>
      <c r="C118" s="614"/>
      <c r="D118" s="612"/>
      <c r="E118" s="448"/>
      <c r="F118" s="93" t="s">
        <v>1271</v>
      </c>
      <c r="G118" s="523" t="s">
        <v>390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8"/>
      <c r="B119" s="568"/>
      <c r="C119" s="614"/>
      <c r="D119" s="612"/>
      <c r="E119" s="448"/>
      <c r="F119" s="93" t="s">
        <v>707</v>
      </c>
      <c r="G119" s="523" t="s">
        <v>911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8"/>
      <c r="B120" s="568"/>
      <c r="C120" s="614"/>
      <c r="D120" s="612"/>
      <c r="E120" s="448"/>
      <c r="F120" s="93" t="s">
        <v>708</v>
      </c>
      <c r="G120" s="523" t="s">
        <v>390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8"/>
      <c r="B121" s="568"/>
      <c r="C121" s="614"/>
      <c r="D121" s="612"/>
      <c r="E121" s="448"/>
      <c r="F121" s="148" t="s">
        <v>377</v>
      </c>
      <c r="G121" s="523" t="s">
        <v>387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8"/>
      <c r="B122" s="568"/>
      <c r="C122" s="614"/>
      <c r="D122" s="612"/>
      <c r="E122" s="448"/>
      <c r="F122" s="148" t="s">
        <v>388</v>
      </c>
      <c r="G122" s="523" t="s">
        <v>393</v>
      </c>
      <c r="H122" s="523"/>
      <c r="I122" s="523"/>
      <c r="J122" s="523"/>
      <c r="K122" s="585"/>
      <c r="L122" s="603" t="e">
        <f>#REF!-#REF!*10%</f>
        <v>#REF!</v>
      </c>
    </row>
    <row r="123" spans="1:12" ht="15.6" customHeight="1" x14ac:dyDescent="0.25">
      <c r="A123" s="568"/>
      <c r="B123" s="568"/>
      <c r="C123" s="614"/>
      <c r="D123" s="612"/>
      <c r="E123" s="448"/>
      <c r="F123" s="148" t="s">
        <v>562</v>
      </c>
      <c r="G123" s="523" t="s">
        <v>1024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8"/>
      <c r="B124" s="568"/>
      <c r="C124" s="614"/>
      <c r="D124" s="612"/>
      <c r="E124" s="448"/>
      <c r="F124" s="93" t="s">
        <v>1183</v>
      </c>
      <c r="G124" s="573" t="s">
        <v>1180</v>
      </c>
      <c r="H124" s="574"/>
      <c r="I124" s="574"/>
      <c r="J124" s="575"/>
      <c r="K124" s="585"/>
      <c r="L124" s="603" t="e">
        <f>#REF!-#REF!*10%</f>
        <v>#REF!</v>
      </c>
    </row>
    <row r="125" spans="1:12" ht="15.6" customHeight="1" x14ac:dyDescent="0.25">
      <c r="A125" s="568"/>
      <c r="B125" s="568"/>
      <c r="C125" s="614"/>
      <c r="D125" s="612"/>
      <c r="E125" s="448"/>
      <c r="F125" s="148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8"/>
      <c r="B126" s="568"/>
      <c r="C126" s="614"/>
      <c r="D126" s="612"/>
      <c r="E126" s="448"/>
      <c r="F126" s="149" t="s">
        <v>4</v>
      </c>
      <c r="G126" s="606">
        <v>1.6</v>
      </c>
      <c r="H126" s="606"/>
      <c r="I126" s="606"/>
      <c r="J126" s="606"/>
      <c r="K126" s="585"/>
      <c r="L126" s="603" t="e">
        <f>#REF!-#REF!*10%</f>
        <v>#REF!</v>
      </c>
    </row>
    <row r="127" spans="1:12" ht="15" customHeight="1" x14ac:dyDescent="0.25">
      <c r="A127" s="569"/>
      <c r="B127" s="569"/>
      <c r="C127" s="614"/>
      <c r="D127" s="612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</row>
    <row r="128" spans="1:12" ht="15" customHeight="1" x14ac:dyDescent="0.25">
      <c r="A128" s="567">
        <v>5</v>
      </c>
      <c r="B128" s="567"/>
      <c r="C128" s="614" t="s">
        <v>1659</v>
      </c>
      <c r="D128" s="611"/>
      <c r="E128" s="448"/>
      <c r="F128" s="147" t="s">
        <v>81</v>
      </c>
      <c r="G128" s="607" t="s">
        <v>6</v>
      </c>
      <c r="H128" s="607"/>
      <c r="I128" s="607"/>
      <c r="J128" s="607"/>
      <c r="K128" s="539">
        <v>3</v>
      </c>
      <c r="L128" s="589">
        <v>22232</v>
      </c>
    </row>
    <row r="129" spans="1:12" ht="15" customHeight="1" x14ac:dyDescent="0.25">
      <c r="A129" s="568"/>
      <c r="B129" s="568"/>
      <c r="C129" s="614"/>
      <c r="D129" s="612"/>
      <c r="E129" s="448"/>
      <c r="F129" s="147" t="s">
        <v>80</v>
      </c>
      <c r="G129" s="633">
        <v>120</v>
      </c>
      <c r="H129" s="633"/>
      <c r="I129" s="633"/>
      <c r="J129" s="633"/>
      <c r="K129" s="583"/>
      <c r="L129" s="590"/>
    </row>
    <row r="130" spans="1:12" ht="15" customHeight="1" x14ac:dyDescent="0.25">
      <c r="A130" s="568"/>
      <c r="B130" s="568"/>
      <c r="C130" s="614"/>
      <c r="D130" s="612"/>
      <c r="E130" s="448"/>
      <c r="F130" s="147" t="s">
        <v>1</v>
      </c>
      <c r="G130" s="86">
        <v>3000</v>
      </c>
      <c r="H130" s="87">
        <v>4000</v>
      </c>
      <c r="I130" s="114">
        <v>5000</v>
      </c>
      <c r="J130" s="88">
        <v>6000</v>
      </c>
      <c r="K130" s="583"/>
      <c r="L130" s="590"/>
    </row>
    <row r="131" spans="1:12" ht="15" customHeight="1" x14ac:dyDescent="0.25">
      <c r="A131" s="568"/>
      <c r="B131" s="568"/>
      <c r="C131" s="614"/>
      <c r="D131" s="612"/>
      <c r="E131" s="448"/>
      <c r="F131" s="147" t="s">
        <v>817</v>
      </c>
      <c r="G131" s="243">
        <f>G129*100</f>
        <v>12000</v>
      </c>
      <c r="H131" s="244">
        <f>G129*110</f>
        <v>13200</v>
      </c>
      <c r="I131" s="246">
        <f>G129*120</f>
        <v>14400</v>
      </c>
      <c r="J131" s="245">
        <f>G129*123</f>
        <v>14760</v>
      </c>
      <c r="K131" s="583"/>
      <c r="L131" s="590"/>
    </row>
    <row r="132" spans="1:12" ht="15" customHeight="1" x14ac:dyDescent="0.25">
      <c r="A132" s="568"/>
      <c r="B132" s="568"/>
      <c r="C132" s="614"/>
      <c r="D132" s="612"/>
      <c r="E132" s="448"/>
      <c r="F132" s="147" t="s">
        <v>1269</v>
      </c>
      <c r="G132" s="451">
        <v>0.98</v>
      </c>
      <c r="H132" s="451"/>
      <c r="I132" s="451"/>
      <c r="J132" s="451"/>
      <c r="K132" s="583"/>
      <c r="L132" s="590"/>
    </row>
    <row r="133" spans="1:12" ht="15" customHeight="1" x14ac:dyDescent="0.25">
      <c r="A133" s="568"/>
      <c r="B133" s="568"/>
      <c r="C133" s="614"/>
      <c r="D133" s="612"/>
      <c r="E133" s="448"/>
      <c r="F133" s="93" t="s">
        <v>699</v>
      </c>
      <c r="G133" s="523" t="s">
        <v>700</v>
      </c>
      <c r="H133" s="523"/>
      <c r="I133" s="523"/>
      <c r="J133" s="523"/>
      <c r="K133" s="583"/>
      <c r="L133" s="590"/>
    </row>
    <row r="134" spans="1:12" ht="15" customHeight="1" x14ac:dyDescent="0.25">
      <c r="A134" s="568"/>
      <c r="B134" s="568"/>
      <c r="C134" s="614"/>
      <c r="D134" s="612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590"/>
    </row>
    <row r="135" spans="1:12" ht="15" customHeight="1" x14ac:dyDescent="0.25">
      <c r="A135" s="568"/>
      <c r="B135" s="568"/>
      <c r="C135" s="614"/>
      <c r="D135" s="612"/>
      <c r="E135" s="448"/>
      <c r="F135" s="147" t="s">
        <v>2</v>
      </c>
      <c r="G135" s="607">
        <v>66</v>
      </c>
      <c r="H135" s="607"/>
      <c r="I135" s="607"/>
      <c r="J135" s="607"/>
      <c r="K135" s="583"/>
      <c r="L135" s="590"/>
    </row>
    <row r="136" spans="1:12" ht="15" customHeight="1" x14ac:dyDescent="0.25">
      <c r="A136" s="568"/>
      <c r="B136" s="568"/>
      <c r="C136" s="614"/>
      <c r="D136" s="612"/>
      <c r="E136" s="448"/>
      <c r="F136" s="147" t="s">
        <v>396</v>
      </c>
      <c r="G136" s="607" t="s">
        <v>397</v>
      </c>
      <c r="H136" s="607"/>
      <c r="I136" s="607"/>
      <c r="J136" s="607"/>
      <c r="K136" s="583"/>
      <c r="L136" s="590"/>
    </row>
    <row r="137" spans="1:12" ht="15" customHeight="1" x14ac:dyDescent="0.25">
      <c r="A137" s="568"/>
      <c r="B137" s="568"/>
      <c r="C137" s="614"/>
      <c r="D137" s="612"/>
      <c r="E137" s="448"/>
      <c r="F137" s="147" t="s">
        <v>3</v>
      </c>
      <c r="G137" s="607" t="s">
        <v>331</v>
      </c>
      <c r="H137" s="607"/>
      <c r="I137" s="607"/>
      <c r="J137" s="607"/>
      <c r="K137" s="583"/>
      <c r="L137" s="590"/>
    </row>
    <row r="138" spans="1:12" ht="15" customHeight="1" x14ac:dyDescent="0.25">
      <c r="A138" s="568"/>
      <c r="B138" s="568"/>
      <c r="C138" s="614"/>
      <c r="D138" s="612"/>
      <c r="E138" s="448"/>
      <c r="F138" s="148" t="s">
        <v>379</v>
      </c>
      <c r="G138" s="523" t="s">
        <v>380</v>
      </c>
      <c r="H138" s="523"/>
      <c r="I138" s="523"/>
      <c r="J138" s="523"/>
      <c r="K138" s="583"/>
      <c r="L138" s="590"/>
    </row>
    <row r="139" spans="1:12" ht="15" customHeight="1" x14ac:dyDescent="0.25">
      <c r="A139" s="568"/>
      <c r="B139" s="568"/>
      <c r="C139" s="614"/>
      <c r="D139" s="612"/>
      <c r="E139" s="448"/>
      <c r="F139" s="93" t="s">
        <v>701</v>
      </c>
      <c r="G139" s="523">
        <v>100000</v>
      </c>
      <c r="H139" s="523"/>
      <c r="I139" s="523"/>
      <c r="J139" s="523"/>
      <c r="K139" s="583"/>
      <c r="L139" s="590"/>
    </row>
    <row r="140" spans="1:12" ht="15" customHeight="1" x14ac:dyDescent="0.25">
      <c r="A140" s="568"/>
      <c r="B140" s="568"/>
      <c r="C140" s="614"/>
      <c r="D140" s="612"/>
      <c r="E140" s="448"/>
      <c r="F140" s="148" t="s">
        <v>257</v>
      </c>
      <c r="G140" s="523" t="s">
        <v>556</v>
      </c>
      <c r="H140" s="523"/>
      <c r="I140" s="523"/>
      <c r="J140" s="523"/>
      <c r="K140" s="583"/>
      <c r="L140" s="590"/>
    </row>
    <row r="141" spans="1:12" ht="15" customHeight="1" x14ac:dyDescent="0.25">
      <c r="A141" s="568"/>
      <c r="B141" s="568"/>
      <c r="C141" s="614"/>
      <c r="D141" s="612"/>
      <c r="E141" s="448"/>
      <c r="F141" s="148" t="s">
        <v>376</v>
      </c>
      <c r="G141" s="523" t="s">
        <v>392</v>
      </c>
      <c r="H141" s="523"/>
      <c r="I141" s="523"/>
      <c r="J141" s="523"/>
      <c r="K141" s="583"/>
      <c r="L141" s="590"/>
    </row>
    <row r="142" spans="1:12" ht="15" customHeight="1" x14ac:dyDescent="0.25">
      <c r="A142" s="568"/>
      <c r="B142" s="568"/>
      <c r="C142" s="614"/>
      <c r="D142" s="612"/>
      <c r="E142" s="448"/>
      <c r="F142" s="93" t="s">
        <v>702</v>
      </c>
      <c r="G142" s="523" t="s">
        <v>709</v>
      </c>
      <c r="H142" s="523"/>
      <c r="I142" s="523"/>
      <c r="J142" s="523"/>
      <c r="K142" s="583"/>
      <c r="L142" s="590"/>
    </row>
    <row r="143" spans="1:12" ht="15" customHeight="1" x14ac:dyDescent="0.25">
      <c r="A143" s="568"/>
      <c r="B143" s="568"/>
      <c r="C143" s="614"/>
      <c r="D143" s="612"/>
      <c r="E143" s="448"/>
      <c r="F143" s="148" t="s">
        <v>381</v>
      </c>
      <c r="G143" s="523" t="s">
        <v>382</v>
      </c>
      <c r="H143" s="523"/>
      <c r="I143" s="523"/>
      <c r="J143" s="523"/>
      <c r="K143" s="583"/>
      <c r="L143" s="590"/>
    </row>
    <row r="144" spans="1:12" ht="15" customHeight="1" x14ac:dyDescent="0.25">
      <c r="A144" s="568"/>
      <c r="B144" s="568"/>
      <c r="C144" s="614"/>
      <c r="D144" s="612"/>
      <c r="E144" s="448"/>
      <c r="F144" s="94" t="s">
        <v>358</v>
      </c>
      <c r="G144" s="523" t="s">
        <v>900</v>
      </c>
      <c r="H144" s="523"/>
      <c r="I144" s="523"/>
      <c r="J144" s="523"/>
      <c r="K144" s="583"/>
      <c r="L144" s="590"/>
    </row>
    <row r="145" spans="1:12" ht="15" customHeight="1" x14ac:dyDescent="0.25">
      <c r="A145" s="568"/>
      <c r="B145" s="568"/>
      <c r="C145" s="614"/>
      <c r="D145" s="612"/>
      <c r="E145" s="448"/>
      <c r="F145" s="148" t="s">
        <v>383</v>
      </c>
      <c r="G145" s="523" t="s">
        <v>384</v>
      </c>
      <c r="H145" s="523"/>
      <c r="I145" s="523"/>
      <c r="J145" s="523"/>
      <c r="K145" s="584">
        <v>5</v>
      </c>
      <c r="L145" s="533">
        <v>23788</v>
      </c>
    </row>
    <row r="146" spans="1:12" ht="15" customHeight="1" x14ac:dyDescent="0.25">
      <c r="A146" s="568"/>
      <c r="B146" s="568"/>
      <c r="C146" s="614"/>
      <c r="D146" s="612"/>
      <c r="E146" s="448"/>
      <c r="F146" s="148" t="s">
        <v>389</v>
      </c>
      <c r="G146" s="523" t="s">
        <v>390</v>
      </c>
      <c r="H146" s="523"/>
      <c r="I146" s="523"/>
      <c r="J146" s="523"/>
      <c r="K146" s="585"/>
      <c r="L146" s="603" t="e">
        <f>#REF!-#REF!*10%</f>
        <v>#REF!</v>
      </c>
    </row>
    <row r="147" spans="1:12" ht="15" customHeight="1" x14ac:dyDescent="0.25">
      <c r="A147" s="568"/>
      <c r="B147" s="568"/>
      <c r="C147" s="614"/>
      <c r="D147" s="612"/>
      <c r="E147" s="448"/>
      <c r="F147" s="93" t="s">
        <v>704</v>
      </c>
      <c r="G147" s="523" t="s">
        <v>705</v>
      </c>
      <c r="H147" s="523"/>
      <c r="I147" s="523"/>
      <c r="J147" s="523"/>
      <c r="K147" s="585"/>
      <c r="L147" s="603" t="e">
        <f>#REF!-#REF!*10%</f>
        <v>#REF!</v>
      </c>
    </row>
    <row r="148" spans="1:12" ht="15" customHeight="1" x14ac:dyDescent="0.25">
      <c r="A148" s="568"/>
      <c r="B148" s="568"/>
      <c r="C148" s="614"/>
      <c r="D148" s="612"/>
      <c r="E148" s="448"/>
      <c r="F148" s="93" t="s">
        <v>706</v>
      </c>
      <c r="G148" s="523" t="s">
        <v>390</v>
      </c>
      <c r="H148" s="523"/>
      <c r="I148" s="523"/>
      <c r="J148" s="523"/>
      <c r="K148" s="585"/>
      <c r="L148" s="603" t="e">
        <f>#REF!-#REF!*10%</f>
        <v>#REF!</v>
      </c>
    </row>
    <row r="149" spans="1:12" ht="15" customHeight="1" x14ac:dyDescent="0.25">
      <c r="A149" s="568"/>
      <c r="B149" s="568"/>
      <c r="C149" s="614"/>
      <c r="D149" s="612"/>
      <c r="E149" s="448"/>
      <c r="F149" s="93" t="s">
        <v>1271</v>
      </c>
      <c r="G149" s="523" t="s">
        <v>390</v>
      </c>
      <c r="H149" s="523"/>
      <c r="I149" s="523"/>
      <c r="J149" s="523"/>
      <c r="K149" s="585"/>
      <c r="L149" s="603" t="e">
        <f>#REF!-#REF!*10%</f>
        <v>#REF!</v>
      </c>
    </row>
    <row r="150" spans="1:12" ht="15" customHeight="1" x14ac:dyDescent="0.25">
      <c r="A150" s="568"/>
      <c r="B150" s="568"/>
      <c r="C150" s="614"/>
      <c r="D150" s="612"/>
      <c r="E150" s="448"/>
      <c r="F150" s="93" t="s">
        <v>707</v>
      </c>
      <c r="G150" s="523" t="s">
        <v>911</v>
      </c>
      <c r="H150" s="523"/>
      <c r="I150" s="523"/>
      <c r="J150" s="523"/>
      <c r="K150" s="585"/>
      <c r="L150" s="603" t="e">
        <f>#REF!-#REF!*10%</f>
        <v>#REF!</v>
      </c>
    </row>
    <row r="151" spans="1:12" ht="15" customHeight="1" x14ac:dyDescent="0.25">
      <c r="A151" s="568"/>
      <c r="B151" s="568"/>
      <c r="C151" s="614"/>
      <c r="D151" s="612"/>
      <c r="E151" s="448"/>
      <c r="F151" s="93" t="s">
        <v>708</v>
      </c>
      <c r="G151" s="523" t="s">
        <v>390</v>
      </c>
      <c r="H151" s="523"/>
      <c r="I151" s="523"/>
      <c r="J151" s="523"/>
      <c r="K151" s="585"/>
      <c r="L151" s="603" t="e">
        <f>#REF!-#REF!*10%</f>
        <v>#REF!</v>
      </c>
    </row>
    <row r="152" spans="1:12" ht="15" customHeight="1" x14ac:dyDescent="0.25">
      <c r="A152" s="568"/>
      <c r="B152" s="568"/>
      <c r="C152" s="614"/>
      <c r="D152" s="612"/>
      <c r="E152" s="448"/>
      <c r="F152" s="148" t="s">
        <v>377</v>
      </c>
      <c r="G152" s="523" t="s">
        <v>387</v>
      </c>
      <c r="H152" s="523"/>
      <c r="I152" s="523"/>
      <c r="J152" s="523"/>
      <c r="K152" s="585"/>
      <c r="L152" s="603" t="e">
        <f>#REF!-#REF!*10%</f>
        <v>#REF!</v>
      </c>
    </row>
    <row r="153" spans="1:12" ht="15" customHeight="1" x14ac:dyDescent="0.25">
      <c r="A153" s="568"/>
      <c r="B153" s="568"/>
      <c r="C153" s="614"/>
      <c r="D153" s="612"/>
      <c r="E153" s="448"/>
      <c r="F153" s="148" t="s">
        <v>388</v>
      </c>
      <c r="G153" s="523" t="s">
        <v>393</v>
      </c>
      <c r="H153" s="523"/>
      <c r="I153" s="523"/>
      <c r="J153" s="523"/>
      <c r="K153" s="585"/>
      <c r="L153" s="603" t="e">
        <f>#REF!-#REF!*10%</f>
        <v>#REF!</v>
      </c>
    </row>
    <row r="154" spans="1:12" ht="15.6" customHeight="1" x14ac:dyDescent="0.25">
      <c r="A154" s="568"/>
      <c r="B154" s="568"/>
      <c r="C154" s="614"/>
      <c r="D154" s="612"/>
      <c r="E154" s="448"/>
      <c r="F154" s="148" t="s">
        <v>562</v>
      </c>
      <c r="G154" s="523" t="s">
        <v>1024</v>
      </c>
      <c r="H154" s="523"/>
      <c r="I154" s="523"/>
      <c r="J154" s="523"/>
      <c r="K154" s="585"/>
      <c r="L154" s="603" t="e">
        <f>#REF!-#REF!*10%</f>
        <v>#REF!</v>
      </c>
    </row>
    <row r="155" spans="1:12" ht="15.6" customHeight="1" x14ac:dyDescent="0.25">
      <c r="A155" s="568"/>
      <c r="B155" s="568"/>
      <c r="C155" s="614"/>
      <c r="D155" s="612"/>
      <c r="E155" s="448"/>
      <c r="F155" s="93" t="s">
        <v>1183</v>
      </c>
      <c r="G155" s="573" t="s">
        <v>1180</v>
      </c>
      <c r="H155" s="574"/>
      <c r="I155" s="574"/>
      <c r="J155" s="575"/>
      <c r="K155" s="585"/>
      <c r="L155" s="603" t="e">
        <f>#REF!-#REF!*10%</f>
        <v>#REF!</v>
      </c>
    </row>
    <row r="156" spans="1:12" ht="15.6" customHeight="1" x14ac:dyDescent="0.25">
      <c r="A156" s="568"/>
      <c r="B156" s="568"/>
      <c r="C156" s="614"/>
      <c r="D156" s="612"/>
      <c r="E156" s="448"/>
      <c r="F156" s="148" t="s">
        <v>570</v>
      </c>
      <c r="G156" s="523" t="s">
        <v>613</v>
      </c>
      <c r="H156" s="523"/>
      <c r="I156" s="523"/>
      <c r="J156" s="523"/>
      <c r="K156" s="585"/>
      <c r="L156" s="603" t="e">
        <f>#REF!-#REF!*10%</f>
        <v>#REF!</v>
      </c>
    </row>
    <row r="157" spans="1:12" ht="15.6" customHeight="1" x14ac:dyDescent="0.25">
      <c r="A157" s="568"/>
      <c r="B157" s="568"/>
      <c r="C157" s="614"/>
      <c r="D157" s="612"/>
      <c r="E157" s="448"/>
      <c r="F157" s="149" t="s">
        <v>4</v>
      </c>
      <c r="G157" s="606">
        <v>2.1</v>
      </c>
      <c r="H157" s="606"/>
      <c r="I157" s="606"/>
      <c r="J157" s="606"/>
      <c r="K157" s="585"/>
      <c r="L157" s="603" t="e">
        <f>#REF!-#REF!*10%</f>
        <v>#REF!</v>
      </c>
    </row>
    <row r="158" spans="1:12" ht="15" customHeight="1" x14ac:dyDescent="0.25">
      <c r="A158" s="569"/>
      <c r="B158" s="569"/>
      <c r="C158" s="614"/>
      <c r="D158" s="612"/>
      <c r="E158" s="448"/>
      <c r="F158" s="136" t="s">
        <v>1016</v>
      </c>
      <c r="G158" s="454">
        <v>5</v>
      </c>
      <c r="H158" s="454"/>
      <c r="I158" s="454"/>
      <c r="J158" s="454"/>
      <c r="K158" s="585"/>
      <c r="L158" s="603" t="e">
        <f>#REF!-#REF!*10%</f>
        <v>#REF!</v>
      </c>
    </row>
    <row r="159" spans="1:12" ht="15" customHeight="1" x14ac:dyDescent="0.25">
      <c r="A159" s="567">
        <v>6</v>
      </c>
      <c r="B159" s="567"/>
      <c r="C159" s="614" t="s">
        <v>1658</v>
      </c>
      <c r="D159" s="611"/>
      <c r="E159" s="448"/>
      <c r="F159" s="147" t="s">
        <v>81</v>
      </c>
      <c r="G159" s="607" t="s">
        <v>6</v>
      </c>
      <c r="H159" s="607"/>
      <c r="I159" s="607"/>
      <c r="J159" s="607"/>
      <c r="K159" s="539">
        <v>3</v>
      </c>
      <c r="L159" s="589">
        <v>25254</v>
      </c>
    </row>
    <row r="160" spans="1:12" ht="15" customHeight="1" x14ac:dyDescent="0.25">
      <c r="A160" s="568"/>
      <c r="B160" s="568"/>
      <c r="C160" s="614"/>
      <c r="D160" s="612"/>
      <c r="E160" s="448"/>
      <c r="F160" s="147" t="s">
        <v>80</v>
      </c>
      <c r="G160" s="633">
        <v>150</v>
      </c>
      <c r="H160" s="633"/>
      <c r="I160" s="633"/>
      <c r="J160" s="633"/>
      <c r="K160" s="583"/>
      <c r="L160" s="590"/>
    </row>
    <row r="161" spans="1:12" ht="15" customHeight="1" x14ac:dyDescent="0.25">
      <c r="A161" s="568"/>
      <c r="B161" s="568"/>
      <c r="C161" s="614"/>
      <c r="D161" s="612"/>
      <c r="E161" s="448"/>
      <c r="F161" s="147" t="s">
        <v>1</v>
      </c>
      <c r="G161" s="86">
        <v>3000</v>
      </c>
      <c r="H161" s="87">
        <v>4000</v>
      </c>
      <c r="I161" s="114">
        <v>5000</v>
      </c>
      <c r="J161" s="88">
        <v>6000</v>
      </c>
      <c r="K161" s="583"/>
      <c r="L161" s="590"/>
    </row>
    <row r="162" spans="1:12" ht="15" customHeight="1" x14ac:dyDescent="0.25">
      <c r="A162" s="568"/>
      <c r="B162" s="568"/>
      <c r="C162" s="614"/>
      <c r="D162" s="612"/>
      <c r="E162" s="448"/>
      <c r="F162" s="147" t="s">
        <v>817</v>
      </c>
      <c r="G162" s="243">
        <f>G160*100</f>
        <v>15000</v>
      </c>
      <c r="H162" s="244">
        <f>G160*110</f>
        <v>16500</v>
      </c>
      <c r="I162" s="246">
        <f>G160*120</f>
        <v>18000</v>
      </c>
      <c r="J162" s="245">
        <f>G160*123</f>
        <v>18450</v>
      </c>
      <c r="K162" s="583"/>
      <c r="L162" s="590"/>
    </row>
    <row r="163" spans="1:12" ht="15" customHeight="1" x14ac:dyDescent="0.25">
      <c r="A163" s="568"/>
      <c r="B163" s="568"/>
      <c r="C163" s="614"/>
      <c r="D163" s="612"/>
      <c r="E163" s="448"/>
      <c r="F163" s="147" t="s">
        <v>1269</v>
      </c>
      <c r="G163" s="451">
        <v>0.98</v>
      </c>
      <c r="H163" s="451"/>
      <c r="I163" s="451"/>
      <c r="J163" s="451"/>
      <c r="K163" s="583"/>
      <c r="L163" s="590"/>
    </row>
    <row r="164" spans="1:12" ht="15" customHeight="1" x14ac:dyDescent="0.25">
      <c r="A164" s="568"/>
      <c r="B164" s="568"/>
      <c r="C164" s="614"/>
      <c r="D164" s="612"/>
      <c r="E164" s="448"/>
      <c r="F164" s="93" t="s">
        <v>699</v>
      </c>
      <c r="G164" s="523" t="s">
        <v>700</v>
      </c>
      <c r="H164" s="523"/>
      <c r="I164" s="523"/>
      <c r="J164" s="523"/>
      <c r="K164" s="583"/>
      <c r="L164" s="590"/>
    </row>
    <row r="165" spans="1:12" ht="15" customHeight="1" x14ac:dyDescent="0.25">
      <c r="A165" s="568"/>
      <c r="B165" s="568"/>
      <c r="C165" s="614"/>
      <c r="D165" s="612"/>
      <c r="E165" s="448"/>
      <c r="F165" s="93" t="s">
        <v>1181</v>
      </c>
      <c r="G165" s="462" t="s">
        <v>1179</v>
      </c>
      <c r="H165" s="463"/>
      <c r="I165" s="463"/>
      <c r="J165" s="464"/>
      <c r="K165" s="583"/>
      <c r="L165" s="590"/>
    </row>
    <row r="166" spans="1:12" ht="15" customHeight="1" x14ac:dyDescent="0.25">
      <c r="A166" s="568"/>
      <c r="B166" s="568"/>
      <c r="C166" s="614"/>
      <c r="D166" s="612"/>
      <c r="E166" s="448"/>
      <c r="F166" s="147" t="s">
        <v>2</v>
      </c>
      <c r="G166" s="607">
        <v>66</v>
      </c>
      <c r="H166" s="607"/>
      <c r="I166" s="607"/>
      <c r="J166" s="607"/>
      <c r="K166" s="583"/>
      <c r="L166" s="590"/>
    </row>
    <row r="167" spans="1:12" ht="15" customHeight="1" x14ac:dyDescent="0.25">
      <c r="A167" s="568"/>
      <c r="B167" s="568"/>
      <c r="C167" s="614"/>
      <c r="D167" s="612"/>
      <c r="E167" s="448"/>
      <c r="F167" s="147" t="s">
        <v>396</v>
      </c>
      <c r="G167" s="607" t="s">
        <v>397</v>
      </c>
      <c r="H167" s="607"/>
      <c r="I167" s="607"/>
      <c r="J167" s="607"/>
      <c r="K167" s="583"/>
      <c r="L167" s="590"/>
    </row>
    <row r="168" spans="1:12" ht="15" customHeight="1" x14ac:dyDescent="0.25">
      <c r="A168" s="568"/>
      <c r="B168" s="568"/>
      <c r="C168" s="614"/>
      <c r="D168" s="612"/>
      <c r="E168" s="448"/>
      <c r="F168" s="147" t="s">
        <v>3</v>
      </c>
      <c r="G168" s="607" t="s">
        <v>332</v>
      </c>
      <c r="H168" s="607"/>
      <c r="I168" s="607"/>
      <c r="J168" s="607"/>
      <c r="K168" s="583"/>
      <c r="L168" s="590"/>
    </row>
    <row r="169" spans="1:12" ht="15" customHeight="1" x14ac:dyDescent="0.25">
      <c r="A169" s="568"/>
      <c r="B169" s="568"/>
      <c r="C169" s="614"/>
      <c r="D169" s="612"/>
      <c r="E169" s="448"/>
      <c r="F169" s="148" t="s">
        <v>379</v>
      </c>
      <c r="G169" s="523" t="s">
        <v>380</v>
      </c>
      <c r="H169" s="523"/>
      <c r="I169" s="523"/>
      <c r="J169" s="523"/>
      <c r="K169" s="583"/>
      <c r="L169" s="590"/>
    </row>
    <row r="170" spans="1:12" ht="15" customHeight="1" x14ac:dyDescent="0.25">
      <c r="A170" s="568"/>
      <c r="B170" s="568"/>
      <c r="C170" s="614"/>
      <c r="D170" s="612"/>
      <c r="E170" s="448"/>
      <c r="F170" s="93" t="s">
        <v>701</v>
      </c>
      <c r="G170" s="523">
        <v>100000</v>
      </c>
      <c r="H170" s="523"/>
      <c r="I170" s="523"/>
      <c r="J170" s="523"/>
      <c r="K170" s="583"/>
      <c r="L170" s="590"/>
    </row>
    <row r="171" spans="1:12" ht="15" customHeight="1" x14ac:dyDescent="0.25">
      <c r="A171" s="568"/>
      <c r="B171" s="568"/>
      <c r="C171" s="614"/>
      <c r="D171" s="612"/>
      <c r="E171" s="448"/>
      <c r="F171" s="148" t="s">
        <v>257</v>
      </c>
      <c r="G171" s="523" t="s">
        <v>556</v>
      </c>
      <c r="H171" s="523"/>
      <c r="I171" s="523"/>
      <c r="J171" s="523"/>
      <c r="K171" s="583"/>
      <c r="L171" s="590"/>
    </row>
    <row r="172" spans="1:12" ht="15" customHeight="1" x14ac:dyDescent="0.25">
      <c r="A172" s="568"/>
      <c r="B172" s="568"/>
      <c r="C172" s="614"/>
      <c r="D172" s="612"/>
      <c r="E172" s="448"/>
      <c r="F172" s="148" t="s">
        <v>376</v>
      </c>
      <c r="G172" s="523" t="s">
        <v>392</v>
      </c>
      <c r="H172" s="523"/>
      <c r="I172" s="523"/>
      <c r="J172" s="523"/>
      <c r="K172" s="583"/>
      <c r="L172" s="590"/>
    </row>
    <row r="173" spans="1:12" ht="15" customHeight="1" x14ac:dyDescent="0.25">
      <c r="A173" s="568"/>
      <c r="B173" s="568"/>
      <c r="C173" s="614"/>
      <c r="D173" s="612"/>
      <c r="E173" s="448"/>
      <c r="F173" s="93" t="s">
        <v>702</v>
      </c>
      <c r="G173" s="523" t="s">
        <v>709</v>
      </c>
      <c r="H173" s="523"/>
      <c r="I173" s="523"/>
      <c r="J173" s="523"/>
      <c r="K173" s="583"/>
      <c r="L173" s="590"/>
    </row>
    <row r="174" spans="1:12" ht="15" customHeight="1" x14ac:dyDescent="0.25">
      <c r="A174" s="568"/>
      <c r="B174" s="568"/>
      <c r="C174" s="614"/>
      <c r="D174" s="612"/>
      <c r="E174" s="448"/>
      <c r="F174" s="148" t="s">
        <v>381</v>
      </c>
      <c r="G174" s="523" t="s">
        <v>382</v>
      </c>
      <c r="H174" s="523"/>
      <c r="I174" s="523"/>
      <c r="J174" s="523"/>
      <c r="K174" s="583"/>
      <c r="L174" s="590"/>
    </row>
    <row r="175" spans="1:12" ht="15" customHeight="1" x14ac:dyDescent="0.25">
      <c r="A175" s="568"/>
      <c r="B175" s="568"/>
      <c r="C175" s="614"/>
      <c r="D175" s="612"/>
      <c r="E175" s="448"/>
      <c r="F175" s="94" t="s">
        <v>358</v>
      </c>
      <c r="G175" s="523" t="s">
        <v>900</v>
      </c>
      <c r="H175" s="523"/>
      <c r="I175" s="523"/>
      <c r="J175" s="523"/>
      <c r="K175" s="583"/>
      <c r="L175" s="590"/>
    </row>
    <row r="176" spans="1:12" ht="15" customHeight="1" x14ac:dyDescent="0.25">
      <c r="A176" s="568"/>
      <c r="B176" s="568"/>
      <c r="C176" s="614"/>
      <c r="D176" s="612"/>
      <c r="E176" s="448"/>
      <c r="F176" s="148" t="s">
        <v>383</v>
      </c>
      <c r="G176" s="523" t="s">
        <v>384</v>
      </c>
      <c r="H176" s="523"/>
      <c r="I176" s="523"/>
      <c r="J176" s="523"/>
      <c r="K176" s="584">
        <v>5</v>
      </c>
      <c r="L176" s="533">
        <v>27022</v>
      </c>
    </row>
    <row r="177" spans="1:12" ht="15" customHeight="1" x14ac:dyDescent="0.25">
      <c r="A177" s="568"/>
      <c r="B177" s="568"/>
      <c r="C177" s="614"/>
      <c r="D177" s="612"/>
      <c r="E177" s="448"/>
      <c r="F177" s="148" t="s">
        <v>389</v>
      </c>
      <c r="G177" s="523" t="s">
        <v>390</v>
      </c>
      <c r="H177" s="523"/>
      <c r="I177" s="523"/>
      <c r="J177" s="523"/>
      <c r="K177" s="585"/>
      <c r="L177" s="603" t="e">
        <f>#REF!-#REF!*10%</f>
        <v>#REF!</v>
      </c>
    </row>
    <row r="178" spans="1:12" ht="15" customHeight="1" x14ac:dyDescent="0.25">
      <c r="A178" s="568"/>
      <c r="B178" s="568"/>
      <c r="C178" s="614"/>
      <c r="D178" s="612"/>
      <c r="E178" s="448"/>
      <c r="F178" s="93" t="s">
        <v>704</v>
      </c>
      <c r="G178" s="523" t="s">
        <v>705</v>
      </c>
      <c r="H178" s="523"/>
      <c r="I178" s="523"/>
      <c r="J178" s="523"/>
      <c r="K178" s="585"/>
      <c r="L178" s="603" t="e">
        <f>#REF!-#REF!*10%</f>
        <v>#REF!</v>
      </c>
    </row>
    <row r="179" spans="1:12" ht="15" customHeight="1" x14ac:dyDescent="0.25">
      <c r="A179" s="568"/>
      <c r="B179" s="568"/>
      <c r="C179" s="614"/>
      <c r="D179" s="612"/>
      <c r="E179" s="448"/>
      <c r="F179" s="93" t="s">
        <v>706</v>
      </c>
      <c r="G179" s="523" t="s">
        <v>390</v>
      </c>
      <c r="H179" s="523"/>
      <c r="I179" s="523"/>
      <c r="J179" s="523"/>
      <c r="K179" s="585"/>
      <c r="L179" s="603" t="e">
        <f>#REF!-#REF!*10%</f>
        <v>#REF!</v>
      </c>
    </row>
    <row r="180" spans="1:12" ht="15" customHeight="1" x14ac:dyDescent="0.25">
      <c r="A180" s="568"/>
      <c r="B180" s="568"/>
      <c r="C180" s="614"/>
      <c r="D180" s="612"/>
      <c r="E180" s="448"/>
      <c r="F180" s="93" t="s">
        <v>1271</v>
      </c>
      <c r="G180" s="523" t="s">
        <v>390</v>
      </c>
      <c r="H180" s="523"/>
      <c r="I180" s="523"/>
      <c r="J180" s="523"/>
      <c r="K180" s="585"/>
      <c r="L180" s="603" t="e">
        <f>#REF!-#REF!*10%</f>
        <v>#REF!</v>
      </c>
    </row>
    <row r="181" spans="1:12" ht="15" customHeight="1" x14ac:dyDescent="0.25">
      <c r="A181" s="568"/>
      <c r="B181" s="568"/>
      <c r="C181" s="614"/>
      <c r="D181" s="612"/>
      <c r="E181" s="448"/>
      <c r="F181" s="93" t="s">
        <v>707</v>
      </c>
      <c r="G181" s="523" t="s">
        <v>911</v>
      </c>
      <c r="H181" s="523"/>
      <c r="I181" s="523"/>
      <c r="J181" s="523"/>
      <c r="K181" s="585"/>
      <c r="L181" s="603" t="e">
        <f>#REF!-#REF!*10%</f>
        <v>#REF!</v>
      </c>
    </row>
    <row r="182" spans="1:12" ht="15" customHeight="1" x14ac:dyDescent="0.25">
      <c r="A182" s="568"/>
      <c r="B182" s="568"/>
      <c r="C182" s="614"/>
      <c r="D182" s="612"/>
      <c r="E182" s="448"/>
      <c r="F182" s="93" t="s">
        <v>708</v>
      </c>
      <c r="G182" s="523" t="s">
        <v>390</v>
      </c>
      <c r="H182" s="523"/>
      <c r="I182" s="523"/>
      <c r="J182" s="523"/>
      <c r="K182" s="585"/>
      <c r="L182" s="603" t="e">
        <f>#REF!-#REF!*10%</f>
        <v>#REF!</v>
      </c>
    </row>
    <row r="183" spans="1:12" ht="15" customHeight="1" x14ac:dyDescent="0.25">
      <c r="A183" s="568"/>
      <c r="B183" s="568"/>
      <c r="C183" s="614"/>
      <c r="D183" s="612"/>
      <c r="E183" s="448"/>
      <c r="F183" s="148" t="s">
        <v>377</v>
      </c>
      <c r="G183" s="523" t="s">
        <v>387</v>
      </c>
      <c r="H183" s="523"/>
      <c r="I183" s="523"/>
      <c r="J183" s="523"/>
      <c r="K183" s="585"/>
      <c r="L183" s="603" t="e">
        <f>#REF!-#REF!*10%</f>
        <v>#REF!</v>
      </c>
    </row>
    <row r="184" spans="1:12" ht="15" customHeight="1" x14ac:dyDescent="0.25">
      <c r="A184" s="568"/>
      <c r="B184" s="568"/>
      <c r="C184" s="614"/>
      <c r="D184" s="612"/>
      <c r="E184" s="448"/>
      <c r="F184" s="148" t="s">
        <v>388</v>
      </c>
      <c r="G184" s="523" t="s">
        <v>393</v>
      </c>
      <c r="H184" s="523"/>
      <c r="I184" s="523"/>
      <c r="J184" s="523"/>
      <c r="K184" s="585"/>
      <c r="L184" s="603" t="e">
        <f>#REF!-#REF!*10%</f>
        <v>#REF!</v>
      </c>
    </row>
    <row r="185" spans="1:12" ht="15.6" customHeight="1" x14ac:dyDescent="0.25">
      <c r="A185" s="568"/>
      <c r="B185" s="568"/>
      <c r="C185" s="614"/>
      <c r="D185" s="612"/>
      <c r="E185" s="448"/>
      <c r="F185" s="148" t="s">
        <v>562</v>
      </c>
      <c r="G185" s="523" t="s">
        <v>1024</v>
      </c>
      <c r="H185" s="523"/>
      <c r="I185" s="523"/>
      <c r="J185" s="523"/>
      <c r="K185" s="585"/>
      <c r="L185" s="603" t="e">
        <f>#REF!-#REF!*10%</f>
        <v>#REF!</v>
      </c>
    </row>
    <row r="186" spans="1:12" ht="15.6" customHeight="1" x14ac:dyDescent="0.25">
      <c r="A186" s="568"/>
      <c r="B186" s="568"/>
      <c r="C186" s="614"/>
      <c r="D186" s="612"/>
      <c r="E186" s="448"/>
      <c r="F186" s="93" t="s">
        <v>1183</v>
      </c>
      <c r="G186" s="573" t="s">
        <v>1180</v>
      </c>
      <c r="H186" s="574"/>
      <c r="I186" s="574"/>
      <c r="J186" s="575"/>
      <c r="K186" s="585"/>
      <c r="L186" s="603" t="e">
        <f>#REF!-#REF!*10%</f>
        <v>#REF!</v>
      </c>
    </row>
    <row r="187" spans="1:12" ht="15.6" customHeight="1" x14ac:dyDescent="0.25">
      <c r="A187" s="568"/>
      <c r="B187" s="568"/>
      <c r="C187" s="614"/>
      <c r="D187" s="612"/>
      <c r="E187" s="448"/>
      <c r="F187" s="148" t="s">
        <v>570</v>
      </c>
      <c r="G187" s="523" t="s">
        <v>613</v>
      </c>
      <c r="H187" s="523"/>
      <c r="I187" s="523"/>
      <c r="J187" s="523"/>
      <c r="K187" s="585"/>
      <c r="L187" s="603" t="e">
        <f>#REF!-#REF!*10%</f>
        <v>#REF!</v>
      </c>
    </row>
    <row r="188" spans="1:12" ht="15.6" customHeight="1" x14ac:dyDescent="0.25">
      <c r="A188" s="568"/>
      <c r="B188" s="568"/>
      <c r="C188" s="614"/>
      <c r="D188" s="612"/>
      <c r="E188" s="448"/>
      <c r="F188" s="149" t="s">
        <v>4</v>
      </c>
      <c r="G188" s="606">
        <v>2.8</v>
      </c>
      <c r="H188" s="606"/>
      <c r="I188" s="606"/>
      <c r="J188" s="606"/>
      <c r="K188" s="585"/>
      <c r="L188" s="603" t="e">
        <f>#REF!-#REF!*10%</f>
        <v>#REF!</v>
      </c>
    </row>
    <row r="189" spans="1:12" ht="15" customHeight="1" x14ac:dyDescent="0.25">
      <c r="A189" s="569"/>
      <c r="B189" s="569"/>
      <c r="C189" s="614"/>
      <c r="D189" s="612"/>
      <c r="E189" s="448"/>
      <c r="F189" s="136" t="s">
        <v>1016</v>
      </c>
      <c r="G189" s="454">
        <v>5</v>
      </c>
      <c r="H189" s="454"/>
      <c r="I189" s="454"/>
      <c r="J189" s="454"/>
      <c r="K189" s="585"/>
      <c r="L189" s="603" t="e">
        <f>#REF!-#REF!*10%</f>
        <v>#REF!</v>
      </c>
    </row>
    <row r="190" spans="1:12" ht="28.5" customHeight="1" x14ac:dyDescent="0.25">
      <c r="A190" s="632" t="s">
        <v>1669</v>
      </c>
      <c r="B190" s="632"/>
      <c r="C190" s="632"/>
      <c r="D190" s="632"/>
      <c r="E190" s="632"/>
      <c r="F190" s="632"/>
      <c r="G190" s="632"/>
      <c r="H190" s="632"/>
      <c r="I190" s="632"/>
      <c r="J190" s="632"/>
      <c r="K190" s="632"/>
      <c r="L190" s="632"/>
    </row>
    <row r="191" spans="1:12" ht="15" customHeight="1" x14ac:dyDescent="0.25">
      <c r="A191" s="567">
        <v>1</v>
      </c>
      <c r="B191" s="567"/>
      <c r="C191" s="614" t="s">
        <v>1657</v>
      </c>
      <c r="D191" s="611"/>
      <c r="E191" s="448"/>
      <c r="F191" s="147" t="s">
        <v>81</v>
      </c>
      <c r="G191" s="607" t="s">
        <v>6</v>
      </c>
      <c r="H191" s="607"/>
      <c r="I191" s="607"/>
      <c r="J191" s="607"/>
      <c r="K191" s="539">
        <v>3</v>
      </c>
      <c r="L191" s="589">
        <v>17807</v>
      </c>
    </row>
    <row r="192" spans="1:12" ht="15" customHeight="1" x14ac:dyDescent="0.25">
      <c r="A192" s="568"/>
      <c r="B192" s="568"/>
      <c r="C192" s="614"/>
      <c r="D192" s="612"/>
      <c r="E192" s="448"/>
      <c r="F192" s="147" t="s">
        <v>80</v>
      </c>
      <c r="G192" s="633">
        <v>30</v>
      </c>
      <c r="H192" s="633"/>
      <c r="I192" s="633"/>
      <c r="J192" s="633"/>
      <c r="K192" s="583"/>
      <c r="L192" s="590"/>
    </row>
    <row r="193" spans="1:12" ht="15" customHeight="1" x14ac:dyDescent="0.25">
      <c r="A193" s="568"/>
      <c r="B193" s="568"/>
      <c r="C193" s="614"/>
      <c r="D193" s="612"/>
      <c r="E193" s="448"/>
      <c r="F193" s="147" t="s">
        <v>1</v>
      </c>
      <c r="G193" s="86">
        <v>3000</v>
      </c>
      <c r="H193" s="87">
        <v>4000</v>
      </c>
      <c r="I193" s="114">
        <v>5000</v>
      </c>
      <c r="J193" s="88">
        <v>6000</v>
      </c>
      <c r="K193" s="583"/>
      <c r="L193" s="590"/>
    </row>
    <row r="194" spans="1:12" ht="15" customHeight="1" x14ac:dyDescent="0.25">
      <c r="A194" s="568"/>
      <c r="B194" s="568"/>
      <c r="C194" s="614"/>
      <c r="D194" s="612"/>
      <c r="E194" s="448"/>
      <c r="F194" s="147" t="s">
        <v>817</v>
      </c>
      <c r="G194" s="243">
        <f>G192*100</f>
        <v>3000</v>
      </c>
      <c r="H194" s="244">
        <f>G192*110</f>
        <v>3300</v>
      </c>
      <c r="I194" s="246">
        <f>G192*120</f>
        <v>3600</v>
      </c>
      <c r="J194" s="245">
        <f>G192*123</f>
        <v>3690</v>
      </c>
      <c r="K194" s="583"/>
      <c r="L194" s="590"/>
    </row>
    <row r="195" spans="1:12" ht="15" customHeight="1" x14ac:dyDescent="0.25">
      <c r="A195" s="568"/>
      <c r="B195" s="568"/>
      <c r="C195" s="614"/>
      <c r="D195" s="612"/>
      <c r="E195" s="448"/>
      <c r="F195" s="147" t="s">
        <v>1269</v>
      </c>
      <c r="G195" s="451">
        <v>0.98</v>
      </c>
      <c r="H195" s="451"/>
      <c r="I195" s="451"/>
      <c r="J195" s="451"/>
      <c r="K195" s="583"/>
      <c r="L195" s="590"/>
    </row>
    <row r="196" spans="1:12" ht="15" customHeight="1" x14ac:dyDescent="0.25">
      <c r="A196" s="568"/>
      <c r="B196" s="568"/>
      <c r="C196" s="614"/>
      <c r="D196" s="612"/>
      <c r="E196" s="448"/>
      <c r="F196" s="93" t="s">
        <v>699</v>
      </c>
      <c r="G196" s="523" t="s">
        <v>700</v>
      </c>
      <c r="H196" s="523"/>
      <c r="I196" s="523"/>
      <c r="J196" s="523"/>
      <c r="K196" s="583"/>
      <c r="L196" s="590"/>
    </row>
    <row r="197" spans="1:12" ht="15" customHeight="1" x14ac:dyDescent="0.25">
      <c r="A197" s="568"/>
      <c r="B197" s="568"/>
      <c r="C197" s="614"/>
      <c r="D197" s="612"/>
      <c r="E197" s="448"/>
      <c r="F197" s="93" t="s">
        <v>1181</v>
      </c>
      <c r="G197" s="462" t="s">
        <v>1179</v>
      </c>
      <c r="H197" s="463"/>
      <c r="I197" s="463"/>
      <c r="J197" s="464"/>
      <c r="K197" s="583"/>
      <c r="L197" s="590"/>
    </row>
    <row r="198" spans="1:12" ht="15" customHeight="1" x14ac:dyDescent="0.25">
      <c r="A198" s="568"/>
      <c r="B198" s="568"/>
      <c r="C198" s="614"/>
      <c r="D198" s="612"/>
      <c r="E198" s="448"/>
      <c r="F198" s="147" t="s">
        <v>2</v>
      </c>
      <c r="G198" s="607">
        <v>66</v>
      </c>
      <c r="H198" s="607"/>
      <c r="I198" s="607"/>
      <c r="J198" s="607"/>
      <c r="K198" s="583"/>
      <c r="L198" s="590"/>
    </row>
    <row r="199" spans="1:12" ht="15" customHeight="1" x14ac:dyDescent="0.25">
      <c r="A199" s="568"/>
      <c r="B199" s="568"/>
      <c r="C199" s="614"/>
      <c r="D199" s="612"/>
      <c r="E199" s="448"/>
      <c r="F199" s="94" t="s">
        <v>396</v>
      </c>
      <c r="G199" s="523" t="s">
        <v>1185</v>
      </c>
      <c r="H199" s="523"/>
      <c r="I199" s="523"/>
      <c r="J199" s="523"/>
      <c r="K199" s="583"/>
      <c r="L199" s="590"/>
    </row>
    <row r="200" spans="1:12" ht="15" customHeight="1" x14ac:dyDescent="0.25">
      <c r="A200" s="568"/>
      <c r="B200" s="568"/>
      <c r="C200" s="614"/>
      <c r="D200" s="612"/>
      <c r="E200" s="448"/>
      <c r="F200" s="147" t="s">
        <v>3</v>
      </c>
      <c r="G200" s="607" t="s">
        <v>329</v>
      </c>
      <c r="H200" s="607"/>
      <c r="I200" s="607"/>
      <c r="J200" s="607"/>
      <c r="K200" s="583"/>
      <c r="L200" s="590"/>
    </row>
    <row r="201" spans="1:12" ht="15" customHeight="1" x14ac:dyDescent="0.25">
      <c r="A201" s="568"/>
      <c r="B201" s="568"/>
      <c r="C201" s="614"/>
      <c r="D201" s="612"/>
      <c r="E201" s="448"/>
      <c r="F201" s="148" t="s">
        <v>379</v>
      </c>
      <c r="G201" s="523" t="s">
        <v>380</v>
      </c>
      <c r="H201" s="523"/>
      <c r="I201" s="523"/>
      <c r="J201" s="523"/>
      <c r="K201" s="583"/>
      <c r="L201" s="590"/>
    </row>
    <row r="202" spans="1:12" ht="15" customHeight="1" x14ac:dyDescent="0.25">
      <c r="A202" s="568"/>
      <c r="B202" s="568"/>
      <c r="C202" s="614"/>
      <c r="D202" s="612"/>
      <c r="E202" s="448"/>
      <c r="F202" s="93" t="s">
        <v>701</v>
      </c>
      <c r="G202" s="523">
        <v>100000</v>
      </c>
      <c r="H202" s="523"/>
      <c r="I202" s="523"/>
      <c r="J202" s="523"/>
      <c r="K202" s="583"/>
      <c r="L202" s="590"/>
    </row>
    <row r="203" spans="1:12" ht="15" customHeight="1" x14ac:dyDescent="0.25">
      <c r="A203" s="568"/>
      <c r="B203" s="568"/>
      <c r="C203" s="614"/>
      <c r="D203" s="612"/>
      <c r="E203" s="448"/>
      <c r="F203" s="148" t="s">
        <v>257</v>
      </c>
      <c r="G203" s="523" t="s">
        <v>556</v>
      </c>
      <c r="H203" s="523"/>
      <c r="I203" s="523"/>
      <c r="J203" s="523"/>
      <c r="K203" s="583"/>
      <c r="L203" s="590"/>
    </row>
    <row r="204" spans="1:12" ht="15" customHeight="1" x14ac:dyDescent="0.25">
      <c r="A204" s="568"/>
      <c r="B204" s="568"/>
      <c r="C204" s="614"/>
      <c r="D204" s="612"/>
      <c r="E204" s="448"/>
      <c r="F204" s="148" t="s">
        <v>376</v>
      </c>
      <c r="G204" s="523" t="s">
        <v>392</v>
      </c>
      <c r="H204" s="523"/>
      <c r="I204" s="523"/>
      <c r="J204" s="523"/>
      <c r="K204" s="583"/>
      <c r="L204" s="590"/>
    </row>
    <row r="205" spans="1:12" ht="15" customHeight="1" x14ac:dyDescent="0.25">
      <c r="A205" s="568"/>
      <c r="B205" s="568"/>
      <c r="C205" s="614"/>
      <c r="D205" s="612"/>
      <c r="E205" s="448"/>
      <c r="F205" s="93" t="s">
        <v>702</v>
      </c>
      <c r="G205" s="523" t="s">
        <v>709</v>
      </c>
      <c r="H205" s="523"/>
      <c r="I205" s="523"/>
      <c r="J205" s="523"/>
      <c r="K205" s="583"/>
      <c r="L205" s="590"/>
    </row>
    <row r="206" spans="1:12" ht="15" customHeight="1" x14ac:dyDescent="0.25">
      <c r="A206" s="568"/>
      <c r="B206" s="568"/>
      <c r="C206" s="614"/>
      <c r="D206" s="612"/>
      <c r="E206" s="448"/>
      <c r="F206" s="148" t="s">
        <v>381</v>
      </c>
      <c r="G206" s="523" t="s">
        <v>382</v>
      </c>
      <c r="H206" s="523"/>
      <c r="I206" s="523"/>
      <c r="J206" s="523"/>
      <c r="K206" s="583"/>
      <c r="L206" s="590"/>
    </row>
    <row r="207" spans="1:12" ht="15" customHeight="1" x14ac:dyDescent="0.25">
      <c r="A207" s="568"/>
      <c r="B207" s="568"/>
      <c r="C207" s="614"/>
      <c r="D207" s="612"/>
      <c r="E207" s="448"/>
      <c r="F207" s="94" t="s">
        <v>358</v>
      </c>
      <c r="G207" s="523" t="s">
        <v>900</v>
      </c>
      <c r="H207" s="523"/>
      <c r="I207" s="523"/>
      <c r="J207" s="523"/>
      <c r="K207" s="583"/>
      <c r="L207" s="590"/>
    </row>
    <row r="208" spans="1:12" ht="15" customHeight="1" x14ac:dyDescent="0.25">
      <c r="A208" s="568"/>
      <c r="B208" s="568"/>
      <c r="C208" s="614"/>
      <c r="D208" s="612"/>
      <c r="E208" s="448"/>
      <c r="F208" s="148" t="s">
        <v>383</v>
      </c>
      <c r="G208" s="523" t="s">
        <v>384</v>
      </c>
      <c r="H208" s="523"/>
      <c r="I208" s="523"/>
      <c r="J208" s="523"/>
      <c r="K208" s="584">
        <v>5</v>
      </c>
      <c r="L208" s="533">
        <v>19054</v>
      </c>
    </row>
    <row r="209" spans="1:12" ht="15" customHeight="1" x14ac:dyDescent="0.25">
      <c r="A209" s="568"/>
      <c r="B209" s="568"/>
      <c r="C209" s="614"/>
      <c r="D209" s="612"/>
      <c r="E209" s="448"/>
      <c r="F209" s="148" t="s">
        <v>389</v>
      </c>
      <c r="G209" s="523" t="s">
        <v>390</v>
      </c>
      <c r="H209" s="523"/>
      <c r="I209" s="523"/>
      <c r="J209" s="523"/>
      <c r="K209" s="585"/>
      <c r="L209" s="603" t="e">
        <f>#REF!-#REF!*10%</f>
        <v>#REF!</v>
      </c>
    </row>
    <row r="210" spans="1:12" ht="15" customHeight="1" x14ac:dyDescent="0.25">
      <c r="A210" s="568"/>
      <c r="B210" s="568"/>
      <c r="C210" s="614"/>
      <c r="D210" s="612"/>
      <c r="E210" s="448"/>
      <c r="F210" s="93" t="s">
        <v>704</v>
      </c>
      <c r="G210" s="523" t="s">
        <v>705</v>
      </c>
      <c r="H210" s="523"/>
      <c r="I210" s="523"/>
      <c r="J210" s="523"/>
      <c r="K210" s="585"/>
      <c r="L210" s="603" t="e">
        <f>#REF!-#REF!*10%</f>
        <v>#REF!</v>
      </c>
    </row>
    <row r="211" spans="1:12" ht="15" customHeight="1" x14ac:dyDescent="0.25">
      <c r="A211" s="568"/>
      <c r="B211" s="568"/>
      <c r="C211" s="614"/>
      <c r="D211" s="612"/>
      <c r="E211" s="448"/>
      <c r="F211" s="93" t="s">
        <v>706</v>
      </c>
      <c r="G211" s="523" t="s">
        <v>390</v>
      </c>
      <c r="H211" s="523"/>
      <c r="I211" s="523"/>
      <c r="J211" s="523"/>
      <c r="K211" s="585"/>
      <c r="L211" s="603" t="e">
        <f>#REF!-#REF!*10%</f>
        <v>#REF!</v>
      </c>
    </row>
    <row r="212" spans="1:12" ht="15" customHeight="1" x14ac:dyDescent="0.25">
      <c r="A212" s="568"/>
      <c r="B212" s="568"/>
      <c r="C212" s="614"/>
      <c r="D212" s="612"/>
      <c r="E212" s="448"/>
      <c r="F212" s="93" t="s">
        <v>1271</v>
      </c>
      <c r="G212" s="523" t="s">
        <v>390</v>
      </c>
      <c r="H212" s="523"/>
      <c r="I212" s="523"/>
      <c r="J212" s="523"/>
      <c r="K212" s="585"/>
      <c r="L212" s="603" t="e">
        <f>#REF!-#REF!*10%</f>
        <v>#REF!</v>
      </c>
    </row>
    <row r="213" spans="1:12" ht="15" customHeight="1" x14ac:dyDescent="0.25">
      <c r="A213" s="568"/>
      <c r="B213" s="568"/>
      <c r="C213" s="614"/>
      <c r="D213" s="612"/>
      <c r="E213" s="448"/>
      <c r="F213" s="93" t="s">
        <v>707</v>
      </c>
      <c r="G213" s="523" t="s">
        <v>1270</v>
      </c>
      <c r="H213" s="523"/>
      <c r="I213" s="523"/>
      <c r="J213" s="523"/>
      <c r="K213" s="585"/>
      <c r="L213" s="603" t="e">
        <f>#REF!-#REF!*10%</f>
        <v>#REF!</v>
      </c>
    </row>
    <row r="214" spans="1:12" ht="15" customHeight="1" x14ac:dyDescent="0.25">
      <c r="A214" s="568"/>
      <c r="B214" s="568"/>
      <c r="C214" s="614"/>
      <c r="D214" s="612"/>
      <c r="E214" s="448"/>
      <c r="F214" s="93" t="s">
        <v>708</v>
      </c>
      <c r="G214" s="523" t="s">
        <v>390</v>
      </c>
      <c r="H214" s="523"/>
      <c r="I214" s="523"/>
      <c r="J214" s="523"/>
      <c r="K214" s="585"/>
      <c r="L214" s="603" t="e">
        <f>#REF!-#REF!*10%</f>
        <v>#REF!</v>
      </c>
    </row>
    <row r="215" spans="1:12" ht="15" customHeight="1" x14ac:dyDescent="0.25">
      <c r="A215" s="568"/>
      <c r="B215" s="568"/>
      <c r="C215" s="614"/>
      <c r="D215" s="612"/>
      <c r="E215" s="448"/>
      <c r="F215" s="148" t="s">
        <v>377</v>
      </c>
      <c r="G215" s="523" t="s">
        <v>387</v>
      </c>
      <c r="H215" s="523"/>
      <c r="I215" s="523"/>
      <c r="J215" s="523"/>
      <c r="K215" s="585"/>
      <c r="L215" s="603" t="e">
        <f>#REF!-#REF!*10%</f>
        <v>#REF!</v>
      </c>
    </row>
    <row r="216" spans="1:12" ht="15" customHeight="1" x14ac:dyDescent="0.25">
      <c r="A216" s="568"/>
      <c r="B216" s="568"/>
      <c r="C216" s="614"/>
      <c r="D216" s="612"/>
      <c r="E216" s="448"/>
      <c r="F216" s="148" t="s">
        <v>388</v>
      </c>
      <c r="G216" s="523" t="s">
        <v>393</v>
      </c>
      <c r="H216" s="523"/>
      <c r="I216" s="523"/>
      <c r="J216" s="523"/>
      <c r="K216" s="585"/>
      <c r="L216" s="603" t="e">
        <f>#REF!-#REF!*10%</f>
        <v>#REF!</v>
      </c>
    </row>
    <row r="217" spans="1:12" ht="15.6" customHeight="1" x14ac:dyDescent="0.25">
      <c r="A217" s="568"/>
      <c r="B217" s="568"/>
      <c r="C217" s="614"/>
      <c r="D217" s="612"/>
      <c r="E217" s="448"/>
      <c r="F217" s="148" t="s">
        <v>562</v>
      </c>
      <c r="G217" s="523" t="s">
        <v>1024</v>
      </c>
      <c r="H217" s="523"/>
      <c r="I217" s="523"/>
      <c r="J217" s="523"/>
      <c r="K217" s="585"/>
      <c r="L217" s="603" t="e">
        <f>#REF!-#REF!*10%</f>
        <v>#REF!</v>
      </c>
    </row>
    <row r="218" spans="1:12" ht="15.6" customHeight="1" x14ac:dyDescent="0.25">
      <c r="A218" s="568"/>
      <c r="B218" s="568"/>
      <c r="C218" s="614"/>
      <c r="D218" s="612"/>
      <c r="E218" s="448"/>
      <c r="F218" s="93" t="s">
        <v>1183</v>
      </c>
      <c r="G218" s="573" t="s">
        <v>1180</v>
      </c>
      <c r="H218" s="574"/>
      <c r="I218" s="574"/>
      <c r="J218" s="575"/>
      <c r="K218" s="585"/>
      <c r="L218" s="603" t="e">
        <f>#REF!-#REF!*10%</f>
        <v>#REF!</v>
      </c>
    </row>
    <row r="219" spans="1:12" ht="15.6" customHeight="1" x14ac:dyDescent="0.25">
      <c r="A219" s="568"/>
      <c r="B219" s="568"/>
      <c r="C219" s="614"/>
      <c r="D219" s="612"/>
      <c r="E219" s="448"/>
      <c r="F219" s="148" t="s">
        <v>570</v>
      </c>
      <c r="G219" s="523" t="s">
        <v>613</v>
      </c>
      <c r="H219" s="523"/>
      <c r="I219" s="523"/>
      <c r="J219" s="523"/>
      <c r="K219" s="585"/>
      <c r="L219" s="603" t="e">
        <f>#REF!-#REF!*10%</f>
        <v>#REF!</v>
      </c>
    </row>
    <row r="220" spans="1:12" ht="15.6" customHeight="1" x14ac:dyDescent="0.25">
      <c r="A220" s="568"/>
      <c r="B220" s="568"/>
      <c r="C220" s="614"/>
      <c r="D220" s="612"/>
      <c r="E220" s="448"/>
      <c r="F220" s="149" t="s">
        <v>4</v>
      </c>
      <c r="G220" s="606">
        <v>0.9</v>
      </c>
      <c r="H220" s="606"/>
      <c r="I220" s="606"/>
      <c r="J220" s="606"/>
      <c r="K220" s="585"/>
      <c r="L220" s="603" t="e">
        <f>#REF!-#REF!*10%</f>
        <v>#REF!</v>
      </c>
    </row>
    <row r="221" spans="1:12" ht="15" customHeight="1" x14ac:dyDescent="0.25">
      <c r="A221" s="569"/>
      <c r="B221" s="569"/>
      <c r="C221" s="614"/>
      <c r="D221" s="612"/>
      <c r="E221" s="448"/>
      <c r="F221" s="136" t="s">
        <v>1016</v>
      </c>
      <c r="G221" s="454">
        <v>5</v>
      </c>
      <c r="H221" s="454"/>
      <c r="I221" s="454"/>
      <c r="J221" s="454"/>
      <c r="K221" s="585"/>
      <c r="L221" s="603" t="e">
        <f>#REF!-#REF!*10%</f>
        <v>#REF!</v>
      </c>
    </row>
    <row r="222" spans="1:12" ht="15" customHeight="1" x14ac:dyDescent="0.25">
      <c r="A222" s="567">
        <v>2</v>
      </c>
      <c r="B222" s="567"/>
      <c r="C222" s="614" t="s">
        <v>1656</v>
      </c>
      <c r="D222" s="611"/>
      <c r="E222" s="448"/>
      <c r="F222" s="147" t="s">
        <v>81</v>
      </c>
      <c r="G222" s="607" t="s">
        <v>6</v>
      </c>
      <c r="H222" s="607"/>
      <c r="I222" s="607"/>
      <c r="J222" s="607"/>
      <c r="K222" s="539">
        <v>3</v>
      </c>
      <c r="L222" s="589">
        <v>18347</v>
      </c>
    </row>
    <row r="223" spans="1:12" ht="15" customHeight="1" x14ac:dyDescent="0.25">
      <c r="A223" s="568"/>
      <c r="B223" s="568"/>
      <c r="C223" s="614"/>
      <c r="D223" s="612"/>
      <c r="E223" s="448"/>
      <c r="F223" s="147" t="s">
        <v>80</v>
      </c>
      <c r="G223" s="633">
        <v>60</v>
      </c>
      <c r="H223" s="633"/>
      <c r="I223" s="633"/>
      <c r="J223" s="633"/>
      <c r="K223" s="583"/>
      <c r="L223" s="590"/>
    </row>
    <row r="224" spans="1:12" ht="15" customHeight="1" x14ac:dyDescent="0.25">
      <c r="A224" s="568"/>
      <c r="B224" s="568"/>
      <c r="C224" s="614"/>
      <c r="D224" s="612"/>
      <c r="E224" s="448"/>
      <c r="F224" s="147" t="s">
        <v>1</v>
      </c>
      <c r="G224" s="86">
        <v>3000</v>
      </c>
      <c r="H224" s="87">
        <v>4000</v>
      </c>
      <c r="I224" s="114">
        <v>5000</v>
      </c>
      <c r="J224" s="88">
        <v>6000</v>
      </c>
      <c r="K224" s="583"/>
      <c r="L224" s="590"/>
    </row>
    <row r="225" spans="1:12" ht="15" customHeight="1" x14ac:dyDescent="0.25">
      <c r="A225" s="568"/>
      <c r="B225" s="568"/>
      <c r="C225" s="614"/>
      <c r="D225" s="612"/>
      <c r="E225" s="448"/>
      <c r="F225" s="147" t="s">
        <v>817</v>
      </c>
      <c r="G225" s="243">
        <f>G223*100</f>
        <v>6000</v>
      </c>
      <c r="H225" s="244">
        <f>G223*110</f>
        <v>6600</v>
      </c>
      <c r="I225" s="246">
        <f>G223*120</f>
        <v>7200</v>
      </c>
      <c r="J225" s="245">
        <f>G223*123</f>
        <v>7380</v>
      </c>
      <c r="K225" s="583"/>
      <c r="L225" s="590"/>
    </row>
    <row r="226" spans="1:12" ht="15" customHeight="1" x14ac:dyDescent="0.25">
      <c r="A226" s="568"/>
      <c r="B226" s="568"/>
      <c r="C226" s="614"/>
      <c r="D226" s="612"/>
      <c r="E226" s="448"/>
      <c r="F226" s="147" t="s">
        <v>1269</v>
      </c>
      <c r="G226" s="451">
        <v>0.98</v>
      </c>
      <c r="H226" s="451"/>
      <c r="I226" s="451"/>
      <c r="J226" s="451"/>
      <c r="K226" s="583"/>
      <c r="L226" s="590"/>
    </row>
    <row r="227" spans="1:12" ht="15" customHeight="1" x14ac:dyDescent="0.25">
      <c r="A227" s="568"/>
      <c r="B227" s="568"/>
      <c r="C227" s="614"/>
      <c r="D227" s="612"/>
      <c r="E227" s="448"/>
      <c r="F227" s="93" t="s">
        <v>699</v>
      </c>
      <c r="G227" s="523" t="s">
        <v>700</v>
      </c>
      <c r="H227" s="523"/>
      <c r="I227" s="523"/>
      <c r="J227" s="523"/>
      <c r="K227" s="583"/>
      <c r="L227" s="590"/>
    </row>
    <row r="228" spans="1:12" ht="15" customHeight="1" x14ac:dyDescent="0.25">
      <c r="A228" s="568"/>
      <c r="B228" s="568"/>
      <c r="C228" s="614"/>
      <c r="D228" s="612"/>
      <c r="E228" s="448"/>
      <c r="F228" s="93" t="s">
        <v>1181</v>
      </c>
      <c r="G228" s="462" t="s">
        <v>1179</v>
      </c>
      <c r="H228" s="463"/>
      <c r="I228" s="463"/>
      <c r="J228" s="464"/>
      <c r="K228" s="583"/>
      <c r="L228" s="590"/>
    </row>
    <row r="229" spans="1:12" ht="15" customHeight="1" x14ac:dyDescent="0.25">
      <c r="A229" s="568"/>
      <c r="B229" s="568"/>
      <c r="C229" s="614"/>
      <c r="D229" s="612"/>
      <c r="E229" s="448"/>
      <c r="F229" s="147" t="s">
        <v>2</v>
      </c>
      <c r="G229" s="607">
        <v>66</v>
      </c>
      <c r="H229" s="607"/>
      <c r="I229" s="607"/>
      <c r="J229" s="607"/>
      <c r="K229" s="583"/>
      <c r="L229" s="590"/>
    </row>
    <row r="230" spans="1:12" ht="15" customHeight="1" x14ac:dyDescent="0.25">
      <c r="A230" s="568"/>
      <c r="B230" s="568"/>
      <c r="C230" s="614"/>
      <c r="D230" s="612"/>
      <c r="E230" s="448"/>
      <c r="F230" s="94" t="s">
        <v>396</v>
      </c>
      <c r="G230" s="523" t="s">
        <v>1185</v>
      </c>
      <c r="H230" s="523"/>
      <c r="I230" s="523"/>
      <c r="J230" s="523"/>
      <c r="K230" s="583"/>
      <c r="L230" s="590"/>
    </row>
    <row r="231" spans="1:12" ht="15" customHeight="1" x14ac:dyDescent="0.25">
      <c r="A231" s="568"/>
      <c r="B231" s="568"/>
      <c r="C231" s="614"/>
      <c r="D231" s="612"/>
      <c r="E231" s="448"/>
      <c r="F231" s="147" t="s">
        <v>3</v>
      </c>
      <c r="G231" s="607" t="s">
        <v>329</v>
      </c>
      <c r="H231" s="607"/>
      <c r="I231" s="607"/>
      <c r="J231" s="607"/>
      <c r="K231" s="583"/>
      <c r="L231" s="590"/>
    </row>
    <row r="232" spans="1:12" ht="15" customHeight="1" x14ac:dyDescent="0.25">
      <c r="A232" s="568"/>
      <c r="B232" s="568"/>
      <c r="C232" s="614"/>
      <c r="D232" s="612"/>
      <c r="E232" s="448"/>
      <c r="F232" s="148" t="s">
        <v>379</v>
      </c>
      <c r="G232" s="523" t="s">
        <v>380</v>
      </c>
      <c r="H232" s="523"/>
      <c r="I232" s="523"/>
      <c r="J232" s="523"/>
      <c r="K232" s="583"/>
      <c r="L232" s="590"/>
    </row>
    <row r="233" spans="1:12" ht="15" customHeight="1" x14ac:dyDescent="0.25">
      <c r="A233" s="568"/>
      <c r="B233" s="568"/>
      <c r="C233" s="614"/>
      <c r="D233" s="612"/>
      <c r="E233" s="448"/>
      <c r="F233" s="93" t="s">
        <v>701</v>
      </c>
      <c r="G233" s="523">
        <v>100000</v>
      </c>
      <c r="H233" s="523"/>
      <c r="I233" s="523"/>
      <c r="J233" s="523"/>
      <c r="K233" s="583"/>
      <c r="L233" s="590"/>
    </row>
    <row r="234" spans="1:12" ht="15" customHeight="1" x14ac:dyDescent="0.25">
      <c r="A234" s="568"/>
      <c r="B234" s="568"/>
      <c r="C234" s="614"/>
      <c r="D234" s="612"/>
      <c r="E234" s="448"/>
      <c r="F234" s="148" t="s">
        <v>257</v>
      </c>
      <c r="G234" s="523" t="s">
        <v>556</v>
      </c>
      <c r="H234" s="523"/>
      <c r="I234" s="523"/>
      <c r="J234" s="523"/>
      <c r="K234" s="583"/>
      <c r="L234" s="590"/>
    </row>
    <row r="235" spans="1:12" ht="15" customHeight="1" x14ac:dyDescent="0.25">
      <c r="A235" s="568"/>
      <c r="B235" s="568"/>
      <c r="C235" s="614"/>
      <c r="D235" s="612"/>
      <c r="E235" s="448"/>
      <c r="F235" s="148" t="s">
        <v>376</v>
      </c>
      <c r="G235" s="523" t="s">
        <v>392</v>
      </c>
      <c r="H235" s="523"/>
      <c r="I235" s="523"/>
      <c r="J235" s="523"/>
      <c r="K235" s="583"/>
      <c r="L235" s="590"/>
    </row>
    <row r="236" spans="1:12" ht="15" customHeight="1" x14ac:dyDescent="0.25">
      <c r="A236" s="568"/>
      <c r="B236" s="568"/>
      <c r="C236" s="614"/>
      <c r="D236" s="612"/>
      <c r="E236" s="448"/>
      <c r="F236" s="93" t="s">
        <v>702</v>
      </c>
      <c r="G236" s="523" t="s">
        <v>709</v>
      </c>
      <c r="H236" s="523"/>
      <c r="I236" s="523"/>
      <c r="J236" s="523"/>
      <c r="K236" s="583"/>
      <c r="L236" s="590"/>
    </row>
    <row r="237" spans="1:12" ht="15" customHeight="1" x14ac:dyDescent="0.25">
      <c r="A237" s="568"/>
      <c r="B237" s="568"/>
      <c r="C237" s="614"/>
      <c r="D237" s="612"/>
      <c r="E237" s="448"/>
      <c r="F237" s="148" t="s">
        <v>381</v>
      </c>
      <c r="G237" s="523" t="s">
        <v>382</v>
      </c>
      <c r="H237" s="523"/>
      <c r="I237" s="523"/>
      <c r="J237" s="523"/>
      <c r="K237" s="583"/>
      <c r="L237" s="590"/>
    </row>
    <row r="238" spans="1:12" ht="15" customHeight="1" x14ac:dyDescent="0.25">
      <c r="A238" s="568"/>
      <c r="B238" s="568"/>
      <c r="C238" s="614"/>
      <c r="D238" s="612"/>
      <c r="E238" s="448"/>
      <c r="F238" s="94" t="s">
        <v>358</v>
      </c>
      <c r="G238" s="523" t="s">
        <v>900</v>
      </c>
      <c r="H238" s="523"/>
      <c r="I238" s="523"/>
      <c r="J238" s="523"/>
      <c r="K238" s="583"/>
      <c r="L238" s="590"/>
    </row>
    <row r="239" spans="1:12" ht="15" customHeight="1" x14ac:dyDescent="0.25">
      <c r="A239" s="568"/>
      <c r="B239" s="568"/>
      <c r="C239" s="614"/>
      <c r="D239" s="612"/>
      <c r="E239" s="448"/>
      <c r="F239" s="148" t="s">
        <v>383</v>
      </c>
      <c r="G239" s="523" t="s">
        <v>384</v>
      </c>
      <c r="H239" s="523"/>
      <c r="I239" s="523"/>
      <c r="J239" s="523"/>
      <c r="K239" s="584">
        <v>5</v>
      </c>
      <c r="L239" s="533">
        <v>19632</v>
      </c>
    </row>
    <row r="240" spans="1:12" ht="15" customHeight="1" x14ac:dyDescent="0.25">
      <c r="A240" s="568"/>
      <c r="B240" s="568"/>
      <c r="C240" s="614"/>
      <c r="D240" s="612"/>
      <c r="E240" s="448"/>
      <c r="F240" s="148" t="s">
        <v>389</v>
      </c>
      <c r="G240" s="523" t="s">
        <v>390</v>
      </c>
      <c r="H240" s="523"/>
      <c r="I240" s="523"/>
      <c r="J240" s="523"/>
      <c r="K240" s="585"/>
      <c r="L240" s="603" t="e">
        <f>#REF!-#REF!*10%</f>
        <v>#REF!</v>
      </c>
    </row>
    <row r="241" spans="1:12" ht="15" customHeight="1" x14ac:dyDescent="0.25">
      <c r="A241" s="568"/>
      <c r="B241" s="568"/>
      <c r="C241" s="614"/>
      <c r="D241" s="612"/>
      <c r="E241" s="448"/>
      <c r="F241" s="93" t="s">
        <v>704</v>
      </c>
      <c r="G241" s="523" t="s">
        <v>705</v>
      </c>
      <c r="H241" s="523"/>
      <c r="I241" s="523"/>
      <c r="J241" s="523"/>
      <c r="K241" s="585"/>
      <c r="L241" s="603" t="e">
        <f>#REF!-#REF!*10%</f>
        <v>#REF!</v>
      </c>
    </row>
    <row r="242" spans="1:12" ht="15" customHeight="1" x14ac:dyDescent="0.25">
      <c r="A242" s="568"/>
      <c r="B242" s="568"/>
      <c r="C242" s="614"/>
      <c r="D242" s="612"/>
      <c r="E242" s="448"/>
      <c r="F242" s="93" t="s">
        <v>706</v>
      </c>
      <c r="G242" s="523" t="s">
        <v>390</v>
      </c>
      <c r="H242" s="523"/>
      <c r="I242" s="523"/>
      <c r="J242" s="523"/>
      <c r="K242" s="585"/>
      <c r="L242" s="603" t="e">
        <f>#REF!-#REF!*10%</f>
        <v>#REF!</v>
      </c>
    </row>
    <row r="243" spans="1:12" ht="15" customHeight="1" x14ac:dyDescent="0.25">
      <c r="A243" s="568"/>
      <c r="B243" s="568"/>
      <c r="C243" s="614"/>
      <c r="D243" s="612"/>
      <c r="E243" s="448"/>
      <c r="F243" s="93" t="s">
        <v>1271</v>
      </c>
      <c r="G243" s="523" t="s">
        <v>390</v>
      </c>
      <c r="H243" s="523"/>
      <c r="I243" s="523"/>
      <c r="J243" s="523"/>
      <c r="K243" s="585"/>
      <c r="L243" s="603" t="e">
        <f>#REF!-#REF!*10%</f>
        <v>#REF!</v>
      </c>
    </row>
    <row r="244" spans="1:12" ht="15" customHeight="1" x14ac:dyDescent="0.25">
      <c r="A244" s="568"/>
      <c r="B244" s="568"/>
      <c r="C244" s="614"/>
      <c r="D244" s="612"/>
      <c r="E244" s="448"/>
      <c r="F244" s="93" t="s">
        <v>707</v>
      </c>
      <c r="G244" s="523" t="s">
        <v>1270</v>
      </c>
      <c r="H244" s="523"/>
      <c r="I244" s="523"/>
      <c r="J244" s="523"/>
      <c r="K244" s="585"/>
      <c r="L244" s="603" t="e">
        <f>#REF!-#REF!*10%</f>
        <v>#REF!</v>
      </c>
    </row>
    <row r="245" spans="1:12" ht="15" customHeight="1" x14ac:dyDescent="0.25">
      <c r="A245" s="568"/>
      <c r="B245" s="568"/>
      <c r="C245" s="614"/>
      <c r="D245" s="612"/>
      <c r="E245" s="448"/>
      <c r="F245" s="93" t="s">
        <v>708</v>
      </c>
      <c r="G245" s="523" t="s">
        <v>390</v>
      </c>
      <c r="H245" s="523"/>
      <c r="I245" s="523"/>
      <c r="J245" s="523"/>
      <c r="K245" s="585"/>
      <c r="L245" s="603" t="e">
        <f>#REF!-#REF!*10%</f>
        <v>#REF!</v>
      </c>
    </row>
    <row r="246" spans="1:12" ht="15" customHeight="1" x14ac:dyDescent="0.25">
      <c r="A246" s="568"/>
      <c r="B246" s="568"/>
      <c r="C246" s="614"/>
      <c r="D246" s="612"/>
      <c r="E246" s="448"/>
      <c r="F246" s="148" t="s">
        <v>377</v>
      </c>
      <c r="G246" s="523" t="s">
        <v>387</v>
      </c>
      <c r="H246" s="523"/>
      <c r="I246" s="523"/>
      <c r="J246" s="523"/>
      <c r="K246" s="585"/>
      <c r="L246" s="603" t="e">
        <f>#REF!-#REF!*10%</f>
        <v>#REF!</v>
      </c>
    </row>
    <row r="247" spans="1:12" ht="15" customHeight="1" x14ac:dyDescent="0.25">
      <c r="A247" s="568"/>
      <c r="B247" s="568"/>
      <c r="C247" s="614"/>
      <c r="D247" s="612"/>
      <c r="E247" s="448"/>
      <c r="F247" s="148" t="s">
        <v>388</v>
      </c>
      <c r="G247" s="523" t="s">
        <v>393</v>
      </c>
      <c r="H247" s="523"/>
      <c r="I247" s="523"/>
      <c r="J247" s="523"/>
      <c r="K247" s="585"/>
      <c r="L247" s="603" t="e">
        <f>#REF!-#REF!*10%</f>
        <v>#REF!</v>
      </c>
    </row>
    <row r="248" spans="1:12" ht="15.6" customHeight="1" x14ac:dyDescent="0.25">
      <c r="A248" s="568"/>
      <c r="B248" s="568"/>
      <c r="C248" s="614"/>
      <c r="D248" s="612"/>
      <c r="E248" s="448"/>
      <c r="F248" s="148" t="s">
        <v>562</v>
      </c>
      <c r="G248" s="523" t="s">
        <v>1024</v>
      </c>
      <c r="H248" s="523"/>
      <c r="I248" s="523"/>
      <c r="J248" s="523"/>
      <c r="K248" s="585"/>
      <c r="L248" s="603" t="e">
        <f>#REF!-#REF!*10%</f>
        <v>#REF!</v>
      </c>
    </row>
    <row r="249" spans="1:12" ht="15.6" customHeight="1" x14ac:dyDescent="0.25">
      <c r="A249" s="568"/>
      <c r="B249" s="568"/>
      <c r="C249" s="614"/>
      <c r="D249" s="612"/>
      <c r="E249" s="448"/>
      <c r="F249" s="93" t="s">
        <v>1183</v>
      </c>
      <c r="G249" s="573" t="s">
        <v>1180</v>
      </c>
      <c r="H249" s="574"/>
      <c r="I249" s="574"/>
      <c r="J249" s="575"/>
      <c r="K249" s="585"/>
      <c r="L249" s="603" t="e">
        <f>#REF!-#REF!*10%</f>
        <v>#REF!</v>
      </c>
    </row>
    <row r="250" spans="1:12" ht="15.6" customHeight="1" x14ac:dyDescent="0.25">
      <c r="A250" s="568"/>
      <c r="B250" s="568"/>
      <c r="C250" s="614"/>
      <c r="D250" s="612"/>
      <c r="E250" s="448"/>
      <c r="F250" s="148" t="s">
        <v>570</v>
      </c>
      <c r="G250" s="523" t="s">
        <v>613</v>
      </c>
      <c r="H250" s="523"/>
      <c r="I250" s="523"/>
      <c r="J250" s="523"/>
      <c r="K250" s="585"/>
      <c r="L250" s="603" t="e">
        <f>#REF!-#REF!*10%</f>
        <v>#REF!</v>
      </c>
    </row>
    <row r="251" spans="1:12" ht="15.6" customHeight="1" x14ac:dyDescent="0.25">
      <c r="A251" s="568"/>
      <c r="B251" s="568"/>
      <c r="C251" s="614"/>
      <c r="D251" s="612"/>
      <c r="E251" s="448"/>
      <c r="F251" s="149" t="s">
        <v>4</v>
      </c>
      <c r="G251" s="606">
        <v>0.9</v>
      </c>
      <c r="H251" s="606"/>
      <c r="I251" s="606"/>
      <c r="J251" s="606"/>
      <c r="K251" s="585"/>
      <c r="L251" s="603" t="e">
        <f>#REF!-#REF!*10%</f>
        <v>#REF!</v>
      </c>
    </row>
    <row r="252" spans="1:12" ht="15" customHeight="1" x14ac:dyDescent="0.25">
      <c r="A252" s="569"/>
      <c r="B252" s="569"/>
      <c r="C252" s="614"/>
      <c r="D252" s="612"/>
      <c r="E252" s="448"/>
      <c r="F252" s="136" t="s">
        <v>1016</v>
      </c>
      <c r="G252" s="454">
        <v>5</v>
      </c>
      <c r="H252" s="454"/>
      <c r="I252" s="454"/>
      <c r="J252" s="454"/>
      <c r="K252" s="585"/>
      <c r="L252" s="603" t="e">
        <f>#REF!-#REF!*10%</f>
        <v>#REF!</v>
      </c>
    </row>
    <row r="253" spans="1:12" ht="15" customHeight="1" x14ac:dyDescent="0.25">
      <c r="A253" s="567">
        <v>3</v>
      </c>
      <c r="B253" s="567"/>
      <c r="C253" s="614" t="s">
        <v>1655</v>
      </c>
      <c r="D253" s="611"/>
      <c r="E253" s="448"/>
      <c r="F253" s="147" t="s">
        <v>81</v>
      </c>
      <c r="G253" s="607" t="s">
        <v>6</v>
      </c>
      <c r="H253" s="607"/>
      <c r="I253" s="607"/>
      <c r="J253" s="607"/>
      <c r="K253" s="539">
        <v>3</v>
      </c>
      <c r="L253" s="589">
        <v>19919</v>
      </c>
    </row>
    <row r="254" spans="1:12" ht="15" customHeight="1" x14ac:dyDescent="0.25">
      <c r="A254" s="568"/>
      <c r="B254" s="568"/>
      <c r="C254" s="614"/>
      <c r="D254" s="612"/>
      <c r="E254" s="448"/>
      <c r="F254" s="147" t="s">
        <v>80</v>
      </c>
      <c r="G254" s="633">
        <v>60</v>
      </c>
      <c r="H254" s="633"/>
      <c r="I254" s="633"/>
      <c r="J254" s="633"/>
      <c r="K254" s="583"/>
      <c r="L254" s="590"/>
    </row>
    <row r="255" spans="1:12" ht="15" customHeight="1" x14ac:dyDescent="0.25">
      <c r="A255" s="568"/>
      <c r="B255" s="568"/>
      <c r="C255" s="614"/>
      <c r="D255" s="612"/>
      <c r="E255" s="448"/>
      <c r="F255" s="147" t="s">
        <v>1</v>
      </c>
      <c r="G255" s="86">
        <v>3000</v>
      </c>
      <c r="H255" s="87">
        <v>4000</v>
      </c>
      <c r="I255" s="114">
        <v>5000</v>
      </c>
      <c r="J255" s="88">
        <v>6000</v>
      </c>
      <c r="K255" s="583"/>
      <c r="L255" s="590"/>
    </row>
    <row r="256" spans="1:12" ht="15" customHeight="1" x14ac:dyDescent="0.25">
      <c r="A256" s="568"/>
      <c r="B256" s="568"/>
      <c r="C256" s="614"/>
      <c r="D256" s="612"/>
      <c r="E256" s="448"/>
      <c r="F256" s="147" t="s">
        <v>817</v>
      </c>
      <c r="G256" s="243">
        <f>G254*100</f>
        <v>6000</v>
      </c>
      <c r="H256" s="244">
        <f>G254*110</f>
        <v>6600</v>
      </c>
      <c r="I256" s="246">
        <f>G254*120</f>
        <v>7200</v>
      </c>
      <c r="J256" s="245">
        <f>G254*123</f>
        <v>7380</v>
      </c>
      <c r="K256" s="583"/>
      <c r="L256" s="590"/>
    </row>
    <row r="257" spans="1:12" ht="15" customHeight="1" x14ac:dyDescent="0.25">
      <c r="A257" s="568"/>
      <c r="B257" s="568"/>
      <c r="C257" s="614"/>
      <c r="D257" s="612"/>
      <c r="E257" s="448"/>
      <c r="F257" s="147" t="s">
        <v>1269</v>
      </c>
      <c r="G257" s="451">
        <v>0.98</v>
      </c>
      <c r="H257" s="451"/>
      <c r="I257" s="451"/>
      <c r="J257" s="451"/>
      <c r="K257" s="583"/>
      <c r="L257" s="590"/>
    </row>
    <row r="258" spans="1:12" ht="15" customHeight="1" x14ac:dyDescent="0.25">
      <c r="A258" s="568"/>
      <c r="B258" s="568"/>
      <c r="C258" s="614"/>
      <c r="D258" s="612"/>
      <c r="E258" s="448"/>
      <c r="F258" s="93" t="s">
        <v>699</v>
      </c>
      <c r="G258" s="523" t="s">
        <v>700</v>
      </c>
      <c r="H258" s="523"/>
      <c r="I258" s="523"/>
      <c r="J258" s="523"/>
      <c r="K258" s="583"/>
      <c r="L258" s="590"/>
    </row>
    <row r="259" spans="1:12" ht="15" customHeight="1" x14ac:dyDescent="0.25">
      <c r="A259" s="568"/>
      <c r="B259" s="568"/>
      <c r="C259" s="614"/>
      <c r="D259" s="612"/>
      <c r="E259" s="448"/>
      <c r="F259" s="93" t="s">
        <v>1181</v>
      </c>
      <c r="G259" s="462" t="s">
        <v>1179</v>
      </c>
      <c r="H259" s="463"/>
      <c r="I259" s="463"/>
      <c r="J259" s="464"/>
      <c r="K259" s="583"/>
      <c r="L259" s="590"/>
    </row>
    <row r="260" spans="1:12" ht="15" customHeight="1" x14ac:dyDescent="0.25">
      <c r="A260" s="568"/>
      <c r="B260" s="568"/>
      <c r="C260" s="614"/>
      <c r="D260" s="612"/>
      <c r="E260" s="448"/>
      <c r="F260" s="147" t="s">
        <v>2</v>
      </c>
      <c r="G260" s="607">
        <v>66</v>
      </c>
      <c r="H260" s="607"/>
      <c r="I260" s="607"/>
      <c r="J260" s="607"/>
      <c r="K260" s="583"/>
      <c r="L260" s="590"/>
    </row>
    <row r="261" spans="1:12" ht="15" customHeight="1" x14ac:dyDescent="0.25">
      <c r="A261" s="568"/>
      <c r="B261" s="568"/>
      <c r="C261" s="614"/>
      <c r="D261" s="612"/>
      <c r="E261" s="448"/>
      <c r="F261" s="94" t="s">
        <v>396</v>
      </c>
      <c r="G261" s="523" t="s">
        <v>1185</v>
      </c>
      <c r="H261" s="523"/>
      <c r="I261" s="523"/>
      <c r="J261" s="523"/>
      <c r="K261" s="583"/>
      <c r="L261" s="590"/>
    </row>
    <row r="262" spans="1:12" ht="15" customHeight="1" x14ac:dyDescent="0.25">
      <c r="A262" s="568"/>
      <c r="B262" s="568"/>
      <c r="C262" s="614"/>
      <c r="D262" s="612"/>
      <c r="E262" s="448"/>
      <c r="F262" s="147" t="s">
        <v>3</v>
      </c>
      <c r="G262" s="607" t="s">
        <v>330</v>
      </c>
      <c r="H262" s="607"/>
      <c r="I262" s="607"/>
      <c r="J262" s="607"/>
      <c r="K262" s="583"/>
      <c r="L262" s="590"/>
    </row>
    <row r="263" spans="1:12" ht="15" customHeight="1" x14ac:dyDescent="0.25">
      <c r="A263" s="568"/>
      <c r="B263" s="568"/>
      <c r="C263" s="614"/>
      <c r="D263" s="612"/>
      <c r="E263" s="448"/>
      <c r="F263" s="148" t="s">
        <v>379</v>
      </c>
      <c r="G263" s="523" t="s">
        <v>380</v>
      </c>
      <c r="H263" s="523"/>
      <c r="I263" s="523"/>
      <c r="J263" s="523"/>
      <c r="K263" s="583"/>
      <c r="L263" s="590"/>
    </row>
    <row r="264" spans="1:12" ht="15" customHeight="1" x14ac:dyDescent="0.25">
      <c r="A264" s="568"/>
      <c r="B264" s="568"/>
      <c r="C264" s="614"/>
      <c r="D264" s="612"/>
      <c r="E264" s="448"/>
      <c r="F264" s="93" t="s">
        <v>701</v>
      </c>
      <c r="G264" s="523">
        <v>100000</v>
      </c>
      <c r="H264" s="523"/>
      <c r="I264" s="523"/>
      <c r="J264" s="523"/>
      <c r="K264" s="583"/>
      <c r="L264" s="590"/>
    </row>
    <row r="265" spans="1:12" ht="15" customHeight="1" x14ac:dyDescent="0.25">
      <c r="A265" s="568"/>
      <c r="B265" s="568"/>
      <c r="C265" s="614"/>
      <c r="D265" s="612"/>
      <c r="E265" s="448"/>
      <c r="F265" s="148" t="s">
        <v>257</v>
      </c>
      <c r="G265" s="523" t="s">
        <v>556</v>
      </c>
      <c r="H265" s="523"/>
      <c r="I265" s="523"/>
      <c r="J265" s="523"/>
      <c r="K265" s="583"/>
      <c r="L265" s="590"/>
    </row>
    <row r="266" spans="1:12" ht="15" customHeight="1" x14ac:dyDescent="0.25">
      <c r="A266" s="568"/>
      <c r="B266" s="568"/>
      <c r="C266" s="614"/>
      <c r="D266" s="612"/>
      <c r="E266" s="448"/>
      <c r="F266" s="148" t="s">
        <v>376</v>
      </c>
      <c r="G266" s="523" t="s">
        <v>392</v>
      </c>
      <c r="H266" s="523"/>
      <c r="I266" s="523"/>
      <c r="J266" s="523"/>
      <c r="K266" s="583"/>
      <c r="L266" s="590"/>
    </row>
    <row r="267" spans="1:12" ht="15" customHeight="1" x14ac:dyDescent="0.25">
      <c r="A267" s="568"/>
      <c r="B267" s="568"/>
      <c r="C267" s="614"/>
      <c r="D267" s="612"/>
      <c r="E267" s="448"/>
      <c r="F267" s="93" t="s">
        <v>702</v>
      </c>
      <c r="G267" s="523" t="s">
        <v>709</v>
      </c>
      <c r="H267" s="523"/>
      <c r="I267" s="523"/>
      <c r="J267" s="523"/>
      <c r="K267" s="583"/>
      <c r="L267" s="590"/>
    </row>
    <row r="268" spans="1:12" ht="15" customHeight="1" x14ac:dyDescent="0.25">
      <c r="A268" s="568"/>
      <c r="B268" s="568"/>
      <c r="C268" s="614"/>
      <c r="D268" s="612"/>
      <c r="E268" s="448"/>
      <c r="F268" s="148" t="s">
        <v>381</v>
      </c>
      <c r="G268" s="523" t="s">
        <v>382</v>
      </c>
      <c r="H268" s="523"/>
      <c r="I268" s="523"/>
      <c r="J268" s="523"/>
      <c r="K268" s="583"/>
      <c r="L268" s="590"/>
    </row>
    <row r="269" spans="1:12" ht="15" customHeight="1" x14ac:dyDescent="0.25">
      <c r="A269" s="568"/>
      <c r="B269" s="568"/>
      <c r="C269" s="614"/>
      <c r="D269" s="612"/>
      <c r="E269" s="448"/>
      <c r="F269" s="94" t="s">
        <v>358</v>
      </c>
      <c r="G269" s="523" t="s">
        <v>900</v>
      </c>
      <c r="H269" s="523"/>
      <c r="I269" s="523"/>
      <c r="J269" s="523"/>
      <c r="K269" s="583"/>
      <c r="L269" s="590"/>
    </row>
    <row r="270" spans="1:12" ht="15" customHeight="1" x14ac:dyDescent="0.25">
      <c r="A270" s="568"/>
      <c r="B270" s="568"/>
      <c r="C270" s="614"/>
      <c r="D270" s="612"/>
      <c r="E270" s="448"/>
      <c r="F270" s="148" t="s">
        <v>383</v>
      </c>
      <c r="G270" s="523" t="s">
        <v>384</v>
      </c>
      <c r="H270" s="523"/>
      <c r="I270" s="523"/>
      <c r="J270" s="523"/>
      <c r="K270" s="584">
        <v>5</v>
      </c>
      <c r="L270" s="533">
        <v>21313</v>
      </c>
    </row>
    <row r="271" spans="1:12" ht="15" customHeight="1" x14ac:dyDescent="0.25">
      <c r="A271" s="568"/>
      <c r="B271" s="568"/>
      <c r="C271" s="614"/>
      <c r="D271" s="612"/>
      <c r="E271" s="448"/>
      <c r="F271" s="148" t="s">
        <v>389</v>
      </c>
      <c r="G271" s="523" t="s">
        <v>390</v>
      </c>
      <c r="H271" s="523"/>
      <c r="I271" s="523"/>
      <c r="J271" s="523"/>
      <c r="K271" s="585"/>
      <c r="L271" s="603" t="e">
        <f>#REF!-#REF!*10%</f>
        <v>#REF!</v>
      </c>
    </row>
    <row r="272" spans="1:12" ht="15" customHeight="1" x14ac:dyDescent="0.25">
      <c r="A272" s="568"/>
      <c r="B272" s="568"/>
      <c r="C272" s="614"/>
      <c r="D272" s="612"/>
      <c r="E272" s="448"/>
      <c r="F272" s="93" t="s">
        <v>704</v>
      </c>
      <c r="G272" s="523" t="s">
        <v>705</v>
      </c>
      <c r="H272" s="523"/>
      <c r="I272" s="523"/>
      <c r="J272" s="523"/>
      <c r="K272" s="585"/>
      <c r="L272" s="603" t="e">
        <f>#REF!-#REF!*10%</f>
        <v>#REF!</v>
      </c>
    </row>
    <row r="273" spans="1:12" ht="15" customHeight="1" x14ac:dyDescent="0.25">
      <c r="A273" s="568"/>
      <c r="B273" s="568"/>
      <c r="C273" s="614"/>
      <c r="D273" s="612"/>
      <c r="E273" s="448"/>
      <c r="F273" s="93" t="s">
        <v>706</v>
      </c>
      <c r="G273" s="523" t="s">
        <v>390</v>
      </c>
      <c r="H273" s="523"/>
      <c r="I273" s="523"/>
      <c r="J273" s="523"/>
      <c r="K273" s="585"/>
      <c r="L273" s="603" t="e">
        <f>#REF!-#REF!*10%</f>
        <v>#REF!</v>
      </c>
    </row>
    <row r="274" spans="1:12" ht="15" customHeight="1" x14ac:dyDescent="0.25">
      <c r="A274" s="568"/>
      <c r="B274" s="568"/>
      <c r="C274" s="614"/>
      <c r="D274" s="612"/>
      <c r="E274" s="448"/>
      <c r="F274" s="93" t="s">
        <v>1271</v>
      </c>
      <c r="G274" s="523" t="s">
        <v>390</v>
      </c>
      <c r="H274" s="523"/>
      <c r="I274" s="523"/>
      <c r="J274" s="523"/>
      <c r="K274" s="585"/>
      <c r="L274" s="603" t="e">
        <f>#REF!-#REF!*10%</f>
        <v>#REF!</v>
      </c>
    </row>
    <row r="275" spans="1:12" ht="15" customHeight="1" x14ac:dyDescent="0.25">
      <c r="A275" s="568"/>
      <c r="B275" s="568"/>
      <c r="C275" s="614"/>
      <c r="D275" s="612"/>
      <c r="E275" s="448"/>
      <c r="F275" s="93" t="s">
        <v>707</v>
      </c>
      <c r="G275" s="523" t="s">
        <v>1270</v>
      </c>
      <c r="H275" s="523"/>
      <c r="I275" s="523"/>
      <c r="J275" s="523"/>
      <c r="K275" s="585"/>
      <c r="L275" s="603" t="e">
        <f>#REF!-#REF!*10%</f>
        <v>#REF!</v>
      </c>
    </row>
    <row r="276" spans="1:12" ht="15" customHeight="1" x14ac:dyDescent="0.25">
      <c r="A276" s="568"/>
      <c r="B276" s="568"/>
      <c r="C276" s="614"/>
      <c r="D276" s="612"/>
      <c r="E276" s="448"/>
      <c r="F276" s="93" t="s">
        <v>708</v>
      </c>
      <c r="G276" s="523" t="s">
        <v>390</v>
      </c>
      <c r="H276" s="523"/>
      <c r="I276" s="523"/>
      <c r="J276" s="523"/>
      <c r="K276" s="585"/>
      <c r="L276" s="603" t="e">
        <f>#REF!-#REF!*10%</f>
        <v>#REF!</v>
      </c>
    </row>
    <row r="277" spans="1:12" ht="15" customHeight="1" x14ac:dyDescent="0.25">
      <c r="A277" s="568"/>
      <c r="B277" s="568"/>
      <c r="C277" s="614"/>
      <c r="D277" s="612"/>
      <c r="E277" s="448"/>
      <c r="F277" s="148" t="s">
        <v>377</v>
      </c>
      <c r="G277" s="523" t="s">
        <v>387</v>
      </c>
      <c r="H277" s="523"/>
      <c r="I277" s="523"/>
      <c r="J277" s="523"/>
      <c r="K277" s="585"/>
      <c r="L277" s="603" t="e">
        <f>#REF!-#REF!*10%</f>
        <v>#REF!</v>
      </c>
    </row>
    <row r="278" spans="1:12" ht="15" customHeight="1" x14ac:dyDescent="0.25">
      <c r="A278" s="568"/>
      <c r="B278" s="568"/>
      <c r="C278" s="614"/>
      <c r="D278" s="612"/>
      <c r="E278" s="448"/>
      <c r="F278" s="148" t="s">
        <v>388</v>
      </c>
      <c r="G278" s="523" t="s">
        <v>393</v>
      </c>
      <c r="H278" s="523"/>
      <c r="I278" s="523"/>
      <c r="J278" s="523"/>
      <c r="K278" s="585"/>
      <c r="L278" s="603" t="e">
        <f>#REF!-#REF!*10%</f>
        <v>#REF!</v>
      </c>
    </row>
    <row r="279" spans="1:12" ht="15.6" customHeight="1" x14ac:dyDescent="0.25">
      <c r="A279" s="568"/>
      <c r="B279" s="568"/>
      <c r="C279" s="614"/>
      <c r="D279" s="612"/>
      <c r="E279" s="448"/>
      <c r="F279" s="148" t="s">
        <v>562</v>
      </c>
      <c r="G279" s="523" t="s">
        <v>1024</v>
      </c>
      <c r="H279" s="523"/>
      <c r="I279" s="523"/>
      <c r="J279" s="523"/>
      <c r="K279" s="585"/>
      <c r="L279" s="603" t="e">
        <f>#REF!-#REF!*10%</f>
        <v>#REF!</v>
      </c>
    </row>
    <row r="280" spans="1:12" ht="15.6" customHeight="1" x14ac:dyDescent="0.25">
      <c r="A280" s="568"/>
      <c r="B280" s="568"/>
      <c r="C280" s="614"/>
      <c r="D280" s="612"/>
      <c r="E280" s="448"/>
      <c r="F280" s="93" t="s">
        <v>1183</v>
      </c>
      <c r="G280" s="573" t="s">
        <v>1180</v>
      </c>
      <c r="H280" s="574"/>
      <c r="I280" s="574"/>
      <c r="J280" s="575"/>
      <c r="K280" s="585"/>
      <c r="L280" s="603" t="e">
        <f>#REF!-#REF!*10%</f>
        <v>#REF!</v>
      </c>
    </row>
    <row r="281" spans="1:12" ht="15.6" customHeight="1" x14ac:dyDescent="0.25">
      <c r="A281" s="568"/>
      <c r="B281" s="568"/>
      <c r="C281" s="614"/>
      <c r="D281" s="612"/>
      <c r="E281" s="448"/>
      <c r="F281" s="148" t="s">
        <v>570</v>
      </c>
      <c r="G281" s="523" t="s">
        <v>613</v>
      </c>
      <c r="H281" s="523"/>
      <c r="I281" s="523"/>
      <c r="J281" s="523"/>
      <c r="K281" s="585"/>
      <c r="L281" s="603" t="e">
        <f>#REF!-#REF!*10%</f>
        <v>#REF!</v>
      </c>
    </row>
    <row r="282" spans="1:12" ht="15.6" customHeight="1" x14ac:dyDescent="0.25">
      <c r="A282" s="568"/>
      <c r="B282" s="568"/>
      <c r="C282" s="614"/>
      <c r="D282" s="612"/>
      <c r="E282" s="448"/>
      <c r="F282" s="149" t="s">
        <v>4</v>
      </c>
      <c r="G282" s="606">
        <v>1.5</v>
      </c>
      <c r="H282" s="606"/>
      <c r="I282" s="606"/>
      <c r="J282" s="606"/>
      <c r="K282" s="585"/>
      <c r="L282" s="603" t="e">
        <f>#REF!-#REF!*10%</f>
        <v>#REF!</v>
      </c>
    </row>
    <row r="283" spans="1:12" ht="15" customHeight="1" x14ac:dyDescent="0.25">
      <c r="A283" s="569"/>
      <c r="B283" s="569"/>
      <c r="C283" s="614"/>
      <c r="D283" s="612"/>
      <c r="E283" s="448"/>
      <c r="F283" s="136" t="s">
        <v>1016</v>
      </c>
      <c r="G283" s="454">
        <v>5</v>
      </c>
      <c r="H283" s="454"/>
      <c r="I283" s="454"/>
      <c r="J283" s="454"/>
      <c r="K283" s="585"/>
      <c r="L283" s="603" t="e">
        <f>#REF!-#REF!*10%</f>
        <v>#REF!</v>
      </c>
    </row>
    <row r="284" spans="1:12" ht="15" customHeight="1" x14ac:dyDescent="0.25">
      <c r="A284" s="567">
        <v>4</v>
      </c>
      <c r="B284" s="567"/>
      <c r="C284" s="614" t="s">
        <v>1654</v>
      </c>
      <c r="D284" s="611"/>
      <c r="E284" s="448"/>
      <c r="F284" s="147" t="s">
        <v>81</v>
      </c>
      <c r="G284" s="607" t="s">
        <v>6</v>
      </c>
      <c r="H284" s="607"/>
      <c r="I284" s="607"/>
      <c r="J284" s="607"/>
      <c r="K284" s="539">
        <v>3</v>
      </c>
      <c r="L284" s="589">
        <v>20938</v>
      </c>
    </row>
    <row r="285" spans="1:12" ht="15" customHeight="1" x14ac:dyDescent="0.25">
      <c r="A285" s="568"/>
      <c r="B285" s="568"/>
      <c r="C285" s="614"/>
      <c r="D285" s="612"/>
      <c r="E285" s="448"/>
      <c r="F285" s="147" t="s">
        <v>80</v>
      </c>
      <c r="G285" s="633">
        <v>120</v>
      </c>
      <c r="H285" s="633"/>
      <c r="I285" s="633"/>
      <c r="J285" s="633"/>
      <c r="K285" s="583"/>
      <c r="L285" s="590"/>
    </row>
    <row r="286" spans="1:12" ht="15" customHeight="1" x14ac:dyDescent="0.25">
      <c r="A286" s="568"/>
      <c r="B286" s="568"/>
      <c r="C286" s="614"/>
      <c r="D286" s="612"/>
      <c r="E286" s="448"/>
      <c r="F286" s="147" t="s">
        <v>1</v>
      </c>
      <c r="G286" s="86">
        <v>3000</v>
      </c>
      <c r="H286" s="87">
        <v>4000</v>
      </c>
      <c r="I286" s="114">
        <v>5000</v>
      </c>
      <c r="J286" s="88">
        <v>6000</v>
      </c>
      <c r="K286" s="583"/>
      <c r="L286" s="590"/>
    </row>
    <row r="287" spans="1:12" ht="15" customHeight="1" x14ac:dyDescent="0.25">
      <c r="A287" s="568"/>
      <c r="B287" s="568"/>
      <c r="C287" s="614"/>
      <c r="D287" s="612"/>
      <c r="E287" s="448"/>
      <c r="F287" s="147" t="s">
        <v>817</v>
      </c>
      <c r="G287" s="243">
        <f>G285*100</f>
        <v>12000</v>
      </c>
      <c r="H287" s="244">
        <f>G285*110</f>
        <v>13200</v>
      </c>
      <c r="I287" s="246">
        <f>G285*120</f>
        <v>14400</v>
      </c>
      <c r="J287" s="245">
        <f>G285*123</f>
        <v>14760</v>
      </c>
      <c r="K287" s="583"/>
      <c r="L287" s="590"/>
    </row>
    <row r="288" spans="1:12" ht="15" customHeight="1" x14ac:dyDescent="0.25">
      <c r="A288" s="568"/>
      <c r="B288" s="568"/>
      <c r="C288" s="614"/>
      <c r="D288" s="612"/>
      <c r="E288" s="448"/>
      <c r="F288" s="147" t="s">
        <v>1269</v>
      </c>
      <c r="G288" s="451">
        <v>0.98</v>
      </c>
      <c r="H288" s="451"/>
      <c r="I288" s="451"/>
      <c r="J288" s="451"/>
      <c r="K288" s="583"/>
      <c r="L288" s="590"/>
    </row>
    <row r="289" spans="1:12" ht="15" customHeight="1" x14ac:dyDescent="0.25">
      <c r="A289" s="568"/>
      <c r="B289" s="568"/>
      <c r="C289" s="614"/>
      <c r="D289" s="612"/>
      <c r="E289" s="448"/>
      <c r="F289" s="93" t="s">
        <v>699</v>
      </c>
      <c r="G289" s="523" t="s">
        <v>700</v>
      </c>
      <c r="H289" s="523"/>
      <c r="I289" s="523"/>
      <c r="J289" s="523"/>
      <c r="K289" s="583"/>
      <c r="L289" s="590"/>
    </row>
    <row r="290" spans="1:12" ht="15" customHeight="1" x14ac:dyDescent="0.25">
      <c r="A290" s="568"/>
      <c r="B290" s="568"/>
      <c r="C290" s="614"/>
      <c r="D290" s="612"/>
      <c r="E290" s="448"/>
      <c r="F290" s="93" t="s">
        <v>1181</v>
      </c>
      <c r="G290" s="462" t="s">
        <v>1179</v>
      </c>
      <c r="H290" s="463"/>
      <c r="I290" s="463"/>
      <c r="J290" s="464"/>
      <c r="K290" s="583"/>
      <c r="L290" s="590"/>
    </row>
    <row r="291" spans="1:12" ht="15" customHeight="1" x14ac:dyDescent="0.25">
      <c r="A291" s="568"/>
      <c r="B291" s="568"/>
      <c r="C291" s="614"/>
      <c r="D291" s="612"/>
      <c r="E291" s="448"/>
      <c r="F291" s="147" t="s">
        <v>2</v>
      </c>
      <c r="G291" s="607">
        <v>66</v>
      </c>
      <c r="H291" s="607"/>
      <c r="I291" s="607"/>
      <c r="J291" s="607"/>
      <c r="K291" s="583"/>
      <c r="L291" s="590"/>
    </row>
    <row r="292" spans="1:12" ht="15" customHeight="1" x14ac:dyDescent="0.25">
      <c r="A292" s="568"/>
      <c r="B292" s="568"/>
      <c r="C292" s="614"/>
      <c r="D292" s="612"/>
      <c r="E292" s="448"/>
      <c r="F292" s="94" t="s">
        <v>396</v>
      </c>
      <c r="G292" s="523" t="s">
        <v>1185</v>
      </c>
      <c r="H292" s="523"/>
      <c r="I292" s="523"/>
      <c r="J292" s="523"/>
      <c r="K292" s="583"/>
      <c r="L292" s="590"/>
    </row>
    <row r="293" spans="1:12" ht="15" customHeight="1" x14ac:dyDescent="0.25">
      <c r="A293" s="568"/>
      <c r="B293" s="568"/>
      <c r="C293" s="614"/>
      <c r="D293" s="612"/>
      <c r="E293" s="448"/>
      <c r="F293" s="147" t="s">
        <v>3</v>
      </c>
      <c r="G293" s="607" t="s">
        <v>330</v>
      </c>
      <c r="H293" s="607"/>
      <c r="I293" s="607"/>
      <c r="J293" s="607"/>
      <c r="K293" s="583"/>
      <c r="L293" s="590"/>
    </row>
    <row r="294" spans="1:12" ht="15" customHeight="1" x14ac:dyDescent="0.25">
      <c r="A294" s="568"/>
      <c r="B294" s="568"/>
      <c r="C294" s="614"/>
      <c r="D294" s="612"/>
      <c r="E294" s="448"/>
      <c r="F294" s="148" t="s">
        <v>379</v>
      </c>
      <c r="G294" s="523" t="s">
        <v>380</v>
      </c>
      <c r="H294" s="523"/>
      <c r="I294" s="523"/>
      <c r="J294" s="523"/>
      <c r="K294" s="583"/>
      <c r="L294" s="590"/>
    </row>
    <row r="295" spans="1:12" ht="15" customHeight="1" x14ac:dyDescent="0.25">
      <c r="A295" s="568"/>
      <c r="B295" s="568"/>
      <c r="C295" s="614"/>
      <c r="D295" s="612"/>
      <c r="E295" s="448"/>
      <c r="F295" s="93" t="s">
        <v>701</v>
      </c>
      <c r="G295" s="523">
        <v>100000</v>
      </c>
      <c r="H295" s="523"/>
      <c r="I295" s="523"/>
      <c r="J295" s="523"/>
      <c r="K295" s="583"/>
      <c r="L295" s="590"/>
    </row>
    <row r="296" spans="1:12" ht="15" customHeight="1" x14ac:dyDescent="0.25">
      <c r="A296" s="568"/>
      <c r="B296" s="568"/>
      <c r="C296" s="614"/>
      <c r="D296" s="612"/>
      <c r="E296" s="448"/>
      <c r="F296" s="148" t="s">
        <v>257</v>
      </c>
      <c r="G296" s="523" t="s">
        <v>556</v>
      </c>
      <c r="H296" s="523"/>
      <c r="I296" s="523"/>
      <c r="J296" s="523"/>
      <c r="K296" s="583"/>
      <c r="L296" s="590"/>
    </row>
    <row r="297" spans="1:12" ht="15" customHeight="1" x14ac:dyDescent="0.25">
      <c r="A297" s="568"/>
      <c r="B297" s="568"/>
      <c r="C297" s="614"/>
      <c r="D297" s="612"/>
      <c r="E297" s="448"/>
      <c r="F297" s="148" t="s">
        <v>376</v>
      </c>
      <c r="G297" s="523" t="s">
        <v>392</v>
      </c>
      <c r="H297" s="523"/>
      <c r="I297" s="523"/>
      <c r="J297" s="523"/>
      <c r="K297" s="583"/>
      <c r="L297" s="590"/>
    </row>
    <row r="298" spans="1:12" ht="15" customHeight="1" x14ac:dyDescent="0.25">
      <c r="A298" s="568"/>
      <c r="B298" s="568"/>
      <c r="C298" s="614"/>
      <c r="D298" s="612"/>
      <c r="E298" s="448"/>
      <c r="F298" s="93" t="s">
        <v>702</v>
      </c>
      <c r="G298" s="523" t="s">
        <v>709</v>
      </c>
      <c r="H298" s="523"/>
      <c r="I298" s="523"/>
      <c r="J298" s="523"/>
      <c r="K298" s="583"/>
      <c r="L298" s="590"/>
    </row>
    <row r="299" spans="1:12" ht="15" customHeight="1" x14ac:dyDescent="0.25">
      <c r="A299" s="568"/>
      <c r="B299" s="568"/>
      <c r="C299" s="614"/>
      <c r="D299" s="612"/>
      <c r="E299" s="448"/>
      <c r="F299" s="148" t="s">
        <v>381</v>
      </c>
      <c r="G299" s="523" t="s">
        <v>382</v>
      </c>
      <c r="H299" s="523"/>
      <c r="I299" s="523"/>
      <c r="J299" s="523"/>
      <c r="K299" s="583"/>
      <c r="L299" s="590"/>
    </row>
    <row r="300" spans="1:12" ht="15" customHeight="1" x14ac:dyDescent="0.25">
      <c r="A300" s="568"/>
      <c r="B300" s="568"/>
      <c r="C300" s="614"/>
      <c r="D300" s="612"/>
      <c r="E300" s="448"/>
      <c r="F300" s="94" t="s">
        <v>358</v>
      </c>
      <c r="G300" s="523" t="s">
        <v>900</v>
      </c>
      <c r="H300" s="523"/>
      <c r="I300" s="523"/>
      <c r="J300" s="523"/>
      <c r="K300" s="583"/>
      <c r="L300" s="590"/>
    </row>
    <row r="301" spans="1:12" ht="15" customHeight="1" x14ac:dyDescent="0.25">
      <c r="A301" s="568"/>
      <c r="B301" s="568"/>
      <c r="C301" s="614"/>
      <c r="D301" s="612"/>
      <c r="E301" s="448"/>
      <c r="F301" s="148" t="s">
        <v>383</v>
      </c>
      <c r="G301" s="523" t="s">
        <v>384</v>
      </c>
      <c r="H301" s="523"/>
      <c r="I301" s="523"/>
      <c r="J301" s="523"/>
      <c r="K301" s="584">
        <v>5</v>
      </c>
      <c r="L301" s="533">
        <v>22403</v>
      </c>
    </row>
    <row r="302" spans="1:12" ht="15" customHeight="1" x14ac:dyDescent="0.25">
      <c r="A302" s="568"/>
      <c r="B302" s="568"/>
      <c r="C302" s="614"/>
      <c r="D302" s="612"/>
      <c r="E302" s="448"/>
      <c r="F302" s="148" t="s">
        <v>389</v>
      </c>
      <c r="G302" s="523" t="s">
        <v>390</v>
      </c>
      <c r="H302" s="523"/>
      <c r="I302" s="523"/>
      <c r="J302" s="523"/>
      <c r="K302" s="585"/>
      <c r="L302" s="603" t="e">
        <f>#REF!-#REF!*10%</f>
        <v>#REF!</v>
      </c>
    </row>
    <row r="303" spans="1:12" ht="15" customHeight="1" x14ac:dyDescent="0.25">
      <c r="A303" s="568"/>
      <c r="B303" s="568"/>
      <c r="C303" s="614"/>
      <c r="D303" s="612"/>
      <c r="E303" s="448"/>
      <c r="F303" s="93" t="s">
        <v>704</v>
      </c>
      <c r="G303" s="523" t="s">
        <v>705</v>
      </c>
      <c r="H303" s="523"/>
      <c r="I303" s="523"/>
      <c r="J303" s="523"/>
      <c r="K303" s="585"/>
      <c r="L303" s="603" t="e">
        <f>#REF!-#REF!*10%</f>
        <v>#REF!</v>
      </c>
    </row>
    <row r="304" spans="1:12" ht="15" customHeight="1" x14ac:dyDescent="0.25">
      <c r="A304" s="568"/>
      <c r="B304" s="568"/>
      <c r="C304" s="614"/>
      <c r="D304" s="612"/>
      <c r="E304" s="448"/>
      <c r="F304" s="93" t="s">
        <v>706</v>
      </c>
      <c r="G304" s="523" t="s">
        <v>390</v>
      </c>
      <c r="H304" s="523"/>
      <c r="I304" s="523"/>
      <c r="J304" s="523"/>
      <c r="K304" s="585"/>
      <c r="L304" s="603" t="e">
        <f>#REF!-#REF!*10%</f>
        <v>#REF!</v>
      </c>
    </row>
    <row r="305" spans="1:12" ht="15" customHeight="1" x14ac:dyDescent="0.25">
      <c r="A305" s="568"/>
      <c r="B305" s="568"/>
      <c r="C305" s="614"/>
      <c r="D305" s="612"/>
      <c r="E305" s="448"/>
      <c r="F305" s="93" t="s">
        <v>1271</v>
      </c>
      <c r="G305" s="523" t="s">
        <v>390</v>
      </c>
      <c r="H305" s="523"/>
      <c r="I305" s="523"/>
      <c r="J305" s="523"/>
      <c r="K305" s="585"/>
      <c r="L305" s="603" t="e">
        <f>#REF!-#REF!*10%</f>
        <v>#REF!</v>
      </c>
    </row>
    <row r="306" spans="1:12" ht="15" customHeight="1" x14ac:dyDescent="0.25">
      <c r="A306" s="568"/>
      <c r="B306" s="568"/>
      <c r="C306" s="614"/>
      <c r="D306" s="612"/>
      <c r="E306" s="448"/>
      <c r="F306" s="93" t="s">
        <v>707</v>
      </c>
      <c r="G306" s="523" t="s">
        <v>911</v>
      </c>
      <c r="H306" s="523"/>
      <c r="I306" s="523"/>
      <c r="J306" s="523"/>
      <c r="K306" s="585"/>
      <c r="L306" s="603" t="e">
        <f>#REF!-#REF!*10%</f>
        <v>#REF!</v>
      </c>
    </row>
    <row r="307" spans="1:12" ht="15" customHeight="1" x14ac:dyDescent="0.25">
      <c r="A307" s="568"/>
      <c r="B307" s="568"/>
      <c r="C307" s="614"/>
      <c r="D307" s="612"/>
      <c r="E307" s="448"/>
      <c r="F307" s="93" t="s">
        <v>708</v>
      </c>
      <c r="G307" s="523" t="s">
        <v>390</v>
      </c>
      <c r="H307" s="523"/>
      <c r="I307" s="523"/>
      <c r="J307" s="523"/>
      <c r="K307" s="585"/>
      <c r="L307" s="603" t="e">
        <f>#REF!-#REF!*10%</f>
        <v>#REF!</v>
      </c>
    </row>
    <row r="308" spans="1:12" ht="15" customHeight="1" x14ac:dyDescent="0.25">
      <c r="A308" s="568"/>
      <c r="B308" s="568"/>
      <c r="C308" s="614"/>
      <c r="D308" s="612"/>
      <c r="E308" s="448"/>
      <c r="F308" s="148" t="s">
        <v>377</v>
      </c>
      <c r="G308" s="523" t="s">
        <v>387</v>
      </c>
      <c r="H308" s="523"/>
      <c r="I308" s="523"/>
      <c r="J308" s="523"/>
      <c r="K308" s="585"/>
      <c r="L308" s="603" t="e">
        <f>#REF!-#REF!*10%</f>
        <v>#REF!</v>
      </c>
    </row>
    <row r="309" spans="1:12" ht="15" customHeight="1" x14ac:dyDescent="0.25">
      <c r="A309" s="568"/>
      <c r="B309" s="568"/>
      <c r="C309" s="614"/>
      <c r="D309" s="612"/>
      <c r="E309" s="448"/>
      <c r="F309" s="148" t="s">
        <v>388</v>
      </c>
      <c r="G309" s="523" t="s">
        <v>393</v>
      </c>
      <c r="H309" s="523"/>
      <c r="I309" s="523"/>
      <c r="J309" s="523"/>
      <c r="K309" s="585"/>
      <c r="L309" s="603" t="e">
        <f>#REF!-#REF!*10%</f>
        <v>#REF!</v>
      </c>
    </row>
    <row r="310" spans="1:12" ht="15.6" customHeight="1" x14ac:dyDescent="0.25">
      <c r="A310" s="568"/>
      <c r="B310" s="568"/>
      <c r="C310" s="614"/>
      <c r="D310" s="612"/>
      <c r="E310" s="448"/>
      <c r="F310" s="148" t="s">
        <v>562</v>
      </c>
      <c r="G310" s="523" t="s">
        <v>1024</v>
      </c>
      <c r="H310" s="523"/>
      <c r="I310" s="523"/>
      <c r="J310" s="523"/>
      <c r="K310" s="585"/>
      <c r="L310" s="603" t="e">
        <f>#REF!-#REF!*10%</f>
        <v>#REF!</v>
      </c>
    </row>
    <row r="311" spans="1:12" ht="15.6" customHeight="1" x14ac:dyDescent="0.25">
      <c r="A311" s="568"/>
      <c r="B311" s="568"/>
      <c r="C311" s="614"/>
      <c r="D311" s="612"/>
      <c r="E311" s="448"/>
      <c r="F311" s="93" t="s">
        <v>1183</v>
      </c>
      <c r="G311" s="573" t="s">
        <v>1180</v>
      </c>
      <c r="H311" s="574"/>
      <c r="I311" s="574"/>
      <c r="J311" s="575"/>
      <c r="K311" s="585"/>
      <c r="L311" s="603" t="e">
        <f>#REF!-#REF!*10%</f>
        <v>#REF!</v>
      </c>
    </row>
    <row r="312" spans="1:12" ht="15.6" customHeight="1" x14ac:dyDescent="0.25">
      <c r="A312" s="568"/>
      <c r="B312" s="568"/>
      <c r="C312" s="614"/>
      <c r="D312" s="612"/>
      <c r="E312" s="448"/>
      <c r="F312" s="148" t="s">
        <v>570</v>
      </c>
      <c r="G312" s="523" t="s">
        <v>613</v>
      </c>
      <c r="H312" s="523"/>
      <c r="I312" s="523"/>
      <c r="J312" s="523"/>
      <c r="K312" s="585"/>
      <c r="L312" s="603" t="e">
        <f>#REF!-#REF!*10%</f>
        <v>#REF!</v>
      </c>
    </row>
    <row r="313" spans="1:12" ht="15.6" customHeight="1" x14ac:dyDescent="0.25">
      <c r="A313" s="568"/>
      <c r="B313" s="568"/>
      <c r="C313" s="614"/>
      <c r="D313" s="612"/>
      <c r="E313" s="448"/>
      <c r="F313" s="149" t="s">
        <v>4</v>
      </c>
      <c r="G313" s="606">
        <v>1.6</v>
      </c>
      <c r="H313" s="606"/>
      <c r="I313" s="606"/>
      <c r="J313" s="606"/>
      <c r="K313" s="585"/>
      <c r="L313" s="603" t="e">
        <f>#REF!-#REF!*10%</f>
        <v>#REF!</v>
      </c>
    </row>
    <row r="314" spans="1:12" ht="15" customHeight="1" x14ac:dyDescent="0.25">
      <c r="A314" s="569"/>
      <c r="B314" s="569"/>
      <c r="C314" s="614"/>
      <c r="D314" s="612"/>
      <c r="E314" s="448"/>
      <c r="F314" s="136" t="s">
        <v>1016</v>
      </c>
      <c r="G314" s="454">
        <v>5</v>
      </c>
      <c r="H314" s="454"/>
      <c r="I314" s="454"/>
      <c r="J314" s="454"/>
      <c r="K314" s="585"/>
      <c r="L314" s="603" t="e">
        <f>#REF!-#REF!*10%</f>
        <v>#REF!</v>
      </c>
    </row>
    <row r="315" spans="1:12" ht="15" customHeight="1" x14ac:dyDescent="0.25">
      <c r="A315" s="567">
        <v>5</v>
      </c>
      <c r="B315" s="567"/>
      <c r="C315" s="614" t="s">
        <v>1653</v>
      </c>
      <c r="D315" s="611"/>
      <c r="E315" s="448"/>
      <c r="F315" s="147" t="s">
        <v>81</v>
      </c>
      <c r="G315" s="607" t="s">
        <v>6</v>
      </c>
      <c r="H315" s="607"/>
      <c r="I315" s="607"/>
      <c r="J315" s="607"/>
      <c r="K315" s="539">
        <v>3</v>
      </c>
      <c r="L315" s="589">
        <v>24390</v>
      </c>
    </row>
    <row r="316" spans="1:12" ht="15" customHeight="1" x14ac:dyDescent="0.25">
      <c r="A316" s="568"/>
      <c r="B316" s="568"/>
      <c r="C316" s="614"/>
      <c r="D316" s="612"/>
      <c r="E316" s="448"/>
      <c r="F316" s="147" t="s">
        <v>80</v>
      </c>
      <c r="G316" s="633">
        <v>120</v>
      </c>
      <c r="H316" s="633"/>
      <c r="I316" s="633"/>
      <c r="J316" s="633"/>
      <c r="K316" s="583"/>
      <c r="L316" s="590"/>
    </row>
    <row r="317" spans="1:12" ht="15" customHeight="1" x14ac:dyDescent="0.25">
      <c r="A317" s="568"/>
      <c r="B317" s="568"/>
      <c r="C317" s="614"/>
      <c r="D317" s="612"/>
      <c r="E317" s="448"/>
      <c r="F317" s="147" t="s">
        <v>1</v>
      </c>
      <c r="G317" s="86">
        <v>3000</v>
      </c>
      <c r="H317" s="87">
        <v>4000</v>
      </c>
      <c r="I317" s="114">
        <v>5000</v>
      </c>
      <c r="J317" s="88">
        <v>6000</v>
      </c>
      <c r="K317" s="583"/>
      <c r="L317" s="590"/>
    </row>
    <row r="318" spans="1:12" ht="15" customHeight="1" x14ac:dyDescent="0.25">
      <c r="A318" s="568"/>
      <c r="B318" s="568"/>
      <c r="C318" s="614"/>
      <c r="D318" s="612"/>
      <c r="E318" s="448"/>
      <c r="F318" s="147" t="s">
        <v>817</v>
      </c>
      <c r="G318" s="243">
        <f>G316*100</f>
        <v>12000</v>
      </c>
      <c r="H318" s="244">
        <f>G316*110</f>
        <v>13200</v>
      </c>
      <c r="I318" s="246">
        <f>G316*120</f>
        <v>14400</v>
      </c>
      <c r="J318" s="245">
        <f>G316*123</f>
        <v>14760</v>
      </c>
      <c r="K318" s="583"/>
      <c r="L318" s="590"/>
    </row>
    <row r="319" spans="1:12" ht="15" customHeight="1" x14ac:dyDescent="0.25">
      <c r="A319" s="568"/>
      <c r="B319" s="568"/>
      <c r="C319" s="614"/>
      <c r="D319" s="612"/>
      <c r="E319" s="448"/>
      <c r="F319" s="147" t="s">
        <v>1269</v>
      </c>
      <c r="G319" s="451">
        <v>0.98</v>
      </c>
      <c r="H319" s="451"/>
      <c r="I319" s="451"/>
      <c r="J319" s="451"/>
      <c r="K319" s="583"/>
      <c r="L319" s="590"/>
    </row>
    <row r="320" spans="1:12" ht="15" customHeight="1" x14ac:dyDescent="0.25">
      <c r="A320" s="568"/>
      <c r="B320" s="568"/>
      <c r="C320" s="614"/>
      <c r="D320" s="612"/>
      <c r="E320" s="448"/>
      <c r="F320" s="93" t="s">
        <v>699</v>
      </c>
      <c r="G320" s="523" t="s">
        <v>700</v>
      </c>
      <c r="H320" s="523"/>
      <c r="I320" s="523"/>
      <c r="J320" s="523"/>
      <c r="K320" s="583"/>
      <c r="L320" s="590"/>
    </row>
    <row r="321" spans="1:12" ht="15" customHeight="1" x14ac:dyDescent="0.25">
      <c r="A321" s="568"/>
      <c r="B321" s="568"/>
      <c r="C321" s="614"/>
      <c r="D321" s="612"/>
      <c r="E321" s="448"/>
      <c r="F321" s="93" t="s">
        <v>1181</v>
      </c>
      <c r="G321" s="462" t="s">
        <v>1179</v>
      </c>
      <c r="H321" s="463"/>
      <c r="I321" s="463"/>
      <c r="J321" s="464"/>
      <c r="K321" s="583"/>
      <c r="L321" s="590"/>
    </row>
    <row r="322" spans="1:12" ht="15" customHeight="1" x14ac:dyDescent="0.25">
      <c r="A322" s="568"/>
      <c r="B322" s="568"/>
      <c r="C322" s="614"/>
      <c r="D322" s="612"/>
      <c r="E322" s="448"/>
      <c r="F322" s="147" t="s">
        <v>2</v>
      </c>
      <c r="G322" s="607">
        <v>66</v>
      </c>
      <c r="H322" s="607"/>
      <c r="I322" s="607"/>
      <c r="J322" s="607"/>
      <c r="K322" s="583"/>
      <c r="L322" s="590"/>
    </row>
    <row r="323" spans="1:12" ht="15" customHeight="1" x14ac:dyDescent="0.25">
      <c r="A323" s="568"/>
      <c r="B323" s="568"/>
      <c r="C323" s="614"/>
      <c r="D323" s="612"/>
      <c r="E323" s="448"/>
      <c r="F323" s="94" t="s">
        <v>396</v>
      </c>
      <c r="G323" s="523" t="s">
        <v>1185</v>
      </c>
      <c r="H323" s="523"/>
      <c r="I323" s="523"/>
      <c r="J323" s="523"/>
      <c r="K323" s="583"/>
      <c r="L323" s="590"/>
    </row>
    <row r="324" spans="1:12" ht="15" customHeight="1" x14ac:dyDescent="0.25">
      <c r="A324" s="568"/>
      <c r="B324" s="568"/>
      <c r="C324" s="614"/>
      <c r="D324" s="612"/>
      <c r="E324" s="448"/>
      <c r="F324" s="147" t="s">
        <v>3</v>
      </c>
      <c r="G324" s="607" t="s">
        <v>331</v>
      </c>
      <c r="H324" s="607"/>
      <c r="I324" s="607"/>
      <c r="J324" s="607"/>
      <c r="K324" s="583"/>
      <c r="L324" s="590"/>
    </row>
    <row r="325" spans="1:12" ht="15" customHeight="1" x14ac:dyDescent="0.25">
      <c r="A325" s="568"/>
      <c r="B325" s="568"/>
      <c r="C325" s="614"/>
      <c r="D325" s="612"/>
      <c r="E325" s="448"/>
      <c r="F325" s="148" t="s">
        <v>379</v>
      </c>
      <c r="G325" s="523" t="s">
        <v>380</v>
      </c>
      <c r="H325" s="523"/>
      <c r="I325" s="523"/>
      <c r="J325" s="523"/>
      <c r="K325" s="583"/>
      <c r="L325" s="590"/>
    </row>
    <row r="326" spans="1:12" ht="15" customHeight="1" x14ac:dyDescent="0.25">
      <c r="A326" s="568"/>
      <c r="B326" s="568"/>
      <c r="C326" s="614"/>
      <c r="D326" s="612"/>
      <c r="E326" s="448"/>
      <c r="F326" s="93" t="s">
        <v>701</v>
      </c>
      <c r="G326" s="523">
        <v>100000</v>
      </c>
      <c r="H326" s="523"/>
      <c r="I326" s="523"/>
      <c r="J326" s="523"/>
      <c r="K326" s="583"/>
      <c r="L326" s="590"/>
    </row>
    <row r="327" spans="1:12" ht="15" customHeight="1" x14ac:dyDescent="0.25">
      <c r="A327" s="568"/>
      <c r="B327" s="568"/>
      <c r="C327" s="614"/>
      <c r="D327" s="612"/>
      <c r="E327" s="448"/>
      <c r="F327" s="148" t="s">
        <v>257</v>
      </c>
      <c r="G327" s="523" t="s">
        <v>556</v>
      </c>
      <c r="H327" s="523"/>
      <c r="I327" s="523"/>
      <c r="J327" s="523"/>
      <c r="K327" s="583"/>
      <c r="L327" s="590"/>
    </row>
    <row r="328" spans="1:12" ht="15" customHeight="1" x14ac:dyDescent="0.25">
      <c r="A328" s="568"/>
      <c r="B328" s="568"/>
      <c r="C328" s="614"/>
      <c r="D328" s="612"/>
      <c r="E328" s="448"/>
      <c r="F328" s="148" t="s">
        <v>376</v>
      </c>
      <c r="G328" s="523" t="s">
        <v>392</v>
      </c>
      <c r="H328" s="523"/>
      <c r="I328" s="523"/>
      <c r="J328" s="523"/>
      <c r="K328" s="583"/>
      <c r="L328" s="590"/>
    </row>
    <row r="329" spans="1:12" ht="15" customHeight="1" x14ac:dyDescent="0.25">
      <c r="A329" s="568"/>
      <c r="B329" s="568"/>
      <c r="C329" s="614"/>
      <c r="D329" s="612"/>
      <c r="E329" s="448"/>
      <c r="F329" s="93" t="s">
        <v>702</v>
      </c>
      <c r="G329" s="523" t="s">
        <v>709</v>
      </c>
      <c r="H329" s="523"/>
      <c r="I329" s="523"/>
      <c r="J329" s="523"/>
      <c r="K329" s="583"/>
      <c r="L329" s="590"/>
    </row>
    <row r="330" spans="1:12" ht="15" customHeight="1" x14ac:dyDescent="0.25">
      <c r="A330" s="568"/>
      <c r="B330" s="568"/>
      <c r="C330" s="614"/>
      <c r="D330" s="612"/>
      <c r="E330" s="448"/>
      <c r="F330" s="148" t="s">
        <v>381</v>
      </c>
      <c r="G330" s="523" t="s">
        <v>382</v>
      </c>
      <c r="H330" s="523"/>
      <c r="I330" s="523"/>
      <c r="J330" s="523"/>
      <c r="K330" s="583"/>
      <c r="L330" s="590"/>
    </row>
    <row r="331" spans="1:12" ht="15" customHeight="1" x14ac:dyDescent="0.25">
      <c r="A331" s="568"/>
      <c r="B331" s="568"/>
      <c r="C331" s="614"/>
      <c r="D331" s="612"/>
      <c r="E331" s="448"/>
      <c r="F331" s="94" t="s">
        <v>358</v>
      </c>
      <c r="G331" s="523" t="s">
        <v>900</v>
      </c>
      <c r="H331" s="523"/>
      <c r="I331" s="523"/>
      <c r="J331" s="523"/>
      <c r="K331" s="583"/>
      <c r="L331" s="590"/>
    </row>
    <row r="332" spans="1:12" ht="15" customHeight="1" x14ac:dyDescent="0.25">
      <c r="A332" s="568"/>
      <c r="B332" s="568"/>
      <c r="C332" s="614"/>
      <c r="D332" s="612"/>
      <c r="E332" s="448"/>
      <c r="F332" s="148" t="s">
        <v>383</v>
      </c>
      <c r="G332" s="523" t="s">
        <v>384</v>
      </c>
      <c r="H332" s="523"/>
      <c r="I332" s="523"/>
      <c r="J332" s="523"/>
      <c r="K332" s="584">
        <v>5</v>
      </c>
      <c r="L332" s="533">
        <v>26097</v>
      </c>
    </row>
    <row r="333" spans="1:12" ht="15" customHeight="1" x14ac:dyDescent="0.25">
      <c r="A333" s="568"/>
      <c r="B333" s="568"/>
      <c r="C333" s="614"/>
      <c r="D333" s="612"/>
      <c r="E333" s="448"/>
      <c r="F333" s="148" t="s">
        <v>389</v>
      </c>
      <c r="G333" s="523" t="s">
        <v>390</v>
      </c>
      <c r="H333" s="523"/>
      <c r="I333" s="523"/>
      <c r="J333" s="523"/>
      <c r="K333" s="585"/>
      <c r="L333" s="603" t="e">
        <f>#REF!-#REF!*10%</f>
        <v>#REF!</v>
      </c>
    </row>
    <row r="334" spans="1:12" ht="15" customHeight="1" x14ac:dyDescent="0.25">
      <c r="A334" s="568"/>
      <c r="B334" s="568"/>
      <c r="C334" s="614"/>
      <c r="D334" s="612"/>
      <c r="E334" s="448"/>
      <c r="F334" s="93" t="s">
        <v>704</v>
      </c>
      <c r="G334" s="523" t="s">
        <v>705</v>
      </c>
      <c r="H334" s="523"/>
      <c r="I334" s="523"/>
      <c r="J334" s="523"/>
      <c r="K334" s="585"/>
      <c r="L334" s="603" t="e">
        <f>#REF!-#REF!*10%</f>
        <v>#REF!</v>
      </c>
    </row>
    <row r="335" spans="1:12" ht="15" customHeight="1" x14ac:dyDescent="0.25">
      <c r="A335" s="568"/>
      <c r="B335" s="568"/>
      <c r="C335" s="614"/>
      <c r="D335" s="612"/>
      <c r="E335" s="448"/>
      <c r="F335" s="93" t="s">
        <v>706</v>
      </c>
      <c r="G335" s="523" t="s">
        <v>390</v>
      </c>
      <c r="H335" s="523"/>
      <c r="I335" s="523"/>
      <c r="J335" s="523"/>
      <c r="K335" s="585"/>
      <c r="L335" s="603" t="e">
        <f>#REF!-#REF!*10%</f>
        <v>#REF!</v>
      </c>
    </row>
    <row r="336" spans="1:12" ht="15" customHeight="1" x14ac:dyDescent="0.25">
      <c r="A336" s="568"/>
      <c r="B336" s="568"/>
      <c r="C336" s="614"/>
      <c r="D336" s="612"/>
      <c r="E336" s="448"/>
      <c r="F336" s="93" t="s">
        <v>1271</v>
      </c>
      <c r="G336" s="523" t="s">
        <v>390</v>
      </c>
      <c r="H336" s="523"/>
      <c r="I336" s="523"/>
      <c r="J336" s="523"/>
      <c r="K336" s="585"/>
      <c r="L336" s="603" t="e">
        <f>#REF!-#REF!*10%</f>
        <v>#REF!</v>
      </c>
    </row>
    <row r="337" spans="1:12" ht="15" customHeight="1" x14ac:dyDescent="0.25">
      <c r="A337" s="568"/>
      <c r="B337" s="568"/>
      <c r="C337" s="614"/>
      <c r="D337" s="612"/>
      <c r="E337" s="448"/>
      <c r="F337" s="93" t="s">
        <v>707</v>
      </c>
      <c r="G337" s="523" t="s">
        <v>911</v>
      </c>
      <c r="H337" s="523"/>
      <c r="I337" s="523"/>
      <c r="J337" s="523"/>
      <c r="K337" s="585"/>
      <c r="L337" s="603" t="e">
        <f>#REF!-#REF!*10%</f>
        <v>#REF!</v>
      </c>
    </row>
    <row r="338" spans="1:12" ht="15" customHeight="1" x14ac:dyDescent="0.25">
      <c r="A338" s="568"/>
      <c r="B338" s="568"/>
      <c r="C338" s="614"/>
      <c r="D338" s="612"/>
      <c r="E338" s="448"/>
      <c r="F338" s="93" t="s">
        <v>708</v>
      </c>
      <c r="G338" s="523" t="s">
        <v>390</v>
      </c>
      <c r="H338" s="523"/>
      <c r="I338" s="523"/>
      <c r="J338" s="523"/>
      <c r="K338" s="585"/>
      <c r="L338" s="603" t="e">
        <f>#REF!-#REF!*10%</f>
        <v>#REF!</v>
      </c>
    </row>
    <row r="339" spans="1:12" ht="15" customHeight="1" x14ac:dyDescent="0.25">
      <c r="A339" s="568"/>
      <c r="B339" s="568"/>
      <c r="C339" s="614"/>
      <c r="D339" s="612"/>
      <c r="E339" s="448"/>
      <c r="F339" s="148" t="s">
        <v>377</v>
      </c>
      <c r="G339" s="523" t="s">
        <v>387</v>
      </c>
      <c r="H339" s="523"/>
      <c r="I339" s="523"/>
      <c r="J339" s="523"/>
      <c r="K339" s="585"/>
      <c r="L339" s="603" t="e">
        <f>#REF!-#REF!*10%</f>
        <v>#REF!</v>
      </c>
    </row>
    <row r="340" spans="1:12" ht="15" customHeight="1" x14ac:dyDescent="0.25">
      <c r="A340" s="568"/>
      <c r="B340" s="568"/>
      <c r="C340" s="614"/>
      <c r="D340" s="612"/>
      <c r="E340" s="448"/>
      <c r="F340" s="148" t="s">
        <v>388</v>
      </c>
      <c r="G340" s="523" t="s">
        <v>393</v>
      </c>
      <c r="H340" s="523"/>
      <c r="I340" s="523"/>
      <c r="J340" s="523"/>
      <c r="K340" s="585"/>
      <c r="L340" s="603" t="e">
        <f>#REF!-#REF!*10%</f>
        <v>#REF!</v>
      </c>
    </row>
    <row r="341" spans="1:12" ht="15.6" customHeight="1" x14ac:dyDescent="0.25">
      <c r="A341" s="568"/>
      <c r="B341" s="568"/>
      <c r="C341" s="614"/>
      <c r="D341" s="612"/>
      <c r="E341" s="448"/>
      <c r="F341" s="148" t="s">
        <v>562</v>
      </c>
      <c r="G341" s="523" t="s">
        <v>1024</v>
      </c>
      <c r="H341" s="523"/>
      <c r="I341" s="523"/>
      <c r="J341" s="523"/>
      <c r="K341" s="585"/>
      <c r="L341" s="603" t="e">
        <f>#REF!-#REF!*10%</f>
        <v>#REF!</v>
      </c>
    </row>
    <row r="342" spans="1:12" ht="15.6" customHeight="1" x14ac:dyDescent="0.25">
      <c r="A342" s="568"/>
      <c r="B342" s="568"/>
      <c r="C342" s="614"/>
      <c r="D342" s="612"/>
      <c r="E342" s="448"/>
      <c r="F342" s="93" t="s">
        <v>1183</v>
      </c>
      <c r="G342" s="573" t="s">
        <v>1180</v>
      </c>
      <c r="H342" s="574"/>
      <c r="I342" s="574"/>
      <c r="J342" s="575"/>
      <c r="K342" s="585"/>
      <c r="L342" s="603" t="e">
        <f>#REF!-#REF!*10%</f>
        <v>#REF!</v>
      </c>
    </row>
    <row r="343" spans="1:12" ht="15.6" customHeight="1" x14ac:dyDescent="0.25">
      <c r="A343" s="568"/>
      <c r="B343" s="568"/>
      <c r="C343" s="614"/>
      <c r="D343" s="612"/>
      <c r="E343" s="448"/>
      <c r="F343" s="148" t="s">
        <v>570</v>
      </c>
      <c r="G343" s="523" t="s">
        <v>613</v>
      </c>
      <c r="H343" s="523"/>
      <c r="I343" s="523"/>
      <c r="J343" s="523"/>
      <c r="K343" s="585"/>
      <c r="L343" s="603" t="e">
        <f>#REF!-#REF!*10%</f>
        <v>#REF!</v>
      </c>
    </row>
    <row r="344" spans="1:12" ht="15.6" customHeight="1" x14ac:dyDescent="0.25">
      <c r="A344" s="568"/>
      <c r="B344" s="568"/>
      <c r="C344" s="614"/>
      <c r="D344" s="612"/>
      <c r="E344" s="448"/>
      <c r="F344" s="149" t="s">
        <v>4</v>
      </c>
      <c r="G344" s="606">
        <v>2.1</v>
      </c>
      <c r="H344" s="606"/>
      <c r="I344" s="606"/>
      <c r="J344" s="606"/>
      <c r="K344" s="585"/>
      <c r="L344" s="603" t="e">
        <f>#REF!-#REF!*10%</f>
        <v>#REF!</v>
      </c>
    </row>
    <row r="345" spans="1:12" ht="15" customHeight="1" x14ac:dyDescent="0.25">
      <c r="A345" s="569"/>
      <c r="B345" s="569"/>
      <c r="C345" s="614"/>
      <c r="D345" s="612"/>
      <c r="E345" s="448"/>
      <c r="F345" s="136" t="s">
        <v>1016</v>
      </c>
      <c r="G345" s="454">
        <v>5</v>
      </c>
      <c r="H345" s="454"/>
      <c r="I345" s="454"/>
      <c r="J345" s="454"/>
      <c r="K345" s="585"/>
      <c r="L345" s="603" t="e">
        <f>#REF!-#REF!*10%</f>
        <v>#REF!</v>
      </c>
    </row>
    <row r="346" spans="1:12" ht="15" customHeight="1" x14ac:dyDescent="0.25">
      <c r="A346" s="567">
        <v>6</v>
      </c>
      <c r="B346" s="567"/>
      <c r="C346" s="614" t="s">
        <v>1652</v>
      </c>
      <c r="D346" s="611"/>
      <c r="E346" s="448"/>
      <c r="F346" s="147" t="s">
        <v>81</v>
      </c>
      <c r="G346" s="607" t="s">
        <v>6</v>
      </c>
      <c r="H346" s="607"/>
      <c r="I346" s="607"/>
      <c r="J346" s="607"/>
      <c r="K346" s="539">
        <v>3</v>
      </c>
      <c r="L346" s="589">
        <v>27844</v>
      </c>
    </row>
    <row r="347" spans="1:12" ht="15" customHeight="1" x14ac:dyDescent="0.25">
      <c r="A347" s="568"/>
      <c r="B347" s="568"/>
      <c r="C347" s="614"/>
      <c r="D347" s="612"/>
      <c r="E347" s="448"/>
      <c r="F347" s="147" t="s">
        <v>80</v>
      </c>
      <c r="G347" s="633">
        <v>150</v>
      </c>
      <c r="H347" s="633"/>
      <c r="I347" s="633"/>
      <c r="J347" s="633"/>
      <c r="K347" s="583"/>
      <c r="L347" s="590"/>
    </row>
    <row r="348" spans="1:12" ht="15" customHeight="1" x14ac:dyDescent="0.25">
      <c r="A348" s="568"/>
      <c r="B348" s="568"/>
      <c r="C348" s="614"/>
      <c r="D348" s="612"/>
      <c r="E348" s="448"/>
      <c r="F348" s="147" t="s">
        <v>1</v>
      </c>
      <c r="G348" s="86">
        <v>3000</v>
      </c>
      <c r="H348" s="87">
        <v>4000</v>
      </c>
      <c r="I348" s="114">
        <v>5000</v>
      </c>
      <c r="J348" s="88">
        <v>6000</v>
      </c>
      <c r="K348" s="583"/>
      <c r="L348" s="590"/>
    </row>
    <row r="349" spans="1:12" ht="15" customHeight="1" x14ac:dyDescent="0.25">
      <c r="A349" s="568"/>
      <c r="B349" s="568"/>
      <c r="C349" s="614"/>
      <c r="D349" s="612"/>
      <c r="E349" s="448"/>
      <c r="F349" s="147" t="s">
        <v>817</v>
      </c>
      <c r="G349" s="243">
        <f>G347*100</f>
        <v>15000</v>
      </c>
      <c r="H349" s="244">
        <f>G347*110</f>
        <v>16500</v>
      </c>
      <c r="I349" s="246">
        <f>G347*120</f>
        <v>18000</v>
      </c>
      <c r="J349" s="245">
        <f>G347*123</f>
        <v>18450</v>
      </c>
      <c r="K349" s="583"/>
      <c r="L349" s="590"/>
    </row>
    <row r="350" spans="1:12" ht="15" customHeight="1" x14ac:dyDescent="0.25">
      <c r="A350" s="568"/>
      <c r="B350" s="568"/>
      <c r="C350" s="614"/>
      <c r="D350" s="612"/>
      <c r="E350" s="448"/>
      <c r="F350" s="147" t="s">
        <v>1269</v>
      </c>
      <c r="G350" s="451">
        <v>0.98</v>
      </c>
      <c r="H350" s="451"/>
      <c r="I350" s="451"/>
      <c r="J350" s="451"/>
      <c r="K350" s="583"/>
      <c r="L350" s="590"/>
    </row>
    <row r="351" spans="1:12" ht="15" customHeight="1" x14ac:dyDescent="0.25">
      <c r="A351" s="568"/>
      <c r="B351" s="568"/>
      <c r="C351" s="614"/>
      <c r="D351" s="612"/>
      <c r="E351" s="448"/>
      <c r="F351" s="93" t="s">
        <v>699</v>
      </c>
      <c r="G351" s="523" t="s">
        <v>700</v>
      </c>
      <c r="H351" s="523"/>
      <c r="I351" s="523"/>
      <c r="J351" s="523"/>
      <c r="K351" s="583"/>
      <c r="L351" s="590"/>
    </row>
    <row r="352" spans="1:12" ht="15" customHeight="1" x14ac:dyDescent="0.25">
      <c r="A352" s="568"/>
      <c r="B352" s="568"/>
      <c r="C352" s="614"/>
      <c r="D352" s="612"/>
      <c r="E352" s="448"/>
      <c r="F352" s="93" t="s">
        <v>1181</v>
      </c>
      <c r="G352" s="462" t="s">
        <v>1179</v>
      </c>
      <c r="H352" s="463"/>
      <c r="I352" s="463"/>
      <c r="J352" s="464"/>
      <c r="K352" s="583"/>
      <c r="L352" s="590"/>
    </row>
    <row r="353" spans="1:12" ht="15" customHeight="1" x14ac:dyDescent="0.25">
      <c r="A353" s="568"/>
      <c r="B353" s="568"/>
      <c r="C353" s="614"/>
      <c r="D353" s="612"/>
      <c r="E353" s="448"/>
      <c r="F353" s="147" t="s">
        <v>2</v>
      </c>
      <c r="G353" s="607">
        <v>66</v>
      </c>
      <c r="H353" s="607"/>
      <c r="I353" s="607"/>
      <c r="J353" s="607"/>
      <c r="K353" s="583"/>
      <c r="L353" s="590"/>
    </row>
    <row r="354" spans="1:12" ht="15" customHeight="1" x14ac:dyDescent="0.25">
      <c r="A354" s="568"/>
      <c r="B354" s="568"/>
      <c r="C354" s="614"/>
      <c r="D354" s="612"/>
      <c r="E354" s="448"/>
      <c r="F354" s="94" t="s">
        <v>396</v>
      </c>
      <c r="G354" s="523" t="s">
        <v>1185</v>
      </c>
      <c r="H354" s="523"/>
      <c r="I354" s="523"/>
      <c r="J354" s="523"/>
      <c r="K354" s="583"/>
      <c r="L354" s="590"/>
    </row>
    <row r="355" spans="1:12" ht="15" customHeight="1" x14ac:dyDescent="0.25">
      <c r="A355" s="568"/>
      <c r="B355" s="568"/>
      <c r="C355" s="614"/>
      <c r="D355" s="612"/>
      <c r="E355" s="448"/>
      <c r="F355" s="147" t="s">
        <v>3</v>
      </c>
      <c r="G355" s="607" t="s">
        <v>332</v>
      </c>
      <c r="H355" s="607"/>
      <c r="I355" s="607"/>
      <c r="J355" s="607"/>
      <c r="K355" s="583"/>
      <c r="L355" s="590"/>
    </row>
    <row r="356" spans="1:12" ht="15" customHeight="1" x14ac:dyDescent="0.25">
      <c r="A356" s="568"/>
      <c r="B356" s="568"/>
      <c r="C356" s="614"/>
      <c r="D356" s="612"/>
      <c r="E356" s="448"/>
      <c r="F356" s="148" t="s">
        <v>379</v>
      </c>
      <c r="G356" s="523" t="s">
        <v>380</v>
      </c>
      <c r="H356" s="523"/>
      <c r="I356" s="523"/>
      <c r="J356" s="523"/>
      <c r="K356" s="583"/>
      <c r="L356" s="590"/>
    </row>
    <row r="357" spans="1:12" ht="15" customHeight="1" x14ac:dyDescent="0.25">
      <c r="A357" s="568"/>
      <c r="B357" s="568"/>
      <c r="C357" s="614"/>
      <c r="D357" s="612"/>
      <c r="E357" s="448"/>
      <c r="F357" s="93" t="s">
        <v>701</v>
      </c>
      <c r="G357" s="523">
        <v>100000</v>
      </c>
      <c r="H357" s="523"/>
      <c r="I357" s="523"/>
      <c r="J357" s="523"/>
      <c r="K357" s="583"/>
      <c r="L357" s="590"/>
    </row>
    <row r="358" spans="1:12" ht="15" customHeight="1" x14ac:dyDescent="0.25">
      <c r="A358" s="568"/>
      <c r="B358" s="568"/>
      <c r="C358" s="614"/>
      <c r="D358" s="612"/>
      <c r="E358" s="448"/>
      <c r="F358" s="148" t="s">
        <v>257</v>
      </c>
      <c r="G358" s="523" t="s">
        <v>556</v>
      </c>
      <c r="H358" s="523"/>
      <c r="I358" s="523"/>
      <c r="J358" s="523"/>
      <c r="K358" s="583"/>
      <c r="L358" s="590"/>
    </row>
    <row r="359" spans="1:12" ht="15" customHeight="1" x14ac:dyDescent="0.25">
      <c r="A359" s="568"/>
      <c r="B359" s="568"/>
      <c r="C359" s="614"/>
      <c r="D359" s="612"/>
      <c r="E359" s="448"/>
      <c r="F359" s="148" t="s">
        <v>376</v>
      </c>
      <c r="G359" s="523" t="s">
        <v>392</v>
      </c>
      <c r="H359" s="523"/>
      <c r="I359" s="523"/>
      <c r="J359" s="523"/>
      <c r="K359" s="583"/>
      <c r="L359" s="590"/>
    </row>
    <row r="360" spans="1:12" ht="15" customHeight="1" x14ac:dyDescent="0.25">
      <c r="A360" s="568"/>
      <c r="B360" s="568"/>
      <c r="C360" s="614"/>
      <c r="D360" s="612"/>
      <c r="E360" s="448"/>
      <c r="F360" s="93" t="s">
        <v>702</v>
      </c>
      <c r="G360" s="523" t="s">
        <v>709</v>
      </c>
      <c r="H360" s="523"/>
      <c r="I360" s="523"/>
      <c r="J360" s="523"/>
      <c r="K360" s="583"/>
      <c r="L360" s="590"/>
    </row>
    <row r="361" spans="1:12" ht="15" customHeight="1" x14ac:dyDescent="0.25">
      <c r="A361" s="568"/>
      <c r="B361" s="568"/>
      <c r="C361" s="614"/>
      <c r="D361" s="612"/>
      <c r="E361" s="448"/>
      <c r="F361" s="148" t="s">
        <v>381</v>
      </c>
      <c r="G361" s="523" t="s">
        <v>382</v>
      </c>
      <c r="H361" s="523"/>
      <c r="I361" s="523"/>
      <c r="J361" s="523"/>
      <c r="K361" s="583"/>
      <c r="L361" s="590"/>
    </row>
    <row r="362" spans="1:12" ht="15" customHeight="1" x14ac:dyDescent="0.25">
      <c r="A362" s="568"/>
      <c r="B362" s="568"/>
      <c r="C362" s="614"/>
      <c r="D362" s="612"/>
      <c r="E362" s="448"/>
      <c r="F362" s="94" t="s">
        <v>358</v>
      </c>
      <c r="G362" s="523" t="s">
        <v>900</v>
      </c>
      <c r="H362" s="523"/>
      <c r="I362" s="523"/>
      <c r="J362" s="523"/>
      <c r="K362" s="583"/>
      <c r="L362" s="590"/>
    </row>
    <row r="363" spans="1:12" ht="15" customHeight="1" x14ac:dyDescent="0.25">
      <c r="A363" s="568"/>
      <c r="B363" s="568"/>
      <c r="C363" s="614"/>
      <c r="D363" s="612"/>
      <c r="E363" s="448"/>
      <c r="F363" s="148" t="s">
        <v>383</v>
      </c>
      <c r="G363" s="523" t="s">
        <v>384</v>
      </c>
      <c r="H363" s="523"/>
      <c r="I363" s="523"/>
      <c r="J363" s="523"/>
      <c r="K363" s="584">
        <v>5</v>
      </c>
      <c r="L363" s="533">
        <v>29793</v>
      </c>
    </row>
    <row r="364" spans="1:12" ht="15" customHeight="1" x14ac:dyDescent="0.25">
      <c r="A364" s="568"/>
      <c r="B364" s="568"/>
      <c r="C364" s="614"/>
      <c r="D364" s="612"/>
      <c r="E364" s="448"/>
      <c r="F364" s="148" t="s">
        <v>389</v>
      </c>
      <c r="G364" s="523" t="s">
        <v>390</v>
      </c>
      <c r="H364" s="523"/>
      <c r="I364" s="523"/>
      <c r="J364" s="523"/>
      <c r="K364" s="585"/>
      <c r="L364" s="603" t="e">
        <f>#REF!-#REF!*10%</f>
        <v>#REF!</v>
      </c>
    </row>
    <row r="365" spans="1:12" ht="15" customHeight="1" x14ac:dyDescent="0.25">
      <c r="A365" s="568"/>
      <c r="B365" s="568"/>
      <c r="C365" s="614"/>
      <c r="D365" s="612"/>
      <c r="E365" s="448"/>
      <c r="F365" s="93" t="s">
        <v>704</v>
      </c>
      <c r="G365" s="523" t="s">
        <v>705</v>
      </c>
      <c r="H365" s="523"/>
      <c r="I365" s="523"/>
      <c r="J365" s="523"/>
      <c r="K365" s="585"/>
      <c r="L365" s="603" t="e">
        <f>#REF!-#REF!*10%</f>
        <v>#REF!</v>
      </c>
    </row>
    <row r="366" spans="1:12" ht="15" customHeight="1" x14ac:dyDescent="0.25">
      <c r="A366" s="568"/>
      <c r="B366" s="568"/>
      <c r="C366" s="614"/>
      <c r="D366" s="612"/>
      <c r="E366" s="448"/>
      <c r="F366" s="93" t="s">
        <v>706</v>
      </c>
      <c r="G366" s="523" t="s">
        <v>390</v>
      </c>
      <c r="H366" s="523"/>
      <c r="I366" s="523"/>
      <c r="J366" s="523"/>
      <c r="K366" s="585"/>
      <c r="L366" s="603" t="e">
        <f>#REF!-#REF!*10%</f>
        <v>#REF!</v>
      </c>
    </row>
    <row r="367" spans="1:12" ht="15" customHeight="1" x14ac:dyDescent="0.25">
      <c r="A367" s="568"/>
      <c r="B367" s="568"/>
      <c r="C367" s="614"/>
      <c r="D367" s="612"/>
      <c r="E367" s="448"/>
      <c r="F367" s="93" t="s">
        <v>1271</v>
      </c>
      <c r="G367" s="523" t="s">
        <v>390</v>
      </c>
      <c r="H367" s="523"/>
      <c r="I367" s="523"/>
      <c r="J367" s="523"/>
      <c r="K367" s="585"/>
      <c r="L367" s="603" t="e">
        <f>#REF!-#REF!*10%</f>
        <v>#REF!</v>
      </c>
    </row>
    <row r="368" spans="1:12" ht="15" customHeight="1" x14ac:dyDescent="0.25">
      <c r="A368" s="568"/>
      <c r="B368" s="568"/>
      <c r="C368" s="614"/>
      <c r="D368" s="612"/>
      <c r="E368" s="448"/>
      <c r="F368" s="93" t="s">
        <v>707</v>
      </c>
      <c r="G368" s="523" t="s">
        <v>911</v>
      </c>
      <c r="H368" s="523"/>
      <c r="I368" s="523"/>
      <c r="J368" s="523"/>
      <c r="K368" s="585"/>
      <c r="L368" s="603" t="e">
        <f>#REF!-#REF!*10%</f>
        <v>#REF!</v>
      </c>
    </row>
    <row r="369" spans="1:12" ht="15" customHeight="1" x14ac:dyDescent="0.25">
      <c r="A369" s="568"/>
      <c r="B369" s="568"/>
      <c r="C369" s="614"/>
      <c r="D369" s="612"/>
      <c r="E369" s="448"/>
      <c r="F369" s="93" t="s">
        <v>708</v>
      </c>
      <c r="G369" s="523" t="s">
        <v>390</v>
      </c>
      <c r="H369" s="523"/>
      <c r="I369" s="523"/>
      <c r="J369" s="523"/>
      <c r="K369" s="585"/>
      <c r="L369" s="603" t="e">
        <f>#REF!-#REF!*10%</f>
        <v>#REF!</v>
      </c>
    </row>
    <row r="370" spans="1:12" ht="15" customHeight="1" x14ac:dyDescent="0.25">
      <c r="A370" s="568"/>
      <c r="B370" s="568"/>
      <c r="C370" s="614"/>
      <c r="D370" s="612"/>
      <c r="E370" s="448"/>
      <c r="F370" s="148" t="s">
        <v>377</v>
      </c>
      <c r="G370" s="523" t="s">
        <v>387</v>
      </c>
      <c r="H370" s="523"/>
      <c r="I370" s="523"/>
      <c r="J370" s="523"/>
      <c r="K370" s="585"/>
      <c r="L370" s="603" t="e">
        <f>#REF!-#REF!*10%</f>
        <v>#REF!</v>
      </c>
    </row>
    <row r="371" spans="1:12" ht="15" customHeight="1" x14ac:dyDescent="0.25">
      <c r="A371" s="568"/>
      <c r="B371" s="568"/>
      <c r="C371" s="614"/>
      <c r="D371" s="612"/>
      <c r="E371" s="448"/>
      <c r="F371" s="148" t="s">
        <v>388</v>
      </c>
      <c r="G371" s="523" t="s">
        <v>393</v>
      </c>
      <c r="H371" s="523"/>
      <c r="I371" s="523"/>
      <c r="J371" s="523"/>
      <c r="K371" s="585"/>
      <c r="L371" s="603" t="e">
        <f>#REF!-#REF!*10%</f>
        <v>#REF!</v>
      </c>
    </row>
    <row r="372" spans="1:12" ht="15.6" customHeight="1" x14ac:dyDescent="0.25">
      <c r="A372" s="568"/>
      <c r="B372" s="568"/>
      <c r="C372" s="614"/>
      <c r="D372" s="612"/>
      <c r="E372" s="448"/>
      <c r="F372" s="148" t="s">
        <v>562</v>
      </c>
      <c r="G372" s="523" t="s">
        <v>1024</v>
      </c>
      <c r="H372" s="523"/>
      <c r="I372" s="523"/>
      <c r="J372" s="523"/>
      <c r="K372" s="585"/>
      <c r="L372" s="603" t="e">
        <f>#REF!-#REF!*10%</f>
        <v>#REF!</v>
      </c>
    </row>
    <row r="373" spans="1:12" ht="15.6" customHeight="1" x14ac:dyDescent="0.25">
      <c r="A373" s="568"/>
      <c r="B373" s="568"/>
      <c r="C373" s="614"/>
      <c r="D373" s="612"/>
      <c r="E373" s="448"/>
      <c r="F373" s="93" t="s">
        <v>1183</v>
      </c>
      <c r="G373" s="573" t="s">
        <v>1180</v>
      </c>
      <c r="H373" s="574"/>
      <c r="I373" s="574"/>
      <c r="J373" s="575"/>
      <c r="K373" s="585"/>
      <c r="L373" s="603" t="e">
        <f>#REF!-#REF!*10%</f>
        <v>#REF!</v>
      </c>
    </row>
    <row r="374" spans="1:12" ht="15.6" customHeight="1" x14ac:dyDescent="0.25">
      <c r="A374" s="568"/>
      <c r="B374" s="568"/>
      <c r="C374" s="614"/>
      <c r="D374" s="612"/>
      <c r="E374" s="448"/>
      <c r="F374" s="148" t="s">
        <v>570</v>
      </c>
      <c r="G374" s="523" t="s">
        <v>613</v>
      </c>
      <c r="H374" s="523"/>
      <c r="I374" s="523"/>
      <c r="J374" s="523"/>
      <c r="K374" s="585"/>
      <c r="L374" s="603" t="e">
        <f>#REF!-#REF!*10%</f>
        <v>#REF!</v>
      </c>
    </row>
    <row r="375" spans="1:12" ht="15.6" customHeight="1" x14ac:dyDescent="0.25">
      <c r="A375" s="568"/>
      <c r="B375" s="568"/>
      <c r="C375" s="614"/>
      <c r="D375" s="612"/>
      <c r="E375" s="448"/>
      <c r="F375" s="149" t="s">
        <v>4</v>
      </c>
      <c r="G375" s="606">
        <v>2.8</v>
      </c>
      <c r="H375" s="606"/>
      <c r="I375" s="606"/>
      <c r="J375" s="606"/>
      <c r="K375" s="585"/>
      <c r="L375" s="603" t="e">
        <f>#REF!-#REF!*10%</f>
        <v>#REF!</v>
      </c>
    </row>
    <row r="376" spans="1:12" ht="15" customHeight="1" x14ac:dyDescent="0.25">
      <c r="A376" s="569"/>
      <c r="B376" s="569"/>
      <c r="C376" s="614"/>
      <c r="D376" s="612"/>
      <c r="E376" s="448"/>
      <c r="F376" s="136" t="s">
        <v>1016</v>
      </c>
      <c r="G376" s="454">
        <v>5</v>
      </c>
      <c r="H376" s="454"/>
      <c r="I376" s="454"/>
      <c r="J376" s="454"/>
      <c r="K376" s="585"/>
      <c r="L376" s="603" t="e">
        <f>#REF!-#REF!*10%</f>
        <v>#REF!</v>
      </c>
    </row>
    <row r="377" spans="1:12" ht="15" customHeight="1" x14ac:dyDescent="0.3">
      <c r="A377" s="152"/>
      <c r="B377" s="152"/>
      <c r="C377" s="379"/>
      <c r="D377" s="91"/>
      <c r="E377" s="91"/>
      <c r="F377" s="146"/>
      <c r="G377" s="146"/>
      <c r="H377" s="146"/>
      <c r="I377" s="146"/>
      <c r="J377" s="146"/>
      <c r="K377" s="146"/>
      <c r="L377" s="354"/>
    </row>
    <row r="378" spans="1:12" ht="15" customHeight="1" x14ac:dyDescent="0.3">
      <c r="A378" s="152"/>
      <c r="B378" s="152"/>
      <c r="C378" s="379"/>
      <c r="D378" s="91"/>
      <c r="E378" s="91"/>
      <c r="F378" s="146"/>
      <c r="G378" s="146"/>
      <c r="H378" s="146"/>
      <c r="I378" s="146"/>
      <c r="J378" s="146"/>
      <c r="K378" s="146"/>
      <c r="L378" s="354"/>
    </row>
    <row r="379" spans="1:12" ht="15" customHeight="1" x14ac:dyDescent="0.3">
      <c r="A379" s="152"/>
      <c r="B379" s="152"/>
      <c r="C379" s="379"/>
      <c r="D379" s="91"/>
      <c r="E379" s="91"/>
      <c r="F379" s="146"/>
      <c r="G379" s="146"/>
      <c r="H379" s="146"/>
      <c r="I379" s="146"/>
      <c r="J379" s="146"/>
      <c r="K379" s="146"/>
      <c r="L379" s="354"/>
    </row>
    <row r="380" spans="1:12" ht="15" customHeight="1" x14ac:dyDescent="0.3">
      <c r="A380" s="152"/>
      <c r="B380" s="152"/>
      <c r="C380" s="379"/>
      <c r="D380" s="91"/>
      <c r="E380" s="91"/>
      <c r="F380" s="146"/>
      <c r="G380" s="146"/>
      <c r="H380" s="146"/>
      <c r="I380" s="146"/>
      <c r="J380" s="146"/>
      <c r="K380" s="146"/>
      <c r="L380" s="354"/>
    </row>
    <row r="381" spans="1:12" ht="15" customHeight="1" x14ac:dyDescent="0.3">
      <c r="A381" s="152"/>
      <c r="B381" s="152"/>
      <c r="C381" s="379"/>
      <c r="D381" s="91"/>
      <c r="E381" s="91"/>
      <c r="F381" s="146"/>
      <c r="G381" s="146"/>
      <c r="H381" s="146"/>
      <c r="I381" s="146"/>
      <c r="J381" s="146"/>
      <c r="K381" s="146"/>
      <c r="L381" s="354"/>
    </row>
    <row r="382" spans="1:12" ht="15" customHeight="1" x14ac:dyDescent="0.3">
      <c r="A382" s="152"/>
      <c r="B382" s="152"/>
      <c r="C382" s="379"/>
      <c r="D382" s="91"/>
      <c r="E382" s="91"/>
      <c r="F382" s="146"/>
      <c r="G382" s="146"/>
      <c r="H382" s="146"/>
      <c r="I382" s="146"/>
      <c r="J382" s="146"/>
      <c r="K382" s="146"/>
      <c r="L382" s="354"/>
    </row>
    <row r="383" spans="1:12" ht="15" customHeight="1" x14ac:dyDescent="0.3">
      <c r="A383" s="152"/>
      <c r="B383" s="152"/>
      <c r="C383" s="379"/>
      <c r="D383" s="91"/>
      <c r="E383" s="91"/>
      <c r="F383" s="146"/>
      <c r="G383" s="146"/>
      <c r="H383" s="146"/>
      <c r="I383" s="146"/>
      <c r="J383" s="146"/>
      <c r="K383" s="146"/>
      <c r="L383" s="354"/>
    </row>
    <row r="384" spans="1:12" ht="15" customHeight="1" x14ac:dyDescent="0.3">
      <c r="A384" s="152"/>
      <c r="B384" s="152"/>
      <c r="C384" s="379"/>
      <c r="D384" s="91"/>
      <c r="E384" s="91"/>
      <c r="F384" s="146"/>
      <c r="G384" s="146"/>
      <c r="H384" s="146"/>
      <c r="I384" s="146"/>
      <c r="J384" s="146"/>
      <c r="K384" s="146"/>
      <c r="L384" s="354"/>
    </row>
    <row r="385" spans="1:12" ht="15" customHeight="1" x14ac:dyDescent="0.3">
      <c r="A385" s="152"/>
      <c r="B385" s="152"/>
      <c r="C385" s="379"/>
      <c r="D385" s="91"/>
      <c r="E385" s="91"/>
      <c r="F385" s="146"/>
      <c r="G385" s="146"/>
      <c r="H385" s="146"/>
      <c r="I385" s="146"/>
      <c r="J385" s="146"/>
      <c r="K385" s="146"/>
      <c r="L385" s="354"/>
    </row>
    <row r="386" spans="1:12" ht="15" customHeight="1" x14ac:dyDescent="0.3">
      <c r="A386" s="152"/>
      <c r="B386" s="152"/>
      <c r="C386" s="379"/>
      <c r="D386" s="91"/>
      <c r="E386" s="91"/>
      <c r="F386" s="146"/>
      <c r="G386" s="146"/>
      <c r="H386" s="146"/>
      <c r="I386" s="146"/>
      <c r="J386" s="146"/>
      <c r="K386" s="146"/>
      <c r="L386" s="354"/>
    </row>
    <row r="387" spans="1:12" ht="15" customHeight="1" x14ac:dyDescent="0.3">
      <c r="A387" s="152"/>
      <c r="B387" s="152"/>
      <c r="C387" s="379"/>
      <c r="D387" s="91"/>
      <c r="E387" s="91"/>
      <c r="F387" s="146"/>
      <c r="G387" s="146"/>
      <c r="H387" s="146"/>
      <c r="I387" s="146"/>
      <c r="J387" s="146"/>
      <c r="K387" s="146"/>
      <c r="L387" s="354"/>
    </row>
    <row r="388" spans="1:12" ht="15" customHeight="1" x14ac:dyDescent="0.3">
      <c r="A388" s="152"/>
      <c r="B388" s="152"/>
      <c r="C388" s="379"/>
      <c r="D388" s="91"/>
      <c r="E388" s="91"/>
      <c r="F388" s="146"/>
      <c r="G388" s="146"/>
      <c r="H388" s="146"/>
      <c r="I388" s="146"/>
      <c r="J388" s="146"/>
      <c r="K388" s="146"/>
      <c r="L388" s="354"/>
    </row>
    <row r="389" spans="1:12" ht="15" customHeight="1" x14ac:dyDescent="0.3">
      <c r="A389" s="152"/>
      <c r="B389" s="152"/>
      <c r="C389" s="379"/>
      <c r="D389" s="91"/>
      <c r="E389" s="91"/>
      <c r="F389" s="146"/>
      <c r="G389" s="146"/>
      <c r="H389" s="146"/>
      <c r="I389" s="146"/>
      <c r="J389" s="146"/>
      <c r="K389" s="146"/>
      <c r="L389" s="354"/>
    </row>
    <row r="390" spans="1:12" ht="15" customHeight="1" x14ac:dyDescent="0.3">
      <c r="A390" s="152"/>
      <c r="B390" s="152"/>
      <c r="C390" s="379"/>
      <c r="D390" s="91"/>
      <c r="E390" s="91"/>
      <c r="F390" s="146"/>
      <c r="G390" s="146"/>
      <c r="H390" s="146"/>
      <c r="I390" s="146"/>
      <c r="J390" s="146"/>
      <c r="K390" s="146"/>
      <c r="L390" s="354"/>
    </row>
    <row r="391" spans="1:12" ht="15" customHeight="1" x14ac:dyDescent="0.3">
      <c r="A391" s="152"/>
      <c r="B391" s="152"/>
      <c r="C391" s="379"/>
      <c r="D391" s="91"/>
      <c r="E391" s="91"/>
      <c r="F391" s="146"/>
      <c r="G391" s="146"/>
      <c r="H391" s="146"/>
      <c r="I391" s="146"/>
      <c r="J391" s="146"/>
      <c r="K391" s="146"/>
      <c r="L391" s="354"/>
    </row>
    <row r="392" spans="1:12" ht="15" customHeight="1" x14ac:dyDescent="0.3">
      <c r="A392" s="152"/>
      <c r="B392" s="152"/>
      <c r="C392" s="379"/>
      <c r="D392" s="91"/>
      <c r="E392" s="91"/>
      <c r="F392" s="146"/>
      <c r="G392" s="146"/>
      <c r="H392" s="146"/>
      <c r="I392" s="146"/>
      <c r="J392" s="146"/>
      <c r="K392" s="146"/>
      <c r="L392" s="354"/>
    </row>
    <row r="393" spans="1:12" ht="15" customHeight="1" x14ac:dyDescent="0.3">
      <c r="A393" s="152"/>
      <c r="B393" s="152"/>
      <c r="C393" s="379"/>
      <c r="D393" s="91"/>
      <c r="E393" s="91"/>
      <c r="F393" s="146"/>
      <c r="G393" s="146"/>
      <c r="H393" s="146"/>
      <c r="I393" s="146"/>
      <c r="J393" s="146"/>
      <c r="K393" s="146"/>
      <c r="L393" s="354"/>
    </row>
    <row r="394" spans="1:12" ht="15" customHeight="1" x14ac:dyDescent="0.3">
      <c r="A394" s="152"/>
      <c r="B394" s="152"/>
      <c r="C394" s="379"/>
      <c r="D394" s="91"/>
      <c r="E394" s="91"/>
      <c r="F394" s="146"/>
      <c r="G394" s="146"/>
      <c r="H394" s="146"/>
      <c r="I394" s="146"/>
      <c r="J394" s="146"/>
      <c r="K394" s="146"/>
      <c r="L394" s="354"/>
    </row>
    <row r="395" spans="1:12" ht="15" customHeight="1" x14ac:dyDescent="0.3">
      <c r="A395" s="152"/>
      <c r="B395" s="152"/>
      <c r="C395" s="379"/>
      <c r="D395" s="91"/>
      <c r="E395" s="91"/>
      <c r="F395" s="146"/>
      <c r="G395" s="146"/>
      <c r="H395" s="146"/>
      <c r="I395" s="146"/>
      <c r="J395" s="146"/>
      <c r="K395" s="146"/>
      <c r="L395" s="354"/>
    </row>
    <row r="396" spans="1:12" ht="15" customHeight="1" x14ac:dyDescent="0.3">
      <c r="A396" s="152"/>
      <c r="B396" s="152"/>
      <c r="C396" s="379"/>
      <c r="D396" s="91"/>
      <c r="E396" s="91"/>
      <c r="F396" s="146"/>
      <c r="G396" s="146"/>
      <c r="H396" s="146"/>
      <c r="I396" s="146"/>
      <c r="J396" s="146"/>
      <c r="K396" s="146"/>
      <c r="L396" s="354"/>
    </row>
    <row r="397" spans="1:12" ht="15" customHeight="1" x14ac:dyDescent="0.3">
      <c r="A397" s="152"/>
      <c r="B397" s="152"/>
      <c r="C397" s="379"/>
      <c r="D397" s="91"/>
      <c r="E397" s="91"/>
      <c r="F397" s="146"/>
      <c r="G397" s="146"/>
      <c r="H397" s="146"/>
      <c r="I397" s="146"/>
      <c r="J397" s="146"/>
      <c r="K397" s="146"/>
      <c r="L397" s="354"/>
    </row>
    <row r="398" spans="1:12" ht="15" customHeight="1" x14ac:dyDescent="0.3">
      <c r="A398" s="152"/>
      <c r="B398" s="152"/>
      <c r="C398" s="379"/>
      <c r="D398" s="91"/>
      <c r="E398" s="91"/>
      <c r="F398" s="146"/>
      <c r="G398" s="146"/>
      <c r="H398" s="146"/>
      <c r="I398" s="146"/>
      <c r="J398" s="146"/>
      <c r="K398" s="146"/>
      <c r="L398" s="354"/>
    </row>
    <row r="399" spans="1:12" ht="15" customHeight="1" x14ac:dyDescent="0.3">
      <c r="A399" s="152"/>
      <c r="B399" s="152"/>
      <c r="C399" s="379"/>
      <c r="D399" s="91"/>
      <c r="E399" s="91"/>
      <c r="F399" s="146"/>
      <c r="G399" s="146"/>
      <c r="H399" s="146"/>
      <c r="I399" s="146"/>
      <c r="J399" s="146"/>
      <c r="K399" s="146"/>
      <c r="L399" s="354"/>
    </row>
    <row r="400" spans="1:12" ht="15" customHeight="1" x14ac:dyDescent="0.3">
      <c r="A400" s="152"/>
      <c r="B400" s="152"/>
      <c r="C400" s="379"/>
      <c r="D400" s="91"/>
      <c r="E400" s="91"/>
      <c r="F400" s="146"/>
      <c r="G400" s="146"/>
      <c r="H400" s="146"/>
      <c r="I400" s="146"/>
      <c r="J400" s="146"/>
      <c r="K400" s="146"/>
      <c r="L400" s="354"/>
    </row>
    <row r="401" spans="1:12" ht="15" customHeight="1" x14ac:dyDescent="0.3">
      <c r="A401" s="152"/>
      <c r="B401" s="152"/>
      <c r="C401" s="379"/>
      <c r="D401" s="91"/>
      <c r="E401" s="91"/>
      <c r="F401" s="146"/>
      <c r="G401" s="146"/>
      <c r="H401" s="146"/>
      <c r="I401" s="146"/>
      <c r="J401" s="146"/>
      <c r="K401" s="146"/>
      <c r="L401" s="354"/>
    </row>
    <row r="402" spans="1:12" ht="15" customHeight="1" x14ac:dyDescent="0.3">
      <c r="A402" s="152"/>
      <c r="B402" s="152"/>
      <c r="C402" s="379"/>
      <c r="D402" s="91"/>
      <c r="E402" s="91"/>
      <c r="F402" s="146"/>
      <c r="G402" s="146"/>
      <c r="H402" s="146"/>
      <c r="I402" s="146"/>
      <c r="J402" s="146"/>
      <c r="K402" s="146"/>
      <c r="L402" s="354"/>
    </row>
    <row r="403" spans="1:12" ht="15" customHeight="1" x14ac:dyDescent="0.3">
      <c r="A403" s="152"/>
      <c r="B403" s="152"/>
      <c r="C403" s="379"/>
      <c r="D403" s="91"/>
      <c r="E403" s="91"/>
      <c r="F403" s="146"/>
      <c r="G403" s="146"/>
      <c r="H403" s="146"/>
      <c r="I403" s="146"/>
      <c r="J403" s="146"/>
      <c r="K403" s="146"/>
      <c r="L403" s="354"/>
    </row>
    <row r="404" spans="1:12" ht="15" customHeight="1" x14ac:dyDescent="0.3">
      <c r="A404" s="152"/>
      <c r="B404" s="152"/>
      <c r="C404" s="379"/>
      <c r="D404" s="91"/>
      <c r="E404" s="91"/>
      <c r="F404" s="146"/>
      <c r="G404" s="146"/>
      <c r="H404" s="146"/>
      <c r="I404" s="146"/>
      <c r="J404" s="146"/>
      <c r="K404" s="146"/>
      <c r="L404" s="354"/>
    </row>
    <row r="405" spans="1:12" ht="15" customHeight="1" x14ac:dyDescent="0.3">
      <c r="A405" s="152"/>
      <c r="B405" s="152"/>
      <c r="C405" s="379"/>
      <c r="D405" s="91"/>
      <c r="E405" s="91"/>
      <c r="F405" s="146"/>
      <c r="G405" s="146"/>
      <c r="H405" s="146"/>
      <c r="I405" s="146"/>
      <c r="J405" s="146"/>
      <c r="K405" s="146"/>
      <c r="L405" s="354"/>
    </row>
    <row r="406" spans="1:12" ht="15" customHeight="1" x14ac:dyDescent="0.3">
      <c r="A406" s="152"/>
      <c r="B406" s="152"/>
      <c r="C406" s="379"/>
      <c r="D406" s="91"/>
      <c r="E406" s="91"/>
      <c r="F406" s="146"/>
      <c r="G406" s="146"/>
      <c r="H406" s="146"/>
      <c r="I406" s="146"/>
      <c r="J406" s="146"/>
      <c r="K406" s="146"/>
      <c r="L406" s="354"/>
    </row>
    <row r="407" spans="1:12" ht="15" customHeight="1" x14ac:dyDescent="0.3">
      <c r="A407" s="152"/>
      <c r="B407" s="152"/>
      <c r="C407" s="379"/>
      <c r="D407" s="91"/>
      <c r="E407" s="91"/>
      <c r="F407" s="146"/>
      <c r="G407" s="146"/>
      <c r="H407" s="146"/>
      <c r="I407" s="146"/>
      <c r="J407" s="146"/>
      <c r="K407" s="146"/>
      <c r="L407" s="354"/>
    </row>
    <row r="408" spans="1:12" ht="15" customHeight="1" x14ac:dyDescent="0.3">
      <c r="A408" s="152"/>
      <c r="B408" s="152"/>
      <c r="C408" s="379"/>
      <c r="D408" s="91"/>
      <c r="E408" s="91"/>
      <c r="F408" s="146"/>
      <c r="G408" s="146"/>
      <c r="H408" s="146"/>
      <c r="I408" s="146"/>
      <c r="J408" s="146"/>
      <c r="K408" s="146"/>
      <c r="L408" s="354"/>
    </row>
    <row r="409" spans="1:12" ht="15" customHeight="1" x14ac:dyDescent="0.3">
      <c r="A409" s="152"/>
      <c r="B409" s="152"/>
      <c r="C409" s="379"/>
      <c r="D409" s="91"/>
      <c r="E409" s="91"/>
      <c r="F409" s="146"/>
      <c r="G409" s="146"/>
      <c r="H409" s="146"/>
      <c r="I409" s="146"/>
      <c r="J409" s="146"/>
      <c r="K409" s="146"/>
      <c r="L409" s="354"/>
    </row>
    <row r="410" spans="1:12" ht="15" customHeight="1" x14ac:dyDescent="0.3">
      <c r="A410" s="152"/>
      <c r="B410" s="152"/>
      <c r="C410" s="379"/>
      <c r="D410" s="91"/>
      <c r="E410" s="91"/>
      <c r="F410" s="146"/>
      <c r="G410" s="146"/>
      <c r="H410" s="146"/>
      <c r="I410" s="146"/>
      <c r="J410" s="146"/>
      <c r="K410" s="146"/>
      <c r="L410" s="354"/>
    </row>
    <row r="411" spans="1:12" ht="15" customHeight="1" x14ac:dyDescent="0.3">
      <c r="A411" s="152"/>
      <c r="B411" s="152"/>
      <c r="C411" s="379"/>
      <c r="D411" s="91"/>
      <c r="E411" s="91"/>
      <c r="F411" s="146"/>
      <c r="G411" s="146"/>
      <c r="H411" s="146"/>
      <c r="I411" s="146"/>
      <c r="J411" s="146"/>
      <c r="K411" s="146"/>
      <c r="L411" s="354"/>
    </row>
    <row r="412" spans="1:12" ht="15" customHeight="1" x14ac:dyDescent="0.3">
      <c r="A412" s="152"/>
      <c r="B412" s="152"/>
      <c r="C412" s="379"/>
      <c r="D412" s="91"/>
      <c r="E412" s="91"/>
      <c r="F412" s="146"/>
      <c r="G412" s="146"/>
      <c r="H412" s="146"/>
      <c r="I412" s="146"/>
      <c r="J412" s="146"/>
      <c r="K412" s="146"/>
      <c r="L412" s="354"/>
    </row>
    <row r="413" spans="1:12" ht="15" customHeight="1" x14ac:dyDescent="0.3">
      <c r="A413" s="152"/>
      <c r="B413" s="152"/>
      <c r="C413" s="379"/>
      <c r="D413" s="91"/>
      <c r="E413" s="91"/>
      <c r="F413" s="146"/>
      <c r="G413" s="146"/>
      <c r="H413" s="146"/>
      <c r="I413" s="146"/>
      <c r="J413" s="146"/>
      <c r="K413" s="146"/>
      <c r="L413" s="354"/>
    </row>
    <row r="414" spans="1:12" ht="15" customHeight="1" x14ac:dyDescent="0.3">
      <c r="A414" s="152"/>
      <c r="B414" s="152"/>
      <c r="C414" s="379"/>
      <c r="D414" s="91"/>
      <c r="E414" s="91"/>
      <c r="F414" s="146"/>
      <c r="G414" s="146"/>
      <c r="H414" s="146"/>
      <c r="I414" s="146"/>
      <c r="J414" s="146"/>
      <c r="K414" s="146"/>
      <c r="L414" s="354"/>
    </row>
    <row r="415" spans="1:12" ht="15" customHeight="1" x14ac:dyDescent="0.3">
      <c r="A415" s="152"/>
      <c r="B415" s="152"/>
      <c r="C415" s="379"/>
      <c r="D415" s="91"/>
      <c r="E415" s="91"/>
      <c r="F415" s="146"/>
      <c r="G415" s="146"/>
      <c r="H415" s="146"/>
      <c r="I415" s="146"/>
      <c r="J415" s="146"/>
      <c r="K415" s="146"/>
      <c r="L415" s="354"/>
    </row>
    <row r="416" spans="1:12" ht="15" customHeight="1" x14ac:dyDescent="0.3">
      <c r="A416" s="152"/>
      <c r="B416" s="152"/>
      <c r="C416" s="379"/>
      <c r="D416" s="91"/>
      <c r="E416" s="91"/>
      <c r="F416" s="146"/>
      <c r="G416" s="146"/>
      <c r="H416" s="146"/>
      <c r="I416" s="146"/>
      <c r="J416" s="146"/>
      <c r="K416" s="146"/>
      <c r="L416" s="354"/>
    </row>
    <row r="417" spans="1:12" ht="15" customHeight="1" x14ac:dyDescent="0.3">
      <c r="A417" s="152"/>
      <c r="B417" s="152"/>
      <c r="C417" s="379"/>
      <c r="D417" s="91"/>
      <c r="E417" s="91"/>
      <c r="F417" s="146"/>
      <c r="G417" s="146"/>
      <c r="H417" s="146"/>
      <c r="I417" s="146"/>
      <c r="J417" s="146"/>
      <c r="K417" s="146"/>
      <c r="L417" s="354"/>
    </row>
    <row r="418" spans="1:12" ht="15" customHeight="1" x14ac:dyDescent="0.3">
      <c r="A418" s="152"/>
      <c r="B418" s="152"/>
      <c r="C418" s="379"/>
      <c r="D418" s="91"/>
      <c r="E418" s="91"/>
      <c r="F418" s="146"/>
      <c r="G418" s="146"/>
      <c r="H418" s="146"/>
      <c r="I418" s="146"/>
      <c r="J418" s="146"/>
      <c r="K418" s="146"/>
      <c r="L418" s="354"/>
    </row>
    <row r="419" spans="1:12" ht="15" customHeight="1" x14ac:dyDescent="0.3">
      <c r="A419" s="152"/>
      <c r="B419" s="152"/>
      <c r="C419" s="379"/>
      <c r="D419" s="91"/>
      <c r="E419" s="91"/>
      <c r="F419" s="146"/>
      <c r="G419" s="146"/>
      <c r="H419" s="146"/>
      <c r="I419" s="146"/>
      <c r="J419" s="146"/>
      <c r="K419" s="146"/>
      <c r="L419" s="354"/>
    </row>
    <row r="420" spans="1:12" ht="15" customHeight="1" x14ac:dyDescent="0.3">
      <c r="A420" s="152"/>
      <c r="B420" s="152"/>
      <c r="C420" s="379"/>
      <c r="D420" s="91"/>
      <c r="E420" s="91"/>
      <c r="F420" s="146"/>
      <c r="G420" s="146"/>
      <c r="H420" s="146"/>
      <c r="I420" s="146"/>
      <c r="J420" s="146"/>
      <c r="K420" s="146"/>
      <c r="L420" s="354"/>
    </row>
    <row r="421" spans="1:12" ht="15" customHeight="1" x14ac:dyDescent="0.3">
      <c r="A421" s="152"/>
      <c r="B421" s="152"/>
      <c r="C421" s="379"/>
      <c r="D421" s="91"/>
      <c r="E421" s="91"/>
      <c r="F421" s="146"/>
      <c r="G421" s="146"/>
      <c r="H421" s="146"/>
      <c r="I421" s="146"/>
      <c r="J421" s="146"/>
      <c r="K421" s="146"/>
      <c r="L421" s="354"/>
    </row>
    <row r="422" spans="1:12" ht="15" customHeight="1" x14ac:dyDescent="0.3">
      <c r="A422" s="152"/>
      <c r="B422" s="152"/>
      <c r="C422" s="379"/>
      <c r="D422" s="91"/>
      <c r="E422" s="91"/>
      <c r="F422" s="146"/>
      <c r="G422" s="146"/>
      <c r="H422" s="146"/>
      <c r="I422" s="146"/>
      <c r="J422" s="146"/>
      <c r="K422" s="146"/>
      <c r="L422" s="354"/>
    </row>
    <row r="423" spans="1:12" ht="15" customHeight="1" x14ac:dyDescent="0.3">
      <c r="A423" s="152"/>
      <c r="B423" s="152"/>
      <c r="C423" s="379"/>
      <c r="D423" s="91"/>
      <c r="E423" s="91"/>
      <c r="F423" s="146"/>
      <c r="G423" s="146"/>
      <c r="H423" s="146"/>
      <c r="I423" s="146"/>
      <c r="J423" s="146"/>
      <c r="K423" s="146"/>
      <c r="L423" s="354"/>
    </row>
    <row r="424" spans="1:12" ht="15" customHeight="1" x14ac:dyDescent="0.3">
      <c r="A424" s="152"/>
      <c r="B424" s="152"/>
      <c r="C424" s="379"/>
      <c r="D424" s="91"/>
      <c r="E424" s="91"/>
      <c r="F424" s="146"/>
      <c r="G424" s="146"/>
      <c r="H424" s="146"/>
      <c r="I424" s="146"/>
      <c r="J424" s="146"/>
      <c r="K424" s="146"/>
      <c r="L424" s="354"/>
    </row>
    <row r="425" spans="1:12" ht="15" customHeight="1" x14ac:dyDescent="0.3">
      <c r="A425" s="152"/>
      <c r="B425" s="152"/>
      <c r="C425" s="379"/>
      <c r="D425" s="91"/>
      <c r="E425" s="91"/>
      <c r="F425" s="146"/>
      <c r="G425" s="146"/>
      <c r="H425" s="146"/>
      <c r="I425" s="146"/>
      <c r="J425" s="146"/>
      <c r="K425" s="146"/>
      <c r="L425" s="354"/>
    </row>
    <row r="426" spans="1:12" ht="15" customHeight="1" x14ac:dyDescent="0.3">
      <c r="A426" s="152"/>
      <c r="B426" s="152"/>
      <c r="C426" s="379"/>
      <c r="D426" s="91"/>
      <c r="E426" s="91"/>
      <c r="F426" s="146"/>
      <c r="G426" s="146"/>
      <c r="H426" s="146"/>
      <c r="I426" s="146"/>
      <c r="J426" s="146"/>
      <c r="K426" s="146"/>
      <c r="L426" s="354"/>
    </row>
    <row r="427" spans="1:12" ht="15" customHeight="1" x14ac:dyDescent="0.3">
      <c r="A427" s="152"/>
      <c r="B427" s="152"/>
      <c r="C427" s="379"/>
      <c r="D427" s="91"/>
      <c r="E427" s="91"/>
      <c r="F427" s="146"/>
      <c r="G427" s="146"/>
      <c r="H427" s="146"/>
      <c r="I427" s="146"/>
      <c r="J427" s="146"/>
      <c r="K427" s="146"/>
      <c r="L427" s="354"/>
    </row>
    <row r="428" spans="1:12" ht="15" customHeight="1" x14ac:dyDescent="0.3">
      <c r="A428" s="152"/>
      <c r="B428" s="152"/>
      <c r="C428" s="379"/>
      <c r="D428" s="91"/>
      <c r="E428" s="91"/>
      <c r="F428" s="146"/>
      <c r="G428" s="146"/>
      <c r="H428" s="146"/>
      <c r="I428" s="146"/>
      <c r="J428" s="146"/>
      <c r="K428" s="146"/>
      <c r="L428" s="354"/>
    </row>
    <row r="429" spans="1:12" ht="15" customHeight="1" x14ac:dyDescent="0.3">
      <c r="A429" s="152"/>
      <c r="B429" s="152"/>
      <c r="C429" s="379"/>
      <c r="D429" s="91"/>
      <c r="E429" s="91"/>
      <c r="F429" s="146"/>
      <c r="G429" s="146"/>
      <c r="H429" s="146"/>
      <c r="I429" s="146"/>
      <c r="J429" s="146"/>
      <c r="K429" s="146"/>
      <c r="L429" s="354"/>
    </row>
    <row r="430" spans="1:12" ht="15" customHeight="1" x14ac:dyDescent="0.3">
      <c r="A430" s="152"/>
      <c r="B430" s="152"/>
      <c r="C430" s="379"/>
      <c r="D430" s="91"/>
      <c r="E430" s="91"/>
      <c r="F430" s="146"/>
      <c r="G430" s="146"/>
      <c r="H430" s="146"/>
      <c r="I430" s="146"/>
      <c r="J430" s="146"/>
      <c r="K430" s="146"/>
      <c r="L430" s="354"/>
    </row>
    <row r="431" spans="1:12" ht="15" customHeight="1" x14ac:dyDescent="0.3">
      <c r="A431" s="152"/>
      <c r="B431" s="152"/>
      <c r="C431" s="379"/>
      <c r="D431" s="91"/>
      <c r="E431" s="91"/>
      <c r="F431" s="146"/>
      <c r="G431" s="146"/>
      <c r="H431" s="146"/>
      <c r="I431" s="146"/>
      <c r="J431" s="146"/>
      <c r="K431" s="146"/>
      <c r="L431" s="354"/>
    </row>
    <row r="432" spans="1:12" x14ac:dyDescent="0.3">
      <c r="A432" s="152"/>
      <c r="B432" s="152"/>
      <c r="C432" s="379"/>
      <c r="D432" s="91"/>
      <c r="E432" s="91"/>
      <c r="F432" s="146"/>
      <c r="G432" s="146"/>
      <c r="H432" s="146"/>
      <c r="I432" s="146"/>
      <c r="J432" s="146"/>
      <c r="K432" s="146"/>
      <c r="L432" s="354"/>
    </row>
    <row r="433" spans="1:12" x14ac:dyDescent="0.3">
      <c r="A433" s="152"/>
      <c r="B433" s="152"/>
      <c r="C433" s="379"/>
      <c r="D433" s="91"/>
      <c r="E433" s="91"/>
      <c r="F433" s="146"/>
      <c r="G433" s="146"/>
      <c r="H433" s="146"/>
      <c r="I433" s="146"/>
      <c r="J433" s="146"/>
      <c r="K433" s="146"/>
      <c r="L433" s="354"/>
    </row>
    <row r="434" spans="1:12" x14ac:dyDescent="0.3">
      <c r="A434" s="152"/>
      <c r="B434" s="152"/>
      <c r="C434" s="379"/>
      <c r="D434" s="91"/>
      <c r="E434" s="91"/>
      <c r="F434" s="146"/>
      <c r="G434" s="146"/>
      <c r="H434" s="146"/>
      <c r="I434" s="146"/>
      <c r="J434" s="146"/>
      <c r="K434" s="146"/>
      <c r="L434" s="354"/>
    </row>
    <row r="435" spans="1:12" x14ac:dyDescent="0.3">
      <c r="A435" s="152"/>
      <c r="B435" s="152"/>
      <c r="C435" s="379"/>
      <c r="D435" s="91"/>
      <c r="E435" s="91"/>
      <c r="F435" s="146"/>
      <c r="G435" s="146"/>
      <c r="H435" s="146"/>
      <c r="I435" s="146"/>
      <c r="J435" s="146"/>
      <c r="K435" s="146"/>
      <c r="L435" s="354"/>
    </row>
    <row r="436" spans="1:12" x14ac:dyDescent="0.3">
      <c r="A436" s="152"/>
      <c r="B436" s="152"/>
      <c r="C436" s="379"/>
      <c r="D436" s="91"/>
      <c r="E436" s="91"/>
      <c r="F436" s="146"/>
      <c r="G436" s="146"/>
      <c r="H436" s="146"/>
      <c r="I436" s="146"/>
      <c r="J436" s="146"/>
      <c r="K436" s="146"/>
      <c r="L436" s="354"/>
    </row>
    <row r="437" spans="1:12" x14ac:dyDescent="0.3">
      <c r="A437" s="152"/>
      <c r="B437" s="152"/>
      <c r="C437" s="379"/>
      <c r="D437" s="91"/>
      <c r="E437" s="91"/>
      <c r="F437" s="146"/>
      <c r="G437" s="146"/>
      <c r="H437" s="146"/>
      <c r="I437" s="146"/>
      <c r="J437" s="146"/>
      <c r="K437" s="146"/>
      <c r="L437" s="354"/>
    </row>
    <row r="438" spans="1:12" x14ac:dyDescent="0.3">
      <c r="A438" s="152"/>
      <c r="B438" s="152"/>
      <c r="C438" s="379"/>
      <c r="D438" s="91"/>
      <c r="E438" s="91"/>
      <c r="F438" s="146"/>
      <c r="G438" s="146"/>
      <c r="H438" s="146"/>
      <c r="I438" s="146"/>
      <c r="J438" s="146"/>
      <c r="K438" s="146"/>
      <c r="L438" s="354"/>
    </row>
    <row r="439" spans="1:12" x14ac:dyDescent="0.3">
      <c r="A439" s="152"/>
      <c r="B439" s="152"/>
      <c r="C439" s="379"/>
      <c r="D439" s="91"/>
      <c r="E439" s="91"/>
      <c r="F439" s="146"/>
      <c r="G439" s="146"/>
      <c r="H439" s="146"/>
      <c r="I439" s="146"/>
      <c r="J439" s="146"/>
      <c r="K439" s="146"/>
      <c r="L439" s="354"/>
    </row>
    <row r="440" spans="1:12" x14ac:dyDescent="0.3">
      <c r="A440" s="152"/>
      <c r="B440" s="152"/>
      <c r="C440" s="379"/>
      <c r="D440" s="91"/>
      <c r="E440" s="91"/>
      <c r="F440" s="146"/>
      <c r="G440" s="146"/>
      <c r="H440" s="146"/>
      <c r="I440" s="146"/>
      <c r="J440" s="146"/>
      <c r="K440" s="146"/>
      <c r="L440" s="354"/>
    </row>
    <row r="441" spans="1:12" x14ac:dyDescent="0.3">
      <c r="A441" s="152"/>
      <c r="B441" s="152"/>
      <c r="C441" s="379"/>
      <c r="D441" s="91"/>
      <c r="E441" s="91"/>
      <c r="F441" s="146"/>
      <c r="G441" s="146"/>
      <c r="H441" s="146"/>
      <c r="I441" s="146"/>
      <c r="J441" s="146"/>
      <c r="K441" s="146"/>
      <c r="L441" s="354"/>
    </row>
    <row r="442" spans="1:12" x14ac:dyDescent="0.3">
      <c r="A442" s="152"/>
      <c r="B442" s="152"/>
      <c r="C442" s="379"/>
      <c r="D442" s="91"/>
      <c r="E442" s="91"/>
      <c r="F442" s="146"/>
      <c r="G442" s="146"/>
      <c r="H442" s="146"/>
      <c r="I442" s="146"/>
      <c r="J442" s="146"/>
      <c r="K442" s="146"/>
      <c r="L442" s="354"/>
    </row>
    <row r="443" spans="1:12" x14ac:dyDescent="0.3">
      <c r="A443" s="152"/>
      <c r="B443" s="152"/>
      <c r="C443" s="379"/>
      <c r="D443" s="91"/>
      <c r="E443" s="91"/>
      <c r="F443" s="146"/>
      <c r="G443" s="146"/>
      <c r="H443" s="146"/>
      <c r="I443" s="146"/>
      <c r="J443" s="146"/>
      <c r="K443" s="146"/>
      <c r="L443" s="354"/>
    </row>
    <row r="444" spans="1:12" x14ac:dyDescent="0.3">
      <c r="A444" s="152"/>
      <c r="B444" s="152"/>
      <c r="C444" s="379"/>
      <c r="D444" s="91"/>
      <c r="E444" s="91"/>
      <c r="F444" s="146"/>
      <c r="G444" s="146"/>
      <c r="H444" s="146"/>
      <c r="I444" s="146"/>
      <c r="J444" s="146"/>
      <c r="K444" s="146"/>
      <c r="L444" s="354"/>
    </row>
    <row r="445" spans="1:12" x14ac:dyDescent="0.3">
      <c r="A445" s="152"/>
      <c r="B445" s="152"/>
      <c r="C445" s="379"/>
      <c r="D445" s="91"/>
      <c r="E445" s="91"/>
      <c r="F445" s="146"/>
      <c r="G445" s="146"/>
      <c r="H445" s="146"/>
      <c r="I445" s="146"/>
      <c r="J445" s="146"/>
      <c r="K445" s="146"/>
      <c r="L445" s="354"/>
    </row>
    <row r="446" spans="1:12" x14ac:dyDescent="0.3">
      <c r="A446" s="152"/>
      <c r="B446" s="152"/>
      <c r="C446" s="379"/>
      <c r="D446" s="91"/>
      <c r="E446" s="91"/>
      <c r="F446" s="146"/>
      <c r="G446" s="146"/>
      <c r="H446" s="146"/>
      <c r="I446" s="146"/>
      <c r="J446" s="146"/>
      <c r="K446" s="146"/>
      <c r="L446" s="354"/>
    </row>
    <row r="447" spans="1:12" x14ac:dyDescent="0.3">
      <c r="A447" s="152"/>
      <c r="B447" s="152"/>
      <c r="C447" s="379"/>
      <c r="D447" s="91"/>
      <c r="E447" s="91"/>
      <c r="F447" s="146"/>
      <c r="G447" s="146"/>
      <c r="H447" s="146"/>
      <c r="I447" s="146"/>
      <c r="J447" s="146"/>
      <c r="K447" s="146"/>
      <c r="L447" s="354"/>
    </row>
  </sheetData>
  <sheetProtection sort="0"/>
  <mergeCells count="460">
    <mergeCell ref="K145:K158"/>
    <mergeCell ref="K159:K175"/>
    <mergeCell ref="K176:K189"/>
    <mergeCell ref="K191:K207"/>
    <mergeCell ref="K208:K221"/>
    <mergeCell ref="K222:K238"/>
    <mergeCell ref="K239:K252"/>
    <mergeCell ref="L315:L331"/>
    <mergeCell ref="L332:L345"/>
    <mergeCell ref="L301:L314"/>
    <mergeCell ref="L346:L362"/>
    <mergeCell ref="L363:L376"/>
    <mergeCell ref="K253:K269"/>
    <mergeCell ref="K270:K283"/>
    <mergeCell ref="K284:K300"/>
    <mergeCell ref="K301:K314"/>
    <mergeCell ref="K315:K331"/>
    <mergeCell ref="K332:K345"/>
    <mergeCell ref="K346:K362"/>
    <mergeCell ref="K363:K376"/>
    <mergeCell ref="L145:L158"/>
    <mergeCell ref="L159:L175"/>
    <mergeCell ref="L176:L189"/>
    <mergeCell ref="L208:L221"/>
    <mergeCell ref="L222:L238"/>
    <mergeCell ref="L239:L252"/>
    <mergeCell ref="L253:L269"/>
    <mergeCell ref="L284:L300"/>
    <mergeCell ref="L270:L283"/>
    <mergeCell ref="K4:K20"/>
    <mergeCell ref="K21:K34"/>
    <mergeCell ref="K35:K51"/>
    <mergeCell ref="K52:K65"/>
    <mergeCell ref="K66:K82"/>
    <mergeCell ref="G64:J64"/>
    <mergeCell ref="L21:L34"/>
    <mergeCell ref="L128:L144"/>
    <mergeCell ref="L4:L20"/>
    <mergeCell ref="L35:L51"/>
    <mergeCell ref="L52:L65"/>
    <mergeCell ref="K97:K113"/>
    <mergeCell ref="K114:K127"/>
    <mergeCell ref="K128:K144"/>
    <mergeCell ref="G32:J32"/>
    <mergeCell ref="G33:J33"/>
    <mergeCell ref="G47:J47"/>
    <mergeCell ref="G48:J48"/>
    <mergeCell ref="G58:J58"/>
    <mergeCell ref="G59:J59"/>
    <mergeCell ref="G60:J60"/>
    <mergeCell ref="G61:J61"/>
    <mergeCell ref="G63:J63"/>
    <mergeCell ref="G22:J22"/>
    <mergeCell ref="G23:J23"/>
    <mergeCell ref="G24:J24"/>
    <mergeCell ref="G25:J25"/>
    <mergeCell ref="G26:J26"/>
    <mergeCell ref="G31:J31"/>
    <mergeCell ref="G28:J28"/>
    <mergeCell ref="G29:J29"/>
    <mergeCell ref="G30:J30"/>
    <mergeCell ref="B128:B158"/>
    <mergeCell ref="B159:B189"/>
    <mergeCell ref="B191:B221"/>
    <mergeCell ref="B222:B252"/>
    <mergeCell ref="G198:J198"/>
    <mergeCell ref="G251:J251"/>
    <mergeCell ref="G199:J199"/>
    <mergeCell ref="G200:J200"/>
    <mergeCell ref="G201:J201"/>
    <mergeCell ref="G202:J202"/>
    <mergeCell ref="G203:J203"/>
    <mergeCell ref="G191:J191"/>
    <mergeCell ref="G228:J228"/>
    <mergeCell ref="G197:J197"/>
    <mergeCell ref="C159:C189"/>
    <mergeCell ref="D159:D189"/>
    <mergeCell ref="G159:J159"/>
    <mergeCell ref="G186:J186"/>
    <mergeCell ref="G129:J129"/>
    <mergeCell ref="G133:J133"/>
    <mergeCell ref="G135:J135"/>
    <mergeCell ref="G136:J136"/>
    <mergeCell ref="G137:J137"/>
    <mergeCell ref="G138:J138"/>
    <mergeCell ref="B253:B283"/>
    <mergeCell ref="G165:J165"/>
    <mergeCell ref="G134:J134"/>
    <mergeCell ref="G103:J103"/>
    <mergeCell ref="G72:J72"/>
    <mergeCell ref="G41:J41"/>
    <mergeCell ref="G280:J280"/>
    <mergeCell ref="G257:J257"/>
    <mergeCell ref="G218:J218"/>
    <mergeCell ref="G249:J249"/>
    <mergeCell ref="G221:J221"/>
    <mergeCell ref="G189:J189"/>
    <mergeCell ref="G246:J246"/>
    <mergeCell ref="G229:J229"/>
    <mergeCell ref="G230:J230"/>
    <mergeCell ref="G231:J231"/>
    <mergeCell ref="G232:J232"/>
    <mergeCell ref="G233:J233"/>
    <mergeCell ref="G240:J240"/>
    <mergeCell ref="G241:J241"/>
    <mergeCell ref="G242:J242"/>
    <mergeCell ref="G243:J243"/>
    <mergeCell ref="G247:J247"/>
    <mergeCell ref="G248:J248"/>
    <mergeCell ref="G268:J268"/>
    <mergeCell ref="G269:J269"/>
    <mergeCell ref="G270:J270"/>
    <mergeCell ref="B4:B34"/>
    <mergeCell ref="G217:J217"/>
    <mergeCell ref="G219:J219"/>
    <mergeCell ref="G215:J215"/>
    <mergeCell ref="G216:J216"/>
    <mergeCell ref="G223:J223"/>
    <mergeCell ref="G227:J227"/>
    <mergeCell ref="G195:J195"/>
    <mergeCell ref="G226:J226"/>
    <mergeCell ref="G73:J73"/>
    <mergeCell ref="G74:J74"/>
    <mergeCell ref="G75:J75"/>
    <mergeCell ref="G76:J76"/>
    <mergeCell ref="G77:J77"/>
    <mergeCell ref="G78:J78"/>
    <mergeCell ref="G79:J79"/>
    <mergeCell ref="G89:J89"/>
    <mergeCell ref="G90:J90"/>
    <mergeCell ref="G91:J91"/>
    <mergeCell ref="G92:J92"/>
    <mergeCell ref="G94:J94"/>
    <mergeCell ref="A1:L1"/>
    <mergeCell ref="F2:J2"/>
    <mergeCell ref="A3:L3"/>
    <mergeCell ref="A4:A34"/>
    <mergeCell ref="C4:C34"/>
    <mergeCell ref="D4:D34"/>
    <mergeCell ref="G4:J4"/>
    <mergeCell ref="G18:J18"/>
    <mergeCell ref="G19:J19"/>
    <mergeCell ref="G20:J20"/>
    <mergeCell ref="G21:J21"/>
    <mergeCell ref="G5:J5"/>
    <mergeCell ref="G9:J9"/>
    <mergeCell ref="G11:J11"/>
    <mergeCell ref="G12:J12"/>
    <mergeCell ref="G13:J13"/>
    <mergeCell ref="G14:J14"/>
    <mergeCell ref="G15:J15"/>
    <mergeCell ref="G16:J16"/>
    <mergeCell ref="G17:J17"/>
    <mergeCell ref="G27:J27"/>
    <mergeCell ref="G8:J8"/>
    <mergeCell ref="G10:J10"/>
    <mergeCell ref="G34:J34"/>
    <mergeCell ref="A35:A65"/>
    <mergeCell ref="C35:C65"/>
    <mergeCell ref="D35:D65"/>
    <mergeCell ref="G35:J35"/>
    <mergeCell ref="G49:J49"/>
    <mergeCell ref="G50:J50"/>
    <mergeCell ref="G51:J51"/>
    <mergeCell ref="G52:J52"/>
    <mergeCell ref="G62:J62"/>
    <mergeCell ref="G65:J65"/>
    <mergeCell ref="G39:J39"/>
    <mergeCell ref="G53:J53"/>
    <mergeCell ref="G54:J54"/>
    <mergeCell ref="G55:J55"/>
    <mergeCell ref="G56:J56"/>
    <mergeCell ref="G57:J57"/>
    <mergeCell ref="B35:B65"/>
    <mergeCell ref="G36:J36"/>
    <mergeCell ref="G40:J40"/>
    <mergeCell ref="G42:J42"/>
    <mergeCell ref="G43:J43"/>
    <mergeCell ref="G44:J44"/>
    <mergeCell ref="G45:J45"/>
    <mergeCell ref="G46:J46"/>
    <mergeCell ref="A66:A96"/>
    <mergeCell ref="C66:C96"/>
    <mergeCell ref="D66:D96"/>
    <mergeCell ref="G66:J66"/>
    <mergeCell ref="G80:J80"/>
    <mergeCell ref="G81:J81"/>
    <mergeCell ref="G82:J82"/>
    <mergeCell ref="G83:J83"/>
    <mergeCell ref="G93:J93"/>
    <mergeCell ref="G96:J96"/>
    <mergeCell ref="G70:J70"/>
    <mergeCell ref="G84:J84"/>
    <mergeCell ref="G85:J85"/>
    <mergeCell ref="G88:J88"/>
    <mergeCell ref="L97:L113"/>
    <mergeCell ref="B66:B96"/>
    <mergeCell ref="B97:B127"/>
    <mergeCell ref="G86:J86"/>
    <mergeCell ref="G87:J87"/>
    <mergeCell ref="L66:L82"/>
    <mergeCell ref="L83:L96"/>
    <mergeCell ref="K83:K96"/>
    <mergeCell ref="G67:J67"/>
    <mergeCell ref="G71:J71"/>
    <mergeCell ref="G95:J95"/>
    <mergeCell ref="G98:J98"/>
    <mergeCell ref="G102:J102"/>
    <mergeCell ref="G104:J104"/>
    <mergeCell ref="G105:J105"/>
    <mergeCell ref="G106:J106"/>
    <mergeCell ref="C97:C127"/>
    <mergeCell ref="D97:D127"/>
    <mergeCell ref="G97:J97"/>
    <mergeCell ref="G111:J111"/>
    <mergeCell ref="G112:J112"/>
    <mergeCell ref="G113:J113"/>
    <mergeCell ref="G114:J114"/>
    <mergeCell ref="G124:J124"/>
    <mergeCell ref="G127:J127"/>
    <mergeCell ref="G101:J101"/>
    <mergeCell ref="G107:J107"/>
    <mergeCell ref="G108:J108"/>
    <mergeCell ref="G109:J109"/>
    <mergeCell ref="G110:J110"/>
    <mergeCell ref="G121:J121"/>
    <mergeCell ref="G122:J122"/>
    <mergeCell ref="G123:J123"/>
    <mergeCell ref="G125:J125"/>
    <mergeCell ref="G120:J120"/>
    <mergeCell ref="G126:J126"/>
    <mergeCell ref="G115:J115"/>
    <mergeCell ref="G116:J116"/>
    <mergeCell ref="G117:J117"/>
    <mergeCell ref="G118:J118"/>
    <mergeCell ref="G119:J119"/>
    <mergeCell ref="L114:L127"/>
    <mergeCell ref="A128:A158"/>
    <mergeCell ref="C128:C158"/>
    <mergeCell ref="D128:D158"/>
    <mergeCell ref="G128:J128"/>
    <mergeCell ref="G142:J142"/>
    <mergeCell ref="G143:J143"/>
    <mergeCell ref="G144:J144"/>
    <mergeCell ref="G145:J145"/>
    <mergeCell ref="G155:J155"/>
    <mergeCell ref="G158:J158"/>
    <mergeCell ref="G132:J132"/>
    <mergeCell ref="G146:J146"/>
    <mergeCell ref="G147:J147"/>
    <mergeCell ref="G148:J148"/>
    <mergeCell ref="G149:J149"/>
    <mergeCell ref="G150:J150"/>
    <mergeCell ref="A97:A127"/>
    <mergeCell ref="G139:J139"/>
    <mergeCell ref="G140:J140"/>
    <mergeCell ref="G141:J141"/>
    <mergeCell ref="G151:J151"/>
    <mergeCell ref="C253:C283"/>
    <mergeCell ref="D253:D283"/>
    <mergeCell ref="G253:J253"/>
    <mergeCell ref="G265:J265"/>
    <mergeCell ref="G279:J279"/>
    <mergeCell ref="G281:J281"/>
    <mergeCell ref="G282:J282"/>
    <mergeCell ref="G181:J181"/>
    <mergeCell ref="G254:J254"/>
    <mergeCell ref="G258:J258"/>
    <mergeCell ref="G260:J260"/>
    <mergeCell ref="G261:J261"/>
    <mergeCell ref="G262:J262"/>
    <mergeCell ref="G263:J263"/>
    <mergeCell ref="G264:J264"/>
    <mergeCell ref="G271:J271"/>
    <mergeCell ref="G272:J272"/>
    <mergeCell ref="G273:J273"/>
    <mergeCell ref="G274:J274"/>
    <mergeCell ref="G275:J275"/>
    <mergeCell ref="A222:A252"/>
    <mergeCell ref="C222:C252"/>
    <mergeCell ref="D222:D252"/>
    <mergeCell ref="G222:J222"/>
    <mergeCell ref="G234:J234"/>
    <mergeCell ref="E253:E283"/>
    <mergeCell ref="E222:E252"/>
    <mergeCell ref="G244:J244"/>
    <mergeCell ref="G245:J245"/>
    <mergeCell ref="G235:J235"/>
    <mergeCell ref="G236:J236"/>
    <mergeCell ref="G237:J237"/>
    <mergeCell ref="G238:J238"/>
    <mergeCell ref="G239:J239"/>
    <mergeCell ref="G250:J250"/>
    <mergeCell ref="G259:J259"/>
    <mergeCell ref="G252:J252"/>
    <mergeCell ref="A253:A283"/>
    <mergeCell ref="G277:J277"/>
    <mergeCell ref="G278:J278"/>
    <mergeCell ref="G283:J283"/>
    <mergeCell ref="G276:J276"/>
    <mergeCell ref="G266:J266"/>
    <mergeCell ref="G267:J267"/>
    <mergeCell ref="A284:A314"/>
    <mergeCell ref="C284:C314"/>
    <mergeCell ref="D284:D314"/>
    <mergeCell ref="G284:J284"/>
    <mergeCell ref="G296:J296"/>
    <mergeCell ref="G310:J310"/>
    <mergeCell ref="G312:J312"/>
    <mergeCell ref="G313:J313"/>
    <mergeCell ref="E284:E314"/>
    <mergeCell ref="B284:B314"/>
    <mergeCell ref="G311:J311"/>
    <mergeCell ref="G285:J285"/>
    <mergeCell ref="G289:J289"/>
    <mergeCell ref="G291:J291"/>
    <mergeCell ref="G292:J292"/>
    <mergeCell ref="G293:J293"/>
    <mergeCell ref="G294:J294"/>
    <mergeCell ref="G295:J295"/>
    <mergeCell ref="G314:J314"/>
    <mergeCell ref="G288:J288"/>
    <mergeCell ref="G309:J309"/>
    <mergeCell ref="G302:J302"/>
    <mergeCell ref="G303:J303"/>
    <mergeCell ref="G304:J304"/>
    <mergeCell ref="G305:J305"/>
    <mergeCell ref="G290:J290"/>
    <mergeCell ref="G297:J297"/>
    <mergeCell ref="G298:J298"/>
    <mergeCell ref="G299:J299"/>
    <mergeCell ref="G300:J300"/>
    <mergeCell ref="G301:J301"/>
    <mergeCell ref="G324:J324"/>
    <mergeCell ref="G325:J325"/>
    <mergeCell ref="G326:J326"/>
    <mergeCell ref="G306:J306"/>
    <mergeCell ref="G307:J307"/>
    <mergeCell ref="G321:J321"/>
    <mergeCell ref="G319:J319"/>
    <mergeCell ref="G333:J333"/>
    <mergeCell ref="G334:J334"/>
    <mergeCell ref="G308:J308"/>
    <mergeCell ref="G316:J316"/>
    <mergeCell ref="G320:J320"/>
    <mergeCell ref="G322:J322"/>
    <mergeCell ref="G323:J323"/>
    <mergeCell ref="G335:J335"/>
    <mergeCell ref="G336:J336"/>
    <mergeCell ref="G337:J337"/>
    <mergeCell ref="G338:J338"/>
    <mergeCell ref="G328:J328"/>
    <mergeCell ref="G329:J329"/>
    <mergeCell ref="G330:J330"/>
    <mergeCell ref="G331:J331"/>
    <mergeCell ref="G332:J332"/>
    <mergeCell ref="G339:J339"/>
    <mergeCell ref="G340:J340"/>
    <mergeCell ref="A346:A376"/>
    <mergeCell ref="C346:C376"/>
    <mergeCell ref="D346:D376"/>
    <mergeCell ref="G346:J346"/>
    <mergeCell ref="G358:J358"/>
    <mergeCell ref="G372:J372"/>
    <mergeCell ref="G374:J374"/>
    <mergeCell ref="G375:J375"/>
    <mergeCell ref="A315:A345"/>
    <mergeCell ref="C315:C345"/>
    <mergeCell ref="D315:D345"/>
    <mergeCell ref="G315:J315"/>
    <mergeCell ref="G327:J327"/>
    <mergeCell ref="E315:E345"/>
    <mergeCell ref="E346:E376"/>
    <mergeCell ref="G376:J376"/>
    <mergeCell ref="G373:J373"/>
    <mergeCell ref="G352:J352"/>
    <mergeCell ref="G345:J345"/>
    <mergeCell ref="G344:J344"/>
    <mergeCell ref="B315:B345"/>
    <mergeCell ref="B346:B376"/>
    <mergeCell ref="G362:J362"/>
    <mergeCell ref="G363:J363"/>
    <mergeCell ref="G341:J341"/>
    <mergeCell ref="G343:J343"/>
    <mergeCell ref="G347:J347"/>
    <mergeCell ref="G351:J351"/>
    <mergeCell ref="G353:J353"/>
    <mergeCell ref="G354:J354"/>
    <mergeCell ref="G355:J355"/>
    <mergeCell ref="G356:J356"/>
    <mergeCell ref="G357:J357"/>
    <mergeCell ref="G342:J342"/>
    <mergeCell ref="G350:J350"/>
    <mergeCell ref="G370:J370"/>
    <mergeCell ref="G371:J371"/>
    <mergeCell ref="G192:J192"/>
    <mergeCell ref="G196:J196"/>
    <mergeCell ref="G209:J209"/>
    <mergeCell ref="G210:J210"/>
    <mergeCell ref="G211:J211"/>
    <mergeCell ref="G212:J212"/>
    <mergeCell ref="G213:J213"/>
    <mergeCell ref="G214:J214"/>
    <mergeCell ref="G204:J204"/>
    <mergeCell ref="G206:J206"/>
    <mergeCell ref="G207:J207"/>
    <mergeCell ref="G208:J208"/>
    <mergeCell ref="G205:J205"/>
    <mergeCell ref="G364:J364"/>
    <mergeCell ref="G365:J365"/>
    <mergeCell ref="G366:J366"/>
    <mergeCell ref="G367:J367"/>
    <mergeCell ref="G368:J368"/>
    <mergeCell ref="G369:J369"/>
    <mergeCell ref="G359:J359"/>
    <mergeCell ref="G360:J360"/>
    <mergeCell ref="G361:J361"/>
    <mergeCell ref="E4:E34"/>
    <mergeCell ref="E35:E65"/>
    <mergeCell ref="E66:E96"/>
    <mergeCell ref="E97:E127"/>
    <mergeCell ref="E128:E158"/>
    <mergeCell ref="E159:E189"/>
    <mergeCell ref="E191:E221"/>
    <mergeCell ref="G173:J173"/>
    <mergeCell ref="G174:J174"/>
    <mergeCell ref="G175:J175"/>
    <mergeCell ref="G176:J176"/>
    <mergeCell ref="A190:L190"/>
    <mergeCell ref="A191:A221"/>
    <mergeCell ref="C191:C221"/>
    <mergeCell ref="D191:D221"/>
    <mergeCell ref="G178:J178"/>
    <mergeCell ref="G179:J179"/>
    <mergeCell ref="G152:J152"/>
    <mergeCell ref="G153:J153"/>
    <mergeCell ref="G154:J154"/>
    <mergeCell ref="G156:J156"/>
    <mergeCell ref="G157:J157"/>
    <mergeCell ref="G220:J220"/>
    <mergeCell ref="G160:J160"/>
    <mergeCell ref="A159:A189"/>
    <mergeCell ref="L191:L207"/>
    <mergeCell ref="G164:J164"/>
    <mergeCell ref="G166:J166"/>
    <mergeCell ref="G167:J167"/>
    <mergeCell ref="G168:J168"/>
    <mergeCell ref="G169:J169"/>
    <mergeCell ref="G170:J170"/>
    <mergeCell ref="G171:J171"/>
    <mergeCell ref="G172:J172"/>
    <mergeCell ref="G182:J182"/>
    <mergeCell ref="G183:J183"/>
    <mergeCell ref="G184:J184"/>
    <mergeCell ref="G185:J185"/>
    <mergeCell ref="G187:J187"/>
    <mergeCell ref="G188:J188"/>
    <mergeCell ref="G177:J177"/>
    <mergeCell ref="G180:J180"/>
    <mergeCell ref="G163:J163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0">
    <tabColor theme="1"/>
    <pageSetUpPr fitToPage="1"/>
  </sheetPr>
  <dimension ref="A1:L689"/>
  <sheetViews>
    <sheetView zoomScale="70" zoomScaleNormal="70" zoomScaleSheetLayoutView="80" workbookViewId="0">
      <selection sqref="A1:L1"/>
    </sheetView>
  </sheetViews>
  <sheetFormatPr defaultRowHeight="19.5" x14ac:dyDescent="0.3"/>
  <cols>
    <col min="1" max="2" width="4.7109375" style="151" customWidth="1"/>
    <col min="3" max="3" width="21.7109375" style="373" customWidth="1"/>
    <col min="4" max="4" width="71.7109375" customWidth="1"/>
    <col min="5" max="5" width="30.7109375" customWidth="1"/>
    <col min="6" max="6" width="32.7109375" style="17" customWidth="1"/>
    <col min="7" max="10" width="8.28515625" style="17" customWidth="1"/>
    <col min="11" max="11" width="12.85546875" style="17" customWidth="1"/>
    <col min="12" max="12" width="33.7109375" style="330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635" t="s">
        <v>76</v>
      </c>
      <c r="G2" s="635"/>
      <c r="H2" s="635"/>
      <c r="I2" s="635"/>
      <c r="J2" s="635"/>
      <c r="K2" s="333" t="s">
        <v>1601</v>
      </c>
      <c r="L2" s="328" t="s">
        <v>1719</v>
      </c>
    </row>
    <row r="3" spans="1:12" ht="24.95" customHeight="1" x14ac:dyDescent="0.25">
      <c r="A3" s="519" t="s">
        <v>334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4">
        <v>1</v>
      </c>
      <c r="B4" s="567"/>
      <c r="C4" s="614" t="s">
        <v>1367</v>
      </c>
      <c r="D4" s="611"/>
      <c r="E4" s="520"/>
      <c r="F4" s="147" t="s">
        <v>81</v>
      </c>
      <c r="G4" s="607" t="s">
        <v>6</v>
      </c>
      <c r="H4" s="607"/>
      <c r="I4" s="607"/>
      <c r="J4" s="607"/>
      <c r="K4" s="539">
        <v>3</v>
      </c>
      <c r="L4" s="589">
        <v>4073</v>
      </c>
    </row>
    <row r="5" spans="1:12" ht="15" customHeight="1" x14ac:dyDescent="0.25">
      <c r="A5" s="564"/>
      <c r="B5" s="568"/>
      <c r="C5" s="614"/>
      <c r="D5" s="612"/>
      <c r="E5" s="520"/>
      <c r="F5" s="147" t="s">
        <v>80</v>
      </c>
      <c r="G5" s="469">
        <v>10</v>
      </c>
      <c r="H5" s="469"/>
      <c r="I5" s="469"/>
      <c r="J5" s="469"/>
      <c r="K5" s="583"/>
      <c r="L5" s="590"/>
    </row>
    <row r="6" spans="1:12" ht="15" customHeight="1" x14ac:dyDescent="0.25">
      <c r="A6" s="564"/>
      <c r="B6" s="568"/>
      <c r="C6" s="614"/>
      <c r="D6" s="612"/>
      <c r="E6" s="520"/>
      <c r="F6" s="147" t="s">
        <v>1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590"/>
    </row>
    <row r="7" spans="1:12" ht="15" customHeight="1" x14ac:dyDescent="0.25">
      <c r="A7" s="564"/>
      <c r="B7" s="568"/>
      <c r="C7" s="614"/>
      <c r="D7" s="612"/>
      <c r="E7" s="520"/>
      <c r="F7" s="147" t="s">
        <v>817</v>
      </c>
      <c r="G7" s="243">
        <f>G5*100</f>
        <v>1000</v>
      </c>
      <c r="H7" s="244">
        <f>G5*110</f>
        <v>1100</v>
      </c>
      <c r="I7" s="246">
        <f>G5*120</f>
        <v>1200</v>
      </c>
      <c r="J7" s="245">
        <f>G5*123</f>
        <v>1230</v>
      </c>
      <c r="K7" s="583"/>
      <c r="L7" s="590"/>
    </row>
    <row r="8" spans="1:12" ht="15" customHeight="1" x14ac:dyDescent="0.25">
      <c r="A8" s="564"/>
      <c r="B8" s="568"/>
      <c r="C8" s="614"/>
      <c r="D8" s="612"/>
      <c r="E8" s="520"/>
      <c r="F8" s="147" t="s">
        <v>1269</v>
      </c>
      <c r="G8" s="451">
        <v>0.98</v>
      </c>
      <c r="H8" s="451"/>
      <c r="I8" s="451"/>
      <c r="J8" s="451"/>
      <c r="K8" s="583"/>
      <c r="L8" s="590"/>
    </row>
    <row r="9" spans="1:12" ht="15" customHeight="1" x14ac:dyDescent="0.25">
      <c r="A9" s="564"/>
      <c r="B9" s="568"/>
      <c r="C9" s="614"/>
      <c r="D9" s="612"/>
      <c r="E9" s="520"/>
      <c r="F9" s="93" t="s">
        <v>699</v>
      </c>
      <c r="G9" s="523" t="s">
        <v>700</v>
      </c>
      <c r="H9" s="523"/>
      <c r="I9" s="523"/>
      <c r="J9" s="523"/>
      <c r="K9" s="583"/>
      <c r="L9" s="590"/>
    </row>
    <row r="10" spans="1:12" ht="15" customHeight="1" x14ac:dyDescent="0.25">
      <c r="A10" s="564"/>
      <c r="B10" s="568"/>
      <c r="C10" s="614"/>
      <c r="D10" s="612"/>
      <c r="E10" s="520"/>
      <c r="F10" s="93" t="s">
        <v>1181</v>
      </c>
      <c r="G10" s="462" t="s">
        <v>1179</v>
      </c>
      <c r="H10" s="463"/>
      <c r="I10" s="463"/>
      <c r="J10" s="464"/>
      <c r="K10" s="583"/>
      <c r="L10" s="590"/>
    </row>
    <row r="11" spans="1:12" ht="15" customHeight="1" x14ac:dyDescent="0.25">
      <c r="A11" s="564"/>
      <c r="B11" s="568"/>
      <c r="C11" s="614"/>
      <c r="D11" s="612"/>
      <c r="E11" s="520"/>
      <c r="F11" s="147" t="s">
        <v>2</v>
      </c>
      <c r="G11" s="607">
        <v>67</v>
      </c>
      <c r="H11" s="607"/>
      <c r="I11" s="607"/>
      <c r="J11" s="607"/>
      <c r="K11" s="583"/>
      <c r="L11" s="590"/>
    </row>
    <row r="12" spans="1:12" ht="15" customHeight="1" x14ac:dyDescent="0.25">
      <c r="A12" s="564"/>
      <c r="B12" s="568"/>
      <c r="C12" s="614"/>
      <c r="D12" s="612"/>
      <c r="E12" s="520"/>
      <c r="F12" s="147" t="s">
        <v>396</v>
      </c>
      <c r="G12" s="607" t="s">
        <v>397</v>
      </c>
      <c r="H12" s="607"/>
      <c r="I12" s="607"/>
      <c r="J12" s="607"/>
      <c r="K12" s="583"/>
      <c r="L12" s="590"/>
    </row>
    <row r="13" spans="1:12" ht="15" customHeight="1" x14ac:dyDescent="0.25">
      <c r="A13" s="564"/>
      <c r="B13" s="568"/>
      <c r="C13" s="614"/>
      <c r="D13" s="612"/>
      <c r="E13" s="520"/>
      <c r="F13" s="147" t="s">
        <v>3</v>
      </c>
      <c r="G13" s="607" t="s">
        <v>26</v>
      </c>
      <c r="H13" s="607"/>
      <c r="I13" s="607"/>
      <c r="J13" s="607"/>
      <c r="K13" s="583"/>
      <c r="L13" s="590"/>
    </row>
    <row r="14" spans="1:12" ht="15" customHeight="1" x14ac:dyDescent="0.25">
      <c r="A14" s="564"/>
      <c r="B14" s="568"/>
      <c r="C14" s="614"/>
      <c r="D14" s="612"/>
      <c r="E14" s="520"/>
      <c r="F14" s="148" t="s">
        <v>379</v>
      </c>
      <c r="G14" s="523" t="s">
        <v>380</v>
      </c>
      <c r="H14" s="523"/>
      <c r="I14" s="523"/>
      <c r="J14" s="523"/>
      <c r="K14" s="583"/>
      <c r="L14" s="590"/>
    </row>
    <row r="15" spans="1:12" ht="15" customHeight="1" x14ac:dyDescent="0.25">
      <c r="A15" s="564"/>
      <c r="B15" s="568"/>
      <c r="C15" s="614"/>
      <c r="D15" s="612"/>
      <c r="E15" s="520"/>
      <c r="F15" s="93" t="s">
        <v>701</v>
      </c>
      <c r="G15" s="523">
        <v>100000</v>
      </c>
      <c r="H15" s="523"/>
      <c r="I15" s="523"/>
      <c r="J15" s="523"/>
      <c r="K15" s="583"/>
      <c r="L15" s="590"/>
    </row>
    <row r="16" spans="1:12" ht="15" customHeight="1" x14ac:dyDescent="0.25">
      <c r="A16" s="564"/>
      <c r="B16" s="568"/>
      <c r="C16" s="614"/>
      <c r="D16" s="612"/>
      <c r="E16" s="520"/>
      <c r="F16" s="148" t="s">
        <v>257</v>
      </c>
      <c r="G16" s="523" t="s">
        <v>556</v>
      </c>
      <c r="H16" s="523"/>
      <c r="I16" s="523"/>
      <c r="J16" s="523"/>
      <c r="K16" s="583"/>
      <c r="L16" s="590"/>
    </row>
    <row r="17" spans="1:12" ht="15" customHeight="1" x14ac:dyDescent="0.25">
      <c r="A17" s="564"/>
      <c r="B17" s="568"/>
      <c r="C17" s="614"/>
      <c r="D17" s="612"/>
      <c r="E17" s="520"/>
      <c r="F17" s="148" t="s">
        <v>376</v>
      </c>
      <c r="G17" s="523" t="s">
        <v>395</v>
      </c>
      <c r="H17" s="523"/>
      <c r="I17" s="523"/>
      <c r="J17" s="523"/>
      <c r="K17" s="583"/>
      <c r="L17" s="590"/>
    </row>
    <row r="18" spans="1:12" ht="15" customHeight="1" x14ac:dyDescent="0.25">
      <c r="A18" s="564"/>
      <c r="B18" s="568"/>
      <c r="C18" s="614"/>
      <c r="D18" s="612"/>
      <c r="E18" s="520"/>
      <c r="F18" s="148" t="s">
        <v>381</v>
      </c>
      <c r="G18" s="523" t="s">
        <v>382</v>
      </c>
      <c r="H18" s="523"/>
      <c r="I18" s="523"/>
      <c r="J18" s="523"/>
      <c r="K18" s="583"/>
      <c r="L18" s="590"/>
    </row>
    <row r="19" spans="1:12" ht="15" customHeight="1" x14ac:dyDescent="0.25">
      <c r="A19" s="564"/>
      <c r="B19" s="568"/>
      <c r="C19" s="614"/>
      <c r="D19" s="612"/>
      <c r="E19" s="520"/>
      <c r="F19" s="94" t="s">
        <v>358</v>
      </c>
      <c r="G19" s="523" t="s">
        <v>900</v>
      </c>
      <c r="H19" s="523"/>
      <c r="I19" s="523"/>
      <c r="J19" s="523"/>
      <c r="K19" s="583"/>
      <c r="L19" s="590"/>
    </row>
    <row r="20" spans="1:12" ht="15" customHeight="1" x14ac:dyDescent="0.25">
      <c r="A20" s="564"/>
      <c r="B20" s="568"/>
      <c r="C20" s="614"/>
      <c r="D20" s="612"/>
      <c r="E20" s="520"/>
      <c r="F20" s="148" t="s">
        <v>383</v>
      </c>
      <c r="G20" s="523" t="s">
        <v>384</v>
      </c>
      <c r="H20" s="523"/>
      <c r="I20" s="523"/>
      <c r="J20" s="523"/>
      <c r="K20" s="583"/>
      <c r="L20" s="590"/>
    </row>
    <row r="21" spans="1:12" ht="15" customHeight="1" x14ac:dyDescent="0.25">
      <c r="A21" s="564"/>
      <c r="B21" s="568"/>
      <c r="C21" s="614"/>
      <c r="D21" s="612"/>
      <c r="E21" s="520"/>
      <c r="F21" s="148" t="s">
        <v>385</v>
      </c>
      <c r="G21" s="523" t="s">
        <v>386</v>
      </c>
      <c r="H21" s="523"/>
      <c r="I21" s="523"/>
      <c r="J21" s="523"/>
      <c r="K21" s="584">
        <v>5</v>
      </c>
      <c r="L21" s="443">
        <v>4359</v>
      </c>
    </row>
    <row r="22" spans="1:12" ht="15" customHeight="1" x14ac:dyDescent="0.25">
      <c r="A22" s="564"/>
      <c r="B22" s="568"/>
      <c r="C22" s="614"/>
      <c r="D22" s="612"/>
      <c r="E22" s="520"/>
      <c r="F22" s="148" t="s">
        <v>389</v>
      </c>
      <c r="G22" s="523" t="s">
        <v>390</v>
      </c>
      <c r="H22" s="523"/>
      <c r="I22" s="523"/>
      <c r="J22" s="523"/>
      <c r="K22" s="585"/>
      <c r="L22" s="444" t="e">
        <f>#REF!-#REF!*10%</f>
        <v>#REF!</v>
      </c>
    </row>
    <row r="23" spans="1:12" ht="15" customHeight="1" x14ac:dyDescent="0.25">
      <c r="A23" s="564"/>
      <c r="B23" s="568"/>
      <c r="C23" s="614"/>
      <c r="D23" s="612"/>
      <c r="E23" s="520"/>
      <c r="F23" s="93" t="s">
        <v>704</v>
      </c>
      <c r="G23" s="523" t="s">
        <v>705</v>
      </c>
      <c r="H23" s="523"/>
      <c r="I23" s="523"/>
      <c r="J23" s="523"/>
      <c r="K23" s="585"/>
      <c r="L23" s="444" t="e">
        <f>#REF!-#REF!*10%</f>
        <v>#REF!</v>
      </c>
    </row>
    <row r="24" spans="1:12" ht="15" customHeight="1" x14ac:dyDescent="0.25">
      <c r="A24" s="564"/>
      <c r="B24" s="568"/>
      <c r="C24" s="614"/>
      <c r="D24" s="612"/>
      <c r="E24" s="520"/>
      <c r="F24" s="93" t="s">
        <v>706</v>
      </c>
      <c r="G24" s="523" t="s">
        <v>390</v>
      </c>
      <c r="H24" s="523"/>
      <c r="I24" s="523"/>
      <c r="J24" s="523"/>
      <c r="K24" s="585"/>
      <c r="L24" s="444" t="e">
        <f>#REF!-#REF!*10%</f>
        <v>#REF!</v>
      </c>
    </row>
    <row r="25" spans="1:12" ht="15" customHeight="1" x14ac:dyDescent="0.25">
      <c r="A25" s="564"/>
      <c r="B25" s="568"/>
      <c r="C25" s="614"/>
      <c r="D25" s="612"/>
      <c r="E25" s="520"/>
      <c r="F25" s="93" t="s">
        <v>1271</v>
      </c>
      <c r="G25" s="523" t="s">
        <v>390</v>
      </c>
      <c r="H25" s="523"/>
      <c r="I25" s="523"/>
      <c r="J25" s="523"/>
      <c r="K25" s="585"/>
      <c r="L25" s="444" t="e">
        <f>#REF!-#REF!*10%</f>
        <v>#REF!</v>
      </c>
    </row>
    <row r="26" spans="1:12" ht="15" customHeight="1" x14ac:dyDescent="0.25">
      <c r="A26" s="564"/>
      <c r="B26" s="568"/>
      <c r="C26" s="614"/>
      <c r="D26" s="612"/>
      <c r="E26" s="520"/>
      <c r="F26" s="93" t="s">
        <v>707</v>
      </c>
      <c r="G26" s="523" t="s">
        <v>1270</v>
      </c>
      <c r="H26" s="523"/>
      <c r="I26" s="523"/>
      <c r="J26" s="523"/>
      <c r="K26" s="585"/>
      <c r="L26" s="444" t="e">
        <f>#REF!-#REF!*10%</f>
        <v>#REF!</v>
      </c>
    </row>
    <row r="27" spans="1:12" ht="15" customHeight="1" x14ac:dyDescent="0.25">
      <c r="A27" s="564"/>
      <c r="B27" s="568"/>
      <c r="C27" s="614"/>
      <c r="D27" s="612"/>
      <c r="E27" s="520"/>
      <c r="F27" s="93" t="s">
        <v>708</v>
      </c>
      <c r="G27" s="523" t="s">
        <v>390</v>
      </c>
      <c r="H27" s="523"/>
      <c r="I27" s="523"/>
      <c r="J27" s="523"/>
      <c r="K27" s="585"/>
      <c r="L27" s="444" t="e">
        <f>#REF!-#REF!*10%</f>
        <v>#REF!</v>
      </c>
    </row>
    <row r="28" spans="1:12" ht="15" customHeight="1" x14ac:dyDescent="0.25">
      <c r="A28" s="564"/>
      <c r="B28" s="568"/>
      <c r="C28" s="614"/>
      <c r="D28" s="612"/>
      <c r="E28" s="520"/>
      <c r="F28" s="148" t="s">
        <v>377</v>
      </c>
      <c r="G28" s="523" t="s">
        <v>387</v>
      </c>
      <c r="H28" s="523"/>
      <c r="I28" s="523"/>
      <c r="J28" s="523"/>
      <c r="K28" s="585"/>
      <c r="L28" s="444" t="e">
        <f>#REF!-#REF!*10%</f>
        <v>#REF!</v>
      </c>
    </row>
    <row r="29" spans="1:12" ht="15" customHeight="1" x14ac:dyDescent="0.25">
      <c r="A29" s="564"/>
      <c r="B29" s="568"/>
      <c r="C29" s="614"/>
      <c r="D29" s="612"/>
      <c r="E29" s="520"/>
      <c r="F29" s="148" t="s">
        <v>388</v>
      </c>
      <c r="G29" s="523" t="s">
        <v>393</v>
      </c>
      <c r="H29" s="523"/>
      <c r="I29" s="523"/>
      <c r="J29" s="523"/>
      <c r="K29" s="585"/>
      <c r="L29" s="444" t="e">
        <f>#REF!-#REF!*10%</f>
        <v>#REF!</v>
      </c>
    </row>
    <row r="30" spans="1:12" ht="15.6" customHeight="1" x14ac:dyDescent="0.25">
      <c r="A30" s="564"/>
      <c r="B30" s="568"/>
      <c r="C30" s="614"/>
      <c r="D30" s="612"/>
      <c r="E30" s="520"/>
      <c r="F30" s="148" t="s">
        <v>562</v>
      </c>
      <c r="G30" s="523" t="s">
        <v>1024</v>
      </c>
      <c r="H30" s="523"/>
      <c r="I30" s="523"/>
      <c r="J30" s="523"/>
      <c r="K30" s="585"/>
      <c r="L30" s="444" t="e">
        <f>#REF!-#REF!*10%</f>
        <v>#REF!</v>
      </c>
    </row>
    <row r="31" spans="1:12" ht="15.6" customHeight="1" x14ac:dyDescent="0.25">
      <c r="A31" s="564"/>
      <c r="B31" s="568"/>
      <c r="C31" s="614"/>
      <c r="D31" s="612"/>
      <c r="E31" s="520"/>
      <c r="F31" s="148" t="s">
        <v>570</v>
      </c>
      <c r="G31" s="523" t="s">
        <v>613</v>
      </c>
      <c r="H31" s="523"/>
      <c r="I31" s="523"/>
      <c r="J31" s="523"/>
      <c r="K31" s="585"/>
      <c r="L31" s="444" t="e">
        <f>#REF!-#REF!*10%</f>
        <v>#REF!</v>
      </c>
    </row>
    <row r="32" spans="1:12" ht="15.6" customHeight="1" x14ac:dyDescent="0.25">
      <c r="A32" s="564"/>
      <c r="B32" s="568"/>
      <c r="C32" s="614"/>
      <c r="D32" s="612"/>
      <c r="E32" s="520"/>
      <c r="F32" s="149" t="s">
        <v>4</v>
      </c>
      <c r="G32" s="606">
        <v>0.9</v>
      </c>
      <c r="H32" s="606"/>
      <c r="I32" s="606"/>
      <c r="J32" s="606"/>
      <c r="K32" s="585"/>
      <c r="L32" s="444" t="e">
        <f>#REF!-#REF!*10%</f>
        <v>#REF!</v>
      </c>
    </row>
    <row r="33" spans="1:12" ht="15" customHeight="1" x14ac:dyDescent="0.25">
      <c r="A33" s="564"/>
      <c r="B33" s="569"/>
      <c r="C33" s="614"/>
      <c r="D33" s="612"/>
      <c r="E33" s="520"/>
      <c r="F33" s="136" t="s">
        <v>1016</v>
      </c>
      <c r="G33" s="454">
        <v>5</v>
      </c>
      <c r="H33" s="454"/>
      <c r="I33" s="454"/>
      <c r="J33" s="454"/>
      <c r="K33" s="585"/>
      <c r="L33" s="511" t="e">
        <f>#REF!-#REF!*10%</f>
        <v>#REF!</v>
      </c>
    </row>
    <row r="34" spans="1:12" ht="15" customHeight="1" x14ac:dyDescent="0.25">
      <c r="A34" s="564">
        <v>2</v>
      </c>
      <c r="B34" s="567"/>
      <c r="C34" s="614" t="s">
        <v>1368</v>
      </c>
      <c r="D34" s="611"/>
      <c r="E34" s="520"/>
      <c r="F34" s="147" t="s">
        <v>81</v>
      </c>
      <c r="G34" s="607" t="s">
        <v>6</v>
      </c>
      <c r="H34" s="607"/>
      <c r="I34" s="607"/>
      <c r="J34" s="607"/>
      <c r="K34" s="636">
        <v>3</v>
      </c>
      <c r="L34" s="589">
        <v>4403</v>
      </c>
    </row>
    <row r="35" spans="1:12" ht="15" customHeight="1" x14ac:dyDescent="0.25">
      <c r="A35" s="564"/>
      <c r="B35" s="568"/>
      <c r="C35" s="614"/>
      <c r="D35" s="612"/>
      <c r="E35" s="520"/>
      <c r="F35" s="147" t="s">
        <v>80</v>
      </c>
      <c r="G35" s="469">
        <v>20</v>
      </c>
      <c r="H35" s="469"/>
      <c r="I35" s="469"/>
      <c r="J35" s="469"/>
      <c r="K35" s="503"/>
      <c r="L35" s="590"/>
    </row>
    <row r="36" spans="1:12" ht="15" customHeight="1" x14ac:dyDescent="0.25">
      <c r="A36" s="564"/>
      <c r="B36" s="568"/>
      <c r="C36" s="614"/>
      <c r="D36" s="612"/>
      <c r="E36" s="520"/>
      <c r="F36" s="147" t="s">
        <v>1</v>
      </c>
      <c r="G36" s="243">
        <v>3000</v>
      </c>
      <c r="H36" s="244">
        <v>4000</v>
      </c>
      <c r="I36" s="246">
        <v>5000</v>
      </c>
      <c r="J36" s="245">
        <v>6000</v>
      </c>
      <c r="K36" s="503"/>
      <c r="L36" s="590"/>
    </row>
    <row r="37" spans="1:12" ht="15" customHeight="1" x14ac:dyDescent="0.25">
      <c r="A37" s="564"/>
      <c r="B37" s="568"/>
      <c r="C37" s="614"/>
      <c r="D37" s="612"/>
      <c r="E37" s="520"/>
      <c r="F37" s="147" t="s">
        <v>817</v>
      </c>
      <c r="G37" s="243">
        <f>G35*100</f>
        <v>2000</v>
      </c>
      <c r="H37" s="244">
        <f>G35*110</f>
        <v>2200</v>
      </c>
      <c r="I37" s="246">
        <f>G35*120</f>
        <v>2400</v>
      </c>
      <c r="J37" s="245">
        <f>G35*123</f>
        <v>2460</v>
      </c>
      <c r="K37" s="503"/>
      <c r="L37" s="590"/>
    </row>
    <row r="38" spans="1:12" ht="15" customHeight="1" x14ac:dyDescent="0.25">
      <c r="A38" s="564"/>
      <c r="B38" s="568"/>
      <c r="C38" s="614"/>
      <c r="D38" s="612"/>
      <c r="E38" s="520"/>
      <c r="F38" s="147" t="s">
        <v>1269</v>
      </c>
      <c r="G38" s="451">
        <v>0.98</v>
      </c>
      <c r="H38" s="451"/>
      <c r="I38" s="451"/>
      <c r="J38" s="451"/>
      <c r="K38" s="503"/>
      <c r="L38" s="590"/>
    </row>
    <row r="39" spans="1:12" ht="15" customHeight="1" x14ac:dyDescent="0.25">
      <c r="A39" s="564"/>
      <c r="B39" s="568"/>
      <c r="C39" s="614"/>
      <c r="D39" s="612"/>
      <c r="E39" s="520"/>
      <c r="F39" s="93" t="s">
        <v>699</v>
      </c>
      <c r="G39" s="523" t="s">
        <v>700</v>
      </c>
      <c r="H39" s="523"/>
      <c r="I39" s="523"/>
      <c r="J39" s="523"/>
      <c r="K39" s="503"/>
      <c r="L39" s="590"/>
    </row>
    <row r="40" spans="1:12" ht="15" customHeight="1" x14ac:dyDescent="0.25">
      <c r="A40" s="564"/>
      <c r="B40" s="568"/>
      <c r="C40" s="614"/>
      <c r="D40" s="612"/>
      <c r="E40" s="520"/>
      <c r="F40" s="93" t="s">
        <v>1181</v>
      </c>
      <c r="G40" s="462" t="s">
        <v>1179</v>
      </c>
      <c r="H40" s="463"/>
      <c r="I40" s="463"/>
      <c r="J40" s="464"/>
      <c r="K40" s="503"/>
      <c r="L40" s="590"/>
    </row>
    <row r="41" spans="1:12" ht="15" customHeight="1" x14ac:dyDescent="0.25">
      <c r="A41" s="564"/>
      <c r="B41" s="568"/>
      <c r="C41" s="614"/>
      <c r="D41" s="612"/>
      <c r="E41" s="520"/>
      <c r="F41" s="147" t="s">
        <v>2</v>
      </c>
      <c r="G41" s="607">
        <v>67</v>
      </c>
      <c r="H41" s="607"/>
      <c r="I41" s="607"/>
      <c r="J41" s="607"/>
      <c r="K41" s="503"/>
      <c r="L41" s="590"/>
    </row>
    <row r="42" spans="1:12" ht="15" customHeight="1" x14ac:dyDescent="0.25">
      <c r="A42" s="564"/>
      <c r="B42" s="568"/>
      <c r="C42" s="614"/>
      <c r="D42" s="612"/>
      <c r="E42" s="520"/>
      <c r="F42" s="147" t="s">
        <v>396</v>
      </c>
      <c r="G42" s="607" t="s">
        <v>397</v>
      </c>
      <c r="H42" s="607"/>
      <c r="I42" s="607"/>
      <c r="J42" s="607"/>
      <c r="K42" s="503"/>
      <c r="L42" s="590"/>
    </row>
    <row r="43" spans="1:12" ht="15" customHeight="1" x14ac:dyDescent="0.25">
      <c r="A43" s="564"/>
      <c r="B43" s="568"/>
      <c r="C43" s="614"/>
      <c r="D43" s="612"/>
      <c r="E43" s="520"/>
      <c r="F43" s="147" t="s">
        <v>3</v>
      </c>
      <c r="G43" s="607" t="s">
        <v>26</v>
      </c>
      <c r="H43" s="607"/>
      <c r="I43" s="607"/>
      <c r="J43" s="607"/>
      <c r="K43" s="503"/>
      <c r="L43" s="590"/>
    </row>
    <row r="44" spans="1:12" ht="15" customHeight="1" x14ac:dyDescent="0.25">
      <c r="A44" s="564"/>
      <c r="B44" s="568"/>
      <c r="C44" s="614"/>
      <c r="D44" s="612"/>
      <c r="E44" s="520"/>
      <c r="F44" s="148" t="s">
        <v>379</v>
      </c>
      <c r="G44" s="523" t="s">
        <v>380</v>
      </c>
      <c r="H44" s="523"/>
      <c r="I44" s="523"/>
      <c r="J44" s="523"/>
      <c r="K44" s="503"/>
      <c r="L44" s="590"/>
    </row>
    <row r="45" spans="1:12" ht="15" customHeight="1" x14ac:dyDescent="0.25">
      <c r="A45" s="564"/>
      <c r="B45" s="568"/>
      <c r="C45" s="614"/>
      <c r="D45" s="612"/>
      <c r="E45" s="520"/>
      <c r="F45" s="93" t="s">
        <v>701</v>
      </c>
      <c r="G45" s="523">
        <v>100000</v>
      </c>
      <c r="H45" s="523"/>
      <c r="I45" s="523"/>
      <c r="J45" s="523"/>
      <c r="K45" s="503"/>
      <c r="L45" s="590"/>
    </row>
    <row r="46" spans="1:12" ht="15" customHeight="1" x14ac:dyDescent="0.25">
      <c r="A46" s="564"/>
      <c r="B46" s="568"/>
      <c r="C46" s="614"/>
      <c r="D46" s="612"/>
      <c r="E46" s="520"/>
      <c r="F46" s="148" t="s">
        <v>257</v>
      </c>
      <c r="G46" s="523" t="s">
        <v>556</v>
      </c>
      <c r="H46" s="523"/>
      <c r="I46" s="523"/>
      <c r="J46" s="523"/>
      <c r="K46" s="503"/>
      <c r="L46" s="590"/>
    </row>
    <row r="47" spans="1:12" ht="15" customHeight="1" x14ac:dyDescent="0.25">
      <c r="A47" s="564"/>
      <c r="B47" s="568"/>
      <c r="C47" s="614"/>
      <c r="D47" s="612"/>
      <c r="E47" s="520"/>
      <c r="F47" s="148" t="s">
        <v>376</v>
      </c>
      <c r="G47" s="523" t="s">
        <v>395</v>
      </c>
      <c r="H47" s="523"/>
      <c r="I47" s="523"/>
      <c r="J47" s="523"/>
      <c r="K47" s="503"/>
      <c r="L47" s="590"/>
    </row>
    <row r="48" spans="1:12" ht="15" customHeight="1" x14ac:dyDescent="0.25">
      <c r="A48" s="564"/>
      <c r="B48" s="568"/>
      <c r="C48" s="614"/>
      <c r="D48" s="612"/>
      <c r="E48" s="520"/>
      <c r="F48" s="148" t="s">
        <v>381</v>
      </c>
      <c r="G48" s="523" t="s">
        <v>382</v>
      </c>
      <c r="H48" s="523"/>
      <c r="I48" s="523"/>
      <c r="J48" s="523"/>
      <c r="K48" s="503"/>
      <c r="L48" s="590"/>
    </row>
    <row r="49" spans="1:12" ht="15" customHeight="1" x14ac:dyDescent="0.25">
      <c r="A49" s="564"/>
      <c r="B49" s="568"/>
      <c r="C49" s="614"/>
      <c r="D49" s="612"/>
      <c r="E49" s="520"/>
      <c r="F49" s="94" t="s">
        <v>358</v>
      </c>
      <c r="G49" s="523" t="s">
        <v>900</v>
      </c>
      <c r="H49" s="523"/>
      <c r="I49" s="523"/>
      <c r="J49" s="523"/>
      <c r="K49" s="637">
        <v>5</v>
      </c>
      <c r="L49" s="443">
        <v>4711</v>
      </c>
    </row>
    <row r="50" spans="1:12" ht="15" customHeight="1" x14ac:dyDescent="0.25">
      <c r="A50" s="564"/>
      <c r="B50" s="568"/>
      <c r="C50" s="614"/>
      <c r="D50" s="612"/>
      <c r="E50" s="520"/>
      <c r="F50" s="148" t="s">
        <v>383</v>
      </c>
      <c r="G50" s="523" t="s">
        <v>384</v>
      </c>
      <c r="H50" s="523"/>
      <c r="I50" s="523"/>
      <c r="J50" s="523"/>
      <c r="K50" s="638"/>
      <c r="L50" s="591" t="e">
        <f>#REF!-#REF!*10%</f>
        <v>#REF!</v>
      </c>
    </row>
    <row r="51" spans="1:12" ht="15" customHeight="1" x14ac:dyDescent="0.25">
      <c r="A51" s="564"/>
      <c r="B51" s="568"/>
      <c r="C51" s="614"/>
      <c r="D51" s="612"/>
      <c r="E51" s="520"/>
      <c r="F51" s="148" t="s">
        <v>385</v>
      </c>
      <c r="G51" s="523" t="s">
        <v>386</v>
      </c>
      <c r="H51" s="523"/>
      <c r="I51" s="523"/>
      <c r="J51" s="523"/>
      <c r="K51" s="638"/>
      <c r="L51" s="591" t="e">
        <f>#REF!-#REF!*10%</f>
        <v>#REF!</v>
      </c>
    </row>
    <row r="52" spans="1:12" ht="15" customHeight="1" x14ac:dyDescent="0.25">
      <c r="A52" s="564"/>
      <c r="B52" s="568"/>
      <c r="C52" s="614"/>
      <c r="D52" s="612"/>
      <c r="E52" s="520"/>
      <c r="F52" s="148" t="s">
        <v>389</v>
      </c>
      <c r="G52" s="523" t="s">
        <v>390</v>
      </c>
      <c r="H52" s="523"/>
      <c r="I52" s="523"/>
      <c r="J52" s="523"/>
      <c r="K52" s="638"/>
      <c r="L52" s="591" t="e">
        <f>#REF!-#REF!*10%</f>
        <v>#REF!</v>
      </c>
    </row>
    <row r="53" spans="1:12" ht="15" customHeight="1" x14ac:dyDescent="0.25">
      <c r="A53" s="564"/>
      <c r="B53" s="568"/>
      <c r="C53" s="614"/>
      <c r="D53" s="612"/>
      <c r="E53" s="520"/>
      <c r="F53" s="93" t="s">
        <v>704</v>
      </c>
      <c r="G53" s="523" t="s">
        <v>705</v>
      </c>
      <c r="H53" s="523"/>
      <c r="I53" s="523"/>
      <c r="J53" s="523"/>
      <c r="K53" s="638"/>
      <c r="L53" s="591" t="e">
        <f>#REF!-#REF!*10%</f>
        <v>#REF!</v>
      </c>
    </row>
    <row r="54" spans="1:12" ht="15" customHeight="1" x14ac:dyDescent="0.25">
      <c r="A54" s="564"/>
      <c r="B54" s="568"/>
      <c r="C54" s="614"/>
      <c r="D54" s="612"/>
      <c r="E54" s="520"/>
      <c r="F54" s="93" t="s">
        <v>706</v>
      </c>
      <c r="G54" s="523" t="s">
        <v>390</v>
      </c>
      <c r="H54" s="523"/>
      <c r="I54" s="523"/>
      <c r="J54" s="523"/>
      <c r="K54" s="638"/>
      <c r="L54" s="591" t="e">
        <f>#REF!-#REF!*10%</f>
        <v>#REF!</v>
      </c>
    </row>
    <row r="55" spans="1:12" ht="15" customHeight="1" x14ac:dyDescent="0.25">
      <c r="A55" s="564"/>
      <c r="B55" s="568"/>
      <c r="C55" s="614"/>
      <c r="D55" s="612"/>
      <c r="E55" s="520"/>
      <c r="F55" s="93" t="s">
        <v>1271</v>
      </c>
      <c r="G55" s="523" t="s">
        <v>390</v>
      </c>
      <c r="H55" s="523"/>
      <c r="I55" s="523"/>
      <c r="J55" s="523"/>
      <c r="K55" s="638"/>
      <c r="L55" s="591" t="e">
        <f>#REF!-#REF!*10%</f>
        <v>#REF!</v>
      </c>
    </row>
    <row r="56" spans="1:12" ht="15" customHeight="1" x14ac:dyDescent="0.25">
      <c r="A56" s="564"/>
      <c r="B56" s="568"/>
      <c r="C56" s="614"/>
      <c r="D56" s="612"/>
      <c r="E56" s="520"/>
      <c r="F56" s="93" t="s">
        <v>707</v>
      </c>
      <c r="G56" s="523" t="s">
        <v>1270</v>
      </c>
      <c r="H56" s="523"/>
      <c r="I56" s="523"/>
      <c r="J56" s="523"/>
      <c r="K56" s="638"/>
      <c r="L56" s="591" t="e">
        <f>#REF!-#REF!*10%</f>
        <v>#REF!</v>
      </c>
    </row>
    <row r="57" spans="1:12" ht="15" customHeight="1" x14ac:dyDescent="0.25">
      <c r="A57" s="564"/>
      <c r="B57" s="568"/>
      <c r="C57" s="614"/>
      <c r="D57" s="612"/>
      <c r="E57" s="520"/>
      <c r="F57" s="93" t="s">
        <v>708</v>
      </c>
      <c r="G57" s="523" t="s">
        <v>390</v>
      </c>
      <c r="H57" s="523"/>
      <c r="I57" s="523"/>
      <c r="J57" s="523"/>
      <c r="K57" s="638"/>
      <c r="L57" s="591" t="e">
        <f>#REF!-#REF!*10%</f>
        <v>#REF!</v>
      </c>
    </row>
    <row r="58" spans="1:12" ht="15" customHeight="1" x14ac:dyDescent="0.25">
      <c r="A58" s="564"/>
      <c r="B58" s="568"/>
      <c r="C58" s="614"/>
      <c r="D58" s="612"/>
      <c r="E58" s="520"/>
      <c r="F58" s="148" t="s">
        <v>377</v>
      </c>
      <c r="G58" s="523" t="s">
        <v>387</v>
      </c>
      <c r="H58" s="523"/>
      <c r="I58" s="523"/>
      <c r="J58" s="523"/>
      <c r="K58" s="638"/>
      <c r="L58" s="591" t="e">
        <f>#REF!-#REF!*10%</f>
        <v>#REF!</v>
      </c>
    </row>
    <row r="59" spans="1:12" ht="15" customHeight="1" x14ac:dyDescent="0.25">
      <c r="A59" s="564"/>
      <c r="B59" s="568"/>
      <c r="C59" s="614"/>
      <c r="D59" s="612"/>
      <c r="E59" s="520"/>
      <c r="F59" s="148" t="s">
        <v>388</v>
      </c>
      <c r="G59" s="523" t="s">
        <v>393</v>
      </c>
      <c r="H59" s="523"/>
      <c r="I59" s="523"/>
      <c r="J59" s="523"/>
      <c r="K59" s="638"/>
      <c r="L59" s="591" t="e">
        <f>#REF!-#REF!*10%</f>
        <v>#REF!</v>
      </c>
    </row>
    <row r="60" spans="1:12" ht="15.6" customHeight="1" x14ac:dyDescent="0.25">
      <c r="A60" s="564"/>
      <c r="B60" s="568"/>
      <c r="C60" s="614"/>
      <c r="D60" s="612"/>
      <c r="E60" s="520"/>
      <c r="F60" s="148" t="s">
        <v>562</v>
      </c>
      <c r="G60" s="523" t="s">
        <v>1024</v>
      </c>
      <c r="H60" s="523"/>
      <c r="I60" s="523"/>
      <c r="J60" s="523"/>
      <c r="K60" s="638"/>
      <c r="L60" s="591" t="e">
        <f>#REF!-#REF!*10%</f>
        <v>#REF!</v>
      </c>
    </row>
    <row r="61" spans="1:12" ht="15.6" customHeight="1" x14ac:dyDescent="0.25">
      <c r="A61" s="564"/>
      <c r="B61" s="568"/>
      <c r="C61" s="614"/>
      <c r="D61" s="612"/>
      <c r="E61" s="520"/>
      <c r="F61" s="148" t="s">
        <v>570</v>
      </c>
      <c r="G61" s="523" t="s">
        <v>613</v>
      </c>
      <c r="H61" s="523"/>
      <c r="I61" s="523"/>
      <c r="J61" s="523"/>
      <c r="K61" s="638"/>
      <c r="L61" s="591" t="e">
        <f>#REF!-#REF!*10%</f>
        <v>#REF!</v>
      </c>
    </row>
    <row r="62" spans="1:12" ht="15.6" customHeight="1" x14ac:dyDescent="0.25">
      <c r="A62" s="564"/>
      <c r="B62" s="568"/>
      <c r="C62" s="614"/>
      <c r="D62" s="612"/>
      <c r="E62" s="520"/>
      <c r="F62" s="149" t="s">
        <v>4</v>
      </c>
      <c r="G62" s="606">
        <v>0.9</v>
      </c>
      <c r="H62" s="606"/>
      <c r="I62" s="606"/>
      <c r="J62" s="606"/>
      <c r="K62" s="638"/>
      <c r="L62" s="591" t="e">
        <f>#REF!-#REF!*10%</f>
        <v>#REF!</v>
      </c>
    </row>
    <row r="63" spans="1:12" ht="15" customHeight="1" x14ac:dyDescent="0.25">
      <c r="A63" s="564"/>
      <c r="B63" s="569"/>
      <c r="C63" s="614"/>
      <c r="D63" s="612"/>
      <c r="E63" s="520"/>
      <c r="F63" s="136" t="s">
        <v>1016</v>
      </c>
      <c r="G63" s="454">
        <v>5</v>
      </c>
      <c r="H63" s="454"/>
      <c r="I63" s="454"/>
      <c r="J63" s="454"/>
      <c r="K63" s="638"/>
      <c r="L63" s="591" t="e">
        <f>#REF!-#REF!*10%</f>
        <v>#REF!</v>
      </c>
    </row>
    <row r="64" spans="1:12" ht="15" customHeight="1" x14ac:dyDescent="0.25">
      <c r="A64" s="564">
        <v>3</v>
      </c>
      <c r="B64" s="567"/>
      <c r="C64" s="614" t="s">
        <v>1204</v>
      </c>
      <c r="D64" s="616"/>
      <c r="E64" s="520"/>
      <c r="F64" s="147" t="s">
        <v>81</v>
      </c>
      <c r="G64" s="607" t="s">
        <v>6</v>
      </c>
      <c r="H64" s="607"/>
      <c r="I64" s="607"/>
      <c r="J64" s="607"/>
      <c r="K64" s="636">
        <v>3</v>
      </c>
      <c r="L64" s="601">
        <v>5063</v>
      </c>
    </row>
    <row r="65" spans="1:12" ht="15" customHeight="1" x14ac:dyDescent="0.25">
      <c r="A65" s="564"/>
      <c r="B65" s="568"/>
      <c r="C65" s="614"/>
      <c r="D65" s="617"/>
      <c r="E65" s="520"/>
      <c r="F65" s="147" t="s">
        <v>80</v>
      </c>
      <c r="G65" s="469">
        <v>20</v>
      </c>
      <c r="H65" s="469"/>
      <c r="I65" s="469"/>
      <c r="J65" s="469"/>
      <c r="K65" s="503"/>
      <c r="L65" s="602"/>
    </row>
    <row r="66" spans="1:12" ht="15" customHeight="1" x14ac:dyDescent="0.25">
      <c r="A66" s="564"/>
      <c r="B66" s="568"/>
      <c r="C66" s="614"/>
      <c r="D66" s="617"/>
      <c r="E66" s="520"/>
      <c r="F66" s="147" t="s">
        <v>1</v>
      </c>
      <c r="G66" s="243">
        <v>3000</v>
      </c>
      <c r="H66" s="244">
        <v>4000</v>
      </c>
      <c r="I66" s="246">
        <v>5000</v>
      </c>
      <c r="J66" s="245">
        <v>6000</v>
      </c>
      <c r="K66" s="503"/>
      <c r="L66" s="602"/>
    </row>
    <row r="67" spans="1:12" ht="15" customHeight="1" x14ac:dyDescent="0.25">
      <c r="A67" s="564"/>
      <c r="B67" s="568"/>
      <c r="C67" s="614"/>
      <c r="D67" s="617"/>
      <c r="E67" s="520"/>
      <c r="F67" s="147" t="s">
        <v>817</v>
      </c>
      <c r="G67" s="243">
        <f>G65*100</f>
        <v>2000</v>
      </c>
      <c r="H67" s="244">
        <f>G65*110</f>
        <v>2200</v>
      </c>
      <c r="I67" s="246">
        <f>G65*120</f>
        <v>2400</v>
      </c>
      <c r="J67" s="245">
        <f>G65*123</f>
        <v>2460</v>
      </c>
      <c r="K67" s="503"/>
      <c r="L67" s="602"/>
    </row>
    <row r="68" spans="1:12" ht="15" customHeight="1" x14ac:dyDescent="0.25">
      <c r="A68" s="564"/>
      <c r="B68" s="568"/>
      <c r="C68" s="614"/>
      <c r="D68" s="617"/>
      <c r="E68" s="520"/>
      <c r="F68" s="147" t="s">
        <v>1269</v>
      </c>
      <c r="G68" s="451">
        <v>0.98</v>
      </c>
      <c r="H68" s="451"/>
      <c r="I68" s="451"/>
      <c r="J68" s="451"/>
      <c r="K68" s="503"/>
      <c r="L68" s="602"/>
    </row>
    <row r="69" spans="1:12" ht="15" customHeight="1" x14ac:dyDescent="0.25">
      <c r="A69" s="564"/>
      <c r="B69" s="568"/>
      <c r="C69" s="614"/>
      <c r="D69" s="617"/>
      <c r="E69" s="520"/>
      <c r="F69" s="93" t="s">
        <v>699</v>
      </c>
      <c r="G69" s="523" t="s">
        <v>700</v>
      </c>
      <c r="H69" s="523"/>
      <c r="I69" s="523"/>
      <c r="J69" s="523"/>
      <c r="K69" s="503"/>
      <c r="L69" s="602"/>
    </row>
    <row r="70" spans="1:12" ht="15" customHeight="1" x14ac:dyDescent="0.25">
      <c r="A70" s="564"/>
      <c r="B70" s="568"/>
      <c r="C70" s="614"/>
      <c r="D70" s="617"/>
      <c r="E70" s="520"/>
      <c r="F70" s="93" t="s">
        <v>1181</v>
      </c>
      <c r="G70" s="462" t="s">
        <v>1179</v>
      </c>
      <c r="H70" s="463"/>
      <c r="I70" s="463"/>
      <c r="J70" s="464"/>
      <c r="K70" s="503"/>
      <c r="L70" s="602"/>
    </row>
    <row r="71" spans="1:12" ht="15" customHeight="1" x14ac:dyDescent="0.25">
      <c r="A71" s="564"/>
      <c r="B71" s="568"/>
      <c r="C71" s="614"/>
      <c r="D71" s="617"/>
      <c r="E71" s="520"/>
      <c r="F71" s="147" t="s">
        <v>2</v>
      </c>
      <c r="G71" s="607">
        <v>67</v>
      </c>
      <c r="H71" s="607"/>
      <c r="I71" s="607"/>
      <c r="J71" s="607"/>
      <c r="K71" s="503"/>
      <c r="L71" s="602"/>
    </row>
    <row r="72" spans="1:12" ht="15" customHeight="1" x14ac:dyDescent="0.25">
      <c r="A72" s="564"/>
      <c r="B72" s="568"/>
      <c r="C72" s="614"/>
      <c r="D72" s="617"/>
      <c r="E72" s="520"/>
      <c r="F72" s="147" t="s">
        <v>396</v>
      </c>
      <c r="G72" s="607" t="s">
        <v>397</v>
      </c>
      <c r="H72" s="607"/>
      <c r="I72" s="607"/>
      <c r="J72" s="607"/>
      <c r="K72" s="503"/>
      <c r="L72" s="602"/>
    </row>
    <row r="73" spans="1:12" ht="15" customHeight="1" x14ac:dyDescent="0.25">
      <c r="A73" s="564"/>
      <c r="B73" s="568"/>
      <c r="C73" s="614"/>
      <c r="D73" s="617"/>
      <c r="E73" s="520"/>
      <c r="F73" s="147" t="s">
        <v>3</v>
      </c>
      <c r="G73" s="607" t="s">
        <v>27</v>
      </c>
      <c r="H73" s="607"/>
      <c r="I73" s="607"/>
      <c r="J73" s="607"/>
      <c r="K73" s="503"/>
      <c r="L73" s="602"/>
    </row>
    <row r="74" spans="1:12" ht="15" customHeight="1" x14ac:dyDescent="0.25">
      <c r="A74" s="564"/>
      <c r="B74" s="568"/>
      <c r="C74" s="614"/>
      <c r="D74" s="617"/>
      <c r="E74" s="520"/>
      <c r="F74" s="148" t="s">
        <v>379</v>
      </c>
      <c r="G74" s="523" t="s">
        <v>380</v>
      </c>
      <c r="H74" s="523"/>
      <c r="I74" s="523"/>
      <c r="J74" s="523"/>
      <c r="K74" s="503"/>
      <c r="L74" s="602"/>
    </row>
    <row r="75" spans="1:12" ht="15" customHeight="1" x14ac:dyDescent="0.25">
      <c r="A75" s="564"/>
      <c r="B75" s="568"/>
      <c r="C75" s="614"/>
      <c r="D75" s="617"/>
      <c r="E75" s="520"/>
      <c r="F75" s="93" t="s">
        <v>701</v>
      </c>
      <c r="G75" s="523">
        <v>100000</v>
      </c>
      <c r="H75" s="523"/>
      <c r="I75" s="523"/>
      <c r="J75" s="523"/>
      <c r="K75" s="503"/>
      <c r="L75" s="602"/>
    </row>
    <row r="76" spans="1:12" ht="15" customHeight="1" x14ac:dyDescent="0.25">
      <c r="A76" s="564"/>
      <c r="B76" s="568"/>
      <c r="C76" s="614"/>
      <c r="D76" s="617"/>
      <c r="E76" s="520"/>
      <c r="F76" s="148" t="s">
        <v>257</v>
      </c>
      <c r="G76" s="523" t="s">
        <v>556</v>
      </c>
      <c r="H76" s="523"/>
      <c r="I76" s="523"/>
      <c r="J76" s="523"/>
      <c r="K76" s="503"/>
      <c r="L76" s="602"/>
    </row>
    <row r="77" spans="1:12" ht="15" customHeight="1" x14ac:dyDescent="0.25">
      <c r="A77" s="564"/>
      <c r="B77" s="568"/>
      <c r="C77" s="614"/>
      <c r="D77" s="617"/>
      <c r="E77" s="520"/>
      <c r="F77" s="148" t="s">
        <v>376</v>
      </c>
      <c r="G77" s="523" t="s">
        <v>395</v>
      </c>
      <c r="H77" s="523"/>
      <c r="I77" s="523"/>
      <c r="J77" s="523"/>
      <c r="K77" s="503"/>
      <c r="L77" s="602"/>
    </row>
    <row r="78" spans="1:12" ht="15" customHeight="1" x14ac:dyDescent="0.25">
      <c r="A78" s="564"/>
      <c r="B78" s="568"/>
      <c r="C78" s="614"/>
      <c r="D78" s="617"/>
      <c r="E78" s="520"/>
      <c r="F78" s="148" t="s">
        <v>381</v>
      </c>
      <c r="G78" s="523" t="s">
        <v>382</v>
      </c>
      <c r="H78" s="523"/>
      <c r="I78" s="523"/>
      <c r="J78" s="523"/>
      <c r="K78" s="503"/>
      <c r="L78" s="602"/>
    </row>
    <row r="79" spans="1:12" ht="15" customHeight="1" x14ac:dyDescent="0.25">
      <c r="A79" s="564"/>
      <c r="B79" s="568"/>
      <c r="C79" s="614"/>
      <c r="D79" s="617"/>
      <c r="E79" s="520"/>
      <c r="F79" s="94" t="s">
        <v>358</v>
      </c>
      <c r="G79" s="523" t="s">
        <v>900</v>
      </c>
      <c r="H79" s="523"/>
      <c r="I79" s="523"/>
      <c r="J79" s="523"/>
      <c r="K79" s="637">
        <v>5</v>
      </c>
      <c r="L79" s="443">
        <v>5418</v>
      </c>
    </row>
    <row r="80" spans="1:12" ht="15" customHeight="1" x14ac:dyDescent="0.25">
      <c r="A80" s="564"/>
      <c r="B80" s="568"/>
      <c r="C80" s="614"/>
      <c r="D80" s="617"/>
      <c r="E80" s="520"/>
      <c r="F80" s="148" t="s">
        <v>383</v>
      </c>
      <c r="G80" s="523" t="s">
        <v>384</v>
      </c>
      <c r="H80" s="523"/>
      <c r="I80" s="523"/>
      <c r="J80" s="523"/>
      <c r="K80" s="638"/>
      <c r="L80" s="591" t="e">
        <f>#REF!-#REF!*10%</f>
        <v>#REF!</v>
      </c>
    </row>
    <row r="81" spans="1:12" ht="15" customHeight="1" x14ac:dyDescent="0.25">
      <c r="A81" s="564"/>
      <c r="B81" s="568"/>
      <c r="C81" s="614"/>
      <c r="D81" s="617"/>
      <c r="E81" s="520"/>
      <c r="F81" s="148" t="s">
        <v>385</v>
      </c>
      <c r="G81" s="523" t="s">
        <v>386</v>
      </c>
      <c r="H81" s="523"/>
      <c r="I81" s="523"/>
      <c r="J81" s="523"/>
      <c r="K81" s="638"/>
      <c r="L81" s="591" t="e">
        <f>#REF!-#REF!*10%</f>
        <v>#REF!</v>
      </c>
    </row>
    <row r="82" spans="1:12" ht="15" customHeight="1" x14ac:dyDescent="0.25">
      <c r="A82" s="564"/>
      <c r="B82" s="568"/>
      <c r="C82" s="614"/>
      <c r="D82" s="617"/>
      <c r="E82" s="520"/>
      <c r="F82" s="148" t="s">
        <v>389</v>
      </c>
      <c r="G82" s="523" t="s">
        <v>390</v>
      </c>
      <c r="H82" s="523"/>
      <c r="I82" s="523"/>
      <c r="J82" s="523"/>
      <c r="K82" s="638"/>
      <c r="L82" s="591" t="e">
        <f>#REF!-#REF!*10%</f>
        <v>#REF!</v>
      </c>
    </row>
    <row r="83" spans="1:12" ht="15" customHeight="1" x14ac:dyDescent="0.25">
      <c r="A83" s="564"/>
      <c r="B83" s="568"/>
      <c r="C83" s="614"/>
      <c r="D83" s="617"/>
      <c r="E83" s="520"/>
      <c r="F83" s="93" t="s">
        <v>704</v>
      </c>
      <c r="G83" s="523" t="s">
        <v>705</v>
      </c>
      <c r="H83" s="523"/>
      <c r="I83" s="523"/>
      <c r="J83" s="523"/>
      <c r="K83" s="638"/>
      <c r="L83" s="591" t="e">
        <f>#REF!-#REF!*10%</f>
        <v>#REF!</v>
      </c>
    </row>
    <row r="84" spans="1:12" ht="15" customHeight="1" x14ac:dyDescent="0.25">
      <c r="A84" s="564"/>
      <c r="B84" s="568"/>
      <c r="C84" s="614"/>
      <c r="D84" s="617"/>
      <c r="E84" s="520"/>
      <c r="F84" s="93" t="s">
        <v>706</v>
      </c>
      <c r="G84" s="523" t="s">
        <v>390</v>
      </c>
      <c r="H84" s="523"/>
      <c r="I84" s="523"/>
      <c r="J84" s="523"/>
      <c r="K84" s="638"/>
      <c r="L84" s="591" t="e">
        <f>#REF!-#REF!*10%</f>
        <v>#REF!</v>
      </c>
    </row>
    <row r="85" spans="1:12" ht="15" customHeight="1" x14ac:dyDescent="0.25">
      <c r="A85" s="564"/>
      <c r="B85" s="568"/>
      <c r="C85" s="614"/>
      <c r="D85" s="617"/>
      <c r="E85" s="520"/>
      <c r="F85" s="93" t="s">
        <v>1271</v>
      </c>
      <c r="G85" s="523" t="s">
        <v>390</v>
      </c>
      <c r="H85" s="523"/>
      <c r="I85" s="523"/>
      <c r="J85" s="523"/>
      <c r="K85" s="638"/>
      <c r="L85" s="591" t="e">
        <f>#REF!-#REF!*10%</f>
        <v>#REF!</v>
      </c>
    </row>
    <row r="86" spans="1:12" ht="15" customHeight="1" x14ac:dyDescent="0.25">
      <c r="A86" s="564"/>
      <c r="B86" s="568"/>
      <c r="C86" s="614"/>
      <c r="D86" s="617"/>
      <c r="E86" s="520"/>
      <c r="F86" s="93" t="s">
        <v>707</v>
      </c>
      <c r="G86" s="523" t="s">
        <v>1270</v>
      </c>
      <c r="H86" s="523"/>
      <c r="I86" s="523"/>
      <c r="J86" s="523"/>
      <c r="K86" s="638"/>
      <c r="L86" s="591" t="e">
        <f>#REF!-#REF!*10%</f>
        <v>#REF!</v>
      </c>
    </row>
    <row r="87" spans="1:12" ht="15" customHeight="1" x14ac:dyDescent="0.25">
      <c r="A87" s="564"/>
      <c r="B87" s="568"/>
      <c r="C87" s="614"/>
      <c r="D87" s="617"/>
      <c r="E87" s="520"/>
      <c r="F87" s="93" t="s">
        <v>708</v>
      </c>
      <c r="G87" s="523" t="s">
        <v>390</v>
      </c>
      <c r="H87" s="523"/>
      <c r="I87" s="523"/>
      <c r="J87" s="523"/>
      <c r="K87" s="638"/>
      <c r="L87" s="591" t="e">
        <f>#REF!-#REF!*10%</f>
        <v>#REF!</v>
      </c>
    </row>
    <row r="88" spans="1:12" ht="15" customHeight="1" x14ac:dyDescent="0.25">
      <c r="A88" s="564"/>
      <c r="B88" s="568"/>
      <c r="C88" s="614"/>
      <c r="D88" s="617"/>
      <c r="E88" s="520"/>
      <c r="F88" s="148" t="s">
        <v>377</v>
      </c>
      <c r="G88" s="523" t="s">
        <v>387</v>
      </c>
      <c r="H88" s="523"/>
      <c r="I88" s="523"/>
      <c r="J88" s="523"/>
      <c r="K88" s="638"/>
      <c r="L88" s="591" t="e">
        <f>#REF!-#REF!*10%</f>
        <v>#REF!</v>
      </c>
    </row>
    <row r="89" spans="1:12" ht="15" customHeight="1" x14ac:dyDescent="0.25">
      <c r="A89" s="564"/>
      <c r="B89" s="568"/>
      <c r="C89" s="614"/>
      <c r="D89" s="617"/>
      <c r="E89" s="520"/>
      <c r="F89" s="148" t="s">
        <v>388</v>
      </c>
      <c r="G89" s="523" t="s">
        <v>393</v>
      </c>
      <c r="H89" s="523"/>
      <c r="I89" s="523"/>
      <c r="J89" s="523"/>
      <c r="K89" s="638"/>
      <c r="L89" s="591" t="e">
        <f>#REF!-#REF!*10%</f>
        <v>#REF!</v>
      </c>
    </row>
    <row r="90" spans="1:12" ht="15.6" customHeight="1" x14ac:dyDescent="0.25">
      <c r="A90" s="564"/>
      <c r="B90" s="568"/>
      <c r="C90" s="614"/>
      <c r="D90" s="617"/>
      <c r="E90" s="520"/>
      <c r="F90" s="148" t="s">
        <v>562</v>
      </c>
      <c r="G90" s="523" t="s">
        <v>1024</v>
      </c>
      <c r="H90" s="523"/>
      <c r="I90" s="523"/>
      <c r="J90" s="523"/>
      <c r="K90" s="638"/>
      <c r="L90" s="591" t="e">
        <f>#REF!-#REF!*10%</f>
        <v>#REF!</v>
      </c>
    </row>
    <row r="91" spans="1:12" ht="15.6" customHeight="1" x14ac:dyDescent="0.25">
      <c r="A91" s="564"/>
      <c r="B91" s="568"/>
      <c r="C91" s="614"/>
      <c r="D91" s="617"/>
      <c r="E91" s="520"/>
      <c r="F91" s="148" t="s">
        <v>570</v>
      </c>
      <c r="G91" s="523" t="s">
        <v>613</v>
      </c>
      <c r="H91" s="523"/>
      <c r="I91" s="523"/>
      <c r="J91" s="523"/>
      <c r="K91" s="638"/>
      <c r="L91" s="591" t="e">
        <f>#REF!-#REF!*10%</f>
        <v>#REF!</v>
      </c>
    </row>
    <row r="92" spans="1:12" ht="15.6" customHeight="1" x14ac:dyDescent="0.25">
      <c r="A92" s="564"/>
      <c r="B92" s="568"/>
      <c r="C92" s="614"/>
      <c r="D92" s="617"/>
      <c r="E92" s="520"/>
      <c r="F92" s="149" t="s">
        <v>4</v>
      </c>
      <c r="G92" s="606">
        <v>1.5</v>
      </c>
      <c r="H92" s="606"/>
      <c r="I92" s="606"/>
      <c r="J92" s="606"/>
      <c r="K92" s="638"/>
      <c r="L92" s="591" t="e">
        <f>#REF!-#REF!*10%</f>
        <v>#REF!</v>
      </c>
    </row>
    <row r="93" spans="1:12" ht="15" customHeight="1" x14ac:dyDescent="0.25">
      <c r="A93" s="564"/>
      <c r="B93" s="569"/>
      <c r="C93" s="614"/>
      <c r="D93" s="618"/>
      <c r="E93" s="520"/>
      <c r="F93" s="136" t="s">
        <v>1016</v>
      </c>
      <c r="G93" s="454">
        <v>5</v>
      </c>
      <c r="H93" s="454"/>
      <c r="I93" s="454"/>
      <c r="J93" s="454"/>
      <c r="K93" s="638"/>
      <c r="L93" s="591" t="e">
        <f>#REF!-#REF!*10%</f>
        <v>#REF!</v>
      </c>
    </row>
    <row r="94" spans="1:12" ht="15" customHeight="1" x14ac:dyDescent="0.25">
      <c r="A94" s="564">
        <v>4</v>
      </c>
      <c r="B94" s="567"/>
      <c r="C94" s="614" t="s">
        <v>1609</v>
      </c>
      <c r="D94" s="616"/>
      <c r="E94" s="520"/>
      <c r="F94" s="147" t="s">
        <v>81</v>
      </c>
      <c r="G94" s="607" t="s">
        <v>6</v>
      </c>
      <c r="H94" s="607"/>
      <c r="I94" s="607"/>
      <c r="J94" s="607"/>
      <c r="K94" s="636">
        <v>3</v>
      </c>
      <c r="L94" s="601">
        <v>6412</v>
      </c>
    </row>
    <row r="95" spans="1:12" ht="15" customHeight="1" x14ac:dyDescent="0.25">
      <c r="A95" s="564"/>
      <c r="B95" s="568"/>
      <c r="C95" s="614"/>
      <c r="D95" s="617"/>
      <c r="E95" s="520"/>
      <c r="F95" s="147" t="s">
        <v>80</v>
      </c>
      <c r="G95" s="469">
        <v>30</v>
      </c>
      <c r="H95" s="469"/>
      <c r="I95" s="469"/>
      <c r="J95" s="469"/>
      <c r="K95" s="503"/>
      <c r="L95" s="602"/>
    </row>
    <row r="96" spans="1:12" ht="15" customHeight="1" x14ac:dyDescent="0.25">
      <c r="A96" s="564"/>
      <c r="B96" s="568"/>
      <c r="C96" s="614"/>
      <c r="D96" s="617"/>
      <c r="E96" s="520"/>
      <c r="F96" s="147" t="s">
        <v>1</v>
      </c>
      <c r="G96" s="243">
        <v>3000</v>
      </c>
      <c r="H96" s="244">
        <v>4000</v>
      </c>
      <c r="I96" s="246">
        <v>5000</v>
      </c>
      <c r="J96" s="245">
        <v>6000</v>
      </c>
      <c r="K96" s="503"/>
      <c r="L96" s="602"/>
    </row>
    <row r="97" spans="1:12" ht="15" customHeight="1" x14ac:dyDescent="0.25">
      <c r="A97" s="564"/>
      <c r="B97" s="568"/>
      <c r="C97" s="614"/>
      <c r="D97" s="617"/>
      <c r="E97" s="520"/>
      <c r="F97" s="147" t="s">
        <v>817</v>
      </c>
      <c r="G97" s="243">
        <f>G95*100</f>
        <v>3000</v>
      </c>
      <c r="H97" s="244">
        <f>G95*110</f>
        <v>3300</v>
      </c>
      <c r="I97" s="246">
        <f>G95*120</f>
        <v>3600</v>
      </c>
      <c r="J97" s="245">
        <f>G95*123</f>
        <v>3690</v>
      </c>
      <c r="K97" s="503"/>
      <c r="L97" s="602"/>
    </row>
    <row r="98" spans="1:12" ht="15" customHeight="1" x14ac:dyDescent="0.25">
      <c r="A98" s="564"/>
      <c r="B98" s="568"/>
      <c r="C98" s="614"/>
      <c r="D98" s="617"/>
      <c r="E98" s="520"/>
      <c r="F98" s="147" t="s">
        <v>1269</v>
      </c>
      <c r="G98" s="451">
        <v>0.98</v>
      </c>
      <c r="H98" s="451"/>
      <c r="I98" s="451"/>
      <c r="J98" s="451"/>
      <c r="K98" s="503"/>
      <c r="L98" s="602"/>
    </row>
    <row r="99" spans="1:12" ht="15" customHeight="1" x14ac:dyDescent="0.25">
      <c r="A99" s="564"/>
      <c r="B99" s="568"/>
      <c r="C99" s="614"/>
      <c r="D99" s="617"/>
      <c r="E99" s="520"/>
      <c r="F99" s="93" t="s">
        <v>699</v>
      </c>
      <c r="G99" s="523" t="s">
        <v>700</v>
      </c>
      <c r="H99" s="523"/>
      <c r="I99" s="523"/>
      <c r="J99" s="523"/>
      <c r="K99" s="503"/>
      <c r="L99" s="602"/>
    </row>
    <row r="100" spans="1:12" ht="15" customHeight="1" x14ac:dyDescent="0.25">
      <c r="A100" s="564"/>
      <c r="B100" s="568"/>
      <c r="C100" s="614"/>
      <c r="D100" s="617"/>
      <c r="E100" s="520"/>
      <c r="F100" s="93" t="s">
        <v>1181</v>
      </c>
      <c r="G100" s="462" t="s">
        <v>1179</v>
      </c>
      <c r="H100" s="463"/>
      <c r="I100" s="463"/>
      <c r="J100" s="464"/>
      <c r="K100" s="503"/>
      <c r="L100" s="602"/>
    </row>
    <row r="101" spans="1:12" ht="15" customHeight="1" x14ac:dyDescent="0.25">
      <c r="A101" s="564"/>
      <c r="B101" s="568"/>
      <c r="C101" s="614"/>
      <c r="D101" s="617"/>
      <c r="E101" s="520"/>
      <c r="F101" s="147" t="s">
        <v>2</v>
      </c>
      <c r="G101" s="607">
        <v>67</v>
      </c>
      <c r="H101" s="607"/>
      <c r="I101" s="607"/>
      <c r="J101" s="607"/>
      <c r="K101" s="503"/>
      <c r="L101" s="602"/>
    </row>
    <row r="102" spans="1:12" ht="15" customHeight="1" x14ac:dyDescent="0.25">
      <c r="A102" s="564"/>
      <c r="B102" s="568"/>
      <c r="C102" s="614"/>
      <c r="D102" s="617"/>
      <c r="E102" s="520"/>
      <c r="F102" s="147" t="s">
        <v>396</v>
      </c>
      <c r="G102" s="607" t="s">
        <v>397</v>
      </c>
      <c r="H102" s="607"/>
      <c r="I102" s="607"/>
      <c r="J102" s="607"/>
      <c r="K102" s="503"/>
      <c r="L102" s="602"/>
    </row>
    <row r="103" spans="1:12" ht="15" customHeight="1" x14ac:dyDescent="0.25">
      <c r="A103" s="564"/>
      <c r="B103" s="568"/>
      <c r="C103" s="614"/>
      <c r="D103" s="617"/>
      <c r="E103" s="520"/>
      <c r="F103" s="147" t="s">
        <v>3</v>
      </c>
      <c r="G103" s="607" t="s">
        <v>27</v>
      </c>
      <c r="H103" s="607"/>
      <c r="I103" s="607"/>
      <c r="J103" s="607"/>
      <c r="K103" s="503"/>
      <c r="L103" s="602"/>
    </row>
    <row r="104" spans="1:12" ht="15" customHeight="1" x14ac:dyDescent="0.25">
      <c r="A104" s="564"/>
      <c r="B104" s="568"/>
      <c r="C104" s="614"/>
      <c r="D104" s="617"/>
      <c r="E104" s="520"/>
      <c r="F104" s="148" t="s">
        <v>379</v>
      </c>
      <c r="G104" s="523" t="s">
        <v>380</v>
      </c>
      <c r="H104" s="523"/>
      <c r="I104" s="523"/>
      <c r="J104" s="523"/>
      <c r="K104" s="503"/>
      <c r="L104" s="602"/>
    </row>
    <row r="105" spans="1:12" ht="15" customHeight="1" x14ac:dyDescent="0.25">
      <c r="A105" s="564"/>
      <c r="B105" s="568"/>
      <c r="C105" s="614"/>
      <c r="D105" s="617"/>
      <c r="E105" s="520"/>
      <c r="F105" s="93" t="s">
        <v>701</v>
      </c>
      <c r="G105" s="523">
        <v>100000</v>
      </c>
      <c r="H105" s="523"/>
      <c r="I105" s="523"/>
      <c r="J105" s="523"/>
      <c r="K105" s="503"/>
      <c r="L105" s="602"/>
    </row>
    <row r="106" spans="1:12" ht="15" customHeight="1" x14ac:dyDescent="0.25">
      <c r="A106" s="564"/>
      <c r="B106" s="568"/>
      <c r="C106" s="614"/>
      <c r="D106" s="617"/>
      <c r="E106" s="520"/>
      <c r="F106" s="148" t="s">
        <v>257</v>
      </c>
      <c r="G106" s="523" t="s">
        <v>556</v>
      </c>
      <c r="H106" s="523"/>
      <c r="I106" s="523"/>
      <c r="J106" s="523"/>
      <c r="K106" s="503"/>
      <c r="L106" s="602"/>
    </row>
    <row r="107" spans="1:12" ht="15" customHeight="1" x14ac:dyDescent="0.25">
      <c r="A107" s="564"/>
      <c r="B107" s="568"/>
      <c r="C107" s="614"/>
      <c r="D107" s="617"/>
      <c r="E107" s="520"/>
      <c r="F107" s="148" t="s">
        <v>376</v>
      </c>
      <c r="G107" s="523" t="s">
        <v>395</v>
      </c>
      <c r="H107" s="523"/>
      <c r="I107" s="523"/>
      <c r="J107" s="523"/>
      <c r="K107" s="503"/>
      <c r="L107" s="602"/>
    </row>
    <row r="108" spans="1:12" ht="15" customHeight="1" x14ac:dyDescent="0.25">
      <c r="A108" s="564"/>
      <c r="B108" s="568"/>
      <c r="C108" s="614"/>
      <c r="D108" s="617"/>
      <c r="E108" s="520"/>
      <c r="F108" s="148" t="s">
        <v>381</v>
      </c>
      <c r="G108" s="523" t="s">
        <v>382</v>
      </c>
      <c r="H108" s="523"/>
      <c r="I108" s="523"/>
      <c r="J108" s="523"/>
      <c r="K108" s="503"/>
      <c r="L108" s="602"/>
    </row>
    <row r="109" spans="1:12" ht="15" customHeight="1" x14ac:dyDescent="0.25">
      <c r="A109" s="564"/>
      <c r="B109" s="568"/>
      <c r="C109" s="614"/>
      <c r="D109" s="617"/>
      <c r="E109" s="520"/>
      <c r="F109" s="94" t="s">
        <v>358</v>
      </c>
      <c r="G109" s="523" t="s">
        <v>900</v>
      </c>
      <c r="H109" s="523"/>
      <c r="I109" s="523"/>
      <c r="J109" s="523"/>
      <c r="K109" s="637">
        <v>5</v>
      </c>
      <c r="L109" s="443">
        <v>6860</v>
      </c>
    </row>
    <row r="110" spans="1:12" ht="15" customHeight="1" x14ac:dyDescent="0.25">
      <c r="A110" s="564"/>
      <c r="B110" s="568"/>
      <c r="C110" s="614"/>
      <c r="D110" s="617"/>
      <c r="E110" s="520"/>
      <c r="F110" s="148" t="s">
        <v>383</v>
      </c>
      <c r="G110" s="523" t="s">
        <v>384</v>
      </c>
      <c r="H110" s="523"/>
      <c r="I110" s="523"/>
      <c r="J110" s="523"/>
      <c r="K110" s="638"/>
      <c r="L110" s="591" t="e">
        <f>#REF!-#REF!*10%</f>
        <v>#REF!</v>
      </c>
    </row>
    <row r="111" spans="1:12" ht="15" customHeight="1" x14ac:dyDescent="0.25">
      <c r="A111" s="564"/>
      <c r="B111" s="568"/>
      <c r="C111" s="614"/>
      <c r="D111" s="617"/>
      <c r="E111" s="520"/>
      <c r="F111" s="148" t="s">
        <v>385</v>
      </c>
      <c r="G111" s="523" t="s">
        <v>386</v>
      </c>
      <c r="H111" s="523"/>
      <c r="I111" s="523"/>
      <c r="J111" s="523"/>
      <c r="K111" s="638"/>
      <c r="L111" s="591" t="e">
        <f>#REF!-#REF!*10%</f>
        <v>#REF!</v>
      </c>
    </row>
    <row r="112" spans="1:12" ht="15" customHeight="1" x14ac:dyDescent="0.25">
      <c r="A112" s="564"/>
      <c r="B112" s="568"/>
      <c r="C112" s="614"/>
      <c r="D112" s="617"/>
      <c r="E112" s="520"/>
      <c r="F112" s="148" t="s">
        <v>389</v>
      </c>
      <c r="G112" s="523" t="s">
        <v>390</v>
      </c>
      <c r="H112" s="523"/>
      <c r="I112" s="523"/>
      <c r="J112" s="523"/>
      <c r="K112" s="638"/>
      <c r="L112" s="591" t="e">
        <f>#REF!-#REF!*10%</f>
        <v>#REF!</v>
      </c>
    </row>
    <row r="113" spans="1:12" ht="15" customHeight="1" x14ac:dyDescent="0.25">
      <c r="A113" s="564"/>
      <c r="B113" s="568"/>
      <c r="C113" s="614"/>
      <c r="D113" s="617"/>
      <c r="E113" s="520"/>
      <c r="F113" s="93" t="s">
        <v>704</v>
      </c>
      <c r="G113" s="523" t="s">
        <v>705</v>
      </c>
      <c r="H113" s="523"/>
      <c r="I113" s="523"/>
      <c r="J113" s="523"/>
      <c r="K113" s="638"/>
      <c r="L113" s="591" t="e">
        <f>#REF!-#REF!*10%</f>
        <v>#REF!</v>
      </c>
    </row>
    <row r="114" spans="1:12" ht="15" customHeight="1" x14ac:dyDescent="0.25">
      <c r="A114" s="564"/>
      <c r="B114" s="568"/>
      <c r="C114" s="614"/>
      <c r="D114" s="617"/>
      <c r="E114" s="520"/>
      <c r="F114" s="93" t="s">
        <v>706</v>
      </c>
      <c r="G114" s="523" t="s">
        <v>390</v>
      </c>
      <c r="H114" s="523"/>
      <c r="I114" s="523"/>
      <c r="J114" s="523"/>
      <c r="K114" s="638"/>
      <c r="L114" s="591" t="e">
        <f>#REF!-#REF!*10%</f>
        <v>#REF!</v>
      </c>
    </row>
    <row r="115" spans="1:12" ht="15" customHeight="1" x14ac:dyDescent="0.25">
      <c r="A115" s="564"/>
      <c r="B115" s="568"/>
      <c r="C115" s="614"/>
      <c r="D115" s="617"/>
      <c r="E115" s="520"/>
      <c r="F115" s="93" t="s">
        <v>1271</v>
      </c>
      <c r="G115" s="523" t="s">
        <v>390</v>
      </c>
      <c r="H115" s="523"/>
      <c r="I115" s="523"/>
      <c r="J115" s="523"/>
      <c r="K115" s="638"/>
      <c r="L115" s="591" t="e">
        <f>#REF!-#REF!*10%</f>
        <v>#REF!</v>
      </c>
    </row>
    <row r="116" spans="1:12" ht="15" customHeight="1" x14ac:dyDescent="0.25">
      <c r="A116" s="564"/>
      <c r="B116" s="568"/>
      <c r="C116" s="614"/>
      <c r="D116" s="617"/>
      <c r="E116" s="520"/>
      <c r="F116" s="93" t="s">
        <v>707</v>
      </c>
      <c r="G116" s="523" t="s">
        <v>1270</v>
      </c>
      <c r="H116" s="523"/>
      <c r="I116" s="523"/>
      <c r="J116" s="523"/>
      <c r="K116" s="638"/>
      <c r="L116" s="591" t="e">
        <f>#REF!-#REF!*10%</f>
        <v>#REF!</v>
      </c>
    </row>
    <row r="117" spans="1:12" ht="15" customHeight="1" x14ac:dyDescent="0.25">
      <c r="A117" s="564"/>
      <c r="B117" s="568"/>
      <c r="C117" s="614"/>
      <c r="D117" s="617"/>
      <c r="E117" s="520"/>
      <c r="F117" s="93" t="s">
        <v>708</v>
      </c>
      <c r="G117" s="523" t="s">
        <v>390</v>
      </c>
      <c r="H117" s="523"/>
      <c r="I117" s="523"/>
      <c r="J117" s="523"/>
      <c r="K117" s="638"/>
      <c r="L117" s="591" t="e">
        <f>#REF!-#REF!*10%</f>
        <v>#REF!</v>
      </c>
    </row>
    <row r="118" spans="1:12" ht="15" customHeight="1" x14ac:dyDescent="0.25">
      <c r="A118" s="564"/>
      <c r="B118" s="568"/>
      <c r="C118" s="614"/>
      <c r="D118" s="617"/>
      <c r="E118" s="520"/>
      <c r="F118" s="148" t="s">
        <v>377</v>
      </c>
      <c r="G118" s="523" t="s">
        <v>387</v>
      </c>
      <c r="H118" s="523"/>
      <c r="I118" s="523"/>
      <c r="J118" s="523"/>
      <c r="K118" s="638"/>
      <c r="L118" s="591" t="e">
        <f>#REF!-#REF!*10%</f>
        <v>#REF!</v>
      </c>
    </row>
    <row r="119" spans="1:12" ht="15" customHeight="1" x14ac:dyDescent="0.25">
      <c r="A119" s="564"/>
      <c r="B119" s="568"/>
      <c r="C119" s="614"/>
      <c r="D119" s="617"/>
      <c r="E119" s="520"/>
      <c r="F119" s="148" t="s">
        <v>388</v>
      </c>
      <c r="G119" s="523" t="s">
        <v>393</v>
      </c>
      <c r="H119" s="523"/>
      <c r="I119" s="523"/>
      <c r="J119" s="523"/>
      <c r="K119" s="638"/>
      <c r="L119" s="591" t="e">
        <f>#REF!-#REF!*10%</f>
        <v>#REF!</v>
      </c>
    </row>
    <row r="120" spans="1:12" ht="15.6" customHeight="1" x14ac:dyDescent="0.25">
      <c r="A120" s="564"/>
      <c r="B120" s="568"/>
      <c r="C120" s="614"/>
      <c r="D120" s="617"/>
      <c r="E120" s="520"/>
      <c r="F120" s="148" t="s">
        <v>562</v>
      </c>
      <c r="G120" s="523" t="s">
        <v>1024</v>
      </c>
      <c r="H120" s="523"/>
      <c r="I120" s="523"/>
      <c r="J120" s="523"/>
      <c r="K120" s="638"/>
      <c r="L120" s="591" t="e">
        <f>#REF!-#REF!*10%</f>
        <v>#REF!</v>
      </c>
    </row>
    <row r="121" spans="1:12" ht="15.6" customHeight="1" x14ac:dyDescent="0.25">
      <c r="A121" s="564"/>
      <c r="B121" s="568"/>
      <c r="C121" s="614"/>
      <c r="D121" s="617"/>
      <c r="E121" s="520"/>
      <c r="F121" s="148" t="s">
        <v>570</v>
      </c>
      <c r="G121" s="523" t="s">
        <v>613</v>
      </c>
      <c r="H121" s="523"/>
      <c r="I121" s="523"/>
      <c r="J121" s="523"/>
      <c r="K121" s="638"/>
      <c r="L121" s="591" t="e">
        <f>#REF!-#REF!*10%</f>
        <v>#REF!</v>
      </c>
    </row>
    <row r="122" spans="1:12" ht="15.6" customHeight="1" x14ac:dyDescent="0.25">
      <c r="A122" s="564"/>
      <c r="B122" s="568"/>
      <c r="C122" s="614"/>
      <c r="D122" s="617"/>
      <c r="E122" s="520"/>
      <c r="F122" s="149" t="s">
        <v>4</v>
      </c>
      <c r="G122" s="606">
        <v>1.9</v>
      </c>
      <c r="H122" s="606"/>
      <c r="I122" s="606"/>
      <c r="J122" s="606"/>
      <c r="K122" s="638"/>
      <c r="L122" s="591" t="e">
        <f>#REF!-#REF!*10%</f>
        <v>#REF!</v>
      </c>
    </row>
    <row r="123" spans="1:12" ht="15" customHeight="1" x14ac:dyDescent="0.25">
      <c r="A123" s="564"/>
      <c r="B123" s="569"/>
      <c r="C123" s="614"/>
      <c r="D123" s="618"/>
      <c r="E123" s="520"/>
      <c r="F123" s="136" t="s">
        <v>1016</v>
      </c>
      <c r="G123" s="454">
        <v>5</v>
      </c>
      <c r="H123" s="454"/>
      <c r="I123" s="454"/>
      <c r="J123" s="454"/>
      <c r="K123" s="638"/>
      <c r="L123" s="591" t="e">
        <f>#REF!-#REF!*10%</f>
        <v>#REF!</v>
      </c>
    </row>
    <row r="124" spans="1:12" ht="15" customHeight="1" x14ac:dyDescent="0.25">
      <c r="A124" s="564">
        <v>5</v>
      </c>
      <c r="B124" s="567"/>
      <c r="C124" s="614" t="s">
        <v>1369</v>
      </c>
      <c r="D124" s="616"/>
      <c r="E124" s="520"/>
      <c r="F124" s="147" t="s">
        <v>81</v>
      </c>
      <c r="G124" s="607" t="s">
        <v>6</v>
      </c>
      <c r="H124" s="607"/>
      <c r="I124" s="607"/>
      <c r="J124" s="607"/>
      <c r="K124" s="636">
        <v>3</v>
      </c>
      <c r="L124" s="601">
        <v>5503</v>
      </c>
    </row>
    <row r="125" spans="1:12" ht="15" customHeight="1" x14ac:dyDescent="0.25">
      <c r="A125" s="564"/>
      <c r="B125" s="568"/>
      <c r="C125" s="614"/>
      <c r="D125" s="617"/>
      <c r="E125" s="520"/>
      <c r="F125" s="147" t="s">
        <v>80</v>
      </c>
      <c r="G125" s="469">
        <v>40</v>
      </c>
      <c r="H125" s="469"/>
      <c r="I125" s="469"/>
      <c r="J125" s="469"/>
      <c r="K125" s="503"/>
      <c r="L125" s="602"/>
    </row>
    <row r="126" spans="1:12" ht="15" customHeight="1" x14ac:dyDescent="0.25">
      <c r="A126" s="564"/>
      <c r="B126" s="568"/>
      <c r="C126" s="614"/>
      <c r="D126" s="617"/>
      <c r="E126" s="520"/>
      <c r="F126" s="147" t="s">
        <v>1</v>
      </c>
      <c r="G126" s="243">
        <v>3000</v>
      </c>
      <c r="H126" s="244">
        <v>4000</v>
      </c>
      <c r="I126" s="246">
        <v>5000</v>
      </c>
      <c r="J126" s="245">
        <v>6000</v>
      </c>
      <c r="K126" s="503"/>
      <c r="L126" s="602"/>
    </row>
    <row r="127" spans="1:12" ht="15" customHeight="1" x14ac:dyDescent="0.25">
      <c r="A127" s="564"/>
      <c r="B127" s="568"/>
      <c r="C127" s="614"/>
      <c r="D127" s="617"/>
      <c r="E127" s="520"/>
      <c r="F127" s="147" t="s">
        <v>817</v>
      </c>
      <c r="G127" s="243">
        <f>G125*100</f>
        <v>4000</v>
      </c>
      <c r="H127" s="244">
        <f>G125*110</f>
        <v>4400</v>
      </c>
      <c r="I127" s="246">
        <f>G125*120</f>
        <v>4800</v>
      </c>
      <c r="J127" s="245">
        <f>G125*123</f>
        <v>4920</v>
      </c>
      <c r="K127" s="503"/>
      <c r="L127" s="602"/>
    </row>
    <row r="128" spans="1:12" ht="15" customHeight="1" x14ac:dyDescent="0.25">
      <c r="A128" s="564"/>
      <c r="B128" s="568"/>
      <c r="C128" s="614"/>
      <c r="D128" s="617"/>
      <c r="E128" s="520"/>
      <c r="F128" s="147" t="s">
        <v>1269</v>
      </c>
      <c r="G128" s="451">
        <v>0.98</v>
      </c>
      <c r="H128" s="451"/>
      <c r="I128" s="451"/>
      <c r="J128" s="451"/>
      <c r="K128" s="503"/>
      <c r="L128" s="602"/>
    </row>
    <row r="129" spans="1:12" ht="15" customHeight="1" x14ac:dyDescent="0.25">
      <c r="A129" s="564"/>
      <c r="B129" s="568"/>
      <c r="C129" s="614"/>
      <c r="D129" s="617"/>
      <c r="E129" s="520"/>
      <c r="F129" s="93" t="s">
        <v>699</v>
      </c>
      <c r="G129" s="523" t="s">
        <v>700</v>
      </c>
      <c r="H129" s="523"/>
      <c r="I129" s="523"/>
      <c r="J129" s="523"/>
      <c r="K129" s="503"/>
      <c r="L129" s="602"/>
    </row>
    <row r="130" spans="1:12" ht="15" customHeight="1" x14ac:dyDescent="0.25">
      <c r="A130" s="564"/>
      <c r="B130" s="568"/>
      <c r="C130" s="614"/>
      <c r="D130" s="617"/>
      <c r="E130" s="520"/>
      <c r="F130" s="93" t="s">
        <v>1181</v>
      </c>
      <c r="G130" s="462" t="s">
        <v>1179</v>
      </c>
      <c r="H130" s="463"/>
      <c r="I130" s="463"/>
      <c r="J130" s="464"/>
      <c r="K130" s="503"/>
      <c r="L130" s="602"/>
    </row>
    <row r="131" spans="1:12" ht="15" customHeight="1" x14ac:dyDescent="0.25">
      <c r="A131" s="564"/>
      <c r="B131" s="568"/>
      <c r="C131" s="614"/>
      <c r="D131" s="617"/>
      <c r="E131" s="520"/>
      <c r="F131" s="147" t="s">
        <v>2</v>
      </c>
      <c r="G131" s="607">
        <v>67</v>
      </c>
      <c r="H131" s="607"/>
      <c r="I131" s="607"/>
      <c r="J131" s="607"/>
      <c r="K131" s="503"/>
      <c r="L131" s="602"/>
    </row>
    <row r="132" spans="1:12" ht="15" customHeight="1" x14ac:dyDescent="0.25">
      <c r="A132" s="564"/>
      <c r="B132" s="568"/>
      <c r="C132" s="614"/>
      <c r="D132" s="617"/>
      <c r="E132" s="520"/>
      <c r="F132" s="147" t="s">
        <v>396</v>
      </c>
      <c r="G132" s="607" t="s">
        <v>397</v>
      </c>
      <c r="H132" s="607"/>
      <c r="I132" s="607"/>
      <c r="J132" s="607"/>
      <c r="K132" s="503"/>
      <c r="L132" s="602"/>
    </row>
    <row r="133" spans="1:12" ht="15" customHeight="1" x14ac:dyDescent="0.25">
      <c r="A133" s="564"/>
      <c r="B133" s="568"/>
      <c r="C133" s="614"/>
      <c r="D133" s="617"/>
      <c r="E133" s="520"/>
      <c r="F133" s="147" t="s">
        <v>3</v>
      </c>
      <c r="G133" s="607" t="s">
        <v>27</v>
      </c>
      <c r="H133" s="607"/>
      <c r="I133" s="607"/>
      <c r="J133" s="607"/>
      <c r="K133" s="503"/>
      <c r="L133" s="602"/>
    </row>
    <row r="134" spans="1:12" ht="15" customHeight="1" x14ac:dyDescent="0.25">
      <c r="A134" s="564"/>
      <c r="B134" s="568"/>
      <c r="C134" s="614"/>
      <c r="D134" s="617"/>
      <c r="E134" s="520"/>
      <c r="F134" s="148" t="s">
        <v>379</v>
      </c>
      <c r="G134" s="523" t="s">
        <v>380</v>
      </c>
      <c r="H134" s="523"/>
      <c r="I134" s="523"/>
      <c r="J134" s="523"/>
      <c r="K134" s="503"/>
      <c r="L134" s="602"/>
    </row>
    <row r="135" spans="1:12" ht="15" customHeight="1" x14ac:dyDescent="0.25">
      <c r="A135" s="564"/>
      <c r="B135" s="568"/>
      <c r="C135" s="614"/>
      <c r="D135" s="617"/>
      <c r="E135" s="520"/>
      <c r="F135" s="93" t="s">
        <v>701</v>
      </c>
      <c r="G135" s="523">
        <v>100000</v>
      </c>
      <c r="H135" s="523"/>
      <c r="I135" s="523"/>
      <c r="J135" s="523"/>
      <c r="K135" s="503"/>
      <c r="L135" s="602"/>
    </row>
    <row r="136" spans="1:12" ht="15" customHeight="1" x14ac:dyDescent="0.25">
      <c r="A136" s="564"/>
      <c r="B136" s="568"/>
      <c r="C136" s="614"/>
      <c r="D136" s="617"/>
      <c r="E136" s="520"/>
      <c r="F136" s="148" t="s">
        <v>257</v>
      </c>
      <c r="G136" s="523" t="s">
        <v>556</v>
      </c>
      <c r="H136" s="523"/>
      <c r="I136" s="523"/>
      <c r="J136" s="523"/>
      <c r="K136" s="503"/>
      <c r="L136" s="602"/>
    </row>
    <row r="137" spans="1:12" ht="15" customHeight="1" x14ac:dyDescent="0.25">
      <c r="A137" s="564"/>
      <c r="B137" s="568"/>
      <c r="C137" s="614"/>
      <c r="D137" s="617"/>
      <c r="E137" s="520"/>
      <c r="F137" s="148" t="s">
        <v>376</v>
      </c>
      <c r="G137" s="523" t="s">
        <v>395</v>
      </c>
      <c r="H137" s="523"/>
      <c r="I137" s="523"/>
      <c r="J137" s="523"/>
      <c r="K137" s="503"/>
      <c r="L137" s="602"/>
    </row>
    <row r="138" spans="1:12" ht="15" customHeight="1" x14ac:dyDescent="0.25">
      <c r="A138" s="564"/>
      <c r="B138" s="568"/>
      <c r="C138" s="614"/>
      <c r="D138" s="617"/>
      <c r="E138" s="520"/>
      <c r="F138" s="148" t="s">
        <v>381</v>
      </c>
      <c r="G138" s="523" t="s">
        <v>382</v>
      </c>
      <c r="H138" s="523"/>
      <c r="I138" s="523"/>
      <c r="J138" s="523"/>
      <c r="K138" s="503"/>
      <c r="L138" s="602"/>
    </row>
    <row r="139" spans="1:12" ht="15" customHeight="1" x14ac:dyDescent="0.25">
      <c r="A139" s="564"/>
      <c r="B139" s="568"/>
      <c r="C139" s="614"/>
      <c r="D139" s="617"/>
      <c r="E139" s="520"/>
      <c r="F139" s="94" t="s">
        <v>358</v>
      </c>
      <c r="G139" s="523" t="s">
        <v>900</v>
      </c>
      <c r="H139" s="523"/>
      <c r="I139" s="523"/>
      <c r="J139" s="523"/>
      <c r="K139" s="637">
        <v>5</v>
      </c>
      <c r="L139" s="443">
        <v>5888</v>
      </c>
    </row>
    <row r="140" spans="1:12" ht="15" customHeight="1" x14ac:dyDescent="0.25">
      <c r="A140" s="564"/>
      <c r="B140" s="568"/>
      <c r="C140" s="614"/>
      <c r="D140" s="617"/>
      <c r="E140" s="520"/>
      <c r="F140" s="148" t="s">
        <v>383</v>
      </c>
      <c r="G140" s="523" t="s">
        <v>384</v>
      </c>
      <c r="H140" s="523"/>
      <c r="I140" s="523"/>
      <c r="J140" s="523"/>
      <c r="K140" s="638"/>
      <c r="L140" s="591" t="e">
        <f>#REF!-#REF!*10%</f>
        <v>#REF!</v>
      </c>
    </row>
    <row r="141" spans="1:12" ht="15" customHeight="1" x14ac:dyDescent="0.25">
      <c r="A141" s="564"/>
      <c r="B141" s="568"/>
      <c r="C141" s="614"/>
      <c r="D141" s="617"/>
      <c r="E141" s="520"/>
      <c r="F141" s="148" t="s">
        <v>385</v>
      </c>
      <c r="G141" s="523" t="s">
        <v>386</v>
      </c>
      <c r="H141" s="523"/>
      <c r="I141" s="523"/>
      <c r="J141" s="523"/>
      <c r="K141" s="638"/>
      <c r="L141" s="591" t="e">
        <f>#REF!-#REF!*10%</f>
        <v>#REF!</v>
      </c>
    </row>
    <row r="142" spans="1:12" ht="15" customHeight="1" x14ac:dyDescent="0.25">
      <c r="A142" s="564"/>
      <c r="B142" s="568"/>
      <c r="C142" s="614"/>
      <c r="D142" s="617"/>
      <c r="E142" s="520"/>
      <c r="F142" s="148" t="s">
        <v>389</v>
      </c>
      <c r="G142" s="523" t="s">
        <v>390</v>
      </c>
      <c r="H142" s="523"/>
      <c r="I142" s="523"/>
      <c r="J142" s="523"/>
      <c r="K142" s="638"/>
      <c r="L142" s="591" t="e">
        <f>#REF!-#REF!*10%</f>
        <v>#REF!</v>
      </c>
    </row>
    <row r="143" spans="1:12" ht="15" customHeight="1" x14ac:dyDescent="0.25">
      <c r="A143" s="564"/>
      <c r="B143" s="568"/>
      <c r="C143" s="614"/>
      <c r="D143" s="617"/>
      <c r="E143" s="520"/>
      <c r="F143" s="93" t="s">
        <v>704</v>
      </c>
      <c r="G143" s="523" t="s">
        <v>705</v>
      </c>
      <c r="H143" s="523"/>
      <c r="I143" s="523"/>
      <c r="J143" s="523"/>
      <c r="K143" s="638"/>
      <c r="L143" s="591" t="e">
        <f>#REF!-#REF!*10%</f>
        <v>#REF!</v>
      </c>
    </row>
    <row r="144" spans="1:12" ht="15" customHeight="1" x14ac:dyDescent="0.25">
      <c r="A144" s="564"/>
      <c r="B144" s="568"/>
      <c r="C144" s="614"/>
      <c r="D144" s="617"/>
      <c r="E144" s="520"/>
      <c r="F144" s="93" t="s">
        <v>706</v>
      </c>
      <c r="G144" s="523" t="s">
        <v>390</v>
      </c>
      <c r="H144" s="523"/>
      <c r="I144" s="523"/>
      <c r="J144" s="523"/>
      <c r="K144" s="638"/>
      <c r="L144" s="591" t="e">
        <f>#REF!-#REF!*10%</f>
        <v>#REF!</v>
      </c>
    </row>
    <row r="145" spans="1:12" ht="15" customHeight="1" x14ac:dyDescent="0.25">
      <c r="A145" s="564"/>
      <c r="B145" s="568"/>
      <c r="C145" s="614"/>
      <c r="D145" s="617"/>
      <c r="E145" s="520"/>
      <c r="F145" s="93" t="s">
        <v>1271</v>
      </c>
      <c r="G145" s="523" t="s">
        <v>390</v>
      </c>
      <c r="H145" s="523"/>
      <c r="I145" s="523"/>
      <c r="J145" s="523"/>
      <c r="K145" s="638"/>
      <c r="L145" s="591" t="e">
        <f>#REF!-#REF!*10%</f>
        <v>#REF!</v>
      </c>
    </row>
    <row r="146" spans="1:12" ht="15" customHeight="1" x14ac:dyDescent="0.25">
      <c r="A146" s="564"/>
      <c r="B146" s="568"/>
      <c r="C146" s="614"/>
      <c r="D146" s="617"/>
      <c r="E146" s="520"/>
      <c r="F146" s="93" t="s">
        <v>707</v>
      </c>
      <c r="G146" s="523" t="s">
        <v>1270</v>
      </c>
      <c r="H146" s="523"/>
      <c r="I146" s="523"/>
      <c r="J146" s="523"/>
      <c r="K146" s="638"/>
      <c r="L146" s="591" t="e">
        <f>#REF!-#REF!*10%</f>
        <v>#REF!</v>
      </c>
    </row>
    <row r="147" spans="1:12" ht="15" customHeight="1" x14ac:dyDescent="0.25">
      <c r="A147" s="564"/>
      <c r="B147" s="568"/>
      <c r="C147" s="614"/>
      <c r="D147" s="617"/>
      <c r="E147" s="520"/>
      <c r="F147" s="93" t="s">
        <v>708</v>
      </c>
      <c r="G147" s="523" t="s">
        <v>390</v>
      </c>
      <c r="H147" s="523"/>
      <c r="I147" s="523"/>
      <c r="J147" s="523"/>
      <c r="K147" s="638"/>
      <c r="L147" s="591" t="e">
        <f>#REF!-#REF!*10%</f>
        <v>#REF!</v>
      </c>
    </row>
    <row r="148" spans="1:12" ht="15" customHeight="1" x14ac:dyDescent="0.25">
      <c r="A148" s="564"/>
      <c r="B148" s="568"/>
      <c r="C148" s="614"/>
      <c r="D148" s="617"/>
      <c r="E148" s="520"/>
      <c r="F148" s="148" t="s">
        <v>377</v>
      </c>
      <c r="G148" s="523" t="s">
        <v>387</v>
      </c>
      <c r="H148" s="523"/>
      <c r="I148" s="523"/>
      <c r="J148" s="523"/>
      <c r="K148" s="638"/>
      <c r="L148" s="591" t="e">
        <f>#REF!-#REF!*10%</f>
        <v>#REF!</v>
      </c>
    </row>
    <row r="149" spans="1:12" ht="15" customHeight="1" x14ac:dyDescent="0.25">
      <c r="A149" s="564"/>
      <c r="B149" s="568"/>
      <c r="C149" s="614"/>
      <c r="D149" s="617"/>
      <c r="E149" s="520"/>
      <c r="F149" s="148" t="s">
        <v>388</v>
      </c>
      <c r="G149" s="523" t="s">
        <v>393</v>
      </c>
      <c r="H149" s="523"/>
      <c r="I149" s="523"/>
      <c r="J149" s="523"/>
      <c r="K149" s="638"/>
      <c r="L149" s="591" t="e">
        <f>#REF!-#REF!*10%</f>
        <v>#REF!</v>
      </c>
    </row>
    <row r="150" spans="1:12" ht="15.6" customHeight="1" x14ac:dyDescent="0.25">
      <c r="A150" s="564"/>
      <c r="B150" s="568"/>
      <c r="C150" s="614"/>
      <c r="D150" s="617"/>
      <c r="E150" s="520"/>
      <c r="F150" s="148" t="s">
        <v>562</v>
      </c>
      <c r="G150" s="523" t="s">
        <v>1024</v>
      </c>
      <c r="H150" s="523"/>
      <c r="I150" s="523"/>
      <c r="J150" s="523"/>
      <c r="K150" s="638"/>
      <c r="L150" s="591" t="e">
        <f>#REF!-#REF!*10%</f>
        <v>#REF!</v>
      </c>
    </row>
    <row r="151" spans="1:12" ht="15.6" customHeight="1" x14ac:dyDescent="0.25">
      <c r="A151" s="564"/>
      <c r="B151" s="568"/>
      <c r="C151" s="614"/>
      <c r="D151" s="617"/>
      <c r="E151" s="520"/>
      <c r="F151" s="148" t="s">
        <v>570</v>
      </c>
      <c r="G151" s="523" t="s">
        <v>613</v>
      </c>
      <c r="H151" s="523"/>
      <c r="I151" s="523"/>
      <c r="J151" s="523"/>
      <c r="K151" s="638"/>
      <c r="L151" s="591" t="e">
        <f>#REF!-#REF!*10%</f>
        <v>#REF!</v>
      </c>
    </row>
    <row r="152" spans="1:12" ht="15.6" customHeight="1" x14ac:dyDescent="0.25">
      <c r="A152" s="564"/>
      <c r="B152" s="568"/>
      <c r="C152" s="614"/>
      <c r="D152" s="617"/>
      <c r="E152" s="520"/>
      <c r="F152" s="149" t="s">
        <v>4</v>
      </c>
      <c r="G152" s="606">
        <v>1.6</v>
      </c>
      <c r="H152" s="606"/>
      <c r="I152" s="606"/>
      <c r="J152" s="606"/>
      <c r="K152" s="638"/>
      <c r="L152" s="591" t="e">
        <f>#REF!-#REF!*10%</f>
        <v>#REF!</v>
      </c>
    </row>
    <row r="153" spans="1:12" ht="15" customHeight="1" x14ac:dyDescent="0.25">
      <c r="A153" s="564"/>
      <c r="B153" s="569"/>
      <c r="C153" s="614"/>
      <c r="D153" s="618"/>
      <c r="E153" s="520"/>
      <c r="F153" s="136" t="s">
        <v>1016</v>
      </c>
      <c r="G153" s="454">
        <v>5</v>
      </c>
      <c r="H153" s="454"/>
      <c r="I153" s="454"/>
      <c r="J153" s="454"/>
      <c r="K153" s="638"/>
      <c r="L153" s="591" t="e">
        <f>#REF!-#REF!*10%</f>
        <v>#REF!</v>
      </c>
    </row>
    <row r="154" spans="1:12" ht="15" customHeight="1" x14ac:dyDescent="0.25">
      <c r="A154" s="564">
        <v>6</v>
      </c>
      <c r="B154" s="567"/>
      <c r="C154" s="614" t="s">
        <v>1205</v>
      </c>
      <c r="D154" s="611"/>
      <c r="E154" s="520"/>
      <c r="F154" s="147" t="s">
        <v>81</v>
      </c>
      <c r="G154" s="607" t="s">
        <v>6</v>
      </c>
      <c r="H154" s="607"/>
      <c r="I154" s="607"/>
      <c r="J154" s="607"/>
      <c r="K154" s="636">
        <v>3</v>
      </c>
      <c r="L154" s="601">
        <v>6934</v>
      </c>
    </row>
    <row r="155" spans="1:12" ht="15" customHeight="1" x14ac:dyDescent="0.25">
      <c r="A155" s="564"/>
      <c r="B155" s="568"/>
      <c r="C155" s="614"/>
      <c r="D155" s="611"/>
      <c r="E155" s="520"/>
      <c r="F155" s="147" t="s">
        <v>80</v>
      </c>
      <c r="G155" s="469">
        <v>40</v>
      </c>
      <c r="H155" s="469"/>
      <c r="I155" s="469"/>
      <c r="J155" s="469"/>
      <c r="K155" s="503"/>
      <c r="L155" s="602"/>
    </row>
    <row r="156" spans="1:12" ht="15" customHeight="1" x14ac:dyDescent="0.25">
      <c r="A156" s="564"/>
      <c r="B156" s="568"/>
      <c r="C156" s="614"/>
      <c r="D156" s="611"/>
      <c r="E156" s="520"/>
      <c r="F156" s="147" t="s">
        <v>1</v>
      </c>
      <c r="G156" s="243">
        <v>3000</v>
      </c>
      <c r="H156" s="244">
        <v>4000</v>
      </c>
      <c r="I156" s="246">
        <v>5000</v>
      </c>
      <c r="J156" s="245">
        <v>6000</v>
      </c>
      <c r="K156" s="503"/>
      <c r="L156" s="602"/>
    </row>
    <row r="157" spans="1:12" ht="15" customHeight="1" x14ac:dyDescent="0.25">
      <c r="A157" s="564"/>
      <c r="B157" s="568"/>
      <c r="C157" s="614"/>
      <c r="D157" s="611"/>
      <c r="E157" s="520"/>
      <c r="F157" s="147" t="s">
        <v>817</v>
      </c>
      <c r="G157" s="243">
        <f>G155*100</f>
        <v>4000</v>
      </c>
      <c r="H157" s="244">
        <f>G155*110</f>
        <v>4400</v>
      </c>
      <c r="I157" s="246">
        <f>G155*120</f>
        <v>4800</v>
      </c>
      <c r="J157" s="245">
        <f>G155*123</f>
        <v>4920</v>
      </c>
      <c r="K157" s="503"/>
      <c r="L157" s="602"/>
    </row>
    <row r="158" spans="1:12" ht="15" customHeight="1" x14ac:dyDescent="0.25">
      <c r="A158" s="564"/>
      <c r="B158" s="568"/>
      <c r="C158" s="614"/>
      <c r="D158" s="611"/>
      <c r="E158" s="520"/>
      <c r="F158" s="147" t="s">
        <v>1269</v>
      </c>
      <c r="G158" s="451">
        <v>0.98</v>
      </c>
      <c r="H158" s="451"/>
      <c r="I158" s="451"/>
      <c r="J158" s="451"/>
      <c r="K158" s="503"/>
      <c r="L158" s="602"/>
    </row>
    <row r="159" spans="1:12" ht="15" customHeight="1" x14ac:dyDescent="0.25">
      <c r="A159" s="564"/>
      <c r="B159" s="568"/>
      <c r="C159" s="614"/>
      <c r="D159" s="611"/>
      <c r="E159" s="520"/>
      <c r="F159" s="93" t="s">
        <v>699</v>
      </c>
      <c r="G159" s="523" t="s">
        <v>700</v>
      </c>
      <c r="H159" s="523"/>
      <c r="I159" s="523"/>
      <c r="J159" s="523"/>
      <c r="K159" s="503"/>
      <c r="L159" s="602"/>
    </row>
    <row r="160" spans="1:12" ht="15" customHeight="1" x14ac:dyDescent="0.25">
      <c r="A160" s="564"/>
      <c r="B160" s="568"/>
      <c r="C160" s="614"/>
      <c r="D160" s="611"/>
      <c r="E160" s="520"/>
      <c r="F160" s="93" t="s">
        <v>1181</v>
      </c>
      <c r="G160" s="462" t="s">
        <v>1179</v>
      </c>
      <c r="H160" s="463"/>
      <c r="I160" s="463"/>
      <c r="J160" s="464"/>
      <c r="K160" s="503"/>
      <c r="L160" s="602"/>
    </row>
    <row r="161" spans="1:12" ht="15" customHeight="1" x14ac:dyDescent="0.25">
      <c r="A161" s="564"/>
      <c r="B161" s="568"/>
      <c r="C161" s="614"/>
      <c r="D161" s="611"/>
      <c r="E161" s="520"/>
      <c r="F161" s="147" t="s">
        <v>2</v>
      </c>
      <c r="G161" s="607">
        <v>67</v>
      </c>
      <c r="H161" s="607"/>
      <c r="I161" s="607"/>
      <c r="J161" s="607"/>
      <c r="K161" s="503"/>
      <c r="L161" s="602"/>
    </row>
    <row r="162" spans="1:12" ht="15" customHeight="1" x14ac:dyDescent="0.25">
      <c r="A162" s="564"/>
      <c r="B162" s="568"/>
      <c r="C162" s="614"/>
      <c r="D162" s="611"/>
      <c r="E162" s="520"/>
      <c r="F162" s="147" t="s">
        <v>396</v>
      </c>
      <c r="G162" s="607" t="s">
        <v>397</v>
      </c>
      <c r="H162" s="607"/>
      <c r="I162" s="607"/>
      <c r="J162" s="607"/>
      <c r="K162" s="503"/>
      <c r="L162" s="602"/>
    </row>
    <row r="163" spans="1:12" ht="15" customHeight="1" x14ac:dyDescent="0.25">
      <c r="A163" s="564"/>
      <c r="B163" s="568"/>
      <c r="C163" s="614"/>
      <c r="D163" s="611"/>
      <c r="E163" s="520"/>
      <c r="F163" s="147" t="s">
        <v>3</v>
      </c>
      <c r="G163" s="607" t="s">
        <v>29</v>
      </c>
      <c r="H163" s="607"/>
      <c r="I163" s="607"/>
      <c r="J163" s="607"/>
      <c r="K163" s="503"/>
      <c r="L163" s="602"/>
    </row>
    <row r="164" spans="1:12" ht="15" customHeight="1" x14ac:dyDescent="0.25">
      <c r="A164" s="564"/>
      <c r="B164" s="568"/>
      <c r="C164" s="614"/>
      <c r="D164" s="611"/>
      <c r="E164" s="520"/>
      <c r="F164" s="148" t="s">
        <v>379</v>
      </c>
      <c r="G164" s="523" t="s">
        <v>380</v>
      </c>
      <c r="H164" s="523"/>
      <c r="I164" s="523"/>
      <c r="J164" s="523"/>
      <c r="K164" s="503"/>
      <c r="L164" s="602"/>
    </row>
    <row r="165" spans="1:12" ht="15" customHeight="1" x14ac:dyDescent="0.25">
      <c r="A165" s="564"/>
      <c r="B165" s="568"/>
      <c r="C165" s="614"/>
      <c r="D165" s="611"/>
      <c r="E165" s="520"/>
      <c r="F165" s="93" t="s">
        <v>701</v>
      </c>
      <c r="G165" s="523">
        <v>100000</v>
      </c>
      <c r="H165" s="523"/>
      <c r="I165" s="523"/>
      <c r="J165" s="523"/>
      <c r="K165" s="503"/>
      <c r="L165" s="602"/>
    </row>
    <row r="166" spans="1:12" ht="15" customHeight="1" x14ac:dyDescent="0.25">
      <c r="A166" s="564"/>
      <c r="B166" s="568"/>
      <c r="C166" s="614"/>
      <c r="D166" s="611"/>
      <c r="E166" s="520"/>
      <c r="F166" s="148" t="s">
        <v>257</v>
      </c>
      <c r="G166" s="523" t="s">
        <v>556</v>
      </c>
      <c r="H166" s="523"/>
      <c r="I166" s="523"/>
      <c r="J166" s="523"/>
      <c r="K166" s="503"/>
      <c r="L166" s="602"/>
    </row>
    <row r="167" spans="1:12" ht="15" customHeight="1" x14ac:dyDescent="0.25">
      <c r="A167" s="564"/>
      <c r="B167" s="568"/>
      <c r="C167" s="614"/>
      <c r="D167" s="611"/>
      <c r="E167" s="520"/>
      <c r="F167" s="148" t="s">
        <v>376</v>
      </c>
      <c r="G167" s="523" t="s">
        <v>395</v>
      </c>
      <c r="H167" s="523"/>
      <c r="I167" s="523"/>
      <c r="J167" s="523"/>
      <c r="K167" s="503"/>
      <c r="L167" s="602"/>
    </row>
    <row r="168" spans="1:12" ht="15" customHeight="1" x14ac:dyDescent="0.25">
      <c r="A168" s="564"/>
      <c r="B168" s="568"/>
      <c r="C168" s="614"/>
      <c r="D168" s="611"/>
      <c r="E168" s="520"/>
      <c r="F168" s="148" t="s">
        <v>381</v>
      </c>
      <c r="G168" s="523" t="s">
        <v>382</v>
      </c>
      <c r="H168" s="523"/>
      <c r="I168" s="523"/>
      <c r="J168" s="523"/>
      <c r="K168" s="503"/>
      <c r="L168" s="602"/>
    </row>
    <row r="169" spans="1:12" ht="15" customHeight="1" x14ac:dyDescent="0.25">
      <c r="A169" s="564"/>
      <c r="B169" s="568"/>
      <c r="C169" s="614"/>
      <c r="D169" s="611"/>
      <c r="E169" s="520"/>
      <c r="F169" s="94" t="s">
        <v>358</v>
      </c>
      <c r="G169" s="523" t="s">
        <v>900</v>
      </c>
      <c r="H169" s="523"/>
      <c r="I169" s="523"/>
      <c r="J169" s="523"/>
      <c r="K169" s="637">
        <v>5</v>
      </c>
      <c r="L169" s="443">
        <v>7419</v>
      </c>
    </row>
    <row r="170" spans="1:12" ht="15" customHeight="1" x14ac:dyDescent="0.25">
      <c r="A170" s="564"/>
      <c r="B170" s="568"/>
      <c r="C170" s="614"/>
      <c r="D170" s="611"/>
      <c r="E170" s="520"/>
      <c r="F170" s="148" t="s">
        <v>383</v>
      </c>
      <c r="G170" s="523" t="s">
        <v>384</v>
      </c>
      <c r="H170" s="523"/>
      <c r="I170" s="523"/>
      <c r="J170" s="523"/>
      <c r="K170" s="638"/>
      <c r="L170" s="591" t="e">
        <f>#REF!-#REF!*10%</f>
        <v>#REF!</v>
      </c>
    </row>
    <row r="171" spans="1:12" ht="15" customHeight="1" x14ac:dyDescent="0.25">
      <c r="A171" s="564"/>
      <c r="B171" s="568"/>
      <c r="C171" s="614"/>
      <c r="D171" s="611"/>
      <c r="E171" s="520"/>
      <c r="F171" s="148" t="s">
        <v>385</v>
      </c>
      <c r="G171" s="523" t="s">
        <v>386</v>
      </c>
      <c r="H171" s="523"/>
      <c r="I171" s="523"/>
      <c r="J171" s="523"/>
      <c r="K171" s="638"/>
      <c r="L171" s="591" t="e">
        <f>#REF!-#REF!*10%</f>
        <v>#REF!</v>
      </c>
    </row>
    <row r="172" spans="1:12" ht="15" customHeight="1" x14ac:dyDescent="0.25">
      <c r="A172" s="564"/>
      <c r="B172" s="568"/>
      <c r="C172" s="614"/>
      <c r="D172" s="611"/>
      <c r="E172" s="520"/>
      <c r="F172" s="148" t="s">
        <v>389</v>
      </c>
      <c r="G172" s="523" t="s">
        <v>390</v>
      </c>
      <c r="H172" s="523"/>
      <c r="I172" s="523"/>
      <c r="J172" s="523"/>
      <c r="K172" s="638"/>
      <c r="L172" s="591" t="e">
        <f>#REF!-#REF!*10%</f>
        <v>#REF!</v>
      </c>
    </row>
    <row r="173" spans="1:12" ht="15" customHeight="1" x14ac:dyDescent="0.25">
      <c r="A173" s="564"/>
      <c r="B173" s="568"/>
      <c r="C173" s="614"/>
      <c r="D173" s="611"/>
      <c r="E173" s="520"/>
      <c r="F173" s="93" t="s">
        <v>704</v>
      </c>
      <c r="G173" s="523" t="s">
        <v>705</v>
      </c>
      <c r="H173" s="523"/>
      <c r="I173" s="523"/>
      <c r="J173" s="523"/>
      <c r="K173" s="638"/>
      <c r="L173" s="591" t="e">
        <f>#REF!-#REF!*10%</f>
        <v>#REF!</v>
      </c>
    </row>
    <row r="174" spans="1:12" ht="15" customHeight="1" x14ac:dyDescent="0.25">
      <c r="A174" s="564"/>
      <c r="B174" s="568"/>
      <c r="C174" s="614"/>
      <c r="D174" s="611"/>
      <c r="E174" s="520"/>
      <c r="F174" s="93" t="s">
        <v>706</v>
      </c>
      <c r="G174" s="523" t="s">
        <v>390</v>
      </c>
      <c r="H174" s="523"/>
      <c r="I174" s="523"/>
      <c r="J174" s="523"/>
      <c r="K174" s="638"/>
      <c r="L174" s="591" t="e">
        <f>#REF!-#REF!*10%</f>
        <v>#REF!</v>
      </c>
    </row>
    <row r="175" spans="1:12" ht="15" customHeight="1" x14ac:dyDescent="0.25">
      <c r="A175" s="564"/>
      <c r="B175" s="568"/>
      <c r="C175" s="614"/>
      <c r="D175" s="611"/>
      <c r="E175" s="520"/>
      <c r="F175" s="93" t="s">
        <v>1271</v>
      </c>
      <c r="G175" s="523" t="s">
        <v>390</v>
      </c>
      <c r="H175" s="523"/>
      <c r="I175" s="523"/>
      <c r="J175" s="523"/>
      <c r="K175" s="638"/>
      <c r="L175" s="591" t="e">
        <f>#REF!-#REF!*10%</f>
        <v>#REF!</v>
      </c>
    </row>
    <row r="176" spans="1:12" ht="15" customHeight="1" x14ac:dyDescent="0.25">
      <c r="A176" s="564"/>
      <c r="B176" s="568"/>
      <c r="C176" s="614"/>
      <c r="D176" s="611"/>
      <c r="E176" s="520"/>
      <c r="F176" s="93" t="s">
        <v>707</v>
      </c>
      <c r="G176" s="523" t="s">
        <v>1270</v>
      </c>
      <c r="H176" s="523"/>
      <c r="I176" s="523"/>
      <c r="J176" s="523"/>
      <c r="K176" s="638"/>
      <c r="L176" s="591" t="e">
        <f>#REF!-#REF!*10%</f>
        <v>#REF!</v>
      </c>
    </row>
    <row r="177" spans="1:12" ht="15" customHeight="1" x14ac:dyDescent="0.25">
      <c r="A177" s="564"/>
      <c r="B177" s="568"/>
      <c r="C177" s="614"/>
      <c r="D177" s="611"/>
      <c r="E177" s="520"/>
      <c r="F177" s="93" t="s">
        <v>708</v>
      </c>
      <c r="G177" s="523" t="s">
        <v>390</v>
      </c>
      <c r="H177" s="523"/>
      <c r="I177" s="523"/>
      <c r="J177" s="523"/>
      <c r="K177" s="638"/>
      <c r="L177" s="591" t="e">
        <f>#REF!-#REF!*10%</f>
        <v>#REF!</v>
      </c>
    </row>
    <row r="178" spans="1:12" ht="15" customHeight="1" x14ac:dyDescent="0.25">
      <c r="A178" s="564"/>
      <c r="B178" s="568"/>
      <c r="C178" s="614"/>
      <c r="D178" s="611"/>
      <c r="E178" s="520"/>
      <c r="F178" s="148" t="s">
        <v>377</v>
      </c>
      <c r="G178" s="523" t="s">
        <v>387</v>
      </c>
      <c r="H178" s="523"/>
      <c r="I178" s="523"/>
      <c r="J178" s="523"/>
      <c r="K178" s="638"/>
      <c r="L178" s="591" t="e">
        <f>#REF!-#REF!*10%</f>
        <v>#REF!</v>
      </c>
    </row>
    <row r="179" spans="1:12" ht="15" customHeight="1" x14ac:dyDescent="0.25">
      <c r="A179" s="564"/>
      <c r="B179" s="568"/>
      <c r="C179" s="614"/>
      <c r="D179" s="611"/>
      <c r="E179" s="520"/>
      <c r="F179" s="148" t="s">
        <v>388</v>
      </c>
      <c r="G179" s="523" t="s">
        <v>393</v>
      </c>
      <c r="H179" s="523"/>
      <c r="I179" s="523"/>
      <c r="J179" s="523"/>
      <c r="K179" s="638"/>
      <c r="L179" s="591" t="e">
        <f>#REF!-#REF!*10%</f>
        <v>#REF!</v>
      </c>
    </row>
    <row r="180" spans="1:12" ht="15.6" customHeight="1" x14ac:dyDescent="0.25">
      <c r="A180" s="564"/>
      <c r="B180" s="568"/>
      <c r="C180" s="614"/>
      <c r="D180" s="611"/>
      <c r="E180" s="520"/>
      <c r="F180" s="148" t="s">
        <v>562</v>
      </c>
      <c r="G180" s="523" t="s">
        <v>1024</v>
      </c>
      <c r="H180" s="523"/>
      <c r="I180" s="523"/>
      <c r="J180" s="523"/>
      <c r="K180" s="638"/>
      <c r="L180" s="591" t="e">
        <f>#REF!-#REF!*10%</f>
        <v>#REF!</v>
      </c>
    </row>
    <row r="181" spans="1:12" ht="15.6" customHeight="1" x14ac:dyDescent="0.25">
      <c r="A181" s="564"/>
      <c r="B181" s="568"/>
      <c r="C181" s="614"/>
      <c r="D181" s="611"/>
      <c r="E181" s="520"/>
      <c r="F181" s="148" t="s">
        <v>570</v>
      </c>
      <c r="G181" s="523" t="s">
        <v>613</v>
      </c>
      <c r="H181" s="523"/>
      <c r="I181" s="523"/>
      <c r="J181" s="523"/>
      <c r="K181" s="638"/>
      <c r="L181" s="591" t="e">
        <f>#REF!-#REF!*10%</f>
        <v>#REF!</v>
      </c>
    </row>
    <row r="182" spans="1:12" ht="15.6" customHeight="1" x14ac:dyDescent="0.25">
      <c r="A182" s="564"/>
      <c r="B182" s="568"/>
      <c r="C182" s="614"/>
      <c r="D182" s="611"/>
      <c r="E182" s="520"/>
      <c r="F182" s="149" t="s">
        <v>4</v>
      </c>
      <c r="G182" s="606">
        <v>2.1</v>
      </c>
      <c r="H182" s="606"/>
      <c r="I182" s="606"/>
      <c r="J182" s="606"/>
      <c r="K182" s="638"/>
      <c r="L182" s="591" t="e">
        <f>#REF!-#REF!*10%</f>
        <v>#REF!</v>
      </c>
    </row>
    <row r="183" spans="1:12" ht="15" customHeight="1" x14ac:dyDescent="0.25">
      <c r="A183" s="564"/>
      <c r="B183" s="569"/>
      <c r="C183" s="614"/>
      <c r="D183" s="611"/>
      <c r="E183" s="520"/>
      <c r="F183" s="136" t="s">
        <v>1016</v>
      </c>
      <c r="G183" s="454">
        <v>5</v>
      </c>
      <c r="H183" s="454"/>
      <c r="I183" s="454"/>
      <c r="J183" s="454"/>
      <c r="K183" s="638"/>
      <c r="L183" s="591" t="e">
        <f>#REF!-#REF!*10%</f>
        <v>#REF!</v>
      </c>
    </row>
    <row r="184" spans="1:12" ht="15" customHeight="1" x14ac:dyDescent="0.25">
      <c r="A184" s="564">
        <v>7</v>
      </c>
      <c r="B184" s="567"/>
      <c r="C184" s="614" t="s">
        <v>1370</v>
      </c>
      <c r="D184" s="611"/>
      <c r="E184" s="520"/>
      <c r="F184" s="147" t="s">
        <v>81</v>
      </c>
      <c r="G184" s="607" t="s">
        <v>6</v>
      </c>
      <c r="H184" s="607"/>
      <c r="I184" s="607"/>
      <c r="J184" s="607"/>
      <c r="K184" s="636">
        <v>3</v>
      </c>
      <c r="L184" s="601">
        <v>7925</v>
      </c>
    </row>
    <row r="185" spans="1:12" ht="15" customHeight="1" x14ac:dyDescent="0.25">
      <c r="A185" s="564"/>
      <c r="B185" s="568"/>
      <c r="C185" s="614"/>
      <c r="D185" s="611"/>
      <c r="E185" s="520"/>
      <c r="F185" s="147" t="s">
        <v>80</v>
      </c>
      <c r="G185" s="469">
        <v>50</v>
      </c>
      <c r="H185" s="469"/>
      <c r="I185" s="469"/>
      <c r="J185" s="469"/>
      <c r="K185" s="503"/>
      <c r="L185" s="602"/>
    </row>
    <row r="186" spans="1:12" ht="15" customHeight="1" x14ac:dyDescent="0.25">
      <c r="A186" s="564"/>
      <c r="B186" s="568"/>
      <c r="C186" s="614"/>
      <c r="D186" s="611"/>
      <c r="E186" s="520"/>
      <c r="F186" s="147" t="s">
        <v>1</v>
      </c>
      <c r="G186" s="243">
        <v>3000</v>
      </c>
      <c r="H186" s="244">
        <v>4000</v>
      </c>
      <c r="I186" s="246">
        <v>5000</v>
      </c>
      <c r="J186" s="245">
        <v>6000</v>
      </c>
      <c r="K186" s="503"/>
      <c r="L186" s="602"/>
    </row>
    <row r="187" spans="1:12" ht="15" customHeight="1" x14ac:dyDescent="0.25">
      <c r="A187" s="564"/>
      <c r="B187" s="568"/>
      <c r="C187" s="614"/>
      <c r="D187" s="611"/>
      <c r="E187" s="520"/>
      <c r="F187" s="147" t="s">
        <v>817</v>
      </c>
      <c r="G187" s="243">
        <f>G185*100</f>
        <v>5000</v>
      </c>
      <c r="H187" s="244">
        <f>G185*110</f>
        <v>5500</v>
      </c>
      <c r="I187" s="246">
        <f>G185*120</f>
        <v>6000</v>
      </c>
      <c r="J187" s="245">
        <f>G185*123</f>
        <v>6150</v>
      </c>
      <c r="K187" s="503"/>
      <c r="L187" s="602"/>
    </row>
    <row r="188" spans="1:12" ht="15" customHeight="1" x14ac:dyDescent="0.25">
      <c r="A188" s="564"/>
      <c r="B188" s="568"/>
      <c r="C188" s="614"/>
      <c r="D188" s="611"/>
      <c r="E188" s="520"/>
      <c r="F188" s="147" t="s">
        <v>1269</v>
      </c>
      <c r="G188" s="451">
        <v>0.98</v>
      </c>
      <c r="H188" s="451"/>
      <c r="I188" s="451"/>
      <c r="J188" s="451"/>
      <c r="K188" s="503"/>
      <c r="L188" s="602"/>
    </row>
    <row r="189" spans="1:12" ht="15" customHeight="1" x14ac:dyDescent="0.25">
      <c r="A189" s="564"/>
      <c r="B189" s="568"/>
      <c r="C189" s="614"/>
      <c r="D189" s="611"/>
      <c r="E189" s="520"/>
      <c r="F189" s="93" t="s">
        <v>699</v>
      </c>
      <c r="G189" s="523" t="s">
        <v>700</v>
      </c>
      <c r="H189" s="523"/>
      <c r="I189" s="523"/>
      <c r="J189" s="523"/>
      <c r="K189" s="503"/>
      <c r="L189" s="602"/>
    </row>
    <row r="190" spans="1:12" ht="15" customHeight="1" x14ac:dyDescent="0.25">
      <c r="A190" s="564"/>
      <c r="B190" s="568"/>
      <c r="C190" s="614"/>
      <c r="D190" s="611"/>
      <c r="E190" s="520"/>
      <c r="F190" s="93" t="s">
        <v>1181</v>
      </c>
      <c r="G190" s="462" t="s">
        <v>1179</v>
      </c>
      <c r="H190" s="463"/>
      <c r="I190" s="463"/>
      <c r="J190" s="464"/>
      <c r="K190" s="503"/>
      <c r="L190" s="602"/>
    </row>
    <row r="191" spans="1:12" ht="15" customHeight="1" x14ac:dyDescent="0.25">
      <c r="A191" s="564"/>
      <c r="B191" s="568"/>
      <c r="C191" s="614"/>
      <c r="D191" s="611"/>
      <c r="E191" s="520"/>
      <c r="F191" s="147" t="s">
        <v>2</v>
      </c>
      <c r="G191" s="607">
        <v>67</v>
      </c>
      <c r="H191" s="607"/>
      <c r="I191" s="607"/>
      <c r="J191" s="607"/>
      <c r="K191" s="503"/>
      <c r="L191" s="602"/>
    </row>
    <row r="192" spans="1:12" ht="15" customHeight="1" x14ac:dyDescent="0.25">
      <c r="A192" s="564"/>
      <c r="B192" s="568"/>
      <c r="C192" s="614"/>
      <c r="D192" s="611"/>
      <c r="E192" s="520"/>
      <c r="F192" s="147" t="s">
        <v>396</v>
      </c>
      <c r="G192" s="607" t="s">
        <v>397</v>
      </c>
      <c r="H192" s="607"/>
      <c r="I192" s="607"/>
      <c r="J192" s="607"/>
      <c r="K192" s="503"/>
      <c r="L192" s="602"/>
    </row>
    <row r="193" spans="1:12" ht="15" customHeight="1" x14ac:dyDescent="0.25">
      <c r="A193" s="564"/>
      <c r="B193" s="568"/>
      <c r="C193" s="614"/>
      <c r="D193" s="611"/>
      <c r="E193" s="520"/>
      <c r="F193" s="147" t="s">
        <v>3</v>
      </c>
      <c r="G193" s="607" t="s">
        <v>30</v>
      </c>
      <c r="H193" s="607"/>
      <c r="I193" s="607"/>
      <c r="J193" s="607"/>
      <c r="K193" s="503"/>
      <c r="L193" s="602"/>
    </row>
    <row r="194" spans="1:12" ht="15" customHeight="1" x14ac:dyDescent="0.25">
      <c r="A194" s="564"/>
      <c r="B194" s="568"/>
      <c r="C194" s="614"/>
      <c r="D194" s="611"/>
      <c r="E194" s="520"/>
      <c r="F194" s="148" t="s">
        <v>379</v>
      </c>
      <c r="G194" s="523" t="s">
        <v>380</v>
      </c>
      <c r="H194" s="523"/>
      <c r="I194" s="523"/>
      <c r="J194" s="523"/>
      <c r="K194" s="503"/>
      <c r="L194" s="602"/>
    </row>
    <row r="195" spans="1:12" ht="15" customHeight="1" x14ac:dyDescent="0.25">
      <c r="A195" s="564"/>
      <c r="B195" s="568"/>
      <c r="C195" s="614"/>
      <c r="D195" s="611"/>
      <c r="E195" s="520"/>
      <c r="F195" s="93" t="s">
        <v>701</v>
      </c>
      <c r="G195" s="523">
        <v>100000</v>
      </c>
      <c r="H195" s="523"/>
      <c r="I195" s="523"/>
      <c r="J195" s="523"/>
      <c r="K195" s="503"/>
      <c r="L195" s="602"/>
    </row>
    <row r="196" spans="1:12" ht="15" customHeight="1" x14ac:dyDescent="0.25">
      <c r="A196" s="564"/>
      <c r="B196" s="568"/>
      <c r="C196" s="614"/>
      <c r="D196" s="611"/>
      <c r="E196" s="520"/>
      <c r="F196" s="148" t="s">
        <v>257</v>
      </c>
      <c r="G196" s="523" t="s">
        <v>556</v>
      </c>
      <c r="H196" s="523"/>
      <c r="I196" s="523"/>
      <c r="J196" s="523"/>
      <c r="K196" s="503"/>
      <c r="L196" s="602"/>
    </row>
    <row r="197" spans="1:12" ht="15" customHeight="1" x14ac:dyDescent="0.25">
      <c r="A197" s="564"/>
      <c r="B197" s="568"/>
      <c r="C197" s="614"/>
      <c r="D197" s="611"/>
      <c r="E197" s="520"/>
      <c r="F197" s="148" t="s">
        <v>376</v>
      </c>
      <c r="G197" s="523" t="s">
        <v>395</v>
      </c>
      <c r="H197" s="523"/>
      <c r="I197" s="523"/>
      <c r="J197" s="523"/>
      <c r="K197" s="503"/>
      <c r="L197" s="602"/>
    </row>
    <row r="198" spans="1:12" ht="15" customHeight="1" x14ac:dyDescent="0.25">
      <c r="A198" s="564"/>
      <c r="B198" s="568"/>
      <c r="C198" s="614"/>
      <c r="D198" s="611"/>
      <c r="E198" s="520"/>
      <c r="F198" s="148" t="s">
        <v>381</v>
      </c>
      <c r="G198" s="523" t="s">
        <v>382</v>
      </c>
      <c r="H198" s="523"/>
      <c r="I198" s="523"/>
      <c r="J198" s="523"/>
      <c r="K198" s="503"/>
      <c r="L198" s="602"/>
    </row>
    <row r="199" spans="1:12" ht="15" customHeight="1" x14ac:dyDescent="0.25">
      <c r="A199" s="564"/>
      <c r="B199" s="568"/>
      <c r="C199" s="614"/>
      <c r="D199" s="611"/>
      <c r="E199" s="520"/>
      <c r="F199" s="94" t="s">
        <v>358</v>
      </c>
      <c r="G199" s="523" t="s">
        <v>900</v>
      </c>
      <c r="H199" s="523"/>
      <c r="I199" s="523"/>
      <c r="J199" s="523"/>
      <c r="K199" s="637">
        <v>5</v>
      </c>
      <c r="L199" s="443">
        <v>8480</v>
      </c>
    </row>
    <row r="200" spans="1:12" ht="15" customHeight="1" x14ac:dyDescent="0.25">
      <c r="A200" s="564"/>
      <c r="B200" s="568"/>
      <c r="C200" s="614"/>
      <c r="D200" s="611"/>
      <c r="E200" s="520"/>
      <c r="F200" s="148" t="s">
        <v>383</v>
      </c>
      <c r="G200" s="523" t="s">
        <v>384</v>
      </c>
      <c r="H200" s="523"/>
      <c r="I200" s="523"/>
      <c r="J200" s="523"/>
      <c r="K200" s="638"/>
      <c r="L200" s="591" t="e">
        <f>#REF!-#REF!*10%</f>
        <v>#REF!</v>
      </c>
    </row>
    <row r="201" spans="1:12" ht="15" customHeight="1" x14ac:dyDescent="0.25">
      <c r="A201" s="564"/>
      <c r="B201" s="568"/>
      <c r="C201" s="614"/>
      <c r="D201" s="611"/>
      <c r="E201" s="520"/>
      <c r="F201" s="148" t="s">
        <v>385</v>
      </c>
      <c r="G201" s="523" t="s">
        <v>386</v>
      </c>
      <c r="H201" s="523"/>
      <c r="I201" s="523"/>
      <c r="J201" s="523"/>
      <c r="K201" s="638"/>
      <c r="L201" s="591" t="e">
        <f>#REF!-#REF!*10%</f>
        <v>#REF!</v>
      </c>
    </row>
    <row r="202" spans="1:12" ht="15" customHeight="1" x14ac:dyDescent="0.25">
      <c r="A202" s="564"/>
      <c r="B202" s="568"/>
      <c r="C202" s="614"/>
      <c r="D202" s="611"/>
      <c r="E202" s="520"/>
      <c r="F202" s="148" t="s">
        <v>389</v>
      </c>
      <c r="G202" s="523" t="s">
        <v>390</v>
      </c>
      <c r="H202" s="523"/>
      <c r="I202" s="523"/>
      <c r="J202" s="523"/>
      <c r="K202" s="638"/>
      <c r="L202" s="591" t="e">
        <f>#REF!-#REF!*10%</f>
        <v>#REF!</v>
      </c>
    </row>
    <row r="203" spans="1:12" ht="15" customHeight="1" x14ac:dyDescent="0.25">
      <c r="A203" s="564"/>
      <c r="B203" s="568"/>
      <c r="C203" s="614"/>
      <c r="D203" s="611"/>
      <c r="E203" s="520"/>
      <c r="F203" s="93" t="s">
        <v>704</v>
      </c>
      <c r="G203" s="523" t="s">
        <v>705</v>
      </c>
      <c r="H203" s="523"/>
      <c r="I203" s="523"/>
      <c r="J203" s="523"/>
      <c r="K203" s="638"/>
      <c r="L203" s="591" t="e">
        <f>#REF!-#REF!*10%</f>
        <v>#REF!</v>
      </c>
    </row>
    <row r="204" spans="1:12" ht="15" customHeight="1" x14ac:dyDescent="0.25">
      <c r="A204" s="564"/>
      <c r="B204" s="568"/>
      <c r="C204" s="614"/>
      <c r="D204" s="611"/>
      <c r="E204" s="520"/>
      <c r="F204" s="93" t="s">
        <v>706</v>
      </c>
      <c r="G204" s="523" t="s">
        <v>390</v>
      </c>
      <c r="H204" s="523"/>
      <c r="I204" s="523"/>
      <c r="J204" s="523"/>
      <c r="K204" s="638"/>
      <c r="L204" s="591" t="e">
        <f>#REF!-#REF!*10%</f>
        <v>#REF!</v>
      </c>
    </row>
    <row r="205" spans="1:12" ht="15" customHeight="1" x14ac:dyDescent="0.25">
      <c r="A205" s="564"/>
      <c r="B205" s="568"/>
      <c r="C205" s="614"/>
      <c r="D205" s="611"/>
      <c r="E205" s="520"/>
      <c r="F205" s="93" t="s">
        <v>1271</v>
      </c>
      <c r="G205" s="523" t="s">
        <v>390</v>
      </c>
      <c r="H205" s="523"/>
      <c r="I205" s="523"/>
      <c r="J205" s="523"/>
      <c r="K205" s="638"/>
      <c r="L205" s="591" t="e">
        <f>#REF!-#REF!*10%</f>
        <v>#REF!</v>
      </c>
    </row>
    <row r="206" spans="1:12" ht="15" customHeight="1" x14ac:dyDescent="0.25">
      <c r="A206" s="564"/>
      <c r="B206" s="568"/>
      <c r="C206" s="614"/>
      <c r="D206" s="611"/>
      <c r="E206" s="520"/>
      <c r="F206" s="93" t="s">
        <v>707</v>
      </c>
      <c r="G206" s="523" t="s">
        <v>1270</v>
      </c>
      <c r="H206" s="523"/>
      <c r="I206" s="523"/>
      <c r="J206" s="523"/>
      <c r="K206" s="638"/>
      <c r="L206" s="591" t="e">
        <f>#REF!-#REF!*10%</f>
        <v>#REF!</v>
      </c>
    </row>
    <row r="207" spans="1:12" ht="15" customHeight="1" x14ac:dyDescent="0.25">
      <c r="A207" s="564"/>
      <c r="B207" s="568"/>
      <c r="C207" s="614"/>
      <c r="D207" s="611"/>
      <c r="E207" s="520"/>
      <c r="F207" s="93" t="s">
        <v>708</v>
      </c>
      <c r="G207" s="523" t="s">
        <v>390</v>
      </c>
      <c r="H207" s="523"/>
      <c r="I207" s="523"/>
      <c r="J207" s="523"/>
      <c r="K207" s="638"/>
      <c r="L207" s="591" t="e">
        <f>#REF!-#REF!*10%</f>
        <v>#REF!</v>
      </c>
    </row>
    <row r="208" spans="1:12" ht="15" customHeight="1" x14ac:dyDescent="0.25">
      <c r="A208" s="564"/>
      <c r="B208" s="568"/>
      <c r="C208" s="614"/>
      <c r="D208" s="611"/>
      <c r="E208" s="520"/>
      <c r="F208" s="148" t="s">
        <v>377</v>
      </c>
      <c r="G208" s="523" t="s">
        <v>387</v>
      </c>
      <c r="H208" s="523"/>
      <c r="I208" s="523"/>
      <c r="J208" s="523"/>
      <c r="K208" s="638"/>
      <c r="L208" s="591" t="e">
        <f>#REF!-#REF!*10%</f>
        <v>#REF!</v>
      </c>
    </row>
    <row r="209" spans="1:12" ht="15" customHeight="1" x14ac:dyDescent="0.25">
      <c r="A209" s="564"/>
      <c r="B209" s="568"/>
      <c r="C209" s="614"/>
      <c r="D209" s="611"/>
      <c r="E209" s="520"/>
      <c r="F209" s="148" t="s">
        <v>388</v>
      </c>
      <c r="G209" s="523" t="s">
        <v>393</v>
      </c>
      <c r="H209" s="523"/>
      <c r="I209" s="523"/>
      <c r="J209" s="523"/>
      <c r="K209" s="638"/>
      <c r="L209" s="591" t="e">
        <f>#REF!-#REF!*10%</f>
        <v>#REF!</v>
      </c>
    </row>
    <row r="210" spans="1:12" ht="15.6" customHeight="1" x14ac:dyDescent="0.25">
      <c r="A210" s="564"/>
      <c r="B210" s="568"/>
      <c r="C210" s="614"/>
      <c r="D210" s="611"/>
      <c r="E210" s="520"/>
      <c r="F210" s="148" t="s">
        <v>562</v>
      </c>
      <c r="G210" s="523" t="s">
        <v>1024</v>
      </c>
      <c r="H210" s="523"/>
      <c r="I210" s="523"/>
      <c r="J210" s="523"/>
      <c r="K210" s="638"/>
      <c r="L210" s="591" t="e">
        <f>#REF!-#REF!*10%</f>
        <v>#REF!</v>
      </c>
    </row>
    <row r="211" spans="1:12" ht="15.6" customHeight="1" x14ac:dyDescent="0.25">
      <c r="A211" s="564"/>
      <c r="B211" s="568"/>
      <c r="C211" s="614"/>
      <c r="D211" s="611"/>
      <c r="E211" s="520"/>
      <c r="F211" s="148" t="s">
        <v>570</v>
      </c>
      <c r="G211" s="523" t="s">
        <v>613</v>
      </c>
      <c r="H211" s="523"/>
      <c r="I211" s="523"/>
      <c r="J211" s="523"/>
      <c r="K211" s="638"/>
      <c r="L211" s="591" t="e">
        <f>#REF!-#REF!*10%</f>
        <v>#REF!</v>
      </c>
    </row>
    <row r="212" spans="1:12" ht="15.6" customHeight="1" x14ac:dyDescent="0.25">
      <c r="A212" s="564"/>
      <c r="B212" s="568"/>
      <c r="C212" s="614"/>
      <c r="D212" s="611"/>
      <c r="E212" s="520"/>
      <c r="F212" s="149" t="s">
        <v>4</v>
      </c>
      <c r="G212" s="606">
        <v>2.8</v>
      </c>
      <c r="H212" s="606"/>
      <c r="I212" s="606"/>
      <c r="J212" s="606"/>
      <c r="K212" s="638"/>
      <c r="L212" s="591" t="e">
        <f>#REF!-#REF!*10%</f>
        <v>#REF!</v>
      </c>
    </row>
    <row r="213" spans="1:12" ht="15" customHeight="1" x14ac:dyDescent="0.25">
      <c r="A213" s="564"/>
      <c r="B213" s="569"/>
      <c r="C213" s="614"/>
      <c r="D213" s="611"/>
      <c r="E213" s="520"/>
      <c r="F213" s="136" t="s">
        <v>1016</v>
      </c>
      <c r="G213" s="454">
        <v>5</v>
      </c>
      <c r="H213" s="454"/>
      <c r="I213" s="454"/>
      <c r="J213" s="454"/>
      <c r="K213" s="638"/>
      <c r="L213" s="591" t="e">
        <f>#REF!-#REF!*10%</f>
        <v>#REF!</v>
      </c>
    </row>
    <row r="214" spans="1:12" ht="15" customHeight="1" x14ac:dyDescent="0.25">
      <c r="A214" s="564">
        <v>8</v>
      </c>
      <c r="B214" s="567"/>
      <c r="C214" s="614" t="s">
        <v>1371</v>
      </c>
      <c r="D214" s="611"/>
      <c r="E214" s="520"/>
      <c r="F214" s="147" t="s">
        <v>81</v>
      </c>
      <c r="G214" s="607" t="s">
        <v>6</v>
      </c>
      <c r="H214" s="607"/>
      <c r="I214" s="607"/>
      <c r="J214" s="607"/>
      <c r="K214" s="636">
        <v>3</v>
      </c>
      <c r="L214" s="601">
        <v>7375</v>
      </c>
    </row>
    <row r="215" spans="1:12" ht="15" customHeight="1" x14ac:dyDescent="0.25">
      <c r="A215" s="564"/>
      <c r="B215" s="568"/>
      <c r="C215" s="614"/>
      <c r="D215" s="612"/>
      <c r="E215" s="520"/>
      <c r="F215" s="147" t="s">
        <v>80</v>
      </c>
      <c r="G215" s="469">
        <v>60</v>
      </c>
      <c r="H215" s="469"/>
      <c r="I215" s="469"/>
      <c r="J215" s="469"/>
      <c r="K215" s="503"/>
      <c r="L215" s="602"/>
    </row>
    <row r="216" spans="1:12" ht="15" customHeight="1" x14ac:dyDescent="0.25">
      <c r="A216" s="564"/>
      <c r="B216" s="568"/>
      <c r="C216" s="614"/>
      <c r="D216" s="612"/>
      <c r="E216" s="520"/>
      <c r="F216" s="147" t="s">
        <v>1</v>
      </c>
      <c r="G216" s="243">
        <v>3000</v>
      </c>
      <c r="H216" s="244">
        <v>4000</v>
      </c>
      <c r="I216" s="246">
        <v>5000</v>
      </c>
      <c r="J216" s="245">
        <v>6000</v>
      </c>
      <c r="K216" s="503"/>
      <c r="L216" s="602"/>
    </row>
    <row r="217" spans="1:12" ht="15" customHeight="1" x14ac:dyDescent="0.25">
      <c r="A217" s="564"/>
      <c r="B217" s="568"/>
      <c r="C217" s="614"/>
      <c r="D217" s="612"/>
      <c r="E217" s="520"/>
      <c r="F217" s="147" t="s">
        <v>817</v>
      </c>
      <c r="G217" s="243">
        <f>G215*100</f>
        <v>6000</v>
      </c>
      <c r="H217" s="244">
        <f>G215*110</f>
        <v>6600</v>
      </c>
      <c r="I217" s="246">
        <f>G215*120</f>
        <v>7200</v>
      </c>
      <c r="J217" s="245">
        <f>G215*123</f>
        <v>7380</v>
      </c>
      <c r="K217" s="503"/>
      <c r="L217" s="602"/>
    </row>
    <row r="218" spans="1:12" ht="15" customHeight="1" x14ac:dyDescent="0.25">
      <c r="A218" s="564"/>
      <c r="B218" s="568"/>
      <c r="C218" s="614"/>
      <c r="D218" s="612"/>
      <c r="E218" s="520"/>
      <c r="F218" s="147" t="s">
        <v>1269</v>
      </c>
      <c r="G218" s="451">
        <v>0.98</v>
      </c>
      <c r="H218" s="451"/>
      <c r="I218" s="451"/>
      <c r="J218" s="451"/>
      <c r="K218" s="503"/>
      <c r="L218" s="602"/>
    </row>
    <row r="219" spans="1:12" ht="15" customHeight="1" x14ac:dyDescent="0.25">
      <c r="A219" s="564"/>
      <c r="B219" s="568"/>
      <c r="C219" s="614"/>
      <c r="D219" s="612"/>
      <c r="E219" s="520"/>
      <c r="F219" s="93" t="s">
        <v>699</v>
      </c>
      <c r="G219" s="523" t="s">
        <v>700</v>
      </c>
      <c r="H219" s="523"/>
      <c r="I219" s="523"/>
      <c r="J219" s="523"/>
      <c r="K219" s="503"/>
      <c r="L219" s="602"/>
    </row>
    <row r="220" spans="1:12" ht="15" customHeight="1" x14ac:dyDescent="0.25">
      <c r="A220" s="564"/>
      <c r="B220" s="568"/>
      <c r="C220" s="614"/>
      <c r="D220" s="612"/>
      <c r="E220" s="520"/>
      <c r="F220" s="93" t="s">
        <v>1181</v>
      </c>
      <c r="G220" s="462" t="s">
        <v>1179</v>
      </c>
      <c r="H220" s="463"/>
      <c r="I220" s="463"/>
      <c r="J220" s="464"/>
      <c r="K220" s="503"/>
      <c r="L220" s="602"/>
    </row>
    <row r="221" spans="1:12" ht="15" customHeight="1" x14ac:dyDescent="0.25">
      <c r="A221" s="564"/>
      <c r="B221" s="568"/>
      <c r="C221" s="614"/>
      <c r="D221" s="612"/>
      <c r="E221" s="520"/>
      <c r="F221" s="147" t="s">
        <v>2</v>
      </c>
      <c r="G221" s="607">
        <v>67</v>
      </c>
      <c r="H221" s="607"/>
      <c r="I221" s="607"/>
      <c r="J221" s="607"/>
      <c r="K221" s="503"/>
      <c r="L221" s="602"/>
    </row>
    <row r="222" spans="1:12" ht="15" customHeight="1" x14ac:dyDescent="0.25">
      <c r="A222" s="564"/>
      <c r="B222" s="568"/>
      <c r="C222" s="614"/>
      <c r="D222" s="612"/>
      <c r="E222" s="520"/>
      <c r="F222" s="147" t="s">
        <v>396</v>
      </c>
      <c r="G222" s="607" t="s">
        <v>397</v>
      </c>
      <c r="H222" s="607"/>
      <c r="I222" s="607"/>
      <c r="J222" s="607"/>
      <c r="K222" s="503"/>
      <c r="L222" s="602"/>
    </row>
    <row r="223" spans="1:12" ht="15" customHeight="1" x14ac:dyDescent="0.25">
      <c r="A223" s="564"/>
      <c r="B223" s="568"/>
      <c r="C223" s="614"/>
      <c r="D223" s="612"/>
      <c r="E223" s="520"/>
      <c r="F223" s="147" t="s">
        <v>3</v>
      </c>
      <c r="G223" s="607" t="s">
        <v>28</v>
      </c>
      <c r="H223" s="607"/>
      <c r="I223" s="607"/>
      <c r="J223" s="607"/>
      <c r="K223" s="503"/>
      <c r="L223" s="602"/>
    </row>
    <row r="224" spans="1:12" ht="15" customHeight="1" x14ac:dyDescent="0.25">
      <c r="A224" s="564"/>
      <c r="B224" s="568"/>
      <c r="C224" s="614"/>
      <c r="D224" s="612"/>
      <c r="E224" s="520"/>
      <c r="F224" s="148" t="s">
        <v>379</v>
      </c>
      <c r="G224" s="523" t="s">
        <v>380</v>
      </c>
      <c r="H224" s="523"/>
      <c r="I224" s="523"/>
      <c r="J224" s="523"/>
      <c r="K224" s="503"/>
      <c r="L224" s="602"/>
    </row>
    <row r="225" spans="1:12" ht="15" customHeight="1" x14ac:dyDescent="0.25">
      <c r="A225" s="564"/>
      <c r="B225" s="568"/>
      <c r="C225" s="614"/>
      <c r="D225" s="612"/>
      <c r="E225" s="520"/>
      <c r="F225" s="93" t="s">
        <v>701</v>
      </c>
      <c r="G225" s="523">
        <v>100000</v>
      </c>
      <c r="H225" s="523"/>
      <c r="I225" s="523"/>
      <c r="J225" s="523"/>
      <c r="K225" s="503"/>
      <c r="L225" s="602"/>
    </row>
    <row r="226" spans="1:12" ht="15" customHeight="1" x14ac:dyDescent="0.25">
      <c r="A226" s="564"/>
      <c r="B226" s="568"/>
      <c r="C226" s="614"/>
      <c r="D226" s="612"/>
      <c r="E226" s="520"/>
      <c r="F226" s="148" t="s">
        <v>257</v>
      </c>
      <c r="G226" s="523" t="s">
        <v>556</v>
      </c>
      <c r="H226" s="523"/>
      <c r="I226" s="523"/>
      <c r="J226" s="523"/>
      <c r="K226" s="503"/>
      <c r="L226" s="602"/>
    </row>
    <row r="227" spans="1:12" ht="15" customHeight="1" x14ac:dyDescent="0.25">
      <c r="A227" s="564"/>
      <c r="B227" s="568"/>
      <c r="C227" s="614"/>
      <c r="D227" s="612"/>
      <c r="E227" s="520"/>
      <c r="F227" s="148" t="s">
        <v>376</v>
      </c>
      <c r="G227" s="523" t="s">
        <v>395</v>
      </c>
      <c r="H227" s="523"/>
      <c r="I227" s="523"/>
      <c r="J227" s="523"/>
      <c r="K227" s="503"/>
      <c r="L227" s="602"/>
    </row>
    <row r="228" spans="1:12" ht="15" customHeight="1" x14ac:dyDescent="0.25">
      <c r="A228" s="564"/>
      <c r="B228" s="568"/>
      <c r="C228" s="614"/>
      <c r="D228" s="612"/>
      <c r="E228" s="520"/>
      <c r="F228" s="148" t="s">
        <v>381</v>
      </c>
      <c r="G228" s="523" t="s">
        <v>382</v>
      </c>
      <c r="H228" s="523"/>
      <c r="I228" s="523"/>
      <c r="J228" s="523"/>
      <c r="K228" s="503"/>
      <c r="L228" s="602"/>
    </row>
    <row r="229" spans="1:12" ht="15" customHeight="1" x14ac:dyDescent="0.25">
      <c r="A229" s="564"/>
      <c r="B229" s="568"/>
      <c r="C229" s="614"/>
      <c r="D229" s="612"/>
      <c r="E229" s="520"/>
      <c r="F229" s="94" t="s">
        <v>358</v>
      </c>
      <c r="G229" s="523" t="s">
        <v>900</v>
      </c>
      <c r="H229" s="523"/>
      <c r="I229" s="523"/>
      <c r="J229" s="523"/>
      <c r="K229" s="637">
        <v>5</v>
      </c>
      <c r="L229" s="443">
        <v>7891</v>
      </c>
    </row>
    <row r="230" spans="1:12" ht="15" customHeight="1" x14ac:dyDescent="0.25">
      <c r="A230" s="564"/>
      <c r="B230" s="568"/>
      <c r="C230" s="614"/>
      <c r="D230" s="612"/>
      <c r="E230" s="520"/>
      <c r="F230" s="148" t="s">
        <v>383</v>
      </c>
      <c r="G230" s="523" t="s">
        <v>384</v>
      </c>
      <c r="H230" s="523"/>
      <c r="I230" s="523"/>
      <c r="J230" s="523"/>
      <c r="K230" s="638"/>
      <c r="L230" s="591" t="e">
        <f>#REF!-#REF!*10%</f>
        <v>#REF!</v>
      </c>
    </row>
    <row r="231" spans="1:12" ht="15" customHeight="1" x14ac:dyDescent="0.25">
      <c r="A231" s="564"/>
      <c r="B231" s="568"/>
      <c r="C231" s="614"/>
      <c r="D231" s="612"/>
      <c r="E231" s="520"/>
      <c r="F231" s="148" t="s">
        <v>385</v>
      </c>
      <c r="G231" s="523" t="s">
        <v>386</v>
      </c>
      <c r="H231" s="523"/>
      <c r="I231" s="523"/>
      <c r="J231" s="523"/>
      <c r="K231" s="638"/>
      <c r="L231" s="591" t="e">
        <f>#REF!-#REF!*10%</f>
        <v>#REF!</v>
      </c>
    </row>
    <row r="232" spans="1:12" ht="15" customHeight="1" x14ac:dyDescent="0.25">
      <c r="A232" s="564"/>
      <c r="B232" s="568"/>
      <c r="C232" s="614"/>
      <c r="D232" s="612"/>
      <c r="E232" s="520"/>
      <c r="F232" s="148" t="s">
        <v>389</v>
      </c>
      <c r="G232" s="523" t="s">
        <v>390</v>
      </c>
      <c r="H232" s="523"/>
      <c r="I232" s="523"/>
      <c r="J232" s="523"/>
      <c r="K232" s="638"/>
      <c r="L232" s="591" t="e">
        <f>#REF!-#REF!*10%</f>
        <v>#REF!</v>
      </c>
    </row>
    <row r="233" spans="1:12" ht="15" customHeight="1" x14ac:dyDescent="0.25">
      <c r="A233" s="564"/>
      <c r="B233" s="568"/>
      <c r="C233" s="614"/>
      <c r="D233" s="612"/>
      <c r="E233" s="520"/>
      <c r="F233" s="93" t="s">
        <v>704</v>
      </c>
      <c r="G233" s="523" t="s">
        <v>705</v>
      </c>
      <c r="H233" s="523"/>
      <c r="I233" s="523"/>
      <c r="J233" s="523"/>
      <c r="K233" s="638"/>
      <c r="L233" s="591" t="e">
        <f>#REF!-#REF!*10%</f>
        <v>#REF!</v>
      </c>
    </row>
    <row r="234" spans="1:12" ht="15" customHeight="1" x14ac:dyDescent="0.25">
      <c r="A234" s="564"/>
      <c r="B234" s="568"/>
      <c r="C234" s="614"/>
      <c r="D234" s="612"/>
      <c r="E234" s="520"/>
      <c r="F234" s="93" t="s">
        <v>706</v>
      </c>
      <c r="G234" s="523" t="s">
        <v>390</v>
      </c>
      <c r="H234" s="523"/>
      <c r="I234" s="523"/>
      <c r="J234" s="523"/>
      <c r="K234" s="638"/>
      <c r="L234" s="591" t="e">
        <f>#REF!-#REF!*10%</f>
        <v>#REF!</v>
      </c>
    </row>
    <row r="235" spans="1:12" ht="15" customHeight="1" x14ac:dyDescent="0.25">
      <c r="A235" s="564"/>
      <c r="B235" s="568"/>
      <c r="C235" s="614"/>
      <c r="D235" s="612"/>
      <c r="E235" s="520"/>
      <c r="F235" s="93" t="s">
        <v>1271</v>
      </c>
      <c r="G235" s="523" t="s">
        <v>390</v>
      </c>
      <c r="H235" s="523"/>
      <c r="I235" s="523"/>
      <c r="J235" s="523"/>
      <c r="K235" s="638"/>
      <c r="L235" s="591" t="e">
        <f>#REF!-#REF!*10%</f>
        <v>#REF!</v>
      </c>
    </row>
    <row r="236" spans="1:12" ht="15" customHeight="1" x14ac:dyDescent="0.25">
      <c r="A236" s="564"/>
      <c r="B236" s="568"/>
      <c r="C236" s="614"/>
      <c r="D236" s="612"/>
      <c r="E236" s="520"/>
      <c r="F236" s="93" t="s">
        <v>707</v>
      </c>
      <c r="G236" s="523" t="s">
        <v>1270</v>
      </c>
      <c r="H236" s="523"/>
      <c r="I236" s="523"/>
      <c r="J236" s="523"/>
      <c r="K236" s="638"/>
      <c r="L236" s="591" t="e">
        <f>#REF!-#REF!*10%</f>
        <v>#REF!</v>
      </c>
    </row>
    <row r="237" spans="1:12" ht="15" customHeight="1" x14ac:dyDescent="0.25">
      <c r="A237" s="564"/>
      <c r="B237" s="568"/>
      <c r="C237" s="614"/>
      <c r="D237" s="612"/>
      <c r="E237" s="520"/>
      <c r="F237" s="93" t="s">
        <v>708</v>
      </c>
      <c r="G237" s="523" t="s">
        <v>390</v>
      </c>
      <c r="H237" s="523"/>
      <c r="I237" s="523"/>
      <c r="J237" s="523"/>
      <c r="K237" s="638"/>
      <c r="L237" s="591" t="e">
        <f>#REF!-#REF!*10%</f>
        <v>#REF!</v>
      </c>
    </row>
    <row r="238" spans="1:12" ht="15" customHeight="1" x14ac:dyDescent="0.25">
      <c r="A238" s="564"/>
      <c r="B238" s="568"/>
      <c r="C238" s="614"/>
      <c r="D238" s="612"/>
      <c r="E238" s="520"/>
      <c r="F238" s="148" t="s">
        <v>377</v>
      </c>
      <c r="G238" s="523" t="s">
        <v>387</v>
      </c>
      <c r="H238" s="523"/>
      <c r="I238" s="523"/>
      <c r="J238" s="523"/>
      <c r="K238" s="638"/>
      <c r="L238" s="591" t="e">
        <f>#REF!-#REF!*10%</f>
        <v>#REF!</v>
      </c>
    </row>
    <row r="239" spans="1:12" ht="15" customHeight="1" x14ac:dyDescent="0.25">
      <c r="A239" s="564"/>
      <c r="B239" s="568"/>
      <c r="C239" s="614"/>
      <c r="D239" s="612"/>
      <c r="E239" s="520"/>
      <c r="F239" s="148" t="s">
        <v>388</v>
      </c>
      <c r="G239" s="523" t="s">
        <v>393</v>
      </c>
      <c r="H239" s="523"/>
      <c r="I239" s="523"/>
      <c r="J239" s="523"/>
      <c r="K239" s="638"/>
      <c r="L239" s="591" t="e">
        <f>#REF!-#REF!*10%</f>
        <v>#REF!</v>
      </c>
    </row>
    <row r="240" spans="1:12" ht="15.6" customHeight="1" x14ac:dyDescent="0.25">
      <c r="A240" s="564"/>
      <c r="B240" s="568"/>
      <c r="C240" s="614"/>
      <c r="D240" s="612"/>
      <c r="E240" s="520"/>
      <c r="F240" s="148" t="s">
        <v>562</v>
      </c>
      <c r="G240" s="523" t="s">
        <v>1024</v>
      </c>
      <c r="H240" s="523"/>
      <c r="I240" s="523"/>
      <c r="J240" s="523"/>
      <c r="K240" s="638"/>
      <c r="L240" s="591" t="e">
        <f>#REF!-#REF!*10%</f>
        <v>#REF!</v>
      </c>
    </row>
    <row r="241" spans="1:12" ht="15.6" customHeight="1" x14ac:dyDescent="0.25">
      <c r="A241" s="564"/>
      <c r="B241" s="568"/>
      <c r="C241" s="614"/>
      <c r="D241" s="612"/>
      <c r="E241" s="520"/>
      <c r="F241" s="148" t="s">
        <v>570</v>
      </c>
      <c r="G241" s="523" t="s">
        <v>613</v>
      </c>
      <c r="H241" s="523"/>
      <c r="I241" s="523"/>
      <c r="J241" s="523"/>
      <c r="K241" s="638"/>
      <c r="L241" s="591" t="e">
        <f>#REF!-#REF!*10%</f>
        <v>#REF!</v>
      </c>
    </row>
    <row r="242" spans="1:12" ht="15.6" customHeight="1" x14ac:dyDescent="0.25">
      <c r="A242" s="564"/>
      <c r="B242" s="568"/>
      <c r="C242" s="614"/>
      <c r="D242" s="612"/>
      <c r="E242" s="520"/>
      <c r="F242" s="149" t="s">
        <v>4</v>
      </c>
      <c r="G242" s="606">
        <v>2</v>
      </c>
      <c r="H242" s="606"/>
      <c r="I242" s="606"/>
      <c r="J242" s="606"/>
      <c r="K242" s="638"/>
      <c r="L242" s="591" t="e">
        <f>#REF!-#REF!*10%</f>
        <v>#REF!</v>
      </c>
    </row>
    <row r="243" spans="1:12" ht="15" customHeight="1" x14ac:dyDescent="0.25">
      <c r="A243" s="564"/>
      <c r="B243" s="569"/>
      <c r="C243" s="614"/>
      <c r="D243" s="612"/>
      <c r="E243" s="520"/>
      <c r="F243" s="136" t="s">
        <v>1016</v>
      </c>
      <c r="G243" s="454">
        <v>5</v>
      </c>
      <c r="H243" s="454"/>
      <c r="I243" s="454"/>
      <c r="J243" s="454"/>
      <c r="K243" s="638"/>
      <c r="L243" s="591" t="e">
        <f>#REF!-#REF!*10%</f>
        <v>#REF!</v>
      </c>
    </row>
    <row r="244" spans="1:12" ht="15" customHeight="1" x14ac:dyDescent="0.25">
      <c r="A244" s="564">
        <v>9</v>
      </c>
      <c r="B244" s="567"/>
      <c r="C244" s="614" t="s">
        <v>1372</v>
      </c>
      <c r="D244" s="611"/>
      <c r="E244" s="520"/>
      <c r="F244" s="147" t="s">
        <v>81</v>
      </c>
      <c r="G244" s="607" t="s">
        <v>6</v>
      </c>
      <c r="H244" s="607"/>
      <c r="I244" s="607"/>
      <c r="J244" s="607"/>
      <c r="K244" s="636">
        <v>3</v>
      </c>
      <c r="L244" s="601">
        <v>9466</v>
      </c>
    </row>
    <row r="245" spans="1:12" ht="15" customHeight="1" x14ac:dyDescent="0.25">
      <c r="A245" s="564"/>
      <c r="B245" s="568"/>
      <c r="C245" s="614"/>
      <c r="D245" s="611"/>
      <c r="E245" s="520"/>
      <c r="F245" s="147" t="s">
        <v>80</v>
      </c>
      <c r="G245" s="469">
        <v>80</v>
      </c>
      <c r="H245" s="469"/>
      <c r="I245" s="469"/>
      <c r="J245" s="469"/>
      <c r="K245" s="503"/>
      <c r="L245" s="602"/>
    </row>
    <row r="246" spans="1:12" ht="15" customHeight="1" x14ac:dyDescent="0.25">
      <c r="A246" s="564"/>
      <c r="B246" s="568"/>
      <c r="C246" s="614"/>
      <c r="D246" s="611"/>
      <c r="E246" s="520"/>
      <c r="F246" s="147" t="s">
        <v>1</v>
      </c>
      <c r="G246" s="243">
        <v>3000</v>
      </c>
      <c r="H246" s="244">
        <v>4000</v>
      </c>
      <c r="I246" s="246">
        <v>5000</v>
      </c>
      <c r="J246" s="245">
        <v>6000</v>
      </c>
      <c r="K246" s="503"/>
      <c r="L246" s="602"/>
    </row>
    <row r="247" spans="1:12" ht="15" customHeight="1" x14ac:dyDescent="0.25">
      <c r="A247" s="564"/>
      <c r="B247" s="568"/>
      <c r="C247" s="614"/>
      <c r="D247" s="611"/>
      <c r="E247" s="520"/>
      <c r="F247" s="147" t="s">
        <v>817</v>
      </c>
      <c r="G247" s="243">
        <f>G245*100</f>
        <v>8000</v>
      </c>
      <c r="H247" s="244">
        <f>G245*110</f>
        <v>8800</v>
      </c>
      <c r="I247" s="246">
        <f>G245*120</f>
        <v>9600</v>
      </c>
      <c r="J247" s="245">
        <f>G245*123</f>
        <v>9840</v>
      </c>
      <c r="K247" s="503"/>
      <c r="L247" s="602"/>
    </row>
    <row r="248" spans="1:12" ht="15" customHeight="1" x14ac:dyDescent="0.25">
      <c r="A248" s="564"/>
      <c r="B248" s="568"/>
      <c r="C248" s="614"/>
      <c r="D248" s="611"/>
      <c r="E248" s="520"/>
      <c r="F248" s="147" t="s">
        <v>1269</v>
      </c>
      <c r="G248" s="451">
        <v>0.98</v>
      </c>
      <c r="H248" s="451"/>
      <c r="I248" s="451"/>
      <c r="J248" s="451"/>
      <c r="K248" s="503"/>
      <c r="L248" s="602"/>
    </row>
    <row r="249" spans="1:12" ht="15" customHeight="1" x14ac:dyDescent="0.25">
      <c r="A249" s="564"/>
      <c r="B249" s="568"/>
      <c r="C249" s="614"/>
      <c r="D249" s="611"/>
      <c r="E249" s="520"/>
      <c r="F249" s="93" t="s">
        <v>699</v>
      </c>
      <c r="G249" s="523" t="s">
        <v>700</v>
      </c>
      <c r="H249" s="523"/>
      <c r="I249" s="523"/>
      <c r="J249" s="523"/>
      <c r="K249" s="503"/>
      <c r="L249" s="602"/>
    </row>
    <row r="250" spans="1:12" ht="15" customHeight="1" x14ac:dyDescent="0.25">
      <c r="A250" s="564"/>
      <c r="B250" s="568"/>
      <c r="C250" s="614"/>
      <c r="D250" s="611"/>
      <c r="E250" s="520"/>
      <c r="F250" s="93" t="s">
        <v>1181</v>
      </c>
      <c r="G250" s="462" t="s">
        <v>1179</v>
      </c>
      <c r="H250" s="463"/>
      <c r="I250" s="463"/>
      <c r="J250" s="464"/>
      <c r="K250" s="503"/>
      <c r="L250" s="602"/>
    </row>
    <row r="251" spans="1:12" ht="15" customHeight="1" x14ac:dyDescent="0.25">
      <c r="A251" s="564"/>
      <c r="B251" s="568"/>
      <c r="C251" s="614"/>
      <c r="D251" s="611"/>
      <c r="E251" s="520"/>
      <c r="F251" s="147" t="s">
        <v>2</v>
      </c>
      <c r="G251" s="607">
        <v>67</v>
      </c>
      <c r="H251" s="607"/>
      <c r="I251" s="607"/>
      <c r="J251" s="607"/>
      <c r="K251" s="503"/>
      <c r="L251" s="602"/>
    </row>
    <row r="252" spans="1:12" ht="15" customHeight="1" x14ac:dyDescent="0.25">
      <c r="A252" s="564"/>
      <c r="B252" s="568"/>
      <c r="C252" s="614"/>
      <c r="D252" s="611"/>
      <c r="E252" s="520"/>
      <c r="F252" s="147" t="s">
        <v>396</v>
      </c>
      <c r="G252" s="607" t="s">
        <v>397</v>
      </c>
      <c r="H252" s="607"/>
      <c r="I252" s="607"/>
      <c r="J252" s="607"/>
      <c r="K252" s="503"/>
      <c r="L252" s="602"/>
    </row>
    <row r="253" spans="1:12" ht="15" customHeight="1" x14ac:dyDescent="0.25">
      <c r="A253" s="564"/>
      <c r="B253" s="568"/>
      <c r="C253" s="614"/>
      <c r="D253" s="611"/>
      <c r="E253" s="520"/>
      <c r="F253" s="147" t="s">
        <v>3</v>
      </c>
      <c r="G253" s="607" t="s">
        <v>29</v>
      </c>
      <c r="H253" s="607"/>
      <c r="I253" s="607"/>
      <c r="J253" s="607"/>
      <c r="K253" s="503"/>
      <c r="L253" s="602"/>
    </row>
    <row r="254" spans="1:12" ht="15" customHeight="1" x14ac:dyDescent="0.25">
      <c r="A254" s="564"/>
      <c r="B254" s="568"/>
      <c r="C254" s="614"/>
      <c r="D254" s="611"/>
      <c r="E254" s="520"/>
      <c r="F254" s="148" t="s">
        <v>379</v>
      </c>
      <c r="G254" s="523" t="s">
        <v>380</v>
      </c>
      <c r="H254" s="523"/>
      <c r="I254" s="523"/>
      <c r="J254" s="523"/>
      <c r="K254" s="503"/>
      <c r="L254" s="602"/>
    </row>
    <row r="255" spans="1:12" ht="15" customHeight="1" x14ac:dyDescent="0.25">
      <c r="A255" s="564"/>
      <c r="B255" s="568"/>
      <c r="C255" s="614"/>
      <c r="D255" s="611"/>
      <c r="E255" s="520"/>
      <c r="F255" s="93" t="s">
        <v>701</v>
      </c>
      <c r="G255" s="523">
        <v>100000</v>
      </c>
      <c r="H255" s="523"/>
      <c r="I255" s="523"/>
      <c r="J255" s="523"/>
      <c r="K255" s="503"/>
      <c r="L255" s="602"/>
    </row>
    <row r="256" spans="1:12" ht="15" customHeight="1" x14ac:dyDescent="0.25">
      <c r="A256" s="564"/>
      <c r="B256" s="568"/>
      <c r="C256" s="614"/>
      <c r="D256" s="611"/>
      <c r="E256" s="520"/>
      <c r="F256" s="148" t="s">
        <v>257</v>
      </c>
      <c r="G256" s="523" t="s">
        <v>556</v>
      </c>
      <c r="H256" s="523"/>
      <c r="I256" s="523"/>
      <c r="J256" s="523"/>
      <c r="K256" s="503"/>
      <c r="L256" s="602"/>
    </row>
    <row r="257" spans="1:12" ht="15" customHeight="1" x14ac:dyDescent="0.25">
      <c r="A257" s="564"/>
      <c r="B257" s="568"/>
      <c r="C257" s="614"/>
      <c r="D257" s="611"/>
      <c r="E257" s="520"/>
      <c r="F257" s="148" t="s">
        <v>376</v>
      </c>
      <c r="G257" s="523" t="s">
        <v>395</v>
      </c>
      <c r="H257" s="523"/>
      <c r="I257" s="523"/>
      <c r="J257" s="523"/>
      <c r="K257" s="503"/>
      <c r="L257" s="602"/>
    </row>
    <row r="258" spans="1:12" ht="15" customHeight="1" x14ac:dyDescent="0.25">
      <c r="A258" s="564"/>
      <c r="B258" s="568"/>
      <c r="C258" s="614"/>
      <c r="D258" s="611"/>
      <c r="E258" s="520"/>
      <c r="F258" s="148" t="s">
        <v>381</v>
      </c>
      <c r="G258" s="523" t="s">
        <v>382</v>
      </c>
      <c r="H258" s="523"/>
      <c r="I258" s="523"/>
      <c r="J258" s="523"/>
      <c r="K258" s="503"/>
      <c r="L258" s="602"/>
    </row>
    <row r="259" spans="1:12" ht="15" customHeight="1" x14ac:dyDescent="0.25">
      <c r="A259" s="564"/>
      <c r="B259" s="568"/>
      <c r="C259" s="614"/>
      <c r="D259" s="611"/>
      <c r="E259" s="520"/>
      <c r="F259" s="94" t="s">
        <v>358</v>
      </c>
      <c r="G259" s="523" t="s">
        <v>900</v>
      </c>
      <c r="H259" s="523"/>
      <c r="I259" s="523"/>
      <c r="J259" s="523"/>
      <c r="K259" s="637">
        <v>5</v>
      </c>
      <c r="L259" s="443">
        <v>10129</v>
      </c>
    </row>
    <row r="260" spans="1:12" ht="15" customHeight="1" x14ac:dyDescent="0.25">
      <c r="A260" s="564"/>
      <c r="B260" s="568"/>
      <c r="C260" s="614"/>
      <c r="D260" s="611"/>
      <c r="E260" s="520"/>
      <c r="F260" s="148" t="s">
        <v>383</v>
      </c>
      <c r="G260" s="523" t="s">
        <v>384</v>
      </c>
      <c r="H260" s="523"/>
      <c r="I260" s="523"/>
      <c r="J260" s="523"/>
      <c r="K260" s="638"/>
      <c r="L260" s="591" t="e">
        <f>#REF!-#REF!*10%</f>
        <v>#REF!</v>
      </c>
    </row>
    <row r="261" spans="1:12" ht="15" customHeight="1" x14ac:dyDescent="0.25">
      <c r="A261" s="564"/>
      <c r="B261" s="568"/>
      <c r="C261" s="614"/>
      <c r="D261" s="611"/>
      <c r="E261" s="520"/>
      <c r="F261" s="148" t="s">
        <v>385</v>
      </c>
      <c r="G261" s="523" t="s">
        <v>386</v>
      </c>
      <c r="H261" s="523"/>
      <c r="I261" s="523"/>
      <c r="J261" s="523"/>
      <c r="K261" s="638"/>
      <c r="L261" s="591" t="e">
        <f>#REF!-#REF!*10%</f>
        <v>#REF!</v>
      </c>
    </row>
    <row r="262" spans="1:12" ht="15" customHeight="1" x14ac:dyDescent="0.25">
      <c r="A262" s="564"/>
      <c r="B262" s="568"/>
      <c r="C262" s="614"/>
      <c r="D262" s="611"/>
      <c r="E262" s="520"/>
      <c r="F262" s="148" t="s">
        <v>389</v>
      </c>
      <c r="G262" s="523" t="s">
        <v>390</v>
      </c>
      <c r="H262" s="523"/>
      <c r="I262" s="523"/>
      <c r="J262" s="523"/>
      <c r="K262" s="638"/>
      <c r="L262" s="591" t="e">
        <f>#REF!-#REF!*10%</f>
        <v>#REF!</v>
      </c>
    </row>
    <row r="263" spans="1:12" ht="15" customHeight="1" x14ac:dyDescent="0.25">
      <c r="A263" s="564"/>
      <c r="B263" s="568"/>
      <c r="C263" s="614"/>
      <c r="D263" s="611"/>
      <c r="E263" s="520"/>
      <c r="F263" s="93" t="s">
        <v>704</v>
      </c>
      <c r="G263" s="523" t="s">
        <v>705</v>
      </c>
      <c r="H263" s="523"/>
      <c r="I263" s="523"/>
      <c r="J263" s="523"/>
      <c r="K263" s="638"/>
      <c r="L263" s="591" t="e">
        <f>#REF!-#REF!*10%</f>
        <v>#REF!</v>
      </c>
    </row>
    <row r="264" spans="1:12" ht="15" customHeight="1" x14ac:dyDescent="0.25">
      <c r="A264" s="564"/>
      <c r="B264" s="568"/>
      <c r="C264" s="614"/>
      <c r="D264" s="611"/>
      <c r="E264" s="520"/>
      <c r="F264" s="93" t="s">
        <v>706</v>
      </c>
      <c r="G264" s="523" t="s">
        <v>390</v>
      </c>
      <c r="H264" s="523"/>
      <c r="I264" s="523"/>
      <c r="J264" s="523"/>
      <c r="K264" s="638"/>
      <c r="L264" s="591" t="e">
        <f>#REF!-#REF!*10%</f>
        <v>#REF!</v>
      </c>
    </row>
    <row r="265" spans="1:12" ht="15" customHeight="1" x14ac:dyDescent="0.25">
      <c r="A265" s="564"/>
      <c r="B265" s="568"/>
      <c r="C265" s="614"/>
      <c r="D265" s="611"/>
      <c r="E265" s="520"/>
      <c r="F265" s="93" t="s">
        <v>1271</v>
      </c>
      <c r="G265" s="523" t="s">
        <v>390</v>
      </c>
      <c r="H265" s="523"/>
      <c r="I265" s="523"/>
      <c r="J265" s="523"/>
      <c r="K265" s="638"/>
      <c r="L265" s="591" t="e">
        <f>#REF!-#REF!*10%</f>
        <v>#REF!</v>
      </c>
    </row>
    <row r="266" spans="1:12" ht="15" customHeight="1" x14ac:dyDescent="0.25">
      <c r="A266" s="564"/>
      <c r="B266" s="568"/>
      <c r="C266" s="614"/>
      <c r="D266" s="611"/>
      <c r="E266" s="520"/>
      <c r="F266" s="93" t="s">
        <v>707</v>
      </c>
      <c r="G266" s="523" t="s">
        <v>1270</v>
      </c>
      <c r="H266" s="523"/>
      <c r="I266" s="523"/>
      <c r="J266" s="523"/>
      <c r="K266" s="638"/>
      <c r="L266" s="591" t="e">
        <f>#REF!-#REF!*10%</f>
        <v>#REF!</v>
      </c>
    </row>
    <row r="267" spans="1:12" ht="15" customHeight="1" x14ac:dyDescent="0.25">
      <c r="A267" s="564"/>
      <c r="B267" s="568"/>
      <c r="C267" s="614"/>
      <c r="D267" s="611"/>
      <c r="E267" s="520"/>
      <c r="F267" s="93" t="s">
        <v>708</v>
      </c>
      <c r="G267" s="523" t="s">
        <v>390</v>
      </c>
      <c r="H267" s="523"/>
      <c r="I267" s="523"/>
      <c r="J267" s="523"/>
      <c r="K267" s="638"/>
      <c r="L267" s="591" t="e">
        <f>#REF!-#REF!*10%</f>
        <v>#REF!</v>
      </c>
    </row>
    <row r="268" spans="1:12" ht="15" customHeight="1" x14ac:dyDescent="0.25">
      <c r="A268" s="564"/>
      <c r="B268" s="568"/>
      <c r="C268" s="614"/>
      <c r="D268" s="611"/>
      <c r="E268" s="520"/>
      <c r="F268" s="148" t="s">
        <v>377</v>
      </c>
      <c r="G268" s="523" t="s">
        <v>387</v>
      </c>
      <c r="H268" s="523"/>
      <c r="I268" s="523"/>
      <c r="J268" s="523"/>
      <c r="K268" s="638"/>
      <c r="L268" s="591" t="e">
        <f>#REF!-#REF!*10%</f>
        <v>#REF!</v>
      </c>
    </row>
    <row r="269" spans="1:12" ht="15" customHeight="1" x14ac:dyDescent="0.25">
      <c r="A269" s="564"/>
      <c r="B269" s="568"/>
      <c r="C269" s="614"/>
      <c r="D269" s="611"/>
      <c r="E269" s="520"/>
      <c r="F269" s="148" t="s">
        <v>388</v>
      </c>
      <c r="G269" s="523" t="s">
        <v>393</v>
      </c>
      <c r="H269" s="523"/>
      <c r="I269" s="523"/>
      <c r="J269" s="523"/>
      <c r="K269" s="638"/>
      <c r="L269" s="591" t="e">
        <f>#REF!-#REF!*10%</f>
        <v>#REF!</v>
      </c>
    </row>
    <row r="270" spans="1:12" ht="15.6" customHeight="1" x14ac:dyDescent="0.25">
      <c r="A270" s="564"/>
      <c r="B270" s="568"/>
      <c r="C270" s="614"/>
      <c r="D270" s="611"/>
      <c r="E270" s="520"/>
      <c r="F270" s="148" t="s">
        <v>562</v>
      </c>
      <c r="G270" s="523" t="s">
        <v>1024</v>
      </c>
      <c r="H270" s="523"/>
      <c r="I270" s="523"/>
      <c r="J270" s="523"/>
      <c r="K270" s="638"/>
      <c r="L270" s="591" t="e">
        <f>#REF!-#REF!*10%</f>
        <v>#REF!</v>
      </c>
    </row>
    <row r="271" spans="1:12" ht="15.6" customHeight="1" x14ac:dyDescent="0.25">
      <c r="A271" s="564"/>
      <c r="B271" s="568"/>
      <c r="C271" s="614"/>
      <c r="D271" s="611"/>
      <c r="E271" s="520"/>
      <c r="F271" s="148" t="s">
        <v>570</v>
      </c>
      <c r="G271" s="523" t="s">
        <v>613</v>
      </c>
      <c r="H271" s="523"/>
      <c r="I271" s="523"/>
      <c r="J271" s="523"/>
      <c r="K271" s="638"/>
      <c r="L271" s="591" t="e">
        <f>#REF!-#REF!*10%</f>
        <v>#REF!</v>
      </c>
    </row>
    <row r="272" spans="1:12" ht="15.6" customHeight="1" x14ac:dyDescent="0.25">
      <c r="A272" s="564"/>
      <c r="B272" s="568"/>
      <c r="C272" s="614"/>
      <c r="D272" s="611"/>
      <c r="E272" s="520"/>
      <c r="F272" s="149" t="s">
        <v>4</v>
      </c>
      <c r="G272" s="606">
        <v>2.2000000000000002</v>
      </c>
      <c r="H272" s="606"/>
      <c r="I272" s="606"/>
      <c r="J272" s="606"/>
      <c r="K272" s="638"/>
      <c r="L272" s="591" t="e">
        <f>#REF!-#REF!*10%</f>
        <v>#REF!</v>
      </c>
    </row>
    <row r="273" spans="1:12" ht="15" customHeight="1" x14ac:dyDescent="0.25">
      <c r="A273" s="564"/>
      <c r="B273" s="569"/>
      <c r="C273" s="614"/>
      <c r="D273" s="611"/>
      <c r="E273" s="520"/>
      <c r="F273" s="136" t="s">
        <v>1016</v>
      </c>
      <c r="G273" s="454">
        <v>5</v>
      </c>
      <c r="H273" s="454"/>
      <c r="I273" s="454"/>
      <c r="J273" s="454"/>
      <c r="K273" s="638"/>
      <c r="L273" s="591" t="e">
        <f>#REF!-#REF!*10%</f>
        <v>#REF!</v>
      </c>
    </row>
    <row r="274" spans="1:12" ht="15" customHeight="1" x14ac:dyDescent="0.25">
      <c r="A274" s="564">
        <v>10</v>
      </c>
      <c r="B274" s="567"/>
      <c r="C274" s="614" t="s">
        <v>1373</v>
      </c>
      <c r="D274" s="611"/>
      <c r="E274" s="520"/>
      <c r="F274" s="147" t="s">
        <v>81</v>
      </c>
      <c r="G274" s="607" t="s">
        <v>6</v>
      </c>
      <c r="H274" s="607"/>
      <c r="I274" s="607"/>
      <c r="J274" s="607"/>
      <c r="K274" s="636">
        <v>3</v>
      </c>
      <c r="L274" s="601">
        <v>12550</v>
      </c>
    </row>
    <row r="275" spans="1:12" ht="15" customHeight="1" x14ac:dyDescent="0.25">
      <c r="A275" s="564"/>
      <c r="B275" s="568"/>
      <c r="C275" s="614"/>
      <c r="D275" s="611"/>
      <c r="E275" s="520"/>
      <c r="F275" s="147" t="s">
        <v>80</v>
      </c>
      <c r="G275" s="469">
        <v>100</v>
      </c>
      <c r="H275" s="469"/>
      <c r="I275" s="469"/>
      <c r="J275" s="469"/>
      <c r="K275" s="503"/>
      <c r="L275" s="602"/>
    </row>
    <row r="276" spans="1:12" ht="15" customHeight="1" x14ac:dyDescent="0.25">
      <c r="A276" s="564"/>
      <c r="B276" s="568"/>
      <c r="C276" s="614"/>
      <c r="D276" s="611"/>
      <c r="E276" s="520"/>
      <c r="F276" s="147" t="s">
        <v>1</v>
      </c>
      <c r="G276" s="243">
        <v>3000</v>
      </c>
      <c r="H276" s="244">
        <v>4000</v>
      </c>
      <c r="I276" s="246">
        <v>5000</v>
      </c>
      <c r="J276" s="245">
        <v>6000</v>
      </c>
      <c r="K276" s="503"/>
      <c r="L276" s="602"/>
    </row>
    <row r="277" spans="1:12" ht="15" customHeight="1" x14ac:dyDescent="0.25">
      <c r="A277" s="564"/>
      <c r="B277" s="568"/>
      <c r="C277" s="614"/>
      <c r="D277" s="611"/>
      <c r="E277" s="520"/>
      <c r="F277" s="147" t="s">
        <v>817</v>
      </c>
      <c r="G277" s="243">
        <f>G275*100</f>
        <v>10000</v>
      </c>
      <c r="H277" s="244">
        <f>G275*110</f>
        <v>11000</v>
      </c>
      <c r="I277" s="246">
        <f>G275*120</f>
        <v>12000</v>
      </c>
      <c r="J277" s="245">
        <f>G275*123</f>
        <v>12300</v>
      </c>
      <c r="K277" s="503"/>
      <c r="L277" s="602"/>
    </row>
    <row r="278" spans="1:12" ht="15" customHeight="1" x14ac:dyDescent="0.25">
      <c r="A278" s="564"/>
      <c r="B278" s="568"/>
      <c r="C278" s="614"/>
      <c r="D278" s="611"/>
      <c r="E278" s="520"/>
      <c r="F278" s="147" t="s">
        <v>1269</v>
      </c>
      <c r="G278" s="451">
        <v>0.98</v>
      </c>
      <c r="H278" s="451"/>
      <c r="I278" s="451"/>
      <c r="J278" s="451"/>
      <c r="K278" s="503"/>
      <c r="L278" s="602"/>
    </row>
    <row r="279" spans="1:12" ht="15" customHeight="1" x14ac:dyDescent="0.25">
      <c r="A279" s="564"/>
      <c r="B279" s="568"/>
      <c r="C279" s="614"/>
      <c r="D279" s="611"/>
      <c r="E279" s="520"/>
      <c r="F279" s="93" t="s">
        <v>699</v>
      </c>
      <c r="G279" s="523" t="s">
        <v>700</v>
      </c>
      <c r="H279" s="523"/>
      <c r="I279" s="523"/>
      <c r="J279" s="523"/>
      <c r="K279" s="503"/>
      <c r="L279" s="602"/>
    </row>
    <row r="280" spans="1:12" ht="15" customHeight="1" x14ac:dyDescent="0.25">
      <c r="A280" s="564"/>
      <c r="B280" s="568"/>
      <c r="C280" s="614"/>
      <c r="D280" s="611"/>
      <c r="E280" s="520"/>
      <c r="F280" s="93" t="s">
        <v>1181</v>
      </c>
      <c r="G280" s="462" t="s">
        <v>1179</v>
      </c>
      <c r="H280" s="463"/>
      <c r="I280" s="463"/>
      <c r="J280" s="464"/>
      <c r="K280" s="503"/>
      <c r="L280" s="602"/>
    </row>
    <row r="281" spans="1:12" ht="15" customHeight="1" x14ac:dyDescent="0.25">
      <c r="A281" s="564"/>
      <c r="B281" s="568"/>
      <c r="C281" s="614"/>
      <c r="D281" s="611"/>
      <c r="E281" s="520"/>
      <c r="F281" s="147" t="s">
        <v>2</v>
      </c>
      <c r="G281" s="607">
        <v>67</v>
      </c>
      <c r="H281" s="607"/>
      <c r="I281" s="607"/>
      <c r="J281" s="607"/>
      <c r="K281" s="503"/>
      <c r="L281" s="602"/>
    </row>
    <row r="282" spans="1:12" ht="15" customHeight="1" x14ac:dyDescent="0.25">
      <c r="A282" s="564"/>
      <c r="B282" s="568"/>
      <c r="C282" s="614"/>
      <c r="D282" s="611"/>
      <c r="E282" s="520"/>
      <c r="F282" s="147" t="s">
        <v>396</v>
      </c>
      <c r="G282" s="607" t="s">
        <v>397</v>
      </c>
      <c r="H282" s="607"/>
      <c r="I282" s="607"/>
      <c r="J282" s="607"/>
      <c r="K282" s="503"/>
      <c r="L282" s="602"/>
    </row>
    <row r="283" spans="1:12" ht="15" customHeight="1" x14ac:dyDescent="0.25">
      <c r="A283" s="564"/>
      <c r="B283" s="568"/>
      <c r="C283" s="614"/>
      <c r="D283" s="611"/>
      <c r="E283" s="520"/>
      <c r="F283" s="147" t="s">
        <v>3</v>
      </c>
      <c r="G283" s="607" t="s">
        <v>30</v>
      </c>
      <c r="H283" s="607"/>
      <c r="I283" s="607"/>
      <c r="J283" s="607"/>
      <c r="K283" s="503"/>
      <c r="L283" s="602"/>
    </row>
    <row r="284" spans="1:12" ht="15" customHeight="1" x14ac:dyDescent="0.25">
      <c r="A284" s="564"/>
      <c r="B284" s="568"/>
      <c r="C284" s="614"/>
      <c r="D284" s="611"/>
      <c r="E284" s="520"/>
      <c r="F284" s="148" t="s">
        <v>379</v>
      </c>
      <c r="G284" s="523" t="s">
        <v>380</v>
      </c>
      <c r="H284" s="523"/>
      <c r="I284" s="523"/>
      <c r="J284" s="523"/>
      <c r="K284" s="503"/>
      <c r="L284" s="602"/>
    </row>
    <row r="285" spans="1:12" ht="15" customHeight="1" x14ac:dyDescent="0.25">
      <c r="A285" s="564"/>
      <c r="B285" s="568"/>
      <c r="C285" s="614"/>
      <c r="D285" s="611"/>
      <c r="E285" s="520"/>
      <c r="F285" s="93" t="s">
        <v>701</v>
      </c>
      <c r="G285" s="523">
        <v>100000</v>
      </c>
      <c r="H285" s="523"/>
      <c r="I285" s="523"/>
      <c r="J285" s="523"/>
      <c r="K285" s="503"/>
      <c r="L285" s="602"/>
    </row>
    <row r="286" spans="1:12" ht="15" customHeight="1" x14ac:dyDescent="0.25">
      <c r="A286" s="564"/>
      <c r="B286" s="568"/>
      <c r="C286" s="614"/>
      <c r="D286" s="611"/>
      <c r="E286" s="520"/>
      <c r="F286" s="148" t="s">
        <v>257</v>
      </c>
      <c r="G286" s="523" t="s">
        <v>556</v>
      </c>
      <c r="H286" s="523"/>
      <c r="I286" s="523"/>
      <c r="J286" s="523"/>
      <c r="K286" s="503"/>
      <c r="L286" s="602"/>
    </row>
    <row r="287" spans="1:12" ht="15" customHeight="1" x14ac:dyDescent="0.25">
      <c r="A287" s="564"/>
      <c r="B287" s="568"/>
      <c r="C287" s="614"/>
      <c r="D287" s="611"/>
      <c r="E287" s="520"/>
      <c r="F287" s="148" t="s">
        <v>376</v>
      </c>
      <c r="G287" s="523" t="s">
        <v>395</v>
      </c>
      <c r="H287" s="523"/>
      <c r="I287" s="523"/>
      <c r="J287" s="523"/>
      <c r="K287" s="503"/>
      <c r="L287" s="602"/>
    </row>
    <row r="288" spans="1:12" ht="15" customHeight="1" x14ac:dyDescent="0.25">
      <c r="A288" s="564"/>
      <c r="B288" s="568"/>
      <c r="C288" s="614"/>
      <c r="D288" s="611"/>
      <c r="E288" s="520"/>
      <c r="F288" s="148" t="s">
        <v>381</v>
      </c>
      <c r="G288" s="523" t="s">
        <v>382</v>
      </c>
      <c r="H288" s="523"/>
      <c r="I288" s="523"/>
      <c r="J288" s="523"/>
      <c r="K288" s="503"/>
      <c r="L288" s="602"/>
    </row>
    <row r="289" spans="1:12" ht="15" customHeight="1" x14ac:dyDescent="0.25">
      <c r="A289" s="564"/>
      <c r="B289" s="568"/>
      <c r="C289" s="614"/>
      <c r="D289" s="611"/>
      <c r="E289" s="520"/>
      <c r="F289" s="94" t="s">
        <v>358</v>
      </c>
      <c r="G289" s="523" t="s">
        <v>900</v>
      </c>
      <c r="H289" s="523"/>
      <c r="I289" s="523"/>
      <c r="J289" s="523"/>
      <c r="K289" s="637">
        <v>5</v>
      </c>
      <c r="L289" s="443">
        <v>13428</v>
      </c>
    </row>
    <row r="290" spans="1:12" ht="15" customHeight="1" x14ac:dyDescent="0.25">
      <c r="A290" s="564"/>
      <c r="B290" s="568"/>
      <c r="C290" s="614"/>
      <c r="D290" s="611"/>
      <c r="E290" s="520"/>
      <c r="F290" s="148" t="s">
        <v>383</v>
      </c>
      <c r="G290" s="523" t="s">
        <v>384</v>
      </c>
      <c r="H290" s="523"/>
      <c r="I290" s="523"/>
      <c r="J290" s="523"/>
      <c r="K290" s="638"/>
      <c r="L290" s="591" t="e">
        <f>#REF!-#REF!*10%</f>
        <v>#REF!</v>
      </c>
    </row>
    <row r="291" spans="1:12" ht="15" customHeight="1" x14ac:dyDescent="0.25">
      <c r="A291" s="564"/>
      <c r="B291" s="568"/>
      <c r="C291" s="614"/>
      <c r="D291" s="611"/>
      <c r="E291" s="520"/>
      <c r="F291" s="148" t="s">
        <v>385</v>
      </c>
      <c r="G291" s="523" t="s">
        <v>386</v>
      </c>
      <c r="H291" s="523"/>
      <c r="I291" s="523"/>
      <c r="J291" s="523"/>
      <c r="K291" s="638"/>
      <c r="L291" s="591" t="e">
        <f>#REF!-#REF!*10%</f>
        <v>#REF!</v>
      </c>
    </row>
    <row r="292" spans="1:12" ht="15" customHeight="1" x14ac:dyDescent="0.25">
      <c r="A292" s="564"/>
      <c r="B292" s="568"/>
      <c r="C292" s="614"/>
      <c r="D292" s="611"/>
      <c r="E292" s="520"/>
      <c r="F292" s="148" t="s">
        <v>389</v>
      </c>
      <c r="G292" s="523" t="s">
        <v>390</v>
      </c>
      <c r="H292" s="523"/>
      <c r="I292" s="523"/>
      <c r="J292" s="523"/>
      <c r="K292" s="638"/>
      <c r="L292" s="591" t="e">
        <f>#REF!-#REF!*10%</f>
        <v>#REF!</v>
      </c>
    </row>
    <row r="293" spans="1:12" ht="15" customHeight="1" x14ac:dyDescent="0.25">
      <c r="A293" s="564"/>
      <c r="B293" s="568"/>
      <c r="C293" s="614"/>
      <c r="D293" s="611"/>
      <c r="E293" s="520"/>
      <c r="F293" s="93" t="s">
        <v>704</v>
      </c>
      <c r="G293" s="523" t="s">
        <v>705</v>
      </c>
      <c r="H293" s="523"/>
      <c r="I293" s="523"/>
      <c r="J293" s="523"/>
      <c r="K293" s="638"/>
      <c r="L293" s="591" t="e">
        <f>#REF!-#REF!*10%</f>
        <v>#REF!</v>
      </c>
    </row>
    <row r="294" spans="1:12" ht="15" customHeight="1" x14ac:dyDescent="0.25">
      <c r="A294" s="564"/>
      <c r="B294" s="568"/>
      <c r="C294" s="614"/>
      <c r="D294" s="611"/>
      <c r="E294" s="520"/>
      <c r="F294" s="93" t="s">
        <v>706</v>
      </c>
      <c r="G294" s="523" t="s">
        <v>390</v>
      </c>
      <c r="H294" s="523"/>
      <c r="I294" s="523"/>
      <c r="J294" s="523"/>
      <c r="K294" s="638"/>
      <c r="L294" s="591" t="e">
        <f>#REF!-#REF!*10%</f>
        <v>#REF!</v>
      </c>
    </row>
    <row r="295" spans="1:12" ht="15" customHeight="1" x14ac:dyDescent="0.25">
      <c r="A295" s="564"/>
      <c r="B295" s="568"/>
      <c r="C295" s="614"/>
      <c r="D295" s="611"/>
      <c r="E295" s="520"/>
      <c r="F295" s="93" t="s">
        <v>1271</v>
      </c>
      <c r="G295" s="523" t="s">
        <v>390</v>
      </c>
      <c r="H295" s="523"/>
      <c r="I295" s="523"/>
      <c r="J295" s="523"/>
      <c r="K295" s="638"/>
      <c r="L295" s="591" t="e">
        <f>#REF!-#REF!*10%</f>
        <v>#REF!</v>
      </c>
    </row>
    <row r="296" spans="1:12" ht="15" customHeight="1" x14ac:dyDescent="0.25">
      <c r="A296" s="564"/>
      <c r="B296" s="568"/>
      <c r="C296" s="614"/>
      <c r="D296" s="611"/>
      <c r="E296" s="520"/>
      <c r="F296" s="93" t="s">
        <v>707</v>
      </c>
      <c r="G296" s="523" t="s">
        <v>911</v>
      </c>
      <c r="H296" s="523"/>
      <c r="I296" s="523"/>
      <c r="J296" s="523"/>
      <c r="K296" s="638"/>
      <c r="L296" s="591" t="e">
        <f>#REF!-#REF!*10%</f>
        <v>#REF!</v>
      </c>
    </row>
    <row r="297" spans="1:12" ht="15" customHeight="1" x14ac:dyDescent="0.25">
      <c r="A297" s="564"/>
      <c r="B297" s="568"/>
      <c r="C297" s="614"/>
      <c r="D297" s="611"/>
      <c r="E297" s="520"/>
      <c r="F297" s="93" t="s">
        <v>708</v>
      </c>
      <c r="G297" s="523" t="s">
        <v>390</v>
      </c>
      <c r="H297" s="523"/>
      <c r="I297" s="523"/>
      <c r="J297" s="523"/>
      <c r="K297" s="638"/>
      <c r="L297" s="591" t="e">
        <f>#REF!-#REF!*10%</f>
        <v>#REF!</v>
      </c>
    </row>
    <row r="298" spans="1:12" ht="15" customHeight="1" x14ac:dyDescent="0.25">
      <c r="A298" s="564"/>
      <c r="B298" s="568"/>
      <c r="C298" s="614"/>
      <c r="D298" s="611"/>
      <c r="E298" s="520"/>
      <c r="F298" s="148" t="s">
        <v>377</v>
      </c>
      <c r="G298" s="523" t="s">
        <v>387</v>
      </c>
      <c r="H298" s="523"/>
      <c r="I298" s="523"/>
      <c r="J298" s="523"/>
      <c r="K298" s="638"/>
      <c r="L298" s="591" t="e">
        <f>#REF!-#REF!*10%</f>
        <v>#REF!</v>
      </c>
    </row>
    <row r="299" spans="1:12" ht="15" customHeight="1" x14ac:dyDescent="0.25">
      <c r="A299" s="564"/>
      <c r="B299" s="568"/>
      <c r="C299" s="614"/>
      <c r="D299" s="611"/>
      <c r="E299" s="520"/>
      <c r="F299" s="148" t="s">
        <v>388</v>
      </c>
      <c r="G299" s="523" t="s">
        <v>393</v>
      </c>
      <c r="H299" s="523"/>
      <c r="I299" s="523"/>
      <c r="J299" s="523"/>
      <c r="K299" s="638"/>
      <c r="L299" s="591" t="e">
        <f>#REF!-#REF!*10%</f>
        <v>#REF!</v>
      </c>
    </row>
    <row r="300" spans="1:12" ht="15.6" customHeight="1" x14ac:dyDescent="0.25">
      <c r="A300" s="564"/>
      <c r="B300" s="568"/>
      <c r="C300" s="614"/>
      <c r="D300" s="611"/>
      <c r="E300" s="520"/>
      <c r="F300" s="148" t="s">
        <v>562</v>
      </c>
      <c r="G300" s="523" t="s">
        <v>1024</v>
      </c>
      <c r="H300" s="523"/>
      <c r="I300" s="523"/>
      <c r="J300" s="523"/>
      <c r="K300" s="638"/>
      <c r="L300" s="591" t="e">
        <f>#REF!-#REF!*10%</f>
        <v>#REF!</v>
      </c>
    </row>
    <row r="301" spans="1:12" ht="15.6" customHeight="1" x14ac:dyDescent="0.25">
      <c r="A301" s="564"/>
      <c r="B301" s="568"/>
      <c r="C301" s="614"/>
      <c r="D301" s="611"/>
      <c r="E301" s="520"/>
      <c r="F301" s="148" t="s">
        <v>570</v>
      </c>
      <c r="G301" s="523" t="s">
        <v>613</v>
      </c>
      <c r="H301" s="523"/>
      <c r="I301" s="523"/>
      <c r="J301" s="523"/>
      <c r="K301" s="638"/>
      <c r="L301" s="591" t="e">
        <f>#REF!-#REF!*10%</f>
        <v>#REF!</v>
      </c>
    </row>
    <row r="302" spans="1:12" ht="15.6" customHeight="1" x14ac:dyDescent="0.25">
      <c r="A302" s="564"/>
      <c r="B302" s="568"/>
      <c r="C302" s="614"/>
      <c r="D302" s="611"/>
      <c r="E302" s="520"/>
      <c r="F302" s="149" t="s">
        <v>4</v>
      </c>
      <c r="G302" s="606">
        <v>2.8</v>
      </c>
      <c r="H302" s="606"/>
      <c r="I302" s="606"/>
      <c r="J302" s="606"/>
      <c r="K302" s="638"/>
      <c r="L302" s="591" t="e">
        <f>#REF!-#REF!*10%</f>
        <v>#REF!</v>
      </c>
    </row>
    <row r="303" spans="1:12" ht="15" customHeight="1" x14ac:dyDescent="0.25">
      <c r="A303" s="564"/>
      <c r="B303" s="569"/>
      <c r="C303" s="614"/>
      <c r="D303" s="611"/>
      <c r="E303" s="520"/>
      <c r="F303" s="136" t="s">
        <v>1016</v>
      </c>
      <c r="G303" s="454">
        <v>5</v>
      </c>
      <c r="H303" s="454"/>
      <c r="I303" s="454"/>
      <c r="J303" s="454"/>
      <c r="K303" s="638"/>
      <c r="L303" s="591" t="e">
        <f>#REF!-#REF!*10%</f>
        <v>#REF!</v>
      </c>
    </row>
    <row r="304" spans="1:12" ht="24.95" customHeight="1" x14ac:dyDescent="0.25">
      <c r="A304" s="519" t="s">
        <v>335</v>
      </c>
      <c r="B304" s="519"/>
      <c r="C304" s="519"/>
      <c r="D304" s="519"/>
      <c r="E304" s="519"/>
      <c r="F304" s="519"/>
      <c r="G304" s="519"/>
      <c r="H304" s="519"/>
      <c r="I304" s="519"/>
      <c r="J304" s="519"/>
      <c r="K304" s="519"/>
      <c r="L304" s="519"/>
    </row>
    <row r="305" spans="1:12" ht="15" customHeight="1" x14ac:dyDescent="0.25">
      <c r="A305" s="564">
        <v>1</v>
      </c>
      <c r="B305" s="567"/>
      <c r="C305" s="614" t="s">
        <v>1374</v>
      </c>
      <c r="D305" s="611"/>
      <c r="E305" s="557"/>
      <c r="F305" s="147" t="s">
        <v>81</v>
      </c>
      <c r="G305" s="607" t="s">
        <v>6</v>
      </c>
      <c r="H305" s="607"/>
      <c r="I305" s="607"/>
      <c r="J305" s="607"/>
      <c r="K305" s="636">
        <v>3</v>
      </c>
      <c r="L305" s="601">
        <v>4482</v>
      </c>
    </row>
    <row r="306" spans="1:12" ht="15" customHeight="1" x14ac:dyDescent="0.25">
      <c r="A306" s="564"/>
      <c r="B306" s="568"/>
      <c r="C306" s="614"/>
      <c r="D306" s="612"/>
      <c r="E306" s="557"/>
      <c r="F306" s="147" t="s">
        <v>80</v>
      </c>
      <c r="G306" s="469">
        <v>10</v>
      </c>
      <c r="H306" s="469"/>
      <c r="I306" s="469"/>
      <c r="J306" s="469"/>
      <c r="K306" s="503"/>
      <c r="L306" s="602"/>
    </row>
    <row r="307" spans="1:12" ht="15" customHeight="1" x14ac:dyDescent="0.25">
      <c r="A307" s="564"/>
      <c r="B307" s="568"/>
      <c r="C307" s="614"/>
      <c r="D307" s="612"/>
      <c r="E307" s="557"/>
      <c r="F307" s="147" t="s">
        <v>1</v>
      </c>
      <c r="G307" s="243">
        <v>3000</v>
      </c>
      <c r="H307" s="244">
        <v>4000</v>
      </c>
      <c r="I307" s="246">
        <v>5000</v>
      </c>
      <c r="J307" s="245">
        <v>6000</v>
      </c>
      <c r="K307" s="503"/>
      <c r="L307" s="602"/>
    </row>
    <row r="308" spans="1:12" ht="15" customHeight="1" x14ac:dyDescent="0.25">
      <c r="A308" s="564"/>
      <c r="B308" s="568"/>
      <c r="C308" s="614"/>
      <c r="D308" s="612"/>
      <c r="E308" s="557"/>
      <c r="F308" s="147" t="s">
        <v>817</v>
      </c>
      <c r="G308" s="243">
        <f>G306*100</f>
        <v>1000</v>
      </c>
      <c r="H308" s="244">
        <f>G306*110</f>
        <v>1100</v>
      </c>
      <c r="I308" s="246">
        <f>G306*120</f>
        <v>1200</v>
      </c>
      <c r="J308" s="245">
        <f>G306*123</f>
        <v>1230</v>
      </c>
      <c r="K308" s="503"/>
      <c r="L308" s="602"/>
    </row>
    <row r="309" spans="1:12" ht="15" customHeight="1" x14ac:dyDescent="0.25">
      <c r="A309" s="564"/>
      <c r="B309" s="568"/>
      <c r="C309" s="614"/>
      <c r="D309" s="612"/>
      <c r="E309" s="557"/>
      <c r="F309" s="147" t="s">
        <v>1269</v>
      </c>
      <c r="G309" s="451">
        <v>0.98</v>
      </c>
      <c r="H309" s="451"/>
      <c r="I309" s="451"/>
      <c r="J309" s="451"/>
      <c r="K309" s="503"/>
      <c r="L309" s="602"/>
    </row>
    <row r="310" spans="1:12" ht="15" customHeight="1" x14ac:dyDescent="0.25">
      <c r="A310" s="564"/>
      <c r="B310" s="568"/>
      <c r="C310" s="614"/>
      <c r="D310" s="612"/>
      <c r="E310" s="557"/>
      <c r="F310" s="93" t="s">
        <v>699</v>
      </c>
      <c r="G310" s="523" t="s">
        <v>700</v>
      </c>
      <c r="H310" s="523"/>
      <c r="I310" s="523"/>
      <c r="J310" s="523"/>
      <c r="K310" s="503"/>
      <c r="L310" s="602"/>
    </row>
    <row r="311" spans="1:12" ht="15" customHeight="1" x14ac:dyDescent="0.25">
      <c r="A311" s="564"/>
      <c r="B311" s="568"/>
      <c r="C311" s="614"/>
      <c r="D311" s="612"/>
      <c r="E311" s="557"/>
      <c r="F311" s="93" t="s">
        <v>1181</v>
      </c>
      <c r="G311" s="462" t="s">
        <v>1179</v>
      </c>
      <c r="H311" s="463"/>
      <c r="I311" s="463"/>
      <c r="J311" s="464"/>
      <c r="K311" s="503"/>
      <c r="L311" s="602"/>
    </row>
    <row r="312" spans="1:12" ht="15" customHeight="1" x14ac:dyDescent="0.25">
      <c r="A312" s="564"/>
      <c r="B312" s="568"/>
      <c r="C312" s="614"/>
      <c r="D312" s="612"/>
      <c r="E312" s="557"/>
      <c r="F312" s="147" t="s">
        <v>2</v>
      </c>
      <c r="G312" s="607">
        <v>67</v>
      </c>
      <c r="H312" s="607"/>
      <c r="I312" s="607"/>
      <c r="J312" s="607"/>
      <c r="K312" s="503"/>
      <c r="L312" s="602"/>
    </row>
    <row r="313" spans="1:12" ht="15" customHeight="1" x14ac:dyDescent="0.25">
      <c r="A313" s="564"/>
      <c r="B313" s="568"/>
      <c r="C313" s="614"/>
      <c r="D313" s="612"/>
      <c r="E313" s="557"/>
      <c r="F313" s="147" t="s">
        <v>396</v>
      </c>
      <c r="G313" s="523" t="s">
        <v>1185</v>
      </c>
      <c r="H313" s="523"/>
      <c r="I313" s="523"/>
      <c r="J313" s="523"/>
      <c r="K313" s="503"/>
      <c r="L313" s="602"/>
    </row>
    <row r="314" spans="1:12" ht="15" customHeight="1" x14ac:dyDescent="0.25">
      <c r="A314" s="564"/>
      <c r="B314" s="568"/>
      <c r="C314" s="614"/>
      <c r="D314" s="612"/>
      <c r="E314" s="557"/>
      <c r="F314" s="147" t="s">
        <v>3</v>
      </c>
      <c r="G314" s="607" t="s">
        <v>26</v>
      </c>
      <c r="H314" s="607"/>
      <c r="I314" s="607"/>
      <c r="J314" s="607"/>
      <c r="K314" s="503"/>
      <c r="L314" s="602"/>
    </row>
    <row r="315" spans="1:12" ht="15" customHeight="1" x14ac:dyDescent="0.25">
      <c r="A315" s="564"/>
      <c r="B315" s="568"/>
      <c r="C315" s="614"/>
      <c r="D315" s="612"/>
      <c r="E315" s="557"/>
      <c r="F315" s="148" t="s">
        <v>379</v>
      </c>
      <c r="G315" s="523" t="s">
        <v>380</v>
      </c>
      <c r="H315" s="523"/>
      <c r="I315" s="523"/>
      <c r="J315" s="523"/>
      <c r="K315" s="503"/>
      <c r="L315" s="602"/>
    </row>
    <row r="316" spans="1:12" ht="15" customHeight="1" x14ac:dyDescent="0.25">
      <c r="A316" s="564"/>
      <c r="B316" s="568"/>
      <c r="C316" s="614"/>
      <c r="D316" s="612"/>
      <c r="E316" s="557"/>
      <c r="F316" s="93" t="s">
        <v>701</v>
      </c>
      <c r="G316" s="523">
        <v>100000</v>
      </c>
      <c r="H316" s="523"/>
      <c r="I316" s="523"/>
      <c r="J316" s="523"/>
      <c r="K316" s="503"/>
      <c r="L316" s="602"/>
    </row>
    <row r="317" spans="1:12" ht="15" customHeight="1" x14ac:dyDescent="0.25">
      <c r="A317" s="564"/>
      <c r="B317" s="568"/>
      <c r="C317" s="614"/>
      <c r="D317" s="612"/>
      <c r="E317" s="557"/>
      <c r="F317" s="148" t="s">
        <v>257</v>
      </c>
      <c r="G317" s="523" t="s">
        <v>556</v>
      </c>
      <c r="H317" s="523"/>
      <c r="I317" s="523"/>
      <c r="J317" s="523"/>
      <c r="K317" s="503"/>
      <c r="L317" s="602"/>
    </row>
    <row r="318" spans="1:12" ht="15" customHeight="1" x14ac:dyDescent="0.25">
      <c r="A318" s="564"/>
      <c r="B318" s="568"/>
      <c r="C318" s="614"/>
      <c r="D318" s="612"/>
      <c r="E318" s="557"/>
      <c r="F318" s="148" t="s">
        <v>376</v>
      </c>
      <c r="G318" s="523" t="s">
        <v>395</v>
      </c>
      <c r="H318" s="523"/>
      <c r="I318" s="523"/>
      <c r="J318" s="523"/>
      <c r="K318" s="503"/>
      <c r="L318" s="602"/>
    </row>
    <row r="319" spans="1:12" ht="15" customHeight="1" x14ac:dyDescent="0.25">
      <c r="A319" s="564"/>
      <c r="B319" s="568"/>
      <c r="C319" s="614"/>
      <c r="D319" s="612"/>
      <c r="E319" s="557"/>
      <c r="F319" s="148" t="s">
        <v>381</v>
      </c>
      <c r="G319" s="523" t="s">
        <v>382</v>
      </c>
      <c r="H319" s="523"/>
      <c r="I319" s="523"/>
      <c r="J319" s="523"/>
      <c r="K319" s="503"/>
      <c r="L319" s="602"/>
    </row>
    <row r="320" spans="1:12" ht="15" customHeight="1" x14ac:dyDescent="0.25">
      <c r="A320" s="564"/>
      <c r="B320" s="568"/>
      <c r="C320" s="614"/>
      <c r="D320" s="612"/>
      <c r="E320" s="557"/>
      <c r="F320" s="94" t="s">
        <v>358</v>
      </c>
      <c r="G320" s="523" t="s">
        <v>900</v>
      </c>
      <c r="H320" s="523"/>
      <c r="I320" s="523"/>
      <c r="J320" s="523"/>
      <c r="K320" s="637">
        <v>5</v>
      </c>
      <c r="L320" s="443">
        <v>4796</v>
      </c>
    </row>
    <row r="321" spans="1:12" ht="15" customHeight="1" x14ac:dyDescent="0.25">
      <c r="A321" s="564"/>
      <c r="B321" s="568"/>
      <c r="C321" s="614"/>
      <c r="D321" s="612"/>
      <c r="E321" s="557"/>
      <c r="F321" s="148" t="s">
        <v>383</v>
      </c>
      <c r="G321" s="523" t="s">
        <v>384</v>
      </c>
      <c r="H321" s="523"/>
      <c r="I321" s="523"/>
      <c r="J321" s="523"/>
      <c r="K321" s="638"/>
      <c r="L321" s="591" t="e">
        <f>#REF!-#REF!*10%</f>
        <v>#REF!</v>
      </c>
    </row>
    <row r="322" spans="1:12" ht="15" customHeight="1" x14ac:dyDescent="0.25">
      <c r="A322" s="564"/>
      <c r="B322" s="568"/>
      <c r="C322" s="614"/>
      <c r="D322" s="612"/>
      <c r="E322" s="557"/>
      <c r="F322" s="148" t="s">
        <v>385</v>
      </c>
      <c r="G322" s="523" t="s">
        <v>386</v>
      </c>
      <c r="H322" s="523"/>
      <c r="I322" s="523"/>
      <c r="J322" s="523"/>
      <c r="K322" s="638"/>
      <c r="L322" s="591" t="e">
        <f>#REF!-#REF!*10%</f>
        <v>#REF!</v>
      </c>
    </row>
    <row r="323" spans="1:12" ht="15" customHeight="1" x14ac:dyDescent="0.25">
      <c r="A323" s="564"/>
      <c r="B323" s="568"/>
      <c r="C323" s="614"/>
      <c r="D323" s="612"/>
      <c r="E323" s="557"/>
      <c r="F323" s="148" t="s">
        <v>389</v>
      </c>
      <c r="G323" s="523" t="s">
        <v>390</v>
      </c>
      <c r="H323" s="523"/>
      <c r="I323" s="523"/>
      <c r="J323" s="523"/>
      <c r="K323" s="638"/>
      <c r="L323" s="591" t="e">
        <f>#REF!-#REF!*10%</f>
        <v>#REF!</v>
      </c>
    </row>
    <row r="324" spans="1:12" ht="15" customHeight="1" x14ac:dyDescent="0.25">
      <c r="A324" s="564"/>
      <c r="B324" s="568"/>
      <c r="C324" s="614"/>
      <c r="D324" s="612"/>
      <c r="E324" s="557"/>
      <c r="F324" s="93" t="s">
        <v>704</v>
      </c>
      <c r="G324" s="523" t="s">
        <v>705</v>
      </c>
      <c r="H324" s="523"/>
      <c r="I324" s="523"/>
      <c r="J324" s="523"/>
      <c r="K324" s="638"/>
      <c r="L324" s="591" t="e">
        <f>#REF!-#REF!*10%</f>
        <v>#REF!</v>
      </c>
    </row>
    <row r="325" spans="1:12" ht="15" customHeight="1" x14ac:dyDescent="0.25">
      <c r="A325" s="564"/>
      <c r="B325" s="568"/>
      <c r="C325" s="614"/>
      <c r="D325" s="612"/>
      <c r="E325" s="557"/>
      <c r="F325" s="93" t="s">
        <v>706</v>
      </c>
      <c r="G325" s="523" t="s">
        <v>390</v>
      </c>
      <c r="H325" s="523"/>
      <c r="I325" s="523"/>
      <c r="J325" s="523"/>
      <c r="K325" s="638"/>
      <c r="L325" s="591" t="e">
        <f>#REF!-#REF!*10%</f>
        <v>#REF!</v>
      </c>
    </row>
    <row r="326" spans="1:12" ht="15" customHeight="1" x14ac:dyDescent="0.25">
      <c r="A326" s="564"/>
      <c r="B326" s="568"/>
      <c r="C326" s="614"/>
      <c r="D326" s="612"/>
      <c r="E326" s="557"/>
      <c r="F326" s="93" t="s">
        <v>1271</v>
      </c>
      <c r="G326" s="523" t="s">
        <v>390</v>
      </c>
      <c r="H326" s="523"/>
      <c r="I326" s="523"/>
      <c r="J326" s="523"/>
      <c r="K326" s="638"/>
      <c r="L326" s="591" t="e">
        <f>#REF!-#REF!*10%</f>
        <v>#REF!</v>
      </c>
    </row>
    <row r="327" spans="1:12" ht="15" customHeight="1" x14ac:dyDescent="0.25">
      <c r="A327" s="564"/>
      <c r="B327" s="568"/>
      <c r="C327" s="614"/>
      <c r="D327" s="612"/>
      <c r="E327" s="557"/>
      <c r="F327" s="93" t="s">
        <v>707</v>
      </c>
      <c r="G327" s="523" t="s">
        <v>1270</v>
      </c>
      <c r="H327" s="523"/>
      <c r="I327" s="523"/>
      <c r="J327" s="523"/>
      <c r="K327" s="638"/>
      <c r="L327" s="591" t="e">
        <f>#REF!-#REF!*10%</f>
        <v>#REF!</v>
      </c>
    </row>
    <row r="328" spans="1:12" ht="15" customHeight="1" x14ac:dyDescent="0.25">
      <c r="A328" s="564"/>
      <c r="B328" s="568"/>
      <c r="C328" s="614"/>
      <c r="D328" s="612"/>
      <c r="E328" s="557"/>
      <c r="F328" s="93" t="s">
        <v>708</v>
      </c>
      <c r="G328" s="523" t="s">
        <v>390</v>
      </c>
      <c r="H328" s="523"/>
      <c r="I328" s="523"/>
      <c r="J328" s="523"/>
      <c r="K328" s="638"/>
      <c r="L328" s="591" t="e">
        <f>#REF!-#REF!*10%</f>
        <v>#REF!</v>
      </c>
    </row>
    <row r="329" spans="1:12" ht="15" customHeight="1" x14ac:dyDescent="0.25">
      <c r="A329" s="564"/>
      <c r="B329" s="568"/>
      <c r="C329" s="614"/>
      <c r="D329" s="612"/>
      <c r="E329" s="557"/>
      <c r="F329" s="148" t="s">
        <v>377</v>
      </c>
      <c r="G329" s="523" t="s">
        <v>387</v>
      </c>
      <c r="H329" s="523"/>
      <c r="I329" s="523"/>
      <c r="J329" s="523"/>
      <c r="K329" s="638"/>
      <c r="L329" s="591" t="e">
        <f>#REF!-#REF!*10%</f>
        <v>#REF!</v>
      </c>
    </row>
    <row r="330" spans="1:12" ht="15" customHeight="1" x14ac:dyDescent="0.25">
      <c r="A330" s="564"/>
      <c r="B330" s="568"/>
      <c r="C330" s="614"/>
      <c r="D330" s="612"/>
      <c r="E330" s="557"/>
      <c r="F330" s="148" t="s">
        <v>388</v>
      </c>
      <c r="G330" s="523" t="s">
        <v>393</v>
      </c>
      <c r="H330" s="523"/>
      <c r="I330" s="523"/>
      <c r="J330" s="523"/>
      <c r="K330" s="638"/>
      <c r="L330" s="591" t="e">
        <f>#REF!-#REF!*10%</f>
        <v>#REF!</v>
      </c>
    </row>
    <row r="331" spans="1:12" ht="15" customHeight="1" x14ac:dyDescent="0.25">
      <c r="A331" s="564"/>
      <c r="B331" s="568"/>
      <c r="C331" s="614"/>
      <c r="D331" s="612"/>
      <c r="E331" s="557"/>
      <c r="F331" s="148" t="s">
        <v>562</v>
      </c>
      <c r="G331" s="523" t="s">
        <v>1024</v>
      </c>
      <c r="H331" s="523"/>
      <c r="I331" s="523"/>
      <c r="J331" s="523"/>
      <c r="K331" s="638"/>
      <c r="L331" s="591" t="e">
        <f>#REF!-#REF!*10%</f>
        <v>#REF!</v>
      </c>
    </row>
    <row r="332" spans="1:12" ht="15" customHeight="1" x14ac:dyDescent="0.25">
      <c r="A332" s="564"/>
      <c r="B332" s="568"/>
      <c r="C332" s="614"/>
      <c r="D332" s="612"/>
      <c r="E332" s="557"/>
      <c r="F332" s="148" t="s">
        <v>570</v>
      </c>
      <c r="G332" s="523" t="s">
        <v>613</v>
      </c>
      <c r="H332" s="523"/>
      <c r="I332" s="523"/>
      <c r="J332" s="523"/>
      <c r="K332" s="638"/>
      <c r="L332" s="591" t="e">
        <f>#REF!-#REF!*10%</f>
        <v>#REF!</v>
      </c>
    </row>
    <row r="333" spans="1:12" ht="15" customHeight="1" x14ac:dyDescent="0.25">
      <c r="A333" s="564"/>
      <c r="B333" s="568"/>
      <c r="C333" s="614"/>
      <c r="D333" s="612"/>
      <c r="E333" s="557"/>
      <c r="F333" s="149" t="s">
        <v>4</v>
      </c>
      <c r="G333" s="606">
        <v>0.9</v>
      </c>
      <c r="H333" s="606"/>
      <c r="I333" s="606"/>
      <c r="J333" s="606"/>
      <c r="K333" s="638"/>
      <c r="L333" s="591" t="e">
        <f>#REF!-#REF!*10%</f>
        <v>#REF!</v>
      </c>
    </row>
    <row r="334" spans="1:12" ht="15" customHeight="1" x14ac:dyDescent="0.25">
      <c r="A334" s="564"/>
      <c r="B334" s="569"/>
      <c r="C334" s="614"/>
      <c r="D334" s="612"/>
      <c r="E334" s="557"/>
      <c r="F334" s="136" t="s">
        <v>1016</v>
      </c>
      <c r="G334" s="454">
        <v>5</v>
      </c>
      <c r="H334" s="454"/>
      <c r="I334" s="454"/>
      <c r="J334" s="454"/>
      <c r="K334" s="638"/>
      <c r="L334" s="591" t="e">
        <f>#REF!-#REF!*10%</f>
        <v>#REF!</v>
      </c>
    </row>
    <row r="335" spans="1:12" ht="15" customHeight="1" x14ac:dyDescent="0.25">
      <c r="A335" s="564">
        <v>2</v>
      </c>
      <c r="B335" s="567"/>
      <c r="C335" s="614" t="s">
        <v>1375</v>
      </c>
      <c r="D335" s="611"/>
      <c r="E335" s="557"/>
      <c r="F335" s="147" t="s">
        <v>81</v>
      </c>
      <c r="G335" s="607" t="s">
        <v>6</v>
      </c>
      <c r="H335" s="607"/>
      <c r="I335" s="607"/>
      <c r="J335" s="607"/>
      <c r="K335" s="636">
        <v>3</v>
      </c>
      <c r="L335" s="601">
        <v>4752</v>
      </c>
    </row>
    <row r="336" spans="1:12" ht="15" customHeight="1" x14ac:dyDescent="0.25">
      <c r="A336" s="564"/>
      <c r="B336" s="568"/>
      <c r="C336" s="614"/>
      <c r="D336" s="612"/>
      <c r="E336" s="557"/>
      <c r="F336" s="147" t="s">
        <v>80</v>
      </c>
      <c r="G336" s="469">
        <v>20</v>
      </c>
      <c r="H336" s="469"/>
      <c r="I336" s="469"/>
      <c r="J336" s="469"/>
      <c r="K336" s="503"/>
      <c r="L336" s="602"/>
    </row>
    <row r="337" spans="1:12" ht="15" customHeight="1" x14ac:dyDescent="0.25">
      <c r="A337" s="564"/>
      <c r="B337" s="568"/>
      <c r="C337" s="614"/>
      <c r="D337" s="612"/>
      <c r="E337" s="557"/>
      <c r="F337" s="147" t="s">
        <v>1</v>
      </c>
      <c r="G337" s="243">
        <v>3000</v>
      </c>
      <c r="H337" s="244">
        <v>4000</v>
      </c>
      <c r="I337" s="246">
        <v>5000</v>
      </c>
      <c r="J337" s="245">
        <v>6000</v>
      </c>
      <c r="K337" s="503"/>
      <c r="L337" s="602"/>
    </row>
    <row r="338" spans="1:12" ht="15" customHeight="1" x14ac:dyDescent="0.25">
      <c r="A338" s="564"/>
      <c r="B338" s="568"/>
      <c r="C338" s="614"/>
      <c r="D338" s="612"/>
      <c r="E338" s="557"/>
      <c r="F338" s="147" t="s">
        <v>817</v>
      </c>
      <c r="G338" s="243">
        <f>G336*100</f>
        <v>2000</v>
      </c>
      <c r="H338" s="244">
        <f>G336*110</f>
        <v>2200</v>
      </c>
      <c r="I338" s="246">
        <f>G336*120</f>
        <v>2400</v>
      </c>
      <c r="J338" s="245">
        <f>G336*123</f>
        <v>2460</v>
      </c>
      <c r="K338" s="503"/>
      <c r="L338" s="602"/>
    </row>
    <row r="339" spans="1:12" ht="15" customHeight="1" x14ac:dyDescent="0.25">
      <c r="A339" s="564"/>
      <c r="B339" s="568"/>
      <c r="C339" s="614"/>
      <c r="D339" s="612"/>
      <c r="E339" s="557"/>
      <c r="F339" s="147" t="s">
        <v>1269</v>
      </c>
      <c r="G339" s="451">
        <v>0.98</v>
      </c>
      <c r="H339" s="451"/>
      <c r="I339" s="451"/>
      <c r="J339" s="451"/>
      <c r="K339" s="503"/>
      <c r="L339" s="602"/>
    </row>
    <row r="340" spans="1:12" ht="15" customHeight="1" x14ac:dyDescent="0.25">
      <c r="A340" s="564"/>
      <c r="B340" s="568"/>
      <c r="C340" s="614"/>
      <c r="D340" s="612"/>
      <c r="E340" s="557"/>
      <c r="F340" s="93" t="s">
        <v>699</v>
      </c>
      <c r="G340" s="523" t="s">
        <v>700</v>
      </c>
      <c r="H340" s="523"/>
      <c r="I340" s="523"/>
      <c r="J340" s="523"/>
      <c r="K340" s="503"/>
      <c r="L340" s="602"/>
    </row>
    <row r="341" spans="1:12" ht="15" customHeight="1" x14ac:dyDescent="0.25">
      <c r="A341" s="564"/>
      <c r="B341" s="568"/>
      <c r="C341" s="614"/>
      <c r="D341" s="612"/>
      <c r="E341" s="557"/>
      <c r="F341" s="93" t="s">
        <v>1181</v>
      </c>
      <c r="G341" s="462" t="s">
        <v>1179</v>
      </c>
      <c r="H341" s="463"/>
      <c r="I341" s="463"/>
      <c r="J341" s="464"/>
      <c r="K341" s="503"/>
      <c r="L341" s="602"/>
    </row>
    <row r="342" spans="1:12" ht="15" customHeight="1" x14ac:dyDescent="0.25">
      <c r="A342" s="564"/>
      <c r="B342" s="568"/>
      <c r="C342" s="614"/>
      <c r="D342" s="612"/>
      <c r="E342" s="557"/>
      <c r="F342" s="147" t="s">
        <v>2</v>
      </c>
      <c r="G342" s="607">
        <v>67</v>
      </c>
      <c r="H342" s="607"/>
      <c r="I342" s="607"/>
      <c r="J342" s="607"/>
      <c r="K342" s="503"/>
      <c r="L342" s="602"/>
    </row>
    <row r="343" spans="1:12" ht="15" customHeight="1" x14ac:dyDescent="0.25">
      <c r="A343" s="564"/>
      <c r="B343" s="568"/>
      <c r="C343" s="614"/>
      <c r="D343" s="612"/>
      <c r="E343" s="557"/>
      <c r="F343" s="147" t="s">
        <v>396</v>
      </c>
      <c r="G343" s="523" t="s">
        <v>1185</v>
      </c>
      <c r="H343" s="523"/>
      <c r="I343" s="523"/>
      <c r="J343" s="523"/>
      <c r="K343" s="503"/>
      <c r="L343" s="602"/>
    </row>
    <row r="344" spans="1:12" ht="15" customHeight="1" x14ac:dyDescent="0.25">
      <c r="A344" s="564"/>
      <c r="B344" s="568"/>
      <c r="C344" s="614"/>
      <c r="D344" s="612"/>
      <c r="E344" s="557"/>
      <c r="F344" s="147" t="s">
        <v>3</v>
      </c>
      <c r="G344" s="607" t="s">
        <v>26</v>
      </c>
      <c r="H344" s="607"/>
      <c r="I344" s="607"/>
      <c r="J344" s="607"/>
      <c r="K344" s="503"/>
      <c r="L344" s="602"/>
    </row>
    <row r="345" spans="1:12" ht="15" customHeight="1" x14ac:dyDescent="0.25">
      <c r="A345" s="564"/>
      <c r="B345" s="568"/>
      <c r="C345" s="614"/>
      <c r="D345" s="612"/>
      <c r="E345" s="557"/>
      <c r="F345" s="148" t="s">
        <v>379</v>
      </c>
      <c r="G345" s="523" t="s">
        <v>380</v>
      </c>
      <c r="H345" s="523"/>
      <c r="I345" s="523"/>
      <c r="J345" s="523"/>
      <c r="K345" s="503"/>
      <c r="L345" s="602"/>
    </row>
    <row r="346" spans="1:12" ht="15" customHeight="1" x14ac:dyDescent="0.25">
      <c r="A346" s="564"/>
      <c r="B346" s="568"/>
      <c r="C346" s="614"/>
      <c r="D346" s="612"/>
      <c r="E346" s="557"/>
      <c r="F346" s="93" t="s">
        <v>701</v>
      </c>
      <c r="G346" s="523">
        <v>100000</v>
      </c>
      <c r="H346" s="523"/>
      <c r="I346" s="523"/>
      <c r="J346" s="523"/>
      <c r="K346" s="503"/>
      <c r="L346" s="602"/>
    </row>
    <row r="347" spans="1:12" ht="15" customHeight="1" x14ac:dyDescent="0.25">
      <c r="A347" s="564"/>
      <c r="B347" s="568"/>
      <c r="C347" s="614"/>
      <c r="D347" s="612"/>
      <c r="E347" s="557"/>
      <c r="F347" s="148" t="s">
        <v>257</v>
      </c>
      <c r="G347" s="523" t="s">
        <v>556</v>
      </c>
      <c r="H347" s="523"/>
      <c r="I347" s="523"/>
      <c r="J347" s="523"/>
      <c r="K347" s="503"/>
      <c r="L347" s="602"/>
    </row>
    <row r="348" spans="1:12" ht="15" customHeight="1" x14ac:dyDescent="0.25">
      <c r="A348" s="564"/>
      <c r="B348" s="568"/>
      <c r="C348" s="614"/>
      <c r="D348" s="612"/>
      <c r="E348" s="557"/>
      <c r="F348" s="148" t="s">
        <v>376</v>
      </c>
      <c r="G348" s="523" t="s">
        <v>395</v>
      </c>
      <c r="H348" s="523"/>
      <c r="I348" s="523"/>
      <c r="J348" s="523"/>
      <c r="K348" s="503"/>
      <c r="L348" s="602"/>
    </row>
    <row r="349" spans="1:12" ht="15" customHeight="1" x14ac:dyDescent="0.25">
      <c r="A349" s="564"/>
      <c r="B349" s="568"/>
      <c r="C349" s="614"/>
      <c r="D349" s="612"/>
      <c r="E349" s="557"/>
      <c r="F349" s="148" t="s">
        <v>381</v>
      </c>
      <c r="G349" s="523" t="s">
        <v>382</v>
      </c>
      <c r="H349" s="523"/>
      <c r="I349" s="523"/>
      <c r="J349" s="523"/>
      <c r="K349" s="503"/>
      <c r="L349" s="602"/>
    </row>
    <row r="350" spans="1:12" ht="15" customHeight="1" x14ac:dyDescent="0.25">
      <c r="A350" s="564"/>
      <c r="B350" s="568"/>
      <c r="C350" s="614"/>
      <c r="D350" s="612"/>
      <c r="E350" s="557"/>
      <c r="F350" s="94" t="s">
        <v>358</v>
      </c>
      <c r="G350" s="523" t="s">
        <v>900</v>
      </c>
      <c r="H350" s="523"/>
      <c r="I350" s="523"/>
      <c r="J350" s="523"/>
      <c r="K350" s="637">
        <v>5</v>
      </c>
      <c r="L350" s="443">
        <v>5085</v>
      </c>
    </row>
    <row r="351" spans="1:12" ht="15" customHeight="1" x14ac:dyDescent="0.25">
      <c r="A351" s="564"/>
      <c r="B351" s="568"/>
      <c r="C351" s="614"/>
      <c r="D351" s="612"/>
      <c r="E351" s="557"/>
      <c r="F351" s="148" t="s">
        <v>383</v>
      </c>
      <c r="G351" s="523" t="s">
        <v>384</v>
      </c>
      <c r="H351" s="523"/>
      <c r="I351" s="523"/>
      <c r="J351" s="523"/>
      <c r="K351" s="638"/>
      <c r="L351" s="591" t="e">
        <f>#REF!-#REF!*10%</f>
        <v>#REF!</v>
      </c>
    </row>
    <row r="352" spans="1:12" ht="15" customHeight="1" x14ac:dyDescent="0.25">
      <c r="A352" s="564"/>
      <c r="B352" s="568"/>
      <c r="C352" s="614"/>
      <c r="D352" s="612"/>
      <c r="E352" s="557"/>
      <c r="F352" s="148" t="s">
        <v>385</v>
      </c>
      <c r="G352" s="523" t="s">
        <v>386</v>
      </c>
      <c r="H352" s="523"/>
      <c r="I352" s="523"/>
      <c r="J352" s="523"/>
      <c r="K352" s="638"/>
      <c r="L352" s="591" t="e">
        <f>#REF!-#REF!*10%</f>
        <v>#REF!</v>
      </c>
    </row>
    <row r="353" spans="1:12" ht="15" customHeight="1" x14ac:dyDescent="0.25">
      <c r="A353" s="564"/>
      <c r="B353" s="568"/>
      <c r="C353" s="614"/>
      <c r="D353" s="612"/>
      <c r="E353" s="557"/>
      <c r="F353" s="148" t="s">
        <v>389</v>
      </c>
      <c r="G353" s="523" t="s">
        <v>390</v>
      </c>
      <c r="H353" s="523"/>
      <c r="I353" s="523"/>
      <c r="J353" s="523"/>
      <c r="K353" s="638"/>
      <c r="L353" s="591" t="e">
        <f>#REF!-#REF!*10%</f>
        <v>#REF!</v>
      </c>
    </row>
    <row r="354" spans="1:12" ht="15" customHeight="1" x14ac:dyDescent="0.25">
      <c r="A354" s="564"/>
      <c r="B354" s="568"/>
      <c r="C354" s="614"/>
      <c r="D354" s="612"/>
      <c r="E354" s="557"/>
      <c r="F354" s="93" t="s">
        <v>704</v>
      </c>
      <c r="G354" s="523" t="s">
        <v>705</v>
      </c>
      <c r="H354" s="523"/>
      <c r="I354" s="523"/>
      <c r="J354" s="523"/>
      <c r="K354" s="638"/>
      <c r="L354" s="591" t="e">
        <f>#REF!-#REF!*10%</f>
        <v>#REF!</v>
      </c>
    </row>
    <row r="355" spans="1:12" ht="15" customHeight="1" x14ac:dyDescent="0.25">
      <c r="A355" s="564"/>
      <c r="B355" s="568"/>
      <c r="C355" s="614"/>
      <c r="D355" s="612"/>
      <c r="E355" s="557"/>
      <c r="F355" s="93" t="s">
        <v>706</v>
      </c>
      <c r="G355" s="523" t="s">
        <v>390</v>
      </c>
      <c r="H355" s="523"/>
      <c r="I355" s="523"/>
      <c r="J355" s="523"/>
      <c r="K355" s="638"/>
      <c r="L355" s="591" t="e">
        <f>#REF!-#REF!*10%</f>
        <v>#REF!</v>
      </c>
    </row>
    <row r="356" spans="1:12" ht="15" customHeight="1" x14ac:dyDescent="0.25">
      <c r="A356" s="564"/>
      <c r="B356" s="568"/>
      <c r="C356" s="614"/>
      <c r="D356" s="612"/>
      <c r="E356" s="557"/>
      <c r="F356" s="93" t="s">
        <v>1271</v>
      </c>
      <c r="G356" s="523" t="s">
        <v>390</v>
      </c>
      <c r="H356" s="523"/>
      <c r="I356" s="523"/>
      <c r="J356" s="523"/>
      <c r="K356" s="638"/>
      <c r="L356" s="591" t="e">
        <f>#REF!-#REF!*10%</f>
        <v>#REF!</v>
      </c>
    </row>
    <row r="357" spans="1:12" ht="15" customHeight="1" x14ac:dyDescent="0.25">
      <c r="A357" s="564"/>
      <c r="B357" s="568"/>
      <c r="C357" s="614"/>
      <c r="D357" s="612"/>
      <c r="E357" s="557"/>
      <c r="F357" s="93" t="s">
        <v>707</v>
      </c>
      <c r="G357" s="523" t="s">
        <v>1270</v>
      </c>
      <c r="H357" s="523"/>
      <c r="I357" s="523"/>
      <c r="J357" s="523"/>
      <c r="K357" s="638"/>
      <c r="L357" s="591" t="e">
        <f>#REF!-#REF!*10%</f>
        <v>#REF!</v>
      </c>
    </row>
    <row r="358" spans="1:12" ht="15" customHeight="1" x14ac:dyDescent="0.25">
      <c r="A358" s="564"/>
      <c r="B358" s="568"/>
      <c r="C358" s="614"/>
      <c r="D358" s="612"/>
      <c r="E358" s="557"/>
      <c r="F358" s="93" t="s">
        <v>708</v>
      </c>
      <c r="G358" s="523" t="s">
        <v>390</v>
      </c>
      <c r="H358" s="523"/>
      <c r="I358" s="523"/>
      <c r="J358" s="523"/>
      <c r="K358" s="638"/>
      <c r="L358" s="591" t="e">
        <f>#REF!-#REF!*10%</f>
        <v>#REF!</v>
      </c>
    </row>
    <row r="359" spans="1:12" ht="15" customHeight="1" x14ac:dyDescent="0.25">
      <c r="A359" s="564"/>
      <c r="B359" s="568"/>
      <c r="C359" s="614"/>
      <c r="D359" s="612"/>
      <c r="E359" s="557"/>
      <c r="F359" s="148" t="s">
        <v>377</v>
      </c>
      <c r="G359" s="523" t="s">
        <v>387</v>
      </c>
      <c r="H359" s="523"/>
      <c r="I359" s="523"/>
      <c r="J359" s="523"/>
      <c r="K359" s="638"/>
      <c r="L359" s="591" t="e">
        <f>#REF!-#REF!*10%</f>
        <v>#REF!</v>
      </c>
    </row>
    <row r="360" spans="1:12" ht="15" customHeight="1" x14ac:dyDescent="0.25">
      <c r="A360" s="564"/>
      <c r="B360" s="568"/>
      <c r="C360" s="614"/>
      <c r="D360" s="612"/>
      <c r="E360" s="557"/>
      <c r="F360" s="148" t="s">
        <v>388</v>
      </c>
      <c r="G360" s="523" t="s">
        <v>393</v>
      </c>
      <c r="H360" s="523"/>
      <c r="I360" s="523"/>
      <c r="J360" s="523"/>
      <c r="K360" s="638"/>
      <c r="L360" s="591" t="e">
        <f>#REF!-#REF!*10%</f>
        <v>#REF!</v>
      </c>
    </row>
    <row r="361" spans="1:12" ht="15" customHeight="1" x14ac:dyDescent="0.25">
      <c r="A361" s="564"/>
      <c r="B361" s="568"/>
      <c r="C361" s="614"/>
      <c r="D361" s="612"/>
      <c r="E361" s="557"/>
      <c r="F361" s="148" t="s">
        <v>562</v>
      </c>
      <c r="G361" s="523" t="s">
        <v>1024</v>
      </c>
      <c r="H361" s="523"/>
      <c r="I361" s="523"/>
      <c r="J361" s="523"/>
      <c r="K361" s="638"/>
      <c r="L361" s="591" t="e">
        <f>#REF!-#REF!*10%</f>
        <v>#REF!</v>
      </c>
    </row>
    <row r="362" spans="1:12" ht="15" customHeight="1" x14ac:dyDescent="0.25">
      <c r="A362" s="564"/>
      <c r="B362" s="568"/>
      <c r="C362" s="614"/>
      <c r="D362" s="612"/>
      <c r="E362" s="557"/>
      <c r="F362" s="148" t="s">
        <v>570</v>
      </c>
      <c r="G362" s="523" t="s">
        <v>613</v>
      </c>
      <c r="H362" s="523"/>
      <c r="I362" s="523"/>
      <c r="J362" s="523"/>
      <c r="K362" s="638"/>
      <c r="L362" s="591" t="e">
        <f>#REF!-#REF!*10%</f>
        <v>#REF!</v>
      </c>
    </row>
    <row r="363" spans="1:12" ht="15" customHeight="1" x14ac:dyDescent="0.25">
      <c r="A363" s="564"/>
      <c r="B363" s="568"/>
      <c r="C363" s="614"/>
      <c r="D363" s="612"/>
      <c r="E363" s="557"/>
      <c r="F363" s="149" t="s">
        <v>4</v>
      </c>
      <c r="G363" s="606">
        <v>0.9</v>
      </c>
      <c r="H363" s="606"/>
      <c r="I363" s="606"/>
      <c r="J363" s="606"/>
      <c r="K363" s="638"/>
      <c r="L363" s="591" t="e">
        <f>#REF!-#REF!*10%</f>
        <v>#REF!</v>
      </c>
    </row>
    <row r="364" spans="1:12" ht="15" customHeight="1" x14ac:dyDescent="0.25">
      <c r="A364" s="564"/>
      <c r="B364" s="569"/>
      <c r="C364" s="614"/>
      <c r="D364" s="612"/>
      <c r="E364" s="557"/>
      <c r="F364" s="136" t="s">
        <v>1016</v>
      </c>
      <c r="G364" s="454">
        <v>5</v>
      </c>
      <c r="H364" s="454"/>
      <c r="I364" s="454"/>
      <c r="J364" s="454"/>
      <c r="K364" s="638"/>
      <c r="L364" s="591" t="e">
        <f>#REF!-#REF!*10%</f>
        <v>#REF!</v>
      </c>
    </row>
    <row r="365" spans="1:12" ht="15" customHeight="1" x14ac:dyDescent="0.25">
      <c r="A365" s="564">
        <v>3</v>
      </c>
      <c r="B365" s="567"/>
      <c r="C365" s="614" t="s">
        <v>1206</v>
      </c>
      <c r="D365" s="616"/>
      <c r="E365" s="557"/>
      <c r="F365" s="147" t="s">
        <v>81</v>
      </c>
      <c r="G365" s="607" t="s">
        <v>6</v>
      </c>
      <c r="H365" s="607"/>
      <c r="I365" s="607"/>
      <c r="J365" s="607"/>
      <c r="K365" s="636">
        <v>3</v>
      </c>
      <c r="L365" s="601">
        <v>5567</v>
      </c>
    </row>
    <row r="366" spans="1:12" ht="15" customHeight="1" x14ac:dyDescent="0.25">
      <c r="A366" s="564"/>
      <c r="B366" s="568"/>
      <c r="C366" s="614"/>
      <c r="D366" s="617"/>
      <c r="E366" s="557"/>
      <c r="F366" s="147" t="s">
        <v>80</v>
      </c>
      <c r="G366" s="469">
        <v>20</v>
      </c>
      <c r="H366" s="469"/>
      <c r="I366" s="469"/>
      <c r="J366" s="469"/>
      <c r="K366" s="503"/>
      <c r="L366" s="602"/>
    </row>
    <row r="367" spans="1:12" ht="15" customHeight="1" x14ac:dyDescent="0.25">
      <c r="A367" s="564"/>
      <c r="B367" s="568"/>
      <c r="C367" s="614"/>
      <c r="D367" s="617"/>
      <c r="E367" s="557"/>
      <c r="F367" s="147" t="s">
        <v>1</v>
      </c>
      <c r="G367" s="243">
        <v>3000</v>
      </c>
      <c r="H367" s="244">
        <v>4000</v>
      </c>
      <c r="I367" s="246">
        <v>5000</v>
      </c>
      <c r="J367" s="245">
        <v>6000</v>
      </c>
      <c r="K367" s="503"/>
      <c r="L367" s="602"/>
    </row>
    <row r="368" spans="1:12" ht="15" customHeight="1" x14ac:dyDescent="0.25">
      <c r="A368" s="564"/>
      <c r="B368" s="568"/>
      <c r="C368" s="614"/>
      <c r="D368" s="617"/>
      <c r="E368" s="557"/>
      <c r="F368" s="147" t="s">
        <v>817</v>
      </c>
      <c r="G368" s="243">
        <f>G366*100</f>
        <v>2000</v>
      </c>
      <c r="H368" s="244">
        <f>G366*110</f>
        <v>2200</v>
      </c>
      <c r="I368" s="246">
        <f>G366*120</f>
        <v>2400</v>
      </c>
      <c r="J368" s="245">
        <f>G366*123</f>
        <v>2460</v>
      </c>
      <c r="K368" s="503"/>
      <c r="L368" s="602"/>
    </row>
    <row r="369" spans="1:12" ht="15" customHeight="1" x14ac:dyDescent="0.25">
      <c r="A369" s="564"/>
      <c r="B369" s="568"/>
      <c r="C369" s="614"/>
      <c r="D369" s="617"/>
      <c r="E369" s="557"/>
      <c r="F369" s="147" t="s">
        <v>1269</v>
      </c>
      <c r="G369" s="451">
        <v>0.98</v>
      </c>
      <c r="H369" s="451"/>
      <c r="I369" s="451"/>
      <c r="J369" s="451"/>
      <c r="K369" s="503"/>
      <c r="L369" s="602"/>
    </row>
    <row r="370" spans="1:12" ht="15" customHeight="1" x14ac:dyDescent="0.25">
      <c r="A370" s="564"/>
      <c r="B370" s="568"/>
      <c r="C370" s="614"/>
      <c r="D370" s="617"/>
      <c r="E370" s="557"/>
      <c r="F370" s="93" t="s">
        <v>699</v>
      </c>
      <c r="G370" s="523" t="s">
        <v>700</v>
      </c>
      <c r="H370" s="523"/>
      <c r="I370" s="523"/>
      <c r="J370" s="523"/>
      <c r="K370" s="503"/>
      <c r="L370" s="602"/>
    </row>
    <row r="371" spans="1:12" ht="15" customHeight="1" x14ac:dyDescent="0.25">
      <c r="A371" s="564"/>
      <c r="B371" s="568"/>
      <c r="C371" s="614"/>
      <c r="D371" s="617"/>
      <c r="E371" s="557"/>
      <c r="F371" s="93" t="s">
        <v>1181</v>
      </c>
      <c r="G371" s="462" t="s">
        <v>1179</v>
      </c>
      <c r="H371" s="463"/>
      <c r="I371" s="463"/>
      <c r="J371" s="464"/>
      <c r="K371" s="503"/>
      <c r="L371" s="602"/>
    </row>
    <row r="372" spans="1:12" ht="15" customHeight="1" x14ac:dyDescent="0.25">
      <c r="A372" s="564"/>
      <c r="B372" s="568"/>
      <c r="C372" s="614"/>
      <c r="D372" s="617"/>
      <c r="E372" s="557"/>
      <c r="F372" s="147" t="s">
        <v>2</v>
      </c>
      <c r="G372" s="607">
        <v>67</v>
      </c>
      <c r="H372" s="607"/>
      <c r="I372" s="607"/>
      <c r="J372" s="607"/>
      <c r="K372" s="503"/>
      <c r="L372" s="602"/>
    </row>
    <row r="373" spans="1:12" ht="15" customHeight="1" x14ac:dyDescent="0.25">
      <c r="A373" s="564"/>
      <c r="B373" s="568"/>
      <c r="C373" s="614"/>
      <c r="D373" s="617"/>
      <c r="E373" s="557"/>
      <c r="F373" s="147" t="s">
        <v>396</v>
      </c>
      <c r="G373" s="523" t="s">
        <v>1185</v>
      </c>
      <c r="H373" s="523"/>
      <c r="I373" s="523"/>
      <c r="J373" s="523"/>
      <c r="K373" s="503"/>
      <c r="L373" s="602"/>
    </row>
    <row r="374" spans="1:12" ht="15" customHeight="1" x14ac:dyDescent="0.25">
      <c r="A374" s="564"/>
      <c r="B374" s="568"/>
      <c r="C374" s="614"/>
      <c r="D374" s="617"/>
      <c r="E374" s="557"/>
      <c r="F374" s="147" t="s">
        <v>3</v>
      </c>
      <c r="G374" s="607" t="s">
        <v>27</v>
      </c>
      <c r="H374" s="607"/>
      <c r="I374" s="607"/>
      <c r="J374" s="607"/>
      <c r="K374" s="503"/>
      <c r="L374" s="602"/>
    </row>
    <row r="375" spans="1:12" ht="15" customHeight="1" x14ac:dyDescent="0.25">
      <c r="A375" s="564"/>
      <c r="B375" s="568"/>
      <c r="C375" s="614"/>
      <c r="D375" s="617"/>
      <c r="E375" s="557"/>
      <c r="F375" s="148" t="s">
        <v>379</v>
      </c>
      <c r="G375" s="523" t="s">
        <v>380</v>
      </c>
      <c r="H375" s="523"/>
      <c r="I375" s="523"/>
      <c r="J375" s="523"/>
      <c r="K375" s="503"/>
      <c r="L375" s="602"/>
    </row>
    <row r="376" spans="1:12" ht="15" customHeight="1" x14ac:dyDescent="0.25">
      <c r="A376" s="564"/>
      <c r="B376" s="568"/>
      <c r="C376" s="614"/>
      <c r="D376" s="617"/>
      <c r="E376" s="557"/>
      <c r="F376" s="93" t="s">
        <v>701</v>
      </c>
      <c r="G376" s="523">
        <v>100000</v>
      </c>
      <c r="H376" s="523"/>
      <c r="I376" s="523"/>
      <c r="J376" s="523"/>
      <c r="K376" s="503"/>
      <c r="L376" s="602"/>
    </row>
    <row r="377" spans="1:12" ht="15" customHeight="1" x14ac:dyDescent="0.25">
      <c r="A377" s="564"/>
      <c r="B377" s="568"/>
      <c r="C377" s="614"/>
      <c r="D377" s="617"/>
      <c r="E377" s="557"/>
      <c r="F377" s="148" t="s">
        <v>257</v>
      </c>
      <c r="G377" s="523" t="s">
        <v>556</v>
      </c>
      <c r="H377" s="523"/>
      <c r="I377" s="523"/>
      <c r="J377" s="523"/>
      <c r="K377" s="503"/>
      <c r="L377" s="602"/>
    </row>
    <row r="378" spans="1:12" ht="15" customHeight="1" x14ac:dyDescent="0.25">
      <c r="A378" s="564"/>
      <c r="B378" s="568"/>
      <c r="C378" s="614"/>
      <c r="D378" s="617"/>
      <c r="E378" s="557"/>
      <c r="F378" s="148" t="s">
        <v>376</v>
      </c>
      <c r="G378" s="523" t="s">
        <v>395</v>
      </c>
      <c r="H378" s="523"/>
      <c r="I378" s="523"/>
      <c r="J378" s="523"/>
      <c r="K378" s="503"/>
      <c r="L378" s="602"/>
    </row>
    <row r="379" spans="1:12" ht="15" customHeight="1" x14ac:dyDescent="0.25">
      <c r="A379" s="564"/>
      <c r="B379" s="568"/>
      <c r="C379" s="614"/>
      <c r="D379" s="617"/>
      <c r="E379" s="557"/>
      <c r="F379" s="148" t="s">
        <v>381</v>
      </c>
      <c r="G379" s="523" t="s">
        <v>382</v>
      </c>
      <c r="H379" s="523"/>
      <c r="I379" s="523"/>
      <c r="J379" s="523"/>
      <c r="K379" s="503"/>
      <c r="L379" s="602"/>
    </row>
    <row r="380" spans="1:12" ht="15" customHeight="1" x14ac:dyDescent="0.25">
      <c r="A380" s="564"/>
      <c r="B380" s="568"/>
      <c r="C380" s="614"/>
      <c r="D380" s="617"/>
      <c r="E380" s="557"/>
      <c r="F380" s="94" t="s">
        <v>358</v>
      </c>
      <c r="G380" s="523" t="s">
        <v>900</v>
      </c>
      <c r="H380" s="523"/>
      <c r="I380" s="523"/>
      <c r="J380" s="523"/>
      <c r="K380" s="637">
        <v>5</v>
      </c>
      <c r="L380" s="443">
        <v>5957</v>
      </c>
    </row>
    <row r="381" spans="1:12" ht="15" customHeight="1" x14ac:dyDescent="0.25">
      <c r="A381" s="564"/>
      <c r="B381" s="568"/>
      <c r="C381" s="614"/>
      <c r="D381" s="617"/>
      <c r="E381" s="557"/>
      <c r="F381" s="148" t="s">
        <v>383</v>
      </c>
      <c r="G381" s="523" t="s">
        <v>384</v>
      </c>
      <c r="H381" s="523"/>
      <c r="I381" s="523"/>
      <c r="J381" s="523"/>
      <c r="K381" s="638"/>
      <c r="L381" s="591" t="e">
        <f>#REF!-#REF!*10%</f>
        <v>#REF!</v>
      </c>
    </row>
    <row r="382" spans="1:12" ht="15" customHeight="1" x14ac:dyDescent="0.25">
      <c r="A382" s="564"/>
      <c r="B382" s="568"/>
      <c r="C382" s="614"/>
      <c r="D382" s="617"/>
      <c r="E382" s="557"/>
      <c r="F382" s="148" t="s">
        <v>385</v>
      </c>
      <c r="G382" s="523" t="s">
        <v>386</v>
      </c>
      <c r="H382" s="523"/>
      <c r="I382" s="523"/>
      <c r="J382" s="523"/>
      <c r="K382" s="638"/>
      <c r="L382" s="591" t="e">
        <f>#REF!-#REF!*10%</f>
        <v>#REF!</v>
      </c>
    </row>
    <row r="383" spans="1:12" ht="15" customHeight="1" x14ac:dyDescent="0.25">
      <c r="A383" s="564"/>
      <c r="B383" s="568"/>
      <c r="C383" s="614"/>
      <c r="D383" s="617"/>
      <c r="E383" s="557"/>
      <c r="F383" s="148" t="s">
        <v>389</v>
      </c>
      <c r="G383" s="523" t="s">
        <v>390</v>
      </c>
      <c r="H383" s="523"/>
      <c r="I383" s="523"/>
      <c r="J383" s="523"/>
      <c r="K383" s="638"/>
      <c r="L383" s="591" t="e">
        <f>#REF!-#REF!*10%</f>
        <v>#REF!</v>
      </c>
    </row>
    <row r="384" spans="1:12" ht="15" customHeight="1" x14ac:dyDescent="0.25">
      <c r="A384" s="564"/>
      <c r="B384" s="568"/>
      <c r="C384" s="614"/>
      <c r="D384" s="617"/>
      <c r="E384" s="557"/>
      <c r="F384" s="93" t="s">
        <v>704</v>
      </c>
      <c r="G384" s="523" t="s">
        <v>705</v>
      </c>
      <c r="H384" s="523"/>
      <c r="I384" s="523"/>
      <c r="J384" s="523"/>
      <c r="K384" s="638"/>
      <c r="L384" s="591" t="e">
        <f>#REF!-#REF!*10%</f>
        <v>#REF!</v>
      </c>
    </row>
    <row r="385" spans="1:12" ht="15" customHeight="1" x14ac:dyDescent="0.25">
      <c r="A385" s="564"/>
      <c r="B385" s="568"/>
      <c r="C385" s="614"/>
      <c r="D385" s="617"/>
      <c r="E385" s="557"/>
      <c r="F385" s="93" t="s">
        <v>706</v>
      </c>
      <c r="G385" s="523" t="s">
        <v>390</v>
      </c>
      <c r="H385" s="523"/>
      <c r="I385" s="523"/>
      <c r="J385" s="523"/>
      <c r="K385" s="638"/>
      <c r="L385" s="591" t="e">
        <f>#REF!-#REF!*10%</f>
        <v>#REF!</v>
      </c>
    </row>
    <row r="386" spans="1:12" ht="15" customHeight="1" x14ac:dyDescent="0.25">
      <c r="A386" s="564"/>
      <c r="B386" s="568"/>
      <c r="C386" s="614"/>
      <c r="D386" s="617"/>
      <c r="E386" s="557"/>
      <c r="F386" s="93" t="s">
        <v>1271</v>
      </c>
      <c r="G386" s="523" t="s">
        <v>390</v>
      </c>
      <c r="H386" s="523"/>
      <c r="I386" s="523"/>
      <c r="J386" s="523"/>
      <c r="K386" s="638"/>
      <c r="L386" s="591" t="e">
        <f>#REF!-#REF!*10%</f>
        <v>#REF!</v>
      </c>
    </row>
    <row r="387" spans="1:12" ht="15" customHeight="1" x14ac:dyDescent="0.25">
      <c r="A387" s="564"/>
      <c r="B387" s="568"/>
      <c r="C387" s="614"/>
      <c r="D387" s="617"/>
      <c r="E387" s="557"/>
      <c r="F387" s="93" t="s">
        <v>707</v>
      </c>
      <c r="G387" s="523" t="s">
        <v>1270</v>
      </c>
      <c r="H387" s="523"/>
      <c r="I387" s="523"/>
      <c r="J387" s="523"/>
      <c r="K387" s="638"/>
      <c r="L387" s="591" t="e">
        <f>#REF!-#REF!*10%</f>
        <v>#REF!</v>
      </c>
    </row>
    <row r="388" spans="1:12" ht="15" customHeight="1" x14ac:dyDescent="0.25">
      <c r="A388" s="564"/>
      <c r="B388" s="568"/>
      <c r="C388" s="614"/>
      <c r="D388" s="617"/>
      <c r="E388" s="557"/>
      <c r="F388" s="93" t="s">
        <v>708</v>
      </c>
      <c r="G388" s="523" t="s">
        <v>390</v>
      </c>
      <c r="H388" s="523"/>
      <c r="I388" s="523"/>
      <c r="J388" s="523"/>
      <c r="K388" s="638"/>
      <c r="L388" s="591" t="e">
        <f>#REF!-#REF!*10%</f>
        <v>#REF!</v>
      </c>
    </row>
    <row r="389" spans="1:12" ht="15" customHeight="1" x14ac:dyDescent="0.25">
      <c r="A389" s="564"/>
      <c r="B389" s="568"/>
      <c r="C389" s="614"/>
      <c r="D389" s="617"/>
      <c r="E389" s="557"/>
      <c r="F389" s="148" t="s">
        <v>377</v>
      </c>
      <c r="G389" s="523" t="s">
        <v>387</v>
      </c>
      <c r="H389" s="523"/>
      <c r="I389" s="523"/>
      <c r="J389" s="523"/>
      <c r="K389" s="638"/>
      <c r="L389" s="591" t="e">
        <f>#REF!-#REF!*10%</f>
        <v>#REF!</v>
      </c>
    </row>
    <row r="390" spans="1:12" ht="15" customHeight="1" x14ac:dyDescent="0.25">
      <c r="A390" s="564"/>
      <c r="B390" s="568"/>
      <c r="C390" s="614"/>
      <c r="D390" s="617"/>
      <c r="E390" s="557"/>
      <c r="F390" s="148" t="s">
        <v>388</v>
      </c>
      <c r="G390" s="523" t="s">
        <v>393</v>
      </c>
      <c r="H390" s="523"/>
      <c r="I390" s="523"/>
      <c r="J390" s="523"/>
      <c r="K390" s="638"/>
      <c r="L390" s="591" t="e">
        <f>#REF!-#REF!*10%</f>
        <v>#REF!</v>
      </c>
    </row>
    <row r="391" spans="1:12" ht="15" customHeight="1" x14ac:dyDescent="0.25">
      <c r="A391" s="564"/>
      <c r="B391" s="568"/>
      <c r="C391" s="614"/>
      <c r="D391" s="617"/>
      <c r="E391" s="557"/>
      <c r="F391" s="148" t="s">
        <v>562</v>
      </c>
      <c r="G391" s="523" t="s">
        <v>1024</v>
      </c>
      <c r="H391" s="523"/>
      <c r="I391" s="523"/>
      <c r="J391" s="523"/>
      <c r="K391" s="638"/>
      <c r="L391" s="591" t="e">
        <f>#REF!-#REF!*10%</f>
        <v>#REF!</v>
      </c>
    </row>
    <row r="392" spans="1:12" ht="15" customHeight="1" x14ac:dyDescent="0.25">
      <c r="A392" s="564"/>
      <c r="B392" s="568"/>
      <c r="C392" s="614"/>
      <c r="D392" s="617"/>
      <c r="E392" s="557"/>
      <c r="F392" s="148" t="s">
        <v>570</v>
      </c>
      <c r="G392" s="523" t="s">
        <v>613</v>
      </c>
      <c r="H392" s="523"/>
      <c r="I392" s="523"/>
      <c r="J392" s="523"/>
      <c r="K392" s="638"/>
      <c r="L392" s="591" t="e">
        <f>#REF!-#REF!*10%</f>
        <v>#REF!</v>
      </c>
    </row>
    <row r="393" spans="1:12" ht="15" customHeight="1" x14ac:dyDescent="0.25">
      <c r="A393" s="564"/>
      <c r="B393" s="568"/>
      <c r="C393" s="614"/>
      <c r="D393" s="617"/>
      <c r="E393" s="557"/>
      <c r="F393" s="149" t="s">
        <v>4</v>
      </c>
      <c r="G393" s="606">
        <v>1.5</v>
      </c>
      <c r="H393" s="606"/>
      <c r="I393" s="606"/>
      <c r="J393" s="606"/>
      <c r="K393" s="638"/>
      <c r="L393" s="591" t="e">
        <f>#REF!-#REF!*10%</f>
        <v>#REF!</v>
      </c>
    </row>
    <row r="394" spans="1:12" ht="15" customHeight="1" x14ac:dyDescent="0.25">
      <c r="A394" s="564"/>
      <c r="B394" s="569"/>
      <c r="C394" s="614"/>
      <c r="D394" s="618"/>
      <c r="E394" s="557"/>
      <c r="F394" s="136" t="s">
        <v>1016</v>
      </c>
      <c r="G394" s="454">
        <v>5</v>
      </c>
      <c r="H394" s="454"/>
      <c r="I394" s="454"/>
      <c r="J394" s="454"/>
      <c r="K394" s="638"/>
      <c r="L394" s="591" t="e">
        <f>#REF!-#REF!*10%</f>
        <v>#REF!</v>
      </c>
    </row>
    <row r="395" spans="1:12" ht="15" customHeight="1" x14ac:dyDescent="0.25">
      <c r="A395" s="564">
        <v>4</v>
      </c>
      <c r="B395" s="567"/>
      <c r="C395" s="614" t="s">
        <v>1613</v>
      </c>
      <c r="D395" s="616"/>
      <c r="E395" s="557"/>
      <c r="F395" s="147" t="s">
        <v>81</v>
      </c>
      <c r="G395" s="607" t="s">
        <v>6</v>
      </c>
      <c r="H395" s="607"/>
      <c r="I395" s="607"/>
      <c r="J395" s="607"/>
      <c r="K395" s="636">
        <v>3</v>
      </c>
      <c r="L395" s="601">
        <v>7054</v>
      </c>
    </row>
    <row r="396" spans="1:12" ht="15" customHeight="1" x14ac:dyDescent="0.25">
      <c r="A396" s="564"/>
      <c r="B396" s="568"/>
      <c r="C396" s="614"/>
      <c r="D396" s="617"/>
      <c r="E396" s="557"/>
      <c r="F396" s="147" t="s">
        <v>80</v>
      </c>
      <c r="G396" s="469">
        <v>30</v>
      </c>
      <c r="H396" s="469"/>
      <c r="I396" s="469"/>
      <c r="J396" s="469"/>
      <c r="K396" s="503"/>
      <c r="L396" s="602"/>
    </row>
    <row r="397" spans="1:12" ht="15" customHeight="1" x14ac:dyDescent="0.25">
      <c r="A397" s="564"/>
      <c r="B397" s="568"/>
      <c r="C397" s="614"/>
      <c r="D397" s="617"/>
      <c r="E397" s="557"/>
      <c r="F397" s="147" t="s">
        <v>1</v>
      </c>
      <c r="G397" s="243">
        <v>3000</v>
      </c>
      <c r="H397" s="244">
        <v>4000</v>
      </c>
      <c r="I397" s="246">
        <v>5000</v>
      </c>
      <c r="J397" s="245">
        <v>6000</v>
      </c>
      <c r="K397" s="503"/>
      <c r="L397" s="602"/>
    </row>
    <row r="398" spans="1:12" ht="15" customHeight="1" x14ac:dyDescent="0.25">
      <c r="A398" s="564"/>
      <c r="B398" s="568"/>
      <c r="C398" s="614"/>
      <c r="D398" s="617"/>
      <c r="E398" s="557"/>
      <c r="F398" s="147" t="s">
        <v>817</v>
      </c>
      <c r="G398" s="243">
        <f>G396*100</f>
        <v>3000</v>
      </c>
      <c r="H398" s="244">
        <f>G396*110</f>
        <v>3300</v>
      </c>
      <c r="I398" s="246">
        <f>G396*120</f>
        <v>3600</v>
      </c>
      <c r="J398" s="245">
        <f>G396*123</f>
        <v>3690</v>
      </c>
      <c r="K398" s="503"/>
      <c r="L398" s="602"/>
    </row>
    <row r="399" spans="1:12" ht="15" customHeight="1" x14ac:dyDescent="0.25">
      <c r="A399" s="564"/>
      <c r="B399" s="568"/>
      <c r="C399" s="614"/>
      <c r="D399" s="617"/>
      <c r="E399" s="557"/>
      <c r="F399" s="147" t="s">
        <v>1269</v>
      </c>
      <c r="G399" s="451">
        <v>0.98</v>
      </c>
      <c r="H399" s="451"/>
      <c r="I399" s="451"/>
      <c r="J399" s="451"/>
      <c r="K399" s="503"/>
      <c r="L399" s="602"/>
    </row>
    <row r="400" spans="1:12" ht="15" customHeight="1" x14ac:dyDescent="0.25">
      <c r="A400" s="564"/>
      <c r="B400" s="568"/>
      <c r="C400" s="614"/>
      <c r="D400" s="617"/>
      <c r="E400" s="557"/>
      <c r="F400" s="93" t="s">
        <v>699</v>
      </c>
      <c r="G400" s="523" t="s">
        <v>700</v>
      </c>
      <c r="H400" s="523"/>
      <c r="I400" s="523"/>
      <c r="J400" s="523"/>
      <c r="K400" s="503"/>
      <c r="L400" s="602"/>
    </row>
    <row r="401" spans="1:12" ht="15" customHeight="1" x14ac:dyDescent="0.25">
      <c r="A401" s="564"/>
      <c r="B401" s="568"/>
      <c r="C401" s="614"/>
      <c r="D401" s="617"/>
      <c r="E401" s="557"/>
      <c r="F401" s="93" t="s">
        <v>1181</v>
      </c>
      <c r="G401" s="462" t="s">
        <v>1179</v>
      </c>
      <c r="H401" s="463"/>
      <c r="I401" s="463"/>
      <c r="J401" s="464"/>
      <c r="K401" s="503"/>
      <c r="L401" s="602"/>
    </row>
    <row r="402" spans="1:12" ht="15" customHeight="1" x14ac:dyDescent="0.25">
      <c r="A402" s="564"/>
      <c r="B402" s="568"/>
      <c r="C402" s="614"/>
      <c r="D402" s="617"/>
      <c r="E402" s="557"/>
      <c r="F402" s="147" t="s">
        <v>2</v>
      </c>
      <c r="G402" s="607">
        <v>67</v>
      </c>
      <c r="H402" s="607"/>
      <c r="I402" s="607"/>
      <c r="J402" s="607"/>
      <c r="K402" s="503"/>
      <c r="L402" s="602"/>
    </row>
    <row r="403" spans="1:12" ht="15" customHeight="1" x14ac:dyDescent="0.25">
      <c r="A403" s="564"/>
      <c r="B403" s="568"/>
      <c r="C403" s="614"/>
      <c r="D403" s="617"/>
      <c r="E403" s="557"/>
      <c r="F403" s="147" t="s">
        <v>396</v>
      </c>
      <c r="G403" s="523" t="s">
        <v>1185</v>
      </c>
      <c r="H403" s="523"/>
      <c r="I403" s="523"/>
      <c r="J403" s="523"/>
      <c r="K403" s="503"/>
      <c r="L403" s="602"/>
    </row>
    <row r="404" spans="1:12" ht="15" customHeight="1" x14ac:dyDescent="0.25">
      <c r="A404" s="564"/>
      <c r="B404" s="568"/>
      <c r="C404" s="614"/>
      <c r="D404" s="617"/>
      <c r="E404" s="557"/>
      <c r="F404" s="147" t="s">
        <v>3</v>
      </c>
      <c r="G404" s="607" t="s">
        <v>27</v>
      </c>
      <c r="H404" s="607"/>
      <c r="I404" s="607"/>
      <c r="J404" s="607"/>
      <c r="K404" s="503"/>
      <c r="L404" s="602"/>
    </row>
    <row r="405" spans="1:12" ht="15" customHeight="1" x14ac:dyDescent="0.25">
      <c r="A405" s="564"/>
      <c r="B405" s="568"/>
      <c r="C405" s="614"/>
      <c r="D405" s="617"/>
      <c r="E405" s="557"/>
      <c r="F405" s="148" t="s">
        <v>379</v>
      </c>
      <c r="G405" s="523" t="s">
        <v>380</v>
      </c>
      <c r="H405" s="523"/>
      <c r="I405" s="523"/>
      <c r="J405" s="523"/>
      <c r="K405" s="503"/>
      <c r="L405" s="602"/>
    </row>
    <row r="406" spans="1:12" ht="15" customHeight="1" x14ac:dyDescent="0.25">
      <c r="A406" s="564"/>
      <c r="B406" s="568"/>
      <c r="C406" s="614"/>
      <c r="D406" s="617"/>
      <c r="E406" s="557"/>
      <c r="F406" s="93" t="s">
        <v>701</v>
      </c>
      <c r="G406" s="523">
        <v>100000</v>
      </c>
      <c r="H406" s="523"/>
      <c r="I406" s="523"/>
      <c r="J406" s="523"/>
      <c r="K406" s="503"/>
      <c r="L406" s="602"/>
    </row>
    <row r="407" spans="1:12" ht="15" customHeight="1" x14ac:dyDescent="0.25">
      <c r="A407" s="564"/>
      <c r="B407" s="568"/>
      <c r="C407" s="614"/>
      <c r="D407" s="617"/>
      <c r="E407" s="557"/>
      <c r="F407" s="148" t="s">
        <v>257</v>
      </c>
      <c r="G407" s="523" t="s">
        <v>556</v>
      </c>
      <c r="H407" s="523"/>
      <c r="I407" s="523"/>
      <c r="J407" s="523"/>
      <c r="K407" s="503"/>
      <c r="L407" s="602"/>
    </row>
    <row r="408" spans="1:12" ht="15" customHeight="1" x14ac:dyDescent="0.25">
      <c r="A408" s="564"/>
      <c r="B408" s="568"/>
      <c r="C408" s="614"/>
      <c r="D408" s="617"/>
      <c r="E408" s="557"/>
      <c r="F408" s="148" t="s">
        <v>376</v>
      </c>
      <c r="G408" s="523" t="s">
        <v>395</v>
      </c>
      <c r="H408" s="523"/>
      <c r="I408" s="523"/>
      <c r="J408" s="523"/>
      <c r="K408" s="503"/>
      <c r="L408" s="602"/>
    </row>
    <row r="409" spans="1:12" ht="15" customHeight="1" x14ac:dyDescent="0.25">
      <c r="A409" s="564"/>
      <c r="B409" s="568"/>
      <c r="C409" s="614"/>
      <c r="D409" s="617"/>
      <c r="E409" s="557"/>
      <c r="F409" s="148" t="s">
        <v>381</v>
      </c>
      <c r="G409" s="523" t="s">
        <v>382</v>
      </c>
      <c r="H409" s="523"/>
      <c r="I409" s="523"/>
      <c r="J409" s="523"/>
      <c r="K409" s="503"/>
      <c r="L409" s="602"/>
    </row>
    <row r="410" spans="1:12" ht="15" customHeight="1" x14ac:dyDescent="0.25">
      <c r="A410" s="564"/>
      <c r="B410" s="568"/>
      <c r="C410" s="614"/>
      <c r="D410" s="617"/>
      <c r="E410" s="557"/>
      <c r="F410" s="94" t="s">
        <v>358</v>
      </c>
      <c r="G410" s="523" t="s">
        <v>900</v>
      </c>
      <c r="H410" s="523"/>
      <c r="I410" s="523"/>
      <c r="J410" s="523"/>
      <c r="K410" s="637">
        <v>5</v>
      </c>
      <c r="L410" s="443">
        <v>7548</v>
      </c>
    </row>
    <row r="411" spans="1:12" ht="15" customHeight="1" x14ac:dyDescent="0.25">
      <c r="A411" s="564"/>
      <c r="B411" s="568"/>
      <c r="C411" s="614"/>
      <c r="D411" s="617"/>
      <c r="E411" s="557"/>
      <c r="F411" s="148" t="s">
        <v>383</v>
      </c>
      <c r="G411" s="523" t="s">
        <v>384</v>
      </c>
      <c r="H411" s="523"/>
      <c r="I411" s="523"/>
      <c r="J411" s="523"/>
      <c r="K411" s="638"/>
      <c r="L411" s="591" t="e">
        <f>#REF!-#REF!*10%</f>
        <v>#REF!</v>
      </c>
    </row>
    <row r="412" spans="1:12" ht="15" customHeight="1" x14ac:dyDescent="0.25">
      <c r="A412" s="564"/>
      <c r="B412" s="568"/>
      <c r="C412" s="614"/>
      <c r="D412" s="617"/>
      <c r="E412" s="557"/>
      <c r="F412" s="148" t="s">
        <v>385</v>
      </c>
      <c r="G412" s="523" t="s">
        <v>386</v>
      </c>
      <c r="H412" s="523"/>
      <c r="I412" s="523"/>
      <c r="J412" s="523"/>
      <c r="K412" s="638"/>
      <c r="L412" s="591" t="e">
        <f>#REF!-#REF!*10%</f>
        <v>#REF!</v>
      </c>
    </row>
    <row r="413" spans="1:12" ht="15" customHeight="1" x14ac:dyDescent="0.25">
      <c r="A413" s="564"/>
      <c r="B413" s="568"/>
      <c r="C413" s="614"/>
      <c r="D413" s="617"/>
      <c r="E413" s="557"/>
      <c r="F413" s="148" t="s">
        <v>389</v>
      </c>
      <c r="G413" s="523" t="s">
        <v>390</v>
      </c>
      <c r="H413" s="523"/>
      <c r="I413" s="523"/>
      <c r="J413" s="523"/>
      <c r="K413" s="638"/>
      <c r="L413" s="591" t="e">
        <f>#REF!-#REF!*10%</f>
        <v>#REF!</v>
      </c>
    </row>
    <row r="414" spans="1:12" ht="15" customHeight="1" x14ac:dyDescent="0.25">
      <c r="A414" s="564"/>
      <c r="B414" s="568"/>
      <c r="C414" s="614"/>
      <c r="D414" s="617"/>
      <c r="E414" s="557"/>
      <c r="F414" s="93" t="s">
        <v>704</v>
      </c>
      <c r="G414" s="523" t="s">
        <v>705</v>
      </c>
      <c r="H414" s="523"/>
      <c r="I414" s="523"/>
      <c r="J414" s="523"/>
      <c r="K414" s="638"/>
      <c r="L414" s="591" t="e">
        <f>#REF!-#REF!*10%</f>
        <v>#REF!</v>
      </c>
    </row>
    <row r="415" spans="1:12" ht="15" customHeight="1" x14ac:dyDescent="0.25">
      <c r="A415" s="564"/>
      <c r="B415" s="568"/>
      <c r="C415" s="614"/>
      <c r="D415" s="617"/>
      <c r="E415" s="557"/>
      <c r="F415" s="93" t="s">
        <v>706</v>
      </c>
      <c r="G415" s="523" t="s">
        <v>390</v>
      </c>
      <c r="H415" s="523"/>
      <c r="I415" s="523"/>
      <c r="J415" s="523"/>
      <c r="K415" s="638"/>
      <c r="L415" s="591" t="e">
        <f>#REF!-#REF!*10%</f>
        <v>#REF!</v>
      </c>
    </row>
    <row r="416" spans="1:12" ht="15" customHeight="1" x14ac:dyDescent="0.25">
      <c r="A416" s="564"/>
      <c r="B416" s="568"/>
      <c r="C416" s="614"/>
      <c r="D416" s="617"/>
      <c r="E416" s="557"/>
      <c r="F416" s="93" t="s">
        <v>1271</v>
      </c>
      <c r="G416" s="523" t="s">
        <v>390</v>
      </c>
      <c r="H416" s="523"/>
      <c r="I416" s="523"/>
      <c r="J416" s="523"/>
      <c r="K416" s="638"/>
      <c r="L416" s="591" t="e">
        <f>#REF!-#REF!*10%</f>
        <v>#REF!</v>
      </c>
    </row>
    <row r="417" spans="1:12" ht="15" customHeight="1" x14ac:dyDescent="0.25">
      <c r="A417" s="564"/>
      <c r="B417" s="568"/>
      <c r="C417" s="614"/>
      <c r="D417" s="617"/>
      <c r="E417" s="557"/>
      <c r="F417" s="93" t="s">
        <v>707</v>
      </c>
      <c r="G417" s="523" t="s">
        <v>1270</v>
      </c>
      <c r="H417" s="523"/>
      <c r="I417" s="523"/>
      <c r="J417" s="523"/>
      <c r="K417" s="638"/>
      <c r="L417" s="591" t="e">
        <f>#REF!-#REF!*10%</f>
        <v>#REF!</v>
      </c>
    </row>
    <row r="418" spans="1:12" ht="15" customHeight="1" x14ac:dyDescent="0.25">
      <c r="A418" s="564"/>
      <c r="B418" s="568"/>
      <c r="C418" s="614"/>
      <c r="D418" s="617"/>
      <c r="E418" s="557"/>
      <c r="F418" s="93" t="s">
        <v>708</v>
      </c>
      <c r="G418" s="523" t="s">
        <v>390</v>
      </c>
      <c r="H418" s="523"/>
      <c r="I418" s="523"/>
      <c r="J418" s="523"/>
      <c r="K418" s="638"/>
      <c r="L418" s="591" t="e">
        <f>#REF!-#REF!*10%</f>
        <v>#REF!</v>
      </c>
    </row>
    <row r="419" spans="1:12" ht="15" customHeight="1" x14ac:dyDescent="0.25">
      <c r="A419" s="564"/>
      <c r="B419" s="568"/>
      <c r="C419" s="614"/>
      <c r="D419" s="617"/>
      <c r="E419" s="557"/>
      <c r="F419" s="148" t="s">
        <v>377</v>
      </c>
      <c r="G419" s="523" t="s">
        <v>387</v>
      </c>
      <c r="H419" s="523"/>
      <c r="I419" s="523"/>
      <c r="J419" s="523"/>
      <c r="K419" s="638"/>
      <c r="L419" s="591" t="e">
        <f>#REF!-#REF!*10%</f>
        <v>#REF!</v>
      </c>
    </row>
    <row r="420" spans="1:12" ht="15" customHeight="1" x14ac:dyDescent="0.25">
      <c r="A420" s="564"/>
      <c r="B420" s="568"/>
      <c r="C420" s="614"/>
      <c r="D420" s="617"/>
      <c r="E420" s="557"/>
      <c r="F420" s="148" t="s">
        <v>388</v>
      </c>
      <c r="G420" s="523" t="s">
        <v>393</v>
      </c>
      <c r="H420" s="523"/>
      <c r="I420" s="523"/>
      <c r="J420" s="523"/>
      <c r="K420" s="638"/>
      <c r="L420" s="591" t="e">
        <f>#REF!-#REF!*10%</f>
        <v>#REF!</v>
      </c>
    </row>
    <row r="421" spans="1:12" ht="15" customHeight="1" x14ac:dyDescent="0.25">
      <c r="A421" s="564"/>
      <c r="B421" s="568"/>
      <c r="C421" s="614"/>
      <c r="D421" s="617"/>
      <c r="E421" s="557"/>
      <c r="F421" s="148" t="s">
        <v>562</v>
      </c>
      <c r="G421" s="523" t="s">
        <v>1024</v>
      </c>
      <c r="H421" s="523"/>
      <c r="I421" s="523"/>
      <c r="J421" s="523"/>
      <c r="K421" s="638"/>
      <c r="L421" s="591" t="e">
        <f>#REF!-#REF!*10%</f>
        <v>#REF!</v>
      </c>
    </row>
    <row r="422" spans="1:12" ht="15" customHeight="1" x14ac:dyDescent="0.25">
      <c r="A422" s="564"/>
      <c r="B422" s="568"/>
      <c r="C422" s="614"/>
      <c r="D422" s="617"/>
      <c r="E422" s="557"/>
      <c r="F422" s="148" t="s">
        <v>570</v>
      </c>
      <c r="G422" s="523" t="s">
        <v>613</v>
      </c>
      <c r="H422" s="523"/>
      <c r="I422" s="523"/>
      <c r="J422" s="523"/>
      <c r="K422" s="638"/>
      <c r="L422" s="591" t="e">
        <f>#REF!-#REF!*10%</f>
        <v>#REF!</v>
      </c>
    </row>
    <row r="423" spans="1:12" ht="15" customHeight="1" x14ac:dyDescent="0.25">
      <c r="A423" s="564"/>
      <c r="B423" s="568"/>
      <c r="C423" s="614"/>
      <c r="D423" s="617"/>
      <c r="E423" s="557"/>
      <c r="F423" s="149" t="s">
        <v>4</v>
      </c>
      <c r="G423" s="606">
        <v>1.9</v>
      </c>
      <c r="H423" s="606"/>
      <c r="I423" s="606"/>
      <c r="J423" s="606"/>
      <c r="K423" s="638"/>
      <c r="L423" s="591" t="e">
        <f>#REF!-#REF!*10%</f>
        <v>#REF!</v>
      </c>
    </row>
    <row r="424" spans="1:12" ht="15" customHeight="1" x14ac:dyDescent="0.25">
      <c r="A424" s="564"/>
      <c r="B424" s="569"/>
      <c r="C424" s="614"/>
      <c r="D424" s="618"/>
      <c r="E424" s="557"/>
      <c r="F424" s="136" t="s">
        <v>1016</v>
      </c>
      <c r="G424" s="454">
        <v>5</v>
      </c>
      <c r="H424" s="454"/>
      <c r="I424" s="454"/>
      <c r="J424" s="454"/>
      <c r="K424" s="638"/>
      <c r="L424" s="591" t="e">
        <f>#REF!-#REF!*10%</f>
        <v>#REF!</v>
      </c>
    </row>
    <row r="425" spans="1:12" ht="15" customHeight="1" x14ac:dyDescent="0.25">
      <c r="A425" s="564">
        <v>5</v>
      </c>
      <c r="B425" s="567"/>
      <c r="C425" s="614" t="s">
        <v>1376</v>
      </c>
      <c r="D425" s="616"/>
      <c r="E425" s="557"/>
      <c r="F425" s="147" t="s">
        <v>81</v>
      </c>
      <c r="G425" s="607" t="s">
        <v>6</v>
      </c>
      <c r="H425" s="607"/>
      <c r="I425" s="607"/>
      <c r="J425" s="607"/>
      <c r="K425" s="636">
        <v>3</v>
      </c>
      <c r="L425" s="601">
        <v>6055</v>
      </c>
    </row>
    <row r="426" spans="1:12" ht="15" customHeight="1" x14ac:dyDescent="0.25">
      <c r="A426" s="564"/>
      <c r="B426" s="568"/>
      <c r="C426" s="614"/>
      <c r="D426" s="617"/>
      <c r="E426" s="557"/>
      <c r="F426" s="147" t="s">
        <v>80</v>
      </c>
      <c r="G426" s="469">
        <v>40</v>
      </c>
      <c r="H426" s="469"/>
      <c r="I426" s="469"/>
      <c r="J426" s="469"/>
      <c r="K426" s="503"/>
      <c r="L426" s="602"/>
    </row>
    <row r="427" spans="1:12" ht="15" customHeight="1" x14ac:dyDescent="0.25">
      <c r="A427" s="564"/>
      <c r="B427" s="568"/>
      <c r="C427" s="614"/>
      <c r="D427" s="617"/>
      <c r="E427" s="557"/>
      <c r="F427" s="147" t="s">
        <v>1</v>
      </c>
      <c r="G427" s="243">
        <v>3000</v>
      </c>
      <c r="H427" s="244">
        <v>4000</v>
      </c>
      <c r="I427" s="246">
        <v>5000</v>
      </c>
      <c r="J427" s="245">
        <v>6000</v>
      </c>
      <c r="K427" s="503"/>
      <c r="L427" s="602"/>
    </row>
    <row r="428" spans="1:12" ht="15" customHeight="1" x14ac:dyDescent="0.25">
      <c r="A428" s="564"/>
      <c r="B428" s="568"/>
      <c r="C428" s="614"/>
      <c r="D428" s="617"/>
      <c r="E428" s="557"/>
      <c r="F428" s="147" t="s">
        <v>817</v>
      </c>
      <c r="G428" s="243">
        <f>G426*100</f>
        <v>4000</v>
      </c>
      <c r="H428" s="244">
        <f>G426*110</f>
        <v>4400</v>
      </c>
      <c r="I428" s="246">
        <f>G426*120</f>
        <v>4800</v>
      </c>
      <c r="J428" s="245">
        <f>G426*123</f>
        <v>4920</v>
      </c>
      <c r="K428" s="503"/>
      <c r="L428" s="602"/>
    </row>
    <row r="429" spans="1:12" ht="15" customHeight="1" x14ac:dyDescent="0.25">
      <c r="A429" s="564"/>
      <c r="B429" s="568"/>
      <c r="C429" s="614"/>
      <c r="D429" s="617"/>
      <c r="E429" s="557"/>
      <c r="F429" s="147" t="s">
        <v>1269</v>
      </c>
      <c r="G429" s="451">
        <v>0.98</v>
      </c>
      <c r="H429" s="451"/>
      <c r="I429" s="451"/>
      <c r="J429" s="451"/>
      <c r="K429" s="503"/>
      <c r="L429" s="602"/>
    </row>
    <row r="430" spans="1:12" ht="15" customHeight="1" x14ac:dyDescent="0.25">
      <c r="A430" s="564"/>
      <c r="B430" s="568"/>
      <c r="C430" s="614"/>
      <c r="D430" s="617"/>
      <c r="E430" s="557"/>
      <c r="F430" s="93" t="s">
        <v>699</v>
      </c>
      <c r="G430" s="523" t="s">
        <v>700</v>
      </c>
      <c r="H430" s="523"/>
      <c r="I430" s="523"/>
      <c r="J430" s="523"/>
      <c r="K430" s="503"/>
      <c r="L430" s="602"/>
    </row>
    <row r="431" spans="1:12" ht="15" customHeight="1" x14ac:dyDescent="0.25">
      <c r="A431" s="564"/>
      <c r="B431" s="568"/>
      <c r="C431" s="614"/>
      <c r="D431" s="617"/>
      <c r="E431" s="557"/>
      <c r="F431" s="93" t="s">
        <v>1181</v>
      </c>
      <c r="G431" s="462" t="s">
        <v>1179</v>
      </c>
      <c r="H431" s="463"/>
      <c r="I431" s="463"/>
      <c r="J431" s="464"/>
      <c r="K431" s="503"/>
      <c r="L431" s="602"/>
    </row>
    <row r="432" spans="1:12" ht="15" customHeight="1" x14ac:dyDescent="0.25">
      <c r="A432" s="564"/>
      <c r="B432" s="568"/>
      <c r="C432" s="614"/>
      <c r="D432" s="617"/>
      <c r="E432" s="557"/>
      <c r="F432" s="147" t="s">
        <v>2</v>
      </c>
      <c r="G432" s="607">
        <v>67</v>
      </c>
      <c r="H432" s="607"/>
      <c r="I432" s="607"/>
      <c r="J432" s="607"/>
      <c r="K432" s="503"/>
      <c r="L432" s="602"/>
    </row>
    <row r="433" spans="1:12" ht="15" customHeight="1" x14ac:dyDescent="0.25">
      <c r="A433" s="564"/>
      <c r="B433" s="568"/>
      <c r="C433" s="614"/>
      <c r="D433" s="617"/>
      <c r="E433" s="557"/>
      <c r="F433" s="147" t="s">
        <v>396</v>
      </c>
      <c r="G433" s="523" t="s">
        <v>1185</v>
      </c>
      <c r="H433" s="523"/>
      <c r="I433" s="523"/>
      <c r="J433" s="523"/>
      <c r="K433" s="503"/>
      <c r="L433" s="602"/>
    </row>
    <row r="434" spans="1:12" ht="15" customHeight="1" x14ac:dyDescent="0.25">
      <c r="A434" s="564"/>
      <c r="B434" s="568"/>
      <c r="C434" s="614"/>
      <c r="D434" s="617"/>
      <c r="E434" s="557"/>
      <c r="F434" s="147" t="s">
        <v>3</v>
      </c>
      <c r="G434" s="607" t="s">
        <v>27</v>
      </c>
      <c r="H434" s="607"/>
      <c r="I434" s="607"/>
      <c r="J434" s="607"/>
      <c r="K434" s="503"/>
      <c r="L434" s="602"/>
    </row>
    <row r="435" spans="1:12" ht="15" customHeight="1" x14ac:dyDescent="0.25">
      <c r="A435" s="564"/>
      <c r="B435" s="568"/>
      <c r="C435" s="614"/>
      <c r="D435" s="617"/>
      <c r="E435" s="557"/>
      <c r="F435" s="148" t="s">
        <v>379</v>
      </c>
      <c r="G435" s="523" t="s">
        <v>380</v>
      </c>
      <c r="H435" s="523"/>
      <c r="I435" s="523"/>
      <c r="J435" s="523"/>
      <c r="K435" s="503"/>
      <c r="L435" s="602"/>
    </row>
    <row r="436" spans="1:12" ht="15" customHeight="1" x14ac:dyDescent="0.25">
      <c r="A436" s="564"/>
      <c r="B436" s="568"/>
      <c r="C436" s="614"/>
      <c r="D436" s="617"/>
      <c r="E436" s="557"/>
      <c r="F436" s="93" t="s">
        <v>701</v>
      </c>
      <c r="G436" s="523">
        <v>100000</v>
      </c>
      <c r="H436" s="523"/>
      <c r="I436" s="523"/>
      <c r="J436" s="523"/>
      <c r="K436" s="503"/>
      <c r="L436" s="602"/>
    </row>
    <row r="437" spans="1:12" ht="15" customHeight="1" x14ac:dyDescent="0.25">
      <c r="A437" s="564"/>
      <c r="B437" s="568"/>
      <c r="C437" s="614"/>
      <c r="D437" s="617"/>
      <c r="E437" s="557"/>
      <c r="F437" s="148" t="s">
        <v>257</v>
      </c>
      <c r="G437" s="523" t="s">
        <v>556</v>
      </c>
      <c r="H437" s="523"/>
      <c r="I437" s="523"/>
      <c r="J437" s="523"/>
      <c r="K437" s="503"/>
      <c r="L437" s="602"/>
    </row>
    <row r="438" spans="1:12" ht="15" customHeight="1" x14ac:dyDescent="0.25">
      <c r="A438" s="564"/>
      <c r="B438" s="568"/>
      <c r="C438" s="614"/>
      <c r="D438" s="617"/>
      <c r="E438" s="557"/>
      <c r="F438" s="148" t="s">
        <v>376</v>
      </c>
      <c r="G438" s="523" t="s">
        <v>395</v>
      </c>
      <c r="H438" s="523"/>
      <c r="I438" s="523"/>
      <c r="J438" s="523"/>
      <c r="K438" s="503"/>
      <c r="L438" s="602"/>
    </row>
    <row r="439" spans="1:12" ht="15" customHeight="1" x14ac:dyDescent="0.25">
      <c r="A439" s="564"/>
      <c r="B439" s="568"/>
      <c r="C439" s="614"/>
      <c r="D439" s="617"/>
      <c r="E439" s="557"/>
      <c r="F439" s="148" t="s">
        <v>381</v>
      </c>
      <c r="G439" s="523" t="s">
        <v>382</v>
      </c>
      <c r="H439" s="523"/>
      <c r="I439" s="523"/>
      <c r="J439" s="523"/>
      <c r="K439" s="503"/>
      <c r="L439" s="602"/>
    </row>
    <row r="440" spans="1:12" ht="15" customHeight="1" x14ac:dyDescent="0.25">
      <c r="A440" s="564"/>
      <c r="B440" s="568"/>
      <c r="C440" s="614"/>
      <c r="D440" s="617"/>
      <c r="E440" s="557"/>
      <c r="F440" s="94" t="s">
        <v>358</v>
      </c>
      <c r="G440" s="523" t="s">
        <v>900</v>
      </c>
      <c r="H440" s="523"/>
      <c r="I440" s="523"/>
      <c r="J440" s="523"/>
      <c r="K440" s="637">
        <v>5</v>
      </c>
      <c r="L440" s="443">
        <v>6479</v>
      </c>
    </row>
    <row r="441" spans="1:12" ht="15" customHeight="1" x14ac:dyDescent="0.25">
      <c r="A441" s="564"/>
      <c r="B441" s="568"/>
      <c r="C441" s="614"/>
      <c r="D441" s="617"/>
      <c r="E441" s="557"/>
      <c r="F441" s="148" t="s">
        <v>383</v>
      </c>
      <c r="G441" s="523" t="s">
        <v>384</v>
      </c>
      <c r="H441" s="523"/>
      <c r="I441" s="523"/>
      <c r="J441" s="523"/>
      <c r="K441" s="638"/>
      <c r="L441" s="591" t="e">
        <f>#REF!-#REF!*10%</f>
        <v>#REF!</v>
      </c>
    </row>
    <row r="442" spans="1:12" ht="15" customHeight="1" x14ac:dyDescent="0.25">
      <c r="A442" s="564"/>
      <c r="B442" s="568"/>
      <c r="C442" s="614"/>
      <c r="D442" s="617"/>
      <c r="E442" s="557"/>
      <c r="F442" s="148" t="s">
        <v>385</v>
      </c>
      <c r="G442" s="523" t="s">
        <v>386</v>
      </c>
      <c r="H442" s="523"/>
      <c r="I442" s="523"/>
      <c r="J442" s="523"/>
      <c r="K442" s="638"/>
      <c r="L442" s="591" t="e">
        <f>#REF!-#REF!*10%</f>
        <v>#REF!</v>
      </c>
    </row>
    <row r="443" spans="1:12" ht="15" customHeight="1" x14ac:dyDescent="0.25">
      <c r="A443" s="564"/>
      <c r="B443" s="568"/>
      <c r="C443" s="614"/>
      <c r="D443" s="617"/>
      <c r="E443" s="557"/>
      <c r="F443" s="148" t="s">
        <v>389</v>
      </c>
      <c r="G443" s="523" t="s">
        <v>390</v>
      </c>
      <c r="H443" s="523"/>
      <c r="I443" s="523"/>
      <c r="J443" s="523"/>
      <c r="K443" s="638"/>
      <c r="L443" s="591" t="e">
        <f>#REF!-#REF!*10%</f>
        <v>#REF!</v>
      </c>
    </row>
    <row r="444" spans="1:12" ht="15" customHeight="1" x14ac:dyDescent="0.25">
      <c r="A444" s="564"/>
      <c r="B444" s="568"/>
      <c r="C444" s="614"/>
      <c r="D444" s="617"/>
      <c r="E444" s="557"/>
      <c r="F444" s="93" t="s">
        <v>704</v>
      </c>
      <c r="G444" s="523" t="s">
        <v>705</v>
      </c>
      <c r="H444" s="523"/>
      <c r="I444" s="523"/>
      <c r="J444" s="523"/>
      <c r="K444" s="638"/>
      <c r="L444" s="591" t="e">
        <f>#REF!-#REF!*10%</f>
        <v>#REF!</v>
      </c>
    </row>
    <row r="445" spans="1:12" ht="15" customHeight="1" x14ac:dyDescent="0.25">
      <c r="A445" s="564"/>
      <c r="B445" s="568"/>
      <c r="C445" s="614"/>
      <c r="D445" s="617"/>
      <c r="E445" s="557"/>
      <c r="F445" s="93" t="s">
        <v>706</v>
      </c>
      <c r="G445" s="523" t="s">
        <v>390</v>
      </c>
      <c r="H445" s="523"/>
      <c r="I445" s="523"/>
      <c r="J445" s="523"/>
      <c r="K445" s="638"/>
      <c r="L445" s="591" t="e">
        <f>#REF!-#REF!*10%</f>
        <v>#REF!</v>
      </c>
    </row>
    <row r="446" spans="1:12" ht="15" customHeight="1" x14ac:dyDescent="0.25">
      <c r="A446" s="564"/>
      <c r="B446" s="568"/>
      <c r="C446" s="614"/>
      <c r="D446" s="617"/>
      <c r="E446" s="557"/>
      <c r="F446" s="93" t="s">
        <v>1271</v>
      </c>
      <c r="G446" s="523" t="s">
        <v>390</v>
      </c>
      <c r="H446" s="523"/>
      <c r="I446" s="523"/>
      <c r="J446" s="523"/>
      <c r="K446" s="638"/>
      <c r="L446" s="591" t="e">
        <f>#REF!-#REF!*10%</f>
        <v>#REF!</v>
      </c>
    </row>
    <row r="447" spans="1:12" ht="15" customHeight="1" x14ac:dyDescent="0.25">
      <c r="A447" s="564"/>
      <c r="B447" s="568"/>
      <c r="C447" s="614"/>
      <c r="D447" s="617"/>
      <c r="E447" s="557"/>
      <c r="F447" s="93" t="s">
        <v>707</v>
      </c>
      <c r="G447" s="523" t="s">
        <v>1270</v>
      </c>
      <c r="H447" s="523"/>
      <c r="I447" s="523"/>
      <c r="J447" s="523"/>
      <c r="K447" s="638"/>
      <c r="L447" s="591" t="e">
        <f>#REF!-#REF!*10%</f>
        <v>#REF!</v>
      </c>
    </row>
    <row r="448" spans="1:12" ht="15" customHeight="1" x14ac:dyDescent="0.25">
      <c r="A448" s="564"/>
      <c r="B448" s="568"/>
      <c r="C448" s="614"/>
      <c r="D448" s="617"/>
      <c r="E448" s="557"/>
      <c r="F448" s="93" t="s">
        <v>708</v>
      </c>
      <c r="G448" s="523" t="s">
        <v>390</v>
      </c>
      <c r="H448" s="523"/>
      <c r="I448" s="523"/>
      <c r="J448" s="523"/>
      <c r="K448" s="638"/>
      <c r="L448" s="591" t="e">
        <f>#REF!-#REF!*10%</f>
        <v>#REF!</v>
      </c>
    </row>
    <row r="449" spans="1:12" ht="15" customHeight="1" x14ac:dyDescent="0.25">
      <c r="A449" s="564"/>
      <c r="B449" s="568"/>
      <c r="C449" s="614"/>
      <c r="D449" s="617"/>
      <c r="E449" s="557"/>
      <c r="F449" s="148" t="s">
        <v>377</v>
      </c>
      <c r="G449" s="523" t="s">
        <v>387</v>
      </c>
      <c r="H449" s="523"/>
      <c r="I449" s="523"/>
      <c r="J449" s="523"/>
      <c r="K449" s="638"/>
      <c r="L449" s="591" t="e">
        <f>#REF!-#REF!*10%</f>
        <v>#REF!</v>
      </c>
    </row>
    <row r="450" spans="1:12" ht="15" customHeight="1" x14ac:dyDescent="0.25">
      <c r="A450" s="564"/>
      <c r="B450" s="568"/>
      <c r="C450" s="614"/>
      <c r="D450" s="617"/>
      <c r="E450" s="557"/>
      <c r="F450" s="148" t="s">
        <v>388</v>
      </c>
      <c r="G450" s="523" t="s">
        <v>393</v>
      </c>
      <c r="H450" s="523"/>
      <c r="I450" s="523"/>
      <c r="J450" s="523"/>
      <c r="K450" s="638"/>
      <c r="L450" s="591" t="e">
        <f>#REF!-#REF!*10%</f>
        <v>#REF!</v>
      </c>
    </row>
    <row r="451" spans="1:12" ht="15" customHeight="1" x14ac:dyDescent="0.25">
      <c r="A451" s="564"/>
      <c r="B451" s="568"/>
      <c r="C451" s="614"/>
      <c r="D451" s="617"/>
      <c r="E451" s="557"/>
      <c r="F451" s="148" t="s">
        <v>562</v>
      </c>
      <c r="G451" s="523" t="s">
        <v>1024</v>
      </c>
      <c r="H451" s="523"/>
      <c r="I451" s="523"/>
      <c r="J451" s="523"/>
      <c r="K451" s="638"/>
      <c r="L451" s="591" t="e">
        <f>#REF!-#REF!*10%</f>
        <v>#REF!</v>
      </c>
    </row>
    <row r="452" spans="1:12" ht="15" customHeight="1" x14ac:dyDescent="0.25">
      <c r="A452" s="564"/>
      <c r="B452" s="568"/>
      <c r="C452" s="614"/>
      <c r="D452" s="617"/>
      <c r="E452" s="557"/>
      <c r="F452" s="148" t="s">
        <v>570</v>
      </c>
      <c r="G452" s="523" t="s">
        <v>613</v>
      </c>
      <c r="H452" s="523"/>
      <c r="I452" s="523"/>
      <c r="J452" s="523"/>
      <c r="K452" s="638"/>
      <c r="L452" s="591" t="e">
        <f>#REF!-#REF!*10%</f>
        <v>#REF!</v>
      </c>
    </row>
    <row r="453" spans="1:12" ht="15" customHeight="1" x14ac:dyDescent="0.25">
      <c r="A453" s="564"/>
      <c r="B453" s="568"/>
      <c r="C453" s="614"/>
      <c r="D453" s="617"/>
      <c r="E453" s="557"/>
      <c r="F453" s="149" t="s">
        <v>4</v>
      </c>
      <c r="G453" s="606">
        <v>1.6</v>
      </c>
      <c r="H453" s="606"/>
      <c r="I453" s="606"/>
      <c r="J453" s="606"/>
      <c r="K453" s="638"/>
      <c r="L453" s="591" t="e">
        <f>#REF!-#REF!*10%</f>
        <v>#REF!</v>
      </c>
    </row>
    <row r="454" spans="1:12" ht="15" customHeight="1" x14ac:dyDescent="0.25">
      <c r="A454" s="564"/>
      <c r="B454" s="569"/>
      <c r="C454" s="614"/>
      <c r="D454" s="618"/>
      <c r="E454" s="557"/>
      <c r="F454" s="136" t="s">
        <v>1016</v>
      </c>
      <c r="G454" s="454">
        <v>5</v>
      </c>
      <c r="H454" s="454"/>
      <c r="I454" s="454"/>
      <c r="J454" s="454"/>
      <c r="K454" s="638"/>
      <c r="L454" s="591" t="e">
        <f>#REF!-#REF!*10%</f>
        <v>#REF!</v>
      </c>
    </row>
    <row r="455" spans="1:12" ht="15" customHeight="1" x14ac:dyDescent="0.25">
      <c r="A455" s="564">
        <v>6</v>
      </c>
      <c r="B455" s="567"/>
      <c r="C455" s="614" t="s">
        <v>1207</v>
      </c>
      <c r="D455" s="611"/>
      <c r="E455" s="557"/>
      <c r="F455" s="147" t="s">
        <v>81</v>
      </c>
      <c r="G455" s="607" t="s">
        <v>6</v>
      </c>
      <c r="H455" s="607"/>
      <c r="I455" s="607"/>
      <c r="J455" s="607"/>
      <c r="K455" s="636">
        <v>3</v>
      </c>
      <c r="L455" s="601">
        <v>7627</v>
      </c>
    </row>
    <row r="456" spans="1:12" ht="15" customHeight="1" x14ac:dyDescent="0.25">
      <c r="A456" s="564"/>
      <c r="B456" s="568"/>
      <c r="C456" s="614"/>
      <c r="D456" s="611"/>
      <c r="E456" s="557"/>
      <c r="F456" s="147" t="s">
        <v>80</v>
      </c>
      <c r="G456" s="469">
        <v>40</v>
      </c>
      <c r="H456" s="469"/>
      <c r="I456" s="469"/>
      <c r="J456" s="469"/>
      <c r="K456" s="503"/>
      <c r="L456" s="602"/>
    </row>
    <row r="457" spans="1:12" ht="15" customHeight="1" x14ac:dyDescent="0.25">
      <c r="A457" s="564"/>
      <c r="B457" s="568"/>
      <c r="C457" s="614"/>
      <c r="D457" s="611"/>
      <c r="E457" s="557"/>
      <c r="F457" s="147" t="s">
        <v>1</v>
      </c>
      <c r="G457" s="243">
        <v>3000</v>
      </c>
      <c r="H457" s="244">
        <v>4000</v>
      </c>
      <c r="I457" s="246">
        <v>5000</v>
      </c>
      <c r="J457" s="245">
        <v>6000</v>
      </c>
      <c r="K457" s="503"/>
      <c r="L457" s="602"/>
    </row>
    <row r="458" spans="1:12" ht="15" customHeight="1" x14ac:dyDescent="0.25">
      <c r="A458" s="564"/>
      <c r="B458" s="568"/>
      <c r="C458" s="614"/>
      <c r="D458" s="611"/>
      <c r="E458" s="557"/>
      <c r="F458" s="147" t="s">
        <v>817</v>
      </c>
      <c r="G458" s="243">
        <f>G456*100</f>
        <v>4000</v>
      </c>
      <c r="H458" s="244">
        <f>G456*110</f>
        <v>4400</v>
      </c>
      <c r="I458" s="246">
        <f>G456*120</f>
        <v>4800</v>
      </c>
      <c r="J458" s="245">
        <f>G456*123</f>
        <v>4920</v>
      </c>
      <c r="K458" s="503"/>
      <c r="L458" s="602"/>
    </row>
    <row r="459" spans="1:12" ht="15" customHeight="1" x14ac:dyDescent="0.25">
      <c r="A459" s="564"/>
      <c r="B459" s="568"/>
      <c r="C459" s="614"/>
      <c r="D459" s="611"/>
      <c r="E459" s="557"/>
      <c r="F459" s="147" t="s">
        <v>1269</v>
      </c>
      <c r="G459" s="451">
        <v>0.98</v>
      </c>
      <c r="H459" s="451"/>
      <c r="I459" s="451"/>
      <c r="J459" s="451"/>
      <c r="K459" s="503"/>
      <c r="L459" s="602"/>
    </row>
    <row r="460" spans="1:12" ht="15" customHeight="1" x14ac:dyDescent="0.25">
      <c r="A460" s="564"/>
      <c r="B460" s="568"/>
      <c r="C460" s="614"/>
      <c r="D460" s="611"/>
      <c r="E460" s="557"/>
      <c r="F460" s="93" t="s">
        <v>699</v>
      </c>
      <c r="G460" s="523" t="s">
        <v>700</v>
      </c>
      <c r="H460" s="523"/>
      <c r="I460" s="523"/>
      <c r="J460" s="523"/>
      <c r="K460" s="503"/>
      <c r="L460" s="602"/>
    </row>
    <row r="461" spans="1:12" ht="15" customHeight="1" x14ac:dyDescent="0.25">
      <c r="A461" s="564"/>
      <c r="B461" s="568"/>
      <c r="C461" s="614"/>
      <c r="D461" s="611"/>
      <c r="E461" s="557"/>
      <c r="F461" s="93" t="s">
        <v>1181</v>
      </c>
      <c r="G461" s="462" t="s">
        <v>1179</v>
      </c>
      <c r="H461" s="463"/>
      <c r="I461" s="463"/>
      <c r="J461" s="464"/>
      <c r="K461" s="503"/>
      <c r="L461" s="602"/>
    </row>
    <row r="462" spans="1:12" ht="15" customHeight="1" x14ac:dyDescent="0.25">
      <c r="A462" s="564"/>
      <c r="B462" s="568"/>
      <c r="C462" s="614"/>
      <c r="D462" s="611"/>
      <c r="E462" s="557"/>
      <c r="F462" s="147" t="s">
        <v>2</v>
      </c>
      <c r="G462" s="607">
        <v>67</v>
      </c>
      <c r="H462" s="607"/>
      <c r="I462" s="607"/>
      <c r="J462" s="607"/>
      <c r="K462" s="503"/>
      <c r="L462" s="602"/>
    </row>
    <row r="463" spans="1:12" ht="15" customHeight="1" x14ac:dyDescent="0.25">
      <c r="A463" s="564"/>
      <c r="B463" s="568"/>
      <c r="C463" s="614"/>
      <c r="D463" s="611"/>
      <c r="E463" s="557"/>
      <c r="F463" s="147" t="s">
        <v>396</v>
      </c>
      <c r="G463" s="523" t="s">
        <v>1185</v>
      </c>
      <c r="H463" s="523"/>
      <c r="I463" s="523"/>
      <c r="J463" s="523"/>
      <c r="K463" s="503"/>
      <c r="L463" s="602"/>
    </row>
    <row r="464" spans="1:12" ht="15" customHeight="1" x14ac:dyDescent="0.25">
      <c r="A464" s="564"/>
      <c r="B464" s="568"/>
      <c r="C464" s="614"/>
      <c r="D464" s="611"/>
      <c r="E464" s="557"/>
      <c r="F464" s="147" t="s">
        <v>3</v>
      </c>
      <c r="G464" s="607" t="s">
        <v>29</v>
      </c>
      <c r="H464" s="607"/>
      <c r="I464" s="607"/>
      <c r="J464" s="607"/>
      <c r="K464" s="503"/>
      <c r="L464" s="602"/>
    </row>
    <row r="465" spans="1:12" ht="15" customHeight="1" x14ac:dyDescent="0.25">
      <c r="A465" s="564"/>
      <c r="B465" s="568"/>
      <c r="C465" s="614"/>
      <c r="D465" s="611"/>
      <c r="E465" s="557"/>
      <c r="F465" s="148" t="s">
        <v>379</v>
      </c>
      <c r="G465" s="523" t="s">
        <v>380</v>
      </c>
      <c r="H465" s="523"/>
      <c r="I465" s="523"/>
      <c r="J465" s="523"/>
      <c r="K465" s="503"/>
      <c r="L465" s="602"/>
    </row>
    <row r="466" spans="1:12" ht="15" customHeight="1" x14ac:dyDescent="0.25">
      <c r="A466" s="564"/>
      <c r="B466" s="568"/>
      <c r="C466" s="614"/>
      <c r="D466" s="611"/>
      <c r="E466" s="557"/>
      <c r="F466" s="93" t="s">
        <v>701</v>
      </c>
      <c r="G466" s="523">
        <v>100000</v>
      </c>
      <c r="H466" s="523"/>
      <c r="I466" s="523"/>
      <c r="J466" s="523"/>
      <c r="K466" s="503"/>
      <c r="L466" s="602"/>
    </row>
    <row r="467" spans="1:12" ht="15" customHeight="1" x14ac:dyDescent="0.25">
      <c r="A467" s="564"/>
      <c r="B467" s="568"/>
      <c r="C467" s="614"/>
      <c r="D467" s="611"/>
      <c r="E467" s="557"/>
      <c r="F467" s="148" t="s">
        <v>257</v>
      </c>
      <c r="G467" s="523" t="s">
        <v>556</v>
      </c>
      <c r="H467" s="523"/>
      <c r="I467" s="523"/>
      <c r="J467" s="523"/>
      <c r="K467" s="503"/>
      <c r="L467" s="602"/>
    </row>
    <row r="468" spans="1:12" ht="15" customHeight="1" x14ac:dyDescent="0.25">
      <c r="A468" s="564"/>
      <c r="B468" s="568"/>
      <c r="C468" s="614"/>
      <c r="D468" s="611"/>
      <c r="E468" s="557"/>
      <c r="F468" s="148" t="s">
        <v>376</v>
      </c>
      <c r="G468" s="523" t="s">
        <v>395</v>
      </c>
      <c r="H468" s="523"/>
      <c r="I468" s="523"/>
      <c r="J468" s="523"/>
      <c r="K468" s="503"/>
      <c r="L468" s="602"/>
    </row>
    <row r="469" spans="1:12" ht="15" customHeight="1" x14ac:dyDescent="0.25">
      <c r="A469" s="564"/>
      <c r="B469" s="568"/>
      <c r="C469" s="614"/>
      <c r="D469" s="611"/>
      <c r="E469" s="557"/>
      <c r="F469" s="148" t="s">
        <v>381</v>
      </c>
      <c r="G469" s="523" t="s">
        <v>382</v>
      </c>
      <c r="H469" s="523"/>
      <c r="I469" s="523"/>
      <c r="J469" s="523"/>
      <c r="K469" s="503"/>
      <c r="L469" s="602"/>
    </row>
    <row r="470" spans="1:12" ht="15" customHeight="1" x14ac:dyDescent="0.25">
      <c r="A470" s="564"/>
      <c r="B470" s="568"/>
      <c r="C470" s="614"/>
      <c r="D470" s="611"/>
      <c r="E470" s="557"/>
      <c r="F470" s="94" t="s">
        <v>358</v>
      </c>
      <c r="G470" s="523" t="s">
        <v>900</v>
      </c>
      <c r="H470" s="523"/>
      <c r="I470" s="523"/>
      <c r="J470" s="523"/>
      <c r="K470" s="637">
        <v>5</v>
      </c>
      <c r="L470" s="443">
        <v>8160</v>
      </c>
    </row>
    <row r="471" spans="1:12" ht="15" customHeight="1" x14ac:dyDescent="0.25">
      <c r="A471" s="564"/>
      <c r="B471" s="568"/>
      <c r="C471" s="614"/>
      <c r="D471" s="611"/>
      <c r="E471" s="557"/>
      <c r="F471" s="148" t="s">
        <v>383</v>
      </c>
      <c r="G471" s="523" t="s">
        <v>384</v>
      </c>
      <c r="H471" s="523"/>
      <c r="I471" s="523"/>
      <c r="J471" s="523"/>
      <c r="K471" s="638"/>
      <c r="L471" s="591" t="e">
        <f>#REF!-#REF!*10%</f>
        <v>#REF!</v>
      </c>
    </row>
    <row r="472" spans="1:12" ht="15" customHeight="1" x14ac:dyDescent="0.25">
      <c r="A472" s="564"/>
      <c r="B472" s="568"/>
      <c r="C472" s="614"/>
      <c r="D472" s="611"/>
      <c r="E472" s="557"/>
      <c r="F472" s="148" t="s">
        <v>385</v>
      </c>
      <c r="G472" s="523" t="s">
        <v>386</v>
      </c>
      <c r="H472" s="523"/>
      <c r="I472" s="523"/>
      <c r="J472" s="523"/>
      <c r="K472" s="638"/>
      <c r="L472" s="591" t="e">
        <f>#REF!-#REF!*10%</f>
        <v>#REF!</v>
      </c>
    </row>
    <row r="473" spans="1:12" ht="15" customHeight="1" x14ac:dyDescent="0.25">
      <c r="A473" s="564"/>
      <c r="B473" s="568"/>
      <c r="C473" s="614"/>
      <c r="D473" s="611"/>
      <c r="E473" s="557"/>
      <c r="F473" s="148" t="s">
        <v>389</v>
      </c>
      <c r="G473" s="523" t="s">
        <v>390</v>
      </c>
      <c r="H473" s="523"/>
      <c r="I473" s="523"/>
      <c r="J473" s="523"/>
      <c r="K473" s="638"/>
      <c r="L473" s="591" t="e">
        <f>#REF!-#REF!*10%</f>
        <v>#REF!</v>
      </c>
    </row>
    <row r="474" spans="1:12" ht="15" customHeight="1" x14ac:dyDescent="0.25">
      <c r="A474" s="564"/>
      <c r="B474" s="568"/>
      <c r="C474" s="614"/>
      <c r="D474" s="611"/>
      <c r="E474" s="557"/>
      <c r="F474" s="93" t="s">
        <v>704</v>
      </c>
      <c r="G474" s="523" t="s">
        <v>705</v>
      </c>
      <c r="H474" s="523"/>
      <c r="I474" s="523"/>
      <c r="J474" s="523"/>
      <c r="K474" s="638"/>
      <c r="L474" s="591" t="e">
        <f>#REF!-#REF!*10%</f>
        <v>#REF!</v>
      </c>
    </row>
    <row r="475" spans="1:12" ht="15" customHeight="1" x14ac:dyDescent="0.25">
      <c r="A475" s="564"/>
      <c r="B475" s="568"/>
      <c r="C475" s="614"/>
      <c r="D475" s="611"/>
      <c r="E475" s="557"/>
      <c r="F475" s="93" t="s">
        <v>706</v>
      </c>
      <c r="G475" s="523" t="s">
        <v>390</v>
      </c>
      <c r="H475" s="523"/>
      <c r="I475" s="523"/>
      <c r="J475" s="523"/>
      <c r="K475" s="638"/>
      <c r="L475" s="591" t="e">
        <f>#REF!-#REF!*10%</f>
        <v>#REF!</v>
      </c>
    </row>
    <row r="476" spans="1:12" ht="15" customHeight="1" x14ac:dyDescent="0.25">
      <c r="A476" s="564"/>
      <c r="B476" s="568"/>
      <c r="C476" s="614"/>
      <c r="D476" s="611"/>
      <c r="E476" s="557"/>
      <c r="F476" s="93" t="s">
        <v>1271</v>
      </c>
      <c r="G476" s="523" t="s">
        <v>390</v>
      </c>
      <c r="H476" s="523"/>
      <c r="I476" s="523"/>
      <c r="J476" s="523"/>
      <c r="K476" s="638"/>
      <c r="L476" s="591" t="e">
        <f>#REF!-#REF!*10%</f>
        <v>#REF!</v>
      </c>
    </row>
    <row r="477" spans="1:12" ht="15" customHeight="1" x14ac:dyDescent="0.25">
      <c r="A477" s="564"/>
      <c r="B477" s="568"/>
      <c r="C477" s="614"/>
      <c r="D477" s="611"/>
      <c r="E477" s="557"/>
      <c r="F477" s="93" t="s">
        <v>707</v>
      </c>
      <c r="G477" s="523" t="s">
        <v>1270</v>
      </c>
      <c r="H477" s="523"/>
      <c r="I477" s="523"/>
      <c r="J477" s="523"/>
      <c r="K477" s="638"/>
      <c r="L477" s="591" t="e">
        <f>#REF!-#REF!*10%</f>
        <v>#REF!</v>
      </c>
    </row>
    <row r="478" spans="1:12" ht="15" customHeight="1" x14ac:dyDescent="0.25">
      <c r="A478" s="564"/>
      <c r="B478" s="568"/>
      <c r="C478" s="614"/>
      <c r="D478" s="611"/>
      <c r="E478" s="557"/>
      <c r="F478" s="93" t="s">
        <v>708</v>
      </c>
      <c r="G478" s="523" t="s">
        <v>390</v>
      </c>
      <c r="H478" s="523"/>
      <c r="I478" s="523"/>
      <c r="J478" s="523"/>
      <c r="K478" s="638"/>
      <c r="L478" s="591" t="e">
        <f>#REF!-#REF!*10%</f>
        <v>#REF!</v>
      </c>
    </row>
    <row r="479" spans="1:12" ht="15" customHeight="1" x14ac:dyDescent="0.25">
      <c r="A479" s="564"/>
      <c r="B479" s="568"/>
      <c r="C479" s="614"/>
      <c r="D479" s="611"/>
      <c r="E479" s="557"/>
      <c r="F479" s="148" t="s">
        <v>377</v>
      </c>
      <c r="G479" s="523" t="s">
        <v>387</v>
      </c>
      <c r="H479" s="523"/>
      <c r="I479" s="523"/>
      <c r="J479" s="523"/>
      <c r="K479" s="638"/>
      <c r="L479" s="591" t="e">
        <f>#REF!-#REF!*10%</f>
        <v>#REF!</v>
      </c>
    </row>
    <row r="480" spans="1:12" ht="15" customHeight="1" x14ac:dyDescent="0.25">
      <c r="A480" s="564"/>
      <c r="B480" s="568"/>
      <c r="C480" s="614"/>
      <c r="D480" s="611"/>
      <c r="E480" s="557"/>
      <c r="F480" s="148" t="s">
        <v>388</v>
      </c>
      <c r="G480" s="523" t="s">
        <v>393</v>
      </c>
      <c r="H480" s="523"/>
      <c r="I480" s="523"/>
      <c r="J480" s="523"/>
      <c r="K480" s="638"/>
      <c r="L480" s="591" t="e">
        <f>#REF!-#REF!*10%</f>
        <v>#REF!</v>
      </c>
    </row>
    <row r="481" spans="1:12" ht="15" customHeight="1" x14ac:dyDescent="0.25">
      <c r="A481" s="564"/>
      <c r="B481" s="568"/>
      <c r="C481" s="614"/>
      <c r="D481" s="611"/>
      <c r="E481" s="557"/>
      <c r="F481" s="148" t="s">
        <v>562</v>
      </c>
      <c r="G481" s="523" t="s">
        <v>1024</v>
      </c>
      <c r="H481" s="523"/>
      <c r="I481" s="523"/>
      <c r="J481" s="523"/>
      <c r="K481" s="638"/>
      <c r="L481" s="591" t="e">
        <f>#REF!-#REF!*10%</f>
        <v>#REF!</v>
      </c>
    </row>
    <row r="482" spans="1:12" ht="15" customHeight="1" x14ac:dyDescent="0.25">
      <c r="A482" s="564"/>
      <c r="B482" s="568"/>
      <c r="C482" s="614"/>
      <c r="D482" s="611"/>
      <c r="E482" s="557"/>
      <c r="F482" s="148" t="s">
        <v>570</v>
      </c>
      <c r="G482" s="523" t="s">
        <v>613</v>
      </c>
      <c r="H482" s="523"/>
      <c r="I482" s="523"/>
      <c r="J482" s="523"/>
      <c r="K482" s="638"/>
      <c r="L482" s="591" t="e">
        <f>#REF!-#REF!*10%</f>
        <v>#REF!</v>
      </c>
    </row>
    <row r="483" spans="1:12" ht="15" customHeight="1" x14ac:dyDescent="0.25">
      <c r="A483" s="564"/>
      <c r="B483" s="568"/>
      <c r="C483" s="614"/>
      <c r="D483" s="611"/>
      <c r="E483" s="557"/>
      <c r="F483" s="149" t="s">
        <v>4</v>
      </c>
      <c r="G483" s="606">
        <v>2.1</v>
      </c>
      <c r="H483" s="606"/>
      <c r="I483" s="606"/>
      <c r="J483" s="606"/>
      <c r="K483" s="638"/>
      <c r="L483" s="591" t="e">
        <f>#REF!-#REF!*10%</f>
        <v>#REF!</v>
      </c>
    </row>
    <row r="484" spans="1:12" ht="15" customHeight="1" x14ac:dyDescent="0.25">
      <c r="A484" s="564"/>
      <c r="B484" s="569"/>
      <c r="C484" s="614"/>
      <c r="D484" s="611"/>
      <c r="E484" s="557"/>
      <c r="F484" s="136" t="s">
        <v>1016</v>
      </c>
      <c r="G484" s="454">
        <v>5</v>
      </c>
      <c r="H484" s="454"/>
      <c r="I484" s="454"/>
      <c r="J484" s="454"/>
      <c r="K484" s="638"/>
      <c r="L484" s="591" t="e">
        <f>#REF!-#REF!*10%</f>
        <v>#REF!</v>
      </c>
    </row>
    <row r="485" spans="1:12" ht="15" customHeight="1" x14ac:dyDescent="0.25">
      <c r="A485" s="564">
        <v>7</v>
      </c>
      <c r="B485" s="567"/>
      <c r="C485" s="614" t="s">
        <v>1377</v>
      </c>
      <c r="D485" s="611"/>
      <c r="E485" s="557"/>
      <c r="F485" s="147" t="s">
        <v>81</v>
      </c>
      <c r="G485" s="607" t="s">
        <v>6</v>
      </c>
      <c r="H485" s="607"/>
      <c r="I485" s="607"/>
      <c r="J485" s="607"/>
      <c r="K485" s="636">
        <v>3</v>
      </c>
      <c r="L485" s="601">
        <v>8723</v>
      </c>
    </row>
    <row r="486" spans="1:12" ht="15" customHeight="1" x14ac:dyDescent="0.25">
      <c r="A486" s="564"/>
      <c r="B486" s="568"/>
      <c r="C486" s="614"/>
      <c r="D486" s="611"/>
      <c r="E486" s="557"/>
      <c r="F486" s="147" t="s">
        <v>80</v>
      </c>
      <c r="G486" s="469">
        <v>50</v>
      </c>
      <c r="H486" s="469"/>
      <c r="I486" s="469"/>
      <c r="J486" s="469"/>
      <c r="K486" s="503"/>
      <c r="L486" s="602"/>
    </row>
    <row r="487" spans="1:12" ht="15" customHeight="1" x14ac:dyDescent="0.25">
      <c r="A487" s="564"/>
      <c r="B487" s="568"/>
      <c r="C487" s="614"/>
      <c r="D487" s="611"/>
      <c r="E487" s="557"/>
      <c r="F487" s="147" t="s">
        <v>1</v>
      </c>
      <c r="G487" s="243">
        <v>3000</v>
      </c>
      <c r="H487" s="244">
        <v>4000</v>
      </c>
      <c r="I487" s="246">
        <v>5000</v>
      </c>
      <c r="J487" s="245">
        <v>6000</v>
      </c>
      <c r="K487" s="503"/>
      <c r="L487" s="602"/>
    </row>
    <row r="488" spans="1:12" ht="15" customHeight="1" x14ac:dyDescent="0.25">
      <c r="A488" s="564"/>
      <c r="B488" s="568"/>
      <c r="C488" s="614"/>
      <c r="D488" s="611"/>
      <c r="E488" s="557"/>
      <c r="F488" s="147" t="s">
        <v>817</v>
      </c>
      <c r="G488" s="243">
        <f>G486*100</f>
        <v>5000</v>
      </c>
      <c r="H488" s="244">
        <f>G486*110</f>
        <v>5500</v>
      </c>
      <c r="I488" s="246">
        <f>G486*120</f>
        <v>6000</v>
      </c>
      <c r="J488" s="245">
        <f>G486*123</f>
        <v>6150</v>
      </c>
      <c r="K488" s="503"/>
      <c r="L488" s="602"/>
    </row>
    <row r="489" spans="1:12" ht="15" customHeight="1" x14ac:dyDescent="0.25">
      <c r="A489" s="564"/>
      <c r="B489" s="568"/>
      <c r="C489" s="614"/>
      <c r="D489" s="611"/>
      <c r="E489" s="557"/>
      <c r="F489" s="147" t="s">
        <v>1269</v>
      </c>
      <c r="G489" s="451">
        <v>0.98</v>
      </c>
      <c r="H489" s="451"/>
      <c r="I489" s="451"/>
      <c r="J489" s="451"/>
      <c r="K489" s="503"/>
      <c r="L489" s="602"/>
    </row>
    <row r="490" spans="1:12" ht="15" customHeight="1" x14ac:dyDescent="0.25">
      <c r="A490" s="564"/>
      <c r="B490" s="568"/>
      <c r="C490" s="614"/>
      <c r="D490" s="611"/>
      <c r="E490" s="557"/>
      <c r="F490" s="93" t="s">
        <v>699</v>
      </c>
      <c r="G490" s="523" t="s">
        <v>700</v>
      </c>
      <c r="H490" s="523"/>
      <c r="I490" s="523"/>
      <c r="J490" s="523"/>
      <c r="K490" s="503"/>
      <c r="L490" s="602"/>
    </row>
    <row r="491" spans="1:12" ht="15" customHeight="1" x14ac:dyDescent="0.25">
      <c r="A491" s="564"/>
      <c r="B491" s="568"/>
      <c r="C491" s="614"/>
      <c r="D491" s="611"/>
      <c r="E491" s="557"/>
      <c r="F491" s="93" t="s">
        <v>1181</v>
      </c>
      <c r="G491" s="462" t="s">
        <v>1179</v>
      </c>
      <c r="H491" s="463"/>
      <c r="I491" s="463"/>
      <c r="J491" s="464"/>
      <c r="K491" s="503"/>
      <c r="L491" s="602"/>
    </row>
    <row r="492" spans="1:12" ht="15" customHeight="1" x14ac:dyDescent="0.25">
      <c r="A492" s="564"/>
      <c r="B492" s="568"/>
      <c r="C492" s="614"/>
      <c r="D492" s="611"/>
      <c r="E492" s="557"/>
      <c r="F492" s="147" t="s">
        <v>2</v>
      </c>
      <c r="G492" s="607">
        <v>67</v>
      </c>
      <c r="H492" s="607"/>
      <c r="I492" s="607"/>
      <c r="J492" s="607"/>
      <c r="K492" s="503"/>
      <c r="L492" s="602"/>
    </row>
    <row r="493" spans="1:12" ht="15" customHeight="1" x14ac:dyDescent="0.25">
      <c r="A493" s="564"/>
      <c r="B493" s="568"/>
      <c r="C493" s="614"/>
      <c r="D493" s="611"/>
      <c r="E493" s="557"/>
      <c r="F493" s="147" t="s">
        <v>396</v>
      </c>
      <c r="G493" s="523" t="s">
        <v>1185</v>
      </c>
      <c r="H493" s="523"/>
      <c r="I493" s="523"/>
      <c r="J493" s="523"/>
      <c r="K493" s="503"/>
      <c r="L493" s="602"/>
    </row>
    <row r="494" spans="1:12" ht="15" customHeight="1" x14ac:dyDescent="0.25">
      <c r="A494" s="564"/>
      <c r="B494" s="568"/>
      <c r="C494" s="614"/>
      <c r="D494" s="611"/>
      <c r="E494" s="557"/>
      <c r="F494" s="147" t="s">
        <v>3</v>
      </c>
      <c r="G494" s="607" t="s">
        <v>30</v>
      </c>
      <c r="H494" s="607"/>
      <c r="I494" s="607"/>
      <c r="J494" s="607"/>
      <c r="K494" s="503"/>
      <c r="L494" s="602"/>
    </row>
    <row r="495" spans="1:12" ht="15" customHeight="1" x14ac:dyDescent="0.25">
      <c r="A495" s="564"/>
      <c r="B495" s="568"/>
      <c r="C495" s="614"/>
      <c r="D495" s="611"/>
      <c r="E495" s="557"/>
      <c r="F495" s="148" t="s">
        <v>379</v>
      </c>
      <c r="G495" s="523" t="s">
        <v>380</v>
      </c>
      <c r="H495" s="523"/>
      <c r="I495" s="523"/>
      <c r="J495" s="523"/>
      <c r="K495" s="503"/>
      <c r="L495" s="602"/>
    </row>
    <row r="496" spans="1:12" ht="15" customHeight="1" x14ac:dyDescent="0.25">
      <c r="A496" s="564"/>
      <c r="B496" s="568"/>
      <c r="C496" s="614"/>
      <c r="D496" s="611"/>
      <c r="E496" s="557"/>
      <c r="F496" s="93" t="s">
        <v>701</v>
      </c>
      <c r="G496" s="523">
        <v>100000</v>
      </c>
      <c r="H496" s="523"/>
      <c r="I496" s="523"/>
      <c r="J496" s="523"/>
      <c r="K496" s="503"/>
      <c r="L496" s="602"/>
    </row>
    <row r="497" spans="1:12" ht="15" customHeight="1" x14ac:dyDescent="0.25">
      <c r="A497" s="564"/>
      <c r="B497" s="568"/>
      <c r="C497" s="614"/>
      <c r="D497" s="611"/>
      <c r="E497" s="557"/>
      <c r="F497" s="148" t="s">
        <v>257</v>
      </c>
      <c r="G497" s="523" t="s">
        <v>556</v>
      </c>
      <c r="H497" s="523"/>
      <c r="I497" s="523"/>
      <c r="J497" s="523"/>
      <c r="K497" s="503"/>
      <c r="L497" s="602"/>
    </row>
    <row r="498" spans="1:12" ht="15" customHeight="1" x14ac:dyDescent="0.25">
      <c r="A498" s="564"/>
      <c r="B498" s="568"/>
      <c r="C498" s="614"/>
      <c r="D498" s="611"/>
      <c r="E498" s="557"/>
      <c r="F498" s="148" t="s">
        <v>376</v>
      </c>
      <c r="G498" s="523" t="s">
        <v>395</v>
      </c>
      <c r="H498" s="523"/>
      <c r="I498" s="523"/>
      <c r="J498" s="523"/>
      <c r="K498" s="503"/>
      <c r="L498" s="602"/>
    </row>
    <row r="499" spans="1:12" ht="15" customHeight="1" x14ac:dyDescent="0.25">
      <c r="A499" s="564"/>
      <c r="B499" s="568"/>
      <c r="C499" s="614"/>
      <c r="D499" s="611"/>
      <c r="E499" s="557"/>
      <c r="F499" s="148" t="s">
        <v>381</v>
      </c>
      <c r="G499" s="523" t="s">
        <v>382</v>
      </c>
      <c r="H499" s="523"/>
      <c r="I499" s="523"/>
      <c r="J499" s="523"/>
      <c r="K499" s="503"/>
      <c r="L499" s="602"/>
    </row>
    <row r="500" spans="1:12" ht="15" customHeight="1" x14ac:dyDescent="0.25">
      <c r="A500" s="564"/>
      <c r="B500" s="568"/>
      <c r="C500" s="614"/>
      <c r="D500" s="611"/>
      <c r="E500" s="557"/>
      <c r="F500" s="94" t="s">
        <v>358</v>
      </c>
      <c r="G500" s="523" t="s">
        <v>900</v>
      </c>
      <c r="H500" s="523"/>
      <c r="I500" s="523"/>
      <c r="J500" s="523"/>
      <c r="K500" s="637">
        <v>5</v>
      </c>
      <c r="L500" s="443">
        <v>9333</v>
      </c>
    </row>
    <row r="501" spans="1:12" ht="15" customHeight="1" x14ac:dyDescent="0.25">
      <c r="A501" s="564"/>
      <c r="B501" s="568"/>
      <c r="C501" s="614"/>
      <c r="D501" s="611"/>
      <c r="E501" s="557"/>
      <c r="F501" s="148" t="s">
        <v>383</v>
      </c>
      <c r="G501" s="523" t="s">
        <v>384</v>
      </c>
      <c r="H501" s="523"/>
      <c r="I501" s="523"/>
      <c r="J501" s="523"/>
      <c r="K501" s="638"/>
      <c r="L501" s="591" t="e">
        <f>#REF!-#REF!*10%</f>
        <v>#REF!</v>
      </c>
    </row>
    <row r="502" spans="1:12" ht="15" customHeight="1" x14ac:dyDescent="0.25">
      <c r="A502" s="564"/>
      <c r="B502" s="568"/>
      <c r="C502" s="614"/>
      <c r="D502" s="611"/>
      <c r="E502" s="557"/>
      <c r="F502" s="148" t="s">
        <v>385</v>
      </c>
      <c r="G502" s="523" t="s">
        <v>386</v>
      </c>
      <c r="H502" s="523"/>
      <c r="I502" s="523"/>
      <c r="J502" s="523"/>
      <c r="K502" s="638"/>
      <c r="L502" s="591" t="e">
        <f>#REF!-#REF!*10%</f>
        <v>#REF!</v>
      </c>
    </row>
    <row r="503" spans="1:12" ht="15" customHeight="1" x14ac:dyDescent="0.25">
      <c r="A503" s="564"/>
      <c r="B503" s="568"/>
      <c r="C503" s="614"/>
      <c r="D503" s="611"/>
      <c r="E503" s="557"/>
      <c r="F503" s="148" t="s">
        <v>389</v>
      </c>
      <c r="G503" s="523" t="s">
        <v>390</v>
      </c>
      <c r="H503" s="523"/>
      <c r="I503" s="523"/>
      <c r="J503" s="523"/>
      <c r="K503" s="638"/>
      <c r="L503" s="591" t="e">
        <f>#REF!-#REF!*10%</f>
        <v>#REF!</v>
      </c>
    </row>
    <row r="504" spans="1:12" ht="15" customHeight="1" x14ac:dyDescent="0.25">
      <c r="A504" s="564"/>
      <c r="B504" s="568"/>
      <c r="C504" s="614"/>
      <c r="D504" s="611"/>
      <c r="E504" s="557"/>
      <c r="F504" s="93" t="s">
        <v>704</v>
      </c>
      <c r="G504" s="523" t="s">
        <v>705</v>
      </c>
      <c r="H504" s="523"/>
      <c r="I504" s="523"/>
      <c r="J504" s="523"/>
      <c r="K504" s="638"/>
      <c r="L504" s="591" t="e">
        <f>#REF!-#REF!*10%</f>
        <v>#REF!</v>
      </c>
    </row>
    <row r="505" spans="1:12" ht="15" customHeight="1" x14ac:dyDescent="0.25">
      <c r="A505" s="564"/>
      <c r="B505" s="568"/>
      <c r="C505" s="614"/>
      <c r="D505" s="611"/>
      <c r="E505" s="557"/>
      <c r="F505" s="93" t="s">
        <v>706</v>
      </c>
      <c r="G505" s="523" t="s">
        <v>390</v>
      </c>
      <c r="H505" s="523"/>
      <c r="I505" s="523"/>
      <c r="J505" s="523"/>
      <c r="K505" s="638"/>
      <c r="L505" s="591" t="e">
        <f>#REF!-#REF!*10%</f>
        <v>#REF!</v>
      </c>
    </row>
    <row r="506" spans="1:12" ht="15" customHeight="1" x14ac:dyDescent="0.25">
      <c r="A506" s="564"/>
      <c r="B506" s="568"/>
      <c r="C506" s="614"/>
      <c r="D506" s="611"/>
      <c r="E506" s="557"/>
      <c r="F506" s="93" t="s">
        <v>1271</v>
      </c>
      <c r="G506" s="523" t="s">
        <v>390</v>
      </c>
      <c r="H506" s="523"/>
      <c r="I506" s="523"/>
      <c r="J506" s="523"/>
      <c r="K506" s="638"/>
      <c r="L506" s="591" t="e">
        <f>#REF!-#REF!*10%</f>
        <v>#REF!</v>
      </c>
    </row>
    <row r="507" spans="1:12" ht="15" customHeight="1" x14ac:dyDescent="0.25">
      <c r="A507" s="564"/>
      <c r="B507" s="568"/>
      <c r="C507" s="614"/>
      <c r="D507" s="611"/>
      <c r="E507" s="557"/>
      <c r="F507" s="93" t="s">
        <v>707</v>
      </c>
      <c r="G507" s="523" t="s">
        <v>1270</v>
      </c>
      <c r="H507" s="523"/>
      <c r="I507" s="523"/>
      <c r="J507" s="523"/>
      <c r="K507" s="638"/>
      <c r="L507" s="591" t="e">
        <f>#REF!-#REF!*10%</f>
        <v>#REF!</v>
      </c>
    </row>
    <row r="508" spans="1:12" ht="15" customHeight="1" x14ac:dyDescent="0.25">
      <c r="A508" s="564"/>
      <c r="B508" s="568"/>
      <c r="C508" s="614"/>
      <c r="D508" s="611"/>
      <c r="E508" s="557"/>
      <c r="F508" s="93" t="s">
        <v>708</v>
      </c>
      <c r="G508" s="523" t="s">
        <v>390</v>
      </c>
      <c r="H508" s="523"/>
      <c r="I508" s="523"/>
      <c r="J508" s="523"/>
      <c r="K508" s="638"/>
      <c r="L508" s="591" t="e">
        <f>#REF!-#REF!*10%</f>
        <v>#REF!</v>
      </c>
    </row>
    <row r="509" spans="1:12" ht="15" customHeight="1" x14ac:dyDescent="0.25">
      <c r="A509" s="564"/>
      <c r="B509" s="568"/>
      <c r="C509" s="614"/>
      <c r="D509" s="611"/>
      <c r="E509" s="557"/>
      <c r="F509" s="148" t="s">
        <v>377</v>
      </c>
      <c r="G509" s="523" t="s">
        <v>387</v>
      </c>
      <c r="H509" s="523"/>
      <c r="I509" s="523"/>
      <c r="J509" s="523"/>
      <c r="K509" s="638"/>
      <c r="L509" s="591" t="e">
        <f>#REF!-#REF!*10%</f>
        <v>#REF!</v>
      </c>
    </row>
    <row r="510" spans="1:12" ht="15" customHeight="1" x14ac:dyDescent="0.25">
      <c r="A510" s="564"/>
      <c r="B510" s="568"/>
      <c r="C510" s="614"/>
      <c r="D510" s="611"/>
      <c r="E510" s="557"/>
      <c r="F510" s="148" t="s">
        <v>388</v>
      </c>
      <c r="G510" s="523" t="s">
        <v>393</v>
      </c>
      <c r="H510" s="523"/>
      <c r="I510" s="523"/>
      <c r="J510" s="523"/>
      <c r="K510" s="638"/>
      <c r="L510" s="591" t="e">
        <f>#REF!-#REF!*10%</f>
        <v>#REF!</v>
      </c>
    </row>
    <row r="511" spans="1:12" ht="15" customHeight="1" x14ac:dyDescent="0.25">
      <c r="A511" s="564"/>
      <c r="B511" s="568"/>
      <c r="C511" s="614"/>
      <c r="D511" s="611"/>
      <c r="E511" s="557"/>
      <c r="F511" s="148" t="s">
        <v>562</v>
      </c>
      <c r="G511" s="523" t="s">
        <v>1024</v>
      </c>
      <c r="H511" s="523"/>
      <c r="I511" s="523"/>
      <c r="J511" s="523"/>
      <c r="K511" s="638"/>
      <c r="L511" s="591" t="e">
        <f>#REF!-#REF!*10%</f>
        <v>#REF!</v>
      </c>
    </row>
    <row r="512" spans="1:12" ht="15" customHeight="1" x14ac:dyDescent="0.25">
      <c r="A512" s="564"/>
      <c r="B512" s="568"/>
      <c r="C512" s="614"/>
      <c r="D512" s="611"/>
      <c r="E512" s="557"/>
      <c r="F512" s="148" t="s">
        <v>570</v>
      </c>
      <c r="G512" s="523" t="s">
        <v>613</v>
      </c>
      <c r="H512" s="523"/>
      <c r="I512" s="523"/>
      <c r="J512" s="523"/>
      <c r="K512" s="638"/>
      <c r="L512" s="591" t="e">
        <f>#REF!-#REF!*10%</f>
        <v>#REF!</v>
      </c>
    </row>
    <row r="513" spans="1:12" ht="15" customHeight="1" x14ac:dyDescent="0.25">
      <c r="A513" s="564"/>
      <c r="B513" s="568"/>
      <c r="C513" s="614"/>
      <c r="D513" s="611"/>
      <c r="E513" s="557"/>
      <c r="F513" s="149" t="s">
        <v>4</v>
      </c>
      <c r="G513" s="606">
        <v>2.8</v>
      </c>
      <c r="H513" s="606"/>
      <c r="I513" s="606"/>
      <c r="J513" s="606"/>
      <c r="K513" s="638"/>
      <c r="L513" s="591" t="e">
        <f>#REF!-#REF!*10%</f>
        <v>#REF!</v>
      </c>
    </row>
    <row r="514" spans="1:12" ht="15" customHeight="1" x14ac:dyDescent="0.25">
      <c r="A514" s="564"/>
      <c r="B514" s="569"/>
      <c r="C514" s="614"/>
      <c r="D514" s="611"/>
      <c r="E514" s="557"/>
      <c r="F514" s="136" t="s">
        <v>1016</v>
      </c>
      <c r="G514" s="454">
        <v>5</v>
      </c>
      <c r="H514" s="454"/>
      <c r="I514" s="454"/>
      <c r="J514" s="454"/>
      <c r="K514" s="638"/>
      <c r="L514" s="591" t="e">
        <f>#REF!-#REF!*10%</f>
        <v>#REF!</v>
      </c>
    </row>
    <row r="515" spans="1:12" ht="15" customHeight="1" x14ac:dyDescent="0.25">
      <c r="A515" s="564">
        <v>8</v>
      </c>
      <c r="B515" s="567"/>
      <c r="C515" s="614" t="s">
        <v>1378</v>
      </c>
      <c r="D515" s="611"/>
      <c r="E515" s="557"/>
      <c r="F515" s="147" t="s">
        <v>81</v>
      </c>
      <c r="G515" s="607" t="s">
        <v>6</v>
      </c>
      <c r="H515" s="607"/>
      <c r="I515" s="607"/>
      <c r="J515" s="607"/>
      <c r="K515" s="636">
        <v>3</v>
      </c>
      <c r="L515" s="601">
        <v>8114</v>
      </c>
    </row>
    <row r="516" spans="1:12" ht="15" customHeight="1" x14ac:dyDescent="0.25">
      <c r="A516" s="564"/>
      <c r="B516" s="568"/>
      <c r="C516" s="614"/>
      <c r="D516" s="612"/>
      <c r="E516" s="557"/>
      <c r="F516" s="147" t="s">
        <v>80</v>
      </c>
      <c r="G516" s="469">
        <v>60</v>
      </c>
      <c r="H516" s="469"/>
      <c r="I516" s="469"/>
      <c r="J516" s="469"/>
      <c r="K516" s="503"/>
      <c r="L516" s="602"/>
    </row>
    <row r="517" spans="1:12" ht="15" customHeight="1" x14ac:dyDescent="0.25">
      <c r="A517" s="564"/>
      <c r="B517" s="568"/>
      <c r="C517" s="614"/>
      <c r="D517" s="612"/>
      <c r="E517" s="557"/>
      <c r="F517" s="147" t="s">
        <v>1</v>
      </c>
      <c r="G517" s="243">
        <v>3000</v>
      </c>
      <c r="H517" s="244">
        <v>4000</v>
      </c>
      <c r="I517" s="246">
        <v>5000</v>
      </c>
      <c r="J517" s="245">
        <v>6000</v>
      </c>
      <c r="K517" s="503"/>
      <c r="L517" s="602"/>
    </row>
    <row r="518" spans="1:12" ht="15" customHeight="1" x14ac:dyDescent="0.25">
      <c r="A518" s="564"/>
      <c r="B518" s="568"/>
      <c r="C518" s="614"/>
      <c r="D518" s="612"/>
      <c r="E518" s="557"/>
      <c r="F518" s="147" t="s">
        <v>817</v>
      </c>
      <c r="G518" s="243">
        <f>G516*100</f>
        <v>6000</v>
      </c>
      <c r="H518" s="244">
        <f>G516*110</f>
        <v>6600</v>
      </c>
      <c r="I518" s="246">
        <f>G516*120</f>
        <v>7200</v>
      </c>
      <c r="J518" s="245">
        <f>G516*123</f>
        <v>7380</v>
      </c>
      <c r="K518" s="503"/>
      <c r="L518" s="602"/>
    </row>
    <row r="519" spans="1:12" ht="15" customHeight="1" x14ac:dyDescent="0.25">
      <c r="A519" s="564"/>
      <c r="B519" s="568"/>
      <c r="C519" s="614"/>
      <c r="D519" s="612"/>
      <c r="E519" s="557"/>
      <c r="F519" s="147" t="s">
        <v>1269</v>
      </c>
      <c r="G519" s="451">
        <v>0.98</v>
      </c>
      <c r="H519" s="451"/>
      <c r="I519" s="451"/>
      <c r="J519" s="451"/>
      <c r="K519" s="503"/>
      <c r="L519" s="602"/>
    </row>
    <row r="520" spans="1:12" ht="15" customHeight="1" x14ac:dyDescent="0.25">
      <c r="A520" s="564"/>
      <c r="B520" s="568"/>
      <c r="C520" s="614"/>
      <c r="D520" s="612"/>
      <c r="E520" s="557"/>
      <c r="F520" s="93" t="s">
        <v>699</v>
      </c>
      <c r="G520" s="523" t="s">
        <v>700</v>
      </c>
      <c r="H520" s="523"/>
      <c r="I520" s="523"/>
      <c r="J520" s="523"/>
      <c r="K520" s="503"/>
      <c r="L520" s="602"/>
    </row>
    <row r="521" spans="1:12" ht="15" customHeight="1" x14ac:dyDescent="0.25">
      <c r="A521" s="564"/>
      <c r="B521" s="568"/>
      <c r="C521" s="614"/>
      <c r="D521" s="612"/>
      <c r="E521" s="557"/>
      <c r="F521" s="93" t="s">
        <v>1181</v>
      </c>
      <c r="G521" s="462" t="s">
        <v>1179</v>
      </c>
      <c r="H521" s="463"/>
      <c r="I521" s="463"/>
      <c r="J521" s="464"/>
      <c r="K521" s="503"/>
      <c r="L521" s="602"/>
    </row>
    <row r="522" spans="1:12" ht="15" customHeight="1" x14ac:dyDescent="0.25">
      <c r="A522" s="564"/>
      <c r="B522" s="568"/>
      <c r="C522" s="614"/>
      <c r="D522" s="612"/>
      <c r="E522" s="557"/>
      <c r="F522" s="147" t="s">
        <v>2</v>
      </c>
      <c r="G522" s="607">
        <v>67</v>
      </c>
      <c r="H522" s="607"/>
      <c r="I522" s="607"/>
      <c r="J522" s="607"/>
      <c r="K522" s="503"/>
      <c r="L522" s="602"/>
    </row>
    <row r="523" spans="1:12" ht="15" customHeight="1" x14ac:dyDescent="0.25">
      <c r="A523" s="564"/>
      <c r="B523" s="568"/>
      <c r="C523" s="614"/>
      <c r="D523" s="612"/>
      <c r="E523" s="557"/>
      <c r="F523" s="147" t="s">
        <v>396</v>
      </c>
      <c r="G523" s="523" t="s">
        <v>1185</v>
      </c>
      <c r="H523" s="523"/>
      <c r="I523" s="523"/>
      <c r="J523" s="523"/>
      <c r="K523" s="503"/>
      <c r="L523" s="602"/>
    </row>
    <row r="524" spans="1:12" ht="15" customHeight="1" x14ac:dyDescent="0.25">
      <c r="A524" s="564"/>
      <c r="B524" s="568"/>
      <c r="C524" s="614"/>
      <c r="D524" s="612"/>
      <c r="E524" s="557"/>
      <c r="F524" s="147" t="s">
        <v>3</v>
      </c>
      <c r="G524" s="607" t="s">
        <v>28</v>
      </c>
      <c r="H524" s="607"/>
      <c r="I524" s="607"/>
      <c r="J524" s="607"/>
      <c r="K524" s="503"/>
      <c r="L524" s="602"/>
    </row>
    <row r="525" spans="1:12" ht="15" customHeight="1" x14ac:dyDescent="0.25">
      <c r="A525" s="564"/>
      <c r="B525" s="568"/>
      <c r="C525" s="614"/>
      <c r="D525" s="612"/>
      <c r="E525" s="557"/>
      <c r="F525" s="148" t="s">
        <v>379</v>
      </c>
      <c r="G525" s="523" t="s">
        <v>380</v>
      </c>
      <c r="H525" s="523"/>
      <c r="I525" s="523"/>
      <c r="J525" s="523"/>
      <c r="K525" s="503"/>
      <c r="L525" s="602"/>
    </row>
    <row r="526" spans="1:12" ht="15" customHeight="1" x14ac:dyDescent="0.25">
      <c r="A526" s="564"/>
      <c r="B526" s="568"/>
      <c r="C526" s="614"/>
      <c r="D526" s="612"/>
      <c r="E526" s="557"/>
      <c r="F526" s="93" t="s">
        <v>701</v>
      </c>
      <c r="G526" s="523">
        <v>100000</v>
      </c>
      <c r="H526" s="523"/>
      <c r="I526" s="523"/>
      <c r="J526" s="523"/>
      <c r="K526" s="503"/>
      <c r="L526" s="602"/>
    </row>
    <row r="527" spans="1:12" ht="15" customHeight="1" x14ac:dyDescent="0.25">
      <c r="A527" s="564"/>
      <c r="B527" s="568"/>
      <c r="C527" s="614"/>
      <c r="D527" s="612"/>
      <c r="E527" s="557"/>
      <c r="F527" s="148" t="s">
        <v>257</v>
      </c>
      <c r="G527" s="523" t="s">
        <v>556</v>
      </c>
      <c r="H527" s="523"/>
      <c r="I527" s="523"/>
      <c r="J527" s="523"/>
      <c r="K527" s="503"/>
      <c r="L527" s="602"/>
    </row>
    <row r="528" spans="1:12" ht="15" customHeight="1" x14ac:dyDescent="0.25">
      <c r="A528" s="564"/>
      <c r="B528" s="568"/>
      <c r="C528" s="614"/>
      <c r="D528" s="612"/>
      <c r="E528" s="557"/>
      <c r="F528" s="148" t="s">
        <v>376</v>
      </c>
      <c r="G528" s="523" t="s">
        <v>395</v>
      </c>
      <c r="H528" s="523"/>
      <c r="I528" s="523"/>
      <c r="J528" s="523"/>
      <c r="K528" s="503"/>
      <c r="L528" s="602"/>
    </row>
    <row r="529" spans="1:12" ht="15" customHeight="1" x14ac:dyDescent="0.25">
      <c r="A529" s="564"/>
      <c r="B529" s="568"/>
      <c r="C529" s="614"/>
      <c r="D529" s="612"/>
      <c r="E529" s="557"/>
      <c r="F529" s="148" t="s">
        <v>381</v>
      </c>
      <c r="G529" s="523" t="s">
        <v>382</v>
      </c>
      <c r="H529" s="523"/>
      <c r="I529" s="523"/>
      <c r="J529" s="523"/>
      <c r="K529" s="503"/>
      <c r="L529" s="602"/>
    </row>
    <row r="530" spans="1:12" ht="15" customHeight="1" x14ac:dyDescent="0.25">
      <c r="A530" s="564"/>
      <c r="B530" s="568"/>
      <c r="C530" s="614"/>
      <c r="D530" s="612"/>
      <c r="E530" s="557"/>
      <c r="F530" s="94" t="s">
        <v>358</v>
      </c>
      <c r="G530" s="523" t="s">
        <v>900</v>
      </c>
      <c r="H530" s="523"/>
      <c r="I530" s="523"/>
      <c r="J530" s="523"/>
      <c r="K530" s="637">
        <v>5</v>
      </c>
      <c r="L530" s="443">
        <v>8682</v>
      </c>
    </row>
    <row r="531" spans="1:12" ht="15" customHeight="1" x14ac:dyDescent="0.25">
      <c r="A531" s="564"/>
      <c r="B531" s="568"/>
      <c r="C531" s="614"/>
      <c r="D531" s="612"/>
      <c r="E531" s="557"/>
      <c r="F531" s="148" t="s">
        <v>383</v>
      </c>
      <c r="G531" s="523" t="s">
        <v>384</v>
      </c>
      <c r="H531" s="523"/>
      <c r="I531" s="523"/>
      <c r="J531" s="523"/>
      <c r="K531" s="638"/>
      <c r="L531" s="591" t="e">
        <f>#REF!-#REF!*10%</f>
        <v>#REF!</v>
      </c>
    </row>
    <row r="532" spans="1:12" ht="15" customHeight="1" x14ac:dyDescent="0.25">
      <c r="A532" s="564"/>
      <c r="B532" s="568"/>
      <c r="C532" s="614"/>
      <c r="D532" s="612"/>
      <c r="E532" s="557"/>
      <c r="F532" s="148" t="s">
        <v>385</v>
      </c>
      <c r="G532" s="523" t="s">
        <v>386</v>
      </c>
      <c r="H532" s="523"/>
      <c r="I532" s="523"/>
      <c r="J532" s="523"/>
      <c r="K532" s="638"/>
      <c r="L532" s="591" t="e">
        <f>#REF!-#REF!*10%</f>
        <v>#REF!</v>
      </c>
    </row>
    <row r="533" spans="1:12" ht="15" customHeight="1" x14ac:dyDescent="0.25">
      <c r="A533" s="564"/>
      <c r="B533" s="568"/>
      <c r="C533" s="614"/>
      <c r="D533" s="612"/>
      <c r="E533" s="557"/>
      <c r="F533" s="148" t="s">
        <v>389</v>
      </c>
      <c r="G533" s="523" t="s">
        <v>390</v>
      </c>
      <c r="H533" s="523"/>
      <c r="I533" s="523"/>
      <c r="J533" s="523"/>
      <c r="K533" s="638"/>
      <c r="L533" s="591" t="e">
        <f>#REF!-#REF!*10%</f>
        <v>#REF!</v>
      </c>
    </row>
    <row r="534" spans="1:12" ht="15" customHeight="1" x14ac:dyDescent="0.25">
      <c r="A534" s="564"/>
      <c r="B534" s="568"/>
      <c r="C534" s="614"/>
      <c r="D534" s="612"/>
      <c r="E534" s="557"/>
      <c r="F534" s="93" t="s">
        <v>704</v>
      </c>
      <c r="G534" s="523" t="s">
        <v>705</v>
      </c>
      <c r="H534" s="523"/>
      <c r="I534" s="523"/>
      <c r="J534" s="523"/>
      <c r="K534" s="638"/>
      <c r="L534" s="591" t="e">
        <f>#REF!-#REF!*10%</f>
        <v>#REF!</v>
      </c>
    </row>
    <row r="535" spans="1:12" ht="15" customHeight="1" x14ac:dyDescent="0.25">
      <c r="A535" s="564"/>
      <c r="B535" s="568"/>
      <c r="C535" s="614"/>
      <c r="D535" s="612"/>
      <c r="E535" s="557"/>
      <c r="F535" s="93" t="s">
        <v>706</v>
      </c>
      <c r="G535" s="523" t="s">
        <v>390</v>
      </c>
      <c r="H535" s="523"/>
      <c r="I535" s="523"/>
      <c r="J535" s="523"/>
      <c r="K535" s="638"/>
      <c r="L535" s="591" t="e">
        <f>#REF!-#REF!*10%</f>
        <v>#REF!</v>
      </c>
    </row>
    <row r="536" spans="1:12" ht="15" customHeight="1" x14ac:dyDescent="0.25">
      <c r="A536" s="564"/>
      <c r="B536" s="568"/>
      <c r="C536" s="614"/>
      <c r="D536" s="612"/>
      <c r="E536" s="557"/>
      <c r="F536" s="93" t="s">
        <v>1271</v>
      </c>
      <c r="G536" s="523" t="s">
        <v>390</v>
      </c>
      <c r="H536" s="523"/>
      <c r="I536" s="523"/>
      <c r="J536" s="523"/>
      <c r="K536" s="638"/>
      <c r="L536" s="591" t="e">
        <f>#REF!-#REF!*10%</f>
        <v>#REF!</v>
      </c>
    </row>
    <row r="537" spans="1:12" ht="15" customHeight="1" x14ac:dyDescent="0.25">
      <c r="A537" s="564"/>
      <c r="B537" s="568"/>
      <c r="C537" s="614"/>
      <c r="D537" s="612"/>
      <c r="E537" s="557"/>
      <c r="F537" s="93" t="s">
        <v>707</v>
      </c>
      <c r="G537" s="523" t="s">
        <v>1270</v>
      </c>
      <c r="H537" s="523"/>
      <c r="I537" s="523"/>
      <c r="J537" s="523"/>
      <c r="K537" s="638"/>
      <c r="L537" s="591" t="e">
        <f>#REF!-#REF!*10%</f>
        <v>#REF!</v>
      </c>
    </row>
    <row r="538" spans="1:12" ht="15" customHeight="1" x14ac:dyDescent="0.25">
      <c r="A538" s="564"/>
      <c r="B538" s="568"/>
      <c r="C538" s="614"/>
      <c r="D538" s="612"/>
      <c r="E538" s="557"/>
      <c r="F538" s="93" t="s">
        <v>708</v>
      </c>
      <c r="G538" s="523" t="s">
        <v>390</v>
      </c>
      <c r="H538" s="523"/>
      <c r="I538" s="523"/>
      <c r="J538" s="523"/>
      <c r="K538" s="638"/>
      <c r="L538" s="591" t="e">
        <f>#REF!-#REF!*10%</f>
        <v>#REF!</v>
      </c>
    </row>
    <row r="539" spans="1:12" ht="15" customHeight="1" x14ac:dyDescent="0.25">
      <c r="A539" s="564"/>
      <c r="B539" s="568"/>
      <c r="C539" s="614"/>
      <c r="D539" s="612"/>
      <c r="E539" s="557"/>
      <c r="F539" s="148" t="s">
        <v>377</v>
      </c>
      <c r="G539" s="523" t="s">
        <v>387</v>
      </c>
      <c r="H539" s="523"/>
      <c r="I539" s="523"/>
      <c r="J539" s="523"/>
      <c r="K539" s="638"/>
      <c r="L539" s="591" t="e">
        <f>#REF!-#REF!*10%</f>
        <v>#REF!</v>
      </c>
    </row>
    <row r="540" spans="1:12" ht="15" customHeight="1" x14ac:dyDescent="0.25">
      <c r="A540" s="564"/>
      <c r="B540" s="568"/>
      <c r="C540" s="614"/>
      <c r="D540" s="612"/>
      <c r="E540" s="557"/>
      <c r="F540" s="148" t="s">
        <v>388</v>
      </c>
      <c r="G540" s="523" t="s">
        <v>393</v>
      </c>
      <c r="H540" s="523"/>
      <c r="I540" s="523"/>
      <c r="J540" s="523"/>
      <c r="K540" s="638"/>
      <c r="L540" s="591" t="e">
        <f>#REF!-#REF!*10%</f>
        <v>#REF!</v>
      </c>
    </row>
    <row r="541" spans="1:12" ht="15" customHeight="1" x14ac:dyDescent="0.25">
      <c r="A541" s="564"/>
      <c r="B541" s="568"/>
      <c r="C541" s="614"/>
      <c r="D541" s="612"/>
      <c r="E541" s="557"/>
      <c r="F541" s="148" t="s">
        <v>562</v>
      </c>
      <c r="G541" s="523" t="s">
        <v>1024</v>
      </c>
      <c r="H541" s="523"/>
      <c r="I541" s="523"/>
      <c r="J541" s="523"/>
      <c r="K541" s="638"/>
      <c r="L541" s="591" t="e">
        <f>#REF!-#REF!*10%</f>
        <v>#REF!</v>
      </c>
    </row>
    <row r="542" spans="1:12" ht="15" customHeight="1" x14ac:dyDescent="0.25">
      <c r="A542" s="564"/>
      <c r="B542" s="568"/>
      <c r="C542" s="614"/>
      <c r="D542" s="612"/>
      <c r="E542" s="557"/>
      <c r="F542" s="148" t="s">
        <v>570</v>
      </c>
      <c r="G542" s="523" t="s">
        <v>613</v>
      </c>
      <c r="H542" s="523"/>
      <c r="I542" s="523"/>
      <c r="J542" s="523"/>
      <c r="K542" s="638"/>
      <c r="L542" s="591" t="e">
        <f>#REF!-#REF!*10%</f>
        <v>#REF!</v>
      </c>
    </row>
    <row r="543" spans="1:12" ht="15" customHeight="1" x14ac:dyDescent="0.25">
      <c r="A543" s="564"/>
      <c r="B543" s="568"/>
      <c r="C543" s="614"/>
      <c r="D543" s="612"/>
      <c r="E543" s="557"/>
      <c r="F543" s="149" t="s">
        <v>4</v>
      </c>
      <c r="G543" s="606">
        <v>2</v>
      </c>
      <c r="H543" s="606"/>
      <c r="I543" s="606"/>
      <c r="J543" s="606"/>
      <c r="K543" s="638"/>
      <c r="L543" s="591" t="e">
        <f>#REF!-#REF!*10%</f>
        <v>#REF!</v>
      </c>
    </row>
    <row r="544" spans="1:12" ht="15" customHeight="1" x14ac:dyDescent="0.25">
      <c r="A544" s="564"/>
      <c r="B544" s="569"/>
      <c r="C544" s="614"/>
      <c r="D544" s="612"/>
      <c r="E544" s="557"/>
      <c r="F544" s="136" t="s">
        <v>1016</v>
      </c>
      <c r="G544" s="454">
        <v>5</v>
      </c>
      <c r="H544" s="454"/>
      <c r="I544" s="454"/>
      <c r="J544" s="454"/>
      <c r="K544" s="638"/>
      <c r="L544" s="591" t="e">
        <f>#REF!-#REF!*10%</f>
        <v>#REF!</v>
      </c>
    </row>
    <row r="545" spans="1:12" ht="15" customHeight="1" x14ac:dyDescent="0.25">
      <c r="A545" s="564">
        <v>9</v>
      </c>
      <c r="B545" s="567"/>
      <c r="C545" s="614" t="s">
        <v>1379</v>
      </c>
      <c r="D545" s="611"/>
      <c r="E545" s="557"/>
      <c r="F545" s="147" t="s">
        <v>81</v>
      </c>
      <c r="G545" s="607" t="s">
        <v>6</v>
      </c>
      <c r="H545" s="607"/>
      <c r="I545" s="607"/>
      <c r="J545" s="607"/>
      <c r="K545" s="636">
        <v>3</v>
      </c>
      <c r="L545" s="601">
        <v>10413</v>
      </c>
    </row>
    <row r="546" spans="1:12" ht="15" customHeight="1" x14ac:dyDescent="0.25">
      <c r="A546" s="564"/>
      <c r="B546" s="568"/>
      <c r="C546" s="614"/>
      <c r="D546" s="611"/>
      <c r="E546" s="557"/>
      <c r="F546" s="147" t="s">
        <v>80</v>
      </c>
      <c r="G546" s="469">
        <v>80</v>
      </c>
      <c r="H546" s="469"/>
      <c r="I546" s="469"/>
      <c r="J546" s="469"/>
      <c r="K546" s="503"/>
      <c r="L546" s="602"/>
    </row>
    <row r="547" spans="1:12" ht="15" customHeight="1" x14ac:dyDescent="0.25">
      <c r="A547" s="564"/>
      <c r="B547" s="568"/>
      <c r="C547" s="614"/>
      <c r="D547" s="611"/>
      <c r="E547" s="557"/>
      <c r="F547" s="147" t="s">
        <v>1</v>
      </c>
      <c r="G547" s="243">
        <v>3000</v>
      </c>
      <c r="H547" s="244">
        <v>4000</v>
      </c>
      <c r="I547" s="246">
        <v>5000</v>
      </c>
      <c r="J547" s="245">
        <v>6000</v>
      </c>
      <c r="K547" s="503"/>
      <c r="L547" s="602"/>
    </row>
    <row r="548" spans="1:12" ht="15" customHeight="1" x14ac:dyDescent="0.25">
      <c r="A548" s="564"/>
      <c r="B548" s="568"/>
      <c r="C548" s="614"/>
      <c r="D548" s="611"/>
      <c r="E548" s="557"/>
      <c r="F548" s="147" t="s">
        <v>817</v>
      </c>
      <c r="G548" s="243">
        <f>G546*100</f>
        <v>8000</v>
      </c>
      <c r="H548" s="244">
        <f>G546*110</f>
        <v>8800</v>
      </c>
      <c r="I548" s="246">
        <f>G546*120</f>
        <v>9600</v>
      </c>
      <c r="J548" s="245">
        <f>G546*123</f>
        <v>9840</v>
      </c>
      <c r="K548" s="503"/>
      <c r="L548" s="602"/>
    </row>
    <row r="549" spans="1:12" ht="15" customHeight="1" x14ac:dyDescent="0.25">
      <c r="A549" s="564"/>
      <c r="B549" s="568"/>
      <c r="C549" s="614"/>
      <c r="D549" s="611"/>
      <c r="E549" s="557"/>
      <c r="F549" s="147" t="s">
        <v>1269</v>
      </c>
      <c r="G549" s="451">
        <v>0.98</v>
      </c>
      <c r="H549" s="451"/>
      <c r="I549" s="451"/>
      <c r="J549" s="451"/>
      <c r="K549" s="503"/>
      <c r="L549" s="602"/>
    </row>
    <row r="550" spans="1:12" ht="15" customHeight="1" x14ac:dyDescent="0.25">
      <c r="A550" s="564"/>
      <c r="B550" s="568"/>
      <c r="C550" s="614"/>
      <c r="D550" s="611"/>
      <c r="E550" s="557"/>
      <c r="F550" s="93" t="s">
        <v>699</v>
      </c>
      <c r="G550" s="523" t="s">
        <v>700</v>
      </c>
      <c r="H550" s="523"/>
      <c r="I550" s="523"/>
      <c r="J550" s="523"/>
      <c r="K550" s="503"/>
      <c r="L550" s="602"/>
    </row>
    <row r="551" spans="1:12" ht="15" customHeight="1" x14ac:dyDescent="0.25">
      <c r="A551" s="564"/>
      <c r="B551" s="568"/>
      <c r="C551" s="614"/>
      <c r="D551" s="611"/>
      <c r="E551" s="557"/>
      <c r="F551" s="93" t="s">
        <v>1181</v>
      </c>
      <c r="G551" s="462" t="s">
        <v>1179</v>
      </c>
      <c r="H551" s="463"/>
      <c r="I551" s="463"/>
      <c r="J551" s="464"/>
      <c r="K551" s="503"/>
      <c r="L551" s="602"/>
    </row>
    <row r="552" spans="1:12" ht="15" customHeight="1" x14ac:dyDescent="0.25">
      <c r="A552" s="564"/>
      <c r="B552" s="568"/>
      <c r="C552" s="614"/>
      <c r="D552" s="611"/>
      <c r="E552" s="557"/>
      <c r="F552" s="147" t="s">
        <v>2</v>
      </c>
      <c r="G552" s="607">
        <v>67</v>
      </c>
      <c r="H552" s="607"/>
      <c r="I552" s="607"/>
      <c r="J552" s="607"/>
      <c r="K552" s="503"/>
      <c r="L552" s="602"/>
    </row>
    <row r="553" spans="1:12" ht="15" customHeight="1" x14ac:dyDescent="0.25">
      <c r="A553" s="564"/>
      <c r="B553" s="568"/>
      <c r="C553" s="614"/>
      <c r="D553" s="611"/>
      <c r="E553" s="557"/>
      <c r="F553" s="147" t="s">
        <v>396</v>
      </c>
      <c r="G553" s="523" t="s">
        <v>1185</v>
      </c>
      <c r="H553" s="523"/>
      <c r="I553" s="523"/>
      <c r="J553" s="523"/>
      <c r="K553" s="503"/>
      <c r="L553" s="602"/>
    </row>
    <row r="554" spans="1:12" ht="15" customHeight="1" x14ac:dyDescent="0.25">
      <c r="A554" s="564"/>
      <c r="B554" s="568"/>
      <c r="C554" s="614"/>
      <c r="D554" s="611"/>
      <c r="E554" s="557"/>
      <c r="F554" s="147" t="s">
        <v>3</v>
      </c>
      <c r="G554" s="607" t="s">
        <v>29</v>
      </c>
      <c r="H554" s="607"/>
      <c r="I554" s="607"/>
      <c r="J554" s="607"/>
      <c r="K554" s="503"/>
      <c r="L554" s="602"/>
    </row>
    <row r="555" spans="1:12" ht="15" customHeight="1" x14ac:dyDescent="0.25">
      <c r="A555" s="564"/>
      <c r="B555" s="568"/>
      <c r="C555" s="614"/>
      <c r="D555" s="611"/>
      <c r="E555" s="557"/>
      <c r="F555" s="148" t="s">
        <v>379</v>
      </c>
      <c r="G555" s="523" t="s">
        <v>380</v>
      </c>
      <c r="H555" s="523"/>
      <c r="I555" s="523"/>
      <c r="J555" s="523"/>
      <c r="K555" s="503"/>
      <c r="L555" s="602"/>
    </row>
    <row r="556" spans="1:12" ht="15" customHeight="1" x14ac:dyDescent="0.25">
      <c r="A556" s="564"/>
      <c r="B556" s="568"/>
      <c r="C556" s="614"/>
      <c r="D556" s="611"/>
      <c r="E556" s="557"/>
      <c r="F556" s="93" t="s">
        <v>701</v>
      </c>
      <c r="G556" s="523">
        <v>100000</v>
      </c>
      <c r="H556" s="523"/>
      <c r="I556" s="523"/>
      <c r="J556" s="523"/>
      <c r="K556" s="503"/>
      <c r="L556" s="602"/>
    </row>
    <row r="557" spans="1:12" ht="15" customHeight="1" x14ac:dyDescent="0.25">
      <c r="A557" s="564"/>
      <c r="B557" s="568"/>
      <c r="C557" s="614"/>
      <c r="D557" s="611"/>
      <c r="E557" s="557"/>
      <c r="F557" s="148" t="s">
        <v>257</v>
      </c>
      <c r="G557" s="523" t="s">
        <v>556</v>
      </c>
      <c r="H557" s="523"/>
      <c r="I557" s="523"/>
      <c r="J557" s="523"/>
      <c r="K557" s="503"/>
      <c r="L557" s="602"/>
    </row>
    <row r="558" spans="1:12" ht="15" customHeight="1" x14ac:dyDescent="0.25">
      <c r="A558" s="564"/>
      <c r="B558" s="568"/>
      <c r="C558" s="614"/>
      <c r="D558" s="611"/>
      <c r="E558" s="557"/>
      <c r="F558" s="148" t="s">
        <v>376</v>
      </c>
      <c r="G558" s="523" t="s">
        <v>395</v>
      </c>
      <c r="H558" s="523"/>
      <c r="I558" s="523"/>
      <c r="J558" s="523"/>
      <c r="K558" s="503"/>
      <c r="L558" s="602"/>
    </row>
    <row r="559" spans="1:12" ht="15" customHeight="1" x14ac:dyDescent="0.25">
      <c r="A559" s="564"/>
      <c r="B559" s="568"/>
      <c r="C559" s="614"/>
      <c r="D559" s="611"/>
      <c r="E559" s="557"/>
      <c r="F559" s="148" t="s">
        <v>381</v>
      </c>
      <c r="G559" s="523" t="s">
        <v>382</v>
      </c>
      <c r="H559" s="523"/>
      <c r="I559" s="523"/>
      <c r="J559" s="523"/>
      <c r="K559" s="503"/>
      <c r="L559" s="602"/>
    </row>
    <row r="560" spans="1:12" ht="15" customHeight="1" x14ac:dyDescent="0.25">
      <c r="A560" s="564"/>
      <c r="B560" s="568"/>
      <c r="C560" s="614"/>
      <c r="D560" s="611"/>
      <c r="E560" s="557"/>
      <c r="F560" s="94" t="s">
        <v>358</v>
      </c>
      <c r="G560" s="523" t="s">
        <v>900</v>
      </c>
      <c r="H560" s="523"/>
      <c r="I560" s="523"/>
      <c r="J560" s="523"/>
      <c r="K560" s="637">
        <v>5</v>
      </c>
      <c r="L560" s="443">
        <v>11142</v>
      </c>
    </row>
    <row r="561" spans="1:12" ht="15" customHeight="1" x14ac:dyDescent="0.25">
      <c r="A561" s="564"/>
      <c r="B561" s="568"/>
      <c r="C561" s="614"/>
      <c r="D561" s="611"/>
      <c r="E561" s="557"/>
      <c r="F561" s="148" t="s">
        <v>383</v>
      </c>
      <c r="G561" s="523" t="s">
        <v>384</v>
      </c>
      <c r="H561" s="523"/>
      <c r="I561" s="523"/>
      <c r="J561" s="523"/>
      <c r="K561" s="638"/>
      <c r="L561" s="591" t="e">
        <f>#REF!-#REF!*10%</f>
        <v>#REF!</v>
      </c>
    </row>
    <row r="562" spans="1:12" ht="15" customHeight="1" x14ac:dyDescent="0.25">
      <c r="A562" s="564"/>
      <c r="B562" s="568"/>
      <c r="C562" s="614"/>
      <c r="D562" s="611"/>
      <c r="E562" s="557"/>
      <c r="F562" s="148" t="s">
        <v>385</v>
      </c>
      <c r="G562" s="523" t="s">
        <v>386</v>
      </c>
      <c r="H562" s="523"/>
      <c r="I562" s="523"/>
      <c r="J562" s="523"/>
      <c r="K562" s="638"/>
      <c r="L562" s="591" t="e">
        <f>#REF!-#REF!*10%</f>
        <v>#REF!</v>
      </c>
    </row>
    <row r="563" spans="1:12" ht="15" customHeight="1" x14ac:dyDescent="0.25">
      <c r="A563" s="564"/>
      <c r="B563" s="568"/>
      <c r="C563" s="614"/>
      <c r="D563" s="611"/>
      <c r="E563" s="557"/>
      <c r="F563" s="148" t="s">
        <v>389</v>
      </c>
      <c r="G563" s="523" t="s">
        <v>390</v>
      </c>
      <c r="H563" s="523"/>
      <c r="I563" s="523"/>
      <c r="J563" s="523"/>
      <c r="K563" s="638"/>
      <c r="L563" s="591" t="e">
        <f>#REF!-#REF!*10%</f>
        <v>#REF!</v>
      </c>
    </row>
    <row r="564" spans="1:12" ht="15" customHeight="1" x14ac:dyDescent="0.25">
      <c r="A564" s="564"/>
      <c r="B564" s="568"/>
      <c r="C564" s="614"/>
      <c r="D564" s="611"/>
      <c r="E564" s="557"/>
      <c r="F564" s="93" t="s">
        <v>704</v>
      </c>
      <c r="G564" s="523" t="s">
        <v>705</v>
      </c>
      <c r="H564" s="523"/>
      <c r="I564" s="523"/>
      <c r="J564" s="523"/>
      <c r="K564" s="638"/>
      <c r="L564" s="591" t="e">
        <f>#REF!-#REF!*10%</f>
        <v>#REF!</v>
      </c>
    </row>
    <row r="565" spans="1:12" ht="15" customHeight="1" x14ac:dyDescent="0.25">
      <c r="A565" s="564"/>
      <c r="B565" s="568"/>
      <c r="C565" s="614"/>
      <c r="D565" s="611"/>
      <c r="E565" s="557"/>
      <c r="F565" s="93" t="s">
        <v>706</v>
      </c>
      <c r="G565" s="523" t="s">
        <v>390</v>
      </c>
      <c r="H565" s="523"/>
      <c r="I565" s="523"/>
      <c r="J565" s="523"/>
      <c r="K565" s="638"/>
      <c r="L565" s="591" t="e">
        <f>#REF!-#REF!*10%</f>
        <v>#REF!</v>
      </c>
    </row>
    <row r="566" spans="1:12" ht="15" customHeight="1" x14ac:dyDescent="0.25">
      <c r="A566" s="564"/>
      <c r="B566" s="568"/>
      <c r="C566" s="614"/>
      <c r="D566" s="611"/>
      <c r="E566" s="557"/>
      <c r="F566" s="93" t="s">
        <v>1271</v>
      </c>
      <c r="G566" s="523" t="s">
        <v>390</v>
      </c>
      <c r="H566" s="523"/>
      <c r="I566" s="523"/>
      <c r="J566" s="523"/>
      <c r="K566" s="638"/>
      <c r="L566" s="591" t="e">
        <f>#REF!-#REF!*10%</f>
        <v>#REF!</v>
      </c>
    </row>
    <row r="567" spans="1:12" ht="15" customHeight="1" x14ac:dyDescent="0.25">
      <c r="A567" s="564"/>
      <c r="B567" s="568"/>
      <c r="C567" s="614"/>
      <c r="D567" s="611"/>
      <c r="E567" s="557"/>
      <c r="F567" s="93" t="s">
        <v>707</v>
      </c>
      <c r="G567" s="523" t="s">
        <v>1270</v>
      </c>
      <c r="H567" s="523"/>
      <c r="I567" s="523"/>
      <c r="J567" s="523"/>
      <c r="K567" s="638"/>
      <c r="L567" s="591" t="e">
        <f>#REF!-#REF!*10%</f>
        <v>#REF!</v>
      </c>
    </row>
    <row r="568" spans="1:12" ht="15" customHeight="1" x14ac:dyDescent="0.25">
      <c r="A568" s="564"/>
      <c r="B568" s="568"/>
      <c r="C568" s="614"/>
      <c r="D568" s="611"/>
      <c r="E568" s="557"/>
      <c r="F568" s="93" t="s">
        <v>708</v>
      </c>
      <c r="G568" s="523" t="s">
        <v>390</v>
      </c>
      <c r="H568" s="523"/>
      <c r="I568" s="523"/>
      <c r="J568" s="523"/>
      <c r="K568" s="638"/>
      <c r="L568" s="591" t="e">
        <f>#REF!-#REF!*10%</f>
        <v>#REF!</v>
      </c>
    </row>
    <row r="569" spans="1:12" ht="15" customHeight="1" x14ac:dyDescent="0.25">
      <c r="A569" s="564"/>
      <c r="B569" s="568"/>
      <c r="C569" s="614"/>
      <c r="D569" s="611"/>
      <c r="E569" s="557"/>
      <c r="F569" s="148" t="s">
        <v>377</v>
      </c>
      <c r="G569" s="523" t="s">
        <v>387</v>
      </c>
      <c r="H569" s="523"/>
      <c r="I569" s="523"/>
      <c r="J569" s="523"/>
      <c r="K569" s="638"/>
      <c r="L569" s="591" t="e">
        <f>#REF!-#REF!*10%</f>
        <v>#REF!</v>
      </c>
    </row>
    <row r="570" spans="1:12" ht="15" customHeight="1" x14ac:dyDescent="0.25">
      <c r="A570" s="564"/>
      <c r="B570" s="568"/>
      <c r="C570" s="614"/>
      <c r="D570" s="611"/>
      <c r="E570" s="557"/>
      <c r="F570" s="148" t="s">
        <v>388</v>
      </c>
      <c r="G570" s="523" t="s">
        <v>393</v>
      </c>
      <c r="H570" s="523"/>
      <c r="I570" s="523"/>
      <c r="J570" s="523"/>
      <c r="K570" s="638"/>
      <c r="L570" s="591" t="e">
        <f>#REF!-#REF!*10%</f>
        <v>#REF!</v>
      </c>
    </row>
    <row r="571" spans="1:12" ht="15" customHeight="1" x14ac:dyDescent="0.25">
      <c r="A571" s="564"/>
      <c r="B571" s="568"/>
      <c r="C571" s="614"/>
      <c r="D571" s="611"/>
      <c r="E571" s="557"/>
      <c r="F571" s="148" t="s">
        <v>562</v>
      </c>
      <c r="G571" s="523" t="s">
        <v>1024</v>
      </c>
      <c r="H571" s="523"/>
      <c r="I571" s="523"/>
      <c r="J571" s="523"/>
      <c r="K571" s="638"/>
      <c r="L571" s="591" t="e">
        <f>#REF!-#REF!*10%</f>
        <v>#REF!</v>
      </c>
    </row>
    <row r="572" spans="1:12" ht="15" customHeight="1" x14ac:dyDescent="0.25">
      <c r="A572" s="564"/>
      <c r="B572" s="568"/>
      <c r="C572" s="614"/>
      <c r="D572" s="611"/>
      <c r="E572" s="557"/>
      <c r="F572" s="148" t="s">
        <v>570</v>
      </c>
      <c r="G572" s="523" t="s">
        <v>613</v>
      </c>
      <c r="H572" s="523"/>
      <c r="I572" s="523"/>
      <c r="J572" s="523"/>
      <c r="K572" s="638"/>
      <c r="L572" s="591" t="e">
        <f>#REF!-#REF!*10%</f>
        <v>#REF!</v>
      </c>
    </row>
    <row r="573" spans="1:12" ht="15" customHeight="1" x14ac:dyDescent="0.25">
      <c r="A573" s="564"/>
      <c r="B573" s="568"/>
      <c r="C573" s="614"/>
      <c r="D573" s="611"/>
      <c r="E573" s="557"/>
      <c r="F573" s="149" t="s">
        <v>4</v>
      </c>
      <c r="G573" s="606">
        <v>2.2000000000000002</v>
      </c>
      <c r="H573" s="606"/>
      <c r="I573" s="606"/>
      <c r="J573" s="606"/>
      <c r="K573" s="638"/>
      <c r="L573" s="591" t="e">
        <f>#REF!-#REF!*10%</f>
        <v>#REF!</v>
      </c>
    </row>
    <row r="574" spans="1:12" ht="15" customHeight="1" x14ac:dyDescent="0.25">
      <c r="A574" s="564"/>
      <c r="B574" s="569"/>
      <c r="C574" s="614"/>
      <c r="D574" s="611"/>
      <c r="E574" s="557"/>
      <c r="F574" s="136" t="s">
        <v>1016</v>
      </c>
      <c r="G574" s="454">
        <v>5</v>
      </c>
      <c r="H574" s="454"/>
      <c r="I574" s="454"/>
      <c r="J574" s="454"/>
      <c r="K574" s="638"/>
      <c r="L574" s="591" t="e">
        <f>#REF!-#REF!*10%</f>
        <v>#REF!</v>
      </c>
    </row>
    <row r="575" spans="1:12" ht="15" customHeight="1" x14ac:dyDescent="0.25">
      <c r="A575" s="564">
        <v>10</v>
      </c>
      <c r="B575" s="567"/>
      <c r="C575" s="614" t="s">
        <v>1380</v>
      </c>
      <c r="D575" s="611"/>
      <c r="E575" s="557"/>
      <c r="F575" s="147" t="s">
        <v>81</v>
      </c>
      <c r="G575" s="607" t="s">
        <v>6</v>
      </c>
      <c r="H575" s="607"/>
      <c r="I575" s="607"/>
      <c r="J575" s="607"/>
      <c r="K575" s="539">
        <v>3</v>
      </c>
      <c r="L575" s="601">
        <v>13804</v>
      </c>
    </row>
    <row r="576" spans="1:12" ht="15" customHeight="1" x14ac:dyDescent="0.25">
      <c r="A576" s="564"/>
      <c r="B576" s="568"/>
      <c r="C576" s="614"/>
      <c r="D576" s="611"/>
      <c r="E576" s="557"/>
      <c r="F576" s="147" t="s">
        <v>80</v>
      </c>
      <c r="G576" s="469">
        <v>100</v>
      </c>
      <c r="H576" s="469"/>
      <c r="I576" s="469"/>
      <c r="J576" s="469"/>
      <c r="K576" s="583"/>
      <c r="L576" s="602"/>
    </row>
    <row r="577" spans="1:12" ht="15" customHeight="1" x14ac:dyDescent="0.25">
      <c r="A577" s="564"/>
      <c r="B577" s="568"/>
      <c r="C577" s="614"/>
      <c r="D577" s="611"/>
      <c r="E577" s="557"/>
      <c r="F577" s="147" t="s">
        <v>1</v>
      </c>
      <c r="G577" s="243">
        <v>3000</v>
      </c>
      <c r="H577" s="244">
        <v>4000</v>
      </c>
      <c r="I577" s="246">
        <v>5000</v>
      </c>
      <c r="J577" s="245">
        <v>6000</v>
      </c>
      <c r="K577" s="583"/>
      <c r="L577" s="602"/>
    </row>
    <row r="578" spans="1:12" ht="15" customHeight="1" x14ac:dyDescent="0.25">
      <c r="A578" s="564"/>
      <c r="B578" s="568"/>
      <c r="C578" s="614"/>
      <c r="D578" s="611"/>
      <c r="E578" s="557"/>
      <c r="F578" s="147" t="s">
        <v>817</v>
      </c>
      <c r="G578" s="243">
        <f>G576*100</f>
        <v>10000</v>
      </c>
      <c r="H578" s="244">
        <f>G576*110</f>
        <v>11000</v>
      </c>
      <c r="I578" s="246">
        <f>G576*120</f>
        <v>12000</v>
      </c>
      <c r="J578" s="245">
        <f>G576*123</f>
        <v>12300</v>
      </c>
      <c r="K578" s="583"/>
      <c r="L578" s="602"/>
    </row>
    <row r="579" spans="1:12" ht="15" customHeight="1" x14ac:dyDescent="0.25">
      <c r="A579" s="564"/>
      <c r="B579" s="568"/>
      <c r="C579" s="614"/>
      <c r="D579" s="611"/>
      <c r="E579" s="557"/>
      <c r="F579" s="147" t="s">
        <v>1269</v>
      </c>
      <c r="G579" s="451">
        <v>0.98</v>
      </c>
      <c r="H579" s="451"/>
      <c r="I579" s="451"/>
      <c r="J579" s="451"/>
      <c r="K579" s="583"/>
      <c r="L579" s="602"/>
    </row>
    <row r="580" spans="1:12" ht="15" customHeight="1" x14ac:dyDescent="0.25">
      <c r="A580" s="564"/>
      <c r="B580" s="568"/>
      <c r="C580" s="614"/>
      <c r="D580" s="611"/>
      <c r="E580" s="557"/>
      <c r="F580" s="93" t="s">
        <v>699</v>
      </c>
      <c r="G580" s="523" t="s">
        <v>700</v>
      </c>
      <c r="H580" s="523"/>
      <c r="I580" s="523"/>
      <c r="J580" s="523"/>
      <c r="K580" s="583"/>
      <c r="L580" s="602"/>
    </row>
    <row r="581" spans="1:12" ht="15" customHeight="1" x14ac:dyDescent="0.25">
      <c r="A581" s="564"/>
      <c r="B581" s="568"/>
      <c r="C581" s="614"/>
      <c r="D581" s="611"/>
      <c r="E581" s="557"/>
      <c r="F581" s="93" t="s">
        <v>1181</v>
      </c>
      <c r="G581" s="462" t="s">
        <v>1179</v>
      </c>
      <c r="H581" s="463"/>
      <c r="I581" s="463"/>
      <c r="J581" s="464"/>
      <c r="K581" s="583"/>
      <c r="L581" s="602"/>
    </row>
    <row r="582" spans="1:12" ht="15" customHeight="1" x14ac:dyDescent="0.25">
      <c r="A582" s="564"/>
      <c r="B582" s="568"/>
      <c r="C582" s="614"/>
      <c r="D582" s="611"/>
      <c r="E582" s="557"/>
      <c r="F582" s="147" t="s">
        <v>2</v>
      </c>
      <c r="G582" s="607">
        <v>67</v>
      </c>
      <c r="H582" s="607"/>
      <c r="I582" s="607"/>
      <c r="J582" s="607"/>
      <c r="K582" s="583"/>
      <c r="L582" s="602"/>
    </row>
    <row r="583" spans="1:12" ht="15" customHeight="1" x14ac:dyDescent="0.25">
      <c r="A583" s="564"/>
      <c r="B583" s="568"/>
      <c r="C583" s="614"/>
      <c r="D583" s="611"/>
      <c r="E583" s="557"/>
      <c r="F583" s="147" t="s">
        <v>396</v>
      </c>
      <c r="G583" s="607" t="s">
        <v>1185</v>
      </c>
      <c r="H583" s="607"/>
      <c r="I583" s="607"/>
      <c r="J583" s="607"/>
      <c r="K583" s="583"/>
      <c r="L583" s="602"/>
    </row>
    <row r="584" spans="1:12" ht="15" customHeight="1" x14ac:dyDescent="0.25">
      <c r="A584" s="564"/>
      <c r="B584" s="568"/>
      <c r="C584" s="614"/>
      <c r="D584" s="611"/>
      <c r="E584" s="557"/>
      <c r="F584" s="147" t="s">
        <v>3</v>
      </c>
      <c r="G584" s="607" t="s">
        <v>30</v>
      </c>
      <c r="H584" s="607"/>
      <c r="I584" s="607"/>
      <c r="J584" s="607"/>
      <c r="K584" s="583"/>
      <c r="L584" s="602"/>
    </row>
    <row r="585" spans="1:12" ht="15" customHeight="1" x14ac:dyDescent="0.25">
      <c r="A585" s="564"/>
      <c r="B585" s="568"/>
      <c r="C585" s="614"/>
      <c r="D585" s="611"/>
      <c r="E585" s="557"/>
      <c r="F585" s="148" t="s">
        <v>379</v>
      </c>
      <c r="G585" s="523" t="s">
        <v>380</v>
      </c>
      <c r="H585" s="523"/>
      <c r="I585" s="523"/>
      <c r="J585" s="523"/>
      <c r="K585" s="583"/>
      <c r="L585" s="602"/>
    </row>
    <row r="586" spans="1:12" ht="15" customHeight="1" x14ac:dyDescent="0.25">
      <c r="A586" s="564"/>
      <c r="B586" s="568"/>
      <c r="C586" s="614"/>
      <c r="D586" s="611"/>
      <c r="E586" s="557"/>
      <c r="F586" s="93" t="s">
        <v>701</v>
      </c>
      <c r="G586" s="523">
        <v>100000</v>
      </c>
      <c r="H586" s="523"/>
      <c r="I586" s="523"/>
      <c r="J586" s="523"/>
      <c r="K586" s="583"/>
      <c r="L586" s="602"/>
    </row>
    <row r="587" spans="1:12" ht="15" customHeight="1" x14ac:dyDescent="0.25">
      <c r="A587" s="564"/>
      <c r="B587" s="568"/>
      <c r="C587" s="614"/>
      <c r="D587" s="611"/>
      <c r="E587" s="557"/>
      <c r="F587" s="148" t="s">
        <v>257</v>
      </c>
      <c r="G587" s="523" t="s">
        <v>556</v>
      </c>
      <c r="H587" s="523"/>
      <c r="I587" s="523"/>
      <c r="J587" s="523"/>
      <c r="K587" s="583"/>
      <c r="L587" s="602"/>
    </row>
    <row r="588" spans="1:12" ht="15" customHeight="1" x14ac:dyDescent="0.25">
      <c r="A588" s="564"/>
      <c r="B588" s="568"/>
      <c r="C588" s="614"/>
      <c r="D588" s="611"/>
      <c r="E588" s="557"/>
      <c r="F588" s="148" t="s">
        <v>376</v>
      </c>
      <c r="G588" s="523" t="s">
        <v>395</v>
      </c>
      <c r="H588" s="523"/>
      <c r="I588" s="523"/>
      <c r="J588" s="523"/>
      <c r="K588" s="583"/>
      <c r="L588" s="602"/>
    </row>
    <row r="589" spans="1:12" ht="15" customHeight="1" x14ac:dyDescent="0.25">
      <c r="A589" s="564"/>
      <c r="B589" s="568"/>
      <c r="C589" s="614"/>
      <c r="D589" s="611"/>
      <c r="E589" s="557"/>
      <c r="F589" s="148" t="s">
        <v>381</v>
      </c>
      <c r="G589" s="523" t="s">
        <v>382</v>
      </c>
      <c r="H589" s="523"/>
      <c r="I589" s="523"/>
      <c r="J589" s="523"/>
      <c r="K589" s="583"/>
      <c r="L589" s="602"/>
    </row>
    <row r="590" spans="1:12" ht="15" customHeight="1" x14ac:dyDescent="0.25">
      <c r="A590" s="564"/>
      <c r="B590" s="568"/>
      <c r="C590" s="614"/>
      <c r="D590" s="611"/>
      <c r="E590" s="557"/>
      <c r="F590" s="94" t="s">
        <v>358</v>
      </c>
      <c r="G590" s="523" t="s">
        <v>900</v>
      </c>
      <c r="H590" s="523"/>
      <c r="I590" s="523"/>
      <c r="J590" s="523"/>
      <c r="K590" s="584">
        <v>5</v>
      </c>
      <c r="L590" s="443">
        <v>14770</v>
      </c>
    </row>
    <row r="591" spans="1:12" ht="15" customHeight="1" x14ac:dyDescent="0.25">
      <c r="A591" s="564"/>
      <c r="B591" s="568"/>
      <c r="C591" s="614"/>
      <c r="D591" s="611"/>
      <c r="E591" s="557"/>
      <c r="F591" s="148" t="s">
        <v>383</v>
      </c>
      <c r="G591" s="523" t="s">
        <v>384</v>
      </c>
      <c r="H591" s="523"/>
      <c r="I591" s="523"/>
      <c r="J591" s="523"/>
      <c r="K591" s="585"/>
      <c r="L591" s="591" t="e">
        <f>#REF!-#REF!*10%</f>
        <v>#REF!</v>
      </c>
    </row>
    <row r="592" spans="1:12" ht="15" customHeight="1" x14ac:dyDescent="0.25">
      <c r="A592" s="564"/>
      <c r="B592" s="568"/>
      <c r="C592" s="614"/>
      <c r="D592" s="611"/>
      <c r="E592" s="557"/>
      <c r="F592" s="148" t="s">
        <v>385</v>
      </c>
      <c r="G592" s="523" t="s">
        <v>386</v>
      </c>
      <c r="H592" s="523"/>
      <c r="I592" s="523"/>
      <c r="J592" s="523"/>
      <c r="K592" s="585"/>
      <c r="L592" s="591" t="e">
        <f>#REF!-#REF!*10%</f>
        <v>#REF!</v>
      </c>
    </row>
    <row r="593" spans="1:12" ht="15" customHeight="1" x14ac:dyDescent="0.25">
      <c r="A593" s="564"/>
      <c r="B593" s="568"/>
      <c r="C593" s="614"/>
      <c r="D593" s="611"/>
      <c r="E593" s="557"/>
      <c r="F593" s="148" t="s">
        <v>389</v>
      </c>
      <c r="G593" s="523" t="s">
        <v>390</v>
      </c>
      <c r="H593" s="523"/>
      <c r="I593" s="523"/>
      <c r="J593" s="523"/>
      <c r="K593" s="585"/>
      <c r="L593" s="591" t="e">
        <f>#REF!-#REF!*10%</f>
        <v>#REF!</v>
      </c>
    </row>
    <row r="594" spans="1:12" ht="15" customHeight="1" x14ac:dyDescent="0.25">
      <c r="A594" s="564"/>
      <c r="B594" s="568"/>
      <c r="C594" s="614"/>
      <c r="D594" s="611"/>
      <c r="E594" s="557"/>
      <c r="F594" s="93" t="s">
        <v>704</v>
      </c>
      <c r="G594" s="523" t="s">
        <v>705</v>
      </c>
      <c r="H594" s="523"/>
      <c r="I594" s="523"/>
      <c r="J594" s="523"/>
      <c r="K594" s="585"/>
      <c r="L594" s="591" t="e">
        <f>#REF!-#REF!*10%</f>
        <v>#REF!</v>
      </c>
    </row>
    <row r="595" spans="1:12" ht="15" customHeight="1" x14ac:dyDescent="0.25">
      <c r="A595" s="564"/>
      <c r="B595" s="568"/>
      <c r="C595" s="614"/>
      <c r="D595" s="611"/>
      <c r="E595" s="557"/>
      <c r="F595" s="93" t="s">
        <v>706</v>
      </c>
      <c r="G595" s="523" t="s">
        <v>390</v>
      </c>
      <c r="H595" s="523"/>
      <c r="I595" s="523"/>
      <c r="J595" s="523"/>
      <c r="K595" s="585"/>
      <c r="L595" s="591" t="e">
        <f>#REF!-#REF!*10%</f>
        <v>#REF!</v>
      </c>
    </row>
    <row r="596" spans="1:12" ht="15" customHeight="1" x14ac:dyDescent="0.25">
      <c r="A596" s="564"/>
      <c r="B596" s="568"/>
      <c r="C596" s="614"/>
      <c r="D596" s="611"/>
      <c r="E596" s="557"/>
      <c r="F596" s="93" t="s">
        <v>1271</v>
      </c>
      <c r="G596" s="523" t="s">
        <v>390</v>
      </c>
      <c r="H596" s="523"/>
      <c r="I596" s="523"/>
      <c r="J596" s="523"/>
      <c r="K596" s="585"/>
      <c r="L596" s="591" t="e">
        <f>#REF!-#REF!*10%</f>
        <v>#REF!</v>
      </c>
    </row>
    <row r="597" spans="1:12" ht="15" customHeight="1" x14ac:dyDescent="0.25">
      <c r="A597" s="564"/>
      <c r="B597" s="568"/>
      <c r="C597" s="614"/>
      <c r="D597" s="611"/>
      <c r="E597" s="557"/>
      <c r="F597" s="93" t="s">
        <v>707</v>
      </c>
      <c r="G597" s="523" t="s">
        <v>911</v>
      </c>
      <c r="H597" s="523"/>
      <c r="I597" s="523"/>
      <c r="J597" s="523"/>
      <c r="K597" s="585"/>
      <c r="L597" s="591" t="e">
        <f>#REF!-#REF!*10%</f>
        <v>#REF!</v>
      </c>
    </row>
    <row r="598" spans="1:12" ht="15" customHeight="1" x14ac:dyDescent="0.25">
      <c r="A598" s="564"/>
      <c r="B598" s="568"/>
      <c r="C598" s="614"/>
      <c r="D598" s="611"/>
      <c r="E598" s="557"/>
      <c r="F598" s="93" t="s">
        <v>708</v>
      </c>
      <c r="G598" s="523" t="s">
        <v>390</v>
      </c>
      <c r="H598" s="523"/>
      <c r="I598" s="523"/>
      <c r="J598" s="523"/>
      <c r="K598" s="585"/>
      <c r="L598" s="591" t="e">
        <f>#REF!-#REF!*10%</f>
        <v>#REF!</v>
      </c>
    </row>
    <row r="599" spans="1:12" ht="15" customHeight="1" x14ac:dyDescent="0.25">
      <c r="A599" s="564"/>
      <c r="B599" s="568"/>
      <c r="C599" s="614"/>
      <c r="D599" s="611"/>
      <c r="E599" s="557"/>
      <c r="F599" s="148" t="s">
        <v>377</v>
      </c>
      <c r="G599" s="523" t="s">
        <v>387</v>
      </c>
      <c r="H599" s="523"/>
      <c r="I599" s="523"/>
      <c r="J599" s="523"/>
      <c r="K599" s="585"/>
      <c r="L599" s="591" t="e">
        <f>#REF!-#REF!*10%</f>
        <v>#REF!</v>
      </c>
    </row>
    <row r="600" spans="1:12" ht="15" customHeight="1" x14ac:dyDescent="0.25">
      <c r="A600" s="564"/>
      <c r="B600" s="568"/>
      <c r="C600" s="614"/>
      <c r="D600" s="611"/>
      <c r="E600" s="557"/>
      <c r="F600" s="148" t="s">
        <v>388</v>
      </c>
      <c r="G600" s="523" t="s">
        <v>393</v>
      </c>
      <c r="H600" s="523"/>
      <c r="I600" s="523"/>
      <c r="J600" s="523"/>
      <c r="K600" s="585"/>
      <c r="L600" s="591" t="e">
        <f>#REF!-#REF!*10%</f>
        <v>#REF!</v>
      </c>
    </row>
    <row r="601" spans="1:12" ht="15" customHeight="1" x14ac:dyDescent="0.25">
      <c r="A601" s="564"/>
      <c r="B601" s="568"/>
      <c r="C601" s="614"/>
      <c r="D601" s="611"/>
      <c r="E601" s="557"/>
      <c r="F601" s="148" t="s">
        <v>562</v>
      </c>
      <c r="G601" s="523" t="s">
        <v>1024</v>
      </c>
      <c r="H601" s="523"/>
      <c r="I601" s="523"/>
      <c r="J601" s="523"/>
      <c r="K601" s="585"/>
      <c r="L601" s="591" t="e">
        <f>#REF!-#REF!*10%</f>
        <v>#REF!</v>
      </c>
    </row>
    <row r="602" spans="1:12" ht="15" customHeight="1" x14ac:dyDescent="0.25">
      <c r="A602" s="564"/>
      <c r="B602" s="568"/>
      <c r="C602" s="614"/>
      <c r="D602" s="611"/>
      <c r="E602" s="557"/>
      <c r="F602" s="148" t="s">
        <v>570</v>
      </c>
      <c r="G602" s="523" t="s">
        <v>613</v>
      </c>
      <c r="H602" s="523"/>
      <c r="I602" s="523"/>
      <c r="J602" s="523"/>
      <c r="K602" s="585"/>
      <c r="L602" s="591" t="e">
        <f>#REF!-#REF!*10%</f>
        <v>#REF!</v>
      </c>
    </row>
    <row r="603" spans="1:12" ht="15" customHeight="1" x14ac:dyDescent="0.25">
      <c r="A603" s="564"/>
      <c r="B603" s="568"/>
      <c r="C603" s="614"/>
      <c r="D603" s="611"/>
      <c r="E603" s="557"/>
      <c r="F603" s="149" t="s">
        <v>4</v>
      </c>
      <c r="G603" s="606">
        <v>2.8</v>
      </c>
      <c r="H603" s="606"/>
      <c r="I603" s="606"/>
      <c r="J603" s="606"/>
      <c r="K603" s="585"/>
      <c r="L603" s="591" t="e">
        <f>#REF!-#REF!*10%</f>
        <v>#REF!</v>
      </c>
    </row>
    <row r="604" spans="1:12" ht="15" customHeight="1" x14ac:dyDescent="0.25">
      <c r="A604" s="564"/>
      <c r="B604" s="569"/>
      <c r="C604" s="614"/>
      <c r="D604" s="611"/>
      <c r="E604" s="557"/>
      <c r="F604" s="136" t="s">
        <v>1016</v>
      </c>
      <c r="G604" s="454">
        <v>5</v>
      </c>
      <c r="H604" s="454"/>
      <c r="I604" s="454"/>
      <c r="J604" s="454"/>
      <c r="K604" s="585"/>
      <c r="L604" s="596" t="e">
        <f>#REF!-#REF!*10%</f>
        <v>#REF!</v>
      </c>
    </row>
    <row r="605" spans="1:12" ht="15" customHeight="1" x14ac:dyDescent="0.3">
      <c r="A605" s="150"/>
      <c r="B605" s="150"/>
      <c r="C605" s="372"/>
      <c r="D605" s="145"/>
      <c r="E605" s="145"/>
      <c r="F605" s="128"/>
      <c r="G605" s="128"/>
      <c r="H605" s="128"/>
      <c r="I605" s="128"/>
      <c r="J605" s="163"/>
      <c r="K605" s="163"/>
      <c r="L605" s="355"/>
    </row>
    <row r="606" spans="1:12" ht="15" customHeight="1" x14ac:dyDescent="0.3">
      <c r="A606" s="150"/>
      <c r="B606" s="150"/>
      <c r="C606" s="372"/>
      <c r="D606" s="145"/>
      <c r="E606" s="145"/>
      <c r="F606" s="128"/>
      <c r="G606" s="128"/>
      <c r="H606" s="128"/>
      <c r="I606" s="128"/>
      <c r="J606" s="163"/>
      <c r="K606" s="163"/>
      <c r="L606" s="355"/>
    </row>
    <row r="607" spans="1:12" ht="15" customHeight="1" x14ac:dyDescent="0.3">
      <c r="A607" s="150"/>
      <c r="B607" s="150"/>
      <c r="C607" s="372"/>
      <c r="D607" s="145"/>
      <c r="E607" s="145"/>
      <c r="F607" s="128"/>
      <c r="G607" s="128"/>
      <c r="H607" s="128"/>
      <c r="I607" s="128"/>
      <c r="J607" s="163"/>
      <c r="K607" s="163"/>
      <c r="L607" s="355"/>
    </row>
    <row r="608" spans="1:12" ht="15" customHeight="1" x14ac:dyDescent="0.3">
      <c r="A608" s="150"/>
      <c r="B608" s="150"/>
      <c r="C608" s="372"/>
      <c r="D608" s="145"/>
      <c r="E608" s="145"/>
      <c r="F608" s="128"/>
      <c r="G608" s="128"/>
      <c r="H608" s="128"/>
      <c r="I608" s="128"/>
      <c r="J608" s="163"/>
      <c r="K608" s="163"/>
      <c r="L608" s="355"/>
    </row>
    <row r="609" spans="1:12" ht="15" customHeight="1" x14ac:dyDescent="0.3">
      <c r="A609" s="150"/>
      <c r="B609" s="150"/>
      <c r="C609" s="372"/>
      <c r="D609" s="145"/>
      <c r="E609" s="145"/>
      <c r="F609" s="128"/>
      <c r="G609" s="128"/>
      <c r="H609" s="128"/>
      <c r="I609" s="128"/>
      <c r="J609" s="163"/>
      <c r="K609" s="163"/>
      <c r="L609" s="355"/>
    </row>
    <row r="610" spans="1:12" ht="15" customHeight="1" x14ac:dyDescent="0.3">
      <c r="A610" s="150"/>
      <c r="B610" s="150"/>
      <c r="C610" s="372"/>
      <c r="D610" s="145"/>
      <c r="E610" s="145"/>
      <c r="F610" s="128"/>
      <c r="G610" s="128"/>
      <c r="H610" s="128"/>
      <c r="I610" s="128"/>
      <c r="J610" s="163"/>
      <c r="K610" s="163"/>
      <c r="L610" s="355"/>
    </row>
    <row r="611" spans="1:12" ht="15" customHeight="1" x14ac:dyDescent="0.3">
      <c r="A611" s="150"/>
      <c r="B611" s="150"/>
      <c r="C611" s="372"/>
      <c r="D611" s="145"/>
      <c r="E611" s="145"/>
      <c r="F611" s="128"/>
      <c r="G611" s="128"/>
      <c r="H611" s="128"/>
      <c r="I611" s="128"/>
      <c r="J611" s="163"/>
      <c r="K611" s="163"/>
      <c r="L611" s="355"/>
    </row>
    <row r="612" spans="1:12" ht="15" customHeight="1" x14ac:dyDescent="0.3">
      <c r="A612" s="150"/>
      <c r="B612" s="150"/>
      <c r="C612" s="372"/>
      <c r="D612" s="145"/>
      <c r="E612" s="145"/>
      <c r="F612" s="128"/>
      <c r="G612" s="128"/>
      <c r="H612" s="128"/>
      <c r="I612" s="128"/>
      <c r="J612" s="163"/>
      <c r="K612" s="163"/>
      <c r="L612" s="355"/>
    </row>
    <row r="613" spans="1:12" ht="15" customHeight="1" x14ac:dyDescent="0.3">
      <c r="A613" s="150"/>
      <c r="B613" s="150"/>
      <c r="C613" s="372"/>
      <c r="D613" s="145"/>
      <c r="E613" s="145"/>
      <c r="F613" s="128"/>
      <c r="G613" s="128"/>
      <c r="H613" s="128"/>
      <c r="I613" s="128"/>
      <c r="J613" s="163"/>
      <c r="K613" s="163"/>
      <c r="L613" s="355"/>
    </row>
    <row r="614" spans="1:12" ht="15" customHeight="1" x14ac:dyDescent="0.3">
      <c r="A614" s="150"/>
      <c r="B614" s="150"/>
      <c r="C614" s="372"/>
      <c r="D614" s="145"/>
      <c r="E614" s="145"/>
      <c r="F614" s="128"/>
      <c r="G614" s="128"/>
      <c r="H614" s="128"/>
      <c r="I614" s="128"/>
      <c r="J614" s="163"/>
      <c r="K614" s="163"/>
      <c r="L614" s="355"/>
    </row>
    <row r="615" spans="1:12" ht="15" customHeight="1" x14ac:dyDescent="0.3">
      <c r="A615" s="150"/>
      <c r="B615" s="150"/>
      <c r="C615" s="372"/>
      <c r="D615" s="145"/>
      <c r="E615" s="145"/>
      <c r="F615" s="128"/>
      <c r="G615" s="128"/>
      <c r="H615" s="128"/>
      <c r="I615" s="128"/>
      <c r="J615" s="163"/>
      <c r="K615" s="163"/>
      <c r="L615" s="355"/>
    </row>
    <row r="616" spans="1:12" ht="15" customHeight="1" x14ac:dyDescent="0.3">
      <c r="A616" s="150"/>
      <c r="B616" s="150"/>
      <c r="C616" s="372"/>
      <c r="D616" s="145"/>
      <c r="E616" s="145"/>
      <c r="F616" s="128"/>
      <c r="G616" s="128"/>
      <c r="H616" s="128"/>
      <c r="I616" s="128"/>
      <c r="J616" s="163"/>
      <c r="K616" s="163"/>
      <c r="L616" s="355"/>
    </row>
    <row r="617" spans="1:12" ht="15" customHeight="1" x14ac:dyDescent="0.3">
      <c r="A617" s="150"/>
      <c r="B617" s="150"/>
      <c r="C617" s="372"/>
      <c r="D617" s="145"/>
      <c r="E617" s="145"/>
      <c r="F617" s="128"/>
      <c r="G617" s="128"/>
      <c r="H617" s="128"/>
      <c r="I617" s="128"/>
      <c r="J617" s="163"/>
      <c r="K617" s="163"/>
      <c r="L617" s="355"/>
    </row>
    <row r="618" spans="1:12" ht="15" customHeight="1" x14ac:dyDescent="0.3">
      <c r="A618" s="150"/>
      <c r="B618" s="150"/>
      <c r="C618" s="372"/>
      <c r="D618" s="145"/>
      <c r="E618" s="145"/>
      <c r="F618" s="128"/>
      <c r="G618" s="128"/>
      <c r="H618" s="128"/>
      <c r="I618" s="128"/>
      <c r="J618" s="163"/>
      <c r="K618" s="163"/>
      <c r="L618" s="355"/>
    </row>
    <row r="619" spans="1:12" ht="15" customHeight="1" x14ac:dyDescent="0.3">
      <c r="A619" s="150"/>
      <c r="B619" s="150"/>
      <c r="C619" s="372"/>
      <c r="D619" s="145"/>
      <c r="E619" s="145"/>
      <c r="F619" s="128"/>
      <c r="G619" s="128"/>
      <c r="H619" s="128"/>
      <c r="I619" s="128"/>
      <c r="J619" s="163"/>
      <c r="K619" s="163"/>
      <c r="L619" s="355"/>
    </row>
    <row r="620" spans="1:12" ht="15" customHeight="1" x14ac:dyDescent="0.3">
      <c r="A620" s="150"/>
      <c r="B620" s="150"/>
      <c r="C620" s="372"/>
      <c r="D620" s="145"/>
      <c r="E620" s="145"/>
      <c r="F620" s="128"/>
      <c r="G620" s="128"/>
      <c r="H620" s="128"/>
      <c r="I620" s="128"/>
      <c r="J620" s="163"/>
      <c r="K620" s="163"/>
      <c r="L620" s="355"/>
    </row>
    <row r="621" spans="1:12" ht="15" customHeight="1" x14ac:dyDescent="0.3">
      <c r="A621" s="150"/>
      <c r="B621" s="150"/>
      <c r="C621" s="372"/>
      <c r="D621" s="145"/>
      <c r="E621" s="145"/>
      <c r="F621" s="128"/>
      <c r="G621" s="128"/>
      <c r="H621" s="128"/>
      <c r="I621" s="128"/>
      <c r="J621" s="163"/>
      <c r="K621" s="163"/>
      <c r="L621" s="355"/>
    </row>
    <row r="622" spans="1:12" ht="15" customHeight="1" x14ac:dyDescent="0.3">
      <c r="A622" s="150"/>
      <c r="B622" s="150"/>
      <c r="C622" s="372"/>
      <c r="D622" s="145"/>
      <c r="E622" s="145"/>
      <c r="F622" s="128"/>
      <c r="G622" s="128"/>
      <c r="H622" s="128"/>
      <c r="I622" s="128"/>
      <c r="J622" s="163"/>
      <c r="K622" s="163"/>
      <c r="L622" s="355"/>
    </row>
    <row r="623" spans="1:12" x14ac:dyDescent="0.3">
      <c r="A623" s="150"/>
      <c r="B623" s="150"/>
      <c r="C623" s="372"/>
      <c r="D623" s="145"/>
      <c r="E623" s="145"/>
      <c r="F623" s="128"/>
      <c r="G623" s="128"/>
      <c r="H623" s="128"/>
      <c r="I623" s="128"/>
      <c r="J623" s="163"/>
      <c r="K623" s="163"/>
      <c r="L623" s="355"/>
    </row>
    <row r="624" spans="1:12" x14ac:dyDescent="0.3">
      <c r="A624" s="150"/>
      <c r="B624" s="150"/>
      <c r="C624" s="372"/>
      <c r="D624" s="145"/>
      <c r="E624" s="145"/>
      <c r="F624" s="128"/>
      <c r="G624" s="128"/>
      <c r="H624" s="128"/>
      <c r="I624" s="128"/>
      <c r="J624" s="163"/>
      <c r="K624" s="163"/>
      <c r="L624" s="355"/>
    </row>
    <row r="625" spans="1:12" x14ac:dyDescent="0.3">
      <c r="A625" s="150"/>
      <c r="B625" s="150"/>
      <c r="C625" s="372"/>
      <c r="D625" s="145"/>
      <c r="E625" s="145"/>
      <c r="F625" s="128"/>
      <c r="G625" s="128"/>
      <c r="H625" s="128"/>
      <c r="I625" s="128"/>
      <c r="J625" s="163"/>
      <c r="K625" s="163"/>
      <c r="L625" s="355"/>
    </row>
    <row r="626" spans="1:12" x14ac:dyDescent="0.3">
      <c r="A626" s="150"/>
      <c r="B626" s="150"/>
      <c r="C626" s="372"/>
      <c r="D626" s="145"/>
      <c r="E626" s="145"/>
      <c r="F626" s="128"/>
      <c r="G626" s="128"/>
      <c r="H626" s="128"/>
      <c r="I626" s="128"/>
      <c r="J626" s="163"/>
      <c r="K626" s="163"/>
      <c r="L626" s="355"/>
    </row>
    <row r="627" spans="1:12" x14ac:dyDescent="0.3">
      <c r="A627" s="150"/>
      <c r="B627" s="150"/>
      <c r="C627" s="372"/>
      <c r="D627" s="145"/>
      <c r="E627" s="145"/>
      <c r="F627" s="128"/>
      <c r="G627" s="128"/>
      <c r="H627" s="128"/>
      <c r="I627" s="128"/>
      <c r="J627" s="163"/>
      <c r="K627" s="163"/>
      <c r="L627" s="355"/>
    </row>
    <row r="628" spans="1:12" x14ac:dyDescent="0.3">
      <c r="A628" s="150"/>
      <c r="B628" s="150"/>
      <c r="C628" s="372"/>
      <c r="D628" s="145"/>
      <c r="E628" s="145"/>
      <c r="F628" s="128"/>
      <c r="G628" s="128"/>
      <c r="H628" s="128"/>
      <c r="I628" s="128"/>
      <c r="J628" s="163"/>
      <c r="K628" s="163"/>
      <c r="L628" s="355"/>
    </row>
    <row r="629" spans="1:12" x14ac:dyDescent="0.3">
      <c r="A629" s="150"/>
      <c r="B629" s="150"/>
      <c r="C629" s="372"/>
      <c r="D629" s="145"/>
      <c r="E629" s="145"/>
      <c r="F629" s="128"/>
      <c r="G629" s="128"/>
      <c r="H629" s="128"/>
      <c r="I629" s="128"/>
      <c r="J629" s="163"/>
      <c r="K629" s="163"/>
      <c r="L629" s="355"/>
    </row>
    <row r="630" spans="1:12" x14ac:dyDescent="0.3">
      <c r="J630" s="164"/>
      <c r="K630" s="164"/>
      <c r="L630" s="356"/>
    </row>
    <row r="631" spans="1:12" x14ac:dyDescent="0.3">
      <c r="J631" s="164"/>
      <c r="K631" s="164"/>
      <c r="L631" s="356"/>
    </row>
    <row r="632" spans="1:12" x14ac:dyDescent="0.3">
      <c r="J632" s="164"/>
      <c r="K632" s="164"/>
      <c r="L632" s="356"/>
    </row>
    <row r="633" spans="1:12" x14ac:dyDescent="0.3">
      <c r="J633" s="164"/>
      <c r="K633" s="164"/>
      <c r="L633" s="356"/>
    </row>
    <row r="634" spans="1:12" x14ac:dyDescent="0.3">
      <c r="J634" s="164"/>
      <c r="K634" s="164"/>
      <c r="L634" s="356"/>
    </row>
    <row r="635" spans="1:12" x14ac:dyDescent="0.3">
      <c r="J635" s="164"/>
      <c r="K635" s="164"/>
      <c r="L635" s="356"/>
    </row>
    <row r="636" spans="1:12" x14ac:dyDescent="0.3">
      <c r="J636" s="164"/>
      <c r="K636" s="164"/>
      <c r="L636" s="356"/>
    </row>
    <row r="637" spans="1:12" x14ac:dyDescent="0.3">
      <c r="J637" s="164"/>
      <c r="K637" s="164"/>
      <c r="L637" s="356"/>
    </row>
    <row r="638" spans="1:12" x14ac:dyDescent="0.3">
      <c r="J638" s="164"/>
      <c r="K638" s="164"/>
      <c r="L638" s="356"/>
    </row>
    <row r="639" spans="1:12" x14ac:dyDescent="0.3">
      <c r="J639" s="164"/>
      <c r="K639" s="164"/>
      <c r="L639" s="356"/>
    </row>
    <row r="640" spans="1:12" x14ac:dyDescent="0.3">
      <c r="J640" s="164"/>
      <c r="K640" s="164"/>
      <c r="L640" s="356"/>
    </row>
    <row r="641" spans="4:12" x14ac:dyDescent="0.3">
      <c r="J641" s="164"/>
      <c r="K641" s="164"/>
      <c r="L641" s="356"/>
    </row>
    <row r="642" spans="4:12" x14ac:dyDescent="0.3">
      <c r="J642" s="164"/>
      <c r="K642" s="164"/>
      <c r="L642" s="356"/>
    </row>
    <row r="643" spans="4:12" x14ac:dyDescent="0.3">
      <c r="J643" s="164"/>
      <c r="K643" s="164"/>
      <c r="L643" s="356"/>
    </row>
    <row r="644" spans="4:12" x14ac:dyDescent="0.3">
      <c r="J644" s="164"/>
      <c r="K644" s="164"/>
      <c r="L644" s="356"/>
    </row>
    <row r="645" spans="4:12" x14ac:dyDescent="0.3">
      <c r="J645" s="164"/>
      <c r="K645" s="164"/>
      <c r="L645" s="356"/>
    </row>
    <row r="646" spans="4:12" x14ac:dyDescent="0.3">
      <c r="J646" s="164"/>
      <c r="K646" s="164"/>
      <c r="L646" s="356"/>
    </row>
    <row r="647" spans="4:12" x14ac:dyDescent="0.3">
      <c r="J647" s="164"/>
      <c r="K647" s="164"/>
      <c r="L647" s="356"/>
    </row>
    <row r="648" spans="4:12" x14ac:dyDescent="0.3">
      <c r="J648" s="164"/>
      <c r="K648" s="164"/>
      <c r="L648" s="356"/>
    </row>
    <row r="649" spans="4:12" x14ac:dyDescent="0.3">
      <c r="D649" s="10"/>
      <c r="E649" s="10"/>
      <c r="G649" s="164"/>
      <c r="H649" s="165"/>
      <c r="I649" s="165"/>
      <c r="J649" s="165"/>
      <c r="K649" s="165"/>
      <c r="L649" s="356"/>
    </row>
    <row r="650" spans="4:12" x14ac:dyDescent="0.3">
      <c r="D650" s="10"/>
      <c r="E650" s="10"/>
      <c r="G650" s="164"/>
      <c r="H650" s="165"/>
      <c r="I650" s="165"/>
      <c r="J650" s="165"/>
      <c r="K650" s="165"/>
      <c r="L650" s="356"/>
    </row>
    <row r="651" spans="4:12" x14ac:dyDescent="0.3">
      <c r="D651" s="10"/>
      <c r="E651" s="10"/>
      <c r="G651" s="164"/>
      <c r="H651" s="165"/>
      <c r="I651" s="165"/>
      <c r="J651" s="165"/>
      <c r="K651" s="165"/>
      <c r="L651" s="356"/>
    </row>
    <row r="652" spans="4:12" x14ac:dyDescent="0.3">
      <c r="D652" s="10"/>
      <c r="E652" s="10"/>
      <c r="G652" s="164"/>
      <c r="H652" s="165"/>
      <c r="I652" s="165"/>
      <c r="J652" s="165"/>
      <c r="K652" s="165"/>
      <c r="L652" s="356"/>
    </row>
    <row r="653" spans="4:12" x14ac:dyDescent="0.3">
      <c r="D653" s="10"/>
      <c r="E653" s="10"/>
      <c r="G653" s="164"/>
      <c r="H653" s="165"/>
      <c r="I653" s="165"/>
      <c r="J653" s="165"/>
      <c r="K653" s="165"/>
      <c r="L653" s="356"/>
    </row>
    <row r="654" spans="4:12" x14ac:dyDescent="0.3">
      <c r="D654" s="10"/>
      <c r="E654" s="10"/>
      <c r="G654" s="164"/>
      <c r="H654" s="165"/>
      <c r="I654" s="165"/>
      <c r="J654" s="165"/>
      <c r="K654" s="165"/>
      <c r="L654" s="356"/>
    </row>
    <row r="655" spans="4:12" x14ac:dyDescent="0.3">
      <c r="D655" s="10"/>
      <c r="E655" s="10"/>
      <c r="G655" s="164"/>
      <c r="H655" s="165"/>
      <c r="I655" s="165"/>
      <c r="J655" s="165"/>
      <c r="K655" s="165"/>
      <c r="L655" s="356"/>
    </row>
    <row r="656" spans="4:12" x14ac:dyDescent="0.3">
      <c r="D656" s="10"/>
      <c r="E656" s="10"/>
      <c r="G656" s="164"/>
      <c r="H656" s="165"/>
      <c r="I656" s="165"/>
      <c r="J656" s="165"/>
      <c r="K656" s="165"/>
      <c r="L656" s="356"/>
    </row>
    <row r="657" spans="4:12" x14ac:dyDescent="0.3">
      <c r="D657" s="10"/>
      <c r="E657" s="10"/>
      <c r="G657" s="164"/>
      <c r="H657" s="165"/>
      <c r="I657" s="165"/>
      <c r="J657" s="165"/>
      <c r="K657" s="165"/>
      <c r="L657" s="356"/>
    </row>
    <row r="658" spans="4:12" x14ac:dyDescent="0.3">
      <c r="D658" s="10"/>
      <c r="E658" s="10"/>
      <c r="G658" s="164"/>
      <c r="H658" s="165"/>
      <c r="I658" s="165"/>
      <c r="J658" s="165"/>
      <c r="K658" s="165"/>
      <c r="L658" s="356"/>
    </row>
    <row r="659" spans="4:12" x14ac:dyDescent="0.3">
      <c r="D659" s="10"/>
      <c r="E659" s="10"/>
      <c r="G659" s="164"/>
      <c r="H659" s="165"/>
      <c r="I659" s="165"/>
      <c r="J659" s="165"/>
      <c r="K659" s="165"/>
      <c r="L659" s="356"/>
    </row>
    <row r="660" spans="4:12" x14ac:dyDescent="0.3">
      <c r="D660" s="10"/>
      <c r="E660" s="10"/>
      <c r="G660" s="164"/>
      <c r="H660" s="165"/>
      <c r="I660" s="165"/>
      <c r="J660" s="165"/>
      <c r="K660" s="165"/>
      <c r="L660" s="356"/>
    </row>
    <row r="661" spans="4:12" x14ac:dyDescent="0.3">
      <c r="D661" s="10"/>
      <c r="E661" s="10"/>
      <c r="G661" s="164"/>
      <c r="H661" s="165"/>
      <c r="I661" s="165"/>
      <c r="J661" s="165"/>
      <c r="K661" s="165"/>
      <c r="L661" s="356"/>
    </row>
    <row r="662" spans="4:12" x14ac:dyDescent="0.3">
      <c r="D662" s="10"/>
      <c r="E662" s="10"/>
      <c r="G662" s="164"/>
      <c r="H662" s="165"/>
      <c r="I662" s="165"/>
      <c r="J662" s="165"/>
      <c r="K662" s="165"/>
      <c r="L662" s="356"/>
    </row>
    <row r="663" spans="4:12" x14ac:dyDescent="0.3">
      <c r="D663" s="10"/>
      <c r="E663" s="10"/>
      <c r="G663" s="164"/>
      <c r="H663" s="165"/>
      <c r="I663" s="165"/>
      <c r="J663" s="165"/>
      <c r="K663" s="165"/>
      <c r="L663" s="356"/>
    </row>
    <row r="664" spans="4:12" x14ac:dyDescent="0.3">
      <c r="D664" s="10"/>
      <c r="E664" s="10"/>
      <c r="G664" s="164"/>
      <c r="H664" s="165"/>
      <c r="I664" s="165"/>
      <c r="J664" s="165"/>
      <c r="K664" s="165"/>
      <c r="L664" s="356"/>
    </row>
    <row r="665" spans="4:12" x14ac:dyDescent="0.3">
      <c r="D665" s="10"/>
      <c r="E665" s="10"/>
      <c r="G665" s="164"/>
      <c r="H665" s="165"/>
      <c r="I665" s="165"/>
      <c r="J665" s="165"/>
      <c r="K665" s="165"/>
      <c r="L665" s="356"/>
    </row>
    <row r="666" spans="4:12" x14ac:dyDescent="0.3">
      <c r="D666" s="10"/>
      <c r="E666" s="10"/>
      <c r="G666" s="164"/>
      <c r="H666" s="165"/>
      <c r="I666" s="165"/>
      <c r="J666" s="165"/>
      <c r="K666" s="165"/>
      <c r="L666" s="356"/>
    </row>
    <row r="667" spans="4:12" x14ac:dyDescent="0.3">
      <c r="D667" s="10"/>
      <c r="E667" s="10"/>
      <c r="G667" s="164"/>
      <c r="H667" s="165"/>
      <c r="I667" s="165"/>
      <c r="J667" s="165"/>
      <c r="K667" s="165"/>
      <c r="L667" s="356"/>
    </row>
    <row r="668" spans="4:12" x14ac:dyDescent="0.3">
      <c r="J668" s="164"/>
      <c r="K668" s="164"/>
      <c r="L668" s="356"/>
    </row>
    <row r="669" spans="4:12" x14ac:dyDescent="0.3">
      <c r="J669" s="164"/>
      <c r="K669" s="164"/>
      <c r="L669" s="356"/>
    </row>
    <row r="670" spans="4:12" x14ac:dyDescent="0.3">
      <c r="J670" s="164"/>
      <c r="K670" s="164"/>
      <c r="L670" s="356"/>
    </row>
    <row r="671" spans="4:12" x14ac:dyDescent="0.3">
      <c r="J671" s="164"/>
      <c r="K671" s="164"/>
      <c r="L671" s="356"/>
    </row>
    <row r="672" spans="4:12" x14ac:dyDescent="0.3">
      <c r="J672" s="164"/>
      <c r="K672" s="164"/>
      <c r="L672" s="356"/>
    </row>
    <row r="673" spans="10:12" x14ac:dyDescent="0.3">
      <c r="J673" s="164"/>
      <c r="K673" s="164"/>
      <c r="L673" s="356"/>
    </row>
    <row r="674" spans="10:12" x14ac:dyDescent="0.3">
      <c r="J674" s="164"/>
      <c r="K674" s="164"/>
      <c r="L674" s="356"/>
    </row>
    <row r="675" spans="10:12" x14ac:dyDescent="0.3">
      <c r="J675" s="164"/>
      <c r="K675" s="164"/>
      <c r="L675" s="356"/>
    </row>
    <row r="676" spans="10:12" x14ac:dyDescent="0.3">
      <c r="J676" s="164"/>
      <c r="K676" s="164"/>
      <c r="L676" s="356"/>
    </row>
    <row r="677" spans="10:12" x14ac:dyDescent="0.3">
      <c r="J677" s="164"/>
      <c r="K677" s="164"/>
      <c r="L677" s="356"/>
    </row>
    <row r="678" spans="10:12" x14ac:dyDescent="0.3">
      <c r="J678" s="164"/>
      <c r="K678" s="164"/>
      <c r="L678" s="356"/>
    </row>
    <row r="679" spans="10:12" x14ac:dyDescent="0.3">
      <c r="J679" s="164"/>
      <c r="K679" s="164"/>
      <c r="L679" s="356"/>
    </row>
    <row r="680" spans="10:12" x14ac:dyDescent="0.3">
      <c r="J680" s="164"/>
      <c r="K680" s="164"/>
      <c r="L680" s="356"/>
    </row>
    <row r="681" spans="10:12" x14ac:dyDescent="0.3">
      <c r="J681" s="164"/>
      <c r="K681" s="164"/>
      <c r="L681" s="356"/>
    </row>
    <row r="682" spans="10:12" x14ac:dyDescent="0.3">
      <c r="J682" s="164"/>
      <c r="K682" s="164"/>
      <c r="L682" s="356"/>
    </row>
    <row r="683" spans="10:12" x14ac:dyDescent="0.3">
      <c r="J683" s="164"/>
      <c r="K683" s="164"/>
      <c r="L683" s="356"/>
    </row>
    <row r="684" spans="10:12" x14ac:dyDescent="0.3">
      <c r="J684" s="164"/>
      <c r="K684" s="164"/>
      <c r="L684" s="356"/>
    </row>
    <row r="685" spans="10:12" x14ac:dyDescent="0.3">
      <c r="J685" s="164"/>
      <c r="K685" s="164"/>
      <c r="L685" s="356"/>
    </row>
    <row r="686" spans="10:12" x14ac:dyDescent="0.3">
      <c r="J686" s="164"/>
      <c r="K686" s="164"/>
      <c r="L686" s="356"/>
    </row>
    <row r="687" spans="10:12" x14ac:dyDescent="0.3">
      <c r="J687" s="164"/>
      <c r="K687" s="164"/>
      <c r="L687" s="356"/>
    </row>
    <row r="688" spans="10:12" x14ac:dyDescent="0.3">
      <c r="J688" s="164"/>
      <c r="K688" s="164"/>
      <c r="L688" s="356"/>
    </row>
    <row r="689" spans="10:12" x14ac:dyDescent="0.3">
      <c r="J689" s="164"/>
      <c r="K689" s="164"/>
      <c r="L689" s="356"/>
    </row>
  </sheetData>
  <sheetProtection sort="0"/>
  <mergeCells count="744">
    <mergeCell ref="K410:K424"/>
    <mergeCell ref="K425:K439"/>
    <mergeCell ref="K440:K454"/>
    <mergeCell ref="K455:K469"/>
    <mergeCell ref="K470:K484"/>
    <mergeCell ref="K485:K499"/>
    <mergeCell ref="K500:K514"/>
    <mergeCell ref="L515:L529"/>
    <mergeCell ref="L485:L499"/>
    <mergeCell ref="L545:L559"/>
    <mergeCell ref="L560:L574"/>
    <mergeCell ref="L530:L544"/>
    <mergeCell ref="L575:L589"/>
    <mergeCell ref="L590:L604"/>
    <mergeCell ref="K34:K48"/>
    <mergeCell ref="K49:K63"/>
    <mergeCell ref="K64:K78"/>
    <mergeCell ref="K79:K93"/>
    <mergeCell ref="K94:K108"/>
    <mergeCell ref="K109:K123"/>
    <mergeCell ref="K124:K138"/>
    <mergeCell ref="K139:K153"/>
    <mergeCell ref="K154:K168"/>
    <mergeCell ref="K515:K529"/>
    <mergeCell ref="K530:K544"/>
    <mergeCell ref="K545:K559"/>
    <mergeCell ref="K560:K574"/>
    <mergeCell ref="K575:K589"/>
    <mergeCell ref="K590:K604"/>
    <mergeCell ref="K380:K394"/>
    <mergeCell ref="K395:K409"/>
    <mergeCell ref="L365:L379"/>
    <mergeCell ref="L380:L394"/>
    <mergeCell ref="L395:L409"/>
    <mergeCell ref="L410:L424"/>
    <mergeCell ref="L425:L439"/>
    <mergeCell ref="L440:L454"/>
    <mergeCell ref="L455:L469"/>
    <mergeCell ref="L470:L484"/>
    <mergeCell ref="L500:L514"/>
    <mergeCell ref="L259:L273"/>
    <mergeCell ref="L274:L288"/>
    <mergeCell ref="L79:L93"/>
    <mergeCell ref="L184:L198"/>
    <mergeCell ref="L64:L78"/>
    <mergeCell ref="L109:L123"/>
    <mergeCell ref="L139:L153"/>
    <mergeCell ref="L229:L243"/>
    <mergeCell ref="L244:L258"/>
    <mergeCell ref="L214:L228"/>
    <mergeCell ref="K21:K33"/>
    <mergeCell ref="L4:L20"/>
    <mergeCell ref="L21:L33"/>
    <mergeCell ref="L34:L48"/>
    <mergeCell ref="L49:L63"/>
    <mergeCell ref="L94:L108"/>
    <mergeCell ref="L124:L138"/>
    <mergeCell ref="L199:L213"/>
    <mergeCell ref="L154:L168"/>
    <mergeCell ref="L169:L183"/>
    <mergeCell ref="K365:K379"/>
    <mergeCell ref="K169:K183"/>
    <mergeCell ref="K184:K198"/>
    <mergeCell ref="K199:K213"/>
    <mergeCell ref="K214:K228"/>
    <mergeCell ref="K229:K243"/>
    <mergeCell ref="K244:K258"/>
    <mergeCell ref="K259:K273"/>
    <mergeCell ref="K274:K288"/>
    <mergeCell ref="K289:K303"/>
    <mergeCell ref="G604:J604"/>
    <mergeCell ref="G440:J440"/>
    <mergeCell ref="G431:J431"/>
    <mergeCell ref="G424:J424"/>
    <mergeCell ref="G376:J376"/>
    <mergeCell ref="G384:J384"/>
    <mergeCell ref="G364:J364"/>
    <mergeCell ref="G505:J505"/>
    <mergeCell ref="G8:J8"/>
    <mergeCell ref="G579:J579"/>
    <mergeCell ref="G549:J549"/>
    <mergeCell ref="G519:J519"/>
    <mergeCell ref="G489:J489"/>
    <mergeCell ref="G459:J459"/>
    <mergeCell ref="G429:J429"/>
    <mergeCell ref="G399:J399"/>
    <mergeCell ref="G369:J369"/>
    <mergeCell ref="G339:J339"/>
    <mergeCell ref="G309:J309"/>
    <mergeCell ref="G278:J278"/>
    <mergeCell ref="G248:J248"/>
    <mergeCell ref="G218:J218"/>
    <mergeCell ref="G188:J188"/>
    <mergeCell ref="G158:J158"/>
    <mergeCell ref="B545:B574"/>
    <mergeCell ref="B575:B604"/>
    <mergeCell ref="B274:B303"/>
    <mergeCell ref="B305:B334"/>
    <mergeCell ref="B335:B364"/>
    <mergeCell ref="B365:B394"/>
    <mergeCell ref="B395:B424"/>
    <mergeCell ref="B425:B454"/>
    <mergeCell ref="B455:B484"/>
    <mergeCell ref="B485:B514"/>
    <mergeCell ref="B515:B544"/>
    <mergeCell ref="B34:B63"/>
    <mergeCell ref="B64:B93"/>
    <mergeCell ref="B94:B123"/>
    <mergeCell ref="B124:B153"/>
    <mergeCell ref="B154:B183"/>
    <mergeCell ref="B184:B213"/>
    <mergeCell ref="B214:B243"/>
    <mergeCell ref="G159:J159"/>
    <mergeCell ref="G40:J40"/>
    <mergeCell ref="G114:J114"/>
    <mergeCell ref="G115:J115"/>
    <mergeCell ref="G116:J116"/>
    <mergeCell ref="G117:J117"/>
    <mergeCell ref="G165:J165"/>
    <mergeCell ref="G173:J173"/>
    <mergeCell ref="G204:J204"/>
    <mergeCell ref="G109:J109"/>
    <mergeCell ref="G139:J139"/>
    <mergeCell ref="G128:J128"/>
    <mergeCell ref="G98:J98"/>
    <mergeCell ref="G68:J68"/>
    <mergeCell ref="G38:J38"/>
    <mergeCell ref="G100:J100"/>
    <mergeCell ref="G205:J205"/>
    <mergeCell ref="G358:J358"/>
    <mergeCell ref="G320:J320"/>
    <mergeCell ref="G350:J350"/>
    <mergeCell ref="G310:J310"/>
    <mergeCell ref="G340:J340"/>
    <mergeCell ref="A304:L304"/>
    <mergeCell ref="A274:A303"/>
    <mergeCell ref="C274:C303"/>
    <mergeCell ref="D274:D303"/>
    <mergeCell ref="G298:J298"/>
    <mergeCell ref="G299:J299"/>
    <mergeCell ref="K305:K319"/>
    <mergeCell ref="K320:K334"/>
    <mergeCell ref="K335:K349"/>
    <mergeCell ref="K350:K364"/>
    <mergeCell ref="G300:J300"/>
    <mergeCell ref="L289:L303"/>
    <mergeCell ref="L305:L319"/>
    <mergeCell ref="L320:L334"/>
    <mergeCell ref="L335:L349"/>
    <mergeCell ref="L350:L364"/>
    <mergeCell ref="G199:J199"/>
    <mergeCell ref="G63:J63"/>
    <mergeCell ref="G93:J93"/>
    <mergeCell ref="G99:J99"/>
    <mergeCell ref="G123:J123"/>
    <mergeCell ref="G334:J334"/>
    <mergeCell ref="G229:J229"/>
    <mergeCell ref="G259:J259"/>
    <mergeCell ref="G243:J243"/>
    <mergeCell ref="G297:J297"/>
    <mergeCell ref="G301:J301"/>
    <mergeCell ref="G295:J295"/>
    <mergeCell ref="G296:J296"/>
    <mergeCell ref="G288:J288"/>
    <mergeCell ref="G274:J274"/>
    <mergeCell ref="G284:J284"/>
    <mergeCell ref="G286:J286"/>
    <mergeCell ref="G287:J287"/>
    <mergeCell ref="G282:J282"/>
    <mergeCell ref="G283:J283"/>
    <mergeCell ref="G302:J302"/>
    <mergeCell ref="G290:J290"/>
    <mergeCell ref="G291:J291"/>
    <mergeCell ref="G292:J292"/>
    <mergeCell ref="G193:J193"/>
    <mergeCell ref="G212:J212"/>
    <mergeCell ref="G341:J341"/>
    <mergeCell ref="G311:J311"/>
    <mergeCell ref="G280:J280"/>
    <mergeCell ref="G175:J175"/>
    <mergeCell ref="G176:J176"/>
    <mergeCell ref="G177:J177"/>
    <mergeCell ref="G195:J195"/>
    <mergeCell ref="G203:J203"/>
    <mergeCell ref="G285:J285"/>
    <mergeCell ref="G293:J293"/>
    <mergeCell ref="G294:J294"/>
    <mergeCell ref="G289:J289"/>
    <mergeCell ref="G279:J279"/>
    <mergeCell ref="G275:J275"/>
    <mergeCell ref="G281:J281"/>
    <mergeCell ref="G330:J330"/>
    <mergeCell ref="G331:J331"/>
    <mergeCell ref="G332:J332"/>
    <mergeCell ref="G328:J328"/>
    <mergeCell ref="G316:J316"/>
    <mergeCell ref="G324:J324"/>
    <mergeCell ref="G325:J325"/>
    <mergeCell ref="G234:J234"/>
    <mergeCell ref="G235:J235"/>
    <mergeCell ref="G236:J236"/>
    <mergeCell ref="G237:J237"/>
    <mergeCell ref="G219:J219"/>
    <mergeCell ref="G255:J255"/>
    <mergeCell ref="G273:J273"/>
    <mergeCell ref="G251:J251"/>
    <mergeCell ref="G252:J252"/>
    <mergeCell ref="G253:J253"/>
    <mergeCell ref="G272:J272"/>
    <mergeCell ref="G249:J249"/>
    <mergeCell ref="G267:J267"/>
    <mergeCell ref="G223:J223"/>
    <mergeCell ref="G242:J242"/>
    <mergeCell ref="G225:J225"/>
    <mergeCell ref="G220:J220"/>
    <mergeCell ref="G560:J560"/>
    <mergeCell ref="G590:J590"/>
    <mergeCell ref="G572:J572"/>
    <mergeCell ref="G550:J550"/>
    <mergeCell ref="G556:J556"/>
    <mergeCell ref="G564:J564"/>
    <mergeCell ref="G565:J565"/>
    <mergeCell ref="G566:J566"/>
    <mergeCell ref="G567:J567"/>
    <mergeCell ref="G568:J568"/>
    <mergeCell ref="G586:J586"/>
    <mergeCell ref="G574:J574"/>
    <mergeCell ref="G581:J581"/>
    <mergeCell ref="G551:J551"/>
    <mergeCell ref="G576:J576"/>
    <mergeCell ref="G582:J582"/>
    <mergeCell ref="G583:J583"/>
    <mergeCell ref="G584:J584"/>
    <mergeCell ref="G580:J580"/>
    <mergeCell ref="G553:J553"/>
    <mergeCell ref="G544:J544"/>
    <mergeCell ref="G496:J496"/>
    <mergeCell ref="G504:J504"/>
    <mergeCell ref="G303:J303"/>
    <mergeCell ref="G306:J306"/>
    <mergeCell ref="G312:J312"/>
    <mergeCell ref="G313:J313"/>
    <mergeCell ref="G314:J314"/>
    <mergeCell ref="G461:J461"/>
    <mergeCell ref="G454:J454"/>
    <mergeCell ref="G484:J484"/>
    <mergeCell ref="G333:J333"/>
    <mergeCell ref="G315:J315"/>
    <mergeCell ref="G317:J317"/>
    <mergeCell ref="G318:J318"/>
    <mergeCell ref="G319:J319"/>
    <mergeCell ref="G321:J321"/>
    <mergeCell ref="G322:J322"/>
    <mergeCell ref="G323:J323"/>
    <mergeCell ref="G329:J329"/>
    <mergeCell ref="G447:J447"/>
    <mergeCell ref="G448:J448"/>
    <mergeCell ref="G476:J476"/>
    <mergeCell ref="G477:J477"/>
    <mergeCell ref="G514:J514"/>
    <mergeCell ref="G385:J385"/>
    <mergeCell ref="G386:J386"/>
    <mergeCell ref="G387:J387"/>
    <mergeCell ref="G388:J388"/>
    <mergeCell ref="G406:J406"/>
    <mergeCell ref="G414:J414"/>
    <mergeCell ref="G380:J380"/>
    <mergeCell ref="G410:J410"/>
    <mergeCell ref="G401:J401"/>
    <mergeCell ref="G394:J394"/>
    <mergeCell ref="G415:J415"/>
    <mergeCell ref="G416:J416"/>
    <mergeCell ref="G417:J417"/>
    <mergeCell ref="G418:J418"/>
    <mergeCell ref="G436:J436"/>
    <mergeCell ref="G512:J512"/>
    <mergeCell ref="G486:J486"/>
    <mergeCell ref="G492:J492"/>
    <mergeCell ref="G493:J493"/>
    <mergeCell ref="G494:J494"/>
    <mergeCell ref="G495:J495"/>
    <mergeCell ref="G497:J497"/>
    <mergeCell ref="G326:J326"/>
    <mergeCell ref="G327:J327"/>
    <mergeCell ref="G478:J478"/>
    <mergeCell ref="G470:J470"/>
    <mergeCell ref="G346:J346"/>
    <mergeCell ref="G264:J264"/>
    <mergeCell ref="G265:J265"/>
    <mergeCell ref="A244:A273"/>
    <mergeCell ref="C244:C273"/>
    <mergeCell ref="D244:D273"/>
    <mergeCell ref="G244:J244"/>
    <mergeCell ref="G254:J254"/>
    <mergeCell ref="G256:J256"/>
    <mergeCell ref="G257:J257"/>
    <mergeCell ref="G258:J258"/>
    <mergeCell ref="G260:J260"/>
    <mergeCell ref="G261:J261"/>
    <mergeCell ref="G262:J262"/>
    <mergeCell ref="G268:J268"/>
    <mergeCell ref="G269:J269"/>
    <mergeCell ref="G270:J270"/>
    <mergeCell ref="G271:J271"/>
    <mergeCell ref="G263:J263"/>
    <mergeCell ref="E244:E273"/>
    <mergeCell ref="B244:B273"/>
    <mergeCell ref="G245:J245"/>
    <mergeCell ref="G266:J266"/>
    <mergeCell ref="G250:J250"/>
    <mergeCell ref="A214:A243"/>
    <mergeCell ref="C214:C243"/>
    <mergeCell ref="D214:D243"/>
    <mergeCell ref="G214:J214"/>
    <mergeCell ref="G224:J224"/>
    <mergeCell ref="G226:J226"/>
    <mergeCell ref="G227:J227"/>
    <mergeCell ref="G228:J228"/>
    <mergeCell ref="G230:J230"/>
    <mergeCell ref="G231:J231"/>
    <mergeCell ref="G232:J232"/>
    <mergeCell ref="G238:J238"/>
    <mergeCell ref="G239:J239"/>
    <mergeCell ref="G240:J240"/>
    <mergeCell ref="G241:J241"/>
    <mergeCell ref="G233:J233"/>
    <mergeCell ref="E214:E243"/>
    <mergeCell ref="G215:J215"/>
    <mergeCell ref="G221:J221"/>
    <mergeCell ref="G222:J222"/>
    <mergeCell ref="A184:A213"/>
    <mergeCell ref="C184:C213"/>
    <mergeCell ref="D184:D213"/>
    <mergeCell ref="G184:J184"/>
    <mergeCell ref="G194:J194"/>
    <mergeCell ref="G196:J196"/>
    <mergeCell ref="G197:J197"/>
    <mergeCell ref="G198:J198"/>
    <mergeCell ref="G200:J200"/>
    <mergeCell ref="G201:J201"/>
    <mergeCell ref="G202:J202"/>
    <mergeCell ref="G208:J208"/>
    <mergeCell ref="G209:J209"/>
    <mergeCell ref="G210:J210"/>
    <mergeCell ref="G211:J211"/>
    <mergeCell ref="G207:J207"/>
    <mergeCell ref="E184:E213"/>
    <mergeCell ref="G206:J206"/>
    <mergeCell ref="G185:J185"/>
    <mergeCell ref="G191:J191"/>
    <mergeCell ref="G189:J189"/>
    <mergeCell ref="G213:J213"/>
    <mergeCell ref="G190:J190"/>
    <mergeCell ref="G192:J192"/>
    <mergeCell ref="E94:E123"/>
    <mergeCell ref="E124:E153"/>
    <mergeCell ref="G155:J155"/>
    <mergeCell ref="G161:J161"/>
    <mergeCell ref="G162:J162"/>
    <mergeCell ref="G163:J163"/>
    <mergeCell ref="G182:J182"/>
    <mergeCell ref="G125:J125"/>
    <mergeCell ref="G131:J131"/>
    <mergeCell ref="G132:J132"/>
    <mergeCell ref="G133:J133"/>
    <mergeCell ref="G152:J152"/>
    <mergeCell ref="G135:J135"/>
    <mergeCell ref="G121:J121"/>
    <mergeCell ref="G130:J130"/>
    <mergeCell ref="G105:J105"/>
    <mergeCell ref="G120:J120"/>
    <mergeCell ref="G106:J106"/>
    <mergeCell ref="G169:J169"/>
    <mergeCell ref="G160:J160"/>
    <mergeCell ref="G153:J153"/>
    <mergeCell ref="A154:A183"/>
    <mergeCell ref="C154:C183"/>
    <mergeCell ref="D154:D183"/>
    <mergeCell ref="G154:J154"/>
    <mergeCell ref="G164:J164"/>
    <mergeCell ref="G166:J166"/>
    <mergeCell ref="G167:J167"/>
    <mergeCell ref="G168:J168"/>
    <mergeCell ref="G170:J170"/>
    <mergeCell ref="G171:J171"/>
    <mergeCell ref="G172:J172"/>
    <mergeCell ref="G178:J178"/>
    <mergeCell ref="G179:J179"/>
    <mergeCell ref="G180:J180"/>
    <mergeCell ref="G181:J181"/>
    <mergeCell ref="G174:J174"/>
    <mergeCell ref="E154:E183"/>
    <mergeCell ref="G183:J183"/>
    <mergeCell ref="G35:J35"/>
    <mergeCell ref="G41:J41"/>
    <mergeCell ref="G42:J42"/>
    <mergeCell ref="G85:J85"/>
    <mergeCell ref="G86:J86"/>
    <mergeCell ref="D124:D153"/>
    <mergeCell ref="G124:J124"/>
    <mergeCell ref="G136:J136"/>
    <mergeCell ref="G137:J137"/>
    <mergeCell ref="G138:J138"/>
    <mergeCell ref="G140:J140"/>
    <mergeCell ref="G141:J141"/>
    <mergeCell ref="G142:J142"/>
    <mergeCell ref="G148:J148"/>
    <mergeCell ref="G149:J149"/>
    <mergeCell ref="G151:J151"/>
    <mergeCell ref="G134:J134"/>
    <mergeCell ref="G129:J129"/>
    <mergeCell ref="G150:J150"/>
    <mergeCell ref="G143:J143"/>
    <mergeCell ref="G144:J144"/>
    <mergeCell ref="G145:J145"/>
    <mergeCell ref="G146:J146"/>
    <mergeCell ref="G147:J147"/>
    <mergeCell ref="G65:J65"/>
    <mergeCell ref="G71:J71"/>
    <mergeCell ref="G108:J108"/>
    <mergeCell ref="G110:J110"/>
    <mergeCell ref="G111:J111"/>
    <mergeCell ref="G112:J112"/>
    <mergeCell ref="G118:J118"/>
    <mergeCell ref="G119:J119"/>
    <mergeCell ref="G95:J95"/>
    <mergeCell ref="G75:J75"/>
    <mergeCell ref="G83:J83"/>
    <mergeCell ref="G84:J84"/>
    <mergeCell ref="G107:J107"/>
    <mergeCell ref="G101:J101"/>
    <mergeCell ref="G102:J102"/>
    <mergeCell ref="G103:J103"/>
    <mergeCell ref="G113:J113"/>
    <mergeCell ref="G70:J70"/>
    <mergeCell ref="A3:L3"/>
    <mergeCell ref="A4:A33"/>
    <mergeCell ref="C4:C33"/>
    <mergeCell ref="D4:D33"/>
    <mergeCell ref="G4:J4"/>
    <mergeCell ref="G9:J9"/>
    <mergeCell ref="G15:J15"/>
    <mergeCell ref="G23:J23"/>
    <mergeCell ref="G24:J24"/>
    <mergeCell ref="G25:J25"/>
    <mergeCell ref="G26:J26"/>
    <mergeCell ref="G27:J27"/>
    <mergeCell ref="G14:J14"/>
    <mergeCell ref="G5:J5"/>
    <mergeCell ref="G11:J11"/>
    <mergeCell ref="G22:J22"/>
    <mergeCell ref="G28:J28"/>
    <mergeCell ref="G29:J29"/>
    <mergeCell ref="G12:J12"/>
    <mergeCell ref="G19:J19"/>
    <mergeCell ref="G33:J33"/>
    <mergeCell ref="K4:K20"/>
    <mergeCell ref="G10:J10"/>
    <mergeCell ref="B4:B33"/>
    <mergeCell ref="A305:A334"/>
    <mergeCell ref="C305:C334"/>
    <mergeCell ref="D305:D334"/>
    <mergeCell ref="G305:J305"/>
    <mergeCell ref="A94:A123"/>
    <mergeCell ref="C94:C123"/>
    <mergeCell ref="D94:D123"/>
    <mergeCell ref="G94:J94"/>
    <mergeCell ref="G80:J80"/>
    <mergeCell ref="G81:J81"/>
    <mergeCell ref="G82:J82"/>
    <mergeCell ref="G88:J88"/>
    <mergeCell ref="G89:J89"/>
    <mergeCell ref="G104:J104"/>
    <mergeCell ref="G92:J92"/>
    <mergeCell ref="A64:A93"/>
    <mergeCell ref="G122:J122"/>
    <mergeCell ref="C64:C93"/>
    <mergeCell ref="D64:D93"/>
    <mergeCell ref="G64:J64"/>
    <mergeCell ref="G72:J72"/>
    <mergeCell ref="G73:J73"/>
    <mergeCell ref="A124:A153"/>
    <mergeCell ref="C124:C153"/>
    <mergeCell ref="A335:A364"/>
    <mergeCell ref="C335:C364"/>
    <mergeCell ref="D335:D364"/>
    <mergeCell ref="G335:J335"/>
    <mergeCell ref="G336:J336"/>
    <mergeCell ref="G342:J342"/>
    <mergeCell ref="G343:J343"/>
    <mergeCell ref="G344:J344"/>
    <mergeCell ref="G363:J363"/>
    <mergeCell ref="G345:J345"/>
    <mergeCell ref="G347:J347"/>
    <mergeCell ref="G348:J348"/>
    <mergeCell ref="G349:J349"/>
    <mergeCell ref="G351:J351"/>
    <mergeCell ref="G352:J352"/>
    <mergeCell ref="G353:J353"/>
    <mergeCell ref="G359:J359"/>
    <mergeCell ref="G360:J360"/>
    <mergeCell ref="G361:J361"/>
    <mergeCell ref="G362:J362"/>
    <mergeCell ref="G355:J355"/>
    <mergeCell ref="G354:J354"/>
    <mergeCell ref="G356:J356"/>
    <mergeCell ref="G357:J357"/>
    <mergeCell ref="A365:A394"/>
    <mergeCell ref="C365:C394"/>
    <mergeCell ref="D365:D394"/>
    <mergeCell ref="G365:J365"/>
    <mergeCell ref="G366:J366"/>
    <mergeCell ref="G372:J372"/>
    <mergeCell ref="G373:J373"/>
    <mergeCell ref="G374:J374"/>
    <mergeCell ref="G393:J393"/>
    <mergeCell ref="G375:J375"/>
    <mergeCell ref="G377:J377"/>
    <mergeCell ref="G378:J378"/>
    <mergeCell ref="G379:J379"/>
    <mergeCell ref="G381:J381"/>
    <mergeCell ref="G382:J382"/>
    <mergeCell ref="G383:J383"/>
    <mergeCell ref="G389:J389"/>
    <mergeCell ref="G390:J390"/>
    <mergeCell ref="G391:J391"/>
    <mergeCell ref="G392:J392"/>
    <mergeCell ref="G370:J370"/>
    <mergeCell ref="G371:J371"/>
    <mergeCell ref="A395:A424"/>
    <mergeCell ref="C395:C424"/>
    <mergeCell ref="D395:D424"/>
    <mergeCell ref="G395:J395"/>
    <mergeCell ref="G396:J396"/>
    <mergeCell ref="G402:J402"/>
    <mergeCell ref="G403:J403"/>
    <mergeCell ref="G404:J404"/>
    <mergeCell ref="G423:J423"/>
    <mergeCell ref="G405:J405"/>
    <mergeCell ref="G407:J407"/>
    <mergeCell ref="G408:J408"/>
    <mergeCell ref="G409:J409"/>
    <mergeCell ref="G411:J411"/>
    <mergeCell ref="G412:J412"/>
    <mergeCell ref="G413:J413"/>
    <mergeCell ref="G419:J419"/>
    <mergeCell ref="G420:J420"/>
    <mergeCell ref="G421:J421"/>
    <mergeCell ref="G422:J422"/>
    <mergeCell ref="G400:J400"/>
    <mergeCell ref="A425:A454"/>
    <mergeCell ref="C425:C454"/>
    <mergeCell ref="D425:D454"/>
    <mergeCell ref="G425:J425"/>
    <mergeCell ref="G426:J426"/>
    <mergeCell ref="G432:J432"/>
    <mergeCell ref="G433:J433"/>
    <mergeCell ref="G434:J434"/>
    <mergeCell ref="G453:J453"/>
    <mergeCell ref="G435:J435"/>
    <mergeCell ref="G437:J437"/>
    <mergeCell ref="G438:J438"/>
    <mergeCell ref="G439:J439"/>
    <mergeCell ref="G441:J441"/>
    <mergeCell ref="G442:J442"/>
    <mergeCell ref="G443:J443"/>
    <mergeCell ref="G449:J449"/>
    <mergeCell ref="G450:J450"/>
    <mergeCell ref="G451:J451"/>
    <mergeCell ref="G452:J452"/>
    <mergeCell ref="G430:J430"/>
    <mergeCell ref="G444:J444"/>
    <mergeCell ref="G445:J445"/>
    <mergeCell ref="G446:J446"/>
    <mergeCell ref="A455:A484"/>
    <mergeCell ref="C455:C484"/>
    <mergeCell ref="D455:D484"/>
    <mergeCell ref="G455:J455"/>
    <mergeCell ref="G456:J456"/>
    <mergeCell ref="G462:J462"/>
    <mergeCell ref="G463:J463"/>
    <mergeCell ref="G464:J464"/>
    <mergeCell ref="G483:J483"/>
    <mergeCell ref="G465:J465"/>
    <mergeCell ref="G467:J467"/>
    <mergeCell ref="G468:J468"/>
    <mergeCell ref="G469:J469"/>
    <mergeCell ref="G471:J471"/>
    <mergeCell ref="G472:J472"/>
    <mergeCell ref="G473:J473"/>
    <mergeCell ref="G479:J479"/>
    <mergeCell ref="G480:J480"/>
    <mergeCell ref="G481:J481"/>
    <mergeCell ref="G482:J482"/>
    <mergeCell ref="G460:J460"/>
    <mergeCell ref="G466:J466"/>
    <mergeCell ref="G474:J474"/>
    <mergeCell ref="G475:J475"/>
    <mergeCell ref="G539:J539"/>
    <mergeCell ref="G540:J540"/>
    <mergeCell ref="G541:J541"/>
    <mergeCell ref="G530:J530"/>
    <mergeCell ref="G526:J526"/>
    <mergeCell ref="G490:J490"/>
    <mergeCell ref="G485:J485"/>
    <mergeCell ref="G500:J500"/>
    <mergeCell ref="G506:J506"/>
    <mergeCell ref="G507:J507"/>
    <mergeCell ref="G508:J508"/>
    <mergeCell ref="G491:J491"/>
    <mergeCell ref="G516:J516"/>
    <mergeCell ref="G522:J522"/>
    <mergeCell ref="G521:J521"/>
    <mergeCell ref="G498:J498"/>
    <mergeCell ref="G499:J499"/>
    <mergeCell ref="G501:J501"/>
    <mergeCell ref="G502:J502"/>
    <mergeCell ref="G503:J503"/>
    <mergeCell ref="G509:J509"/>
    <mergeCell ref="G510:J510"/>
    <mergeCell ref="G511:J511"/>
    <mergeCell ref="G513:J513"/>
    <mergeCell ref="G603:J603"/>
    <mergeCell ref="G585:J585"/>
    <mergeCell ref="G587:J587"/>
    <mergeCell ref="G588:J588"/>
    <mergeCell ref="G589:J589"/>
    <mergeCell ref="G591:J591"/>
    <mergeCell ref="G592:J592"/>
    <mergeCell ref="G593:J593"/>
    <mergeCell ref="G599:J599"/>
    <mergeCell ref="G600:J600"/>
    <mergeCell ref="G601:J601"/>
    <mergeCell ref="G602:J602"/>
    <mergeCell ref="G594:J594"/>
    <mergeCell ref="G595:J595"/>
    <mergeCell ref="G596:J596"/>
    <mergeCell ref="G597:J597"/>
    <mergeCell ref="G598:J598"/>
    <mergeCell ref="A515:A544"/>
    <mergeCell ref="C515:C544"/>
    <mergeCell ref="D515:D544"/>
    <mergeCell ref="G515:J515"/>
    <mergeCell ref="A485:A514"/>
    <mergeCell ref="C485:C514"/>
    <mergeCell ref="D485:D514"/>
    <mergeCell ref="G542:J542"/>
    <mergeCell ref="G520:J520"/>
    <mergeCell ref="G534:J534"/>
    <mergeCell ref="G535:J535"/>
    <mergeCell ref="G536:J536"/>
    <mergeCell ref="G537:J537"/>
    <mergeCell ref="G538:J538"/>
    <mergeCell ref="G523:J523"/>
    <mergeCell ref="G524:J524"/>
    <mergeCell ref="G543:J543"/>
    <mergeCell ref="G525:J525"/>
    <mergeCell ref="G527:J527"/>
    <mergeCell ref="G528:J528"/>
    <mergeCell ref="G529:J529"/>
    <mergeCell ref="G531:J531"/>
    <mergeCell ref="G532:J532"/>
    <mergeCell ref="G533:J533"/>
    <mergeCell ref="A575:A604"/>
    <mergeCell ref="C575:C604"/>
    <mergeCell ref="D575:D604"/>
    <mergeCell ref="G575:J575"/>
    <mergeCell ref="A545:A574"/>
    <mergeCell ref="C545:C574"/>
    <mergeCell ref="D545:D574"/>
    <mergeCell ref="G545:J545"/>
    <mergeCell ref="G554:J554"/>
    <mergeCell ref="G573:J573"/>
    <mergeCell ref="G555:J555"/>
    <mergeCell ref="G557:J557"/>
    <mergeCell ref="G558:J558"/>
    <mergeCell ref="G559:J559"/>
    <mergeCell ref="G561:J561"/>
    <mergeCell ref="G562:J562"/>
    <mergeCell ref="G563:J563"/>
    <mergeCell ref="G569:J569"/>
    <mergeCell ref="G570:J570"/>
    <mergeCell ref="G571:J571"/>
    <mergeCell ref="E545:E574"/>
    <mergeCell ref="E575:E604"/>
    <mergeCell ref="G546:J546"/>
    <mergeCell ref="G552:J552"/>
    <mergeCell ref="A1:L1"/>
    <mergeCell ref="G91:J91"/>
    <mergeCell ref="G51:J51"/>
    <mergeCell ref="G52:J52"/>
    <mergeCell ref="G58:J58"/>
    <mergeCell ref="G59:J59"/>
    <mergeCell ref="G74:J74"/>
    <mergeCell ref="G76:J76"/>
    <mergeCell ref="G77:J77"/>
    <mergeCell ref="G78:J78"/>
    <mergeCell ref="G69:J69"/>
    <mergeCell ref="G87:J87"/>
    <mergeCell ref="G62:J62"/>
    <mergeCell ref="G79:J79"/>
    <mergeCell ref="A34:A63"/>
    <mergeCell ref="C34:C63"/>
    <mergeCell ref="D34:D63"/>
    <mergeCell ref="G30:J30"/>
    <mergeCell ref="G31:J31"/>
    <mergeCell ref="G60:J60"/>
    <mergeCell ref="G61:J61"/>
    <mergeCell ref="G90:J90"/>
    <mergeCell ref="G44:J44"/>
    <mergeCell ref="F2:J2"/>
    <mergeCell ref="G53:J53"/>
    <mergeCell ref="G54:J54"/>
    <mergeCell ref="G55:J55"/>
    <mergeCell ref="G56:J56"/>
    <mergeCell ref="G57:J57"/>
    <mergeCell ref="G48:J48"/>
    <mergeCell ref="E4:E33"/>
    <mergeCell ref="E34:E63"/>
    <mergeCell ref="E64:E93"/>
    <mergeCell ref="G46:J46"/>
    <mergeCell ref="G47:J47"/>
    <mergeCell ref="G13:J13"/>
    <mergeCell ref="G32:J32"/>
    <mergeCell ref="G16:J16"/>
    <mergeCell ref="G17:J17"/>
    <mergeCell ref="G18:J18"/>
    <mergeCell ref="G20:J20"/>
    <mergeCell ref="G21:J21"/>
    <mergeCell ref="G34:J34"/>
    <mergeCell ref="G39:J39"/>
    <mergeCell ref="G45:J45"/>
    <mergeCell ref="G43:J43"/>
    <mergeCell ref="G50:J50"/>
    <mergeCell ref="G49:J49"/>
    <mergeCell ref="E274:E303"/>
    <mergeCell ref="E305:E334"/>
    <mergeCell ref="E335:E364"/>
    <mergeCell ref="E365:E394"/>
    <mergeCell ref="E395:E424"/>
    <mergeCell ref="E425:E454"/>
    <mergeCell ref="E455:E484"/>
    <mergeCell ref="E485:E514"/>
    <mergeCell ref="E515:E544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7">
    <tabColor rgb="FF00B0F0"/>
    <pageSetUpPr fitToPage="1"/>
  </sheetPr>
  <dimension ref="A1:L125"/>
  <sheetViews>
    <sheetView zoomScale="85" zoomScaleNormal="85" zoomScaleSheetLayoutView="80" workbookViewId="0">
      <selection activeCell="A2" sqref="A2"/>
    </sheetView>
  </sheetViews>
  <sheetFormatPr defaultRowHeight="19.5" x14ac:dyDescent="0.3"/>
  <cols>
    <col min="1" max="2" width="4.7109375" style="151" customWidth="1"/>
    <col min="3" max="3" width="21.7109375" style="373" customWidth="1"/>
    <col min="4" max="4" width="71.7109375" customWidth="1"/>
    <col min="5" max="5" width="30.7109375" customWidth="1"/>
    <col min="6" max="6" width="32.7109375" style="17" customWidth="1"/>
    <col min="7" max="10" width="8.28515625" style="17" customWidth="1"/>
    <col min="11" max="11" width="12" style="17" customWidth="1"/>
    <col min="12" max="12" width="33" style="330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914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49">
        <v>1</v>
      </c>
      <c r="B4" s="551"/>
      <c r="C4" s="614" t="s">
        <v>955</v>
      </c>
      <c r="D4" s="639"/>
      <c r="E4" s="448"/>
      <c r="F4" s="147" t="s">
        <v>81</v>
      </c>
      <c r="G4" s="607" t="s">
        <v>6</v>
      </c>
      <c r="H4" s="607"/>
      <c r="I4" s="607"/>
      <c r="J4" s="607"/>
      <c r="K4" s="539">
        <v>3</v>
      </c>
      <c r="L4" s="601">
        <v>17102</v>
      </c>
    </row>
    <row r="5" spans="1:12" ht="15" customHeight="1" x14ac:dyDescent="0.25">
      <c r="A5" s="549"/>
      <c r="B5" s="552"/>
      <c r="C5" s="614"/>
      <c r="D5" s="640"/>
      <c r="E5" s="448"/>
      <c r="F5" s="147" t="s">
        <v>80</v>
      </c>
      <c r="G5" s="469">
        <v>30</v>
      </c>
      <c r="H5" s="469"/>
      <c r="I5" s="469"/>
      <c r="J5" s="469"/>
      <c r="K5" s="583"/>
      <c r="L5" s="602"/>
    </row>
    <row r="6" spans="1:12" ht="15" customHeight="1" x14ac:dyDescent="0.25">
      <c r="A6" s="549"/>
      <c r="B6" s="552"/>
      <c r="C6" s="614"/>
      <c r="D6" s="640"/>
      <c r="E6" s="448"/>
      <c r="F6" s="147" t="s">
        <v>1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49"/>
      <c r="B7" s="552"/>
      <c r="C7" s="614"/>
      <c r="D7" s="640"/>
      <c r="E7" s="448"/>
      <c r="F7" s="147" t="s">
        <v>817</v>
      </c>
      <c r="G7" s="243">
        <f>G5*114</f>
        <v>3420</v>
      </c>
      <c r="H7" s="244">
        <f>G5*128</f>
        <v>3840</v>
      </c>
      <c r="I7" s="246">
        <f>G5*143</f>
        <v>4290</v>
      </c>
      <c r="J7" s="245">
        <f>G5*148</f>
        <v>4440</v>
      </c>
      <c r="K7" s="583"/>
      <c r="L7" s="602"/>
    </row>
    <row r="8" spans="1:12" ht="15" customHeight="1" x14ac:dyDescent="0.25">
      <c r="A8" s="549"/>
      <c r="B8" s="552"/>
      <c r="C8" s="614"/>
      <c r="D8" s="640"/>
      <c r="E8" s="448"/>
      <c r="F8" s="147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49"/>
      <c r="B9" s="552"/>
      <c r="C9" s="614"/>
      <c r="D9" s="640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49"/>
      <c r="B10" s="552"/>
      <c r="C10" s="614"/>
      <c r="D10" s="640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49"/>
      <c r="B11" s="552"/>
      <c r="C11" s="614"/>
      <c r="D11" s="640"/>
      <c r="E11" s="448"/>
      <c r="F11" s="147" t="s">
        <v>83</v>
      </c>
      <c r="G11" s="607">
        <v>67</v>
      </c>
      <c r="H11" s="607"/>
      <c r="I11" s="607"/>
      <c r="J11" s="607"/>
      <c r="K11" s="583"/>
      <c r="L11" s="602"/>
    </row>
    <row r="12" spans="1:12" ht="15" customHeight="1" x14ac:dyDescent="0.25">
      <c r="A12" s="549"/>
      <c r="B12" s="552"/>
      <c r="C12" s="614"/>
      <c r="D12" s="640"/>
      <c r="E12" s="448"/>
      <c r="F12" s="147" t="s">
        <v>396</v>
      </c>
      <c r="G12" s="607" t="s">
        <v>1027</v>
      </c>
      <c r="H12" s="607"/>
      <c r="I12" s="607"/>
      <c r="J12" s="607"/>
      <c r="K12" s="583"/>
      <c r="L12" s="602"/>
    </row>
    <row r="13" spans="1:12" ht="15" customHeight="1" x14ac:dyDescent="0.25">
      <c r="A13" s="549"/>
      <c r="B13" s="552"/>
      <c r="C13" s="614"/>
      <c r="D13" s="640"/>
      <c r="E13" s="448"/>
      <c r="F13" s="147" t="s">
        <v>3</v>
      </c>
      <c r="G13" s="607" t="s">
        <v>922</v>
      </c>
      <c r="H13" s="607"/>
      <c r="I13" s="607"/>
      <c r="J13" s="607"/>
      <c r="K13" s="583"/>
      <c r="L13" s="602"/>
    </row>
    <row r="14" spans="1:12" ht="15" customHeight="1" x14ac:dyDescent="0.25">
      <c r="A14" s="549"/>
      <c r="B14" s="552"/>
      <c r="C14" s="614"/>
      <c r="D14" s="640"/>
      <c r="E14" s="448"/>
      <c r="F14" s="148" t="s">
        <v>379</v>
      </c>
      <c r="G14" s="523" t="s">
        <v>380</v>
      </c>
      <c r="H14" s="523"/>
      <c r="I14" s="523"/>
      <c r="J14" s="523"/>
      <c r="K14" s="583"/>
      <c r="L14" s="602"/>
    </row>
    <row r="15" spans="1:12" ht="15" customHeight="1" x14ac:dyDescent="0.25">
      <c r="A15" s="549"/>
      <c r="B15" s="552"/>
      <c r="C15" s="614"/>
      <c r="D15" s="640"/>
      <c r="E15" s="448"/>
      <c r="F15" s="93" t="s">
        <v>701</v>
      </c>
      <c r="G15" s="523">
        <v>100000</v>
      </c>
      <c r="H15" s="523"/>
      <c r="I15" s="523"/>
      <c r="J15" s="523"/>
      <c r="K15" s="583"/>
      <c r="L15" s="602"/>
    </row>
    <row r="16" spans="1:12" ht="15" customHeight="1" x14ac:dyDescent="0.25">
      <c r="A16" s="549"/>
      <c r="B16" s="552"/>
      <c r="C16" s="614"/>
      <c r="D16" s="640"/>
      <c r="E16" s="448"/>
      <c r="F16" s="148" t="s">
        <v>257</v>
      </c>
      <c r="G16" s="523" t="s">
        <v>556</v>
      </c>
      <c r="H16" s="523"/>
      <c r="I16" s="523"/>
      <c r="J16" s="523"/>
      <c r="K16" s="583"/>
      <c r="L16" s="602"/>
    </row>
    <row r="17" spans="1:12" ht="15" customHeight="1" x14ac:dyDescent="0.25">
      <c r="A17" s="549"/>
      <c r="B17" s="552"/>
      <c r="C17" s="614"/>
      <c r="D17" s="640"/>
      <c r="E17" s="448"/>
      <c r="F17" s="148" t="s">
        <v>376</v>
      </c>
      <c r="G17" s="523" t="s">
        <v>395</v>
      </c>
      <c r="H17" s="523"/>
      <c r="I17" s="523"/>
      <c r="J17" s="523"/>
      <c r="K17" s="583"/>
      <c r="L17" s="602"/>
    </row>
    <row r="18" spans="1:12" ht="15" customHeight="1" x14ac:dyDescent="0.25">
      <c r="A18" s="549"/>
      <c r="B18" s="552"/>
      <c r="C18" s="614"/>
      <c r="D18" s="640"/>
      <c r="E18" s="448"/>
      <c r="F18" s="148" t="s">
        <v>381</v>
      </c>
      <c r="G18" s="523" t="s">
        <v>1296</v>
      </c>
      <c r="H18" s="523"/>
      <c r="I18" s="523"/>
      <c r="J18" s="523"/>
      <c r="K18" s="583"/>
      <c r="L18" s="602"/>
    </row>
    <row r="19" spans="1:12" ht="15" customHeight="1" x14ac:dyDescent="0.25">
      <c r="A19" s="549"/>
      <c r="B19" s="552"/>
      <c r="C19" s="614"/>
      <c r="D19" s="640"/>
      <c r="E19" s="448"/>
      <c r="F19" s="148" t="s">
        <v>383</v>
      </c>
      <c r="G19" s="523" t="s">
        <v>1296</v>
      </c>
      <c r="H19" s="523"/>
      <c r="I19" s="523"/>
      <c r="J19" s="523"/>
      <c r="K19" s="583"/>
      <c r="L19" s="602"/>
    </row>
    <row r="20" spans="1:12" ht="15" customHeight="1" x14ac:dyDescent="0.25">
      <c r="A20" s="549"/>
      <c r="B20" s="552"/>
      <c r="C20" s="614"/>
      <c r="D20" s="640"/>
      <c r="E20" s="448"/>
      <c r="F20" s="148" t="s">
        <v>402</v>
      </c>
      <c r="G20" s="523" t="s">
        <v>1297</v>
      </c>
      <c r="H20" s="523"/>
      <c r="I20" s="523"/>
      <c r="J20" s="523"/>
      <c r="K20" s="584">
        <v>5</v>
      </c>
      <c r="L20" s="533">
        <v>18299</v>
      </c>
    </row>
    <row r="21" spans="1:12" ht="15" customHeight="1" x14ac:dyDescent="0.25">
      <c r="A21" s="549"/>
      <c r="B21" s="552"/>
      <c r="C21" s="614"/>
      <c r="D21" s="640"/>
      <c r="E21" s="448"/>
      <c r="F21" s="148" t="s">
        <v>403</v>
      </c>
      <c r="G21" s="523" t="s">
        <v>404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49"/>
      <c r="B22" s="552"/>
      <c r="C22" s="614"/>
      <c r="D22" s="640"/>
      <c r="E22" s="448"/>
      <c r="F22" s="94" t="s">
        <v>358</v>
      </c>
      <c r="G22" s="523" t="s">
        <v>359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49"/>
      <c r="B23" s="552"/>
      <c r="C23" s="614"/>
      <c r="D23" s="640"/>
      <c r="E23" s="448"/>
      <c r="F23" s="148" t="s">
        <v>389</v>
      </c>
      <c r="G23" s="523" t="s">
        <v>390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49"/>
      <c r="B24" s="552"/>
      <c r="C24" s="614"/>
      <c r="D24" s="640"/>
      <c r="E24" s="448"/>
      <c r="F24" s="93" t="s">
        <v>704</v>
      </c>
      <c r="G24" s="523" t="s">
        <v>705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49"/>
      <c r="B25" s="552"/>
      <c r="C25" s="614"/>
      <c r="D25" s="640"/>
      <c r="E25" s="448"/>
      <c r="F25" s="93" t="s">
        <v>706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49"/>
      <c r="B26" s="552"/>
      <c r="C26" s="614"/>
      <c r="D26" s="640"/>
      <c r="E26" s="448"/>
      <c r="F26" s="93" t="s">
        <v>1271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49"/>
      <c r="B27" s="552"/>
      <c r="C27" s="614"/>
      <c r="D27" s="640"/>
      <c r="E27" s="448"/>
      <c r="F27" s="93" t="s">
        <v>707</v>
      </c>
      <c r="G27" s="523" t="s">
        <v>1270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49"/>
      <c r="B28" s="552"/>
      <c r="C28" s="614"/>
      <c r="D28" s="640"/>
      <c r="E28" s="448"/>
      <c r="F28" s="93" t="s">
        <v>708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49"/>
      <c r="B29" s="552"/>
      <c r="C29" s="614"/>
      <c r="D29" s="640"/>
      <c r="E29" s="448"/>
      <c r="F29" s="148" t="s">
        <v>377</v>
      </c>
      <c r="G29" s="523" t="s">
        <v>387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49"/>
      <c r="B30" s="552"/>
      <c r="C30" s="614"/>
      <c r="D30" s="640"/>
      <c r="E30" s="448"/>
      <c r="F30" s="148" t="s">
        <v>388</v>
      </c>
      <c r="G30" s="523" t="s">
        <v>393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49"/>
      <c r="B31" s="552"/>
      <c r="C31" s="614"/>
      <c r="D31" s="640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49"/>
      <c r="B32" s="552"/>
      <c r="C32" s="614"/>
      <c r="D32" s="640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49"/>
      <c r="B33" s="552"/>
      <c r="C33" s="614"/>
      <c r="D33" s="640"/>
      <c r="E33" s="448"/>
      <c r="F33" s="149" t="s">
        <v>4</v>
      </c>
      <c r="G33" s="606">
        <v>0.9</v>
      </c>
      <c r="H33" s="606"/>
      <c r="I33" s="606"/>
      <c r="J33" s="606"/>
      <c r="K33" s="585"/>
      <c r="L33" s="603" t="e">
        <f>#REF!-#REF!*10%</f>
        <v>#REF!</v>
      </c>
    </row>
    <row r="34" spans="1:12" ht="15" customHeight="1" x14ac:dyDescent="0.25">
      <c r="A34" s="549"/>
      <c r="B34" s="553"/>
      <c r="C34" s="614"/>
      <c r="D34" s="640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49">
        <v>2</v>
      </c>
      <c r="B35" s="551"/>
      <c r="C35" s="614" t="s">
        <v>956</v>
      </c>
      <c r="D35" s="639"/>
      <c r="E35" s="459"/>
      <c r="F35" s="147" t="s">
        <v>81</v>
      </c>
      <c r="G35" s="607" t="s">
        <v>6</v>
      </c>
      <c r="H35" s="607"/>
      <c r="I35" s="607"/>
      <c r="J35" s="607"/>
      <c r="K35" s="539">
        <v>3</v>
      </c>
      <c r="L35" s="601">
        <v>19580</v>
      </c>
    </row>
    <row r="36" spans="1:12" ht="15" customHeight="1" x14ac:dyDescent="0.25">
      <c r="A36" s="549"/>
      <c r="B36" s="552"/>
      <c r="C36" s="614"/>
      <c r="D36" s="640"/>
      <c r="E36" s="624"/>
      <c r="F36" s="147" t="s">
        <v>80</v>
      </c>
      <c r="G36" s="469">
        <v>50</v>
      </c>
      <c r="H36" s="469"/>
      <c r="I36" s="469"/>
      <c r="J36" s="469"/>
      <c r="K36" s="583"/>
      <c r="L36" s="602"/>
    </row>
    <row r="37" spans="1:12" ht="15" customHeight="1" x14ac:dyDescent="0.25">
      <c r="A37" s="549"/>
      <c r="B37" s="552"/>
      <c r="C37" s="614"/>
      <c r="D37" s="640"/>
      <c r="E37" s="624"/>
      <c r="F37" s="147" t="s">
        <v>1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ht="15" customHeight="1" x14ac:dyDescent="0.25">
      <c r="A38" s="549"/>
      <c r="B38" s="552"/>
      <c r="C38" s="614"/>
      <c r="D38" s="640"/>
      <c r="E38" s="624"/>
      <c r="F38" s="147" t="s">
        <v>817</v>
      </c>
      <c r="G38" s="243">
        <f>G36*114</f>
        <v>5700</v>
      </c>
      <c r="H38" s="244">
        <f>G36*128</f>
        <v>6400</v>
      </c>
      <c r="I38" s="246">
        <f>G36*143</f>
        <v>7150</v>
      </c>
      <c r="J38" s="245">
        <f>G36*148</f>
        <v>7400</v>
      </c>
      <c r="K38" s="583"/>
      <c r="L38" s="602"/>
    </row>
    <row r="39" spans="1:12" ht="15" customHeight="1" x14ac:dyDescent="0.25">
      <c r="A39" s="549"/>
      <c r="B39" s="552"/>
      <c r="C39" s="614"/>
      <c r="D39" s="640"/>
      <c r="E39" s="624"/>
      <c r="F39" s="147" t="s">
        <v>1269</v>
      </c>
      <c r="G39" s="451">
        <v>0.98</v>
      </c>
      <c r="H39" s="451"/>
      <c r="I39" s="451"/>
      <c r="J39" s="451"/>
      <c r="K39" s="583"/>
      <c r="L39" s="602"/>
    </row>
    <row r="40" spans="1:12" ht="15" customHeight="1" x14ac:dyDescent="0.25">
      <c r="A40" s="549"/>
      <c r="B40" s="552"/>
      <c r="C40" s="614"/>
      <c r="D40" s="640"/>
      <c r="E40" s="624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ht="15" customHeight="1" x14ac:dyDescent="0.25">
      <c r="A41" s="549"/>
      <c r="B41" s="552"/>
      <c r="C41" s="614"/>
      <c r="D41" s="640"/>
      <c r="E41" s="624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49"/>
      <c r="B42" s="552"/>
      <c r="C42" s="614"/>
      <c r="D42" s="640"/>
      <c r="E42" s="624"/>
      <c r="F42" s="147" t="s">
        <v>83</v>
      </c>
      <c r="G42" s="607">
        <v>67</v>
      </c>
      <c r="H42" s="607"/>
      <c r="I42" s="607"/>
      <c r="J42" s="607"/>
      <c r="K42" s="583"/>
      <c r="L42" s="602"/>
    </row>
    <row r="43" spans="1:12" ht="15" customHeight="1" x14ac:dyDescent="0.25">
      <c r="A43" s="549"/>
      <c r="B43" s="552"/>
      <c r="C43" s="614"/>
      <c r="D43" s="640"/>
      <c r="E43" s="624"/>
      <c r="F43" s="147" t="s">
        <v>396</v>
      </c>
      <c r="G43" s="607" t="s">
        <v>1027</v>
      </c>
      <c r="H43" s="607"/>
      <c r="I43" s="607"/>
      <c r="J43" s="607"/>
      <c r="K43" s="583"/>
      <c r="L43" s="602"/>
    </row>
    <row r="44" spans="1:12" ht="15" customHeight="1" x14ac:dyDescent="0.25">
      <c r="A44" s="549"/>
      <c r="B44" s="552"/>
      <c r="C44" s="614"/>
      <c r="D44" s="640"/>
      <c r="E44" s="624"/>
      <c r="F44" s="147" t="s">
        <v>3</v>
      </c>
      <c r="G44" s="607" t="s">
        <v>921</v>
      </c>
      <c r="H44" s="607"/>
      <c r="I44" s="607"/>
      <c r="J44" s="607"/>
      <c r="K44" s="583"/>
      <c r="L44" s="602"/>
    </row>
    <row r="45" spans="1:12" ht="15" customHeight="1" x14ac:dyDescent="0.25">
      <c r="A45" s="549"/>
      <c r="B45" s="552"/>
      <c r="C45" s="614"/>
      <c r="D45" s="640"/>
      <c r="E45" s="624"/>
      <c r="F45" s="148" t="s">
        <v>379</v>
      </c>
      <c r="G45" s="523" t="s">
        <v>380</v>
      </c>
      <c r="H45" s="523"/>
      <c r="I45" s="523"/>
      <c r="J45" s="523"/>
      <c r="K45" s="583"/>
      <c r="L45" s="602"/>
    </row>
    <row r="46" spans="1:12" ht="15" customHeight="1" x14ac:dyDescent="0.25">
      <c r="A46" s="549"/>
      <c r="B46" s="552"/>
      <c r="C46" s="614"/>
      <c r="D46" s="640"/>
      <c r="E46" s="624"/>
      <c r="F46" s="93" t="s">
        <v>701</v>
      </c>
      <c r="G46" s="523">
        <v>100000</v>
      </c>
      <c r="H46" s="523"/>
      <c r="I46" s="523"/>
      <c r="J46" s="523"/>
      <c r="K46" s="583"/>
      <c r="L46" s="602"/>
    </row>
    <row r="47" spans="1:12" ht="15" customHeight="1" x14ac:dyDescent="0.25">
      <c r="A47" s="549"/>
      <c r="B47" s="552"/>
      <c r="C47" s="614"/>
      <c r="D47" s="640"/>
      <c r="E47" s="624"/>
      <c r="F47" s="148" t="s">
        <v>257</v>
      </c>
      <c r="G47" s="523" t="s">
        <v>556</v>
      </c>
      <c r="H47" s="523"/>
      <c r="I47" s="523"/>
      <c r="J47" s="523"/>
      <c r="K47" s="583"/>
      <c r="L47" s="602"/>
    </row>
    <row r="48" spans="1:12" ht="15" customHeight="1" x14ac:dyDescent="0.25">
      <c r="A48" s="549"/>
      <c r="B48" s="552"/>
      <c r="C48" s="614"/>
      <c r="D48" s="640"/>
      <c r="E48" s="624"/>
      <c r="F48" s="148" t="s">
        <v>376</v>
      </c>
      <c r="G48" s="523" t="s">
        <v>395</v>
      </c>
      <c r="H48" s="523"/>
      <c r="I48" s="523"/>
      <c r="J48" s="523"/>
      <c r="K48" s="583"/>
      <c r="L48" s="602"/>
    </row>
    <row r="49" spans="1:12" ht="15" customHeight="1" x14ac:dyDescent="0.25">
      <c r="A49" s="549"/>
      <c r="B49" s="552"/>
      <c r="C49" s="614"/>
      <c r="D49" s="640"/>
      <c r="E49" s="624"/>
      <c r="F49" s="148" t="s">
        <v>381</v>
      </c>
      <c r="G49" s="523" t="s">
        <v>1296</v>
      </c>
      <c r="H49" s="523"/>
      <c r="I49" s="523"/>
      <c r="J49" s="523"/>
      <c r="K49" s="583"/>
      <c r="L49" s="602"/>
    </row>
    <row r="50" spans="1:12" ht="15" customHeight="1" x14ac:dyDescent="0.25">
      <c r="A50" s="549"/>
      <c r="B50" s="552"/>
      <c r="C50" s="614"/>
      <c r="D50" s="640"/>
      <c r="E50" s="624"/>
      <c r="F50" s="148" t="s">
        <v>383</v>
      </c>
      <c r="G50" s="523" t="s">
        <v>1296</v>
      </c>
      <c r="H50" s="523"/>
      <c r="I50" s="523"/>
      <c r="J50" s="523"/>
      <c r="K50" s="583"/>
      <c r="L50" s="602"/>
    </row>
    <row r="51" spans="1:12" ht="15" customHeight="1" x14ac:dyDescent="0.25">
      <c r="A51" s="549"/>
      <c r="B51" s="552"/>
      <c r="C51" s="614"/>
      <c r="D51" s="640"/>
      <c r="E51" s="624"/>
      <c r="F51" s="148" t="s">
        <v>402</v>
      </c>
      <c r="G51" s="523" t="s">
        <v>1297</v>
      </c>
      <c r="H51" s="523"/>
      <c r="I51" s="523"/>
      <c r="J51" s="523"/>
      <c r="K51" s="584">
        <v>5</v>
      </c>
      <c r="L51" s="533">
        <v>20951</v>
      </c>
    </row>
    <row r="52" spans="1:12" ht="15" customHeight="1" x14ac:dyDescent="0.25">
      <c r="A52" s="549"/>
      <c r="B52" s="552"/>
      <c r="C52" s="614"/>
      <c r="D52" s="640"/>
      <c r="E52" s="624"/>
      <c r="F52" s="148" t="s">
        <v>403</v>
      </c>
      <c r="G52" s="523" t="s">
        <v>404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49"/>
      <c r="B53" s="552"/>
      <c r="C53" s="614"/>
      <c r="D53" s="640"/>
      <c r="E53" s="624"/>
      <c r="F53" s="94" t="s">
        <v>358</v>
      </c>
      <c r="G53" s="523" t="s">
        <v>359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49"/>
      <c r="B54" s="552"/>
      <c r="C54" s="614"/>
      <c r="D54" s="640"/>
      <c r="E54" s="624"/>
      <c r="F54" s="148" t="s">
        <v>389</v>
      </c>
      <c r="G54" s="523" t="s">
        <v>390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49"/>
      <c r="B55" s="552"/>
      <c r="C55" s="614"/>
      <c r="D55" s="640"/>
      <c r="E55" s="624"/>
      <c r="F55" s="93" t="s">
        <v>704</v>
      </c>
      <c r="G55" s="523" t="s">
        <v>705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49"/>
      <c r="B56" s="552"/>
      <c r="C56" s="614"/>
      <c r="D56" s="640"/>
      <c r="E56" s="624"/>
      <c r="F56" s="93" t="s">
        <v>706</v>
      </c>
      <c r="G56" s="523" t="s">
        <v>390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49"/>
      <c r="B57" s="552"/>
      <c r="C57" s="614"/>
      <c r="D57" s="640"/>
      <c r="E57" s="624"/>
      <c r="F57" s="93" t="s">
        <v>1271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49"/>
      <c r="B58" s="552"/>
      <c r="C58" s="614"/>
      <c r="D58" s="640"/>
      <c r="E58" s="624"/>
      <c r="F58" s="93" t="s">
        <v>707</v>
      </c>
      <c r="G58" s="523" t="s">
        <v>1270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49"/>
      <c r="B59" s="552"/>
      <c r="C59" s="614"/>
      <c r="D59" s="640"/>
      <c r="E59" s="624"/>
      <c r="F59" s="93" t="s">
        <v>708</v>
      </c>
      <c r="G59" s="523" t="s">
        <v>390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49"/>
      <c r="B60" s="552"/>
      <c r="C60" s="614"/>
      <c r="D60" s="640"/>
      <c r="E60" s="624"/>
      <c r="F60" s="148" t="s">
        <v>377</v>
      </c>
      <c r="G60" s="523" t="s">
        <v>387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49"/>
      <c r="B61" s="552"/>
      <c r="C61" s="614"/>
      <c r="D61" s="640"/>
      <c r="E61" s="624"/>
      <c r="F61" s="148" t="s">
        <v>388</v>
      </c>
      <c r="G61" s="523" t="s">
        <v>393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49"/>
      <c r="B62" s="552"/>
      <c r="C62" s="614"/>
      <c r="D62" s="640"/>
      <c r="E62" s="624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49"/>
      <c r="B63" s="552"/>
      <c r="C63" s="614"/>
      <c r="D63" s="640"/>
      <c r="E63" s="624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49"/>
      <c r="B64" s="552"/>
      <c r="C64" s="614"/>
      <c r="D64" s="640"/>
      <c r="E64" s="624"/>
      <c r="F64" s="149" t="s">
        <v>4</v>
      </c>
      <c r="G64" s="606">
        <v>0.9</v>
      </c>
      <c r="H64" s="606"/>
      <c r="I64" s="606"/>
      <c r="J64" s="606"/>
      <c r="K64" s="585"/>
      <c r="L64" s="603" t="e">
        <f>#REF!-#REF!*10%</f>
        <v>#REF!</v>
      </c>
    </row>
    <row r="65" spans="1:12" ht="15" customHeight="1" x14ac:dyDescent="0.25">
      <c r="A65" s="549"/>
      <c r="B65" s="553"/>
      <c r="C65" s="614"/>
      <c r="D65" s="640"/>
      <c r="E65" s="460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49">
        <v>3</v>
      </c>
      <c r="B66" s="551"/>
      <c r="C66" s="614" t="s">
        <v>957</v>
      </c>
      <c r="D66" s="639"/>
      <c r="E66" s="459"/>
      <c r="F66" s="147" t="s">
        <v>81</v>
      </c>
      <c r="G66" s="607" t="s">
        <v>6</v>
      </c>
      <c r="H66" s="607"/>
      <c r="I66" s="607"/>
      <c r="J66" s="607"/>
      <c r="K66" s="539">
        <v>3</v>
      </c>
      <c r="L66" s="601">
        <v>22802</v>
      </c>
    </row>
    <row r="67" spans="1:12" ht="15" customHeight="1" x14ac:dyDescent="0.25">
      <c r="A67" s="549"/>
      <c r="B67" s="552"/>
      <c r="C67" s="614"/>
      <c r="D67" s="640"/>
      <c r="E67" s="624"/>
      <c r="F67" s="147" t="s">
        <v>80</v>
      </c>
      <c r="G67" s="469">
        <v>90</v>
      </c>
      <c r="H67" s="469"/>
      <c r="I67" s="469"/>
      <c r="J67" s="469"/>
      <c r="K67" s="583"/>
      <c r="L67" s="602"/>
    </row>
    <row r="68" spans="1:12" ht="15" customHeight="1" x14ac:dyDescent="0.25">
      <c r="A68" s="549"/>
      <c r="B68" s="552"/>
      <c r="C68" s="614"/>
      <c r="D68" s="640"/>
      <c r="E68" s="624"/>
      <c r="F68" s="147" t="s">
        <v>1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ht="15" customHeight="1" x14ac:dyDescent="0.25">
      <c r="A69" s="549"/>
      <c r="B69" s="552"/>
      <c r="C69" s="614"/>
      <c r="D69" s="640"/>
      <c r="E69" s="624"/>
      <c r="F69" s="147" t="s">
        <v>817</v>
      </c>
      <c r="G69" s="243">
        <f>G67*114</f>
        <v>10260</v>
      </c>
      <c r="H69" s="244">
        <f>G67*128</f>
        <v>11520</v>
      </c>
      <c r="I69" s="246">
        <f>G67*143</f>
        <v>12870</v>
      </c>
      <c r="J69" s="245">
        <f>G67*148</f>
        <v>13320</v>
      </c>
      <c r="K69" s="583"/>
      <c r="L69" s="602"/>
    </row>
    <row r="70" spans="1:12" ht="15" customHeight="1" x14ac:dyDescent="0.25">
      <c r="A70" s="549"/>
      <c r="B70" s="552"/>
      <c r="C70" s="614"/>
      <c r="D70" s="640"/>
      <c r="E70" s="624"/>
      <c r="F70" s="147" t="s">
        <v>1269</v>
      </c>
      <c r="G70" s="451">
        <v>0.98</v>
      </c>
      <c r="H70" s="451"/>
      <c r="I70" s="451"/>
      <c r="J70" s="451"/>
      <c r="K70" s="583"/>
      <c r="L70" s="602"/>
    </row>
    <row r="71" spans="1:12" ht="15" customHeight="1" x14ac:dyDescent="0.25">
      <c r="A71" s="549"/>
      <c r="B71" s="552"/>
      <c r="C71" s="614"/>
      <c r="D71" s="640"/>
      <c r="E71" s="624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ht="15" customHeight="1" x14ac:dyDescent="0.25">
      <c r="A72" s="549"/>
      <c r="B72" s="552"/>
      <c r="C72" s="614"/>
      <c r="D72" s="640"/>
      <c r="E72" s="624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49"/>
      <c r="B73" s="552"/>
      <c r="C73" s="614"/>
      <c r="D73" s="640"/>
      <c r="E73" s="624"/>
      <c r="F73" s="147" t="s">
        <v>83</v>
      </c>
      <c r="G73" s="607">
        <v>67</v>
      </c>
      <c r="H73" s="607"/>
      <c r="I73" s="607"/>
      <c r="J73" s="607"/>
      <c r="K73" s="583"/>
      <c r="L73" s="602"/>
    </row>
    <row r="74" spans="1:12" ht="15" customHeight="1" x14ac:dyDescent="0.25">
      <c r="A74" s="549"/>
      <c r="B74" s="552"/>
      <c r="C74" s="614"/>
      <c r="D74" s="640"/>
      <c r="E74" s="624"/>
      <c r="F74" s="147" t="s">
        <v>396</v>
      </c>
      <c r="G74" s="607" t="s">
        <v>1027</v>
      </c>
      <c r="H74" s="607"/>
      <c r="I74" s="607"/>
      <c r="J74" s="607"/>
      <c r="K74" s="583"/>
      <c r="L74" s="602"/>
    </row>
    <row r="75" spans="1:12" ht="15" customHeight="1" x14ac:dyDescent="0.25">
      <c r="A75" s="549"/>
      <c r="B75" s="552"/>
      <c r="C75" s="614"/>
      <c r="D75" s="640"/>
      <c r="E75" s="624"/>
      <c r="F75" s="147" t="s">
        <v>3</v>
      </c>
      <c r="G75" s="607" t="s">
        <v>923</v>
      </c>
      <c r="H75" s="607"/>
      <c r="I75" s="607"/>
      <c r="J75" s="607"/>
      <c r="K75" s="583"/>
      <c r="L75" s="602"/>
    </row>
    <row r="76" spans="1:12" ht="15" customHeight="1" x14ac:dyDescent="0.25">
      <c r="A76" s="549"/>
      <c r="B76" s="552"/>
      <c r="C76" s="614"/>
      <c r="D76" s="640"/>
      <c r="E76" s="624"/>
      <c r="F76" s="148" t="s">
        <v>379</v>
      </c>
      <c r="G76" s="523" t="s">
        <v>380</v>
      </c>
      <c r="H76" s="523"/>
      <c r="I76" s="523"/>
      <c r="J76" s="523"/>
      <c r="K76" s="583"/>
      <c r="L76" s="602"/>
    </row>
    <row r="77" spans="1:12" ht="15" customHeight="1" x14ac:dyDescent="0.25">
      <c r="A77" s="549"/>
      <c r="B77" s="552"/>
      <c r="C77" s="614"/>
      <c r="D77" s="640"/>
      <c r="E77" s="624"/>
      <c r="F77" s="93" t="s">
        <v>701</v>
      </c>
      <c r="G77" s="523">
        <v>100000</v>
      </c>
      <c r="H77" s="523"/>
      <c r="I77" s="523"/>
      <c r="J77" s="523"/>
      <c r="K77" s="583"/>
      <c r="L77" s="602"/>
    </row>
    <row r="78" spans="1:12" ht="15" customHeight="1" x14ac:dyDescent="0.25">
      <c r="A78" s="549"/>
      <c r="B78" s="552"/>
      <c r="C78" s="614"/>
      <c r="D78" s="640"/>
      <c r="E78" s="624"/>
      <c r="F78" s="148" t="s">
        <v>257</v>
      </c>
      <c r="G78" s="523" t="s">
        <v>556</v>
      </c>
      <c r="H78" s="523"/>
      <c r="I78" s="523"/>
      <c r="J78" s="523"/>
      <c r="K78" s="583"/>
      <c r="L78" s="602"/>
    </row>
    <row r="79" spans="1:12" ht="15" customHeight="1" x14ac:dyDescent="0.25">
      <c r="A79" s="549"/>
      <c r="B79" s="552"/>
      <c r="C79" s="614"/>
      <c r="D79" s="640"/>
      <c r="E79" s="624"/>
      <c r="F79" s="148" t="s">
        <v>376</v>
      </c>
      <c r="G79" s="523" t="s">
        <v>395</v>
      </c>
      <c r="H79" s="523"/>
      <c r="I79" s="523"/>
      <c r="J79" s="523"/>
      <c r="K79" s="583"/>
      <c r="L79" s="602"/>
    </row>
    <row r="80" spans="1:12" ht="15" customHeight="1" x14ac:dyDescent="0.25">
      <c r="A80" s="549"/>
      <c r="B80" s="552"/>
      <c r="C80" s="614"/>
      <c r="D80" s="640"/>
      <c r="E80" s="624"/>
      <c r="F80" s="148" t="s">
        <v>381</v>
      </c>
      <c r="G80" s="523" t="s">
        <v>1296</v>
      </c>
      <c r="H80" s="523"/>
      <c r="I80" s="523"/>
      <c r="J80" s="523"/>
      <c r="K80" s="583"/>
      <c r="L80" s="602"/>
    </row>
    <row r="81" spans="1:12" ht="15" customHeight="1" x14ac:dyDescent="0.25">
      <c r="A81" s="549"/>
      <c r="B81" s="552"/>
      <c r="C81" s="614"/>
      <c r="D81" s="640"/>
      <c r="E81" s="624"/>
      <c r="F81" s="148" t="s">
        <v>383</v>
      </c>
      <c r="G81" s="523" t="s">
        <v>1296</v>
      </c>
      <c r="H81" s="523"/>
      <c r="I81" s="523"/>
      <c r="J81" s="523"/>
      <c r="K81" s="583"/>
      <c r="L81" s="602"/>
    </row>
    <row r="82" spans="1:12" ht="15" customHeight="1" x14ac:dyDescent="0.25">
      <c r="A82" s="549"/>
      <c r="B82" s="552"/>
      <c r="C82" s="614"/>
      <c r="D82" s="640"/>
      <c r="E82" s="624"/>
      <c r="F82" s="148" t="s">
        <v>402</v>
      </c>
      <c r="G82" s="523" t="s">
        <v>1297</v>
      </c>
      <c r="H82" s="523"/>
      <c r="I82" s="523"/>
      <c r="J82" s="523"/>
      <c r="K82" s="584">
        <v>5</v>
      </c>
      <c r="L82" s="533">
        <v>24399</v>
      </c>
    </row>
    <row r="83" spans="1:12" ht="15" customHeight="1" x14ac:dyDescent="0.25">
      <c r="A83" s="549"/>
      <c r="B83" s="552"/>
      <c r="C83" s="614"/>
      <c r="D83" s="640"/>
      <c r="E83" s="624"/>
      <c r="F83" s="148" t="s">
        <v>403</v>
      </c>
      <c r="G83" s="523" t="s">
        <v>404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49"/>
      <c r="B84" s="552"/>
      <c r="C84" s="614"/>
      <c r="D84" s="640"/>
      <c r="E84" s="624"/>
      <c r="F84" s="94" t="s">
        <v>358</v>
      </c>
      <c r="G84" s="523" t="s">
        <v>359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49"/>
      <c r="B85" s="552"/>
      <c r="C85" s="614"/>
      <c r="D85" s="640"/>
      <c r="E85" s="624"/>
      <c r="F85" s="148" t="s">
        <v>389</v>
      </c>
      <c r="G85" s="523" t="s">
        <v>390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49"/>
      <c r="B86" s="552"/>
      <c r="C86" s="614"/>
      <c r="D86" s="640"/>
      <c r="E86" s="624"/>
      <c r="F86" s="93" t="s">
        <v>704</v>
      </c>
      <c r="G86" s="523" t="s">
        <v>705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49"/>
      <c r="B87" s="552"/>
      <c r="C87" s="614"/>
      <c r="D87" s="640"/>
      <c r="E87" s="624"/>
      <c r="F87" s="93" t="s">
        <v>706</v>
      </c>
      <c r="G87" s="523" t="s">
        <v>390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49"/>
      <c r="B88" s="552"/>
      <c r="C88" s="614"/>
      <c r="D88" s="640"/>
      <c r="E88" s="624"/>
      <c r="F88" s="93" t="s">
        <v>1271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49"/>
      <c r="B89" s="552"/>
      <c r="C89" s="614"/>
      <c r="D89" s="640"/>
      <c r="E89" s="624"/>
      <c r="F89" s="93" t="s">
        <v>707</v>
      </c>
      <c r="G89" s="523" t="s">
        <v>1270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49"/>
      <c r="B90" s="552"/>
      <c r="C90" s="614"/>
      <c r="D90" s="640"/>
      <c r="E90" s="624"/>
      <c r="F90" s="93" t="s">
        <v>708</v>
      </c>
      <c r="G90" s="523" t="s">
        <v>390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49"/>
      <c r="B91" s="552"/>
      <c r="C91" s="614"/>
      <c r="D91" s="640"/>
      <c r="E91" s="624"/>
      <c r="F91" s="148" t="s">
        <v>377</v>
      </c>
      <c r="G91" s="523" t="s">
        <v>387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49"/>
      <c r="B92" s="552"/>
      <c r="C92" s="614"/>
      <c r="D92" s="640"/>
      <c r="E92" s="624"/>
      <c r="F92" s="148" t="s">
        <v>388</v>
      </c>
      <c r="G92" s="523" t="s">
        <v>393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49"/>
      <c r="B93" s="552"/>
      <c r="C93" s="614"/>
      <c r="D93" s="640"/>
      <c r="E93" s="624"/>
      <c r="F93" s="148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49"/>
      <c r="B94" s="552"/>
      <c r="C94" s="614"/>
      <c r="D94" s="640"/>
      <c r="E94" s="624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49"/>
      <c r="B95" s="552"/>
      <c r="C95" s="614"/>
      <c r="D95" s="640"/>
      <c r="E95" s="624"/>
      <c r="F95" s="149" t="s">
        <v>4</v>
      </c>
      <c r="G95" s="606">
        <v>1.5</v>
      </c>
      <c r="H95" s="606"/>
      <c r="I95" s="606"/>
      <c r="J95" s="606"/>
      <c r="K95" s="585"/>
      <c r="L95" s="603" t="e">
        <f>#REF!-#REF!*10%</f>
        <v>#REF!</v>
      </c>
    </row>
    <row r="96" spans="1:12" ht="15" customHeight="1" x14ac:dyDescent="0.25">
      <c r="A96" s="549"/>
      <c r="B96" s="553"/>
      <c r="C96" s="614"/>
      <c r="D96" s="640"/>
      <c r="E96" s="460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s="22" customFormat="1" x14ac:dyDescent="0.3">
      <c r="A97" s="151"/>
      <c r="B97" s="151"/>
      <c r="C97" s="373"/>
      <c r="D97"/>
      <c r="E97" s="145"/>
      <c r="F97" s="128"/>
      <c r="G97" s="128"/>
      <c r="H97" s="128"/>
      <c r="I97" s="128"/>
      <c r="J97" s="163"/>
      <c r="K97" s="163"/>
      <c r="L97" s="355"/>
    </row>
    <row r="98" spans="1:12" s="22" customFormat="1" x14ac:dyDescent="0.3">
      <c r="A98" s="151"/>
      <c r="B98" s="151"/>
      <c r="C98" s="373"/>
      <c r="D98"/>
      <c r="E98" s="145"/>
      <c r="F98" s="128"/>
      <c r="G98" s="128"/>
      <c r="H98" s="128"/>
      <c r="I98" s="128"/>
      <c r="J98" s="163"/>
      <c r="K98" s="163"/>
      <c r="L98" s="355"/>
    </row>
    <row r="99" spans="1:12" s="22" customFormat="1" x14ac:dyDescent="0.3">
      <c r="A99" s="151"/>
      <c r="B99" s="151"/>
      <c r="C99" s="373"/>
      <c r="D99"/>
      <c r="E99" s="145"/>
      <c r="F99" s="128"/>
      <c r="G99" s="128"/>
      <c r="H99" s="128"/>
      <c r="I99" s="128"/>
      <c r="J99" s="163"/>
      <c r="K99" s="163"/>
      <c r="L99" s="355"/>
    </row>
    <row r="100" spans="1:12" s="22" customFormat="1" x14ac:dyDescent="0.3">
      <c r="A100" s="151"/>
      <c r="B100" s="151"/>
      <c r="C100" s="373"/>
      <c r="D100"/>
      <c r="E100" s="145"/>
      <c r="F100" s="128"/>
      <c r="G100" s="128"/>
      <c r="H100" s="128"/>
      <c r="I100" s="128"/>
      <c r="J100" s="163"/>
      <c r="K100" s="163"/>
      <c r="L100" s="355"/>
    </row>
    <row r="101" spans="1:12" s="22" customFormat="1" x14ac:dyDescent="0.3">
      <c r="A101" s="151"/>
      <c r="B101" s="151"/>
      <c r="C101" s="373"/>
      <c r="D101"/>
      <c r="E101" s="145"/>
      <c r="F101" s="128"/>
      <c r="G101" s="128"/>
      <c r="H101" s="128"/>
      <c r="I101" s="128"/>
      <c r="J101" s="163"/>
      <c r="K101" s="163"/>
      <c r="L101" s="355"/>
    </row>
    <row r="102" spans="1:12" s="22" customFormat="1" x14ac:dyDescent="0.3">
      <c r="A102" s="151"/>
      <c r="B102" s="151"/>
      <c r="C102" s="373"/>
      <c r="D102"/>
      <c r="E102" s="145"/>
      <c r="F102" s="128"/>
      <c r="G102" s="128"/>
      <c r="H102" s="128"/>
      <c r="I102" s="128"/>
      <c r="J102" s="163"/>
      <c r="K102" s="163"/>
      <c r="L102" s="355"/>
    </row>
    <row r="103" spans="1:12" s="22" customFormat="1" x14ac:dyDescent="0.3">
      <c r="A103" s="151"/>
      <c r="B103" s="151"/>
      <c r="C103" s="373"/>
      <c r="D103"/>
      <c r="E103" s="145"/>
      <c r="F103" s="128"/>
      <c r="G103" s="128"/>
      <c r="H103" s="128"/>
      <c r="I103" s="128"/>
      <c r="J103" s="163"/>
      <c r="K103" s="163"/>
      <c r="L103" s="355"/>
    </row>
    <row r="104" spans="1:12" s="22" customFormat="1" x14ac:dyDescent="0.3">
      <c r="A104" s="151"/>
      <c r="B104" s="151"/>
      <c r="C104" s="373"/>
      <c r="D104"/>
      <c r="E104" s="145"/>
      <c r="F104" s="128"/>
      <c r="G104" s="128"/>
      <c r="H104" s="128"/>
      <c r="I104" s="128"/>
      <c r="J104" s="163"/>
      <c r="K104" s="163"/>
      <c r="L104" s="355"/>
    </row>
    <row r="105" spans="1:12" s="22" customFormat="1" x14ac:dyDescent="0.3">
      <c r="A105" s="151"/>
      <c r="B105" s="151"/>
      <c r="C105" s="373"/>
      <c r="D105"/>
      <c r="E105" s="145"/>
      <c r="F105" s="128"/>
      <c r="G105" s="128"/>
      <c r="H105" s="128"/>
      <c r="I105" s="128"/>
      <c r="J105" s="163"/>
      <c r="K105" s="163"/>
      <c r="L105" s="355"/>
    </row>
    <row r="106" spans="1:12" s="22" customFormat="1" x14ac:dyDescent="0.3">
      <c r="A106" s="151"/>
      <c r="B106" s="151"/>
      <c r="C106" s="373"/>
      <c r="D106"/>
      <c r="E106" s="145"/>
      <c r="F106" s="128"/>
      <c r="G106" s="128"/>
      <c r="H106" s="128"/>
      <c r="I106" s="128"/>
      <c r="J106" s="163"/>
      <c r="K106" s="163"/>
      <c r="L106" s="355"/>
    </row>
    <row r="107" spans="1:12" s="22" customFormat="1" x14ac:dyDescent="0.3">
      <c r="A107" s="151"/>
      <c r="B107" s="151"/>
      <c r="C107" s="373"/>
      <c r="D107"/>
      <c r="E107" s="145"/>
      <c r="F107" s="128"/>
      <c r="G107" s="128"/>
      <c r="H107" s="128"/>
      <c r="I107" s="128"/>
      <c r="J107" s="163"/>
      <c r="K107" s="163"/>
      <c r="L107" s="355"/>
    </row>
    <row r="108" spans="1:12" s="22" customFormat="1" x14ac:dyDescent="0.3">
      <c r="A108" s="151"/>
      <c r="B108" s="151"/>
      <c r="C108" s="373"/>
      <c r="D108"/>
      <c r="E108" s="145"/>
      <c r="F108" s="128"/>
      <c r="G108" s="128"/>
      <c r="H108" s="128"/>
      <c r="I108" s="128"/>
      <c r="J108" s="163"/>
      <c r="K108" s="163"/>
      <c r="L108" s="355"/>
    </row>
    <row r="109" spans="1:12" s="22" customFormat="1" x14ac:dyDescent="0.3">
      <c r="A109" s="151"/>
      <c r="B109" s="151"/>
      <c r="C109" s="373"/>
      <c r="D109"/>
      <c r="E109" s="145"/>
      <c r="F109" s="128"/>
      <c r="G109" s="128"/>
      <c r="H109" s="128"/>
      <c r="I109" s="128"/>
      <c r="J109" s="163"/>
      <c r="K109" s="163"/>
      <c r="L109" s="355"/>
    </row>
    <row r="110" spans="1:12" s="22" customFormat="1" x14ac:dyDescent="0.3">
      <c r="A110" s="151"/>
      <c r="B110" s="151"/>
      <c r="C110" s="373"/>
      <c r="D110"/>
      <c r="E110" s="145"/>
      <c r="F110" s="128"/>
      <c r="G110" s="128"/>
      <c r="H110" s="128"/>
      <c r="I110" s="128"/>
      <c r="J110" s="163"/>
      <c r="K110" s="163"/>
      <c r="L110" s="355"/>
    </row>
    <row r="111" spans="1:12" s="22" customFormat="1" x14ac:dyDescent="0.3">
      <c r="A111" s="151"/>
      <c r="B111" s="151"/>
      <c r="C111" s="373"/>
      <c r="D111"/>
      <c r="E111" s="145"/>
      <c r="F111" s="128"/>
      <c r="G111" s="128"/>
      <c r="H111" s="128"/>
      <c r="I111" s="128"/>
      <c r="J111" s="163"/>
      <c r="K111" s="163"/>
      <c r="L111" s="355"/>
    </row>
    <row r="112" spans="1:12" s="22" customFormat="1" x14ac:dyDescent="0.3">
      <c r="A112" s="151"/>
      <c r="B112" s="151"/>
      <c r="C112" s="373"/>
      <c r="D112"/>
      <c r="E112" s="145"/>
      <c r="F112" s="128"/>
      <c r="G112" s="128"/>
      <c r="H112" s="128"/>
      <c r="I112" s="128"/>
      <c r="J112" s="163"/>
      <c r="K112" s="163"/>
      <c r="L112" s="355"/>
    </row>
    <row r="113" spans="1:12" s="22" customFormat="1" x14ac:dyDescent="0.3">
      <c r="A113" s="151"/>
      <c r="B113" s="151"/>
      <c r="C113" s="373"/>
      <c r="D113"/>
      <c r="E113" s="145"/>
      <c r="F113" s="128"/>
      <c r="G113" s="128"/>
      <c r="H113" s="128"/>
      <c r="I113" s="128"/>
      <c r="J113" s="163"/>
      <c r="K113" s="163"/>
      <c r="L113" s="355"/>
    </row>
    <row r="114" spans="1:12" x14ac:dyDescent="0.3">
      <c r="E114" s="145"/>
      <c r="F114" s="128"/>
      <c r="G114" s="128"/>
      <c r="H114" s="128"/>
      <c r="I114" s="128"/>
      <c r="J114" s="128"/>
      <c r="K114" s="128"/>
      <c r="L114" s="351"/>
    </row>
    <row r="115" spans="1:12" x14ac:dyDescent="0.3">
      <c r="E115" s="145"/>
      <c r="F115" s="128"/>
      <c r="G115" s="128"/>
      <c r="H115" s="128"/>
      <c r="I115" s="128"/>
      <c r="J115" s="128"/>
      <c r="K115" s="128"/>
      <c r="L115" s="351"/>
    </row>
    <row r="116" spans="1:12" x14ac:dyDescent="0.3">
      <c r="E116" s="145"/>
      <c r="F116" s="128"/>
      <c r="G116" s="128"/>
      <c r="H116" s="128"/>
      <c r="I116" s="128"/>
      <c r="J116" s="128"/>
      <c r="K116" s="128"/>
      <c r="L116" s="351"/>
    </row>
    <row r="117" spans="1:12" x14ac:dyDescent="0.3">
      <c r="E117" s="145"/>
      <c r="F117" s="128"/>
      <c r="G117" s="128"/>
      <c r="H117" s="128"/>
      <c r="I117" s="128"/>
      <c r="J117" s="128"/>
      <c r="K117" s="128"/>
      <c r="L117" s="351"/>
    </row>
    <row r="118" spans="1:12" x14ac:dyDescent="0.3">
      <c r="E118" s="145"/>
      <c r="F118" s="128"/>
      <c r="G118" s="128"/>
      <c r="H118" s="128"/>
      <c r="I118" s="128"/>
      <c r="J118" s="128"/>
      <c r="K118" s="128"/>
      <c r="L118" s="351"/>
    </row>
    <row r="119" spans="1:12" x14ac:dyDescent="0.3">
      <c r="E119" s="145"/>
      <c r="F119" s="128"/>
      <c r="G119" s="128"/>
      <c r="H119" s="128"/>
      <c r="I119" s="128"/>
      <c r="J119" s="128"/>
      <c r="K119" s="128"/>
      <c r="L119" s="351"/>
    </row>
    <row r="120" spans="1:12" x14ac:dyDescent="0.3">
      <c r="E120" s="145"/>
      <c r="F120" s="128"/>
      <c r="G120" s="128"/>
      <c r="H120" s="128"/>
      <c r="I120" s="128"/>
      <c r="J120" s="128"/>
      <c r="K120" s="128"/>
      <c r="L120" s="351"/>
    </row>
    <row r="121" spans="1:12" x14ac:dyDescent="0.3">
      <c r="E121" s="145"/>
      <c r="F121" s="128"/>
      <c r="G121" s="128"/>
      <c r="H121" s="128"/>
      <c r="I121" s="128"/>
      <c r="J121" s="128"/>
      <c r="K121" s="128"/>
      <c r="L121" s="351"/>
    </row>
    <row r="122" spans="1:12" x14ac:dyDescent="0.3">
      <c r="E122" s="145"/>
      <c r="F122" s="128"/>
      <c r="G122" s="128"/>
      <c r="H122" s="128"/>
      <c r="I122" s="128"/>
      <c r="J122" s="128"/>
      <c r="K122" s="128"/>
      <c r="L122" s="351"/>
    </row>
    <row r="123" spans="1:12" x14ac:dyDescent="0.3">
      <c r="E123" s="145"/>
      <c r="F123" s="128"/>
      <c r="G123" s="128"/>
      <c r="H123" s="128"/>
      <c r="I123" s="128"/>
      <c r="J123" s="128"/>
      <c r="K123" s="128"/>
      <c r="L123" s="351"/>
    </row>
    <row r="124" spans="1:12" x14ac:dyDescent="0.3">
      <c r="E124" s="145"/>
      <c r="F124" s="128"/>
      <c r="G124" s="128"/>
      <c r="H124" s="128"/>
      <c r="I124" s="128"/>
      <c r="J124" s="128"/>
      <c r="K124" s="128"/>
      <c r="L124" s="351"/>
    </row>
    <row r="125" spans="1:12" x14ac:dyDescent="0.3">
      <c r="E125" s="145"/>
      <c r="F125" s="128"/>
      <c r="G125" s="128"/>
      <c r="H125" s="128"/>
      <c r="I125" s="128"/>
      <c r="J125" s="128"/>
      <c r="K125" s="128"/>
      <c r="L125" s="351"/>
    </row>
  </sheetData>
  <sheetProtection sort="0"/>
  <mergeCells count="117">
    <mergeCell ref="K35:K50"/>
    <mergeCell ref="K51:K65"/>
    <mergeCell ref="K66:K81"/>
    <mergeCell ref="K82:K96"/>
    <mergeCell ref="L82:L96"/>
    <mergeCell ref="L66:L81"/>
    <mergeCell ref="L35:L50"/>
    <mergeCell ref="B66:B96"/>
    <mergeCell ref="G72:J72"/>
    <mergeCell ref="G41:J41"/>
    <mergeCell ref="G10:J10"/>
    <mergeCell ref="G70:J70"/>
    <mergeCell ref="G39:J39"/>
    <mergeCell ref="D35:D65"/>
    <mergeCell ref="G35:J35"/>
    <mergeCell ref="G47:J47"/>
    <mergeCell ref="G48:J48"/>
    <mergeCell ref="G63:J63"/>
    <mergeCell ref="G52:J52"/>
    <mergeCell ref="G62:J62"/>
    <mergeCell ref="G64:J64"/>
    <mergeCell ref="B35:B65"/>
    <mergeCell ref="G50:J50"/>
    <mergeCell ref="G65:J65"/>
    <mergeCell ref="G14:J14"/>
    <mergeCell ref="G15:J15"/>
    <mergeCell ref="G96:J96"/>
    <mergeCell ref="A66:A96"/>
    <mergeCell ref="E66:E96"/>
    <mergeCell ref="E4:E34"/>
    <mergeCell ref="C66:C96"/>
    <mergeCell ref="D66:D96"/>
    <mergeCell ref="G94:J94"/>
    <mergeCell ref="G95:J95"/>
    <mergeCell ref="G66:J66"/>
    <mergeCell ref="G78:J78"/>
    <mergeCell ref="G79:J79"/>
    <mergeCell ref="G80:J80"/>
    <mergeCell ref="G88:J88"/>
    <mergeCell ref="G20:J20"/>
    <mergeCell ref="G30:J30"/>
    <mergeCell ref="G31:J31"/>
    <mergeCell ref="G32:J32"/>
    <mergeCell ref="G33:J33"/>
    <mergeCell ref="G28:J28"/>
    <mergeCell ref="G29:J29"/>
    <mergeCell ref="A35:A65"/>
    <mergeCell ref="C35:C65"/>
    <mergeCell ref="E35:E65"/>
    <mergeCell ref="G92:J92"/>
    <mergeCell ref="G93:J93"/>
    <mergeCell ref="A1:L1"/>
    <mergeCell ref="G57:J57"/>
    <mergeCell ref="G58:J58"/>
    <mergeCell ref="G59:J59"/>
    <mergeCell ref="G60:J60"/>
    <mergeCell ref="G61:J61"/>
    <mergeCell ref="G49:J49"/>
    <mergeCell ref="G51:J51"/>
    <mergeCell ref="G53:J53"/>
    <mergeCell ref="G54:J54"/>
    <mergeCell ref="G55:J55"/>
    <mergeCell ref="G56:J56"/>
    <mergeCell ref="G36:J36"/>
    <mergeCell ref="G40:J40"/>
    <mergeCell ref="G42:J42"/>
    <mergeCell ref="G21:J21"/>
    <mergeCell ref="G22:J22"/>
    <mergeCell ref="G44:J44"/>
    <mergeCell ref="G45:J45"/>
    <mergeCell ref="G16:J16"/>
    <mergeCell ref="F2:J2"/>
    <mergeCell ref="G11:J11"/>
    <mergeCell ref="G12:J12"/>
    <mergeCell ref="L51:L65"/>
    <mergeCell ref="A3:L3"/>
    <mergeCell ref="A4:A34"/>
    <mergeCell ref="C4:C34"/>
    <mergeCell ref="D4:D34"/>
    <mergeCell ref="G4:J4"/>
    <mergeCell ref="G5:J5"/>
    <mergeCell ref="G9:J9"/>
    <mergeCell ref="G25:J25"/>
    <mergeCell ref="G17:J17"/>
    <mergeCell ref="G18:J18"/>
    <mergeCell ref="G26:J26"/>
    <mergeCell ref="G27:J27"/>
    <mergeCell ref="G24:J24"/>
    <mergeCell ref="B4:B34"/>
    <mergeCell ref="G8:J8"/>
    <mergeCell ref="G19:J19"/>
    <mergeCell ref="G34:J34"/>
    <mergeCell ref="L4:L19"/>
    <mergeCell ref="L20:L34"/>
    <mergeCell ref="K4:K19"/>
    <mergeCell ref="G23:J23"/>
    <mergeCell ref="K20:K34"/>
    <mergeCell ref="G89:J89"/>
    <mergeCell ref="G90:J90"/>
    <mergeCell ref="G91:J91"/>
    <mergeCell ref="G46:J46"/>
    <mergeCell ref="G43:J43"/>
    <mergeCell ref="G81:J81"/>
    <mergeCell ref="G13:J13"/>
    <mergeCell ref="G82:J82"/>
    <mergeCell ref="G67:J67"/>
    <mergeCell ref="G83:J83"/>
    <mergeCell ref="G84:J84"/>
    <mergeCell ref="G85:J85"/>
    <mergeCell ref="G86:J86"/>
    <mergeCell ref="G87:J87"/>
    <mergeCell ref="G71:J71"/>
    <mergeCell ref="G73:J73"/>
    <mergeCell ref="G74:J74"/>
    <mergeCell ref="G75:J75"/>
    <mergeCell ref="G76:J76"/>
    <mergeCell ref="G77:J77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9">
    <tabColor rgb="FF00B0F0"/>
    <pageSetUpPr fitToPage="1"/>
  </sheetPr>
  <dimension ref="A1:L127"/>
  <sheetViews>
    <sheetView zoomScale="80" zoomScaleNormal="80" zoomScaleSheetLayoutView="80" workbookViewId="0">
      <selection sqref="A1:L1"/>
    </sheetView>
  </sheetViews>
  <sheetFormatPr defaultRowHeight="19.5" x14ac:dyDescent="0.3"/>
  <cols>
    <col min="1" max="2" width="4.7109375" style="151" customWidth="1"/>
    <col min="3" max="3" width="23.5703125" style="373" customWidth="1"/>
    <col min="4" max="4" width="71.7109375" customWidth="1"/>
    <col min="5" max="5" width="30.7109375" customWidth="1"/>
    <col min="6" max="6" width="32.7109375" style="17" customWidth="1"/>
    <col min="7" max="9" width="8.28515625" style="17" customWidth="1"/>
    <col min="10" max="10" width="9.85546875" style="17" customWidth="1"/>
    <col min="11" max="11" width="11.7109375" style="17" customWidth="1"/>
    <col min="12" max="12" width="34" style="330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1584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49">
        <v>1</v>
      </c>
      <c r="B4" s="551"/>
      <c r="C4" s="614" t="s">
        <v>1587</v>
      </c>
      <c r="D4" s="639"/>
      <c r="E4" s="448"/>
      <c r="F4" s="147" t="s">
        <v>81</v>
      </c>
      <c r="G4" s="607" t="s">
        <v>1591</v>
      </c>
      <c r="H4" s="607"/>
      <c r="I4" s="607"/>
      <c r="J4" s="607"/>
      <c r="K4" s="539">
        <v>3</v>
      </c>
      <c r="L4" s="601">
        <v>7493</v>
      </c>
    </row>
    <row r="5" spans="1:12" ht="15" customHeight="1" x14ac:dyDescent="0.25">
      <c r="A5" s="549"/>
      <c r="B5" s="552"/>
      <c r="C5" s="614"/>
      <c r="D5" s="640"/>
      <c r="E5" s="448"/>
      <c r="F5" s="147" t="s">
        <v>80</v>
      </c>
      <c r="G5" s="469">
        <v>5</v>
      </c>
      <c r="H5" s="469"/>
      <c r="I5" s="469"/>
      <c r="J5" s="469"/>
      <c r="K5" s="583"/>
      <c r="L5" s="602"/>
    </row>
    <row r="6" spans="1:12" ht="15" customHeight="1" x14ac:dyDescent="0.25">
      <c r="A6" s="549"/>
      <c r="B6" s="552"/>
      <c r="C6" s="614"/>
      <c r="D6" s="640"/>
      <c r="E6" s="448"/>
      <c r="F6" s="147" t="s">
        <v>1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49"/>
      <c r="B7" s="552"/>
      <c r="C7" s="614"/>
      <c r="D7" s="640"/>
      <c r="E7" s="448"/>
      <c r="F7" s="147" t="s">
        <v>817</v>
      </c>
      <c r="G7" s="243">
        <f>G5*114</f>
        <v>570</v>
      </c>
      <c r="H7" s="244">
        <f>G5*128</f>
        <v>640</v>
      </c>
      <c r="I7" s="246">
        <f>G5*143</f>
        <v>715</v>
      </c>
      <c r="J7" s="245">
        <f>G5*148</f>
        <v>740</v>
      </c>
      <c r="K7" s="583"/>
      <c r="L7" s="602"/>
    </row>
    <row r="8" spans="1:12" ht="15" customHeight="1" x14ac:dyDescent="0.25">
      <c r="A8" s="549"/>
      <c r="B8" s="552"/>
      <c r="C8" s="614"/>
      <c r="D8" s="640"/>
      <c r="E8" s="448"/>
      <c r="F8" s="147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49"/>
      <c r="B9" s="552"/>
      <c r="C9" s="614"/>
      <c r="D9" s="640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49"/>
      <c r="B10" s="552"/>
      <c r="C10" s="614"/>
      <c r="D10" s="640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49"/>
      <c r="B11" s="552"/>
      <c r="C11" s="614"/>
      <c r="D11" s="640"/>
      <c r="E11" s="448"/>
      <c r="F11" s="147" t="s">
        <v>83</v>
      </c>
      <c r="G11" s="607">
        <v>66</v>
      </c>
      <c r="H11" s="607"/>
      <c r="I11" s="607"/>
      <c r="J11" s="607"/>
      <c r="K11" s="583"/>
      <c r="L11" s="602"/>
    </row>
    <row r="12" spans="1:12" ht="15" customHeight="1" x14ac:dyDescent="0.25">
      <c r="A12" s="549"/>
      <c r="B12" s="552"/>
      <c r="C12" s="614"/>
      <c r="D12" s="640"/>
      <c r="E12" s="448"/>
      <c r="F12" s="147" t="s">
        <v>396</v>
      </c>
      <c r="G12" s="607" t="s">
        <v>1027</v>
      </c>
      <c r="H12" s="607"/>
      <c r="I12" s="607"/>
      <c r="J12" s="607"/>
      <c r="K12" s="583"/>
      <c r="L12" s="602"/>
    </row>
    <row r="13" spans="1:12" ht="15" customHeight="1" x14ac:dyDescent="0.25">
      <c r="A13" s="549"/>
      <c r="B13" s="552"/>
      <c r="C13" s="614"/>
      <c r="D13" s="640"/>
      <c r="E13" s="448"/>
      <c r="F13" s="147" t="s">
        <v>3</v>
      </c>
      <c r="G13" s="607" t="s">
        <v>1593</v>
      </c>
      <c r="H13" s="607"/>
      <c r="I13" s="607"/>
      <c r="J13" s="607"/>
      <c r="K13" s="583"/>
      <c r="L13" s="602"/>
    </row>
    <row r="14" spans="1:12" ht="15" customHeight="1" x14ac:dyDescent="0.25">
      <c r="A14" s="549"/>
      <c r="B14" s="552"/>
      <c r="C14" s="614"/>
      <c r="D14" s="640"/>
      <c r="E14" s="448"/>
      <c r="F14" s="148" t="s">
        <v>379</v>
      </c>
      <c r="G14" s="523" t="s">
        <v>380</v>
      </c>
      <c r="H14" s="523"/>
      <c r="I14" s="523"/>
      <c r="J14" s="523"/>
      <c r="K14" s="583"/>
      <c r="L14" s="602"/>
    </row>
    <row r="15" spans="1:12" ht="15" customHeight="1" x14ac:dyDescent="0.25">
      <c r="A15" s="549"/>
      <c r="B15" s="552"/>
      <c r="C15" s="614"/>
      <c r="D15" s="640"/>
      <c r="E15" s="448"/>
      <c r="F15" s="93" t="s">
        <v>701</v>
      </c>
      <c r="G15" s="523">
        <v>100000</v>
      </c>
      <c r="H15" s="523"/>
      <c r="I15" s="523"/>
      <c r="J15" s="523"/>
      <c r="K15" s="583"/>
      <c r="L15" s="602"/>
    </row>
    <row r="16" spans="1:12" ht="15" customHeight="1" x14ac:dyDescent="0.25">
      <c r="A16" s="549"/>
      <c r="B16" s="552"/>
      <c r="C16" s="614"/>
      <c r="D16" s="640"/>
      <c r="E16" s="448"/>
      <c r="F16" s="148" t="s">
        <v>257</v>
      </c>
      <c r="G16" s="523" t="s">
        <v>1597</v>
      </c>
      <c r="H16" s="523"/>
      <c r="I16" s="523"/>
      <c r="J16" s="523"/>
      <c r="K16" s="583"/>
      <c r="L16" s="602"/>
    </row>
    <row r="17" spans="1:12" ht="15" customHeight="1" x14ac:dyDescent="0.25">
      <c r="A17" s="549"/>
      <c r="B17" s="552"/>
      <c r="C17" s="614"/>
      <c r="D17" s="640"/>
      <c r="E17" s="448"/>
      <c r="F17" s="148" t="s">
        <v>376</v>
      </c>
      <c r="G17" s="523" t="s">
        <v>1596</v>
      </c>
      <c r="H17" s="523"/>
      <c r="I17" s="523"/>
      <c r="J17" s="523"/>
      <c r="K17" s="583"/>
      <c r="L17" s="602"/>
    </row>
    <row r="18" spans="1:12" ht="15" customHeight="1" x14ac:dyDescent="0.25">
      <c r="A18" s="549"/>
      <c r="B18" s="552"/>
      <c r="C18" s="614"/>
      <c r="D18" s="640"/>
      <c r="E18" s="448"/>
      <c r="F18" s="148" t="s">
        <v>381</v>
      </c>
      <c r="G18" s="523" t="s">
        <v>1594</v>
      </c>
      <c r="H18" s="523"/>
      <c r="I18" s="523"/>
      <c r="J18" s="523"/>
      <c r="K18" s="583"/>
      <c r="L18" s="602"/>
    </row>
    <row r="19" spans="1:12" ht="15" customHeight="1" x14ac:dyDescent="0.25">
      <c r="A19" s="549"/>
      <c r="B19" s="552"/>
      <c r="C19" s="614"/>
      <c r="D19" s="640"/>
      <c r="E19" s="448"/>
      <c r="F19" s="148" t="s">
        <v>1595</v>
      </c>
      <c r="G19" s="523" t="s">
        <v>1594</v>
      </c>
      <c r="H19" s="523"/>
      <c r="I19" s="523"/>
      <c r="J19" s="523"/>
      <c r="K19" s="583"/>
      <c r="L19" s="602"/>
    </row>
    <row r="20" spans="1:12" ht="15" customHeight="1" x14ac:dyDescent="0.25">
      <c r="A20" s="549"/>
      <c r="B20" s="552"/>
      <c r="C20" s="614"/>
      <c r="D20" s="640"/>
      <c r="E20" s="448"/>
      <c r="F20" s="148" t="s">
        <v>402</v>
      </c>
      <c r="G20" s="523" t="s">
        <v>1598</v>
      </c>
      <c r="H20" s="523"/>
      <c r="I20" s="523"/>
      <c r="J20" s="523"/>
      <c r="K20" s="584">
        <v>5</v>
      </c>
      <c r="L20" s="533">
        <v>8018</v>
      </c>
    </row>
    <row r="21" spans="1:12" ht="15" customHeight="1" x14ac:dyDescent="0.25">
      <c r="A21" s="549"/>
      <c r="B21" s="552"/>
      <c r="C21" s="614"/>
      <c r="D21" s="640"/>
      <c r="E21" s="448"/>
      <c r="F21" s="148" t="s">
        <v>403</v>
      </c>
      <c r="G21" s="523" t="s">
        <v>404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49"/>
      <c r="B22" s="552"/>
      <c r="C22" s="614"/>
      <c r="D22" s="640"/>
      <c r="E22" s="448"/>
      <c r="F22" s="94" t="s">
        <v>358</v>
      </c>
      <c r="G22" s="523" t="s">
        <v>1599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49"/>
      <c r="B23" s="552"/>
      <c r="C23" s="614"/>
      <c r="D23" s="640"/>
      <c r="E23" s="448"/>
      <c r="F23" s="148" t="s">
        <v>389</v>
      </c>
      <c r="G23" s="523" t="s">
        <v>390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49"/>
      <c r="B24" s="552"/>
      <c r="C24" s="614"/>
      <c r="D24" s="640"/>
      <c r="E24" s="448"/>
      <c r="F24" s="93" t="s">
        <v>704</v>
      </c>
      <c r="G24" s="523" t="s">
        <v>705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49"/>
      <c r="B25" s="552"/>
      <c r="C25" s="614"/>
      <c r="D25" s="640"/>
      <c r="E25" s="448"/>
      <c r="F25" s="93" t="s">
        <v>706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49"/>
      <c r="B26" s="552"/>
      <c r="C26" s="614"/>
      <c r="D26" s="640"/>
      <c r="E26" s="448"/>
      <c r="F26" s="93" t="s">
        <v>1271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49"/>
      <c r="B27" s="552"/>
      <c r="C27" s="614"/>
      <c r="D27" s="640"/>
      <c r="E27" s="448"/>
      <c r="F27" s="93" t="s">
        <v>707</v>
      </c>
      <c r="G27" s="523" t="s">
        <v>911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49"/>
      <c r="B28" s="552"/>
      <c r="C28" s="614"/>
      <c r="D28" s="640"/>
      <c r="E28" s="448"/>
      <c r="F28" s="93" t="s">
        <v>708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49"/>
      <c r="B29" s="552"/>
      <c r="C29" s="614"/>
      <c r="D29" s="640"/>
      <c r="E29" s="448"/>
      <c r="F29" s="148" t="s">
        <v>377</v>
      </c>
      <c r="G29" s="523" t="s">
        <v>387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49"/>
      <c r="B30" s="552"/>
      <c r="C30" s="614"/>
      <c r="D30" s="640"/>
      <c r="E30" s="448"/>
      <c r="F30" s="148" t="s">
        <v>388</v>
      </c>
      <c r="G30" s="523" t="s">
        <v>393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49"/>
      <c r="B31" s="552"/>
      <c r="C31" s="614"/>
      <c r="D31" s="640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49"/>
      <c r="B32" s="552"/>
      <c r="C32" s="614"/>
      <c r="D32" s="640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49"/>
      <c r="B33" s="552"/>
      <c r="C33" s="614"/>
      <c r="D33" s="640"/>
      <c r="E33" s="448"/>
      <c r="F33" s="149" t="s">
        <v>4</v>
      </c>
      <c r="G33" s="606">
        <v>1.5</v>
      </c>
      <c r="H33" s="606"/>
      <c r="I33" s="606"/>
      <c r="J33" s="606"/>
      <c r="K33" s="585"/>
      <c r="L33" s="603" t="e">
        <f>#REF!-#REF!*10%</f>
        <v>#REF!</v>
      </c>
    </row>
    <row r="34" spans="1:12" ht="15" customHeight="1" x14ac:dyDescent="0.25">
      <c r="A34" s="549"/>
      <c r="B34" s="553"/>
      <c r="C34" s="614"/>
      <c r="D34" s="640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49">
        <v>2</v>
      </c>
      <c r="B35" s="551"/>
      <c r="C35" s="614" t="s">
        <v>1588</v>
      </c>
      <c r="D35" s="639"/>
      <c r="E35" s="459"/>
      <c r="F35" s="147" t="s">
        <v>81</v>
      </c>
      <c r="G35" s="607" t="s">
        <v>1591</v>
      </c>
      <c r="H35" s="607"/>
      <c r="I35" s="607"/>
      <c r="J35" s="607"/>
      <c r="K35" s="539">
        <v>3</v>
      </c>
      <c r="L35" s="601">
        <v>7695</v>
      </c>
    </row>
    <row r="36" spans="1:12" ht="15" customHeight="1" x14ac:dyDescent="0.25">
      <c r="A36" s="549"/>
      <c r="B36" s="552"/>
      <c r="C36" s="614"/>
      <c r="D36" s="640"/>
      <c r="E36" s="624"/>
      <c r="F36" s="147" t="s">
        <v>80</v>
      </c>
      <c r="G36" s="469">
        <v>10</v>
      </c>
      <c r="H36" s="469"/>
      <c r="I36" s="469"/>
      <c r="J36" s="469"/>
      <c r="K36" s="583"/>
      <c r="L36" s="602"/>
    </row>
    <row r="37" spans="1:12" ht="15" customHeight="1" x14ac:dyDescent="0.25">
      <c r="A37" s="549"/>
      <c r="B37" s="552"/>
      <c r="C37" s="614"/>
      <c r="D37" s="640"/>
      <c r="E37" s="624"/>
      <c r="F37" s="147" t="s">
        <v>1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ht="15" customHeight="1" x14ac:dyDescent="0.25">
      <c r="A38" s="549"/>
      <c r="B38" s="552"/>
      <c r="C38" s="614"/>
      <c r="D38" s="640"/>
      <c r="E38" s="624"/>
      <c r="F38" s="147" t="s">
        <v>817</v>
      </c>
      <c r="G38" s="243">
        <f>G36*114</f>
        <v>1140</v>
      </c>
      <c r="H38" s="244">
        <f>G36*128</f>
        <v>1280</v>
      </c>
      <c r="I38" s="246">
        <f>G36*143</f>
        <v>1430</v>
      </c>
      <c r="J38" s="245">
        <f>G36*148</f>
        <v>1480</v>
      </c>
      <c r="K38" s="583"/>
      <c r="L38" s="602"/>
    </row>
    <row r="39" spans="1:12" ht="15" customHeight="1" x14ac:dyDescent="0.25">
      <c r="A39" s="549"/>
      <c r="B39" s="552"/>
      <c r="C39" s="614"/>
      <c r="D39" s="640"/>
      <c r="E39" s="624"/>
      <c r="F39" s="147" t="s">
        <v>1269</v>
      </c>
      <c r="G39" s="451">
        <v>0.98</v>
      </c>
      <c r="H39" s="451"/>
      <c r="I39" s="451"/>
      <c r="J39" s="451"/>
      <c r="K39" s="583"/>
      <c r="L39" s="602"/>
    </row>
    <row r="40" spans="1:12" ht="15" customHeight="1" x14ac:dyDescent="0.25">
      <c r="A40" s="549"/>
      <c r="B40" s="552"/>
      <c r="C40" s="614"/>
      <c r="D40" s="640"/>
      <c r="E40" s="624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ht="15" customHeight="1" x14ac:dyDescent="0.25">
      <c r="A41" s="549"/>
      <c r="B41" s="552"/>
      <c r="C41" s="614"/>
      <c r="D41" s="640"/>
      <c r="E41" s="624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49"/>
      <c r="B42" s="552"/>
      <c r="C42" s="614"/>
      <c r="D42" s="640"/>
      <c r="E42" s="624"/>
      <c r="F42" s="147" t="s">
        <v>83</v>
      </c>
      <c r="G42" s="607">
        <v>66</v>
      </c>
      <c r="H42" s="607"/>
      <c r="I42" s="607"/>
      <c r="J42" s="607"/>
      <c r="K42" s="583"/>
      <c r="L42" s="602"/>
    </row>
    <row r="43" spans="1:12" ht="15" customHeight="1" x14ac:dyDescent="0.25">
      <c r="A43" s="549"/>
      <c r="B43" s="552"/>
      <c r="C43" s="614"/>
      <c r="D43" s="640"/>
      <c r="E43" s="624"/>
      <c r="F43" s="147" t="s">
        <v>396</v>
      </c>
      <c r="G43" s="607" t="s">
        <v>1027</v>
      </c>
      <c r="H43" s="607"/>
      <c r="I43" s="607"/>
      <c r="J43" s="607"/>
      <c r="K43" s="583"/>
      <c r="L43" s="602"/>
    </row>
    <row r="44" spans="1:12" ht="15" customHeight="1" x14ac:dyDescent="0.25">
      <c r="A44" s="549"/>
      <c r="B44" s="552"/>
      <c r="C44" s="614"/>
      <c r="D44" s="640"/>
      <c r="E44" s="624"/>
      <c r="F44" s="147" t="s">
        <v>3</v>
      </c>
      <c r="G44" s="607" t="s">
        <v>1593</v>
      </c>
      <c r="H44" s="607"/>
      <c r="I44" s="607"/>
      <c r="J44" s="607"/>
      <c r="K44" s="583"/>
      <c r="L44" s="602"/>
    </row>
    <row r="45" spans="1:12" ht="15" customHeight="1" x14ac:dyDescent="0.25">
      <c r="A45" s="549"/>
      <c r="B45" s="552"/>
      <c r="C45" s="614"/>
      <c r="D45" s="640"/>
      <c r="E45" s="624"/>
      <c r="F45" s="148" t="s">
        <v>379</v>
      </c>
      <c r="G45" s="523" t="s">
        <v>380</v>
      </c>
      <c r="H45" s="523"/>
      <c r="I45" s="523"/>
      <c r="J45" s="523"/>
      <c r="K45" s="583"/>
      <c r="L45" s="602"/>
    </row>
    <row r="46" spans="1:12" ht="15" customHeight="1" x14ac:dyDescent="0.25">
      <c r="A46" s="549"/>
      <c r="B46" s="552"/>
      <c r="C46" s="614"/>
      <c r="D46" s="640"/>
      <c r="E46" s="624"/>
      <c r="F46" s="93" t="s">
        <v>701</v>
      </c>
      <c r="G46" s="523">
        <v>100000</v>
      </c>
      <c r="H46" s="523"/>
      <c r="I46" s="523"/>
      <c r="J46" s="523"/>
      <c r="K46" s="583"/>
      <c r="L46" s="602"/>
    </row>
    <row r="47" spans="1:12" ht="15" customHeight="1" x14ac:dyDescent="0.25">
      <c r="A47" s="549"/>
      <c r="B47" s="552"/>
      <c r="C47" s="614"/>
      <c r="D47" s="640"/>
      <c r="E47" s="624"/>
      <c r="F47" s="148" t="s">
        <v>257</v>
      </c>
      <c r="G47" s="523" t="s">
        <v>1597</v>
      </c>
      <c r="H47" s="523"/>
      <c r="I47" s="523"/>
      <c r="J47" s="523"/>
      <c r="K47" s="583"/>
      <c r="L47" s="602"/>
    </row>
    <row r="48" spans="1:12" ht="15" customHeight="1" x14ac:dyDescent="0.25">
      <c r="A48" s="549"/>
      <c r="B48" s="552"/>
      <c r="C48" s="614"/>
      <c r="D48" s="640"/>
      <c r="E48" s="624"/>
      <c r="F48" s="148" t="s">
        <v>376</v>
      </c>
      <c r="G48" s="523" t="s">
        <v>1596</v>
      </c>
      <c r="H48" s="523"/>
      <c r="I48" s="523"/>
      <c r="J48" s="523"/>
      <c r="K48" s="583"/>
      <c r="L48" s="602"/>
    </row>
    <row r="49" spans="1:12" ht="15" customHeight="1" x14ac:dyDescent="0.25">
      <c r="A49" s="549"/>
      <c r="B49" s="552"/>
      <c r="C49" s="614"/>
      <c r="D49" s="640"/>
      <c r="E49" s="624"/>
      <c r="F49" s="148" t="s">
        <v>381</v>
      </c>
      <c r="G49" s="523" t="s">
        <v>1594</v>
      </c>
      <c r="H49" s="523"/>
      <c r="I49" s="523"/>
      <c r="J49" s="523"/>
      <c r="K49" s="583"/>
      <c r="L49" s="602"/>
    </row>
    <row r="50" spans="1:12" ht="15" customHeight="1" x14ac:dyDescent="0.25">
      <c r="A50" s="549"/>
      <c r="B50" s="552"/>
      <c r="C50" s="614"/>
      <c r="D50" s="640"/>
      <c r="E50" s="624"/>
      <c r="F50" s="148" t="s">
        <v>383</v>
      </c>
      <c r="G50" s="523" t="s">
        <v>1594</v>
      </c>
      <c r="H50" s="523"/>
      <c r="I50" s="523"/>
      <c r="J50" s="523"/>
      <c r="K50" s="583"/>
      <c r="L50" s="602"/>
    </row>
    <row r="51" spans="1:12" ht="15" customHeight="1" x14ac:dyDescent="0.25">
      <c r="A51" s="549"/>
      <c r="B51" s="552"/>
      <c r="C51" s="614"/>
      <c r="D51" s="640"/>
      <c r="E51" s="624"/>
      <c r="F51" s="148" t="s">
        <v>402</v>
      </c>
      <c r="G51" s="523" t="s">
        <v>1598</v>
      </c>
      <c r="H51" s="523"/>
      <c r="I51" s="523"/>
      <c r="J51" s="523"/>
      <c r="K51" s="584">
        <v>5</v>
      </c>
      <c r="L51" s="533">
        <v>8234</v>
      </c>
    </row>
    <row r="52" spans="1:12" ht="15" customHeight="1" x14ac:dyDescent="0.25">
      <c r="A52" s="549"/>
      <c r="B52" s="552"/>
      <c r="C52" s="614"/>
      <c r="D52" s="640"/>
      <c r="E52" s="624"/>
      <c r="F52" s="148" t="s">
        <v>403</v>
      </c>
      <c r="G52" s="523" t="s">
        <v>404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49"/>
      <c r="B53" s="552"/>
      <c r="C53" s="614"/>
      <c r="D53" s="640"/>
      <c r="E53" s="624"/>
      <c r="F53" s="94" t="s">
        <v>358</v>
      </c>
      <c r="G53" s="523" t="s">
        <v>1599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49"/>
      <c r="B54" s="552"/>
      <c r="C54" s="614"/>
      <c r="D54" s="640"/>
      <c r="E54" s="624"/>
      <c r="F54" s="148" t="s">
        <v>389</v>
      </c>
      <c r="G54" s="523" t="s">
        <v>390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49"/>
      <c r="B55" s="552"/>
      <c r="C55" s="614"/>
      <c r="D55" s="640"/>
      <c r="E55" s="624"/>
      <c r="F55" s="93" t="s">
        <v>704</v>
      </c>
      <c r="G55" s="523" t="s">
        <v>705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49"/>
      <c r="B56" s="552"/>
      <c r="C56" s="614"/>
      <c r="D56" s="640"/>
      <c r="E56" s="624"/>
      <c r="F56" s="93" t="s">
        <v>706</v>
      </c>
      <c r="G56" s="523" t="s">
        <v>390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49"/>
      <c r="B57" s="552"/>
      <c r="C57" s="614"/>
      <c r="D57" s="640"/>
      <c r="E57" s="624"/>
      <c r="F57" s="93" t="s">
        <v>1271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49"/>
      <c r="B58" s="552"/>
      <c r="C58" s="614"/>
      <c r="D58" s="640"/>
      <c r="E58" s="624"/>
      <c r="F58" s="93" t="s">
        <v>707</v>
      </c>
      <c r="G58" s="523" t="s">
        <v>911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49"/>
      <c r="B59" s="552"/>
      <c r="C59" s="614"/>
      <c r="D59" s="640"/>
      <c r="E59" s="624"/>
      <c r="F59" s="93" t="s">
        <v>708</v>
      </c>
      <c r="G59" s="523" t="s">
        <v>390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49"/>
      <c r="B60" s="552"/>
      <c r="C60" s="614"/>
      <c r="D60" s="640"/>
      <c r="E60" s="624"/>
      <c r="F60" s="148" t="s">
        <v>377</v>
      </c>
      <c r="G60" s="523" t="s">
        <v>387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49"/>
      <c r="B61" s="552"/>
      <c r="C61" s="614"/>
      <c r="D61" s="640"/>
      <c r="E61" s="624"/>
      <c r="F61" s="148" t="s">
        <v>388</v>
      </c>
      <c r="G61" s="523" t="s">
        <v>393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49"/>
      <c r="B62" s="552"/>
      <c r="C62" s="614"/>
      <c r="D62" s="640"/>
      <c r="E62" s="624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49"/>
      <c r="B63" s="552"/>
      <c r="C63" s="614"/>
      <c r="D63" s="640"/>
      <c r="E63" s="624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49"/>
      <c r="B64" s="552"/>
      <c r="C64" s="614"/>
      <c r="D64" s="640"/>
      <c r="E64" s="624"/>
      <c r="F64" s="149" t="s">
        <v>4</v>
      </c>
      <c r="G64" s="606">
        <v>1.5</v>
      </c>
      <c r="H64" s="606"/>
      <c r="I64" s="606"/>
      <c r="J64" s="606"/>
      <c r="K64" s="585"/>
      <c r="L64" s="603" t="e">
        <f>#REF!-#REF!*10%</f>
        <v>#REF!</v>
      </c>
    </row>
    <row r="65" spans="1:12" ht="15" customHeight="1" x14ac:dyDescent="0.25">
      <c r="A65" s="549"/>
      <c r="B65" s="553"/>
      <c r="C65" s="614"/>
      <c r="D65" s="640"/>
      <c r="E65" s="460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49">
        <v>3</v>
      </c>
      <c r="B66" s="551"/>
      <c r="C66" s="614" t="s">
        <v>1589</v>
      </c>
      <c r="D66" s="639"/>
      <c r="E66" s="459"/>
      <c r="F66" s="147" t="s">
        <v>81</v>
      </c>
      <c r="G66" s="607" t="s">
        <v>1591</v>
      </c>
      <c r="H66" s="607"/>
      <c r="I66" s="607"/>
      <c r="J66" s="607"/>
      <c r="K66" s="539">
        <v>3</v>
      </c>
      <c r="L66" s="601">
        <v>9518</v>
      </c>
    </row>
    <row r="67" spans="1:12" ht="15" customHeight="1" x14ac:dyDescent="0.25">
      <c r="A67" s="549"/>
      <c r="B67" s="552"/>
      <c r="C67" s="614"/>
      <c r="D67" s="640"/>
      <c r="E67" s="624"/>
      <c r="F67" s="147" t="s">
        <v>80</v>
      </c>
      <c r="G67" s="469">
        <v>10</v>
      </c>
      <c r="H67" s="469"/>
      <c r="I67" s="469"/>
      <c r="J67" s="469"/>
      <c r="K67" s="583"/>
      <c r="L67" s="602"/>
    </row>
    <row r="68" spans="1:12" ht="15" customHeight="1" x14ac:dyDescent="0.25">
      <c r="A68" s="549"/>
      <c r="B68" s="552"/>
      <c r="C68" s="614"/>
      <c r="D68" s="640"/>
      <c r="E68" s="624"/>
      <c r="F68" s="147" t="s">
        <v>1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ht="15" customHeight="1" x14ac:dyDescent="0.25">
      <c r="A69" s="549"/>
      <c r="B69" s="552"/>
      <c r="C69" s="614"/>
      <c r="D69" s="640"/>
      <c r="E69" s="624"/>
      <c r="F69" s="147" t="s">
        <v>817</v>
      </c>
      <c r="G69" s="243">
        <f>G67*114</f>
        <v>1140</v>
      </c>
      <c r="H69" s="244">
        <f>G67*128</f>
        <v>1280</v>
      </c>
      <c r="I69" s="246">
        <f>G67*143</f>
        <v>1430</v>
      </c>
      <c r="J69" s="245">
        <f>G67*148</f>
        <v>1480</v>
      </c>
      <c r="K69" s="583"/>
      <c r="L69" s="602"/>
    </row>
    <row r="70" spans="1:12" ht="15" customHeight="1" x14ac:dyDescent="0.25">
      <c r="A70" s="549"/>
      <c r="B70" s="552"/>
      <c r="C70" s="614"/>
      <c r="D70" s="640"/>
      <c r="E70" s="624"/>
      <c r="F70" s="147" t="s">
        <v>1269</v>
      </c>
      <c r="G70" s="451">
        <v>0.98</v>
      </c>
      <c r="H70" s="451"/>
      <c r="I70" s="451"/>
      <c r="J70" s="451"/>
      <c r="K70" s="583"/>
      <c r="L70" s="602"/>
    </row>
    <row r="71" spans="1:12" ht="15" customHeight="1" x14ac:dyDescent="0.25">
      <c r="A71" s="549"/>
      <c r="B71" s="552"/>
      <c r="C71" s="614"/>
      <c r="D71" s="640"/>
      <c r="E71" s="624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ht="15" customHeight="1" x14ac:dyDescent="0.25">
      <c r="A72" s="549"/>
      <c r="B72" s="552"/>
      <c r="C72" s="614"/>
      <c r="D72" s="640"/>
      <c r="E72" s="624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49"/>
      <c r="B73" s="552"/>
      <c r="C73" s="614"/>
      <c r="D73" s="640"/>
      <c r="E73" s="624"/>
      <c r="F73" s="147" t="s">
        <v>83</v>
      </c>
      <c r="G73" s="607">
        <v>66</v>
      </c>
      <c r="H73" s="607"/>
      <c r="I73" s="607"/>
      <c r="J73" s="607"/>
      <c r="K73" s="583"/>
      <c r="L73" s="602"/>
    </row>
    <row r="74" spans="1:12" ht="15" customHeight="1" x14ac:dyDescent="0.25">
      <c r="A74" s="549"/>
      <c r="B74" s="552"/>
      <c r="C74" s="614"/>
      <c r="D74" s="640"/>
      <c r="E74" s="624"/>
      <c r="F74" s="147" t="s">
        <v>396</v>
      </c>
      <c r="G74" s="607" t="s">
        <v>1027</v>
      </c>
      <c r="H74" s="607"/>
      <c r="I74" s="607"/>
      <c r="J74" s="607"/>
      <c r="K74" s="583"/>
      <c r="L74" s="602"/>
    </row>
    <row r="75" spans="1:12" ht="15" customHeight="1" x14ac:dyDescent="0.25">
      <c r="A75" s="549"/>
      <c r="B75" s="552"/>
      <c r="C75" s="614"/>
      <c r="D75" s="640"/>
      <c r="E75" s="624"/>
      <c r="F75" s="147" t="s">
        <v>3</v>
      </c>
      <c r="G75" s="607" t="s">
        <v>1592</v>
      </c>
      <c r="H75" s="607"/>
      <c r="I75" s="607"/>
      <c r="J75" s="607"/>
      <c r="K75" s="583"/>
      <c r="L75" s="602"/>
    </row>
    <row r="76" spans="1:12" ht="15" customHeight="1" x14ac:dyDescent="0.25">
      <c r="A76" s="549"/>
      <c r="B76" s="552"/>
      <c r="C76" s="614"/>
      <c r="D76" s="640"/>
      <c r="E76" s="624"/>
      <c r="F76" s="148" t="s">
        <v>379</v>
      </c>
      <c r="G76" s="523" t="s">
        <v>380</v>
      </c>
      <c r="H76" s="523"/>
      <c r="I76" s="523"/>
      <c r="J76" s="523"/>
      <c r="K76" s="583"/>
      <c r="L76" s="602"/>
    </row>
    <row r="77" spans="1:12" ht="15" customHeight="1" x14ac:dyDescent="0.25">
      <c r="A77" s="549"/>
      <c r="B77" s="552"/>
      <c r="C77" s="614"/>
      <c r="D77" s="640"/>
      <c r="E77" s="624"/>
      <c r="F77" s="93" t="s">
        <v>701</v>
      </c>
      <c r="G77" s="523">
        <v>100000</v>
      </c>
      <c r="H77" s="523"/>
      <c r="I77" s="523"/>
      <c r="J77" s="523"/>
      <c r="K77" s="583"/>
      <c r="L77" s="602"/>
    </row>
    <row r="78" spans="1:12" ht="15" customHeight="1" x14ac:dyDescent="0.25">
      <c r="A78" s="549"/>
      <c r="B78" s="552"/>
      <c r="C78" s="614"/>
      <c r="D78" s="640"/>
      <c r="E78" s="624"/>
      <c r="F78" s="148" t="s">
        <v>257</v>
      </c>
      <c r="G78" s="523" t="s">
        <v>1597</v>
      </c>
      <c r="H78" s="523"/>
      <c r="I78" s="523"/>
      <c r="J78" s="523"/>
      <c r="K78" s="583"/>
      <c r="L78" s="602"/>
    </row>
    <row r="79" spans="1:12" ht="15" customHeight="1" x14ac:dyDescent="0.25">
      <c r="A79" s="549"/>
      <c r="B79" s="552"/>
      <c r="C79" s="614"/>
      <c r="D79" s="640"/>
      <c r="E79" s="624"/>
      <c r="F79" s="148" t="s">
        <v>376</v>
      </c>
      <c r="G79" s="523" t="s">
        <v>1596</v>
      </c>
      <c r="H79" s="523"/>
      <c r="I79" s="523"/>
      <c r="J79" s="523"/>
      <c r="K79" s="583"/>
      <c r="L79" s="602"/>
    </row>
    <row r="80" spans="1:12" ht="15" customHeight="1" x14ac:dyDescent="0.25">
      <c r="A80" s="549"/>
      <c r="B80" s="552"/>
      <c r="C80" s="614"/>
      <c r="D80" s="640"/>
      <c r="E80" s="624"/>
      <c r="F80" s="148" t="s">
        <v>381</v>
      </c>
      <c r="G80" s="523" t="s">
        <v>1594</v>
      </c>
      <c r="H80" s="523"/>
      <c r="I80" s="523"/>
      <c r="J80" s="523"/>
      <c r="K80" s="583"/>
      <c r="L80" s="602"/>
    </row>
    <row r="81" spans="1:12" ht="15" customHeight="1" x14ac:dyDescent="0.25">
      <c r="A81" s="549"/>
      <c r="B81" s="552"/>
      <c r="C81" s="614"/>
      <c r="D81" s="640"/>
      <c r="E81" s="624"/>
      <c r="F81" s="148" t="s">
        <v>383</v>
      </c>
      <c r="G81" s="523" t="s">
        <v>1594</v>
      </c>
      <c r="H81" s="523"/>
      <c r="I81" s="523"/>
      <c r="J81" s="523"/>
      <c r="K81" s="583"/>
      <c r="L81" s="602"/>
    </row>
    <row r="82" spans="1:12" ht="15" customHeight="1" x14ac:dyDescent="0.25">
      <c r="A82" s="549"/>
      <c r="B82" s="552"/>
      <c r="C82" s="614"/>
      <c r="D82" s="640"/>
      <c r="E82" s="624"/>
      <c r="F82" s="148" t="s">
        <v>402</v>
      </c>
      <c r="G82" s="523" t="s">
        <v>1598</v>
      </c>
      <c r="H82" s="523"/>
      <c r="I82" s="523"/>
      <c r="J82" s="523"/>
      <c r="K82" s="584">
        <v>5</v>
      </c>
      <c r="L82" s="533">
        <v>10185</v>
      </c>
    </row>
    <row r="83" spans="1:12" ht="15" customHeight="1" x14ac:dyDescent="0.25">
      <c r="A83" s="549"/>
      <c r="B83" s="552"/>
      <c r="C83" s="614"/>
      <c r="D83" s="640"/>
      <c r="E83" s="624"/>
      <c r="F83" s="148" t="s">
        <v>403</v>
      </c>
      <c r="G83" s="523" t="s">
        <v>404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49"/>
      <c r="B84" s="552"/>
      <c r="C84" s="614"/>
      <c r="D84" s="640"/>
      <c r="E84" s="624"/>
      <c r="F84" s="94" t="s">
        <v>358</v>
      </c>
      <c r="G84" s="523" t="s">
        <v>1599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49"/>
      <c r="B85" s="552"/>
      <c r="C85" s="614"/>
      <c r="D85" s="640"/>
      <c r="E85" s="624"/>
      <c r="F85" s="148" t="s">
        <v>389</v>
      </c>
      <c r="G85" s="523" t="s">
        <v>390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49"/>
      <c r="B86" s="552"/>
      <c r="C86" s="614"/>
      <c r="D86" s="640"/>
      <c r="E86" s="624"/>
      <c r="F86" s="93" t="s">
        <v>704</v>
      </c>
      <c r="G86" s="523" t="s">
        <v>705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49"/>
      <c r="B87" s="552"/>
      <c r="C87" s="614"/>
      <c r="D87" s="640"/>
      <c r="E87" s="624"/>
      <c r="F87" s="93" t="s">
        <v>706</v>
      </c>
      <c r="G87" s="523" t="s">
        <v>390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49"/>
      <c r="B88" s="552"/>
      <c r="C88" s="614"/>
      <c r="D88" s="640"/>
      <c r="E88" s="624"/>
      <c r="F88" s="93" t="s">
        <v>1271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49"/>
      <c r="B89" s="552"/>
      <c r="C89" s="614"/>
      <c r="D89" s="640"/>
      <c r="E89" s="624"/>
      <c r="F89" s="93" t="s">
        <v>707</v>
      </c>
      <c r="G89" s="523" t="s">
        <v>911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49"/>
      <c r="B90" s="552"/>
      <c r="C90" s="614"/>
      <c r="D90" s="640"/>
      <c r="E90" s="624"/>
      <c r="F90" s="93" t="s">
        <v>708</v>
      </c>
      <c r="G90" s="523" t="s">
        <v>390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49"/>
      <c r="B91" s="552"/>
      <c r="C91" s="614"/>
      <c r="D91" s="640"/>
      <c r="E91" s="624"/>
      <c r="F91" s="148" t="s">
        <v>377</v>
      </c>
      <c r="G91" s="523" t="s">
        <v>387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49"/>
      <c r="B92" s="552"/>
      <c r="C92" s="614"/>
      <c r="D92" s="640"/>
      <c r="E92" s="624"/>
      <c r="F92" s="148" t="s">
        <v>388</v>
      </c>
      <c r="G92" s="523" t="s">
        <v>393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49"/>
      <c r="B93" s="552"/>
      <c r="C93" s="614"/>
      <c r="D93" s="640"/>
      <c r="E93" s="624"/>
      <c r="F93" s="148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49"/>
      <c r="B94" s="552"/>
      <c r="C94" s="614"/>
      <c r="D94" s="640"/>
      <c r="E94" s="624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49"/>
      <c r="B95" s="552"/>
      <c r="C95" s="614"/>
      <c r="D95" s="640"/>
      <c r="E95" s="624"/>
      <c r="F95" s="149" t="s">
        <v>4</v>
      </c>
      <c r="G95" s="606">
        <v>1.8</v>
      </c>
      <c r="H95" s="606"/>
      <c r="I95" s="606"/>
      <c r="J95" s="606"/>
      <c r="K95" s="585"/>
      <c r="L95" s="603" t="e">
        <f>#REF!-#REF!*10%</f>
        <v>#REF!</v>
      </c>
    </row>
    <row r="96" spans="1:12" ht="15" customHeight="1" x14ac:dyDescent="0.25">
      <c r="A96" s="549"/>
      <c r="B96" s="553"/>
      <c r="C96" s="614"/>
      <c r="D96" s="640"/>
      <c r="E96" s="460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s="22" customFormat="1" ht="15" customHeight="1" x14ac:dyDescent="0.25">
      <c r="A97" s="549">
        <v>3</v>
      </c>
      <c r="B97" s="551"/>
      <c r="C97" s="614" t="s">
        <v>1590</v>
      </c>
      <c r="D97" s="639"/>
      <c r="E97" s="459"/>
      <c r="F97" s="147" t="s">
        <v>81</v>
      </c>
      <c r="G97" s="607" t="s">
        <v>1591</v>
      </c>
      <c r="H97" s="607"/>
      <c r="I97" s="607"/>
      <c r="J97" s="607"/>
      <c r="K97" s="539">
        <v>3</v>
      </c>
      <c r="L97" s="601">
        <v>9720</v>
      </c>
    </row>
    <row r="98" spans="1:12" s="22" customFormat="1" ht="15" customHeight="1" x14ac:dyDescent="0.25">
      <c r="A98" s="549"/>
      <c r="B98" s="552"/>
      <c r="C98" s="614"/>
      <c r="D98" s="640"/>
      <c r="E98" s="624"/>
      <c r="F98" s="147" t="s">
        <v>80</v>
      </c>
      <c r="G98" s="469">
        <v>20</v>
      </c>
      <c r="H98" s="469"/>
      <c r="I98" s="469"/>
      <c r="J98" s="469"/>
      <c r="K98" s="583"/>
      <c r="L98" s="602"/>
    </row>
    <row r="99" spans="1:12" s="22" customFormat="1" ht="15" customHeight="1" x14ac:dyDescent="0.25">
      <c r="A99" s="549"/>
      <c r="B99" s="552"/>
      <c r="C99" s="614"/>
      <c r="D99" s="640"/>
      <c r="E99" s="624"/>
      <c r="F99" s="147" t="s">
        <v>1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602"/>
    </row>
    <row r="100" spans="1:12" s="22" customFormat="1" ht="15" customHeight="1" x14ac:dyDescent="0.25">
      <c r="A100" s="549"/>
      <c r="B100" s="552"/>
      <c r="C100" s="614"/>
      <c r="D100" s="640"/>
      <c r="E100" s="624"/>
      <c r="F100" s="147" t="s">
        <v>817</v>
      </c>
      <c r="G100" s="243">
        <f>G98*114</f>
        <v>2280</v>
      </c>
      <c r="H100" s="244">
        <f>G98*128</f>
        <v>2560</v>
      </c>
      <c r="I100" s="246">
        <f>G98*143</f>
        <v>2860</v>
      </c>
      <c r="J100" s="245">
        <f>G98*148</f>
        <v>2960</v>
      </c>
      <c r="K100" s="583"/>
      <c r="L100" s="602"/>
    </row>
    <row r="101" spans="1:12" s="22" customFormat="1" ht="15" customHeight="1" x14ac:dyDescent="0.25">
      <c r="A101" s="549"/>
      <c r="B101" s="552"/>
      <c r="C101" s="614"/>
      <c r="D101" s="640"/>
      <c r="E101" s="624"/>
      <c r="F101" s="147" t="s">
        <v>1269</v>
      </c>
      <c r="G101" s="451">
        <v>0.98</v>
      </c>
      <c r="H101" s="451"/>
      <c r="I101" s="451"/>
      <c r="J101" s="451"/>
      <c r="K101" s="583"/>
      <c r="L101" s="602"/>
    </row>
    <row r="102" spans="1:12" s="22" customFormat="1" ht="15" customHeight="1" x14ac:dyDescent="0.25">
      <c r="A102" s="549"/>
      <c r="B102" s="552"/>
      <c r="C102" s="614"/>
      <c r="D102" s="640"/>
      <c r="E102" s="624"/>
      <c r="F102" s="93" t="s">
        <v>699</v>
      </c>
      <c r="G102" s="523" t="s">
        <v>700</v>
      </c>
      <c r="H102" s="523"/>
      <c r="I102" s="523"/>
      <c r="J102" s="523"/>
      <c r="K102" s="583"/>
      <c r="L102" s="602"/>
    </row>
    <row r="103" spans="1:12" s="22" customFormat="1" ht="15" customHeight="1" x14ac:dyDescent="0.25">
      <c r="A103" s="549"/>
      <c r="B103" s="552"/>
      <c r="C103" s="614"/>
      <c r="D103" s="640"/>
      <c r="E103" s="624"/>
      <c r="F103" s="93" t="s">
        <v>1181</v>
      </c>
      <c r="G103" s="462" t="s">
        <v>1179</v>
      </c>
      <c r="H103" s="463"/>
      <c r="I103" s="463"/>
      <c r="J103" s="464"/>
      <c r="K103" s="583"/>
      <c r="L103" s="602"/>
    </row>
    <row r="104" spans="1:12" s="22" customFormat="1" ht="15" customHeight="1" x14ac:dyDescent="0.25">
      <c r="A104" s="549"/>
      <c r="B104" s="552"/>
      <c r="C104" s="614"/>
      <c r="D104" s="640"/>
      <c r="E104" s="624"/>
      <c r="F104" s="147" t="s">
        <v>83</v>
      </c>
      <c r="G104" s="607">
        <v>66</v>
      </c>
      <c r="H104" s="607"/>
      <c r="I104" s="607"/>
      <c r="J104" s="607"/>
      <c r="K104" s="583"/>
      <c r="L104" s="602"/>
    </row>
    <row r="105" spans="1:12" s="22" customFormat="1" ht="15" customHeight="1" x14ac:dyDescent="0.25">
      <c r="A105" s="549"/>
      <c r="B105" s="552"/>
      <c r="C105" s="614"/>
      <c r="D105" s="640"/>
      <c r="E105" s="624"/>
      <c r="F105" s="147" t="s">
        <v>396</v>
      </c>
      <c r="G105" s="607" t="s">
        <v>1027</v>
      </c>
      <c r="H105" s="607"/>
      <c r="I105" s="607"/>
      <c r="J105" s="607"/>
      <c r="K105" s="583"/>
      <c r="L105" s="602"/>
    </row>
    <row r="106" spans="1:12" s="22" customFormat="1" ht="15" customHeight="1" x14ac:dyDescent="0.25">
      <c r="A106" s="549"/>
      <c r="B106" s="552"/>
      <c r="C106" s="614"/>
      <c r="D106" s="640"/>
      <c r="E106" s="624"/>
      <c r="F106" s="147" t="s">
        <v>3</v>
      </c>
      <c r="G106" s="607" t="s">
        <v>1592</v>
      </c>
      <c r="H106" s="607"/>
      <c r="I106" s="607"/>
      <c r="J106" s="607"/>
      <c r="K106" s="583"/>
      <c r="L106" s="602"/>
    </row>
    <row r="107" spans="1:12" s="22" customFormat="1" ht="15" customHeight="1" x14ac:dyDescent="0.25">
      <c r="A107" s="549"/>
      <c r="B107" s="552"/>
      <c r="C107" s="614"/>
      <c r="D107" s="640"/>
      <c r="E107" s="624"/>
      <c r="F107" s="148" t="s">
        <v>379</v>
      </c>
      <c r="G107" s="523" t="s">
        <v>380</v>
      </c>
      <c r="H107" s="523"/>
      <c r="I107" s="523"/>
      <c r="J107" s="523"/>
      <c r="K107" s="583"/>
      <c r="L107" s="602"/>
    </row>
    <row r="108" spans="1:12" s="22" customFormat="1" ht="15" customHeight="1" x14ac:dyDescent="0.25">
      <c r="A108" s="549"/>
      <c r="B108" s="552"/>
      <c r="C108" s="614"/>
      <c r="D108" s="640"/>
      <c r="E108" s="624"/>
      <c r="F108" s="93" t="s">
        <v>701</v>
      </c>
      <c r="G108" s="523">
        <v>100000</v>
      </c>
      <c r="H108" s="523"/>
      <c r="I108" s="523"/>
      <c r="J108" s="523"/>
      <c r="K108" s="583"/>
      <c r="L108" s="602"/>
    </row>
    <row r="109" spans="1:12" s="22" customFormat="1" ht="15" customHeight="1" x14ac:dyDescent="0.25">
      <c r="A109" s="549"/>
      <c r="B109" s="552"/>
      <c r="C109" s="614"/>
      <c r="D109" s="640"/>
      <c r="E109" s="624"/>
      <c r="F109" s="148" t="s">
        <v>257</v>
      </c>
      <c r="G109" s="523" t="s">
        <v>1597</v>
      </c>
      <c r="H109" s="523"/>
      <c r="I109" s="523"/>
      <c r="J109" s="523"/>
      <c r="K109" s="583"/>
      <c r="L109" s="602"/>
    </row>
    <row r="110" spans="1:12" s="22" customFormat="1" ht="15" customHeight="1" x14ac:dyDescent="0.25">
      <c r="A110" s="549"/>
      <c r="B110" s="552"/>
      <c r="C110" s="614"/>
      <c r="D110" s="640"/>
      <c r="E110" s="624"/>
      <c r="F110" s="148" t="s">
        <v>376</v>
      </c>
      <c r="G110" s="523" t="s">
        <v>1596</v>
      </c>
      <c r="H110" s="523"/>
      <c r="I110" s="523"/>
      <c r="J110" s="523"/>
      <c r="K110" s="583"/>
      <c r="L110" s="602"/>
    </row>
    <row r="111" spans="1:12" s="22" customFormat="1" ht="15" customHeight="1" x14ac:dyDescent="0.25">
      <c r="A111" s="549"/>
      <c r="B111" s="552"/>
      <c r="C111" s="614"/>
      <c r="D111" s="640"/>
      <c r="E111" s="624"/>
      <c r="F111" s="148" t="s">
        <v>381</v>
      </c>
      <c r="G111" s="523" t="s">
        <v>1594</v>
      </c>
      <c r="H111" s="523"/>
      <c r="I111" s="523"/>
      <c r="J111" s="523"/>
      <c r="K111" s="583"/>
      <c r="L111" s="602"/>
    </row>
    <row r="112" spans="1:12" s="22" customFormat="1" ht="15" customHeight="1" x14ac:dyDescent="0.25">
      <c r="A112" s="549"/>
      <c r="B112" s="552"/>
      <c r="C112" s="614"/>
      <c r="D112" s="640"/>
      <c r="E112" s="624"/>
      <c r="F112" s="148" t="s">
        <v>383</v>
      </c>
      <c r="G112" s="523" t="s">
        <v>1594</v>
      </c>
      <c r="H112" s="523"/>
      <c r="I112" s="523"/>
      <c r="J112" s="523"/>
      <c r="K112" s="583"/>
      <c r="L112" s="602"/>
    </row>
    <row r="113" spans="1:12" s="22" customFormat="1" ht="15" customHeight="1" x14ac:dyDescent="0.25">
      <c r="A113" s="549"/>
      <c r="B113" s="552"/>
      <c r="C113" s="614"/>
      <c r="D113" s="640"/>
      <c r="E113" s="624"/>
      <c r="F113" s="148" t="s">
        <v>402</v>
      </c>
      <c r="G113" s="523" t="s">
        <v>1598</v>
      </c>
      <c r="H113" s="523"/>
      <c r="I113" s="523"/>
      <c r="J113" s="523"/>
      <c r="K113" s="584">
        <v>5</v>
      </c>
      <c r="L113" s="533">
        <v>10400</v>
      </c>
    </row>
    <row r="114" spans="1:12" ht="15" customHeight="1" x14ac:dyDescent="0.25">
      <c r="A114" s="549"/>
      <c r="B114" s="552"/>
      <c r="C114" s="614"/>
      <c r="D114" s="640"/>
      <c r="E114" s="624"/>
      <c r="F114" s="148" t="s">
        <v>403</v>
      </c>
      <c r="G114" s="523" t="s">
        <v>404</v>
      </c>
      <c r="H114" s="523"/>
      <c r="I114" s="523"/>
      <c r="J114" s="523"/>
      <c r="K114" s="585"/>
      <c r="L114" s="603" t="e">
        <f>#REF!-#REF!*10%</f>
        <v>#REF!</v>
      </c>
    </row>
    <row r="115" spans="1:12" ht="15" customHeight="1" x14ac:dyDescent="0.25">
      <c r="A115" s="549"/>
      <c r="B115" s="552"/>
      <c r="C115" s="614"/>
      <c r="D115" s="640"/>
      <c r="E115" s="624"/>
      <c r="F115" s="94" t="s">
        <v>358</v>
      </c>
      <c r="G115" s="523" t="s">
        <v>1599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49"/>
      <c r="B116" s="552"/>
      <c r="C116" s="614"/>
      <c r="D116" s="640"/>
      <c r="E116" s="624"/>
      <c r="F116" s="148" t="s">
        <v>389</v>
      </c>
      <c r="G116" s="523" t="s">
        <v>390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49"/>
      <c r="B117" s="552"/>
      <c r="C117" s="614"/>
      <c r="D117" s="640"/>
      <c r="E117" s="624"/>
      <c r="F117" s="93" t="s">
        <v>704</v>
      </c>
      <c r="G117" s="523" t="s">
        <v>705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49"/>
      <c r="B118" s="552"/>
      <c r="C118" s="614"/>
      <c r="D118" s="640"/>
      <c r="E118" s="624"/>
      <c r="F118" s="93" t="s">
        <v>706</v>
      </c>
      <c r="G118" s="523" t="s">
        <v>390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49"/>
      <c r="B119" s="552"/>
      <c r="C119" s="614"/>
      <c r="D119" s="640"/>
      <c r="E119" s="624"/>
      <c r="F119" s="93" t="s">
        <v>1271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49"/>
      <c r="B120" s="552"/>
      <c r="C120" s="614"/>
      <c r="D120" s="640"/>
      <c r="E120" s="624"/>
      <c r="F120" s="93" t="s">
        <v>707</v>
      </c>
      <c r="G120" s="523" t="s">
        <v>911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49"/>
      <c r="B121" s="552"/>
      <c r="C121" s="614"/>
      <c r="D121" s="640"/>
      <c r="E121" s="624"/>
      <c r="F121" s="93" t="s">
        <v>708</v>
      </c>
      <c r="G121" s="523" t="s">
        <v>390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49"/>
      <c r="B122" s="552"/>
      <c r="C122" s="614"/>
      <c r="D122" s="640"/>
      <c r="E122" s="624"/>
      <c r="F122" s="148" t="s">
        <v>377</v>
      </c>
      <c r="G122" s="523" t="s">
        <v>387</v>
      </c>
      <c r="H122" s="523"/>
      <c r="I122" s="523"/>
      <c r="J122" s="523"/>
      <c r="K122" s="585"/>
      <c r="L122" s="603" t="e">
        <f>#REF!-#REF!*10%</f>
        <v>#REF!</v>
      </c>
    </row>
    <row r="123" spans="1:12" ht="15" customHeight="1" x14ac:dyDescent="0.25">
      <c r="A123" s="549"/>
      <c r="B123" s="552"/>
      <c r="C123" s="614"/>
      <c r="D123" s="640"/>
      <c r="E123" s="624"/>
      <c r="F123" s="148" t="s">
        <v>388</v>
      </c>
      <c r="G123" s="523" t="s">
        <v>393</v>
      </c>
      <c r="H123" s="523"/>
      <c r="I123" s="523"/>
      <c r="J123" s="523"/>
      <c r="K123" s="585"/>
      <c r="L123" s="603" t="e">
        <f>#REF!-#REF!*10%</f>
        <v>#REF!</v>
      </c>
    </row>
    <row r="124" spans="1:12" ht="15" customHeight="1" x14ac:dyDescent="0.25">
      <c r="A124" s="549"/>
      <c r="B124" s="552"/>
      <c r="C124" s="614"/>
      <c r="D124" s="640"/>
      <c r="E124" s="624"/>
      <c r="F124" s="148" t="s">
        <v>562</v>
      </c>
      <c r="G124" s="523" t="s">
        <v>1024</v>
      </c>
      <c r="H124" s="523"/>
      <c r="I124" s="523"/>
      <c r="J124" s="523"/>
      <c r="K124" s="585"/>
      <c r="L124" s="603" t="e">
        <f>#REF!-#REF!*10%</f>
        <v>#REF!</v>
      </c>
    </row>
    <row r="125" spans="1:12" ht="15" customHeight="1" x14ac:dyDescent="0.25">
      <c r="A125" s="549"/>
      <c r="B125" s="552"/>
      <c r="C125" s="614"/>
      <c r="D125" s="640"/>
      <c r="E125" s="624"/>
      <c r="F125" s="148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</row>
    <row r="126" spans="1:12" ht="15" customHeight="1" x14ac:dyDescent="0.25">
      <c r="A126" s="549"/>
      <c r="B126" s="552"/>
      <c r="C126" s="614"/>
      <c r="D126" s="640"/>
      <c r="E126" s="624"/>
      <c r="F126" s="149" t="s">
        <v>4</v>
      </c>
      <c r="G126" s="606">
        <v>1.8</v>
      </c>
      <c r="H126" s="606"/>
      <c r="I126" s="606"/>
      <c r="J126" s="606"/>
      <c r="K126" s="585"/>
      <c r="L126" s="603" t="e">
        <f>#REF!-#REF!*10%</f>
        <v>#REF!</v>
      </c>
    </row>
    <row r="127" spans="1:12" ht="15" customHeight="1" x14ac:dyDescent="0.25">
      <c r="A127" s="549"/>
      <c r="B127" s="553"/>
      <c r="C127" s="614"/>
      <c r="D127" s="640"/>
      <c r="E127" s="460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</row>
  </sheetData>
  <sheetProtection sort="0"/>
  <mergeCells count="155">
    <mergeCell ref="L4:L19"/>
    <mergeCell ref="L20:L34"/>
    <mergeCell ref="L35:L50"/>
    <mergeCell ref="L51:L65"/>
    <mergeCell ref="L66:L81"/>
    <mergeCell ref="L82:L96"/>
    <mergeCell ref="L97:L112"/>
    <mergeCell ref="L113:L127"/>
    <mergeCell ref="K35:K50"/>
    <mergeCell ref="K51:K65"/>
    <mergeCell ref="K66:K81"/>
    <mergeCell ref="K82:K96"/>
    <mergeCell ref="G127:J127"/>
    <mergeCell ref="G121:J121"/>
    <mergeCell ref="G122:J122"/>
    <mergeCell ref="G123:J123"/>
    <mergeCell ref="G124:J124"/>
    <mergeCell ref="G125:J125"/>
    <mergeCell ref="G126:J126"/>
    <mergeCell ref="G115:J115"/>
    <mergeCell ref="G116:J116"/>
    <mergeCell ref="G117:J117"/>
    <mergeCell ref="G118:J118"/>
    <mergeCell ref="G119:J119"/>
    <mergeCell ref="G120:J120"/>
    <mergeCell ref="G90:J90"/>
    <mergeCell ref="G98:J98"/>
    <mergeCell ref="G101:J101"/>
    <mergeCell ref="G102:J102"/>
    <mergeCell ref="G103:J103"/>
    <mergeCell ref="K97:K112"/>
    <mergeCell ref="K113:K127"/>
    <mergeCell ref="G104:J104"/>
    <mergeCell ref="A97:A127"/>
    <mergeCell ref="B97:B127"/>
    <mergeCell ref="C97:C127"/>
    <mergeCell ref="D97:D127"/>
    <mergeCell ref="E97:E127"/>
    <mergeCell ref="G97:J97"/>
    <mergeCell ref="G105:J105"/>
    <mergeCell ref="G106:J106"/>
    <mergeCell ref="G107:J107"/>
    <mergeCell ref="G108:J108"/>
    <mergeCell ref="G109:J109"/>
    <mergeCell ref="G110:J110"/>
    <mergeCell ref="G111:J111"/>
    <mergeCell ref="G112:J112"/>
    <mergeCell ref="G113:J113"/>
    <mergeCell ref="G114:J114"/>
    <mergeCell ref="G94:J94"/>
    <mergeCell ref="G95:J95"/>
    <mergeCell ref="G96:J96"/>
    <mergeCell ref="G85:J85"/>
    <mergeCell ref="G86:J86"/>
    <mergeCell ref="G87:J87"/>
    <mergeCell ref="G88:J88"/>
    <mergeCell ref="G84:J84"/>
    <mergeCell ref="G73:J73"/>
    <mergeCell ref="G74:J74"/>
    <mergeCell ref="G75:J75"/>
    <mergeCell ref="G76:J76"/>
    <mergeCell ref="G77:J77"/>
    <mergeCell ref="G78:J78"/>
    <mergeCell ref="G91:J91"/>
    <mergeCell ref="G92:J92"/>
    <mergeCell ref="G89:J89"/>
    <mergeCell ref="G79:J79"/>
    <mergeCell ref="G80:J80"/>
    <mergeCell ref="G81:J81"/>
    <mergeCell ref="G82:J82"/>
    <mergeCell ref="G83:J83"/>
    <mergeCell ref="A66:A96"/>
    <mergeCell ref="B66:B96"/>
    <mergeCell ref="C66:C96"/>
    <mergeCell ref="D66:D96"/>
    <mergeCell ref="E66:E96"/>
    <mergeCell ref="A35:A65"/>
    <mergeCell ref="B35:B65"/>
    <mergeCell ref="C35:C65"/>
    <mergeCell ref="D35:D65"/>
    <mergeCell ref="E35:E65"/>
    <mergeCell ref="G59:J59"/>
    <mergeCell ref="G60:J60"/>
    <mergeCell ref="G49:J49"/>
    <mergeCell ref="G50:J50"/>
    <mergeCell ref="G51:J51"/>
    <mergeCell ref="G52:J52"/>
    <mergeCell ref="G53:J53"/>
    <mergeCell ref="G54:J54"/>
    <mergeCell ref="G93:J93"/>
    <mergeCell ref="G61:J61"/>
    <mergeCell ref="G62:J62"/>
    <mergeCell ref="G63:J63"/>
    <mergeCell ref="G64:J64"/>
    <mergeCell ref="G65:J65"/>
    <mergeCell ref="G66:J66"/>
    <mergeCell ref="G67:J67"/>
    <mergeCell ref="G70:J70"/>
    <mergeCell ref="G71:J71"/>
    <mergeCell ref="G72:J72"/>
    <mergeCell ref="G41:J41"/>
    <mergeCell ref="G42:J42"/>
    <mergeCell ref="G31:J31"/>
    <mergeCell ref="G32:J32"/>
    <mergeCell ref="G33:J33"/>
    <mergeCell ref="G34:J34"/>
    <mergeCell ref="G35:J35"/>
    <mergeCell ref="G57:J57"/>
    <mergeCell ref="G58:J58"/>
    <mergeCell ref="G43:J43"/>
    <mergeCell ref="G44:J44"/>
    <mergeCell ref="G45:J45"/>
    <mergeCell ref="G46:J46"/>
    <mergeCell ref="G47:J47"/>
    <mergeCell ref="G48:J48"/>
    <mergeCell ref="G55:J55"/>
    <mergeCell ref="G56:J56"/>
    <mergeCell ref="G36:J36"/>
    <mergeCell ref="G39:J39"/>
    <mergeCell ref="G40:J40"/>
    <mergeCell ref="G26:J26"/>
    <mergeCell ref="G27:J27"/>
    <mergeCell ref="G28:J28"/>
    <mergeCell ref="G29:J29"/>
    <mergeCell ref="G30:J30"/>
    <mergeCell ref="G19:J19"/>
    <mergeCell ref="G20:J20"/>
    <mergeCell ref="G21:J21"/>
    <mergeCell ref="G22:J22"/>
    <mergeCell ref="G23:J23"/>
    <mergeCell ref="G24:J24"/>
    <mergeCell ref="A1:L1"/>
    <mergeCell ref="F2:J2"/>
    <mergeCell ref="A3:L3"/>
    <mergeCell ref="A4:A34"/>
    <mergeCell ref="B4:B34"/>
    <mergeCell ref="C4:C34"/>
    <mergeCell ref="D4:D34"/>
    <mergeCell ref="E4:E34"/>
    <mergeCell ref="G4:J4"/>
    <mergeCell ref="G13:J13"/>
    <mergeCell ref="G14:J14"/>
    <mergeCell ref="G15:J15"/>
    <mergeCell ref="G16:J16"/>
    <mergeCell ref="G17:J17"/>
    <mergeCell ref="G18:J18"/>
    <mergeCell ref="G5:J5"/>
    <mergeCell ref="G8:J8"/>
    <mergeCell ref="G9:J9"/>
    <mergeCell ref="G10:J10"/>
    <mergeCell ref="G11:J11"/>
    <mergeCell ref="K4:K19"/>
    <mergeCell ref="K20:K34"/>
    <mergeCell ref="G12:J12"/>
    <mergeCell ref="G25:J25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57">
    <tabColor rgb="FF00B0F0"/>
  </sheetPr>
  <dimension ref="A1:L268"/>
  <sheetViews>
    <sheetView zoomScale="90" zoomScaleNormal="90" workbookViewId="0">
      <selection sqref="A1:L1"/>
    </sheetView>
  </sheetViews>
  <sheetFormatPr defaultRowHeight="15" x14ac:dyDescent="0.25"/>
  <cols>
    <col min="1" max="1" width="6" customWidth="1"/>
    <col min="2" max="2" width="4.28515625" customWidth="1"/>
    <col min="3" max="3" width="30.7109375" style="29" customWidth="1"/>
    <col min="4" max="5" width="32.7109375" customWidth="1"/>
    <col min="6" max="6" width="34.7109375" style="16" customWidth="1"/>
    <col min="7" max="10" width="8.7109375" style="17" customWidth="1"/>
    <col min="11" max="11" width="12.42578125" style="17" customWidth="1"/>
    <col min="12" max="12" width="33.85546875" style="151" customWidth="1"/>
  </cols>
  <sheetData>
    <row r="1" spans="1:12" s="49" customFormat="1" ht="45" customHeight="1" thickBot="1" x14ac:dyDescent="0.55000000000000004">
      <c r="A1" s="661" t="s">
        <v>79</v>
      </c>
      <c r="B1" s="661"/>
      <c r="C1" s="661"/>
      <c r="D1" s="661"/>
      <c r="E1" s="661"/>
      <c r="F1" s="661"/>
      <c r="G1" s="661"/>
      <c r="H1" s="661"/>
      <c r="I1" s="661"/>
      <c r="J1" s="661"/>
      <c r="K1" s="661"/>
      <c r="L1" s="661"/>
    </row>
    <row r="2" spans="1:12" s="28" customFormat="1" ht="57" customHeight="1" x14ac:dyDescent="0.25">
      <c r="A2" s="342" t="s">
        <v>73</v>
      </c>
      <c r="B2" s="343" t="s">
        <v>1191</v>
      </c>
      <c r="C2" s="344" t="s">
        <v>74</v>
      </c>
      <c r="D2" s="344" t="s">
        <v>1022</v>
      </c>
      <c r="E2" s="344" t="s">
        <v>1021</v>
      </c>
      <c r="F2" s="645" t="s">
        <v>76</v>
      </c>
      <c r="G2" s="646"/>
      <c r="H2" s="646"/>
      <c r="I2" s="646"/>
      <c r="J2" s="647"/>
      <c r="K2" s="388" t="s">
        <v>1601</v>
      </c>
      <c r="L2" s="345" t="s">
        <v>1719</v>
      </c>
    </row>
    <row r="3" spans="1:12" ht="24.95" customHeight="1" thickBot="1" x14ac:dyDescent="0.3">
      <c r="A3" s="662" t="s">
        <v>914</v>
      </c>
      <c r="B3" s="519"/>
      <c r="C3" s="519"/>
      <c r="D3" s="519"/>
      <c r="E3" s="519"/>
      <c r="F3" s="519"/>
      <c r="G3" s="519"/>
      <c r="H3" s="519"/>
      <c r="I3" s="519"/>
      <c r="J3" s="519"/>
      <c r="K3" s="663"/>
      <c r="L3" s="519"/>
    </row>
    <row r="4" spans="1:12" ht="15" customHeight="1" x14ac:dyDescent="0.25">
      <c r="A4" s="664">
        <v>1</v>
      </c>
      <c r="B4" s="653"/>
      <c r="C4" s="668" t="s">
        <v>1400</v>
      </c>
      <c r="D4" s="672"/>
      <c r="E4" s="650"/>
      <c r="F4" s="280" t="s">
        <v>81</v>
      </c>
      <c r="G4" s="676" t="s">
        <v>1401</v>
      </c>
      <c r="H4" s="676"/>
      <c r="I4" s="676"/>
      <c r="J4" s="676"/>
      <c r="K4" s="680">
        <v>3</v>
      </c>
      <c r="L4" s="659">
        <v>1823</v>
      </c>
    </row>
    <row r="5" spans="1:12" ht="15" customHeight="1" x14ac:dyDescent="0.25">
      <c r="A5" s="665"/>
      <c r="B5" s="654"/>
      <c r="C5" s="669"/>
      <c r="D5" s="673"/>
      <c r="E5" s="651"/>
      <c r="F5" s="281" t="s">
        <v>1402</v>
      </c>
      <c r="G5" s="648">
        <v>6</v>
      </c>
      <c r="H5" s="648"/>
      <c r="I5" s="648"/>
      <c r="J5" s="648"/>
      <c r="K5" s="681"/>
      <c r="L5" s="660"/>
    </row>
    <row r="6" spans="1:12" ht="15" customHeight="1" x14ac:dyDescent="0.25">
      <c r="A6" s="665"/>
      <c r="B6" s="654"/>
      <c r="C6" s="669"/>
      <c r="D6" s="673"/>
      <c r="E6" s="651"/>
      <c r="F6" s="281" t="s">
        <v>8</v>
      </c>
      <c r="G6" s="282">
        <v>3000</v>
      </c>
      <c r="H6" s="283">
        <v>4000</v>
      </c>
      <c r="I6" s="284">
        <v>5000</v>
      </c>
      <c r="J6" s="285">
        <v>6000</v>
      </c>
      <c r="K6" s="681"/>
      <c r="L6" s="660"/>
    </row>
    <row r="7" spans="1:12" ht="15" customHeight="1" x14ac:dyDescent="0.25">
      <c r="A7" s="665"/>
      <c r="B7" s="654"/>
      <c r="C7" s="669"/>
      <c r="D7" s="673"/>
      <c r="E7" s="651"/>
      <c r="F7" s="281" t="s">
        <v>1403</v>
      </c>
      <c r="G7" s="282">
        <f>G5*100/2</f>
        <v>300</v>
      </c>
      <c r="H7" s="283">
        <f>G5*118/2</f>
        <v>354</v>
      </c>
      <c r="I7" s="284">
        <f>G5*123/2</f>
        <v>369</v>
      </c>
      <c r="J7" s="285">
        <f>G5*128/2</f>
        <v>384</v>
      </c>
      <c r="K7" s="681"/>
      <c r="L7" s="660"/>
    </row>
    <row r="8" spans="1:12" ht="15" customHeight="1" x14ac:dyDescent="0.25">
      <c r="A8" s="665"/>
      <c r="B8" s="654"/>
      <c r="C8" s="669"/>
      <c r="D8" s="673"/>
      <c r="E8" s="651"/>
      <c r="F8" s="281" t="s">
        <v>83</v>
      </c>
      <c r="G8" s="649">
        <v>66</v>
      </c>
      <c r="H8" s="649"/>
      <c r="I8" s="649"/>
      <c r="J8" s="649"/>
      <c r="K8" s="681"/>
      <c r="L8" s="660"/>
    </row>
    <row r="9" spans="1:12" ht="15" customHeight="1" x14ac:dyDescent="0.25">
      <c r="A9" s="665"/>
      <c r="B9" s="654"/>
      <c r="C9" s="669"/>
      <c r="D9" s="673"/>
      <c r="E9" s="651"/>
      <c r="F9" s="281" t="s">
        <v>396</v>
      </c>
      <c r="G9" s="649" t="s">
        <v>1184</v>
      </c>
      <c r="H9" s="649"/>
      <c r="I9" s="649"/>
      <c r="J9" s="649"/>
      <c r="K9" s="681"/>
      <c r="L9" s="660"/>
    </row>
    <row r="10" spans="1:12" ht="15" customHeight="1" x14ac:dyDescent="0.25">
      <c r="A10" s="665"/>
      <c r="B10" s="654"/>
      <c r="C10" s="669"/>
      <c r="D10" s="673"/>
      <c r="E10" s="651"/>
      <c r="F10" s="281" t="s">
        <v>256</v>
      </c>
      <c r="G10" s="649" t="s">
        <v>1404</v>
      </c>
      <c r="H10" s="649"/>
      <c r="I10" s="649"/>
      <c r="J10" s="649"/>
      <c r="K10" s="681"/>
      <c r="L10" s="660"/>
    </row>
    <row r="11" spans="1:12" ht="15" customHeight="1" x14ac:dyDescent="0.25">
      <c r="A11" s="666"/>
      <c r="B11" s="654"/>
      <c r="C11" s="670"/>
      <c r="D11" s="674"/>
      <c r="E11" s="651"/>
      <c r="F11" s="286" t="s">
        <v>379</v>
      </c>
      <c r="G11" s="642" t="s">
        <v>380</v>
      </c>
      <c r="H11" s="643"/>
      <c r="I11" s="643"/>
      <c r="J11" s="644"/>
      <c r="K11" s="681"/>
      <c r="L11" s="660"/>
    </row>
    <row r="12" spans="1:12" ht="15" customHeight="1" x14ac:dyDescent="0.25">
      <c r="A12" s="666"/>
      <c r="B12" s="654"/>
      <c r="C12" s="670"/>
      <c r="D12" s="674"/>
      <c r="E12" s="651"/>
      <c r="F12" s="286" t="s">
        <v>257</v>
      </c>
      <c r="G12" s="642" t="s">
        <v>1405</v>
      </c>
      <c r="H12" s="643"/>
      <c r="I12" s="643"/>
      <c r="J12" s="644"/>
      <c r="K12" s="681"/>
      <c r="L12" s="660"/>
    </row>
    <row r="13" spans="1:12" ht="15" customHeight="1" x14ac:dyDescent="0.25">
      <c r="A13" s="666"/>
      <c r="B13" s="654"/>
      <c r="C13" s="670"/>
      <c r="D13" s="674"/>
      <c r="E13" s="651"/>
      <c r="F13" s="286" t="s">
        <v>376</v>
      </c>
      <c r="G13" s="642" t="s">
        <v>1406</v>
      </c>
      <c r="H13" s="643"/>
      <c r="I13" s="643"/>
      <c r="J13" s="644"/>
      <c r="K13" s="681"/>
      <c r="L13" s="660"/>
    </row>
    <row r="14" spans="1:12" ht="15" customHeight="1" x14ac:dyDescent="0.25">
      <c r="A14" s="666"/>
      <c r="B14" s="654"/>
      <c r="C14" s="670"/>
      <c r="D14" s="674"/>
      <c r="E14" s="651"/>
      <c r="F14" s="286" t="s">
        <v>381</v>
      </c>
      <c r="G14" s="642" t="s">
        <v>1407</v>
      </c>
      <c r="H14" s="643"/>
      <c r="I14" s="643"/>
      <c r="J14" s="644"/>
      <c r="K14" s="677">
        <v>5</v>
      </c>
      <c r="L14" s="656">
        <v>1951</v>
      </c>
    </row>
    <row r="15" spans="1:12" ht="15" customHeight="1" x14ac:dyDescent="0.25">
      <c r="A15" s="666"/>
      <c r="B15" s="654"/>
      <c r="C15" s="670"/>
      <c r="D15" s="674"/>
      <c r="E15" s="651"/>
      <c r="F15" s="286" t="s">
        <v>383</v>
      </c>
      <c r="G15" s="642" t="s">
        <v>1407</v>
      </c>
      <c r="H15" s="643"/>
      <c r="I15" s="643"/>
      <c r="J15" s="644"/>
      <c r="K15" s="678"/>
      <c r="L15" s="657" t="e">
        <f>#REF!-#REF!*10%</f>
        <v>#REF!</v>
      </c>
    </row>
    <row r="16" spans="1:12" ht="15" customHeight="1" x14ac:dyDescent="0.25">
      <c r="A16" s="666"/>
      <c r="B16" s="654"/>
      <c r="C16" s="670"/>
      <c r="D16" s="674"/>
      <c r="E16" s="651"/>
      <c r="F16" s="286" t="s">
        <v>385</v>
      </c>
      <c r="G16" s="642" t="s">
        <v>1408</v>
      </c>
      <c r="H16" s="643"/>
      <c r="I16" s="643"/>
      <c r="J16" s="644"/>
      <c r="K16" s="678"/>
      <c r="L16" s="657" t="e">
        <f>#REF!-#REF!*10%</f>
        <v>#REF!</v>
      </c>
    </row>
    <row r="17" spans="1:12" ht="15" customHeight="1" x14ac:dyDescent="0.25">
      <c r="A17" s="666"/>
      <c r="B17" s="654"/>
      <c r="C17" s="670"/>
      <c r="D17" s="674"/>
      <c r="E17" s="651"/>
      <c r="F17" s="286" t="s">
        <v>389</v>
      </c>
      <c r="G17" s="642" t="s">
        <v>390</v>
      </c>
      <c r="H17" s="643"/>
      <c r="I17" s="643"/>
      <c r="J17" s="644"/>
      <c r="K17" s="678"/>
      <c r="L17" s="657" t="e">
        <f>#REF!-#REF!*10%</f>
        <v>#REF!</v>
      </c>
    </row>
    <row r="18" spans="1:12" ht="15" customHeight="1" x14ac:dyDescent="0.25">
      <c r="A18" s="666"/>
      <c r="B18" s="654"/>
      <c r="C18" s="670"/>
      <c r="D18" s="674"/>
      <c r="E18" s="651"/>
      <c r="F18" s="286" t="s">
        <v>377</v>
      </c>
      <c r="G18" s="642" t="s">
        <v>387</v>
      </c>
      <c r="H18" s="643"/>
      <c r="I18" s="643"/>
      <c r="J18" s="644"/>
      <c r="K18" s="678"/>
      <c r="L18" s="657" t="e">
        <f>#REF!-#REF!*10%</f>
        <v>#REF!</v>
      </c>
    </row>
    <row r="19" spans="1:12" ht="15" customHeight="1" x14ac:dyDescent="0.25">
      <c r="A19" s="666"/>
      <c r="B19" s="654"/>
      <c r="C19" s="670"/>
      <c r="D19" s="674"/>
      <c r="E19" s="651"/>
      <c r="F19" s="286" t="s">
        <v>388</v>
      </c>
      <c r="G19" s="642" t="s">
        <v>393</v>
      </c>
      <c r="H19" s="643"/>
      <c r="I19" s="643"/>
      <c r="J19" s="644"/>
      <c r="K19" s="678"/>
      <c r="L19" s="657" t="e">
        <f>#REF!-#REF!*10%</f>
        <v>#REF!</v>
      </c>
    </row>
    <row r="20" spans="1:12" ht="15.6" customHeight="1" x14ac:dyDescent="0.25">
      <c r="A20" s="666"/>
      <c r="B20" s="654"/>
      <c r="C20" s="670"/>
      <c r="D20" s="674"/>
      <c r="E20" s="651"/>
      <c r="F20" s="286" t="s">
        <v>562</v>
      </c>
      <c r="G20" s="642" t="s">
        <v>1433</v>
      </c>
      <c r="H20" s="643"/>
      <c r="I20" s="643"/>
      <c r="J20" s="644"/>
      <c r="K20" s="678"/>
      <c r="L20" s="657" t="e">
        <f>#REF!-#REF!*10%</f>
        <v>#REF!</v>
      </c>
    </row>
    <row r="21" spans="1:12" ht="15.6" customHeight="1" x14ac:dyDescent="0.25">
      <c r="A21" s="666"/>
      <c r="B21" s="654"/>
      <c r="C21" s="670"/>
      <c r="D21" s="674"/>
      <c r="E21" s="651"/>
      <c r="F21" s="286" t="s">
        <v>570</v>
      </c>
      <c r="G21" s="642" t="s">
        <v>613</v>
      </c>
      <c r="H21" s="643"/>
      <c r="I21" s="643"/>
      <c r="J21" s="644"/>
      <c r="K21" s="678"/>
      <c r="L21" s="657" t="e">
        <f>#REF!-#REF!*10%</f>
        <v>#REF!</v>
      </c>
    </row>
    <row r="22" spans="1:12" ht="15" customHeight="1" thickBot="1" x14ac:dyDescent="0.3">
      <c r="A22" s="666"/>
      <c r="B22" s="655"/>
      <c r="C22" s="670"/>
      <c r="D22" s="674"/>
      <c r="E22" s="652"/>
      <c r="F22" s="287" t="s">
        <v>84</v>
      </c>
      <c r="G22" s="641">
        <v>0.1</v>
      </c>
      <c r="H22" s="641"/>
      <c r="I22" s="641"/>
      <c r="J22" s="641"/>
      <c r="K22" s="679"/>
      <c r="L22" s="658" t="e">
        <f>#REF!-#REF!*10%</f>
        <v>#REF!</v>
      </c>
    </row>
    <row r="23" spans="1:12" ht="15" customHeight="1" x14ac:dyDescent="0.25">
      <c r="A23" s="664">
        <v>2</v>
      </c>
      <c r="B23" s="653"/>
      <c r="C23" s="668" t="s">
        <v>1409</v>
      </c>
      <c r="D23" s="672"/>
      <c r="E23" s="650"/>
      <c r="F23" s="280" t="s">
        <v>81</v>
      </c>
      <c r="G23" s="676" t="s">
        <v>1401</v>
      </c>
      <c r="H23" s="676"/>
      <c r="I23" s="676"/>
      <c r="J23" s="676"/>
      <c r="K23" s="680">
        <v>3</v>
      </c>
      <c r="L23" s="659">
        <v>2533</v>
      </c>
    </row>
    <row r="24" spans="1:12" ht="15" customHeight="1" x14ac:dyDescent="0.25">
      <c r="A24" s="665"/>
      <c r="B24" s="654"/>
      <c r="C24" s="669"/>
      <c r="D24" s="673"/>
      <c r="E24" s="651"/>
      <c r="F24" s="281" t="s">
        <v>1402</v>
      </c>
      <c r="G24" s="648">
        <v>12</v>
      </c>
      <c r="H24" s="648"/>
      <c r="I24" s="648"/>
      <c r="J24" s="648"/>
      <c r="K24" s="681"/>
      <c r="L24" s="660"/>
    </row>
    <row r="25" spans="1:12" ht="15" customHeight="1" x14ac:dyDescent="0.25">
      <c r="A25" s="665"/>
      <c r="B25" s="654"/>
      <c r="C25" s="669"/>
      <c r="D25" s="673"/>
      <c r="E25" s="651"/>
      <c r="F25" s="281" t="s">
        <v>8</v>
      </c>
      <c r="G25" s="282">
        <v>3000</v>
      </c>
      <c r="H25" s="283">
        <v>4000</v>
      </c>
      <c r="I25" s="284">
        <v>5000</v>
      </c>
      <c r="J25" s="285">
        <v>6000</v>
      </c>
      <c r="K25" s="681"/>
      <c r="L25" s="660"/>
    </row>
    <row r="26" spans="1:12" ht="15" customHeight="1" x14ac:dyDescent="0.25">
      <c r="A26" s="665"/>
      <c r="B26" s="654"/>
      <c r="C26" s="669"/>
      <c r="D26" s="673"/>
      <c r="E26" s="651"/>
      <c r="F26" s="281" t="s">
        <v>1403</v>
      </c>
      <c r="G26" s="282">
        <f>G24*100/2</f>
        <v>600</v>
      </c>
      <c r="H26" s="283">
        <f>G24*118/2</f>
        <v>708</v>
      </c>
      <c r="I26" s="284">
        <f>G24*123/2</f>
        <v>738</v>
      </c>
      <c r="J26" s="285">
        <f>G24*128/2</f>
        <v>768</v>
      </c>
      <c r="K26" s="681"/>
      <c r="L26" s="660"/>
    </row>
    <row r="27" spans="1:12" ht="15" customHeight="1" x14ac:dyDescent="0.25">
      <c r="A27" s="665"/>
      <c r="B27" s="654"/>
      <c r="C27" s="669"/>
      <c r="D27" s="673"/>
      <c r="E27" s="651"/>
      <c r="F27" s="281" t="s">
        <v>83</v>
      </c>
      <c r="G27" s="649">
        <v>66</v>
      </c>
      <c r="H27" s="649"/>
      <c r="I27" s="649"/>
      <c r="J27" s="649"/>
      <c r="K27" s="681"/>
      <c r="L27" s="660"/>
    </row>
    <row r="28" spans="1:12" ht="15" customHeight="1" x14ac:dyDescent="0.25">
      <c r="A28" s="665"/>
      <c r="B28" s="654"/>
      <c r="C28" s="669"/>
      <c r="D28" s="673"/>
      <c r="E28" s="651"/>
      <c r="F28" s="281" t="s">
        <v>396</v>
      </c>
      <c r="G28" s="649" t="s">
        <v>1184</v>
      </c>
      <c r="H28" s="649"/>
      <c r="I28" s="649"/>
      <c r="J28" s="649"/>
      <c r="K28" s="681"/>
      <c r="L28" s="660"/>
    </row>
    <row r="29" spans="1:12" ht="15" customHeight="1" x14ac:dyDescent="0.25">
      <c r="A29" s="665"/>
      <c r="B29" s="654"/>
      <c r="C29" s="669"/>
      <c r="D29" s="673"/>
      <c r="E29" s="651"/>
      <c r="F29" s="281" t="s">
        <v>256</v>
      </c>
      <c r="G29" s="649" t="s">
        <v>1410</v>
      </c>
      <c r="H29" s="649"/>
      <c r="I29" s="649"/>
      <c r="J29" s="649"/>
      <c r="K29" s="681"/>
      <c r="L29" s="660"/>
    </row>
    <row r="30" spans="1:12" ht="15" customHeight="1" x14ac:dyDescent="0.25">
      <c r="A30" s="666"/>
      <c r="B30" s="654"/>
      <c r="C30" s="670"/>
      <c r="D30" s="674"/>
      <c r="E30" s="651"/>
      <c r="F30" s="286" t="s">
        <v>379</v>
      </c>
      <c r="G30" s="642" t="s">
        <v>380</v>
      </c>
      <c r="H30" s="643"/>
      <c r="I30" s="643"/>
      <c r="J30" s="644"/>
      <c r="K30" s="681"/>
      <c r="L30" s="660"/>
    </row>
    <row r="31" spans="1:12" ht="15" customHeight="1" x14ac:dyDescent="0.25">
      <c r="A31" s="666"/>
      <c r="B31" s="654"/>
      <c r="C31" s="670"/>
      <c r="D31" s="674"/>
      <c r="E31" s="651"/>
      <c r="F31" s="286" t="s">
        <v>257</v>
      </c>
      <c r="G31" s="642" t="s">
        <v>1405</v>
      </c>
      <c r="H31" s="643"/>
      <c r="I31" s="643"/>
      <c r="J31" s="644"/>
      <c r="K31" s="681"/>
      <c r="L31" s="660"/>
    </row>
    <row r="32" spans="1:12" ht="15" customHeight="1" x14ac:dyDescent="0.25">
      <c r="A32" s="666"/>
      <c r="B32" s="654"/>
      <c r="C32" s="670"/>
      <c r="D32" s="674"/>
      <c r="E32" s="651"/>
      <c r="F32" s="286" t="s">
        <v>376</v>
      </c>
      <c r="G32" s="642" t="s">
        <v>1406</v>
      </c>
      <c r="H32" s="643"/>
      <c r="I32" s="643"/>
      <c r="J32" s="644"/>
      <c r="K32" s="681"/>
      <c r="L32" s="660"/>
    </row>
    <row r="33" spans="1:12" ht="15" customHeight="1" x14ac:dyDescent="0.25">
      <c r="A33" s="666"/>
      <c r="B33" s="654"/>
      <c r="C33" s="670"/>
      <c r="D33" s="674"/>
      <c r="E33" s="651"/>
      <c r="F33" s="286" t="s">
        <v>381</v>
      </c>
      <c r="G33" s="642" t="s">
        <v>1407</v>
      </c>
      <c r="H33" s="643"/>
      <c r="I33" s="643"/>
      <c r="J33" s="644"/>
      <c r="K33" s="677">
        <v>5</v>
      </c>
      <c r="L33" s="656">
        <v>2710</v>
      </c>
    </row>
    <row r="34" spans="1:12" ht="15" customHeight="1" x14ac:dyDescent="0.25">
      <c r="A34" s="666"/>
      <c r="B34" s="654"/>
      <c r="C34" s="670"/>
      <c r="D34" s="674"/>
      <c r="E34" s="651"/>
      <c r="F34" s="286" t="s">
        <v>383</v>
      </c>
      <c r="G34" s="642" t="s">
        <v>1407</v>
      </c>
      <c r="H34" s="643"/>
      <c r="I34" s="643"/>
      <c r="J34" s="644"/>
      <c r="K34" s="678"/>
      <c r="L34" s="657" t="e">
        <f>#REF!-#REF!*10%</f>
        <v>#REF!</v>
      </c>
    </row>
    <row r="35" spans="1:12" ht="15" customHeight="1" x14ac:dyDescent="0.25">
      <c r="A35" s="666"/>
      <c r="B35" s="654"/>
      <c r="C35" s="670"/>
      <c r="D35" s="674"/>
      <c r="E35" s="651"/>
      <c r="F35" s="286" t="s">
        <v>385</v>
      </c>
      <c r="G35" s="642" t="s">
        <v>1408</v>
      </c>
      <c r="H35" s="643"/>
      <c r="I35" s="643"/>
      <c r="J35" s="644"/>
      <c r="K35" s="678"/>
      <c r="L35" s="657" t="e">
        <f>#REF!-#REF!*10%</f>
        <v>#REF!</v>
      </c>
    </row>
    <row r="36" spans="1:12" ht="15" customHeight="1" x14ac:dyDescent="0.25">
      <c r="A36" s="666"/>
      <c r="B36" s="654"/>
      <c r="C36" s="670"/>
      <c r="D36" s="674"/>
      <c r="E36" s="651"/>
      <c r="F36" s="286" t="s">
        <v>389</v>
      </c>
      <c r="G36" s="642" t="s">
        <v>390</v>
      </c>
      <c r="H36" s="643"/>
      <c r="I36" s="643"/>
      <c r="J36" s="644"/>
      <c r="K36" s="678"/>
      <c r="L36" s="657" t="e">
        <f>#REF!-#REF!*10%</f>
        <v>#REF!</v>
      </c>
    </row>
    <row r="37" spans="1:12" ht="15" customHeight="1" x14ac:dyDescent="0.25">
      <c r="A37" s="666"/>
      <c r="B37" s="654"/>
      <c r="C37" s="670"/>
      <c r="D37" s="674"/>
      <c r="E37" s="651"/>
      <c r="F37" s="286" t="s">
        <v>377</v>
      </c>
      <c r="G37" s="642" t="s">
        <v>387</v>
      </c>
      <c r="H37" s="643"/>
      <c r="I37" s="643"/>
      <c r="J37" s="644"/>
      <c r="K37" s="678"/>
      <c r="L37" s="657" t="e">
        <f>#REF!-#REF!*10%</f>
        <v>#REF!</v>
      </c>
    </row>
    <row r="38" spans="1:12" ht="15" customHeight="1" x14ac:dyDescent="0.25">
      <c r="A38" s="666"/>
      <c r="B38" s="654"/>
      <c r="C38" s="670"/>
      <c r="D38" s="674"/>
      <c r="E38" s="651"/>
      <c r="F38" s="286" t="s">
        <v>388</v>
      </c>
      <c r="G38" s="642" t="s">
        <v>393</v>
      </c>
      <c r="H38" s="643"/>
      <c r="I38" s="643"/>
      <c r="J38" s="644"/>
      <c r="K38" s="678"/>
      <c r="L38" s="657" t="e">
        <f>#REF!-#REF!*10%</f>
        <v>#REF!</v>
      </c>
    </row>
    <row r="39" spans="1:12" ht="15.6" customHeight="1" x14ac:dyDescent="0.25">
      <c r="A39" s="666"/>
      <c r="B39" s="654"/>
      <c r="C39" s="670"/>
      <c r="D39" s="674"/>
      <c r="E39" s="651"/>
      <c r="F39" s="286" t="s">
        <v>562</v>
      </c>
      <c r="G39" s="642" t="s">
        <v>1433</v>
      </c>
      <c r="H39" s="643"/>
      <c r="I39" s="643"/>
      <c r="J39" s="644"/>
      <c r="K39" s="678"/>
      <c r="L39" s="657" t="e">
        <f>#REF!-#REF!*10%</f>
        <v>#REF!</v>
      </c>
    </row>
    <row r="40" spans="1:12" ht="15.6" customHeight="1" x14ac:dyDescent="0.25">
      <c r="A40" s="666"/>
      <c r="B40" s="654"/>
      <c r="C40" s="670"/>
      <c r="D40" s="674"/>
      <c r="E40" s="651"/>
      <c r="F40" s="286" t="s">
        <v>570</v>
      </c>
      <c r="G40" s="642" t="s">
        <v>613</v>
      </c>
      <c r="H40" s="643"/>
      <c r="I40" s="643"/>
      <c r="J40" s="644"/>
      <c r="K40" s="678"/>
      <c r="L40" s="657" t="e">
        <f>#REF!-#REF!*10%</f>
        <v>#REF!</v>
      </c>
    </row>
    <row r="41" spans="1:12" ht="15" customHeight="1" thickBot="1" x14ac:dyDescent="0.3">
      <c r="A41" s="667"/>
      <c r="B41" s="655"/>
      <c r="C41" s="670"/>
      <c r="D41" s="675"/>
      <c r="E41" s="652"/>
      <c r="F41" s="287" t="s">
        <v>84</v>
      </c>
      <c r="G41" s="641">
        <v>0.2</v>
      </c>
      <c r="H41" s="641"/>
      <c r="I41" s="641"/>
      <c r="J41" s="641"/>
      <c r="K41" s="679"/>
      <c r="L41" s="658" t="e">
        <f>#REF!-#REF!*10%</f>
        <v>#REF!</v>
      </c>
    </row>
    <row r="42" spans="1:12" ht="15" customHeight="1" x14ac:dyDescent="0.25">
      <c r="A42" s="664">
        <v>3</v>
      </c>
      <c r="B42" s="653"/>
      <c r="C42" s="668" t="s">
        <v>1411</v>
      </c>
      <c r="D42" s="672"/>
      <c r="E42" s="650"/>
      <c r="F42" s="280" t="s">
        <v>81</v>
      </c>
      <c r="G42" s="676" t="s">
        <v>1401</v>
      </c>
      <c r="H42" s="676"/>
      <c r="I42" s="676"/>
      <c r="J42" s="676"/>
      <c r="K42" s="680">
        <v>3</v>
      </c>
      <c r="L42" s="659">
        <v>2835</v>
      </c>
    </row>
    <row r="43" spans="1:12" ht="15" customHeight="1" x14ac:dyDescent="0.25">
      <c r="A43" s="665"/>
      <c r="B43" s="654"/>
      <c r="C43" s="669"/>
      <c r="D43" s="673"/>
      <c r="E43" s="651"/>
      <c r="F43" s="281" t="s">
        <v>1402</v>
      </c>
      <c r="G43" s="648">
        <v>18</v>
      </c>
      <c r="H43" s="648"/>
      <c r="I43" s="648"/>
      <c r="J43" s="648"/>
      <c r="K43" s="681"/>
      <c r="L43" s="660"/>
    </row>
    <row r="44" spans="1:12" ht="15" customHeight="1" x14ac:dyDescent="0.25">
      <c r="A44" s="665"/>
      <c r="B44" s="654"/>
      <c r="C44" s="669"/>
      <c r="D44" s="673"/>
      <c r="E44" s="651"/>
      <c r="F44" s="281" t="s">
        <v>8</v>
      </c>
      <c r="G44" s="282">
        <v>3000</v>
      </c>
      <c r="H44" s="283">
        <v>4000</v>
      </c>
      <c r="I44" s="284">
        <v>5000</v>
      </c>
      <c r="J44" s="285">
        <v>6000</v>
      </c>
      <c r="K44" s="681"/>
      <c r="L44" s="660"/>
    </row>
    <row r="45" spans="1:12" ht="15" customHeight="1" x14ac:dyDescent="0.25">
      <c r="A45" s="665"/>
      <c r="B45" s="654"/>
      <c r="C45" s="669"/>
      <c r="D45" s="673"/>
      <c r="E45" s="651"/>
      <c r="F45" s="281" t="s">
        <v>1403</v>
      </c>
      <c r="G45" s="282">
        <f>G43*100/2</f>
        <v>900</v>
      </c>
      <c r="H45" s="283">
        <f>G43*118/2</f>
        <v>1062</v>
      </c>
      <c r="I45" s="284">
        <f>G43*123/2</f>
        <v>1107</v>
      </c>
      <c r="J45" s="285">
        <f>G43*128/2</f>
        <v>1152</v>
      </c>
      <c r="K45" s="681"/>
      <c r="L45" s="660"/>
    </row>
    <row r="46" spans="1:12" ht="15" customHeight="1" x14ac:dyDescent="0.25">
      <c r="A46" s="665"/>
      <c r="B46" s="654"/>
      <c r="C46" s="669"/>
      <c r="D46" s="673"/>
      <c r="E46" s="651"/>
      <c r="F46" s="281" t="s">
        <v>83</v>
      </c>
      <c r="G46" s="649">
        <v>66</v>
      </c>
      <c r="H46" s="649"/>
      <c r="I46" s="649"/>
      <c r="J46" s="649"/>
      <c r="K46" s="681"/>
      <c r="L46" s="660"/>
    </row>
    <row r="47" spans="1:12" ht="15" customHeight="1" x14ac:dyDescent="0.25">
      <c r="A47" s="665"/>
      <c r="B47" s="654"/>
      <c r="C47" s="669"/>
      <c r="D47" s="673"/>
      <c r="E47" s="651"/>
      <c r="F47" s="281" t="s">
        <v>396</v>
      </c>
      <c r="G47" s="649" t="s">
        <v>1184</v>
      </c>
      <c r="H47" s="649"/>
      <c r="I47" s="649"/>
      <c r="J47" s="649"/>
      <c r="K47" s="681"/>
      <c r="L47" s="660"/>
    </row>
    <row r="48" spans="1:12" ht="15" customHeight="1" x14ac:dyDescent="0.25">
      <c r="A48" s="665"/>
      <c r="B48" s="654"/>
      <c r="C48" s="669"/>
      <c r="D48" s="673"/>
      <c r="E48" s="651"/>
      <c r="F48" s="281" t="s">
        <v>256</v>
      </c>
      <c r="G48" s="649" t="s">
        <v>1412</v>
      </c>
      <c r="H48" s="649"/>
      <c r="I48" s="649"/>
      <c r="J48" s="649"/>
      <c r="K48" s="681"/>
      <c r="L48" s="660"/>
    </row>
    <row r="49" spans="1:12" ht="15" customHeight="1" x14ac:dyDescent="0.25">
      <c r="A49" s="666"/>
      <c r="B49" s="654"/>
      <c r="C49" s="670"/>
      <c r="D49" s="674"/>
      <c r="E49" s="651"/>
      <c r="F49" s="286" t="s">
        <v>379</v>
      </c>
      <c r="G49" s="642" t="s">
        <v>380</v>
      </c>
      <c r="H49" s="643"/>
      <c r="I49" s="643"/>
      <c r="J49" s="644"/>
      <c r="K49" s="681"/>
      <c r="L49" s="660"/>
    </row>
    <row r="50" spans="1:12" ht="15" customHeight="1" x14ac:dyDescent="0.25">
      <c r="A50" s="666"/>
      <c r="B50" s="654"/>
      <c r="C50" s="670"/>
      <c r="D50" s="674"/>
      <c r="E50" s="651"/>
      <c r="F50" s="286" t="s">
        <v>257</v>
      </c>
      <c r="G50" s="642" t="s">
        <v>1405</v>
      </c>
      <c r="H50" s="643"/>
      <c r="I50" s="643"/>
      <c r="J50" s="644"/>
      <c r="K50" s="681"/>
      <c r="L50" s="660"/>
    </row>
    <row r="51" spans="1:12" ht="15" customHeight="1" x14ac:dyDescent="0.25">
      <c r="A51" s="666"/>
      <c r="B51" s="654"/>
      <c r="C51" s="670"/>
      <c r="D51" s="674"/>
      <c r="E51" s="651"/>
      <c r="F51" s="286" t="s">
        <v>376</v>
      </c>
      <c r="G51" s="642" t="s">
        <v>1406</v>
      </c>
      <c r="H51" s="643"/>
      <c r="I51" s="643"/>
      <c r="J51" s="644"/>
      <c r="K51" s="681"/>
      <c r="L51" s="660"/>
    </row>
    <row r="52" spans="1:12" ht="15" customHeight="1" x14ac:dyDescent="0.25">
      <c r="A52" s="666"/>
      <c r="B52" s="654"/>
      <c r="C52" s="670"/>
      <c r="D52" s="674"/>
      <c r="E52" s="651"/>
      <c r="F52" s="286" t="s">
        <v>381</v>
      </c>
      <c r="G52" s="642" t="s">
        <v>1407</v>
      </c>
      <c r="H52" s="643"/>
      <c r="I52" s="643"/>
      <c r="J52" s="644"/>
      <c r="K52" s="677">
        <v>5</v>
      </c>
      <c r="L52" s="656">
        <v>3033</v>
      </c>
    </row>
    <row r="53" spans="1:12" ht="15" customHeight="1" x14ac:dyDescent="0.25">
      <c r="A53" s="666"/>
      <c r="B53" s="654"/>
      <c r="C53" s="670"/>
      <c r="D53" s="674"/>
      <c r="E53" s="651"/>
      <c r="F53" s="286" t="s">
        <v>383</v>
      </c>
      <c r="G53" s="642" t="s">
        <v>1407</v>
      </c>
      <c r="H53" s="643"/>
      <c r="I53" s="643"/>
      <c r="J53" s="644"/>
      <c r="K53" s="678"/>
      <c r="L53" s="657" t="e">
        <f>#REF!-#REF!*10%</f>
        <v>#REF!</v>
      </c>
    </row>
    <row r="54" spans="1:12" ht="15" customHeight="1" x14ac:dyDescent="0.25">
      <c r="A54" s="666"/>
      <c r="B54" s="654"/>
      <c r="C54" s="670"/>
      <c r="D54" s="674"/>
      <c r="E54" s="651"/>
      <c r="F54" s="286" t="s">
        <v>385</v>
      </c>
      <c r="G54" s="642" t="s">
        <v>1408</v>
      </c>
      <c r="H54" s="643"/>
      <c r="I54" s="643"/>
      <c r="J54" s="644"/>
      <c r="K54" s="678"/>
      <c r="L54" s="657" t="e">
        <f>#REF!-#REF!*10%</f>
        <v>#REF!</v>
      </c>
    </row>
    <row r="55" spans="1:12" ht="15" customHeight="1" x14ac:dyDescent="0.25">
      <c r="A55" s="666"/>
      <c r="B55" s="654"/>
      <c r="C55" s="670"/>
      <c r="D55" s="674"/>
      <c r="E55" s="651"/>
      <c r="F55" s="286" t="s">
        <v>389</v>
      </c>
      <c r="G55" s="642" t="s">
        <v>390</v>
      </c>
      <c r="H55" s="643"/>
      <c r="I55" s="643"/>
      <c r="J55" s="644"/>
      <c r="K55" s="678"/>
      <c r="L55" s="657" t="e">
        <f>#REF!-#REF!*10%</f>
        <v>#REF!</v>
      </c>
    </row>
    <row r="56" spans="1:12" ht="15" customHeight="1" x14ac:dyDescent="0.25">
      <c r="A56" s="666"/>
      <c r="B56" s="654"/>
      <c r="C56" s="670"/>
      <c r="D56" s="674"/>
      <c r="E56" s="651"/>
      <c r="F56" s="286" t="s">
        <v>377</v>
      </c>
      <c r="G56" s="642" t="s">
        <v>387</v>
      </c>
      <c r="H56" s="643"/>
      <c r="I56" s="643"/>
      <c r="J56" s="644"/>
      <c r="K56" s="678"/>
      <c r="L56" s="657" t="e">
        <f>#REF!-#REF!*10%</f>
        <v>#REF!</v>
      </c>
    </row>
    <row r="57" spans="1:12" ht="15" customHeight="1" x14ac:dyDescent="0.25">
      <c r="A57" s="666"/>
      <c r="B57" s="654"/>
      <c r="C57" s="670"/>
      <c r="D57" s="674"/>
      <c r="E57" s="651"/>
      <c r="F57" s="286" t="s">
        <v>388</v>
      </c>
      <c r="G57" s="642" t="s">
        <v>393</v>
      </c>
      <c r="H57" s="643"/>
      <c r="I57" s="643"/>
      <c r="J57" s="644"/>
      <c r="K57" s="678"/>
      <c r="L57" s="657" t="e">
        <f>#REF!-#REF!*10%</f>
        <v>#REF!</v>
      </c>
    </row>
    <row r="58" spans="1:12" ht="15.6" customHeight="1" x14ac:dyDescent="0.25">
      <c r="A58" s="666"/>
      <c r="B58" s="654"/>
      <c r="C58" s="670"/>
      <c r="D58" s="674"/>
      <c r="E58" s="651"/>
      <c r="F58" s="286" t="s">
        <v>562</v>
      </c>
      <c r="G58" s="642" t="s">
        <v>1433</v>
      </c>
      <c r="H58" s="643"/>
      <c r="I58" s="643"/>
      <c r="J58" s="644"/>
      <c r="K58" s="678"/>
      <c r="L58" s="657" t="e">
        <f>#REF!-#REF!*10%</f>
        <v>#REF!</v>
      </c>
    </row>
    <row r="59" spans="1:12" ht="15.6" customHeight="1" x14ac:dyDescent="0.25">
      <c r="A59" s="666"/>
      <c r="B59" s="654"/>
      <c r="C59" s="670"/>
      <c r="D59" s="674"/>
      <c r="E59" s="651"/>
      <c r="F59" s="286" t="s">
        <v>570</v>
      </c>
      <c r="G59" s="642" t="s">
        <v>613</v>
      </c>
      <c r="H59" s="643"/>
      <c r="I59" s="643"/>
      <c r="J59" s="644"/>
      <c r="K59" s="678"/>
      <c r="L59" s="657" t="e">
        <f>#REF!-#REF!*10%</f>
        <v>#REF!</v>
      </c>
    </row>
    <row r="60" spans="1:12" ht="15" customHeight="1" thickBot="1" x14ac:dyDescent="0.3">
      <c r="A60" s="667"/>
      <c r="B60" s="655"/>
      <c r="C60" s="670"/>
      <c r="D60" s="675"/>
      <c r="E60" s="652"/>
      <c r="F60" s="287" t="s">
        <v>84</v>
      </c>
      <c r="G60" s="641">
        <v>0.3</v>
      </c>
      <c r="H60" s="641"/>
      <c r="I60" s="641"/>
      <c r="J60" s="641"/>
      <c r="K60" s="679"/>
      <c r="L60" s="658" t="e">
        <f>#REF!-#REF!*10%</f>
        <v>#REF!</v>
      </c>
    </row>
    <row r="61" spans="1:12" ht="15" customHeight="1" x14ac:dyDescent="0.25">
      <c r="A61" s="664">
        <v>4</v>
      </c>
      <c r="B61" s="653"/>
      <c r="C61" s="668" t="s">
        <v>1413</v>
      </c>
      <c r="D61" s="672"/>
      <c r="E61" s="650"/>
      <c r="F61" s="280" t="s">
        <v>81</v>
      </c>
      <c r="G61" s="676" t="s">
        <v>1401</v>
      </c>
      <c r="H61" s="676"/>
      <c r="I61" s="676"/>
      <c r="J61" s="676"/>
      <c r="K61" s="680">
        <v>3</v>
      </c>
      <c r="L61" s="659">
        <v>3544</v>
      </c>
    </row>
    <row r="62" spans="1:12" ht="15" customHeight="1" x14ac:dyDescent="0.25">
      <c r="A62" s="665"/>
      <c r="B62" s="654"/>
      <c r="C62" s="669"/>
      <c r="D62" s="673"/>
      <c r="E62" s="651"/>
      <c r="F62" s="281" t="s">
        <v>1402</v>
      </c>
      <c r="G62" s="648">
        <v>24</v>
      </c>
      <c r="H62" s="648"/>
      <c r="I62" s="648"/>
      <c r="J62" s="648"/>
      <c r="K62" s="681"/>
      <c r="L62" s="660"/>
    </row>
    <row r="63" spans="1:12" ht="15" customHeight="1" x14ac:dyDescent="0.25">
      <c r="A63" s="665"/>
      <c r="B63" s="654"/>
      <c r="C63" s="669"/>
      <c r="D63" s="673"/>
      <c r="E63" s="651"/>
      <c r="F63" s="281" t="s">
        <v>8</v>
      </c>
      <c r="G63" s="282">
        <v>3000</v>
      </c>
      <c r="H63" s="283">
        <v>4000</v>
      </c>
      <c r="I63" s="319">
        <v>5000</v>
      </c>
      <c r="J63" s="285">
        <v>6000</v>
      </c>
      <c r="K63" s="681"/>
      <c r="L63" s="660"/>
    </row>
    <row r="64" spans="1:12" ht="15" customHeight="1" x14ac:dyDescent="0.25">
      <c r="A64" s="665"/>
      <c r="B64" s="654"/>
      <c r="C64" s="669"/>
      <c r="D64" s="673"/>
      <c r="E64" s="651"/>
      <c r="F64" s="281" t="s">
        <v>1403</v>
      </c>
      <c r="G64" s="282">
        <f>G62*100/2</f>
        <v>1200</v>
      </c>
      <c r="H64" s="283">
        <f>G62*118/2</f>
        <v>1416</v>
      </c>
      <c r="I64" s="284">
        <f>G62*123/2</f>
        <v>1476</v>
      </c>
      <c r="J64" s="285">
        <f>G62*128/2</f>
        <v>1536</v>
      </c>
      <c r="K64" s="681"/>
      <c r="L64" s="660"/>
    </row>
    <row r="65" spans="1:12" ht="15" customHeight="1" x14ac:dyDescent="0.25">
      <c r="A65" s="665"/>
      <c r="B65" s="654"/>
      <c r="C65" s="669"/>
      <c r="D65" s="673"/>
      <c r="E65" s="651"/>
      <c r="F65" s="281" t="s">
        <v>83</v>
      </c>
      <c r="G65" s="649">
        <v>66</v>
      </c>
      <c r="H65" s="649"/>
      <c r="I65" s="649"/>
      <c r="J65" s="649"/>
      <c r="K65" s="681"/>
      <c r="L65" s="660"/>
    </row>
    <row r="66" spans="1:12" ht="15" customHeight="1" x14ac:dyDescent="0.25">
      <c r="A66" s="665"/>
      <c r="B66" s="654"/>
      <c r="C66" s="669"/>
      <c r="D66" s="673"/>
      <c r="E66" s="651"/>
      <c r="F66" s="281" t="s">
        <v>396</v>
      </c>
      <c r="G66" s="649" t="s">
        <v>1184</v>
      </c>
      <c r="H66" s="649"/>
      <c r="I66" s="649"/>
      <c r="J66" s="649"/>
      <c r="K66" s="681"/>
      <c r="L66" s="660"/>
    </row>
    <row r="67" spans="1:12" ht="15" customHeight="1" x14ac:dyDescent="0.25">
      <c r="A67" s="665"/>
      <c r="B67" s="654"/>
      <c r="C67" s="669"/>
      <c r="D67" s="673"/>
      <c r="E67" s="651"/>
      <c r="F67" s="281" t="s">
        <v>256</v>
      </c>
      <c r="G67" s="649" t="s">
        <v>1414</v>
      </c>
      <c r="H67" s="649"/>
      <c r="I67" s="649"/>
      <c r="J67" s="649"/>
      <c r="K67" s="681"/>
      <c r="L67" s="660"/>
    </row>
    <row r="68" spans="1:12" ht="15" customHeight="1" x14ac:dyDescent="0.25">
      <c r="A68" s="666"/>
      <c r="B68" s="654"/>
      <c r="C68" s="670"/>
      <c r="D68" s="674"/>
      <c r="E68" s="651"/>
      <c r="F68" s="286" t="s">
        <v>379</v>
      </c>
      <c r="G68" s="642" t="s">
        <v>380</v>
      </c>
      <c r="H68" s="643"/>
      <c r="I68" s="643"/>
      <c r="J68" s="644"/>
      <c r="K68" s="681"/>
      <c r="L68" s="660"/>
    </row>
    <row r="69" spans="1:12" ht="15" customHeight="1" x14ac:dyDescent="0.25">
      <c r="A69" s="666"/>
      <c r="B69" s="654"/>
      <c r="C69" s="670"/>
      <c r="D69" s="674"/>
      <c r="E69" s="651"/>
      <c r="F69" s="286" t="s">
        <v>257</v>
      </c>
      <c r="G69" s="642" t="s">
        <v>1405</v>
      </c>
      <c r="H69" s="643"/>
      <c r="I69" s="643"/>
      <c r="J69" s="644"/>
      <c r="K69" s="681"/>
      <c r="L69" s="660"/>
    </row>
    <row r="70" spans="1:12" ht="15" customHeight="1" x14ac:dyDescent="0.25">
      <c r="A70" s="666"/>
      <c r="B70" s="654"/>
      <c r="C70" s="670"/>
      <c r="D70" s="674"/>
      <c r="E70" s="651"/>
      <c r="F70" s="286" t="s">
        <v>376</v>
      </c>
      <c r="G70" s="642" t="s">
        <v>1406</v>
      </c>
      <c r="H70" s="643"/>
      <c r="I70" s="643"/>
      <c r="J70" s="644"/>
      <c r="K70" s="681"/>
      <c r="L70" s="660"/>
    </row>
    <row r="71" spans="1:12" ht="15" customHeight="1" x14ac:dyDescent="0.25">
      <c r="A71" s="666"/>
      <c r="B71" s="654"/>
      <c r="C71" s="670"/>
      <c r="D71" s="674"/>
      <c r="E71" s="651"/>
      <c r="F71" s="286" t="s">
        <v>381</v>
      </c>
      <c r="G71" s="642" t="s">
        <v>1407</v>
      </c>
      <c r="H71" s="643"/>
      <c r="I71" s="643"/>
      <c r="J71" s="644"/>
      <c r="K71" s="677">
        <v>5</v>
      </c>
      <c r="L71" s="656">
        <v>3792</v>
      </c>
    </row>
    <row r="72" spans="1:12" ht="15" customHeight="1" x14ac:dyDescent="0.25">
      <c r="A72" s="666"/>
      <c r="B72" s="654"/>
      <c r="C72" s="670"/>
      <c r="D72" s="674"/>
      <c r="E72" s="651"/>
      <c r="F72" s="286" t="s">
        <v>383</v>
      </c>
      <c r="G72" s="642" t="s">
        <v>1407</v>
      </c>
      <c r="H72" s="643"/>
      <c r="I72" s="643"/>
      <c r="J72" s="644"/>
      <c r="K72" s="678"/>
      <c r="L72" s="657" t="e">
        <f>#REF!-#REF!*10%</f>
        <v>#REF!</v>
      </c>
    </row>
    <row r="73" spans="1:12" ht="15" customHeight="1" x14ac:dyDescent="0.25">
      <c r="A73" s="666"/>
      <c r="B73" s="654"/>
      <c r="C73" s="670"/>
      <c r="D73" s="674"/>
      <c r="E73" s="651"/>
      <c r="F73" s="286" t="s">
        <v>385</v>
      </c>
      <c r="G73" s="642" t="s">
        <v>1408</v>
      </c>
      <c r="H73" s="643"/>
      <c r="I73" s="643"/>
      <c r="J73" s="644"/>
      <c r="K73" s="678"/>
      <c r="L73" s="657" t="e">
        <f>#REF!-#REF!*10%</f>
        <v>#REF!</v>
      </c>
    </row>
    <row r="74" spans="1:12" ht="15" customHeight="1" x14ac:dyDescent="0.25">
      <c r="A74" s="666"/>
      <c r="B74" s="654"/>
      <c r="C74" s="670"/>
      <c r="D74" s="674"/>
      <c r="E74" s="651"/>
      <c r="F74" s="286" t="s">
        <v>389</v>
      </c>
      <c r="G74" s="642" t="s">
        <v>390</v>
      </c>
      <c r="H74" s="643"/>
      <c r="I74" s="643"/>
      <c r="J74" s="644"/>
      <c r="K74" s="678"/>
      <c r="L74" s="657" t="e">
        <f>#REF!-#REF!*10%</f>
        <v>#REF!</v>
      </c>
    </row>
    <row r="75" spans="1:12" ht="15" customHeight="1" x14ac:dyDescent="0.25">
      <c r="A75" s="666"/>
      <c r="B75" s="654"/>
      <c r="C75" s="670"/>
      <c r="D75" s="674"/>
      <c r="E75" s="651"/>
      <c r="F75" s="286" t="s">
        <v>377</v>
      </c>
      <c r="G75" s="642" t="s">
        <v>387</v>
      </c>
      <c r="H75" s="643"/>
      <c r="I75" s="643"/>
      <c r="J75" s="644"/>
      <c r="K75" s="678"/>
      <c r="L75" s="657" t="e">
        <f>#REF!-#REF!*10%</f>
        <v>#REF!</v>
      </c>
    </row>
    <row r="76" spans="1:12" ht="15" customHeight="1" x14ac:dyDescent="0.25">
      <c r="A76" s="666"/>
      <c r="B76" s="654"/>
      <c r="C76" s="670"/>
      <c r="D76" s="674"/>
      <c r="E76" s="651"/>
      <c r="F76" s="286" t="s">
        <v>388</v>
      </c>
      <c r="G76" s="642" t="s">
        <v>393</v>
      </c>
      <c r="H76" s="643"/>
      <c r="I76" s="643"/>
      <c r="J76" s="644"/>
      <c r="K76" s="678"/>
      <c r="L76" s="657" t="e">
        <f>#REF!-#REF!*10%</f>
        <v>#REF!</v>
      </c>
    </row>
    <row r="77" spans="1:12" ht="15.6" customHeight="1" x14ac:dyDescent="0.25">
      <c r="A77" s="666"/>
      <c r="B77" s="654"/>
      <c r="C77" s="670"/>
      <c r="D77" s="674"/>
      <c r="E77" s="651"/>
      <c r="F77" s="286" t="s">
        <v>562</v>
      </c>
      <c r="G77" s="642" t="s">
        <v>1433</v>
      </c>
      <c r="H77" s="643"/>
      <c r="I77" s="643"/>
      <c r="J77" s="644"/>
      <c r="K77" s="678"/>
      <c r="L77" s="657" t="e">
        <f>#REF!-#REF!*10%</f>
        <v>#REF!</v>
      </c>
    </row>
    <row r="78" spans="1:12" ht="15.6" customHeight="1" x14ac:dyDescent="0.25">
      <c r="A78" s="666"/>
      <c r="B78" s="654"/>
      <c r="C78" s="670"/>
      <c r="D78" s="674"/>
      <c r="E78" s="651"/>
      <c r="F78" s="286" t="s">
        <v>570</v>
      </c>
      <c r="G78" s="642" t="s">
        <v>613</v>
      </c>
      <c r="H78" s="643"/>
      <c r="I78" s="643"/>
      <c r="J78" s="644"/>
      <c r="K78" s="678"/>
      <c r="L78" s="657" t="e">
        <f>#REF!-#REF!*10%</f>
        <v>#REF!</v>
      </c>
    </row>
    <row r="79" spans="1:12" ht="15" customHeight="1" thickBot="1" x14ac:dyDescent="0.3">
      <c r="A79" s="667"/>
      <c r="B79" s="655"/>
      <c r="C79" s="670"/>
      <c r="D79" s="675"/>
      <c r="E79" s="652"/>
      <c r="F79" s="287" t="s">
        <v>84</v>
      </c>
      <c r="G79" s="641">
        <v>0.3</v>
      </c>
      <c r="H79" s="641"/>
      <c r="I79" s="641"/>
      <c r="J79" s="641"/>
      <c r="K79" s="679"/>
      <c r="L79" s="658" t="e">
        <f>#REF!-#REF!*10%</f>
        <v>#REF!</v>
      </c>
    </row>
    <row r="80" spans="1:12" ht="15" customHeight="1" x14ac:dyDescent="0.25">
      <c r="A80" s="664">
        <v>5</v>
      </c>
      <c r="B80" s="653"/>
      <c r="C80" s="668" t="s">
        <v>1415</v>
      </c>
      <c r="D80" s="672"/>
      <c r="E80" s="650"/>
      <c r="F80" s="280" t="s">
        <v>81</v>
      </c>
      <c r="G80" s="676" t="s">
        <v>1401</v>
      </c>
      <c r="H80" s="676"/>
      <c r="I80" s="676"/>
      <c r="J80" s="676"/>
      <c r="K80" s="680">
        <v>3</v>
      </c>
      <c r="L80" s="659">
        <v>3949</v>
      </c>
    </row>
    <row r="81" spans="1:12" ht="15" customHeight="1" x14ac:dyDescent="0.25">
      <c r="A81" s="665"/>
      <c r="B81" s="654"/>
      <c r="C81" s="669"/>
      <c r="D81" s="673"/>
      <c r="E81" s="651"/>
      <c r="F81" s="281" t="s">
        <v>1402</v>
      </c>
      <c r="G81" s="648">
        <v>30</v>
      </c>
      <c r="H81" s="648"/>
      <c r="I81" s="648"/>
      <c r="J81" s="648"/>
      <c r="K81" s="681"/>
      <c r="L81" s="660"/>
    </row>
    <row r="82" spans="1:12" ht="15" customHeight="1" x14ac:dyDescent="0.25">
      <c r="A82" s="665"/>
      <c r="B82" s="654"/>
      <c r="C82" s="669"/>
      <c r="D82" s="673"/>
      <c r="E82" s="651"/>
      <c r="F82" s="281" t="s">
        <v>8</v>
      </c>
      <c r="G82" s="282">
        <v>3000</v>
      </c>
      <c r="H82" s="283">
        <v>4000</v>
      </c>
      <c r="I82" s="284">
        <v>5000</v>
      </c>
      <c r="J82" s="285">
        <v>6000</v>
      </c>
      <c r="K82" s="681"/>
      <c r="L82" s="660"/>
    </row>
    <row r="83" spans="1:12" ht="15" customHeight="1" x14ac:dyDescent="0.25">
      <c r="A83" s="665"/>
      <c r="B83" s="654"/>
      <c r="C83" s="669"/>
      <c r="D83" s="673"/>
      <c r="E83" s="651"/>
      <c r="F83" s="281" t="s">
        <v>1403</v>
      </c>
      <c r="G83" s="282">
        <f>G81*100/2</f>
        <v>1500</v>
      </c>
      <c r="H83" s="283">
        <f>G81*118/2</f>
        <v>1770</v>
      </c>
      <c r="I83" s="284">
        <f>G81*123/2</f>
        <v>1845</v>
      </c>
      <c r="J83" s="285">
        <f>G81*128/2</f>
        <v>1920</v>
      </c>
      <c r="K83" s="681"/>
      <c r="L83" s="660"/>
    </row>
    <row r="84" spans="1:12" ht="15" customHeight="1" x14ac:dyDescent="0.25">
      <c r="A84" s="665"/>
      <c r="B84" s="654"/>
      <c r="C84" s="669"/>
      <c r="D84" s="673"/>
      <c r="E84" s="651"/>
      <c r="F84" s="281" t="s">
        <v>83</v>
      </c>
      <c r="G84" s="649">
        <v>66</v>
      </c>
      <c r="H84" s="649"/>
      <c r="I84" s="649"/>
      <c r="J84" s="649"/>
      <c r="K84" s="681"/>
      <c r="L84" s="660"/>
    </row>
    <row r="85" spans="1:12" ht="15" customHeight="1" x14ac:dyDescent="0.25">
      <c r="A85" s="665"/>
      <c r="B85" s="654"/>
      <c r="C85" s="669"/>
      <c r="D85" s="673"/>
      <c r="E85" s="651"/>
      <c r="F85" s="281" t="s">
        <v>396</v>
      </c>
      <c r="G85" s="649" t="s">
        <v>1184</v>
      </c>
      <c r="H85" s="649"/>
      <c r="I85" s="649"/>
      <c r="J85" s="649"/>
      <c r="K85" s="681"/>
      <c r="L85" s="660"/>
    </row>
    <row r="86" spans="1:12" ht="15" customHeight="1" x14ac:dyDescent="0.25">
      <c r="A86" s="665"/>
      <c r="B86" s="654"/>
      <c r="C86" s="669"/>
      <c r="D86" s="673"/>
      <c r="E86" s="651"/>
      <c r="F86" s="281" t="s">
        <v>256</v>
      </c>
      <c r="G86" s="649" t="s">
        <v>1416</v>
      </c>
      <c r="H86" s="649"/>
      <c r="I86" s="649"/>
      <c r="J86" s="649"/>
      <c r="K86" s="681"/>
      <c r="L86" s="660"/>
    </row>
    <row r="87" spans="1:12" ht="15" customHeight="1" x14ac:dyDescent="0.25">
      <c r="A87" s="666"/>
      <c r="B87" s="654"/>
      <c r="C87" s="670"/>
      <c r="D87" s="674"/>
      <c r="E87" s="651"/>
      <c r="F87" s="286" t="s">
        <v>379</v>
      </c>
      <c r="G87" s="642" t="s">
        <v>380</v>
      </c>
      <c r="H87" s="643"/>
      <c r="I87" s="643"/>
      <c r="J87" s="644"/>
      <c r="K87" s="681"/>
      <c r="L87" s="660"/>
    </row>
    <row r="88" spans="1:12" ht="15" customHeight="1" x14ac:dyDescent="0.25">
      <c r="A88" s="666"/>
      <c r="B88" s="654"/>
      <c r="C88" s="670"/>
      <c r="D88" s="674"/>
      <c r="E88" s="651"/>
      <c r="F88" s="286" t="s">
        <v>257</v>
      </c>
      <c r="G88" s="642" t="s">
        <v>1405</v>
      </c>
      <c r="H88" s="643"/>
      <c r="I88" s="643"/>
      <c r="J88" s="644"/>
      <c r="K88" s="681"/>
      <c r="L88" s="660"/>
    </row>
    <row r="89" spans="1:12" ht="15" customHeight="1" x14ac:dyDescent="0.25">
      <c r="A89" s="666"/>
      <c r="B89" s="654"/>
      <c r="C89" s="670"/>
      <c r="D89" s="674"/>
      <c r="E89" s="651"/>
      <c r="F89" s="286" t="s">
        <v>376</v>
      </c>
      <c r="G89" s="642" t="s">
        <v>1406</v>
      </c>
      <c r="H89" s="643"/>
      <c r="I89" s="643"/>
      <c r="J89" s="644"/>
      <c r="K89" s="681"/>
      <c r="L89" s="660"/>
    </row>
    <row r="90" spans="1:12" ht="15" customHeight="1" x14ac:dyDescent="0.25">
      <c r="A90" s="666"/>
      <c r="B90" s="654"/>
      <c r="C90" s="670"/>
      <c r="D90" s="674"/>
      <c r="E90" s="651"/>
      <c r="F90" s="286" t="s">
        <v>381</v>
      </c>
      <c r="G90" s="642" t="s">
        <v>1407</v>
      </c>
      <c r="H90" s="643"/>
      <c r="I90" s="643"/>
      <c r="J90" s="644"/>
      <c r="K90" s="677">
        <v>5</v>
      </c>
      <c r="L90" s="656">
        <v>4226</v>
      </c>
    </row>
    <row r="91" spans="1:12" ht="15" customHeight="1" x14ac:dyDescent="0.25">
      <c r="A91" s="666"/>
      <c r="B91" s="654"/>
      <c r="C91" s="670"/>
      <c r="D91" s="674"/>
      <c r="E91" s="651"/>
      <c r="F91" s="286" t="s">
        <v>383</v>
      </c>
      <c r="G91" s="642" t="s">
        <v>1407</v>
      </c>
      <c r="H91" s="643"/>
      <c r="I91" s="643"/>
      <c r="J91" s="644"/>
      <c r="K91" s="678"/>
      <c r="L91" s="657" t="e">
        <f>#REF!-#REF!*10%</f>
        <v>#REF!</v>
      </c>
    </row>
    <row r="92" spans="1:12" ht="15" customHeight="1" x14ac:dyDescent="0.25">
      <c r="A92" s="666"/>
      <c r="B92" s="654"/>
      <c r="C92" s="670"/>
      <c r="D92" s="674"/>
      <c r="E92" s="651"/>
      <c r="F92" s="286" t="s">
        <v>385</v>
      </c>
      <c r="G92" s="642" t="s">
        <v>1408</v>
      </c>
      <c r="H92" s="643"/>
      <c r="I92" s="643"/>
      <c r="J92" s="644"/>
      <c r="K92" s="678"/>
      <c r="L92" s="657" t="e">
        <f>#REF!-#REF!*10%</f>
        <v>#REF!</v>
      </c>
    </row>
    <row r="93" spans="1:12" ht="15" customHeight="1" x14ac:dyDescent="0.25">
      <c r="A93" s="666"/>
      <c r="B93" s="654"/>
      <c r="C93" s="670"/>
      <c r="D93" s="674"/>
      <c r="E93" s="651"/>
      <c r="F93" s="286" t="s">
        <v>389</v>
      </c>
      <c r="G93" s="642" t="s">
        <v>390</v>
      </c>
      <c r="H93" s="643"/>
      <c r="I93" s="643"/>
      <c r="J93" s="644"/>
      <c r="K93" s="678"/>
      <c r="L93" s="657" t="e">
        <f>#REF!-#REF!*10%</f>
        <v>#REF!</v>
      </c>
    </row>
    <row r="94" spans="1:12" ht="15" customHeight="1" x14ac:dyDescent="0.25">
      <c r="A94" s="666"/>
      <c r="B94" s="654"/>
      <c r="C94" s="670"/>
      <c r="D94" s="674"/>
      <c r="E94" s="651"/>
      <c r="F94" s="286" t="s">
        <v>377</v>
      </c>
      <c r="G94" s="642" t="s">
        <v>387</v>
      </c>
      <c r="H94" s="643"/>
      <c r="I94" s="643"/>
      <c r="J94" s="644"/>
      <c r="K94" s="678"/>
      <c r="L94" s="657" t="e">
        <f>#REF!-#REF!*10%</f>
        <v>#REF!</v>
      </c>
    </row>
    <row r="95" spans="1:12" ht="15" customHeight="1" x14ac:dyDescent="0.25">
      <c r="A95" s="666"/>
      <c r="B95" s="654"/>
      <c r="C95" s="670"/>
      <c r="D95" s="674"/>
      <c r="E95" s="651"/>
      <c r="F95" s="286" t="s">
        <v>388</v>
      </c>
      <c r="G95" s="642" t="s">
        <v>393</v>
      </c>
      <c r="H95" s="643"/>
      <c r="I95" s="643"/>
      <c r="J95" s="644"/>
      <c r="K95" s="678"/>
      <c r="L95" s="657" t="e">
        <f>#REF!-#REF!*10%</f>
        <v>#REF!</v>
      </c>
    </row>
    <row r="96" spans="1:12" ht="15.6" customHeight="1" x14ac:dyDescent="0.25">
      <c r="A96" s="666"/>
      <c r="B96" s="654"/>
      <c r="C96" s="670"/>
      <c r="D96" s="674"/>
      <c r="E96" s="651"/>
      <c r="F96" s="286" t="s">
        <v>562</v>
      </c>
      <c r="G96" s="642" t="s">
        <v>1433</v>
      </c>
      <c r="H96" s="643"/>
      <c r="I96" s="643"/>
      <c r="J96" s="644"/>
      <c r="K96" s="678"/>
      <c r="L96" s="657" t="e">
        <f>#REF!-#REF!*10%</f>
        <v>#REF!</v>
      </c>
    </row>
    <row r="97" spans="1:12" ht="15.6" customHeight="1" x14ac:dyDescent="0.25">
      <c r="A97" s="666"/>
      <c r="B97" s="654"/>
      <c r="C97" s="670"/>
      <c r="D97" s="674"/>
      <c r="E97" s="651"/>
      <c r="F97" s="286" t="s">
        <v>570</v>
      </c>
      <c r="G97" s="642" t="s">
        <v>613</v>
      </c>
      <c r="H97" s="643"/>
      <c r="I97" s="643"/>
      <c r="J97" s="644"/>
      <c r="K97" s="678"/>
      <c r="L97" s="657" t="e">
        <f>#REF!-#REF!*10%</f>
        <v>#REF!</v>
      </c>
    </row>
    <row r="98" spans="1:12" ht="15" customHeight="1" thickBot="1" x14ac:dyDescent="0.3">
      <c r="A98" s="667"/>
      <c r="B98" s="655"/>
      <c r="C98" s="670"/>
      <c r="D98" s="675"/>
      <c r="E98" s="652"/>
      <c r="F98" s="287" t="s">
        <v>84</v>
      </c>
      <c r="G98" s="641">
        <v>0.4</v>
      </c>
      <c r="H98" s="641"/>
      <c r="I98" s="641"/>
      <c r="J98" s="641"/>
      <c r="K98" s="679"/>
      <c r="L98" s="658" t="e">
        <f>#REF!-#REF!*10%</f>
        <v>#REF!</v>
      </c>
    </row>
    <row r="99" spans="1:12" ht="15" customHeight="1" x14ac:dyDescent="0.25">
      <c r="A99" s="664">
        <v>6</v>
      </c>
      <c r="B99" s="653"/>
      <c r="C99" s="668" t="s">
        <v>1417</v>
      </c>
      <c r="D99" s="672"/>
      <c r="E99" s="650"/>
      <c r="F99" s="288" t="s">
        <v>81</v>
      </c>
      <c r="G99" s="676" t="s">
        <v>1401</v>
      </c>
      <c r="H99" s="676"/>
      <c r="I99" s="676"/>
      <c r="J99" s="676"/>
      <c r="K99" s="680">
        <v>3</v>
      </c>
      <c r="L99" s="659">
        <v>4963</v>
      </c>
    </row>
    <row r="100" spans="1:12" ht="15" customHeight="1" x14ac:dyDescent="0.25">
      <c r="A100" s="665"/>
      <c r="B100" s="654"/>
      <c r="C100" s="669"/>
      <c r="D100" s="673"/>
      <c r="E100" s="651"/>
      <c r="F100" s="281" t="s">
        <v>1402</v>
      </c>
      <c r="G100" s="648">
        <v>36</v>
      </c>
      <c r="H100" s="648"/>
      <c r="I100" s="648"/>
      <c r="J100" s="648"/>
      <c r="K100" s="681"/>
      <c r="L100" s="660"/>
    </row>
    <row r="101" spans="1:12" ht="15" customHeight="1" x14ac:dyDescent="0.25">
      <c r="A101" s="665"/>
      <c r="B101" s="654"/>
      <c r="C101" s="669"/>
      <c r="D101" s="673"/>
      <c r="E101" s="651"/>
      <c r="F101" s="289" t="s">
        <v>8</v>
      </c>
      <c r="G101" s="282">
        <v>3000</v>
      </c>
      <c r="H101" s="283">
        <v>4000</v>
      </c>
      <c r="I101" s="284">
        <v>5000</v>
      </c>
      <c r="J101" s="285">
        <v>6000</v>
      </c>
      <c r="K101" s="681"/>
      <c r="L101" s="660"/>
    </row>
    <row r="102" spans="1:12" ht="15" customHeight="1" x14ac:dyDescent="0.25">
      <c r="A102" s="665"/>
      <c r="B102" s="654"/>
      <c r="C102" s="669"/>
      <c r="D102" s="673"/>
      <c r="E102" s="651"/>
      <c r="F102" s="281" t="s">
        <v>1403</v>
      </c>
      <c r="G102" s="282">
        <f>G100*100/2</f>
        <v>1800</v>
      </c>
      <c r="H102" s="283">
        <f>G100*118/2</f>
        <v>2124</v>
      </c>
      <c r="I102" s="284">
        <f>G100*123/2</f>
        <v>2214</v>
      </c>
      <c r="J102" s="285">
        <f>G100*128/2</f>
        <v>2304</v>
      </c>
      <c r="K102" s="681"/>
      <c r="L102" s="660"/>
    </row>
    <row r="103" spans="1:12" ht="15" customHeight="1" x14ac:dyDescent="0.25">
      <c r="A103" s="665"/>
      <c r="B103" s="654"/>
      <c r="C103" s="669"/>
      <c r="D103" s="673"/>
      <c r="E103" s="651"/>
      <c r="F103" s="289" t="s">
        <v>83</v>
      </c>
      <c r="G103" s="649">
        <v>66</v>
      </c>
      <c r="H103" s="649"/>
      <c r="I103" s="649"/>
      <c r="J103" s="649"/>
      <c r="K103" s="681"/>
      <c r="L103" s="660"/>
    </row>
    <row r="104" spans="1:12" ht="15" customHeight="1" x14ac:dyDescent="0.25">
      <c r="A104" s="665"/>
      <c r="B104" s="654"/>
      <c r="C104" s="669"/>
      <c r="D104" s="673"/>
      <c r="E104" s="651"/>
      <c r="F104" s="289" t="s">
        <v>1418</v>
      </c>
      <c r="G104" s="649" t="s">
        <v>1184</v>
      </c>
      <c r="H104" s="649"/>
      <c r="I104" s="649"/>
      <c r="J104" s="649"/>
      <c r="K104" s="681"/>
      <c r="L104" s="660"/>
    </row>
    <row r="105" spans="1:12" ht="15" customHeight="1" x14ac:dyDescent="0.25">
      <c r="A105" s="665"/>
      <c r="B105" s="654"/>
      <c r="C105" s="669"/>
      <c r="D105" s="673"/>
      <c r="E105" s="651"/>
      <c r="F105" s="289" t="s">
        <v>256</v>
      </c>
      <c r="G105" s="649" t="s">
        <v>1419</v>
      </c>
      <c r="H105" s="649"/>
      <c r="I105" s="649"/>
      <c r="J105" s="649"/>
      <c r="K105" s="681"/>
      <c r="L105" s="660"/>
    </row>
    <row r="106" spans="1:12" ht="15" customHeight="1" x14ac:dyDescent="0.25">
      <c r="A106" s="666"/>
      <c r="B106" s="654"/>
      <c r="C106" s="670"/>
      <c r="D106" s="674"/>
      <c r="E106" s="651"/>
      <c r="F106" s="286" t="s">
        <v>379</v>
      </c>
      <c r="G106" s="642" t="s">
        <v>380</v>
      </c>
      <c r="H106" s="643"/>
      <c r="I106" s="643"/>
      <c r="J106" s="644"/>
      <c r="K106" s="681"/>
      <c r="L106" s="660"/>
    </row>
    <row r="107" spans="1:12" ht="15" customHeight="1" x14ac:dyDescent="0.25">
      <c r="A107" s="666"/>
      <c r="B107" s="654"/>
      <c r="C107" s="670"/>
      <c r="D107" s="674"/>
      <c r="E107" s="651"/>
      <c r="F107" s="286" t="s">
        <v>257</v>
      </c>
      <c r="G107" s="642" t="s">
        <v>1405</v>
      </c>
      <c r="H107" s="643"/>
      <c r="I107" s="643"/>
      <c r="J107" s="644"/>
      <c r="K107" s="681"/>
      <c r="L107" s="660"/>
    </row>
    <row r="108" spans="1:12" ht="15" customHeight="1" x14ac:dyDescent="0.25">
      <c r="A108" s="666"/>
      <c r="B108" s="654"/>
      <c r="C108" s="670"/>
      <c r="D108" s="674"/>
      <c r="E108" s="651"/>
      <c r="F108" s="286" t="s">
        <v>376</v>
      </c>
      <c r="G108" s="642" t="s">
        <v>1406</v>
      </c>
      <c r="H108" s="643"/>
      <c r="I108" s="643"/>
      <c r="J108" s="644"/>
      <c r="K108" s="681"/>
      <c r="L108" s="660"/>
    </row>
    <row r="109" spans="1:12" ht="15" customHeight="1" x14ac:dyDescent="0.25">
      <c r="A109" s="666"/>
      <c r="B109" s="654"/>
      <c r="C109" s="670"/>
      <c r="D109" s="674"/>
      <c r="E109" s="651"/>
      <c r="F109" s="286" t="s">
        <v>381</v>
      </c>
      <c r="G109" s="642" t="s">
        <v>1407</v>
      </c>
      <c r="H109" s="643"/>
      <c r="I109" s="643"/>
      <c r="J109" s="644"/>
      <c r="K109" s="677">
        <v>5</v>
      </c>
      <c r="L109" s="656">
        <v>5310</v>
      </c>
    </row>
    <row r="110" spans="1:12" ht="15" customHeight="1" x14ac:dyDescent="0.25">
      <c r="A110" s="666"/>
      <c r="B110" s="654"/>
      <c r="C110" s="670"/>
      <c r="D110" s="674"/>
      <c r="E110" s="651"/>
      <c r="F110" s="286" t="s">
        <v>383</v>
      </c>
      <c r="G110" s="642" t="s">
        <v>1407</v>
      </c>
      <c r="H110" s="643"/>
      <c r="I110" s="643"/>
      <c r="J110" s="644"/>
      <c r="K110" s="678"/>
      <c r="L110" s="657" t="e">
        <f>#REF!-#REF!*10%</f>
        <v>#REF!</v>
      </c>
    </row>
    <row r="111" spans="1:12" ht="15" customHeight="1" x14ac:dyDescent="0.25">
      <c r="A111" s="666"/>
      <c r="B111" s="654"/>
      <c r="C111" s="670"/>
      <c r="D111" s="674"/>
      <c r="E111" s="651"/>
      <c r="F111" s="286" t="s">
        <v>385</v>
      </c>
      <c r="G111" s="642" t="s">
        <v>1408</v>
      </c>
      <c r="H111" s="643"/>
      <c r="I111" s="643"/>
      <c r="J111" s="644"/>
      <c r="K111" s="678"/>
      <c r="L111" s="657" t="e">
        <f>#REF!-#REF!*10%</f>
        <v>#REF!</v>
      </c>
    </row>
    <row r="112" spans="1:12" ht="15" customHeight="1" x14ac:dyDescent="0.25">
      <c r="A112" s="666"/>
      <c r="B112" s="654"/>
      <c r="C112" s="670"/>
      <c r="D112" s="674"/>
      <c r="E112" s="651"/>
      <c r="F112" s="286" t="s">
        <v>389</v>
      </c>
      <c r="G112" s="642" t="s">
        <v>390</v>
      </c>
      <c r="H112" s="643"/>
      <c r="I112" s="643"/>
      <c r="J112" s="644"/>
      <c r="K112" s="678"/>
      <c r="L112" s="657" t="e">
        <f>#REF!-#REF!*10%</f>
        <v>#REF!</v>
      </c>
    </row>
    <row r="113" spans="1:12" ht="15" customHeight="1" x14ac:dyDescent="0.25">
      <c r="A113" s="666"/>
      <c r="B113" s="654"/>
      <c r="C113" s="670"/>
      <c r="D113" s="674"/>
      <c r="E113" s="651"/>
      <c r="F113" s="286" t="s">
        <v>377</v>
      </c>
      <c r="G113" s="642" t="s">
        <v>387</v>
      </c>
      <c r="H113" s="643"/>
      <c r="I113" s="643"/>
      <c r="J113" s="644"/>
      <c r="K113" s="678"/>
      <c r="L113" s="657" t="e">
        <f>#REF!-#REF!*10%</f>
        <v>#REF!</v>
      </c>
    </row>
    <row r="114" spans="1:12" ht="15" customHeight="1" x14ac:dyDescent="0.25">
      <c r="A114" s="666"/>
      <c r="B114" s="654"/>
      <c r="C114" s="670"/>
      <c r="D114" s="674"/>
      <c r="E114" s="651"/>
      <c r="F114" s="286" t="s">
        <v>388</v>
      </c>
      <c r="G114" s="642" t="s">
        <v>393</v>
      </c>
      <c r="H114" s="643"/>
      <c r="I114" s="643"/>
      <c r="J114" s="644"/>
      <c r="K114" s="678"/>
      <c r="L114" s="657" t="e">
        <f>#REF!-#REF!*10%</f>
        <v>#REF!</v>
      </c>
    </row>
    <row r="115" spans="1:12" ht="15.6" customHeight="1" x14ac:dyDescent="0.25">
      <c r="A115" s="666"/>
      <c r="B115" s="654"/>
      <c r="C115" s="670"/>
      <c r="D115" s="674"/>
      <c r="E115" s="651"/>
      <c r="F115" s="286" t="s">
        <v>562</v>
      </c>
      <c r="G115" s="642" t="s">
        <v>1433</v>
      </c>
      <c r="H115" s="643"/>
      <c r="I115" s="643"/>
      <c r="J115" s="644"/>
      <c r="K115" s="678"/>
      <c r="L115" s="657" t="e">
        <f>#REF!-#REF!*10%</f>
        <v>#REF!</v>
      </c>
    </row>
    <row r="116" spans="1:12" ht="15.6" customHeight="1" x14ac:dyDescent="0.25">
      <c r="A116" s="666"/>
      <c r="B116" s="654"/>
      <c r="C116" s="670"/>
      <c r="D116" s="674"/>
      <c r="E116" s="651"/>
      <c r="F116" s="286" t="s">
        <v>570</v>
      </c>
      <c r="G116" s="642" t="s">
        <v>613</v>
      </c>
      <c r="H116" s="643"/>
      <c r="I116" s="643"/>
      <c r="J116" s="644"/>
      <c r="K116" s="678"/>
      <c r="L116" s="657" t="e">
        <f>#REF!-#REF!*10%</f>
        <v>#REF!</v>
      </c>
    </row>
    <row r="117" spans="1:12" ht="15" customHeight="1" thickBot="1" x14ac:dyDescent="0.3">
      <c r="A117" s="667"/>
      <c r="B117" s="655"/>
      <c r="C117" s="670"/>
      <c r="D117" s="675"/>
      <c r="E117" s="652"/>
      <c r="F117" s="290" t="s">
        <v>84</v>
      </c>
      <c r="G117" s="641">
        <v>0.4</v>
      </c>
      <c r="H117" s="641"/>
      <c r="I117" s="641"/>
      <c r="J117" s="641"/>
      <c r="K117" s="679"/>
      <c r="L117" s="658" t="e">
        <f>#REF!-#REF!*10%</f>
        <v>#REF!</v>
      </c>
    </row>
    <row r="118" spans="1:12" ht="15" customHeight="1" x14ac:dyDescent="0.25">
      <c r="A118" s="664">
        <v>7</v>
      </c>
      <c r="B118" s="653"/>
      <c r="C118" s="668" t="s">
        <v>1420</v>
      </c>
      <c r="D118" s="672"/>
      <c r="E118" s="650"/>
      <c r="F118" s="288" t="s">
        <v>81</v>
      </c>
      <c r="G118" s="676" t="s">
        <v>1401</v>
      </c>
      <c r="H118" s="676"/>
      <c r="I118" s="676"/>
      <c r="J118" s="676"/>
      <c r="K118" s="680">
        <v>3</v>
      </c>
      <c r="L118" s="659">
        <v>5773</v>
      </c>
    </row>
    <row r="119" spans="1:12" ht="15" customHeight="1" x14ac:dyDescent="0.25">
      <c r="A119" s="665"/>
      <c r="B119" s="654"/>
      <c r="C119" s="669"/>
      <c r="D119" s="673"/>
      <c r="E119" s="651"/>
      <c r="F119" s="281" t="s">
        <v>1402</v>
      </c>
      <c r="G119" s="648">
        <v>42</v>
      </c>
      <c r="H119" s="648"/>
      <c r="I119" s="648"/>
      <c r="J119" s="648"/>
      <c r="K119" s="681"/>
      <c r="L119" s="660"/>
    </row>
    <row r="120" spans="1:12" ht="15" customHeight="1" x14ac:dyDescent="0.25">
      <c r="A120" s="665"/>
      <c r="B120" s="654"/>
      <c r="C120" s="669"/>
      <c r="D120" s="673"/>
      <c r="E120" s="651"/>
      <c r="F120" s="289" t="s">
        <v>8</v>
      </c>
      <c r="G120" s="282">
        <v>3000</v>
      </c>
      <c r="H120" s="283">
        <v>4000</v>
      </c>
      <c r="I120" s="284">
        <v>5000</v>
      </c>
      <c r="J120" s="285">
        <v>6000</v>
      </c>
      <c r="K120" s="681"/>
      <c r="L120" s="660"/>
    </row>
    <row r="121" spans="1:12" ht="15" customHeight="1" x14ac:dyDescent="0.25">
      <c r="A121" s="665"/>
      <c r="B121" s="654"/>
      <c r="C121" s="669"/>
      <c r="D121" s="673"/>
      <c r="E121" s="651"/>
      <c r="F121" s="281" t="s">
        <v>1403</v>
      </c>
      <c r="G121" s="282">
        <f>G119*100/2</f>
        <v>2100</v>
      </c>
      <c r="H121" s="283">
        <f>G119*118/2</f>
        <v>2478</v>
      </c>
      <c r="I121" s="284">
        <f>G119*123/2</f>
        <v>2583</v>
      </c>
      <c r="J121" s="285">
        <f>G119*128/2</f>
        <v>2688</v>
      </c>
      <c r="K121" s="681"/>
      <c r="L121" s="660"/>
    </row>
    <row r="122" spans="1:12" ht="15" customHeight="1" x14ac:dyDescent="0.25">
      <c r="A122" s="665"/>
      <c r="B122" s="654"/>
      <c r="C122" s="669"/>
      <c r="D122" s="673"/>
      <c r="E122" s="651"/>
      <c r="F122" s="289" t="s">
        <v>83</v>
      </c>
      <c r="G122" s="649">
        <v>66</v>
      </c>
      <c r="H122" s="649"/>
      <c r="I122" s="649"/>
      <c r="J122" s="649"/>
      <c r="K122" s="681"/>
      <c r="L122" s="660"/>
    </row>
    <row r="123" spans="1:12" ht="15" customHeight="1" x14ac:dyDescent="0.25">
      <c r="A123" s="665"/>
      <c r="B123" s="654"/>
      <c r="C123" s="669"/>
      <c r="D123" s="673"/>
      <c r="E123" s="651"/>
      <c r="F123" s="289" t="s">
        <v>1418</v>
      </c>
      <c r="G123" s="649" t="s">
        <v>1184</v>
      </c>
      <c r="H123" s="649"/>
      <c r="I123" s="649"/>
      <c r="J123" s="649"/>
      <c r="K123" s="681"/>
      <c r="L123" s="660"/>
    </row>
    <row r="124" spans="1:12" ht="15" customHeight="1" x14ac:dyDescent="0.25">
      <c r="A124" s="665"/>
      <c r="B124" s="654"/>
      <c r="C124" s="669"/>
      <c r="D124" s="673"/>
      <c r="E124" s="651"/>
      <c r="F124" s="289" t="s">
        <v>256</v>
      </c>
      <c r="G124" s="649" t="s">
        <v>1421</v>
      </c>
      <c r="H124" s="649"/>
      <c r="I124" s="649"/>
      <c r="J124" s="649"/>
      <c r="K124" s="681"/>
      <c r="L124" s="660"/>
    </row>
    <row r="125" spans="1:12" ht="15" customHeight="1" x14ac:dyDescent="0.25">
      <c r="A125" s="666"/>
      <c r="B125" s="654"/>
      <c r="C125" s="670"/>
      <c r="D125" s="674"/>
      <c r="E125" s="651"/>
      <c r="F125" s="286" t="s">
        <v>379</v>
      </c>
      <c r="G125" s="642" t="s">
        <v>380</v>
      </c>
      <c r="H125" s="643"/>
      <c r="I125" s="643"/>
      <c r="J125" s="644"/>
      <c r="K125" s="681"/>
      <c r="L125" s="660"/>
    </row>
    <row r="126" spans="1:12" ht="15" customHeight="1" x14ac:dyDescent="0.25">
      <c r="A126" s="666"/>
      <c r="B126" s="654"/>
      <c r="C126" s="670"/>
      <c r="D126" s="674"/>
      <c r="E126" s="651"/>
      <c r="F126" s="286" t="s">
        <v>257</v>
      </c>
      <c r="G126" s="642" t="s">
        <v>1405</v>
      </c>
      <c r="H126" s="643"/>
      <c r="I126" s="643"/>
      <c r="J126" s="644"/>
      <c r="K126" s="681"/>
      <c r="L126" s="660"/>
    </row>
    <row r="127" spans="1:12" ht="15" customHeight="1" x14ac:dyDescent="0.25">
      <c r="A127" s="666"/>
      <c r="B127" s="654"/>
      <c r="C127" s="670"/>
      <c r="D127" s="674"/>
      <c r="E127" s="651"/>
      <c r="F127" s="286" t="s">
        <v>376</v>
      </c>
      <c r="G127" s="642" t="s">
        <v>1406</v>
      </c>
      <c r="H127" s="643"/>
      <c r="I127" s="643"/>
      <c r="J127" s="644"/>
      <c r="K127" s="681"/>
      <c r="L127" s="660"/>
    </row>
    <row r="128" spans="1:12" ht="15" customHeight="1" x14ac:dyDescent="0.25">
      <c r="A128" s="666"/>
      <c r="B128" s="654"/>
      <c r="C128" s="670"/>
      <c r="D128" s="674"/>
      <c r="E128" s="651"/>
      <c r="F128" s="286" t="s">
        <v>381</v>
      </c>
      <c r="G128" s="642" t="s">
        <v>1407</v>
      </c>
      <c r="H128" s="643"/>
      <c r="I128" s="643"/>
      <c r="J128" s="644"/>
      <c r="K128" s="677">
        <v>5</v>
      </c>
      <c r="L128" s="656">
        <v>6177</v>
      </c>
    </row>
    <row r="129" spans="1:12" ht="15" customHeight="1" x14ac:dyDescent="0.25">
      <c r="A129" s="666"/>
      <c r="B129" s="654"/>
      <c r="C129" s="670"/>
      <c r="D129" s="674"/>
      <c r="E129" s="651"/>
      <c r="F129" s="286" t="s">
        <v>383</v>
      </c>
      <c r="G129" s="642" t="s">
        <v>1407</v>
      </c>
      <c r="H129" s="643"/>
      <c r="I129" s="643"/>
      <c r="J129" s="644"/>
      <c r="K129" s="678"/>
      <c r="L129" s="657" t="e">
        <f>#REF!-#REF!*10%</f>
        <v>#REF!</v>
      </c>
    </row>
    <row r="130" spans="1:12" ht="15" customHeight="1" x14ac:dyDescent="0.25">
      <c r="A130" s="666"/>
      <c r="B130" s="654"/>
      <c r="C130" s="670"/>
      <c r="D130" s="674"/>
      <c r="E130" s="651"/>
      <c r="F130" s="286" t="s">
        <v>385</v>
      </c>
      <c r="G130" s="642" t="s">
        <v>1408</v>
      </c>
      <c r="H130" s="643"/>
      <c r="I130" s="643"/>
      <c r="J130" s="644"/>
      <c r="K130" s="678"/>
      <c r="L130" s="657" t="e">
        <f>#REF!-#REF!*10%</f>
        <v>#REF!</v>
      </c>
    </row>
    <row r="131" spans="1:12" ht="15" customHeight="1" x14ac:dyDescent="0.25">
      <c r="A131" s="666"/>
      <c r="B131" s="654"/>
      <c r="C131" s="670"/>
      <c r="D131" s="674"/>
      <c r="E131" s="651"/>
      <c r="F131" s="286" t="s">
        <v>389</v>
      </c>
      <c r="G131" s="642" t="s">
        <v>390</v>
      </c>
      <c r="H131" s="643"/>
      <c r="I131" s="643"/>
      <c r="J131" s="644"/>
      <c r="K131" s="678"/>
      <c r="L131" s="657" t="e">
        <f>#REF!-#REF!*10%</f>
        <v>#REF!</v>
      </c>
    </row>
    <row r="132" spans="1:12" ht="15" customHeight="1" x14ac:dyDescent="0.25">
      <c r="A132" s="666"/>
      <c r="B132" s="654"/>
      <c r="C132" s="670"/>
      <c r="D132" s="674"/>
      <c r="E132" s="651"/>
      <c r="F132" s="286" t="s">
        <v>377</v>
      </c>
      <c r="G132" s="642" t="s">
        <v>387</v>
      </c>
      <c r="H132" s="643"/>
      <c r="I132" s="643"/>
      <c r="J132" s="644"/>
      <c r="K132" s="678"/>
      <c r="L132" s="657" t="e">
        <f>#REF!-#REF!*10%</f>
        <v>#REF!</v>
      </c>
    </row>
    <row r="133" spans="1:12" ht="15" customHeight="1" x14ac:dyDescent="0.25">
      <c r="A133" s="666"/>
      <c r="B133" s="654"/>
      <c r="C133" s="670"/>
      <c r="D133" s="674"/>
      <c r="E133" s="651"/>
      <c r="F133" s="286" t="s">
        <v>388</v>
      </c>
      <c r="G133" s="642" t="s">
        <v>393</v>
      </c>
      <c r="H133" s="643"/>
      <c r="I133" s="643"/>
      <c r="J133" s="644"/>
      <c r="K133" s="678"/>
      <c r="L133" s="657" t="e">
        <f>#REF!-#REF!*10%</f>
        <v>#REF!</v>
      </c>
    </row>
    <row r="134" spans="1:12" ht="15.6" customHeight="1" x14ac:dyDescent="0.25">
      <c r="A134" s="666"/>
      <c r="B134" s="654"/>
      <c r="C134" s="670"/>
      <c r="D134" s="674"/>
      <c r="E134" s="651"/>
      <c r="F134" s="286" t="s">
        <v>562</v>
      </c>
      <c r="G134" s="642" t="s">
        <v>1433</v>
      </c>
      <c r="H134" s="643"/>
      <c r="I134" s="643"/>
      <c r="J134" s="644"/>
      <c r="K134" s="678"/>
      <c r="L134" s="657" t="e">
        <f>#REF!-#REF!*10%</f>
        <v>#REF!</v>
      </c>
    </row>
    <row r="135" spans="1:12" ht="15.6" customHeight="1" x14ac:dyDescent="0.25">
      <c r="A135" s="666"/>
      <c r="B135" s="654"/>
      <c r="C135" s="670"/>
      <c r="D135" s="674"/>
      <c r="E135" s="651"/>
      <c r="F135" s="286" t="s">
        <v>570</v>
      </c>
      <c r="G135" s="642" t="s">
        <v>613</v>
      </c>
      <c r="H135" s="643"/>
      <c r="I135" s="643"/>
      <c r="J135" s="644"/>
      <c r="K135" s="678"/>
      <c r="L135" s="657" t="e">
        <f>#REF!-#REF!*10%</f>
        <v>#REF!</v>
      </c>
    </row>
    <row r="136" spans="1:12" ht="15" customHeight="1" thickBot="1" x14ac:dyDescent="0.3">
      <c r="A136" s="667"/>
      <c r="B136" s="655"/>
      <c r="C136" s="670"/>
      <c r="D136" s="675"/>
      <c r="E136" s="652"/>
      <c r="F136" s="290" t="s">
        <v>84</v>
      </c>
      <c r="G136" s="641">
        <v>0.5</v>
      </c>
      <c r="H136" s="641"/>
      <c r="I136" s="641"/>
      <c r="J136" s="641"/>
      <c r="K136" s="679"/>
      <c r="L136" s="658" t="e">
        <f>#REF!-#REF!*10%</f>
        <v>#REF!</v>
      </c>
    </row>
    <row r="137" spans="1:12" ht="15" customHeight="1" x14ac:dyDescent="0.25">
      <c r="A137" s="664">
        <v>8</v>
      </c>
      <c r="B137" s="653"/>
      <c r="C137" s="668" t="s">
        <v>1422</v>
      </c>
      <c r="D137" s="672"/>
      <c r="E137" s="650"/>
      <c r="F137" s="288" t="s">
        <v>81</v>
      </c>
      <c r="G137" s="676" t="s">
        <v>1401</v>
      </c>
      <c r="H137" s="676"/>
      <c r="I137" s="676"/>
      <c r="J137" s="676"/>
      <c r="K137" s="680">
        <v>3</v>
      </c>
      <c r="L137" s="659">
        <v>6278</v>
      </c>
    </row>
    <row r="138" spans="1:12" ht="15" customHeight="1" x14ac:dyDescent="0.25">
      <c r="A138" s="665"/>
      <c r="B138" s="654"/>
      <c r="C138" s="669"/>
      <c r="D138" s="673"/>
      <c r="E138" s="651"/>
      <c r="F138" s="281" t="s">
        <v>1402</v>
      </c>
      <c r="G138" s="648">
        <v>48</v>
      </c>
      <c r="H138" s="648"/>
      <c r="I138" s="648"/>
      <c r="J138" s="648"/>
      <c r="K138" s="681"/>
      <c r="L138" s="660"/>
    </row>
    <row r="139" spans="1:12" ht="15" customHeight="1" x14ac:dyDescent="0.25">
      <c r="A139" s="665"/>
      <c r="B139" s="654"/>
      <c r="C139" s="669"/>
      <c r="D139" s="673"/>
      <c r="E139" s="651"/>
      <c r="F139" s="289" t="s">
        <v>8</v>
      </c>
      <c r="G139" s="282">
        <v>3000</v>
      </c>
      <c r="H139" s="283">
        <v>4000</v>
      </c>
      <c r="I139" s="284">
        <v>5000</v>
      </c>
      <c r="J139" s="285">
        <v>6000</v>
      </c>
      <c r="K139" s="681"/>
      <c r="L139" s="660"/>
    </row>
    <row r="140" spans="1:12" ht="15" customHeight="1" x14ac:dyDescent="0.25">
      <c r="A140" s="665"/>
      <c r="B140" s="654"/>
      <c r="C140" s="669"/>
      <c r="D140" s="673"/>
      <c r="E140" s="651"/>
      <c r="F140" s="281" t="s">
        <v>1403</v>
      </c>
      <c r="G140" s="282">
        <f>G138*100/2</f>
        <v>2400</v>
      </c>
      <c r="H140" s="283">
        <f>G138*118/2</f>
        <v>2832</v>
      </c>
      <c r="I140" s="284">
        <f>G138*123/2</f>
        <v>2952</v>
      </c>
      <c r="J140" s="285">
        <f>G138*128/2</f>
        <v>3072</v>
      </c>
      <c r="K140" s="681"/>
      <c r="L140" s="660"/>
    </row>
    <row r="141" spans="1:12" ht="15" customHeight="1" x14ac:dyDescent="0.25">
      <c r="A141" s="665"/>
      <c r="B141" s="654"/>
      <c r="C141" s="669"/>
      <c r="D141" s="673"/>
      <c r="E141" s="651"/>
      <c r="F141" s="289" t="s">
        <v>83</v>
      </c>
      <c r="G141" s="649">
        <v>66</v>
      </c>
      <c r="H141" s="649"/>
      <c r="I141" s="649"/>
      <c r="J141" s="649"/>
      <c r="K141" s="681"/>
      <c r="L141" s="660"/>
    </row>
    <row r="142" spans="1:12" ht="15" customHeight="1" x14ac:dyDescent="0.25">
      <c r="A142" s="665"/>
      <c r="B142" s="654"/>
      <c r="C142" s="669"/>
      <c r="D142" s="673"/>
      <c r="E142" s="651"/>
      <c r="F142" s="289" t="s">
        <v>1418</v>
      </c>
      <c r="G142" s="649" t="s">
        <v>1184</v>
      </c>
      <c r="H142" s="649"/>
      <c r="I142" s="649"/>
      <c r="J142" s="649"/>
      <c r="K142" s="681"/>
      <c r="L142" s="660"/>
    </row>
    <row r="143" spans="1:12" ht="15" customHeight="1" x14ac:dyDescent="0.25">
      <c r="A143" s="665"/>
      <c r="B143" s="654"/>
      <c r="C143" s="669"/>
      <c r="D143" s="673"/>
      <c r="E143" s="651"/>
      <c r="F143" s="289" t="s">
        <v>256</v>
      </c>
      <c r="G143" s="649" t="s">
        <v>1423</v>
      </c>
      <c r="H143" s="649"/>
      <c r="I143" s="649"/>
      <c r="J143" s="649"/>
      <c r="K143" s="681"/>
      <c r="L143" s="660"/>
    </row>
    <row r="144" spans="1:12" ht="15" customHeight="1" x14ac:dyDescent="0.25">
      <c r="A144" s="666"/>
      <c r="B144" s="654"/>
      <c r="C144" s="670"/>
      <c r="D144" s="674"/>
      <c r="E144" s="651"/>
      <c r="F144" s="286" t="s">
        <v>379</v>
      </c>
      <c r="G144" s="642" t="s">
        <v>380</v>
      </c>
      <c r="H144" s="643"/>
      <c r="I144" s="643"/>
      <c r="J144" s="644"/>
      <c r="K144" s="681"/>
      <c r="L144" s="660"/>
    </row>
    <row r="145" spans="1:12" ht="15" customHeight="1" x14ac:dyDescent="0.25">
      <c r="A145" s="666"/>
      <c r="B145" s="654"/>
      <c r="C145" s="670"/>
      <c r="D145" s="674"/>
      <c r="E145" s="651"/>
      <c r="F145" s="286" t="s">
        <v>257</v>
      </c>
      <c r="G145" s="642" t="s">
        <v>1405</v>
      </c>
      <c r="H145" s="643"/>
      <c r="I145" s="643"/>
      <c r="J145" s="644"/>
      <c r="K145" s="681"/>
      <c r="L145" s="660"/>
    </row>
    <row r="146" spans="1:12" ht="15" customHeight="1" x14ac:dyDescent="0.25">
      <c r="A146" s="666"/>
      <c r="B146" s="654"/>
      <c r="C146" s="670"/>
      <c r="D146" s="674"/>
      <c r="E146" s="651"/>
      <c r="F146" s="286" t="s">
        <v>376</v>
      </c>
      <c r="G146" s="642" t="s">
        <v>1406</v>
      </c>
      <c r="H146" s="643"/>
      <c r="I146" s="643"/>
      <c r="J146" s="644"/>
      <c r="K146" s="681"/>
      <c r="L146" s="660"/>
    </row>
    <row r="147" spans="1:12" ht="15" customHeight="1" x14ac:dyDescent="0.25">
      <c r="A147" s="666"/>
      <c r="B147" s="654"/>
      <c r="C147" s="670"/>
      <c r="D147" s="674"/>
      <c r="E147" s="651"/>
      <c r="F147" s="286" t="s">
        <v>381</v>
      </c>
      <c r="G147" s="642" t="s">
        <v>1407</v>
      </c>
      <c r="H147" s="643"/>
      <c r="I147" s="643"/>
      <c r="J147" s="644"/>
      <c r="K147" s="677">
        <v>5</v>
      </c>
      <c r="L147" s="656">
        <v>6718</v>
      </c>
    </row>
    <row r="148" spans="1:12" ht="15" customHeight="1" x14ac:dyDescent="0.25">
      <c r="A148" s="666"/>
      <c r="B148" s="654"/>
      <c r="C148" s="670"/>
      <c r="D148" s="674"/>
      <c r="E148" s="651"/>
      <c r="F148" s="286" t="s">
        <v>383</v>
      </c>
      <c r="G148" s="642" t="s">
        <v>1407</v>
      </c>
      <c r="H148" s="643"/>
      <c r="I148" s="643"/>
      <c r="J148" s="644"/>
      <c r="K148" s="678"/>
      <c r="L148" s="657" t="e">
        <f>#REF!-#REF!*10%</f>
        <v>#REF!</v>
      </c>
    </row>
    <row r="149" spans="1:12" ht="15" customHeight="1" x14ac:dyDescent="0.25">
      <c r="A149" s="666"/>
      <c r="B149" s="654"/>
      <c r="C149" s="670"/>
      <c r="D149" s="674"/>
      <c r="E149" s="651"/>
      <c r="F149" s="286" t="s">
        <v>385</v>
      </c>
      <c r="G149" s="642" t="s">
        <v>1408</v>
      </c>
      <c r="H149" s="643"/>
      <c r="I149" s="643"/>
      <c r="J149" s="644"/>
      <c r="K149" s="678"/>
      <c r="L149" s="657" t="e">
        <f>#REF!-#REF!*10%</f>
        <v>#REF!</v>
      </c>
    </row>
    <row r="150" spans="1:12" ht="15" customHeight="1" x14ac:dyDescent="0.25">
      <c r="A150" s="666"/>
      <c r="B150" s="654"/>
      <c r="C150" s="670"/>
      <c r="D150" s="674"/>
      <c r="E150" s="651"/>
      <c r="F150" s="286" t="s">
        <v>389</v>
      </c>
      <c r="G150" s="642" t="s">
        <v>390</v>
      </c>
      <c r="H150" s="643"/>
      <c r="I150" s="643"/>
      <c r="J150" s="644"/>
      <c r="K150" s="678"/>
      <c r="L150" s="657" t="e">
        <f>#REF!-#REF!*10%</f>
        <v>#REF!</v>
      </c>
    </row>
    <row r="151" spans="1:12" ht="15" customHeight="1" x14ac:dyDescent="0.25">
      <c r="A151" s="666"/>
      <c r="B151" s="654"/>
      <c r="C151" s="670"/>
      <c r="D151" s="674"/>
      <c r="E151" s="651"/>
      <c r="F151" s="286" t="s">
        <v>377</v>
      </c>
      <c r="G151" s="642" t="s">
        <v>387</v>
      </c>
      <c r="H151" s="643"/>
      <c r="I151" s="643"/>
      <c r="J151" s="644"/>
      <c r="K151" s="678"/>
      <c r="L151" s="657" t="e">
        <f>#REF!-#REF!*10%</f>
        <v>#REF!</v>
      </c>
    </row>
    <row r="152" spans="1:12" ht="15" customHeight="1" x14ac:dyDescent="0.25">
      <c r="A152" s="666"/>
      <c r="B152" s="654"/>
      <c r="C152" s="670"/>
      <c r="D152" s="674"/>
      <c r="E152" s="651"/>
      <c r="F152" s="286" t="s">
        <v>388</v>
      </c>
      <c r="G152" s="642" t="s">
        <v>393</v>
      </c>
      <c r="H152" s="643"/>
      <c r="I152" s="643"/>
      <c r="J152" s="644"/>
      <c r="K152" s="678"/>
      <c r="L152" s="657" t="e">
        <f>#REF!-#REF!*10%</f>
        <v>#REF!</v>
      </c>
    </row>
    <row r="153" spans="1:12" ht="15.6" customHeight="1" x14ac:dyDescent="0.25">
      <c r="A153" s="666"/>
      <c r="B153" s="654"/>
      <c r="C153" s="670"/>
      <c r="D153" s="674"/>
      <c r="E153" s="651"/>
      <c r="F153" s="286" t="s">
        <v>562</v>
      </c>
      <c r="G153" s="642" t="s">
        <v>1433</v>
      </c>
      <c r="H153" s="643"/>
      <c r="I153" s="643"/>
      <c r="J153" s="644"/>
      <c r="K153" s="678"/>
      <c r="L153" s="657" t="e">
        <f>#REF!-#REF!*10%</f>
        <v>#REF!</v>
      </c>
    </row>
    <row r="154" spans="1:12" ht="15.6" customHeight="1" x14ac:dyDescent="0.25">
      <c r="A154" s="666"/>
      <c r="B154" s="654"/>
      <c r="C154" s="670"/>
      <c r="D154" s="674"/>
      <c r="E154" s="651"/>
      <c r="F154" s="286" t="s">
        <v>570</v>
      </c>
      <c r="G154" s="642" t="s">
        <v>613</v>
      </c>
      <c r="H154" s="643"/>
      <c r="I154" s="643"/>
      <c r="J154" s="644"/>
      <c r="K154" s="678"/>
      <c r="L154" s="657" t="e">
        <f>#REF!-#REF!*10%</f>
        <v>#REF!</v>
      </c>
    </row>
    <row r="155" spans="1:12" ht="15" customHeight="1" thickBot="1" x14ac:dyDescent="0.3">
      <c r="A155" s="667"/>
      <c r="B155" s="655"/>
      <c r="C155" s="670"/>
      <c r="D155" s="675"/>
      <c r="E155" s="652"/>
      <c r="F155" s="290" t="s">
        <v>84</v>
      </c>
      <c r="G155" s="641">
        <v>0.5</v>
      </c>
      <c r="H155" s="641"/>
      <c r="I155" s="641"/>
      <c r="J155" s="641"/>
      <c r="K155" s="679"/>
      <c r="L155" s="658" t="e">
        <f>#REF!-#REF!*10%</f>
        <v>#REF!</v>
      </c>
    </row>
    <row r="156" spans="1:12" ht="15" customHeight="1" x14ac:dyDescent="0.25">
      <c r="A156" s="664">
        <v>9</v>
      </c>
      <c r="B156" s="653"/>
      <c r="C156" s="668" t="s">
        <v>1424</v>
      </c>
      <c r="D156" s="672"/>
      <c r="E156" s="650"/>
      <c r="F156" s="288" t="s">
        <v>81</v>
      </c>
      <c r="G156" s="676" t="s">
        <v>1401</v>
      </c>
      <c r="H156" s="676"/>
      <c r="I156" s="676"/>
      <c r="J156" s="676"/>
      <c r="K156" s="680">
        <v>3</v>
      </c>
      <c r="L156" s="659">
        <v>6683</v>
      </c>
    </row>
    <row r="157" spans="1:12" ht="15" customHeight="1" x14ac:dyDescent="0.25">
      <c r="A157" s="665"/>
      <c r="B157" s="654"/>
      <c r="C157" s="669"/>
      <c r="D157" s="673"/>
      <c r="E157" s="651"/>
      <c r="F157" s="281" t="s">
        <v>1402</v>
      </c>
      <c r="G157" s="648">
        <v>54</v>
      </c>
      <c r="H157" s="648"/>
      <c r="I157" s="648"/>
      <c r="J157" s="648"/>
      <c r="K157" s="681"/>
      <c r="L157" s="660"/>
    </row>
    <row r="158" spans="1:12" ht="15" customHeight="1" x14ac:dyDescent="0.25">
      <c r="A158" s="665"/>
      <c r="B158" s="654"/>
      <c r="C158" s="669"/>
      <c r="D158" s="673"/>
      <c r="E158" s="651"/>
      <c r="F158" s="289" t="s">
        <v>8</v>
      </c>
      <c r="G158" s="282">
        <v>3000</v>
      </c>
      <c r="H158" s="283">
        <v>4000</v>
      </c>
      <c r="I158" s="284">
        <v>5000</v>
      </c>
      <c r="J158" s="285">
        <v>6000</v>
      </c>
      <c r="K158" s="681"/>
      <c r="L158" s="660"/>
    </row>
    <row r="159" spans="1:12" ht="15" customHeight="1" x14ac:dyDescent="0.25">
      <c r="A159" s="665"/>
      <c r="B159" s="654"/>
      <c r="C159" s="669"/>
      <c r="D159" s="673"/>
      <c r="E159" s="651"/>
      <c r="F159" s="281" t="s">
        <v>1403</v>
      </c>
      <c r="G159" s="282">
        <f>G157*100/2</f>
        <v>2700</v>
      </c>
      <c r="H159" s="283">
        <f>G157*118/2</f>
        <v>3186</v>
      </c>
      <c r="I159" s="284">
        <f>G157*123/2</f>
        <v>3321</v>
      </c>
      <c r="J159" s="285">
        <f>G157*128/2</f>
        <v>3456</v>
      </c>
      <c r="K159" s="681"/>
      <c r="L159" s="660"/>
    </row>
    <row r="160" spans="1:12" ht="15" customHeight="1" x14ac:dyDescent="0.25">
      <c r="A160" s="665"/>
      <c r="B160" s="654"/>
      <c r="C160" s="669"/>
      <c r="D160" s="673"/>
      <c r="E160" s="651"/>
      <c r="F160" s="289" t="s">
        <v>83</v>
      </c>
      <c r="G160" s="649">
        <v>66</v>
      </c>
      <c r="H160" s="649"/>
      <c r="I160" s="649"/>
      <c r="J160" s="649"/>
      <c r="K160" s="681"/>
      <c r="L160" s="660"/>
    </row>
    <row r="161" spans="1:12" ht="15" customHeight="1" x14ac:dyDescent="0.25">
      <c r="A161" s="665"/>
      <c r="B161" s="654"/>
      <c r="C161" s="669"/>
      <c r="D161" s="673"/>
      <c r="E161" s="651"/>
      <c r="F161" s="289" t="s">
        <v>1418</v>
      </c>
      <c r="G161" s="649" t="s">
        <v>1184</v>
      </c>
      <c r="H161" s="649"/>
      <c r="I161" s="649"/>
      <c r="J161" s="649"/>
      <c r="K161" s="681"/>
      <c r="L161" s="660"/>
    </row>
    <row r="162" spans="1:12" ht="15" customHeight="1" x14ac:dyDescent="0.25">
      <c r="A162" s="665"/>
      <c r="B162" s="654"/>
      <c r="C162" s="669"/>
      <c r="D162" s="673"/>
      <c r="E162" s="651"/>
      <c r="F162" s="289" t="s">
        <v>256</v>
      </c>
      <c r="G162" s="649" t="s">
        <v>1425</v>
      </c>
      <c r="H162" s="649"/>
      <c r="I162" s="649"/>
      <c r="J162" s="649"/>
      <c r="K162" s="681"/>
      <c r="L162" s="660"/>
    </row>
    <row r="163" spans="1:12" ht="15" customHeight="1" x14ac:dyDescent="0.25">
      <c r="A163" s="666"/>
      <c r="B163" s="654"/>
      <c r="C163" s="670"/>
      <c r="D163" s="674"/>
      <c r="E163" s="651"/>
      <c r="F163" s="286" t="s">
        <v>379</v>
      </c>
      <c r="G163" s="642" t="s">
        <v>380</v>
      </c>
      <c r="H163" s="643"/>
      <c r="I163" s="643"/>
      <c r="J163" s="644"/>
      <c r="K163" s="681"/>
      <c r="L163" s="660"/>
    </row>
    <row r="164" spans="1:12" ht="15" customHeight="1" x14ac:dyDescent="0.25">
      <c r="A164" s="666"/>
      <c r="B164" s="654"/>
      <c r="C164" s="670"/>
      <c r="D164" s="674"/>
      <c r="E164" s="651"/>
      <c r="F164" s="286" t="s">
        <v>257</v>
      </c>
      <c r="G164" s="642" t="s">
        <v>1405</v>
      </c>
      <c r="H164" s="643"/>
      <c r="I164" s="643"/>
      <c r="J164" s="644"/>
      <c r="K164" s="681"/>
      <c r="L164" s="660"/>
    </row>
    <row r="165" spans="1:12" ht="15" customHeight="1" x14ac:dyDescent="0.25">
      <c r="A165" s="666"/>
      <c r="B165" s="654"/>
      <c r="C165" s="670"/>
      <c r="D165" s="674"/>
      <c r="E165" s="651"/>
      <c r="F165" s="286" t="s">
        <v>376</v>
      </c>
      <c r="G165" s="642" t="s">
        <v>1406</v>
      </c>
      <c r="H165" s="643"/>
      <c r="I165" s="643"/>
      <c r="J165" s="644"/>
      <c r="K165" s="681"/>
      <c r="L165" s="660"/>
    </row>
    <row r="166" spans="1:12" ht="15" customHeight="1" x14ac:dyDescent="0.25">
      <c r="A166" s="666"/>
      <c r="B166" s="654"/>
      <c r="C166" s="670"/>
      <c r="D166" s="674"/>
      <c r="E166" s="651"/>
      <c r="F166" s="286" t="s">
        <v>381</v>
      </c>
      <c r="G166" s="642" t="s">
        <v>1407</v>
      </c>
      <c r="H166" s="643"/>
      <c r="I166" s="643"/>
      <c r="J166" s="644"/>
      <c r="K166" s="677">
        <v>5</v>
      </c>
      <c r="L166" s="656">
        <v>7151</v>
      </c>
    </row>
    <row r="167" spans="1:12" ht="15" customHeight="1" x14ac:dyDescent="0.25">
      <c r="A167" s="666"/>
      <c r="B167" s="654"/>
      <c r="C167" s="670"/>
      <c r="D167" s="674"/>
      <c r="E167" s="651"/>
      <c r="F167" s="286" t="s">
        <v>383</v>
      </c>
      <c r="G167" s="642" t="s">
        <v>1407</v>
      </c>
      <c r="H167" s="643"/>
      <c r="I167" s="643"/>
      <c r="J167" s="644"/>
      <c r="K167" s="678"/>
      <c r="L167" s="657" t="e">
        <f>#REF!-#REF!*10%</f>
        <v>#REF!</v>
      </c>
    </row>
    <row r="168" spans="1:12" ht="15" customHeight="1" x14ac:dyDescent="0.25">
      <c r="A168" s="666"/>
      <c r="B168" s="654"/>
      <c r="C168" s="670"/>
      <c r="D168" s="674"/>
      <c r="E168" s="651"/>
      <c r="F168" s="286" t="s">
        <v>385</v>
      </c>
      <c r="G168" s="642" t="s">
        <v>1408</v>
      </c>
      <c r="H168" s="643"/>
      <c r="I168" s="643"/>
      <c r="J168" s="644"/>
      <c r="K168" s="678"/>
      <c r="L168" s="657" t="e">
        <f>#REF!-#REF!*10%</f>
        <v>#REF!</v>
      </c>
    </row>
    <row r="169" spans="1:12" ht="15" customHeight="1" x14ac:dyDescent="0.25">
      <c r="A169" s="666"/>
      <c r="B169" s="654"/>
      <c r="C169" s="670"/>
      <c r="D169" s="674"/>
      <c r="E169" s="651"/>
      <c r="F169" s="286" t="s">
        <v>389</v>
      </c>
      <c r="G169" s="642" t="s">
        <v>390</v>
      </c>
      <c r="H169" s="643"/>
      <c r="I169" s="643"/>
      <c r="J169" s="644"/>
      <c r="K169" s="678"/>
      <c r="L169" s="657" t="e">
        <f>#REF!-#REF!*10%</f>
        <v>#REF!</v>
      </c>
    </row>
    <row r="170" spans="1:12" ht="15" customHeight="1" x14ac:dyDescent="0.25">
      <c r="A170" s="666"/>
      <c r="B170" s="654"/>
      <c r="C170" s="670"/>
      <c r="D170" s="674"/>
      <c r="E170" s="651"/>
      <c r="F170" s="286" t="s">
        <v>377</v>
      </c>
      <c r="G170" s="642" t="s">
        <v>387</v>
      </c>
      <c r="H170" s="643"/>
      <c r="I170" s="643"/>
      <c r="J170" s="644"/>
      <c r="K170" s="678"/>
      <c r="L170" s="657" t="e">
        <f>#REF!-#REF!*10%</f>
        <v>#REF!</v>
      </c>
    </row>
    <row r="171" spans="1:12" ht="15" customHeight="1" x14ac:dyDescent="0.25">
      <c r="A171" s="666"/>
      <c r="B171" s="654"/>
      <c r="C171" s="670"/>
      <c r="D171" s="674"/>
      <c r="E171" s="651"/>
      <c r="F171" s="286" t="s">
        <v>388</v>
      </c>
      <c r="G171" s="642" t="s">
        <v>393</v>
      </c>
      <c r="H171" s="643"/>
      <c r="I171" s="643"/>
      <c r="J171" s="644"/>
      <c r="K171" s="678"/>
      <c r="L171" s="657" t="e">
        <f>#REF!-#REF!*10%</f>
        <v>#REF!</v>
      </c>
    </row>
    <row r="172" spans="1:12" ht="15.6" customHeight="1" x14ac:dyDescent="0.25">
      <c r="A172" s="666"/>
      <c r="B172" s="654"/>
      <c r="C172" s="670"/>
      <c r="D172" s="674"/>
      <c r="E172" s="651"/>
      <c r="F172" s="286" t="s">
        <v>562</v>
      </c>
      <c r="G172" s="642" t="s">
        <v>1433</v>
      </c>
      <c r="H172" s="643"/>
      <c r="I172" s="643"/>
      <c r="J172" s="644"/>
      <c r="K172" s="678"/>
      <c r="L172" s="657" t="e">
        <f>#REF!-#REF!*10%</f>
        <v>#REF!</v>
      </c>
    </row>
    <row r="173" spans="1:12" ht="15.6" customHeight="1" x14ac:dyDescent="0.25">
      <c r="A173" s="666"/>
      <c r="B173" s="654"/>
      <c r="C173" s="670"/>
      <c r="D173" s="674"/>
      <c r="E173" s="651"/>
      <c r="F173" s="286" t="s">
        <v>570</v>
      </c>
      <c r="G173" s="642" t="s">
        <v>613</v>
      </c>
      <c r="H173" s="643"/>
      <c r="I173" s="643"/>
      <c r="J173" s="644"/>
      <c r="K173" s="678"/>
      <c r="L173" s="657" t="e">
        <f>#REF!-#REF!*10%</f>
        <v>#REF!</v>
      </c>
    </row>
    <row r="174" spans="1:12" ht="15" customHeight="1" thickBot="1" x14ac:dyDescent="0.3">
      <c r="A174" s="667"/>
      <c r="B174" s="655"/>
      <c r="C174" s="670"/>
      <c r="D174" s="675"/>
      <c r="E174" s="652"/>
      <c r="F174" s="290" t="s">
        <v>84</v>
      </c>
      <c r="G174" s="641">
        <v>0.6</v>
      </c>
      <c r="H174" s="641"/>
      <c r="I174" s="641"/>
      <c r="J174" s="641"/>
      <c r="K174" s="679"/>
      <c r="L174" s="658" t="e">
        <f>#REF!-#REF!*10%</f>
        <v>#REF!</v>
      </c>
    </row>
    <row r="175" spans="1:12" ht="15" customHeight="1" x14ac:dyDescent="0.25">
      <c r="A175" s="664">
        <v>10</v>
      </c>
      <c r="B175" s="653"/>
      <c r="C175" s="668" t="s">
        <v>1426</v>
      </c>
      <c r="D175" s="672"/>
      <c r="E175" s="650"/>
      <c r="F175" s="288" t="s">
        <v>81</v>
      </c>
      <c r="G175" s="676" t="s">
        <v>1401</v>
      </c>
      <c r="H175" s="676"/>
      <c r="I175" s="676"/>
      <c r="J175" s="676"/>
      <c r="K175" s="680">
        <v>3</v>
      </c>
      <c r="L175" s="659">
        <v>7088</v>
      </c>
    </row>
    <row r="176" spans="1:12" ht="15" customHeight="1" x14ac:dyDescent="0.25">
      <c r="A176" s="665"/>
      <c r="B176" s="654"/>
      <c r="C176" s="669"/>
      <c r="D176" s="673"/>
      <c r="E176" s="651"/>
      <c r="F176" s="281" t="s">
        <v>1402</v>
      </c>
      <c r="G176" s="648">
        <v>60</v>
      </c>
      <c r="H176" s="648"/>
      <c r="I176" s="648"/>
      <c r="J176" s="648"/>
      <c r="K176" s="681"/>
      <c r="L176" s="660"/>
    </row>
    <row r="177" spans="1:12" ht="15" customHeight="1" x14ac:dyDescent="0.25">
      <c r="A177" s="665"/>
      <c r="B177" s="654"/>
      <c r="C177" s="669"/>
      <c r="D177" s="673"/>
      <c r="E177" s="651"/>
      <c r="F177" s="289" t="s">
        <v>8</v>
      </c>
      <c r="G177" s="282">
        <v>3000</v>
      </c>
      <c r="H177" s="283">
        <v>4000</v>
      </c>
      <c r="I177" s="284">
        <v>5000</v>
      </c>
      <c r="J177" s="285">
        <v>6000</v>
      </c>
      <c r="K177" s="681"/>
      <c r="L177" s="660"/>
    </row>
    <row r="178" spans="1:12" ht="15" customHeight="1" x14ac:dyDescent="0.25">
      <c r="A178" s="665"/>
      <c r="B178" s="654"/>
      <c r="C178" s="669"/>
      <c r="D178" s="673"/>
      <c r="E178" s="651"/>
      <c r="F178" s="281" t="s">
        <v>1403</v>
      </c>
      <c r="G178" s="282">
        <f>G176*100/2</f>
        <v>3000</v>
      </c>
      <c r="H178" s="283">
        <f>G176*118/2</f>
        <v>3540</v>
      </c>
      <c r="I178" s="284">
        <f>G176*123/2</f>
        <v>3690</v>
      </c>
      <c r="J178" s="285">
        <f>G176*128/2</f>
        <v>3840</v>
      </c>
      <c r="K178" s="681"/>
      <c r="L178" s="660"/>
    </row>
    <row r="179" spans="1:12" ht="15" customHeight="1" x14ac:dyDescent="0.25">
      <c r="A179" s="665"/>
      <c r="B179" s="654"/>
      <c r="C179" s="669"/>
      <c r="D179" s="673"/>
      <c r="E179" s="651"/>
      <c r="F179" s="289" t="s">
        <v>83</v>
      </c>
      <c r="G179" s="649">
        <v>66</v>
      </c>
      <c r="H179" s="649"/>
      <c r="I179" s="649"/>
      <c r="J179" s="649"/>
      <c r="K179" s="681"/>
      <c r="L179" s="660"/>
    </row>
    <row r="180" spans="1:12" ht="15" customHeight="1" x14ac:dyDescent="0.25">
      <c r="A180" s="665"/>
      <c r="B180" s="654"/>
      <c r="C180" s="669"/>
      <c r="D180" s="673"/>
      <c r="E180" s="651"/>
      <c r="F180" s="291" t="s">
        <v>396</v>
      </c>
      <c r="G180" s="649" t="s">
        <v>1184</v>
      </c>
      <c r="H180" s="649"/>
      <c r="I180" s="649"/>
      <c r="J180" s="649"/>
      <c r="K180" s="681"/>
      <c r="L180" s="660"/>
    </row>
    <row r="181" spans="1:12" ht="15" customHeight="1" x14ac:dyDescent="0.25">
      <c r="A181" s="665"/>
      <c r="B181" s="654"/>
      <c r="C181" s="669"/>
      <c r="D181" s="673"/>
      <c r="E181" s="651"/>
      <c r="F181" s="289" t="s">
        <v>256</v>
      </c>
      <c r="G181" s="649" t="s">
        <v>1427</v>
      </c>
      <c r="H181" s="649"/>
      <c r="I181" s="649"/>
      <c r="J181" s="649"/>
      <c r="K181" s="681"/>
      <c r="L181" s="660"/>
    </row>
    <row r="182" spans="1:12" ht="15" customHeight="1" x14ac:dyDescent="0.25">
      <c r="A182" s="666"/>
      <c r="B182" s="654"/>
      <c r="C182" s="670"/>
      <c r="D182" s="674"/>
      <c r="E182" s="651"/>
      <c r="F182" s="286" t="s">
        <v>379</v>
      </c>
      <c r="G182" s="642" t="s">
        <v>380</v>
      </c>
      <c r="H182" s="643"/>
      <c r="I182" s="643"/>
      <c r="J182" s="644"/>
      <c r="K182" s="681"/>
      <c r="L182" s="660"/>
    </row>
    <row r="183" spans="1:12" ht="15" customHeight="1" x14ac:dyDescent="0.25">
      <c r="A183" s="666"/>
      <c r="B183" s="654"/>
      <c r="C183" s="670"/>
      <c r="D183" s="674"/>
      <c r="E183" s="651"/>
      <c r="F183" s="286" t="s">
        <v>257</v>
      </c>
      <c r="G183" s="642" t="s">
        <v>1405</v>
      </c>
      <c r="H183" s="643"/>
      <c r="I183" s="643"/>
      <c r="J183" s="644"/>
      <c r="K183" s="681"/>
      <c r="L183" s="660"/>
    </row>
    <row r="184" spans="1:12" ht="15" customHeight="1" x14ac:dyDescent="0.25">
      <c r="A184" s="666"/>
      <c r="B184" s="654"/>
      <c r="C184" s="670"/>
      <c r="D184" s="674"/>
      <c r="E184" s="651"/>
      <c r="F184" s="286" t="s">
        <v>376</v>
      </c>
      <c r="G184" s="642" t="s">
        <v>1406</v>
      </c>
      <c r="H184" s="643"/>
      <c r="I184" s="643"/>
      <c r="J184" s="644"/>
      <c r="K184" s="681"/>
      <c r="L184" s="660"/>
    </row>
    <row r="185" spans="1:12" ht="15" customHeight="1" x14ac:dyDescent="0.25">
      <c r="A185" s="666"/>
      <c r="B185" s="654"/>
      <c r="C185" s="670"/>
      <c r="D185" s="674"/>
      <c r="E185" s="651"/>
      <c r="F185" s="286" t="s">
        <v>381</v>
      </c>
      <c r="G185" s="642" t="s">
        <v>1407</v>
      </c>
      <c r="H185" s="643"/>
      <c r="I185" s="643"/>
      <c r="J185" s="644"/>
      <c r="K185" s="677">
        <v>5</v>
      </c>
      <c r="L185" s="656">
        <v>7585</v>
      </c>
    </row>
    <row r="186" spans="1:12" ht="15" customHeight="1" x14ac:dyDescent="0.25">
      <c r="A186" s="666"/>
      <c r="B186" s="654"/>
      <c r="C186" s="670"/>
      <c r="D186" s="674"/>
      <c r="E186" s="651"/>
      <c r="F186" s="286" t="s">
        <v>383</v>
      </c>
      <c r="G186" s="642" t="s">
        <v>1407</v>
      </c>
      <c r="H186" s="643"/>
      <c r="I186" s="643"/>
      <c r="J186" s="644"/>
      <c r="K186" s="678"/>
      <c r="L186" s="657" t="e">
        <f>#REF!-#REF!*10%</f>
        <v>#REF!</v>
      </c>
    </row>
    <row r="187" spans="1:12" ht="15" customHeight="1" x14ac:dyDescent="0.25">
      <c r="A187" s="666"/>
      <c r="B187" s="654"/>
      <c r="C187" s="670"/>
      <c r="D187" s="674"/>
      <c r="E187" s="651"/>
      <c r="F187" s="286" t="s">
        <v>385</v>
      </c>
      <c r="G187" s="642" t="s">
        <v>1408</v>
      </c>
      <c r="H187" s="643"/>
      <c r="I187" s="643"/>
      <c r="J187" s="644"/>
      <c r="K187" s="678"/>
      <c r="L187" s="657" t="e">
        <f>#REF!-#REF!*10%</f>
        <v>#REF!</v>
      </c>
    </row>
    <row r="188" spans="1:12" ht="15" customHeight="1" x14ac:dyDescent="0.25">
      <c r="A188" s="666"/>
      <c r="B188" s="654"/>
      <c r="C188" s="670"/>
      <c r="D188" s="674"/>
      <c r="E188" s="651"/>
      <c r="F188" s="286" t="s">
        <v>389</v>
      </c>
      <c r="G188" s="642" t="s">
        <v>390</v>
      </c>
      <c r="H188" s="643"/>
      <c r="I188" s="643"/>
      <c r="J188" s="644"/>
      <c r="K188" s="678"/>
      <c r="L188" s="657" t="e">
        <f>#REF!-#REF!*10%</f>
        <v>#REF!</v>
      </c>
    </row>
    <row r="189" spans="1:12" ht="15" customHeight="1" x14ac:dyDescent="0.25">
      <c r="A189" s="666"/>
      <c r="B189" s="654"/>
      <c r="C189" s="670"/>
      <c r="D189" s="674"/>
      <c r="E189" s="651"/>
      <c r="F189" s="286" t="s">
        <v>377</v>
      </c>
      <c r="G189" s="642" t="s">
        <v>387</v>
      </c>
      <c r="H189" s="643"/>
      <c r="I189" s="643"/>
      <c r="J189" s="644"/>
      <c r="K189" s="678"/>
      <c r="L189" s="657" t="e">
        <f>#REF!-#REF!*10%</f>
        <v>#REF!</v>
      </c>
    </row>
    <row r="190" spans="1:12" ht="15" customHeight="1" x14ac:dyDescent="0.25">
      <c r="A190" s="666"/>
      <c r="B190" s="654"/>
      <c r="C190" s="670"/>
      <c r="D190" s="674"/>
      <c r="E190" s="651"/>
      <c r="F190" s="286" t="s">
        <v>388</v>
      </c>
      <c r="G190" s="642" t="s">
        <v>393</v>
      </c>
      <c r="H190" s="643"/>
      <c r="I190" s="643"/>
      <c r="J190" s="644"/>
      <c r="K190" s="678"/>
      <c r="L190" s="657" t="e">
        <f>#REF!-#REF!*10%</f>
        <v>#REF!</v>
      </c>
    </row>
    <row r="191" spans="1:12" ht="15.6" customHeight="1" x14ac:dyDescent="0.25">
      <c r="A191" s="666"/>
      <c r="B191" s="654"/>
      <c r="C191" s="670"/>
      <c r="D191" s="674"/>
      <c r="E191" s="651"/>
      <c r="F191" s="286" t="s">
        <v>562</v>
      </c>
      <c r="G191" s="642" t="s">
        <v>1433</v>
      </c>
      <c r="H191" s="643"/>
      <c r="I191" s="643"/>
      <c r="J191" s="644"/>
      <c r="K191" s="678"/>
      <c r="L191" s="657" t="e">
        <f>#REF!-#REF!*10%</f>
        <v>#REF!</v>
      </c>
    </row>
    <row r="192" spans="1:12" ht="15.6" customHeight="1" x14ac:dyDescent="0.25">
      <c r="A192" s="666"/>
      <c r="B192" s="654"/>
      <c r="C192" s="670"/>
      <c r="D192" s="674"/>
      <c r="E192" s="651"/>
      <c r="F192" s="286" t="s">
        <v>570</v>
      </c>
      <c r="G192" s="642" t="s">
        <v>613</v>
      </c>
      <c r="H192" s="643"/>
      <c r="I192" s="643"/>
      <c r="J192" s="644"/>
      <c r="K192" s="678"/>
      <c r="L192" s="657" t="e">
        <f>#REF!-#REF!*10%</f>
        <v>#REF!</v>
      </c>
    </row>
    <row r="193" spans="1:12" ht="15" customHeight="1" thickBot="1" x14ac:dyDescent="0.3">
      <c r="A193" s="667"/>
      <c r="B193" s="655"/>
      <c r="C193" s="670"/>
      <c r="D193" s="675"/>
      <c r="E193" s="652"/>
      <c r="F193" s="290" t="s">
        <v>84</v>
      </c>
      <c r="G193" s="641">
        <v>0.7</v>
      </c>
      <c r="H193" s="641"/>
      <c r="I193" s="641"/>
      <c r="J193" s="641"/>
      <c r="K193" s="679"/>
      <c r="L193" s="658" t="e">
        <f>#REF!-#REF!*10%</f>
        <v>#REF!</v>
      </c>
    </row>
    <row r="194" spans="1:12" ht="15" customHeight="1" x14ac:dyDescent="0.25">
      <c r="A194" s="664">
        <v>11</v>
      </c>
      <c r="B194" s="653"/>
      <c r="C194" s="668" t="s">
        <v>1428</v>
      </c>
      <c r="D194" s="672"/>
      <c r="E194" s="650"/>
      <c r="F194" s="288" t="s">
        <v>81</v>
      </c>
      <c r="G194" s="676" t="s">
        <v>1401</v>
      </c>
      <c r="H194" s="676"/>
      <c r="I194" s="676"/>
      <c r="J194" s="676"/>
      <c r="K194" s="680">
        <v>3</v>
      </c>
      <c r="L194" s="659">
        <v>7594</v>
      </c>
    </row>
    <row r="195" spans="1:12" ht="15" customHeight="1" x14ac:dyDescent="0.25">
      <c r="A195" s="665"/>
      <c r="B195" s="654"/>
      <c r="C195" s="669"/>
      <c r="D195" s="673"/>
      <c r="E195" s="651"/>
      <c r="F195" s="281" t="s">
        <v>1402</v>
      </c>
      <c r="G195" s="648">
        <v>66</v>
      </c>
      <c r="H195" s="648"/>
      <c r="I195" s="648"/>
      <c r="J195" s="648"/>
      <c r="K195" s="681"/>
      <c r="L195" s="660"/>
    </row>
    <row r="196" spans="1:12" ht="15" customHeight="1" x14ac:dyDescent="0.25">
      <c r="A196" s="665"/>
      <c r="B196" s="654"/>
      <c r="C196" s="669"/>
      <c r="D196" s="673"/>
      <c r="E196" s="651"/>
      <c r="F196" s="289" t="s">
        <v>8</v>
      </c>
      <c r="G196" s="282">
        <v>3000</v>
      </c>
      <c r="H196" s="283">
        <v>4000</v>
      </c>
      <c r="I196" s="284">
        <v>5000</v>
      </c>
      <c r="J196" s="285">
        <v>6000</v>
      </c>
      <c r="K196" s="681"/>
      <c r="L196" s="660"/>
    </row>
    <row r="197" spans="1:12" ht="15" customHeight="1" x14ac:dyDescent="0.25">
      <c r="A197" s="665"/>
      <c r="B197" s="654"/>
      <c r="C197" s="669"/>
      <c r="D197" s="673"/>
      <c r="E197" s="651"/>
      <c r="F197" s="281" t="s">
        <v>1403</v>
      </c>
      <c r="G197" s="282">
        <f>G195*100/2</f>
        <v>3300</v>
      </c>
      <c r="H197" s="283">
        <f>G195*118/2</f>
        <v>3894</v>
      </c>
      <c r="I197" s="284">
        <f>G195*123/2</f>
        <v>4059</v>
      </c>
      <c r="J197" s="285">
        <f>G195*128/2</f>
        <v>4224</v>
      </c>
      <c r="K197" s="681"/>
      <c r="L197" s="660"/>
    </row>
    <row r="198" spans="1:12" ht="15" customHeight="1" x14ac:dyDescent="0.25">
      <c r="A198" s="665"/>
      <c r="B198" s="654"/>
      <c r="C198" s="669"/>
      <c r="D198" s="673"/>
      <c r="E198" s="651"/>
      <c r="F198" s="289" t="s">
        <v>83</v>
      </c>
      <c r="G198" s="649">
        <v>66</v>
      </c>
      <c r="H198" s="649"/>
      <c r="I198" s="649"/>
      <c r="J198" s="649"/>
      <c r="K198" s="681"/>
      <c r="L198" s="660"/>
    </row>
    <row r="199" spans="1:12" ht="15" customHeight="1" x14ac:dyDescent="0.25">
      <c r="A199" s="665"/>
      <c r="B199" s="654"/>
      <c r="C199" s="669"/>
      <c r="D199" s="673"/>
      <c r="E199" s="651"/>
      <c r="F199" s="291" t="s">
        <v>396</v>
      </c>
      <c r="G199" s="649" t="s">
        <v>1184</v>
      </c>
      <c r="H199" s="649"/>
      <c r="I199" s="649"/>
      <c r="J199" s="649"/>
      <c r="K199" s="681"/>
      <c r="L199" s="660"/>
    </row>
    <row r="200" spans="1:12" ht="15" customHeight="1" x14ac:dyDescent="0.25">
      <c r="A200" s="665"/>
      <c r="B200" s="654"/>
      <c r="C200" s="669"/>
      <c r="D200" s="673"/>
      <c r="E200" s="651"/>
      <c r="F200" s="289" t="s">
        <v>256</v>
      </c>
      <c r="G200" s="649" t="s">
        <v>1429</v>
      </c>
      <c r="H200" s="649"/>
      <c r="I200" s="649"/>
      <c r="J200" s="649"/>
      <c r="K200" s="681"/>
      <c r="L200" s="660"/>
    </row>
    <row r="201" spans="1:12" ht="15" customHeight="1" x14ac:dyDescent="0.25">
      <c r="A201" s="666"/>
      <c r="B201" s="654"/>
      <c r="C201" s="670"/>
      <c r="D201" s="674"/>
      <c r="E201" s="651"/>
      <c r="F201" s="286" t="s">
        <v>379</v>
      </c>
      <c r="G201" s="642" t="s">
        <v>380</v>
      </c>
      <c r="H201" s="643"/>
      <c r="I201" s="643"/>
      <c r="J201" s="644"/>
      <c r="K201" s="681"/>
      <c r="L201" s="660"/>
    </row>
    <row r="202" spans="1:12" ht="15" customHeight="1" x14ac:dyDescent="0.25">
      <c r="A202" s="666"/>
      <c r="B202" s="654"/>
      <c r="C202" s="670"/>
      <c r="D202" s="674"/>
      <c r="E202" s="651"/>
      <c r="F202" s="286" t="s">
        <v>257</v>
      </c>
      <c r="G202" s="642" t="s">
        <v>1405</v>
      </c>
      <c r="H202" s="643"/>
      <c r="I202" s="643"/>
      <c r="J202" s="644"/>
      <c r="K202" s="681"/>
      <c r="L202" s="660"/>
    </row>
    <row r="203" spans="1:12" ht="15" customHeight="1" x14ac:dyDescent="0.25">
      <c r="A203" s="666"/>
      <c r="B203" s="654"/>
      <c r="C203" s="670"/>
      <c r="D203" s="674"/>
      <c r="E203" s="651"/>
      <c r="F203" s="286" t="s">
        <v>376</v>
      </c>
      <c r="G203" s="642" t="s">
        <v>1406</v>
      </c>
      <c r="H203" s="643"/>
      <c r="I203" s="643"/>
      <c r="J203" s="644"/>
      <c r="K203" s="681"/>
      <c r="L203" s="660"/>
    </row>
    <row r="204" spans="1:12" ht="15" customHeight="1" x14ac:dyDescent="0.25">
      <c r="A204" s="666"/>
      <c r="B204" s="654"/>
      <c r="C204" s="670"/>
      <c r="D204" s="674"/>
      <c r="E204" s="651"/>
      <c r="F204" s="286" t="s">
        <v>381</v>
      </c>
      <c r="G204" s="642" t="s">
        <v>1407</v>
      </c>
      <c r="H204" s="643"/>
      <c r="I204" s="643"/>
      <c r="J204" s="644"/>
      <c r="K204" s="677">
        <v>5</v>
      </c>
      <c r="L204" s="656">
        <v>8126</v>
      </c>
    </row>
    <row r="205" spans="1:12" ht="15" customHeight="1" x14ac:dyDescent="0.25">
      <c r="A205" s="666"/>
      <c r="B205" s="654"/>
      <c r="C205" s="670"/>
      <c r="D205" s="674"/>
      <c r="E205" s="651"/>
      <c r="F205" s="286" t="s">
        <v>383</v>
      </c>
      <c r="G205" s="642" t="s">
        <v>1407</v>
      </c>
      <c r="H205" s="643"/>
      <c r="I205" s="643"/>
      <c r="J205" s="644"/>
      <c r="K205" s="678"/>
      <c r="L205" s="657" t="e">
        <f>#REF!-#REF!*10%</f>
        <v>#REF!</v>
      </c>
    </row>
    <row r="206" spans="1:12" ht="15" customHeight="1" x14ac:dyDescent="0.25">
      <c r="A206" s="666"/>
      <c r="B206" s="654"/>
      <c r="C206" s="670"/>
      <c r="D206" s="674"/>
      <c r="E206" s="651"/>
      <c r="F206" s="286" t="s">
        <v>385</v>
      </c>
      <c r="G206" s="642" t="s">
        <v>1408</v>
      </c>
      <c r="H206" s="643"/>
      <c r="I206" s="643"/>
      <c r="J206" s="644"/>
      <c r="K206" s="678"/>
      <c r="L206" s="657" t="e">
        <f>#REF!-#REF!*10%</f>
        <v>#REF!</v>
      </c>
    </row>
    <row r="207" spans="1:12" ht="15" customHeight="1" x14ac:dyDescent="0.25">
      <c r="A207" s="666"/>
      <c r="B207" s="654"/>
      <c r="C207" s="670"/>
      <c r="D207" s="674"/>
      <c r="E207" s="651"/>
      <c r="F207" s="286" t="s">
        <v>389</v>
      </c>
      <c r="G207" s="642" t="s">
        <v>390</v>
      </c>
      <c r="H207" s="643"/>
      <c r="I207" s="643"/>
      <c r="J207" s="644"/>
      <c r="K207" s="678"/>
      <c r="L207" s="657" t="e">
        <f>#REF!-#REF!*10%</f>
        <v>#REF!</v>
      </c>
    </row>
    <row r="208" spans="1:12" ht="15" customHeight="1" x14ac:dyDescent="0.25">
      <c r="A208" s="666"/>
      <c r="B208" s="654"/>
      <c r="C208" s="670"/>
      <c r="D208" s="674"/>
      <c r="E208" s="651"/>
      <c r="F208" s="286" t="s">
        <v>377</v>
      </c>
      <c r="G208" s="642" t="s">
        <v>387</v>
      </c>
      <c r="H208" s="643"/>
      <c r="I208" s="643"/>
      <c r="J208" s="644"/>
      <c r="K208" s="678"/>
      <c r="L208" s="657" t="e">
        <f>#REF!-#REF!*10%</f>
        <v>#REF!</v>
      </c>
    </row>
    <row r="209" spans="1:12" ht="15" customHeight="1" x14ac:dyDescent="0.25">
      <c r="A209" s="666"/>
      <c r="B209" s="654"/>
      <c r="C209" s="670"/>
      <c r="D209" s="674"/>
      <c r="E209" s="651"/>
      <c r="F209" s="286" t="s">
        <v>388</v>
      </c>
      <c r="G209" s="642" t="s">
        <v>393</v>
      </c>
      <c r="H209" s="643"/>
      <c r="I209" s="643"/>
      <c r="J209" s="644"/>
      <c r="K209" s="678"/>
      <c r="L209" s="657" t="e">
        <f>#REF!-#REF!*10%</f>
        <v>#REF!</v>
      </c>
    </row>
    <row r="210" spans="1:12" ht="15.6" customHeight="1" x14ac:dyDescent="0.25">
      <c r="A210" s="666"/>
      <c r="B210" s="654"/>
      <c r="C210" s="670"/>
      <c r="D210" s="674"/>
      <c r="E210" s="651"/>
      <c r="F210" s="286" t="s">
        <v>562</v>
      </c>
      <c r="G210" s="642" t="s">
        <v>1433</v>
      </c>
      <c r="H210" s="643"/>
      <c r="I210" s="643"/>
      <c r="J210" s="644"/>
      <c r="K210" s="678"/>
      <c r="L210" s="657" t="e">
        <f>#REF!-#REF!*10%</f>
        <v>#REF!</v>
      </c>
    </row>
    <row r="211" spans="1:12" ht="15.6" customHeight="1" x14ac:dyDescent="0.25">
      <c r="A211" s="666"/>
      <c r="B211" s="654"/>
      <c r="C211" s="670"/>
      <c r="D211" s="674"/>
      <c r="E211" s="651"/>
      <c r="F211" s="286" t="s">
        <v>570</v>
      </c>
      <c r="G211" s="642" t="s">
        <v>613</v>
      </c>
      <c r="H211" s="643"/>
      <c r="I211" s="643"/>
      <c r="J211" s="644"/>
      <c r="K211" s="678"/>
      <c r="L211" s="657" t="e">
        <f>#REF!-#REF!*10%</f>
        <v>#REF!</v>
      </c>
    </row>
    <row r="212" spans="1:12" ht="15" customHeight="1" thickBot="1" x14ac:dyDescent="0.3">
      <c r="A212" s="667"/>
      <c r="B212" s="655"/>
      <c r="C212" s="670"/>
      <c r="D212" s="675"/>
      <c r="E212" s="652"/>
      <c r="F212" s="290" t="s">
        <v>84</v>
      </c>
      <c r="G212" s="641">
        <v>0.8</v>
      </c>
      <c r="H212" s="641"/>
      <c r="I212" s="641"/>
      <c r="J212" s="641"/>
      <c r="K212" s="679"/>
      <c r="L212" s="658" t="e">
        <f>#REF!-#REF!*10%</f>
        <v>#REF!</v>
      </c>
    </row>
    <row r="213" spans="1:12" ht="15" customHeight="1" x14ac:dyDescent="0.25">
      <c r="A213" s="664">
        <v>12</v>
      </c>
      <c r="B213" s="653"/>
      <c r="C213" s="668" t="s">
        <v>1430</v>
      </c>
      <c r="D213" s="672"/>
      <c r="E213" s="650"/>
      <c r="F213" s="288" t="s">
        <v>81</v>
      </c>
      <c r="G213" s="676" t="s">
        <v>1401</v>
      </c>
      <c r="H213" s="676"/>
      <c r="I213" s="676"/>
      <c r="J213" s="676"/>
      <c r="K213" s="680">
        <v>3</v>
      </c>
      <c r="L213" s="659">
        <v>7999</v>
      </c>
    </row>
    <row r="214" spans="1:12" ht="15" customHeight="1" x14ac:dyDescent="0.25">
      <c r="A214" s="665"/>
      <c r="B214" s="654"/>
      <c r="C214" s="669"/>
      <c r="D214" s="673"/>
      <c r="E214" s="651"/>
      <c r="F214" s="281" t="s">
        <v>1402</v>
      </c>
      <c r="G214" s="648">
        <v>72</v>
      </c>
      <c r="H214" s="648"/>
      <c r="I214" s="648"/>
      <c r="J214" s="648"/>
      <c r="K214" s="681"/>
      <c r="L214" s="660"/>
    </row>
    <row r="215" spans="1:12" ht="15" customHeight="1" x14ac:dyDescent="0.25">
      <c r="A215" s="665"/>
      <c r="B215" s="654"/>
      <c r="C215" s="669"/>
      <c r="D215" s="673"/>
      <c r="E215" s="651"/>
      <c r="F215" s="289" t="s">
        <v>8</v>
      </c>
      <c r="G215" s="282">
        <v>3000</v>
      </c>
      <c r="H215" s="283">
        <v>4000</v>
      </c>
      <c r="I215" s="284">
        <v>5000</v>
      </c>
      <c r="J215" s="285">
        <v>6000</v>
      </c>
      <c r="K215" s="681"/>
      <c r="L215" s="660"/>
    </row>
    <row r="216" spans="1:12" ht="15" customHeight="1" x14ac:dyDescent="0.25">
      <c r="A216" s="665"/>
      <c r="B216" s="654"/>
      <c r="C216" s="669"/>
      <c r="D216" s="673"/>
      <c r="E216" s="651"/>
      <c r="F216" s="281" t="s">
        <v>1403</v>
      </c>
      <c r="G216" s="282">
        <f>G214*100/2</f>
        <v>3600</v>
      </c>
      <c r="H216" s="283">
        <f>G214*118/2</f>
        <v>4248</v>
      </c>
      <c r="I216" s="284">
        <f>G214*123/2</f>
        <v>4428</v>
      </c>
      <c r="J216" s="285">
        <f>G214*128/2</f>
        <v>4608</v>
      </c>
      <c r="K216" s="681"/>
      <c r="L216" s="660"/>
    </row>
    <row r="217" spans="1:12" ht="15" customHeight="1" x14ac:dyDescent="0.25">
      <c r="A217" s="665"/>
      <c r="B217" s="654"/>
      <c r="C217" s="669"/>
      <c r="D217" s="673"/>
      <c r="E217" s="651"/>
      <c r="F217" s="289" t="s">
        <v>83</v>
      </c>
      <c r="G217" s="649">
        <v>66</v>
      </c>
      <c r="H217" s="649"/>
      <c r="I217" s="649"/>
      <c r="J217" s="649"/>
      <c r="K217" s="681"/>
      <c r="L217" s="660"/>
    </row>
    <row r="218" spans="1:12" ht="15" customHeight="1" x14ac:dyDescent="0.25">
      <c r="A218" s="665"/>
      <c r="B218" s="654"/>
      <c r="C218" s="669"/>
      <c r="D218" s="673"/>
      <c r="E218" s="651"/>
      <c r="F218" s="291" t="s">
        <v>396</v>
      </c>
      <c r="G218" s="649" t="s">
        <v>1184</v>
      </c>
      <c r="H218" s="649"/>
      <c r="I218" s="649"/>
      <c r="J218" s="649"/>
      <c r="K218" s="681"/>
      <c r="L218" s="660"/>
    </row>
    <row r="219" spans="1:12" ht="15" customHeight="1" x14ac:dyDescent="0.25">
      <c r="A219" s="665"/>
      <c r="B219" s="654"/>
      <c r="C219" s="669"/>
      <c r="D219" s="673"/>
      <c r="E219" s="651"/>
      <c r="F219" s="289" t="s">
        <v>256</v>
      </c>
      <c r="G219" s="649" t="s">
        <v>1431</v>
      </c>
      <c r="H219" s="649"/>
      <c r="I219" s="649"/>
      <c r="J219" s="649"/>
      <c r="K219" s="681"/>
      <c r="L219" s="660"/>
    </row>
    <row r="220" spans="1:12" ht="15" customHeight="1" x14ac:dyDescent="0.25">
      <c r="A220" s="666"/>
      <c r="B220" s="654"/>
      <c r="C220" s="670"/>
      <c r="D220" s="674"/>
      <c r="E220" s="651"/>
      <c r="F220" s="286" t="s">
        <v>379</v>
      </c>
      <c r="G220" s="642" t="s">
        <v>380</v>
      </c>
      <c r="H220" s="643"/>
      <c r="I220" s="643"/>
      <c r="J220" s="644"/>
      <c r="K220" s="681"/>
      <c r="L220" s="660"/>
    </row>
    <row r="221" spans="1:12" ht="15" customHeight="1" x14ac:dyDescent="0.25">
      <c r="A221" s="666"/>
      <c r="B221" s="654"/>
      <c r="C221" s="670"/>
      <c r="D221" s="674"/>
      <c r="E221" s="651"/>
      <c r="F221" s="286" t="s">
        <v>257</v>
      </c>
      <c r="G221" s="642" t="s">
        <v>1405</v>
      </c>
      <c r="H221" s="643"/>
      <c r="I221" s="643"/>
      <c r="J221" s="644"/>
      <c r="K221" s="681"/>
      <c r="L221" s="660"/>
    </row>
    <row r="222" spans="1:12" ht="15" customHeight="1" x14ac:dyDescent="0.25">
      <c r="A222" s="666"/>
      <c r="B222" s="654"/>
      <c r="C222" s="670"/>
      <c r="D222" s="674"/>
      <c r="E222" s="651"/>
      <c r="F222" s="286" t="s">
        <v>376</v>
      </c>
      <c r="G222" s="642" t="s">
        <v>1406</v>
      </c>
      <c r="H222" s="643"/>
      <c r="I222" s="643"/>
      <c r="J222" s="644"/>
      <c r="K222" s="681"/>
      <c r="L222" s="660"/>
    </row>
    <row r="223" spans="1:12" ht="15" customHeight="1" x14ac:dyDescent="0.25">
      <c r="A223" s="666"/>
      <c r="B223" s="654"/>
      <c r="C223" s="670"/>
      <c r="D223" s="674"/>
      <c r="E223" s="651"/>
      <c r="F223" s="286" t="s">
        <v>381</v>
      </c>
      <c r="G223" s="642" t="s">
        <v>1407</v>
      </c>
      <c r="H223" s="643"/>
      <c r="I223" s="643"/>
      <c r="J223" s="644"/>
      <c r="K223" s="677">
        <v>5</v>
      </c>
      <c r="L223" s="656">
        <v>8559</v>
      </c>
    </row>
    <row r="224" spans="1:12" ht="15" customHeight="1" x14ac:dyDescent="0.25">
      <c r="A224" s="666"/>
      <c r="B224" s="654"/>
      <c r="C224" s="670"/>
      <c r="D224" s="674"/>
      <c r="E224" s="651"/>
      <c r="F224" s="286" t="s">
        <v>383</v>
      </c>
      <c r="G224" s="642" t="s">
        <v>1407</v>
      </c>
      <c r="H224" s="643"/>
      <c r="I224" s="643"/>
      <c r="J224" s="644"/>
      <c r="K224" s="678"/>
      <c r="L224" s="657" t="e">
        <f>#REF!-#REF!*10%</f>
        <v>#REF!</v>
      </c>
    </row>
    <row r="225" spans="1:12" ht="15" customHeight="1" x14ac:dyDescent="0.25">
      <c r="A225" s="666"/>
      <c r="B225" s="654"/>
      <c r="C225" s="670"/>
      <c r="D225" s="674"/>
      <c r="E225" s="651"/>
      <c r="F225" s="286" t="s">
        <v>385</v>
      </c>
      <c r="G225" s="642" t="s">
        <v>1408</v>
      </c>
      <c r="H225" s="643"/>
      <c r="I225" s="643"/>
      <c r="J225" s="644"/>
      <c r="K225" s="678"/>
      <c r="L225" s="657" t="e">
        <f>#REF!-#REF!*10%</f>
        <v>#REF!</v>
      </c>
    </row>
    <row r="226" spans="1:12" ht="15" customHeight="1" x14ac:dyDescent="0.25">
      <c r="A226" s="666"/>
      <c r="B226" s="654"/>
      <c r="C226" s="670"/>
      <c r="D226" s="674"/>
      <c r="E226" s="651"/>
      <c r="F226" s="286" t="s">
        <v>389</v>
      </c>
      <c r="G226" s="642" t="s">
        <v>390</v>
      </c>
      <c r="H226" s="643"/>
      <c r="I226" s="643"/>
      <c r="J226" s="644"/>
      <c r="K226" s="678"/>
      <c r="L226" s="657" t="e">
        <f>#REF!-#REF!*10%</f>
        <v>#REF!</v>
      </c>
    </row>
    <row r="227" spans="1:12" ht="15" customHeight="1" x14ac:dyDescent="0.25">
      <c r="A227" s="666"/>
      <c r="B227" s="654"/>
      <c r="C227" s="670"/>
      <c r="D227" s="674"/>
      <c r="E227" s="651"/>
      <c r="F227" s="286" t="s">
        <v>377</v>
      </c>
      <c r="G227" s="642" t="s">
        <v>387</v>
      </c>
      <c r="H227" s="643"/>
      <c r="I227" s="643"/>
      <c r="J227" s="644"/>
      <c r="K227" s="678"/>
      <c r="L227" s="657" t="e">
        <f>#REF!-#REF!*10%</f>
        <v>#REF!</v>
      </c>
    </row>
    <row r="228" spans="1:12" ht="15" customHeight="1" x14ac:dyDescent="0.25">
      <c r="A228" s="666"/>
      <c r="B228" s="654"/>
      <c r="C228" s="670"/>
      <c r="D228" s="674"/>
      <c r="E228" s="651"/>
      <c r="F228" s="286" t="s">
        <v>388</v>
      </c>
      <c r="G228" s="642" t="s">
        <v>393</v>
      </c>
      <c r="H228" s="643"/>
      <c r="I228" s="643"/>
      <c r="J228" s="644"/>
      <c r="K228" s="678"/>
      <c r="L228" s="657" t="e">
        <f>#REF!-#REF!*10%</f>
        <v>#REF!</v>
      </c>
    </row>
    <row r="229" spans="1:12" ht="15.6" customHeight="1" x14ac:dyDescent="0.25">
      <c r="A229" s="666"/>
      <c r="B229" s="654"/>
      <c r="C229" s="670"/>
      <c r="D229" s="674"/>
      <c r="E229" s="651"/>
      <c r="F229" s="286" t="s">
        <v>562</v>
      </c>
      <c r="G229" s="642" t="s">
        <v>1433</v>
      </c>
      <c r="H229" s="643"/>
      <c r="I229" s="643"/>
      <c r="J229" s="644"/>
      <c r="K229" s="678"/>
      <c r="L229" s="657" t="e">
        <f>#REF!-#REF!*10%</f>
        <v>#REF!</v>
      </c>
    </row>
    <row r="230" spans="1:12" ht="15.6" customHeight="1" x14ac:dyDescent="0.25">
      <c r="A230" s="666"/>
      <c r="B230" s="654"/>
      <c r="C230" s="670"/>
      <c r="D230" s="674"/>
      <c r="E230" s="651"/>
      <c r="F230" s="286" t="s">
        <v>570</v>
      </c>
      <c r="G230" s="642" t="s">
        <v>613</v>
      </c>
      <c r="H230" s="643"/>
      <c r="I230" s="643"/>
      <c r="J230" s="644"/>
      <c r="K230" s="678"/>
      <c r="L230" s="657" t="e">
        <f>#REF!-#REF!*10%</f>
        <v>#REF!</v>
      </c>
    </row>
    <row r="231" spans="1:12" ht="15" customHeight="1" thickBot="1" x14ac:dyDescent="0.3">
      <c r="A231" s="667"/>
      <c r="B231" s="655"/>
      <c r="C231" s="671"/>
      <c r="D231" s="675"/>
      <c r="E231" s="652"/>
      <c r="F231" s="290" t="s">
        <v>84</v>
      </c>
      <c r="G231" s="641">
        <v>0.8</v>
      </c>
      <c r="H231" s="641"/>
      <c r="I231" s="641"/>
      <c r="J231" s="641"/>
      <c r="K231" s="679"/>
      <c r="L231" s="658" t="e">
        <f>#REF!-#REF!*10%</f>
        <v>#REF!</v>
      </c>
    </row>
    <row r="232" spans="1:12" ht="26.25" customHeight="1" x14ac:dyDescent="0.25">
      <c r="A232" s="688">
        <v>13</v>
      </c>
      <c r="B232" s="653"/>
      <c r="C232" s="691" t="s">
        <v>1608</v>
      </c>
      <c r="D232" s="691"/>
      <c r="E232" s="704"/>
      <c r="F232" s="697" t="s">
        <v>1402</v>
      </c>
      <c r="G232" s="691">
        <v>100</v>
      </c>
      <c r="H232" s="650"/>
      <c r="I232" s="650"/>
      <c r="J232" s="650"/>
      <c r="K232" s="685"/>
      <c r="L232" s="685">
        <v>4455</v>
      </c>
    </row>
    <row r="233" spans="1:12" ht="22.5" customHeight="1" x14ac:dyDescent="0.25">
      <c r="A233" s="689"/>
      <c r="B233" s="654"/>
      <c r="C233" s="692"/>
      <c r="D233" s="702"/>
      <c r="E233" s="702"/>
      <c r="F233" s="695"/>
      <c r="G233" s="651"/>
      <c r="H233" s="651"/>
      <c r="I233" s="651"/>
      <c r="J233" s="651"/>
      <c r="K233" s="686"/>
      <c r="L233" s="686"/>
    </row>
    <row r="234" spans="1:12" ht="15" customHeight="1" x14ac:dyDescent="0.25">
      <c r="A234" s="689"/>
      <c r="B234" s="654"/>
      <c r="C234" s="692"/>
      <c r="D234" s="702"/>
      <c r="E234" s="702"/>
      <c r="F234" s="695"/>
      <c r="G234" s="651"/>
      <c r="H234" s="651"/>
      <c r="I234" s="651"/>
      <c r="J234" s="651"/>
      <c r="K234" s="686"/>
      <c r="L234" s="686"/>
    </row>
    <row r="235" spans="1:12" ht="15" customHeight="1" x14ac:dyDescent="0.25">
      <c r="A235" s="689"/>
      <c r="B235" s="654"/>
      <c r="C235" s="692"/>
      <c r="D235" s="703"/>
      <c r="E235" s="703"/>
      <c r="F235" s="696"/>
      <c r="G235" s="698"/>
      <c r="H235" s="698"/>
      <c r="I235" s="698"/>
      <c r="J235" s="698"/>
      <c r="K235" s="687"/>
      <c r="L235" s="687"/>
    </row>
    <row r="236" spans="1:12" ht="15" customHeight="1" x14ac:dyDescent="0.25">
      <c r="A236" s="689"/>
      <c r="B236" s="654"/>
      <c r="C236" s="692"/>
      <c r="D236" s="670"/>
      <c r="E236" s="705"/>
      <c r="F236" s="694" t="s">
        <v>1402</v>
      </c>
      <c r="G236" s="670">
        <v>150</v>
      </c>
      <c r="H236" s="699"/>
      <c r="I236" s="699"/>
      <c r="J236" s="699"/>
      <c r="K236" s="682"/>
      <c r="L236" s="682">
        <v>5468</v>
      </c>
    </row>
    <row r="237" spans="1:12" ht="15" customHeight="1" x14ac:dyDescent="0.25">
      <c r="A237" s="689"/>
      <c r="B237" s="654"/>
      <c r="C237" s="692"/>
      <c r="D237" s="702"/>
      <c r="E237" s="702"/>
      <c r="F237" s="695"/>
      <c r="G237" s="651"/>
      <c r="H237" s="651"/>
      <c r="I237" s="651"/>
      <c r="J237" s="651"/>
      <c r="K237" s="686"/>
      <c r="L237" s="686"/>
    </row>
    <row r="238" spans="1:12" ht="15" customHeight="1" x14ac:dyDescent="0.25">
      <c r="A238" s="689"/>
      <c r="B238" s="654"/>
      <c r="C238" s="692"/>
      <c r="D238" s="702"/>
      <c r="E238" s="702"/>
      <c r="F238" s="695"/>
      <c r="G238" s="651"/>
      <c r="H238" s="651"/>
      <c r="I238" s="651"/>
      <c r="J238" s="651"/>
      <c r="K238" s="686"/>
      <c r="L238" s="686"/>
    </row>
    <row r="239" spans="1:12" ht="15" customHeight="1" x14ac:dyDescent="0.25">
      <c r="A239" s="689"/>
      <c r="B239" s="654"/>
      <c r="C239" s="692"/>
      <c r="D239" s="702"/>
      <c r="E239" s="702"/>
      <c r="F239" s="695"/>
      <c r="G239" s="651"/>
      <c r="H239" s="651"/>
      <c r="I239" s="651"/>
      <c r="J239" s="651"/>
      <c r="K239" s="686"/>
      <c r="L239" s="686"/>
    </row>
    <row r="240" spans="1:12" ht="15" customHeight="1" x14ac:dyDescent="0.25">
      <c r="A240" s="689"/>
      <c r="B240" s="654"/>
      <c r="C240" s="692"/>
      <c r="D240" s="703"/>
      <c r="E240" s="703"/>
      <c r="F240" s="696"/>
      <c r="G240" s="698"/>
      <c r="H240" s="698"/>
      <c r="I240" s="698"/>
      <c r="J240" s="698"/>
      <c r="K240" s="687"/>
      <c r="L240" s="687"/>
    </row>
    <row r="241" spans="1:12" ht="15" customHeight="1" x14ac:dyDescent="0.25">
      <c r="A241" s="689"/>
      <c r="B241" s="654"/>
      <c r="C241" s="692"/>
      <c r="D241" s="700"/>
      <c r="E241" s="705"/>
      <c r="F241" s="694" t="s">
        <v>1402</v>
      </c>
      <c r="G241" s="700">
        <v>200</v>
      </c>
      <c r="H241" s="699"/>
      <c r="I241" s="699"/>
      <c r="J241" s="699"/>
      <c r="K241" s="682"/>
      <c r="L241" s="682">
        <v>6480</v>
      </c>
    </row>
    <row r="242" spans="1:12" ht="15" customHeight="1" x14ac:dyDescent="0.25">
      <c r="A242" s="689"/>
      <c r="B242" s="654"/>
      <c r="C242" s="692"/>
      <c r="D242" s="702"/>
      <c r="E242" s="702"/>
      <c r="F242" s="695"/>
      <c r="G242" s="651"/>
      <c r="H242" s="651"/>
      <c r="I242" s="651"/>
      <c r="J242" s="651"/>
      <c r="K242" s="683"/>
      <c r="L242" s="683"/>
    </row>
    <row r="243" spans="1:12" ht="15" customHeight="1" x14ac:dyDescent="0.25">
      <c r="A243" s="689"/>
      <c r="B243" s="654"/>
      <c r="C243" s="692"/>
      <c r="D243" s="702"/>
      <c r="E243" s="702"/>
      <c r="F243" s="695"/>
      <c r="G243" s="651"/>
      <c r="H243" s="651"/>
      <c r="I243" s="651"/>
      <c r="J243" s="651"/>
      <c r="K243" s="683"/>
      <c r="L243" s="683"/>
    </row>
    <row r="244" spans="1:12" ht="15" customHeight="1" x14ac:dyDescent="0.25">
      <c r="A244" s="689"/>
      <c r="B244" s="654"/>
      <c r="C244" s="692"/>
      <c r="D244" s="702"/>
      <c r="E244" s="702"/>
      <c r="F244" s="695"/>
      <c r="G244" s="651"/>
      <c r="H244" s="651"/>
      <c r="I244" s="651"/>
      <c r="J244" s="651"/>
      <c r="K244" s="683"/>
      <c r="L244" s="683"/>
    </row>
    <row r="245" spans="1:12" ht="15" customHeight="1" x14ac:dyDescent="0.25">
      <c r="A245" s="689"/>
      <c r="B245" s="654"/>
      <c r="C245" s="692"/>
      <c r="D245" s="703"/>
      <c r="E245" s="703"/>
      <c r="F245" s="696"/>
      <c r="G245" s="698"/>
      <c r="H245" s="698"/>
      <c r="I245" s="698"/>
      <c r="J245" s="698"/>
      <c r="K245" s="684"/>
      <c r="L245" s="684"/>
    </row>
    <row r="246" spans="1:12" ht="15" customHeight="1" x14ac:dyDescent="0.25">
      <c r="A246" s="689"/>
      <c r="B246" s="654"/>
      <c r="C246" s="692"/>
      <c r="D246" s="670"/>
      <c r="E246" s="705"/>
      <c r="F246" s="694" t="s">
        <v>1402</v>
      </c>
      <c r="G246" s="670">
        <v>240</v>
      </c>
      <c r="H246" s="699"/>
      <c r="I246" s="699"/>
      <c r="J246" s="699"/>
      <c r="K246" s="682"/>
      <c r="L246" s="682">
        <v>9113</v>
      </c>
    </row>
    <row r="247" spans="1:12" ht="15" customHeight="1" x14ac:dyDescent="0.25">
      <c r="A247" s="689"/>
      <c r="B247" s="654"/>
      <c r="C247" s="692"/>
      <c r="D247" s="702"/>
      <c r="E247" s="702"/>
      <c r="F247" s="695"/>
      <c r="G247" s="651"/>
      <c r="H247" s="651"/>
      <c r="I247" s="651"/>
      <c r="J247" s="651"/>
      <c r="K247" s="683"/>
      <c r="L247" s="683"/>
    </row>
    <row r="248" spans="1:12" ht="15" customHeight="1" x14ac:dyDescent="0.25">
      <c r="A248" s="689"/>
      <c r="B248" s="654"/>
      <c r="C248" s="692"/>
      <c r="D248" s="702"/>
      <c r="E248" s="702"/>
      <c r="F248" s="695"/>
      <c r="G248" s="651"/>
      <c r="H248" s="651"/>
      <c r="I248" s="651"/>
      <c r="J248" s="651"/>
      <c r="K248" s="683"/>
      <c r="L248" s="683"/>
    </row>
    <row r="249" spans="1:12" ht="15.75" customHeight="1" thickBot="1" x14ac:dyDescent="0.3">
      <c r="A249" s="690"/>
      <c r="B249" s="655"/>
      <c r="C249" s="693"/>
      <c r="D249" s="706"/>
      <c r="E249" s="706"/>
      <c r="F249" s="707"/>
      <c r="G249" s="652"/>
      <c r="H249" s="652"/>
      <c r="I249" s="652"/>
      <c r="J249" s="652"/>
      <c r="K249" s="701"/>
      <c r="L249" s="701"/>
    </row>
    <row r="251" spans="1:12" ht="15" customHeight="1" x14ac:dyDescent="0.25"/>
    <row r="252" spans="1:12" ht="15" customHeight="1" x14ac:dyDescent="0.25"/>
    <row r="253" spans="1:12" ht="23.25" x14ac:dyDescent="0.35">
      <c r="C253" s="380" t="s">
        <v>1435</v>
      </c>
    </row>
    <row r="254" spans="1:12" ht="23.25" x14ac:dyDescent="0.35">
      <c r="C254" s="380" t="s">
        <v>1432</v>
      </c>
    </row>
    <row r="255" spans="1:12" ht="15" customHeight="1" x14ac:dyDescent="0.25"/>
    <row r="256" spans="1:12" ht="15" customHeight="1" x14ac:dyDescent="0.25"/>
    <row r="257" ht="15" customHeight="1" x14ac:dyDescent="0.25"/>
    <row r="258" ht="15" customHeight="1" x14ac:dyDescent="0.25"/>
    <row r="259" ht="15" customHeight="1" x14ac:dyDescent="0.25"/>
    <row r="260" ht="15" customHeight="1" x14ac:dyDescent="0.25"/>
    <row r="261" ht="15" customHeight="1" x14ac:dyDescent="0.25"/>
    <row r="262" ht="15" customHeight="1" x14ac:dyDescent="0.25"/>
    <row r="263" ht="15" customHeight="1" x14ac:dyDescent="0.25"/>
    <row r="264" ht="15" customHeight="1" x14ac:dyDescent="0.25"/>
    <row r="265" ht="15" customHeight="1" x14ac:dyDescent="0.25"/>
    <row r="266" ht="15" customHeight="1" x14ac:dyDescent="0.25"/>
    <row r="267" ht="15" customHeight="1" x14ac:dyDescent="0.25"/>
    <row r="268" ht="15" customHeight="1" x14ac:dyDescent="0.25"/>
  </sheetData>
  <mergeCells count="342">
    <mergeCell ref="L232:L235"/>
    <mergeCell ref="L236:L240"/>
    <mergeCell ref="F246:F249"/>
    <mergeCell ref="L241:L245"/>
    <mergeCell ref="K232:K235"/>
    <mergeCell ref="K236:K240"/>
    <mergeCell ref="A232:A249"/>
    <mergeCell ref="B232:B249"/>
    <mergeCell ref="C232:C249"/>
    <mergeCell ref="F236:F240"/>
    <mergeCell ref="F241:F245"/>
    <mergeCell ref="F232:F235"/>
    <mergeCell ref="G232:J235"/>
    <mergeCell ref="G236:J240"/>
    <mergeCell ref="G241:J245"/>
    <mergeCell ref="G246:J249"/>
    <mergeCell ref="K241:K245"/>
    <mergeCell ref="K246:K249"/>
    <mergeCell ref="L246:L249"/>
    <mergeCell ref="D232:D235"/>
    <mergeCell ref="E232:E235"/>
    <mergeCell ref="D236:D240"/>
    <mergeCell ref="E236:E240"/>
    <mergeCell ref="D241:D245"/>
    <mergeCell ref="E241:E245"/>
    <mergeCell ref="D246:D249"/>
    <mergeCell ref="E246:E249"/>
    <mergeCell ref="A156:A174"/>
    <mergeCell ref="C156:C174"/>
    <mergeCell ref="D156:D174"/>
    <mergeCell ref="G156:J156"/>
    <mergeCell ref="G168:J168"/>
    <mergeCell ref="G169:J169"/>
    <mergeCell ref="G170:J170"/>
    <mergeCell ref="G171:J171"/>
    <mergeCell ref="G172:J172"/>
    <mergeCell ref="G173:J173"/>
    <mergeCell ref="G174:J174"/>
    <mergeCell ref="G157:J157"/>
    <mergeCell ref="G160:J160"/>
    <mergeCell ref="G161:J161"/>
    <mergeCell ref="G162:J162"/>
    <mergeCell ref="G163:J163"/>
    <mergeCell ref="G164:J164"/>
    <mergeCell ref="G165:J165"/>
    <mergeCell ref="G166:J166"/>
    <mergeCell ref="G167:J167"/>
    <mergeCell ref="L213:L222"/>
    <mergeCell ref="L223:L231"/>
    <mergeCell ref="K4:K13"/>
    <mergeCell ref="K14:K22"/>
    <mergeCell ref="K23:K32"/>
    <mergeCell ref="K33:K41"/>
    <mergeCell ref="K42:K51"/>
    <mergeCell ref="K52:K60"/>
    <mergeCell ref="K61:K70"/>
    <mergeCell ref="K71:K79"/>
    <mergeCell ref="K80:K89"/>
    <mergeCell ref="K223:K231"/>
    <mergeCell ref="K137:K146"/>
    <mergeCell ref="K147:K155"/>
    <mergeCell ref="K156:K165"/>
    <mergeCell ref="K166:K174"/>
    <mergeCell ref="K175:K184"/>
    <mergeCell ref="K185:K193"/>
    <mergeCell ref="K194:K203"/>
    <mergeCell ref="K204:K212"/>
    <mergeCell ref="K213:K222"/>
    <mergeCell ref="L109:L117"/>
    <mergeCell ref="L118:L127"/>
    <mergeCell ref="L128:L136"/>
    <mergeCell ref="L137:L146"/>
    <mergeCell ref="L147:L155"/>
    <mergeCell ref="L175:L184"/>
    <mergeCell ref="L185:L193"/>
    <mergeCell ref="L194:L203"/>
    <mergeCell ref="L204:L212"/>
    <mergeCell ref="L14:L22"/>
    <mergeCell ref="L23:L32"/>
    <mergeCell ref="L42:L51"/>
    <mergeCell ref="L52:L60"/>
    <mergeCell ref="L61:L70"/>
    <mergeCell ref="L71:L79"/>
    <mergeCell ref="L80:L89"/>
    <mergeCell ref="L90:L98"/>
    <mergeCell ref="L99:L108"/>
    <mergeCell ref="K90:K98"/>
    <mergeCell ref="K99:K108"/>
    <mergeCell ref="K109:K117"/>
    <mergeCell ref="K118:K127"/>
    <mergeCell ref="K128:K136"/>
    <mergeCell ref="G5:J5"/>
    <mergeCell ref="G8:J8"/>
    <mergeCell ref="G15:J15"/>
    <mergeCell ref="G16:J16"/>
    <mergeCell ref="G17:J17"/>
    <mergeCell ref="G18:J18"/>
    <mergeCell ref="G19:J19"/>
    <mergeCell ref="G20:J20"/>
    <mergeCell ref="G9:J9"/>
    <mergeCell ref="G10:J10"/>
    <mergeCell ref="G11:J11"/>
    <mergeCell ref="G12:J12"/>
    <mergeCell ref="G13:J13"/>
    <mergeCell ref="G14:J14"/>
    <mergeCell ref="G21:J21"/>
    <mergeCell ref="G22:J22"/>
    <mergeCell ref="G34:J34"/>
    <mergeCell ref="G39:J39"/>
    <mergeCell ref="G40:J40"/>
    <mergeCell ref="A23:A41"/>
    <mergeCell ref="C23:C41"/>
    <mergeCell ref="D23:D41"/>
    <mergeCell ref="G23:J23"/>
    <mergeCell ref="G35:J35"/>
    <mergeCell ref="G36:J36"/>
    <mergeCell ref="G37:J37"/>
    <mergeCell ref="G38:J38"/>
    <mergeCell ref="A4:A22"/>
    <mergeCell ref="C4:C22"/>
    <mergeCell ref="D4:D22"/>
    <mergeCell ref="G4:J4"/>
    <mergeCell ref="G24:J24"/>
    <mergeCell ref="G27:J27"/>
    <mergeCell ref="G28:J28"/>
    <mergeCell ref="G29:J29"/>
    <mergeCell ref="G30:J30"/>
    <mergeCell ref="G31:J31"/>
    <mergeCell ref="G32:J32"/>
    <mergeCell ref="G33:J33"/>
    <mergeCell ref="G41:J41"/>
    <mergeCell ref="E4:E22"/>
    <mergeCell ref="A42:A60"/>
    <mergeCell ref="C42:C60"/>
    <mergeCell ref="D42:D60"/>
    <mergeCell ref="G42:J42"/>
    <mergeCell ref="G54:J54"/>
    <mergeCell ref="G55:J55"/>
    <mergeCell ref="G56:J56"/>
    <mergeCell ref="G43:J43"/>
    <mergeCell ref="G46:J46"/>
    <mergeCell ref="G47:J47"/>
    <mergeCell ref="G48:J48"/>
    <mergeCell ref="G49:J49"/>
    <mergeCell ref="G50:J50"/>
    <mergeCell ref="G51:J51"/>
    <mergeCell ref="G52:J52"/>
    <mergeCell ref="G53:J53"/>
    <mergeCell ref="G57:J57"/>
    <mergeCell ref="G58:J58"/>
    <mergeCell ref="G59:J59"/>
    <mergeCell ref="G60:J60"/>
    <mergeCell ref="A61:A79"/>
    <mergeCell ref="C61:C79"/>
    <mergeCell ref="D61:D79"/>
    <mergeCell ref="G61:J61"/>
    <mergeCell ref="G73:J73"/>
    <mergeCell ref="G74:J74"/>
    <mergeCell ref="G62:J62"/>
    <mergeCell ref="G65:J65"/>
    <mergeCell ref="G66:J66"/>
    <mergeCell ref="G67:J67"/>
    <mergeCell ref="G68:J68"/>
    <mergeCell ref="G69:J69"/>
    <mergeCell ref="G70:J70"/>
    <mergeCell ref="G71:J71"/>
    <mergeCell ref="G72:J72"/>
    <mergeCell ref="G75:J75"/>
    <mergeCell ref="G76:J76"/>
    <mergeCell ref="G77:J77"/>
    <mergeCell ref="G78:J78"/>
    <mergeCell ref="G79:J79"/>
    <mergeCell ref="A80:A98"/>
    <mergeCell ref="C80:C98"/>
    <mergeCell ref="D80:D98"/>
    <mergeCell ref="G80:J80"/>
    <mergeCell ref="G92:J92"/>
    <mergeCell ref="G100:J100"/>
    <mergeCell ref="G103:J103"/>
    <mergeCell ref="G104:J104"/>
    <mergeCell ref="G105:J105"/>
    <mergeCell ref="G93:J93"/>
    <mergeCell ref="G94:J94"/>
    <mergeCell ref="G95:J95"/>
    <mergeCell ref="G96:J96"/>
    <mergeCell ref="G97:J97"/>
    <mergeCell ref="G98:J98"/>
    <mergeCell ref="G81:J81"/>
    <mergeCell ref="G84:J84"/>
    <mergeCell ref="G85:J85"/>
    <mergeCell ref="G86:J86"/>
    <mergeCell ref="G87:J87"/>
    <mergeCell ref="G88:J88"/>
    <mergeCell ref="G89:J89"/>
    <mergeCell ref="G90:J90"/>
    <mergeCell ref="G91:J91"/>
    <mergeCell ref="G154:J154"/>
    <mergeCell ref="G155:J155"/>
    <mergeCell ref="G144:J144"/>
    <mergeCell ref="G111:J111"/>
    <mergeCell ref="G112:J112"/>
    <mergeCell ref="A99:A117"/>
    <mergeCell ref="C99:C117"/>
    <mergeCell ref="D99:D117"/>
    <mergeCell ref="G99:J99"/>
    <mergeCell ref="G113:J113"/>
    <mergeCell ref="G114:J114"/>
    <mergeCell ref="G115:J115"/>
    <mergeCell ref="G116:J116"/>
    <mergeCell ref="G117:J117"/>
    <mergeCell ref="G106:J106"/>
    <mergeCell ref="G204:J204"/>
    <mergeCell ref="G205:J205"/>
    <mergeCell ref="G187:J187"/>
    <mergeCell ref="G188:J188"/>
    <mergeCell ref="A175:A193"/>
    <mergeCell ref="C175:C193"/>
    <mergeCell ref="D175:D193"/>
    <mergeCell ref="G175:J175"/>
    <mergeCell ref="A118:A136"/>
    <mergeCell ref="C118:C136"/>
    <mergeCell ref="D118:D136"/>
    <mergeCell ref="G118:J118"/>
    <mergeCell ref="G130:J130"/>
    <mergeCell ref="G138:J138"/>
    <mergeCell ref="G141:J141"/>
    <mergeCell ref="G142:J142"/>
    <mergeCell ref="G143:J143"/>
    <mergeCell ref="A137:A155"/>
    <mergeCell ref="C137:C155"/>
    <mergeCell ref="D137:D155"/>
    <mergeCell ref="G137:J137"/>
    <mergeCell ref="G151:J151"/>
    <mergeCell ref="G152:J152"/>
    <mergeCell ref="G153:J153"/>
    <mergeCell ref="G225:J225"/>
    <mergeCell ref="G226:J226"/>
    <mergeCell ref="A213:A231"/>
    <mergeCell ref="C213:C231"/>
    <mergeCell ref="D213:D231"/>
    <mergeCell ref="G213:J213"/>
    <mergeCell ref="G214:J214"/>
    <mergeCell ref="G217:J217"/>
    <mergeCell ref="G218:J218"/>
    <mergeCell ref="G219:J219"/>
    <mergeCell ref="G220:J220"/>
    <mergeCell ref="L4:L13"/>
    <mergeCell ref="L33:L41"/>
    <mergeCell ref="L156:L165"/>
    <mergeCell ref="A1:L1"/>
    <mergeCell ref="A3:L3"/>
    <mergeCell ref="G221:J221"/>
    <mergeCell ref="G222:J222"/>
    <mergeCell ref="G223:J223"/>
    <mergeCell ref="G224:J224"/>
    <mergeCell ref="G207:J207"/>
    <mergeCell ref="G208:J208"/>
    <mergeCell ref="G209:J209"/>
    <mergeCell ref="G210:J210"/>
    <mergeCell ref="G211:J211"/>
    <mergeCell ref="A194:A212"/>
    <mergeCell ref="C194:C212"/>
    <mergeCell ref="D194:D212"/>
    <mergeCell ref="G194:J194"/>
    <mergeCell ref="G206:J206"/>
    <mergeCell ref="G183:J183"/>
    <mergeCell ref="G184:J184"/>
    <mergeCell ref="G185:J185"/>
    <mergeCell ref="G186:J186"/>
    <mergeCell ref="G195:J195"/>
    <mergeCell ref="L166:L174"/>
    <mergeCell ref="B118:B136"/>
    <mergeCell ref="B137:B155"/>
    <mergeCell ref="B156:B174"/>
    <mergeCell ref="B175:B193"/>
    <mergeCell ref="B194:B212"/>
    <mergeCell ref="G176:J176"/>
    <mergeCell ref="G179:J179"/>
    <mergeCell ref="G180:J180"/>
    <mergeCell ref="G181:J181"/>
    <mergeCell ref="G182:J182"/>
    <mergeCell ref="G145:J145"/>
    <mergeCell ref="G146:J146"/>
    <mergeCell ref="G147:J147"/>
    <mergeCell ref="G148:J148"/>
    <mergeCell ref="G149:J149"/>
    <mergeCell ref="G150:J150"/>
    <mergeCell ref="G131:J131"/>
    <mergeCell ref="G198:J198"/>
    <mergeCell ref="G199:J199"/>
    <mergeCell ref="G200:J200"/>
    <mergeCell ref="G201:J201"/>
    <mergeCell ref="G202:J202"/>
    <mergeCell ref="G203:J203"/>
    <mergeCell ref="E23:E41"/>
    <mergeCell ref="E42:E60"/>
    <mergeCell ref="E61:E79"/>
    <mergeCell ref="E80:E98"/>
    <mergeCell ref="G227:J227"/>
    <mergeCell ref="G228:J228"/>
    <mergeCell ref="G229:J229"/>
    <mergeCell ref="B213:B231"/>
    <mergeCell ref="B4:B22"/>
    <mergeCell ref="B23:B41"/>
    <mergeCell ref="B42:B60"/>
    <mergeCell ref="B61:B79"/>
    <mergeCell ref="B80:B98"/>
    <mergeCell ref="B99:B117"/>
    <mergeCell ref="E213:E231"/>
    <mergeCell ref="E99:E117"/>
    <mergeCell ref="E118:E136"/>
    <mergeCell ref="E137:E155"/>
    <mergeCell ref="E156:E174"/>
    <mergeCell ref="E175:E193"/>
    <mergeCell ref="E194:E212"/>
    <mergeCell ref="G132:J132"/>
    <mergeCell ref="G133:J133"/>
    <mergeCell ref="G230:J230"/>
    <mergeCell ref="G231:J231"/>
    <mergeCell ref="G212:J212"/>
    <mergeCell ref="G189:J189"/>
    <mergeCell ref="G190:J190"/>
    <mergeCell ref="G191:J191"/>
    <mergeCell ref="G192:J192"/>
    <mergeCell ref="G193:J193"/>
    <mergeCell ref="F2:J2"/>
    <mergeCell ref="G134:J134"/>
    <mergeCell ref="G135:J135"/>
    <mergeCell ref="G136:J136"/>
    <mergeCell ref="G119:J119"/>
    <mergeCell ref="G122:J122"/>
    <mergeCell ref="G123:J123"/>
    <mergeCell ref="G124:J124"/>
    <mergeCell ref="G125:J125"/>
    <mergeCell ref="G126:J126"/>
    <mergeCell ref="G127:J127"/>
    <mergeCell ref="G128:J128"/>
    <mergeCell ref="G129:J129"/>
    <mergeCell ref="G107:J107"/>
    <mergeCell ref="G108:J108"/>
    <mergeCell ref="G109:J109"/>
    <mergeCell ref="G110:J110"/>
  </mergeCells>
  <pageMargins left="0.7" right="0.7" top="0.75" bottom="0.75" header="0.3" footer="0.3"/>
  <pageSetup paperSize="9" orientation="portrait" horizontalDpi="0" verticalDpi="0" r:id="rId1"/>
  <drawing r:id="rId2"/>
  <legacyDrawing r:id="rId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8">
    <tabColor rgb="FF00B0F0"/>
  </sheetPr>
  <dimension ref="A1:L126"/>
  <sheetViews>
    <sheetView zoomScale="85" zoomScaleNormal="85" zoomScaleSheetLayoutView="80" workbookViewId="0">
      <selection activeCell="A2" sqref="A2"/>
    </sheetView>
  </sheetViews>
  <sheetFormatPr defaultRowHeight="27.75" customHeight="1" x14ac:dyDescent="0.3"/>
  <cols>
    <col min="1" max="2" width="4.7109375" style="166" customWidth="1"/>
    <col min="3" max="3" width="21.7109375" style="366" customWidth="1"/>
    <col min="4" max="4" width="71.7109375" style="52" customWidth="1"/>
    <col min="5" max="5" width="30.7109375" style="52" customWidth="1"/>
    <col min="6" max="6" width="32.7109375" style="168" customWidth="1"/>
    <col min="7" max="10" width="8.28515625" style="169" customWidth="1"/>
    <col min="11" max="11" width="11.5703125" style="169" customWidth="1"/>
    <col min="12" max="12" width="33.7109375" style="339" customWidth="1"/>
    <col min="13" max="16384" width="9.140625" style="51"/>
  </cols>
  <sheetData>
    <row r="1" spans="1:12" s="49" customFormat="1" ht="35.1" customHeight="1" x14ac:dyDescent="0.5">
      <c r="A1" s="535" t="s">
        <v>79</v>
      </c>
      <c r="B1" s="536"/>
      <c r="C1" s="536"/>
      <c r="D1" s="536"/>
      <c r="E1" s="536"/>
      <c r="F1" s="536"/>
      <c r="G1" s="536"/>
      <c r="H1" s="536"/>
      <c r="I1" s="536"/>
      <c r="J1" s="536"/>
      <c r="K1" s="536"/>
      <c r="L1" s="536"/>
    </row>
    <row r="2" spans="1:12" s="50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493" t="s">
        <v>755</v>
      </c>
      <c r="B3" s="494"/>
      <c r="C3" s="494"/>
      <c r="D3" s="494"/>
      <c r="E3" s="494"/>
      <c r="F3" s="494"/>
      <c r="G3" s="494"/>
      <c r="H3" s="494"/>
      <c r="I3" s="494"/>
      <c r="J3" s="494"/>
      <c r="K3" s="494"/>
      <c r="L3" s="494"/>
    </row>
    <row r="4" spans="1:12" ht="15" customHeight="1" x14ac:dyDescent="0.25">
      <c r="A4" s="564">
        <v>1</v>
      </c>
      <c r="B4" s="567"/>
      <c r="C4" s="614" t="s">
        <v>755</v>
      </c>
      <c r="D4" s="709"/>
      <c r="E4" s="709"/>
      <c r="F4" s="94" t="s">
        <v>81</v>
      </c>
      <c r="G4" s="523" t="s">
        <v>6</v>
      </c>
      <c r="H4" s="523"/>
      <c r="I4" s="523"/>
      <c r="J4" s="523"/>
      <c r="K4" s="501">
        <v>3</v>
      </c>
      <c r="L4" s="708">
        <v>48343</v>
      </c>
    </row>
    <row r="5" spans="1:12" ht="15" customHeight="1" x14ac:dyDescent="0.25">
      <c r="A5" s="564"/>
      <c r="B5" s="568"/>
      <c r="C5" s="614"/>
      <c r="D5" s="710"/>
      <c r="E5" s="709"/>
      <c r="F5" s="94" t="s">
        <v>80</v>
      </c>
      <c r="G5" s="469">
        <v>40</v>
      </c>
      <c r="H5" s="469"/>
      <c r="I5" s="469"/>
      <c r="J5" s="469"/>
      <c r="K5" s="583"/>
      <c r="L5" s="438"/>
    </row>
    <row r="6" spans="1:12" ht="15" customHeight="1" x14ac:dyDescent="0.25">
      <c r="A6" s="564"/>
      <c r="B6" s="568"/>
      <c r="C6" s="614"/>
      <c r="D6" s="710"/>
      <c r="E6" s="709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438"/>
    </row>
    <row r="7" spans="1:12" ht="15" customHeight="1" x14ac:dyDescent="0.25">
      <c r="A7" s="564"/>
      <c r="B7" s="568"/>
      <c r="C7" s="614"/>
      <c r="D7" s="710"/>
      <c r="E7" s="709"/>
      <c r="F7" s="94" t="s">
        <v>817</v>
      </c>
      <c r="G7" s="243">
        <f>G5*88</f>
        <v>3520</v>
      </c>
      <c r="H7" s="244">
        <f>G5*99</f>
        <v>3960</v>
      </c>
      <c r="I7" s="246">
        <f>G5*110</f>
        <v>4400</v>
      </c>
      <c r="J7" s="245">
        <f>G5*114</f>
        <v>4560</v>
      </c>
      <c r="K7" s="583"/>
      <c r="L7" s="438"/>
    </row>
    <row r="8" spans="1:12" ht="15" customHeight="1" x14ac:dyDescent="0.25">
      <c r="A8" s="564"/>
      <c r="B8" s="568"/>
      <c r="C8" s="614"/>
      <c r="D8" s="710"/>
      <c r="E8" s="709"/>
      <c r="F8" s="94" t="s">
        <v>1269</v>
      </c>
      <c r="G8" s="451">
        <v>0.98</v>
      </c>
      <c r="H8" s="451"/>
      <c r="I8" s="451"/>
      <c r="J8" s="451"/>
      <c r="K8" s="583"/>
      <c r="L8" s="438"/>
    </row>
    <row r="9" spans="1:12" ht="15" customHeight="1" x14ac:dyDescent="0.25">
      <c r="A9" s="564"/>
      <c r="B9" s="568"/>
      <c r="C9" s="614"/>
      <c r="D9" s="710"/>
      <c r="E9" s="709"/>
      <c r="F9" s="93" t="s">
        <v>699</v>
      </c>
      <c r="G9" s="523" t="s">
        <v>700</v>
      </c>
      <c r="H9" s="523"/>
      <c r="I9" s="523"/>
      <c r="J9" s="523"/>
      <c r="K9" s="583"/>
      <c r="L9" s="438"/>
    </row>
    <row r="10" spans="1:12" ht="15" customHeight="1" x14ac:dyDescent="0.25">
      <c r="A10" s="564"/>
      <c r="B10" s="568"/>
      <c r="C10" s="614"/>
      <c r="D10" s="710"/>
      <c r="E10" s="709"/>
      <c r="F10" s="93" t="s">
        <v>1181</v>
      </c>
      <c r="G10" s="462" t="s">
        <v>1179</v>
      </c>
      <c r="H10" s="463"/>
      <c r="I10" s="463"/>
      <c r="J10" s="464"/>
      <c r="K10" s="583"/>
      <c r="L10" s="438"/>
    </row>
    <row r="11" spans="1:12" ht="15" customHeight="1" x14ac:dyDescent="0.25">
      <c r="A11" s="564"/>
      <c r="B11" s="568"/>
      <c r="C11" s="614"/>
      <c r="D11" s="710"/>
      <c r="E11" s="709"/>
      <c r="F11" s="94" t="s">
        <v>83</v>
      </c>
      <c r="G11" s="523">
        <v>65</v>
      </c>
      <c r="H11" s="523"/>
      <c r="I11" s="523"/>
      <c r="J11" s="523"/>
      <c r="K11" s="583"/>
      <c r="L11" s="438"/>
    </row>
    <row r="12" spans="1:12" ht="15" customHeight="1" x14ac:dyDescent="0.25">
      <c r="A12" s="564"/>
      <c r="B12" s="568"/>
      <c r="C12" s="614"/>
      <c r="D12" s="710"/>
      <c r="E12" s="709"/>
      <c r="F12" s="94" t="s">
        <v>396</v>
      </c>
      <c r="G12" s="523" t="s">
        <v>1184</v>
      </c>
      <c r="H12" s="523"/>
      <c r="I12" s="523"/>
      <c r="J12" s="523"/>
      <c r="K12" s="583"/>
      <c r="L12" s="438"/>
    </row>
    <row r="13" spans="1:12" ht="15" customHeight="1" x14ac:dyDescent="0.25">
      <c r="A13" s="564"/>
      <c r="B13" s="568"/>
      <c r="C13" s="614"/>
      <c r="D13" s="710"/>
      <c r="E13" s="709"/>
      <c r="F13" s="94" t="s">
        <v>1028</v>
      </c>
      <c r="G13" s="523" t="s">
        <v>913</v>
      </c>
      <c r="H13" s="523"/>
      <c r="I13" s="523"/>
      <c r="J13" s="523"/>
      <c r="K13" s="583"/>
      <c r="L13" s="438"/>
    </row>
    <row r="14" spans="1:12" ht="15" customHeight="1" x14ac:dyDescent="0.25">
      <c r="A14" s="564"/>
      <c r="B14" s="568"/>
      <c r="C14" s="614"/>
      <c r="D14" s="710"/>
      <c r="E14" s="709"/>
      <c r="F14" s="94" t="s">
        <v>406</v>
      </c>
      <c r="G14" s="523" t="s">
        <v>760</v>
      </c>
      <c r="H14" s="523"/>
      <c r="I14" s="523"/>
      <c r="J14" s="523"/>
      <c r="K14" s="583"/>
      <c r="L14" s="438"/>
    </row>
    <row r="15" spans="1:12" ht="15" customHeight="1" x14ac:dyDescent="0.25">
      <c r="A15" s="564"/>
      <c r="B15" s="568"/>
      <c r="C15" s="614"/>
      <c r="D15" s="710"/>
      <c r="E15" s="709"/>
      <c r="F15" s="148" t="s">
        <v>379</v>
      </c>
      <c r="G15" s="523" t="s">
        <v>399</v>
      </c>
      <c r="H15" s="523"/>
      <c r="I15" s="523"/>
      <c r="J15" s="523"/>
      <c r="K15" s="583"/>
      <c r="L15" s="438"/>
    </row>
    <row r="16" spans="1:12" ht="15" customHeight="1" x14ac:dyDescent="0.25">
      <c r="A16" s="564"/>
      <c r="B16" s="568"/>
      <c r="C16" s="614"/>
      <c r="D16" s="710"/>
      <c r="E16" s="709"/>
      <c r="F16" s="93" t="s">
        <v>701</v>
      </c>
      <c r="G16" s="523">
        <v>100000</v>
      </c>
      <c r="H16" s="523"/>
      <c r="I16" s="523"/>
      <c r="J16" s="523"/>
      <c r="K16" s="583"/>
      <c r="L16" s="438"/>
    </row>
    <row r="17" spans="1:12" ht="15" customHeight="1" x14ac:dyDescent="0.25">
      <c r="A17" s="564"/>
      <c r="B17" s="568"/>
      <c r="C17" s="614"/>
      <c r="D17" s="710"/>
      <c r="E17" s="709"/>
      <c r="F17" s="148" t="s">
        <v>257</v>
      </c>
      <c r="G17" s="523" t="s">
        <v>408</v>
      </c>
      <c r="H17" s="523"/>
      <c r="I17" s="523"/>
      <c r="J17" s="523"/>
      <c r="K17" s="583"/>
      <c r="L17" s="438"/>
    </row>
    <row r="18" spans="1:12" ht="15" customHeight="1" x14ac:dyDescent="0.25">
      <c r="A18" s="564"/>
      <c r="B18" s="568"/>
      <c r="C18" s="614"/>
      <c r="D18" s="710"/>
      <c r="E18" s="709"/>
      <c r="F18" s="148" t="s">
        <v>376</v>
      </c>
      <c r="G18" s="523" t="s">
        <v>759</v>
      </c>
      <c r="H18" s="523"/>
      <c r="I18" s="523"/>
      <c r="J18" s="523"/>
      <c r="K18" s="583"/>
      <c r="L18" s="438"/>
    </row>
    <row r="19" spans="1:12" ht="15" customHeight="1" x14ac:dyDescent="0.25">
      <c r="A19" s="564"/>
      <c r="B19" s="568"/>
      <c r="C19" s="614"/>
      <c r="D19" s="710"/>
      <c r="E19" s="709"/>
      <c r="F19" s="148" t="s">
        <v>381</v>
      </c>
      <c r="G19" s="523" t="s">
        <v>1296</v>
      </c>
      <c r="H19" s="523"/>
      <c r="I19" s="523"/>
      <c r="J19" s="523"/>
      <c r="K19" s="583"/>
      <c r="L19" s="439"/>
    </row>
    <row r="20" spans="1:12" ht="15" customHeight="1" x14ac:dyDescent="0.25">
      <c r="A20" s="564"/>
      <c r="B20" s="568"/>
      <c r="C20" s="614"/>
      <c r="D20" s="710"/>
      <c r="E20" s="709"/>
      <c r="F20" s="148" t="s">
        <v>402</v>
      </c>
      <c r="G20" s="523" t="s">
        <v>1297</v>
      </c>
      <c r="H20" s="523"/>
      <c r="I20" s="523"/>
      <c r="J20" s="523"/>
      <c r="K20" s="584">
        <v>5</v>
      </c>
      <c r="L20" s="443">
        <v>51727</v>
      </c>
    </row>
    <row r="21" spans="1:12" ht="15" customHeight="1" x14ac:dyDescent="0.25">
      <c r="A21" s="564"/>
      <c r="B21" s="568"/>
      <c r="C21" s="614"/>
      <c r="D21" s="710"/>
      <c r="E21" s="709"/>
      <c r="F21" s="148" t="s">
        <v>403</v>
      </c>
      <c r="G21" s="523" t="s">
        <v>404</v>
      </c>
      <c r="H21" s="523"/>
      <c r="I21" s="523"/>
      <c r="J21" s="523"/>
      <c r="K21" s="585"/>
      <c r="L21" s="444" t="e">
        <f>#REF!-#REF!*10%</f>
        <v>#REF!</v>
      </c>
    </row>
    <row r="22" spans="1:12" ht="15" customHeight="1" x14ac:dyDescent="0.25">
      <c r="A22" s="564"/>
      <c r="B22" s="568"/>
      <c r="C22" s="614"/>
      <c r="D22" s="710"/>
      <c r="E22" s="709"/>
      <c r="F22" s="94" t="s">
        <v>358</v>
      </c>
      <c r="G22" s="523" t="s">
        <v>359</v>
      </c>
      <c r="H22" s="523"/>
      <c r="I22" s="523"/>
      <c r="J22" s="523"/>
      <c r="K22" s="585"/>
      <c r="L22" s="444" t="e">
        <f>#REF!-#REF!*10%</f>
        <v>#REF!</v>
      </c>
    </row>
    <row r="23" spans="1:12" ht="15" customHeight="1" x14ac:dyDescent="0.25">
      <c r="A23" s="564"/>
      <c r="B23" s="568"/>
      <c r="C23" s="614"/>
      <c r="D23" s="710"/>
      <c r="E23" s="709"/>
      <c r="F23" s="148" t="s">
        <v>389</v>
      </c>
      <c r="G23" s="523" t="s">
        <v>390</v>
      </c>
      <c r="H23" s="523"/>
      <c r="I23" s="523"/>
      <c r="J23" s="523"/>
      <c r="K23" s="585"/>
      <c r="L23" s="444" t="e">
        <f>#REF!-#REF!*10%</f>
        <v>#REF!</v>
      </c>
    </row>
    <row r="24" spans="1:12" ht="15" customHeight="1" x14ac:dyDescent="0.25">
      <c r="A24" s="564"/>
      <c r="B24" s="568"/>
      <c r="C24" s="614"/>
      <c r="D24" s="710"/>
      <c r="E24" s="709"/>
      <c r="F24" s="93" t="s">
        <v>704</v>
      </c>
      <c r="G24" s="523" t="s">
        <v>705</v>
      </c>
      <c r="H24" s="523"/>
      <c r="I24" s="523"/>
      <c r="J24" s="523"/>
      <c r="K24" s="585"/>
      <c r="L24" s="444" t="e">
        <f>#REF!-#REF!*10%</f>
        <v>#REF!</v>
      </c>
    </row>
    <row r="25" spans="1:12" ht="15" customHeight="1" x14ac:dyDescent="0.25">
      <c r="A25" s="564"/>
      <c r="B25" s="568"/>
      <c r="C25" s="614"/>
      <c r="D25" s="710"/>
      <c r="E25" s="709"/>
      <c r="F25" s="93" t="s">
        <v>706</v>
      </c>
      <c r="G25" s="523" t="s">
        <v>390</v>
      </c>
      <c r="H25" s="523"/>
      <c r="I25" s="523"/>
      <c r="J25" s="523"/>
      <c r="K25" s="585"/>
      <c r="L25" s="444" t="e">
        <f>#REF!-#REF!*10%</f>
        <v>#REF!</v>
      </c>
    </row>
    <row r="26" spans="1:12" ht="15" customHeight="1" x14ac:dyDescent="0.25">
      <c r="A26" s="564"/>
      <c r="B26" s="568"/>
      <c r="C26" s="614"/>
      <c r="D26" s="710"/>
      <c r="E26" s="709"/>
      <c r="F26" s="93" t="s">
        <v>1271</v>
      </c>
      <c r="G26" s="523" t="s">
        <v>390</v>
      </c>
      <c r="H26" s="523"/>
      <c r="I26" s="523"/>
      <c r="J26" s="523"/>
      <c r="K26" s="585"/>
      <c r="L26" s="444" t="e">
        <f>#REF!-#REF!*10%</f>
        <v>#REF!</v>
      </c>
    </row>
    <row r="27" spans="1:12" ht="15" customHeight="1" x14ac:dyDescent="0.25">
      <c r="A27" s="564"/>
      <c r="B27" s="568"/>
      <c r="C27" s="614"/>
      <c r="D27" s="710"/>
      <c r="E27" s="709"/>
      <c r="F27" s="93" t="s">
        <v>707</v>
      </c>
      <c r="G27" s="523" t="s">
        <v>1270</v>
      </c>
      <c r="H27" s="523"/>
      <c r="I27" s="523"/>
      <c r="J27" s="523"/>
      <c r="K27" s="585"/>
      <c r="L27" s="444" t="e">
        <f>#REF!-#REF!*10%</f>
        <v>#REF!</v>
      </c>
    </row>
    <row r="28" spans="1:12" ht="15" customHeight="1" x14ac:dyDescent="0.25">
      <c r="A28" s="564"/>
      <c r="B28" s="568"/>
      <c r="C28" s="614"/>
      <c r="D28" s="710"/>
      <c r="E28" s="709"/>
      <c r="F28" s="93" t="s">
        <v>708</v>
      </c>
      <c r="G28" s="523" t="s">
        <v>390</v>
      </c>
      <c r="H28" s="523"/>
      <c r="I28" s="523"/>
      <c r="J28" s="523"/>
      <c r="K28" s="585"/>
      <c r="L28" s="444" t="e">
        <f>#REF!-#REF!*10%</f>
        <v>#REF!</v>
      </c>
    </row>
    <row r="29" spans="1:12" ht="15" customHeight="1" x14ac:dyDescent="0.25">
      <c r="A29" s="564"/>
      <c r="B29" s="568"/>
      <c r="C29" s="614"/>
      <c r="D29" s="710"/>
      <c r="E29" s="709"/>
      <c r="F29" s="148" t="s">
        <v>377</v>
      </c>
      <c r="G29" s="523" t="s">
        <v>387</v>
      </c>
      <c r="H29" s="523"/>
      <c r="I29" s="523"/>
      <c r="J29" s="523"/>
      <c r="K29" s="585"/>
      <c r="L29" s="444" t="e">
        <f>#REF!-#REF!*10%</f>
        <v>#REF!</v>
      </c>
    </row>
    <row r="30" spans="1:12" ht="15.6" customHeight="1" x14ac:dyDescent="0.25">
      <c r="A30" s="564"/>
      <c r="B30" s="568"/>
      <c r="C30" s="614"/>
      <c r="D30" s="710"/>
      <c r="E30" s="709"/>
      <c r="F30" s="148" t="s">
        <v>562</v>
      </c>
      <c r="G30" s="523" t="s">
        <v>1024</v>
      </c>
      <c r="H30" s="523"/>
      <c r="I30" s="523"/>
      <c r="J30" s="523"/>
      <c r="K30" s="585"/>
      <c r="L30" s="444" t="e">
        <f>#REF!-#REF!*10%</f>
        <v>#REF!</v>
      </c>
    </row>
    <row r="31" spans="1:12" ht="15.6" customHeight="1" x14ac:dyDescent="0.25">
      <c r="A31" s="564"/>
      <c r="B31" s="568"/>
      <c r="C31" s="614"/>
      <c r="D31" s="710"/>
      <c r="E31" s="709"/>
      <c r="F31" s="148" t="s">
        <v>570</v>
      </c>
      <c r="G31" s="523" t="s">
        <v>613</v>
      </c>
      <c r="H31" s="523"/>
      <c r="I31" s="523"/>
      <c r="J31" s="523"/>
      <c r="K31" s="585"/>
      <c r="L31" s="444" t="e">
        <f>#REF!-#REF!*10%</f>
        <v>#REF!</v>
      </c>
    </row>
    <row r="32" spans="1:12" ht="15.6" customHeight="1" x14ac:dyDescent="0.25">
      <c r="A32" s="564"/>
      <c r="B32" s="568"/>
      <c r="C32" s="614"/>
      <c r="D32" s="710"/>
      <c r="E32" s="709"/>
      <c r="F32" s="167" t="s">
        <v>84</v>
      </c>
      <c r="G32" s="465">
        <v>7</v>
      </c>
      <c r="H32" s="465"/>
      <c r="I32" s="465"/>
      <c r="J32" s="465"/>
      <c r="K32" s="585"/>
      <c r="L32" s="444" t="e">
        <f>#REF!-#REF!*10%</f>
        <v>#REF!</v>
      </c>
    </row>
    <row r="33" spans="1:12" ht="15" customHeight="1" x14ac:dyDescent="0.25">
      <c r="A33" s="564"/>
      <c r="B33" s="569"/>
      <c r="C33" s="614"/>
      <c r="D33" s="710"/>
      <c r="E33" s="709"/>
      <c r="F33" s="136" t="s">
        <v>1016</v>
      </c>
      <c r="G33" s="454">
        <v>5</v>
      </c>
      <c r="H33" s="454"/>
      <c r="I33" s="454"/>
      <c r="J33" s="454"/>
      <c r="K33" s="585"/>
      <c r="L33" s="511" t="e">
        <f>#REF!-#REF!*10%</f>
        <v>#REF!</v>
      </c>
    </row>
    <row r="34" spans="1:12" ht="24.95" customHeight="1" x14ac:dyDescent="0.25">
      <c r="A34" s="493" t="s">
        <v>756</v>
      </c>
      <c r="B34" s="494"/>
      <c r="C34" s="494"/>
      <c r="D34" s="494"/>
      <c r="E34" s="494"/>
      <c r="F34" s="494"/>
      <c r="G34" s="494"/>
      <c r="H34" s="494"/>
      <c r="I34" s="494"/>
      <c r="J34" s="494"/>
      <c r="K34" s="494"/>
      <c r="L34" s="494"/>
    </row>
    <row r="35" spans="1:12" ht="15" customHeight="1" x14ac:dyDescent="0.25">
      <c r="A35" s="564">
        <v>1</v>
      </c>
      <c r="B35" s="567"/>
      <c r="C35" s="614" t="s">
        <v>756</v>
      </c>
      <c r="D35" s="709"/>
      <c r="E35" s="709"/>
      <c r="F35" s="94" t="s">
        <v>81</v>
      </c>
      <c r="G35" s="523" t="s">
        <v>6</v>
      </c>
      <c r="H35" s="523"/>
      <c r="I35" s="523"/>
      <c r="J35" s="523"/>
      <c r="K35" s="501">
        <v>3</v>
      </c>
      <c r="L35" s="708">
        <v>72362</v>
      </c>
    </row>
    <row r="36" spans="1:12" ht="15" customHeight="1" x14ac:dyDescent="0.25">
      <c r="A36" s="564"/>
      <c r="B36" s="568"/>
      <c r="C36" s="614"/>
      <c r="D36" s="710"/>
      <c r="E36" s="709"/>
      <c r="F36" s="94" t="s">
        <v>80</v>
      </c>
      <c r="G36" s="469">
        <v>60</v>
      </c>
      <c r="H36" s="469"/>
      <c r="I36" s="469"/>
      <c r="J36" s="469"/>
      <c r="K36" s="583"/>
      <c r="L36" s="438"/>
    </row>
    <row r="37" spans="1:12" ht="15" customHeight="1" x14ac:dyDescent="0.25">
      <c r="A37" s="564"/>
      <c r="B37" s="568"/>
      <c r="C37" s="614"/>
      <c r="D37" s="710"/>
      <c r="E37" s="709"/>
      <c r="F37" s="94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438"/>
    </row>
    <row r="38" spans="1:12" ht="15" customHeight="1" x14ac:dyDescent="0.25">
      <c r="A38" s="564"/>
      <c r="B38" s="568"/>
      <c r="C38" s="614"/>
      <c r="D38" s="710"/>
      <c r="E38" s="709"/>
      <c r="F38" s="94" t="s">
        <v>817</v>
      </c>
      <c r="G38" s="243">
        <f>G36*88</f>
        <v>5280</v>
      </c>
      <c r="H38" s="244">
        <f>G36*99</f>
        <v>5940</v>
      </c>
      <c r="I38" s="246">
        <f>G36*110</f>
        <v>6600</v>
      </c>
      <c r="J38" s="245">
        <f>G36*114</f>
        <v>6840</v>
      </c>
      <c r="K38" s="583"/>
      <c r="L38" s="438"/>
    </row>
    <row r="39" spans="1:12" ht="15" customHeight="1" x14ac:dyDescent="0.25">
      <c r="A39" s="564"/>
      <c r="B39" s="568"/>
      <c r="C39" s="614"/>
      <c r="D39" s="710"/>
      <c r="E39" s="709"/>
      <c r="F39" s="94" t="s">
        <v>1269</v>
      </c>
      <c r="G39" s="451">
        <v>0.98</v>
      </c>
      <c r="H39" s="451"/>
      <c r="I39" s="451"/>
      <c r="J39" s="451"/>
      <c r="K39" s="583"/>
      <c r="L39" s="438"/>
    </row>
    <row r="40" spans="1:12" ht="15" customHeight="1" x14ac:dyDescent="0.25">
      <c r="A40" s="564"/>
      <c r="B40" s="568"/>
      <c r="C40" s="614"/>
      <c r="D40" s="710"/>
      <c r="E40" s="709"/>
      <c r="F40" s="93" t="s">
        <v>699</v>
      </c>
      <c r="G40" s="523" t="s">
        <v>700</v>
      </c>
      <c r="H40" s="523"/>
      <c r="I40" s="523"/>
      <c r="J40" s="523"/>
      <c r="K40" s="583"/>
      <c r="L40" s="438"/>
    </row>
    <row r="41" spans="1:12" ht="15" customHeight="1" x14ac:dyDescent="0.25">
      <c r="A41" s="564"/>
      <c r="B41" s="568"/>
      <c r="C41" s="614"/>
      <c r="D41" s="710"/>
      <c r="E41" s="709"/>
      <c r="F41" s="93" t="s">
        <v>1181</v>
      </c>
      <c r="G41" s="462" t="s">
        <v>1179</v>
      </c>
      <c r="H41" s="463"/>
      <c r="I41" s="463"/>
      <c r="J41" s="464"/>
      <c r="K41" s="583"/>
      <c r="L41" s="438"/>
    </row>
    <row r="42" spans="1:12" ht="15" customHeight="1" x14ac:dyDescent="0.25">
      <c r="A42" s="564"/>
      <c r="B42" s="568"/>
      <c r="C42" s="614"/>
      <c r="D42" s="710"/>
      <c r="E42" s="709"/>
      <c r="F42" s="94" t="s">
        <v>83</v>
      </c>
      <c r="G42" s="523">
        <v>65</v>
      </c>
      <c r="H42" s="523"/>
      <c r="I42" s="523"/>
      <c r="J42" s="523"/>
      <c r="K42" s="583"/>
      <c r="L42" s="438"/>
    </row>
    <row r="43" spans="1:12" ht="15" customHeight="1" x14ac:dyDescent="0.25">
      <c r="A43" s="564"/>
      <c r="B43" s="568"/>
      <c r="C43" s="614"/>
      <c r="D43" s="710"/>
      <c r="E43" s="709"/>
      <c r="F43" s="94" t="s">
        <v>396</v>
      </c>
      <c r="G43" s="523" t="s">
        <v>1184</v>
      </c>
      <c r="H43" s="523"/>
      <c r="I43" s="523"/>
      <c r="J43" s="523"/>
      <c r="K43" s="583"/>
      <c r="L43" s="438"/>
    </row>
    <row r="44" spans="1:12" ht="15" customHeight="1" x14ac:dyDescent="0.25">
      <c r="A44" s="564"/>
      <c r="B44" s="568"/>
      <c r="C44" s="614"/>
      <c r="D44" s="710"/>
      <c r="E44" s="709"/>
      <c r="F44" s="94" t="s">
        <v>1028</v>
      </c>
      <c r="G44" s="523" t="s">
        <v>913</v>
      </c>
      <c r="H44" s="523"/>
      <c r="I44" s="523"/>
      <c r="J44" s="523"/>
      <c r="K44" s="583"/>
      <c r="L44" s="438"/>
    </row>
    <row r="45" spans="1:12" ht="15" customHeight="1" x14ac:dyDescent="0.25">
      <c r="A45" s="564"/>
      <c r="B45" s="568"/>
      <c r="C45" s="614"/>
      <c r="D45" s="710"/>
      <c r="E45" s="709"/>
      <c r="F45" s="94" t="s">
        <v>406</v>
      </c>
      <c r="G45" s="523" t="s">
        <v>760</v>
      </c>
      <c r="H45" s="523"/>
      <c r="I45" s="523"/>
      <c r="J45" s="523"/>
      <c r="K45" s="583"/>
      <c r="L45" s="438"/>
    </row>
    <row r="46" spans="1:12" ht="15" customHeight="1" x14ac:dyDescent="0.25">
      <c r="A46" s="564"/>
      <c r="B46" s="568"/>
      <c r="C46" s="614"/>
      <c r="D46" s="710"/>
      <c r="E46" s="709"/>
      <c r="F46" s="148" t="s">
        <v>379</v>
      </c>
      <c r="G46" s="523" t="s">
        <v>399</v>
      </c>
      <c r="H46" s="523"/>
      <c r="I46" s="523"/>
      <c r="J46" s="523"/>
      <c r="K46" s="583"/>
      <c r="L46" s="438"/>
    </row>
    <row r="47" spans="1:12" ht="15" customHeight="1" x14ac:dyDescent="0.25">
      <c r="A47" s="564"/>
      <c r="B47" s="568"/>
      <c r="C47" s="614"/>
      <c r="D47" s="710"/>
      <c r="E47" s="709"/>
      <c r="F47" s="93" t="s">
        <v>701</v>
      </c>
      <c r="G47" s="523">
        <v>100000</v>
      </c>
      <c r="H47" s="523"/>
      <c r="I47" s="523"/>
      <c r="J47" s="523"/>
      <c r="K47" s="583"/>
      <c r="L47" s="438"/>
    </row>
    <row r="48" spans="1:12" ht="15" customHeight="1" x14ac:dyDescent="0.25">
      <c r="A48" s="564"/>
      <c r="B48" s="568"/>
      <c r="C48" s="614"/>
      <c r="D48" s="710"/>
      <c r="E48" s="709"/>
      <c r="F48" s="148" t="s">
        <v>257</v>
      </c>
      <c r="G48" s="523" t="s">
        <v>408</v>
      </c>
      <c r="H48" s="523"/>
      <c r="I48" s="523"/>
      <c r="J48" s="523"/>
      <c r="K48" s="583"/>
      <c r="L48" s="438"/>
    </row>
    <row r="49" spans="1:12" ht="15" customHeight="1" x14ac:dyDescent="0.25">
      <c r="A49" s="564"/>
      <c r="B49" s="568"/>
      <c r="C49" s="614"/>
      <c r="D49" s="710"/>
      <c r="E49" s="709"/>
      <c r="F49" s="148" t="s">
        <v>376</v>
      </c>
      <c r="G49" s="523" t="s">
        <v>759</v>
      </c>
      <c r="H49" s="523"/>
      <c r="I49" s="523"/>
      <c r="J49" s="523"/>
      <c r="K49" s="583"/>
      <c r="L49" s="438"/>
    </row>
    <row r="50" spans="1:12" ht="15" customHeight="1" x14ac:dyDescent="0.25">
      <c r="A50" s="564"/>
      <c r="B50" s="568"/>
      <c r="C50" s="614"/>
      <c r="D50" s="710"/>
      <c r="E50" s="709"/>
      <c r="F50" s="148" t="s">
        <v>381</v>
      </c>
      <c r="G50" s="523" t="s">
        <v>1296</v>
      </c>
      <c r="H50" s="523"/>
      <c r="I50" s="523"/>
      <c r="J50" s="523"/>
      <c r="K50" s="583"/>
      <c r="L50" s="439"/>
    </row>
    <row r="51" spans="1:12" ht="15" customHeight="1" x14ac:dyDescent="0.25">
      <c r="A51" s="564"/>
      <c r="B51" s="568"/>
      <c r="C51" s="614"/>
      <c r="D51" s="710"/>
      <c r="E51" s="709"/>
      <c r="F51" s="148" t="s">
        <v>402</v>
      </c>
      <c r="G51" s="523" t="s">
        <v>1297</v>
      </c>
      <c r="H51" s="523"/>
      <c r="I51" s="523"/>
      <c r="J51" s="523"/>
      <c r="K51" s="584">
        <v>5</v>
      </c>
      <c r="L51" s="443">
        <v>77427</v>
      </c>
    </row>
    <row r="52" spans="1:12" ht="15" customHeight="1" x14ac:dyDescent="0.25">
      <c r="A52" s="564"/>
      <c r="B52" s="568"/>
      <c r="C52" s="614"/>
      <c r="D52" s="710"/>
      <c r="E52" s="709"/>
      <c r="F52" s="148" t="s">
        <v>403</v>
      </c>
      <c r="G52" s="523" t="s">
        <v>404</v>
      </c>
      <c r="H52" s="523"/>
      <c r="I52" s="523"/>
      <c r="J52" s="523"/>
      <c r="K52" s="585"/>
      <c r="L52" s="444" t="e">
        <f>#REF!-#REF!*10%</f>
        <v>#REF!</v>
      </c>
    </row>
    <row r="53" spans="1:12" ht="15" customHeight="1" x14ac:dyDescent="0.25">
      <c r="A53" s="564"/>
      <c r="B53" s="568"/>
      <c r="C53" s="614"/>
      <c r="D53" s="710"/>
      <c r="E53" s="709"/>
      <c r="F53" s="94" t="s">
        <v>358</v>
      </c>
      <c r="G53" s="523" t="s">
        <v>359</v>
      </c>
      <c r="H53" s="523"/>
      <c r="I53" s="523"/>
      <c r="J53" s="523"/>
      <c r="K53" s="585"/>
      <c r="L53" s="444" t="e">
        <f>#REF!-#REF!*10%</f>
        <v>#REF!</v>
      </c>
    </row>
    <row r="54" spans="1:12" ht="15" customHeight="1" x14ac:dyDescent="0.25">
      <c r="A54" s="564"/>
      <c r="B54" s="568"/>
      <c r="C54" s="614"/>
      <c r="D54" s="710"/>
      <c r="E54" s="709"/>
      <c r="F54" s="148" t="s">
        <v>389</v>
      </c>
      <c r="G54" s="523" t="s">
        <v>390</v>
      </c>
      <c r="H54" s="523"/>
      <c r="I54" s="523"/>
      <c r="J54" s="523"/>
      <c r="K54" s="585"/>
      <c r="L54" s="444" t="e">
        <f>#REF!-#REF!*10%</f>
        <v>#REF!</v>
      </c>
    </row>
    <row r="55" spans="1:12" ht="15" customHeight="1" x14ac:dyDescent="0.25">
      <c r="A55" s="564"/>
      <c r="B55" s="568"/>
      <c r="C55" s="614"/>
      <c r="D55" s="710"/>
      <c r="E55" s="709"/>
      <c r="F55" s="93" t="s">
        <v>704</v>
      </c>
      <c r="G55" s="523" t="s">
        <v>705</v>
      </c>
      <c r="H55" s="523"/>
      <c r="I55" s="523"/>
      <c r="J55" s="523"/>
      <c r="K55" s="585"/>
      <c r="L55" s="444" t="e">
        <f>#REF!-#REF!*10%</f>
        <v>#REF!</v>
      </c>
    </row>
    <row r="56" spans="1:12" ht="15" customHeight="1" x14ac:dyDescent="0.25">
      <c r="A56" s="564"/>
      <c r="B56" s="568"/>
      <c r="C56" s="614"/>
      <c r="D56" s="710"/>
      <c r="E56" s="709"/>
      <c r="F56" s="93" t="s">
        <v>706</v>
      </c>
      <c r="G56" s="523" t="s">
        <v>390</v>
      </c>
      <c r="H56" s="523"/>
      <c r="I56" s="523"/>
      <c r="J56" s="523"/>
      <c r="K56" s="585"/>
      <c r="L56" s="444" t="e">
        <f>#REF!-#REF!*10%</f>
        <v>#REF!</v>
      </c>
    </row>
    <row r="57" spans="1:12" ht="15" customHeight="1" x14ac:dyDescent="0.25">
      <c r="A57" s="564"/>
      <c r="B57" s="568"/>
      <c r="C57" s="614"/>
      <c r="D57" s="710"/>
      <c r="E57" s="709"/>
      <c r="F57" s="93" t="s">
        <v>1271</v>
      </c>
      <c r="G57" s="523" t="s">
        <v>390</v>
      </c>
      <c r="H57" s="523"/>
      <c r="I57" s="523"/>
      <c r="J57" s="523"/>
      <c r="K57" s="585"/>
      <c r="L57" s="444" t="e">
        <f>#REF!-#REF!*10%</f>
        <v>#REF!</v>
      </c>
    </row>
    <row r="58" spans="1:12" ht="15" customHeight="1" x14ac:dyDescent="0.25">
      <c r="A58" s="564"/>
      <c r="B58" s="568"/>
      <c r="C58" s="614"/>
      <c r="D58" s="710"/>
      <c r="E58" s="709"/>
      <c r="F58" s="93" t="s">
        <v>707</v>
      </c>
      <c r="G58" s="523" t="s">
        <v>1270</v>
      </c>
      <c r="H58" s="523"/>
      <c r="I58" s="523"/>
      <c r="J58" s="523"/>
      <c r="K58" s="585"/>
      <c r="L58" s="444" t="e">
        <f>#REF!-#REF!*10%</f>
        <v>#REF!</v>
      </c>
    </row>
    <row r="59" spans="1:12" ht="15" customHeight="1" x14ac:dyDescent="0.25">
      <c r="A59" s="564"/>
      <c r="B59" s="568"/>
      <c r="C59" s="614"/>
      <c r="D59" s="710"/>
      <c r="E59" s="709"/>
      <c r="F59" s="93" t="s">
        <v>708</v>
      </c>
      <c r="G59" s="523" t="s">
        <v>390</v>
      </c>
      <c r="H59" s="523"/>
      <c r="I59" s="523"/>
      <c r="J59" s="523"/>
      <c r="K59" s="585"/>
      <c r="L59" s="444" t="e">
        <f>#REF!-#REF!*10%</f>
        <v>#REF!</v>
      </c>
    </row>
    <row r="60" spans="1:12" ht="15" customHeight="1" x14ac:dyDescent="0.25">
      <c r="A60" s="564"/>
      <c r="B60" s="568"/>
      <c r="C60" s="614"/>
      <c r="D60" s="710"/>
      <c r="E60" s="709"/>
      <c r="F60" s="148" t="s">
        <v>377</v>
      </c>
      <c r="G60" s="523" t="s">
        <v>387</v>
      </c>
      <c r="H60" s="523"/>
      <c r="I60" s="523"/>
      <c r="J60" s="523"/>
      <c r="K60" s="585"/>
      <c r="L60" s="444" t="e">
        <f>#REF!-#REF!*10%</f>
        <v>#REF!</v>
      </c>
    </row>
    <row r="61" spans="1:12" ht="15.6" customHeight="1" x14ac:dyDescent="0.25">
      <c r="A61" s="564"/>
      <c r="B61" s="568"/>
      <c r="C61" s="614"/>
      <c r="D61" s="710"/>
      <c r="E61" s="709"/>
      <c r="F61" s="148" t="s">
        <v>562</v>
      </c>
      <c r="G61" s="523" t="s">
        <v>1024</v>
      </c>
      <c r="H61" s="523"/>
      <c r="I61" s="523"/>
      <c r="J61" s="523"/>
      <c r="K61" s="585"/>
      <c r="L61" s="444" t="e">
        <f>#REF!-#REF!*10%</f>
        <v>#REF!</v>
      </c>
    </row>
    <row r="62" spans="1:12" ht="15.6" customHeight="1" x14ac:dyDescent="0.25">
      <c r="A62" s="564"/>
      <c r="B62" s="568"/>
      <c r="C62" s="614"/>
      <c r="D62" s="710"/>
      <c r="E62" s="709"/>
      <c r="F62" s="148" t="s">
        <v>570</v>
      </c>
      <c r="G62" s="523" t="s">
        <v>613</v>
      </c>
      <c r="H62" s="523"/>
      <c r="I62" s="523"/>
      <c r="J62" s="523"/>
      <c r="K62" s="585"/>
      <c r="L62" s="444" t="e">
        <f>#REF!-#REF!*10%</f>
        <v>#REF!</v>
      </c>
    </row>
    <row r="63" spans="1:12" ht="15.6" customHeight="1" x14ac:dyDescent="0.25">
      <c r="A63" s="564"/>
      <c r="B63" s="568"/>
      <c r="C63" s="614"/>
      <c r="D63" s="710"/>
      <c r="E63" s="709"/>
      <c r="F63" s="167" t="s">
        <v>84</v>
      </c>
      <c r="G63" s="465">
        <v>8</v>
      </c>
      <c r="H63" s="465"/>
      <c r="I63" s="465"/>
      <c r="J63" s="465"/>
      <c r="K63" s="585"/>
      <c r="L63" s="444" t="e">
        <f>#REF!-#REF!*10%</f>
        <v>#REF!</v>
      </c>
    </row>
    <row r="64" spans="1:12" ht="15" customHeight="1" x14ac:dyDescent="0.25">
      <c r="A64" s="564"/>
      <c r="B64" s="569"/>
      <c r="C64" s="614"/>
      <c r="D64" s="710"/>
      <c r="E64" s="709"/>
      <c r="F64" s="136" t="s">
        <v>1016</v>
      </c>
      <c r="G64" s="454">
        <v>5</v>
      </c>
      <c r="H64" s="454"/>
      <c r="I64" s="454"/>
      <c r="J64" s="454"/>
      <c r="K64" s="585"/>
      <c r="L64" s="511" t="e">
        <f>#REF!-#REF!*10%</f>
        <v>#REF!</v>
      </c>
    </row>
    <row r="65" spans="1:12" ht="24.95" customHeight="1" x14ac:dyDescent="0.25">
      <c r="A65" s="711" t="s">
        <v>757</v>
      </c>
      <c r="B65" s="712"/>
      <c r="C65" s="712"/>
      <c r="D65" s="712"/>
      <c r="E65" s="712"/>
      <c r="F65" s="712"/>
      <c r="G65" s="712"/>
      <c r="H65" s="712"/>
      <c r="I65" s="712"/>
      <c r="J65" s="712"/>
      <c r="K65" s="712"/>
      <c r="L65" s="712"/>
    </row>
    <row r="66" spans="1:12" ht="15" customHeight="1" x14ac:dyDescent="0.25">
      <c r="A66" s="564">
        <v>1</v>
      </c>
      <c r="B66" s="567"/>
      <c r="C66" s="614" t="s">
        <v>757</v>
      </c>
      <c r="D66" s="709"/>
      <c r="E66" s="709"/>
      <c r="F66" s="94" t="s">
        <v>81</v>
      </c>
      <c r="G66" s="523" t="s">
        <v>6</v>
      </c>
      <c r="H66" s="523"/>
      <c r="I66" s="523"/>
      <c r="J66" s="523"/>
      <c r="K66" s="501">
        <v>3</v>
      </c>
      <c r="L66" s="708">
        <v>96685</v>
      </c>
    </row>
    <row r="67" spans="1:12" ht="15" customHeight="1" x14ac:dyDescent="0.25">
      <c r="A67" s="564"/>
      <c r="B67" s="568"/>
      <c r="C67" s="614"/>
      <c r="D67" s="710"/>
      <c r="E67" s="709"/>
      <c r="F67" s="94" t="s">
        <v>80</v>
      </c>
      <c r="G67" s="469">
        <v>80</v>
      </c>
      <c r="H67" s="469"/>
      <c r="I67" s="469"/>
      <c r="J67" s="469"/>
      <c r="K67" s="583"/>
      <c r="L67" s="438"/>
    </row>
    <row r="68" spans="1:12" ht="15" customHeight="1" x14ac:dyDescent="0.25">
      <c r="A68" s="564"/>
      <c r="B68" s="568"/>
      <c r="C68" s="614"/>
      <c r="D68" s="710"/>
      <c r="E68" s="709"/>
      <c r="F68" s="94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438"/>
    </row>
    <row r="69" spans="1:12" ht="15" customHeight="1" x14ac:dyDescent="0.25">
      <c r="A69" s="564"/>
      <c r="B69" s="568"/>
      <c r="C69" s="614"/>
      <c r="D69" s="710"/>
      <c r="E69" s="709"/>
      <c r="F69" s="94" t="s">
        <v>817</v>
      </c>
      <c r="G69" s="243">
        <f>G67*88</f>
        <v>7040</v>
      </c>
      <c r="H69" s="244">
        <f>G67*99</f>
        <v>7920</v>
      </c>
      <c r="I69" s="246">
        <f>G67*110</f>
        <v>8800</v>
      </c>
      <c r="J69" s="245">
        <f>G67*114</f>
        <v>9120</v>
      </c>
      <c r="K69" s="583"/>
      <c r="L69" s="438"/>
    </row>
    <row r="70" spans="1:12" ht="15" customHeight="1" x14ac:dyDescent="0.25">
      <c r="A70" s="564"/>
      <c r="B70" s="568"/>
      <c r="C70" s="614"/>
      <c r="D70" s="710"/>
      <c r="E70" s="709"/>
      <c r="F70" s="94" t="s">
        <v>1269</v>
      </c>
      <c r="G70" s="451">
        <v>0.98</v>
      </c>
      <c r="H70" s="451"/>
      <c r="I70" s="451"/>
      <c r="J70" s="451"/>
      <c r="K70" s="583"/>
      <c r="L70" s="438"/>
    </row>
    <row r="71" spans="1:12" ht="15" customHeight="1" x14ac:dyDescent="0.25">
      <c r="A71" s="564"/>
      <c r="B71" s="568"/>
      <c r="C71" s="614"/>
      <c r="D71" s="710"/>
      <c r="E71" s="709"/>
      <c r="F71" s="93" t="s">
        <v>699</v>
      </c>
      <c r="G71" s="523" t="s">
        <v>700</v>
      </c>
      <c r="H71" s="523"/>
      <c r="I71" s="523"/>
      <c r="J71" s="523"/>
      <c r="K71" s="583"/>
      <c r="L71" s="438"/>
    </row>
    <row r="72" spans="1:12" ht="15" customHeight="1" x14ac:dyDescent="0.25">
      <c r="A72" s="564"/>
      <c r="B72" s="568"/>
      <c r="C72" s="614"/>
      <c r="D72" s="710"/>
      <c r="E72" s="709"/>
      <c r="F72" s="93" t="s">
        <v>1181</v>
      </c>
      <c r="G72" s="462" t="s">
        <v>1179</v>
      </c>
      <c r="H72" s="463"/>
      <c r="I72" s="463"/>
      <c r="J72" s="464"/>
      <c r="K72" s="583"/>
      <c r="L72" s="438"/>
    </row>
    <row r="73" spans="1:12" ht="15" customHeight="1" x14ac:dyDescent="0.25">
      <c r="A73" s="564"/>
      <c r="B73" s="568"/>
      <c r="C73" s="614"/>
      <c r="D73" s="710"/>
      <c r="E73" s="709"/>
      <c r="F73" s="94" t="s">
        <v>83</v>
      </c>
      <c r="G73" s="523">
        <v>65</v>
      </c>
      <c r="H73" s="523"/>
      <c r="I73" s="523"/>
      <c r="J73" s="523"/>
      <c r="K73" s="583"/>
      <c r="L73" s="438"/>
    </row>
    <row r="74" spans="1:12" ht="15" customHeight="1" x14ac:dyDescent="0.25">
      <c r="A74" s="564"/>
      <c r="B74" s="568"/>
      <c r="C74" s="614"/>
      <c r="D74" s="710"/>
      <c r="E74" s="709"/>
      <c r="F74" s="94" t="s">
        <v>396</v>
      </c>
      <c r="G74" s="523" t="s">
        <v>1184</v>
      </c>
      <c r="H74" s="523"/>
      <c r="I74" s="523"/>
      <c r="J74" s="523"/>
      <c r="K74" s="583"/>
      <c r="L74" s="438"/>
    </row>
    <row r="75" spans="1:12" ht="15" customHeight="1" x14ac:dyDescent="0.25">
      <c r="A75" s="564"/>
      <c r="B75" s="568"/>
      <c r="C75" s="614"/>
      <c r="D75" s="710"/>
      <c r="E75" s="709"/>
      <c r="F75" s="94" t="s">
        <v>1028</v>
      </c>
      <c r="G75" s="523" t="s">
        <v>913</v>
      </c>
      <c r="H75" s="523"/>
      <c r="I75" s="523"/>
      <c r="J75" s="523"/>
      <c r="K75" s="583"/>
      <c r="L75" s="438"/>
    </row>
    <row r="76" spans="1:12" ht="15" customHeight="1" x14ac:dyDescent="0.25">
      <c r="A76" s="564"/>
      <c r="B76" s="568"/>
      <c r="C76" s="614"/>
      <c r="D76" s="710"/>
      <c r="E76" s="709"/>
      <c r="F76" s="94" t="s">
        <v>406</v>
      </c>
      <c r="G76" s="523" t="s">
        <v>760</v>
      </c>
      <c r="H76" s="523"/>
      <c r="I76" s="523"/>
      <c r="J76" s="523"/>
      <c r="K76" s="583"/>
      <c r="L76" s="438"/>
    </row>
    <row r="77" spans="1:12" ht="15" customHeight="1" x14ac:dyDescent="0.25">
      <c r="A77" s="564"/>
      <c r="B77" s="568"/>
      <c r="C77" s="614"/>
      <c r="D77" s="710"/>
      <c r="E77" s="709"/>
      <c r="F77" s="148" t="s">
        <v>379</v>
      </c>
      <c r="G77" s="523" t="s">
        <v>399</v>
      </c>
      <c r="H77" s="523"/>
      <c r="I77" s="523"/>
      <c r="J77" s="523"/>
      <c r="K77" s="583"/>
      <c r="L77" s="438"/>
    </row>
    <row r="78" spans="1:12" ht="15" customHeight="1" x14ac:dyDescent="0.25">
      <c r="A78" s="564"/>
      <c r="B78" s="568"/>
      <c r="C78" s="614"/>
      <c r="D78" s="710"/>
      <c r="E78" s="709"/>
      <c r="F78" s="93" t="s">
        <v>701</v>
      </c>
      <c r="G78" s="523">
        <v>100000</v>
      </c>
      <c r="H78" s="523"/>
      <c r="I78" s="523"/>
      <c r="J78" s="523"/>
      <c r="K78" s="583"/>
      <c r="L78" s="438"/>
    </row>
    <row r="79" spans="1:12" ht="15" customHeight="1" x14ac:dyDescent="0.25">
      <c r="A79" s="564"/>
      <c r="B79" s="568"/>
      <c r="C79" s="614"/>
      <c r="D79" s="710"/>
      <c r="E79" s="709"/>
      <c r="F79" s="148" t="s">
        <v>257</v>
      </c>
      <c r="G79" s="523" t="s">
        <v>408</v>
      </c>
      <c r="H79" s="523"/>
      <c r="I79" s="523"/>
      <c r="J79" s="523"/>
      <c r="K79" s="583"/>
      <c r="L79" s="438"/>
    </row>
    <row r="80" spans="1:12" ht="15" customHeight="1" x14ac:dyDescent="0.25">
      <c r="A80" s="564"/>
      <c r="B80" s="568"/>
      <c r="C80" s="614"/>
      <c r="D80" s="710"/>
      <c r="E80" s="709"/>
      <c r="F80" s="148" t="s">
        <v>376</v>
      </c>
      <c r="G80" s="523" t="s">
        <v>759</v>
      </c>
      <c r="H80" s="523"/>
      <c r="I80" s="523"/>
      <c r="J80" s="523"/>
      <c r="K80" s="583"/>
      <c r="L80" s="438"/>
    </row>
    <row r="81" spans="1:12" ht="15" customHeight="1" x14ac:dyDescent="0.25">
      <c r="A81" s="564"/>
      <c r="B81" s="568"/>
      <c r="C81" s="614"/>
      <c r="D81" s="710"/>
      <c r="E81" s="709"/>
      <c r="F81" s="148" t="s">
        <v>381</v>
      </c>
      <c r="G81" s="523" t="s">
        <v>1296</v>
      </c>
      <c r="H81" s="523"/>
      <c r="I81" s="523"/>
      <c r="J81" s="523"/>
      <c r="K81" s="583"/>
      <c r="L81" s="439"/>
    </row>
    <row r="82" spans="1:12" ht="15" customHeight="1" x14ac:dyDescent="0.25">
      <c r="A82" s="564"/>
      <c r="B82" s="568"/>
      <c r="C82" s="614"/>
      <c r="D82" s="710"/>
      <c r="E82" s="709"/>
      <c r="F82" s="148" t="s">
        <v>402</v>
      </c>
      <c r="G82" s="523" t="s">
        <v>1297</v>
      </c>
      <c r="H82" s="523"/>
      <c r="I82" s="523"/>
      <c r="J82" s="523"/>
      <c r="K82" s="584">
        <v>5</v>
      </c>
      <c r="L82" s="443">
        <v>103453</v>
      </c>
    </row>
    <row r="83" spans="1:12" ht="15" customHeight="1" x14ac:dyDescent="0.25">
      <c r="A83" s="564"/>
      <c r="B83" s="568"/>
      <c r="C83" s="614"/>
      <c r="D83" s="710"/>
      <c r="E83" s="709"/>
      <c r="F83" s="148" t="s">
        <v>403</v>
      </c>
      <c r="G83" s="523" t="s">
        <v>404</v>
      </c>
      <c r="H83" s="523"/>
      <c r="I83" s="523"/>
      <c r="J83" s="523"/>
      <c r="K83" s="585"/>
      <c r="L83" s="444" t="e">
        <f>#REF!-#REF!*10%</f>
        <v>#REF!</v>
      </c>
    </row>
    <row r="84" spans="1:12" ht="15" customHeight="1" x14ac:dyDescent="0.25">
      <c r="A84" s="564"/>
      <c r="B84" s="568"/>
      <c r="C84" s="614"/>
      <c r="D84" s="710"/>
      <c r="E84" s="709"/>
      <c r="F84" s="94" t="s">
        <v>358</v>
      </c>
      <c r="G84" s="523" t="s">
        <v>359</v>
      </c>
      <c r="H84" s="523"/>
      <c r="I84" s="523"/>
      <c r="J84" s="523"/>
      <c r="K84" s="585"/>
      <c r="L84" s="444" t="e">
        <f>#REF!-#REF!*10%</f>
        <v>#REF!</v>
      </c>
    </row>
    <row r="85" spans="1:12" ht="15" customHeight="1" x14ac:dyDescent="0.25">
      <c r="A85" s="564"/>
      <c r="B85" s="568"/>
      <c r="C85" s="614"/>
      <c r="D85" s="710"/>
      <c r="E85" s="709"/>
      <c r="F85" s="148" t="s">
        <v>389</v>
      </c>
      <c r="G85" s="523" t="s">
        <v>390</v>
      </c>
      <c r="H85" s="523"/>
      <c r="I85" s="523"/>
      <c r="J85" s="523"/>
      <c r="K85" s="585"/>
      <c r="L85" s="444" t="e">
        <f>#REF!-#REF!*10%</f>
        <v>#REF!</v>
      </c>
    </row>
    <row r="86" spans="1:12" ht="15" customHeight="1" x14ac:dyDescent="0.25">
      <c r="A86" s="564"/>
      <c r="B86" s="568"/>
      <c r="C86" s="614"/>
      <c r="D86" s="710"/>
      <c r="E86" s="709"/>
      <c r="F86" s="93" t="s">
        <v>704</v>
      </c>
      <c r="G86" s="523" t="s">
        <v>705</v>
      </c>
      <c r="H86" s="523"/>
      <c r="I86" s="523"/>
      <c r="J86" s="523"/>
      <c r="K86" s="585"/>
      <c r="L86" s="444" t="e">
        <f>#REF!-#REF!*10%</f>
        <v>#REF!</v>
      </c>
    </row>
    <row r="87" spans="1:12" ht="15" customHeight="1" x14ac:dyDescent="0.25">
      <c r="A87" s="564"/>
      <c r="B87" s="568"/>
      <c r="C87" s="614"/>
      <c r="D87" s="710"/>
      <c r="E87" s="709"/>
      <c r="F87" s="93" t="s">
        <v>706</v>
      </c>
      <c r="G87" s="523" t="s">
        <v>390</v>
      </c>
      <c r="H87" s="523"/>
      <c r="I87" s="523"/>
      <c r="J87" s="523"/>
      <c r="K87" s="585"/>
      <c r="L87" s="444" t="e">
        <f>#REF!-#REF!*10%</f>
        <v>#REF!</v>
      </c>
    </row>
    <row r="88" spans="1:12" ht="15" customHeight="1" x14ac:dyDescent="0.25">
      <c r="A88" s="564"/>
      <c r="B88" s="568"/>
      <c r="C88" s="614"/>
      <c r="D88" s="710"/>
      <c r="E88" s="709"/>
      <c r="F88" s="93" t="s">
        <v>1271</v>
      </c>
      <c r="G88" s="523" t="s">
        <v>390</v>
      </c>
      <c r="H88" s="523"/>
      <c r="I88" s="523"/>
      <c r="J88" s="523"/>
      <c r="K88" s="585"/>
      <c r="L88" s="444" t="e">
        <f>#REF!-#REF!*10%</f>
        <v>#REF!</v>
      </c>
    </row>
    <row r="89" spans="1:12" ht="15" customHeight="1" x14ac:dyDescent="0.25">
      <c r="A89" s="564"/>
      <c r="B89" s="568"/>
      <c r="C89" s="614"/>
      <c r="D89" s="710"/>
      <c r="E89" s="709"/>
      <c r="F89" s="93" t="s">
        <v>707</v>
      </c>
      <c r="G89" s="523" t="s">
        <v>1270</v>
      </c>
      <c r="H89" s="523"/>
      <c r="I89" s="523"/>
      <c r="J89" s="523"/>
      <c r="K89" s="585"/>
      <c r="L89" s="444" t="e">
        <f>#REF!-#REF!*10%</f>
        <v>#REF!</v>
      </c>
    </row>
    <row r="90" spans="1:12" ht="15" customHeight="1" x14ac:dyDescent="0.25">
      <c r="A90" s="564"/>
      <c r="B90" s="568"/>
      <c r="C90" s="614"/>
      <c r="D90" s="710"/>
      <c r="E90" s="709"/>
      <c r="F90" s="93" t="s">
        <v>708</v>
      </c>
      <c r="G90" s="523" t="s">
        <v>390</v>
      </c>
      <c r="H90" s="523"/>
      <c r="I90" s="523"/>
      <c r="J90" s="523"/>
      <c r="K90" s="585"/>
      <c r="L90" s="444" t="e">
        <f>#REF!-#REF!*10%</f>
        <v>#REF!</v>
      </c>
    </row>
    <row r="91" spans="1:12" ht="15" customHeight="1" x14ac:dyDescent="0.25">
      <c r="A91" s="564"/>
      <c r="B91" s="568"/>
      <c r="C91" s="614"/>
      <c r="D91" s="710"/>
      <c r="E91" s="709"/>
      <c r="F91" s="148" t="s">
        <v>377</v>
      </c>
      <c r="G91" s="523" t="s">
        <v>387</v>
      </c>
      <c r="H91" s="523"/>
      <c r="I91" s="523"/>
      <c r="J91" s="523"/>
      <c r="K91" s="585"/>
      <c r="L91" s="444" t="e">
        <f>#REF!-#REF!*10%</f>
        <v>#REF!</v>
      </c>
    </row>
    <row r="92" spans="1:12" ht="15.6" customHeight="1" x14ac:dyDescent="0.25">
      <c r="A92" s="564"/>
      <c r="B92" s="568"/>
      <c r="C92" s="614"/>
      <c r="D92" s="710"/>
      <c r="E92" s="709"/>
      <c r="F92" s="148" t="s">
        <v>562</v>
      </c>
      <c r="G92" s="523" t="s">
        <v>1024</v>
      </c>
      <c r="H92" s="523"/>
      <c r="I92" s="523"/>
      <c r="J92" s="523"/>
      <c r="K92" s="585"/>
      <c r="L92" s="444" t="e">
        <f>#REF!-#REF!*10%</f>
        <v>#REF!</v>
      </c>
    </row>
    <row r="93" spans="1:12" ht="15.6" customHeight="1" x14ac:dyDescent="0.25">
      <c r="A93" s="564"/>
      <c r="B93" s="568"/>
      <c r="C93" s="614"/>
      <c r="D93" s="710"/>
      <c r="E93" s="709"/>
      <c r="F93" s="148" t="s">
        <v>570</v>
      </c>
      <c r="G93" s="523" t="s">
        <v>613</v>
      </c>
      <c r="H93" s="523"/>
      <c r="I93" s="523"/>
      <c r="J93" s="523"/>
      <c r="K93" s="585"/>
      <c r="L93" s="444" t="e">
        <f>#REF!-#REF!*10%</f>
        <v>#REF!</v>
      </c>
    </row>
    <row r="94" spans="1:12" ht="15.6" customHeight="1" x14ac:dyDescent="0.25">
      <c r="A94" s="564"/>
      <c r="B94" s="568"/>
      <c r="C94" s="614"/>
      <c r="D94" s="710"/>
      <c r="E94" s="709"/>
      <c r="F94" s="167" t="s">
        <v>84</v>
      </c>
      <c r="G94" s="465">
        <v>9</v>
      </c>
      <c r="H94" s="465"/>
      <c r="I94" s="465"/>
      <c r="J94" s="465"/>
      <c r="K94" s="585"/>
      <c r="L94" s="444" t="e">
        <f>#REF!-#REF!*10%</f>
        <v>#REF!</v>
      </c>
    </row>
    <row r="95" spans="1:12" ht="15" customHeight="1" x14ac:dyDescent="0.25">
      <c r="A95" s="564"/>
      <c r="B95" s="569"/>
      <c r="C95" s="614"/>
      <c r="D95" s="710"/>
      <c r="E95" s="709"/>
      <c r="F95" s="136" t="s">
        <v>1016</v>
      </c>
      <c r="G95" s="454">
        <v>5</v>
      </c>
      <c r="H95" s="454"/>
      <c r="I95" s="454"/>
      <c r="J95" s="454"/>
      <c r="K95" s="585"/>
      <c r="L95" s="511" t="e">
        <f>#REF!-#REF!*10%</f>
        <v>#REF!</v>
      </c>
    </row>
    <row r="96" spans="1:12" ht="24.95" customHeight="1" x14ac:dyDescent="0.25">
      <c r="A96" s="493" t="s">
        <v>761</v>
      </c>
      <c r="B96" s="494"/>
      <c r="C96" s="494"/>
      <c r="D96" s="494"/>
      <c r="E96" s="494"/>
      <c r="F96" s="494"/>
      <c r="G96" s="494"/>
      <c r="H96" s="494"/>
      <c r="I96" s="494"/>
      <c r="J96" s="494"/>
      <c r="K96" s="494"/>
      <c r="L96" s="494"/>
    </row>
    <row r="97" spans="1:12" ht="15" customHeight="1" x14ac:dyDescent="0.25">
      <c r="A97" s="564">
        <v>1</v>
      </c>
      <c r="B97" s="567"/>
      <c r="C97" s="614" t="s">
        <v>761</v>
      </c>
      <c r="D97" s="709"/>
      <c r="E97" s="709"/>
      <c r="F97" s="94" t="s">
        <v>81</v>
      </c>
      <c r="G97" s="523" t="s">
        <v>6</v>
      </c>
      <c r="H97" s="523"/>
      <c r="I97" s="523"/>
      <c r="J97" s="523"/>
      <c r="K97" s="501">
        <v>3</v>
      </c>
      <c r="L97" s="708">
        <v>120857</v>
      </c>
    </row>
    <row r="98" spans="1:12" ht="15" customHeight="1" x14ac:dyDescent="0.25">
      <c r="A98" s="564"/>
      <c r="B98" s="568"/>
      <c r="C98" s="614"/>
      <c r="D98" s="710"/>
      <c r="E98" s="709"/>
      <c r="F98" s="94" t="s">
        <v>80</v>
      </c>
      <c r="G98" s="469">
        <v>100</v>
      </c>
      <c r="H98" s="469"/>
      <c r="I98" s="469"/>
      <c r="J98" s="469"/>
      <c r="K98" s="583"/>
      <c r="L98" s="438"/>
    </row>
    <row r="99" spans="1:12" ht="15" customHeight="1" x14ac:dyDescent="0.25">
      <c r="A99" s="564"/>
      <c r="B99" s="568"/>
      <c r="C99" s="614"/>
      <c r="D99" s="710"/>
      <c r="E99" s="709"/>
      <c r="F99" s="94" t="s">
        <v>8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438"/>
    </row>
    <row r="100" spans="1:12" ht="15" customHeight="1" x14ac:dyDescent="0.25">
      <c r="A100" s="564"/>
      <c r="B100" s="568"/>
      <c r="C100" s="614"/>
      <c r="D100" s="710"/>
      <c r="E100" s="709"/>
      <c r="F100" s="94" t="s">
        <v>817</v>
      </c>
      <c r="G100" s="243">
        <f>G98*88</f>
        <v>8800</v>
      </c>
      <c r="H100" s="244">
        <f>G98*99</f>
        <v>9900</v>
      </c>
      <c r="I100" s="246">
        <f>G98*110</f>
        <v>11000</v>
      </c>
      <c r="J100" s="245">
        <f>G98*114</f>
        <v>11400</v>
      </c>
      <c r="K100" s="583"/>
      <c r="L100" s="438"/>
    </row>
    <row r="101" spans="1:12" ht="15" customHeight="1" x14ac:dyDescent="0.25">
      <c r="A101" s="564"/>
      <c r="B101" s="568"/>
      <c r="C101" s="614"/>
      <c r="D101" s="710"/>
      <c r="E101" s="709"/>
      <c r="F101" s="94" t="s">
        <v>1269</v>
      </c>
      <c r="G101" s="451">
        <v>0.98</v>
      </c>
      <c r="H101" s="451"/>
      <c r="I101" s="451"/>
      <c r="J101" s="451"/>
      <c r="K101" s="583"/>
      <c r="L101" s="438"/>
    </row>
    <row r="102" spans="1:12" ht="15" customHeight="1" x14ac:dyDescent="0.25">
      <c r="A102" s="564"/>
      <c r="B102" s="568"/>
      <c r="C102" s="614"/>
      <c r="D102" s="710"/>
      <c r="E102" s="709"/>
      <c r="F102" s="93" t="s">
        <v>699</v>
      </c>
      <c r="G102" s="523" t="s">
        <v>700</v>
      </c>
      <c r="H102" s="523"/>
      <c r="I102" s="523"/>
      <c r="J102" s="523"/>
      <c r="K102" s="583"/>
      <c r="L102" s="438"/>
    </row>
    <row r="103" spans="1:12" ht="15" customHeight="1" x14ac:dyDescent="0.25">
      <c r="A103" s="564"/>
      <c r="B103" s="568"/>
      <c r="C103" s="614"/>
      <c r="D103" s="710"/>
      <c r="E103" s="709"/>
      <c r="F103" s="93" t="s">
        <v>1181</v>
      </c>
      <c r="G103" s="462" t="s">
        <v>1179</v>
      </c>
      <c r="H103" s="463"/>
      <c r="I103" s="463"/>
      <c r="J103" s="464"/>
      <c r="K103" s="583"/>
      <c r="L103" s="438"/>
    </row>
    <row r="104" spans="1:12" ht="15" customHeight="1" x14ac:dyDescent="0.25">
      <c r="A104" s="564"/>
      <c r="B104" s="568"/>
      <c r="C104" s="614"/>
      <c r="D104" s="710"/>
      <c r="E104" s="709"/>
      <c r="F104" s="94" t="s">
        <v>83</v>
      </c>
      <c r="G104" s="523">
        <v>65</v>
      </c>
      <c r="H104" s="523"/>
      <c r="I104" s="523"/>
      <c r="J104" s="523"/>
      <c r="K104" s="583"/>
      <c r="L104" s="438"/>
    </row>
    <row r="105" spans="1:12" ht="15" customHeight="1" x14ac:dyDescent="0.25">
      <c r="A105" s="564"/>
      <c r="B105" s="568"/>
      <c r="C105" s="614"/>
      <c r="D105" s="710"/>
      <c r="E105" s="709"/>
      <c r="F105" s="94" t="s">
        <v>396</v>
      </c>
      <c r="G105" s="523" t="s">
        <v>1184</v>
      </c>
      <c r="H105" s="523"/>
      <c r="I105" s="523"/>
      <c r="J105" s="523"/>
      <c r="K105" s="583"/>
      <c r="L105" s="438"/>
    </row>
    <row r="106" spans="1:12" ht="15" customHeight="1" x14ac:dyDescent="0.25">
      <c r="A106" s="564"/>
      <c r="B106" s="568"/>
      <c r="C106" s="614"/>
      <c r="D106" s="710"/>
      <c r="E106" s="709"/>
      <c r="F106" s="94" t="s">
        <v>1028</v>
      </c>
      <c r="G106" s="523" t="s">
        <v>913</v>
      </c>
      <c r="H106" s="523"/>
      <c r="I106" s="523"/>
      <c r="J106" s="523"/>
      <c r="K106" s="583"/>
      <c r="L106" s="438"/>
    </row>
    <row r="107" spans="1:12" ht="15" customHeight="1" x14ac:dyDescent="0.25">
      <c r="A107" s="564"/>
      <c r="B107" s="568"/>
      <c r="C107" s="614"/>
      <c r="D107" s="710"/>
      <c r="E107" s="709"/>
      <c r="F107" s="94" t="s">
        <v>406</v>
      </c>
      <c r="G107" s="523" t="s">
        <v>760</v>
      </c>
      <c r="H107" s="523"/>
      <c r="I107" s="523"/>
      <c r="J107" s="523"/>
      <c r="K107" s="583"/>
      <c r="L107" s="438"/>
    </row>
    <row r="108" spans="1:12" ht="15" customHeight="1" x14ac:dyDescent="0.25">
      <c r="A108" s="564"/>
      <c r="B108" s="568"/>
      <c r="C108" s="614"/>
      <c r="D108" s="710"/>
      <c r="E108" s="709"/>
      <c r="F108" s="148" t="s">
        <v>379</v>
      </c>
      <c r="G108" s="523" t="s">
        <v>399</v>
      </c>
      <c r="H108" s="523"/>
      <c r="I108" s="523"/>
      <c r="J108" s="523"/>
      <c r="K108" s="583"/>
      <c r="L108" s="438"/>
    </row>
    <row r="109" spans="1:12" ht="15" customHeight="1" x14ac:dyDescent="0.25">
      <c r="A109" s="564"/>
      <c r="B109" s="568"/>
      <c r="C109" s="614"/>
      <c r="D109" s="710"/>
      <c r="E109" s="709"/>
      <c r="F109" s="93" t="s">
        <v>701</v>
      </c>
      <c r="G109" s="523">
        <v>100000</v>
      </c>
      <c r="H109" s="523"/>
      <c r="I109" s="523"/>
      <c r="J109" s="523"/>
      <c r="K109" s="583"/>
      <c r="L109" s="438"/>
    </row>
    <row r="110" spans="1:12" ht="15" customHeight="1" x14ac:dyDescent="0.25">
      <c r="A110" s="564"/>
      <c r="B110" s="568"/>
      <c r="C110" s="614"/>
      <c r="D110" s="710"/>
      <c r="E110" s="709"/>
      <c r="F110" s="148" t="s">
        <v>257</v>
      </c>
      <c r="G110" s="523" t="s">
        <v>408</v>
      </c>
      <c r="H110" s="523"/>
      <c r="I110" s="523"/>
      <c r="J110" s="523"/>
      <c r="K110" s="583"/>
      <c r="L110" s="438"/>
    </row>
    <row r="111" spans="1:12" ht="15" customHeight="1" x14ac:dyDescent="0.25">
      <c r="A111" s="564"/>
      <c r="B111" s="568"/>
      <c r="C111" s="614"/>
      <c r="D111" s="710"/>
      <c r="E111" s="709"/>
      <c r="F111" s="148" t="s">
        <v>410</v>
      </c>
      <c r="G111" s="523" t="s">
        <v>411</v>
      </c>
      <c r="H111" s="523"/>
      <c r="I111" s="523"/>
      <c r="J111" s="523"/>
      <c r="K111" s="583"/>
      <c r="L111" s="438"/>
    </row>
    <row r="112" spans="1:12" ht="15" customHeight="1" x14ac:dyDescent="0.25">
      <c r="A112" s="564"/>
      <c r="B112" s="568"/>
      <c r="C112" s="614"/>
      <c r="D112" s="710"/>
      <c r="E112" s="709"/>
      <c r="F112" s="148" t="s">
        <v>381</v>
      </c>
      <c r="G112" s="523" t="s">
        <v>1296</v>
      </c>
      <c r="H112" s="523"/>
      <c r="I112" s="523"/>
      <c r="J112" s="523"/>
      <c r="K112" s="583"/>
      <c r="L112" s="439"/>
    </row>
    <row r="113" spans="1:12" ht="15" customHeight="1" x14ac:dyDescent="0.25">
      <c r="A113" s="564"/>
      <c r="B113" s="568"/>
      <c r="C113" s="614"/>
      <c r="D113" s="710"/>
      <c r="E113" s="709"/>
      <c r="F113" s="148" t="s">
        <v>402</v>
      </c>
      <c r="G113" s="523" t="s">
        <v>1297</v>
      </c>
      <c r="H113" s="523"/>
      <c r="I113" s="523"/>
      <c r="J113" s="523"/>
      <c r="K113" s="584">
        <v>5</v>
      </c>
      <c r="L113" s="443">
        <v>129317</v>
      </c>
    </row>
    <row r="114" spans="1:12" ht="15" customHeight="1" x14ac:dyDescent="0.25">
      <c r="A114" s="564"/>
      <c r="B114" s="568"/>
      <c r="C114" s="614"/>
      <c r="D114" s="710"/>
      <c r="E114" s="709"/>
      <c r="F114" s="148" t="s">
        <v>403</v>
      </c>
      <c r="G114" s="523" t="s">
        <v>404</v>
      </c>
      <c r="H114" s="523"/>
      <c r="I114" s="523"/>
      <c r="J114" s="523"/>
      <c r="K114" s="585"/>
      <c r="L114" s="444" t="e">
        <f>#REF!-#REF!*10%</f>
        <v>#REF!</v>
      </c>
    </row>
    <row r="115" spans="1:12" ht="15" customHeight="1" x14ac:dyDescent="0.25">
      <c r="A115" s="564"/>
      <c r="B115" s="568"/>
      <c r="C115" s="614"/>
      <c r="D115" s="710"/>
      <c r="E115" s="709"/>
      <c r="F115" s="94" t="s">
        <v>358</v>
      </c>
      <c r="G115" s="523" t="s">
        <v>359</v>
      </c>
      <c r="H115" s="523"/>
      <c r="I115" s="523"/>
      <c r="J115" s="523"/>
      <c r="K115" s="585"/>
      <c r="L115" s="444" t="e">
        <f>#REF!-#REF!*10%</f>
        <v>#REF!</v>
      </c>
    </row>
    <row r="116" spans="1:12" ht="15" customHeight="1" x14ac:dyDescent="0.25">
      <c r="A116" s="564"/>
      <c r="B116" s="568"/>
      <c r="C116" s="614"/>
      <c r="D116" s="710"/>
      <c r="E116" s="709"/>
      <c r="F116" s="148" t="s">
        <v>389</v>
      </c>
      <c r="G116" s="523" t="s">
        <v>390</v>
      </c>
      <c r="H116" s="523"/>
      <c r="I116" s="523"/>
      <c r="J116" s="523"/>
      <c r="K116" s="585"/>
      <c r="L116" s="444" t="e">
        <f>#REF!-#REF!*10%</f>
        <v>#REF!</v>
      </c>
    </row>
    <row r="117" spans="1:12" ht="15" customHeight="1" x14ac:dyDescent="0.25">
      <c r="A117" s="564"/>
      <c r="B117" s="568"/>
      <c r="C117" s="614"/>
      <c r="D117" s="710"/>
      <c r="E117" s="709"/>
      <c r="F117" s="93" t="s">
        <v>704</v>
      </c>
      <c r="G117" s="523" t="s">
        <v>705</v>
      </c>
      <c r="H117" s="523"/>
      <c r="I117" s="523"/>
      <c r="J117" s="523"/>
      <c r="K117" s="585"/>
      <c r="L117" s="444" t="e">
        <f>#REF!-#REF!*10%</f>
        <v>#REF!</v>
      </c>
    </row>
    <row r="118" spans="1:12" ht="15" customHeight="1" x14ac:dyDescent="0.25">
      <c r="A118" s="564"/>
      <c r="B118" s="568"/>
      <c r="C118" s="614"/>
      <c r="D118" s="710"/>
      <c r="E118" s="709"/>
      <c r="F118" s="93" t="s">
        <v>706</v>
      </c>
      <c r="G118" s="523" t="s">
        <v>390</v>
      </c>
      <c r="H118" s="523"/>
      <c r="I118" s="523"/>
      <c r="J118" s="523"/>
      <c r="K118" s="585"/>
      <c r="L118" s="444" t="e">
        <f>#REF!-#REF!*10%</f>
        <v>#REF!</v>
      </c>
    </row>
    <row r="119" spans="1:12" ht="15" customHeight="1" x14ac:dyDescent="0.25">
      <c r="A119" s="564"/>
      <c r="B119" s="568"/>
      <c r="C119" s="614"/>
      <c r="D119" s="710"/>
      <c r="E119" s="709"/>
      <c r="F119" s="93" t="s">
        <v>1271</v>
      </c>
      <c r="G119" s="523" t="s">
        <v>390</v>
      </c>
      <c r="H119" s="523"/>
      <c r="I119" s="523"/>
      <c r="J119" s="523"/>
      <c r="K119" s="585"/>
      <c r="L119" s="444" t="e">
        <f>#REF!-#REF!*10%</f>
        <v>#REF!</v>
      </c>
    </row>
    <row r="120" spans="1:12" ht="15" customHeight="1" x14ac:dyDescent="0.25">
      <c r="A120" s="564"/>
      <c r="B120" s="568"/>
      <c r="C120" s="614"/>
      <c r="D120" s="710"/>
      <c r="E120" s="709"/>
      <c r="F120" s="93" t="s">
        <v>707</v>
      </c>
      <c r="G120" s="523" t="s">
        <v>911</v>
      </c>
      <c r="H120" s="523"/>
      <c r="I120" s="523"/>
      <c r="J120" s="523"/>
      <c r="K120" s="585"/>
      <c r="L120" s="444" t="e">
        <f>#REF!-#REF!*10%</f>
        <v>#REF!</v>
      </c>
    </row>
    <row r="121" spans="1:12" ht="15" customHeight="1" x14ac:dyDescent="0.25">
      <c r="A121" s="564"/>
      <c r="B121" s="568"/>
      <c r="C121" s="614"/>
      <c r="D121" s="710"/>
      <c r="E121" s="709"/>
      <c r="F121" s="93" t="s">
        <v>708</v>
      </c>
      <c r="G121" s="523" t="s">
        <v>390</v>
      </c>
      <c r="H121" s="523"/>
      <c r="I121" s="523"/>
      <c r="J121" s="523"/>
      <c r="K121" s="585"/>
      <c r="L121" s="444" t="e">
        <f>#REF!-#REF!*10%</f>
        <v>#REF!</v>
      </c>
    </row>
    <row r="122" spans="1:12" ht="15" customHeight="1" x14ac:dyDescent="0.25">
      <c r="A122" s="564"/>
      <c r="B122" s="568"/>
      <c r="C122" s="614"/>
      <c r="D122" s="710"/>
      <c r="E122" s="709"/>
      <c r="F122" s="148" t="s">
        <v>377</v>
      </c>
      <c r="G122" s="523" t="s">
        <v>387</v>
      </c>
      <c r="H122" s="523"/>
      <c r="I122" s="523"/>
      <c r="J122" s="523"/>
      <c r="K122" s="585"/>
      <c r="L122" s="444" t="e">
        <f>#REF!-#REF!*10%</f>
        <v>#REF!</v>
      </c>
    </row>
    <row r="123" spans="1:12" ht="15.6" customHeight="1" x14ac:dyDescent="0.25">
      <c r="A123" s="564"/>
      <c r="B123" s="568"/>
      <c r="C123" s="614"/>
      <c r="D123" s="710"/>
      <c r="E123" s="709"/>
      <c r="F123" s="148" t="s">
        <v>562</v>
      </c>
      <c r="G123" s="523" t="s">
        <v>1024</v>
      </c>
      <c r="H123" s="523"/>
      <c r="I123" s="523"/>
      <c r="J123" s="523"/>
      <c r="K123" s="585"/>
      <c r="L123" s="444" t="e">
        <f>#REF!-#REF!*10%</f>
        <v>#REF!</v>
      </c>
    </row>
    <row r="124" spans="1:12" ht="15.6" customHeight="1" x14ac:dyDescent="0.25">
      <c r="A124" s="564"/>
      <c r="B124" s="568"/>
      <c r="C124" s="614"/>
      <c r="D124" s="710"/>
      <c r="E124" s="709"/>
      <c r="F124" s="148" t="s">
        <v>570</v>
      </c>
      <c r="G124" s="523" t="s">
        <v>613</v>
      </c>
      <c r="H124" s="523"/>
      <c r="I124" s="523"/>
      <c r="J124" s="523"/>
      <c r="K124" s="585"/>
      <c r="L124" s="444" t="e">
        <f>#REF!-#REF!*10%</f>
        <v>#REF!</v>
      </c>
    </row>
    <row r="125" spans="1:12" ht="15.6" customHeight="1" x14ac:dyDescent="0.25">
      <c r="A125" s="564"/>
      <c r="B125" s="568"/>
      <c r="C125" s="614"/>
      <c r="D125" s="710"/>
      <c r="E125" s="709"/>
      <c r="F125" s="167" t="s">
        <v>84</v>
      </c>
      <c r="G125" s="465">
        <v>10</v>
      </c>
      <c r="H125" s="465"/>
      <c r="I125" s="465"/>
      <c r="J125" s="465"/>
      <c r="K125" s="585"/>
      <c r="L125" s="444" t="e">
        <f>#REF!-#REF!*10%</f>
        <v>#REF!</v>
      </c>
    </row>
    <row r="126" spans="1:12" ht="15" customHeight="1" x14ac:dyDescent="0.25">
      <c r="A126" s="564"/>
      <c r="B126" s="569"/>
      <c r="C126" s="614"/>
      <c r="D126" s="710"/>
      <c r="E126" s="709"/>
      <c r="F126" s="136" t="s">
        <v>1016</v>
      </c>
      <c r="G126" s="454">
        <v>5</v>
      </c>
      <c r="H126" s="454"/>
      <c r="I126" s="454"/>
      <c r="J126" s="454"/>
      <c r="K126" s="585"/>
      <c r="L126" s="511" t="e">
        <f>#REF!-#REF!*10%</f>
        <v>#REF!</v>
      </c>
    </row>
  </sheetData>
  <sheetProtection sort="0"/>
  <mergeCells count="154">
    <mergeCell ref="G108:J108"/>
    <mergeCell ref="G89:J89"/>
    <mergeCell ref="B4:B33"/>
    <mergeCell ref="B35:B64"/>
    <mergeCell ref="B66:B95"/>
    <mergeCell ref="B97:B126"/>
    <mergeCell ref="G10:J10"/>
    <mergeCell ref="G121:J121"/>
    <mergeCell ref="G126:J126"/>
    <mergeCell ref="G122:J122"/>
    <mergeCell ref="G117:J117"/>
    <mergeCell ref="G113:J113"/>
    <mergeCell ref="G119:J119"/>
    <mergeCell ref="G95:J95"/>
    <mergeCell ref="G123:J123"/>
    <mergeCell ref="G124:J124"/>
    <mergeCell ref="G110:J110"/>
    <mergeCell ref="G111:J111"/>
    <mergeCell ref="G72:J72"/>
    <mergeCell ref="G102:J102"/>
    <mergeCell ref="G109:J109"/>
    <mergeCell ref="A96:L96"/>
    <mergeCell ref="G114:J114"/>
    <mergeCell ref="G115:J115"/>
    <mergeCell ref="G107:J107"/>
    <mergeCell ref="G88:J88"/>
    <mergeCell ref="G8:J8"/>
    <mergeCell ref="G112:J112"/>
    <mergeCell ref="A97:A126"/>
    <mergeCell ref="C97:C126"/>
    <mergeCell ref="D97:D126"/>
    <mergeCell ref="G97:J97"/>
    <mergeCell ref="G125:J125"/>
    <mergeCell ref="G98:J98"/>
    <mergeCell ref="G104:J104"/>
    <mergeCell ref="G120:J120"/>
    <mergeCell ref="G116:J116"/>
    <mergeCell ref="G118:J118"/>
    <mergeCell ref="G105:J105"/>
    <mergeCell ref="G103:J103"/>
    <mergeCell ref="G64:J64"/>
    <mergeCell ref="G33:J33"/>
    <mergeCell ref="A66:A95"/>
    <mergeCell ref="G67:J67"/>
    <mergeCell ref="G70:J70"/>
    <mergeCell ref="G101:J101"/>
    <mergeCell ref="G81:J81"/>
    <mergeCell ref="G82:J82"/>
    <mergeCell ref="G71:J71"/>
    <mergeCell ref="G55:J55"/>
    <mergeCell ref="G56:J56"/>
    <mergeCell ref="G57:J57"/>
    <mergeCell ref="G58:J58"/>
    <mergeCell ref="G59:J59"/>
    <mergeCell ref="A65:L65"/>
    <mergeCell ref="C66:C95"/>
    <mergeCell ref="D66:D95"/>
    <mergeCell ref="G66:J66"/>
    <mergeCell ref="G80:J80"/>
    <mergeCell ref="G90:J90"/>
    <mergeCell ref="G94:J94"/>
    <mergeCell ref="G83:J83"/>
    <mergeCell ref="G84:J84"/>
    <mergeCell ref="G85:J85"/>
    <mergeCell ref="G92:J92"/>
    <mergeCell ref="G93:J93"/>
    <mergeCell ref="G73:J73"/>
    <mergeCell ref="G74:J74"/>
    <mergeCell ref="G79:J79"/>
    <mergeCell ref="G76:J76"/>
    <mergeCell ref="G77:J77"/>
    <mergeCell ref="G78:J78"/>
    <mergeCell ref="G91:J91"/>
    <mergeCell ref="F2:J2"/>
    <mergeCell ref="A35:A64"/>
    <mergeCell ref="C35:C64"/>
    <mergeCell ref="D35:D64"/>
    <mergeCell ref="G36:J36"/>
    <mergeCell ref="A4:A33"/>
    <mergeCell ref="C4:C33"/>
    <mergeCell ref="D4:D33"/>
    <mergeCell ref="G4:J4"/>
    <mergeCell ref="G13:J13"/>
    <mergeCell ref="E4:E33"/>
    <mergeCell ref="G20:J20"/>
    <mergeCell ref="G21:J21"/>
    <mergeCell ref="G22:J22"/>
    <mergeCell ref="G35:J35"/>
    <mergeCell ref="G42:J42"/>
    <mergeCell ref="G23:J23"/>
    <mergeCell ref="G40:J40"/>
    <mergeCell ref="G43:J43"/>
    <mergeCell ref="G46:J46"/>
    <mergeCell ref="G45:J45"/>
    <mergeCell ref="G63:J63"/>
    <mergeCell ref="G28:J28"/>
    <mergeCell ref="G29:J29"/>
    <mergeCell ref="G24:J24"/>
    <mergeCell ref="G25:J25"/>
    <mergeCell ref="G26:J26"/>
    <mergeCell ref="G27:J27"/>
    <mergeCell ref="E35:E64"/>
    <mergeCell ref="G62:J62"/>
    <mergeCell ref="E66:E95"/>
    <mergeCell ref="G48:J48"/>
    <mergeCell ref="G47:J47"/>
    <mergeCell ref="G41:J41"/>
    <mergeCell ref="G30:J30"/>
    <mergeCell ref="G31:J31"/>
    <mergeCell ref="G32:J32"/>
    <mergeCell ref="G39:J39"/>
    <mergeCell ref="G86:J86"/>
    <mergeCell ref="G87:J87"/>
    <mergeCell ref="G49:J49"/>
    <mergeCell ref="G50:J50"/>
    <mergeCell ref="G51:J51"/>
    <mergeCell ref="G52:J52"/>
    <mergeCell ref="G53:J53"/>
    <mergeCell ref="G54:J54"/>
    <mergeCell ref="G60:J60"/>
    <mergeCell ref="G61:J61"/>
    <mergeCell ref="K113:K126"/>
    <mergeCell ref="L113:L126"/>
    <mergeCell ref="K66:K81"/>
    <mergeCell ref="L66:L81"/>
    <mergeCell ref="K82:K95"/>
    <mergeCell ref="L82:L95"/>
    <mergeCell ref="L4:L19"/>
    <mergeCell ref="K20:K33"/>
    <mergeCell ref="L20:L33"/>
    <mergeCell ref="A1:L1"/>
    <mergeCell ref="A34:L34"/>
    <mergeCell ref="A3:L3"/>
    <mergeCell ref="K97:K112"/>
    <mergeCell ref="L97:L112"/>
    <mergeCell ref="K35:K50"/>
    <mergeCell ref="L35:L50"/>
    <mergeCell ref="K51:K64"/>
    <mergeCell ref="L51:L64"/>
    <mergeCell ref="K4:K19"/>
    <mergeCell ref="E97:E126"/>
    <mergeCell ref="G44:J44"/>
    <mergeCell ref="G75:J75"/>
    <mergeCell ref="G106:J106"/>
    <mergeCell ref="G5:J5"/>
    <mergeCell ref="G11:J11"/>
    <mergeCell ref="G12:J12"/>
    <mergeCell ref="G14:J14"/>
    <mergeCell ref="G15:J15"/>
    <mergeCell ref="G17:J17"/>
    <mergeCell ref="G18:J18"/>
    <mergeCell ref="G19:J19"/>
    <mergeCell ref="G9:J9"/>
    <mergeCell ref="G16:J16"/>
  </mergeCells>
  <pageMargins left="0.17" right="0.17" top="0.74" bottom="0.17" header="0.3" footer="0.3"/>
  <pageSetup paperSize="9" scale="51" orientation="landscape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9">
    <tabColor rgb="FF00B0F0"/>
  </sheetPr>
  <dimension ref="A1:L182"/>
  <sheetViews>
    <sheetView zoomScale="70" zoomScaleNormal="70" zoomScaleSheetLayoutView="80" workbookViewId="0">
      <selection activeCell="A2" sqref="A2"/>
    </sheetView>
  </sheetViews>
  <sheetFormatPr defaultRowHeight="27.75" customHeight="1" x14ac:dyDescent="0.3"/>
  <cols>
    <col min="1" max="2" width="4.7109375" style="178" customWidth="1"/>
    <col min="3" max="3" width="21.7109375" style="379" customWidth="1"/>
    <col min="4" max="4" width="71.7109375" style="172" customWidth="1"/>
    <col min="5" max="5" width="30.7109375" style="172" customWidth="1"/>
    <col min="6" max="6" width="32.7109375" style="175" customWidth="1"/>
    <col min="7" max="10" width="8.28515625" style="176" customWidth="1"/>
    <col min="11" max="11" width="12.5703125" style="169" customWidth="1"/>
    <col min="12" max="12" width="29.85546875" style="339" customWidth="1"/>
    <col min="13" max="16384" width="9.140625" style="91"/>
  </cols>
  <sheetData>
    <row r="1" spans="1:12" s="170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171" customFormat="1" ht="60" customHeight="1" x14ac:dyDescent="0.25">
      <c r="A2" s="404" t="s">
        <v>73</v>
      </c>
      <c r="B2" s="406" t="s">
        <v>1191</v>
      </c>
      <c r="C2" s="404" t="s">
        <v>74</v>
      </c>
      <c r="D2" s="404" t="s">
        <v>1022</v>
      </c>
      <c r="E2" s="404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1276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1273</v>
      </c>
      <c r="D4" s="714"/>
      <c r="E4" s="460"/>
      <c r="F4" s="408" t="s">
        <v>81</v>
      </c>
      <c r="G4" s="715" t="s">
        <v>6</v>
      </c>
      <c r="H4" s="715"/>
      <c r="I4" s="715"/>
      <c r="J4" s="715"/>
      <c r="K4" s="713">
        <v>3</v>
      </c>
      <c r="L4" s="438">
        <v>25641</v>
      </c>
    </row>
    <row r="5" spans="1:12" ht="15" customHeight="1" x14ac:dyDescent="0.25">
      <c r="A5" s="564"/>
      <c r="B5" s="568"/>
      <c r="C5" s="614"/>
      <c r="D5" s="710"/>
      <c r="E5" s="448"/>
      <c r="F5" s="94" t="s">
        <v>80</v>
      </c>
      <c r="G5" s="469">
        <v>40</v>
      </c>
      <c r="H5" s="469"/>
      <c r="I5" s="469"/>
      <c r="J5" s="469"/>
      <c r="K5" s="583"/>
      <c r="L5" s="590"/>
    </row>
    <row r="6" spans="1:12" ht="15" customHeight="1" x14ac:dyDescent="0.25">
      <c r="A6" s="564"/>
      <c r="B6" s="568"/>
      <c r="C6" s="614"/>
      <c r="D6" s="710"/>
      <c r="E6" s="448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590"/>
    </row>
    <row r="7" spans="1:12" ht="15" customHeight="1" x14ac:dyDescent="0.25">
      <c r="A7" s="564"/>
      <c r="B7" s="568"/>
      <c r="C7" s="614"/>
      <c r="D7" s="710"/>
      <c r="E7" s="448"/>
      <c r="F7" s="94" t="s">
        <v>817</v>
      </c>
      <c r="G7" s="243">
        <f>G5*80</f>
        <v>3200</v>
      </c>
      <c r="H7" s="244">
        <f>G5*90</f>
        <v>3600</v>
      </c>
      <c r="I7" s="246">
        <f>G5*100</f>
        <v>4000</v>
      </c>
      <c r="J7" s="245">
        <f>G5*104</f>
        <v>4160</v>
      </c>
      <c r="K7" s="583"/>
      <c r="L7" s="590"/>
    </row>
    <row r="8" spans="1:12" ht="15" customHeight="1" x14ac:dyDescent="0.25">
      <c r="A8" s="564"/>
      <c r="B8" s="568"/>
      <c r="C8" s="614"/>
      <c r="D8" s="710"/>
      <c r="E8" s="448"/>
      <c r="F8" s="94" t="s">
        <v>1269</v>
      </c>
      <c r="G8" s="451">
        <v>0.98</v>
      </c>
      <c r="H8" s="451"/>
      <c r="I8" s="451"/>
      <c r="J8" s="451"/>
      <c r="K8" s="583"/>
      <c r="L8" s="590"/>
    </row>
    <row r="9" spans="1:12" ht="15" customHeight="1" x14ac:dyDescent="0.25">
      <c r="A9" s="564"/>
      <c r="B9" s="568"/>
      <c r="C9" s="614"/>
      <c r="D9" s="710"/>
      <c r="E9" s="448"/>
      <c r="F9" s="93" t="s">
        <v>699</v>
      </c>
      <c r="G9" s="523" t="s">
        <v>700</v>
      </c>
      <c r="H9" s="523"/>
      <c r="I9" s="523"/>
      <c r="J9" s="523"/>
      <c r="K9" s="583"/>
      <c r="L9" s="590"/>
    </row>
    <row r="10" spans="1:12" ht="15" customHeight="1" x14ac:dyDescent="0.25">
      <c r="A10" s="564"/>
      <c r="B10" s="568"/>
      <c r="C10" s="614"/>
      <c r="D10" s="710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590"/>
    </row>
    <row r="11" spans="1:12" ht="15" customHeight="1" x14ac:dyDescent="0.25">
      <c r="A11" s="564"/>
      <c r="B11" s="568"/>
      <c r="C11" s="614"/>
      <c r="D11" s="710"/>
      <c r="E11" s="448"/>
      <c r="F11" s="94" t="s">
        <v>83</v>
      </c>
      <c r="G11" s="523">
        <v>65</v>
      </c>
      <c r="H11" s="523"/>
      <c r="I11" s="523"/>
      <c r="J11" s="523"/>
      <c r="K11" s="583"/>
      <c r="L11" s="590"/>
    </row>
    <row r="12" spans="1:12" ht="15" customHeight="1" x14ac:dyDescent="0.25">
      <c r="A12" s="564"/>
      <c r="B12" s="568"/>
      <c r="C12" s="614"/>
      <c r="D12" s="710"/>
      <c r="E12" s="448"/>
      <c r="F12" s="94" t="s">
        <v>396</v>
      </c>
      <c r="G12" s="523" t="s">
        <v>1082</v>
      </c>
      <c r="H12" s="523"/>
      <c r="I12" s="523"/>
      <c r="J12" s="523"/>
      <c r="K12" s="583"/>
      <c r="L12" s="590"/>
    </row>
    <row r="13" spans="1:12" ht="15" customHeight="1" x14ac:dyDescent="0.25">
      <c r="A13" s="564"/>
      <c r="B13" s="568"/>
      <c r="C13" s="614"/>
      <c r="D13" s="710"/>
      <c r="E13" s="448"/>
      <c r="F13" s="94" t="s">
        <v>1028</v>
      </c>
      <c r="G13" s="523" t="s">
        <v>913</v>
      </c>
      <c r="H13" s="523"/>
      <c r="I13" s="523"/>
      <c r="J13" s="523"/>
      <c r="K13" s="583"/>
      <c r="L13" s="590"/>
    </row>
    <row r="14" spans="1:12" ht="15" customHeight="1" x14ac:dyDescent="0.25">
      <c r="A14" s="564"/>
      <c r="B14" s="568"/>
      <c r="C14" s="614"/>
      <c r="D14" s="710"/>
      <c r="E14" s="448"/>
      <c r="F14" s="94" t="s">
        <v>1029</v>
      </c>
      <c r="G14" s="523" t="s">
        <v>909</v>
      </c>
      <c r="H14" s="523"/>
      <c r="I14" s="523"/>
      <c r="J14" s="523"/>
      <c r="K14" s="583"/>
      <c r="L14" s="590"/>
    </row>
    <row r="15" spans="1:12" ht="15" customHeight="1" x14ac:dyDescent="0.25">
      <c r="A15" s="564"/>
      <c r="B15" s="568"/>
      <c r="C15" s="614"/>
      <c r="D15" s="710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590"/>
    </row>
    <row r="16" spans="1:12" ht="15" customHeight="1" x14ac:dyDescent="0.25">
      <c r="A16" s="564"/>
      <c r="B16" s="568"/>
      <c r="C16" s="614"/>
      <c r="D16" s="710"/>
      <c r="E16" s="448"/>
      <c r="F16" s="93" t="s">
        <v>701</v>
      </c>
      <c r="G16" s="523">
        <v>100000</v>
      </c>
      <c r="H16" s="523"/>
      <c r="I16" s="523"/>
      <c r="J16" s="523"/>
      <c r="K16" s="583"/>
      <c r="L16" s="590"/>
    </row>
    <row r="17" spans="1:12" ht="15" customHeight="1" x14ac:dyDescent="0.25">
      <c r="A17" s="564"/>
      <c r="B17" s="568"/>
      <c r="C17" s="614"/>
      <c r="D17" s="710"/>
      <c r="E17" s="448"/>
      <c r="F17" s="148" t="s">
        <v>257</v>
      </c>
      <c r="G17" s="523" t="s">
        <v>408</v>
      </c>
      <c r="H17" s="523"/>
      <c r="I17" s="523"/>
      <c r="J17" s="523"/>
      <c r="K17" s="583"/>
      <c r="L17" s="590"/>
    </row>
    <row r="18" spans="1:12" ht="15" customHeight="1" x14ac:dyDescent="0.25">
      <c r="A18" s="564"/>
      <c r="B18" s="568"/>
      <c r="C18" s="614"/>
      <c r="D18" s="710"/>
      <c r="E18" s="448"/>
      <c r="F18" s="148" t="s">
        <v>410</v>
      </c>
      <c r="G18" s="523" t="s">
        <v>411</v>
      </c>
      <c r="H18" s="523"/>
      <c r="I18" s="523"/>
      <c r="J18" s="523"/>
      <c r="K18" s="583"/>
      <c r="L18" s="590"/>
    </row>
    <row r="19" spans="1:12" ht="15" customHeight="1" x14ac:dyDescent="0.25">
      <c r="A19" s="564"/>
      <c r="B19" s="568"/>
      <c r="C19" s="614"/>
      <c r="D19" s="710"/>
      <c r="E19" s="448"/>
      <c r="F19" s="148" t="s">
        <v>412</v>
      </c>
      <c r="G19" s="523" t="s">
        <v>400</v>
      </c>
      <c r="H19" s="523"/>
      <c r="I19" s="523"/>
      <c r="J19" s="523"/>
      <c r="K19" s="583"/>
      <c r="L19" s="590"/>
    </row>
    <row r="20" spans="1:12" ht="15" customHeight="1" x14ac:dyDescent="0.25">
      <c r="A20" s="564"/>
      <c r="B20" s="568"/>
      <c r="C20" s="614"/>
      <c r="D20" s="710"/>
      <c r="E20" s="448"/>
      <c r="F20" s="148" t="s">
        <v>381</v>
      </c>
      <c r="G20" s="523" t="s">
        <v>1296</v>
      </c>
      <c r="H20" s="523"/>
      <c r="I20" s="523"/>
      <c r="J20" s="523"/>
      <c r="K20" s="584">
        <v>5</v>
      </c>
      <c r="L20" s="443">
        <v>27436</v>
      </c>
    </row>
    <row r="21" spans="1:12" ht="15" customHeight="1" x14ac:dyDescent="0.25">
      <c r="A21" s="564"/>
      <c r="B21" s="568"/>
      <c r="C21" s="614"/>
      <c r="D21" s="710"/>
      <c r="E21" s="448"/>
      <c r="F21" s="148" t="s">
        <v>402</v>
      </c>
      <c r="G21" s="523" t="s">
        <v>1297</v>
      </c>
      <c r="H21" s="523"/>
      <c r="I21" s="523"/>
      <c r="J21" s="523"/>
      <c r="K21" s="585"/>
      <c r="L21" s="591" t="e">
        <f>#REF!-#REF!*10%</f>
        <v>#REF!</v>
      </c>
    </row>
    <row r="22" spans="1:12" ht="15" customHeight="1" x14ac:dyDescent="0.25">
      <c r="A22" s="564"/>
      <c r="B22" s="568"/>
      <c r="C22" s="614"/>
      <c r="D22" s="710"/>
      <c r="E22" s="448"/>
      <c r="F22" s="148" t="s">
        <v>403</v>
      </c>
      <c r="G22" s="523" t="s">
        <v>404</v>
      </c>
      <c r="H22" s="523"/>
      <c r="I22" s="523"/>
      <c r="J22" s="523"/>
      <c r="K22" s="585"/>
      <c r="L22" s="591" t="e">
        <f>#REF!-#REF!*10%</f>
        <v>#REF!</v>
      </c>
    </row>
    <row r="23" spans="1:12" ht="15" customHeight="1" x14ac:dyDescent="0.25">
      <c r="A23" s="564"/>
      <c r="B23" s="568"/>
      <c r="C23" s="614"/>
      <c r="D23" s="710"/>
      <c r="E23" s="448"/>
      <c r="F23" s="94" t="s">
        <v>358</v>
      </c>
      <c r="G23" s="523" t="s">
        <v>359</v>
      </c>
      <c r="H23" s="523"/>
      <c r="I23" s="523"/>
      <c r="J23" s="523"/>
      <c r="K23" s="585"/>
      <c r="L23" s="591" t="e">
        <f>#REF!-#REF!*10%</f>
        <v>#REF!</v>
      </c>
    </row>
    <row r="24" spans="1:12" ht="15" customHeight="1" x14ac:dyDescent="0.25">
      <c r="A24" s="564"/>
      <c r="B24" s="568"/>
      <c r="C24" s="614"/>
      <c r="D24" s="710"/>
      <c r="E24" s="448"/>
      <c r="F24" s="148" t="s">
        <v>389</v>
      </c>
      <c r="G24" s="523" t="s">
        <v>390</v>
      </c>
      <c r="H24" s="523"/>
      <c r="I24" s="523"/>
      <c r="J24" s="523"/>
      <c r="K24" s="585"/>
      <c r="L24" s="591" t="e">
        <f>#REF!-#REF!*10%</f>
        <v>#REF!</v>
      </c>
    </row>
    <row r="25" spans="1:12" ht="15" customHeight="1" x14ac:dyDescent="0.25">
      <c r="A25" s="564"/>
      <c r="B25" s="568"/>
      <c r="C25" s="614"/>
      <c r="D25" s="710"/>
      <c r="E25" s="448"/>
      <c r="F25" s="93" t="s">
        <v>704</v>
      </c>
      <c r="G25" s="523" t="s">
        <v>705</v>
      </c>
      <c r="H25" s="523"/>
      <c r="I25" s="523"/>
      <c r="J25" s="523"/>
      <c r="K25" s="585"/>
      <c r="L25" s="591" t="e">
        <f>#REF!-#REF!*10%</f>
        <v>#REF!</v>
      </c>
    </row>
    <row r="26" spans="1:12" ht="15" customHeight="1" x14ac:dyDescent="0.25">
      <c r="A26" s="564"/>
      <c r="B26" s="568"/>
      <c r="C26" s="614"/>
      <c r="D26" s="710"/>
      <c r="E26" s="448"/>
      <c r="F26" s="93" t="s">
        <v>706</v>
      </c>
      <c r="G26" s="523" t="s">
        <v>390</v>
      </c>
      <c r="H26" s="523"/>
      <c r="I26" s="523"/>
      <c r="J26" s="523"/>
      <c r="K26" s="585"/>
      <c r="L26" s="591" t="e">
        <f>#REF!-#REF!*10%</f>
        <v>#REF!</v>
      </c>
    </row>
    <row r="27" spans="1:12" ht="15" customHeight="1" x14ac:dyDescent="0.25">
      <c r="A27" s="564"/>
      <c r="B27" s="568"/>
      <c r="C27" s="614"/>
      <c r="D27" s="710"/>
      <c r="E27" s="448"/>
      <c r="F27" s="93" t="s">
        <v>1271</v>
      </c>
      <c r="G27" s="523" t="s">
        <v>390</v>
      </c>
      <c r="H27" s="523"/>
      <c r="I27" s="523"/>
      <c r="J27" s="523"/>
      <c r="K27" s="585"/>
      <c r="L27" s="591" t="e">
        <f>#REF!-#REF!*10%</f>
        <v>#REF!</v>
      </c>
    </row>
    <row r="28" spans="1:12" ht="15" customHeight="1" x14ac:dyDescent="0.25">
      <c r="A28" s="564"/>
      <c r="B28" s="568"/>
      <c r="C28" s="614"/>
      <c r="D28" s="710"/>
      <c r="E28" s="448"/>
      <c r="F28" s="93" t="s">
        <v>707</v>
      </c>
      <c r="G28" s="523" t="s">
        <v>1270</v>
      </c>
      <c r="H28" s="523"/>
      <c r="I28" s="523"/>
      <c r="J28" s="523"/>
      <c r="K28" s="585"/>
      <c r="L28" s="591" t="e">
        <f>#REF!-#REF!*10%</f>
        <v>#REF!</v>
      </c>
    </row>
    <row r="29" spans="1:12" ht="15" customHeight="1" x14ac:dyDescent="0.25">
      <c r="A29" s="564"/>
      <c r="B29" s="568"/>
      <c r="C29" s="614"/>
      <c r="D29" s="710"/>
      <c r="E29" s="448"/>
      <c r="F29" s="93" t="s">
        <v>708</v>
      </c>
      <c r="G29" s="523" t="s">
        <v>390</v>
      </c>
      <c r="H29" s="523"/>
      <c r="I29" s="523"/>
      <c r="J29" s="523"/>
      <c r="K29" s="585"/>
      <c r="L29" s="591" t="e">
        <f>#REF!-#REF!*10%</f>
        <v>#REF!</v>
      </c>
    </row>
    <row r="30" spans="1:12" ht="15" customHeight="1" x14ac:dyDescent="0.25">
      <c r="A30" s="564"/>
      <c r="B30" s="568"/>
      <c r="C30" s="614"/>
      <c r="D30" s="710"/>
      <c r="E30" s="448"/>
      <c r="F30" s="148" t="s">
        <v>377</v>
      </c>
      <c r="G30" s="523" t="s">
        <v>387</v>
      </c>
      <c r="H30" s="523"/>
      <c r="I30" s="523"/>
      <c r="J30" s="523"/>
      <c r="K30" s="585"/>
      <c r="L30" s="591" t="e">
        <f>#REF!-#REF!*10%</f>
        <v>#REF!</v>
      </c>
    </row>
    <row r="31" spans="1:12" ht="15.6" customHeight="1" x14ac:dyDescent="0.25">
      <c r="A31" s="564"/>
      <c r="B31" s="568"/>
      <c r="C31" s="614"/>
      <c r="D31" s="710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591" t="e">
        <f>#REF!-#REF!*10%</f>
        <v>#REF!</v>
      </c>
    </row>
    <row r="32" spans="1:12" ht="15.6" customHeight="1" x14ac:dyDescent="0.25">
      <c r="A32" s="564"/>
      <c r="B32" s="568"/>
      <c r="C32" s="614"/>
      <c r="D32" s="710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591" t="e">
        <f>#REF!-#REF!*10%</f>
        <v>#REF!</v>
      </c>
    </row>
    <row r="33" spans="1:12" ht="15.6" customHeight="1" x14ac:dyDescent="0.25">
      <c r="A33" s="564"/>
      <c r="B33" s="568"/>
      <c r="C33" s="614"/>
      <c r="D33" s="710"/>
      <c r="E33" s="448"/>
      <c r="F33" s="167" t="s">
        <v>84</v>
      </c>
      <c r="G33" s="465">
        <v>6</v>
      </c>
      <c r="H33" s="465"/>
      <c r="I33" s="465"/>
      <c r="J33" s="465"/>
      <c r="K33" s="585"/>
      <c r="L33" s="591" t="e">
        <f>#REF!-#REF!*10%</f>
        <v>#REF!</v>
      </c>
    </row>
    <row r="34" spans="1:12" ht="15" customHeight="1" x14ac:dyDescent="0.25">
      <c r="A34" s="564"/>
      <c r="B34" s="569"/>
      <c r="C34" s="614"/>
      <c r="D34" s="710"/>
      <c r="E34" s="448"/>
      <c r="F34" s="136" t="s">
        <v>1016</v>
      </c>
      <c r="G34" s="454">
        <v>5</v>
      </c>
      <c r="H34" s="454"/>
      <c r="I34" s="454"/>
      <c r="J34" s="454"/>
      <c r="K34" s="585"/>
      <c r="L34" s="591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1274</v>
      </c>
      <c r="D35" s="709"/>
      <c r="E35" s="448"/>
      <c r="F35" s="94" t="s">
        <v>81</v>
      </c>
      <c r="G35" s="523" t="s">
        <v>6</v>
      </c>
      <c r="H35" s="523"/>
      <c r="I35" s="523"/>
      <c r="J35" s="523"/>
      <c r="K35" s="501">
        <v>3</v>
      </c>
      <c r="L35" s="716">
        <v>26199</v>
      </c>
    </row>
    <row r="36" spans="1:12" ht="15" customHeight="1" x14ac:dyDescent="0.25">
      <c r="A36" s="564"/>
      <c r="B36" s="568"/>
      <c r="C36" s="614"/>
      <c r="D36" s="710"/>
      <c r="E36" s="448"/>
      <c r="F36" s="94" t="s">
        <v>80</v>
      </c>
      <c r="G36" s="469">
        <v>60</v>
      </c>
      <c r="H36" s="469"/>
      <c r="I36" s="469"/>
      <c r="J36" s="469"/>
      <c r="K36" s="583"/>
      <c r="L36" s="602"/>
    </row>
    <row r="37" spans="1:12" ht="15" customHeight="1" x14ac:dyDescent="0.25">
      <c r="A37" s="564"/>
      <c r="B37" s="568"/>
      <c r="C37" s="614"/>
      <c r="D37" s="710"/>
      <c r="E37" s="448"/>
      <c r="F37" s="94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ht="15" customHeight="1" x14ac:dyDescent="0.25">
      <c r="A38" s="564"/>
      <c r="B38" s="568"/>
      <c r="C38" s="614"/>
      <c r="D38" s="710"/>
      <c r="E38" s="448"/>
      <c r="F38" s="94" t="s">
        <v>817</v>
      </c>
      <c r="G38" s="243">
        <f>G36*80</f>
        <v>4800</v>
      </c>
      <c r="H38" s="244">
        <f>G36*90</f>
        <v>5400</v>
      </c>
      <c r="I38" s="246">
        <f>G36*100</f>
        <v>6000</v>
      </c>
      <c r="J38" s="245">
        <f>G36*104</f>
        <v>6240</v>
      </c>
      <c r="K38" s="583"/>
      <c r="L38" s="602"/>
    </row>
    <row r="39" spans="1:12" ht="15" customHeight="1" x14ac:dyDescent="0.25">
      <c r="A39" s="564"/>
      <c r="B39" s="568"/>
      <c r="C39" s="614"/>
      <c r="D39" s="710"/>
      <c r="E39" s="448"/>
      <c r="F39" s="94" t="s">
        <v>1269</v>
      </c>
      <c r="G39" s="451">
        <v>0.98</v>
      </c>
      <c r="H39" s="451"/>
      <c r="I39" s="451"/>
      <c r="J39" s="451"/>
      <c r="K39" s="583"/>
      <c r="L39" s="602"/>
    </row>
    <row r="40" spans="1:12" ht="15" customHeight="1" x14ac:dyDescent="0.25">
      <c r="A40" s="564"/>
      <c r="B40" s="568"/>
      <c r="C40" s="614"/>
      <c r="D40" s="710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ht="15" customHeight="1" x14ac:dyDescent="0.25">
      <c r="A41" s="564"/>
      <c r="B41" s="568"/>
      <c r="C41" s="614"/>
      <c r="D41" s="710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64"/>
      <c r="B42" s="568"/>
      <c r="C42" s="614"/>
      <c r="D42" s="710"/>
      <c r="E42" s="448"/>
      <c r="F42" s="94" t="s">
        <v>83</v>
      </c>
      <c r="G42" s="523">
        <v>65</v>
      </c>
      <c r="H42" s="523"/>
      <c r="I42" s="523"/>
      <c r="J42" s="523"/>
      <c r="K42" s="583"/>
      <c r="L42" s="602"/>
    </row>
    <row r="43" spans="1:12" ht="15" customHeight="1" x14ac:dyDescent="0.25">
      <c r="A43" s="564"/>
      <c r="B43" s="568"/>
      <c r="C43" s="614"/>
      <c r="D43" s="710"/>
      <c r="E43" s="448"/>
      <c r="F43" s="94" t="s">
        <v>396</v>
      </c>
      <c r="G43" s="523" t="s">
        <v>1082</v>
      </c>
      <c r="H43" s="523"/>
      <c r="I43" s="523"/>
      <c r="J43" s="523"/>
      <c r="K43" s="583"/>
      <c r="L43" s="602"/>
    </row>
    <row r="44" spans="1:12" ht="15" customHeight="1" x14ac:dyDescent="0.25">
      <c r="A44" s="564"/>
      <c r="B44" s="568"/>
      <c r="C44" s="614"/>
      <c r="D44" s="710"/>
      <c r="E44" s="448"/>
      <c r="F44" s="94" t="s">
        <v>1028</v>
      </c>
      <c r="G44" s="523" t="s">
        <v>913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710"/>
      <c r="E45" s="448"/>
      <c r="F45" s="94" t="s">
        <v>1029</v>
      </c>
      <c r="G45" s="523" t="s">
        <v>909</v>
      </c>
      <c r="H45" s="523"/>
      <c r="I45" s="523"/>
      <c r="J45" s="523"/>
      <c r="K45" s="583"/>
      <c r="L45" s="602"/>
    </row>
    <row r="46" spans="1:12" ht="15" customHeight="1" x14ac:dyDescent="0.25">
      <c r="A46" s="564"/>
      <c r="B46" s="568"/>
      <c r="C46" s="614"/>
      <c r="D46" s="710"/>
      <c r="E46" s="448"/>
      <c r="F46" s="148" t="s">
        <v>379</v>
      </c>
      <c r="G46" s="523" t="s">
        <v>399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710"/>
      <c r="E47" s="448"/>
      <c r="F47" s="93" t="s">
        <v>701</v>
      </c>
      <c r="G47" s="523">
        <v>100000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14"/>
      <c r="D48" s="710"/>
      <c r="E48" s="448"/>
      <c r="F48" s="148" t="s">
        <v>257</v>
      </c>
      <c r="G48" s="523" t="s">
        <v>408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14"/>
      <c r="D49" s="710"/>
      <c r="E49" s="448"/>
      <c r="F49" s="148" t="s">
        <v>410</v>
      </c>
      <c r="G49" s="523" t="s">
        <v>411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14"/>
      <c r="D50" s="710"/>
      <c r="E50" s="448"/>
      <c r="F50" s="148" t="s">
        <v>412</v>
      </c>
      <c r="G50" s="523" t="s">
        <v>400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14"/>
      <c r="D51" s="710"/>
      <c r="E51" s="448"/>
      <c r="F51" s="148" t="s">
        <v>381</v>
      </c>
      <c r="G51" s="523" t="s">
        <v>1296</v>
      </c>
      <c r="H51" s="523"/>
      <c r="I51" s="523"/>
      <c r="J51" s="523"/>
      <c r="K51" s="584">
        <v>5</v>
      </c>
      <c r="L51" s="443">
        <v>28033</v>
      </c>
    </row>
    <row r="52" spans="1:12" ht="15" customHeight="1" x14ac:dyDescent="0.25">
      <c r="A52" s="564"/>
      <c r="B52" s="568"/>
      <c r="C52" s="614"/>
      <c r="D52" s="710"/>
      <c r="E52" s="448"/>
      <c r="F52" s="148" t="s">
        <v>402</v>
      </c>
      <c r="G52" s="523" t="s">
        <v>1297</v>
      </c>
      <c r="H52" s="523"/>
      <c r="I52" s="523"/>
      <c r="J52" s="523"/>
      <c r="K52" s="585"/>
      <c r="L52" s="591" t="e">
        <f>#REF!-#REF!*10%</f>
        <v>#REF!</v>
      </c>
    </row>
    <row r="53" spans="1:12" ht="15" customHeight="1" x14ac:dyDescent="0.25">
      <c r="A53" s="564"/>
      <c r="B53" s="568"/>
      <c r="C53" s="614"/>
      <c r="D53" s="710"/>
      <c r="E53" s="448"/>
      <c r="F53" s="148" t="s">
        <v>403</v>
      </c>
      <c r="G53" s="523" t="s">
        <v>404</v>
      </c>
      <c r="H53" s="523"/>
      <c r="I53" s="523"/>
      <c r="J53" s="523"/>
      <c r="K53" s="585"/>
      <c r="L53" s="591" t="e">
        <f>#REF!-#REF!*10%</f>
        <v>#REF!</v>
      </c>
    </row>
    <row r="54" spans="1:12" ht="15" customHeight="1" x14ac:dyDescent="0.25">
      <c r="A54" s="564"/>
      <c r="B54" s="568"/>
      <c r="C54" s="614"/>
      <c r="D54" s="710"/>
      <c r="E54" s="448"/>
      <c r="F54" s="94" t="s">
        <v>358</v>
      </c>
      <c r="G54" s="523" t="s">
        <v>359</v>
      </c>
      <c r="H54" s="523"/>
      <c r="I54" s="523"/>
      <c r="J54" s="523"/>
      <c r="K54" s="585"/>
      <c r="L54" s="591" t="e">
        <f>#REF!-#REF!*10%</f>
        <v>#REF!</v>
      </c>
    </row>
    <row r="55" spans="1:12" ht="15" customHeight="1" x14ac:dyDescent="0.25">
      <c r="A55" s="564"/>
      <c r="B55" s="568"/>
      <c r="C55" s="614"/>
      <c r="D55" s="710"/>
      <c r="E55" s="448"/>
      <c r="F55" s="148" t="s">
        <v>389</v>
      </c>
      <c r="G55" s="523" t="s">
        <v>390</v>
      </c>
      <c r="H55" s="523"/>
      <c r="I55" s="523"/>
      <c r="J55" s="523"/>
      <c r="K55" s="585"/>
      <c r="L55" s="591" t="e">
        <f>#REF!-#REF!*10%</f>
        <v>#REF!</v>
      </c>
    </row>
    <row r="56" spans="1:12" ht="15" customHeight="1" x14ac:dyDescent="0.25">
      <c r="A56" s="564"/>
      <c r="B56" s="568"/>
      <c r="C56" s="614"/>
      <c r="D56" s="710"/>
      <c r="E56" s="448"/>
      <c r="F56" s="93" t="s">
        <v>704</v>
      </c>
      <c r="G56" s="523" t="s">
        <v>705</v>
      </c>
      <c r="H56" s="523"/>
      <c r="I56" s="523"/>
      <c r="J56" s="523"/>
      <c r="K56" s="585"/>
      <c r="L56" s="591" t="e">
        <f>#REF!-#REF!*10%</f>
        <v>#REF!</v>
      </c>
    </row>
    <row r="57" spans="1:12" ht="15" customHeight="1" x14ac:dyDescent="0.25">
      <c r="A57" s="564"/>
      <c r="B57" s="568"/>
      <c r="C57" s="614"/>
      <c r="D57" s="710"/>
      <c r="E57" s="448"/>
      <c r="F57" s="93" t="s">
        <v>706</v>
      </c>
      <c r="G57" s="523" t="s">
        <v>390</v>
      </c>
      <c r="H57" s="523"/>
      <c r="I57" s="523"/>
      <c r="J57" s="523"/>
      <c r="K57" s="585"/>
      <c r="L57" s="591" t="e">
        <f>#REF!-#REF!*10%</f>
        <v>#REF!</v>
      </c>
    </row>
    <row r="58" spans="1:12" ht="15" customHeight="1" x14ac:dyDescent="0.25">
      <c r="A58" s="564"/>
      <c r="B58" s="568"/>
      <c r="C58" s="614"/>
      <c r="D58" s="710"/>
      <c r="E58" s="448"/>
      <c r="F58" s="93" t="s">
        <v>1271</v>
      </c>
      <c r="G58" s="523" t="s">
        <v>390</v>
      </c>
      <c r="H58" s="523"/>
      <c r="I58" s="523"/>
      <c r="J58" s="523"/>
      <c r="K58" s="585"/>
      <c r="L58" s="591" t="e">
        <f>#REF!-#REF!*10%</f>
        <v>#REF!</v>
      </c>
    </row>
    <row r="59" spans="1:12" ht="15" customHeight="1" x14ac:dyDescent="0.25">
      <c r="A59" s="564"/>
      <c r="B59" s="568"/>
      <c r="C59" s="614"/>
      <c r="D59" s="710"/>
      <c r="E59" s="448"/>
      <c r="F59" s="93" t="s">
        <v>707</v>
      </c>
      <c r="G59" s="523" t="s">
        <v>1270</v>
      </c>
      <c r="H59" s="523"/>
      <c r="I59" s="523"/>
      <c r="J59" s="523"/>
      <c r="K59" s="585"/>
      <c r="L59" s="591" t="e">
        <f>#REF!-#REF!*10%</f>
        <v>#REF!</v>
      </c>
    </row>
    <row r="60" spans="1:12" ht="15" customHeight="1" x14ac:dyDescent="0.25">
      <c r="A60" s="564"/>
      <c r="B60" s="568"/>
      <c r="C60" s="614"/>
      <c r="D60" s="710"/>
      <c r="E60" s="448"/>
      <c r="F60" s="93" t="s">
        <v>708</v>
      </c>
      <c r="G60" s="523" t="s">
        <v>390</v>
      </c>
      <c r="H60" s="523"/>
      <c r="I60" s="523"/>
      <c r="J60" s="523"/>
      <c r="K60" s="585"/>
      <c r="L60" s="591" t="e">
        <f>#REF!-#REF!*10%</f>
        <v>#REF!</v>
      </c>
    </row>
    <row r="61" spans="1:12" ht="15" customHeight="1" x14ac:dyDescent="0.25">
      <c r="A61" s="564"/>
      <c r="B61" s="568"/>
      <c r="C61" s="614"/>
      <c r="D61" s="710"/>
      <c r="E61" s="448"/>
      <c r="F61" s="148" t="s">
        <v>377</v>
      </c>
      <c r="G61" s="523" t="s">
        <v>387</v>
      </c>
      <c r="H61" s="523"/>
      <c r="I61" s="523"/>
      <c r="J61" s="523"/>
      <c r="K61" s="585"/>
      <c r="L61" s="591" t="e">
        <f>#REF!-#REF!*10%</f>
        <v>#REF!</v>
      </c>
    </row>
    <row r="62" spans="1:12" ht="15.6" customHeight="1" x14ac:dyDescent="0.25">
      <c r="A62" s="564"/>
      <c r="B62" s="568"/>
      <c r="C62" s="614"/>
      <c r="D62" s="710"/>
      <c r="E62" s="448"/>
      <c r="F62" s="148" t="s">
        <v>562</v>
      </c>
      <c r="G62" s="523" t="s">
        <v>1024</v>
      </c>
      <c r="H62" s="523"/>
      <c r="I62" s="523"/>
      <c r="J62" s="523"/>
      <c r="K62" s="585"/>
      <c r="L62" s="591" t="e">
        <f>#REF!-#REF!*10%</f>
        <v>#REF!</v>
      </c>
    </row>
    <row r="63" spans="1:12" ht="15.6" customHeight="1" x14ac:dyDescent="0.25">
      <c r="A63" s="564"/>
      <c r="B63" s="568"/>
      <c r="C63" s="614"/>
      <c r="D63" s="710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591" t="e">
        <f>#REF!-#REF!*10%</f>
        <v>#REF!</v>
      </c>
    </row>
    <row r="64" spans="1:12" ht="15.6" customHeight="1" x14ac:dyDescent="0.25">
      <c r="A64" s="564"/>
      <c r="B64" s="568"/>
      <c r="C64" s="614"/>
      <c r="D64" s="710"/>
      <c r="E64" s="448"/>
      <c r="F64" s="167" t="s">
        <v>84</v>
      </c>
      <c r="G64" s="465">
        <v>6.1</v>
      </c>
      <c r="H64" s="465"/>
      <c r="I64" s="465"/>
      <c r="J64" s="465"/>
      <c r="K64" s="585"/>
      <c r="L64" s="591" t="e">
        <f>#REF!-#REF!*10%</f>
        <v>#REF!</v>
      </c>
    </row>
    <row r="65" spans="1:12" ht="15" customHeight="1" x14ac:dyDescent="0.25">
      <c r="A65" s="564"/>
      <c r="B65" s="569"/>
      <c r="C65" s="614"/>
      <c r="D65" s="710"/>
      <c r="E65" s="448"/>
      <c r="F65" s="136" t="s">
        <v>1016</v>
      </c>
      <c r="G65" s="454">
        <v>5</v>
      </c>
      <c r="H65" s="454"/>
      <c r="I65" s="454"/>
      <c r="J65" s="454"/>
      <c r="K65" s="585"/>
      <c r="L65" s="591" t="e">
        <f>#REF!-#REF!*10%</f>
        <v>#REF!</v>
      </c>
    </row>
    <row r="66" spans="1:12" ht="15" customHeight="1" x14ac:dyDescent="0.25">
      <c r="A66" s="564">
        <v>3</v>
      </c>
      <c r="B66" s="567"/>
      <c r="C66" s="614" t="s">
        <v>1275</v>
      </c>
      <c r="D66" s="709"/>
      <c r="E66" s="448"/>
      <c r="F66" s="94" t="s">
        <v>81</v>
      </c>
      <c r="G66" s="523" t="s">
        <v>6</v>
      </c>
      <c r="H66" s="523"/>
      <c r="I66" s="523"/>
      <c r="J66" s="523"/>
      <c r="K66" s="501">
        <v>3</v>
      </c>
      <c r="L66" s="716">
        <v>28706</v>
      </c>
    </row>
    <row r="67" spans="1:12" ht="15" customHeight="1" x14ac:dyDescent="0.25">
      <c r="A67" s="564"/>
      <c r="B67" s="568"/>
      <c r="C67" s="614"/>
      <c r="D67" s="710"/>
      <c r="E67" s="448"/>
      <c r="F67" s="94" t="s">
        <v>80</v>
      </c>
      <c r="G67" s="469">
        <v>80</v>
      </c>
      <c r="H67" s="469"/>
      <c r="I67" s="469"/>
      <c r="J67" s="469"/>
      <c r="K67" s="583"/>
      <c r="L67" s="602"/>
    </row>
    <row r="68" spans="1:12" ht="15" customHeight="1" x14ac:dyDescent="0.25">
      <c r="A68" s="564"/>
      <c r="B68" s="568"/>
      <c r="C68" s="614"/>
      <c r="D68" s="710"/>
      <c r="E68" s="448"/>
      <c r="F68" s="94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ht="15" customHeight="1" x14ac:dyDescent="0.25">
      <c r="A69" s="564"/>
      <c r="B69" s="568"/>
      <c r="C69" s="614"/>
      <c r="D69" s="710"/>
      <c r="E69" s="448"/>
      <c r="F69" s="94" t="s">
        <v>817</v>
      </c>
      <c r="G69" s="243">
        <f>G67*80</f>
        <v>6400</v>
      </c>
      <c r="H69" s="244">
        <f>G67*90</f>
        <v>7200</v>
      </c>
      <c r="I69" s="246">
        <f>G67*100</f>
        <v>8000</v>
      </c>
      <c r="J69" s="245">
        <f>G67*104</f>
        <v>8320</v>
      </c>
      <c r="K69" s="583"/>
      <c r="L69" s="602"/>
    </row>
    <row r="70" spans="1:12" ht="15" customHeight="1" x14ac:dyDescent="0.25">
      <c r="A70" s="564"/>
      <c r="B70" s="568"/>
      <c r="C70" s="614"/>
      <c r="D70" s="710"/>
      <c r="E70" s="448"/>
      <c r="F70" s="94" t="s">
        <v>1269</v>
      </c>
      <c r="G70" s="451">
        <v>0.98</v>
      </c>
      <c r="H70" s="451"/>
      <c r="I70" s="451"/>
      <c r="J70" s="451"/>
      <c r="K70" s="583"/>
      <c r="L70" s="602"/>
    </row>
    <row r="71" spans="1:12" ht="15" customHeight="1" x14ac:dyDescent="0.25">
      <c r="A71" s="564"/>
      <c r="B71" s="568"/>
      <c r="C71" s="614"/>
      <c r="D71" s="710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ht="15" customHeight="1" x14ac:dyDescent="0.25">
      <c r="A72" s="564"/>
      <c r="B72" s="568"/>
      <c r="C72" s="614"/>
      <c r="D72" s="710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64"/>
      <c r="B73" s="568"/>
      <c r="C73" s="614"/>
      <c r="D73" s="710"/>
      <c r="E73" s="448"/>
      <c r="F73" s="94" t="s">
        <v>83</v>
      </c>
      <c r="G73" s="523">
        <v>65</v>
      </c>
      <c r="H73" s="523"/>
      <c r="I73" s="523"/>
      <c r="J73" s="523"/>
      <c r="K73" s="583"/>
      <c r="L73" s="602"/>
    </row>
    <row r="74" spans="1:12" ht="15" customHeight="1" x14ac:dyDescent="0.25">
      <c r="A74" s="564"/>
      <c r="B74" s="568"/>
      <c r="C74" s="614"/>
      <c r="D74" s="710"/>
      <c r="E74" s="448"/>
      <c r="F74" s="94" t="s">
        <v>396</v>
      </c>
      <c r="G74" s="523" t="s">
        <v>1082</v>
      </c>
      <c r="H74" s="523"/>
      <c r="I74" s="523"/>
      <c r="J74" s="523"/>
      <c r="K74" s="583"/>
      <c r="L74" s="602"/>
    </row>
    <row r="75" spans="1:12" ht="15" customHeight="1" x14ac:dyDescent="0.25">
      <c r="A75" s="564"/>
      <c r="B75" s="568"/>
      <c r="C75" s="614"/>
      <c r="D75" s="710"/>
      <c r="E75" s="448"/>
      <c r="F75" s="94" t="s">
        <v>1028</v>
      </c>
      <c r="G75" s="523" t="s">
        <v>913</v>
      </c>
      <c r="H75" s="523"/>
      <c r="I75" s="523"/>
      <c r="J75" s="523"/>
      <c r="K75" s="583"/>
      <c r="L75" s="602"/>
    </row>
    <row r="76" spans="1:12" ht="15" customHeight="1" x14ac:dyDescent="0.25">
      <c r="A76" s="564"/>
      <c r="B76" s="568"/>
      <c r="C76" s="614"/>
      <c r="D76" s="710"/>
      <c r="E76" s="448"/>
      <c r="F76" s="94" t="s">
        <v>1029</v>
      </c>
      <c r="G76" s="523" t="s">
        <v>909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710"/>
      <c r="E77" s="448"/>
      <c r="F77" s="148" t="s">
        <v>379</v>
      </c>
      <c r="G77" s="523" t="s">
        <v>399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710"/>
      <c r="E78" s="448"/>
      <c r="F78" s="93" t="s">
        <v>701</v>
      </c>
      <c r="G78" s="523">
        <v>100000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710"/>
      <c r="E79" s="448"/>
      <c r="F79" s="148" t="s">
        <v>257</v>
      </c>
      <c r="G79" s="523" t="s">
        <v>408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710"/>
      <c r="E80" s="448"/>
      <c r="F80" s="148" t="s">
        <v>410</v>
      </c>
      <c r="G80" s="523" t="s">
        <v>411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14"/>
      <c r="D81" s="710"/>
      <c r="E81" s="448"/>
      <c r="F81" s="148" t="s">
        <v>412</v>
      </c>
      <c r="G81" s="523" t="s">
        <v>400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710"/>
      <c r="E82" s="448"/>
      <c r="F82" s="148" t="s">
        <v>381</v>
      </c>
      <c r="G82" s="523" t="s">
        <v>1296</v>
      </c>
      <c r="H82" s="523"/>
      <c r="I82" s="523"/>
      <c r="J82" s="523"/>
      <c r="K82" s="584">
        <v>5</v>
      </c>
      <c r="L82" s="443">
        <v>30716</v>
      </c>
    </row>
    <row r="83" spans="1:12" ht="15" customHeight="1" x14ac:dyDescent="0.25">
      <c r="A83" s="564"/>
      <c r="B83" s="568"/>
      <c r="C83" s="614"/>
      <c r="D83" s="710"/>
      <c r="E83" s="448"/>
      <c r="F83" s="148" t="s">
        <v>402</v>
      </c>
      <c r="G83" s="523" t="s">
        <v>1297</v>
      </c>
      <c r="H83" s="523"/>
      <c r="I83" s="523"/>
      <c r="J83" s="523"/>
      <c r="K83" s="585"/>
      <c r="L83" s="591" t="e">
        <f>#REF!-#REF!*10%</f>
        <v>#REF!</v>
      </c>
    </row>
    <row r="84" spans="1:12" ht="15" customHeight="1" x14ac:dyDescent="0.25">
      <c r="A84" s="564"/>
      <c r="B84" s="568"/>
      <c r="C84" s="614"/>
      <c r="D84" s="710"/>
      <c r="E84" s="448"/>
      <c r="F84" s="148" t="s">
        <v>403</v>
      </c>
      <c r="G84" s="523" t="s">
        <v>404</v>
      </c>
      <c r="H84" s="523"/>
      <c r="I84" s="523"/>
      <c r="J84" s="523"/>
      <c r="K84" s="585"/>
      <c r="L84" s="591" t="e">
        <f>#REF!-#REF!*10%</f>
        <v>#REF!</v>
      </c>
    </row>
    <row r="85" spans="1:12" ht="15" customHeight="1" x14ac:dyDescent="0.25">
      <c r="A85" s="564"/>
      <c r="B85" s="568"/>
      <c r="C85" s="614"/>
      <c r="D85" s="710"/>
      <c r="E85" s="448"/>
      <c r="F85" s="94" t="s">
        <v>358</v>
      </c>
      <c r="G85" s="523" t="s">
        <v>359</v>
      </c>
      <c r="H85" s="523"/>
      <c r="I85" s="523"/>
      <c r="J85" s="523"/>
      <c r="K85" s="585"/>
      <c r="L85" s="591" t="e">
        <f>#REF!-#REF!*10%</f>
        <v>#REF!</v>
      </c>
    </row>
    <row r="86" spans="1:12" ht="15" customHeight="1" x14ac:dyDescent="0.25">
      <c r="A86" s="564"/>
      <c r="B86" s="568"/>
      <c r="C86" s="614"/>
      <c r="D86" s="710"/>
      <c r="E86" s="448"/>
      <c r="F86" s="148" t="s">
        <v>389</v>
      </c>
      <c r="G86" s="523" t="s">
        <v>390</v>
      </c>
      <c r="H86" s="523"/>
      <c r="I86" s="523"/>
      <c r="J86" s="523"/>
      <c r="K86" s="585"/>
      <c r="L86" s="591" t="e">
        <f>#REF!-#REF!*10%</f>
        <v>#REF!</v>
      </c>
    </row>
    <row r="87" spans="1:12" ht="15" customHeight="1" x14ac:dyDescent="0.25">
      <c r="A87" s="564"/>
      <c r="B87" s="568"/>
      <c r="C87" s="614"/>
      <c r="D87" s="710"/>
      <c r="E87" s="448"/>
      <c r="F87" s="93" t="s">
        <v>704</v>
      </c>
      <c r="G87" s="523" t="s">
        <v>705</v>
      </c>
      <c r="H87" s="523"/>
      <c r="I87" s="523"/>
      <c r="J87" s="523"/>
      <c r="K87" s="585"/>
      <c r="L87" s="591" t="e">
        <f>#REF!-#REF!*10%</f>
        <v>#REF!</v>
      </c>
    </row>
    <row r="88" spans="1:12" ht="15" customHeight="1" x14ac:dyDescent="0.25">
      <c r="A88" s="564"/>
      <c r="B88" s="568"/>
      <c r="C88" s="614"/>
      <c r="D88" s="710"/>
      <c r="E88" s="448"/>
      <c r="F88" s="93" t="s">
        <v>706</v>
      </c>
      <c r="G88" s="523" t="s">
        <v>390</v>
      </c>
      <c r="H88" s="523"/>
      <c r="I88" s="523"/>
      <c r="J88" s="523"/>
      <c r="K88" s="585"/>
      <c r="L88" s="591" t="e">
        <f>#REF!-#REF!*10%</f>
        <v>#REF!</v>
      </c>
    </row>
    <row r="89" spans="1:12" ht="15" customHeight="1" x14ac:dyDescent="0.25">
      <c r="A89" s="564"/>
      <c r="B89" s="568"/>
      <c r="C89" s="614"/>
      <c r="D89" s="710"/>
      <c r="E89" s="448"/>
      <c r="F89" s="93" t="s">
        <v>1271</v>
      </c>
      <c r="G89" s="523" t="s">
        <v>390</v>
      </c>
      <c r="H89" s="523"/>
      <c r="I89" s="523"/>
      <c r="J89" s="523"/>
      <c r="K89" s="585"/>
      <c r="L89" s="591" t="e">
        <f>#REF!-#REF!*10%</f>
        <v>#REF!</v>
      </c>
    </row>
    <row r="90" spans="1:12" ht="15" customHeight="1" x14ac:dyDescent="0.25">
      <c r="A90" s="564"/>
      <c r="B90" s="568"/>
      <c r="C90" s="614"/>
      <c r="D90" s="710"/>
      <c r="E90" s="448"/>
      <c r="F90" s="93" t="s">
        <v>707</v>
      </c>
      <c r="G90" s="523" t="s">
        <v>1270</v>
      </c>
      <c r="H90" s="523"/>
      <c r="I90" s="523"/>
      <c r="J90" s="523"/>
      <c r="K90" s="585"/>
      <c r="L90" s="591" t="e">
        <f>#REF!-#REF!*10%</f>
        <v>#REF!</v>
      </c>
    </row>
    <row r="91" spans="1:12" ht="15" customHeight="1" x14ac:dyDescent="0.25">
      <c r="A91" s="564"/>
      <c r="B91" s="568"/>
      <c r="C91" s="614"/>
      <c r="D91" s="710"/>
      <c r="E91" s="448"/>
      <c r="F91" s="93" t="s">
        <v>708</v>
      </c>
      <c r="G91" s="523" t="s">
        <v>390</v>
      </c>
      <c r="H91" s="523"/>
      <c r="I91" s="523"/>
      <c r="J91" s="523"/>
      <c r="K91" s="585"/>
      <c r="L91" s="591" t="e">
        <f>#REF!-#REF!*10%</f>
        <v>#REF!</v>
      </c>
    </row>
    <row r="92" spans="1:12" ht="15" customHeight="1" x14ac:dyDescent="0.25">
      <c r="A92" s="564"/>
      <c r="B92" s="568"/>
      <c r="C92" s="614"/>
      <c r="D92" s="710"/>
      <c r="E92" s="448"/>
      <c r="F92" s="148" t="s">
        <v>377</v>
      </c>
      <c r="G92" s="523" t="s">
        <v>387</v>
      </c>
      <c r="H92" s="523"/>
      <c r="I92" s="523"/>
      <c r="J92" s="523"/>
      <c r="K92" s="585"/>
      <c r="L92" s="591" t="e">
        <f>#REF!-#REF!*10%</f>
        <v>#REF!</v>
      </c>
    </row>
    <row r="93" spans="1:12" ht="15.6" customHeight="1" x14ac:dyDescent="0.25">
      <c r="A93" s="564"/>
      <c r="B93" s="568"/>
      <c r="C93" s="614"/>
      <c r="D93" s="710"/>
      <c r="E93" s="448"/>
      <c r="F93" s="148" t="s">
        <v>562</v>
      </c>
      <c r="G93" s="523" t="s">
        <v>1024</v>
      </c>
      <c r="H93" s="523"/>
      <c r="I93" s="523"/>
      <c r="J93" s="523"/>
      <c r="K93" s="585"/>
      <c r="L93" s="591" t="e">
        <f>#REF!-#REF!*10%</f>
        <v>#REF!</v>
      </c>
    </row>
    <row r="94" spans="1:12" ht="15.6" customHeight="1" x14ac:dyDescent="0.25">
      <c r="A94" s="564"/>
      <c r="B94" s="568"/>
      <c r="C94" s="614"/>
      <c r="D94" s="710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591" t="e">
        <f>#REF!-#REF!*10%</f>
        <v>#REF!</v>
      </c>
    </row>
    <row r="95" spans="1:12" ht="15.6" customHeight="1" x14ac:dyDescent="0.25">
      <c r="A95" s="564"/>
      <c r="B95" s="568"/>
      <c r="C95" s="614"/>
      <c r="D95" s="710"/>
      <c r="E95" s="448"/>
      <c r="F95" s="167" t="s">
        <v>84</v>
      </c>
      <c r="G95" s="465">
        <v>6.2</v>
      </c>
      <c r="H95" s="465"/>
      <c r="I95" s="465"/>
      <c r="J95" s="465"/>
      <c r="K95" s="585"/>
      <c r="L95" s="591" t="e">
        <f>#REF!-#REF!*10%</f>
        <v>#REF!</v>
      </c>
    </row>
    <row r="96" spans="1:12" ht="15" customHeight="1" x14ac:dyDescent="0.25">
      <c r="A96" s="564"/>
      <c r="B96" s="569"/>
      <c r="C96" s="614"/>
      <c r="D96" s="710"/>
      <c r="E96" s="448"/>
      <c r="F96" s="136" t="s">
        <v>1016</v>
      </c>
      <c r="G96" s="454">
        <v>5</v>
      </c>
      <c r="H96" s="454"/>
      <c r="I96" s="454"/>
      <c r="J96" s="454"/>
      <c r="K96" s="585"/>
      <c r="L96" s="596" t="e">
        <f>#REF!-#REF!*10%</f>
        <v>#REF!</v>
      </c>
    </row>
    <row r="97" ht="15" customHeight="1" x14ac:dyDescent="0.3"/>
    <row r="98" ht="15" customHeight="1" x14ac:dyDescent="0.3"/>
    <row r="99" ht="15" customHeight="1" x14ac:dyDescent="0.3"/>
    <row r="100" ht="15" customHeight="1" x14ac:dyDescent="0.3"/>
    <row r="101" ht="15" customHeight="1" x14ac:dyDescent="0.3"/>
    <row r="102" ht="15" customHeight="1" x14ac:dyDescent="0.3"/>
    <row r="103" ht="15" customHeight="1" x14ac:dyDescent="0.3"/>
    <row r="104" ht="15" customHeight="1" x14ac:dyDescent="0.3"/>
    <row r="105" ht="15" customHeight="1" x14ac:dyDescent="0.3"/>
    <row r="106" ht="15" customHeight="1" x14ac:dyDescent="0.3"/>
    <row r="107" ht="15" customHeight="1" x14ac:dyDescent="0.3"/>
    <row r="108" ht="15" customHeight="1" x14ac:dyDescent="0.3"/>
    <row r="109" ht="15" customHeight="1" x14ac:dyDescent="0.3"/>
    <row r="110" ht="15" customHeight="1" x14ac:dyDescent="0.3"/>
    <row r="111" ht="15" customHeight="1" x14ac:dyDescent="0.3"/>
    <row r="112" ht="15" customHeight="1" x14ac:dyDescent="0.3"/>
    <row r="113" ht="15" customHeight="1" x14ac:dyDescent="0.3"/>
    <row r="114" ht="15" customHeight="1" x14ac:dyDescent="0.3"/>
    <row r="115" ht="15" customHeight="1" x14ac:dyDescent="0.3"/>
    <row r="116" ht="15" customHeight="1" x14ac:dyDescent="0.3"/>
    <row r="117" ht="15" customHeight="1" x14ac:dyDescent="0.3"/>
    <row r="118" ht="15" customHeight="1" x14ac:dyDescent="0.3"/>
    <row r="119" ht="15" customHeight="1" x14ac:dyDescent="0.3"/>
    <row r="120" ht="15" customHeight="1" x14ac:dyDescent="0.3"/>
    <row r="121" ht="15" customHeight="1" x14ac:dyDescent="0.3"/>
    <row r="122" ht="15" customHeight="1" x14ac:dyDescent="0.3"/>
    <row r="123" ht="15" customHeight="1" x14ac:dyDescent="0.3"/>
    <row r="124" ht="15" customHeight="1" x14ac:dyDescent="0.3"/>
    <row r="125" ht="15" customHeight="1" x14ac:dyDescent="0.3"/>
    <row r="126" ht="15" customHeight="1" x14ac:dyDescent="0.3"/>
    <row r="127" ht="15" customHeight="1" x14ac:dyDescent="0.3"/>
    <row r="128" ht="15" customHeight="1" x14ac:dyDescent="0.3"/>
    <row r="129" ht="15" customHeight="1" x14ac:dyDescent="0.3"/>
    <row r="130" ht="15" customHeight="1" x14ac:dyDescent="0.3"/>
    <row r="131" ht="15" customHeight="1" x14ac:dyDescent="0.3"/>
    <row r="132" ht="15" customHeight="1" x14ac:dyDescent="0.3"/>
    <row r="133" ht="15" customHeight="1" x14ac:dyDescent="0.3"/>
    <row r="134" ht="15" customHeight="1" x14ac:dyDescent="0.3"/>
    <row r="135" ht="15" customHeight="1" x14ac:dyDescent="0.3"/>
    <row r="136" ht="15" customHeight="1" x14ac:dyDescent="0.3"/>
    <row r="137" ht="15" customHeight="1" x14ac:dyDescent="0.3"/>
    <row r="138" ht="15" customHeight="1" x14ac:dyDescent="0.3"/>
    <row r="139" ht="15" customHeight="1" x14ac:dyDescent="0.3"/>
    <row r="140" ht="15" customHeight="1" x14ac:dyDescent="0.3"/>
    <row r="141" ht="15" customHeight="1" x14ac:dyDescent="0.3"/>
    <row r="142" ht="15" customHeight="1" x14ac:dyDescent="0.3"/>
    <row r="143" ht="15" customHeight="1" x14ac:dyDescent="0.3"/>
    <row r="144" ht="15" customHeight="1" x14ac:dyDescent="0.3"/>
    <row r="145" spans="3:12" ht="15" customHeight="1" x14ac:dyDescent="0.3"/>
    <row r="146" spans="3:12" ht="15" customHeight="1" x14ac:dyDescent="0.3"/>
    <row r="147" spans="3:12" ht="15" customHeight="1" x14ac:dyDescent="0.25">
      <c r="C147" s="378"/>
      <c r="D147" s="174"/>
      <c r="E147" s="174"/>
      <c r="H147" s="177"/>
      <c r="I147" s="177"/>
      <c r="J147" s="177"/>
      <c r="K147" s="179"/>
      <c r="L147" s="348"/>
    </row>
    <row r="148" spans="3:12" ht="15" customHeight="1" x14ac:dyDescent="0.25">
      <c r="C148" s="378"/>
      <c r="D148" s="174"/>
      <c r="E148" s="174"/>
      <c r="H148" s="177"/>
      <c r="I148" s="177"/>
      <c r="J148" s="177"/>
      <c r="K148" s="179"/>
      <c r="L148" s="348"/>
    </row>
    <row r="149" spans="3:12" ht="15" customHeight="1" x14ac:dyDescent="0.25">
      <c r="C149" s="378"/>
      <c r="D149" s="174"/>
      <c r="E149" s="174"/>
      <c r="H149" s="177"/>
      <c r="I149" s="177"/>
      <c r="J149" s="177"/>
      <c r="K149" s="179"/>
      <c r="L149" s="348"/>
    </row>
    <row r="150" spans="3:12" ht="15" customHeight="1" x14ac:dyDescent="0.25">
      <c r="C150" s="378"/>
      <c r="D150" s="174"/>
      <c r="E150" s="174"/>
      <c r="H150" s="177"/>
      <c r="I150" s="177"/>
      <c r="J150" s="177"/>
      <c r="K150" s="179"/>
      <c r="L150" s="348"/>
    </row>
    <row r="151" spans="3:12" ht="15" customHeight="1" x14ac:dyDescent="0.25">
      <c r="C151" s="378"/>
      <c r="D151" s="174"/>
      <c r="E151" s="174"/>
      <c r="H151" s="177"/>
      <c r="I151" s="177"/>
      <c r="J151" s="177"/>
      <c r="K151" s="179"/>
      <c r="L151" s="348"/>
    </row>
    <row r="152" spans="3:12" ht="15" customHeight="1" x14ac:dyDescent="0.25">
      <c r="C152" s="378"/>
      <c r="D152" s="174"/>
      <c r="E152" s="174"/>
      <c r="H152" s="177"/>
      <c r="I152" s="177"/>
      <c r="J152" s="177"/>
      <c r="K152" s="179"/>
      <c r="L152" s="348"/>
    </row>
    <row r="153" spans="3:12" ht="15" customHeight="1" x14ac:dyDescent="0.25">
      <c r="C153" s="378"/>
      <c r="D153" s="174"/>
      <c r="E153" s="174"/>
      <c r="H153" s="177"/>
      <c r="I153" s="177"/>
      <c r="J153" s="177"/>
      <c r="K153" s="179"/>
      <c r="L153" s="348"/>
    </row>
    <row r="154" spans="3:12" ht="15" customHeight="1" x14ac:dyDescent="0.25">
      <c r="C154" s="378"/>
      <c r="D154" s="174"/>
      <c r="E154" s="174"/>
      <c r="H154" s="177"/>
      <c r="I154" s="177"/>
      <c r="J154" s="177"/>
      <c r="K154" s="179"/>
      <c r="L154" s="348"/>
    </row>
    <row r="155" spans="3:12" ht="15" customHeight="1" x14ac:dyDescent="0.25">
      <c r="C155" s="378"/>
      <c r="D155" s="174"/>
      <c r="E155" s="174"/>
      <c r="H155" s="177"/>
      <c r="I155" s="177"/>
      <c r="J155" s="177"/>
      <c r="K155" s="179"/>
      <c r="L155" s="348"/>
    </row>
    <row r="156" spans="3:12" ht="15" customHeight="1" x14ac:dyDescent="0.25">
      <c r="C156" s="378"/>
      <c r="D156" s="174"/>
      <c r="E156" s="174"/>
      <c r="H156" s="177"/>
      <c r="I156" s="177"/>
      <c r="J156" s="177"/>
      <c r="K156" s="179"/>
      <c r="L156" s="348"/>
    </row>
    <row r="157" spans="3:12" ht="15" customHeight="1" x14ac:dyDescent="0.25">
      <c r="C157" s="378"/>
      <c r="D157" s="174"/>
      <c r="E157" s="174"/>
      <c r="H157" s="177"/>
      <c r="I157" s="177"/>
      <c r="J157" s="177"/>
      <c r="K157" s="179"/>
      <c r="L157" s="348"/>
    </row>
    <row r="158" spans="3:12" ht="15" customHeight="1" x14ac:dyDescent="0.25">
      <c r="C158" s="378"/>
      <c r="D158" s="174"/>
      <c r="E158" s="174"/>
      <c r="H158" s="177"/>
      <c r="I158" s="177"/>
      <c r="J158" s="177"/>
      <c r="K158" s="179"/>
      <c r="L158" s="348"/>
    </row>
    <row r="159" spans="3:12" ht="15" customHeight="1" x14ac:dyDescent="0.25">
      <c r="C159" s="378"/>
      <c r="D159" s="174"/>
      <c r="E159" s="174"/>
      <c r="H159" s="177"/>
      <c r="I159" s="177"/>
      <c r="J159" s="177"/>
      <c r="K159" s="179"/>
      <c r="L159" s="348"/>
    </row>
    <row r="160" spans="3:12" ht="15" customHeight="1" x14ac:dyDescent="0.25">
      <c r="C160" s="378"/>
      <c r="D160" s="174"/>
      <c r="E160" s="174"/>
      <c r="H160" s="177"/>
      <c r="I160" s="177"/>
      <c r="J160" s="177"/>
      <c r="K160" s="179"/>
      <c r="L160" s="348"/>
    </row>
    <row r="161" spans="3:12" ht="15" customHeight="1" x14ac:dyDescent="0.25">
      <c r="C161" s="378"/>
      <c r="D161" s="174"/>
      <c r="E161" s="174"/>
      <c r="H161" s="177"/>
      <c r="I161" s="177"/>
      <c r="J161" s="177"/>
      <c r="K161" s="179"/>
      <c r="L161" s="348"/>
    </row>
    <row r="162" spans="3:12" ht="15" customHeight="1" x14ac:dyDescent="0.25">
      <c r="C162" s="378"/>
      <c r="D162" s="174"/>
      <c r="E162" s="174"/>
      <c r="H162" s="177"/>
      <c r="I162" s="177"/>
      <c r="J162" s="177"/>
      <c r="K162" s="179"/>
      <c r="L162" s="348"/>
    </row>
    <row r="163" spans="3:12" ht="15" customHeight="1" x14ac:dyDescent="0.25">
      <c r="C163" s="378"/>
      <c r="D163" s="174"/>
      <c r="E163" s="174"/>
      <c r="H163" s="177"/>
      <c r="I163" s="177"/>
      <c r="J163" s="177"/>
      <c r="K163" s="179"/>
      <c r="L163" s="348"/>
    </row>
    <row r="164" spans="3:12" ht="15" customHeight="1" x14ac:dyDescent="0.3"/>
    <row r="165" spans="3:12" ht="15" customHeight="1" x14ac:dyDescent="0.3"/>
    <row r="166" spans="3:12" ht="15" customHeight="1" x14ac:dyDescent="0.3"/>
    <row r="167" spans="3:12" ht="15" customHeight="1" x14ac:dyDescent="0.3"/>
    <row r="168" spans="3:12" ht="15" customHeight="1" x14ac:dyDescent="0.3"/>
    <row r="169" spans="3:12" ht="15" customHeight="1" x14ac:dyDescent="0.3"/>
    <row r="170" spans="3:12" ht="15" customHeight="1" x14ac:dyDescent="0.3"/>
    <row r="171" spans="3:12" ht="15" customHeight="1" x14ac:dyDescent="0.3"/>
    <row r="172" spans="3:12" ht="15" customHeight="1" x14ac:dyDescent="0.3"/>
    <row r="173" spans="3:12" ht="15" customHeight="1" x14ac:dyDescent="0.3"/>
    <row r="174" spans="3:12" ht="15" customHeight="1" x14ac:dyDescent="0.3"/>
    <row r="175" spans="3:12" ht="15" customHeight="1" x14ac:dyDescent="0.3"/>
    <row r="176" spans="3:12" ht="15" customHeight="1" x14ac:dyDescent="0.3"/>
    <row r="177" ht="15" customHeight="1" x14ac:dyDescent="0.3"/>
    <row r="178" ht="15" customHeight="1" x14ac:dyDescent="0.3"/>
    <row r="179" ht="15" customHeight="1" x14ac:dyDescent="0.3"/>
    <row r="180" ht="15" customHeight="1" x14ac:dyDescent="0.3"/>
    <row r="181" ht="15" customHeight="1" x14ac:dyDescent="0.3"/>
    <row r="182" ht="15" customHeight="1" x14ac:dyDescent="0.3"/>
  </sheetData>
  <sheetProtection sort="0"/>
  <autoFilter ref="A1:J96">
    <filterColumn colId="0" showButton="0"/>
    <filterColumn colId="1" showButton="0"/>
    <filterColumn colId="2" showButton="0"/>
    <filterColumn colId="3" showButton="0"/>
    <filterColumn colId="4" showButton="0"/>
    <filterColumn colId="5" showButton="0"/>
    <filterColumn colId="6" showButton="0"/>
    <filterColumn colId="7" showButton="0"/>
    <filterColumn colId="8" showButton="0"/>
    <filterColumn colId="9" showButton="0"/>
  </autoFilter>
  <mergeCells count="117">
    <mergeCell ref="L4:L19"/>
    <mergeCell ref="L20:L34"/>
    <mergeCell ref="L35:L50"/>
    <mergeCell ref="L51:L65"/>
    <mergeCell ref="L66:L81"/>
    <mergeCell ref="L82:L96"/>
    <mergeCell ref="K51:K65"/>
    <mergeCell ref="K66:K81"/>
    <mergeCell ref="K82:K96"/>
    <mergeCell ref="G8:J8"/>
    <mergeCell ref="B35:B65"/>
    <mergeCell ref="B66:B96"/>
    <mergeCell ref="G90:J90"/>
    <mergeCell ref="G52:J52"/>
    <mergeCell ref="G64:J64"/>
    <mergeCell ref="G53:J53"/>
    <mergeCell ref="G54:J54"/>
    <mergeCell ref="G55:J55"/>
    <mergeCell ref="G61:J61"/>
    <mergeCell ref="G60:J60"/>
    <mergeCell ref="G77:J77"/>
    <mergeCell ref="G35:J35"/>
    <mergeCell ref="G76:J76"/>
    <mergeCell ref="G91:J91"/>
    <mergeCell ref="G59:J59"/>
    <mergeCell ref="G96:J96"/>
    <mergeCell ref="G65:J65"/>
    <mergeCell ref="G57:J57"/>
    <mergeCell ref="G50:J50"/>
    <mergeCell ref="G79:J79"/>
    <mergeCell ref="G34:J34"/>
    <mergeCell ref="G87:J87"/>
    <mergeCell ref="G88:J88"/>
    <mergeCell ref="G89:J89"/>
    <mergeCell ref="G71:J71"/>
    <mergeCell ref="G82:J82"/>
    <mergeCell ref="G81:J81"/>
    <mergeCell ref="G56:J56"/>
    <mergeCell ref="G70:J70"/>
    <mergeCell ref="G85:J85"/>
    <mergeCell ref="G84:J84"/>
    <mergeCell ref="G78:J78"/>
    <mergeCell ref="G39:J39"/>
    <mergeCell ref="G43:J43"/>
    <mergeCell ref="G44:J44"/>
    <mergeCell ref="F2:J2"/>
    <mergeCell ref="G46:J46"/>
    <mergeCell ref="C4:C34"/>
    <mergeCell ref="D4:D34"/>
    <mergeCell ref="G4:J4"/>
    <mergeCell ref="G17:J17"/>
    <mergeCell ref="G18:J18"/>
    <mergeCell ref="G19:J19"/>
    <mergeCell ref="G30:J30"/>
    <mergeCell ref="G21:J21"/>
    <mergeCell ref="G22:J22"/>
    <mergeCell ref="G9:J9"/>
    <mergeCell ref="G16:J16"/>
    <mergeCell ref="G25:J25"/>
    <mergeCell ref="G26:J26"/>
    <mergeCell ref="E4:E34"/>
    <mergeCell ref="G10:J10"/>
    <mergeCell ref="G41:J41"/>
    <mergeCell ref="G36:J36"/>
    <mergeCell ref="G40:J40"/>
    <mergeCell ref="G42:J42"/>
    <mergeCell ref="G27:J27"/>
    <mergeCell ref="G28:J28"/>
    <mergeCell ref="G29:J29"/>
    <mergeCell ref="A1:L1"/>
    <mergeCell ref="A66:A96"/>
    <mergeCell ref="C66:C96"/>
    <mergeCell ref="D66:D96"/>
    <mergeCell ref="G66:J66"/>
    <mergeCell ref="G62:J62"/>
    <mergeCell ref="G63:J63"/>
    <mergeCell ref="A35:A65"/>
    <mergeCell ref="C35:C65"/>
    <mergeCell ref="D35:D65"/>
    <mergeCell ref="G86:J86"/>
    <mergeCell ref="G92:J92"/>
    <mergeCell ref="G93:J93"/>
    <mergeCell ref="G94:J94"/>
    <mergeCell ref="G67:J67"/>
    <mergeCell ref="G73:J73"/>
    <mergeCell ref="G74:J74"/>
    <mergeCell ref="G75:J75"/>
    <mergeCell ref="G47:J47"/>
    <mergeCell ref="G31:J31"/>
    <mergeCell ref="G32:J32"/>
    <mergeCell ref="E35:E65"/>
    <mergeCell ref="G49:J49"/>
    <mergeCell ref="G48:J48"/>
    <mergeCell ref="E66:E96"/>
    <mergeCell ref="G45:J45"/>
    <mergeCell ref="A3:L3"/>
    <mergeCell ref="K4:K19"/>
    <mergeCell ref="K20:K34"/>
    <mergeCell ref="K35:K50"/>
    <mergeCell ref="G5:J5"/>
    <mergeCell ref="G51:J51"/>
    <mergeCell ref="G83:J83"/>
    <mergeCell ref="G72:J72"/>
    <mergeCell ref="G58:J58"/>
    <mergeCell ref="G80:J80"/>
    <mergeCell ref="G95:J95"/>
    <mergeCell ref="B4:B34"/>
    <mergeCell ref="A4:A34"/>
    <mergeCell ref="G33:J33"/>
    <mergeCell ref="G11:J11"/>
    <mergeCell ref="G12:J12"/>
    <mergeCell ref="G13:J13"/>
    <mergeCell ref="G14:J14"/>
    <mergeCell ref="G15:J15"/>
    <mergeCell ref="G20:J20"/>
    <mergeCell ref="G23:J23"/>
    <mergeCell ref="G24:J24"/>
  </mergeCells>
  <pageMargins left="0.17" right="0.17" top="0.74" bottom="0.17" header="0.3" footer="0.3"/>
  <pageSetup paperSize="9" scale="51" orientation="portrait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0">
    <tabColor rgb="FF00B0F0"/>
  </sheetPr>
  <dimension ref="A1:L209"/>
  <sheetViews>
    <sheetView zoomScale="80" zoomScaleNormal="80" zoomScaleSheetLayoutView="80" workbookViewId="0">
      <selection activeCell="A2" sqref="A2"/>
    </sheetView>
  </sheetViews>
  <sheetFormatPr defaultRowHeight="27.75" customHeight="1" x14ac:dyDescent="0.3"/>
  <cols>
    <col min="1" max="2" width="4.7109375" style="166" customWidth="1"/>
    <col min="3" max="3" width="21.7109375" style="366" customWidth="1"/>
    <col min="4" max="4" width="71.7109375" style="52" customWidth="1"/>
    <col min="5" max="5" width="30.7109375" style="52" customWidth="1"/>
    <col min="6" max="6" width="32.7109375" style="168" customWidth="1"/>
    <col min="7" max="10" width="8.28515625" style="169" customWidth="1"/>
    <col min="11" max="11" width="11.28515625" style="169" customWidth="1"/>
    <col min="12" max="12" width="33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04" t="s">
        <v>73</v>
      </c>
      <c r="B2" s="406" t="s">
        <v>1191</v>
      </c>
      <c r="C2" s="404" t="s">
        <v>74</v>
      </c>
      <c r="D2" s="404" t="s">
        <v>1022</v>
      </c>
      <c r="E2" s="404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1277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1278</v>
      </c>
      <c r="D4" s="717"/>
      <c r="E4" s="460"/>
      <c r="F4" s="408" t="s">
        <v>81</v>
      </c>
      <c r="G4" s="715" t="s">
        <v>6</v>
      </c>
      <c r="H4" s="715"/>
      <c r="I4" s="715"/>
      <c r="J4" s="715"/>
      <c r="K4" s="713">
        <v>3</v>
      </c>
      <c r="L4" s="439">
        <v>25641</v>
      </c>
    </row>
    <row r="5" spans="1:12" ht="15" customHeight="1" x14ac:dyDescent="0.25">
      <c r="A5" s="564"/>
      <c r="B5" s="568"/>
      <c r="C5" s="614"/>
      <c r="D5" s="718"/>
      <c r="E5" s="448"/>
      <c r="F5" s="94" t="s">
        <v>80</v>
      </c>
      <c r="G5" s="469">
        <v>40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14"/>
      <c r="D6" s="718"/>
      <c r="E6" s="448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614"/>
      <c r="D7" s="718"/>
      <c r="E7" s="448"/>
      <c r="F7" s="94" t="s">
        <v>817</v>
      </c>
      <c r="G7" s="243">
        <f>G5*80</f>
        <v>3200</v>
      </c>
      <c r="H7" s="244">
        <f>G5*90</f>
        <v>3600</v>
      </c>
      <c r="I7" s="246">
        <f>G5*100</f>
        <v>4000</v>
      </c>
      <c r="J7" s="245">
        <f>G5*104</f>
        <v>4160</v>
      </c>
      <c r="K7" s="583"/>
      <c r="L7" s="602"/>
    </row>
    <row r="8" spans="1:12" ht="15" customHeight="1" x14ac:dyDescent="0.25">
      <c r="A8" s="564"/>
      <c r="B8" s="568"/>
      <c r="C8" s="614"/>
      <c r="D8" s="718"/>
      <c r="E8" s="448"/>
      <c r="F8" s="94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614"/>
      <c r="D9" s="718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614"/>
      <c r="D10" s="718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14"/>
      <c r="D11" s="718"/>
      <c r="E11" s="448"/>
      <c r="F11" s="94" t="s">
        <v>83</v>
      </c>
      <c r="G11" s="523">
        <v>65</v>
      </c>
      <c r="H11" s="523"/>
      <c r="I11" s="523"/>
      <c r="J11" s="523"/>
      <c r="K11" s="583"/>
      <c r="L11" s="602"/>
    </row>
    <row r="12" spans="1:12" ht="15" customHeight="1" x14ac:dyDescent="0.25">
      <c r="A12" s="564"/>
      <c r="B12" s="568"/>
      <c r="C12" s="614"/>
      <c r="D12" s="718"/>
      <c r="E12" s="448"/>
      <c r="F12" s="94" t="s">
        <v>396</v>
      </c>
      <c r="G12" s="523" t="s">
        <v>1082</v>
      </c>
      <c r="H12" s="523"/>
      <c r="I12" s="523"/>
      <c r="J12" s="523"/>
      <c r="K12" s="583"/>
      <c r="L12" s="602"/>
    </row>
    <row r="13" spans="1:12" ht="15" customHeight="1" x14ac:dyDescent="0.25">
      <c r="A13" s="564"/>
      <c r="B13" s="568"/>
      <c r="C13" s="614"/>
      <c r="D13" s="718"/>
      <c r="E13" s="448"/>
      <c r="F13" s="94" t="s">
        <v>1028</v>
      </c>
      <c r="G13" s="523" t="s">
        <v>913</v>
      </c>
      <c r="H13" s="523"/>
      <c r="I13" s="523"/>
      <c r="J13" s="523"/>
      <c r="K13" s="583"/>
      <c r="L13" s="602"/>
    </row>
    <row r="14" spans="1:12" ht="15" customHeight="1" x14ac:dyDescent="0.25">
      <c r="A14" s="564"/>
      <c r="B14" s="568"/>
      <c r="C14" s="614"/>
      <c r="D14" s="718"/>
      <c r="E14" s="448"/>
      <c r="F14" s="94" t="s">
        <v>1029</v>
      </c>
      <c r="G14" s="523" t="s">
        <v>909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614"/>
      <c r="D15" s="718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614"/>
      <c r="D16" s="718"/>
      <c r="E16" s="448"/>
      <c r="F16" s="93" t="s">
        <v>701</v>
      </c>
      <c r="G16" s="523">
        <v>100000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614"/>
      <c r="D17" s="718"/>
      <c r="E17" s="448"/>
      <c r="F17" s="148" t="s">
        <v>257</v>
      </c>
      <c r="G17" s="523" t="s">
        <v>408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614"/>
      <c r="D18" s="718"/>
      <c r="E18" s="448"/>
      <c r="F18" s="148" t="s">
        <v>410</v>
      </c>
      <c r="G18" s="523" t="s">
        <v>411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614"/>
      <c r="D19" s="718"/>
      <c r="E19" s="448"/>
      <c r="F19" s="148" t="s">
        <v>412</v>
      </c>
      <c r="G19" s="523" t="s">
        <v>400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614"/>
      <c r="D20" s="718"/>
      <c r="E20" s="448"/>
      <c r="F20" s="148" t="s">
        <v>381</v>
      </c>
      <c r="G20" s="523" t="s">
        <v>1296</v>
      </c>
      <c r="H20" s="523"/>
      <c r="I20" s="523"/>
      <c r="J20" s="523"/>
      <c r="K20" s="584">
        <v>5</v>
      </c>
      <c r="L20" s="443">
        <v>27436</v>
      </c>
    </row>
    <row r="21" spans="1:12" ht="15" customHeight="1" x14ac:dyDescent="0.25">
      <c r="A21" s="564"/>
      <c r="B21" s="568"/>
      <c r="C21" s="614"/>
      <c r="D21" s="718"/>
      <c r="E21" s="448"/>
      <c r="F21" s="148" t="s">
        <v>402</v>
      </c>
      <c r="G21" s="523" t="s">
        <v>1297</v>
      </c>
      <c r="H21" s="523"/>
      <c r="I21" s="523"/>
      <c r="J21" s="523"/>
      <c r="K21" s="585"/>
      <c r="L21" s="591" t="e">
        <f>#REF!-#REF!*10%</f>
        <v>#REF!</v>
      </c>
    </row>
    <row r="22" spans="1:12" ht="15" customHeight="1" x14ac:dyDescent="0.25">
      <c r="A22" s="564"/>
      <c r="B22" s="568"/>
      <c r="C22" s="614"/>
      <c r="D22" s="718"/>
      <c r="E22" s="448"/>
      <c r="F22" s="148" t="s">
        <v>403</v>
      </c>
      <c r="G22" s="523" t="s">
        <v>404</v>
      </c>
      <c r="H22" s="523"/>
      <c r="I22" s="523"/>
      <c r="J22" s="523"/>
      <c r="K22" s="585"/>
      <c r="L22" s="591" t="e">
        <f>#REF!-#REF!*10%</f>
        <v>#REF!</v>
      </c>
    </row>
    <row r="23" spans="1:12" ht="15" customHeight="1" x14ac:dyDescent="0.25">
      <c r="A23" s="564"/>
      <c r="B23" s="568"/>
      <c r="C23" s="614"/>
      <c r="D23" s="718"/>
      <c r="E23" s="448"/>
      <c r="F23" s="94" t="s">
        <v>358</v>
      </c>
      <c r="G23" s="523" t="s">
        <v>359</v>
      </c>
      <c r="H23" s="523"/>
      <c r="I23" s="523"/>
      <c r="J23" s="523"/>
      <c r="K23" s="585"/>
      <c r="L23" s="591" t="e">
        <f>#REF!-#REF!*10%</f>
        <v>#REF!</v>
      </c>
    </row>
    <row r="24" spans="1:12" ht="15" customHeight="1" x14ac:dyDescent="0.25">
      <c r="A24" s="564"/>
      <c r="B24" s="568"/>
      <c r="C24" s="614"/>
      <c r="D24" s="718"/>
      <c r="E24" s="448"/>
      <c r="F24" s="148" t="s">
        <v>389</v>
      </c>
      <c r="G24" s="523" t="s">
        <v>390</v>
      </c>
      <c r="H24" s="523"/>
      <c r="I24" s="523"/>
      <c r="J24" s="523"/>
      <c r="K24" s="585"/>
      <c r="L24" s="591" t="e">
        <f>#REF!-#REF!*10%</f>
        <v>#REF!</v>
      </c>
    </row>
    <row r="25" spans="1:12" ht="15" customHeight="1" x14ac:dyDescent="0.25">
      <c r="A25" s="564"/>
      <c r="B25" s="568"/>
      <c r="C25" s="614"/>
      <c r="D25" s="718"/>
      <c r="E25" s="448"/>
      <c r="F25" s="93" t="s">
        <v>704</v>
      </c>
      <c r="G25" s="523" t="s">
        <v>705</v>
      </c>
      <c r="H25" s="523"/>
      <c r="I25" s="523"/>
      <c r="J25" s="523"/>
      <c r="K25" s="585"/>
      <c r="L25" s="591" t="e">
        <f>#REF!-#REF!*10%</f>
        <v>#REF!</v>
      </c>
    </row>
    <row r="26" spans="1:12" ht="15" customHeight="1" x14ac:dyDescent="0.25">
      <c r="A26" s="564"/>
      <c r="B26" s="568"/>
      <c r="C26" s="614"/>
      <c r="D26" s="718"/>
      <c r="E26" s="448"/>
      <c r="F26" s="93" t="s">
        <v>706</v>
      </c>
      <c r="G26" s="523" t="s">
        <v>390</v>
      </c>
      <c r="H26" s="523"/>
      <c r="I26" s="523"/>
      <c r="J26" s="523"/>
      <c r="K26" s="585"/>
      <c r="L26" s="591" t="e">
        <f>#REF!-#REF!*10%</f>
        <v>#REF!</v>
      </c>
    </row>
    <row r="27" spans="1:12" ht="15" customHeight="1" x14ac:dyDescent="0.25">
      <c r="A27" s="564"/>
      <c r="B27" s="568"/>
      <c r="C27" s="614"/>
      <c r="D27" s="718"/>
      <c r="E27" s="448"/>
      <c r="F27" s="93" t="s">
        <v>1271</v>
      </c>
      <c r="G27" s="523" t="s">
        <v>390</v>
      </c>
      <c r="H27" s="523"/>
      <c r="I27" s="523"/>
      <c r="J27" s="523"/>
      <c r="K27" s="585"/>
      <c r="L27" s="591" t="e">
        <f>#REF!-#REF!*10%</f>
        <v>#REF!</v>
      </c>
    </row>
    <row r="28" spans="1:12" ht="15" customHeight="1" x14ac:dyDescent="0.25">
      <c r="A28" s="564"/>
      <c r="B28" s="568"/>
      <c r="C28" s="614"/>
      <c r="D28" s="718"/>
      <c r="E28" s="448"/>
      <c r="F28" s="93" t="s">
        <v>707</v>
      </c>
      <c r="G28" s="523" t="s">
        <v>1270</v>
      </c>
      <c r="H28" s="523"/>
      <c r="I28" s="523"/>
      <c r="J28" s="523"/>
      <c r="K28" s="585"/>
      <c r="L28" s="591" t="e">
        <f>#REF!-#REF!*10%</f>
        <v>#REF!</v>
      </c>
    </row>
    <row r="29" spans="1:12" ht="15" customHeight="1" x14ac:dyDescent="0.25">
      <c r="A29" s="564"/>
      <c r="B29" s="568"/>
      <c r="C29" s="614"/>
      <c r="D29" s="718"/>
      <c r="E29" s="448"/>
      <c r="F29" s="93" t="s">
        <v>708</v>
      </c>
      <c r="G29" s="523" t="s">
        <v>390</v>
      </c>
      <c r="H29" s="523"/>
      <c r="I29" s="523"/>
      <c r="J29" s="523"/>
      <c r="K29" s="585"/>
      <c r="L29" s="591" t="e">
        <f>#REF!-#REF!*10%</f>
        <v>#REF!</v>
      </c>
    </row>
    <row r="30" spans="1:12" ht="15" customHeight="1" x14ac:dyDescent="0.25">
      <c r="A30" s="564"/>
      <c r="B30" s="568"/>
      <c r="C30" s="614"/>
      <c r="D30" s="718"/>
      <c r="E30" s="448"/>
      <c r="F30" s="148" t="s">
        <v>377</v>
      </c>
      <c r="G30" s="523" t="s">
        <v>387</v>
      </c>
      <c r="H30" s="523"/>
      <c r="I30" s="523"/>
      <c r="J30" s="523"/>
      <c r="K30" s="585"/>
      <c r="L30" s="591" t="e">
        <f>#REF!-#REF!*10%</f>
        <v>#REF!</v>
      </c>
    </row>
    <row r="31" spans="1:12" ht="15.6" customHeight="1" x14ac:dyDescent="0.25">
      <c r="A31" s="564"/>
      <c r="B31" s="568"/>
      <c r="C31" s="614"/>
      <c r="D31" s="718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591" t="e">
        <f>#REF!-#REF!*10%</f>
        <v>#REF!</v>
      </c>
    </row>
    <row r="32" spans="1:12" ht="15.6" customHeight="1" x14ac:dyDescent="0.25">
      <c r="A32" s="564"/>
      <c r="B32" s="568"/>
      <c r="C32" s="614"/>
      <c r="D32" s="718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591" t="e">
        <f>#REF!-#REF!*10%</f>
        <v>#REF!</v>
      </c>
    </row>
    <row r="33" spans="1:12" ht="15.6" customHeight="1" x14ac:dyDescent="0.25">
      <c r="A33" s="564"/>
      <c r="B33" s="568"/>
      <c r="C33" s="614"/>
      <c r="D33" s="718"/>
      <c r="E33" s="448"/>
      <c r="F33" s="167" t="s">
        <v>84</v>
      </c>
      <c r="G33" s="465">
        <v>6.1</v>
      </c>
      <c r="H33" s="465"/>
      <c r="I33" s="465"/>
      <c r="J33" s="465"/>
      <c r="K33" s="585"/>
      <c r="L33" s="591" t="e">
        <f>#REF!-#REF!*10%</f>
        <v>#REF!</v>
      </c>
    </row>
    <row r="34" spans="1:12" ht="15" customHeight="1" x14ac:dyDescent="0.25">
      <c r="A34" s="564"/>
      <c r="B34" s="569"/>
      <c r="C34" s="614"/>
      <c r="D34" s="718"/>
      <c r="E34" s="448"/>
      <c r="F34" s="136" t="s">
        <v>1016</v>
      </c>
      <c r="G34" s="454">
        <v>5</v>
      </c>
      <c r="H34" s="454"/>
      <c r="I34" s="454"/>
      <c r="J34" s="454"/>
      <c r="K34" s="585"/>
      <c r="L34" s="591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1279</v>
      </c>
      <c r="D35" s="718"/>
      <c r="E35" s="448"/>
      <c r="F35" s="94" t="s">
        <v>81</v>
      </c>
      <c r="G35" s="523" t="s">
        <v>6</v>
      </c>
      <c r="H35" s="523"/>
      <c r="I35" s="523"/>
      <c r="J35" s="523"/>
      <c r="K35" s="501">
        <v>3</v>
      </c>
      <c r="L35" s="716">
        <v>26199</v>
      </c>
    </row>
    <row r="36" spans="1:12" ht="15" customHeight="1" x14ac:dyDescent="0.25">
      <c r="A36" s="564"/>
      <c r="B36" s="568"/>
      <c r="C36" s="614"/>
      <c r="D36" s="718"/>
      <c r="E36" s="448"/>
      <c r="F36" s="94" t="s">
        <v>80</v>
      </c>
      <c r="G36" s="469">
        <v>60</v>
      </c>
      <c r="H36" s="469"/>
      <c r="I36" s="469"/>
      <c r="J36" s="469"/>
      <c r="K36" s="583"/>
      <c r="L36" s="602"/>
    </row>
    <row r="37" spans="1:12" ht="15" customHeight="1" x14ac:dyDescent="0.25">
      <c r="A37" s="564"/>
      <c r="B37" s="568"/>
      <c r="C37" s="614"/>
      <c r="D37" s="718"/>
      <c r="E37" s="448"/>
      <c r="F37" s="94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ht="15" customHeight="1" x14ac:dyDescent="0.25">
      <c r="A38" s="564"/>
      <c r="B38" s="568"/>
      <c r="C38" s="614"/>
      <c r="D38" s="718"/>
      <c r="E38" s="448"/>
      <c r="F38" s="94" t="s">
        <v>817</v>
      </c>
      <c r="G38" s="243">
        <f>G36*80</f>
        <v>4800</v>
      </c>
      <c r="H38" s="244">
        <f>G36*90</f>
        <v>5400</v>
      </c>
      <c r="I38" s="246">
        <f>G36*100</f>
        <v>6000</v>
      </c>
      <c r="J38" s="245">
        <f>G36*104</f>
        <v>6240</v>
      </c>
      <c r="K38" s="583"/>
      <c r="L38" s="602"/>
    </row>
    <row r="39" spans="1:12" ht="15" customHeight="1" x14ac:dyDescent="0.25">
      <c r="A39" s="564"/>
      <c r="B39" s="568"/>
      <c r="C39" s="614"/>
      <c r="D39" s="718"/>
      <c r="E39" s="448"/>
      <c r="F39" s="94" t="s">
        <v>1269</v>
      </c>
      <c r="G39" s="451">
        <v>0.98</v>
      </c>
      <c r="H39" s="451"/>
      <c r="I39" s="451"/>
      <c r="J39" s="451"/>
      <c r="K39" s="583"/>
      <c r="L39" s="602"/>
    </row>
    <row r="40" spans="1:12" ht="15" customHeight="1" x14ac:dyDescent="0.25">
      <c r="A40" s="564"/>
      <c r="B40" s="568"/>
      <c r="C40" s="614"/>
      <c r="D40" s="718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ht="15" customHeight="1" x14ac:dyDescent="0.25">
      <c r="A41" s="564"/>
      <c r="B41" s="568"/>
      <c r="C41" s="614"/>
      <c r="D41" s="718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64"/>
      <c r="B42" s="568"/>
      <c r="C42" s="614"/>
      <c r="D42" s="718"/>
      <c r="E42" s="448"/>
      <c r="F42" s="94" t="s">
        <v>83</v>
      </c>
      <c r="G42" s="523">
        <v>65</v>
      </c>
      <c r="H42" s="523"/>
      <c r="I42" s="523"/>
      <c r="J42" s="523"/>
      <c r="K42" s="583"/>
      <c r="L42" s="602"/>
    </row>
    <row r="43" spans="1:12" ht="15" customHeight="1" x14ac:dyDescent="0.25">
      <c r="A43" s="564"/>
      <c r="B43" s="568"/>
      <c r="C43" s="614"/>
      <c r="D43" s="718"/>
      <c r="E43" s="448"/>
      <c r="F43" s="94" t="s">
        <v>396</v>
      </c>
      <c r="G43" s="523" t="s">
        <v>1082</v>
      </c>
      <c r="H43" s="523"/>
      <c r="I43" s="523"/>
      <c r="J43" s="523"/>
      <c r="K43" s="583"/>
      <c r="L43" s="602"/>
    </row>
    <row r="44" spans="1:12" ht="15" customHeight="1" x14ac:dyDescent="0.25">
      <c r="A44" s="564"/>
      <c r="B44" s="568"/>
      <c r="C44" s="614"/>
      <c r="D44" s="718"/>
      <c r="E44" s="448"/>
      <c r="F44" s="94" t="s">
        <v>1028</v>
      </c>
      <c r="G44" s="523" t="s">
        <v>913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718"/>
      <c r="E45" s="448"/>
      <c r="F45" s="94" t="s">
        <v>1029</v>
      </c>
      <c r="G45" s="523" t="s">
        <v>909</v>
      </c>
      <c r="H45" s="523"/>
      <c r="I45" s="523"/>
      <c r="J45" s="523"/>
      <c r="K45" s="583"/>
      <c r="L45" s="602"/>
    </row>
    <row r="46" spans="1:12" ht="15" customHeight="1" x14ac:dyDescent="0.25">
      <c r="A46" s="564"/>
      <c r="B46" s="568"/>
      <c r="C46" s="614"/>
      <c r="D46" s="718"/>
      <c r="E46" s="448"/>
      <c r="F46" s="148" t="s">
        <v>379</v>
      </c>
      <c r="G46" s="523" t="s">
        <v>399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718"/>
      <c r="E47" s="448"/>
      <c r="F47" s="93" t="s">
        <v>701</v>
      </c>
      <c r="G47" s="523">
        <v>100000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14"/>
      <c r="D48" s="718"/>
      <c r="E48" s="448"/>
      <c r="F48" s="148" t="s">
        <v>257</v>
      </c>
      <c r="G48" s="523" t="s">
        <v>408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14"/>
      <c r="D49" s="718"/>
      <c r="E49" s="448"/>
      <c r="F49" s="148" t="s">
        <v>410</v>
      </c>
      <c r="G49" s="523" t="s">
        <v>411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14"/>
      <c r="D50" s="718"/>
      <c r="E50" s="448"/>
      <c r="F50" s="148" t="s">
        <v>412</v>
      </c>
      <c r="G50" s="523" t="s">
        <v>400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14"/>
      <c r="D51" s="718"/>
      <c r="E51" s="448"/>
      <c r="F51" s="148" t="s">
        <v>381</v>
      </c>
      <c r="G51" s="523" t="s">
        <v>1296</v>
      </c>
      <c r="H51" s="523"/>
      <c r="I51" s="523"/>
      <c r="J51" s="523"/>
      <c r="K51" s="584">
        <v>5</v>
      </c>
      <c r="L51" s="443">
        <v>28033</v>
      </c>
    </row>
    <row r="52" spans="1:12" ht="15" customHeight="1" x14ac:dyDescent="0.25">
      <c r="A52" s="564"/>
      <c r="B52" s="568"/>
      <c r="C52" s="614"/>
      <c r="D52" s="718"/>
      <c r="E52" s="448"/>
      <c r="F52" s="148" t="s">
        <v>402</v>
      </c>
      <c r="G52" s="523" t="s">
        <v>1297</v>
      </c>
      <c r="H52" s="523"/>
      <c r="I52" s="523"/>
      <c r="J52" s="523"/>
      <c r="K52" s="585"/>
      <c r="L52" s="591" t="e">
        <f>#REF!-#REF!*10%</f>
        <v>#REF!</v>
      </c>
    </row>
    <row r="53" spans="1:12" ht="15" customHeight="1" x14ac:dyDescent="0.25">
      <c r="A53" s="564"/>
      <c r="B53" s="568"/>
      <c r="C53" s="614"/>
      <c r="D53" s="718"/>
      <c r="E53" s="448"/>
      <c r="F53" s="148" t="s">
        <v>403</v>
      </c>
      <c r="G53" s="523" t="s">
        <v>404</v>
      </c>
      <c r="H53" s="523"/>
      <c r="I53" s="523"/>
      <c r="J53" s="523"/>
      <c r="K53" s="585"/>
      <c r="L53" s="591" t="e">
        <f>#REF!-#REF!*10%</f>
        <v>#REF!</v>
      </c>
    </row>
    <row r="54" spans="1:12" ht="15" customHeight="1" x14ac:dyDescent="0.25">
      <c r="A54" s="564"/>
      <c r="B54" s="568"/>
      <c r="C54" s="614"/>
      <c r="D54" s="718"/>
      <c r="E54" s="448"/>
      <c r="F54" s="94" t="s">
        <v>358</v>
      </c>
      <c r="G54" s="523" t="s">
        <v>359</v>
      </c>
      <c r="H54" s="523"/>
      <c r="I54" s="523"/>
      <c r="J54" s="523"/>
      <c r="K54" s="585"/>
      <c r="L54" s="591" t="e">
        <f>#REF!-#REF!*10%</f>
        <v>#REF!</v>
      </c>
    </row>
    <row r="55" spans="1:12" ht="15" customHeight="1" x14ac:dyDescent="0.25">
      <c r="A55" s="564"/>
      <c r="B55" s="568"/>
      <c r="C55" s="614"/>
      <c r="D55" s="718"/>
      <c r="E55" s="448"/>
      <c r="F55" s="148" t="s">
        <v>389</v>
      </c>
      <c r="G55" s="523" t="s">
        <v>390</v>
      </c>
      <c r="H55" s="523"/>
      <c r="I55" s="523"/>
      <c r="J55" s="523"/>
      <c r="K55" s="585"/>
      <c r="L55" s="591" t="e">
        <f>#REF!-#REF!*10%</f>
        <v>#REF!</v>
      </c>
    </row>
    <row r="56" spans="1:12" ht="15" customHeight="1" x14ac:dyDescent="0.25">
      <c r="A56" s="564"/>
      <c r="B56" s="568"/>
      <c r="C56" s="614"/>
      <c r="D56" s="718"/>
      <c r="E56" s="448"/>
      <c r="F56" s="93" t="s">
        <v>704</v>
      </c>
      <c r="G56" s="523" t="s">
        <v>705</v>
      </c>
      <c r="H56" s="523"/>
      <c r="I56" s="523"/>
      <c r="J56" s="523"/>
      <c r="K56" s="585"/>
      <c r="L56" s="591" t="e">
        <f>#REF!-#REF!*10%</f>
        <v>#REF!</v>
      </c>
    </row>
    <row r="57" spans="1:12" ht="15" customHeight="1" x14ac:dyDescent="0.25">
      <c r="A57" s="564"/>
      <c r="B57" s="568"/>
      <c r="C57" s="614"/>
      <c r="D57" s="718"/>
      <c r="E57" s="448"/>
      <c r="F57" s="93" t="s">
        <v>706</v>
      </c>
      <c r="G57" s="523" t="s">
        <v>390</v>
      </c>
      <c r="H57" s="523"/>
      <c r="I57" s="523"/>
      <c r="J57" s="523"/>
      <c r="K57" s="585"/>
      <c r="L57" s="591" t="e">
        <f>#REF!-#REF!*10%</f>
        <v>#REF!</v>
      </c>
    </row>
    <row r="58" spans="1:12" ht="15" customHeight="1" x14ac:dyDescent="0.25">
      <c r="A58" s="564"/>
      <c r="B58" s="568"/>
      <c r="C58" s="614"/>
      <c r="D58" s="718"/>
      <c r="E58" s="448"/>
      <c r="F58" s="93" t="s">
        <v>1271</v>
      </c>
      <c r="G58" s="523" t="s">
        <v>390</v>
      </c>
      <c r="H58" s="523"/>
      <c r="I58" s="523"/>
      <c r="J58" s="523"/>
      <c r="K58" s="585"/>
      <c r="L58" s="591" t="e">
        <f>#REF!-#REF!*10%</f>
        <v>#REF!</v>
      </c>
    </row>
    <row r="59" spans="1:12" ht="15" customHeight="1" x14ac:dyDescent="0.25">
      <c r="A59" s="564"/>
      <c r="B59" s="568"/>
      <c r="C59" s="614"/>
      <c r="D59" s="718"/>
      <c r="E59" s="448"/>
      <c r="F59" s="93" t="s">
        <v>707</v>
      </c>
      <c r="G59" s="523" t="s">
        <v>1270</v>
      </c>
      <c r="H59" s="523"/>
      <c r="I59" s="523"/>
      <c r="J59" s="523"/>
      <c r="K59" s="585"/>
      <c r="L59" s="591" t="e">
        <f>#REF!-#REF!*10%</f>
        <v>#REF!</v>
      </c>
    </row>
    <row r="60" spans="1:12" ht="15" customHeight="1" x14ac:dyDescent="0.25">
      <c r="A60" s="564"/>
      <c r="B60" s="568"/>
      <c r="C60" s="614"/>
      <c r="D60" s="718"/>
      <c r="E60" s="448"/>
      <c r="F60" s="93" t="s">
        <v>708</v>
      </c>
      <c r="G60" s="523" t="s">
        <v>390</v>
      </c>
      <c r="H60" s="523"/>
      <c r="I60" s="523"/>
      <c r="J60" s="523"/>
      <c r="K60" s="585"/>
      <c r="L60" s="591" t="e">
        <f>#REF!-#REF!*10%</f>
        <v>#REF!</v>
      </c>
    </row>
    <row r="61" spans="1:12" ht="15" customHeight="1" x14ac:dyDescent="0.25">
      <c r="A61" s="564"/>
      <c r="B61" s="568"/>
      <c r="C61" s="614"/>
      <c r="D61" s="718"/>
      <c r="E61" s="448"/>
      <c r="F61" s="148" t="s">
        <v>377</v>
      </c>
      <c r="G61" s="523" t="s">
        <v>387</v>
      </c>
      <c r="H61" s="523"/>
      <c r="I61" s="523"/>
      <c r="J61" s="523"/>
      <c r="K61" s="585"/>
      <c r="L61" s="591" t="e">
        <f>#REF!-#REF!*10%</f>
        <v>#REF!</v>
      </c>
    </row>
    <row r="62" spans="1:12" ht="15.6" customHeight="1" x14ac:dyDescent="0.25">
      <c r="A62" s="564"/>
      <c r="B62" s="568"/>
      <c r="C62" s="614"/>
      <c r="D62" s="718"/>
      <c r="E62" s="448"/>
      <c r="F62" s="148" t="s">
        <v>562</v>
      </c>
      <c r="G62" s="523" t="s">
        <v>1024</v>
      </c>
      <c r="H62" s="523"/>
      <c r="I62" s="523"/>
      <c r="J62" s="523"/>
      <c r="K62" s="585"/>
      <c r="L62" s="591" t="e">
        <f>#REF!-#REF!*10%</f>
        <v>#REF!</v>
      </c>
    </row>
    <row r="63" spans="1:12" ht="15.6" customHeight="1" x14ac:dyDescent="0.25">
      <c r="A63" s="564"/>
      <c r="B63" s="568"/>
      <c r="C63" s="614"/>
      <c r="D63" s="718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591" t="e">
        <f>#REF!-#REF!*10%</f>
        <v>#REF!</v>
      </c>
    </row>
    <row r="64" spans="1:12" ht="15.6" customHeight="1" x14ac:dyDescent="0.25">
      <c r="A64" s="564"/>
      <c r="B64" s="568"/>
      <c r="C64" s="614"/>
      <c r="D64" s="718"/>
      <c r="E64" s="448"/>
      <c r="F64" s="167" t="s">
        <v>84</v>
      </c>
      <c r="G64" s="465">
        <v>6.2</v>
      </c>
      <c r="H64" s="465"/>
      <c r="I64" s="465"/>
      <c r="J64" s="465"/>
      <c r="K64" s="585"/>
      <c r="L64" s="591" t="e">
        <f>#REF!-#REF!*10%</f>
        <v>#REF!</v>
      </c>
    </row>
    <row r="65" spans="1:12" ht="15" customHeight="1" x14ac:dyDescent="0.25">
      <c r="A65" s="564"/>
      <c r="B65" s="569"/>
      <c r="C65" s="614"/>
      <c r="D65" s="718"/>
      <c r="E65" s="448"/>
      <c r="F65" s="136" t="s">
        <v>1016</v>
      </c>
      <c r="G65" s="454">
        <v>5</v>
      </c>
      <c r="H65" s="454"/>
      <c r="I65" s="454"/>
      <c r="J65" s="454"/>
      <c r="K65" s="585"/>
      <c r="L65" s="591" t="e">
        <f>#REF!-#REF!*10%</f>
        <v>#REF!</v>
      </c>
    </row>
    <row r="66" spans="1:12" ht="15" customHeight="1" x14ac:dyDescent="0.25">
      <c r="A66" s="564">
        <v>3</v>
      </c>
      <c r="B66" s="567"/>
      <c r="C66" s="614" t="s">
        <v>1280</v>
      </c>
      <c r="D66" s="718"/>
      <c r="E66" s="448"/>
      <c r="F66" s="94" t="s">
        <v>81</v>
      </c>
      <c r="G66" s="523" t="s">
        <v>6</v>
      </c>
      <c r="H66" s="523"/>
      <c r="I66" s="523"/>
      <c r="J66" s="523"/>
      <c r="K66" s="501">
        <v>3</v>
      </c>
      <c r="L66" s="716">
        <v>28706</v>
      </c>
    </row>
    <row r="67" spans="1:12" ht="15" customHeight="1" x14ac:dyDescent="0.25">
      <c r="A67" s="564"/>
      <c r="B67" s="568"/>
      <c r="C67" s="614"/>
      <c r="D67" s="718"/>
      <c r="E67" s="448"/>
      <c r="F67" s="94" t="s">
        <v>80</v>
      </c>
      <c r="G67" s="469">
        <v>80</v>
      </c>
      <c r="H67" s="469"/>
      <c r="I67" s="469"/>
      <c r="J67" s="469"/>
      <c r="K67" s="583"/>
      <c r="L67" s="602"/>
    </row>
    <row r="68" spans="1:12" ht="15" customHeight="1" x14ac:dyDescent="0.25">
      <c r="A68" s="564"/>
      <c r="B68" s="568"/>
      <c r="C68" s="614"/>
      <c r="D68" s="718"/>
      <c r="E68" s="448"/>
      <c r="F68" s="94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ht="15" customHeight="1" x14ac:dyDescent="0.25">
      <c r="A69" s="564"/>
      <c r="B69" s="568"/>
      <c r="C69" s="614"/>
      <c r="D69" s="718"/>
      <c r="E69" s="448"/>
      <c r="F69" s="94" t="s">
        <v>817</v>
      </c>
      <c r="G69" s="243">
        <f>G67*80</f>
        <v>6400</v>
      </c>
      <c r="H69" s="244">
        <f>G67*90</f>
        <v>7200</v>
      </c>
      <c r="I69" s="246">
        <f>G67*100</f>
        <v>8000</v>
      </c>
      <c r="J69" s="245">
        <f>G67*104</f>
        <v>8320</v>
      </c>
      <c r="K69" s="583"/>
      <c r="L69" s="602"/>
    </row>
    <row r="70" spans="1:12" ht="15" customHeight="1" x14ac:dyDescent="0.25">
      <c r="A70" s="564"/>
      <c r="B70" s="568"/>
      <c r="C70" s="614"/>
      <c r="D70" s="718"/>
      <c r="E70" s="448"/>
      <c r="F70" s="94" t="s">
        <v>1269</v>
      </c>
      <c r="G70" s="451">
        <v>0.98</v>
      </c>
      <c r="H70" s="451"/>
      <c r="I70" s="451"/>
      <c r="J70" s="451"/>
      <c r="K70" s="583"/>
      <c r="L70" s="602"/>
    </row>
    <row r="71" spans="1:12" ht="15" customHeight="1" x14ac:dyDescent="0.25">
      <c r="A71" s="564"/>
      <c r="B71" s="568"/>
      <c r="C71" s="614"/>
      <c r="D71" s="718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ht="15" customHeight="1" x14ac:dyDescent="0.25">
      <c r="A72" s="564"/>
      <c r="B72" s="568"/>
      <c r="C72" s="614"/>
      <c r="D72" s="718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64"/>
      <c r="B73" s="568"/>
      <c r="C73" s="614"/>
      <c r="D73" s="718"/>
      <c r="E73" s="448"/>
      <c r="F73" s="94" t="s">
        <v>83</v>
      </c>
      <c r="G73" s="523">
        <v>65</v>
      </c>
      <c r="H73" s="523"/>
      <c r="I73" s="523"/>
      <c r="J73" s="523"/>
      <c r="K73" s="583"/>
      <c r="L73" s="602"/>
    </row>
    <row r="74" spans="1:12" ht="15" customHeight="1" x14ac:dyDescent="0.25">
      <c r="A74" s="564"/>
      <c r="B74" s="568"/>
      <c r="C74" s="614"/>
      <c r="D74" s="718"/>
      <c r="E74" s="448"/>
      <c r="F74" s="94" t="s">
        <v>396</v>
      </c>
      <c r="G74" s="523" t="s">
        <v>1082</v>
      </c>
      <c r="H74" s="523"/>
      <c r="I74" s="523"/>
      <c r="J74" s="523"/>
      <c r="K74" s="583"/>
      <c r="L74" s="602"/>
    </row>
    <row r="75" spans="1:12" ht="15" customHeight="1" x14ac:dyDescent="0.25">
      <c r="A75" s="564"/>
      <c r="B75" s="568"/>
      <c r="C75" s="614"/>
      <c r="D75" s="718"/>
      <c r="E75" s="448"/>
      <c r="F75" s="94" t="s">
        <v>1028</v>
      </c>
      <c r="G75" s="523" t="s">
        <v>413</v>
      </c>
      <c r="H75" s="523"/>
      <c r="I75" s="523"/>
      <c r="J75" s="523"/>
      <c r="K75" s="583"/>
      <c r="L75" s="602"/>
    </row>
    <row r="76" spans="1:12" ht="15" customHeight="1" x14ac:dyDescent="0.25">
      <c r="A76" s="564"/>
      <c r="B76" s="568"/>
      <c r="C76" s="614"/>
      <c r="D76" s="718"/>
      <c r="E76" s="448"/>
      <c r="F76" s="94" t="s">
        <v>1029</v>
      </c>
      <c r="G76" s="523" t="s">
        <v>909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718"/>
      <c r="E77" s="448"/>
      <c r="F77" s="148" t="s">
        <v>379</v>
      </c>
      <c r="G77" s="523" t="s">
        <v>399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718"/>
      <c r="E78" s="448"/>
      <c r="F78" s="93" t="s">
        <v>701</v>
      </c>
      <c r="G78" s="523">
        <v>100000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718"/>
      <c r="E79" s="448"/>
      <c r="F79" s="148" t="s">
        <v>257</v>
      </c>
      <c r="G79" s="523" t="s">
        <v>408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718"/>
      <c r="E80" s="448"/>
      <c r="F80" s="148" t="s">
        <v>410</v>
      </c>
      <c r="G80" s="523" t="s">
        <v>411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14"/>
      <c r="D81" s="718"/>
      <c r="E81" s="448"/>
      <c r="F81" s="148" t="s">
        <v>412</v>
      </c>
      <c r="G81" s="523" t="s">
        <v>400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718"/>
      <c r="E82" s="448"/>
      <c r="F82" s="148" t="s">
        <v>381</v>
      </c>
      <c r="G82" s="523" t="s">
        <v>1296</v>
      </c>
      <c r="H82" s="523"/>
      <c r="I82" s="523"/>
      <c r="J82" s="523"/>
      <c r="K82" s="584">
        <v>5</v>
      </c>
      <c r="L82" s="443">
        <v>30716</v>
      </c>
    </row>
    <row r="83" spans="1:12" ht="15" customHeight="1" x14ac:dyDescent="0.25">
      <c r="A83" s="564"/>
      <c r="B83" s="568"/>
      <c r="C83" s="614"/>
      <c r="D83" s="718"/>
      <c r="E83" s="448"/>
      <c r="F83" s="148" t="s">
        <v>402</v>
      </c>
      <c r="G83" s="523" t="s">
        <v>1297</v>
      </c>
      <c r="H83" s="523"/>
      <c r="I83" s="523"/>
      <c r="J83" s="523"/>
      <c r="K83" s="585"/>
      <c r="L83" s="591" t="e">
        <f>#REF!-#REF!*10%</f>
        <v>#REF!</v>
      </c>
    </row>
    <row r="84" spans="1:12" ht="15" customHeight="1" x14ac:dyDescent="0.25">
      <c r="A84" s="564"/>
      <c r="B84" s="568"/>
      <c r="C84" s="614"/>
      <c r="D84" s="718"/>
      <c r="E84" s="448"/>
      <c r="F84" s="148" t="s">
        <v>403</v>
      </c>
      <c r="G84" s="523" t="s">
        <v>404</v>
      </c>
      <c r="H84" s="523"/>
      <c r="I84" s="523"/>
      <c r="J84" s="523"/>
      <c r="K84" s="585"/>
      <c r="L84" s="591" t="e">
        <f>#REF!-#REF!*10%</f>
        <v>#REF!</v>
      </c>
    </row>
    <row r="85" spans="1:12" ht="15" customHeight="1" x14ac:dyDescent="0.25">
      <c r="A85" s="564"/>
      <c r="B85" s="568"/>
      <c r="C85" s="614"/>
      <c r="D85" s="718"/>
      <c r="E85" s="448"/>
      <c r="F85" s="94" t="s">
        <v>358</v>
      </c>
      <c r="G85" s="523" t="s">
        <v>359</v>
      </c>
      <c r="H85" s="523"/>
      <c r="I85" s="523"/>
      <c r="J85" s="523"/>
      <c r="K85" s="585"/>
      <c r="L85" s="591" t="e">
        <f>#REF!-#REF!*10%</f>
        <v>#REF!</v>
      </c>
    </row>
    <row r="86" spans="1:12" ht="15" customHeight="1" x14ac:dyDescent="0.25">
      <c r="A86" s="564"/>
      <c r="B86" s="568"/>
      <c r="C86" s="614"/>
      <c r="D86" s="718"/>
      <c r="E86" s="448"/>
      <c r="F86" s="148" t="s">
        <v>389</v>
      </c>
      <c r="G86" s="523" t="s">
        <v>390</v>
      </c>
      <c r="H86" s="523"/>
      <c r="I86" s="523"/>
      <c r="J86" s="523"/>
      <c r="K86" s="585"/>
      <c r="L86" s="591" t="e">
        <f>#REF!-#REF!*10%</f>
        <v>#REF!</v>
      </c>
    </row>
    <row r="87" spans="1:12" ht="15" customHeight="1" x14ac:dyDescent="0.25">
      <c r="A87" s="564"/>
      <c r="B87" s="568"/>
      <c r="C87" s="614"/>
      <c r="D87" s="718"/>
      <c r="E87" s="448"/>
      <c r="F87" s="93" t="s">
        <v>704</v>
      </c>
      <c r="G87" s="523" t="s">
        <v>705</v>
      </c>
      <c r="H87" s="523"/>
      <c r="I87" s="523"/>
      <c r="J87" s="523"/>
      <c r="K87" s="585"/>
      <c r="L87" s="591" t="e">
        <f>#REF!-#REF!*10%</f>
        <v>#REF!</v>
      </c>
    </row>
    <row r="88" spans="1:12" ht="15" customHeight="1" x14ac:dyDescent="0.25">
      <c r="A88" s="564"/>
      <c r="B88" s="568"/>
      <c r="C88" s="614"/>
      <c r="D88" s="718"/>
      <c r="E88" s="448"/>
      <c r="F88" s="93" t="s">
        <v>706</v>
      </c>
      <c r="G88" s="523" t="s">
        <v>390</v>
      </c>
      <c r="H88" s="523"/>
      <c r="I88" s="523"/>
      <c r="J88" s="523"/>
      <c r="K88" s="585"/>
      <c r="L88" s="591" t="e">
        <f>#REF!-#REF!*10%</f>
        <v>#REF!</v>
      </c>
    </row>
    <row r="89" spans="1:12" ht="15" customHeight="1" x14ac:dyDescent="0.25">
      <c r="A89" s="564"/>
      <c r="B89" s="568"/>
      <c r="C89" s="614"/>
      <c r="D89" s="718"/>
      <c r="E89" s="448"/>
      <c r="F89" s="93" t="s">
        <v>1271</v>
      </c>
      <c r="G89" s="523" t="s">
        <v>390</v>
      </c>
      <c r="H89" s="523"/>
      <c r="I89" s="523"/>
      <c r="J89" s="523"/>
      <c r="K89" s="585"/>
      <c r="L89" s="591" t="e">
        <f>#REF!-#REF!*10%</f>
        <v>#REF!</v>
      </c>
    </row>
    <row r="90" spans="1:12" ht="15" customHeight="1" x14ac:dyDescent="0.25">
      <c r="A90" s="564"/>
      <c r="B90" s="568"/>
      <c r="C90" s="614"/>
      <c r="D90" s="718"/>
      <c r="E90" s="448"/>
      <c r="F90" s="93" t="s">
        <v>707</v>
      </c>
      <c r="G90" s="523" t="s">
        <v>1270</v>
      </c>
      <c r="H90" s="523"/>
      <c r="I90" s="523"/>
      <c r="J90" s="523"/>
      <c r="K90" s="585"/>
      <c r="L90" s="591" t="e">
        <f>#REF!-#REF!*10%</f>
        <v>#REF!</v>
      </c>
    </row>
    <row r="91" spans="1:12" ht="15" customHeight="1" x14ac:dyDescent="0.25">
      <c r="A91" s="564"/>
      <c r="B91" s="568"/>
      <c r="C91" s="614"/>
      <c r="D91" s="718"/>
      <c r="E91" s="448"/>
      <c r="F91" s="93" t="s">
        <v>708</v>
      </c>
      <c r="G91" s="523" t="s">
        <v>390</v>
      </c>
      <c r="H91" s="523"/>
      <c r="I91" s="523"/>
      <c r="J91" s="523"/>
      <c r="K91" s="585"/>
      <c r="L91" s="591" t="e">
        <f>#REF!-#REF!*10%</f>
        <v>#REF!</v>
      </c>
    </row>
    <row r="92" spans="1:12" ht="15" customHeight="1" x14ac:dyDescent="0.25">
      <c r="A92" s="564"/>
      <c r="B92" s="568"/>
      <c r="C92" s="614"/>
      <c r="D92" s="718"/>
      <c r="E92" s="448"/>
      <c r="F92" s="148" t="s">
        <v>377</v>
      </c>
      <c r="G92" s="523" t="s">
        <v>387</v>
      </c>
      <c r="H92" s="523"/>
      <c r="I92" s="523"/>
      <c r="J92" s="523"/>
      <c r="K92" s="585"/>
      <c r="L92" s="591" t="e">
        <f>#REF!-#REF!*10%</f>
        <v>#REF!</v>
      </c>
    </row>
    <row r="93" spans="1:12" ht="15.6" customHeight="1" x14ac:dyDescent="0.25">
      <c r="A93" s="564"/>
      <c r="B93" s="568"/>
      <c r="C93" s="614"/>
      <c r="D93" s="718"/>
      <c r="E93" s="448"/>
      <c r="F93" s="148" t="s">
        <v>562</v>
      </c>
      <c r="G93" s="523" t="s">
        <v>1024</v>
      </c>
      <c r="H93" s="523"/>
      <c r="I93" s="523"/>
      <c r="J93" s="523"/>
      <c r="K93" s="585"/>
      <c r="L93" s="591" t="e">
        <f>#REF!-#REF!*10%</f>
        <v>#REF!</v>
      </c>
    </row>
    <row r="94" spans="1:12" ht="15.6" customHeight="1" x14ac:dyDescent="0.25">
      <c r="A94" s="564"/>
      <c r="B94" s="568"/>
      <c r="C94" s="614"/>
      <c r="D94" s="718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591" t="e">
        <f>#REF!-#REF!*10%</f>
        <v>#REF!</v>
      </c>
    </row>
    <row r="95" spans="1:12" ht="15.6" customHeight="1" x14ac:dyDescent="0.25">
      <c r="A95" s="564"/>
      <c r="B95" s="568"/>
      <c r="C95" s="614"/>
      <c r="D95" s="718"/>
      <c r="E95" s="448"/>
      <c r="F95" s="167" t="s">
        <v>84</v>
      </c>
      <c r="G95" s="465">
        <v>6.2</v>
      </c>
      <c r="H95" s="465"/>
      <c r="I95" s="465"/>
      <c r="J95" s="465"/>
      <c r="K95" s="585"/>
      <c r="L95" s="591" t="e">
        <f>#REF!-#REF!*10%</f>
        <v>#REF!</v>
      </c>
    </row>
    <row r="96" spans="1:12" ht="15" customHeight="1" x14ac:dyDescent="0.25">
      <c r="A96" s="564"/>
      <c r="B96" s="569"/>
      <c r="C96" s="614"/>
      <c r="D96" s="718"/>
      <c r="E96" s="448"/>
      <c r="F96" s="136" t="s">
        <v>1016</v>
      </c>
      <c r="G96" s="454">
        <v>5</v>
      </c>
      <c r="H96" s="454"/>
      <c r="I96" s="454"/>
      <c r="J96" s="454"/>
      <c r="K96" s="585"/>
      <c r="L96" s="596" t="e">
        <f>#REF!-#REF!*10%</f>
        <v>#REF!</v>
      </c>
    </row>
    <row r="97" spans="3:12" ht="15" customHeight="1" x14ac:dyDescent="0.25">
      <c r="C97" s="370"/>
      <c r="D97" s="56"/>
      <c r="E97" s="56"/>
      <c r="H97" s="179"/>
      <c r="I97" s="179"/>
      <c r="J97" s="179"/>
      <c r="K97" s="179"/>
      <c r="L97" s="348"/>
    </row>
    <row r="98" spans="3:12" ht="15" customHeight="1" x14ac:dyDescent="0.25">
      <c r="C98" s="370"/>
      <c r="D98" s="56"/>
      <c r="E98" s="56"/>
      <c r="H98" s="179"/>
      <c r="I98" s="179"/>
      <c r="J98" s="179"/>
      <c r="K98" s="179"/>
      <c r="L98" s="348"/>
    </row>
    <row r="99" spans="3:12" ht="15" customHeight="1" x14ac:dyDescent="0.25">
      <c r="C99" s="370"/>
      <c r="D99" s="56"/>
      <c r="E99" s="56"/>
      <c r="H99" s="179"/>
      <c r="I99" s="179"/>
      <c r="J99" s="179"/>
      <c r="K99" s="179"/>
      <c r="L99" s="348"/>
    </row>
    <row r="100" spans="3:12" ht="15" customHeight="1" x14ac:dyDescent="0.25">
      <c r="C100" s="370"/>
      <c r="D100" s="56"/>
      <c r="E100" s="56"/>
      <c r="H100" s="179"/>
      <c r="I100" s="179"/>
      <c r="J100" s="179"/>
      <c r="K100" s="179"/>
      <c r="L100" s="348"/>
    </row>
    <row r="101" spans="3:12" ht="15" customHeight="1" x14ac:dyDescent="0.25">
      <c r="C101" s="370"/>
      <c r="D101" s="56"/>
      <c r="E101" s="56"/>
      <c r="H101" s="179"/>
      <c r="I101" s="179"/>
      <c r="J101" s="179"/>
      <c r="K101" s="179"/>
      <c r="L101" s="348"/>
    </row>
    <row r="102" spans="3:12" ht="15" customHeight="1" x14ac:dyDescent="0.25">
      <c r="C102" s="370"/>
      <c r="D102" s="56"/>
      <c r="E102" s="56"/>
      <c r="H102" s="179"/>
      <c r="I102" s="179"/>
      <c r="J102" s="179"/>
      <c r="K102" s="179"/>
      <c r="L102" s="348"/>
    </row>
    <row r="103" spans="3:12" ht="15" customHeight="1" x14ac:dyDescent="0.25">
      <c r="C103" s="370"/>
      <c r="D103" s="56"/>
      <c r="E103" s="56"/>
      <c r="H103" s="179"/>
      <c r="I103" s="179"/>
      <c r="J103" s="179"/>
      <c r="K103" s="179"/>
      <c r="L103" s="348"/>
    </row>
    <row r="104" spans="3:12" ht="15" customHeight="1" x14ac:dyDescent="0.3"/>
    <row r="105" spans="3:12" ht="15" customHeight="1" x14ac:dyDescent="0.3"/>
    <row r="106" spans="3:12" ht="15" customHeight="1" x14ac:dyDescent="0.3"/>
    <row r="107" spans="3:12" ht="15" customHeight="1" x14ac:dyDescent="0.3"/>
    <row r="108" spans="3:12" ht="15" customHeight="1" x14ac:dyDescent="0.3"/>
    <row r="109" spans="3:12" ht="15" customHeight="1" x14ac:dyDescent="0.3"/>
    <row r="110" spans="3:12" ht="15" customHeight="1" x14ac:dyDescent="0.3"/>
    <row r="111" spans="3:12" ht="15" customHeight="1" x14ac:dyDescent="0.3"/>
    <row r="112" spans="3:12" ht="15" customHeight="1" x14ac:dyDescent="0.3"/>
    <row r="113" ht="15" customHeight="1" x14ac:dyDescent="0.3"/>
    <row r="114" ht="15" customHeight="1" x14ac:dyDescent="0.3"/>
    <row r="115" ht="15" customHeight="1" x14ac:dyDescent="0.3"/>
    <row r="116" ht="15" customHeight="1" x14ac:dyDescent="0.3"/>
    <row r="117" ht="15" customHeight="1" x14ac:dyDescent="0.3"/>
    <row r="118" ht="15" customHeight="1" x14ac:dyDescent="0.3"/>
    <row r="119" ht="15" customHeight="1" x14ac:dyDescent="0.3"/>
    <row r="120" ht="15" customHeight="1" x14ac:dyDescent="0.3"/>
    <row r="121" ht="15" customHeight="1" x14ac:dyDescent="0.3"/>
    <row r="122" ht="15" customHeight="1" x14ac:dyDescent="0.3"/>
    <row r="123" ht="15" customHeight="1" x14ac:dyDescent="0.3"/>
    <row r="124" ht="15" customHeight="1" x14ac:dyDescent="0.3"/>
    <row r="125" ht="15" customHeight="1" x14ac:dyDescent="0.3"/>
    <row r="126" ht="15" customHeight="1" x14ac:dyDescent="0.3"/>
    <row r="127" ht="15" customHeight="1" x14ac:dyDescent="0.3"/>
    <row r="128" ht="15" customHeight="1" x14ac:dyDescent="0.3"/>
    <row r="129" ht="15" customHeight="1" x14ac:dyDescent="0.3"/>
    <row r="130" ht="15" customHeight="1" x14ac:dyDescent="0.3"/>
    <row r="131" ht="15" customHeight="1" x14ac:dyDescent="0.3"/>
    <row r="132" ht="15" customHeight="1" x14ac:dyDescent="0.3"/>
    <row r="133" ht="15" customHeight="1" x14ac:dyDescent="0.3"/>
    <row r="134" ht="15" customHeight="1" x14ac:dyDescent="0.3"/>
    <row r="135" ht="15" customHeight="1" x14ac:dyDescent="0.3"/>
    <row r="136" ht="15" customHeight="1" x14ac:dyDescent="0.3"/>
    <row r="137" ht="15" customHeight="1" x14ac:dyDescent="0.3"/>
    <row r="138" ht="15" customHeight="1" x14ac:dyDescent="0.3"/>
    <row r="139" ht="15" customHeight="1" x14ac:dyDescent="0.3"/>
    <row r="140" ht="15" customHeight="1" x14ac:dyDescent="0.3"/>
    <row r="141" ht="15" customHeight="1" x14ac:dyDescent="0.3"/>
    <row r="142" ht="15" customHeight="1" x14ac:dyDescent="0.3"/>
    <row r="143" ht="15" customHeight="1" x14ac:dyDescent="0.3"/>
    <row r="144" ht="15" customHeight="1" x14ac:dyDescent="0.3"/>
    <row r="145" ht="15" customHeight="1" x14ac:dyDescent="0.3"/>
    <row r="146" ht="15" customHeight="1" x14ac:dyDescent="0.3"/>
    <row r="147" ht="15" customHeight="1" x14ac:dyDescent="0.3"/>
    <row r="148" ht="15" customHeight="1" x14ac:dyDescent="0.3"/>
    <row r="149" ht="15" customHeight="1" x14ac:dyDescent="0.3"/>
    <row r="150" ht="15" customHeight="1" x14ac:dyDescent="0.3"/>
    <row r="151" ht="15" customHeight="1" x14ac:dyDescent="0.3"/>
    <row r="152" ht="15" customHeight="1" x14ac:dyDescent="0.3"/>
    <row r="153" ht="15" customHeight="1" x14ac:dyDescent="0.3"/>
    <row r="154" ht="15" customHeight="1" x14ac:dyDescent="0.3"/>
    <row r="155" ht="15" customHeight="1" x14ac:dyDescent="0.3"/>
    <row r="156" ht="15" customHeight="1" x14ac:dyDescent="0.3"/>
    <row r="157" ht="15" customHeight="1" x14ac:dyDescent="0.3"/>
    <row r="158" ht="15" customHeight="1" x14ac:dyDescent="0.3"/>
    <row r="159" ht="15" customHeight="1" x14ac:dyDescent="0.3"/>
    <row r="160" ht="15" customHeight="1" x14ac:dyDescent="0.3"/>
    <row r="161" spans="3:12" ht="15" customHeight="1" x14ac:dyDescent="0.3"/>
    <row r="162" spans="3:12" ht="15" customHeight="1" x14ac:dyDescent="0.3"/>
    <row r="163" spans="3:12" ht="15" customHeight="1" x14ac:dyDescent="0.3"/>
    <row r="164" spans="3:12" ht="15" customHeight="1" x14ac:dyDescent="0.3"/>
    <row r="165" spans="3:12" ht="15" customHeight="1" x14ac:dyDescent="0.3"/>
    <row r="166" spans="3:12" ht="15" customHeight="1" x14ac:dyDescent="0.3"/>
    <row r="167" spans="3:12" ht="15" customHeight="1" x14ac:dyDescent="0.3"/>
    <row r="168" spans="3:12" ht="15" customHeight="1" x14ac:dyDescent="0.3"/>
    <row r="169" spans="3:12" ht="15" customHeight="1" x14ac:dyDescent="0.3"/>
    <row r="170" spans="3:12" ht="15" customHeight="1" x14ac:dyDescent="0.3"/>
    <row r="171" spans="3:12" ht="15" customHeight="1" x14ac:dyDescent="0.3"/>
    <row r="172" spans="3:12" ht="15" customHeight="1" x14ac:dyDescent="0.3"/>
    <row r="173" spans="3:12" ht="15" customHeight="1" x14ac:dyDescent="0.3"/>
    <row r="174" spans="3:12" ht="15" customHeight="1" x14ac:dyDescent="0.25">
      <c r="C174" s="370"/>
      <c r="D174" s="59"/>
      <c r="E174" s="59"/>
      <c r="H174" s="179"/>
      <c r="I174" s="179"/>
      <c r="J174" s="179"/>
      <c r="K174" s="179"/>
      <c r="L174" s="348"/>
    </row>
    <row r="175" spans="3:12" ht="15" customHeight="1" x14ac:dyDescent="0.25">
      <c r="C175" s="370"/>
      <c r="D175" s="59"/>
      <c r="E175" s="59"/>
      <c r="H175" s="179"/>
      <c r="I175" s="179"/>
      <c r="J175" s="179"/>
      <c r="K175" s="179"/>
      <c r="L175" s="348"/>
    </row>
    <row r="176" spans="3:12" ht="15" customHeight="1" x14ac:dyDescent="0.25">
      <c r="C176" s="370"/>
      <c r="D176" s="59"/>
      <c r="E176" s="59"/>
      <c r="H176" s="179"/>
      <c r="I176" s="179"/>
      <c r="J176" s="179"/>
      <c r="K176" s="179"/>
      <c r="L176" s="348"/>
    </row>
    <row r="177" spans="3:12" ht="15" customHeight="1" x14ac:dyDescent="0.25">
      <c r="C177" s="370"/>
      <c r="D177" s="59"/>
      <c r="E177" s="59"/>
      <c r="H177" s="179"/>
      <c r="I177" s="179"/>
      <c r="J177" s="179"/>
      <c r="K177" s="179"/>
      <c r="L177" s="348"/>
    </row>
    <row r="178" spans="3:12" ht="15" customHeight="1" x14ac:dyDescent="0.25">
      <c r="C178" s="370"/>
      <c r="D178" s="59"/>
      <c r="E178" s="59"/>
      <c r="H178" s="179"/>
      <c r="I178" s="179"/>
      <c r="J178" s="179"/>
      <c r="K178" s="179"/>
      <c r="L178" s="348"/>
    </row>
    <row r="179" spans="3:12" ht="15" customHeight="1" x14ac:dyDescent="0.25">
      <c r="C179" s="370"/>
      <c r="D179" s="59"/>
      <c r="E179" s="59"/>
      <c r="H179" s="179"/>
      <c r="I179" s="179"/>
      <c r="J179" s="179"/>
      <c r="K179" s="179"/>
      <c r="L179" s="348"/>
    </row>
    <row r="180" spans="3:12" ht="15" customHeight="1" x14ac:dyDescent="0.25">
      <c r="C180" s="370"/>
      <c r="D180" s="59"/>
      <c r="E180" s="59"/>
      <c r="H180" s="179"/>
      <c r="I180" s="179"/>
      <c r="J180" s="179"/>
      <c r="K180" s="179"/>
      <c r="L180" s="348"/>
    </row>
    <row r="181" spans="3:12" ht="15" customHeight="1" x14ac:dyDescent="0.25">
      <c r="C181" s="370"/>
      <c r="D181" s="59"/>
      <c r="E181" s="59"/>
      <c r="H181" s="179"/>
      <c r="I181" s="179"/>
      <c r="J181" s="179"/>
      <c r="K181" s="179"/>
      <c r="L181" s="348"/>
    </row>
    <row r="182" spans="3:12" ht="15" customHeight="1" x14ac:dyDescent="0.25">
      <c r="C182" s="370"/>
      <c r="D182" s="59"/>
      <c r="E182" s="59"/>
      <c r="H182" s="179"/>
      <c r="I182" s="179"/>
      <c r="J182" s="179"/>
      <c r="K182" s="179"/>
      <c r="L182" s="348"/>
    </row>
    <row r="183" spans="3:12" ht="15" customHeight="1" x14ac:dyDescent="0.25">
      <c r="C183" s="370"/>
      <c r="D183" s="59"/>
      <c r="E183" s="59"/>
      <c r="H183" s="179"/>
      <c r="I183" s="179"/>
      <c r="J183" s="179"/>
      <c r="K183" s="179"/>
      <c r="L183" s="348"/>
    </row>
    <row r="184" spans="3:12" ht="15" customHeight="1" x14ac:dyDescent="0.25">
      <c r="C184" s="370"/>
      <c r="D184" s="59"/>
      <c r="E184" s="59"/>
      <c r="H184" s="179"/>
      <c r="I184" s="179"/>
      <c r="J184" s="179"/>
      <c r="K184" s="179"/>
      <c r="L184" s="348"/>
    </row>
    <row r="185" spans="3:12" ht="15" customHeight="1" x14ac:dyDescent="0.25">
      <c r="C185" s="370"/>
      <c r="D185" s="59"/>
      <c r="E185" s="59"/>
      <c r="H185" s="179"/>
      <c r="I185" s="179"/>
      <c r="J185" s="179"/>
      <c r="K185" s="179"/>
      <c r="L185" s="348"/>
    </row>
    <row r="186" spans="3:12" ht="15" customHeight="1" x14ac:dyDescent="0.25">
      <c r="C186" s="370"/>
      <c r="D186" s="59"/>
      <c r="E186" s="59"/>
      <c r="H186" s="179"/>
      <c r="I186" s="179"/>
      <c r="J186" s="179"/>
      <c r="K186" s="179"/>
      <c r="L186" s="348"/>
    </row>
    <row r="187" spans="3:12" ht="15" customHeight="1" x14ac:dyDescent="0.25">
      <c r="C187" s="370"/>
      <c r="D187" s="59"/>
      <c r="E187" s="59"/>
      <c r="H187" s="179"/>
      <c r="I187" s="179"/>
      <c r="J187" s="179"/>
      <c r="K187" s="179"/>
      <c r="L187" s="348"/>
    </row>
    <row r="188" spans="3:12" ht="15" customHeight="1" x14ac:dyDescent="0.25">
      <c r="C188" s="370"/>
      <c r="D188" s="59"/>
      <c r="E188" s="59"/>
      <c r="H188" s="179"/>
      <c r="I188" s="179"/>
      <c r="J188" s="179"/>
      <c r="K188" s="179"/>
      <c r="L188" s="348"/>
    </row>
    <row r="189" spans="3:12" ht="15" customHeight="1" x14ac:dyDescent="0.25">
      <c r="C189" s="370"/>
      <c r="D189" s="59"/>
      <c r="E189" s="59"/>
      <c r="H189" s="179"/>
      <c r="I189" s="179"/>
      <c r="J189" s="179"/>
      <c r="K189" s="179"/>
      <c r="L189" s="348"/>
    </row>
    <row r="190" spans="3:12" ht="15" customHeight="1" x14ac:dyDescent="0.25">
      <c r="C190" s="370"/>
      <c r="D190" s="59"/>
      <c r="E190" s="59"/>
      <c r="H190" s="179"/>
      <c r="I190" s="179"/>
      <c r="J190" s="179"/>
      <c r="K190" s="179"/>
      <c r="L190" s="348"/>
    </row>
    <row r="191" spans="3:12" ht="15" customHeight="1" x14ac:dyDescent="0.3"/>
    <row r="192" spans="3:12" ht="15" customHeight="1" x14ac:dyDescent="0.3"/>
    <row r="193" ht="15" customHeight="1" x14ac:dyDescent="0.3"/>
    <row r="194" ht="15" customHeight="1" x14ac:dyDescent="0.3"/>
    <row r="195" ht="15" customHeight="1" x14ac:dyDescent="0.3"/>
    <row r="196" ht="15" customHeight="1" x14ac:dyDescent="0.3"/>
    <row r="197" ht="15" customHeight="1" x14ac:dyDescent="0.3"/>
    <row r="198" ht="15" customHeight="1" x14ac:dyDescent="0.3"/>
    <row r="199" ht="15" customHeight="1" x14ac:dyDescent="0.3"/>
    <row r="200" ht="15" customHeight="1" x14ac:dyDescent="0.3"/>
    <row r="201" ht="15" customHeight="1" x14ac:dyDescent="0.3"/>
    <row r="202" ht="15" customHeight="1" x14ac:dyDescent="0.3"/>
    <row r="203" ht="15" customHeight="1" x14ac:dyDescent="0.3"/>
    <row r="204" ht="15" customHeight="1" x14ac:dyDescent="0.3"/>
    <row r="205" ht="15" customHeight="1" x14ac:dyDescent="0.3"/>
    <row r="206" ht="15" customHeight="1" x14ac:dyDescent="0.3"/>
    <row r="207" ht="15" customHeight="1" x14ac:dyDescent="0.3"/>
    <row r="208" ht="15" customHeight="1" x14ac:dyDescent="0.3"/>
    <row r="209" ht="15" customHeight="1" x14ac:dyDescent="0.3"/>
  </sheetData>
  <sheetProtection sort="0"/>
  <mergeCells count="117">
    <mergeCell ref="L35:L50"/>
    <mergeCell ref="L51:L65"/>
    <mergeCell ref="L66:L81"/>
    <mergeCell ref="L82:L96"/>
    <mergeCell ref="K66:K81"/>
    <mergeCell ref="K82:K96"/>
    <mergeCell ref="G45:J45"/>
    <mergeCell ref="G46:J46"/>
    <mergeCell ref="G65:J65"/>
    <mergeCell ref="G42:J42"/>
    <mergeCell ref="G43:J43"/>
    <mergeCell ref="G44:J44"/>
    <mergeCell ref="G60:J60"/>
    <mergeCell ref="G70:J70"/>
    <mergeCell ref="G58:J58"/>
    <mergeCell ref="G59:J59"/>
    <mergeCell ref="G87:J87"/>
    <mergeCell ref="G88:J88"/>
    <mergeCell ref="G89:J89"/>
    <mergeCell ref="G90:J90"/>
    <mergeCell ref="G64:J64"/>
    <mergeCell ref="G63:J63"/>
    <mergeCell ref="G96:J96"/>
    <mergeCell ref="G62:J62"/>
    <mergeCell ref="G48:J48"/>
    <mergeCell ref="G49:J49"/>
    <mergeCell ref="G66:J66"/>
    <mergeCell ref="K35:K50"/>
    <mergeCell ref="A66:A96"/>
    <mergeCell ref="C66:C96"/>
    <mergeCell ref="D66:D96"/>
    <mergeCell ref="B35:B65"/>
    <mergeCell ref="C35:C65"/>
    <mergeCell ref="D35:D65"/>
    <mergeCell ref="B66:B96"/>
    <mergeCell ref="G41:J41"/>
    <mergeCell ref="E35:E65"/>
    <mergeCell ref="G71:J71"/>
    <mergeCell ref="A35:A65"/>
    <mergeCell ref="E66:E96"/>
    <mergeCell ref="G82:J82"/>
    <mergeCell ref="G83:J83"/>
    <mergeCell ref="G84:J84"/>
    <mergeCell ref="G85:J85"/>
    <mergeCell ref="G86:J86"/>
    <mergeCell ref="G92:J92"/>
    <mergeCell ref="G93:J93"/>
    <mergeCell ref="G94:J94"/>
    <mergeCell ref="G95:J95"/>
    <mergeCell ref="G67:J67"/>
    <mergeCell ref="G73:J73"/>
    <mergeCell ref="G74:J74"/>
    <mergeCell ref="G23:J23"/>
    <mergeCell ref="G10:J10"/>
    <mergeCell ref="G32:J32"/>
    <mergeCell ref="G16:J16"/>
    <mergeCell ref="G25:J25"/>
    <mergeCell ref="G26:J26"/>
    <mergeCell ref="G27:J27"/>
    <mergeCell ref="G28:J28"/>
    <mergeCell ref="G12:J12"/>
    <mergeCell ref="G29:J29"/>
    <mergeCell ref="G13:J13"/>
    <mergeCell ref="G14:J14"/>
    <mergeCell ref="G15:J15"/>
    <mergeCell ref="G17:J17"/>
    <mergeCell ref="G30:J30"/>
    <mergeCell ref="G31:J31"/>
    <mergeCell ref="G11:J11"/>
    <mergeCell ref="A4:A34"/>
    <mergeCell ref="C4:C34"/>
    <mergeCell ref="D4:D34"/>
    <mergeCell ref="E4:E34"/>
    <mergeCell ref="G54:J54"/>
    <mergeCell ref="G55:J55"/>
    <mergeCell ref="G61:J61"/>
    <mergeCell ref="G4:J4"/>
    <mergeCell ref="G34:J34"/>
    <mergeCell ref="G5:J5"/>
    <mergeCell ref="G52:J52"/>
    <mergeCell ref="G18:J18"/>
    <mergeCell ref="G24:J24"/>
    <mergeCell ref="B4:B34"/>
    <mergeCell ref="G39:J39"/>
    <mergeCell ref="G8:J8"/>
    <mergeCell ref="G50:J50"/>
    <mergeCell ref="G47:J47"/>
    <mergeCell ref="G56:J56"/>
    <mergeCell ref="G57:J57"/>
    <mergeCell ref="G9:J9"/>
    <mergeCell ref="G35:J35"/>
    <mergeCell ref="G36:J36"/>
    <mergeCell ref="G40:J40"/>
    <mergeCell ref="G91:J91"/>
    <mergeCell ref="K51:K65"/>
    <mergeCell ref="A3:L3"/>
    <mergeCell ref="A1:L1"/>
    <mergeCell ref="K4:K19"/>
    <mergeCell ref="L4:L19"/>
    <mergeCell ref="K20:K34"/>
    <mergeCell ref="L20:L34"/>
    <mergeCell ref="G19:J19"/>
    <mergeCell ref="G20:J20"/>
    <mergeCell ref="G21:J21"/>
    <mergeCell ref="G22:J22"/>
    <mergeCell ref="F2:J2"/>
    <mergeCell ref="G33:J33"/>
    <mergeCell ref="G51:J51"/>
    <mergeCell ref="G75:J75"/>
    <mergeCell ref="G76:J76"/>
    <mergeCell ref="G77:J77"/>
    <mergeCell ref="G79:J79"/>
    <mergeCell ref="G80:J80"/>
    <mergeCell ref="G81:J81"/>
    <mergeCell ref="G78:J78"/>
    <mergeCell ref="G72:J72"/>
    <mergeCell ref="G53:J53"/>
  </mergeCells>
  <pageMargins left="0.17" right="0.17" top="0.74" bottom="0.17" header="0.3" footer="0.3"/>
  <pageSetup paperSize="9" scale="51" orientation="portrait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3">
    <tabColor rgb="FF00B0F0"/>
  </sheetPr>
  <dimension ref="A1:L679"/>
  <sheetViews>
    <sheetView zoomScale="82" zoomScaleNormal="82" zoomScaleSheetLayoutView="80" workbookViewId="0">
      <selection sqref="A1:L1"/>
    </sheetView>
  </sheetViews>
  <sheetFormatPr defaultRowHeight="27.75" customHeight="1" x14ac:dyDescent="0.3"/>
  <cols>
    <col min="1" max="2" width="4.7109375" style="178" customWidth="1"/>
    <col min="3" max="3" width="21.7109375" style="379" customWidth="1"/>
    <col min="4" max="4" width="71.7109375" style="172" customWidth="1"/>
    <col min="5" max="5" width="30.7109375" style="172" customWidth="1"/>
    <col min="6" max="6" width="32.7109375" style="175" customWidth="1"/>
    <col min="7" max="10" width="8.28515625" style="176" customWidth="1"/>
    <col min="11" max="11" width="12.42578125" style="169" customWidth="1"/>
    <col min="12" max="12" width="34.42578125" style="339" customWidth="1"/>
    <col min="13" max="16384" width="9.140625" style="91"/>
  </cols>
  <sheetData>
    <row r="1" spans="1:12" s="170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171" customFormat="1" ht="60" customHeight="1" x14ac:dyDescent="0.25">
      <c r="A2" s="407" t="s">
        <v>73</v>
      </c>
      <c r="B2" s="406" t="s">
        <v>1191</v>
      </c>
      <c r="C2" s="407" t="s">
        <v>74</v>
      </c>
      <c r="D2" s="407" t="s">
        <v>1022</v>
      </c>
      <c r="E2" s="407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94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349</v>
      </c>
      <c r="D4" s="714"/>
      <c r="E4" s="460"/>
      <c r="F4" s="408" t="s">
        <v>81</v>
      </c>
      <c r="G4" s="715" t="s">
        <v>6</v>
      </c>
      <c r="H4" s="715"/>
      <c r="I4" s="715"/>
      <c r="J4" s="715"/>
      <c r="K4" s="713">
        <v>3</v>
      </c>
      <c r="L4" s="439">
        <v>20830</v>
      </c>
    </row>
    <row r="5" spans="1:12" ht="15" customHeight="1" x14ac:dyDescent="0.25">
      <c r="A5" s="564"/>
      <c r="B5" s="568"/>
      <c r="C5" s="614"/>
      <c r="D5" s="710"/>
      <c r="E5" s="448"/>
      <c r="F5" s="94" t="s">
        <v>80</v>
      </c>
      <c r="G5" s="469">
        <v>25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14"/>
      <c r="D6" s="710"/>
      <c r="E6" s="448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614"/>
      <c r="D7" s="710"/>
      <c r="E7" s="448"/>
      <c r="F7" s="94" t="s">
        <v>817</v>
      </c>
      <c r="G7" s="243">
        <f>G5*80</f>
        <v>2000</v>
      </c>
      <c r="H7" s="244">
        <f>G5*90</f>
        <v>2250</v>
      </c>
      <c r="I7" s="246">
        <f>G5*100</f>
        <v>2500</v>
      </c>
      <c r="J7" s="245">
        <f>G5*104</f>
        <v>2600</v>
      </c>
      <c r="K7" s="583"/>
      <c r="L7" s="602"/>
    </row>
    <row r="8" spans="1:12" ht="15" customHeight="1" x14ac:dyDescent="0.25">
      <c r="A8" s="564"/>
      <c r="B8" s="568"/>
      <c r="C8" s="614"/>
      <c r="D8" s="710"/>
      <c r="E8" s="448"/>
      <c r="F8" s="94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614"/>
      <c r="D9" s="710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614"/>
      <c r="D10" s="710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14"/>
      <c r="D11" s="710"/>
      <c r="E11" s="448"/>
      <c r="F11" s="94" t="s">
        <v>83</v>
      </c>
      <c r="G11" s="523">
        <v>65</v>
      </c>
      <c r="H11" s="523"/>
      <c r="I11" s="523"/>
      <c r="J11" s="523"/>
      <c r="K11" s="583"/>
      <c r="L11" s="602"/>
    </row>
    <row r="12" spans="1:12" ht="15" customHeight="1" x14ac:dyDescent="0.25">
      <c r="A12" s="564"/>
      <c r="B12" s="568"/>
      <c r="C12" s="614"/>
      <c r="D12" s="710"/>
      <c r="E12" s="448"/>
      <c r="F12" s="94" t="s">
        <v>396</v>
      </c>
      <c r="G12" s="523" t="s">
        <v>1082</v>
      </c>
      <c r="H12" s="523"/>
      <c r="I12" s="523"/>
      <c r="J12" s="523"/>
      <c r="K12" s="583"/>
      <c r="L12" s="602"/>
    </row>
    <row r="13" spans="1:12" ht="15" customHeight="1" x14ac:dyDescent="0.25">
      <c r="A13" s="564"/>
      <c r="B13" s="568"/>
      <c r="C13" s="614"/>
      <c r="D13" s="710"/>
      <c r="E13" s="448"/>
      <c r="F13" s="94" t="s">
        <v>1028</v>
      </c>
      <c r="G13" s="523" t="s">
        <v>952</v>
      </c>
      <c r="H13" s="523"/>
      <c r="I13" s="523"/>
      <c r="J13" s="523"/>
      <c r="K13" s="583"/>
      <c r="L13" s="602"/>
    </row>
    <row r="14" spans="1:12" ht="15" customHeight="1" x14ac:dyDescent="0.25">
      <c r="A14" s="564"/>
      <c r="B14" s="568"/>
      <c r="C14" s="614"/>
      <c r="D14" s="710"/>
      <c r="E14" s="448"/>
      <c r="F14" s="94" t="s">
        <v>1031</v>
      </c>
      <c r="G14" s="523" t="s">
        <v>954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614"/>
      <c r="D15" s="710"/>
      <c r="E15" s="448"/>
      <c r="F15" s="94" t="s">
        <v>1032</v>
      </c>
      <c r="G15" s="523" t="s">
        <v>953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614"/>
      <c r="D16" s="710"/>
      <c r="E16" s="448"/>
      <c r="F16" s="148" t="s">
        <v>379</v>
      </c>
      <c r="G16" s="523" t="s">
        <v>399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614"/>
      <c r="D17" s="710"/>
      <c r="E17" s="448"/>
      <c r="F17" s="93" t="s">
        <v>701</v>
      </c>
      <c r="G17" s="523">
        <v>100000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614"/>
      <c r="D18" s="710"/>
      <c r="E18" s="448"/>
      <c r="F18" s="148" t="s">
        <v>257</v>
      </c>
      <c r="G18" s="523" t="s">
        <v>408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614"/>
      <c r="D19" s="710"/>
      <c r="E19" s="448"/>
      <c r="F19" s="148" t="s">
        <v>422</v>
      </c>
      <c r="G19" s="523" t="s">
        <v>378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614"/>
      <c r="D20" s="710"/>
      <c r="E20" s="448"/>
      <c r="F20" s="148" t="s">
        <v>410</v>
      </c>
      <c r="G20" s="523" t="s">
        <v>411</v>
      </c>
      <c r="H20" s="523"/>
      <c r="I20" s="523"/>
      <c r="J20" s="523"/>
      <c r="K20" s="583"/>
      <c r="L20" s="602"/>
    </row>
    <row r="21" spans="1:12" ht="15" customHeight="1" x14ac:dyDescent="0.25">
      <c r="A21" s="564"/>
      <c r="B21" s="568"/>
      <c r="C21" s="614"/>
      <c r="D21" s="710"/>
      <c r="E21" s="448"/>
      <c r="F21" s="148" t="s">
        <v>1030</v>
      </c>
      <c r="G21" s="523" t="s">
        <v>400</v>
      </c>
      <c r="H21" s="523"/>
      <c r="I21" s="523"/>
      <c r="J21" s="523"/>
      <c r="K21" s="583"/>
      <c r="L21" s="602"/>
    </row>
    <row r="22" spans="1:12" ht="15" customHeight="1" x14ac:dyDescent="0.25">
      <c r="A22" s="564"/>
      <c r="B22" s="568"/>
      <c r="C22" s="614"/>
      <c r="D22" s="710"/>
      <c r="E22" s="448"/>
      <c r="F22" s="148" t="s">
        <v>944</v>
      </c>
      <c r="G22" s="523" t="s">
        <v>943</v>
      </c>
      <c r="H22" s="523"/>
      <c r="I22" s="523"/>
      <c r="J22" s="523"/>
      <c r="K22" s="584">
        <v>5</v>
      </c>
      <c r="L22" s="533">
        <v>22288</v>
      </c>
    </row>
    <row r="23" spans="1:12" ht="15" customHeight="1" x14ac:dyDescent="0.25">
      <c r="A23" s="564"/>
      <c r="B23" s="568"/>
      <c r="C23" s="614"/>
      <c r="D23" s="710"/>
      <c r="E23" s="448"/>
      <c r="F23" s="148" t="s">
        <v>964</v>
      </c>
      <c r="G23" s="257" t="s">
        <v>1033</v>
      </c>
      <c r="H23" s="257" t="s">
        <v>1034</v>
      </c>
      <c r="I23" s="257" t="s">
        <v>1035</v>
      </c>
      <c r="J23" s="257" t="s">
        <v>1036</v>
      </c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10"/>
      <c r="E24" s="448"/>
      <c r="F24" s="148" t="s">
        <v>381</v>
      </c>
      <c r="G24" s="523" t="s">
        <v>1296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10"/>
      <c r="E25" s="448"/>
      <c r="F25" s="148" t="s">
        <v>402</v>
      </c>
      <c r="G25" s="523" t="s">
        <v>1297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10"/>
      <c r="E26" s="448"/>
      <c r="F26" s="148" t="s">
        <v>403</v>
      </c>
      <c r="G26" s="523" t="s">
        <v>404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10"/>
      <c r="E27" s="448"/>
      <c r="F27" s="94" t="s">
        <v>358</v>
      </c>
      <c r="G27" s="523" t="s">
        <v>359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10"/>
      <c r="E28" s="448"/>
      <c r="F28" s="148" t="s">
        <v>389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10"/>
      <c r="E29" s="448"/>
      <c r="F29" s="93" t="s">
        <v>704</v>
      </c>
      <c r="G29" s="523" t="s">
        <v>705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614"/>
      <c r="D30" s="710"/>
      <c r="E30" s="448"/>
      <c r="F30" s="93" t="s">
        <v>706</v>
      </c>
      <c r="G30" s="523" t="s">
        <v>390</v>
      </c>
      <c r="H30" s="523"/>
      <c r="I30" s="523"/>
      <c r="J30" s="523"/>
      <c r="K30" s="585"/>
      <c r="L30" s="603" t="e">
        <f>#REF!-#REF!*10%</f>
        <v>#REF!</v>
      </c>
    </row>
    <row r="31" spans="1:12" ht="15" customHeight="1" x14ac:dyDescent="0.25">
      <c r="A31" s="564"/>
      <c r="B31" s="568"/>
      <c r="C31" s="614"/>
      <c r="D31" s="710"/>
      <c r="E31" s="448"/>
      <c r="F31" s="93" t="s">
        <v>1271</v>
      </c>
      <c r="G31" s="523" t="s">
        <v>390</v>
      </c>
      <c r="H31" s="523"/>
      <c r="I31" s="523"/>
      <c r="J31" s="523"/>
      <c r="K31" s="585"/>
      <c r="L31" s="603" t="e">
        <f>#REF!-#REF!*10%</f>
        <v>#REF!</v>
      </c>
    </row>
    <row r="32" spans="1:12" ht="15" customHeight="1" x14ac:dyDescent="0.25">
      <c r="A32" s="564"/>
      <c r="B32" s="568"/>
      <c r="C32" s="614"/>
      <c r="D32" s="710"/>
      <c r="E32" s="448"/>
      <c r="F32" s="93" t="s">
        <v>707</v>
      </c>
      <c r="G32" s="523" t="s">
        <v>1270</v>
      </c>
      <c r="H32" s="523"/>
      <c r="I32" s="523"/>
      <c r="J32" s="523"/>
      <c r="K32" s="585"/>
      <c r="L32" s="603" t="e">
        <f>#REF!-#REF!*10%</f>
        <v>#REF!</v>
      </c>
    </row>
    <row r="33" spans="1:12" ht="15" customHeight="1" x14ac:dyDescent="0.25">
      <c r="A33" s="564"/>
      <c r="B33" s="568"/>
      <c r="C33" s="614"/>
      <c r="D33" s="710"/>
      <c r="E33" s="448"/>
      <c r="F33" s="93" t="s">
        <v>708</v>
      </c>
      <c r="G33" s="523" t="s">
        <v>390</v>
      </c>
      <c r="H33" s="523"/>
      <c r="I33" s="523"/>
      <c r="J33" s="523"/>
      <c r="K33" s="585"/>
      <c r="L33" s="603" t="e">
        <f>#REF!-#REF!*10%</f>
        <v>#REF!</v>
      </c>
    </row>
    <row r="34" spans="1:12" ht="15" customHeight="1" x14ac:dyDescent="0.25">
      <c r="A34" s="564"/>
      <c r="B34" s="568"/>
      <c r="C34" s="614"/>
      <c r="D34" s="710"/>
      <c r="E34" s="448"/>
      <c r="F34" s="148" t="s">
        <v>377</v>
      </c>
      <c r="G34" s="523" t="s">
        <v>387</v>
      </c>
      <c r="H34" s="523"/>
      <c r="I34" s="523"/>
      <c r="J34" s="523"/>
      <c r="K34" s="585"/>
      <c r="L34" s="603" t="e">
        <f>#REF!-#REF!*10%</f>
        <v>#REF!</v>
      </c>
    </row>
    <row r="35" spans="1:12" ht="15" customHeight="1" x14ac:dyDescent="0.25">
      <c r="A35" s="564"/>
      <c r="B35" s="568"/>
      <c r="C35" s="614"/>
      <c r="D35" s="710"/>
      <c r="E35" s="448"/>
      <c r="F35" s="148" t="s">
        <v>562</v>
      </c>
      <c r="G35" s="523" t="s">
        <v>1024</v>
      </c>
      <c r="H35" s="523"/>
      <c r="I35" s="523"/>
      <c r="J35" s="523"/>
      <c r="K35" s="585"/>
      <c r="L35" s="603" t="e">
        <f>#REF!-#REF!*10%</f>
        <v>#REF!</v>
      </c>
    </row>
    <row r="36" spans="1:12" ht="15" customHeight="1" x14ac:dyDescent="0.25">
      <c r="A36" s="564"/>
      <c r="B36" s="568"/>
      <c r="C36" s="614"/>
      <c r="D36" s="710"/>
      <c r="E36" s="448"/>
      <c r="F36" s="148" t="s">
        <v>570</v>
      </c>
      <c r="G36" s="523" t="s">
        <v>613</v>
      </c>
      <c r="H36" s="523"/>
      <c r="I36" s="523"/>
      <c r="J36" s="523"/>
      <c r="K36" s="585"/>
      <c r="L36" s="603" t="e">
        <f>#REF!-#REF!*10%</f>
        <v>#REF!</v>
      </c>
    </row>
    <row r="37" spans="1:12" ht="15" customHeight="1" x14ac:dyDescent="0.25">
      <c r="A37" s="564"/>
      <c r="B37" s="568"/>
      <c r="C37" s="614"/>
      <c r="D37" s="710"/>
      <c r="E37" s="448"/>
      <c r="F37" s="167" t="s">
        <v>84</v>
      </c>
      <c r="G37" s="465">
        <v>6</v>
      </c>
      <c r="H37" s="465"/>
      <c r="I37" s="465"/>
      <c r="J37" s="465"/>
      <c r="K37" s="585"/>
      <c r="L37" s="603" t="e">
        <f>#REF!-#REF!*10%</f>
        <v>#REF!</v>
      </c>
    </row>
    <row r="38" spans="1:12" ht="15" customHeight="1" x14ac:dyDescent="0.25">
      <c r="A38" s="564"/>
      <c r="B38" s="569"/>
      <c r="C38" s="614"/>
      <c r="D38" s="710"/>
      <c r="E38" s="448"/>
      <c r="F38" s="136" t="s">
        <v>1016</v>
      </c>
      <c r="G38" s="454">
        <v>5</v>
      </c>
      <c r="H38" s="454"/>
      <c r="I38" s="454"/>
      <c r="J38" s="454"/>
      <c r="K38" s="585"/>
      <c r="L38" s="603" t="e">
        <f>#REF!-#REF!*10%</f>
        <v>#REF!</v>
      </c>
    </row>
    <row r="39" spans="1:12" ht="15" customHeight="1" x14ac:dyDescent="0.25">
      <c r="A39" s="564">
        <v>2</v>
      </c>
      <c r="B39" s="567"/>
      <c r="C39" s="614" t="s">
        <v>350</v>
      </c>
      <c r="D39" s="709"/>
      <c r="E39" s="448"/>
      <c r="F39" s="94" t="s">
        <v>81</v>
      </c>
      <c r="G39" s="523" t="s">
        <v>6</v>
      </c>
      <c r="H39" s="523"/>
      <c r="I39" s="523"/>
      <c r="J39" s="523"/>
      <c r="K39" s="501">
        <v>3</v>
      </c>
      <c r="L39" s="716">
        <v>24242</v>
      </c>
    </row>
    <row r="40" spans="1:12" ht="15" customHeight="1" x14ac:dyDescent="0.25">
      <c r="A40" s="564"/>
      <c r="B40" s="568"/>
      <c r="C40" s="614"/>
      <c r="D40" s="710"/>
      <c r="E40" s="448"/>
      <c r="F40" s="94" t="s">
        <v>80</v>
      </c>
      <c r="G40" s="469">
        <v>40</v>
      </c>
      <c r="H40" s="469"/>
      <c r="I40" s="469"/>
      <c r="J40" s="469"/>
      <c r="K40" s="583"/>
      <c r="L40" s="602"/>
    </row>
    <row r="41" spans="1:12" ht="15" customHeight="1" x14ac:dyDescent="0.25">
      <c r="A41" s="564"/>
      <c r="B41" s="568"/>
      <c r="C41" s="614"/>
      <c r="D41" s="710"/>
      <c r="E41" s="448"/>
      <c r="F41" s="94" t="s">
        <v>8</v>
      </c>
      <c r="G41" s="243">
        <v>3000</v>
      </c>
      <c r="H41" s="244">
        <v>4000</v>
      </c>
      <c r="I41" s="246">
        <v>5000</v>
      </c>
      <c r="J41" s="245">
        <v>6000</v>
      </c>
      <c r="K41" s="583"/>
      <c r="L41" s="602"/>
    </row>
    <row r="42" spans="1:12" ht="15" customHeight="1" x14ac:dyDescent="0.25">
      <c r="A42" s="564"/>
      <c r="B42" s="568"/>
      <c r="C42" s="614"/>
      <c r="D42" s="710"/>
      <c r="E42" s="448"/>
      <c r="F42" s="94" t="s">
        <v>817</v>
      </c>
      <c r="G42" s="243">
        <f>G40*80</f>
        <v>3200</v>
      </c>
      <c r="H42" s="244">
        <f>G40*90</f>
        <v>3600</v>
      </c>
      <c r="I42" s="246">
        <f>G40*100</f>
        <v>4000</v>
      </c>
      <c r="J42" s="245">
        <f>G40*104</f>
        <v>4160</v>
      </c>
      <c r="K42" s="583"/>
      <c r="L42" s="602"/>
    </row>
    <row r="43" spans="1:12" ht="15" customHeight="1" x14ac:dyDescent="0.25">
      <c r="A43" s="564"/>
      <c r="B43" s="568"/>
      <c r="C43" s="614"/>
      <c r="D43" s="710"/>
      <c r="E43" s="448"/>
      <c r="F43" s="94" t="s">
        <v>1269</v>
      </c>
      <c r="G43" s="451">
        <v>0.98</v>
      </c>
      <c r="H43" s="451"/>
      <c r="I43" s="451"/>
      <c r="J43" s="451"/>
      <c r="K43" s="583"/>
      <c r="L43" s="602"/>
    </row>
    <row r="44" spans="1:12" ht="15" customHeight="1" x14ac:dyDescent="0.25">
      <c r="A44" s="564"/>
      <c r="B44" s="568"/>
      <c r="C44" s="614"/>
      <c r="D44" s="710"/>
      <c r="E44" s="448"/>
      <c r="F44" s="93" t="s">
        <v>699</v>
      </c>
      <c r="G44" s="523" t="s">
        <v>700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710"/>
      <c r="E45" s="448"/>
      <c r="F45" s="93" t="s">
        <v>1181</v>
      </c>
      <c r="G45" s="462" t="s">
        <v>1179</v>
      </c>
      <c r="H45" s="463"/>
      <c r="I45" s="463"/>
      <c r="J45" s="464"/>
      <c r="K45" s="583"/>
      <c r="L45" s="602"/>
    </row>
    <row r="46" spans="1:12" ht="15" customHeight="1" x14ac:dyDescent="0.25">
      <c r="A46" s="564"/>
      <c r="B46" s="568"/>
      <c r="C46" s="614"/>
      <c r="D46" s="710"/>
      <c r="E46" s="448"/>
      <c r="F46" s="94" t="s">
        <v>83</v>
      </c>
      <c r="G46" s="523">
        <v>65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710"/>
      <c r="E47" s="448"/>
      <c r="F47" s="94" t="s">
        <v>396</v>
      </c>
      <c r="G47" s="523" t="s">
        <v>1082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14"/>
      <c r="D48" s="710"/>
      <c r="E48" s="448"/>
      <c r="F48" s="94" t="s">
        <v>1028</v>
      </c>
      <c r="G48" s="523" t="s">
        <v>952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14"/>
      <c r="D49" s="710"/>
      <c r="E49" s="448"/>
      <c r="F49" s="94" t="s">
        <v>1031</v>
      </c>
      <c r="G49" s="523" t="s">
        <v>954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14"/>
      <c r="D50" s="710"/>
      <c r="E50" s="448"/>
      <c r="F50" s="94" t="s">
        <v>1032</v>
      </c>
      <c r="G50" s="523" t="s">
        <v>953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14"/>
      <c r="D51" s="710"/>
      <c r="E51" s="448"/>
      <c r="F51" s="148" t="s">
        <v>379</v>
      </c>
      <c r="G51" s="523" t="s">
        <v>399</v>
      </c>
      <c r="H51" s="523"/>
      <c r="I51" s="523"/>
      <c r="J51" s="523"/>
      <c r="K51" s="583"/>
      <c r="L51" s="602"/>
    </row>
    <row r="52" spans="1:12" ht="15" customHeight="1" x14ac:dyDescent="0.25">
      <c r="A52" s="564"/>
      <c r="B52" s="568"/>
      <c r="C52" s="614"/>
      <c r="D52" s="710"/>
      <c r="E52" s="448"/>
      <c r="F52" s="93" t="s">
        <v>701</v>
      </c>
      <c r="G52" s="523">
        <v>100000</v>
      </c>
      <c r="H52" s="523"/>
      <c r="I52" s="523"/>
      <c r="J52" s="523"/>
      <c r="K52" s="583"/>
      <c r="L52" s="602"/>
    </row>
    <row r="53" spans="1:12" ht="15" customHeight="1" x14ac:dyDescent="0.25">
      <c r="A53" s="564"/>
      <c r="B53" s="568"/>
      <c r="C53" s="614"/>
      <c r="D53" s="710"/>
      <c r="E53" s="448"/>
      <c r="F53" s="148" t="s">
        <v>257</v>
      </c>
      <c r="G53" s="523" t="s">
        <v>408</v>
      </c>
      <c r="H53" s="523"/>
      <c r="I53" s="523"/>
      <c r="J53" s="523"/>
      <c r="K53" s="583"/>
      <c r="L53" s="602"/>
    </row>
    <row r="54" spans="1:12" ht="15" customHeight="1" x14ac:dyDescent="0.25">
      <c r="A54" s="564"/>
      <c r="B54" s="568"/>
      <c r="C54" s="614"/>
      <c r="D54" s="710"/>
      <c r="E54" s="448"/>
      <c r="F54" s="148" t="s">
        <v>422</v>
      </c>
      <c r="G54" s="523" t="s">
        <v>378</v>
      </c>
      <c r="H54" s="523"/>
      <c r="I54" s="523"/>
      <c r="J54" s="523"/>
      <c r="K54" s="583"/>
      <c r="L54" s="602"/>
    </row>
    <row r="55" spans="1:12" ht="15" customHeight="1" x14ac:dyDescent="0.25">
      <c r="A55" s="564"/>
      <c r="B55" s="568"/>
      <c r="C55" s="614"/>
      <c r="D55" s="710"/>
      <c r="E55" s="448"/>
      <c r="F55" s="148" t="s">
        <v>410</v>
      </c>
      <c r="G55" s="523" t="s">
        <v>411</v>
      </c>
      <c r="H55" s="523"/>
      <c r="I55" s="523"/>
      <c r="J55" s="523"/>
      <c r="K55" s="583"/>
      <c r="L55" s="602"/>
    </row>
    <row r="56" spans="1:12" ht="15" customHeight="1" x14ac:dyDescent="0.25">
      <c r="A56" s="564"/>
      <c r="B56" s="568"/>
      <c r="C56" s="614"/>
      <c r="D56" s="710"/>
      <c r="E56" s="448"/>
      <c r="F56" s="148" t="s">
        <v>1030</v>
      </c>
      <c r="G56" s="523" t="s">
        <v>400</v>
      </c>
      <c r="H56" s="523"/>
      <c r="I56" s="523"/>
      <c r="J56" s="523"/>
      <c r="K56" s="583"/>
      <c r="L56" s="602"/>
    </row>
    <row r="57" spans="1:12" ht="15" customHeight="1" x14ac:dyDescent="0.25">
      <c r="A57" s="564"/>
      <c r="B57" s="568"/>
      <c r="C57" s="614"/>
      <c r="D57" s="710"/>
      <c r="E57" s="448"/>
      <c r="F57" s="148" t="s">
        <v>944</v>
      </c>
      <c r="G57" s="523" t="s">
        <v>943</v>
      </c>
      <c r="H57" s="523"/>
      <c r="I57" s="523"/>
      <c r="J57" s="523"/>
      <c r="K57" s="584">
        <v>5</v>
      </c>
      <c r="L57" s="533">
        <v>25939</v>
      </c>
    </row>
    <row r="58" spans="1:12" ht="15" customHeight="1" x14ac:dyDescent="0.25">
      <c r="A58" s="564"/>
      <c r="B58" s="568"/>
      <c r="C58" s="614"/>
      <c r="D58" s="710"/>
      <c r="E58" s="448"/>
      <c r="F58" s="148" t="s">
        <v>964</v>
      </c>
      <c r="G58" s="257" t="s">
        <v>1033</v>
      </c>
      <c r="H58" s="257" t="s">
        <v>1034</v>
      </c>
      <c r="I58" s="257" t="s">
        <v>1035</v>
      </c>
      <c r="J58" s="257" t="s">
        <v>1036</v>
      </c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10"/>
      <c r="E59" s="448"/>
      <c r="F59" s="148" t="s">
        <v>381</v>
      </c>
      <c r="G59" s="523" t="s">
        <v>1296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710"/>
      <c r="E60" s="448"/>
      <c r="F60" s="148" t="s">
        <v>402</v>
      </c>
      <c r="G60" s="523" t="s">
        <v>1297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14"/>
      <c r="D61" s="710"/>
      <c r="E61" s="448"/>
      <c r="F61" s="148" t="s">
        <v>403</v>
      </c>
      <c r="G61" s="523" t="s">
        <v>404</v>
      </c>
      <c r="H61" s="523"/>
      <c r="I61" s="523"/>
      <c r="J61" s="523"/>
      <c r="K61" s="585"/>
      <c r="L61" s="603" t="e">
        <f>#REF!-#REF!*10%</f>
        <v>#REF!</v>
      </c>
    </row>
    <row r="62" spans="1:12" ht="15" customHeight="1" x14ac:dyDescent="0.25">
      <c r="A62" s="564"/>
      <c r="B62" s="568"/>
      <c r="C62" s="614"/>
      <c r="D62" s="710"/>
      <c r="E62" s="448"/>
      <c r="F62" s="94" t="s">
        <v>358</v>
      </c>
      <c r="G62" s="523" t="s">
        <v>359</v>
      </c>
      <c r="H62" s="523"/>
      <c r="I62" s="523"/>
      <c r="J62" s="523"/>
      <c r="K62" s="585"/>
      <c r="L62" s="603" t="e">
        <f>#REF!-#REF!*10%</f>
        <v>#REF!</v>
      </c>
    </row>
    <row r="63" spans="1:12" ht="15" customHeight="1" x14ac:dyDescent="0.25">
      <c r="A63" s="564"/>
      <c r="B63" s="568"/>
      <c r="C63" s="614"/>
      <c r="D63" s="710"/>
      <c r="E63" s="448"/>
      <c r="F63" s="148" t="s">
        <v>389</v>
      </c>
      <c r="G63" s="523" t="s">
        <v>390</v>
      </c>
      <c r="H63" s="523"/>
      <c r="I63" s="523"/>
      <c r="J63" s="523"/>
      <c r="K63" s="585"/>
      <c r="L63" s="603" t="e">
        <f>#REF!-#REF!*10%</f>
        <v>#REF!</v>
      </c>
    </row>
    <row r="64" spans="1:12" ht="15" customHeight="1" x14ac:dyDescent="0.25">
      <c r="A64" s="564"/>
      <c r="B64" s="568"/>
      <c r="C64" s="614"/>
      <c r="D64" s="710"/>
      <c r="E64" s="448"/>
      <c r="F64" s="93" t="s">
        <v>704</v>
      </c>
      <c r="G64" s="523" t="s">
        <v>705</v>
      </c>
      <c r="H64" s="523"/>
      <c r="I64" s="523"/>
      <c r="J64" s="523"/>
      <c r="K64" s="585"/>
      <c r="L64" s="603" t="e">
        <f>#REF!-#REF!*10%</f>
        <v>#REF!</v>
      </c>
    </row>
    <row r="65" spans="1:12" ht="15" customHeight="1" x14ac:dyDescent="0.25">
      <c r="A65" s="564"/>
      <c r="B65" s="568"/>
      <c r="C65" s="614"/>
      <c r="D65" s="710"/>
      <c r="E65" s="448"/>
      <c r="F65" s="93" t="s">
        <v>706</v>
      </c>
      <c r="G65" s="523" t="s">
        <v>390</v>
      </c>
      <c r="H65" s="523"/>
      <c r="I65" s="523"/>
      <c r="J65" s="523"/>
      <c r="K65" s="585"/>
      <c r="L65" s="603" t="e">
        <f>#REF!-#REF!*10%</f>
        <v>#REF!</v>
      </c>
    </row>
    <row r="66" spans="1:12" ht="15" customHeight="1" x14ac:dyDescent="0.25">
      <c r="A66" s="564"/>
      <c r="B66" s="568"/>
      <c r="C66" s="614"/>
      <c r="D66" s="710"/>
      <c r="E66" s="448"/>
      <c r="F66" s="93" t="s">
        <v>1271</v>
      </c>
      <c r="G66" s="523" t="s">
        <v>390</v>
      </c>
      <c r="H66" s="523"/>
      <c r="I66" s="523"/>
      <c r="J66" s="523"/>
      <c r="K66" s="585"/>
      <c r="L66" s="603" t="e">
        <f>#REF!-#REF!*10%</f>
        <v>#REF!</v>
      </c>
    </row>
    <row r="67" spans="1:12" ht="15" customHeight="1" x14ac:dyDescent="0.25">
      <c r="A67" s="564"/>
      <c r="B67" s="568"/>
      <c r="C67" s="614"/>
      <c r="D67" s="710"/>
      <c r="E67" s="448"/>
      <c r="F67" s="93" t="s">
        <v>707</v>
      </c>
      <c r="G67" s="523" t="s">
        <v>1270</v>
      </c>
      <c r="H67" s="523"/>
      <c r="I67" s="523"/>
      <c r="J67" s="523"/>
      <c r="K67" s="585"/>
      <c r="L67" s="603" t="e">
        <f>#REF!-#REF!*10%</f>
        <v>#REF!</v>
      </c>
    </row>
    <row r="68" spans="1:12" ht="15" customHeight="1" x14ac:dyDescent="0.25">
      <c r="A68" s="564"/>
      <c r="B68" s="568"/>
      <c r="C68" s="614"/>
      <c r="D68" s="710"/>
      <c r="E68" s="448"/>
      <c r="F68" s="93" t="s">
        <v>708</v>
      </c>
      <c r="G68" s="523" t="s">
        <v>390</v>
      </c>
      <c r="H68" s="523"/>
      <c r="I68" s="523"/>
      <c r="J68" s="523"/>
      <c r="K68" s="585"/>
      <c r="L68" s="603" t="e">
        <f>#REF!-#REF!*10%</f>
        <v>#REF!</v>
      </c>
    </row>
    <row r="69" spans="1:12" ht="15" customHeight="1" x14ac:dyDescent="0.25">
      <c r="A69" s="564"/>
      <c r="B69" s="568"/>
      <c r="C69" s="614"/>
      <c r="D69" s="710"/>
      <c r="E69" s="448"/>
      <c r="F69" s="148" t="s">
        <v>377</v>
      </c>
      <c r="G69" s="523" t="s">
        <v>387</v>
      </c>
      <c r="H69" s="523"/>
      <c r="I69" s="523"/>
      <c r="J69" s="523"/>
      <c r="K69" s="585"/>
      <c r="L69" s="603" t="e">
        <f>#REF!-#REF!*10%</f>
        <v>#REF!</v>
      </c>
    </row>
    <row r="70" spans="1:12" ht="15" customHeight="1" x14ac:dyDescent="0.25">
      <c r="A70" s="564"/>
      <c r="B70" s="568"/>
      <c r="C70" s="614"/>
      <c r="D70" s="710"/>
      <c r="E70" s="448"/>
      <c r="F70" s="148" t="s">
        <v>562</v>
      </c>
      <c r="G70" s="523" t="s">
        <v>1024</v>
      </c>
      <c r="H70" s="523"/>
      <c r="I70" s="523"/>
      <c r="J70" s="523"/>
      <c r="K70" s="585"/>
      <c r="L70" s="603" t="e">
        <f>#REF!-#REF!*10%</f>
        <v>#REF!</v>
      </c>
    </row>
    <row r="71" spans="1:12" ht="15" customHeight="1" x14ac:dyDescent="0.25">
      <c r="A71" s="564"/>
      <c r="B71" s="568"/>
      <c r="C71" s="614"/>
      <c r="D71" s="710"/>
      <c r="E71" s="448"/>
      <c r="F71" s="148" t="s">
        <v>570</v>
      </c>
      <c r="G71" s="523" t="s">
        <v>613</v>
      </c>
      <c r="H71" s="523"/>
      <c r="I71" s="523"/>
      <c r="J71" s="523"/>
      <c r="K71" s="585"/>
      <c r="L71" s="603" t="e">
        <f>#REF!-#REF!*10%</f>
        <v>#REF!</v>
      </c>
    </row>
    <row r="72" spans="1:12" ht="15" customHeight="1" x14ac:dyDescent="0.25">
      <c r="A72" s="564"/>
      <c r="B72" s="568"/>
      <c r="C72" s="614"/>
      <c r="D72" s="710"/>
      <c r="E72" s="448"/>
      <c r="F72" s="167" t="s">
        <v>84</v>
      </c>
      <c r="G72" s="465">
        <v>6.1</v>
      </c>
      <c r="H72" s="465"/>
      <c r="I72" s="465"/>
      <c r="J72" s="465"/>
      <c r="K72" s="585"/>
      <c r="L72" s="603" t="e">
        <f>#REF!-#REF!*10%</f>
        <v>#REF!</v>
      </c>
    </row>
    <row r="73" spans="1:12" ht="15" customHeight="1" x14ac:dyDescent="0.25">
      <c r="A73" s="564"/>
      <c r="B73" s="569"/>
      <c r="C73" s="614"/>
      <c r="D73" s="710"/>
      <c r="E73" s="448"/>
      <c r="F73" s="136" t="s">
        <v>1016</v>
      </c>
      <c r="G73" s="454">
        <v>5</v>
      </c>
      <c r="H73" s="454"/>
      <c r="I73" s="454"/>
      <c r="J73" s="454"/>
      <c r="K73" s="585"/>
      <c r="L73" s="603" t="e">
        <f>#REF!-#REF!*10%</f>
        <v>#REF!</v>
      </c>
    </row>
    <row r="74" spans="1:12" ht="15" customHeight="1" x14ac:dyDescent="0.25">
      <c r="A74" s="564">
        <v>3</v>
      </c>
      <c r="B74" s="567"/>
      <c r="C74" s="614" t="s">
        <v>351</v>
      </c>
      <c r="D74" s="709"/>
      <c r="E74" s="448"/>
      <c r="F74" s="94" t="s">
        <v>81</v>
      </c>
      <c r="G74" s="523" t="s">
        <v>6</v>
      </c>
      <c r="H74" s="523"/>
      <c r="I74" s="523"/>
      <c r="J74" s="523"/>
      <c r="K74" s="501">
        <v>3</v>
      </c>
      <c r="L74" s="716">
        <v>25177</v>
      </c>
    </row>
    <row r="75" spans="1:12" ht="15" customHeight="1" x14ac:dyDescent="0.25">
      <c r="A75" s="564"/>
      <c r="B75" s="568"/>
      <c r="C75" s="614"/>
      <c r="D75" s="710"/>
      <c r="E75" s="448"/>
      <c r="F75" s="94" t="s">
        <v>80</v>
      </c>
      <c r="G75" s="469">
        <v>60</v>
      </c>
      <c r="H75" s="469"/>
      <c r="I75" s="469"/>
      <c r="J75" s="469"/>
      <c r="K75" s="583"/>
      <c r="L75" s="602"/>
    </row>
    <row r="76" spans="1:12" ht="15" customHeight="1" x14ac:dyDescent="0.25">
      <c r="A76" s="564"/>
      <c r="B76" s="568"/>
      <c r="C76" s="614"/>
      <c r="D76" s="710"/>
      <c r="E76" s="448"/>
      <c r="F76" s="94" t="s">
        <v>8</v>
      </c>
      <c r="G76" s="243">
        <v>3000</v>
      </c>
      <c r="H76" s="244">
        <v>4000</v>
      </c>
      <c r="I76" s="246">
        <v>5000</v>
      </c>
      <c r="J76" s="245">
        <v>6000</v>
      </c>
      <c r="K76" s="583"/>
      <c r="L76" s="602"/>
    </row>
    <row r="77" spans="1:12" ht="15" customHeight="1" x14ac:dyDescent="0.25">
      <c r="A77" s="564"/>
      <c r="B77" s="568"/>
      <c r="C77" s="614"/>
      <c r="D77" s="710"/>
      <c r="E77" s="448"/>
      <c r="F77" s="94" t="s">
        <v>817</v>
      </c>
      <c r="G77" s="243">
        <f>G75*80</f>
        <v>4800</v>
      </c>
      <c r="H77" s="244">
        <f>G75*90</f>
        <v>5400</v>
      </c>
      <c r="I77" s="246">
        <f>G75*100</f>
        <v>6000</v>
      </c>
      <c r="J77" s="245">
        <f>G75*104</f>
        <v>6240</v>
      </c>
      <c r="K77" s="583"/>
      <c r="L77" s="602"/>
    </row>
    <row r="78" spans="1:12" ht="15" customHeight="1" x14ac:dyDescent="0.25">
      <c r="A78" s="564"/>
      <c r="B78" s="568"/>
      <c r="C78" s="614"/>
      <c r="D78" s="710"/>
      <c r="E78" s="448"/>
      <c r="F78" s="94" t="s">
        <v>1269</v>
      </c>
      <c r="G78" s="451">
        <v>0.98</v>
      </c>
      <c r="H78" s="451"/>
      <c r="I78" s="451"/>
      <c r="J78" s="451"/>
      <c r="K78" s="583"/>
      <c r="L78" s="602"/>
    </row>
    <row r="79" spans="1:12" ht="15" customHeight="1" x14ac:dyDescent="0.25">
      <c r="A79" s="564"/>
      <c r="B79" s="568"/>
      <c r="C79" s="614"/>
      <c r="D79" s="710"/>
      <c r="E79" s="448"/>
      <c r="F79" s="93" t="s">
        <v>699</v>
      </c>
      <c r="G79" s="523" t="s">
        <v>700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710"/>
      <c r="E80" s="448"/>
      <c r="F80" s="93" t="s">
        <v>1181</v>
      </c>
      <c r="G80" s="462" t="s">
        <v>1179</v>
      </c>
      <c r="H80" s="463"/>
      <c r="I80" s="463"/>
      <c r="J80" s="464"/>
      <c r="K80" s="583"/>
      <c r="L80" s="602"/>
    </row>
    <row r="81" spans="1:12" ht="15" customHeight="1" x14ac:dyDescent="0.25">
      <c r="A81" s="564"/>
      <c r="B81" s="568"/>
      <c r="C81" s="614"/>
      <c r="D81" s="710"/>
      <c r="E81" s="448"/>
      <c r="F81" s="94" t="s">
        <v>83</v>
      </c>
      <c r="G81" s="523">
        <v>65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710"/>
      <c r="E82" s="448"/>
      <c r="F82" s="94" t="s">
        <v>396</v>
      </c>
      <c r="G82" s="523" t="s">
        <v>1082</v>
      </c>
      <c r="H82" s="523"/>
      <c r="I82" s="523"/>
      <c r="J82" s="523"/>
      <c r="K82" s="583"/>
      <c r="L82" s="602"/>
    </row>
    <row r="83" spans="1:12" ht="15" customHeight="1" x14ac:dyDescent="0.25">
      <c r="A83" s="564"/>
      <c r="B83" s="568"/>
      <c r="C83" s="614"/>
      <c r="D83" s="710"/>
      <c r="E83" s="448"/>
      <c r="F83" s="94" t="s">
        <v>1028</v>
      </c>
      <c r="G83" s="523" t="s">
        <v>952</v>
      </c>
      <c r="H83" s="523"/>
      <c r="I83" s="523"/>
      <c r="J83" s="523"/>
      <c r="K83" s="583"/>
      <c r="L83" s="602"/>
    </row>
    <row r="84" spans="1:12" ht="15" customHeight="1" x14ac:dyDescent="0.25">
      <c r="A84" s="564"/>
      <c r="B84" s="568"/>
      <c r="C84" s="614"/>
      <c r="D84" s="710"/>
      <c r="E84" s="448"/>
      <c r="F84" s="94" t="s">
        <v>1031</v>
      </c>
      <c r="G84" s="523" t="s">
        <v>954</v>
      </c>
      <c r="H84" s="523"/>
      <c r="I84" s="523"/>
      <c r="J84" s="523"/>
      <c r="K84" s="583"/>
      <c r="L84" s="602"/>
    </row>
    <row r="85" spans="1:12" ht="15" customHeight="1" x14ac:dyDescent="0.25">
      <c r="A85" s="564"/>
      <c r="B85" s="568"/>
      <c r="C85" s="614"/>
      <c r="D85" s="710"/>
      <c r="E85" s="448"/>
      <c r="F85" s="94" t="s">
        <v>1032</v>
      </c>
      <c r="G85" s="523" t="s">
        <v>953</v>
      </c>
      <c r="H85" s="523"/>
      <c r="I85" s="523"/>
      <c r="J85" s="523"/>
      <c r="K85" s="583"/>
      <c r="L85" s="602"/>
    </row>
    <row r="86" spans="1:12" ht="15" customHeight="1" x14ac:dyDescent="0.25">
      <c r="A86" s="564"/>
      <c r="B86" s="568"/>
      <c r="C86" s="614"/>
      <c r="D86" s="710"/>
      <c r="E86" s="448"/>
      <c r="F86" s="148" t="s">
        <v>379</v>
      </c>
      <c r="G86" s="523" t="s">
        <v>399</v>
      </c>
      <c r="H86" s="523"/>
      <c r="I86" s="523"/>
      <c r="J86" s="523"/>
      <c r="K86" s="583"/>
      <c r="L86" s="602"/>
    </row>
    <row r="87" spans="1:12" ht="15" customHeight="1" x14ac:dyDescent="0.25">
      <c r="A87" s="564"/>
      <c r="B87" s="568"/>
      <c r="C87" s="614"/>
      <c r="D87" s="710"/>
      <c r="E87" s="448"/>
      <c r="F87" s="93" t="s">
        <v>701</v>
      </c>
      <c r="G87" s="523">
        <v>100000</v>
      </c>
      <c r="H87" s="523"/>
      <c r="I87" s="523"/>
      <c r="J87" s="523"/>
      <c r="K87" s="583"/>
      <c r="L87" s="602"/>
    </row>
    <row r="88" spans="1:12" ht="15" customHeight="1" x14ac:dyDescent="0.25">
      <c r="A88" s="564"/>
      <c r="B88" s="568"/>
      <c r="C88" s="614"/>
      <c r="D88" s="710"/>
      <c r="E88" s="448"/>
      <c r="F88" s="148" t="s">
        <v>257</v>
      </c>
      <c r="G88" s="523" t="s">
        <v>408</v>
      </c>
      <c r="H88" s="523"/>
      <c r="I88" s="523"/>
      <c r="J88" s="523"/>
      <c r="K88" s="583"/>
      <c r="L88" s="602"/>
    </row>
    <row r="89" spans="1:12" ht="15" customHeight="1" x14ac:dyDescent="0.25">
      <c r="A89" s="564"/>
      <c r="B89" s="568"/>
      <c r="C89" s="614"/>
      <c r="D89" s="710"/>
      <c r="E89" s="448"/>
      <c r="F89" s="148" t="s">
        <v>422</v>
      </c>
      <c r="G89" s="523" t="s">
        <v>378</v>
      </c>
      <c r="H89" s="523"/>
      <c r="I89" s="523"/>
      <c r="J89" s="523"/>
      <c r="K89" s="583"/>
      <c r="L89" s="602"/>
    </row>
    <row r="90" spans="1:12" ht="15" customHeight="1" x14ac:dyDescent="0.25">
      <c r="A90" s="564"/>
      <c r="B90" s="568"/>
      <c r="C90" s="614"/>
      <c r="D90" s="710"/>
      <c r="E90" s="448"/>
      <c r="F90" s="148" t="s">
        <v>410</v>
      </c>
      <c r="G90" s="523" t="s">
        <v>411</v>
      </c>
      <c r="H90" s="523"/>
      <c r="I90" s="523"/>
      <c r="J90" s="523"/>
      <c r="K90" s="583"/>
      <c r="L90" s="602"/>
    </row>
    <row r="91" spans="1:12" ht="15" customHeight="1" x14ac:dyDescent="0.25">
      <c r="A91" s="564"/>
      <c r="B91" s="568"/>
      <c r="C91" s="614"/>
      <c r="D91" s="710"/>
      <c r="E91" s="448"/>
      <c r="F91" s="148" t="s">
        <v>1030</v>
      </c>
      <c r="G91" s="523" t="s">
        <v>400</v>
      </c>
      <c r="H91" s="523"/>
      <c r="I91" s="523"/>
      <c r="J91" s="523"/>
      <c r="K91" s="583"/>
      <c r="L91" s="602"/>
    </row>
    <row r="92" spans="1:12" ht="15" customHeight="1" x14ac:dyDescent="0.25">
      <c r="A92" s="564"/>
      <c r="B92" s="568"/>
      <c r="C92" s="614"/>
      <c r="D92" s="710"/>
      <c r="E92" s="448"/>
      <c r="F92" s="148" t="s">
        <v>944</v>
      </c>
      <c r="G92" s="523" t="s">
        <v>943</v>
      </c>
      <c r="H92" s="523"/>
      <c r="I92" s="523"/>
      <c r="J92" s="523"/>
      <c r="K92" s="584">
        <v>5</v>
      </c>
      <c r="L92" s="533">
        <v>26939</v>
      </c>
    </row>
    <row r="93" spans="1:12" ht="15" customHeight="1" x14ac:dyDescent="0.25">
      <c r="A93" s="564"/>
      <c r="B93" s="568"/>
      <c r="C93" s="614"/>
      <c r="D93" s="710"/>
      <c r="E93" s="448"/>
      <c r="F93" s="148" t="s">
        <v>964</v>
      </c>
      <c r="G93" s="257" t="s">
        <v>1033</v>
      </c>
      <c r="H93" s="257" t="s">
        <v>1034</v>
      </c>
      <c r="I93" s="257" t="s">
        <v>1035</v>
      </c>
      <c r="J93" s="257" t="s">
        <v>1036</v>
      </c>
      <c r="K93" s="585"/>
      <c r="L93" s="603" t="e">
        <f>#REF!-#REF!*10%</f>
        <v>#REF!</v>
      </c>
    </row>
    <row r="94" spans="1:12" ht="15" customHeight="1" x14ac:dyDescent="0.25">
      <c r="A94" s="564"/>
      <c r="B94" s="568"/>
      <c r="C94" s="614"/>
      <c r="D94" s="710"/>
      <c r="E94" s="448"/>
      <c r="F94" s="148" t="s">
        <v>381</v>
      </c>
      <c r="G94" s="523" t="s">
        <v>1296</v>
      </c>
      <c r="H94" s="523"/>
      <c r="I94" s="523"/>
      <c r="J94" s="523"/>
      <c r="K94" s="585"/>
      <c r="L94" s="603" t="e">
        <f>#REF!-#REF!*10%</f>
        <v>#REF!</v>
      </c>
    </row>
    <row r="95" spans="1:12" ht="15" customHeight="1" x14ac:dyDescent="0.25">
      <c r="A95" s="564"/>
      <c r="B95" s="568"/>
      <c r="C95" s="614"/>
      <c r="D95" s="710"/>
      <c r="E95" s="448"/>
      <c r="F95" s="148" t="s">
        <v>402</v>
      </c>
      <c r="G95" s="523" t="s">
        <v>1297</v>
      </c>
      <c r="H95" s="523"/>
      <c r="I95" s="523"/>
      <c r="J95" s="523"/>
      <c r="K95" s="585"/>
      <c r="L95" s="603" t="e">
        <f>#REF!-#REF!*10%</f>
        <v>#REF!</v>
      </c>
    </row>
    <row r="96" spans="1:12" ht="15" customHeight="1" x14ac:dyDescent="0.25">
      <c r="A96" s="564"/>
      <c r="B96" s="568"/>
      <c r="C96" s="614"/>
      <c r="D96" s="710"/>
      <c r="E96" s="448"/>
      <c r="F96" s="148" t="s">
        <v>403</v>
      </c>
      <c r="G96" s="523" t="s">
        <v>404</v>
      </c>
      <c r="H96" s="523"/>
      <c r="I96" s="523"/>
      <c r="J96" s="523"/>
      <c r="K96" s="585"/>
      <c r="L96" s="603" t="e">
        <f>#REF!-#REF!*10%</f>
        <v>#REF!</v>
      </c>
    </row>
    <row r="97" spans="1:12" ht="15" customHeight="1" x14ac:dyDescent="0.25">
      <c r="A97" s="564"/>
      <c r="B97" s="568"/>
      <c r="C97" s="614"/>
      <c r="D97" s="710"/>
      <c r="E97" s="448"/>
      <c r="F97" s="94" t="s">
        <v>358</v>
      </c>
      <c r="G97" s="523" t="s">
        <v>359</v>
      </c>
      <c r="H97" s="523"/>
      <c r="I97" s="523"/>
      <c r="J97" s="523"/>
      <c r="K97" s="585"/>
      <c r="L97" s="603" t="e">
        <f>#REF!-#REF!*10%</f>
        <v>#REF!</v>
      </c>
    </row>
    <row r="98" spans="1:12" ht="15" customHeight="1" x14ac:dyDescent="0.25">
      <c r="A98" s="564"/>
      <c r="B98" s="568"/>
      <c r="C98" s="614"/>
      <c r="D98" s="710"/>
      <c r="E98" s="448"/>
      <c r="F98" s="148" t="s">
        <v>389</v>
      </c>
      <c r="G98" s="523" t="s">
        <v>390</v>
      </c>
      <c r="H98" s="523"/>
      <c r="I98" s="523"/>
      <c r="J98" s="523"/>
      <c r="K98" s="585"/>
      <c r="L98" s="603" t="e">
        <f>#REF!-#REF!*10%</f>
        <v>#REF!</v>
      </c>
    </row>
    <row r="99" spans="1:12" ht="15" customHeight="1" x14ac:dyDescent="0.25">
      <c r="A99" s="564"/>
      <c r="B99" s="568"/>
      <c r="C99" s="614"/>
      <c r="D99" s="710"/>
      <c r="E99" s="448"/>
      <c r="F99" s="93" t="s">
        <v>704</v>
      </c>
      <c r="G99" s="523" t="s">
        <v>705</v>
      </c>
      <c r="H99" s="523"/>
      <c r="I99" s="523"/>
      <c r="J99" s="523"/>
      <c r="K99" s="585"/>
      <c r="L99" s="603" t="e">
        <f>#REF!-#REF!*10%</f>
        <v>#REF!</v>
      </c>
    </row>
    <row r="100" spans="1:12" ht="15" customHeight="1" x14ac:dyDescent="0.25">
      <c r="A100" s="564"/>
      <c r="B100" s="568"/>
      <c r="C100" s="614"/>
      <c r="D100" s="710"/>
      <c r="E100" s="448"/>
      <c r="F100" s="93" t="s">
        <v>706</v>
      </c>
      <c r="G100" s="523" t="s">
        <v>390</v>
      </c>
      <c r="H100" s="523"/>
      <c r="I100" s="523"/>
      <c r="J100" s="523"/>
      <c r="K100" s="585"/>
      <c r="L100" s="603" t="e">
        <f>#REF!-#REF!*10%</f>
        <v>#REF!</v>
      </c>
    </row>
    <row r="101" spans="1:12" ht="15" customHeight="1" x14ac:dyDescent="0.25">
      <c r="A101" s="564"/>
      <c r="B101" s="568"/>
      <c r="C101" s="614"/>
      <c r="D101" s="710"/>
      <c r="E101" s="448"/>
      <c r="F101" s="93" t="s">
        <v>1271</v>
      </c>
      <c r="G101" s="523" t="s">
        <v>390</v>
      </c>
      <c r="H101" s="523"/>
      <c r="I101" s="523"/>
      <c r="J101" s="523"/>
      <c r="K101" s="585"/>
      <c r="L101" s="603" t="e">
        <f>#REF!-#REF!*10%</f>
        <v>#REF!</v>
      </c>
    </row>
    <row r="102" spans="1:12" ht="15" customHeight="1" x14ac:dyDescent="0.25">
      <c r="A102" s="564"/>
      <c r="B102" s="568"/>
      <c r="C102" s="614"/>
      <c r="D102" s="710"/>
      <c r="E102" s="448"/>
      <c r="F102" s="93" t="s">
        <v>707</v>
      </c>
      <c r="G102" s="523" t="s">
        <v>1270</v>
      </c>
      <c r="H102" s="523"/>
      <c r="I102" s="523"/>
      <c r="J102" s="523"/>
      <c r="K102" s="585"/>
      <c r="L102" s="603" t="e">
        <f>#REF!-#REF!*10%</f>
        <v>#REF!</v>
      </c>
    </row>
    <row r="103" spans="1:12" ht="15" customHeight="1" x14ac:dyDescent="0.25">
      <c r="A103" s="564"/>
      <c r="B103" s="568"/>
      <c r="C103" s="614"/>
      <c r="D103" s="710"/>
      <c r="E103" s="448"/>
      <c r="F103" s="93" t="s">
        <v>708</v>
      </c>
      <c r="G103" s="523" t="s">
        <v>390</v>
      </c>
      <c r="H103" s="523"/>
      <c r="I103" s="523"/>
      <c r="J103" s="523"/>
      <c r="K103" s="585"/>
      <c r="L103" s="603" t="e">
        <f>#REF!-#REF!*10%</f>
        <v>#REF!</v>
      </c>
    </row>
    <row r="104" spans="1:12" ht="15" customHeight="1" x14ac:dyDescent="0.25">
      <c r="A104" s="564"/>
      <c r="B104" s="568"/>
      <c r="C104" s="614"/>
      <c r="D104" s="710"/>
      <c r="E104" s="448"/>
      <c r="F104" s="148" t="s">
        <v>377</v>
      </c>
      <c r="G104" s="523" t="s">
        <v>387</v>
      </c>
      <c r="H104" s="523"/>
      <c r="I104" s="523"/>
      <c r="J104" s="523"/>
      <c r="K104" s="585"/>
      <c r="L104" s="603" t="e">
        <f>#REF!-#REF!*10%</f>
        <v>#REF!</v>
      </c>
    </row>
    <row r="105" spans="1:12" ht="15" customHeight="1" x14ac:dyDescent="0.25">
      <c r="A105" s="564"/>
      <c r="B105" s="568"/>
      <c r="C105" s="614"/>
      <c r="D105" s="710"/>
      <c r="E105" s="448"/>
      <c r="F105" s="148" t="s">
        <v>562</v>
      </c>
      <c r="G105" s="523" t="s">
        <v>1024</v>
      </c>
      <c r="H105" s="523"/>
      <c r="I105" s="523"/>
      <c r="J105" s="523"/>
      <c r="K105" s="585"/>
      <c r="L105" s="603" t="e">
        <f>#REF!-#REF!*10%</f>
        <v>#REF!</v>
      </c>
    </row>
    <row r="106" spans="1:12" ht="15" customHeight="1" x14ac:dyDescent="0.25">
      <c r="A106" s="564"/>
      <c r="B106" s="568"/>
      <c r="C106" s="614"/>
      <c r="D106" s="710"/>
      <c r="E106" s="448"/>
      <c r="F106" s="148" t="s">
        <v>570</v>
      </c>
      <c r="G106" s="523" t="s">
        <v>613</v>
      </c>
      <c r="H106" s="523"/>
      <c r="I106" s="523"/>
      <c r="J106" s="523"/>
      <c r="K106" s="585"/>
      <c r="L106" s="603" t="e">
        <f>#REF!-#REF!*10%</f>
        <v>#REF!</v>
      </c>
    </row>
    <row r="107" spans="1:12" ht="15" customHeight="1" x14ac:dyDescent="0.25">
      <c r="A107" s="564"/>
      <c r="B107" s="568"/>
      <c r="C107" s="614"/>
      <c r="D107" s="710"/>
      <c r="E107" s="448"/>
      <c r="F107" s="167" t="s">
        <v>84</v>
      </c>
      <c r="G107" s="465">
        <v>6.2</v>
      </c>
      <c r="H107" s="465"/>
      <c r="I107" s="465"/>
      <c r="J107" s="465"/>
      <c r="K107" s="585"/>
      <c r="L107" s="603" t="e">
        <f>#REF!-#REF!*10%</f>
        <v>#REF!</v>
      </c>
    </row>
    <row r="108" spans="1:12" ht="15" customHeight="1" x14ac:dyDescent="0.25">
      <c r="A108" s="564"/>
      <c r="B108" s="569"/>
      <c r="C108" s="614"/>
      <c r="D108" s="710"/>
      <c r="E108" s="448"/>
      <c r="F108" s="136" t="s">
        <v>1016</v>
      </c>
      <c r="G108" s="454">
        <v>5</v>
      </c>
      <c r="H108" s="454"/>
      <c r="I108" s="454"/>
      <c r="J108" s="454"/>
      <c r="K108" s="585"/>
      <c r="L108" s="603" t="e">
        <f>#REF!-#REF!*10%</f>
        <v>#REF!</v>
      </c>
    </row>
    <row r="109" spans="1:12" ht="15" customHeight="1" x14ac:dyDescent="0.25">
      <c r="A109" s="564">
        <v>4</v>
      </c>
      <c r="B109" s="567"/>
      <c r="C109" s="614" t="s">
        <v>352</v>
      </c>
      <c r="D109" s="709"/>
      <c r="E109" s="448"/>
      <c r="F109" s="94" t="s">
        <v>81</v>
      </c>
      <c r="G109" s="523" t="s">
        <v>6</v>
      </c>
      <c r="H109" s="523"/>
      <c r="I109" s="523"/>
      <c r="J109" s="523"/>
      <c r="K109" s="501">
        <v>3</v>
      </c>
      <c r="L109" s="716">
        <v>29830</v>
      </c>
    </row>
    <row r="110" spans="1:12" ht="15" customHeight="1" x14ac:dyDescent="0.25">
      <c r="A110" s="564"/>
      <c r="B110" s="568"/>
      <c r="C110" s="614"/>
      <c r="D110" s="710"/>
      <c r="E110" s="448"/>
      <c r="F110" s="94" t="s">
        <v>80</v>
      </c>
      <c r="G110" s="469">
        <v>80</v>
      </c>
      <c r="H110" s="469"/>
      <c r="I110" s="469"/>
      <c r="J110" s="469"/>
      <c r="K110" s="583"/>
      <c r="L110" s="602"/>
    </row>
    <row r="111" spans="1:12" ht="15" customHeight="1" x14ac:dyDescent="0.25">
      <c r="A111" s="564"/>
      <c r="B111" s="568"/>
      <c r="C111" s="614"/>
      <c r="D111" s="710"/>
      <c r="E111" s="448"/>
      <c r="F111" s="94" t="s">
        <v>8</v>
      </c>
      <c r="G111" s="243">
        <v>3000</v>
      </c>
      <c r="H111" s="244">
        <v>4000</v>
      </c>
      <c r="I111" s="246">
        <v>5000</v>
      </c>
      <c r="J111" s="245">
        <v>6000</v>
      </c>
      <c r="K111" s="583"/>
      <c r="L111" s="602"/>
    </row>
    <row r="112" spans="1:12" ht="15" customHeight="1" x14ac:dyDescent="0.25">
      <c r="A112" s="564"/>
      <c r="B112" s="568"/>
      <c r="C112" s="614"/>
      <c r="D112" s="710"/>
      <c r="E112" s="448"/>
      <c r="F112" s="94" t="s">
        <v>817</v>
      </c>
      <c r="G112" s="243">
        <f>G110*80</f>
        <v>6400</v>
      </c>
      <c r="H112" s="244">
        <f>G110*90</f>
        <v>7200</v>
      </c>
      <c r="I112" s="246">
        <f>G110*100</f>
        <v>8000</v>
      </c>
      <c r="J112" s="245">
        <f>G110*104</f>
        <v>8320</v>
      </c>
      <c r="K112" s="583"/>
      <c r="L112" s="602"/>
    </row>
    <row r="113" spans="1:12" ht="15" customHeight="1" x14ac:dyDescent="0.25">
      <c r="A113" s="564"/>
      <c r="B113" s="568"/>
      <c r="C113" s="614"/>
      <c r="D113" s="710"/>
      <c r="E113" s="448"/>
      <c r="F113" s="94" t="s">
        <v>1269</v>
      </c>
      <c r="G113" s="451">
        <v>0.98</v>
      </c>
      <c r="H113" s="451"/>
      <c r="I113" s="451"/>
      <c r="J113" s="451"/>
      <c r="K113" s="583"/>
      <c r="L113" s="602"/>
    </row>
    <row r="114" spans="1:12" ht="15" customHeight="1" x14ac:dyDescent="0.25">
      <c r="A114" s="564"/>
      <c r="B114" s="568"/>
      <c r="C114" s="614"/>
      <c r="D114" s="710"/>
      <c r="E114" s="448"/>
      <c r="F114" s="93" t="s">
        <v>699</v>
      </c>
      <c r="G114" s="523" t="s">
        <v>700</v>
      </c>
      <c r="H114" s="523"/>
      <c r="I114" s="523"/>
      <c r="J114" s="523"/>
      <c r="K114" s="583"/>
      <c r="L114" s="602"/>
    </row>
    <row r="115" spans="1:12" ht="15" customHeight="1" x14ac:dyDescent="0.25">
      <c r="A115" s="564"/>
      <c r="B115" s="568"/>
      <c r="C115" s="614"/>
      <c r="D115" s="710"/>
      <c r="E115" s="448"/>
      <c r="F115" s="93" t="s">
        <v>1181</v>
      </c>
      <c r="G115" s="462" t="s">
        <v>1179</v>
      </c>
      <c r="H115" s="463"/>
      <c r="I115" s="463"/>
      <c r="J115" s="464"/>
      <c r="K115" s="583"/>
      <c r="L115" s="602"/>
    </row>
    <row r="116" spans="1:12" ht="15" customHeight="1" x14ac:dyDescent="0.25">
      <c r="A116" s="564"/>
      <c r="B116" s="568"/>
      <c r="C116" s="614"/>
      <c r="D116" s="710"/>
      <c r="E116" s="448"/>
      <c r="F116" s="94" t="s">
        <v>83</v>
      </c>
      <c r="G116" s="523">
        <v>65</v>
      </c>
      <c r="H116" s="523"/>
      <c r="I116" s="523"/>
      <c r="J116" s="523"/>
      <c r="K116" s="583"/>
      <c r="L116" s="602"/>
    </row>
    <row r="117" spans="1:12" ht="15" customHeight="1" x14ac:dyDescent="0.25">
      <c r="A117" s="564"/>
      <c r="B117" s="568"/>
      <c r="C117" s="614"/>
      <c r="D117" s="710"/>
      <c r="E117" s="448"/>
      <c r="F117" s="94" t="s">
        <v>396</v>
      </c>
      <c r="G117" s="523" t="s">
        <v>1082</v>
      </c>
      <c r="H117" s="523"/>
      <c r="I117" s="523"/>
      <c r="J117" s="523"/>
      <c r="K117" s="583"/>
      <c r="L117" s="602"/>
    </row>
    <row r="118" spans="1:12" ht="15" customHeight="1" x14ac:dyDescent="0.25">
      <c r="A118" s="564"/>
      <c r="B118" s="568"/>
      <c r="C118" s="614"/>
      <c r="D118" s="710"/>
      <c r="E118" s="448"/>
      <c r="F118" s="94" t="s">
        <v>1028</v>
      </c>
      <c r="G118" s="523" t="s">
        <v>952</v>
      </c>
      <c r="H118" s="523"/>
      <c r="I118" s="523"/>
      <c r="J118" s="523"/>
      <c r="K118" s="583"/>
      <c r="L118" s="602"/>
    </row>
    <row r="119" spans="1:12" ht="15" customHeight="1" x14ac:dyDescent="0.25">
      <c r="A119" s="564"/>
      <c r="B119" s="568"/>
      <c r="C119" s="614"/>
      <c r="D119" s="710"/>
      <c r="E119" s="448"/>
      <c r="F119" s="94" t="s">
        <v>1031</v>
      </c>
      <c r="G119" s="523" t="s">
        <v>954</v>
      </c>
      <c r="H119" s="523"/>
      <c r="I119" s="523"/>
      <c r="J119" s="523"/>
      <c r="K119" s="583"/>
      <c r="L119" s="602"/>
    </row>
    <row r="120" spans="1:12" ht="15" customHeight="1" x14ac:dyDescent="0.25">
      <c r="A120" s="564"/>
      <c r="B120" s="568"/>
      <c r="C120" s="614"/>
      <c r="D120" s="710"/>
      <c r="E120" s="448"/>
      <c r="F120" s="94" t="s">
        <v>1032</v>
      </c>
      <c r="G120" s="523" t="s">
        <v>953</v>
      </c>
      <c r="H120" s="523"/>
      <c r="I120" s="523"/>
      <c r="J120" s="523"/>
      <c r="K120" s="583"/>
      <c r="L120" s="602"/>
    </row>
    <row r="121" spans="1:12" ht="15" customHeight="1" x14ac:dyDescent="0.25">
      <c r="A121" s="564"/>
      <c r="B121" s="568"/>
      <c r="C121" s="614"/>
      <c r="D121" s="710"/>
      <c r="E121" s="448"/>
      <c r="F121" s="148" t="s">
        <v>379</v>
      </c>
      <c r="G121" s="523" t="s">
        <v>399</v>
      </c>
      <c r="H121" s="523"/>
      <c r="I121" s="523"/>
      <c r="J121" s="523"/>
      <c r="K121" s="583"/>
      <c r="L121" s="602"/>
    </row>
    <row r="122" spans="1:12" ht="15" customHeight="1" x14ac:dyDescent="0.25">
      <c r="A122" s="564"/>
      <c r="B122" s="568"/>
      <c r="C122" s="614"/>
      <c r="D122" s="710"/>
      <c r="E122" s="448"/>
      <c r="F122" s="93" t="s">
        <v>701</v>
      </c>
      <c r="G122" s="523">
        <v>100000</v>
      </c>
      <c r="H122" s="523"/>
      <c r="I122" s="523"/>
      <c r="J122" s="523"/>
      <c r="K122" s="583"/>
      <c r="L122" s="602"/>
    </row>
    <row r="123" spans="1:12" ht="15" customHeight="1" x14ac:dyDescent="0.25">
      <c r="A123" s="564"/>
      <c r="B123" s="568"/>
      <c r="C123" s="614"/>
      <c r="D123" s="710"/>
      <c r="E123" s="448"/>
      <c r="F123" s="148" t="s">
        <v>257</v>
      </c>
      <c r="G123" s="523" t="s">
        <v>408</v>
      </c>
      <c r="H123" s="523"/>
      <c r="I123" s="523"/>
      <c r="J123" s="523"/>
      <c r="K123" s="583"/>
      <c r="L123" s="602"/>
    </row>
    <row r="124" spans="1:12" ht="15" customHeight="1" x14ac:dyDescent="0.25">
      <c r="A124" s="564"/>
      <c r="B124" s="568"/>
      <c r="C124" s="614"/>
      <c r="D124" s="710"/>
      <c r="E124" s="448"/>
      <c r="F124" s="148" t="s">
        <v>422</v>
      </c>
      <c r="G124" s="523" t="s">
        <v>378</v>
      </c>
      <c r="H124" s="523"/>
      <c r="I124" s="523"/>
      <c r="J124" s="523"/>
      <c r="K124" s="583"/>
      <c r="L124" s="602"/>
    </row>
    <row r="125" spans="1:12" ht="15" customHeight="1" x14ac:dyDescent="0.25">
      <c r="A125" s="564"/>
      <c r="B125" s="568"/>
      <c r="C125" s="614"/>
      <c r="D125" s="710"/>
      <c r="E125" s="448"/>
      <c r="F125" s="148" t="s">
        <v>410</v>
      </c>
      <c r="G125" s="523" t="s">
        <v>411</v>
      </c>
      <c r="H125" s="523"/>
      <c r="I125" s="523"/>
      <c r="J125" s="523"/>
      <c r="K125" s="583"/>
      <c r="L125" s="602"/>
    </row>
    <row r="126" spans="1:12" ht="15" customHeight="1" x14ac:dyDescent="0.25">
      <c r="A126" s="564"/>
      <c r="B126" s="568"/>
      <c r="C126" s="614"/>
      <c r="D126" s="710"/>
      <c r="E126" s="448"/>
      <c r="F126" s="148" t="s">
        <v>1030</v>
      </c>
      <c r="G126" s="523" t="s">
        <v>400</v>
      </c>
      <c r="H126" s="523"/>
      <c r="I126" s="523"/>
      <c r="J126" s="523"/>
      <c r="K126" s="583"/>
      <c r="L126" s="602"/>
    </row>
    <row r="127" spans="1:12" ht="15" customHeight="1" x14ac:dyDescent="0.25">
      <c r="A127" s="564"/>
      <c r="B127" s="568"/>
      <c r="C127" s="614"/>
      <c r="D127" s="710"/>
      <c r="E127" s="448"/>
      <c r="F127" s="148" t="s">
        <v>944</v>
      </c>
      <c r="G127" s="523" t="s">
        <v>943</v>
      </c>
      <c r="H127" s="523"/>
      <c r="I127" s="523"/>
      <c r="J127" s="523"/>
      <c r="K127" s="584">
        <v>5</v>
      </c>
      <c r="L127" s="533">
        <v>31918</v>
      </c>
    </row>
    <row r="128" spans="1:12" ht="15" customHeight="1" x14ac:dyDescent="0.25">
      <c r="A128" s="564"/>
      <c r="B128" s="568"/>
      <c r="C128" s="614"/>
      <c r="D128" s="710"/>
      <c r="E128" s="448"/>
      <c r="F128" s="148" t="s">
        <v>964</v>
      </c>
      <c r="G128" s="257" t="s">
        <v>1033</v>
      </c>
      <c r="H128" s="257" t="s">
        <v>1034</v>
      </c>
      <c r="I128" s="257" t="s">
        <v>1035</v>
      </c>
      <c r="J128" s="257" t="s">
        <v>1036</v>
      </c>
      <c r="K128" s="585"/>
      <c r="L128" s="603" t="e">
        <f>#REF!-#REF!*10%</f>
        <v>#REF!</v>
      </c>
    </row>
    <row r="129" spans="1:12" ht="15" customHeight="1" x14ac:dyDescent="0.25">
      <c r="A129" s="564"/>
      <c r="B129" s="568"/>
      <c r="C129" s="614"/>
      <c r="D129" s="710"/>
      <c r="E129" s="448"/>
      <c r="F129" s="148" t="s">
        <v>381</v>
      </c>
      <c r="G129" s="523" t="s">
        <v>1296</v>
      </c>
      <c r="H129" s="523"/>
      <c r="I129" s="523"/>
      <c r="J129" s="523"/>
      <c r="K129" s="585"/>
      <c r="L129" s="603" t="e">
        <f>#REF!-#REF!*10%</f>
        <v>#REF!</v>
      </c>
    </row>
    <row r="130" spans="1:12" ht="15" customHeight="1" x14ac:dyDescent="0.25">
      <c r="A130" s="564"/>
      <c r="B130" s="568"/>
      <c r="C130" s="614"/>
      <c r="D130" s="710"/>
      <c r="E130" s="448"/>
      <c r="F130" s="148" t="s">
        <v>402</v>
      </c>
      <c r="G130" s="523" t="s">
        <v>1297</v>
      </c>
      <c r="H130" s="523"/>
      <c r="I130" s="523"/>
      <c r="J130" s="523"/>
      <c r="K130" s="585"/>
      <c r="L130" s="603" t="e">
        <f>#REF!-#REF!*10%</f>
        <v>#REF!</v>
      </c>
    </row>
    <row r="131" spans="1:12" ht="15" customHeight="1" x14ac:dyDescent="0.25">
      <c r="A131" s="564"/>
      <c r="B131" s="568"/>
      <c r="C131" s="614"/>
      <c r="D131" s="710"/>
      <c r="E131" s="448"/>
      <c r="F131" s="148" t="s">
        <v>403</v>
      </c>
      <c r="G131" s="523" t="s">
        <v>404</v>
      </c>
      <c r="H131" s="523"/>
      <c r="I131" s="523"/>
      <c r="J131" s="523"/>
      <c r="K131" s="585"/>
      <c r="L131" s="603" t="e">
        <f>#REF!-#REF!*10%</f>
        <v>#REF!</v>
      </c>
    </row>
    <row r="132" spans="1:12" ht="15" customHeight="1" x14ac:dyDescent="0.25">
      <c r="A132" s="564"/>
      <c r="B132" s="568"/>
      <c r="C132" s="614"/>
      <c r="D132" s="710"/>
      <c r="E132" s="448"/>
      <c r="F132" s="94" t="s">
        <v>358</v>
      </c>
      <c r="G132" s="523" t="s">
        <v>359</v>
      </c>
      <c r="H132" s="523"/>
      <c r="I132" s="523"/>
      <c r="J132" s="523"/>
      <c r="K132" s="585"/>
      <c r="L132" s="603" t="e">
        <f>#REF!-#REF!*10%</f>
        <v>#REF!</v>
      </c>
    </row>
    <row r="133" spans="1:12" ht="15" customHeight="1" x14ac:dyDescent="0.25">
      <c r="A133" s="564"/>
      <c r="B133" s="568"/>
      <c r="C133" s="614"/>
      <c r="D133" s="710"/>
      <c r="E133" s="448"/>
      <c r="F133" s="148" t="s">
        <v>389</v>
      </c>
      <c r="G133" s="523" t="s">
        <v>390</v>
      </c>
      <c r="H133" s="523"/>
      <c r="I133" s="523"/>
      <c r="J133" s="523"/>
      <c r="K133" s="585"/>
      <c r="L133" s="603" t="e">
        <f>#REF!-#REF!*10%</f>
        <v>#REF!</v>
      </c>
    </row>
    <row r="134" spans="1:12" ht="15" customHeight="1" x14ac:dyDescent="0.25">
      <c r="A134" s="564"/>
      <c r="B134" s="568"/>
      <c r="C134" s="614"/>
      <c r="D134" s="710"/>
      <c r="E134" s="448"/>
      <c r="F134" s="93" t="s">
        <v>704</v>
      </c>
      <c r="G134" s="523" t="s">
        <v>705</v>
      </c>
      <c r="H134" s="523"/>
      <c r="I134" s="523"/>
      <c r="J134" s="523"/>
      <c r="K134" s="585"/>
      <c r="L134" s="603" t="e">
        <f>#REF!-#REF!*10%</f>
        <v>#REF!</v>
      </c>
    </row>
    <row r="135" spans="1:12" ht="15" customHeight="1" x14ac:dyDescent="0.25">
      <c r="A135" s="564"/>
      <c r="B135" s="568"/>
      <c r="C135" s="614"/>
      <c r="D135" s="710"/>
      <c r="E135" s="448"/>
      <c r="F135" s="93" t="s">
        <v>706</v>
      </c>
      <c r="G135" s="523" t="s">
        <v>390</v>
      </c>
      <c r="H135" s="523"/>
      <c r="I135" s="523"/>
      <c r="J135" s="523"/>
      <c r="K135" s="585"/>
      <c r="L135" s="603" t="e">
        <f>#REF!-#REF!*10%</f>
        <v>#REF!</v>
      </c>
    </row>
    <row r="136" spans="1:12" ht="15" customHeight="1" x14ac:dyDescent="0.25">
      <c r="A136" s="564"/>
      <c r="B136" s="568"/>
      <c r="C136" s="614"/>
      <c r="D136" s="710"/>
      <c r="E136" s="448"/>
      <c r="F136" s="93" t="s">
        <v>1271</v>
      </c>
      <c r="G136" s="523" t="s">
        <v>390</v>
      </c>
      <c r="H136" s="523"/>
      <c r="I136" s="523"/>
      <c r="J136" s="523"/>
      <c r="K136" s="585"/>
      <c r="L136" s="603" t="e">
        <f>#REF!-#REF!*10%</f>
        <v>#REF!</v>
      </c>
    </row>
    <row r="137" spans="1:12" ht="15" customHeight="1" x14ac:dyDescent="0.25">
      <c r="A137" s="564"/>
      <c r="B137" s="568"/>
      <c r="C137" s="614"/>
      <c r="D137" s="710"/>
      <c r="E137" s="448"/>
      <c r="F137" s="93" t="s">
        <v>707</v>
      </c>
      <c r="G137" s="523" t="s">
        <v>1270</v>
      </c>
      <c r="H137" s="523"/>
      <c r="I137" s="523"/>
      <c r="J137" s="523"/>
      <c r="K137" s="585"/>
      <c r="L137" s="603" t="e">
        <f>#REF!-#REF!*10%</f>
        <v>#REF!</v>
      </c>
    </row>
    <row r="138" spans="1:12" ht="15" customHeight="1" x14ac:dyDescent="0.25">
      <c r="A138" s="564"/>
      <c r="B138" s="568"/>
      <c r="C138" s="614"/>
      <c r="D138" s="710"/>
      <c r="E138" s="448"/>
      <c r="F138" s="93" t="s">
        <v>708</v>
      </c>
      <c r="G138" s="523" t="s">
        <v>390</v>
      </c>
      <c r="H138" s="523"/>
      <c r="I138" s="523"/>
      <c r="J138" s="523"/>
      <c r="K138" s="585"/>
      <c r="L138" s="603" t="e">
        <f>#REF!-#REF!*10%</f>
        <v>#REF!</v>
      </c>
    </row>
    <row r="139" spans="1:12" ht="15" customHeight="1" x14ac:dyDescent="0.25">
      <c r="A139" s="564"/>
      <c r="B139" s="568"/>
      <c r="C139" s="614"/>
      <c r="D139" s="710"/>
      <c r="E139" s="448"/>
      <c r="F139" s="148" t="s">
        <v>377</v>
      </c>
      <c r="G139" s="523" t="s">
        <v>387</v>
      </c>
      <c r="H139" s="523"/>
      <c r="I139" s="523"/>
      <c r="J139" s="523"/>
      <c r="K139" s="585"/>
      <c r="L139" s="603" t="e">
        <f>#REF!-#REF!*10%</f>
        <v>#REF!</v>
      </c>
    </row>
    <row r="140" spans="1:12" ht="15" customHeight="1" x14ac:dyDescent="0.25">
      <c r="A140" s="564"/>
      <c r="B140" s="568"/>
      <c r="C140" s="614"/>
      <c r="D140" s="710"/>
      <c r="E140" s="448"/>
      <c r="F140" s="148" t="s">
        <v>562</v>
      </c>
      <c r="G140" s="523" t="s">
        <v>1024</v>
      </c>
      <c r="H140" s="523"/>
      <c r="I140" s="523"/>
      <c r="J140" s="523"/>
      <c r="K140" s="585"/>
      <c r="L140" s="603" t="e">
        <f>#REF!-#REF!*10%</f>
        <v>#REF!</v>
      </c>
    </row>
    <row r="141" spans="1:12" ht="15" customHeight="1" x14ac:dyDescent="0.25">
      <c r="A141" s="564"/>
      <c r="B141" s="568"/>
      <c r="C141" s="614"/>
      <c r="D141" s="710"/>
      <c r="E141" s="448"/>
      <c r="F141" s="148" t="s">
        <v>570</v>
      </c>
      <c r="G141" s="523" t="s">
        <v>613</v>
      </c>
      <c r="H141" s="523"/>
      <c r="I141" s="523"/>
      <c r="J141" s="523"/>
      <c r="K141" s="585"/>
      <c r="L141" s="603" t="e">
        <f>#REF!-#REF!*10%</f>
        <v>#REF!</v>
      </c>
    </row>
    <row r="142" spans="1:12" ht="15" customHeight="1" x14ac:dyDescent="0.25">
      <c r="A142" s="564"/>
      <c r="B142" s="568"/>
      <c r="C142" s="614"/>
      <c r="D142" s="710"/>
      <c r="E142" s="448"/>
      <c r="F142" s="167" t="s">
        <v>84</v>
      </c>
      <c r="G142" s="465">
        <v>6.2</v>
      </c>
      <c r="H142" s="465"/>
      <c r="I142" s="465"/>
      <c r="J142" s="465"/>
      <c r="K142" s="585"/>
      <c r="L142" s="603" t="e">
        <f>#REF!-#REF!*10%</f>
        <v>#REF!</v>
      </c>
    </row>
    <row r="143" spans="1:12" ht="15" customHeight="1" x14ac:dyDescent="0.25">
      <c r="A143" s="567"/>
      <c r="B143" s="568"/>
      <c r="C143" s="608"/>
      <c r="D143" s="719"/>
      <c r="E143" s="459"/>
      <c r="F143" s="410" t="s">
        <v>1016</v>
      </c>
      <c r="G143" s="492">
        <v>5</v>
      </c>
      <c r="H143" s="492"/>
      <c r="I143" s="492"/>
      <c r="J143" s="492"/>
      <c r="K143" s="720"/>
      <c r="L143" s="721" t="e">
        <f>#REF!-#REF!*10%</f>
        <v>#REF!</v>
      </c>
    </row>
    <row r="144" spans="1:12" ht="27.75" customHeight="1" x14ac:dyDescent="0.25">
      <c r="A144" s="519" t="s">
        <v>720</v>
      </c>
      <c r="B144" s="519"/>
      <c r="C144" s="519"/>
      <c r="D144" s="519"/>
      <c r="E144" s="519"/>
      <c r="F144" s="519"/>
      <c r="G144" s="519"/>
      <c r="H144" s="519"/>
      <c r="I144" s="519"/>
      <c r="J144" s="519"/>
      <c r="K144" s="519"/>
      <c r="L144" s="519"/>
    </row>
    <row r="145" spans="1:12" ht="15" customHeight="1" x14ac:dyDescent="0.25">
      <c r="A145" s="569">
        <v>1</v>
      </c>
      <c r="B145" s="568"/>
      <c r="C145" s="610" t="s">
        <v>721</v>
      </c>
      <c r="D145" s="714"/>
      <c r="E145" s="460"/>
      <c r="F145" s="408" t="s">
        <v>81</v>
      </c>
      <c r="G145" s="715" t="s">
        <v>6</v>
      </c>
      <c r="H145" s="715"/>
      <c r="I145" s="715"/>
      <c r="J145" s="715"/>
      <c r="K145" s="713">
        <v>3</v>
      </c>
      <c r="L145" s="439">
        <v>34205</v>
      </c>
    </row>
    <row r="146" spans="1:12" ht="15" customHeight="1" x14ac:dyDescent="0.25">
      <c r="A146" s="564"/>
      <c r="B146" s="568"/>
      <c r="C146" s="614"/>
      <c r="D146" s="710"/>
      <c r="E146" s="448"/>
      <c r="F146" s="94" t="s">
        <v>80</v>
      </c>
      <c r="G146" s="469">
        <v>50</v>
      </c>
      <c r="H146" s="469"/>
      <c r="I146" s="469"/>
      <c r="J146" s="469"/>
      <c r="K146" s="583"/>
      <c r="L146" s="602"/>
    </row>
    <row r="147" spans="1:12" ht="15" customHeight="1" x14ac:dyDescent="0.25">
      <c r="A147" s="564"/>
      <c r="B147" s="568"/>
      <c r="C147" s="614"/>
      <c r="D147" s="710"/>
      <c r="E147" s="448"/>
      <c r="F147" s="94" t="s">
        <v>8</v>
      </c>
      <c r="G147" s="243">
        <v>3000</v>
      </c>
      <c r="H147" s="244">
        <v>4000</v>
      </c>
      <c r="I147" s="246">
        <v>5000</v>
      </c>
      <c r="J147" s="245">
        <v>6000</v>
      </c>
      <c r="K147" s="583"/>
      <c r="L147" s="602"/>
    </row>
    <row r="148" spans="1:12" ht="15" customHeight="1" x14ac:dyDescent="0.25">
      <c r="A148" s="564"/>
      <c r="B148" s="568"/>
      <c r="C148" s="614"/>
      <c r="D148" s="710"/>
      <c r="E148" s="448"/>
      <c r="F148" s="94" t="s">
        <v>817</v>
      </c>
      <c r="G148" s="243">
        <f>G146*80</f>
        <v>4000</v>
      </c>
      <c r="H148" s="244">
        <f>G146*90</f>
        <v>4500</v>
      </c>
      <c r="I148" s="246">
        <f>G146*100</f>
        <v>5000</v>
      </c>
      <c r="J148" s="245">
        <f>G146*104</f>
        <v>5200</v>
      </c>
      <c r="K148" s="583"/>
      <c r="L148" s="602"/>
    </row>
    <row r="149" spans="1:12" ht="15" customHeight="1" x14ac:dyDescent="0.25">
      <c r="A149" s="564"/>
      <c r="B149" s="568"/>
      <c r="C149" s="614"/>
      <c r="D149" s="710"/>
      <c r="E149" s="448"/>
      <c r="F149" s="94" t="s">
        <v>1269</v>
      </c>
      <c r="G149" s="451">
        <v>0.98</v>
      </c>
      <c r="H149" s="451"/>
      <c r="I149" s="451"/>
      <c r="J149" s="451"/>
      <c r="K149" s="583"/>
      <c r="L149" s="602"/>
    </row>
    <row r="150" spans="1:12" ht="15" customHeight="1" x14ac:dyDescent="0.25">
      <c r="A150" s="564"/>
      <c r="B150" s="568"/>
      <c r="C150" s="614"/>
      <c r="D150" s="710"/>
      <c r="E150" s="448"/>
      <c r="F150" s="93" t="s">
        <v>699</v>
      </c>
      <c r="G150" s="523" t="s">
        <v>700</v>
      </c>
      <c r="H150" s="523"/>
      <c r="I150" s="523"/>
      <c r="J150" s="523"/>
      <c r="K150" s="583"/>
      <c r="L150" s="602"/>
    </row>
    <row r="151" spans="1:12" ht="15" customHeight="1" x14ac:dyDescent="0.25">
      <c r="A151" s="564"/>
      <c r="B151" s="568"/>
      <c r="C151" s="614"/>
      <c r="D151" s="710"/>
      <c r="E151" s="448"/>
      <c r="F151" s="93" t="s">
        <v>1181</v>
      </c>
      <c r="G151" s="462" t="s">
        <v>1179</v>
      </c>
      <c r="H151" s="463"/>
      <c r="I151" s="463"/>
      <c r="J151" s="464"/>
      <c r="K151" s="583"/>
      <c r="L151" s="602"/>
    </row>
    <row r="152" spans="1:12" ht="15" customHeight="1" x14ac:dyDescent="0.25">
      <c r="A152" s="564"/>
      <c r="B152" s="568"/>
      <c r="C152" s="614"/>
      <c r="D152" s="710"/>
      <c r="E152" s="448"/>
      <c r="F152" s="94" t="s">
        <v>83</v>
      </c>
      <c r="G152" s="523">
        <v>65</v>
      </c>
      <c r="H152" s="523"/>
      <c r="I152" s="523"/>
      <c r="J152" s="523"/>
      <c r="K152" s="583"/>
      <c r="L152" s="602"/>
    </row>
    <row r="153" spans="1:12" ht="15" customHeight="1" x14ac:dyDescent="0.25">
      <c r="A153" s="564"/>
      <c r="B153" s="568"/>
      <c r="C153" s="614"/>
      <c r="D153" s="710"/>
      <c r="E153" s="448"/>
      <c r="F153" s="94" t="s">
        <v>396</v>
      </c>
      <c r="G153" s="523" t="s">
        <v>1082</v>
      </c>
      <c r="H153" s="523"/>
      <c r="I153" s="523"/>
      <c r="J153" s="523"/>
      <c r="K153" s="583"/>
      <c r="L153" s="602"/>
    </row>
    <row r="154" spans="1:12" ht="15" customHeight="1" x14ac:dyDescent="0.25">
      <c r="A154" s="564"/>
      <c r="B154" s="568"/>
      <c r="C154" s="614"/>
      <c r="D154" s="710"/>
      <c r="E154" s="448"/>
      <c r="F154" s="94" t="s">
        <v>1028</v>
      </c>
      <c r="G154" s="523" t="s">
        <v>952</v>
      </c>
      <c r="H154" s="523"/>
      <c r="I154" s="523"/>
      <c r="J154" s="523"/>
      <c r="K154" s="583"/>
      <c r="L154" s="602"/>
    </row>
    <row r="155" spans="1:12" ht="15" customHeight="1" x14ac:dyDescent="0.25">
      <c r="A155" s="564"/>
      <c r="B155" s="568"/>
      <c r="C155" s="614"/>
      <c r="D155" s="710"/>
      <c r="E155" s="448"/>
      <c r="F155" s="94" t="s">
        <v>1031</v>
      </c>
      <c r="G155" s="523" t="s">
        <v>954</v>
      </c>
      <c r="H155" s="523"/>
      <c r="I155" s="523"/>
      <c r="J155" s="523"/>
      <c r="K155" s="583"/>
      <c r="L155" s="602"/>
    </row>
    <row r="156" spans="1:12" ht="15" customHeight="1" x14ac:dyDescent="0.25">
      <c r="A156" s="564"/>
      <c r="B156" s="568"/>
      <c r="C156" s="614"/>
      <c r="D156" s="710"/>
      <c r="E156" s="448"/>
      <c r="F156" s="94" t="s">
        <v>1032</v>
      </c>
      <c r="G156" s="523" t="s">
        <v>953</v>
      </c>
      <c r="H156" s="523"/>
      <c r="I156" s="523"/>
      <c r="J156" s="523"/>
      <c r="K156" s="583"/>
      <c r="L156" s="602"/>
    </row>
    <row r="157" spans="1:12" ht="15" customHeight="1" x14ac:dyDescent="0.25">
      <c r="A157" s="564"/>
      <c r="B157" s="568"/>
      <c r="C157" s="614"/>
      <c r="D157" s="710"/>
      <c r="E157" s="448"/>
      <c r="F157" s="148" t="s">
        <v>379</v>
      </c>
      <c r="G157" s="523" t="s">
        <v>399</v>
      </c>
      <c r="H157" s="523"/>
      <c r="I157" s="523"/>
      <c r="J157" s="523"/>
      <c r="K157" s="583"/>
      <c r="L157" s="602"/>
    </row>
    <row r="158" spans="1:12" ht="15" customHeight="1" x14ac:dyDescent="0.25">
      <c r="A158" s="564"/>
      <c r="B158" s="568"/>
      <c r="C158" s="614"/>
      <c r="D158" s="710"/>
      <c r="E158" s="448"/>
      <c r="F158" s="93" t="s">
        <v>701</v>
      </c>
      <c r="G158" s="523">
        <v>100000</v>
      </c>
      <c r="H158" s="523"/>
      <c r="I158" s="523"/>
      <c r="J158" s="523"/>
      <c r="K158" s="583"/>
      <c r="L158" s="602"/>
    </row>
    <row r="159" spans="1:12" ht="15" customHeight="1" x14ac:dyDescent="0.25">
      <c r="A159" s="564"/>
      <c r="B159" s="568"/>
      <c r="C159" s="614"/>
      <c r="D159" s="710"/>
      <c r="E159" s="448"/>
      <c r="F159" s="148" t="s">
        <v>257</v>
      </c>
      <c r="G159" s="523" t="s">
        <v>408</v>
      </c>
      <c r="H159" s="523"/>
      <c r="I159" s="523"/>
      <c r="J159" s="523"/>
      <c r="K159" s="583"/>
      <c r="L159" s="602"/>
    </row>
    <row r="160" spans="1:12" ht="15" customHeight="1" x14ac:dyDescent="0.25">
      <c r="A160" s="564"/>
      <c r="B160" s="568"/>
      <c r="C160" s="614"/>
      <c r="D160" s="710"/>
      <c r="E160" s="448"/>
      <c r="F160" s="148" t="s">
        <v>422</v>
      </c>
      <c r="G160" s="523" t="s">
        <v>378</v>
      </c>
      <c r="H160" s="523"/>
      <c r="I160" s="523"/>
      <c r="J160" s="523"/>
      <c r="K160" s="583"/>
      <c r="L160" s="602"/>
    </row>
    <row r="161" spans="1:12" ht="15" customHeight="1" x14ac:dyDescent="0.25">
      <c r="A161" s="564"/>
      <c r="B161" s="568"/>
      <c r="C161" s="614"/>
      <c r="D161" s="710"/>
      <c r="E161" s="448"/>
      <c r="F161" s="148" t="s">
        <v>410</v>
      </c>
      <c r="G161" s="523" t="s">
        <v>411</v>
      </c>
      <c r="H161" s="523"/>
      <c r="I161" s="523"/>
      <c r="J161" s="523"/>
      <c r="K161" s="583"/>
      <c r="L161" s="602"/>
    </row>
    <row r="162" spans="1:12" ht="15" customHeight="1" x14ac:dyDescent="0.25">
      <c r="A162" s="564"/>
      <c r="B162" s="568"/>
      <c r="C162" s="614"/>
      <c r="D162" s="710"/>
      <c r="E162" s="448"/>
      <c r="F162" s="148" t="s">
        <v>1030</v>
      </c>
      <c r="G162" s="523" t="s">
        <v>400</v>
      </c>
      <c r="H162" s="523"/>
      <c r="I162" s="523"/>
      <c r="J162" s="523"/>
      <c r="K162" s="583"/>
      <c r="L162" s="602"/>
    </row>
    <row r="163" spans="1:12" ht="15" customHeight="1" x14ac:dyDescent="0.25">
      <c r="A163" s="564"/>
      <c r="B163" s="568"/>
      <c r="C163" s="614"/>
      <c r="D163" s="710"/>
      <c r="E163" s="448"/>
      <c r="F163" s="148" t="s">
        <v>944</v>
      </c>
      <c r="G163" s="523" t="s">
        <v>943</v>
      </c>
      <c r="H163" s="523"/>
      <c r="I163" s="523"/>
      <c r="J163" s="523"/>
      <c r="K163" s="584">
        <v>5</v>
      </c>
      <c r="L163" s="533">
        <v>36600</v>
      </c>
    </row>
    <row r="164" spans="1:12" ht="15" customHeight="1" x14ac:dyDescent="0.25">
      <c r="A164" s="564"/>
      <c r="B164" s="568"/>
      <c r="C164" s="614"/>
      <c r="D164" s="710"/>
      <c r="E164" s="448"/>
      <c r="F164" s="148" t="s">
        <v>964</v>
      </c>
      <c r="G164" s="257" t="s">
        <v>1033</v>
      </c>
      <c r="H164" s="257" t="s">
        <v>1034</v>
      </c>
      <c r="I164" s="257" t="s">
        <v>1035</v>
      </c>
      <c r="J164" s="257" t="s">
        <v>1036</v>
      </c>
      <c r="K164" s="585"/>
      <c r="L164" s="603" t="e">
        <f>#REF!-#REF!*10%</f>
        <v>#REF!</v>
      </c>
    </row>
    <row r="165" spans="1:12" ht="15" customHeight="1" x14ac:dyDescent="0.25">
      <c r="A165" s="564"/>
      <c r="B165" s="568"/>
      <c r="C165" s="614"/>
      <c r="D165" s="710"/>
      <c r="E165" s="448"/>
      <c r="F165" s="148" t="s">
        <v>381</v>
      </c>
      <c r="G165" s="523" t="s">
        <v>1296</v>
      </c>
      <c r="H165" s="523"/>
      <c r="I165" s="523"/>
      <c r="J165" s="523"/>
      <c r="K165" s="585"/>
      <c r="L165" s="603" t="e">
        <f>#REF!-#REF!*10%</f>
        <v>#REF!</v>
      </c>
    </row>
    <row r="166" spans="1:12" ht="15" customHeight="1" x14ac:dyDescent="0.25">
      <c r="A166" s="564"/>
      <c r="B166" s="568"/>
      <c r="C166" s="614"/>
      <c r="D166" s="710"/>
      <c r="E166" s="448"/>
      <c r="F166" s="148" t="s">
        <v>402</v>
      </c>
      <c r="G166" s="523" t="s">
        <v>1297</v>
      </c>
      <c r="H166" s="523"/>
      <c r="I166" s="523"/>
      <c r="J166" s="523"/>
      <c r="K166" s="585"/>
      <c r="L166" s="603" t="e">
        <f>#REF!-#REF!*10%</f>
        <v>#REF!</v>
      </c>
    </row>
    <row r="167" spans="1:12" ht="15" customHeight="1" x14ac:dyDescent="0.25">
      <c r="A167" s="564"/>
      <c r="B167" s="568"/>
      <c r="C167" s="614"/>
      <c r="D167" s="710"/>
      <c r="E167" s="448"/>
      <c r="F167" s="148" t="s">
        <v>403</v>
      </c>
      <c r="G167" s="523" t="s">
        <v>404</v>
      </c>
      <c r="H167" s="523"/>
      <c r="I167" s="523"/>
      <c r="J167" s="523"/>
      <c r="K167" s="585"/>
      <c r="L167" s="603" t="e">
        <f>#REF!-#REF!*10%</f>
        <v>#REF!</v>
      </c>
    </row>
    <row r="168" spans="1:12" ht="15" customHeight="1" x14ac:dyDescent="0.25">
      <c r="A168" s="564"/>
      <c r="B168" s="568"/>
      <c r="C168" s="614"/>
      <c r="D168" s="710"/>
      <c r="E168" s="448"/>
      <c r="F168" s="94" t="s">
        <v>358</v>
      </c>
      <c r="G168" s="523" t="s">
        <v>359</v>
      </c>
      <c r="H168" s="523"/>
      <c r="I168" s="523"/>
      <c r="J168" s="523"/>
      <c r="K168" s="585"/>
      <c r="L168" s="603" t="e">
        <f>#REF!-#REF!*10%</f>
        <v>#REF!</v>
      </c>
    </row>
    <row r="169" spans="1:12" ht="15" customHeight="1" x14ac:dyDescent="0.25">
      <c r="A169" s="564"/>
      <c r="B169" s="568"/>
      <c r="C169" s="614"/>
      <c r="D169" s="710"/>
      <c r="E169" s="448"/>
      <c r="F169" s="148" t="s">
        <v>389</v>
      </c>
      <c r="G169" s="523" t="s">
        <v>390</v>
      </c>
      <c r="H169" s="523"/>
      <c r="I169" s="523"/>
      <c r="J169" s="523"/>
      <c r="K169" s="585"/>
      <c r="L169" s="603" t="e">
        <f>#REF!-#REF!*10%</f>
        <v>#REF!</v>
      </c>
    </row>
    <row r="170" spans="1:12" ht="15" customHeight="1" x14ac:dyDescent="0.25">
      <c r="A170" s="564"/>
      <c r="B170" s="568"/>
      <c r="C170" s="614"/>
      <c r="D170" s="710"/>
      <c r="E170" s="448"/>
      <c r="F170" s="93" t="s">
        <v>704</v>
      </c>
      <c r="G170" s="523" t="s">
        <v>705</v>
      </c>
      <c r="H170" s="523"/>
      <c r="I170" s="523"/>
      <c r="J170" s="523"/>
      <c r="K170" s="585"/>
      <c r="L170" s="603" t="e">
        <f>#REF!-#REF!*10%</f>
        <v>#REF!</v>
      </c>
    </row>
    <row r="171" spans="1:12" ht="15" customHeight="1" x14ac:dyDescent="0.25">
      <c r="A171" s="564"/>
      <c r="B171" s="568"/>
      <c r="C171" s="614"/>
      <c r="D171" s="710"/>
      <c r="E171" s="448"/>
      <c r="F171" s="93" t="s">
        <v>706</v>
      </c>
      <c r="G171" s="523" t="s">
        <v>390</v>
      </c>
      <c r="H171" s="523"/>
      <c r="I171" s="523"/>
      <c r="J171" s="523"/>
      <c r="K171" s="585"/>
      <c r="L171" s="603" t="e">
        <f>#REF!-#REF!*10%</f>
        <v>#REF!</v>
      </c>
    </row>
    <row r="172" spans="1:12" ht="15" customHeight="1" x14ac:dyDescent="0.25">
      <c r="A172" s="564"/>
      <c r="B172" s="568"/>
      <c r="C172" s="614"/>
      <c r="D172" s="710"/>
      <c r="E172" s="448"/>
      <c r="F172" s="93" t="s">
        <v>1271</v>
      </c>
      <c r="G172" s="523" t="s">
        <v>390</v>
      </c>
      <c r="H172" s="523"/>
      <c r="I172" s="523"/>
      <c r="J172" s="523"/>
      <c r="K172" s="585"/>
      <c r="L172" s="603" t="e">
        <f>#REF!-#REF!*10%</f>
        <v>#REF!</v>
      </c>
    </row>
    <row r="173" spans="1:12" ht="15" customHeight="1" x14ac:dyDescent="0.25">
      <c r="A173" s="564"/>
      <c r="B173" s="568"/>
      <c r="C173" s="614"/>
      <c r="D173" s="710"/>
      <c r="E173" s="448"/>
      <c r="F173" s="93" t="s">
        <v>707</v>
      </c>
      <c r="G173" s="523" t="s">
        <v>1270</v>
      </c>
      <c r="H173" s="523"/>
      <c r="I173" s="523"/>
      <c r="J173" s="523"/>
      <c r="K173" s="585"/>
      <c r="L173" s="603" t="e">
        <f>#REF!-#REF!*10%</f>
        <v>#REF!</v>
      </c>
    </row>
    <row r="174" spans="1:12" ht="15" customHeight="1" x14ac:dyDescent="0.25">
      <c r="A174" s="564"/>
      <c r="B174" s="568"/>
      <c r="C174" s="614"/>
      <c r="D174" s="710"/>
      <c r="E174" s="448"/>
      <c r="F174" s="93" t="s">
        <v>708</v>
      </c>
      <c r="G174" s="523" t="s">
        <v>390</v>
      </c>
      <c r="H174" s="523"/>
      <c r="I174" s="523"/>
      <c r="J174" s="523"/>
      <c r="K174" s="585"/>
      <c r="L174" s="603" t="e">
        <f>#REF!-#REF!*10%</f>
        <v>#REF!</v>
      </c>
    </row>
    <row r="175" spans="1:12" ht="15" customHeight="1" x14ac:dyDescent="0.25">
      <c r="A175" s="564"/>
      <c r="B175" s="568"/>
      <c r="C175" s="614"/>
      <c r="D175" s="710"/>
      <c r="E175" s="448"/>
      <c r="F175" s="148" t="s">
        <v>377</v>
      </c>
      <c r="G175" s="523" t="s">
        <v>387</v>
      </c>
      <c r="H175" s="523"/>
      <c r="I175" s="523"/>
      <c r="J175" s="523"/>
      <c r="K175" s="585"/>
      <c r="L175" s="603" t="e">
        <f>#REF!-#REF!*10%</f>
        <v>#REF!</v>
      </c>
    </row>
    <row r="176" spans="1:12" ht="15" customHeight="1" x14ac:dyDescent="0.25">
      <c r="A176" s="564"/>
      <c r="B176" s="568"/>
      <c r="C176" s="614"/>
      <c r="D176" s="710"/>
      <c r="E176" s="448"/>
      <c r="F176" s="148" t="s">
        <v>562</v>
      </c>
      <c r="G176" s="523" t="s">
        <v>1024</v>
      </c>
      <c r="H176" s="523"/>
      <c r="I176" s="523"/>
      <c r="J176" s="523"/>
      <c r="K176" s="585"/>
      <c r="L176" s="603" t="e">
        <f>#REF!-#REF!*10%</f>
        <v>#REF!</v>
      </c>
    </row>
    <row r="177" spans="1:12" ht="15" customHeight="1" x14ac:dyDescent="0.25">
      <c r="A177" s="564"/>
      <c r="B177" s="568"/>
      <c r="C177" s="614"/>
      <c r="D177" s="710"/>
      <c r="E177" s="448"/>
      <c r="F177" s="148" t="s">
        <v>570</v>
      </c>
      <c r="G177" s="523" t="s">
        <v>613</v>
      </c>
      <c r="H177" s="523"/>
      <c r="I177" s="523"/>
      <c r="J177" s="523"/>
      <c r="K177" s="585"/>
      <c r="L177" s="603" t="e">
        <f>#REF!-#REF!*10%</f>
        <v>#REF!</v>
      </c>
    </row>
    <row r="178" spans="1:12" ht="15" customHeight="1" x14ac:dyDescent="0.25">
      <c r="A178" s="564"/>
      <c r="B178" s="568"/>
      <c r="C178" s="614"/>
      <c r="D178" s="710"/>
      <c r="E178" s="448"/>
      <c r="F178" s="167" t="s">
        <v>84</v>
      </c>
      <c r="G178" s="465">
        <v>6</v>
      </c>
      <c r="H178" s="465"/>
      <c r="I178" s="465"/>
      <c r="J178" s="465"/>
      <c r="K178" s="585"/>
      <c r="L178" s="603" t="e">
        <f>#REF!-#REF!*10%</f>
        <v>#REF!</v>
      </c>
    </row>
    <row r="179" spans="1:12" ht="15" customHeight="1" x14ac:dyDescent="0.25">
      <c r="A179" s="564"/>
      <c r="B179" s="569"/>
      <c r="C179" s="614"/>
      <c r="D179" s="710"/>
      <c r="E179" s="448"/>
      <c r="F179" s="136" t="s">
        <v>1016</v>
      </c>
      <c r="G179" s="454">
        <v>5</v>
      </c>
      <c r="H179" s="454"/>
      <c r="I179" s="454"/>
      <c r="J179" s="454"/>
      <c r="K179" s="585"/>
      <c r="L179" s="603" t="e">
        <f>#REF!-#REF!*10%</f>
        <v>#REF!</v>
      </c>
    </row>
    <row r="180" spans="1:12" ht="15" customHeight="1" x14ac:dyDescent="0.25">
      <c r="A180" s="564">
        <v>2</v>
      </c>
      <c r="B180" s="567"/>
      <c r="C180" s="614" t="s">
        <v>722</v>
      </c>
      <c r="D180" s="709"/>
      <c r="E180" s="448"/>
      <c r="F180" s="94" t="s">
        <v>81</v>
      </c>
      <c r="G180" s="523" t="s">
        <v>6</v>
      </c>
      <c r="H180" s="523"/>
      <c r="I180" s="523"/>
      <c r="J180" s="523"/>
      <c r="K180" s="501">
        <v>3</v>
      </c>
      <c r="L180" s="716">
        <v>36232</v>
      </c>
    </row>
    <row r="181" spans="1:12" ht="15" customHeight="1" x14ac:dyDescent="0.25">
      <c r="A181" s="564"/>
      <c r="B181" s="568"/>
      <c r="C181" s="614"/>
      <c r="D181" s="710"/>
      <c r="E181" s="448"/>
      <c r="F181" s="94" t="s">
        <v>80</v>
      </c>
      <c r="G181" s="469">
        <v>80</v>
      </c>
      <c r="H181" s="469"/>
      <c r="I181" s="469"/>
      <c r="J181" s="469"/>
      <c r="K181" s="583"/>
      <c r="L181" s="602"/>
    </row>
    <row r="182" spans="1:12" ht="15" customHeight="1" x14ac:dyDescent="0.25">
      <c r="A182" s="564"/>
      <c r="B182" s="568"/>
      <c r="C182" s="614"/>
      <c r="D182" s="710"/>
      <c r="E182" s="448"/>
      <c r="F182" s="94" t="s">
        <v>8</v>
      </c>
      <c r="G182" s="243">
        <v>3000</v>
      </c>
      <c r="H182" s="244">
        <v>4000</v>
      </c>
      <c r="I182" s="246">
        <v>5000</v>
      </c>
      <c r="J182" s="245">
        <v>6000</v>
      </c>
      <c r="K182" s="583"/>
      <c r="L182" s="602"/>
    </row>
    <row r="183" spans="1:12" ht="15" customHeight="1" x14ac:dyDescent="0.25">
      <c r="A183" s="564"/>
      <c r="B183" s="568"/>
      <c r="C183" s="614"/>
      <c r="D183" s="710"/>
      <c r="E183" s="448"/>
      <c r="F183" s="94" t="s">
        <v>817</v>
      </c>
      <c r="G183" s="243">
        <f>G181*80</f>
        <v>6400</v>
      </c>
      <c r="H183" s="244">
        <f>G181*90</f>
        <v>7200</v>
      </c>
      <c r="I183" s="246">
        <f>G181*100</f>
        <v>8000</v>
      </c>
      <c r="J183" s="245">
        <f>G181*104</f>
        <v>8320</v>
      </c>
      <c r="K183" s="583"/>
      <c r="L183" s="602"/>
    </row>
    <row r="184" spans="1:12" ht="15" customHeight="1" x14ac:dyDescent="0.25">
      <c r="A184" s="564"/>
      <c r="B184" s="568"/>
      <c r="C184" s="614"/>
      <c r="D184" s="710"/>
      <c r="E184" s="448"/>
      <c r="F184" s="94" t="s">
        <v>1269</v>
      </c>
      <c r="G184" s="451">
        <v>0.98</v>
      </c>
      <c r="H184" s="451"/>
      <c r="I184" s="451"/>
      <c r="J184" s="451"/>
      <c r="K184" s="583"/>
      <c r="L184" s="602"/>
    </row>
    <row r="185" spans="1:12" ht="15" customHeight="1" x14ac:dyDescent="0.25">
      <c r="A185" s="564"/>
      <c r="B185" s="568"/>
      <c r="C185" s="614"/>
      <c r="D185" s="710"/>
      <c r="E185" s="448"/>
      <c r="F185" s="93" t="s">
        <v>699</v>
      </c>
      <c r="G185" s="523" t="s">
        <v>700</v>
      </c>
      <c r="H185" s="523"/>
      <c r="I185" s="523"/>
      <c r="J185" s="523"/>
      <c r="K185" s="583"/>
      <c r="L185" s="602"/>
    </row>
    <row r="186" spans="1:12" ht="15" customHeight="1" x14ac:dyDescent="0.25">
      <c r="A186" s="564"/>
      <c r="B186" s="568"/>
      <c r="C186" s="614"/>
      <c r="D186" s="710"/>
      <c r="E186" s="448"/>
      <c r="F186" s="93" t="s">
        <v>1181</v>
      </c>
      <c r="G186" s="462" t="s">
        <v>1179</v>
      </c>
      <c r="H186" s="463"/>
      <c r="I186" s="463"/>
      <c r="J186" s="464"/>
      <c r="K186" s="583"/>
      <c r="L186" s="602"/>
    </row>
    <row r="187" spans="1:12" ht="15" customHeight="1" x14ac:dyDescent="0.25">
      <c r="A187" s="564"/>
      <c r="B187" s="568"/>
      <c r="C187" s="614"/>
      <c r="D187" s="710"/>
      <c r="E187" s="448"/>
      <c r="F187" s="94" t="s">
        <v>83</v>
      </c>
      <c r="G187" s="523">
        <v>65</v>
      </c>
      <c r="H187" s="523"/>
      <c r="I187" s="523"/>
      <c r="J187" s="523"/>
      <c r="K187" s="583"/>
      <c r="L187" s="602"/>
    </row>
    <row r="188" spans="1:12" ht="15" customHeight="1" x14ac:dyDescent="0.25">
      <c r="A188" s="564"/>
      <c r="B188" s="568"/>
      <c r="C188" s="614"/>
      <c r="D188" s="710"/>
      <c r="E188" s="448"/>
      <c r="F188" s="94" t="s">
        <v>396</v>
      </c>
      <c r="G188" s="523" t="s">
        <v>1082</v>
      </c>
      <c r="H188" s="523"/>
      <c r="I188" s="523"/>
      <c r="J188" s="523"/>
      <c r="K188" s="583"/>
      <c r="L188" s="602"/>
    </row>
    <row r="189" spans="1:12" ht="15" customHeight="1" x14ac:dyDescent="0.25">
      <c r="A189" s="564"/>
      <c r="B189" s="568"/>
      <c r="C189" s="614"/>
      <c r="D189" s="710"/>
      <c r="E189" s="448"/>
      <c r="F189" s="94" t="s">
        <v>1028</v>
      </c>
      <c r="G189" s="523" t="s">
        <v>952</v>
      </c>
      <c r="H189" s="523"/>
      <c r="I189" s="523"/>
      <c r="J189" s="523"/>
      <c r="K189" s="583"/>
      <c r="L189" s="602"/>
    </row>
    <row r="190" spans="1:12" ht="15" customHeight="1" x14ac:dyDescent="0.25">
      <c r="A190" s="564"/>
      <c r="B190" s="568"/>
      <c r="C190" s="614"/>
      <c r="D190" s="710"/>
      <c r="E190" s="448"/>
      <c r="F190" s="94" t="s">
        <v>1031</v>
      </c>
      <c r="G190" s="523" t="s">
        <v>954</v>
      </c>
      <c r="H190" s="523"/>
      <c r="I190" s="523"/>
      <c r="J190" s="523"/>
      <c r="K190" s="583"/>
      <c r="L190" s="602"/>
    </row>
    <row r="191" spans="1:12" ht="15" customHeight="1" x14ac:dyDescent="0.25">
      <c r="A191" s="564"/>
      <c r="B191" s="568"/>
      <c r="C191" s="614"/>
      <c r="D191" s="710"/>
      <c r="E191" s="448"/>
      <c r="F191" s="94" t="s">
        <v>1032</v>
      </c>
      <c r="G191" s="523" t="s">
        <v>953</v>
      </c>
      <c r="H191" s="523"/>
      <c r="I191" s="523"/>
      <c r="J191" s="523"/>
      <c r="K191" s="583"/>
      <c r="L191" s="602"/>
    </row>
    <row r="192" spans="1:12" ht="15" customHeight="1" x14ac:dyDescent="0.25">
      <c r="A192" s="564"/>
      <c r="B192" s="568"/>
      <c r="C192" s="614"/>
      <c r="D192" s="710"/>
      <c r="E192" s="448"/>
      <c r="F192" s="148" t="s">
        <v>379</v>
      </c>
      <c r="G192" s="523" t="s">
        <v>399</v>
      </c>
      <c r="H192" s="523"/>
      <c r="I192" s="523"/>
      <c r="J192" s="523"/>
      <c r="K192" s="583"/>
      <c r="L192" s="602"/>
    </row>
    <row r="193" spans="1:12" ht="15" customHeight="1" x14ac:dyDescent="0.25">
      <c r="A193" s="564"/>
      <c r="B193" s="568"/>
      <c r="C193" s="614"/>
      <c r="D193" s="710"/>
      <c r="E193" s="448"/>
      <c r="F193" s="93" t="s">
        <v>701</v>
      </c>
      <c r="G193" s="523">
        <v>100000</v>
      </c>
      <c r="H193" s="523"/>
      <c r="I193" s="523"/>
      <c r="J193" s="523"/>
      <c r="K193" s="583"/>
      <c r="L193" s="602"/>
    </row>
    <row r="194" spans="1:12" ht="15" customHeight="1" x14ac:dyDescent="0.25">
      <c r="A194" s="564"/>
      <c r="B194" s="568"/>
      <c r="C194" s="614"/>
      <c r="D194" s="710"/>
      <c r="E194" s="448"/>
      <c r="F194" s="148" t="s">
        <v>257</v>
      </c>
      <c r="G194" s="523" t="s">
        <v>408</v>
      </c>
      <c r="H194" s="523"/>
      <c r="I194" s="523"/>
      <c r="J194" s="523"/>
      <c r="K194" s="583"/>
      <c r="L194" s="602"/>
    </row>
    <row r="195" spans="1:12" ht="15" customHeight="1" x14ac:dyDescent="0.25">
      <c r="A195" s="564"/>
      <c r="B195" s="568"/>
      <c r="C195" s="614"/>
      <c r="D195" s="710"/>
      <c r="E195" s="448"/>
      <c r="F195" s="148" t="s">
        <v>422</v>
      </c>
      <c r="G195" s="523" t="s">
        <v>378</v>
      </c>
      <c r="H195" s="523"/>
      <c r="I195" s="523"/>
      <c r="J195" s="523"/>
      <c r="K195" s="583"/>
      <c r="L195" s="602"/>
    </row>
    <row r="196" spans="1:12" ht="15" customHeight="1" x14ac:dyDescent="0.25">
      <c r="A196" s="564"/>
      <c r="B196" s="568"/>
      <c r="C196" s="614"/>
      <c r="D196" s="710"/>
      <c r="E196" s="448"/>
      <c r="F196" s="148" t="s">
        <v>410</v>
      </c>
      <c r="G196" s="523" t="s">
        <v>411</v>
      </c>
      <c r="H196" s="523"/>
      <c r="I196" s="523"/>
      <c r="J196" s="523"/>
      <c r="K196" s="583"/>
      <c r="L196" s="602"/>
    </row>
    <row r="197" spans="1:12" ht="15" customHeight="1" x14ac:dyDescent="0.25">
      <c r="A197" s="564"/>
      <c r="B197" s="568"/>
      <c r="C197" s="614"/>
      <c r="D197" s="710"/>
      <c r="E197" s="448"/>
      <c r="F197" s="148" t="s">
        <v>1030</v>
      </c>
      <c r="G197" s="523" t="s">
        <v>400</v>
      </c>
      <c r="H197" s="523"/>
      <c r="I197" s="523"/>
      <c r="J197" s="523"/>
      <c r="K197" s="583"/>
      <c r="L197" s="602"/>
    </row>
    <row r="198" spans="1:12" ht="15" customHeight="1" x14ac:dyDescent="0.25">
      <c r="A198" s="564"/>
      <c r="B198" s="568"/>
      <c r="C198" s="614"/>
      <c r="D198" s="710"/>
      <c r="E198" s="448"/>
      <c r="F198" s="148" t="s">
        <v>944</v>
      </c>
      <c r="G198" s="523" t="s">
        <v>943</v>
      </c>
      <c r="H198" s="523"/>
      <c r="I198" s="523"/>
      <c r="J198" s="523"/>
      <c r="K198" s="584">
        <v>5</v>
      </c>
      <c r="L198" s="533">
        <v>38768</v>
      </c>
    </row>
    <row r="199" spans="1:12" ht="15" customHeight="1" x14ac:dyDescent="0.25">
      <c r="A199" s="564"/>
      <c r="B199" s="568"/>
      <c r="C199" s="614"/>
      <c r="D199" s="710"/>
      <c r="E199" s="448"/>
      <c r="F199" s="148" t="s">
        <v>964</v>
      </c>
      <c r="G199" s="257" t="s">
        <v>1033</v>
      </c>
      <c r="H199" s="257" t="s">
        <v>1034</v>
      </c>
      <c r="I199" s="257" t="s">
        <v>1035</v>
      </c>
      <c r="J199" s="257" t="s">
        <v>1036</v>
      </c>
      <c r="K199" s="585"/>
      <c r="L199" s="603" t="e">
        <f>#REF!-#REF!*10%</f>
        <v>#REF!</v>
      </c>
    </row>
    <row r="200" spans="1:12" ht="15" customHeight="1" x14ac:dyDescent="0.25">
      <c r="A200" s="564"/>
      <c r="B200" s="568"/>
      <c r="C200" s="614"/>
      <c r="D200" s="710"/>
      <c r="E200" s="448"/>
      <c r="F200" s="148" t="s">
        <v>381</v>
      </c>
      <c r="G200" s="523" t="s">
        <v>1296</v>
      </c>
      <c r="H200" s="523"/>
      <c r="I200" s="523"/>
      <c r="J200" s="523"/>
      <c r="K200" s="585"/>
      <c r="L200" s="603" t="e">
        <f>#REF!-#REF!*10%</f>
        <v>#REF!</v>
      </c>
    </row>
    <row r="201" spans="1:12" ht="15" customHeight="1" x14ac:dyDescent="0.25">
      <c r="A201" s="564"/>
      <c r="B201" s="568"/>
      <c r="C201" s="614"/>
      <c r="D201" s="710"/>
      <c r="E201" s="448"/>
      <c r="F201" s="148" t="s">
        <v>402</v>
      </c>
      <c r="G201" s="523" t="s">
        <v>1297</v>
      </c>
      <c r="H201" s="523"/>
      <c r="I201" s="523"/>
      <c r="J201" s="523"/>
      <c r="K201" s="585"/>
      <c r="L201" s="603" t="e">
        <f>#REF!-#REF!*10%</f>
        <v>#REF!</v>
      </c>
    </row>
    <row r="202" spans="1:12" ht="15" customHeight="1" x14ac:dyDescent="0.25">
      <c r="A202" s="564"/>
      <c r="B202" s="568"/>
      <c r="C202" s="614"/>
      <c r="D202" s="710"/>
      <c r="E202" s="448"/>
      <c r="F202" s="148" t="s">
        <v>403</v>
      </c>
      <c r="G202" s="523" t="s">
        <v>404</v>
      </c>
      <c r="H202" s="523"/>
      <c r="I202" s="523"/>
      <c r="J202" s="523"/>
      <c r="K202" s="585"/>
      <c r="L202" s="603" t="e">
        <f>#REF!-#REF!*10%</f>
        <v>#REF!</v>
      </c>
    </row>
    <row r="203" spans="1:12" ht="15" customHeight="1" x14ac:dyDescent="0.25">
      <c r="A203" s="564"/>
      <c r="B203" s="568"/>
      <c r="C203" s="614"/>
      <c r="D203" s="710"/>
      <c r="E203" s="448"/>
      <c r="F203" s="94" t="s">
        <v>358</v>
      </c>
      <c r="G203" s="523" t="s">
        <v>359</v>
      </c>
      <c r="H203" s="523"/>
      <c r="I203" s="523"/>
      <c r="J203" s="523"/>
      <c r="K203" s="585"/>
      <c r="L203" s="603" t="e">
        <f>#REF!-#REF!*10%</f>
        <v>#REF!</v>
      </c>
    </row>
    <row r="204" spans="1:12" ht="15" customHeight="1" x14ac:dyDescent="0.25">
      <c r="A204" s="564"/>
      <c r="B204" s="568"/>
      <c r="C204" s="614"/>
      <c r="D204" s="710"/>
      <c r="E204" s="448"/>
      <c r="F204" s="148" t="s">
        <v>389</v>
      </c>
      <c r="G204" s="523" t="s">
        <v>390</v>
      </c>
      <c r="H204" s="523"/>
      <c r="I204" s="523"/>
      <c r="J204" s="523"/>
      <c r="K204" s="585"/>
      <c r="L204" s="603" t="e">
        <f>#REF!-#REF!*10%</f>
        <v>#REF!</v>
      </c>
    </row>
    <row r="205" spans="1:12" ht="15" customHeight="1" x14ac:dyDescent="0.25">
      <c r="A205" s="564"/>
      <c r="B205" s="568"/>
      <c r="C205" s="614"/>
      <c r="D205" s="710"/>
      <c r="E205" s="448"/>
      <c r="F205" s="93" t="s">
        <v>704</v>
      </c>
      <c r="G205" s="523" t="s">
        <v>705</v>
      </c>
      <c r="H205" s="523"/>
      <c r="I205" s="523"/>
      <c r="J205" s="523"/>
      <c r="K205" s="585"/>
      <c r="L205" s="603" t="e">
        <f>#REF!-#REF!*10%</f>
        <v>#REF!</v>
      </c>
    </row>
    <row r="206" spans="1:12" ht="15" customHeight="1" x14ac:dyDescent="0.25">
      <c r="A206" s="564"/>
      <c r="B206" s="568"/>
      <c r="C206" s="614"/>
      <c r="D206" s="710"/>
      <c r="E206" s="448"/>
      <c r="F206" s="93" t="s">
        <v>706</v>
      </c>
      <c r="G206" s="523" t="s">
        <v>390</v>
      </c>
      <c r="H206" s="523"/>
      <c r="I206" s="523"/>
      <c r="J206" s="523"/>
      <c r="K206" s="585"/>
      <c r="L206" s="603" t="e">
        <f>#REF!-#REF!*10%</f>
        <v>#REF!</v>
      </c>
    </row>
    <row r="207" spans="1:12" ht="15" customHeight="1" x14ac:dyDescent="0.25">
      <c r="A207" s="564"/>
      <c r="B207" s="568"/>
      <c r="C207" s="614"/>
      <c r="D207" s="710"/>
      <c r="E207" s="448"/>
      <c r="F207" s="93" t="s">
        <v>1271</v>
      </c>
      <c r="G207" s="523" t="s">
        <v>390</v>
      </c>
      <c r="H207" s="523"/>
      <c r="I207" s="523"/>
      <c r="J207" s="523"/>
      <c r="K207" s="585"/>
      <c r="L207" s="603" t="e">
        <f>#REF!-#REF!*10%</f>
        <v>#REF!</v>
      </c>
    </row>
    <row r="208" spans="1:12" ht="15" customHeight="1" x14ac:dyDescent="0.25">
      <c r="A208" s="564"/>
      <c r="B208" s="568"/>
      <c r="C208" s="614"/>
      <c r="D208" s="710"/>
      <c r="E208" s="448"/>
      <c r="F208" s="93" t="s">
        <v>707</v>
      </c>
      <c r="G208" s="523" t="s">
        <v>1270</v>
      </c>
      <c r="H208" s="523"/>
      <c r="I208" s="523"/>
      <c r="J208" s="523"/>
      <c r="K208" s="585"/>
      <c r="L208" s="603" t="e">
        <f>#REF!-#REF!*10%</f>
        <v>#REF!</v>
      </c>
    </row>
    <row r="209" spans="1:12" ht="15" customHeight="1" x14ac:dyDescent="0.25">
      <c r="A209" s="564"/>
      <c r="B209" s="568"/>
      <c r="C209" s="614"/>
      <c r="D209" s="710"/>
      <c r="E209" s="448"/>
      <c r="F209" s="93" t="s">
        <v>708</v>
      </c>
      <c r="G209" s="523" t="s">
        <v>390</v>
      </c>
      <c r="H209" s="523"/>
      <c r="I209" s="523"/>
      <c r="J209" s="523"/>
      <c r="K209" s="585"/>
      <c r="L209" s="603" t="e">
        <f>#REF!-#REF!*10%</f>
        <v>#REF!</v>
      </c>
    </row>
    <row r="210" spans="1:12" ht="15" customHeight="1" x14ac:dyDescent="0.25">
      <c r="A210" s="564"/>
      <c r="B210" s="568"/>
      <c r="C210" s="614"/>
      <c r="D210" s="710"/>
      <c r="E210" s="448"/>
      <c r="F210" s="148" t="s">
        <v>377</v>
      </c>
      <c r="G210" s="523" t="s">
        <v>387</v>
      </c>
      <c r="H210" s="523"/>
      <c r="I210" s="523"/>
      <c r="J210" s="523"/>
      <c r="K210" s="585"/>
      <c r="L210" s="603" t="e">
        <f>#REF!-#REF!*10%</f>
        <v>#REF!</v>
      </c>
    </row>
    <row r="211" spans="1:12" ht="15" customHeight="1" x14ac:dyDescent="0.25">
      <c r="A211" s="564"/>
      <c r="B211" s="568"/>
      <c r="C211" s="614"/>
      <c r="D211" s="710"/>
      <c r="E211" s="448"/>
      <c r="F211" s="148" t="s">
        <v>562</v>
      </c>
      <c r="G211" s="523" t="s">
        <v>1024</v>
      </c>
      <c r="H211" s="523"/>
      <c r="I211" s="523"/>
      <c r="J211" s="523"/>
      <c r="K211" s="585"/>
      <c r="L211" s="603" t="e">
        <f>#REF!-#REF!*10%</f>
        <v>#REF!</v>
      </c>
    </row>
    <row r="212" spans="1:12" ht="15" customHeight="1" x14ac:dyDescent="0.25">
      <c r="A212" s="564"/>
      <c r="B212" s="568"/>
      <c r="C212" s="614"/>
      <c r="D212" s="710"/>
      <c r="E212" s="448"/>
      <c r="F212" s="148" t="s">
        <v>570</v>
      </c>
      <c r="G212" s="523" t="s">
        <v>613</v>
      </c>
      <c r="H212" s="523"/>
      <c r="I212" s="523"/>
      <c r="J212" s="523"/>
      <c r="K212" s="585"/>
      <c r="L212" s="603" t="e">
        <f>#REF!-#REF!*10%</f>
        <v>#REF!</v>
      </c>
    </row>
    <row r="213" spans="1:12" ht="15" customHeight="1" x14ac:dyDescent="0.25">
      <c r="A213" s="564"/>
      <c r="B213" s="568"/>
      <c r="C213" s="614"/>
      <c r="D213" s="710"/>
      <c r="E213" s="448"/>
      <c r="F213" s="167" t="s">
        <v>84</v>
      </c>
      <c r="G213" s="465">
        <v>6.1</v>
      </c>
      <c r="H213" s="465"/>
      <c r="I213" s="465"/>
      <c r="J213" s="465"/>
      <c r="K213" s="585"/>
      <c r="L213" s="603" t="e">
        <f>#REF!-#REF!*10%</f>
        <v>#REF!</v>
      </c>
    </row>
    <row r="214" spans="1:12" ht="15" customHeight="1" x14ac:dyDescent="0.25">
      <c r="A214" s="564"/>
      <c r="B214" s="569"/>
      <c r="C214" s="614"/>
      <c r="D214" s="710"/>
      <c r="E214" s="448"/>
      <c r="F214" s="136" t="s">
        <v>1016</v>
      </c>
      <c r="G214" s="454">
        <v>5</v>
      </c>
      <c r="H214" s="454"/>
      <c r="I214" s="454"/>
      <c r="J214" s="454"/>
      <c r="K214" s="585"/>
      <c r="L214" s="603" t="e">
        <f>#REF!-#REF!*10%</f>
        <v>#REF!</v>
      </c>
    </row>
    <row r="215" spans="1:12" ht="15" customHeight="1" x14ac:dyDescent="0.25">
      <c r="A215" s="564">
        <v>3</v>
      </c>
      <c r="B215" s="567"/>
      <c r="C215" s="614" t="s">
        <v>723</v>
      </c>
      <c r="D215" s="709"/>
      <c r="E215" s="448"/>
      <c r="F215" s="94" t="s">
        <v>81</v>
      </c>
      <c r="G215" s="523" t="s">
        <v>6</v>
      </c>
      <c r="H215" s="523"/>
      <c r="I215" s="523"/>
      <c r="J215" s="523"/>
      <c r="K215" s="501">
        <v>3</v>
      </c>
      <c r="L215" s="716">
        <v>37751</v>
      </c>
    </row>
    <row r="216" spans="1:12" ht="15" customHeight="1" x14ac:dyDescent="0.25">
      <c r="A216" s="564"/>
      <c r="B216" s="568"/>
      <c r="C216" s="614"/>
      <c r="D216" s="710"/>
      <c r="E216" s="448"/>
      <c r="F216" s="94" t="s">
        <v>80</v>
      </c>
      <c r="G216" s="469">
        <v>120</v>
      </c>
      <c r="H216" s="469"/>
      <c r="I216" s="469"/>
      <c r="J216" s="469"/>
      <c r="K216" s="583"/>
      <c r="L216" s="602"/>
    </row>
    <row r="217" spans="1:12" ht="15" customHeight="1" x14ac:dyDescent="0.25">
      <c r="A217" s="564"/>
      <c r="B217" s="568"/>
      <c r="C217" s="614"/>
      <c r="D217" s="710"/>
      <c r="E217" s="448"/>
      <c r="F217" s="94" t="s">
        <v>8</v>
      </c>
      <c r="G217" s="243">
        <v>3000</v>
      </c>
      <c r="H217" s="244">
        <v>4000</v>
      </c>
      <c r="I217" s="246">
        <v>5000</v>
      </c>
      <c r="J217" s="245">
        <v>6000</v>
      </c>
      <c r="K217" s="583"/>
      <c r="L217" s="602"/>
    </row>
    <row r="218" spans="1:12" ht="15" customHeight="1" x14ac:dyDescent="0.25">
      <c r="A218" s="564"/>
      <c r="B218" s="568"/>
      <c r="C218" s="614"/>
      <c r="D218" s="710"/>
      <c r="E218" s="448"/>
      <c r="F218" s="94" t="s">
        <v>817</v>
      </c>
      <c r="G218" s="243">
        <f>G216*80</f>
        <v>9600</v>
      </c>
      <c r="H218" s="244">
        <f>G216*90</f>
        <v>10800</v>
      </c>
      <c r="I218" s="246">
        <f>G216*100</f>
        <v>12000</v>
      </c>
      <c r="J218" s="245">
        <f>G216*104</f>
        <v>12480</v>
      </c>
      <c r="K218" s="583"/>
      <c r="L218" s="602"/>
    </row>
    <row r="219" spans="1:12" ht="15" customHeight="1" x14ac:dyDescent="0.25">
      <c r="A219" s="564"/>
      <c r="B219" s="568"/>
      <c r="C219" s="614"/>
      <c r="D219" s="710"/>
      <c r="E219" s="448"/>
      <c r="F219" s="94" t="s">
        <v>1269</v>
      </c>
      <c r="G219" s="451">
        <v>0.98</v>
      </c>
      <c r="H219" s="451"/>
      <c r="I219" s="451"/>
      <c r="J219" s="451"/>
      <c r="K219" s="583"/>
      <c r="L219" s="602"/>
    </row>
    <row r="220" spans="1:12" ht="15" customHeight="1" x14ac:dyDescent="0.25">
      <c r="A220" s="564"/>
      <c r="B220" s="568"/>
      <c r="C220" s="614"/>
      <c r="D220" s="710"/>
      <c r="E220" s="448"/>
      <c r="F220" s="93" t="s">
        <v>699</v>
      </c>
      <c r="G220" s="523" t="s">
        <v>700</v>
      </c>
      <c r="H220" s="523"/>
      <c r="I220" s="523"/>
      <c r="J220" s="523"/>
      <c r="K220" s="583"/>
      <c r="L220" s="602"/>
    </row>
    <row r="221" spans="1:12" ht="15" customHeight="1" x14ac:dyDescent="0.25">
      <c r="A221" s="564"/>
      <c r="B221" s="568"/>
      <c r="C221" s="614"/>
      <c r="D221" s="710"/>
      <c r="E221" s="448"/>
      <c r="F221" s="93" t="s">
        <v>1181</v>
      </c>
      <c r="G221" s="462" t="s">
        <v>1179</v>
      </c>
      <c r="H221" s="463"/>
      <c r="I221" s="463"/>
      <c r="J221" s="464"/>
      <c r="K221" s="583"/>
      <c r="L221" s="602"/>
    </row>
    <row r="222" spans="1:12" ht="15" customHeight="1" x14ac:dyDescent="0.25">
      <c r="A222" s="564"/>
      <c r="B222" s="568"/>
      <c r="C222" s="614"/>
      <c r="D222" s="710"/>
      <c r="E222" s="448"/>
      <c r="F222" s="94" t="s">
        <v>83</v>
      </c>
      <c r="G222" s="523">
        <v>65</v>
      </c>
      <c r="H222" s="523"/>
      <c r="I222" s="523"/>
      <c r="J222" s="523"/>
      <c r="K222" s="583"/>
      <c r="L222" s="602"/>
    </row>
    <row r="223" spans="1:12" ht="15" customHeight="1" x14ac:dyDescent="0.25">
      <c r="A223" s="564"/>
      <c r="B223" s="568"/>
      <c r="C223" s="614"/>
      <c r="D223" s="710"/>
      <c r="E223" s="448"/>
      <c r="F223" s="94" t="s">
        <v>396</v>
      </c>
      <c r="G223" s="523" t="s">
        <v>1082</v>
      </c>
      <c r="H223" s="523"/>
      <c r="I223" s="523"/>
      <c r="J223" s="523"/>
      <c r="K223" s="583"/>
      <c r="L223" s="602"/>
    </row>
    <row r="224" spans="1:12" ht="15" customHeight="1" x14ac:dyDescent="0.25">
      <c r="A224" s="564"/>
      <c r="B224" s="568"/>
      <c r="C224" s="614"/>
      <c r="D224" s="710"/>
      <c r="E224" s="448"/>
      <c r="F224" s="94" t="s">
        <v>1028</v>
      </c>
      <c r="G224" s="523" t="s">
        <v>952</v>
      </c>
      <c r="H224" s="523"/>
      <c r="I224" s="523"/>
      <c r="J224" s="523"/>
      <c r="K224" s="583"/>
      <c r="L224" s="602"/>
    </row>
    <row r="225" spans="1:12" ht="15" customHeight="1" x14ac:dyDescent="0.25">
      <c r="A225" s="564"/>
      <c r="B225" s="568"/>
      <c r="C225" s="614"/>
      <c r="D225" s="710"/>
      <c r="E225" s="448"/>
      <c r="F225" s="94" t="s">
        <v>1031</v>
      </c>
      <c r="G225" s="523" t="s">
        <v>954</v>
      </c>
      <c r="H225" s="523"/>
      <c r="I225" s="523"/>
      <c r="J225" s="523"/>
      <c r="K225" s="583"/>
      <c r="L225" s="602"/>
    </row>
    <row r="226" spans="1:12" ht="15" customHeight="1" x14ac:dyDescent="0.25">
      <c r="A226" s="564"/>
      <c r="B226" s="568"/>
      <c r="C226" s="614"/>
      <c r="D226" s="710"/>
      <c r="E226" s="448"/>
      <c r="F226" s="94" t="s">
        <v>1032</v>
      </c>
      <c r="G226" s="523" t="s">
        <v>953</v>
      </c>
      <c r="H226" s="523"/>
      <c r="I226" s="523"/>
      <c r="J226" s="523"/>
      <c r="K226" s="583"/>
      <c r="L226" s="602"/>
    </row>
    <row r="227" spans="1:12" ht="15" customHeight="1" x14ac:dyDescent="0.25">
      <c r="A227" s="564"/>
      <c r="B227" s="568"/>
      <c r="C227" s="614"/>
      <c r="D227" s="710"/>
      <c r="E227" s="448"/>
      <c r="F227" s="148" t="s">
        <v>379</v>
      </c>
      <c r="G227" s="523" t="s">
        <v>399</v>
      </c>
      <c r="H227" s="523"/>
      <c r="I227" s="523"/>
      <c r="J227" s="523"/>
      <c r="K227" s="583"/>
      <c r="L227" s="602"/>
    </row>
    <row r="228" spans="1:12" ht="15" customHeight="1" x14ac:dyDescent="0.25">
      <c r="A228" s="564"/>
      <c r="B228" s="568"/>
      <c r="C228" s="614"/>
      <c r="D228" s="710"/>
      <c r="E228" s="448"/>
      <c r="F228" s="93" t="s">
        <v>701</v>
      </c>
      <c r="G228" s="523">
        <v>100000</v>
      </c>
      <c r="H228" s="523"/>
      <c r="I228" s="523"/>
      <c r="J228" s="523"/>
      <c r="K228" s="583"/>
      <c r="L228" s="602"/>
    </row>
    <row r="229" spans="1:12" ht="15" customHeight="1" x14ac:dyDescent="0.25">
      <c r="A229" s="564"/>
      <c r="B229" s="568"/>
      <c r="C229" s="614"/>
      <c r="D229" s="710"/>
      <c r="E229" s="448"/>
      <c r="F229" s="148" t="s">
        <v>257</v>
      </c>
      <c r="G229" s="523" t="s">
        <v>408</v>
      </c>
      <c r="H229" s="523"/>
      <c r="I229" s="523"/>
      <c r="J229" s="523"/>
      <c r="K229" s="583"/>
      <c r="L229" s="602"/>
    </row>
    <row r="230" spans="1:12" ht="15" customHeight="1" x14ac:dyDescent="0.25">
      <c r="A230" s="564"/>
      <c r="B230" s="568"/>
      <c r="C230" s="614"/>
      <c r="D230" s="710"/>
      <c r="E230" s="448"/>
      <c r="F230" s="148" t="s">
        <v>422</v>
      </c>
      <c r="G230" s="523" t="s">
        <v>378</v>
      </c>
      <c r="H230" s="523"/>
      <c r="I230" s="523"/>
      <c r="J230" s="523"/>
      <c r="K230" s="583"/>
      <c r="L230" s="602"/>
    </row>
    <row r="231" spans="1:12" ht="15" customHeight="1" x14ac:dyDescent="0.25">
      <c r="A231" s="564"/>
      <c r="B231" s="568"/>
      <c r="C231" s="614"/>
      <c r="D231" s="710"/>
      <c r="E231" s="448"/>
      <c r="F231" s="148" t="s">
        <v>410</v>
      </c>
      <c r="G231" s="523" t="s">
        <v>411</v>
      </c>
      <c r="H231" s="523"/>
      <c r="I231" s="523"/>
      <c r="J231" s="523"/>
      <c r="K231" s="583"/>
      <c r="L231" s="602"/>
    </row>
    <row r="232" spans="1:12" ht="15" customHeight="1" x14ac:dyDescent="0.25">
      <c r="A232" s="564"/>
      <c r="B232" s="568"/>
      <c r="C232" s="614"/>
      <c r="D232" s="710"/>
      <c r="E232" s="448"/>
      <c r="F232" s="148" t="s">
        <v>1030</v>
      </c>
      <c r="G232" s="523" t="s">
        <v>400</v>
      </c>
      <c r="H232" s="523"/>
      <c r="I232" s="523"/>
      <c r="J232" s="523"/>
      <c r="K232" s="583"/>
      <c r="L232" s="602"/>
    </row>
    <row r="233" spans="1:12" ht="15" customHeight="1" x14ac:dyDescent="0.25">
      <c r="A233" s="564"/>
      <c r="B233" s="568"/>
      <c r="C233" s="614"/>
      <c r="D233" s="710"/>
      <c r="E233" s="448"/>
      <c r="F233" s="148" t="s">
        <v>944</v>
      </c>
      <c r="G233" s="523" t="s">
        <v>943</v>
      </c>
      <c r="H233" s="523"/>
      <c r="I233" s="523"/>
      <c r="J233" s="523"/>
      <c r="K233" s="584">
        <v>5</v>
      </c>
      <c r="L233" s="533">
        <v>40394</v>
      </c>
    </row>
    <row r="234" spans="1:12" ht="15" customHeight="1" x14ac:dyDescent="0.25">
      <c r="A234" s="564"/>
      <c r="B234" s="568"/>
      <c r="C234" s="614"/>
      <c r="D234" s="710"/>
      <c r="E234" s="448"/>
      <c r="F234" s="148" t="s">
        <v>964</v>
      </c>
      <c r="G234" s="257" t="s">
        <v>1033</v>
      </c>
      <c r="H234" s="257" t="s">
        <v>1034</v>
      </c>
      <c r="I234" s="257" t="s">
        <v>1035</v>
      </c>
      <c r="J234" s="257" t="s">
        <v>1036</v>
      </c>
      <c r="K234" s="585"/>
      <c r="L234" s="603" t="e">
        <f>#REF!-#REF!*10%</f>
        <v>#REF!</v>
      </c>
    </row>
    <row r="235" spans="1:12" ht="15" customHeight="1" x14ac:dyDescent="0.25">
      <c r="A235" s="564"/>
      <c r="B235" s="568"/>
      <c r="C235" s="614"/>
      <c r="D235" s="710"/>
      <c r="E235" s="448"/>
      <c r="F235" s="148" t="s">
        <v>381</v>
      </c>
      <c r="G235" s="523" t="s">
        <v>1296</v>
      </c>
      <c r="H235" s="523"/>
      <c r="I235" s="523"/>
      <c r="J235" s="523"/>
      <c r="K235" s="585"/>
      <c r="L235" s="603" t="e">
        <f>#REF!-#REF!*10%</f>
        <v>#REF!</v>
      </c>
    </row>
    <row r="236" spans="1:12" ht="15" customHeight="1" x14ac:dyDescent="0.25">
      <c r="A236" s="564"/>
      <c r="B236" s="568"/>
      <c r="C236" s="614"/>
      <c r="D236" s="710"/>
      <c r="E236" s="448"/>
      <c r="F236" s="148" t="s">
        <v>402</v>
      </c>
      <c r="G236" s="523" t="s">
        <v>1297</v>
      </c>
      <c r="H236" s="523"/>
      <c r="I236" s="523"/>
      <c r="J236" s="523"/>
      <c r="K236" s="585"/>
      <c r="L236" s="603" t="e">
        <f>#REF!-#REF!*10%</f>
        <v>#REF!</v>
      </c>
    </row>
    <row r="237" spans="1:12" ht="15" customHeight="1" x14ac:dyDescent="0.25">
      <c r="A237" s="564"/>
      <c r="B237" s="568"/>
      <c r="C237" s="614"/>
      <c r="D237" s="710"/>
      <c r="E237" s="448"/>
      <c r="F237" s="148" t="s">
        <v>403</v>
      </c>
      <c r="G237" s="523" t="s">
        <v>404</v>
      </c>
      <c r="H237" s="523"/>
      <c r="I237" s="523"/>
      <c r="J237" s="523"/>
      <c r="K237" s="585"/>
      <c r="L237" s="603" t="e">
        <f>#REF!-#REF!*10%</f>
        <v>#REF!</v>
      </c>
    </row>
    <row r="238" spans="1:12" ht="15" customHeight="1" x14ac:dyDescent="0.25">
      <c r="A238" s="564"/>
      <c r="B238" s="568"/>
      <c r="C238" s="614"/>
      <c r="D238" s="710"/>
      <c r="E238" s="448"/>
      <c r="F238" s="94" t="s">
        <v>358</v>
      </c>
      <c r="G238" s="523" t="s">
        <v>359</v>
      </c>
      <c r="H238" s="523"/>
      <c r="I238" s="523"/>
      <c r="J238" s="523"/>
      <c r="K238" s="585"/>
      <c r="L238" s="603" t="e">
        <f>#REF!-#REF!*10%</f>
        <v>#REF!</v>
      </c>
    </row>
    <row r="239" spans="1:12" ht="15" customHeight="1" x14ac:dyDescent="0.25">
      <c r="A239" s="564"/>
      <c r="B239" s="568"/>
      <c r="C239" s="614"/>
      <c r="D239" s="710"/>
      <c r="E239" s="448"/>
      <c r="F239" s="148" t="s">
        <v>389</v>
      </c>
      <c r="G239" s="523" t="s">
        <v>390</v>
      </c>
      <c r="H239" s="523"/>
      <c r="I239" s="523"/>
      <c r="J239" s="523"/>
      <c r="K239" s="585"/>
      <c r="L239" s="603" t="e">
        <f>#REF!-#REF!*10%</f>
        <v>#REF!</v>
      </c>
    </row>
    <row r="240" spans="1:12" ht="15" customHeight="1" x14ac:dyDescent="0.25">
      <c r="A240" s="564"/>
      <c r="B240" s="568"/>
      <c r="C240" s="614"/>
      <c r="D240" s="710"/>
      <c r="E240" s="448"/>
      <c r="F240" s="93" t="s">
        <v>704</v>
      </c>
      <c r="G240" s="523" t="s">
        <v>705</v>
      </c>
      <c r="H240" s="523"/>
      <c r="I240" s="523"/>
      <c r="J240" s="523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614"/>
      <c r="D241" s="710"/>
      <c r="E241" s="448"/>
      <c r="F241" s="93" t="s">
        <v>706</v>
      </c>
      <c r="G241" s="523" t="s">
        <v>390</v>
      </c>
      <c r="H241" s="523"/>
      <c r="I241" s="523"/>
      <c r="J241" s="523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614"/>
      <c r="D242" s="710"/>
      <c r="E242" s="448"/>
      <c r="F242" s="93" t="s">
        <v>1271</v>
      </c>
      <c r="G242" s="523" t="s">
        <v>390</v>
      </c>
      <c r="H242" s="523"/>
      <c r="I242" s="523"/>
      <c r="J242" s="523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614"/>
      <c r="D243" s="710"/>
      <c r="E243" s="448"/>
      <c r="F243" s="93" t="s">
        <v>707</v>
      </c>
      <c r="G243" s="523" t="s">
        <v>911</v>
      </c>
      <c r="H243" s="523"/>
      <c r="I243" s="523"/>
      <c r="J243" s="523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614"/>
      <c r="D244" s="710"/>
      <c r="E244" s="448"/>
      <c r="F244" s="93" t="s">
        <v>708</v>
      </c>
      <c r="G244" s="523" t="s">
        <v>390</v>
      </c>
      <c r="H244" s="523"/>
      <c r="I244" s="523"/>
      <c r="J244" s="523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614"/>
      <c r="D245" s="710"/>
      <c r="E245" s="448"/>
      <c r="F245" s="148" t="s">
        <v>377</v>
      </c>
      <c r="G245" s="523" t="s">
        <v>387</v>
      </c>
      <c r="H245" s="523"/>
      <c r="I245" s="523"/>
      <c r="J245" s="523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614"/>
      <c r="D246" s="710"/>
      <c r="E246" s="448"/>
      <c r="F246" s="148" t="s">
        <v>562</v>
      </c>
      <c r="G246" s="523" t="s">
        <v>1024</v>
      </c>
      <c r="H246" s="523"/>
      <c r="I246" s="523"/>
      <c r="J246" s="523"/>
      <c r="K246" s="585"/>
      <c r="L246" s="603" t="e">
        <f>#REF!-#REF!*10%</f>
        <v>#REF!</v>
      </c>
    </row>
    <row r="247" spans="1:12" ht="15" customHeight="1" x14ac:dyDescent="0.25">
      <c r="A247" s="564"/>
      <c r="B247" s="568"/>
      <c r="C247" s="614"/>
      <c r="D247" s="710"/>
      <c r="E247" s="448"/>
      <c r="F247" s="148" t="s">
        <v>570</v>
      </c>
      <c r="G247" s="523" t="s">
        <v>613</v>
      </c>
      <c r="H247" s="523"/>
      <c r="I247" s="523"/>
      <c r="J247" s="523"/>
      <c r="K247" s="585"/>
      <c r="L247" s="603" t="e">
        <f>#REF!-#REF!*10%</f>
        <v>#REF!</v>
      </c>
    </row>
    <row r="248" spans="1:12" ht="15" customHeight="1" x14ac:dyDescent="0.25">
      <c r="A248" s="564"/>
      <c r="B248" s="568"/>
      <c r="C248" s="614"/>
      <c r="D248" s="710"/>
      <c r="E248" s="448"/>
      <c r="F248" s="167" t="s">
        <v>84</v>
      </c>
      <c r="G248" s="465">
        <v>6.2</v>
      </c>
      <c r="H248" s="465"/>
      <c r="I248" s="465"/>
      <c r="J248" s="465"/>
      <c r="K248" s="585"/>
      <c r="L248" s="603" t="e">
        <f>#REF!-#REF!*10%</f>
        <v>#REF!</v>
      </c>
    </row>
    <row r="249" spans="1:12" ht="15" customHeight="1" x14ac:dyDescent="0.25">
      <c r="A249" s="564"/>
      <c r="B249" s="569"/>
      <c r="C249" s="614"/>
      <c r="D249" s="710"/>
      <c r="E249" s="448"/>
      <c r="F249" s="136" t="s">
        <v>1016</v>
      </c>
      <c r="G249" s="454">
        <v>5</v>
      </c>
      <c r="H249" s="454"/>
      <c r="I249" s="454"/>
      <c r="J249" s="454"/>
      <c r="K249" s="585"/>
      <c r="L249" s="603" t="e">
        <f>#REF!-#REF!*10%</f>
        <v>#REF!</v>
      </c>
    </row>
    <row r="250" spans="1:12" ht="15" customHeight="1" x14ac:dyDescent="0.25">
      <c r="A250" s="564">
        <v>4</v>
      </c>
      <c r="B250" s="567"/>
      <c r="C250" s="614" t="s">
        <v>724</v>
      </c>
      <c r="D250" s="709"/>
      <c r="E250" s="448"/>
      <c r="F250" s="94" t="s">
        <v>81</v>
      </c>
      <c r="G250" s="523" t="s">
        <v>6</v>
      </c>
      <c r="H250" s="523"/>
      <c r="I250" s="523"/>
      <c r="J250" s="523"/>
      <c r="K250" s="501">
        <v>3</v>
      </c>
      <c r="L250" s="716">
        <v>42313</v>
      </c>
    </row>
    <row r="251" spans="1:12" ht="15" customHeight="1" x14ac:dyDescent="0.25">
      <c r="A251" s="564"/>
      <c r="B251" s="568"/>
      <c r="C251" s="614"/>
      <c r="D251" s="710"/>
      <c r="E251" s="448"/>
      <c r="F251" s="94" t="s">
        <v>80</v>
      </c>
      <c r="G251" s="469">
        <v>160</v>
      </c>
      <c r="H251" s="469"/>
      <c r="I251" s="469"/>
      <c r="J251" s="469"/>
      <c r="K251" s="583"/>
      <c r="L251" s="602"/>
    </row>
    <row r="252" spans="1:12" ht="15" customHeight="1" x14ac:dyDescent="0.25">
      <c r="A252" s="564"/>
      <c r="B252" s="568"/>
      <c r="C252" s="614"/>
      <c r="D252" s="710"/>
      <c r="E252" s="448"/>
      <c r="F252" s="94" t="s">
        <v>8</v>
      </c>
      <c r="G252" s="243">
        <v>3000</v>
      </c>
      <c r="H252" s="244">
        <v>4000</v>
      </c>
      <c r="I252" s="246">
        <v>5000</v>
      </c>
      <c r="J252" s="245">
        <v>6000</v>
      </c>
      <c r="K252" s="583"/>
      <c r="L252" s="602"/>
    </row>
    <row r="253" spans="1:12" ht="15" customHeight="1" x14ac:dyDescent="0.25">
      <c r="A253" s="564"/>
      <c r="B253" s="568"/>
      <c r="C253" s="614"/>
      <c r="D253" s="710"/>
      <c r="E253" s="448"/>
      <c r="F253" s="94" t="s">
        <v>817</v>
      </c>
      <c r="G253" s="243">
        <f>G251*80</f>
        <v>12800</v>
      </c>
      <c r="H253" s="244">
        <f>G251*90</f>
        <v>14400</v>
      </c>
      <c r="I253" s="246">
        <f>G251*100</f>
        <v>16000</v>
      </c>
      <c r="J253" s="245">
        <f>G251*104</f>
        <v>16640</v>
      </c>
      <c r="K253" s="583"/>
      <c r="L253" s="602"/>
    </row>
    <row r="254" spans="1:12" ht="15" customHeight="1" x14ac:dyDescent="0.25">
      <c r="A254" s="564"/>
      <c r="B254" s="568"/>
      <c r="C254" s="614"/>
      <c r="D254" s="710"/>
      <c r="E254" s="448"/>
      <c r="F254" s="94" t="s">
        <v>1269</v>
      </c>
      <c r="G254" s="451">
        <v>0.98</v>
      </c>
      <c r="H254" s="451"/>
      <c r="I254" s="451"/>
      <c r="J254" s="451"/>
      <c r="K254" s="583"/>
      <c r="L254" s="602"/>
    </row>
    <row r="255" spans="1:12" ht="15" customHeight="1" x14ac:dyDescent="0.25">
      <c r="A255" s="564"/>
      <c r="B255" s="568"/>
      <c r="C255" s="614"/>
      <c r="D255" s="710"/>
      <c r="E255" s="448"/>
      <c r="F255" s="93" t="s">
        <v>699</v>
      </c>
      <c r="G255" s="523" t="s">
        <v>700</v>
      </c>
      <c r="H255" s="523"/>
      <c r="I255" s="523"/>
      <c r="J255" s="523"/>
      <c r="K255" s="583"/>
      <c r="L255" s="602"/>
    </row>
    <row r="256" spans="1:12" ht="15" customHeight="1" x14ac:dyDescent="0.25">
      <c r="A256" s="564"/>
      <c r="B256" s="568"/>
      <c r="C256" s="614"/>
      <c r="D256" s="710"/>
      <c r="E256" s="448"/>
      <c r="F256" s="93" t="s">
        <v>1181</v>
      </c>
      <c r="G256" s="462" t="s">
        <v>1179</v>
      </c>
      <c r="H256" s="463"/>
      <c r="I256" s="463"/>
      <c r="J256" s="464"/>
      <c r="K256" s="583"/>
      <c r="L256" s="602"/>
    </row>
    <row r="257" spans="1:12" ht="15" customHeight="1" x14ac:dyDescent="0.25">
      <c r="A257" s="564"/>
      <c r="B257" s="568"/>
      <c r="C257" s="614"/>
      <c r="D257" s="710"/>
      <c r="E257" s="448"/>
      <c r="F257" s="94" t="s">
        <v>83</v>
      </c>
      <c r="G257" s="523">
        <v>65</v>
      </c>
      <c r="H257" s="523"/>
      <c r="I257" s="523"/>
      <c r="J257" s="523"/>
      <c r="K257" s="583"/>
      <c r="L257" s="602"/>
    </row>
    <row r="258" spans="1:12" ht="15" customHeight="1" x14ac:dyDescent="0.25">
      <c r="A258" s="564"/>
      <c r="B258" s="568"/>
      <c r="C258" s="614"/>
      <c r="D258" s="710"/>
      <c r="E258" s="448"/>
      <c r="F258" s="94" t="s">
        <v>396</v>
      </c>
      <c r="G258" s="523" t="s">
        <v>1082</v>
      </c>
      <c r="H258" s="523"/>
      <c r="I258" s="523"/>
      <c r="J258" s="523"/>
      <c r="K258" s="583"/>
      <c r="L258" s="602"/>
    </row>
    <row r="259" spans="1:12" ht="15" customHeight="1" x14ac:dyDescent="0.25">
      <c r="A259" s="564"/>
      <c r="B259" s="568"/>
      <c r="C259" s="614"/>
      <c r="D259" s="710"/>
      <c r="E259" s="448"/>
      <c r="F259" s="94" t="s">
        <v>1028</v>
      </c>
      <c r="G259" s="523" t="s">
        <v>952</v>
      </c>
      <c r="H259" s="523"/>
      <c r="I259" s="523"/>
      <c r="J259" s="523"/>
      <c r="K259" s="583"/>
      <c r="L259" s="602"/>
    </row>
    <row r="260" spans="1:12" ht="15" customHeight="1" x14ac:dyDescent="0.25">
      <c r="A260" s="564"/>
      <c r="B260" s="568"/>
      <c r="C260" s="614"/>
      <c r="D260" s="710"/>
      <c r="E260" s="448"/>
      <c r="F260" s="94" t="s">
        <v>1031</v>
      </c>
      <c r="G260" s="523" t="s">
        <v>954</v>
      </c>
      <c r="H260" s="523"/>
      <c r="I260" s="523"/>
      <c r="J260" s="523"/>
      <c r="K260" s="583"/>
      <c r="L260" s="602"/>
    </row>
    <row r="261" spans="1:12" ht="15" customHeight="1" x14ac:dyDescent="0.25">
      <c r="A261" s="564"/>
      <c r="B261" s="568"/>
      <c r="C261" s="614"/>
      <c r="D261" s="710"/>
      <c r="E261" s="448"/>
      <c r="F261" s="94" t="s">
        <v>1032</v>
      </c>
      <c r="G261" s="523" t="s">
        <v>953</v>
      </c>
      <c r="H261" s="523"/>
      <c r="I261" s="523"/>
      <c r="J261" s="523"/>
      <c r="K261" s="583"/>
      <c r="L261" s="602"/>
    </row>
    <row r="262" spans="1:12" ht="15" customHeight="1" x14ac:dyDescent="0.25">
      <c r="A262" s="564"/>
      <c r="B262" s="568"/>
      <c r="C262" s="614"/>
      <c r="D262" s="710"/>
      <c r="E262" s="448"/>
      <c r="F262" s="148" t="s">
        <v>379</v>
      </c>
      <c r="G262" s="523" t="s">
        <v>399</v>
      </c>
      <c r="H262" s="523"/>
      <c r="I262" s="523"/>
      <c r="J262" s="523"/>
      <c r="K262" s="583"/>
      <c r="L262" s="602"/>
    </row>
    <row r="263" spans="1:12" ht="15" customHeight="1" x14ac:dyDescent="0.25">
      <c r="A263" s="564"/>
      <c r="B263" s="568"/>
      <c r="C263" s="614"/>
      <c r="D263" s="710"/>
      <c r="E263" s="448"/>
      <c r="F263" s="93" t="s">
        <v>701</v>
      </c>
      <c r="G263" s="523">
        <v>100000</v>
      </c>
      <c r="H263" s="523"/>
      <c r="I263" s="523"/>
      <c r="J263" s="523"/>
      <c r="K263" s="583"/>
      <c r="L263" s="602"/>
    </row>
    <row r="264" spans="1:12" ht="15" customHeight="1" x14ac:dyDescent="0.25">
      <c r="A264" s="564"/>
      <c r="B264" s="568"/>
      <c r="C264" s="614"/>
      <c r="D264" s="710"/>
      <c r="E264" s="448"/>
      <c r="F264" s="148" t="s">
        <v>257</v>
      </c>
      <c r="G264" s="523" t="s">
        <v>408</v>
      </c>
      <c r="H264" s="523"/>
      <c r="I264" s="523"/>
      <c r="J264" s="523"/>
      <c r="K264" s="583"/>
      <c r="L264" s="602"/>
    </row>
    <row r="265" spans="1:12" ht="15" customHeight="1" x14ac:dyDescent="0.25">
      <c r="A265" s="564"/>
      <c r="B265" s="568"/>
      <c r="C265" s="614"/>
      <c r="D265" s="710"/>
      <c r="E265" s="448"/>
      <c r="F265" s="148" t="s">
        <v>422</v>
      </c>
      <c r="G265" s="523" t="s">
        <v>378</v>
      </c>
      <c r="H265" s="523"/>
      <c r="I265" s="523"/>
      <c r="J265" s="523"/>
      <c r="K265" s="583"/>
      <c r="L265" s="602"/>
    </row>
    <row r="266" spans="1:12" ht="15" customHeight="1" x14ac:dyDescent="0.25">
      <c r="A266" s="564"/>
      <c r="B266" s="568"/>
      <c r="C266" s="614"/>
      <c r="D266" s="710"/>
      <c r="E266" s="448"/>
      <c r="F266" s="148" t="s">
        <v>410</v>
      </c>
      <c r="G266" s="523" t="s">
        <v>411</v>
      </c>
      <c r="H266" s="523"/>
      <c r="I266" s="523"/>
      <c r="J266" s="523"/>
      <c r="K266" s="583"/>
      <c r="L266" s="602"/>
    </row>
    <row r="267" spans="1:12" ht="15" customHeight="1" x14ac:dyDescent="0.25">
      <c r="A267" s="564"/>
      <c r="B267" s="568"/>
      <c r="C267" s="614"/>
      <c r="D267" s="710"/>
      <c r="E267" s="448"/>
      <c r="F267" s="148" t="s">
        <v>1030</v>
      </c>
      <c r="G267" s="523" t="s">
        <v>400</v>
      </c>
      <c r="H267" s="523"/>
      <c r="I267" s="523"/>
      <c r="J267" s="523"/>
      <c r="K267" s="583"/>
      <c r="L267" s="602"/>
    </row>
    <row r="268" spans="1:12" ht="15" customHeight="1" x14ac:dyDescent="0.25">
      <c r="A268" s="564"/>
      <c r="B268" s="568"/>
      <c r="C268" s="614"/>
      <c r="D268" s="710"/>
      <c r="E268" s="448"/>
      <c r="F268" s="148" t="s">
        <v>944</v>
      </c>
      <c r="G268" s="523" t="s">
        <v>943</v>
      </c>
      <c r="H268" s="523"/>
      <c r="I268" s="523"/>
      <c r="J268" s="523"/>
      <c r="K268" s="584">
        <v>5</v>
      </c>
      <c r="L268" s="533">
        <v>45274</v>
      </c>
    </row>
    <row r="269" spans="1:12" ht="15" customHeight="1" x14ac:dyDescent="0.25">
      <c r="A269" s="564"/>
      <c r="B269" s="568"/>
      <c r="C269" s="614"/>
      <c r="D269" s="710"/>
      <c r="E269" s="448"/>
      <c r="F269" s="148" t="s">
        <v>964</v>
      </c>
      <c r="G269" s="257" t="s">
        <v>1033</v>
      </c>
      <c r="H269" s="257" t="s">
        <v>1034</v>
      </c>
      <c r="I269" s="257" t="s">
        <v>1035</v>
      </c>
      <c r="J269" s="257" t="s">
        <v>1036</v>
      </c>
      <c r="K269" s="585"/>
      <c r="L269" s="603" t="e">
        <f>#REF!-#REF!*10%</f>
        <v>#REF!</v>
      </c>
    </row>
    <row r="270" spans="1:12" ht="15" customHeight="1" x14ac:dyDescent="0.25">
      <c r="A270" s="564"/>
      <c r="B270" s="568"/>
      <c r="C270" s="614"/>
      <c r="D270" s="710"/>
      <c r="E270" s="448"/>
      <c r="F270" s="148" t="s">
        <v>381</v>
      </c>
      <c r="G270" s="523" t="s">
        <v>1296</v>
      </c>
      <c r="H270" s="523"/>
      <c r="I270" s="523"/>
      <c r="J270" s="523"/>
      <c r="K270" s="585"/>
      <c r="L270" s="603" t="e">
        <f>#REF!-#REF!*10%</f>
        <v>#REF!</v>
      </c>
    </row>
    <row r="271" spans="1:12" ht="15" customHeight="1" x14ac:dyDescent="0.25">
      <c r="A271" s="564"/>
      <c r="B271" s="568"/>
      <c r="C271" s="614"/>
      <c r="D271" s="710"/>
      <c r="E271" s="448"/>
      <c r="F271" s="148" t="s">
        <v>402</v>
      </c>
      <c r="G271" s="523" t="s">
        <v>1297</v>
      </c>
      <c r="H271" s="523"/>
      <c r="I271" s="523"/>
      <c r="J271" s="523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614"/>
      <c r="D272" s="710"/>
      <c r="E272" s="448"/>
      <c r="F272" s="148" t="s">
        <v>403</v>
      </c>
      <c r="G272" s="523" t="s">
        <v>404</v>
      </c>
      <c r="H272" s="523"/>
      <c r="I272" s="523"/>
      <c r="J272" s="523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614"/>
      <c r="D273" s="710"/>
      <c r="E273" s="448"/>
      <c r="F273" s="94" t="s">
        <v>358</v>
      </c>
      <c r="G273" s="523" t="s">
        <v>359</v>
      </c>
      <c r="H273" s="523"/>
      <c r="I273" s="523"/>
      <c r="J273" s="523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614"/>
      <c r="D274" s="710"/>
      <c r="E274" s="448"/>
      <c r="F274" s="148" t="s">
        <v>389</v>
      </c>
      <c r="G274" s="523" t="s">
        <v>390</v>
      </c>
      <c r="H274" s="523"/>
      <c r="I274" s="523"/>
      <c r="J274" s="523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614"/>
      <c r="D275" s="710"/>
      <c r="E275" s="448"/>
      <c r="F275" s="93" t="s">
        <v>704</v>
      </c>
      <c r="G275" s="523" t="s">
        <v>705</v>
      </c>
      <c r="H275" s="523"/>
      <c r="I275" s="523"/>
      <c r="J275" s="523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614"/>
      <c r="D276" s="710"/>
      <c r="E276" s="448"/>
      <c r="F276" s="93" t="s">
        <v>706</v>
      </c>
      <c r="G276" s="523" t="s">
        <v>390</v>
      </c>
      <c r="H276" s="523"/>
      <c r="I276" s="523"/>
      <c r="J276" s="523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614"/>
      <c r="D277" s="710"/>
      <c r="E277" s="448"/>
      <c r="F277" s="93" t="s">
        <v>1271</v>
      </c>
      <c r="G277" s="523" t="s">
        <v>390</v>
      </c>
      <c r="H277" s="523"/>
      <c r="I277" s="523"/>
      <c r="J277" s="523"/>
      <c r="K277" s="585"/>
      <c r="L277" s="603" t="e">
        <f>#REF!-#REF!*10%</f>
        <v>#REF!</v>
      </c>
    </row>
    <row r="278" spans="1:12" ht="15" customHeight="1" x14ac:dyDescent="0.25">
      <c r="A278" s="564"/>
      <c r="B278" s="568"/>
      <c r="C278" s="614"/>
      <c r="D278" s="710"/>
      <c r="E278" s="448"/>
      <c r="F278" s="93" t="s">
        <v>707</v>
      </c>
      <c r="G278" s="523" t="s">
        <v>911</v>
      </c>
      <c r="H278" s="523"/>
      <c r="I278" s="523"/>
      <c r="J278" s="523"/>
      <c r="K278" s="585"/>
      <c r="L278" s="603" t="e">
        <f>#REF!-#REF!*10%</f>
        <v>#REF!</v>
      </c>
    </row>
    <row r="279" spans="1:12" ht="15" customHeight="1" x14ac:dyDescent="0.25">
      <c r="A279" s="564"/>
      <c r="B279" s="568"/>
      <c r="C279" s="614"/>
      <c r="D279" s="710"/>
      <c r="E279" s="448"/>
      <c r="F279" s="93" t="s">
        <v>708</v>
      </c>
      <c r="G279" s="523" t="s">
        <v>390</v>
      </c>
      <c r="H279" s="523"/>
      <c r="I279" s="523"/>
      <c r="J279" s="523"/>
      <c r="K279" s="585"/>
      <c r="L279" s="603" t="e">
        <f>#REF!-#REF!*10%</f>
        <v>#REF!</v>
      </c>
    </row>
    <row r="280" spans="1:12" ht="15" customHeight="1" x14ac:dyDescent="0.25">
      <c r="A280" s="564"/>
      <c r="B280" s="568"/>
      <c r="C280" s="614"/>
      <c r="D280" s="710"/>
      <c r="E280" s="448"/>
      <c r="F280" s="148" t="s">
        <v>377</v>
      </c>
      <c r="G280" s="523" t="s">
        <v>387</v>
      </c>
      <c r="H280" s="523"/>
      <c r="I280" s="523"/>
      <c r="J280" s="523"/>
      <c r="K280" s="585"/>
      <c r="L280" s="603" t="e">
        <f>#REF!-#REF!*10%</f>
        <v>#REF!</v>
      </c>
    </row>
    <row r="281" spans="1:12" ht="15" customHeight="1" x14ac:dyDescent="0.25">
      <c r="A281" s="564"/>
      <c r="B281" s="568"/>
      <c r="C281" s="614"/>
      <c r="D281" s="710"/>
      <c r="E281" s="448"/>
      <c r="F281" s="148" t="s">
        <v>562</v>
      </c>
      <c r="G281" s="523" t="s">
        <v>1024</v>
      </c>
      <c r="H281" s="523"/>
      <c r="I281" s="523"/>
      <c r="J281" s="523"/>
      <c r="K281" s="585"/>
      <c r="L281" s="603" t="e">
        <f>#REF!-#REF!*10%</f>
        <v>#REF!</v>
      </c>
    </row>
    <row r="282" spans="1:12" ht="15" customHeight="1" x14ac:dyDescent="0.25">
      <c r="A282" s="564"/>
      <c r="B282" s="568"/>
      <c r="C282" s="614"/>
      <c r="D282" s="710"/>
      <c r="E282" s="448"/>
      <c r="F282" s="148" t="s">
        <v>570</v>
      </c>
      <c r="G282" s="523" t="s">
        <v>613</v>
      </c>
      <c r="H282" s="523"/>
      <c r="I282" s="523"/>
      <c r="J282" s="523"/>
      <c r="K282" s="585"/>
      <c r="L282" s="603" t="e">
        <f>#REF!-#REF!*10%</f>
        <v>#REF!</v>
      </c>
    </row>
    <row r="283" spans="1:12" ht="15" customHeight="1" x14ac:dyDescent="0.25">
      <c r="A283" s="564"/>
      <c r="B283" s="568"/>
      <c r="C283" s="614"/>
      <c r="D283" s="710"/>
      <c r="E283" s="448"/>
      <c r="F283" s="167" t="s">
        <v>84</v>
      </c>
      <c r="G283" s="465">
        <v>6.2</v>
      </c>
      <c r="H283" s="465"/>
      <c r="I283" s="465"/>
      <c r="J283" s="465"/>
      <c r="K283" s="585"/>
      <c r="L283" s="603" t="e">
        <f>#REF!-#REF!*10%</f>
        <v>#REF!</v>
      </c>
    </row>
    <row r="284" spans="1:12" ht="15" customHeight="1" x14ac:dyDescent="0.25">
      <c r="A284" s="567"/>
      <c r="B284" s="568"/>
      <c r="C284" s="608"/>
      <c r="D284" s="719"/>
      <c r="E284" s="459"/>
      <c r="F284" s="410" t="s">
        <v>1016</v>
      </c>
      <c r="G284" s="492">
        <v>5</v>
      </c>
      <c r="H284" s="492"/>
      <c r="I284" s="492"/>
      <c r="J284" s="492"/>
      <c r="K284" s="720"/>
      <c r="L284" s="721" t="e">
        <f>#REF!-#REF!*10%</f>
        <v>#REF!</v>
      </c>
    </row>
    <row r="285" spans="1:12" ht="27.75" customHeight="1" x14ac:dyDescent="0.25">
      <c r="A285" s="519" t="s">
        <v>725</v>
      </c>
      <c r="B285" s="519"/>
      <c r="C285" s="519"/>
      <c r="D285" s="519"/>
      <c r="E285" s="519"/>
      <c r="F285" s="519"/>
      <c r="G285" s="519"/>
      <c r="H285" s="519"/>
      <c r="I285" s="519"/>
      <c r="J285" s="519"/>
      <c r="K285" s="519"/>
      <c r="L285" s="519"/>
    </row>
    <row r="286" spans="1:12" ht="15" customHeight="1" x14ac:dyDescent="0.25">
      <c r="A286" s="569">
        <v>1</v>
      </c>
      <c r="B286" s="568"/>
      <c r="C286" s="610" t="s">
        <v>726</v>
      </c>
      <c r="D286" s="714"/>
      <c r="E286" s="460"/>
      <c r="F286" s="408" t="s">
        <v>81</v>
      </c>
      <c r="G286" s="715" t="s">
        <v>6</v>
      </c>
      <c r="H286" s="715"/>
      <c r="I286" s="715"/>
      <c r="J286" s="715"/>
      <c r="K286" s="713">
        <v>3</v>
      </c>
      <c r="L286" s="439">
        <v>46112</v>
      </c>
    </row>
    <row r="287" spans="1:12" ht="15" customHeight="1" x14ac:dyDescent="0.25">
      <c r="A287" s="564"/>
      <c r="B287" s="568"/>
      <c r="C287" s="614"/>
      <c r="D287" s="710"/>
      <c r="E287" s="448"/>
      <c r="F287" s="94" t="s">
        <v>80</v>
      </c>
      <c r="G287" s="469">
        <v>75</v>
      </c>
      <c r="H287" s="469"/>
      <c r="I287" s="469"/>
      <c r="J287" s="469"/>
      <c r="K287" s="583"/>
      <c r="L287" s="602"/>
    </row>
    <row r="288" spans="1:12" ht="15" customHeight="1" x14ac:dyDescent="0.25">
      <c r="A288" s="564"/>
      <c r="B288" s="568"/>
      <c r="C288" s="614"/>
      <c r="D288" s="710"/>
      <c r="E288" s="448"/>
      <c r="F288" s="94" t="s">
        <v>8</v>
      </c>
      <c r="G288" s="243">
        <v>3000</v>
      </c>
      <c r="H288" s="244">
        <v>4000</v>
      </c>
      <c r="I288" s="246">
        <v>5000</v>
      </c>
      <c r="J288" s="245">
        <v>6000</v>
      </c>
      <c r="K288" s="583"/>
      <c r="L288" s="602"/>
    </row>
    <row r="289" spans="1:12" ht="15" customHeight="1" x14ac:dyDescent="0.25">
      <c r="A289" s="564"/>
      <c r="B289" s="568"/>
      <c r="C289" s="614"/>
      <c r="D289" s="710"/>
      <c r="E289" s="448"/>
      <c r="F289" s="94" t="s">
        <v>817</v>
      </c>
      <c r="G289" s="243">
        <f>G287*80</f>
        <v>6000</v>
      </c>
      <c r="H289" s="244">
        <f>G287*90</f>
        <v>6750</v>
      </c>
      <c r="I289" s="246">
        <f>G287*100</f>
        <v>7500</v>
      </c>
      <c r="J289" s="245">
        <f>G287*104</f>
        <v>7800</v>
      </c>
      <c r="K289" s="583"/>
      <c r="L289" s="602"/>
    </row>
    <row r="290" spans="1:12" ht="15" customHeight="1" x14ac:dyDescent="0.25">
      <c r="A290" s="564"/>
      <c r="B290" s="568"/>
      <c r="C290" s="614"/>
      <c r="D290" s="710"/>
      <c r="E290" s="448"/>
      <c r="F290" s="94" t="s">
        <v>1269</v>
      </c>
      <c r="G290" s="451">
        <v>0.98</v>
      </c>
      <c r="H290" s="451"/>
      <c r="I290" s="451"/>
      <c r="J290" s="451"/>
      <c r="K290" s="583"/>
      <c r="L290" s="602"/>
    </row>
    <row r="291" spans="1:12" ht="15" customHeight="1" x14ac:dyDescent="0.25">
      <c r="A291" s="564"/>
      <c r="B291" s="568"/>
      <c r="C291" s="614"/>
      <c r="D291" s="710"/>
      <c r="E291" s="448"/>
      <c r="F291" s="93" t="s">
        <v>699</v>
      </c>
      <c r="G291" s="523" t="s">
        <v>700</v>
      </c>
      <c r="H291" s="523"/>
      <c r="I291" s="523"/>
      <c r="J291" s="523"/>
      <c r="K291" s="583"/>
      <c r="L291" s="602"/>
    </row>
    <row r="292" spans="1:12" ht="15" customHeight="1" x14ac:dyDescent="0.25">
      <c r="A292" s="564"/>
      <c r="B292" s="568"/>
      <c r="C292" s="614"/>
      <c r="D292" s="710"/>
      <c r="E292" s="448"/>
      <c r="F292" s="93" t="s">
        <v>1181</v>
      </c>
      <c r="G292" s="462" t="s">
        <v>1179</v>
      </c>
      <c r="H292" s="463"/>
      <c r="I292" s="463"/>
      <c r="J292" s="464"/>
      <c r="K292" s="583"/>
      <c r="L292" s="602"/>
    </row>
    <row r="293" spans="1:12" ht="15" customHeight="1" x14ac:dyDescent="0.25">
      <c r="A293" s="564"/>
      <c r="B293" s="568"/>
      <c r="C293" s="614"/>
      <c r="D293" s="710"/>
      <c r="E293" s="448"/>
      <c r="F293" s="94" t="s">
        <v>83</v>
      </c>
      <c r="G293" s="523">
        <v>65</v>
      </c>
      <c r="H293" s="523"/>
      <c r="I293" s="523"/>
      <c r="J293" s="523"/>
      <c r="K293" s="583"/>
      <c r="L293" s="602"/>
    </row>
    <row r="294" spans="1:12" ht="15" customHeight="1" x14ac:dyDescent="0.25">
      <c r="A294" s="564"/>
      <c r="B294" s="568"/>
      <c r="C294" s="614"/>
      <c r="D294" s="710"/>
      <c r="E294" s="448"/>
      <c r="F294" s="94" t="s">
        <v>396</v>
      </c>
      <c r="G294" s="523" t="s">
        <v>1082</v>
      </c>
      <c r="H294" s="523"/>
      <c r="I294" s="523"/>
      <c r="J294" s="523"/>
      <c r="K294" s="583"/>
      <c r="L294" s="602"/>
    </row>
    <row r="295" spans="1:12" ht="15" customHeight="1" x14ac:dyDescent="0.25">
      <c r="A295" s="564"/>
      <c r="B295" s="568"/>
      <c r="C295" s="614"/>
      <c r="D295" s="710"/>
      <c r="E295" s="448"/>
      <c r="F295" s="94" t="s">
        <v>1028</v>
      </c>
      <c r="G295" s="523" t="s">
        <v>952</v>
      </c>
      <c r="H295" s="523"/>
      <c r="I295" s="523"/>
      <c r="J295" s="523"/>
      <c r="K295" s="583"/>
      <c r="L295" s="602"/>
    </row>
    <row r="296" spans="1:12" ht="15" customHeight="1" x14ac:dyDescent="0.25">
      <c r="A296" s="564"/>
      <c r="B296" s="568"/>
      <c r="C296" s="614"/>
      <c r="D296" s="710"/>
      <c r="E296" s="448"/>
      <c r="F296" s="94" t="s">
        <v>1031</v>
      </c>
      <c r="G296" s="523" t="s">
        <v>954</v>
      </c>
      <c r="H296" s="523"/>
      <c r="I296" s="523"/>
      <c r="J296" s="523"/>
      <c r="K296" s="583"/>
      <c r="L296" s="602"/>
    </row>
    <row r="297" spans="1:12" ht="15" customHeight="1" x14ac:dyDescent="0.25">
      <c r="A297" s="564"/>
      <c r="B297" s="568"/>
      <c r="C297" s="614"/>
      <c r="D297" s="710"/>
      <c r="E297" s="448"/>
      <c r="F297" s="94" t="s">
        <v>1032</v>
      </c>
      <c r="G297" s="523" t="s">
        <v>953</v>
      </c>
      <c r="H297" s="523"/>
      <c r="I297" s="523"/>
      <c r="J297" s="523"/>
      <c r="K297" s="583"/>
      <c r="L297" s="602"/>
    </row>
    <row r="298" spans="1:12" ht="15" customHeight="1" x14ac:dyDescent="0.25">
      <c r="A298" s="564"/>
      <c r="B298" s="568"/>
      <c r="C298" s="614"/>
      <c r="D298" s="710"/>
      <c r="E298" s="448"/>
      <c r="F298" s="148" t="s">
        <v>379</v>
      </c>
      <c r="G298" s="523" t="s">
        <v>399</v>
      </c>
      <c r="H298" s="523"/>
      <c r="I298" s="523"/>
      <c r="J298" s="523"/>
      <c r="K298" s="583"/>
      <c r="L298" s="602"/>
    </row>
    <row r="299" spans="1:12" ht="15" customHeight="1" x14ac:dyDescent="0.25">
      <c r="A299" s="564"/>
      <c r="B299" s="568"/>
      <c r="C299" s="614"/>
      <c r="D299" s="710"/>
      <c r="E299" s="448"/>
      <c r="F299" s="93" t="s">
        <v>701</v>
      </c>
      <c r="G299" s="523">
        <v>100000</v>
      </c>
      <c r="H299" s="523"/>
      <c r="I299" s="523"/>
      <c r="J299" s="523"/>
      <c r="K299" s="583"/>
      <c r="L299" s="602"/>
    </row>
    <row r="300" spans="1:12" ht="15" customHeight="1" x14ac:dyDescent="0.25">
      <c r="A300" s="564"/>
      <c r="B300" s="568"/>
      <c r="C300" s="614"/>
      <c r="D300" s="710"/>
      <c r="E300" s="448"/>
      <c r="F300" s="148" t="s">
        <v>257</v>
      </c>
      <c r="G300" s="523" t="s">
        <v>408</v>
      </c>
      <c r="H300" s="523"/>
      <c r="I300" s="523"/>
      <c r="J300" s="523"/>
      <c r="K300" s="583"/>
      <c r="L300" s="602"/>
    </row>
    <row r="301" spans="1:12" ht="15" customHeight="1" x14ac:dyDescent="0.25">
      <c r="A301" s="564"/>
      <c r="B301" s="568"/>
      <c r="C301" s="614"/>
      <c r="D301" s="710"/>
      <c r="E301" s="448"/>
      <c r="F301" s="148" t="s">
        <v>422</v>
      </c>
      <c r="G301" s="523" t="s">
        <v>378</v>
      </c>
      <c r="H301" s="523"/>
      <c r="I301" s="523"/>
      <c r="J301" s="523"/>
      <c r="K301" s="583"/>
      <c r="L301" s="602"/>
    </row>
    <row r="302" spans="1:12" ht="15" customHeight="1" x14ac:dyDescent="0.25">
      <c r="A302" s="564"/>
      <c r="B302" s="568"/>
      <c r="C302" s="614"/>
      <c r="D302" s="710"/>
      <c r="E302" s="448"/>
      <c r="F302" s="148" t="s">
        <v>410</v>
      </c>
      <c r="G302" s="523" t="s">
        <v>411</v>
      </c>
      <c r="H302" s="523"/>
      <c r="I302" s="523"/>
      <c r="J302" s="523"/>
      <c r="K302" s="583"/>
      <c r="L302" s="602"/>
    </row>
    <row r="303" spans="1:12" ht="15" customHeight="1" x14ac:dyDescent="0.25">
      <c r="A303" s="564"/>
      <c r="B303" s="568"/>
      <c r="C303" s="614"/>
      <c r="D303" s="710"/>
      <c r="E303" s="448"/>
      <c r="F303" s="148" t="s">
        <v>1030</v>
      </c>
      <c r="G303" s="523" t="s">
        <v>400</v>
      </c>
      <c r="H303" s="523"/>
      <c r="I303" s="523"/>
      <c r="J303" s="523"/>
      <c r="K303" s="583"/>
      <c r="L303" s="602"/>
    </row>
    <row r="304" spans="1:12" ht="15" customHeight="1" x14ac:dyDescent="0.25">
      <c r="A304" s="564"/>
      <c r="B304" s="568"/>
      <c r="C304" s="614"/>
      <c r="D304" s="710"/>
      <c r="E304" s="448"/>
      <c r="F304" s="148" t="s">
        <v>944</v>
      </c>
      <c r="G304" s="523" t="s">
        <v>943</v>
      </c>
      <c r="H304" s="523"/>
      <c r="I304" s="523"/>
      <c r="J304" s="523"/>
      <c r="K304" s="584">
        <v>5</v>
      </c>
      <c r="L304" s="533">
        <v>49340</v>
      </c>
    </row>
    <row r="305" spans="1:12" ht="15" customHeight="1" x14ac:dyDescent="0.25">
      <c r="A305" s="564"/>
      <c r="B305" s="568"/>
      <c r="C305" s="614"/>
      <c r="D305" s="710"/>
      <c r="E305" s="448"/>
      <c r="F305" s="148" t="s">
        <v>964</v>
      </c>
      <c r="G305" s="257" t="s">
        <v>1033</v>
      </c>
      <c r="H305" s="257" t="s">
        <v>1034</v>
      </c>
      <c r="I305" s="257" t="s">
        <v>1035</v>
      </c>
      <c r="J305" s="257" t="s">
        <v>1036</v>
      </c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614"/>
      <c r="D306" s="710"/>
      <c r="E306" s="448"/>
      <c r="F306" s="148" t="s">
        <v>381</v>
      </c>
      <c r="G306" s="523" t="s">
        <v>1296</v>
      </c>
      <c r="H306" s="523"/>
      <c r="I306" s="523"/>
      <c r="J306" s="523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614"/>
      <c r="D307" s="710"/>
      <c r="E307" s="448"/>
      <c r="F307" s="148" t="s">
        <v>402</v>
      </c>
      <c r="G307" s="523" t="s">
        <v>1297</v>
      </c>
      <c r="H307" s="523"/>
      <c r="I307" s="523"/>
      <c r="J307" s="523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614"/>
      <c r="D308" s="710"/>
      <c r="E308" s="448"/>
      <c r="F308" s="148" t="s">
        <v>403</v>
      </c>
      <c r="G308" s="523" t="s">
        <v>404</v>
      </c>
      <c r="H308" s="523"/>
      <c r="I308" s="523"/>
      <c r="J308" s="523"/>
      <c r="K308" s="585"/>
      <c r="L308" s="603" t="e">
        <f>#REF!-#REF!*10%</f>
        <v>#REF!</v>
      </c>
    </row>
    <row r="309" spans="1:12" ht="15" customHeight="1" x14ac:dyDescent="0.25">
      <c r="A309" s="564"/>
      <c r="B309" s="568"/>
      <c r="C309" s="614"/>
      <c r="D309" s="710"/>
      <c r="E309" s="448"/>
      <c r="F309" s="94" t="s">
        <v>358</v>
      </c>
      <c r="G309" s="523" t="s">
        <v>359</v>
      </c>
      <c r="H309" s="523"/>
      <c r="I309" s="523"/>
      <c r="J309" s="523"/>
      <c r="K309" s="585"/>
      <c r="L309" s="603" t="e">
        <f>#REF!-#REF!*10%</f>
        <v>#REF!</v>
      </c>
    </row>
    <row r="310" spans="1:12" ht="15" customHeight="1" x14ac:dyDescent="0.25">
      <c r="A310" s="564"/>
      <c r="B310" s="568"/>
      <c r="C310" s="614"/>
      <c r="D310" s="710"/>
      <c r="E310" s="448"/>
      <c r="F310" s="148" t="s">
        <v>389</v>
      </c>
      <c r="G310" s="523" t="s">
        <v>390</v>
      </c>
      <c r="H310" s="523"/>
      <c r="I310" s="523"/>
      <c r="J310" s="523"/>
      <c r="K310" s="585"/>
      <c r="L310" s="603" t="e">
        <f>#REF!-#REF!*10%</f>
        <v>#REF!</v>
      </c>
    </row>
    <row r="311" spans="1:12" ht="15" customHeight="1" x14ac:dyDescent="0.25">
      <c r="A311" s="564"/>
      <c r="B311" s="568"/>
      <c r="C311" s="614"/>
      <c r="D311" s="710"/>
      <c r="E311" s="448"/>
      <c r="F311" s="93" t="s">
        <v>704</v>
      </c>
      <c r="G311" s="523" t="s">
        <v>705</v>
      </c>
      <c r="H311" s="523"/>
      <c r="I311" s="523"/>
      <c r="J311" s="523"/>
      <c r="K311" s="585"/>
      <c r="L311" s="603" t="e">
        <f>#REF!-#REF!*10%</f>
        <v>#REF!</v>
      </c>
    </row>
    <row r="312" spans="1:12" ht="15" customHeight="1" x14ac:dyDescent="0.25">
      <c r="A312" s="564"/>
      <c r="B312" s="568"/>
      <c r="C312" s="614"/>
      <c r="D312" s="710"/>
      <c r="E312" s="448"/>
      <c r="F312" s="93" t="s">
        <v>706</v>
      </c>
      <c r="G312" s="523" t="s">
        <v>390</v>
      </c>
      <c r="H312" s="523"/>
      <c r="I312" s="523"/>
      <c r="J312" s="523"/>
      <c r="K312" s="585"/>
      <c r="L312" s="603" t="e">
        <f>#REF!-#REF!*10%</f>
        <v>#REF!</v>
      </c>
    </row>
    <row r="313" spans="1:12" ht="15" customHeight="1" x14ac:dyDescent="0.25">
      <c r="A313" s="564"/>
      <c r="B313" s="568"/>
      <c r="C313" s="614"/>
      <c r="D313" s="710"/>
      <c r="E313" s="448"/>
      <c r="F313" s="93" t="s">
        <v>1271</v>
      </c>
      <c r="G313" s="523" t="s">
        <v>390</v>
      </c>
      <c r="H313" s="523"/>
      <c r="I313" s="523"/>
      <c r="J313" s="523"/>
      <c r="K313" s="585"/>
      <c r="L313" s="603" t="e">
        <f>#REF!-#REF!*10%</f>
        <v>#REF!</v>
      </c>
    </row>
    <row r="314" spans="1:12" ht="15" customHeight="1" x14ac:dyDescent="0.25">
      <c r="A314" s="564"/>
      <c r="B314" s="568"/>
      <c r="C314" s="614"/>
      <c r="D314" s="710"/>
      <c r="E314" s="448"/>
      <c r="F314" s="93" t="s">
        <v>707</v>
      </c>
      <c r="G314" s="523" t="s">
        <v>911</v>
      </c>
      <c r="H314" s="523"/>
      <c r="I314" s="523"/>
      <c r="J314" s="523"/>
      <c r="K314" s="585"/>
      <c r="L314" s="603" t="e">
        <f>#REF!-#REF!*10%</f>
        <v>#REF!</v>
      </c>
    </row>
    <row r="315" spans="1:12" ht="15" customHeight="1" x14ac:dyDescent="0.25">
      <c r="A315" s="564"/>
      <c r="B315" s="568"/>
      <c r="C315" s="614"/>
      <c r="D315" s="710"/>
      <c r="E315" s="448"/>
      <c r="F315" s="93" t="s">
        <v>708</v>
      </c>
      <c r="G315" s="523" t="s">
        <v>390</v>
      </c>
      <c r="H315" s="523"/>
      <c r="I315" s="523"/>
      <c r="J315" s="523"/>
      <c r="K315" s="585"/>
      <c r="L315" s="603" t="e">
        <f>#REF!-#REF!*10%</f>
        <v>#REF!</v>
      </c>
    </row>
    <row r="316" spans="1:12" ht="15" customHeight="1" x14ac:dyDescent="0.25">
      <c r="A316" s="564"/>
      <c r="B316" s="568"/>
      <c r="C316" s="614"/>
      <c r="D316" s="710"/>
      <c r="E316" s="448"/>
      <c r="F316" s="148" t="s">
        <v>377</v>
      </c>
      <c r="G316" s="523" t="s">
        <v>387</v>
      </c>
      <c r="H316" s="523"/>
      <c r="I316" s="523"/>
      <c r="J316" s="523"/>
      <c r="K316" s="585"/>
      <c r="L316" s="603" t="e">
        <f>#REF!-#REF!*10%</f>
        <v>#REF!</v>
      </c>
    </row>
    <row r="317" spans="1:12" ht="15" customHeight="1" x14ac:dyDescent="0.25">
      <c r="A317" s="564"/>
      <c r="B317" s="568"/>
      <c r="C317" s="614"/>
      <c r="D317" s="710"/>
      <c r="E317" s="448"/>
      <c r="F317" s="148" t="s">
        <v>562</v>
      </c>
      <c r="G317" s="523" t="s">
        <v>1024</v>
      </c>
      <c r="H317" s="523"/>
      <c r="I317" s="523"/>
      <c r="J317" s="523"/>
      <c r="K317" s="585"/>
      <c r="L317" s="603" t="e">
        <f>#REF!-#REF!*10%</f>
        <v>#REF!</v>
      </c>
    </row>
    <row r="318" spans="1:12" ht="15" customHeight="1" x14ac:dyDescent="0.25">
      <c r="A318" s="564"/>
      <c r="B318" s="568"/>
      <c r="C318" s="614"/>
      <c r="D318" s="710"/>
      <c r="E318" s="448"/>
      <c r="F318" s="148" t="s">
        <v>570</v>
      </c>
      <c r="G318" s="523" t="s">
        <v>613</v>
      </c>
      <c r="H318" s="523"/>
      <c r="I318" s="523"/>
      <c r="J318" s="523"/>
      <c r="K318" s="585"/>
      <c r="L318" s="603" t="e">
        <f>#REF!-#REF!*10%</f>
        <v>#REF!</v>
      </c>
    </row>
    <row r="319" spans="1:12" ht="15" customHeight="1" x14ac:dyDescent="0.25">
      <c r="A319" s="564"/>
      <c r="B319" s="568"/>
      <c r="C319" s="614"/>
      <c r="D319" s="710"/>
      <c r="E319" s="448"/>
      <c r="F319" s="167" t="s">
        <v>84</v>
      </c>
      <c r="G319" s="465">
        <v>6</v>
      </c>
      <c r="H319" s="465"/>
      <c r="I319" s="465"/>
      <c r="J319" s="465"/>
      <c r="K319" s="585"/>
      <c r="L319" s="603" t="e">
        <f>#REF!-#REF!*10%</f>
        <v>#REF!</v>
      </c>
    </row>
    <row r="320" spans="1:12" ht="15" customHeight="1" x14ac:dyDescent="0.25">
      <c r="A320" s="564"/>
      <c r="B320" s="569"/>
      <c r="C320" s="614"/>
      <c r="D320" s="710"/>
      <c r="E320" s="448"/>
      <c r="F320" s="136" t="s">
        <v>1016</v>
      </c>
      <c r="G320" s="454">
        <v>5</v>
      </c>
      <c r="H320" s="454"/>
      <c r="I320" s="454"/>
      <c r="J320" s="454"/>
      <c r="K320" s="585"/>
      <c r="L320" s="603" t="e">
        <f>#REF!-#REF!*10%</f>
        <v>#REF!</v>
      </c>
    </row>
    <row r="321" spans="1:12" ht="15" customHeight="1" x14ac:dyDescent="0.25">
      <c r="A321" s="564">
        <v>2</v>
      </c>
      <c r="B321" s="567"/>
      <c r="C321" s="614" t="s">
        <v>727</v>
      </c>
      <c r="D321" s="709"/>
      <c r="E321" s="448"/>
      <c r="F321" s="94" t="s">
        <v>81</v>
      </c>
      <c r="G321" s="523" t="s">
        <v>6</v>
      </c>
      <c r="H321" s="523"/>
      <c r="I321" s="523"/>
      <c r="J321" s="523"/>
      <c r="K321" s="501">
        <v>3</v>
      </c>
      <c r="L321" s="716">
        <v>49406</v>
      </c>
    </row>
    <row r="322" spans="1:12" ht="15" customHeight="1" x14ac:dyDescent="0.25">
      <c r="A322" s="564"/>
      <c r="B322" s="568"/>
      <c r="C322" s="614"/>
      <c r="D322" s="710"/>
      <c r="E322" s="448"/>
      <c r="F322" s="94" t="s">
        <v>80</v>
      </c>
      <c r="G322" s="469">
        <v>120</v>
      </c>
      <c r="H322" s="469"/>
      <c r="I322" s="469"/>
      <c r="J322" s="469"/>
      <c r="K322" s="583"/>
      <c r="L322" s="602"/>
    </row>
    <row r="323" spans="1:12" ht="15" customHeight="1" x14ac:dyDescent="0.25">
      <c r="A323" s="564"/>
      <c r="B323" s="568"/>
      <c r="C323" s="614"/>
      <c r="D323" s="710"/>
      <c r="E323" s="448"/>
      <c r="F323" s="94" t="s">
        <v>8</v>
      </c>
      <c r="G323" s="243">
        <v>3000</v>
      </c>
      <c r="H323" s="244">
        <v>4000</v>
      </c>
      <c r="I323" s="246">
        <v>5000</v>
      </c>
      <c r="J323" s="245">
        <v>6000</v>
      </c>
      <c r="K323" s="583"/>
      <c r="L323" s="602"/>
    </row>
    <row r="324" spans="1:12" ht="15" customHeight="1" x14ac:dyDescent="0.25">
      <c r="A324" s="564"/>
      <c r="B324" s="568"/>
      <c r="C324" s="614"/>
      <c r="D324" s="710"/>
      <c r="E324" s="448"/>
      <c r="F324" s="94" t="s">
        <v>817</v>
      </c>
      <c r="G324" s="243">
        <f>G322*80</f>
        <v>9600</v>
      </c>
      <c r="H324" s="244">
        <f>G322*90</f>
        <v>10800</v>
      </c>
      <c r="I324" s="246">
        <f>G322*100</f>
        <v>12000</v>
      </c>
      <c r="J324" s="245">
        <f>G322*104</f>
        <v>12480</v>
      </c>
      <c r="K324" s="583"/>
      <c r="L324" s="602"/>
    </row>
    <row r="325" spans="1:12" ht="15" customHeight="1" x14ac:dyDescent="0.25">
      <c r="A325" s="564"/>
      <c r="B325" s="568"/>
      <c r="C325" s="614"/>
      <c r="D325" s="710"/>
      <c r="E325" s="448"/>
      <c r="F325" s="94" t="s">
        <v>1269</v>
      </c>
      <c r="G325" s="451">
        <v>0.98</v>
      </c>
      <c r="H325" s="451"/>
      <c r="I325" s="451"/>
      <c r="J325" s="451"/>
      <c r="K325" s="583"/>
      <c r="L325" s="602"/>
    </row>
    <row r="326" spans="1:12" ht="15" customHeight="1" x14ac:dyDescent="0.25">
      <c r="A326" s="564"/>
      <c r="B326" s="568"/>
      <c r="C326" s="614"/>
      <c r="D326" s="710"/>
      <c r="E326" s="448"/>
      <c r="F326" s="93" t="s">
        <v>699</v>
      </c>
      <c r="G326" s="523" t="s">
        <v>700</v>
      </c>
      <c r="H326" s="523"/>
      <c r="I326" s="523"/>
      <c r="J326" s="523"/>
      <c r="K326" s="583"/>
      <c r="L326" s="602"/>
    </row>
    <row r="327" spans="1:12" ht="15" customHeight="1" x14ac:dyDescent="0.25">
      <c r="A327" s="564"/>
      <c r="B327" s="568"/>
      <c r="C327" s="614"/>
      <c r="D327" s="710"/>
      <c r="E327" s="448"/>
      <c r="F327" s="93" t="s">
        <v>1181</v>
      </c>
      <c r="G327" s="462" t="s">
        <v>1179</v>
      </c>
      <c r="H327" s="463"/>
      <c r="I327" s="463"/>
      <c r="J327" s="464"/>
      <c r="K327" s="583"/>
      <c r="L327" s="602"/>
    </row>
    <row r="328" spans="1:12" ht="15" customHeight="1" x14ac:dyDescent="0.25">
      <c r="A328" s="564"/>
      <c r="B328" s="568"/>
      <c r="C328" s="614"/>
      <c r="D328" s="710"/>
      <c r="E328" s="448"/>
      <c r="F328" s="94" t="s">
        <v>83</v>
      </c>
      <c r="G328" s="523">
        <v>65</v>
      </c>
      <c r="H328" s="523"/>
      <c r="I328" s="523"/>
      <c r="J328" s="523"/>
      <c r="K328" s="583"/>
      <c r="L328" s="602"/>
    </row>
    <row r="329" spans="1:12" ht="15" customHeight="1" x14ac:dyDescent="0.25">
      <c r="A329" s="564"/>
      <c r="B329" s="568"/>
      <c r="C329" s="614"/>
      <c r="D329" s="710"/>
      <c r="E329" s="448"/>
      <c r="F329" s="94" t="s">
        <v>396</v>
      </c>
      <c r="G329" s="523" t="s">
        <v>1082</v>
      </c>
      <c r="H329" s="523"/>
      <c r="I329" s="523"/>
      <c r="J329" s="523"/>
      <c r="K329" s="583"/>
      <c r="L329" s="602"/>
    </row>
    <row r="330" spans="1:12" ht="15" customHeight="1" x14ac:dyDescent="0.25">
      <c r="A330" s="564"/>
      <c r="B330" s="568"/>
      <c r="C330" s="614"/>
      <c r="D330" s="710"/>
      <c r="E330" s="448"/>
      <c r="F330" s="94" t="s">
        <v>1028</v>
      </c>
      <c r="G330" s="523" t="s">
        <v>952</v>
      </c>
      <c r="H330" s="523"/>
      <c r="I330" s="523"/>
      <c r="J330" s="523"/>
      <c r="K330" s="583"/>
      <c r="L330" s="602"/>
    </row>
    <row r="331" spans="1:12" ht="15" customHeight="1" x14ac:dyDescent="0.25">
      <c r="A331" s="564"/>
      <c r="B331" s="568"/>
      <c r="C331" s="614"/>
      <c r="D331" s="710"/>
      <c r="E331" s="448"/>
      <c r="F331" s="94" t="s">
        <v>1031</v>
      </c>
      <c r="G331" s="523" t="s">
        <v>954</v>
      </c>
      <c r="H331" s="523"/>
      <c r="I331" s="523"/>
      <c r="J331" s="523"/>
      <c r="K331" s="583"/>
      <c r="L331" s="602"/>
    </row>
    <row r="332" spans="1:12" ht="15" customHeight="1" x14ac:dyDescent="0.25">
      <c r="A332" s="564"/>
      <c r="B332" s="568"/>
      <c r="C332" s="614"/>
      <c r="D332" s="710"/>
      <c r="E332" s="448"/>
      <c r="F332" s="94" t="s">
        <v>1032</v>
      </c>
      <c r="G332" s="523" t="s">
        <v>953</v>
      </c>
      <c r="H332" s="523"/>
      <c r="I332" s="523"/>
      <c r="J332" s="523"/>
      <c r="K332" s="583"/>
      <c r="L332" s="602"/>
    </row>
    <row r="333" spans="1:12" ht="15" customHeight="1" x14ac:dyDescent="0.25">
      <c r="A333" s="564"/>
      <c r="B333" s="568"/>
      <c r="C333" s="614"/>
      <c r="D333" s="710"/>
      <c r="E333" s="448"/>
      <c r="F333" s="148" t="s">
        <v>379</v>
      </c>
      <c r="G333" s="523" t="s">
        <v>399</v>
      </c>
      <c r="H333" s="523"/>
      <c r="I333" s="523"/>
      <c r="J333" s="523"/>
      <c r="K333" s="583"/>
      <c r="L333" s="602"/>
    </row>
    <row r="334" spans="1:12" ht="15" customHeight="1" x14ac:dyDescent="0.25">
      <c r="A334" s="564"/>
      <c r="B334" s="568"/>
      <c r="C334" s="614"/>
      <c r="D334" s="710"/>
      <c r="E334" s="448"/>
      <c r="F334" s="93" t="s">
        <v>701</v>
      </c>
      <c r="G334" s="523">
        <v>100000</v>
      </c>
      <c r="H334" s="523"/>
      <c r="I334" s="523"/>
      <c r="J334" s="523"/>
      <c r="K334" s="583"/>
      <c r="L334" s="602"/>
    </row>
    <row r="335" spans="1:12" ht="15" customHeight="1" x14ac:dyDescent="0.25">
      <c r="A335" s="564"/>
      <c r="B335" s="568"/>
      <c r="C335" s="614"/>
      <c r="D335" s="710"/>
      <c r="E335" s="448"/>
      <c r="F335" s="148" t="s">
        <v>257</v>
      </c>
      <c r="G335" s="523" t="s">
        <v>408</v>
      </c>
      <c r="H335" s="523"/>
      <c r="I335" s="523"/>
      <c r="J335" s="523"/>
      <c r="K335" s="583"/>
      <c r="L335" s="602"/>
    </row>
    <row r="336" spans="1:12" ht="15" customHeight="1" x14ac:dyDescent="0.25">
      <c r="A336" s="564"/>
      <c r="B336" s="568"/>
      <c r="C336" s="614"/>
      <c r="D336" s="710"/>
      <c r="E336" s="448"/>
      <c r="F336" s="148" t="s">
        <v>422</v>
      </c>
      <c r="G336" s="523" t="s">
        <v>378</v>
      </c>
      <c r="H336" s="523"/>
      <c r="I336" s="523"/>
      <c r="J336" s="523"/>
      <c r="K336" s="583"/>
      <c r="L336" s="602"/>
    </row>
    <row r="337" spans="1:12" ht="15" customHeight="1" x14ac:dyDescent="0.25">
      <c r="A337" s="564"/>
      <c r="B337" s="568"/>
      <c r="C337" s="614"/>
      <c r="D337" s="710"/>
      <c r="E337" s="448"/>
      <c r="F337" s="148" t="s">
        <v>410</v>
      </c>
      <c r="G337" s="523" t="s">
        <v>411</v>
      </c>
      <c r="H337" s="523"/>
      <c r="I337" s="523"/>
      <c r="J337" s="523"/>
      <c r="K337" s="583"/>
      <c r="L337" s="602"/>
    </row>
    <row r="338" spans="1:12" ht="15" customHeight="1" x14ac:dyDescent="0.25">
      <c r="A338" s="564"/>
      <c r="B338" s="568"/>
      <c r="C338" s="614"/>
      <c r="D338" s="710"/>
      <c r="E338" s="448"/>
      <c r="F338" s="148" t="s">
        <v>1030</v>
      </c>
      <c r="G338" s="523" t="s">
        <v>400</v>
      </c>
      <c r="H338" s="523"/>
      <c r="I338" s="523"/>
      <c r="J338" s="523"/>
      <c r="K338" s="583"/>
      <c r="L338" s="602"/>
    </row>
    <row r="339" spans="1:12" ht="15" customHeight="1" x14ac:dyDescent="0.25">
      <c r="A339" s="564"/>
      <c r="B339" s="568"/>
      <c r="C339" s="614"/>
      <c r="D339" s="710"/>
      <c r="E339" s="448"/>
      <c r="F339" s="148" t="s">
        <v>944</v>
      </c>
      <c r="G339" s="523" t="s">
        <v>943</v>
      </c>
      <c r="H339" s="523"/>
      <c r="I339" s="523"/>
      <c r="J339" s="523"/>
      <c r="K339" s="584">
        <v>5</v>
      </c>
      <c r="L339" s="533">
        <v>52865</v>
      </c>
    </row>
    <row r="340" spans="1:12" ht="15" customHeight="1" x14ac:dyDescent="0.25">
      <c r="A340" s="564"/>
      <c r="B340" s="568"/>
      <c r="C340" s="614"/>
      <c r="D340" s="710"/>
      <c r="E340" s="448"/>
      <c r="F340" s="148" t="s">
        <v>964</v>
      </c>
      <c r="G340" s="257" t="s">
        <v>1033</v>
      </c>
      <c r="H340" s="257" t="s">
        <v>1034</v>
      </c>
      <c r="I340" s="257" t="s">
        <v>1035</v>
      </c>
      <c r="J340" s="257" t="s">
        <v>1036</v>
      </c>
      <c r="K340" s="585"/>
      <c r="L340" s="603" t="e">
        <f>#REF!-#REF!*10%</f>
        <v>#REF!</v>
      </c>
    </row>
    <row r="341" spans="1:12" ht="15" customHeight="1" x14ac:dyDescent="0.25">
      <c r="A341" s="564"/>
      <c r="B341" s="568"/>
      <c r="C341" s="614"/>
      <c r="D341" s="710"/>
      <c r="E341" s="448"/>
      <c r="F341" s="148" t="s">
        <v>381</v>
      </c>
      <c r="G341" s="523" t="s">
        <v>1296</v>
      </c>
      <c r="H341" s="523"/>
      <c r="I341" s="523"/>
      <c r="J341" s="523"/>
      <c r="K341" s="585"/>
      <c r="L341" s="603" t="e">
        <f>#REF!-#REF!*10%</f>
        <v>#REF!</v>
      </c>
    </row>
    <row r="342" spans="1:12" ht="15" customHeight="1" x14ac:dyDescent="0.25">
      <c r="A342" s="564"/>
      <c r="B342" s="568"/>
      <c r="C342" s="614"/>
      <c r="D342" s="710"/>
      <c r="E342" s="448"/>
      <c r="F342" s="148" t="s">
        <v>402</v>
      </c>
      <c r="G342" s="523" t="s">
        <v>1297</v>
      </c>
      <c r="H342" s="523"/>
      <c r="I342" s="523"/>
      <c r="J342" s="523"/>
      <c r="K342" s="585"/>
      <c r="L342" s="603" t="e">
        <f>#REF!-#REF!*10%</f>
        <v>#REF!</v>
      </c>
    </row>
    <row r="343" spans="1:12" ht="15" customHeight="1" x14ac:dyDescent="0.25">
      <c r="A343" s="564"/>
      <c r="B343" s="568"/>
      <c r="C343" s="614"/>
      <c r="D343" s="710"/>
      <c r="E343" s="448"/>
      <c r="F343" s="148" t="s">
        <v>403</v>
      </c>
      <c r="G343" s="523" t="s">
        <v>404</v>
      </c>
      <c r="H343" s="523"/>
      <c r="I343" s="523"/>
      <c r="J343" s="523"/>
      <c r="K343" s="585"/>
      <c r="L343" s="603" t="e">
        <f>#REF!-#REF!*10%</f>
        <v>#REF!</v>
      </c>
    </row>
    <row r="344" spans="1:12" ht="15" customHeight="1" x14ac:dyDescent="0.25">
      <c r="A344" s="564"/>
      <c r="B344" s="568"/>
      <c r="C344" s="614"/>
      <c r="D344" s="710"/>
      <c r="E344" s="448"/>
      <c r="F344" s="94" t="s">
        <v>358</v>
      </c>
      <c r="G344" s="523" t="s">
        <v>359</v>
      </c>
      <c r="H344" s="523"/>
      <c r="I344" s="523"/>
      <c r="J344" s="523"/>
      <c r="K344" s="585"/>
      <c r="L344" s="603" t="e">
        <f>#REF!-#REF!*10%</f>
        <v>#REF!</v>
      </c>
    </row>
    <row r="345" spans="1:12" ht="15" customHeight="1" x14ac:dyDescent="0.25">
      <c r="A345" s="564"/>
      <c r="B345" s="568"/>
      <c r="C345" s="614"/>
      <c r="D345" s="710"/>
      <c r="E345" s="448"/>
      <c r="F345" s="148" t="s">
        <v>389</v>
      </c>
      <c r="G345" s="523" t="s">
        <v>390</v>
      </c>
      <c r="H345" s="523"/>
      <c r="I345" s="523"/>
      <c r="J345" s="523"/>
      <c r="K345" s="585"/>
      <c r="L345" s="603" t="e">
        <f>#REF!-#REF!*10%</f>
        <v>#REF!</v>
      </c>
    </row>
    <row r="346" spans="1:12" ht="15" customHeight="1" x14ac:dyDescent="0.25">
      <c r="A346" s="564"/>
      <c r="B346" s="568"/>
      <c r="C346" s="614"/>
      <c r="D346" s="710"/>
      <c r="E346" s="448"/>
      <c r="F346" s="93" t="s">
        <v>704</v>
      </c>
      <c r="G346" s="523" t="s">
        <v>705</v>
      </c>
      <c r="H346" s="523"/>
      <c r="I346" s="523"/>
      <c r="J346" s="523"/>
      <c r="K346" s="585"/>
      <c r="L346" s="603" t="e">
        <f>#REF!-#REF!*10%</f>
        <v>#REF!</v>
      </c>
    </row>
    <row r="347" spans="1:12" ht="15" customHeight="1" x14ac:dyDescent="0.25">
      <c r="A347" s="564"/>
      <c r="B347" s="568"/>
      <c r="C347" s="614"/>
      <c r="D347" s="710"/>
      <c r="E347" s="448"/>
      <c r="F347" s="93" t="s">
        <v>706</v>
      </c>
      <c r="G347" s="523" t="s">
        <v>390</v>
      </c>
      <c r="H347" s="523"/>
      <c r="I347" s="523"/>
      <c r="J347" s="523"/>
      <c r="K347" s="585"/>
      <c r="L347" s="603" t="e">
        <f>#REF!-#REF!*10%</f>
        <v>#REF!</v>
      </c>
    </row>
    <row r="348" spans="1:12" ht="15" customHeight="1" x14ac:dyDescent="0.25">
      <c r="A348" s="564"/>
      <c r="B348" s="568"/>
      <c r="C348" s="614"/>
      <c r="D348" s="710"/>
      <c r="E348" s="448"/>
      <c r="F348" s="93" t="s">
        <v>1271</v>
      </c>
      <c r="G348" s="523" t="s">
        <v>390</v>
      </c>
      <c r="H348" s="523"/>
      <c r="I348" s="523"/>
      <c r="J348" s="523"/>
      <c r="K348" s="585"/>
      <c r="L348" s="603" t="e">
        <f>#REF!-#REF!*10%</f>
        <v>#REF!</v>
      </c>
    </row>
    <row r="349" spans="1:12" ht="15" customHeight="1" x14ac:dyDescent="0.25">
      <c r="A349" s="564"/>
      <c r="B349" s="568"/>
      <c r="C349" s="614"/>
      <c r="D349" s="710"/>
      <c r="E349" s="448"/>
      <c r="F349" s="93" t="s">
        <v>707</v>
      </c>
      <c r="G349" s="523" t="s">
        <v>911</v>
      </c>
      <c r="H349" s="523"/>
      <c r="I349" s="523"/>
      <c r="J349" s="523"/>
      <c r="K349" s="585"/>
      <c r="L349" s="603" t="e">
        <f>#REF!-#REF!*10%</f>
        <v>#REF!</v>
      </c>
    </row>
    <row r="350" spans="1:12" ht="15" customHeight="1" x14ac:dyDescent="0.25">
      <c r="A350" s="564"/>
      <c r="B350" s="568"/>
      <c r="C350" s="614"/>
      <c r="D350" s="710"/>
      <c r="E350" s="448"/>
      <c r="F350" s="93" t="s">
        <v>708</v>
      </c>
      <c r="G350" s="523" t="s">
        <v>390</v>
      </c>
      <c r="H350" s="523"/>
      <c r="I350" s="523"/>
      <c r="J350" s="523"/>
      <c r="K350" s="585"/>
      <c r="L350" s="603" t="e">
        <f>#REF!-#REF!*10%</f>
        <v>#REF!</v>
      </c>
    </row>
    <row r="351" spans="1:12" ht="15" customHeight="1" x14ac:dyDescent="0.25">
      <c r="A351" s="564"/>
      <c r="B351" s="568"/>
      <c r="C351" s="614"/>
      <c r="D351" s="710"/>
      <c r="E351" s="448"/>
      <c r="F351" s="148" t="s">
        <v>377</v>
      </c>
      <c r="G351" s="523" t="s">
        <v>387</v>
      </c>
      <c r="H351" s="523"/>
      <c r="I351" s="523"/>
      <c r="J351" s="523"/>
      <c r="K351" s="585"/>
      <c r="L351" s="603" t="e">
        <f>#REF!-#REF!*10%</f>
        <v>#REF!</v>
      </c>
    </row>
    <row r="352" spans="1:12" ht="15" customHeight="1" x14ac:dyDescent="0.25">
      <c r="A352" s="564"/>
      <c r="B352" s="568"/>
      <c r="C352" s="614"/>
      <c r="D352" s="710"/>
      <c r="E352" s="448"/>
      <c r="F352" s="148" t="s">
        <v>562</v>
      </c>
      <c r="G352" s="523" t="s">
        <v>1024</v>
      </c>
      <c r="H352" s="523"/>
      <c r="I352" s="523"/>
      <c r="J352" s="523"/>
      <c r="K352" s="585"/>
      <c r="L352" s="603" t="e">
        <f>#REF!-#REF!*10%</f>
        <v>#REF!</v>
      </c>
    </row>
    <row r="353" spans="1:12" ht="15" customHeight="1" x14ac:dyDescent="0.25">
      <c r="A353" s="564"/>
      <c r="B353" s="568"/>
      <c r="C353" s="614"/>
      <c r="D353" s="710"/>
      <c r="E353" s="448"/>
      <c r="F353" s="148" t="s">
        <v>570</v>
      </c>
      <c r="G353" s="523" t="s">
        <v>613</v>
      </c>
      <c r="H353" s="523"/>
      <c r="I353" s="523"/>
      <c r="J353" s="523"/>
      <c r="K353" s="585"/>
      <c r="L353" s="603" t="e">
        <f>#REF!-#REF!*10%</f>
        <v>#REF!</v>
      </c>
    </row>
    <row r="354" spans="1:12" ht="15" customHeight="1" x14ac:dyDescent="0.25">
      <c r="A354" s="564"/>
      <c r="B354" s="568"/>
      <c r="C354" s="614"/>
      <c r="D354" s="710"/>
      <c r="E354" s="448"/>
      <c r="F354" s="167" t="s">
        <v>84</v>
      </c>
      <c r="G354" s="465">
        <v>6.1</v>
      </c>
      <c r="H354" s="465"/>
      <c r="I354" s="465"/>
      <c r="J354" s="465"/>
      <c r="K354" s="585"/>
      <c r="L354" s="603" t="e">
        <f>#REF!-#REF!*10%</f>
        <v>#REF!</v>
      </c>
    </row>
    <row r="355" spans="1:12" ht="15" customHeight="1" x14ac:dyDescent="0.25">
      <c r="A355" s="564"/>
      <c r="B355" s="569"/>
      <c r="C355" s="614"/>
      <c r="D355" s="710"/>
      <c r="E355" s="448"/>
      <c r="F355" s="136" t="s">
        <v>1016</v>
      </c>
      <c r="G355" s="454">
        <v>5</v>
      </c>
      <c r="H355" s="454"/>
      <c r="I355" s="454"/>
      <c r="J355" s="454"/>
      <c r="K355" s="585"/>
      <c r="L355" s="603" t="e">
        <f>#REF!-#REF!*10%</f>
        <v>#REF!</v>
      </c>
    </row>
    <row r="356" spans="1:12" ht="15" customHeight="1" x14ac:dyDescent="0.25">
      <c r="A356" s="564">
        <v>3</v>
      </c>
      <c r="B356" s="567"/>
      <c r="C356" s="614" t="s">
        <v>728</v>
      </c>
      <c r="D356" s="709"/>
      <c r="E356" s="448"/>
      <c r="F356" s="94" t="s">
        <v>81</v>
      </c>
      <c r="G356" s="523" t="s">
        <v>6</v>
      </c>
      <c r="H356" s="523"/>
      <c r="I356" s="523"/>
      <c r="J356" s="523"/>
      <c r="K356" s="501">
        <v>3</v>
      </c>
      <c r="L356" s="716">
        <v>50674</v>
      </c>
    </row>
    <row r="357" spans="1:12" ht="15" customHeight="1" x14ac:dyDescent="0.25">
      <c r="A357" s="564"/>
      <c r="B357" s="568"/>
      <c r="C357" s="614"/>
      <c r="D357" s="710"/>
      <c r="E357" s="448"/>
      <c r="F357" s="94" t="s">
        <v>80</v>
      </c>
      <c r="G357" s="469">
        <v>180</v>
      </c>
      <c r="H357" s="469"/>
      <c r="I357" s="469"/>
      <c r="J357" s="469"/>
      <c r="K357" s="583"/>
      <c r="L357" s="602"/>
    </row>
    <row r="358" spans="1:12" ht="15" customHeight="1" x14ac:dyDescent="0.25">
      <c r="A358" s="564"/>
      <c r="B358" s="568"/>
      <c r="C358" s="614"/>
      <c r="D358" s="710"/>
      <c r="E358" s="448"/>
      <c r="F358" s="94" t="s">
        <v>8</v>
      </c>
      <c r="G358" s="243">
        <v>3000</v>
      </c>
      <c r="H358" s="244">
        <v>4000</v>
      </c>
      <c r="I358" s="246">
        <v>5000</v>
      </c>
      <c r="J358" s="245">
        <v>6000</v>
      </c>
      <c r="K358" s="583"/>
      <c r="L358" s="602"/>
    </row>
    <row r="359" spans="1:12" ht="15" customHeight="1" x14ac:dyDescent="0.25">
      <c r="A359" s="564"/>
      <c r="B359" s="568"/>
      <c r="C359" s="614"/>
      <c r="D359" s="710"/>
      <c r="E359" s="448"/>
      <c r="F359" s="94" t="s">
        <v>817</v>
      </c>
      <c r="G359" s="243">
        <f>G357*80</f>
        <v>14400</v>
      </c>
      <c r="H359" s="244">
        <f>G357*90</f>
        <v>16200</v>
      </c>
      <c r="I359" s="246">
        <f>G357*100</f>
        <v>18000</v>
      </c>
      <c r="J359" s="245">
        <f>G357*104</f>
        <v>18720</v>
      </c>
      <c r="K359" s="583"/>
      <c r="L359" s="602"/>
    </row>
    <row r="360" spans="1:12" ht="15" customHeight="1" x14ac:dyDescent="0.25">
      <c r="A360" s="564"/>
      <c r="B360" s="568"/>
      <c r="C360" s="614"/>
      <c r="D360" s="710"/>
      <c r="E360" s="448"/>
      <c r="F360" s="94" t="s">
        <v>1269</v>
      </c>
      <c r="G360" s="451">
        <v>0.98</v>
      </c>
      <c r="H360" s="451"/>
      <c r="I360" s="451"/>
      <c r="J360" s="451"/>
      <c r="K360" s="583"/>
      <c r="L360" s="602"/>
    </row>
    <row r="361" spans="1:12" ht="15" customHeight="1" x14ac:dyDescent="0.25">
      <c r="A361" s="564"/>
      <c r="B361" s="568"/>
      <c r="C361" s="614"/>
      <c r="D361" s="710"/>
      <c r="E361" s="448"/>
      <c r="F361" s="93" t="s">
        <v>699</v>
      </c>
      <c r="G361" s="523" t="s">
        <v>700</v>
      </c>
      <c r="H361" s="523"/>
      <c r="I361" s="523"/>
      <c r="J361" s="523"/>
      <c r="K361" s="583"/>
      <c r="L361" s="602"/>
    </row>
    <row r="362" spans="1:12" ht="15" customHeight="1" x14ac:dyDescent="0.25">
      <c r="A362" s="564"/>
      <c r="B362" s="568"/>
      <c r="C362" s="614"/>
      <c r="D362" s="710"/>
      <c r="E362" s="448"/>
      <c r="F362" s="93" t="s">
        <v>1181</v>
      </c>
      <c r="G362" s="462" t="s">
        <v>1179</v>
      </c>
      <c r="H362" s="463"/>
      <c r="I362" s="463"/>
      <c r="J362" s="464"/>
      <c r="K362" s="583"/>
      <c r="L362" s="602"/>
    </row>
    <row r="363" spans="1:12" ht="15" customHeight="1" x14ac:dyDescent="0.25">
      <c r="A363" s="564"/>
      <c r="B363" s="568"/>
      <c r="C363" s="614"/>
      <c r="D363" s="710"/>
      <c r="E363" s="448"/>
      <c r="F363" s="94" t="s">
        <v>83</v>
      </c>
      <c r="G363" s="523">
        <v>65</v>
      </c>
      <c r="H363" s="523"/>
      <c r="I363" s="523"/>
      <c r="J363" s="523"/>
      <c r="K363" s="583"/>
      <c r="L363" s="602"/>
    </row>
    <row r="364" spans="1:12" ht="15" customHeight="1" x14ac:dyDescent="0.25">
      <c r="A364" s="564"/>
      <c r="B364" s="568"/>
      <c r="C364" s="614"/>
      <c r="D364" s="710"/>
      <c r="E364" s="448"/>
      <c r="F364" s="94" t="s">
        <v>396</v>
      </c>
      <c r="G364" s="523" t="s">
        <v>1082</v>
      </c>
      <c r="H364" s="523"/>
      <c r="I364" s="523"/>
      <c r="J364" s="523"/>
      <c r="K364" s="583"/>
      <c r="L364" s="602"/>
    </row>
    <row r="365" spans="1:12" ht="15" customHeight="1" x14ac:dyDescent="0.25">
      <c r="A365" s="564"/>
      <c r="B365" s="568"/>
      <c r="C365" s="614"/>
      <c r="D365" s="710"/>
      <c r="E365" s="448"/>
      <c r="F365" s="94" t="s">
        <v>1028</v>
      </c>
      <c r="G365" s="523" t="s">
        <v>952</v>
      </c>
      <c r="H365" s="523"/>
      <c r="I365" s="523"/>
      <c r="J365" s="523"/>
      <c r="K365" s="583"/>
      <c r="L365" s="602"/>
    </row>
    <row r="366" spans="1:12" ht="15" customHeight="1" x14ac:dyDescent="0.25">
      <c r="A366" s="564"/>
      <c r="B366" s="568"/>
      <c r="C366" s="614"/>
      <c r="D366" s="710"/>
      <c r="E366" s="448"/>
      <c r="F366" s="94" t="s">
        <v>1031</v>
      </c>
      <c r="G366" s="523" t="s">
        <v>954</v>
      </c>
      <c r="H366" s="523"/>
      <c r="I366" s="523"/>
      <c r="J366" s="523"/>
      <c r="K366" s="583"/>
      <c r="L366" s="602"/>
    </row>
    <row r="367" spans="1:12" ht="15" customHeight="1" x14ac:dyDescent="0.25">
      <c r="A367" s="564"/>
      <c r="B367" s="568"/>
      <c r="C367" s="614"/>
      <c r="D367" s="710"/>
      <c r="E367" s="448"/>
      <c r="F367" s="94" t="s">
        <v>1032</v>
      </c>
      <c r="G367" s="523" t="s">
        <v>953</v>
      </c>
      <c r="H367" s="523"/>
      <c r="I367" s="523"/>
      <c r="J367" s="523"/>
      <c r="K367" s="583"/>
      <c r="L367" s="602"/>
    </row>
    <row r="368" spans="1:12" ht="15" customHeight="1" x14ac:dyDescent="0.25">
      <c r="A368" s="564"/>
      <c r="B368" s="568"/>
      <c r="C368" s="614"/>
      <c r="D368" s="710"/>
      <c r="E368" s="448"/>
      <c r="F368" s="148" t="s">
        <v>379</v>
      </c>
      <c r="G368" s="523" t="s">
        <v>399</v>
      </c>
      <c r="H368" s="523"/>
      <c r="I368" s="523"/>
      <c r="J368" s="523"/>
      <c r="K368" s="583"/>
      <c r="L368" s="602"/>
    </row>
    <row r="369" spans="1:12" ht="15" customHeight="1" x14ac:dyDescent="0.25">
      <c r="A369" s="564"/>
      <c r="B369" s="568"/>
      <c r="C369" s="614"/>
      <c r="D369" s="710"/>
      <c r="E369" s="448"/>
      <c r="F369" s="93" t="s">
        <v>701</v>
      </c>
      <c r="G369" s="523">
        <v>100000</v>
      </c>
      <c r="H369" s="523"/>
      <c r="I369" s="523"/>
      <c r="J369" s="523"/>
      <c r="K369" s="583"/>
      <c r="L369" s="602"/>
    </row>
    <row r="370" spans="1:12" ht="15" customHeight="1" x14ac:dyDescent="0.25">
      <c r="A370" s="564"/>
      <c r="B370" s="568"/>
      <c r="C370" s="614"/>
      <c r="D370" s="710"/>
      <c r="E370" s="448"/>
      <c r="F370" s="148" t="s">
        <v>257</v>
      </c>
      <c r="G370" s="523" t="s">
        <v>408</v>
      </c>
      <c r="H370" s="523"/>
      <c r="I370" s="523"/>
      <c r="J370" s="523"/>
      <c r="K370" s="583"/>
      <c r="L370" s="602"/>
    </row>
    <row r="371" spans="1:12" ht="15" customHeight="1" x14ac:dyDescent="0.25">
      <c r="A371" s="564"/>
      <c r="B371" s="568"/>
      <c r="C371" s="614"/>
      <c r="D371" s="710"/>
      <c r="E371" s="448"/>
      <c r="F371" s="148" t="s">
        <v>422</v>
      </c>
      <c r="G371" s="523" t="s">
        <v>378</v>
      </c>
      <c r="H371" s="523"/>
      <c r="I371" s="523"/>
      <c r="J371" s="523"/>
      <c r="K371" s="583"/>
      <c r="L371" s="602"/>
    </row>
    <row r="372" spans="1:12" ht="15" customHeight="1" x14ac:dyDescent="0.25">
      <c r="A372" s="564"/>
      <c r="B372" s="568"/>
      <c r="C372" s="614"/>
      <c r="D372" s="710"/>
      <c r="E372" s="448"/>
      <c r="F372" s="148" t="s">
        <v>410</v>
      </c>
      <c r="G372" s="523" t="s">
        <v>411</v>
      </c>
      <c r="H372" s="523"/>
      <c r="I372" s="523"/>
      <c r="J372" s="523"/>
      <c r="K372" s="583"/>
      <c r="L372" s="602"/>
    </row>
    <row r="373" spans="1:12" ht="15" customHeight="1" x14ac:dyDescent="0.25">
      <c r="A373" s="564"/>
      <c r="B373" s="568"/>
      <c r="C373" s="614"/>
      <c r="D373" s="710"/>
      <c r="E373" s="448"/>
      <c r="F373" s="148" t="s">
        <v>1030</v>
      </c>
      <c r="G373" s="523" t="s">
        <v>400</v>
      </c>
      <c r="H373" s="523"/>
      <c r="I373" s="523"/>
      <c r="J373" s="523"/>
      <c r="K373" s="583"/>
      <c r="L373" s="602"/>
    </row>
    <row r="374" spans="1:12" ht="15" customHeight="1" x14ac:dyDescent="0.25">
      <c r="A374" s="564"/>
      <c r="B374" s="568"/>
      <c r="C374" s="614"/>
      <c r="D374" s="710"/>
      <c r="E374" s="448"/>
      <c r="F374" s="148" t="s">
        <v>944</v>
      </c>
      <c r="G374" s="523" t="s">
        <v>943</v>
      </c>
      <c r="H374" s="523"/>
      <c r="I374" s="523"/>
      <c r="J374" s="523"/>
      <c r="K374" s="584">
        <v>5</v>
      </c>
      <c r="L374" s="533">
        <v>54221</v>
      </c>
    </row>
    <row r="375" spans="1:12" ht="15" customHeight="1" x14ac:dyDescent="0.25">
      <c r="A375" s="564"/>
      <c r="B375" s="568"/>
      <c r="C375" s="614"/>
      <c r="D375" s="710"/>
      <c r="E375" s="448"/>
      <c r="F375" s="148" t="s">
        <v>964</v>
      </c>
      <c r="G375" s="257" t="s">
        <v>1033</v>
      </c>
      <c r="H375" s="257" t="s">
        <v>1034</v>
      </c>
      <c r="I375" s="257" t="s">
        <v>1035</v>
      </c>
      <c r="J375" s="257" t="s">
        <v>1036</v>
      </c>
      <c r="K375" s="585"/>
      <c r="L375" s="603" t="e">
        <f>#REF!-#REF!*10%</f>
        <v>#REF!</v>
      </c>
    </row>
    <row r="376" spans="1:12" ht="15" customHeight="1" x14ac:dyDescent="0.25">
      <c r="A376" s="564"/>
      <c r="B376" s="568"/>
      <c r="C376" s="614"/>
      <c r="D376" s="710"/>
      <c r="E376" s="448"/>
      <c r="F376" s="148" t="s">
        <v>381</v>
      </c>
      <c r="G376" s="523" t="s">
        <v>1296</v>
      </c>
      <c r="H376" s="523"/>
      <c r="I376" s="523"/>
      <c r="J376" s="523"/>
      <c r="K376" s="585"/>
      <c r="L376" s="603" t="e">
        <f>#REF!-#REF!*10%</f>
        <v>#REF!</v>
      </c>
    </row>
    <row r="377" spans="1:12" ht="15" customHeight="1" x14ac:dyDescent="0.25">
      <c r="A377" s="564"/>
      <c r="B377" s="568"/>
      <c r="C377" s="614"/>
      <c r="D377" s="710"/>
      <c r="E377" s="448"/>
      <c r="F377" s="148" t="s">
        <v>402</v>
      </c>
      <c r="G377" s="523" t="s">
        <v>1297</v>
      </c>
      <c r="H377" s="523"/>
      <c r="I377" s="523"/>
      <c r="J377" s="523"/>
      <c r="K377" s="585"/>
      <c r="L377" s="603" t="e">
        <f>#REF!-#REF!*10%</f>
        <v>#REF!</v>
      </c>
    </row>
    <row r="378" spans="1:12" ht="15" customHeight="1" x14ac:dyDescent="0.25">
      <c r="A378" s="564"/>
      <c r="B378" s="568"/>
      <c r="C378" s="614"/>
      <c r="D378" s="710"/>
      <c r="E378" s="448"/>
      <c r="F378" s="148" t="s">
        <v>403</v>
      </c>
      <c r="G378" s="523" t="s">
        <v>404</v>
      </c>
      <c r="H378" s="523"/>
      <c r="I378" s="523"/>
      <c r="J378" s="523"/>
      <c r="K378" s="585"/>
      <c r="L378" s="603" t="e">
        <f>#REF!-#REF!*10%</f>
        <v>#REF!</v>
      </c>
    </row>
    <row r="379" spans="1:12" ht="15" customHeight="1" x14ac:dyDescent="0.25">
      <c r="A379" s="564"/>
      <c r="B379" s="568"/>
      <c r="C379" s="614"/>
      <c r="D379" s="710"/>
      <c r="E379" s="448"/>
      <c r="F379" s="94" t="s">
        <v>358</v>
      </c>
      <c r="G379" s="523" t="s">
        <v>359</v>
      </c>
      <c r="H379" s="523"/>
      <c r="I379" s="523"/>
      <c r="J379" s="523"/>
      <c r="K379" s="585"/>
      <c r="L379" s="603" t="e">
        <f>#REF!-#REF!*10%</f>
        <v>#REF!</v>
      </c>
    </row>
    <row r="380" spans="1:12" ht="15" customHeight="1" x14ac:dyDescent="0.25">
      <c r="A380" s="564"/>
      <c r="B380" s="568"/>
      <c r="C380" s="614"/>
      <c r="D380" s="710"/>
      <c r="E380" s="448"/>
      <c r="F380" s="148" t="s">
        <v>389</v>
      </c>
      <c r="G380" s="523" t="s">
        <v>390</v>
      </c>
      <c r="H380" s="523"/>
      <c r="I380" s="523"/>
      <c r="J380" s="523"/>
      <c r="K380" s="585"/>
      <c r="L380" s="603" t="e">
        <f>#REF!-#REF!*10%</f>
        <v>#REF!</v>
      </c>
    </row>
    <row r="381" spans="1:12" ht="15" customHeight="1" x14ac:dyDescent="0.25">
      <c r="A381" s="564"/>
      <c r="B381" s="568"/>
      <c r="C381" s="614"/>
      <c r="D381" s="710"/>
      <c r="E381" s="448"/>
      <c r="F381" s="93" t="s">
        <v>704</v>
      </c>
      <c r="G381" s="523" t="s">
        <v>705</v>
      </c>
      <c r="H381" s="523"/>
      <c r="I381" s="523"/>
      <c r="J381" s="523"/>
      <c r="K381" s="585"/>
      <c r="L381" s="603" t="e">
        <f>#REF!-#REF!*10%</f>
        <v>#REF!</v>
      </c>
    </row>
    <row r="382" spans="1:12" ht="15" customHeight="1" x14ac:dyDescent="0.25">
      <c r="A382" s="564"/>
      <c r="B382" s="568"/>
      <c r="C382" s="614"/>
      <c r="D382" s="710"/>
      <c r="E382" s="448"/>
      <c r="F382" s="93" t="s">
        <v>706</v>
      </c>
      <c r="G382" s="523" t="s">
        <v>390</v>
      </c>
      <c r="H382" s="523"/>
      <c r="I382" s="523"/>
      <c r="J382" s="523"/>
      <c r="K382" s="585"/>
      <c r="L382" s="603" t="e">
        <f>#REF!-#REF!*10%</f>
        <v>#REF!</v>
      </c>
    </row>
    <row r="383" spans="1:12" ht="15" customHeight="1" x14ac:dyDescent="0.25">
      <c r="A383" s="564"/>
      <c r="B383" s="568"/>
      <c r="C383" s="614"/>
      <c r="D383" s="710"/>
      <c r="E383" s="448"/>
      <c r="F383" s="93" t="s">
        <v>1271</v>
      </c>
      <c r="G383" s="523" t="s">
        <v>390</v>
      </c>
      <c r="H383" s="523"/>
      <c r="I383" s="523"/>
      <c r="J383" s="523"/>
      <c r="K383" s="585"/>
      <c r="L383" s="603" t="e">
        <f>#REF!-#REF!*10%</f>
        <v>#REF!</v>
      </c>
    </row>
    <row r="384" spans="1:12" ht="15" customHeight="1" x14ac:dyDescent="0.25">
      <c r="A384" s="564"/>
      <c r="B384" s="568"/>
      <c r="C384" s="614"/>
      <c r="D384" s="710"/>
      <c r="E384" s="448"/>
      <c r="F384" s="93" t="s">
        <v>707</v>
      </c>
      <c r="G384" s="523" t="s">
        <v>911</v>
      </c>
      <c r="H384" s="523"/>
      <c r="I384" s="523"/>
      <c r="J384" s="523"/>
      <c r="K384" s="585"/>
      <c r="L384" s="603" t="e">
        <f>#REF!-#REF!*10%</f>
        <v>#REF!</v>
      </c>
    </row>
    <row r="385" spans="1:12" ht="15" customHeight="1" x14ac:dyDescent="0.25">
      <c r="A385" s="564"/>
      <c r="B385" s="568"/>
      <c r="C385" s="614"/>
      <c r="D385" s="710"/>
      <c r="E385" s="448"/>
      <c r="F385" s="93" t="s">
        <v>708</v>
      </c>
      <c r="G385" s="523" t="s">
        <v>390</v>
      </c>
      <c r="H385" s="523"/>
      <c r="I385" s="523"/>
      <c r="J385" s="523"/>
      <c r="K385" s="585"/>
      <c r="L385" s="603" t="e">
        <f>#REF!-#REF!*10%</f>
        <v>#REF!</v>
      </c>
    </row>
    <row r="386" spans="1:12" ht="15" customHeight="1" x14ac:dyDescent="0.25">
      <c r="A386" s="564"/>
      <c r="B386" s="568"/>
      <c r="C386" s="614"/>
      <c r="D386" s="710"/>
      <c r="E386" s="448"/>
      <c r="F386" s="148" t="s">
        <v>377</v>
      </c>
      <c r="G386" s="523" t="s">
        <v>387</v>
      </c>
      <c r="H386" s="523"/>
      <c r="I386" s="523"/>
      <c r="J386" s="523"/>
      <c r="K386" s="585"/>
      <c r="L386" s="603" t="e">
        <f>#REF!-#REF!*10%</f>
        <v>#REF!</v>
      </c>
    </row>
    <row r="387" spans="1:12" ht="15" customHeight="1" x14ac:dyDescent="0.25">
      <c r="A387" s="564"/>
      <c r="B387" s="568"/>
      <c r="C387" s="614"/>
      <c r="D387" s="710"/>
      <c r="E387" s="448"/>
      <c r="F387" s="148" t="s">
        <v>562</v>
      </c>
      <c r="G387" s="523" t="s">
        <v>1024</v>
      </c>
      <c r="H387" s="523"/>
      <c r="I387" s="523"/>
      <c r="J387" s="523"/>
      <c r="K387" s="585"/>
      <c r="L387" s="603" t="e">
        <f>#REF!-#REF!*10%</f>
        <v>#REF!</v>
      </c>
    </row>
    <row r="388" spans="1:12" ht="15" customHeight="1" x14ac:dyDescent="0.25">
      <c r="A388" s="564"/>
      <c r="B388" s="568"/>
      <c r="C388" s="614"/>
      <c r="D388" s="710"/>
      <c r="E388" s="448"/>
      <c r="F388" s="148" t="s">
        <v>570</v>
      </c>
      <c r="G388" s="523" t="s">
        <v>613</v>
      </c>
      <c r="H388" s="523"/>
      <c r="I388" s="523"/>
      <c r="J388" s="523"/>
      <c r="K388" s="585"/>
      <c r="L388" s="603" t="e">
        <f>#REF!-#REF!*10%</f>
        <v>#REF!</v>
      </c>
    </row>
    <row r="389" spans="1:12" ht="15" customHeight="1" x14ac:dyDescent="0.25">
      <c r="A389" s="564"/>
      <c r="B389" s="568"/>
      <c r="C389" s="614"/>
      <c r="D389" s="710"/>
      <c r="E389" s="448"/>
      <c r="F389" s="167" t="s">
        <v>84</v>
      </c>
      <c r="G389" s="465">
        <v>6.2</v>
      </c>
      <c r="H389" s="465"/>
      <c r="I389" s="465"/>
      <c r="J389" s="465"/>
      <c r="K389" s="585"/>
      <c r="L389" s="603" t="e">
        <f>#REF!-#REF!*10%</f>
        <v>#REF!</v>
      </c>
    </row>
    <row r="390" spans="1:12" ht="15" customHeight="1" x14ac:dyDescent="0.25">
      <c r="A390" s="564"/>
      <c r="B390" s="569"/>
      <c r="C390" s="614"/>
      <c r="D390" s="710"/>
      <c r="E390" s="448"/>
      <c r="F390" s="136" t="s">
        <v>1016</v>
      </c>
      <c r="G390" s="454">
        <v>5</v>
      </c>
      <c r="H390" s="454"/>
      <c r="I390" s="454"/>
      <c r="J390" s="454"/>
      <c r="K390" s="585"/>
      <c r="L390" s="603" t="e">
        <f>#REF!-#REF!*10%</f>
        <v>#REF!</v>
      </c>
    </row>
    <row r="391" spans="1:12" ht="15" customHeight="1" x14ac:dyDescent="0.25">
      <c r="A391" s="564">
        <v>4</v>
      </c>
      <c r="B391" s="567"/>
      <c r="C391" s="614" t="s">
        <v>729</v>
      </c>
      <c r="D391" s="709"/>
      <c r="E391" s="448"/>
      <c r="F391" s="94" t="s">
        <v>81</v>
      </c>
      <c r="G391" s="523" t="s">
        <v>6</v>
      </c>
      <c r="H391" s="523"/>
      <c r="I391" s="523"/>
      <c r="J391" s="523"/>
      <c r="K391" s="501">
        <v>3</v>
      </c>
      <c r="L391" s="716">
        <v>55235</v>
      </c>
    </row>
    <row r="392" spans="1:12" ht="15" customHeight="1" x14ac:dyDescent="0.25">
      <c r="A392" s="564"/>
      <c r="B392" s="568"/>
      <c r="C392" s="614"/>
      <c r="D392" s="710"/>
      <c r="E392" s="448"/>
      <c r="F392" s="94" t="s">
        <v>80</v>
      </c>
      <c r="G392" s="469">
        <v>240</v>
      </c>
      <c r="H392" s="469"/>
      <c r="I392" s="469"/>
      <c r="J392" s="469"/>
      <c r="K392" s="583"/>
      <c r="L392" s="602"/>
    </row>
    <row r="393" spans="1:12" ht="15" customHeight="1" x14ac:dyDescent="0.25">
      <c r="A393" s="564"/>
      <c r="B393" s="568"/>
      <c r="C393" s="614"/>
      <c r="D393" s="710"/>
      <c r="E393" s="448"/>
      <c r="F393" s="94" t="s">
        <v>8</v>
      </c>
      <c r="G393" s="243">
        <v>3000</v>
      </c>
      <c r="H393" s="244">
        <v>4000</v>
      </c>
      <c r="I393" s="246">
        <v>5000</v>
      </c>
      <c r="J393" s="245">
        <v>6000</v>
      </c>
      <c r="K393" s="583"/>
      <c r="L393" s="602"/>
    </row>
    <row r="394" spans="1:12" ht="15" customHeight="1" x14ac:dyDescent="0.25">
      <c r="A394" s="564"/>
      <c r="B394" s="568"/>
      <c r="C394" s="614"/>
      <c r="D394" s="710"/>
      <c r="E394" s="448"/>
      <c r="F394" s="94" t="s">
        <v>817</v>
      </c>
      <c r="G394" s="243">
        <f>G392*80</f>
        <v>19200</v>
      </c>
      <c r="H394" s="244">
        <f>G392*90</f>
        <v>21600</v>
      </c>
      <c r="I394" s="246">
        <f>G392*100</f>
        <v>24000</v>
      </c>
      <c r="J394" s="245">
        <f>G392*104</f>
        <v>24960</v>
      </c>
      <c r="K394" s="583"/>
      <c r="L394" s="602"/>
    </row>
    <row r="395" spans="1:12" ht="15" customHeight="1" x14ac:dyDescent="0.25">
      <c r="A395" s="564"/>
      <c r="B395" s="568"/>
      <c r="C395" s="614"/>
      <c r="D395" s="710"/>
      <c r="E395" s="448"/>
      <c r="F395" s="94" t="s">
        <v>1269</v>
      </c>
      <c r="G395" s="451">
        <v>0.98</v>
      </c>
      <c r="H395" s="451"/>
      <c r="I395" s="451"/>
      <c r="J395" s="451"/>
      <c r="K395" s="583"/>
      <c r="L395" s="602"/>
    </row>
    <row r="396" spans="1:12" ht="15" customHeight="1" x14ac:dyDescent="0.25">
      <c r="A396" s="564"/>
      <c r="B396" s="568"/>
      <c r="C396" s="614"/>
      <c r="D396" s="710"/>
      <c r="E396" s="448"/>
      <c r="F396" s="93" t="s">
        <v>699</v>
      </c>
      <c r="G396" s="523" t="s">
        <v>700</v>
      </c>
      <c r="H396" s="523"/>
      <c r="I396" s="523"/>
      <c r="J396" s="523"/>
      <c r="K396" s="583"/>
      <c r="L396" s="602"/>
    </row>
    <row r="397" spans="1:12" ht="15" customHeight="1" x14ac:dyDescent="0.25">
      <c r="A397" s="564"/>
      <c r="B397" s="568"/>
      <c r="C397" s="614"/>
      <c r="D397" s="710"/>
      <c r="E397" s="448"/>
      <c r="F397" s="93" t="s">
        <v>1181</v>
      </c>
      <c r="G397" s="462" t="s">
        <v>1179</v>
      </c>
      <c r="H397" s="463"/>
      <c r="I397" s="463"/>
      <c r="J397" s="464"/>
      <c r="K397" s="583"/>
      <c r="L397" s="602"/>
    </row>
    <row r="398" spans="1:12" ht="15" customHeight="1" x14ac:dyDescent="0.25">
      <c r="A398" s="564"/>
      <c r="B398" s="568"/>
      <c r="C398" s="614"/>
      <c r="D398" s="710"/>
      <c r="E398" s="448"/>
      <c r="F398" s="94" t="s">
        <v>83</v>
      </c>
      <c r="G398" s="523">
        <v>65</v>
      </c>
      <c r="H398" s="523"/>
      <c r="I398" s="523"/>
      <c r="J398" s="523"/>
      <c r="K398" s="583"/>
      <c r="L398" s="602"/>
    </row>
    <row r="399" spans="1:12" ht="15" customHeight="1" x14ac:dyDescent="0.25">
      <c r="A399" s="564"/>
      <c r="B399" s="568"/>
      <c r="C399" s="614"/>
      <c r="D399" s="710"/>
      <c r="E399" s="448"/>
      <c r="F399" s="94" t="s">
        <v>396</v>
      </c>
      <c r="G399" s="523" t="s">
        <v>1082</v>
      </c>
      <c r="H399" s="523"/>
      <c r="I399" s="523"/>
      <c r="J399" s="523"/>
      <c r="K399" s="583"/>
      <c r="L399" s="602"/>
    </row>
    <row r="400" spans="1:12" ht="15" customHeight="1" x14ac:dyDescent="0.25">
      <c r="A400" s="564"/>
      <c r="B400" s="568"/>
      <c r="C400" s="614"/>
      <c r="D400" s="710"/>
      <c r="E400" s="448"/>
      <c r="F400" s="94" t="s">
        <v>1028</v>
      </c>
      <c r="G400" s="523" t="s">
        <v>952</v>
      </c>
      <c r="H400" s="523"/>
      <c r="I400" s="523"/>
      <c r="J400" s="523"/>
      <c r="K400" s="583"/>
      <c r="L400" s="602"/>
    </row>
    <row r="401" spans="1:12" ht="15" customHeight="1" x14ac:dyDescent="0.25">
      <c r="A401" s="564"/>
      <c r="B401" s="568"/>
      <c r="C401" s="614"/>
      <c r="D401" s="710"/>
      <c r="E401" s="448"/>
      <c r="F401" s="94" t="s">
        <v>1031</v>
      </c>
      <c r="G401" s="523" t="s">
        <v>954</v>
      </c>
      <c r="H401" s="523"/>
      <c r="I401" s="523"/>
      <c r="J401" s="523"/>
      <c r="K401" s="583"/>
      <c r="L401" s="602"/>
    </row>
    <row r="402" spans="1:12" ht="15" customHeight="1" x14ac:dyDescent="0.25">
      <c r="A402" s="564"/>
      <c r="B402" s="568"/>
      <c r="C402" s="614"/>
      <c r="D402" s="710"/>
      <c r="E402" s="448"/>
      <c r="F402" s="94" t="s">
        <v>1032</v>
      </c>
      <c r="G402" s="523" t="s">
        <v>953</v>
      </c>
      <c r="H402" s="523"/>
      <c r="I402" s="523"/>
      <c r="J402" s="523"/>
      <c r="K402" s="583"/>
      <c r="L402" s="602"/>
    </row>
    <row r="403" spans="1:12" ht="15" customHeight="1" x14ac:dyDescent="0.25">
      <c r="A403" s="564"/>
      <c r="B403" s="568"/>
      <c r="C403" s="614"/>
      <c r="D403" s="710"/>
      <c r="E403" s="448"/>
      <c r="F403" s="148" t="s">
        <v>379</v>
      </c>
      <c r="G403" s="523" t="s">
        <v>399</v>
      </c>
      <c r="H403" s="523"/>
      <c r="I403" s="523"/>
      <c r="J403" s="523"/>
      <c r="K403" s="583"/>
      <c r="L403" s="602"/>
    </row>
    <row r="404" spans="1:12" ht="15" customHeight="1" x14ac:dyDescent="0.25">
      <c r="A404" s="564"/>
      <c r="B404" s="568"/>
      <c r="C404" s="614"/>
      <c r="D404" s="710"/>
      <c r="E404" s="448"/>
      <c r="F404" s="93" t="s">
        <v>701</v>
      </c>
      <c r="G404" s="523">
        <v>100000</v>
      </c>
      <c r="H404" s="523"/>
      <c r="I404" s="523"/>
      <c r="J404" s="523"/>
      <c r="K404" s="583"/>
      <c r="L404" s="602"/>
    </row>
    <row r="405" spans="1:12" ht="15" customHeight="1" x14ac:dyDescent="0.25">
      <c r="A405" s="564"/>
      <c r="B405" s="568"/>
      <c r="C405" s="614"/>
      <c r="D405" s="710"/>
      <c r="E405" s="448"/>
      <c r="F405" s="148" t="s">
        <v>257</v>
      </c>
      <c r="G405" s="523" t="s">
        <v>408</v>
      </c>
      <c r="H405" s="523"/>
      <c r="I405" s="523"/>
      <c r="J405" s="523"/>
      <c r="K405" s="583"/>
      <c r="L405" s="602"/>
    </row>
    <row r="406" spans="1:12" ht="15" customHeight="1" x14ac:dyDescent="0.25">
      <c r="A406" s="564"/>
      <c r="B406" s="568"/>
      <c r="C406" s="614"/>
      <c r="D406" s="710"/>
      <c r="E406" s="448"/>
      <c r="F406" s="148" t="s">
        <v>422</v>
      </c>
      <c r="G406" s="523" t="s">
        <v>378</v>
      </c>
      <c r="H406" s="523"/>
      <c r="I406" s="523"/>
      <c r="J406" s="523"/>
      <c r="K406" s="583"/>
      <c r="L406" s="602"/>
    </row>
    <row r="407" spans="1:12" ht="15" customHeight="1" x14ac:dyDescent="0.25">
      <c r="A407" s="564"/>
      <c r="B407" s="568"/>
      <c r="C407" s="614"/>
      <c r="D407" s="710"/>
      <c r="E407" s="448"/>
      <c r="F407" s="148" t="s">
        <v>410</v>
      </c>
      <c r="G407" s="523" t="s">
        <v>411</v>
      </c>
      <c r="H407" s="523"/>
      <c r="I407" s="523"/>
      <c r="J407" s="523"/>
      <c r="K407" s="583"/>
      <c r="L407" s="602"/>
    </row>
    <row r="408" spans="1:12" ht="15" customHeight="1" x14ac:dyDescent="0.25">
      <c r="A408" s="564"/>
      <c r="B408" s="568"/>
      <c r="C408" s="614"/>
      <c r="D408" s="710"/>
      <c r="E408" s="448"/>
      <c r="F408" s="148" t="s">
        <v>1030</v>
      </c>
      <c r="G408" s="523" t="s">
        <v>400</v>
      </c>
      <c r="H408" s="523"/>
      <c r="I408" s="523"/>
      <c r="J408" s="523"/>
      <c r="K408" s="583"/>
      <c r="L408" s="602"/>
    </row>
    <row r="409" spans="1:12" ht="15" customHeight="1" x14ac:dyDescent="0.25">
      <c r="A409" s="564"/>
      <c r="B409" s="568"/>
      <c r="C409" s="614"/>
      <c r="D409" s="710"/>
      <c r="E409" s="448"/>
      <c r="F409" s="148" t="s">
        <v>944</v>
      </c>
      <c r="G409" s="523" t="s">
        <v>943</v>
      </c>
      <c r="H409" s="523"/>
      <c r="I409" s="523"/>
      <c r="J409" s="523"/>
      <c r="K409" s="584">
        <v>5</v>
      </c>
      <c r="L409" s="533">
        <v>59101</v>
      </c>
    </row>
    <row r="410" spans="1:12" ht="15" customHeight="1" x14ac:dyDescent="0.25">
      <c r="A410" s="564"/>
      <c r="B410" s="568"/>
      <c r="C410" s="614"/>
      <c r="D410" s="710"/>
      <c r="E410" s="448"/>
      <c r="F410" s="148" t="s">
        <v>964</v>
      </c>
      <c r="G410" s="257" t="s">
        <v>1033</v>
      </c>
      <c r="H410" s="257" t="s">
        <v>1034</v>
      </c>
      <c r="I410" s="257" t="s">
        <v>1035</v>
      </c>
      <c r="J410" s="257" t="s">
        <v>1036</v>
      </c>
      <c r="K410" s="585"/>
      <c r="L410" s="603" t="e">
        <f>#REF!-#REF!*10%</f>
        <v>#REF!</v>
      </c>
    </row>
    <row r="411" spans="1:12" ht="15" customHeight="1" x14ac:dyDescent="0.25">
      <c r="A411" s="564"/>
      <c r="B411" s="568"/>
      <c r="C411" s="614"/>
      <c r="D411" s="710"/>
      <c r="E411" s="448"/>
      <c r="F411" s="148" t="s">
        <v>381</v>
      </c>
      <c r="G411" s="523" t="s">
        <v>1296</v>
      </c>
      <c r="H411" s="523"/>
      <c r="I411" s="523"/>
      <c r="J411" s="523"/>
      <c r="K411" s="585"/>
      <c r="L411" s="603" t="e">
        <f>#REF!-#REF!*10%</f>
        <v>#REF!</v>
      </c>
    </row>
    <row r="412" spans="1:12" ht="15" customHeight="1" x14ac:dyDescent="0.25">
      <c r="A412" s="564"/>
      <c r="B412" s="568"/>
      <c r="C412" s="614"/>
      <c r="D412" s="710"/>
      <c r="E412" s="448"/>
      <c r="F412" s="148" t="s">
        <v>402</v>
      </c>
      <c r="G412" s="523" t="s">
        <v>1297</v>
      </c>
      <c r="H412" s="523"/>
      <c r="I412" s="523"/>
      <c r="J412" s="523"/>
      <c r="K412" s="585"/>
      <c r="L412" s="603" t="e">
        <f>#REF!-#REF!*10%</f>
        <v>#REF!</v>
      </c>
    </row>
    <row r="413" spans="1:12" ht="15" customHeight="1" x14ac:dyDescent="0.25">
      <c r="A413" s="564"/>
      <c r="B413" s="568"/>
      <c r="C413" s="614"/>
      <c r="D413" s="710"/>
      <c r="E413" s="448"/>
      <c r="F413" s="148" t="s">
        <v>403</v>
      </c>
      <c r="G413" s="523" t="s">
        <v>404</v>
      </c>
      <c r="H413" s="523"/>
      <c r="I413" s="523"/>
      <c r="J413" s="523"/>
      <c r="K413" s="585"/>
      <c r="L413" s="603" t="e">
        <f>#REF!-#REF!*10%</f>
        <v>#REF!</v>
      </c>
    </row>
    <row r="414" spans="1:12" ht="15" customHeight="1" x14ac:dyDescent="0.25">
      <c r="A414" s="564"/>
      <c r="B414" s="568"/>
      <c r="C414" s="614"/>
      <c r="D414" s="710"/>
      <c r="E414" s="448"/>
      <c r="F414" s="94" t="s">
        <v>358</v>
      </c>
      <c r="G414" s="523" t="s">
        <v>359</v>
      </c>
      <c r="H414" s="523"/>
      <c r="I414" s="523"/>
      <c r="J414" s="523"/>
      <c r="K414" s="585"/>
      <c r="L414" s="603" t="e">
        <f>#REF!-#REF!*10%</f>
        <v>#REF!</v>
      </c>
    </row>
    <row r="415" spans="1:12" ht="15" customHeight="1" x14ac:dyDescent="0.25">
      <c r="A415" s="564"/>
      <c r="B415" s="568"/>
      <c r="C415" s="614"/>
      <c r="D415" s="710"/>
      <c r="E415" s="448"/>
      <c r="F415" s="148" t="s">
        <v>389</v>
      </c>
      <c r="G415" s="523" t="s">
        <v>390</v>
      </c>
      <c r="H415" s="523"/>
      <c r="I415" s="523"/>
      <c r="J415" s="523"/>
      <c r="K415" s="585"/>
      <c r="L415" s="603" t="e">
        <f>#REF!-#REF!*10%</f>
        <v>#REF!</v>
      </c>
    </row>
    <row r="416" spans="1:12" ht="15" customHeight="1" x14ac:dyDescent="0.25">
      <c r="A416" s="564"/>
      <c r="B416" s="568"/>
      <c r="C416" s="614"/>
      <c r="D416" s="710"/>
      <c r="E416" s="448"/>
      <c r="F416" s="93" t="s">
        <v>704</v>
      </c>
      <c r="G416" s="523" t="s">
        <v>705</v>
      </c>
      <c r="H416" s="523"/>
      <c r="I416" s="523"/>
      <c r="J416" s="523"/>
      <c r="K416" s="585"/>
      <c r="L416" s="603" t="e">
        <f>#REF!-#REF!*10%</f>
        <v>#REF!</v>
      </c>
    </row>
    <row r="417" spans="1:12" ht="15" customHeight="1" x14ac:dyDescent="0.25">
      <c r="A417" s="564"/>
      <c r="B417" s="568"/>
      <c r="C417" s="614"/>
      <c r="D417" s="710"/>
      <c r="E417" s="448"/>
      <c r="F417" s="93" t="s">
        <v>706</v>
      </c>
      <c r="G417" s="523" t="s">
        <v>390</v>
      </c>
      <c r="H417" s="523"/>
      <c r="I417" s="523"/>
      <c r="J417" s="523"/>
      <c r="K417" s="585"/>
      <c r="L417" s="603" t="e">
        <f>#REF!-#REF!*10%</f>
        <v>#REF!</v>
      </c>
    </row>
    <row r="418" spans="1:12" ht="15" customHeight="1" x14ac:dyDescent="0.25">
      <c r="A418" s="564"/>
      <c r="B418" s="568"/>
      <c r="C418" s="614"/>
      <c r="D418" s="710"/>
      <c r="E418" s="448"/>
      <c r="F418" s="93" t="s">
        <v>1271</v>
      </c>
      <c r="G418" s="523" t="s">
        <v>390</v>
      </c>
      <c r="H418" s="523"/>
      <c r="I418" s="523"/>
      <c r="J418" s="523"/>
      <c r="K418" s="585"/>
      <c r="L418" s="603" t="e">
        <f>#REF!-#REF!*10%</f>
        <v>#REF!</v>
      </c>
    </row>
    <row r="419" spans="1:12" ht="15" customHeight="1" x14ac:dyDescent="0.25">
      <c r="A419" s="564"/>
      <c r="B419" s="568"/>
      <c r="C419" s="614"/>
      <c r="D419" s="710"/>
      <c r="E419" s="448"/>
      <c r="F419" s="93" t="s">
        <v>707</v>
      </c>
      <c r="G419" s="523" t="s">
        <v>911</v>
      </c>
      <c r="H419" s="523"/>
      <c r="I419" s="523"/>
      <c r="J419" s="523"/>
      <c r="K419" s="585"/>
      <c r="L419" s="603" t="e">
        <f>#REF!-#REF!*10%</f>
        <v>#REF!</v>
      </c>
    </row>
    <row r="420" spans="1:12" ht="15" customHeight="1" x14ac:dyDescent="0.25">
      <c r="A420" s="564"/>
      <c r="B420" s="568"/>
      <c r="C420" s="614"/>
      <c r="D420" s="710"/>
      <c r="E420" s="448"/>
      <c r="F420" s="93" t="s">
        <v>708</v>
      </c>
      <c r="G420" s="523" t="s">
        <v>390</v>
      </c>
      <c r="H420" s="523"/>
      <c r="I420" s="523"/>
      <c r="J420" s="523"/>
      <c r="K420" s="585"/>
      <c r="L420" s="603" t="e">
        <f>#REF!-#REF!*10%</f>
        <v>#REF!</v>
      </c>
    </row>
    <row r="421" spans="1:12" ht="15" customHeight="1" x14ac:dyDescent="0.25">
      <c r="A421" s="564"/>
      <c r="B421" s="568"/>
      <c r="C421" s="614"/>
      <c r="D421" s="710"/>
      <c r="E421" s="448"/>
      <c r="F421" s="148" t="s">
        <v>377</v>
      </c>
      <c r="G421" s="523" t="s">
        <v>387</v>
      </c>
      <c r="H421" s="523"/>
      <c r="I421" s="523"/>
      <c r="J421" s="523"/>
      <c r="K421" s="585"/>
      <c r="L421" s="603" t="e">
        <f>#REF!-#REF!*10%</f>
        <v>#REF!</v>
      </c>
    </row>
    <row r="422" spans="1:12" ht="15" customHeight="1" x14ac:dyDescent="0.25">
      <c r="A422" s="564"/>
      <c r="B422" s="568"/>
      <c r="C422" s="614"/>
      <c r="D422" s="710"/>
      <c r="E422" s="448"/>
      <c r="F422" s="148" t="s">
        <v>562</v>
      </c>
      <c r="G422" s="523" t="s">
        <v>1024</v>
      </c>
      <c r="H422" s="523"/>
      <c r="I422" s="523"/>
      <c r="J422" s="523"/>
      <c r="K422" s="585"/>
      <c r="L422" s="603" t="e">
        <f>#REF!-#REF!*10%</f>
        <v>#REF!</v>
      </c>
    </row>
    <row r="423" spans="1:12" ht="15" customHeight="1" x14ac:dyDescent="0.25">
      <c r="A423" s="564"/>
      <c r="B423" s="568"/>
      <c r="C423" s="614"/>
      <c r="D423" s="710"/>
      <c r="E423" s="448"/>
      <c r="F423" s="148" t="s">
        <v>570</v>
      </c>
      <c r="G423" s="523" t="s">
        <v>613</v>
      </c>
      <c r="H423" s="523"/>
      <c r="I423" s="523"/>
      <c r="J423" s="523"/>
      <c r="K423" s="585"/>
      <c r="L423" s="603" t="e">
        <f>#REF!-#REF!*10%</f>
        <v>#REF!</v>
      </c>
    </row>
    <row r="424" spans="1:12" ht="15" customHeight="1" x14ac:dyDescent="0.25">
      <c r="A424" s="564"/>
      <c r="B424" s="568"/>
      <c r="C424" s="614"/>
      <c r="D424" s="710"/>
      <c r="E424" s="448"/>
      <c r="F424" s="167" t="s">
        <v>84</v>
      </c>
      <c r="G424" s="465">
        <v>6.2</v>
      </c>
      <c r="H424" s="465"/>
      <c r="I424" s="465"/>
      <c r="J424" s="465"/>
      <c r="K424" s="585"/>
      <c r="L424" s="603" t="e">
        <f>#REF!-#REF!*10%</f>
        <v>#REF!</v>
      </c>
    </row>
    <row r="425" spans="1:12" ht="15" customHeight="1" x14ac:dyDescent="0.25">
      <c r="A425" s="567"/>
      <c r="B425" s="568"/>
      <c r="C425" s="608"/>
      <c r="D425" s="719"/>
      <c r="E425" s="459"/>
      <c r="F425" s="410" t="s">
        <v>1016</v>
      </c>
      <c r="G425" s="492">
        <v>5</v>
      </c>
      <c r="H425" s="492"/>
      <c r="I425" s="492"/>
      <c r="J425" s="492"/>
      <c r="K425" s="720"/>
      <c r="L425" s="721" t="e">
        <f>#REF!-#REF!*10%</f>
        <v>#REF!</v>
      </c>
    </row>
    <row r="426" spans="1:12" ht="27.75" customHeight="1" x14ac:dyDescent="0.25">
      <c r="A426" s="519" t="s">
        <v>730</v>
      </c>
      <c r="B426" s="519"/>
      <c r="C426" s="519"/>
      <c r="D426" s="519"/>
      <c r="E426" s="519"/>
      <c r="F426" s="519"/>
      <c r="G426" s="519"/>
      <c r="H426" s="519"/>
      <c r="I426" s="519"/>
      <c r="J426" s="519"/>
      <c r="K426" s="519"/>
      <c r="L426" s="519"/>
    </row>
    <row r="427" spans="1:12" ht="15" customHeight="1" x14ac:dyDescent="0.25">
      <c r="A427" s="569">
        <v>1</v>
      </c>
      <c r="B427" s="568"/>
      <c r="C427" s="610" t="s">
        <v>731</v>
      </c>
      <c r="D427" s="714"/>
      <c r="E427" s="460"/>
      <c r="F427" s="408" t="s">
        <v>81</v>
      </c>
      <c r="G427" s="715" t="s">
        <v>6</v>
      </c>
      <c r="H427" s="715"/>
      <c r="I427" s="715"/>
      <c r="J427" s="715"/>
      <c r="K427" s="713">
        <v>3</v>
      </c>
      <c r="L427" s="439">
        <v>58781</v>
      </c>
    </row>
    <row r="428" spans="1:12" ht="15" customHeight="1" x14ac:dyDescent="0.25">
      <c r="A428" s="564"/>
      <c r="B428" s="568"/>
      <c r="C428" s="614"/>
      <c r="D428" s="709"/>
      <c r="E428" s="448"/>
      <c r="F428" s="94" t="s">
        <v>80</v>
      </c>
      <c r="G428" s="469">
        <v>100</v>
      </c>
      <c r="H428" s="469"/>
      <c r="I428" s="469"/>
      <c r="J428" s="469"/>
      <c r="K428" s="583"/>
      <c r="L428" s="602"/>
    </row>
    <row r="429" spans="1:12" ht="15" customHeight="1" x14ac:dyDescent="0.25">
      <c r="A429" s="564"/>
      <c r="B429" s="568"/>
      <c r="C429" s="614"/>
      <c r="D429" s="709"/>
      <c r="E429" s="448"/>
      <c r="F429" s="94" t="s">
        <v>8</v>
      </c>
      <c r="G429" s="243">
        <v>3000</v>
      </c>
      <c r="H429" s="244">
        <v>4000</v>
      </c>
      <c r="I429" s="246">
        <v>5000</v>
      </c>
      <c r="J429" s="245">
        <v>6000</v>
      </c>
      <c r="K429" s="583"/>
      <c r="L429" s="602"/>
    </row>
    <row r="430" spans="1:12" ht="15" customHeight="1" x14ac:dyDescent="0.25">
      <c r="A430" s="564"/>
      <c r="B430" s="568"/>
      <c r="C430" s="614"/>
      <c r="D430" s="709"/>
      <c r="E430" s="448"/>
      <c r="F430" s="94" t="s">
        <v>817</v>
      </c>
      <c r="G430" s="243">
        <f>G428*80</f>
        <v>8000</v>
      </c>
      <c r="H430" s="244">
        <f>G428*90</f>
        <v>9000</v>
      </c>
      <c r="I430" s="246">
        <f>G428*100</f>
        <v>10000</v>
      </c>
      <c r="J430" s="245">
        <f>G428*104</f>
        <v>10400</v>
      </c>
      <c r="K430" s="583"/>
      <c r="L430" s="602"/>
    </row>
    <row r="431" spans="1:12" ht="15" customHeight="1" x14ac:dyDescent="0.25">
      <c r="A431" s="564"/>
      <c r="B431" s="568"/>
      <c r="C431" s="614"/>
      <c r="D431" s="709"/>
      <c r="E431" s="448"/>
      <c r="F431" s="94" t="s">
        <v>1269</v>
      </c>
      <c r="G431" s="451">
        <v>0.98</v>
      </c>
      <c r="H431" s="451"/>
      <c r="I431" s="451"/>
      <c r="J431" s="451"/>
      <c r="K431" s="583"/>
      <c r="L431" s="602"/>
    </row>
    <row r="432" spans="1:12" ht="15" customHeight="1" x14ac:dyDescent="0.25">
      <c r="A432" s="564"/>
      <c r="B432" s="568"/>
      <c r="C432" s="614"/>
      <c r="D432" s="709"/>
      <c r="E432" s="448"/>
      <c r="F432" s="93" t="s">
        <v>699</v>
      </c>
      <c r="G432" s="523" t="s">
        <v>700</v>
      </c>
      <c r="H432" s="523"/>
      <c r="I432" s="523"/>
      <c r="J432" s="523"/>
      <c r="K432" s="583"/>
      <c r="L432" s="602"/>
    </row>
    <row r="433" spans="1:12" ht="15" customHeight="1" x14ac:dyDescent="0.25">
      <c r="A433" s="564"/>
      <c r="B433" s="568"/>
      <c r="C433" s="614"/>
      <c r="D433" s="709"/>
      <c r="E433" s="448"/>
      <c r="F433" s="93" t="s">
        <v>1181</v>
      </c>
      <c r="G433" s="462" t="s">
        <v>1179</v>
      </c>
      <c r="H433" s="463"/>
      <c r="I433" s="463"/>
      <c r="J433" s="464"/>
      <c r="K433" s="583"/>
      <c r="L433" s="602"/>
    </row>
    <row r="434" spans="1:12" ht="15" customHeight="1" x14ac:dyDescent="0.25">
      <c r="A434" s="564"/>
      <c r="B434" s="568"/>
      <c r="C434" s="614"/>
      <c r="D434" s="709"/>
      <c r="E434" s="448"/>
      <c r="F434" s="94" t="s">
        <v>83</v>
      </c>
      <c r="G434" s="523">
        <v>65</v>
      </c>
      <c r="H434" s="523"/>
      <c r="I434" s="523"/>
      <c r="J434" s="523"/>
      <c r="K434" s="583"/>
      <c r="L434" s="602"/>
    </row>
    <row r="435" spans="1:12" ht="15" customHeight="1" x14ac:dyDescent="0.25">
      <c r="A435" s="564"/>
      <c r="B435" s="568"/>
      <c r="C435" s="614"/>
      <c r="D435" s="709"/>
      <c r="E435" s="448"/>
      <c r="F435" s="94" t="s">
        <v>396</v>
      </c>
      <c r="G435" s="523" t="s">
        <v>1082</v>
      </c>
      <c r="H435" s="523"/>
      <c r="I435" s="523"/>
      <c r="J435" s="523"/>
      <c r="K435" s="583"/>
      <c r="L435" s="602"/>
    </row>
    <row r="436" spans="1:12" ht="15" customHeight="1" x14ac:dyDescent="0.25">
      <c r="A436" s="564"/>
      <c r="B436" s="568"/>
      <c r="C436" s="614"/>
      <c r="D436" s="709"/>
      <c r="E436" s="448"/>
      <c r="F436" s="94" t="s">
        <v>1028</v>
      </c>
      <c r="G436" s="523" t="s">
        <v>952</v>
      </c>
      <c r="H436" s="523"/>
      <c r="I436" s="523"/>
      <c r="J436" s="523"/>
      <c r="K436" s="583"/>
      <c r="L436" s="602"/>
    </row>
    <row r="437" spans="1:12" ht="15" customHeight="1" x14ac:dyDescent="0.25">
      <c r="A437" s="564"/>
      <c r="B437" s="568"/>
      <c r="C437" s="614"/>
      <c r="D437" s="709"/>
      <c r="E437" s="448"/>
      <c r="F437" s="94" t="s">
        <v>1031</v>
      </c>
      <c r="G437" s="523" t="s">
        <v>954</v>
      </c>
      <c r="H437" s="523"/>
      <c r="I437" s="523"/>
      <c r="J437" s="523"/>
      <c r="K437" s="583"/>
      <c r="L437" s="602"/>
    </row>
    <row r="438" spans="1:12" ht="15" customHeight="1" x14ac:dyDescent="0.25">
      <c r="A438" s="564"/>
      <c r="B438" s="568"/>
      <c r="C438" s="614"/>
      <c r="D438" s="709"/>
      <c r="E438" s="448"/>
      <c r="F438" s="94" t="s">
        <v>1032</v>
      </c>
      <c r="G438" s="523" t="s">
        <v>953</v>
      </c>
      <c r="H438" s="523"/>
      <c r="I438" s="523"/>
      <c r="J438" s="523"/>
      <c r="K438" s="583"/>
      <c r="L438" s="602"/>
    </row>
    <row r="439" spans="1:12" ht="15" customHeight="1" x14ac:dyDescent="0.25">
      <c r="A439" s="564"/>
      <c r="B439" s="568"/>
      <c r="C439" s="614"/>
      <c r="D439" s="709"/>
      <c r="E439" s="448"/>
      <c r="F439" s="148" t="s">
        <v>379</v>
      </c>
      <c r="G439" s="523" t="s">
        <v>399</v>
      </c>
      <c r="H439" s="523"/>
      <c r="I439" s="523"/>
      <c r="J439" s="523"/>
      <c r="K439" s="583"/>
      <c r="L439" s="602"/>
    </row>
    <row r="440" spans="1:12" ht="15" customHeight="1" x14ac:dyDescent="0.25">
      <c r="A440" s="564"/>
      <c r="B440" s="568"/>
      <c r="C440" s="614"/>
      <c r="D440" s="709"/>
      <c r="E440" s="448"/>
      <c r="F440" s="93" t="s">
        <v>701</v>
      </c>
      <c r="G440" s="523">
        <v>100000</v>
      </c>
      <c r="H440" s="523"/>
      <c r="I440" s="523"/>
      <c r="J440" s="523"/>
      <c r="K440" s="583"/>
      <c r="L440" s="602"/>
    </row>
    <row r="441" spans="1:12" ht="15" customHeight="1" x14ac:dyDescent="0.25">
      <c r="A441" s="564"/>
      <c r="B441" s="568"/>
      <c r="C441" s="614"/>
      <c r="D441" s="709"/>
      <c r="E441" s="448"/>
      <c r="F441" s="148" t="s">
        <v>257</v>
      </c>
      <c r="G441" s="523" t="s">
        <v>408</v>
      </c>
      <c r="H441" s="523"/>
      <c r="I441" s="523"/>
      <c r="J441" s="523"/>
      <c r="K441" s="583"/>
      <c r="L441" s="602"/>
    </row>
    <row r="442" spans="1:12" ht="15" customHeight="1" x14ac:dyDescent="0.25">
      <c r="A442" s="564"/>
      <c r="B442" s="568"/>
      <c r="C442" s="614"/>
      <c r="D442" s="709"/>
      <c r="E442" s="448"/>
      <c r="F442" s="148" t="s">
        <v>422</v>
      </c>
      <c r="G442" s="523" t="s">
        <v>378</v>
      </c>
      <c r="H442" s="523"/>
      <c r="I442" s="523"/>
      <c r="J442" s="523"/>
      <c r="K442" s="583"/>
      <c r="L442" s="602"/>
    </row>
    <row r="443" spans="1:12" ht="15" customHeight="1" x14ac:dyDescent="0.25">
      <c r="A443" s="564"/>
      <c r="B443" s="568"/>
      <c r="C443" s="614"/>
      <c r="D443" s="709"/>
      <c r="E443" s="448"/>
      <c r="F443" s="148" t="s">
        <v>410</v>
      </c>
      <c r="G443" s="523" t="s">
        <v>411</v>
      </c>
      <c r="H443" s="523"/>
      <c r="I443" s="523"/>
      <c r="J443" s="523"/>
      <c r="K443" s="583"/>
      <c r="L443" s="602"/>
    </row>
    <row r="444" spans="1:12" ht="15" customHeight="1" x14ac:dyDescent="0.25">
      <c r="A444" s="564"/>
      <c r="B444" s="568"/>
      <c r="C444" s="614"/>
      <c r="D444" s="709"/>
      <c r="E444" s="448"/>
      <c r="F444" s="148" t="s">
        <v>1030</v>
      </c>
      <c r="G444" s="523" t="s">
        <v>400</v>
      </c>
      <c r="H444" s="523"/>
      <c r="I444" s="523"/>
      <c r="J444" s="523"/>
      <c r="K444" s="583"/>
      <c r="L444" s="602"/>
    </row>
    <row r="445" spans="1:12" ht="15" customHeight="1" x14ac:dyDescent="0.25">
      <c r="A445" s="564"/>
      <c r="B445" s="568"/>
      <c r="C445" s="614"/>
      <c r="D445" s="709"/>
      <c r="E445" s="448"/>
      <c r="F445" s="148" t="s">
        <v>944</v>
      </c>
      <c r="G445" s="523" t="s">
        <v>943</v>
      </c>
      <c r="H445" s="523"/>
      <c r="I445" s="523"/>
      <c r="J445" s="523"/>
      <c r="K445" s="584">
        <v>5</v>
      </c>
      <c r="L445" s="533">
        <v>62895</v>
      </c>
    </row>
    <row r="446" spans="1:12" ht="15" customHeight="1" x14ac:dyDescent="0.25">
      <c r="A446" s="564"/>
      <c r="B446" s="568"/>
      <c r="C446" s="614"/>
      <c r="D446" s="709"/>
      <c r="E446" s="448"/>
      <c r="F446" s="148" t="s">
        <v>964</v>
      </c>
      <c r="G446" s="257" t="s">
        <v>1033</v>
      </c>
      <c r="H446" s="257" t="s">
        <v>1034</v>
      </c>
      <c r="I446" s="257" t="s">
        <v>1035</v>
      </c>
      <c r="J446" s="257" t="s">
        <v>1036</v>
      </c>
      <c r="K446" s="585"/>
      <c r="L446" s="603" t="e">
        <f>#REF!-#REF!*10%</f>
        <v>#REF!</v>
      </c>
    </row>
    <row r="447" spans="1:12" ht="15" customHeight="1" x14ac:dyDescent="0.25">
      <c r="A447" s="564"/>
      <c r="B447" s="568"/>
      <c r="C447" s="614"/>
      <c r="D447" s="709"/>
      <c r="E447" s="448"/>
      <c r="F447" s="148" t="s">
        <v>381</v>
      </c>
      <c r="G447" s="523" t="s">
        <v>1296</v>
      </c>
      <c r="H447" s="523"/>
      <c r="I447" s="523"/>
      <c r="J447" s="523"/>
      <c r="K447" s="585"/>
      <c r="L447" s="603" t="e">
        <f>#REF!-#REF!*10%</f>
        <v>#REF!</v>
      </c>
    </row>
    <row r="448" spans="1:12" ht="15" customHeight="1" x14ac:dyDescent="0.25">
      <c r="A448" s="564"/>
      <c r="B448" s="568"/>
      <c r="C448" s="614"/>
      <c r="D448" s="709"/>
      <c r="E448" s="448"/>
      <c r="F448" s="148" t="s">
        <v>402</v>
      </c>
      <c r="G448" s="523" t="s">
        <v>1297</v>
      </c>
      <c r="H448" s="523"/>
      <c r="I448" s="523"/>
      <c r="J448" s="523"/>
      <c r="K448" s="585"/>
      <c r="L448" s="603" t="e">
        <f>#REF!-#REF!*10%</f>
        <v>#REF!</v>
      </c>
    </row>
    <row r="449" spans="1:12" ht="15" customHeight="1" x14ac:dyDescent="0.25">
      <c r="A449" s="564"/>
      <c r="B449" s="568"/>
      <c r="C449" s="614"/>
      <c r="D449" s="709"/>
      <c r="E449" s="448"/>
      <c r="F449" s="148" t="s">
        <v>403</v>
      </c>
      <c r="G449" s="523" t="s">
        <v>404</v>
      </c>
      <c r="H449" s="523"/>
      <c r="I449" s="523"/>
      <c r="J449" s="523"/>
      <c r="K449" s="585"/>
      <c r="L449" s="603" t="e">
        <f>#REF!-#REF!*10%</f>
        <v>#REF!</v>
      </c>
    </row>
    <row r="450" spans="1:12" ht="15" customHeight="1" x14ac:dyDescent="0.25">
      <c r="A450" s="564"/>
      <c r="B450" s="568"/>
      <c r="C450" s="614"/>
      <c r="D450" s="709"/>
      <c r="E450" s="448"/>
      <c r="F450" s="94" t="s">
        <v>358</v>
      </c>
      <c r="G450" s="523" t="s">
        <v>359</v>
      </c>
      <c r="H450" s="523"/>
      <c r="I450" s="523"/>
      <c r="J450" s="523"/>
      <c r="K450" s="585"/>
      <c r="L450" s="603" t="e">
        <f>#REF!-#REF!*10%</f>
        <v>#REF!</v>
      </c>
    </row>
    <row r="451" spans="1:12" ht="15" customHeight="1" x14ac:dyDescent="0.25">
      <c r="A451" s="564"/>
      <c r="B451" s="568"/>
      <c r="C451" s="614"/>
      <c r="D451" s="709"/>
      <c r="E451" s="448"/>
      <c r="F451" s="148" t="s">
        <v>389</v>
      </c>
      <c r="G451" s="523" t="s">
        <v>390</v>
      </c>
      <c r="H451" s="523"/>
      <c r="I451" s="523"/>
      <c r="J451" s="523"/>
      <c r="K451" s="585"/>
      <c r="L451" s="603" t="e">
        <f>#REF!-#REF!*10%</f>
        <v>#REF!</v>
      </c>
    </row>
    <row r="452" spans="1:12" ht="15" customHeight="1" x14ac:dyDescent="0.25">
      <c r="A452" s="564"/>
      <c r="B452" s="568"/>
      <c r="C452" s="614"/>
      <c r="D452" s="709"/>
      <c r="E452" s="448"/>
      <c r="F452" s="93" t="s">
        <v>704</v>
      </c>
      <c r="G452" s="523" t="s">
        <v>705</v>
      </c>
      <c r="H452" s="523"/>
      <c r="I452" s="523"/>
      <c r="J452" s="523"/>
      <c r="K452" s="585"/>
      <c r="L452" s="603" t="e">
        <f>#REF!-#REF!*10%</f>
        <v>#REF!</v>
      </c>
    </row>
    <row r="453" spans="1:12" ht="15" customHeight="1" x14ac:dyDescent="0.25">
      <c r="A453" s="564"/>
      <c r="B453" s="568"/>
      <c r="C453" s="614"/>
      <c r="D453" s="709"/>
      <c r="E453" s="448"/>
      <c r="F453" s="93" t="s">
        <v>706</v>
      </c>
      <c r="G453" s="523" t="s">
        <v>390</v>
      </c>
      <c r="H453" s="523"/>
      <c r="I453" s="523"/>
      <c r="J453" s="523"/>
      <c r="K453" s="585"/>
      <c r="L453" s="603" t="e">
        <f>#REF!-#REF!*10%</f>
        <v>#REF!</v>
      </c>
    </row>
    <row r="454" spans="1:12" ht="15" customHeight="1" x14ac:dyDescent="0.25">
      <c r="A454" s="564"/>
      <c r="B454" s="568"/>
      <c r="C454" s="614"/>
      <c r="D454" s="709"/>
      <c r="E454" s="448"/>
      <c r="F454" s="93" t="s">
        <v>1271</v>
      </c>
      <c r="G454" s="523" t="s">
        <v>390</v>
      </c>
      <c r="H454" s="523"/>
      <c r="I454" s="523"/>
      <c r="J454" s="523"/>
      <c r="K454" s="585"/>
      <c r="L454" s="603" t="e">
        <f>#REF!-#REF!*10%</f>
        <v>#REF!</v>
      </c>
    </row>
    <row r="455" spans="1:12" ht="15" customHeight="1" x14ac:dyDescent="0.25">
      <c r="A455" s="564"/>
      <c r="B455" s="568"/>
      <c r="C455" s="614"/>
      <c r="D455" s="709"/>
      <c r="E455" s="448"/>
      <c r="F455" s="93" t="s">
        <v>707</v>
      </c>
      <c r="G455" s="523" t="s">
        <v>911</v>
      </c>
      <c r="H455" s="523"/>
      <c r="I455" s="523"/>
      <c r="J455" s="523"/>
      <c r="K455" s="585"/>
      <c r="L455" s="603" t="e">
        <f>#REF!-#REF!*10%</f>
        <v>#REF!</v>
      </c>
    </row>
    <row r="456" spans="1:12" ht="15" customHeight="1" x14ac:dyDescent="0.25">
      <c r="A456" s="564"/>
      <c r="B456" s="568"/>
      <c r="C456" s="614"/>
      <c r="D456" s="709"/>
      <c r="E456" s="448"/>
      <c r="F456" s="93" t="s">
        <v>708</v>
      </c>
      <c r="G456" s="523" t="s">
        <v>390</v>
      </c>
      <c r="H456" s="523"/>
      <c r="I456" s="523"/>
      <c r="J456" s="523"/>
      <c r="K456" s="585"/>
      <c r="L456" s="603" t="e">
        <f>#REF!-#REF!*10%</f>
        <v>#REF!</v>
      </c>
    </row>
    <row r="457" spans="1:12" ht="15" customHeight="1" x14ac:dyDescent="0.25">
      <c r="A457" s="564"/>
      <c r="B457" s="568"/>
      <c r="C457" s="614"/>
      <c r="D457" s="709"/>
      <c r="E457" s="448"/>
      <c r="F457" s="148" t="s">
        <v>377</v>
      </c>
      <c r="G457" s="523" t="s">
        <v>387</v>
      </c>
      <c r="H457" s="523"/>
      <c r="I457" s="523"/>
      <c r="J457" s="523"/>
      <c r="K457" s="585"/>
      <c r="L457" s="603" t="e">
        <f>#REF!-#REF!*10%</f>
        <v>#REF!</v>
      </c>
    </row>
    <row r="458" spans="1:12" ht="15" customHeight="1" x14ac:dyDescent="0.25">
      <c r="A458" s="564"/>
      <c r="B458" s="568"/>
      <c r="C458" s="614"/>
      <c r="D458" s="709"/>
      <c r="E458" s="448"/>
      <c r="F458" s="148" t="s">
        <v>562</v>
      </c>
      <c r="G458" s="523" t="s">
        <v>1024</v>
      </c>
      <c r="H458" s="523"/>
      <c r="I458" s="523"/>
      <c r="J458" s="523"/>
      <c r="K458" s="585"/>
      <c r="L458" s="603" t="e">
        <f>#REF!-#REF!*10%</f>
        <v>#REF!</v>
      </c>
    </row>
    <row r="459" spans="1:12" ht="15" customHeight="1" x14ac:dyDescent="0.25">
      <c r="A459" s="564"/>
      <c r="B459" s="568"/>
      <c r="C459" s="614"/>
      <c r="D459" s="709"/>
      <c r="E459" s="448"/>
      <c r="F459" s="148" t="s">
        <v>570</v>
      </c>
      <c r="G459" s="523" t="s">
        <v>613</v>
      </c>
      <c r="H459" s="523"/>
      <c r="I459" s="523"/>
      <c r="J459" s="523"/>
      <c r="K459" s="585"/>
      <c r="L459" s="603" t="e">
        <f>#REF!-#REF!*10%</f>
        <v>#REF!</v>
      </c>
    </row>
    <row r="460" spans="1:12" ht="15" customHeight="1" x14ac:dyDescent="0.25">
      <c r="A460" s="564"/>
      <c r="B460" s="568"/>
      <c r="C460" s="614"/>
      <c r="D460" s="709"/>
      <c r="E460" s="448"/>
      <c r="F460" s="167" t="s">
        <v>84</v>
      </c>
      <c r="G460" s="465">
        <v>6</v>
      </c>
      <c r="H460" s="465"/>
      <c r="I460" s="465"/>
      <c r="J460" s="465"/>
      <c r="K460" s="585"/>
      <c r="L460" s="603" t="e">
        <f>#REF!-#REF!*10%</f>
        <v>#REF!</v>
      </c>
    </row>
    <row r="461" spans="1:12" ht="15" customHeight="1" x14ac:dyDescent="0.25">
      <c r="A461" s="564"/>
      <c r="B461" s="569"/>
      <c r="C461" s="614"/>
      <c r="D461" s="709"/>
      <c r="E461" s="448"/>
      <c r="F461" s="136" t="s">
        <v>1016</v>
      </c>
      <c r="G461" s="454">
        <v>5</v>
      </c>
      <c r="H461" s="454"/>
      <c r="I461" s="454"/>
      <c r="J461" s="454"/>
      <c r="K461" s="585"/>
      <c r="L461" s="603" t="e">
        <f>#REF!-#REF!*10%</f>
        <v>#REF!</v>
      </c>
    </row>
    <row r="462" spans="1:12" ht="15" customHeight="1" x14ac:dyDescent="0.25">
      <c r="A462" s="564">
        <v>2</v>
      </c>
      <c r="B462" s="567"/>
      <c r="C462" s="614" t="s">
        <v>734</v>
      </c>
      <c r="D462" s="709"/>
      <c r="E462" s="448"/>
      <c r="F462" s="94" t="s">
        <v>81</v>
      </c>
      <c r="G462" s="523" t="s">
        <v>6</v>
      </c>
      <c r="H462" s="523"/>
      <c r="I462" s="523"/>
      <c r="J462" s="523"/>
      <c r="K462" s="501">
        <v>3</v>
      </c>
      <c r="L462" s="716">
        <v>62075</v>
      </c>
    </row>
    <row r="463" spans="1:12" ht="15" customHeight="1" x14ac:dyDescent="0.25">
      <c r="A463" s="564"/>
      <c r="B463" s="568"/>
      <c r="C463" s="614"/>
      <c r="D463" s="709"/>
      <c r="E463" s="448"/>
      <c r="F463" s="94" t="s">
        <v>80</v>
      </c>
      <c r="G463" s="469">
        <v>160</v>
      </c>
      <c r="H463" s="469"/>
      <c r="I463" s="469"/>
      <c r="J463" s="469"/>
      <c r="K463" s="583"/>
      <c r="L463" s="602"/>
    </row>
    <row r="464" spans="1:12" ht="15" customHeight="1" x14ac:dyDescent="0.25">
      <c r="A464" s="564"/>
      <c r="B464" s="568"/>
      <c r="C464" s="614"/>
      <c r="D464" s="709"/>
      <c r="E464" s="448"/>
      <c r="F464" s="94" t="s">
        <v>8</v>
      </c>
      <c r="G464" s="243">
        <v>3000</v>
      </c>
      <c r="H464" s="244">
        <v>4000</v>
      </c>
      <c r="I464" s="246">
        <v>5000</v>
      </c>
      <c r="J464" s="245">
        <v>6000</v>
      </c>
      <c r="K464" s="583"/>
      <c r="L464" s="602"/>
    </row>
    <row r="465" spans="1:12" ht="15" customHeight="1" x14ac:dyDescent="0.25">
      <c r="A465" s="564"/>
      <c r="B465" s="568"/>
      <c r="C465" s="614"/>
      <c r="D465" s="709"/>
      <c r="E465" s="448"/>
      <c r="F465" s="94" t="s">
        <v>817</v>
      </c>
      <c r="G465" s="243">
        <f>G463*80</f>
        <v>12800</v>
      </c>
      <c r="H465" s="244">
        <f>G463*90</f>
        <v>14400</v>
      </c>
      <c r="I465" s="246">
        <f>G463*100</f>
        <v>16000</v>
      </c>
      <c r="J465" s="245">
        <f>G463*104</f>
        <v>16640</v>
      </c>
      <c r="K465" s="583"/>
      <c r="L465" s="602"/>
    </row>
    <row r="466" spans="1:12" ht="15" customHeight="1" x14ac:dyDescent="0.25">
      <c r="A466" s="564"/>
      <c r="B466" s="568"/>
      <c r="C466" s="614"/>
      <c r="D466" s="709"/>
      <c r="E466" s="448"/>
      <c r="F466" s="94" t="s">
        <v>1269</v>
      </c>
      <c r="G466" s="451">
        <v>0.98</v>
      </c>
      <c r="H466" s="451"/>
      <c r="I466" s="451"/>
      <c r="J466" s="451"/>
      <c r="K466" s="583"/>
      <c r="L466" s="602"/>
    </row>
    <row r="467" spans="1:12" ht="15" customHeight="1" x14ac:dyDescent="0.25">
      <c r="A467" s="564"/>
      <c r="B467" s="568"/>
      <c r="C467" s="614"/>
      <c r="D467" s="709"/>
      <c r="E467" s="448"/>
      <c r="F467" s="93" t="s">
        <v>699</v>
      </c>
      <c r="G467" s="523" t="s">
        <v>700</v>
      </c>
      <c r="H467" s="523"/>
      <c r="I467" s="523"/>
      <c r="J467" s="523"/>
      <c r="K467" s="583"/>
      <c r="L467" s="602"/>
    </row>
    <row r="468" spans="1:12" ht="15" customHeight="1" x14ac:dyDescent="0.25">
      <c r="A468" s="564"/>
      <c r="B468" s="568"/>
      <c r="C468" s="614"/>
      <c r="D468" s="709"/>
      <c r="E468" s="448"/>
      <c r="F468" s="93" t="s">
        <v>1181</v>
      </c>
      <c r="G468" s="462" t="s">
        <v>1179</v>
      </c>
      <c r="H468" s="463"/>
      <c r="I468" s="463"/>
      <c r="J468" s="464"/>
      <c r="K468" s="583"/>
      <c r="L468" s="602"/>
    </row>
    <row r="469" spans="1:12" ht="15" customHeight="1" x14ac:dyDescent="0.25">
      <c r="A469" s="564"/>
      <c r="B469" s="568"/>
      <c r="C469" s="614"/>
      <c r="D469" s="709"/>
      <c r="E469" s="448"/>
      <c r="F469" s="94" t="s">
        <v>83</v>
      </c>
      <c r="G469" s="523">
        <v>65</v>
      </c>
      <c r="H469" s="523"/>
      <c r="I469" s="523"/>
      <c r="J469" s="523"/>
      <c r="K469" s="583"/>
      <c r="L469" s="602"/>
    </row>
    <row r="470" spans="1:12" ht="15" customHeight="1" x14ac:dyDescent="0.25">
      <c r="A470" s="564"/>
      <c r="B470" s="568"/>
      <c r="C470" s="614"/>
      <c r="D470" s="709"/>
      <c r="E470" s="448"/>
      <c r="F470" s="94" t="s">
        <v>396</v>
      </c>
      <c r="G470" s="523" t="s">
        <v>1082</v>
      </c>
      <c r="H470" s="523"/>
      <c r="I470" s="523"/>
      <c r="J470" s="523"/>
      <c r="K470" s="583"/>
      <c r="L470" s="602"/>
    </row>
    <row r="471" spans="1:12" ht="15" customHeight="1" x14ac:dyDescent="0.25">
      <c r="A471" s="564"/>
      <c r="B471" s="568"/>
      <c r="C471" s="614"/>
      <c r="D471" s="709"/>
      <c r="E471" s="448"/>
      <c r="F471" s="94" t="s">
        <v>1028</v>
      </c>
      <c r="G471" s="523" t="s">
        <v>952</v>
      </c>
      <c r="H471" s="523"/>
      <c r="I471" s="523"/>
      <c r="J471" s="523"/>
      <c r="K471" s="583"/>
      <c r="L471" s="602"/>
    </row>
    <row r="472" spans="1:12" ht="15" customHeight="1" x14ac:dyDescent="0.25">
      <c r="A472" s="564"/>
      <c r="B472" s="568"/>
      <c r="C472" s="614"/>
      <c r="D472" s="709"/>
      <c r="E472" s="448"/>
      <c r="F472" s="94" t="s">
        <v>1031</v>
      </c>
      <c r="G472" s="523" t="s">
        <v>954</v>
      </c>
      <c r="H472" s="523"/>
      <c r="I472" s="523"/>
      <c r="J472" s="523"/>
      <c r="K472" s="583"/>
      <c r="L472" s="602"/>
    </row>
    <row r="473" spans="1:12" ht="15" customHeight="1" x14ac:dyDescent="0.25">
      <c r="A473" s="564"/>
      <c r="B473" s="568"/>
      <c r="C473" s="614"/>
      <c r="D473" s="709"/>
      <c r="E473" s="448"/>
      <c r="F473" s="94" t="s">
        <v>1032</v>
      </c>
      <c r="G473" s="523" t="s">
        <v>953</v>
      </c>
      <c r="H473" s="523"/>
      <c r="I473" s="523"/>
      <c r="J473" s="523"/>
      <c r="K473" s="583"/>
      <c r="L473" s="602"/>
    </row>
    <row r="474" spans="1:12" ht="15" customHeight="1" x14ac:dyDescent="0.25">
      <c r="A474" s="564"/>
      <c r="B474" s="568"/>
      <c r="C474" s="614"/>
      <c r="D474" s="709"/>
      <c r="E474" s="448"/>
      <c r="F474" s="148" t="s">
        <v>379</v>
      </c>
      <c r="G474" s="523" t="s">
        <v>399</v>
      </c>
      <c r="H474" s="523"/>
      <c r="I474" s="523"/>
      <c r="J474" s="523"/>
      <c r="K474" s="583"/>
      <c r="L474" s="602"/>
    </row>
    <row r="475" spans="1:12" ht="15" customHeight="1" x14ac:dyDescent="0.25">
      <c r="A475" s="564"/>
      <c r="B475" s="568"/>
      <c r="C475" s="614"/>
      <c r="D475" s="709"/>
      <c r="E475" s="448"/>
      <c r="F475" s="93" t="s">
        <v>701</v>
      </c>
      <c r="G475" s="523">
        <v>100000</v>
      </c>
      <c r="H475" s="523"/>
      <c r="I475" s="523"/>
      <c r="J475" s="523"/>
      <c r="K475" s="583"/>
      <c r="L475" s="602"/>
    </row>
    <row r="476" spans="1:12" ht="15" customHeight="1" x14ac:dyDescent="0.25">
      <c r="A476" s="564"/>
      <c r="B476" s="568"/>
      <c r="C476" s="614"/>
      <c r="D476" s="709"/>
      <c r="E476" s="448"/>
      <c r="F476" s="148" t="s">
        <v>257</v>
      </c>
      <c r="G476" s="523" t="s">
        <v>408</v>
      </c>
      <c r="H476" s="523"/>
      <c r="I476" s="523"/>
      <c r="J476" s="523"/>
      <c r="K476" s="583"/>
      <c r="L476" s="602"/>
    </row>
    <row r="477" spans="1:12" ht="15" customHeight="1" x14ac:dyDescent="0.25">
      <c r="A477" s="564"/>
      <c r="B477" s="568"/>
      <c r="C477" s="614"/>
      <c r="D477" s="709"/>
      <c r="E477" s="448"/>
      <c r="F477" s="148" t="s">
        <v>422</v>
      </c>
      <c r="G477" s="523" t="s">
        <v>378</v>
      </c>
      <c r="H477" s="523"/>
      <c r="I477" s="523"/>
      <c r="J477" s="523"/>
      <c r="K477" s="583"/>
      <c r="L477" s="602"/>
    </row>
    <row r="478" spans="1:12" ht="15" customHeight="1" x14ac:dyDescent="0.25">
      <c r="A478" s="564"/>
      <c r="B478" s="568"/>
      <c r="C478" s="614"/>
      <c r="D478" s="709"/>
      <c r="E478" s="448"/>
      <c r="F478" s="148" t="s">
        <v>410</v>
      </c>
      <c r="G478" s="523" t="s">
        <v>411</v>
      </c>
      <c r="H478" s="523"/>
      <c r="I478" s="523"/>
      <c r="J478" s="523"/>
      <c r="K478" s="583"/>
      <c r="L478" s="602"/>
    </row>
    <row r="479" spans="1:12" ht="15" customHeight="1" x14ac:dyDescent="0.25">
      <c r="A479" s="564"/>
      <c r="B479" s="568"/>
      <c r="C479" s="614"/>
      <c r="D479" s="709"/>
      <c r="E479" s="448"/>
      <c r="F479" s="148" t="s">
        <v>1030</v>
      </c>
      <c r="G479" s="523" t="s">
        <v>400</v>
      </c>
      <c r="H479" s="523"/>
      <c r="I479" s="523"/>
      <c r="J479" s="523"/>
      <c r="K479" s="583"/>
      <c r="L479" s="602"/>
    </row>
    <row r="480" spans="1:12" ht="15" customHeight="1" x14ac:dyDescent="0.25">
      <c r="A480" s="564"/>
      <c r="B480" s="568"/>
      <c r="C480" s="614"/>
      <c r="D480" s="709"/>
      <c r="E480" s="448"/>
      <c r="F480" s="148" t="s">
        <v>944</v>
      </c>
      <c r="G480" s="523" t="s">
        <v>943</v>
      </c>
      <c r="H480" s="523"/>
      <c r="I480" s="523"/>
      <c r="J480" s="523"/>
      <c r="K480" s="584">
        <v>5</v>
      </c>
      <c r="L480" s="533">
        <v>66420</v>
      </c>
    </row>
    <row r="481" spans="1:12" ht="15" customHeight="1" x14ac:dyDescent="0.25">
      <c r="A481" s="564"/>
      <c r="B481" s="568"/>
      <c r="C481" s="614"/>
      <c r="D481" s="709"/>
      <c r="E481" s="448"/>
      <c r="F481" s="148" t="s">
        <v>964</v>
      </c>
      <c r="G481" s="257" t="s">
        <v>1033</v>
      </c>
      <c r="H481" s="257" t="s">
        <v>1034</v>
      </c>
      <c r="I481" s="257" t="s">
        <v>1035</v>
      </c>
      <c r="J481" s="257" t="s">
        <v>1036</v>
      </c>
      <c r="K481" s="585"/>
      <c r="L481" s="603" t="e">
        <f>#REF!-#REF!*10%</f>
        <v>#REF!</v>
      </c>
    </row>
    <row r="482" spans="1:12" ht="15" customHeight="1" x14ac:dyDescent="0.25">
      <c r="A482" s="564"/>
      <c r="B482" s="568"/>
      <c r="C482" s="614"/>
      <c r="D482" s="709"/>
      <c r="E482" s="448"/>
      <c r="F482" s="148" t="s">
        <v>381</v>
      </c>
      <c r="G482" s="523" t="s">
        <v>1296</v>
      </c>
      <c r="H482" s="523"/>
      <c r="I482" s="523"/>
      <c r="J482" s="523"/>
      <c r="K482" s="585"/>
      <c r="L482" s="603" t="e">
        <f>#REF!-#REF!*10%</f>
        <v>#REF!</v>
      </c>
    </row>
    <row r="483" spans="1:12" ht="15" customHeight="1" x14ac:dyDescent="0.25">
      <c r="A483" s="564"/>
      <c r="B483" s="568"/>
      <c r="C483" s="614"/>
      <c r="D483" s="709"/>
      <c r="E483" s="448"/>
      <c r="F483" s="148" t="s">
        <v>402</v>
      </c>
      <c r="G483" s="523" t="s">
        <v>1297</v>
      </c>
      <c r="H483" s="523"/>
      <c r="I483" s="523"/>
      <c r="J483" s="523"/>
      <c r="K483" s="585"/>
      <c r="L483" s="603" t="e">
        <f>#REF!-#REF!*10%</f>
        <v>#REF!</v>
      </c>
    </row>
    <row r="484" spans="1:12" ht="15" customHeight="1" x14ac:dyDescent="0.25">
      <c r="A484" s="564"/>
      <c r="B484" s="568"/>
      <c r="C484" s="614"/>
      <c r="D484" s="709"/>
      <c r="E484" s="448"/>
      <c r="F484" s="148" t="s">
        <v>403</v>
      </c>
      <c r="G484" s="523" t="s">
        <v>404</v>
      </c>
      <c r="H484" s="523"/>
      <c r="I484" s="523"/>
      <c r="J484" s="523"/>
      <c r="K484" s="585"/>
      <c r="L484" s="603" t="e">
        <f>#REF!-#REF!*10%</f>
        <v>#REF!</v>
      </c>
    </row>
    <row r="485" spans="1:12" ht="15" customHeight="1" x14ac:dyDescent="0.25">
      <c r="A485" s="564"/>
      <c r="B485" s="568"/>
      <c r="C485" s="614"/>
      <c r="D485" s="709"/>
      <c r="E485" s="448"/>
      <c r="F485" s="94" t="s">
        <v>358</v>
      </c>
      <c r="G485" s="523" t="s">
        <v>359</v>
      </c>
      <c r="H485" s="523"/>
      <c r="I485" s="523"/>
      <c r="J485" s="523"/>
      <c r="K485" s="585"/>
      <c r="L485" s="603" t="e">
        <f>#REF!-#REF!*10%</f>
        <v>#REF!</v>
      </c>
    </row>
    <row r="486" spans="1:12" ht="15" customHeight="1" x14ac:dyDescent="0.25">
      <c r="A486" s="564"/>
      <c r="B486" s="568"/>
      <c r="C486" s="614"/>
      <c r="D486" s="709"/>
      <c r="E486" s="448"/>
      <c r="F486" s="148" t="s">
        <v>389</v>
      </c>
      <c r="G486" s="523" t="s">
        <v>390</v>
      </c>
      <c r="H486" s="523"/>
      <c r="I486" s="523"/>
      <c r="J486" s="523"/>
      <c r="K486" s="585"/>
      <c r="L486" s="603" t="e">
        <f>#REF!-#REF!*10%</f>
        <v>#REF!</v>
      </c>
    </row>
    <row r="487" spans="1:12" ht="15" customHeight="1" x14ac:dyDescent="0.25">
      <c r="A487" s="564"/>
      <c r="B487" s="568"/>
      <c r="C487" s="614"/>
      <c r="D487" s="709"/>
      <c r="E487" s="448"/>
      <c r="F487" s="93" t="s">
        <v>704</v>
      </c>
      <c r="G487" s="523" t="s">
        <v>705</v>
      </c>
      <c r="H487" s="523"/>
      <c r="I487" s="523"/>
      <c r="J487" s="523"/>
      <c r="K487" s="585"/>
      <c r="L487" s="603" t="e">
        <f>#REF!-#REF!*10%</f>
        <v>#REF!</v>
      </c>
    </row>
    <row r="488" spans="1:12" ht="15" customHeight="1" x14ac:dyDescent="0.25">
      <c r="A488" s="564"/>
      <c r="B488" s="568"/>
      <c r="C488" s="614"/>
      <c r="D488" s="709"/>
      <c r="E488" s="448"/>
      <c r="F488" s="93" t="s">
        <v>706</v>
      </c>
      <c r="G488" s="523" t="s">
        <v>390</v>
      </c>
      <c r="H488" s="523"/>
      <c r="I488" s="523"/>
      <c r="J488" s="523"/>
      <c r="K488" s="585"/>
      <c r="L488" s="603" t="e">
        <f>#REF!-#REF!*10%</f>
        <v>#REF!</v>
      </c>
    </row>
    <row r="489" spans="1:12" ht="15" customHeight="1" x14ac:dyDescent="0.25">
      <c r="A489" s="564"/>
      <c r="B489" s="568"/>
      <c r="C489" s="614"/>
      <c r="D489" s="709"/>
      <c r="E489" s="448"/>
      <c r="F489" s="93" t="s">
        <v>1271</v>
      </c>
      <c r="G489" s="523" t="s">
        <v>390</v>
      </c>
      <c r="H489" s="523"/>
      <c r="I489" s="523"/>
      <c r="J489" s="523"/>
      <c r="K489" s="585"/>
      <c r="L489" s="603" t="e">
        <f>#REF!-#REF!*10%</f>
        <v>#REF!</v>
      </c>
    </row>
    <row r="490" spans="1:12" ht="15" customHeight="1" x14ac:dyDescent="0.25">
      <c r="A490" s="564"/>
      <c r="B490" s="568"/>
      <c r="C490" s="614"/>
      <c r="D490" s="709"/>
      <c r="E490" s="448"/>
      <c r="F490" s="93" t="s">
        <v>707</v>
      </c>
      <c r="G490" s="523" t="s">
        <v>911</v>
      </c>
      <c r="H490" s="523"/>
      <c r="I490" s="523"/>
      <c r="J490" s="523"/>
      <c r="K490" s="585"/>
      <c r="L490" s="603" t="e">
        <f>#REF!-#REF!*10%</f>
        <v>#REF!</v>
      </c>
    </row>
    <row r="491" spans="1:12" ht="15" customHeight="1" x14ac:dyDescent="0.25">
      <c r="A491" s="564"/>
      <c r="B491" s="568"/>
      <c r="C491" s="614"/>
      <c r="D491" s="709"/>
      <c r="E491" s="448"/>
      <c r="F491" s="93" t="s">
        <v>708</v>
      </c>
      <c r="G491" s="523" t="s">
        <v>390</v>
      </c>
      <c r="H491" s="523"/>
      <c r="I491" s="523"/>
      <c r="J491" s="523"/>
      <c r="K491" s="585"/>
      <c r="L491" s="603" t="e">
        <f>#REF!-#REF!*10%</f>
        <v>#REF!</v>
      </c>
    </row>
    <row r="492" spans="1:12" ht="15" customHeight="1" x14ac:dyDescent="0.25">
      <c r="A492" s="564"/>
      <c r="B492" s="568"/>
      <c r="C492" s="614"/>
      <c r="D492" s="709"/>
      <c r="E492" s="448"/>
      <c r="F492" s="148" t="s">
        <v>377</v>
      </c>
      <c r="G492" s="523" t="s">
        <v>387</v>
      </c>
      <c r="H492" s="523"/>
      <c r="I492" s="523"/>
      <c r="J492" s="523"/>
      <c r="K492" s="585"/>
      <c r="L492" s="603" t="e">
        <f>#REF!-#REF!*10%</f>
        <v>#REF!</v>
      </c>
    </row>
    <row r="493" spans="1:12" ht="15" customHeight="1" x14ac:dyDescent="0.25">
      <c r="A493" s="564"/>
      <c r="B493" s="568"/>
      <c r="C493" s="614"/>
      <c r="D493" s="709"/>
      <c r="E493" s="448"/>
      <c r="F493" s="148" t="s">
        <v>562</v>
      </c>
      <c r="G493" s="523" t="s">
        <v>1024</v>
      </c>
      <c r="H493" s="523"/>
      <c r="I493" s="523"/>
      <c r="J493" s="523"/>
      <c r="K493" s="585"/>
      <c r="L493" s="603" t="e">
        <f>#REF!-#REF!*10%</f>
        <v>#REF!</v>
      </c>
    </row>
    <row r="494" spans="1:12" ht="15" customHeight="1" x14ac:dyDescent="0.25">
      <c r="A494" s="564"/>
      <c r="B494" s="568"/>
      <c r="C494" s="614"/>
      <c r="D494" s="709"/>
      <c r="E494" s="448"/>
      <c r="F494" s="148" t="s">
        <v>570</v>
      </c>
      <c r="G494" s="523" t="s">
        <v>613</v>
      </c>
      <c r="H494" s="523"/>
      <c r="I494" s="523"/>
      <c r="J494" s="523"/>
      <c r="K494" s="585"/>
      <c r="L494" s="603" t="e">
        <f>#REF!-#REF!*10%</f>
        <v>#REF!</v>
      </c>
    </row>
    <row r="495" spans="1:12" ht="15" customHeight="1" x14ac:dyDescent="0.25">
      <c r="A495" s="564"/>
      <c r="B495" s="568"/>
      <c r="C495" s="614"/>
      <c r="D495" s="709"/>
      <c r="E495" s="448"/>
      <c r="F495" s="167" t="s">
        <v>84</v>
      </c>
      <c r="G495" s="465">
        <v>6.1</v>
      </c>
      <c r="H495" s="465"/>
      <c r="I495" s="465"/>
      <c r="J495" s="465"/>
      <c r="K495" s="585"/>
      <c r="L495" s="603" t="e">
        <f>#REF!-#REF!*10%</f>
        <v>#REF!</v>
      </c>
    </row>
    <row r="496" spans="1:12" ht="15" customHeight="1" x14ac:dyDescent="0.25">
      <c r="A496" s="564"/>
      <c r="B496" s="569"/>
      <c r="C496" s="614"/>
      <c r="D496" s="709"/>
      <c r="E496" s="448"/>
      <c r="F496" s="136" t="s">
        <v>1016</v>
      </c>
      <c r="G496" s="454">
        <v>5</v>
      </c>
      <c r="H496" s="454"/>
      <c r="I496" s="454"/>
      <c r="J496" s="454"/>
      <c r="K496" s="585"/>
      <c r="L496" s="603" t="e">
        <f>#REF!-#REF!*10%</f>
        <v>#REF!</v>
      </c>
    </row>
    <row r="497" spans="1:12" ht="15" customHeight="1" x14ac:dyDescent="0.25">
      <c r="A497" s="564">
        <v>3</v>
      </c>
      <c r="B497" s="567"/>
      <c r="C497" s="614" t="s">
        <v>732</v>
      </c>
      <c r="D497" s="709"/>
      <c r="E497" s="448"/>
      <c r="F497" s="94" t="s">
        <v>81</v>
      </c>
      <c r="G497" s="523" t="s">
        <v>6</v>
      </c>
      <c r="H497" s="523"/>
      <c r="I497" s="523"/>
      <c r="J497" s="523"/>
      <c r="K497" s="501">
        <v>3</v>
      </c>
      <c r="L497" s="716">
        <v>66890</v>
      </c>
    </row>
    <row r="498" spans="1:12" ht="15" customHeight="1" x14ac:dyDescent="0.25">
      <c r="A498" s="564"/>
      <c r="B498" s="568"/>
      <c r="C498" s="614"/>
      <c r="D498" s="709"/>
      <c r="E498" s="448"/>
      <c r="F498" s="94" t="s">
        <v>80</v>
      </c>
      <c r="G498" s="469">
        <v>240</v>
      </c>
      <c r="H498" s="469"/>
      <c r="I498" s="469"/>
      <c r="J498" s="469"/>
      <c r="K498" s="583"/>
      <c r="L498" s="602"/>
    </row>
    <row r="499" spans="1:12" ht="15" customHeight="1" x14ac:dyDescent="0.25">
      <c r="A499" s="564"/>
      <c r="B499" s="568"/>
      <c r="C499" s="614"/>
      <c r="D499" s="709"/>
      <c r="E499" s="448"/>
      <c r="F499" s="94" t="s">
        <v>8</v>
      </c>
      <c r="G499" s="243">
        <v>3000</v>
      </c>
      <c r="H499" s="244">
        <v>4000</v>
      </c>
      <c r="I499" s="246">
        <v>5000</v>
      </c>
      <c r="J499" s="245">
        <v>6000</v>
      </c>
      <c r="K499" s="583"/>
      <c r="L499" s="602"/>
    </row>
    <row r="500" spans="1:12" ht="15" customHeight="1" x14ac:dyDescent="0.25">
      <c r="A500" s="564"/>
      <c r="B500" s="568"/>
      <c r="C500" s="614"/>
      <c r="D500" s="709"/>
      <c r="E500" s="448"/>
      <c r="F500" s="94" t="s">
        <v>817</v>
      </c>
      <c r="G500" s="243">
        <f>G498*80</f>
        <v>19200</v>
      </c>
      <c r="H500" s="244">
        <f>G498*90</f>
        <v>21600</v>
      </c>
      <c r="I500" s="246">
        <f>G498*100</f>
        <v>24000</v>
      </c>
      <c r="J500" s="245">
        <f>G498*104</f>
        <v>24960</v>
      </c>
      <c r="K500" s="583"/>
      <c r="L500" s="602"/>
    </row>
    <row r="501" spans="1:12" ht="15" customHeight="1" x14ac:dyDescent="0.25">
      <c r="A501" s="564"/>
      <c r="B501" s="568"/>
      <c r="C501" s="614"/>
      <c r="D501" s="709"/>
      <c r="E501" s="448"/>
      <c r="F501" s="94" t="s">
        <v>1269</v>
      </c>
      <c r="G501" s="451">
        <v>0.98</v>
      </c>
      <c r="H501" s="451"/>
      <c r="I501" s="451"/>
      <c r="J501" s="451"/>
      <c r="K501" s="583"/>
      <c r="L501" s="602"/>
    </row>
    <row r="502" spans="1:12" ht="15" customHeight="1" x14ac:dyDescent="0.25">
      <c r="A502" s="564"/>
      <c r="B502" s="568"/>
      <c r="C502" s="614"/>
      <c r="D502" s="709"/>
      <c r="E502" s="448"/>
      <c r="F502" s="93" t="s">
        <v>699</v>
      </c>
      <c r="G502" s="523" t="s">
        <v>700</v>
      </c>
      <c r="H502" s="523"/>
      <c r="I502" s="523"/>
      <c r="J502" s="523"/>
      <c r="K502" s="583"/>
      <c r="L502" s="602"/>
    </row>
    <row r="503" spans="1:12" ht="15" customHeight="1" x14ac:dyDescent="0.25">
      <c r="A503" s="564"/>
      <c r="B503" s="568"/>
      <c r="C503" s="614"/>
      <c r="D503" s="709"/>
      <c r="E503" s="448"/>
      <c r="F503" s="93" t="s">
        <v>1181</v>
      </c>
      <c r="G503" s="462" t="s">
        <v>1179</v>
      </c>
      <c r="H503" s="463"/>
      <c r="I503" s="463"/>
      <c r="J503" s="464"/>
      <c r="K503" s="583"/>
      <c r="L503" s="602"/>
    </row>
    <row r="504" spans="1:12" ht="15" customHeight="1" x14ac:dyDescent="0.25">
      <c r="A504" s="564"/>
      <c r="B504" s="568"/>
      <c r="C504" s="614"/>
      <c r="D504" s="709"/>
      <c r="E504" s="448"/>
      <c r="F504" s="94" t="s">
        <v>83</v>
      </c>
      <c r="G504" s="523">
        <v>65</v>
      </c>
      <c r="H504" s="523"/>
      <c r="I504" s="523"/>
      <c r="J504" s="523"/>
      <c r="K504" s="583"/>
      <c r="L504" s="602"/>
    </row>
    <row r="505" spans="1:12" ht="15" customHeight="1" x14ac:dyDescent="0.25">
      <c r="A505" s="564"/>
      <c r="B505" s="568"/>
      <c r="C505" s="614"/>
      <c r="D505" s="709"/>
      <c r="E505" s="448"/>
      <c r="F505" s="94" t="s">
        <v>396</v>
      </c>
      <c r="G505" s="523" t="s">
        <v>1082</v>
      </c>
      <c r="H505" s="523"/>
      <c r="I505" s="523"/>
      <c r="J505" s="523"/>
      <c r="K505" s="583"/>
      <c r="L505" s="602"/>
    </row>
    <row r="506" spans="1:12" ht="15" customHeight="1" x14ac:dyDescent="0.25">
      <c r="A506" s="564"/>
      <c r="B506" s="568"/>
      <c r="C506" s="614"/>
      <c r="D506" s="709"/>
      <c r="E506" s="448"/>
      <c r="F506" s="94" t="s">
        <v>1028</v>
      </c>
      <c r="G506" s="523" t="s">
        <v>952</v>
      </c>
      <c r="H506" s="523"/>
      <c r="I506" s="523"/>
      <c r="J506" s="523"/>
      <c r="K506" s="583"/>
      <c r="L506" s="602"/>
    </row>
    <row r="507" spans="1:12" ht="15" customHeight="1" x14ac:dyDescent="0.25">
      <c r="A507" s="564"/>
      <c r="B507" s="568"/>
      <c r="C507" s="614"/>
      <c r="D507" s="709"/>
      <c r="E507" s="448"/>
      <c r="F507" s="94" t="s">
        <v>1031</v>
      </c>
      <c r="G507" s="523" t="s">
        <v>954</v>
      </c>
      <c r="H507" s="523"/>
      <c r="I507" s="523"/>
      <c r="J507" s="523"/>
      <c r="K507" s="583"/>
      <c r="L507" s="602"/>
    </row>
    <row r="508" spans="1:12" ht="15" customHeight="1" x14ac:dyDescent="0.25">
      <c r="A508" s="564"/>
      <c r="B508" s="568"/>
      <c r="C508" s="614"/>
      <c r="D508" s="709"/>
      <c r="E508" s="448"/>
      <c r="F508" s="94" t="s">
        <v>1032</v>
      </c>
      <c r="G508" s="523" t="s">
        <v>953</v>
      </c>
      <c r="H508" s="523"/>
      <c r="I508" s="523"/>
      <c r="J508" s="523"/>
      <c r="K508" s="583"/>
      <c r="L508" s="602"/>
    </row>
    <row r="509" spans="1:12" ht="15" customHeight="1" x14ac:dyDescent="0.25">
      <c r="A509" s="564"/>
      <c r="B509" s="568"/>
      <c r="C509" s="614"/>
      <c r="D509" s="709"/>
      <c r="E509" s="448"/>
      <c r="F509" s="148" t="s">
        <v>379</v>
      </c>
      <c r="G509" s="523" t="s">
        <v>399</v>
      </c>
      <c r="H509" s="523"/>
      <c r="I509" s="523"/>
      <c r="J509" s="523"/>
      <c r="K509" s="583"/>
      <c r="L509" s="602"/>
    </row>
    <row r="510" spans="1:12" ht="15" customHeight="1" x14ac:dyDescent="0.25">
      <c r="A510" s="564"/>
      <c r="B510" s="568"/>
      <c r="C510" s="614"/>
      <c r="D510" s="709"/>
      <c r="E510" s="448"/>
      <c r="F510" s="93" t="s">
        <v>701</v>
      </c>
      <c r="G510" s="523">
        <v>100000</v>
      </c>
      <c r="H510" s="523"/>
      <c r="I510" s="523"/>
      <c r="J510" s="523"/>
      <c r="K510" s="583"/>
      <c r="L510" s="602"/>
    </row>
    <row r="511" spans="1:12" ht="15" customHeight="1" x14ac:dyDescent="0.25">
      <c r="A511" s="564"/>
      <c r="B511" s="568"/>
      <c r="C511" s="614"/>
      <c r="D511" s="709"/>
      <c r="E511" s="448"/>
      <c r="F511" s="148" t="s">
        <v>257</v>
      </c>
      <c r="G511" s="523" t="s">
        <v>408</v>
      </c>
      <c r="H511" s="523"/>
      <c r="I511" s="523"/>
      <c r="J511" s="523"/>
      <c r="K511" s="583"/>
      <c r="L511" s="602"/>
    </row>
    <row r="512" spans="1:12" ht="15" customHeight="1" x14ac:dyDescent="0.25">
      <c r="A512" s="564"/>
      <c r="B512" s="568"/>
      <c r="C512" s="614"/>
      <c r="D512" s="709"/>
      <c r="E512" s="448"/>
      <c r="F512" s="148" t="s">
        <v>422</v>
      </c>
      <c r="G512" s="523" t="s">
        <v>378</v>
      </c>
      <c r="H512" s="523"/>
      <c r="I512" s="523"/>
      <c r="J512" s="523"/>
      <c r="K512" s="583"/>
      <c r="L512" s="602"/>
    </row>
    <row r="513" spans="1:12" ht="15" customHeight="1" x14ac:dyDescent="0.25">
      <c r="A513" s="564"/>
      <c r="B513" s="568"/>
      <c r="C513" s="614"/>
      <c r="D513" s="709"/>
      <c r="E513" s="448"/>
      <c r="F513" s="148" t="s">
        <v>410</v>
      </c>
      <c r="G513" s="523" t="s">
        <v>411</v>
      </c>
      <c r="H513" s="523"/>
      <c r="I513" s="523"/>
      <c r="J513" s="523"/>
      <c r="K513" s="583"/>
      <c r="L513" s="602"/>
    </row>
    <row r="514" spans="1:12" ht="15" customHeight="1" x14ac:dyDescent="0.25">
      <c r="A514" s="564"/>
      <c r="B514" s="568"/>
      <c r="C514" s="614"/>
      <c r="D514" s="709"/>
      <c r="E514" s="448"/>
      <c r="F514" s="148" t="s">
        <v>1030</v>
      </c>
      <c r="G514" s="523" t="s">
        <v>400</v>
      </c>
      <c r="H514" s="523"/>
      <c r="I514" s="523"/>
      <c r="J514" s="523"/>
      <c r="K514" s="583"/>
      <c r="L514" s="602"/>
    </row>
    <row r="515" spans="1:12" ht="15" customHeight="1" x14ac:dyDescent="0.25">
      <c r="A515" s="564"/>
      <c r="B515" s="568"/>
      <c r="C515" s="614"/>
      <c r="D515" s="709"/>
      <c r="E515" s="448"/>
      <c r="F515" s="148" t="s">
        <v>944</v>
      </c>
      <c r="G515" s="523" t="s">
        <v>943</v>
      </c>
      <c r="H515" s="523"/>
      <c r="I515" s="523"/>
      <c r="J515" s="523"/>
      <c r="K515" s="584">
        <v>5</v>
      </c>
      <c r="L515" s="533">
        <v>71572</v>
      </c>
    </row>
    <row r="516" spans="1:12" ht="15" customHeight="1" x14ac:dyDescent="0.25">
      <c r="A516" s="564"/>
      <c r="B516" s="568"/>
      <c r="C516" s="614"/>
      <c r="D516" s="709"/>
      <c r="E516" s="448"/>
      <c r="F516" s="148" t="s">
        <v>964</v>
      </c>
      <c r="G516" s="257" t="s">
        <v>1033</v>
      </c>
      <c r="H516" s="257" t="s">
        <v>1034</v>
      </c>
      <c r="I516" s="257" t="s">
        <v>1035</v>
      </c>
      <c r="J516" s="257" t="s">
        <v>1036</v>
      </c>
      <c r="K516" s="585"/>
      <c r="L516" s="603" t="e">
        <f>#REF!-#REF!*10%</f>
        <v>#REF!</v>
      </c>
    </row>
    <row r="517" spans="1:12" ht="15" customHeight="1" x14ac:dyDescent="0.25">
      <c r="A517" s="564"/>
      <c r="B517" s="568"/>
      <c r="C517" s="614"/>
      <c r="D517" s="709"/>
      <c r="E517" s="448"/>
      <c r="F517" s="148" t="s">
        <v>381</v>
      </c>
      <c r="G517" s="523" t="s">
        <v>1296</v>
      </c>
      <c r="H517" s="523"/>
      <c r="I517" s="523"/>
      <c r="J517" s="523"/>
      <c r="K517" s="585"/>
      <c r="L517" s="603" t="e">
        <f>#REF!-#REF!*10%</f>
        <v>#REF!</v>
      </c>
    </row>
    <row r="518" spans="1:12" ht="15" customHeight="1" x14ac:dyDescent="0.25">
      <c r="A518" s="564"/>
      <c r="B518" s="568"/>
      <c r="C518" s="614"/>
      <c r="D518" s="709"/>
      <c r="E518" s="448"/>
      <c r="F518" s="148" t="s">
        <v>402</v>
      </c>
      <c r="G518" s="523" t="s">
        <v>1297</v>
      </c>
      <c r="H518" s="523"/>
      <c r="I518" s="523"/>
      <c r="J518" s="523"/>
      <c r="K518" s="585"/>
      <c r="L518" s="603" t="e">
        <f>#REF!-#REF!*10%</f>
        <v>#REF!</v>
      </c>
    </row>
    <row r="519" spans="1:12" ht="15" customHeight="1" x14ac:dyDescent="0.25">
      <c r="A519" s="564"/>
      <c r="B519" s="568"/>
      <c r="C519" s="614"/>
      <c r="D519" s="709"/>
      <c r="E519" s="448"/>
      <c r="F519" s="148" t="s">
        <v>403</v>
      </c>
      <c r="G519" s="523" t="s">
        <v>404</v>
      </c>
      <c r="H519" s="523"/>
      <c r="I519" s="523"/>
      <c r="J519" s="523"/>
      <c r="K519" s="585"/>
      <c r="L519" s="603" t="e">
        <f>#REF!-#REF!*10%</f>
        <v>#REF!</v>
      </c>
    </row>
    <row r="520" spans="1:12" ht="15" customHeight="1" x14ac:dyDescent="0.25">
      <c r="A520" s="564"/>
      <c r="B520" s="568"/>
      <c r="C520" s="614"/>
      <c r="D520" s="709"/>
      <c r="E520" s="448"/>
      <c r="F520" s="94" t="s">
        <v>358</v>
      </c>
      <c r="G520" s="523" t="s">
        <v>359</v>
      </c>
      <c r="H520" s="523"/>
      <c r="I520" s="523"/>
      <c r="J520" s="523"/>
      <c r="K520" s="585"/>
      <c r="L520" s="603" t="e">
        <f>#REF!-#REF!*10%</f>
        <v>#REF!</v>
      </c>
    </row>
    <row r="521" spans="1:12" ht="15" customHeight="1" x14ac:dyDescent="0.25">
      <c r="A521" s="564"/>
      <c r="B521" s="568"/>
      <c r="C521" s="614"/>
      <c r="D521" s="709"/>
      <c r="E521" s="448"/>
      <c r="F521" s="148" t="s">
        <v>389</v>
      </c>
      <c r="G521" s="523" t="s">
        <v>390</v>
      </c>
      <c r="H521" s="523"/>
      <c r="I521" s="523"/>
      <c r="J521" s="523"/>
      <c r="K521" s="585"/>
      <c r="L521" s="603" t="e">
        <f>#REF!-#REF!*10%</f>
        <v>#REF!</v>
      </c>
    </row>
    <row r="522" spans="1:12" ht="15" customHeight="1" x14ac:dyDescent="0.25">
      <c r="A522" s="564"/>
      <c r="B522" s="568"/>
      <c r="C522" s="614"/>
      <c r="D522" s="709"/>
      <c r="E522" s="448"/>
      <c r="F522" s="93" t="s">
        <v>704</v>
      </c>
      <c r="G522" s="523" t="s">
        <v>705</v>
      </c>
      <c r="H522" s="523"/>
      <c r="I522" s="523"/>
      <c r="J522" s="523"/>
      <c r="K522" s="585"/>
      <c r="L522" s="603" t="e">
        <f>#REF!-#REF!*10%</f>
        <v>#REF!</v>
      </c>
    </row>
    <row r="523" spans="1:12" ht="15" customHeight="1" x14ac:dyDescent="0.25">
      <c r="A523" s="564"/>
      <c r="B523" s="568"/>
      <c r="C523" s="614"/>
      <c r="D523" s="709"/>
      <c r="E523" s="448"/>
      <c r="F523" s="93" t="s">
        <v>706</v>
      </c>
      <c r="G523" s="523" t="s">
        <v>390</v>
      </c>
      <c r="H523" s="523"/>
      <c r="I523" s="523"/>
      <c r="J523" s="523"/>
      <c r="K523" s="585"/>
      <c r="L523" s="603" t="e">
        <f>#REF!-#REF!*10%</f>
        <v>#REF!</v>
      </c>
    </row>
    <row r="524" spans="1:12" ht="15" customHeight="1" x14ac:dyDescent="0.25">
      <c r="A524" s="564"/>
      <c r="B524" s="568"/>
      <c r="C524" s="614"/>
      <c r="D524" s="709"/>
      <c r="E524" s="448"/>
      <c r="F524" s="93" t="s">
        <v>1271</v>
      </c>
      <c r="G524" s="523" t="s">
        <v>390</v>
      </c>
      <c r="H524" s="523"/>
      <c r="I524" s="523"/>
      <c r="J524" s="523"/>
      <c r="K524" s="585"/>
      <c r="L524" s="603" t="e">
        <f>#REF!-#REF!*10%</f>
        <v>#REF!</v>
      </c>
    </row>
    <row r="525" spans="1:12" ht="15" customHeight="1" x14ac:dyDescent="0.25">
      <c r="A525" s="564"/>
      <c r="B525" s="568"/>
      <c r="C525" s="614"/>
      <c r="D525" s="709"/>
      <c r="E525" s="448"/>
      <c r="F525" s="93" t="s">
        <v>707</v>
      </c>
      <c r="G525" s="523" t="s">
        <v>911</v>
      </c>
      <c r="H525" s="523"/>
      <c r="I525" s="523"/>
      <c r="J525" s="523"/>
      <c r="K525" s="585"/>
      <c r="L525" s="603" t="e">
        <f>#REF!-#REF!*10%</f>
        <v>#REF!</v>
      </c>
    </row>
    <row r="526" spans="1:12" ht="15" customHeight="1" x14ac:dyDescent="0.25">
      <c r="A526" s="564"/>
      <c r="B526" s="568"/>
      <c r="C526" s="614"/>
      <c r="D526" s="709"/>
      <c r="E526" s="448"/>
      <c r="F526" s="93" t="s">
        <v>708</v>
      </c>
      <c r="G526" s="523" t="s">
        <v>390</v>
      </c>
      <c r="H526" s="523"/>
      <c r="I526" s="523"/>
      <c r="J526" s="523"/>
      <c r="K526" s="585"/>
      <c r="L526" s="603" t="e">
        <f>#REF!-#REF!*10%</f>
        <v>#REF!</v>
      </c>
    </row>
    <row r="527" spans="1:12" ht="15" customHeight="1" x14ac:dyDescent="0.25">
      <c r="A527" s="564"/>
      <c r="B527" s="568"/>
      <c r="C527" s="614"/>
      <c r="D527" s="709"/>
      <c r="E527" s="448"/>
      <c r="F527" s="148" t="s">
        <v>377</v>
      </c>
      <c r="G527" s="523" t="s">
        <v>387</v>
      </c>
      <c r="H527" s="523"/>
      <c r="I527" s="523"/>
      <c r="J527" s="523"/>
      <c r="K527" s="585"/>
      <c r="L527" s="603" t="e">
        <f>#REF!-#REF!*10%</f>
        <v>#REF!</v>
      </c>
    </row>
    <row r="528" spans="1:12" ht="15" customHeight="1" x14ac:dyDescent="0.25">
      <c r="A528" s="564"/>
      <c r="B528" s="568"/>
      <c r="C528" s="614"/>
      <c r="D528" s="709"/>
      <c r="E528" s="448"/>
      <c r="F528" s="148" t="s">
        <v>562</v>
      </c>
      <c r="G528" s="523" t="s">
        <v>1024</v>
      </c>
      <c r="H528" s="523"/>
      <c r="I528" s="523"/>
      <c r="J528" s="523"/>
      <c r="K528" s="585"/>
      <c r="L528" s="603" t="e">
        <f>#REF!-#REF!*10%</f>
        <v>#REF!</v>
      </c>
    </row>
    <row r="529" spans="1:12" ht="15" customHeight="1" x14ac:dyDescent="0.25">
      <c r="A529" s="564"/>
      <c r="B529" s="568"/>
      <c r="C529" s="614"/>
      <c r="D529" s="709"/>
      <c r="E529" s="448"/>
      <c r="F529" s="148" t="s">
        <v>570</v>
      </c>
      <c r="G529" s="523" t="s">
        <v>613</v>
      </c>
      <c r="H529" s="523"/>
      <c r="I529" s="523"/>
      <c r="J529" s="523"/>
      <c r="K529" s="585"/>
      <c r="L529" s="603" t="e">
        <f>#REF!-#REF!*10%</f>
        <v>#REF!</v>
      </c>
    </row>
    <row r="530" spans="1:12" ht="15" customHeight="1" x14ac:dyDescent="0.25">
      <c r="A530" s="564"/>
      <c r="B530" s="568"/>
      <c r="C530" s="614"/>
      <c r="D530" s="709"/>
      <c r="E530" s="448"/>
      <c r="F530" s="167" t="s">
        <v>84</v>
      </c>
      <c r="G530" s="465">
        <v>6.2</v>
      </c>
      <c r="H530" s="465"/>
      <c r="I530" s="465"/>
      <c r="J530" s="465"/>
      <c r="K530" s="585"/>
      <c r="L530" s="603" t="e">
        <f>#REF!-#REF!*10%</f>
        <v>#REF!</v>
      </c>
    </row>
    <row r="531" spans="1:12" ht="15" customHeight="1" x14ac:dyDescent="0.25">
      <c r="A531" s="564"/>
      <c r="B531" s="569"/>
      <c r="C531" s="614"/>
      <c r="D531" s="709"/>
      <c r="E531" s="448"/>
      <c r="F531" s="136" t="s">
        <v>1016</v>
      </c>
      <c r="G531" s="454">
        <v>5</v>
      </c>
      <c r="H531" s="454"/>
      <c r="I531" s="454"/>
      <c r="J531" s="454"/>
      <c r="K531" s="585"/>
      <c r="L531" s="603" t="e">
        <f>#REF!-#REF!*10%</f>
        <v>#REF!</v>
      </c>
    </row>
    <row r="532" spans="1:12" ht="15" customHeight="1" x14ac:dyDescent="0.25">
      <c r="A532" s="564">
        <v>4</v>
      </c>
      <c r="B532" s="567"/>
      <c r="C532" s="614" t="s">
        <v>733</v>
      </c>
      <c r="D532" s="709"/>
      <c r="E532" s="448"/>
      <c r="F532" s="94" t="s">
        <v>81</v>
      </c>
      <c r="G532" s="523" t="s">
        <v>6</v>
      </c>
      <c r="H532" s="523"/>
      <c r="I532" s="523"/>
      <c r="J532" s="523"/>
      <c r="K532" s="501">
        <v>3</v>
      </c>
      <c r="L532" s="716">
        <v>70436</v>
      </c>
    </row>
    <row r="533" spans="1:12" ht="15" customHeight="1" x14ac:dyDescent="0.25">
      <c r="A533" s="564"/>
      <c r="B533" s="568"/>
      <c r="C533" s="614"/>
      <c r="D533" s="709"/>
      <c r="E533" s="448"/>
      <c r="F533" s="94" t="s">
        <v>80</v>
      </c>
      <c r="G533" s="469">
        <v>320</v>
      </c>
      <c r="H533" s="469"/>
      <c r="I533" s="469"/>
      <c r="J533" s="469"/>
      <c r="K533" s="583"/>
      <c r="L533" s="602"/>
    </row>
    <row r="534" spans="1:12" ht="15" customHeight="1" x14ac:dyDescent="0.25">
      <c r="A534" s="564"/>
      <c r="B534" s="568"/>
      <c r="C534" s="614"/>
      <c r="D534" s="709"/>
      <c r="E534" s="448"/>
      <c r="F534" s="94" t="s">
        <v>8</v>
      </c>
      <c r="G534" s="243">
        <v>3000</v>
      </c>
      <c r="H534" s="244">
        <v>4000</v>
      </c>
      <c r="I534" s="246">
        <v>5000</v>
      </c>
      <c r="J534" s="245">
        <v>6000</v>
      </c>
      <c r="K534" s="583"/>
      <c r="L534" s="602"/>
    </row>
    <row r="535" spans="1:12" ht="15" customHeight="1" x14ac:dyDescent="0.25">
      <c r="A535" s="564"/>
      <c r="B535" s="568"/>
      <c r="C535" s="614"/>
      <c r="D535" s="709"/>
      <c r="E535" s="448"/>
      <c r="F535" s="94" t="s">
        <v>817</v>
      </c>
      <c r="G535" s="243">
        <f>G533*80</f>
        <v>25600</v>
      </c>
      <c r="H535" s="244">
        <f>G533*90</f>
        <v>28800</v>
      </c>
      <c r="I535" s="246">
        <f>G533*100</f>
        <v>32000</v>
      </c>
      <c r="J535" s="245">
        <f>G533*104</f>
        <v>33280</v>
      </c>
      <c r="K535" s="583"/>
      <c r="L535" s="602"/>
    </row>
    <row r="536" spans="1:12" ht="15" customHeight="1" x14ac:dyDescent="0.25">
      <c r="A536" s="564"/>
      <c r="B536" s="568"/>
      <c r="C536" s="614"/>
      <c r="D536" s="709"/>
      <c r="E536" s="448"/>
      <c r="F536" s="94" t="s">
        <v>1269</v>
      </c>
      <c r="G536" s="451">
        <v>0.98</v>
      </c>
      <c r="H536" s="451"/>
      <c r="I536" s="451"/>
      <c r="J536" s="451"/>
      <c r="K536" s="583"/>
      <c r="L536" s="602"/>
    </row>
    <row r="537" spans="1:12" ht="15" customHeight="1" x14ac:dyDescent="0.25">
      <c r="A537" s="564"/>
      <c r="B537" s="568"/>
      <c r="C537" s="614"/>
      <c r="D537" s="709"/>
      <c r="E537" s="448"/>
      <c r="F537" s="93" t="s">
        <v>699</v>
      </c>
      <c r="G537" s="523" t="s">
        <v>700</v>
      </c>
      <c r="H537" s="523"/>
      <c r="I537" s="523"/>
      <c r="J537" s="523"/>
      <c r="K537" s="583"/>
      <c r="L537" s="602"/>
    </row>
    <row r="538" spans="1:12" ht="15" customHeight="1" x14ac:dyDescent="0.25">
      <c r="A538" s="564"/>
      <c r="B538" s="568"/>
      <c r="C538" s="614"/>
      <c r="D538" s="709"/>
      <c r="E538" s="448"/>
      <c r="F538" s="93" t="s">
        <v>1181</v>
      </c>
      <c r="G538" s="462" t="s">
        <v>1179</v>
      </c>
      <c r="H538" s="463"/>
      <c r="I538" s="463"/>
      <c r="J538" s="464"/>
      <c r="K538" s="583"/>
      <c r="L538" s="602"/>
    </row>
    <row r="539" spans="1:12" ht="15" customHeight="1" x14ac:dyDescent="0.25">
      <c r="A539" s="564"/>
      <c r="B539" s="568"/>
      <c r="C539" s="614"/>
      <c r="D539" s="709"/>
      <c r="E539" s="448"/>
      <c r="F539" s="94" t="s">
        <v>83</v>
      </c>
      <c r="G539" s="523">
        <v>65</v>
      </c>
      <c r="H539" s="523"/>
      <c r="I539" s="523"/>
      <c r="J539" s="523"/>
      <c r="K539" s="583"/>
      <c r="L539" s="602"/>
    </row>
    <row r="540" spans="1:12" ht="15" customHeight="1" x14ac:dyDescent="0.25">
      <c r="A540" s="564"/>
      <c r="B540" s="568"/>
      <c r="C540" s="614"/>
      <c r="D540" s="709"/>
      <c r="E540" s="448"/>
      <c r="F540" s="94" t="s">
        <v>396</v>
      </c>
      <c r="G540" s="523" t="s">
        <v>1082</v>
      </c>
      <c r="H540" s="523"/>
      <c r="I540" s="523"/>
      <c r="J540" s="523"/>
      <c r="K540" s="583"/>
      <c r="L540" s="602"/>
    </row>
    <row r="541" spans="1:12" ht="15" customHeight="1" x14ac:dyDescent="0.25">
      <c r="A541" s="564"/>
      <c r="B541" s="568"/>
      <c r="C541" s="614"/>
      <c r="D541" s="709"/>
      <c r="E541" s="448"/>
      <c r="F541" s="94" t="s">
        <v>1028</v>
      </c>
      <c r="G541" s="523" t="s">
        <v>952</v>
      </c>
      <c r="H541" s="523"/>
      <c r="I541" s="523"/>
      <c r="J541" s="523"/>
      <c r="K541" s="583"/>
      <c r="L541" s="602"/>
    </row>
    <row r="542" spans="1:12" ht="15" customHeight="1" x14ac:dyDescent="0.25">
      <c r="A542" s="564"/>
      <c r="B542" s="568"/>
      <c r="C542" s="614"/>
      <c r="D542" s="709"/>
      <c r="E542" s="448"/>
      <c r="F542" s="94" t="s">
        <v>1031</v>
      </c>
      <c r="G542" s="523" t="s">
        <v>954</v>
      </c>
      <c r="H542" s="523"/>
      <c r="I542" s="523"/>
      <c r="J542" s="523"/>
      <c r="K542" s="583"/>
      <c r="L542" s="602"/>
    </row>
    <row r="543" spans="1:12" ht="15" customHeight="1" x14ac:dyDescent="0.25">
      <c r="A543" s="564"/>
      <c r="B543" s="568"/>
      <c r="C543" s="614"/>
      <c r="D543" s="709"/>
      <c r="E543" s="448"/>
      <c r="F543" s="94" t="s">
        <v>1032</v>
      </c>
      <c r="G543" s="523" t="s">
        <v>953</v>
      </c>
      <c r="H543" s="523"/>
      <c r="I543" s="523"/>
      <c r="J543" s="523"/>
      <c r="K543" s="583"/>
      <c r="L543" s="602"/>
    </row>
    <row r="544" spans="1:12" ht="15" customHeight="1" x14ac:dyDescent="0.25">
      <c r="A544" s="564"/>
      <c r="B544" s="568"/>
      <c r="C544" s="614"/>
      <c r="D544" s="709"/>
      <c r="E544" s="448"/>
      <c r="F544" s="148" t="s">
        <v>379</v>
      </c>
      <c r="G544" s="523" t="s">
        <v>399</v>
      </c>
      <c r="H544" s="523"/>
      <c r="I544" s="523"/>
      <c r="J544" s="523"/>
      <c r="K544" s="583"/>
      <c r="L544" s="602"/>
    </row>
    <row r="545" spans="1:12" ht="15" customHeight="1" x14ac:dyDescent="0.25">
      <c r="A545" s="564"/>
      <c r="B545" s="568"/>
      <c r="C545" s="614"/>
      <c r="D545" s="709"/>
      <c r="E545" s="448"/>
      <c r="F545" s="93" t="s">
        <v>701</v>
      </c>
      <c r="G545" s="523">
        <v>100000</v>
      </c>
      <c r="H545" s="523"/>
      <c r="I545" s="523"/>
      <c r="J545" s="523"/>
      <c r="K545" s="583"/>
      <c r="L545" s="602"/>
    </row>
    <row r="546" spans="1:12" ht="15" customHeight="1" x14ac:dyDescent="0.25">
      <c r="A546" s="564"/>
      <c r="B546" s="568"/>
      <c r="C546" s="614"/>
      <c r="D546" s="709"/>
      <c r="E546" s="448"/>
      <c r="F546" s="148" t="s">
        <v>257</v>
      </c>
      <c r="G546" s="523" t="s">
        <v>408</v>
      </c>
      <c r="H546" s="523"/>
      <c r="I546" s="523"/>
      <c r="J546" s="523"/>
      <c r="K546" s="583"/>
      <c r="L546" s="602"/>
    </row>
    <row r="547" spans="1:12" ht="15" customHeight="1" x14ac:dyDescent="0.25">
      <c r="A547" s="564"/>
      <c r="B547" s="568"/>
      <c r="C547" s="614"/>
      <c r="D547" s="709"/>
      <c r="E547" s="448"/>
      <c r="F547" s="148" t="s">
        <v>422</v>
      </c>
      <c r="G547" s="523" t="s">
        <v>378</v>
      </c>
      <c r="H547" s="523"/>
      <c r="I547" s="523"/>
      <c r="J547" s="523"/>
      <c r="K547" s="583"/>
      <c r="L547" s="602"/>
    </row>
    <row r="548" spans="1:12" ht="15" customHeight="1" x14ac:dyDescent="0.25">
      <c r="A548" s="564"/>
      <c r="B548" s="568"/>
      <c r="C548" s="614"/>
      <c r="D548" s="709"/>
      <c r="E548" s="448"/>
      <c r="F548" s="148" t="s">
        <v>410</v>
      </c>
      <c r="G548" s="523" t="s">
        <v>411</v>
      </c>
      <c r="H548" s="523"/>
      <c r="I548" s="523"/>
      <c r="J548" s="523"/>
      <c r="K548" s="583"/>
      <c r="L548" s="602"/>
    </row>
    <row r="549" spans="1:12" ht="15" customHeight="1" x14ac:dyDescent="0.25">
      <c r="A549" s="564"/>
      <c r="B549" s="568"/>
      <c r="C549" s="614"/>
      <c r="D549" s="709"/>
      <c r="E549" s="448"/>
      <c r="F549" s="148" t="s">
        <v>1030</v>
      </c>
      <c r="G549" s="523" t="s">
        <v>400</v>
      </c>
      <c r="H549" s="523"/>
      <c r="I549" s="523"/>
      <c r="J549" s="523"/>
      <c r="K549" s="583"/>
      <c r="L549" s="602"/>
    </row>
    <row r="550" spans="1:12" ht="15" customHeight="1" x14ac:dyDescent="0.25">
      <c r="A550" s="564"/>
      <c r="B550" s="568"/>
      <c r="C550" s="614"/>
      <c r="D550" s="709"/>
      <c r="E550" s="448"/>
      <c r="F550" s="148" t="s">
        <v>944</v>
      </c>
      <c r="G550" s="523" t="s">
        <v>943</v>
      </c>
      <c r="H550" s="523"/>
      <c r="I550" s="523"/>
      <c r="J550" s="523"/>
      <c r="K550" s="584">
        <v>5</v>
      </c>
      <c r="L550" s="533">
        <v>75366</v>
      </c>
    </row>
    <row r="551" spans="1:12" ht="15" customHeight="1" x14ac:dyDescent="0.25">
      <c r="A551" s="564"/>
      <c r="B551" s="568"/>
      <c r="C551" s="614"/>
      <c r="D551" s="709"/>
      <c r="E551" s="448"/>
      <c r="F551" s="148" t="s">
        <v>964</v>
      </c>
      <c r="G551" s="257" t="s">
        <v>1033</v>
      </c>
      <c r="H551" s="257" t="s">
        <v>1034</v>
      </c>
      <c r="I551" s="257" t="s">
        <v>1035</v>
      </c>
      <c r="J551" s="257" t="s">
        <v>1036</v>
      </c>
      <c r="K551" s="585"/>
      <c r="L551" s="603" t="e">
        <f>#REF!-#REF!*10%</f>
        <v>#REF!</v>
      </c>
    </row>
    <row r="552" spans="1:12" ht="15" customHeight="1" x14ac:dyDescent="0.25">
      <c r="A552" s="564"/>
      <c r="B552" s="568"/>
      <c r="C552" s="614"/>
      <c r="D552" s="709"/>
      <c r="E552" s="448"/>
      <c r="F552" s="148" t="s">
        <v>381</v>
      </c>
      <c r="G552" s="523" t="s">
        <v>1296</v>
      </c>
      <c r="H552" s="523"/>
      <c r="I552" s="523"/>
      <c r="J552" s="523"/>
      <c r="K552" s="585"/>
      <c r="L552" s="603" t="e">
        <f>#REF!-#REF!*10%</f>
        <v>#REF!</v>
      </c>
    </row>
    <row r="553" spans="1:12" ht="15" customHeight="1" x14ac:dyDescent="0.25">
      <c r="A553" s="564"/>
      <c r="B553" s="568"/>
      <c r="C553" s="614"/>
      <c r="D553" s="709"/>
      <c r="E553" s="448"/>
      <c r="F553" s="148" t="s">
        <v>402</v>
      </c>
      <c r="G553" s="523" t="s">
        <v>1297</v>
      </c>
      <c r="H553" s="523"/>
      <c r="I553" s="523"/>
      <c r="J553" s="523"/>
      <c r="K553" s="585"/>
      <c r="L553" s="603" t="e">
        <f>#REF!-#REF!*10%</f>
        <v>#REF!</v>
      </c>
    </row>
    <row r="554" spans="1:12" ht="15" customHeight="1" x14ac:dyDescent="0.25">
      <c r="A554" s="564"/>
      <c r="B554" s="568"/>
      <c r="C554" s="614"/>
      <c r="D554" s="709"/>
      <c r="E554" s="448"/>
      <c r="F554" s="148" t="s">
        <v>403</v>
      </c>
      <c r="G554" s="523" t="s">
        <v>404</v>
      </c>
      <c r="H554" s="523"/>
      <c r="I554" s="523"/>
      <c r="J554" s="523"/>
      <c r="K554" s="585"/>
      <c r="L554" s="603" t="e">
        <f>#REF!-#REF!*10%</f>
        <v>#REF!</v>
      </c>
    </row>
    <row r="555" spans="1:12" ht="15" customHeight="1" x14ac:dyDescent="0.25">
      <c r="A555" s="564"/>
      <c r="B555" s="568"/>
      <c r="C555" s="614"/>
      <c r="D555" s="709"/>
      <c r="E555" s="448"/>
      <c r="F555" s="94" t="s">
        <v>358</v>
      </c>
      <c r="G555" s="523" t="s">
        <v>359</v>
      </c>
      <c r="H555" s="523"/>
      <c r="I555" s="523"/>
      <c r="J555" s="523"/>
      <c r="K555" s="585"/>
      <c r="L555" s="603" t="e">
        <f>#REF!-#REF!*10%</f>
        <v>#REF!</v>
      </c>
    </row>
    <row r="556" spans="1:12" ht="15" customHeight="1" x14ac:dyDescent="0.25">
      <c r="A556" s="564"/>
      <c r="B556" s="568"/>
      <c r="C556" s="614"/>
      <c r="D556" s="709"/>
      <c r="E556" s="448"/>
      <c r="F556" s="148" t="s">
        <v>389</v>
      </c>
      <c r="G556" s="523" t="s">
        <v>390</v>
      </c>
      <c r="H556" s="523"/>
      <c r="I556" s="523"/>
      <c r="J556" s="523"/>
      <c r="K556" s="585"/>
      <c r="L556" s="603" t="e">
        <f>#REF!-#REF!*10%</f>
        <v>#REF!</v>
      </c>
    </row>
    <row r="557" spans="1:12" ht="15" customHeight="1" x14ac:dyDescent="0.25">
      <c r="A557" s="564"/>
      <c r="B557" s="568"/>
      <c r="C557" s="614"/>
      <c r="D557" s="709"/>
      <c r="E557" s="448"/>
      <c r="F557" s="93" t="s">
        <v>704</v>
      </c>
      <c r="G557" s="523" t="s">
        <v>705</v>
      </c>
      <c r="H557" s="523"/>
      <c r="I557" s="523"/>
      <c r="J557" s="523"/>
      <c r="K557" s="585"/>
      <c r="L557" s="603" t="e">
        <f>#REF!-#REF!*10%</f>
        <v>#REF!</v>
      </c>
    </row>
    <row r="558" spans="1:12" ht="15" customHeight="1" x14ac:dyDescent="0.25">
      <c r="A558" s="564"/>
      <c r="B558" s="568"/>
      <c r="C558" s="614"/>
      <c r="D558" s="709"/>
      <c r="E558" s="448"/>
      <c r="F558" s="93" t="s">
        <v>706</v>
      </c>
      <c r="G558" s="523" t="s">
        <v>390</v>
      </c>
      <c r="H558" s="523"/>
      <c r="I558" s="523"/>
      <c r="J558" s="523"/>
      <c r="K558" s="585"/>
      <c r="L558" s="603" t="e">
        <f>#REF!-#REF!*10%</f>
        <v>#REF!</v>
      </c>
    </row>
    <row r="559" spans="1:12" ht="15" customHeight="1" x14ac:dyDescent="0.25">
      <c r="A559" s="564"/>
      <c r="B559" s="568"/>
      <c r="C559" s="614"/>
      <c r="D559" s="709"/>
      <c r="E559" s="448"/>
      <c r="F559" s="93" t="s">
        <v>1271</v>
      </c>
      <c r="G559" s="523" t="s">
        <v>390</v>
      </c>
      <c r="H559" s="523"/>
      <c r="I559" s="523"/>
      <c r="J559" s="523"/>
      <c r="K559" s="585"/>
      <c r="L559" s="603" t="e">
        <f>#REF!-#REF!*10%</f>
        <v>#REF!</v>
      </c>
    </row>
    <row r="560" spans="1:12" ht="15" customHeight="1" x14ac:dyDescent="0.25">
      <c r="A560" s="564"/>
      <c r="B560" s="568"/>
      <c r="C560" s="614"/>
      <c r="D560" s="709"/>
      <c r="E560" s="448"/>
      <c r="F560" s="93" t="s">
        <v>707</v>
      </c>
      <c r="G560" s="523" t="s">
        <v>911</v>
      </c>
      <c r="H560" s="523"/>
      <c r="I560" s="523"/>
      <c r="J560" s="523"/>
      <c r="K560" s="585"/>
      <c r="L560" s="603" t="e">
        <f>#REF!-#REF!*10%</f>
        <v>#REF!</v>
      </c>
    </row>
    <row r="561" spans="1:12" ht="15" customHeight="1" x14ac:dyDescent="0.25">
      <c r="A561" s="564"/>
      <c r="B561" s="568"/>
      <c r="C561" s="614"/>
      <c r="D561" s="709"/>
      <c r="E561" s="448"/>
      <c r="F561" s="93" t="s">
        <v>708</v>
      </c>
      <c r="G561" s="523" t="s">
        <v>390</v>
      </c>
      <c r="H561" s="523"/>
      <c r="I561" s="523"/>
      <c r="J561" s="523"/>
      <c r="K561" s="585"/>
      <c r="L561" s="603" t="e">
        <f>#REF!-#REF!*10%</f>
        <v>#REF!</v>
      </c>
    </row>
    <row r="562" spans="1:12" ht="15" customHeight="1" x14ac:dyDescent="0.25">
      <c r="A562" s="564"/>
      <c r="B562" s="568"/>
      <c r="C562" s="614"/>
      <c r="D562" s="709"/>
      <c r="E562" s="448"/>
      <c r="F562" s="148" t="s">
        <v>377</v>
      </c>
      <c r="G562" s="523" t="s">
        <v>387</v>
      </c>
      <c r="H562" s="523"/>
      <c r="I562" s="523"/>
      <c r="J562" s="523"/>
      <c r="K562" s="585"/>
      <c r="L562" s="603" t="e">
        <f>#REF!-#REF!*10%</f>
        <v>#REF!</v>
      </c>
    </row>
    <row r="563" spans="1:12" ht="15" customHeight="1" x14ac:dyDescent="0.25">
      <c r="A563" s="564"/>
      <c r="B563" s="568"/>
      <c r="C563" s="614"/>
      <c r="D563" s="709"/>
      <c r="E563" s="448"/>
      <c r="F563" s="148" t="s">
        <v>562</v>
      </c>
      <c r="G563" s="523" t="s">
        <v>1024</v>
      </c>
      <c r="H563" s="523"/>
      <c r="I563" s="523"/>
      <c r="J563" s="523"/>
      <c r="K563" s="585"/>
      <c r="L563" s="603" t="e">
        <f>#REF!-#REF!*10%</f>
        <v>#REF!</v>
      </c>
    </row>
    <row r="564" spans="1:12" ht="15" customHeight="1" x14ac:dyDescent="0.25">
      <c r="A564" s="564"/>
      <c r="B564" s="568"/>
      <c r="C564" s="614"/>
      <c r="D564" s="709"/>
      <c r="E564" s="448"/>
      <c r="F564" s="148" t="s">
        <v>570</v>
      </c>
      <c r="G564" s="523" t="s">
        <v>613</v>
      </c>
      <c r="H564" s="523"/>
      <c r="I564" s="523"/>
      <c r="J564" s="523"/>
      <c r="K564" s="585"/>
      <c r="L564" s="603" t="e">
        <f>#REF!-#REF!*10%</f>
        <v>#REF!</v>
      </c>
    </row>
    <row r="565" spans="1:12" ht="15" customHeight="1" x14ac:dyDescent="0.25">
      <c r="A565" s="564"/>
      <c r="B565" s="568"/>
      <c r="C565" s="614"/>
      <c r="D565" s="709"/>
      <c r="E565" s="448"/>
      <c r="F565" s="167" t="s">
        <v>84</v>
      </c>
      <c r="G565" s="465">
        <v>6.2</v>
      </c>
      <c r="H565" s="465"/>
      <c r="I565" s="465"/>
      <c r="J565" s="465"/>
      <c r="K565" s="585"/>
      <c r="L565" s="603" t="e">
        <f>#REF!-#REF!*10%</f>
        <v>#REF!</v>
      </c>
    </row>
    <row r="566" spans="1:12" ht="15" customHeight="1" x14ac:dyDescent="0.25">
      <c r="A566" s="564"/>
      <c r="B566" s="569"/>
      <c r="C566" s="614"/>
      <c r="D566" s="709"/>
      <c r="E566" s="448"/>
      <c r="F566" s="136" t="s">
        <v>1016</v>
      </c>
      <c r="G566" s="454">
        <v>5</v>
      </c>
      <c r="H566" s="454"/>
      <c r="I566" s="454"/>
      <c r="J566" s="454"/>
      <c r="K566" s="585"/>
      <c r="L566" s="603" t="e">
        <f>#REF!-#REF!*10%</f>
        <v>#REF!</v>
      </c>
    </row>
    <row r="567" spans="1:12" ht="15" customHeight="1" x14ac:dyDescent="0.25">
      <c r="A567" s="182"/>
      <c r="B567" s="183"/>
      <c r="C567" s="377"/>
      <c r="D567" s="180"/>
      <c r="E567" s="180"/>
      <c r="F567" s="187"/>
      <c r="G567" s="188"/>
      <c r="H567" s="189"/>
      <c r="I567" s="189"/>
      <c r="J567" s="189"/>
      <c r="K567" s="179"/>
      <c r="L567" s="348"/>
    </row>
    <row r="568" spans="1:12" ht="15" customHeight="1" x14ac:dyDescent="0.25">
      <c r="A568" s="183"/>
      <c r="B568" s="183"/>
      <c r="C568" s="377"/>
      <c r="D568" s="180"/>
      <c r="E568" s="180"/>
      <c r="F568" s="187"/>
      <c r="G568" s="188"/>
      <c r="H568" s="189"/>
      <c r="I568" s="189"/>
      <c r="J568" s="189"/>
      <c r="K568" s="179"/>
      <c r="L568" s="348"/>
    </row>
    <row r="569" spans="1:12" ht="15" customHeight="1" x14ac:dyDescent="0.25">
      <c r="C569" s="378"/>
      <c r="D569" s="173"/>
      <c r="E569" s="173"/>
      <c r="H569" s="177"/>
      <c r="I569" s="177"/>
      <c r="J569" s="177"/>
      <c r="K569" s="179"/>
      <c r="L569" s="348"/>
    </row>
    <row r="570" spans="1:12" ht="15" customHeight="1" x14ac:dyDescent="0.25">
      <c r="C570" s="378"/>
      <c r="D570" s="173"/>
      <c r="E570" s="173"/>
      <c r="H570" s="177"/>
      <c r="I570" s="177"/>
      <c r="J570" s="177"/>
      <c r="K570" s="179"/>
      <c r="L570" s="348"/>
    </row>
    <row r="571" spans="1:12" ht="15" customHeight="1" x14ac:dyDescent="0.25">
      <c r="C571" s="378"/>
      <c r="D571" s="173"/>
      <c r="E571" s="173"/>
      <c r="H571" s="177"/>
      <c r="I571" s="177"/>
      <c r="J571" s="177"/>
      <c r="K571" s="179"/>
      <c r="L571" s="348"/>
    </row>
    <row r="572" spans="1:12" ht="15" customHeight="1" x14ac:dyDescent="0.25">
      <c r="C572" s="378"/>
      <c r="D572" s="173"/>
      <c r="E572" s="173"/>
      <c r="H572" s="177"/>
      <c r="I572" s="177"/>
      <c r="J572" s="177"/>
      <c r="K572" s="179"/>
      <c r="L572" s="348"/>
    </row>
    <row r="573" spans="1:12" ht="15" customHeight="1" x14ac:dyDescent="0.25">
      <c r="C573" s="378"/>
      <c r="D573" s="173"/>
      <c r="E573" s="173"/>
      <c r="H573" s="177"/>
      <c r="I573" s="177"/>
      <c r="J573" s="177"/>
      <c r="K573" s="179"/>
      <c r="L573" s="348"/>
    </row>
    <row r="574" spans="1:12" ht="15" customHeight="1" x14ac:dyDescent="0.3"/>
    <row r="575" spans="1:12" ht="15" customHeight="1" x14ac:dyDescent="0.3"/>
    <row r="576" spans="1:12" ht="15" customHeight="1" x14ac:dyDescent="0.3"/>
    <row r="577" ht="15" customHeight="1" x14ac:dyDescent="0.3"/>
    <row r="578" ht="15" customHeight="1" x14ac:dyDescent="0.3"/>
    <row r="579" ht="15" customHeight="1" x14ac:dyDescent="0.3"/>
    <row r="580" ht="15" customHeight="1" x14ac:dyDescent="0.3"/>
    <row r="581" ht="15" customHeight="1" x14ac:dyDescent="0.3"/>
    <row r="582" ht="15" customHeight="1" x14ac:dyDescent="0.3"/>
    <row r="583" ht="15" customHeight="1" x14ac:dyDescent="0.3"/>
    <row r="584" ht="15" customHeight="1" x14ac:dyDescent="0.3"/>
    <row r="585" ht="15" customHeight="1" x14ac:dyDescent="0.3"/>
    <row r="586" ht="15" customHeight="1" x14ac:dyDescent="0.3"/>
    <row r="587" ht="15" customHeight="1" x14ac:dyDescent="0.3"/>
    <row r="588" ht="15" customHeight="1" x14ac:dyDescent="0.3"/>
    <row r="589" ht="15" customHeight="1" x14ac:dyDescent="0.3"/>
    <row r="590" ht="15" customHeight="1" x14ac:dyDescent="0.3"/>
    <row r="591" ht="15" customHeight="1" x14ac:dyDescent="0.3"/>
    <row r="592" ht="15" customHeight="1" x14ac:dyDescent="0.3"/>
    <row r="593" ht="15" customHeight="1" x14ac:dyDescent="0.3"/>
    <row r="594" ht="15" customHeight="1" x14ac:dyDescent="0.3"/>
    <row r="595" ht="15" customHeight="1" x14ac:dyDescent="0.3"/>
    <row r="596" ht="15" customHeight="1" x14ac:dyDescent="0.3"/>
    <row r="597" ht="15" customHeight="1" x14ac:dyDescent="0.3"/>
    <row r="598" ht="15" customHeight="1" x14ac:dyDescent="0.3"/>
    <row r="599" ht="15" customHeight="1" x14ac:dyDescent="0.3"/>
    <row r="600" ht="15" customHeight="1" x14ac:dyDescent="0.3"/>
    <row r="601" ht="15" customHeight="1" x14ac:dyDescent="0.3"/>
    <row r="602" ht="15" customHeight="1" x14ac:dyDescent="0.3"/>
    <row r="603" ht="15" customHeight="1" x14ac:dyDescent="0.3"/>
    <row r="604" ht="15" customHeight="1" x14ac:dyDescent="0.3"/>
    <row r="605" ht="15" customHeight="1" x14ac:dyDescent="0.3"/>
    <row r="606" ht="15" customHeight="1" x14ac:dyDescent="0.3"/>
    <row r="607" ht="15" customHeight="1" x14ac:dyDescent="0.3"/>
    <row r="608" ht="15" customHeight="1" x14ac:dyDescent="0.3"/>
    <row r="609" ht="15" customHeight="1" x14ac:dyDescent="0.3"/>
    <row r="610" ht="15" customHeight="1" x14ac:dyDescent="0.3"/>
    <row r="611" ht="15" customHeight="1" x14ac:dyDescent="0.3"/>
    <row r="612" ht="15" customHeight="1" x14ac:dyDescent="0.3"/>
    <row r="613" ht="15" customHeight="1" x14ac:dyDescent="0.3"/>
    <row r="614" ht="15" customHeight="1" x14ac:dyDescent="0.3"/>
    <row r="615" ht="15" customHeight="1" x14ac:dyDescent="0.3"/>
    <row r="616" ht="15" customHeight="1" x14ac:dyDescent="0.3"/>
    <row r="617" ht="15" customHeight="1" x14ac:dyDescent="0.3"/>
    <row r="618" ht="15" customHeight="1" x14ac:dyDescent="0.3"/>
    <row r="619" ht="15" customHeight="1" x14ac:dyDescent="0.3"/>
    <row r="620" ht="15" customHeight="1" x14ac:dyDescent="0.3"/>
    <row r="621" ht="15" customHeight="1" x14ac:dyDescent="0.3"/>
    <row r="622" ht="15" customHeight="1" x14ac:dyDescent="0.3"/>
    <row r="623" ht="15" customHeight="1" x14ac:dyDescent="0.3"/>
    <row r="624" ht="15" customHeight="1" x14ac:dyDescent="0.3"/>
    <row r="625" ht="15" customHeight="1" x14ac:dyDescent="0.3"/>
    <row r="626" ht="15" customHeight="1" x14ac:dyDescent="0.3"/>
    <row r="627" ht="15" customHeight="1" x14ac:dyDescent="0.3"/>
    <row r="628" ht="15" customHeight="1" x14ac:dyDescent="0.3"/>
    <row r="629" ht="15" customHeight="1" x14ac:dyDescent="0.3"/>
    <row r="630" ht="15" customHeight="1" x14ac:dyDescent="0.3"/>
    <row r="631" ht="15" customHeight="1" x14ac:dyDescent="0.3"/>
    <row r="632" ht="15" customHeight="1" x14ac:dyDescent="0.3"/>
    <row r="633" ht="15" customHeight="1" x14ac:dyDescent="0.3"/>
    <row r="634" ht="15" customHeight="1" x14ac:dyDescent="0.3"/>
    <row r="635" ht="15" customHeight="1" x14ac:dyDescent="0.3"/>
    <row r="636" ht="15" customHeight="1" x14ac:dyDescent="0.3"/>
    <row r="637" ht="15" customHeight="1" x14ac:dyDescent="0.3"/>
    <row r="638" ht="15" customHeight="1" x14ac:dyDescent="0.3"/>
    <row r="639" ht="15" customHeight="1" x14ac:dyDescent="0.3"/>
    <row r="640" ht="15" customHeight="1" x14ac:dyDescent="0.3"/>
    <row r="641" spans="3:12" ht="15" customHeight="1" x14ac:dyDescent="0.3"/>
    <row r="642" spans="3:12" ht="15" customHeight="1" x14ac:dyDescent="0.3"/>
    <row r="643" spans="3:12" ht="15" customHeight="1" x14ac:dyDescent="0.3"/>
    <row r="644" spans="3:12" ht="15" customHeight="1" x14ac:dyDescent="0.25">
      <c r="C644" s="378"/>
      <c r="D644" s="174"/>
      <c r="E644" s="174"/>
      <c r="H644" s="177"/>
      <c r="I644" s="177"/>
      <c r="J644" s="177"/>
      <c r="K644" s="179"/>
      <c r="L644" s="348"/>
    </row>
    <row r="645" spans="3:12" ht="15" customHeight="1" x14ac:dyDescent="0.25">
      <c r="C645" s="378"/>
      <c r="D645" s="174"/>
      <c r="E645" s="174"/>
      <c r="H645" s="177"/>
      <c r="I645" s="177"/>
      <c r="J645" s="177"/>
      <c r="K645" s="179"/>
      <c r="L645" s="348"/>
    </row>
    <row r="646" spans="3:12" ht="15" customHeight="1" x14ac:dyDescent="0.25">
      <c r="C646" s="378"/>
      <c r="D646" s="174"/>
      <c r="E646" s="174"/>
      <c r="H646" s="177"/>
      <c r="I646" s="177"/>
      <c r="J646" s="177"/>
      <c r="K646" s="179"/>
      <c r="L646" s="348"/>
    </row>
    <row r="647" spans="3:12" ht="15" customHeight="1" x14ac:dyDescent="0.25">
      <c r="C647" s="378"/>
      <c r="D647" s="174"/>
      <c r="E647" s="174"/>
      <c r="H647" s="177"/>
      <c r="I647" s="177"/>
      <c r="J647" s="177"/>
      <c r="K647" s="179"/>
      <c r="L647" s="348"/>
    </row>
    <row r="648" spans="3:12" ht="15" customHeight="1" x14ac:dyDescent="0.25">
      <c r="C648" s="378"/>
      <c r="D648" s="174"/>
      <c r="E648" s="174"/>
      <c r="H648" s="177"/>
      <c r="I648" s="177"/>
      <c r="J648" s="177"/>
      <c r="K648" s="179"/>
      <c r="L648" s="348"/>
    </row>
    <row r="649" spans="3:12" ht="15" customHeight="1" x14ac:dyDescent="0.25">
      <c r="C649" s="378"/>
      <c r="D649" s="174"/>
      <c r="E649" s="174"/>
      <c r="H649" s="177"/>
      <c r="I649" s="177"/>
      <c r="J649" s="177"/>
      <c r="K649" s="179"/>
      <c r="L649" s="348"/>
    </row>
    <row r="650" spans="3:12" ht="15" customHeight="1" x14ac:dyDescent="0.25">
      <c r="C650" s="378"/>
      <c r="D650" s="174"/>
      <c r="E650" s="174"/>
      <c r="H650" s="177"/>
      <c r="I650" s="177"/>
      <c r="J650" s="177"/>
      <c r="K650" s="179"/>
      <c r="L650" s="348"/>
    </row>
    <row r="651" spans="3:12" ht="15" customHeight="1" x14ac:dyDescent="0.25">
      <c r="C651" s="378"/>
      <c r="D651" s="174"/>
      <c r="E651" s="174"/>
      <c r="H651" s="177"/>
      <c r="I651" s="177"/>
      <c r="J651" s="177"/>
      <c r="K651" s="179"/>
      <c r="L651" s="348"/>
    </row>
    <row r="652" spans="3:12" ht="15" customHeight="1" x14ac:dyDescent="0.25">
      <c r="C652" s="378"/>
      <c r="D652" s="174"/>
      <c r="E652" s="174"/>
      <c r="H652" s="177"/>
      <c r="I652" s="177"/>
      <c r="J652" s="177"/>
      <c r="K652" s="179"/>
      <c r="L652" s="348"/>
    </row>
    <row r="653" spans="3:12" ht="15" customHeight="1" x14ac:dyDescent="0.25">
      <c r="C653" s="378"/>
      <c r="D653" s="174"/>
      <c r="E653" s="174"/>
      <c r="H653" s="177"/>
      <c r="I653" s="177"/>
      <c r="J653" s="177"/>
      <c r="K653" s="179"/>
      <c r="L653" s="348"/>
    </row>
    <row r="654" spans="3:12" ht="15" customHeight="1" x14ac:dyDescent="0.25">
      <c r="C654" s="378"/>
      <c r="D654" s="174"/>
      <c r="E654" s="174"/>
      <c r="H654" s="177"/>
      <c r="I654" s="177"/>
      <c r="J654" s="177"/>
      <c r="K654" s="179"/>
      <c r="L654" s="348"/>
    </row>
    <row r="655" spans="3:12" ht="15" customHeight="1" x14ac:dyDescent="0.25">
      <c r="C655" s="378"/>
      <c r="D655" s="174"/>
      <c r="E655" s="174"/>
      <c r="H655" s="177"/>
      <c r="I655" s="177"/>
      <c r="J655" s="177"/>
      <c r="K655" s="179"/>
      <c r="L655" s="348"/>
    </row>
    <row r="656" spans="3:12" ht="15" customHeight="1" x14ac:dyDescent="0.25">
      <c r="C656" s="378"/>
      <c r="D656" s="174"/>
      <c r="E656" s="174"/>
      <c r="H656" s="177"/>
      <c r="I656" s="177"/>
      <c r="J656" s="177"/>
      <c r="K656" s="179"/>
      <c r="L656" s="348"/>
    </row>
    <row r="657" spans="3:12" ht="15" customHeight="1" x14ac:dyDescent="0.25">
      <c r="C657" s="378"/>
      <c r="D657" s="174"/>
      <c r="E657" s="174"/>
      <c r="H657" s="177"/>
      <c r="I657" s="177"/>
      <c r="J657" s="177"/>
      <c r="K657" s="179"/>
      <c r="L657" s="348"/>
    </row>
    <row r="658" spans="3:12" ht="15" customHeight="1" x14ac:dyDescent="0.25">
      <c r="C658" s="378"/>
      <c r="D658" s="174"/>
      <c r="E658" s="174"/>
      <c r="H658" s="177"/>
      <c r="I658" s="177"/>
      <c r="J658" s="177"/>
      <c r="K658" s="179"/>
      <c r="L658" s="348"/>
    </row>
    <row r="659" spans="3:12" ht="15" customHeight="1" x14ac:dyDescent="0.25">
      <c r="C659" s="378"/>
      <c r="D659" s="174"/>
      <c r="E659" s="174"/>
      <c r="H659" s="177"/>
      <c r="I659" s="177"/>
      <c r="J659" s="177"/>
      <c r="K659" s="179"/>
      <c r="L659" s="348"/>
    </row>
    <row r="660" spans="3:12" ht="15" customHeight="1" x14ac:dyDescent="0.25">
      <c r="C660" s="378"/>
      <c r="D660" s="174"/>
      <c r="E660" s="174"/>
      <c r="H660" s="177"/>
      <c r="I660" s="177"/>
      <c r="J660" s="177"/>
      <c r="K660" s="179"/>
      <c r="L660" s="348"/>
    </row>
    <row r="661" spans="3:12" ht="15" customHeight="1" x14ac:dyDescent="0.3"/>
    <row r="662" spans="3:12" ht="15" customHeight="1" x14ac:dyDescent="0.3"/>
    <row r="663" spans="3:12" ht="15" customHeight="1" x14ac:dyDescent="0.3"/>
    <row r="664" spans="3:12" ht="15" customHeight="1" x14ac:dyDescent="0.3"/>
    <row r="665" spans="3:12" ht="15" customHeight="1" x14ac:dyDescent="0.3"/>
    <row r="666" spans="3:12" ht="15" customHeight="1" x14ac:dyDescent="0.3"/>
    <row r="667" spans="3:12" ht="15" customHeight="1" x14ac:dyDescent="0.3"/>
    <row r="668" spans="3:12" ht="15" customHeight="1" x14ac:dyDescent="0.3"/>
    <row r="669" spans="3:12" ht="15" customHeight="1" x14ac:dyDescent="0.3"/>
    <row r="670" spans="3:12" ht="15" customHeight="1" x14ac:dyDescent="0.3"/>
    <row r="671" spans="3:12" ht="15" customHeight="1" x14ac:dyDescent="0.3"/>
    <row r="672" spans="3:12" ht="15" customHeight="1" x14ac:dyDescent="0.3"/>
    <row r="673" ht="15" customHeight="1" x14ac:dyDescent="0.3"/>
    <row r="674" ht="15" customHeight="1" x14ac:dyDescent="0.3"/>
    <row r="675" ht="15" customHeight="1" x14ac:dyDescent="0.3"/>
    <row r="676" ht="15" customHeight="1" x14ac:dyDescent="0.3"/>
    <row r="677" ht="15" customHeight="1" x14ac:dyDescent="0.3"/>
    <row r="678" ht="15" customHeight="1" x14ac:dyDescent="0.3"/>
    <row r="679" ht="15" customHeight="1" x14ac:dyDescent="0.3"/>
  </sheetData>
  <sheetProtection sort="0"/>
  <mergeCells count="662">
    <mergeCell ref="A1:L1"/>
    <mergeCell ref="A426:L426"/>
    <mergeCell ref="A285:L285"/>
    <mergeCell ref="A144:L144"/>
    <mergeCell ref="A3:L3"/>
    <mergeCell ref="L391:L408"/>
    <mergeCell ref="L409:L425"/>
    <mergeCell ref="L321:L338"/>
    <mergeCell ref="L286:L303"/>
    <mergeCell ref="L445:L461"/>
    <mergeCell ref="L339:L355"/>
    <mergeCell ref="L356:L373"/>
    <mergeCell ref="L374:L390"/>
    <mergeCell ref="L515:L531"/>
    <mergeCell ref="L462:L479"/>
    <mergeCell ref="L480:L496"/>
    <mergeCell ref="L497:L514"/>
    <mergeCell ref="K550:K566"/>
    <mergeCell ref="L532:L549"/>
    <mergeCell ref="L550:L566"/>
    <mergeCell ref="L163:L179"/>
    <mergeCell ref="L180:L197"/>
    <mergeCell ref="L198:L214"/>
    <mergeCell ref="L304:L320"/>
    <mergeCell ref="L215:L232"/>
    <mergeCell ref="L233:L249"/>
    <mergeCell ref="L250:L267"/>
    <mergeCell ref="L268:L284"/>
    <mergeCell ref="L427:L444"/>
    <mergeCell ref="L4:L21"/>
    <mergeCell ref="L22:L38"/>
    <mergeCell ref="L39:L56"/>
    <mergeCell ref="L57:L73"/>
    <mergeCell ref="L74:L91"/>
    <mergeCell ref="L92:L108"/>
    <mergeCell ref="L109:L126"/>
    <mergeCell ref="L127:L143"/>
    <mergeCell ref="L145:L162"/>
    <mergeCell ref="K515:K531"/>
    <mergeCell ref="K532:K549"/>
    <mergeCell ref="K304:K320"/>
    <mergeCell ref="K109:K126"/>
    <mergeCell ref="K127:K143"/>
    <mergeCell ref="K145:K162"/>
    <mergeCell ref="K163:K179"/>
    <mergeCell ref="K180:K197"/>
    <mergeCell ref="K198:K214"/>
    <mergeCell ref="K215:K232"/>
    <mergeCell ref="K233:K249"/>
    <mergeCell ref="K427:K444"/>
    <mergeCell ref="K250:K267"/>
    <mergeCell ref="G392:J392"/>
    <mergeCell ref="G442:J442"/>
    <mergeCell ref="G356:J356"/>
    <mergeCell ref="G279:J279"/>
    <mergeCell ref="G310:J310"/>
    <mergeCell ref="K321:K338"/>
    <mergeCell ref="K339:K355"/>
    <mergeCell ref="K356:K373"/>
    <mergeCell ref="K374:K390"/>
    <mergeCell ref="K391:K408"/>
    <mergeCell ref="K268:K284"/>
    <mergeCell ref="K286:K303"/>
    <mergeCell ref="G376:J376"/>
    <mergeCell ref="G387:J387"/>
    <mergeCell ref="G374:J374"/>
    <mergeCell ref="G351:J351"/>
    <mergeCell ref="G361:J361"/>
    <mergeCell ref="G352:J352"/>
    <mergeCell ref="G346:J346"/>
    <mergeCell ref="G347:J347"/>
    <mergeCell ref="G360:J360"/>
    <mergeCell ref="G313:J313"/>
    <mergeCell ref="G397:J397"/>
    <mergeCell ref="G431:J431"/>
    <mergeCell ref="G395:J395"/>
    <mergeCell ref="G504:J504"/>
    <mergeCell ref="G505:J505"/>
    <mergeCell ref="G502:J502"/>
    <mergeCell ref="G483:J483"/>
    <mergeCell ref="G424:J424"/>
    <mergeCell ref="G492:J492"/>
    <mergeCell ref="G463:J463"/>
    <mergeCell ref="G441:J441"/>
    <mergeCell ref="G507:J507"/>
    <mergeCell ref="G506:J506"/>
    <mergeCell ref="G453:J453"/>
    <mergeCell ref="K497:K514"/>
    <mergeCell ref="K445:K461"/>
    <mergeCell ref="K462:K479"/>
    <mergeCell ref="K480:K496"/>
    <mergeCell ref="K409:K425"/>
    <mergeCell ref="G403:J403"/>
    <mergeCell ref="G433:J433"/>
    <mergeCell ref="G284:J284"/>
    <mergeCell ref="G232:J232"/>
    <mergeCell ref="G277:J277"/>
    <mergeCell ref="G259:J259"/>
    <mergeCell ref="G294:J294"/>
    <mergeCell ref="G264:J264"/>
    <mergeCell ref="G250:J250"/>
    <mergeCell ref="G257:J257"/>
    <mergeCell ref="G258:J258"/>
    <mergeCell ref="G263:J263"/>
    <mergeCell ref="G251:J251"/>
    <mergeCell ref="G243:J243"/>
    <mergeCell ref="G266:J266"/>
    <mergeCell ref="G267:J267"/>
    <mergeCell ref="G273:J273"/>
    <mergeCell ref="G200:J200"/>
    <mergeCell ref="G230:J230"/>
    <mergeCell ref="G227:J227"/>
    <mergeCell ref="G265:J265"/>
    <mergeCell ref="G249:J249"/>
    <mergeCell ref="G239:J239"/>
    <mergeCell ref="K4:K21"/>
    <mergeCell ref="K22:K38"/>
    <mergeCell ref="K39:K56"/>
    <mergeCell ref="K57:K73"/>
    <mergeCell ref="K74:K91"/>
    <mergeCell ref="K92:K108"/>
    <mergeCell ref="G8:J8"/>
    <mergeCell ref="G201:J201"/>
    <mergeCell ref="G229:J229"/>
    <mergeCell ref="G33:J33"/>
    <mergeCell ref="G29:J29"/>
    <mergeCell ref="G30:J30"/>
    <mergeCell ref="G177:J177"/>
    <mergeCell ref="G203:J203"/>
    <mergeCell ref="G204:J204"/>
    <mergeCell ref="G210:J210"/>
    <mergeCell ref="G195:J195"/>
    <mergeCell ref="G226:J226"/>
    <mergeCell ref="G206:J206"/>
    <mergeCell ref="G207:J207"/>
    <mergeCell ref="G40:J40"/>
    <mergeCell ref="G38:J38"/>
    <mergeCell ref="G181:J181"/>
    <mergeCell ref="G192:J192"/>
    <mergeCell ref="B497:B531"/>
    <mergeCell ref="B532:B566"/>
    <mergeCell ref="G108:J108"/>
    <mergeCell ref="G143:J143"/>
    <mergeCell ref="G179:J179"/>
    <mergeCell ref="E180:E214"/>
    <mergeCell ref="E215:E249"/>
    <mergeCell ref="E250:E284"/>
    <mergeCell ref="E286:E320"/>
    <mergeCell ref="G278:J278"/>
    <mergeCell ref="G282:J282"/>
    <mergeCell ref="G268:J268"/>
    <mergeCell ref="G261:J261"/>
    <mergeCell ref="G211:J211"/>
    <mergeCell ref="G215:J215"/>
    <mergeCell ref="G222:J222"/>
    <mergeCell ref="G223:J223"/>
    <mergeCell ref="G225:J225"/>
    <mergeCell ref="G220:J220"/>
    <mergeCell ref="G325:J325"/>
    <mergeCell ref="G290:J290"/>
    <mergeCell ref="G254:J254"/>
    <mergeCell ref="G159:J159"/>
    <mergeCell ref="G161:J161"/>
    <mergeCell ref="A145:A179"/>
    <mergeCell ref="G146:J146"/>
    <mergeCell ref="C145:C179"/>
    <mergeCell ref="G168:J168"/>
    <mergeCell ref="G175:J175"/>
    <mergeCell ref="G167:J167"/>
    <mergeCell ref="G151:J151"/>
    <mergeCell ref="G113:J113"/>
    <mergeCell ref="G110:J110"/>
    <mergeCell ref="G162:J162"/>
    <mergeCell ref="G165:J165"/>
    <mergeCell ref="G166:J166"/>
    <mergeCell ref="G157:J157"/>
    <mergeCell ref="G116:J116"/>
    <mergeCell ref="G117:J117"/>
    <mergeCell ref="G118:J118"/>
    <mergeCell ref="E109:E143"/>
    <mergeCell ref="E145:E179"/>
    <mergeCell ref="G142:J142"/>
    <mergeCell ref="G134:J134"/>
    <mergeCell ref="G135:J135"/>
    <mergeCell ref="G136:J136"/>
    <mergeCell ref="G137:J137"/>
    <mergeCell ref="G138:J138"/>
    <mergeCell ref="G466:J466"/>
    <mergeCell ref="G503:J503"/>
    <mergeCell ref="G531:J531"/>
    <mergeCell ref="G536:J536"/>
    <mergeCell ref="G509:J509"/>
    <mergeCell ref="G537:J537"/>
    <mergeCell ref="B39:B73"/>
    <mergeCell ref="B74:B108"/>
    <mergeCell ref="B109:B143"/>
    <mergeCell ref="B145:B179"/>
    <mergeCell ref="G97:J97"/>
    <mergeCell ref="G98:J98"/>
    <mergeCell ref="G104:J104"/>
    <mergeCell ref="E532:E566"/>
    <mergeCell ref="G425:J425"/>
    <mergeCell ref="G461:J461"/>
    <mergeCell ref="B286:B320"/>
    <mergeCell ref="G85:J85"/>
    <mergeCell ref="G75:J75"/>
    <mergeCell ref="G81:J81"/>
    <mergeCell ref="G82:J82"/>
    <mergeCell ref="G83:J83"/>
    <mergeCell ref="G120:J120"/>
    <mergeCell ref="G145:J145"/>
    <mergeCell ref="G561:J561"/>
    <mergeCell ref="G530:J530"/>
    <mergeCell ref="G550:J550"/>
    <mergeCell ref="G547:J547"/>
    <mergeCell ref="G513:J513"/>
    <mergeCell ref="G514:J514"/>
    <mergeCell ref="G497:J497"/>
    <mergeCell ref="G482:J482"/>
    <mergeCell ref="G478:J478"/>
    <mergeCell ref="G484:J484"/>
    <mergeCell ref="G523:J523"/>
    <mergeCell ref="G515:J515"/>
    <mergeCell ref="G543:J543"/>
    <mergeCell ref="G501:J501"/>
    <mergeCell ref="G525:J525"/>
    <mergeCell ref="G526:J526"/>
    <mergeCell ref="G508:J508"/>
    <mergeCell ref="G560:J560"/>
    <mergeCell ref="G545:J545"/>
    <mergeCell ref="G518:J518"/>
    <mergeCell ref="G519:J519"/>
    <mergeCell ref="G520:J520"/>
    <mergeCell ref="G521:J521"/>
    <mergeCell ref="G542:J542"/>
    <mergeCell ref="E427:E461"/>
    <mergeCell ref="E462:E496"/>
    <mergeCell ref="G409:J409"/>
    <mergeCell ref="G443:J443"/>
    <mergeCell ref="G473:J473"/>
    <mergeCell ref="A427:A461"/>
    <mergeCell ref="C427:C461"/>
    <mergeCell ref="G494:J494"/>
    <mergeCell ref="G495:J495"/>
    <mergeCell ref="B462:B496"/>
    <mergeCell ref="A391:A425"/>
    <mergeCell ref="G457:J457"/>
    <mergeCell ref="G458:J458"/>
    <mergeCell ref="G435:J435"/>
    <mergeCell ref="G447:J447"/>
    <mergeCell ref="G448:J448"/>
    <mergeCell ref="G437:J437"/>
    <mergeCell ref="G439:J439"/>
    <mergeCell ref="G427:J427"/>
    <mergeCell ref="G444:J444"/>
    <mergeCell ref="G423:J423"/>
    <mergeCell ref="G449:J449"/>
    <mergeCell ref="G434:J434"/>
    <mergeCell ref="G472:J472"/>
    <mergeCell ref="B250:B284"/>
    <mergeCell ref="G186:J186"/>
    <mergeCell ref="G228:J228"/>
    <mergeCell ref="G256:J256"/>
    <mergeCell ref="B356:B390"/>
    <mergeCell ref="B391:B425"/>
    <mergeCell ref="B427:B461"/>
    <mergeCell ref="G438:J438"/>
    <mergeCell ref="E356:E390"/>
    <mergeCell ref="E391:E425"/>
    <mergeCell ref="G418:J418"/>
    <mergeCell ref="G408:J408"/>
    <mergeCell ref="G404:J404"/>
    <mergeCell ref="G416:J416"/>
    <mergeCell ref="G367:J367"/>
    <mergeCell ref="G428:J428"/>
    <mergeCell ref="D427:D461"/>
    <mergeCell ref="G407:J407"/>
    <mergeCell ref="G396:J396"/>
    <mergeCell ref="G391:J391"/>
    <mergeCell ref="G398:J398"/>
    <mergeCell ref="C391:C425"/>
    <mergeCell ref="D391:D425"/>
    <mergeCell ref="G415:J415"/>
    <mergeCell ref="A215:A249"/>
    <mergeCell ref="A180:A214"/>
    <mergeCell ref="C215:C249"/>
    <mergeCell ref="D215:D249"/>
    <mergeCell ref="G235:J235"/>
    <mergeCell ref="G236:J236"/>
    <mergeCell ref="G237:J237"/>
    <mergeCell ref="G238:J238"/>
    <mergeCell ref="G216:J216"/>
    <mergeCell ref="C180:C214"/>
    <mergeCell ref="D180:D214"/>
    <mergeCell ref="B180:B214"/>
    <mergeCell ref="B215:B249"/>
    <mergeCell ref="G245:J245"/>
    <mergeCell ref="G244:J244"/>
    <mergeCell ref="G246:J246"/>
    <mergeCell ref="G240:J240"/>
    <mergeCell ref="G241:J241"/>
    <mergeCell ref="G221:J221"/>
    <mergeCell ref="G233:J233"/>
    <mergeCell ref="G231:J231"/>
    <mergeCell ref="G184:J184"/>
    <mergeCell ref="G189:J189"/>
    <mergeCell ref="G214:J214"/>
    <mergeCell ref="A356:A390"/>
    <mergeCell ref="C356:C390"/>
    <mergeCell ref="E321:E355"/>
    <mergeCell ref="G383:J383"/>
    <mergeCell ref="G388:J388"/>
    <mergeCell ref="G384:J384"/>
    <mergeCell ref="G314:J314"/>
    <mergeCell ref="G319:J319"/>
    <mergeCell ref="G331:J331"/>
    <mergeCell ref="G336:J336"/>
    <mergeCell ref="G334:J334"/>
    <mergeCell ref="G333:J333"/>
    <mergeCell ref="G318:J318"/>
    <mergeCell ref="G327:J327"/>
    <mergeCell ref="G355:J355"/>
    <mergeCell ref="G350:J350"/>
    <mergeCell ref="G329:J329"/>
    <mergeCell ref="G338:J338"/>
    <mergeCell ref="G326:J326"/>
    <mergeCell ref="G330:J330"/>
    <mergeCell ref="A321:A355"/>
    <mergeCell ref="B321:B355"/>
    <mergeCell ref="G339:J339"/>
    <mergeCell ref="G320:J320"/>
    <mergeCell ref="A286:A320"/>
    <mergeCell ref="G255:J255"/>
    <mergeCell ref="G276:J276"/>
    <mergeCell ref="G345:J345"/>
    <mergeCell ref="G348:J348"/>
    <mergeCell ref="G349:J349"/>
    <mergeCell ref="G247:J247"/>
    <mergeCell ref="G341:J341"/>
    <mergeCell ref="G328:J328"/>
    <mergeCell ref="G262:J262"/>
    <mergeCell ref="C286:C320"/>
    <mergeCell ref="D286:D320"/>
    <mergeCell ref="C250:C284"/>
    <mergeCell ref="D250:D284"/>
    <mergeCell ref="G303:J303"/>
    <mergeCell ref="G306:J306"/>
    <mergeCell ref="G307:J307"/>
    <mergeCell ref="G308:J308"/>
    <mergeCell ref="G317:J317"/>
    <mergeCell ref="G302:J302"/>
    <mergeCell ref="C321:C355"/>
    <mergeCell ref="D321:D355"/>
    <mergeCell ref="A250:A284"/>
    <mergeCell ref="G248:J248"/>
    <mergeCell ref="G511:J511"/>
    <mergeCell ref="G512:J512"/>
    <mergeCell ref="G528:J528"/>
    <mergeCell ref="G529:J529"/>
    <mergeCell ref="G524:J524"/>
    <mergeCell ref="G539:J539"/>
    <mergeCell ref="G540:J540"/>
    <mergeCell ref="G517:J517"/>
    <mergeCell ref="G260:J260"/>
    <mergeCell ref="G274:J274"/>
    <mergeCell ref="G280:J280"/>
    <mergeCell ref="G287:J287"/>
    <mergeCell ref="G316:J316"/>
    <mergeCell ref="G315:J315"/>
    <mergeCell ref="G283:J283"/>
    <mergeCell ref="G275:J275"/>
    <mergeCell ref="G298:J298"/>
    <mergeCell ref="G295:J295"/>
    <mergeCell ref="G297:J297"/>
    <mergeCell ref="G311:J311"/>
    <mergeCell ref="G293:J293"/>
    <mergeCell ref="G296:J296"/>
    <mergeCell ref="G286:J286"/>
    <mergeCell ref="G312:J312"/>
    <mergeCell ref="G270:J270"/>
    <mergeCell ref="G271:J271"/>
    <mergeCell ref="G272:J272"/>
    <mergeCell ref="G362:J362"/>
    <mergeCell ref="G459:J459"/>
    <mergeCell ref="G291:J291"/>
    <mergeCell ref="G332:J332"/>
    <mergeCell ref="G454:J454"/>
    <mergeCell ref="G455:J455"/>
    <mergeCell ref="G335:J335"/>
    <mergeCell ref="G337:J337"/>
    <mergeCell ref="G371:J371"/>
    <mergeCell ref="G343:J343"/>
    <mergeCell ref="G344:J344"/>
    <mergeCell ref="G300:J300"/>
    <mergeCell ref="G292:J292"/>
    <mergeCell ref="G299:J299"/>
    <mergeCell ref="G301:J301"/>
    <mergeCell ref="G304:J304"/>
    <mergeCell ref="G422:J422"/>
    <mergeCell ref="G366:J366"/>
    <mergeCell ref="G342:J342"/>
    <mergeCell ref="G281:J281"/>
    <mergeCell ref="G321:J321"/>
    <mergeCell ref="G460:J460"/>
    <mergeCell ref="G202:J202"/>
    <mergeCell ref="G445:J445"/>
    <mergeCell ref="G480:J480"/>
    <mergeCell ref="G477:J477"/>
    <mergeCell ref="G450:J450"/>
    <mergeCell ref="G440:J440"/>
    <mergeCell ref="G452:J452"/>
    <mergeCell ref="G208:J208"/>
    <mergeCell ref="G209:J209"/>
    <mergeCell ref="G363:J363"/>
    <mergeCell ref="G364:J364"/>
    <mergeCell ref="G322:J322"/>
    <mergeCell ref="G354:J354"/>
    <mergeCell ref="G353:J353"/>
    <mergeCell ref="G405:J405"/>
    <mergeCell ref="G432:J432"/>
    <mergeCell ref="G436:J436"/>
    <mergeCell ref="G456:J456"/>
    <mergeCell ref="G451:J451"/>
    <mergeCell ref="G242:J242"/>
    <mergeCell ref="G224:J224"/>
    <mergeCell ref="G219:J219"/>
    <mergeCell ref="G309:J309"/>
    <mergeCell ref="G213:J213"/>
    <mergeCell ref="G180:J180"/>
    <mergeCell ref="G187:J187"/>
    <mergeCell ref="G188:J188"/>
    <mergeCell ref="G169:J169"/>
    <mergeCell ref="G205:J205"/>
    <mergeCell ref="G173:J173"/>
    <mergeCell ref="G174:J174"/>
    <mergeCell ref="G193:J193"/>
    <mergeCell ref="G176:J176"/>
    <mergeCell ref="G178:J178"/>
    <mergeCell ref="G185:J185"/>
    <mergeCell ref="G212:J212"/>
    <mergeCell ref="G194:J194"/>
    <mergeCell ref="G196:J196"/>
    <mergeCell ref="G197:J197"/>
    <mergeCell ref="G191:J191"/>
    <mergeCell ref="G172:J172"/>
    <mergeCell ref="G190:J190"/>
    <mergeCell ref="G198:J198"/>
    <mergeCell ref="G150:J150"/>
    <mergeCell ref="G158:J158"/>
    <mergeCell ref="G170:J170"/>
    <mergeCell ref="G171:J171"/>
    <mergeCell ref="G84:J84"/>
    <mergeCell ref="G90:J90"/>
    <mergeCell ref="G86:J86"/>
    <mergeCell ref="G122:J122"/>
    <mergeCell ref="G87:J87"/>
    <mergeCell ref="G89:J89"/>
    <mergeCell ref="G105:J105"/>
    <mergeCell ref="G88:J88"/>
    <mergeCell ref="G91:J91"/>
    <mergeCell ref="G92:J92"/>
    <mergeCell ref="G106:J106"/>
    <mergeCell ref="G107:J107"/>
    <mergeCell ref="G94:J94"/>
    <mergeCell ref="G115:J115"/>
    <mergeCell ref="G114:J114"/>
    <mergeCell ref="G160:J160"/>
    <mergeCell ref="G156:J156"/>
    <mergeCell ref="G163:J163"/>
    <mergeCell ref="G149:J149"/>
    <mergeCell ref="G43:J43"/>
    <mergeCell ref="G62:J62"/>
    <mergeCell ref="G63:J63"/>
    <mergeCell ref="G46:J46"/>
    <mergeCell ref="G47:J47"/>
    <mergeCell ref="G48:J48"/>
    <mergeCell ref="G67:J67"/>
    <mergeCell ref="G68:J68"/>
    <mergeCell ref="G57:J57"/>
    <mergeCell ref="G51:J51"/>
    <mergeCell ref="G44:J44"/>
    <mergeCell ref="G50:J50"/>
    <mergeCell ref="G65:J65"/>
    <mergeCell ref="G45:J45"/>
    <mergeCell ref="G39:J39"/>
    <mergeCell ref="F2:J2"/>
    <mergeCell ref="G18:J18"/>
    <mergeCell ref="G20:J20"/>
    <mergeCell ref="G21:J21"/>
    <mergeCell ref="G24:J24"/>
    <mergeCell ref="G25:J25"/>
    <mergeCell ref="G19:J19"/>
    <mergeCell ref="G15:J15"/>
    <mergeCell ref="G31:J31"/>
    <mergeCell ref="G32:J32"/>
    <mergeCell ref="G12:J12"/>
    <mergeCell ref="G13:J13"/>
    <mergeCell ref="G10:J10"/>
    <mergeCell ref="A4:A38"/>
    <mergeCell ref="C4:C38"/>
    <mergeCell ref="D4:D38"/>
    <mergeCell ref="G4:J4"/>
    <mergeCell ref="G5:J5"/>
    <mergeCell ref="G11:J11"/>
    <mergeCell ref="G22:J22"/>
    <mergeCell ref="G16:J16"/>
    <mergeCell ref="G34:J34"/>
    <mergeCell ref="G37:J37"/>
    <mergeCell ref="G26:J26"/>
    <mergeCell ref="G27:J27"/>
    <mergeCell ref="G9:J9"/>
    <mergeCell ref="G17:J17"/>
    <mergeCell ref="G14:J14"/>
    <mergeCell ref="B4:B38"/>
    <mergeCell ref="A39:A73"/>
    <mergeCell ref="C39:C73"/>
    <mergeCell ref="G28:J28"/>
    <mergeCell ref="G35:J35"/>
    <mergeCell ref="G36:J36"/>
    <mergeCell ref="G70:J70"/>
    <mergeCell ref="G71:J71"/>
    <mergeCell ref="G69:J69"/>
    <mergeCell ref="G49:J49"/>
    <mergeCell ref="G53:J53"/>
    <mergeCell ref="G55:J55"/>
    <mergeCell ref="G56:J56"/>
    <mergeCell ref="G59:J59"/>
    <mergeCell ref="G60:J60"/>
    <mergeCell ref="G61:J61"/>
    <mergeCell ref="D39:D73"/>
    <mergeCell ref="G66:J66"/>
    <mergeCell ref="G72:J72"/>
    <mergeCell ref="G73:J73"/>
    <mergeCell ref="E39:E73"/>
    <mergeCell ref="E4:E38"/>
    <mergeCell ref="G54:J54"/>
    <mergeCell ref="G52:J52"/>
    <mergeCell ref="G64:J64"/>
    <mergeCell ref="A74:A108"/>
    <mergeCell ref="C74:C108"/>
    <mergeCell ref="G99:J99"/>
    <mergeCell ref="G100:J100"/>
    <mergeCell ref="G101:J101"/>
    <mergeCell ref="G102:J102"/>
    <mergeCell ref="G103:J103"/>
    <mergeCell ref="G80:J80"/>
    <mergeCell ref="G95:J95"/>
    <mergeCell ref="G78:J78"/>
    <mergeCell ref="G79:J79"/>
    <mergeCell ref="G74:J74"/>
    <mergeCell ref="D74:D108"/>
    <mergeCell ref="G96:J96"/>
    <mergeCell ref="E74:E108"/>
    <mergeCell ref="A109:A143"/>
    <mergeCell ref="G153:J153"/>
    <mergeCell ref="G154:J154"/>
    <mergeCell ref="G155:J155"/>
    <mergeCell ref="G152:J152"/>
    <mergeCell ref="C109:C143"/>
    <mergeCell ref="D109:D143"/>
    <mergeCell ref="G109:J109"/>
    <mergeCell ref="G131:J131"/>
    <mergeCell ref="G132:J132"/>
    <mergeCell ref="G133:J133"/>
    <mergeCell ref="G119:J119"/>
    <mergeCell ref="G121:J121"/>
    <mergeCell ref="G124:J124"/>
    <mergeCell ref="G123:J123"/>
    <mergeCell ref="G125:J125"/>
    <mergeCell ref="G126:J126"/>
    <mergeCell ref="G129:J129"/>
    <mergeCell ref="G140:J140"/>
    <mergeCell ref="G141:J141"/>
    <mergeCell ref="G130:J130"/>
    <mergeCell ref="G139:J139"/>
    <mergeCell ref="G127:J127"/>
    <mergeCell ref="D145:D179"/>
    <mergeCell ref="D356:D390"/>
    <mergeCell ref="G368:J368"/>
    <mergeCell ref="G370:J370"/>
    <mergeCell ref="G372:J372"/>
    <mergeCell ref="G373:J373"/>
    <mergeCell ref="G389:J389"/>
    <mergeCell ref="G357:J357"/>
    <mergeCell ref="G365:J365"/>
    <mergeCell ref="G381:J381"/>
    <mergeCell ref="G382:J382"/>
    <mergeCell ref="G385:J385"/>
    <mergeCell ref="G369:J369"/>
    <mergeCell ref="G390:J390"/>
    <mergeCell ref="G498:J498"/>
    <mergeCell ref="G471:J471"/>
    <mergeCell ref="G467:J467"/>
    <mergeCell ref="G377:J377"/>
    <mergeCell ref="G378:J378"/>
    <mergeCell ref="G379:J379"/>
    <mergeCell ref="G380:J380"/>
    <mergeCell ref="G386:J386"/>
    <mergeCell ref="G411:J411"/>
    <mergeCell ref="G421:J421"/>
    <mergeCell ref="G412:J412"/>
    <mergeCell ref="G420:J420"/>
    <mergeCell ref="G414:J414"/>
    <mergeCell ref="G419:J419"/>
    <mergeCell ref="G402:J402"/>
    <mergeCell ref="G401:J401"/>
    <mergeCell ref="G485:J485"/>
    <mergeCell ref="G493:J493"/>
    <mergeCell ref="G417:J417"/>
    <mergeCell ref="G413:J413"/>
    <mergeCell ref="G399:J399"/>
    <mergeCell ref="G406:J406"/>
    <mergeCell ref="G400:J400"/>
    <mergeCell ref="G496:J496"/>
    <mergeCell ref="A462:A496"/>
    <mergeCell ref="C462:C496"/>
    <mergeCell ref="G474:J474"/>
    <mergeCell ref="D462:D496"/>
    <mergeCell ref="G462:J462"/>
    <mergeCell ref="A497:A531"/>
    <mergeCell ref="C497:C531"/>
    <mergeCell ref="D497:D531"/>
    <mergeCell ref="G527:J527"/>
    <mergeCell ref="G479:J479"/>
    <mergeCell ref="G510:J510"/>
    <mergeCell ref="G522:J522"/>
    <mergeCell ref="G475:J475"/>
    <mergeCell ref="G487:J487"/>
    <mergeCell ref="G469:J469"/>
    <mergeCell ref="G470:J470"/>
    <mergeCell ref="G468:J468"/>
    <mergeCell ref="E497:E531"/>
    <mergeCell ref="G476:J476"/>
    <mergeCell ref="G488:J488"/>
    <mergeCell ref="G489:J489"/>
    <mergeCell ref="G490:J490"/>
    <mergeCell ref="G491:J491"/>
    <mergeCell ref="G486:J486"/>
    <mergeCell ref="A532:A566"/>
    <mergeCell ref="C532:C566"/>
    <mergeCell ref="D532:D566"/>
    <mergeCell ref="G532:J532"/>
    <mergeCell ref="G533:J533"/>
    <mergeCell ref="G564:J564"/>
    <mergeCell ref="G565:J565"/>
    <mergeCell ref="G541:J541"/>
    <mergeCell ref="G544:J544"/>
    <mergeCell ref="G546:J546"/>
    <mergeCell ref="G562:J562"/>
    <mergeCell ref="G549:J549"/>
    <mergeCell ref="G552:J552"/>
    <mergeCell ref="G553:J553"/>
    <mergeCell ref="G554:J554"/>
    <mergeCell ref="G555:J555"/>
    <mergeCell ref="G556:J556"/>
    <mergeCell ref="G557:J557"/>
    <mergeCell ref="G558:J558"/>
    <mergeCell ref="G559:J559"/>
    <mergeCell ref="G538:J538"/>
    <mergeCell ref="G548:J548"/>
    <mergeCell ref="G566:J566"/>
    <mergeCell ref="G563:J563"/>
  </mergeCells>
  <pageMargins left="0.17" right="0.17" top="0.74" bottom="0.17" header="0.3" footer="0.3"/>
  <pageSetup paperSize="9" scale="51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1">
    <tabColor rgb="FF00B0F0"/>
  </sheetPr>
  <dimension ref="A1:L237"/>
  <sheetViews>
    <sheetView zoomScale="85" zoomScaleNormal="85" zoomScaleSheetLayoutView="80" workbookViewId="0">
      <selection activeCell="A2" sqref="A2"/>
    </sheetView>
  </sheetViews>
  <sheetFormatPr defaultRowHeight="27.75" customHeight="1" x14ac:dyDescent="0.3"/>
  <cols>
    <col min="1" max="2" width="4.7109375" style="166" customWidth="1"/>
    <col min="3" max="3" width="21.7109375" style="366" customWidth="1"/>
    <col min="4" max="4" width="71.7109375" style="52" customWidth="1"/>
    <col min="5" max="5" width="30.7109375" style="52" customWidth="1"/>
    <col min="6" max="6" width="32.7109375" style="168" customWidth="1"/>
    <col min="7" max="10" width="8.28515625" style="169" customWidth="1"/>
    <col min="11" max="11" width="13" style="169" customWidth="1"/>
    <col min="12" max="12" width="34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07" t="s">
        <v>73</v>
      </c>
      <c r="B2" s="406" t="s">
        <v>1191</v>
      </c>
      <c r="C2" s="407" t="s">
        <v>74</v>
      </c>
      <c r="D2" s="407" t="s">
        <v>1022</v>
      </c>
      <c r="E2" s="407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99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353</v>
      </c>
      <c r="D4" s="714"/>
      <c r="E4" s="460"/>
      <c r="F4" s="408" t="s">
        <v>81</v>
      </c>
      <c r="G4" s="715" t="s">
        <v>6</v>
      </c>
      <c r="H4" s="715"/>
      <c r="I4" s="715"/>
      <c r="J4" s="715"/>
      <c r="K4" s="713">
        <v>3</v>
      </c>
      <c r="L4" s="439">
        <v>46975</v>
      </c>
    </row>
    <row r="5" spans="1:12" ht="15" customHeight="1" x14ac:dyDescent="0.25">
      <c r="A5" s="564"/>
      <c r="B5" s="568"/>
      <c r="C5" s="614"/>
      <c r="D5" s="709"/>
      <c r="E5" s="448"/>
      <c r="F5" s="94" t="s">
        <v>80</v>
      </c>
      <c r="G5" s="469">
        <v>25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14"/>
      <c r="D6" s="709"/>
      <c r="E6" s="448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614"/>
      <c r="D7" s="709"/>
      <c r="E7" s="448"/>
      <c r="F7" s="94" t="s">
        <v>817</v>
      </c>
      <c r="G7" s="243">
        <f>G5*80</f>
        <v>2000</v>
      </c>
      <c r="H7" s="244">
        <f>G5*90</f>
        <v>2250</v>
      </c>
      <c r="I7" s="246">
        <f>G5*100</f>
        <v>2500</v>
      </c>
      <c r="J7" s="245">
        <f>G5*104</f>
        <v>2600</v>
      </c>
      <c r="K7" s="583"/>
      <c r="L7" s="602"/>
    </row>
    <row r="8" spans="1:12" ht="15" customHeight="1" x14ac:dyDescent="0.25">
      <c r="A8" s="564"/>
      <c r="B8" s="568"/>
      <c r="C8" s="614"/>
      <c r="D8" s="709"/>
      <c r="E8" s="448"/>
      <c r="F8" s="94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614"/>
      <c r="D9" s="709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614"/>
      <c r="D10" s="709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14"/>
      <c r="D11" s="709"/>
      <c r="E11" s="448"/>
      <c r="F11" s="94" t="s">
        <v>83</v>
      </c>
      <c r="G11" s="523">
        <v>65</v>
      </c>
      <c r="H11" s="523"/>
      <c r="I11" s="523"/>
      <c r="J11" s="523"/>
      <c r="K11" s="583"/>
      <c r="L11" s="602"/>
    </row>
    <row r="12" spans="1:12" ht="15" customHeight="1" x14ac:dyDescent="0.25">
      <c r="A12" s="564"/>
      <c r="B12" s="568"/>
      <c r="C12" s="614"/>
      <c r="D12" s="709"/>
      <c r="E12" s="448"/>
      <c r="F12" s="94" t="s">
        <v>396</v>
      </c>
      <c r="G12" s="523" t="s">
        <v>1082</v>
      </c>
      <c r="H12" s="523"/>
      <c r="I12" s="523"/>
      <c r="J12" s="523"/>
      <c r="K12" s="583"/>
      <c r="L12" s="602"/>
    </row>
    <row r="13" spans="1:12" ht="15" customHeight="1" x14ac:dyDescent="0.25">
      <c r="A13" s="564"/>
      <c r="B13" s="568"/>
      <c r="C13" s="614"/>
      <c r="D13" s="709"/>
      <c r="E13" s="448"/>
      <c r="F13" s="94" t="s">
        <v>1028</v>
      </c>
      <c r="G13" s="523" t="s">
        <v>413</v>
      </c>
      <c r="H13" s="523"/>
      <c r="I13" s="523"/>
      <c r="J13" s="523"/>
      <c r="K13" s="583"/>
      <c r="L13" s="602"/>
    </row>
    <row r="14" spans="1:12" ht="15" customHeight="1" x14ac:dyDescent="0.25">
      <c r="A14" s="564"/>
      <c r="B14" s="568"/>
      <c r="C14" s="614"/>
      <c r="D14" s="709"/>
      <c r="E14" s="448"/>
      <c r="F14" s="94" t="s">
        <v>1029</v>
      </c>
      <c r="G14" s="523" t="s">
        <v>96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614"/>
      <c r="D15" s="709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614"/>
      <c r="D16" s="709"/>
      <c r="E16" s="448"/>
      <c r="F16" s="93" t="s">
        <v>701</v>
      </c>
      <c r="G16" s="523">
        <v>100000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614"/>
      <c r="D17" s="709"/>
      <c r="E17" s="448"/>
      <c r="F17" s="148" t="s">
        <v>257</v>
      </c>
      <c r="G17" s="523" t="s">
        <v>408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614"/>
      <c r="D18" s="709"/>
      <c r="E18" s="448"/>
      <c r="F18" s="148" t="s">
        <v>410</v>
      </c>
      <c r="G18" s="523" t="s">
        <v>411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614"/>
      <c r="D19" s="709"/>
      <c r="E19" s="448"/>
      <c r="F19" s="148" t="s">
        <v>412</v>
      </c>
      <c r="G19" s="523" t="s">
        <v>400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614"/>
      <c r="D20" s="709"/>
      <c r="E20" s="448"/>
      <c r="F20" s="148" t="s">
        <v>381</v>
      </c>
      <c r="G20" s="523" t="s">
        <v>1296</v>
      </c>
      <c r="H20" s="523"/>
      <c r="I20" s="523"/>
      <c r="J20" s="523"/>
      <c r="K20" s="584">
        <v>5</v>
      </c>
      <c r="L20" s="533">
        <v>50263</v>
      </c>
    </row>
    <row r="21" spans="1:12" ht="15" customHeight="1" x14ac:dyDescent="0.25">
      <c r="A21" s="564"/>
      <c r="B21" s="568"/>
      <c r="C21" s="614"/>
      <c r="D21" s="709"/>
      <c r="E21" s="448"/>
      <c r="F21" s="148" t="s">
        <v>402</v>
      </c>
      <c r="G21" s="523" t="s">
        <v>1297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709"/>
      <c r="E22" s="448"/>
      <c r="F22" s="148" t="s">
        <v>403</v>
      </c>
      <c r="G22" s="523" t="s">
        <v>404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09"/>
      <c r="E23" s="448"/>
      <c r="F23" s="94" t="s">
        <v>358</v>
      </c>
      <c r="G23" s="523" t="s">
        <v>359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09"/>
      <c r="E24" s="448"/>
      <c r="F24" s="148" t="s">
        <v>389</v>
      </c>
      <c r="G24" s="523" t="s">
        <v>390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09"/>
      <c r="E25" s="448"/>
      <c r="F25" s="93" t="s">
        <v>704</v>
      </c>
      <c r="G25" s="523" t="s">
        <v>705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09"/>
      <c r="E26" s="448"/>
      <c r="F26" s="93" t="s">
        <v>706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09"/>
      <c r="E27" s="448"/>
      <c r="F27" s="93" t="s">
        <v>1271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09"/>
      <c r="E28" s="448"/>
      <c r="F28" s="93" t="s">
        <v>707</v>
      </c>
      <c r="G28" s="523" t="s">
        <v>1270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09"/>
      <c r="E29" s="448"/>
      <c r="F29" s="93" t="s">
        <v>708</v>
      </c>
      <c r="G29" s="523" t="s">
        <v>390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614"/>
      <c r="D30" s="709"/>
      <c r="E30" s="448"/>
      <c r="F30" s="148" t="s">
        <v>377</v>
      </c>
      <c r="G30" s="523" t="s">
        <v>387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709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709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709"/>
      <c r="E33" s="448"/>
      <c r="F33" s="167" t="s">
        <v>84</v>
      </c>
      <c r="G33" s="465">
        <v>6</v>
      </c>
      <c r="H33" s="465"/>
      <c r="I33" s="465"/>
      <c r="J33" s="465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614"/>
      <c r="D34" s="709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354</v>
      </c>
      <c r="D35" s="709"/>
      <c r="E35" s="448"/>
      <c r="F35" s="94" t="s">
        <v>81</v>
      </c>
      <c r="G35" s="523" t="s">
        <v>6</v>
      </c>
      <c r="H35" s="523"/>
      <c r="I35" s="523"/>
      <c r="J35" s="523"/>
      <c r="K35" s="501">
        <v>3</v>
      </c>
      <c r="L35" s="716">
        <v>49779</v>
      </c>
    </row>
    <row r="36" spans="1:12" ht="15" customHeight="1" x14ac:dyDescent="0.25">
      <c r="A36" s="564"/>
      <c r="B36" s="568"/>
      <c r="C36" s="614"/>
      <c r="D36" s="709"/>
      <c r="E36" s="448"/>
      <c r="F36" s="94" t="s">
        <v>80</v>
      </c>
      <c r="G36" s="469">
        <v>40</v>
      </c>
      <c r="H36" s="469"/>
      <c r="I36" s="469"/>
      <c r="J36" s="469"/>
      <c r="K36" s="583"/>
      <c r="L36" s="602"/>
    </row>
    <row r="37" spans="1:12" ht="15" customHeight="1" x14ac:dyDescent="0.25">
      <c r="A37" s="564"/>
      <c r="B37" s="568"/>
      <c r="C37" s="614"/>
      <c r="D37" s="709"/>
      <c r="E37" s="448"/>
      <c r="F37" s="94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ht="15" customHeight="1" x14ac:dyDescent="0.25">
      <c r="A38" s="564"/>
      <c r="B38" s="568"/>
      <c r="C38" s="614"/>
      <c r="D38" s="709"/>
      <c r="E38" s="448"/>
      <c r="F38" s="94" t="s">
        <v>817</v>
      </c>
      <c r="G38" s="243">
        <f>G36*80</f>
        <v>3200</v>
      </c>
      <c r="H38" s="244">
        <f>G36*90</f>
        <v>3600</v>
      </c>
      <c r="I38" s="246">
        <f>G36*100</f>
        <v>4000</v>
      </c>
      <c r="J38" s="245">
        <f>G36*104</f>
        <v>4160</v>
      </c>
      <c r="K38" s="583"/>
      <c r="L38" s="602"/>
    </row>
    <row r="39" spans="1:12" ht="15" customHeight="1" x14ac:dyDescent="0.25">
      <c r="A39" s="564"/>
      <c r="B39" s="568"/>
      <c r="C39" s="614"/>
      <c r="D39" s="709"/>
      <c r="E39" s="448"/>
      <c r="F39" s="94" t="s">
        <v>1269</v>
      </c>
      <c r="G39" s="451">
        <v>0.98</v>
      </c>
      <c r="H39" s="451"/>
      <c r="I39" s="451"/>
      <c r="J39" s="451"/>
      <c r="K39" s="583"/>
      <c r="L39" s="602"/>
    </row>
    <row r="40" spans="1:12" ht="15" customHeight="1" x14ac:dyDescent="0.25">
      <c r="A40" s="564"/>
      <c r="B40" s="568"/>
      <c r="C40" s="614"/>
      <c r="D40" s="709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ht="15" customHeight="1" x14ac:dyDescent="0.25">
      <c r="A41" s="564"/>
      <c r="B41" s="568"/>
      <c r="C41" s="614"/>
      <c r="D41" s="709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64"/>
      <c r="B42" s="568"/>
      <c r="C42" s="614"/>
      <c r="D42" s="709"/>
      <c r="E42" s="448"/>
      <c r="F42" s="94" t="s">
        <v>83</v>
      </c>
      <c r="G42" s="523">
        <v>65</v>
      </c>
      <c r="H42" s="523"/>
      <c r="I42" s="523"/>
      <c r="J42" s="523"/>
      <c r="K42" s="583"/>
      <c r="L42" s="602"/>
    </row>
    <row r="43" spans="1:12" ht="15" customHeight="1" x14ac:dyDescent="0.25">
      <c r="A43" s="564"/>
      <c r="B43" s="568"/>
      <c r="C43" s="614"/>
      <c r="D43" s="709"/>
      <c r="E43" s="448"/>
      <c r="F43" s="94" t="s">
        <v>396</v>
      </c>
      <c r="G43" s="523" t="s">
        <v>1082</v>
      </c>
      <c r="H43" s="523"/>
      <c r="I43" s="523"/>
      <c r="J43" s="523"/>
      <c r="K43" s="583"/>
      <c r="L43" s="602"/>
    </row>
    <row r="44" spans="1:12" ht="15" customHeight="1" x14ac:dyDescent="0.25">
      <c r="A44" s="564"/>
      <c r="B44" s="568"/>
      <c r="C44" s="614"/>
      <c r="D44" s="709"/>
      <c r="E44" s="448"/>
      <c r="F44" s="94" t="s">
        <v>1028</v>
      </c>
      <c r="G44" s="523" t="s">
        <v>413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709"/>
      <c r="E45" s="448"/>
      <c r="F45" s="94" t="s">
        <v>1029</v>
      </c>
      <c r="G45" s="523" t="s">
        <v>97</v>
      </c>
      <c r="H45" s="523"/>
      <c r="I45" s="523"/>
      <c r="J45" s="523"/>
      <c r="K45" s="583"/>
      <c r="L45" s="602"/>
    </row>
    <row r="46" spans="1:12" ht="15" customHeight="1" x14ac:dyDescent="0.25">
      <c r="A46" s="564"/>
      <c r="B46" s="568"/>
      <c r="C46" s="614"/>
      <c r="D46" s="709"/>
      <c r="E46" s="448"/>
      <c r="F46" s="148" t="s">
        <v>379</v>
      </c>
      <c r="G46" s="523" t="s">
        <v>399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709"/>
      <c r="E47" s="448"/>
      <c r="F47" s="93" t="s">
        <v>701</v>
      </c>
      <c r="G47" s="523">
        <v>100000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14"/>
      <c r="D48" s="709"/>
      <c r="E48" s="448"/>
      <c r="F48" s="148" t="s">
        <v>257</v>
      </c>
      <c r="G48" s="523" t="s">
        <v>408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14"/>
      <c r="D49" s="709"/>
      <c r="E49" s="448"/>
      <c r="F49" s="148" t="s">
        <v>410</v>
      </c>
      <c r="G49" s="523" t="s">
        <v>411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14"/>
      <c r="D50" s="709"/>
      <c r="E50" s="448"/>
      <c r="F50" s="148" t="s">
        <v>412</v>
      </c>
      <c r="G50" s="523" t="s">
        <v>400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14"/>
      <c r="D51" s="709"/>
      <c r="E51" s="448"/>
      <c r="F51" s="148" t="s">
        <v>381</v>
      </c>
      <c r="G51" s="523" t="s">
        <v>1296</v>
      </c>
      <c r="H51" s="523"/>
      <c r="I51" s="523"/>
      <c r="J51" s="523"/>
      <c r="K51" s="584">
        <v>5</v>
      </c>
      <c r="L51" s="533">
        <v>53264</v>
      </c>
    </row>
    <row r="52" spans="1:12" ht="15" customHeight="1" x14ac:dyDescent="0.25">
      <c r="A52" s="564"/>
      <c r="B52" s="568"/>
      <c r="C52" s="614"/>
      <c r="D52" s="709"/>
      <c r="E52" s="448"/>
      <c r="F52" s="148" t="s">
        <v>402</v>
      </c>
      <c r="G52" s="523" t="s">
        <v>1297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709"/>
      <c r="E53" s="448"/>
      <c r="F53" s="148" t="s">
        <v>403</v>
      </c>
      <c r="G53" s="523" t="s">
        <v>404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709"/>
      <c r="E54" s="448"/>
      <c r="F54" s="94" t="s">
        <v>358</v>
      </c>
      <c r="G54" s="523" t="s">
        <v>359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709"/>
      <c r="E55" s="448"/>
      <c r="F55" s="148" t="s">
        <v>389</v>
      </c>
      <c r="G55" s="523" t="s">
        <v>390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709"/>
      <c r="E56" s="448"/>
      <c r="F56" s="93" t="s">
        <v>704</v>
      </c>
      <c r="G56" s="523" t="s">
        <v>705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709"/>
      <c r="E57" s="448"/>
      <c r="F57" s="93" t="s">
        <v>706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709"/>
      <c r="E58" s="448"/>
      <c r="F58" s="93" t="s">
        <v>1271</v>
      </c>
      <c r="G58" s="523" t="s">
        <v>390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09"/>
      <c r="E59" s="448"/>
      <c r="F59" s="93" t="s">
        <v>707</v>
      </c>
      <c r="G59" s="523" t="s">
        <v>1270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709"/>
      <c r="E60" s="448"/>
      <c r="F60" s="93" t="s">
        <v>708</v>
      </c>
      <c r="G60" s="523" t="s">
        <v>390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14"/>
      <c r="D61" s="709"/>
      <c r="E61" s="448"/>
      <c r="F61" s="148" t="s">
        <v>377</v>
      </c>
      <c r="G61" s="523" t="s">
        <v>387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709"/>
      <c r="E62" s="448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709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709"/>
      <c r="E64" s="448"/>
      <c r="F64" s="167" t="s">
        <v>84</v>
      </c>
      <c r="G64" s="465">
        <v>6.1</v>
      </c>
      <c r="H64" s="465"/>
      <c r="I64" s="465"/>
      <c r="J64" s="465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614"/>
      <c r="D65" s="709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64">
        <v>3</v>
      </c>
      <c r="B66" s="567"/>
      <c r="C66" s="614" t="s">
        <v>355</v>
      </c>
      <c r="D66" s="709"/>
      <c r="E66" s="448"/>
      <c r="F66" s="94" t="s">
        <v>81</v>
      </c>
      <c r="G66" s="523" t="s">
        <v>6</v>
      </c>
      <c r="H66" s="523"/>
      <c r="I66" s="523"/>
      <c r="J66" s="523"/>
      <c r="K66" s="501">
        <v>3</v>
      </c>
      <c r="L66" s="716">
        <v>53505</v>
      </c>
    </row>
    <row r="67" spans="1:12" ht="15" customHeight="1" x14ac:dyDescent="0.25">
      <c r="A67" s="564"/>
      <c r="B67" s="568"/>
      <c r="C67" s="614"/>
      <c r="D67" s="709"/>
      <c r="E67" s="448"/>
      <c r="F67" s="94" t="s">
        <v>80</v>
      </c>
      <c r="G67" s="469">
        <v>60</v>
      </c>
      <c r="H67" s="469"/>
      <c r="I67" s="469"/>
      <c r="J67" s="469"/>
      <c r="K67" s="583"/>
      <c r="L67" s="602"/>
    </row>
    <row r="68" spans="1:12" ht="15" customHeight="1" x14ac:dyDescent="0.25">
      <c r="A68" s="564"/>
      <c r="B68" s="568"/>
      <c r="C68" s="614"/>
      <c r="D68" s="709"/>
      <c r="E68" s="448"/>
      <c r="F68" s="94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ht="15" customHeight="1" x14ac:dyDescent="0.25">
      <c r="A69" s="564"/>
      <c r="B69" s="568"/>
      <c r="C69" s="614"/>
      <c r="D69" s="709"/>
      <c r="E69" s="448"/>
      <c r="F69" s="94" t="s">
        <v>817</v>
      </c>
      <c r="G69" s="243">
        <f>G67*80</f>
        <v>4800</v>
      </c>
      <c r="H69" s="244">
        <f>G67*90</f>
        <v>5400</v>
      </c>
      <c r="I69" s="246">
        <f>G67*100</f>
        <v>6000</v>
      </c>
      <c r="J69" s="245">
        <f>G67*104</f>
        <v>6240</v>
      </c>
      <c r="K69" s="583"/>
      <c r="L69" s="602"/>
    </row>
    <row r="70" spans="1:12" ht="15" customHeight="1" x14ac:dyDescent="0.25">
      <c r="A70" s="564"/>
      <c r="B70" s="568"/>
      <c r="C70" s="614"/>
      <c r="D70" s="709"/>
      <c r="E70" s="448"/>
      <c r="F70" s="94" t="s">
        <v>1269</v>
      </c>
      <c r="G70" s="451">
        <v>0.98</v>
      </c>
      <c r="H70" s="451"/>
      <c r="I70" s="451"/>
      <c r="J70" s="451"/>
      <c r="K70" s="583"/>
      <c r="L70" s="602"/>
    </row>
    <row r="71" spans="1:12" ht="15" customHeight="1" x14ac:dyDescent="0.25">
      <c r="A71" s="564"/>
      <c r="B71" s="568"/>
      <c r="C71" s="614"/>
      <c r="D71" s="709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ht="15" customHeight="1" x14ac:dyDescent="0.25">
      <c r="A72" s="564"/>
      <c r="B72" s="568"/>
      <c r="C72" s="614"/>
      <c r="D72" s="709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64"/>
      <c r="B73" s="568"/>
      <c r="C73" s="614"/>
      <c r="D73" s="709"/>
      <c r="E73" s="448"/>
      <c r="F73" s="94" t="s">
        <v>83</v>
      </c>
      <c r="G73" s="523">
        <v>65</v>
      </c>
      <c r="H73" s="523"/>
      <c r="I73" s="523"/>
      <c r="J73" s="523"/>
      <c r="K73" s="583"/>
      <c r="L73" s="602"/>
    </row>
    <row r="74" spans="1:12" ht="15" customHeight="1" x14ac:dyDescent="0.25">
      <c r="A74" s="564"/>
      <c r="B74" s="568"/>
      <c r="C74" s="614"/>
      <c r="D74" s="709"/>
      <c r="E74" s="448"/>
      <c r="F74" s="94" t="s">
        <v>396</v>
      </c>
      <c r="G74" s="523" t="s">
        <v>1082</v>
      </c>
      <c r="H74" s="523"/>
      <c r="I74" s="523"/>
      <c r="J74" s="523"/>
      <c r="K74" s="583"/>
      <c r="L74" s="602"/>
    </row>
    <row r="75" spans="1:12" ht="15" customHeight="1" x14ac:dyDescent="0.25">
      <c r="A75" s="564"/>
      <c r="B75" s="568"/>
      <c r="C75" s="614"/>
      <c r="D75" s="709"/>
      <c r="E75" s="448"/>
      <c r="F75" s="94" t="s">
        <v>1028</v>
      </c>
      <c r="G75" s="523" t="s">
        <v>413</v>
      </c>
      <c r="H75" s="523"/>
      <c r="I75" s="523"/>
      <c r="J75" s="523"/>
      <c r="K75" s="583"/>
      <c r="L75" s="602"/>
    </row>
    <row r="76" spans="1:12" ht="15" customHeight="1" x14ac:dyDescent="0.25">
      <c r="A76" s="564"/>
      <c r="B76" s="568"/>
      <c r="C76" s="614"/>
      <c r="D76" s="709"/>
      <c r="E76" s="448"/>
      <c r="F76" s="94" t="s">
        <v>1029</v>
      </c>
      <c r="G76" s="523" t="s">
        <v>98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709"/>
      <c r="E77" s="448"/>
      <c r="F77" s="148" t="s">
        <v>379</v>
      </c>
      <c r="G77" s="523" t="s">
        <v>399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709"/>
      <c r="E78" s="448"/>
      <c r="F78" s="93" t="s">
        <v>701</v>
      </c>
      <c r="G78" s="523">
        <v>100000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709"/>
      <c r="E79" s="448"/>
      <c r="F79" s="148" t="s">
        <v>257</v>
      </c>
      <c r="G79" s="523" t="s">
        <v>408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709"/>
      <c r="E80" s="448"/>
      <c r="F80" s="148" t="s">
        <v>410</v>
      </c>
      <c r="G80" s="523" t="s">
        <v>411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14"/>
      <c r="D81" s="709"/>
      <c r="E81" s="448"/>
      <c r="F81" s="148" t="s">
        <v>412</v>
      </c>
      <c r="G81" s="523" t="s">
        <v>400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709"/>
      <c r="E82" s="448"/>
      <c r="F82" s="148" t="s">
        <v>381</v>
      </c>
      <c r="G82" s="523" t="s">
        <v>1296</v>
      </c>
      <c r="H82" s="523"/>
      <c r="I82" s="523"/>
      <c r="J82" s="523"/>
      <c r="K82" s="584">
        <v>5</v>
      </c>
      <c r="L82" s="533">
        <v>57250</v>
      </c>
    </row>
    <row r="83" spans="1:12" ht="15" customHeight="1" x14ac:dyDescent="0.25">
      <c r="A83" s="564"/>
      <c r="B83" s="568"/>
      <c r="C83" s="614"/>
      <c r="D83" s="709"/>
      <c r="E83" s="448"/>
      <c r="F83" s="148" t="s">
        <v>402</v>
      </c>
      <c r="G83" s="523" t="s">
        <v>1297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709"/>
      <c r="E84" s="448"/>
      <c r="F84" s="148" t="s">
        <v>403</v>
      </c>
      <c r="G84" s="523" t="s">
        <v>404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709"/>
      <c r="E85" s="448"/>
      <c r="F85" s="94" t="s">
        <v>358</v>
      </c>
      <c r="G85" s="523" t="s">
        <v>359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709"/>
      <c r="E86" s="448"/>
      <c r="F86" s="148" t="s">
        <v>389</v>
      </c>
      <c r="G86" s="523" t="s">
        <v>390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709"/>
      <c r="E87" s="448"/>
      <c r="F87" s="93" t="s">
        <v>704</v>
      </c>
      <c r="G87" s="523" t="s">
        <v>705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709"/>
      <c r="E88" s="448"/>
      <c r="F88" s="93" t="s">
        <v>706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709"/>
      <c r="E89" s="448"/>
      <c r="F89" s="93" t="s">
        <v>1271</v>
      </c>
      <c r="G89" s="523" t="s">
        <v>390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709"/>
      <c r="E90" s="448"/>
      <c r="F90" s="93" t="s">
        <v>707</v>
      </c>
      <c r="G90" s="523" t="s">
        <v>1270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709"/>
      <c r="E91" s="448"/>
      <c r="F91" s="93" t="s">
        <v>708</v>
      </c>
      <c r="G91" s="523" t="s">
        <v>390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614"/>
      <c r="D92" s="709"/>
      <c r="E92" s="448"/>
      <c r="F92" s="148" t="s">
        <v>377</v>
      </c>
      <c r="G92" s="523" t="s">
        <v>387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709"/>
      <c r="E93" s="448"/>
      <c r="F93" s="148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709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709"/>
      <c r="E95" s="448"/>
      <c r="F95" s="167" t="s">
        <v>84</v>
      </c>
      <c r="G95" s="465">
        <v>6.2</v>
      </c>
      <c r="H95" s="465"/>
      <c r="I95" s="465"/>
      <c r="J95" s="465"/>
      <c r="K95" s="585"/>
      <c r="L95" s="603" t="e">
        <f>#REF!-#REF!*10%</f>
        <v>#REF!</v>
      </c>
    </row>
    <row r="96" spans="1:12" ht="15" customHeight="1" x14ac:dyDescent="0.25">
      <c r="A96" s="564"/>
      <c r="B96" s="569"/>
      <c r="C96" s="614"/>
      <c r="D96" s="709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ht="15" customHeight="1" x14ac:dyDescent="0.25">
      <c r="A97" s="564">
        <v>4</v>
      </c>
      <c r="B97" s="567"/>
      <c r="C97" s="614" t="s">
        <v>356</v>
      </c>
      <c r="D97" s="709"/>
      <c r="E97" s="448"/>
      <c r="F97" s="94" t="s">
        <v>81</v>
      </c>
      <c r="G97" s="523" t="s">
        <v>6</v>
      </c>
      <c r="H97" s="523"/>
      <c r="I97" s="523"/>
      <c r="J97" s="523"/>
      <c r="K97" s="501">
        <v>3</v>
      </c>
      <c r="L97" s="716">
        <v>57231</v>
      </c>
    </row>
    <row r="98" spans="1:12" ht="15" customHeight="1" x14ac:dyDescent="0.25">
      <c r="A98" s="564"/>
      <c r="B98" s="568"/>
      <c r="C98" s="614"/>
      <c r="D98" s="709"/>
      <c r="E98" s="448"/>
      <c r="F98" s="94" t="s">
        <v>80</v>
      </c>
      <c r="G98" s="469">
        <v>80</v>
      </c>
      <c r="H98" s="469"/>
      <c r="I98" s="469"/>
      <c r="J98" s="469"/>
      <c r="K98" s="583"/>
      <c r="L98" s="602"/>
    </row>
    <row r="99" spans="1:12" ht="15" customHeight="1" x14ac:dyDescent="0.25">
      <c r="A99" s="564"/>
      <c r="B99" s="568"/>
      <c r="C99" s="614"/>
      <c r="D99" s="709"/>
      <c r="E99" s="448"/>
      <c r="F99" s="94" t="s">
        <v>8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602"/>
    </row>
    <row r="100" spans="1:12" ht="15" customHeight="1" x14ac:dyDescent="0.25">
      <c r="A100" s="564"/>
      <c r="B100" s="568"/>
      <c r="C100" s="614"/>
      <c r="D100" s="709"/>
      <c r="E100" s="448"/>
      <c r="F100" s="94" t="s">
        <v>817</v>
      </c>
      <c r="G100" s="243">
        <f>G98*80</f>
        <v>6400</v>
      </c>
      <c r="H100" s="244">
        <f>G98*90</f>
        <v>7200</v>
      </c>
      <c r="I100" s="246">
        <f>G98*100</f>
        <v>8000</v>
      </c>
      <c r="J100" s="245">
        <f>G98*104</f>
        <v>8320</v>
      </c>
      <c r="K100" s="583"/>
      <c r="L100" s="602"/>
    </row>
    <row r="101" spans="1:12" ht="15" customHeight="1" x14ac:dyDescent="0.25">
      <c r="A101" s="564"/>
      <c r="B101" s="568"/>
      <c r="C101" s="614"/>
      <c r="D101" s="709"/>
      <c r="E101" s="448"/>
      <c r="F101" s="94" t="s">
        <v>1269</v>
      </c>
      <c r="G101" s="451">
        <v>0.98</v>
      </c>
      <c r="H101" s="451"/>
      <c r="I101" s="451"/>
      <c r="J101" s="451"/>
      <c r="K101" s="583"/>
      <c r="L101" s="602"/>
    </row>
    <row r="102" spans="1:12" ht="15" customHeight="1" x14ac:dyDescent="0.25">
      <c r="A102" s="564"/>
      <c r="B102" s="568"/>
      <c r="C102" s="614"/>
      <c r="D102" s="709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602"/>
    </row>
    <row r="103" spans="1:12" ht="15" customHeight="1" x14ac:dyDescent="0.25">
      <c r="A103" s="564"/>
      <c r="B103" s="568"/>
      <c r="C103" s="614"/>
      <c r="D103" s="709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602"/>
    </row>
    <row r="104" spans="1:12" ht="15" customHeight="1" x14ac:dyDescent="0.25">
      <c r="A104" s="564"/>
      <c r="B104" s="568"/>
      <c r="C104" s="614"/>
      <c r="D104" s="709"/>
      <c r="E104" s="448"/>
      <c r="F104" s="94" t="s">
        <v>83</v>
      </c>
      <c r="G104" s="523">
        <v>65</v>
      </c>
      <c r="H104" s="523"/>
      <c r="I104" s="523"/>
      <c r="J104" s="523"/>
      <c r="K104" s="583"/>
      <c r="L104" s="602"/>
    </row>
    <row r="105" spans="1:12" ht="15" customHeight="1" x14ac:dyDescent="0.25">
      <c r="A105" s="564"/>
      <c r="B105" s="568"/>
      <c r="C105" s="614"/>
      <c r="D105" s="709"/>
      <c r="E105" s="448"/>
      <c r="F105" s="94" t="s">
        <v>396</v>
      </c>
      <c r="G105" s="523" t="s">
        <v>1082</v>
      </c>
      <c r="H105" s="523"/>
      <c r="I105" s="523"/>
      <c r="J105" s="523"/>
      <c r="K105" s="583"/>
      <c r="L105" s="602"/>
    </row>
    <row r="106" spans="1:12" ht="15" customHeight="1" x14ac:dyDescent="0.25">
      <c r="A106" s="564"/>
      <c r="B106" s="568"/>
      <c r="C106" s="614"/>
      <c r="D106" s="709"/>
      <c r="E106" s="448"/>
      <c r="F106" s="94" t="s">
        <v>1028</v>
      </c>
      <c r="G106" s="523" t="s">
        <v>413</v>
      </c>
      <c r="H106" s="523"/>
      <c r="I106" s="523"/>
      <c r="J106" s="523"/>
      <c r="K106" s="583"/>
      <c r="L106" s="602"/>
    </row>
    <row r="107" spans="1:12" ht="15" customHeight="1" x14ac:dyDescent="0.25">
      <c r="A107" s="564"/>
      <c r="B107" s="568"/>
      <c r="C107" s="614"/>
      <c r="D107" s="709"/>
      <c r="E107" s="448"/>
      <c r="F107" s="94" t="s">
        <v>1029</v>
      </c>
      <c r="G107" s="523" t="s">
        <v>98</v>
      </c>
      <c r="H107" s="523"/>
      <c r="I107" s="523"/>
      <c r="J107" s="523"/>
      <c r="K107" s="583"/>
      <c r="L107" s="602"/>
    </row>
    <row r="108" spans="1:12" ht="15" customHeight="1" x14ac:dyDescent="0.25">
      <c r="A108" s="564"/>
      <c r="B108" s="568"/>
      <c r="C108" s="614"/>
      <c r="D108" s="709"/>
      <c r="E108" s="448"/>
      <c r="F108" s="148" t="s">
        <v>379</v>
      </c>
      <c r="G108" s="523" t="s">
        <v>399</v>
      </c>
      <c r="H108" s="523"/>
      <c r="I108" s="523"/>
      <c r="J108" s="523"/>
      <c r="K108" s="583"/>
      <c r="L108" s="602"/>
    </row>
    <row r="109" spans="1:12" ht="15" customHeight="1" x14ac:dyDescent="0.25">
      <c r="A109" s="564"/>
      <c r="B109" s="568"/>
      <c r="C109" s="614"/>
      <c r="D109" s="709"/>
      <c r="E109" s="448"/>
      <c r="F109" s="93" t="s">
        <v>701</v>
      </c>
      <c r="G109" s="523">
        <v>100000</v>
      </c>
      <c r="H109" s="523"/>
      <c r="I109" s="523"/>
      <c r="J109" s="523"/>
      <c r="K109" s="583"/>
      <c r="L109" s="602"/>
    </row>
    <row r="110" spans="1:12" ht="15" customHeight="1" x14ac:dyDescent="0.25">
      <c r="A110" s="564"/>
      <c r="B110" s="568"/>
      <c r="C110" s="614"/>
      <c r="D110" s="709"/>
      <c r="E110" s="448"/>
      <c r="F110" s="148" t="s">
        <v>257</v>
      </c>
      <c r="G110" s="523" t="s">
        <v>408</v>
      </c>
      <c r="H110" s="523"/>
      <c r="I110" s="523"/>
      <c r="J110" s="523"/>
      <c r="K110" s="583"/>
      <c r="L110" s="602"/>
    </row>
    <row r="111" spans="1:12" ht="15" customHeight="1" x14ac:dyDescent="0.25">
      <c r="A111" s="564"/>
      <c r="B111" s="568"/>
      <c r="C111" s="614"/>
      <c r="D111" s="709"/>
      <c r="E111" s="448"/>
      <c r="F111" s="148" t="s">
        <v>410</v>
      </c>
      <c r="G111" s="523" t="s">
        <v>411</v>
      </c>
      <c r="H111" s="523"/>
      <c r="I111" s="523"/>
      <c r="J111" s="523"/>
      <c r="K111" s="583"/>
      <c r="L111" s="602"/>
    </row>
    <row r="112" spans="1:12" ht="15" customHeight="1" x14ac:dyDescent="0.25">
      <c r="A112" s="564"/>
      <c r="B112" s="568"/>
      <c r="C112" s="614"/>
      <c r="D112" s="709"/>
      <c r="E112" s="448"/>
      <c r="F112" s="148" t="s">
        <v>412</v>
      </c>
      <c r="G112" s="523" t="s">
        <v>400</v>
      </c>
      <c r="H112" s="523"/>
      <c r="I112" s="523"/>
      <c r="J112" s="523"/>
      <c r="K112" s="583"/>
      <c r="L112" s="602"/>
    </row>
    <row r="113" spans="1:12" ht="15" customHeight="1" x14ac:dyDescent="0.25">
      <c r="A113" s="564"/>
      <c r="B113" s="568"/>
      <c r="C113" s="614"/>
      <c r="D113" s="709"/>
      <c r="E113" s="448"/>
      <c r="F113" s="148" t="s">
        <v>381</v>
      </c>
      <c r="G113" s="523" t="s">
        <v>1296</v>
      </c>
      <c r="H113" s="523"/>
      <c r="I113" s="523"/>
      <c r="J113" s="523"/>
      <c r="K113" s="584">
        <v>5</v>
      </c>
      <c r="L113" s="533">
        <v>61237</v>
      </c>
    </row>
    <row r="114" spans="1:12" ht="15" customHeight="1" x14ac:dyDescent="0.25">
      <c r="A114" s="564"/>
      <c r="B114" s="568"/>
      <c r="C114" s="614"/>
      <c r="D114" s="709"/>
      <c r="E114" s="448"/>
      <c r="F114" s="148" t="s">
        <v>402</v>
      </c>
      <c r="G114" s="523" t="s">
        <v>1297</v>
      </c>
      <c r="H114" s="523"/>
      <c r="I114" s="523"/>
      <c r="J114" s="523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614"/>
      <c r="D115" s="709"/>
      <c r="E115" s="448"/>
      <c r="F115" s="148" t="s">
        <v>403</v>
      </c>
      <c r="G115" s="523" t="s">
        <v>404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709"/>
      <c r="E116" s="448"/>
      <c r="F116" s="94" t="s">
        <v>358</v>
      </c>
      <c r="G116" s="523" t="s">
        <v>359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709"/>
      <c r="E117" s="448"/>
      <c r="F117" s="148" t="s">
        <v>389</v>
      </c>
      <c r="G117" s="523" t="s">
        <v>390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709"/>
      <c r="E118" s="448"/>
      <c r="F118" s="93" t="s">
        <v>704</v>
      </c>
      <c r="G118" s="523" t="s">
        <v>705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709"/>
      <c r="E119" s="448"/>
      <c r="F119" s="93" t="s">
        <v>706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709"/>
      <c r="E120" s="448"/>
      <c r="F120" s="93" t="s">
        <v>1271</v>
      </c>
      <c r="G120" s="523" t="s">
        <v>390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709"/>
      <c r="E121" s="448"/>
      <c r="F121" s="93" t="s">
        <v>707</v>
      </c>
      <c r="G121" s="523" t="s">
        <v>1270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709"/>
      <c r="E122" s="448"/>
      <c r="F122" s="93" t="s">
        <v>708</v>
      </c>
      <c r="G122" s="523" t="s">
        <v>390</v>
      </c>
      <c r="H122" s="523"/>
      <c r="I122" s="523"/>
      <c r="J122" s="523"/>
      <c r="K122" s="585"/>
      <c r="L122" s="603" t="e">
        <f>#REF!-#REF!*10%</f>
        <v>#REF!</v>
      </c>
    </row>
    <row r="123" spans="1:12" ht="15" customHeight="1" x14ac:dyDescent="0.25">
      <c r="A123" s="564"/>
      <c r="B123" s="568"/>
      <c r="C123" s="614"/>
      <c r="D123" s="709"/>
      <c r="E123" s="448"/>
      <c r="F123" s="148" t="s">
        <v>377</v>
      </c>
      <c r="G123" s="523" t="s">
        <v>387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14"/>
      <c r="D124" s="709"/>
      <c r="E124" s="448"/>
      <c r="F124" s="148" t="s">
        <v>562</v>
      </c>
      <c r="G124" s="523" t="s">
        <v>1024</v>
      </c>
      <c r="H124" s="523"/>
      <c r="I124" s="523"/>
      <c r="J124" s="523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14"/>
      <c r="D125" s="709"/>
      <c r="E125" s="448"/>
      <c r="F125" s="148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14"/>
      <c r="D126" s="709"/>
      <c r="E126" s="448"/>
      <c r="F126" s="167" t="s">
        <v>84</v>
      </c>
      <c r="G126" s="465">
        <v>6.2</v>
      </c>
      <c r="H126" s="465"/>
      <c r="I126" s="465"/>
      <c r="J126" s="465"/>
      <c r="K126" s="585"/>
      <c r="L126" s="603" t="e">
        <f>#REF!-#REF!*10%</f>
        <v>#REF!</v>
      </c>
    </row>
    <row r="127" spans="1:12" ht="15" customHeight="1" x14ac:dyDescent="0.25">
      <c r="A127" s="564"/>
      <c r="B127" s="569"/>
      <c r="C127" s="614"/>
      <c r="D127" s="709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</row>
    <row r="128" spans="1:12" ht="15" customHeight="1" x14ac:dyDescent="0.3"/>
    <row r="129" ht="15" customHeight="1" x14ac:dyDescent="0.3"/>
    <row r="130" ht="15" customHeight="1" x14ac:dyDescent="0.3"/>
    <row r="131" ht="15" customHeight="1" x14ac:dyDescent="0.3"/>
    <row r="132" ht="15" customHeight="1" x14ac:dyDescent="0.3"/>
    <row r="133" ht="15" customHeight="1" x14ac:dyDescent="0.3"/>
    <row r="134" ht="15" customHeight="1" x14ac:dyDescent="0.3"/>
    <row r="135" ht="15" customHeight="1" x14ac:dyDescent="0.3"/>
    <row r="136" ht="15" customHeight="1" x14ac:dyDescent="0.3"/>
    <row r="137" ht="15" customHeight="1" x14ac:dyDescent="0.3"/>
    <row r="138" ht="15" customHeight="1" x14ac:dyDescent="0.3"/>
    <row r="139" ht="15" customHeight="1" x14ac:dyDescent="0.3"/>
    <row r="140" ht="15" customHeight="1" x14ac:dyDescent="0.3"/>
    <row r="141" ht="15" customHeight="1" x14ac:dyDescent="0.3"/>
    <row r="142" ht="15" customHeight="1" x14ac:dyDescent="0.3"/>
    <row r="143" ht="15" customHeight="1" x14ac:dyDescent="0.3"/>
    <row r="144" ht="15" customHeight="1" x14ac:dyDescent="0.3"/>
    <row r="145" spans="1:12" ht="15" customHeight="1" x14ac:dyDescent="0.3"/>
    <row r="146" spans="1:12" s="58" customFormat="1" ht="15" customHeight="1" x14ac:dyDescent="0.3">
      <c r="A146" s="166"/>
      <c r="B146" s="166"/>
      <c r="C146" s="366"/>
      <c r="D146" s="52"/>
      <c r="E146" s="52"/>
      <c r="F146" s="168"/>
      <c r="G146" s="169"/>
      <c r="H146" s="169"/>
      <c r="I146" s="169"/>
      <c r="J146" s="169"/>
      <c r="K146" s="169"/>
      <c r="L146" s="339"/>
    </row>
    <row r="147" spans="1:12" s="58" customFormat="1" ht="15" customHeight="1" x14ac:dyDescent="0.3">
      <c r="A147" s="166"/>
      <c r="B147" s="166"/>
      <c r="C147" s="366"/>
      <c r="D147" s="52"/>
      <c r="E147" s="52"/>
      <c r="F147" s="168"/>
      <c r="G147" s="169"/>
      <c r="H147" s="169"/>
      <c r="I147" s="169"/>
      <c r="J147" s="169"/>
      <c r="K147" s="169"/>
      <c r="L147" s="339"/>
    </row>
    <row r="148" spans="1:12" s="58" customFormat="1" ht="15" customHeight="1" x14ac:dyDescent="0.3">
      <c r="A148" s="166"/>
      <c r="B148" s="166"/>
      <c r="C148" s="366"/>
      <c r="D148" s="52"/>
      <c r="E148" s="52"/>
      <c r="F148" s="168"/>
      <c r="G148" s="169"/>
      <c r="H148" s="169"/>
      <c r="I148" s="169"/>
      <c r="J148" s="169"/>
      <c r="K148" s="169"/>
      <c r="L148" s="339"/>
    </row>
    <row r="149" spans="1:12" s="58" customFormat="1" ht="15" customHeight="1" x14ac:dyDescent="0.3">
      <c r="A149" s="166"/>
      <c r="B149" s="166"/>
      <c r="C149" s="366"/>
      <c r="D149" s="52"/>
      <c r="E149" s="52"/>
      <c r="F149" s="168"/>
      <c r="G149" s="169"/>
      <c r="H149" s="169"/>
      <c r="I149" s="169"/>
      <c r="J149" s="169"/>
      <c r="K149" s="169"/>
      <c r="L149" s="339"/>
    </row>
    <row r="150" spans="1:12" s="58" customFormat="1" ht="15" customHeight="1" x14ac:dyDescent="0.3">
      <c r="A150" s="166"/>
      <c r="B150" s="166"/>
      <c r="C150" s="366"/>
      <c r="D150" s="52"/>
      <c r="E150" s="52"/>
      <c r="F150" s="168"/>
      <c r="G150" s="169"/>
      <c r="H150" s="169"/>
      <c r="I150" s="169"/>
      <c r="J150" s="169"/>
      <c r="K150" s="169"/>
      <c r="L150" s="339"/>
    </row>
    <row r="151" spans="1:12" s="58" customFormat="1" ht="15" customHeight="1" x14ac:dyDescent="0.3">
      <c r="A151" s="166"/>
      <c r="B151" s="166"/>
      <c r="C151" s="366"/>
      <c r="D151" s="52"/>
      <c r="E151" s="52"/>
      <c r="F151" s="168"/>
      <c r="G151" s="169"/>
      <c r="H151" s="169"/>
      <c r="I151" s="169"/>
      <c r="J151" s="169"/>
      <c r="K151" s="169"/>
      <c r="L151" s="339"/>
    </row>
    <row r="152" spans="1:12" s="58" customFormat="1" ht="15" customHeight="1" x14ac:dyDescent="0.3">
      <c r="A152" s="166"/>
      <c r="B152" s="166"/>
      <c r="C152" s="366"/>
      <c r="D152" s="52"/>
      <c r="E152" s="52"/>
      <c r="F152" s="168"/>
      <c r="G152" s="169"/>
      <c r="H152" s="169"/>
      <c r="I152" s="169"/>
      <c r="J152" s="169"/>
      <c r="K152" s="169"/>
      <c r="L152" s="339"/>
    </row>
    <row r="153" spans="1:12" s="58" customFormat="1" ht="15" customHeight="1" x14ac:dyDescent="0.3">
      <c r="A153" s="166"/>
      <c r="B153" s="166"/>
      <c r="C153" s="366"/>
      <c r="D153" s="52"/>
      <c r="E153" s="52"/>
      <c r="F153" s="168"/>
      <c r="G153" s="169"/>
      <c r="H153" s="169"/>
      <c r="I153" s="169"/>
      <c r="J153" s="169"/>
      <c r="K153" s="169"/>
      <c r="L153" s="339"/>
    </row>
    <row r="154" spans="1:12" s="58" customFormat="1" ht="15" customHeight="1" x14ac:dyDescent="0.3">
      <c r="A154" s="166"/>
      <c r="B154" s="166"/>
      <c r="C154" s="366"/>
      <c r="D154" s="52"/>
      <c r="E154" s="52"/>
      <c r="F154" s="168"/>
      <c r="G154" s="169"/>
      <c r="H154" s="169"/>
      <c r="I154" s="169"/>
      <c r="J154" s="169"/>
      <c r="K154" s="169"/>
      <c r="L154" s="339"/>
    </row>
    <row r="155" spans="1:12" s="58" customFormat="1" ht="15" customHeight="1" x14ac:dyDescent="0.3">
      <c r="A155" s="166"/>
      <c r="B155" s="166"/>
      <c r="C155" s="366"/>
      <c r="D155" s="52"/>
      <c r="E155" s="52"/>
      <c r="F155" s="168"/>
      <c r="G155" s="169"/>
      <c r="H155" s="169"/>
      <c r="I155" s="169"/>
      <c r="J155" s="169"/>
      <c r="K155" s="169"/>
      <c r="L155" s="339"/>
    </row>
    <row r="156" spans="1:12" s="58" customFormat="1" ht="15" customHeight="1" x14ac:dyDescent="0.3">
      <c r="A156" s="166"/>
      <c r="B156" s="166"/>
      <c r="C156" s="366"/>
      <c r="D156" s="52"/>
      <c r="E156" s="52"/>
      <c r="F156" s="168"/>
      <c r="G156" s="169"/>
      <c r="H156" s="169"/>
      <c r="I156" s="169"/>
      <c r="J156" s="169"/>
      <c r="K156" s="169"/>
      <c r="L156" s="339"/>
    </row>
    <row r="157" spans="1:12" s="58" customFormat="1" ht="15" customHeight="1" x14ac:dyDescent="0.3">
      <c r="A157" s="166"/>
      <c r="B157" s="166"/>
      <c r="C157" s="366"/>
      <c r="D157" s="52"/>
      <c r="E157" s="52"/>
      <c r="F157" s="168"/>
      <c r="G157" s="169"/>
      <c r="H157" s="169"/>
      <c r="I157" s="169"/>
      <c r="J157" s="169"/>
      <c r="K157" s="169"/>
      <c r="L157" s="339"/>
    </row>
    <row r="158" spans="1:12" s="58" customFormat="1" ht="15" customHeight="1" x14ac:dyDescent="0.3">
      <c r="A158" s="166"/>
      <c r="B158" s="166"/>
      <c r="C158" s="366"/>
      <c r="D158" s="52"/>
      <c r="E158" s="52"/>
      <c r="F158" s="168"/>
      <c r="G158" s="169"/>
      <c r="H158" s="169"/>
      <c r="I158" s="169"/>
      <c r="J158" s="169"/>
      <c r="K158" s="169"/>
      <c r="L158" s="339"/>
    </row>
    <row r="159" spans="1:12" s="58" customFormat="1" ht="15" customHeight="1" x14ac:dyDescent="0.3">
      <c r="A159" s="166"/>
      <c r="B159" s="166"/>
      <c r="C159" s="366"/>
      <c r="D159" s="52"/>
      <c r="E159" s="52"/>
      <c r="F159" s="168"/>
      <c r="G159" s="169"/>
      <c r="H159" s="169"/>
      <c r="I159" s="169"/>
      <c r="J159" s="169"/>
      <c r="K159" s="169"/>
      <c r="L159" s="339"/>
    </row>
    <row r="160" spans="1:12" s="58" customFormat="1" ht="15" customHeight="1" x14ac:dyDescent="0.3">
      <c r="A160" s="166"/>
      <c r="B160" s="166"/>
      <c r="C160" s="366"/>
      <c r="D160" s="52"/>
      <c r="E160" s="52"/>
      <c r="F160" s="168"/>
      <c r="G160" s="169"/>
      <c r="H160" s="169"/>
      <c r="I160" s="169"/>
      <c r="J160" s="169"/>
      <c r="K160" s="169"/>
      <c r="L160" s="339"/>
    </row>
    <row r="161" spans="1:12" s="58" customFormat="1" ht="15" customHeight="1" x14ac:dyDescent="0.3">
      <c r="A161" s="166"/>
      <c r="B161" s="166"/>
      <c r="C161" s="366"/>
      <c r="D161" s="52"/>
      <c r="E161" s="52"/>
      <c r="F161" s="168"/>
      <c r="G161" s="169"/>
      <c r="H161" s="169"/>
      <c r="I161" s="169"/>
      <c r="J161" s="169"/>
      <c r="K161" s="169"/>
      <c r="L161" s="339"/>
    </row>
    <row r="162" spans="1:12" s="58" customFormat="1" ht="15" customHeight="1" x14ac:dyDescent="0.3">
      <c r="A162" s="166"/>
      <c r="B162" s="166"/>
      <c r="C162" s="366"/>
      <c r="D162" s="52"/>
      <c r="E162" s="52"/>
      <c r="F162" s="168"/>
      <c r="G162" s="169"/>
      <c r="H162" s="169"/>
      <c r="I162" s="169"/>
      <c r="J162" s="169"/>
      <c r="K162" s="169"/>
      <c r="L162" s="339"/>
    </row>
    <row r="163" spans="1:12" s="58" customFormat="1" ht="15" customHeight="1" x14ac:dyDescent="0.3">
      <c r="A163" s="166"/>
      <c r="B163" s="166"/>
      <c r="C163" s="366"/>
      <c r="D163" s="52"/>
      <c r="E163" s="52"/>
      <c r="F163" s="168"/>
      <c r="G163" s="169"/>
      <c r="H163" s="169"/>
      <c r="I163" s="169"/>
      <c r="J163" s="169"/>
      <c r="K163" s="169"/>
      <c r="L163" s="339"/>
    </row>
    <row r="164" spans="1:12" s="58" customFormat="1" ht="15" customHeight="1" x14ac:dyDescent="0.3">
      <c r="A164" s="166"/>
      <c r="B164" s="166"/>
      <c r="C164" s="366"/>
      <c r="D164" s="52"/>
      <c r="E164" s="52"/>
      <c r="F164" s="168"/>
      <c r="G164" s="169"/>
      <c r="H164" s="169"/>
      <c r="I164" s="169"/>
      <c r="J164" s="169"/>
      <c r="K164" s="169"/>
      <c r="L164" s="339"/>
    </row>
    <row r="165" spans="1:12" s="58" customFormat="1" ht="15" customHeight="1" x14ac:dyDescent="0.3">
      <c r="A165" s="166"/>
      <c r="B165" s="166"/>
      <c r="C165" s="366"/>
      <c r="D165" s="52"/>
      <c r="E165" s="52"/>
      <c r="F165" s="168"/>
      <c r="G165" s="169"/>
      <c r="H165" s="169"/>
      <c r="I165" s="169"/>
      <c r="J165" s="169"/>
      <c r="K165" s="169"/>
      <c r="L165" s="339"/>
    </row>
    <row r="166" spans="1:12" s="58" customFormat="1" ht="15" customHeight="1" x14ac:dyDescent="0.3">
      <c r="A166" s="166"/>
      <c r="B166" s="166"/>
      <c r="C166" s="366"/>
      <c r="D166" s="52"/>
      <c r="E166" s="52"/>
      <c r="F166" s="168"/>
      <c r="G166" s="169"/>
      <c r="H166" s="169"/>
      <c r="I166" s="169"/>
      <c r="J166" s="169"/>
      <c r="K166" s="169"/>
      <c r="L166" s="339"/>
    </row>
    <row r="167" spans="1:12" s="58" customFormat="1" ht="15" customHeight="1" x14ac:dyDescent="0.3">
      <c r="A167" s="166"/>
      <c r="B167" s="166"/>
      <c r="C167" s="366"/>
      <c r="D167" s="52"/>
      <c r="E167" s="52"/>
      <c r="F167" s="168"/>
      <c r="G167" s="169"/>
      <c r="H167" s="169"/>
      <c r="I167" s="169"/>
      <c r="J167" s="169"/>
      <c r="K167" s="169"/>
      <c r="L167" s="339"/>
    </row>
    <row r="168" spans="1:12" s="58" customFormat="1" ht="15" customHeight="1" x14ac:dyDescent="0.3">
      <c r="A168" s="166"/>
      <c r="B168" s="166"/>
      <c r="C168" s="366"/>
      <c r="D168" s="52"/>
      <c r="E168" s="52"/>
      <c r="F168" s="168"/>
      <c r="G168" s="169"/>
      <c r="H168" s="169"/>
      <c r="I168" s="169"/>
      <c r="J168" s="169"/>
      <c r="K168" s="169"/>
      <c r="L168" s="339"/>
    </row>
    <row r="169" spans="1:12" s="58" customFormat="1" ht="15" customHeight="1" x14ac:dyDescent="0.3">
      <c r="A169" s="166"/>
      <c r="B169" s="166"/>
      <c r="C169" s="366"/>
      <c r="D169" s="52"/>
      <c r="E169" s="52"/>
      <c r="F169" s="168"/>
      <c r="G169" s="169"/>
      <c r="H169" s="169"/>
      <c r="I169" s="169"/>
      <c r="J169" s="169"/>
      <c r="K169" s="169"/>
      <c r="L169" s="339"/>
    </row>
    <row r="170" spans="1:12" s="58" customFormat="1" ht="15" customHeight="1" x14ac:dyDescent="0.3">
      <c r="A170" s="166"/>
      <c r="B170" s="166"/>
      <c r="C170" s="366"/>
      <c r="D170" s="52"/>
      <c r="E170" s="52"/>
      <c r="F170" s="168"/>
      <c r="G170" s="169"/>
      <c r="H170" s="169"/>
      <c r="I170" s="169"/>
      <c r="J170" s="169"/>
      <c r="K170" s="169"/>
      <c r="L170" s="339"/>
    </row>
    <row r="171" spans="1:12" s="58" customFormat="1" ht="15" customHeight="1" x14ac:dyDescent="0.3">
      <c r="A171" s="166"/>
      <c r="B171" s="166"/>
      <c r="C171" s="366"/>
      <c r="D171" s="52"/>
      <c r="E171" s="52"/>
      <c r="F171" s="168"/>
      <c r="G171" s="169"/>
      <c r="H171" s="169"/>
      <c r="I171" s="169"/>
      <c r="J171" s="169"/>
      <c r="K171" s="169"/>
      <c r="L171" s="339"/>
    </row>
    <row r="172" spans="1:12" s="58" customFormat="1" ht="15" customHeight="1" x14ac:dyDescent="0.3">
      <c r="A172" s="166"/>
      <c r="B172" s="166"/>
      <c r="C172" s="366"/>
      <c r="D172" s="52"/>
      <c r="E172" s="52"/>
      <c r="F172" s="168"/>
      <c r="G172" s="169"/>
      <c r="H172" s="169"/>
      <c r="I172" s="169"/>
      <c r="J172" s="169"/>
      <c r="K172" s="169"/>
      <c r="L172" s="339"/>
    </row>
    <row r="173" spans="1:12" s="58" customFormat="1" ht="15" customHeight="1" x14ac:dyDescent="0.3">
      <c r="A173" s="166"/>
      <c r="B173" s="166"/>
      <c r="C173" s="366"/>
      <c r="D173" s="52"/>
      <c r="E173" s="52"/>
      <c r="F173" s="168"/>
      <c r="G173" s="169"/>
      <c r="H173" s="169"/>
      <c r="I173" s="169"/>
      <c r="J173" s="169"/>
      <c r="K173" s="169"/>
      <c r="L173" s="339"/>
    </row>
    <row r="174" spans="1:12" s="58" customFormat="1" ht="15" customHeight="1" x14ac:dyDescent="0.3">
      <c r="A174" s="166"/>
      <c r="B174" s="166"/>
      <c r="C174" s="366"/>
      <c r="D174" s="52"/>
      <c r="E174" s="52"/>
      <c r="F174" s="168"/>
      <c r="G174" s="169"/>
      <c r="H174" s="169"/>
      <c r="I174" s="169"/>
      <c r="J174" s="169"/>
      <c r="K174" s="169"/>
      <c r="L174" s="339"/>
    </row>
    <row r="175" spans="1:12" s="58" customFormat="1" ht="15" customHeight="1" x14ac:dyDescent="0.3">
      <c r="A175" s="166"/>
      <c r="B175" s="166"/>
      <c r="C175" s="366"/>
      <c r="D175" s="52"/>
      <c r="E175" s="52"/>
      <c r="F175" s="168"/>
      <c r="G175" s="169"/>
      <c r="H175" s="169"/>
      <c r="I175" s="169"/>
      <c r="J175" s="169"/>
      <c r="K175" s="169"/>
      <c r="L175" s="339"/>
    </row>
    <row r="176" spans="1:12" s="58" customFormat="1" ht="15" customHeight="1" x14ac:dyDescent="0.3">
      <c r="A176" s="166"/>
      <c r="B176" s="166"/>
      <c r="C176" s="366"/>
      <c r="D176" s="52"/>
      <c r="E176" s="52"/>
      <c r="F176" s="168"/>
      <c r="G176" s="169"/>
      <c r="H176" s="169"/>
      <c r="I176" s="169"/>
      <c r="J176" s="169"/>
      <c r="K176" s="169"/>
      <c r="L176" s="339"/>
    </row>
    <row r="177" spans="1:12" s="58" customFormat="1" ht="15" customHeight="1" x14ac:dyDescent="0.3">
      <c r="A177" s="166"/>
      <c r="B177" s="166"/>
      <c r="C177" s="366"/>
      <c r="D177" s="52"/>
      <c r="E177" s="52"/>
      <c r="F177" s="168"/>
      <c r="G177" s="169"/>
      <c r="H177" s="169"/>
      <c r="I177" s="169"/>
      <c r="J177" s="169"/>
      <c r="K177" s="169"/>
      <c r="L177" s="339"/>
    </row>
    <row r="178" spans="1:12" s="58" customFormat="1" ht="15" customHeight="1" x14ac:dyDescent="0.3">
      <c r="A178" s="166"/>
      <c r="B178" s="166"/>
      <c r="C178" s="366"/>
      <c r="D178" s="52"/>
      <c r="E178" s="52"/>
      <c r="F178" s="168"/>
      <c r="G178" s="169"/>
      <c r="H178" s="169"/>
      <c r="I178" s="169"/>
      <c r="J178" s="169"/>
      <c r="K178" s="169"/>
      <c r="L178" s="339"/>
    </row>
    <row r="179" spans="1:12" s="58" customFormat="1" ht="15" customHeight="1" x14ac:dyDescent="0.3">
      <c r="A179" s="166"/>
      <c r="B179" s="166"/>
      <c r="C179" s="366"/>
      <c r="D179" s="52"/>
      <c r="E179" s="52"/>
      <c r="F179" s="168"/>
      <c r="G179" s="169"/>
      <c r="H179" s="169"/>
      <c r="I179" s="169"/>
      <c r="J179" s="169"/>
      <c r="K179" s="169"/>
      <c r="L179" s="339"/>
    </row>
    <row r="180" spans="1:12" s="58" customFormat="1" ht="15" customHeight="1" x14ac:dyDescent="0.3">
      <c r="A180" s="166"/>
      <c r="B180" s="166"/>
      <c r="C180" s="366"/>
      <c r="D180" s="52"/>
      <c r="E180" s="52"/>
      <c r="F180" s="168"/>
      <c r="G180" s="169"/>
      <c r="H180" s="169"/>
      <c r="I180" s="169"/>
      <c r="J180" s="169"/>
      <c r="K180" s="169"/>
      <c r="L180" s="339"/>
    </row>
    <row r="181" spans="1:12" s="58" customFormat="1" ht="15" customHeight="1" x14ac:dyDescent="0.3">
      <c r="A181" s="166"/>
      <c r="B181" s="166"/>
      <c r="C181" s="366"/>
      <c r="D181" s="52"/>
      <c r="E181" s="52"/>
      <c r="F181" s="168"/>
      <c r="G181" s="169"/>
      <c r="H181" s="169"/>
      <c r="I181" s="169"/>
      <c r="J181" s="169"/>
      <c r="K181" s="169"/>
      <c r="L181" s="339"/>
    </row>
    <row r="182" spans="1:12" s="58" customFormat="1" ht="15" customHeight="1" x14ac:dyDescent="0.3">
      <c r="A182" s="166"/>
      <c r="B182" s="166"/>
      <c r="C182" s="366"/>
      <c r="D182" s="52"/>
      <c r="E182" s="52"/>
      <c r="F182" s="168"/>
      <c r="G182" s="169"/>
      <c r="H182" s="169"/>
      <c r="I182" s="169"/>
      <c r="J182" s="169"/>
      <c r="K182" s="169"/>
      <c r="L182" s="339"/>
    </row>
    <row r="183" spans="1:12" s="58" customFormat="1" ht="15" customHeight="1" x14ac:dyDescent="0.3">
      <c r="A183" s="166"/>
      <c r="B183" s="166"/>
      <c r="C183" s="366"/>
      <c r="D183" s="52"/>
      <c r="E183" s="52"/>
      <c r="F183" s="168"/>
      <c r="G183" s="169"/>
      <c r="H183" s="169"/>
      <c r="I183" s="169"/>
      <c r="J183" s="169"/>
      <c r="K183" s="169"/>
      <c r="L183" s="339"/>
    </row>
    <row r="184" spans="1:12" s="58" customFormat="1" ht="15" customHeight="1" x14ac:dyDescent="0.3">
      <c r="A184" s="166"/>
      <c r="B184" s="166"/>
      <c r="C184" s="366"/>
      <c r="D184" s="52"/>
      <c r="E184" s="52"/>
      <c r="F184" s="168"/>
      <c r="G184" s="169"/>
      <c r="H184" s="169"/>
      <c r="I184" s="169"/>
      <c r="J184" s="169"/>
      <c r="K184" s="169"/>
      <c r="L184" s="339"/>
    </row>
    <row r="185" spans="1:12" s="58" customFormat="1" ht="15" customHeight="1" x14ac:dyDescent="0.3">
      <c r="A185" s="166"/>
      <c r="B185" s="166"/>
      <c r="C185" s="366"/>
      <c r="D185" s="52"/>
      <c r="E185" s="52"/>
      <c r="F185" s="168"/>
      <c r="G185" s="169"/>
      <c r="H185" s="169"/>
      <c r="I185" s="169"/>
      <c r="J185" s="169"/>
      <c r="K185" s="169"/>
      <c r="L185" s="339"/>
    </row>
    <row r="186" spans="1:12" s="58" customFormat="1" ht="15" customHeight="1" x14ac:dyDescent="0.3">
      <c r="A186" s="166"/>
      <c r="B186" s="166"/>
      <c r="C186" s="366"/>
      <c r="D186" s="52"/>
      <c r="E186" s="52"/>
      <c r="F186" s="168"/>
      <c r="G186" s="169"/>
      <c r="H186" s="169"/>
      <c r="I186" s="169"/>
      <c r="J186" s="169"/>
      <c r="K186" s="169"/>
      <c r="L186" s="339"/>
    </row>
    <row r="187" spans="1:12" s="58" customFormat="1" ht="15" customHeight="1" x14ac:dyDescent="0.3">
      <c r="A187" s="166"/>
      <c r="B187" s="166"/>
      <c r="C187" s="366"/>
      <c r="D187" s="52"/>
      <c r="E187" s="52"/>
      <c r="F187" s="168"/>
      <c r="G187" s="169"/>
      <c r="H187" s="169"/>
      <c r="I187" s="169"/>
      <c r="J187" s="169"/>
      <c r="K187" s="169"/>
      <c r="L187" s="339"/>
    </row>
    <row r="188" spans="1:12" s="58" customFormat="1" ht="15" customHeight="1" x14ac:dyDescent="0.3">
      <c r="A188" s="166"/>
      <c r="B188" s="166"/>
      <c r="C188" s="366"/>
      <c r="D188" s="52"/>
      <c r="E188" s="52"/>
      <c r="F188" s="168"/>
      <c r="G188" s="169"/>
      <c r="H188" s="169"/>
      <c r="I188" s="169"/>
      <c r="J188" s="169"/>
      <c r="K188" s="169"/>
      <c r="L188" s="339"/>
    </row>
    <row r="189" spans="1:12" s="58" customFormat="1" ht="15" customHeight="1" x14ac:dyDescent="0.3">
      <c r="A189" s="166"/>
      <c r="B189" s="166"/>
      <c r="C189" s="366"/>
      <c r="D189" s="52"/>
      <c r="E189" s="52"/>
      <c r="F189" s="168"/>
      <c r="G189" s="169"/>
      <c r="H189" s="169"/>
      <c r="I189" s="169"/>
      <c r="J189" s="169"/>
      <c r="K189" s="169"/>
      <c r="L189" s="339"/>
    </row>
    <row r="190" spans="1:12" s="58" customFormat="1" ht="15" customHeight="1" x14ac:dyDescent="0.3">
      <c r="A190" s="166"/>
      <c r="B190" s="166"/>
      <c r="C190" s="366"/>
      <c r="D190" s="52"/>
      <c r="E190" s="52"/>
      <c r="F190" s="168"/>
      <c r="G190" s="169"/>
      <c r="H190" s="169"/>
      <c r="I190" s="169"/>
      <c r="J190" s="169"/>
      <c r="K190" s="169"/>
      <c r="L190" s="339"/>
    </row>
    <row r="191" spans="1:12" s="58" customFormat="1" ht="15" customHeight="1" x14ac:dyDescent="0.3">
      <c r="A191" s="166"/>
      <c r="B191" s="166"/>
      <c r="C191" s="366"/>
      <c r="D191" s="52"/>
      <c r="E191" s="52"/>
      <c r="F191" s="168"/>
      <c r="G191" s="169"/>
      <c r="H191" s="169"/>
      <c r="I191" s="169"/>
      <c r="J191" s="169"/>
      <c r="K191" s="169"/>
      <c r="L191" s="339"/>
    </row>
    <row r="192" spans="1:12" s="58" customFormat="1" ht="15" customHeight="1" x14ac:dyDescent="0.3">
      <c r="A192" s="166"/>
      <c r="B192" s="166"/>
      <c r="C192" s="366"/>
      <c r="D192" s="52"/>
      <c r="E192" s="52"/>
      <c r="F192" s="168"/>
      <c r="G192" s="169"/>
      <c r="H192" s="169"/>
      <c r="I192" s="169"/>
      <c r="J192" s="169"/>
      <c r="K192" s="169"/>
      <c r="L192" s="339"/>
    </row>
    <row r="193" spans="1:12" s="58" customFormat="1" ht="15" customHeight="1" x14ac:dyDescent="0.3">
      <c r="A193" s="166"/>
      <c r="B193" s="166"/>
      <c r="C193" s="366"/>
      <c r="D193" s="52"/>
      <c r="E193" s="52"/>
      <c r="F193" s="168"/>
      <c r="G193" s="169"/>
      <c r="H193" s="169"/>
      <c r="I193" s="169"/>
      <c r="J193" s="169"/>
      <c r="K193" s="169"/>
      <c r="L193" s="339"/>
    </row>
    <row r="194" spans="1:12" s="48" customFormat="1" ht="15" customHeight="1" x14ac:dyDescent="0.3">
      <c r="A194" s="166"/>
      <c r="B194" s="166"/>
      <c r="C194" s="366"/>
      <c r="D194" s="52"/>
      <c r="E194" s="52"/>
      <c r="F194" s="168"/>
      <c r="G194" s="169"/>
      <c r="H194" s="169"/>
      <c r="I194" s="169"/>
      <c r="J194" s="169"/>
      <c r="K194" s="169"/>
      <c r="L194" s="339"/>
    </row>
    <row r="195" spans="1:12" s="48" customFormat="1" ht="15" customHeight="1" x14ac:dyDescent="0.3">
      <c r="A195" s="166"/>
      <c r="B195" s="166"/>
      <c r="C195" s="366"/>
      <c r="D195" s="52"/>
      <c r="E195" s="52"/>
      <c r="F195" s="168"/>
      <c r="G195" s="169"/>
      <c r="H195" s="169"/>
      <c r="I195" s="169"/>
      <c r="J195" s="169"/>
      <c r="K195" s="169"/>
      <c r="L195" s="339"/>
    </row>
    <row r="196" spans="1:12" s="48" customFormat="1" ht="15" customHeight="1" x14ac:dyDescent="0.25">
      <c r="A196" s="166"/>
      <c r="B196" s="166"/>
      <c r="C196" s="370"/>
      <c r="D196" s="59"/>
      <c r="E196" s="59"/>
      <c r="F196" s="168"/>
      <c r="G196" s="169"/>
      <c r="H196" s="179"/>
      <c r="I196" s="179"/>
      <c r="J196" s="179"/>
      <c r="K196" s="179"/>
      <c r="L196" s="348"/>
    </row>
    <row r="197" spans="1:12" s="48" customFormat="1" ht="15" customHeight="1" x14ac:dyDescent="0.25">
      <c r="A197" s="166"/>
      <c r="B197" s="166"/>
      <c r="C197" s="370"/>
      <c r="D197" s="59"/>
      <c r="E197" s="59"/>
      <c r="F197" s="168"/>
      <c r="G197" s="169"/>
      <c r="H197" s="179"/>
      <c r="I197" s="179"/>
      <c r="J197" s="179"/>
      <c r="K197" s="179"/>
      <c r="L197" s="348"/>
    </row>
    <row r="198" spans="1:12" s="48" customFormat="1" ht="15" customHeight="1" x14ac:dyDescent="0.25">
      <c r="A198" s="166"/>
      <c r="B198" s="166"/>
      <c r="C198" s="370"/>
      <c r="D198" s="59"/>
      <c r="E198" s="59"/>
      <c r="F198" s="168"/>
      <c r="G198" s="169"/>
      <c r="H198" s="179"/>
      <c r="I198" s="179"/>
      <c r="J198" s="179"/>
      <c r="K198" s="179"/>
      <c r="L198" s="348"/>
    </row>
    <row r="199" spans="1:12" s="48" customFormat="1" ht="15" customHeight="1" x14ac:dyDescent="0.25">
      <c r="A199" s="166"/>
      <c r="B199" s="166"/>
      <c r="C199" s="370"/>
      <c r="D199" s="59"/>
      <c r="E199" s="59"/>
      <c r="F199" s="168"/>
      <c r="G199" s="169"/>
      <c r="H199" s="179"/>
      <c r="I199" s="179"/>
      <c r="J199" s="179"/>
      <c r="K199" s="179"/>
      <c r="L199" s="348"/>
    </row>
    <row r="200" spans="1:12" s="48" customFormat="1" ht="15" customHeight="1" x14ac:dyDescent="0.25">
      <c r="A200" s="166"/>
      <c r="B200" s="166"/>
      <c r="C200" s="370"/>
      <c r="D200" s="59"/>
      <c r="E200" s="59"/>
      <c r="F200" s="168"/>
      <c r="G200" s="169"/>
      <c r="H200" s="179"/>
      <c r="I200" s="179"/>
      <c r="J200" s="179"/>
      <c r="K200" s="179"/>
      <c r="L200" s="348"/>
    </row>
    <row r="201" spans="1:12" s="48" customFormat="1" ht="15" customHeight="1" x14ac:dyDescent="0.25">
      <c r="A201" s="166"/>
      <c r="B201" s="166"/>
      <c r="C201" s="370"/>
      <c r="D201" s="59"/>
      <c r="E201" s="59"/>
      <c r="F201" s="168"/>
      <c r="G201" s="169"/>
      <c r="H201" s="179"/>
      <c r="I201" s="179"/>
      <c r="J201" s="179"/>
      <c r="K201" s="179"/>
      <c r="L201" s="348"/>
    </row>
    <row r="202" spans="1:12" s="48" customFormat="1" ht="15" customHeight="1" x14ac:dyDescent="0.25">
      <c r="A202" s="166"/>
      <c r="B202" s="166"/>
      <c r="C202" s="370"/>
      <c r="D202" s="59"/>
      <c r="E202" s="59"/>
      <c r="F202" s="168"/>
      <c r="G202" s="169"/>
      <c r="H202" s="179"/>
      <c r="I202" s="179"/>
      <c r="J202" s="179"/>
      <c r="K202" s="179"/>
      <c r="L202" s="348"/>
    </row>
    <row r="203" spans="1:12" s="48" customFormat="1" ht="15" customHeight="1" x14ac:dyDescent="0.25">
      <c r="A203" s="166"/>
      <c r="B203" s="166"/>
      <c r="C203" s="370"/>
      <c r="D203" s="59"/>
      <c r="E203" s="59"/>
      <c r="F203" s="168"/>
      <c r="G203" s="169"/>
      <c r="H203" s="179"/>
      <c r="I203" s="179"/>
      <c r="J203" s="179"/>
      <c r="K203" s="179"/>
      <c r="L203" s="348"/>
    </row>
    <row r="204" spans="1:12" s="48" customFormat="1" ht="15" customHeight="1" x14ac:dyDescent="0.25">
      <c r="A204" s="166"/>
      <c r="B204" s="166"/>
      <c r="C204" s="370"/>
      <c r="D204" s="59"/>
      <c r="E204" s="59"/>
      <c r="F204" s="168"/>
      <c r="G204" s="169"/>
      <c r="H204" s="179"/>
      <c r="I204" s="179"/>
      <c r="J204" s="179"/>
      <c r="K204" s="179"/>
      <c r="L204" s="348"/>
    </row>
    <row r="205" spans="1:12" s="48" customFormat="1" ht="15" customHeight="1" x14ac:dyDescent="0.25">
      <c r="A205" s="166"/>
      <c r="B205" s="166"/>
      <c r="C205" s="370"/>
      <c r="D205" s="59"/>
      <c r="E205" s="59"/>
      <c r="F205" s="168"/>
      <c r="G205" s="169"/>
      <c r="H205" s="179"/>
      <c r="I205" s="179"/>
      <c r="J205" s="179"/>
      <c r="K205" s="179"/>
      <c r="L205" s="348"/>
    </row>
    <row r="206" spans="1:12" s="48" customFormat="1" ht="15" customHeight="1" x14ac:dyDescent="0.25">
      <c r="A206" s="166"/>
      <c r="B206" s="166"/>
      <c r="C206" s="370"/>
      <c r="D206" s="59"/>
      <c r="E206" s="59"/>
      <c r="F206" s="168"/>
      <c r="G206" s="169"/>
      <c r="H206" s="179"/>
      <c r="I206" s="179"/>
      <c r="J206" s="179"/>
      <c r="K206" s="179"/>
      <c r="L206" s="348"/>
    </row>
    <row r="207" spans="1:12" s="48" customFormat="1" ht="15" customHeight="1" x14ac:dyDescent="0.25">
      <c r="A207" s="166"/>
      <c r="B207" s="166"/>
      <c r="C207" s="370"/>
      <c r="D207" s="59"/>
      <c r="E207" s="59"/>
      <c r="F207" s="168"/>
      <c r="G207" s="169"/>
      <c r="H207" s="179"/>
      <c r="I207" s="179"/>
      <c r="J207" s="179"/>
      <c r="K207" s="179"/>
      <c r="L207" s="348"/>
    </row>
    <row r="208" spans="1:12" s="48" customFormat="1" ht="15" customHeight="1" x14ac:dyDescent="0.25">
      <c r="A208" s="166"/>
      <c r="B208" s="166"/>
      <c r="C208" s="370"/>
      <c r="D208" s="59"/>
      <c r="E208" s="59"/>
      <c r="F208" s="168"/>
      <c r="G208" s="169"/>
      <c r="H208" s="179"/>
      <c r="I208" s="179"/>
      <c r="J208" s="179"/>
      <c r="K208" s="179"/>
      <c r="L208" s="348"/>
    </row>
    <row r="209" spans="1:12" s="48" customFormat="1" ht="15" customHeight="1" x14ac:dyDescent="0.25">
      <c r="A209" s="166"/>
      <c r="B209" s="166"/>
      <c r="C209" s="370"/>
      <c r="D209" s="59"/>
      <c r="E209" s="59"/>
      <c r="F209" s="168"/>
      <c r="G209" s="169"/>
      <c r="H209" s="179"/>
      <c r="I209" s="179"/>
      <c r="J209" s="179"/>
      <c r="K209" s="179"/>
      <c r="L209" s="348"/>
    </row>
    <row r="210" spans="1:12" s="48" customFormat="1" ht="15" customHeight="1" x14ac:dyDescent="0.25">
      <c r="A210" s="166"/>
      <c r="B210" s="166"/>
      <c r="C210" s="370"/>
      <c r="D210" s="59"/>
      <c r="E210" s="59"/>
      <c r="F210" s="168"/>
      <c r="G210" s="169"/>
      <c r="H210" s="179"/>
      <c r="I210" s="179"/>
      <c r="J210" s="179"/>
      <c r="K210" s="179"/>
      <c r="L210" s="348"/>
    </row>
    <row r="211" spans="1:12" s="48" customFormat="1" ht="15" customHeight="1" x14ac:dyDescent="0.25">
      <c r="A211" s="166"/>
      <c r="B211" s="166"/>
      <c r="C211" s="370"/>
      <c r="D211" s="59"/>
      <c r="E211" s="59"/>
      <c r="F211" s="168"/>
      <c r="G211" s="169"/>
      <c r="H211" s="179"/>
      <c r="I211" s="179"/>
      <c r="J211" s="179"/>
      <c r="K211" s="179"/>
      <c r="L211" s="348"/>
    </row>
    <row r="212" spans="1:12" s="48" customFormat="1" ht="15" customHeight="1" x14ac:dyDescent="0.25">
      <c r="A212" s="166"/>
      <c r="B212" s="166"/>
      <c r="C212" s="370"/>
      <c r="D212" s="59"/>
      <c r="E212" s="59"/>
      <c r="F212" s="168"/>
      <c r="G212" s="169"/>
      <c r="H212" s="179"/>
      <c r="I212" s="179"/>
      <c r="J212" s="179"/>
      <c r="K212" s="179"/>
      <c r="L212" s="348"/>
    </row>
    <row r="213" spans="1:12" s="48" customFormat="1" ht="15" customHeight="1" x14ac:dyDescent="0.3">
      <c r="A213" s="166"/>
      <c r="B213" s="166"/>
      <c r="C213" s="366"/>
      <c r="D213" s="52"/>
      <c r="E213" s="52"/>
      <c r="F213" s="168"/>
      <c r="G213" s="169"/>
      <c r="H213" s="169"/>
      <c r="I213" s="169"/>
      <c r="J213" s="169"/>
      <c r="K213" s="169"/>
      <c r="L213" s="339"/>
    </row>
    <row r="214" spans="1:12" s="48" customFormat="1" ht="15" customHeight="1" x14ac:dyDescent="0.3">
      <c r="A214" s="166"/>
      <c r="B214" s="166"/>
      <c r="C214" s="366"/>
      <c r="D214" s="52"/>
      <c r="E214" s="52"/>
      <c r="F214" s="168"/>
      <c r="G214" s="169"/>
      <c r="H214" s="169"/>
      <c r="I214" s="169"/>
      <c r="J214" s="169"/>
      <c r="K214" s="169"/>
      <c r="L214" s="339"/>
    </row>
    <row r="215" spans="1:12" s="48" customFormat="1" ht="15" customHeight="1" x14ac:dyDescent="0.3">
      <c r="A215" s="166"/>
      <c r="B215" s="166"/>
      <c r="C215" s="366"/>
      <c r="D215" s="52"/>
      <c r="E215" s="52"/>
      <c r="F215" s="168"/>
      <c r="G215" s="169"/>
      <c r="H215" s="169"/>
      <c r="I215" s="169"/>
      <c r="J215" s="169"/>
      <c r="K215" s="169"/>
      <c r="L215" s="339"/>
    </row>
    <row r="216" spans="1:12" s="48" customFormat="1" ht="15" customHeight="1" x14ac:dyDescent="0.3">
      <c r="A216" s="166"/>
      <c r="B216" s="166"/>
      <c r="C216" s="366"/>
      <c r="D216" s="52"/>
      <c r="E216" s="52"/>
      <c r="F216" s="168"/>
      <c r="G216" s="169"/>
      <c r="H216" s="169"/>
      <c r="I216" s="169"/>
      <c r="J216" s="169"/>
      <c r="K216" s="169"/>
      <c r="L216" s="339"/>
    </row>
    <row r="217" spans="1:12" s="48" customFormat="1" ht="15" customHeight="1" x14ac:dyDescent="0.3">
      <c r="A217" s="166"/>
      <c r="B217" s="166"/>
      <c r="C217" s="366"/>
      <c r="D217" s="52"/>
      <c r="E217" s="52"/>
      <c r="F217" s="168"/>
      <c r="G217" s="169"/>
      <c r="H217" s="169"/>
      <c r="I217" s="169"/>
      <c r="J217" s="169"/>
      <c r="K217" s="169"/>
      <c r="L217" s="339"/>
    </row>
    <row r="218" spans="1:12" s="48" customFormat="1" ht="15" customHeight="1" x14ac:dyDescent="0.3">
      <c r="A218" s="166"/>
      <c r="B218" s="166"/>
      <c r="C218" s="366"/>
      <c r="D218" s="52"/>
      <c r="E218" s="52"/>
      <c r="F218" s="168"/>
      <c r="G218" s="169"/>
      <c r="H218" s="169"/>
      <c r="I218" s="169"/>
      <c r="J218" s="169"/>
      <c r="K218" s="169"/>
      <c r="L218" s="339"/>
    </row>
    <row r="219" spans="1:12" s="48" customFormat="1" ht="15" customHeight="1" x14ac:dyDescent="0.3">
      <c r="A219" s="166"/>
      <c r="B219" s="166"/>
      <c r="C219" s="366"/>
      <c r="D219" s="52"/>
      <c r="E219" s="52"/>
      <c r="F219" s="168"/>
      <c r="G219" s="169"/>
      <c r="H219" s="169"/>
      <c r="I219" s="169"/>
      <c r="J219" s="169"/>
      <c r="K219" s="169"/>
      <c r="L219" s="339"/>
    </row>
    <row r="220" spans="1:12" s="48" customFormat="1" ht="15" customHeight="1" x14ac:dyDescent="0.3">
      <c r="A220" s="166"/>
      <c r="B220" s="166"/>
      <c r="C220" s="366"/>
      <c r="D220" s="52"/>
      <c r="E220" s="52"/>
      <c r="F220" s="168"/>
      <c r="G220" s="169"/>
      <c r="H220" s="169"/>
      <c r="I220" s="169"/>
      <c r="J220" s="169"/>
      <c r="K220" s="169"/>
      <c r="L220" s="339"/>
    </row>
    <row r="221" spans="1:12" s="48" customFormat="1" ht="15" customHeight="1" x14ac:dyDescent="0.3">
      <c r="A221" s="166"/>
      <c r="B221" s="166"/>
      <c r="C221" s="366"/>
      <c r="D221" s="52"/>
      <c r="E221" s="52"/>
      <c r="F221" s="168"/>
      <c r="G221" s="169"/>
      <c r="H221" s="169"/>
      <c r="I221" s="169"/>
      <c r="J221" s="169"/>
      <c r="K221" s="169"/>
      <c r="L221" s="339"/>
    </row>
    <row r="222" spans="1:12" s="48" customFormat="1" ht="15" customHeight="1" x14ac:dyDescent="0.3">
      <c r="A222" s="166"/>
      <c r="B222" s="166"/>
      <c r="C222" s="366"/>
      <c r="D222" s="52"/>
      <c r="E222" s="52"/>
      <c r="F222" s="168"/>
      <c r="G222" s="169"/>
      <c r="H222" s="169"/>
      <c r="I222" s="169"/>
      <c r="J222" s="169"/>
      <c r="K222" s="169"/>
      <c r="L222" s="339"/>
    </row>
    <row r="223" spans="1:12" s="48" customFormat="1" ht="15" customHeight="1" x14ac:dyDescent="0.3">
      <c r="A223" s="166"/>
      <c r="B223" s="166"/>
      <c r="C223" s="366"/>
      <c r="D223" s="52"/>
      <c r="E223" s="52"/>
      <c r="F223" s="168"/>
      <c r="G223" s="169"/>
      <c r="H223" s="169"/>
      <c r="I223" s="169"/>
      <c r="J223" s="169"/>
      <c r="K223" s="169"/>
      <c r="L223" s="339"/>
    </row>
    <row r="224" spans="1:12" s="48" customFormat="1" ht="15" customHeight="1" x14ac:dyDescent="0.3">
      <c r="A224" s="166"/>
      <c r="B224" s="166"/>
      <c r="C224" s="366"/>
      <c r="D224" s="52"/>
      <c r="E224" s="52"/>
      <c r="F224" s="168"/>
      <c r="G224" s="169"/>
      <c r="H224" s="169"/>
      <c r="I224" s="169"/>
      <c r="J224" s="169"/>
      <c r="K224" s="169"/>
      <c r="L224" s="339"/>
    </row>
    <row r="225" spans="1:12" s="48" customFormat="1" ht="15" customHeight="1" x14ac:dyDescent="0.3">
      <c r="A225" s="166"/>
      <c r="B225" s="166"/>
      <c r="C225" s="366"/>
      <c r="D225" s="52"/>
      <c r="E225" s="52"/>
      <c r="F225" s="168"/>
      <c r="G225" s="169"/>
      <c r="H225" s="169"/>
      <c r="I225" s="169"/>
      <c r="J225" s="169"/>
      <c r="K225" s="169"/>
      <c r="L225" s="339"/>
    </row>
    <row r="226" spans="1:12" s="58" customFormat="1" ht="15" customHeight="1" x14ac:dyDescent="0.3">
      <c r="A226" s="166"/>
      <c r="B226" s="166"/>
      <c r="C226" s="366"/>
      <c r="D226" s="52"/>
      <c r="E226" s="52"/>
      <c r="F226" s="168"/>
      <c r="G226" s="169"/>
      <c r="H226" s="169"/>
      <c r="I226" s="169"/>
      <c r="J226" s="169"/>
      <c r="K226" s="169"/>
      <c r="L226" s="339"/>
    </row>
    <row r="227" spans="1:12" s="58" customFormat="1" ht="15" customHeight="1" x14ac:dyDescent="0.3">
      <c r="A227" s="166"/>
      <c r="B227" s="166"/>
      <c r="C227" s="366"/>
      <c r="D227" s="52"/>
      <c r="E227" s="52"/>
      <c r="F227" s="168"/>
      <c r="G227" s="169"/>
      <c r="H227" s="169"/>
      <c r="I227" s="169"/>
      <c r="J227" s="169"/>
      <c r="K227" s="169"/>
      <c r="L227" s="339"/>
    </row>
    <row r="228" spans="1:12" s="58" customFormat="1" ht="15" customHeight="1" x14ac:dyDescent="0.3">
      <c r="A228" s="166"/>
      <c r="B228" s="166"/>
      <c r="C228" s="366"/>
      <c r="D228" s="52"/>
      <c r="E228" s="52"/>
      <c r="F228" s="168"/>
      <c r="G228" s="169"/>
      <c r="H228" s="169"/>
      <c r="I228" s="169"/>
      <c r="J228" s="169"/>
      <c r="K228" s="169"/>
      <c r="L228" s="339"/>
    </row>
    <row r="229" spans="1:12" s="58" customFormat="1" ht="15" customHeight="1" x14ac:dyDescent="0.3">
      <c r="A229" s="166"/>
      <c r="B229" s="166"/>
      <c r="C229" s="366"/>
      <c r="D229" s="52"/>
      <c r="E229" s="52"/>
      <c r="F229" s="168"/>
      <c r="G229" s="169"/>
      <c r="H229" s="169"/>
      <c r="I229" s="169"/>
      <c r="J229" s="169"/>
      <c r="K229" s="169"/>
      <c r="L229" s="339"/>
    </row>
    <row r="230" spans="1:12" s="58" customFormat="1" ht="15" customHeight="1" x14ac:dyDescent="0.3">
      <c r="A230" s="166"/>
      <c r="B230" s="166"/>
      <c r="C230" s="366"/>
      <c r="D230" s="52"/>
      <c r="E230" s="52"/>
      <c r="F230" s="168"/>
      <c r="G230" s="169"/>
      <c r="H230" s="169"/>
      <c r="I230" s="169"/>
      <c r="J230" s="169"/>
      <c r="K230" s="169"/>
      <c r="L230" s="339"/>
    </row>
    <row r="231" spans="1:12" s="58" customFormat="1" ht="15" customHeight="1" x14ac:dyDescent="0.3">
      <c r="A231" s="166"/>
      <c r="B231" s="166"/>
      <c r="C231" s="366"/>
      <c r="D231" s="52"/>
      <c r="E231" s="52"/>
      <c r="F231" s="168"/>
      <c r="G231" s="169"/>
      <c r="H231" s="169"/>
      <c r="I231" s="169"/>
      <c r="J231" s="169"/>
      <c r="K231" s="169"/>
      <c r="L231" s="339"/>
    </row>
    <row r="232" spans="1:12" s="58" customFormat="1" ht="27.75" customHeight="1" x14ac:dyDescent="0.3">
      <c r="A232" s="166"/>
      <c r="B232" s="166"/>
      <c r="C232" s="366"/>
      <c r="D232" s="52"/>
      <c r="E232" s="52"/>
      <c r="F232" s="168"/>
      <c r="G232" s="169"/>
      <c r="H232" s="169"/>
      <c r="I232" s="169"/>
      <c r="J232" s="169"/>
      <c r="K232" s="169"/>
      <c r="L232" s="339"/>
    </row>
    <row r="233" spans="1:12" s="58" customFormat="1" ht="27.75" customHeight="1" x14ac:dyDescent="0.3">
      <c r="A233" s="166"/>
      <c r="B233" s="166"/>
      <c r="C233" s="366"/>
      <c r="D233" s="52"/>
      <c r="E233" s="52"/>
      <c r="F233" s="168"/>
      <c r="G233" s="169"/>
      <c r="H233" s="169"/>
      <c r="I233" s="169"/>
      <c r="J233" s="169"/>
      <c r="K233" s="169"/>
      <c r="L233" s="339"/>
    </row>
    <row r="234" spans="1:12" s="58" customFormat="1" ht="27.75" customHeight="1" x14ac:dyDescent="0.3">
      <c r="A234" s="166"/>
      <c r="B234" s="166"/>
      <c r="C234" s="366"/>
      <c r="D234" s="52"/>
      <c r="E234" s="52"/>
      <c r="F234" s="168"/>
      <c r="G234" s="169"/>
      <c r="H234" s="169"/>
      <c r="I234" s="169"/>
      <c r="J234" s="169"/>
      <c r="K234" s="169"/>
      <c r="L234" s="339"/>
    </row>
    <row r="235" spans="1:12" s="58" customFormat="1" ht="27.75" customHeight="1" x14ac:dyDescent="0.3">
      <c r="A235" s="166"/>
      <c r="B235" s="166"/>
      <c r="C235" s="366"/>
      <c r="D235" s="52"/>
      <c r="E235" s="52"/>
      <c r="F235" s="168"/>
      <c r="G235" s="169"/>
      <c r="H235" s="169"/>
      <c r="I235" s="169"/>
      <c r="J235" s="169"/>
      <c r="K235" s="169"/>
      <c r="L235" s="339"/>
    </row>
    <row r="236" spans="1:12" s="58" customFormat="1" ht="27.75" customHeight="1" x14ac:dyDescent="0.3">
      <c r="A236" s="166"/>
      <c r="B236" s="166"/>
      <c r="C236" s="366"/>
      <c r="D236" s="52"/>
      <c r="E236" s="52"/>
      <c r="F236" s="168"/>
      <c r="G236" s="169"/>
      <c r="H236" s="169"/>
      <c r="I236" s="169"/>
      <c r="J236" s="169"/>
      <c r="K236" s="169"/>
      <c r="L236" s="339"/>
    </row>
    <row r="237" spans="1:12" s="58" customFormat="1" ht="27.75" customHeight="1" x14ac:dyDescent="0.3">
      <c r="A237" s="166"/>
      <c r="B237" s="166"/>
      <c r="C237" s="366"/>
      <c r="D237" s="52"/>
      <c r="E237" s="52"/>
      <c r="F237" s="168"/>
      <c r="G237" s="169"/>
      <c r="H237" s="169"/>
      <c r="I237" s="169"/>
      <c r="J237" s="169"/>
      <c r="K237" s="169"/>
      <c r="L237" s="339"/>
    </row>
  </sheetData>
  <sheetProtection sort="0"/>
  <mergeCells count="155">
    <mergeCell ref="A3:L3"/>
    <mergeCell ref="A1:L1"/>
    <mergeCell ref="K4:K19"/>
    <mergeCell ref="K20:K34"/>
    <mergeCell ref="K35:K50"/>
    <mergeCell ref="K51:K65"/>
    <mergeCell ref="K66:K81"/>
    <mergeCell ref="K82:K96"/>
    <mergeCell ref="K97:K112"/>
    <mergeCell ref="L97:L112"/>
    <mergeCell ref="L4:L19"/>
    <mergeCell ref="L20:L34"/>
    <mergeCell ref="L35:L50"/>
    <mergeCell ref="L113:L127"/>
    <mergeCell ref="L66:L81"/>
    <mergeCell ref="L82:L96"/>
    <mergeCell ref="K113:K127"/>
    <mergeCell ref="G105:J105"/>
    <mergeCell ref="G106:J106"/>
    <mergeCell ref="G107:J107"/>
    <mergeCell ref="G40:J40"/>
    <mergeCell ref="G57:J57"/>
    <mergeCell ref="G58:J58"/>
    <mergeCell ref="G108:J108"/>
    <mergeCell ref="G110:J110"/>
    <mergeCell ref="G111:J111"/>
    <mergeCell ref="G112:J112"/>
    <mergeCell ref="G127:J127"/>
    <mergeCell ref="G75:J75"/>
    <mergeCell ref="G76:J76"/>
    <mergeCell ref="G77:J77"/>
    <mergeCell ref="G79:J79"/>
    <mergeCell ref="G80:J80"/>
    <mergeCell ref="G81:J81"/>
    <mergeCell ref="G82:J82"/>
    <mergeCell ref="L51:L65"/>
    <mergeCell ref="G101:J101"/>
    <mergeCell ref="G70:J70"/>
    <mergeCell ref="G39:J39"/>
    <mergeCell ref="G8:J8"/>
    <mergeCell ref="G59:J59"/>
    <mergeCell ref="G60:J60"/>
    <mergeCell ref="G47:J47"/>
    <mergeCell ref="G56:J56"/>
    <mergeCell ref="G49:J49"/>
    <mergeCell ref="G50:J50"/>
    <mergeCell ref="G62:J62"/>
    <mergeCell ref="G63:J63"/>
    <mergeCell ref="G41:J41"/>
    <mergeCell ref="G51:J51"/>
    <mergeCell ref="G52:J52"/>
    <mergeCell ref="G53:J53"/>
    <mergeCell ref="G54:J54"/>
    <mergeCell ref="G94:J94"/>
    <mergeCell ref="G95:J95"/>
    <mergeCell ref="G67:J67"/>
    <mergeCell ref="G73:J73"/>
    <mergeCell ref="G74:J74"/>
    <mergeCell ref="F2:J2"/>
    <mergeCell ref="G11:J11"/>
    <mergeCell ref="G12:J12"/>
    <mergeCell ref="B97:B127"/>
    <mergeCell ref="G55:J55"/>
    <mergeCell ref="G61:J61"/>
    <mergeCell ref="G30:J30"/>
    <mergeCell ref="G31:J31"/>
    <mergeCell ref="G32:J32"/>
    <mergeCell ref="G33:J33"/>
    <mergeCell ref="G25:J25"/>
    <mergeCell ref="G34:J34"/>
    <mergeCell ref="E4:E34"/>
    <mergeCell ref="G13:J13"/>
    <mergeCell ref="G14:J14"/>
    <mergeCell ref="G9:J9"/>
    <mergeCell ref="G15:J15"/>
    <mergeCell ref="G65:J65"/>
    <mergeCell ref="G36:J36"/>
    <mergeCell ref="G26:J26"/>
    <mergeCell ref="G27:J27"/>
    <mergeCell ref="G28:J28"/>
    <mergeCell ref="G29:J29"/>
    <mergeCell ref="G64:J64"/>
    <mergeCell ref="C4:C34"/>
    <mergeCell ref="D4:D34"/>
    <mergeCell ref="G4:J4"/>
    <mergeCell ref="G10:J10"/>
    <mergeCell ref="A4:A34"/>
    <mergeCell ref="B4:B34"/>
    <mergeCell ref="G5:J5"/>
    <mergeCell ref="G24:J24"/>
    <mergeCell ref="G17:J17"/>
    <mergeCell ref="G18:J18"/>
    <mergeCell ref="G19:J19"/>
    <mergeCell ref="G20:J20"/>
    <mergeCell ref="G21:J21"/>
    <mergeCell ref="G22:J22"/>
    <mergeCell ref="G23:J23"/>
    <mergeCell ref="G16:J16"/>
    <mergeCell ref="A66:A96"/>
    <mergeCell ref="C66:C96"/>
    <mergeCell ref="D66:D96"/>
    <mergeCell ref="G66:J66"/>
    <mergeCell ref="E35:E65"/>
    <mergeCell ref="E66:E96"/>
    <mergeCell ref="A35:A65"/>
    <mergeCell ref="C35:C65"/>
    <mergeCell ref="D35:D65"/>
    <mergeCell ref="G35:J35"/>
    <mergeCell ref="G87:J87"/>
    <mergeCell ref="G88:J88"/>
    <mergeCell ref="G89:J89"/>
    <mergeCell ref="G90:J90"/>
    <mergeCell ref="G91:J91"/>
    <mergeCell ref="G96:J96"/>
    <mergeCell ref="G42:J42"/>
    <mergeCell ref="G43:J43"/>
    <mergeCell ref="G44:J44"/>
    <mergeCell ref="G45:J45"/>
    <mergeCell ref="G46:J46"/>
    <mergeCell ref="G48:J48"/>
    <mergeCell ref="B35:B65"/>
    <mergeCell ref="B66:B96"/>
    <mergeCell ref="A97:A127"/>
    <mergeCell ref="C97:C127"/>
    <mergeCell ref="D97:D127"/>
    <mergeCell ref="G97:J97"/>
    <mergeCell ref="G113:J113"/>
    <mergeCell ref="G114:J114"/>
    <mergeCell ref="G115:J115"/>
    <mergeCell ref="G116:J116"/>
    <mergeCell ref="G117:J117"/>
    <mergeCell ref="G123:J123"/>
    <mergeCell ref="G124:J124"/>
    <mergeCell ref="G125:J125"/>
    <mergeCell ref="G126:J126"/>
    <mergeCell ref="G102:J102"/>
    <mergeCell ref="G109:J109"/>
    <mergeCell ref="G118:J118"/>
    <mergeCell ref="G119:J119"/>
    <mergeCell ref="G120:J120"/>
    <mergeCell ref="G121:J121"/>
    <mergeCell ref="G122:J122"/>
    <mergeCell ref="E97:E127"/>
    <mergeCell ref="G103:J103"/>
    <mergeCell ref="G98:J98"/>
    <mergeCell ref="G104:J104"/>
    <mergeCell ref="G83:J83"/>
    <mergeCell ref="G84:J84"/>
    <mergeCell ref="G85:J85"/>
    <mergeCell ref="G86:J86"/>
    <mergeCell ref="G92:J92"/>
    <mergeCell ref="G93:J93"/>
    <mergeCell ref="G71:J71"/>
    <mergeCell ref="G78:J78"/>
    <mergeCell ref="G72:J72"/>
  </mergeCells>
  <pageMargins left="0.17" right="0.17" top="0.74" bottom="0.17" header="0.3" footer="0.3"/>
  <pageSetup paperSize="9" scale="51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4">
    <tabColor rgb="FF00B0F0"/>
  </sheetPr>
  <dimension ref="A1:L181"/>
  <sheetViews>
    <sheetView zoomScale="85" zoomScaleNormal="85" zoomScaleSheetLayoutView="80" workbookViewId="0">
      <selection activeCell="A2" sqref="A2"/>
    </sheetView>
  </sheetViews>
  <sheetFormatPr defaultRowHeight="27.75" customHeight="1" x14ac:dyDescent="0.3"/>
  <cols>
    <col min="1" max="2" width="4.7109375" style="166" customWidth="1"/>
    <col min="3" max="3" width="21.7109375" style="366" customWidth="1"/>
    <col min="4" max="4" width="71.7109375" style="52" customWidth="1"/>
    <col min="5" max="5" width="30.7109375" style="52" customWidth="1"/>
    <col min="6" max="6" width="32.7109375" style="168" customWidth="1"/>
    <col min="7" max="10" width="8.28515625" style="169" customWidth="1"/>
    <col min="11" max="11" width="13.5703125" style="169" customWidth="1"/>
    <col min="12" max="12" width="29.85546875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07" t="s">
        <v>73</v>
      </c>
      <c r="B2" s="406" t="s">
        <v>1191</v>
      </c>
      <c r="C2" s="407" t="s">
        <v>74</v>
      </c>
      <c r="D2" s="407" t="s">
        <v>1022</v>
      </c>
      <c r="E2" s="407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619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621</v>
      </c>
      <c r="D4" s="714"/>
      <c r="E4" s="460"/>
      <c r="F4" s="408" t="s">
        <v>81</v>
      </c>
      <c r="G4" s="715" t="s">
        <v>6</v>
      </c>
      <c r="H4" s="715"/>
      <c r="I4" s="715"/>
      <c r="J4" s="715"/>
      <c r="K4" s="713">
        <v>3</v>
      </c>
      <c r="L4" s="439">
        <v>21182</v>
      </c>
    </row>
    <row r="5" spans="1:12" ht="15" customHeight="1" x14ac:dyDescent="0.25">
      <c r="A5" s="564"/>
      <c r="B5" s="568"/>
      <c r="C5" s="614"/>
      <c r="D5" s="710"/>
      <c r="E5" s="448"/>
      <c r="F5" s="94" t="s">
        <v>80</v>
      </c>
      <c r="G5" s="469">
        <v>25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14"/>
      <c r="D6" s="710"/>
      <c r="E6" s="448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614"/>
      <c r="D7" s="710"/>
      <c r="E7" s="448"/>
      <c r="F7" s="94" t="s">
        <v>817</v>
      </c>
      <c r="G7" s="243">
        <f>G5*80</f>
        <v>2000</v>
      </c>
      <c r="H7" s="244">
        <f>G5*90</f>
        <v>2250</v>
      </c>
      <c r="I7" s="246">
        <f>G5*100</f>
        <v>2500</v>
      </c>
      <c r="J7" s="245">
        <f>G5*104</f>
        <v>2600</v>
      </c>
      <c r="K7" s="583"/>
      <c r="L7" s="602"/>
    </row>
    <row r="8" spans="1:12" ht="15" customHeight="1" x14ac:dyDescent="0.25">
      <c r="A8" s="564"/>
      <c r="B8" s="568"/>
      <c r="C8" s="614"/>
      <c r="D8" s="710"/>
      <c r="E8" s="448"/>
      <c r="F8" s="94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614"/>
      <c r="D9" s="710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614"/>
      <c r="D10" s="710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14"/>
      <c r="D11" s="710"/>
      <c r="E11" s="448"/>
      <c r="F11" s="94" t="s">
        <v>83</v>
      </c>
      <c r="G11" s="523">
        <v>65</v>
      </c>
      <c r="H11" s="523"/>
      <c r="I11" s="523"/>
      <c r="J11" s="523"/>
      <c r="K11" s="583"/>
      <c r="L11" s="602"/>
    </row>
    <row r="12" spans="1:12" ht="15" customHeight="1" x14ac:dyDescent="0.25">
      <c r="A12" s="564"/>
      <c r="B12" s="568"/>
      <c r="C12" s="614"/>
      <c r="D12" s="710"/>
      <c r="E12" s="448"/>
      <c r="F12" s="94" t="s">
        <v>396</v>
      </c>
      <c r="G12" s="523" t="s">
        <v>1082</v>
      </c>
      <c r="H12" s="523"/>
      <c r="I12" s="523"/>
      <c r="J12" s="523"/>
      <c r="K12" s="583"/>
      <c r="L12" s="602"/>
    </row>
    <row r="13" spans="1:12" ht="15" customHeight="1" x14ac:dyDescent="0.25">
      <c r="A13" s="564"/>
      <c r="B13" s="568"/>
      <c r="C13" s="614"/>
      <c r="D13" s="710"/>
      <c r="E13" s="448"/>
      <c r="F13" s="94" t="s">
        <v>1028</v>
      </c>
      <c r="G13" s="523" t="s">
        <v>413</v>
      </c>
      <c r="H13" s="523"/>
      <c r="I13" s="523"/>
      <c r="J13" s="523"/>
      <c r="K13" s="583"/>
      <c r="L13" s="602"/>
    </row>
    <row r="14" spans="1:12" ht="15" customHeight="1" x14ac:dyDescent="0.25">
      <c r="A14" s="564"/>
      <c r="B14" s="568"/>
      <c r="C14" s="614"/>
      <c r="D14" s="710"/>
      <c r="E14" s="448"/>
      <c r="F14" s="94" t="s">
        <v>406</v>
      </c>
      <c r="G14" s="523" t="s">
        <v>357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614"/>
      <c r="D15" s="710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614"/>
      <c r="D16" s="710"/>
      <c r="E16" s="448"/>
      <c r="F16" s="93" t="s">
        <v>701</v>
      </c>
      <c r="G16" s="523">
        <v>100000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614"/>
      <c r="D17" s="710"/>
      <c r="E17" s="448"/>
      <c r="F17" s="148" t="s">
        <v>257</v>
      </c>
      <c r="G17" s="523" t="s">
        <v>408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614"/>
      <c r="D18" s="710"/>
      <c r="E18" s="448"/>
      <c r="F18" s="148" t="s">
        <v>410</v>
      </c>
      <c r="G18" s="523" t="s">
        <v>620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614"/>
      <c r="D19" s="710"/>
      <c r="E19" s="448"/>
      <c r="F19" s="148" t="s">
        <v>412</v>
      </c>
      <c r="G19" s="523" t="s">
        <v>400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614"/>
      <c r="D20" s="710"/>
      <c r="E20" s="448"/>
      <c r="F20" s="148" t="s">
        <v>381</v>
      </c>
      <c r="G20" s="523" t="s">
        <v>1296</v>
      </c>
      <c r="H20" s="523"/>
      <c r="I20" s="523"/>
      <c r="J20" s="523"/>
      <c r="K20" s="584">
        <v>5</v>
      </c>
      <c r="L20" s="533">
        <v>22665</v>
      </c>
    </row>
    <row r="21" spans="1:12" ht="15" customHeight="1" x14ac:dyDescent="0.25">
      <c r="A21" s="564"/>
      <c r="B21" s="568"/>
      <c r="C21" s="614"/>
      <c r="D21" s="710"/>
      <c r="E21" s="448"/>
      <c r="F21" s="148" t="s">
        <v>402</v>
      </c>
      <c r="G21" s="523" t="s">
        <v>1297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710"/>
      <c r="E22" s="448"/>
      <c r="F22" s="148" t="s">
        <v>403</v>
      </c>
      <c r="G22" s="523" t="s">
        <v>404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10"/>
      <c r="E23" s="448"/>
      <c r="F23" s="94" t="s">
        <v>358</v>
      </c>
      <c r="G23" s="523" t="s">
        <v>359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10"/>
      <c r="E24" s="448"/>
      <c r="F24" s="148" t="s">
        <v>389</v>
      </c>
      <c r="G24" s="523" t="s">
        <v>390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10"/>
      <c r="E25" s="448"/>
      <c r="F25" s="93" t="s">
        <v>704</v>
      </c>
      <c r="G25" s="523" t="s">
        <v>705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10"/>
      <c r="E26" s="448"/>
      <c r="F26" s="93" t="s">
        <v>706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10"/>
      <c r="E27" s="448"/>
      <c r="F27" s="93" t="s">
        <v>1271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10"/>
      <c r="E28" s="448"/>
      <c r="F28" s="93" t="s">
        <v>707</v>
      </c>
      <c r="G28" s="523" t="s">
        <v>1270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10"/>
      <c r="E29" s="448"/>
      <c r="F29" s="93" t="s">
        <v>708</v>
      </c>
      <c r="G29" s="523" t="s">
        <v>390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614"/>
      <c r="D30" s="710"/>
      <c r="E30" s="448"/>
      <c r="F30" s="148" t="s">
        <v>377</v>
      </c>
      <c r="G30" s="523" t="s">
        <v>387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710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710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710"/>
      <c r="E33" s="448"/>
      <c r="F33" s="167" t="s">
        <v>84</v>
      </c>
      <c r="G33" s="465">
        <v>6</v>
      </c>
      <c r="H33" s="465"/>
      <c r="I33" s="465"/>
      <c r="J33" s="465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614"/>
      <c r="D34" s="710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622</v>
      </c>
      <c r="D35" s="709"/>
      <c r="E35" s="448"/>
      <c r="F35" s="94" t="s">
        <v>81</v>
      </c>
      <c r="G35" s="523" t="s">
        <v>6</v>
      </c>
      <c r="H35" s="523"/>
      <c r="I35" s="523"/>
      <c r="J35" s="523"/>
      <c r="K35" s="501">
        <v>3</v>
      </c>
      <c r="L35" s="716">
        <v>21739</v>
      </c>
    </row>
    <row r="36" spans="1:12" ht="15" customHeight="1" x14ac:dyDescent="0.25">
      <c r="A36" s="564"/>
      <c r="B36" s="568"/>
      <c r="C36" s="614"/>
      <c r="D36" s="710"/>
      <c r="E36" s="448"/>
      <c r="F36" s="94" t="s">
        <v>80</v>
      </c>
      <c r="G36" s="469">
        <v>40</v>
      </c>
      <c r="H36" s="469"/>
      <c r="I36" s="469"/>
      <c r="J36" s="469"/>
      <c r="K36" s="583"/>
      <c r="L36" s="602"/>
    </row>
    <row r="37" spans="1:12" ht="15" customHeight="1" x14ac:dyDescent="0.25">
      <c r="A37" s="564"/>
      <c r="B37" s="568"/>
      <c r="C37" s="614"/>
      <c r="D37" s="710"/>
      <c r="E37" s="448"/>
      <c r="F37" s="94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ht="15" customHeight="1" x14ac:dyDescent="0.25">
      <c r="A38" s="564"/>
      <c r="B38" s="568"/>
      <c r="C38" s="614"/>
      <c r="D38" s="710"/>
      <c r="E38" s="448"/>
      <c r="F38" s="94" t="s">
        <v>817</v>
      </c>
      <c r="G38" s="243">
        <f>G36*80</f>
        <v>3200</v>
      </c>
      <c r="H38" s="244">
        <f>G36*90</f>
        <v>3600</v>
      </c>
      <c r="I38" s="246">
        <f>G36*100</f>
        <v>4000</v>
      </c>
      <c r="J38" s="245">
        <f>G36*104</f>
        <v>4160</v>
      </c>
      <c r="K38" s="583"/>
      <c r="L38" s="602"/>
    </row>
    <row r="39" spans="1:12" ht="15" customHeight="1" x14ac:dyDescent="0.25">
      <c r="A39" s="564"/>
      <c r="B39" s="568"/>
      <c r="C39" s="614"/>
      <c r="D39" s="710"/>
      <c r="E39" s="448"/>
      <c r="F39" s="94" t="s">
        <v>1269</v>
      </c>
      <c r="G39" s="451">
        <v>0.98</v>
      </c>
      <c r="H39" s="451"/>
      <c r="I39" s="451"/>
      <c r="J39" s="451"/>
      <c r="K39" s="583"/>
      <c r="L39" s="602"/>
    </row>
    <row r="40" spans="1:12" ht="15" customHeight="1" x14ac:dyDescent="0.25">
      <c r="A40" s="564"/>
      <c r="B40" s="568"/>
      <c r="C40" s="614"/>
      <c r="D40" s="710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ht="15" customHeight="1" x14ac:dyDescent="0.25">
      <c r="A41" s="564"/>
      <c r="B41" s="568"/>
      <c r="C41" s="614"/>
      <c r="D41" s="710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64"/>
      <c r="B42" s="568"/>
      <c r="C42" s="614"/>
      <c r="D42" s="710"/>
      <c r="E42" s="448"/>
      <c r="F42" s="94" t="s">
        <v>83</v>
      </c>
      <c r="G42" s="523">
        <v>65</v>
      </c>
      <c r="H42" s="523"/>
      <c r="I42" s="523"/>
      <c r="J42" s="523"/>
      <c r="K42" s="583"/>
      <c r="L42" s="602"/>
    </row>
    <row r="43" spans="1:12" ht="15" customHeight="1" x14ac:dyDescent="0.25">
      <c r="A43" s="564"/>
      <c r="B43" s="568"/>
      <c r="C43" s="614"/>
      <c r="D43" s="710"/>
      <c r="E43" s="448"/>
      <c r="F43" s="94" t="s">
        <v>396</v>
      </c>
      <c r="G43" s="523" t="s">
        <v>1082</v>
      </c>
      <c r="H43" s="523"/>
      <c r="I43" s="523"/>
      <c r="J43" s="523"/>
      <c r="K43" s="583"/>
      <c r="L43" s="602"/>
    </row>
    <row r="44" spans="1:12" ht="15" customHeight="1" x14ac:dyDescent="0.25">
      <c r="A44" s="564"/>
      <c r="B44" s="568"/>
      <c r="C44" s="614"/>
      <c r="D44" s="710"/>
      <c r="E44" s="448"/>
      <c r="F44" s="94" t="s">
        <v>1028</v>
      </c>
      <c r="G44" s="523" t="s">
        <v>413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710"/>
      <c r="E45" s="448"/>
      <c r="F45" s="94" t="s">
        <v>406</v>
      </c>
      <c r="G45" s="523" t="s">
        <v>357</v>
      </c>
      <c r="H45" s="523"/>
      <c r="I45" s="523"/>
      <c r="J45" s="523"/>
      <c r="K45" s="583"/>
      <c r="L45" s="602"/>
    </row>
    <row r="46" spans="1:12" ht="15" customHeight="1" x14ac:dyDescent="0.25">
      <c r="A46" s="564"/>
      <c r="B46" s="568"/>
      <c r="C46" s="614"/>
      <c r="D46" s="710"/>
      <c r="E46" s="448"/>
      <c r="F46" s="148" t="s">
        <v>379</v>
      </c>
      <c r="G46" s="523" t="s">
        <v>399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710"/>
      <c r="E47" s="448"/>
      <c r="F47" s="93" t="s">
        <v>701</v>
      </c>
      <c r="G47" s="523">
        <v>100000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14"/>
      <c r="D48" s="710"/>
      <c r="E48" s="448"/>
      <c r="F48" s="148" t="s">
        <v>257</v>
      </c>
      <c r="G48" s="523" t="s">
        <v>408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14"/>
      <c r="D49" s="710"/>
      <c r="E49" s="448"/>
      <c r="F49" s="148" t="s">
        <v>410</v>
      </c>
      <c r="G49" s="523" t="s">
        <v>620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14"/>
      <c r="D50" s="710"/>
      <c r="E50" s="448"/>
      <c r="F50" s="148" t="s">
        <v>412</v>
      </c>
      <c r="G50" s="523" t="s">
        <v>400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14"/>
      <c r="D51" s="710"/>
      <c r="E51" s="448"/>
      <c r="F51" s="148" t="s">
        <v>381</v>
      </c>
      <c r="G51" s="523" t="s">
        <v>1296</v>
      </c>
      <c r="H51" s="523"/>
      <c r="I51" s="523"/>
      <c r="J51" s="523"/>
      <c r="K51" s="584">
        <v>5</v>
      </c>
      <c r="L51" s="533">
        <v>23260</v>
      </c>
    </row>
    <row r="52" spans="1:12" ht="15" customHeight="1" x14ac:dyDescent="0.25">
      <c r="A52" s="564"/>
      <c r="B52" s="568"/>
      <c r="C52" s="614"/>
      <c r="D52" s="710"/>
      <c r="E52" s="448"/>
      <c r="F52" s="148" t="s">
        <v>402</v>
      </c>
      <c r="G52" s="523" t="s">
        <v>1297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710"/>
      <c r="E53" s="448"/>
      <c r="F53" s="148" t="s">
        <v>403</v>
      </c>
      <c r="G53" s="523" t="s">
        <v>404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710"/>
      <c r="E54" s="448"/>
      <c r="F54" s="94" t="s">
        <v>358</v>
      </c>
      <c r="G54" s="523" t="s">
        <v>359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710"/>
      <c r="E55" s="448"/>
      <c r="F55" s="148" t="s">
        <v>389</v>
      </c>
      <c r="G55" s="523" t="s">
        <v>390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710"/>
      <c r="E56" s="448"/>
      <c r="F56" s="93" t="s">
        <v>704</v>
      </c>
      <c r="G56" s="523" t="s">
        <v>705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710"/>
      <c r="E57" s="448"/>
      <c r="F57" s="93" t="s">
        <v>706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710"/>
      <c r="E58" s="448"/>
      <c r="F58" s="93" t="s">
        <v>1271</v>
      </c>
      <c r="G58" s="523" t="s">
        <v>390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10"/>
      <c r="E59" s="448"/>
      <c r="F59" s="93" t="s">
        <v>707</v>
      </c>
      <c r="G59" s="523" t="s">
        <v>1270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710"/>
      <c r="E60" s="448"/>
      <c r="F60" s="93" t="s">
        <v>708</v>
      </c>
      <c r="G60" s="523" t="s">
        <v>390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14"/>
      <c r="D61" s="710"/>
      <c r="E61" s="448"/>
      <c r="F61" s="148" t="s">
        <v>377</v>
      </c>
      <c r="G61" s="523" t="s">
        <v>387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710"/>
      <c r="E62" s="448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710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710"/>
      <c r="E64" s="448"/>
      <c r="F64" s="167" t="s">
        <v>84</v>
      </c>
      <c r="G64" s="465">
        <v>6</v>
      </c>
      <c r="H64" s="465"/>
      <c r="I64" s="465"/>
      <c r="J64" s="465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614"/>
      <c r="D65" s="710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64">
        <v>3</v>
      </c>
      <c r="B66" s="567"/>
      <c r="C66" s="614" t="s">
        <v>623</v>
      </c>
      <c r="D66" s="709"/>
      <c r="E66" s="448"/>
      <c r="F66" s="94" t="s">
        <v>81</v>
      </c>
      <c r="G66" s="523" t="s">
        <v>6</v>
      </c>
      <c r="H66" s="523"/>
      <c r="I66" s="523"/>
      <c r="J66" s="523"/>
      <c r="K66" s="501">
        <v>3</v>
      </c>
      <c r="L66" s="716">
        <v>42655</v>
      </c>
    </row>
    <row r="67" spans="1:12" ht="15" customHeight="1" x14ac:dyDescent="0.25">
      <c r="A67" s="564"/>
      <c r="B67" s="568"/>
      <c r="C67" s="614"/>
      <c r="D67" s="710"/>
      <c r="E67" s="448"/>
      <c r="F67" s="94" t="s">
        <v>80</v>
      </c>
      <c r="G67" s="469">
        <v>60</v>
      </c>
      <c r="H67" s="469"/>
      <c r="I67" s="469"/>
      <c r="J67" s="469"/>
      <c r="K67" s="583"/>
      <c r="L67" s="602"/>
    </row>
    <row r="68" spans="1:12" ht="15" customHeight="1" x14ac:dyDescent="0.25">
      <c r="A68" s="564"/>
      <c r="B68" s="568"/>
      <c r="C68" s="614"/>
      <c r="D68" s="710"/>
      <c r="E68" s="448"/>
      <c r="F68" s="94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ht="15" customHeight="1" x14ac:dyDescent="0.25">
      <c r="A69" s="564"/>
      <c r="B69" s="568"/>
      <c r="C69" s="614"/>
      <c r="D69" s="710"/>
      <c r="E69" s="448"/>
      <c r="F69" s="94" t="s">
        <v>817</v>
      </c>
      <c r="G69" s="243">
        <f>G67*80</f>
        <v>4800</v>
      </c>
      <c r="H69" s="244">
        <f>G67*90</f>
        <v>5400</v>
      </c>
      <c r="I69" s="246">
        <f>G67*100</f>
        <v>6000</v>
      </c>
      <c r="J69" s="245">
        <f>G67*104</f>
        <v>6240</v>
      </c>
      <c r="K69" s="583"/>
      <c r="L69" s="602"/>
    </row>
    <row r="70" spans="1:12" ht="15" customHeight="1" x14ac:dyDescent="0.25">
      <c r="A70" s="564"/>
      <c r="B70" s="568"/>
      <c r="C70" s="614"/>
      <c r="D70" s="710"/>
      <c r="E70" s="448"/>
      <c r="F70" s="94" t="s">
        <v>1269</v>
      </c>
      <c r="G70" s="451">
        <v>0.98</v>
      </c>
      <c r="H70" s="451"/>
      <c r="I70" s="451"/>
      <c r="J70" s="451"/>
      <c r="K70" s="583"/>
      <c r="L70" s="602"/>
    </row>
    <row r="71" spans="1:12" ht="15" customHeight="1" x14ac:dyDescent="0.25">
      <c r="A71" s="564"/>
      <c r="B71" s="568"/>
      <c r="C71" s="614"/>
      <c r="D71" s="710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ht="15" customHeight="1" x14ac:dyDescent="0.25">
      <c r="A72" s="564"/>
      <c r="B72" s="568"/>
      <c r="C72" s="614"/>
      <c r="D72" s="710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64"/>
      <c r="B73" s="568"/>
      <c r="C73" s="614"/>
      <c r="D73" s="710"/>
      <c r="E73" s="448"/>
      <c r="F73" s="94" t="s">
        <v>83</v>
      </c>
      <c r="G73" s="523">
        <v>65</v>
      </c>
      <c r="H73" s="523"/>
      <c r="I73" s="523"/>
      <c r="J73" s="523"/>
      <c r="K73" s="583"/>
      <c r="L73" s="602"/>
    </row>
    <row r="74" spans="1:12" ht="15" customHeight="1" x14ac:dyDescent="0.25">
      <c r="A74" s="564"/>
      <c r="B74" s="568"/>
      <c r="C74" s="614"/>
      <c r="D74" s="710"/>
      <c r="E74" s="448"/>
      <c r="F74" s="94" t="s">
        <v>396</v>
      </c>
      <c r="G74" s="523" t="s">
        <v>1082</v>
      </c>
      <c r="H74" s="523"/>
      <c r="I74" s="523"/>
      <c r="J74" s="523"/>
      <c r="K74" s="583"/>
      <c r="L74" s="602"/>
    </row>
    <row r="75" spans="1:12" ht="15" customHeight="1" x14ac:dyDescent="0.25">
      <c r="A75" s="564"/>
      <c r="B75" s="568"/>
      <c r="C75" s="614"/>
      <c r="D75" s="710"/>
      <c r="E75" s="448"/>
      <c r="F75" s="94" t="s">
        <v>1028</v>
      </c>
      <c r="G75" s="523" t="s">
        <v>413</v>
      </c>
      <c r="H75" s="523"/>
      <c r="I75" s="523"/>
      <c r="J75" s="523"/>
      <c r="K75" s="583"/>
      <c r="L75" s="602"/>
    </row>
    <row r="76" spans="1:12" ht="15" customHeight="1" x14ac:dyDescent="0.25">
      <c r="A76" s="564"/>
      <c r="B76" s="568"/>
      <c r="C76" s="614"/>
      <c r="D76" s="710"/>
      <c r="E76" s="448"/>
      <c r="F76" s="94" t="s">
        <v>406</v>
      </c>
      <c r="G76" s="523" t="s">
        <v>357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710"/>
      <c r="E77" s="448"/>
      <c r="F77" s="148" t="s">
        <v>379</v>
      </c>
      <c r="G77" s="523" t="s">
        <v>399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710"/>
      <c r="E78" s="448"/>
      <c r="F78" s="93" t="s">
        <v>701</v>
      </c>
      <c r="G78" s="523">
        <v>100000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710"/>
      <c r="E79" s="448"/>
      <c r="F79" s="148" t="s">
        <v>257</v>
      </c>
      <c r="G79" s="523" t="s">
        <v>408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710"/>
      <c r="E80" s="448"/>
      <c r="F80" s="148" t="s">
        <v>410</v>
      </c>
      <c r="G80" s="523" t="s">
        <v>620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14"/>
      <c r="D81" s="710"/>
      <c r="E81" s="448"/>
      <c r="F81" s="148" t="s">
        <v>412</v>
      </c>
      <c r="G81" s="523" t="s">
        <v>400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710"/>
      <c r="E82" s="448"/>
      <c r="F82" s="148" t="s">
        <v>381</v>
      </c>
      <c r="G82" s="523" t="s">
        <v>1296</v>
      </c>
      <c r="H82" s="523"/>
      <c r="I82" s="523"/>
      <c r="J82" s="523"/>
      <c r="K82" s="584">
        <v>5</v>
      </c>
      <c r="L82" s="533">
        <v>45640</v>
      </c>
    </row>
    <row r="83" spans="1:12" ht="15" customHeight="1" x14ac:dyDescent="0.25">
      <c r="A83" s="564"/>
      <c r="B83" s="568"/>
      <c r="C83" s="614"/>
      <c r="D83" s="710"/>
      <c r="E83" s="448"/>
      <c r="F83" s="148" t="s">
        <v>402</v>
      </c>
      <c r="G83" s="523" t="s">
        <v>1297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710"/>
      <c r="E84" s="448"/>
      <c r="F84" s="148" t="s">
        <v>403</v>
      </c>
      <c r="G84" s="523" t="s">
        <v>404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710"/>
      <c r="E85" s="448"/>
      <c r="F85" s="94" t="s">
        <v>358</v>
      </c>
      <c r="G85" s="523" t="s">
        <v>359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710"/>
      <c r="E86" s="448"/>
      <c r="F86" s="148" t="s">
        <v>389</v>
      </c>
      <c r="G86" s="523" t="s">
        <v>390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710"/>
      <c r="E87" s="448"/>
      <c r="F87" s="93" t="s">
        <v>704</v>
      </c>
      <c r="G87" s="523" t="s">
        <v>705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710"/>
      <c r="E88" s="448"/>
      <c r="F88" s="93" t="s">
        <v>706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710"/>
      <c r="E89" s="448"/>
      <c r="F89" s="93" t="s">
        <v>1271</v>
      </c>
      <c r="G89" s="523" t="s">
        <v>390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710"/>
      <c r="E90" s="448"/>
      <c r="F90" s="93" t="s">
        <v>707</v>
      </c>
      <c r="G90" s="523" t="s">
        <v>1270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710"/>
      <c r="E91" s="448"/>
      <c r="F91" s="93" t="s">
        <v>708</v>
      </c>
      <c r="G91" s="523" t="s">
        <v>390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614"/>
      <c r="D92" s="710"/>
      <c r="E92" s="448"/>
      <c r="F92" s="148" t="s">
        <v>377</v>
      </c>
      <c r="G92" s="523" t="s">
        <v>387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710"/>
      <c r="E93" s="448"/>
      <c r="F93" s="148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710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710"/>
      <c r="E95" s="448"/>
      <c r="F95" s="167" t="s">
        <v>84</v>
      </c>
      <c r="G95" s="465">
        <v>6</v>
      </c>
      <c r="H95" s="465"/>
      <c r="I95" s="465"/>
      <c r="J95" s="465"/>
      <c r="K95" s="585"/>
      <c r="L95" s="603" t="e">
        <f>#REF!-#REF!*10%</f>
        <v>#REF!</v>
      </c>
    </row>
    <row r="96" spans="1:12" ht="15" customHeight="1" x14ac:dyDescent="0.25">
      <c r="A96" s="564"/>
      <c r="B96" s="569"/>
      <c r="C96" s="614"/>
      <c r="D96" s="710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ht="15" customHeight="1" x14ac:dyDescent="0.25">
      <c r="A97" s="564">
        <v>4</v>
      </c>
      <c r="B97" s="567"/>
      <c r="C97" s="614" t="s">
        <v>1395</v>
      </c>
      <c r="D97" s="730"/>
      <c r="E97" s="709"/>
      <c r="F97" s="94" t="s">
        <v>779</v>
      </c>
      <c r="G97" s="523" t="s">
        <v>782</v>
      </c>
      <c r="H97" s="523"/>
      <c r="I97" s="523"/>
      <c r="J97" s="523"/>
      <c r="K97" s="508"/>
      <c r="L97" s="716">
        <v>27313</v>
      </c>
    </row>
    <row r="98" spans="1:12" ht="15" customHeight="1" x14ac:dyDescent="0.25">
      <c r="A98" s="564"/>
      <c r="B98" s="568"/>
      <c r="C98" s="614"/>
      <c r="D98" s="730"/>
      <c r="E98" s="709"/>
      <c r="F98" s="94" t="s">
        <v>402</v>
      </c>
      <c r="G98" s="523" t="s">
        <v>780</v>
      </c>
      <c r="H98" s="523"/>
      <c r="I98" s="523"/>
      <c r="J98" s="523"/>
      <c r="K98" s="503"/>
      <c r="L98" s="602"/>
    </row>
    <row r="99" spans="1:12" ht="15" customHeight="1" x14ac:dyDescent="0.25">
      <c r="A99" s="564"/>
      <c r="B99" s="568"/>
      <c r="C99" s="614"/>
      <c r="D99" s="730"/>
      <c r="E99" s="709"/>
      <c r="F99" s="167" t="s">
        <v>781</v>
      </c>
      <c r="G99" s="523" t="s">
        <v>783</v>
      </c>
      <c r="H99" s="523"/>
      <c r="I99" s="523"/>
      <c r="J99" s="523"/>
      <c r="K99" s="503"/>
      <c r="L99" s="602"/>
    </row>
    <row r="100" spans="1:12" ht="15" customHeight="1" x14ac:dyDescent="0.25">
      <c r="A100" s="564"/>
      <c r="B100" s="568"/>
      <c r="C100" s="614"/>
      <c r="D100" s="730"/>
      <c r="E100" s="709"/>
      <c r="F100" s="167" t="s">
        <v>789</v>
      </c>
      <c r="G100" s="523" t="s">
        <v>790</v>
      </c>
      <c r="H100" s="523"/>
      <c r="I100" s="523"/>
      <c r="J100" s="523"/>
      <c r="K100" s="503"/>
      <c r="L100" s="602"/>
    </row>
    <row r="101" spans="1:12" ht="15" customHeight="1" x14ac:dyDescent="0.25">
      <c r="A101" s="564"/>
      <c r="B101" s="568"/>
      <c r="C101" s="614"/>
      <c r="D101" s="730"/>
      <c r="E101" s="709"/>
      <c r="F101" s="94" t="s">
        <v>784</v>
      </c>
      <c r="G101" s="523">
        <v>150</v>
      </c>
      <c r="H101" s="523"/>
      <c r="I101" s="523"/>
      <c r="J101" s="523"/>
      <c r="K101" s="503"/>
      <c r="L101" s="731"/>
    </row>
    <row r="102" spans="1:12" ht="15" customHeight="1" x14ac:dyDescent="0.25">
      <c r="A102" s="564"/>
      <c r="B102" s="568"/>
      <c r="C102" s="614"/>
      <c r="D102" s="730"/>
      <c r="E102" s="709"/>
      <c r="F102" s="94" t="s">
        <v>786</v>
      </c>
      <c r="G102" s="723" t="s">
        <v>1017</v>
      </c>
      <c r="H102" s="723"/>
      <c r="I102" s="723"/>
      <c r="J102" s="723"/>
      <c r="K102" s="503"/>
      <c r="L102" s="731"/>
    </row>
    <row r="103" spans="1:12" ht="15" customHeight="1" x14ac:dyDescent="0.25">
      <c r="A103" s="564"/>
      <c r="B103" s="568"/>
      <c r="C103" s="614"/>
      <c r="D103" s="730"/>
      <c r="E103" s="709"/>
      <c r="F103" s="94" t="s">
        <v>1112</v>
      </c>
      <c r="G103" s="523" t="s">
        <v>791</v>
      </c>
      <c r="H103" s="523"/>
      <c r="I103" s="523"/>
      <c r="J103" s="523"/>
      <c r="K103" s="503"/>
      <c r="L103" s="731"/>
    </row>
    <row r="104" spans="1:12" ht="15" customHeight="1" x14ac:dyDescent="0.25">
      <c r="A104" s="564"/>
      <c r="B104" s="569"/>
      <c r="C104" s="614"/>
      <c r="D104" s="730"/>
      <c r="E104" s="709"/>
      <c r="F104" s="167" t="s">
        <v>84</v>
      </c>
      <c r="G104" s="722">
        <v>0</v>
      </c>
      <c r="H104" s="722"/>
      <c r="I104" s="722"/>
      <c r="J104" s="722"/>
      <c r="K104" s="503"/>
      <c r="L104" s="731"/>
    </row>
    <row r="105" spans="1:12" ht="15" customHeight="1" x14ac:dyDescent="0.25">
      <c r="A105" s="564">
        <v>5</v>
      </c>
      <c r="B105" s="567"/>
      <c r="C105" s="614" t="s">
        <v>1396</v>
      </c>
      <c r="D105" s="730"/>
      <c r="E105" s="709"/>
      <c r="F105" s="94" t="s">
        <v>779</v>
      </c>
      <c r="G105" s="523" t="s">
        <v>782</v>
      </c>
      <c r="H105" s="523"/>
      <c r="I105" s="523"/>
      <c r="J105" s="523"/>
      <c r="K105" s="503"/>
      <c r="L105" s="731"/>
    </row>
    <row r="106" spans="1:12" ht="15" customHeight="1" x14ac:dyDescent="0.25">
      <c r="A106" s="564"/>
      <c r="B106" s="568"/>
      <c r="C106" s="614"/>
      <c r="D106" s="730"/>
      <c r="E106" s="709"/>
      <c r="F106" s="94" t="s">
        <v>402</v>
      </c>
      <c r="G106" s="523" t="s">
        <v>780</v>
      </c>
      <c r="H106" s="523"/>
      <c r="I106" s="523"/>
      <c r="J106" s="523"/>
      <c r="K106" s="503"/>
      <c r="L106" s="716">
        <v>32051</v>
      </c>
    </row>
    <row r="107" spans="1:12" ht="15" customHeight="1" x14ac:dyDescent="0.25">
      <c r="A107" s="564"/>
      <c r="B107" s="568"/>
      <c r="C107" s="614"/>
      <c r="D107" s="730"/>
      <c r="E107" s="709"/>
      <c r="F107" s="167" t="s">
        <v>781</v>
      </c>
      <c r="G107" s="523" t="s">
        <v>783</v>
      </c>
      <c r="H107" s="523"/>
      <c r="I107" s="523"/>
      <c r="J107" s="523"/>
      <c r="K107" s="503"/>
      <c r="L107" s="602"/>
    </row>
    <row r="108" spans="1:12" ht="15" customHeight="1" x14ac:dyDescent="0.25">
      <c r="A108" s="564"/>
      <c r="B108" s="568"/>
      <c r="C108" s="614"/>
      <c r="D108" s="730"/>
      <c r="E108" s="709"/>
      <c r="F108" s="167" t="s">
        <v>789</v>
      </c>
      <c r="G108" s="523" t="s">
        <v>790</v>
      </c>
      <c r="H108" s="523"/>
      <c r="I108" s="523"/>
      <c r="J108" s="523"/>
      <c r="K108" s="503"/>
      <c r="L108" s="602"/>
    </row>
    <row r="109" spans="1:12" ht="15" customHeight="1" x14ac:dyDescent="0.25">
      <c r="A109" s="564"/>
      <c r="B109" s="568"/>
      <c r="C109" s="614"/>
      <c r="D109" s="730"/>
      <c r="E109" s="709"/>
      <c r="F109" s="94" t="s">
        <v>784</v>
      </c>
      <c r="G109" s="523">
        <v>220</v>
      </c>
      <c r="H109" s="523"/>
      <c r="I109" s="523"/>
      <c r="J109" s="523"/>
      <c r="K109" s="503"/>
      <c r="L109" s="602"/>
    </row>
    <row r="110" spans="1:12" ht="15" customHeight="1" x14ac:dyDescent="0.25">
      <c r="A110" s="564"/>
      <c r="B110" s="568"/>
      <c r="C110" s="614"/>
      <c r="D110" s="730"/>
      <c r="E110" s="709"/>
      <c r="F110" s="94" t="s">
        <v>786</v>
      </c>
      <c r="G110" s="723" t="s">
        <v>1018</v>
      </c>
      <c r="H110" s="723"/>
      <c r="I110" s="723"/>
      <c r="J110" s="723"/>
      <c r="K110" s="503"/>
      <c r="L110" s="731"/>
    </row>
    <row r="111" spans="1:12" ht="15" customHeight="1" x14ac:dyDescent="0.25">
      <c r="A111" s="564"/>
      <c r="B111" s="568"/>
      <c r="C111" s="614"/>
      <c r="D111" s="730"/>
      <c r="E111" s="709"/>
      <c r="F111" s="94" t="s">
        <v>1112</v>
      </c>
      <c r="G111" s="523" t="s">
        <v>910</v>
      </c>
      <c r="H111" s="523"/>
      <c r="I111" s="523"/>
      <c r="J111" s="523"/>
      <c r="K111" s="503"/>
      <c r="L111" s="731"/>
    </row>
    <row r="112" spans="1:12" ht="15" customHeight="1" x14ac:dyDescent="0.25">
      <c r="A112" s="564"/>
      <c r="B112" s="569"/>
      <c r="C112" s="614"/>
      <c r="D112" s="730"/>
      <c r="E112" s="709"/>
      <c r="F112" s="167" t="s">
        <v>84</v>
      </c>
      <c r="G112" s="722">
        <v>0</v>
      </c>
      <c r="H112" s="722"/>
      <c r="I112" s="722"/>
      <c r="J112" s="722"/>
      <c r="K112" s="503"/>
      <c r="L112" s="731"/>
    </row>
    <row r="113" spans="1:12" ht="15" customHeight="1" x14ac:dyDescent="0.25">
      <c r="A113" s="567">
        <v>6</v>
      </c>
      <c r="B113" s="567"/>
      <c r="C113" s="608" t="s">
        <v>1397</v>
      </c>
      <c r="D113" s="730"/>
      <c r="E113" s="709"/>
      <c r="F113" s="94" t="s">
        <v>779</v>
      </c>
      <c r="G113" s="561" t="s">
        <v>782</v>
      </c>
      <c r="H113" s="562"/>
      <c r="I113" s="562"/>
      <c r="J113" s="563"/>
      <c r="K113" s="503"/>
      <c r="L113" s="716">
        <v>34281</v>
      </c>
    </row>
    <row r="114" spans="1:12" ht="15" customHeight="1" x14ac:dyDescent="0.25">
      <c r="A114" s="568"/>
      <c r="B114" s="568"/>
      <c r="C114" s="609"/>
      <c r="D114" s="730"/>
      <c r="E114" s="709"/>
      <c r="F114" s="94" t="s">
        <v>402</v>
      </c>
      <c r="G114" s="561" t="s">
        <v>780</v>
      </c>
      <c r="H114" s="562"/>
      <c r="I114" s="562"/>
      <c r="J114" s="563"/>
      <c r="K114" s="503"/>
      <c r="L114" s="602"/>
    </row>
    <row r="115" spans="1:12" ht="15" customHeight="1" x14ac:dyDescent="0.25">
      <c r="A115" s="568"/>
      <c r="B115" s="568"/>
      <c r="C115" s="609"/>
      <c r="D115" s="730"/>
      <c r="E115" s="709"/>
      <c r="F115" s="167" t="s">
        <v>781</v>
      </c>
      <c r="G115" s="561" t="s">
        <v>783</v>
      </c>
      <c r="H115" s="562"/>
      <c r="I115" s="562"/>
      <c r="J115" s="563"/>
      <c r="K115" s="503"/>
      <c r="L115" s="602"/>
    </row>
    <row r="116" spans="1:12" ht="15" customHeight="1" x14ac:dyDescent="0.25">
      <c r="A116" s="568"/>
      <c r="B116" s="568"/>
      <c r="C116" s="609"/>
      <c r="D116" s="730"/>
      <c r="E116" s="709"/>
      <c r="F116" s="167" t="s">
        <v>789</v>
      </c>
      <c r="G116" s="561" t="s">
        <v>790</v>
      </c>
      <c r="H116" s="562"/>
      <c r="I116" s="562"/>
      <c r="J116" s="563"/>
      <c r="K116" s="503"/>
      <c r="L116" s="602"/>
    </row>
    <row r="117" spans="1:12" ht="15" customHeight="1" x14ac:dyDescent="0.25">
      <c r="A117" s="568"/>
      <c r="B117" s="568"/>
      <c r="C117" s="609"/>
      <c r="D117" s="730"/>
      <c r="E117" s="709"/>
      <c r="F117" s="94" t="s">
        <v>784</v>
      </c>
      <c r="G117" s="561">
        <v>220</v>
      </c>
      <c r="H117" s="562"/>
      <c r="I117" s="562"/>
      <c r="J117" s="563"/>
      <c r="K117" s="503"/>
      <c r="L117" s="602"/>
    </row>
    <row r="118" spans="1:12" ht="15" customHeight="1" x14ac:dyDescent="0.25">
      <c r="A118" s="568"/>
      <c r="B118" s="568"/>
      <c r="C118" s="609"/>
      <c r="D118" s="730"/>
      <c r="E118" s="709"/>
      <c r="F118" s="94" t="s">
        <v>786</v>
      </c>
      <c r="G118" s="727" t="s">
        <v>1018</v>
      </c>
      <c r="H118" s="728"/>
      <c r="I118" s="728"/>
      <c r="J118" s="729"/>
      <c r="K118" s="503"/>
      <c r="L118" s="602"/>
    </row>
    <row r="119" spans="1:12" ht="15" customHeight="1" x14ac:dyDescent="0.25">
      <c r="A119" s="568"/>
      <c r="B119" s="568"/>
      <c r="C119" s="609"/>
      <c r="D119" s="730"/>
      <c r="E119" s="709"/>
      <c r="F119" s="94" t="s">
        <v>1112</v>
      </c>
      <c r="G119" s="561" t="s">
        <v>1111</v>
      </c>
      <c r="H119" s="562"/>
      <c r="I119" s="562"/>
      <c r="J119" s="563"/>
      <c r="K119" s="503"/>
      <c r="L119" s="602"/>
    </row>
    <row r="120" spans="1:12" ht="15" customHeight="1" x14ac:dyDescent="0.25">
      <c r="A120" s="569"/>
      <c r="B120" s="569"/>
      <c r="C120" s="610"/>
      <c r="D120" s="730"/>
      <c r="E120" s="709"/>
      <c r="F120" s="167" t="s">
        <v>84</v>
      </c>
      <c r="G120" s="724">
        <v>0</v>
      </c>
      <c r="H120" s="725"/>
      <c r="I120" s="725"/>
      <c r="J120" s="726"/>
      <c r="K120" s="503"/>
      <c r="L120" s="602"/>
    </row>
    <row r="121" spans="1:12" ht="15" customHeight="1" x14ac:dyDescent="0.25">
      <c r="A121" s="567">
        <v>7</v>
      </c>
      <c r="B121" s="567"/>
      <c r="C121" s="608" t="s">
        <v>1398</v>
      </c>
      <c r="D121" s="730"/>
      <c r="E121" s="709"/>
      <c r="F121" s="94" t="s">
        <v>779</v>
      </c>
      <c r="G121" s="561" t="s">
        <v>782</v>
      </c>
      <c r="H121" s="562"/>
      <c r="I121" s="562"/>
      <c r="J121" s="563"/>
      <c r="K121" s="503"/>
      <c r="L121" s="716">
        <v>38740</v>
      </c>
    </row>
    <row r="122" spans="1:12" ht="15" customHeight="1" x14ac:dyDescent="0.25">
      <c r="A122" s="568"/>
      <c r="B122" s="568"/>
      <c r="C122" s="609"/>
      <c r="D122" s="730"/>
      <c r="E122" s="709"/>
      <c r="F122" s="94" t="s">
        <v>402</v>
      </c>
      <c r="G122" s="561" t="s">
        <v>780</v>
      </c>
      <c r="H122" s="562"/>
      <c r="I122" s="562"/>
      <c r="J122" s="563"/>
      <c r="K122" s="503"/>
      <c r="L122" s="602"/>
    </row>
    <row r="123" spans="1:12" ht="15" customHeight="1" x14ac:dyDescent="0.25">
      <c r="A123" s="568"/>
      <c r="B123" s="568"/>
      <c r="C123" s="609"/>
      <c r="D123" s="730"/>
      <c r="E123" s="709"/>
      <c r="F123" s="167" t="s">
        <v>781</v>
      </c>
      <c r="G123" s="561" t="s">
        <v>783</v>
      </c>
      <c r="H123" s="562"/>
      <c r="I123" s="562"/>
      <c r="J123" s="563"/>
      <c r="K123" s="503"/>
      <c r="L123" s="602"/>
    </row>
    <row r="124" spans="1:12" ht="15" customHeight="1" x14ac:dyDescent="0.25">
      <c r="A124" s="568"/>
      <c r="B124" s="568"/>
      <c r="C124" s="609"/>
      <c r="D124" s="730"/>
      <c r="E124" s="709"/>
      <c r="F124" s="167" t="s">
        <v>789</v>
      </c>
      <c r="G124" s="561" t="s">
        <v>790</v>
      </c>
      <c r="H124" s="562"/>
      <c r="I124" s="562"/>
      <c r="J124" s="563"/>
      <c r="K124" s="503"/>
      <c r="L124" s="602"/>
    </row>
    <row r="125" spans="1:12" ht="15" customHeight="1" x14ac:dyDescent="0.25">
      <c r="A125" s="568"/>
      <c r="B125" s="568"/>
      <c r="C125" s="609"/>
      <c r="D125" s="730"/>
      <c r="E125" s="709"/>
      <c r="F125" s="94" t="s">
        <v>784</v>
      </c>
      <c r="G125" s="561">
        <v>220</v>
      </c>
      <c r="H125" s="562"/>
      <c r="I125" s="562"/>
      <c r="J125" s="563"/>
      <c r="K125" s="503"/>
      <c r="L125" s="602"/>
    </row>
    <row r="126" spans="1:12" ht="15" customHeight="1" x14ac:dyDescent="0.25">
      <c r="A126" s="568"/>
      <c r="B126" s="568"/>
      <c r="C126" s="609"/>
      <c r="D126" s="730"/>
      <c r="E126" s="709"/>
      <c r="F126" s="94" t="s">
        <v>786</v>
      </c>
      <c r="G126" s="727" t="s">
        <v>1018</v>
      </c>
      <c r="H126" s="728"/>
      <c r="I126" s="728"/>
      <c r="J126" s="729"/>
      <c r="K126" s="503"/>
      <c r="L126" s="602"/>
    </row>
    <row r="127" spans="1:12" ht="15" customHeight="1" x14ac:dyDescent="0.25">
      <c r="A127" s="568"/>
      <c r="B127" s="568"/>
      <c r="C127" s="609"/>
      <c r="D127" s="730"/>
      <c r="E127" s="709"/>
      <c r="F127" s="94" t="s">
        <v>1112</v>
      </c>
      <c r="G127" s="561" t="s">
        <v>968</v>
      </c>
      <c r="H127" s="562"/>
      <c r="I127" s="562"/>
      <c r="J127" s="563"/>
      <c r="K127" s="503"/>
      <c r="L127" s="602"/>
    </row>
    <row r="128" spans="1:12" ht="15" customHeight="1" x14ac:dyDescent="0.25">
      <c r="A128" s="569"/>
      <c r="B128" s="569"/>
      <c r="C128" s="610"/>
      <c r="D128" s="730"/>
      <c r="E128" s="709"/>
      <c r="F128" s="167" t="s">
        <v>84</v>
      </c>
      <c r="G128" s="724">
        <v>0</v>
      </c>
      <c r="H128" s="725"/>
      <c r="I128" s="725"/>
      <c r="J128" s="726"/>
      <c r="K128" s="504"/>
      <c r="L128" s="602"/>
    </row>
    <row r="129" spans="3:12" ht="27.75" customHeight="1" x14ac:dyDescent="0.25">
      <c r="C129" s="370"/>
      <c r="D129" s="59"/>
      <c r="E129" s="59"/>
      <c r="G129" s="184"/>
      <c r="H129" s="184"/>
      <c r="I129" s="184"/>
      <c r="J129" s="184"/>
      <c r="K129" s="185"/>
      <c r="L129" s="353"/>
    </row>
    <row r="130" spans="3:12" ht="27.75" customHeight="1" x14ac:dyDescent="0.25">
      <c r="C130" s="370"/>
      <c r="D130" s="59"/>
      <c r="E130" s="59"/>
      <c r="G130" s="185"/>
      <c r="H130" s="185"/>
      <c r="I130" s="185"/>
      <c r="J130" s="185"/>
      <c r="K130" s="185"/>
      <c r="L130" s="353"/>
    </row>
    <row r="131" spans="3:12" ht="27.75" customHeight="1" x14ac:dyDescent="0.25">
      <c r="C131" s="370"/>
      <c r="D131" s="59"/>
      <c r="E131" s="59"/>
      <c r="G131" s="185"/>
      <c r="H131" s="185"/>
      <c r="I131" s="185"/>
      <c r="J131" s="185"/>
      <c r="K131" s="185"/>
      <c r="L131" s="353"/>
    </row>
    <row r="132" spans="3:12" ht="27.75" customHeight="1" x14ac:dyDescent="0.25">
      <c r="C132" s="370"/>
      <c r="D132" s="59"/>
      <c r="E132" s="59"/>
      <c r="G132" s="185"/>
      <c r="H132" s="185"/>
      <c r="I132" s="185"/>
      <c r="J132" s="185"/>
      <c r="K132" s="185"/>
      <c r="L132" s="353"/>
    </row>
    <row r="133" spans="3:12" ht="27.75" customHeight="1" x14ac:dyDescent="0.25">
      <c r="C133" s="370"/>
      <c r="D133" s="59"/>
      <c r="E133" s="59"/>
      <c r="G133" s="185"/>
      <c r="H133" s="185"/>
      <c r="I133" s="185"/>
      <c r="J133" s="185"/>
      <c r="K133" s="185"/>
      <c r="L133" s="353"/>
    </row>
    <row r="134" spans="3:12" ht="27.75" customHeight="1" x14ac:dyDescent="0.25">
      <c r="C134" s="370"/>
      <c r="D134" s="59"/>
      <c r="E134" s="59"/>
      <c r="G134" s="185"/>
      <c r="H134" s="185"/>
      <c r="I134" s="185"/>
      <c r="J134" s="185"/>
      <c r="K134" s="185"/>
      <c r="L134" s="353"/>
    </row>
    <row r="135" spans="3:12" ht="27.75" customHeight="1" x14ac:dyDescent="0.25">
      <c r="C135" s="370"/>
      <c r="D135" s="59"/>
      <c r="E135" s="59"/>
      <c r="G135" s="185"/>
      <c r="H135" s="185"/>
      <c r="I135" s="185"/>
      <c r="J135" s="185"/>
      <c r="K135" s="185"/>
      <c r="L135" s="353"/>
    </row>
    <row r="136" spans="3:12" ht="27.75" customHeight="1" x14ac:dyDescent="0.25">
      <c r="C136" s="370"/>
      <c r="D136" s="59"/>
      <c r="E136" s="59"/>
      <c r="G136" s="185"/>
      <c r="H136" s="185"/>
      <c r="I136" s="185"/>
      <c r="J136" s="185"/>
      <c r="K136" s="185"/>
      <c r="L136" s="353"/>
    </row>
    <row r="137" spans="3:12" ht="27.75" customHeight="1" x14ac:dyDescent="0.3">
      <c r="G137" s="185"/>
      <c r="H137" s="185"/>
      <c r="I137" s="185"/>
      <c r="J137" s="185"/>
      <c r="K137" s="185"/>
      <c r="L137" s="353"/>
    </row>
    <row r="138" spans="3:12" ht="27.75" customHeight="1" x14ac:dyDescent="0.3">
      <c r="G138" s="185"/>
      <c r="H138" s="185"/>
      <c r="I138" s="185"/>
      <c r="J138" s="185"/>
      <c r="K138" s="185"/>
      <c r="L138" s="353"/>
    </row>
    <row r="139" spans="3:12" ht="27.75" customHeight="1" x14ac:dyDescent="0.3">
      <c r="G139" s="185"/>
      <c r="H139" s="185"/>
      <c r="I139" s="185"/>
      <c r="J139" s="185"/>
      <c r="K139" s="185"/>
      <c r="L139" s="353"/>
    </row>
    <row r="140" spans="3:12" ht="27.75" customHeight="1" x14ac:dyDescent="0.25">
      <c r="C140" s="370"/>
      <c r="D140" s="59"/>
      <c r="E140" s="59"/>
      <c r="G140" s="185"/>
      <c r="H140" s="185"/>
      <c r="I140" s="185"/>
      <c r="J140" s="185"/>
      <c r="K140" s="185"/>
      <c r="L140" s="353"/>
    </row>
    <row r="141" spans="3:12" ht="27.75" customHeight="1" x14ac:dyDescent="0.25">
      <c r="C141" s="370"/>
      <c r="D141" s="59"/>
      <c r="E141" s="59"/>
      <c r="G141" s="185"/>
      <c r="H141" s="185"/>
      <c r="I141" s="185"/>
      <c r="J141" s="185"/>
      <c r="K141" s="185"/>
      <c r="L141" s="353"/>
    </row>
    <row r="142" spans="3:12" ht="27.75" customHeight="1" x14ac:dyDescent="0.25">
      <c r="C142" s="370"/>
      <c r="D142" s="59"/>
      <c r="E142" s="59"/>
      <c r="G142" s="185"/>
      <c r="H142" s="185"/>
      <c r="I142" s="185"/>
      <c r="J142" s="185"/>
      <c r="K142" s="185"/>
      <c r="L142" s="353"/>
    </row>
    <row r="143" spans="3:12" ht="27.75" customHeight="1" x14ac:dyDescent="0.25">
      <c r="C143" s="370"/>
      <c r="D143" s="59"/>
      <c r="E143" s="59"/>
      <c r="G143" s="185"/>
      <c r="H143" s="185"/>
      <c r="I143" s="185"/>
      <c r="J143" s="185"/>
      <c r="K143" s="185"/>
      <c r="L143" s="353"/>
    </row>
    <row r="144" spans="3:12" ht="27.75" customHeight="1" x14ac:dyDescent="0.25">
      <c r="C144" s="370"/>
      <c r="D144" s="59"/>
      <c r="E144" s="59"/>
      <c r="G144" s="185"/>
      <c r="H144" s="185"/>
      <c r="I144" s="185"/>
      <c r="J144" s="185"/>
      <c r="K144" s="185"/>
      <c r="L144" s="353"/>
    </row>
    <row r="145" spans="3:12" ht="27.75" customHeight="1" x14ac:dyDescent="0.25">
      <c r="C145" s="370"/>
      <c r="D145" s="59"/>
      <c r="E145" s="59"/>
      <c r="G145" s="185"/>
      <c r="H145" s="185"/>
      <c r="I145" s="185"/>
      <c r="J145" s="185"/>
      <c r="K145" s="185"/>
      <c r="L145" s="353"/>
    </row>
    <row r="146" spans="3:12" ht="27.75" customHeight="1" x14ac:dyDescent="0.25">
      <c r="C146" s="370"/>
      <c r="D146" s="59"/>
      <c r="E146" s="59"/>
      <c r="G146" s="185"/>
      <c r="H146" s="185"/>
      <c r="I146" s="185"/>
      <c r="J146" s="185"/>
      <c r="K146" s="185"/>
      <c r="L146" s="353"/>
    </row>
    <row r="147" spans="3:12" ht="27.75" customHeight="1" x14ac:dyDescent="0.25">
      <c r="C147" s="370"/>
      <c r="D147" s="59"/>
      <c r="E147" s="59"/>
      <c r="G147" s="185"/>
      <c r="H147" s="185"/>
      <c r="I147" s="185"/>
      <c r="J147" s="185"/>
      <c r="K147" s="185"/>
      <c r="L147" s="353"/>
    </row>
    <row r="148" spans="3:12" ht="27.75" customHeight="1" x14ac:dyDescent="0.25">
      <c r="C148" s="370"/>
      <c r="D148" s="59"/>
      <c r="E148" s="59"/>
      <c r="G148" s="185"/>
      <c r="H148" s="185"/>
      <c r="I148" s="185"/>
      <c r="J148" s="185"/>
      <c r="K148" s="185"/>
      <c r="L148" s="353"/>
    </row>
    <row r="149" spans="3:12" ht="27.75" customHeight="1" x14ac:dyDescent="0.25">
      <c r="C149" s="370"/>
      <c r="D149" s="59"/>
      <c r="E149" s="59"/>
      <c r="G149" s="185"/>
      <c r="H149" s="185"/>
      <c r="I149" s="185"/>
      <c r="J149" s="185"/>
      <c r="K149" s="185"/>
      <c r="L149" s="353"/>
    </row>
    <row r="150" spans="3:12" ht="27.75" customHeight="1" x14ac:dyDescent="0.25">
      <c r="C150" s="370"/>
      <c r="D150" s="59"/>
      <c r="E150" s="59"/>
      <c r="H150" s="186"/>
      <c r="I150" s="179"/>
      <c r="J150" s="179"/>
      <c r="K150" s="179"/>
      <c r="L150" s="348"/>
    </row>
    <row r="151" spans="3:12" ht="27.75" customHeight="1" x14ac:dyDescent="0.25">
      <c r="C151" s="370"/>
      <c r="D151" s="59"/>
      <c r="E151" s="59"/>
      <c r="H151" s="186"/>
      <c r="I151" s="179"/>
      <c r="J151" s="179"/>
      <c r="K151" s="179"/>
      <c r="L151" s="348"/>
    </row>
    <row r="152" spans="3:12" ht="27.75" customHeight="1" x14ac:dyDescent="0.25">
      <c r="C152" s="370"/>
      <c r="D152" s="59"/>
      <c r="E152" s="59"/>
      <c r="H152" s="186"/>
      <c r="I152" s="179"/>
      <c r="J152" s="179"/>
      <c r="K152" s="179"/>
      <c r="L152" s="348"/>
    </row>
    <row r="153" spans="3:12" ht="27.75" customHeight="1" x14ac:dyDescent="0.25">
      <c r="C153" s="370"/>
      <c r="D153" s="59"/>
      <c r="E153" s="59"/>
      <c r="H153" s="186"/>
      <c r="I153" s="179"/>
      <c r="J153" s="179"/>
      <c r="K153" s="179"/>
      <c r="L153" s="348"/>
    </row>
    <row r="154" spans="3:12" ht="27.75" customHeight="1" x14ac:dyDescent="0.25">
      <c r="C154" s="370"/>
      <c r="D154" s="59"/>
      <c r="E154" s="59"/>
      <c r="H154" s="186"/>
      <c r="I154" s="179"/>
      <c r="J154" s="179"/>
      <c r="K154" s="179"/>
      <c r="L154" s="348"/>
    </row>
    <row r="155" spans="3:12" ht="27.75" customHeight="1" x14ac:dyDescent="0.25">
      <c r="C155" s="370"/>
      <c r="D155" s="59"/>
      <c r="E155" s="59"/>
      <c r="H155" s="186"/>
      <c r="I155" s="179"/>
      <c r="J155" s="179"/>
      <c r="K155" s="179"/>
      <c r="L155" s="348"/>
    </row>
    <row r="156" spans="3:12" ht="27.75" customHeight="1" x14ac:dyDescent="0.25">
      <c r="C156" s="370"/>
      <c r="D156" s="59"/>
      <c r="E156" s="59"/>
      <c r="H156" s="186"/>
      <c r="I156" s="179"/>
      <c r="J156" s="179"/>
      <c r="K156" s="179"/>
      <c r="L156" s="348"/>
    </row>
    <row r="157" spans="3:12" ht="27.75" customHeight="1" x14ac:dyDescent="0.25">
      <c r="C157" s="370"/>
      <c r="D157" s="59"/>
      <c r="E157" s="59"/>
      <c r="H157" s="186"/>
      <c r="I157" s="179"/>
      <c r="J157" s="179"/>
      <c r="K157" s="179"/>
      <c r="L157" s="348"/>
    </row>
    <row r="158" spans="3:12" ht="27.75" customHeight="1" x14ac:dyDescent="0.25">
      <c r="C158" s="370"/>
      <c r="D158" s="59"/>
      <c r="E158" s="59"/>
      <c r="H158" s="186"/>
      <c r="I158" s="179"/>
      <c r="J158" s="179"/>
      <c r="K158" s="179"/>
      <c r="L158" s="348"/>
    </row>
    <row r="159" spans="3:12" ht="27.75" customHeight="1" x14ac:dyDescent="0.25">
      <c r="C159" s="370"/>
      <c r="D159" s="59"/>
      <c r="E159" s="59"/>
      <c r="H159" s="186"/>
      <c r="I159" s="179"/>
      <c r="J159" s="179"/>
      <c r="K159" s="179"/>
      <c r="L159" s="348"/>
    </row>
    <row r="160" spans="3:12" ht="27.75" customHeight="1" x14ac:dyDescent="0.25">
      <c r="C160" s="370"/>
      <c r="D160" s="59"/>
      <c r="E160" s="59"/>
      <c r="H160" s="186"/>
      <c r="I160" s="179"/>
      <c r="J160" s="179"/>
      <c r="K160" s="179"/>
      <c r="L160" s="348"/>
    </row>
    <row r="161" spans="3:5" ht="27.75" customHeight="1" x14ac:dyDescent="0.25">
      <c r="C161" s="370"/>
      <c r="D161" s="59"/>
      <c r="E161" s="59"/>
    </row>
    <row r="162" spans="3:5" ht="27.75" customHeight="1" x14ac:dyDescent="0.25">
      <c r="C162" s="370"/>
      <c r="D162" s="59"/>
      <c r="E162" s="59"/>
    </row>
    <row r="163" spans="3:5" ht="27.75" customHeight="1" x14ac:dyDescent="0.25">
      <c r="C163" s="370"/>
      <c r="D163" s="59"/>
      <c r="E163" s="59"/>
    </row>
    <row r="164" spans="3:5" ht="27.75" customHeight="1" x14ac:dyDescent="0.25">
      <c r="C164" s="370"/>
      <c r="D164" s="59"/>
      <c r="E164" s="59"/>
    </row>
    <row r="165" spans="3:5" ht="27.75" customHeight="1" x14ac:dyDescent="0.25">
      <c r="C165" s="370"/>
      <c r="D165" s="59"/>
      <c r="E165" s="59"/>
    </row>
    <row r="166" spans="3:5" ht="27.75" customHeight="1" x14ac:dyDescent="0.25">
      <c r="C166" s="370"/>
      <c r="D166" s="59"/>
      <c r="E166" s="59"/>
    </row>
    <row r="167" spans="3:5" ht="27.75" customHeight="1" x14ac:dyDescent="0.25">
      <c r="C167" s="370"/>
      <c r="D167" s="59"/>
      <c r="E167" s="59"/>
    </row>
    <row r="168" spans="3:5" ht="27.75" customHeight="1" x14ac:dyDescent="0.25">
      <c r="C168" s="370"/>
      <c r="D168" s="59"/>
      <c r="E168" s="59"/>
    </row>
    <row r="169" spans="3:5" ht="27.75" customHeight="1" x14ac:dyDescent="0.25">
      <c r="C169" s="370"/>
      <c r="D169" s="59"/>
      <c r="E169" s="59"/>
    </row>
    <row r="170" spans="3:5" ht="27.75" customHeight="1" x14ac:dyDescent="0.25">
      <c r="C170" s="370"/>
      <c r="D170" s="59"/>
      <c r="E170" s="59"/>
    </row>
    <row r="171" spans="3:5" ht="27.75" customHeight="1" x14ac:dyDescent="0.25">
      <c r="C171" s="370"/>
      <c r="D171" s="59"/>
      <c r="E171" s="59"/>
    </row>
    <row r="172" spans="3:5" ht="27.75" customHeight="1" x14ac:dyDescent="0.25">
      <c r="C172" s="370"/>
      <c r="D172" s="59"/>
      <c r="E172" s="59"/>
    </row>
    <row r="173" spans="3:5" ht="27.75" customHeight="1" x14ac:dyDescent="0.25">
      <c r="C173" s="370"/>
      <c r="D173" s="59"/>
      <c r="E173" s="59"/>
    </row>
    <row r="174" spans="3:5" ht="27.75" customHeight="1" x14ac:dyDescent="0.25">
      <c r="C174" s="370"/>
      <c r="D174" s="59"/>
      <c r="E174" s="59"/>
    </row>
    <row r="175" spans="3:5" ht="27.75" customHeight="1" x14ac:dyDescent="0.25">
      <c r="C175" s="370"/>
      <c r="D175" s="59"/>
      <c r="E175" s="59"/>
    </row>
    <row r="176" spans="3:5" ht="27.75" customHeight="1" x14ac:dyDescent="0.25">
      <c r="C176" s="370"/>
      <c r="D176" s="59"/>
      <c r="E176" s="59"/>
    </row>
    <row r="177" spans="3:5" ht="27.75" customHeight="1" x14ac:dyDescent="0.25">
      <c r="C177" s="370"/>
      <c r="D177" s="59"/>
      <c r="E177" s="59"/>
    </row>
    <row r="178" spans="3:5" ht="27.75" customHeight="1" x14ac:dyDescent="0.25">
      <c r="C178" s="370"/>
      <c r="D178" s="59"/>
      <c r="E178" s="59"/>
    </row>
    <row r="179" spans="3:5" ht="27.75" customHeight="1" x14ac:dyDescent="0.25">
      <c r="C179" s="370"/>
      <c r="D179" s="59"/>
      <c r="E179" s="59"/>
    </row>
    <row r="180" spans="3:5" ht="27.75" customHeight="1" x14ac:dyDescent="0.25">
      <c r="C180" s="370"/>
      <c r="D180" s="59"/>
      <c r="E180" s="59"/>
    </row>
    <row r="181" spans="3:5" ht="27.75" customHeight="1" x14ac:dyDescent="0.25">
      <c r="C181" s="370"/>
      <c r="D181" s="59"/>
      <c r="E181" s="59"/>
    </row>
  </sheetData>
  <sheetProtection sort="0"/>
  <mergeCells count="168">
    <mergeCell ref="L82:L96"/>
    <mergeCell ref="L35:L50"/>
    <mergeCell ref="L51:L65"/>
    <mergeCell ref="L121:L128"/>
    <mergeCell ref="L97:L105"/>
    <mergeCell ref="L106:L112"/>
    <mergeCell ref="A1:L1"/>
    <mergeCell ref="K4:K19"/>
    <mergeCell ref="K20:K34"/>
    <mergeCell ref="K35:K50"/>
    <mergeCell ref="K51:K65"/>
    <mergeCell ref="K66:K81"/>
    <mergeCell ref="K82:K96"/>
    <mergeCell ref="K97:K128"/>
    <mergeCell ref="L113:L120"/>
    <mergeCell ref="L4:L19"/>
    <mergeCell ref="L20:L34"/>
    <mergeCell ref="G73:J73"/>
    <mergeCell ref="G74:J74"/>
    <mergeCell ref="G19:J19"/>
    <mergeCell ref="G20:J20"/>
    <mergeCell ref="G22:J22"/>
    <mergeCell ref="G48:J48"/>
    <mergeCell ref="L66:L81"/>
    <mergeCell ref="G26:J26"/>
    <mergeCell ref="G27:J27"/>
    <mergeCell ref="G79:J79"/>
    <mergeCell ref="G80:J80"/>
    <mergeCell ref="G25:J25"/>
    <mergeCell ref="B121:B128"/>
    <mergeCell ref="G77:J77"/>
    <mergeCell ref="G46:J46"/>
    <mergeCell ref="G43:J43"/>
    <mergeCell ref="G40:J40"/>
    <mergeCell ref="G44:J44"/>
    <mergeCell ref="G42:J42"/>
    <mergeCell ref="G50:J50"/>
    <mergeCell ref="G49:J49"/>
    <mergeCell ref="B66:B96"/>
    <mergeCell ref="G62:J62"/>
    <mergeCell ref="G76:J76"/>
    <mergeCell ref="G88:J88"/>
    <mergeCell ref="G78:J78"/>
    <mergeCell ref="G87:J87"/>
    <mergeCell ref="G57:J57"/>
    <mergeCell ref="G56:J56"/>
    <mergeCell ref="G41:J41"/>
    <mergeCell ref="G72:J72"/>
    <mergeCell ref="G66:J66"/>
    <mergeCell ref="G84:J84"/>
    <mergeCell ref="G71:J71"/>
    <mergeCell ref="G70:J70"/>
    <mergeCell ref="G67:J67"/>
    <mergeCell ref="C105:C112"/>
    <mergeCell ref="B97:B104"/>
    <mergeCell ref="B105:B112"/>
    <mergeCell ref="B113:B120"/>
    <mergeCell ref="G9:J9"/>
    <mergeCell ref="G31:J31"/>
    <mergeCell ref="G32:J32"/>
    <mergeCell ref="G81:J81"/>
    <mergeCell ref="G82:J82"/>
    <mergeCell ref="G83:J83"/>
    <mergeCell ref="G91:J91"/>
    <mergeCell ref="G103:J103"/>
    <mergeCell ref="G85:J85"/>
    <mergeCell ref="G47:J47"/>
    <mergeCell ref="D97:D128"/>
    <mergeCell ref="G97:J97"/>
    <mergeCell ref="E4:E34"/>
    <mergeCell ref="G28:J28"/>
    <mergeCell ref="G29:J29"/>
    <mergeCell ref="G8:J8"/>
    <mergeCell ref="G33:J33"/>
    <mergeCell ref="G18:J18"/>
    <mergeCell ref="G86:J86"/>
    <mergeCell ref="G92:J92"/>
    <mergeCell ref="G126:J126"/>
    <mergeCell ref="G127:J127"/>
    <mergeCell ref="G117:J117"/>
    <mergeCell ref="G119:J119"/>
    <mergeCell ref="G114:J114"/>
    <mergeCell ref="G115:J115"/>
    <mergeCell ref="G120:J120"/>
    <mergeCell ref="G118:J118"/>
    <mergeCell ref="G112:J112"/>
    <mergeCell ref="G108:J108"/>
    <mergeCell ref="G111:J111"/>
    <mergeCell ref="G122:J122"/>
    <mergeCell ref="G113:J113"/>
    <mergeCell ref="G123:J123"/>
    <mergeCell ref="G124:J124"/>
    <mergeCell ref="G125:J125"/>
    <mergeCell ref="G110:J110"/>
    <mergeCell ref="G109:J109"/>
    <mergeCell ref="G121:J121"/>
    <mergeCell ref="G128:J128"/>
    <mergeCell ref="F2:J2"/>
    <mergeCell ref="G12:J12"/>
    <mergeCell ref="G13:J13"/>
    <mergeCell ref="G35:J35"/>
    <mergeCell ref="G53:J53"/>
    <mergeCell ref="G55:J55"/>
    <mergeCell ref="G16:J16"/>
    <mergeCell ref="G21:J21"/>
    <mergeCell ref="G30:J30"/>
    <mergeCell ref="G39:J39"/>
    <mergeCell ref="A3:L3"/>
    <mergeCell ref="A4:A34"/>
    <mergeCell ref="C4:C34"/>
    <mergeCell ref="D4:D34"/>
    <mergeCell ref="G4:J4"/>
    <mergeCell ref="G5:J5"/>
    <mergeCell ref="G11:J11"/>
    <mergeCell ref="G14:J14"/>
    <mergeCell ref="G34:J34"/>
    <mergeCell ref="G10:J10"/>
    <mergeCell ref="G23:J23"/>
    <mergeCell ref="G24:J24"/>
    <mergeCell ref="G17:J17"/>
    <mergeCell ref="G94:J94"/>
    <mergeCell ref="B4:B34"/>
    <mergeCell ref="G15:J15"/>
    <mergeCell ref="A121:A128"/>
    <mergeCell ref="G107:J107"/>
    <mergeCell ref="G102:J102"/>
    <mergeCell ref="A105:A112"/>
    <mergeCell ref="A113:A120"/>
    <mergeCell ref="G65:J65"/>
    <mergeCell ref="G54:J54"/>
    <mergeCell ref="G63:J63"/>
    <mergeCell ref="G58:J58"/>
    <mergeCell ref="G61:J61"/>
    <mergeCell ref="G64:J64"/>
    <mergeCell ref="G59:J59"/>
    <mergeCell ref="G60:J60"/>
    <mergeCell ref="C113:C120"/>
    <mergeCell ref="G105:J105"/>
    <mergeCell ref="E97:E128"/>
    <mergeCell ref="G75:J75"/>
    <mergeCell ref="G106:J106"/>
    <mergeCell ref="G116:J116"/>
    <mergeCell ref="A97:A104"/>
    <mergeCell ref="C97:C104"/>
    <mergeCell ref="G101:J101"/>
    <mergeCell ref="C121:C128"/>
    <mergeCell ref="A35:A65"/>
    <mergeCell ref="E35:E65"/>
    <mergeCell ref="E66:E96"/>
    <mergeCell ref="G45:J45"/>
    <mergeCell ref="G36:J36"/>
    <mergeCell ref="C66:C96"/>
    <mergeCell ref="D66:D96"/>
    <mergeCell ref="G96:J96"/>
    <mergeCell ref="G89:J89"/>
    <mergeCell ref="G90:J90"/>
    <mergeCell ref="C35:C65"/>
    <mergeCell ref="D35:D65"/>
    <mergeCell ref="A66:A96"/>
    <mergeCell ref="B35:B65"/>
    <mergeCell ref="G104:J104"/>
    <mergeCell ref="G51:J51"/>
    <mergeCell ref="G52:J52"/>
    <mergeCell ref="G98:J98"/>
    <mergeCell ref="G99:J99"/>
    <mergeCell ref="G100:J100"/>
    <mergeCell ref="G95:J95"/>
    <mergeCell ref="G93:J93"/>
  </mergeCells>
  <pageMargins left="0.17" right="0.17" top="0.74" bottom="0.17" header="0.3" footer="0.3"/>
  <pageSetup paperSize="9" scale="51" orientation="portrait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2">
    <tabColor rgb="FF00B0F0"/>
  </sheetPr>
  <dimension ref="A1:L118"/>
  <sheetViews>
    <sheetView zoomScale="85" zoomScaleNormal="85" zoomScaleSheetLayoutView="80" workbookViewId="0">
      <selection activeCell="A2" sqref="A2"/>
    </sheetView>
  </sheetViews>
  <sheetFormatPr defaultRowHeight="27.75" customHeight="1" x14ac:dyDescent="0.3"/>
  <cols>
    <col min="1" max="2" width="4.7109375" style="166" customWidth="1"/>
    <col min="3" max="3" width="21.7109375" style="366" customWidth="1"/>
    <col min="4" max="4" width="71.7109375" style="52" customWidth="1"/>
    <col min="5" max="5" width="30.7109375" style="52" customWidth="1"/>
    <col min="6" max="6" width="32.7109375" style="168" customWidth="1"/>
    <col min="7" max="10" width="8.28515625" style="169" customWidth="1"/>
    <col min="11" max="11" width="12.28515625" style="169" customWidth="1"/>
    <col min="12" max="12" width="30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07" t="s">
        <v>73</v>
      </c>
      <c r="B2" s="406" t="s">
        <v>1191</v>
      </c>
      <c r="C2" s="407" t="s">
        <v>74</v>
      </c>
      <c r="D2" s="407" t="s">
        <v>1022</v>
      </c>
      <c r="E2" s="407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624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625</v>
      </c>
      <c r="D4" s="732"/>
      <c r="E4" s="460"/>
      <c r="F4" s="408" t="s">
        <v>81</v>
      </c>
      <c r="G4" s="715" t="s">
        <v>6</v>
      </c>
      <c r="H4" s="715"/>
      <c r="I4" s="715"/>
      <c r="J4" s="715"/>
      <c r="K4" s="713">
        <v>3</v>
      </c>
      <c r="L4" s="438">
        <v>57373</v>
      </c>
    </row>
    <row r="5" spans="1:12" ht="15" customHeight="1" x14ac:dyDescent="0.25">
      <c r="A5" s="564"/>
      <c r="B5" s="568"/>
      <c r="C5" s="614"/>
      <c r="D5" s="732"/>
      <c r="E5" s="448"/>
      <c r="F5" s="94" t="s">
        <v>80</v>
      </c>
      <c r="G5" s="469">
        <v>60</v>
      </c>
      <c r="H5" s="469"/>
      <c r="I5" s="469"/>
      <c r="J5" s="469"/>
      <c r="K5" s="583"/>
      <c r="L5" s="438"/>
    </row>
    <row r="6" spans="1:12" ht="15" customHeight="1" x14ac:dyDescent="0.25">
      <c r="A6" s="564"/>
      <c r="B6" s="568"/>
      <c r="C6" s="614"/>
      <c r="D6" s="732"/>
      <c r="E6" s="448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438"/>
    </row>
    <row r="7" spans="1:12" ht="15" customHeight="1" x14ac:dyDescent="0.25">
      <c r="A7" s="564"/>
      <c r="B7" s="568"/>
      <c r="C7" s="614"/>
      <c r="D7" s="732"/>
      <c r="E7" s="448"/>
      <c r="F7" s="94" t="s">
        <v>817</v>
      </c>
      <c r="G7" s="243">
        <f>G5*80</f>
        <v>4800</v>
      </c>
      <c r="H7" s="244">
        <f>G5*90</f>
        <v>5400</v>
      </c>
      <c r="I7" s="246">
        <f>G5*100</f>
        <v>6000</v>
      </c>
      <c r="J7" s="245">
        <f>G5*104</f>
        <v>6240</v>
      </c>
      <c r="K7" s="583"/>
      <c r="L7" s="438"/>
    </row>
    <row r="8" spans="1:12" ht="15" customHeight="1" x14ac:dyDescent="0.25">
      <c r="A8" s="564"/>
      <c r="B8" s="568"/>
      <c r="C8" s="614"/>
      <c r="D8" s="732"/>
      <c r="E8" s="448"/>
      <c r="F8" s="94" t="s">
        <v>1269</v>
      </c>
      <c r="G8" s="451">
        <v>0.98</v>
      </c>
      <c r="H8" s="451"/>
      <c r="I8" s="451"/>
      <c r="J8" s="451"/>
      <c r="K8" s="583"/>
      <c r="L8" s="438"/>
    </row>
    <row r="9" spans="1:12" ht="15" customHeight="1" x14ac:dyDescent="0.25">
      <c r="A9" s="564"/>
      <c r="B9" s="568"/>
      <c r="C9" s="614"/>
      <c r="D9" s="732"/>
      <c r="E9" s="448"/>
      <c r="F9" s="93" t="s">
        <v>699</v>
      </c>
      <c r="G9" s="523" t="s">
        <v>700</v>
      </c>
      <c r="H9" s="523"/>
      <c r="I9" s="523"/>
      <c r="J9" s="523"/>
      <c r="K9" s="583"/>
      <c r="L9" s="438"/>
    </row>
    <row r="10" spans="1:12" ht="15" customHeight="1" x14ac:dyDescent="0.25">
      <c r="A10" s="564"/>
      <c r="B10" s="568"/>
      <c r="C10" s="614"/>
      <c r="D10" s="732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438"/>
    </row>
    <row r="11" spans="1:12" ht="15" customHeight="1" x14ac:dyDescent="0.25">
      <c r="A11" s="564"/>
      <c r="B11" s="568"/>
      <c r="C11" s="614"/>
      <c r="D11" s="732"/>
      <c r="E11" s="448"/>
      <c r="F11" s="94" t="s">
        <v>83</v>
      </c>
      <c r="G11" s="523">
        <v>65</v>
      </c>
      <c r="H11" s="523"/>
      <c r="I11" s="523"/>
      <c r="J11" s="523"/>
      <c r="K11" s="583"/>
      <c r="L11" s="438"/>
    </row>
    <row r="12" spans="1:12" ht="15" customHeight="1" x14ac:dyDescent="0.25">
      <c r="A12" s="564"/>
      <c r="B12" s="568"/>
      <c r="C12" s="614"/>
      <c r="D12" s="732"/>
      <c r="E12" s="448"/>
      <c r="F12" s="94" t="s">
        <v>396</v>
      </c>
      <c r="G12" s="523" t="s">
        <v>1082</v>
      </c>
      <c r="H12" s="523"/>
      <c r="I12" s="523"/>
      <c r="J12" s="523"/>
      <c r="K12" s="583"/>
      <c r="L12" s="438"/>
    </row>
    <row r="13" spans="1:12" ht="15" customHeight="1" x14ac:dyDescent="0.25">
      <c r="A13" s="564"/>
      <c r="B13" s="568"/>
      <c r="C13" s="614"/>
      <c r="D13" s="732"/>
      <c r="E13" s="448"/>
      <c r="F13" s="94" t="s">
        <v>1028</v>
      </c>
      <c r="G13" s="523" t="s">
        <v>413</v>
      </c>
      <c r="H13" s="523"/>
      <c r="I13" s="523"/>
      <c r="J13" s="523"/>
      <c r="K13" s="583"/>
      <c r="L13" s="438"/>
    </row>
    <row r="14" spans="1:12" ht="15" customHeight="1" x14ac:dyDescent="0.25">
      <c r="A14" s="564"/>
      <c r="B14" s="568"/>
      <c r="C14" s="614"/>
      <c r="D14" s="732"/>
      <c r="E14" s="448"/>
      <c r="F14" s="94" t="s">
        <v>406</v>
      </c>
      <c r="G14" s="523" t="s">
        <v>95</v>
      </c>
      <c r="H14" s="523"/>
      <c r="I14" s="523"/>
      <c r="J14" s="523"/>
      <c r="K14" s="583"/>
      <c r="L14" s="438"/>
    </row>
    <row r="15" spans="1:12" ht="15" customHeight="1" x14ac:dyDescent="0.25">
      <c r="A15" s="564"/>
      <c r="B15" s="568"/>
      <c r="C15" s="614"/>
      <c r="D15" s="732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438"/>
    </row>
    <row r="16" spans="1:12" ht="15" customHeight="1" x14ac:dyDescent="0.25">
      <c r="A16" s="564"/>
      <c r="B16" s="568"/>
      <c r="C16" s="614"/>
      <c r="D16" s="732"/>
      <c r="E16" s="448"/>
      <c r="F16" s="93" t="s">
        <v>701</v>
      </c>
      <c r="G16" s="523">
        <v>100000</v>
      </c>
      <c r="H16" s="523"/>
      <c r="I16" s="523"/>
      <c r="J16" s="523"/>
      <c r="K16" s="583"/>
      <c r="L16" s="438"/>
    </row>
    <row r="17" spans="1:12" ht="15" customHeight="1" x14ac:dyDescent="0.25">
      <c r="A17" s="564"/>
      <c r="B17" s="568"/>
      <c r="C17" s="614"/>
      <c r="D17" s="732"/>
      <c r="E17" s="448"/>
      <c r="F17" s="148" t="s">
        <v>257</v>
      </c>
      <c r="G17" s="523" t="s">
        <v>408</v>
      </c>
      <c r="H17" s="523"/>
      <c r="I17" s="523"/>
      <c r="J17" s="523"/>
      <c r="K17" s="583"/>
      <c r="L17" s="438"/>
    </row>
    <row r="18" spans="1:12" ht="15" customHeight="1" x14ac:dyDescent="0.25">
      <c r="A18" s="564"/>
      <c r="B18" s="568"/>
      <c r="C18" s="614"/>
      <c r="D18" s="732"/>
      <c r="E18" s="448"/>
      <c r="F18" s="148" t="s">
        <v>410</v>
      </c>
      <c r="G18" s="523" t="s">
        <v>620</v>
      </c>
      <c r="H18" s="523"/>
      <c r="I18" s="523"/>
      <c r="J18" s="523"/>
      <c r="K18" s="583"/>
      <c r="L18" s="438"/>
    </row>
    <row r="19" spans="1:12" ht="15" customHeight="1" x14ac:dyDescent="0.25">
      <c r="A19" s="564"/>
      <c r="B19" s="568"/>
      <c r="C19" s="614"/>
      <c r="D19" s="732"/>
      <c r="E19" s="448"/>
      <c r="F19" s="148" t="s">
        <v>412</v>
      </c>
      <c r="G19" s="523" t="s">
        <v>400</v>
      </c>
      <c r="H19" s="523"/>
      <c r="I19" s="523"/>
      <c r="J19" s="523"/>
      <c r="K19" s="583"/>
      <c r="L19" s="439"/>
    </row>
    <row r="20" spans="1:12" ht="15" customHeight="1" x14ac:dyDescent="0.25">
      <c r="A20" s="564"/>
      <c r="B20" s="568"/>
      <c r="C20" s="614"/>
      <c r="D20" s="732"/>
      <c r="E20" s="448"/>
      <c r="F20" s="148" t="s">
        <v>381</v>
      </c>
      <c r="G20" s="523" t="s">
        <v>401</v>
      </c>
      <c r="H20" s="523"/>
      <c r="I20" s="523"/>
      <c r="J20" s="523"/>
      <c r="K20" s="584">
        <v>5</v>
      </c>
      <c r="L20" s="533">
        <v>61389</v>
      </c>
    </row>
    <row r="21" spans="1:12" ht="15" customHeight="1" x14ac:dyDescent="0.25">
      <c r="A21" s="564"/>
      <c r="B21" s="568"/>
      <c r="C21" s="614"/>
      <c r="D21" s="732"/>
      <c r="E21" s="448"/>
      <c r="F21" s="148" t="s">
        <v>402</v>
      </c>
      <c r="G21" s="523" t="s">
        <v>1297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732"/>
      <c r="E22" s="448"/>
      <c r="F22" s="148" t="s">
        <v>403</v>
      </c>
      <c r="G22" s="523" t="s">
        <v>404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32"/>
      <c r="E23" s="448"/>
      <c r="F23" s="94" t="s">
        <v>358</v>
      </c>
      <c r="G23" s="523" t="s">
        <v>359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32"/>
      <c r="E24" s="448"/>
      <c r="F24" s="148" t="s">
        <v>389</v>
      </c>
      <c r="G24" s="523" t="s">
        <v>390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32"/>
      <c r="E25" s="448"/>
      <c r="F25" s="93" t="s">
        <v>704</v>
      </c>
      <c r="G25" s="523" t="s">
        <v>705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32"/>
      <c r="E26" s="448"/>
      <c r="F26" s="93" t="s">
        <v>706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32"/>
      <c r="E27" s="448"/>
      <c r="F27" s="93" t="s">
        <v>1271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32"/>
      <c r="E28" s="448"/>
      <c r="F28" s="93" t="s">
        <v>707</v>
      </c>
      <c r="G28" s="523" t="s">
        <v>911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32"/>
      <c r="E29" s="448"/>
      <c r="F29" s="93" t="s">
        <v>708</v>
      </c>
      <c r="G29" s="523" t="s">
        <v>390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614"/>
      <c r="D30" s="732"/>
      <c r="E30" s="448"/>
      <c r="F30" s="148" t="s">
        <v>377</v>
      </c>
      <c r="G30" s="523" t="s">
        <v>387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732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732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732"/>
      <c r="E33" s="448"/>
      <c r="F33" s="167" t="s">
        <v>84</v>
      </c>
      <c r="G33" s="465">
        <v>20</v>
      </c>
      <c r="H33" s="465"/>
      <c r="I33" s="465"/>
      <c r="J33" s="465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614"/>
      <c r="D34" s="714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958</v>
      </c>
      <c r="D35" s="733"/>
      <c r="E35" s="448"/>
      <c r="F35" s="94" t="s">
        <v>81</v>
      </c>
      <c r="G35" s="523" t="s">
        <v>6</v>
      </c>
      <c r="H35" s="523"/>
      <c r="I35" s="523"/>
      <c r="J35" s="523"/>
      <c r="K35" s="501">
        <v>3</v>
      </c>
      <c r="L35" s="708">
        <v>108544</v>
      </c>
    </row>
    <row r="36" spans="1:12" ht="15" customHeight="1" x14ac:dyDescent="0.25">
      <c r="A36" s="564"/>
      <c r="B36" s="568"/>
      <c r="C36" s="614"/>
      <c r="D36" s="732"/>
      <c r="E36" s="448"/>
      <c r="F36" s="94" t="s">
        <v>80</v>
      </c>
      <c r="G36" s="469">
        <v>60</v>
      </c>
      <c r="H36" s="469"/>
      <c r="I36" s="469"/>
      <c r="J36" s="469"/>
      <c r="K36" s="583"/>
      <c r="L36" s="438"/>
    </row>
    <row r="37" spans="1:12" ht="15" customHeight="1" x14ac:dyDescent="0.25">
      <c r="A37" s="564"/>
      <c r="B37" s="568"/>
      <c r="C37" s="614"/>
      <c r="D37" s="732"/>
      <c r="E37" s="448"/>
      <c r="F37" s="94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438"/>
    </row>
    <row r="38" spans="1:12" ht="15" customHeight="1" x14ac:dyDescent="0.25">
      <c r="A38" s="564"/>
      <c r="B38" s="568"/>
      <c r="C38" s="614"/>
      <c r="D38" s="732"/>
      <c r="E38" s="448"/>
      <c r="F38" s="94" t="s">
        <v>817</v>
      </c>
      <c r="G38" s="243">
        <f>G36*80</f>
        <v>4800</v>
      </c>
      <c r="H38" s="244">
        <f>G36*90</f>
        <v>5400</v>
      </c>
      <c r="I38" s="246">
        <f>G36*100</f>
        <v>6000</v>
      </c>
      <c r="J38" s="245">
        <f>G36*104</f>
        <v>6240</v>
      </c>
      <c r="K38" s="583"/>
      <c r="L38" s="438"/>
    </row>
    <row r="39" spans="1:12" ht="15" customHeight="1" x14ac:dyDescent="0.25">
      <c r="A39" s="564"/>
      <c r="B39" s="568"/>
      <c r="C39" s="614"/>
      <c r="D39" s="732"/>
      <c r="E39" s="448"/>
      <c r="F39" s="94" t="s">
        <v>1269</v>
      </c>
      <c r="G39" s="451">
        <v>0.98</v>
      </c>
      <c r="H39" s="451"/>
      <c r="I39" s="451"/>
      <c r="J39" s="451"/>
      <c r="K39" s="583"/>
      <c r="L39" s="438"/>
    </row>
    <row r="40" spans="1:12" ht="15" customHeight="1" x14ac:dyDescent="0.25">
      <c r="A40" s="564"/>
      <c r="B40" s="568"/>
      <c r="C40" s="614"/>
      <c r="D40" s="732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438"/>
    </row>
    <row r="41" spans="1:12" ht="15" customHeight="1" x14ac:dyDescent="0.25">
      <c r="A41" s="564"/>
      <c r="B41" s="568"/>
      <c r="C41" s="614"/>
      <c r="D41" s="732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438"/>
    </row>
    <row r="42" spans="1:12" ht="15" customHeight="1" x14ac:dyDescent="0.25">
      <c r="A42" s="564"/>
      <c r="B42" s="568"/>
      <c r="C42" s="614"/>
      <c r="D42" s="732"/>
      <c r="E42" s="448"/>
      <c r="F42" s="94" t="s">
        <v>83</v>
      </c>
      <c r="G42" s="523">
        <v>65</v>
      </c>
      <c r="H42" s="523"/>
      <c r="I42" s="523"/>
      <c r="J42" s="523"/>
      <c r="K42" s="583"/>
      <c r="L42" s="438"/>
    </row>
    <row r="43" spans="1:12" ht="15" customHeight="1" x14ac:dyDescent="0.25">
      <c r="A43" s="564"/>
      <c r="B43" s="568"/>
      <c r="C43" s="614"/>
      <c r="D43" s="732"/>
      <c r="E43" s="448"/>
      <c r="F43" s="94" t="s">
        <v>396</v>
      </c>
      <c r="G43" s="523" t="s">
        <v>1082</v>
      </c>
      <c r="H43" s="523"/>
      <c r="I43" s="523"/>
      <c r="J43" s="523"/>
      <c r="K43" s="583"/>
      <c r="L43" s="438"/>
    </row>
    <row r="44" spans="1:12" ht="15" customHeight="1" x14ac:dyDescent="0.25">
      <c r="A44" s="564"/>
      <c r="B44" s="568"/>
      <c r="C44" s="614"/>
      <c r="D44" s="732"/>
      <c r="E44" s="448"/>
      <c r="F44" s="94" t="s">
        <v>1028</v>
      </c>
      <c r="G44" s="523" t="s">
        <v>414</v>
      </c>
      <c r="H44" s="523"/>
      <c r="I44" s="523"/>
      <c r="J44" s="523"/>
      <c r="K44" s="583"/>
      <c r="L44" s="438"/>
    </row>
    <row r="45" spans="1:12" ht="15" customHeight="1" x14ac:dyDescent="0.25">
      <c r="A45" s="564"/>
      <c r="B45" s="568"/>
      <c r="C45" s="614"/>
      <c r="D45" s="732"/>
      <c r="E45" s="448"/>
      <c r="F45" s="94" t="s">
        <v>406</v>
      </c>
      <c r="G45" s="523" t="s">
        <v>95</v>
      </c>
      <c r="H45" s="523"/>
      <c r="I45" s="523"/>
      <c r="J45" s="523"/>
      <c r="K45" s="583"/>
      <c r="L45" s="438"/>
    </row>
    <row r="46" spans="1:12" ht="15" customHeight="1" x14ac:dyDescent="0.25">
      <c r="A46" s="564"/>
      <c r="B46" s="568"/>
      <c r="C46" s="614"/>
      <c r="D46" s="732"/>
      <c r="E46" s="448"/>
      <c r="F46" s="148" t="s">
        <v>379</v>
      </c>
      <c r="G46" s="523" t="s">
        <v>399</v>
      </c>
      <c r="H46" s="523"/>
      <c r="I46" s="523"/>
      <c r="J46" s="523"/>
      <c r="K46" s="583"/>
      <c r="L46" s="438"/>
    </row>
    <row r="47" spans="1:12" ht="15" customHeight="1" x14ac:dyDescent="0.25">
      <c r="A47" s="564"/>
      <c r="B47" s="568"/>
      <c r="C47" s="614"/>
      <c r="D47" s="732"/>
      <c r="E47" s="448"/>
      <c r="F47" s="93" t="s">
        <v>701</v>
      </c>
      <c r="G47" s="523">
        <v>100000</v>
      </c>
      <c r="H47" s="523"/>
      <c r="I47" s="523"/>
      <c r="J47" s="523"/>
      <c r="K47" s="583"/>
      <c r="L47" s="438"/>
    </row>
    <row r="48" spans="1:12" ht="15" customHeight="1" x14ac:dyDescent="0.25">
      <c r="A48" s="564"/>
      <c r="B48" s="568"/>
      <c r="C48" s="614"/>
      <c r="D48" s="732"/>
      <c r="E48" s="448"/>
      <c r="F48" s="148" t="s">
        <v>257</v>
      </c>
      <c r="G48" s="523" t="s">
        <v>408</v>
      </c>
      <c r="H48" s="523"/>
      <c r="I48" s="523"/>
      <c r="J48" s="523"/>
      <c r="K48" s="583"/>
      <c r="L48" s="438"/>
    </row>
    <row r="49" spans="1:12" ht="15" customHeight="1" x14ac:dyDescent="0.25">
      <c r="A49" s="564"/>
      <c r="B49" s="568"/>
      <c r="C49" s="614"/>
      <c r="D49" s="732"/>
      <c r="E49" s="448"/>
      <c r="F49" s="148" t="s">
        <v>410</v>
      </c>
      <c r="G49" s="523" t="s">
        <v>620</v>
      </c>
      <c r="H49" s="523"/>
      <c r="I49" s="523"/>
      <c r="J49" s="523"/>
      <c r="K49" s="583"/>
      <c r="L49" s="438"/>
    </row>
    <row r="50" spans="1:12" ht="15" customHeight="1" x14ac:dyDescent="0.25">
      <c r="A50" s="564"/>
      <c r="B50" s="568"/>
      <c r="C50" s="614"/>
      <c r="D50" s="732"/>
      <c r="E50" s="448"/>
      <c r="F50" s="148" t="s">
        <v>412</v>
      </c>
      <c r="G50" s="523" t="s">
        <v>400</v>
      </c>
      <c r="H50" s="523"/>
      <c r="I50" s="523"/>
      <c r="J50" s="523"/>
      <c r="K50" s="583"/>
      <c r="L50" s="439"/>
    </row>
    <row r="51" spans="1:12" ht="15" customHeight="1" x14ac:dyDescent="0.25">
      <c r="A51" s="564"/>
      <c r="B51" s="568"/>
      <c r="C51" s="614"/>
      <c r="D51" s="732"/>
      <c r="E51" s="448"/>
      <c r="F51" s="148" t="s">
        <v>381</v>
      </c>
      <c r="G51" s="523" t="s">
        <v>401</v>
      </c>
      <c r="H51" s="523"/>
      <c r="I51" s="523"/>
      <c r="J51" s="523"/>
      <c r="K51" s="584">
        <v>5</v>
      </c>
      <c r="L51" s="533">
        <v>116142</v>
      </c>
    </row>
    <row r="52" spans="1:12" ht="15" customHeight="1" x14ac:dyDescent="0.25">
      <c r="A52" s="564"/>
      <c r="B52" s="568"/>
      <c r="C52" s="614"/>
      <c r="D52" s="732"/>
      <c r="E52" s="448"/>
      <c r="F52" s="148" t="s">
        <v>402</v>
      </c>
      <c r="G52" s="523" t="s">
        <v>1297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732"/>
      <c r="E53" s="448"/>
      <c r="F53" s="148" t="s">
        <v>403</v>
      </c>
      <c r="G53" s="523" t="s">
        <v>404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732"/>
      <c r="E54" s="448"/>
      <c r="F54" s="94" t="s">
        <v>358</v>
      </c>
      <c r="G54" s="523" t="s">
        <v>359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732"/>
      <c r="E55" s="448"/>
      <c r="F55" s="148" t="s">
        <v>389</v>
      </c>
      <c r="G55" s="523" t="s">
        <v>390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732"/>
      <c r="E56" s="448"/>
      <c r="F56" s="93" t="s">
        <v>704</v>
      </c>
      <c r="G56" s="523" t="s">
        <v>705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732"/>
      <c r="E57" s="448"/>
      <c r="F57" s="93" t="s">
        <v>706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732"/>
      <c r="E58" s="448"/>
      <c r="F58" s="93" t="s">
        <v>1271</v>
      </c>
      <c r="G58" s="523" t="s">
        <v>390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32"/>
      <c r="E59" s="448"/>
      <c r="F59" s="93" t="s">
        <v>707</v>
      </c>
      <c r="G59" s="523" t="s">
        <v>911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732"/>
      <c r="E60" s="448"/>
      <c r="F60" s="93" t="s">
        <v>708</v>
      </c>
      <c r="G60" s="523" t="s">
        <v>390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14"/>
      <c r="D61" s="732"/>
      <c r="E61" s="448"/>
      <c r="F61" s="148" t="s">
        <v>377</v>
      </c>
      <c r="G61" s="523" t="s">
        <v>387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732"/>
      <c r="E62" s="448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732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732"/>
      <c r="E64" s="448"/>
      <c r="F64" s="167" t="s">
        <v>84</v>
      </c>
      <c r="G64" s="465" t="s">
        <v>1711</v>
      </c>
      <c r="H64" s="465"/>
      <c r="I64" s="465"/>
      <c r="J64" s="465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614"/>
      <c r="D65" s="714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27.75" customHeight="1" x14ac:dyDescent="0.25">
      <c r="C66" s="370"/>
      <c r="D66" s="59"/>
      <c r="E66" s="59"/>
      <c r="G66" s="184"/>
      <c r="H66" s="184"/>
      <c r="I66" s="184"/>
      <c r="J66" s="184"/>
      <c r="K66" s="185"/>
      <c r="L66" s="353"/>
    </row>
    <row r="67" spans="1:12" ht="27.75" customHeight="1" x14ac:dyDescent="0.25">
      <c r="C67" s="370"/>
      <c r="D67" s="59"/>
      <c r="E67" s="59"/>
      <c r="G67" s="185"/>
      <c r="H67" s="185"/>
      <c r="I67" s="185"/>
      <c r="J67" s="185"/>
      <c r="K67" s="185"/>
      <c r="L67" s="353"/>
    </row>
    <row r="68" spans="1:12" ht="27.75" customHeight="1" x14ac:dyDescent="0.25">
      <c r="C68" s="370"/>
      <c r="D68" s="59"/>
      <c r="E68" s="59"/>
      <c r="G68" s="185"/>
      <c r="H68" s="185"/>
      <c r="I68" s="185"/>
      <c r="J68" s="185"/>
      <c r="K68" s="185"/>
      <c r="L68" s="353"/>
    </row>
    <row r="69" spans="1:12" ht="27.75" customHeight="1" x14ac:dyDescent="0.25">
      <c r="C69" s="370"/>
      <c r="D69" s="59"/>
      <c r="E69" s="59"/>
      <c r="G69" s="185"/>
      <c r="H69" s="185"/>
      <c r="I69" s="185"/>
      <c r="J69" s="185"/>
      <c r="K69" s="185"/>
      <c r="L69" s="353"/>
    </row>
    <row r="70" spans="1:12" ht="27.75" customHeight="1" x14ac:dyDescent="0.25">
      <c r="C70" s="370"/>
      <c r="D70" s="59"/>
      <c r="E70" s="59"/>
      <c r="G70" s="185"/>
      <c r="H70" s="185"/>
      <c r="I70" s="185"/>
      <c r="J70" s="185"/>
      <c r="K70" s="185"/>
      <c r="L70" s="353"/>
    </row>
    <row r="71" spans="1:12" ht="27.75" customHeight="1" x14ac:dyDescent="0.25">
      <c r="C71" s="370"/>
      <c r="D71" s="59"/>
      <c r="E71" s="59"/>
      <c r="G71" s="185"/>
      <c r="H71" s="185"/>
      <c r="I71" s="185"/>
      <c r="J71" s="185"/>
      <c r="K71" s="185"/>
      <c r="L71" s="353"/>
    </row>
    <row r="72" spans="1:12" ht="27.75" customHeight="1" x14ac:dyDescent="0.25">
      <c r="C72" s="370"/>
      <c r="D72" s="59"/>
      <c r="E72" s="59"/>
      <c r="G72" s="185"/>
      <c r="H72" s="185"/>
      <c r="I72" s="185"/>
      <c r="J72" s="185"/>
      <c r="K72" s="185"/>
      <c r="L72" s="353"/>
    </row>
    <row r="73" spans="1:12" ht="27.75" customHeight="1" x14ac:dyDescent="0.25">
      <c r="C73" s="370"/>
      <c r="D73" s="59"/>
      <c r="E73" s="59"/>
      <c r="G73" s="185"/>
      <c r="H73" s="185"/>
      <c r="I73" s="185"/>
      <c r="J73" s="185"/>
      <c r="K73" s="185"/>
      <c r="L73" s="353"/>
    </row>
    <row r="74" spans="1:12" ht="27.75" customHeight="1" x14ac:dyDescent="0.3">
      <c r="G74" s="185"/>
      <c r="H74" s="185"/>
      <c r="I74" s="185"/>
      <c r="J74" s="185"/>
      <c r="K74" s="185"/>
      <c r="L74" s="353"/>
    </row>
    <row r="75" spans="1:12" ht="27.75" customHeight="1" x14ac:dyDescent="0.3">
      <c r="G75" s="185"/>
      <c r="H75" s="185"/>
      <c r="I75" s="185"/>
      <c r="J75" s="185"/>
      <c r="K75" s="185"/>
      <c r="L75" s="353"/>
    </row>
    <row r="76" spans="1:12" ht="27.75" customHeight="1" x14ac:dyDescent="0.3">
      <c r="G76" s="185"/>
      <c r="H76" s="185"/>
      <c r="I76" s="185"/>
      <c r="J76" s="185"/>
      <c r="K76" s="185"/>
      <c r="L76" s="353"/>
    </row>
    <row r="77" spans="1:12" ht="27.75" customHeight="1" x14ac:dyDescent="0.25">
      <c r="C77" s="370"/>
      <c r="D77" s="59"/>
      <c r="E77" s="59"/>
      <c r="G77" s="185"/>
      <c r="H77" s="185"/>
      <c r="I77" s="185"/>
      <c r="J77" s="185"/>
      <c r="K77" s="185"/>
      <c r="L77" s="353"/>
    </row>
    <row r="78" spans="1:12" ht="27.75" customHeight="1" x14ac:dyDescent="0.25">
      <c r="C78" s="370"/>
      <c r="D78" s="59"/>
      <c r="E78" s="59"/>
      <c r="G78" s="185"/>
      <c r="H78" s="185"/>
      <c r="I78" s="185"/>
      <c r="J78" s="185"/>
      <c r="K78" s="185"/>
      <c r="L78" s="353"/>
    </row>
    <row r="79" spans="1:12" ht="27.75" customHeight="1" x14ac:dyDescent="0.25">
      <c r="C79" s="370"/>
      <c r="D79" s="59"/>
      <c r="E79" s="59"/>
      <c r="G79" s="185"/>
      <c r="H79" s="185"/>
      <c r="I79" s="185"/>
      <c r="J79" s="185"/>
      <c r="K79" s="185"/>
      <c r="L79" s="353"/>
    </row>
    <row r="80" spans="1:12" ht="27.75" customHeight="1" x14ac:dyDescent="0.25">
      <c r="C80" s="370"/>
      <c r="D80" s="59"/>
      <c r="E80" s="59"/>
      <c r="G80" s="185"/>
      <c r="H80" s="185"/>
      <c r="I80" s="185"/>
      <c r="J80" s="185"/>
      <c r="K80" s="185"/>
      <c r="L80" s="353"/>
    </row>
    <row r="81" spans="3:12" ht="27.75" customHeight="1" x14ac:dyDescent="0.25">
      <c r="C81" s="370"/>
      <c r="D81" s="59"/>
      <c r="E81" s="59"/>
      <c r="G81" s="185"/>
      <c r="H81" s="185"/>
      <c r="I81" s="185"/>
      <c r="J81" s="185"/>
      <c r="K81" s="185"/>
      <c r="L81" s="353"/>
    </row>
    <row r="82" spans="3:12" ht="27.75" customHeight="1" x14ac:dyDescent="0.25">
      <c r="C82" s="370"/>
      <c r="D82" s="59"/>
      <c r="E82" s="59"/>
      <c r="G82" s="185"/>
      <c r="H82" s="185"/>
      <c r="I82" s="185"/>
      <c r="J82" s="185"/>
      <c r="K82" s="185"/>
      <c r="L82" s="353"/>
    </row>
    <row r="83" spans="3:12" ht="27.75" customHeight="1" x14ac:dyDescent="0.25">
      <c r="C83" s="370"/>
      <c r="D83" s="59"/>
      <c r="E83" s="59"/>
      <c r="G83" s="185"/>
      <c r="H83" s="185"/>
      <c r="I83" s="185"/>
      <c r="J83" s="185"/>
      <c r="K83" s="185"/>
      <c r="L83" s="353"/>
    </row>
    <row r="84" spans="3:12" ht="27.75" customHeight="1" x14ac:dyDescent="0.25">
      <c r="C84" s="370"/>
      <c r="D84" s="59"/>
      <c r="E84" s="59"/>
      <c r="G84" s="185"/>
      <c r="H84" s="185"/>
      <c r="I84" s="185"/>
      <c r="J84" s="185"/>
      <c r="K84" s="185"/>
      <c r="L84" s="353"/>
    </row>
    <row r="85" spans="3:12" ht="27.75" customHeight="1" x14ac:dyDescent="0.25">
      <c r="C85" s="370"/>
      <c r="D85" s="59"/>
      <c r="E85" s="59"/>
      <c r="G85" s="185"/>
      <c r="H85" s="185"/>
      <c r="I85" s="185"/>
      <c r="J85" s="185"/>
      <c r="K85" s="185"/>
      <c r="L85" s="353"/>
    </row>
    <row r="86" spans="3:12" ht="27.75" customHeight="1" x14ac:dyDescent="0.25">
      <c r="C86" s="370"/>
      <c r="D86" s="59"/>
      <c r="E86" s="59"/>
      <c r="G86" s="185"/>
      <c r="H86" s="185"/>
      <c r="I86" s="185"/>
      <c r="J86" s="185"/>
      <c r="K86" s="185"/>
      <c r="L86" s="353"/>
    </row>
    <row r="87" spans="3:12" ht="27.75" customHeight="1" x14ac:dyDescent="0.25">
      <c r="C87" s="370"/>
      <c r="D87" s="59"/>
      <c r="E87" s="59"/>
      <c r="H87" s="186"/>
      <c r="I87" s="179"/>
      <c r="J87" s="179"/>
      <c r="K87" s="179"/>
      <c r="L87" s="348"/>
    </row>
    <row r="88" spans="3:12" ht="27.75" customHeight="1" x14ac:dyDescent="0.25">
      <c r="C88" s="370"/>
      <c r="D88" s="59"/>
      <c r="E88" s="59"/>
      <c r="H88" s="186"/>
      <c r="I88" s="179"/>
      <c r="J88" s="179"/>
      <c r="K88" s="179"/>
      <c r="L88" s="348"/>
    </row>
    <row r="89" spans="3:12" ht="27.75" customHeight="1" x14ac:dyDescent="0.25">
      <c r="C89" s="370"/>
      <c r="D89" s="59"/>
      <c r="E89" s="59"/>
      <c r="H89" s="186"/>
      <c r="I89" s="179"/>
      <c r="J89" s="179"/>
      <c r="K89" s="179"/>
      <c r="L89" s="348"/>
    </row>
    <row r="90" spans="3:12" ht="27.75" customHeight="1" x14ac:dyDescent="0.25">
      <c r="C90" s="370"/>
      <c r="D90" s="59"/>
      <c r="E90" s="59"/>
      <c r="H90" s="186"/>
      <c r="I90" s="179"/>
      <c r="J90" s="179"/>
      <c r="K90" s="179"/>
      <c r="L90" s="348"/>
    </row>
    <row r="91" spans="3:12" ht="27.75" customHeight="1" x14ac:dyDescent="0.25">
      <c r="C91" s="370"/>
      <c r="D91" s="59"/>
      <c r="E91" s="59"/>
      <c r="H91" s="186"/>
      <c r="I91" s="179"/>
      <c r="J91" s="179"/>
      <c r="K91" s="179"/>
      <c r="L91" s="348"/>
    </row>
    <row r="92" spans="3:12" ht="27.75" customHeight="1" x14ac:dyDescent="0.25">
      <c r="C92" s="370"/>
      <c r="D92" s="59"/>
      <c r="E92" s="59"/>
      <c r="H92" s="186"/>
      <c r="I92" s="179"/>
      <c r="J92" s="179"/>
      <c r="K92" s="179"/>
      <c r="L92" s="348"/>
    </row>
    <row r="93" spans="3:12" ht="27.75" customHeight="1" x14ac:dyDescent="0.25">
      <c r="C93" s="370"/>
      <c r="D93" s="59"/>
      <c r="E93" s="59"/>
      <c r="H93" s="186"/>
      <c r="I93" s="179"/>
      <c r="J93" s="179"/>
      <c r="K93" s="179"/>
      <c r="L93" s="348"/>
    </row>
    <row r="94" spans="3:12" ht="27.75" customHeight="1" x14ac:dyDescent="0.25">
      <c r="C94" s="370"/>
      <c r="D94" s="59"/>
      <c r="E94" s="59"/>
      <c r="H94" s="186"/>
      <c r="I94" s="179"/>
      <c r="J94" s="179"/>
      <c r="K94" s="179"/>
      <c r="L94" s="348"/>
    </row>
    <row r="95" spans="3:12" ht="27.75" customHeight="1" x14ac:dyDescent="0.25">
      <c r="C95" s="370"/>
      <c r="D95" s="59"/>
      <c r="E95" s="59"/>
      <c r="H95" s="186"/>
      <c r="I95" s="179"/>
      <c r="J95" s="179"/>
      <c r="K95" s="179"/>
      <c r="L95" s="348"/>
    </row>
    <row r="96" spans="3:12" ht="27.75" customHeight="1" x14ac:dyDescent="0.25">
      <c r="C96" s="370"/>
      <c r="D96" s="59"/>
      <c r="E96" s="59"/>
      <c r="H96" s="186"/>
      <c r="I96" s="179"/>
      <c r="J96" s="179"/>
      <c r="K96" s="179"/>
      <c r="L96" s="348"/>
    </row>
    <row r="97" spans="3:12" ht="27.75" customHeight="1" x14ac:dyDescent="0.25">
      <c r="C97" s="370"/>
      <c r="D97" s="59"/>
      <c r="E97" s="59"/>
      <c r="H97" s="186"/>
      <c r="I97" s="179"/>
      <c r="J97" s="179"/>
      <c r="K97" s="179"/>
      <c r="L97" s="348"/>
    </row>
    <row r="98" spans="3:12" ht="27.75" customHeight="1" x14ac:dyDescent="0.25">
      <c r="C98" s="370"/>
      <c r="D98" s="59"/>
      <c r="E98" s="59"/>
    </row>
    <row r="99" spans="3:12" ht="27.75" customHeight="1" x14ac:dyDescent="0.25">
      <c r="C99" s="370"/>
      <c r="D99" s="59"/>
      <c r="E99" s="59"/>
    </row>
    <row r="100" spans="3:12" ht="27.75" customHeight="1" x14ac:dyDescent="0.25">
      <c r="C100" s="370"/>
      <c r="D100" s="59"/>
      <c r="E100" s="59"/>
    </row>
    <row r="101" spans="3:12" ht="27.75" customHeight="1" x14ac:dyDescent="0.25">
      <c r="C101" s="370"/>
      <c r="D101" s="59"/>
      <c r="E101" s="59"/>
    </row>
    <row r="102" spans="3:12" ht="27.75" customHeight="1" x14ac:dyDescent="0.25">
      <c r="C102" s="370"/>
      <c r="D102" s="59"/>
      <c r="E102" s="59"/>
    </row>
    <row r="103" spans="3:12" ht="27.75" customHeight="1" x14ac:dyDescent="0.25">
      <c r="C103" s="370"/>
      <c r="D103" s="59"/>
      <c r="E103" s="59"/>
    </row>
    <row r="104" spans="3:12" ht="27.75" customHeight="1" x14ac:dyDescent="0.25">
      <c r="C104" s="370"/>
      <c r="D104" s="59"/>
      <c r="E104" s="59"/>
    </row>
    <row r="105" spans="3:12" ht="27.75" customHeight="1" x14ac:dyDescent="0.25">
      <c r="C105" s="370"/>
      <c r="D105" s="59"/>
      <c r="E105" s="59"/>
    </row>
    <row r="106" spans="3:12" ht="27.75" customHeight="1" x14ac:dyDescent="0.25">
      <c r="C106" s="370"/>
      <c r="D106" s="59"/>
      <c r="E106" s="59"/>
    </row>
    <row r="107" spans="3:12" ht="27.75" customHeight="1" x14ac:dyDescent="0.25">
      <c r="C107" s="370"/>
      <c r="D107" s="59"/>
      <c r="E107" s="59"/>
    </row>
    <row r="108" spans="3:12" ht="27.75" customHeight="1" x14ac:dyDescent="0.25">
      <c r="C108" s="370"/>
      <c r="D108" s="59"/>
      <c r="E108" s="59"/>
    </row>
    <row r="109" spans="3:12" ht="27.75" customHeight="1" x14ac:dyDescent="0.25">
      <c r="C109" s="370"/>
      <c r="D109" s="59"/>
      <c r="E109" s="59"/>
    </row>
    <row r="110" spans="3:12" ht="27.75" customHeight="1" x14ac:dyDescent="0.25">
      <c r="C110" s="370"/>
      <c r="D110" s="59"/>
      <c r="E110" s="59"/>
    </row>
    <row r="111" spans="3:12" ht="27.75" customHeight="1" x14ac:dyDescent="0.25">
      <c r="C111" s="370"/>
      <c r="D111" s="59"/>
      <c r="E111" s="59"/>
    </row>
    <row r="112" spans="3:12" ht="27.75" customHeight="1" x14ac:dyDescent="0.25">
      <c r="C112" s="370"/>
      <c r="D112" s="59"/>
      <c r="E112" s="59"/>
    </row>
    <row r="113" spans="3:5" ht="27.75" customHeight="1" x14ac:dyDescent="0.25">
      <c r="C113" s="370"/>
      <c r="D113" s="59"/>
      <c r="E113" s="59"/>
    </row>
    <row r="114" spans="3:5" ht="27.75" customHeight="1" x14ac:dyDescent="0.25">
      <c r="C114" s="370"/>
      <c r="D114" s="59"/>
      <c r="E114" s="59"/>
    </row>
    <row r="115" spans="3:5" ht="27.75" customHeight="1" x14ac:dyDescent="0.25">
      <c r="C115" s="370"/>
      <c r="D115" s="59"/>
      <c r="E115" s="59"/>
    </row>
    <row r="116" spans="3:5" ht="27.75" customHeight="1" x14ac:dyDescent="0.25">
      <c r="C116" s="370"/>
      <c r="D116" s="59"/>
      <c r="E116" s="59"/>
    </row>
    <row r="117" spans="3:5" ht="27.75" customHeight="1" x14ac:dyDescent="0.25">
      <c r="C117" s="370"/>
      <c r="D117" s="59"/>
      <c r="E117" s="59"/>
    </row>
    <row r="118" spans="3:5" ht="27.75" customHeight="1" x14ac:dyDescent="0.25">
      <c r="C118" s="370"/>
      <c r="D118" s="59"/>
      <c r="E118" s="59"/>
    </row>
  </sheetData>
  <sheetProtection sort="0"/>
  <mergeCells count="79">
    <mergeCell ref="A1:L1"/>
    <mergeCell ref="L35:L50"/>
    <mergeCell ref="L51:L65"/>
    <mergeCell ref="L20:L34"/>
    <mergeCell ref="K51:K65"/>
    <mergeCell ref="G56:J56"/>
    <mergeCell ref="G57:J57"/>
    <mergeCell ref="G47:J47"/>
    <mergeCell ref="K4:K19"/>
    <mergeCell ref="K20:K34"/>
    <mergeCell ref="K35:K50"/>
    <mergeCell ref="G13:J13"/>
    <mergeCell ref="G14:J14"/>
    <mergeCell ref="G15:J15"/>
    <mergeCell ref="G34:J34"/>
    <mergeCell ref="G32:J32"/>
    <mergeCell ref="B35:B65"/>
    <mergeCell ref="G59:J59"/>
    <mergeCell ref="G41:J41"/>
    <mergeCell ref="G58:J58"/>
    <mergeCell ref="G48:J48"/>
    <mergeCell ref="G36:J36"/>
    <mergeCell ref="G42:J42"/>
    <mergeCell ref="G43:J43"/>
    <mergeCell ref="G44:J44"/>
    <mergeCell ref="G51:J51"/>
    <mergeCell ref="G61:J61"/>
    <mergeCell ref="G62:J62"/>
    <mergeCell ref="G40:J40"/>
    <mergeCell ref="G50:J50"/>
    <mergeCell ref="G39:J39"/>
    <mergeCell ref="A35:A65"/>
    <mergeCell ref="C35:C65"/>
    <mergeCell ref="G35:J35"/>
    <mergeCell ref="G63:J63"/>
    <mergeCell ref="G64:J64"/>
    <mergeCell ref="G52:J52"/>
    <mergeCell ref="G53:J53"/>
    <mergeCell ref="G54:J54"/>
    <mergeCell ref="G65:J65"/>
    <mergeCell ref="E35:E65"/>
    <mergeCell ref="G55:J55"/>
    <mergeCell ref="G45:J45"/>
    <mergeCell ref="G46:J46"/>
    <mergeCell ref="D35:D65"/>
    <mergeCell ref="G60:J60"/>
    <mergeCell ref="G49:J49"/>
    <mergeCell ref="G19:J19"/>
    <mergeCell ref="F2:J2"/>
    <mergeCell ref="G33:J33"/>
    <mergeCell ref="G10:J10"/>
    <mergeCell ref="G9:J9"/>
    <mergeCell ref="G30:J30"/>
    <mergeCell ref="G31:J31"/>
    <mergeCell ref="G18:J18"/>
    <mergeCell ref="G20:J20"/>
    <mergeCell ref="G11:J11"/>
    <mergeCell ref="G12:J12"/>
    <mergeCell ref="G28:J28"/>
    <mergeCell ref="G29:J29"/>
    <mergeCell ref="A3:L3"/>
    <mergeCell ref="G23:J23"/>
    <mergeCell ref="G17:J17"/>
    <mergeCell ref="L4:L19"/>
    <mergeCell ref="A4:A34"/>
    <mergeCell ref="C4:C34"/>
    <mergeCell ref="G4:J4"/>
    <mergeCell ref="D4:D34"/>
    <mergeCell ref="B4:B34"/>
    <mergeCell ref="E4:E34"/>
    <mergeCell ref="G5:J5"/>
    <mergeCell ref="G8:J8"/>
    <mergeCell ref="G24:J24"/>
    <mergeCell ref="G16:J16"/>
    <mergeCell ref="G25:J25"/>
    <mergeCell ref="G26:J26"/>
    <mergeCell ref="G27:J27"/>
    <mergeCell ref="G21:J21"/>
    <mergeCell ref="G22:J22"/>
  </mergeCells>
  <pageMargins left="0.17" right="0.17" top="0.74" bottom="0.17" header="0.3" footer="0.3"/>
  <pageSetup paperSize="9" scale="51" orientation="portrait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3">
    <tabColor rgb="FF00B0F0"/>
  </sheetPr>
  <dimension ref="A1:L621"/>
  <sheetViews>
    <sheetView zoomScale="80" zoomScaleNormal="80" zoomScaleSheetLayoutView="80" workbookViewId="0">
      <selection activeCell="A2" sqref="A2"/>
    </sheetView>
  </sheetViews>
  <sheetFormatPr defaultRowHeight="27.75" customHeight="1" x14ac:dyDescent="0.3"/>
  <cols>
    <col min="1" max="2" width="4.7109375" style="166" customWidth="1"/>
    <col min="3" max="3" width="21.7109375" style="366" customWidth="1"/>
    <col min="4" max="4" width="71.7109375" style="52" customWidth="1"/>
    <col min="5" max="5" width="30.7109375" style="52" customWidth="1"/>
    <col min="6" max="6" width="32.7109375" style="168" customWidth="1"/>
    <col min="7" max="10" width="8.28515625" style="169" customWidth="1"/>
    <col min="11" max="11" width="14.28515625" style="169" customWidth="1"/>
    <col min="12" max="12" width="33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07" t="s">
        <v>73</v>
      </c>
      <c r="B2" s="406" t="s">
        <v>1191</v>
      </c>
      <c r="C2" s="407" t="s">
        <v>74</v>
      </c>
      <c r="D2" s="407" t="s">
        <v>1022</v>
      </c>
      <c r="E2" s="407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770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764</v>
      </c>
      <c r="D4" s="714"/>
      <c r="E4" s="460"/>
      <c r="F4" s="408" t="s">
        <v>81</v>
      </c>
      <c r="G4" s="715" t="s">
        <v>6</v>
      </c>
      <c r="H4" s="715"/>
      <c r="I4" s="715"/>
      <c r="J4" s="715"/>
      <c r="K4" s="713">
        <v>3</v>
      </c>
      <c r="L4" s="439">
        <v>55235</v>
      </c>
    </row>
    <row r="5" spans="1:12" ht="15" customHeight="1" x14ac:dyDescent="0.25">
      <c r="A5" s="564"/>
      <c r="B5" s="568"/>
      <c r="C5" s="614"/>
      <c r="D5" s="710"/>
      <c r="E5" s="448"/>
      <c r="F5" s="94" t="s">
        <v>80</v>
      </c>
      <c r="G5" s="469">
        <v>30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14"/>
      <c r="D6" s="710"/>
      <c r="E6" s="448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614"/>
      <c r="D7" s="710"/>
      <c r="E7" s="448"/>
      <c r="F7" s="94" t="s">
        <v>817</v>
      </c>
      <c r="G7" s="243">
        <f>G5*80</f>
        <v>2400</v>
      </c>
      <c r="H7" s="244">
        <f>G5*90</f>
        <v>2700</v>
      </c>
      <c r="I7" s="246">
        <f>G5*100</f>
        <v>3000</v>
      </c>
      <c r="J7" s="245">
        <f>G5*104</f>
        <v>3120</v>
      </c>
      <c r="K7" s="583"/>
      <c r="L7" s="602"/>
    </row>
    <row r="8" spans="1:12" ht="15" customHeight="1" x14ac:dyDescent="0.25">
      <c r="A8" s="564"/>
      <c r="B8" s="568"/>
      <c r="C8" s="614"/>
      <c r="D8" s="710"/>
      <c r="E8" s="448"/>
      <c r="F8" s="94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614"/>
      <c r="D9" s="710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614"/>
      <c r="D10" s="710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14"/>
      <c r="D11" s="710"/>
      <c r="E11" s="448"/>
      <c r="F11" s="94" t="s">
        <v>83</v>
      </c>
      <c r="G11" s="523">
        <v>65</v>
      </c>
      <c r="H11" s="523"/>
      <c r="I11" s="523"/>
      <c r="J11" s="523"/>
      <c r="K11" s="583"/>
      <c r="L11" s="602"/>
    </row>
    <row r="12" spans="1:12" ht="15" customHeight="1" x14ac:dyDescent="0.25">
      <c r="A12" s="564"/>
      <c r="B12" s="568"/>
      <c r="C12" s="614"/>
      <c r="D12" s="710"/>
      <c r="E12" s="448"/>
      <c r="F12" s="94" t="s">
        <v>396</v>
      </c>
      <c r="G12" s="523" t="s">
        <v>1082</v>
      </c>
      <c r="H12" s="523"/>
      <c r="I12" s="523"/>
      <c r="J12" s="523"/>
      <c r="K12" s="583"/>
      <c r="L12" s="602"/>
    </row>
    <row r="13" spans="1:12" ht="15" customHeight="1" x14ac:dyDescent="0.25">
      <c r="A13" s="564"/>
      <c r="B13" s="568"/>
      <c r="C13" s="614"/>
      <c r="D13" s="710"/>
      <c r="E13" s="448"/>
      <c r="F13" s="94" t="s">
        <v>405</v>
      </c>
      <c r="G13" s="523" t="s">
        <v>959</v>
      </c>
      <c r="H13" s="523"/>
      <c r="I13" s="523"/>
      <c r="J13" s="523"/>
      <c r="K13" s="583"/>
      <c r="L13" s="602"/>
    </row>
    <row r="14" spans="1:12" ht="15" customHeight="1" x14ac:dyDescent="0.25">
      <c r="A14" s="564"/>
      <c r="B14" s="568"/>
      <c r="C14" s="614"/>
      <c r="D14" s="710"/>
      <c r="E14" s="448"/>
      <c r="F14" s="94" t="s">
        <v>960</v>
      </c>
      <c r="G14" s="523" t="s">
        <v>1090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614"/>
      <c r="D15" s="710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614"/>
      <c r="D16" s="710"/>
      <c r="E16" s="448"/>
      <c r="F16" s="93" t="s">
        <v>701</v>
      </c>
      <c r="G16" s="523">
        <v>100000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614"/>
      <c r="D17" s="710"/>
      <c r="E17" s="448"/>
      <c r="F17" s="148" t="s">
        <v>257</v>
      </c>
      <c r="G17" s="523" t="s">
        <v>378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614"/>
      <c r="D18" s="710"/>
      <c r="E18" s="448"/>
      <c r="F18" s="148" t="s">
        <v>376</v>
      </c>
      <c r="G18" s="523" t="s">
        <v>400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614"/>
      <c r="D19" s="710"/>
      <c r="E19" s="448"/>
      <c r="F19" s="148" t="s">
        <v>381</v>
      </c>
      <c r="G19" s="523" t="s">
        <v>1296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614"/>
      <c r="D20" s="710"/>
      <c r="E20" s="448"/>
      <c r="F20" s="148" t="s">
        <v>383</v>
      </c>
      <c r="G20" s="523" t="s">
        <v>1296</v>
      </c>
      <c r="H20" s="523"/>
      <c r="I20" s="523"/>
      <c r="J20" s="523"/>
      <c r="K20" s="584">
        <v>5</v>
      </c>
      <c r="L20" s="533">
        <v>59101</v>
      </c>
    </row>
    <row r="21" spans="1:12" ht="15" customHeight="1" x14ac:dyDescent="0.25">
      <c r="A21" s="564"/>
      <c r="B21" s="568"/>
      <c r="C21" s="614"/>
      <c r="D21" s="710"/>
      <c r="E21" s="448"/>
      <c r="F21" s="148" t="s">
        <v>402</v>
      </c>
      <c r="G21" s="523" t="s">
        <v>1297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710"/>
      <c r="E22" s="448"/>
      <c r="F22" s="148" t="s">
        <v>403</v>
      </c>
      <c r="G22" s="523" t="s">
        <v>404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10"/>
      <c r="E23" s="448"/>
      <c r="F23" s="94" t="s">
        <v>358</v>
      </c>
      <c r="G23" s="523" t="s">
        <v>359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10"/>
      <c r="E24" s="448"/>
      <c r="F24" s="148" t="s">
        <v>389</v>
      </c>
      <c r="G24" s="523" t="s">
        <v>390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10"/>
      <c r="E25" s="448"/>
      <c r="F25" s="93" t="s">
        <v>704</v>
      </c>
      <c r="G25" s="523" t="s">
        <v>705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10"/>
      <c r="E26" s="448"/>
      <c r="F26" s="93" t="s">
        <v>706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10"/>
      <c r="E27" s="448"/>
      <c r="F27" s="93" t="s">
        <v>1271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10"/>
      <c r="E28" s="448"/>
      <c r="F28" s="93" t="s">
        <v>707</v>
      </c>
      <c r="G28" s="523" t="s">
        <v>1270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10"/>
      <c r="E29" s="448"/>
      <c r="F29" s="93" t="s">
        <v>708</v>
      </c>
      <c r="G29" s="523" t="s">
        <v>390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614"/>
      <c r="D30" s="710"/>
      <c r="E30" s="448"/>
      <c r="F30" s="148" t="s">
        <v>377</v>
      </c>
      <c r="G30" s="523" t="s">
        <v>387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710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710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710"/>
      <c r="E33" s="448"/>
      <c r="F33" s="167" t="s">
        <v>84</v>
      </c>
      <c r="G33" s="465" t="s">
        <v>1711</v>
      </c>
      <c r="H33" s="465"/>
      <c r="I33" s="465"/>
      <c r="J33" s="465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614"/>
      <c r="D34" s="710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765</v>
      </c>
      <c r="D35" s="709"/>
      <c r="E35" s="448"/>
      <c r="F35" s="94" t="s">
        <v>81</v>
      </c>
      <c r="G35" s="523" t="s">
        <v>6</v>
      </c>
      <c r="H35" s="523"/>
      <c r="I35" s="523"/>
      <c r="J35" s="523"/>
      <c r="K35" s="501">
        <v>3</v>
      </c>
      <c r="L35" s="716">
        <v>59288</v>
      </c>
    </row>
    <row r="36" spans="1:12" ht="15" customHeight="1" x14ac:dyDescent="0.25">
      <c r="A36" s="564"/>
      <c r="B36" s="568"/>
      <c r="C36" s="614"/>
      <c r="D36" s="710"/>
      <c r="E36" s="448"/>
      <c r="F36" s="94" t="s">
        <v>80</v>
      </c>
      <c r="G36" s="469">
        <v>50</v>
      </c>
      <c r="H36" s="469"/>
      <c r="I36" s="469"/>
      <c r="J36" s="469"/>
      <c r="K36" s="583"/>
      <c r="L36" s="602"/>
    </row>
    <row r="37" spans="1:12" ht="15" customHeight="1" x14ac:dyDescent="0.25">
      <c r="A37" s="564"/>
      <c r="B37" s="568"/>
      <c r="C37" s="614"/>
      <c r="D37" s="710"/>
      <c r="E37" s="448"/>
      <c r="F37" s="94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ht="15" customHeight="1" x14ac:dyDescent="0.25">
      <c r="A38" s="564"/>
      <c r="B38" s="568"/>
      <c r="C38" s="614"/>
      <c r="D38" s="710"/>
      <c r="E38" s="448"/>
      <c r="F38" s="94" t="s">
        <v>817</v>
      </c>
      <c r="G38" s="243">
        <f>G36*80</f>
        <v>4000</v>
      </c>
      <c r="H38" s="244">
        <f>G36*90</f>
        <v>4500</v>
      </c>
      <c r="I38" s="246">
        <f>G36*100</f>
        <v>5000</v>
      </c>
      <c r="J38" s="245">
        <f>G36*104</f>
        <v>5200</v>
      </c>
      <c r="K38" s="583"/>
      <c r="L38" s="602"/>
    </row>
    <row r="39" spans="1:12" ht="15" customHeight="1" x14ac:dyDescent="0.25">
      <c r="A39" s="564"/>
      <c r="B39" s="568"/>
      <c r="C39" s="614"/>
      <c r="D39" s="710"/>
      <c r="E39" s="448"/>
      <c r="F39" s="94" t="s">
        <v>1269</v>
      </c>
      <c r="G39" s="451">
        <v>0.98</v>
      </c>
      <c r="H39" s="451"/>
      <c r="I39" s="451"/>
      <c r="J39" s="451"/>
      <c r="K39" s="583"/>
      <c r="L39" s="602"/>
    </row>
    <row r="40" spans="1:12" ht="15" customHeight="1" x14ac:dyDescent="0.25">
      <c r="A40" s="564"/>
      <c r="B40" s="568"/>
      <c r="C40" s="614"/>
      <c r="D40" s="710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ht="15" customHeight="1" x14ac:dyDescent="0.25">
      <c r="A41" s="564"/>
      <c r="B41" s="568"/>
      <c r="C41" s="614"/>
      <c r="D41" s="710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64"/>
      <c r="B42" s="568"/>
      <c r="C42" s="614"/>
      <c r="D42" s="710"/>
      <c r="E42" s="448"/>
      <c r="F42" s="94" t="s">
        <v>83</v>
      </c>
      <c r="G42" s="523">
        <v>65</v>
      </c>
      <c r="H42" s="523"/>
      <c r="I42" s="523"/>
      <c r="J42" s="523"/>
      <c r="K42" s="583"/>
      <c r="L42" s="602"/>
    </row>
    <row r="43" spans="1:12" ht="15" customHeight="1" x14ac:dyDescent="0.25">
      <c r="A43" s="564"/>
      <c r="B43" s="568"/>
      <c r="C43" s="614"/>
      <c r="D43" s="710"/>
      <c r="E43" s="448"/>
      <c r="F43" s="94" t="s">
        <v>396</v>
      </c>
      <c r="G43" s="523" t="s">
        <v>1082</v>
      </c>
      <c r="H43" s="523"/>
      <c r="I43" s="523"/>
      <c r="J43" s="523"/>
      <c r="K43" s="583"/>
      <c r="L43" s="602"/>
    </row>
    <row r="44" spans="1:12" ht="15" customHeight="1" x14ac:dyDescent="0.25">
      <c r="A44" s="564"/>
      <c r="B44" s="568"/>
      <c r="C44" s="614"/>
      <c r="D44" s="710"/>
      <c r="E44" s="448"/>
      <c r="F44" s="94" t="s">
        <v>405</v>
      </c>
      <c r="G44" s="523" t="s">
        <v>959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710"/>
      <c r="E45" s="448"/>
      <c r="F45" s="94" t="s">
        <v>960</v>
      </c>
      <c r="G45" s="523" t="s">
        <v>1090</v>
      </c>
      <c r="H45" s="523"/>
      <c r="I45" s="523"/>
      <c r="J45" s="523"/>
      <c r="K45" s="583"/>
      <c r="L45" s="602"/>
    </row>
    <row r="46" spans="1:12" ht="15" customHeight="1" x14ac:dyDescent="0.25">
      <c r="A46" s="564"/>
      <c r="B46" s="568"/>
      <c r="C46" s="614"/>
      <c r="D46" s="710"/>
      <c r="E46" s="448"/>
      <c r="F46" s="148" t="s">
        <v>379</v>
      </c>
      <c r="G46" s="523" t="s">
        <v>399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710"/>
      <c r="E47" s="448"/>
      <c r="F47" s="93" t="s">
        <v>701</v>
      </c>
      <c r="G47" s="523">
        <v>100000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14"/>
      <c r="D48" s="710"/>
      <c r="E48" s="448"/>
      <c r="F48" s="148" t="s">
        <v>257</v>
      </c>
      <c r="G48" s="523" t="s">
        <v>378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14"/>
      <c r="D49" s="710"/>
      <c r="E49" s="448"/>
      <c r="F49" s="148" t="s">
        <v>376</v>
      </c>
      <c r="G49" s="523" t="s">
        <v>400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14"/>
      <c r="D50" s="710"/>
      <c r="E50" s="448"/>
      <c r="F50" s="148" t="s">
        <v>381</v>
      </c>
      <c r="G50" s="523" t="s">
        <v>1296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14"/>
      <c r="D51" s="710"/>
      <c r="E51" s="448"/>
      <c r="F51" s="148" t="s">
        <v>383</v>
      </c>
      <c r="G51" s="523" t="s">
        <v>1296</v>
      </c>
      <c r="H51" s="523"/>
      <c r="I51" s="523"/>
      <c r="J51" s="523"/>
      <c r="K51" s="584">
        <v>5</v>
      </c>
      <c r="L51" s="533">
        <v>63439</v>
      </c>
    </row>
    <row r="52" spans="1:12" ht="15" customHeight="1" x14ac:dyDescent="0.25">
      <c r="A52" s="564"/>
      <c r="B52" s="568"/>
      <c r="C52" s="614"/>
      <c r="D52" s="710"/>
      <c r="E52" s="448"/>
      <c r="F52" s="148" t="s">
        <v>402</v>
      </c>
      <c r="G52" s="523" t="s">
        <v>1297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710"/>
      <c r="E53" s="448"/>
      <c r="F53" s="148" t="s">
        <v>403</v>
      </c>
      <c r="G53" s="523" t="s">
        <v>404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710"/>
      <c r="E54" s="448"/>
      <c r="F54" s="94" t="s">
        <v>358</v>
      </c>
      <c r="G54" s="523" t="s">
        <v>359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710"/>
      <c r="E55" s="448"/>
      <c r="F55" s="148" t="s">
        <v>389</v>
      </c>
      <c r="G55" s="523" t="s">
        <v>390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710"/>
      <c r="E56" s="448"/>
      <c r="F56" s="93" t="s">
        <v>704</v>
      </c>
      <c r="G56" s="523" t="s">
        <v>705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710"/>
      <c r="E57" s="448"/>
      <c r="F57" s="93" t="s">
        <v>706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710"/>
      <c r="E58" s="448"/>
      <c r="F58" s="93" t="s">
        <v>1271</v>
      </c>
      <c r="G58" s="523" t="s">
        <v>390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10"/>
      <c r="E59" s="448"/>
      <c r="F59" s="93" t="s">
        <v>707</v>
      </c>
      <c r="G59" s="523" t="s">
        <v>1270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710"/>
      <c r="E60" s="448"/>
      <c r="F60" s="93" t="s">
        <v>708</v>
      </c>
      <c r="G60" s="523" t="s">
        <v>390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14"/>
      <c r="D61" s="710"/>
      <c r="E61" s="448"/>
      <c r="F61" s="148" t="s">
        <v>377</v>
      </c>
      <c r="G61" s="523" t="s">
        <v>387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710"/>
      <c r="E62" s="448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710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710"/>
      <c r="E64" s="448"/>
      <c r="F64" s="167" t="s">
        <v>84</v>
      </c>
      <c r="G64" s="465" t="s">
        <v>1711</v>
      </c>
      <c r="H64" s="465"/>
      <c r="I64" s="465"/>
      <c r="J64" s="465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614"/>
      <c r="D65" s="710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64">
        <v>3</v>
      </c>
      <c r="B66" s="567"/>
      <c r="C66" s="614" t="s">
        <v>766</v>
      </c>
      <c r="D66" s="709"/>
      <c r="E66" s="448"/>
      <c r="F66" s="94" t="s">
        <v>81</v>
      </c>
      <c r="G66" s="523" t="s">
        <v>6</v>
      </c>
      <c r="H66" s="523"/>
      <c r="I66" s="523"/>
      <c r="J66" s="523"/>
      <c r="K66" s="501">
        <v>3</v>
      </c>
      <c r="L66" s="716">
        <v>65369</v>
      </c>
    </row>
    <row r="67" spans="1:12" ht="15" customHeight="1" x14ac:dyDescent="0.25">
      <c r="A67" s="564"/>
      <c r="B67" s="568"/>
      <c r="C67" s="614"/>
      <c r="D67" s="710"/>
      <c r="E67" s="448"/>
      <c r="F67" s="94" t="s">
        <v>80</v>
      </c>
      <c r="G67" s="469">
        <v>50</v>
      </c>
      <c r="H67" s="469"/>
      <c r="I67" s="469"/>
      <c r="J67" s="469"/>
      <c r="K67" s="583"/>
      <c r="L67" s="602"/>
    </row>
    <row r="68" spans="1:12" ht="15" customHeight="1" x14ac:dyDescent="0.25">
      <c r="A68" s="564"/>
      <c r="B68" s="568"/>
      <c r="C68" s="614"/>
      <c r="D68" s="710"/>
      <c r="E68" s="448"/>
      <c r="F68" s="94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ht="15" customHeight="1" x14ac:dyDescent="0.25">
      <c r="A69" s="564"/>
      <c r="B69" s="568"/>
      <c r="C69" s="614"/>
      <c r="D69" s="710"/>
      <c r="E69" s="448"/>
      <c r="F69" s="94" t="s">
        <v>817</v>
      </c>
      <c r="G69" s="243">
        <f>G67*80</f>
        <v>4000</v>
      </c>
      <c r="H69" s="244">
        <f>G67*90</f>
        <v>4500</v>
      </c>
      <c r="I69" s="246">
        <f>G67*100</f>
        <v>5000</v>
      </c>
      <c r="J69" s="245">
        <f>G67*104</f>
        <v>5200</v>
      </c>
      <c r="K69" s="583"/>
      <c r="L69" s="602"/>
    </row>
    <row r="70" spans="1:12" ht="15" customHeight="1" x14ac:dyDescent="0.25">
      <c r="A70" s="564"/>
      <c r="B70" s="568"/>
      <c r="C70" s="614"/>
      <c r="D70" s="710"/>
      <c r="E70" s="448"/>
      <c r="F70" s="94" t="s">
        <v>1269</v>
      </c>
      <c r="G70" s="451">
        <v>0.98</v>
      </c>
      <c r="H70" s="451"/>
      <c r="I70" s="451"/>
      <c r="J70" s="451"/>
      <c r="K70" s="583"/>
      <c r="L70" s="602"/>
    </row>
    <row r="71" spans="1:12" ht="15" customHeight="1" x14ac:dyDescent="0.25">
      <c r="A71" s="564"/>
      <c r="B71" s="568"/>
      <c r="C71" s="614"/>
      <c r="D71" s="710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ht="15" customHeight="1" x14ac:dyDescent="0.25">
      <c r="A72" s="564"/>
      <c r="B72" s="568"/>
      <c r="C72" s="614"/>
      <c r="D72" s="710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64"/>
      <c r="B73" s="568"/>
      <c r="C73" s="614"/>
      <c r="D73" s="710"/>
      <c r="E73" s="448"/>
      <c r="F73" s="94" t="s">
        <v>83</v>
      </c>
      <c r="G73" s="523">
        <v>65</v>
      </c>
      <c r="H73" s="523"/>
      <c r="I73" s="523"/>
      <c r="J73" s="523"/>
      <c r="K73" s="583"/>
      <c r="L73" s="602"/>
    </row>
    <row r="74" spans="1:12" ht="15" customHeight="1" x14ac:dyDescent="0.25">
      <c r="A74" s="564"/>
      <c r="B74" s="568"/>
      <c r="C74" s="614"/>
      <c r="D74" s="710"/>
      <c r="E74" s="448"/>
      <c r="F74" s="94" t="s">
        <v>396</v>
      </c>
      <c r="G74" s="523" t="s">
        <v>1082</v>
      </c>
      <c r="H74" s="523"/>
      <c r="I74" s="523"/>
      <c r="J74" s="523"/>
      <c r="K74" s="583"/>
      <c r="L74" s="602"/>
    </row>
    <row r="75" spans="1:12" ht="15" customHeight="1" x14ac:dyDescent="0.25">
      <c r="A75" s="564"/>
      <c r="B75" s="568"/>
      <c r="C75" s="614"/>
      <c r="D75" s="710"/>
      <c r="E75" s="448"/>
      <c r="F75" s="94" t="s">
        <v>405</v>
      </c>
      <c r="G75" s="523" t="s">
        <v>961</v>
      </c>
      <c r="H75" s="523"/>
      <c r="I75" s="523"/>
      <c r="J75" s="523"/>
      <c r="K75" s="583"/>
      <c r="L75" s="602"/>
    </row>
    <row r="76" spans="1:12" ht="15" customHeight="1" x14ac:dyDescent="0.25">
      <c r="A76" s="564"/>
      <c r="B76" s="568"/>
      <c r="C76" s="614"/>
      <c r="D76" s="710"/>
      <c r="E76" s="448"/>
      <c r="F76" s="94" t="s">
        <v>960</v>
      </c>
      <c r="G76" s="523" t="s">
        <v>1090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710"/>
      <c r="E77" s="448"/>
      <c r="F77" s="148" t="s">
        <v>379</v>
      </c>
      <c r="G77" s="523" t="s">
        <v>399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710"/>
      <c r="E78" s="448"/>
      <c r="F78" s="93" t="s">
        <v>701</v>
      </c>
      <c r="G78" s="523">
        <v>100000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710"/>
      <c r="E79" s="448"/>
      <c r="F79" s="148" t="s">
        <v>257</v>
      </c>
      <c r="G79" s="523" t="s">
        <v>378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710"/>
      <c r="E80" s="448"/>
      <c r="F80" s="148" t="s">
        <v>376</v>
      </c>
      <c r="G80" s="523" t="s">
        <v>400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14"/>
      <c r="D81" s="710"/>
      <c r="E81" s="448"/>
      <c r="F81" s="148" t="s">
        <v>381</v>
      </c>
      <c r="G81" s="523" t="s">
        <v>1296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710"/>
      <c r="E82" s="448"/>
      <c r="F82" s="148" t="s">
        <v>383</v>
      </c>
      <c r="G82" s="523" t="s">
        <v>1296</v>
      </c>
      <c r="H82" s="523"/>
      <c r="I82" s="523"/>
      <c r="J82" s="523"/>
      <c r="K82" s="584">
        <v>5</v>
      </c>
      <c r="L82" s="533">
        <v>69945</v>
      </c>
    </row>
    <row r="83" spans="1:12" ht="15" customHeight="1" x14ac:dyDescent="0.25">
      <c r="A83" s="564"/>
      <c r="B83" s="568"/>
      <c r="C83" s="614"/>
      <c r="D83" s="710"/>
      <c r="E83" s="448"/>
      <c r="F83" s="148" t="s">
        <v>402</v>
      </c>
      <c r="G83" s="523" t="s">
        <v>1297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710"/>
      <c r="E84" s="448"/>
      <c r="F84" s="148" t="s">
        <v>403</v>
      </c>
      <c r="G84" s="523" t="s">
        <v>404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710"/>
      <c r="E85" s="448"/>
      <c r="F85" s="94" t="s">
        <v>358</v>
      </c>
      <c r="G85" s="523" t="s">
        <v>359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710"/>
      <c r="E86" s="448"/>
      <c r="F86" s="148" t="s">
        <v>389</v>
      </c>
      <c r="G86" s="523" t="s">
        <v>390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710"/>
      <c r="E87" s="448"/>
      <c r="F87" s="93" t="s">
        <v>704</v>
      </c>
      <c r="G87" s="523" t="s">
        <v>705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710"/>
      <c r="E88" s="448"/>
      <c r="F88" s="93" t="s">
        <v>706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710"/>
      <c r="E89" s="448"/>
      <c r="F89" s="93" t="s">
        <v>1271</v>
      </c>
      <c r="G89" s="523" t="s">
        <v>390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710"/>
      <c r="E90" s="448"/>
      <c r="F90" s="93" t="s">
        <v>707</v>
      </c>
      <c r="G90" s="523" t="s">
        <v>1270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710"/>
      <c r="E91" s="448"/>
      <c r="F91" s="93" t="s">
        <v>708</v>
      </c>
      <c r="G91" s="523" t="s">
        <v>390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614"/>
      <c r="D92" s="710"/>
      <c r="E92" s="448"/>
      <c r="F92" s="148" t="s">
        <v>377</v>
      </c>
      <c r="G92" s="523" t="s">
        <v>387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710"/>
      <c r="E93" s="448"/>
      <c r="F93" s="148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710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710"/>
      <c r="E95" s="448"/>
      <c r="F95" s="167" t="s">
        <v>84</v>
      </c>
      <c r="G95" s="465" t="s">
        <v>1711</v>
      </c>
      <c r="H95" s="465"/>
      <c r="I95" s="465"/>
      <c r="J95" s="465"/>
      <c r="K95" s="585"/>
      <c r="L95" s="603" t="e">
        <f>#REF!-#REF!*10%</f>
        <v>#REF!</v>
      </c>
    </row>
    <row r="96" spans="1:12" ht="15" customHeight="1" x14ac:dyDescent="0.25">
      <c r="A96" s="564"/>
      <c r="B96" s="569"/>
      <c r="C96" s="614"/>
      <c r="D96" s="710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ht="15" customHeight="1" x14ac:dyDescent="0.25">
      <c r="A97" s="564">
        <v>4</v>
      </c>
      <c r="B97" s="567"/>
      <c r="C97" s="614" t="s">
        <v>767</v>
      </c>
      <c r="D97" s="709"/>
      <c r="E97" s="448"/>
      <c r="F97" s="94" t="s">
        <v>81</v>
      </c>
      <c r="G97" s="523" t="s">
        <v>6</v>
      </c>
      <c r="H97" s="523"/>
      <c r="I97" s="523"/>
      <c r="J97" s="523"/>
      <c r="K97" s="501">
        <v>3</v>
      </c>
      <c r="L97" s="716">
        <v>72463</v>
      </c>
    </row>
    <row r="98" spans="1:12" ht="15" customHeight="1" x14ac:dyDescent="0.25">
      <c r="A98" s="564"/>
      <c r="B98" s="568"/>
      <c r="C98" s="614"/>
      <c r="D98" s="710"/>
      <c r="E98" s="448"/>
      <c r="F98" s="94" t="s">
        <v>80</v>
      </c>
      <c r="G98" s="469">
        <v>50</v>
      </c>
      <c r="H98" s="469"/>
      <c r="I98" s="469"/>
      <c r="J98" s="469"/>
      <c r="K98" s="583"/>
      <c r="L98" s="602"/>
    </row>
    <row r="99" spans="1:12" ht="15" customHeight="1" x14ac:dyDescent="0.25">
      <c r="A99" s="564"/>
      <c r="B99" s="568"/>
      <c r="C99" s="614"/>
      <c r="D99" s="710"/>
      <c r="E99" s="448"/>
      <c r="F99" s="94" t="s">
        <v>8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602"/>
    </row>
    <row r="100" spans="1:12" ht="15" customHeight="1" x14ac:dyDescent="0.25">
      <c r="A100" s="564"/>
      <c r="B100" s="568"/>
      <c r="C100" s="614"/>
      <c r="D100" s="710"/>
      <c r="E100" s="448"/>
      <c r="F100" s="94" t="s">
        <v>817</v>
      </c>
      <c r="G100" s="243">
        <f>G98*80</f>
        <v>4000</v>
      </c>
      <c r="H100" s="244">
        <f>G98*90</f>
        <v>4500</v>
      </c>
      <c r="I100" s="246">
        <f>G98*100</f>
        <v>5000</v>
      </c>
      <c r="J100" s="245">
        <f>G98*104</f>
        <v>5200</v>
      </c>
      <c r="K100" s="583"/>
      <c r="L100" s="602"/>
    </row>
    <row r="101" spans="1:12" ht="15" customHeight="1" x14ac:dyDescent="0.25">
      <c r="A101" s="564"/>
      <c r="B101" s="568"/>
      <c r="C101" s="614"/>
      <c r="D101" s="710"/>
      <c r="E101" s="448"/>
      <c r="F101" s="94" t="s">
        <v>1269</v>
      </c>
      <c r="G101" s="451">
        <v>0.98</v>
      </c>
      <c r="H101" s="451"/>
      <c r="I101" s="451"/>
      <c r="J101" s="451"/>
      <c r="K101" s="583"/>
      <c r="L101" s="602"/>
    </row>
    <row r="102" spans="1:12" ht="15" customHeight="1" x14ac:dyDescent="0.25">
      <c r="A102" s="564"/>
      <c r="B102" s="568"/>
      <c r="C102" s="614"/>
      <c r="D102" s="710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602"/>
    </row>
    <row r="103" spans="1:12" ht="15" customHeight="1" x14ac:dyDescent="0.25">
      <c r="A103" s="564"/>
      <c r="B103" s="568"/>
      <c r="C103" s="614"/>
      <c r="D103" s="710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602"/>
    </row>
    <row r="104" spans="1:12" ht="15" customHeight="1" x14ac:dyDescent="0.25">
      <c r="A104" s="564"/>
      <c r="B104" s="568"/>
      <c r="C104" s="614"/>
      <c r="D104" s="710"/>
      <c r="E104" s="448"/>
      <c r="F104" s="94" t="s">
        <v>83</v>
      </c>
      <c r="G104" s="523">
        <v>65</v>
      </c>
      <c r="H104" s="523"/>
      <c r="I104" s="523"/>
      <c r="J104" s="523"/>
      <c r="K104" s="583"/>
      <c r="L104" s="602"/>
    </row>
    <row r="105" spans="1:12" ht="15" customHeight="1" x14ac:dyDescent="0.25">
      <c r="A105" s="564"/>
      <c r="B105" s="568"/>
      <c r="C105" s="614"/>
      <c r="D105" s="710"/>
      <c r="E105" s="448"/>
      <c r="F105" s="94" t="s">
        <v>396</v>
      </c>
      <c r="G105" s="523" t="s">
        <v>1082</v>
      </c>
      <c r="H105" s="523"/>
      <c r="I105" s="523"/>
      <c r="J105" s="523"/>
      <c r="K105" s="583"/>
      <c r="L105" s="602"/>
    </row>
    <row r="106" spans="1:12" ht="15" customHeight="1" x14ac:dyDescent="0.25">
      <c r="A106" s="564"/>
      <c r="B106" s="568"/>
      <c r="C106" s="614"/>
      <c r="D106" s="710"/>
      <c r="E106" s="448"/>
      <c r="F106" s="94" t="s">
        <v>405</v>
      </c>
      <c r="G106" s="523" t="s">
        <v>962</v>
      </c>
      <c r="H106" s="523"/>
      <c r="I106" s="523"/>
      <c r="J106" s="523"/>
      <c r="K106" s="583"/>
      <c r="L106" s="602"/>
    </row>
    <row r="107" spans="1:12" ht="15" customHeight="1" x14ac:dyDescent="0.25">
      <c r="A107" s="564"/>
      <c r="B107" s="568"/>
      <c r="C107" s="614"/>
      <c r="D107" s="710"/>
      <c r="E107" s="448"/>
      <c r="F107" s="94" t="s">
        <v>406</v>
      </c>
      <c r="G107" s="523" t="s">
        <v>1090</v>
      </c>
      <c r="H107" s="523"/>
      <c r="I107" s="523"/>
      <c r="J107" s="523"/>
      <c r="K107" s="583"/>
      <c r="L107" s="602"/>
    </row>
    <row r="108" spans="1:12" ht="15" customHeight="1" x14ac:dyDescent="0.25">
      <c r="A108" s="564"/>
      <c r="B108" s="568"/>
      <c r="C108" s="614"/>
      <c r="D108" s="710"/>
      <c r="E108" s="448"/>
      <c r="F108" s="148" t="s">
        <v>379</v>
      </c>
      <c r="G108" s="523" t="s">
        <v>399</v>
      </c>
      <c r="H108" s="523"/>
      <c r="I108" s="523"/>
      <c r="J108" s="523"/>
      <c r="K108" s="583"/>
      <c r="L108" s="602"/>
    </row>
    <row r="109" spans="1:12" ht="15" customHeight="1" x14ac:dyDescent="0.25">
      <c r="A109" s="564"/>
      <c r="B109" s="568"/>
      <c r="C109" s="614"/>
      <c r="D109" s="710"/>
      <c r="E109" s="448"/>
      <c r="F109" s="93" t="s">
        <v>701</v>
      </c>
      <c r="G109" s="523">
        <v>100000</v>
      </c>
      <c r="H109" s="523"/>
      <c r="I109" s="523"/>
      <c r="J109" s="523"/>
      <c r="K109" s="583"/>
      <c r="L109" s="602"/>
    </row>
    <row r="110" spans="1:12" ht="15" customHeight="1" x14ac:dyDescent="0.25">
      <c r="A110" s="564"/>
      <c r="B110" s="568"/>
      <c r="C110" s="614"/>
      <c r="D110" s="710"/>
      <c r="E110" s="448"/>
      <c r="F110" s="148" t="s">
        <v>257</v>
      </c>
      <c r="G110" s="523" t="s">
        <v>378</v>
      </c>
      <c r="H110" s="523"/>
      <c r="I110" s="523"/>
      <c r="J110" s="523"/>
      <c r="K110" s="583"/>
      <c r="L110" s="602"/>
    </row>
    <row r="111" spans="1:12" ht="15" customHeight="1" x14ac:dyDescent="0.25">
      <c r="A111" s="564"/>
      <c r="B111" s="568"/>
      <c r="C111" s="614"/>
      <c r="D111" s="710"/>
      <c r="E111" s="448"/>
      <c r="F111" s="148" t="s">
        <v>376</v>
      </c>
      <c r="G111" s="523" t="s">
        <v>400</v>
      </c>
      <c r="H111" s="523"/>
      <c r="I111" s="523"/>
      <c r="J111" s="523"/>
      <c r="K111" s="583"/>
      <c r="L111" s="602"/>
    </row>
    <row r="112" spans="1:12" ht="15" customHeight="1" x14ac:dyDescent="0.25">
      <c r="A112" s="564"/>
      <c r="B112" s="568"/>
      <c r="C112" s="614"/>
      <c r="D112" s="710"/>
      <c r="E112" s="448"/>
      <c r="F112" s="148" t="s">
        <v>381</v>
      </c>
      <c r="G112" s="523" t="s">
        <v>1296</v>
      </c>
      <c r="H112" s="523"/>
      <c r="I112" s="523"/>
      <c r="J112" s="523"/>
      <c r="K112" s="583"/>
      <c r="L112" s="602"/>
    </row>
    <row r="113" spans="1:12" ht="15" customHeight="1" x14ac:dyDescent="0.25">
      <c r="A113" s="564"/>
      <c r="B113" s="568"/>
      <c r="C113" s="614"/>
      <c r="D113" s="710"/>
      <c r="E113" s="448"/>
      <c r="F113" s="148" t="s">
        <v>383</v>
      </c>
      <c r="G113" s="523" t="s">
        <v>1296</v>
      </c>
      <c r="H113" s="523"/>
      <c r="I113" s="523"/>
      <c r="J113" s="523"/>
      <c r="K113" s="584">
        <v>5</v>
      </c>
      <c r="L113" s="533">
        <v>77535</v>
      </c>
    </row>
    <row r="114" spans="1:12" ht="15" customHeight="1" x14ac:dyDescent="0.25">
      <c r="A114" s="564"/>
      <c r="B114" s="568"/>
      <c r="C114" s="614"/>
      <c r="D114" s="710"/>
      <c r="E114" s="448"/>
      <c r="F114" s="148" t="s">
        <v>402</v>
      </c>
      <c r="G114" s="523" t="s">
        <v>1297</v>
      </c>
      <c r="H114" s="523"/>
      <c r="I114" s="523"/>
      <c r="J114" s="523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614"/>
      <c r="D115" s="710"/>
      <c r="E115" s="448"/>
      <c r="F115" s="148" t="s">
        <v>403</v>
      </c>
      <c r="G115" s="523" t="s">
        <v>404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710"/>
      <c r="E116" s="448"/>
      <c r="F116" s="94" t="s">
        <v>358</v>
      </c>
      <c r="G116" s="523" t="s">
        <v>359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710"/>
      <c r="E117" s="448"/>
      <c r="F117" s="148" t="s">
        <v>389</v>
      </c>
      <c r="G117" s="523" t="s">
        <v>390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710"/>
      <c r="E118" s="448"/>
      <c r="F118" s="93" t="s">
        <v>704</v>
      </c>
      <c r="G118" s="523" t="s">
        <v>705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710"/>
      <c r="E119" s="448"/>
      <c r="F119" s="93" t="s">
        <v>706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710"/>
      <c r="E120" s="448"/>
      <c r="F120" s="93" t="s">
        <v>1271</v>
      </c>
      <c r="G120" s="523" t="s">
        <v>390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710"/>
      <c r="E121" s="448"/>
      <c r="F121" s="93" t="s">
        <v>707</v>
      </c>
      <c r="G121" s="523" t="s">
        <v>1270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710"/>
      <c r="E122" s="448"/>
      <c r="F122" s="93" t="s">
        <v>708</v>
      </c>
      <c r="G122" s="523" t="s">
        <v>390</v>
      </c>
      <c r="H122" s="523"/>
      <c r="I122" s="523"/>
      <c r="J122" s="523"/>
      <c r="K122" s="585"/>
      <c r="L122" s="603" t="e">
        <f>#REF!-#REF!*10%</f>
        <v>#REF!</v>
      </c>
    </row>
    <row r="123" spans="1:12" ht="15" customHeight="1" x14ac:dyDescent="0.25">
      <c r="A123" s="564"/>
      <c r="B123" s="568"/>
      <c r="C123" s="614"/>
      <c r="D123" s="710"/>
      <c r="E123" s="448"/>
      <c r="F123" s="148" t="s">
        <v>377</v>
      </c>
      <c r="G123" s="523" t="s">
        <v>387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14"/>
      <c r="D124" s="710"/>
      <c r="E124" s="448"/>
      <c r="F124" s="148" t="s">
        <v>562</v>
      </c>
      <c r="G124" s="523" t="s">
        <v>1024</v>
      </c>
      <c r="H124" s="523"/>
      <c r="I124" s="523"/>
      <c r="J124" s="523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14"/>
      <c r="D125" s="710"/>
      <c r="E125" s="448"/>
      <c r="F125" s="148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14"/>
      <c r="D126" s="710"/>
      <c r="E126" s="448"/>
      <c r="F126" s="167" t="s">
        <v>84</v>
      </c>
      <c r="G126" s="465" t="s">
        <v>1711</v>
      </c>
      <c r="H126" s="465"/>
      <c r="I126" s="465"/>
      <c r="J126" s="465"/>
      <c r="K126" s="585"/>
      <c r="L126" s="603" t="e">
        <f>#REF!-#REF!*10%</f>
        <v>#REF!</v>
      </c>
    </row>
    <row r="127" spans="1:12" ht="15" customHeight="1" x14ac:dyDescent="0.25">
      <c r="A127" s="564"/>
      <c r="B127" s="569"/>
      <c r="C127" s="614"/>
      <c r="D127" s="710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</row>
    <row r="128" spans="1:12" ht="15" customHeight="1" x14ac:dyDescent="0.25">
      <c r="A128" s="564">
        <v>5</v>
      </c>
      <c r="B128" s="567"/>
      <c r="C128" s="614" t="s">
        <v>768</v>
      </c>
      <c r="D128" s="709"/>
      <c r="E128" s="448"/>
      <c r="F128" s="94" t="s">
        <v>81</v>
      </c>
      <c r="G128" s="523" t="s">
        <v>6</v>
      </c>
      <c r="H128" s="523"/>
      <c r="I128" s="523"/>
      <c r="J128" s="523"/>
      <c r="K128" s="501">
        <v>3</v>
      </c>
      <c r="L128" s="716">
        <v>66382</v>
      </c>
    </row>
    <row r="129" spans="1:12" ht="15" customHeight="1" x14ac:dyDescent="0.25">
      <c r="A129" s="564"/>
      <c r="B129" s="568"/>
      <c r="C129" s="614"/>
      <c r="D129" s="710"/>
      <c r="E129" s="448"/>
      <c r="F129" s="94" t="s">
        <v>80</v>
      </c>
      <c r="G129" s="469">
        <v>60</v>
      </c>
      <c r="H129" s="469"/>
      <c r="I129" s="469"/>
      <c r="J129" s="469"/>
      <c r="K129" s="583"/>
      <c r="L129" s="602"/>
    </row>
    <row r="130" spans="1:12" ht="15" customHeight="1" x14ac:dyDescent="0.25">
      <c r="A130" s="564"/>
      <c r="B130" s="568"/>
      <c r="C130" s="614"/>
      <c r="D130" s="710"/>
      <c r="E130" s="448"/>
      <c r="F130" s="94" t="s">
        <v>8</v>
      </c>
      <c r="G130" s="243">
        <v>3000</v>
      </c>
      <c r="H130" s="244">
        <v>4000</v>
      </c>
      <c r="I130" s="246">
        <v>5000</v>
      </c>
      <c r="J130" s="245">
        <v>6000</v>
      </c>
      <c r="K130" s="583"/>
      <c r="L130" s="602"/>
    </row>
    <row r="131" spans="1:12" ht="15" customHeight="1" x14ac:dyDescent="0.25">
      <c r="A131" s="564"/>
      <c r="B131" s="568"/>
      <c r="C131" s="614"/>
      <c r="D131" s="710"/>
      <c r="E131" s="448"/>
      <c r="F131" s="94" t="s">
        <v>817</v>
      </c>
      <c r="G131" s="243">
        <f>G129*80</f>
        <v>4800</v>
      </c>
      <c r="H131" s="244">
        <f>G129*90</f>
        <v>5400</v>
      </c>
      <c r="I131" s="246">
        <f>G129*100</f>
        <v>6000</v>
      </c>
      <c r="J131" s="245">
        <f>G129*104</f>
        <v>6240</v>
      </c>
      <c r="K131" s="583"/>
      <c r="L131" s="602"/>
    </row>
    <row r="132" spans="1:12" ht="15" customHeight="1" x14ac:dyDescent="0.25">
      <c r="A132" s="564"/>
      <c r="B132" s="568"/>
      <c r="C132" s="614"/>
      <c r="D132" s="710"/>
      <c r="E132" s="448"/>
      <c r="F132" s="94" t="s">
        <v>1269</v>
      </c>
      <c r="G132" s="451">
        <v>0.98</v>
      </c>
      <c r="H132" s="451"/>
      <c r="I132" s="451"/>
      <c r="J132" s="451"/>
      <c r="K132" s="583"/>
      <c r="L132" s="602"/>
    </row>
    <row r="133" spans="1:12" ht="15" customHeight="1" x14ac:dyDescent="0.25">
      <c r="A133" s="564"/>
      <c r="B133" s="568"/>
      <c r="C133" s="614"/>
      <c r="D133" s="710"/>
      <c r="E133" s="448"/>
      <c r="F133" s="93" t="s">
        <v>699</v>
      </c>
      <c r="G133" s="523" t="s">
        <v>700</v>
      </c>
      <c r="H133" s="523"/>
      <c r="I133" s="523"/>
      <c r="J133" s="523"/>
      <c r="K133" s="583"/>
      <c r="L133" s="602"/>
    </row>
    <row r="134" spans="1:12" ht="15" customHeight="1" x14ac:dyDescent="0.25">
      <c r="A134" s="564"/>
      <c r="B134" s="568"/>
      <c r="C134" s="614"/>
      <c r="D134" s="710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602"/>
    </row>
    <row r="135" spans="1:12" ht="15" customHeight="1" x14ac:dyDescent="0.25">
      <c r="A135" s="564"/>
      <c r="B135" s="568"/>
      <c r="C135" s="614"/>
      <c r="D135" s="710"/>
      <c r="E135" s="448"/>
      <c r="F135" s="94" t="s">
        <v>83</v>
      </c>
      <c r="G135" s="523">
        <v>65</v>
      </c>
      <c r="H135" s="523"/>
      <c r="I135" s="523"/>
      <c r="J135" s="523"/>
      <c r="K135" s="583"/>
      <c r="L135" s="602"/>
    </row>
    <row r="136" spans="1:12" ht="15" customHeight="1" x14ac:dyDescent="0.25">
      <c r="A136" s="564"/>
      <c r="B136" s="568"/>
      <c r="C136" s="614"/>
      <c r="D136" s="710"/>
      <c r="E136" s="448"/>
      <c r="F136" s="94" t="s">
        <v>396</v>
      </c>
      <c r="G136" s="523" t="s">
        <v>1082</v>
      </c>
      <c r="H136" s="523"/>
      <c r="I136" s="523"/>
      <c r="J136" s="523"/>
      <c r="K136" s="583"/>
      <c r="L136" s="602"/>
    </row>
    <row r="137" spans="1:12" ht="15" customHeight="1" x14ac:dyDescent="0.25">
      <c r="A137" s="564"/>
      <c r="B137" s="568"/>
      <c r="C137" s="614"/>
      <c r="D137" s="710"/>
      <c r="E137" s="448"/>
      <c r="F137" s="94" t="s">
        <v>405</v>
      </c>
      <c r="G137" s="523" t="s">
        <v>961</v>
      </c>
      <c r="H137" s="523"/>
      <c r="I137" s="523"/>
      <c r="J137" s="523"/>
      <c r="K137" s="583"/>
      <c r="L137" s="602"/>
    </row>
    <row r="138" spans="1:12" ht="15" customHeight="1" x14ac:dyDescent="0.25">
      <c r="A138" s="564"/>
      <c r="B138" s="568"/>
      <c r="C138" s="614"/>
      <c r="D138" s="710"/>
      <c r="E138" s="448"/>
      <c r="F138" s="94" t="s">
        <v>960</v>
      </c>
      <c r="G138" s="523" t="s">
        <v>1090</v>
      </c>
      <c r="H138" s="523"/>
      <c r="I138" s="523"/>
      <c r="J138" s="523"/>
      <c r="K138" s="583"/>
      <c r="L138" s="602"/>
    </row>
    <row r="139" spans="1:12" ht="15" customHeight="1" x14ac:dyDescent="0.25">
      <c r="A139" s="564"/>
      <c r="B139" s="568"/>
      <c r="C139" s="614"/>
      <c r="D139" s="710"/>
      <c r="E139" s="448"/>
      <c r="F139" s="148" t="s">
        <v>379</v>
      </c>
      <c r="G139" s="523" t="s">
        <v>399</v>
      </c>
      <c r="H139" s="523"/>
      <c r="I139" s="523"/>
      <c r="J139" s="523"/>
      <c r="K139" s="583"/>
      <c r="L139" s="602"/>
    </row>
    <row r="140" spans="1:12" ht="15" customHeight="1" x14ac:dyDescent="0.25">
      <c r="A140" s="564"/>
      <c r="B140" s="568"/>
      <c r="C140" s="614"/>
      <c r="D140" s="710"/>
      <c r="E140" s="448"/>
      <c r="F140" s="93" t="s">
        <v>701</v>
      </c>
      <c r="G140" s="523">
        <v>100000</v>
      </c>
      <c r="H140" s="523"/>
      <c r="I140" s="523"/>
      <c r="J140" s="523"/>
      <c r="K140" s="583"/>
      <c r="L140" s="602"/>
    </row>
    <row r="141" spans="1:12" ht="15" customHeight="1" x14ac:dyDescent="0.25">
      <c r="A141" s="564"/>
      <c r="B141" s="568"/>
      <c r="C141" s="614"/>
      <c r="D141" s="710"/>
      <c r="E141" s="448"/>
      <c r="F141" s="148" t="s">
        <v>257</v>
      </c>
      <c r="G141" s="523" t="s">
        <v>378</v>
      </c>
      <c r="H141" s="523"/>
      <c r="I141" s="523"/>
      <c r="J141" s="523"/>
      <c r="K141" s="583"/>
      <c r="L141" s="602"/>
    </row>
    <row r="142" spans="1:12" ht="15" customHeight="1" x14ac:dyDescent="0.25">
      <c r="A142" s="564"/>
      <c r="B142" s="568"/>
      <c r="C142" s="614"/>
      <c r="D142" s="710"/>
      <c r="E142" s="448"/>
      <c r="F142" s="148" t="s">
        <v>376</v>
      </c>
      <c r="G142" s="523" t="s">
        <v>400</v>
      </c>
      <c r="H142" s="523"/>
      <c r="I142" s="523"/>
      <c r="J142" s="523"/>
      <c r="K142" s="583"/>
      <c r="L142" s="602"/>
    </row>
    <row r="143" spans="1:12" ht="15" customHeight="1" x14ac:dyDescent="0.25">
      <c r="A143" s="564"/>
      <c r="B143" s="568"/>
      <c r="C143" s="614"/>
      <c r="D143" s="710"/>
      <c r="E143" s="448"/>
      <c r="F143" s="148" t="s">
        <v>381</v>
      </c>
      <c r="G143" s="523" t="s">
        <v>1296</v>
      </c>
      <c r="H143" s="523"/>
      <c r="I143" s="523"/>
      <c r="J143" s="523"/>
      <c r="K143" s="583"/>
      <c r="L143" s="602"/>
    </row>
    <row r="144" spans="1:12" ht="15" customHeight="1" x14ac:dyDescent="0.25">
      <c r="A144" s="564"/>
      <c r="B144" s="568"/>
      <c r="C144" s="614"/>
      <c r="D144" s="710"/>
      <c r="E144" s="448"/>
      <c r="F144" s="148" t="s">
        <v>383</v>
      </c>
      <c r="G144" s="523" t="s">
        <v>1296</v>
      </c>
      <c r="H144" s="523"/>
      <c r="I144" s="523"/>
      <c r="J144" s="523"/>
      <c r="K144" s="584">
        <v>5</v>
      </c>
      <c r="L144" s="533">
        <v>71029</v>
      </c>
    </row>
    <row r="145" spans="1:12" ht="15" customHeight="1" x14ac:dyDescent="0.25">
      <c r="A145" s="564"/>
      <c r="B145" s="568"/>
      <c r="C145" s="614"/>
      <c r="D145" s="710"/>
      <c r="E145" s="448"/>
      <c r="F145" s="148" t="s">
        <v>402</v>
      </c>
      <c r="G145" s="523" t="s">
        <v>1297</v>
      </c>
      <c r="H145" s="523"/>
      <c r="I145" s="523"/>
      <c r="J145" s="523"/>
      <c r="K145" s="585"/>
      <c r="L145" s="603" t="e">
        <f>#REF!-#REF!*10%</f>
        <v>#REF!</v>
      </c>
    </row>
    <row r="146" spans="1:12" ht="15" customHeight="1" x14ac:dyDescent="0.25">
      <c r="A146" s="564"/>
      <c r="B146" s="568"/>
      <c r="C146" s="614"/>
      <c r="D146" s="710"/>
      <c r="E146" s="448"/>
      <c r="F146" s="148" t="s">
        <v>403</v>
      </c>
      <c r="G146" s="523" t="s">
        <v>404</v>
      </c>
      <c r="H146" s="523"/>
      <c r="I146" s="523"/>
      <c r="J146" s="523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614"/>
      <c r="D147" s="710"/>
      <c r="E147" s="448"/>
      <c r="F147" s="94" t="s">
        <v>358</v>
      </c>
      <c r="G147" s="523" t="s">
        <v>359</v>
      </c>
      <c r="H147" s="523"/>
      <c r="I147" s="523"/>
      <c r="J147" s="523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614"/>
      <c r="D148" s="710"/>
      <c r="E148" s="448"/>
      <c r="F148" s="148" t="s">
        <v>389</v>
      </c>
      <c r="G148" s="523" t="s">
        <v>390</v>
      </c>
      <c r="H148" s="523"/>
      <c r="I148" s="523"/>
      <c r="J148" s="523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614"/>
      <c r="D149" s="710"/>
      <c r="E149" s="448"/>
      <c r="F149" s="93" t="s">
        <v>704</v>
      </c>
      <c r="G149" s="523" t="s">
        <v>705</v>
      </c>
      <c r="H149" s="523"/>
      <c r="I149" s="523"/>
      <c r="J149" s="523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614"/>
      <c r="D150" s="710"/>
      <c r="E150" s="448"/>
      <c r="F150" s="93" t="s">
        <v>706</v>
      </c>
      <c r="G150" s="523" t="s">
        <v>390</v>
      </c>
      <c r="H150" s="523"/>
      <c r="I150" s="523"/>
      <c r="J150" s="523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614"/>
      <c r="D151" s="710"/>
      <c r="E151" s="448"/>
      <c r="F151" s="93" t="s">
        <v>1271</v>
      </c>
      <c r="G151" s="523" t="s">
        <v>390</v>
      </c>
      <c r="H151" s="523"/>
      <c r="I151" s="523"/>
      <c r="J151" s="523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614"/>
      <c r="D152" s="710"/>
      <c r="E152" s="448"/>
      <c r="F152" s="93" t="s">
        <v>707</v>
      </c>
      <c r="G152" s="523" t="s">
        <v>1270</v>
      </c>
      <c r="H152" s="523"/>
      <c r="I152" s="523"/>
      <c r="J152" s="523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614"/>
      <c r="D153" s="710"/>
      <c r="E153" s="448"/>
      <c r="F153" s="93" t="s">
        <v>708</v>
      </c>
      <c r="G153" s="523" t="s">
        <v>390</v>
      </c>
      <c r="H153" s="523"/>
      <c r="I153" s="523"/>
      <c r="J153" s="523"/>
      <c r="K153" s="585"/>
      <c r="L153" s="603" t="e">
        <f>#REF!-#REF!*10%</f>
        <v>#REF!</v>
      </c>
    </row>
    <row r="154" spans="1:12" ht="15" customHeight="1" x14ac:dyDescent="0.25">
      <c r="A154" s="564"/>
      <c r="B154" s="568"/>
      <c r="C154" s="614"/>
      <c r="D154" s="710"/>
      <c r="E154" s="448"/>
      <c r="F154" s="148" t="s">
        <v>377</v>
      </c>
      <c r="G154" s="523" t="s">
        <v>387</v>
      </c>
      <c r="H154" s="523"/>
      <c r="I154" s="523"/>
      <c r="J154" s="523"/>
      <c r="K154" s="585"/>
      <c r="L154" s="603" t="e">
        <f>#REF!-#REF!*10%</f>
        <v>#REF!</v>
      </c>
    </row>
    <row r="155" spans="1:12" ht="15.6" customHeight="1" x14ac:dyDescent="0.25">
      <c r="A155" s="564"/>
      <c r="B155" s="568"/>
      <c r="C155" s="614"/>
      <c r="D155" s="710"/>
      <c r="E155" s="448"/>
      <c r="F155" s="148" t="s">
        <v>562</v>
      </c>
      <c r="G155" s="523" t="s">
        <v>1024</v>
      </c>
      <c r="H155" s="523"/>
      <c r="I155" s="523"/>
      <c r="J155" s="523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614"/>
      <c r="D156" s="710"/>
      <c r="E156" s="448"/>
      <c r="F156" s="148" t="s">
        <v>570</v>
      </c>
      <c r="G156" s="523" t="s">
        <v>613</v>
      </c>
      <c r="H156" s="523"/>
      <c r="I156" s="523"/>
      <c r="J156" s="523"/>
      <c r="K156" s="585"/>
      <c r="L156" s="603" t="e">
        <f>#REF!-#REF!*10%</f>
        <v>#REF!</v>
      </c>
    </row>
    <row r="157" spans="1:12" ht="15.6" customHeight="1" x14ac:dyDescent="0.25">
      <c r="A157" s="564"/>
      <c r="B157" s="568"/>
      <c r="C157" s="614"/>
      <c r="D157" s="710"/>
      <c r="E157" s="448"/>
      <c r="F157" s="167" t="s">
        <v>84</v>
      </c>
      <c r="G157" s="465" t="s">
        <v>1711</v>
      </c>
      <c r="H157" s="465"/>
      <c r="I157" s="465"/>
      <c r="J157" s="465"/>
      <c r="K157" s="585"/>
      <c r="L157" s="603" t="e">
        <f>#REF!-#REF!*10%</f>
        <v>#REF!</v>
      </c>
    </row>
    <row r="158" spans="1:12" ht="15" customHeight="1" x14ac:dyDescent="0.25">
      <c r="A158" s="564"/>
      <c r="B158" s="569"/>
      <c r="C158" s="614"/>
      <c r="D158" s="710"/>
      <c r="E158" s="448"/>
      <c r="F158" s="136" t="s">
        <v>1016</v>
      </c>
      <c r="G158" s="454">
        <v>5</v>
      </c>
      <c r="H158" s="454"/>
      <c r="I158" s="454"/>
      <c r="J158" s="454"/>
      <c r="K158" s="585"/>
      <c r="L158" s="603" t="e">
        <f>#REF!-#REF!*10%</f>
        <v>#REF!</v>
      </c>
    </row>
    <row r="159" spans="1:12" ht="15" customHeight="1" x14ac:dyDescent="0.25">
      <c r="A159" s="564">
        <v>6</v>
      </c>
      <c r="B159" s="567"/>
      <c r="C159" s="614" t="s">
        <v>769</v>
      </c>
      <c r="D159" s="709"/>
      <c r="E159" s="448"/>
      <c r="F159" s="94" t="s">
        <v>81</v>
      </c>
      <c r="G159" s="523" t="s">
        <v>6</v>
      </c>
      <c r="H159" s="523"/>
      <c r="I159" s="523"/>
      <c r="J159" s="523"/>
      <c r="K159" s="501">
        <v>3</v>
      </c>
      <c r="L159" s="716">
        <v>74743</v>
      </c>
    </row>
    <row r="160" spans="1:12" ht="15" customHeight="1" x14ac:dyDescent="0.25">
      <c r="A160" s="564"/>
      <c r="B160" s="568"/>
      <c r="C160" s="614"/>
      <c r="D160" s="710"/>
      <c r="E160" s="448"/>
      <c r="F160" s="94" t="s">
        <v>80</v>
      </c>
      <c r="G160" s="469">
        <v>60</v>
      </c>
      <c r="H160" s="469"/>
      <c r="I160" s="469"/>
      <c r="J160" s="469"/>
      <c r="K160" s="583"/>
      <c r="L160" s="602"/>
    </row>
    <row r="161" spans="1:12" ht="15" customHeight="1" x14ac:dyDescent="0.25">
      <c r="A161" s="564"/>
      <c r="B161" s="568"/>
      <c r="C161" s="614"/>
      <c r="D161" s="710"/>
      <c r="E161" s="448"/>
      <c r="F161" s="94" t="s">
        <v>8</v>
      </c>
      <c r="G161" s="243">
        <v>3000</v>
      </c>
      <c r="H161" s="244">
        <v>4000</v>
      </c>
      <c r="I161" s="246">
        <v>5000</v>
      </c>
      <c r="J161" s="245">
        <v>6000</v>
      </c>
      <c r="K161" s="583"/>
      <c r="L161" s="602"/>
    </row>
    <row r="162" spans="1:12" ht="15" customHeight="1" x14ac:dyDescent="0.25">
      <c r="A162" s="564"/>
      <c r="B162" s="568"/>
      <c r="C162" s="614"/>
      <c r="D162" s="710"/>
      <c r="E162" s="448"/>
      <c r="F162" s="94" t="s">
        <v>817</v>
      </c>
      <c r="G162" s="243">
        <f>G160*80</f>
        <v>4800</v>
      </c>
      <c r="H162" s="244">
        <f>G160*90</f>
        <v>5400</v>
      </c>
      <c r="I162" s="246">
        <f>G160*100</f>
        <v>6000</v>
      </c>
      <c r="J162" s="245">
        <f>G160*104</f>
        <v>6240</v>
      </c>
      <c r="K162" s="583"/>
      <c r="L162" s="602"/>
    </row>
    <row r="163" spans="1:12" ht="15" customHeight="1" x14ac:dyDescent="0.25">
      <c r="A163" s="564"/>
      <c r="B163" s="568"/>
      <c r="C163" s="614"/>
      <c r="D163" s="710"/>
      <c r="E163" s="448"/>
      <c r="F163" s="94" t="s">
        <v>1269</v>
      </c>
      <c r="G163" s="451">
        <v>0.98</v>
      </c>
      <c r="H163" s="451"/>
      <c r="I163" s="451"/>
      <c r="J163" s="451"/>
      <c r="K163" s="583"/>
      <c r="L163" s="602"/>
    </row>
    <row r="164" spans="1:12" ht="15" customHeight="1" x14ac:dyDescent="0.25">
      <c r="A164" s="564"/>
      <c r="B164" s="568"/>
      <c r="C164" s="614"/>
      <c r="D164" s="710"/>
      <c r="E164" s="448"/>
      <c r="F164" s="93" t="s">
        <v>699</v>
      </c>
      <c r="G164" s="523" t="s">
        <v>700</v>
      </c>
      <c r="H164" s="523"/>
      <c r="I164" s="523"/>
      <c r="J164" s="523"/>
      <c r="K164" s="583"/>
      <c r="L164" s="602"/>
    </row>
    <row r="165" spans="1:12" ht="15" customHeight="1" x14ac:dyDescent="0.25">
      <c r="A165" s="564"/>
      <c r="B165" s="568"/>
      <c r="C165" s="614"/>
      <c r="D165" s="710"/>
      <c r="E165" s="448"/>
      <c r="F165" s="93" t="s">
        <v>1181</v>
      </c>
      <c r="G165" s="462" t="s">
        <v>1179</v>
      </c>
      <c r="H165" s="463"/>
      <c r="I165" s="463"/>
      <c r="J165" s="464"/>
      <c r="K165" s="583"/>
      <c r="L165" s="602"/>
    </row>
    <row r="166" spans="1:12" ht="15" customHeight="1" x14ac:dyDescent="0.25">
      <c r="A166" s="564"/>
      <c r="B166" s="568"/>
      <c r="C166" s="614"/>
      <c r="D166" s="710"/>
      <c r="E166" s="448"/>
      <c r="F166" s="94" t="s">
        <v>83</v>
      </c>
      <c r="G166" s="523">
        <v>65</v>
      </c>
      <c r="H166" s="523"/>
      <c r="I166" s="523"/>
      <c r="J166" s="523"/>
      <c r="K166" s="583"/>
      <c r="L166" s="602"/>
    </row>
    <row r="167" spans="1:12" ht="15" customHeight="1" x14ac:dyDescent="0.25">
      <c r="A167" s="564"/>
      <c r="B167" s="568"/>
      <c r="C167" s="614"/>
      <c r="D167" s="710"/>
      <c r="E167" s="448"/>
      <c r="F167" s="94" t="s">
        <v>396</v>
      </c>
      <c r="G167" s="523" t="s">
        <v>1082</v>
      </c>
      <c r="H167" s="523"/>
      <c r="I167" s="523"/>
      <c r="J167" s="523"/>
      <c r="K167" s="583"/>
      <c r="L167" s="602"/>
    </row>
    <row r="168" spans="1:12" ht="15" customHeight="1" x14ac:dyDescent="0.25">
      <c r="A168" s="564"/>
      <c r="B168" s="568"/>
      <c r="C168" s="614"/>
      <c r="D168" s="710"/>
      <c r="E168" s="448"/>
      <c r="F168" s="94" t="s">
        <v>405</v>
      </c>
      <c r="G168" s="523" t="s">
        <v>962</v>
      </c>
      <c r="H168" s="523"/>
      <c r="I168" s="523"/>
      <c r="J168" s="523"/>
      <c r="K168" s="583"/>
      <c r="L168" s="602"/>
    </row>
    <row r="169" spans="1:12" ht="15" customHeight="1" x14ac:dyDescent="0.25">
      <c r="A169" s="564"/>
      <c r="B169" s="568"/>
      <c r="C169" s="614"/>
      <c r="D169" s="710"/>
      <c r="E169" s="448"/>
      <c r="F169" s="94" t="s">
        <v>960</v>
      </c>
      <c r="G169" s="523" t="s">
        <v>1090</v>
      </c>
      <c r="H169" s="523"/>
      <c r="I169" s="523"/>
      <c r="J169" s="523"/>
      <c r="K169" s="583"/>
      <c r="L169" s="602"/>
    </row>
    <row r="170" spans="1:12" ht="15" customHeight="1" x14ac:dyDescent="0.25">
      <c r="A170" s="564"/>
      <c r="B170" s="568"/>
      <c r="C170" s="614"/>
      <c r="D170" s="710"/>
      <c r="E170" s="448"/>
      <c r="F170" s="148" t="s">
        <v>379</v>
      </c>
      <c r="G170" s="523" t="s">
        <v>399</v>
      </c>
      <c r="H170" s="523"/>
      <c r="I170" s="523"/>
      <c r="J170" s="523"/>
      <c r="K170" s="583"/>
      <c r="L170" s="602"/>
    </row>
    <row r="171" spans="1:12" ht="15" customHeight="1" x14ac:dyDescent="0.25">
      <c r="A171" s="564"/>
      <c r="B171" s="568"/>
      <c r="C171" s="614"/>
      <c r="D171" s="710"/>
      <c r="E171" s="448"/>
      <c r="F171" s="93" t="s">
        <v>701</v>
      </c>
      <c r="G171" s="523">
        <v>100000</v>
      </c>
      <c r="H171" s="523"/>
      <c r="I171" s="523"/>
      <c r="J171" s="523"/>
      <c r="K171" s="583"/>
      <c r="L171" s="602"/>
    </row>
    <row r="172" spans="1:12" ht="15" customHeight="1" x14ac:dyDescent="0.25">
      <c r="A172" s="564"/>
      <c r="B172" s="568"/>
      <c r="C172" s="614"/>
      <c r="D172" s="710"/>
      <c r="E172" s="448"/>
      <c r="F172" s="148" t="s">
        <v>257</v>
      </c>
      <c r="G172" s="523" t="s">
        <v>378</v>
      </c>
      <c r="H172" s="523"/>
      <c r="I172" s="523"/>
      <c r="J172" s="523"/>
      <c r="K172" s="583"/>
      <c r="L172" s="602"/>
    </row>
    <row r="173" spans="1:12" ht="15" customHeight="1" x14ac:dyDescent="0.25">
      <c r="A173" s="564"/>
      <c r="B173" s="568"/>
      <c r="C173" s="614"/>
      <c r="D173" s="710"/>
      <c r="E173" s="448"/>
      <c r="F173" s="148" t="s">
        <v>376</v>
      </c>
      <c r="G173" s="523" t="s">
        <v>400</v>
      </c>
      <c r="H173" s="523"/>
      <c r="I173" s="523"/>
      <c r="J173" s="523"/>
      <c r="K173" s="583"/>
      <c r="L173" s="602"/>
    </row>
    <row r="174" spans="1:12" ht="15" customHeight="1" x14ac:dyDescent="0.25">
      <c r="A174" s="564"/>
      <c r="B174" s="568"/>
      <c r="C174" s="614"/>
      <c r="D174" s="710"/>
      <c r="E174" s="448"/>
      <c r="F174" s="148" t="s">
        <v>381</v>
      </c>
      <c r="G174" s="523" t="s">
        <v>1296</v>
      </c>
      <c r="H174" s="523"/>
      <c r="I174" s="523"/>
      <c r="J174" s="523"/>
      <c r="K174" s="583"/>
      <c r="L174" s="602"/>
    </row>
    <row r="175" spans="1:12" ht="15" customHeight="1" x14ac:dyDescent="0.25">
      <c r="A175" s="564"/>
      <c r="B175" s="568"/>
      <c r="C175" s="614"/>
      <c r="D175" s="710"/>
      <c r="E175" s="448"/>
      <c r="F175" s="148" t="s">
        <v>383</v>
      </c>
      <c r="G175" s="523" t="s">
        <v>1296</v>
      </c>
      <c r="H175" s="523"/>
      <c r="I175" s="523"/>
      <c r="J175" s="523"/>
      <c r="K175" s="584">
        <v>5</v>
      </c>
      <c r="L175" s="533">
        <v>79975</v>
      </c>
    </row>
    <row r="176" spans="1:12" ht="15" customHeight="1" x14ac:dyDescent="0.25">
      <c r="A176" s="564"/>
      <c r="B176" s="568"/>
      <c r="C176" s="614"/>
      <c r="D176" s="710"/>
      <c r="E176" s="448"/>
      <c r="F176" s="148" t="s">
        <v>402</v>
      </c>
      <c r="G176" s="523" t="s">
        <v>1297</v>
      </c>
      <c r="H176" s="523"/>
      <c r="I176" s="523"/>
      <c r="J176" s="523"/>
      <c r="K176" s="585"/>
      <c r="L176" s="603" t="e">
        <f>#REF!-#REF!*10%</f>
        <v>#REF!</v>
      </c>
    </row>
    <row r="177" spans="1:12" ht="15" customHeight="1" x14ac:dyDescent="0.25">
      <c r="A177" s="564"/>
      <c r="B177" s="568"/>
      <c r="C177" s="614"/>
      <c r="D177" s="710"/>
      <c r="E177" s="448"/>
      <c r="F177" s="148" t="s">
        <v>403</v>
      </c>
      <c r="G177" s="523" t="s">
        <v>404</v>
      </c>
      <c r="H177" s="523"/>
      <c r="I177" s="523"/>
      <c r="J177" s="523"/>
      <c r="K177" s="585"/>
      <c r="L177" s="603" t="e">
        <f>#REF!-#REF!*10%</f>
        <v>#REF!</v>
      </c>
    </row>
    <row r="178" spans="1:12" ht="15" customHeight="1" x14ac:dyDescent="0.25">
      <c r="A178" s="564"/>
      <c r="B178" s="568"/>
      <c r="C178" s="614"/>
      <c r="D178" s="710"/>
      <c r="E178" s="448"/>
      <c r="F178" s="94" t="s">
        <v>358</v>
      </c>
      <c r="G178" s="523" t="s">
        <v>359</v>
      </c>
      <c r="H178" s="523"/>
      <c r="I178" s="523"/>
      <c r="J178" s="523"/>
      <c r="K178" s="585"/>
      <c r="L178" s="603" t="e">
        <f>#REF!-#REF!*10%</f>
        <v>#REF!</v>
      </c>
    </row>
    <row r="179" spans="1:12" ht="15" customHeight="1" x14ac:dyDescent="0.25">
      <c r="A179" s="564"/>
      <c r="B179" s="568"/>
      <c r="C179" s="614"/>
      <c r="D179" s="710"/>
      <c r="E179" s="448"/>
      <c r="F179" s="148" t="s">
        <v>389</v>
      </c>
      <c r="G179" s="523" t="s">
        <v>390</v>
      </c>
      <c r="H179" s="523"/>
      <c r="I179" s="523"/>
      <c r="J179" s="523"/>
      <c r="K179" s="585"/>
      <c r="L179" s="603" t="e">
        <f>#REF!-#REF!*10%</f>
        <v>#REF!</v>
      </c>
    </row>
    <row r="180" spans="1:12" ht="15" customHeight="1" x14ac:dyDescent="0.25">
      <c r="A180" s="564"/>
      <c r="B180" s="568"/>
      <c r="C180" s="614"/>
      <c r="D180" s="710"/>
      <c r="E180" s="448"/>
      <c r="F180" s="93" t="s">
        <v>704</v>
      </c>
      <c r="G180" s="523" t="s">
        <v>705</v>
      </c>
      <c r="H180" s="523"/>
      <c r="I180" s="523"/>
      <c r="J180" s="523"/>
      <c r="K180" s="585"/>
      <c r="L180" s="603" t="e">
        <f>#REF!-#REF!*10%</f>
        <v>#REF!</v>
      </c>
    </row>
    <row r="181" spans="1:12" ht="15" customHeight="1" x14ac:dyDescent="0.25">
      <c r="A181" s="564"/>
      <c r="B181" s="568"/>
      <c r="C181" s="614"/>
      <c r="D181" s="710"/>
      <c r="E181" s="448"/>
      <c r="F181" s="93" t="s">
        <v>706</v>
      </c>
      <c r="G181" s="523" t="s">
        <v>390</v>
      </c>
      <c r="H181" s="523"/>
      <c r="I181" s="523"/>
      <c r="J181" s="523"/>
      <c r="K181" s="585"/>
      <c r="L181" s="603" t="e">
        <f>#REF!-#REF!*10%</f>
        <v>#REF!</v>
      </c>
    </row>
    <row r="182" spans="1:12" ht="15" customHeight="1" x14ac:dyDescent="0.25">
      <c r="A182" s="564"/>
      <c r="B182" s="568"/>
      <c r="C182" s="614"/>
      <c r="D182" s="710"/>
      <c r="E182" s="448"/>
      <c r="F182" s="93" t="s">
        <v>1271</v>
      </c>
      <c r="G182" s="523" t="s">
        <v>390</v>
      </c>
      <c r="H182" s="523"/>
      <c r="I182" s="523"/>
      <c r="J182" s="523"/>
      <c r="K182" s="585"/>
      <c r="L182" s="603" t="e">
        <f>#REF!-#REF!*10%</f>
        <v>#REF!</v>
      </c>
    </row>
    <row r="183" spans="1:12" ht="15" customHeight="1" x14ac:dyDescent="0.25">
      <c r="A183" s="564"/>
      <c r="B183" s="568"/>
      <c r="C183" s="614"/>
      <c r="D183" s="710"/>
      <c r="E183" s="448"/>
      <c r="F183" s="93" t="s">
        <v>707</v>
      </c>
      <c r="G183" s="523" t="s">
        <v>1270</v>
      </c>
      <c r="H183" s="523"/>
      <c r="I183" s="523"/>
      <c r="J183" s="523"/>
      <c r="K183" s="585"/>
      <c r="L183" s="603" t="e">
        <f>#REF!-#REF!*10%</f>
        <v>#REF!</v>
      </c>
    </row>
    <row r="184" spans="1:12" ht="15" customHeight="1" x14ac:dyDescent="0.25">
      <c r="A184" s="564"/>
      <c r="B184" s="568"/>
      <c r="C184" s="614"/>
      <c r="D184" s="710"/>
      <c r="E184" s="448"/>
      <c r="F184" s="93" t="s">
        <v>708</v>
      </c>
      <c r="G184" s="523" t="s">
        <v>390</v>
      </c>
      <c r="H184" s="523"/>
      <c r="I184" s="523"/>
      <c r="J184" s="523"/>
      <c r="K184" s="585"/>
      <c r="L184" s="603" t="e">
        <f>#REF!-#REF!*10%</f>
        <v>#REF!</v>
      </c>
    </row>
    <row r="185" spans="1:12" ht="15" customHeight="1" x14ac:dyDescent="0.25">
      <c r="A185" s="564"/>
      <c r="B185" s="568"/>
      <c r="C185" s="614"/>
      <c r="D185" s="710"/>
      <c r="E185" s="448"/>
      <c r="F185" s="148" t="s">
        <v>377</v>
      </c>
      <c r="G185" s="523" t="s">
        <v>387</v>
      </c>
      <c r="H185" s="523"/>
      <c r="I185" s="523"/>
      <c r="J185" s="523"/>
      <c r="K185" s="585"/>
      <c r="L185" s="603" t="e">
        <f>#REF!-#REF!*10%</f>
        <v>#REF!</v>
      </c>
    </row>
    <row r="186" spans="1:12" ht="15.6" customHeight="1" x14ac:dyDescent="0.25">
      <c r="A186" s="564"/>
      <c r="B186" s="568"/>
      <c r="C186" s="614"/>
      <c r="D186" s="710"/>
      <c r="E186" s="448"/>
      <c r="F186" s="148" t="s">
        <v>562</v>
      </c>
      <c r="G186" s="523" t="s">
        <v>1024</v>
      </c>
      <c r="H186" s="523"/>
      <c r="I186" s="523"/>
      <c r="J186" s="523"/>
      <c r="K186" s="585"/>
      <c r="L186" s="603" t="e">
        <f>#REF!-#REF!*10%</f>
        <v>#REF!</v>
      </c>
    </row>
    <row r="187" spans="1:12" ht="15.6" customHeight="1" x14ac:dyDescent="0.25">
      <c r="A187" s="564"/>
      <c r="B187" s="568"/>
      <c r="C187" s="614"/>
      <c r="D187" s="710"/>
      <c r="E187" s="448"/>
      <c r="F187" s="148" t="s">
        <v>570</v>
      </c>
      <c r="G187" s="523" t="s">
        <v>613</v>
      </c>
      <c r="H187" s="523"/>
      <c r="I187" s="523"/>
      <c r="J187" s="523"/>
      <c r="K187" s="585"/>
      <c r="L187" s="603" t="e">
        <f>#REF!-#REF!*10%</f>
        <v>#REF!</v>
      </c>
    </row>
    <row r="188" spans="1:12" ht="15.6" customHeight="1" x14ac:dyDescent="0.25">
      <c r="A188" s="564"/>
      <c r="B188" s="568"/>
      <c r="C188" s="614"/>
      <c r="D188" s="710"/>
      <c r="E188" s="448"/>
      <c r="F188" s="167" t="s">
        <v>84</v>
      </c>
      <c r="G188" s="465" t="s">
        <v>1711</v>
      </c>
      <c r="H188" s="465"/>
      <c r="I188" s="465"/>
      <c r="J188" s="465"/>
      <c r="K188" s="585"/>
      <c r="L188" s="603" t="e">
        <f>#REF!-#REF!*10%</f>
        <v>#REF!</v>
      </c>
    </row>
    <row r="189" spans="1:12" ht="15" customHeight="1" x14ac:dyDescent="0.25">
      <c r="A189" s="564"/>
      <c r="B189" s="569"/>
      <c r="C189" s="614"/>
      <c r="D189" s="710"/>
      <c r="E189" s="448"/>
      <c r="F189" s="136" t="s">
        <v>1016</v>
      </c>
      <c r="G189" s="454">
        <v>5</v>
      </c>
      <c r="H189" s="454"/>
      <c r="I189" s="454"/>
      <c r="J189" s="454"/>
      <c r="K189" s="585"/>
      <c r="L189" s="603" t="e">
        <f>#REF!-#REF!*10%</f>
        <v>#REF!</v>
      </c>
    </row>
    <row r="241" spans="1:12" s="47" customFormat="1" ht="27.75" customHeight="1" x14ac:dyDescent="0.3">
      <c r="A241" s="166"/>
      <c r="B241" s="166"/>
      <c r="C241" s="366"/>
      <c r="D241" s="52"/>
      <c r="E241" s="52"/>
      <c r="F241" s="168"/>
      <c r="G241" s="169"/>
      <c r="H241" s="169"/>
      <c r="I241" s="169"/>
      <c r="J241" s="169"/>
      <c r="K241" s="169"/>
      <c r="L241" s="339"/>
    </row>
    <row r="242" spans="1:12" s="47" customFormat="1" ht="27.75" customHeight="1" x14ac:dyDescent="0.3">
      <c r="A242" s="166"/>
      <c r="B242" s="166"/>
      <c r="C242" s="366"/>
      <c r="D242" s="52"/>
      <c r="E242" s="52"/>
      <c r="F242" s="168"/>
      <c r="G242" s="169"/>
      <c r="H242" s="169"/>
      <c r="I242" s="169"/>
      <c r="J242" s="169"/>
      <c r="K242" s="169"/>
      <c r="L242" s="339"/>
    </row>
    <row r="243" spans="1:12" s="47" customFormat="1" ht="27.75" customHeight="1" x14ac:dyDescent="0.3">
      <c r="A243" s="166"/>
      <c r="B243" s="166"/>
      <c r="C243" s="366"/>
      <c r="D243" s="52"/>
      <c r="E243" s="52"/>
      <c r="F243" s="168"/>
      <c r="G243" s="169"/>
      <c r="H243" s="169"/>
      <c r="I243" s="169"/>
      <c r="J243" s="169"/>
      <c r="K243" s="169"/>
      <c r="L243" s="339"/>
    </row>
    <row r="244" spans="1:12" s="47" customFormat="1" ht="27.75" customHeight="1" x14ac:dyDescent="0.3">
      <c r="A244" s="166"/>
      <c r="B244" s="166"/>
      <c r="C244" s="366"/>
      <c r="D244" s="52"/>
      <c r="E244" s="52"/>
      <c r="F244" s="168"/>
      <c r="G244" s="169"/>
      <c r="H244" s="169"/>
      <c r="I244" s="169"/>
      <c r="J244" s="169"/>
      <c r="K244" s="169"/>
      <c r="L244" s="339"/>
    </row>
    <row r="245" spans="1:12" s="47" customFormat="1" ht="27.75" customHeight="1" x14ac:dyDescent="0.3">
      <c r="A245" s="166"/>
      <c r="B245" s="166"/>
      <c r="C245" s="366"/>
      <c r="D245" s="52"/>
      <c r="E245" s="52"/>
      <c r="F245" s="168"/>
      <c r="G245" s="169"/>
      <c r="H245" s="169"/>
      <c r="I245" s="169"/>
      <c r="J245" s="169"/>
      <c r="K245" s="169"/>
      <c r="L245" s="339"/>
    </row>
    <row r="246" spans="1:12" s="47" customFormat="1" ht="27.75" customHeight="1" x14ac:dyDescent="0.3">
      <c r="A246" s="166"/>
      <c r="B246" s="166"/>
      <c r="C246" s="366"/>
      <c r="D246" s="52"/>
      <c r="E246" s="52"/>
      <c r="F246" s="168"/>
      <c r="G246" s="169"/>
      <c r="H246" s="169"/>
      <c r="I246" s="169"/>
      <c r="J246" s="169"/>
      <c r="K246" s="169"/>
      <c r="L246" s="339"/>
    </row>
    <row r="247" spans="1:12" s="47" customFormat="1" ht="27.75" customHeight="1" x14ac:dyDescent="0.3">
      <c r="A247" s="166"/>
      <c r="B247" s="166"/>
      <c r="C247" s="366"/>
      <c r="D247" s="52"/>
      <c r="E247" s="52"/>
      <c r="F247" s="168"/>
      <c r="G247" s="169"/>
      <c r="H247" s="169"/>
      <c r="I247" s="169"/>
      <c r="J247" s="169"/>
      <c r="K247" s="169"/>
      <c r="L247" s="339"/>
    </row>
    <row r="248" spans="1:12" s="47" customFormat="1" ht="27.75" customHeight="1" x14ac:dyDescent="0.3">
      <c r="A248" s="166"/>
      <c r="B248" s="166"/>
      <c r="C248" s="366"/>
      <c r="D248" s="52"/>
      <c r="E248" s="52"/>
      <c r="F248" s="168"/>
      <c r="G248" s="169"/>
      <c r="H248" s="169"/>
      <c r="I248" s="169"/>
      <c r="J248" s="169"/>
      <c r="K248" s="169"/>
      <c r="L248" s="339"/>
    </row>
    <row r="249" spans="1:12" s="47" customFormat="1" ht="27.75" customHeight="1" x14ac:dyDescent="0.3">
      <c r="A249" s="166"/>
      <c r="B249" s="166"/>
      <c r="C249" s="366"/>
      <c r="D249" s="52"/>
      <c r="E249" s="52"/>
      <c r="F249" s="168"/>
      <c r="G249" s="169"/>
      <c r="H249" s="169"/>
      <c r="I249" s="169"/>
      <c r="J249" s="169"/>
      <c r="K249" s="169"/>
      <c r="L249" s="339"/>
    </row>
    <row r="250" spans="1:12" s="47" customFormat="1" ht="27.75" customHeight="1" x14ac:dyDescent="0.3">
      <c r="A250" s="166"/>
      <c r="B250" s="166"/>
      <c r="C250" s="366"/>
      <c r="D250" s="52"/>
      <c r="E250" s="52"/>
      <c r="F250" s="168"/>
      <c r="G250" s="169"/>
      <c r="H250" s="169"/>
      <c r="I250" s="169"/>
      <c r="J250" s="169"/>
      <c r="K250" s="169"/>
      <c r="L250" s="339"/>
    </row>
    <row r="251" spans="1:12" s="47" customFormat="1" ht="27.75" customHeight="1" x14ac:dyDescent="0.3">
      <c r="A251" s="166"/>
      <c r="B251" s="166"/>
      <c r="C251" s="366"/>
      <c r="D251" s="52"/>
      <c r="E251" s="52"/>
      <c r="F251" s="168"/>
      <c r="G251" s="169"/>
      <c r="H251" s="169"/>
      <c r="I251" s="169"/>
      <c r="J251" s="169"/>
      <c r="K251" s="169"/>
      <c r="L251" s="339"/>
    </row>
    <row r="252" spans="1:12" s="47" customFormat="1" ht="27.75" customHeight="1" x14ac:dyDescent="0.3">
      <c r="A252" s="166"/>
      <c r="B252" s="166"/>
      <c r="C252" s="366"/>
      <c r="D252" s="52"/>
      <c r="E252" s="52"/>
      <c r="F252" s="168"/>
      <c r="G252" s="169"/>
      <c r="H252" s="169"/>
      <c r="I252" s="169"/>
      <c r="J252" s="169"/>
      <c r="K252" s="169"/>
      <c r="L252" s="339"/>
    </row>
    <row r="253" spans="1:12" s="47" customFormat="1" ht="27.75" customHeight="1" x14ac:dyDescent="0.3">
      <c r="A253" s="166"/>
      <c r="B253" s="166"/>
      <c r="C253" s="366"/>
      <c r="D253" s="52"/>
      <c r="E253" s="52"/>
      <c r="F253" s="168"/>
      <c r="G253" s="169"/>
      <c r="H253" s="169"/>
      <c r="I253" s="169"/>
      <c r="J253" s="169"/>
      <c r="K253" s="169"/>
      <c r="L253" s="339"/>
    </row>
    <row r="254" spans="1:12" s="47" customFormat="1" ht="27.75" customHeight="1" x14ac:dyDescent="0.3">
      <c r="A254" s="166"/>
      <c r="B254" s="166"/>
      <c r="C254" s="366"/>
      <c r="D254" s="52"/>
      <c r="E254" s="52"/>
      <c r="F254" s="168"/>
      <c r="G254" s="169"/>
      <c r="H254" s="169"/>
      <c r="I254" s="169"/>
      <c r="J254" s="169"/>
      <c r="K254" s="169"/>
      <c r="L254" s="339"/>
    </row>
    <row r="255" spans="1:12" s="47" customFormat="1" ht="27.75" customHeight="1" x14ac:dyDescent="0.3">
      <c r="A255" s="166"/>
      <c r="B255" s="166"/>
      <c r="C255" s="366"/>
      <c r="D255" s="52"/>
      <c r="E255" s="52"/>
      <c r="F255" s="168"/>
      <c r="G255" s="169"/>
      <c r="H255" s="169"/>
      <c r="I255" s="169"/>
      <c r="J255" s="169"/>
      <c r="K255" s="169"/>
      <c r="L255" s="339"/>
    </row>
    <row r="256" spans="1:12" s="47" customFormat="1" ht="27.75" customHeight="1" x14ac:dyDescent="0.3">
      <c r="A256" s="166"/>
      <c r="B256" s="166"/>
      <c r="C256" s="366"/>
      <c r="D256" s="52"/>
      <c r="E256" s="52"/>
      <c r="F256" s="168"/>
      <c r="G256" s="169"/>
      <c r="H256" s="169"/>
      <c r="I256" s="169"/>
      <c r="J256" s="169"/>
      <c r="K256" s="169"/>
      <c r="L256" s="339"/>
    </row>
    <row r="257" spans="1:12" s="47" customFormat="1" ht="27.75" customHeight="1" x14ac:dyDescent="0.3">
      <c r="A257" s="166"/>
      <c r="B257" s="166"/>
      <c r="C257" s="366"/>
      <c r="D257" s="52"/>
      <c r="E257" s="52"/>
      <c r="F257" s="168"/>
      <c r="G257" s="169"/>
      <c r="H257" s="169"/>
      <c r="I257" s="169"/>
      <c r="J257" s="169"/>
      <c r="K257" s="169"/>
      <c r="L257" s="339"/>
    </row>
    <row r="258" spans="1:12" s="47" customFormat="1" ht="27.75" customHeight="1" x14ac:dyDescent="0.3">
      <c r="A258" s="166"/>
      <c r="B258" s="166"/>
      <c r="C258" s="366"/>
      <c r="D258" s="52"/>
      <c r="E258" s="52"/>
      <c r="F258" s="168"/>
      <c r="G258" s="169"/>
      <c r="H258" s="169"/>
      <c r="I258" s="169"/>
      <c r="J258" s="169"/>
      <c r="K258" s="169"/>
      <c r="L258" s="339"/>
    </row>
    <row r="259" spans="1:12" s="47" customFormat="1" ht="27.75" customHeight="1" x14ac:dyDescent="0.3">
      <c r="A259" s="166"/>
      <c r="B259" s="166"/>
      <c r="C259" s="366"/>
      <c r="D259" s="52"/>
      <c r="E259" s="52"/>
      <c r="F259" s="168"/>
      <c r="G259" s="169"/>
      <c r="H259" s="169"/>
      <c r="I259" s="169"/>
      <c r="J259" s="169"/>
      <c r="K259" s="169"/>
      <c r="L259" s="339"/>
    </row>
    <row r="260" spans="1:12" s="47" customFormat="1" ht="27.75" customHeight="1" x14ac:dyDescent="0.3">
      <c r="A260" s="166"/>
      <c r="B260" s="166"/>
      <c r="C260" s="366"/>
      <c r="D260" s="52"/>
      <c r="E260" s="52"/>
      <c r="F260" s="168"/>
      <c r="G260" s="169"/>
      <c r="H260" s="169"/>
      <c r="I260" s="169"/>
      <c r="J260" s="169"/>
      <c r="K260" s="169"/>
      <c r="L260" s="339"/>
    </row>
    <row r="261" spans="1:12" s="47" customFormat="1" ht="27.75" customHeight="1" x14ac:dyDescent="0.3">
      <c r="A261" s="166"/>
      <c r="B261" s="166"/>
      <c r="C261" s="366"/>
      <c r="D261" s="52"/>
      <c r="E261" s="52"/>
      <c r="F261" s="168"/>
      <c r="G261" s="169"/>
      <c r="H261" s="169"/>
      <c r="I261" s="169"/>
      <c r="J261" s="169"/>
      <c r="K261" s="169"/>
      <c r="L261" s="339"/>
    </row>
    <row r="262" spans="1:12" s="47" customFormat="1" ht="27.75" customHeight="1" x14ac:dyDescent="0.3">
      <c r="A262" s="166"/>
      <c r="B262" s="166"/>
      <c r="C262" s="366"/>
      <c r="D262" s="52"/>
      <c r="E262" s="52"/>
      <c r="F262" s="168"/>
      <c r="G262" s="169"/>
      <c r="H262" s="169"/>
      <c r="I262" s="169"/>
      <c r="J262" s="169"/>
      <c r="K262" s="169"/>
      <c r="L262" s="339"/>
    </row>
    <row r="263" spans="1:12" s="47" customFormat="1" ht="27.75" customHeight="1" x14ac:dyDescent="0.3">
      <c r="A263" s="166"/>
      <c r="B263" s="166"/>
      <c r="C263" s="366"/>
      <c r="D263" s="52"/>
      <c r="E263" s="52"/>
      <c r="F263" s="168"/>
      <c r="G263" s="169"/>
      <c r="H263" s="169"/>
      <c r="I263" s="169"/>
      <c r="J263" s="169"/>
      <c r="K263" s="169"/>
      <c r="L263" s="339"/>
    </row>
    <row r="264" spans="1:12" s="47" customFormat="1" ht="27.75" customHeight="1" x14ac:dyDescent="0.3">
      <c r="A264" s="166"/>
      <c r="B264" s="166"/>
      <c r="C264" s="366"/>
      <c r="D264" s="52"/>
      <c r="E264" s="52"/>
      <c r="F264" s="168"/>
      <c r="G264" s="169"/>
      <c r="H264" s="169"/>
      <c r="I264" s="169"/>
      <c r="J264" s="169"/>
      <c r="K264" s="169"/>
      <c r="L264" s="339"/>
    </row>
    <row r="265" spans="1:12" s="47" customFormat="1" ht="27.75" customHeight="1" x14ac:dyDescent="0.3">
      <c r="A265" s="166"/>
      <c r="B265" s="166"/>
      <c r="C265" s="366"/>
      <c r="D265" s="52"/>
      <c r="E265" s="52"/>
      <c r="F265" s="168"/>
      <c r="G265" s="169"/>
      <c r="H265" s="169"/>
      <c r="I265" s="169"/>
      <c r="J265" s="169"/>
      <c r="K265" s="169"/>
      <c r="L265" s="339"/>
    </row>
    <row r="266" spans="1:12" s="47" customFormat="1" ht="27.75" customHeight="1" x14ac:dyDescent="0.3">
      <c r="A266" s="166"/>
      <c r="B266" s="166"/>
      <c r="C266" s="366"/>
      <c r="D266" s="52"/>
      <c r="E266" s="52"/>
      <c r="F266" s="168"/>
      <c r="G266" s="169"/>
      <c r="H266" s="169"/>
      <c r="I266" s="169"/>
      <c r="J266" s="169"/>
      <c r="K266" s="169"/>
      <c r="L266" s="339"/>
    </row>
    <row r="267" spans="1:12" s="47" customFormat="1" ht="27.75" customHeight="1" x14ac:dyDescent="0.3">
      <c r="A267" s="166"/>
      <c r="B267" s="166"/>
      <c r="C267" s="366"/>
      <c r="D267" s="52"/>
      <c r="E267" s="52"/>
      <c r="F267" s="168"/>
      <c r="G267" s="169"/>
      <c r="H267" s="169"/>
      <c r="I267" s="169"/>
      <c r="J267" s="169"/>
      <c r="K267" s="169"/>
      <c r="L267" s="339"/>
    </row>
    <row r="268" spans="1:12" s="47" customFormat="1" ht="27.75" customHeight="1" x14ac:dyDescent="0.3">
      <c r="A268" s="166"/>
      <c r="B268" s="166"/>
      <c r="C268" s="366"/>
      <c r="D268" s="52"/>
      <c r="E268" s="52"/>
      <c r="F268" s="168"/>
      <c r="G268" s="169"/>
      <c r="H268" s="169"/>
      <c r="I268" s="169"/>
      <c r="J268" s="169"/>
      <c r="K268" s="169"/>
      <c r="L268" s="339"/>
    </row>
    <row r="269" spans="1:12" s="47" customFormat="1" ht="27.75" customHeight="1" x14ac:dyDescent="0.3">
      <c r="A269" s="166"/>
      <c r="B269" s="166"/>
      <c r="C269" s="366"/>
      <c r="D269" s="52"/>
      <c r="E269" s="52"/>
      <c r="F269" s="168"/>
      <c r="G269" s="169"/>
      <c r="H269" s="169"/>
      <c r="I269" s="169"/>
      <c r="J269" s="169"/>
      <c r="K269" s="169"/>
      <c r="L269" s="339"/>
    </row>
    <row r="270" spans="1:12" s="47" customFormat="1" ht="27.75" customHeight="1" x14ac:dyDescent="0.3">
      <c r="A270" s="166"/>
      <c r="B270" s="166"/>
      <c r="C270" s="366"/>
      <c r="D270" s="52"/>
      <c r="E270" s="52"/>
      <c r="F270" s="168"/>
      <c r="G270" s="169"/>
      <c r="H270" s="169"/>
      <c r="I270" s="169"/>
      <c r="J270" s="169"/>
      <c r="K270" s="169"/>
      <c r="L270" s="339"/>
    </row>
    <row r="271" spans="1:12" s="47" customFormat="1" ht="27.75" customHeight="1" x14ac:dyDescent="0.3">
      <c r="A271" s="166"/>
      <c r="B271" s="166"/>
      <c r="C271" s="366"/>
      <c r="D271" s="52"/>
      <c r="E271" s="52"/>
      <c r="F271" s="168"/>
      <c r="G271" s="169"/>
      <c r="H271" s="169"/>
      <c r="I271" s="169"/>
      <c r="J271" s="169"/>
      <c r="K271" s="169"/>
      <c r="L271" s="339"/>
    </row>
    <row r="272" spans="1:12" s="47" customFormat="1" ht="27.75" customHeight="1" x14ac:dyDescent="0.3">
      <c r="A272" s="166"/>
      <c r="B272" s="166"/>
      <c r="C272" s="366"/>
      <c r="D272" s="52"/>
      <c r="E272" s="52"/>
      <c r="F272" s="168"/>
      <c r="G272" s="169"/>
      <c r="H272" s="169"/>
      <c r="I272" s="169"/>
      <c r="J272" s="169"/>
      <c r="K272" s="169"/>
      <c r="L272" s="339"/>
    </row>
    <row r="273" spans="1:12" s="47" customFormat="1" ht="27.75" customHeight="1" x14ac:dyDescent="0.3">
      <c r="A273" s="166"/>
      <c r="B273" s="166"/>
      <c r="C273" s="366"/>
      <c r="D273" s="52"/>
      <c r="E273" s="52"/>
      <c r="F273" s="168"/>
      <c r="G273" s="169"/>
      <c r="H273" s="169"/>
      <c r="I273" s="169"/>
      <c r="J273" s="169"/>
      <c r="K273" s="169"/>
      <c r="L273" s="339"/>
    </row>
    <row r="274" spans="1:12" s="47" customFormat="1" ht="27.75" customHeight="1" x14ac:dyDescent="0.3">
      <c r="A274" s="166"/>
      <c r="B274" s="166"/>
      <c r="C274" s="366"/>
      <c r="D274" s="52"/>
      <c r="E274" s="52"/>
      <c r="F274" s="168"/>
      <c r="G274" s="169"/>
      <c r="H274" s="169"/>
      <c r="I274" s="169"/>
      <c r="J274" s="169"/>
      <c r="K274" s="169"/>
      <c r="L274" s="339"/>
    </row>
    <row r="275" spans="1:12" s="47" customFormat="1" ht="27.75" customHeight="1" x14ac:dyDescent="0.3">
      <c r="A275" s="166"/>
      <c r="B275" s="166"/>
      <c r="C275" s="366"/>
      <c r="D275" s="52"/>
      <c r="E275" s="52"/>
      <c r="F275" s="168"/>
      <c r="G275" s="169"/>
      <c r="H275" s="169"/>
      <c r="I275" s="169"/>
      <c r="J275" s="169"/>
      <c r="K275" s="169"/>
      <c r="L275" s="339"/>
    </row>
    <row r="276" spans="1:12" s="47" customFormat="1" ht="27.75" customHeight="1" x14ac:dyDescent="0.3">
      <c r="A276" s="166"/>
      <c r="B276" s="166"/>
      <c r="C276" s="366"/>
      <c r="D276" s="52"/>
      <c r="E276" s="52"/>
      <c r="F276" s="168"/>
      <c r="G276" s="169"/>
      <c r="H276" s="169"/>
      <c r="I276" s="169"/>
      <c r="J276" s="169"/>
      <c r="K276" s="169"/>
      <c r="L276" s="339"/>
    </row>
    <row r="277" spans="1:12" s="47" customFormat="1" ht="27.75" customHeight="1" x14ac:dyDescent="0.3">
      <c r="A277" s="166"/>
      <c r="B277" s="166"/>
      <c r="C277" s="366"/>
      <c r="D277" s="52"/>
      <c r="E277" s="52"/>
      <c r="F277" s="168"/>
      <c r="G277" s="169"/>
      <c r="H277" s="169"/>
      <c r="I277" s="169"/>
      <c r="J277" s="169"/>
      <c r="K277" s="169"/>
      <c r="L277" s="339"/>
    </row>
    <row r="278" spans="1:12" s="47" customFormat="1" ht="27.75" customHeight="1" x14ac:dyDescent="0.3">
      <c r="A278" s="166"/>
      <c r="B278" s="166"/>
      <c r="C278" s="366"/>
      <c r="D278" s="52"/>
      <c r="E278" s="52"/>
      <c r="F278" s="168"/>
      <c r="G278" s="169"/>
      <c r="H278" s="169"/>
      <c r="I278" s="169"/>
      <c r="J278" s="169"/>
      <c r="K278" s="169"/>
      <c r="L278" s="339"/>
    </row>
    <row r="279" spans="1:12" s="47" customFormat="1" ht="27.75" customHeight="1" x14ac:dyDescent="0.3">
      <c r="A279" s="166"/>
      <c r="B279" s="166"/>
      <c r="C279" s="366"/>
      <c r="D279" s="52"/>
      <c r="E279" s="52"/>
      <c r="F279" s="168"/>
      <c r="G279" s="169"/>
      <c r="H279" s="169"/>
      <c r="I279" s="169"/>
      <c r="J279" s="169"/>
      <c r="K279" s="169"/>
      <c r="L279" s="339"/>
    </row>
    <row r="280" spans="1:12" s="47" customFormat="1" ht="27.75" customHeight="1" x14ac:dyDescent="0.3">
      <c r="A280" s="166"/>
      <c r="B280" s="166"/>
      <c r="C280" s="366"/>
      <c r="D280" s="52"/>
      <c r="E280" s="52"/>
      <c r="F280" s="168"/>
      <c r="G280" s="169"/>
      <c r="H280" s="169"/>
      <c r="I280" s="169"/>
      <c r="J280" s="169"/>
      <c r="K280" s="169"/>
      <c r="L280" s="339"/>
    </row>
    <row r="281" spans="1:12" s="47" customFormat="1" ht="27.75" customHeight="1" x14ac:dyDescent="0.3">
      <c r="A281" s="166"/>
      <c r="B281" s="166"/>
      <c r="C281" s="366"/>
      <c r="D281" s="52"/>
      <c r="E281" s="52"/>
      <c r="F281" s="168"/>
      <c r="G281" s="169"/>
      <c r="H281" s="169"/>
      <c r="I281" s="169"/>
      <c r="J281" s="169"/>
      <c r="K281" s="169"/>
      <c r="L281" s="339"/>
    </row>
    <row r="282" spans="1:12" s="47" customFormat="1" ht="27.75" customHeight="1" x14ac:dyDescent="0.3">
      <c r="A282" s="166"/>
      <c r="B282" s="166"/>
      <c r="C282" s="366"/>
      <c r="D282" s="52"/>
      <c r="E282" s="52"/>
      <c r="F282" s="168"/>
      <c r="G282" s="169"/>
      <c r="H282" s="169"/>
      <c r="I282" s="169"/>
      <c r="J282" s="169"/>
      <c r="K282" s="169"/>
      <c r="L282" s="339"/>
    </row>
    <row r="283" spans="1:12" s="47" customFormat="1" ht="27.75" customHeight="1" x14ac:dyDescent="0.3">
      <c r="A283" s="166"/>
      <c r="B283" s="166"/>
      <c r="C283" s="366"/>
      <c r="D283" s="52"/>
      <c r="E283" s="52"/>
      <c r="F283" s="168"/>
      <c r="G283" s="169"/>
      <c r="H283" s="169"/>
      <c r="I283" s="169"/>
      <c r="J283" s="169"/>
      <c r="K283" s="169"/>
      <c r="L283" s="339"/>
    </row>
    <row r="284" spans="1:12" s="47" customFormat="1" ht="27.75" customHeight="1" x14ac:dyDescent="0.3">
      <c r="A284" s="166"/>
      <c r="B284" s="166"/>
      <c r="C284" s="366"/>
      <c r="D284" s="52"/>
      <c r="E284" s="52"/>
      <c r="F284" s="168"/>
      <c r="G284" s="169"/>
      <c r="H284" s="169"/>
      <c r="I284" s="169"/>
      <c r="J284" s="169"/>
      <c r="K284" s="169"/>
      <c r="L284" s="339"/>
    </row>
    <row r="285" spans="1:12" s="47" customFormat="1" ht="27.75" customHeight="1" x14ac:dyDescent="0.3">
      <c r="A285" s="166"/>
      <c r="B285" s="166"/>
      <c r="C285" s="366"/>
      <c r="D285" s="52"/>
      <c r="E285" s="52"/>
      <c r="F285" s="168"/>
      <c r="G285" s="169"/>
      <c r="H285" s="169"/>
      <c r="I285" s="169"/>
      <c r="J285" s="169"/>
      <c r="K285" s="169"/>
      <c r="L285" s="339"/>
    </row>
    <row r="286" spans="1:12" s="47" customFormat="1" ht="27.75" customHeight="1" x14ac:dyDescent="0.3">
      <c r="A286" s="166"/>
      <c r="B286" s="166"/>
      <c r="C286" s="366"/>
      <c r="D286" s="52"/>
      <c r="E286" s="52"/>
      <c r="F286" s="168"/>
      <c r="G286" s="169"/>
      <c r="H286" s="169"/>
      <c r="I286" s="169"/>
      <c r="J286" s="169"/>
      <c r="K286" s="169"/>
      <c r="L286" s="339"/>
    </row>
    <row r="287" spans="1:12" s="47" customFormat="1" ht="27.75" customHeight="1" x14ac:dyDescent="0.3">
      <c r="A287" s="166"/>
      <c r="B287" s="166"/>
      <c r="C287" s="366"/>
      <c r="D287" s="52"/>
      <c r="E287" s="52"/>
      <c r="F287" s="168"/>
      <c r="G287" s="169"/>
      <c r="H287" s="169"/>
      <c r="I287" s="169"/>
      <c r="J287" s="169"/>
      <c r="K287" s="169"/>
      <c r="L287" s="339"/>
    </row>
    <row r="288" spans="1:12" s="47" customFormat="1" ht="27.75" customHeight="1" x14ac:dyDescent="0.3">
      <c r="A288" s="166"/>
      <c r="B288" s="166"/>
      <c r="C288" s="366"/>
      <c r="D288" s="52"/>
      <c r="E288" s="52"/>
      <c r="F288" s="168"/>
      <c r="G288" s="169"/>
      <c r="H288" s="169"/>
      <c r="I288" s="169"/>
      <c r="J288" s="169"/>
      <c r="K288" s="169"/>
      <c r="L288" s="339"/>
    </row>
    <row r="289" spans="1:12" s="47" customFormat="1" ht="27.75" customHeight="1" x14ac:dyDescent="0.3">
      <c r="A289" s="166"/>
      <c r="B289" s="166"/>
      <c r="C289" s="366"/>
      <c r="D289" s="52"/>
      <c r="E289" s="52"/>
      <c r="F289" s="168"/>
      <c r="G289" s="169"/>
      <c r="H289" s="169"/>
      <c r="I289" s="169"/>
      <c r="J289" s="169"/>
      <c r="K289" s="169"/>
      <c r="L289" s="339"/>
    </row>
    <row r="290" spans="1:12" s="47" customFormat="1" ht="27.75" customHeight="1" x14ac:dyDescent="0.3">
      <c r="A290" s="166"/>
      <c r="B290" s="166"/>
      <c r="C290" s="366"/>
      <c r="D290" s="52"/>
      <c r="E290" s="52"/>
      <c r="F290" s="168"/>
      <c r="G290" s="169"/>
      <c r="H290" s="169"/>
      <c r="I290" s="169"/>
      <c r="J290" s="169"/>
      <c r="K290" s="169"/>
      <c r="L290" s="339"/>
    </row>
    <row r="291" spans="1:12" s="47" customFormat="1" ht="27.75" customHeight="1" x14ac:dyDescent="0.3">
      <c r="A291" s="166"/>
      <c r="B291" s="166"/>
      <c r="C291" s="366"/>
      <c r="D291" s="52"/>
      <c r="E291" s="52"/>
      <c r="F291" s="168"/>
      <c r="G291" s="169"/>
      <c r="H291" s="169"/>
      <c r="I291" s="169"/>
      <c r="J291" s="169"/>
      <c r="K291" s="169"/>
      <c r="L291" s="339"/>
    </row>
    <row r="292" spans="1:12" s="47" customFormat="1" ht="27.75" customHeight="1" x14ac:dyDescent="0.3">
      <c r="A292" s="166"/>
      <c r="B292" s="166"/>
      <c r="C292" s="366"/>
      <c r="D292" s="52"/>
      <c r="E292" s="52"/>
      <c r="F292" s="168"/>
      <c r="G292" s="169"/>
      <c r="H292" s="169"/>
      <c r="I292" s="169"/>
      <c r="J292" s="169"/>
      <c r="K292" s="169"/>
      <c r="L292" s="339"/>
    </row>
    <row r="293" spans="1:12" s="47" customFormat="1" ht="27.75" customHeight="1" x14ac:dyDescent="0.3">
      <c r="A293" s="166"/>
      <c r="B293" s="166"/>
      <c r="C293" s="366"/>
      <c r="D293" s="52"/>
      <c r="E293" s="52"/>
      <c r="F293" s="168"/>
      <c r="G293" s="169"/>
      <c r="H293" s="169"/>
      <c r="I293" s="169"/>
      <c r="J293" s="169"/>
      <c r="K293" s="169"/>
      <c r="L293" s="339"/>
    </row>
    <row r="294" spans="1:12" s="47" customFormat="1" ht="27.75" customHeight="1" x14ac:dyDescent="0.3">
      <c r="A294" s="166"/>
      <c r="B294" s="166"/>
      <c r="C294" s="366"/>
      <c r="D294" s="52"/>
      <c r="E294" s="52"/>
      <c r="F294" s="168"/>
      <c r="G294" s="169"/>
      <c r="H294" s="169"/>
      <c r="I294" s="169"/>
      <c r="J294" s="169"/>
      <c r="K294" s="169"/>
      <c r="L294" s="339"/>
    </row>
    <row r="295" spans="1:12" s="47" customFormat="1" ht="27.75" customHeight="1" x14ac:dyDescent="0.3">
      <c r="A295" s="166"/>
      <c r="B295" s="166"/>
      <c r="C295" s="366"/>
      <c r="D295" s="52"/>
      <c r="E295" s="52"/>
      <c r="F295" s="168"/>
      <c r="G295" s="169"/>
      <c r="H295" s="169"/>
      <c r="I295" s="169"/>
      <c r="J295" s="169"/>
      <c r="K295" s="169"/>
      <c r="L295" s="339"/>
    </row>
    <row r="296" spans="1:12" s="47" customFormat="1" ht="27.75" customHeight="1" x14ac:dyDescent="0.3">
      <c r="A296" s="166"/>
      <c r="B296" s="166"/>
      <c r="C296" s="366"/>
      <c r="D296" s="52"/>
      <c r="E296" s="52"/>
      <c r="F296" s="168"/>
      <c r="G296" s="169"/>
      <c r="H296" s="169"/>
      <c r="I296" s="169"/>
      <c r="J296" s="169"/>
      <c r="K296" s="169"/>
      <c r="L296" s="339"/>
    </row>
    <row r="297" spans="1:12" s="47" customFormat="1" ht="27.75" customHeight="1" x14ac:dyDescent="0.3">
      <c r="A297" s="166"/>
      <c r="B297" s="166"/>
      <c r="C297" s="366"/>
      <c r="D297" s="52"/>
      <c r="E297" s="52"/>
      <c r="F297" s="168"/>
      <c r="G297" s="169"/>
      <c r="H297" s="169"/>
      <c r="I297" s="169"/>
      <c r="J297" s="169"/>
      <c r="K297" s="169"/>
      <c r="L297" s="339"/>
    </row>
    <row r="298" spans="1:12" s="47" customFormat="1" ht="27.75" customHeight="1" x14ac:dyDescent="0.3">
      <c r="A298" s="166"/>
      <c r="B298" s="166"/>
      <c r="C298" s="366"/>
      <c r="D298" s="52"/>
      <c r="E298" s="52"/>
      <c r="F298" s="168"/>
      <c r="G298" s="169"/>
      <c r="H298" s="169"/>
      <c r="I298" s="169"/>
      <c r="J298" s="169"/>
      <c r="K298" s="169"/>
      <c r="L298" s="339"/>
    </row>
    <row r="299" spans="1:12" s="47" customFormat="1" ht="27.75" customHeight="1" x14ac:dyDescent="0.3">
      <c r="A299" s="166"/>
      <c r="B299" s="166"/>
      <c r="C299" s="366"/>
      <c r="D299" s="52"/>
      <c r="E299" s="52"/>
      <c r="F299" s="168"/>
      <c r="G299" s="169"/>
      <c r="H299" s="169"/>
      <c r="I299" s="169"/>
      <c r="J299" s="169"/>
      <c r="K299" s="169"/>
      <c r="L299" s="339"/>
    </row>
    <row r="300" spans="1:12" s="47" customFormat="1" ht="27.75" customHeight="1" x14ac:dyDescent="0.3">
      <c r="A300" s="166"/>
      <c r="B300" s="166"/>
      <c r="C300" s="366"/>
      <c r="D300" s="52"/>
      <c r="E300" s="52"/>
      <c r="F300" s="168"/>
      <c r="G300" s="169"/>
      <c r="H300" s="169"/>
      <c r="I300" s="169"/>
      <c r="J300" s="169"/>
      <c r="K300" s="169"/>
      <c r="L300" s="339"/>
    </row>
    <row r="301" spans="1:12" s="47" customFormat="1" ht="27.75" customHeight="1" x14ac:dyDescent="0.3">
      <c r="A301" s="166"/>
      <c r="B301" s="166"/>
      <c r="C301" s="366"/>
      <c r="D301" s="52"/>
      <c r="E301" s="52"/>
      <c r="F301" s="168"/>
      <c r="G301" s="169"/>
      <c r="H301" s="169"/>
      <c r="I301" s="169"/>
      <c r="J301" s="169"/>
      <c r="K301" s="169"/>
      <c r="L301" s="339"/>
    </row>
    <row r="302" spans="1:12" s="47" customFormat="1" ht="27.75" customHeight="1" x14ac:dyDescent="0.3">
      <c r="A302" s="166"/>
      <c r="B302" s="166"/>
      <c r="C302" s="366"/>
      <c r="D302" s="52"/>
      <c r="E302" s="52"/>
      <c r="F302" s="168"/>
      <c r="G302" s="169"/>
      <c r="H302" s="169"/>
      <c r="I302" s="169"/>
      <c r="J302" s="169"/>
      <c r="K302" s="169"/>
      <c r="L302" s="339"/>
    </row>
    <row r="303" spans="1:12" s="47" customFormat="1" ht="27.75" customHeight="1" x14ac:dyDescent="0.3">
      <c r="A303" s="166"/>
      <c r="B303" s="166"/>
      <c r="C303" s="366"/>
      <c r="D303" s="52"/>
      <c r="E303" s="52"/>
      <c r="F303" s="168"/>
      <c r="G303" s="169"/>
      <c r="H303" s="169"/>
      <c r="I303" s="169"/>
      <c r="J303" s="169"/>
      <c r="K303" s="169"/>
      <c r="L303" s="339"/>
    </row>
    <row r="304" spans="1:12" s="47" customFormat="1" ht="27.75" customHeight="1" x14ac:dyDescent="0.3">
      <c r="A304" s="166"/>
      <c r="B304" s="166"/>
      <c r="C304" s="366"/>
      <c r="D304" s="52"/>
      <c r="E304" s="52"/>
      <c r="F304" s="168"/>
      <c r="G304" s="169"/>
      <c r="H304" s="169"/>
      <c r="I304" s="169"/>
      <c r="J304" s="169"/>
      <c r="K304" s="169"/>
      <c r="L304" s="339"/>
    </row>
    <row r="305" spans="1:12" s="47" customFormat="1" ht="27.75" customHeight="1" x14ac:dyDescent="0.3">
      <c r="A305" s="166"/>
      <c r="B305" s="166"/>
      <c r="C305" s="366"/>
      <c r="D305" s="52"/>
      <c r="E305" s="52"/>
      <c r="F305" s="168"/>
      <c r="G305" s="169"/>
      <c r="H305" s="169"/>
      <c r="I305" s="169"/>
      <c r="J305" s="169"/>
      <c r="K305" s="169"/>
      <c r="L305" s="339"/>
    </row>
    <row r="306" spans="1:12" s="47" customFormat="1" ht="27.75" customHeight="1" x14ac:dyDescent="0.3">
      <c r="A306" s="166"/>
      <c r="B306" s="166"/>
      <c r="C306" s="366"/>
      <c r="D306" s="52"/>
      <c r="E306" s="52"/>
      <c r="F306" s="168"/>
      <c r="G306" s="169"/>
      <c r="H306" s="169"/>
      <c r="I306" s="169"/>
      <c r="J306" s="169"/>
      <c r="K306" s="169"/>
      <c r="L306" s="339"/>
    </row>
    <row r="307" spans="1:12" s="47" customFormat="1" ht="27.75" customHeight="1" x14ac:dyDescent="0.3">
      <c r="A307" s="166"/>
      <c r="B307" s="166"/>
      <c r="C307" s="366"/>
      <c r="D307" s="52"/>
      <c r="E307" s="52"/>
      <c r="F307" s="168"/>
      <c r="G307" s="169"/>
      <c r="H307" s="169"/>
      <c r="I307" s="169"/>
      <c r="J307" s="169"/>
      <c r="K307" s="169"/>
      <c r="L307" s="339"/>
    </row>
    <row r="308" spans="1:12" s="47" customFormat="1" ht="27.75" customHeight="1" x14ac:dyDescent="0.3">
      <c r="A308" s="166"/>
      <c r="B308" s="166"/>
      <c r="C308" s="366"/>
      <c r="D308" s="52"/>
      <c r="E308" s="52"/>
      <c r="F308" s="168"/>
      <c r="G308" s="169"/>
      <c r="H308" s="169"/>
      <c r="I308" s="169"/>
      <c r="J308" s="169"/>
      <c r="K308" s="169"/>
      <c r="L308" s="339"/>
    </row>
    <row r="309" spans="1:12" s="47" customFormat="1" ht="27.75" customHeight="1" x14ac:dyDescent="0.3">
      <c r="A309" s="166"/>
      <c r="B309" s="166"/>
      <c r="C309" s="366"/>
      <c r="D309" s="52"/>
      <c r="E309" s="52"/>
      <c r="F309" s="168"/>
      <c r="G309" s="169"/>
      <c r="H309" s="169"/>
      <c r="I309" s="169"/>
      <c r="J309" s="169"/>
      <c r="K309" s="169"/>
      <c r="L309" s="339"/>
    </row>
    <row r="310" spans="1:12" s="47" customFormat="1" ht="27.75" customHeight="1" x14ac:dyDescent="0.3">
      <c r="A310" s="166"/>
      <c r="B310" s="166"/>
      <c r="C310" s="366"/>
      <c r="D310" s="52"/>
      <c r="E310" s="52"/>
      <c r="F310" s="168"/>
      <c r="G310" s="169"/>
      <c r="H310" s="169"/>
      <c r="I310" s="169"/>
      <c r="J310" s="169"/>
      <c r="K310" s="169"/>
      <c r="L310" s="339"/>
    </row>
    <row r="311" spans="1:12" s="47" customFormat="1" ht="27.75" customHeight="1" x14ac:dyDescent="0.3">
      <c r="A311" s="166"/>
      <c r="B311" s="166"/>
      <c r="C311" s="366"/>
      <c r="D311" s="52"/>
      <c r="E311" s="52"/>
      <c r="F311" s="168"/>
      <c r="G311" s="169"/>
      <c r="H311" s="169"/>
      <c r="I311" s="169"/>
      <c r="J311" s="169"/>
      <c r="K311" s="169"/>
      <c r="L311" s="339"/>
    </row>
    <row r="312" spans="1:12" s="47" customFormat="1" ht="27.75" customHeight="1" x14ac:dyDescent="0.3">
      <c r="A312" s="166"/>
      <c r="B312" s="166"/>
      <c r="C312" s="366"/>
      <c r="D312" s="52"/>
      <c r="E312" s="52"/>
      <c r="F312" s="168"/>
      <c r="G312" s="169"/>
      <c r="H312" s="169"/>
      <c r="I312" s="169"/>
      <c r="J312" s="169"/>
      <c r="K312" s="169"/>
      <c r="L312" s="339"/>
    </row>
    <row r="313" spans="1:12" s="47" customFormat="1" ht="27.75" customHeight="1" x14ac:dyDescent="0.3">
      <c r="A313" s="166"/>
      <c r="B313" s="166"/>
      <c r="C313" s="366"/>
      <c r="D313" s="52"/>
      <c r="E313" s="52"/>
      <c r="F313" s="168"/>
      <c r="G313" s="169"/>
      <c r="H313" s="169"/>
      <c r="I313" s="169"/>
      <c r="J313" s="169"/>
      <c r="K313" s="169"/>
      <c r="L313" s="339"/>
    </row>
    <row r="314" spans="1:12" s="47" customFormat="1" ht="27.75" customHeight="1" x14ac:dyDescent="0.3">
      <c r="A314" s="166"/>
      <c r="B314" s="166"/>
      <c r="C314" s="366"/>
      <c r="D314" s="52"/>
      <c r="E314" s="52"/>
      <c r="F314" s="168"/>
      <c r="G314" s="169"/>
      <c r="H314" s="169"/>
      <c r="I314" s="169"/>
      <c r="J314" s="169"/>
      <c r="K314" s="169"/>
      <c r="L314" s="339"/>
    </row>
    <row r="315" spans="1:12" s="47" customFormat="1" ht="27.75" customHeight="1" x14ac:dyDescent="0.3">
      <c r="A315" s="166"/>
      <c r="B315" s="166"/>
      <c r="C315" s="366"/>
      <c r="D315" s="52"/>
      <c r="E315" s="52"/>
      <c r="F315" s="168"/>
      <c r="G315" s="169"/>
      <c r="H315" s="169"/>
      <c r="I315" s="169"/>
      <c r="J315" s="169"/>
      <c r="K315" s="169"/>
      <c r="L315" s="339"/>
    </row>
    <row r="316" spans="1:12" s="47" customFormat="1" ht="27.75" customHeight="1" x14ac:dyDescent="0.3">
      <c r="A316" s="166"/>
      <c r="B316" s="166"/>
      <c r="C316" s="366"/>
      <c r="D316" s="52"/>
      <c r="E316" s="52"/>
      <c r="F316" s="168"/>
      <c r="G316" s="169"/>
      <c r="H316" s="169"/>
      <c r="I316" s="169"/>
      <c r="J316" s="169"/>
      <c r="K316" s="169"/>
      <c r="L316" s="339"/>
    </row>
    <row r="317" spans="1:12" s="47" customFormat="1" ht="27.75" customHeight="1" x14ac:dyDescent="0.3">
      <c r="A317" s="166"/>
      <c r="B317" s="166"/>
      <c r="C317" s="366"/>
      <c r="D317" s="52"/>
      <c r="E317" s="52"/>
      <c r="F317" s="168"/>
      <c r="G317" s="169"/>
      <c r="H317" s="169"/>
      <c r="I317" s="169"/>
      <c r="J317" s="169"/>
      <c r="K317" s="169"/>
      <c r="L317" s="339"/>
    </row>
    <row r="318" spans="1:12" s="47" customFormat="1" ht="27.75" customHeight="1" x14ac:dyDescent="0.3">
      <c r="A318" s="166"/>
      <c r="B318" s="166"/>
      <c r="C318" s="366"/>
      <c r="D318" s="52"/>
      <c r="E318" s="52"/>
      <c r="F318" s="168"/>
      <c r="G318" s="169"/>
      <c r="H318" s="169"/>
      <c r="I318" s="169"/>
      <c r="J318" s="169"/>
      <c r="K318" s="169"/>
      <c r="L318" s="339"/>
    </row>
    <row r="319" spans="1:12" s="47" customFormat="1" ht="27.75" customHeight="1" x14ac:dyDescent="0.3">
      <c r="A319" s="166"/>
      <c r="B319" s="166"/>
      <c r="C319" s="366"/>
      <c r="D319" s="52"/>
      <c r="E319" s="52"/>
      <c r="F319" s="168"/>
      <c r="G319" s="169"/>
      <c r="H319" s="169"/>
      <c r="I319" s="169"/>
      <c r="J319" s="169"/>
      <c r="K319" s="169"/>
      <c r="L319" s="339"/>
    </row>
    <row r="320" spans="1:12" s="47" customFormat="1" ht="27.75" customHeight="1" x14ac:dyDescent="0.3">
      <c r="A320" s="166"/>
      <c r="B320" s="166"/>
      <c r="C320" s="366"/>
      <c r="D320" s="52"/>
      <c r="E320" s="52"/>
      <c r="F320" s="168"/>
      <c r="G320" s="169"/>
      <c r="H320" s="169"/>
      <c r="I320" s="169"/>
      <c r="J320" s="169"/>
      <c r="K320" s="169"/>
      <c r="L320" s="339"/>
    </row>
    <row r="321" spans="1:12" s="47" customFormat="1" ht="27.75" customHeight="1" x14ac:dyDescent="0.3">
      <c r="A321" s="166"/>
      <c r="B321" s="166"/>
      <c r="C321" s="366"/>
      <c r="D321" s="52"/>
      <c r="E321" s="52"/>
      <c r="F321" s="168"/>
      <c r="G321" s="169"/>
      <c r="H321" s="169"/>
      <c r="I321" s="169"/>
      <c r="J321" s="169"/>
      <c r="K321" s="169"/>
      <c r="L321" s="339"/>
    </row>
    <row r="322" spans="1:12" s="47" customFormat="1" ht="27.75" customHeight="1" x14ac:dyDescent="0.3">
      <c r="A322" s="166"/>
      <c r="B322" s="166"/>
      <c r="C322" s="366"/>
      <c r="D322" s="52"/>
      <c r="E322" s="52"/>
      <c r="F322" s="168"/>
      <c r="G322" s="169"/>
      <c r="H322" s="169"/>
      <c r="I322" s="169"/>
      <c r="J322" s="169"/>
      <c r="K322" s="169"/>
      <c r="L322" s="339"/>
    </row>
    <row r="323" spans="1:12" s="47" customFormat="1" ht="27.75" customHeight="1" x14ac:dyDescent="0.3">
      <c r="A323" s="166"/>
      <c r="B323" s="166"/>
      <c r="C323" s="366"/>
      <c r="D323" s="52"/>
      <c r="E323" s="52"/>
      <c r="F323" s="168"/>
      <c r="G323" s="169"/>
      <c r="H323" s="169"/>
      <c r="I323" s="169"/>
      <c r="J323" s="169"/>
      <c r="K323" s="169"/>
      <c r="L323" s="339"/>
    </row>
    <row r="324" spans="1:12" s="47" customFormat="1" ht="27.75" customHeight="1" x14ac:dyDescent="0.3">
      <c r="A324" s="166"/>
      <c r="B324" s="166"/>
      <c r="C324" s="366"/>
      <c r="D324" s="52"/>
      <c r="E324" s="52"/>
      <c r="F324" s="168"/>
      <c r="G324" s="169"/>
      <c r="H324" s="169"/>
      <c r="I324" s="169"/>
      <c r="J324" s="169"/>
      <c r="K324" s="169"/>
      <c r="L324" s="339"/>
    </row>
    <row r="325" spans="1:12" s="47" customFormat="1" ht="27.75" customHeight="1" x14ac:dyDescent="0.3">
      <c r="A325" s="166"/>
      <c r="B325" s="166"/>
      <c r="C325" s="366"/>
      <c r="D325" s="52"/>
      <c r="E325" s="52"/>
      <c r="F325" s="168"/>
      <c r="G325" s="169"/>
      <c r="H325" s="169"/>
      <c r="I325" s="169"/>
      <c r="J325" s="169"/>
      <c r="K325" s="169"/>
      <c r="L325" s="339"/>
    </row>
    <row r="326" spans="1:12" s="47" customFormat="1" ht="27.75" customHeight="1" x14ac:dyDescent="0.3">
      <c r="A326" s="166"/>
      <c r="B326" s="166"/>
      <c r="C326" s="366"/>
      <c r="D326" s="52"/>
      <c r="E326" s="52"/>
      <c r="F326" s="168"/>
      <c r="G326" s="169"/>
      <c r="H326" s="169"/>
      <c r="I326" s="169"/>
      <c r="J326" s="169"/>
      <c r="K326" s="169"/>
      <c r="L326" s="339"/>
    </row>
    <row r="327" spans="1:12" s="47" customFormat="1" ht="27.75" customHeight="1" x14ac:dyDescent="0.3">
      <c r="A327" s="166"/>
      <c r="B327" s="166"/>
      <c r="C327" s="366"/>
      <c r="D327" s="52"/>
      <c r="E327" s="52"/>
      <c r="F327" s="168"/>
      <c r="G327" s="169"/>
      <c r="H327" s="169"/>
      <c r="I327" s="169"/>
      <c r="J327" s="169"/>
      <c r="K327" s="169"/>
      <c r="L327" s="339"/>
    </row>
    <row r="328" spans="1:12" s="47" customFormat="1" ht="27.75" customHeight="1" x14ac:dyDescent="0.3">
      <c r="A328" s="166"/>
      <c r="B328" s="166"/>
      <c r="C328" s="366"/>
      <c r="D328" s="52"/>
      <c r="E328" s="52"/>
      <c r="F328" s="168"/>
      <c r="G328" s="169"/>
      <c r="H328" s="169"/>
      <c r="I328" s="169"/>
      <c r="J328" s="169"/>
      <c r="K328" s="169"/>
      <c r="L328" s="339"/>
    </row>
    <row r="329" spans="1:12" s="47" customFormat="1" ht="27.75" customHeight="1" x14ac:dyDescent="0.3">
      <c r="A329" s="166"/>
      <c r="B329" s="166"/>
      <c r="C329" s="366"/>
      <c r="D329" s="52"/>
      <c r="E329" s="52"/>
      <c r="F329" s="168"/>
      <c r="G329" s="169"/>
      <c r="H329" s="169"/>
      <c r="I329" s="169"/>
      <c r="J329" s="169"/>
      <c r="K329" s="169"/>
      <c r="L329" s="339"/>
    </row>
    <row r="330" spans="1:12" s="47" customFormat="1" ht="27.75" customHeight="1" x14ac:dyDescent="0.3">
      <c r="A330" s="166"/>
      <c r="B330" s="166"/>
      <c r="C330" s="366"/>
      <c r="D330" s="52"/>
      <c r="E330" s="52"/>
      <c r="F330" s="168"/>
      <c r="G330" s="169"/>
      <c r="H330" s="169"/>
      <c r="I330" s="169"/>
      <c r="J330" s="169"/>
      <c r="K330" s="169"/>
      <c r="L330" s="339"/>
    </row>
    <row r="331" spans="1:12" s="47" customFormat="1" ht="27.75" customHeight="1" x14ac:dyDescent="0.3">
      <c r="A331" s="166"/>
      <c r="B331" s="166"/>
      <c r="C331" s="366"/>
      <c r="D331" s="52"/>
      <c r="E331" s="52"/>
      <c r="F331" s="168"/>
      <c r="G331" s="169"/>
      <c r="H331" s="169"/>
      <c r="I331" s="169"/>
      <c r="J331" s="169"/>
      <c r="K331" s="169"/>
      <c r="L331" s="339"/>
    </row>
    <row r="332" spans="1:12" s="47" customFormat="1" ht="27.75" customHeight="1" x14ac:dyDescent="0.3">
      <c r="A332" s="166"/>
      <c r="B332" s="166"/>
      <c r="C332" s="366"/>
      <c r="D332" s="52"/>
      <c r="E332" s="52"/>
      <c r="F332" s="168"/>
      <c r="G332" s="169"/>
      <c r="H332" s="169"/>
      <c r="I332" s="169"/>
      <c r="J332" s="169"/>
      <c r="K332" s="169"/>
      <c r="L332" s="339"/>
    </row>
    <row r="333" spans="1:12" s="47" customFormat="1" ht="27.75" customHeight="1" x14ac:dyDescent="0.3">
      <c r="A333" s="166"/>
      <c r="B333" s="166"/>
      <c r="C333" s="366"/>
      <c r="D333" s="52"/>
      <c r="E333" s="52"/>
      <c r="F333" s="168"/>
      <c r="G333" s="169"/>
      <c r="H333" s="169"/>
      <c r="I333" s="169"/>
      <c r="J333" s="169"/>
      <c r="K333" s="169"/>
      <c r="L333" s="339"/>
    </row>
    <row r="334" spans="1:12" s="47" customFormat="1" ht="27.75" customHeight="1" x14ac:dyDescent="0.3">
      <c r="A334" s="166"/>
      <c r="B334" s="166"/>
      <c r="C334" s="366"/>
      <c r="D334" s="52"/>
      <c r="E334" s="52"/>
      <c r="F334" s="168"/>
      <c r="G334" s="169"/>
      <c r="H334" s="169"/>
      <c r="I334" s="169"/>
      <c r="J334" s="169"/>
      <c r="K334" s="169"/>
      <c r="L334" s="339"/>
    </row>
    <row r="335" spans="1:12" s="47" customFormat="1" ht="27.75" customHeight="1" x14ac:dyDescent="0.3">
      <c r="A335" s="166"/>
      <c r="B335" s="166"/>
      <c r="C335" s="366"/>
      <c r="D335" s="52"/>
      <c r="E335" s="52"/>
      <c r="F335" s="168"/>
      <c r="G335" s="169"/>
      <c r="H335" s="169"/>
      <c r="I335" s="169"/>
      <c r="J335" s="169"/>
      <c r="K335" s="169"/>
      <c r="L335" s="339"/>
    </row>
    <row r="336" spans="1:12" s="47" customFormat="1" ht="27.75" customHeight="1" x14ac:dyDescent="0.3">
      <c r="A336" s="166"/>
      <c r="B336" s="166"/>
      <c r="C336" s="366"/>
      <c r="D336" s="52"/>
      <c r="E336" s="52"/>
      <c r="F336" s="168"/>
      <c r="G336" s="169"/>
      <c r="H336" s="169"/>
      <c r="I336" s="169"/>
      <c r="J336" s="169"/>
      <c r="K336" s="169"/>
      <c r="L336" s="339"/>
    </row>
    <row r="337" spans="1:12" s="47" customFormat="1" ht="27.75" customHeight="1" x14ac:dyDescent="0.3">
      <c r="A337" s="166"/>
      <c r="B337" s="166"/>
      <c r="C337" s="366"/>
      <c r="D337" s="52"/>
      <c r="E337" s="52"/>
      <c r="F337" s="168"/>
      <c r="G337" s="169"/>
      <c r="H337" s="169"/>
      <c r="I337" s="169"/>
      <c r="J337" s="169"/>
      <c r="K337" s="169"/>
      <c r="L337" s="339"/>
    </row>
    <row r="338" spans="1:12" s="47" customFormat="1" ht="27.75" customHeight="1" x14ac:dyDescent="0.3">
      <c r="A338" s="166"/>
      <c r="B338" s="166"/>
      <c r="C338" s="366"/>
      <c r="D338" s="52"/>
      <c r="E338" s="52"/>
      <c r="F338" s="168"/>
      <c r="G338" s="169"/>
      <c r="H338" s="169"/>
      <c r="I338" s="169"/>
      <c r="J338" s="169"/>
      <c r="K338" s="169"/>
      <c r="L338" s="339"/>
    </row>
    <row r="339" spans="1:12" s="47" customFormat="1" ht="27.75" customHeight="1" x14ac:dyDescent="0.3">
      <c r="A339" s="166"/>
      <c r="B339" s="166"/>
      <c r="C339" s="366"/>
      <c r="D339" s="52"/>
      <c r="E339" s="52"/>
      <c r="F339" s="168"/>
      <c r="G339" s="169"/>
      <c r="H339" s="169"/>
      <c r="I339" s="169"/>
      <c r="J339" s="169"/>
      <c r="K339" s="169"/>
      <c r="L339" s="339"/>
    </row>
    <row r="340" spans="1:12" s="47" customFormat="1" ht="27.75" customHeight="1" x14ac:dyDescent="0.3">
      <c r="A340" s="166"/>
      <c r="B340" s="166"/>
      <c r="C340" s="366"/>
      <c r="D340" s="52"/>
      <c r="E340" s="52"/>
      <c r="F340" s="168"/>
      <c r="G340" s="169"/>
      <c r="H340" s="169"/>
      <c r="I340" s="169"/>
      <c r="J340" s="169"/>
      <c r="K340" s="169"/>
      <c r="L340" s="339"/>
    </row>
    <row r="341" spans="1:12" s="47" customFormat="1" ht="27.75" customHeight="1" x14ac:dyDescent="0.3">
      <c r="A341" s="166"/>
      <c r="B341" s="166"/>
      <c r="C341" s="366"/>
      <c r="D341" s="52"/>
      <c r="E341" s="52"/>
      <c r="F341" s="168"/>
      <c r="G341" s="169"/>
      <c r="H341" s="169"/>
      <c r="I341" s="169"/>
      <c r="J341" s="169"/>
      <c r="K341" s="169"/>
      <c r="L341" s="339"/>
    </row>
    <row r="342" spans="1:12" s="47" customFormat="1" ht="27.75" customHeight="1" x14ac:dyDescent="0.3">
      <c r="A342" s="166"/>
      <c r="B342" s="166"/>
      <c r="C342" s="366"/>
      <c r="D342" s="52"/>
      <c r="E342" s="52"/>
      <c r="F342" s="168"/>
      <c r="G342" s="169"/>
      <c r="H342" s="169"/>
      <c r="I342" s="169"/>
      <c r="J342" s="169"/>
      <c r="K342" s="169"/>
      <c r="L342" s="339"/>
    </row>
    <row r="343" spans="1:12" s="47" customFormat="1" ht="27.75" customHeight="1" x14ac:dyDescent="0.3">
      <c r="A343" s="166"/>
      <c r="B343" s="166"/>
      <c r="C343" s="366"/>
      <c r="D343" s="52"/>
      <c r="E343" s="52"/>
      <c r="F343" s="168"/>
      <c r="G343" s="169"/>
      <c r="H343" s="169"/>
      <c r="I343" s="169"/>
      <c r="J343" s="169"/>
      <c r="K343" s="169"/>
      <c r="L343" s="339"/>
    </row>
    <row r="344" spans="1:12" s="47" customFormat="1" ht="27.75" customHeight="1" x14ac:dyDescent="0.3">
      <c r="A344" s="166"/>
      <c r="B344" s="166"/>
      <c r="C344" s="366"/>
      <c r="D344" s="52"/>
      <c r="E344" s="52"/>
      <c r="F344" s="168"/>
      <c r="G344" s="169"/>
      <c r="H344" s="169"/>
      <c r="I344" s="169"/>
      <c r="J344" s="169"/>
      <c r="K344" s="169"/>
      <c r="L344" s="339"/>
    </row>
    <row r="345" spans="1:12" s="47" customFormat="1" ht="27.75" customHeight="1" x14ac:dyDescent="0.3">
      <c r="A345" s="166"/>
      <c r="B345" s="166"/>
      <c r="C345" s="366"/>
      <c r="D345" s="52"/>
      <c r="E345" s="52"/>
      <c r="F345" s="168"/>
      <c r="G345" s="169"/>
      <c r="H345" s="169"/>
      <c r="I345" s="169"/>
      <c r="J345" s="169"/>
      <c r="K345" s="169"/>
      <c r="L345" s="339"/>
    </row>
    <row r="346" spans="1:12" s="47" customFormat="1" ht="27.75" customHeight="1" x14ac:dyDescent="0.3">
      <c r="A346" s="166"/>
      <c r="B346" s="166"/>
      <c r="C346" s="366"/>
      <c r="D346" s="52"/>
      <c r="E346" s="52"/>
      <c r="F346" s="168"/>
      <c r="G346" s="169"/>
      <c r="H346" s="169"/>
      <c r="I346" s="169"/>
      <c r="J346" s="169"/>
      <c r="K346" s="169"/>
      <c r="L346" s="339"/>
    </row>
    <row r="347" spans="1:12" s="47" customFormat="1" ht="27.75" customHeight="1" x14ac:dyDescent="0.3">
      <c r="A347" s="166"/>
      <c r="B347" s="166"/>
      <c r="C347" s="366"/>
      <c r="D347" s="52"/>
      <c r="E347" s="52"/>
      <c r="F347" s="168"/>
      <c r="G347" s="169"/>
      <c r="H347" s="169"/>
      <c r="I347" s="169"/>
      <c r="J347" s="169"/>
      <c r="K347" s="169"/>
      <c r="L347" s="339"/>
    </row>
    <row r="348" spans="1:12" s="47" customFormat="1" ht="27.75" customHeight="1" x14ac:dyDescent="0.3">
      <c r="A348" s="166"/>
      <c r="B348" s="166"/>
      <c r="C348" s="366"/>
      <c r="D348" s="52"/>
      <c r="E348" s="52"/>
      <c r="F348" s="168"/>
      <c r="G348" s="169"/>
      <c r="H348" s="169"/>
      <c r="I348" s="169"/>
      <c r="J348" s="169"/>
      <c r="K348" s="169"/>
      <c r="L348" s="339"/>
    </row>
    <row r="349" spans="1:12" s="47" customFormat="1" ht="27.75" customHeight="1" x14ac:dyDescent="0.3">
      <c r="A349" s="166"/>
      <c r="B349" s="166"/>
      <c r="C349" s="366"/>
      <c r="D349" s="52"/>
      <c r="E349" s="52"/>
      <c r="F349" s="168"/>
      <c r="G349" s="169"/>
      <c r="H349" s="169"/>
      <c r="I349" s="169"/>
      <c r="J349" s="169"/>
      <c r="K349" s="169"/>
      <c r="L349" s="339"/>
    </row>
    <row r="350" spans="1:12" s="47" customFormat="1" ht="27.75" customHeight="1" x14ac:dyDescent="0.3">
      <c r="A350" s="166"/>
      <c r="B350" s="166"/>
      <c r="C350" s="366"/>
      <c r="D350" s="52"/>
      <c r="E350" s="52"/>
      <c r="F350" s="168"/>
      <c r="G350" s="169"/>
      <c r="H350" s="169"/>
      <c r="I350" s="169"/>
      <c r="J350" s="169"/>
      <c r="K350" s="169"/>
      <c r="L350" s="339"/>
    </row>
    <row r="351" spans="1:12" s="47" customFormat="1" ht="27.75" customHeight="1" x14ac:dyDescent="0.3">
      <c r="A351" s="166"/>
      <c r="B351" s="166"/>
      <c r="C351" s="366"/>
      <c r="D351" s="52"/>
      <c r="E351" s="52"/>
      <c r="F351" s="168"/>
      <c r="G351" s="169"/>
      <c r="H351" s="169"/>
      <c r="I351" s="169"/>
      <c r="J351" s="169"/>
      <c r="K351" s="169"/>
      <c r="L351" s="339"/>
    </row>
    <row r="352" spans="1:12" s="47" customFormat="1" ht="27.75" customHeight="1" x14ac:dyDescent="0.3">
      <c r="A352" s="166"/>
      <c r="B352" s="166"/>
      <c r="C352" s="366"/>
      <c r="D352" s="52"/>
      <c r="E352" s="52"/>
      <c r="F352" s="168"/>
      <c r="G352" s="169"/>
      <c r="H352" s="169"/>
      <c r="I352" s="169"/>
      <c r="J352" s="169"/>
      <c r="K352" s="169"/>
      <c r="L352" s="339"/>
    </row>
    <row r="385" spans="1:12" s="47" customFormat="1" ht="27.75" customHeight="1" x14ac:dyDescent="0.3">
      <c r="A385" s="166"/>
      <c r="B385" s="166"/>
      <c r="C385" s="366"/>
      <c r="D385" s="52"/>
      <c r="E385" s="52"/>
      <c r="F385" s="168"/>
      <c r="G385" s="169"/>
      <c r="H385" s="169"/>
      <c r="I385" s="169"/>
      <c r="J385" s="169"/>
      <c r="K385" s="169"/>
      <c r="L385" s="339"/>
    </row>
    <row r="386" spans="1:12" s="47" customFormat="1" ht="27.75" customHeight="1" x14ac:dyDescent="0.3">
      <c r="A386" s="166"/>
      <c r="B386" s="166"/>
      <c r="C386" s="366"/>
      <c r="D386" s="52"/>
      <c r="E386" s="52"/>
      <c r="F386" s="168"/>
      <c r="G386" s="169"/>
      <c r="H386" s="169"/>
      <c r="I386" s="169"/>
      <c r="J386" s="169"/>
      <c r="K386" s="169"/>
      <c r="L386" s="339"/>
    </row>
    <row r="387" spans="1:12" s="47" customFormat="1" ht="27.75" customHeight="1" x14ac:dyDescent="0.3">
      <c r="A387" s="166"/>
      <c r="B387" s="166"/>
      <c r="C387" s="366"/>
      <c r="D387" s="52"/>
      <c r="E387" s="52"/>
      <c r="F387" s="168"/>
      <c r="G387" s="169"/>
      <c r="H387" s="169"/>
      <c r="I387" s="169"/>
      <c r="J387" s="169"/>
      <c r="K387" s="169"/>
      <c r="L387" s="339"/>
    </row>
    <row r="388" spans="1:12" s="47" customFormat="1" ht="27.75" customHeight="1" x14ac:dyDescent="0.3">
      <c r="A388" s="166"/>
      <c r="B388" s="166"/>
      <c r="C388" s="366"/>
      <c r="D388" s="52"/>
      <c r="E388" s="52"/>
      <c r="F388" s="168"/>
      <c r="G388" s="169"/>
      <c r="H388" s="169"/>
      <c r="I388" s="169"/>
      <c r="J388" s="169"/>
      <c r="K388" s="169"/>
      <c r="L388" s="339"/>
    </row>
    <row r="389" spans="1:12" s="47" customFormat="1" ht="27.75" customHeight="1" x14ac:dyDescent="0.3">
      <c r="A389" s="166"/>
      <c r="B389" s="166"/>
      <c r="C389" s="366"/>
      <c r="D389" s="52"/>
      <c r="E389" s="52"/>
      <c r="F389" s="168"/>
      <c r="G389" s="169"/>
      <c r="H389" s="169"/>
      <c r="I389" s="169"/>
      <c r="J389" s="169"/>
      <c r="K389" s="169"/>
      <c r="L389" s="339"/>
    </row>
    <row r="390" spans="1:12" s="47" customFormat="1" ht="27.75" customHeight="1" x14ac:dyDescent="0.3">
      <c r="A390" s="166"/>
      <c r="B390" s="166"/>
      <c r="C390" s="366"/>
      <c r="D390" s="52"/>
      <c r="E390" s="52"/>
      <c r="F390" s="168"/>
      <c r="G390" s="169"/>
      <c r="H390" s="169"/>
      <c r="I390" s="169"/>
      <c r="J390" s="169"/>
      <c r="K390" s="169"/>
      <c r="L390" s="339"/>
    </row>
    <row r="391" spans="1:12" s="47" customFormat="1" ht="27.75" customHeight="1" x14ac:dyDescent="0.3">
      <c r="A391" s="166"/>
      <c r="B391" s="166"/>
      <c r="C391" s="366"/>
      <c r="D391" s="52"/>
      <c r="E391" s="52"/>
      <c r="F391" s="168"/>
      <c r="G391" s="169"/>
      <c r="H391" s="169"/>
      <c r="I391" s="169"/>
      <c r="J391" s="169"/>
      <c r="K391" s="169"/>
      <c r="L391" s="339"/>
    </row>
    <row r="392" spans="1:12" s="47" customFormat="1" ht="27.75" customHeight="1" x14ac:dyDescent="0.3">
      <c r="A392" s="166"/>
      <c r="B392" s="166"/>
      <c r="C392" s="366"/>
      <c r="D392" s="52"/>
      <c r="E392" s="52"/>
      <c r="F392" s="168"/>
      <c r="G392" s="169"/>
      <c r="H392" s="169"/>
      <c r="I392" s="169"/>
      <c r="J392" s="169"/>
      <c r="K392" s="169"/>
      <c r="L392" s="339"/>
    </row>
    <row r="393" spans="1:12" s="47" customFormat="1" ht="27.75" customHeight="1" x14ac:dyDescent="0.3">
      <c r="A393" s="166"/>
      <c r="B393" s="166"/>
      <c r="C393" s="366"/>
      <c r="D393" s="52"/>
      <c r="E393" s="52"/>
      <c r="F393" s="168"/>
      <c r="G393" s="169"/>
      <c r="H393" s="169"/>
      <c r="I393" s="169"/>
      <c r="J393" s="169"/>
      <c r="K393" s="169"/>
      <c r="L393" s="339"/>
    </row>
    <row r="394" spans="1:12" s="47" customFormat="1" ht="27.75" customHeight="1" x14ac:dyDescent="0.3">
      <c r="A394" s="166"/>
      <c r="B394" s="166"/>
      <c r="C394" s="366"/>
      <c r="D394" s="52"/>
      <c r="E394" s="52"/>
      <c r="F394" s="168"/>
      <c r="G394" s="169"/>
      <c r="H394" s="169"/>
      <c r="I394" s="169"/>
      <c r="J394" s="169"/>
      <c r="K394" s="169"/>
      <c r="L394" s="339"/>
    </row>
    <row r="395" spans="1:12" s="47" customFormat="1" ht="27.75" customHeight="1" x14ac:dyDescent="0.3">
      <c r="A395" s="166"/>
      <c r="B395" s="166"/>
      <c r="C395" s="366"/>
      <c r="D395" s="52"/>
      <c r="E395" s="52"/>
      <c r="F395" s="168"/>
      <c r="G395" s="169"/>
      <c r="H395" s="169"/>
      <c r="I395" s="169"/>
      <c r="J395" s="169"/>
      <c r="K395" s="169"/>
      <c r="L395" s="339"/>
    </row>
    <row r="396" spans="1:12" s="47" customFormat="1" ht="27.75" customHeight="1" x14ac:dyDescent="0.3">
      <c r="A396" s="166"/>
      <c r="B396" s="166"/>
      <c r="C396" s="366"/>
      <c r="D396" s="52"/>
      <c r="E396" s="52"/>
      <c r="F396" s="168"/>
      <c r="G396" s="169"/>
      <c r="H396" s="169"/>
      <c r="I396" s="169"/>
      <c r="J396" s="169"/>
      <c r="K396" s="169"/>
      <c r="L396" s="339"/>
    </row>
    <row r="397" spans="1:12" s="47" customFormat="1" ht="27.75" customHeight="1" x14ac:dyDescent="0.3">
      <c r="A397" s="166"/>
      <c r="B397" s="166"/>
      <c r="C397" s="366"/>
      <c r="D397" s="52"/>
      <c r="E397" s="52"/>
      <c r="F397" s="168"/>
      <c r="G397" s="169"/>
      <c r="H397" s="169"/>
      <c r="I397" s="169"/>
      <c r="J397" s="169"/>
      <c r="K397" s="169"/>
      <c r="L397" s="339"/>
    </row>
    <row r="398" spans="1:12" s="47" customFormat="1" ht="27.75" customHeight="1" x14ac:dyDescent="0.3">
      <c r="A398" s="166"/>
      <c r="B398" s="166"/>
      <c r="C398" s="366"/>
      <c r="D398" s="52"/>
      <c r="E398" s="52"/>
      <c r="F398" s="168"/>
      <c r="G398" s="169"/>
      <c r="H398" s="169"/>
      <c r="I398" s="169"/>
      <c r="J398" s="169"/>
      <c r="K398" s="169"/>
      <c r="L398" s="339"/>
    </row>
    <row r="399" spans="1:12" s="47" customFormat="1" ht="27.75" customHeight="1" x14ac:dyDescent="0.3">
      <c r="A399" s="166"/>
      <c r="B399" s="166"/>
      <c r="C399" s="366"/>
      <c r="D399" s="52"/>
      <c r="E399" s="52"/>
      <c r="F399" s="168"/>
      <c r="G399" s="169"/>
      <c r="H399" s="169"/>
      <c r="I399" s="169"/>
      <c r="J399" s="169"/>
      <c r="K399" s="169"/>
      <c r="L399" s="339"/>
    </row>
    <row r="400" spans="1:12" s="47" customFormat="1" ht="27.75" customHeight="1" x14ac:dyDescent="0.3">
      <c r="A400" s="166"/>
      <c r="B400" s="166"/>
      <c r="C400" s="366"/>
      <c r="D400" s="52"/>
      <c r="E400" s="52"/>
      <c r="F400" s="168"/>
      <c r="G400" s="169"/>
      <c r="H400" s="169"/>
      <c r="I400" s="169"/>
      <c r="J400" s="169"/>
      <c r="K400" s="169"/>
      <c r="L400" s="339"/>
    </row>
    <row r="401" spans="1:12" s="47" customFormat="1" ht="27.75" customHeight="1" x14ac:dyDescent="0.3">
      <c r="A401" s="166"/>
      <c r="B401" s="166"/>
      <c r="C401" s="366"/>
      <c r="D401" s="52"/>
      <c r="E401" s="52"/>
      <c r="F401" s="168"/>
      <c r="G401" s="169"/>
      <c r="H401" s="169"/>
      <c r="I401" s="169"/>
      <c r="J401" s="169"/>
      <c r="K401" s="169"/>
      <c r="L401" s="339"/>
    </row>
    <row r="402" spans="1:12" s="47" customFormat="1" ht="27.75" customHeight="1" x14ac:dyDescent="0.3">
      <c r="A402" s="166"/>
      <c r="B402" s="166"/>
      <c r="C402" s="366"/>
      <c r="D402" s="52"/>
      <c r="E402" s="52"/>
      <c r="F402" s="168"/>
      <c r="G402" s="169"/>
      <c r="H402" s="169"/>
      <c r="I402" s="169"/>
      <c r="J402" s="169"/>
      <c r="K402" s="169"/>
      <c r="L402" s="339"/>
    </row>
    <row r="403" spans="1:12" s="47" customFormat="1" ht="27.75" customHeight="1" x14ac:dyDescent="0.3">
      <c r="A403" s="166"/>
      <c r="B403" s="166"/>
      <c r="C403" s="366"/>
      <c r="D403" s="52"/>
      <c r="E403" s="52"/>
      <c r="F403" s="168"/>
      <c r="G403" s="169"/>
      <c r="H403" s="169"/>
      <c r="I403" s="169"/>
      <c r="J403" s="169"/>
      <c r="K403" s="169"/>
      <c r="L403" s="339"/>
    </row>
    <row r="404" spans="1:12" s="47" customFormat="1" ht="27.75" customHeight="1" x14ac:dyDescent="0.3">
      <c r="A404" s="166"/>
      <c r="B404" s="166"/>
      <c r="C404" s="366"/>
      <c r="D404" s="52"/>
      <c r="E404" s="52"/>
      <c r="F404" s="168"/>
      <c r="G404" s="169"/>
      <c r="H404" s="169"/>
      <c r="I404" s="169"/>
      <c r="J404" s="169"/>
      <c r="K404" s="169"/>
      <c r="L404" s="339"/>
    </row>
    <row r="405" spans="1:12" s="47" customFormat="1" ht="27.75" customHeight="1" x14ac:dyDescent="0.3">
      <c r="A405" s="166"/>
      <c r="B405" s="166"/>
      <c r="C405" s="366"/>
      <c r="D405" s="52"/>
      <c r="E405" s="52"/>
      <c r="F405" s="168"/>
      <c r="G405" s="169"/>
      <c r="H405" s="169"/>
      <c r="I405" s="169"/>
      <c r="J405" s="169"/>
      <c r="K405" s="169"/>
      <c r="L405" s="339"/>
    </row>
    <row r="406" spans="1:12" s="47" customFormat="1" ht="27.75" customHeight="1" x14ac:dyDescent="0.3">
      <c r="A406" s="166"/>
      <c r="B406" s="166"/>
      <c r="C406" s="366"/>
      <c r="D406" s="52"/>
      <c r="E406" s="52"/>
      <c r="F406" s="168"/>
      <c r="G406" s="169"/>
      <c r="H406" s="169"/>
      <c r="I406" s="169"/>
      <c r="J406" s="169"/>
      <c r="K406" s="169"/>
      <c r="L406" s="339"/>
    </row>
    <row r="407" spans="1:12" s="47" customFormat="1" ht="27.75" customHeight="1" x14ac:dyDescent="0.3">
      <c r="A407" s="166"/>
      <c r="B407" s="166"/>
      <c r="C407" s="366"/>
      <c r="D407" s="52"/>
      <c r="E407" s="52"/>
      <c r="F407" s="168"/>
      <c r="G407" s="169"/>
      <c r="H407" s="169"/>
      <c r="I407" s="169"/>
      <c r="J407" s="169"/>
      <c r="K407" s="169"/>
      <c r="L407" s="339"/>
    </row>
    <row r="408" spans="1:12" s="47" customFormat="1" ht="27.75" customHeight="1" x14ac:dyDescent="0.3">
      <c r="A408" s="166"/>
      <c r="B408" s="166"/>
      <c r="C408" s="366"/>
      <c r="D408" s="52"/>
      <c r="E408" s="52"/>
      <c r="F408" s="168"/>
      <c r="G408" s="169"/>
      <c r="H408" s="169"/>
      <c r="I408" s="169"/>
      <c r="J408" s="169"/>
      <c r="K408" s="169"/>
      <c r="L408" s="339"/>
    </row>
    <row r="409" spans="1:12" s="47" customFormat="1" ht="27.75" customHeight="1" x14ac:dyDescent="0.3">
      <c r="A409" s="166"/>
      <c r="B409" s="166"/>
      <c r="C409" s="366"/>
      <c r="D409" s="52"/>
      <c r="E409" s="52"/>
      <c r="F409" s="168"/>
      <c r="G409" s="169"/>
      <c r="H409" s="169"/>
      <c r="I409" s="169"/>
      <c r="J409" s="169"/>
      <c r="K409" s="169"/>
      <c r="L409" s="339"/>
    </row>
    <row r="410" spans="1:12" s="47" customFormat="1" ht="27.75" customHeight="1" x14ac:dyDescent="0.3">
      <c r="A410" s="166"/>
      <c r="B410" s="166"/>
      <c r="C410" s="366"/>
      <c r="D410" s="52"/>
      <c r="E410" s="52"/>
      <c r="F410" s="168"/>
      <c r="G410" s="169"/>
      <c r="H410" s="169"/>
      <c r="I410" s="169"/>
      <c r="J410" s="169"/>
      <c r="K410" s="169"/>
      <c r="L410" s="339"/>
    </row>
    <row r="411" spans="1:12" s="47" customFormat="1" ht="27.75" customHeight="1" x14ac:dyDescent="0.3">
      <c r="A411" s="166"/>
      <c r="B411" s="166"/>
      <c r="C411" s="366"/>
      <c r="D411" s="52"/>
      <c r="E411" s="52"/>
      <c r="F411" s="168"/>
      <c r="G411" s="169"/>
      <c r="H411" s="169"/>
      <c r="I411" s="169"/>
      <c r="J411" s="169"/>
      <c r="K411" s="169"/>
      <c r="L411" s="339"/>
    </row>
    <row r="412" spans="1:12" s="47" customFormat="1" ht="27.75" customHeight="1" x14ac:dyDescent="0.3">
      <c r="A412" s="166"/>
      <c r="B412" s="166"/>
      <c r="C412" s="366"/>
      <c r="D412" s="52"/>
      <c r="E412" s="52"/>
      <c r="F412" s="168"/>
      <c r="G412" s="169"/>
      <c r="H412" s="169"/>
      <c r="I412" s="169"/>
      <c r="J412" s="169"/>
      <c r="K412" s="169"/>
      <c r="L412" s="339"/>
    </row>
    <row r="413" spans="1:12" s="47" customFormat="1" ht="27.75" customHeight="1" x14ac:dyDescent="0.3">
      <c r="A413" s="166"/>
      <c r="B413" s="166"/>
      <c r="C413" s="366"/>
      <c r="D413" s="52"/>
      <c r="E413" s="52"/>
      <c r="F413" s="168"/>
      <c r="G413" s="169"/>
      <c r="H413" s="169"/>
      <c r="I413" s="169"/>
      <c r="J413" s="169"/>
      <c r="K413" s="169"/>
      <c r="L413" s="339"/>
    </row>
    <row r="414" spans="1:12" s="47" customFormat="1" ht="27.75" customHeight="1" x14ac:dyDescent="0.3">
      <c r="A414" s="166"/>
      <c r="B414" s="166"/>
      <c r="C414" s="366"/>
      <c r="D414" s="52"/>
      <c r="E414" s="52"/>
      <c r="F414" s="168"/>
      <c r="G414" s="169"/>
      <c r="H414" s="169"/>
      <c r="I414" s="169"/>
      <c r="J414" s="169"/>
      <c r="K414" s="169"/>
      <c r="L414" s="339"/>
    </row>
    <row r="415" spans="1:12" s="47" customFormat="1" ht="27.75" customHeight="1" x14ac:dyDescent="0.3">
      <c r="A415" s="166"/>
      <c r="B415" s="166"/>
      <c r="C415" s="366"/>
      <c r="D415" s="52"/>
      <c r="E415" s="52"/>
      <c r="F415" s="168"/>
      <c r="G415" s="169"/>
      <c r="H415" s="169"/>
      <c r="I415" s="169"/>
      <c r="J415" s="169"/>
      <c r="K415" s="169"/>
      <c r="L415" s="339"/>
    </row>
    <row r="416" spans="1:12" s="47" customFormat="1" ht="27.75" customHeight="1" x14ac:dyDescent="0.3">
      <c r="A416" s="166"/>
      <c r="B416" s="166"/>
      <c r="C416" s="366"/>
      <c r="D416" s="52"/>
      <c r="E416" s="52"/>
      <c r="F416" s="168"/>
      <c r="G416" s="169"/>
      <c r="H416" s="169"/>
      <c r="I416" s="169"/>
      <c r="J416" s="169"/>
      <c r="K416" s="169"/>
      <c r="L416" s="339"/>
    </row>
    <row r="417" spans="1:12" s="47" customFormat="1" ht="27.75" customHeight="1" x14ac:dyDescent="0.3">
      <c r="A417" s="166"/>
      <c r="B417" s="166"/>
      <c r="C417" s="366"/>
      <c r="D417" s="52"/>
      <c r="E417" s="52"/>
      <c r="F417" s="168"/>
      <c r="G417" s="169"/>
      <c r="H417" s="169"/>
      <c r="I417" s="169"/>
      <c r="J417" s="169"/>
      <c r="K417" s="169"/>
      <c r="L417" s="339"/>
    </row>
    <row r="418" spans="1:12" s="47" customFormat="1" ht="27.75" customHeight="1" x14ac:dyDescent="0.3">
      <c r="A418" s="166"/>
      <c r="B418" s="166"/>
      <c r="C418" s="366"/>
      <c r="D418" s="52"/>
      <c r="E418" s="52"/>
      <c r="F418" s="168"/>
      <c r="G418" s="169"/>
      <c r="H418" s="169"/>
      <c r="I418" s="169"/>
      <c r="J418" s="169"/>
      <c r="K418" s="169"/>
      <c r="L418" s="339"/>
    </row>
    <row r="419" spans="1:12" s="47" customFormat="1" ht="27.75" customHeight="1" x14ac:dyDescent="0.3">
      <c r="A419" s="166"/>
      <c r="B419" s="166"/>
      <c r="C419" s="366"/>
      <c r="D419" s="52"/>
      <c r="E419" s="52"/>
      <c r="F419" s="168"/>
      <c r="G419" s="169"/>
      <c r="H419" s="169"/>
      <c r="I419" s="169"/>
      <c r="J419" s="169"/>
      <c r="K419" s="169"/>
      <c r="L419" s="339"/>
    </row>
    <row r="420" spans="1:12" s="47" customFormat="1" ht="27.75" customHeight="1" x14ac:dyDescent="0.3">
      <c r="A420" s="166"/>
      <c r="B420" s="166"/>
      <c r="C420" s="366"/>
      <c r="D420" s="52"/>
      <c r="E420" s="52"/>
      <c r="F420" s="168"/>
      <c r="G420" s="169"/>
      <c r="H420" s="169"/>
      <c r="I420" s="169"/>
      <c r="J420" s="169"/>
      <c r="K420" s="169"/>
      <c r="L420" s="339"/>
    </row>
    <row r="421" spans="1:12" s="47" customFormat="1" ht="27.75" customHeight="1" x14ac:dyDescent="0.3">
      <c r="A421" s="166"/>
      <c r="B421" s="166"/>
      <c r="C421" s="366"/>
      <c r="D421" s="52"/>
      <c r="E421" s="52"/>
      <c r="F421" s="168"/>
      <c r="G421" s="169"/>
      <c r="H421" s="169"/>
      <c r="I421" s="169"/>
      <c r="J421" s="169"/>
      <c r="K421" s="169"/>
      <c r="L421" s="339"/>
    </row>
    <row r="422" spans="1:12" s="47" customFormat="1" ht="27.75" customHeight="1" x14ac:dyDescent="0.3">
      <c r="A422" s="166"/>
      <c r="B422" s="166"/>
      <c r="C422" s="366"/>
      <c r="D422" s="52"/>
      <c r="E422" s="52"/>
      <c r="F422" s="168"/>
      <c r="G422" s="169"/>
      <c r="H422" s="169"/>
      <c r="I422" s="169"/>
      <c r="J422" s="169"/>
      <c r="K422" s="169"/>
      <c r="L422" s="339"/>
    </row>
    <row r="423" spans="1:12" s="47" customFormat="1" ht="27.75" customHeight="1" x14ac:dyDescent="0.3">
      <c r="A423" s="166"/>
      <c r="B423" s="166"/>
      <c r="C423" s="366"/>
      <c r="D423" s="52"/>
      <c r="E423" s="52"/>
      <c r="F423" s="168"/>
      <c r="G423" s="169"/>
      <c r="H423" s="169"/>
      <c r="I423" s="169"/>
      <c r="J423" s="169"/>
      <c r="K423" s="169"/>
      <c r="L423" s="339"/>
    </row>
    <row r="424" spans="1:12" s="47" customFormat="1" ht="27.75" customHeight="1" x14ac:dyDescent="0.3">
      <c r="A424" s="166"/>
      <c r="B424" s="166"/>
      <c r="C424" s="366"/>
      <c r="D424" s="52"/>
      <c r="E424" s="52"/>
      <c r="F424" s="168"/>
      <c r="G424" s="169"/>
      <c r="H424" s="169"/>
      <c r="I424" s="169"/>
      <c r="J424" s="169"/>
      <c r="K424" s="169"/>
      <c r="L424" s="339"/>
    </row>
    <row r="425" spans="1:12" s="47" customFormat="1" ht="27.75" customHeight="1" x14ac:dyDescent="0.3">
      <c r="A425" s="166"/>
      <c r="B425" s="166"/>
      <c r="C425" s="366"/>
      <c r="D425" s="52"/>
      <c r="E425" s="52"/>
      <c r="F425" s="168"/>
      <c r="G425" s="169"/>
      <c r="H425" s="169"/>
      <c r="I425" s="169"/>
      <c r="J425" s="169"/>
      <c r="K425" s="169"/>
      <c r="L425" s="339"/>
    </row>
    <row r="426" spans="1:12" s="47" customFormat="1" ht="27.75" customHeight="1" x14ac:dyDescent="0.3">
      <c r="A426" s="166"/>
      <c r="B426" s="166"/>
      <c r="C426" s="366"/>
      <c r="D426" s="52"/>
      <c r="E426" s="52"/>
      <c r="F426" s="168"/>
      <c r="G426" s="169"/>
      <c r="H426" s="169"/>
      <c r="I426" s="169"/>
      <c r="J426" s="169"/>
      <c r="K426" s="169"/>
      <c r="L426" s="339"/>
    </row>
    <row r="427" spans="1:12" s="47" customFormat="1" ht="27.75" customHeight="1" x14ac:dyDescent="0.3">
      <c r="A427" s="166"/>
      <c r="B427" s="166"/>
      <c r="C427" s="366"/>
      <c r="D427" s="52"/>
      <c r="E427" s="52"/>
      <c r="F427" s="168"/>
      <c r="G427" s="169"/>
      <c r="H427" s="169"/>
      <c r="I427" s="169"/>
      <c r="J427" s="169"/>
      <c r="K427" s="169"/>
      <c r="L427" s="339"/>
    </row>
    <row r="428" spans="1:12" s="47" customFormat="1" ht="27.75" customHeight="1" x14ac:dyDescent="0.3">
      <c r="A428" s="166"/>
      <c r="B428" s="166"/>
      <c r="C428" s="366"/>
      <c r="D428" s="52"/>
      <c r="E428" s="52"/>
      <c r="F428" s="168"/>
      <c r="G428" s="169"/>
      <c r="H428" s="169"/>
      <c r="I428" s="169"/>
      <c r="J428" s="169"/>
      <c r="K428" s="169"/>
      <c r="L428" s="339"/>
    </row>
    <row r="429" spans="1:12" s="47" customFormat="1" ht="27.75" customHeight="1" x14ac:dyDescent="0.3">
      <c r="A429" s="166"/>
      <c r="B429" s="166"/>
      <c r="C429" s="366"/>
      <c r="D429" s="52"/>
      <c r="E429" s="52"/>
      <c r="F429" s="168"/>
      <c r="G429" s="169"/>
      <c r="H429" s="169"/>
      <c r="I429" s="169"/>
      <c r="J429" s="169"/>
      <c r="K429" s="169"/>
      <c r="L429" s="339"/>
    </row>
    <row r="430" spans="1:12" s="47" customFormat="1" ht="27.75" customHeight="1" x14ac:dyDescent="0.3">
      <c r="A430" s="166"/>
      <c r="B430" s="166"/>
      <c r="C430" s="366"/>
      <c r="D430" s="52"/>
      <c r="E430" s="52"/>
      <c r="F430" s="168"/>
      <c r="G430" s="169"/>
      <c r="H430" s="169"/>
      <c r="I430" s="169"/>
      <c r="J430" s="169"/>
      <c r="K430" s="169"/>
      <c r="L430" s="339"/>
    </row>
    <row r="431" spans="1:12" s="47" customFormat="1" ht="27.75" customHeight="1" x14ac:dyDescent="0.3">
      <c r="A431" s="166"/>
      <c r="B431" s="166"/>
      <c r="C431" s="366"/>
      <c r="D431" s="52"/>
      <c r="E431" s="52"/>
      <c r="F431" s="168"/>
      <c r="G431" s="169"/>
      <c r="H431" s="169"/>
      <c r="I431" s="169"/>
      <c r="J431" s="169"/>
      <c r="K431" s="169"/>
      <c r="L431" s="339"/>
    </row>
    <row r="432" spans="1:12" s="47" customFormat="1" ht="27.75" customHeight="1" x14ac:dyDescent="0.3">
      <c r="A432" s="166"/>
      <c r="B432" s="166"/>
      <c r="C432" s="366"/>
      <c r="D432" s="52"/>
      <c r="E432" s="52"/>
      <c r="F432" s="168"/>
      <c r="G432" s="169"/>
      <c r="H432" s="169"/>
      <c r="I432" s="169"/>
      <c r="J432" s="169"/>
      <c r="K432" s="169"/>
      <c r="L432" s="339"/>
    </row>
    <row r="433" spans="1:12" s="47" customFormat="1" ht="27.75" customHeight="1" x14ac:dyDescent="0.3">
      <c r="A433" s="166"/>
      <c r="B433" s="166"/>
      <c r="C433" s="366"/>
      <c r="D433" s="52"/>
      <c r="E433" s="52"/>
      <c r="F433" s="168"/>
      <c r="G433" s="169"/>
      <c r="H433" s="169"/>
      <c r="I433" s="169"/>
      <c r="J433" s="169"/>
      <c r="K433" s="169"/>
      <c r="L433" s="339"/>
    </row>
    <row r="434" spans="1:12" s="47" customFormat="1" ht="27.75" customHeight="1" x14ac:dyDescent="0.3">
      <c r="A434" s="166"/>
      <c r="B434" s="166"/>
      <c r="C434" s="366"/>
      <c r="D434" s="52"/>
      <c r="E434" s="52"/>
      <c r="F434" s="168"/>
      <c r="G434" s="169"/>
      <c r="H434" s="169"/>
      <c r="I434" s="169"/>
      <c r="J434" s="169"/>
      <c r="K434" s="169"/>
      <c r="L434" s="339"/>
    </row>
    <row r="435" spans="1:12" s="47" customFormat="1" ht="27.75" customHeight="1" x14ac:dyDescent="0.3">
      <c r="A435" s="166"/>
      <c r="B435" s="166"/>
      <c r="C435" s="366"/>
      <c r="D435" s="52"/>
      <c r="E435" s="52"/>
      <c r="F435" s="168"/>
      <c r="G435" s="169"/>
      <c r="H435" s="169"/>
      <c r="I435" s="169"/>
      <c r="J435" s="169"/>
      <c r="K435" s="169"/>
      <c r="L435" s="339"/>
    </row>
    <row r="436" spans="1:12" s="47" customFormat="1" ht="27.75" customHeight="1" x14ac:dyDescent="0.3">
      <c r="A436" s="166"/>
      <c r="B436" s="166"/>
      <c r="C436" s="366"/>
      <c r="D436" s="52"/>
      <c r="E436" s="52"/>
      <c r="F436" s="168"/>
      <c r="G436" s="169"/>
      <c r="H436" s="169"/>
      <c r="I436" s="169"/>
      <c r="J436" s="169"/>
      <c r="K436" s="169"/>
      <c r="L436" s="339"/>
    </row>
    <row r="437" spans="1:12" s="47" customFormat="1" ht="27.75" customHeight="1" x14ac:dyDescent="0.3">
      <c r="A437" s="166"/>
      <c r="B437" s="166"/>
      <c r="C437" s="366"/>
      <c r="D437" s="52"/>
      <c r="E437" s="52"/>
      <c r="F437" s="168"/>
      <c r="G437" s="169"/>
      <c r="H437" s="169"/>
      <c r="I437" s="169"/>
      <c r="J437" s="169"/>
      <c r="K437" s="169"/>
      <c r="L437" s="339"/>
    </row>
    <row r="438" spans="1:12" s="47" customFormat="1" ht="27.75" customHeight="1" x14ac:dyDescent="0.3">
      <c r="A438" s="166"/>
      <c r="B438" s="166"/>
      <c r="C438" s="366"/>
      <c r="D438" s="52"/>
      <c r="E438" s="52"/>
      <c r="F438" s="168"/>
      <c r="G438" s="169"/>
      <c r="H438" s="169"/>
      <c r="I438" s="169"/>
      <c r="J438" s="169"/>
      <c r="K438" s="169"/>
      <c r="L438" s="339"/>
    </row>
    <row r="439" spans="1:12" s="47" customFormat="1" ht="27.75" customHeight="1" x14ac:dyDescent="0.3">
      <c r="A439" s="166"/>
      <c r="B439" s="166"/>
      <c r="C439" s="366"/>
      <c r="D439" s="52"/>
      <c r="E439" s="52"/>
      <c r="F439" s="168"/>
      <c r="G439" s="169"/>
      <c r="H439" s="169"/>
      <c r="I439" s="169"/>
      <c r="J439" s="169"/>
      <c r="K439" s="169"/>
      <c r="L439" s="339"/>
    </row>
    <row r="440" spans="1:12" s="47" customFormat="1" ht="27.75" customHeight="1" x14ac:dyDescent="0.3">
      <c r="A440" s="166"/>
      <c r="B440" s="166"/>
      <c r="C440" s="366"/>
      <c r="D440" s="52"/>
      <c r="E440" s="52"/>
      <c r="F440" s="168"/>
      <c r="G440" s="169"/>
      <c r="H440" s="169"/>
      <c r="I440" s="169"/>
      <c r="J440" s="169"/>
      <c r="K440" s="169"/>
      <c r="L440" s="339"/>
    </row>
    <row r="441" spans="1:12" s="47" customFormat="1" ht="27.75" customHeight="1" x14ac:dyDescent="0.3">
      <c r="A441" s="166"/>
      <c r="B441" s="166"/>
      <c r="C441" s="366"/>
      <c r="D441" s="52"/>
      <c r="E441" s="52"/>
      <c r="F441" s="168"/>
      <c r="G441" s="169"/>
      <c r="H441" s="169"/>
      <c r="I441" s="169"/>
      <c r="J441" s="169"/>
      <c r="K441" s="169"/>
      <c r="L441" s="339"/>
    </row>
    <row r="442" spans="1:12" s="47" customFormat="1" ht="27.75" customHeight="1" x14ac:dyDescent="0.3">
      <c r="A442" s="166"/>
      <c r="B442" s="166"/>
      <c r="C442" s="366"/>
      <c r="D442" s="52"/>
      <c r="E442" s="52"/>
      <c r="F442" s="168"/>
      <c r="G442" s="169"/>
      <c r="H442" s="169"/>
      <c r="I442" s="169"/>
      <c r="J442" s="169"/>
      <c r="K442" s="169"/>
      <c r="L442" s="339"/>
    </row>
    <row r="443" spans="1:12" s="47" customFormat="1" ht="27.75" customHeight="1" x14ac:dyDescent="0.3">
      <c r="A443" s="166"/>
      <c r="B443" s="166"/>
      <c r="C443" s="366"/>
      <c r="D443" s="52"/>
      <c r="E443" s="52"/>
      <c r="F443" s="168"/>
      <c r="G443" s="169"/>
      <c r="H443" s="169"/>
      <c r="I443" s="169"/>
      <c r="J443" s="169"/>
      <c r="K443" s="169"/>
      <c r="L443" s="339"/>
    </row>
    <row r="444" spans="1:12" s="47" customFormat="1" ht="27.75" customHeight="1" x14ac:dyDescent="0.3">
      <c r="A444" s="166"/>
      <c r="B444" s="166"/>
      <c r="C444" s="366"/>
      <c r="D444" s="52"/>
      <c r="E444" s="52"/>
      <c r="F444" s="168"/>
      <c r="G444" s="169"/>
      <c r="H444" s="169"/>
      <c r="I444" s="169"/>
      <c r="J444" s="169"/>
      <c r="K444" s="169"/>
      <c r="L444" s="339"/>
    </row>
    <row r="445" spans="1:12" s="47" customFormat="1" ht="27.75" customHeight="1" x14ac:dyDescent="0.3">
      <c r="A445" s="166"/>
      <c r="B445" s="166"/>
      <c r="C445" s="366"/>
      <c r="D445" s="52"/>
      <c r="E445" s="52"/>
      <c r="F445" s="168"/>
      <c r="G445" s="169"/>
      <c r="H445" s="169"/>
      <c r="I445" s="169"/>
      <c r="J445" s="169"/>
      <c r="K445" s="169"/>
      <c r="L445" s="339"/>
    </row>
    <row r="446" spans="1:12" s="47" customFormat="1" ht="27.75" customHeight="1" x14ac:dyDescent="0.3">
      <c r="A446" s="166"/>
      <c r="B446" s="166"/>
      <c r="C446" s="366"/>
      <c r="D446" s="52"/>
      <c r="E446" s="52"/>
      <c r="F446" s="168"/>
      <c r="G446" s="169"/>
      <c r="H446" s="169"/>
      <c r="I446" s="169"/>
      <c r="J446" s="169"/>
      <c r="K446" s="169"/>
      <c r="L446" s="339"/>
    </row>
    <row r="447" spans="1:12" s="47" customFormat="1" ht="27.75" customHeight="1" x14ac:dyDescent="0.3">
      <c r="A447" s="166"/>
      <c r="B447" s="166"/>
      <c r="C447" s="366"/>
      <c r="D447" s="52"/>
      <c r="E447" s="52"/>
      <c r="F447" s="168"/>
      <c r="G447" s="169"/>
      <c r="H447" s="169"/>
      <c r="I447" s="169"/>
      <c r="J447" s="169"/>
      <c r="K447" s="169"/>
      <c r="L447" s="339"/>
    </row>
    <row r="448" spans="1:12" s="47" customFormat="1" ht="27.75" customHeight="1" x14ac:dyDescent="0.3">
      <c r="A448" s="166"/>
      <c r="B448" s="166"/>
      <c r="C448" s="366"/>
      <c r="D448" s="52"/>
      <c r="E448" s="52"/>
      <c r="F448" s="168"/>
      <c r="G448" s="169"/>
      <c r="H448" s="169"/>
      <c r="I448" s="169"/>
      <c r="J448" s="169"/>
      <c r="K448" s="169"/>
      <c r="L448" s="339"/>
    </row>
    <row r="449" spans="1:12" s="47" customFormat="1" ht="27.75" customHeight="1" x14ac:dyDescent="0.3">
      <c r="A449" s="166"/>
      <c r="B449" s="166"/>
      <c r="C449" s="366"/>
      <c r="D449" s="52"/>
      <c r="E449" s="52"/>
      <c r="F449" s="168"/>
      <c r="G449" s="169"/>
      <c r="H449" s="169"/>
      <c r="I449" s="169"/>
      <c r="J449" s="169"/>
      <c r="K449" s="169"/>
      <c r="L449" s="339"/>
    </row>
    <row r="450" spans="1:12" s="47" customFormat="1" ht="27.75" customHeight="1" x14ac:dyDescent="0.3">
      <c r="A450" s="166"/>
      <c r="B450" s="166"/>
      <c r="C450" s="366"/>
      <c r="D450" s="52"/>
      <c r="E450" s="52"/>
      <c r="F450" s="168"/>
      <c r="G450" s="169"/>
      <c r="H450" s="169"/>
      <c r="I450" s="169"/>
      <c r="J450" s="169"/>
      <c r="K450" s="169"/>
      <c r="L450" s="339"/>
    </row>
    <row r="451" spans="1:12" s="47" customFormat="1" ht="27.75" customHeight="1" x14ac:dyDescent="0.3">
      <c r="A451" s="166"/>
      <c r="B451" s="166"/>
      <c r="C451" s="366"/>
      <c r="D451" s="52"/>
      <c r="E451" s="52"/>
      <c r="F451" s="168"/>
      <c r="G451" s="169"/>
      <c r="H451" s="169"/>
      <c r="I451" s="169"/>
      <c r="J451" s="169"/>
      <c r="K451" s="169"/>
      <c r="L451" s="339"/>
    </row>
    <row r="452" spans="1:12" s="47" customFormat="1" ht="27.75" customHeight="1" x14ac:dyDescent="0.3">
      <c r="A452" s="166"/>
      <c r="B452" s="166"/>
      <c r="C452" s="366"/>
      <c r="D452" s="52"/>
      <c r="E452" s="52"/>
      <c r="F452" s="168"/>
      <c r="G452" s="169"/>
      <c r="H452" s="169"/>
      <c r="I452" s="169"/>
      <c r="J452" s="169"/>
      <c r="K452" s="169"/>
      <c r="L452" s="339"/>
    </row>
    <row r="453" spans="1:12" s="47" customFormat="1" ht="27.75" customHeight="1" x14ac:dyDescent="0.3">
      <c r="A453" s="166"/>
      <c r="B453" s="166"/>
      <c r="C453" s="366"/>
      <c r="D453" s="52"/>
      <c r="E453" s="52"/>
      <c r="F453" s="168"/>
      <c r="G453" s="169"/>
      <c r="H453" s="169"/>
      <c r="I453" s="169"/>
      <c r="J453" s="169"/>
      <c r="K453" s="169"/>
      <c r="L453" s="339"/>
    </row>
    <row r="454" spans="1:12" s="47" customFormat="1" ht="27.75" customHeight="1" x14ac:dyDescent="0.3">
      <c r="A454" s="166"/>
      <c r="B454" s="166"/>
      <c r="C454" s="366"/>
      <c r="D454" s="52"/>
      <c r="E454" s="52"/>
      <c r="F454" s="168"/>
      <c r="G454" s="169"/>
      <c r="H454" s="169"/>
      <c r="I454" s="169"/>
      <c r="J454" s="169"/>
      <c r="K454" s="169"/>
      <c r="L454" s="339"/>
    </row>
    <row r="455" spans="1:12" s="47" customFormat="1" ht="27.75" customHeight="1" x14ac:dyDescent="0.3">
      <c r="A455" s="166"/>
      <c r="B455" s="166"/>
      <c r="C455" s="366"/>
      <c r="D455" s="52"/>
      <c r="E455" s="52"/>
      <c r="F455" s="168"/>
      <c r="G455" s="169"/>
      <c r="H455" s="169"/>
      <c r="I455" s="169"/>
      <c r="J455" s="169"/>
      <c r="K455" s="169"/>
      <c r="L455" s="339"/>
    </row>
    <row r="456" spans="1:12" s="47" customFormat="1" ht="27.75" customHeight="1" x14ac:dyDescent="0.3">
      <c r="A456" s="166"/>
      <c r="B456" s="166"/>
      <c r="C456" s="366"/>
      <c r="D456" s="52"/>
      <c r="E456" s="52"/>
      <c r="F456" s="168"/>
      <c r="G456" s="169"/>
      <c r="H456" s="169"/>
      <c r="I456" s="169"/>
      <c r="J456" s="169"/>
      <c r="K456" s="169"/>
      <c r="L456" s="339"/>
    </row>
    <row r="457" spans="1:12" s="47" customFormat="1" ht="27.75" customHeight="1" x14ac:dyDescent="0.3">
      <c r="A457" s="166"/>
      <c r="B457" s="166"/>
      <c r="C457" s="366"/>
      <c r="D457" s="52"/>
      <c r="E457" s="52"/>
      <c r="F457" s="168"/>
      <c r="G457" s="169"/>
      <c r="H457" s="169"/>
      <c r="I457" s="169"/>
      <c r="J457" s="169"/>
      <c r="K457" s="169"/>
      <c r="L457" s="339"/>
    </row>
    <row r="458" spans="1:12" s="47" customFormat="1" ht="27.75" customHeight="1" x14ac:dyDescent="0.3">
      <c r="A458" s="166"/>
      <c r="B458" s="166"/>
      <c r="C458" s="366"/>
      <c r="D458" s="52"/>
      <c r="E458" s="52"/>
      <c r="F458" s="168"/>
      <c r="G458" s="169"/>
      <c r="H458" s="169"/>
      <c r="I458" s="169"/>
      <c r="J458" s="169"/>
      <c r="K458" s="169"/>
      <c r="L458" s="339"/>
    </row>
    <row r="459" spans="1:12" s="47" customFormat="1" ht="27.75" customHeight="1" x14ac:dyDescent="0.3">
      <c r="A459" s="166"/>
      <c r="B459" s="166"/>
      <c r="C459" s="366"/>
      <c r="D459" s="52"/>
      <c r="E459" s="52"/>
      <c r="F459" s="168"/>
      <c r="G459" s="169"/>
      <c r="H459" s="169"/>
      <c r="I459" s="169"/>
      <c r="J459" s="169"/>
      <c r="K459" s="169"/>
      <c r="L459" s="339"/>
    </row>
    <row r="460" spans="1:12" s="47" customFormat="1" ht="27.75" customHeight="1" x14ac:dyDescent="0.3">
      <c r="A460" s="166"/>
      <c r="B460" s="166"/>
      <c r="C460" s="366"/>
      <c r="D460" s="52"/>
      <c r="E460" s="52"/>
      <c r="F460" s="168"/>
      <c r="G460" s="169"/>
      <c r="H460" s="169"/>
      <c r="I460" s="169"/>
      <c r="J460" s="169"/>
      <c r="K460" s="169"/>
      <c r="L460" s="339"/>
    </row>
    <row r="461" spans="1:12" s="47" customFormat="1" ht="27.75" customHeight="1" x14ac:dyDescent="0.3">
      <c r="A461" s="166"/>
      <c r="B461" s="166"/>
      <c r="C461" s="366"/>
      <c r="D461" s="52"/>
      <c r="E461" s="52"/>
      <c r="F461" s="168"/>
      <c r="G461" s="169"/>
      <c r="H461" s="169"/>
      <c r="I461" s="169"/>
      <c r="J461" s="169"/>
      <c r="K461" s="169"/>
      <c r="L461" s="339"/>
    </row>
    <row r="462" spans="1:12" s="47" customFormat="1" ht="27.75" customHeight="1" x14ac:dyDescent="0.3">
      <c r="A462" s="166"/>
      <c r="B462" s="166"/>
      <c r="C462" s="366"/>
      <c r="D462" s="52"/>
      <c r="E462" s="52"/>
      <c r="F462" s="168"/>
      <c r="G462" s="169"/>
      <c r="H462" s="169"/>
      <c r="I462" s="169"/>
      <c r="J462" s="169"/>
      <c r="K462" s="169"/>
      <c r="L462" s="339"/>
    </row>
    <row r="463" spans="1:12" s="47" customFormat="1" ht="27.75" customHeight="1" x14ac:dyDescent="0.3">
      <c r="A463" s="166"/>
      <c r="B463" s="166"/>
      <c r="C463" s="366"/>
      <c r="D463" s="52"/>
      <c r="E463" s="52"/>
      <c r="F463" s="168"/>
      <c r="G463" s="169"/>
      <c r="H463" s="169"/>
      <c r="I463" s="169"/>
      <c r="J463" s="169"/>
      <c r="K463" s="169"/>
      <c r="L463" s="339"/>
    </row>
    <row r="464" spans="1:12" s="47" customFormat="1" ht="27.75" customHeight="1" x14ac:dyDescent="0.3">
      <c r="A464" s="166"/>
      <c r="B464" s="166"/>
      <c r="C464" s="366"/>
      <c r="D464" s="52"/>
      <c r="E464" s="52"/>
      <c r="F464" s="168"/>
      <c r="G464" s="169"/>
      <c r="H464" s="169"/>
      <c r="I464" s="169"/>
      <c r="J464" s="169"/>
      <c r="K464" s="169"/>
      <c r="L464" s="339"/>
    </row>
    <row r="465" spans="1:12" s="47" customFormat="1" ht="27.75" customHeight="1" x14ac:dyDescent="0.3">
      <c r="A465" s="166"/>
      <c r="B465" s="166"/>
      <c r="C465" s="366"/>
      <c r="D465" s="52"/>
      <c r="E465" s="52"/>
      <c r="F465" s="168"/>
      <c r="G465" s="169"/>
      <c r="H465" s="169"/>
      <c r="I465" s="169"/>
      <c r="J465" s="169"/>
      <c r="K465" s="169"/>
      <c r="L465" s="339"/>
    </row>
    <row r="466" spans="1:12" s="47" customFormat="1" ht="27.75" customHeight="1" x14ac:dyDescent="0.3">
      <c r="A466" s="166"/>
      <c r="B466" s="166"/>
      <c r="C466" s="366"/>
      <c r="D466" s="52"/>
      <c r="E466" s="52"/>
      <c r="F466" s="168"/>
      <c r="G466" s="169"/>
      <c r="H466" s="169"/>
      <c r="I466" s="169"/>
      <c r="J466" s="169"/>
      <c r="K466" s="169"/>
      <c r="L466" s="339"/>
    </row>
    <row r="467" spans="1:12" s="47" customFormat="1" ht="27.75" customHeight="1" x14ac:dyDescent="0.3">
      <c r="A467" s="166"/>
      <c r="B467" s="166"/>
      <c r="C467" s="366"/>
      <c r="D467" s="52"/>
      <c r="E467" s="52"/>
      <c r="F467" s="168"/>
      <c r="G467" s="169"/>
      <c r="H467" s="169"/>
      <c r="I467" s="169"/>
      <c r="J467" s="169"/>
      <c r="K467" s="169"/>
      <c r="L467" s="339"/>
    </row>
    <row r="468" spans="1:12" s="47" customFormat="1" ht="27.75" customHeight="1" x14ac:dyDescent="0.3">
      <c r="A468" s="166"/>
      <c r="B468" s="166"/>
      <c r="C468" s="366"/>
      <c r="D468" s="52"/>
      <c r="E468" s="52"/>
      <c r="F468" s="168"/>
      <c r="G468" s="169"/>
      <c r="H468" s="169"/>
      <c r="I468" s="169"/>
      <c r="J468" s="169"/>
      <c r="K468" s="169"/>
      <c r="L468" s="339"/>
    </row>
    <row r="469" spans="1:12" s="47" customFormat="1" ht="27.75" customHeight="1" x14ac:dyDescent="0.3">
      <c r="A469" s="166"/>
      <c r="B469" s="166"/>
      <c r="C469" s="366"/>
      <c r="D469" s="52"/>
      <c r="E469" s="52"/>
      <c r="F469" s="168"/>
      <c r="G469" s="169"/>
      <c r="H469" s="169"/>
      <c r="I469" s="169"/>
      <c r="J469" s="169"/>
      <c r="K469" s="169"/>
      <c r="L469" s="339"/>
    </row>
    <row r="470" spans="1:12" s="47" customFormat="1" ht="27.75" customHeight="1" x14ac:dyDescent="0.3">
      <c r="A470" s="166"/>
      <c r="B470" s="166"/>
      <c r="C470" s="366"/>
      <c r="D470" s="52"/>
      <c r="E470" s="52"/>
      <c r="F470" s="168"/>
      <c r="G470" s="169"/>
      <c r="H470" s="169"/>
      <c r="I470" s="169"/>
      <c r="J470" s="169"/>
      <c r="K470" s="169"/>
      <c r="L470" s="339"/>
    </row>
    <row r="471" spans="1:12" s="47" customFormat="1" ht="27.75" customHeight="1" x14ac:dyDescent="0.3">
      <c r="A471" s="166"/>
      <c r="B471" s="166"/>
      <c r="C471" s="366"/>
      <c r="D471" s="52"/>
      <c r="E471" s="52"/>
      <c r="F471" s="168"/>
      <c r="G471" s="169"/>
      <c r="H471" s="169"/>
      <c r="I471" s="169"/>
      <c r="J471" s="169"/>
      <c r="K471" s="169"/>
      <c r="L471" s="339"/>
    </row>
    <row r="472" spans="1:12" s="47" customFormat="1" ht="27.75" customHeight="1" x14ac:dyDescent="0.3">
      <c r="A472" s="166"/>
      <c r="B472" s="166"/>
      <c r="C472" s="366"/>
      <c r="D472" s="52"/>
      <c r="E472" s="52"/>
      <c r="F472" s="168"/>
      <c r="G472" s="169"/>
      <c r="H472" s="169"/>
      <c r="I472" s="169"/>
      <c r="J472" s="169"/>
      <c r="K472" s="169"/>
      <c r="L472" s="339"/>
    </row>
    <row r="473" spans="1:12" s="47" customFormat="1" ht="27.75" customHeight="1" x14ac:dyDescent="0.3">
      <c r="A473" s="166"/>
      <c r="B473" s="166"/>
      <c r="C473" s="366"/>
      <c r="D473" s="52"/>
      <c r="E473" s="52"/>
      <c r="F473" s="168"/>
      <c r="G473" s="169"/>
      <c r="H473" s="169"/>
      <c r="I473" s="169"/>
      <c r="J473" s="169"/>
      <c r="K473" s="169"/>
      <c r="L473" s="339"/>
    </row>
    <row r="474" spans="1:12" s="47" customFormat="1" ht="27.75" customHeight="1" x14ac:dyDescent="0.3">
      <c r="A474" s="166"/>
      <c r="B474" s="166"/>
      <c r="C474" s="366"/>
      <c r="D474" s="52"/>
      <c r="E474" s="52"/>
      <c r="F474" s="168"/>
      <c r="G474" s="169"/>
      <c r="H474" s="169"/>
      <c r="I474" s="169"/>
      <c r="J474" s="169"/>
      <c r="K474" s="169"/>
      <c r="L474" s="339"/>
    </row>
    <row r="475" spans="1:12" s="47" customFormat="1" ht="27.75" customHeight="1" x14ac:dyDescent="0.3">
      <c r="A475" s="166"/>
      <c r="B475" s="166"/>
      <c r="C475" s="366"/>
      <c r="D475" s="52"/>
      <c r="E475" s="52"/>
      <c r="F475" s="168"/>
      <c r="G475" s="169"/>
      <c r="H475" s="169"/>
      <c r="I475" s="169"/>
      <c r="J475" s="169"/>
      <c r="K475" s="169"/>
      <c r="L475" s="339"/>
    </row>
    <row r="476" spans="1:12" s="47" customFormat="1" ht="27.75" customHeight="1" x14ac:dyDescent="0.3">
      <c r="A476" s="166"/>
      <c r="B476" s="166"/>
      <c r="C476" s="366"/>
      <c r="D476" s="52"/>
      <c r="E476" s="52"/>
      <c r="F476" s="168"/>
      <c r="G476" s="169"/>
      <c r="H476" s="169"/>
      <c r="I476" s="169"/>
      <c r="J476" s="169"/>
      <c r="K476" s="169"/>
      <c r="L476" s="339"/>
    </row>
    <row r="477" spans="1:12" s="47" customFormat="1" ht="27.75" customHeight="1" x14ac:dyDescent="0.3">
      <c r="A477" s="166"/>
      <c r="B477" s="166"/>
      <c r="C477" s="366"/>
      <c r="D477" s="52"/>
      <c r="E477" s="52"/>
      <c r="F477" s="168"/>
      <c r="G477" s="169"/>
      <c r="H477" s="169"/>
      <c r="I477" s="169"/>
      <c r="J477" s="169"/>
      <c r="K477" s="169"/>
      <c r="L477" s="339"/>
    </row>
    <row r="478" spans="1:12" s="47" customFormat="1" ht="27.75" customHeight="1" x14ac:dyDescent="0.3">
      <c r="A478" s="166"/>
      <c r="B478" s="166"/>
      <c r="C478" s="366"/>
      <c r="D478" s="52"/>
      <c r="E478" s="52"/>
      <c r="F478" s="168"/>
      <c r="G478" s="169"/>
      <c r="H478" s="169"/>
      <c r="I478" s="169"/>
      <c r="J478" s="169"/>
      <c r="K478" s="169"/>
      <c r="L478" s="339"/>
    </row>
    <row r="479" spans="1:12" s="47" customFormat="1" ht="27.75" customHeight="1" x14ac:dyDescent="0.3">
      <c r="A479" s="166"/>
      <c r="B479" s="166"/>
      <c r="C479" s="366"/>
      <c r="D479" s="52"/>
      <c r="E479" s="52"/>
      <c r="F479" s="168"/>
      <c r="G479" s="169"/>
      <c r="H479" s="169"/>
      <c r="I479" s="169"/>
      <c r="J479" s="169"/>
      <c r="K479" s="169"/>
      <c r="L479" s="339"/>
    </row>
    <row r="480" spans="1:12" s="47" customFormat="1" ht="27.75" customHeight="1" x14ac:dyDescent="0.3">
      <c r="A480" s="166"/>
      <c r="B480" s="166"/>
      <c r="C480" s="366"/>
      <c r="D480" s="52"/>
      <c r="E480" s="52"/>
      <c r="F480" s="168"/>
      <c r="G480" s="169"/>
      <c r="H480" s="169"/>
      <c r="I480" s="169"/>
      <c r="J480" s="169"/>
      <c r="K480" s="169"/>
      <c r="L480" s="339"/>
    </row>
    <row r="481" spans="1:12" s="47" customFormat="1" ht="27.75" customHeight="1" x14ac:dyDescent="0.3">
      <c r="A481" s="166"/>
      <c r="B481" s="166"/>
      <c r="C481" s="366"/>
      <c r="D481" s="52"/>
      <c r="E481" s="52"/>
      <c r="F481" s="168"/>
      <c r="G481" s="169"/>
      <c r="H481" s="169"/>
      <c r="I481" s="169"/>
      <c r="J481" s="169"/>
      <c r="K481" s="169"/>
      <c r="L481" s="339"/>
    </row>
    <row r="482" spans="1:12" s="47" customFormat="1" ht="27.75" customHeight="1" x14ac:dyDescent="0.3">
      <c r="A482" s="166"/>
      <c r="B482" s="166"/>
      <c r="C482" s="366"/>
      <c r="D482" s="52"/>
      <c r="E482" s="52"/>
      <c r="F482" s="168"/>
      <c r="G482" s="169"/>
      <c r="H482" s="169"/>
      <c r="I482" s="169"/>
      <c r="J482" s="169"/>
      <c r="K482" s="169"/>
      <c r="L482" s="339"/>
    </row>
    <row r="483" spans="1:12" s="47" customFormat="1" ht="27.75" customHeight="1" x14ac:dyDescent="0.3">
      <c r="A483" s="166"/>
      <c r="B483" s="166"/>
      <c r="C483" s="366"/>
      <c r="D483" s="52"/>
      <c r="E483" s="52"/>
      <c r="F483" s="168"/>
      <c r="G483" s="169"/>
      <c r="H483" s="169"/>
      <c r="I483" s="169"/>
      <c r="J483" s="169"/>
      <c r="K483" s="169"/>
      <c r="L483" s="339"/>
    </row>
    <row r="484" spans="1:12" s="47" customFormat="1" ht="27.75" customHeight="1" x14ac:dyDescent="0.3">
      <c r="A484" s="166"/>
      <c r="B484" s="166"/>
      <c r="C484" s="366"/>
      <c r="D484" s="52"/>
      <c r="E484" s="52"/>
      <c r="F484" s="168"/>
      <c r="G484" s="169"/>
      <c r="H484" s="169"/>
      <c r="I484" s="169"/>
      <c r="J484" s="169"/>
      <c r="K484" s="169"/>
      <c r="L484" s="339"/>
    </row>
    <row r="485" spans="1:12" s="47" customFormat="1" ht="27.75" customHeight="1" x14ac:dyDescent="0.3">
      <c r="A485" s="166"/>
      <c r="B485" s="166"/>
      <c r="C485" s="366"/>
      <c r="D485" s="52"/>
      <c r="E485" s="52"/>
      <c r="F485" s="168"/>
      <c r="G485" s="169"/>
      <c r="H485" s="169"/>
      <c r="I485" s="169"/>
      <c r="J485" s="169"/>
      <c r="K485" s="169"/>
      <c r="L485" s="339"/>
    </row>
    <row r="486" spans="1:12" s="47" customFormat="1" ht="27.75" customHeight="1" x14ac:dyDescent="0.3">
      <c r="A486" s="166"/>
      <c r="B486" s="166"/>
      <c r="C486" s="366"/>
      <c r="D486" s="52"/>
      <c r="E486" s="52"/>
      <c r="F486" s="168"/>
      <c r="G486" s="169"/>
      <c r="H486" s="169"/>
      <c r="I486" s="169"/>
      <c r="J486" s="169"/>
      <c r="K486" s="169"/>
      <c r="L486" s="339"/>
    </row>
    <row r="487" spans="1:12" s="47" customFormat="1" ht="27.75" customHeight="1" x14ac:dyDescent="0.3">
      <c r="A487" s="166"/>
      <c r="B487" s="166"/>
      <c r="C487" s="366"/>
      <c r="D487" s="52"/>
      <c r="E487" s="52"/>
      <c r="F487" s="168"/>
      <c r="G487" s="169"/>
      <c r="H487" s="169"/>
      <c r="I487" s="169"/>
      <c r="J487" s="169"/>
      <c r="K487" s="169"/>
      <c r="L487" s="339"/>
    </row>
    <row r="488" spans="1:12" s="47" customFormat="1" ht="27.75" customHeight="1" x14ac:dyDescent="0.3">
      <c r="A488" s="166"/>
      <c r="B488" s="166"/>
      <c r="C488" s="366"/>
      <c r="D488" s="52"/>
      <c r="E488" s="52"/>
      <c r="F488" s="168"/>
      <c r="G488" s="169"/>
      <c r="H488" s="169"/>
      <c r="I488" s="169"/>
      <c r="J488" s="169"/>
      <c r="K488" s="169"/>
      <c r="L488" s="339"/>
    </row>
    <row r="489" spans="1:12" s="47" customFormat="1" ht="27.75" customHeight="1" x14ac:dyDescent="0.3">
      <c r="A489" s="166"/>
      <c r="B489" s="166"/>
      <c r="C489" s="366"/>
      <c r="D489" s="52"/>
      <c r="E489" s="52"/>
      <c r="F489" s="168"/>
      <c r="G489" s="169"/>
      <c r="H489" s="169"/>
      <c r="I489" s="169"/>
      <c r="J489" s="169"/>
      <c r="K489" s="169"/>
      <c r="L489" s="339"/>
    </row>
    <row r="490" spans="1:12" s="47" customFormat="1" ht="27.75" customHeight="1" x14ac:dyDescent="0.3">
      <c r="A490" s="166"/>
      <c r="B490" s="166"/>
      <c r="C490" s="366"/>
      <c r="D490" s="52"/>
      <c r="E490" s="52"/>
      <c r="F490" s="168"/>
      <c r="G490" s="169"/>
      <c r="H490" s="169"/>
      <c r="I490" s="169"/>
      <c r="J490" s="169"/>
      <c r="K490" s="169"/>
      <c r="L490" s="339"/>
    </row>
    <row r="491" spans="1:12" s="47" customFormat="1" ht="27.75" customHeight="1" x14ac:dyDescent="0.3">
      <c r="A491" s="166"/>
      <c r="B491" s="166"/>
      <c r="C491" s="366"/>
      <c r="D491" s="52"/>
      <c r="E491" s="52"/>
      <c r="F491" s="168"/>
      <c r="G491" s="169"/>
      <c r="H491" s="169"/>
      <c r="I491" s="169"/>
      <c r="J491" s="169"/>
      <c r="K491" s="169"/>
      <c r="L491" s="339"/>
    </row>
    <row r="492" spans="1:12" s="47" customFormat="1" ht="27.75" customHeight="1" x14ac:dyDescent="0.3">
      <c r="A492" s="166"/>
      <c r="B492" s="166"/>
      <c r="C492" s="366"/>
      <c r="D492" s="52"/>
      <c r="E492" s="52"/>
      <c r="F492" s="168"/>
      <c r="G492" s="169"/>
      <c r="H492" s="169"/>
      <c r="I492" s="169"/>
      <c r="J492" s="169"/>
      <c r="K492" s="169"/>
      <c r="L492" s="339"/>
    </row>
    <row r="493" spans="1:12" s="47" customFormat="1" ht="27.75" customHeight="1" x14ac:dyDescent="0.3">
      <c r="A493" s="166"/>
      <c r="B493" s="166"/>
      <c r="C493" s="366"/>
      <c r="D493" s="52"/>
      <c r="E493" s="52"/>
      <c r="F493" s="168"/>
      <c r="G493" s="169"/>
      <c r="H493" s="169"/>
      <c r="I493" s="169"/>
      <c r="J493" s="169"/>
      <c r="K493" s="169"/>
      <c r="L493" s="339"/>
    </row>
    <row r="494" spans="1:12" s="47" customFormat="1" ht="27.75" customHeight="1" x14ac:dyDescent="0.3">
      <c r="A494" s="166"/>
      <c r="B494" s="166"/>
      <c r="C494" s="366"/>
      <c r="D494" s="52"/>
      <c r="E494" s="52"/>
      <c r="F494" s="168"/>
      <c r="G494" s="169"/>
      <c r="H494" s="169"/>
      <c r="I494" s="169"/>
      <c r="J494" s="169"/>
      <c r="K494" s="169"/>
      <c r="L494" s="339"/>
    </row>
    <row r="495" spans="1:12" s="47" customFormat="1" ht="27.75" customHeight="1" x14ac:dyDescent="0.3">
      <c r="A495" s="166"/>
      <c r="B495" s="166"/>
      <c r="C495" s="366"/>
      <c r="D495" s="52"/>
      <c r="E495" s="52"/>
      <c r="F495" s="168"/>
      <c r="G495" s="169"/>
      <c r="H495" s="169"/>
      <c r="I495" s="169"/>
      <c r="J495" s="169"/>
      <c r="K495" s="169"/>
      <c r="L495" s="339"/>
    </row>
    <row r="496" spans="1:12" s="47" customFormat="1" ht="27.75" customHeight="1" x14ac:dyDescent="0.3">
      <c r="A496" s="166"/>
      <c r="B496" s="166"/>
      <c r="C496" s="366"/>
      <c r="D496" s="52"/>
      <c r="E496" s="52"/>
      <c r="F496" s="168"/>
      <c r="G496" s="169"/>
      <c r="H496" s="169"/>
      <c r="I496" s="169"/>
      <c r="J496" s="169"/>
      <c r="K496" s="169"/>
      <c r="L496" s="339"/>
    </row>
    <row r="497" spans="1:12" s="47" customFormat="1" ht="27.75" customHeight="1" x14ac:dyDescent="0.3">
      <c r="A497" s="166"/>
      <c r="B497" s="166"/>
      <c r="C497" s="366"/>
      <c r="D497" s="52"/>
      <c r="E497" s="52"/>
      <c r="F497" s="168"/>
      <c r="G497" s="169"/>
      <c r="H497" s="169"/>
      <c r="I497" s="169"/>
      <c r="J497" s="169"/>
      <c r="K497" s="169"/>
      <c r="L497" s="339"/>
    </row>
    <row r="498" spans="1:12" s="47" customFormat="1" ht="27.75" customHeight="1" x14ac:dyDescent="0.3">
      <c r="A498" s="166"/>
      <c r="B498" s="166"/>
      <c r="C498" s="366"/>
      <c r="D498" s="52"/>
      <c r="E498" s="52"/>
      <c r="F498" s="168"/>
      <c r="G498" s="169"/>
      <c r="H498" s="169"/>
      <c r="I498" s="169"/>
      <c r="J498" s="169"/>
      <c r="K498" s="169"/>
      <c r="L498" s="339"/>
    </row>
    <row r="499" spans="1:12" s="47" customFormat="1" ht="27.75" customHeight="1" x14ac:dyDescent="0.3">
      <c r="A499" s="166"/>
      <c r="B499" s="166"/>
      <c r="C499" s="366"/>
      <c r="D499" s="52"/>
      <c r="E499" s="52"/>
      <c r="F499" s="168"/>
      <c r="G499" s="169"/>
      <c r="H499" s="169"/>
      <c r="I499" s="169"/>
      <c r="J499" s="169"/>
      <c r="K499" s="169"/>
      <c r="L499" s="339"/>
    </row>
    <row r="500" spans="1:12" s="47" customFormat="1" ht="27.75" customHeight="1" x14ac:dyDescent="0.3">
      <c r="A500" s="166"/>
      <c r="B500" s="166"/>
      <c r="C500" s="366"/>
      <c r="D500" s="52"/>
      <c r="E500" s="52"/>
      <c r="F500" s="168"/>
      <c r="G500" s="169"/>
      <c r="H500" s="169"/>
      <c r="I500" s="169"/>
      <c r="J500" s="169"/>
      <c r="K500" s="169"/>
      <c r="L500" s="339"/>
    </row>
    <row r="501" spans="1:12" s="47" customFormat="1" ht="27.75" customHeight="1" x14ac:dyDescent="0.3">
      <c r="A501" s="166"/>
      <c r="B501" s="166"/>
      <c r="C501" s="366"/>
      <c r="D501" s="52"/>
      <c r="E501" s="52"/>
      <c r="F501" s="168"/>
      <c r="G501" s="169"/>
      <c r="H501" s="169"/>
      <c r="I501" s="169"/>
      <c r="J501" s="169"/>
      <c r="K501" s="169"/>
      <c r="L501" s="339"/>
    </row>
    <row r="502" spans="1:12" s="47" customFormat="1" ht="27.75" customHeight="1" x14ac:dyDescent="0.3">
      <c r="A502" s="166"/>
      <c r="B502" s="166"/>
      <c r="C502" s="366"/>
      <c r="D502" s="52"/>
      <c r="E502" s="52"/>
      <c r="F502" s="168"/>
      <c r="G502" s="169"/>
      <c r="H502" s="169"/>
      <c r="I502" s="169"/>
      <c r="J502" s="169"/>
      <c r="K502" s="169"/>
      <c r="L502" s="339"/>
    </row>
    <row r="503" spans="1:12" s="47" customFormat="1" ht="27.75" customHeight="1" x14ac:dyDescent="0.3">
      <c r="A503" s="166"/>
      <c r="B503" s="166"/>
      <c r="C503" s="366"/>
      <c r="D503" s="52"/>
      <c r="E503" s="52"/>
      <c r="F503" s="168"/>
      <c r="G503" s="169"/>
      <c r="H503" s="169"/>
      <c r="I503" s="169"/>
      <c r="J503" s="169"/>
      <c r="K503" s="169"/>
      <c r="L503" s="339"/>
    </row>
    <row r="504" spans="1:12" s="47" customFormat="1" ht="27.75" customHeight="1" x14ac:dyDescent="0.3">
      <c r="A504" s="166"/>
      <c r="B504" s="166"/>
      <c r="C504" s="366"/>
      <c r="D504" s="52"/>
      <c r="E504" s="52"/>
      <c r="F504" s="168"/>
      <c r="G504" s="169"/>
      <c r="H504" s="169"/>
      <c r="I504" s="169"/>
      <c r="J504" s="169"/>
      <c r="K504" s="169"/>
      <c r="L504" s="339"/>
    </row>
    <row r="505" spans="1:12" s="47" customFormat="1" ht="27.75" customHeight="1" x14ac:dyDescent="0.3">
      <c r="A505" s="166"/>
      <c r="B505" s="166"/>
      <c r="C505" s="366"/>
      <c r="D505" s="52"/>
      <c r="E505" s="52"/>
      <c r="F505" s="168"/>
      <c r="G505" s="169"/>
      <c r="H505" s="169"/>
      <c r="I505" s="169"/>
      <c r="J505" s="169"/>
      <c r="K505" s="169"/>
      <c r="L505" s="339"/>
    </row>
    <row r="506" spans="1:12" s="47" customFormat="1" ht="27.75" customHeight="1" x14ac:dyDescent="0.3">
      <c r="A506" s="166"/>
      <c r="B506" s="166"/>
      <c r="C506" s="366"/>
      <c r="D506" s="52"/>
      <c r="E506" s="52"/>
      <c r="F506" s="168"/>
      <c r="G506" s="169"/>
      <c r="H506" s="169"/>
      <c r="I506" s="169"/>
      <c r="J506" s="169"/>
      <c r="K506" s="169"/>
      <c r="L506" s="339"/>
    </row>
    <row r="507" spans="1:12" s="47" customFormat="1" ht="27.75" customHeight="1" x14ac:dyDescent="0.3">
      <c r="A507" s="166"/>
      <c r="B507" s="166"/>
      <c r="C507" s="366"/>
      <c r="D507" s="52"/>
      <c r="E507" s="52"/>
      <c r="F507" s="168"/>
      <c r="G507" s="169"/>
      <c r="H507" s="169"/>
      <c r="I507" s="169"/>
      <c r="J507" s="169"/>
      <c r="K507" s="169"/>
      <c r="L507" s="339"/>
    </row>
    <row r="508" spans="1:12" s="47" customFormat="1" ht="27.75" customHeight="1" x14ac:dyDescent="0.3">
      <c r="A508" s="166"/>
      <c r="B508" s="166"/>
      <c r="C508" s="366"/>
      <c r="D508" s="52"/>
      <c r="E508" s="52"/>
      <c r="F508" s="168"/>
      <c r="G508" s="169"/>
      <c r="H508" s="169"/>
      <c r="I508" s="169"/>
      <c r="J508" s="169"/>
      <c r="K508" s="169"/>
      <c r="L508" s="339"/>
    </row>
    <row r="509" spans="1:12" s="47" customFormat="1" ht="27.75" customHeight="1" x14ac:dyDescent="0.3">
      <c r="A509" s="166"/>
      <c r="B509" s="166"/>
      <c r="C509" s="366"/>
      <c r="D509" s="52"/>
      <c r="E509" s="52"/>
      <c r="F509" s="168"/>
      <c r="G509" s="169"/>
      <c r="H509" s="169"/>
      <c r="I509" s="169"/>
      <c r="J509" s="169"/>
      <c r="K509" s="169"/>
      <c r="L509" s="339"/>
    </row>
    <row r="510" spans="1:12" s="47" customFormat="1" ht="27.75" customHeight="1" x14ac:dyDescent="0.3">
      <c r="A510" s="166"/>
      <c r="B510" s="166"/>
      <c r="C510" s="366"/>
      <c r="D510" s="52"/>
      <c r="E510" s="52"/>
      <c r="F510" s="168"/>
      <c r="G510" s="169"/>
      <c r="H510" s="169"/>
      <c r="I510" s="169"/>
      <c r="J510" s="169"/>
      <c r="K510" s="169"/>
      <c r="L510" s="339"/>
    </row>
    <row r="511" spans="1:12" s="47" customFormat="1" ht="27.75" customHeight="1" x14ac:dyDescent="0.3">
      <c r="A511" s="166"/>
      <c r="B511" s="166"/>
      <c r="C511" s="366"/>
      <c r="D511" s="52"/>
      <c r="E511" s="52"/>
      <c r="F511" s="168"/>
      <c r="G511" s="169"/>
      <c r="H511" s="169"/>
      <c r="I511" s="169"/>
      <c r="J511" s="169"/>
      <c r="K511" s="169"/>
      <c r="L511" s="339"/>
    </row>
    <row r="512" spans="1:12" s="47" customFormat="1" ht="27.75" customHeight="1" x14ac:dyDescent="0.3">
      <c r="A512" s="166"/>
      <c r="B512" s="166"/>
      <c r="C512" s="366"/>
      <c r="D512" s="52"/>
      <c r="E512" s="52"/>
      <c r="F512" s="168"/>
      <c r="G512" s="169"/>
      <c r="H512" s="169"/>
      <c r="I512" s="169"/>
      <c r="J512" s="169"/>
      <c r="K512" s="169"/>
      <c r="L512" s="339"/>
    </row>
    <row r="513" spans="1:12" s="47" customFormat="1" ht="27.75" customHeight="1" x14ac:dyDescent="0.3">
      <c r="A513" s="166"/>
      <c r="B513" s="166"/>
      <c r="C513" s="366"/>
      <c r="D513" s="52"/>
      <c r="E513" s="52"/>
      <c r="F513" s="168"/>
      <c r="G513" s="169"/>
      <c r="H513" s="169"/>
      <c r="I513" s="169"/>
      <c r="J513" s="169"/>
      <c r="K513" s="169"/>
      <c r="L513" s="339"/>
    </row>
    <row r="514" spans="1:12" s="47" customFormat="1" ht="27.75" customHeight="1" x14ac:dyDescent="0.3">
      <c r="A514" s="166"/>
      <c r="B514" s="166"/>
      <c r="C514" s="366"/>
      <c r="D514" s="52"/>
      <c r="E514" s="52"/>
      <c r="F514" s="168"/>
      <c r="G514" s="169"/>
      <c r="H514" s="169"/>
      <c r="I514" s="169"/>
      <c r="J514" s="169"/>
      <c r="K514" s="169"/>
      <c r="L514" s="339"/>
    </row>
    <row r="515" spans="1:12" s="47" customFormat="1" ht="27.75" customHeight="1" x14ac:dyDescent="0.3">
      <c r="A515" s="166"/>
      <c r="B515" s="166"/>
      <c r="C515" s="366"/>
      <c r="D515" s="52"/>
      <c r="E515" s="52"/>
      <c r="F515" s="168"/>
      <c r="G515" s="169"/>
      <c r="H515" s="169"/>
      <c r="I515" s="169"/>
      <c r="J515" s="169"/>
      <c r="K515" s="169"/>
      <c r="L515" s="339"/>
    </row>
    <row r="516" spans="1:12" s="47" customFormat="1" ht="27.75" customHeight="1" x14ac:dyDescent="0.3">
      <c r="A516" s="166"/>
      <c r="B516" s="166"/>
      <c r="C516" s="366"/>
      <c r="D516" s="52"/>
      <c r="E516" s="52"/>
      <c r="F516" s="168"/>
      <c r="G516" s="169"/>
      <c r="H516" s="169"/>
      <c r="I516" s="169"/>
      <c r="J516" s="169"/>
      <c r="K516" s="169"/>
      <c r="L516" s="339"/>
    </row>
    <row r="517" spans="1:12" s="47" customFormat="1" ht="27.75" customHeight="1" x14ac:dyDescent="0.3">
      <c r="A517" s="166"/>
      <c r="B517" s="166"/>
      <c r="C517" s="366"/>
      <c r="D517" s="52"/>
      <c r="E517" s="52"/>
      <c r="F517" s="168"/>
      <c r="G517" s="169"/>
      <c r="H517" s="169"/>
      <c r="I517" s="169"/>
      <c r="J517" s="169"/>
      <c r="K517" s="169"/>
      <c r="L517" s="339"/>
    </row>
    <row r="518" spans="1:12" s="47" customFormat="1" ht="27.75" customHeight="1" x14ac:dyDescent="0.3">
      <c r="A518" s="166"/>
      <c r="B518" s="166"/>
      <c r="C518" s="366"/>
      <c r="D518" s="52"/>
      <c r="E518" s="52"/>
      <c r="F518" s="168"/>
      <c r="G518" s="169"/>
      <c r="H518" s="169"/>
      <c r="I518" s="169"/>
      <c r="J518" s="169"/>
      <c r="K518" s="169"/>
      <c r="L518" s="339"/>
    </row>
    <row r="519" spans="1:12" s="47" customFormat="1" ht="27.75" customHeight="1" x14ac:dyDescent="0.3">
      <c r="A519" s="166"/>
      <c r="B519" s="166"/>
      <c r="C519" s="366"/>
      <c r="D519" s="52"/>
      <c r="E519" s="52"/>
      <c r="F519" s="168"/>
      <c r="G519" s="169"/>
      <c r="H519" s="169"/>
      <c r="I519" s="169"/>
      <c r="J519" s="169"/>
      <c r="K519" s="169"/>
      <c r="L519" s="339"/>
    </row>
    <row r="520" spans="1:12" s="47" customFormat="1" ht="27.75" customHeight="1" x14ac:dyDescent="0.3">
      <c r="A520" s="166"/>
      <c r="B520" s="166"/>
      <c r="C520" s="366"/>
      <c r="D520" s="52"/>
      <c r="E520" s="52"/>
      <c r="F520" s="168"/>
      <c r="G520" s="169"/>
      <c r="H520" s="169"/>
      <c r="I520" s="169"/>
      <c r="J520" s="169"/>
      <c r="K520" s="169"/>
      <c r="L520" s="339"/>
    </row>
    <row r="521" spans="1:12" s="47" customFormat="1" ht="27.75" customHeight="1" x14ac:dyDescent="0.3">
      <c r="A521" s="166"/>
      <c r="B521" s="166"/>
      <c r="C521" s="366"/>
      <c r="D521" s="52"/>
      <c r="E521" s="52"/>
      <c r="F521" s="168"/>
      <c r="G521" s="169"/>
      <c r="H521" s="169"/>
      <c r="I521" s="169"/>
      <c r="J521" s="169"/>
      <c r="K521" s="169"/>
      <c r="L521" s="339"/>
    </row>
    <row r="522" spans="1:12" s="47" customFormat="1" ht="27.75" customHeight="1" x14ac:dyDescent="0.3">
      <c r="A522" s="166"/>
      <c r="B522" s="166"/>
      <c r="C522" s="366"/>
      <c r="D522" s="52"/>
      <c r="E522" s="52"/>
      <c r="F522" s="168"/>
      <c r="G522" s="169"/>
      <c r="H522" s="169"/>
      <c r="I522" s="169"/>
      <c r="J522" s="169"/>
      <c r="K522" s="169"/>
      <c r="L522" s="339"/>
    </row>
    <row r="523" spans="1:12" s="47" customFormat="1" ht="27.75" customHeight="1" x14ac:dyDescent="0.3">
      <c r="A523" s="166"/>
      <c r="B523" s="166"/>
      <c r="C523" s="366"/>
      <c r="D523" s="52"/>
      <c r="E523" s="52"/>
      <c r="F523" s="168"/>
      <c r="G523" s="169"/>
      <c r="H523" s="169"/>
      <c r="I523" s="169"/>
      <c r="J523" s="169"/>
      <c r="K523" s="169"/>
      <c r="L523" s="339"/>
    </row>
    <row r="524" spans="1:12" s="47" customFormat="1" ht="27.75" customHeight="1" x14ac:dyDescent="0.3">
      <c r="A524" s="166"/>
      <c r="B524" s="166"/>
      <c r="C524" s="366"/>
      <c r="D524" s="52"/>
      <c r="E524" s="52"/>
      <c r="F524" s="168"/>
      <c r="G524" s="169"/>
      <c r="H524" s="169"/>
      <c r="I524" s="169"/>
      <c r="J524" s="169"/>
      <c r="K524" s="169"/>
      <c r="L524" s="339"/>
    </row>
    <row r="525" spans="1:12" s="47" customFormat="1" ht="27.75" customHeight="1" x14ac:dyDescent="0.3">
      <c r="A525" s="166"/>
      <c r="B525" s="166"/>
      <c r="C525" s="366"/>
      <c r="D525" s="52"/>
      <c r="E525" s="52"/>
      <c r="F525" s="168"/>
      <c r="G525" s="169"/>
      <c r="H525" s="169"/>
      <c r="I525" s="169"/>
      <c r="J525" s="169"/>
      <c r="K525" s="169"/>
      <c r="L525" s="339"/>
    </row>
    <row r="526" spans="1:12" s="47" customFormat="1" ht="27.75" customHeight="1" x14ac:dyDescent="0.3">
      <c r="A526" s="166"/>
      <c r="B526" s="166"/>
      <c r="C526" s="366"/>
      <c r="D526" s="52"/>
      <c r="E526" s="52"/>
      <c r="F526" s="168"/>
      <c r="G526" s="169"/>
      <c r="H526" s="169"/>
      <c r="I526" s="169"/>
      <c r="J526" s="169"/>
      <c r="K526" s="169"/>
      <c r="L526" s="339"/>
    </row>
    <row r="527" spans="1:12" s="47" customFormat="1" ht="27.75" customHeight="1" x14ac:dyDescent="0.3">
      <c r="A527" s="166"/>
      <c r="B527" s="166"/>
      <c r="C527" s="366"/>
      <c r="D527" s="52"/>
      <c r="E527" s="52"/>
      <c r="F527" s="168"/>
      <c r="G527" s="169"/>
      <c r="H527" s="169"/>
      <c r="I527" s="169"/>
      <c r="J527" s="169"/>
      <c r="K527" s="169"/>
      <c r="L527" s="339"/>
    </row>
    <row r="528" spans="1:12" s="47" customFormat="1" ht="27.75" customHeight="1" x14ac:dyDescent="0.3">
      <c r="A528" s="166"/>
      <c r="B528" s="166"/>
      <c r="C528" s="366"/>
      <c r="D528" s="52"/>
      <c r="E528" s="52"/>
      <c r="F528" s="168"/>
      <c r="G528" s="169"/>
      <c r="H528" s="169"/>
      <c r="I528" s="169"/>
      <c r="J528" s="169"/>
      <c r="K528" s="169"/>
      <c r="L528" s="339"/>
    </row>
    <row r="529" spans="1:12" s="47" customFormat="1" ht="27.75" customHeight="1" x14ac:dyDescent="0.3">
      <c r="A529" s="166"/>
      <c r="B529" s="166"/>
      <c r="C529" s="366"/>
      <c r="D529" s="52"/>
      <c r="E529" s="52"/>
      <c r="F529" s="168"/>
      <c r="G529" s="169"/>
      <c r="H529" s="169"/>
      <c r="I529" s="169"/>
      <c r="J529" s="169"/>
      <c r="K529" s="169"/>
      <c r="L529" s="339"/>
    </row>
    <row r="530" spans="1:12" s="47" customFormat="1" ht="27.75" customHeight="1" x14ac:dyDescent="0.3">
      <c r="A530" s="166"/>
      <c r="B530" s="166"/>
      <c r="C530" s="366"/>
      <c r="D530" s="52"/>
      <c r="E530" s="52"/>
      <c r="F530" s="168"/>
      <c r="G530" s="169"/>
      <c r="H530" s="169"/>
      <c r="I530" s="169"/>
      <c r="J530" s="169"/>
      <c r="K530" s="169"/>
      <c r="L530" s="339"/>
    </row>
    <row r="531" spans="1:12" s="47" customFormat="1" ht="27.75" customHeight="1" x14ac:dyDescent="0.3">
      <c r="A531" s="166"/>
      <c r="B531" s="166"/>
      <c r="C531" s="366"/>
      <c r="D531" s="52"/>
      <c r="E531" s="52"/>
      <c r="F531" s="168"/>
      <c r="G531" s="169"/>
      <c r="H531" s="169"/>
      <c r="I531" s="169"/>
      <c r="J531" s="169"/>
      <c r="K531" s="169"/>
      <c r="L531" s="339"/>
    </row>
    <row r="532" spans="1:12" s="47" customFormat="1" ht="27.75" customHeight="1" x14ac:dyDescent="0.3">
      <c r="A532" s="166"/>
      <c r="B532" s="166"/>
      <c r="C532" s="366"/>
      <c r="D532" s="52"/>
      <c r="E532" s="52"/>
      <c r="F532" s="168"/>
      <c r="G532" s="169"/>
      <c r="H532" s="169"/>
      <c r="I532" s="169"/>
      <c r="J532" s="169"/>
      <c r="K532" s="169"/>
      <c r="L532" s="339"/>
    </row>
    <row r="533" spans="1:12" s="47" customFormat="1" ht="27.75" customHeight="1" x14ac:dyDescent="0.3">
      <c r="A533" s="166"/>
      <c r="B533" s="166"/>
      <c r="C533" s="366"/>
      <c r="D533" s="52"/>
      <c r="E533" s="52"/>
      <c r="F533" s="168"/>
      <c r="G533" s="169"/>
      <c r="H533" s="169"/>
      <c r="I533" s="169"/>
      <c r="J533" s="169"/>
      <c r="K533" s="169"/>
      <c r="L533" s="339"/>
    </row>
    <row r="534" spans="1:12" s="47" customFormat="1" ht="27.75" customHeight="1" x14ac:dyDescent="0.3">
      <c r="A534" s="166"/>
      <c r="B534" s="166"/>
      <c r="C534" s="366"/>
      <c r="D534" s="52"/>
      <c r="E534" s="52"/>
      <c r="F534" s="168"/>
      <c r="G534" s="169"/>
      <c r="H534" s="169"/>
      <c r="I534" s="169"/>
      <c r="J534" s="169"/>
      <c r="K534" s="169"/>
      <c r="L534" s="339"/>
    </row>
    <row r="535" spans="1:12" s="47" customFormat="1" ht="27.75" customHeight="1" x14ac:dyDescent="0.3">
      <c r="A535" s="166"/>
      <c r="B535" s="166"/>
      <c r="C535" s="366"/>
      <c r="D535" s="52"/>
      <c r="E535" s="52"/>
      <c r="F535" s="168"/>
      <c r="G535" s="169"/>
      <c r="H535" s="169"/>
      <c r="I535" s="169"/>
      <c r="J535" s="169"/>
      <c r="K535" s="169"/>
      <c r="L535" s="339"/>
    </row>
    <row r="536" spans="1:12" s="47" customFormat="1" ht="27.75" customHeight="1" x14ac:dyDescent="0.3">
      <c r="A536" s="166"/>
      <c r="B536" s="166"/>
      <c r="C536" s="366"/>
      <c r="D536" s="52"/>
      <c r="E536" s="52"/>
      <c r="F536" s="168"/>
      <c r="G536" s="169"/>
      <c r="H536" s="169"/>
      <c r="I536" s="169"/>
      <c r="J536" s="169"/>
      <c r="K536" s="169"/>
      <c r="L536" s="339"/>
    </row>
    <row r="537" spans="1:12" s="47" customFormat="1" ht="27.75" customHeight="1" x14ac:dyDescent="0.3">
      <c r="A537" s="166"/>
      <c r="B537" s="166"/>
      <c r="C537" s="366"/>
      <c r="D537" s="52"/>
      <c r="E537" s="52"/>
      <c r="F537" s="168"/>
      <c r="G537" s="169"/>
      <c r="H537" s="169"/>
      <c r="I537" s="169"/>
      <c r="J537" s="169"/>
      <c r="K537" s="169"/>
      <c r="L537" s="339"/>
    </row>
    <row r="538" spans="1:12" s="47" customFormat="1" ht="27.75" customHeight="1" x14ac:dyDescent="0.3">
      <c r="A538" s="166"/>
      <c r="B538" s="166"/>
      <c r="C538" s="366"/>
      <c r="D538" s="52"/>
      <c r="E538" s="52"/>
      <c r="F538" s="168"/>
      <c r="G538" s="169"/>
      <c r="H538" s="169"/>
      <c r="I538" s="169"/>
      <c r="J538" s="169"/>
      <c r="K538" s="169"/>
      <c r="L538" s="339"/>
    </row>
    <row r="539" spans="1:12" s="47" customFormat="1" ht="27.75" customHeight="1" x14ac:dyDescent="0.3">
      <c r="A539" s="166"/>
      <c r="B539" s="166"/>
      <c r="C539" s="366"/>
      <c r="D539" s="52"/>
      <c r="E539" s="52"/>
      <c r="F539" s="168"/>
      <c r="G539" s="169"/>
      <c r="H539" s="169"/>
      <c r="I539" s="169"/>
      <c r="J539" s="169"/>
      <c r="K539" s="169"/>
      <c r="L539" s="339"/>
    </row>
    <row r="540" spans="1:12" s="47" customFormat="1" ht="27.75" customHeight="1" x14ac:dyDescent="0.3">
      <c r="A540" s="166"/>
      <c r="B540" s="166"/>
      <c r="C540" s="366"/>
      <c r="D540" s="52"/>
      <c r="E540" s="52"/>
      <c r="F540" s="168"/>
      <c r="G540" s="169"/>
      <c r="H540" s="169"/>
      <c r="I540" s="169"/>
      <c r="J540" s="169"/>
      <c r="K540" s="169"/>
      <c r="L540" s="339"/>
    </row>
    <row r="541" spans="1:12" s="47" customFormat="1" ht="27.75" customHeight="1" x14ac:dyDescent="0.3">
      <c r="A541" s="166"/>
      <c r="B541" s="166"/>
      <c r="C541" s="366"/>
      <c r="D541" s="52"/>
      <c r="E541" s="52"/>
      <c r="F541" s="168"/>
      <c r="G541" s="169"/>
      <c r="H541" s="169"/>
      <c r="I541" s="169"/>
      <c r="J541" s="169"/>
      <c r="K541" s="169"/>
      <c r="L541" s="339"/>
    </row>
    <row r="542" spans="1:12" s="47" customFormat="1" ht="27.75" customHeight="1" x14ac:dyDescent="0.3">
      <c r="A542" s="166"/>
      <c r="B542" s="166"/>
      <c r="C542" s="366"/>
      <c r="D542" s="52"/>
      <c r="E542" s="52"/>
      <c r="F542" s="168"/>
      <c r="G542" s="169"/>
      <c r="H542" s="169"/>
      <c r="I542" s="169"/>
      <c r="J542" s="169"/>
      <c r="K542" s="169"/>
      <c r="L542" s="339"/>
    </row>
    <row r="543" spans="1:12" s="47" customFormat="1" ht="27.75" customHeight="1" x14ac:dyDescent="0.3">
      <c r="A543" s="166"/>
      <c r="B543" s="166"/>
      <c r="C543" s="366"/>
      <c r="D543" s="52"/>
      <c r="E543" s="52"/>
      <c r="F543" s="168"/>
      <c r="G543" s="169"/>
      <c r="H543" s="169"/>
      <c r="I543" s="169"/>
      <c r="J543" s="169"/>
      <c r="K543" s="169"/>
      <c r="L543" s="339"/>
    </row>
    <row r="544" spans="1:12" s="47" customFormat="1" ht="27.75" customHeight="1" x14ac:dyDescent="0.3">
      <c r="A544" s="166"/>
      <c r="B544" s="166"/>
      <c r="C544" s="366"/>
      <c r="D544" s="52"/>
      <c r="E544" s="52"/>
      <c r="F544" s="168"/>
      <c r="G544" s="169"/>
      <c r="H544" s="169"/>
      <c r="I544" s="169"/>
      <c r="J544" s="169"/>
      <c r="K544" s="169"/>
      <c r="L544" s="339"/>
    </row>
    <row r="545" spans="1:12" s="47" customFormat="1" ht="27.75" customHeight="1" x14ac:dyDescent="0.3">
      <c r="A545" s="166"/>
      <c r="B545" s="166"/>
      <c r="C545" s="366"/>
      <c r="D545" s="52"/>
      <c r="E545" s="52"/>
      <c r="F545" s="168"/>
      <c r="G545" s="169"/>
      <c r="H545" s="169"/>
      <c r="I545" s="169"/>
      <c r="J545" s="169"/>
      <c r="K545" s="169"/>
      <c r="L545" s="339"/>
    </row>
    <row r="546" spans="1:12" s="47" customFormat="1" ht="27.75" customHeight="1" x14ac:dyDescent="0.3">
      <c r="A546" s="166"/>
      <c r="B546" s="166"/>
      <c r="C546" s="366"/>
      <c r="D546" s="52"/>
      <c r="E546" s="52"/>
      <c r="F546" s="168"/>
      <c r="G546" s="169"/>
      <c r="H546" s="169"/>
      <c r="I546" s="169"/>
      <c r="J546" s="169"/>
      <c r="K546" s="169"/>
      <c r="L546" s="339"/>
    </row>
    <row r="547" spans="1:12" s="47" customFormat="1" ht="27.75" customHeight="1" x14ac:dyDescent="0.3">
      <c r="A547" s="166"/>
      <c r="B547" s="166"/>
      <c r="C547" s="366"/>
      <c r="D547" s="52"/>
      <c r="E547" s="52"/>
      <c r="F547" s="168"/>
      <c r="G547" s="169"/>
      <c r="H547" s="169"/>
      <c r="I547" s="169"/>
      <c r="J547" s="169"/>
      <c r="K547" s="169"/>
      <c r="L547" s="339"/>
    </row>
    <row r="548" spans="1:12" s="47" customFormat="1" ht="27.75" customHeight="1" x14ac:dyDescent="0.3">
      <c r="A548" s="166"/>
      <c r="B548" s="166"/>
      <c r="C548" s="366"/>
      <c r="D548" s="52"/>
      <c r="E548" s="52"/>
      <c r="F548" s="168"/>
      <c r="G548" s="169"/>
      <c r="H548" s="169"/>
      <c r="I548" s="169"/>
      <c r="J548" s="169"/>
      <c r="K548" s="169"/>
      <c r="L548" s="339"/>
    </row>
    <row r="549" spans="1:12" s="47" customFormat="1" ht="27.75" customHeight="1" x14ac:dyDescent="0.3">
      <c r="A549" s="166"/>
      <c r="B549" s="166"/>
      <c r="C549" s="366"/>
      <c r="D549" s="52"/>
      <c r="E549" s="52"/>
      <c r="F549" s="168"/>
      <c r="G549" s="169"/>
      <c r="H549" s="169"/>
      <c r="I549" s="169"/>
      <c r="J549" s="169"/>
      <c r="K549" s="169"/>
      <c r="L549" s="339"/>
    </row>
    <row r="550" spans="1:12" s="47" customFormat="1" ht="27.75" customHeight="1" x14ac:dyDescent="0.3">
      <c r="A550" s="166"/>
      <c r="B550" s="166"/>
      <c r="C550" s="366"/>
      <c r="D550" s="52"/>
      <c r="E550" s="52"/>
      <c r="F550" s="168"/>
      <c r="G550" s="169"/>
      <c r="H550" s="169"/>
      <c r="I550" s="169"/>
      <c r="J550" s="169"/>
      <c r="K550" s="169"/>
      <c r="L550" s="339"/>
    </row>
    <row r="551" spans="1:12" s="47" customFormat="1" ht="27.75" customHeight="1" x14ac:dyDescent="0.3">
      <c r="A551" s="166"/>
      <c r="B551" s="166"/>
      <c r="C551" s="366"/>
      <c r="D551" s="52"/>
      <c r="E551" s="52"/>
      <c r="F551" s="168"/>
      <c r="G551" s="169"/>
      <c r="H551" s="169"/>
      <c r="I551" s="169"/>
      <c r="J551" s="169"/>
      <c r="K551" s="169"/>
      <c r="L551" s="339"/>
    </row>
    <row r="552" spans="1:12" s="47" customFormat="1" ht="27.75" customHeight="1" x14ac:dyDescent="0.3">
      <c r="A552" s="166"/>
      <c r="B552" s="166"/>
      <c r="C552" s="366"/>
      <c r="D552" s="52"/>
      <c r="E552" s="52"/>
      <c r="F552" s="168"/>
      <c r="G552" s="169"/>
      <c r="H552" s="169"/>
      <c r="I552" s="169"/>
      <c r="J552" s="169"/>
      <c r="K552" s="169"/>
      <c r="L552" s="339"/>
    </row>
    <row r="553" spans="1:12" s="47" customFormat="1" ht="27.75" customHeight="1" x14ac:dyDescent="0.3">
      <c r="A553" s="166"/>
      <c r="B553" s="166"/>
      <c r="C553" s="366"/>
      <c r="D553" s="52"/>
      <c r="E553" s="52"/>
      <c r="F553" s="168"/>
      <c r="G553" s="169"/>
      <c r="H553" s="169"/>
      <c r="I553" s="169"/>
      <c r="J553" s="169"/>
      <c r="K553" s="169"/>
      <c r="L553" s="339"/>
    </row>
    <row r="554" spans="1:12" s="47" customFormat="1" ht="27.75" customHeight="1" x14ac:dyDescent="0.3">
      <c r="A554" s="166"/>
      <c r="B554" s="166"/>
      <c r="C554" s="366"/>
      <c r="D554" s="52"/>
      <c r="E554" s="52"/>
      <c r="F554" s="168"/>
      <c r="G554" s="169"/>
      <c r="H554" s="169"/>
      <c r="I554" s="169"/>
      <c r="J554" s="169"/>
      <c r="K554" s="169"/>
      <c r="L554" s="339"/>
    </row>
    <row r="555" spans="1:12" s="47" customFormat="1" ht="27.75" customHeight="1" x14ac:dyDescent="0.3">
      <c r="A555" s="166"/>
      <c r="B555" s="166"/>
      <c r="C555" s="366"/>
      <c r="D555" s="52"/>
      <c r="E555" s="52"/>
      <c r="F555" s="168"/>
      <c r="G555" s="169"/>
      <c r="H555" s="169"/>
      <c r="I555" s="169"/>
      <c r="J555" s="169"/>
      <c r="K555" s="169"/>
      <c r="L555" s="339"/>
    </row>
    <row r="556" spans="1:12" s="47" customFormat="1" ht="27.75" customHeight="1" x14ac:dyDescent="0.3">
      <c r="A556" s="166"/>
      <c r="B556" s="166"/>
      <c r="C556" s="366"/>
      <c r="D556" s="52"/>
      <c r="E556" s="52"/>
      <c r="F556" s="168"/>
      <c r="G556" s="169"/>
      <c r="H556" s="169"/>
      <c r="I556" s="169"/>
      <c r="J556" s="169"/>
      <c r="K556" s="169"/>
      <c r="L556" s="339"/>
    </row>
    <row r="557" spans="1:12" s="47" customFormat="1" ht="27.75" customHeight="1" x14ac:dyDescent="0.3">
      <c r="A557" s="166"/>
      <c r="B557" s="166"/>
      <c r="C557" s="366"/>
      <c r="D557" s="52"/>
      <c r="E557" s="52"/>
      <c r="F557" s="168"/>
      <c r="G557" s="169"/>
      <c r="H557" s="169"/>
      <c r="I557" s="169"/>
      <c r="J557" s="169"/>
      <c r="K557" s="169"/>
      <c r="L557" s="339"/>
    </row>
    <row r="558" spans="1:12" s="47" customFormat="1" ht="27.75" customHeight="1" x14ac:dyDescent="0.3">
      <c r="A558" s="166"/>
      <c r="B558" s="166"/>
      <c r="C558" s="366"/>
      <c r="D558" s="52"/>
      <c r="E558" s="52"/>
      <c r="F558" s="168"/>
      <c r="G558" s="169"/>
      <c r="H558" s="169"/>
      <c r="I558" s="169"/>
      <c r="J558" s="169"/>
      <c r="K558" s="169"/>
      <c r="L558" s="339"/>
    </row>
    <row r="559" spans="1:12" s="47" customFormat="1" ht="27.75" customHeight="1" x14ac:dyDescent="0.3">
      <c r="A559" s="166"/>
      <c r="B559" s="166"/>
      <c r="C559" s="366"/>
      <c r="D559" s="52"/>
      <c r="E559" s="52"/>
      <c r="F559" s="168"/>
      <c r="G559" s="169"/>
      <c r="H559" s="169"/>
      <c r="I559" s="169"/>
      <c r="J559" s="169"/>
      <c r="K559" s="169"/>
      <c r="L559" s="339"/>
    </row>
    <row r="560" spans="1:12" s="47" customFormat="1" ht="27.75" customHeight="1" x14ac:dyDescent="0.3">
      <c r="A560" s="166"/>
      <c r="B560" s="166"/>
      <c r="C560" s="366"/>
      <c r="D560" s="52"/>
      <c r="E560" s="52"/>
      <c r="F560" s="168"/>
      <c r="G560" s="169"/>
      <c r="H560" s="169"/>
      <c r="I560" s="169"/>
      <c r="J560" s="169"/>
      <c r="K560" s="169"/>
      <c r="L560" s="339"/>
    </row>
    <row r="561" spans="1:12" s="47" customFormat="1" ht="27.75" customHeight="1" x14ac:dyDescent="0.3">
      <c r="A561" s="166"/>
      <c r="B561" s="166"/>
      <c r="C561" s="366"/>
      <c r="D561" s="52"/>
      <c r="E561" s="52"/>
      <c r="F561" s="168"/>
      <c r="G561" s="169"/>
      <c r="H561" s="169"/>
      <c r="I561" s="169"/>
      <c r="J561" s="169"/>
      <c r="K561" s="169"/>
      <c r="L561" s="339"/>
    </row>
    <row r="562" spans="1:12" s="47" customFormat="1" ht="27.75" customHeight="1" x14ac:dyDescent="0.3">
      <c r="A562" s="166"/>
      <c r="B562" s="166"/>
      <c r="C562" s="366"/>
      <c r="D562" s="52"/>
      <c r="E562" s="52"/>
      <c r="F562" s="168"/>
      <c r="G562" s="169"/>
      <c r="H562" s="169"/>
      <c r="I562" s="169"/>
      <c r="J562" s="169"/>
      <c r="K562" s="169"/>
      <c r="L562" s="339"/>
    </row>
    <row r="563" spans="1:12" s="47" customFormat="1" ht="27.75" customHeight="1" x14ac:dyDescent="0.3">
      <c r="A563" s="166"/>
      <c r="B563" s="166"/>
      <c r="C563" s="366"/>
      <c r="D563" s="52"/>
      <c r="E563" s="52"/>
      <c r="F563" s="168"/>
      <c r="G563" s="169"/>
      <c r="H563" s="169"/>
      <c r="I563" s="169"/>
      <c r="J563" s="169"/>
      <c r="K563" s="169"/>
      <c r="L563" s="339"/>
    </row>
    <row r="564" spans="1:12" s="47" customFormat="1" ht="27.75" customHeight="1" x14ac:dyDescent="0.3">
      <c r="A564" s="166"/>
      <c r="B564" s="166"/>
      <c r="C564" s="366"/>
      <c r="D564" s="52"/>
      <c r="E564" s="52"/>
      <c r="F564" s="168"/>
      <c r="G564" s="169"/>
      <c r="H564" s="169"/>
      <c r="I564" s="169"/>
      <c r="J564" s="169"/>
      <c r="K564" s="169"/>
      <c r="L564" s="339"/>
    </row>
    <row r="565" spans="1:12" s="47" customFormat="1" ht="27.75" customHeight="1" x14ac:dyDescent="0.3">
      <c r="A565" s="166"/>
      <c r="B565" s="166"/>
      <c r="C565" s="366"/>
      <c r="D565" s="52"/>
      <c r="E565" s="52"/>
      <c r="F565" s="168"/>
      <c r="G565" s="169"/>
      <c r="H565" s="169"/>
      <c r="I565" s="169"/>
      <c r="J565" s="169"/>
      <c r="K565" s="169"/>
      <c r="L565" s="339"/>
    </row>
    <row r="566" spans="1:12" s="47" customFormat="1" ht="27.75" customHeight="1" x14ac:dyDescent="0.3">
      <c r="A566" s="166"/>
      <c r="B566" s="166"/>
      <c r="C566" s="366"/>
      <c r="D566" s="52"/>
      <c r="E566" s="52"/>
      <c r="F566" s="168"/>
      <c r="G566" s="169"/>
      <c r="H566" s="169"/>
      <c r="I566" s="169"/>
      <c r="J566" s="169"/>
      <c r="K566" s="169"/>
      <c r="L566" s="339"/>
    </row>
    <row r="567" spans="1:12" s="47" customFormat="1" ht="27.75" customHeight="1" x14ac:dyDescent="0.3">
      <c r="A567" s="166"/>
      <c r="B567" s="166"/>
      <c r="C567" s="366"/>
      <c r="D567" s="52"/>
      <c r="E567" s="52"/>
      <c r="F567" s="168"/>
      <c r="G567" s="169"/>
      <c r="H567" s="169"/>
      <c r="I567" s="169"/>
      <c r="J567" s="169"/>
      <c r="K567" s="169"/>
      <c r="L567" s="339"/>
    </row>
    <row r="568" spans="1:12" s="47" customFormat="1" ht="27.75" customHeight="1" x14ac:dyDescent="0.3">
      <c r="A568" s="166"/>
      <c r="B568" s="166"/>
      <c r="C568" s="366"/>
      <c r="D568" s="52"/>
      <c r="E568" s="52"/>
      <c r="F568" s="168"/>
      <c r="G568" s="169"/>
      <c r="H568" s="169"/>
      <c r="I568" s="169"/>
      <c r="J568" s="169"/>
      <c r="K568" s="169"/>
      <c r="L568" s="339"/>
    </row>
    <row r="569" spans="1:12" s="47" customFormat="1" ht="27.75" customHeight="1" x14ac:dyDescent="0.3">
      <c r="A569" s="166"/>
      <c r="B569" s="166"/>
      <c r="C569" s="366"/>
      <c r="D569" s="52"/>
      <c r="E569" s="52"/>
      <c r="F569" s="168"/>
      <c r="G569" s="169"/>
      <c r="H569" s="169"/>
      <c r="I569" s="169"/>
      <c r="J569" s="169"/>
      <c r="K569" s="169"/>
      <c r="L569" s="339"/>
    </row>
    <row r="570" spans="1:12" s="47" customFormat="1" ht="27.75" customHeight="1" x14ac:dyDescent="0.3">
      <c r="A570" s="166"/>
      <c r="B570" s="166"/>
      <c r="C570" s="366"/>
      <c r="D570" s="52"/>
      <c r="E570" s="52"/>
      <c r="F570" s="168"/>
      <c r="G570" s="169"/>
      <c r="H570" s="169"/>
      <c r="I570" s="169"/>
      <c r="J570" s="169"/>
      <c r="K570" s="169"/>
      <c r="L570" s="339"/>
    </row>
    <row r="571" spans="1:12" s="47" customFormat="1" ht="27.75" customHeight="1" x14ac:dyDescent="0.3">
      <c r="A571" s="166"/>
      <c r="B571" s="166"/>
      <c r="C571" s="366"/>
      <c r="D571" s="52"/>
      <c r="E571" s="52"/>
      <c r="F571" s="168"/>
      <c r="G571" s="169"/>
      <c r="H571" s="169"/>
      <c r="I571" s="169"/>
      <c r="J571" s="169"/>
      <c r="K571" s="169"/>
      <c r="L571" s="339"/>
    </row>
    <row r="572" spans="1:12" s="47" customFormat="1" ht="27.75" customHeight="1" x14ac:dyDescent="0.3">
      <c r="A572" s="166"/>
      <c r="B572" s="166"/>
      <c r="C572" s="366"/>
      <c r="D572" s="52"/>
      <c r="E572" s="52"/>
      <c r="F572" s="168"/>
      <c r="G572" s="169"/>
      <c r="H572" s="169"/>
      <c r="I572" s="169"/>
      <c r="J572" s="169"/>
      <c r="K572" s="169"/>
      <c r="L572" s="339"/>
    </row>
    <row r="573" spans="1:12" s="47" customFormat="1" ht="27.75" customHeight="1" x14ac:dyDescent="0.3">
      <c r="A573" s="166"/>
      <c r="B573" s="166"/>
      <c r="C573" s="366"/>
      <c r="D573" s="52"/>
      <c r="E573" s="52"/>
      <c r="F573" s="168"/>
      <c r="G573" s="169"/>
      <c r="H573" s="169"/>
      <c r="I573" s="169"/>
      <c r="J573" s="169"/>
      <c r="K573" s="169"/>
      <c r="L573" s="339"/>
    </row>
    <row r="574" spans="1:12" s="47" customFormat="1" ht="27.75" customHeight="1" x14ac:dyDescent="0.3">
      <c r="A574" s="166"/>
      <c r="B574" s="166"/>
      <c r="C574" s="366"/>
      <c r="D574" s="52"/>
      <c r="E574" s="52"/>
      <c r="F574" s="168"/>
      <c r="G574" s="169"/>
      <c r="H574" s="169"/>
      <c r="I574" s="169"/>
      <c r="J574" s="169"/>
      <c r="K574" s="169"/>
      <c r="L574" s="339"/>
    </row>
    <row r="575" spans="1:12" s="47" customFormat="1" ht="27.75" customHeight="1" x14ac:dyDescent="0.3">
      <c r="A575" s="166"/>
      <c r="B575" s="166"/>
      <c r="C575" s="366"/>
      <c r="D575" s="52"/>
      <c r="E575" s="52"/>
      <c r="F575" s="168"/>
      <c r="G575" s="169"/>
      <c r="H575" s="169"/>
      <c r="I575" s="169"/>
      <c r="J575" s="169"/>
      <c r="K575" s="169"/>
      <c r="L575" s="339"/>
    </row>
    <row r="576" spans="1:12" s="47" customFormat="1" ht="27.75" customHeight="1" x14ac:dyDescent="0.3">
      <c r="A576" s="166"/>
      <c r="B576" s="166"/>
      <c r="C576" s="366"/>
      <c r="D576" s="52"/>
      <c r="E576" s="52"/>
      <c r="F576" s="168"/>
      <c r="G576" s="169"/>
      <c r="H576" s="169"/>
      <c r="I576" s="169"/>
      <c r="J576" s="169"/>
      <c r="K576" s="169"/>
      <c r="L576" s="339"/>
    </row>
    <row r="577" spans="1:12" s="47" customFormat="1" ht="27.75" customHeight="1" x14ac:dyDescent="0.3">
      <c r="A577" s="166"/>
      <c r="B577" s="166"/>
      <c r="C577" s="366"/>
      <c r="D577" s="52"/>
      <c r="E577" s="52"/>
      <c r="F577" s="168"/>
      <c r="G577" s="169"/>
      <c r="H577" s="169"/>
      <c r="I577" s="169"/>
      <c r="J577" s="169"/>
      <c r="K577" s="169"/>
      <c r="L577" s="339"/>
    </row>
    <row r="578" spans="1:12" s="47" customFormat="1" ht="27.75" customHeight="1" x14ac:dyDescent="0.3">
      <c r="A578" s="166"/>
      <c r="B578" s="166"/>
      <c r="C578" s="366"/>
      <c r="D578" s="52"/>
      <c r="E578" s="52"/>
      <c r="F578" s="168"/>
      <c r="G578" s="169"/>
      <c r="H578" s="169"/>
      <c r="I578" s="169"/>
      <c r="J578" s="169"/>
      <c r="K578" s="169"/>
      <c r="L578" s="339"/>
    </row>
    <row r="579" spans="1:12" s="47" customFormat="1" ht="27.75" customHeight="1" x14ac:dyDescent="0.3">
      <c r="A579" s="166"/>
      <c r="B579" s="166"/>
      <c r="C579" s="366"/>
      <c r="D579" s="52"/>
      <c r="E579" s="52"/>
      <c r="F579" s="168"/>
      <c r="G579" s="169"/>
      <c r="H579" s="169"/>
      <c r="I579" s="169"/>
      <c r="J579" s="169"/>
      <c r="K579" s="169"/>
      <c r="L579" s="339"/>
    </row>
    <row r="580" spans="1:12" s="47" customFormat="1" ht="27.75" customHeight="1" x14ac:dyDescent="0.3">
      <c r="A580" s="166"/>
      <c r="B580" s="166"/>
      <c r="C580" s="366"/>
      <c r="D580" s="52"/>
      <c r="E580" s="52"/>
      <c r="F580" s="168"/>
      <c r="G580" s="169"/>
      <c r="H580" s="169"/>
      <c r="I580" s="169"/>
      <c r="J580" s="169"/>
      <c r="K580" s="169"/>
      <c r="L580" s="339"/>
    </row>
    <row r="581" spans="1:12" s="47" customFormat="1" ht="27.75" customHeight="1" x14ac:dyDescent="0.3">
      <c r="A581" s="166"/>
      <c r="B581" s="166"/>
      <c r="C581" s="366"/>
      <c r="D581" s="52"/>
      <c r="E581" s="52"/>
      <c r="F581" s="168"/>
      <c r="G581" s="169"/>
      <c r="H581" s="169"/>
      <c r="I581" s="169"/>
      <c r="J581" s="169"/>
      <c r="K581" s="169"/>
      <c r="L581" s="339"/>
    </row>
    <row r="582" spans="1:12" s="47" customFormat="1" ht="27.75" customHeight="1" x14ac:dyDescent="0.3">
      <c r="A582" s="166"/>
      <c r="B582" s="166"/>
      <c r="C582" s="366"/>
      <c r="D582" s="52"/>
      <c r="E582" s="52"/>
      <c r="F582" s="168"/>
      <c r="G582" s="169"/>
      <c r="H582" s="169"/>
      <c r="I582" s="169"/>
      <c r="J582" s="169"/>
      <c r="K582" s="169"/>
      <c r="L582" s="339"/>
    </row>
    <row r="583" spans="1:12" s="47" customFormat="1" ht="27.75" customHeight="1" x14ac:dyDescent="0.3">
      <c r="A583" s="166"/>
      <c r="B583" s="166"/>
      <c r="C583" s="366"/>
      <c r="D583" s="52"/>
      <c r="E583" s="52"/>
      <c r="F583" s="168"/>
      <c r="G583" s="169"/>
      <c r="H583" s="169"/>
      <c r="I583" s="169"/>
      <c r="J583" s="169"/>
      <c r="K583" s="169"/>
      <c r="L583" s="339"/>
    </row>
    <row r="584" spans="1:12" s="47" customFormat="1" ht="27.75" customHeight="1" x14ac:dyDescent="0.3">
      <c r="A584" s="166"/>
      <c r="B584" s="166"/>
      <c r="C584" s="366"/>
      <c r="D584" s="52"/>
      <c r="E584" s="52"/>
      <c r="F584" s="168"/>
      <c r="G584" s="169"/>
      <c r="H584" s="169"/>
      <c r="I584" s="169"/>
      <c r="J584" s="169"/>
      <c r="K584" s="169"/>
      <c r="L584" s="339"/>
    </row>
    <row r="585" spans="1:12" s="47" customFormat="1" ht="27.75" customHeight="1" x14ac:dyDescent="0.3">
      <c r="A585" s="166"/>
      <c r="B585" s="166"/>
      <c r="C585" s="366"/>
      <c r="D585" s="52"/>
      <c r="E585" s="52"/>
      <c r="F585" s="168"/>
      <c r="G585" s="169"/>
      <c r="H585" s="169"/>
      <c r="I585" s="169"/>
      <c r="J585" s="169"/>
      <c r="K585" s="169"/>
      <c r="L585" s="339"/>
    </row>
    <row r="586" spans="1:12" s="47" customFormat="1" ht="27.75" customHeight="1" x14ac:dyDescent="0.3">
      <c r="A586" s="166"/>
      <c r="B586" s="166"/>
      <c r="C586" s="366"/>
      <c r="D586" s="52"/>
      <c r="E586" s="52"/>
      <c r="F586" s="168"/>
      <c r="G586" s="169"/>
      <c r="H586" s="169"/>
      <c r="I586" s="169"/>
      <c r="J586" s="169"/>
      <c r="K586" s="169"/>
      <c r="L586" s="339"/>
    </row>
    <row r="587" spans="1:12" s="47" customFormat="1" ht="27.75" customHeight="1" x14ac:dyDescent="0.3">
      <c r="A587" s="166"/>
      <c r="B587" s="166"/>
      <c r="C587" s="366"/>
      <c r="D587" s="52"/>
      <c r="E587" s="52"/>
      <c r="F587" s="168"/>
      <c r="G587" s="169"/>
      <c r="H587" s="169"/>
      <c r="I587" s="169"/>
      <c r="J587" s="169"/>
      <c r="K587" s="169"/>
      <c r="L587" s="339"/>
    </row>
    <row r="588" spans="1:12" s="47" customFormat="1" ht="27.75" customHeight="1" x14ac:dyDescent="0.3">
      <c r="A588" s="166"/>
      <c r="B588" s="166"/>
      <c r="C588" s="366"/>
      <c r="D588" s="52"/>
      <c r="E588" s="52"/>
      <c r="F588" s="168"/>
      <c r="G588" s="169"/>
      <c r="H588" s="169"/>
      <c r="I588" s="169"/>
      <c r="J588" s="169"/>
      <c r="K588" s="169"/>
      <c r="L588" s="339"/>
    </row>
    <row r="589" spans="1:12" s="47" customFormat="1" ht="27.75" customHeight="1" x14ac:dyDescent="0.3">
      <c r="A589" s="166"/>
      <c r="B589" s="166"/>
      <c r="C589" s="366"/>
      <c r="D589" s="52"/>
      <c r="E589" s="52"/>
      <c r="F589" s="168"/>
      <c r="G589" s="169"/>
      <c r="H589" s="169"/>
      <c r="I589" s="169"/>
      <c r="J589" s="169"/>
      <c r="K589" s="169"/>
      <c r="L589" s="339"/>
    </row>
    <row r="590" spans="1:12" s="47" customFormat="1" ht="27.75" customHeight="1" x14ac:dyDescent="0.3">
      <c r="A590" s="166"/>
      <c r="B590" s="166"/>
      <c r="C590" s="366"/>
      <c r="D590" s="52"/>
      <c r="E590" s="52"/>
      <c r="F590" s="168"/>
      <c r="G590" s="169"/>
      <c r="H590" s="169"/>
      <c r="I590" s="169"/>
      <c r="J590" s="169"/>
      <c r="K590" s="169"/>
      <c r="L590" s="339"/>
    </row>
    <row r="591" spans="1:12" s="47" customFormat="1" ht="27.75" customHeight="1" x14ac:dyDescent="0.3">
      <c r="A591" s="166"/>
      <c r="B591" s="166"/>
      <c r="C591" s="366"/>
      <c r="D591" s="52"/>
      <c r="E591" s="52"/>
      <c r="F591" s="168"/>
      <c r="G591" s="169"/>
      <c r="H591" s="169"/>
      <c r="I591" s="169"/>
      <c r="J591" s="169"/>
      <c r="K591" s="169"/>
      <c r="L591" s="339"/>
    </row>
    <row r="592" spans="1:12" s="47" customFormat="1" ht="27.75" customHeight="1" x14ac:dyDescent="0.3">
      <c r="A592" s="166"/>
      <c r="B592" s="166"/>
      <c r="C592" s="366"/>
      <c r="D592" s="52"/>
      <c r="E592" s="52"/>
      <c r="F592" s="168"/>
      <c r="G592" s="169"/>
      <c r="H592" s="169"/>
      <c r="I592" s="169"/>
      <c r="J592" s="169"/>
      <c r="K592" s="169"/>
      <c r="L592" s="339"/>
    </row>
    <row r="593" spans="1:12" s="47" customFormat="1" ht="27.75" customHeight="1" x14ac:dyDescent="0.3">
      <c r="A593" s="166"/>
      <c r="B593" s="166"/>
      <c r="C593" s="366"/>
      <c r="D593" s="52"/>
      <c r="E593" s="52"/>
      <c r="F593" s="168"/>
      <c r="G593" s="169"/>
      <c r="H593" s="169"/>
      <c r="I593" s="169"/>
      <c r="J593" s="169"/>
      <c r="K593" s="169"/>
      <c r="L593" s="339"/>
    </row>
    <row r="594" spans="1:12" s="47" customFormat="1" ht="27.75" customHeight="1" x14ac:dyDescent="0.3">
      <c r="A594" s="166"/>
      <c r="B594" s="166"/>
      <c r="C594" s="366"/>
      <c r="D594" s="52"/>
      <c r="E594" s="52"/>
      <c r="F594" s="168"/>
      <c r="G594" s="169"/>
      <c r="H594" s="169"/>
      <c r="I594" s="169"/>
      <c r="J594" s="169"/>
      <c r="K594" s="169"/>
      <c r="L594" s="339"/>
    </row>
    <row r="595" spans="1:12" s="47" customFormat="1" ht="27.75" customHeight="1" x14ac:dyDescent="0.3">
      <c r="A595" s="166"/>
      <c r="B595" s="166"/>
      <c r="C595" s="366"/>
      <c r="D595" s="52"/>
      <c r="E595" s="52"/>
      <c r="F595" s="168"/>
      <c r="G595" s="169"/>
      <c r="H595" s="169"/>
      <c r="I595" s="169"/>
      <c r="J595" s="169"/>
      <c r="K595" s="169"/>
      <c r="L595" s="339"/>
    </row>
    <row r="596" spans="1:12" s="47" customFormat="1" ht="27.75" customHeight="1" x14ac:dyDescent="0.3">
      <c r="A596" s="166"/>
      <c r="B596" s="166"/>
      <c r="C596" s="366"/>
      <c r="D596" s="52"/>
      <c r="E596" s="52"/>
      <c r="F596" s="168"/>
      <c r="G596" s="169"/>
      <c r="H596" s="169"/>
      <c r="I596" s="169"/>
      <c r="J596" s="169"/>
      <c r="K596" s="169"/>
      <c r="L596" s="339"/>
    </row>
    <row r="597" spans="1:12" s="47" customFormat="1" ht="27.75" customHeight="1" x14ac:dyDescent="0.3">
      <c r="A597" s="166"/>
      <c r="B597" s="166"/>
      <c r="C597" s="366"/>
      <c r="D597" s="52"/>
      <c r="E597" s="52"/>
      <c r="F597" s="168"/>
      <c r="G597" s="169"/>
      <c r="H597" s="169"/>
      <c r="I597" s="169"/>
      <c r="J597" s="169"/>
      <c r="K597" s="169"/>
      <c r="L597" s="339"/>
    </row>
    <row r="598" spans="1:12" s="47" customFormat="1" ht="27.75" customHeight="1" x14ac:dyDescent="0.3">
      <c r="A598" s="166"/>
      <c r="B598" s="166"/>
      <c r="C598" s="366"/>
      <c r="D598" s="52"/>
      <c r="E598" s="52"/>
      <c r="F598" s="168"/>
      <c r="G598" s="169"/>
      <c r="H598" s="169"/>
      <c r="I598" s="169"/>
      <c r="J598" s="169"/>
      <c r="K598" s="169"/>
      <c r="L598" s="339"/>
    </row>
    <row r="599" spans="1:12" s="47" customFormat="1" ht="27.75" customHeight="1" x14ac:dyDescent="0.3">
      <c r="A599" s="166"/>
      <c r="B599" s="166"/>
      <c r="C599" s="366"/>
      <c r="D599" s="52"/>
      <c r="E599" s="52"/>
      <c r="F599" s="168"/>
      <c r="G599" s="169"/>
      <c r="H599" s="169"/>
      <c r="I599" s="169"/>
      <c r="J599" s="169"/>
      <c r="K599" s="169"/>
      <c r="L599" s="339"/>
    </row>
    <row r="600" spans="1:12" s="47" customFormat="1" ht="27.75" customHeight="1" x14ac:dyDescent="0.3">
      <c r="A600" s="166"/>
      <c r="B600" s="166"/>
      <c r="C600" s="366"/>
      <c r="D600" s="52"/>
      <c r="E600" s="52"/>
      <c r="F600" s="168"/>
      <c r="G600" s="169"/>
      <c r="H600" s="169"/>
      <c r="I600" s="169"/>
      <c r="J600" s="169"/>
      <c r="K600" s="169"/>
      <c r="L600" s="339"/>
    </row>
    <row r="601" spans="1:12" s="47" customFormat="1" ht="27.75" customHeight="1" x14ac:dyDescent="0.3">
      <c r="A601" s="166"/>
      <c r="B601" s="166"/>
      <c r="C601" s="366"/>
      <c r="D601" s="52"/>
      <c r="E601" s="52"/>
      <c r="F601" s="168"/>
      <c r="G601" s="169"/>
      <c r="H601" s="169"/>
      <c r="I601" s="169"/>
      <c r="J601" s="169"/>
      <c r="K601" s="169"/>
      <c r="L601" s="339"/>
    </row>
    <row r="602" spans="1:12" s="47" customFormat="1" ht="27.75" customHeight="1" x14ac:dyDescent="0.3">
      <c r="A602" s="166"/>
      <c r="B602" s="166"/>
      <c r="C602" s="366"/>
      <c r="D602" s="52"/>
      <c r="E602" s="52"/>
      <c r="F602" s="168"/>
      <c r="G602" s="169"/>
      <c r="H602" s="169"/>
      <c r="I602" s="169"/>
      <c r="J602" s="169"/>
      <c r="K602" s="169"/>
      <c r="L602" s="339"/>
    </row>
    <row r="603" spans="1:12" s="47" customFormat="1" ht="27.75" customHeight="1" x14ac:dyDescent="0.3">
      <c r="A603" s="166"/>
      <c r="B603" s="166"/>
      <c r="C603" s="366"/>
      <c r="D603" s="52"/>
      <c r="E603" s="52"/>
      <c r="F603" s="168"/>
      <c r="G603" s="169"/>
      <c r="H603" s="169"/>
      <c r="I603" s="169"/>
      <c r="J603" s="169"/>
      <c r="K603" s="169"/>
      <c r="L603" s="339"/>
    </row>
    <row r="604" spans="1:12" s="47" customFormat="1" ht="27.75" customHeight="1" x14ac:dyDescent="0.3">
      <c r="A604" s="166"/>
      <c r="B604" s="166"/>
      <c r="C604" s="366"/>
      <c r="D604" s="52"/>
      <c r="E604" s="52"/>
      <c r="F604" s="168"/>
      <c r="G604" s="169"/>
      <c r="H604" s="169"/>
      <c r="I604" s="169"/>
      <c r="J604" s="169"/>
      <c r="K604" s="169"/>
      <c r="L604" s="339"/>
    </row>
    <row r="605" spans="1:12" s="47" customFormat="1" ht="27.75" customHeight="1" x14ac:dyDescent="0.3">
      <c r="A605" s="166"/>
      <c r="B605" s="166"/>
      <c r="C605" s="366"/>
      <c r="D605" s="52"/>
      <c r="E605" s="52"/>
      <c r="F605" s="168"/>
      <c r="G605" s="169"/>
      <c r="H605" s="169"/>
      <c r="I605" s="169"/>
      <c r="J605" s="169"/>
      <c r="K605" s="169"/>
      <c r="L605" s="339"/>
    </row>
    <row r="606" spans="1:12" s="47" customFormat="1" ht="27.75" customHeight="1" x14ac:dyDescent="0.3">
      <c r="A606" s="166"/>
      <c r="B606" s="166"/>
      <c r="C606" s="366"/>
      <c r="D606" s="52"/>
      <c r="E606" s="52"/>
      <c r="F606" s="168"/>
      <c r="G606" s="169"/>
      <c r="H606" s="169"/>
      <c r="I606" s="169"/>
      <c r="J606" s="169"/>
      <c r="K606" s="169"/>
      <c r="L606" s="339"/>
    </row>
    <row r="607" spans="1:12" s="47" customFormat="1" ht="27.75" customHeight="1" x14ac:dyDescent="0.3">
      <c r="A607" s="166"/>
      <c r="B607" s="166"/>
      <c r="C607" s="366"/>
      <c r="D607" s="52"/>
      <c r="E607" s="52"/>
      <c r="F607" s="168"/>
      <c r="G607" s="169"/>
      <c r="H607" s="169"/>
      <c r="I607" s="169"/>
      <c r="J607" s="169"/>
      <c r="K607" s="169"/>
      <c r="L607" s="339"/>
    </row>
    <row r="608" spans="1:12" s="47" customFormat="1" ht="27.75" customHeight="1" x14ac:dyDescent="0.3">
      <c r="A608" s="166"/>
      <c r="B608" s="166"/>
      <c r="C608" s="366"/>
      <c r="D608" s="52"/>
      <c r="E608" s="52"/>
      <c r="F608" s="168"/>
      <c r="G608" s="169"/>
      <c r="H608" s="169"/>
      <c r="I608" s="169"/>
      <c r="J608" s="169"/>
      <c r="K608" s="169"/>
      <c r="L608" s="339"/>
    </row>
    <row r="609" spans="1:12" s="47" customFormat="1" ht="27.75" customHeight="1" x14ac:dyDescent="0.3">
      <c r="A609" s="166"/>
      <c r="B609" s="166"/>
      <c r="C609" s="366"/>
      <c r="D609" s="52"/>
      <c r="E609" s="52"/>
      <c r="F609" s="168"/>
      <c r="G609" s="169"/>
      <c r="H609" s="169"/>
      <c r="I609" s="169"/>
      <c r="J609" s="169"/>
      <c r="K609" s="169"/>
      <c r="L609" s="339"/>
    </row>
    <row r="610" spans="1:12" s="47" customFormat="1" ht="27.75" customHeight="1" x14ac:dyDescent="0.3">
      <c r="A610" s="166"/>
      <c r="B610" s="166"/>
      <c r="C610" s="366"/>
      <c r="D610" s="52"/>
      <c r="E610" s="52"/>
      <c r="F610" s="168"/>
      <c r="G610" s="169"/>
      <c r="H610" s="169"/>
      <c r="I610" s="169"/>
      <c r="J610" s="169"/>
      <c r="K610" s="169"/>
      <c r="L610" s="339"/>
    </row>
    <row r="611" spans="1:12" s="47" customFormat="1" ht="27.75" customHeight="1" x14ac:dyDescent="0.3">
      <c r="A611" s="166"/>
      <c r="B611" s="166"/>
      <c r="C611" s="366"/>
      <c r="D611" s="52"/>
      <c r="E611" s="52"/>
      <c r="F611" s="168"/>
      <c r="G611" s="169"/>
      <c r="H611" s="169"/>
      <c r="I611" s="169"/>
      <c r="J611" s="169"/>
      <c r="K611" s="169"/>
      <c r="L611" s="339"/>
    </row>
    <row r="612" spans="1:12" s="47" customFormat="1" ht="27.75" customHeight="1" x14ac:dyDescent="0.3">
      <c r="A612" s="166"/>
      <c r="B612" s="166"/>
      <c r="C612" s="366"/>
      <c r="D612" s="52"/>
      <c r="E612" s="52"/>
      <c r="F612" s="168"/>
      <c r="G612" s="169"/>
      <c r="H612" s="169"/>
      <c r="I612" s="169"/>
      <c r="J612" s="169"/>
      <c r="K612" s="169"/>
      <c r="L612" s="339"/>
    </row>
    <row r="613" spans="1:12" s="47" customFormat="1" ht="27.75" customHeight="1" x14ac:dyDescent="0.3">
      <c r="A613" s="166"/>
      <c r="B613" s="166"/>
      <c r="C613" s="366"/>
      <c r="D613" s="52"/>
      <c r="E613" s="52"/>
      <c r="F613" s="168"/>
      <c r="G613" s="169"/>
      <c r="H613" s="169"/>
      <c r="I613" s="169"/>
      <c r="J613" s="169"/>
      <c r="K613" s="169"/>
      <c r="L613" s="339"/>
    </row>
    <row r="614" spans="1:12" s="47" customFormat="1" ht="27.75" customHeight="1" x14ac:dyDescent="0.3">
      <c r="A614" s="166"/>
      <c r="B614" s="166"/>
      <c r="C614" s="366"/>
      <c r="D614" s="52"/>
      <c r="E614" s="52"/>
      <c r="F614" s="168"/>
      <c r="G614" s="169"/>
      <c r="H614" s="169"/>
      <c r="I614" s="169"/>
      <c r="J614" s="169"/>
      <c r="K614" s="169"/>
      <c r="L614" s="339"/>
    </row>
    <row r="615" spans="1:12" s="47" customFormat="1" ht="27.75" customHeight="1" x14ac:dyDescent="0.3">
      <c r="A615" s="166"/>
      <c r="B615" s="166"/>
      <c r="C615" s="366"/>
      <c r="D615" s="52"/>
      <c r="E615" s="52"/>
      <c r="F615" s="168"/>
      <c r="G615" s="169"/>
      <c r="H615" s="169"/>
      <c r="I615" s="169"/>
      <c r="J615" s="169"/>
      <c r="K615" s="169"/>
      <c r="L615" s="339"/>
    </row>
    <row r="616" spans="1:12" s="47" customFormat="1" ht="27.75" customHeight="1" x14ac:dyDescent="0.3">
      <c r="A616" s="166"/>
      <c r="B616" s="166"/>
      <c r="C616" s="366"/>
      <c r="D616" s="52"/>
      <c r="E616" s="52"/>
      <c r="F616" s="168"/>
      <c r="G616" s="169"/>
      <c r="H616" s="169"/>
      <c r="I616" s="169"/>
      <c r="J616" s="169"/>
      <c r="K616" s="169"/>
      <c r="L616" s="339"/>
    </row>
    <row r="617" spans="1:12" s="47" customFormat="1" ht="27.75" customHeight="1" x14ac:dyDescent="0.3">
      <c r="A617" s="166"/>
      <c r="B617" s="166"/>
      <c r="C617" s="366"/>
      <c r="D617" s="52"/>
      <c r="E617" s="52"/>
      <c r="F617" s="168"/>
      <c r="G617" s="169"/>
      <c r="H617" s="169"/>
      <c r="I617" s="169"/>
      <c r="J617" s="169"/>
      <c r="K617" s="169"/>
      <c r="L617" s="339"/>
    </row>
    <row r="618" spans="1:12" s="47" customFormat="1" ht="27.75" customHeight="1" x14ac:dyDescent="0.3">
      <c r="A618" s="166"/>
      <c r="B618" s="166"/>
      <c r="C618" s="366"/>
      <c r="D618" s="52"/>
      <c r="E618" s="52"/>
      <c r="F618" s="168"/>
      <c r="G618" s="169"/>
      <c r="H618" s="169"/>
      <c r="I618" s="169"/>
      <c r="J618" s="169"/>
      <c r="K618" s="169"/>
      <c r="L618" s="339"/>
    </row>
    <row r="619" spans="1:12" s="47" customFormat="1" ht="27.75" customHeight="1" x14ac:dyDescent="0.3">
      <c r="A619" s="166"/>
      <c r="B619" s="166"/>
      <c r="C619" s="366"/>
      <c r="D619" s="52"/>
      <c r="E619" s="52"/>
      <c r="F619" s="168"/>
      <c r="G619" s="169"/>
      <c r="H619" s="169"/>
      <c r="I619" s="169"/>
      <c r="J619" s="169"/>
      <c r="K619" s="169"/>
      <c r="L619" s="339"/>
    </row>
    <row r="620" spans="1:12" s="47" customFormat="1" ht="27.75" customHeight="1" x14ac:dyDescent="0.3">
      <c r="A620" s="166"/>
      <c r="B620" s="166"/>
      <c r="C620" s="366"/>
      <c r="D620" s="52"/>
      <c r="E620" s="52"/>
      <c r="F620" s="168"/>
      <c r="G620" s="169"/>
      <c r="H620" s="169"/>
      <c r="I620" s="169"/>
      <c r="J620" s="169"/>
      <c r="K620" s="169"/>
      <c r="L620" s="339"/>
    </row>
    <row r="621" spans="1:12" s="47" customFormat="1" ht="27.75" customHeight="1" x14ac:dyDescent="0.3">
      <c r="A621" s="166"/>
      <c r="B621" s="166"/>
      <c r="C621" s="366"/>
      <c r="D621" s="52"/>
      <c r="E621" s="52"/>
      <c r="F621" s="168"/>
      <c r="G621" s="169"/>
      <c r="H621" s="169"/>
      <c r="I621" s="169"/>
      <c r="J621" s="169"/>
      <c r="K621" s="169"/>
      <c r="L621" s="339"/>
    </row>
  </sheetData>
  <sheetProtection sort="0"/>
  <mergeCells count="231">
    <mergeCell ref="L66:L81"/>
    <mergeCell ref="L82:L96"/>
    <mergeCell ref="L4:L19"/>
    <mergeCell ref="L20:L34"/>
    <mergeCell ref="L35:L50"/>
    <mergeCell ref="K175:K189"/>
    <mergeCell ref="A3:L3"/>
    <mergeCell ref="A1:L1"/>
    <mergeCell ref="K4:K19"/>
    <mergeCell ref="K20:K34"/>
    <mergeCell ref="K35:K50"/>
    <mergeCell ref="K51:K65"/>
    <mergeCell ref="K66:K81"/>
    <mergeCell ref="K82:K96"/>
    <mergeCell ref="K97:K112"/>
    <mergeCell ref="K113:K127"/>
    <mergeCell ref="K128:K143"/>
    <mergeCell ref="L144:L158"/>
    <mergeCell ref="L51:L65"/>
    <mergeCell ref="B35:B65"/>
    <mergeCell ref="B66:B96"/>
    <mergeCell ref="G106:J106"/>
    <mergeCell ref="G18:J18"/>
    <mergeCell ref="G19:J19"/>
    <mergeCell ref="G26:J26"/>
    <mergeCell ref="E35:E65"/>
    <mergeCell ref="G44:J44"/>
    <mergeCell ref="G48:J48"/>
    <mergeCell ref="G49:J49"/>
    <mergeCell ref="G50:J50"/>
    <mergeCell ref="G51:J51"/>
    <mergeCell ref="G52:J52"/>
    <mergeCell ref="G53:J53"/>
    <mergeCell ref="G54:J54"/>
    <mergeCell ref="G56:J56"/>
    <mergeCell ref="G57:J57"/>
    <mergeCell ref="G25:J25"/>
    <mergeCell ref="G55:J55"/>
    <mergeCell ref="G61:J61"/>
    <mergeCell ref="G62:J62"/>
    <mergeCell ref="G58:J58"/>
    <mergeCell ref="G59:J59"/>
    <mergeCell ref="G34:J34"/>
    <mergeCell ref="G67:J67"/>
    <mergeCell ref="G112:J112"/>
    <mergeCell ref="G5:J5"/>
    <mergeCell ref="G9:J9"/>
    <mergeCell ref="G39:J39"/>
    <mergeCell ref="G35:J35"/>
    <mergeCell ref="G40:J40"/>
    <mergeCell ref="G60:J60"/>
    <mergeCell ref="G65:J65"/>
    <mergeCell ref="G41:J41"/>
    <mergeCell ref="G36:J36"/>
    <mergeCell ref="G42:J42"/>
    <mergeCell ref="G43:J43"/>
    <mergeCell ref="G45:J45"/>
    <mergeCell ref="G46:J46"/>
    <mergeCell ref="G63:J63"/>
    <mergeCell ref="G64:J64"/>
    <mergeCell ref="G70:J70"/>
    <mergeCell ref="G79:J79"/>
    <mergeCell ref="G80:J80"/>
    <mergeCell ref="G76:J76"/>
    <mergeCell ref="G77:J77"/>
    <mergeCell ref="G81:J81"/>
    <mergeCell ref="G75:J75"/>
    <mergeCell ref="G71:J71"/>
    <mergeCell ref="G33:J33"/>
    <mergeCell ref="G17:J17"/>
    <mergeCell ref="A35:A65"/>
    <mergeCell ref="C35:C65"/>
    <mergeCell ref="D35:D65"/>
    <mergeCell ref="B159:B189"/>
    <mergeCell ref="E66:E96"/>
    <mergeCell ref="E97:E127"/>
    <mergeCell ref="E128:E158"/>
    <mergeCell ref="E159:E189"/>
    <mergeCell ref="G27:J27"/>
    <mergeCell ref="G28:J28"/>
    <mergeCell ref="G29:J29"/>
    <mergeCell ref="G47:J47"/>
    <mergeCell ref="G182:J182"/>
    <mergeCell ref="G183:J183"/>
    <mergeCell ref="E4:E34"/>
    <mergeCell ref="G105:J105"/>
    <mergeCell ref="G102:J102"/>
    <mergeCell ref="G109:J109"/>
    <mergeCell ref="G103:J103"/>
    <mergeCell ref="G107:J107"/>
    <mergeCell ref="G111:J111"/>
    <mergeCell ref="F2:J2"/>
    <mergeCell ref="A4:A34"/>
    <mergeCell ref="C4:C34"/>
    <mergeCell ref="D4:D34"/>
    <mergeCell ref="G4:J4"/>
    <mergeCell ref="G20:J20"/>
    <mergeCell ref="G21:J21"/>
    <mergeCell ref="G22:J22"/>
    <mergeCell ref="G23:J23"/>
    <mergeCell ref="G24:J24"/>
    <mergeCell ref="G30:J30"/>
    <mergeCell ref="G31:J31"/>
    <mergeCell ref="G32:J32"/>
    <mergeCell ref="G11:J11"/>
    <mergeCell ref="G12:J12"/>
    <mergeCell ref="G13:J13"/>
    <mergeCell ref="G14:J14"/>
    <mergeCell ref="G15:J15"/>
    <mergeCell ref="B4:B34"/>
    <mergeCell ref="G16:J16"/>
    <mergeCell ref="G10:J10"/>
    <mergeCell ref="G8:J8"/>
    <mergeCell ref="G72:J72"/>
    <mergeCell ref="G82:J82"/>
    <mergeCell ref="G83:J83"/>
    <mergeCell ref="G84:J84"/>
    <mergeCell ref="G85:J85"/>
    <mergeCell ref="G86:J86"/>
    <mergeCell ref="G92:J92"/>
    <mergeCell ref="G93:J93"/>
    <mergeCell ref="G94:J94"/>
    <mergeCell ref="G73:J73"/>
    <mergeCell ref="G74:J74"/>
    <mergeCell ref="A97:A127"/>
    <mergeCell ref="C97:C127"/>
    <mergeCell ref="D97:D127"/>
    <mergeCell ref="G97:J97"/>
    <mergeCell ref="G98:J98"/>
    <mergeCell ref="G104:J104"/>
    <mergeCell ref="G101:J101"/>
    <mergeCell ref="G78:J78"/>
    <mergeCell ref="G87:J87"/>
    <mergeCell ref="G88:J88"/>
    <mergeCell ref="G89:J89"/>
    <mergeCell ref="G90:J90"/>
    <mergeCell ref="G91:J91"/>
    <mergeCell ref="G96:J96"/>
    <mergeCell ref="G95:J95"/>
    <mergeCell ref="L97:L112"/>
    <mergeCell ref="L113:L127"/>
    <mergeCell ref="B97:B127"/>
    <mergeCell ref="G108:J108"/>
    <mergeCell ref="G110:J110"/>
    <mergeCell ref="G113:J113"/>
    <mergeCell ref="G114:J114"/>
    <mergeCell ref="G115:J115"/>
    <mergeCell ref="G116:J116"/>
    <mergeCell ref="A66:A96"/>
    <mergeCell ref="C66:C96"/>
    <mergeCell ref="D66:D96"/>
    <mergeCell ref="G66:J66"/>
    <mergeCell ref="A128:A158"/>
    <mergeCell ref="C128:C158"/>
    <mergeCell ref="D128:D158"/>
    <mergeCell ref="G128:J128"/>
    <mergeCell ref="G158:J158"/>
    <mergeCell ref="G127:J127"/>
    <mergeCell ref="G133:J133"/>
    <mergeCell ref="G140:J140"/>
    <mergeCell ref="G149:J149"/>
    <mergeCell ref="G150:J150"/>
    <mergeCell ref="G151:J151"/>
    <mergeCell ref="G152:J152"/>
    <mergeCell ref="G153:J153"/>
    <mergeCell ref="G141:J141"/>
    <mergeCell ref="G142:J142"/>
    <mergeCell ref="G143:J143"/>
    <mergeCell ref="G144:J144"/>
    <mergeCell ref="G146:J146"/>
    <mergeCell ref="G147:J147"/>
    <mergeCell ref="B128:B158"/>
    <mergeCell ref="G129:J129"/>
    <mergeCell ref="G135:J135"/>
    <mergeCell ref="G136:J136"/>
    <mergeCell ref="G137:J137"/>
    <mergeCell ref="A159:A189"/>
    <mergeCell ref="C159:C189"/>
    <mergeCell ref="D159:D189"/>
    <mergeCell ref="G159:J159"/>
    <mergeCell ref="G175:J175"/>
    <mergeCell ref="G176:J176"/>
    <mergeCell ref="G177:J177"/>
    <mergeCell ref="G178:J178"/>
    <mergeCell ref="G179:J179"/>
    <mergeCell ref="G185:J185"/>
    <mergeCell ref="G186:J186"/>
    <mergeCell ref="G187:J187"/>
    <mergeCell ref="G188:J188"/>
    <mergeCell ref="G164:J164"/>
    <mergeCell ref="G171:J171"/>
    <mergeCell ref="G180:J180"/>
    <mergeCell ref="G189:J189"/>
    <mergeCell ref="G165:J165"/>
    <mergeCell ref="G184:J184"/>
    <mergeCell ref="G181:J181"/>
    <mergeCell ref="G167:J167"/>
    <mergeCell ref="G168:J168"/>
    <mergeCell ref="L159:L174"/>
    <mergeCell ref="G138:J138"/>
    <mergeCell ref="G139:J139"/>
    <mergeCell ref="G148:J148"/>
    <mergeCell ref="G154:J154"/>
    <mergeCell ref="G155:J155"/>
    <mergeCell ref="G156:J156"/>
    <mergeCell ref="G157:J157"/>
    <mergeCell ref="G163:J163"/>
    <mergeCell ref="L175:L189"/>
    <mergeCell ref="G134:J134"/>
    <mergeCell ref="G145:J145"/>
    <mergeCell ref="G117:J117"/>
    <mergeCell ref="G123:J123"/>
    <mergeCell ref="G124:J124"/>
    <mergeCell ref="G125:J125"/>
    <mergeCell ref="G126:J126"/>
    <mergeCell ref="G118:J118"/>
    <mergeCell ref="G119:J119"/>
    <mergeCell ref="G120:J120"/>
    <mergeCell ref="G121:J121"/>
    <mergeCell ref="G122:J122"/>
    <mergeCell ref="G169:J169"/>
    <mergeCell ref="G170:J170"/>
    <mergeCell ref="G172:J172"/>
    <mergeCell ref="G173:J173"/>
    <mergeCell ref="G174:J174"/>
    <mergeCell ref="G132:J132"/>
    <mergeCell ref="L128:L143"/>
    <mergeCell ref="K144:K158"/>
    <mergeCell ref="K159:K174"/>
    <mergeCell ref="G160:J160"/>
    <mergeCell ref="G166:J166"/>
  </mergeCells>
  <pageMargins left="0.17" right="0.17" top="0.74" bottom="0.17" header="0.3" footer="0.3"/>
  <pageSetup paperSize="9" scale="51" orientation="portrait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1">
    <tabColor rgb="FF00B0F0"/>
  </sheetPr>
  <dimension ref="A1:L530"/>
  <sheetViews>
    <sheetView zoomScale="85" zoomScaleNormal="85" zoomScaleSheetLayoutView="80" workbookViewId="0">
      <selection activeCell="A2" sqref="A2"/>
    </sheetView>
  </sheetViews>
  <sheetFormatPr defaultRowHeight="27.75" customHeight="1" x14ac:dyDescent="0.3"/>
  <cols>
    <col min="1" max="2" width="4.7109375" style="166" customWidth="1"/>
    <col min="3" max="3" width="21.7109375" style="366" customWidth="1"/>
    <col min="4" max="4" width="71.7109375" style="52" customWidth="1"/>
    <col min="5" max="5" width="30.7109375" style="52" customWidth="1"/>
    <col min="6" max="6" width="32.7109375" style="168" customWidth="1"/>
    <col min="7" max="10" width="8.28515625" style="169" customWidth="1"/>
    <col min="11" max="11" width="12" style="169" customWidth="1"/>
    <col min="12" max="12" width="33.140625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07" t="s">
        <v>73</v>
      </c>
      <c r="B2" s="406" t="s">
        <v>1191</v>
      </c>
      <c r="C2" s="407" t="s">
        <v>74</v>
      </c>
      <c r="D2" s="407" t="s">
        <v>1022</v>
      </c>
      <c r="E2" s="407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92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146</v>
      </c>
      <c r="D4" s="714"/>
      <c r="E4" s="460"/>
      <c r="F4" s="408" t="s">
        <v>81</v>
      </c>
      <c r="G4" s="715" t="s">
        <v>6</v>
      </c>
      <c r="H4" s="715"/>
      <c r="I4" s="715"/>
      <c r="J4" s="715"/>
      <c r="K4" s="713">
        <v>3</v>
      </c>
      <c r="L4" s="439">
        <v>30703</v>
      </c>
    </row>
    <row r="5" spans="1:12" ht="15" customHeight="1" x14ac:dyDescent="0.25">
      <c r="A5" s="564"/>
      <c r="B5" s="568"/>
      <c r="C5" s="614"/>
      <c r="D5" s="710"/>
      <c r="E5" s="448"/>
      <c r="F5" s="94" t="s">
        <v>80</v>
      </c>
      <c r="G5" s="469">
        <v>25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14"/>
      <c r="D6" s="710"/>
      <c r="E6" s="448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614"/>
      <c r="D7" s="710"/>
      <c r="E7" s="448"/>
      <c r="F7" s="94" t="s">
        <v>817</v>
      </c>
      <c r="G7" s="243">
        <f>G5*114</f>
        <v>2850</v>
      </c>
      <c r="H7" s="244">
        <f>G5*128</f>
        <v>3200</v>
      </c>
      <c r="I7" s="246">
        <f>G5*143</f>
        <v>3575</v>
      </c>
      <c r="J7" s="245">
        <f>G5*148</f>
        <v>3700</v>
      </c>
      <c r="K7" s="583"/>
      <c r="L7" s="602"/>
    </row>
    <row r="8" spans="1:12" ht="15" customHeight="1" x14ac:dyDescent="0.25">
      <c r="A8" s="564"/>
      <c r="B8" s="568"/>
      <c r="C8" s="614"/>
      <c r="D8" s="710"/>
      <c r="E8" s="448"/>
      <c r="F8" s="94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614"/>
      <c r="D9" s="710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614"/>
      <c r="D10" s="710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14"/>
      <c r="D11" s="710"/>
      <c r="E11" s="448"/>
      <c r="F11" s="94" t="s">
        <v>83</v>
      </c>
      <c r="G11" s="523">
        <v>65</v>
      </c>
      <c r="H11" s="523"/>
      <c r="I11" s="523"/>
      <c r="J11" s="523"/>
      <c r="K11" s="583"/>
      <c r="L11" s="602"/>
    </row>
    <row r="12" spans="1:12" ht="15" customHeight="1" x14ac:dyDescent="0.25">
      <c r="A12" s="564"/>
      <c r="B12" s="568"/>
      <c r="C12" s="614"/>
      <c r="D12" s="710"/>
      <c r="E12" s="448"/>
      <c r="F12" s="94" t="s">
        <v>396</v>
      </c>
      <c r="G12" s="523" t="s">
        <v>1082</v>
      </c>
      <c r="H12" s="523"/>
      <c r="I12" s="523"/>
      <c r="J12" s="523"/>
      <c r="K12" s="583"/>
      <c r="L12" s="602"/>
    </row>
    <row r="13" spans="1:12" ht="15" customHeight="1" x14ac:dyDescent="0.25">
      <c r="A13" s="564"/>
      <c r="B13" s="568"/>
      <c r="C13" s="614"/>
      <c r="D13" s="710"/>
      <c r="E13" s="448"/>
      <c r="F13" s="94" t="s">
        <v>405</v>
      </c>
      <c r="G13" s="523" t="s">
        <v>137</v>
      </c>
      <c r="H13" s="523"/>
      <c r="I13" s="523"/>
      <c r="J13" s="523"/>
      <c r="K13" s="583"/>
      <c r="L13" s="602"/>
    </row>
    <row r="14" spans="1:12" ht="15" customHeight="1" x14ac:dyDescent="0.25">
      <c r="A14" s="564"/>
      <c r="B14" s="568"/>
      <c r="C14" s="614"/>
      <c r="D14" s="710"/>
      <c r="E14" s="448"/>
      <c r="F14" s="94" t="s">
        <v>406</v>
      </c>
      <c r="G14" s="523" t="s">
        <v>1091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614"/>
      <c r="D15" s="710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614"/>
      <c r="D16" s="710"/>
      <c r="E16" s="448"/>
      <c r="F16" s="93" t="s">
        <v>701</v>
      </c>
      <c r="G16" s="523">
        <v>100000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614"/>
      <c r="D17" s="710"/>
      <c r="E17" s="448"/>
      <c r="F17" s="148" t="s">
        <v>257</v>
      </c>
      <c r="G17" s="523" t="s">
        <v>378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614"/>
      <c r="D18" s="710"/>
      <c r="E18" s="448"/>
      <c r="F18" s="148" t="s">
        <v>376</v>
      </c>
      <c r="G18" s="523" t="s">
        <v>400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614"/>
      <c r="D19" s="710"/>
      <c r="E19" s="448"/>
      <c r="F19" s="148" t="s">
        <v>381</v>
      </c>
      <c r="G19" s="523" t="s">
        <v>1296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614"/>
      <c r="D20" s="710"/>
      <c r="E20" s="448"/>
      <c r="F20" s="148" t="s">
        <v>383</v>
      </c>
      <c r="G20" s="523" t="s">
        <v>1296</v>
      </c>
      <c r="H20" s="523"/>
      <c r="I20" s="523"/>
      <c r="J20" s="523"/>
      <c r="K20" s="584">
        <v>5</v>
      </c>
      <c r="L20" s="533">
        <v>32852</v>
      </c>
    </row>
    <row r="21" spans="1:12" ht="15" customHeight="1" x14ac:dyDescent="0.25">
      <c r="A21" s="564"/>
      <c r="B21" s="568"/>
      <c r="C21" s="614"/>
      <c r="D21" s="710"/>
      <c r="E21" s="448"/>
      <c r="F21" s="148" t="s">
        <v>402</v>
      </c>
      <c r="G21" s="523" t="s">
        <v>1297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710"/>
      <c r="E22" s="448"/>
      <c r="F22" s="148" t="s">
        <v>403</v>
      </c>
      <c r="G22" s="523" t="s">
        <v>404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10"/>
      <c r="E23" s="448"/>
      <c r="F23" s="94" t="s">
        <v>358</v>
      </c>
      <c r="G23" s="523" t="s">
        <v>359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10"/>
      <c r="E24" s="448"/>
      <c r="F24" s="148" t="s">
        <v>389</v>
      </c>
      <c r="G24" s="523" t="s">
        <v>390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10"/>
      <c r="E25" s="448"/>
      <c r="F25" s="93" t="s">
        <v>704</v>
      </c>
      <c r="G25" s="523" t="s">
        <v>705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10"/>
      <c r="E26" s="448"/>
      <c r="F26" s="93" t="s">
        <v>706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10"/>
      <c r="E27" s="448"/>
      <c r="F27" s="93" t="s">
        <v>1271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10"/>
      <c r="E28" s="448"/>
      <c r="F28" s="93" t="s">
        <v>707</v>
      </c>
      <c r="G28" s="523" t="s">
        <v>1270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10"/>
      <c r="E29" s="448"/>
      <c r="F29" s="93" t="s">
        <v>708</v>
      </c>
      <c r="G29" s="523" t="s">
        <v>390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614"/>
      <c r="D30" s="710"/>
      <c r="E30" s="448"/>
      <c r="F30" s="148" t="s">
        <v>377</v>
      </c>
      <c r="G30" s="523" t="s">
        <v>387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710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710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710"/>
      <c r="E33" s="448"/>
      <c r="F33" s="167" t="s">
        <v>84</v>
      </c>
      <c r="G33" s="465" t="s">
        <v>1711</v>
      </c>
      <c r="H33" s="465"/>
      <c r="I33" s="465"/>
      <c r="J33" s="465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614"/>
      <c r="D34" s="710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145</v>
      </c>
      <c r="D35" s="709"/>
      <c r="E35" s="448"/>
      <c r="F35" s="94" t="s">
        <v>81</v>
      </c>
      <c r="G35" s="523" t="s">
        <v>6</v>
      </c>
      <c r="H35" s="523"/>
      <c r="I35" s="523"/>
      <c r="J35" s="523"/>
      <c r="K35" s="501">
        <v>3</v>
      </c>
      <c r="L35" s="716">
        <v>31216</v>
      </c>
    </row>
    <row r="36" spans="1:12" ht="15" customHeight="1" x14ac:dyDescent="0.25">
      <c r="A36" s="564"/>
      <c r="B36" s="568"/>
      <c r="C36" s="614"/>
      <c r="D36" s="709"/>
      <c r="E36" s="448"/>
      <c r="F36" s="94" t="s">
        <v>80</v>
      </c>
      <c r="G36" s="469">
        <v>25</v>
      </c>
      <c r="H36" s="469"/>
      <c r="I36" s="469"/>
      <c r="J36" s="469"/>
      <c r="K36" s="583"/>
      <c r="L36" s="602"/>
    </row>
    <row r="37" spans="1:12" ht="15" customHeight="1" x14ac:dyDescent="0.25">
      <c r="A37" s="564"/>
      <c r="B37" s="568"/>
      <c r="C37" s="614"/>
      <c r="D37" s="709"/>
      <c r="E37" s="448"/>
      <c r="F37" s="94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ht="15" customHeight="1" x14ac:dyDescent="0.25">
      <c r="A38" s="564"/>
      <c r="B38" s="568"/>
      <c r="C38" s="614"/>
      <c r="D38" s="709"/>
      <c r="E38" s="448"/>
      <c r="F38" s="94" t="s">
        <v>817</v>
      </c>
      <c r="G38" s="243">
        <f>G36*114</f>
        <v>2850</v>
      </c>
      <c r="H38" s="244">
        <f>G36*128</f>
        <v>3200</v>
      </c>
      <c r="I38" s="246">
        <f>G36*143</f>
        <v>3575</v>
      </c>
      <c r="J38" s="245">
        <f>G36*148</f>
        <v>3700</v>
      </c>
      <c r="K38" s="583"/>
      <c r="L38" s="602"/>
    </row>
    <row r="39" spans="1:12" ht="15" customHeight="1" x14ac:dyDescent="0.25">
      <c r="A39" s="564"/>
      <c r="B39" s="568"/>
      <c r="C39" s="614"/>
      <c r="D39" s="709"/>
      <c r="E39" s="448"/>
      <c r="F39" s="94" t="s">
        <v>1269</v>
      </c>
      <c r="G39" s="451">
        <v>0.98</v>
      </c>
      <c r="H39" s="451"/>
      <c r="I39" s="451"/>
      <c r="J39" s="451"/>
      <c r="K39" s="583"/>
      <c r="L39" s="602"/>
    </row>
    <row r="40" spans="1:12" ht="15" customHeight="1" x14ac:dyDescent="0.25">
      <c r="A40" s="564"/>
      <c r="B40" s="568"/>
      <c r="C40" s="614"/>
      <c r="D40" s="709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ht="15" customHeight="1" x14ac:dyDescent="0.25">
      <c r="A41" s="564"/>
      <c r="B41" s="568"/>
      <c r="C41" s="614"/>
      <c r="D41" s="709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64"/>
      <c r="B42" s="568"/>
      <c r="C42" s="614"/>
      <c r="D42" s="709"/>
      <c r="E42" s="448"/>
      <c r="F42" s="94" t="s">
        <v>83</v>
      </c>
      <c r="G42" s="523">
        <v>65</v>
      </c>
      <c r="H42" s="523"/>
      <c r="I42" s="523"/>
      <c r="J42" s="523"/>
      <c r="K42" s="583"/>
      <c r="L42" s="602"/>
    </row>
    <row r="43" spans="1:12" ht="15" customHeight="1" x14ac:dyDescent="0.25">
      <c r="A43" s="564"/>
      <c r="B43" s="568"/>
      <c r="C43" s="614"/>
      <c r="D43" s="709"/>
      <c r="E43" s="448"/>
      <c r="F43" s="94" t="s">
        <v>396</v>
      </c>
      <c r="G43" s="523" t="s">
        <v>1082</v>
      </c>
      <c r="H43" s="523"/>
      <c r="I43" s="523"/>
      <c r="J43" s="523"/>
      <c r="K43" s="583"/>
      <c r="L43" s="602"/>
    </row>
    <row r="44" spans="1:12" ht="15" customHeight="1" x14ac:dyDescent="0.25">
      <c r="A44" s="564"/>
      <c r="B44" s="568"/>
      <c r="C44" s="614"/>
      <c r="D44" s="709"/>
      <c r="E44" s="448"/>
      <c r="F44" s="94" t="s">
        <v>405</v>
      </c>
      <c r="G44" s="523" t="s">
        <v>137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709"/>
      <c r="E45" s="448"/>
      <c r="F45" s="94" t="s">
        <v>406</v>
      </c>
      <c r="G45" s="523" t="s">
        <v>1092</v>
      </c>
      <c r="H45" s="523"/>
      <c r="I45" s="523"/>
      <c r="J45" s="523"/>
      <c r="K45" s="583"/>
      <c r="L45" s="602"/>
    </row>
    <row r="46" spans="1:12" ht="15" customHeight="1" x14ac:dyDescent="0.25">
      <c r="A46" s="564"/>
      <c r="B46" s="568"/>
      <c r="C46" s="614"/>
      <c r="D46" s="709"/>
      <c r="E46" s="448"/>
      <c r="F46" s="148" t="s">
        <v>379</v>
      </c>
      <c r="G46" s="523" t="s">
        <v>399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709"/>
      <c r="E47" s="448"/>
      <c r="F47" s="93" t="s">
        <v>701</v>
      </c>
      <c r="G47" s="523">
        <v>100000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14"/>
      <c r="D48" s="709"/>
      <c r="E48" s="448"/>
      <c r="F48" s="148" t="s">
        <v>257</v>
      </c>
      <c r="G48" s="523" t="s">
        <v>378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14"/>
      <c r="D49" s="709"/>
      <c r="E49" s="448"/>
      <c r="F49" s="148" t="s">
        <v>376</v>
      </c>
      <c r="G49" s="523" t="s">
        <v>400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14"/>
      <c r="D50" s="709"/>
      <c r="E50" s="448"/>
      <c r="F50" s="148" t="s">
        <v>381</v>
      </c>
      <c r="G50" s="523" t="s">
        <v>1296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14"/>
      <c r="D51" s="709"/>
      <c r="E51" s="448"/>
      <c r="F51" s="148" t="s">
        <v>383</v>
      </c>
      <c r="G51" s="523" t="s">
        <v>1296</v>
      </c>
      <c r="H51" s="523"/>
      <c r="I51" s="523"/>
      <c r="J51" s="523"/>
      <c r="K51" s="584">
        <v>5</v>
      </c>
      <c r="L51" s="533">
        <v>33401</v>
      </c>
    </row>
    <row r="52" spans="1:12" ht="15" customHeight="1" x14ac:dyDescent="0.25">
      <c r="A52" s="564"/>
      <c r="B52" s="568"/>
      <c r="C52" s="614"/>
      <c r="D52" s="709"/>
      <c r="E52" s="448"/>
      <c r="F52" s="148" t="s">
        <v>402</v>
      </c>
      <c r="G52" s="523" t="s">
        <v>1297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709"/>
      <c r="E53" s="448"/>
      <c r="F53" s="148" t="s">
        <v>403</v>
      </c>
      <c r="G53" s="523" t="s">
        <v>404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709"/>
      <c r="E54" s="448"/>
      <c r="F54" s="94" t="s">
        <v>358</v>
      </c>
      <c r="G54" s="523" t="s">
        <v>359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709"/>
      <c r="E55" s="448"/>
      <c r="F55" s="148" t="s">
        <v>389</v>
      </c>
      <c r="G55" s="523" t="s">
        <v>390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709"/>
      <c r="E56" s="448"/>
      <c r="F56" s="93" t="s">
        <v>704</v>
      </c>
      <c r="G56" s="523" t="s">
        <v>705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709"/>
      <c r="E57" s="448"/>
      <c r="F57" s="93" t="s">
        <v>706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709"/>
      <c r="E58" s="448"/>
      <c r="F58" s="93" t="s">
        <v>1271</v>
      </c>
      <c r="G58" s="523" t="s">
        <v>390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09"/>
      <c r="E59" s="448"/>
      <c r="F59" s="93" t="s">
        <v>707</v>
      </c>
      <c r="G59" s="523" t="s">
        <v>1270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709"/>
      <c r="E60" s="448"/>
      <c r="F60" s="93" t="s">
        <v>708</v>
      </c>
      <c r="G60" s="523" t="s">
        <v>390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14"/>
      <c r="D61" s="709"/>
      <c r="E61" s="448"/>
      <c r="F61" s="148" t="s">
        <v>377</v>
      </c>
      <c r="G61" s="523" t="s">
        <v>387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709"/>
      <c r="E62" s="448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709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709"/>
      <c r="E64" s="448"/>
      <c r="F64" s="167" t="s">
        <v>84</v>
      </c>
      <c r="G64" s="465" t="s">
        <v>1711</v>
      </c>
      <c r="H64" s="465"/>
      <c r="I64" s="465"/>
      <c r="J64" s="465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614"/>
      <c r="D65" s="709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64">
        <v>3</v>
      </c>
      <c r="B66" s="567"/>
      <c r="C66" s="614" t="s">
        <v>149</v>
      </c>
      <c r="D66" s="709"/>
      <c r="E66" s="448"/>
      <c r="F66" s="94" t="s">
        <v>81</v>
      </c>
      <c r="G66" s="523" t="s">
        <v>6</v>
      </c>
      <c r="H66" s="523"/>
      <c r="I66" s="523"/>
      <c r="J66" s="523"/>
      <c r="K66" s="501">
        <v>3</v>
      </c>
      <c r="L66" s="716">
        <v>35116</v>
      </c>
    </row>
    <row r="67" spans="1:12" ht="15" customHeight="1" x14ac:dyDescent="0.25">
      <c r="A67" s="564"/>
      <c r="B67" s="568"/>
      <c r="C67" s="614"/>
      <c r="D67" s="710"/>
      <c r="E67" s="448"/>
      <c r="F67" s="94" t="s">
        <v>80</v>
      </c>
      <c r="G67" s="469">
        <v>40</v>
      </c>
      <c r="H67" s="469"/>
      <c r="I67" s="469"/>
      <c r="J67" s="469"/>
      <c r="K67" s="583"/>
      <c r="L67" s="602"/>
    </row>
    <row r="68" spans="1:12" ht="15" customHeight="1" x14ac:dyDescent="0.25">
      <c r="A68" s="564"/>
      <c r="B68" s="568"/>
      <c r="C68" s="614"/>
      <c r="D68" s="710"/>
      <c r="E68" s="448"/>
      <c r="F68" s="94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ht="15" customHeight="1" x14ac:dyDescent="0.25">
      <c r="A69" s="564"/>
      <c r="B69" s="568"/>
      <c r="C69" s="614"/>
      <c r="D69" s="710"/>
      <c r="E69" s="448"/>
      <c r="F69" s="94" t="s">
        <v>817</v>
      </c>
      <c r="G69" s="243">
        <f>G67*114</f>
        <v>4560</v>
      </c>
      <c r="H69" s="244">
        <f>G67*128</f>
        <v>5120</v>
      </c>
      <c r="I69" s="246">
        <f>G67*143</f>
        <v>5720</v>
      </c>
      <c r="J69" s="245">
        <f>G67*148</f>
        <v>5920</v>
      </c>
      <c r="K69" s="583"/>
      <c r="L69" s="602"/>
    </row>
    <row r="70" spans="1:12" ht="15" customHeight="1" x14ac:dyDescent="0.25">
      <c r="A70" s="564"/>
      <c r="B70" s="568"/>
      <c r="C70" s="614"/>
      <c r="D70" s="710"/>
      <c r="E70" s="448"/>
      <c r="F70" s="94" t="s">
        <v>1269</v>
      </c>
      <c r="G70" s="451">
        <v>0.98</v>
      </c>
      <c r="H70" s="451"/>
      <c r="I70" s="451"/>
      <c r="J70" s="451"/>
      <c r="K70" s="583"/>
      <c r="L70" s="602"/>
    </row>
    <row r="71" spans="1:12" ht="15" customHeight="1" x14ac:dyDescent="0.25">
      <c r="A71" s="564"/>
      <c r="B71" s="568"/>
      <c r="C71" s="614"/>
      <c r="D71" s="710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ht="15" customHeight="1" x14ac:dyDescent="0.25">
      <c r="A72" s="564"/>
      <c r="B72" s="568"/>
      <c r="C72" s="614"/>
      <c r="D72" s="710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64"/>
      <c r="B73" s="568"/>
      <c r="C73" s="614"/>
      <c r="D73" s="710"/>
      <c r="E73" s="448"/>
      <c r="F73" s="94" t="s">
        <v>83</v>
      </c>
      <c r="G73" s="523">
        <v>65</v>
      </c>
      <c r="H73" s="523"/>
      <c r="I73" s="523"/>
      <c r="J73" s="523"/>
      <c r="K73" s="583"/>
      <c r="L73" s="602"/>
    </row>
    <row r="74" spans="1:12" ht="15" customHeight="1" x14ac:dyDescent="0.25">
      <c r="A74" s="564"/>
      <c r="B74" s="568"/>
      <c r="C74" s="614"/>
      <c r="D74" s="710"/>
      <c r="E74" s="448"/>
      <c r="F74" s="94" t="s">
        <v>396</v>
      </c>
      <c r="G74" s="523" t="s">
        <v>1082</v>
      </c>
      <c r="H74" s="523"/>
      <c r="I74" s="523"/>
      <c r="J74" s="523"/>
      <c r="K74" s="583"/>
      <c r="L74" s="602"/>
    </row>
    <row r="75" spans="1:12" ht="15" customHeight="1" x14ac:dyDescent="0.25">
      <c r="A75" s="564"/>
      <c r="B75" s="568"/>
      <c r="C75" s="614"/>
      <c r="D75" s="710"/>
      <c r="E75" s="448"/>
      <c r="F75" s="94" t="s">
        <v>405</v>
      </c>
      <c r="G75" s="523" t="s">
        <v>407</v>
      </c>
      <c r="H75" s="523"/>
      <c r="I75" s="523"/>
      <c r="J75" s="523"/>
      <c r="K75" s="583"/>
      <c r="L75" s="602"/>
    </row>
    <row r="76" spans="1:12" ht="15" customHeight="1" x14ac:dyDescent="0.25">
      <c r="A76" s="564"/>
      <c r="B76" s="568"/>
      <c r="C76" s="614"/>
      <c r="D76" s="710"/>
      <c r="E76" s="448"/>
      <c r="F76" s="94" t="s">
        <v>406</v>
      </c>
      <c r="G76" s="523" t="s">
        <v>1093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710"/>
      <c r="E77" s="448"/>
      <c r="F77" s="148" t="s">
        <v>379</v>
      </c>
      <c r="G77" s="523" t="s">
        <v>399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710"/>
      <c r="E78" s="448"/>
      <c r="F78" s="93" t="s">
        <v>701</v>
      </c>
      <c r="G78" s="523">
        <v>100000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710"/>
      <c r="E79" s="448"/>
      <c r="F79" s="148" t="s">
        <v>257</v>
      </c>
      <c r="G79" s="523" t="s">
        <v>378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710"/>
      <c r="E80" s="448"/>
      <c r="F80" s="148" t="s">
        <v>376</v>
      </c>
      <c r="G80" s="523" t="s">
        <v>400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14"/>
      <c r="D81" s="710"/>
      <c r="E81" s="448"/>
      <c r="F81" s="148" t="s">
        <v>381</v>
      </c>
      <c r="G81" s="523" t="s">
        <v>1296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710"/>
      <c r="E82" s="448"/>
      <c r="F82" s="148" t="s">
        <v>383</v>
      </c>
      <c r="G82" s="523" t="s">
        <v>1296</v>
      </c>
      <c r="H82" s="523"/>
      <c r="I82" s="523"/>
      <c r="J82" s="523"/>
      <c r="K82" s="584">
        <v>5</v>
      </c>
      <c r="L82" s="533">
        <v>37574</v>
      </c>
    </row>
    <row r="83" spans="1:12" ht="15" customHeight="1" x14ac:dyDescent="0.25">
      <c r="A83" s="564"/>
      <c r="B83" s="568"/>
      <c r="C83" s="614"/>
      <c r="D83" s="710"/>
      <c r="E83" s="448"/>
      <c r="F83" s="148" t="s">
        <v>402</v>
      </c>
      <c r="G83" s="523" t="s">
        <v>1297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710"/>
      <c r="E84" s="448"/>
      <c r="F84" s="148" t="s">
        <v>403</v>
      </c>
      <c r="G84" s="523" t="s">
        <v>404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710"/>
      <c r="E85" s="448"/>
      <c r="F85" s="94" t="s">
        <v>358</v>
      </c>
      <c r="G85" s="523" t="s">
        <v>359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710"/>
      <c r="E86" s="448"/>
      <c r="F86" s="148" t="s">
        <v>389</v>
      </c>
      <c r="G86" s="523" t="s">
        <v>390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710"/>
      <c r="E87" s="448"/>
      <c r="F87" s="93" t="s">
        <v>704</v>
      </c>
      <c r="G87" s="523" t="s">
        <v>705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710"/>
      <c r="E88" s="448"/>
      <c r="F88" s="93" t="s">
        <v>706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710"/>
      <c r="E89" s="448"/>
      <c r="F89" s="93" t="s">
        <v>1271</v>
      </c>
      <c r="G89" s="523" t="s">
        <v>390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710"/>
      <c r="E90" s="448"/>
      <c r="F90" s="93" t="s">
        <v>707</v>
      </c>
      <c r="G90" s="523" t="s">
        <v>1270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710"/>
      <c r="E91" s="448"/>
      <c r="F91" s="93" t="s">
        <v>708</v>
      </c>
      <c r="G91" s="523" t="s">
        <v>390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614"/>
      <c r="D92" s="710"/>
      <c r="E92" s="448"/>
      <c r="F92" s="148" t="s">
        <v>377</v>
      </c>
      <c r="G92" s="523" t="s">
        <v>387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710"/>
      <c r="E93" s="448"/>
      <c r="F93" s="148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710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710"/>
      <c r="E95" s="448"/>
      <c r="F95" s="167" t="s">
        <v>84</v>
      </c>
      <c r="G95" s="465" t="s">
        <v>1711</v>
      </c>
      <c r="H95" s="465"/>
      <c r="I95" s="465"/>
      <c r="J95" s="465"/>
      <c r="K95" s="585"/>
      <c r="L95" s="603" t="e">
        <f>#REF!-#REF!*10%</f>
        <v>#REF!</v>
      </c>
    </row>
    <row r="96" spans="1:12" ht="15" customHeight="1" x14ac:dyDescent="0.25">
      <c r="A96" s="564"/>
      <c r="B96" s="569"/>
      <c r="C96" s="614"/>
      <c r="D96" s="710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ht="15" customHeight="1" x14ac:dyDescent="0.25">
      <c r="A97" s="564">
        <v>4</v>
      </c>
      <c r="B97" s="567"/>
      <c r="C97" s="614" t="s">
        <v>151</v>
      </c>
      <c r="D97" s="709"/>
      <c r="E97" s="448"/>
      <c r="F97" s="94" t="s">
        <v>81</v>
      </c>
      <c r="G97" s="523" t="s">
        <v>6</v>
      </c>
      <c r="H97" s="523"/>
      <c r="I97" s="523"/>
      <c r="J97" s="523"/>
      <c r="K97" s="501">
        <v>3</v>
      </c>
      <c r="L97" s="716">
        <v>35820</v>
      </c>
    </row>
    <row r="98" spans="1:12" ht="15" customHeight="1" x14ac:dyDescent="0.25">
      <c r="A98" s="564"/>
      <c r="B98" s="568"/>
      <c r="C98" s="614"/>
      <c r="D98" s="710"/>
      <c r="E98" s="448"/>
      <c r="F98" s="94" t="s">
        <v>80</v>
      </c>
      <c r="G98" s="469">
        <v>40</v>
      </c>
      <c r="H98" s="469"/>
      <c r="I98" s="469"/>
      <c r="J98" s="469"/>
      <c r="K98" s="583"/>
      <c r="L98" s="602"/>
    </row>
    <row r="99" spans="1:12" ht="15" customHeight="1" x14ac:dyDescent="0.25">
      <c r="A99" s="564"/>
      <c r="B99" s="568"/>
      <c r="C99" s="614"/>
      <c r="D99" s="710"/>
      <c r="E99" s="448"/>
      <c r="F99" s="94" t="s">
        <v>8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602"/>
    </row>
    <row r="100" spans="1:12" ht="15" customHeight="1" x14ac:dyDescent="0.25">
      <c r="A100" s="564"/>
      <c r="B100" s="568"/>
      <c r="C100" s="614"/>
      <c r="D100" s="710"/>
      <c r="E100" s="448"/>
      <c r="F100" s="94" t="s">
        <v>817</v>
      </c>
      <c r="G100" s="243">
        <f>G98*114</f>
        <v>4560</v>
      </c>
      <c r="H100" s="244">
        <f>G98*128</f>
        <v>5120</v>
      </c>
      <c r="I100" s="246">
        <f>G98*143</f>
        <v>5720</v>
      </c>
      <c r="J100" s="245">
        <f>G98*148</f>
        <v>5920</v>
      </c>
      <c r="K100" s="583"/>
      <c r="L100" s="602"/>
    </row>
    <row r="101" spans="1:12" ht="15" customHeight="1" x14ac:dyDescent="0.25">
      <c r="A101" s="564"/>
      <c r="B101" s="568"/>
      <c r="C101" s="614"/>
      <c r="D101" s="710"/>
      <c r="E101" s="448"/>
      <c r="F101" s="94" t="s">
        <v>1269</v>
      </c>
      <c r="G101" s="451">
        <v>0.98</v>
      </c>
      <c r="H101" s="451"/>
      <c r="I101" s="451"/>
      <c r="J101" s="451"/>
      <c r="K101" s="583"/>
      <c r="L101" s="602"/>
    </row>
    <row r="102" spans="1:12" ht="15" customHeight="1" x14ac:dyDescent="0.25">
      <c r="A102" s="564"/>
      <c r="B102" s="568"/>
      <c r="C102" s="614"/>
      <c r="D102" s="710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602"/>
    </row>
    <row r="103" spans="1:12" ht="15" customHeight="1" x14ac:dyDescent="0.25">
      <c r="A103" s="564"/>
      <c r="B103" s="568"/>
      <c r="C103" s="614"/>
      <c r="D103" s="710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602"/>
    </row>
    <row r="104" spans="1:12" ht="15" customHeight="1" x14ac:dyDescent="0.25">
      <c r="A104" s="564"/>
      <c r="B104" s="568"/>
      <c r="C104" s="614"/>
      <c r="D104" s="710"/>
      <c r="E104" s="448"/>
      <c r="F104" s="94" t="s">
        <v>83</v>
      </c>
      <c r="G104" s="523">
        <v>65</v>
      </c>
      <c r="H104" s="523"/>
      <c r="I104" s="523"/>
      <c r="J104" s="523"/>
      <c r="K104" s="583"/>
      <c r="L104" s="602"/>
    </row>
    <row r="105" spans="1:12" ht="15" customHeight="1" x14ac:dyDescent="0.25">
      <c r="A105" s="564"/>
      <c r="B105" s="568"/>
      <c r="C105" s="614"/>
      <c r="D105" s="710"/>
      <c r="E105" s="448"/>
      <c r="F105" s="94" t="s">
        <v>396</v>
      </c>
      <c r="G105" s="523" t="s">
        <v>1082</v>
      </c>
      <c r="H105" s="523"/>
      <c r="I105" s="523"/>
      <c r="J105" s="523"/>
      <c r="K105" s="583"/>
      <c r="L105" s="602"/>
    </row>
    <row r="106" spans="1:12" ht="15" customHeight="1" x14ac:dyDescent="0.25">
      <c r="A106" s="564"/>
      <c r="B106" s="568"/>
      <c r="C106" s="614"/>
      <c r="D106" s="710"/>
      <c r="E106" s="448"/>
      <c r="F106" s="94" t="s">
        <v>405</v>
      </c>
      <c r="G106" s="523" t="s">
        <v>407</v>
      </c>
      <c r="H106" s="523"/>
      <c r="I106" s="523"/>
      <c r="J106" s="523"/>
      <c r="K106" s="583"/>
      <c r="L106" s="602"/>
    </row>
    <row r="107" spans="1:12" ht="15" customHeight="1" x14ac:dyDescent="0.25">
      <c r="A107" s="564"/>
      <c r="B107" s="568"/>
      <c r="C107" s="614"/>
      <c r="D107" s="710"/>
      <c r="E107" s="448"/>
      <c r="F107" s="94" t="s">
        <v>406</v>
      </c>
      <c r="G107" s="523" t="s">
        <v>1094</v>
      </c>
      <c r="H107" s="523"/>
      <c r="I107" s="523"/>
      <c r="J107" s="523"/>
      <c r="K107" s="583"/>
      <c r="L107" s="602"/>
    </row>
    <row r="108" spans="1:12" ht="15" customHeight="1" x14ac:dyDescent="0.25">
      <c r="A108" s="564"/>
      <c r="B108" s="568"/>
      <c r="C108" s="614"/>
      <c r="D108" s="710"/>
      <c r="E108" s="448"/>
      <c r="F108" s="148" t="s">
        <v>379</v>
      </c>
      <c r="G108" s="523" t="s">
        <v>399</v>
      </c>
      <c r="H108" s="523"/>
      <c r="I108" s="523"/>
      <c r="J108" s="523"/>
      <c r="K108" s="583"/>
      <c r="L108" s="602"/>
    </row>
    <row r="109" spans="1:12" ht="15" customHeight="1" x14ac:dyDescent="0.25">
      <c r="A109" s="564"/>
      <c r="B109" s="568"/>
      <c r="C109" s="614"/>
      <c r="D109" s="710"/>
      <c r="E109" s="448"/>
      <c r="F109" s="93" t="s">
        <v>701</v>
      </c>
      <c r="G109" s="523">
        <v>100000</v>
      </c>
      <c r="H109" s="523"/>
      <c r="I109" s="523"/>
      <c r="J109" s="523"/>
      <c r="K109" s="583"/>
      <c r="L109" s="602"/>
    </row>
    <row r="110" spans="1:12" ht="15" customHeight="1" x14ac:dyDescent="0.25">
      <c r="A110" s="564"/>
      <c r="B110" s="568"/>
      <c r="C110" s="614"/>
      <c r="D110" s="710"/>
      <c r="E110" s="448"/>
      <c r="F110" s="148" t="s">
        <v>257</v>
      </c>
      <c r="G110" s="523" t="s">
        <v>378</v>
      </c>
      <c r="H110" s="523"/>
      <c r="I110" s="523"/>
      <c r="J110" s="523"/>
      <c r="K110" s="583"/>
      <c r="L110" s="602"/>
    </row>
    <row r="111" spans="1:12" ht="15" customHeight="1" x14ac:dyDescent="0.25">
      <c r="A111" s="564"/>
      <c r="B111" s="568"/>
      <c r="C111" s="614"/>
      <c r="D111" s="710"/>
      <c r="E111" s="448"/>
      <c r="F111" s="148" t="s">
        <v>376</v>
      </c>
      <c r="G111" s="523" t="s">
        <v>400</v>
      </c>
      <c r="H111" s="523"/>
      <c r="I111" s="523"/>
      <c r="J111" s="523"/>
      <c r="K111" s="583"/>
      <c r="L111" s="602"/>
    </row>
    <row r="112" spans="1:12" ht="15" customHeight="1" x14ac:dyDescent="0.25">
      <c r="A112" s="564"/>
      <c r="B112" s="568"/>
      <c r="C112" s="614"/>
      <c r="D112" s="710"/>
      <c r="E112" s="448"/>
      <c r="F112" s="148" t="s">
        <v>381</v>
      </c>
      <c r="G112" s="523" t="s">
        <v>1296</v>
      </c>
      <c r="H112" s="523"/>
      <c r="I112" s="523"/>
      <c r="J112" s="523"/>
      <c r="K112" s="583"/>
      <c r="L112" s="602"/>
    </row>
    <row r="113" spans="1:12" ht="15" customHeight="1" x14ac:dyDescent="0.25">
      <c r="A113" s="564"/>
      <c r="B113" s="568"/>
      <c r="C113" s="614"/>
      <c r="D113" s="710"/>
      <c r="E113" s="448"/>
      <c r="F113" s="148" t="s">
        <v>383</v>
      </c>
      <c r="G113" s="523" t="s">
        <v>1296</v>
      </c>
      <c r="H113" s="523"/>
      <c r="I113" s="523"/>
      <c r="J113" s="523"/>
      <c r="K113" s="584">
        <v>5</v>
      </c>
      <c r="L113" s="533">
        <v>38327</v>
      </c>
    </row>
    <row r="114" spans="1:12" ht="15" customHeight="1" x14ac:dyDescent="0.25">
      <c r="A114" s="564"/>
      <c r="B114" s="568"/>
      <c r="C114" s="614"/>
      <c r="D114" s="710"/>
      <c r="E114" s="448"/>
      <c r="F114" s="148" t="s">
        <v>402</v>
      </c>
      <c r="G114" s="523" t="s">
        <v>1297</v>
      </c>
      <c r="H114" s="523"/>
      <c r="I114" s="523"/>
      <c r="J114" s="523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614"/>
      <c r="D115" s="710"/>
      <c r="E115" s="448"/>
      <c r="F115" s="148" t="s">
        <v>403</v>
      </c>
      <c r="G115" s="523" t="s">
        <v>404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710"/>
      <c r="E116" s="448"/>
      <c r="F116" s="94" t="s">
        <v>358</v>
      </c>
      <c r="G116" s="523" t="s">
        <v>359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710"/>
      <c r="E117" s="448"/>
      <c r="F117" s="148" t="s">
        <v>389</v>
      </c>
      <c r="G117" s="523" t="s">
        <v>390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710"/>
      <c r="E118" s="448"/>
      <c r="F118" s="93" t="s">
        <v>704</v>
      </c>
      <c r="G118" s="523" t="s">
        <v>705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710"/>
      <c r="E119" s="448"/>
      <c r="F119" s="93" t="s">
        <v>706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710"/>
      <c r="E120" s="448"/>
      <c r="F120" s="93" t="s">
        <v>1271</v>
      </c>
      <c r="G120" s="523" t="s">
        <v>390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710"/>
      <c r="E121" s="448"/>
      <c r="F121" s="93" t="s">
        <v>707</v>
      </c>
      <c r="G121" s="523" t="s">
        <v>1270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710"/>
      <c r="E122" s="448"/>
      <c r="F122" s="93" t="s">
        <v>708</v>
      </c>
      <c r="G122" s="523" t="s">
        <v>390</v>
      </c>
      <c r="H122" s="523"/>
      <c r="I122" s="523"/>
      <c r="J122" s="523"/>
      <c r="K122" s="585"/>
      <c r="L122" s="603" t="e">
        <f>#REF!-#REF!*10%</f>
        <v>#REF!</v>
      </c>
    </row>
    <row r="123" spans="1:12" ht="15" customHeight="1" x14ac:dyDescent="0.25">
      <c r="A123" s="564"/>
      <c r="B123" s="568"/>
      <c r="C123" s="614"/>
      <c r="D123" s="710"/>
      <c r="E123" s="448"/>
      <c r="F123" s="148" t="s">
        <v>377</v>
      </c>
      <c r="G123" s="523" t="s">
        <v>387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14"/>
      <c r="D124" s="710"/>
      <c r="E124" s="448"/>
      <c r="F124" s="148" t="s">
        <v>562</v>
      </c>
      <c r="G124" s="523" t="s">
        <v>1024</v>
      </c>
      <c r="H124" s="523"/>
      <c r="I124" s="523"/>
      <c r="J124" s="523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14"/>
      <c r="D125" s="710"/>
      <c r="E125" s="448"/>
      <c r="F125" s="148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14"/>
      <c r="D126" s="710"/>
      <c r="E126" s="448"/>
      <c r="F126" s="167" t="s">
        <v>84</v>
      </c>
      <c r="G126" s="465" t="s">
        <v>1711</v>
      </c>
      <c r="H126" s="465"/>
      <c r="I126" s="465"/>
      <c r="J126" s="465"/>
      <c r="K126" s="585"/>
      <c r="L126" s="603" t="e">
        <f>#REF!-#REF!*10%</f>
        <v>#REF!</v>
      </c>
    </row>
    <row r="127" spans="1:12" ht="15" customHeight="1" x14ac:dyDescent="0.25">
      <c r="A127" s="564"/>
      <c r="B127" s="569"/>
      <c r="C127" s="614"/>
      <c r="D127" s="710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</row>
    <row r="128" spans="1:12" ht="15" customHeight="1" x14ac:dyDescent="0.25">
      <c r="A128" s="564">
        <v>5</v>
      </c>
      <c r="B128" s="567"/>
      <c r="C128" s="614" t="s">
        <v>150</v>
      </c>
      <c r="D128" s="709"/>
      <c r="E128" s="448"/>
      <c r="F128" s="94" t="s">
        <v>81</v>
      </c>
      <c r="G128" s="523" t="s">
        <v>6</v>
      </c>
      <c r="H128" s="523"/>
      <c r="I128" s="523"/>
      <c r="J128" s="523"/>
      <c r="K128" s="501">
        <v>3</v>
      </c>
      <c r="L128" s="716">
        <v>38461</v>
      </c>
    </row>
    <row r="129" spans="1:12" ht="15" customHeight="1" x14ac:dyDescent="0.25">
      <c r="A129" s="564"/>
      <c r="B129" s="568"/>
      <c r="C129" s="614"/>
      <c r="D129" s="710"/>
      <c r="E129" s="448"/>
      <c r="F129" s="94" t="s">
        <v>80</v>
      </c>
      <c r="G129" s="469">
        <v>55</v>
      </c>
      <c r="H129" s="469"/>
      <c r="I129" s="469"/>
      <c r="J129" s="469"/>
      <c r="K129" s="583"/>
      <c r="L129" s="602"/>
    </row>
    <row r="130" spans="1:12" ht="15" customHeight="1" x14ac:dyDescent="0.25">
      <c r="A130" s="564"/>
      <c r="B130" s="568"/>
      <c r="C130" s="614"/>
      <c r="D130" s="710"/>
      <c r="E130" s="448"/>
      <c r="F130" s="94" t="s">
        <v>8</v>
      </c>
      <c r="G130" s="243">
        <v>3000</v>
      </c>
      <c r="H130" s="244">
        <v>4000</v>
      </c>
      <c r="I130" s="246">
        <v>5000</v>
      </c>
      <c r="J130" s="245">
        <v>6000</v>
      </c>
      <c r="K130" s="583"/>
      <c r="L130" s="602"/>
    </row>
    <row r="131" spans="1:12" ht="15" customHeight="1" x14ac:dyDescent="0.25">
      <c r="A131" s="564"/>
      <c r="B131" s="568"/>
      <c r="C131" s="614"/>
      <c r="D131" s="710"/>
      <c r="E131" s="448"/>
      <c r="F131" s="94" t="s">
        <v>817</v>
      </c>
      <c r="G131" s="243">
        <f>G129*114</f>
        <v>6270</v>
      </c>
      <c r="H131" s="244">
        <f>G129*128</f>
        <v>7040</v>
      </c>
      <c r="I131" s="246">
        <f>G129*143</f>
        <v>7865</v>
      </c>
      <c r="J131" s="245">
        <f>G129*148</f>
        <v>8140</v>
      </c>
      <c r="K131" s="583"/>
      <c r="L131" s="602"/>
    </row>
    <row r="132" spans="1:12" ht="15" customHeight="1" x14ac:dyDescent="0.25">
      <c r="A132" s="564"/>
      <c r="B132" s="568"/>
      <c r="C132" s="614"/>
      <c r="D132" s="710"/>
      <c r="E132" s="448"/>
      <c r="F132" s="94" t="s">
        <v>1269</v>
      </c>
      <c r="G132" s="451">
        <v>0.98</v>
      </c>
      <c r="H132" s="451"/>
      <c r="I132" s="451"/>
      <c r="J132" s="451"/>
      <c r="K132" s="583"/>
      <c r="L132" s="602"/>
    </row>
    <row r="133" spans="1:12" ht="15" customHeight="1" x14ac:dyDescent="0.25">
      <c r="A133" s="564"/>
      <c r="B133" s="568"/>
      <c r="C133" s="614"/>
      <c r="D133" s="710"/>
      <c r="E133" s="448"/>
      <c r="F133" s="93" t="s">
        <v>699</v>
      </c>
      <c r="G133" s="523" t="s">
        <v>700</v>
      </c>
      <c r="H133" s="523"/>
      <c r="I133" s="523"/>
      <c r="J133" s="523"/>
      <c r="K133" s="583"/>
      <c r="L133" s="602"/>
    </row>
    <row r="134" spans="1:12" ht="15" customHeight="1" x14ac:dyDescent="0.25">
      <c r="A134" s="564"/>
      <c r="B134" s="568"/>
      <c r="C134" s="614"/>
      <c r="D134" s="710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602"/>
    </row>
    <row r="135" spans="1:12" ht="15" customHeight="1" x14ac:dyDescent="0.25">
      <c r="A135" s="564"/>
      <c r="B135" s="568"/>
      <c r="C135" s="614"/>
      <c r="D135" s="710"/>
      <c r="E135" s="448"/>
      <c r="F135" s="94" t="s">
        <v>83</v>
      </c>
      <c r="G135" s="523">
        <v>65</v>
      </c>
      <c r="H135" s="523"/>
      <c r="I135" s="523"/>
      <c r="J135" s="523"/>
      <c r="K135" s="583"/>
      <c r="L135" s="602"/>
    </row>
    <row r="136" spans="1:12" ht="15" customHeight="1" x14ac:dyDescent="0.25">
      <c r="A136" s="564"/>
      <c r="B136" s="568"/>
      <c r="C136" s="614"/>
      <c r="D136" s="710"/>
      <c r="E136" s="448"/>
      <c r="F136" s="94" t="s">
        <v>396</v>
      </c>
      <c r="G136" s="523" t="s">
        <v>1082</v>
      </c>
      <c r="H136" s="523"/>
      <c r="I136" s="523"/>
      <c r="J136" s="523"/>
      <c r="K136" s="583"/>
      <c r="L136" s="602"/>
    </row>
    <row r="137" spans="1:12" ht="15" customHeight="1" x14ac:dyDescent="0.25">
      <c r="A137" s="564"/>
      <c r="B137" s="568"/>
      <c r="C137" s="614"/>
      <c r="D137" s="710"/>
      <c r="E137" s="448"/>
      <c r="F137" s="94" t="s">
        <v>405</v>
      </c>
      <c r="G137" s="523" t="s">
        <v>407</v>
      </c>
      <c r="H137" s="523"/>
      <c r="I137" s="523"/>
      <c r="J137" s="523"/>
      <c r="K137" s="583"/>
      <c r="L137" s="602"/>
    </row>
    <row r="138" spans="1:12" ht="15" customHeight="1" x14ac:dyDescent="0.25">
      <c r="A138" s="564"/>
      <c r="B138" s="568"/>
      <c r="C138" s="614"/>
      <c r="D138" s="710"/>
      <c r="E138" s="448"/>
      <c r="F138" s="94" t="s">
        <v>406</v>
      </c>
      <c r="G138" s="523" t="s">
        <v>1093</v>
      </c>
      <c r="H138" s="523"/>
      <c r="I138" s="523"/>
      <c r="J138" s="523"/>
      <c r="K138" s="583"/>
      <c r="L138" s="602"/>
    </row>
    <row r="139" spans="1:12" ht="15" customHeight="1" x14ac:dyDescent="0.25">
      <c r="A139" s="564"/>
      <c r="B139" s="568"/>
      <c r="C139" s="614"/>
      <c r="D139" s="710"/>
      <c r="E139" s="448"/>
      <c r="F139" s="148" t="s">
        <v>379</v>
      </c>
      <c r="G139" s="523" t="s">
        <v>399</v>
      </c>
      <c r="H139" s="523"/>
      <c r="I139" s="523"/>
      <c r="J139" s="523"/>
      <c r="K139" s="583"/>
      <c r="L139" s="602"/>
    </row>
    <row r="140" spans="1:12" ht="15" customHeight="1" x14ac:dyDescent="0.25">
      <c r="A140" s="564"/>
      <c r="B140" s="568"/>
      <c r="C140" s="614"/>
      <c r="D140" s="710"/>
      <c r="E140" s="448"/>
      <c r="F140" s="93" t="s">
        <v>701</v>
      </c>
      <c r="G140" s="523">
        <v>100000</v>
      </c>
      <c r="H140" s="523"/>
      <c r="I140" s="523"/>
      <c r="J140" s="523"/>
      <c r="K140" s="583"/>
      <c r="L140" s="602"/>
    </row>
    <row r="141" spans="1:12" ht="15" customHeight="1" x14ac:dyDescent="0.25">
      <c r="A141" s="564"/>
      <c r="B141" s="568"/>
      <c r="C141" s="614"/>
      <c r="D141" s="710"/>
      <c r="E141" s="448"/>
      <c r="F141" s="148" t="s">
        <v>257</v>
      </c>
      <c r="G141" s="523" t="s">
        <v>378</v>
      </c>
      <c r="H141" s="523"/>
      <c r="I141" s="523"/>
      <c r="J141" s="523"/>
      <c r="K141" s="583"/>
      <c r="L141" s="602"/>
    </row>
    <row r="142" spans="1:12" ht="15" customHeight="1" x14ac:dyDescent="0.25">
      <c r="A142" s="564"/>
      <c r="B142" s="568"/>
      <c r="C142" s="614"/>
      <c r="D142" s="710"/>
      <c r="E142" s="448"/>
      <c r="F142" s="148" t="s">
        <v>376</v>
      </c>
      <c r="G142" s="523" t="s">
        <v>400</v>
      </c>
      <c r="H142" s="523"/>
      <c r="I142" s="523"/>
      <c r="J142" s="523"/>
      <c r="K142" s="583"/>
      <c r="L142" s="602"/>
    </row>
    <row r="143" spans="1:12" ht="15" customHeight="1" x14ac:dyDescent="0.25">
      <c r="A143" s="564"/>
      <c r="B143" s="568"/>
      <c r="C143" s="614"/>
      <c r="D143" s="710"/>
      <c r="E143" s="448"/>
      <c r="F143" s="148" t="s">
        <v>381</v>
      </c>
      <c r="G143" s="523" t="s">
        <v>1296</v>
      </c>
      <c r="H143" s="523"/>
      <c r="I143" s="523"/>
      <c r="J143" s="523"/>
      <c r="K143" s="583"/>
      <c r="L143" s="602"/>
    </row>
    <row r="144" spans="1:12" ht="15" customHeight="1" x14ac:dyDescent="0.25">
      <c r="A144" s="564"/>
      <c r="B144" s="568"/>
      <c r="C144" s="614"/>
      <c r="D144" s="710"/>
      <c r="E144" s="448"/>
      <c r="F144" s="148" t="s">
        <v>383</v>
      </c>
      <c r="G144" s="523" t="s">
        <v>1296</v>
      </c>
      <c r="H144" s="523"/>
      <c r="I144" s="523"/>
      <c r="J144" s="523"/>
      <c r="K144" s="584">
        <v>5</v>
      </c>
      <c r="L144" s="533">
        <v>41153</v>
      </c>
    </row>
    <row r="145" spans="1:12" ht="15" customHeight="1" x14ac:dyDescent="0.25">
      <c r="A145" s="564"/>
      <c r="B145" s="568"/>
      <c r="C145" s="614"/>
      <c r="D145" s="710"/>
      <c r="E145" s="448"/>
      <c r="F145" s="148" t="s">
        <v>402</v>
      </c>
      <c r="G145" s="523" t="s">
        <v>1297</v>
      </c>
      <c r="H145" s="523"/>
      <c r="I145" s="523"/>
      <c r="J145" s="523"/>
      <c r="K145" s="585"/>
      <c r="L145" s="603" t="e">
        <f>#REF!-#REF!*10%</f>
        <v>#REF!</v>
      </c>
    </row>
    <row r="146" spans="1:12" ht="15" customHeight="1" x14ac:dyDescent="0.25">
      <c r="A146" s="564"/>
      <c r="B146" s="568"/>
      <c r="C146" s="614"/>
      <c r="D146" s="710"/>
      <c r="E146" s="448"/>
      <c r="F146" s="148" t="s">
        <v>403</v>
      </c>
      <c r="G146" s="523" t="s">
        <v>404</v>
      </c>
      <c r="H146" s="523"/>
      <c r="I146" s="523"/>
      <c r="J146" s="523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614"/>
      <c r="D147" s="710"/>
      <c r="E147" s="448"/>
      <c r="F147" s="94" t="s">
        <v>358</v>
      </c>
      <c r="G147" s="523" t="s">
        <v>359</v>
      </c>
      <c r="H147" s="523"/>
      <c r="I147" s="523"/>
      <c r="J147" s="523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614"/>
      <c r="D148" s="710"/>
      <c r="E148" s="448"/>
      <c r="F148" s="148" t="s">
        <v>389</v>
      </c>
      <c r="G148" s="523" t="s">
        <v>390</v>
      </c>
      <c r="H148" s="523"/>
      <c r="I148" s="523"/>
      <c r="J148" s="523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614"/>
      <c r="D149" s="710"/>
      <c r="E149" s="448"/>
      <c r="F149" s="93" t="s">
        <v>704</v>
      </c>
      <c r="G149" s="523" t="s">
        <v>705</v>
      </c>
      <c r="H149" s="523"/>
      <c r="I149" s="523"/>
      <c r="J149" s="523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614"/>
      <c r="D150" s="710"/>
      <c r="E150" s="448"/>
      <c r="F150" s="93" t="s">
        <v>706</v>
      </c>
      <c r="G150" s="523" t="s">
        <v>390</v>
      </c>
      <c r="H150" s="523"/>
      <c r="I150" s="523"/>
      <c r="J150" s="523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614"/>
      <c r="D151" s="710"/>
      <c r="E151" s="448"/>
      <c r="F151" s="93" t="s">
        <v>1271</v>
      </c>
      <c r="G151" s="523" t="s">
        <v>390</v>
      </c>
      <c r="H151" s="523"/>
      <c r="I151" s="523"/>
      <c r="J151" s="523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614"/>
      <c r="D152" s="710"/>
      <c r="E152" s="448"/>
      <c r="F152" s="93" t="s">
        <v>707</v>
      </c>
      <c r="G152" s="523" t="s">
        <v>1270</v>
      </c>
      <c r="H152" s="523"/>
      <c r="I152" s="523"/>
      <c r="J152" s="523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614"/>
      <c r="D153" s="710"/>
      <c r="E153" s="448"/>
      <c r="F153" s="93" t="s">
        <v>708</v>
      </c>
      <c r="G153" s="523" t="s">
        <v>390</v>
      </c>
      <c r="H153" s="523"/>
      <c r="I153" s="523"/>
      <c r="J153" s="523"/>
      <c r="K153" s="585"/>
      <c r="L153" s="603" t="e">
        <f>#REF!-#REF!*10%</f>
        <v>#REF!</v>
      </c>
    </row>
    <row r="154" spans="1:12" ht="15" customHeight="1" x14ac:dyDescent="0.25">
      <c r="A154" s="564"/>
      <c r="B154" s="568"/>
      <c r="C154" s="614"/>
      <c r="D154" s="710"/>
      <c r="E154" s="448"/>
      <c r="F154" s="148" t="s">
        <v>377</v>
      </c>
      <c r="G154" s="523" t="s">
        <v>387</v>
      </c>
      <c r="H154" s="523"/>
      <c r="I154" s="523"/>
      <c r="J154" s="523"/>
      <c r="K154" s="585"/>
      <c r="L154" s="603" t="e">
        <f>#REF!-#REF!*10%</f>
        <v>#REF!</v>
      </c>
    </row>
    <row r="155" spans="1:12" ht="15.6" customHeight="1" x14ac:dyDescent="0.25">
      <c r="A155" s="564"/>
      <c r="B155" s="568"/>
      <c r="C155" s="614"/>
      <c r="D155" s="710"/>
      <c r="E155" s="448"/>
      <c r="F155" s="148" t="s">
        <v>562</v>
      </c>
      <c r="G155" s="523" t="s">
        <v>1024</v>
      </c>
      <c r="H155" s="523"/>
      <c r="I155" s="523"/>
      <c r="J155" s="523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614"/>
      <c r="D156" s="710"/>
      <c r="E156" s="448"/>
      <c r="F156" s="148" t="s">
        <v>570</v>
      </c>
      <c r="G156" s="523" t="s">
        <v>613</v>
      </c>
      <c r="H156" s="523"/>
      <c r="I156" s="523"/>
      <c r="J156" s="523"/>
      <c r="K156" s="585"/>
      <c r="L156" s="603" t="e">
        <f>#REF!-#REF!*10%</f>
        <v>#REF!</v>
      </c>
    </row>
    <row r="157" spans="1:12" ht="15.6" customHeight="1" x14ac:dyDescent="0.25">
      <c r="A157" s="564"/>
      <c r="B157" s="568"/>
      <c r="C157" s="614"/>
      <c r="D157" s="710"/>
      <c r="E157" s="448"/>
      <c r="F157" s="167" t="s">
        <v>84</v>
      </c>
      <c r="G157" s="465" t="s">
        <v>1711</v>
      </c>
      <c r="H157" s="465"/>
      <c r="I157" s="465"/>
      <c r="J157" s="465"/>
      <c r="K157" s="585"/>
      <c r="L157" s="603" t="e">
        <f>#REF!-#REF!*10%</f>
        <v>#REF!</v>
      </c>
    </row>
    <row r="158" spans="1:12" ht="15" customHeight="1" x14ac:dyDescent="0.25">
      <c r="A158" s="564"/>
      <c r="B158" s="569"/>
      <c r="C158" s="614"/>
      <c r="D158" s="710"/>
      <c r="E158" s="448"/>
      <c r="F158" s="136" t="s">
        <v>1016</v>
      </c>
      <c r="G158" s="454">
        <v>5</v>
      </c>
      <c r="H158" s="454"/>
      <c r="I158" s="454"/>
      <c r="J158" s="454"/>
      <c r="K158" s="585"/>
      <c r="L158" s="603" t="e">
        <f>#REF!-#REF!*10%</f>
        <v>#REF!</v>
      </c>
    </row>
    <row r="159" spans="1:12" ht="15" customHeight="1" x14ac:dyDescent="0.25">
      <c r="A159" s="564">
        <v>6</v>
      </c>
      <c r="B159" s="567"/>
      <c r="C159" s="614" t="s">
        <v>152</v>
      </c>
      <c r="D159" s="709"/>
      <c r="E159" s="448"/>
      <c r="F159" s="94" t="s">
        <v>81</v>
      </c>
      <c r="G159" s="523" t="s">
        <v>6</v>
      </c>
      <c r="H159" s="523"/>
      <c r="I159" s="523"/>
      <c r="J159" s="523"/>
      <c r="K159" s="501">
        <v>3</v>
      </c>
      <c r="L159" s="716">
        <v>39231</v>
      </c>
    </row>
    <row r="160" spans="1:12" ht="15" customHeight="1" x14ac:dyDescent="0.25">
      <c r="A160" s="564"/>
      <c r="B160" s="568"/>
      <c r="C160" s="614"/>
      <c r="D160" s="710"/>
      <c r="E160" s="448"/>
      <c r="F160" s="94" t="s">
        <v>80</v>
      </c>
      <c r="G160" s="469">
        <v>55</v>
      </c>
      <c r="H160" s="469"/>
      <c r="I160" s="469"/>
      <c r="J160" s="469"/>
      <c r="K160" s="583"/>
      <c r="L160" s="602"/>
    </row>
    <row r="161" spans="1:12" ht="15" customHeight="1" x14ac:dyDescent="0.25">
      <c r="A161" s="564"/>
      <c r="B161" s="568"/>
      <c r="C161" s="614"/>
      <c r="D161" s="710"/>
      <c r="E161" s="448"/>
      <c r="F161" s="94" t="s">
        <v>8</v>
      </c>
      <c r="G161" s="243">
        <v>3000</v>
      </c>
      <c r="H161" s="244">
        <v>4000</v>
      </c>
      <c r="I161" s="317">
        <v>5000</v>
      </c>
      <c r="J161" s="245">
        <v>6000</v>
      </c>
      <c r="K161" s="583"/>
      <c r="L161" s="602"/>
    </row>
    <row r="162" spans="1:12" ht="15" customHeight="1" x14ac:dyDescent="0.25">
      <c r="A162" s="564"/>
      <c r="B162" s="568"/>
      <c r="C162" s="614"/>
      <c r="D162" s="710"/>
      <c r="E162" s="448"/>
      <c r="F162" s="94" t="s">
        <v>817</v>
      </c>
      <c r="G162" s="243">
        <f>G160*114</f>
        <v>6270</v>
      </c>
      <c r="H162" s="244">
        <f>G160*128</f>
        <v>7040</v>
      </c>
      <c r="I162" s="246">
        <f>G160*143</f>
        <v>7865</v>
      </c>
      <c r="J162" s="245">
        <f>G160*148</f>
        <v>8140</v>
      </c>
      <c r="K162" s="583"/>
      <c r="L162" s="602"/>
    </row>
    <row r="163" spans="1:12" ht="15" customHeight="1" x14ac:dyDescent="0.25">
      <c r="A163" s="564"/>
      <c r="B163" s="568"/>
      <c r="C163" s="614"/>
      <c r="D163" s="710"/>
      <c r="E163" s="448"/>
      <c r="F163" s="94" t="s">
        <v>1269</v>
      </c>
      <c r="G163" s="451">
        <v>0.98</v>
      </c>
      <c r="H163" s="451"/>
      <c r="I163" s="451"/>
      <c r="J163" s="451"/>
      <c r="K163" s="583"/>
      <c r="L163" s="602"/>
    </row>
    <row r="164" spans="1:12" ht="15" customHeight="1" x14ac:dyDescent="0.25">
      <c r="A164" s="564"/>
      <c r="B164" s="568"/>
      <c r="C164" s="614"/>
      <c r="D164" s="710"/>
      <c r="E164" s="448"/>
      <c r="F164" s="93" t="s">
        <v>699</v>
      </c>
      <c r="G164" s="523" t="s">
        <v>700</v>
      </c>
      <c r="H164" s="523"/>
      <c r="I164" s="523"/>
      <c r="J164" s="523"/>
      <c r="K164" s="583"/>
      <c r="L164" s="602"/>
    </row>
    <row r="165" spans="1:12" ht="15" customHeight="1" x14ac:dyDescent="0.25">
      <c r="A165" s="564"/>
      <c r="B165" s="568"/>
      <c r="C165" s="614"/>
      <c r="D165" s="710"/>
      <c r="E165" s="448"/>
      <c r="F165" s="93" t="s">
        <v>1181</v>
      </c>
      <c r="G165" s="462" t="s">
        <v>1179</v>
      </c>
      <c r="H165" s="463"/>
      <c r="I165" s="463"/>
      <c r="J165" s="464"/>
      <c r="K165" s="583"/>
      <c r="L165" s="602"/>
    </row>
    <row r="166" spans="1:12" ht="15" customHeight="1" x14ac:dyDescent="0.25">
      <c r="A166" s="564"/>
      <c r="B166" s="568"/>
      <c r="C166" s="614"/>
      <c r="D166" s="710"/>
      <c r="E166" s="448"/>
      <c r="F166" s="94" t="s">
        <v>83</v>
      </c>
      <c r="G166" s="523">
        <v>65</v>
      </c>
      <c r="H166" s="523"/>
      <c r="I166" s="523"/>
      <c r="J166" s="523"/>
      <c r="K166" s="583"/>
      <c r="L166" s="602"/>
    </row>
    <row r="167" spans="1:12" ht="15" customHeight="1" x14ac:dyDescent="0.25">
      <c r="A167" s="564"/>
      <c r="B167" s="568"/>
      <c r="C167" s="614"/>
      <c r="D167" s="710"/>
      <c r="E167" s="448"/>
      <c r="F167" s="94" t="s">
        <v>396</v>
      </c>
      <c r="G167" s="523" t="s">
        <v>1082</v>
      </c>
      <c r="H167" s="523"/>
      <c r="I167" s="523"/>
      <c r="J167" s="523"/>
      <c r="K167" s="583"/>
      <c r="L167" s="602"/>
    </row>
    <row r="168" spans="1:12" ht="15" customHeight="1" x14ac:dyDescent="0.25">
      <c r="A168" s="564"/>
      <c r="B168" s="568"/>
      <c r="C168" s="614"/>
      <c r="D168" s="710"/>
      <c r="E168" s="448"/>
      <c r="F168" s="94" t="s">
        <v>405</v>
      </c>
      <c r="G168" s="523" t="s">
        <v>407</v>
      </c>
      <c r="H168" s="523"/>
      <c r="I168" s="523"/>
      <c r="J168" s="523"/>
      <c r="K168" s="583"/>
      <c r="L168" s="602"/>
    </row>
    <row r="169" spans="1:12" ht="15" customHeight="1" x14ac:dyDescent="0.25">
      <c r="A169" s="564"/>
      <c r="B169" s="568"/>
      <c r="C169" s="614"/>
      <c r="D169" s="710"/>
      <c r="E169" s="448"/>
      <c r="F169" s="94" t="s">
        <v>406</v>
      </c>
      <c r="G169" s="523" t="s">
        <v>1094</v>
      </c>
      <c r="H169" s="523"/>
      <c r="I169" s="523"/>
      <c r="J169" s="523"/>
      <c r="K169" s="583"/>
      <c r="L169" s="602"/>
    </row>
    <row r="170" spans="1:12" ht="15" customHeight="1" x14ac:dyDescent="0.25">
      <c r="A170" s="564"/>
      <c r="B170" s="568"/>
      <c r="C170" s="614"/>
      <c r="D170" s="710"/>
      <c r="E170" s="448"/>
      <c r="F170" s="148" t="s">
        <v>379</v>
      </c>
      <c r="G170" s="523" t="s">
        <v>399</v>
      </c>
      <c r="H170" s="523"/>
      <c r="I170" s="523"/>
      <c r="J170" s="523"/>
      <c r="K170" s="583"/>
      <c r="L170" s="602"/>
    </row>
    <row r="171" spans="1:12" ht="15" customHeight="1" x14ac:dyDescent="0.25">
      <c r="A171" s="564"/>
      <c r="B171" s="568"/>
      <c r="C171" s="614"/>
      <c r="D171" s="710"/>
      <c r="E171" s="448"/>
      <c r="F171" s="93" t="s">
        <v>701</v>
      </c>
      <c r="G171" s="523">
        <v>100000</v>
      </c>
      <c r="H171" s="523"/>
      <c r="I171" s="523"/>
      <c r="J171" s="523"/>
      <c r="K171" s="583"/>
      <c r="L171" s="602"/>
    </row>
    <row r="172" spans="1:12" ht="15" customHeight="1" x14ac:dyDescent="0.25">
      <c r="A172" s="564"/>
      <c r="B172" s="568"/>
      <c r="C172" s="614"/>
      <c r="D172" s="710"/>
      <c r="E172" s="448"/>
      <c r="F172" s="148" t="s">
        <v>257</v>
      </c>
      <c r="G172" s="523" t="s">
        <v>378</v>
      </c>
      <c r="H172" s="523"/>
      <c r="I172" s="523"/>
      <c r="J172" s="523"/>
      <c r="K172" s="583"/>
      <c r="L172" s="602"/>
    </row>
    <row r="173" spans="1:12" ht="15" customHeight="1" x14ac:dyDescent="0.25">
      <c r="A173" s="564"/>
      <c r="B173" s="568"/>
      <c r="C173" s="614"/>
      <c r="D173" s="710"/>
      <c r="E173" s="448"/>
      <c r="F173" s="148" t="s">
        <v>376</v>
      </c>
      <c r="G173" s="523" t="s">
        <v>400</v>
      </c>
      <c r="H173" s="523"/>
      <c r="I173" s="523"/>
      <c r="J173" s="523"/>
      <c r="K173" s="583"/>
      <c r="L173" s="602"/>
    </row>
    <row r="174" spans="1:12" ht="15" customHeight="1" x14ac:dyDescent="0.25">
      <c r="A174" s="564"/>
      <c r="B174" s="568"/>
      <c r="C174" s="614"/>
      <c r="D174" s="710"/>
      <c r="E174" s="448"/>
      <c r="F174" s="148" t="s">
        <v>381</v>
      </c>
      <c r="G174" s="523" t="s">
        <v>1296</v>
      </c>
      <c r="H174" s="523"/>
      <c r="I174" s="523"/>
      <c r="J174" s="523"/>
      <c r="K174" s="583"/>
      <c r="L174" s="602"/>
    </row>
    <row r="175" spans="1:12" ht="15" customHeight="1" x14ac:dyDescent="0.25">
      <c r="A175" s="564"/>
      <c r="B175" s="568"/>
      <c r="C175" s="614"/>
      <c r="D175" s="710"/>
      <c r="E175" s="448"/>
      <c r="F175" s="148" t="s">
        <v>383</v>
      </c>
      <c r="G175" s="523" t="s">
        <v>1296</v>
      </c>
      <c r="H175" s="523"/>
      <c r="I175" s="523"/>
      <c r="J175" s="523"/>
      <c r="K175" s="584">
        <v>5</v>
      </c>
      <c r="L175" s="533">
        <v>41977</v>
      </c>
    </row>
    <row r="176" spans="1:12" ht="15" customHeight="1" x14ac:dyDescent="0.25">
      <c r="A176" s="564"/>
      <c r="B176" s="568"/>
      <c r="C176" s="614"/>
      <c r="D176" s="710"/>
      <c r="E176" s="448"/>
      <c r="F176" s="148" t="s">
        <v>402</v>
      </c>
      <c r="G176" s="523" t="s">
        <v>1297</v>
      </c>
      <c r="H176" s="523"/>
      <c r="I176" s="523"/>
      <c r="J176" s="523"/>
      <c r="K176" s="585"/>
      <c r="L176" s="603" t="e">
        <f>#REF!-#REF!*10%</f>
        <v>#REF!</v>
      </c>
    </row>
    <row r="177" spans="1:12" ht="15" customHeight="1" x14ac:dyDescent="0.25">
      <c r="A177" s="564"/>
      <c r="B177" s="568"/>
      <c r="C177" s="614"/>
      <c r="D177" s="710"/>
      <c r="E177" s="448"/>
      <c r="F177" s="148" t="s">
        <v>403</v>
      </c>
      <c r="G177" s="523" t="s">
        <v>404</v>
      </c>
      <c r="H177" s="523"/>
      <c r="I177" s="523"/>
      <c r="J177" s="523"/>
      <c r="K177" s="585"/>
      <c r="L177" s="603" t="e">
        <f>#REF!-#REF!*10%</f>
        <v>#REF!</v>
      </c>
    </row>
    <row r="178" spans="1:12" ht="15" customHeight="1" x14ac:dyDescent="0.25">
      <c r="A178" s="564"/>
      <c r="B178" s="568"/>
      <c r="C178" s="614"/>
      <c r="D178" s="710"/>
      <c r="E178" s="448"/>
      <c r="F178" s="94" t="s">
        <v>358</v>
      </c>
      <c r="G178" s="523" t="s">
        <v>359</v>
      </c>
      <c r="H178" s="523"/>
      <c r="I178" s="523"/>
      <c r="J178" s="523"/>
      <c r="K178" s="585"/>
      <c r="L178" s="603" t="e">
        <f>#REF!-#REF!*10%</f>
        <v>#REF!</v>
      </c>
    </row>
    <row r="179" spans="1:12" ht="15" customHeight="1" x14ac:dyDescent="0.25">
      <c r="A179" s="564"/>
      <c r="B179" s="568"/>
      <c r="C179" s="614"/>
      <c r="D179" s="710"/>
      <c r="E179" s="448"/>
      <c r="F179" s="148" t="s">
        <v>389</v>
      </c>
      <c r="G179" s="523" t="s">
        <v>390</v>
      </c>
      <c r="H179" s="523"/>
      <c r="I179" s="523"/>
      <c r="J179" s="523"/>
      <c r="K179" s="585"/>
      <c r="L179" s="603" t="e">
        <f>#REF!-#REF!*10%</f>
        <v>#REF!</v>
      </c>
    </row>
    <row r="180" spans="1:12" ht="15" customHeight="1" x14ac:dyDescent="0.25">
      <c r="A180" s="564"/>
      <c r="B180" s="568"/>
      <c r="C180" s="614"/>
      <c r="D180" s="710"/>
      <c r="E180" s="448"/>
      <c r="F180" s="93" t="s">
        <v>704</v>
      </c>
      <c r="G180" s="523" t="s">
        <v>705</v>
      </c>
      <c r="H180" s="523"/>
      <c r="I180" s="523"/>
      <c r="J180" s="523"/>
      <c r="K180" s="585"/>
      <c r="L180" s="603" t="e">
        <f>#REF!-#REF!*10%</f>
        <v>#REF!</v>
      </c>
    </row>
    <row r="181" spans="1:12" ht="15" customHeight="1" x14ac:dyDescent="0.25">
      <c r="A181" s="564"/>
      <c r="B181" s="568"/>
      <c r="C181" s="614"/>
      <c r="D181" s="710"/>
      <c r="E181" s="448"/>
      <c r="F181" s="93" t="s">
        <v>706</v>
      </c>
      <c r="G181" s="523" t="s">
        <v>390</v>
      </c>
      <c r="H181" s="523"/>
      <c r="I181" s="523"/>
      <c r="J181" s="523"/>
      <c r="K181" s="585"/>
      <c r="L181" s="603" t="e">
        <f>#REF!-#REF!*10%</f>
        <v>#REF!</v>
      </c>
    </row>
    <row r="182" spans="1:12" ht="15" customHeight="1" x14ac:dyDescent="0.25">
      <c r="A182" s="564"/>
      <c r="B182" s="568"/>
      <c r="C182" s="614"/>
      <c r="D182" s="710"/>
      <c r="E182" s="448"/>
      <c r="F182" s="93" t="s">
        <v>1271</v>
      </c>
      <c r="G182" s="523" t="s">
        <v>390</v>
      </c>
      <c r="H182" s="523"/>
      <c r="I182" s="523"/>
      <c r="J182" s="523"/>
      <c r="K182" s="585"/>
      <c r="L182" s="603" t="e">
        <f>#REF!-#REF!*10%</f>
        <v>#REF!</v>
      </c>
    </row>
    <row r="183" spans="1:12" ht="15" customHeight="1" x14ac:dyDescent="0.25">
      <c r="A183" s="564"/>
      <c r="B183" s="568"/>
      <c r="C183" s="614"/>
      <c r="D183" s="710"/>
      <c r="E183" s="448"/>
      <c r="F183" s="93" t="s">
        <v>707</v>
      </c>
      <c r="G183" s="523" t="s">
        <v>1270</v>
      </c>
      <c r="H183" s="523"/>
      <c r="I183" s="523"/>
      <c r="J183" s="523"/>
      <c r="K183" s="585"/>
      <c r="L183" s="603" t="e">
        <f>#REF!-#REF!*10%</f>
        <v>#REF!</v>
      </c>
    </row>
    <row r="184" spans="1:12" ht="15" customHeight="1" x14ac:dyDescent="0.25">
      <c r="A184" s="564"/>
      <c r="B184" s="568"/>
      <c r="C184" s="614"/>
      <c r="D184" s="710"/>
      <c r="E184" s="448"/>
      <c r="F184" s="93" t="s">
        <v>708</v>
      </c>
      <c r="G184" s="523" t="s">
        <v>390</v>
      </c>
      <c r="H184" s="523"/>
      <c r="I184" s="523"/>
      <c r="J184" s="523"/>
      <c r="K184" s="585"/>
      <c r="L184" s="603" t="e">
        <f>#REF!-#REF!*10%</f>
        <v>#REF!</v>
      </c>
    </row>
    <row r="185" spans="1:12" ht="15" customHeight="1" x14ac:dyDescent="0.25">
      <c r="A185" s="564"/>
      <c r="B185" s="568"/>
      <c r="C185" s="614"/>
      <c r="D185" s="710"/>
      <c r="E185" s="448"/>
      <c r="F185" s="148" t="s">
        <v>377</v>
      </c>
      <c r="G185" s="523" t="s">
        <v>387</v>
      </c>
      <c r="H185" s="523"/>
      <c r="I185" s="523"/>
      <c r="J185" s="523"/>
      <c r="K185" s="585"/>
      <c r="L185" s="603" t="e">
        <f>#REF!-#REF!*10%</f>
        <v>#REF!</v>
      </c>
    </row>
    <row r="186" spans="1:12" ht="15.6" customHeight="1" x14ac:dyDescent="0.25">
      <c r="A186" s="564"/>
      <c r="B186" s="568"/>
      <c r="C186" s="614"/>
      <c r="D186" s="710"/>
      <c r="E186" s="448"/>
      <c r="F186" s="148" t="s">
        <v>562</v>
      </c>
      <c r="G186" s="523" t="s">
        <v>1024</v>
      </c>
      <c r="H186" s="523"/>
      <c r="I186" s="523"/>
      <c r="J186" s="523"/>
      <c r="K186" s="585"/>
      <c r="L186" s="603" t="e">
        <f>#REF!-#REF!*10%</f>
        <v>#REF!</v>
      </c>
    </row>
    <row r="187" spans="1:12" ht="15.6" customHeight="1" x14ac:dyDescent="0.25">
      <c r="A187" s="564"/>
      <c r="B187" s="568"/>
      <c r="C187" s="614"/>
      <c r="D187" s="710"/>
      <c r="E187" s="448"/>
      <c r="F187" s="148" t="s">
        <v>570</v>
      </c>
      <c r="G187" s="523" t="s">
        <v>613</v>
      </c>
      <c r="H187" s="523"/>
      <c r="I187" s="523"/>
      <c r="J187" s="523"/>
      <c r="K187" s="585"/>
      <c r="L187" s="603" t="e">
        <f>#REF!-#REF!*10%</f>
        <v>#REF!</v>
      </c>
    </row>
    <row r="188" spans="1:12" ht="15.6" customHeight="1" x14ac:dyDescent="0.25">
      <c r="A188" s="564"/>
      <c r="B188" s="568"/>
      <c r="C188" s="614"/>
      <c r="D188" s="710"/>
      <c r="E188" s="448"/>
      <c r="F188" s="167" t="s">
        <v>84</v>
      </c>
      <c r="G188" s="465" t="s">
        <v>1711</v>
      </c>
      <c r="H188" s="465"/>
      <c r="I188" s="465"/>
      <c r="J188" s="465"/>
      <c r="K188" s="585"/>
      <c r="L188" s="603" t="e">
        <f>#REF!-#REF!*10%</f>
        <v>#REF!</v>
      </c>
    </row>
    <row r="189" spans="1:12" ht="15" customHeight="1" x14ac:dyDescent="0.25">
      <c r="A189" s="564"/>
      <c r="B189" s="569"/>
      <c r="C189" s="614"/>
      <c r="D189" s="710"/>
      <c r="E189" s="448"/>
      <c r="F189" s="136" t="s">
        <v>1016</v>
      </c>
      <c r="G189" s="454">
        <v>5</v>
      </c>
      <c r="H189" s="454"/>
      <c r="I189" s="454"/>
      <c r="J189" s="454"/>
      <c r="K189" s="585"/>
      <c r="L189" s="603" t="e">
        <f>#REF!-#REF!*10%</f>
        <v>#REF!</v>
      </c>
    </row>
    <row r="190" spans="1:12" ht="15" customHeight="1" x14ac:dyDescent="0.25">
      <c r="A190" s="564">
        <v>7</v>
      </c>
      <c r="B190" s="567"/>
      <c r="C190" s="614" t="s">
        <v>148</v>
      </c>
      <c r="D190" s="709" t="s">
        <v>763</v>
      </c>
      <c r="E190" s="448"/>
      <c r="F190" s="94" t="s">
        <v>81</v>
      </c>
      <c r="G190" s="523" t="s">
        <v>6</v>
      </c>
      <c r="H190" s="523"/>
      <c r="I190" s="523"/>
      <c r="J190" s="523"/>
      <c r="K190" s="501">
        <v>3</v>
      </c>
      <c r="L190" s="716">
        <v>42642</v>
      </c>
    </row>
    <row r="191" spans="1:12" ht="15" customHeight="1" x14ac:dyDescent="0.25">
      <c r="A191" s="564"/>
      <c r="B191" s="568"/>
      <c r="C191" s="614"/>
      <c r="D191" s="710"/>
      <c r="E191" s="448"/>
      <c r="F191" s="94" t="s">
        <v>80</v>
      </c>
      <c r="G191" s="469">
        <v>50</v>
      </c>
      <c r="H191" s="469"/>
      <c r="I191" s="469"/>
      <c r="J191" s="469"/>
      <c r="K191" s="583"/>
      <c r="L191" s="602"/>
    </row>
    <row r="192" spans="1:12" ht="15" customHeight="1" x14ac:dyDescent="0.25">
      <c r="A192" s="564"/>
      <c r="B192" s="568"/>
      <c r="C192" s="614"/>
      <c r="D192" s="710"/>
      <c r="E192" s="448"/>
      <c r="F192" s="94" t="s">
        <v>8</v>
      </c>
      <c r="G192" s="243">
        <v>3000</v>
      </c>
      <c r="H192" s="244">
        <v>4000</v>
      </c>
      <c r="I192" s="246">
        <v>5000</v>
      </c>
      <c r="J192" s="245">
        <v>6000</v>
      </c>
      <c r="K192" s="583"/>
      <c r="L192" s="602"/>
    </row>
    <row r="193" spans="1:12" ht="15" customHeight="1" x14ac:dyDescent="0.25">
      <c r="A193" s="564"/>
      <c r="B193" s="568"/>
      <c r="C193" s="614"/>
      <c r="D193" s="710"/>
      <c r="E193" s="448"/>
      <c r="F193" s="94" t="s">
        <v>817</v>
      </c>
      <c r="G193" s="243">
        <f>G191*114</f>
        <v>5700</v>
      </c>
      <c r="H193" s="244">
        <f>G191*128</f>
        <v>6400</v>
      </c>
      <c r="I193" s="246">
        <f>G191*143</f>
        <v>7150</v>
      </c>
      <c r="J193" s="245">
        <f>G191*148</f>
        <v>7400</v>
      </c>
      <c r="K193" s="583"/>
      <c r="L193" s="602"/>
    </row>
    <row r="194" spans="1:12" ht="15" customHeight="1" x14ac:dyDescent="0.25">
      <c r="A194" s="564"/>
      <c r="B194" s="568"/>
      <c r="C194" s="614"/>
      <c r="D194" s="710"/>
      <c r="E194" s="448"/>
      <c r="F194" s="94" t="s">
        <v>1269</v>
      </c>
      <c r="G194" s="451">
        <v>0.98</v>
      </c>
      <c r="H194" s="451"/>
      <c r="I194" s="451"/>
      <c r="J194" s="451"/>
      <c r="K194" s="583"/>
      <c r="L194" s="602"/>
    </row>
    <row r="195" spans="1:12" ht="15" customHeight="1" x14ac:dyDescent="0.25">
      <c r="A195" s="564"/>
      <c r="B195" s="568"/>
      <c r="C195" s="614"/>
      <c r="D195" s="710"/>
      <c r="E195" s="448"/>
      <c r="F195" s="93" t="s">
        <v>699</v>
      </c>
      <c r="G195" s="523" t="s">
        <v>700</v>
      </c>
      <c r="H195" s="523"/>
      <c r="I195" s="523"/>
      <c r="J195" s="523"/>
      <c r="K195" s="583"/>
      <c r="L195" s="602"/>
    </row>
    <row r="196" spans="1:12" ht="15" customHeight="1" x14ac:dyDescent="0.25">
      <c r="A196" s="564"/>
      <c r="B196" s="568"/>
      <c r="C196" s="614"/>
      <c r="D196" s="710"/>
      <c r="E196" s="448"/>
      <c r="F196" s="93" t="s">
        <v>1181</v>
      </c>
      <c r="G196" s="462" t="s">
        <v>1179</v>
      </c>
      <c r="H196" s="463"/>
      <c r="I196" s="463"/>
      <c r="J196" s="464"/>
      <c r="K196" s="583"/>
      <c r="L196" s="602"/>
    </row>
    <row r="197" spans="1:12" ht="15" customHeight="1" x14ac:dyDescent="0.25">
      <c r="A197" s="564"/>
      <c r="B197" s="568"/>
      <c r="C197" s="614"/>
      <c r="D197" s="710"/>
      <c r="E197" s="448"/>
      <c r="F197" s="94" t="s">
        <v>83</v>
      </c>
      <c r="G197" s="523">
        <v>65</v>
      </c>
      <c r="H197" s="523"/>
      <c r="I197" s="523"/>
      <c r="J197" s="523"/>
      <c r="K197" s="583"/>
      <c r="L197" s="602"/>
    </row>
    <row r="198" spans="1:12" ht="15" customHeight="1" x14ac:dyDescent="0.25">
      <c r="A198" s="564"/>
      <c r="B198" s="568"/>
      <c r="C198" s="614"/>
      <c r="D198" s="710"/>
      <c r="E198" s="448"/>
      <c r="F198" s="94" t="s">
        <v>396</v>
      </c>
      <c r="G198" s="523" t="s">
        <v>1082</v>
      </c>
      <c r="H198" s="523"/>
      <c r="I198" s="523"/>
      <c r="J198" s="523"/>
      <c r="K198" s="583"/>
      <c r="L198" s="602"/>
    </row>
    <row r="199" spans="1:12" ht="15" customHeight="1" x14ac:dyDescent="0.25">
      <c r="A199" s="564"/>
      <c r="B199" s="568"/>
      <c r="C199" s="614"/>
      <c r="D199" s="710"/>
      <c r="E199" s="448"/>
      <c r="F199" s="94" t="s">
        <v>405</v>
      </c>
      <c r="G199" s="523" t="s">
        <v>137</v>
      </c>
      <c r="H199" s="523"/>
      <c r="I199" s="523"/>
      <c r="J199" s="523"/>
      <c r="K199" s="583"/>
      <c r="L199" s="602"/>
    </row>
    <row r="200" spans="1:12" ht="15" customHeight="1" x14ac:dyDescent="0.25">
      <c r="A200" s="564"/>
      <c r="B200" s="568"/>
      <c r="C200" s="614"/>
      <c r="D200" s="710"/>
      <c r="E200" s="448"/>
      <c r="F200" s="94" t="s">
        <v>406</v>
      </c>
      <c r="G200" s="523" t="s">
        <v>1095</v>
      </c>
      <c r="H200" s="523"/>
      <c r="I200" s="523"/>
      <c r="J200" s="523"/>
      <c r="K200" s="583"/>
      <c r="L200" s="602"/>
    </row>
    <row r="201" spans="1:12" ht="15" customHeight="1" x14ac:dyDescent="0.25">
      <c r="A201" s="564"/>
      <c r="B201" s="568"/>
      <c r="C201" s="614"/>
      <c r="D201" s="710"/>
      <c r="E201" s="448"/>
      <c r="F201" s="148" t="s">
        <v>379</v>
      </c>
      <c r="G201" s="523" t="s">
        <v>399</v>
      </c>
      <c r="H201" s="523"/>
      <c r="I201" s="523"/>
      <c r="J201" s="523"/>
      <c r="K201" s="583"/>
      <c r="L201" s="602"/>
    </row>
    <row r="202" spans="1:12" ht="15" customHeight="1" x14ac:dyDescent="0.25">
      <c r="A202" s="564"/>
      <c r="B202" s="568"/>
      <c r="C202" s="614"/>
      <c r="D202" s="710"/>
      <c r="E202" s="448"/>
      <c r="F202" s="93" t="s">
        <v>701</v>
      </c>
      <c r="G202" s="523">
        <v>100000</v>
      </c>
      <c r="H202" s="523"/>
      <c r="I202" s="523"/>
      <c r="J202" s="523"/>
      <c r="K202" s="583"/>
      <c r="L202" s="602"/>
    </row>
    <row r="203" spans="1:12" ht="15" customHeight="1" x14ac:dyDescent="0.25">
      <c r="A203" s="564"/>
      <c r="B203" s="568"/>
      <c r="C203" s="614"/>
      <c r="D203" s="710"/>
      <c r="E203" s="448"/>
      <c r="F203" s="148" t="s">
        <v>257</v>
      </c>
      <c r="G203" s="523" t="s">
        <v>378</v>
      </c>
      <c r="H203" s="523"/>
      <c r="I203" s="523"/>
      <c r="J203" s="523"/>
      <c r="K203" s="583"/>
      <c r="L203" s="602"/>
    </row>
    <row r="204" spans="1:12" ht="15" customHeight="1" x14ac:dyDescent="0.25">
      <c r="A204" s="564"/>
      <c r="B204" s="568"/>
      <c r="C204" s="614"/>
      <c r="D204" s="710"/>
      <c r="E204" s="448"/>
      <c r="F204" s="148" t="s">
        <v>376</v>
      </c>
      <c r="G204" s="523" t="s">
        <v>400</v>
      </c>
      <c r="H204" s="523"/>
      <c r="I204" s="523"/>
      <c r="J204" s="523"/>
      <c r="K204" s="583"/>
      <c r="L204" s="602"/>
    </row>
    <row r="205" spans="1:12" ht="15" customHeight="1" x14ac:dyDescent="0.25">
      <c r="A205" s="564"/>
      <c r="B205" s="568"/>
      <c r="C205" s="614"/>
      <c r="D205" s="710"/>
      <c r="E205" s="448"/>
      <c r="F205" s="148" t="s">
        <v>381</v>
      </c>
      <c r="G205" s="523" t="s">
        <v>1296</v>
      </c>
      <c r="H205" s="523"/>
      <c r="I205" s="523"/>
      <c r="J205" s="523"/>
      <c r="K205" s="583"/>
      <c r="L205" s="602"/>
    </row>
    <row r="206" spans="1:12" ht="15" customHeight="1" x14ac:dyDescent="0.25">
      <c r="A206" s="564"/>
      <c r="B206" s="568"/>
      <c r="C206" s="614"/>
      <c r="D206" s="710"/>
      <c r="E206" s="448"/>
      <c r="F206" s="148" t="s">
        <v>383</v>
      </c>
      <c r="G206" s="523" t="s">
        <v>1296</v>
      </c>
      <c r="H206" s="523"/>
      <c r="I206" s="523"/>
      <c r="J206" s="523"/>
      <c r="K206" s="584">
        <v>5</v>
      </c>
      <c r="L206" s="533">
        <v>45627</v>
      </c>
    </row>
    <row r="207" spans="1:12" ht="15" customHeight="1" x14ac:dyDescent="0.25">
      <c r="A207" s="564"/>
      <c r="B207" s="568"/>
      <c r="C207" s="614"/>
      <c r="D207" s="710"/>
      <c r="E207" s="448"/>
      <c r="F207" s="148" t="s">
        <v>402</v>
      </c>
      <c r="G207" s="523" t="s">
        <v>1297</v>
      </c>
      <c r="H207" s="523"/>
      <c r="I207" s="523"/>
      <c r="J207" s="523"/>
      <c r="K207" s="585"/>
      <c r="L207" s="603" t="e">
        <f>#REF!-#REF!*10%</f>
        <v>#REF!</v>
      </c>
    </row>
    <row r="208" spans="1:12" ht="15" customHeight="1" x14ac:dyDescent="0.25">
      <c r="A208" s="564"/>
      <c r="B208" s="568"/>
      <c r="C208" s="614"/>
      <c r="D208" s="710"/>
      <c r="E208" s="448"/>
      <c r="F208" s="148" t="s">
        <v>403</v>
      </c>
      <c r="G208" s="523" t="s">
        <v>404</v>
      </c>
      <c r="H208" s="523"/>
      <c r="I208" s="523"/>
      <c r="J208" s="523"/>
      <c r="K208" s="585"/>
      <c r="L208" s="603" t="e">
        <f>#REF!-#REF!*10%</f>
        <v>#REF!</v>
      </c>
    </row>
    <row r="209" spans="1:12" ht="15" customHeight="1" x14ac:dyDescent="0.25">
      <c r="A209" s="564"/>
      <c r="B209" s="568"/>
      <c r="C209" s="614"/>
      <c r="D209" s="710"/>
      <c r="E209" s="448"/>
      <c r="F209" s="94" t="s">
        <v>358</v>
      </c>
      <c r="G209" s="523" t="s">
        <v>359</v>
      </c>
      <c r="H209" s="523"/>
      <c r="I209" s="523"/>
      <c r="J209" s="523"/>
      <c r="K209" s="585"/>
      <c r="L209" s="603" t="e">
        <f>#REF!-#REF!*10%</f>
        <v>#REF!</v>
      </c>
    </row>
    <row r="210" spans="1:12" ht="15" customHeight="1" x14ac:dyDescent="0.25">
      <c r="A210" s="564"/>
      <c r="B210" s="568"/>
      <c r="C210" s="614"/>
      <c r="D210" s="710"/>
      <c r="E210" s="448"/>
      <c r="F210" s="148" t="s">
        <v>389</v>
      </c>
      <c r="G210" s="523" t="s">
        <v>390</v>
      </c>
      <c r="H210" s="523"/>
      <c r="I210" s="523"/>
      <c r="J210" s="523"/>
      <c r="K210" s="585"/>
      <c r="L210" s="603" t="e">
        <f>#REF!-#REF!*10%</f>
        <v>#REF!</v>
      </c>
    </row>
    <row r="211" spans="1:12" ht="15" customHeight="1" x14ac:dyDescent="0.25">
      <c r="A211" s="564"/>
      <c r="B211" s="568"/>
      <c r="C211" s="614"/>
      <c r="D211" s="710"/>
      <c r="E211" s="448"/>
      <c r="F211" s="93" t="s">
        <v>704</v>
      </c>
      <c r="G211" s="523" t="s">
        <v>705</v>
      </c>
      <c r="H211" s="523"/>
      <c r="I211" s="523"/>
      <c r="J211" s="523"/>
      <c r="K211" s="585"/>
      <c r="L211" s="603" t="e">
        <f>#REF!-#REF!*10%</f>
        <v>#REF!</v>
      </c>
    </row>
    <row r="212" spans="1:12" ht="15" customHeight="1" x14ac:dyDescent="0.25">
      <c r="A212" s="564"/>
      <c r="B212" s="568"/>
      <c r="C212" s="614"/>
      <c r="D212" s="710"/>
      <c r="E212" s="448"/>
      <c r="F212" s="93" t="s">
        <v>706</v>
      </c>
      <c r="G212" s="523" t="s">
        <v>390</v>
      </c>
      <c r="H212" s="523"/>
      <c r="I212" s="523"/>
      <c r="J212" s="523"/>
      <c r="K212" s="585"/>
      <c r="L212" s="603" t="e">
        <f>#REF!-#REF!*10%</f>
        <v>#REF!</v>
      </c>
    </row>
    <row r="213" spans="1:12" ht="15" customHeight="1" x14ac:dyDescent="0.25">
      <c r="A213" s="564"/>
      <c r="B213" s="568"/>
      <c r="C213" s="614"/>
      <c r="D213" s="710"/>
      <c r="E213" s="448"/>
      <c r="F213" s="93" t="s">
        <v>1271</v>
      </c>
      <c r="G213" s="523" t="s">
        <v>390</v>
      </c>
      <c r="H213" s="523"/>
      <c r="I213" s="523"/>
      <c r="J213" s="523"/>
      <c r="K213" s="585"/>
      <c r="L213" s="603" t="e">
        <f>#REF!-#REF!*10%</f>
        <v>#REF!</v>
      </c>
    </row>
    <row r="214" spans="1:12" ht="15" customHeight="1" x14ac:dyDescent="0.25">
      <c r="A214" s="564"/>
      <c r="B214" s="568"/>
      <c r="C214" s="614"/>
      <c r="D214" s="710"/>
      <c r="E214" s="448"/>
      <c r="F214" s="93" t="s">
        <v>707</v>
      </c>
      <c r="G214" s="523" t="s">
        <v>1270</v>
      </c>
      <c r="H214" s="523"/>
      <c r="I214" s="523"/>
      <c r="J214" s="523"/>
      <c r="K214" s="585"/>
      <c r="L214" s="603" t="e">
        <f>#REF!-#REF!*10%</f>
        <v>#REF!</v>
      </c>
    </row>
    <row r="215" spans="1:12" ht="15" customHeight="1" x14ac:dyDescent="0.25">
      <c r="A215" s="564"/>
      <c r="B215" s="568"/>
      <c r="C215" s="614"/>
      <c r="D215" s="710"/>
      <c r="E215" s="448"/>
      <c r="F215" s="93" t="s">
        <v>708</v>
      </c>
      <c r="G215" s="523" t="s">
        <v>390</v>
      </c>
      <c r="H215" s="523"/>
      <c r="I215" s="523"/>
      <c r="J215" s="523"/>
      <c r="K215" s="585"/>
      <c r="L215" s="603" t="e">
        <f>#REF!-#REF!*10%</f>
        <v>#REF!</v>
      </c>
    </row>
    <row r="216" spans="1:12" ht="15" customHeight="1" x14ac:dyDescent="0.25">
      <c r="A216" s="564"/>
      <c r="B216" s="568"/>
      <c r="C216" s="614"/>
      <c r="D216" s="710"/>
      <c r="E216" s="448"/>
      <c r="F216" s="148" t="s">
        <v>377</v>
      </c>
      <c r="G216" s="523" t="s">
        <v>387</v>
      </c>
      <c r="H216" s="523"/>
      <c r="I216" s="523"/>
      <c r="J216" s="523"/>
      <c r="K216" s="585"/>
      <c r="L216" s="603" t="e">
        <f>#REF!-#REF!*10%</f>
        <v>#REF!</v>
      </c>
    </row>
    <row r="217" spans="1:12" ht="15.6" customHeight="1" x14ac:dyDescent="0.25">
      <c r="A217" s="564"/>
      <c r="B217" s="568"/>
      <c r="C217" s="614"/>
      <c r="D217" s="710"/>
      <c r="E217" s="448"/>
      <c r="F217" s="148" t="s">
        <v>562</v>
      </c>
      <c r="G217" s="523" t="s">
        <v>1024</v>
      </c>
      <c r="H217" s="523"/>
      <c r="I217" s="523"/>
      <c r="J217" s="523"/>
      <c r="K217" s="585"/>
      <c r="L217" s="603" t="e">
        <f>#REF!-#REF!*10%</f>
        <v>#REF!</v>
      </c>
    </row>
    <row r="218" spans="1:12" ht="15.6" customHeight="1" x14ac:dyDescent="0.25">
      <c r="A218" s="564"/>
      <c r="B218" s="568"/>
      <c r="C218" s="614"/>
      <c r="D218" s="710"/>
      <c r="E218" s="448"/>
      <c r="F218" s="148" t="s">
        <v>570</v>
      </c>
      <c r="G218" s="523" t="s">
        <v>613</v>
      </c>
      <c r="H218" s="523"/>
      <c r="I218" s="523"/>
      <c r="J218" s="523"/>
      <c r="K218" s="585"/>
      <c r="L218" s="603" t="e">
        <f>#REF!-#REF!*10%</f>
        <v>#REF!</v>
      </c>
    </row>
    <row r="219" spans="1:12" ht="15.6" customHeight="1" x14ac:dyDescent="0.25">
      <c r="A219" s="564"/>
      <c r="B219" s="568"/>
      <c r="C219" s="614"/>
      <c r="D219" s="710"/>
      <c r="E219" s="448"/>
      <c r="F219" s="167" t="s">
        <v>84</v>
      </c>
      <c r="G219" s="465" t="s">
        <v>1711</v>
      </c>
      <c r="H219" s="465"/>
      <c r="I219" s="465"/>
      <c r="J219" s="465"/>
      <c r="K219" s="585"/>
      <c r="L219" s="603" t="e">
        <f>#REF!-#REF!*10%</f>
        <v>#REF!</v>
      </c>
    </row>
    <row r="220" spans="1:12" ht="15" customHeight="1" x14ac:dyDescent="0.25">
      <c r="A220" s="564"/>
      <c r="B220" s="569"/>
      <c r="C220" s="614"/>
      <c r="D220" s="710"/>
      <c r="E220" s="448"/>
      <c r="F220" s="136" t="s">
        <v>1016</v>
      </c>
      <c r="G220" s="454">
        <v>5</v>
      </c>
      <c r="H220" s="454"/>
      <c r="I220" s="454"/>
      <c r="J220" s="454"/>
      <c r="K220" s="585"/>
      <c r="L220" s="603" t="e">
        <f>#REF!-#REF!*10%</f>
        <v>#REF!</v>
      </c>
    </row>
    <row r="221" spans="1:12" ht="15" customHeight="1" x14ac:dyDescent="0.25">
      <c r="A221" s="564">
        <v>8</v>
      </c>
      <c r="B221" s="567"/>
      <c r="C221" s="614" t="s">
        <v>158</v>
      </c>
      <c r="D221" s="709" t="s">
        <v>763</v>
      </c>
      <c r="E221" s="448"/>
      <c r="F221" s="94" t="s">
        <v>81</v>
      </c>
      <c r="G221" s="523" t="s">
        <v>6</v>
      </c>
      <c r="H221" s="523"/>
      <c r="I221" s="523"/>
      <c r="J221" s="523"/>
      <c r="K221" s="501">
        <v>3</v>
      </c>
      <c r="L221" s="716">
        <v>42642</v>
      </c>
    </row>
    <row r="222" spans="1:12" ht="15" customHeight="1" x14ac:dyDescent="0.25">
      <c r="A222" s="564"/>
      <c r="B222" s="568"/>
      <c r="C222" s="614"/>
      <c r="D222" s="710"/>
      <c r="E222" s="448"/>
      <c r="F222" s="94" t="s">
        <v>80</v>
      </c>
      <c r="G222" s="469">
        <v>50</v>
      </c>
      <c r="H222" s="469"/>
      <c r="I222" s="469"/>
      <c r="J222" s="469"/>
      <c r="K222" s="583"/>
      <c r="L222" s="602"/>
    </row>
    <row r="223" spans="1:12" ht="15" customHeight="1" x14ac:dyDescent="0.25">
      <c r="A223" s="564"/>
      <c r="B223" s="568"/>
      <c r="C223" s="614"/>
      <c r="D223" s="710"/>
      <c r="E223" s="448"/>
      <c r="F223" s="94" t="s">
        <v>8</v>
      </c>
      <c r="G223" s="243">
        <v>3000</v>
      </c>
      <c r="H223" s="244">
        <v>4000</v>
      </c>
      <c r="I223" s="246">
        <v>5000</v>
      </c>
      <c r="J223" s="245">
        <v>6000</v>
      </c>
      <c r="K223" s="583"/>
      <c r="L223" s="602"/>
    </row>
    <row r="224" spans="1:12" ht="15" customHeight="1" x14ac:dyDescent="0.25">
      <c r="A224" s="564"/>
      <c r="B224" s="568"/>
      <c r="C224" s="614"/>
      <c r="D224" s="710"/>
      <c r="E224" s="448"/>
      <c r="F224" s="94" t="s">
        <v>817</v>
      </c>
      <c r="G224" s="243">
        <f>G222*114</f>
        <v>5700</v>
      </c>
      <c r="H224" s="244">
        <f>G222*128</f>
        <v>6400</v>
      </c>
      <c r="I224" s="246">
        <f>G222*143</f>
        <v>7150</v>
      </c>
      <c r="J224" s="245">
        <f>G222*148</f>
        <v>7400</v>
      </c>
      <c r="K224" s="583"/>
      <c r="L224" s="602"/>
    </row>
    <row r="225" spans="1:12" ht="15" customHeight="1" x14ac:dyDescent="0.25">
      <c r="A225" s="564"/>
      <c r="B225" s="568"/>
      <c r="C225" s="614"/>
      <c r="D225" s="710"/>
      <c r="E225" s="448"/>
      <c r="F225" s="94" t="s">
        <v>1269</v>
      </c>
      <c r="G225" s="451">
        <v>0.98</v>
      </c>
      <c r="H225" s="451"/>
      <c r="I225" s="451"/>
      <c r="J225" s="451"/>
      <c r="K225" s="583"/>
      <c r="L225" s="602"/>
    </row>
    <row r="226" spans="1:12" ht="15" customHeight="1" x14ac:dyDescent="0.25">
      <c r="A226" s="564"/>
      <c r="B226" s="568"/>
      <c r="C226" s="614"/>
      <c r="D226" s="710"/>
      <c r="E226" s="448"/>
      <c r="F226" s="93" t="s">
        <v>699</v>
      </c>
      <c r="G226" s="523" t="s">
        <v>700</v>
      </c>
      <c r="H226" s="523"/>
      <c r="I226" s="523"/>
      <c r="J226" s="523"/>
      <c r="K226" s="583"/>
      <c r="L226" s="602"/>
    </row>
    <row r="227" spans="1:12" ht="15" customHeight="1" x14ac:dyDescent="0.25">
      <c r="A227" s="564"/>
      <c r="B227" s="568"/>
      <c r="C227" s="614"/>
      <c r="D227" s="710"/>
      <c r="E227" s="448"/>
      <c r="F227" s="93" t="s">
        <v>1181</v>
      </c>
      <c r="G227" s="462" t="s">
        <v>1179</v>
      </c>
      <c r="H227" s="463"/>
      <c r="I227" s="463"/>
      <c r="J227" s="464"/>
      <c r="K227" s="583"/>
      <c r="L227" s="602"/>
    </row>
    <row r="228" spans="1:12" ht="15" customHeight="1" x14ac:dyDescent="0.25">
      <c r="A228" s="564"/>
      <c r="B228" s="568"/>
      <c r="C228" s="614"/>
      <c r="D228" s="710"/>
      <c r="E228" s="448"/>
      <c r="F228" s="94" t="s">
        <v>83</v>
      </c>
      <c r="G228" s="523">
        <v>65</v>
      </c>
      <c r="H228" s="523"/>
      <c r="I228" s="523"/>
      <c r="J228" s="523"/>
      <c r="K228" s="583"/>
      <c r="L228" s="602"/>
    </row>
    <row r="229" spans="1:12" ht="15" customHeight="1" x14ac:dyDescent="0.25">
      <c r="A229" s="564"/>
      <c r="B229" s="568"/>
      <c r="C229" s="614"/>
      <c r="D229" s="710"/>
      <c r="E229" s="448"/>
      <c r="F229" s="94" t="s">
        <v>396</v>
      </c>
      <c r="G229" s="523" t="s">
        <v>1082</v>
      </c>
      <c r="H229" s="523"/>
      <c r="I229" s="523"/>
      <c r="J229" s="523"/>
      <c r="K229" s="583"/>
      <c r="L229" s="602"/>
    </row>
    <row r="230" spans="1:12" ht="15" customHeight="1" x14ac:dyDescent="0.25">
      <c r="A230" s="564"/>
      <c r="B230" s="568"/>
      <c r="C230" s="614"/>
      <c r="D230" s="710"/>
      <c r="E230" s="448"/>
      <c r="F230" s="94" t="s">
        <v>405</v>
      </c>
      <c r="G230" s="523" t="s">
        <v>137</v>
      </c>
      <c r="H230" s="523"/>
      <c r="I230" s="523"/>
      <c r="J230" s="523"/>
      <c r="K230" s="583"/>
      <c r="L230" s="602"/>
    </row>
    <row r="231" spans="1:12" ht="15" customHeight="1" x14ac:dyDescent="0.25">
      <c r="A231" s="564"/>
      <c r="B231" s="568"/>
      <c r="C231" s="614"/>
      <c r="D231" s="710"/>
      <c r="E231" s="448"/>
      <c r="F231" s="94" t="s">
        <v>406</v>
      </c>
      <c r="G231" s="523" t="s">
        <v>1096</v>
      </c>
      <c r="H231" s="523"/>
      <c r="I231" s="523"/>
      <c r="J231" s="523"/>
      <c r="K231" s="583"/>
      <c r="L231" s="602"/>
    </row>
    <row r="232" spans="1:12" ht="15" customHeight="1" x14ac:dyDescent="0.25">
      <c r="A232" s="564"/>
      <c r="B232" s="568"/>
      <c r="C232" s="614"/>
      <c r="D232" s="710"/>
      <c r="E232" s="448"/>
      <c r="F232" s="148" t="s">
        <v>379</v>
      </c>
      <c r="G232" s="523" t="s">
        <v>399</v>
      </c>
      <c r="H232" s="523"/>
      <c r="I232" s="523"/>
      <c r="J232" s="523"/>
      <c r="K232" s="583"/>
      <c r="L232" s="602"/>
    </row>
    <row r="233" spans="1:12" ht="15" customHeight="1" x14ac:dyDescent="0.25">
      <c r="A233" s="564"/>
      <c r="B233" s="568"/>
      <c r="C233" s="614"/>
      <c r="D233" s="710"/>
      <c r="E233" s="448"/>
      <c r="F233" s="93" t="s">
        <v>701</v>
      </c>
      <c r="G233" s="523">
        <v>100000</v>
      </c>
      <c r="H233" s="523"/>
      <c r="I233" s="523"/>
      <c r="J233" s="523"/>
      <c r="K233" s="583"/>
      <c r="L233" s="602"/>
    </row>
    <row r="234" spans="1:12" ht="15" customHeight="1" x14ac:dyDescent="0.25">
      <c r="A234" s="564"/>
      <c r="B234" s="568"/>
      <c r="C234" s="614"/>
      <c r="D234" s="710"/>
      <c r="E234" s="448"/>
      <c r="F234" s="148" t="s">
        <v>257</v>
      </c>
      <c r="G234" s="523" t="s">
        <v>378</v>
      </c>
      <c r="H234" s="523"/>
      <c r="I234" s="523"/>
      <c r="J234" s="523"/>
      <c r="K234" s="583"/>
      <c r="L234" s="602"/>
    </row>
    <row r="235" spans="1:12" ht="15" customHeight="1" x14ac:dyDescent="0.25">
      <c r="A235" s="564"/>
      <c r="B235" s="568"/>
      <c r="C235" s="614"/>
      <c r="D235" s="710"/>
      <c r="E235" s="448"/>
      <c r="F235" s="148" t="s">
        <v>376</v>
      </c>
      <c r="G235" s="523" t="s">
        <v>400</v>
      </c>
      <c r="H235" s="523"/>
      <c r="I235" s="523"/>
      <c r="J235" s="523"/>
      <c r="K235" s="583"/>
      <c r="L235" s="602"/>
    </row>
    <row r="236" spans="1:12" ht="15" customHeight="1" x14ac:dyDescent="0.25">
      <c r="A236" s="564"/>
      <c r="B236" s="568"/>
      <c r="C236" s="614"/>
      <c r="D236" s="710"/>
      <c r="E236" s="448"/>
      <c r="F236" s="148" t="s">
        <v>381</v>
      </c>
      <c r="G236" s="523" t="s">
        <v>1296</v>
      </c>
      <c r="H236" s="523"/>
      <c r="I236" s="523"/>
      <c r="J236" s="523"/>
      <c r="K236" s="583"/>
      <c r="L236" s="602"/>
    </row>
    <row r="237" spans="1:12" ht="15" customHeight="1" x14ac:dyDescent="0.25">
      <c r="A237" s="564"/>
      <c r="B237" s="568"/>
      <c r="C237" s="614"/>
      <c r="D237" s="710"/>
      <c r="E237" s="448"/>
      <c r="F237" s="148" t="s">
        <v>383</v>
      </c>
      <c r="G237" s="523" t="s">
        <v>1296</v>
      </c>
      <c r="H237" s="523"/>
      <c r="I237" s="523"/>
      <c r="J237" s="523"/>
      <c r="K237" s="584">
        <v>5</v>
      </c>
      <c r="L237" s="533">
        <v>45627</v>
      </c>
    </row>
    <row r="238" spans="1:12" ht="15" customHeight="1" x14ac:dyDescent="0.25">
      <c r="A238" s="564"/>
      <c r="B238" s="568"/>
      <c r="C238" s="614"/>
      <c r="D238" s="710"/>
      <c r="E238" s="448"/>
      <c r="F238" s="148" t="s">
        <v>402</v>
      </c>
      <c r="G238" s="523" t="s">
        <v>1297</v>
      </c>
      <c r="H238" s="523"/>
      <c r="I238" s="523"/>
      <c r="J238" s="523"/>
      <c r="K238" s="585"/>
      <c r="L238" s="603" t="e">
        <f>#REF!-#REF!*10%</f>
        <v>#REF!</v>
      </c>
    </row>
    <row r="239" spans="1:12" ht="15" customHeight="1" x14ac:dyDescent="0.25">
      <c r="A239" s="564"/>
      <c r="B239" s="568"/>
      <c r="C239" s="614"/>
      <c r="D239" s="710"/>
      <c r="E239" s="448"/>
      <c r="F239" s="148" t="s">
        <v>403</v>
      </c>
      <c r="G239" s="523" t="s">
        <v>404</v>
      </c>
      <c r="H239" s="523"/>
      <c r="I239" s="523"/>
      <c r="J239" s="523"/>
      <c r="K239" s="585"/>
      <c r="L239" s="603" t="e">
        <f>#REF!-#REF!*10%</f>
        <v>#REF!</v>
      </c>
    </row>
    <row r="240" spans="1:12" ht="15" customHeight="1" x14ac:dyDescent="0.25">
      <c r="A240" s="564"/>
      <c r="B240" s="568"/>
      <c r="C240" s="614"/>
      <c r="D240" s="710"/>
      <c r="E240" s="448"/>
      <c r="F240" s="94" t="s">
        <v>358</v>
      </c>
      <c r="G240" s="523" t="s">
        <v>359</v>
      </c>
      <c r="H240" s="523"/>
      <c r="I240" s="523"/>
      <c r="J240" s="523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614"/>
      <c r="D241" s="710"/>
      <c r="E241" s="448"/>
      <c r="F241" s="148" t="s">
        <v>389</v>
      </c>
      <c r="G241" s="523" t="s">
        <v>390</v>
      </c>
      <c r="H241" s="523"/>
      <c r="I241" s="523"/>
      <c r="J241" s="523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614"/>
      <c r="D242" s="710"/>
      <c r="E242" s="448"/>
      <c r="F242" s="93" t="s">
        <v>704</v>
      </c>
      <c r="G242" s="523" t="s">
        <v>705</v>
      </c>
      <c r="H242" s="523"/>
      <c r="I242" s="523"/>
      <c r="J242" s="523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614"/>
      <c r="D243" s="710"/>
      <c r="E243" s="448"/>
      <c r="F243" s="93" t="s">
        <v>706</v>
      </c>
      <c r="G243" s="523" t="s">
        <v>390</v>
      </c>
      <c r="H243" s="523"/>
      <c r="I243" s="523"/>
      <c r="J243" s="523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614"/>
      <c r="D244" s="710"/>
      <c r="E244" s="448"/>
      <c r="F244" s="93" t="s">
        <v>1271</v>
      </c>
      <c r="G244" s="523" t="s">
        <v>390</v>
      </c>
      <c r="H244" s="523"/>
      <c r="I244" s="523"/>
      <c r="J244" s="523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614"/>
      <c r="D245" s="710"/>
      <c r="E245" s="448"/>
      <c r="F245" s="93" t="s">
        <v>707</v>
      </c>
      <c r="G245" s="523" t="s">
        <v>1270</v>
      </c>
      <c r="H245" s="523"/>
      <c r="I245" s="523"/>
      <c r="J245" s="523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614"/>
      <c r="D246" s="710"/>
      <c r="E246" s="448"/>
      <c r="F246" s="93" t="s">
        <v>708</v>
      </c>
      <c r="G246" s="523" t="s">
        <v>390</v>
      </c>
      <c r="H246" s="523"/>
      <c r="I246" s="523"/>
      <c r="J246" s="523"/>
      <c r="K246" s="585"/>
      <c r="L246" s="603" t="e">
        <f>#REF!-#REF!*10%</f>
        <v>#REF!</v>
      </c>
    </row>
    <row r="247" spans="1:12" ht="15" customHeight="1" x14ac:dyDescent="0.25">
      <c r="A247" s="564"/>
      <c r="B247" s="568"/>
      <c r="C247" s="614"/>
      <c r="D247" s="710"/>
      <c r="E247" s="448"/>
      <c r="F247" s="148" t="s">
        <v>377</v>
      </c>
      <c r="G247" s="523" t="s">
        <v>387</v>
      </c>
      <c r="H247" s="523"/>
      <c r="I247" s="523"/>
      <c r="J247" s="523"/>
      <c r="K247" s="585"/>
      <c r="L247" s="603" t="e">
        <f>#REF!-#REF!*10%</f>
        <v>#REF!</v>
      </c>
    </row>
    <row r="248" spans="1:12" ht="15.6" customHeight="1" x14ac:dyDescent="0.25">
      <c r="A248" s="564"/>
      <c r="B248" s="568"/>
      <c r="C248" s="614"/>
      <c r="D248" s="710"/>
      <c r="E248" s="448"/>
      <c r="F248" s="148" t="s">
        <v>562</v>
      </c>
      <c r="G248" s="523" t="s">
        <v>1024</v>
      </c>
      <c r="H248" s="523"/>
      <c r="I248" s="523"/>
      <c r="J248" s="523"/>
      <c r="K248" s="585"/>
      <c r="L248" s="603" t="e">
        <f>#REF!-#REF!*10%</f>
        <v>#REF!</v>
      </c>
    </row>
    <row r="249" spans="1:12" ht="15.6" customHeight="1" x14ac:dyDescent="0.25">
      <c r="A249" s="564"/>
      <c r="B249" s="568"/>
      <c r="C249" s="614"/>
      <c r="D249" s="710"/>
      <c r="E249" s="448"/>
      <c r="F249" s="148" t="s">
        <v>570</v>
      </c>
      <c r="G249" s="523" t="s">
        <v>613</v>
      </c>
      <c r="H249" s="523"/>
      <c r="I249" s="523"/>
      <c r="J249" s="523"/>
      <c r="K249" s="585"/>
      <c r="L249" s="603" t="e">
        <f>#REF!-#REF!*10%</f>
        <v>#REF!</v>
      </c>
    </row>
    <row r="250" spans="1:12" ht="15.6" customHeight="1" x14ac:dyDescent="0.25">
      <c r="A250" s="564"/>
      <c r="B250" s="568"/>
      <c r="C250" s="614"/>
      <c r="D250" s="710"/>
      <c r="E250" s="448"/>
      <c r="F250" s="167" t="s">
        <v>84</v>
      </c>
      <c r="G250" s="465" t="s">
        <v>1711</v>
      </c>
      <c r="H250" s="465"/>
      <c r="I250" s="465"/>
      <c r="J250" s="465"/>
      <c r="K250" s="585"/>
      <c r="L250" s="603" t="e">
        <f>#REF!-#REF!*10%</f>
        <v>#REF!</v>
      </c>
    </row>
    <row r="251" spans="1:12" ht="15" customHeight="1" x14ac:dyDescent="0.25">
      <c r="A251" s="564"/>
      <c r="B251" s="569"/>
      <c r="C251" s="614"/>
      <c r="D251" s="710"/>
      <c r="E251" s="448"/>
      <c r="F251" s="136" t="s">
        <v>1016</v>
      </c>
      <c r="G251" s="454">
        <v>5</v>
      </c>
      <c r="H251" s="454"/>
      <c r="I251" s="454"/>
      <c r="J251" s="454"/>
      <c r="K251" s="585"/>
      <c r="L251" s="603" t="e">
        <f>#REF!-#REF!*10%</f>
        <v>#REF!</v>
      </c>
    </row>
    <row r="252" spans="1:12" ht="15" customHeight="1" x14ac:dyDescent="0.25">
      <c r="A252" s="564">
        <v>9</v>
      </c>
      <c r="B252" s="567"/>
      <c r="C252" s="614" t="s">
        <v>147</v>
      </c>
      <c r="D252" s="709"/>
      <c r="E252" s="448"/>
      <c r="F252" s="94" t="s">
        <v>81</v>
      </c>
      <c r="G252" s="523" t="s">
        <v>6</v>
      </c>
      <c r="H252" s="523"/>
      <c r="I252" s="523"/>
      <c r="J252" s="523"/>
      <c r="K252" s="501">
        <v>3</v>
      </c>
      <c r="L252" s="716">
        <v>44035</v>
      </c>
    </row>
    <row r="253" spans="1:12" ht="15" customHeight="1" x14ac:dyDescent="0.25">
      <c r="A253" s="564"/>
      <c r="B253" s="568"/>
      <c r="C253" s="614"/>
      <c r="D253" s="709"/>
      <c r="E253" s="448"/>
      <c r="F253" s="94" t="s">
        <v>80</v>
      </c>
      <c r="G253" s="469">
        <v>50</v>
      </c>
      <c r="H253" s="469"/>
      <c r="I253" s="469"/>
      <c r="J253" s="469"/>
      <c r="K253" s="583"/>
      <c r="L253" s="602"/>
    </row>
    <row r="254" spans="1:12" ht="15" customHeight="1" x14ac:dyDescent="0.25">
      <c r="A254" s="564"/>
      <c r="B254" s="568"/>
      <c r="C254" s="614"/>
      <c r="D254" s="709"/>
      <c r="E254" s="448"/>
      <c r="F254" s="94" t="s">
        <v>8</v>
      </c>
      <c r="G254" s="243">
        <v>3000</v>
      </c>
      <c r="H254" s="244">
        <v>4000</v>
      </c>
      <c r="I254" s="246">
        <v>5000</v>
      </c>
      <c r="J254" s="245">
        <v>6000</v>
      </c>
      <c r="K254" s="583"/>
      <c r="L254" s="602"/>
    </row>
    <row r="255" spans="1:12" ht="15" customHeight="1" x14ac:dyDescent="0.25">
      <c r="A255" s="564"/>
      <c r="B255" s="568"/>
      <c r="C255" s="614"/>
      <c r="D255" s="709"/>
      <c r="E255" s="448"/>
      <c r="F255" s="94" t="s">
        <v>817</v>
      </c>
      <c r="G255" s="243">
        <f>G253*114</f>
        <v>5700</v>
      </c>
      <c r="H255" s="244">
        <f>G253*128</f>
        <v>6400</v>
      </c>
      <c r="I255" s="246">
        <f>G253*143</f>
        <v>7150</v>
      </c>
      <c r="J255" s="245">
        <f>G253*148</f>
        <v>7400</v>
      </c>
      <c r="K255" s="583"/>
      <c r="L255" s="602"/>
    </row>
    <row r="256" spans="1:12" ht="15" customHeight="1" x14ac:dyDescent="0.25">
      <c r="A256" s="564"/>
      <c r="B256" s="568"/>
      <c r="C256" s="614"/>
      <c r="D256" s="709"/>
      <c r="E256" s="448"/>
      <c r="F256" s="94" t="s">
        <v>1269</v>
      </c>
      <c r="G256" s="451">
        <v>0.98</v>
      </c>
      <c r="H256" s="451"/>
      <c r="I256" s="451"/>
      <c r="J256" s="451"/>
      <c r="K256" s="583"/>
      <c r="L256" s="602"/>
    </row>
    <row r="257" spans="1:12" ht="15" customHeight="1" x14ac:dyDescent="0.25">
      <c r="A257" s="564"/>
      <c r="B257" s="568"/>
      <c r="C257" s="614"/>
      <c r="D257" s="709"/>
      <c r="E257" s="448"/>
      <c r="F257" s="93" t="s">
        <v>699</v>
      </c>
      <c r="G257" s="523" t="s">
        <v>700</v>
      </c>
      <c r="H257" s="523"/>
      <c r="I257" s="523"/>
      <c r="J257" s="523"/>
      <c r="K257" s="583"/>
      <c r="L257" s="602"/>
    </row>
    <row r="258" spans="1:12" ht="15" customHeight="1" x14ac:dyDescent="0.25">
      <c r="A258" s="564"/>
      <c r="B258" s="568"/>
      <c r="C258" s="614"/>
      <c r="D258" s="709"/>
      <c r="E258" s="448"/>
      <c r="F258" s="93" t="s">
        <v>1181</v>
      </c>
      <c r="G258" s="462" t="s">
        <v>1179</v>
      </c>
      <c r="H258" s="463"/>
      <c r="I258" s="463"/>
      <c r="J258" s="464"/>
      <c r="K258" s="583"/>
      <c r="L258" s="602"/>
    </row>
    <row r="259" spans="1:12" ht="15" customHeight="1" x14ac:dyDescent="0.25">
      <c r="A259" s="564"/>
      <c r="B259" s="568"/>
      <c r="C259" s="614"/>
      <c r="D259" s="709"/>
      <c r="E259" s="448"/>
      <c r="F259" s="94" t="s">
        <v>83</v>
      </c>
      <c r="G259" s="523">
        <v>65</v>
      </c>
      <c r="H259" s="523"/>
      <c r="I259" s="523"/>
      <c r="J259" s="523"/>
      <c r="K259" s="583"/>
      <c r="L259" s="602"/>
    </row>
    <row r="260" spans="1:12" ht="15" customHeight="1" x14ac:dyDescent="0.25">
      <c r="A260" s="564"/>
      <c r="B260" s="568"/>
      <c r="C260" s="614"/>
      <c r="D260" s="709"/>
      <c r="E260" s="448"/>
      <c r="F260" s="94" t="s">
        <v>396</v>
      </c>
      <c r="G260" s="523" t="s">
        <v>1082</v>
      </c>
      <c r="H260" s="523"/>
      <c r="I260" s="523"/>
      <c r="J260" s="523"/>
      <c r="K260" s="583"/>
      <c r="L260" s="602"/>
    </row>
    <row r="261" spans="1:12" ht="15" customHeight="1" x14ac:dyDescent="0.25">
      <c r="A261" s="564"/>
      <c r="B261" s="568"/>
      <c r="C261" s="614"/>
      <c r="D261" s="709"/>
      <c r="E261" s="448"/>
      <c r="F261" s="94" t="s">
        <v>405</v>
      </c>
      <c r="G261" s="523" t="s">
        <v>137</v>
      </c>
      <c r="H261" s="523"/>
      <c r="I261" s="523"/>
      <c r="J261" s="523"/>
      <c r="K261" s="583"/>
      <c r="L261" s="602"/>
    </row>
    <row r="262" spans="1:12" ht="15" customHeight="1" x14ac:dyDescent="0.25">
      <c r="A262" s="564"/>
      <c r="B262" s="568"/>
      <c r="C262" s="614"/>
      <c r="D262" s="709"/>
      <c r="E262" s="448"/>
      <c r="F262" s="94" t="s">
        <v>406</v>
      </c>
      <c r="G262" s="523" t="s">
        <v>1097</v>
      </c>
      <c r="H262" s="523"/>
      <c r="I262" s="523"/>
      <c r="J262" s="523"/>
      <c r="K262" s="583"/>
      <c r="L262" s="602"/>
    </row>
    <row r="263" spans="1:12" ht="15" customHeight="1" x14ac:dyDescent="0.25">
      <c r="A263" s="564"/>
      <c r="B263" s="568"/>
      <c r="C263" s="614"/>
      <c r="D263" s="709"/>
      <c r="E263" s="448"/>
      <c r="F263" s="148" t="s">
        <v>379</v>
      </c>
      <c r="G263" s="523" t="s">
        <v>399</v>
      </c>
      <c r="H263" s="523"/>
      <c r="I263" s="523"/>
      <c r="J263" s="523"/>
      <c r="K263" s="583"/>
      <c r="L263" s="602"/>
    </row>
    <row r="264" spans="1:12" ht="15" customHeight="1" x14ac:dyDescent="0.25">
      <c r="A264" s="564"/>
      <c r="B264" s="568"/>
      <c r="C264" s="614"/>
      <c r="D264" s="709"/>
      <c r="E264" s="448"/>
      <c r="F264" s="93" t="s">
        <v>701</v>
      </c>
      <c r="G264" s="523">
        <v>100000</v>
      </c>
      <c r="H264" s="523"/>
      <c r="I264" s="523"/>
      <c r="J264" s="523"/>
      <c r="K264" s="583"/>
      <c r="L264" s="602"/>
    </row>
    <row r="265" spans="1:12" ht="15" customHeight="1" x14ac:dyDescent="0.25">
      <c r="A265" s="564"/>
      <c r="B265" s="568"/>
      <c r="C265" s="614"/>
      <c r="D265" s="709"/>
      <c r="E265" s="448"/>
      <c r="F265" s="148" t="s">
        <v>257</v>
      </c>
      <c r="G265" s="523" t="s">
        <v>378</v>
      </c>
      <c r="H265" s="523"/>
      <c r="I265" s="523"/>
      <c r="J265" s="523"/>
      <c r="K265" s="583"/>
      <c r="L265" s="602"/>
    </row>
    <row r="266" spans="1:12" ht="15" customHeight="1" x14ac:dyDescent="0.25">
      <c r="A266" s="564"/>
      <c r="B266" s="568"/>
      <c r="C266" s="614"/>
      <c r="D266" s="709"/>
      <c r="E266" s="448"/>
      <c r="F266" s="148" t="s">
        <v>376</v>
      </c>
      <c r="G266" s="523" t="s">
        <v>400</v>
      </c>
      <c r="H266" s="523"/>
      <c r="I266" s="523"/>
      <c r="J266" s="523"/>
      <c r="K266" s="583"/>
      <c r="L266" s="602"/>
    </row>
    <row r="267" spans="1:12" ht="15" customHeight="1" x14ac:dyDescent="0.25">
      <c r="A267" s="564"/>
      <c r="B267" s="568"/>
      <c r="C267" s="614"/>
      <c r="D267" s="709"/>
      <c r="E267" s="448"/>
      <c r="F267" s="148" t="s">
        <v>381</v>
      </c>
      <c r="G267" s="523" t="s">
        <v>1296</v>
      </c>
      <c r="H267" s="523"/>
      <c r="I267" s="523"/>
      <c r="J267" s="523"/>
      <c r="K267" s="583"/>
      <c r="L267" s="602"/>
    </row>
    <row r="268" spans="1:12" ht="15" customHeight="1" x14ac:dyDescent="0.25">
      <c r="A268" s="564"/>
      <c r="B268" s="568"/>
      <c r="C268" s="614"/>
      <c r="D268" s="709"/>
      <c r="E268" s="448"/>
      <c r="F268" s="148" t="s">
        <v>383</v>
      </c>
      <c r="G268" s="523" t="s">
        <v>1296</v>
      </c>
      <c r="H268" s="523"/>
      <c r="I268" s="523"/>
      <c r="J268" s="523"/>
      <c r="K268" s="584">
        <v>5</v>
      </c>
      <c r="L268" s="533">
        <v>47118</v>
      </c>
    </row>
    <row r="269" spans="1:12" ht="15" customHeight="1" x14ac:dyDescent="0.25">
      <c r="A269" s="564"/>
      <c r="B269" s="568"/>
      <c r="C269" s="614"/>
      <c r="D269" s="709"/>
      <c r="E269" s="448"/>
      <c r="F269" s="148" t="s">
        <v>402</v>
      </c>
      <c r="G269" s="523" t="s">
        <v>1297</v>
      </c>
      <c r="H269" s="523"/>
      <c r="I269" s="523"/>
      <c r="J269" s="523"/>
      <c r="K269" s="585"/>
      <c r="L269" s="603" t="e">
        <f>#REF!-#REF!*10%</f>
        <v>#REF!</v>
      </c>
    </row>
    <row r="270" spans="1:12" ht="15" customHeight="1" x14ac:dyDescent="0.25">
      <c r="A270" s="564"/>
      <c r="B270" s="568"/>
      <c r="C270" s="614"/>
      <c r="D270" s="709"/>
      <c r="E270" s="448"/>
      <c r="F270" s="148" t="s">
        <v>403</v>
      </c>
      <c r="G270" s="523" t="s">
        <v>404</v>
      </c>
      <c r="H270" s="523"/>
      <c r="I270" s="523"/>
      <c r="J270" s="523"/>
      <c r="K270" s="585"/>
      <c r="L270" s="603" t="e">
        <f>#REF!-#REF!*10%</f>
        <v>#REF!</v>
      </c>
    </row>
    <row r="271" spans="1:12" ht="15" customHeight="1" x14ac:dyDescent="0.25">
      <c r="A271" s="564"/>
      <c r="B271" s="568"/>
      <c r="C271" s="614"/>
      <c r="D271" s="709"/>
      <c r="E271" s="448"/>
      <c r="F271" s="94" t="s">
        <v>358</v>
      </c>
      <c r="G271" s="523" t="s">
        <v>359</v>
      </c>
      <c r="H271" s="523"/>
      <c r="I271" s="523"/>
      <c r="J271" s="523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614"/>
      <c r="D272" s="709"/>
      <c r="E272" s="448"/>
      <c r="F272" s="148" t="s">
        <v>389</v>
      </c>
      <c r="G272" s="523" t="s">
        <v>390</v>
      </c>
      <c r="H272" s="523"/>
      <c r="I272" s="523"/>
      <c r="J272" s="523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614"/>
      <c r="D273" s="709"/>
      <c r="E273" s="448"/>
      <c r="F273" s="93" t="s">
        <v>704</v>
      </c>
      <c r="G273" s="523" t="s">
        <v>705</v>
      </c>
      <c r="H273" s="523"/>
      <c r="I273" s="523"/>
      <c r="J273" s="523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614"/>
      <c r="D274" s="709"/>
      <c r="E274" s="448"/>
      <c r="F274" s="93" t="s">
        <v>706</v>
      </c>
      <c r="G274" s="523" t="s">
        <v>390</v>
      </c>
      <c r="H274" s="523"/>
      <c r="I274" s="523"/>
      <c r="J274" s="523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614"/>
      <c r="D275" s="709"/>
      <c r="E275" s="448"/>
      <c r="F275" s="93" t="s">
        <v>1271</v>
      </c>
      <c r="G275" s="523" t="s">
        <v>390</v>
      </c>
      <c r="H275" s="523"/>
      <c r="I275" s="523"/>
      <c r="J275" s="523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614"/>
      <c r="D276" s="709"/>
      <c r="E276" s="448"/>
      <c r="F276" s="93" t="s">
        <v>707</v>
      </c>
      <c r="G276" s="523" t="s">
        <v>1270</v>
      </c>
      <c r="H276" s="523"/>
      <c r="I276" s="523"/>
      <c r="J276" s="523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614"/>
      <c r="D277" s="709"/>
      <c r="E277" s="448"/>
      <c r="F277" s="93" t="s">
        <v>708</v>
      </c>
      <c r="G277" s="523" t="s">
        <v>390</v>
      </c>
      <c r="H277" s="523"/>
      <c r="I277" s="523"/>
      <c r="J277" s="523"/>
      <c r="K277" s="585"/>
      <c r="L277" s="603" t="e">
        <f>#REF!-#REF!*10%</f>
        <v>#REF!</v>
      </c>
    </row>
    <row r="278" spans="1:12" ht="15" customHeight="1" x14ac:dyDescent="0.25">
      <c r="A278" s="564"/>
      <c r="B278" s="568"/>
      <c r="C278" s="614"/>
      <c r="D278" s="709"/>
      <c r="E278" s="448"/>
      <c r="F278" s="148" t="s">
        <v>377</v>
      </c>
      <c r="G278" s="523" t="s">
        <v>387</v>
      </c>
      <c r="H278" s="523"/>
      <c r="I278" s="523"/>
      <c r="J278" s="523"/>
      <c r="K278" s="585"/>
      <c r="L278" s="603" t="e">
        <f>#REF!-#REF!*10%</f>
        <v>#REF!</v>
      </c>
    </row>
    <row r="279" spans="1:12" ht="15.6" customHeight="1" x14ac:dyDescent="0.25">
      <c r="A279" s="564"/>
      <c r="B279" s="568"/>
      <c r="C279" s="614"/>
      <c r="D279" s="709"/>
      <c r="E279" s="448"/>
      <c r="F279" s="148" t="s">
        <v>562</v>
      </c>
      <c r="G279" s="523" t="s">
        <v>1024</v>
      </c>
      <c r="H279" s="523"/>
      <c r="I279" s="523"/>
      <c r="J279" s="523"/>
      <c r="K279" s="585"/>
      <c r="L279" s="603" t="e">
        <f>#REF!-#REF!*10%</f>
        <v>#REF!</v>
      </c>
    </row>
    <row r="280" spans="1:12" ht="15.6" customHeight="1" x14ac:dyDescent="0.25">
      <c r="A280" s="564"/>
      <c r="B280" s="568"/>
      <c r="C280" s="614"/>
      <c r="D280" s="709"/>
      <c r="E280" s="448"/>
      <c r="F280" s="148" t="s">
        <v>570</v>
      </c>
      <c r="G280" s="523" t="s">
        <v>613</v>
      </c>
      <c r="H280" s="523"/>
      <c r="I280" s="523"/>
      <c r="J280" s="523"/>
      <c r="K280" s="585"/>
      <c r="L280" s="603" t="e">
        <f>#REF!-#REF!*10%</f>
        <v>#REF!</v>
      </c>
    </row>
    <row r="281" spans="1:12" ht="15.6" customHeight="1" x14ac:dyDescent="0.25">
      <c r="A281" s="564"/>
      <c r="B281" s="568"/>
      <c r="C281" s="614"/>
      <c r="D281" s="709"/>
      <c r="E281" s="448"/>
      <c r="F281" s="167" t="s">
        <v>84</v>
      </c>
      <c r="G281" s="465" t="s">
        <v>1711</v>
      </c>
      <c r="H281" s="465"/>
      <c r="I281" s="465"/>
      <c r="J281" s="465"/>
      <c r="K281" s="585"/>
      <c r="L281" s="603" t="e">
        <f>#REF!-#REF!*10%</f>
        <v>#REF!</v>
      </c>
    </row>
    <row r="282" spans="1:12" ht="15" customHeight="1" x14ac:dyDescent="0.25">
      <c r="A282" s="564"/>
      <c r="B282" s="569"/>
      <c r="C282" s="614"/>
      <c r="D282" s="709"/>
      <c r="E282" s="448"/>
      <c r="F282" s="136" t="s">
        <v>1016</v>
      </c>
      <c r="G282" s="454">
        <v>5</v>
      </c>
      <c r="H282" s="454"/>
      <c r="I282" s="454"/>
      <c r="J282" s="454"/>
      <c r="K282" s="585"/>
      <c r="L282" s="603" t="e">
        <f>#REF!-#REF!*10%</f>
        <v>#REF!</v>
      </c>
    </row>
    <row r="283" spans="1:12" ht="15" customHeight="1" x14ac:dyDescent="0.25">
      <c r="A283" s="564">
        <v>10</v>
      </c>
      <c r="B283" s="567"/>
      <c r="C283" s="614" t="s">
        <v>167</v>
      </c>
      <c r="D283" s="709"/>
      <c r="E283" s="448"/>
      <c r="F283" s="94" t="s">
        <v>81</v>
      </c>
      <c r="G283" s="523" t="s">
        <v>6</v>
      </c>
      <c r="H283" s="523"/>
      <c r="I283" s="523"/>
      <c r="J283" s="523"/>
      <c r="K283" s="501">
        <v>3</v>
      </c>
      <c r="L283" s="716">
        <v>52117</v>
      </c>
    </row>
    <row r="284" spans="1:12" ht="15" customHeight="1" x14ac:dyDescent="0.25">
      <c r="A284" s="564"/>
      <c r="B284" s="568"/>
      <c r="C284" s="614"/>
      <c r="D284" s="709"/>
      <c r="E284" s="448"/>
      <c r="F284" s="94" t="s">
        <v>80</v>
      </c>
      <c r="G284" s="469">
        <v>100</v>
      </c>
      <c r="H284" s="469"/>
      <c r="I284" s="469"/>
      <c r="J284" s="469"/>
      <c r="K284" s="583"/>
      <c r="L284" s="602"/>
    </row>
    <row r="285" spans="1:12" ht="15" customHeight="1" x14ac:dyDescent="0.25">
      <c r="A285" s="564"/>
      <c r="B285" s="568"/>
      <c r="C285" s="614"/>
      <c r="D285" s="709"/>
      <c r="E285" s="448"/>
      <c r="F285" s="94" t="s">
        <v>8</v>
      </c>
      <c r="G285" s="243">
        <v>3000</v>
      </c>
      <c r="H285" s="320">
        <v>4000</v>
      </c>
      <c r="I285" s="246">
        <v>5000</v>
      </c>
      <c r="J285" s="245">
        <v>6000</v>
      </c>
      <c r="K285" s="583"/>
      <c r="L285" s="602"/>
    </row>
    <row r="286" spans="1:12" ht="15" customHeight="1" x14ac:dyDescent="0.25">
      <c r="A286" s="564"/>
      <c r="B286" s="568"/>
      <c r="C286" s="614"/>
      <c r="D286" s="709"/>
      <c r="E286" s="448"/>
      <c r="F286" s="94" t="s">
        <v>817</v>
      </c>
      <c r="G286" s="243">
        <f>G284*114</f>
        <v>11400</v>
      </c>
      <c r="H286" s="244">
        <f>G284*128</f>
        <v>12800</v>
      </c>
      <c r="I286" s="246">
        <f>G284*143</f>
        <v>14300</v>
      </c>
      <c r="J286" s="245">
        <f>G284*148</f>
        <v>14800</v>
      </c>
      <c r="K286" s="583"/>
      <c r="L286" s="602"/>
    </row>
    <row r="287" spans="1:12" ht="15" customHeight="1" x14ac:dyDescent="0.25">
      <c r="A287" s="564"/>
      <c r="B287" s="568"/>
      <c r="C287" s="614"/>
      <c r="D287" s="709"/>
      <c r="E287" s="448"/>
      <c r="F287" s="94" t="s">
        <v>1269</v>
      </c>
      <c r="G287" s="451">
        <v>0.98</v>
      </c>
      <c r="H287" s="451"/>
      <c r="I287" s="451"/>
      <c r="J287" s="451"/>
      <c r="K287" s="583"/>
      <c r="L287" s="602"/>
    </row>
    <row r="288" spans="1:12" ht="15" customHeight="1" x14ac:dyDescent="0.25">
      <c r="A288" s="564"/>
      <c r="B288" s="568"/>
      <c r="C288" s="614"/>
      <c r="D288" s="709"/>
      <c r="E288" s="448"/>
      <c r="F288" s="93" t="s">
        <v>699</v>
      </c>
      <c r="G288" s="523" t="s">
        <v>700</v>
      </c>
      <c r="H288" s="523"/>
      <c r="I288" s="523"/>
      <c r="J288" s="523"/>
      <c r="K288" s="583"/>
      <c r="L288" s="602"/>
    </row>
    <row r="289" spans="1:12" ht="15" customHeight="1" x14ac:dyDescent="0.25">
      <c r="A289" s="564"/>
      <c r="B289" s="568"/>
      <c r="C289" s="614"/>
      <c r="D289" s="709"/>
      <c r="E289" s="448"/>
      <c r="F289" s="93" t="s">
        <v>1181</v>
      </c>
      <c r="G289" s="462" t="s">
        <v>1179</v>
      </c>
      <c r="H289" s="463"/>
      <c r="I289" s="463"/>
      <c r="J289" s="464"/>
      <c r="K289" s="583"/>
      <c r="L289" s="602"/>
    </row>
    <row r="290" spans="1:12" ht="15" customHeight="1" x14ac:dyDescent="0.25">
      <c r="A290" s="564"/>
      <c r="B290" s="568"/>
      <c r="C290" s="614"/>
      <c r="D290" s="709"/>
      <c r="E290" s="448"/>
      <c r="F290" s="94" t="s">
        <v>83</v>
      </c>
      <c r="G290" s="523">
        <v>65</v>
      </c>
      <c r="H290" s="523"/>
      <c r="I290" s="523"/>
      <c r="J290" s="523"/>
      <c r="K290" s="583"/>
      <c r="L290" s="602"/>
    </row>
    <row r="291" spans="1:12" ht="15" customHeight="1" x14ac:dyDescent="0.25">
      <c r="A291" s="564"/>
      <c r="B291" s="568"/>
      <c r="C291" s="614"/>
      <c r="D291" s="709"/>
      <c r="E291" s="448"/>
      <c r="F291" s="94" t="s">
        <v>396</v>
      </c>
      <c r="G291" s="523" t="s">
        <v>1082</v>
      </c>
      <c r="H291" s="523"/>
      <c r="I291" s="523"/>
      <c r="J291" s="523"/>
      <c r="K291" s="583"/>
      <c r="L291" s="602"/>
    </row>
    <row r="292" spans="1:12" ht="15" customHeight="1" x14ac:dyDescent="0.25">
      <c r="A292" s="564"/>
      <c r="B292" s="568"/>
      <c r="C292" s="614"/>
      <c r="D292" s="709"/>
      <c r="E292" s="448"/>
      <c r="F292" s="94" t="s">
        <v>405</v>
      </c>
      <c r="G292" s="523" t="s">
        <v>407</v>
      </c>
      <c r="H292" s="523"/>
      <c r="I292" s="523"/>
      <c r="J292" s="523"/>
      <c r="K292" s="583"/>
      <c r="L292" s="602"/>
    </row>
    <row r="293" spans="1:12" ht="15" customHeight="1" x14ac:dyDescent="0.25">
      <c r="A293" s="564"/>
      <c r="B293" s="568"/>
      <c r="C293" s="614"/>
      <c r="D293" s="709"/>
      <c r="E293" s="448"/>
      <c r="F293" s="94" t="s">
        <v>406</v>
      </c>
      <c r="G293" s="523" t="s">
        <v>1098</v>
      </c>
      <c r="H293" s="523"/>
      <c r="I293" s="523"/>
      <c r="J293" s="523"/>
      <c r="K293" s="583"/>
      <c r="L293" s="602"/>
    </row>
    <row r="294" spans="1:12" ht="15" customHeight="1" x14ac:dyDescent="0.25">
      <c r="A294" s="564"/>
      <c r="B294" s="568"/>
      <c r="C294" s="614"/>
      <c r="D294" s="709"/>
      <c r="E294" s="448"/>
      <c r="F294" s="148" t="s">
        <v>379</v>
      </c>
      <c r="G294" s="523" t="s">
        <v>399</v>
      </c>
      <c r="H294" s="523"/>
      <c r="I294" s="523"/>
      <c r="J294" s="523"/>
      <c r="K294" s="583"/>
      <c r="L294" s="602"/>
    </row>
    <row r="295" spans="1:12" ht="15" customHeight="1" x14ac:dyDescent="0.25">
      <c r="A295" s="564"/>
      <c r="B295" s="568"/>
      <c r="C295" s="614"/>
      <c r="D295" s="709"/>
      <c r="E295" s="448"/>
      <c r="F295" s="93" t="s">
        <v>701</v>
      </c>
      <c r="G295" s="523">
        <v>100000</v>
      </c>
      <c r="H295" s="523"/>
      <c r="I295" s="523"/>
      <c r="J295" s="523"/>
      <c r="K295" s="583"/>
      <c r="L295" s="602"/>
    </row>
    <row r="296" spans="1:12" ht="15" customHeight="1" x14ac:dyDescent="0.25">
      <c r="A296" s="564"/>
      <c r="B296" s="568"/>
      <c r="C296" s="614"/>
      <c r="D296" s="709"/>
      <c r="E296" s="448"/>
      <c r="F296" s="148" t="s">
        <v>257</v>
      </c>
      <c r="G296" s="523" t="s">
        <v>378</v>
      </c>
      <c r="H296" s="523"/>
      <c r="I296" s="523"/>
      <c r="J296" s="523"/>
      <c r="K296" s="583"/>
      <c r="L296" s="602"/>
    </row>
    <row r="297" spans="1:12" ht="15" customHeight="1" x14ac:dyDescent="0.25">
      <c r="A297" s="564"/>
      <c r="B297" s="568"/>
      <c r="C297" s="614"/>
      <c r="D297" s="709"/>
      <c r="E297" s="448"/>
      <c r="F297" s="148" t="s">
        <v>376</v>
      </c>
      <c r="G297" s="523" t="s">
        <v>400</v>
      </c>
      <c r="H297" s="523"/>
      <c r="I297" s="523"/>
      <c r="J297" s="523"/>
      <c r="K297" s="583"/>
      <c r="L297" s="602"/>
    </row>
    <row r="298" spans="1:12" ht="15" customHeight="1" x14ac:dyDescent="0.25">
      <c r="A298" s="564"/>
      <c r="B298" s="568"/>
      <c r="C298" s="614"/>
      <c r="D298" s="709"/>
      <c r="E298" s="448"/>
      <c r="F298" s="148" t="s">
        <v>381</v>
      </c>
      <c r="G298" s="523" t="s">
        <v>1296</v>
      </c>
      <c r="H298" s="523"/>
      <c r="I298" s="523"/>
      <c r="J298" s="523"/>
      <c r="K298" s="583"/>
      <c r="L298" s="602"/>
    </row>
    <row r="299" spans="1:12" ht="15" customHeight="1" x14ac:dyDescent="0.25">
      <c r="A299" s="564"/>
      <c r="B299" s="568"/>
      <c r="C299" s="614"/>
      <c r="D299" s="709"/>
      <c r="E299" s="448"/>
      <c r="F299" s="148" t="s">
        <v>383</v>
      </c>
      <c r="G299" s="523" t="s">
        <v>1296</v>
      </c>
      <c r="H299" s="523"/>
      <c r="I299" s="523"/>
      <c r="J299" s="523"/>
      <c r="K299" s="584">
        <v>5</v>
      </c>
      <c r="L299" s="533">
        <v>55765</v>
      </c>
    </row>
    <row r="300" spans="1:12" ht="15" customHeight="1" x14ac:dyDescent="0.25">
      <c r="A300" s="564"/>
      <c r="B300" s="568"/>
      <c r="C300" s="614"/>
      <c r="D300" s="709"/>
      <c r="E300" s="448"/>
      <c r="F300" s="148" t="s">
        <v>402</v>
      </c>
      <c r="G300" s="523" t="s">
        <v>1297</v>
      </c>
      <c r="H300" s="523"/>
      <c r="I300" s="523"/>
      <c r="J300" s="523"/>
      <c r="K300" s="585"/>
      <c r="L300" s="603" t="e">
        <f>#REF!-#REF!*10%</f>
        <v>#REF!</v>
      </c>
    </row>
    <row r="301" spans="1:12" ht="15" customHeight="1" x14ac:dyDescent="0.25">
      <c r="A301" s="564"/>
      <c r="B301" s="568"/>
      <c r="C301" s="614"/>
      <c r="D301" s="709"/>
      <c r="E301" s="448"/>
      <c r="F301" s="148" t="s">
        <v>403</v>
      </c>
      <c r="G301" s="523" t="s">
        <v>404</v>
      </c>
      <c r="H301" s="523"/>
      <c r="I301" s="523"/>
      <c r="J301" s="523"/>
      <c r="K301" s="585"/>
      <c r="L301" s="603" t="e">
        <f>#REF!-#REF!*10%</f>
        <v>#REF!</v>
      </c>
    </row>
    <row r="302" spans="1:12" ht="15" customHeight="1" x14ac:dyDescent="0.25">
      <c r="A302" s="564"/>
      <c r="B302" s="568"/>
      <c r="C302" s="614"/>
      <c r="D302" s="709"/>
      <c r="E302" s="448"/>
      <c r="F302" s="94" t="s">
        <v>358</v>
      </c>
      <c r="G302" s="523" t="s">
        <v>359</v>
      </c>
      <c r="H302" s="523"/>
      <c r="I302" s="523"/>
      <c r="J302" s="523"/>
      <c r="K302" s="585"/>
      <c r="L302" s="603" t="e">
        <f>#REF!-#REF!*10%</f>
        <v>#REF!</v>
      </c>
    </row>
    <row r="303" spans="1:12" ht="15" customHeight="1" x14ac:dyDescent="0.25">
      <c r="A303" s="564"/>
      <c r="B303" s="568"/>
      <c r="C303" s="614"/>
      <c r="D303" s="709"/>
      <c r="E303" s="448"/>
      <c r="F303" s="148" t="s">
        <v>389</v>
      </c>
      <c r="G303" s="523" t="s">
        <v>390</v>
      </c>
      <c r="H303" s="523"/>
      <c r="I303" s="523"/>
      <c r="J303" s="523"/>
      <c r="K303" s="585"/>
      <c r="L303" s="603" t="e">
        <f>#REF!-#REF!*10%</f>
        <v>#REF!</v>
      </c>
    </row>
    <row r="304" spans="1:12" ht="15" customHeight="1" x14ac:dyDescent="0.25">
      <c r="A304" s="564"/>
      <c r="B304" s="568"/>
      <c r="C304" s="614"/>
      <c r="D304" s="709"/>
      <c r="E304" s="448"/>
      <c r="F304" s="93" t="s">
        <v>704</v>
      </c>
      <c r="G304" s="523" t="s">
        <v>705</v>
      </c>
      <c r="H304" s="523"/>
      <c r="I304" s="523"/>
      <c r="J304" s="523"/>
      <c r="K304" s="585"/>
      <c r="L304" s="603" t="e">
        <f>#REF!-#REF!*10%</f>
        <v>#REF!</v>
      </c>
    </row>
    <row r="305" spans="1:12" ht="15" customHeight="1" x14ac:dyDescent="0.25">
      <c r="A305" s="564"/>
      <c r="B305" s="568"/>
      <c r="C305" s="614"/>
      <c r="D305" s="709"/>
      <c r="E305" s="448"/>
      <c r="F305" s="93" t="s">
        <v>706</v>
      </c>
      <c r="G305" s="523" t="s">
        <v>390</v>
      </c>
      <c r="H305" s="523"/>
      <c r="I305" s="523"/>
      <c r="J305" s="523"/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614"/>
      <c r="D306" s="709"/>
      <c r="E306" s="448"/>
      <c r="F306" s="93" t="s">
        <v>1271</v>
      </c>
      <c r="G306" s="523" t="s">
        <v>390</v>
      </c>
      <c r="H306" s="523"/>
      <c r="I306" s="523"/>
      <c r="J306" s="523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614"/>
      <c r="D307" s="709"/>
      <c r="E307" s="448"/>
      <c r="F307" s="93" t="s">
        <v>707</v>
      </c>
      <c r="G307" s="523" t="s">
        <v>1270</v>
      </c>
      <c r="H307" s="523"/>
      <c r="I307" s="523"/>
      <c r="J307" s="523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614"/>
      <c r="D308" s="709"/>
      <c r="E308" s="448"/>
      <c r="F308" s="93" t="s">
        <v>708</v>
      </c>
      <c r="G308" s="523" t="s">
        <v>390</v>
      </c>
      <c r="H308" s="523"/>
      <c r="I308" s="523"/>
      <c r="J308" s="523"/>
      <c r="K308" s="585"/>
      <c r="L308" s="603" t="e">
        <f>#REF!-#REF!*10%</f>
        <v>#REF!</v>
      </c>
    </row>
    <row r="309" spans="1:12" ht="15" customHeight="1" x14ac:dyDescent="0.25">
      <c r="A309" s="564"/>
      <c r="B309" s="568"/>
      <c r="C309" s="614"/>
      <c r="D309" s="709"/>
      <c r="E309" s="448"/>
      <c r="F309" s="148" t="s">
        <v>377</v>
      </c>
      <c r="G309" s="523" t="s">
        <v>387</v>
      </c>
      <c r="H309" s="523"/>
      <c r="I309" s="523"/>
      <c r="J309" s="523"/>
      <c r="K309" s="585"/>
      <c r="L309" s="603" t="e">
        <f>#REF!-#REF!*10%</f>
        <v>#REF!</v>
      </c>
    </row>
    <row r="310" spans="1:12" ht="15.6" customHeight="1" x14ac:dyDescent="0.25">
      <c r="A310" s="564"/>
      <c r="B310" s="568"/>
      <c r="C310" s="614"/>
      <c r="D310" s="709"/>
      <c r="E310" s="448"/>
      <c r="F310" s="148" t="s">
        <v>562</v>
      </c>
      <c r="G310" s="523" t="s">
        <v>1024</v>
      </c>
      <c r="H310" s="523"/>
      <c r="I310" s="523"/>
      <c r="J310" s="523"/>
      <c r="K310" s="585"/>
      <c r="L310" s="603" t="e">
        <f>#REF!-#REF!*10%</f>
        <v>#REF!</v>
      </c>
    </row>
    <row r="311" spans="1:12" ht="15.6" customHeight="1" x14ac:dyDescent="0.25">
      <c r="A311" s="564"/>
      <c r="B311" s="568"/>
      <c r="C311" s="614"/>
      <c r="D311" s="709"/>
      <c r="E311" s="448"/>
      <c r="F311" s="148" t="s">
        <v>570</v>
      </c>
      <c r="G311" s="523" t="s">
        <v>613</v>
      </c>
      <c r="H311" s="523"/>
      <c r="I311" s="523"/>
      <c r="J311" s="523"/>
      <c r="K311" s="585"/>
      <c r="L311" s="603" t="e">
        <f>#REF!-#REF!*10%</f>
        <v>#REF!</v>
      </c>
    </row>
    <row r="312" spans="1:12" ht="15.6" customHeight="1" x14ac:dyDescent="0.25">
      <c r="A312" s="564"/>
      <c r="B312" s="568"/>
      <c r="C312" s="614"/>
      <c r="D312" s="709"/>
      <c r="E312" s="448"/>
      <c r="F312" s="167" t="s">
        <v>84</v>
      </c>
      <c r="G312" s="465" t="s">
        <v>1711</v>
      </c>
      <c r="H312" s="465"/>
      <c r="I312" s="465"/>
      <c r="J312" s="465"/>
      <c r="K312" s="585"/>
      <c r="L312" s="603" t="e">
        <f>#REF!-#REF!*10%</f>
        <v>#REF!</v>
      </c>
    </row>
    <row r="313" spans="1:12" ht="15" customHeight="1" x14ac:dyDescent="0.25">
      <c r="A313" s="564"/>
      <c r="B313" s="569"/>
      <c r="C313" s="614"/>
      <c r="D313" s="709"/>
      <c r="E313" s="448"/>
      <c r="F313" s="136" t="s">
        <v>1016</v>
      </c>
      <c r="G313" s="454">
        <v>5</v>
      </c>
      <c r="H313" s="454"/>
      <c r="I313" s="454"/>
      <c r="J313" s="454"/>
      <c r="K313" s="585"/>
      <c r="L313" s="603" t="e">
        <f>#REF!-#REF!*10%</f>
        <v>#REF!</v>
      </c>
    </row>
    <row r="314" spans="1:12" ht="15" customHeight="1" x14ac:dyDescent="0.25">
      <c r="A314" s="564">
        <v>11</v>
      </c>
      <c r="B314" s="567"/>
      <c r="C314" s="614" t="s">
        <v>156</v>
      </c>
      <c r="D314" s="709"/>
      <c r="E314" s="448"/>
      <c r="F314" s="94" t="s">
        <v>81</v>
      </c>
      <c r="G314" s="523" t="s">
        <v>6</v>
      </c>
      <c r="H314" s="523"/>
      <c r="I314" s="523"/>
      <c r="J314" s="523"/>
      <c r="K314" s="501">
        <v>3</v>
      </c>
      <c r="L314" s="716">
        <v>52117</v>
      </c>
    </row>
    <row r="315" spans="1:12" ht="15" customHeight="1" x14ac:dyDescent="0.25">
      <c r="A315" s="564"/>
      <c r="B315" s="568"/>
      <c r="C315" s="614"/>
      <c r="D315" s="709"/>
      <c r="E315" s="448"/>
      <c r="F315" s="94" t="s">
        <v>80</v>
      </c>
      <c r="G315" s="469">
        <v>80</v>
      </c>
      <c r="H315" s="469"/>
      <c r="I315" s="469"/>
      <c r="J315" s="469"/>
      <c r="K315" s="583"/>
      <c r="L315" s="602"/>
    </row>
    <row r="316" spans="1:12" ht="15" customHeight="1" x14ac:dyDescent="0.25">
      <c r="A316" s="564"/>
      <c r="B316" s="568"/>
      <c r="C316" s="614"/>
      <c r="D316" s="709"/>
      <c r="E316" s="448"/>
      <c r="F316" s="94" t="s">
        <v>8</v>
      </c>
      <c r="G316" s="243">
        <v>3000</v>
      </c>
      <c r="H316" s="244">
        <v>4000</v>
      </c>
      <c r="I316" s="246">
        <v>5000</v>
      </c>
      <c r="J316" s="245">
        <v>6000</v>
      </c>
      <c r="K316" s="583"/>
      <c r="L316" s="602"/>
    </row>
    <row r="317" spans="1:12" ht="15" customHeight="1" x14ac:dyDescent="0.25">
      <c r="A317" s="564"/>
      <c r="B317" s="568"/>
      <c r="C317" s="614"/>
      <c r="D317" s="709"/>
      <c r="E317" s="448"/>
      <c r="F317" s="94" t="s">
        <v>817</v>
      </c>
      <c r="G317" s="243">
        <f>G315*114</f>
        <v>9120</v>
      </c>
      <c r="H317" s="244">
        <f>G315*128</f>
        <v>10240</v>
      </c>
      <c r="I317" s="246">
        <f>G315*143</f>
        <v>11440</v>
      </c>
      <c r="J317" s="245">
        <f>G315*148</f>
        <v>11840</v>
      </c>
      <c r="K317" s="583"/>
      <c r="L317" s="602"/>
    </row>
    <row r="318" spans="1:12" ht="15" customHeight="1" x14ac:dyDescent="0.25">
      <c r="A318" s="564"/>
      <c r="B318" s="568"/>
      <c r="C318" s="614"/>
      <c r="D318" s="709"/>
      <c r="E318" s="448"/>
      <c r="F318" s="94" t="s">
        <v>1269</v>
      </c>
      <c r="G318" s="451">
        <v>0.98</v>
      </c>
      <c r="H318" s="451"/>
      <c r="I318" s="451"/>
      <c r="J318" s="451"/>
      <c r="K318" s="583"/>
      <c r="L318" s="602"/>
    </row>
    <row r="319" spans="1:12" ht="15" customHeight="1" x14ac:dyDescent="0.25">
      <c r="A319" s="564"/>
      <c r="B319" s="568"/>
      <c r="C319" s="614"/>
      <c r="D319" s="709"/>
      <c r="E319" s="448"/>
      <c r="F319" s="93" t="s">
        <v>699</v>
      </c>
      <c r="G319" s="523" t="s">
        <v>700</v>
      </c>
      <c r="H319" s="523"/>
      <c r="I319" s="523"/>
      <c r="J319" s="523"/>
      <c r="K319" s="583"/>
      <c r="L319" s="602"/>
    </row>
    <row r="320" spans="1:12" ht="15" customHeight="1" x14ac:dyDescent="0.25">
      <c r="A320" s="564"/>
      <c r="B320" s="568"/>
      <c r="C320" s="614"/>
      <c r="D320" s="709"/>
      <c r="E320" s="448"/>
      <c r="F320" s="93" t="s">
        <v>1181</v>
      </c>
      <c r="G320" s="462" t="s">
        <v>1179</v>
      </c>
      <c r="H320" s="463"/>
      <c r="I320" s="463"/>
      <c r="J320" s="464"/>
      <c r="K320" s="583"/>
      <c r="L320" s="602"/>
    </row>
    <row r="321" spans="1:12" ht="15" customHeight="1" x14ac:dyDescent="0.25">
      <c r="A321" s="564"/>
      <c r="B321" s="568"/>
      <c r="C321" s="614"/>
      <c r="D321" s="709"/>
      <c r="E321" s="448"/>
      <c r="F321" s="94" t="s">
        <v>83</v>
      </c>
      <c r="G321" s="523">
        <v>65</v>
      </c>
      <c r="H321" s="523"/>
      <c r="I321" s="523"/>
      <c r="J321" s="523"/>
      <c r="K321" s="583"/>
      <c r="L321" s="602"/>
    </row>
    <row r="322" spans="1:12" ht="15" customHeight="1" x14ac:dyDescent="0.25">
      <c r="A322" s="564"/>
      <c r="B322" s="568"/>
      <c r="C322" s="614"/>
      <c r="D322" s="709"/>
      <c r="E322" s="448"/>
      <c r="F322" s="94" t="s">
        <v>396</v>
      </c>
      <c r="G322" s="523" t="s">
        <v>1082</v>
      </c>
      <c r="H322" s="523"/>
      <c r="I322" s="523"/>
      <c r="J322" s="523"/>
      <c r="K322" s="583"/>
      <c r="L322" s="602"/>
    </row>
    <row r="323" spans="1:12" ht="15" customHeight="1" x14ac:dyDescent="0.25">
      <c r="A323" s="564"/>
      <c r="B323" s="568"/>
      <c r="C323" s="614"/>
      <c r="D323" s="709"/>
      <c r="E323" s="448"/>
      <c r="F323" s="94" t="s">
        <v>405</v>
      </c>
      <c r="G323" s="523" t="s">
        <v>407</v>
      </c>
      <c r="H323" s="523"/>
      <c r="I323" s="523"/>
      <c r="J323" s="523"/>
      <c r="K323" s="583"/>
      <c r="L323" s="602"/>
    </row>
    <row r="324" spans="1:12" ht="15" customHeight="1" x14ac:dyDescent="0.25">
      <c r="A324" s="564"/>
      <c r="B324" s="568"/>
      <c r="C324" s="614"/>
      <c r="D324" s="709"/>
      <c r="E324" s="448"/>
      <c r="F324" s="94" t="s">
        <v>406</v>
      </c>
      <c r="G324" s="523" t="s">
        <v>1099</v>
      </c>
      <c r="H324" s="523"/>
      <c r="I324" s="523"/>
      <c r="J324" s="523"/>
      <c r="K324" s="583"/>
      <c r="L324" s="602"/>
    </row>
    <row r="325" spans="1:12" ht="15" customHeight="1" x14ac:dyDescent="0.25">
      <c r="A325" s="564"/>
      <c r="B325" s="568"/>
      <c r="C325" s="614"/>
      <c r="D325" s="709"/>
      <c r="E325" s="448"/>
      <c r="F325" s="148" t="s">
        <v>379</v>
      </c>
      <c r="G325" s="523" t="s">
        <v>399</v>
      </c>
      <c r="H325" s="523"/>
      <c r="I325" s="523"/>
      <c r="J325" s="523"/>
      <c r="K325" s="583"/>
      <c r="L325" s="602"/>
    </row>
    <row r="326" spans="1:12" ht="15" customHeight="1" x14ac:dyDescent="0.25">
      <c r="A326" s="564"/>
      <c r="B326" s="568"/>
      <c r="C326" s="614"/>
      <c r="D326" s="709"/>
      <c r="E326" s="448"/>
      <c r="F326" s="93" t="s">
        <v>701</v>
      </c>
      <c r="G326" s="523">
        <v>100000</v>
      </c>
      <c r="H326" s="523"/>
      <c r="I326" s="523"/>
      <c r="J326" s="523"/>
      <c r="K326" s="583"/>
      <c r="L326" s="602"/>
    </row>
    <row r="327" spans="1:12" ht="15" customHeight="1" x14ac:dyDescent="0.25">
      <c r="A327" s="564"/>
      <c r="B327" s="568"/>
      <c r="C327" s="614"/>
      <c r="D327" s="709"/>
      <c r="E327" s="448"/>
      <c r="F327" s="148" t="s">
        <v>257</v>
      </c>
      <c r="G327" s="523" t="s">
        <v>378</v>
      </c>
      <c r="H327" s="523"/>
      <c r="I327" s="523"/>
      <c r="J327" s="523"/>
      <c r="K327" s="583"/>
      <c r="L327" s="602"/>
    </row>
    <row r="328" spans="1:12" ht="15" customHeight="1" x14ac:dyDescent="0.25">
      <c r="A328" s="564"/>
      <c r="B328" s="568"/>
      <c r="C328" s="614"/>
      <c r="D328" s="709"/>
      <c r="E328" s="448"/>
      <c r="F328" s="148" t="s">
        <v>376</v>
      </c>
      <c r="G328" s="523" t="s">
        <v>400</v>
      </c>
      <c r="H328" s="523"/>
      <c r="I328" s="523"/>
      <c r="J328" s="523"/>
      <c r="K328" s="583"/>
      <c r="L328" s="602"/>
    </row>
    <row r="329" spans="1:12" ht="15" customHeight="1" x14ac:dyDescent="0.25">
      <c r="A329" s="564"/>
      <c r="B329" s="568"/>
      <c r="C329" s="614"/>
      <c r="D329" s="709"/>
      <c r="E329" s="448"/>
      <c r="F329" s="148" t="s">
        <v>381</v>
      </c>
      <c r="G329" s="523" t="s">
        <v>1296</v>
      </c>
      <c r="H329" s="523"/>
      <c r="I329" s="523"/>
      <c r="J329" s="523"/>
      <c r="K329" s="583"/>
      <c r="L329" s="602"/>
    </row>
    <row r="330" spans="1:12" ht="15" customHeight="1" x14ac:dyDescent="0.25">
      <c r="A330" s="564"/>
      <c r="B330" s="568"/>
      <c r="C330" s="614"/>
      <c r="D330" s="709"/>
      <c r="E330" s="448"/>
      <c r="F330" s="148" t="s">
        <v>383</v>
      </c>
      <c r="G330" s="523" t="s">
        <v>1296</v>
      </c>
      <c r="H330" s="523"/>
      <c r="I330" s="523"/>
      <c r="J330" s="523"/>
      <c r="K330" s="584">
        <v>5</v>
      </c>
      <c r="L330" s="533">
        <v>55765</v>
      </c>
    </row>
    <row r="331" spans="1:12" ht="15" customHeight="1" x14ac:dyDescent="0.25">
      <c r="A331" s="564"/>
      <c r="B331" s="568"/>
      <c r="C331" s="614"/>
      <c r="D331" s="709"/>
      <c r="E331" s="448"/>
      <c r="F331" s="148" t="s">
        <v>402</v>
      </c>
      <c r="G331" s="523" t="s">
        <v>1297</v>
      </c>
      <c r="H331" s="523"/>
      <c r="I331" s="523"/>
      <c r="J331" s="523"/>
      <c r="K331" s="585"/>
      <c r="L331" s="603" t="e">
        <f>#REF!-#REF!*10%</f>
        <v>#REF!</v>
      </c>
    </row>
    <row r="332" spans="1:12" ht="15" customHeight="1" x14ac:dyDescent="0.25">
      <c r="A332" s="564"/>
      <c r="B332" s="568"/>
      <c r="C332" s="614"/>
      <c r="D332" s="709"/>
      <c r="E332" s="448"/>
      <c r="F332" s="148" t="s">
        <v>403</v>
      </c>
      <c r="G332" s="523" t="s">
        <v>404</v>
      </c>
      <c r="H332" s="523"/>
      <c r="I332" s="523"/>
      <c r="J332" s="523"/>
      <c r="K332" s="585"/>
      <c r="L332" s="603" t="e">
        <f>#REF!-#REF!*10%</f>
        <v>#REF!</v>
      </c>
    </row>
    <row r="333" spans="1:12" ht="15" customHeight="1" x14ac:dyDescent="0.25">
      <c r="A333" s="564"/>
      <c r="B333" s="568"/>
      <c r="C333" s="614"/>
      <c r="D333" s="709"/>
      <c r="E333" s="448"/>
      <c r="F333" s="94" t="s">
        <v>358</v>
      </c>
      <c r="G333" s="523" t="s">
        <v>359</v>
      </c>
      <c r="H333" s="523"/>
      <c r="I333" s="523"/>
      <c r="J333" s="523"/>
      <c r="K333" s="585"/>
      <c r="L333" s="603" t="e">
        <f>#REF!-#REF!*10%</f>
        <v>#REF!</v>
      </c>
    </row>
    <row r="334" spans="1:12" ht="15" customHeight="1" x14ac:dyDescent="0.25">
      <c r="A334" s="564"/>
      <c r="B334" s="568"/>
      <c r="C334" s="614"/>
      <c r="D334" s="709"/>
      <c r="E334" s="448"/>
      <c r="F334" s="148" t="s">
        <v>389</v>
      </c>
      <c r="G334" s="523" t="s">
        <v>390</v>
      </c>
      <c r="H334" s="523"/>
      <c r="I334" s="523"/>
      <c r="J334" s="523"/>
      <c r="K334" s="585"/>
      <c r="L334" s="603" t="e">
        <f>#REF!-#REF!*10%</f>
        <v>#REF!</v>
      </c>
    </row>
    <row r="335" spans="1:12" ht="15" customHeight="1" x14ac:dyDescent="0.25">
      <c r="A335" s="564"/>
      <c r="B335" s="568"/>
      <c r="C335" s="614"/>
      <c r="D335" s="709"/>
      <c r="E335" s="448"/>
      <c r="F335" s="93" t="s">
        <v>704</v>
      </c>
      <c r="G335" s="523" t="s">
        <v>705</v>
      </c>
      <c r="H335" s="523"/>
      <c r="I335" s="523"/>
      <c r="J335" s="523"/>
      <c r="K335" s="585"/>
      <c r="L335" s="603" t="e">
        <f>#REF!-#REF!*10%</f>
        <v>#REF!</v>
      </c>
    </row>
    <row r="336" spans="1:12" ht="15" customHeight="1" x14ac:dyDescent="0.25">
      <c r="A336" s="564"/>
      <c r="B336" s="568"/>
      <c r="C336" s="614"/>
      <c r="D336" s="709"/>
      <c r="E336" s="448"/>
      <c r="F336" s="93" t="s">
        <v>706</v>
      </c>
      <c r="G336" s="523" t="s">
        <v>390</v>
      </c>
      <c r="H336" s="523"/>
      <c r="I336" s="523"/>
      <c r="J336" s="523"/>
      <c r="K336" s="585"/>
      <c r="L336" s="603" t="e">
        <f>#REF!-#REF!*10%</f>
        <v>#REF!</v>
      </c>
    </row>
    <row r="337" spans="1:12" ht="15" customHeight="1" x14ac:dyDescent="0.25">
      <c r="A337" s="564"/>
      <c r="B337" s="568"/>
      <c r="C337" s="614"/>
      <c r="D337" s="709"/>
      <c r="E337" s="448"/>
      <c r="F337" s="93" t="s">
        <v>1271</v>
      </c>
      <c r="G337" s="523" t="s">
        <v>390</v>
      </c>
      <c r="H337" s="523"/>
      <c r="I337" s="523"/>
      <c r="J337" s="523"/>
      <c r="K337" s="585"/>
      <c r="L337" s="603" t="e">
        <f>#REF!-#REF!*10%</f>
        <v>#REF!</v>
      </c>
    </row>
    <row r="338" spans="1:12" ht="15" customHeight="1" x14ac:dyDescent="0.25">
      <c r="A338" s="564"/>
      <c r="B338" s="568"/>
      <c r="C338" s="614"/>
      <c r="D338" s="709"/>
      <c r="E338" s="448"/>
      <c r="F338" s="93" t="s">
        <v>707</v>
      </c>
      <c r="G338" s="523" t="s">
        <v>1270</v>
      </c>
      <c r="H338" s="523"/>
      <c r="I338" s="523"/>
      <c r="J338" s="523"/>
      <c r="K338" s="585"/>
      <c r="L338" s="603" t="e">
        <f>#REF!-#REF!*10%</f>
        <v>#REF!</v>
      </c>
    </row>
    <row r="339" spans="1:12" ht="15" customHeight="1" x14ac:dyDescent="0.25">
      <c r="A339" s="564"/>
      <c r="B339" s="568"/>
      <c r="C339" s="614"/>
      <c r="D339" s="709"/>
      <c r="E339" s="448"/>
      <c r="F339" s="93" t="s">
        <v>708</v>
      </c>
      <c r="G339" s="523" t="s">
        <v>390</v>
      </c>
      <c r="H339" s="523"/>
      <c r="I339" s="523"/>
      <c r="J339" s="523"/>
      <c r="K339" s="585"/>
      <c r="L339" s="603" t="e">
        <f>#REF!-#REF!*10%</f>
        <v>#REF!</v>
      </c>
    </row>
    <row r="340" spans="1:12" ht="15" customHeight="1" x14ac:dyDescent="0.25">
      <c r="A340" s="564"/>
      <c r="B340" s="568"/>
      <c r="C340" s="614"/>
      <c r="D340" s="709"/>
      <c r="E340" s="448"/>
      <c r="F340" s="148" t="s">
        <v>377</v>
      </c>
      <c r="G340" s="523" t="s">
        <v>387</v>
      </c>
      <c r="H340" s="523"/>
      <c r="I340" s="523"/>
      <c r="J340" s="523"/>
      <c r="K340" s="585"/>
      <c r="L340" s="603" t="e">
        <f>#REF!-#REF!*10%</f>
        <v>#REF!</v>
      </c>
    </row>
    <row r="341" spans="1:12" ht="15.6" customHeight="1" x14ac:dyDescent="0.25">
      <c r="A341" s="564"/>
      <c r="B341" s="568"/>
      <c r="C341" s="614"/>
      <c r="D341" s="709"/>
      <c r="E341" s="448"/>
      <c r="F341" s="148" t="s">
        <v>562</v>
      </c>
      <c r="G341" s="523" t="s">
        <v>1024</v>
      </c>
      <c r="H341" s="523"/>
      <c r="I341" s="523"/>
      <c r="J341" s="523"/>
      <c r="K341" s="585"/>
      <c r="L341" s="603" t="e">
        <f>#REF!-#REF!*10%</f>
        <v>#REF!</v>
      </c>
    </row>
    <row r="342" spans="1:12" ht="15.6" customHeight="1" x14ac:dyDescent="0.25">
      <c r="A342" s="564"/>
      <c r="B342" s="568"/>
      <c r="C342" s="614"/>
      <c r="D342" s="709"/>
      <c r="E342" s="448"/>
      <c r="F342" s="148" t="s">
        <v>570</v>
      </c>
      <c r="G342" s="523" t="s">
        <v>613</v>
      </c>
      <c r="H342" s="523"/>
      <c r="I342" s="523"/>
      <c r="J342" s="523"/>
      <c r="K342" s="585"/>
      <c r="L342" s="603" t="e">
        <f>#REF!-#REF!*10%</f>
        <v>#REF!</v>
      </c>
    </row>
    <row r="343" spans="1:12" ht="15.6" customHeight="1" x14ac:dyDescent="0.25">
      <c r="A343" s="564"/>
      <c r="B343" s="568"/>
      <c r="C343" s="614"/>
      <c r="D343" s="709"/>
      <c r="E343" s="448"/>
      <c r="F343" s="167" t="s">
        <v>84</v>
      </c>
      <c r="G343" s="465" t="s">
        <v>1711</v>
      </c>
      <c r="H343" s="465"/>
      <c r="I343" s="465"/>
      <c r="J343" s="465"/>
      <c r="K343" s="585"/>
      <c r="L343" s="603" t="e">
        <f>#REF!-#REF!*10%</f>
        <v>#REF!</v>
      </c>
    </row>
    <row r="344" spans="1:12" ht="15" customHeight="1" x14ac:dyDescent="0.25">
      <c r="A344" s="564"/>
      <c r="B344" s="569"/>
      <c r="C344" s="614"/>
      <c r="D344" s="709"/>
      <c r="E344" s="448"/>
      <c r="F344" s="136" t="s">
        <v>1016</v>
      </c>
      <c r="G344" s="454">
        <v>5</v>
      </c>
      <c r="H344" s="454"/>
      <c r="I344" s="454"/>
      <c r="J344" s="454"/>
      <c r="K344" s="585"/>
      <c r="L344" s="603" t="e">
        <f>#REF!-#REF!*10%</f>
        <v>#REF!</v>
      </c>
    </row>
    <row r="345" spans="1:12" ht="15" customHeight="1" x14ac:dyDescent="0.25">
      <c r="A345" s="564">
        <v>12</v>
      </c>
      <c r="B345" s="567"/>
      <c r="C345" s="614" t="s">
        <v>153</v>
      </c>
      <c r="D345" s="709"/>
      <c r="E345" s="448"/>
      <c r="F345" s="94" t="s">
        <v>81</v>
      </c>
      <c r="G345" s="523" t="s">
        <v>6</v>
      </c>
      <c r="H345" s="523"/>
      <c r="I345" s="523"/>
      <c r="J345" s="523"/>
      <c r="K345" s="501">
        <v>3</v>
      </c>
      <c r="L345" s="716">
        <v>53512</v>
      </c>
    </row>
    <row r="346" spans="1:12" ht="15" customHeight="1" x14ac:dyDescent="0.25">
      <c r="A346" s="564"/>
      <c r="B346" s="568"/>
      <c r="C346" s="614"/>
      <c r="D346" s="710"/>
      <c r="E346" s="448"/>
      <c r="F346" s="94" t="s">
        <v>80</v>
      </c>
      <c r="G346" s="469">
        <v>80</v>
      </c>
      <c r="H346" s="469"/>
      <c r="I346" s="469"/>
      <c r="J346" s="469"/>
      <c r="K346" s="583"/>
      <c r="L346" s="602"/>
    </row>
    <row r="347" spans="1:12" ht="15" customHeight="1" x14ac:dyDescent="0.25">
      <c r="A347" s="564"/>
      <c r="B347" s="568"/>
      <c r="C347" s="614"/>
      <c r="D347" s="710"/>
      <c r="E347" s="448"/>
      <c r="F347" s="94" t="s">
        <v>8</v>
      </c>
      <c r="G347" s="243">
        <v>3000</v>
      </c>
      <c r="H347" s="244">
        <v>4000</v>
      </c>
      <c r="I347" s="246">
        <v>5000</v>
      </c>
      <c r="J347" s="245">
        <v>6000</v>
      </c>
      <c r="K347" s="583"/>
      <c r="L347" s="602"/>
    </row>
    <row r="348" spans="1:12" ht="15" customHeight="1" x14ac:dyDescent="0.25">
      <c r="A348" s="564"/>
      <c r="B348" s="568"/>
      <c r="C348" s="614"/>
      <c r="D348" s="710"/>
      <c r="E348" s="448"/>
      <c r="F348" s="94" t="s">
        <v>817</v>
      </c>
      <c r="G348" s="243">
        <f>G346*114</f>
        <v>9120</v>
      </c>
      <c r="H348" s="244">
        <f>G346*128</f>
        <v>10240</v>
      </c>
      <c r="I348" s="246">
        <f>G346*143</f>
        <v>11440</v>
      </c>
      <c r="J348" s="245">
        <f>G346*148</f>
        <v>11840</v>
      </c>
      <c r="K348" s="583"/>
      <c r="L348" s="602"/>
    </row>
    <row r="349" spans="1:12" ht="15" customHeight="1" x14ac:dyDescent="0.25">
      <c r="A349" s="564"/>
      <c r="B349" s="568"/>
      <c r="C349" s="614"/>
      <c r="D349" s="710"/>
      <c r="E349" s="448"/>
      <c r="F349" s="94" t="s">
        <v>1269</v>
      </c>
      <c r="G349" s="451">
        <v>0.98</v>
      </c>
      <c r="H349" s="451"/>
      <c r="I349" s="451"/>
      <c r="J349" s="451"/>
      <c r="K349" s="583"/>
      <c r="L349" s="602"/>
    </row>
    <row r="350" spans="1:12" ht="15" customHeight="1" x14ac:dyDescent="0.25">
      <c r="A350" s="564"/>
      <c r="B350" s="568"/>
      <c r="C350" s="614"/>
      <c r="D350" s="710"/>
      <c r="E350" s="448"/>
      <c r="F350" s="93" t="s">
        <v>699</v>
      </c>
      <c r="G350" s="523" t="s">
        <v>700</v>
      </c>
      <c r="H350" s="523"/>
      <c r="I350" s="523"/>
      <c r="J350" s="523"/>
      <c r="K350" s="583"/>
      <c r="L350" s="602"/>
    </row>
    <row r="351" spans="1:12" ht="15" customHeight="1" x14ac:dyDescent="0.25">
      <c r="A351" s="564"/>
      <c r="B351" s="568"/>
      <c r="C351" s="614"/>
      <c r="D351" s="710"/>
      <c r="E351" s="448"/>
      <c r="F351" s="93" t="s">
        <v>1181</v>
      </c>
      <c r="G351" s="462" t="s">
        <v>1179</v>
      </c>
      <c r="H351" s="463"/>
      <c r="I351" s="463"/>
      <c r="J351" s="464"/>
      <c r="K351" s="583"/>
      <c r="L351" s="602"/>
    </row>
    <row r="352" spans="1:12" ht="15" customHeight="1" x14ac:dyDescent="0.25">
      <c r="A352" s="564"/>
      <c r="B352" s="568"/>
      <c r="C352" s="614"/>
      <c r="D352" s="710"/>
      <c r="E352" s="448"/>
      <c r="F352" s="94" t="s">
        <v>83</v>
      </c>
      <c r="G352" s="523">
        <v>65</v>
      </c>
      <c r="H352" s="523"/>
      <c r="I352" s="523"/>
      <c r="J352" s="523"/>
      <c r="K352" s="583"/>
      <c r="L352" s="602"/>
    </row>
    <row r="353" spans="1:12" ht="15" customHeight="1" x14ac:dyDescent="0.25">
      <c r="A353" s="564"/>
      <c r="B353" s="568"/>
      <c r="C353" s="614"/>
      <c r="D353" s="710"/>
      <c r="E353" s="448"/>
      <c r="F353" s="94" t="s">
        <v>396</v>
      </c>
      <c r="G353" s="523" t="s">
        <v>1082</v>
      </c>
      <c r="H353" s="523"/>
      <c r="I353" s="523"/>
      <c r="J353" s="523"/>
      <c r="K353" s="583"/>
      <c r="L353" s="602"/>
    </row>
    <row r="354" spans="1:12" ht="15" customHeight="1" x14ac:dyDescent="0.25">
      <c r="A354" s="564"/>
      <c r="B354" s="568"/>
      <c r="C354" s="614"/>
      <c r="D354" s="710"/>
      <c r="E354" s="448"/>
      <c r="F354" s="94" t="s">
        <v>405</v>
      </c>
      <c r="G354" s="523" t="s">
        <v>407</v>
      </c>
      <c r="H354" s="523"/>
      <c r="I354" s="523"/>
      <c r="J354" s="523"/>
      <c r="K354" s="583"/>
      <c r="L354" s="602"/>
    </row>
    <row r="355" spans="1:12" ht="15" customHeight="1" x14ac:dyDescent="0.25">
      <c r="A355" s="564"/>
      <c r="B355" s="568"/>
      <c r="C355" s="614"/>
      <c r="D355" s="710"/>
      <c r="E355" s="448"/>
      <c r="F355" s="94" t="s">
        <v>406</v>
      </c>
      <c r="G355" s="523" t="s">
        <v>1100</v>
      </c>
      <c r="H355" s="523"/>
      <c r="I355" s="523"/>
      <c r="J355" s="523"/>
      <c r="K355" s="583"/>
      <c r="L355" s="602"/>
    </row>
    <row r="356" spans="1:12" ht="15" customHeight="1" x14ac:dyDescent="0.25">
      <c r="A356" s="564"/>
      <c r="B356" s="568"/>
      <c r="C356" s="614"/>
      <c r="D356" s="710"/>
      <c r="E356" s="448"/>
      <c r="F356" s="148" t="s">
        <v>379</v>
      </c>
      <c r="G356" s="523" t="s">
        <v>399</v>
      </c>
      <c r="H356" s="523"/>
      <c r="I356" s="523"/>
      <c r="J356" s="523"/>
      <c r="K356" s="583"/>
      <c r="L356" s="602"/>
    </row>
    <row r="357" spans="1:12" ht="15" customHeight="1" x14ac:dyDescent="0.25">
      <c r="A357" s="564"/>
      <c r="B357" s="568"/>
      <c r="C357" s="614"/>
      <c r="D357" s="710"/>
      <c r="E357" s="448"/>
      <c r="F357" s="93" t="s">
        <v>701</v>
      </c>
      <c r="G357" s="523">
        <v>100000</v>
      </c>
      <c r="H357" s="523"/>
      <c r="I357" s="523"/>
      <c r="J357" s="523"/>
      <c r="K357" s="583"/>
      <c r="L357" s="602"/>
    </row>
    <row r="358" spans="1:12" ht="15" customHeight="1" x14ac:dyDescent="0.25">
      <c r="A358" s="564"/>
      <c r="B358" s="568"/>
      <c r="C358" s="614"/>
      <c r="D358" s="710"/>
      <c r="E358" s="448"/>
      <c r="F358" s="148" t="s">
        <v>257</v>
      </c>
      <c r="G358" s="523" t="s">
        <v>378</v>
      </c>
      <c r="H358" s="523"/>
      <c r="I358" s="523"/>
      <c r="J358" s="523"/>
      <c r="K358" s="583"/>
      <c r="L358" s="602"/>
    </row>
    <row r="359" spans="1:12" ht="15" customHeight="1" x14ac:dyDescent="0.25">
      <c r="A359" s="564"/>
      <c r="B359" s="568"/>
      <c r="C359" s="614"/>
      <c r="D359" s="710"/>
      <c r="E359" s="448"/>
      <c r="F359" s="148" t="s">
        <v>376</v>
      </c>
      <c r="G359" s="523" t="s">
        <v>400</v>
      </c>
      <c r="H359" s="523"/>
      <c r="I359" s="523"/>
      <c r="J359" s="523"/>
      <c r="K359" s="583"/>
      <c r="L359" s="602"/>
    </row>
    <row r="360" spans="1:12" ht="15" customHeight="1" x14ac:dyDescent="0.25">
      <c r="A360" s="564"/>
      <c r="B360" s="568"/>
      <c r="C360" s="614"/>
      <c r="D360" s="710"/>
      <c r="E360" s="448"/>
      <c r="F360" s="148" t="s">
        <v>381</v>
      </c>
      <c r="G360" s="523" t="s">
        <v>1296</v>
      </c>
      <c r="H360" s="523"/>
      <c r="I360" s="523"/>
      <c r="J360" s="523"/>
      <c r="K360" s="583"/>
      <c r="L360" s="602"/>
    </row>
    <row r="361" spans="1:12" ht="15" customHeight="1" x14ac:dyDescent="0.25">
      <c r="A361" s="564"/>
      <c r="B361" s="568"/>
      <c r="C361" s="614"/>
      <c r="D361" s="710"/>
      <c r="E361" s="448"/>
      <c r="F361" s="148" t="s">
        <v>383</v>
      </c>
      <c r="G361" s="523" t="s">
        <v>1296</v>
      </c>
      <c r="H361" s="523"/>
      <c r="I361" s="523"/>
      <c r="J361" s="523"/>
      <c r="K361" s="584">
        <v>5</v>
      </c>
      <c r="L361" s="533">
        <v>57258</v>
      </c>
    </row>
    <row r="362" spans="1:12" ht="15" customHeight="1" x14ac:dyDescent="0.25">
      <c r="A362" s="564"/>
      <c r="B362" s="568"/>
      <c r="C362" s="614"/>
      <c r="D362" s="710"/>
      <c r="E362" s="448"/>
      <c r="F362" s="148" t="s">
        <v>402</v>
      </c>
      <c r="G362" s="523" t="s">
        <v>1297</v>
      </c>
      <c r="H362" s="523"/>
      <c r="I362" s="523"/>
      <c r="J362" s="523"/>
      <c r="K362" s="585"/>
      <c r="L362" s="603" t="e">
        <f>#REF!-#REF!*10%</f>
        <v>#REF!</v>
      </c>
    </row>
    <row r="363" spans="1:12" ht="15" customHeight="1" x14ac:dyDescent="0.25">
      <c r="A363" s="564"/>
      <c r="B363" s="568"/>
      <c r="C363" s="614"/>
      <c r="D363" s="710"/>
      <c r="E363" s="448"/>
      <c r="F363" s="148" t="s">
        <v>403</v>
      </c>
      <c r="G363" s="523" t="s">
        <v>404</v>
      </c>
      <c r="H363" s="523"/>
      <c r="I363" s="523"/>
      <c r="J363" s="523"/>
      <c r="K363" s="585"/>
      <c r="L363" s="603" t="e">
        <f>#REF!-#REF!*10%</f>
        <v>#REF!</v>
      </c>
    </row>
    <row r="364" spans="1:12" ht="15" customHeight="1" x14ac:dyDescent="0.25">
      <c r="A364" s="564"/>
      <c r="B364" s="568"/>
      <c r="C364" s="614"/>
      <c r="D364" s="710"/>
      <c r="E364" s="448"/>
      <c r="F364" s="94" t="s">
        <v>358</v>
      </c>
      <c r="G364" s="523" t="s">
        <v>359</v>
      </c>
      <c r="H364" s="523"/>
      <c r="I364" s="523"/>
      <c r="J364" s="523"/>
      <c r="K364" s="585"/>
      <c r="L364" s="603" t="e">
        <f>#REF!-#REF!*10%</f>
        <v>#REF!</v>
      </c>
    </row>
    <row r="365" spans="1:12" ht="15" customHeight="1" x14ac:dyDescent="0.25">
      <c r="A365" s="564"/>
      <c r="B365" s="568"/>
      <c r="C365" s="614"/>
      <c r="D365" s="710"/>
      <c r="E365" s="448"/>
      <c r="F365" s="148" t="s">
        <v>389</v>
      </c>
      <c r="G365" s="523" t="s">
        <v>390</v>
      </c>
      <c r="H365" s="523"/>
      <c r="I365" s="523"/>
      <c r="J365" s="523"/>
      <c r="K365" s="585"/>
      <c r="L365" s="603" t="e">
        <f>#REF!-#REF!*10%</f>
        <v>#REF!</v>
      </c>
    </row>
    <row r="366" spans="1:12" ht="15" customHeight="1" x14ac:dyDescent="0.25">
      <c r="A366" s="564"/>
      <c r="B366" s="568"/>
      <c r="C366" s="614"/>
      <c r="D366" s="710"/>
      <c r="E366" s="448"/>
      <c r="F366" s="93" t="s">
        <v>704</v>
      </c>
      <c r="G366" s="523" t="s">
        <v>705</v>
      </c>
      <c r="H366" s="523"/>
      <c r="I366" s="523"/>
      <c r="J366" s="523"/>
      <c r="K366" s="585"/>
      <c r="L366" s="603" t="e">
        <f>#REF!-#REF!*10%</f>
        <v>#REF!</v>
      </c>
    </row>
    <row r="367" spans="1:12" ht="15" customHeight="1" x14ac:dyDescent="0.25">
      <c r="A367" s="564"/>
      <c r="B367" s="568"/>
      <c r="C367" s="614"/>
      <c r="D367" s="710"/>
      <c r="E367" s="448"/>
      <c r="F367" s="93" t="s">
        <v>706</v>
      </c>
      <c r="G367" s="523" t="s">
        <v>390</v>
      </c>
      <c r="H367" s="523"/>
      <c r="I367" s="523"/>
      <c r="J367" s="523"/>
      <c r="K367" s="585"/>
      <c r="L367" s="603" t="e">
        <f>#REF!-#REF!*10%</f>
        <v>#REF!</v>
      </c>
    </row>
    <row r="368" spans="1:12" ht="15" customHeight="1" x14ac:dyDescent="0.25">
      <c r="A368" s="564"/>
      <c r="B368" s="568"/>
      <c r="C368" s="614"/>
      <c r="D368" s="710"/>
      <c r="E368" s="448"/>
      <c r="F368" s="93" t="s">
        <v>1271</v>
      </c>
      <c r="G368" s="523" t="s">
        <v>390</v>
      </c>
      <c r="H368" s="523"/>
      <c r="I368" s="523"/>
      <c r="J368" s="523"/>
      <c r="K368" s="585"/>
      <c r="L368" s="603" t="e">
        <f>#REF!-#REF!*10%</f>
        <v>#REF!</v>
      </c>
    </row>
    <row r="369" spans="1:12" ht="15" customHeight="1" x14ac:dyDescent="0.25">
      <c r="A369" s="564"/>
      <c r="B369" s="568"/>
      <c r="C369" s="614"/>
      <c r="D369" s="710"/>
      <c r="E369" s="448"/>
      <c r="F369" s="93" t="s">
        <v>707</v>
      </c>
      <c r="G369" s="523" t="s">
        <v>1270</v>
      </c>
      <c r="H369" s="523"/>
      <c r="I369" s="523"/>
      <c r="J369" s="523"/>
      <c r="K369" s="585"/>
      <c r="L369" s="603" t="e">
        <f>#REF!-#REF!*10%</f>
        <v>#REF!</v>
      </c>
    </row>
    <row r="370" spans="1:12" ht="15" customHeight="1" x14ac:dyDescent="0.25">
      <c r="A370" s="564"/>
      <c r="B370" s="568"/>
      <c r="C370" s="614"/>
      <c r="D370" s="710"/>
      <c r="E370" s="448"/>
      <c r="F370" s="93" t="s">
        <v>708</v>
      </c>
      <c r="G370" s="523" t="s">
        <v>390</v>
      </c>
      <c r="H370" s="523"/>
      <c r="I370" s="523"/>
      <c r="J370" s="523"/>
      <c r="K370" s="585"/>
      <c r="L370" s="603" t="e">
        <f>#REF!-#REF!*10%</f>
        <v>#REF!</v>
      </c>
    </row>
    <row r="371" spans="1:12" ht="15" customHeight="1" x14ac:dyDescent="0.25">
      <c r="A371" s="564"/>
      <c r="B371" s="568"/>
      <c r="C371" s="614"/>
      <c r="D371" s="710"/>
      <c r="E371" s="448"/>
      <c r="F371" s="148" t="s">
        <v>377</v>
      </c>
      <c r="G371" s="523" t="s">
        <v>387</v>
      </c>
      <c r="H371" s="523"/>
      <c r="I371" s="523"/>
      <c r="J371" s="523"/>
      <c r="K371" s="585"/>
      <c r="L371" s="603" t="e">
        <f>#REF!-#REF!*10%</f>
        <v>#REF!</v>
      </c>
    </row>
    <row r="372" spans="1:12" ht="15.6" customHeight="1" x14ac:dyDescent="0.25">
      <c r="A372" s="564"/>
      <c r="B372" s="568"/>
      <c r="C372" s="614"/>
      <c r="D372" s="710"/>
      <c r="E372" s="448"/>
      <c r="F372" s="148" t="s">
        <v>562</v>
      </c>
      <c r="G372" s="523" t="s">
        <v>1024</v>
      </c>
      <c r="H372" s="523"/>
      <c r="I372" s="523"/>
      <c r="J372" s="523"/>
      <c r="K372" s="585"/>
      <c r="L372" s="603" t="e">
        <f>#REF!-#REF!*10%</f>
        <v>#REF!</v>
      </c>
    </row>
    <row r="373" spans="1:12" ht="15.6" customHeight="1" x14ac:dyDescent="0.25">
      <c r="A373" s="564"/>
      <c r="B373" s="568"/>
      <c r="C373" s="614"/>
      <c r="D373" s="710"/>
      <c r="E373" s="448"/>
      <c r="F373" s="148" t="s">
        <v>570</v>
      </c>
      <c r="G373" s="523" t="s">
        <v>613</v>
      </c>
      <c r="H373" s="523"/>
      <c r="I373" s="523"/>
      <c r="J373" s="523"/>
      <c r="K373" s="585"/>
      <c r="L373" s="603" t="e">
        <f>#REF!-#REF!*10%</f>
        <v>#REF!</v>
      </c>
    </row>
    <row r="374" spans="1:12" ht="15.6" customHeight="1" x14ac:dyDescent="0.25">
      <c r="A374" s="564"/>
      <c r="B374" s="568"/>
      <c r="C374" s="614"/>
      <c r="D374" s="710"/>
      <c r="E374" s="448"/>
      <c r="F374" s="167" t="s">
        <v>84</v>
      </c>
      <c r="G374" s="465" t="s">
        <v>1711</v>
      </c>
      <c r="H374" s="465"/>
      <c r="I374" s="465"/>
      <c r="J374" s="465"/>
      <c r="K374" s="585"/>
      <c r="L374" s="603" t="e">
        <f>#REF!-#REF!*10%</f>
        <v>#REF!</v>
      </c>
    </row>
    <row r="375" spans="1:12" ht="15" customHeight="1" x14ac:dyDescent="0.25">
      <c r="A375" s="564"/>
      <c r="B375" s="569"/>
      <c r="C375" s="614"/>
      <c r="D375" s="710"/>
      <c r="E375" s="448"/>
      <c r="F375" s="136" t="s">
        <v>1016</v>
      </c>
      <c r="G375" s="454">
        <v>5</v>
      </c>
      <c r="H375" s="454"/>
      <c r="I375" s="454"/>
      <c r="J375" s="454"/>
      <c r="K375" s="585"/>
      <c r="L375" s="603" t="e">
        <f>#REF!-#REF!*10%</f>
        <v>#REF!</v>
      </c>
    </row>
    <row r="376" spans="1:12" ht="15" customHeight="1" x14ac:dyDescent="0.25">
      <c r="A376" s="564">
        <v>13</v>
      </c>
      <c r="B376" s="567"/>
      <c r="C376" s="614" t="s">
        <v>154</v>
      </c>
      <c r="D376" s="709"/>
      <c r="E376" s="448"/>
      <c r="F376" s="94" t="s">
        <v>81</v>
      </c>
      <c r="G376" s="523" t="s">
        <v>6</v>
      </c>
      <c r="H376" s="523"/>
      <c r="I376" s="523"/>
      <c r="J376" s="523"/>
      <c r="K376" s="501">
        <v>3</v>
      </c>
      <c r="L376" s="716">
        <v>57134</v>
      </c>
    </row>
    <row r="377" spans="1:12" ht="15" customHeight="1" x14ac:dyDescent="0.25">
      <c r="A377" s="564"/>
      <c r="B377" s="568"/>
      <c r="C377" s="614"/>
      <c r="D377" s="709"/>
      <c r="E377" s="448"/>
      <c r="F377" s="94" t="s">
        <v>80</v>
      </c>
      <c r="G377" s="469">
        <v>110</v>
      </c>
      <c r="H377" s="469"/>
      <c r="I377" s="469"/>
      <c r="J377" s="469"/>
      <c r="K377" s="583"/>
      <c r="L377" s="602"/>
    </row>
    <row r="378" spans="1:12" ht="15" customHeight="1" x14ac:dyDescent="0.25">
      <c r="A378" s="564"/>
      <c r="B378" s="568"/>
      <c r="C378" s="614"/>
      <c r="D378" s="709"/>
      <c r="E378" s="448"/>
      <c r="F378" s="94" t="s">
        <v>8</v>
      </c>
      <c r="G378" s="243">
        <v>3000</v>
      </c>
      <c r="H378" s="244">
        <v>4000</v>
      </c>
      <c r="I378" s="246">
        <v>5000</v>
      </c>
      <c r="J378" s="245">
        <v>6000</v>
      </c>
      <c r="K378" s="583"/>
      <c r="L378" s="602"/>
    </row>
    <row r="379" spans="1:12" ht="15" customHeight="1" x14ac:dyDescent="0.25">
      <c r="A379" s="564"/>
      <c r="B379" s="568"/>
      <c r="C379" s="614"/>
      <c r="D379" s="709"/>
      <c r="E379" s="448"/>
      <c r="F379" s="94" t="s">
        <v>817</v>
      </c>
      <c r="G379" s="243">
        <f>G377*114</f>
        <v>12540</v>
      </c>
      <c r="H379" s="244">
        <f>G377*128</f>
        <v>14080</v>
      </c>
      <c r="I379" s="246">
        <f>G377*143</f>
        <v>15730</v>
      </c>
      <c r="J379" s="245">
        <f>G377*148</f>
        <v>16280</v>
      </c>
      <c r="K379" s="583"/>
      <c r="L379" s="602"/>
    </row>
    <row r="380" spans="1:12" ht="15" customHeight="1" x14ac:dyDescent="0.25">
      <c r="A380" s="564"/>
      <c r="B380" s="568"/>
      <c r="C380" s="614"/>
      <c r="D380" s="709"/>
      <c r="E380" s="448"/>
      <c r="F380" s="94" t="s">
        <v>1269</v>
      </c>
      <c r="G380" s="451">
        <v>0.98</v>
      </c>
      <c r="H380" s="451"/>
      <c r="I380" s="451"/>
      <c r="J380" s="451"/>
      <c r="K380" s="583"/>
      <c r="L380" s="602"/>
    </row>
    <row r="381" spans="1:12" ht="15" customHeight="1" x14ac:dyDescent="0.25">
      <c r="A381" s="564"/>
      <c r="B381" s="568"/>
      <c r="C381" s="614"/>
      <c r="D381" s="709"/>
      <c r="E381" s="448"/>
      <c r="F381" s="93" t="s">
        <v>699</v>
      </c>
      <c r="G381" s="523" t="s">
        <v>700</v>
      </c>
      <c r="H381" s="523"/>
      <c r="I381" s="523"/>
      <c r="J381" s="523"/>
      <c r="K381" s="583"/>
      <c r="L381" s="602"/>
    </row>
    <row r="382" spans="1:12" ht="15" customHeight="1" x14ac:dyDescent="0.25">
      <c r="A382" s="564"/>
      <c r="B382" s="568"/>
      <c r="C382" s="614"/>
      <c r="D382" s="709"/>
      <c r="E382" s="448"/>
      <c r="F382" s="93" t="s">
        <v>1181</v>
      </c>
      <c r="G382" s="462" t="s">
        <v>1179</v>
      </c>
      <c r="H382" s="463"/>
      <c r="I382" s="463"/>
      <c r="J382" s="464"/>
      <c r="K382" s="583"/>
      <c r="L382" s="602"/>
    </row>
    <row r="383" spans="1:12" ht="15" customHeight="1" x14ac:dyDescent="0.25">
      <c r="A383" s="564"/>
      <c r="B383" s="568"/>
      <c r="C383" s="614"/>
      <c r="D383" s="709"/>
      <c r="E383" s="448"/>
      <c r="F383" s="94" t="s">
        <v>83</v>
      </c>
      <c r="G383" s="523">
        <v>65</v>
      </c>
      <c r="H383" s="523"/>
      <c r="I383" s="523"/>
      <c r="J383" s="523"/>
      <c r="K383" s="583"/>
      <c r="L383" s="602"/>
    </row>
    <row r="384" spans="1:12" ht="15" customHeight="1" x14ac:dyDescent="0.25">
      <c r="A384" s="564"/>
      <c r="B384" s="568"/>
      <c r="C384" s="614"/>
      <c r="D384" s="709"/>
      <c r="E384" s="448"/>
      <c r="F384" s="94" t="s">
        <v>396</v>
      </c>
      <c r="G384" s="523" t="s">
        <v>1082</v>
      </c>
      <c r="H384" s="523"/>
      <c r="I384" s="523"/>
      <c r="J384" s="523"/>
      <c r="K384" s="583"/>
      <c r="L384" s="602"/>
    </row>
    <row r="385" spans="1:12" ht="15" customHeight="1" x14ac:dyDescent="0.25">
      <c r="A385" s="564"/>
      <c r="B385" s="568"/>
      <c r="C385" s="614"/>
      <c r="D385" s="709"/>
      <c r="E385" s="448"/>
      <c r="F385" s="94" t="s">
        <v>405</v>
      </c>
      <c r="G385" s="523" t="s">
        <v>407</v>
      </c>
      <c r="H385" s="523"/>
      <c r="I385" s="523"/>
      <c r="J385" s="523"/>
      <c r="K385" s="583"/>
      <c r="L385" s="602"/>
    </row>
    <row r="386" spans="1:12" ht="15" customHeight="1" x14ac:dyDescent="0.25">
      <c r="A386" s="564"/>
      <c r="B386" s="568"/>
      <c r="C386" s="614"/>
      <c r="D386" s="709"/>
      <c r="E386" s="448"/>
      <c r="F386" s="94" t="s">
        <v>406</v>
      </c>
      <c r="G386" s="523" t="s">
        <v>1098</v>
      </c>
      <c r="H386" s="523"/>
      <c r="I386" s="523"/>
      <c r="J386" s="523"/>
      <c r="K386" s="583"/>
      <c r="L386" s="602"/>
    </row>
    <row r="387" spans="1:12" ht="15" customHeight="1" x14ac:dyDescent="0.25">
      <c r="A387" s="564"/>
      <c r="B387" s="568"/>
      <c r="C387" s="614"/>
      <c r="D387" s="709"/>
      <c r="E387" s="448"/>
      <c r="F387" s="148" t="s">
        <v>379</v>
      </c>
      <c r="G387" s="523" t="s">
        <v>399</v>
      </c>
      <c r="H387" s="523"/>
      <c r="I387" s="523"/>
      <c r="J387" s="523"/>
      <c r="K387" s="583"/>
      <c r="L387" s="602"/>
    </row>
    <row r="388" spans="1:12" ht="15" customHeight="1" x14ac:dyDescent="0.25">
      <c r="A388" s="564"/>
      <c r="B388" s="568"/>
      <c r="C388" s="614"/>
      <c r="D388" s="709"/>
      <c r="E388" s="448"/>
      <c r="F388" s="93" t="s">
        <v>701</v>
      </c>
      <c r="G388" s="523">
        <v>100000</v>
      </c>
      <c r="H388" s="523"/>
      <c r="I388" s="523"/>
      <c r="J388" s="523"/>
      <c r="K388" s="583"/>
      <c r="L388" s="602"/>
    </row>
    <row r="389" spans="1:12" ht="15" customHeight="1" x14ac:dyDescent="0.25">
      <c r="A389" s="564"/>
      <c r="B389" s="568"/>
      <c r="C389" s="614"/>
      <c r="D389" s="709"/>
      <c r="E389" s="448"/>
      <c r="F389" s="148" t="s">
        <v>257</v>
      </c>
      <c r="G389" s="523" t="s">
        <v>378</v>
      </c>
      <c r="H389" s="523"/>
      <c r="I389" s="523"/>
      <c r="J389" s="523"/>
      <c r="K389" s="583"/>
      <c r="L389" s="602"/>
    </row>
    <row r="390" spans="1:12" ht="15" customHeight="1" x14ac:dyDescent="0.25">
      <c r="A390" s="564"/>
      <c r="B390" s="568"/>
      <c r="C390" s="614"/>
      <c r="D390" s="709"/>
      <c r="E390" s="448"/>
      <c r="F390" s="148" t="s">
        <v>376</v>
      </c>
      <c r="G390" s="523" t="s">
        <v>400</v>
      </c>
      <c r="H390" s="523"/>
      <c r="I390" s="523"/>
      <c r="J390" s="523"/>
      <c r="K390" s="583"/>
      <c r="L390" s="602"/>
    </row>
    <row r="391" spans="1:12" ht="15" customHeight="1" x14ac:dyDescent="0.25">
      <c r="A391" s="564"/>
      <c r="B391" s="568"/>
      <c r="C391" s="614"/>
      <c r="D391" s="709"/>
      <c r="E391" s="448"/>
      <c r="F391" s="148" t="s">
        <v>381</v>
      </c>
      <c r="G391" s="523" t="s">
        <v>1296</v>
      </c>
      <c r="H391" s="523"/>
      <c r="I391" s="523"/>
      <c r="J391" s="523"/>
      <c r="K391" s="583"/>
      <c r="L391" s="602"/>
    </row>
    <row r="392" spans="1:12" ht="15" customHeight="1" x14ac:dyDescent="0.25">
      <c r="A392" s="564"/>
      <c r="B392" s="568"/>
      <c r="C392" s="614"/>
      <c r="D392" s="709"/>
      <c r="E392" s="448"/>
      <c r="F392" s="148" t="s">
        <v>383</v>
      </c>
      <c r="G392" s="523" t="s">
        <v>1296</v>
      </c>
      <c r="H392" s="523"/>
      <c r="I392" s="523"/>
      <c r="J392" s="523"/>
      <c r="K392" s="584">
        <v>5</v>
      </c>
      <c r="L392" s="533">
        <v>61133</v>
      </c>
    </row>
    <row r="393" spans="1:12" ht="15" customHeight="1" x14ac:dyDescent="0.25">
      <c r="A393" s="564"/>
      <c r="B393" s="568"/>
      <c r="C393" s="614"/>
      <c r="D393" s="709"/>
      <c r="E393" s="448"/>
      <c r="F393" s="148" t="s">
        <v>402</v>
      </c>
      <c r="G393" s="523" t="s">
        <v>1297</v>
      </c>
      <c r="H393" s="523"/>
      <c r="I393" s="523"/>
      <c r="J393" s="523"/>
      <c r="K393" s="585"/>
      <c r="L393" s="603" t="e">
        <f>#REF!-#REF!*10%</f>
        <v>#REF!</v>
      </c>
    </row>
    <row r="394" spans="1:12" ht="15" customHeight="1" x14ac:dyDescent="0.25">
      <c r="A394" s="564"/>
      <c r="B394" s="568"/>
      <c r="C394" s="614"/>
      <c r="D394" s="709"/>
      <c r="E394" s="448"/>
      <c r="F394" s="148" t="s">
        <v>403</v>
      </c>
      <c r="G394" s="523" t="s">
        <v>404</v>
      </c>
      <c r="H394" s="523"/>
      <c r="I394" s="523"/>
      <c r="J394" s="523"/>
      <c r="K394" s="585"/>
      <c r="L394" s="603" t="e">
        <f>#REF!-#REF!*10%</f>
        <v>#REF!</v>
      </c>
    </row>
    <row r="395" spans="1:12" ht="15" customHeight="1" x14ac:dyDescent="0.25">
      <c r="A395" s="564"/>
      <c r="B395" s="568"/>
      <c r="C395" s="614"/>
      <c r="D395" s="709"/>
      <c r="E395" s="448"/>
      <c r="F395" s="94" t="s">
        <v>358</v>
      </c>
      <c r="G395" s="523" t="s">
        <v>359</v>
      </c>
      <c r="H395" s="523"/>
      <c r="I395" s="523"/>
      <c r="J395" s="523"/>
      <c r="K395" s="585"/>
      <c r="L395" s="603" t="e">
        <f>#REF!-#REF!*10%</f>
        <v>#REF!</v>
      </c>
    </row>
    <row r="396" spans="1:12" ht="15" customHeight="1" x14ac:dyDescent="0.25">
      <c r="A396" s="564"/>
      <c r="B396" s="568"/>
      <c r="C396" s="614"/>
      <c r="D396" s="709"/>
      <c r="E396" s="448"/>
      <c r="F396" s="148" t="s">
        <v>389</v>
      </c>
      <c r="G396" s="523" t="s">
        <v>390</v>
      </c>
      <c r="H396" s="523"/>
      <c r="I396" s="523"/>
      <c r="J396" s="523"/>
      <c r="K396" s="585"/>
      <c r="L396" s="603" t="e">
        <f>#REF!-#REF!*10%</f>
        <v>#REF!</v>
      </c>
    </row>
    <row r="397" spans="1:12" ht="15" customHeight="1" x14ac:dyDescent="0.25">
      <c r="A397" s="564"/>
      <c r="B397" s="568"/>
      <c r="C397" s="614"/>
      <c r="D397" s="709"/>
      <c r="E397" s="448"/>
      <c r="F397" s="93" t="s">
        <v>704</v>
      </c>
      <c r="G397" s="523" t="s">
        <v>705</v>
      </c>
      <c r="H397" s="523"/>
      <c r="I397" s="523"/>
      <c r="J397" s="523"/>
      <c r="K397" s="585"/>
      <c r="L397" s="603" t="e">
        <f>#REF!-#REF!*10%</f>
        <v>#REF!</v>
      </c>
    </row>
    <row r="398" spans="1:12" ht="15" customHeight="1" x14ac:dyDescent="0.25">
      <c r="A398" s="564"/>
      <c r="B398" s="568"/>
      <c r="C398" s="614"/>
      <c r="D398" s="709"/>
      <c r="E398" s="448"/>
      <c r="F398" s="93" t="s">
        <v>706</v>
      </c>
      <c r="G398" s="523" t="s">
        <v>390</v>
      </c>
      <c r="H398" s="523"/>
      <c r="I398" s="523"/>
      <c r="J398" s="523"/>
      <c r="K398" s="585"/>
      <c r="L398" s="603" t="e">
        <f>#REF!-#REF!*10%</f>
        <v>#REF!</v>
      </c>
    </row>
    <row r="399" spans="1:12" ht="15" customHeight="1" x14ac:dyDescent="0.25">
      <c r="A399" s="564"/>
      <c r="B399" s="568"/>
      <c r="C399" s="614"/>
      <c r="D399" s="709"/>
      <c r="E399" s="448"/>
      <c r="F399" s="93" t="s">
        <v>1271</v>
      </c>
      <c r="G399" s="523" t="s">
        <v>390</v>
      </c>
      <c r="H399" s="523"/>
      <c r="I399" s="523"/>
      <c r="J399" s="523"/>
      <c r="K399" s="585"/>
      <c r="L399" s="603" t="e">
        <f>#REF!-#REF!*10%</f>
        <v>#REF!</v>
      </c>
    </row>
    <row r="400" spans="1:12" ht="15" customHeight="1" x14ac:dyDescent="0.25">
      <c r="A400" s="564"/>
      <c r="B400" s="568"/>
      <c r="C400" s="614"/>
      <c r="D400" s="709"/>
      <c r="E400" s="448"/>
      <c r="F400" s="93" t="s">
        <v>707</v>
      </c>
      <c r="G400" s="523" t="s">
        <v>911</v>
      </c>
      <c r="H400" s="523"/>
      <c r="I400" s="523"/>
      <c r="J400" s="523"/>
      <c r="K400" s="585"/>
      <c r="L400" s="603" t="e">
        <f>#REF!-#REF!*10%</f>
        <v>#REF!</v>
      </c>
    </row>
    <row r="401" spans="1:12" ht="15" customHeight="1" x14ac:dyDescent="0.25">
      <c r="A401" s="564"/>
      <c r="B401" s="568"/>
      <c r="C401" s="614"/>
      <c r="D401" s="709"/>
      <c r="E401" s="448"/>
      <c r="F401" s="93" t="s">
        <v>708</v>
      </c>
      <c r="G401" s="523" t="s">
        <v>390</v>
      </c>
      <c r="H401" s="523"/>
      <c r="I401" s="523"/>
      <c r="J401" s="523"/>
      <c r="K401" s="585"/>
      <c r="L401" s="603" t="e">
        <f>#REF!-#REF!*10%</f>
        <v>#REF!</v>
      </c>
    </row>
    <row r="402" spans="1:12" ht="15" customHeight="1" x14ac:dyDescent="0.25">
      <c r="A402" s="564"/>
      <c r="B402" s="568"/>
      <c r="C402" s="614"/>
      <c r="D402" s="709"/>
      <c r="E402" s="448"/>
      <c r="F402" s="148" t="s">
        <v>377</v>
      </c>
      <c r="G402" s="523" t="s">
        <v>387</v>
      </c>
      <c r="H402" s="523"/>
      <c r="I402" s="523"/>
      <c r="J402" s="523"/>
      <c r="K402" s="585"/>
      <c r="L402" s="603" t="e">
        <f>#REF!-#REF!*10%</f>
        <v>#REF!</v>
      </c>
    </row>
    <row r="403" spans="1:12" ht="15.6" customHeight="1" x14ac:dyDescent="0.25">
      <c r="A403" s="564"/>
      <c r="B403" s="568"/>
      <c r="C403" s="614"/>
      <c r="D403" s="709"/>
      <c r="E403" s="448"/>
      <c r="F403" s="148" t="s">
        <v>562</v>
      </c>
      <c r="G403" s="523" t="s">
        <v>1024</v>
      </c>
      <c r="H403" s="523"/>
      <c r="I403" s="523"/>
      <c r="J403" s="523"/>
      <c r="K403" s="585"/>
      <c r="L403" s="603" t="e">
        <f>#REF!-#REF!*10%</f>
        <v>#REF!</v>
      </c>
    </row>
    <row r="404" spans="1:12" ht="15.6" customHeight="1" x14ac:dyDescent="0.25">
      <c r="A404" s="564"/>
      <c r="B404" s="568"/>
      <c r="C404" s="614"/>
      <c r="D404" s="709"/>
      <c r="E404" s="448"/>
      <c r="F404" s="148" t="s">
        <v>570</v>
      </c>
      <c r="G404" s="523" t="s">
        <v>613</v>
      </c>
      <c r="H404" s="523"/>
      <c r="I404" s="523"/>
      <c r="J404" s="523"/>
      <c r="K404" s="585"/>
      <c r="L404" s="603" t="e">
        <f>#REF!-#REF!*10%</f>
        <v>#REF!</v>
      </c>
    </row>
    <row r="405" spans="1:12" ht="15.6" customHeight="1" x14ac:dyDescent="0.25">
      <c r="A405" s="564"/>
      <c r="B405" s="568"/>
      <c r="C405" s="614"/>
      <c r="D405" s="709"/>
      <c r="E405" s="448"/>
      <c r="F405" s="167" t="s">
        <v>84</v>
      </c>
      <c r="G405" s="465" t="s">
        <v>1711</v>
      </c>
      <c r="H405" s="465"/>
      <c r="I405" s="465"/>
      <c r="J405" s="465"/>
      <c r="K405" s="585"/>
      <c r="L405" s="603" t="e">
        <f>#REF!-#REF!*10%</f>
        <v>#REF!</v>
      </c>
    </row>
    <row r="406" spans="1:12" ht="15" customHeight="1" x14ac:dyDescent="0.25">
      <c r="A406" s="564"/>
      <c r="B406" s="569"/>
      <c r="C406" s="614"/>
      <c r="D406" s="709"/>
      <c r="E406" s="448"/>
      <c r="F406" s="136" t="s">
        <v>1016</v>
      </c>
      <c r="G406" s="454">
        <v>5</v>
      </c>
      <c r="H406" s="454"/>
      <c r="I406" s="454"/>
      <c r="J406" s="454"/>
      <c r="K406" s="585"/>
      <c r="L406" s="603" t="e">
        <f>#REF!-#REF!*10%</f>
        <v>#REF!</v>
      </c>
    </row>
    <row r="407" spans="1:12" ht="15" customHeight="1" x14ac:dyDescent="0.25">
      <c r="A407" s="564">
        <v>14</v>
      </c>
      <c r="B407" s="567"/>
      <c r="C407" s="614" t="s">
        <v>157</v>
      </c>
      <c r="D407" s="709"/>
      <c r="E407" s="448"/>
      <c r="F407" s="94" t="s">
        <v>81</v>
      </c>
      <c r="G407" s="523" t="s">
        <v>6</v>
      </c>
      <c r="H407" s="523"/>
      <c r="I407" s="523"/>
      <c r="J407" s="523"/>
      <c r="K407" s="501">
        <v>3</v>
      </c>
      <c r="L407" s="716">
        <v>57134</v>
      </c>
    </row>
    <row r="408" spans="1:12" ht="15" customHeight="1" x14ac:dyDescent="0.25">
      <c r="A408" s="564"/>
      <c r="B408" s="568"/>
      <c r="C408" s="614"/>
      <c r="D408" s="709"/>
      <c r="E408" s="448"/>
      <c r="F408" s="94" t="s">
        <v>80</v>
      </c>
      <c r="G408" s="469">
        <v>110</v>
      </c>
      <c r="H408" s="469"/>
      <c r="I408" s="469"/>
      <c r="J408" s="469"/>
      <c r="K408" s="583"/>
      <c r="L408" s="602"/>
    </row>
    <row r="409" spans="1:12" ht="15" customHeight="1" x14ac:dyDescent="0.25">
      <c r="A409" s="564"/>
      <c r="B409" s="568"/>
      <c r="C409" s="614"/>
      <c r="D409" s="709"/>
      <c r="E409" s="448"/>
      <c r="F409" s="94" t="s">
        <v>8</v>
      </c>
      <c r="G409" s="243">
        <v>3000</v>
      </c>
      <c r="H409" s="244">
        <v>4000</v>
      </c>
      <c r="I409" s="246">
        <v>5000</v>
      </c>
      <c r="J409" s="245">
        <v>6000</v>
      </c>
      <c r="K409" s="583"/>
      <c r="L409" s="602"/>
    </row>
    <row r="410" spans="1:12" ht="15" customHeight="1" x14ac:dyDescent="0.25">
      <c r="A410" s="564"/>
      <c r="B410" s="568"/>
      <c r="C410" s="614"/>
      <c r="D410" s="709"/>
      <c r="E410" s="448"/>
      <c r="F410" s="94" t="s">
        <v>817</v>
      </c>
      <c r="G410" s="243">
        <f>G408*114</f>
        <v>12540</v>
      </c>
      <c r="H410" s="244">
        <f>G408*128</f>
        <v>14080</v>
      </c>
      <c r="I410" s="246">
        <f>G408*143</f>
        <v>15730</v>
      </c>
      <c r="J410" s="245">
        <f>G408*148</f>
        <v>16280</v>
      </c>
      <c r="K410" s="583"/>
      <c r="L410" s="602"/>
    </row>
    <row r="411" spans="1:12" ht="15" customHeight="1" x14ac:dyDescent="0.25">
      <c r="A411" s="564"/>
      <c r="B411" s="568"/>
      <c r="C411" s="614"/>
      <c r="D411" s="709"/>
      <c r="E411" s="448"/>
      <c r="F411" s="94" t="s">
        <v>1269</v>
      </c>
      <c r="G411" s="451">
        <v>0.98</v>
      </c>
      <c r="H411" s="451"/>
      <c r="I411" s="451"/>
      <c r="J411" s="451"/>
      <c r="K411" s="583"/>
      <c r="L411" s="602"/>
    </row>
    <row r="412" spans="1:12" ht="15" customHeight="1" x14ac:dyDescent="0.25">
      <c r="A412" s="564"/>
      <c r="B412" s="568"/>
      <c r="C412" s="614"/>
      <c r="D412" s="709"/>
      <c r="E412" s="448"/>
      <c r="F412" s="93" t="s">
        <v>699</v>
      </c>
      <c r="G412" s="523" t="s">
        <v>700</v>
      </c>
      <c r="H412" s="523"/>
      <c r="I412" s="523"/>
      <c r="J412" s="523"/>
      <c r="K412" s="583"/>
      <c r="L412" s="602"/>
    </row>
    <row r="413" spans="1:12" ht="15" customHeight="1" x14ac:dyDescent="0.25">
      <c r="A413" s="564"/>
      <c r="B413" s="568"/>
      <c r="C413" s="614"/>
      <c r="D413" s="709"/>
      <c r="E413" s="448"/>
      <c r="F413" s="93" t="s">
        <v>1181</v>
      </c>
      <c r="G413" s="462" t="s">
        <v>1179</v>
      </c>
      <c r="H413" s="463"/>
      <c r="I413" s="463"/>
      <c r="J413" s="464"/>
      <c r="K413" s="583"/>
      <c r="L413" s="602"/>
    </row>
    <row r="414" spans="1:12" ht="15" customHeight="1" x14ac:dyDescent="0.25">
      <c r="A414" s="564"/>
      <c r="B414" s="568"/>
      <c r="C414" s="614"/>
      <c r="D414" s="709"/>
      <c r="E414" s="448"/>
      <c r="F414" s="94" t="s">
        <v>83</v>
      </c>
      <c r="G414" s="523">
        <v>65</v>
      </c>
      <c r="H414" s="523"/>
      <c r="I414" s="523"/>
      <c r="J414" s="523"/>
      <c r="K414" s="583"/>
      <c r="L414" s="602"/>
    </row>
    <row r="415" spans="1:12" ht="15" customHeight="1" x14ac:dyDescent="0.25">
      <c r="A415" s="564"/>
      <c r="B415" s="568"/>
      <c r="C415" s="614"/>
      <c r="D415" s="709"/>
      <c r="E415" s="448"/>
      <c r="F415" s="94" t="s">
        <v>396</v>
      </c>
      <c r="G415" s="523" t="s">
        <v>1082</v>
      </c>
      <c r="H415" s="523"/>
      <c r="I415" s="523"/>
      <c r="J415" s="523"/>
      <c r="K415" s="583"/>
      <c r="L415" s="602"/>
    </row>
    <row r="416" spans="1:12" ht="15" customHeight="1" x14ac:dyDescent="0.25">
      <c r="A416" s="564"/>
      <c r="B416" s="568"/>
      <c r="C416" s="614"/>
      <c r="D416" s="709"/>
      <c r="E416" s="448"/>
      <c r="F416" s="94" t="s">
        <v>405</v>
      </c>
      <c r="G416" s="523" t="s">
        <v>407</v>
      </c>
      <c r="H416" s="523"/>
      <c r="I416" s="523"/>
      <c r="J416" s="523"/>
      <c r="K416" s="583"/>
      <c r="L416" s="602"/>
    </row>
    <row r="417" spans="1:12" ht="15" customHeight="1" x14ac:dyDescent="0.25">
      <c r="A417" s="564"/>
      <c r="B417" s="568"/>
      <c r="C417" s="614"/>
      <c r="D417" s="709"/>
      <c r="E417" s="448"/>
      <c r="F417" s="94" t="s">
        <v>406</v>
      </c>
      <c r="G417" s="523" t="s">
        <v>1099</v>
      </c>
      <c r="H417" s="523"/>
      <c r="I417" s="523"/>
      <c r="J417" s="523"/>
      <c r="K417" s="583"/>
      <c r="L417" s="602"/>
    </row>
    <row r="418" spans="1:12" ht="15" customHeight="1" x14ac:dyDescent="0.25">
      <c r="A418" s="564"/>
      <c r="B418" s="568"/>
      <c r="C418" s="614"/>
      <c r="D418" s="709"/>
      <c r="E418" s="448"/>
      <c r="F418" s="148" t="s">
        <v>379</v>
      </c>
      <c r="G418" s="523" t="s">
        <v>399</v>
      </c>
      <c r="H418" s="523"/>
      <c r="I418" s="523"/>
      <c r="J418" s="523"/>
      <c r="K418" s="583"/>
      <c r="L418" s="602"/>
    </row>
    <row r="419" spans="1:12" ht="15" customHeight="1" x14ac:dyDescent="0.25">
      <c r="A419" s="564"/>
      <c r="B419" s="568"/>
      <c r="C419" s="614"/>
      <c r="D419" s="709"/>
      <c r="E419" s="448"/>
      <c r="F419" s="93" t="s">
        <v>701</v>
      </c>
      <c r="G419" s="523">
        <v>100000</v>
      </c>
      <c r="H419" s="523"/>
      <c r="I419" s="523"/>
      <c r="J419" s="523"/>
      <c r="K419" s="583"/>
      <c r="L419" s="602"/>
    </row>
    <row r="420" spans="1:12" ht="15" customHeight="1" x14ac:dyDescent="0.25">
      <c r="A420" s="564"/>
      <c r="B420" s="568"/>
      <c r="C420" s="614"/>
      <c r="D420" s="709"/>
      <c r="E420" s="448"/>
      <c r="F420" s="148" t="s">
        <v>257</v>
      </c>
      <c r="G420" s="523" t="s">
        <v>378</v>
      </c>
      <c r="H420" s="523"/>
      <c r="I420" s="523"/>
      <c r="J420" s="523"/>
      <c r="K420" s="583"/>
      <c r="L420" s="602"/>
    </row>
    <row r="421" spans="1:12" ht="15" customHeight="1" x14ac:dyDescent="0.25">
      <c r="A421" s="564"/>
      <c r="B421" s="568"/>
      <c r="C421" s="614"/>
      <c r="D421" s="709"/>
      <c r="E421" s="448"/>
      <c r="F421" s="148" t="s">
        <v>376</v>
      </c>
      <c r="G421" s="523" t="s">
        <v>400</v>
      </c>
      <c r="H421" s="523"/>
      <c r="I421" s="523"/>
      <c r="J421" s="523"/>
      <c r="K421" s="583"/>
      <c r="L421" s="602"/>
    </row>
    <row r="422" spans="1:12" ht="15" customHeight="1" x14ac:dyDescent="0.25">
      <c r="A422" s="564"/>
      <c r="B422" s="568"/>
      <c r="C422" s="614"/>
      <c r="D422" s="709"/>
      <c r="E422" s="448"/>
      <c r="F422" s="148" t="s">
        <v>381</v>
      </c>
      <c r="G422" s="523" t="s">
        <v>1296</v>
      </c>
      <c r="H422" s="523"/>
      <c r="I422" s="523"/>
      <c r="J422" s="523"/>
      <c r="K422" s="583"/>
      <c r="L422" s="602"/>
    </row>
    <row r="423" spans="1:12" ht="15" customHeight="1" x14ac:dyDescent="0.25">
      <c r="A423" s="564"/>
      <c r="B423" s="568"/>
      <c r="C423" s="614"/>
      <c r="D423" s="709"/>
      <c r="E423" s="448"/>
      <c r="F423" s="148" t="s">
        <v>383</v>
      </c>
      <c r="G423" s="523" t="s">
        <v>1296</v>
      </c>
      <c r="H423" s="523"/>
      <c r="I423" s="523"/>
      <c r="J423" s="523"/>
      <c r="K423" s="584">
        <v>5</v>
      </c>
      <c r="L423" s="533">
        <v>61133</v>
      </c>
    </row>
    <row r="424" spans="1:12" ht="15" customHeight="1" x14ac:dyDescent="0.25">
      <c r="A424" s="564"/>
      <c r="B424" s="568"/>
      <c r="C424" s="614"/>
      <c r="D424" s="709"/>
      <c r="E424" s="448"/>
      <c r="F424" s="148" t="s">
        <v>402</v>
      </c>
      <c r="G424" s="523" t="s">
        <v>1297</v>
      </c>
      <c r="H424" s="523"/>
      <c r="I424" s="523"/>
      <c r="J424" s="523"/>
      <c r="K424" s="585"/>
      <c r="L424" s="603" t="e">
        <f>#REF!-#REF!*10%</f>
        <v>#REF!</v>
      </c>
    </row>
    <row r="425" spans="1:12" ht="15" customHeight="1" x14ac:dyDescent="0.25">
      <c r="A425" s="564"/>
      <c r="B425" s="568"/>
      <c r="C425" s="614"/>
      <c r="D425" s="709"/>
      <c r="E425" s="448"/>
      <c r="F425" s="148" t="s">
        <v>403</v>
      </c>
      <c r="G425" s="523" t="s">
        <v>404</v>
      </c>
      <c r="H425" s="523"/>
      <c r="I425" s="523"/>
      <c r="J425" s="523"/>
      <c r="K425" s="585"/>
      <c r="L425" s="603" t="e">
        <f>#REF!-#REF!*10%</f>
        <v>#REF!</v>
      </c>
    </row>
    <row r="426" spans="1:12" ht="15" customHeight="1" x14ac:dyDescent="0.25">
      <c r="A426" s="564"/>
      <c r="B426" s="568"/>
      <c r="C426" s="614"/>
      <c r="D426" s="709"/>
      <c r="E426" s="448"/>
      <c r="F426" s="94" t="s">
        <v>358</v>
      </c>
      <c r="G426" s="523" t="s">
        <v>359</v>
      </c>
      <c r="H426" s="523"/>
      <c r="I426" s="523"/>
      <c r="J426" s="523"/>
      <c r="K426" s="585"/>
      <c r="L426" s="603" t="e">
        <f>#REF!-#REF!*10%</f>
        <v>#REF!</v>
      </c>
    </row>
    <row r="427" spans="1:12" ht="15" customHeight="1" x14ac:dyDescent="0.25">
      <c r="A427" s="564"/>
      <c r="B427" s="568"/>
      <c r="C427" s="614"/>
      <c r="D427" s="709"/>
      <c r="E427" s="448"/>
      <c r="F427" s="148" t="s">
        <v>389</v>
      </c>
      <c r="G427" s="523" t="s">
        <v>390</v>
      </c>
      <c r="H427" s="523"/>
      <c r="I427" s="523"/>
      <c r="J427" s="523"/>
      <c r="K427" s="585"/>
      <c r="L427" s="603" t="e">
        <f>#REF!-#REF!*10%</f>
        <v>#REF!</v>
      </c>
    </row>
    <row r="428" spans="1:12" ht="15" customHeight="1" x14ac:dyDescent="0.25">
      <c r="A428" s="564"/>
      <c r="B428" s="568"/>
      <c r="C428" s="614"/>
      <c r="D428" s="709"/>
      <c r="E428" s="448"/>
      <c r="F428" s="93" t="s">
        <v>704</v>
      </c>
      <c r="G428" s="523" t="s">
        <v>705</v>
      </c>
      <c r="H428" s="523"/>
      <c r="I428" s="523"/>
      <c r="J428" s="523"/>
      <c r="K428" s="585"/>
      <c r="L428" s="603" t="e">
        <f>#REF!-#REF!*10%</f>
        <v>#REF!</v>
      </c>
    </row>
    <row r="429" spans="1:12" ht="15" customHeight="1" x14ac:dyDescent="0.25">
      <c r="A429" s="564"/>
      <c r="B429" s="568"/>
      <c r="C429" s="614"/>
      <c r="D429" s="709"/>
      <c r="E429" s="448"/>
      <c r="F429" s="93" t="s">
        <v>706</v>
      </c>
      <c r="G429" s="523" t="s">
        <v>390</v>
      </c>
      <c r="H429" s="523"/>
      <c r="I429" s="523"/>
      <c r="J429" s="523"/>
      <c r="K429" s="585"/>
      <c r="L429" s="603" t="e">
        <f>#REF!-#REF!*10%</f>
        <v>#REF!</v>
      </c>
    </row>
    <row r="430" spans="1:12" ht="15" customHeight="1" x14ac:dyDescent="0.25">
      <c r="A430" s="564"/>
      <c r="B430" s="568"/>
      <c r="C430" s="614"/>
      <c r="D430" s="709"/>
      <c r="E430" s="448"/>
      <c r="F430" s="93" t="s">
        <v>1271</v>
      </c>
      <c r="G430" s="523" t="s">
        <v>390</v>
      </c>
      <c r="H430" s="523"/>
      <c r="I430" s="523"/>
      <c r="J430" s="523"/>
      <c r="K430" s="585"/>
      <c r="L430" s="603" t="e">
        <f>#REF!-#REF!*10%</f>
        <v>#REF!</v>
      </c>
    </row>
    <row r="431" spans="1:12" ht="15" customHeight="1" x14ac:dyDescent="0.25">
      <c r="A431" s="564"/>
      <c r="B431" s="568"/>
      <c r="C431" s="614"/>
      <c r="D431" s="709"/>
      <c r="E431" s="448"/>
      <c r="F431" s="93" t="s">
        <v>707</v>
      </c>
      <c r="G431" s="523" t="s">
        <v>911</v>
      </c>
      <c r="H431" s="523"/>
      <c r="I431" s="523"/>
      <c r="J431" s="523"/>
      <c r="K431" s="585"/>
      <c r="L431" s="603" t="e">
        <f>#REF!-#REF!*10%</f>
        <v>#REF!</v>
      </c>
    </row>
    <row r="432" spans="1:12" ht="15" customHeight="1" x14ac:dyDescent="0.25">
      <c r="A432" s="564"/>
      <c r="B432" s="568"/>
      <c r="C432" s="614"/>
      <c r="D432" s="709"/>
      <c r="E432" s="448"/>
      <c r="F432" s="93" t="s">
        <v>708</v>
      </c>
      <c r="G432" s="523" t="s">
        <v>390</v>
      </c>
      <c r="H432" s="523"/>
      <c r="I432" s="523"/>
      <c r="J432" s="523"/>
      <c r="K432" s="585"/>
      <c r="L432" s="603" t="e">
        <f>#REF!-#REF!*10%</f>
        <v>#REF!</v>
      </c>
    </row>
    <row r="433" spans="1:12" ht="15" customHeight="1" x14ac:dyDescent="0.25">
      <c r="A433" s="564"/>
      <c r="B433" s="568"/>
      <c r="C433" s="614"/>
      <c r="D433" s="709"/>
      <c r="E433" s="448"/>
      <c r="F433" s="148" t="s">
        <v>377</v>
      </c>
      <c r="G433" s="523" t="s">
        <v>387</v>
      </c>
      <c r="H433" s="523"/>
      <c r="I433" s="523"/>
      <c r="J433" s="523"/>
      <c r="K433" s="585"/>
      <c r="L433" s="603" t="e">
        <f>#REF!-#REF!*10%</f>
        <v>#REF!</v>
      </c>
    </row>
    <row r="434" spans="1:12" ht="15.6" customHeight="1" x14ac:dyDescent="0.25">
      <c r="A434" s="564"/>
      <c r="B434" s="568"/>
      <c r="C434" s="614"/>
      <c r="D434" s="709"/>
      <c r="E434" s="448"/>
      <c r="F434" s="148" t="s">
        <v>562</v>
      </c>
      <c r="G434" s="523" t="s">
        <v>1024</v>
      </c>
      <c r="H434" s="523"/>
      <c r="I434" s="523"/>
      <c r="J434" s="523"/>
      <c r="K434" s="585"/>
      <c r="L434" s="603" t="e">
        <f>#REF!-#REF!*10%</f>
        <v>#REF!</v>
      </c>
    </row>
    <row r="435" spans="1:12" ht="15.6" customHeight="1" x14ac:dyDescent="0.25">
      <c r="A435" s="564"/>
      <c r="B435" s="568"/>
      <c r="C435" s="614"/>
      <c r="D435" s="709"/>
      <c r="E435" s="448"/>
      <c r="F435" s="148" t="s">
        <v>570</v>
      </c>
      <c r="G435" s="523" t="s">
        <v>613</v>
      </c>
      <c r="H435" s="523"/>
      <c r="I435" s="523"/>
      <c r="J435" s="523"/>
      <c r="K435" s="585"/>
      <c r="L435" s="603" t="e">
        <f>#REF!-#REF!*10%</f>
        <v>#REF!</v>
      </c>
    </row>
    <row r="436" spans="1:12" ht="15.6" customHeight="1" x14ac:dyDescent="0.25">
      <c r="A436" s="564"/>
      <c r="B436" s="568"/>
      <c r="C436" s="614"/>
      <c r="D436" s="709"/>
      <c r="E436" s="448"/>
      <c r="F436" s="167" t="s">
        <v>84</v>
      </c>
      <c r="G436" s="465" t="s">
        <v>1711</v>
      </c>
      <c r="H436" s="465"/>
      <c r="I436" s="465"/>
      <c r="J436" s="465"/>
      <c r="K436" s="585"/>
      <c r="L436" s="603" t="e">
        <f>#REF!-#REF!*10%</f>
        <v>#REF!</v>
      </c>
    </row>
    <row r="437" spans="1:12" ht="15" customHeight="1" x14ac:dyDescent="0.25">
      <c r="A437" s="564"/>
      <c r="B437" s="569"/>
      <c r="C437" s="614"/>
      <c r="D437" s="709"/>
      <c r="E437" s="448"/>
      <c r="F437" s="136" t="s">
        <v>1016</v>
      </c>
      <c r="G437" s="454">
        <v>5</v>
      </c>
      <c r="H437" s="454"/>
      <c r="I437" s="454"/>
      <c r="J437" s="454"/>
      <c r="K437" s="585"/>
      <c r="L437" s="603" t="e">
        <f>#REF!-#REF!*10%</f>
        <v>#REF!</v>
      </c>
    </row>
    <row r="438" spans="1:12" ht="15" customHeight="1" x14ac:dyDescent="0.25">
      <c r="A438" s="564">
        <v>15</v>
      </c>
      <c r="B438" s="564"/>
      <c r="C438" s="614" t="s">
        <v>155</v>
      </c>
      <c r="D438" s="709"/>
      <c r="E438" s="448"/>
      <c r="F438" s="94" t="s">
        <v>81</v>
      </c>
      <c r="G438" s="523" t="s">
        <v>6</v>
      </c>
      <c r="H438" s="523"/>
      <c r="I438" s="523"/>
      <c r="J438" s="523"/>
      <c r="K438" s="501">
        <v>3</v>
      </c>
      <c r="L438" s="716">
        <v>59364</v>
      </c>
    </row>
    <row r="439" spans="1:12" ht="15" customHeight="1" x14ac:dyDescent="0.25">
      <c r="A439" s="564"/>
      <c r="B439" s="564"/>
      <c r="C439" s="614"/>
      <c r="D439" s="710"/>
      <c r="E439" s="448"/>
      <c r="F439" s="94" t="s">
        <v>80</v>
      </c>
      <c r="G439" s="469">
        <v>110</v>
      </c>
      <c r="H439" s="469"/>
      <c r="I439" s="469"/>
      <c r="J439" s="469"/>
      <c r="K439" s="583"/>
      <c r="L439" s="602"/>
    </row>
    <row r="440" spans="1:12" ht="15" customHeight="1" x14ac:dyDescent="0.25">
      <c r="A440" s="564"/>
      <c r="B440" s="564"/>
      <c r="C440" s="614"/>
      <c r="D440" s="710"/>
      <c r="E440" s="448"/>
      <c r="F440" s="94" t="s">
        <v>8</v>
      </c>
      <c r="G440" s="243">
        <v>3000</v>
      </c>
      <c r="H440" s="244">
        <v>4000</v>
      </c>
      <c r="I440" s="317">
        <v>5000</v>
      </c>
      <c r="J440" s="245">
        <v>6000</v>
      </c>
      <c r="K440" s="583"/>
      <c r="L440" s="602"/>
    </row>
    <row r="441" spans="1:12" ht="15" customHeight="1" x14ac:dyDescent="0.25">
      <c r="A441" s="564"/>
      <c r="B441" s="564"/>
      <c r="C441" s="614"/>
      <c r="D441" s="710"/>
      <c r="E441" s="448"/>
      <c r="F441" s="94" t="s">
        <v>817</v>
      </c>
      <c r="G441" s="243">
        <f>G439*114</f>
        <v>12540</v>
      </c>
      <c r="H441" s="244">
        <f>G439*128</f>
        <v>14080</v>
      </c>
      <c r="I441" s="246">
        <f>G439*143</f>
        <v>15730</v>
      </c>
      <c r="J441" s="245">
        <f>G439*148</f>
        <v>16280</v>
      </c>
      <c r="K441" s="583"/>
      <c r="L441" s="602"/>
    </row>
    <row r="442" spans="1:12" ht="15" customHeight="1" x14ac:dyDescent="0.25">
      <c r="A442" s="564"/>
      <c r="B442" s="564"/>
      <c r="C442" s="614"/>
      <c r="D442" s="710"/>
      <c r="E442" s="448"/>
      <c r="F442" s="94" t="s">
        <v>1269</v>
      </c>
      <c r="G442" s="451">
        <v>0.98</v>
      </c>
      <c r="H442" s="451"/>
      <c r="I442" s="451"/>
      <c r="J442" s="451"/>
      <c r="K442" s="583"/>
      <c r="L442" s="602"/>
    </row>
    <row r="443" spans="1:12" ht="15" customHeight="1" x14ac:dyDescent="0.25">
      <c r="A443" s="564"/>
      <c r="B443" s="564"/>
      <c r="C443" s="614"/>
      <c r="D443" s="710"/>
      <c r="E443" s="448"/>
      <c r="F443" s="93" t="s">
        <v>699</v>
      </c>
      <c r="G443" s="523" t="s">
        <v>700</v>
      </c>
      <c r="H443" s="523"/>
      <c r="I443" s="523"/>
      <c r="J443" s="523"/>
      <c r="K443" s="583"/>
      <c r="L443" s="602"/>
    </row>
    <row r="444" spans="1:12" ht="15" customHeight="1" x14ac:dyDescent="0.25">
      <c r="A444" s="564"/>
      <c r="B444" s="564"/>
      <c r="C444" s="614"/>
      <c r="D444" s="710"/>
      <c r="E444" s="448"/>
      <c r="F444" s="93" t="s">
        <v>1181</v>
      </c>
      <c r="G444" s="462" t="s">
        <v>1179</v>
      </c>
      <c r="H444" s="463"/>
      <c r="I444" s="463"/>
      <c r="J444" s="464"/>
      <c r="K444" s="583"/>
      <c r="L444" s="602"/>
    </row>
    <row r="445" spans="1:12" ht="15" customHeight="1" x14ac:dyDescent="0.25">
      <c r="A445" s="564"/>
      <c r="B445" s="564"/>
      <c r="C445" s="614"/>
      <c r="D445" s="710"/>
      <c r="E445" s="448"/>
      <c r="F445" s="94" t="s">
        <v>83</v>
      </c>
      <c r="G445" s="523">
        <v>65</v>
      </c>
      <c r="H445" s="523"/>
      <c r="I445" s="523"/>
      <c r="J445" s="523"/>
      <c r="K445" s="583"/>
      <c r="L445" s="602"/>
    </row>
    <row r="446" spans="1:12" ht="15" customHeight="1" x14ac:dyDescent="0.25">
      <c r="A446" s="564"/>
      <c r="B446" s="564"/>
      <c r="C446" s="614"/>
      <c r="D446" s="710"/>
      <c r="E446" s="448"/>
      <c r="F446" s="94" t="s">
        <v>396</v>
      </c>
      <c r="G446" s="523" t="s">
        <v>1082</v>
      </c>
      <c r="H446" s="523"/>
      <c r="I446" s="523"/>
      <c r="J446" s="523"/>
      <c r="K446" s="583"/>
      <c r="L446" s="602"/>
    </row>
    <row r="447" spans="1:12" ht="15" customHeight="1" x14ac:dyDescent="0.25">
      <c r="A447" s="564"/>
      <c r="B447" s="564"/>
      <c r="C447" s="614"/>
      <c r="D447" s="710"/>
      <c r="E447" s="448"/>
      <c r="F447" s="94" t="s">
        <v>405</v>
      </c>
      <c r="G447" s="523" t="s">
        <v>407</v>
      </c>
      <c r="H447" s="523"/>
      <c r="I447" s="523"/>
      <c r="J447" s="523"/>
      <c r="K447" s="583"/>
      <c r="L447" s="602"/>
    </row>
    <row r="448" spans="1:12" ht="15" customHeight="1" x14ac:dyDescent="0.25">
      <c r="A448" s="564"/>
      <c r="B448" s="564"/>
      <c r="C448" s="614"/>
      <c r="D448" s="710"/>
      <c r="E448" s="448"/>
      <c r="F448" s="94" t="s">
        <v>406</v>
      </c>
      <c r="G448" s="523" t="s">
        <v>1100</v>
      </c>
      <c r="H448" s="523"/>
      <c r="I448" s="523"/>
      <c r="J448" s="523"/>
      <c r="K448" s="583"/>
      <c r="L448" s="602"/>
    </row>
    <row r="449" spans="1:12" ht="15" customHeight="1" x14ac:dyDescent="0.25">
      <c r="A449" s="564"/>
      <c r="B449" s="564"/>
      <c r="C449" s="614"/>
      <c r="D449" s="710"/>
      <c r="E449" s="448"/>
      <c r="F449" s="148" t="s">
        <v>379</v>
      </c>
      <c r="G449" s="523" t="s">
        <v>399</v>
      </c>
      <c r="H449" s="523"/>
      <c r="I449" s="523"/>
      <c r="J449" s="523"/>
      <c r="K449" s="583"/>
      <c r="L449" s="602"/>
    </row>
    <row r="450" spans="1:12" ht="15" customHeight="1" x14ac:dyDescent="0.25">
      <c r="A450" s="564"/>
      <c r="B450" s="564"/>
      <c r="C450" s="614"/>
      <c r="D450" s="710"/>
      <c r="E450" s="448"/>
      <c r="F450" s="93" t="s">
        <v>701</v>
      </c>
      <c r="G450" s="523">
        <v>100000</v>
      </c>
      <c r="H450" s="523"/>
      <c r="I450" s="523"/>
      <c r="J450" s="523"/>
      <c r="K450" s="583"/>
      <c r="L450" s="602"/>
    </row>
    <row r="451" spans="1:12" ht="15" customHeight="1" x14ac:dyDescent="0.25">
      <c r="A451" s="564"/>
      <c r="B451" s="564"/>
      <c r="C451" s="614"/>
      <c r="D451" s="710"/>
      <c r="E451" s="448"/>
      <c r="F451" s="148" t="s">
        <v>257</v>
      </c>
      <c r="G451" s="523" t="s">
        <v>378</v>
      </c>
      <c r="H451" s="523"/>
      <c r="I451" s="523"/>
      <c r="J451" s="523"/>
      <c r="K451" s="583"/>
      <c r="L451" s="602"/>
    </row>
    <row r="452" spans="1:12" ht="15" customHeight="1" x14ac:dyDescent="0.25">
      <c r="A452" s="564"/>
      <c r="B452" s="564"/>
      <c r="C452" s="614"/>
      <c r="D452" s="710"/>
      <c r="E452" s="448"/>
      <c r="F452" s="148" t="s">
        <v>376</v>
      </c>
      <c r="G452" s="523" t="s">
        <v>400</v>
      </c>
      <c r="H452" s="523"/>
      <c r="I452" s="523"/>
      <c r="J452" s="523"/>
      <c r="K452" s="583"/>
      <c r="L452" s="602"/>
    </row>
    <row r="453" spans="1:12" ht="15" customHeight="1" x14ac:dyDescent="0.25">
      <c r="A453" s="564"/>
      <c r="B453" s="564"/>
      <c r="C453" s="614"/>
      <c r="D453" s="710"/>
      <c r="E453" s="448"/>
      <c r="F453" s="148" t="s">
        <v>381</v>
      </c>
      <c r="G453" s="523" t="s">
        <v>1296</v>
      </c>
      <c r="H453" s="523"/>
      <c r="I453" s="523"/>
      <c r="J453" s="523"/>
      <c r="K453" s="583"/>
      <c r="L453" s="602"/>
    </row>
    <row r="454" spans="1:12" ht="15" customHeight="1" x14ac:dyDescent="0.25">
      <c r="A454" s="564"/>
      <c r="B454" s="564"/>
      <c r="C454" s="614"/>
      <c r="D454" s="710"/>
      <c r="E454" s="448"/>
      <c r="F454" s="148" t="s">
        <v>383</v>
      </c>
      <c r="G454" s="523" t="s">
        <v>1296</v>
      </c>
      <c r="H454" s="523"/>
      <c r="I454" s="523"/>
      <c r="J454" s="523"/>
      <c r="K454" s="584">
        <v>5</v>
      </c>
      <c r="L454" s="533">
        <v>63519</v>
      </c>
    </row>
    <row r="455" spans="1:12" ht="15" customHeight="1" x14ac:dyDescent="0.25">
      <c r="A455" s="564"/>
      <c r="B455" s="564"/>
      <c r="C455" s="614"/>
      <c r="D455" s="710"/>
      <c r="E455" s="448"/>
      <c r="F455" s="148" t="s">
        <v>402</v>
      </c>
      <c r="G455" s="523" t="s">
        <v>1297</v>
      </c>
      <c r="H455" s="523"/>
      <c r="I455" s="523"/>
      <c r="J455" s="523"/>
      <c r="K455" s="585"/>
      <c r="L455" s="603" t="e">
        <f>#REF!-#REF!*10%</f>
        <v>#REF!</v>
      </c>
    </row>
    <row r="456" spans="1:12" ht="15" customHeight="1" x14ac:dyDescent="0.25">
      <c r="A456" s="564"/>
      <c r="B456" s="564"/>
      <c r="C456" s="614"/>
      <c r="D456" s="710"/>
      <c r="E456" s="448"/>
      <c r="F456" s="148" t="s">
        <v>403</v>
      </c>
      <c r="G456" s="523" t="s">
        <v>404</v>
      </c>
      <c r="H456" s="523"/>
      <c r="I456" s="523"/>
      <c r="J456" s="523"/>
      <c r="K456" s="585"/>
      <c r="L456" s="603" t="e">
        <f>#REF!-#REF!*10%</f>
        <v>#REF!</v>
      </c>
    </row>
    <row r="457" spans="1:12" ht="15" customHeight="1" x14ac:dyDescent="0.25">
      <c r="A457" s="564"/>
      <c r="B457" s="564"/>
      <c r="C457" s="614"/>
      <c r="D457" s="710"/>
      <c r="E457" s="448"/>
      <c r="F457" s="94" t="s">
        <v>358</v>
      </c>
      <c r="G457" s="523" t="s">
        <v>359</v>
      </c>
      <c r="H457" s="523"/>
      <c r="I457" s="523"/>
      <c r="J457" s="523"/>
      <c r="K457" s="585"/>
      <c r="L457" s="603" t="e">
        <f>#REF!-#REF!*10%</f>
        <v>#REF!</v>
      </c>
    </row>
    <row r="458" spans="1:12" ht="15" customHeight="1" x14ac:dyDescent="0.25">
      <c r="A458" s="564"/>
      <c r="B458" s="564"/>
      <c r="C458" s="614"/>
      <c r="D458" s="710"/>
      <c r="E458" s="448"/>
      <c r="F458" s="148" t="s">
        <v>389</v>
      </c>
      <c r="G458" s="523" t="s">
        <v>390</v>
      </c>
      <c r="H458" s="523"/>
      <c r="I458" s="523"/>
      <c r="J458" s="523"/>
      <c r="K458" s="585"/>
      <c r="L458" s="603" t="e">
        <f>#REF!-#REF!*10%</f>
        <v>#REF!</v>
      </c>
    </row>
    <row r="459" spans="1:12" ht="15" customHeight="1" x14ac:dyDescent="0.25">
      <c r="A459" s="564"/>
      <c r="B459" s="564"/>
      <c r="C459" s="614"/>
      <c r="D459" s="710"/>
      <c r="E459" s="448"/>
      <c r="F459" s="93" t="s">
        <v>704</v>
      </c>
      <c r="G459" s="523" t="s">
        <v>705</v>
      </c>
      <c r="H459" s="523"/>
      <c r="I459" s="523"/>
      <c r="J459" s="523"/>
      <c r="K459" s="585"/>
      <c r="L459" s="603" t="e">
        <f>#REF!-#REF!*10%</f>
        <v>#REF!</v>
      </c>
    </row>
    <row r="460" spans="1:12" ht="15" customHeight="1" x14ac:dyDescent="0.25">
      <c r="A460" s="564"/>
      <c r="B460" s="564"/>
      <c r="C460" s="614"/>
      <c r="D460" s="710"/>
      <c r="E460" s="448"/>
      <c r="F460" s="93" t="s">
        <v>706</v>
      </c>
      <c r="G460" s="523" t="s">
        <v>390</v>
      </c>
      <c r="H460" s="523"/>
      <c r="I460" s="523"/>
      <c r="J460" s="523"/>
      <c r="K460" s="585"/>
      <c r="L460" s="603" t="e">
        <f>#REF!-#REF!*10%</f>
        <v>#REF!</v>
      </c>
    </row>
    <row r="461" spans="1:12" ht="15" customHeight="1" x14ac:dyDescent="0.25">
      <c r="A461" s="564"/>
      <c r="B461" s="564"/>
      <c r="C461" s="614"/>
      <c r="D461" s="710"/>
      <c r="E461" s="448"/>
      <c r="F461" s="93" t="s">
        <v>1271</v>
      </c>
      <c r="G461" s="523" t="s">
        <v>390</v>
      </c>
      <c r="H461" s="523"/>
      <c r="I461" s="523"/>
      <c r="J461" s="523"/>
      <c r="K461" s="585"/>
      <c r="L461" s="603" t="e">
        <f>#REF!-#REF!*10%</f>
        <v>#REF!</v>
      </c>
    </row>
    <row r="462" spans="1:12" ht="15" customHeight="1" x14ac:dyDescent="0.25">
      <c r="A462" s="564"/>
      <c r="B462" s="564"/>
      <c r="C462" s="614"/>
      <c r="D462" s="710"/>
      <c r="E462" s="448"/>
      <c r="F462" s="93" t="s">
        <v>707</v>
      </c>
      <c r="G462" s="523" t="s">
        <v>911</v>
      </c>
      <c r="H462" s="523"/>
      <c r="I462" s="523"/>
      <c r="J462" s="523"/>
      <c r="K462" s="585"/>
      <c r="L462" s="603" t="e">
        <f>#REF!-#REF!*10%</f>
        <v>#REF!</v>
      </c>
    </row>
    <row r="463" spans="1:12" ht="15" customHeight="1" x14ac:dyDescent="0.25">
      <c r="A463" s="564"/>
      <c r="B463" s="564"/>
      <c r="C463" s="614"/>
      <c r="D463" s="710"/>
      <c r="E463" s="448"/>
      <c r="F463" s="93" t="s">
        <v>708</v>
      </c>
      <c r="G463" s="523" t="s">
        <v>390</v>
      </c>
      <c r="H463" s="523"/>
      <c r="I463" s="523"/>
      <c r="J463" s="523"/>
      <c r="K463" s="585"/>
      <c r="L463" s="603" t="e">
        <f>#REF!-#REF!*10%</f>
        <v>#REF!</v>
      </c>
    </row>
    <row r="464" spans="1:12" ht="15" customHeight="1" x14ac:dyDescent="0.25">
      <c r="A464" s="564"/>
      <c r="B464" s="564"/>
      <c r="C464" s="614"/>
      <c r="D464" s="710"/>
      <c r="E464" s="448"/>
      <c r="F464" s="148" t="s">
        <v>377</v>
      </c>
      <c r="G464" s="523" t="s">
        <v>387</v>
      </c>
      <c r="H464" s="523"/>
      <c r="I464" s="523"/>
      <c r="J464" s="523"/>
      <c r="K464" s="585"/>
      <c r="L464" s="603" t="e">
        <f>#REF!-#REF!*10%</f>
        <v>#REF!</v>
      </c>
    </row>
    <row r="465" spans="1:12" ht="15.6" customHeight="1" x14ac:dyDescent="0.25">
      <c r="A465" s="564"/>
      <c r="B465" s="564"/>
      <c r="C465" s="614"/>
      <c r="D465" s="710"/>
      <c r="E465" s="448"/>
      <c r="F465" s="148" t="s">
        <v>562</v>
      </c>
      <c r="G465" s="523" t="s">
        <v>1024</v>
      </c>
      <c r="H465" s="523"/>
      <c r="I465" s="523"/>
      <c r="J465" s="523"/>
      <c r="K465" s="585"/>
      <c r="L465" s="603" t="e">
        <f>#REF!-#REF!*10%</f>
        <v>#REF!</v>
      </c>
    </row>
    <row r="466" spans="1:12" ht="15.6" customHeight="1" x14ac:dyDescent="0.25">
      <c r="A466" s="564"/>
      <c r="B466" s="564"/>
      <c r="C466" s="614"/>
      <c r="D466" s="710"/>
      <c r="E466" s="448"/>
      <c r="F466" s="148" t="s">
        <v>570</v>
      </c>
      <c r="G466" s="523" t="s">
        <v>613</v>
      </c>
      <c r="H466" s="523"/>
      <c r="I466" s="523"/>
      <c r="J466" s="523"/>
      <c r="K466" s="585"/>
      <c r="L466" s="603" t="e">
        <f>#REF!-#REF!*10%</f>
        <v>#REF!</v>
      </c>
    </row>
    <row r="467" spans="1:12" ht="15.6" customHeight="1" x14ac:dyDescent="0.25">
      <c r="A467" s="564"/>
      <c r="B467" s="564"/>
      <c r="C467" s="614"/>
      <c r="D467" s="710"/>
      <c r="E467" s="448"/>
      <c r="F467" s="167" t="s">
        <v>84</v>
      </c>
      <c r="G467" s="465" t="s">
        <v>1711</v>
      </c>
      <c r="H467" s="465"/>
      <c r="I467" s="465"/>
      <c r="J467" s="465"/>
      <c r="K467" s="585"/>
      <c r="L467" s="603" t="e">
        <f>#REF!-#REF!*10%</f>
        <v>#REF!</v>
      </c>
    </row>
    <row r="468" spans="1:12" ht="15" customHeight="1" x14ac:dyDescent="0.25">
      <c r="A468" s="564"/>
      <c r="B468" s="564"/>
      <c r="C468" s="614"/>
      <c r="D468" s="710"/>
      <c r="E468" s="448"/>
      <c r="F468" s="136" t="s">
        <v>1016</v>
      </c>
      <c r="G468" s="454">
        <v>5</v>
      </c>
      <c r="H468" s="454"/>
      <c r="I468" s="454"/>
      <c r="J468" s="454"/>
      <c r="K468" s="585"/>
      <c r="L468" s="603" t="e">
        <f>#REF!-#REF!*10%</f>
        <v>#REF!</v>
      </c>
    </row>
    <row r="469" spans="1:12" ht="15" customHeight="1" x14ac:dyDescent="0.25">
      <c r="A469" s="567">
        <v>16</v>
      </c>
      <c r="B469" s="567"/>
      <c r="C469" s="608" t="s">
        <v>1504</v>
      </c>
      <c r="D469" s="733"/>
      <c r="E469" s="459"/>
      <c r="F469" s="94" t="s">
        <v>81</v>
      </c>
      <c r="G469" s="561" t="s">
        <v>6</v>
      </c>
      <c r="H469" s="562"/>
      <c r="I469" s="562"/>
      <c r="J469" s="563"/>
      <c r="K469" s="501">
        <v>3</v>
      </c>
      <c r="L469" s="716">
        <v>86940</v>
      </c>
    </row>
    <row r="470" spans="1:12" ht="15" customHeight="1" x14ac:dyDescent="0.25">
      <c r="A470" s="568"/>
      <c r="B470" s="568"/>
      <c r="C470" s="609"/>
      <c r="D470" s="732"/>
      <c r="E470" s="624"/>
      <c r="F470" s="94" t="s">
        <v>80</v>
      </c>
      <c r="G470" s="554">
        <v>55</v>
      </c>
      <c r="H470" s="555"/>
      <c r="I470" s="555"/>
      <c r="J470" s="556"/>
      <c r="K470" s="583"/>
      <c r="L470" s="602"/>
    </row>
    <row r="471" spans="1:12" ht="15" customHeight="1" x14ac:dyDescent="0.25">
      <c r="A471" s="568"/>
      <c r="B471" s="568"/>
      <c r="C471" s="609"/>
      <c r="D471" s="732"/>
      <c r="E471" s="624"/>
      <c r="F471" s="94" t="s">
        <v>8</v>
      </c>
      <c r="G471" s="243">
        <v>3000</v>
      </c>
      <c r="H471" s="244">
        <v>4000</v>
      </c>
      <c r="I471" s="246">
        <v>5000</v>
      </c>
      <c r="J471" s="245">
        <v>6000</v>
      </c>
      <c r="K471" s="583"/>
      <c r="L471" s="602"/>
    </row>
    <row r="472" spans="1:12" ht="15" customHeight="1" x14ac:dyDescent="0.25">
      <c r="A472" s="568"/>
      <c r="B472" s="568"/>
      <c r="C472" s="609"/>
      <c r="D472" s="732"/>
      <c r="E472" s="624"/>
      <c r="F472" s="94" t="s">
        <v>817</v>
      </c>
      <c r="G472" s="243">
        <f>G470*114</f>
        <v>6270</v>
      </c>
      <c r="H472" s="244">
        <f>G470*128</f>
        <v>7040</v>
      </c>
      <c r="I472" s="246">
        <f>G470*143</f>
        <v>7865</v>
      </c>
      <c r="J472" s="245">
        <f>G470*148</f>
        <v>8140</v>
      </c>
      <c r="K472" s="583"/>
      <c r="L472" s="602"/>
    </row>
    <row r="473" spans="1:12" ht="15" customHeight="1" x14ac:dyDescent="0.25">
      <c r="A473" s="568"/>
      <c r="B473" s="568"/>
      <c r="C473" s="609"/>
      <c r="D473" s="732"/>
      <c r="E473" s="624"/>
      <c r="F473" s="94" t="s">
        <v>1269</v>
      </c>
      <c r="G473" s="734">
        <v>0.98</v>
      </c>
      <c r="H473" s="735"/>
      <c r="I473" s="735"/>
      <c r="J473" s="736"/>
      <c r="K473" s="583"/>
      <c r="L473" s="602"/>
    </row>
    <row r="474" spans="1:12" ht="15" customHeight="1" x14ac:dyDescent="0.25">
      <c r="A474" s="568"/>
      <c r="B474" s="568"/>
      <c r="C474" s="609"/>
      <c r="D474" s="732"/>
      <c r="E474" s="624"/>
      <c r="F474" s="93" t="s">
        <v>699</v>
      </c>
      <c r="G474" s="561" t="s">
        <v>700</v>
      </c>
      <c r="H474" s="562"/>
      <c r="I474" s="562"/>
      <c r="J474" s="563"/>
      <c r="K474" s="583"/>
      <c r="L474" s="602"/>
    </row>
    <row r="475" spans="1:12" ht="15" customHeight="1" x14ac:dyDescent="0.25">
      <c r="A475" s="568"/>
      <c r="B475" s="568"/>
      <c r="C475" s="609"/>
      <c r="D475" s="732"/>
      <c r="E475" s="624"/>
      <c r="F475" s="93" t="s">
        <v>1181</v>
      </c>
      <c r="G475" s="462" t="s">
        <v>1179</v>
      </c>
      <c r="H475" s="463"/>
      <c r="I475" s="463"/>
      <c r="J475" s="464"/>
      <c r="K475" s="583"/>
      <c r="L475" s="602"/>
    </row>
    <row r="476" spans="1:12" ht="15" customHeight="1" x14ac:dyDescent="0.25">
      <c r="A476" s="568"/>
      <c r="B476" s="568"/>
      <c r="C476" s="609"/>
      <c r="D476" s="732"/>
      <c r="E476" s="624"/>
      <c r="F476" s="94" t="s">
        <v>83</v>
      </c>
      <c r="G476" s="561">
        <v>65</v>
      </c>
      <c r="H476" s="562"/>
      <c r="I476" s="562"/>
      <c r="J476" s="563"/>
      <c r="K476" s="583"/>
      <c r="L476" s="602"/>
    </row>
    <row r="477" spans="1:12" ht="15" customHeight="1" x14ac:dyDescent="0.25">
      <c r="A477" s="568"/>
      <c r="B477" s="568"/>
      <c r="C477" s="609"/>
      <c r="D477" s="732"/>
      <c r="E477" s="624"/>
      <c r="F477" s="94" t="s">
        <v>396</v>
      </c>
      <c r="G477" s="561" t="s">
        <v>1082</v>
      </c>
      <c r="H477" s="562"/>
      <c r="I477" s="562"/>
      <c r="J477" s="563"/>
      <c r="K477" s="583"/>
      <c r="L477" s="602"/>
    </row>
    <row r="478" spans="1:12" ht="15" customHeight="1" x14ac:dyDescent="0.25">
      <c r="A478" s="568"/>
      <c r="B478" s="568"/>
      <c r="C478" s="609"/>
      <c r="D478" s="732"/>
      <c r="E478" s="624"/>
      <c r="F478" s="94" t="s">
        <v>405</v>
      </c>
      <c r="G478" s="561" t="s">
        <v>1611</v>
      </c>
      <c r="H478" s="562"/>
      <c r="I478" s="562"/>
      <c r="J478" s="563"/>
      <c r="K478" s="583"/>
      <c r="L478" s="602"/>
    </row>
    <row r="479" spans="1:12" ht="15" customHeight="1" x14ac:dyDescent="0.25">
      <c r="A479" s="568"/>
      <c r="B479" s="568"/>
      <c r="C479" s="609"/>
      <c r="D479" s="732"/>
      <c r="E479" s="624"/>
      <c r="F479" s="94" t="s">
        <v>406</v>
      </c>
      <c r="G479" s="561" t="s">
        <v>1503</v>
      </c>
      <c r="H479" s="562"/>
      <c r="I479" s="562"/>
      <c r="J479" s="563"/>
      <c r="K479" s="583"/>
      <c r="L479" s="602"/>
    </row>
    <row r="480" spans="1:12" ht="15" customHeight="1" x14ac:dyDescent="0.25">
      <c r="A480" s="568"/>
      <c r="B480" s="568"/>
      <c r="C480" s="609"/>
      <c r="D480" s="732"/>
      <c r="E480" s="624"/>
      <c r="F480" s="148" t="s">
        <v>379</v>
      </c>
      <c r="G480" s="561" t="s">
        <v>399</v>
      </c>
      <c r="H480" s="562"/>
      <c r="I480" s="562"/>
      <c r="J480" s="563"/>
      <c r="K480" s="583"/>
      <c r="L480" s="602"/>
    </row>
    <row r="481" spans="1:12" ht="15" customHeight="1" x14ac:dyDescent="0.25">
      <c r="A481" s="568"/>
      <c r="B481" s="568"/>
      <c r="C481" s="609"/>
      <c r="D481" s="732"/>
      <c r="E481" s="624"/>
      <c r="F481" s="93" t="s">
        <v>701</v>
      </c>
      <c r="G481" s="561">
        <v>100000</v>
      </c>
      <c r="H481" s="562"/>
      <c r="I481" s="562"/>
      <c r="J481" s="563"/>
      <c r="K481" s="583"/>
      <c r="L481" s="602"/>
    </row>
    <row r="482" spans="1:12" ht="15" customHeight="1" x14ac:dyDescent="0.25">
      <c r="A482" s="568"/>
      <c r="B482" s="568"/>
      <c r="C482" s="609"/>
      <c r="D482" s="732"/>
      <c r="E482" s="624"/>
      <c r="F482" s="148" t="s">
        <v>257</v>
      </c>
      <c r="G482" s="561" t="s">
        <v>378</v>
      </c>
      <c r="H482" s="562"/>
      <c r="I482" s="562"/>
      <c r="J482" s="563"/>
      <c r="K482" s="583"/>
      <c r="L482" s="602"/>
    </row>
    <row r="483" spans="1:12" ht="15" customHeight="1" x14ac:dyDescent="0.25">
      <c r="A483" s="568"/>
      <c r="B483" s="568"/>
      <c r="C483" s="609"/>
      <c r="D483" s="732"/>
      <c r="E483" s="624"/>
      <c r="F483" s="148" t="s">
        <v>376</v>
      </c>
      <c r="G483" s="561" t="s">
        <v>400</v>
      </c>
      <c r="H483" s="562"/>
      <c r="I483" s="562"/>
      <c r="J483" s="563"/>
      <c r="K483" s="583"/>
      <c r="L483" s="602"/>
    </row>
    <row r="484" spans="1:12" ht="15" customHeight="1" x14ac:dyDescent="0.25">
      <c r="A484" s="568"/>
      <c r="B484" s="568"/>
      <c r="C484" s="609"/>
      <c r="D484" s="732"/>
      <c r="E484" s="624"/>
      <c r="F484" s="148" t="s">
        <v>381</v>
      </c>
      <c r="G484" s="561" t="s">
        <v>1296</v>
      </c>
      <c r="H484" s="562"/>
      <c r="I484" s="562"/>
      <c r="J484" s="563"/>
      <c r="K484" s="583"/>
      <c r="L484" s="602"/>
    </row>
    <row r="485" spans="1:12" ht="15" customHeight="1" x14ac:dyDescent="0.25">
      <c r="A485" s="568"/>
      <c r="B485" s="568"/>
      <c r="C485" s="609"/>
      <c r="D485" s="732"/>
      <c r="E485" s="624"/>
      <c r="F485" s="148" t="s">
        <v>383</v>
      </c>
      <c r="G485" s="561" t="s">
        <v>1296</v>
      </c>
      <c r="H485" s="562"/>
      <c r="I485" s="562"/>
      <c r="J485" s="563"/>
      <c r="K485" s="584">
        <v>5</v>
      </c>
      <c r="L485" s="533">
        <v>93026</v>
      </c>
    </row>
    <row r="486" spans="1:12" ht="15" customHeight="1" x14ac:dyDescent="0.25">
      <c r="A486" s="568"/>
      <c r="B486" s="568"/>
      <c r="C486" s="609"/>
      <c r="D486" s="732"/>
      <c r="E486" s="624"/>
      <c r="F486" s="148" t="s">
        <v>402</v>
      </c>
      <c r="G486" s="561" t="s">
        <v>1297</v>
      </c>
      <c r="H486" s="562"/>
      <c r="I486" s="562"/>
      <c r="J486" s="563"/>
      <c r="K486" s="585"/>
      <c r="L486" s="603" t="e">
        <f>#REF!-#REF!*10%</f>
        <v>#REF!</v>
      </c>
    </row>
    <row r="487" spans="1:12" ht="15" customHeight="1" x14ac:dyDescent="0.25">
      <c r="A487" s="568"/>
      <c r="B487" s="568"/>
      <c r="C487" s="609"/>
      <c r="D487" s="732"/>
      <c r="E487" s="624"/>
      <c r="F487" s="148" t="s">
        <v>403</v>
      </c>
      <c r="G487" s="561" t="s">
        <v>404</v>
      </c>
      <c r="H487" s="562"/>
      <c r="I487" s="562"/>
      <c r="J487" s="563"/>
      <c r="K487" s="585"/>
      <c r="L487" s="603" t="e">
        <f>#REF!-#REF!*10%</f>
        <v>#REF!</v>
      </c>
    </row>
    <row r="488" spans="1:12" ht="15" customHeight="1" x14ac:dyDescent="0.25">
      <c r="A488" s="568"/>
      <c r="B488" s="568"/>
      <c r="C488" s="609"/>
      <c r="D488" s="732"/>
      <c r="E488" s="624"/>
      <c r="F488" s="94" t="s">
        <v>358</v>
      </c>
      <c r="G488" s="561" t="s">
        <v>359</v>
      </c>
      <c r="H488" s="562"/>
      <c r="I488" s="562"/>
      <c r="J488" s="563"/>
      <c r="K488" s="585"/>
      <c r="L488" s="603" t="e">
        <f>#REF!-#REF!*10%</f>
        <v>#REF!</v>
      </c>
    </row>
    <row r="489" spans="1:12" ht="15" customHeight="1" x14ac:dyDescent="0.25">
      <c r="A489" s="568"/>
      <c r="B489" s="568"/>
      <c r="C489" s="609"/>
      <c r="D489" s="732"/>
      <c r="E489" s="624"/>
      <c r="F489" s="148" t="s">
        <v>389</v>
      </c>
      <c r="G489" s="561" t="s">
        <v>390</v>
      </c>
      <c r="H489" s="562"/>
      <c r="I489" s="562"/>
      <c r="J489" s="563"/>
      <c r="K489" s="585"/>
      <c r="L489" s="603" t="e">
        <f>#REF!-#REF!*10%</f>
        <v>#REF!</v>
      </c>
    </row>
    <row r="490" spans="1:12" ht="15" customHeight="1" x14ac:dyDescent="0.25">
      <c r="A490" s="568"/>
      <c r="B490" s="568"/>
      <c r="C490" s="609"/>
      <c r="D490" s="732"/>
      <c r="E490" s="624"/>
      <c r="F490" s="93" t="s">
        <v>704</v>
      </c>
      <c r="G490" s="561" t="s">
        <v>705</v>
      </c>
      <c r="H490" s="562"/>
      <c r="I490" s="562"/>
      <c r="J490" s="563"/>
      <c r="K490" s="585"/>
      <c r="L490" s="603" t="e">
        <f>#REF!-#REF!*10%</f>
        <v>#REF!</v>
      </c>
    </row>
    <row r="491" spans="1:12" ht="15" customHeight="1" x14ac:dyDescent="0.25">
      <c r="A491" s="568"/>
      <c r="B491" s="568"/>
      <c r="C491" s="609"/>
      <c r="D491" s="732"/>
      <c r="E491" s="624"/>
      <c r="F491" s="93" t="s">
        <v>706</v>
      </c>
      <c r="G491" s="561" t="s">
        <v>390</v>
      </c>
      <c r="H491" s="562"/>
      <c r="I491" s="562"/>
      <c r="J491" s="563"/>
      <c r="K491" s="585"/>
      <c r="L491" s="603" t="e">
        <f>#REF!-#REF!*10%</f>
        <v>#REF!</v>
      </c>
    </row>
    <row r="492" spans="1:12" ht="15" customHeight="1" x14ac:dyDescent="0.25">
      <c r="A492" s="568"/>
      <c r="B492" s="568"/>
      <c r="C492" s="609"/>
      <c r="D492" s="732"/>
      <c r="E492" s="624"/>
      <c r="F492" s="93" t="s">
        <v>1271</v>
      </c>
      <c r="G492" s="561" t="s">
        <v>390</v>
      </c>
      <c r="H492" s="562"/>
      <c r="I492" s="562"/>
      <c r="J492" s="563"/>
      <c r="K492" s="585"/>
      <c r="L492" s="603" t="e">
        <f>#REF!-#REF!*10%</f>
        <v>#REF!</v>
      </c>
    </row>
    <row r="493" spans="1:12" ht="15" customHeight="1" x14ac:dyDescent="0.25">
      <c r="A493" s="568"/>
      <c r="B493" s="568"/>
      <c r="C493" s="609"/>
      <c r="D493" s="732"/>
      <c r="E493" s="624"/>
      <c r="F493" s="93" t="s">
        <v>707</v>
      </c>
      <c r="G493" s="561" t="s">
        <v>1270</v>
      </c>
      <c r="H493" s="562"/>
      <c r="I493" s="562"/>
      <c r="J493" s="563"/>
      <c r="K493" s="585"/>
      <c r="L493" s="603" t="e">
        <f>#REF!-#REF!*10%</f>
        <v>#REF!</v>
      </c>
    </row>
    <row r="494" spans="1:12" ht="15" customHeight="1" x14ac:dyDescent="0.25">
      <c r="A494" s="568"/>
      <c r="B494" s="568"/>
      <c r="C494" s="609"/>
      <c r="D494" s="732"/>
      <c r="E494" s="624"/>
      <c r="F494" s="93" t="s">
        <v>708</v>
      </c>
      <c r="G494" s="561" t="s">
        <v>390</v>
      </c>
      <c r="H494" s="562"/>
      <c r="I494" s="562"/>
      <c r="J494" s="563"/>
      <c r="K494" s="585"/>
      <c r="L494" s="603" t="e">
        <f>#REF!-#REF!*10%</f>
        <v>#REF!</v>
      </c>
    </row>
    <row r="495" spans="1:12" ht="15" customHeight="1" x14ac:dyDescent="0.25">
      <c r="A495" s="568"/>
      <c r="B495" s="568"/>
      <c r="C495" s="609"/>
      <c r="D495" s="732"/>
      <c r="E495" s="624"/>
      <c r="F495" s="148" t="s">
        <v>377</v>
      </c>
      <c r="G495" s="561" t="s">
        <v>387</v>
      </c>
      <c r="H495" s="562"/>
      <c r="I495" s="562"/>
      <c r="J495" s="563"/>
      <c r="K495" s="585"/>
      <c r="L495" s="603" t="e">
        <f>#REF!-#REF!*10%</f>
        <v>#REF!</v>
      </c>
    </row>
    <row r="496" spans="1:12" ht="15" customHeight="1" x14ac:dyDescent="0.25">
      <c r="A496" s="568"/>
      <c r="B496" s="568"/>
      <c r="C496" s="609"/>
      <c r="D496" s="732"/>
      <c r="E496" s="624"/>
      <c r="F496" s="148" t="s">
        <v>562</v>
      </c>
      <c r="G496" s="561" t="s">
        <v>1024</v>
      </c>
      <c r="H496" s="562"/>
      <c r="I496" s="562"/>
      <c r="J496" s="563"/>
      <c r="K496" s="585"/>
      <c r="L496" s="603" t="e">
        <f>#REF!-#REF!*10%</f>
        <v>#REF!</v>
      </c>
    </row>
    <row r="497" spans="1:12" ht="15" customHeight="1" x14ac:dyDescent="0.25">
      <c r="A497" s="568"/>
      <c r="B497" s="568"/>
      <c r="C497" s="609"/>
      <c r="D497" s="732"/>
      <c r="E497" s="624"/>
      <c r="F497" s="148" t="s">
        <v>570</v>
      </c>
      <c r="G497" s="561" t="s">
        <v>613</v>
      </c>
      <c r="H497" s="562"/>
      <c r="I497" s="562"/>
      <c r="J497" s="563"/>
      <c r="K497" s="585"/>
      <c r="L497" s="603" t="e">
        <f>#REF!-#REF!*10%</f>
        <v>#REF!</v>
      </c>
    </row>
    <row r="498" spans="1:12" ht="15" customHeight="1" x14ac:dyDescent="0.25">
      <c r="A498" s="568"/>
      <c r="B498" s="568"/>
      <c r="C498" s="609"/>
      <c r="D498" s="732"/>
      <c r="E498" s="624"/>
      <c r="F498" s="167" t="s">
        <v>84</v>
      </c>
      <c r="G498" s="737" t="s">
        <v>1711</v>
      </c>
      <c r="H498" s="738"/>
      <c r="I498" s="738"/>
      <c r="J498" s="739"/>
      <c r="K498" s="585"/>
      <c r="L498" s="603" t="e">
        <f>#REF!-#REF!*10%</f>
        <v>#REF!</v>
      </c>
    </row>
    <row r="499" spans="1:12" ht="15" customHeight="1" x14ac:dyDescent="0.25">
      <c r="A499" s="569"/>
      <c r="B499" s="569"/>
      <c r="C499" s="610"/>
      <c r="D499" s="714"/>
      <c r="E499" s="460"/>
      <c r="F499" s="136" t="s">
        <v>1016</v>
      </c>
      <c r="G499" s="466">
        <v>5</v>
      </c>
      <c r="H499" s="467"/>
      <c r="I499" s="467"/>
      <c r="J499" s="468"/>
      <c r="K499" s="585"/>
      <c r="L499" s="603" t="e">
        <f>#REF!-#REF!*10%</f>
        <v>#REF!</v>
      </c>
    </row>
    <row r="500" spans="1:12" ht="15" customHeight="1" x14ac:dyDescent="0.25">
      <c r="A500" s="564">
        <v>17</v>
      </c>
      <c r="B500" s="567"/>
      <c r="C500" s="614" t="s">
        <v>1612</v>
      </c>
      <c r="D500" s="709"/>
      <c r="E500" s="448"/>
      <c r="F500" s="94" t="s">
        <v>81</v>
      </c>
      <c r="G500" s="523" t="s">
        <v>6</v>
      </c>
      <c r="H500" s="523"/>
      <c r="I500" s="523"/>
      <c r="J500" s="523"/>
      <c r="K500" s="501">
        <v>3</v>
      </c>
      <c r="L500" s="716">
        <v>91080</v>
      </c>
    </row>
    <row r="501" spans="1:12" ht="15" customHeight="1" x14ac:dyDescent="0.25">
      <c r="A501" s="564"/>
      <c r="B501" s="568"/>
      <c r="C501" s="614"/>
      <c r="D501" s="709"/>
      <c r="E501" s="448"/>
      <c r="F501" s="94" t="s">
        <v>80</v>
      </c>
      <c r="G501" s="469">
        <v>110</v>
      </c>
      <c r="H501" s="469"/>
      <c r="I501" s="469"/>
      <c r="J501" s="469"/>
      <c r="K501" s="583"/>
      <c r="L501" s="602"/>
    </row>
    <row r="502" spans="1:12" ht="15" customHeight="1" x14ac:dyDescent="0.25">
      <c r="A502" s="564"/>
      <c r="B502" s="568"/>
      <c r="C502" s="614"/>
      <c r="D502" s="709"/>
      <c r="E502" s="448"/>
      <c r="F502" s="94" t="s">
        <v>8</v>
      </c>
      <c r="G502" s="243">
        <v>3000</v>
      </c>
      <c r="H502" s="244">
        <v>4000</v>
      </c>
      <c r="I502" s="246">
        <v>5000</v>
      </c>
      <c r="J502" s="245">
        <v>6000</v>
      </c>
      <c r="K502" s="583"/>
      <c r="L502" s="602"/>
    </row>
    <row r="503" spans="1:12" ht="15" customHeight="1" x14ac:dyDescent="0.25">
      <c r="A503" s="564"/>
      <c r="B503" s="568"/>
      <c r="C503" s="614"/>
      <c r="D503" s="709"/>
      <c r="E503" s="448"/>
      <c r="F503" s="94" t="s">
        <v>817</v>
      </c>
      <c r="G503" s="243">
        <f>G501*114</f>
        <v>12540</v>
      </c>
      <c r="H503" s="244">
        <f>G501*128</f>
        <v>14080</v>
      </c>
      <c r="I503" s="246">
        <f>G501*143</f>
        <v>15730</v>
      </c>
      <c r="J503" s="245">
        <f>G501*148</f>
        <v>16280</v>
      </c>
      <c r="K503" s="583"/>
      <c r="L503" s="602"/>
    </row>
    <row r="504" spans="1:12" ht="15" customHeight="1" x14ac:dyDescent="0.25">
      <c r="A504" s="564"/>
      <c r="B504" s="568"/>
      <c r="C504" s="614"/>
      <c r="D504" s="709"/>
      <c r="E504" s="448"/>
      <c r="F504" s="94" t="s">
        <v>1269</v>
      </c>
      <c r="G504" s="451">
        <v>0.98</v>
      </c>
      <c r="H504" s="451"/>
      <c r="I504" s="451"/>
      <c r="J504" s="451"/>
      <c r="K504" s="583"/>
      <c r="L504" s="602"/>
    </row>
    <row r="505" spans="1:12" ht="15" customHeight="1" x14ac:dyDescent="0.25">
      <c r="A505" s="564"/>
      <c r="B505" s="568"/>
      <c r="C505" s="614"/>
      <c r="D505" s="709"/>
      <c r="E505" s="448"/>
      <c r="F505" s="93" t="s">
        <v>699</v>
      </c>
      <c r="G505" s="523" t="s">
        <v>700</v>
      </c>
      <c r="H505" s="523"/>
      <c r="I505" s="523"/>
      <c r="J505" s="523"/>
      <c r="K505" s="583"/>
      <c r="L505" s="602"/>
    </row>
    <row r="506" spans="1:12" ht="15" customHeight="1" x14ac:dyDescent="0.25">
      <c r="A506" s="564"/>
      <c r="B506" s="568"/>
      <c r="C506" s="614"/>
      <c r="D506" s="709"/>
      <c r="E506" s="448"/>
      <c r="F506" s="93" t="s">
        <v>1181</v>
      </c>
      <c r="G506" s="462" t="s">
        <v>1179</v>
      </c>
      <c r="H506" s="463"/>
      <c r="I506" s="463"/>
      <c r="J506" s="464"/>
      <c r="K506" s="583"/>
      <c r="L506" s="602"/>
    </row>
    <row r="507" spans="1:12" ht="15" customHeight="1" x14ac:dyDescent="0.25">
      <c r="A507" s="564"/>
      <c r="B507" s="568"/>
      <c r="C507" s="614"/>
      <c r="D507" s="709"/>
      <c r="E507" s="448"/>
      <c r="F507" s="94" t="s">
        <v>83</v>
      </c>
      <c r="G507" s="523">
        <v>65</v>
      </c>
      <c r="H507" s="523"/>
      <c r="I507" s="523"/>
      <c r="J507" s="523"/>
      <c r="K507" s="583"/>
      <c r="L507" s="602"/>
    </row>
    <row r="508" spans="1:12" ht="15" customHeight="1" x14ac:dyDescent="0.25">
      <c r="A508" s="564"/>
      <c r="B508" s="568"/>
      <c r="C508" s="614"/>
      <c r="D508" s="709"/>
      <c r="E508" s="448"/>
      <c r="F508" s="94" t="s">
        <v>396</v>
      </c>
      <c r="G508" s="523" t="s">
        <v>1082</v>
      </c>
      <c r="H508" s="523"/>
      <c r="I508" s="523"/>
      <c r="J508" s="523"/>
      <c r="K508" s="583"/>
      <c r="L508" s="602"/>
    </row>
    <row r="509" spans="1:12" ht="15" customHeight="1" x14ac:dyDescent="0.25">
      <c r="A509" s="564"/>
      <c r="B509" s="568"/>
      <c r="C509" s="614"/>
      <c r="D509" s="709"/>
      <c r="E509" s="448"/>
      <c r="F509" s="94" t="s">
        <v>405</v>
      </c>
      <c r="G509" s="523" t="s">
        <v>1611</v>
      </c>
      <c r="H509" s="523"/>
      <c r="I509" s="523"/>
      <c r="J509" s="523"/>
      <c r="K509" s="583"/>
      <c r="L509" s="602"/>
    </row>
    <row r="510" spans="1:12" ht="15" customHeight="1" x14ac:dyDescent="0.25">
      <c r="A510" s="564"/>
      <c r="B510" s="568"/>
      <c r="C510" s="614"/>
      <c r="D510" s="709"/>
      <c r="E510" s="448"/>
      <c r="F510" s="94" t="s">
        <v>406</v>
      </c>
      <c r="G510" s="523" t="s">
        <v>1505</v>
      </c>
      <c r="H510" s="523"/>
      <c r="I510" s="523"/>
      <c r="J510" s="523"/>
      <c r="K510" s="583"/>
      <c r="L510" s="602"/>
    </row>
    <row r="511" spans="1:12" ht="15" customHeight="1" x14ac:dyDescent="0.25">
      <c r="A511" s="564"/>
      <c r="B511" s="568"/>
      <c r="C511" s="614"/>
      <c r="D511" s="709"/>
      <c r="E511" s="448"/>
      <c r="F511" s="148" t="s">
        <v>379</v>
      </c>
      <c r="G511" s="523" t="s">
        <v>399</v>
      </c>
      <c r="H511" s="523"/>
      <c r="I511" s="523"/>
      <c r="J511" s="523"/>
      <c r="K511" s="583"/>
      <c r="L511" s="602"/>
    </row>
    <row r="512" spans="1:12" ht="15" customHeight="1" x14ac:dyDescent="0.25">
      <c r="A512" s="564"/>
      <c r="B512" s="568"/>
      <c r="C512" s="614"/>
      <c r="D512" s="709"/>
      <c r="E512" s="448"/>
      <c r="F512" s="93" t="s">
        <v>701</v>
      </c>
      <c r="G512" s="523">
        <v>100000</v>
      </c>
      <c r="H512" s="523"/>
      <c r="I512" s="523"/>
      <c r="J512" s="523"/>
      <c r="K512" s="583"/>
      <c r="L512" s="602"/>
    </row>
    <row r="513" spans="1:12" ht="15" customHeight="1" x14ac:dyDescent="0.25">
      <c r="A513" s="564"/>
      <c r="B513" s="568"/>
      <c r="C513" s="614"/>
      <c r="D513" s="709"/>
      <c r="E513" s="448"/>
      <c r="F513" s="148" t="s">
        <v>257</v>
      </c>
      <c r="G513" s="523" t="s">
        <v>378</v>
      </c>
      <c r="H513" s="523"/>
      <c r="I513" s="523"/>
      <c r="J513" s="523"/>
      <c r="K513" s="583"/>
      <c r="L513" s="602"/>
    </row>
    <row r="514" spans="1:12" ht="15" customHeight="1" x14ac:dyDescent="0.25">
      <c r="A514" s="564"/>
      <c r="B514" s="568"/>
      <c r="C514" s="614"/>
      <c r="D514" s="709"/>
      <c r="E514" s="448"/>
      <c r="F514" s="148" t="s">
        <v>376</v>
      </c>
      <c r="G514" s="523" t="s">
        <v>400</v>
      </c>
      <c r="H514" s="523"/>
      <c r="I514" s="523"/>
      <c r="J514" s="523"/>
      <c r="K514" s="583"/>
      <c r="L514" s="602"/>
    </row>
    <row r="515" spans="1:12" ht="15" customHeight="1" x14ac:dyDescent="0.25">
      <c r="A515" s="564"/>
      <c r="B515" s="568"/>
      <c r="C515" s="614"/>
      <c r="D515" s="709"/>
      <c r="E515" s="448"/>
      <c r="F515" s="148" t="s">
        <v>381</v>
      </c>
      <c r="G515" s="523" t="s">
        <v>1296</v>
      </c>
      <c r="H515" s="523"/>
      <c r="I515" s="523"/>
      <c r="J515" s="523"/>
      <c r="K515" s="583"/>
      <c r="L515" s="602"/>
    </row>
    <row r="516" spans="1:12" ht="15" customHeight="1" x14ac:dyDescent="0.25">
      <c r="A516" s="564"/>
      <c r="B516" s="568"/>
      <c r="C516" s="614"/>
      <c r="D516" s="709"/>
      <c r="E516" s="448"/>
      <c r="F516" s="148" t="s">
        <v>383</v>
      </c>
      <c r="G516" s="523" t="s">
        <v>1296</v>
      </c>
      <c r="H516" s="523"/>
      <c r="I516" s="523"/>
      <c r="J516" s="523"/>
      <c r="K516" s="584">
        <v>5</v>
      </c>
      <c r="L516" s="533">
        <v>97456</v>
      </c>
    </row>
    <row r="517" spans="1:12" ht="15" customHeight="1" x14ac:dyDescent="0.25">
      <c r="A517" s="564"/>
      <c r="B517" s="568"/>
      <c r="C517" s="614"/>
      <c r="D517" s="709"/>
      <c r="E517" s="448"/>
      <c r="F517" s="148" t="s">
        <v>402</v>
      </c>
      <c r="G517" s="523" t="s">
        <v>1297</v>
      </c>
      <c r="H517" s="523"/>
      <c r="I517" s="523"/>
      <c r="J517" s="523"/>
      <c r="K517" s="585"/>
      <c r="L517" s="603" t="e">
        <f>#REF!-#REF!*10%</f>
        <v>#REF!</v>
      </c>
    </row>
    <row r="518" spans="1:12" ht="15" customHeight="1" x14ac:dyDescent="0.25">
      <c r="A518" s="564"/>
      <c r="B518" s="568"/>
      <c r="C518" s="614"/>
      <c r="D518" s="709"/>
      <c r="E518" s="448"/>
      <c r="F518" s="148" t="s">
        <v>403</v>
      </c>
      <c r="G518" s="523" t="s">
        <v>404</v>
      </c>
      <c r="H518" s="523"/>
      <c r="I518" s="523"/>
      <c r="J518" s="523"/>
      <c r="K518" s="585"/>
      <c r="L518" s="603" t="e">
        <f>#REF!-#REF!*10%</f>
        <v>#REF!</v>
      </c>
    </row>
    <row r="519" spans="1:12" ht="15" customHeight="1" x14ac:dyDescent="0.25">
      <c r="A519" s="564"/>
      <c r="B519" s="568"/>
      <c r="C519" s="614"/>
      <c r="D519" s="709"/>
      <c r="E519" s="448"/>
      <c r="F519" s="94" t="s">
        <v>358</v>
      </c>
      <c r="G519" s="523" t="s">
        <v>359</v>
      </c>
      <c r="H519" s="523"/>
      <c r="I519" s="523"/>
      <c r="J519" s="523"/>
      <c r="K519" s="585"/>
      <c r="L519" s="603" t="e">
        <f>#REF!-#REF!*10%</f>
        <v>#REF!</v>
      </c>
    </row>
    <row r="520" spans="1:12" ht="15" customHeight="1" x14ac:dyDescent="0.25">
      <c r="A520" s="564"/>
      <c r="B520" s="568"/>
      <c r="C520" s="614"/>
      <c r="D520" s="709"/>
      <c r="E520" s="448"/>
      <c r="F520" s="148" t="s">
        <v>389</v>
      </c>
      <c r="G520" s="523" t="s">
        <v>390</v>
      </c>
      <c r="H520" s="523"/>
      <c r="I520" s="523"/>
      <c r="J520" s="523"/>
      <c r="K520" s="585"/>
      <c r="L520" s="603" t="e">
        <f>#REF!-#REF!*10%</f>
        <v>#REF!</v>
      </c>
    </row>
    <row r="521" spans="1:12" ht="15" customHeight="1" x14ac:dyDescent="0.25">
      <c r="A521" s="564"/>
      <c r="B521" s="568"/>
      <c r="C521" s="614"/>
      <c r="D521" s="709"/>
      <c r="E521" s="448"/>
      <c r="F521" s="93" t="s">
        <v>704</v>
      </c>
      <c r="G521" s="523" t="s">
        <v>705</v>
      </c>
      <c r="H521" s="523"/>
      <c r="I521" s="523"/>
      <c r="J521" s="523"/>
      <c r="K521" s="585"/>
      <c r="L521" s="603" t="e">
        <f>#REF!-#REF!*10%</f>
        <v>#REF!</v>
      </c>
    </row>
    <row r="522" spans="1:12" ht="15" customHeight="1" x14ac:dyDescent="0.25">
      <c r="A522" s="564"/>
      <c r="B522" s="568"/>
      <c r="C522" s="614"/>
      <c r="D522" s="709"/>
      <c r="E522" s="448"/>
      <c r="F522" s="93" t="s">
        <v>706</v>
      </c>
      <c r="G522" s="523" t="s">
        <v>390</v>
      </c>
      <c r="H522" s="523"/>
      <c r="I522" s="523"/>
      <c r="J522" s="523"/>
      <c r="K522" s="585"/>
      <c r="L522" s="603" t="e">
        <f>#REF!-#REF!*10%</f>
        <v>#REF!</v>
      </c>
    </row>
    <row r="523" spans="1:12" ht="15" customHeight="1" x14ac:dyDescent="0.25">
      <c r="A523" s="564"/>
      <c r="B523" s="568"/>
      <c r="C523" s="614"/>
      <c r="D523" s="709"/>
      <c r="E523" s="448"/>
      <c r="F523" s="93" t="s">
        <v>1271</v>
      </c>
      <c r="G523" s="523" t="s">
        <v>390</v>
      </c>
      <c r="H523" s="523"/>
      <c r="I523" s="523"/>
      <c r="J523" s="523"/>
      <c r="K523" s="585"/>
      <c r="L523" s="603" t="e">
        <f>#REF!-#REF!*10%</f>
        <v>#REF!</v>
      </c>
    </row>
    <row r="524" spans="1:12" ht="15" customHeight="1" x14ac:dyDescent="0.25">
      <c r="A524" s="564"/>
      <c r="B524" s="568"/>
      <c r="C524" s="614"/>
      <c r="D524" s="709"/>
      <c r="E524" s="448"/>
      <c r="F524" s="93" t="s">
        <v>707</v>
      </c>
      <c r="G524" s="523" t="s">
        <v>911</v>
      </c>
      <c r="H524" s="523"/>
      <c r="I524" s="523"/>
      <c r="J524" s="523"/>
      <c r="K524" s="585"/>
      <c r="L524" s="603" t="e">
        <f>#REF!-#REF!*10%</f>
        <v>#REF!</v>
      </c>
    </row>
    <row r="525" spans="1:12" ht="15" customHeight="1" x14ac:dyDescent="0.25">
      <c r="A525" s="564"/>
      <c r="B525" s="568"/>
      <c r="C525" s="614"/>
      <c r="D525" s="709"/>
      <c r="E525" s="448"/>
      <c r="F525" s="93" t="s">
        <v>708</v>
      </c>
      <c r="G525" s="523" t="s">
        <v>390</v>
      </c>
      <c r="H525" s="523"/>
      <c r="I525" s="523"/>
      <c r="J525" s="523"/>
      <c r="K525" s="585"/>
      <c r="L525" s="603" t="e">
        <f>#REF!-#REF!*10%</f>
        <v>#REF!</v>
      </c>
    </row>
    <row r="526" spans="1:12" ht="15" customHeight="1" x14ac:dyDescent="0.25">
      <c r="A526" s="564"/>
      <c r="B526" s="568"/>
      <c r="C526" s="614"/>
      <c r="D526" s="709"/>
      <c r="E526" s="448"/>
      <c r="F526" s="148" t="s">
        <v>377</v>
      </c>
      <c r="G526" s="523" t="s">
        <v>387</v>
      </c>
      <c r="H526" s="523"/>
      <c r="I526" s="523"/>
      <c r="J526" s="523"/>
      <c r="K526" s="585"/>
      <c r="L526" s="603" t="e">
        <f>#REF!-#REF!*10%</f>
        <v>#REF!</v>
      </c>
    </row>
    <row r="527" spans="1:12" ht="15" customHeight="1" x14ac:dyDescent="0.25">
      <c r="A527" s="564"/>
      <c r="B527" s="568"/>
      <c r="C527" s="614"/>
      <c r="D527" s="709"/>
      <c r="E527" s="448"/>
      <c r="F527" s="148" t="s">
        <v>562</v>
      </c>
      <c r="G527" s="523" t="s">
        <v>1024</v>
      </c>
      <c r="H527" s="523"/>
      <c r="I527" s="523"/>
      <c r="J527" s="523"/>
      <c r="K527" s="585"/>
      <c r="L527" s="603" t="e">
        <f>#REF!-#REF!*10%</f>
        <v>#REF!</v>
      </c>
    </row>
    <row r="528" spans="1:12" ht="15" customHeight="1" x14ac:dyDescent="0.25">
      <c r="A528" s="564"/>
      <c r="B528" s="568"/>
      <c r="C528" s="614"/>
      <c r="D528" s="709"/>
      <c r="E528" s="448"/>
      <c r="F528" s="148" t="s">
        <v>570</v>
      </c>
      <c r="G528" s="523" t="s">
        <v>613</v>
      </c>
      <c r="H528" s="523"/>
      <c r="I528" s="523"/>
      <c r="J528" s="523"/>
      <c r="K528" s="585"/>
      <c r="L528" s="603" t="e">
        <f>#REF!-#REF!*10%</f>
        <v>#REF!</v>
      </c>
    </row>
    <row r="529" spans="1:12" ht="15" customHeight="1" x14ac:dyDescent="0.25">
      <c r="A529" s="564"/>
      <c r="B529" s="568"/>
      <c r="C529" s="614"/>
      <c r="D529" s="709"/>
      <c r="E529" s="448"/>
      <c r="F529" s="167" t="s">
        <v>84</v>
      </c>
      <c r="G529" s="465" t="s">
        <v>1711</v>
      </c>
      <c r="H529" s="465"/>
      <c r="I529" s="465"/>
      <c r="J529" s="465"/>
      <c r="K529" s="585"/>
      <c r="L529" s="603" t="e">
        <f>#REF!-#REF!*10%</f>
        <v>#REF!</v>
      </c>
    </row>
    <row r="530" spans="1:12" ht="15" customHeight="1" x14ac:dyDescent="0.25">
      <c r="A530" s="564"/>
      <c r="B530" s="569"/>
      <c r="C530" s="614"/>
      <c r="D530" s="709"/>
      <c r="E530" s="448"/>
      <c r="F530" s="136" t="s">
        <v>1016</v>
      </c>
      <c r="G530" s="454">
        <v>5</v>
      </c>
      <c r="H530" s="454"/>
      <c r="I530" s="454"/>
      <c r="J530" s="454"/>
      <c r="K530" s="585"/>
      <c r="L530" s="603" t="e">
        <f>#REF!-#REF!*10%</f>
        <v>#REF!</v>
      </c>
    </row>
  </sheetData>
  <sheetProtection sort="0"/>
  <mergeCells count="649">
    <mergeCell ref="K221:K236"/>
    <mergeCell ref="K237:K251"/>
    <mergeCell ref="K252:K267"/>
    <mergeCell ref="K268:K282"/>
    <mergeCell ref="K283:K298"/>
    <mergeCell ref="L454:L468"/>
    <mergeCell ref="L469:L484"/>
    <mergeCell ref="L423:L437"/>
    <mergeCell ref="L438:L453"/>
    <mergeCell ref="A1:L1"/>
    <mergeCell ref="K485:K499"/>
    <mergeCell ref="K500:K515"/>
    <mergeCell ref="K516:K530"/>
    <mergeCell ref="L516:L530"/>
    <mergeCell ref="K4:K19"/>
    <mergeCell ref="K20:K34"/>
    <mergeCell ref="K35:K50"/>
    <mergeCell ref="K51:K65"/>
    <mergeCell ref="K66:K81"/>
    <mergeCell ref="K82:K96"/>
    <mergeCell ref="K97:K112"/>
    <mergeCell ref="K113:K127"/>
    <mergeCell ref="K128:K143"/>
    <mergeCell ref="K144:K158"/>
    <mergeCell ref="K159:K174"/>
    <mergeCell ref="K175:K189"/>
    <mergeCell ref="K190:K205"/>
    <mergeCell ref="K206:K220"/>
    <mergeCell ref="L314:L329"/>
    <mergeCell ref="L330:L344"/>
    <mergeCell ref="L345:L360"/>
    <mergeCell ref="L392:L406"/>
    <mergeCell ref="L407:L422"/>
    <mergeCell ref="L361:L375"/>
    <mergeCell ref="L376:L391"/>
    <mergeCell ref="L485:L499"/>
    <mergeCell ref="L500:L515"/>
    <mergeCell ref="L175:L189"/>
    <mergeCell ref="L190:L205"/>
    <mergeCell ref="L206:L220"/>
    <mergeCell ref="L221:L236"/>
    <mergeCell ref="L237:L251"/>
    <mergeCell ref="L252:L267"/>
    <mergeCell ref="L268:L282"/>
    <mergeCell ref="L283:L298"/>
    <mergeCell ref="L299:L313"/>
    <mergeCell ref="L51:L65"/>
    <mergeCell ref="L66:L81"/>
    <mergeCell ref="L35:L50"/>
    <mergeCell ref="L82:L96"/>
    <mergeCell ref="L97:L112"/>
    <mergeCell ref="L113:L127"/>
    <mergeCell ref="L128:L143"/>
    <mergeCell ref="L144:L158"/>
    <mergeCell ref="L159:L174"/>
    <mergeCell ref="K392:K406"/>
    <mergeCell ref="K407:K422"/>
    <mergeCell ref="K423:K437"/>
    <mergeCell ref="K438:K453"/>
    <mergeCell ref="K454:K468"/>
    <mergeCell ref="K345:K360"/>
    <mergeCell ref="K361:K375"/>
    <mergeCell ref="K299:K313"/>
    <mergeCell ref="K314:K329"/>
    <mergeCell ref="K330:K344"/>
    <mergeCell ref="K376:K391"/>
    <mergeCell ref="G72:J72"/>
    <mergeCell ref="G41:J41"/>
    <mergeCell ref="G442:J442"/>
    <mergeCell ref="G411:J411"/>
    <mergeCell ref="G380:J380"/>
    <mergeCell ref="G349:J349"/>
    <mergeCell ref="G318:J318"/>
    <mergeCell ref="G287:J287"/>
    <mergeCell ref="G256:J256"/>
    <mergeCell ref="G225:J225"/>
    <mergeCell ref="G194:J194"/>
    <mergeCell ref="G163:J163"/>
    <mergeCell ref="G132:J132"/>
    <mergeCell ref="G101:J101"/>
    <mergeCell ref="G70:J70"/>
    <mergeCell ref="G45:J45"/>
    <mergeCell ref="G90:J90"/>
    <mergeCell ref="G91:J91"/>
    <mergeCell ref="G109:J109"/>
    <mergeCell ref="G421:J421"/>
    <mergeCell ref="G422:J422"/>
    <mergeCell ref="G423:J423"/>
    <mergeCell ref="G412:J412"/>
    <mergeCell ref="G352:J352"/>
    <mergeCell ref="B314:B344"/>
    <mergeCell ref="B345:B375"/>
    <mergeCell ref="B376:B406"/>
    <mergeCell ref="B407:B437"/>
    <mergeCell ref="B438:B468"/>
    <mergeCell ref="B4:B34"/>
    <mergeCell ref="B35:B65"/>
    <mergeCell ref="B66:B96"/>
    <mergeCell ref="B97:B127"/>
    <mergeCell ref="B128:B158"/>
    <mergeCell ref="B159:B189"/>
    <mergeCell ref="B190:B220"/>
    <mergeCell ref="B221:B251"/>
    <mergeCell ref="B252:B282"/>
    <mergeCell ref="G431:J431"/>
    <mergeCell ref="G426:J426"/>
    <mergeCell ref="G370:J370"/>
    <mergeCell ref="G382:J382"/>
    <mergeCell ref="G372:J372"/>
    <mergeCell ref="G428:J428"/>
    <mergeCell ref="G429:J429"/>
    <mergeCell ref="G430:J430"/>
    <mergeCell ref="G388:J388"/>
    <mergeCell ref="G390:J390"/>
    <mergeCell ref="G391:J391"/>
    <mergeCell ref="G376:J376"/>
    <mergeCell ref="G377:J377"/>
    <mergeCell ref="G383:J383"/>
    <mergeCell ref="G418:J418"/>
    <mergeCell ref="G417:J417"/>
    <mergeCell ref="G384:J384"/>
    <mergeCell ref="G288:J288"/>
    <mergeCell ref="G333:J333"/>
    <mergeCell ref="G334:J334"/>
    <mergeCell ref="G279:J279"/>
    <mergeCell ref="G280:J280"/>
    <mergeCell ref="G310:J310"/>
    <mergeCell ref="G311:J311"/>
    <mergeCell ref="G341:J341"/>
    <mergeCell ref="G342:J342"/>
    <mergeCell ref="G324:J324"/>
    <mergeCell ref="G330:J330"/>
    <mergeCell ref="G319:J319"/>
    <mergeCell ref="G327:J327"/>
    <mergeCell ref="G329:J329"/>
    <mergeCell ref="E283:E313"/>
    <mergeCell ref="E314:E344"/>
    <mergeCell ref="E345:E375"/>
    <mergeCell ref="E376:E406"/>
    <mergeCell ref="E407:E437"/>
    <mergeCell ref="E438:E468"/>
    <mergeCell ref="E4:E34"/>
    <mergeCell ref="E35:E65"/>
    <mergeCell ref="E66:E96"/>
    <mergeCell ref="E97:E127"/>
    <mergeCell ref="E128:E158"/>
    <mergeCell ref="E159:E189"/>
    <mergeCell ref="E190:E220"/>
    <mergeCell ref="E221:E251"/>
    <mergeCell ref="E252:E282"/>
    <mergeCell ref="G468:J468"/>
    <mergeCell ref="G34:J34"/>
    <mergeCell ref="G65:J65"/>
    <mergeCell ref="G96:J96"/>
    <mergeCell ref="G127:J127"/>
    <mergeCell ref="G158:J158"/>
    <mergeCell ref="G189:J189"/>
    <mergeCell ref="G220:J220"/>
    <mergeCell ref="G251:J251"/>
    <mergeCell ref="G282:J282"/>
    <mergeCell ref="G313:J313"/>
    <mergeCell ref="G344:J344"/>
    <mergeCell ref="G375:J375"/>
    <mergeCell ref="G406:J406"/>
    <mergeCell ref="G437:J437"/>
    <mergeCell ref="G381:J381"/>
    <mergeCell ref="G350:J350"/>
    <mergeCell ref="G427:J427"/>
    <mergeCell ref="G457:J457"/>
    <mergeCell ref="G458:J458"/>
    <mergeCell ref="G448:J448"/>
    <mergeCell ref="G374:J374"/>
    <mergeCell ref="G465:J465"/>
    <mergeCell ref="G55:J55"/>
    <mergeCell ref="G446:J446"/>
    <mergeCell ref="G447:J447"/>
    <mergeCell ref="G26:J26"/>
    <mergeCell ref="G27:J27"/>
    <mergeCell ref="G28:J28"/>
    <mergeCell ref="G29:J29"/>
    <mergeCell ref="G47:J47"/>
    <mergeCell ref="G31:J31"/>
    <mergeCell ref="G32:J32"/>
    <mergeCell ref="G62:J62"/>
    <mergeCell ref="G63:J63"/>
    <mergeCell ref="G58:J58"/>
    <mergeCell ref="G39:J39"/>
    <mergeCell ref="G48:J48"/>
    <mergeCell ref="G49:J49"/>
    <mergeCell ref="G50:J50"/>
    <mergeCell ref="G51:J51"/>
    <mergeCell ref="G40:J40"/>
    <mergeCell ref="G46:J46"/>
    <mergeCell ref="G351:J351"/>
    <mergeCell ref="G320:J320"/>
    <mergeCell ref="G289:J289"/>
    <mergeCell ref="G258:J258"/>
    <mergeCell ref="G227:J227"/>
    <mergeCell ref="G449:J449"/>
    <mergeCell ref="G451:J451"/>
    <mergeCell ref="G452:J452"/>
    <mergeCell ref="G453:J453"/>
    <mergeCell ref="G454:J454"/>
    <mergeCell ref="G461:J461"/>
    <mergeCell ref="G462:J462"/>
    <mergeCell ref="G463:J463"/>
    <mergeCell ref="G459:J459"/>
    <mergeCell ref="G460:J460"/>
    <mergeCell ref="G455:J455"/>
    <mergeCell ref="G456:J456"/>
    <mergeCell ref="G60:J60"/>
    <mergeCell ref="G73:J73"/>
    <mergeCell ref="G252:J252"/>
    <mergeCell ref="G253:J253"/>
    <mergeCell ref="G260:J260"/>
    <mergeCell ref="G262:J262"/>
    <mergeCell ref="G337:J337"/>
    <mergeCell ref="G338:J338"/>
    <mergeCell ref="G339:J339"/>
    <mergeCell ref="G325:J325"/>
    <mergeCell ref="G312:J312"/>
    <mergeCell ref="G314:J314"/>
    <mergeCell ref="G315:J315"/>
    <mergeCell ref="G268:J268"/>
    <mergeCell ref="G292:J292"/>
    <mergeCell ref="G305:J305"/>
    <mergeCell ref="G300:J300"/>
    <mergeCell ref="G301:J301"/>
    <mergeCell ref="G302:J302"/>
    <mergeCell ref="G304:J304"/>
    <mergeCell ref="G307:J307"/>
    <mergeCell ref="G306:J306"/>
    <mergeCell ref="G309:J309"/>
    <mergeCell ref="G308:J308"/>
    <mergeCell ref="G74:J74"/>
    <mergeCell ref="C35:C65"/>
    <mergeCell ref="G35:J35"/>
    <mergeCell ref="G36:J36"/>
    <mergeCell ref="G42:J42"/>
    <mergeCell ref="G43:J43"/>
    <mergeCell ref="G44:J44"/>
    <mergeCell ref="G82:J82"/>
    <mergeCell ref="G77:J77"/>
    <mergeCell ref="G79:J79"/>
    <mergeCell ref="G80:J80"/>
    <mergeCell ref="G81:J81"/>
    <mergeCell ref="G64:J64"/>
    <mergeCell ref="G52:J52"/>
    <mergeCell ref="G53:J53"/>
    <mergeCell ref="G54:J54"/>
    <mergeCell ref="G61:J61"/>
    <mergeCell ref="G78:J78"/>
    <mergeCell ref="G71:J71"/>
    <mergeCell ref="G56:J56"/>
    <mergeCell ref="G57:J57"/>
    <mergeCell ref="G67:J67"/>
    <mergeCell ref="G66:J66"/>
    <mergeCell ref="G59:J59"/>
    <mergeCell ref="G137:J137"/>
    <mergeCell ref="G124:J124"/>
    <mergeCell ref="G125:J125"/>
    <mergeCell ref="G75:J75"/>
    <mergeCell ref="G95:J95"/>
    <mergeCell ref="G87:J87"/>
    <mergeCell ref="G115:J115"/>
    <mergeCell ref="G89:J89"/>
    <mergeCell ref="G107:J107"/>
    <mergeCell ref="G93:J93"/>
    <mergeCell ref="G94:J94"/>
    <mergeCell ref="G76:J76"/>
    <mergeCell ref="G97:J97"/>
    <mergeCell ref="G134:J134"/>
    <mergeCell ref="G103:J103"/>
    <mergeCell ref="G83:J83"/>
    <mergeCell ref="G114:J114"/>
    <mergeCell ref="G88:J88"/>
    <mergeCell ref="G84:J84"/>
    <mergeCell ref="G102:J102"/>
    <mergeCell ref="G86:J86"/>
    <mergeCell ref="G104:J104"/>
    <mergeCell ref="G105:J105"/>
    <mergeCell ref="G106:J106"/>
    <mergeCell ref="A252:A282"/>
    <mergeCell ref="D252:D282"/>
    <mergeCell ref="A221:A251"/>
    <mergeCell ref="D221:D251"/>
    <mergeCell ref="C252:C282"/>
    <mergeCell ref="C97:C127"/>
    <mergeCell ref="B283:B313"/>
    <mergeCell ref="A35:A65"/>
    <mergeCell ref="D35:D65"/>
    <mergeCell ref="C221:C251"/>
    <mergeCell ref="A66:A96"/>
    <mergeCell ref="D66:D96"/>
    <mergeCell ref="C66:C96"/>
    <mergeCell ref="A190:A220"/>
    <mergeCell ref="D190:D220"/>
    <mergeCell ref="C190:C220"/>
    <mergeCell ref="D159:D189"/>
    <mergeCell ref="A97:A127"/>
    <mergeCell ref="D97:D127"/>
    <mergeCell ref="A159:A189"/>
    <mergeCell ref="A128:A158"/>
    <mergeCell ref="C128:C158"/>
    <mergeCell ref="D128:D158"/>
    <mergeCell ref="C159:C189"/>
    <mergeCell ref="F2:J2"/>
    <mergeCell ref="C4:C34"/>
    <mergeCell ref="G4:J4"/>
    <mergeCell ref="G5:J5"/>
    <mergeCell ref="G11:J11"/>
    <mergeCell ref="G12:J12"/>
    <mergeCell ref="G13:J13"/>
    <mergeCell ref="G33:J33"/>
    <mergeCell ref="A4:A34"/>
    <mergeCell ref="D4:D34"/>
    <mergeCell ref="G30:J30"/>
    <mergeCell ref="G21:J21"/>
    <mergeCell ref="G22:J22"/>
    <mergeCell ref="G23:J23"/>
    <mergeCell ref="G24:J24"/>
    <mergeCell ref="G9:J9"/>
    <mergeCell ref="G16:J16"/>
    <mergeCell ref="G14:J14"/>
    <mergeCell ref="G15:J15"/>
    <mergeCell ref="G8:J8"/>
    <mergeCell ref="G10:J10"/>
    <mergeCell ref="A3:L3"/>
    <mergeCell ref="L4:L19"/>
    <mergeCell ref="L20:L34"/>
    <mergeCell ref="A438:A468"/>
    <mergeCell ref="C438:C468"/>
    <mergeCell ref="D438:D468"/>
    <mergeCell ref="A407:A437"/>
    <mergeCell ref="C407:C437"/>
    <mergeCell ref="D407:D437"/>
    <mergeCell ref="C314:C344"/>
    <mergeCell ref="C283:C313"/>
    <mergeCell ref="G275:J275"/>
    <mergeCell ref="G294:J294"/>
    <mergeCell ref="G296:J296"/>
    <mergeCell ref="G297:J297"/>
    <mergeCell ref="G298:J298"/>
    <mergeCell ref="G299:J299"/>
    <mergeCell ref="G276:J276"/>
    <mergeCell ref="G392:J392"/>
    <mergeCell ref="G293:J293"/>
    <mergeCell ref="A283:A313"/>
    <mergeCell ref="G295:J295"/>
    <mergeCell ref="G283:J283"/>
    <mergeCell ref="G284:J284"/>
    <mergeCell ref="G290:J290"/>
    <mergeCell ref="G291:J291"/>
    <mergeCell ref="D283:D313"/>
    <mergeCell ref="A376:A406"/>
    <mergeCell ref="C376:C406"/>
    <mergeCell ref="G201:J201"/>
    <mergeCell ref="G211:J211"/>
    <mergeCell ref="G190:J190"/>
    <mergeCell ref="G191:J191"/>
    <mergeCell ref="G197:J197"/>
    <mergeCell ref="G156:J156"/>
    <mergeCell ref="G233:J233"/>
    <mergeCell ref="G172:J172"/>
    <mergeCell ref="G207:J207"/>
    <mergeCell ref="G208:J208"/>
    <mergeCell ref="G209:J209"/>
    <mergeCell ref="G205:J205"/>
    <mergeCell ref="G203:J203"/>
    <mergeCell ref="G171:J171"/>
    <mergeCell ref="G213:J213"/>
    <mergeCell ref="G216:J216"/>
    <mergeCell ref="G204:J204"/>
    <mergeCell ref="G180:J180"/>
    <mergeCell ref="G187:J187"/>
    <mergeCell ref="G281:J281"/>
    <mergeCell ref="G277:J277"/>
    <mergeCell ref="G303:J303"/>
    <mergeCell ref="G164:J164"/>
    <mergeCell ref="G185:J185"/>
    <mergeCell ref="G184:J184"/>
    <mergeCell ref="G160:J160"/>
    <mergeCell ref="G166:J166"/>
    <mergeCell ref="G157:J157"/>
    <mergeCell ref="G173:J173"/>
    <mergeCell ref="G168:J168"/>
    <mergeCell ref="G167:J167"/>
    <mergeCell ref="G179:J179"/>
    <mergeCell ref="G170:J170"/>
    <mergeCell ref="G178:J178"/>
    <mergeCell ref="G159:J159"/>
    <mergeCell ref="G165:J165"/>
    <mergeCell ref="G151:J151"/>
    <mergeCell ref="G152:J152"/>
    <mergeCell ref="G153:J153"/>
    <mergeCell ref="G116:J116"/>
    <mergeCell ref="G117:J117"/>
    <mergeCell ref="G123:J123"/>
    <mergeCell ref="G138:J138"/>
    <mergeCell ref="G155:J155"/>
    <mergeCell ref="G133:J133"/>
    <mergeCell ref="G146:J146"/>
    <mergeCell ref="G147:J147"/>
    <mergeCell ref="G139:J139"/>
    <mergeCell ref="G141:J141"/>
    <mergeCell ref="G142:J142"/>
    <mergeCell ref="G143:J143"/>
    <mergeCell ref="G144:J144"/>
    <mergeCell ref="G145:J145"/>
    <mergeCell ref="G118:J118"/>
    <mergeCell ref="G119:J119"/>
    <mergeCell ref="G128:J128"/>
    <mergeCell ref="G129:J129"/>
    <mergeCell ref="G120:J120"/>
    <mergeCell ref="G135:J135"/>
    <mergeCell ref="G136:J136"/>
    <mergeCell ref="G186:J186"/>
    <mergeCell ref="G195:J195"/>
    <mergeCell ref="G202:J202"/>
    <mergeCell ref="G175:J175"/>
    <mergeCell ref="G176:J176"/>
    <mergeCell ref="G169:J169"/>
    <mergeCell ref="G177:J177"/>
    <mergeCell ref="G174:J174"/>
    <mergeCell ref="G198:J198"/>
    <mergeCell ref="G188:J188"/>
    <mergeCell ref="G181:J181"/>
    <mergeCell ref="G182:J182"/>
    <mergeCell ref="G183:J183"/>
    <mergeCell ref="G196:J196"/>
    <mergeCell ref="G110:J110"/>
    <mergeCell ref="G85:J85"/>
    <mergeCell ref="G92:J92"/>
    <mergeCell ref="G108:J108"/>
    <mergeCell ref="G98:J98"/>
    <mergeCell ref="G385:J385"/>
    <mergeCell ref="G405:J405"/>
    <mergeCell ref="G386:J386"/>
    <mergeCell ref="G393:J393"/>
    <mergeCell ref="G394:J394"/>
    <mergeCell ref="G395:J395"/>
    <mergeCell ref="G396:J396"/>
    <mergeCell ref="G402:J402"/>
    <mergeCell ref="G397:J397"/>
    <mergeCell ref="G398:J398"/>
    <mergeCell ref="G399:J399"/>
    <mergeCell ref="G400:J400"/>
    <mergeCell ref="G401:J401"/>
    <mergeCell ref="G403:J403"/>
    <mergeCell ref="G404:J404"/>
    <mergeCell ref="G373:J373"/>
    <mergeCell ref="G321:J321"/>
    <mergeCell ref="G322:J322"/>
    <mergeCell ref="G323:J323"/>
    <mergeCell ref="G353:J353"/>
    <mergeCell ref="G354:J354"/>
    <mergeCell ref="G343:J343"/>
    <mergeCell ref="G345:J345"/>
    <mergeCell ref="G369:J369"/>
    <mergeCell ref="G340:J340"/>
    <mergeCell ref="G355:J355"/>
    <mergeCell ref="G328:J328"/>
    <mergeCell ref="G357:J357"/>
    <mergeCell ref="G366:J366"/>
    <mergeCell ref="G367:J367"/>
    <mergeCell ref="G368:J368"/>
    <mergeCell ref="G467:J467"/>
    <mergeCell ref="G438:J438"/>
    <mergeCell ref="G439:J439"/>
    <mergeCell ref="G445:J445"/>
    <mergeCell ref="G407:J407"/>
    <mergeCell ref="G408:J408"/>
    <mergeCell ref="G414:J414"/>
    <mergeCell ref="G415:J415"/>
    <mergeCell ref="G416:J416"/>
    <mergeCell ref="G436:J436"/>
    <mergeCell ref="G424:J424"/>
    <mergeCell ref="G425:J425"/>
    <mergeCell ref="G420:J420"/>
    <mergeCell ref="G419:J419"/>
    <mergeCell ref="G466:J466"/>
    <mergeCell ref="G434:J434"/>
    <mergeCell ref="G435:J435"/>
    <mergeCell ref="G443:J443"/>
    <mergeCell ref="G432:J432"/>
    <mergeCell ref="G450:J450"/>
    <mergeCell ref="G444:J444"/>
    <mergeCell ref="G413:J413"/>
    <mergeCell ref="G464:J464"/>
    <mergeCell ref="G433:J433"/>
    <mergeCell ref="D376:D406"/>
    <mergeCell ref="A345:A375"/>
    <mergeCell ref="D345:D375"/>
    <mergeCell ref="C345:C375"/>
    <mergeCell ref="A314:A344"/>
    <mergeCell ref="D314:D344"/>
    <mergeCell ref="G356:J356"/>
    <mergeCell ref="G358:J358"/>
    <mergeCell ref="G359:J359"/>
    <mergeCell ref="G360:J360"/>
    <mergeCell ref="G361:J361"/>
    <mergeCell ref="G362:J362"/>
    <mergeCell ref="G363:J363"/>
    <mergeCell ref="G364:J364"/>
    <mergeCell ref="G365:J365"/>
    <mergeCell ref="G371:J371"/>
    <mergeCell ref="G387:J387"/>
    <mergeCell ref="G389:J389"/>
    <mergeCell ref="G326:J326"/>
    <mergeCell ref="G335:J335"/>
    <mergeCell ref="G336:J336"/>
    <mergeCell ref="G346:J346"/>
    <mergeCell ref="G331:J331"/>
    <mergeCell ref="G332:J332"/>
    <mergeCell ref="G226:J226"/>
    <mergeCell ref="G221:J221"/>
    <mergeCell ref="G222:J222"/>
    <mergeCell ref="G242:J242"/>
    <mergeCell ref="G236:J236"/>
    <mergeCell ref="G232:J232"/>
    <mergeCell ref="G234:J234"/>
    <mergeCell ref="G235:J235"/>
    <mergeCell ref="G199:J199"/>
    <mergeCell ref="G210:J210"/>
    <mergeCell ref="G200:J200"/>
    <mergeCell ref="G238:J238"/>
    <mergeCell ref="G212:J212"/>
    <mergeCell ref="G206:J206"/>
    <mergeCell ref="G214:J214"/>
    <mergeCell ref="G215:J215"/>
    <mergeCell ref="G219:J219"/>
    <mergeCell ref="G217:J217"/>
    <mergeCell ref="G218:J218"/>
    <mergeCell ref="G228:J228"/>
    <mergeCell ref="G240:J240"/>
    <mergeCell ref="G241:J241"/>
    <mergeCell ref="G272:J272"/>
    <mergeCell ref="G278:J278"/>
    <mergeCell ref="G273:J273"/>
    <mergeCell ref="G274:J274"/>
    <mergeCell ref="G263:J263"/>
    <mergeCell ref="G265:J265"/>
    <mergeCell ref="G266:J266"/>
    <mergeCell ref="G267:J267"/>
    <mergeCell ref="G17:J17"/>
    <mergeCell ref="G18:J18"/>
    <mergeCell ref="G19:J19"/>
    <mergeCell ref="G20:J20"/>
    <mergeCell ref="G111:J111"/>
    <mergeCell ref="G112:J112"/>
    <mergeCell ref="G148:J148"/>
    <mergeCell ref="G154:J154"/>
    <mergeCell ref="G121:J121"/>
    <mergeCell ref="G122:J122"/>
    <mergeCell ref="G113:J113"/>
    <mergeCell ref="G126:J126"/>
    <mergeCell ref="G25:J25"/>
    <mergeCell ref="G140:J140"/>
    <mergeCell ref="G149:J149"/>
    <mergeCell ref="G150:J150"/>
    <mergeCell ref="G271:J271"/>
    <mergeCell ref="G229:J229"/>
    <mergeCell ref="G230:J230"/>
    <mergeCell ref="G231:J231"/>
    <mergeCell ref="G239:J239"/>
    <mergeCell ref="G246:J246"/>
    <mergeCell ref="G264:J264"/>
    <mergeCell ref="G261:J261"/>
    <mergeCell ref="G257:J257"/>
    <mergeCell ref="G259:J259"/>
    <mergeCell ref="G237:J237"/>
    <mergeCell ref="G243:J243"/>
    <mergeCell ref="G269:J269"/>
    <mergeCell ref="G270:J270"/>
    <mergeCell ref="G248:J248"/>
    <mergeCell ref="G249:J249"/>
    <mergeCell ref="G247:J247"/>
    <mergeCell ref="G244:J244"/>
    <mergeCell ref="G245:J245"/>
    <mergeCell ref="G250:J250"/>
    <mergeCell ref="A469:A499"/>
    <mergeCell ref="B469:B499"/>
    <mergeCell ref="C469:C499"/>
    <mergeCell ref="D469:D499"/>
    <mergeCell ref="E469:E499"/>
    <mergeCell ref="G469:J469"/>
    <mergeCell ref="G494:J494"/>
    <mergeCell ref="G495:J495"/>
    <mergeCell ref="G496:J496"/>
    <mergeCell ref="G497:J497"/>
    <mergeCell ref="G498:J498"/>
    <mergeCell ref="G499:J499"/>
    <mergeCell ref="G490:J490"/>
    <mergeCell ref="G491:J491"/>
    <mergeCell ref="G492:J492"/>
    <mergeCell ref="G493:J493"/>
    <mergeCell ref="G485:J485"/>
    <mergeCell ref="G486:J486"/>
    <mergeCell ref="G487:J487"/>
    <mergeCell ref="G488:J488"/>
    <mergeCell ref="G489:J489"/>
    <mergeCell ref="K469:K484"/>
    <mergeCell ref="G470:J470"/>
    <mergeCell ref="G473:J473"/>
    <mergeCell ref="G474:J474"/>
    <mergeCell ref="G475:J475"/>
    <mergeCell ref="G476:J476"/>
    <mergeCell ref="G477:J477"/>
    <mergeCell ref="G478:J478"/>
    <mergeCell ref="G479:J479"/>
    <mergeCell ref="G480:J480"/>
    <mergeCell ref="G481:J481"/>
    <mergeCell ref="G482:J482"/>
    <mergeCell ref="G483:J483"/>
    <mergeCell ref="G484:J484"/>
    <mergeCell ref="G521:J521"/>
    <mergeCell ref="A500:A530"/>
    <mergeCell ref="B500:B530"/>
    <mergeCell ref="C500:C530"/>
    <mergeCell ref="D500:D530"/>
    <mergeCell ref="E500:E530"/>
    <mergeCell ref="G500:J500"/>
    <mergeCell ref="G525:J525"/>
    <mergeCell ref="G526:J526"/>
    <mergeCell ref="G527:J527"/>
    <mergeCell ref="G528:J528"/>
    <mergeCell ref="G529:J529"/>
    <mergeCell ref="G530:J530"/>
    <mergeCell ref="G522:J522"/>
    <mergeCell ref="G523:J523"/>
    <mergeCell ref="G524:J524"/>
    <mergeCell ref="G512:J512"/>
    <mergeCell ref="G513:J513"/>
    <mergeCell ref="G514:J514"/>
    <mergeCell ref="G515:J515"/>
    <mergeCell ref="G516:J516"/>
    <mergeCell ref="G517:J517"/>
    <mergeCell ref="G518:J518"/>
    <mergeCell ref="G519:J519"/>
    <mergeCell ref="G520:J520"/>
    <mergeCell ref="G501:J501"/>
    <mergeCell ref="G504:J504"/>
    <mergeCell ref="G505:J505"/>
    <mergeCell ref="G506:J506"/>
    <mergeCell ref="G507:J507"/>
    <mergeCell ref="G508:J508"/>
    <mergeCell ref="G509:J509"/>
    <mergeCell ref="G510:J510"/>
    <mergeCell ref="G511:J511"/>
  </mergeCells>
  <pageMargins left="0.17" right="0.17" top="0.74" bottom="0.17" header="0.3" footer="0.3"/>
  <pageSetup paperSize="9" scale="51" orientation="portrait" r:id="rId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4">
    <tabColor rgb="FF00B0F0"/>
  </sheetPr>
  <dimension ref="A1:R163"/>
  <sheetViews>
    <sheetView zoomScale="85" zoomScaleNormal="85" zoomScaleSheetLayoutView="80" workbookViewId="0">
      <selection activeCell="A2" sqref="A2"/>
    </sheetView>
  </sheetViews>
  <sheetFormatPr defaultRowHeight="27.75" customHeight="1" x14ac:dyDescent="0.3"/>
  <cols>
    <col min="1" max="2" width="4.7109375" style="166" customWidth="1"/>
    <col min="3" max="3" width="21.7109375" style="366" customWidth="1"/>
    <col min="4" max="4" width="71.7109375" style="52" customWidth="1"/>
    <col min="5" max="5" width="30.7109375" style="52" customWidth="1"/>
    <col min="6" max="6" width="32.7109375" style="168" customWidth="1"/>
    <col min="7" max="10" width="8.28515625" style="169" customWidth="1"/>
    <col min="11" max="11" width="13" style="169" customWidth="1"/>
    <col min="12" max="12" width="30.42578125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07" t="s">
        <v>73</v>
      </c>
      <c r="B2" s="406" t="s">
        <v>1191</v>
      </c>
      <c r="C2" s="407" t="s">
        <v>74</v>
      </c>
      <c r="D2" s="407" t="s">
        <v>1022</v>
      </c>
      <c r="E2" s="407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719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7">
        <v>1</v>
      </c>
      <c r="B4" s="567"/>
      <c r="C4" s="608" t="s">
        <v>752</v>
      </c>
      <c r="D4" s="733"/>
      <c r="E4" s="459"/>
      <c r="F4" s="408" t="s">
        <v>81</v>
      </c>
      <c r="G4" s="715" t="s">
        <v>6</v>
      </c>
      <c r="H4" s="715"/>
      <c r="I4" s="715"/>
      <c r="J4" s="715"/>
      <c r="K4" s="713">
        <v>3</v>
      </c>
      <c r="L4" s="439">
        <v>30703</v>
      </c>
    </row>
    <row r="5" spans="1:12" ht="15" customHeight="1" x14ac:dyDescent="0.25">
      <c r="A5" s="568"/>
      <c r="B5" s="568"/>
      <c r="C5" s="609"/>
      <c r="D5" s="732"/>
      <c r="E5" s="624"/>
      <c r="F5" s="94" t="s">
        <v>80</v>
      </c>
      <c r="G5" s="469">
        <v>50</v>
      </c>
      <c r="H5" s="469"/>
      <c r="I5" s="469"/>
      <c r="J5" s="469"/>
      <c r="K5" s="583"/>
      <c r="L5" s="602"/>
    </row>
    <row r="6" spans="1:12" ht="15" customHeight="1" x14ac:dyDescent="0.25">
      <c r="A6" s="568"/>
      <c r="B6" s="568"/>
      <c r="C6" s="609"/>
      <c r="D6" s="732"/>
      <c r="E6" s="624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8"/>
      <c r="B7" s="568"/>
      <c r="C7" s="609"/>
      <c r="D7" s="732"/>
      <c r="E7" s="624"/>
      <c r="F7" s="94" t="s">
        <v>817</v>
      </c>
      <c r="G7" s="243">
        <f>G5*114</f>
        <v>5700</v>
      </c>
      <c r="H7" s="244">
        <f>G5*128</f>
        <v>6400</v>
      </c>
      <c r="I7" s="246">
        <f>G5*143</f>
        <v>7150</v>
      </c>
      <c r="J7" s="245">
        <f>G5*148</f>
        <v>7400</v>
      </c>
      <c r="K7" s="583"/>
      <c r="L7" s="602"/>
    </row>
    <row r="8" spans="1:12" ht="15" customHeight="1" x14ac:dyDescent="0.25">
      <c r="A8" s="568"/>
      <c r="B8" s="568"/>
      <c r="C8" s="609"/>
      <c r="D8" s="732"/>
      <c r="E8" s="624"/>
      <c r="F8" s="94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8"/>
      <c r="B9" s="568"/>
      <c r="C9" s="609"/>
      <c r="D9" s="732"/>
      <c r="E9" s="624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8"/>
      <c r="B10" s="568"/>
      <c r="C10" s="609"/>
      <c r="D10" s="732"/>
      <c r="E10" s="624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8"/>
      <c r="B11" s="568"/>
      <c r="C11" s="609"/>
      <c r="D11" s="732"/>
      <c r="E11" s="624"/>
      <c r="F11" s="94" t="s">
        <v>83</v>
      </c>
      <c r="G11" s="523">
        <v>65</v>
      </c>
      <c r="H11" s="523"/>
      <c r="I11" s="523"/>
      <c r="J11" s="523"/>
      <c r="K11" s="583"/>
      <c r="L11" s="602"/>
    </row>
    <row r="12" spans="1:12" ht="15" customHeight="1" x14ac:dyDescent="0.25">
      <c r="A12" s="568"/>
      <c r="B12" s="568"/>
      <c r="C12" s="609"/>
      <c r="D12" s="732"/>
      <c r="E12" s="624"/>
      <c r="F12" s="94" t="s">
        <v>396</v>
      </c>
      <c r="G12" s="523" t="s">
        <v>1082</v>
      </c>
      <c r="H12" s="523"/>
      <c r="I12" s="523"/>
      <c r="J12" s="523"/>
      <c r="K12" s="583"/>
      <c r="L12" s="602"/>
    </row>
    <row r="13" spans="1:12" ht="15" customHeight="1" x14ac:dyDescent="0.25">
      <c r="A13" s="568"/>
      <c r="B13" s="568"/>
      <c r="C13" s="609"/>
      <c r="D13" s="732"/>
      <c r="E13" s="624"/>
      <c r="F13" s="94" t="s">
        <v>1103</v>
      </c>
      <c r="G13" s="743" t="s">
        <v>1105</v>
      </c>
      <c r="H13" s="523"/>
      <c r="I13" s="523"/>
      <c r="J13" s="523"/>
      <c r="K13" s="583"/>
      <c r="L13" s="602"/>
    </row>
    <row r="14" spans="1:12" ht="15" customHeight="1" x14ac:dyDescent="0.25">
      <c r="A14" s="568"/>
      <c r="B14" s="568"/>
      <c r="C14" s="609"/>
      <c r="D14" s="732"/>
      <c r="E14" s="624"/>
      <c r="F14" s="94" t="s">
        <v>1101</v>
      </c>
      <c r="G14" s="523" t="s">
        <v>1102</v>
      </c>
      <c r="H14" s="523"/>
      <c r="I14" s="523"/>
      <c r="J14" s="523"/>
      <c r="K14" s="583"/>
      <c r="L14" s="602"/>
    </row>
    <row r="15" spans="1:12" ht="15" customHeight="1" x14ac:dyDescent="0.25">
      <c r="A15" s="568"/>
      <c r="B15" s="568"/>
      <c r="C15" s="609"/>
      <c r="D15" s="732"/>
      <c r="E15" s="624"/>
      <c r="F15" s="168" t="s">
        <v>1712</v>
      </c>
      <c r="G15" s="428" t="s">
        <v>1713</v>
      </c>
      <c r="H15" s="428" t="s">
        <v>1714</v>
      </c>
      <c r="I15" s="428" t="s">
        <v>1715</v>
      </c>
      <c r="J15" s="428" t="s">
        <v>1716</v>
      </c>
      <c r="K15" s="583"/>
      <c r="L15" s="602"/>
    </row>
    <row r="16" spans="1:12" ht="15" customHeight="1" x14ac:dyDescent="0.25">
      <c r="A16" s="568"/>
      <c r="B16" s="568"/>
      <c r="C16" s="609"/>
      <c r="D16" s="732"/>
      <c r="E16" s="624"/>
      <c r="F16" s="148" t="s">
        <v>379</v>
      </c>
      <c r="G16" s="523" t="s">
        <v>399</v>
      </c>
      <c r="H16" s="523"/>
      <c r="I16" s="523"/>
      <c r="J16" s="523"/>
      <c r="K16" s="583"/>
      <c r="L16" s="602"/>
    </row>
    <row r="17" spans="1:12" ht="15" customHeight="1" x14ac:dyDescent="0.25">
      <c r="A17" s="568"/>
      <c r="B17" s="568"/>
      <c r="C17" s="609"/>
      <c r="D17" s="732"/>
      <c r="E17" s="624"/>
      <c r="F17" s="93" t="s">
        <v>701</v>
      </c>
      <c r="G17" s="523">
        <v>100000</v>
      </c>
      <c r="H17" s="523"/>
      <c r="I17" s="523"/>
      <c r="J17" s="523"/>
      <c r="K17" s="583"/>
      <c r="L17" s="602"/>
    </row>
    <row r="18" spans="1:12" ht="15" customHeight="1" x14ac:dyDescent="0.25">
      <c r="A18" s="568"/>
      <c r="B18" s="568"/>
      <c r="C18" s="609"/>
      <c r="D18" s="732"/>
      <c r="E18" s="624"/>
      <c r="F18" s="148" t="s">
        <v>257</v>
      </c>
      <c r="G18" s="523" t="s">
        <v>378</v>
      </c>
      <c r="H18" s="523"/>
      <c r="I18" s="523"/>
      <c r="J18" s="523"/>
      <c r="K18" s="583"/>
      <c r="L18" s="602"/>
    </row>
    <row r="19" spans="1:12" ht="15" customHeight="1" x14ac:dyDescent="0.25">
      <c r="A19" s="568"/>
      <c r="B19" s="568"/>
      <c r="C19" s="609"/>
      <c r="D19" s="732"/>
      <c r="E19" s="624"/>
      <c r="F19" s="148" t="s">
        <v>376</v>
      </c>
      <c r="G19" s="523" t="s">
        <v>400</v>
      </c>
      <c r="H19" s="523"/>
      <c r="I19" s="523"/>
      <c r="J19" s="523"/>
      <c r="K19" s="583"/>
      <c r="L19" s="602"/>
    </row>
    <row r="20" spans="1:12" ht="15" customHeight="1" x14ac:dyDescent="0.25">
      <c r="A20" s="568"/>
      <c r="B20" s="568"/>
      <c r="C20" s="609"/>
      <c r="D20" s="732"/>
      <c r="E20" s="624"/>
      <c r="F20" s="148" t="s">
        <v>381</v>
      </c>
      <c r="G20" s="523" t="s">
        <v>1296</v>
      </c>
      <c r="H20" s="523"/>
      <c r="I20" s="523"/>
      <c r="J20" s="523"/>
      <c r="K20" s="583"/>
      <c r="L20" s="602"/>
    </row>
    <row r="21" spans="1:12" ht="15" customHeight="1" x14ac:dyDescent="0.25">
      <c r="A21" s="568"/>
      <c r="B21" s="568"/>
      <c r="C21" s="609"/>
      <c r="D21" s="732"/>
      <c r="E21" s="624"/>
      <c r="F21" s="148" t="s">
        <v>383</v>
      </c>
      <c r="G21" s="523" t="s">
        <v>1296</v>
      </c>
      <c r="H21" s="523"/>
      <c r="I21" s="523"/>
      <c r="J21" s="523"/>
      <c r="K21" s="584">
        <v>5</v>
      </c>
      <c r="L21" s="533">
        <v>32852</v>
      </c>
    </row>
    <row r="22" spans="1:12" ht="15" customHeight="1" x14ac:dyDescent="0.25">
      <c r="A22" s="568"/>
      <c r="B22" s="568"/>
      <c r="C22" s="609"/>
      <c r="D22" s="732"/>
      <c r="E22" s="624"/>
      <c r="F22" s="148" t="s">
        <v>402</v>
      </c>
      <c r="G22" s="523" t="s">
        <v>1297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8"/>
      <c r="B23" s="568"/>
      <c r="C23" s="609"/>
      <c r="D23" s="732"/>
      <c r="E23" s="624"/>
      <c r="F23" s="148" t="s">
        <v>403</v>
      </c>
      <c r="G23" s="523" t="s">
        <v>404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8"/>
      <c r="B24" s="568"/>
      <c r="C24" s="609"/>
      <c r="D24" s="732"/>
      <c r="E24" s="624"/>
      <c r="F24" s="94" t="s">
        <v>358</v>
      </c>
      <c r="G24" s="523" t="s">
        <v>359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8"/>
      <c r="B25" s="568"/>
      <c r="C25" s="609"/>
      <c r="D25" s="732"/>
      <c r="E25" s="624"/>
      <c r="F25" s="148" t="s">
        <v>389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8"/>
      <c r="B26" s="568"/>
      <c r="C26" s="609"/>
      <c r="D26" s="732"/>
      <c r="E26" s="624"/>
      <c r="F26" s="93" t="s">
        <v>704</v>
      </c>
      <c r="G26" s="523" t="s">
        <v>705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8"/>
      <c r="B27" s="568"/>
      <c r="C27" s="609"/>
      <c r="D27" s="732"/>
      <c r="E27" s="624"/>
      <c r="F27" s="93" t="s">
        <v>706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8"/>
      <c r="B28" s="568"/>
      <c r="C28" s="609"/>
      <c r="D28" s="732"/>
      <c r="E28" s="624"/>
      <c r="F28" s="93" t="s">
        <v>1271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8"/>
      <c r="B29" s="568"/>
      <c r="C29" s="609"/>
      <c r="D29" s="732"/>
      <c r="E29" s="624"/>
      <c r="F29" s="93" t="s">
        <v>707</v>
      </c>
      <c r="G29" s="523" t="s">
        <v>1270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68"/>
      <c r="B30" s="568"/>
      <c r="C30" s="609"/>
      <c r="D30" s="732"/>
      <c r="E30" s="624"/>
      <c r="F30" s="93" t="s">
        <v>708</v>
      </c>
      <c r="G30" s="523" t="s">
        <v>390</v>
      </c>
      <c r="H30" s="523"/>
      <c r="I30" s="523"/>
      <c r="J30" s="523"/>
      <c r="K30" s="585"/>
      <c r="L30" s="603" t="e">
        <f>#REF!-#REF!*10%</f>
        <v>#REF!</v>
      </c>
    </row>
    <row r="31" spans="1:12" ht="15" customHeight="1" x14ac:dyDescent="0.25">
      <c r="A31" s="568"/>
      <c r="B31" s="568"/>
      <c r="C31" s="609"/>
      <c r="D31" s="732"/>
      <c r="E31" s="624"/>
      <c r="F31" s="148" t="s">
        <v>377</v>
      </c>
      <c r="G31" s="523" t="s">
        <v>387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8"/>
      <c r="B32" s="568"/>
      <c r="C32" s="609"/>
      <c r="D32" s="732"/>
      <c r="E32" s="624"/>
      <c r="F32" s="148" t="s">
        <v>562</v>
      </c>
      <c r="G32" s="523" t="s">
        <v>1024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8"/>
      <c r="B33" s="568"/>
      <c r="C33" s="609"/>
      <c r="D33" s="732"/>
      <c r="E33" s="624"/>
      <c r="F33" s="148" t="s">
        <v>570</v>
      </c>
      <c r="G33" s="523" t="s">
        <v>613</v>
      </c>
      <c r="H33" s="523"/>
      <c r="I33" s="523"/>
      <c r="J33" s="523"/>
      <c r="K33" s="585"/>
      <c r="L33" s="603" t="e">
        <f>#REF!-#REF!*10%</f>
        <v>#REF!</v>
      </c>
    </row>
    <row r="34" spans="1:12" ht="15.6" customHeight="1" x14ac:dyDescent="0.25">
      <c r="A34" s="568"/>
      <c r="B34" s="568"/>
      <c r="C34" s="609"/>
      <c r="D34" s="732"/>
      <c r="E34" s="624"/>
      <c r="F34" s="167" t="s">
        <v>84</v>
      </c>
      <c r="G34" s="465" t="s">
        <v>1711</v>
      </c>
      <c r="H34" s="465"/>
      <c r="I34" s="465"/>
      <c r="J34" s="465"/>
      <c r="K34" s="585"/>
      <c r="L34" s="603" t="e">
        <f>#REF!-#REF!*10%</f>
        <v>#REF!</v>
      </c>
    </row>
    <row r="35" spans="1:12" ht="15" customHeight="1" x14ac:dyDescent="0.25">
      <c r="A35" s="569"/>
      <c r="B35" s="569"/>
      <c r="C35" s="610"/>
      <c r="D35" s="714"/>
      <c r="E35" s="460"/>
      <c r="F35" s="136" t="s">
        <v>1016</v>
      </c>
      <c r="G35" s="454">
        <v>5</v>
      </c>
      <c r="H35" s="454"/>
      <c r="I35" s="454"/>
      <c r="J35" s="454"/>
      <c r="K35" s="585"/>
      <c r="L35" s="603" t="e">
        <f>#REF!-#REF!*10%</f>
        <v>#REF!</v>
      </c>
    </row>
    <row r="36" spans="1:12" ht="15" customHeight="1" x14ac:dyDescent="0.25">
      <c r="A36" s="564">
        <v>2</v>
      </c>
      <c r="B36" s="567"/>
      <c r="C36" s="614" t="s">
        <v>971</v>
      </c>
      <c r="D36" s="709"/>
      <c r="E36" s="448"/>
      <c r="F36" s="94" t="s">
        <v>81</v>
      </c>
      <c r="G36" s="523" t="s">
        <v>6</v>
      </c>
      <c r="H36" s="523"/>
      <c r="I36" s="523"/>
      <c r="J36" s="523"/>
      <c r="K36" s="501">
        <v>3</v>
      </c>
      <c r="L36" s="716">
        <v>34281</v>
      </c>
    </row>
    <row r="37" spans="1:12" ht="15" customHeight="1" x14ac:dyDescent="0.25">
      <c r="A37" s="564"/>
      <c r="B37" s="568"/>
      <c r="C37" s="614"/>
      <c r="D37" s="710"/>
      <c r="E37" s="448"/>
      <c r="F37" s="94" t="s">
        <v>80</v>
      </c>
      <c r="G37" s="469">
        <v>75</v>
      </c>
      <c r="H37" s="469"/>
      <c r="I37" s="469"/>
      <c r="J37" s="469"/>
      <c r="K37" s="583"/>
      <c r="L37" s="602"/>
    </row>
    <row r="38" spans="1:12" ht="15" customHeight="1" x14ac:dyDescent="0.25">
      <c r="A38" s="564"/>
      <c r="B38" s="568"/>
      <c r="C38" s="614"/>
      <c r="D38" s="710"/>
      <c r="E38" s="448"/>
      <c r="F38" s="94" t="s">
        <v>8</v>
      </c>
      <c r="G38" s="243">
        <v>3000</v>
      </c>
      <c r="H38" s="244">
        <v>4000</v>
      </c>
      <c r="I38" s="246">
        <v>5000</v>
      </c>
      <c r="J38" s="245">
        <v>6000</v>
      </c>
      <c r="K38" s="583"/>
      <c r="L38" s="602"/>
    </row>
    <row r="39" spans="1:12" ht="15" customHeight="1" x14ac:dyDescent="0.25">
      <c r="A39" s="564"/>
      <c r="B39" s="568"/>
      <c r="C39" s="614"/>
      <c r="D39" s="710"/>
      <c r="E39" s="448"/>
      <c r="F39" s="94" t="s">
        <v>817</v>
      </c>
      <c r="G39" s="243">
        <f>G37*114</f>
        <v>8550</v>
      </c>
      <c r="H39" s="244">
        <f>G37*128</f>
        <v>9600</v>
      </c>
      <c r="I39" s="246">
        <f>G37*143</f>
        <v>10725</v>
      </c>
      <c r="J39" s="245">
        <f>G37*148</f>
        <v>11100</v>
      </c>
      <c r="K39" s="583"/>
      <c r="L39" s="602"/>
    </row>
    <row r="40" spans="1:12" ht="15" customHeight="1" x14ac:dyDescent="0.25">
      <c r="A40" s="564"/>
      <c r="B40" s="568"/>
      <c r="C40" s="614"/>
      <c r="D40" s="710"/>
      <c r="E40" s="448"/>
      <c r="F40" s="94" t="s">
        <v>1269</v>
      </c>
      <c r="G40" s="451">
        <v>0.98</v>
      </c>
      <c r="H40" s="451"/>
      <c r="I40" s="451"/>
      <c r="J40" s="451"/>
      <c r="K40" s="583"/>
      <c r="L40" s="602"/>
    </row>
    <row r="41" spans="1:12" ht="15" customHeight="1" x14ac:dyDescent="0.25">
      <c r="A41" s="564"/>
      <c r="B41" s="568"/>
      <c r="C41" s="614"/>
      <c r="D41" s="710"/>
      <c r="E41" s="448"/>
      <c r="F41" s="93" t="s">
        <v>699</v>
      </c>
      <c r="G41" s="523" t="s">
        <v>700</v>
      </c>
      <c r="H41" s="523"/>
      <c r="I41" s="523"/>
      <c r="J41" s="523"/>
      <c r="K41" s="583"/>
      <c r="L41" s="602"/>
    </row>
    <row r="42" spans="1:12" ht="15" customHeight="1" x14ac:dyDescent="0.25">
      <c r="A42" s="564"/>
      <c r="B42" s="568"/>
      <c r="C42" s="614"/>
      <c r="D42" s="710"/>
      <c r="E42" s="448"/>
      <c r="F42" s="93" t="s">
        <v>1181</v>
      </c>
      <c r="G42" s="462" t="s">
        <v>1179</v>
      </c>
      <c r="H42" s="463"/>
      <c r="I42" s="463"/>
      <c r="J42" s="464"/>
      <c r="K42" s="583"/>
      <c r="L42" s="602"/>
    </row>
    <row r="43" spans="1:12" ht="15" customHeight="1" x14ac:dyDescent="0.25">
      <c r="A43" s="564"/>
      <c r="B43" s="568"/>
      <c r="C43" s="614"/>
      <c r="D43" s="710"/>
      <c r="E43" s="448"/>
      <c r="F43" s="94" t="s">
        <v>83</v>
      </c>
      <c r="G43" s="523">
        <v>65</v>
      </c>
      <c r="H43" s="523"/>
      <c r="I43" s="523"/>
      <c r="J43" s="523"/>
      <c r="K43" s="583"/>
      <c r="L43" s="602"/>
    </row>
    <row r="44" spans="1:12" ht="15" customHeight="1" x14ac:dyDescent="0.25">
      <c r="A44" s="564"/>
      <c r="B44" s="568"/>
      <c r="C44" s="614"/>
      <c r="D44" s="710"/>
      <c r="E44" s="448"/>
      <c r="F44" s="94" t="s">
        <v>396</v>
      </c>
      <c r="G44" s="523" t="s">
        <v>1082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710"/>
      <c r="E45" s="448"/>
      <c r="F45" s="94" t="s">
        <v>1103</v>
      </c>
      <c r="G45" s="743" t="s">
        <v>1105</v>
      </c>
      <c r="H45" s="523"/>
      <c r="I45" s="523"/>
      <c r="J45" s="523"/>
      <c r="K45" s="583"/>
      <c r="L45" s="602"/>
    </row>
    <row r="46" spans="1:12" ht="15" customHeight="1" x14ac:dyDescent="0.25">
      <c r="A46" s="564"/>
      <c r="B46" s="568"/>
      <c r="C46" s="614"/>
      <c r="D46" s="710"/>
      <c r="E46" s="448"/>
      <c r="F46" s="94" t="s">
        <v>1101</v>
      </c>
      <c r="G46" s="523" t="s">
        <v>1106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710"/>
      <c r="E47" s="448"/>
      <c r="F47" s="168" t="s">
        <v>1712</v>
      </c>
      <c r="G47" s="428" t="s">
        <v>1713</v>
      </c>
      <c r="H47" s="428" t="s">
        <v>1714</v>
      </c>
      <c r="I47" s="428" t="s">
        <v>1715</v>
      </c>
      <c r="J47" s="428" t="s">
        <v>1716</v>
      </c>
      <c r="K47" s="583"/>
      <c r="L47" s="602"/>
    </row>
    <row r="48" spans="1:12" ht="15" customHeight="1" x14ac:dyDescent="0.25">
      <c r="A48" s="564"/>
      <c r="B48" s="568"/>
      <c r="C48" s="614"/>
      <c r="D48" s="710"/>
      <c r="E48" s="448"/>
      <c r="F48" s="148" t="s">
        <v>379</v>
      </c>
      <c r="G48" s="523" t="s">
        <v>399</v>
      </c>
      <c r="H48" s="523"/>
      <c r="I48" s="523"/>
      <c r="J48" s="523"/>
      <c r="K48" s="583"/>
      <c r="L48" s="602"/>
    </row>
    <row r="49" spans="1:18" ht="15" customHeight="1" x14ac:dyDescent="0.25">
      <c r="A49" s="564"/>
      <c r="B49" s="568"/>
      <c r="C49" s="614"/>
      <c r="D49" s="710"/>
      <c r="E49" s="448"/>
      <c r="F49" s="93" t="s">
        <v>701</v>
      </c>
      <c r="G49" s="523">
        <v>100000</v>
      </c>
      <c r="H49" s="523"/>
      <c r="I49" s="523"/>
      <c r="J49" s="523"/>
      <c r="K49" s="583"/>
      <c r="L49" s="602"/>
    </row>
    <row r="50" spans="1:18" ht="15" customHeight="1" x14ac:dyDescent="0.25">
      <c r="A50" s="564"/>
      <c r="B50" s="568"/>
      <c r="C50" s="614"/>
      <c r="D50" s="710"/>
      <c r="E50" s="448"/>
      <c r="F50" s="148" t="s">
        <v>257</v>
      </c>
      <c r="G50" s="523" t="s">
        <v>378</v>
      </c>
      <c r="H50" s="523"/>
      <c r="I50" s="523"/>
      <c r="J50" s="523"/>
      <c r="K50" s="583"/>
      <c r="L50" s="602"/>
    </row>
    <row r="51" spans="1:18" ht="15" customHeight="1" x14ac:dyDescent="0.25">
      <c r="A51" s="564"/>
      <c r="B51" s="568"/>
      <c r="C51" s="614"/>
      <c r="D51" s="710"/>
      <c r="E51" s="448"/>
      <c r="F51" s="148" t="s">
        <v>376</v>
      </c>
      <c r="G51" s="523" t="s">
        <v>400</v>
      </c>
      <c r="H51" s="523"/>
      <c r="I51" s="523"/>
      <c r="J51" s="523"/>
      <c r="K51" s="583"/>
      <c r="L51" s="602"/>
      <c r="N51" s="168"/>
      <c r="O51" s="428"/>
      <c r="P51" s="428"/>
      <c r="Q51" s="428"/>
      <c r="R51" s="428"/>
    </row>
    <row r="52" spans="1:18" ht="15" customHeight="1" x14ac:dyDescent="0.25">
      <c r="A52" s="564"/>
      <c r="B52" s="568"/>
      <c r="C52" s="614"/>
      <c r="D52" s="710"/>
      <c r="E52" s="448"/>
      <c r="F52" s="148" t="s">
        <v>381</v>
      </c>
      <c r="G52" s="523" t="s">
        <v>1296</v>
      </c>
      <c r="H52" s="523"/>
      <c r="I52" s="523"/>
      <c r="J52" s="523"/>
      <c r="K52" s="583"/>
      <c r="L52" s="602"/>
    </row>
    <row r="53" spans="1:18" ht="15" customHeight="1" x14ac:dyDescent="0.25">
      <c r="A53" s="564"/>
      <c r="B53" s="568"/>
      <c r="C53" s="614"/>
      <c r="D53" s="710"/>
      <c r="E53" s="448"/>
      <c r="F53" s="148" t="s">
        <v>383</v>
      </c>
      <c r="G53" s="523" t="s">
        <v>1296</v>
      </c>
      <c r="H53" s="523"/>
      <c r="I53" s="523"/>
      <c r="J53" s="523"/>
      <c r="K53" s="584">
        <v>5</v>
      </c>
      <c r="L53" s="533">
        <v>36681</v>
      </c>
    </row>
    <row r="54" spans="1:18" ht="15" customHeight="1" x14ac:dyDescent="0.25">
      <c r="A54" s="564"/>
      <c r="B54" s="568"/>
      <c r="C54" s="614"/>
      <c r="D54" s="710"/>
      <c r="E54" s="448"/>
      <c r="F54" s="148" t="s">
        <v>402</v>
      </c>
      <c r="G54" s="523" t="s">
        <v>1297</v>
      </c>
      <c r="H54" s="523"/>
      <c r="I54" s="523"/>
      <c r="J54" s="523"/>
      <c r="K54" s="585"/>
      <c r="L54" s="603" t="e">
        <f>#REF!-#REF!*10%</f>
        <v>#REF!</v>
      </c>
    </row>
    <row r="55" spans="1:18" ht="15" customHeight="1" x14ac:dyDescent="0.25">
      <c r="A55" s="564"/>
      <c r="B55" s="568"/>
      <c r="C55" s="614"/>
      <c r="D55" s="710"/>
      <c r="E55" s="448"/>
      <c r="F55" s="148" t="s">
        <v>403</v>
      </c>
      <c r="G55" s="523" t="s">
        <v>404</v>
      </c>
      <c r="H55" s="523"/>
      <c r="I55" s="523"/>
      <c r="J55" s="523"/>
      <c r="K55" s="585"/>
      <c r="L55" s="603" t="e">
        <f>#REF!-#REF!*10%</f>
        <v>#REF!</v>
      </c>
    </row>
    <row r="56" spans="1:18" ht="15" customHeight="1" x14ac:dyDescent="0.25">
      <c r="A56" s="564"/>
      <c r="B56" s="568"/>
      <c r="C56" s="614"/>
      <c r="D56" s="710"/>
      <c r="E56" s="448"/>
      <c r="F56" s="94" t="s">
        <v>358</v>
      </c>
      <c r="G56" s="523" t="s">
        <v>359</v>
      </c>
      <c r="H56" s="523"/>
      <c r="I56" s="523"/>
      <c r="J56" s="523"/>
      <c r="K56" s="585"/>
      <c r="L56" s="603" t="e">
        <f>#REF!-#REF!*10%</f>
        <v>#REF!</v>
      </c>
    </row>
    <row r="57" spans="1:18" ht="15" customHeight="1" x14ac:dyDescent="0.25">
      <c r="A57" s="564"/>
      <c r="B57" s="568"/>
      <c r="C57" s="614"/>
      <c r="D57" s="710"/>
      <c r="E57" s="448"/>
      <c r="F57" s="148" t="s">
        <v>389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8" ht="15" customHeight="1" x14ac:dyDescent="0.25">
      <c r="A58" s="564"/>
      <c r="B58" s="568"/>
      <c r="C58" s="614"/>
      <c r="D58" s="710"/>
      <c r="E58" s="448"/>
      <c r="F58" s="93" t="s">
        <v>704</v>
      </c>
      <c r="G58" s="523" t="s">
        <v>705</v>
      </c>
      <c r="H58" s="523"/>
      <c r="I58" s="523"/>
      <c r="J58" s="523"/>
      <c r="K58" s="585"/>
      <c r="L58" s="603" t="e">
        <f>#REF!-#REF!*10%</f>
        <v>#REF!</v>
      </c>
    </row>
    <row r="59" spans="1:18" ht="15" customHeight="1" x14ac:dyDescent="0.25">
      <c r="A59" s="564"/>
      <c r="B59" s="568"/>
      <c r="C59" s="614"/>
      <c r="D59" s="710"/>
      <c r="E59" s="448"/>
      <c r="F59" s="93" t="s">
        <v>706</v>
      </c>
      <c r="G59" s="523" t="s">
        <v>390</v>
      </c>
      <c r="H59" s="523"/>
      <c r="I59" s="523"/>
      <c r="J59" s="523"/>
      <c r="K59" s="585"/>
      <c r="L59" s="603" t="e">
        <f>#REF!-#REF!*10%</f>
        <v>#REF!</v>
      </c>
    </row>
    <row r="60" spans="1:18" ht="15" customHeight="1" x14ac:dyDescent="0.25">
      <c r="A60" s="564"/>
      <c r="B60" s="568"/>
      <c r="C60" s="614"/>
      <c r="D60" s="710"/>
      <c r="E60" s="448"/>
      <c r="F60" s="93" t="s">
        <v>1271</v>
      </c>
      <c r="G60" s="523" t="s">
        <v>390</v>
      </c>
      <c r="H60" s="523"/>
      <c r="I60" s="523"/>
      <c r="J60" s="523"/>
      <c r="K60" s="585"/>
      <c r="L60" s="603" t="e">
        <f>#REF!-#REF!*10%</f>
        <v>#REF!</v>
      </c>
    </row>
    <row r="61" spans="1:18" ht="15" customHeight="1" x14ac:dyDescent="0.25">
      <c r="A61" s="564"/>
      <c r="B61" s="568"/>
      <c r="C61" s="614"/>
      <c r="D61" s="710"/>
      <c r="E61" s="448"/>
      <c r="F61" s="93" t="s">
        <v>707</v>
      </c>
      <c r="G61" s="523" t="s">
        <v>1270</v>
      </c>
      <c r="H61" s="523"/>
      <c r="I61" s="523"/>
      <c r="J61" s="523"/>
      <c r="K61" s="585"/>
      <c r="L61" s="603" t="e">
        <f>#REF!-#REF!*10%</f>
        <v>#REF!</v>
      </c>
    </row>
    <row r="62" spans="1:18" ht="15" customHeight="1" x14ac:dyDescent="0.25">
      <c r="A62" s="564"/>
      <c r="B62" s="568"/>
      <c r="C62" s="614"/>
      <c r="D62" s="710"/>
      <c r="E62" s="448"/>
      <c r="F62" s="93" t="s">
        <v>708</v>
      </c>
      <c r="G62" s="523" t="s">
        <v>390</v>
      </c>
      <c r="H62" s="523"/>
      <c r="I62" s="523"/>
      <c r="J62" s="523"/>
      <c r="K62" s="585"/>
      <c r="L62" s="603" t="e">
        <f>#REF!-#REF!*10%</f>
        <v>#REF!</v>
      </c>
    </row>
    <row r="63" spans="1:18" ht="15" customHeight="1" x14ac:dyDescent="0.25">
      <c r="A63" s="564"/>
      <c r="B63" s="568"/>
      <c r="C63" s="614"/>
      <c r="D63" s="710"/>
      <c r="E63" s="448"/>
      <c r="F63" s="148" t="s">
        <v>377</v>
      </c>
      <c r="G63" s="523" t="s">
        <v>387</v>
      </c>
      <c r="H63" s="523"/>
      <c r="I63" s="523"/>
      <c r="J63" s="523"/>
      <c r="K63" s="585"/>
      <c r="L63" s="603" t="e">
        <f>#REF!-#REF!*10%</f>
        <v>#REF!</v>
      </c>
    </row>
    <row r="64" spans="1:18" ht="15.6" customHeight="1" x14ac:dyDescent="0.25">
      <c r="A64" s="564"/>
      <c r="B64" s="568"/>
      <c r="C64" s="614"/>
      <c r="D64" s="710"/>
      <c r="E64" s="448"/>
      <c r="F64" s="148" t="s">
        <v>562</v>
      </c>
      <c r="G64" s="523" t="s">
        <v>1024</v>
      </c>
      <c r="H64" s="523"/>
      <c r="I64" s="523"/>
      <c r="J64" s="523"/>
      <c r="K64" s="585"/>
      <c r="L64" s="603" t="e">
        <f>#REF!-#REF!*10%</f>
        <v>#REF!</v>
      </c>
    </row>
    <row r="65" spans="1:12" ht="15.6" customHeight="1" x14ac:dyDescent="0.25">
      <c r="A65" s="564"/>
      <c r="B65" s="568"/>
      <c r="C65" s="614"/>
      <c r="D65" s="710"/>
      <c r="E65" s="448"/>
      <c r="F65" s="148" t="s">
        <v>570</v>
      </c>
      <c r="G65" s="523" t="s">
        <v>613</v>
      </c>
      <c r="H65" s="523"/>
      <c r="I65" s="523"/>
      <c r="J65" s="523"/>
      <c r="K65" s="585"/>
      <c r="L65" s="603" t="e">
        <f>#REF!-#REF!*10%</f>
        <v>#REF!</v>
      </c>
    </row>
    <row r="66" spans="1:12" ht="15.6" customHeight="1" x14ac:dyDescent="0.25">
      <c r="A66" s="564"/>
      <c r="B66" s="568"/>
      <c r="C66" s="614"/>
      <c r="D66" s="710"/>
      <c r="E66" s="448"/>
      <c r="F66" s="167" t="s">
        <v>84</v>
      </c>
      <c r="G66" s="465" t="s">
        <v>1711</v>
      </c>
      <c r="H66" s="465"/>
      <c r="I66" s="465"/>
      <c r="J66" s="465"/>
      <c r="K66" s="585"/>
      <c r="L66" s="603" t="e">
        <f>#REF!-#REF!*10%</f>
        <v>#REF!</v>
      </c>
    </row>
    <row r="67" spans="1:12" ht="15" customHeight="1" x14ac:dyDescent="0.25">
      <c r="A67" s="564"/>
      <c r="B67" s="569"/>
      <c r="C67" s="614"/>
      <c r="D67" s="710"/>
      <c r="E67" s="448"/>
      <c r="F67" s="136" t="s">
        <v>1016</v>
      </c>
      <c r="G67" s="454">
        <v>5</v>
      </c>
      <c r="H67" s="454"/>
      <c r="I67" s="454"/>
      <c r="J67" s="454"/>
      <c r="K67" s="585"/>
      <c r="L67" s="603" t="e">
        <f>#REF!-#REF!*10%</f>
        <v>#REF!</v>
      </c>
    </row>
    <row r="68" spans="1:12" ht="15" customHeight="1" x14ac:dyDescent="0.25">
      <c r="A68" s="564">
        <v>3</v>
      </c>
      <c r="B68" s="567"/>
      <c r="C68" s="614" t="s">
        <v>754</v>
      </c>
      <c r="D68" s="709"/>
      <c r="E68" s="448"/>
      <c r="F68" s="94" t="s">
        <v>81</v>
      </c>
      <c r="G68" s="523" t="s">
        <v>6</v>
      </c>
      <c r="H68" s="523"/>
      <c r="I68" s="523"/>
      <c r="J68" s="523"/>
      <c r="K68" s="501">
        <v>3</v>
      </c>
      <c r="L68" s="716">
        <v>37625</v>
      </c>
    </row>
    <row r="69" spans="1:12" ht="15" customHeight="1" x14ac:dyDescent="0.25">
      <c r="A69" s="564"/>
      <c r="B69" s="568"/>
      <c r="C69" s="614"/>
      <c r="D69" s="709"/>
      <c r="E69" s="448"/>
      <c r="F69" s="94" t="s">
        <v>80</v>
      </c>
      <c r="G69" s="469">
        <v>50</v>
      </c>
      <c r="H69" s="469"/>
      <c r="I69" s="469"/>
      <c r="J69" s="469"/>
      <c r="K69" s="583"/>
      <c r="L69" s="602"/>
    </row>
    <row r="70" spans="1:12" ht="15" customHeight="1" x14ac:dyDescent="0.25">
      <c r="A70" s="564"/>
      <c r="B70" s="568"/>
      <c r="C70" s="614"/>
      <c r="D70" s="709"/>
      <c r="E70" s="448"/>
      <c r="F70" s="94" t="s">
        <v>8</v>
      </c>
      <c r="G70" s="243">
        <v>3000</v>
      </c>
      <c r="H70" s="244">
        <v>4000</v>
      </c>
      <c r="I70" s="246">
        <v>5000</v>
      </c>
      <c r="J70" s="245">
        <v>6000</v>
      </c>
      <c r="K70" s="583"/>
      <c r="L70" s="602"/>
    </row>
    <row r="71" spans="1:12" ht="15" customHeight="1" x14ac:dyDescent="0.25">
      <c r="A71" s="564"/>
      <c r="B71" s="568"/>
      <c r="C71" s="614"/>
      <c r="D71" s="709"/>
      <c r="E71" s="448"/>
      <c r="F71" s="94" t="s">
        <v>817</v>
      </c>
      <c r="G71" s="243">
        <f>G69*114</f>
        <v>5700</v>
      </c>
      <c r="H71" s="244">
        <f>G69*128</f>
        <v>6400</v>
      </c>
      <c r="I71" s="246">
        <f>G69*143</f>
        <v>7150</v>
      </c>
      <c r="J71" s="245">
        <f>G69*148</f>
        <v>7400</v>
      </c>
      <c r="K71" s="583"/>
      <c r="L71" s="602"/>
    </row>
    <row r="72" spans="1:12" ht="15" customHeight="1" x14ac:dyDescent="0.25">
      <c r="A72" s="564"/>
      <c r="B72" s="568"/>
      <c r="C72" s="614"/>
      <c r="D72" s="709"/>
      <c r="E72" s="448"/>
      <c r="F72" s="94" t="s">
        <v>1269</v>
      </c>
      <c r="G72" s="451">
        <v>0.98</v>
      </c>
      <c r="H72" s="451"/>
      <c r="I72" s="451"/>
      <c r="J72" s="451"/>
      <c r="K72" s="583"/>
      <c r="L72" s="602"/>
    </row>
    <row r="73" spans="1:12" ht="15" customHeight="1" x14ac:dyDescent="0.25">
      <c r="A73" s="564"/>
      <c r="B73" s="568"/>
      <c r="C73" s="614"/>
      <c r="D73" s="709"/>
      <c r="E73" s="448"/>
      <c r="F73" s="93" t="s">
        <v>699</v>
      </c>
      <c r="G73" s="523" t="s">
        <v>700</v>
      </c>
      <c r="H73" s="523"/>
      <c r="I73" s="523"/>
      <c r="J73" s="523"/>
      <c r="K73" s="583"/>
      <c r="L73" s="602"/>
    </row>
    <row r="74" spans="1:12" ht="15" customHeight="1" x14ac:dyDescent="0.25">
      <c r="A74" s="564"/>
      <c r="B74" s="568"/>
      <c r="C74" s="614"/>
      <c r="D74" s="709"/>
      <c r="E74" s="448"/>
      <c r="F74" s="93" t="s">
        <v>1181</v>
      </c>
      <c r="G74" s="462" t="s">
        <v>1179</v>
      </c>
      <c r="H74" s="463"/>
      <c r="I74" s="463"/>
      <c r="J74" s="464"/>
      <c r="K74" s="583"/>
      <c r="L74" s="602"/>
    </row>
    <row r="75" spans="1:12" ht="15" customHeight="1" x14ac:dyDescent="0.25">
      <c r="A75" s="564"/>
      <c r="B75" s="568"/>
      <c r="C75" s="614"/>
      <c r="D75" s="709"/>
      <c r="E75" s="448"/>
      <c r="F75" s="94" t="s">
        <v>83</v>
      </c>
      <c r="G75" s="523">
        <v>65</v>
      </c>
      <c r="H75" s="523"/>
      <c r="I75" s="523"/>
      <c r="J75" s="523"/>
      <c r="K75" s="583"/>
      <c r="L75" s="602"/>
    </row>
    <row r="76" spans="1:12" ht="15" customHeight="1" x14ac:dyDescent="0.25">
      <c r="A76" s="564"/>
      <c r="B76" s="568"/>
      <c r="C76" s="614"/>
      <c r="D76" s="709"/>
      <c r="E76" s="448"/>
      <c r="F76" s="94" t="s">
        <v>396</v>
      </c>
      <c r="G76" s="523" t="s">
        <v>1082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709"/>
      <c r="E77" s="448"/>
      <c r="F77" s="94" t="s">
        <v>1103</v>
      </c>
      <c r="G77" s="743" t="s">
        <v>1104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709"/>
      <c r="E78" s="448"/>
      <c r="F78" s="94" t="s">
        <v>1101</v>
      </c>
      <c r="G78" s="523" t="s">
        <v>1102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709"/>
      <c r="E79" s="448"/>
      <c r="F79" s="168" t="s">
        <v>1712</v>
      </c>
      <c r="G79" s="428" t="s">
        <v>1713</v>
      </c>
      <c r="H79" s="428" t="s">
        <v>1714</v>
      </c>
      <c r="I79" s="428" t="s">
        <v>1715</v>
      </c>
      <c r="J79" s="428" t="s">
        <v>1716</v>
      </c>
      <c r="K79" s="583"/>
      <c r="L79" s="602"/>
    </row>
    <row r="80" spans="1:12" ht="15" customHeight="1" x14ac:dyDescent="0.25">
      <c r="A80" s="564"/>
      <c r="B80" s="568"/>
      <c r="C80" s="614"/>
      <c r="D80" s="709"/>
      <c r="E80" s="448"/>
      <c r="F80" s="148" t="s">
        <v>379</v>
      </c>
      <c r="G80" s="523" t="s">
        <v>399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14"/>
      <c r="D81" s="709"/>
      <c r="E81" s="448"/>
      <c r="F81" s="93" t="s">
        <v>701</v>
      </c>
      <c r="G81" s="523">
        <v>100000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709"/>
      <c r="E82" s="448"/>
      <c r="F82" s="148" t="s">
        <v>257</v>
      </c>
      <c r="G82" s="523" t="s">
        <v>378</v>
      </c>
      <c r="H82" s="523"/>
      <c r="I82" s="523"/>
      <c r="J82" s="523"/>
      <c r="K82" s="583"/>
      <c r="L82" s="602"/>
    </row>
    <row r="83" spans="1:12" ht="15" customHeight="1" x14ac:dyDescent="0.25">
      <c r="A83" s="564"/>
      <c r="B83" s="568"/>
      <c r="C83" s="614"/>
      <c r="D83" s="709"/>
      <c r="E83" s="448"/>
      <c r="F83" s="148" t="s">
        <v>376</v>
      </c>
      <c r="G83" s="523" t="s">
        <v>400</v>
      </c>
      <c r="H83" s="523"/>
      <c r="I83" s="523"/>
      <c r="J83" s="523"/>
      <c r="K83" s="583"/>
      <c r="L83" s="602"/>
    </row>
    <row r="84" spans="1:12" ht="15" customHeight="1" x14ac:dyDescent="0.25">
      <c r="A84" s="564"/>
      <c r="B84" s="568"/>
      <c r="C84" s="614"/>
      <c r="D84" s="709"/>
      <c r="E84" s="448"/>
      <c r="F84" s="148" t="s">
        <v>381</v>
      </c>
      <c r="G84" s="523" t="s">
        <v>1296</v>
      </c>
      <c r="H84" s="523"/>
      <c r="I84" s="523"/>
      <c r="J84" s="523"/>
      <c r="K84" s="583"/>
      <c r="L84" s="602"/>
    </row>
    <row r="85" spans="1:12" ht="15" customHeight="1" x14ac:dyDescent="0.25">
      <c r="A85" s="564"/>
      <c r="B85" s="568"/>
      <c r="C85" s="614"/>
      <c r="D85" s="709"/>
      <c r="E85" s="448"/>
      <c r="F85" s="148" t="s">
        <v>383</v>
      </c>
      <c r="G85" s="523" t="s">
        <v>1296</v>
      </c>
      <c r="H85" s="523"/>
      <c r="I85" s="523"/>
      <c r="J85" s="523"/>
      <c r="K85" s="584">
        <v>5</v>
      </c>
      <c r="L85" s="533">
        <v>40259</v>
      </c>
    </row>
    <row r="86" spans="1:12" ht="15" customHeight="1" x14ac:dyDescent="0.25">
      <c r="A86" s="564"/>
      <c r="B86" s="568"/>
      <c r="C86" s="614"/>
      <c r="D86" s="709"/>
      <c r="E86" s="448"/>
      <c r="F86" s="148" t="s">
        <v>402</v>
      </c>
      <c r="G86" s="523" t="s">
        <v>1297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709"/>
      <c r="E87" s="448"/>
      <c r="F87" s="148" t="s">
        <v>403</v>
      </c>
      <c r="G87" s="523" t="s">
        <v>404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709"/>
      <c r="E88" s="448"/>
      <c r="F88" s="94" t="s">
        <v>358</v>
      </c>
      <c r="G88" s="523" t="s">
        <v>359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709"/>
      <c r="E89" s="448"/>
      <c r="F89" s="148" t="s">
        <v>389</v>
      </c>
      <c r="G89" s="523" t="s">
        <v>390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709"/>
      <c r="E90" s="448"/>
      <c r="F90" s="93" t="s">
        <v>704</v>
      </c>
      <c r="G90" s="523" t="s">
        <v>705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709"/>
      <c r="E91" s="448"/>
      <c r="F91" s="93" t="s">
        <v>706</v>
      </c>
      <c r="G91" s="523" t="s">
        <v>390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614"/>
      <c r="D92" s="709"/>
      <c r="E92" s="448"/>
      <c r="F92" s="93" t="s">
        <v>1271</v>
      </c>
      <c r="G92" s="523" t="s">
        <v>390</v>
      </c>
      <c r="H92" s="523"/>
      <c r="I92" s="523"/>
      <c r="J92" s="523"/>
      <c r="K92" s="585"/>
      <c r="L92" s="603" t="e">
        <f>#REF!-#REF!*10%</f>
        <v>#REF!</v>
      </c>
    </row>
    <row r="93" spans="1:12" ht="15" customHeight="1" x14ac:dyDescent="0.25">
      <c r="A93" s="564"/>
      <c r="B93" s="568"/>
      <c r="C93" s="614"/>
      <c r="D93" s="709"/>
      <c r="E93" s="448"/>
      <c r="F93" s="93" t="s">
        <v>707</v>
      </c>
      <c r="G93" s="523" t="s">
        <v>1270</v>
      </c>
      <c r="H93" s="523"/>
      <c r="I93" s="523"/>
      <c r="J93" s="523"/>
      <c r="K93" s="585"/>
      <c r="L93" s="603" t="e">
        <f>#REF!-#REF!*10%</f>
        <v>#REF!</v>
      </c>
    </row>
    <row r="94" spans="1:12" ht="15" customHeight="1" x14ac:dyDescent="0.25">
      <c r="A94" s="564"/>
      <c r="B94" s="568"/>
      <c r="C94" s="614"/>
      <c r="D94" s="709"/>
      <c r="E94" s="448"/>
      <c r="F94" s="93" t="s">
        <v>708</v>
      </c>
      <c r="G94" s="523" t="s">
        <v>390</v>
      </c>
      <c r="H94" s="523"/>
      <c r="I94" s="523"/>
      <c r="J94" s="523"/>
      <c r="K94" s="585"/>
      <c r="L94" s="603" t="e">
        <f>#REF!-#REF!*10%</f>
        <v>#REF!</v>
      </c>
    </row>
    <row r="95" spans="1:12" ht="15" customHeight="1" x14ac:dyDescent="0.25">
      <c r="A95" s="564"/>
      <c r="B95" s="568"/>
      <c r="C95" s="614"/>
      <c r="D95" s="709"/>
      <c r="E95" s="448"/>
      <c r="F95" s="148" t="s">
        <v>377</v>
      </c>
      <c r="G95" s="523" t="s">
        <v>387</v>
      </c>
      <c r="H95" s="523"/>
      <c r="I95" s="523"/>
      <c r="J95" s="523"/>
      <c r="K95" s="585"/>
      <c r="L95" s="603" t="e">
        <f>#REF!-#REF!*10%</f>
        <v>#REF!</v>
      </c>
    </row>
    <row r="96" spans="1:12" ht="15.6" customHeight="1" x14ac:dyDescent="0.25">
      <c r="A96" s="564"/>
      <c r="B96" s="568"/>
      <c r="C96" s="614"/>
      <c r="D96" s="709"/>
      <c r="E96" s="448"/>
      <c r="F96" s="148" t="s">
        <v>562</v>
      </c>
      <c r="G96" s="523" t="s">
        <v>1024</v>
      </c>
      <c r="H96" s="523"/>
      <c r="I96" s="523"/>
      <c r="J96" s="523"/>
      <c r="K96" s="585"/>
      <c r="L96" s="603" t="e">
        <f>#REF!-#REF!*10%</f>
        <v>#REF!</v>
      </c>
    </row>
    <row r="97" spans="1:12" ht="15.6" customHeight="1" x14ac:dyDescent="0.25">
      <c r="A97" s="564"/>
      <c r="B97" s="568"/>
      <c r="C97" s="614"/>
      <c r="D97" s="709"/>
      <c r="E97" s="448"/>
      <c r="F97" s="148" t="s">
        <v>570</v>
      </c>
      <c r="G97" s="523" t="s">
        <v>613</v>
      </c>
      <c r="H97" s="523"/>
      <c r="I97" s="523"/>
      <c r="J97" s="523"/>
      <c r="K97" s="585"/>
      <c r="L97" s="603" t="e">
        <f>#REF!-#REF!*10%</f>
        <v>#REF!</v>
      </c>
    </row>
    <row r="98" spans="1:12" ht="15.6" customHeight="1" x14ac:dyDescent="0.25">
      <c r="A98" s="564"/>
      <c r="B98" s="568"/>
      <c r="C98" s="614"/>
      <c r="D98" s="709"/>
      <c r="E98" s="448"/>
      <c r="F98" s="167" t="s">
        <v>84</v>
      </c>
      <c r="G98" s="465" t="s">
        <v>1711</v>
      </c>
      <c r="H98" s="465"/>
      <c r="I98" s="465"/>
      <c r="J98" s="465"/>
      <c r="K98" s="585"/>
      <c r="L98" s="603" t="e">
        <f>#REF!-#REF!*10%</f>
        <v>#REF!</v>
      </c>
    </row>
    <row r="99" spans="1:12" ht="15" customHeight="1" x14ac:dyDescent="0.25">
      <c r="A99" s="564"/>
      <c r="B99" s="569"/>
      <c r="C99" s="614"/>
      <c r="D99" s="709"/>
      <c r="E99" s="448"/>
      <c r="F99" s="136" t="s">
        <v>1016</v>
      </c>
      <c r="G99" s="454">
        <v>5</v>
      </c>
      <c r="H99" s="454"/>
      <c r="I99" s="454"/>
      <c r="J99" s="454"/>
      <c r="K99" s="585"/>
      <c r="L99" s="603" t="e">
        <f>#REF!-#REF!*10%</f>
        <v>#REF!</v>
      </c>
    </row>
    <row r="100" spans="1:12" ht="15" customHeight="1" x14ac:dyDescent="0.25">
      <c r="A100" s="564">
        <v>4</v>
      </c>
      <c r="B100" s="567"/>
      <c r="C100" s="614" t="s">
        <v>753</v>
      </c>
      <c r="D100" s="709"/>
      <c r="E100" s="448"/>
      <c r="F100" s="94" t="s">
        <v>81</v>
      </c>
      <c r="G100" s="523" t="s">
        <v>6</v>
      </c>
      <c r="H100" s="523"/>
      <c r="I100" s="523"/>
      <c r="J100" s="523"/>
      <c r="K100" s="501">
        <v>3</v>
      </c>
      <c r="L100" s="716">
        <v>41249</v>
      </c>
    </row>
    <row r="101" spans="1:12" ht="15" customHeight="1" x14ac:dyDescent="0.25">
      <c r="A101" s="564"/>
      <c r="B101" s="568"/>
      <c r="C101" s="614"/>
      <c r="D101" s="710"/>
      <c r="E101" s="448"/>
      <c r="F101" s="94" t="s">
        <v>80</v>
      </c>
      <c r="G101" s="469">
        <v>75</v>
      </c>
      <c r="H101" s="469"/>
      <c r="I101" s="469"/>
      <c r="J101" s="469"/>
      <c r="K101" s="583"/>
      <c r="L101" s="602"/>
    </row>
    <row r="102" spans="1:12" ht="15" customHeight="1" x14ac:dyDescent="0.25">
      <c r="A102" s="564"/>
      <c r="B102" s="568"/>
      <c r="C102" s="614"/>
      <c r="D102" s="710"/>
      <c r="E102" s="448"/>
      <c r="F102" s="94" t="s">
        <v>8</v>
      </c>
      <c r="G102" s="243">
        <v>3000</v>
      </c>
      <c r="H102" s="244">
        <v>4000</v>
      </c>
      <c r="I102" s="246">
        <v>5000</v>
      </c>
      <c r="J102" s="245">
        <v>6000</v>
      </c>
      <c r="K102" s="583"/>
      <c r="L102" s="602"/>
    </row>
    <row r="103" spans="1:12" ht="15" customHeight="1" x14ac:dyDescent="0.25">
      <c r="A103" s="564"/>
      <c r="B103" s="568"/>
      <c r="C103" s="614"/>
      <c r="D103" s="710"/>
      <c r="E103" s="448"/>
      <c r="F103" s="94" t="s">
        <v>817</v>
      </c>
      <c r="G103" s="243">
        <f>G101*114</f>
        <v>8550</v>
      </c>
      <c r="H103" s="244">
        <f>G101*128</f>
        <v>9600</v>
      </c>
      <c r="I103" s="246">
        <f>G101*143</f>
        <v>10725</v>
      </c>
      <c r="J103" s="245">
        <f>G101*148</f>
        <v>11100</v>
      </c>
      <c r="K103" s="583"/>
      <c r="L103" s="602"/>
    </row>
    <row r="104" spans="1:12" ht="15" customHeight="1" x14ac:dyDescent="0.25">
      <c r="A104" s="564"/>
      <c r="B104" s="568"/>
      <c r="C104" s="614"/>
      <c r="D104" s="710"/>
      <c r="E104" s="448"/>
      <c r="F104" s="94" t="s">
        <v>1269</v>
      </c>
      <c r="G104" s="451">
        <v>0.98</v>
      </c>
      <c r="H104" s="451"/>
      <c r="I104" s="451"/>
      <c r="J104" s="451"/>
      <c r="K104" s="583"/>
      <c r="L104" s="602"/>
    </row>
    <row r="105" spans="1:12" ht="15" customHeight="1" x14ac:dyDescent="0.25">
      <c r="A105" s="564"/>
      <c r="B105" s="568"/>
      <c r="C105" s="614"/>
      <c r="D105" s="710"/>
      <c r="E105" s="448"/>
      <c r="F105" s="93" t="s">
        <v>699</v>
      </c>
      <c r="G105" s="523" t="s">
        <v>700</v>
      </c>
      <c r="H105" s="523"/>
      <c r="I105" s="523"/>
      <c r="J105" s="523"/>
      <c r="K105" s="583"/>
      <c r="L105" s="602"/>
    </row>
    <row r="106" spans="1:12" ht="15" customHeight="1" x14ac:dyDescent="0.25">
      <c r="A106" s="564"/>
      <c r="B106" s="568"/>
      <c r="C106" s="614"/>
      <c r="D106" s="710"/>
      <c r="E106" s="448"/>
      <c r="F106" s="93" t="s">
        <v>1181</v>
      </c>
      <c r="G106" s="462" t="s">
        <v>1179</v>
      </c>
      <c r="H106" s="463"/>
      <c r="I106" s="463"/>
      <c r="J106" s="464"/>
      <c r="K106" s="583"/>
      <c r="L106" s="602"/>
    </row>
    <row r="107" spans="1:12" ht="15" customHeight="1" x14ac:dyDescent="0.25">
      <c r="A107" s="564"/>
      <c r="B107" s="568"/>
      <c r="C107" s="614"/>
      <c r="D107" s="710"/>
      <c r="E107" s="448"/>
      <c r="F107" s="94" t="s">
        <v>83</v>
      </c>
      <c r="G107" s="523">
        <v>65</v>
      </c>
      <c r="H107" s="523"/>
      <c r="I107" s="523"/>
      <c r="J107" s="523"/>
      <c r="K107" s="583"/>
      <c r="L107" s="602"/>
    </row>
    <row r="108" spans="1:12" ht="15" customHeight="1" x14ac:dyDescent="0.25">
      <c r="A108" s="564"/>
      <c r="B108" s="568"/>
      <c r="C108" s="614"/>
      <c r="D108" s="710"/>
      <c r="E108" s="448"/>
      <c r="F108" s="94" t="s">
        <v>396</v>
      </c>
      <c r="G108" s="523" t="s">
        <v>1082</v>
      </c>
      <c r="H108" s="523"/>
      <c r="I108" s="523"/>
      <c r="J108" s="523"/>
      <c r="K108" s="583"/>
      <c r="L108" s="602"/>
    </row>
    <row r="109" spans="1:12" ht="15" customHeight="1" x14ac:dyDescent="0.25">
      <c r="A109" s="564"/>
      <c r="B109" s="568"/>
      <c r="C109" s="614"/>
      <c r="D109" s="710"/>
      <c r="E109" s="448"/>
      <c r="F109" s="94" t="s">
        <v>1103</v>
      </c>
      <c r="G109" s="743" t="s">
        <v>1104</v>
      </c>
      <c r="H109" s="523"/>
      <c r="I109" s="523"/>
      <c r="J109" s="523"/>
      <c r="K109" s="583"/>
      <c r="L109" s="602"/>
    </row>
    <row r="110" spans="1:12" ht="15" customHeight="1" x14ac:dyDescent="0.25">
      <c r="A110" s="564"/>
      <c r="B110" s="568"/>
      <c r="C110" s="614"/>
      <c r="D110" s="710"/>
      <c r="E110" s="448"/>
      <c r="F110" s="94" t="s">
        <v>1101</v>
      </c>
      <c r="G110" s="523" t="s">
        <v>1106</v>
      </c>
      <c r="H110" s="523"/>
      <c r="I110" s="523"/>
      <c r="J110" s="523"/>
      <c r="K110" s="583"/>
      <c r="L110" s="602"/>
    </row>
    <row r="111" spans="1:12" ht="15" customHeight="1" x14ac:dyDescent="0.25">
      <c r="A111" s="564"/>
      <c r="B111" s="568"/>
      <c r="C111" s="614"/>
      <c r="D111" s="710"/>
      <c r="E111" s="448"/>
      <c r="F111" s="168" t="s">
        <v>1712</v>
      </c>
      <c r="G111" s="428" t="s">
        <v>1713</v>
      </c>
      <c r="H111" s="428" t="s">
        <v>1714</v>
      </c>
      <c r="I111" s="428" t="s">
        <v>1715</v>
      </c>
      <c r="J111" s="428" t="s">
        <v>1716</v>
      </c>
      <c r="K111" s="583"/>
      <c r="L111" s="602"/>
    </row>
    <row r="112" spans="1:12" ht="15" customHeight="1" x14ac:dyDescent="0.25">
      <c r="A112" s="564"/>
      <c r="B112" s="568"/>
      <c r="C112" s="614"/>
      <c r="D112" s="710"/>
      <c r="E112" s="448"/>
      <c r="F112" s="148" t="s">
        <v>379</v>
      </c>
      <c r="G112" s="523" t="s">
        <v>399</v>
      </c>
      <c r="H112" s="523"/>
      <c r="I112" s="523"/>
      <c r="J112" s="523"/>
      <c r="K112" s="583"/>
      <c r="L112" s="602"/>
    </row>
    <row r="113" spans="1:12" ht="15" customHeight="1" x14ac:dyDescent="0.25">
      <c r="A113" s="564"/>
      <c r="B113" s="568"/>
      <c r="C113" s="614"/>
      <c r="D113" s="710"/>
      <c r="E113" s="448"/>
      <c r="F113" s="93" t="s">
        <v>701</v>
      </c>
      <c r="G113" s="523">
        <v>100000</v>
      </c>
      <c r="H113" s="523"/>
      <c r="I113" s="523"/>
      <c r="J113" s="523"/>
      <c r="K113" s="583"/>
      <c r="L113" s="602"/>
    </row>
    <row r="114" spans="1:12" ht="15" customHeight="1" x14ac:dyDescent="0.25">
      <c r="A114" s="564"/>
      <c r="B114" s="568"/>
      <c r="C114" s="614"/>
      <c r="D114" s="710"/>
      <c r="E114" s="448"/>
      <c r="F114" s="148" t="s">
        <v>257</v>
      </c>
      <c r="G114" s="523" t="s">
        <v>378</v>
      </c>
      <c r="H114" s="523"/>
      <c r="I114" s="523"/>
      <c r="J114" s="523"/>
      <c r="K114" s="583"/>
      <c r="L114" s="602"/>
    </row>
    <row r="115" spans="1:12" ht="15" customHeight="1" x14ac:dyDescent="0.25">
      <c r="A115" s="564"/>
      <c r="B115" s="568"/>
      <c r="C115" s="614"/>
      <c r="D115" s="710"/>
      <c r="E115" s="448"/>
      <c r="F115" s="148" t="s">
        <v>376</v>
      </c>
      <c r="G115" s="523" t="s">
        <v>400</v>
      </c>
      <c r="H115" s="523"/>
      <c r="I115" s="523"/>
      <c r="J115" s="523"/>
      <c r="K115" s="583"/>
      <c r="L115" s="602"/>
    </row>
    <row r="116" spans="1:12" ht="15" customHeight="1" x14ac:dyDescent="0.25">
      <c r="A116" s="564"/>
      <c r="B116" s="568"/>
      <c r="C116" s="614"/>
      <c r="D116" s="710"/>
      <c r="E116" s="448"/>
      <c r="F116" s="148" t="s">
        <v>381</v>
      </c>
      <c r="G116" s="523" t="s">
        <v>1296</v>
      </c>
      <c r="H116" s="523"/>
      <c r="I116" s="523"/>
      <c r="J116" s="523"/>
      <c r="K116" s="583"/>
      <c r="L116" s="602"/>
    </row>
    <row r="117" spans="1:12" ht="15" customHeight="1" x14ac:dyDescent="0.25">
      <c r="A117" s="564"/>
      <c r="B117" s="568"/>
      <c r="C117" s="614"/>
      <c r="D117" s="710"/>
      <c r="E117" s="448"/>
      <c r="F117" s="148" t="s">
        <v>383</v>
      </c>
      <c r="G117" s="523" t="s">
        <v>1296</v>
      </c>
      <c r="H117" s="523"/>
      <c r="I117" s="523"/>
      <c r="J117" s="523"/>
      <c r="K117" s="584">
        <v>5</v>
      </c>
      <c r="L117" s="533">
        <v>44136</v>
      </c>
    </row>
    <row r="118" spans="1:12" ht="15" customHeight="1" x14ac:dyDescent="0.25">
      <c r="A118" s="564"/>
      <c r="B118" s="568"/>
      <c r="C118" s="614"/>
      <c r="D118" s="710"/>
      <c r="E118" s="448"/>
      <c r="F118" s="148" t="s">
        <v>402</v>
      </c>
      <c r="G118" s="523" t="s">
        <v>1297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710"/>
      <c r="E119" s="448"/>
      <c r="F119" s="148" t="s">
        <v>403</v>
      </c>
      <c r="G119" s="523" t="s">
        <v>404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710"/>
      <c r="E120" s="448"/>
      <c r="F120" s="94" t="s">
        <v>358</v>
      </c>
      <c r="G120" s="523" t="s">
        <v>359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710"/>
      <c r="E121" s="448"/>
      <c r="F121" s="148" t="s">
        <v>389</v>
      </c>
      <c r="G121" s="523" t="s">
        <v>390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710"/>
      <c r="E122" s="448"/>
      <c r="F122" s="93" t="s">
        <v>704</v>
      </c>
      <c r="G122" s="523" t="s">
        <v>705</v>
      </c>
      <c r="H122" s="523"/>
      <c r="I122" s="523"/>
      <c r="J122" s="523"/>
      <c r="K122" s="585"/>
      <c r="L122" s="603" t="e">
        <f>#REF!-#REF!*10%</f>
        <v>#REF!</v>
      </c>
    </row>
    <row r="123" spans="1:12" ht="15" customHeight="1" x14ac:dyDescent="0.25">
      <c r="A123" s="564"/>
      <c r="B123" s="568"/>
      <c r="C123" s="614"/>
      <c r="D123" s="710"/>
      <c r="E123" s="448"/>
      <c r="F123" s="93" t="s">
        <v>706</v>
      </c>
      <c r="G123" s="523" t="s">
        <v>390</v>
      </c>
      <c r="H123" s="523"/>
      <c r="I123" s="523"/>
      <c r="J123" s="523"/>
      <c r="K123" s="585"/>
      <c r="L123" s="603" t="e">
        <f>#REF!-#REF!*10%</f>
        <v>#REF!</v>
      </c>
    </row>
    <row r="124" spans="1:12" ht="15" customHeight="1" x14ac:dyDescent="0.25">
      <c r="A124" s="564"/>
      <c r="B124" s="568"/>
      <c r="C124" s="614"/>
      <c r="D124" s="710"/>
      <c r="E124" s="448"/>
      <c r="F124" s="93" t="s">
        <v>1271</v>
      </c>
      <c r="G124" s="523" t="s">
        <v>390</v>
      </c>
      <c r="H124" s="523"/>
      <c r="I124" s="523"/>
      <c r="J124" s="523"/>
      <c r="K124" s="585"/>
      <c r="L124" s="603" t="e">
        <f>#REF!-#REF!*10%</f>
        <v>#REF!</v>
      </c>
    </row>
    <row r="125" spans="1:12" ht="15" customHeight="1" x14ac:dyDescent="0.25">
      <c r="A125" s="564"/>
      <c r="B125" s="568"/>
      <c r="C125" s="614"/>
      <c r="D125" s="710"/>
      <c r="E125" s="448"/>
      <c r="F125" s="93" t="s">
        <v>707</v>
      </c>
      <c r="G125" s="523" t="s">
        <v>1270</v>
      </c>
      <c r="H125" s="523"/>
      <c r="I125" s="523"/>
      <c r="J125" s="523"/>
      <c r="K125" s="585"/>
      <c r="L125" s="603" t="e">
        <f>#REF!-#REF!*10%</f>
        <v>#REF!</v>
      </c>
    </row>
    <row r="126" spans="1:12" ht="15" customHeight="1" x14ac:dyDescent="0.25">
      <c r="A126" s="564"/>
      <c r="B126" s="568"/>
      <c r="C126" s="614"/>
      <c r="D126" s="710"/>
      <c r="E126" s="448"/>
      <c r="F126" s="93" t="s">
        <v>708</v>
      </c>
      <c r="G126" s="523" t="s">
        <v>390</v>
      </c>
      <c r="H126" s="523"/>
      <c r="I126" s="523"/>
      <c r="J126" s="523"/>
      <c r="K126" s="585"/>
      <c r="L126" s="603" t="e">
        <f>#REF!-#REF!*10%</f>
        <v>#REF!</v>
      </c>
    </row>
    <row r="127" spans="1:12" ht="15" customHeight="1" x14ac:dyDescent="0.25">
      <c r="A127" s="564"/>
      <c r="B127" s="568"/>
      <c r="C127" s="614"/>
      <c r="D127" s="710"/>
      <c r="E127" s="448"/>
      <c r="F127" s="148" t="s">
        <v>377</v>
      </c>
      <c r="G127" s="523" t="s">
        <v>387</v>
      </c>
      <c r="H127" s="523"/>
      <c r="I127" s="523"/>
      <c r="J127" s="523"/>
      <c r="K127" s="585"/>
      <c r="L127" s="603" t="e">
        <f>#REF!-#REF!*10%</f>
        <v>#REF!</v>
      </c>
    </row>
    <row r="128" spans="1:12" ht="15.6" customHeight="1" x14ac:dyDescent="0.25">
      <c r="A128" s="564"/>
      <c r="B128" s="568"/>
      <c r="C128" s="614"/>
      <c r="D128" s="710"/>
      <c r="E128" s="448"/>
      <c r="F128" s="148" t="s">
        <v>562</v>
      </c>
      <c r="G128" s="523" t="s">
        <v>1024</v>
      </c>
      <c r="H128" s="523"/>
      <c r="I128" s="523"/>
      <c r="J128" s="523"/>
      <c r="K128" s="585"/>
      <c r="L128" s="603" t="e">
        <f>#REF!-#REF!*10%</f>
        <v>#REF!</v>
      </c>
    </row>
    <row r="129" spans="1:12" ht="15.6" customHeight="1" x14ac:dyDescent="0.25">
      <c r="A129" s="564"/>
      <c r="B129" s="568"/>
      <c r="C129" s="614"/>
      <c r="D129" s="710"/>
      <c r="E129" s="448"/>
      <c r="F129" s="148" t="s">
        <v>570</v>
      </c>
      <c r="G129" s="523" t="s">
        <v>613</v>
      </c>
      <c r="H129" s="523"/>
      <c r="I129" s="523"/>
      <c r="J129" s="523"/>
      <c r="K129" s="585"/>
      <c r="L129" s="603" t="e">
        <f>#REF!-#REF!*10%</f>
        <v>#REF!</v>
      </c>
    </row>
    <row r="130" spans="1:12" ht="15.6" customHeight="1" x14ac:dyDescent="0.25">
      <c r="A130" s="564"/>
      <c r="B130" s="568"/>
      <c r="C130" s="614"/>
      <c r="D130" s="710"/>
      <c r="E130" s="448"/>
      <c r="F130" s="167" t="s">
        <v>84</v>
      </c>
      <c r="G130" s="465" t="s">
        <v>1711</v>
      </c>
      <c r="H130" s="465"/>
      <c r="I130" s="465"/>
      <c r="J130" s="465"/>
      <c r="K130" s="585"/>
      <c r="L130" s="603" t="e">
        <f>#REF!-#REF!*10%</f>
        <v>#REF!</v>
      </c>
    </row>
    <row r="131" spans="1:12" ht="15" customHeight="1" x14ac:dyDescent="0.25">
      <c r="A131" s="564"/>
      <c r="B131" s="569"/>
      <c r="C131" s="614"/>
      <c r="D131" s="710"/>
      <c r="E131" s="448"/>
      <c r="F131" s="136" t="s">
        <v>1016</v>
      </c>
      <c r="G131" s="454">
        <v>5</v>
      </c>
      <c r="H131" s="454"/>
      <c r="I131" s="454"/>
      <c r="J131" s="454"/>
      <c r="K131" s="585"/>
      <c r="L131" s="603" t="e">
        <f>#REF!-#REF!*10%</f>
        <v>#REF!</v>
      </c>
    </row>
    <row r="132" spans="1:12" ht="16.5" customHeight="1" x14ac:dyDescent="0.25">
      <c r="A132" s="567">
        <v>5</v>
      </c>
      <c r="B132" s="567"/>
      <c r="C132" s="614" t="s">
        <v>1506</v>
      </c>
      <c r="D132" s="733"/>
      <c r="E132" s="459"/>
      <c r="F132" s="94" t="s">
        <v>81</v>
      </c>
      <c r="G132" s="561" t="s">
        <v>6</v>
      </c>
      <c r="H132" s="562"/>
      <c r="I132" s="562"/>
      <c r="J132" s="563"/>
      <c r="K132" s="501">
        <v>3</v>
      </c>
      <c r="L132" s="716">
        <v>91598</v>
      </c>
    </row>
    <row r="133" spans="1:12" ht="15" customHeight="1" x14ac:dyDescent="0.25">
      <c r="A133" s="568"/>
      <c r="B133" s="568"/>
      <c r="C133" s="609"/>
      <c r="D133" s="732"/>
      <c r="E133" s="624"/>
      <c r="F133" s="94" t="s">
        <v>80</v>
      </c>
      <c r="G133" s="554">
        <v>75</v>
      </c>
      <c r="H133" s="555"/>
      <c r="I133" s="555"/>
      <c r="J133" s="556"/>
      <c r="K133" s="583"/>
      <c r="L133" s="602"/>
    </row>
    <row r="134" spans="1:12" ht="13.5" customHeight="1" x14ac:dyDescent="0.25">
      <c r="A134" s="568"/>
      <c r="B134" s="568"/>
      <c r="C134" s="609"/>
      <c r="D134" s="732"/>
      <c r="E134" s="624"/>
      <c r="F134" s="94" t="s">
        <v>8</v>
      </c>
      <c r="G134" s="243">
        <v>3000</v>
      </c>
      <c r="H134" s="244">
        <v>4000</v>
      </c>
      <c r="I134" s="246">
        <v>5000</v>
      </c>
      <c r="J134" s="245">
        <v>6000</v>
      </c>
      <c r="K134" s="583"/>
      <c r="L134" s="602"/>
    </row>
    <row r="135" spans="1:12" ht="15" customHeight="1" x14ac:dyDescent="0.25">
      <c r="A135" s="568"/>
      <c r="B135" s="568"/>
      <c r="C135" s="609"/>
      <c r="D135" s="732"/>
      <c r="E135" s="624"/>
      <c r="F135" s="94" t="s">
        <v>817</v>
      </c>
      <c r="G135" s="243">
        <f>G133*114</f>
        <v>8550</v>
      </c>
      <c r="H135" s="244">
        <f>G133*128</f>
        <v>9600</v>
      </c>
      <c r="I135" s="246">
        <f>G133*143</f>
        <v>10725</v>
      </c>
      <c r="J135" s="245">
        <f>G133*148</f>
        <v>11100</v>
      </c>
      <c r="K135" s="583"/>
      <c r="L135" s="602"/>
    </row>
    <row r="136" spans="1:12" ht="14.25" customHeight="1" x14ac:dyDescent="0.25">
      <c r="A136" s="568"/>
      <c r="B136" s="568"/>
      <c r="C136" s="609"/>
      <c r="D136" s="732"/>
      <c r="E136" s="624"/>
      <c r="F136" s="94" t="s">
        <v>1269</v>
      </c>
      <c r="G136" s="734">
        <v>0.98</v>
      </c>
      <c r="H136" s="735"/>
      <c r="I136" s="735"/>
      <c r="J136" s="736"/>
      <c r="K136" s="583"/>
      <c r="L136" s="602"/>
    </row>
    <row r="137" spans="1:12" ht="14.25" customHeight="1" x14ac:dyDescent="0.25">
      <c r="A137" s="568"/>
      <c r="B137" s="568"/>
      <c r="C137" s="609"/>
      <c r="D137" s="732"/>
      <c r="E137" s="624"/>
      <c r="F137" s="93" t="s">
        <v>699</v>
      </c>
      <c r="G137" s="561" t="s">
        <v>700</v>
      </c>
      <c r="H137" s="562"/>
      <c r="I137" s="562"/>
      <c r="J137" s="563"/>
      <c r="K137" s="583"/>
      <c r="L137" s="602"/>
    </row>
    <row r="138" spans="1:12" ht="13.5" customHeight="1" x14ac:dyDescent="0.25">
      <c r="A138" s="568"/>
      <c r="B138" s="568"/>
      <c r="C138" s="609"/>
      <c r="D138" s="732"/>
      <c r="E138" s="624"/>
      <c r="F138" s="93" t="s">
        <v>1181</v>
      </c>
      <c r="G138" s="462" t="s">
        <v>1179</v>
      </c>
      <c r="H138" s="463"/>
      <c r="I138" s="463"/>
      <c r="J138" s="464"/>
      <c r="K138" s="583"/>
      <c r="L138" s="602"/>
    </row>
    <row r="139" spans="1:12" ht="14.25" customHeight="1" x14ac:dyDescent="0.25">
      <c r="A139" s="568"/>
      <c r="B139" s="568"/>
      <c r="C139" s="609"/>
      <c r="D139" s="732"/>
      <c r="E139" s="624"/>
      <c r="F139" s="94" t="s">
        <v>83</v>
      </c>
      <c r="G139" s="561">
        <v>65</v>
      </c>
      <c r="H139" s="562"/>
      <c r="I139" s="562"/>
      <c r="J139" s="563"/>
      <c r="K139" s="583"/>
      <c r="L139" s="602"/>
    </row>
    <row r="140" spans="1:12" ht="14.25" customHeight="1" x14ac:dyDescent="0.25">
      <c r="A140" s="568"/>
      <c r="B140" s="568"/>
      <c r="C140" s="609"/>
      <c r="D140" s="732"/>
      <c r="E140" s="624"/>
      <c r="F140" s="94" t="s">
        <v>396</v>
      </c>
      <c r="G140" s="561" t="s">
        <v>1082</v>
      </c>
      <c r="H140" s="562"/>
      <c r="I140" s="562"/>
      <c r="J140" s="563"/>
      <c r="K140" s="583"/>
      <c r="L140" s="602"/>
    </row>
    <row r="141" spans="1:12" ht="14.25" customHeight="1" x14ac:dyDescent="0.25">
      <c r="A141" s="568"/>
      <c r="B141" s="568"/>
      <c r="C141" s="609"/>
      <c r="D141" s="732"/>
      <c r="E141" s="624"/>
      <c r="F141" s="94" t="s">
        <v>1103</v>
      </c>
      <c r="G141" s="740" t="s">
        <v>1104</v>
      </c>
      <c r="H141" s="741"/>
      <c r="I141" s="741"/>
      <c r="J141" s="742"/>
      <c r="K141" s="583"/>
      <c r="L141" s="602"/>
    </row>
    <row r="142" spans="1:12" ht="12.75" customHeight="1" x14ac:dyDescent="0.25">
      <c r="A142" s="568"/>
      <c r="B142" s="568"/>
      <c r="C142" s="609"/>
      <c r="D142" s="732"/>
      <c r="E142" s="624"/>
      <c r="F142" s="94" t="s">
        <v>1101</v>
      </c>
      <c r="G142" s="561" t="s">
        <v>1106</v>
      </c>
      <c r="H142" s="562"/>
      <c r="I142" s="562"/>
      <c r="J142" s="563"/>
      <c r="K142" s="583"/>
      <c r="L142" s="602"/>
    </row>
    <row r="143" spans="1:12" ht="12.75" customHeight="1" x14ac:dyDescent="0.25">
      <c r="A143" s="568"/>
      <c r="B143" s="568"/>
      <c r="C143" s="609"/>
      <c r="D143" s="732"/>
      <c r="E143" s="624"/>
      <c r="F143" s="168" t="s">
        <v>1712</v>
      </c>
      <c r="G143" s="428" t="s">
        <v>1713</v>
      </c>
      <c r="H143" s="428" t="s">
        <v>1714</v>
      </c>
      <c r="I143" s="428" t="s">
        <v>1715</v>
      </c>
      <c r="J143" s="428" t="s">
        <v>1716</v>
      </c>
      <c r="K143" s="583"/>
      <c r="L143" s="602"/>
    </row>
    <row r="144" spans="1:12" ht="15" customHeight="1" x14ac:dyDescent="0.25">
      <c r="A144" s="568"/>
      <c r="B144" s="568"/>
      <c r="C144" s="609"/>
      <c r="D144" s="732"/>
      <c r="E144" s="624"/>
      <c r="F144" s="148" t="s">
        <v>379</v>
      </c>
      <c r="G144" s="561" t="s">
        <v>399</v>
      </c>
      <c r="H144" s="562"/>
      <c r="I144" s="562"/>
      <c r="J144" s="563"/>
      <c r="K144" s="583"/>
      <c r="L144" s="602"/>
    </row>
    <row r="145" spans="1:12" ht="14.25" customHeight="1" x14ac:dyDescent="0.25">
      <c r="A145" s="568"/>
      <c r="B145" s="568"/>
      <c r="C145" s="609"/>
      <c r="D145" s="732"/>
      <c r="E145" s="624"/>
      <c r="F145" s="93" t="s">
        <v>701</v>
      </c>
      <c r="G145" s="561">
        <v>100000</v>
      </c>
      <c r="H145" s="562"/>
      <c r="I145" s="562"/>
      <c r="J145" s="563"/>
      <c r="K145" s="583"/>
      <c r="L145" s="602"/>
    </row>
    <row r="146" spans="1:12" ht="14.25" customHeight="1" x14ac:dyDescent="0.25">
      <c r="A146" s="568"/>
      <c r="B146" s="568"/>
      <c r="C146" s="609"/>
      <c r="D146" s="732"/>
      <c r="E146" s="624"/>
      <c r="F146" s="148" t="s">
        <v>257</v>
      </c>
      <c r="G146" s="561" t="s">
        <v>378</v>
      </c>
      <c r="H146" s="562"/>
      <c r="I146" s="562"/>
      <c r="J146" s="563"/>
      <c r="K146" s="583"/>
      <c r="L146" s="602"/>
    </row>
    <row r="147" spans="1:12" ht="14.25" customHeight="1" x14ac:dyDescent="0.25">
      <c r="A147" s="568"/>
      <c r="B147" s="568"/>
      <c r="C147" s="609"/>
      <c r="D147" s="732"/>
      <c r="E147" s="624"/>
      <c r="F147" s="148" t="s">
        <v>376</v>
      </c>
      <c r="G147" s="561" t="s">
        <v>400</v>
      </c>
      <c r="H147" s="562"/>
      <c r="I147" s="562"/>
      <c r="J147" s="563"/>
      <c r="K147" s="583"/>
      <c r="L147" s="602"/>
    </row>
    <row r="148" spans="1:12" ht="13.5" customHeight="1" x14ac:dyDescent="0.25">
      <c r="A148" s="568"/>
      <c r="B148" s="568"/>
      <c r="C148" s="609"/>
      <c r="D148" s="732"/>
      <c r="E148" s="624"/>
      <c r="F148" s="148" t="s">
        <v>381</v>
      </c>
      <c r="G148" s="561" t="s">
        <v>1296</v>
      </c>
      <c r="H148" s="562"/>
      <c r="I148" s="562"/>
      <c r="J148" s="563"/>
      <c r="K148" s="583"/>
      <c r="L148" s="602"/>
    </row>
    <row r="149" spans="1:12" ht="13.5" customHeight="1" x14ac:dyDescent="0.25">
      <c r="A149" s="568"/>
      <c r="B149" s="568"/>
      <c r="C149" s="609"/>
      <c r="D149" s="732"/>
      <c r="E149" s="624"/>
      <c r="F149" s="148" t="s">
        <v>383</v>
      </c>
      <c r="G149" s="561" t="s">
        <v>1296</v>
      </c>
      <c r="H149" s="562"/>
      <c r="I149" s="562"/>
      <c r="J149" s="563"/>
      <c r="K149" s="584">
        <v>5</v>
      </c>
      <c r="L149" s="533">
        <v>98010</v>
      </c>
    </row>
    <row r="150" spans="1:12" ht="13.5" customHeight="1" x14ac:dyDescent="0.25">
      <c r="A150" s="568"/>
      <c r="B150" s="568"/>
      <c r="C150" s="609"/>
      <c r="D150" s="732"/>
      <c r="E150" s="624"/>
      <c r="F150" s="148" t="s">
        <v>402</v>
      </c>
      <c r="G150" s="561" t="s">
        <v>1297</v>
      </c>
      <c r="H150" s="562"/>
      <c r="I150" s="562"/>
      <c r="J150" s="563"/>
      <c r="K150" s="585"/>
      <c r="L150" s="603" t="e">
        <f>#REF!-#REF!*10%</f>
        <v>#REF!</v>
      </c>
    </row>
    <row r="151" spans="1:12" ht="13.5" customHeight="1" x14ac:dyDescent="0.25">
      <c r="A151" s="568"/>
      <c r="B151" s="568"/>
      <c r="C151" s="609"/>
      <c r="D151" s="732"/>
      <c r="E151" s="624"/>
      <c r="F151" s="148" t="s">
        <v>403</v>
      </c>
      <c r="G151" s="561" t="s">
        <v>404</v>
      </c>
      <c r="H151" s="562"/>
      <c r="I151" s="562"/>
      <c r="J151" s="563"/>
      <c r="K151" s="585"/>
      <c r="L151" s="603" t="e">
        <f>#REF!-#REF!*10%</f>
        <v>#REF!</v>
      </c>
    </row>
    <row r="152" spans="1:12" ht="13.5" customHeight="1" x14ac:dyDescent="0.25">
      <c r="A152" s="568"/>
      <c r="B152" s="568"/>
      <c r="C152" s="609"/>
      <c r="D152" s="732"/>
      <c r="E152" s="624"/>
      <c r="F152" s="94" t="s">
        <v>358</v>
      </c>
      <c r="G152" s="561" t="s">
        <v>359</v>
      </c>
      <c r="H152" s="562"/>
      <c r="I152" s="562"/>
      <c r="J152" s="563"/>
      <c r="K152" s="585"/>
      <c r="L152" s="603" t="e">
        <f>#REF!-#REF!*10%</f>
        <v>#REF!</v>
      </c>
    </row>
    <row r="153" spans="1:12" ht="14.25" customHeight="1" x14ac:dyDescent="0.25">
      <c r="A153" s="568"/>
      <c r="B153" s="568"/>
      <c r="C153" s="609"/>
      <c r="D153" s="732"/>
      <c r="E153" s="624"/>
      <c r="F153" s="148" t="s">
        <v>389</v>
      </c>
      <c r="G153" s="561" t="s">
        <v>390</v>
      </c>
      <c r="H153" s="562"/>
      <c r="I153" s="562"/>
      <c r="J153" s="563"/>
      <c r="K153" s="585"/>
      <c r="L153" s="603" t="e">
        <f>#REF!-#REF!*10%</f>
        <v>#REF!</v>
      </c>
    </row>
    <row r="154" spans="1:12" ht="15.75" customHeight="1" x14ac:dyDescent="0.25">
      <c r="A154" s="568"/>
      <c r="B154" s="568"/>
      <c r="C154" s="609"/>
      <c r="D154" s="732"/>
      <c r="E154" s="624"/>
      <c r="F154" s="93" t="s">
        <v>704</v>
      </c>
      <c r="G154" s="561" t="s">
        <v>705</v>
      </c>
      <c r="H154" s="562"/>
      <c r="I154" s="562"/>
      <c r="J154" s="563"/>
      <c r="K154" s="585"/>
      <c r="L154" s="603" t="e">
        <f>#REF!-#REF!*10%</f>
        <v>#REF!</v>
      </c>
    </row>
    <row r="155" spans="1:12" ht="15.75" customHeight="1" x14ac:dyDescent="0.25">
      <c r="A155" s="568"/>
      <c r="B155" s="568"/>
      <c r="C155" s="609"/>
      <c r="D155" s="732"/>
      <c r="E155" s="624"/>
      <c r="F155" s="93" t="s">
        <v>706</v>
      </c>
      <c r="G155" s="561" t="s">
        <v>390</v>
      </c>
      <c r="H155" s="562"/>
      <c r="I155" s="562"/>
      <c r="J155" s="563"/>
      <c r="K155" s="585"/>
      <c r="L155" s="603" t="e">
        <f>#REF!-#REF!*10%</f>
        <v>#REF!</v>
      </c>
    </row>
    <row r="156" spans="1:12" ht="16.5" customHeight="1" x14ac:dyDescent="0.25">
      <c r="A156" s="568"/>
      <c r="B156" s="568"/>
      <c r="C156" s="609"/>
      <c r="D156" s="732"/>
      <c r="E156" s="624"/>
      <c r="F156" s="93" t="s">
        <v>1271</v>
      </c>
      <c r="G156" s="561" t="s">
        <v>390</v>
      </c>
      <c r="H156" s="562"/>
      <c r="I156" s="562"/>
      <c r="J156" s="563"/>
      <c r="K156" s="585"/>
      <c r="L156" s="603" t="e">
        <f>#REF!-#REF!*10%</f>
        <v>#REF!</v>
      </c>
    </row>
    <row r="157" spans="1:12" ht="14.25" customHeight="1" x14ac:dyDescent="0.25">
      <c r="A157" s="568"/>
      <c r="B157" s="568"/>
      <c r="C157" s="609"/>
      <c r="D157" s="732"/>
      <c r="E157" s="624"/>
      <c r="F157" s="93" t="s">
        <v>707</v>
      </c>
      <c r="G157" s="561" t="s">
        <v>1270</v>
      </c>
      <c r="H157" s="562"/>
      <c r="I157" s="562"/>
      <c r="J157" s="563"/>
      <c r="K157" s="585"/>
      <c r="L157" s="603" t="e">
        <f>#REF!-#REF!*10%</f>
        <v>#REF!</v>
      </c>
    </row>
    <row r="158" spans="1:12" ht="15.75" customHeight="1" x14ac:dyDescent="0.25">
      <c r="A158" s="568"/>
      <c r="B158" s="568"/>
      <c r="C158" s="609"/>
      <c r="D158" s="732"/>
      <c r="E158" s="624"/>
      <c r="F158" s="93" t="s">
        <v>708</v>
      </c>
      <c r="G158" s="561" t="s">
        <v>390</v>
      </c>
      <c r="H158" s="562"/>
      <c r="I158" s="562"/>
      <c r="J158" s="563"/>
      <c r="K158" s="585"/>
      <c r="L158" s="603" t="e">
        <f>#REF!-#REF!*10%</f>
        <v>#REF!</v>
      </c>
    </row>
    <row r="159" spans="1:12" ht="12.75" customHeight="1" x14ac:dyDescent="0.25">
      <c r="A159" s="568"/>
      <c r="B159" s="568"/>
      <c r="C159" s="609"/>
      <c r="D159" s="732"/>
      <c r="E159" s="624"/>
      <c r="F159" s="148" t="s">
        <v>377</v>
      </c>
      <c r="G159" s="561" t="s">
        <v>387</v>
      </c>
      <c r="H159" s="562"/>
      <c r="I159" s="562"/>
      <c r="J159" s="563"/>
      <c r="K159" s="585"/>
      <c r="L159" s="603" t="e">
        <f>#REF!-#REF!*10%</f>
        <v>#REF!</v>
      </c>
    </row>
    <row r="160" spans="1:12" ht="14.25" customHeight="1" x14ac:dyDescent="0.25">
      <c r="A160" s="568"/>
      <c r="B160" s="568"/>
      <c r="C160" s="609"/>
      <c r="D160" s="732"/>
      <c r="E160" s="624"/>
      <c r="F160" s="148" t="s">
        <v>562</v>
      </c>
      <c r="G160" s="561" t="s">
        <v>1024</v>
      </c>
      <c r="H160" s="562"/>
      <c r="I160" s="562"/>
      <c r="J160" s="563"/>
      <c r="K160" s="585"/>
      <c r="L160" s="603" t="e">
        <f>#REF!-#REF!*10%</f>
        <v>#REF!</v>
      </c>
    </row>
    <row r="161" spans="1:12" ht="14.25" customHeight="1" x14ac:dyDescent="0.25">
      <c r="A161" s="568"/>
      <c r="B161" s="568"/>
      <c r="C161" s="609"/>
      <c r="D161" s="732"/>
      <c r="E161" s="624"/>
      <c r="F161" s="148" t="s">
        <v>570</v>
      </c>
      <c r="G161" s="561" t="s">
        <v>613</v>
      </c>
      <c r="H161" s="562"/>
      <c r="I161" s="562"/>
      <c r="J161" s="563"/>
      <c r="K161" s="585"/>
      <c r="L161" s="603" t="e">
        <f>#REF!-#REF!*10%</f>
        <v>#REF!</v>
      </c>
    </row>
    <row r="162" spans="1:12" ht="13.5" customHeight="1" x14ac:dyDescent="0.25">
      <c r="A162" s="568"/>
      <c r="B162" s="568"/>
      <c r="C162" s="609"/>
      <c r="D162" s="732"/>
      <c r="E162" s="624"/>
      <c r="F162" s="167" t="s">
        <v>84</v>
      </c>
      <c r="G162" s="737" t="s">
        <v>1711</v>
      </c>
      <c r="H162" s="738"/>
      <c r="I162" s="738"/>
      <c r="J162" s="739"/>
      <c r="K162" s="585"/>
      <c r="L162" s="603" t="e">
        <f>#REF!-#REF!*10%</f>
        <v>#REF!</v>
      </c>
    </row>
    <row r="163" spans="1:12" ht="14.25" customHeight="1" x14ac:dyDescent="0.25">
      <c r="A163" s="569"/>
      <c r="B163" s="569"/>
      <c r="C163" s="610"/>
      <c r="D163" s="714"/>
      <c r="E163" s="460"/>
      <c r="F163" s="136" t="s">
        <v>1016</v>
      </c>
      <c r="G163" s="466">
        <v>5</v>
      </c>
      <c r="H163" s="467"/>
      <c r="I163" s="467"/>
      <c r="J163" s="468"/>
      <c r="K163" s="585"/>
      <c r="L163" s="603" t="e">
        <f>#REF!-#REF!*10%</f>
        <v>#REF!</v>
      </c>
    </row>
  </sheetData>
  <sheetProtection sort="0"/>
  <mergeCells count="193">
    <mergeCell ref="L100:L116"/>
    <mergeCell ref="L36:L52"/>
    <mergeCell ref="L53:L67"/>
    <mergeCell ref="L68:L84"/>
    <mergeCell ref="L85:L99"/>
    <mergeCell ref="A1:L1"/>
    <mergeCell ref="L149:L163"/>
    <mergeCell ref="K4:K20"/>
    <mergeCell ref="K21:K35"/>
    <mergeCell ref="K36:K52"/>
    <mergeCell ref="K53:K67"/>
    <mergeCell ref="K68:K84"/>
    <mergeCell ref="K85:K99"/>
    <mergeCell ref="K100:K116"/>
    <mergeCell ref="K117:K131"/>
    <mergeCell ref="K132:K148"/>
    <mergeCell ref="K149:K163"/>
    <mergeCell ref="L117:L131"/>
    <mergeCell ref="L132:L148"/>
    <mergeCell ref="E100:E131"/>
    <mergeCell ref="G28:J28"/>
    <mergeCell ref="G29:J29"/>
    <mergeCell ref="G30:J30"/>
    <mergeCell ref="G81:J81"/>
    <mergeCell ref="G11:J11"/>
    <mergeCell ref="G12:J12"/>
    <mergeCell ref="G13:J13"/>
    <mergeCell ref="G14:J14"/>
    <mergeCell ref="G16:J16"/>
    <mergeCell ref="G18:J18"/>
    <mergeCell ref="G19:J19"/>
    <mergeCell ref="G20:J20"/>
    <mergeCell ref="G59:J59"/>
    <mergeCell ref="G60:J60"/>
    <mergeCell ref="G27:J27"/>
    <mergeCell ref="G104:J104"/>
    <mergeCell ref="G57:J57"/>
    <mergeCell ref="G67:J67"/>
    <mergeCell ref="G36:J36"/>
    <mergeCell ref="G17:J17"/>
    <mergeCell ref="G48:J48"/>
    <mergeCell ref="G49:J49"/>
    <mergeCell ref="G50:J50"/>
    <mergeCell ref="F2:J2"/>
    <mergeCell ref="A4:A35"/>
    <mergeCell ref="C4:C35"/>
    <mergeCell ref="D4:D35"/>
    <mergeCell ref="G4:J4"/>
    <mergeCell ref="G21:J21"/>
    <mergeCell ref="G22:J22"/>
    <mergeCell ref="G23:J23"/>
    <mergeCell ref="G24:J24"/>
    <mergeCell ref="G25:J25"/>
    <mergeCell ref="G31:J31"/>
    <mergeCell ref="G32:J32"/>
    <mergeCell ref="G33:J33"/>
    <mergeCell ref="G9:J9"/>
    <mergeCell ref="B4:B35"/>
    <mergeCell ref="G8:J8"/>
    <mergeCell ref="E4:E35"/>
    <mergeCell ref="G5:J5"/>
    <mergeCell ref="G35:J35"/>
    <mergeCell ref="A3:L3"/>
    <mergeCell ref="L4:L20"/>
    <mergeCell ref="L21:L35"/>
    <mergeCell ref="G51:J51"/>
    <mergeCell ref="G26:J26"/>
    <mergeCell ref="G40:J40"/>
    <mergeCell ref="G10:J10"/>
    <mergeCell ref="G34:J34"/>
    <mergeCell ref="G37:J37"/>
    <mergeCell ref="G41:J41"/>
    <mergeCell ref="G43:J43"/>
    <mergeCell ref="G44:J44"/>
    <mergeCell ref="G45:J45"/>
    <mergeCell ref="G52:J52"/>
    <mergeCell ref="G53:J53"/>
    <mergeCell ref="G54:J54"/>
    <mergeCell ref="G55:J55"/>
    <mergeCell ref="G46:J46"/>
    <mergeCell ref="A36:A67"/>
    <mergeCell ref="C36:C67"/>
    <mergeCell ref="D36:D67"/>
    <mergeCell ref="A100:A131"/>
    <mergeCell ref="C100:C131"/>
    <mergeCell ref="D100:D131"/>
    <mergeCell ref="G100:J100"/>
    <mergeCell ref="G61:J61"/>
    <mergeCell ref="G62:J62"/>
    <mergeCell ref="G63:J63"/>
    <mergeCell ref="G64:J64"/>
    <mergeCell ref="G65:J65"/>
    <mergeCell ref="G58:J58"/>
    <mergeCell ref="B36:B67"/>
    <mergeCell ref="B68:B99"/>
    <mergeCell ref="B100:B131"/>
    <mergeCell ref="G74:J74"/>
    <mergeCell ref="G42:J42"/>
    <mergeCell ref="E36:E67"/>
    <mergeCell ref="E68:E99"/>
    <mergeCell ref="A68:A99"/>
    <mergeCell ref="C68:C99"/>
    <mergeCell ref="D68:D99"/>
    <mergeCell ref="G84:J84"/>
    <mergeCell ref="G95:J95"/>
    <mergeCell ref="G96:J96"/>
    <mergeCell ref="G97:J97"/>
    <mergeCell ref="G98:J98"/>
    <mergeCell ref="G78:J78"/>
    <mergeCell ref="G80:J80"/>
    <mergeCell ref="G82:J82"/>
    <mergeCell ref="G83:J83"/>
    <mergeCell ref="G92:J92"/>
    <mergeCell ref="G93:J93"/>
    <mergeCell ref="G94:J94"/>
    <mergeCell ref="G86:J86"/>
    <mergeCell ref="G87:J87"/>
    <mergeCell ref="G88:J88"/>
    <mergeCell ref="G89:J89"/>
    <mergeCell ref="G99:J99"/>
    <mergeCell ref="G90:J90"/>
    <mergeCell ref="G91:J91"/>
    <mergeCell ref="G56:J56"/>
    <mergeCell ref="G125:J125"/>
    <mergeCell ref="G126:J126"/>
    <mergeCell ref="G131:J131"/>
    <mergeCell ref="G106:J106"/>
    <mergeCell ref="G117:J117"/>
    <mergeCell ref="G118:J118"/>
    <mergeCell ref="G119:J119"/>
    <mergeCell ref="G120:J120"/>
    <mergeCell ref="G121:J121"/>
    <mergeCell ref="G127:J127"/>
    <mergeCell ref="G128:J128"/>
    <mergeCell ref="G129:J129"/>
    <mergeCell ref="G130:J130"/>
    <mergeCell ref="G66:J66"/>
    <mergeCell ref="G105:J105"/>
    <mergeCell ref="G85:J85"/>
    <mergeCell ref="G68:J68"/>
    <mergeCell ref="G72:J72"/>
    <mergeCell ref="G73:J73"/>
    <mergeCell ref="G69:J69"/>
    <mergeCell ref="G75:J75"/>
    <mergeCell ref="G76:J76"/>
    <mergeCell ref="G77:J77"/>
    <mergeCell ref="G122:J122"/>
    <mergeCell ref="G123:J123"/>
    <mergeCell ref="G124:J124"/>
    <mergeCell ref="G101:J101"/>
    <mergeCell ref="G107:J107"/>
    <mergeCell ref="G108:J108"/>
    <mergeCell ref="G109:J109"/>
    <mergeCell ref="G110:J110"/>
    <mergeCell ref="G112:J112"/>
    <mergeCell ref="G114:J114"/>
    <mergeCell ref="G115:J115"/>
    <mergeCell ref="G116:J116"/>
    <mergeCell ref="G113:J113"/>
    <mergeCell ref="A132:A163"/>
    <mergeCell ref="B132:B163"/>
    <mergeCell ref="C132:C163"/>
    <mergeCell ref="D132:D163"/>
    <mergeCell ref="E132:E163"/>
    <mergeCell ref="G132:J132"/>
    <mergeCell ref="G155:J155"/>
    <mergeCell ref="G156:J156"/>
    <mergeCell ref="G157:J157"/>
    <mergeCell ref="G158:J158"/>
    <mergeCell ref="G159:J159"/>
    <mergeCell ref="G160:J160"/>
    <mergeCell ref="G161:J161"/>
    <mergeCell ref="G162:J162"/>
    <mergeCell ref="G163:J163"/>
    <mergeCell ref="G133:J133"/>
    <mergeCell ref="G136:J136"/>
    <mergeCell ref="G137:J137"/>
    <mergeCell ref="G138:J138"/>
    <mergeCell ref="G139:J139"/>
    <mergeCell ref="G140:J140"/>
    <mergeCell ref="G141:J141"/>
    <mergeCell ref="G142:J142"/>
    <mergeCell ref="G144:J144"/>
    <mergeCell ref="G154:J154"/>
    <mergeCell ref="G145:J145"/>
    <mergeCell ref="G146:J146"/>
    <mergeCell ref="G147:J147"/>
    <mergeCell ref="G148:J148"/>
    <mergeCell ref="G149:J149"/>
    <mergeCell ref="G150:J150"/>
    <mergeCell ref="G151:J151"/>
    <mergeCell ref="G152:J152"/>
    <mergeCell ref="G153:J153"/>
  </mergeCells>
  <pageMargins left="0.17" right="0.17" top="0.74" bottom="0.17" header="0.3" footer="0.3"/>
  <pageSetup paperSize="9" scale="51" orientation="landscape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2">
    <tabColor rgb="FF00B0F0"/>
  </sheetPr>
  <dimension ref="A1:L692"/>
  <sheetViews>
    <sheetView zoomScale="83" zoomScaleNormal="83" zoomScaleSheetLayoutView="80" workbookViewId="0">
      <selection activeCell="A2" sqref="A2"/>
    </sheetView>
  </sheetViews>
  <sheetFormatPr defaultRowHeight="27.75" customHeight="1" x14ac:dyDescent="0.3"/>
  <cols>
    <col min="1" max="2" width="4.7109375" style="29" customWidth="1"/>
    <col min="3" max="3" width="21.7109375" style="323" customWidth="1"/>
    <col min="4" max="4" width="71.7109375" style="16" customWidth="1"/>
    <col min="5" max="5" width="30.7109375" style="16" customWidth="1"/>
    <col min="6" max="6" width="32.7109375" style="201" customWidth="1"/>
    <col min="7" max="10" width="8.28515625" style="202" customWidth="1"/>
    <col min="11" max="11" width="13.42578125" style="202" customWidth="1"/>
    <col min="12" max="12" width="33.42578125" style="330" customWidth="1"/>
  </cols>
  <sheetData>
    <row r="1" spans="1:12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8" customFormat="1" ht="60" customHeight="1" x14ac:dyDescent="0.25">
      <c r="A2" s="409" t="s">
        <v>73</v>
      </c>
      <c r="B2" s="406" t="s">
        <v>1191</v>
      </c>
      <c r="C2" s="409" t="s">
        <v>74</v>
      </c>
      <c r="D2" s="409" t="s">
        <v>1022</v>
      </c>
      <c r="E2" s="409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s="2" customFormat="1" ht="24.95" customHeight="1" x14ac:dyDescent="0.25">
      <c r="A3" s="519" t="s">
        <v>102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s="2" customFormat="1" ht="15" customHeight="1" x14ac:dyDescent="0.25">
      <c r="A4" s="569">
        <v>1</v>
      </c>
      <c r="B4" s="568"/>
      <c r="C4" s="610" t="s">
        <v>337</v>
      </c>
      <c r="D4" s="746"/>
      <c r="E4" s="460"/>
      <c r="F4" s="408" t="s">
        <v>81</v>
      </c>
      <c r="G4" s="715" t="s">
        <v>6</v>
      </c>
      <c r="H4" s="715"/>
      <c r="I4" s="715"/>
      <c r="J4" s="715"/>
      <c r="K4" s="713">
        <v>3</v>
      </c>
      <c r="L4" s="439">
        <v>10926</v>
      </c>
    </row>
    <row r="5" spans="1:12" s="2" customFormat="1" ht="15" customHeight="1" x14ac:dyDescent="0.25">
      <c r="A5" s="564"/>
      <c r="B5" s="568"/>
      <c r="C5" s="614"/>
      <c r="D5" s="745"/>
      <c r="E5" s="448"/>
      <c r="F5" s="94" t="s">
        <v>80</v>
      </c>
      <c r="G5" s="469">
        <v>20</v>
      </c>
      <c r="H5" s="469"/>
      <c r="I5" s="469"/>
      <c r="J5" s="469"/>
      <c r="K5" s="583"/>
      <c r="L5" s="602"/>
    </row>
    <row r="6" spans="1:12" s="2" customFormat="1" ht="15" customHeight="1" x14ac:dyDescent="0.25">
      <c r="A6" s="564"/>
      <c r="B6" s="568"/>
      <c r="C6" s="614"/>
      <c r="D6" s="745"/>
      <c r="E6" s="448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s="2" customFormat="1" ht="15" customHeight="1" x14ac:dyDescent="0.25">
      <c r="A7" s="564"/>
      <c r="B7" s="568"/>
      <c r="C7" s="614"/>
      <c r="D7" s="745"/>
      <c r="E7" s="448"/>
      <c r="F7" s="94" t="s">
        <v>817</v>
      </c>
      <c r="G7" s="243">
        <f>G5*80</f>
        <v>1600</v>
      </c>
      <c r="H7" s="244">
        <f>G5*90</f>
        <v>1800</v>
      </c>
      <c r="I7" s="246">
        <f>G5*100</f>
        <v>2000</v>
      </c>
      <c r="J7" s="245">
        <f>G5*104</f>
        <v>2080</v>
      </c>
      <c r="K7" s="583"/>
      <c r="L7" s="602"/>
    </row>
    <row r="8" spans="1:12" s="2" customFormat="1" ht="15" customHeight="1" x14ac:dyDescent="0.25">
      <c r="A8" s="564"/>
      <c r="B8" s="568"/>
      <c r="C8" s="614"/>
      <c r="D8" s="745"/>
      <c r="E8" s="448"/>
      <c r="F8" s="94" t="s">
        <v>1269</v>
      </c>
      <c r="G8" s="451">
        <v>0.98</v>
      </c>
      <c r="H8" s="451"/>
      <c r="I8" s="451"/>
      <c r="J8" s="451"/>
      <c r="K8" s="583"/>
      <c r="L8" s="602"/>
    </row>
    <row r="9" spans="1:12" s="2" customFormat="1" ht="15" customHeight="1" x14ac:dyDescent="0.25">
      <c r="A9" s="564"/>
      <c r="B9" s="568"/>
      <c r="C9" s="614"/>
      <c r="D9" s="745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s="2" customFormat="1" ht="15" customHeight="1" x14ac:dyDescent="0.25">
      <c r="A10" s="564"/>
      <c r="B10" s="568"/>
      <c r="C10" s="614"/>
      <c r="D10" s="745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s="2" customFormat="1" ht="15" customHeight="1" x14ac:dyDescent="0.25">
      <c r="A11" s="564"/>
      <c r="B11" s="568"/>
      <c r="C11" s="614"/>
      <c r="D11" s="745"/>
      <c r="E11" s="448"/>
      <c r="F11" s="94" t="s">
        <v>83</v>
      </c>
      <c r="G11" s="523">
        <v>65</v>
      </c>
      <c r="H11" s="523"/>
      <c r="I11" s="523"/>
      <c r="J11" s="523"/>
      <c r="K11" s="583"/>
      <c r="L11" s="602"/>
    </row>
    <row r="12" spans="1:12" s="2" customFormat="1" ht="15" customHeight="1" x14ac:dyDescent="0.25">
      <c r="A12" s="564"/>
      <c r="B12" s="568"/>
      <c r="C12" s="614"/>
      <c r="D12" s="745"/>
      <c r="E12" s="448"/>
      <c r="F12" s="94" t="s">
        <v>396</v>
      </c>
      <c r="G12" s="523" t="s">
        <v>1184</v>
      </c>
      <c r="H12" s="523"/>
      <c r="I12" s="523"/>
      <c r="J12" s="523"/>
      <c r="K12" s="583"/>
      <c r="L12" s="602"/>
    </row>
    <row r="13" spans="1:12" s="2" customFormat="1" ht="15" customHeight="1" x14ac:dyDescent="0.25">
      <c r="A13" s="564"/>
      <c r="B13" s="568"/>
      <c r="C13" s="614"/>
      <c r="D13" s="745"/>
      <c r="E13" s="448"/>
      <c r="F13" s="94" t="s">
        <v>1028</v>
      </c>
      <c r="G13" s="523" t="s">
        <v>945</v>
      </c>
      <c r="H13" s="523"/>
      <c r="I13" s="523"/>
      <c r="J13" s="523"/>
      <c r="K13" s="583"/>
      <c r="L13" s="602"/>
    </row>
    <row r="14" spans="1:12" ht="15" customHeight="1" x14ac:dyDescent="0.25">
      <c r="A14" s="564"/>
      <c r="B14" s="568"/>
      <c r="C14" s="614"/>
      <c r="D14" s="745"/>
      <c r="E14" s="448"/>
      <c r="F14" s="94" t="s">
        <v>1037</v>
      </c>
      <c r="G14" s="523" t="s">
        <v>346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614"/>
      <c r="D15" s="745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614"/>
      <c r="D16" s="745"/>
      <c r="E16" s="448"/>
      <c r="F16" s="93" t="s">
        <v>701</v>
      </c>
      <c r="G16" s="523">
        <v>100000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614"/>
      <c r="D17" s="745"/>
      <c r="E17" s="448"/>
      <c r="F17" s="148" t="s">
        <v>257</v>
      </c>
      <c r="G17" s="523" t="s">
        <v>408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614"/>
      <c r="D18" s="745"/>
      <c r="E18" s="448"/>
      <c r="F18" s="148" t="s">
        <v>410</v>
      </c>
      <c r="G18" s="523" t="s">
        <v>411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614"/>
      <c r="D19" s="745"/>
      <c r="E19" s="448"/>
      <c r="F19" s="148" t="s">
        <v>412</v>
      </c>
      <c r="G19" s="523" t="s">
        <v>400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614"/>
      <c r="D20" s="745"/>
      <c r="E20" s="448"/>
      <c r="F20" s="148" t="s">
        <v>381</v>
      </c>
      <c r="G20" s="523" t="s">
        <v>1296</v>
      </c>
      <c r="H20" s="523"/>
      <c r="I20" s="523"/>
      <c r="J20" s="523"/>
      <c r="K20" s="584">
        <v>5</v>
      </c>
      <c r="L20" s="533">
        <v>11691</v>
      </c>
    </row>
    <row r="21" spans="1:12" ht="15" customHeight="1" x14ac:dyDescent="0.25">
      <c r="A21" s="564"/>
      <c r="B21" s="568"/>
      <c r="C21" s="614"/>
      <c r="D21" s="745"/>
      <c r="E21" s="448"/>
      <c r="F21" s="148" t="s">
        <v>402</v>
      </c>
      <c r="G21" s="523" t="s">
        <v>1297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745"/>
      <c r="E22" s="448"/>
      <c r="F22" s="148" t="s">
        <v>403</v>
      </c>
      <c r="G22" s="523" t="s">
        <v>404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45"/>
      <c r="E23" s="448"/>
      <c r="F23" s="94" t="s">
        <v>358</v>
      </c>
      <c r="G23" s="523" t="s">
        <v>409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45"/>
      <c r="E24" s="448"/>
      <c r="F24" s="148" t="s">
        <v>389</v>
      </c>
      <c r="G24" s="523" t="s">
        <v>390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45"/>
      <c r="E25" s="448"/>
      <c r="F25" s="93" t="s">
        <v>704</v>
      </c>
      <c r="G25" s="523" t="s">
        <v>705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45"/>
      <c r="E26" s="448"/>
      <c r="F26" s="93" t="s">
        <v>706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45"/>
      <c r="E27" s="448"/>
      <c r="F27" s="93" t="s">
        <v>1271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45"/>
      <c r="E28" s="448"/>
      <c r="F28" s="93" t="s">
        <v>707</v>
      </c>
      <c r="G28" s="523" t="s">
        <v>1270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45"/>
      <c r="E29" s="448"/>
      <c r="F29" s="93" t="s">
        <v>708</v>
      </c>
      <c r="G29" s="523" t="s">
        <v>390</v>
      </c>
      <c r="H29" s="523"/>
      <c r="I29" s="523"/>
      <c r="J29" s="523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614"/>
      <c r="D30" s="745"/>
      <c r="E30" s="448"/>
      <c r="F30" s="148" t="s">
        <v>377</v>
      </c>
      <c r="G30" s="523" t="s">
        <v>387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745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745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745"/>
      <c r="E33" s="448"/>
      <c r="F33" s="167" t="s">
        <v>84</v>
      </c>
      <c r="G33" s="465">
        <v>1.6</v>
      </c>
      <c r="H33" s="465"/>
      <c r="I33" s="465"/>
      <c r="J33" s="465"/>
      <c r="K33" s="585"/>
      <c r="L33" s="603" t="e">
        <f>#REF!-#REF!*10%</f>
        <v>#REF!</v>
      </c>
    </row>
    <row r="34" spans="1:12" s="2" customFormat="1" ht="15" customHeight="1" x14ac:dyDescent="0.25">
      <c r="A34" s="564"/>
      <c r="B34" s="569"/>
      <c r="C34" s="614"/>
      <c r="D34" s="745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s="2" customFormat="1" ht="15" customHeight="1" x14ac:dyDescent="0.25">
      <c r="A35" s="564">
        <v>2</v>
      </c>
      <c r="B35" s="567"/>
      <c r="C35" s="614" t="s">
        <v>338</v>
      </c>
      <c r="D35" s="745"/>
      <c r="E35" s="448"/>
      <c r="F35" s="94" t="s">
        <v>81</v>
      </c>
      <c r="G35" s="523" t="s">
        <v>6</v>
      </c>
      <c r="H35" s="523"/>
      <c r="I35" s="523"/>
      <c r="J35" s="523"/>
      <c r="K35" s="501">
        <v>3</v>
      </c>
      <c r="L35" s="716">
        <v>12172</v>
      </c>
    </row>
    <row r="36" spans="1:12" s="2" customFormat="1" ht="15" customHeight="1" x14ac:dyDescent="0.25">
      <c r="A36" s="564"/>
      <c r="B36" s="568"/>
      <c r="C36" s="614"/>
      <c r="D36" s="745"/>
      <c r="E36" s="448"/>
      <c r="F36" s="94" t="s">
        <v>80</v>
      </c>
      <c r="G36" s="469">
        <v>40</v>
      </c>
      <c r="H36" s="469"/>
      <c r="I36" s="469"/>
      <c r="J36" s="469"/>
      <c r="K36" s="583"/>
      <c r="L36" s="602"/>
    </row>
    <row r="37" spans="1:12" s="2" customFormat="1" ht="15" customHeight="1" x14ac:dyDescent="0.25">
      <c r="A37" s="564"/>
      <c r="B37" s="568"/>
      <c r="C37" s="614"/>
      <c r="D37" s="745"/>
      <c r="E37" s="448"/>
      <c r="F37" s="94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s="2" customFormat="1" ht="15" customHeight="1" x14ac:dyDescent="0.25">
      <c r="A38" s="564"/>
      <c r="B38" s="568"/>
      <c r="C38" s="614"/>
      <c r="D38" s="745"/>
      <c r="E38" s="448"/>
      <c r="F38" s="94" t="s">
        <v>817</v>
      </c>
      <c r="G38" s="243">
        <f>G36*80</f>
        <v>3200</v>
      </c>
      <c r="H38" s="244">
        <f>G36*90</f>
        <v>3600</v>
      </c>
      <c r="I38" s="246">
        <f>G36*100</f>
        <v>4000</v>
      </c>
      <c r="J38" s="245">
        <f>G36*104</f>
        <v>4160</v>
      </c>
      <c r="K38" s="583"/>
      <c r="L38" s="602"/>
    </row>
    <row r="39" spans="1:12" s="2" customFormat="1" ht="15" customHeight="1" x14ac:dyDescent="0.25">
      <c r="A39" s="564"/>
      <c r="B39" s="568"/>
      <c r="C39" s="614"/>
      <c r="D39" s="745"/>
      <c r="E39" s="448"/>
      <c r="F39" s="94" t="s">
        <v>1269</v>
      </c>
      <c r="G39" s="451">
        <v>0.98</v>
      </c>
      <c r="H39" s="451"/>
      <c r="I39" s="451"/>
      <c r="J39" s="451"/>
      <c r="K39" s="583"/>
      <c r="L39" s="602"/>
    </row>
    <row r="40" spans="1:12" s="2" customFormat="1" ht="15" customHeight="1" x14ac:dyDescent="0.25">
      <c r="A40" s="564"/>
      <c r="B40" s="568"/>
      <c r="C40" s="614"/>
      <c r="D40" s="745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s="2" customFormat="1" ht="15" customHeight="1" x14ac:dyDescent="0.25">
      <c r="A41" s="564"/>
      <c r="B41" s="568"/>
      <c r="C41" s="614"/>
      <c r="D41" s="745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s="2" customFormat="1" ht="15" customHeight="1" x14ac:dyDescent="0.25">
      <c r="A42" s="564"/>
      <c r="B42" s="568"/>
      <c r="C42" s="614"/>
      <c r="D42" s="745"/>
      <c r="E42" s="448"/>
      <c r="F42" s="94" t="s">
        <v>83</v>
      </c>
      <c r="G42" s="523">
        <v>65</v>
      </c>
      <c r="H42" s="523"/>
      <c r="I42" s="523"/>
      <c r="J42" s="523"/>
      <c r="K42" s="583"/>
      <c r="L42" s="602"/>
    </row>
    <row r="43" spans="1:12" s="2" customFormat="1" ht="15" customHeight="1" x14ac:dyDescent="0.25">
      <c r="A43" s="564"/>
      <c r="B43" s="568"/>
      <c r="C43" s="614"/>
      <c r="D43" s="745"/>
      <c r="E43" s="448"/>
      <c r="F43" s="94" t="s">
        <v>396</v>
      </c>
      <c r="G43" s="523" t="s">
        <v>1184</v>
      </c>
      <c r="H43" s="523"/>
      <c r="I43" s="523"/>
      <c r="J43" s="523"/>
      <c r="K43" s="583"/>
      <c r="L43" s="602"/>
    </row>
    <row r="44" spans="1:12" s="2" customFormat="1" ht="15" customHeight="1" x14ac:dyDescent="0.25">
      <c r="A44" s="564"/>
      <c r="B44" s="568"/>
      <c r="C44" s="614"/>
      <c r="D44" s="745"/>
      <c r="E44" s="448"/>
      <c r="F44" s="94" t="s">
        <v>1028</v>
      </c>
      <c r="G44" s="523" t="s">
        <v>945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745"/>
      <c r="E45" s="448"/>
      <c r="F45" s="94" t="s">
        <v>1037</v>
      </c>
      <c r="G45" s="523" t="s">
        <v>346</v>
      </c>
      <c r="H45" s="523"/>
      <c r="I45" s="523"/>
      <c r="J45" s="523"/>
      <c r="K45" s="583"/>
      <c r="L45" s="602"/>
    </row>
    <row r="46" spans="1:12" ht="15" customHeight="1" x14ac:dyDescent="0.25">
      <c r="A46" s="564"/>
      <c r="B46" s="568"/>
      <c r="C46" s="614"/>
      <c r="D46" s="745"/>
      <c r="E46" s="448"/>
      <c r="F46" s="148" t="s">
        <v>379</v>
      </c>
      <c r="G46" s="523" t="s">
        <v>399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745"/>
      <c r="E47" s="448"/>
      <c r="F47" s="93" t="s">
        <v>701</v>
      </c>
      <c r="G47" s="523">
        <v>100000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14"/>
      <c r="D48" s="745"/>
      <c r="E48" s="448"/>
      <c r="F48" s="148" t="s">
        <v>257</v>
      </c>
      <c r="G48" s="523" t="s">
        <v>408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14"/>
      <c r="D49" s="745"/>
      <c r="E49" s="448"/>
      <c r="F49" s="148" t="s">
        <v>410</v>
      </c>
      <c r="G49" s="523" t="s">
        <v>411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14"/>
      <c r="D50" s="745"/>
      <c r="E50" s="448"/>
      <c r="F50" s="148" t="s">
        <v>412</v>
      </c>
      <c r="G50" s="523" t="s">
        <v>400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14"/>
      <c r="D51" s="745"/>
      <c r="E51" s="448"/>
      <c r="F51" s="148" t="s">
        <v>381</v>
      </c>
      <c r="G51" s="523" t="s">
        <v>1296</v>
      </c>
      <c r="H51" s="523"/>
      <c r="I51" s="523"/>
      <c r="J51" s="523"/>
      <c r="K51" s="584">
        <v>5</v>
      </c>
      <c r="L51" s="533">
        <v>13024</v>
      </c>
    </row>
    <row r="52" spans="1:12" ht="15" customHeight="1" x14ac:dyDescent="0.25">
      <c r="A52" s="564"/>
      <c r="B52" s="568"/>
      <c r="C52" s="614"/>
      <c r="D52" s="745"/>
      <c r="E52" s="448"/>
      <c r="F52" s="148" t="s">
        <v>402</v>
      </c>
      <c r="G52" s="523" t="s">
        <v>1297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745"/>
      <c r="E53" s="448"/>
      <c r="F53" s="148" t="s">
        <v>403</v>
      </c>
      <c r="G53" s="523" t="s">
        <v>404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745"/>
      <c r="E54" s="448"/>
      <c r="F54" s="94" t="s">
        <v>358</v>
      </c>
      <c r="G54" s="523" t="s">
        <v>409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745"/>
      <c r="E55" s="448"/>
      <c r="F55" s="148" t="s">
        <v>389</v>
      </c>
      <c r="G55" s="523" t="s">
        <v>390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745"/>
      <c r="E56" s="448"/>
      <c r="F56" s="93" t="s">
        <v>704</v>
      </c>
      <c r="G56" s="523" t="s">
        <v>705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745"/>
      <c r="E57" s="448"/>
      <c r="F57" s="93" t="s">
        <v>706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745"/>
      <c r="E58" s="448"/>
      <c r="F58" s="93" t="s">
        <v>1271</v>
      </c>
      <c r="G58" s="523" t="s">
        <v>390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45"/>
      <c r="E59" s="448"/>
      <c r="F59" s="93" t="s">
        <v>707</v>
      </c>
      <c r="G59" s="523" t="s">
        <v>1270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745"/>
      <c r="E60" s="448"/>
      <c r="F60" s="93" t="s">
        <v>708</v>
      </c>
      <c r="G60" s="523" t="s">
        <v>390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14"/>
      <c r="D61" s="745"/>
      <c r="E61" s="448"/>
      <c r="F61" s="148" t="s">
        <v>377</v>
      </c>
      <c r="G61" s="523" t="s">
        <v>387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745"/>
      <c r="E62" s="448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745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745"/>
      <c r="E64" s="448"/>
      <c r="F64" s="167" t="s">
        <v>84</v>
      </c>
      <c r="G64" s="465">
        <v>1.8</v>
      </c>
      <c r="H64" s="465"/>
      <c r="I64" s="465"/>
      <c r="J64" s="465"/>
      <c r="K64" s="585"/>
      <c r="L64" s="603" t="e">
        <f>#REF!-#REF!*10%</f>
        <v>#REF!</v>
      </c>
    </row>
    <row r="65" spans="1:12" s="2" customFormat="1" ht="15" customHeight="1" x14ac:dyDescent="0.25">
      <c r="A65" s="564"/>
      <c r="B65" s="569"/>
      <c r="C65" s="614"/>
      <c r="D65" s="745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s="2" customFormat="1" ht="15" customHeight="1" x14ac:dyDescent="0.25">
      <c r="A66" s="564">
        <v>3</v>
      </c>
      <c r="B66" s="567"/>
      <c r="C66" s="614" t="s">
        <v>339</v>
      </c>
      <c r="D66" s="745"/>
      <c r="E66" s="448"/>
      <c r="F66" s="94" t="s">
        <v>81</v>
      </c>
      <c r="G66" s="523" t="s">
        <v>6</v>
      </c>
      <c r="H66" s="523"/>
      <c r="I66" s="523"/>
      <c r="J66" s="523"/>
      <c r="K66" s="501">
        <v>3</v>
      </c>
      <c r="L66" s="716">
        <v>12794</v>
      </c>
    </row>
    <row r="67" spans="1:12" s="2" customFormat="1" ht="15" customHeight="1" x14ac:dyDescent="0.25">
      <c r="A67" s="564"/>
      <c r="B67" s="568"/>
      <c r="C67" s="614"/>
      <c r="D67" s="745"/>
      <c r="E67" s="448"/>
      <c r="F67" s="94" t="s">
        <v>80</v>
      </c>
      <c r="G67" s="469">
        <v>60</v>
      </c>
      <c r="H67" s="469"/>
      <c r="I67" s="469"/>
      <c r="J67" s="469"/>
      <c r="K67" s="583"/>
      <c r="L67" s="602"/>
    </row>
    <row r="68" spans="1:12" s="2" customFormat="1" ht="15" customHeight="1" x14ac:dyDescent="0.25">
      <c r="A68" s="564"/>
      <c r="B68" s="568"/>
      <c r="C68" s="614"/>
      <c r="D68" s="745"/>
      <c r="E68" s="448"/>
      <c r="F68" s="94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s="2" customFormat="1" ht="15" customHeight="1" x14ac:dyDescent="0.25">
      <c r="A69" s="564"/>
      <c r="B69" s="568"/>
      <c r="C69" s="614"/>
      <c r="D69" s="745"/>
      <c r="E69" s="448"/>
      <c r="F69" s="94" t="s">
        <v>817</v>
      </c>
      <c r="G69" s="243">
        <f>G67*80</f>
        <v>4800</v>
      </c>
      <c r="H69" s="244">
        <f>G67*90</f>
        <v>5400</v>
      </c>
      <c r="I69" s="246">
        <f>G67*100</f>
        <v>6000</v>
      </c>
      <c r="J69" s="245">
        <f>G67*104</f>
        <v>6240</v>
      </c>
      <c r="K69" s="583"/>
      <c r="L69" s="602"/>
    </row>
    <row r="70" spans="1:12" s="2" customFormat="1" ht="15" customHeight="1" x14ac:dyDescent="0.25">
      <c r="A70" s="564"/>
      <c r="B70" s="568"/>
      <c r="C70" s="614"/>
      <c r="D70" s="745"/>
      <c r="E70" s="448"/>
      <c r="F70" s="94" t="s">
        <v>1269</v>
      </c>
      <c r="G70" s="451">
        <v>0.98</v>
      </c>
      <c r="H70" s="451"/>
      <c r="I70" s="451"/>
      <c r="J70" s="451"/>
      <c r="K70" s="583"/>
      <c r="L70" s="602"/>
    </row>
    <row r="71" spans="1:12" s="2" customFormat="1" ht="15" customHeight="1" x14ac:dyDescent="0.25">
      <c r="A71" s="564"/>
      <c r="B71" s="568"/>
      <c r="C71" s="614"/>
      <c r="D71" s="745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s="2" customFormat="1" ht="15" customHeight="1" x14ac:dyDescent="0.25">
      <c r="A72" s="564"/>
      <c r="B72" s="568"/>
      <c r="C72" s="614"/>
      <c r="D72" s="745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s="2" customFormat="1" ht="15" customHeight="1" x14ac:dyDescent="0.25">
      <c r="A73" s="564"/>
      <c r="B73" s="568"/>
      <c r="C73" s="614"/>
      <c r="D73" s="745"/>
      <c r="E73" s="448"/>
      <c r="F73" s="94" t="s">
        <v>83</v>
      </c>
      <c r="G73" s="523">
        <v>65</v>
      </c>
      <c r="H73" s="523"/>
      <c r="I73" s="523"/>
      <c r="J73" s="523"/>
      <c r="K73" s="583"/>
      <c r="L73" s="602"/>
    </row>
    <row r="74" spans="1:12" s="2" customFormat="1" ht="15" customHeight="1" x14ac:dyDescent="0.25">
      <c r="A74" s="564"/>
      <c r="B74" s="568"/>
      <c r="C74" s="614"/>
      <c r="D74" s="745"/>
      <c r="E74" s="448"/>
      <c r="F74" s="94" t="s">
        <v>396</v>
      </c>
      <c r="G74" s="523" t="s">
        <v>1184</v>
      </c>
      <c r="H74" s="523"/>
      <c r="I74" s="523"/>
      <c r="J74" s="523"/>
      <c r="K74" s="583"/>
      <c r="L74" s="602"/>
    </row>
    <row r="75" spans="1:12" s="2" customFormat="1" ht="15" customHeight="1" x14ac:dyDescent="0.25">
      <c r="A75" s="564"/>
      <c r="B75" s="568"/>
      <c r="C75" s="614"/>
      <c r="D75" s="745"/>
      <c r="E75" s="448"/>
      <c r="F75" s="94" t="s">
        <v>1028</v>
      </c>
      <c r="G75" s="523" t="s">
        <v>945</v>
      </c>
      <c r="H75" s="523"/>
      <c r="I75" s="523"/>
      <c r="J75" s="523"/>
      <c r="K75" s="583"/>
      <c r="L75" s="602"/>
    </row>
    <row r="76" spans="1:12" ht="15" customHeight="1" x14ac:dyDescent="0.25">
      <c r="A76" s="564"/>
      <c r="B76" s="568"/>
      <c r="C76" s="614"/>
      <c r="D76" s="745"/>
      <c r="E76" s="448"/>
      <c r="F76" s="94" t="s">
        <v>1037</v>
      </c>
      <c r="G76" s="523" t="s">
        <v>346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745"/>
      <c r="E77" s="448"/>
      <c r="F77" s="148" t="s">
        <v>379</v>
      </c>
      <c r="G77" s="523" t="s">
        <v>399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745"/>
      <c r="E78" s="448"/>
      <c r="F78" s="93" t="s">
        <v>701</v>
      </c>
      <c r="G78" s="523">
        <v>100000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745"/>
      <c r="E79" s="448"/>
      <c r="F79" s="148" t="s">
        <v>257</v>
      </c>
      <c r="G79" s="523" t="s">
        <v>408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745"/>
      <c r="E80" s="448"/>
      <c r="F80" s="148" t="s">
        <v>410</v>
      </c>
      <c r="G80" s="523" t="s">
        <v>411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14"/>
      <c r="D81" s="745"/>
      <c r="E81" s="448"/>
      <c r="F81" s="148" t="s">
        <v>412</v>
      </c>
      <c r="G81" s="523" t="s">
        <v>400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745"/>
      <c r="E82" s="448"/>
      <c r="F82" s="148" t="s">
        <v>381</v>
      </c>
      <c r="G82" s="523" t="s">
        <v>1296</v>
      </c>
      <c r="H82" s="523"/>
      <c r="I82" s="523"/>
      <c r="J82" s="523"/>
      <c r="K82" s="584">
        <v>5</v>
      </c>
      <c r="L82" s="533">
        <v>13690</v>
      </c>
    </row>
    <row r="83" spans="1:12" ht="15" customHeight="1" x14ac:dyDescent="0.25">
      <c r="A83" s="564"/>
      <c r="B83" s="568"/>
      <c r="C83" s="614"/>
      <c r="D83" s="745"/>
      <c r="E83" s="448"/>
      <c r="F83" s="148" t="s">
        <v>402</v>
      </c>
      <c r="G83" s="523" t="s">
        <v>1297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745"/>
      <c r="E84" s="448"/>
      <c r="F84" s="148" t="s">
        <v>403</v>
      </c>
      <c r="G84" s="523" t="s">
        <v>404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745"/>
      <c r="E85" s="448"/>
      <c r="F85" s="94" t="s">
        <v>358</v>
      </c>
      <c r="G85" s="523" t="s">
        <v>409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745"/>
      <c r="E86" s="448"/>
      <c r="F86" s="148" t="s">
        <v>389</v>
      </c>
      <c r="G86" s="523" t="s">
        <v>390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745"/>
      <c r="E87" s="448"/>
      <c r="F87" s="93" t="s">
        <v>704</v>
      </c>
      <c r="G87" s="523" t="s">
        <v>705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745"/>
      <c r="E88" s="448"/>
      <c r="F88" s="93" t="s">
        <v>706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745"/>
      <c r="E89" s="448"/>
      <c r="F89" s="93" t="s">
        <v>1271</v>
      </c>
      <c r="G89" s="523" t="s">
        <v>390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745"/>
      <c r="E90" s="448"/>
      <c r="F90" s="93" t="s">
        <v>707</v>
      </c>
      <c r="G90" s="523" t="s">
        <v>1270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745"/>
      <c r="E91" s="448"/>
      <c r="F91" s="93" t="s">
        <v>708</v>
      </c>
      <c r="G91" s="523" t="s">
        <v>390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614"/>
      <c r="D92" s="745"/>
      <c r="E92" s="448"/>
      <c r="F92" s="148" t="s">
        <v>377</v>
      </c>
      <c r="G92" s="523" t="s">
        <v>387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745"/>
      <c r="E93" s="448"/>
      <c r="F93" s="148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745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745"/>
      <c r="E95" s="448"/>
      <c r="F95" s="167" t="s">
        <v>84</v>
      </c>
      <c r="G95" s="465">
        <v>1.9</v>
      </c>
      <c r="H95" s="465"/>
      <c r="I95" s="465"/>
      <c r="J95" s="465"/>
      <c r="K95" s="585"/>
      <c r="L95" s="603" t="e">
        <f>#REF!-#REF!*10%</f>
        <v>#REF!</v>
      </c>
    </row>
    <row r="96" spans="1:12" s="2" customFormat="1" ht="15" customHeight="1" x14ac:dyDescent="0.25">
      <c r="A96" s="564"/>
      <c r="B96" s="569"/>
      <c r="C96" s="614"/>
      <c r="D96" s="745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s="2" customFormat="1" ht="15" customHeight="1" x14ac:dyDescent="0.25">
      <c r="A97" s="564">
        <v>4</v>
      </c>
      <c r="B97" s="567"/>
      <c r="C97" s="614" t="s">
        <v>340</v>
      </c>
      <c r="D97" s="745"/>
      <c r="E97" s="448"/>
      <c r="F97" s="94" t="s">
        <v>81</v>
      </c>
      <c r="G97" s="523" t="s">
        <v>6</v>
      </c>
      <c r="H97" s="523"/>
      <c r="I97" s="523"/>
      <c r="J97" s="523"/>
      <c r="K97" s="501">
        <v>3</v>
      </c>
      <c r="L97" s="716">
        <v>14359</v>
      </c>
    </row>
    <row r="98" spans="1:12" s="2" customFormat="1" ht="15" customHeight="1" x14ac:dyDescent="0.25">
      <c r="A98" s="564"/>
      <c r="B98" s="568"/>
      <c r="C98" s="614"/>
      <c r="D98" s="745"/>
      <c r="E98" s="448"/>
      <c r="F98" s="94" t="s">
        <v>80</v>
      </c>
      <c r="G98" s="469">
        <v>80</v>
      </c>
      <c r="H98" s="469"/>
      <c r="I98" s="469"/>
      <c r="J98" s="469"/>
      <c r="K98" s="583"/>
      <c r="L98" s="602"/>
    </row>
    <row r="99" spans="1:12" s="2" customFormat="1" ht="15" customHeight="1" x14ac:dyDescent="0.25">
      <c r="A99" s="564"/>
      <c r="B99" s="568"/>
      <c r="C99" s="614"/>
      <c r="D99" s="745"/>
      <c r="E99" s="448"/>
      <c r="F99" s="94" t="s">
        <v>8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602"/>
    </row>
    <row r="100" spans="1:12" s="2" customFormat="1" ht="15" customHeight="1" x14ac:dyDescent="0.25">
      <c r="A100" s="564"/>
      <c r="B100" s="568"/>
      <c r="C100" s="614"/>
      <c r="D100" s="745"/>
      <c r="E100" s="448"/>
      <c r="F100" s="94" t="s">
        <v>817</v>
      </c>
      <c r="G100" s="243">
        <f>G98*80</f>
        <v>6400</v>
      </c>
      <c r="H100" s="244">
        <f>G98*90</f>
        <v>7200</v>
      </c>
      <c r="I100" s="246">
        <f>G98*100</f>
        <v>8000</v>
      </c>
      <c r="J100" s="245">
        <f>G98*104</f>
        <v>8320</v>
      </c>
      <c r="K100" s="583"/>
      <c r="L100" s="602"/>
    </row>
    <row r="101" spans="1:12" s="2" customFormat="1" ht="15" customHeight="1" x14ac:dyDescent="0.25">
      <c r="A101" s="564"/>
      <c r="B101" s="568"/>
      <c r="C101" s="614"/>
      <c r="D101" s="745"/>
      <c r="E101" s="448"/>
      <c r="F101" s="94" t="s">
        <v>1269</v>
      </c>
      <c r="G101" s="451">
        <v>0.98</v>
      </c>
      <c r="H101" s="451"/>
      <c r="I101" s="451"/>
      <c r="J101" s="451"/>
      <c r="K101" s="583"/>
      <c r="L101" s="602"/>
    </row>
    <row r="102" spans="1:12" s="2" customFormat="1" ht="15" customHeight="1" x14ac:dyDescent="0.25">
      <c r="A102" s="564"/>
      <c r="B102" s="568"/>
      <c r="C102" s="614"/>
      <c r="D102" s="745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602"/>
    </row>
    <row r="103" spans="1:12" s="2" customFormat="1" ht="15" customHeight="1" x14ac:dyDescent="0.25">
      <c r="A103" s="564"/>
      <c r="B103" s="568"/>
      <c r="C103" s="614"/>
      <c r="D103" s="745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602"/>
    </row>
    <row r="104" spans="1:12" s="2" customFormat="1" ht="15" customHeight="1" x14ac:dyDescent="0.25">
      <c r="A104" s="564"/>
      <c r="B104" s="568"/>
      <c r="C104" s="614"/>
      <c r="D104" s="745"/>
      <c r="E104" s="448"/>
      <c r="F104" s="94" t="s">
        <v>83</v>
      </c>
      <c r="G104" s="523">
        <v>65</v>
      </c>
      <c r="H104" s="523"/>
      <c r="I104" s="523"/>
      <c r="J104" s="523"/>
      <c r="K104" s="583"/>
      <c r="L104" s="602"/>
    </row>
    <row r="105" spans="1:12" s="2" customFormat="1" ht="15" customHeight="1" x14ac:dyDescent="0.25">
      <c r="A105" s="564"/>
      <c r="B105" s="568"/>
      <c r="C105" s="614"/>
      <c r="D105" s="745"/>
      <c r="E105" s="448"/>
      <c r="F105" s="94" t="s">
        <v>396</v>
      </c>
      <c r="G105" s="523" t="s">
        <v>1184</v>
      </c>
      <c r="H105" s="523"/>
      <c r="I105" s="523"/>
      <c r="J105" s="523"/>
      <c r="K105" s="583"/>
      <c r="L105" s="602"/>
    </row>
    <row r="106" spans="1:12" s="2" customFormat="1" ht="15" customHeight="1" x14ac:dyDescent="0.25">
      <c r="A106" s="564"/>
      <c r="B106" s="568"/>
      <c r="C106" s="614"/>
      <c r="D106" s="745"/>
      <c r="E106" s="448"/>
      <c r="F106" s="94" t="s">
        <v>1028</v>
      </c>
      <c r="G106" s="523" t="s">
        <v>945</v>
      </c>
      <c r="H106" s="523"/>
      <c r="I106" s="523"/>
      <c r="J106" s="523"/>
      <c r="K106" s="583"/>
      <c r="L106" s="602"/>
    </row>
    <row r="107" spans="1:12" ht="15" customHeight="1" x14ac:dyDescent="0.25">
      <c r="A107" s="564"/>
      <c r="B107" s="568"/>
      <c r="C107" s="614"/>
      <c r="D107" s="745"/>
      <c r="E107" s="448"/>
      <c r="F107" s="94" t="s">
        <v>1037</v>
      </c>
      <c r="G107" s="523" t="s">
        <v>346</v>
      </c>
      <c r="H107" s="523"/>
      <c r="I107" s="523"/>
      <c r="J107" s="523"/>
      <c r="K107" s="583"/>
      <c r="L107" s="602"/>
    </row>
    <row r="108" spans="1:12" ht="15" customHeight="1" x14ac:dyDescent="0.25">
      <c r="A108" s="564"/>
      <c r="B108" s="568"/>
      <c r="C108" s="614"/>
      <c r="D108" s="745"/>
      <c r="E108" s="448"/>
      <c r="F108" s="148" t="s">
        <v>379</v>
      </c>
      <c r="G108" s="523" t="s">
        <v>399</v>
      </c>
      <c r="H108" s="523"/>
      <c r="I108" s="523"/>
      <c r="J108" s="523"/>
      <c r="K108" s="583"/>
      <c r="L108" s="602"/>
    </row>
    <row r="109" spans="1:12" ht="15" customHeight="1" x14ac:dyDescent="0.25">
      <c r="A109" s="564"/>
      <c r="B109" s="568"/>
      <c r="C109" s="614"/>
      <c r="D109" s="745"/>
      <c r="E109" s="448"/>
      <c r="F109" s="93" t="s">
        <v>701</v>
      </c>
      <c r="G109" s="523">
        <v>100000</v>
      </c>
      <c r="H109" s="523"/>
      <c r="I109" s="523"/>
      <c r="J109" s="523"/>
      <c r="K109" s="583"/>
      <c r="L109" s="602"/>
    </row>
    <row r="110" spans="1:12" ht="15" customHeight="1" x14ac:dyDescent="0.25">
      <c r="A110" s="564"/>
      <c r="B110" s="568"/>
      <c r="C110" s="614"/>
      <c r="D110" s="745"/>
      <c r="E110" s="448"/>
      <c r="F110" s="148" t="s">
        <v>257</v>
      </c>
      <c r="G110" s="523" t="s">
        <v>408</v>
      </c>
      <c r="H110" s="523"/>
      <c r="I110" s="523"/>
      <c r="J110" s="523"/>
      <c r="K110" s="583"/>
      <c r="L110" s="602"/>
    </row>
    <row r="111" spans="1:12" ht="15" customHeight="1" x14ac:dyDescent="0.25">
      <c r="A111" s="564"/>
      <c r="B111" s="568"/>
      <c r="C111" s="614"/>
      <c r="D111" s="745"/>
      <c r="E111" s="448"/>
      <c r="F111" s="148" t="s">
        <v>410</v>
      </c>
      <c r="G111" s="523" t="s">
        <v>411</v>
      </c>
      <c r="H111" s="523"/>
      <c r="I111" s="523"/>
      <c r="J111" s="523"/>
      <c r="K111" s="583"/>
      <c r="L111" s="602"/>
    </row>
    <row r="112" spans="1:12" ht="15" customHeight="1" x14ac:dyDescent="0.25">
      <c r="A112" s="564"/>
      <c r="B112" s="568"/>
      <c r="C112" s="614"/>
      <c r="D112" s="745"/>
      <c r="E112" s="448"/>
      <c r="F112" s="148" t="s">
        <v>412</v>
      </c>
      <c r="G112" s="523" t="s">
        <v>400</v>
      </c>
      <c r="H112" s="523"/>
      <c r="I112" s="523"/>
      <c r="J112" s="523"/>
      <c r="K112" s="583"/>
      <c r="L112" s="602"/>
    </row>
    <row r="113" spans="1:12" ht="15" customHeight="1" x14ac:dyDescent="0.25">
      <c r="A113" s="564"/>
      <c r="B113" s="568"/>
      <c r="C113" s="614"/>
      <c r="D113" s="745"/>
      <c r="E113" s="448"/>
      <c r="F113" s="148" t="s">
        <v>381</v>
      </c>
      <c r="G113" s="523" t="s">
        <v>1296</v>
      </c>
      <c r="H113" s="523"/>
      <c r="I113" s="523"/>
      <c r="J113" s="523"/>
      <c r="K113" s="584">
        <v>5</v>
      </c>
      <c r="L113" s="533">
        <v>15364</v>
      </c>
    </row>
    <row r="114" spans="1:12" ht="15" customHeight="1" x14ac:dyDescent="0.25">
      <c r="A114" s="564"/>
      <c r="B114" s="568"/>
      <c r="C114" s="614"/>
      <c r="D114" s="745"/>
      <c r="E114" s="448"/>
      <c r="F114" s="148" t="s">
        <v>402</v>
      </c>
      <c r="G114" s="523" t="s">
        <v>1297</v>
      </c>
      <c r="H114" s="523"/>
      <c r="I114" s="523"/>
      <c r="J114" s="523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614"/>
      <c r="D115" s="745"/>
      <c r="E115" s="448"/>
      <c r="F115" s="148" t="s">
        <v>403</v>
      </c>
      <c r="G115" s="523" t="s">
        <v>404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745"/>
      <c r="E116" s="448"/>
      <c r="F116" s="94" t="s">
        <v>358</v>
      </c>
      <c r="G116" s="523" t="s">
        <v>409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745"/>
      <c r="E117" s="448"/>
      <c r="F117" s="148" t="s">
        <v>389</v>
      </c>
      <c r="G117" s="523" t="s">
        <v>390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745"/>
      <c r="E118" s="448"/>
      <c r="F118" s="93" t="s">
        <v>704</v>
      </c>
      <c r="G118" s="523" t="s">
        <v>705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745"/>
      <c r="E119" s="448"/>
      <c r="F119" s="93" t="s">
        <v>706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745"/>
      <c r="E120" s="448"/>
      <c r="F120" s="93" t="s">
        <v>1271</v>
      </c>
      <c r="G120" s="523" t="s">
        <v>390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745"/>
      <c r="E121" s="448"/>
      <c r="F121" s="93" t="s">
        <v>707</v>
      </c>
      <c r="G121" s="523" t="s">
        <v>1270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745"/>
      <c r="E122" s="448"/>
      <c r="F122" s="93" t="s">
        <v>708</v>
      </c>
      <c r="G122" s="523" t="s">
        <v>390</v>
      </c>
      <c r="H122" s="523"/>
      <c r="I122" s="523"/>
      <c r="J122" s="523"/>
      <c r="K122" s="585"/>
      <c r="L122" s="603" t="e">
        <f>#REF!-#REF!*10%</f>
        <v>#REF!</v>
      </c>
    </row>
    <row r="123" spans="1:12" ht="15" customHeight="1" x14ac:dyDescent="0.25">
      <c r="A123" s="564"/>
      <c r="B123" s="568"/>
      <c r="C123" s="614"/>
      <c r="D123" s="745"/>
      <c r="E123" s="448"/>
      <c r="F123" s="148" t="s">
        <v>377</v>
      </c>
      <c r="G123" s="523" t="s">
        <v>387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14"/>
      <c r="D124" s="745"/>
      <c r="E124" s="448"/>
      <c r="F124" s="148" t="s">
        <v>562</v>
      </c>
      <c r="G124" s="523" t="s">
        <v>1024</v>
      </c>
      <c r="H124" s="523"/>
      <c r="I124" s="523"/>
      <c r="J124" s="523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14"/>
      <c r="D125" s="745"/>
      <c r="E125" s="448"/>
      <c r="F125" s="148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14"/>
      <c r="D126" s="745"/>
      <c r="E126" s="448"/>
      <c r="F126" s="167" t="s">
        <v>84</v>
      </c>
      <c r="G126" s="465">
        <v>2</v>
      </c>
      <c r="H126" s="465"/>
      <c r="I126" s="465"/>
      <c r="J126" s="465"/>
      <c r="K126" s="585"/>
      <c r="L126" s="603" t="e">
        <f>#REF!-#REF!*10%</f>
        <v>#REF!</v>
      </c>
    </row>
    <row r="127" spans="1:12" s="2" customFormat="1" ht="15" customHeight="1" x14ac:dyDescent="0.25">
      <c r="A127" s="567"/>
      <c r="B127" s="568"/>
      <c r="C127" s="608"/>
      <c r="D127" s="752"/>
      <c r="E127" s="459"/>
      <c r="F127" s="410" t="s">
        <v>1016</v>
      </c>
      <c r="G127" s="492">
        <v>5</v>
      </c>
      <c r="H127" s="492"/>
      <c r="I127" s="492"/>
      <c r="J127" s="492"/>
      <c r="K127" s="720"/>
      <c r="L127" s="721" t="e">
        <f>#REF!-#REF!*10%</f>
        <v>#REF!</v>
      </c>
    </row>
    <row r="128" spans="1:12" s="74" customFormat="1" ht="27.75" customHeight="1" x14ac:dyDescent="0.25">
      <c r="A128" s="519" t="s">
        <v>1041</v>
      </c>
      <c r="B128" s="519"/>
      <c r="C128" s="519"/>
      <c r="D128" s="519"/>
      <c r="E128" s="519"/>
      <c r="F128" s="519"/>
      <c r="G128" s="519"/>
      <c r="H128" s="519"/>
      <c r="I128" s="519"/>
      <c r="J128" s="519"/>
      <c r="K128" s="519"/>
      <c r="L128" s="519"/>
    </row>
    <row r="129" spans="1:12" s="2" customFormat="1" ht="15" customHeight="1" x14ac:dyDescent="0.25">
      <c r="A129" s="569">
        <v>1</v>
      </c>
      <c r="B129" s="568"/>
      <c r="C129" s="610" t="s">
        <v>1042</v>
      </c>
      <c r="D129" s="746"/>
      <c r="E129" s="460"/>
      <c r="F129" s="408" t="s">
        <v>81</v>
      </c>
      <c r="G129" s="715" t="s">
        <v>6</v>
      </c>
      <c r="H129" s="715"/>
      <c r="I129" s="715"/>
      <c r="J129" s="715"/>
      <c r="K129" s="713">
        <v>3</v>
      </c>
      <c r="L129" s="439">
        <v>34281</v>
      </c>
    </row>
    <row r="130" spans="1:12" s="2" customFormat="1" ht="15" customHeight="1" x14ac:dyDescent="0.25">
      <c r="A130" s="564"/>
      <c r="B130" s="568"/>
      <c r="C130" s="614"/>
      <c r="D130" s="745"/>
      <c r="E130" s="448"/>
      <c r="F130" s="94" t="s">
        <v>80</v>
      </c>
      <c r="G130" s="469">
        <v>40</v>
      </c>
      <c r="H130" s="469"/>
      <c r="I130" s="469"/>
      <c r="J130" s="469"/>
      <c r="K130" s="583"/>
      <c r="L130" s="602"/>
    </row>
    <row r="131" spans="1:12" s="2" customFormat="1" ht="15" customHeight="1" x14ac:dyDescent="0.25">
      <c r="A131" s="564"/>
      <c r="B131" s="568"/>
      <c r="C131" s="614"/>
      <c r="D131" s="745"/>
      <c r="E131" s="448"/>
      <c r="F131" s="94" t="s">
        <v>8</v>
      </c>
      <c r="G131" s="243">
        <v>3000</v>
      </c>
      <c r="H131" s="244">
        <v>4000</v>
      </c>
      <c r="I131" s="246">
        <v>5000</v>
      </c>
      <c r="J131" s="245">
        <v>6000</v>
      </c>
      <c r="K131" s="583"/>
      <c r="L131" s="602"/>
    </row>
    <row r="132" spans="1:12" s="2" customFormat="1" ht="15" customHeight="1" x14ac:dyDescent="0.25">
      <c r="A132" s="564"/>
      <c r="B132" s="568"/>
      <c r="C132" s="614"/>
      <c r="D132" s="745"/>
      <c r="E132" s="448"/>
      <c r="F132" s="94" t="s">
        <v>817</v>
      </c>
      <c r="G132" s="243">
        <f>G130*80</f>
        <v>3200</v>
      </c>
      <c r="H132" s="244">
        <f>G130*90</f>
        <v>3600</v>
      </c>
      <c r="I132" s="246">
        <f>G130*100</f>
        <v>4000</v>
      </c>
      <c r="J132" s="245">
        <f>G130*104</f>
        <v>4160</v>
      </c>
      <c r="K132" s="583"/>
      <c r="L132" s="602"/>
    </row>
    <row r="133" spans="1:12" s="2" customFormat="1" ht="15" customHeight="1" x14ac:dyDescent="0.25">
      <c r="A133" s="564"/>
      <c r="B133" s="568"/>
      <c r="C133" s="614"/>
      <c r="D133" s="745"/>
      <c r="E133" s="448"/>
      <c r="F133" s="94" t="s">
        <v>1269</v>
      </c>
      <c r="G133" s="451">
        <v>0.98</v>
      </c>
      <c r="H133" s="451"/>
      <c r="I133" s="451"/>
      <c r="J133" s="451"/>
      <c r="K133" s="583"/>
      <c r="L133" s="602"/>
    </row>
    <row r="134" spans="1:12" s="2" customFormat="1" ht="15" customHeight="1" x14ac:dyDescent="0.25">
      <c r="A134" s="564"/>
      <c r="B134" s="568"/>
      <c r="C134" s="614"/>
      <c r="D134" s="745"/>
      <c r="E134" s="448"/>
      <c r="F134" s="93" t="s">
        <v>699</v>
      </c>
      <c r="G134" s="523" t="s">
        <v>700</v>
      </c>
      <c r="H134" s="523"/>
      <c r="I134" s="523"/>
      <c r="J134" s="523"/>
      <c r="K134" s="583"/>
      <c r="L134" s="602"/>
    </row>
    <row r="135" spans="1:12" s="2" customFormat="1" ht="15" customHeight="1" x14ac:dyDescent="0.25">
      <c r="A135" s="564"/>
      <c r="B135" s="568"/>
      <c r="C135" s="614"/>
      <c r="D135" s="745"/>
      <c r="E135" s="448"/>
      <c r="F135" s="93" t="s">
        <v>1181</v>
      </c>
      <c r="G135" s="462" t="s">
        <v>1179</v>
      </c>
      <c r="H135" s="463"/>
      <c r="I135" s="463"/>
      <c r="J135" s="464"/>
      <c r="K135" s="583"/>
      <c r="L135" s="602"/>
    </row>
    <row r="136" spans="1:12" s="2" customFormat="1" ht="15" customHeight="1" x14ac:dyDescent="0.25">
      <c r="A136" s="564"/>
      <c r="B136" s="568"/>
      <c r="C136" s="614"/>
      <c r="D136" s="745"/>
      <c r="E136" s="448"/>
      <c r="F136" s="94" t="s">
        <v>83</v>
      </c>
      <c r="G136" s="523">
        <v>65</v>
      </c>
      <c r="H136" s="523"/>
      <c r="I136" s="523"/>
      <c r="J136" s="523"/>
      <c r="K136" s="583"/>
      <c r="L136" s="602"/>
    </row>
    <row r="137" spans="1:12" s="2" customFormat="1" ht="15" customHeight="1" x14ac:dyDescent="0.25">
      <c r="A137" s="564"/>
      <c r="B137" s="568"/>
      <c r="C137" s="614"/>
      <c r="D137" s="745"/>
      <c r="E137" s="448"/>
      <c r="F137" s="94" t="s">
        <v>396</v>
      </c>
      <c r="G137" s="523" t="s">
        <v>1184</v>
      </c>
      <c r="H137" s="523"/>
      <c r="I137" s="523"/>
      <c r="J137" s="523"/>
      <c r="K137" s="583"/>
      <c r="L137" s="602"/>
    </row>
    <row r="138" spans="1:12" ht="15" customHeight="1" x14ac:dyDescent="0.25">
      <c r="A138" s="564"/>
      <c r="B138" s="568"/>
      <c r="C138" s="614"/>
      <c r="D138" s="745"/>
      <c r="E138" s="448"/>
      <c r="F138" s="94" t="s">
        <v>1028</v>
      </c>
      <c r="G138" s="523" t="s">
        <v>912</v>
      </c>
      <c r="H138" s="523"/>
      <c r="I138" s="523"/>
      <c r="J138" s="523"/>
      <c r="K138" s="583"/>
      <c r="L138" s="602"/>
    </row>
    <row r="139" spans="1:12" ht="15" customHeight="1" x14ac:dyDescent="0.25">
      <c r="A139" s="564"/>
      <c r="B139" s="568"/>
      <c r="C139" s="614"/>
      <c r="D139" s="745"/>
      <c r="E139" s="448"/>
      <c r="F139" s="94" t="s">
        <v>1037</v>
      </c>
      <c r="G139" s="523" t="s">
        <v>346</v>
      </c>
      <c r="H139" s="523"/>
      <c r="I139" s="523"/>
      <c r="J139" s="523"/>
      <c r="K139" s="583"/>
      <c r="L139" s="602"/>
    </row>
    <row r="140" spans="1:12" ht="15" customHeight="1" x14ac:dyDescent="0.25">
      <c r="A140" s="564"/>
      <c r="B140" s="568"/>
      <c r="C140" s="614"/>
      <c r="D140" s="745"/>
      <c r="E140" s="448"/>
      <c r="F140" s="148" t="s">
        <v>379</v>
      </c>
      <c r="G140" s="523" t="s">
        <v>399</v>
      </c>
      <c r="H140" s="523"/>
      <c r="I140" s="523"/>
      <c r="J140" s="523"/>
      <c r="K140" s="583"/>
      <c r="L140" s="602"/>
    </row>
    <row r="141" spans="1:12" ht="15" customHeight="1" x14ac:dyDescent="0.25">
      <c r="A141" s="564"/>
      <c r="B141" s="568"/>
      <c r="C141" s="614"/>
      <c r="D141" s="745"/>
      <c r="E141" s="448"/>
      <c r="F141" s="93" t="s">
        <v>701</v>
      </c>
      <c r="G141" s="523">
        <v>100000</v>
      </c>
      <c r="H141" s="523"/>
      <c r="I141" s="523"/>
      <c r="J141" s="523"/>
      <c r="K141" s="583"/>
      <c r="L141" s="602"/>
    </row>
    <row r="142" spans="1:12" ht="15" customHeight="1" x14ac:dyDescent="0.25">
      <c r="A142" s="564"/>
      <c r="B142" s="568"/>
      <c r="C142" s="614"/>
      <c r="D142" s="745"/>
      <c r="E142" s="448"/>
      <c r="F142" s="148" t="s">
        <v>257</v>
      </c>
      <c r="G142" s="523" t="s">
        <v>408</v>
      </c>
      <c r="H142" s="523"/>
      <c r="I142" s="523"/>
      <c r="J142" s="523"/>
      <c r="K142" s="583"/>
      <c r="L142" s="602"/>
    </row>
    <row r="143" spans="1:12" ht="15" customHeight="1" x14ac:dyDescent="0.25">
      <c r="A143" s="564"/>
      <c r="B143" s="568"/>
      <c r="C143" s="614"/>
      <c r="D143" s="745"/>
      <c r="E143" s="448"/>
      <c r="F143" s="148" t="s">
        <v>410</v>
      </c>
      <c r="G143" s="523" t="s">
        <v>411</v>
      </c>
      <c r="H143" s="523"/>
      <c r="I143" s="523"/>
      <c r="J143" s="523"/>
      <c r="K143" s="583"/>
      <c r="L143" s="602"/>
    </row>
    <row r="144" spans="1:12" ht="15" customHeight="1" x14ac:dyDescent="0.25">
      <c r="A144" s="564"/>
      <c r="B144" s="568"/>
      <c r="C144" s="614"/>
      <c r="D144" s="745"/>
      <c r="E144" s="448"/>
      <c r="F144" s="148" t="s">
        <v>412</v>
      </c>
      <c r="G144" s="523" t="s">
        <v>400</v>
      </c>
      <c r="H144" s="523"/>
      <c r="I144" s="523"/>
      <c r="J144" s="523"/>
      <c r="K144" s="583"/>
      <c r="L144" s="602"/>
    </row>
    <row r="145" spans="1:12" ht="15" customHeight="1" x14ac:dyDescent="0.25">
      <c r="A145" s="564"/>
      <c r="B145" s="568"/>
      <c r="C145" s="614"/>
      <c r="D145" s="745"/>
      <c r="E145" s="448"/>
      <c r="F145" s="148" t="s">
        <v>381</v>
      </c>
      <c r="G145" s="523" t="s">
        <v>1296</v>
      </c>
      <c r="H145" s="523"/>
      <c r="I145" s="523"/>
      <c r="J145" s="523"/>
      <c r="K145" s="584">
        <v>5</v>
      </c>
      <c r="L145" s="533">
        <v>36681</v>
      </c>
    </row>
    <row r="146" spans="1:12" ht="15" customHeight="1" x14ac:dyDescent="0.25">
      <c r="A146" s="564"/>
      <c r="B146" s="568"/>
      <c r="C146" s="614"/>
      <c r="D146" s="745"/>
      <c r="E146" s="448"/>
      <c r="F146" s="148" t="s">
        <v>402</v>
      </c>
      <c r="G146" s="523" t="s">
        <v>1297</v>
      </c>
      <c r="H146" s="523"/>
      <c r="I146" s="523"/>
      <c r="J146" s="523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614"/>
      <c r="D147" s="745"/>
      <c r="E147" s="448"/>
      <c r="F147" s="148" t="s">
        <v>403</v>
      </c>
      <c r="G147" s="523" t="s">
        <v>404</v>
      </c>
      <c r="H147" s="523"/>
      <c r="I147" s="523"/>
      <c r="J147" s="523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614"/>
      <c r="D148" s="745"/>
      <c r="E148" s="448"/>
      <c r="F148" s="94" t="s">
        <v>358</v>
      </c>
      <c r="G148" s="523" t="s">
        <v>359</v>
      </c>
      <c r="H148" s="523"/>
      <c r="I148" s="523"/>
      <c r="J148" s="523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614"/>
      <c r="D149" s="745"/>
      <c r="E149" s="448"/>
      <c r="F149" s="148" t="s">
        <v>389</v>
      </c>
      <c r="G149" s="523" t="s">
        <v>390</v>
      </c>
      <c r="H149" s="523"/>
      <c r="I149" s="523"/>
      <c r="J149" s="523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614"/>
      <c r="D150" s="745"/>
      <c r="E150" s="448"/>
      <c r="F150" s="93" t="s">
        <v>704</v>
      </c>
      <c r="G150" s="523" t="s">
        <v>705</v>
      </c>
      <c r="H150" s="523"/>
      <c r="I150" s="523"/>
      <c r="J150" s="523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614"/>
      <c r="D151" s="745"/>
      <c r="E151" s="448"/>
      <c r="F151" s="93" t="s">
        <v>706</v>
      </c>
      <c r="G151" s="523" t="s">
        <v>390</v>
      </c>
      <c r="H151" s="523"/>
      <c r="I151" s="523"/>
      <c r="J151" s="523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614"/>
      <c r="D152" s="745"/>
      <c r="E152" s="448"/>
      <c r="F152" s="93" t="s">
        <v>1271</v>
      </c>
      <c r="G152" s="523" t="s">
        <v>390</v>
      </c>
      <c r="H152" s="523"/>
      <c r="I152" s="523"/>
      <c r="J152" s="523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614"/>
      <c r="D153" s="745"/>
      <c r="E153" s="448"/>
      <c r="F153" s="93" t="s">
        <v>707</v>
      </c>
      <c r="G153" s="523" t="s">
        <v>1270</v>
      </c>
      <c r="H153" s="523"/>
      <c r="I153" s="523"/>
      <c r="J153" s="523"/>
      <c r="K153" s="585"/>
      <c r="L153" s="603" t="e">
        <f>#REF!-#REF!*10%</f>
        <v>#REF!</v>
      </c>
    </row>
    <row r="154" spans="1:12" ht="15" customHeight="1" x14ac:dyDescent="0.25">
      <c r="A154" s="564"/>
      <c r="B154" s="568"/>
      <c r="C154" s="614"/>
      <c r="D154" s="745"/>
      <c r="E154" s="448"/>
      <c r="F154" s="93" t="s">
        <v>708</v>
      </c>
      <c r="G154" s="523" t="s">
        <v>390</v>
      </c>
      <c r="H154" s="523"/>
      <c r="I154" s="523"/>
      <c r="J154" s="523"/>
      <c r="K154" s="585"/>
      <c r="L154" s="603" t="e">
        <f>#REF!-#REF!*10%</f>
        <v>#REF!</v>
      </c>
    </row>
    <row r="155" spans="1:12" ht="15" customHeight="1" x14ac:dyDescent="0.25">
      <c r="A155" s="564"/>
      <c r="B155" s="568"/>
      <c r="C155" s="614"/>
      <c r="D155" s="745"/>
      <c r="E155" s="448"/>
      <c r="F155" s="148" t="s">
        <v>377</v>
      </c>
      <c r="G155" s="523" t="s">
        <v>387</v>
      </c>
      <c r="H155" s="523"/>
      <c r="I155" s="523"/>
      <c r="J155" s="523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614"/>
      <c r="D156" s="745"/>
      <c r="E156" s="448"/>
      <c r="F156" s="148" t="s">
        <v>562</v>
      </c>
      <c r="G156" s="523" t="s">
        <v>1024</v>
      </c>
      <c r="H156" s="523"/>
      <c r="I156" s="523"/>
      <c r="J156" s="523"/>
      <c r="K156" s="585"/>
      <c r="L156" s="603" t="e">
        <f>#REF!-#REF!*10%</f>
        <v>#REF!</v>
      </c>
    </row>
    <row r="157" spans="1:12" s="2" customFormat="1" ht="15" customHeight="1" x14ac:dyDescent="0.25">
      <c r="A157" s="564"/>
      <c r="B157" s="568"/>
      <c r="C157" s="614"/>
      <c r="D157" s="745"/>
      <c r="E157" s="448"/>
      <c r="F157" s="148" t="s">
        <v>570</v>
      </c>
      <c r="G157" s="523" t="s">
        <v>613</v>
      </c>
      <c r="H157" s="523"/>
      <c r="I157" s="523"/>
      <c r="J157" s="523"/>
      <c r="K157" s="585"/>
      <c r="L157" s="603" t="e">
        <f>#REF!-#REF!*10%</f>
        <v>#REF!</v>
      </c>
    </row>
    <row r="158" spans="1:12" s="2" customFormat="1" ht="15" customHeight="1" x14ac:dyDescent="0.25">
      <c r="A158" s="564"/>
      <c r="B158" s="568"/>
      <c r="C158" s="614"/>
      <c r="D158" s="745"/>
      <c r="E158" s="448"/>
      <c r="F158" s="167" t="s">
        <v>84</v>
      </c>
      <c r="G158" s="465">
        <v>1.6</v>
      </c>
      <c r="H158" s="465"/>
      <c r="I158" s="465"/>
      <c r="J158" s="465"/>
      <c r="K158" s="585"/>
      <c r="L158" s="603" t="e">
        <f>#REF!-#REF!*10%</f>
        <v>#REF!</v>
      </c>
    </row>
    <row r="159" spans="1:12" s="2" customFormat="1" ht="15" customHeight="1" x14ac:dyDescent="0.25">
      <c r="A159" s="564"/>
      <c r="B159" s="569"/>
      <c r="C159" s="614"/>
      <c r="D159" s="745"/>
      <c r="E159" s="448"/>
      <c r="F159" s="136" t="s">
        <v>1016</v>
      </c>
      <c r="G159" s="454">
        <v>5</v>
      </c>
      <c r="H159" s="454"/>
      <c r="I159" s="454"/>
      <c r="J159" s="454"/>
      <c r="K159" s="585"/>
      <c r="L159" s="603" t="e">
        <f>#REF!-#REF!*10%</f>
        <v>#REF!</v>
      </c>
    </row>
    <row r="160" spans="1:12" s="2" customFormat="1" ht="15" customHeight="1" x14ac:dyDescent="0.25">
      <c r="A160" s="564">
        <v>2</v>
      </c>
      <c r="B160" s="567"/>
      <c r="C160" s="614" t="s">
        <v>1043</v>
      </c>
      <c r="D160" s="745"/>
      <c r="E160" s="448"/>
      <c r="F160" s="94" t="s">
        <v>81</v>
      </c>
      <c r="G160" s="523" t="s">
        <v>6</v>
      </c>
      <c r="H160" s="523"/>
      <c r="I160" s="523"/>
      <c r="J160" s="523"/>
      <c r="K160" s="501">
        <v>3</v>
      </c>
      <c r="L160" s="716">
        <v>37067</v>
      </c>
    </row>
    <row r="161" spans="1:12" s="2" customFormat="1" ht="15" customHeight="1" x14ac:dyDescent="0.25">
      <c r="A161" s="564"/>
      <c r="B161" s="568"/>
      <c r="C161" s="614"/>
      <c r="D161" s="745"/>
      <c r="E161" s="448"/>
      <c r="F161" s="94" t="s">
        <v>80</v>
      </c>
      <c r="G161" s="469">
        <v>80</v>
      </c>
      <c r="H161" s="469"/>
      <c r="I161" s="469"/>
      <c r="J161" s="469"/>
      <c r="K161" s="583"/>
      <c r="L161" s="602"/>
    </row>
    <row r="162" spans="1:12" s="2" customFormat="1" ht="15" customHeight="1" x14ac:dyDescent="0.25">
      <c r="A162" s="564"/>
      <c r="B162" s="568"/>
      <c r="C162" s="614"/>
      <c r="D162" s="745"/>
      <c r="E162" s="448"/>
      <c r="F162" s="94" t="s">
        <v>8</v>
      </c>
      <c r="G162" s="243">
        <v>3000</v>
      </c>
      <c r="H162" s="244">
        <v>4000</v>
      </c>
      <c r="I162" s="246">
        <v>5000</v>
      </c>
      <c r="J162" s="245">
        <v>6000</v>
      </c>
      <c r="K162" s="583"/>
      <c r="L162" s="602"/>
    </row>
    <row r="163" spans="1:12" s="2" customFormat="1" ht="15" customHeight="1" x14ac:dyDescent="0.25">
      <c r="A163" s="564"/>
      <c r="B163" s="568"/>
      <c r="C163" s="614"/>
      <c r="D163" s="745"/>
      <c r="E163" s="448"/>
      <c r="F163" s="94" t="s">
        <v>817</v>
      </c>
      <c r="G163" s="243">
        <f>G161*80</f>
        <v>6400</v>
      </c>
      <c r="H163" s="244">
        <f>G161*90</f>
        <v>7200</v>
      </c>
      <c r="I163" s="246">
        <f>G161*100</f>
        <v>8000</v>
      </c>
      <c r="J163" s="245">
        <f>G161*104</f>
        <v>8320</v>
      </c>
      <c r="K163" s="583"/>
      <c r="L163" s="602"/>
    </row>
    <row r="164" spans="1:12" s="2" customFormat="1" ht="15" customHeight="1" x14ac:dyDescent="0.25">
      <c r="A164" s="564"/>
      <c r="B164" s="568"/>
      <c r="C164" s="614"/>
      <c r="D164" s="745"/>
      <c r="E164" s="448"/>
      <c r="F164" s="94" t="s">
        <v>1269</v>
      </c>
      <c r="G164" s="451">
        <v>0.98</v>
      </c>
      <c r="H164" s="451"/>
      <c r="I164" s="451"/>
      <c r="J164" s="451"/>
      <c r="K164" s="583"/>
      <c r="L164" s="602"/>
    </row>
    <row r="165" spans="1:12" s="2" customFormat="1" ht="15" customHeight="1" x14ac:dyDescent="0.25">
      <c r="A165" s="564"/>
      <c r="B165" s="568"/>
      <c r="C165" s="614"/>
      <c r="D165" s="745"/>
      <c r="E165" s="448"/>
      <c r="F165" s="93" t="s">
        <v>699</v>
      </c>
      <c r="G165" s="523" t="s">
        <v>700</v>
      </c>
      <c r="H165" s="523"/>
      <c r="I165" s="523"/>
      <c r="J165" s="523"/>
      <c r="K165" s="583"/>
      <c r="L165" s="602"/>
    </row>
    <row r="166" spans="1:12" s="2" customFormat="1" ht="15" customHeight="1" x14ac:dyDescent="0.25">
      <c r="A166" s="564"/>
      <c r="B166" s="568"/>
      <c r="C166" s="614"/>
      <c r="D166" s="745"/>
      <c r="E166" s="448"/>
      <c r="F166" s="93" t="s">
        <v>1181</v>
      </c>
      <c r="G166" s="462" t="s">
        <v>1179</v>
      </c>
      <c r="H166" s="463"/>
      <c r="I166" s="463"/>
      <c r="J166" s="464"/>
      <c r="K166" s="583"/>
      <c r="L166" s="602"/>
    </row>
    <row r="167" spans="1:12" s="2" customFormat="1" ht="15" customHeight="1" x14ac:dyDescent="0.25">
      <c r="A167" s="564"/>
      <c r="B167" s="568"/>
      <c r="C167" s="614"/>
      <c r="D167" s="745"/>
      <c r="E167" s="448"/>
      <c r="F167" s="94" t="s">
        <v>83</v>
      </c>
      <c r="G167" s="523">
        <v>65</v>
      </c>
      <c r="H167" s="523"/>
      <c r="I167" s="523"/>
      <c r="J167" s="523"/>
      <c r="K167" s="583"/>
      <c r="L167" s="602"/>
    </row>
    <row r="168" spans="1:12" s="2" customFormat="1" ht="15" customHeight="1" x14ac:dyDescent="0.25">
      <c r="A168" s="564"/>
      <c r="B168" s="568"/>
      <c r="C168" s="614"/>
      <c r="D168" s="745"/>
      <c r="E168" s="448"/>
      <c r="F168" s="94" t="s">
        <v>396</v>
      </c>
      <c r="G168" s="523" t="s">
        <v>1184</v>
      </c>
      <c r="H168" s="523"/>
      <c r="I168" s="523"/>
      <c r="J168" s="523"/>
      <c r="K168" s="583"/>
      <c r="L168" s="602"/>
    </row>
    <row r="169" spans="1:12" ht="15" customHeight="1" x14ac:dyDescent="0.25">
      <c r="A169" s="564"/>
      <c r="B169" s="568"/>
      <c r="C169" s="614"/>
      <c r="D169" s="745"/>
      <c r="E169" s="448"/>
      <c r="F169" s="94" t="s">
        <v>1028</v>
      </c>
      <c r="G169" s="523" t="s">
        <v>912</v>
      </c>
      <c r="H169" s="523"/>
      <c r="I169" s="523"/>
      <c r="J169" s="523"/>
      <c r="K169" s="583"/>
      <c r="L169" s="602"/>
    </row>
    <row r="170" spans="1:12" ht="15" customHeight="1" x14ac:dyDescent="0.25">
      <c r="A170" s="564"/>
      <c r="B170" s="568"/>
      <c r="C170" s="614"/>
      <c r="D170" s="745"/>
      <c r="E170" s="448"/>
      <c r="F170" s="94" t="s">
        <v>1037</v>
      </c>
      <c r="G170" s="523" t="s">
        <v>346</v>
      </c>
      <c r="H170" s="523"/>
      <c r="I170" s="523"/>
      <c r="J170" s="523"/>
      <c r="K170" s="583"/>
      <c r="L170" s="602"/>
    </row>
    <row r="171" spans="1:12" ht="15" customHeight="1" x14ac:dyDescent="0.25">
      <c r="A171" s="564"/>
      <c r="B171" s="568"/>
      <c r="C171" s="614"/>
      <c r="D171" s="745"/>
      <c r="E171" s="448"/>
      <c r="F171" s="148" t="s">
        <v>379</v>
      </c>
      <c r="G171" s="523" t="s">
        <v>399</v>
      </c>
      <c r="H171" s="523"/>
      <c r="I171" s="523"/>
      <c r="J171" s="523"/>
      <c r="K171" s="583"/>
      <c r="L171" s="602"/>
    </row>
    <row r="172" spans="1:12" ht="15" customHeight="1" x14ac:dyDescent="0.25">
      <c r="A172" s="564"/>
      <c r="B172" s="568"/>
      <c r="C172" s="614"/>
      <c r="D172" s="745"/>
      <c r="E172" s="448"/>
      <c r="F172" s="93" t="s">
        <v>701</v>
      </c>
      <c r="G172" s="523">
        <v>100000</v>
      </c>
      <c r="H172" s="523"/>
      <c r="I172" s="523"/>
      <c r="J172" s="523"/>
      <c r="K172" s="583"/>
      <c r="L172" s="602"/>
    </row>
    <row r="173" spans="1:12" ht="15" customHeight="1" x14ac:dyDescent="0.25">
      <c r="A173" s="564"/>
      <c r="B173" s="568"/>
      <c r="C173" s="614"/>
      <c r="D173" s="745"/>
      <c r="E173" s="448"/>
      <c r="F173" s="148" t="s">
        <v>257</v>
      </c>
      <c r="G173" s="523" t="s">
        <v>408</v>
      </c>
      <c r="H173" s="523"/>
      <c r="I173" s="523"/>
      <c r="J173" s="523"/>
      <c r="K173" s="583"/>
      <c r="L173" s="602"/>
    </row>
    <row r="174" spans="1:12" ht="15" customHeight="1" x14ac:dyDescent="0.25">
      <c r="A174" s="564"/>
      <c r="B174" s="568"/>
      <c r="C174" s="614"/>
      <c r="D174" s="745"/>
      <c r="E174" s="448"/>
      <c r="F174" s="148" t="s">
        <v>410</v>
      </c>
      <c r="G174" s="523" t="s">
        <v>411</v>
      </c>
      <c r="H174" s="523"/>
      <c r="I174" s="523"/>
      <c r="J174" s="523"/>
      <c r="K174" s="583"/>
      <c r="L174" s="602"/>
    </row>
    <row r="175" spans="1:12" ht="15" customHeight="1" x14ac:dyDescent="0.25">
      <c r="A175" s="564"/>
      <c r="B175" s="568"/>
      <c r="C175" s="614"/>
      <c r="D175" s="745"/>
      <c r="E175" s="448"/>
      <c r="F175" s="148" t="s">
        <v>412</v>
      </c>
      <c r="G175" s="523" t="s">
        <v>400</v>
      </c>
      <c r="H175" s="523"/>
      <c r="I175" s="523"/>
      <c r="J175" s="523"/>
      <c r="K175" s="583"/>
      <c r="L175" s="602"/>
    </row>
    <row r="176" spans="1:12" ht="15" customHeight="1" x14ac:dyDescent="0.25">
      <c r="A176" s="564"/>
      <c r="B176" s="568"/>
      <c r="C176" s="614"/>
      <c r="D176" s="745"/>
      <c r="E176" s="448"/>
      <c r="F176" s="148" t="s">
        <v>381</v>
      </c>
      <c r="G176" s="523" t="s">
        <v>1296</v>
      </c>
      <c r="H176" s="523"/>
      <c r="I176" s="523"/>
      <c r="J176" s="523"/>
      <c r="K176" s="584">
        <v>5</v>
      </c>
      <c r="L176" s="533">
        <v>39662</v>
      </c>
    </row>
    <row r="177" spans="1:12" ht="15" customHeight="1" x14ac:dyDescent="0.25">
      <c r="A177" s="564"/>
      <c r="B177" s="568"/>
      <c r="C177" s="614"/>
      <c r="D177" s="745"/>
      <c r="E177" s="448"/>
      <c r="F177" s="148" t="s">
        <v>402</v>
      </c>
      <c r="G177" s="523" t="s">
        <v>1297</v>
      </c>
      <c r="H177" s="523"/>
      <c r="I177" s="523"/>
      <c r="J177" s="523"/>
      <c r="K177" s="585"/>
      <c r="L177" s="603" t="e">
        <f>#REF!-#REF!*10%</f>
        <v>#REF!</v>
      </c>
    </row>
    <row r="178" spans="1:12" ht="15" customHeight="1" x14ac:dyDescent="0.25">
      <c r="A178" s="564"/>
      <c r="B178" s="568"/>
      <c r="C178" s="614"/>
      <c r="D178" s="745"/>
      <c r="E178" s="448"/>
      <c r="F178" s="148" t="s">
        <v>403</v>
      </c>
      <c r="G178" s="523" t="s">
        <v>404</v>
      </c>
      <c r="H178" s="523"/>
      <c r="I178" s="523"/>
      <c r="J178" s="523"/>
      <c r="K178" s="585"/>
      <c r="L178" s="603" t="e">
        <f>#REF!-#REF!*10%</f>
        <v>#REF!</v>
      </c>
    </row>
    <row r="179" spans="1:12" ht="15" customHeight="1" x14ac:dyDescent="0.25">
      <c r="A179" s="564"/>
      <c r="B179" s="568"/>
      <c r="C179" s="614"/>
      <c r="D179" s="745"/>
      <c r="E179" s="448"/>
      <c r="F179" s="94" t="s">
        <v>358</v>
      </c>
      <c r="G179" s="523" t="s">
        <v>359</v>
      </c>
      <c r="H179" s="523"/>
      <c r="I179" s="523"/>
      <c r="J179" s="523"/>
      <c r="K179" s="585"/>
      <c r="L179" s="603" t="e">
        <f>#REF!-#REF!*10%</f>
        <v>#REF!</v>
      </c>
    </row>
    <row r="180" spans="1:12" ht="15" customHeight="1" x14ac:dyDescent="0.25">
      <c r="A180" s="564"/>
      <c r="B180" s="568"/>
      <c r="C180" s="614"/>
      <c r="D180" s="745"/>
      <c r="E180" s="448"/>
      <c r="F180" s="148" t="s">
        <v>389</v>
      </c>
      <c r="G180" s="523" t="s">
        <v>390</v>
      </c>
      <c r="H180" s="523"/>
      <c r="I180" s="523"/>
      <c r="J180" s="523"/>
      <c r="K180" s="585"/>
      <c r="L180" s="603" t="e">
        <f>#REF!-#REF!*10%</f>
        <v>#REF!</v>
      </c>
    </row>
    <row r="181" spans="1:12" ht="15" customHeight="1" x14ac:dyDescent="0.25">
      <c r="A181" s="564"/>
      <c r="B181" s="568"/>
      <c r="C181" s="614"/>
      <c r="D181" s="745"/>
      <c r="E181" s="448"/>
      <c r="F181" s="93" t="s">
        <v>704</v>
      </c>
      <c r="G181" s="523" t="s">
        <v>705</v>
      </c>
      <c r="H181" s="523"/>
      <c r="I181" s="523"/>
      <c r="J181" s="523"/>
      <c r="K181" s="585"/>
      <c r="L181" s="603" t="e">
        <f>#REF!-#REF!*10%</f>
        <v>#REF!</v>
      </c>
    </row>
    <row r="182" spans="1:12" ht="15" customHeight="1" x14ac:dyDescent="0.25">
      <c r="A182" s="564"/>
      <c r="B182" s="568"/>
      <c r="C182" s="614"/>
      <c r="D182" s="745"/>
      <c r="E182" s="448"/>
      <c r="F182" s="93" t="s">
        <v>706</v>
      </c>
      <c r="G182" s="523" t="s">
        <v>390</v>
      </c>
      <c r="H182" s="523"/>
      <c r="I182" s="523"/>
      <c r="J182" s="523"/>
      <c r="K182" s="585"/>
      <c r="L182" s="603" t="e">
        <f>#REF!-#REF!*10%</f>
        <v>#REF!</v>
      </c>
    </row>
    <row r="183" spans="1:12" ht="15" customHeight="1" x14ac:dyDescent="0.25">
      <c r="A183" s="564"/>
      <c r="B183" s="568"/>
      <c r="C183" s="614"/>
      <c r="D183" s="745"/>
      <c r="E183" s="448"/>
      <c r="F183" s="93" t="s">
        <v>1271</v>
      </c>
      <c r="G183" s="523" t="s">
        <v>390</v>
      </c>
      <c r="H183" s="523"/>
      <c r="I183" s="523"/>
      <c r="J183" s="523"/>
      <c r="K183" s="585"/>
      <c r="L183" s="603" t="e">
        <f>#REF!-#REF!*10%</f>
        <v>#REF!</v>
      </c>
    </row>
    <row r="184" spans="1:12" ht="15" customHeight="1" x14ac:dyDescent="0.25">
      <c r="A184" s="564"/>
      <c r="B184" s="568"/>
      <c r="C184" s="614"/>
      <c r="D184" s="745"/>
      <c r="E184" s="448"/>
      <c r="F184" s="93" t="s">
        <v>707</v>
      </c>
      <c r="G184" s="523" t="s">
        <v>1270</v>
      </c>
      <c r="H184" s="523"/>
      <c r="I184" s="523"/>
      <c r="J184" s="523"/>
      <c r="K184" s="585"/>
      <c r="L184" s="603" t="e">
        <f>#REF!-#REF!*10%</f>
        <v>#REF!</v>
      </c>
    </row>
    <row r="185" spans="1:12" ht="15" customHeight="1" x14ac:dyDescent="0.25">
      <c r="A185" s="564"/>
      <c r="B185" s="568"/>
      <c r="C185" s="614"/>
      <c r="D185" s="745"/>
      <c r="E185" s="448"/>
      <c r="F185" s="93" t="s">
        <v>708</v>
      </c>
      <c r="G185" s="523" t="s">
        <v>390</v>
      </c>
      <c r="H185" s="523"/>
      <c r="I185" s="523"/>
      <c r="J185" s="523"/>
      <c r="K185" s="585"/>
      <c r="L185" s="603" t="e">
        <f>#REF!-#REF!*10%</f>
        <v>#REF!</v>
      </c>
    </row>
    <row r="186" spans="1:12" ht="15" customHeight="1" x14ac:dyDescent="0.25">
      <c r="A186" s="564"/>
      <c r="B186" s="568"/>
      <c r="C186" s="614"/>
      <c r="D186" s="745"/>
      <c r="E186" s="448"/>
      <c r="F186" s="148" t="s">
        <v>377</v>
      </c>
      <c r="G186" s="523" t="s">
        <v>387</v>
      </c>
      <c r="H186" s="523"/>
      <c r="I186" s="523"/>
      <c r="J186" s="523"/>
      <c r="K186" s="585"/>
      <c r="L186" s="603" t="e">
        <f>#REF!-#REF!*10%</f>
        <v>#REF!</v>
      </c>
    </row>
    <row r="187" spans="1:12" ht="15.6" customHeight="1" x14ac:dyDescent="0.25">
      <c r="A187" s="564"/>
      <c r="B187" s="568"/>
      <c r="C187" s="614"/>
      <c r="D187" s="745"/>
      <c r="E187" s="448"/>
      <c r="F187" s="148" t="s">
        <v>562</v>
      </c>
      <c r="G187" s="523" t="s">
        <v>1024</v>
      </c>
      <c r="H187" s="523"/>
      <c r="I187" s="523"/>
      <c r="J187" s="523"/>
      <c r="K187" s="585"/>
      <c r="L187" s="603" t="e">
        <f>#REF!-#REF!*10%</f>
        <v>#REF!</v>
      </c>
    </row>
    <row r="188" spans="1:12" s="2" customFormat="1" ht="15" customHeight="1" x14ac:dyDescent="0.25">
      <c r="A188" s="564"/>
      <c r="B188" s="568"/>
      <c r="C188" s="614"/>
      <c r="D188" s="745"/>
      <c r="E188" s="448"/>
      <c r="F188" s="148" t="s">
        <v>570</v>
      </c>
      <c r="G188" s="523" t="s">
        <v>613</v>
      </c>
      <c r="H188" s="523"/>
      <c r="I188" s="523"/>
      <c r="J188" s="523"/>
      <c r="K188" s="585"/>
      <c r="L188" s="603" t="e">
        <f>#REF!-#REF!*10%</f>
        <v>#REF!</v>
      </c>
    </row>
    <row r="189" spans="1:12" s="2" customFormat="1" ht="15" customHeight="1" x14ac:dyDescent="0.25">
      <c r="A189" s="564"/>
      <c r="B189" s="568"/>
      <c r="C189" s="614"/>
      <c r="D189" s="745"/>
      <c r="E189" s="448"/>
      <c r="F189" s="167" t="s">
        <v>84</v>
      </c>
      <c r="G189" s="465">
        <v>1.8</v>
      </c>
      <c r="H189" s="465"/>
      <c r="I189" s="465"/>
      <c r="J189" s="465"/>
      <c r="K189" s="585"/>
      <c r="L189" s="603" t="e">
        <f>#REF!-#REF!*10%</f>
        <v>#REF!</v>
      </c>
    </row>
    <row r="190" spans="1:12" s="2" customFormat="1" ht="15" customHeight="1" x14ac:dyDescent="0.25">
      <c r="A190" s="564"/>
      <c r="B190" s="569"/>
      <c r="C190" s="614"/>
      <c r="D190" s="745"/>
      <c r="E190" s="448"/>
      <c r="F190" s="136" t="s">
        <v>1016</v>
      </c>
      <c r="G190" s="454">
        <v>5</v>
      </c>
      <c r="H190" s="454"/>
      <c r="I190" s="454"/>
      <c r="J190" s="454"/>
      <c r="K190" s="585"/>
      <c r="L190" s="603" t="e">
        <f>#REF!-#REF!*10%</f>
        <v>#REF!</v>
      </c>
    </row>
    <row r="191" spans="1:12" s="2" customFormat="1" ht="15" customHeight="1" x14ac:dyDescent="0.25">
      <c r="A191" s="564">
        <v>3</v>
      </c>
      <c r="B191" s="567"/>
      <c r="C191" s="614" t="s">
        <v>1172</v>
      </c>
      <c r="D191" s="745"/>
      <c r="E191" s="448"/>
      <c r="F191" s="94" t="s">
        <v>81</v>
      </c>
      <c r="G191" s="523" t="s">
        <v>6</v>
      </c>
      <c r="H191" s="523"/>
      <c r="I191" s="523"/>
      <c r="J191" s="523"/>
      <c r="K191" s="501">
        <v>3</v>
      </c>
      <c r="L191" s="716">
        <v>37904</v>
      </c>
    </row>
    <row r="192" spans="1:12" s="2" customFormat="1" ht="15" customHeight="1" x14ac:dyDescent="0.25">
      <c r="A192" s="564"/>
      <c r="B192" s="568"/>
      <c r="C192" s="614"/>
      <c r="D192" s="745"/>
      <c r="E192" s="448"/>
      <c r="F192" s="94" t="s">
        <v>80</v>
      </c>
      <c r="G192" s="469">
        <v>120</v>
      </c>
      <c r="H192" s="469"/>
      <c r="I192" s="469"/>
      <c r="J192" s="469"/>
      <c r="K192" s="583"/>
      <c r="L192" s="602"/>
    </row>
    <row r="193" spans="1:12" s="2" customFormat="1" ht="15" customHeight="1" x14ac:dyDescent="0.25">
      <c r="A193" s="564"/>
      <c r="B193" s="568"/>
      <c r="C193" s="614"/>
      <c r="D193" s="745"/>
      <c r="E193" s="448"/>
      <c r="F193" s="94" t="s">
        <v>8</v>
      </c>
      <c r="G193" s="243">
        <v>3000</v>
      </c>
      <c r="H193" s="244">
        <v>4000</v>
      </c>
      <c r="I193" s="246">
        <v>5000</v>
      </c>
      <c r="J193" s="245">
        <v>6000</v>
      </c>
      <c r="K193" s="583"/>
      <c r="L193" s="602"/>
    </row>
    <row r="194" spans="1:12" s="2" customFormat="1" ht="15" customHeight="1" x14ac:dyDescent="0.25">
      <c r="A194" s="564"/>
      <c r="B194" s="568"/>
      <c r="C194" s="614"/>
      <c r="D194" s="745"/>
      <c r="E194" s="448"/>
      <c r="F194" s="94" t="s">
        <v>817</v>
      </c>
      <c r="G194" s="243">
        <f>G192*80</f>
        <v>9600</v>
      </c>
      <c r="H194" s="244">
        <f>G192*90</f>
        <v>10800</v>
      </c>
      <c r="I194" s="246">
        <f>G192*100</f>
        <v>12000</v>
      </c>
      <c r="J194" s="245">
        <f>G192*104</f>
        <v>12480</v>
      </c>
      <c r="K194" s="583"/>
      <c r="L194" s="602"/>
    </row>
    <row r="195" spans="1:12" s="2" customFormat="1" ht="15" customHeight="1" x14ac:dyDescent="0.25">
      <c r="A195" s="564"/>
      <c r="B195" s="568"/>
      <c r="C195" s="614"/>
      <c r="D195" s="745"/>
      <c r="E195" s="448"/>
      <c r="F195" s="94" t="s">
        <v>1269</v>
      </c>
      <c r="G195" s="451">
        <v>0.98</v>
      </c>
      <c r="H195" s="451"/>
      <c r="I195" s="451"/>
      <c r="J195" s="451"/>
      <c r="K195" s="583"/>
      <c r="L195" s="602"/>
    </row>
    <row r="196" spans="1:12" s="2" customFormat="1" ht="15" customHeight="1" x14ac:dyDescent="0.25">
      <c r="A196" s="564"/>
      <c r="B196" s="568"/>
      <c r="C196" s="614"/>
      <c r="D196" s="745"/>
      <c r="E196" s="448"/>
      <c r="F196" s="93" t="s">
        <v>699</v>
      </c>
      <c r="G196" s="523" t="s">
        <v>700</v>
      </c>
      <c r="H196" s="523"/>
      <c r="I196" s="523"/>
      <c r="J196" s="523"/>
      <c r="K196" s="583"/>
      <c r="L196" s="602"/>
    </row>
    <row r="197" spans="1:12" s="2" customFormat="1" ht="15" customHeight="1" x14ac:dyDescent="0.25">
      <c r="A197" s="564"/>
      <c r="B197" s="568"/>
      <c r="C197" s="614"/>
      <c r="D197" s="745"/>
      <c r="E197" s="448"/>
      <c r="F197" s="93" t="s">
        <v>1181</v>
      </c>
      <c r="G197" s="462" t="s">
        <v>1179</v>
      </c>
      <c r="H197" s="463"/>
      <c r="I197" s="463"/>
      <c r="J197" s="464"/>
      <c r="K197" s="583"/>
      <c r="L197" s="602"/>
    </row>
    <row r="198" spans="1:12" s="2" customFormat="1" ht="15" customHeight="1" x14ac:dyDescent="0.25">
      <c r="A198" s="564"/>
      <c r="B198" s="568"/>
      <c r="C198" s="614"/>
      <c r="D198" s="745"/>
      <c r="E198" s="448"/>
      <c r="F198" s="94" t="s">
        <v>83</v>
      </c>
      <c r="G198" s="523">
        <v>65</v>
      </c>
      <c r="H198" s="523"/>
      <c r="I198" s="523"/>
      <c r="J198" s="523"/>
      <c r="K198" s="583"/>
      <c r="L198" s="602"/>
    </row>
    <row r="199" spans="1:12" s="2" customFormat="1" ht="15" customHeight="1" x14ac:dyDescent="0.25">
      <c r="A199" s="564"/>
      <c r="B199" s="568"/>
      <c r="C199" s="614"/>
      <c r="D199" s="745"/>
      <c r="E199" s="448"/>
      <c r="F199" s="94" t="s">
        <v>396</v>
      </c>
      <c r="G199" s="523" t="s">
        <v>1184</v>
      </c>
      <c r="H199" s="523"/>
      <c r="I199" s="523"/>
      <c r="J199" s="523"/>
      <c r="K199" s="583"/>
      <c r="L199" s="602"/>
    </row>
    <row r="200" spans="1:12" ht="15" customHeight="1" x14ac:dyDescent="0.25">
      <c r="A200" s="564"/>
      <c r="B200" s="568"/>
      <c r="C200" s="614"/>
      <c r="D200" s="745"/>
      <c r="E200" s="448"/>
      <c r="F200" s="94" t="s">
        <v>1028</v>
      </c>
      <c r="G200" s="523" t="s">
        <v>912</v>
      </c>
      <c r="H200" s="523"/>
      <c r="I200" s="523"/>
      <c r="J200" s="523"/>
      <c r="K200" s="583"/>
      <c r="L200" s="602"/>
    </row>
    <row r="201" spans="1:12" ht="15" customHeight="1" x14ac:dyDescent="0.25">
      <c r="A201" s="564"/>
      <c r="B201" s="568"/>
      <c r="C201" s="614"/>
      <c r="D201" s="745"/>
      <c r="E201" s="448"/>
      <c r="F201" s="94" t="s">
        <v>1037</v>
      </c>
      <c r="G201" s="523" t="s">
        <v>346</v>
      </c>
      <c r="H201" s="523"/>
      <c r="I201" s="523"/>
      <c r="J201" s="523"/>
      <c r="K201" s="583"/>
      <c r="L201" s="602"/>
    </row>
    <row r="202" spans="1:12" ht="15" customHeight="1" x14ac:dyDescent="0.25">
      <c r="A202" s="564"/>
      <c r="B202" s="568"/>
      <c r="C202" s="614"/>
      <c r="D202" s="745"/>
      <c r="E202" s="448"/>
      <c r="F202" s="148" t="s">
        <v>379</v>
      </c>
      <c r="G202" s="523" t="s">
        <v>399</v>
      </c>
      <c r="H202" s="523"/>
      <c r="I202" s="523"/>
      <c r="J202" s="523"/>
      <c r="K202" s="583"/>
      <c r="L202" s="602"/>
    </row>
    <row r="203" spans="1:12" ht="15" customHeight="1" x14ac:dyDescent="0.25">
      <c r="A203" s="564"/>
      <c r="B203" s="568"/>
      <c r="C203" s="614"/>
      <c r="D203" s="745"/>
      <c r="E203" s="448"/>
      <c r="F203" s="93" t="s">
        <v>701</v>
      </c>
      <c r="G203" s="523">
        <v>100000</v>
      </c>
      <c r="H203" s="523"/>
      <c r="I203" s="523"/>
      <c r="J203" s="523"/>
      <c r="K203" s="583"/>
      <c r="L203" s="602"/>
    </row>
    <row r="204" spans="1:12" ht="15" customHeight="1" x14ac:dyDescent="0.25">
      <c r="A204" s="564"/>
      <c r="B204" s="568"/>
      <c r="C204" s="614"/>
      <c r="D204" s="745"/>
      <c r="E204" s="448"/>
      <c r="F204" s="148" t="s">
        <v>257</v>
      </c>
      <c r="G204" s="523" t="s">
        <v>408</v>
      </c>
      <c r="H204" s="523"/>
      <c r="I204" s="523"/>
      <c r="J204" s="523"/>
      <c r="K204" s="583"/>
      <c r="L204" s="602"/>
    </row>
    <row r="205" spans="1:12" ht="15" customHeight="1" x14ac:dyDescent="0.25">
      <c r="A205" s="564"/>
      <c r="B205" s="568"/>
      <c r="C205" s="614"/>
      <c r="D205" s="745"/>
      <c r="E205" s="448"/>
      <c r="F205" s="148" t="s">
        <v>410</v>
      </c>
      <c r="G205" s="523" t="s">
        <v>411</v>
      </c>
      <c r="H205" s="523"/>
      <c r="I205" s="523"/>
      <c r="J205" s="523"/>
      <c r="K205" s="583"/>
      <c r="L205" s="602"/>
    </row>
    <row r="206" spans="1:12" ht="15" customHeight="1" x14ac:dyDescent="0.25">
      <c r="A206" s="564"/>
      <c r="B206" s="568"/>
      <c r="C206" s="614"/>
      <c r="D206" s="745"/>
      <c r="E206" s="448"/>
      <c r="F206" s="148" t="s">
        <v>412</v>
      </c>
      <c r="G206" s="523" t="s">
        <v>400</v>
      </c>
      <c r="H206" s="523"/>
      <c r="I206" s="523"/>
      <c r="J206" s="523"/>
      <c r="K206" s="583"/>
      <c r="L206" s="602"/>
    </row>
    <row r="207" spans="1:12" ht="15" customHeight="1" x14ac:dyDescent="0.25">
      <c r="A207" s="564"/>
      <c r="B207" s="568"/>
      <c r="C207" s="614"/>
      <c r="D207" s="745"/>
      <c r="E207" s="448"/>
      <c r="F207" s="148" t="s">
        <v>381</v>
      </c>
      <c r="G207" s="523" t="s">
        <v>1296</v>
      </c>
      <c r="H207" s="523"/>
      <c r="I207" s="523"/>
      <c r="J207" s="523"/>
      <c r="K207" s="584">
        <v>5</v>
      </c>
      <c r="L207" s="533">
        <v>40558</v>
      </c>
    </row>
    <row r="208" spans="1:12" ht="15" customHeight="1" x14ac:dyDescent="0.25">
      <c r="A208" s="564"/>
      <c r="B208" s="568"/>
      <c r="C208" s="614"/>
      <c r="D208" s="745"/>
      <c r="E208" s="448"/>
      <c r="F208" s="148" t="s">
        <v>402</v>
      </c>
      <c r="G208" s="523" t="s">
        <v>1297</v>
      </c>
      <c r="H208" s="523"/>
      <c r="I208" s="523"/>
      <c r="J208" s="523"/>
      <c r="K208" s="585"/>
      <c r="L208" s="603" t="e">
        <f>#REF!-#REF!*10%</f>
        <v>#REF!</v>
      </c>
    </row>
    <row r="209" spans="1:12" ht="15" customHeight="1" x14ac:dyDescent="0.25">
      <c r="A209" s="564"/>
      <c r="B209" s="568"/>
      <c r="C209" s="614"/>
      <c r="D209" s="745"/>
      <c r="E209" s="448"/>
      <c r="F209" s="148" t="s">
        <v>403</v>
      </c>
      <c r="G209" s="523" t="s">
        <v>404</v>
      </c>
      <c r="H209" s="523"/>
      <c r="I209" s="523"/>
      <c r="J209" s="523"/>
      <c r="K209" s="585"/>
      <c r="L209" s="603" t="e">
        <f>#REF!-#REF!*10%</f>
        <v>#REF!</v>
      </c>
    </row>
    <row r="210" spans="1:12" ht="15" customHeight="1" x14ac:dyDescent="0.25">
      <c r="A210" s="564"/>
      <c r="B210" s="568"/>
      <c r="C210" s="614"/>
      <c r="D210" s="745"/>
      <c r="E210" s="448"/>
      <c r="F210" s="94" t="s">
        <v>358</v>
      </c>
      <c r="G210" s="523" t="s">
        <v>359</v>
      </c>
      <c r="H210" s="523"/>
      <c r="I210" s="523"/>
      <c r="J210" s="523"/>
      <c r="K210" s="585"/>
      <c r="L210" s="603" t="e">
        <f>#REF!-#REF!*10%</f>
        <v>#REF!</v>
      </c>
    </row>
    <row r="211" spans="1:12" ht="15" customHeight="1" x14ac:dyDescent="0.25">
      <c r="A211" s="564"/>
      <c r="B211" s="568"/>
      <c r="C211" s="614"/>
      <c r="D211" s="745"/>
      <c r="E211" s="448"/>
      <c r="F211" s="148" t="s">
        <v>389</v>
      </c>
      <c r="G211" s="523" t="s">
        <v>390</v>
      </c>
      <c r="H211" s="523"/>
      <c r="I211" s="523"/>
      <c r="J211" s="523"/>
      <c r="K211" s="585"/>
      <c r="L211" s="603" t="e">
        <f>#REF!-#REF!*10%</f>
        <v>#REF!</v>
      </c>
    </row>
    <row r="212" spans="1:12" ht="15" customHeight="1" x14ac:dyDescent="0.25">
      <c r="A212" s="564"/>
      <c r="B212" s="568"/>
      <c r="C212" s="614"/>
      <c r="D212" s="745"/>
      <c r="E212" s="448"/>
      <c r="F212" s="93" t="s">
        <v>704</v>
      </c>
      <c r="G212" s="523" t="s">
        <v>705</v>
      </c>
      <c r="H212" s="523"/>
      <c r="I212" s="523"/>
      <c r="J212" s="523"/>
      <c r="K212" s="585"/>
      <c r="L212" s="603" t="e">
        <f>#REF!-#REF!*10%</f>
        <v>#REF!</v>
      </c>
    </row>
    <row r="213" spans="1:12" ht="15" customHeight="1" x14ac:dyDescent="0.25">
      <c r="A213" s="564"/>
      <c r="B213" s="568"/>
      <c r="C213" s="614"/>
      <c r="D213" s="745"/>
      <c r="E213" s="448"/>
      <c r="F213" s="93" t="s">
        <v>706</v>
      </c>
      <c r="G213" s="523" t="s">
        <v>390</v>
      </c>
      <c r="H213" s="523"/>
      <c r="I213" s="523"/>
      <c r="J213" s="523"/>
      <c r="K213" s="585"/>
      <c r="L213" s="603" t="e">
        <f>#REF!-#REF!*10%</f>
        <v>#REF!</v>
      </c>
    </row>
    <row r="214" spans="1:12" ht="15" customHeight="1" x14ac:dyDescent="0.25">
      <c r="A214" s="564"/>
      <c r="B214" s="568"/>
      <c r="C214" s="614"/>
      <c r="D214" s="745"/>
      <c r="E214" s="448"/>
      <c r="F214" s="93" t="s">
        <v>1271</v>
      </c>
      <c r="G214" s="523" t="s">
        <v>390</v>
      </c>
      <c r="H214" s="523"/>
      <c r="I214" s="523"/>
      <c r="J214" s="523"/>
      <c r="K214" s="585"/>
      <c r="L214" s="603" t="e">
        <f>#REF!-#REF!*10%</f>
        <v>#REF!</v>
      </c>
    </row>
    <row r="215" spans="1:12" ht="15" customHeight="1" x14ac:dyDescent="0.25">
      <c r="A215" s="564"/>
      <c r="B215" s="568"/>
      <c r="C215" s="614"/>
      <c r="D215" s="745"/>
      <c r="E215" s="448"/>
      <c r="F215" s="93" t="s">
        <v>707</v>
      </c>
      <c r="G215" s="523" t="s">
        <v>1270</v>
      </c>
      <c r="H215" s="523"/>
      <c r="I215" s="523"/>
      <c r="J215" s="523"/>
      <c r="K215" s="585"/>
      <c r="L215" s="603" t="e">
        <f>#REF!-#REF!*10%</f>
        <v>#REF!</v>
      </c>
    </row>
    <row r="216" spans="1:12" ht="15" customHeight="1" x14ac:dyDescent="0.25">
      <c r="A216" s="564"/>
      <c r="B216" s="568"/>
      <c r="C216" s="614"/>
      <c r="D216" s="745"/>
      <c r="E216" s="448"/>
      <c r="F216" s="93" t="s">
        <v>708</v>
      </c>
      <c r="G216" s="523" t="s">
        <v>390</v>
      </c>
      <c r="H216" s="523"/>
      <c r="I216" s="523"/>
      <c r="J216" s="523"/>
      <c r="K216" s="585"/>
      <c r="L216" s="603" t="e">
        <f>#REF!-#REF!*10%</f>
        <v>#REF!</v>
      </c>
    </row>
    <row r="217" spans="1:12" ht="15" customHeight="1" x14ac:dyDescent="0.25">
      <c r="A217" s="564"/>
      <c r="B217" s="568"/>
      <c r="C217" s="614"/>
      <c r="D217" s="745"/>
      <c r="E217" s="448"/>
      <c r="F217" s="148" t="s">
        <v>377</v>
      </c>
      <c r="G217" s="523" t="s">
        <v>387</v>
      </c>
      <c r="H217" s="523"/>
      <c r="I217" s="523"/>
      <c r="J217" s="523"/>
      <c r="K217" s="585"/>
      <c r="L217" s="603" t="e">
        <f>#REF!-#REF!*10%</f>
        <v>#REF!</v>
      </c>
    </row>
    <row r="218" spans="1:12" ht="15.6" customHeight="1" x14ac:dyDescent="0.25">
      <c r="A218" s="564"/>
      <c r="B218" s="568"/>
      <c r="C218" s="614"/>
      <c r="D218" s="745"/>
      <c r="E218" s="448"/>
      <c r="F218" s="148" t="s">
        <v>562</v>
      </c>
      <c r="G218" s="523" t="s">
        <v>1024</v>
      </c>
      <c r="H218" s="523"/>
      <c r="I218" s="523"/>
      <c r="J218" s="523"/>
      <c r="K218" s="585"/>
      <c r="L218" s="603" t="e">
        <f>#REF!-#REF!*10%</f>
        <v>#REF!</v>
      </c>
    </row>
    <row r="219" spans="1:12" s="2" customFormat="1" ht="15" customHeight="1" x14ac:dyDescent="0.25">
      <c r="A219" s="564"/>
      <c r="B219" s="568"/>
      <c r="C219" s="614"/>
      <c r="D219" s="745"/>
      <c r="E219" s="448"/>
      <c r="F219" s="148" t="s">
        <v>570</v>
      </c>
      <c r="G219" s="523" t="s">
        <v>613</v>
      </c>
      <c r="H219" s="523"/>
      <c r="I219" s="523"/>
      <c r="J219" s="523"/>
      <c r="K219" s="585"/>
      <c r="L219" s="603" t="e">
        <f>#REF!-#REF!*10%</f>
        <v>#REF!</v>
      </c>
    </row>
    <row r="220" spans="1:12" s="2" customFormat="1" ht="15" customHeight="1" x14ac:dyDescent="0.25">
      <c r="A220" s="564"/>
      <c r="B220" s="568"/>
      <c r="C220" s="614"/>
      <c r="D220" s="745"/>
      <c r="E220" s="448"/>
      <c r="F220" s="167" t="s">
        <v>84</v>
      </c>
      <c r="G220" s="465">
        <v>1.9</v>
      </c>
      <c r="H220" s="465"/>
      <c r="I220" s="465"/>
      <c r="J220" s="465"/>
      <c r="K220" s="585"/>
      <c r="L220" s="603" t="e">
        <f>#REF!-#REF!*10%</f>
        <v>#REF!</v>
      </c>
    </row>
    <row r="221" spans="1:12" s="2" customFormat="1" ht="15" customHeight="1" x14ac:dyDescent="0.25">
      <c r="A221" s="567"/>
      <c r="B221" s="568"/>
      <c r="C221" s="608"/>
      <c r="D221" s="752"/>
      <c r="E221" s="459"/>
      <c r="F221" s="410" t="s">
        <v>1016</v>
      </c>
      <c r="G221" s="492">
        <v>5</v>
      </c>
      <c r="H221" s="492"/>
      <c r="I221" s="492"/>
      <c r="J221" s="492"/>
      <c r="K221" s="720"/>
      <c r="L221" s="721" t="e">
        <f>#REF!-#REF!*10%</f>
        <v>#REF!</v>
      </c>
    </row>
    <row r="222" spans="1:12" ht="27.75" customHeight="1" x14ac:dyDescent="0.25">
      <c r="A222" s="519" t="s">
        <v>1040</v>
      </c>
      <c r="B222" s="519"/>
      <c r="C222" s="519"/>
      <c r="D222" s="519"/>
      <c r="E222" s="519"/>
      <c r="F222" s="519"/>
      <c r="G222" s="519"/>
      <c r="H222" s="519"/>
      <c r="I222" s="519"/>
      <c r="J222" s="519"/>
      <c r="K222" s="519"/>
      <c r="L222" s="519"/>
    </row>
    <row r="223" spans="1:12" ht="15" customHeight="1" x14ac:dyDescent="0.25">
      <c r="A223" s="569">
        <v>1</v>
      </c>
      <c r="B223" s="568"/>
      <c r="C223" s="610" t="s">
        <v>1044</v>
      </c>
      <c r="D223" s="746"/>
      <c r="E223" s="460"/>
      <c r="F223" s="408" t="s">
        <v>81</v>
      </c>
      <c r="G223" s="715" t="s">
        <v>6</v>
      </c>
      <c r="H223" s="715"/>
      <c r="I223" s="715"/>
      <c r="J223" s="715"/>
      <c r="K223" s="713">
        <v>3</v>
      </c>
      <c r="L223" s="439">
        <v>47938</v>
      </c>
    </row>
    <row r="224" spans="1:12" ht="15" customHeight="1" x14ac:dyDescent="0.25">
      <c r="A224" s="564"/>
      <c r="B224" s="568"/>
      <c r="C224" s="614"/>
      <c r="D224" s="745"/>
      <c r="E224" s="448"/>
      <c r="F224" s="94" t="s">
        <v>80</v>
      </c>
      <c r="G224" s="469">
        <v>60</v>
      </c>
      <c r="H224" s="469"/>
      <c r="I224" s="469"/>
      <c r="J224" s="469"/>
      <c r="K224" s="583"/>
      <c r="L224" s="602"/>
    </row>
    <row r="225" spans="1:12" ht="15" customHeight="1" x14ac:dyDescent="0.25">
      <c r="A225" s="564"/>
      <c r="B225" s="568"/>
      <c r="C225" s="614"/>
      <c r="D225" s="745"/>
      <c r="E225" s="448"/>
      <c r="F225" s="94" t="s">
        <v>8</v>
      </c>
      <c r="G225" s="243">
        <v>3000</v>
      </c>
      <c r="H225" s="244">
        <v>4000</v>
      </c>
      <c r="I225" s="246">
        <v>5000</v>
      </c>
      <c r="J225" s="245">
        <v>6000</v>
      </c>
      <c r="K225" s="583"/>
      <c r="L225" s="602"/>
    </row>
    <row r="226" spans="1:12" ht="15" customHeight="1" x14ac:dyDescent="0.25">
      <c r="A226" s="564"/>
      <c r="B226" s="568"/>
      <c r="C226" s="614"/>
      <c r="D226" s="745"/>
      <c r="E226" s="448"/>
      <c r="F226" s="94" t="s">
        <v>817</v>
      </c>
      <c r="G226" s="243">
        <f>G224*80</f>
        <v>4800</v>
      </c>
      <c r="H226" s="244">
        <f>G224*90</f>
        <v>5400</v>
      </c>
      <c r="I226" s="246">
        <f>G224*100</f>
        <v>6000</v>
      </c>
      <c r="J226" s="245">
        <f>G224*104</f>
        <v>6240</v>
      </c>
      <c r="K226" s="583"/>
      <c r="L226" s="602"/>
    </row>
    <row r="227" spans="1:12" ht="15" customHeight="1" x14ac:dyDescent="0.25">
      <c r="A227" s="564"/>
      <c r="B227" s="568"/>
      <c r="C227" s="614"/>
      <c r="D227" s="745"/>
      <c r="E227" s="448"/>
      <c r="F227" s="94" t="s">
        <v>1269</v>
      </c>
      <c r="G227" s="451">
        <v>0.98</v>
      </c>
      <c r="H227" s="451"/>
      <c r="I227" s="451"/>
      <c r="J227" s="451"/>
      <c r="K227" s="583"/>
      <c r="L227" s="602"/>
    </row>
    <row r="228" spans="1:12" ht="15" customHeight="1" x14ac:dyDescent="0.25">
      <c r="A228" s="564"/>
      <c r="B228" s="568"/>
      <c r="C228" s="614"/>
      <c r="D228" s="745"/>
      <c r="E228" s="448"/>
      <c r="F228" s="93" t="s">
        <v>699</v>
      </c>
      <c r="G228" s="523" t="s">
        <v>700</v>
      </c>
      <c r="H228" s="523"/>
      <c r="I228" s="523"/>
      <c r="J228" s="523"/>
      <c r="K228" s="583"/>
      <c r="L228" s="602"/>
    </row>
    <row r="229" spans="1:12" ht="15" customHeight="1" x14ac:dyDescent="0.25">
      <c r="A229" s="564"/>
      <c r="B229" s="568"/>
      <c r="C229" s="614"/>
      <c r="D229" s="745"/>
      <c r="E229" s="448"/>
      <c r="F229" s="93" t="s">
        <v>1181</v>
      </c>
      <c r="G229" s="462" t="s">
        <v>1179</v>
      </c>
      <c r="H229" s="463"/>
      <c r="I229" s="463"/>
      <c r="J229" s="464"/>
      <c r="K229" s="583"/>
      <c r="L229" s="602"/>
    </row>
    <row r="230" spans="1:12" ht="15" customHeight="1" x14ac:dyDescent="0.25">
      <c r="A230" s="564"/>
      <c r="B230" s="568"/>
      <c r="C230" s="614"/>
      <c r="D230" s="745"/>
      <c r="E230" s="448"/>
      <c r="F230" s="94" t="s">
        <v>83</v>
      </c>
      <c r="G230" s="523">
        <v>65</v>
      </c>
      <c r="H230" s="523"/>
      <c r="I230" s="523"/>
      <c r="J230" s="523"/>
      <c r="K230" s="583"/>
      <c r="L230" s="602"/>
    </row>
    <row r="231" spans="1:12" ht="15" customHeight="1" x14ac:dyDescent="0.25">
      <c r="A231" s="564"/>
      <c r="B231" s="568"/>
      <c r="C231" s="614"/>
      <c r="D231" s="745"/>
      <c r="E231" s="448"/>
      <c r="F231" s="94" t="s">
        <v>396</v>
      </c>
      <c r="G231" s="523" t="s">
        <v>1184</v>
      </c>
      <c r="H231" s="523"/>
      <c r="I231" s="523"/>
      <c r="J231" s="523"/>
      <c r="K231" s="583"/>
      <c r="L231" s="602"/>
    </row>
    <row r="232" spans="1:12" ht="15" customHeight="1" x14ac:dyDescent="0.25">
      <c r="A232" s="564"/>
      <c r="B232" s="568"/>
      <c r="C232" s="614"/>
      <c r="D232" s="745"/>
      <c r="E232" s="448"/>
      <c r="F232" s="94" t="s">
        <v>1028</v>
      </c>
      <c r="G232" s="523" t="s">
        <v>912</v>
      </c>
      <c r="H232" s="523"/>
      <c r="I232" s="523"/>
      <c r="J232" s="523"/>
      <c r="K232" s="583"/>
      <c r="L232" s="602"/>
    </row>
    <row r="233" spans="1:12" ht="15" customHeight="1" x14ac:dyDescent="0.25">
      <c r="A233" s="564"/>
      <c r="B233" s="568"/>
      <c r="C233" s="614"/>
      <c r="D233" s="745"/>
      <c r="E233" s="448"/>
      <c r="F233" s="94" t="s">
        <v>1037</v>
      </c>
      <c r="G233" s="523" t="s">
        <v>346</v>
      </c>
      <c r="H233" s="523"/>
      <c r="I233" s="523"/>
      <c r="J233" s="523"/>
      <c r="K233" s="583"/>
      <c r="L233" s="602"/>
    </row>
    <row r="234" spans="1:12" ht="15" customHeight="1" x14ac:dyDescent="0.25">
      <c r="A234" s="564"/>
      <c r="B234" s="568"/>
      <c r="C234" s="614"/>
      <c r="D234" s="745"/>
      <c r="E234" s="448"/>
      <c r="F234" s="148" t="s">
        <v>379</v>
      </c>
      <c r="G234" s="523" t="s">
        <v>399</v>
      </c>
      <c r="H234" s="523"/>
      <c r="I234" s="523"/>
      <c r="J234" s="523"/>
      <c r="K234" s="583"/>
      <c r="L234" s="602"/>
    </row>
    <row r="235" spans="1:12" ht="15" customHeight="1" x14ac:dyDescent="0.25">
      <c r="A235" s="564"/>
      <c r="B235" s="568"/>
      <c r="C235" s="614"/>
      <c r="D235" s="745"/>
      <c r="E235" s="448"/>
      <c r="F235" s="93" t="s">
        <v>701</v>
      </c>
      <c r="G235" s="523">
        <v>100000</v>
      </c>
      <c r="H235" s="523"/>
      <c r="I235" s="523"/>
      <c r="J235" s="523"/>
      <c r="K235" s="583"/>
      <c r="L235" s="602"/>
    </row>
    <row r="236" spans="1:12" ht="15" customHeight="1" x14ac:dyDescent="0.25">
      <c r="A236" s="564"/>
      <c r="B236" s="568"/>
      <c r="C236" s="614"/>
      <c r="D236" s="745"/>
      <c r="E236" s="448"/>
      <c r="F236" s="148" t="s">
        <v>257</v>
      </c>
      <c r="G236" s="523" t="s">
        <v>408</v>
      </c>
      <c r="H236" s="523"/>
      <c r="I236" s="523"/>
      <c r="J236" s="523"/>
      <c r="K236" s="583"/>
      <c r="L236" s="602"/>
    </row>
    <row r="237" spans="1:12" ht="15" customHeight="1" x14ac:dyDescent="0.25">
      <c r="A237" s="564"/>
      <c r="B237" s="568"/>
      <c r="C237" s="614"/>
      <c r="D237" s="745"/>
      <c r="E237" s="448"/>
      <c r="F237" s="148" t="s">
        <v>410</v>
      </c>
      <c r="G237" s="523" t="s">
        <v>411</v>
      </c>
      <c r="H237" s="523"/>
      <c r="I237" s="523"/>
      <c r="J237" s="523"/>
      <c r="K237" s="583"/>
      <c r="L237" s="602"/>
    </row>
    <row r="238" spans="1:12" ht="15" customHeight="1" x14ac:dyDescent="0.25">
      <c r="A238" s="564"/>
      <c r="B238" s="568"/>
      <c r="C238" s="614"/>
      <c r="D238" s="745"/>
      <c r="E238" s="448"/>
      <c r="F238" s="148" t="s">
        <v>412</v>
      </c>
      <c r="G238" s="523" t="s">
        <v>400</v>
      </c>
      <c r="H238" s="523"/>
      <c r="I238" s="523"/>
      <c r="J238" s="523"/>
      <c r="K238" s="583"/>
      <c r="L238" s="602"/>
    </row>
    <row r="239" spans="1:12" ht="15" customHeight="1" x14ac:dyDescent="0.25">
      <c r="A239" s="564"/>
      <c r="B239" s="568"/>
      <c r="C239" s="614"/>
      <c r="D239" s="745"/>
      <c r="E239" s="448"/>
      <c r="F239" s="148" t="s">
        <v>381</v>
      </c>
      <c r="G239" s="523" t="s">
        <v>1296</v>
      </c>
      <c r="H239" s="523"/>
      <c r="I239" s="523"/>
      <c r="J239" s="523"/>
      <c r="K239" s="584">
        <v>5</v>
      </c>
      <c r="L239" s="533">
        <v>51293</v>
      </c>
    </row>
    <row r="240" spans="1:12" ht="15" customHeight="1" x14ac:dyDescent="0.25">
      <c r="A240" s="564"/>
      <c r="B240" s="568"/>
      <c r="C240" s="614"/>
      <c r="D240" s="745"/>
      <c r="E240" s="448"/>
      <c r="F240" s="148" t="s">
        <v>402</v>
      </c>
      <c r="G240" s="523" t="s">
        <v>1297</v>
      </c>
      <c r="H240" s="523"/>
      <c r="I240" s="523"/>
      <c r="J240" s="523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614"/>
      <c r="D241" s="745"/>
      <c r="E241" s="448"/>
      <c r="F241" s="148" t="s">
        <v>403</v>
      </c>
      <c r="G241" s="523" t="s">
        <v>404</v>
      </c>
      <c r="H241" s="523"/>
      <c r="I241" s="523"/>
      <c r="J241" s="523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614"/>
      <c r="D242" s="745"/>
      <c r="E242" s="448"/>
      <c r="F242" s="94" t="s">
        <v>358</v>
      </c>
      <c r="G242" s="523" t="s">
        <v>359</v>
      </c>
      <c r="H242" s="523"/>
      <c r="I242" s="523"/>
      <c r="J242" s="523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614"/>
      <c r="D243" s="745"/>
      <c r="E243" s="448"/>
      <c r="F243" s="148" t="s">
        <v>389</v>
      </c>
      <c r="G243" s="523" t="s">
        <v>390</v>
      </c>
      <c r="H243" s="523"/>
      <c r="I243" s="523"/>
      <c r="J243" s="523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614"/>
      <c r="D244" s="745"/>
      <c r="E244" s="448"/>
      <c r="F244" s="93" t="s">
        <v>704</v>
      </c>
      <c r="G244" s="523" t="s">
        <v>705</v>
      </c>
      <c r="H244" s="523"/>
      <c r="I244" s="523"/>
      <c r="J244" s="523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614"/>
      <c r="D245" s="745"/>
      <c r="E245" s="448"/>
      <c r="F245" s="93" t="s">
        <v>706</v>
      </c>
      <c r="G245" s="523" t="s">
        <v>390</v>
      </c>
      <c r="H245" s="523"/>
      <c r="I245" s="523"/>
      <c r="J245" s="523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614"/>
      <c r="D246" s="745"/>
      <c r="E246" s="448"/>
      <c r="F246" s="93" t="s">
        <v>1271</v>
      </c>
      <c r="G246" s="523" t="s">
        <v>390</v>
      </c>
      <c r="H246" s="523"/>
      <c r="I246" s="523"/>
      <c r="J246" s="523"/>
      <c r="K246" s="585"/>
      <c r="L246" s="603" t="e">
        <f>#REF!-#REF!*10%</f>
        <v>#REF!</v>
      </c>
    </row>
    <row r="247" spans="1:12" ht="15" customHeight="1" x14ac:dyDescent="0.25">
      <c r="A247" s="564"/>
      <c r="B247" s="568"/>
      <c r="C247" s="614"/>
      <c r="D247" s="745"/>
      <c r="E247" s="448"/>
      <c r="F247" s="93" t="s">
        <v>707</v>
      </c>
      <c r="G247" s="523" t="s">
        <v>1270</v>
      </c>
      <c r="H247" s="523"/>
      <c r="I247" s="523"/>
      <c r="J247" s="523"/>
      <c r="K247" s="585"/>
      <c r="L247" s="603" t="e">
        <f>#REF!-#REF!*10%</f>
        <v>#REF!</v>
      </c>
    </row>
    <row r="248" spans="1:12" ht="15" customHeight="1" x14ac:dyDescent="0.25">
      <c r="A248" s="564"/>
      <c r="B248" s="568"/>
      <c r="C248" s="614"/>
      <c r="D248" s="745"/>
      <c r="E248" s="448"/>
      <c r="F248" s="93" t="s">
        <v>708</v>
      </c>
      <c r="G248" s="523" t="s">
        <v>390</v>
      </c>
      <c r="H248" s="523"/>
      <c r="I248" s="523"/>
      <c r="J248" s="523"/>
      <c r="K248" s="585"/>
      <c r="L248" s="603" t="e">
        <f>#REF!-#REF!*10%</f>
        <v>#REF!</v>
      </c>
    </row>
    <row r="249" spans="1:12" ht="15" customHeight="1" x14ac:dyDescent="0.25">
      <c r="A249" s="564"/>
      <c r="B249" s="568"/>
      <c r="C249" s="614"/>
      <c r="D249" s="745"/>
      <c r="E249" s="448"/>
      <c r="F249" s="148" t="s">
        <v>377</v>
      </c>
      <c r="G249" s="523" t="s">
        <v>387</v>
      </c>
      <c r="H249" s="523"/>
      <c r="I249" s="523"/>
      <c r="J249" s="523"/>
      <c r="K249" s="585"/>
      <c r="L249" s="603" t="e">
        <f>#REF!-#REF!*10%</f>
        <v>#REF!</v>
      </c>
    </row>
    <row r="250" spans="1:12" ht="15" customHeight="1" x14ac:dyDescent="0.25">
      <c r="A250" s="564"/>
      <c r="B250" s="568"/>
      <c r="C250" s="614"/>
      <c r="D250" s="745"/>
      <c r="E250" s="448"/>
      <c r="F250" s="148" t="s">
        <v>562</v>
      </c>
      <c r="G250" s="523" t="s">
        <v>1024</v>
      </c>
      <c r="H250" s="523"/>
      <c r="I250" s="523"/>
      <c r="J250" s="523"/>
      <c r="K250" s="585"/>
      <c r="L250" s="603" t="e">
        <f>#REF!-#REF!*10%</f>
        <v>#REF!</v>
      </c>
    </row>
    <row r="251" spans="1:12" ht="15" customHeight="1" x14ac:dyDescent="0.25">
      <c r="A251" s="564"/>
      <c r="B251" s="568"/>
      <c r="C251" s="614"/>
      <c r="D251" s="745"/>
      <c r="E251" s="448"/>
      <c r="F251" s="148" t="s">
        <v>570</v>
      </c>
      <c r="G251" s="523" t="s">
        <v>613</v>
      </c>
      <c r="H251" s="523"/>
      <c r="I251" s="523"/>
      <c r="J251" s="523"/>
      <c r="K251" s="585"/>
      <c r="L251" s="603" t="e">
        <f>#REF!-#REF!*10%</f>
        <v>#REF!</v>
      </c>
    </row>
    <row r="252" spans="1:12" ht="15" customHeight="1" x14ac:dyDescent="0.25">
      <c r="A252" s="564"/>
      <c r="B252" s="568"/>
      <c r="C252" s="614"/>
      <c r="D252" s="745"/>
      <c r="E252" s="448"/>
      <c r="F252" s="167" t="s">
        <v>84</v>
      </c>
      <c r="G252" s="465">
        <v>1.6</v>
      </c>
      <c r="H252" s="465"/>
      <c r="I252" s="465"/>
      <c r="J252" s="465"/>
      <c r="K252" s="585"/>
      <c r="L252" s="603" t="e">
        <f>#REF!-#REF!*10%</f>
        <v>#REF!</v>
      </c>
    </row>
    <row r="253" spans="1:12" ht="15" customHeight="1" x14ac:dyDescent="0.25">
      <c r="A253" s="564"/>
      <c r="B253" s="569"/>
      <c r="C253" s="614"/>
      <c r="D253" s="745"/>
      <c r="E253" s="448"/>
      <c r="F253" s="136" t="s">
        <v>1016</v>
      </c>
      <c r="G253" s="454">
        <v>5</v>
      </c>
      <c r="H253" s="454"/>
      <c r="I253" s="454"/>
      <c r="J253" s="454"/>
      <c r="K253" s="585"/>
      <c r="L253" s="603" t="e">
        <f>#REF!-#REF!*10%</f>
        <v>#REF!</v>
      </c>
    </row>
    <row r="254" spans="1:12" ht="15" customHeight="1" x14ac:dyDescent="0.25">
      <c r="A254" s="564">
        <v>2</v>
      </c>
      <c r="B254" s="567"/>
      <c r="C254" s="614" t="s">
        <v>1173</v>
      </c>
      <c r="D254" s="745"/>
      <c r="E254" s="448"/>
      <c r="F254" s="94" t="s">
        <v>81</v>
      </c>
      <c r="G254" s="523" t="s">
        <v>6</v>
      </c>
      <c r="H254" s="523"/>
      <c r="I254" s="523"/>
      <c r="J254" s="523"/>
      <c r="K254" s="501">
        <v>3</v>
      </c>
      <c r="L254" s="716">
        <v>48773</v>
      </c>
    </row>
    <row r="255" spans="1:12" ht="15" customHeight="1" x14ac:dyDescent="0.25">
      <c r="A255" s="564"/>
      <c r="B255" s="568"/>
      <c r="C255" s="614"/>
      <c r="D255" s="745"/>
      <c r="E255" s="448"/>
      <c r="F255" s="94" t="s">
        <v>80</v>
      </c>
      <c r="G255" s="469">
        <v>120</v>
      </c>
      <c r="H255" s="469"/>
      <c r="I255" s="469"/>
      <c r="J255" s="469"/>
      <c r="K255" s="583"/>
      <c r="L255" s="602"/>
    </row>
    <row r="256" spans="1:12" ht="15" customHeight="1" x14ac:dyDescent="0.25">
      <c r="A256" s="564"/>
      <c r="B256" s="568"/>
      <c r="C256" s="614"/>
      <c r="D256" s="745"/>
      <c r="E256" s="448"/>
      <c r="F256" s="94" t="s">
        <v>8</v>
      </c>
      <c r="G256" s="243">
        <v>3000</v>
      </c>
      <c r="H256" s="244">
        <v>4000</v>
      </c>
      <c r="I256" s="246">
        <v>5000</v>
      </c>
      <c r="J256" s="245">
        <v>6000</v>
      </c>
      <c r="K256" s="583"/>
      <c r="L256" s="602"/>
    </row>
    <row r="257" spans="1:12" ht="15" customHeight="1" x14ac:dyDescent="0.25">
      <c r="A257" s="564"/>
      <c r="B257" s="568"/>
      <c r="C257" s="614"/>
      <c r="D257" s="745"/>
      <c r="E257" s="448"/>
      <c r="F257" s="94" t="s">
        <v>817</v>
      </c>
      <c r="G257" s="243">
        <f>G255*80</f>
        <v>9600</v>
      </c>
      <c r="H257" s="244">
        <f>G255*90</f>
        <v>10800</v>
      </c>
      <c r="I257" s="246">
        <f>G255*100</f>
        <v>12000</v>
      </c>
      <c r="J257" s="245">
        <f>G255*104</f>
        <v>12480</v>
      </c>
      <c r="K257" s="583"/>
      <c r="L257" s="602"/>
    </row>
    <row r="258" spans="1:12" ht="15" customHeight="1" x14ac:dyDescent="0.25">
      <c r="A258" s="564"/>
      <c r="B258" s="568"/>
      <c r="C258" s="614"/>
      <c r="D258" s="745"/>
      <c r="E258" s="448"/>
      <c r="F258" s="94" t="s">
        <v>1269</v>
      </c>
      <c r="G258" s="451">
        <v>0.98</v>
      </c>
      <c r="H258" s="451"/>
      <c r="I258" s="451"/>
      <c r="J258" s="451"/>
      <c r="K258" s="583"/>
      <c r="L258" s="602"/>
    </row>
    <row r="259" spans="1:12" ht="15" customHeight="1" x14ac:dyDescent="0.25">
      <c r="A259" s="564"/>
      <c r="B259" s="568"/>
      <c r="C259" s="614"/>
      <c r="D259" s="745"/>
      <c r="E259" s="448"/>
      <c r="F259" s="93" t="s">
        <v>699</v>
      </c>
      <c r="G259" s="523" t="s">
        <v>700</v>
      </c>
      <c r="H259" s="523"/>
      <c r="I259" s="523"/>
      <c r="J259" s="523"/>
      <c r="K259" s="583"/>
      <c r="L259" s="602"/>
    </row>
    <row r="260" spans="1:12" ht="15" customHeight="1" x14ac:dyDescent="0.25">
      <c r="A260" s="564"/>
      <c r="B260" s="568"/>
      <c r="C260" s="614"/>
      <c r="D260" s="745"/>
      <c r="E260" s="448"/>
      <c r="F260" s="93" t="s">
        <v>1181</v>
      </c>
      <c r="G260" s="462" t="s">
        <v>1179</v>
      </c>
      <c r="H260" s="463"/>
      <c r="I260" s="463"/>
      <c r="J260" s="464"/>
      <c r="K260" s="583"/>
      <c r="L260" s="602"/>
    </row>
    <row r="261" spans="1:12" ht="15" customHeight="1" x14ac:dyDescent="0.25">
      <c r="A261" s="564"/>
      <c r="B261" s="568"/>
      <c r="C261" s="614"/>
      <c r="D261" s="745"/>
      <c r="E261" s="448"/>
      <c r="F261" s="94" t="s">
        <v>83</v>
      </c>
      <c r="G261" s="523">
        <v>65</v>
      </c>
      <c r="H261" s="523"/>
      <c r="I261" s="523"/>
      <c r="J261" s="523"/>
      <c r="K261" s="583"/>
      <c r="L261" s="602"/>
    </row>
    <row r="262" spans="1:12" ht="15" customHeight="1" x14ac:dyDescent="0.25">
      <c r="A262" s="564"/>
      <c r="B262" s="568"/>
      <c r="C262" s="614"/>
      <c r="D262" s="745"/>
      <c r="E262" s="448"/>
      <c r="F262" s="94" t="s">
        <v>396</v>
      </c>
      <c r="G262" s="523" t="s">
        <v>1184</v>
      </c>
      <c r="H262" s="523"/>
      <c r="I262" s="523"/>
      <c r="J262" s="523"/>
      <c r="K262" s="583"/>
      <c r="L262" s="602"/>
    </row>
    <row r="263" spans="1:12" ht="15" customHeight="1" x14ac:dyDescent="0.25">
      <c r="A263" s="564"/>
      <c r="B263" s="568"/>
      <c r="C263" s="614"/>
      <c r="D263" s="745"/>
      <c r="E263" s="448"/>
      <c r="F263" s="94" t="s">
        <v>1028</v>
      </c>
      <c r="G263" s="523" t="s">
        <v>912</v>
      </c>
      <c r="H263" s="523"/>
      <c r="I263" s="523"/>
      <c r="J263" s="523"/>
      <c r="K263" s="583"/>
      <c r="L263" s="602"/>
    </row>
    <row r="264" spans="1:12" ht="15" customHeight="1" x14ac:dyDescent="0.25">
      <c r="A264" s="564"/>
      <c r="B264" s="568"/>
      <c r="C264" s="614"/>
      <c r="D264" s="745"/>
      <c r="E264" s="448"/>
      <c r="F264" s="94" t="s">
        <v>1037</v>
      </c>
      <c r="G264" s="523" t="s">
        <v>346</v>
      </c>
      <c r="H264" s="523"/>
      <c r="I264" s="523"/>
      <c r="J264" s="523"/>
      <c r="K264" s="583"/>
      <c r="L264" s="602"/>
    </row>
    <row r="265" spans="1:12" ht="15" customHeight="1" x14ac:dyDescent="0.25">
      <c r="A265" s="564"/>
      <c r="B265" s="568"/>
      <c r="C265" s="614"/>
      <c r="D265" s="745"/>
      <c r="E265" s="448"/>
      <c r="F265" s="148" t="s">
        <v>379</v>
      </c>
      <c r="G265" s="523" t="s">
        <v>399</v>
      </c>
      <c r="H265" s="523"/>
      <c r="I265" s="523"/>
      <c r="J265" s="523"/>
      <c r="K265" s="583"/>
      <c r="L265" s="602"/>
    </row>
    <row r="266" spans="1:12" ht="15" customHeight="1" x14ac:dyDescent="0.25">
      <c r="A266" s="564"/>
      <c r="B266" s="568"/>
      <c r="C266" s="614"/>
      <c r="D266" s="745"/>
      <c r="E266" s="448"/>
      <c r="F266" s="93" t="s">
        <v>701</v>
      </c>
      <c r="G266" s="523">
        <v>100000</v>
      </c>
      <c r="H266" s="523"/>
      <c r="I266" s="523"/>
      <c r="J266" s="523"/>
      <c r="K266" s="583"/>
      <c r="L266" s="602"/>
    </row>
    <row r="267" spans="1:12" ht="15" customHeight="1" x14ac:dyDescent="0.25">
      <c r="A267" s="564"/>
      <c r="B267" s="568"/>
      <c r="C267" s="614"/>
      <c r="D267" s="745"/>
      <c r="E267" s="448"/>
      <c r="F267" s="148" t="s">
        <v>257</v>
      </c>
      <c r="G267" s="523" t="s">
        <v>408</v>
      </c>
      <c r="H267" s="523"/>
      <c r="I267" s="523"/>
      <c r="J267" s="523"/>
      <c r="K267" s="583"/>
      <c r="L267" s="602"/>
    </row>
    <row r="268" spans="1:12" ht="15" customHeight="1" x14ac:dyDescent="0.25">
      <c r="A268" s="564"/>
      <c r="B268" s="568"/>
      <c r="C268" s="614"/>
      <c r="D268" s="745"/>
      <c r="E268" s="448"/>
      <c r="F268" s="148" t="s">
        <v>410</v>
      </c>
      <c r="G268" s="523" t="s">
        <v>411</v>
      </c>
      <c r="H268" s="523"/>
      <c r="I268" s="523"/>
      <c r="J268" s="523"/>
      <c r="K268" s="583"/>
      <c r="L268" s="602"/>
    </row>
    <row r="269" spans="1:12" ht="15" customHeight="1" x14ac:dyDescent="0.25">
      <c r="A269" s="564"/>
      <c r="B269" s="568"/>
      <c r="C269" s="614"/>
      <c r="D269" s="745"/>
      <c r="E269" s="448"/>
      <c r="F269" s="148" t="s">
        <v>412</v>
      </c>
      <c r="G269" s="523" t="s">
        <v>400</v>
      </c>
      <c r="H269" s="523"/>
      <c r="I269" s="523"/>
      <c r="J269" s="523"/>
      <c r="K269" s="583"/>
      <c r="L269" s="602"/>
    </row>
    <row r="270" spans="1:12" ht="15" customHeight="1" x14ac:dyDescent="0.25">
      <c r="A270" s="564"/>
      <c r="B270" s="568"/>
      <c r="C270" s="614"/>
      <c r="D270" s="745"/>
      <c r="E270" s="448"/>
      <c r="F270" s="148" t="s">
        <v>381</v>
      </c>
      <c r="G270" s="523" t="s">
        <v>1296</v>
      </c>
      <c r="H270" s="523"/>
      <c r="I270" s="523"/>
      <c r="J270" s="523"/>
      <c r="K270" s="584">
        <v>5</v>
      </c>
      <c r="L270" s="533">
        <v>52187</v>
      </c>
    </row>
    <row r="271" spans="1:12" ht="15" customHeight="1" x14ac:dyDescent="0.25">
      <c r="A271" s="564"/>
      <c r="B271" s="568"/>
      <c r="C271" s="614"/>
      <c r="D271" s="745"/>
      <c r="E271" s="448"/>
      <c r="F271" s="148" t="s">
        <v>402</v>
      </c>
      <c r="G271" s="523" t="s">
        <v>1297</v>
      </c>
      <c r="H271" s="523"/>
      <c r="I271" s="523"/>
      <c r="J271" s="523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614"/>
      <c r="D272" s="745"/>
      <c r="E272" s="448"/>
      <c r="F272" s="148" t="s">
        <v>403</v>
      </c>
      <c r="G272" s="523" t="s">
        <v>404</v>
      </c>
      <c r="H272" s="523"/>
      <c r="I272" s="523"/>
      <c r="J272" s="523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614"/>
      <c r="D273" s="745"/>
      <c r="E273" s="448"/>
      <c r="F273" s="94" t="s">
        <v>358</v>
      </c>
      <c r="G273" s="523" t="s">
        <v>359</v>
      </c>
      <c r="H273" s="523"/>
      <c r="I273" s="523"/>
      <c r="J273" s="523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614"/>
      <c r="D274" s="745"/>
      <c r="E274" s="448"/>
      <c r="F274" s="148" t="s">
        <v>389</v>
      </c>
      <c r="G274" s="523" t="s">
        <v>390</v>
      </c>
      <c r="H274" s="523"/>
      <c r="I274" s="523"/>
      <c r="J274" s="523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614"/>
      <c r="D275" s="745"/>
      <c r="E275" s="448"/>
      <c r="F275" s="93" t="s">
        <v>704</v>
      </c>
      <c r="G275" s="523" t="s">
        <v>705</v>
      </c>
      <c r="H275" s="523"/>
      <c r="I275" s="523"/>
      <c r="J275" s="523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614"/>
      <c r="D276" s="745"/>
      <c r="E276" s="448"/>
      <c r="F276" s="93" t="s">
        <v>706</v>
      </c>
      <c r="G276" s="523" t="s">
        <v>390</v>
      </c>
      <c r="H276" s="523"/>
      <c r="I276" s="523"/>
      <c r="J276" s="523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614"/>
      <c r="D277" s="745"/>
      <c r="E277" s="448"/>
      <c r="F277" s="93" t="s">
        <v>1271</v>
      </c>
      <c r="G277" s="523" t="s">
        <v>390</v>
      </c>
      <c r="H277" s="523"/>
      <c r="I277" s="523"/>
      <c r="J277" s="523"/>
      <c r="K277" s="585"/>
      <c r="L277" s="603" t="e">
        <f>#REF!-#REF!*10%</f>
        <v>#REF!</v>
      </c>
    </row>
    <row r="278" spans="1:12" ht="15" customHeight="1" x14ac:dyDescent="0.25">
      <c r="A278" s="564"/>
      <c r="B278" s="568"/>
      <c r="C278" s="614"/>
      <c r="D278" s="745"/>
      <c r="E278" s="448"/>
      <c r="F278" s="93" t="s">
        <v>707</v>
      </c>
      <c r="G278" s="523" t="s">
        <v>911</v>
      </c>
      <c r="H278" s="523"/>
      <c r="I278" s="523"/>
      <c r="J278" s="523"/>
      <c r="K278" s="585"/>
      <c r="L278" s="603" t="e">
        <f>#REF!-#REF!*10%</f>
        <v>#REF!</v>
      </c>
    </row>
    <row r="279" spans="1:12" ht="15" customHeight="1" x14ac:dyDescent="0.25">
      <c r="A279" s="564"/>
      <c r="B279" s="568"/>
      <c r="C279" s="614"/>
      <c r="D279" s="745"/>
      <c r="E279" s="448"/>
      <c r="F279" s="93" t="s">
        <v>708</v>
      </c>
      <c r="G279" s="523" t="s">
        <v>390</v>
      </c>
      <c r="H279" s="523"/>
      <c r="I279" s="523"/>
      <c r="J279" s="523"/>
      <c r="K279" s="585"/>
      <c r="L279" s="603" t="e">
        <f>#REF!-#REF!*10%</f>
        <v>#REF!</v>
      </c>
    </row>
    <row r="280" spans="1:12" ht="15" customHeight="1" x14ac:dyDescent="0.25">
      <c r="A280" s="564"/>
      <c r="B280" s="568"/>
      <c r="C280" s="614"/>
      <c r="D280" s="745"/>
      <c r="E280" s="448"/>
      <c r="F280" s="148" t="s">
        <v>377</v>
      </c>
      <c r="G280" s="523" t="s">
        <v>387</v>
      </c>
      <c r="H280" s="523"/>
      <c r="I280" s="523"/>
      <c r="J280" s="523"/>
      <c r="K280" s="585"/>
      <c r="L280" s="603" t="e">
        <f>#REF!-#REF!*10%</f>
        <v>#REF!</v>
      </c>
    </row>
    <row r="281" spans="1:12" ht="15" customHeight="1" x14ac:dyDescent="0.25">
      <c r="A281" s="564"/>
      <c r="B281" s="568"/>
      <c r="C281" s="614"/>
      <c r="D281" s="745"/>
      <c r="E281" s="448"/>
      <c r="F281" s="148" t="s">
        <v>562</v>
      </c>
      <c r="G281" s="523" t="s">
        <v>1024</v>
      </c>
      <c r="H281" s="523"/>
      <c r="I281" s="523"/>
      <c r="J281" s="523"/>
      <c r="K281" s="585"/>
      <c r="L281" s="603" t="e">
        <f>#REF!-#REF!*10%</f>
        <v>#REF!</v>
      </c>
    </row>
    <row r="282" spans="1:12" ht="15" customHeight="1" x14ac:dyDescent="0.25">
      <c r="A282" s="564"/>
      <c r="B282" s="568"/>
      <c r="C282" s="614"/>
      <c r="D282" s="745"/>
      <c r="E282" s="448"/>
      <c r="F282" s="148" t="s">
        <v>570</v>
      </c>
      <c r="G282" s="523" t="s">
        <v>613</v>
      </c>
      <c r="H282" s="523"/>
      <c r="I282" s="523"/>
      <c r="J282" s="523"/>
      <c r="K282" s="585"/>
      <c r="L282" s="603" t="e">
        <f>#REF!-#REF!*10%</f>
        <v>#REF!</v>
      </c>
    </row>
    <row r="283" spans="1:12" ht="15" customHeight="1" x14ac:dyDescent="0.25">
      <c r="A283" s="564"/>
      <c r="B283" s="568"/>
      <c r="C283" s="614"/>
      <c r="D283" s="745"/>
      <c r="E283" s="448"/>
      <c r="F283" s="167" t="s">
        <v>84</v>
      </c>
      <c r="G283" s="465">
        <v>1.8</v>
      </c>
      <c r="H283" s="465"/>
      <c r="I283" s="465"/>
      <c r="J283" s="465"/>
      <c r="K283" s="585"/>
      <c r="L283" s="603" t="e">
        <f>#REF!-#REF!*10%</f>
        <v>#REF!</v>
      </c>
    </row>
    <row r="284" spans="1:12" ht="15" customHeight="1" x14ac:dyDescent="0.25">
      <c r="A284" s="564"/>
      <c r="B284" s="569"/>
      <c r="C284" s="614"/>
      <c r="D284" s="745"/>
      <c r="E284" s="448"/>
      <c r="F284" s="136" t="s">
        <v>1016</v>
      </c>
      <c r="G284" s="454">
        <v>5</v>
      </c>
      <c r="H284" s="454"/>
      <c r="I284" s="454"/>
      <c r="J284" s="454"/>
      <c r="K284" s="585"/>
      <c r="L284" s="603" t="e">
        <f>#REF!-#REF!*10%</f>
        <v>#REF!</v>
      </c>
    </row>
    <row r="285" spans="1:12" ht="15" customHeight="1" x14ac:dyDescent="0.25">
      <c r="A285" s="564">
        <v>3</v>
      </c>
      <c r="B285" s="567"/>
      <c r="C285" s="614" t="s">
        <v>1174</v>
      </c>
      <c r="D285" s="745"/>
      <c r="E285" s="448"/>
      <c r="F285" s="94" t="s">
        <v>81</v>
      </c>
      <c r="G285" s="523" t="s">
        <v>6</v>
      </c>
      <c r="H285" s="523"/>
      <c r="I285" s="523"/>
      <c r="J285" s="523"/>
      <c r="K285" s="501">
        <v>3</v>
      </c>
      <c r="L285" s="716">
        <v>49610</v>
      </c>
    </row>
    <row r="286" spans="1:12" ht="15" customHeight="1" x14ac:dyDescent="0.25">
      <c r="A286" s="564"/>
      <c r="B286" s="568"/>
      <c r="C286" s="614"/>
      <c r="D286" s="745"/>
      <c r="E286" s="448"/>
      <c r="F286" s="94" t="s">
        <v>80</v>
      </c>
      <c r="G286" s="469">
        <v>180</v>
      </c>
      <c r="H286" s="469"/>
      <c r="I286" s="469"/>
      <c r="J286" s="469"/>
      <c r="K286" s="583"/>
      <c r="L286" s="602"/>
    </row>
    <row r="287" spans="1:12" ht="15" customHeight="1" x14ac:dyDescent="0.25">
      <c r="A287" s="564"/>
      <c r="B287" s="568"/>
      <c r="C287" s="614"/>
      <c r="D287" s="745"/>
      <c r="E287" s="448"/>
      <c r="F287" s="94" t="s">
        <v>8</v>
      </c>
      <c r="G287" s="243">
        <v>3000</v>
      </c>
      <c r="H287" s="244">
        <v>4000</v>
      </c>
      <c r="I287" s="246">
        <v>5000</v>
      </c>
      <c r="J287" s="245">
        <v>6000</v>
      </c>
      <c r="K287" s="583"/>
      <c r="L287" s="602"/>
    </row>
    <row r="288" spans="1:12" ht="15" customHeight="1" x14ac:dyDescent="0.25">
      <c r="A288" s="564"/>
      <c r="B288" s="568"/>
      <c r="C288" s="614"/>
      <c r="D288" s="745"/>
      <c r="E288" s="448"/>
      <c r="F288" s="94" t="s">
        <v>817</v>
      </c>
      <c r="G288" s="243">
        <f>G286*80</f>
        <v>14400</v>
      </c>
      <c r="H288" s="244">
        <f>G286*90</f>
        <v>16200</v>
      </c>
      <c r="I288" s="246">
        <f>G286*100</f>
        <v>18000</v>
      </c>
      <c r="J288" s="245">
        <f>G286*104</f>
        <v>18720</v>
      </c>
      <c r="K288" s="583"/>
      <c r="L288" s="602"/>
    </row>
    <row r="289" spans="1:12" ht="15" customHeight="1" x14ac:dyDescent="0.25">
      <c r="A289" s="564"/>
      <c r="B289" s="568"/>
      <c r="C289" s="614"/>
      <c r="D289" s="745"/>
      <c r="E289" s="448"/>
      <c r="F289" s="94" t="s">
        <v>1269</v>
      </c>
      <c r="G289" s="451">
        <v>0.98</v>
      </c>
      <c r="H289" s="451"/>
      <c r="I289" s="451"/>
      <c r="J289" s="451"/>
      <c r="K289" s="583"/>
      <c r="L289" s="602"/>
    </row>
    <row r="290" spans="1:12" ht="15" customHeight="1" x14ac:dyDescent="0.25">
      <c r="A290" s="564"/>
      <c r="B290" s="568"/>
      <c r="C290" s="614"/>
      <c r="D290" s="745"/>
      <c r="E290" s="448"/>
      <c r="F290" s="93" t="s">
        <v>699</v>
      </c>
      <c r="G290" s="523" t="s">
        <v>700</v>
      </c>
      <c r="H290" s="523"/>
      <c r="I290" s="523"/>
      <c r="J290" s="523"/>
      <c r="K290" s="583"/>
      <c r="L290" s="602"/>
    </row>
    <row r="291" spans="1:12" ht="15" customHeight="1" x14ac:dyDescent="0.25">
      <c r="A291" s="564"/>
      <c r="B291" s="568"/>
      <c r="C291" s="614"/>
      <c r="D291" s="745"/>
      <c r="E291" s="448"/>
      <c r="F291" s="93" t="s">
        <v>1181</v>
      </c>
      <c r="G291" s="462" t="s">
        <v>1179</v>
      </c>
      <c r="H291" s="463"/>
      <c r="I291" s="463"/>
      <c r="J291" s="464"/>
      <c r="K291" s="583"/>
      <c r="L291" s="602"/>
    </row>
    <row r="292" spans="1:12" ht="15" customHeight="1" x14ac:dyDescent="0.25">
      <c r="A292" s="564"/>
      <c r="B292" s="568"/>
      <c r="C292" s="614"/>
      <c r="D292" s="745"/>
      <c r="E292" s="448"/>
      <c r="F292" s="94" t="s">
        <v>83</v>
      </c>
      <c r="G292" s="523">
        <v>65</v>
      </c>
      <c r="H292" s="523"/>
      <c r="I292" s="523"/>
      <c r="J292" s="523"/>
      <c r="K292" s="583"/>
      <c r="L292" s="602"/>
    </row>
    <row r="293" spans="1:12" ht="15" customHeight="1" x14ac:dyDescent="0.25">
      <c r="A293" s="564"/>
      <c r="B293" s="568"/>
      <c r="C293" s="614"/>
      <c r="D293" s="745"/>
      <c r="E293" s="448"/>
      <c r="F293" s="94" t="s">
        <v>396</v>
      </c>
      <c r="G293" s="523" t="s">
        <v>1184</v>
      </c>
      <c r="H293" s="523"/>
      <c r="I293" s="523"/>
      <c r="J293" s="523"/>
      <c r="K293" s="583"/>
      <c r="L293" s="602"/>
    </row>
    <row r="294" spans="1:12" ht="15" customHeight="1" x14ac:dyDescent="0.25">
      <c r="A294" s="564"/>
      <c r="B294" s="568"/>
      <c r="C294" s="614"/>
      <c r="D294" s="745"/>
      <c r="E294" s="448"/>
      <c r="F294" s="94" t="s">
        <v>1028</v>
      </c>
      <c r="G294" s="523" t="s">
        <v>912</v>
      </c>
      <c r="H294" s="523"/>
      <c r="I294" s="523"/>
      <c r="J294" s="523"/>
      <c r="K294" s="583"/>
      <c r="L294" s="602"/>
    </row>
    <row r="295" spans="1:12" ht="15" customHeight="1" x14ac:dyDescent="0.25">
      <c r="A295" s="564"/>
      <c r="B295" s="568"/>
      <c r="C295" s="614"/>
      <c r="D295" s="745"/>
      <c r="E295" s="448"/>
      <c r="F295" s="94" t="s">
        <v>1037</v>
      </c>
      <c r="G295" s="523" t="s">
        <v>346</v>
      </c>
      <c r="H295" s="523"/>
      <c r="I295" s="523"/>
      <c r="J295" s="523"/>
      <c r="K295" s="583"/>
      <c r="L295" s="602"/>
    </row>
    <row r="296" spans="1:12" ht="15" customHeight="1" x14ac:dyDescent="0.25">
      <c r="A296" s="564"/>
      <c r="B296" s="568"/>
      <c r="C296" s="614"/>
      <c r="D296" s="745"/>
      <c r="E296" s="448"/>
      <c r="F296" s="148" t="s">
        <v>379</v>
      </c>
      <c r="G296" s="523" t="s">
        <v>399</v>
      </c>
      <c r="H296" s="523"/>
      <c r="I296" s="523"/>
      <c r="J296" s="523"/>
      <c r="K296" s="583"/>
      <c r="L296" s="602"/>
    </row>
    <row r="297" spans="1:12" ht="15" customHeight="1" x14ac:dyDescent="0.25">
      <c r="A297" s="564"/>
      <c r="B297" s="568"/>
      <c r="C297" s="614"/>
      <c r="D297" s="745"/>
      <c r="E297" s="448"/>
      <c r="F297" s="93" t="s">
        <v>701</v>
      </c>
      <c r="G297" s="523">
        <v>100000</v>
      </c>
      <c r="H297" s="523"/>
      <c r="I297" s="523"/>
      <c r="J297" s="523"/>
      <c r="K297" s="583"/>
      <c r="L297" s="602"/>
    </row>
    <row r="298" spans="1:12" ht="15" customHeight="1" x14ac:dyDescent="0.25">
      <c r="A298" s="564"/>
      <c r="B298" s="568"/>
      <c r="C298" s="614"/>
      <c r="D298" s="745"/>
      <c r="E298" s="448"/>
      <c r="F298" s="148" t="s">
        <v>257</v>
      </c>
      <c r="G298" s="523" t="s">
        <v>408</v>
      </c>
      <c r="H298" s="523"/>
      <c r="I298" s="523"/>
      <c r="J298" s="523"/>
      <c r="K298" s="583"/>
      <c r="L298" s="602"/>
    </row>
    <row r="299" spans="1:12" ht="15" customHeight="1" x14ac:dyDescent="0.25">
      <c r="A299" s="564"/>
      <c r="B299" s="568"/>
      <c r="C299" s="614"/>
      <c r="D299" s="745"/>
      <c r="E299" s="448"/>
      <c r="F299" s="148" t="s">
        <v>410</v>
      </c>
      <c r="G299" s="523" t="s">
        <v>411</v>
      </c>
      <c r="H299" s="523"/>
      <c r="I299" s="523"/>
      <c r="J299" s="523"/>
      <c r="K299" s="583"/>
      <c r="L299" s="602"/>
    </row>
    <row r="300" spans="1:12" ht="15" customHeight="1" x14ac:dyDescent="0.25">
      <c r="A300" s="564"/>
      <c r="B300" s="568"/>
      <c r="C300" s="614"/>
      <c r="D300" s="745"/>
      <c r="E300" s="448"/>
      <c r="F300" s="148" t="s">
        <v>412</v>
      </c>
      <c r="G300" s="523" t="s">
        <v>400</v>
      </c>
      <c r="H300" s="523"/>
      <c r="I300" s="523"/>
      <c r="J300" s="523"/>
      <c r="K300" s="583"/>
      <c r="L300" s="602"/>
    </row>
    <row r="301" spans="1:12" ht="15" customHeight="1" x14ac:dyDescent="0.25">
      <c r="A301" s="564"/>
      <c r="B301" s="568"/>
      <c r="C301" s="614"/>
      <c r="D301" s="745"/>
      <c r="E301" s="448"/>
      <c r="F301" s="148" t="s">
        <v>381</v>
      </c>
      <c r="G301" s="523" t="s">
        <v>1296</v>
      </c>
      <c r="H301" s="523"/>
      <c r="I301" s="523"/>
      <c r="J301" s="523"/>
      <c r="K301" s="584">
        <v>5</v>
      </c>
      <c r="L301" s="533">
        <v>53082</v>
      </c>
    </row>
    <row r="302" spans="1:12" ht="15" customHeight="1" x14ac:dyDescent="0.25">
      <c r="A302" s="564"/>
      <c r="B302" s="568"/>
      <c r="C302" s="614"/>
      <c r="D302" s="745"/>
      <c r="E302" s="448"/>
      <c r="F302" s="148" t="s">
        <v>402</v>
      </c>
      <c r="G302" s="523" t="s">
        <v>1297</v>
      </c>
      <c r="H302" s="523"/>
      <c r="I302" s="523"/>
      <c r="J302" s="523"/>
      <c r="K302" s="585"/>
      <c r="L302" s="603" t="e">
        <f>#REF!-#REF!*10%</f>
        <v>#REF!</v>
      </c>
    </row>
    <row r="303" spans="1:12" ht="15" customHeight="1" x14ac:dyDescent="0.25">
      <c r="A303" s="564"/>
      <c r="B303" s="568"/>
      <c r="C303" s="614"/>
      <c r="D303" s="745"/>
      <c r="E303" s="448"/>
      <c r="F303" s="148" t="s">
        <v>403</v>
      </c>
      <c r="G303" s="523" t="s">
        <v>404</v>
      </c>
      <c r="H303" s="523"/>
      <c r="I303" s="523"/>
      <c r="J303" s="523"/>
      <c r="K303" s="585"/>
      <c r="L303" s="603" t="e">
        <f>#REF!-#REF!*10%</f>
        <v>#REF!</v>
      </c>
    </row>
    <row r="304" spans="1:12" ht="15" customHeight="1" x14ac:dyDescent="0.25">
      <c r="A304" s="564"/>
      <c r="B304" s="568"/>
      <c r="C304" s="614"/>
      <c r="D304" s="745"/>
      <c r="E304" s="448"/>
      <c r="F304" s="94" t="s">
        <v>358</v>
      </c>
      <c r="G304" s="523" t="s">
        <v>359</v>
      </c>
      <c r="H304" s="523"/>
      <c r="I304" s="523"/>
      <c r="J304" s="523"/>
      <c r="K304" s="585"/>
      <c r="L304" s="603" t="e">
        <f>#REF!-#REF!*10%</f>
        <v>#REF!</v>
      </c>
    </row>
    <row r="305" spans="1:12" ht="15" customHeight="1" x14ac:dyDescent="0.25">
      <c r="A305" s="564"/>
      <c r="B305" s="568"/>
      <c r="C305" s="614"/>
      <c r="D305" s="745"/>
      <c r="E305" s="448"/>
      <c r="F305" s="148" t="s">
        <v>389</v>
      </c>
      <c r="G305" s="523" t="s">
        <v>390</v>
      </c>
      <c r="H305" s="523"/>
      <c r="I305" s="523"/>
      <c r="J305" s="523"/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614"/>
      <c r="D306" s="745"/>
      <c r="E306" s="448"/>
      <c r="F306" s="93" t="s">
        <v>704</v>
      </c>
      <c r="G306" s="523" t="s">
        <v>705</v>
      </c>
      <c r="H306" s="523"/>
      <c r="I306" s="523"/>
      <c r="J306" s="523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614"/>
      <c r="D307" s="745"/>
      <c r="E307" s="448"/>
      <c r="F307" s="93" t="s">
        <v>706</v>
      </c>
      <c r="G307" s="523" t="s">
        <v>390</v>
      </c>
      <c r="H307" s="523"/>
      <c r="I307" s="523"/>
      <c r="J307" s="523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614"/>
      <c r="D308" s="745"/>
      <c r="E308" s="448"/>
      <c r="F308" s="93" t="s">
        <v>1271</v>
      </c>
      <c r="G308" s="523" t="s">
        <v>390</v>
      </c>
      <c r="H308" s="523"/>
      <c r="I308" s="523"/>
      <c r="J308" s="523"/>
      <c r="K308" s="585"/>
      <c r="L308" s="603" t="e">
        <f>#REF!-#REF!*10%</f>
        <v>#REF!</v>
      </c>
    </row>
    <row r="309" spans="1:12" ht="15" customHeight="1" x14ac:dyDescent="0.25">
      <c r="A309" s="564"/>
      <c r="B309" s="568"/>
      <c r="C309" s="614"/>
      <c r="D309" s="745"/>
      <c r="E309" s="448"/>
      <c r="F309" s="93" t="s">
        <v>707</v>
      </c>
      <c r="G309" s="523" t="s">
        <v>911</v>
      </c>
      <c r="H309" s="523"/>
      <c r="I309" s="523"/>
      <c r="J309" s="523"/>
      <c r="K309" s="585"/>
      <c r="L309" s="603" t="e">
        <f>#REF!-#REF!*10%</f>
        <v>#REF!</v>
      </c>
    </row>
    <row r="310" spans="1:12" ht="15" customHeight="1" x14ac:dyDescent="0.25">
      <c r="A310" s="564"/>
      <c r="B310" s="568"/>
      <c r="C310" s="614"/>
      <c r="D310" s="745"/>
      <c r="E310" s="448"/>
      <c r="F310" s="93" t="s">
        <v>708</v>
      </c>
      <c r="G310" s="523" t="s">
        <v>390</v>
      </c>
      <c r="H310" s="523"/>
      <c r="I310" s="523"/>
      <c r="J310" s="523"/>
      <c r="K310" s="585"/>
      <c r="L310" s="603" t="e">
        <f>#REF!-#REF!*10%</f>
        <v>#REF!</v>
      </c>
    </row>
    <row r="311" spans="1:12" ht="15" customHeight="1" x14ac:dyDescent="0.25">
      <c r="A311" s="564"/>
      <c r="B311" s="568"/>
      <c r="C311" s="614"/>
      <c r="D311" s="745"/>
      <c r="E311" s="448"/>
      <c r="F311" s="148" t="s">
        <v>377</v>
      </c>
      <c r="G311" s="523" t="s">
        <v>387</v>
      </c>
      <c r="H311" s="523"/>
      <c r="I311" s="523"/>
      <c r="J311" s="523"/>
      <c r="K311" s="585"/>
      <c r="L311" s="603" t="e">
        <f>#REF!-#REF!*10%</f>
        <v>#REF!</v>
      </c>
    </row>
    <row r="312" spans="1:12" ht="15" customHeight="1" x14ac:dyDescent="0.25">
      <c r="A312" s="564"/>
      <c r="B312" s="568"/>
      <c r="C312" s="614"/>
      <c r="D312" s="745"/>
      <c r="E312" s="448"/>
      <c r="F312" s="148" t="s">
        <v>562</v>
      </c>
      <c r="G312" s="523" t="s">
        <v>1024</v>
      </c>
      <c r="H312" s="523"/>
      <c r="I312" s="523"/>
      <c r="J312" s="523"/>
      <c r="K312" s="585"/>
      <c r="L312" s="603" t="e">
        <f>#REF!-#REF!*10%</f>
        <v>#REF!</v>
      </c>
    </row>
    <row r="313" spans="1:12" ht="15" customHeight="1" x14ac:dyDescent="0.25">
      <c r="A313" s="564"/>
      <c r="B313" s="568"/>
      <c r="C313" s="614"/>
      <c r="D313" s="745"/>
      <c r="E313" s="448"/>
      <c r="F313" s="148" t="s">
        <v>570</v>
      </c>
      <c r="G313" s="523" t="s">
        <v>613</v>
      </c>
      <c r="H313" s="523"/>
      <c r="I313" s="523"/>
      <c r="J313" s="523"/>
      <c r="K313" s="585"/>
      <c r="L313" s="603" t="e">
        <f>#REF!-#REF!*10%</f>
        <v>#REF!</v>
      </c>
    </row>
    <row r="314" spans="1:12" ht="15" customHeight="1" x14ac:dyDescent="0.25">
      <c r="A314" s="564"/>
      <c r="B314" s="568"/>
      <c r="C314" s="614"/>
      <c r="D314" s="745"/>
      <c r="E314" s="448"/>
      <c r="F314" s="167" t="s">
        <v>84</v>
      </c>
      <c r="G314" s="465">
        <v>1.9</v>
      </c>
      <c r="H314" s="465"/>
      <c r="I314" s="465"/>
      <c r="J314" s="465"/>
      <c r="K314" s="585"/>
      <c r="L314" s="603" t="e">
        <f>#REF!-#REF!*10%</f>
        <v>#REF!</v>
      </c>
    </row>
    <row r="315" spans="1:12" ht="15" customHeight="1" x14ac:dyDescent="0.25">
      <c r="A315" s="567"/>
      <c r="B315" s="568"/>
      <c r="C315" s="608"/>
      <c r="D315" s="752"/>
      <c r="E315" s="459"/>
      <c r="F315" s="410" t="s">
        <v>1016</v>
      </c>
      <c r="G315" s="492">
        <v>5</v>
      </c>
      <c r="H315" s="492"/>
      <c r="I315" s="492"/>
      <c r="J315" s="492"/>
      <c r="K315" s="720"/>
      <c r="L315" s="721" t="e">
        <f>#REF!-#REF!*10%</f>
        <v>#REF!</v>
      </c>
    </row>
    <row r="316" spans="1:12" ht="27.75" customHeight="1" x14ac:dyDescent="0.25">
      <c r="A316" s="519" t="s">
        <v>1039</v>
      </c>
      <c r="B316" s="519"/>
      <c r="C316" s="519"/>
      <c r="D316" s="519"/>
      <c r="E316" s="519"/>
      <c r="F316" s="519"/>
      <c r="G316" s="519"/>
      <c r="H316" s="519"/>
      <c r="I316" s="519"/>
      <c r="J316" s="519"/>
      <c r="K316" s="519"/>
      <c r="L316" s="519"/>
    </row>
    <row r="317" spans="1:12" ht="15" customHeight="1" x14ac:dyDescent="0.25">
      <c r="A317" s="569">
        <v>1</v>
      </c>
      <c r="B317" s="568"/>
      <c r="C317" s="610" t="s">
        <v>1045</v>
      </c>
      <c r="D317" s="746"/>
      <c r="E317" s="460"/>
      <c r="F317" s="408" t="s">
        <v>81</v>
      </c>
      <c r="G317" s="715" t="s">
        <v>6</v>
      </c>
      <c r="H317" s="715"/>
      <c r="I317" s="715"/>
      <c r="J317" s="715"/>
      <c r="K317" s="713">
        <v>3</v>
      </c>
      <c r="L317" s="439">
        <v>62150</v>
      </c>
    </row>
    <row r="318" spans="1:12" ht="15" customHeight="1" x14ac:dyDescent="0.25">
      <c r="A318" s="564"/>
      <c r="B318" s="568"/>
      <c r="C318" s="614"/>
      <c r="D318" s="745"/>
      <c r="E318" s="448"/>
      <c r="F318" s="94" t="s">
        <v>80</v>
      </c>
      <c r="G318" s="469">
        <v>80</v>
      </c>
      <c r="H318" s="469"/>
      <c r="I318" s="469"/>
      <c r="J318" s="469"/>
      <c r="K318" s="583"/>
      <c r="L318" s="602"/>
    </row>
    <row r="319" spans="1:12" ht="15" customHeight="1" x14ac:dyDescent="0.25">
      <c r="A319" s="564"/>
      <c r="B319" s="568"/>
      <c r="C319" s="614"/>
      <c r="D319" s="745"/>
      <c r="E319" s="448"/>
      <c r="F319" s="94" t="s">
        <v>8</v>
      </c>
      <c r="G319" s="243">
        <v>3000</v>
      </c>
      <c r="H319" s="244">
        <v>4000</v>
      </c>
      <c r="I319" s="246">
        <v>5000</v>
      </c>
      <c r="J319" s="245">
        <v>6000</v>
      </c>
      <c r="K319" s="583"/>
      <c r="L319" s="602"/>
    </row>
    <row r="320" spans="1:12" ht="15" customHeight="1" x14ac:dyDescent="0.25">
      <c r="A320" s="564"/>
      <c r="B320" s="568"/>
      <c r="C320" s="614"/>
      <c r="D320" s="745"/>
      <c r="E320" s="448"/>
      <c r="F320" s="94" t="s">
        <v>817</v>
      </c>
      <c r="G320" s="243">
        <f>G318*80</f>
        <v>6400</v>
      </c>
      <c r="H320" s="244">
        <f>G318*90</f>
        <v>7200</v>
      </c>
      <c r="I320" s="246">
        <f>G318*100</f>
        <v>8000</v>
      </c>
      <c r="J320" s="245">
        <f>G318*104</f>
        <v>8320</v>
      </c>
      <c r="K320" s="583"/>
      <c r="L320" s="602"/>
    </row>
    <row r="321" spans="1:12" ht="15" customHeight="1" x14ac:dyDescent="0.25">
      <c r="A321" s="564"/>
      <c r="B321" s="568"/>
      <c r="C321" s="614"/>
      <c r="D321" s="745"/>
      <c r="E321" s="448"/>
      <c r="F321" s="94" t="s">
        <v>1269</v>
      </c>
      <c r="G321" s="451">
        <v>0.98</v>
      </c>
      <c r="H321" s="451"/>
      <c r="I321" s="451"/>
      <c r="J321" s="451"/>
      <c r="K321" s="583"/>
      <c r="L321" s="602"/>
    </row>
    <row r="322" spans="1:12" ht="15" customHeight="1" x14ac:dyDescent="0.25">
      <c r="A322" s="564"/>
      <c r="B322" s="568"/>
      <c r="C322" s="614"/>
      <c r="D322" s="745"/>
      <c r="E322" s="448"/>
      <c r="F322" s="93" t="s">
        <v>699</v>
      </c>
      <c r="G322" s="523" t="s">
        <v>700</v>
      </c>
      <c r="H322" s="523"/>
      <c r="I322" s="523"/>
      <c r="J322" s="523"/>
      <c r="K322" s="583"/>
      <c r="L322" s="602"/>
    </row>
    <row r="323" spans="1:12" ht="15" customHeight="1" x14ac:dyDescent="0.25">
      <c r="A323" s="564"/>
      <c r="B323" s="568"/>
      <c r="C323" s="614"/>
      <c r="D323" s="745"/>
      <c r="E323" s="448"/>
      <c r="F323" s="93" t="s">
        <v>1181</v>
      </c>
      <c r="G323" s="462" t="s">
        <v>1179</v>
      </c>
      <c r="H323" s="463"/>
      <c r="I323" s="463"/>
      <c r="J323" s="464"/>
      <c r="K323" s="583"/>
      <c r="L323" s="602"/>
    </row>
    <row r="324" spans="1:12" ht="15" customHeight="1" x14ac:dyDescent="0.25">
      <c r="A324" s="564"/>
      <c r="B324" s="568"/>
      <c r="C324" s="614"/>
      <c r="D324" s="745"/>
      <c r="E324" s="448"/>
      <c r="F324" s="94" t="s">
        <v>83</v>
      </c>
      <c r="G324" s="523">
        <v>65</v>
      </c>
      <c r="H324" s="523"/>
      <c r="I324" s="523"/>
      <c r="J324" s="523"/>
      <c r="K324" s="583"/>
      <c r="L324" s="602"/>
    </row>
    <row r="325" spans="1:12" ht="15" customHeight="1" x14ac:dyDescent="0.25">
      <c r="A325" s="564"/>
      <c r="B325" s="568"/>
      <c r="C325" s="614"/>
      <c r="D325" s="745"/>
      <c r="E325" s="448"/>
      <c r="F325" s="94" t="s">
        <v>396</v>
      </c>
      <c r="G325" s="523" t="s">
        <v>1184</v>
      </c>
      <c r="H325" s="523"/>
      <c r="I325" s="523"/>
      <c r="J325" s="523"/>
      <c r="K325" s="583"/>
      <c r="L325" s="602"/>
    </row>
    <row r="326" spans="1:12" ht="15" customHeight="1" x14ac:dyDescent="0.25">
      <c r="A326" s="564"/>
      <c r="B326" s="568"/>
      <c r="C326" s="614"/>
      <c r="D326" s="745"/>
      <c r="E326" s="448"/>
      <c r="F326" s="94" t="s">
        <v>1028</v>
      </c>
      <c r="G326" s="523" t="s">
        <v>912</v>
      </c>
      <c r="H326" s="523"/>
      <c r="I326" s="523"/>
      <c r="J326" s="523"/>
      <c r="K326" s="583"/>
      <c r="L326" s="602"/>
    </row>
    <row r="327" spans="1:12" ht="15" customHeight="1" x14ac:dyDescent="0.25">
      <c r="A327" s="564"/>
      <c r="B327" s="568"/>
      <c r="C327" s="614"/>
      <c r="D327" s="745"/>
      <c r="E327" s="448"/>
      <c r="F327" s="94" t="s">
        <v>1037</v>
      </c>
      <c r="G327" s="523" t="s">
        <v>346</v>
      </c>
      <c r="H327" s="523"/>
      <c r="I327" s="523"/>
      <c r="J327" s="523"/>
      <c r="K327" s="583"/>
      <c r="L327" s="602"/>
    </row>
    <row r="328" spans="1:12" ht="15" customHeight="1" x14ac:dyDescent="0.25">
      <c r="A328" s="564"/>
      <c r="B328" s="568"/>
      <c r="C328" s="614"/>
      <c r="D328" s="745"/>
      <c r="E328" s="448"/>
      <c r="F328" s="148" t="s">
        <v>379</v>
      </c>
      <c r="G328" s="523" t="s">
        <v>399</v>
      </c>
      <c r="H328" s="523"/>
      <c r="I328" s="523"/>
      <c r="J328" s="523"/>
      <c r="K328" s="583"/>
      <c r="L328" s="602"/>
    </row>
    <row r="329" spans="1:12" ht="15" customHeight="1" x14ac:dyDescent="0.25">
      <c r="A329" s="564"/>
      <c r="B329" s="568"/>
      <c r="C329" s="614"/>
      <c r="D329" s="745"/>
      <c r="E329" s="448"/>
      <c r="F329" s="93" t="s">
        <v>701</v>
      </c>
      <c r="G329" s="523">
        <v>100000</v>
      </c>
      <c r="H329" s="523"/>
      <c r="I329" s="523"/>
      <c r="J329" s="523"/>
      <c r="K329" s="583"/>
      <c r="L329" s="602"/>
    </row>
    <row r="330" spans="1:12" ht="15" customHeight="1" x14ac:dyDescent="0.25">
      <c r="A330" s="564"/>
      <c r="B330" s="568"/>
      <c r="C330" s="614"/>
      <c r="D330" s="745"/>
      <c r="E330" s="448"/>
      <c r="F330" s="148" t="s">
        <v>257</v>
      </c>
      <c r="G330" s="523" t="s">
        <v>408</v>
      </c>
      <c r="H330" s="523"/>
      <c r="I330" s="523"/>
      <c r="J330" s="523"/>
      <c r="K330" s="583"/>
      <c r="L330" s="602"/>
    </row>
    <row r="331" spans="1:12" ht="15" customHeight="1" x14ac:dyDescent="0.25">
      <c r="A331" s="564"/>
      <c r="B331" s="568"/>
      <c r="C331" s="614"/>
      <c r="D331" s="745"/>
      <c r="E331" s="448"/>
      <c r="F331" s="148" t="s">
        <v>410</v>
      </c>
      <c r="G331" s="523" t="s">
        <v>411</v>
      </c>
      <c r="H331" s="523"/>
      <c r="I331" s="523"/>
      <c r="J331" s="523"/>
      <c r="K331" s="583"/>
      <c r="L331" s="602"/>
    </row>
    <row r="332" spans="1:12" ht="15" customHeight="1" x14ac:dyDescent="0.25">
      <c r="A332" s="564"/>
      <c r="B332" s="568"/>
      <c r="C332" s="614"/>
      <c r="D332" s="745"/>
      <c r="E332" s="448"/>
      <c r="F332" s="148" t="s">
        <v>412</v>
      </c>
      <c r="G332" s="523" t="s">
        <v>400</v>
      </c>
      <c r="H332" s="523"/>
      <c r="I332" s="523"/>
      <c r="J332" s="523"/>
      <c r="K332" s="583"/>
      <c r="L332" s="602"/>
    </row>
    <row r="333" spans="1:12" ht="15" customHeight="1" x14ac:dyDescent="0.25">
      <c r="A333" s="564"/>
      <c r="B333" s="568"/>
      <c r="C333" s="614"/>
      <c r="D333" s="745"/>
      <c r="E333" s="448"/>
      <c r="F333" s="148" t="s">
        <v>381</v>
      </c>
      <c r="G333" s="523" t="s">
        <v>1296</v>
      </c>
      <c r="H333" s="523"/>
      <c r="I333" s="523"/>
      <c r="J333" s="523"/>
      <c r="K333" s="584">
        <v>5</v>
      </c>
      <c r="L333" s="533">
        <v>66501</v>
      </c>
    </row>
    <row r="334" spans="1:12" ht="15" customHeight="1" x14ac:dyDescent="0.25">
      <c r="A334" s="564"/>
      <c r="B334" s="568"/>
      <c r="C334" s="614"/>
      <c r="D334" s="745"/>
      <c r="E334" s="448"/>
      <c r="F334" s="148" t="s">
        <v>402</v>
      </c>
      <c r="G334" s="523" t="s">
        <v>1297</v>
      </c>
      <c r="H334" s="523"/>
      <c r="I334" s="523"/>
      <c r="J334" s="523"/>
      <c r="K334" s="585"/>
      <c r="L334" s="603" t="e">
        <f>#REF!-#REF!*10%</f>
        <v>#REF!</v>
      </c>
    </row>
    <row r="335" spans="1:12" ht="15" customHeight="1" x14ac:dyDescent="0.25">
      <c r="A335" s="564"/>
      <c r="B335" s="568"/>
      <c r="C335" s="614"/>
      <c r="D335" s="745"/>
      <c r="E335" s="448"/>
      <c r="F335" s="148" t="s">
        <v>403</v>
      </c>
      <c r="G335" s="523" t="s">
        <v>404</v>
      </c>
      <c r="H335" s="523"/>
      <c r="I335" s="523"/>
      <c r="J335" s="523"/>
      <c r="K335" s="585"/>
      <c r="L335" s="603" t="e">
        <f>#REF!-#REF!*10%</f>
        <v>#REF!</v>
      </c>
    </row>
    <row r="336" spans="1:12" ht="15" customHeight="1" x14ac:dyDescent="0.25">
      <c r="A336" s="564"/>
      <c r="B336" s="568"/>
      <c r="C336" s="614"/>
      <c r="D336" s="745"/>
      <c r="E336" s="448"/>
      <c r="F336" s="94" t="s">
        <v>358</v>
      </c>
      <c r="G336" s="523" t="s">
        <v>359</v>
      </c>
      <c r="H336" s="523"/>
      <c r="I336" s="523"/>
      <c r="J336" s="523"/>
      <c r="K336" s="585"/>
      <c r="L336" s="603" t="e">
        <f>#REF!-#REF!*10%</f>
        <v>#REF!</v>
      </c>
    </row>
    <row r="337" spans="1:12" ht="15" customHeight="1" x14ac:dyDescent="0.25">
      <c r="A337" s="564"/>
      <c r="B337" s="568"/>
      <c r="C337" s="614"/>
      <c r="D337" s="745"/>
      <c r="E337" s="448"/>
      <c r="F337" s="148" t="s">
        <v>389</v>
      </c>
      <c r="G337" s="523" t="s">
        <v>390</v>
      </c>
      <c r="H337" s="523"/>
      <c r="I337" s="523"/>
      <c r="J337" s="523"/>
      <c r="K337" s="585"/>
      <c r="L337" s="603" t="e">
        <f>#REF!-#REF!*10%</f>
        <v>#REF!</v>
      </c>
    </row>
    <row r="338" spans="1:12" ht="15" customHeight="1" x14ac:dyDescent="0.25">
      <c r="A338" s="564"/>
      <c r="B338" s="568"/>
      <c r="C338" s="614"/>
      <c r="D338" s="745"/>
      <c r="E338" s="448"/>
      <c r="F338" s="93" t="s">
        <v>704</v>
      </c>
      <c r="G338" s="523" t="s">
        <v>705</v>
      </c>
      <c r="H338" s="523"/>
      <c r="I338" s="523"/>
      <c r="J338" s="523"/>
      <c r="K338" s="585"/>
      <c r="L338" s="603" t="e">
        <f>#REF!-#REF!*10%</f>
        <v>#REF!</v>
      </c>
    </row>
    <row r="339" spans="1:12" ht="15" customHeight="1" x14ac:dyDescent="0.25">
      <c r="A339" s="564"/>
      <c r="B339" s="568"/>
      <c r="C339" s="614"/>
      <c r="D339" s="745"/>
      <c r="E339" s="448"/>
      <c r="F339" s="93" t="s">
        <v>706</v>
      </c>
      <c r="G339" s="523" t="s">
        <v>390</v>
      </c>
      <c r="H339" s="523"/>
      <c r="I339" s="523"/>
      <c r="J339" s="523"/>
      <c r="K339" s="585"/>
      <c r="L339" s="603" t="e">
        <f>#REF!-#REF!*10%</f>
        <v>#REF!</v>
      </c>
    </row>
    <row r="340" spans="1:12" ht="15" customHeight="1" x14ac:dyDescent="0.25">
      <c r="A340" s="564"/>
      <c r="B340" s="568"/>
      <c r="C340" s="614"/>
      <c r="D340" s="745"/>
      <c r="E340" s="448"/>
      <c r="F340" s="93" t="s">
        <v>1271</v>
      </c>
      <c r="G340" s="523" t="s">
        <v>390</v>
      </c>
      <c r="H340" s="523"/>
      <c r="I340" s="523"/>
      <c r="J340" s="523"/>
      <c r="K340" s="585"/>
      <c r="L340" s="603" t="e">
        <f>#REF!-#REF!*10%</f>
        <v>#REF!</v>
      </c>
    </row>
    <row r="341" spans="1:12" ht="15" customHeight="1" x14ac:dyDescent="0.25">
      <c r="A341" s="564"/>
      <c r="B341" s="568"/>
      <c r="C341" s="614"/>
      <c r="D341" s="745"/>
      <c r="E341" s="448"/>
      <c r="F341" s="93" t="s">
        <v>707</v>
      </c>
      <c r="G341" s="523" t="s">
        <v>911</v>
      </c>
      <c r="H341" s="523"/>
      <c r="I341" s="523"/>
      <c r="J341" s="523"/>
      <c r="K341" s="585"/>
      <c r="L341" s="603" t="e">
        <f>#REF!-#REF!*10%</f>
        <v>#REF!</v>
      </c>
    </row>
    <row r="342" spans="1:12" ht="15" customHeight="1" x14ac:dyDescent="0.25">
      <c r="A342" s="564"/>
      <c r="B342" s="568"/>
      <c r="C342" s="614"/>
      <c r="D342" s="745"/>
      <c r="E342" s="448"/>
      <c r="F342" s="93" t="s">
        <v>708</v>
      </c>
      <c r="G342" s="523" t="s">
        <v>390</v>
      </c>
      <c r="H342" s="523"/>
      <c r="I342" s="523"/>
      <c r="J342" s="523"/>
      <c r="K342" s="585"/>
      <c r="L342" s="603" t="e">
        <f>#REF!-#REF!*10%</f>
        <v>#REF!</v>
      </c>
    </row>
    <row r="343" spans="1:12" ht="15" customHeight="1" x14ac:dyDescent="0.25">
      <c r="A343" s="564"/>
      <c r="B343" s="568"/>
      <c r="C343" s="614"/>
      <c r="D343" s="745"/>
      <c r="E343" s="448"/>
      <c r="F343" s="148" t="s">
        <v>377</v>
      </c>
      <c r="G343" s="523" t="s">
        <v>387</v>
      </c>
      <c r="H343" s="523"/>
      <c r="I343" s="523"/>
      <c r="J343" s="523"/>
      <c r="K343" s="585"/>
      <c r="L343" s="603" t="e">
        <f>#REF!-#REF!*10%</f>
        <v>#REF!</v>
      </c>
    </row>
    <row r="344" spans="1:12" ht="15" customHeight="1" x14ac:dyDescent="0.25">
      <c r="A344" s="564"/>
      <c r="B344" s="568"/>
      <c r="C344" s="614"/>
      <c r="D344" s="745"/>
      <c r="E344" s="448"/>
      <c r="F344" s="148" t="s">
        <v>562</v>
      </c>
      <c r="G344" s="523" t="s">
        <v>1024</v>
      </c>
      <c r="H344" s="523"/>
      <c r="I344" s="523"/>
      <c r="J344" s="523"/>
      <c r="K344" s="585"/>
      <c r="L344" s="603" t="e">
        <f>#REF!-#REF!*10%</f>
        <v>#REF!</v>
      </c>
    </row>
    <row r="345" spans="1:12" ht="15" customHeight="1" x14ac:dyDescent="0.25">
      <c r="A345" s="564"/>
      <c r="B345" s="568"/>
      <c r="C345" s="614"/>
      <c r="D345" s="745"/>
      <c r="E345" s="448"/>
      <c r="F345" s="148" t="s">
        <v>570</v>
      </c>
      <c r="G345" s="523" t="s">
        <v>613</v>
      </c>
      <c r="H345" s="523"/>
      <c r="I345" s="523"/>
      <c r="J345" s="523"/>
      <c r="K345" s="585"/>
      <c r="L345" s="603" t="e">
        <f>#REF!-#REF!*10%</f>
        <v>#REF!</v>
      </c>
    </row>
    <row r="346" spans="1:12" ht="15" customHeight="1" x14ac:dyDescent="0.25">
      <c r="A346" s="564"/>
      <c r="B346" s="568"/>
      <c r="C346" s="614"/>
      <c r="D346" s="745"/>
      <c r="E346" s="448"/>
      <c r="F346" s="167" t="s">
        <v>84</v>
      </c>
      <c r="G346" s="465">
        <v>1.6</v>
      </c>
      <c r="H346" s="465"/>
      <c r="I346" s="465"/>
      <c r="J346" s="465"/>
      <c r="K346" s="585"/>
      <c r="L346" s="603" t="e">
        <f>#REF!-#REF!*10%</f>
        <v>#REF!</v>
      </c>
    </row>
    <row r="347" spans="1:12" ht="15" customHeight="1" x14ac:dyDescent="0.25">
      <c r="A347" s="564"/>
      <c r="B347" s="569"/>
      <c r="C347" s="614"/>
      <c r="D347" s="745"/>
      <c r="E347" s="448"/>
      <c r="F347" s="136" t="s">
        <v>1016</v>
      </c>
      <c r="G347" s="454">
        <v>5</v>
      </c>
      <c r="H347" s="454"/>
      <c r="I347" s="454"/>
      <c r="J347" s="454"/>
      <c r="K347" s="585"/>
      <c r="L347" s="603" t="e">
        <f>#REF!-#REF!*10%</f>
        <v>#REF!</v>
      </c>
    </row>
    <row r="348" spans="1:12" ht="15" customHeight="1" x14ac:dyDescent="0.25">
      <c r="A348" s="564">
        <v>2</v>
      </c>
      <c r="B348" s="567"/>
      <c r="C348" s="614" t="s">
        <v>1175</v>
      </c>
      <c r="D348" s="745"/>
      <c r="E348" s="448"/>
      <c r="F348" s="94" t="s">
        <v>81</v>
      </c>
      <c r="G348" s="523" t="s">
        <v>6</v>
      </c>
      <c r="H348" s="523"/>
      <c r="I348" s="523"/>
      <c r="J348" s="523"/>
      <c r="K348" s="501">
        <v>3</v>
      </c>
      <c r="L348" s="716">
        <v>62987</v>
      </c>
    </row>
    <row r="349" spans="1:12" ht="15" customHeight="1" x14ac:dyDescent="0.25">
      <c r="A349" s="564"/>
      <c r="B349" s="568"/>
      <c r="C349" s="614"/>
      <c r="D349" s="745"/>
      <c r="E349" s="448"/>
      <c r="F349" s="94" t="s">
        <v>80</v>
      </c>
      <c r="G349" s="469">
        <v>160</v>
      </c>
      <c r="H349" s="469"/>
      <c r="I349" s="469"/>
      <c r="J349" s="469"/>
      <c r="K349" s="583"/>
      <c r="L349" s="602"/>
    </row>
    <row r="350" spans="1:12" ht="15" customHeight="1" x14ac:dyDescent="0.25">
      <c r="A350" s="564"/>
      <c r="B350" s="568"/>
      <c r="C350" s="614"/>
      <c r="D350" s="745"/>
      <c r="E350" s="448"/>
      <c r="F350" s="94" t="s">
        <v>8</v>
      </c>
      <c r="G350" s="243">
        <v>3000</v>
      </c>
      <c r="H350" s="244">
        <v>4000</v>
      </c>
      <c r="I350" s="246">
        <v>5000</v>
      </c>
      <c r="J350" s="245">
        <v>6000</v>
      </c>
      <c r="K350" s="583"/>
      <c r="L350" s="602"/>
    </row>
    <row r="351" spans="1:12" ht="15" customHeight="1" x14ac:dyDescent="0.25">
      <c r="A351" s="564"/>
      <c r="B351" s="568"/>
      <c r="C351" s="614"/>
      <c r="D351" s="745"/>
      <c r="E351" s="448"/>
      <c r="F351" s="94" t="s">
        <v>817</v>
      </c>
      <c r="G351" s="243">
        <f>G349*80</f>
        <v>12800</v>
      </c>
      <c r="H351" s="244">
        <f>G349*90</f>
        <v>14400</v>
      </c>
      <c r="I351" s="246">
        <f>G349*100</f>
        <v>16000</v>
      </c>
      <c r="J351" s="245">
        <f>G349*104</f>
        <v>16640</v>
      </c>
      <c r="K351" s="583"/>
      <c r="L351" s="602"/>
    </row>
    <row r="352" spans="1:12" ht="15" customHeight="1" x14ac:dyDescent="0.25">
      <c r="A352" s="564"/>
      <c r="B352" s="568"/>
      <c r="C352" s="614"/>
      <c r="D352" s="745"/>
      <c r="E352" s="448"/>
      <c r="F352" s="94" t="s">
        <v>1269</v>
      </c>
      <c r="G352" s="451">
        <v>0.98</v>
      </c>
      <c r="H352" s="451"/>
      <c r="I352" s="451"/>
      <c r="J352" s="451"/>
      <c r="K352" s="583"/>
      <c r="L352" s="602"/>
    </row>
    <row r="353" spans="1:12" ht="15" customHeight="1" x14ac:dyDescent="0.25">
      <c r="A353" s="564"/>
      <c r="B353" s="568"/>
      <c r="C353" s="614"/>
      <c r="D353" s="745"/>
      <c r="E353" s="448"/>
      <c r="F353" s="93" t="s">
        <v>699</v>
      </c>
      <c r="G353" s="523" t="s">
        <v>700</v>
      </c>
      <c r="H353" s="523"/>
      <c r="I353" s="523"/>
      <c r="J353" s="523"/>
      <c r="K353" s="583"/>
      <c r="L353" s="602"/>
    </row>
    <row r="354" spans="1:12" ht="15" customHeight="1" x14ac:dyDescent="0.25">
      <c r="A354" s="564"/>
      <c r="B354" s="568"/>
      <c r="C354" s="614"/>
      <c r="D354" s="745"/>
      <c r="E354" s="448"/>
      <c r="F354" s="93" t="s">
        <v>1181</v>
      </c>
      <c r="G354" s="462" t="s">
        <v>1179</v>
      </c>
      <c r="H354" s="463"/>
      <c r="I354" s="463"/>
      <c r="J354" s="464"/>
      <c r="K354" s="583"/>
      <c r="L354" s="602"/>
    </row>
    <row r="355" spans="1:12" ht="15" customHeight="1" x14ac:dyDescent="0.25">
      <c r="A355" s="564"/>
      <c r="B355" s="568"/>
      <c r="C355" s="614"/>
      <c r="D355" s="745"/>
      <c r="E355" s="448"/>
      <c r="F355" s="94" t="s">
        <v>83</v>
      </c>
      <c r="G355" s="523">
        <v>65</v>
      </c>
      <c r="H355" s="523"/>
      <c r="I355" s="523"/>
      <c r="J355" s="523"/>
      <c r="K355" s="583"/>
      <c r="L355" s="602"/>
    </row>
    <row r="356" spans="1:12" ht="15" customHeight="1" x14ac:dyDescent="0.25">
      <c r="A356" s="564"/>
      <c r="B356" s="568"/>
      <c r="C356" s="614"/>
      <c r="D356" s="745"/>
      <c r="E356" s="448"/>
      <c r="F356" s="94" t="s">
        <v>396</v>
      </c>
      <c r="G356" s="523" t="s">
        <v>1184</v>
      </c>
      <c r="H356" s="523"/>
      <c r="I356" s="523"/>
      <c r="J356" s="523"/>
      <c r="K356" s="583"/>
      <c r="L356" s="602"/>
    </row>
    <row r="357" spans="1:12" ht="15" customHeight="1" x14ac:dyDescent="0.25">
      <c r="A357" s="564"/>
      <c r="B357" s="568"/>
      <c r="C357" s="614"/>
      <c r="D357" s="745"/>
      <c r="E357" s="448"/>
      <c r="F357" s="94" t="s">
        <v>1028</v>
      </c>
      <c r="G357" s="523" t="s">
        <v>912</v>
      </c>
      <c r="H357" s="523"/>
      <c r="I357" s="523"/>
      <c r="J357" s="523"/>
      <c r="K357" s="583"/>
      <c r="L357" s="602"/>
    </row>
    <row r="358" spans="1:12" ht="15" customHeight="1" x14ac:dyDescent="0.25">
      <c r="A358" s="564"/>
      <c r="B358" s="568"/>
      <c r="C358" s="614"/>
      <c r="D358" s="745"/>
      <c r="E358" s="448"/>
      <c r="F358" s="94" t="s">
        <v>1037</v>
      </c>
      <c r="G358" s="523" t="s">
        <v>346</v>
      </c>
      <c r="H358" s="523"/>
      <c r="I358" s="523"/>
      <c r="J358" s="523"/>
      <c r="K358" s="583"/>
      <c r="L358" s="602"/>
    </row>
    <row r="359" spans="1:12" ht="15" customHeight="1" x14ac:dyDescent="0.25">
      <c r="A359" s="564"/>
      <c r="B359" s="568"/>
      <c r="C359" s="614"/>
      <c r="D359" s="745"/>
      <c r="E359" s="448"/>
      <c r="F359" s="148" t="s">
        <v>379</v>
      </c>
      <c r="G359" s="523" t="s">
        <v>399</v>
      </c>
      <c r="H359" s="523"/>
      <c r="I359" s="523"/>
      <c r="J359" s="523"/>
      <c r="K359" s="583"/>
      <c r="L359" s="602"/>
    </row>
    <row r="360" spans="1:12" ht="15" customHeight="1" x14ac:dyDescent="0.25">
      <c r="A360" s="564"/>
      <c r="B360" s="568"/>
      <c r="C360" s="614"/>
      <c r="D360" s="745"/>
      <c r="E360" s="448"/>
      <c r="F360" s="93" t="s">
        <v>701</v>
      </c>
      <c r="G360" s="523">
        <v>100000</v>
      </c>
      <c r="H360" s="523"/>
      <c r="I360" s="523"/>
      <c r="J360" s="523"/>
      <c r="K360" s="583"/>
      <c r="L360" s="602"/>
    </row>
    <row r="361" spans="1:12" ht="15" customHeight="1" x14ac:dyDescent="0.25">
      <c r="A361" s="564"/>
      <c r="B361" s="568"/>
      <c r="C361" s="614"/>
      <c r="D361" s="745"/>
      <c r="E361" s="448"/>
      <c r="F361" s="148" t="s">
        <v>257</v>
      </c>
      <c r="G361" s="523" t="s">
        <v>408</v>
      </c>
      <c r="H361" s="523"/>
      <c r="I361" s="523"/>
      <c r="J361" s="523"/>
      <c r="K361" s="583"/>
      <c r="L361" s="602"/>
    </row>
    <row r="362" spans="1:12" ht="15" customHeight="1" x14ac:dyDescent="0.25">
      <c r="A362" s="564"/>
      <c r="B362" s="568"/>
      <c r="C362" s="614"/>
      <c r="D362" s="745"/>
      <c r="E362" s="448"/>
      <c r="F362" s="148" t="s">
        <v>410</v>
      </c>
      <c r="G362" s="523" t="s">
        <v>411</v>
      </c>
      <c r="H362" s="523"/>
      <c r="I362" s="523"/>
      <c r="J362" s="523"/>
      <c r="K362" s="583"/>
      <c r="L362" s="602"/>
    </row>
    <row r="363" spans="1:12" ht="15" customHeight="1" x14ac:dyDescent="0.25">
      <c r="A363" s="564"/>
      <c r="B363" s="568"/>
      <c r="C363" s="614"/>
      <c r="D363" s="745"/>
      <c r="E363" s="448"/>
      <c r="F363" s="148" t="s">
        <v>412</v>
      </c>
      <c r="G363" s="523" t="s">
        <v>400</v>
      </c>
      <c r="H363" s="523"/>
      <c r="I363" s="523"/>
      <c r="J363" s="523"/>
      <c r="K363" s="583"/>
      <c r="L363" s="602"/>
    </row>
    <row r="364" spans="1:12" ht="15" customHeight="1" x14ac:dyDescent="0.25">
      <c r="A364" s="564"/>
      <c r="B364" s="568"/>
      <c r="C364" s="614"/>
      <c r="D364" s="745"/>
      <c r="E364" s="448"/>
      <c r="F364" s="148" t="s">
        <v>381</v>
      </c>
      <c r="G364" s="523" t="s">
        <v>1296</v>
      </c>
      <c r="H364" s="523"/>
      <c r="I364" s="523"/>
      <c r="J364" s="523"/>
      <c r="K364" s="584">
        <v>5</v>
      </c>
      <c r="L364" s="533">
        <v>67397</v>
      </c>
    </row>
    <row r="365" spans="1:12" ht="15" customHeight="1" x14ac:dyDescent="0.25">
      <c r="A365" s="564"/>
      <c r="B365" s="568"/>
      <c r="C365" s="614"/>
      <c r="D365" s="745"/>
      <c r="E365" s="448"/>
      <c r="F365" s="148" t="s">
        <v>402</v>
      </c>
      <c r="G365" s="523" t="s">
        <v>1297</v>
      </c>
      <c r="H365" s="523"/>
      <c r="I365" s="523"/>
      <c r="J365" s="523"/>
      <c r="K365" s="585"/>
      <c r="L365" s="603" t="e">
        <f>#REF!-#REF!*10%</f>
        <v>#REF!</v>
      </c>
    </row>
    <row r="366" spans="1:12" ht="15" customHeight="1" x14ac:dyDescent="0.25">
      <c r="A366" s="564"/>
      <c r="B366" s="568"/>
      <c r="C366" s="614"/>
      <c r="D366" s="745"/>
      <c r="E366" s="448"/>
      <c r="F366" s="148" t="s">
        <v>403</v>
      </c>
      <c r="G366" s="523" t="s">
        <v>404</v>
      </c>
      <c r="H366" s="523"/>
      <c r="I366" s="523"/>
      <c r="J366" s="523"/>
      <c r="K366" s="585"/>
      <c r="L366" s="603" t="e">
        <f>#REF!-#REF!*10%</f>
        <v>#REF!</v>
      </c>
    </row>
    <row r="367" spans="1:12" ht="15" customHeight="1" x14ac:dyDescent="0.25">
      <c r="A367" s="564"/>
      <c r="B367" s="568"/>
      <c r="C367" s="614"/>
      <c r="D367" s="745"/>
      <c r="E367" s="448"/>
      <c r="F367" s="94" t="s">
        <v>358</v>
      </c>
      <c r="G367" s="523" t="s">
        <v>359</v>
      </c>
      <c r="H367" s="523"/>
      <c r="I367" s="523"/>
      <c r="J367" s="523"/>
      <c r="K367" s="585"/>
      <c r="L367" s="603" t="e">
        <f>#REF!-#REF!*10%</f>
        <v>#REF!</v>
      </c>
    </row>
    <row r="368" spans="1:12" ht="15" customHeight="1" x14ac:dyDescent="0.25">
      <c r="A368" s="564"/>
      <c r="B368" s="568"/>
      <c r="C368" s="614"/>
      <c r="D368" s="745"/>
      <c r="E368" s="448"/>
      <c r="F368" s="148" t="s">
        <v>389</v>
      </c>
      <c r="G368" s="523" t="s">
        <v>390</v>
      </c>
      <c r="H368" s="523"/>
      <c r="I368" s="523"/>
      <c r="J368" s="523"/>
      <c r="K368" s="585"/>
      <c r="L368" s="603" t="e">
        <f>#REF!-#REF!*10%</f>
        <v>#REF!</v>
      </c>
    </row>
    <row r="369" spans="1:12" ht="15" customHeight="1" x14ac:dyDescent="0.25">
      <c r="A369" s="564"/>
      <c r="B369" s="568"/>
      <c r="C369" s="614"/>
      <c r="D369" s="745"/>
      <c r="E369" s="448"/>
      <c r="F369" s="93" t="s">
        <v>704</v>
      </c>
      <c r="G369" s="523" t="s">
        <v>705</v>
      </c>
      <c r="H369" s="523"/>
      <c r="I369" s="523"/>
      <c r="J369" s="523"/>
      <c r="K369" s="585"/>
      <c r="L369" s="603" t="e">
        <f>#REF!-#REF!*10%</f>
        <v>#REF!</v>
      </c>
    </row>
    <row r="370" spans="1:12" ht="15" customHeight="1" x14ac:dyDescent="0.25">
      <c r="A370" s="564"/>
      <c r="B370" s="568"/>
      <c r="C370" s="614"/>
      <c r="D370" s="745"/>
      <c r="E370" s="448"/>
      <c r="F370" s="93" t="s">
        <v>706</v>
      </c>
      <c r="G370" s="523" t="s">
        <v>390</v>
      </c>
      <c r="H370" s="523"/>
      <c r="I370" s="523"/>
      <c r="J370" s="523"/>
      <c r="K370" s="585"/>
      <c r="L370" s="603" t="e">
        <f>#REF!-#REF!*10%</f>
        <v>#REF!</v>
      </c>
    </row>
    <row r="371" spans="1:12" ht="15" customHeight="1" x14ac:dyDescent="0.25">
      <c r="A371" s="564"/>
      <c r="B371" s="568"/>
      <c r="C371" s="614"/>
      <c r="D371" s="745"/>
      <c r="E371" s="448"/>
      <c r="F371" s="93" t="s">
        <v>1271</v>
      </c>
      <c r="G371" s="523" t="s">
        <v>390</v>
      </c>
      <c r="H371" s="523"/>
      <c r="I371" s="523"/>
      <c r="J371" s="523"/>
      <c r="K371" s="585"/>
      <c r="L371" s="603" t="e">
        <f>#REF!-#REF!*10%</f>
        <v>#REF!</v>
      </c>
    </row>
    <row r="372" spans="1:12" ht="15" customHeight="1" x14ac:dyDescent="0.25">
      <c r="A372" s="564"/>
      <c r="B372" s="568"/>
      <c r="C372" s="614"/>
      <c r="D372" s="745"/>
      <c r="E372" s="448"/>
      <c r="F372" s="93" t="s">
        <v>707</v>
      </c>
      <c r="G372" s="523" t="s">
        <v>911</v>
      </c>
      <c r="H372" s="523"/>
      <c r="I372" s="523"/>
      <c r="J372" s="523"/>
      <c r="K372" s="585"/>
      <c r="L372" s="603" t="e">
        <f>#REF!-#REF!*10%</f>
        <v>#REF!</v>
      </c>
    </row>
    <row r="373" spans="1:12" ht="15" customHeight="1" x14ac:dyDescent="0.25">
      <c r="A373" s="564"/>
      <c r="B373" s="568"/>
      <c r="C373" s="614"/>
      <c r="D373" s="745"/>
      <c r="E373" s="448"/>
      <c r="F373" s="93" t="s">
        <v>708</v>
      </c>
      <c r="G373" s="523" t="s">
        <v>390</v>
      </c>
      <c r="H373" s="523"/>
      <c r="I373" s="523"/>
      <c r="J373" s="523"/>
      <c r="K373" s="585"/>
      <c r="L373" s="603" t="e">
        <f>#REF!-#REF!*10%</f>
        <v>#REF!</v>
      </c>
    </row>
    <row r="374" spans="1:12" ht="15" customHeight="1" x14ac:dyDescent="0.25">
      <c r="A374" s="564"/>
      <c r="B374" s="568"/>
      <c r="C374" s="614"/>
      <c r="D374" s="745"/>
      <c r="E374" s="448"/>
      <c r="F374" s="148" t="s">
        <v>377</v>
      </c>
      <c r="G374" s="523" t="s">
        <v>387</v>
      </c>
      <c r="H374" s="523"/>
      <c r="I374" s="523"/>
      <c r="J374" s="523"/>
      <c r="K374" s="585"/>
      <c r="L374" s="603" t="e">
        <f>#REF!-#REF!*10%</f>
        <v>#REF!</v>
      </c>
    </row>
    <row r="375" spans="1:12" ht="15" customHeight="1" x14ac:dyDescent="0.25">
      <c r="A375" s="564"/>
      <c r="B375" s="568"/>
      <c r="C375" s="614"/>
      <c r="D375" s="745"/>
      <c r="E375" s="448"/>
      <c r="F375" s="148" t="s">
        <v>562</v>
      </c>
      <c r="G375" s="523" t="s">
        <v>1024</v>
      </c>
      <c r="H375" s="523"/>
      <c r="I375" s="523"/>
      <c r="J375" s="523"/>
      <c r="K375" s="585"/>
      <c r="L375" s="603" t="e">
        <f>#REF!-#REF!*10%</f>
        <v>#REF!</v>
      </c>
    </row>
    <row r="376" spans="1:12" ht="15" customHeight="1" x14ac:dyDescent="0.25">
      <c r="A376" s="564"/>
      <c r="B376" s="568"/>
      <c r="C376" s="614"/>
      <c r="D376" s="745"/>
      <c r="E376" s="448"/>
      <c r="F376" s="148" t="s">
        <v>570</v>
      </c>
      <c r="G376" s="523" t="s">
        <v>613</v>
      </c>
      <c r="H376" s="523"/>
      <c r="I376" s="523"/>
      <c r="J376" s="523"/>
      <c r="K376" s="585"/>
      <c r="L376" s="603" t="e">
        <f>#REF!-#REF!*10%</f>
        <v>#REF!</v>
      </c>
    </row>
    <row r="377" spans="1:12" ht="15" customHeight="1" x14ac:dyDescent="0.25">
      <c r="A377" s="564"/>
      <c r="B377" s="568"/>
      <c r="C377" s="614"/>
      <c r="D377" s="745"/>
      <c r="E377" s="448"/>
      <c r="F377" s="167" t="s">
        <v>84</v>
      </c>
      <c r="G377" s="465">
        <v>1.8</v>
      </c>
      <c r="H377" s="465"/>
      <c r="I377" s="465"/>
      <c r="J377" s="465"/>
      <c r="K377" s="585"/>
      <c r="L377" s="603" t="e">
        <f>#REF!-#REF!*10%</f>
        <v>#REF!</v>
      </c>
    </row>
    <row r="378" spans="1:12" ht="15" customHeight="1" x14ac:dyDescent="0.25">
      <c r="A378" s="564"/>
      <c r="B378" s="569"/>
      <c r="C378" s="614"/>
      <c r="D378" s="745"/>
      <c r="E378" s="448"/>
      <c r="F378" s="136" t="s">
        <v>1016</v>
      </c>
      <c r="G378" s="454">
        <v>5</v>
      </c>
      <c r="H378" s="454"/>
      <c r="I378" s="454"/>
      <c r="J378" s="454"/>
      <c r="K378" s="585"/>
      <c r="L378" s="603" t="e">
        <f>#REF!-#REF!*10%</f>
        <v>#REF!</v>
      </c>
    </row>
    <row r="379" spans="1:12" ht="15" customHeight="1" x14ac:dyDescent="0.25">
      <c r="A379" s="564">
        <v>3</v>
      </c>
      <c r="B379" s="567"/>
      <c r="C379" s="614" t="s">
        <v>1176</v>
      </c>
      <c r="D379" s="745"/>
      <c r="E379" s="448"/>
      <c r="F379" s="94" t="s">
        <v>81</v>
      </c>
      <c r="G379" s="523" t="s">
        <v>6</v>
      </c>
      <c r="H379" s="523"/>
      <c r="I379" s="523"/>
      <c r="J379" s="523"/>
      <c r="K379" s="501">
        <v>3</v>
      </c>
      <c r="L379" s="716">
        <v>63823</v>
      </c>
    </row>
    <row r="380" spans="1:12" ht="15" customHeight="1" x14ac:dyDescent="0.25">
      <c r="A380" s="564"/>
      <c r="B380" s="568"/>
      <c r="C380" s="614"/>
      <c r="D380" s="745"/>
      <c r="E380" s="448"/>
      <c r="F380" s="94" t="s">
        <v>80</v>
      </c>
      <c r="G380" s="469">
        <v>240</v>
      </c>
      <c r="H380" s="469"/>
      <c r="I380" s="469"/>
      <c r="J380" s="469"/>
      <c r="K380" s="583"/>
      <c r="L380" s="602"/>
    </row>
    <row r="381" spans="1:12" ht="15" customHeight="1" x14ac:dyDescent="0.25">
      <c r="A381" s="564"/>
      <c r="B381" s="568"/>
      <c r="C381" s="614"/>
      <c r="D381" s="745"/>
      <c r="E381" s="448"/>
      <c r="F381" s="94" t="s">
        <v>8</v>
      </c>
      <c r="G381" s="243">
        <v>3000</v>
      </c>
      <c r="H381" s="244">
        <v>4000</v>
      </c>
      <c r="I381" s="246">
        <v>5000</v>
      </c>
      <c r="J381" s="245">
        <v>6000</v>
      </c>
      <c r="K381" s="583"/>
      <c r="L381" s="602"/>
    </row>
    <row r="382" spans="1:12" ht="15" customHeight="1" x14ac:dyDescent="0.25">
      <c r="A382" s="564"/>
      <c r="B382" s="568"/>
      <c r="C382" s="614"/>
      <c r="D382" s="745"/>
      <c r="E382" s="448"/>
      <c r="F382" s="94" t="s">
        <v>817</v>
      </c>
      <c r="G382" s="243">
        <f>G380*80</f>
        <v>19200</v>
      </c>
      <c r="H382" s="244">
        <f>G380*90</f>
        <v>21600</v>
      </c>
      <c r="I382" s="246">
        <f>G380*100</f>
        <v>24000</v>
      </c>
      <c r="J382" s="245">
        <f>G380*104</f>
        <v>24960</v>
      </c>
      <c r="K382" s="583"/>
      <c r="L382" s="602"/>
    </row>
    <row r="383" spans="1:12" ht="15" customHeight="1" x14ac:dyDescent="0.25">
      <c r="A383" s="564"/>
      <c r="B383" s="568"/>
      <c r="C383" s="614"/>
      <c r="D383" s="745"/>
      <c r="E383" s="448"/>
      <c r="F383" s="94" t="s">
        <v>1269</v>
      </c>
      <c r="G383" s="451">
        <v>0.98</v>
      </c>
      <c r="H383" s="451"/>
      <c r="I383" s="451"/>
      <c r="J383" s="451"/>
      <c r="K383" s="583"/>
      <c r="L383" s="602"/>
    </row>
    <row r="384" spans="1:12" ht="15" customHeight="1" x14ac:dyDescent="0.25">
      <c r="A384" s="564"/>
      <c r="B384" s="568"/>
      <c r="C384" s="614"/>
      <c r="D384" s="745"/>
      <c r="E384" s="448"/>
      <c r="F384" s="93" t="s">
        <v>699</v>
      </c>
      <c r="G384" s="523" t="s">
        <v>700</v>
      </c>
      <c r="H384" s="523"/>
      <c r="I384" s="523"/>
      <c r="J384" s="523"/>
      <c r="K384" s="583"/>
      <c r="L384" s="602"/>
    </row>
    <row r="385" spans="1:12" ht="15" customHeight="1" x14ac:dyDescent="0.25">
      <c r="A385" s="564"/>
      <c r="B385" s="568"/>
      <c r="C385" s="614"/>
      <c r="D385" s="745"/>
      <c r="E385" s="448"/>
      <c r="F385" s="93" t="s">
        <v>1181</v>
      </c>
      <c r="G385" s="462" t="s">
        <v>1179</v>
      </c>
      <c r="H385" s="463"/>
      <c r="I385" s="463"/>
      <c r="J385" s="464"/>
      <c r="K385" s="583"/>
      <c r="L385" s="602"/>
    </row>
    <row r="386" spans="1:12" ht="15" customHeight="1" x14ac:dyDescent="0.25">
      <c r="A386" s="564"/>
      <c r="B386" s="568"/>
      <c r="C386" s="614"/>
      <c r="D386" s="745"/>
      <c r="E386" s="448"/>
      <c r="F386" s="94" t="s">
        <v>83</v>
      </c>
      <c r="G386" s="523">
        <v>65</v>
      </c>
      <c r="H386" s="523"/>
      <c r="I386" s="523"/>
      <c r="J386" s="523"/>
      <c r="K386" s="583"/>
      <c r="L386" s="602"/>
    </row>
    <row r="387" spans="1:12" ht="15" customHeight="1" x14ac:dyDescent="0.25">
      <c r="A387" s="564"/>
      <c r="B387" s="568"/>
      <c r="C387" s="614"/>
      <c r="D387" s="745"/>
      <c r="E387" s="448"/>
      <c r="F387" s="94" t="s">
        <v>396</v>
      </c>
      <c r="G387" s="523" t="s">
        <v>1184</v>
      </c>
      <c r="H387" s="523"/>
      <c r="I387" s="523"/>
      <c r="J387" s="523"/>
      <c r="K387" s="583"/>
      <c r="L387" s="602"/>
    </row>
    <row r="388" spans="1:12" ht="15" customHeight="1" x14ac:dyDescent="0.25">
      <c r="A388" s="564"/>
      <c r="B388" s="568"/>
      <c r="C388" s="614"/>
      <c r="D388" s="745"/>
      <c r="E388" s="448"/>
      <c r="F388" s="94" t="s">
        <v>1028</v>
      </c>
      <c r="G388" s="523" t="s">
        <v>912</v>
      </c>
      <c r="H388" s="523"/>
      <c r="I388" s="523"/>
      <c r="J388" s="523"/>
      <c r="K388" s="583"/>
      <c r="L388" s="602"/>
    </row>
    <row r="389" spans="1:12" ht="15" customHeight="1" x14ac:dyDescent="0.25">
      <c r="A389" s="564"/>
      <c r="B389" s="568"/>
      <c r="C389" s="614"/>
      <c r="D389" s="745"/>
      <c r="E389" s="448"/>
      <c r="F389" s="94" t="s">
        <v>1037</v>
      </c>
      <c r="G389" s="523" t="s">
        <v>346</v>
      </c>
      <c r="H389" s="523"/>
      <c r="I389" s="523"/>
      <c r="J389" s="523"/>
      <c r="K389" s="583"/>
      <c r="L389" s="602"/>
    </row>
    <row r="390" spans="1:12" ht="15" customHeight="1" x14ac:dyDescent="0.25">
      <c r="A390" s="564"/>
      <c r="B390" s="568"/>
      <c r="C390" s="614"/>
      <c r="D390" s="745"/>
      <c r="E390" s="448"/>
      <c r="F390" s="148" t="s">
        <v>379</v>
      </c>
      <c r="G390" s="523" t="s">
        <v>399</v>
      </c>
      <c r="H390" s="523"/>
      <c r="I390" s="523"/>
      <c r="J390" s="523"/>
      <c r="K390" s="583"/>
      <c r="L390" s="602"/>
    </row>
    <row r="391" spans="1:12" ht="15" customHeight="1" x14ac:dyDescent="0.25">
      <c r="A391" s="564"/>
      <c r="B391" s="568"/>
      <c r="C391" s="614"/>
      <c r="D391" s="745"/>
      <c r="E391" s="448"/>
      <c r="F391" s="93" t="s">
        <v>701</v>
      </c>
      <c r="G391" s="523">
        <v>100000</v>
      </c>
      <c r="H391" s="523"/>
      <c r="I391" s="523"/>
      <c r="J391" s="523"/>
      <c r="K391" s="583"/>
      <c r="L391" s="602"/>
    </row>
    <row r="392" spans="1:12" ht="15" customHeight="1" x14ac:dyDescent="0.25">
      <c r="A392" s="564"/>
      <c r="B392" s="568"/>
      <c r="C392" s="614"/>
      <c r="D392" s="745"/>
      <c r="E392" s="448"/>
      <c r="F392" s="148" t="s">
        <v>257</v>
      </c>
      <c r="G392" s="523" t="s">
        <v>408</v>
      </c>
      <c r="H392" s="523"/>
      <c r="I392" s="523"/>
      <c r="J392" s="523"/>
      <c r="K392" s="583"/>
      <c r="L392" s="602"/>
    </row>
    <row r="393" spans="1:12" ht="15" customHeight="1" x14ac:dyDescent="0.25">
      <c r="A393" s="564"/>
      <c r="B393" s="568"/>
      <c r="C393" s="614"/>
      <c r="D393" s="745"/>
      <c r="E393" s="448"/>
      <c r="F393" s="148" t="s">
        <v>410</v>
      </c>
      <c r="G393" s="523" t="s">
        <v>411</v>
      </c>
      <c r="H393" s="523"/>
      <c r="I393" s="523"/>
      <c r="J393" s="523"/>
      <c r="K393" s="583"/>
      <c r="L393" s="602"/>
    </row>
    <row r="394" spans="1:12" ht="15" customHeight="1" x14ac:dyDescent="0.25">
      <c r="A394" s="564"/>
      <c r="B394" s="568"/>
      <c r="C394" s="614"/>
      <c r="D394" s="745"/>
      <c r="E394" s="448"/>
      <c r="F394" s="148" t="s">
        <v>412</v>
      </c>
      <c r="G394" s="523" t="s">
        <v>400</v>
      </c>
      <c r="H394" s="523"/>
      <c r="I394" s="523"/>
      <c r="J394" s="523"/>
      <c r="K394" s="583"/>
      <c r="L394" s="602"/>
    </row>
    <row r="395" spans="1:12" ht="15" customHeight="1" x14ac:dyDescent="0.25">
      <c r="A395" s="564"/>
      <c r="B395" s="568"/>
      <c r="C395" s="614"/>
      <c r="D395" s="745"/>
      <c r="E395" s="448"/>
      <c r="F395" s="148" t="s">
        <v>381</v>
      </c>
      <c r="G395" s="523" t="s">
        <v>1296</v>
      </c>
      <c r="H395" s="523"/>
      <c r="I395" s="523"/>
      <c r="J395" s="523"/>
      <c r="K395" s="584">
        <v>5</v>
      </c>
      <c r="L395" s="533">
        <v>68290</v>
      </c>
    </row>
    <row r="396" spans="1:12" ht="15" customHeight="1" x14ac:dyDescent="0.25">
      <c r="A396" s="564"/>
      <c r="B396" s="568"/>
      <c r="C396" s="614"/>
      <c r="D396" s="745"/>
      <c r="E396" s="448"/>
      <c r="F396" s="148" t="s">
        <v>402</v>
      </c>
      <c r="G396" s="523" t="s">
        <v>1297</v>
      </c>
      <c r="H396" s="523"/>
      <c r="I396" s="523"/>
      <c r="J396" s="523"/>
      <c r="K396" s="585"/>
      <c r="L396" s="603" t="e">
        <f>#REF!-#REF!*10%</f>
        <v>#REF!</v>
      </c>
    </row>
    <row r="397" spans="1:12" ht="15" customHeight="1" x14ac:dyDescent="0.25">
      <c r="A397" s="564"/>
      <c r="B397" s="568"/>
      <c r="C397" s="614"/>
      <c r="D397" s="745"/>
      <c r="E397" s="448"/>
      <c r="F397" s="148" t="s">
        <v>403</v>
      </c>
      <c r="G397" s="523" t="s">
        <v>404</v>
      </c>
      <c r="H397" s="523"/>
      <c r="I397" s="523"/>
      <c r="J397" s="523"/>
      <c r="K397" s="585"/>
      <c r="L397" s="603" t="e">
        <f>#REF!-#REF!*10%</f>
        <v>#REF!</v>
      </c>
    </row>
    <row r="398" spans="1:12" ht="15" customHeight="1" x14ac:dyDescent="0.25">
      <c r="A398" s="564"/>
      <c r="B398" s="568"/>
      <c r="C398" s="614"/>
      <c r="D398" s="745"/>
      <c r="E398" s="448"/>
      <c r="F398" s="94" t="s">
        <v>358</v>
      </c>
      <c r="G398" s="523" t="s">
        <v>359</v>
      </c>
      <c r="H398" s="523"/>
      <c r="I398" s="523"/>
      <c r="J398" s="523"/>
      <c r="K398" s="585"/>
      <c r="L398" s="603" t="e">
        <f>#REF!-#REF!*10%</f>
        <v>#REF!</v>
      </c>
    </row>
    <row r="399" spans="1:12" ht="15" customHeight="1" x14ac:dyDescent="0.25">
      <c r="A399" s="564"/>
      <c r="B399" s="568"/>
      <c r="C399" s="614"/>
      <c r="D399" s="745"/>
      <c r="E399" s="448"/>
      <c r="F399" s="148" t="s">
        <v>389</v>
      </c>
      <c r="G399" s="523" t="s">
        <v>390</v>
      </c>
      <c r="H399" s="523"/>
      <c r="I399" s="523"/>
      <c r="J399" s="523"/>
      <c r="K399" s="585"/>
      <c r="L399" s="603" t="e">
        <f>#REF!-#REF!*10%</f>
        <v>#REF!</v>
      </c>
    </row>
    <row r="400" spans="1:12" ht="15" customHeight="1" x14ac:dyDescent="0.25">
      <c r="A400" s="564"/>
      <c r="B400" s="568"/>
      <c r="C400" s="614"/>
      <c r="D400" s="745"/>
      <c r="E400" s="448"/>
      <c r="F400" s="93" t="s">
        <v>704</v>
      </c>
      <c r="G400" s="523" t="s">
        <v>705</v>
      </c>
      <c r="H400" s="523"/>
      <c r="I400" s="523"/>
      <c r="J400" s="523"/>
      <c r="K400" s="585"/>
      <c r="L400" s="603" t="e">
        <f>#REF!-#REF!*10%</f>
        <v>#REF!</v>
      </c>
    </row>
    <row r="401" spans="1:12" ht="15" customHeight="1" x14ac:dyDescent="0.25">
      <c r="A401" s="564"/>
      <c r="B401" s="568"/>
      <c r="C401" s="614"/>
      <c r="D401" s="745"/>
      <c r="E401" s="448"/>
      <c r="F401" s="93" t="s">
        <v>706</v>
      </c>
      <c r="G401" s="523" t="s">
        <v>390</v>
      </c>
      <c r="H401" s="523"/>
      <c r="I401" s="523"/>
      <c r="J401" s="523"/>
      <c r="K401" s="585"/>
      <c r="L401" s="603" t="e">
        <f>#REF!-#REF!*10%</f>
        <v>#REF!</v>
      </c>
    </row>
    <row r="402" spans="1:12" ht="15" customHeight="1" x14ac:dyDescent="0.25">
      <c r="A402" s="564"/>
      <c r="B402" s="568"/>
      <c r="C402" s="614"/>
      <c r="D402" s="745"/>
      <c r="E402" s="448"/>
      <c r="F402" s="93" t="s">
        <v>1271</v>
      </c>
      <c r="G402" s="523" t="s">
        <v>390</v>
      </c>
      <c r="H402" s="523"/>
      <c r="I402" s="523"/>
      <c r="J402" s="523"/>
      <c r="K402" s="585"/>
      <c r="L402" s="603" t="e">
        <f>#REF!-#REF!*10%</f>
        <v>#REF!</v>
      </c>
    </row>
    <row r="403" spans="1:12" ht="15" customHeight="1" x14ac:dyDescent="0.25">
      <c r="A403" s="564"/>
      <c r="B403" s="568"/>
      <c r="C403" s="614"/>
      <c r="D403" s="745"/>
      <c r="E403" s="448"/>
      <c r="F403" s="93" t="s">
        <v>707</v>
      </c>
      <c r="G403" s="523" t="s">
        <v>911</v>
      </c>
      <c r="H403" s="523"/>
      <c r="I403" s="523"/>
      <c r="J403" s="523"/>
      <c r="K403" s="585"/>
      <c r="L403" s="603" t="e">
        <f>#REF!-#REF!*10%</f>
        <v>#REF!</v>
      </c>
    </row>
    <row r="404" spans="1:12" ht="15" customHeight="1" x14ac:dyDescent="0.25">
      <c r="A404" s="564"/>
      <c r="B404" s="568"/>
      <c r="C404" s="614"/>
      <c r="D404" s="745"/>
      <c r="E404" s="448"/>
      <c r="F404" s="93" t="s">
        <v>708</v>
      </c>
      <c r="G404" s="523" t="s">
        <v>390</v>
      </c>
      <c r="H404" s="523"/>
      <c r="I404" s="523"/>
      <c r="J404" s="523"/>
      <c r="K404" s="585"/>
      <c r="L404" s="603" t="e">
        <f>#REF!-#REF!*10%</f>
        <v>#REF!</v>
      </c>
    </row>
    <row r="405" spans="1:12" ht="15" customHeight="1" x14ac:dyDescent="0.25">
      <c r="A405" s="564"/>
      <c r="B405" s="568"/>
      <c r="C405" s="614"/>
      <c r="D405" s="745"/>
      <c r="E405" s="448"/>
      <c r="F405" s="148" t="s">
        <v>377</v>
      </c>
      <c r="G405" s="523" t="s">
        <v>387</v>
      </c>
      <c r="H405" s="523"/>
      <c r="I405" s="523"/>
      <c r="J405" s="523"/>
      <c r="K405" s="585"/>
      <c r="L405" s="603" t="e">
        <f>#REF!-#REF!*10%</f>
        <v>#REF!</v>
      </c>
    </row>
    <row r="406" spans="1:12" ht="15" customHeight="1" x14ac:dyDescent="0.25">
      <c r="A406" s="564"/>
      <c r="B406" s="568"/>
      <c r="C406" s="614"/>
      <c r="D406" s="745"/>
      <c r="E406" s="448"/>
      <c r="F406" s="148" t="s">
        <v>562</v>
      </c>
      <c r="G406" s="523" t="s">
        <v>1024</v>
      </c>
      <c r="H406" s="523"/>
      <c r="I406" s="523"/>
      <c r="J406" s="523"/>
      <c r="K406" s="585"/>
      <c r="L406" s="603" t="e">
        <f>#REF!-#REF!*10%</f>
        <v>#REF!</v>
      </c>
    </row>
    <row r="407" spans="1:12" ht="15" customHeight="1" x14ac:dyDescent="0.25">
      <c r="A407" s="564"/>
      <c r="B407" s="568"/>
      <c r="C407" s="614"/>
      <c r="D407" s="745"/>
      <c r="E407" s="448"/>
      <c r="F407" s="148" t="s">
        <v>570</v>
      </c>
      <c r="G407" s="523" t="s">
        <v>613</v>
      </c>
      <c r="H407" s="523"/>
      <c r="I407" s="523"/>
      <c r="J407" s="523"/>
      <c r="K407" s="585"/>
      <c r="L407" s="603" t="e">
        <f>#REF!-#REF!*10%</f>
        <v>#REF!</v>
      </c>
    </row>
    <row r="408" spans="1:12" ht="15" customHeight="1" x14ac:dyDescent="0.25">
      <c r="A408" s="564"/>
      <c r="B408" s="568"/>
      <c r="C408" s="614"/>
      <c r="D408" s="745"/>
      <c r="E408" s="448"/>
      <c r="F408" s="167" t="s">
        <v>84</v>
      </c>
      <c r="G408" s="465">
        <v>1.9</v>
      </c>
      <c r="H408" s="465"/>
      <c r="I408" s="465"/>
      <c r="J408" s="465"/>
      <c r="K408" s="585"/>
      <c r="L408" s="603" t="e">
        <f>#REF!-#REF!*10%</f>
        <v>#REF!</v>
      </c>
    </row>
    <row r="409" spans="1:12" ht="15" customHeight="1" x14ac:dyDescent="0.25">
      <c r="A409" s="564"/>
      <c r="B409" s="569"/>
      <c r="C409" s="614"/>
      <c r="D409" s="745"/>
      <c r="E409" s="448"/>
      <c r="F409" s="136" t="s">
        <v>1016</v>
      </c>
      <c r="G409" s="454">
        <v>5</v>
      </c>
      <c r="H409" s="454"/>
      <c r="I409" s="454"/>
      <c r="J409" s="454"/>
      <c r="K409" s="585"/>
      <c r="L409" s="603" t="e">
        <f>#REF!-#REF!*10%</f>
        <v>#REF!</v>
      </c>
    </row>
    <row r="410" spans="1:12" ht="15" customHeight="1" x14ac:dyDescent="0.25">
      <c r="A410" s="190"/>
      <c r="B410" s="190"/>
      <c r="C410" s="375"/>
      <c r="D410" s="72"/>
      <c r="E410" s="72"/>
      <c r="F410" s="192"/>
      <c r="G410" s="192"/>
      <c r="H410" s="192"/>
      <c r="I410" s="192"/>
      <c r="J410" s="192"/>
      <c r="K410" s="185"/>
      <c r="L410" s="412"/>
    </row>
    <row r="411" spans="1:12" ht="15" customHeight="1" x14ac:dyDescent="0.25">
      <c r="A411" s="190"/>
      <c r="B411" s="190"/>
      <c r="C411" s="375"/>
      <c r="D411" s="72"/>
      <c r="E411" s="72"/>
      <c r="F411" s="192"/>
      <c r="G411" s="192"/>
      <c r="H411" s="192"/>
      <c r="I411" s="192"/>
      <c r="J411" s="192"/>
      <c r="K411" s="185"/>
      <c r="L411" s="412"/>
    </row>
    <row r="412" spans="1:12" ht="15" customHeight="1" x14ac:dyDescent="0.25">
      <c r="A412" s="190"/>
      <c r="B412" s="190"/>
      <c r="C412" s="375"/>
      <c r="D412" s="72"/>
      <c r="E412" s="72"/>
      <c r="F412" s="192"/>
      <c r="G412" s="192"/>
      <c r="H412" s="192"/>
      <c r="I412" s="192"/>
      <c r="J412" s="192"/>
      <c r="K412" s="185"/>
      <c r="L412" s="412"/>
    </row>
    <row r="413" spans="1:12" ht="15" customHeight="1" x14ac:dyDescent="0.25">
      <c r="A413" s="190"/>
      <c r="B413" s="190"/>
      <c r="C413" s="375"/>
      <c r="D413" s="72"/>
      <c r="E413" s="72"/>
      <c r="F413" s="192"/>
      <c r="G413" s="192"/>
      <c r="H413" s="192"/>
      <c r="I413" s="192"/>
      <c r="J413" s="192"/>
      <c r="K413" s="185"/>
      <c r="L413" s="412"/>
    </row>
    <row r="414" spans="1:12" ht="15" customHeight="1" x14ac:dyDescent="0.25">
      <c r="A414" s="190"/>
      <c r="B414" s="190"/>
      <c r="C414" s="375"/>
      <c r="D414" s="72"/>
      <c r="E414" s="72"/>
      <c r="F414" s="192"/>
      <c r="G414" s="192"/>
      <c r="H414" s="192"/>
      <c r="I414" s="192"/>
      <c r="J414" s="192"/>
      <c r="K414" s="185"/>
      <c r="L414" s="412"/>
    </row>
    <row r="415" spans="1:12" ht="15" customHeight="1" x14ac:dyDescent="0.25">
      <c r="A415" s="190"/>
      <c r="B415" s="190"/>
      <c r="C415" s="375"/>
      <c r="D415" s="72"/>
      <c r="E415" s="72"/>
      <c r="F415" s="192"/>
      <c r="G415" s="192"/>
      <c r="H415" s="192"/>
      <c r="I415" s="192"/>
      <c r="J415" s="192"/>
      <c r="K415" s="185"/>
      <c r="L415" s="412"/>
    </row>
    <row r="416" spans="1:12" ht="15" customHeight="1" x14ac:dyDescent="0.25">
      <c r="A416" s="190"/>
      <c r="B416" s="190"/>
      <c r="C416" s="375"/>
      <c r="D416" s="72"/>
      <c r="E416" s="72"/>
      <c r="F416" s="192"/>
      <c r="G416" s="192"/>
      <c r="H416" s="192"/>
      <c r="I416" s="192"/>
      <c r="J416" s="192"/>
      <c r="K416" s="185"/>
      <c r="L416" s="412"/>
    </row>
    <row r="417" spans="1:12" ht="15" customHeight="1" x14ac:dyDescent="0.25">
      <c r="A417" s="190"/>
      <c r="B417" s="190"/>
      <c r="C417" s="375"/>
      <c r="D417" s="72"/>
      <c r="E417" s="72"/>
      <c r="F417" s="192"/>
      <c r="G417" s="192"/>
      <c r="H417" s="192"/>
      <c r="I417" s="192"/>
      <c r="J417" s="192"/>
      <c r="K417" s="185"/>
      <c r="L417" s="412"/>
    </row>
    <row r="418" spans="1:12" ht="15" customHeight="1" x14ac:dyDescent="0.25">
      <c r="A418" s="190"/>
      <c r="B418" s="190"/>
      <c r="C418" s="375"/>
      <c r="D418" s="72"/>
      <c r="E418" s="72"/>
      <c r="F418" s="192"/>
      <c r="G418" s="192"/>
      <c r="H418" s="192"/>
      <c r="I418" s="192"/>
      <c r="J418" s="192"/>
      <c r="K418" s="185"/>
      <c r="L418" s="412"/>
    </row>
    <row r="419" spans="1:12" ht="15" customHeight="1" x14ac:dyDescent="0.25">
      <c r="A419" s="190"/>
      <c r="B419" s="190"/>
      <c r="C419" s="375"/>
      <c r="D419" s="72"/>
      <c r="E419" s="72"/>
      <c r="F419" s="192"/>
      <c r="G419" s="192"/>
      <c r="H419" s="192"/>
      <c r="I419" s="192"/>
      <c r="J419" s="192"/>
      <c r="K419" s="185"/>
      <c r="L419" s="412"/>
    </row>
    <row r="420" spans="1:12" ht="15" customHeight="1" x14ac:dyDescent="0.25">
      <c r="A420" s="190"/>
      <c r="B420" s="190"/>
      <c r="C420" s="375"/>
      <c r="D420" s="72"/>
      <c r="E420" s="72"/>
      <c r="F420" s="192"/>
      <c r="G420" s="192"/>
      <c r="H420" s="192"/>
      <c r="I420" s="192"/>
      <c r="J420" s="192"/>
      <c r="K420" s="185"/>
      <c r="L420" s="412"/>
    </row>
    <row r="421" spans="1:12" ht="15" customHeight="1" x14ac:dyDescent="0.25">
      <c r="A421" s="190"/>
      <c r="B421" s="190"/>
      <c r="C421" s="375"/>
      <c r="D421" s="72"/>
      <c r="E421" s="72"/>
      <c r="F421" s="192"/>
      <c r="G421" s="192"/>
      <c r="H421" s="192"/>
      <c r="I421" s="192"/>
      <c r="J421" s="192"/>
      <c r="K421" s="185"/>
      <c r="L421" s="412"/>
    </row>
    <row r="422" spans="1:12" ht="15" customHeight="1" x14ac:dyDescent="0.25">
      <c r="A422" s="190"/>
      <c r="B422" s="190"/>
      <c r="C422" s="375"/>
      <c r="D422" s="72"/>
      <c r="E422" s="72"/>
      <c r="F422" s="192"/>
      <c r="G422" s="192"/>
      <c r="H422" s="192"/>
      <c r="I422" s="192"/>
      <c r="J422" s="192"/>
      <c r="K422" s="185"/>
      <c r="L422" s="412"/>
    </row>
    <row r="423" spans="1:12" ht="15" customHeight="1" x14ac:dyDescent="0.25">
      <c r="A423" s="190"/>
      <c r="B423" s="190"/>
      <c r="C423" s="375"/>
      <c r="D423" s="72"/>
      <c r="E423" s="72"/>
      <c r="F423" s="192"/>
      <c r="G423" s="192"/>
      <c r="H423" s="192"/>
      <c r="I423" s="192"/>
      <c r="J423" s="192"/>
      <c r="K423" s="185"/>
      <c r="L423" s="412"/>
    </row>
    <row r="424" spans="1:12" ht="15" customHeight="1" x14ac:dyDescent="0.25">
      <c r="A424" s="190"/>
      <c r="B424" s="190"/>
      <c r="C424" s="375"/>
      <c r="D424" s="72"/>
      <c r="E424" s="72"/>
      <c r="F424" s="192"/>
      <c r="G424" s="192"/>
      <c r="H424" s="192"/>
      <c r="I424" s="192"/>
      <c r="J424" s="192"/>
      <c r="K424" s="185"/>
      <c r="L424" s="412"/>
    </row>
    <row r="425" spans="1:12" ht="15" customHeight="1" x14ac:dyDescent="0.25">
      <c r="A425" s="190"/>
      <c r="B425" s="190"/>
      <c r="C425" s="375"/>
      <c r="D425" s="72"/>
      <c r="E425" s="72"/>
      <c r="F425" s="192"/>
      <c r="G425" s="192"/>
      <c r="H425" s="192"/>
      <c r="I425" s="192"/>
      <c r="J425" s="192"/>
      <c r="K425" s="185"/>
      <c r="L425" s="412"/>
    </row>
    <row r="426" spans="1:12" ht="15" customHeight="1" x14ac:dyDescent="0.25">
      <c r="A426" s="190"/>
      <c r="B426" s="190"/>
      <c r="C426" s="375"/>
      <c r="D426" s="72"/>
      <c r="E426" s="72"/>
      <c r="F426" s="192"/>
      <c r="G426" s="192"/>
      <c r="H426" s="192"/>
      <c r="I426" s="192"/>
      <c r="J426" s="192"/>
      <c r="K426" s="185"/>
      <c r="L426" s="412"/>
    </row>
    <row r="427" spans="1:12" ht="15" customHeight="1" x14ac:dyDescent="0.25">
      <c r="A427" s="190"/>
      <c r="B427" s="190"/>
      <c r="C427" s="375"/>
      <c r="D427" s="72"/>
      <c r="E427" s="72"/>
      <c r="F427" s="192"/>
      <c r="G427" s="192"/>
      <c r="H427" s="192"/>
      <c r="I427" s="192"/>
      <c r="J427" s="192"/>
      <c r="K427" s="185"/>
      <c r="L427" s="412"/>
    </row>
    <row r="428" spans="1:12" ht="15" customHeight="1" x14ac:dyDescent="0.25">
      <c r="A428" s="190"/>
      <c r="B428" s="190"/>
      <c r="C428" s="375"/>
      <c r="D428" s="72"/>
      <c r="E428" s="72"/>
      <c r="F428" s="192"/>
      <c r="G428" s="192"/>
      <c r="H428" s="192"/>
      <c r="I428" s="192"/>
      <c r="J428" s="192"/>
      <c r="K428" s="185"/>
      <c r="L428" s="412"/>
    </row>
    <row r="429" spans="1:12" ht="15" customHeight="1" x14ac:dyDescent="0.25">
      <c r="A429" s="190"/>
      <c r="B429" s="190"/>
      <c r="C429" s="375"/>
      <c r="D429" s="72"/>
      <c r="E429" s="72"/>
      <c r="F429" s="192"/>
      <c r="G429" s="192"/>
      <c r="H429" s="192"/>
      <c r="I429" s="192"/>
      <c r="J429" s="192"/>
      <c r="K429" s="185"/>
      <c r="L429" s="412"/>
    </row>
    <row r="430" spans="1:12" ht="15" customHeight="1" x14ac:dyDescent="0.25">
      <c r="A430" s="190"/>
      <c r="B430" s="190"/>
      <c r="C430" s="375"/>
      <c r="D430" s="72"/>
      <c r="E430" s="72"/>
      <c r="F430" s="192"/>
      <c r="G430" s="192"/>
      <c r="H430" s="192"/>
      <c r="I430" s="192"/>
      <c r="J430" s="192"/>
      <c r="K430" s="185"/>
      <c r="L430" s="412"/>
    </row>
    <row r="431" spans="1:12" ht="15" customHeight="1" x14ac:dyDescent="0.25">
      <c r="A431" s="190"/>
      <c r="B431" s="190"/>
      <c r="C431" s="375"/>
      <c r="D431" s="72"/>
      <c r="E431" s="72"/>
      <c r="F431" s="192"/>
      <c r="G431" s="192"/>
      <c r="H431" s="192"/>
      <c r="I431" s="192"/>
      <c r="J431" s="192"/>
      <c r="K431" s="185"/>
      <c r="L431" s="412"/>
    </row>
    <row r="432" spans="1:12" ht="15" customHeight="1" x14ac:dyDescent="0.25">
      <c r="A432" s="190"/>
      <c r="B432" s="190"/>
      <c r="C432" s="375"/>
      <c r="D432" s="72"/>
      <c r="E432" s="72"/>
      <c r="F432" s="192"/>
      <c r="G432" s="192"/>
      <c r="H432" s="192"/>
      <c r="I432" s="192"/>
      <c r="J432" s="192"/>
      <c r="K432" s="185"/>
      <c r="L432" s="412"/>
    </row>
    <row r="433" spans="1:12" ht="15" customHeight="1" x14ac:dyDescent="0.25">
      <c r="A433" s="190"/>
      <c r="B433" s="190"/>
      <c r="C433" s="375"/>
      <c r="D433" s="72"/>
      <c r="E433" s="72"/>
      <c r="F433" s="192"/>
      <c r="G433" s="192"/>
      <c r="H433" s="192"/>
      <c r="I433" s="192"/>
      <c r="J433" s="192"/>
      <c r="K433" s="185"/>
      <c r="L433" s="412"/>
    </row>
    <row r="434" spans="1:12" ht="15" customHeight="1" x14ac:dyDescent="0.25">
      <c r="A434" s="190"/>
      <c r="B434" s="190"/>
      <c r="C434" s="375"/>
      <c r="D434" s="72"/>
      <c r="E434" s="72"/>
      <c r="F434" s="192"/>
      <c r="G434" s="192"/>
      <c r="H434" s="192"/>
      <c r="I434" s="192"/>
      <c r="J434" s="192"/>
      <c r="K434" s="185"/>
      <c r="L434" s="412"/>
    </row>
    <row r="435" spans="1:12" ht="15" customHeight="1" x14ac:dyDescent="0.25">
      <c r="A435" s="190"/>
      <c r="B435" s="190"/>
      <c r="C435" s="375"/>
      <c r="D435" s="72"/>
      <c r="E435" s="72"/>
      <c r="F435" s="192"/>
      <c r="G435" s="192"/>
      <c r="H435" s="192"/>
      <c r="I435" s="192"/>
      <c r="J435" s="192"/>
      <c r="K435" s="185"/>
      <c r="L435" s="412"/>
    </row>
    <row r="436" spans="1:12" ht="15" customHeight="1" x14ac:dyDescent="0.25">
      <c r="A436" s="190"/>
      <c r="B436" s="190"/>
      <c r="C436" s="375"/>
      <c r="D436" s="72"/>
      <c r="E436" s="72"/>
      <c r="F436" s="192"/>
      <c r="G436" s="192"/>
      <c r="H436" s="192"/>
      <c r="I436" s="192"/>
      <c r="J436" s="192"/>
      <c r="K436" s="185"/>
      <c r="L436" s="412"/>
    </row>
    <row r="437" spans="1:12" ht="15" customHeight="1" x14ac:dyDescent="0.25">
      <c r="A437" s="190"/>
      <c r="B437" s="190"/>
      <c r="C437" s="375"/>
      <c r="D437" s="72"/>
      <c r="E437" s="72"/>
      <c r="F437" s="192"/>
      <c r="G437" s="192"/>
      <c r="H437" s="192"/>
      <c r="I437" s="192"/>
      <c r="J437" s="192"/>
      <c r="K437" s="185"/>
      <c r="L437" s="412"/>
    </row>
    <row r="438" spans="1:12" ht="15" customHeight="1" x14ac:dyDescent="0.25">
      <c r="A438" s="190"/>
      <c r="B438" s="190"/>
      <c r="C438" s="375"/>
      <c r="D438" s="72"/>
      <c r="E438" s="72"/>
      <c r="F438" s="192"/>
      <c r="G438" s="192"/>
      <c r="H438" s="192"/>
      <c r="I438" s="192"/>
      <c r="J438" s="192"/>
      <c r="K438" s="185"/>
      <c r="L438" s="412"/>
    </row>
    <row r="439" spans="1:12" ht="15" customHeight="1" x14ac:dyDescent="0.25">
      <c r="A439" s="190"/>
      <c r="B439" s="190"/>
      <c r="C439" s="375"/>
      <c r="D439" s="72"/>
      <c r="E439" s="72"/>
      <c r="F439" s="192"/>
      <c r="G439" s="192"/>
      <c r="H439" s="192"/>
      <c r="I439" s="192"/>
      <c r="J439" s="192"/>
      <c r="K439" s="185"/>
      <c r="L439" s="412"/>
    </row>
    <row r="440" spans="1:12" ht="15" customHeight="1" x14ac:dyDescent="0.25">
      <c r="A440" s="190"/>
      <c r="B440" s="190"/>
      <c r="C440" s="375"/>
      <c r="D440" s="72"/>
      <c r="E440" s="72"/>
      <c r="F440" s="192"/>
      <c r="G440" s="192"/>
      <c r="H440" s="192"/>
      <c r="I440" s="192"/>
      <c r="J440" s="192"/>
      <c r="K440" s="185"/>
      <c r="L440" s="412"/>
    </row>
    <row r="441" spans="1:12" ht="15" customHeight="1" x14ac:dyDescent="0.25">
      <c r="A441" s="190"/>
      <c r="B441" s="190"/>
      <c r="C441" s="375"/>
      <c r="D441" s="72"/>
      <c r="E441" s="72"/>
      <c r="F441" s="192"/>
      <c r="G441" s="192"/>
      <c r="H441" s="192"/>
      <c r="I441" s="192"/>
      <c r="J441" s="192"/>
      <c r="K441" s="185"/>
      <c r="L441" s="412"/>
    </row>
    <row r="442" spans="1:12" ht="15" customHeight="1" x14ac:dyDescent="0.25">
      <c r="A442" s="190"/>
      <c r="B442" s="190"/>
      <c r="C442" s="375"/>
      <c r="D442" s="72"/>
      <c r="E442" s="72"/>
      <c r="F442" s="192"/>
      <c r="G442" s="192"/>
      <c r="H442" s="192"/>
      <c r="I442" s="192"/>
      <c r="J442" s="192"/>
      <c r="K442" s="185"/>
      <c r="L442" s="412"/>
    </row>
    <row r="443" spans="1:12" ht="15" customHeight="1" x14ac:dyDescent="0.25">
      <c r="A443" s="190"/>
      <c r="B443" s="190"/>
      <c r="C443" s="375"/>
      <c r="D443" s="72"/>
      <c r="E443" s="72"/>
      <c r="F443" s="192"/>
      <c r="G443" s="192"/>
      <c r="H443" s="192"/>
      <c r="I443" s="192"/>
      <c r="J443" s="192"/>
      <c r="K443" s="185"/>
      <c r="L443" s="412"/>
    </row>
    <row r="444" spans="1:12" ht="15" customHeight="1" x14ac:dyDescent="0.25">
      <c r="A444" s="190"/>
      <c r="B444" s="190"/>
      <c r="C444" s="375"/>
      <c r="D444" s="72"/>
      <c r="E444" s="72"/>
      <c r="F444" s="192"/>
      <c r="G444" s="192"/>
      <c r="H444" s="192"/>
      <c r="I444" s="192"/>
      <c r="J444" s="192"/>
      <c r="K444" s="185"/>
      <c r="L444" s="412"/>
    </row>
    <row r="445" spans="1:12" ht="15" customHeight="1" x14ac:dyDescent="0.25">
      <c r="A445" s="190"/>
      <c r="B445" s="190"/>
      <c r="C445" s="375"/>
      <c r="D445" s="72"/>
      <c r="E445" s="72"/>
      <c r="F445" s="192"/>
      <c r="G445" s="192"/>
      <c r="H445" s="192"/>
      <c r="I445" s="192"/>
      <c r="J445" s="192"/>
      <c r="K445" s="185"/>
      <c r="L445" s="412"/>
    </row>
    <row r="446" spans="1:12" ht="15" customHeight="1" x14ac:dyDescent="0.25">
      <c r="A446" s="190"/>
      <c r="B446" s="190"/>
      <c r="C446" s="375"/>
      <c r="D446" s="72"/>
      <c r="E446" s="72"/>
      <c r="F446" s="192"/>
      <c r="G446" s="192"/>
      <c r="H446" s="192"/>
      <c r="I446" s="192"/>
      <c r="J446" s="192"/>
      <c r="K446" s="185"/>
      <c r="L446" s="412"/>
    </row>
    <row r="447" spans="1:12" ht="15" customHeight="1" x14ac:dyDescent="0.25">
      <c r="A447" s="190"/>
      <c r="B447" s="190"/>
      <c r="C447" s="375"/>
      <c r="D447" s="72"/>
      <c r="E447" s="72"/>
      <c r="F447" s="192"/>
      <c r="G447" s="192"/>
      <c r="H447" s="192"/>
      <c r="I447" s="192"/>
      <c r="J447" s="192"/>
      <c r="K447" s="185"/>
      <c r="L447" s="412"/>
    </row>
    <row r="448" spans="1:12" ht="15" customHeight="1" x14ac:dyDescent="0.25">
      <c r="A448" s="190"/>
      <c r="B448" s="190"/>
      <c r="C448" s="375"/>
      <c r="D448" s="72"/>
      <c r="E448" s="72"/>
      <c r="F448" s="192"/>
      <c r="G448" s="192"/>
      <c r="H448" s="192"/>
      <c r="I448" s="192"/>
      <c r="J448" s="192"/>
      <c r="K448" s="185"/>
      <c r="L448" s="412"/>
    </row>
    <row r="449" spans="1:12" ht="15" customHeight="1" x14ac:dyDescent="0.25">
      <c r="A449" s="190"/>
      <c r="B449" s="190"/>
      <c r="C449" s="375"/>
      <c r="D449" s="72"/>
      <c r="E449" s="72"/>
      <c r="F449" s="192"/>
      <c r="G449" s="192"/>
      <c r="H449" s="192"/>
      <c r="I449" s="192"/>
      <c r="J449" s="192"/>
      <c r="K449" s="185"/>
      <c r="L449" s="412"/>
    </row>
    <row r="450" spans="1:12" ht="15" customHeight="1" x14ac:dyDescent="0.25">
      <c r="A450" s="190"/>
      <c r="B450" s="190"/>
      <c r="C450" s="375"/>
      <c r="D450" s="72"/>
      <c r="E450" s="72"/>
      <c r="F450" s="192"/>
      <c r="G450" s="192"/>
      <c r="H450" s="192"/>
      <c r="I450" s="192"/>
      <c r="J450" s="192"/>
      <c r="K450" s="185"/>
      <c r="L450" s="412"/>
    </row>
    <row r="451" spans="1:12" ht="15" customHeight="1" x14ac:dyDescent="0.25">
      <c r="A451" s="190"/>
      <c r="B451" s="190"/>
      <c r="C451" s="375"/>
      <c r="D451" s="72"/>
      <c r="E451" s="72"/>
      <c r="F451" s="192"/>
      <c r="G451" s="192"/>
      <c r="H451" s="192"/>
      <c r="I451" s="192"/>
      <c r="J451" s="192"/>
      <c r="K451" s="185"/>
      <c r="L451" s="412"/>
    </row>
    <row r="452" spans="1:12" ht="15" customHeight="1" x14ac:dyDescent="0.25">
      <c r="A452" s="190"/>
      <c r="B452" s="190"/>
      <c r="C452" s="375"/>
      <c r="D452" s="72"/>
      <c r="E452" s="72"/>
      <c r="F452" s="192"/>
      <c r="G452" s="192"/>
      <c r="H452" s="192"/>
      <c r="I452" s="192"/>
      <c r="J452" s="192"/>
      <c r="K452" s="185"/>
      <c r="L452" s="412"/>
    </row>
    <row r="453" spans="1:12" ht="15" customHeight="1" x14ac:dyDescent="0.25">
      <c r="A453" s="190"/>
      <c r="B453" s="190"/>
      <c r="C453" s="375"/>
      <c r="D453" s="72"/>
      <c r="E453" s="72"/>
      <c r="F453" s="192"/>
      <c r="G453" s="192"/>
      <c r="H453" s="192"/>
      <c r="I453" s="192"/>
      <c r="J453" s="192"/>
      <c r="K453" s="185"/>
      <c r="L453" s="412"/>
    </row>
    <row r="454" spans="1:12" ht="15" customHeight="1" x14ac:dyDescent="0.25">
      <c r="A454" s="190"/>
      <c r="B454" s="190"/>
      <c r="C454" s="375"/>
      <c r="D454" s="72"/>
      <c r="E454" s="72"/>
      <c r="F454" s="192"/>
      <c r="G454" s="192"/>
      <c r="H454" s="192"/>
      <c r="I454" s="192"/>
      <c r="J454" s="192"/>
      <c r="K454" s="185"/>
      <c r="L454" s="412"/>
    </row>
    <row r="455" spans="1:12" ht="15" customHeight="1" x14ac:dyDescent="0.25">
      <c r="A455" s="190"/>
      <c r="B455" s="190"/>
      <c r="C455" s="375"/>
      <c r="D455" s="72"/>
      <c r="E455" s="72"/>
      <c r="F455" s="192"/>
      <c r="G455" s="192"/>
      <c r="H455" s="192"/>
      <c r="I455" s="192"/>
      <c r="J455" s="192"/>
      <c r="K455" s="185"/>
      <c r="L455" s="412"/>
    </row>
    <row r="456" spans="1:12" ht="15" customHeight="1" x14ac:dyDescent="0.25">
      <c r="A456" s="190"/>
      <c r="B456" s="190"/>
      <c r="C456" s="375"/>
      <c r="D456" s="72"/>
      <c r="E456" s="72"/>
      <c r="F456" s="192"/>
      <c r="G456" s="192"/>
      <c r="H456" s="192"/>
      <c r="I456" s="192"/>
      <c r="J456" s="192"/>
      <c r="K456" s="185"/>
      <c r="L456" s="412"/>
    </row>
    <row r="457" spans="1:12" ht="15" customHeight="1" x14ac:dyDescent="0.25">
      <c r="A457" s="190"/>
      <c r="B457" s="190"/>
      <c r="C457" s="375"/>
      <c r="D457" s="72"/>
      <c r="E457" s="72"/>
      <c r="F457" s="192"/>
      <c r="G457" s="192"/>
      <c r="H457" s="192"/>
      <c r="I457" s="192"/>
      <c r="J457" s="192"/>
      <c r="K457" s="185"/>
      <c r="L457" s="412"/>
    </row>
    <row r="458" spans="1:12" ht="15" customHeight="1" x14ac:dyDescent="0.25">
      <c r="A458" s="190"/>
      <c r="B458" s="190"/>
      <c r="C458" s="375"/>
      <c r="D458" s="72"/>
      <c r="E458" s="72"/>
      <c r="F458" s="192"/>
      <c r="G458" s="192"/>
      <c r="H458" s="192"/>
      <c r="I458" s="192"/>
      <c r="J458" s="192"/>
      <c r="K458" s="185"/>
      <c r="L458" s="412"/>
    </row>
    <row r="459" spans="1:12" ht="15" customHeight="1" x14ac:dyDescent="0.25">
      <c r="A459" s="190"/>
      <c r="B459" s="190"/>
      <c r="C459" s="375"/>
      <c r="D459" s="72"/>
      <c r="E459" s="72"/>
      <c r="F459" s="192"/>
      <c r="G459" s="192"/>
      <c r="H459" s="192"/>
      <c r="I459" s="192"/>
      <c r="J459" s="192"/>
      <c r="K459" s="185"/>
      <c r="L459" s="412"/>
    </row>
    <row r="460" spans="1:12" ht="15" customHeight="1" x14ac:dyDescent="0.25">
      <c r="A460" s="190"/>
      <c r="B460" s="190"/>
      <c r="C460" s="375"/>
      <c r="D460" s="72"/>
      <c r="E460" s="72"/>
      <c r="F460" s="192"/>
      <c r="G460" s="192"/>
      <c r="H460" s="192"/>
      <c r="I460" s="192"/>
      <c r="J460" s="192"/>
      <c r="K460" s="185"/>
      <c r="L460" s="412"/>
    </row>
    <row r="461" spans="1:12" ht="15" customHeight="1" x14ac:dyDescent="0.25">
      <c r="A461" s="190"/>
      <c r="B461" s="190"/>
      <c r="C461" s="375"/>
      <c r="D461" s="72"/>
      <c r="E461" s="72"/>
      <c r="F461" s="192"/>
      <c r="G461" s="192"/>
      <c r="H461" s="192"/>
      <c r="I461" s="192"/>
      <c r="J461" s="192"/>
      <c r="K461" s="185"/>
      <c r="L461" s="412"/>
    </row>
    <row r="462" spans="1:12" ht="15" customHeight="1" x14ac:dyDescent="0.25">
      <c r="A462" s="190"/>
      <c r="B462" s="190"/>
      <c r="C462" s="375"/>
      <c r="D462" s="72"/>
      <c r="E462" s="72"/>
      <c r="F462" s="192"/>
      <c r="G462" s="192"/>
      <c r="H462" s="192"/>
      <c r="I462" s="192"/>
      <c r="J462" s="192"/>
      <c r="K462" s="185"/>
      <c r="L462" s="412"/>
    </row>
    <row r="463" spans="1:12" ht="15" customHeight="1" x14ac:dyDescent="0.25">
      <c r="A463" s="190"/>
      <c r="B463" s="190"/>
      <c r="C463" s="375"/>
      <c r="D463" s="72"/>
      <c r="E463" s="72"/>
      <c r="F463" s="192"/>
      <c r="G463" s="192"/>
      <c r="H463" s="192"/>
      <c r="I463" s="192"/>
      <c r="J463" s="192"/>
      <c r="K463" s="185"/>
      <c r="L463" s="412"/>
    </row>
    <row r="464" spans="1:12" ht="15" customHeight="1" x14ac:dyDescent="0.25">
      <c r="A464" s="190"/>
      <c r="B464" s="190"/>
      <c r="C464" s="375"/>
      <c r="D464" s="72"/>
      <c r="E464" s="72"/>
      <c r="F464" s="192"/>
      <c r="G464" s="192"/>
      <c r="H464" s="192"/>
      <c r="I464" s="192"/>
      <c r="J464" s="192"/>
      <c r="K464" s="185"/>
      <c r="L464" s="412"/>
    </row>
    <row r="465" spans="1:12" ht="15" customHeight="1" x14ac:dyDescent="0.25">
      <c r="A465" s="190"/>
      <c r="B465" s="190"/>
      <c r="C465" s="375"/>
      <c r="D465" s="72"/>
      <c r="E465" s="72"/>
      <c r="F465" s="192"/>
      <c r="G465" s="192"/>
      <c r="H465" s="192"/>
      <c r="I465" s="192"/>
      <c r="J465" s="192"/>
      <c r="K465" s="185"/>
      <c r="L465" s="412"/>
    </row>
    <row r="466" spans="1:12" ht="15" customHeight="1" x14ac:dyDescent="0.25">
      <c r="A466" s="190"/>
      <c r="B466" s="190"/>
      <c r="C466" s="375"/>
      <c r="D466" s="72"/>
      <c r="E466" s="72"/>
      <c r="F466" s="192"/>
      <c r="G466" s="192"/>
      <c r="H466" s="192"/>
      <c r="I466" s="192"/>
      <c r="J466" s="192"/>
      <c r="K466" s="185"/>
      <c r="L466" s="412"/>
    </row>
    <row r="467" spans="1:12" ht="15" customHeight="1" x14ac:dyDescent="0.25">
      <c r="A467" s="190"/>
      <c r="B467" s="190"/>
      <c r="C467" s="375"/>
      <c r="D467" s="72"/>
      <c r="E467" s="72"/>
      <c r="F467" s="192"/>
      <c r="G467" s="192"/>
      <c r="H467" s="192"/>
      <c r="I467" s="192"/>
      <c r="J467" s="192"/>
      <c r="K467" s="185"/>
      <c r="L467" s="412"/>
    </row>
    <row r="468" spans="1:12" ht="15" customHeight="1" x14ac:dyDescent="0.25">
      <c r="A468" s="190"/>
      <c r="B468" s="190"/>
      <c r="C468" s="375"/>
      <c r="D468" s="72"/>
      <c r="E468" s="72"/>
      <c r="F468" s="192"/>
      <c r="G468" s="192"/>
      <c r="H468" s="192"/>
      <c r="I468" s="192"/>
      <c r="J468" s="192"/>
      <c r="K468" s="185"/>
      <c r="L468" s="412"/>
    </row>
    <row r="469" spans="1:12" ht="15" customHeight="1" x14ac:dyDescent="0.25">
      <c r="A469" s="190"/>
      <c r="B469" s="190"/>
      <c r="C469" s="375"/>
      <c r="D469" s="72"/>
      <c r="E469" s="72"/>
      <c r="F469" s="192"/>
      <c r="G469" s="192"/>
      <c r="H469" s="192"/>
      <c r="I469" s="192"/>
      <c r="J469" s="192"/>
      <c r="K469" s="185"/>
      <c r="L469" s="412"/>
    </row>
    <row r="470" spans="1:12" ht="15" customHeight="1" x14ac:dyDescent="0.25">
      <c r="A470" s="190"/>
      <c r="B470" s="190"/>
      <c r="C470" s="375"/>
      <c r="D470" s="72"/>
      <c r="E470" s="72"/>
      <c r="F470" s="192"/>
      <c r="G470" s="192"/>
      <c r="H470" s="192"/>
      <c r="I470" s="192"/>
      <c r="J470" s="192"/>
      <c r="K470" s="185"/>
      <c r="L470" s="412"/>
    </row>
    <row r="471" spans="1:12" ht="15" customHeight="1" x14ac:dyDescent="0.25">
      <c r="A471" s="190"/>
      <c r="B471" s="190"/>
      <c r="C471" s="375"/>
      <c r="D471" s="72"/>
      <c r="E471" s="72"/>
      <c r="F471" s="192"/>
      <c r="G471" s="192"/>
      <c r="H471" s="192"/>
      <c r="I471" s="192"/>
      <c r="J471" s="192"/>
      <c r="K471" s="185"/>
      <c r="L471" s="412"/>
    </row>
    <row r="472" spans="1:12" ht="15" customHeight="1" x14ac:dyDescent="0.25">
      <c r="A472" s="190"/>
      <c r="B472" s="190"/>
      <c r="C472" s="375"/>
      <c r="D472" s="72"/>
      <c r="E472" s="72"/>
      <c r="F472" s="192"/>
      <c r="G472" s="192"/>
      <c r="H472" s="192"/>
      <c r="I472" s="192"/>
      <c r="J472" s="192"/>
      <c r="K472" s="185"/>
      <c r="L472" s="412"/>
    </row>
    <row r="473" spans="1:12" ht="15" customHeight="1" x14ac:dyDescent="0.25">
      <c r="A473" s="190"/>
      <c r="B473" s="190"/>
      <c r="C473" s="375"/>
      <c r="D473" s="72"/>
      <c r="E473" s="72"/>
      <c r="F473" s="192"/>
      <c r="G473" s="192"/>
      <c r="H473" s="192"/>
      <c r="I473" s="192"/>
      <c r="J473" s="192"/>
      <c r="K473" s="185"/>
      <c r="L473" s="412"/>
    </row>
    <row r="474" spans="1:12" ht="15" customHeight="1" x14ac:dyDescent="0.25">
      <c r="A474" s="190"/>
      <c r="B474" s="190"/>
      <c r="C474" s="375"/>
      <c r="D474" s="72"/>
      <c r="E474" s="72"/>
      <c r="F474" s="192"/>
      <c r="G474" s="192"/>
      <c r="H474" s="192"/>
      <c r="I474" s="192"/>
      <c r="J474" s="192"/>
      <c r="K474" s="185"/>
      <c r="L474" s="412"/>
    </row>
    <row r="475" spans="1:12" ht="15" customHeight="1" x14ac:dyDescent="0.25">
      <c r="A475" s="190"/>
      <c r="B475" s="190"/>
      <c r="C475" s="375"/>
      <c r="D475" s="72"/>
      <c r="E475" s="72"/>
      <c r="F475" s="192"/>
      <c r="G475" s="192"/>
      <c r="H475" s="192"/>
      <c r="I475" s="192"/>
      <c r="J475" s="192"/>
      <c r="K475" s="185"/>
      <c r="L475" s="412"/>
    </row>
    <row r="476" spans="1:12" ht="15" customHeight="1" x14ac:dyDescent="0.25">
      <c r="A476" s="190"/>
      <c r="B476" s="190"/>
      <c r="C476" s="375"/>
      <c r="D476" s="72"/>
      <c r="E476" s="72"/>
      <c r="F476" s="192"/>
      <c r="G476" s="192"/>
      <c r="H476" s="192"/>
      <c r="I476" s="192"/>
      <c r="J476" s="192"/>
      <c r="K476" s="185"/>
      <c r="L476" s="412"/>
    </row>
    <row r="477" spans="1:12" ht="15" customHeight="1" x14ac:dyDescent="0.25">
      <c r="A477" s="190"/>
      <c r="B477" s="190"/>
      <c r="C477" s="375"/>
      <c r="D477" s="72"/>
      <c r="E477" s="72"/>
      <c r="F477" s="192"/>
      <c r="G477" s="192"/>
      <c r="H477" s="192"/>
      <c r="I477" s="192"/>
      <c r="J477" s="192"/>
      <c r="K477" s="185"/>
      <c r="L477" s="412"/>
    </row>
    <row r="478" spans="1:12" ht="15" customHeight="1" x14ac:dyDescent="0.25">
      <c r="A478" s="190"/>
      <c r="B478" s="190"/>
      <c r="C478" s="375"/>
      <c r="D478" s="72"/>
      <c r="E478" s="72"/>
      <c r="F478" s="192"/>
      <c r="G478" s="192"/>
      <c r="H478" s="192"/>
      <c r="I478" s="192"/>
      <c r="J478" s="192"/>
      <c r="K478" s="185"/>
      <c r="L478" s="412"/>
    </row>
    <row r="479" spans="1:12" ht="15" customHeight="1" x14ac:dyDescent="0.25">
      <c r="A479" s="190"/>
      <c r="B479" s="190"/>
      <c r="C479" s="375"/>
      <c r="D479" s="72"/>
      <c r="E479" s="72"/>
      <c r="F479" s="192"/>
      <c r="G479" s="192"/>
      <c r="H479" s="192"/>
      <c r="I479" s="192"/>
      <c r="J479" s="192"/>
      <c r="K479" s="185"/>
      <c r="L479" s="412"/>
    </row>
    <row r="480" spans="1:12" ht="15" customHeight="1" x14ac:dyDescent="0.25">
      <c r="A480" s="190"/>
      <c r="B480" s="190"/>
      <c r="C480" s="375"/>
      <c r="D480" s="72"/>
      <c r="E480" s="72"/>
      <c r="F480" s="192"/>
      <c r="G480" s="192"/>
      <c r="H480" s="192"/>
      <c r="I480" s="192"/>
      <c r="J480" s="192"/>
      <c r="K480" s="185"/>
      <c r="L480" s="412"/>
    </row>
    <row r="481" spans="1:12" ht="15" customHeight="1" x14ac:dyDescent="0.25">
      <c r="A481" s="190"/>
      <c r="B481" s="190"/>
      <c r="C481" s="375"/>
      <c r="D481" s="72"/>
      <c r="E481" s="72"/>
      <c r="F481" s="192"/>
      <c r="G481" s="192"/>
      <c r="H481" s="192"/>
      <c r="I481" s="192"/>
      <c r="J481" s="192"/>
      <c r="K481" s="185"/>
      <c r="L481" s="412"/>
    </row>
    <row r="482" spans="1:12" ht="15" customHeight="1" x14ac:dyDescent="0.25">
      <c r="A482" s="190"/>
      <c r="B482" s="190"/>
      <c r="C482" s="375"/>
      <c r="D482" s="72"/>
      <c r="E482" s="72"/>
      <c r="F482" s="192"/>
      <c r="G482" s="192"/>
      <c r="H482" s="192"/>
      <c r="I482" s="192"/>
      <c r="J482" s="192"/>
      <c r="K482" s="185"/>
      <c r="L482" s="412"/>
    </row>
    <row r="483" spans="1:12" ht="15" customHeight="1" x14ac:dyDescent="0.25">
      <c r="A483" s="190"/>
      <c r="B483" s="190"/>
      <c r="C483" s="375"/>
      <c r="D483" s="72"/>
      <c r="E483" s="72"/>
      <c r="F483" s="192"/>
      <c r="G483" s="192"/>
      <c r="H483" s="192"/>
      <c r="I483" s="192"/>
      <c r="J483" s="192"/>
      <c r="K483" s="185"/>
      <c r="L483" s="412"/>
    </row>
    <row r="484" spans="1:12" ht="15" customHeight="1" x14ac:dyDescent="0.25">
      <c r="A484" s="190"/>
      <c r="B484" s="190"/>
      <c r="C484" s="375"/>
      <c r="D484" s="72"/>
      <c r="E484" s="72"/>
      <c r="F484" s="192"/>
      <c r="G484" s="192"/>
      <c r="H484" s="192"/>
      <c r="I484" s="192"/>
      <c r="J484" s="192"/>
      <c r="K484" s="185"/>
      <c r="L484" s="412"/>
    </row>
    <row r="485" spans="1:12" ht="27.75" customHeight="1" x14ac:dyDescent="0.25">
      <c r="A485" s="190"/>
      <c r="B485" s="190"/>
      <c r="C485" s="375"/>
      <c r="D485" s="72"/>
      <c r="E485" s="72"/>
      <c r="F485" s="192"/>
      <c r="G485" s="192"/>
      <c r="H485" s="192"/>
      <c r="I485" s="192"/>
      <c r="J485" s="192"/>
      <c r="K485" s="185"/>
      <c r="L485" s="412"/>
    </row>
    <row r="486" spans="1:12" ht="27.75" customHeight="1" x14ac:dyDescent="0.25">
      <c r="A486" s="190"/>
      <c r="B486" s="190"/>
      <c r="C486" s="375"/>
      <c r="D486" s="72"/>
      <c r="E486" s="72"/>
      <c r="F486" s="192"/>
      <c r="G486" s="192"/>
      <c r="H486" s="192"/>
      <c r="I486" s="192"/>
      <c r="J486" s="192"/>
      <c r="K486" s="185"/>
      <c r="L486" s="412"/>
    </row>
    <row r="487" spans="1:12" ht="27.75" customHeight="1" x14ac:dyDescent="0.25">
      <c r="A487" s="190"/>
      <c r="B487" s="190"/>
      <c r="C487" s="375"/>
      <c r="D487" s="72"/>
      <c r="E487" s="72"/>
      <c r="F487" s="192"/>
      <c r="G487" s="192"/>
      <c r="H487" s="192"/>
      <c r="I487" s="192"/>
      <c r="J487" s="192"/>
      <c r="K487" s="185"/>
      <c r="L487" s="412"/>
    </row>
    <row r="488" spans="1:12" ht="27.75" customHeight="1" x14ac:dyDescent="0.25">
      <c r="A488" s="190"/>
      <c r="B488" s="190"/>
      <c r="C488" s="375"/>
      <c r="D488" s="72"/>
      <c r="E488" s="72"/>
      <c r="F488" s="192"/>
      <c r="G488" s="192"/>
      <c r="H488" s="192"/>
      <c r="I488" s="192"/>
      <c r="J488" s="192"/>
      <c r="K488" s="185"/>
      <c r="L488" s="412"/>
    </row>
    <row r="489" spans="1:12" ht="27.75" customHeight="1" x14ac:dyDescent="0.25">
      <c r="A489" s="190"/>
      <c r="B489" s="190"/>
      <c r="C489" s="375"/>
      <c r="D489" s="72"/>
      <c r="E489" s="72"/>
      <c r="F489" s="192"/>
      <c r="G489" s="192"/>
      <c r="H489" s="192"/>
      <c r="I489" s="192"/>
      <c r="J489" s="192"/>
      <c r="K489" s="185"/>
      <c r="L489" s="412"/>
    </row>
    <row r="490" spans="1:12" ht="27.75" customHeight="1" x14ac:dyDescent="0.25">
      <c r="A490" s="190"/>
      <c r="B490" s="190"/>
      <c r="C490" s="375"/>
      <c r="D490" s="72"/>
      <c r="E490" s="72"/>
      <c r="F490" s="192"/>
      <c r="G490" s="192"/>
      <c r="H490" s="192"/>
      <c r="I490" s="192"/>
      <c r="J490" s="192"/>
      <c r="K490" s="185"/>
      <c r="L490" s="412"/>
    </row>
    <row r="491" spans="1:12" ht="27.75" customHeight="1" x14ac:dyDescent="0.25">
      <c r="A491" s="190"/>
      <c r="B491" s="190"/>
      <c r="C491" s="375"/>
      <c r="D491" s="72"/>
      <c r="E491" s="72"/>
      <c r="F491" s="192"/>
      <c r="G491" s="192"/>
      <c r="H491" s="192"/>
      <c r="I491" s="192"/>
      <c r="J491" s="192"/>
      <c r="K491" s="185"/>
      <c r="L491" s="412"/>
    </row>
    <row r="492" spans="1:12" ht="27.75" customHeight="1" x14ac:dyDescent="0.25">
      <c r="A492" s="190"/>
      <c r="B492" s="190"/>
      <c r="C492" s="375"/>
      <c r="D492" s="72"/>
      <c r="E492" s="72"/>
      <c r="F492" s="192"/>
      <c r="G492" s="192"/>
      <c r="H492" s="192"/>
      <c r="I492" s="192"/>
      <c r="J492" s="192"/>
      <c r="K492" s="185"/>
      <c r="L492" s="412"/>
    </row>
    <row r="493" spans="1:12" ht="27.75" customHeight="1" x14ac:dyDescent="0.25">
      <c r="A493" s="190"/>
      <c r="B493" s="190"/>
      <c r="C493" s="375"/>
      <c r="D493" s="72"/>
      <c r="E493" s="72"/>
      <c r="F493" s="192"/>
      <c r="G493" s="192"/>
      <c r="H493" s="192"/>
      <c r="I493" s="192"/>
      <c r="J493" s="192"/>
      <c r="K493" s="185"/>
      <c r="L493" s="412"/>
    </row>
    <row r="494" spans="1:12" ht="27.75" customHeight="1" x14ac:dyDescent="0.25">
      <c r="A494" s="190"/>
      <c r="B494" s="190"/>
      <c r="C494" s="375"/>
      <c r="D494" s="72"/>
      <c r="E494" s="72"/>
      <c r="F494" s="192"/>
      <c r="G494" s="192"/>
      <c r="H494" s="192"/>
      <c r="I494" s="192"/>
      <c r="J494" s="192"/>
      <c r="K494" s="185"/>
      <c r="L494" s="412"/>
    </row>
    <row r="495" spans="1:12" ht="27.75" customHeight="1" x14ac:dyDescent="0.25">
      <c r="A495" s="190"/>
      <c r="B495" s="190"/>
      <c r="C495" s="375"/>
      <c r="D495" s="72"/>
      <c r="E495" s="72"/>
      <c r="F495" s="192"/>
      <c r="G495" s="192"/>
      <c r="H495" s="192"/>
      <c r="I495" s="192"/>
      <c r="J495" s="192"/>
      <c r="K495" s="185"/>
      <c r="L495" s="412"/>
    </row>
    <row r="496" spans="1:12" ht="27.75" customHeight="1" x14ac:dyDescent="0.25">
      <c r="A496" s="190"/>
      <c r="B496" s="190"/>
      <c r="C496" s="375"/>
      <c r="D496" s="72"/>
      <c r="E496" s="72"/>
      <c r="F496" s="192"/>
      <c r="G496" s="192"/>
      <c r="H496" s="192"/>
      <c r="I496" s="192"/>
      <c r="J496" s="192"/>
      <c r="K496" s="185"/>
      <c r="L496" s="412"/>
    </row>
    <row r="497" spans="1:12" ht="27.75" customHeight="1" x14ac:dyDescent="0.25">
      <c r="A497" s="190"/>
      <c r="B497" s="190"/>
      <c r="C497" s="375"/>
      <c r="D497" s="72"/>
      <c r="E497" s="72"/>
      <c r="F497" s="192"/>
      <c r="G497" s="192"/>
      <c r="H497" s="192"/>
      <c r="I497" s="192"/>
      <c r="J497" s="192"/>
      <c r="K497" s="185"/>
      <c r="L497" s="412"/>
    </row>
    <row r="498" spans="1:12" ht="27.75" customHeight="1" x14ac:dyDescent="0.25">
      <c r="A498" s="750"/>
      <c r="B498" s="270"/>
      <c r="C498" s="749"/>
      <c r="D498" s="751"/>
      <c r="E498" s="181"/>
      <c r="F498" s="193"/>
      <c r="G498" s="747"/>
      <c r="H498" s="747"/>
      <c r="I498" s="747"/>
      <c r="J498" s="747"/>
      <c r="K498" s="413"/>
      <c r="L498" s="744"/>
    </row>
    <row r="499" spans="1:12" ht="27.75" customHeight="1" x14ac:dyDescent="0.25">
      <c r="A499" s="750"/>
      <c r="B499" s="270"/>
      <c r="C499" s="749"/>
      <c r="D499" s="751"/>
      <c r="E499" s="181"/>
      <c r="F499" s="193"/>
      <c r="G499" s="747"/>
      <c r="H499" s="747"/>
      <c r="I499" s="747"/>
      <c r="J499" s="747"/>
      <c r="K499" s="413"/>
      <c r="L499" s="744"/>
    </row>
    <row r="500" spans="1:12" ht="27.75" customHeight="1" x14ac:dyDescent="0.25">
      <c r="A500" s="750"/>
      <c r="B500" s="270"/>
      <c r="C500" s="749"/>
      <c r="D500" s="751"/>
      <c r="E500" s="181"/>
      <c r="F500" s="193"/>
      <c r="G500" s="194"/>
      <c r="H500" s="195"/>
      <c r="I500" s="196"/>
      <c r="J500" s="197"/>
      <c r="K500" s="414"/>
      <c r="L500" s="744"/>
    </row>
    <row r="501" spans="1:12" ht="27.75" customHeight="1" x14ac:dyDescent="0.25">
      <c r="A501" s="750"/>
      <c r="B501" s="270"/>
      <c r="C501" s="749"/>
      <c r="D501" s="751"/>
      <c r="E501" s="181"/>
      <c r="F501" s="193"/>
      <c r="G501" s="194"/>
      <c r="H501" s="195"/>
      <c r="I501" s="196"/>
      <c r="J501" s="197"/>
      <c r="K501" s="414"/>
      <c r="L501" s="744"/>
    </row>
    <row r="502" spans="1:12" ht="27.75" customHeight="1" x14ac:dyDescent="0.25">
      <c r="A502" s="750"/>
      <c r="B502" s="270"/>
      <c r="C502" s="749"/>
      <c r="D502" s="751"/>
      <c r="E502" s="181"/>
      <c r="F502" s="193"/>
      <c r="G502" s="747"/>
      <c r="H502" s="747"/>
      <c r="I502" s="747"/>
      <c r="J502" s="747"/>
      <c r="K502" s="413"/>
      <c r="L502" s="744"/>
    </row>
    <row r="503" spans="1:12" ht="27.75" customHeight="1" x14ac:dyDescent="0.25">
      <c r="A503" s="750"/>
      <c r="B503" s="270"/>
      <c r="C503" s="749"/>
      <c r="D503" s="751"/>
      <c r="E503" s="181"/>
      <c r="F503" s="193"/>
      <c r="G503" s="747"/>
      <c r="H503" s="747"/>
      <c r="I503" s="747"/>
      <c r="J503" s="747"/>
      <c r="K503" s="413"/>
      <c r="L503" s="744"/>
    </row>
    <row r="504" spans="1:12" ht="27.75" customHeight="1" x14ac:dyDescent="0.25">
      <c r="A504" s="750"/>
      <c r="B504" s="270"/>
      <c r="C504" s="749"/>
      <c r="D504" s="751"/>
      <c r="E504" s="181"/>
      <c r="F504" s="193"/>
      <c r="G504" s="747"/>
      <c r="H504" s="747"/>
      <c r="I504" s="747"/>
      <c r="J504" s="747"/>
      <c r="K504" s="413"/>
      <c r="L504" s="744"/>
    </row>
    <row r="505" spans="1:12" ht="27.75" customHeight="1" x14ac:dyDescent="0.25">
      <c r="A505" s="750"/>
      <c r="B505" s="270"/>
      <c r="C505" s="749"/>
      <c r="D505" s="751"/>
      <c r="E505" s="181"/>
      <c r="F505" s="193"/>
      <c r="G505" s="747"/>
      <c r="H505" s="747"/>
      <c r="I505" s="747"/>
      <c r="J505" s="747"/>
      <c r="K505" s="413"/>
      <c r="L505" s="744"/>
    </row>
    <row r="506" spans="1:12" ht="27.75" customHeight="1" x14ac:dyDescent="0.25">
      <c r="A506" s="750"/>
      <c r="B506" s="270"/>
      <c r="C506" s="749"/>
      <c r="D506" s="751"/>
      <c r="E506" s="181"/>
      <c r="F506" s="198"/>
      <c r="G506" s="747"/>
      <c r="H506" s="747"/>
      <c r="I506" s="747"/>
      <c r="J506" s="747"/>
      <c r="K506" s="413"/>
      <c r="L506" s="744"/>
    </row>
    <row r="507" spans="1:12" ht="27.75" customHeight="1" x14ac:dyDescent="0.25">
      <c r="A507" s="750"/>
      <c r="B507" s="270"/>
      <c r="C507" s="749"/>
      <c r="D507" s="751"/>
      <c r="E507" s="181"/>
      <c r="F507" s="198"/>
      <c r="G507" s="747"/>
      <c r="H507" s="747"/>
      <c r="I507" s="747"/>
      <c r="J507" s="747"/>
      <c r="K507" s="413"/>
      <c r="L507" s="744"/>
    </row>
    <row r="508" spans="1:12" ht="27.75" customHeight="1" x14ac:dyDescent="0.25">
      <c r="A508" s="750"/>
      <c r="B508" s="270"/>
      <c r="C508" s="749"/>
      <c r="D508" s="751"/>
      <c r="E508" s="181"/>
      <c r="F508" s="198"/>
      <c r="G508" s="747"/>
      <c r="H508" s="747"/>
      <c r="I508" s="747"/>
      <c r="J508" s="747"/>
      <c r="K508" s="413"/>
      <c r="L508" s="744"/>
    </row>
    <row r="509" spans="1:12" ht="27.75" customHeight="1" x14ac:dyDescent="0.25">
      <c r="A509" s="750"/>
      <c r="B509" s="270"/>
      <c r="C509" s="749"/>
      <c r="D509" s="751"/>
      <c r="E509" s="181"/>
      <c r="F509" s="198"/>
      <c r="G509" s="747"/>
      <c r="H509" s="747"/>
      <c r="I509" s="747"/>
      <c r="J509" s="747"/>
      <c r="K509" s="413"/>
      <c r="L509" s="744"/>
    </row>
    <row r="510" spans="1:12" ht="27.75" customHeight="1" x14ac:dyDescent="0.25">
      <c r="A510" s="750"/>
      <c r="B510" s="270"/>
      <c r="C510" s="749"/>
      <c r="D510" s="751"/>
      <c r="E510" s="181"/>
      <c r="F510" s="198"/>
      <c r="G510" s="747"/>
      <c r="H510" s="747"/>
      <c r="I510" s="747"/>
      <c r="J510" s="747"/>
      <c r="K510" s="413"/>
      <c r="L510" s="744"/>
    </row>
    <row r="511" spans="1:12" ht="27.75" customHeight="1" x14ac:dyDescent="0.25">
      <c r="A511" s="750"/>
      <c r="B511" s="270"/>
      <c r="C511" s="749"/>
      <c r="D511" s="751"/>
      <c r="E511" s="181"/>
      <c r="F511" s="198"/>
      <c r="G511" s="747"/>
      <c r="H511" s="747"/>
      <c r="I511" s="747"/>
      <c r="J511" s="747"/>
      <c r="K511" s="413"/>
      <c r="L511" s="744"/>
    </row>
    <row r="512" spans="1:12" ht="27.75" customHeight="1" x14ac:dyDescent="0.25">
      <c r="A512" s="750"/>
      <c r="B512" s="270"/>
      <c r="C512" s="749"/>
      <c r="D512" s="751"/>
      <c r="E512" s="181"/>
      <c r="F512" s="198"/>
      <c r="G512" s="747"/>
      <c r="H512" s="747"/>
      <c r="I512" s="747"/>
      <c r="J512" s="747"/>
      <c r="K512" s="413"/>
      <c r="L512" s="744"/>
    </row>
    <row r="513" spans="1:12" ht="27.75" customHeight="1" x14ac:dyDescent="0.25">
      <c r="A513" s="750"/>
      <c r="B513" s="270"/>
      <c r="C513" s="749"/>
      <c r="D513" s="751"/>
      <c r="E513" s="181"/>
      <c r="F513" s="193"/>
      <c r="G513" s="747"/>
      <c r="H513" s="747"/>
      <c r="I513" s="747"/>
      <c r="J513" s="747"/>
      <c r="K513" s="413"/>
      <c r="L513" s="744"/>
    </row>
    <row r="514" spans="1:12" ht="27.75" customHeight="1" x14ac:dyDescent="0.25">
      <c r="A514" s="750"/>
      <c r="B514" s="270"/>
      <c r="C514" s="749"/>
      <c r="D514" s="751"/>
      <c r="E514" s="181"/>
      <c r="F514" s="198"/>
      <c r="G514" s="747"/>
      <c r="H514" s="747"/>
      <c r="I514" s="747"/>
      <c r="J514" s="747"/>
      <c r="K514" s="413"/>
      <c r="L514" s="744"/>
    </row>
    <row r="515" spans="1:12" ht="27.75" customHeight="1" x14ac:dyDescent="0.25">
      <c r="A515" s="750"/>
      <c r="B515" s="270"/>
      <c r="C515" s="749"/>
      <c r="D515" s="751"/>
      <c r="E515" s="181"/>
      <c r="F515" s="198"/>
      <c r="G515" s="747"/>
      <c r="H515" s="747"/>
      <c r="I515" s="747"/>
      <c r="J515" s="747"/>
      <c r="K515" s="413"/>
      <c r="L515" s="744"/>
    </row>
    <row r="516" spans="1:12" ht="27.75" customHeight="1" x14ac:dyDescent="0.25">
      <c r="A516" s="750"/>
      <c r="B516" s="270"/>
      <c r="C516" s="749"/>
      <c r="D516" s="751"/>
      <c r="E516" s="181"/>
      <c r="F516" s="198"/>
      <c r="G516" s="747"/>
      <c r="H516" s="747"/>
      <c r="I516" s="747"/>
      <c r="J516" s="747"/>
      <c r="K516" s="413"/>
      <c r="L516" s="744"/>
    </row>
    <row r="517" spans="1:12" ht="27.75" customHeight="1" x14ac:dyDescent="0.25">
      <c r="A517" s="750"/>
      <c r="B517" s="270"/>
      <c r="C517" s="749"/>
      <c r="D517" s="751"/>
      <c r="E517" s="181"/>
      <c r="F517" s="198"/>
      <c r="G517" s="747"/>
      <c r="H517" s="747"/>
      <c r="I517" s="747"/>
      <c r="J517" s="747"/>
      <c r="K517" s="413"/>
      <c r="L517" s="744"/>
    </row>
    <row r="518" spans="1:12" ht="27.75" customHeight="1" x14ac:dyDescent="0.25">
      <c r="A518" s="750"/>
      <c r="B518" s="270"/>
      <c r="C518" s="749"/>
      <c r="D518" s="751"/>
      <c r="E518" s="181"/>
      <c r="F518" s="198"/>
      <c r="G518" s="747"/>
      <c r="H518" s="747"/>
      <c r="I518" s="747"/>
      <c r="J518" s="747"/>
      <c r="K518" s="413"/>
      <c r="L518" s="744"/>
    </row>
    <row r="519" spans="1:12" ht="27.75" customHeight="1" x14ac:dyDescent="0.25">
      <c r="A519" s="750"/>
      <c r="B519" s="270"/>
      <c r="C519" s="749"/>
      <c r="D519" s="751"/>
      <c r="E519" s="181"/>
      <c r="F519" s="187"/>
      <c r="G519" s="748"/>
      <c r="H519" s="748"/>
      <c r="I519" s="748"/>
      <c r="J519" s="748"/>
      <c r="K519" s="415"/>
      <c r="L519" s="744"/>
    </row>
    <row r="520" spans="1:12" ht="27.75" customHeight="1" x14ac:dyDescent="0.25">
      <c r="A520" s="750"/>
      <c r="B520" s="270"/>
      <c r="C520" s="749"/>
      <c r="D520" s="751"/>
      <c r="E520" s="181"/>
      <c r="F520" s="193"/>
      <c r="G520" s="747"/>
      <c r="H520" s="747"/>
      <c r="I520" s="747"/>
      <c r="J520" s="747"/>
      <c r="K520" s="413"/>
      <c r="L520" s="744"/>
    </row>
    <row r="521" spans="1:12" ht="27.75" customHeight="1" x14ac:dyDescent="0.25">
      <c r="A521" s="750"/>
      <c r="B521" s="270"/>
      <c r="C521" s="749"/>
      <c r="D521" s="751"/>
      <c r="E521" s="181"/>
      <c r="F521" s="193"/>
      <c r="G521" s="747"/>
      <c r="H521" s="747"/>
      <c r="I521" s="747"/>
      <c r="J521" s="747"/>
      <c r="K521" s="413"/>
      <c r="L521" s="744"/>
    </row>
    <row r="522" spans="1:12" ht="27.75" customHeight="1" x14ac:dyDescent="0.25">
      <c r="A522" s="750"/>
      <c r="B522" s="270"/>
      <c r="C522" s="749"/>
      <c r="D522" s="751"/>
      <c r="E522" s="181"/>
      <c r="F522" s="193"/>
      <c r="G522" s="194"/>
      <c r="H522" s="195"/>
      <c r="I522" s="196"/>
      <c r="J522" s="197"/>
      <c r="K522" s="414"/>
      <c r="L522" s="744"/>
    </row>
    <row r="523" spans="1:12" ht="27.75" customHeight="1" x14ac:dyDescent="0.25">
      <c r="A523" s="750"/>
      <c r="B523" s="270"/>
      <c r="C523" s="749"/>
      <c r="D523" s="751"/>
      <c r="E523" s="181"/>
      <c r="F523" s="193"/>
      <c r="G523" s="194"/>
      <c r="H523" s="195"/>
      <c r="I523" s="196"/>
      <c r="J523" s="197"/>
      <c r="K523" s="414"/>
      <c r="L523" s="744"/>
    </row>
    <row r="524" spans="1:12" ht="27.75" customHeight="1" x14ac:dyDescent="0.25">
      <c r="A524" s="750"/>
      <c r="B524" s="270"/>
      <c r="C524" s="749"/>
      <c r="D524" s="751"/>
      <c r="E524" s="181"/>
      <c r="F524" s="193"/>
      <c r="G524" s="747"/>
      <c r="H524" s="747"/>
      <c r="I524" s="747"/>
      <c r="J524" s="747"/>
      <c r="K524" s="413"/>
      <c r="L524" s="744"/>
    </row>
    <row r="525" spans="1:12" ht="27.75" customHeight="1" x14ac:dyDescent="0.25">
      <c r="A525" s="750"/>
      <c r="B525" s="270"/>
      <c r="C525" s="749"/>
      <c r="D525" s="751"/>
      <c r="E525" s="181"/>
      <c r="F525" s="193"/>
      <c r="G525" s="747"/>
      <c r="H525" s="747"/>
      <c r="I525" s="747"/>
      <c r="J525" s="747"/>
      <c r="K525" s="413"/>
      <c r="L525" s="744"/>
    </row>
    <row r="526" spans="1:12" ht="27.75" customHeight="1" x14ac:dyDescent="0.25">
      <c r="A526" s="750"/>
      <c r="B526" s="270"/>
      <c r="C526" s="749"/>
      <c r="D526" s="751"/>
      <c r="E526" s="181"/>
      <c r="F526" s="193"/>
      <c r="G526" s="747"/>
      <c r="H526" s="747"/>
      <c r="I526" s="747"/>
      <c r="J526" s="747"/>
      <c r="K526" s="413"/>
      <c r="L526" s="744"/>
    </row>
    <row r="527" spans="1:12" ht="27.75" customHeight="1" x14ac:dyDescent="0.25">
      <c r="A527" s="750"/>
      <c r="B527" s="270"/>
      <c r="C527" s="749"/>
      <c r="D527" s="751"/>
      <c r="E527" s="181"/>
      <c r="F527" s="193"/>
      <c r="G527" s="747"/>
      <c r="H527" s="747"/>
      <c r="I527" s="747"/>
      <c r="J527" s="747"/>
      <c r="K527" s="413"/>
      <c r="L527" s="744"/>
    </row>
    <row r="528" spans="1:12" ht="27.75" customHeight="1" x14ac:dyDescent="0.25">
      <c r="A528" s="750"/>
      <c r="B528" s="270"/>
      <c r="C528" s="749"/>
      <c r="D528" s="751"/>
      <c r="E528" s="181"/>
      <c r="F528" s="198"/>
      <c r="G528" s="747"/>
      <c r="H528" s="747"/>
      <c r="I528" s="747"/>
      <c r="J528" s="747"/>
      <c r="K528" s="413"/>
      <c r="L528" s="744"/>
    </row>
    <row r="529" spans="1:12" ht="27.75" customHeight="1" x14ac:dyDescent="0.25">
      <c r="A529" s="750"/>
      <c r="B529" s="270"/>
      <c r="C529" s="749"/>
      <c r="D529" s="751"/>
      <c r="E529" s="181"/>
      <c r="F529" s="198"/>
      <c r="G529" s="747"/>
      <c r="H529" s="747"/>
      <c r="I529" s="747"/>
      <c r="J529" s="747"/>
      <c r="K529" s="413"/>
      <c r="L529" s="744"/>
    </row>
    <row r="530" spans="1:12" ht="27.75" customHeight="1" x14ac:dyDescent="0.25">
      <c r="A530" s="750"/>
      <c r="B530" s="270"/>
      <c r="C530" s="749"/>
      <c r="D530" s="751"/>
      <c r="E530" s="181"/>
      <c r="F530" s="198"/>
      <c r="G530" s="747"/>
      <c r="H530" s="747"/>
      <c r="I530" s="747"/>
      <c r="J530" s="747"/>
      <c r="K530" s="413"/>
      <c r="L530" s="744"/>
    </row>
    <row r="531" spans="1:12" ht="27.75" customHeight="1" x14ac:dyDescent="0.25">
      <c r="A531" s="750"/>
      <c r="B531" s="270"/>
      <c r="C531" s="749"/>
      <c r="D531" s="751"/>
      <c r="E531" s="181"/>
      <c r="F531" s="198"/>
      <c r="G531" s="747"/>
      <c r="H531" s="747"/>
      <c r="I531" s="747"/>
      <c r="J531" s="747"/>
      <c r="K531" s="413"/>
      <c r="L531" s="744"/>
    </row>
    <row r="532" spans="1:12" ht="27.75" customHeight="1" x14ac:dyDescent="0.25">
      <c r="A532" s="750"/>
      <c r="B532" s="270"/>
      <c r="C532" s="749"/>
      <c r="D532" s="751"/>
      <c r="E532" s="181"/>
      <c r="F532" s="198"/>
      <c r="G532" s="747"/>
      <c r="H532" s="747"/>
      <c r="I532" s="747"/>
      <c r="J532" s="747"/>
      <c r="K532" s="413"/>
      <c r="L532" s="744"/>
    </row>
    <row r="533" spans="1:12" ht="27.75" customHeight="1" x14ac:dyDescent="0.25">
      <c r="A533" s="750"/>
      <c r="B533" s="270"/>
      <c r="C533" s="749"/>
      <c r="D533" s="751"/>
      <c r="E533" s="181"/>
      <c r="F533" s="198"/>
      <c r="G533" s="747"/>
      <c r="H533" s="747"/>
      <c r="I533" s="747"/>
      <c r="J533" s="747"/>
      <c r="K533" s="413"/>
      <c r="L533" s="744"/>
    </row>
    <row r="534" spans="1:12" ht="27.75" customHeight="1" x14ac:dyDescent="0.25">
      <c r="A534" s="750"/>
      <c r="B534" s="270"/>
      <c r="C534" s="749"/>
      <c r="D534" s="751"/>
      <c r="E534" s="181"/>
      <c r="F534" s="198"/>
      <c r="G534" s="747"/>
      <c r="H534" s="747"/>
      <c r="I534" s="747"/>
      <c r="J534" s="747"/>
      <c r="K534" s="413"/>
      <c r="L534" s="744"/>
    </row>
    <row r="535" spans="1:12" ht="27.75" customHeight="1" x14ac:dyDescent="0.25">
      <c r="A535" s="750"/>
      <c r="B535" s="270"/>
      <c r="C535" s="749"/>
      <c r="D535" s="751"/>
      <c r="E535" s="181"/>
      <c r="F535" s="193"/>
      <c r="G535" s="747"/>
      <c r="H535" s="747"/>
      <c r="I535" s="747"/>
      <c r="J535" s="747"/>
      <c r="K535" s="413"/>
      <c r="L535" s="744"/>
    </row>
    <row r="536" spans="1:12" ht="27.75" customHeight="1" x14ac:dyDescent="0.25">
      <c r="A536" s="750"/>
      <c r="B536" s="270"/>
      <c r="C536" s="749"/>
      <c r="D536" s="751"/>
      <c r="E536" s="181"/>
      <c r="F536" s="198"/>
      <c r="G536" s="747"/>
      <c r="H536" s="747"/>
      <c r="I536" s="747"/>
      <c r="J536" s="747"/>
      <c r="K536" s="413"/>
      <c r="L536" s="744"/>
    </row>
    <row r="537" spans="1:12" ht="27.75" customHeight="1" x14ac:dyDescent="0.25">
      <c r="A537" s="750"/>
      <c r="B537" s="270"/>
      <c r="C537" s="749"/>
      <c r="D537" s="751"/>
      <c r="E537" s="181"/>
      <c r="F537" s="198"/>
      <c r="G537" s="747"/>
      <c r="H537" s="747"/>
      <c r="I537" s="747"/>
      <c r="J537" s="747"/>
      <c r="K537" s="413"/>
      <c r="L537" s="744"/>
    </row>
    <row r="538" spans="1:12" ht="27.75" customHeight="1" x14ac:dyDescent="0.25">
      <c r="A538" s="750"/>
      <c r="B538" s="270"/>
      <c r="C538" s="749"/>
      <c r="D538" s="751"/>
      <c r="E538" s="181"/>
      <c r="F538" s="198"/>
      <c r="G538" s="747"/>
      <c r="H538" s="747"/>
      <c r="I538" s="747"/>
      <c r="J538" s="747"/>
      <c r="K538" s="413"/>
      <c r="L538" s="744"/>
    </row>
    <row r="539" spans="1:12" ht="27.75" customHeight="1" x14ac:dyDescent="0.25">
      <c r="A539" s="750"/>
      <c r="B539" s="270"/>
      <c r="C539" s="749"/>
      <c r="D539" s="751"/>
      <c r="E539" s="181"/>
      <c r="F539" s="198"/>
      <c r="G539" s="747"/>
      <c r="H539" s="747"/>
      <c r="I539" s="747"/>
      <c r="J539" s="747"/>
      <c r="K539" s="413"/>
      <c r="L539" s="744"/>
    </row>
    <row r="540" spans="1:12" ht="27.75" customHeight="1" x14ac:dyDescent="0.25">
      <c r="A540" s="750"/>
      <c r="B540" s="270"/>
      <c r="C540" s="749"/>
      <c r="D540" s="751"/>
      <c r="E540" s="181"/>
      <c r="F540" s="198"/>
      <c r="G540" s="747"/>
      <c r="H540" s="747"/>
      <c r="I540" s="747"/>
      <c r="J540" s="747"/>
      <c r="K540" s="413"/>
      <c r="L540" s="744"/>
    </row>
    <row r="541" spans="1:12" ht="27.75" customHeight="1" x14ac:dyDescent="0.25">
      <c r="A541" s="750"/>
      <c r="B541" s="270"/>
      <c r="C541" s="749"/>
      <c r="D541" s="751"/>
      <c r="E541" s="181"/>
      <c r="F541" s="187"/>
      <c r="G541" s="748"/>
      <c r="H541" s="748"/>
      <c r="I541" s="748"/>
      <c r="J541" s="748"/>
      <c r="K541" s="415"/>
      <c r="L541" s="744"/>
    </row>
    <row r="542" spans="1:12" ht="27.75" customHeight="1" x14ac:dyDescent="0.25">
      <c r="A542" s="750"/>
      <c r="B542" s="270"/>
      <c r="C542" s="749"/>
      <c r="D542" s="751"/>
      <c r="E542" s="181"/>
      <c r="F542" s="193"/>
      <c r="G542" s="747"/>
      <c r="H542" s="747"/>
      <c r="I542" s="747"/>
      <c r="J542" s="747"/>
      <c r="K542" s="413"/>
      <c r="L542" s="744"/>
    </row>
    <row r="543" spans="1:12" ht="27.75" customHeight="1" x14ac:dyDescent="0.25">
      <c r="A543" s="750"/>
      <c r="B543" s="270"/>
      <c r="C543" s="749"/>
      <c r="D543" s="751"/>
      <c r="E543" s="181"/>
      <c r="F543" s="193"/>
      <c r="G543" s="747"/>
      <c r="H543" s="747"/>
      <c r="I543" s="747"/>
      <c r="J543" s="747"/>
      <c r="K543" s="413"/>
      <c r="L543" s="744"/>
    </row>
    <row r="544" spans="1:12" ht="27.75" customHeight="1" x14ac:dyDescent="0.25">
      <c r="A544" s="750"/>
      <c r="B544" s="270"/>
      <c r="C544" s="749"/>
      <c r="D544" s="751"/>
      <c r="E544" s="181"/>
      <c r="F544" s="193"/>
      <c r="G544" s="194"/>
      <c r="H544" s="195"/>
      <c r="I544" s="196"/>
      <c r="J544" s="197"/>
      <c r="K544" s="414"/>
      <c r="L544" s="744"/>
    </row>
    <row r="545" spans="1:12" ht="27.75" customHeight="1" x14ac:dyDescent="0.25">
      <c r="A545" s="750"/>
      <c r="B545" s="270"/>
      <c r="C545" s="749"/>
      <c r="D545" s="751"/>
      <c r="E545" s="181"/>
      <c r="F545" s="193"/>
      <c r="G545" s="194"/>
      <c r="H545" s="195"/>
      <c r="I545" s="196"/>
      <c r="J545" s="197"/>
      <c r="K545" s="414"/>
      <c r="L545" s="744"/>
    </row>
    <row r="546" spans="1:12" ht="27.75" customHeight="1" x14ac:dyDescent="0.25">
      <c r="A546" s="750"/>
      <c r="B546" s="270"/>
      <c r="C546" s="749"/>
      <c r="D546" s="751"/>
      <c r="E546" s="181"/>
      <c r="F546" s="193"/>
      <c r="G546" s="747"/>
      <c r="H546" s="747"/>
      <c r="I546" s="747"/>
      <c r="J546" s="747"/>
      <c r="K546" s="413"/>
      <c r="L546" s="744"/>
    </row>
    <row r="547" spans="1:12" ht="27.75" customHeight="1" x14ac:dyDescent="0.25">
      <c r="A547" s="750"/>
      <c r="B547" s="270"/>
      <c r="C547" s="749"/>
      <c r="D547" s="751"/>
      <c r="E547" s="181"/>
      <c r="F547" s="193"/>
      <c r="G547" s="747"/>
      <c r="H547" s="747"/>
      <c r="I547" s="747"/>
      <c r="J547" s="747"/>
      <c r="K547" s="413"/>
      <c r="L547" s="744"/>
    </row>
    <row r="548" spans="1:12" ht="27.75" customHeight="1" x14ac:dyDescent="0.25">
      <c r="A548" s="750"/>
      <c r="B548" s="270"/>
      <c r="C548" s="749"/>
      <c r="D548" s="751"/>
      <c r="E548" s="181"/>
      <c r="F548" s="193"/>
      <c r="G548" s="747"/>
      <c r="H548" s="747"/>
      <c r="I548" s="747"/>
      <c r="J548" s="747"/>
      <c r="K548" s="413"/>
      <c r="L548" s="744"/>
    </row>
    <row r="549" spans="1:12" ht="27.75" customHeight="1" x14ac:dyDescent="0.25">
      <c r="A549" s="750"/>
      <c r="B549" s="270"/>
      <c r="C549" s="749"/>
      <c r="D549" s="751"/>
      <c r="E549" s="181"/>
      <c r="F549" s="193"/>
      <c r="G549" s="747"/>
      <c r="H549" s="747"/>
      <c r="I549" s="747"/>
      <c r="J549" s="747"/>
      <c r="K549" s="413"/>
      <c r="L549" s="744"/>
    </row>
    <row r="550" spans="1:12" ht="27.75" customHeight="1" x14ac:dyDescent="0.25">
      <c r="A550" s="750"/>
      <c r="B550" s="270"/>
      <c r="C550" s="749"/>
      <c r="D550" s="751"/>
      <c r="E550" s="181"/>
      <c r="F550" s="198"/>
      <c r="G550" s="747"/>
      <c r="H550" s="747"/>
      <c r="I550" s="747"/>
      <c r="J550" s="747"/>
      <c r="K550" s="413"/>
      <c r="L550" s="744"/>
    </row>
    <row r="551" spans="1:12" ht="27.75" customHeight="1" x14ac:dyDescent="0.25">
      <c r="A551" s="750"/>
      <c r="B551" s="270"/>
      <c r="C551" s="749"/>
      <c r="D551" s="751"/>
      <c r="E551" s="181"/>
      <c r="F551" s="198"/>
      <c r="G551" s="747"/>
      <c r="H551" s="747"/>
      <c r="I551" s="747"/>
      <c r="J551" s="747"/>
      <c r="K551" s="413"/>
      <c r="L551" s="744"/>
    </row>
    <row r="552" spans="1:12" ht="27.75" customHeight="1" x14ac:dyDescent="0.25">
      <c r="A552" s="750"/>
      <c r="B552" s="270"/>
      <c r="C552" s="749"/>
      <c r="D552" s="751"/>
      <c r="E552" s="181"/>
      <c r="F552" s="198"/>
      <c r="G552" s="747"/>
      <c r="H552" s="747"/>
      <c r="I552" s="747"/>
      <c r="J552" s="747"/>
      <c r="K552" s="413"/>
      <c r="L552" s="744"/>
    </row>
    <row r="553" spans="1:12" ht="27.75" customHeight="1" x14ac:dyDescent="0.25">
      <c r="A553" s="750"/>
      <c r="B553" s="270"/>
      <c r="C553" s="749"/>
      <c r="D553" s="751"/>
      <c r="E553" s="181"/>
      <c r="F553" s="198"/>
      <c r="G553" s="747"/>
      <c r="H553" s="747"/>
      <c r="I553" s="747"/>
      <c r="J553" s="747"/>
      <c r="K553" s="413"/>
      <c r="L553" s="744"/>
    </row>
    <row r="554" spans="1:12" ht="27.75" customHeight="1" x14ac:dyDescent="0.25">
      <c r="A554" s="750"/>
      <c r="B554" s="270"/>
      <c r="C554" s="749"/>
      <c r="D554" s="751"/>
      <c r="E554" s="181"/>
      <c r="F554" s="198"/>
      <c r="G554" s="747"/>
      <c r="H554" s="747"/>
      <c r="I554" s="747"/>
      <c r="J554" s="747"/>
      <c r="K554" s="413"/>
      <c r="L554" s="744"/>
    </row>
    <row r="555" spans="1:12" ht="27.75" customHeight="1" x14ac:dyDescent="0.25">
      <c r="A555" s="750"/>
      <c r="B555" s="270"/>
      <c r="C555" s="749"/>
      <c r="D555" s="751"/>
      <c r="E555" s="181"/>
      <c r="F555" s="198"/>
      <c r="G555" s="747"/>
      <c r="H555" s="747"/>
      <c r="I555" s="747"/>
      <c r="J555" s="747"/>
      <c r="K555" s="413"/>
      <c r="L555" s="744"/>
    </row>
    <row r="556" spans="1:12" ht="27.75" customHeight="1" x14ac:dyDescent="0.25">
      <c r="A556" s="750"/>
      <c r="B556" s="270"/>
      <c r="C556" s="749"/>
      <c r="D556" s="751"/>
      <c r="E556" s="181"/>
      <c r="F556" s="198"/>
      <c r="G556" s="747"/>
      <c r="H556" s="747"/>
      <c r="I556" s="747"/>
      <c r="J556" s="747"/>
      <c r="K556" s="413"/>
      <c r="L556" s="744"/>
    </row>
    <row r="557" spans="1:12" ht="27.75" customHeight="1" x14ac:dyDescent="0.25">
      <c r="A557" s="750"/>
      <c r="B557" s="270"/>
      <c r="C557" s="749"/>
      <c r="D557" s="751"/>
      <c r="E557" s="181"/>
      <c r="F557" s="193"/>
      <c r="G557" s="747"/>
      <c r="H557" s="747"/>
      <c r="I557" s="747"/>
      <c r="J557" s="747"/>
      <c r="K557" s="413"/>
      <c r="L557" s="744"/>
    </row>
    <row r="558" spans="1:12" ht="27.75" customHeight="1" x14ac:dyDescent="0.25">
      <c r="A558" s="750"/>
      <c r="B558" s="270"/>
      <c r="C558" s="749"/>
      <c r="D558" s="751"/>
      <c r="E558" s="181"/>
      <c r="F558" s="198"/>
      <c r="G558" s="747"/>
      <c r="H558" s="747"/>
      <c r="I558" s="747"/>
      <c r="J558" s="747"/>
      <c r="K558" s="413"/>
      <c r="L558" s="744"/>
    </row>
    <row r="559" spans="1:12" ht="27.75" customHeight="1" x14ac:dyDescent="0.25">
      <c r="A559" s="750"/>
      <c r="B559" s="270"/>
      <c r="C559" s="749"/>
      <c r="D559" s="751"/>
      <c r="E559" s="181"/>
      <c r="F559" s="198"/>
      <c r="G559" s="747"/>
      <c r="H559" s="747"/>
      <c r="I559" s="747"/>
      <c r="J559" s="747"/>
      <c r="K559" s="413"/>
      <c r="L559" s="744"/>
    </row>
    <row r="560" spans="1:12" ht="27.75" customHeight="1" x14ac:dyDescent="0.25">
      <c r="A560" s="750"/>
      <c r="B560" s="270"/>
      <c r="C560" s="749"/>
      <c r="D560" s="751"/>
      <c r="E560" s="181"/>
      <c r="F560" s="198"/>
      <c r="G560" s="747"/>
      <c r="H560" s="747"/>
      <c r="I560" s="747"/>
      <c r="J560" s="747"/>
      <c r="K560" s="413"/>
      <c r="L560" s="744"/>
    </row>
    <row r="561" spans="1:12" ht="27.75" customHeight="1" x14ac:dyDescent="0.25">
      <c r="A561" s="750"/>
      <c r="B561" s="270"/>
      <c r="C561" s="749"/>
      <c r="D561" s="751"/>
      <c r="E561" s="181"/>
      <c r="F561" s="198"/>
      <c r="G561" s="747"/>
      <c r="H561" s="747"/>
      <c r="I561" s="747"/>
      <c r="J561" s="747"/>
      <c r="K561" s="413"/>
      <c r="L561" s="744"/>
    </row>
    <row r="562" spans="1:12" ht="27.75" customHeight="1" x14ac:dyDescent="0.25">
      <c r="A562" s="750"/>
      <c r="B562" s="270"/>
      <c r="C562" s="749"/>
      <c r="D562" s="751"/>
      <c r="E562" s="181"/>
      <c r="F562" s="198"/>
      <c r="G562" s="747"/>
      <c r="H562" s="747"/>
      <c r="I562" s="747"/>
      <c r="J562" s="747"/>
      <c r="K562" s="413"/>
      <c r="L562" s="744"/>
    </row>
    <row r="563" spans="1:12" ht="27.75" customHeight="1" x14ac:dyDescent="0.25">
      <c r="A563" s="750"/>
      <c r="B563" s="270"/>
      <c r="C563" s="749"/>
      <c r="D563" s="751"/>
      <c r="E563" s="181"/>
      <c r="F563" s="187"/>
      <c r="G563" s="748"/>
      <c r="H563" s="748"/>
      <c r="I563" s="748"/>
      <c r="J563" s="748"/>
      <c r="K563" s="415"/>
      <c r="L563" s="744"/>
    </row>
    <row r="564" spans="1:12" ht="27.75" customHeight="1" x14ac:dyDescent="0.25">
      <c r="A564" s="750"/>
      <c r="B564" s="270"/>
      <c r="C564" s="749"/>
      <c r="D564" s="751"/>
      <c r="E564" s="181"/>
      <c r="F564" s="193"/>
      <c r="G564" s="747"/>
      <c r="H564" s="747"/>
      <c r="I564" s="747"/>
      <c r="J564" s="747"/>
      <c r="K564" s="413"/>
      <c r="L564" s="744"/>
    </row>
    <row r="565" spans="1:12" ht="27.75" customHeight="1" x14ac:dyDescent="0.25">
      <c r="A565" s="750"/>
      <c r="B565" s="270"/>
      <c r="C565" s="749"/>
      <c r="D565" s="751"/>
      <c r="E565" s="181"/>
      <c r="F565" s="193"/>
      <c r="G565" s="747"/>
      <c r="H565" s="747"/>
      <c r="I565" s="747"/>
      <c r="J565" s="747"/>
      <c r="K565" s="413"/>
      <c r="L565" s="744"/>
    </row>
    <row r="566" spans="1:12" ht="27.75" customHeight="1" x14ac:dyDescent="0.25">
      <c r="A566" s="750"/>
      <c r="B566" s="270"/>
      <c r="C566" s="749"/>
      <c r="D566" s="751"/>
      <c r="E566" s="181"/>
      <c r="F566" s="193"/>
      <c r="G566" s="194"/>
      <c r="H566" s="195"/>
      <c r="I566" s="196"/>
      <c r="J566" s="197"/>
      <c r="K566" s="414"/>
      <c r="L566" s="744"/>
    </row>
    <row r="567" spans="1:12" ht="27.75" customHeight="1" x14ac:dyDescent="0.25">
      <c r="A567" s="750"/>
      <c r="B567" s="270"/>
      <c r="C567" s="749"/>
      <c r="D567" s="751"/>
      <c r="E567" s="181"/>
      <c r="F567" s="193"/>
      <c r="G567" s="194"/>
      <c r="H567" s="195"/>
      <c r="I567" s="196"/>
      <c r="J567" s="197"/>
      <c r="K567" s="414"/>
      <c r="L567" s="744"/>
    </row>
    <row r="568" spans="1:12" ht="27.75" customHeight="1" x14ac:dyDescent="0.25">
      <c r="A568" s="750"/>
      <c r="B568" s="270"/>
      <c r="C568" s="749"/>
      <c r="D568" s="751"/>
      <c r="E568" s="181"/>
      <c r="F568" s="193"/>
      <c r="G568" s="747"/>
      <c r="H568" s="747"/>
      <c r="I568" s="747"/>
      <c r="J568" s="747"/>
      <c r="K568" s="413"/>
      <c r="L568" s="744"/>
    </row>
    <row r="569" spans="1:12" ht="27.75" customHeight="1" x14ac:dyDescent="0.25">
      <c r="A569" s="750"/>
      <c r="B569" s="270"/>
      <c r="C569" s="749"/>
      <c r="D569" s="751"/>
      <c r="E569" s="181"/>
      <c r="F569" s="193"/>
      <c r="G569" s="747"/>
      <c r="H569" s="747"/>
      <c r="I569" s="747"/>
      <c r="J569" s="747"/>
      <c r="K569" s="413"/>
      <c r="L569" s="744"/>
    </row>
    <row r="570" spans="1:12" ht="27.75" customHeight="1" x14ac:dyDescent="0.25">
      <c r="A570" s="750"/>
      <c r="B570" s="270"/>
      <c r="C570" s="749"/>
      <c r="D570" s="751"/>
      <c r="E570" s="181"/>
      <c r="F570" s="193"/>
      <c r="G570" s="747"/>
      <c r="H570" s="747"/>
      <c r="I570" s="747"/>
      <c r="J570" s="747"/>
      <c r="K570" s="413"/>
      <c r="L570" s="744"/>
    </row>
    <row r="571" spans="1:12" ht="27.75" customHeight="1" x14ac:dyDescent="0.25">
      <c r="A571" s="750"/>
      <c r="B571" s="270"/>
      <c r="C571" s="749"/>
      <c r="D571" s="751"/>
      <c r="E571" s="181"/>
      <c r="F571" s="193"/>
      <c r="G571" s="747"/>
      <c r="H571" s="747"/>
      <c r="I571" s="747"/>
      <c r="J571" s="747"/>
      <c r="K571" s="413"/>
      <c r="L571" s="744"/>
    </row>
    <row r="572" spans="1:12" ht="27.75" customHeight="1" x14ac:dyDescent="0.25">
      <c r="A572" s="750"/>
      <c r="B572" s="270"/>
      <c r="C572" s="749"/>
      <c r="D572" s="751"/>
      <c r="E572" s="181"/>
      <c r="F572" s="198"/>
      <c r="G572" s="747"/>
      <c r="H572" s="747"/>
      <c r="I572" s="747"/>
      <c r="J572" s="747"/>
      <c r="K572" s="413"/>
      <c r="L572" s="744"/>
    </row>
    <row r="573" spans="1:12" ht="27.75" customHeight="1" x14ac:dyDescent="0.25">
      <c r="A573" s="750"/>
      <c r="B573" s="270"/>
      <c r="C573" s="749"/>
      <c r="D573" s="751"/>
      <c r="E573" s="181"/>
      <c r="F573" s="198"/>
      <c r="G573" s="747"/>
      <c r="H573" s="747"/>
      <c r="I573" s="747"/>
      <c r="J573" s="747"/>
      <c r="K573" s="413"/>
      <c r="L573" s="744"/>
    </row>
    <row r="574" spans="1:12" ht="27.75" customHeight="1" x14ac:dyDescent="0.25">
      <c r="A574" s="750"/>
      <c r="B574" s="270"/>
      <c r="C574" s="749"/>
      <c r="D574" s="751"/>
      <c r="E574" s="181"/>
      <c r="F574" s="198"/>
      <c r="G574" s="747"/>
      <c r="H574" s="747"/>
      <c r="I574" s="747"/>
      <c r="J574" s="747"/>
      <c r="K574" s="413"/>
      <c r="L574" s="744"/>
    </row>
    <row r="575" spans="1:12" ht="27.75" customHeight="1" x14ac:dyDescent="0.25">
      <c r="A575" s="750"/>
      <c r="B575" s="270"/>
      <c r="C575" s="749"/>
      <c r="D575" s="751"/>
      <c r="E575" s="181"/>
      <c r="F575" s="198"/>
      <c r="G575" s="747"/>
      <c r="H575" s="747"/>
      <c r="I575" s="747"/>
      <c r="J575" s="747"/>
      <c r="K575" s="413"/>
      <c r="L575" s="744"/>
    </row>
    <row r="576" spans="1:12" ht="27.75" customHeight="1" x14ac:dyDescent="0.25">
      <c r="A576" s="750"/>
      <c r="B576" s="270"/>
      <c r="C576" s="749"/>
      <c r="D576" s="751"/>
      <c r="E576" s="181"/>
      <c r="F576" s="198"/>
      <c r="G576" s="747"/>
      <c r="H576" s="747"/>
      <c r="I576" s="747"/>
      <c r="J576" s="747"/>
      <c r="K576" s="413"/>
      <c r="L576" s="744"/>
    </row>
    <row r="577" spans="1:12" ht="27.75" customHeight="1" x14ac:dyDescent="0.25">
      <c r="A577" s="750"/>
      <c r="B577" s="270"/>
      <c r="C577" s="749"/>
      <c r="D577" s="751"/>
      <c r="E577" s="181"/>
      <c r="F577" s="198"/>
      <c r="G577" s="747"/>
      <c r="H577" s="747"/>
      <c r="I577" s="747"/>
      <c r="J577" s="747"/>
      <c r="K577" s="413"/>
      <c r="L577" s="744"/>
    </row>
    <row r="578" spans="1:12" ht="27.75" customHeight="1" x14ac:dyDescent="0.25">
      <c r="A578" s="750"/>
      <c r="B578" s="270"/>
      <c r="C578" s="749"/>
      <c r="D578" s="751"/>
      <c r="E578" s="181"/>
      <c r="F578" s="198"/>
      <c r="G578" s="747"/>
      <c r="H578" s="747"/>
      <c r="I578" s="747"/>
      <c r="J578" s="747"/>
      <c r="K578" s="413"/>
      <c r="L578" s="744"/>
    </row>
    <row r="579" spans="1:12" ht="27.75" customHeight="1" x14ac:dyDescent="0.25">
      <c r="A579" s="750"/>
      <c r="B579" s="270"/>
      <c r="C579" s="749"/>
      <c r="D579" s="751"/>
      <c r="E579" s="181"/>
      <c r="F579" s="193"/>
      <c r="G579" s="747"/>
      <c r="H579" s="747"/>
      <c r="I579" s="747"/>
      <c r="J579" s="747"/>
      <c r="K579" s="413"/>
      <c r="L579" s="744"/>
    </row>
    <row r="580" spans="1:12" ht="27.75" customHeight="1" x14ac:dyDescent="0.25">
      <c r="A580" s="750"/>
      <c r="B580" s="270"/>
      <c r="C580" s="749"/>
      <c r="D580" s="751"/>
      <c r="E580" s="181"/>
      <c r="F580" s="198"/>
      <c r="G580" s="747"/>
      <c r="H580" s="747"/>
      <c r="I580" s="747"/>
      <c r="J580" s="747"/>
      <c r="K580" s="413"/>
      <c r="L580" s="744"/>
    </row>
    <row r="581" spans="1:12" ht="27.75" customHeight="1" x14ac:dyDescent="0.25">
      <c r="A581" s="750"/>
      <c r="B581" s="270"/>
      <c r="C581" s="749"/>
      <c r="D581" s="751"/>
      <c r="E581" s="181"/>
      <c r="F581" s="198"/>
      <c r="G581" s="747"/>
      <c r="H581" s="747"/>
      <c r="I581" s="747"/>
      <c r="J581" s="747"/>
      <c r="K581" s="413"/>
      <c r="L581" s="744"/>
    </row>
    <row r="582" spans="1:12" ht="27.75" customHeight="1" x14ac:dyDescent="0.25">
      <c r="A582" s="750"/>
      <c r="B582" s="270"/>
      <c r="C582" s="749"/>
      <c r="D582" s="751"/>
      <c r="E582" s="181"/>
      <c r="F582" s="198"/>
      <c r="G582" s="747"/>
      <c r="H582" s="747"/>
      <c r="I582" s="747"/>
      <c r="J582" s="747"/>
      <c r="K582" s="413"/>
      <c r="L582" s="744"/>
    </row>
    <row r="583" spans="1:12" ht="27.75" customHeight="1" x14ac:dyDescent="0.25">
      <c r="A583" s="750"/>
      <c r="B583" s="270"/>
      <c r="C583" s="749"/>
      <c r="D583" s="751"/>
      <c r="E583" s="181"/>
      <c r="F583" s="198"/>
      <c r="G583" s="747"/>
      <c r="H583" s="747"/>
      <c r="I583" s="747"/>
      <c r="J583" s="747"/>
      <c r="K583" s="413"/>
      <c r="L583" s="744"/>
    </row>
    <row r="584" spans="1:12" ht="27.75" customHeight="1" x14ac:dyDescent="0.25">
      <c r="A584" s="750"/>
      <c r="B584" s="270"/>
      <c r="C584" s="749"/>
      <c r="D584" s="751"/>
      <c r="E584" s="181"/>
      <c r="F584" s="198"/>
      <c r="G584" s="747"/>
      <c r="H584" s="747"/>
      <c r="I584" s="747"/>
      <c r="J584" s="747"/>
      <c r="K584" s="413"/>
      <c r="L584" s="744"/>
    </row>
    <row r="585" spans="1:12" ht="27.75" customHeight="1" x14ac:dyDescent="0.25">
      <c r="A585" s="750"/>
      <c r="B585" s="270"/>
      <c r="C585" s="749"/>
      <c r="D585" s="751"/>
      <c r="E585" s="181"/>
      <c r="F585" s="187"/>
      <c r="G585" s="748"/>
      <c r="H585" s="748"/>
      <c r="I585" s="748"/>
      <c r="J585" s="748"/>
      <c r="K585" s="415"/>
      <c r="L585" s="744"/>
    </row>
    <row r="586" spans="1:12" ht="27.75" customHeight="1" x14ac:dyDescent="0.3">
      <c r="A586" s="191"/>
      <c r="B586" s="191"/>
      <c r="C586" s="376"/>
      <c r="D586" s="71"/>
      <c r="E586" s="71"/>
      <c r="F586" s="199"/>
      <c r="G586" s="200"/>
      <c r="H586" s="200"/>
      <c r="I586" s="200"/>
      <c r="J586" s="200"/>
    </row>
    <row r="587" spans="1:12" ht="27.75" customHeight="1" x14ac:dyDescent="0.3">
      <c r="A587" s="191"/>
      <c r="B587" s="191"/>
      <c r="C587" s="376"/>
      <c r="D587" s="71"/>
      <c r="E587" s="71"/>
      <c r="F587" s="199"/>
      <c r="G587" s="200"/>
      <c r="H587" s="200"/>
      <c r="I587" s="200"/>
      <c r="J587" s="200"/>
    </row>
    <row r="588" spans="1:12" ht="27.75" customHeight="1" x14ac:dyDescent="0.3">
      <c r="A588" s="191"/>
      <c r="B588" s="191"/>
      <c r="C588" s="376"/>
      <c r="D588" s="71"/>
      <c r="E588" s="71"/>
      <c r="F588" s="199"/>
      <c r="G588" s="200"/>
      <c r="H588" s="200"/>
      <c r="I588" s="200"/>
      <c r="J588" s="200"/>
    </row>
    <row r="589" spans="1:12" ht="27.75" customHeight="1" x14ac:dyDescent="0.3">
      <c r="A589" s="191"/>
      <c r="B589" s="191"/>
      <c r="C589" s="376"/>
      <c r="D589" s="71"/>
      <c r="E589" s="71"/>
      <c r="F589" s="199"/>
      <c r="G589" s="200"/>
      <c r="H589" s="200"/>
      <c r="I589" s="200"/>
      <c r="J589" s="200"/>
    </row>
    <row r="590" spans="1:12" ht="27.75" customHeight="1" x14ac:dyDescent="0.3">
      <c r="A590" s="191"/>
      <c r="B590" s="191"/>
      <c r="C590" s="376"/>
      <c r="D590" s="71"/>
      <c r="E590" s="71"/>
      <c r="F590" s="199"/>
      <c r="G590" s="200"/>
      <c r="H590" s="200"/>
      <c r="I590" s="200"/>
      <c r="J590" s="200"/>
    </row>
    <row r="591" spans="1:12" ht="27.75" customHeight="1" x14ac:dyDescent="0.3">
      <c r="A591" s="191"/>
      <c r="B591" s="191"/>
      <c r="C591" s="376"/>
      <c r="D591" s="71"/>
      <c r="E591" s="71"/>
      <c r="F591" s="199"/>
      <c r="G591" s="200"/>
      <c r="H591" s="200"/>
      <c r="I591" s="200"/>
      <c r="J591" s="200"/>
    </row>
    <row r="592" spans="1:12" ht="27.75" customHeight="1" x14ac:dyDescent="0.3">
      <c r="A592" s="191"/>
      <c r="B592" s="191"/>
      <c r="C592" s="376"/>
      <c r="D592" s="71"/>
      <c r="E592" s="71"/>
      <c r="F592" s="199"/>
      <c r="G592" s="200"/>
      <c r="H592" s="200"/>
      <c r="I592" s="200"/>
      <c r="J592" s="200"/>
    </row>
    <row r="593" spans="1:10" ht="27.75" customHeight="1" x14ac:dyDescent="0.3">
      <c r="A593" s="191"/>
      <c r="B593" s="191"/>
      <c r="C593" s="376"/>
      <c r="D593" s="71"/>
      <c r="E593" s="71"/>
      <c r="F593" s="199"/>
      <c r="G593" s="200"/>
      <c r="H593" s="200"/>
      <c r="I593" s="200"/>
      <c r="J593" s="200"/>
    </row>
    <row r="594" spans="1:10" ht="27.75" customHeight="1" x14ac:dyDescent="0.3">
      <c r="A594" s="191"/>
      <c r="B594" s="191"/>
      <c r="C594" s="376"/>
      <c r="D594" s="71"/>
      <c r="E594" s="71"/>
      <c r="F594" s="199"/>
      <c r="G594" s="200"/>
      <c r="H594" s="200"/>
      <c r="I594" s="200"/>
      <c r="J594" s="200"/>
    </row>
    <row r="595" spans="1:10" ht="27.75" customHeight="1" x14ac:dyDescent="0.3">
      <c r="A595" s="191"/>
      <c r="B595" s="191"/>
      <c r="C595" s="376"/>
      <c r="D595" s="71"/>
      <c r="E595" s="71"/>
      <c r="F595" s="199"/>
      <c r="G595" s="200"/>
      <c r="H595" s="200"/>
      <c r="I595" s="200"/>
      <c r="J595" s="200"/>
    </row>
    <row r="596" spans="1:10" ht="27.75" customHeight="1" x14ac:dyDescent="0.3">
      <c r="A596" s="191"/>
      <c r="B596" s="191"/>
      <c r="C596" s="376"/>
      <c r="D596" s="71"/>
      <c r="E596" s="71"/>
      <c r="F596" s="199"/>
      <c r="G596" s="200"/>
      <c r="H596" s="200"/>
      <c r="I596" s="200"/>
      <c r="J596" s="200"/>
    </row>
    <row r="597" spans="1:10" ht="27.75" customHeight="1" x14ac:dyDescent="0.3">
      <c r="A597" s="191"/>
      <c r="B597" s="191"/>
      <c r="C597" s="376"/>
      <c r="D597" s="71"/>
      <c r="E597" s="71"/>
      <c r="F597" s="199"/>
      <c r="G597" s="200"/>
      <c r="H597" s="200"/>
      <c r="I597" s="200"/>
      <c r="J597" s="200"/>
    </row>
    <row r="598" spans="1:10" ht="27.75" customHeight="1" x14ac:dyDescent="0.3">
      <c r="A598" s="191"/>
      <c r="B598" s="191"/>
      <c r="C598" s="376"/>
      <c r="D598" s="71"/>
      <c r="E598" s="71"/>
      <c r="F598" s="199"/>
      <c r="G598" s="200"/>
      <c r="H598" s="200"/>
      <c r="I598" s="200"/>
      <c r="J598" s="200"/>
    </row>
    <row r="599" spans="1:10" ht="27.75" customHeight="1" x14ac:dyDescent="0.3">
      <c r="A599" s="191"/>
      <c r="B599" s="191"/>
      <c r="C599" s="376"/>
      <c r="D599" s="71"/>
      <c r="E599" s="71"/>
      <c r="F599" s="199"/>
      <c r="G599" s="200"/>
      <c r="H599" s="200"/>
      <c r="I599" s="200"/>
      <c r="J599" s="200"/>
    </row>
    <row r="600" spans="1:10" ht="27.75" customHeight="1" x14ac:dyDescent="0.3">
      <c r="A600" s="191"/>
      <c r="B600" s="191"/>
      <c r="C600" s="376"/>
      <c r="D600" s="71"/>
      <c r="E600" s="71"/>
      <c r="F600" s="199"/>
      <c r="G600" s="200"/>
      <c r="H600" s="200"/>
      <c r="I600" s="200"/>
      <c r="J600" s="200"/>
    </row>
    <row r="601" spans="1:10" ht="27.75" customHeight="1" x14ac:dyDescent="0.3">
      <c r="A601" s="191"/>
      <c r="B601" s="191"/>
      <c r="C601" s="376"/>
      <c r="D601" s="71"/>
      <c r="E601" s="71"/>
      <c r="F601" s="199"/>
      <c r="G601" s="200"/>
      <c r="H601" s="200"/>
      <c r="I601" s="200"/>
      <c r="J601" s="200"/>
    </row>
    <row r="602" spans="1:10" ht="27.75" customHeight="1" x14ac:dyDescent="0.3">
      <c r="A602" s="191"/>
      <c r="B602" s="191"/>
      <c r="C602" s="376"/>
      <c r="D602" s="71"/>
      <c r="E602" s="71"/>
      <c r="F602" s="199"/>
      <c r="G602" s="200"/>
      <c r="H602" s="200"/>
      <c r="I602" s="200"/>
      <c r="J602" s="200"/>
    </row>
    <row r="603" spans="1:10" ht="27.75" customHeight="1" x14ac:dyDescent="0.3">
      <c r="A603" s="191"/>
      <c r="B603" s="191"/>
      <c r="C603" s="376"/>
      <c r="D603" s="71"/>
      <c r="E603" s="71"/>
      <c r="F603" s="199"/>
      <c r="G603" s="200"/>
      <c r="H603" s="200"/>
      <c r="I603" s="200"/>
      <c r="J603" s="200"/>
    </row>
    <row r="604" spans="1:10" ht="27.75" customHeight="1" x14ac:dyDescent="0.3">
      <c r="A604" s="191"/>
      <c r="B604" s="191"/>
      <c r="C604" s="376"/>
      <c r="D604" s="71"/>
      <c r="E604" s="71"/>
      <c r="F604" s="199"/>
      <c r="G604" s="200"/>
      <c r="H604" s="200"/>
      <c r="I604" s="200"/>
      <c r="J604" s="200"/>
    </row>
    <row r="605" spans="1:10" ht="27.75" customHeight="1" x14ac:dyDescent="0.3">
      <c r="A605" s="191"/>
      <c r="B605" s="191"/>
      <c r="C605" s="376"/>
      <c r="D605" s="71"/>
      <c r="E605" s="71"/>
      <c r="F605" s="199"/>
      <c r="G605" s="200"/>
      <c r="H605" s="200"/>
      <c r="I605" s="200"/>
      <c r="J605" s="200"/>
    </row>
    <row r="606" spans="1:10" ht="27.75" customHeight="1" x14ac:dyDescent="0.3">
      <c r="A606" s="191"/>
      <c r="B606" s="191"/>
      <c r="C606" s="376"/>
      <c r="D606" s="71"/>
      <c r="E606" s="71"/>
      <c r="F606" s="199"/>
      <c r="G606" s="200"/>
      <c r="H606" s="200"/>
      <c r="I606" s="200"/>
      <c r="J606" s="200"/>
    </row>
    <row r="607" spans="1:10" ht="27.75" customHeight="1" x14ac:dyDescent="0.3">
      <c r="A607" s="191"/>
      <c r="B607" s="191"/>
      <c r="C607" s="376"/>
      <c r="D607" s="71"/>
      <c r="E607" s="71"/>
      <c r="F607" s="199"/>
      <c r="G607" s="200"/>
      <c r="H607" s="200"/>
      <c r="I607" s="200"/>
      <c r="J607" s="200"/>
    </row>
    <row r="608" spans="1:10" ht="27.75" customHeight="1" x14ac:dyDescent="0.3">
      <c r="A608" s="191"/>
      <c r="B608" s="191"/>
      <c r="C608" s="376"/>
      <c r="D608" s="71"/>
      <c r="E608" s="71"/>
      <c r="F608" s="199"/>
      <c r="G608" s="200"/>
      <c r="H608" s="200"/>
      <c r="I608" s="200"/>
      <c r="J608" s="200"/>
    </row>
    <row r="609" spans="1:10" ht="27.75" customHeight="1" x14ac:dyDescent="0.3">
      <c r="A609" s="191"/>
      <c r="B609" s="191"/>
      <c r="C609" s="376"/>
      <c r="D609" s="71"/>
      <c r="E609" s="71"/>
      <c r="F609" s="199"/>
      <c r="G609" s="200"/>
      <c r="H609" s="200"/>
      <c r="I609" s="200"/>
      <c r="J609" s="200"/>
    </row>
    <row r="610" spans="1:10" ht="27.75" customHeight="1" x14ac:dyDescent="0.3">
      <c r="A610" s="191"/>
      <c r="B610" s="191"/>
      <c r="C610" s="376"/>
      <c r="D610" s="71"/>
      <c r="E610" s="71"/>
      <c r="F610" s="199"/>
      <c r="G610" s="200"/>
      <c r="H610" s="200"/>
      <c r="I610" s="200"/>
      <c r="J610" s="200"/>
    </row>
    <row r="611" spans="1:10" ht="27.75" customHeight="1" x14ac:dyDescent="0.3">
      <c r="A611" s="191"/>
      <c r="B611" s="191"/>
      <c r="C611" s="376"/>
      <c r="D611" s="71"/>
      <c r="E611" s="71"/>
      <c r="F611" s="199"/>
      <c r="G611" s="200"/>
      <c r="H611" s="200"/>
      <c r="I611" s="200"/>
      <c r="J611" s="200"/>
    </row>
    <row r="612" spans="1:10" ht="27.75" customHeight="1" x14ac:dyDescent="0.3">
      <c r="A612" s="191"/>
      <c r="B612" s="191"/>
      <c r="C612" s="376"/>
      <c r="D612" s="71"/>
      <c r="E612" s="71"/>
      <c r="F612" s="199"/>
      <c r="G612" s="200"/>
      <c r="H612" s="200"/>
      <c r="I612" s="200"/>
      <c r="J612" s="200"/>
    </row>
    <row r="613" spans="1:10" ht="27.75" customHeight="1" x14ac:dyDescent="0.3">
      <c r="A613" s="191"/>
      <c r="B613" s="191"/>
      <c r="C613" s="376"/>
      <c r="D613" s="71"/>
      <c r="E613" s="71"/>
      <c r="F613" s="199"/>
      <c r="G613" s="200"/>
      <c r="H613" s="200"/>
      <c r="I613" s="200"/>
      <c r="J613" s="200"/>
    </row>
    <row r="614" spans="1:10" ht="27.75" customHeight="1" x14ac:dyDescent="0.3">
      <c r="A614" s="191"/>
      <c r="B614" s="191"/>
      <c r="C614" s="376"/>
      <c r="D614" s="71"/>
      <c r="E614" s="71"/>
      <c r="F614" s="199"/>
      <c r="G614" s="200"/>
      <c r="H614" s="200"/>
      <c r="I614" s="200"/>
      <c r="J614" s="200"/>
    </row>
    <row r="615" spans="1:10" ht="27.75" customHeight="1" x14ac:dyDescent="0.3">
      <c r="A615" s="191"/>
      <c r="B615" s="191"/>
      <c r="C615" s="376"/>
      <c r="D615" s="71"/>
      <c r="E615" s="71"/>
      <c r="F615" s="199"/>
      <c r="G615" s="200"/>
      <c r="H615" s="200"/>
      <c r="I615" s="200"/>
      <c r="J615" s="200"/>
    </row>
    <row r="616" spans="1:10" ht="27.75" customHeight="1" x14ac:dyDescent="0.3">
      <c r="A616" s="191"/>
      <c r="B616" s="191"/>
      <c r="C616" s="376"/>
      <c r="D616" s="71"/>
      <c r="E616" s="71"/>
      <c r="F616" s="199"/>
      <c r="G616" s="200"/>
      <c r="H616" s="200"/>
      <c r="I616" s="200"/>
      <c r="J616" s="200"/>
    </row>
    <row r="617" spans="1:10" ht="27.75" customHeight="1" x14ac:dyDescent="0.3">
      <c r="A617" s="191"/>
      <c r="B617" s="191"/>
      <c r="C617" s="376"/>
      <c r="D617" s="71"/>
      <c r="E617" s="71"/>
      <c r="F617" s="199"/>
      <c r="G617" s="200"/>
      <c r="H617" s="200"/>
      <c r="I617" s="200"/>
      <c r="J617" s="200"/>
    </row>
    <row r="618" spans="1:10" ht="27.75" customHeight="1" x14ac:dyDescent="0.3">
      <c r="A618" s="191"/>
      <c r="B618" s="191"/>
      <c r="C618" s="376"/>
      <c r="D618" s="71"/>
      <c r="E618" s="71"/>
      <c r="F618" s="199"/>
      <c r="G618" s="200"/>
      <c r="H618" s="200"/>
      <c r="I618" s="200"/>
      <c r="J618" s="200"/>
    </row>
    <row r="619" spans="1:10" ht="27.75" customHeight="1" x14ac:dyDescent="0.3">
      <c r="A619" s="191"/>
      <c r="B619" s="191"/>
      <c r="C619" s="376"/>
      <c r="D619" s="71"/>
      <c r="E619" s="71"/>
      <c r="F619" s="199"/>
      <c r="G619" s="200"/>
      <c r="H619" s="200"/>
      <c r="I619" s="200"/>
      <c r="J619" s="200"/>
    </row>
    <row r="620" spans="1:10" ht="27.75" customHeight="1" x14ac:dyDescent="0.3">
      <c r="A620" s="191"/>
      <c r="B620" s="191"/>
      <c r="C620" s="376"/>
      <c r="D620" s="71"/>
      <c r="E620" s="71"/>
      <c r="F620" s="199"/>
      <c r="G620" s="200"/>
      <c r="H620" s="200"/>
      <c r="I620" s="200"/>
      <c r="J620" s="200"/>
    </row>
    <row r="621" spans="1:10" ht="27.75" customHeight="1" x14ac:dyDescent="0.3">
      <c r="A621" s="191"/>
      <c r="B621" s="191"/>
      <c r="C621" s="376"/>
      <c r="D621" s="71"/>
      <c r="E621" s="71"/>
      <c r="F621" s="199"/>
      <c r="G621" s="200"/>
      <c r="H621" s="200"/>
      <c r="I621" s="200"/>
      <c r="J621" s="200"/>
    </row>
    <row r="622" spans="1:10" ht="27.75" customHeight="1" x14ac:dyDescent="0.3">
      <c r="A622" s="191"/>
      <c r="B622" s="191"/>
      <c r="C622" s="376"/>
      <c r="D622" s="71"/>
      <c r="E622" s="71"/>
      <c r="F622" s="199"/>
      <c r="G622" s="200"/>
      <c r="H622" s="200"/>
      <c r="I622" s="200"/>
      <c r="J622" s="200"/>
    </row>
    <row r="623" spans="1:10" ht="27.75" customHeight="1" x14ac:dyDescent="0.3">
      <c r="A623" s="191"/>
      <c r="B623" s="191"/>
      <c r="C623" s="376"/>
      <c r="D623" s="71"/>
      <c r="E623" s="71"/>
      <c r="F623" s="199"/>
      <c r="G623" s="200"/>
      <c r="H623" s="200"/>
      <c r="I623" s="200"/>
      <c r="J623" s="200"/>
    </row>
    <row r="624" spans="1:10" ht="27.75" customHeight="1" x14ac:dyDescent="0.3">
      <c r="A624" s="191"/>
      <c r="B624" s="191"/>
      <c r="C624" s="376"/>
      <c r="D624" s="71"/>
      <c r="E624" s="71"/>
      <c r="F624" s="199"/>
      <c r="G624" s="200"/>
      <c r="H624" s="200"/>
      <c r="I624" s="200"/>
      <c r="J624" s="200"/>
    </row>
    <row r="625" spans="1:10" ht="27.75" customHeight="1" x14ac:dyDescent="0.3">
      <c r="A625" s="191"/>
      <c r="B625" s="191"/>
      <c r="C625" s="376"/>
      <c r="D625" s="71"/>
      <c r="E625" s="71"/>
      <c r="F625" s="199"/>
      <c r="G625" s="200"/>
      <c r="H625" s="200"/>
      <c r="I625" s="200"/>
      <c r="J625" s="200"/>
    </row>
    <row r="626" spans="1:10" ht="27.75" customHeight="1" x14ac:dyDescent="0.3">
      <c r="A626" s="191"/>
      <c r="B626" s="191"/>
      <c r="C626" s="376"/>
      <c r="D626" s="71"/>
      <c r="E626" s="71"/>
      <c r="F626" s="199"/>
      <c r="G626" s="200"/>
      <c r="H626" s="200"/>
      <c r="I626" s="200"/>
      <c r="J626" s="200"/>
    </row>
    <row r="627" spans="1:10" ht="27.75" customHeight="1" x14ac:dyDescent="0.3">
      <c r="A627" s="191"/>
      <c r="B627" s="191"/>
      <c r="C627" s="376"/>
      <c r="D627" s="71"/>
      <c r="E627" s="71"/>
      <c r="F627" s="199"/>
      <c r="G627" s="200"/>
      <c r="H627" s="200"/>
      <c r="I627" s="200"/>
      <c r="J627" s="200"/>
    </row>
    <row r="628" spans="1:10" ht="27.75" customHeight="1" x14ac:dyDescent="0.3">
      <c r="A628" s="191"/>
      <c r="B628" s="191"/>
      <c r="C628" s="376"/>
      <c r="D628" s="71"/>
      <c r="E628" s="71"/>
      <c r="F628" s="199"/>
      <c r="G628" s="200"/>
      <c r="H628" s="200"/>
      <c r="I628" s="200"/>
      <c r="J628" s="200"/>
    </row>
    <row r="629" spans="1:10" ht="27.75" customHeight="1" x14ac:dyDescent="0.3">
      <c r="A629" s="191"/>
      <c r="B629" s="191"/>
      <c r="C629" s="376"/>
      <c r="D629" s="71"/>
      <c r="E629" s="71"/>
      <c r="F629" s="199"/>
      <c r="G629" s="200"/>
      <c r="H629" s="200"/>
      <c r="I629" s="200"/>
      <c r="J629" s="200"/>
    </row>
    <row r="630" spans="1:10" ht="27.75" customHeight="1" x14ac:dyDescent="0.3">
      <c r="A630" s="191"/>
      <c r="B630" s="191"/>
      <c r="C630" s="376"/>
      <c r="D630" s="71"/>
      <c r="E630" s="71"/>
      <c r="F630" s="199"/>
      <c r="G630" s="200"/>
      <c r="H630" s="200"/>
      <c r="I630" s="200"/>
      <c r="J630" s="200"/>
    </row>
    <row r="631" spans="1:10" ht="27.75" customHeight="1" x14ac:dyDescent="0.3">
      <c r="A631" s="191"/>
      <c r="B631" s="191"/>
      <c r="C631" s="376"/>
      <c r="D631" s="71"/>
      <c r="E631" s="71"/>
      <c r="F631" s="199"/>
      <c r="G631" s="200"/>
      <c r="H631" s="200"/>
      <c r="I631" s="200"/>
      <c r="J631" s="200"/>
    </row>
    <row r="632" spans="1:10" ht="27.75" customHeight="1" x14ac:dyDescent="0.3">
      <c r="A632" s="191"/>
      <c r="B632" s="191"/>
      <c r="C632" s="376"/>
      <c r="D632" s="71"/>
      <c r="E632" s="71"/>
      <c r="F632" s="199"/>
      <c r="G632" s="200"/>
      <c r="H632" s="200"/>
      <c r="I632" s="200"/>
      <c r="J632" s="200"/>
    </row>
    <row r="633" spans="1:10" ht="27.75" customHeight="1" x14ac:dyDescent="0.3">
      <c r="A633" s="191"/>
      <c r="B633" s="191"/>
      <c r="C633" s="376"/>
      <c r="D633" s="71"/>
      <c r="E633" s="71"/>
      <c r="F633" s="199"/>
      <c r="G633" s="200"/>
      <c r="H633" s="200"/>
      <c r="I633" s="200"/>
      <c r="J633" s="200"/>
    </row>
    <row r="634" spans="1:10" ht="27.75" customHeight="1" x14ac:dyDescent="0.3">
      <c r="A634" s="191"/>
      <c r="B634" s="191"/>
      <c r="C634" s="376"/>
      <c r="D634" s="71"/>
      <c r="E634" s="71"/>
      <c r="F634" s="199"/>
      <c r="G634" s="200"/>
      <c r="H634" s="200"/>
      <c r="I634" s="200"/>
      <c r="J634" s="200"/>
    </row>
    <row r="635" spans="1:10" ht="27.75" customHeight="1" x14ac:dyDescent="0.3">
      <c r="A635" s="191"/>
      <c r="B635" s="191"/>
      <c r="C635" s="376"/>
      <c r="D635" s="71"/>
      <c r="E635" s="71"/>
      <c r="F635" s="199"/>
      <c r="G635" s="200"/>
      <c r="H635" s="200"/>
      <c r="I635" s="200"/>
      <c r="J635" s="200"/>
    </row>
    <row r="636" spans="1:10" ht="27.75" customHeight="1" x14ac:dyDescent="0.3">
      <c r="A636" s="191"/>
      <c r="B636" s="191"/>
      <c r="C636" s="376"/>
      <c r="D636" s="71"/>
      <c r="E636" s="71"/>
      <c r="F636" s="199"/>
      <c r="G636" s="200"/>
      <c r="H636" s="200"/>
      <c r="I636" s="200"/>
      <c r="J636" s="200"/>
    </row>
    <row r="637" spans="1:10" ht="27.75" customHeight="1" x14ac:dyDescent="0.3">
      <c r="A637" s="191"/>
      <c r="B637" s="191"/>
      <c r="C637" s="376"/>
      <c r="D637" s="71"/>
      <c r="E637" s="71"/>
      <c r="F637" s="199"/>
      <c r="G637" s="200"/>
      <c r="H637" s="200"/>
      <c r="I637" s="200"/>
      <c r="J637" s="200"/>
    </row>
    <row r="638" spans="1:10" ht="27.75" customHeight="1" x14ac:dyDescent="0.3">
      <c r="A638" s="191"/>
      <c r="B638" s="191"/>
      <c r="C638" s="376"/>
      <c r="D638" s="71"/>
      <c r="E638" s="71"/>
      <c r="F638" s="199"/>
      <c r="G638" s="200"/>
      <c r="H638" s="200"/>
      <c r="I638" s="200"/>
      <c r="J638" s="200"/>
    </row>
    <row r="639" spans="1:10" ht="27.75" customHeight="1" x14ac:dyDescent="0.3">
      <c r="A639" s="191"/>
      <c r="B639" s="191"/>
      <c r="C639" s="376"/>
      <c r="D639" s="71"/>
      <c r="E639" s="71"/>
      <c r="F639" s="199"/>
      <c r="G639" s="200"/>
      <c r="H639" s="200"/>
      <c r="I639" s="200"/>
      <c r="J639" s="200"/>
    </row>
    <row r="640" spans="1:10" ht="27.75" customHeight="1" x14ac:dyDescent="0.3">
      <c r="A640" s="191"/>
      <c r="B640" s="191"/>
      <c r="C640" s="376"/>
      <c r="D640" s="71"/>
      <c r="E640" s="71"/>
      <c r="F640" s="199"/>
      <c r="G640" s="200"/>
      <c r="H640" s="200"/>
      <c r="I640" s="200"/>
      <c r="J640" s="200"/>
    </row>
    <row r="641" spans="1:10" ht="27.75" customHeight="1" x14ac:dyDescent="0.3">
      <c r="A641" s="191"/>
      <c r="B641" s="191"/>
      <c r="C641" s="376"/>
      <c r="D641" s="71"/>
      <c r="E641" s="71"/>
      <c r="F641" s="199"/>
      <c r="G641" s="200"/>
      <c r="H641" s="200"/>
      <c r="I641" s="200"/>
      <c r="J641" s="200"/>
    </row>
    <row r="642" spans="1:10" ht="27.75" customHeight="1" x14ac:dyDescent="0.3">
      <c r="A642" s="191"/>
      <c r="B642" s="191"/>
      <c r="C642" s="376"/>
      <c r="D642" s="71"/>
      <c r="E642" s="71"/>
      <c r="F642" s="199"/>
      <c r="G642" s="200"/>
      <c r="H642" s="200"/>
      <c r="I642" s="200"/>
      <c r="J642" s="200"/>
    </row>
    <row r="643" spans="1:10" ht="27.75" customHeight="1" x14ac:dyDescent="0.3">
      <c r="A643" s="191"/>
      <c r="B643" s="191"/>
      <c r="C643" s="376"/>
      <c r="D643" s="71"/>
      <c r="E643" s="71"/>
      <c r="F643" s="199"/>
      <c r="G643" s="200"/>
      <c r="H643" s="200"/>
      <c r="I643" s="200"/>
      <c r="J643" s="200"/>
    </row>
    <row r="644" spans="1:10" ht="27.75" customHeight="1" x14ac:dyDescent="0.3">
      <c r="A644" s="191"/>
      <c r="B644" s="191"/>
      <c r="C644" s="376"/>
      <c r="D644" s="71"/>
      <c r="E644" s="71"/>
      <c r="F644" s="199"/>
      <c r="G644" s="200"/>
      <c r="H644" s="200"/>
      <c r="I644" s="200"/>
      <c r="J644" s="200"/>
    </row>
    <row r="645" spans="1:10" ht="27.75" customHeight="1" x14ac:dyDescent="0.3">
      <c r="A645" s="191"/>
      <c r="B645" s="191"/>
      <c r="C645" s="376"/>
      <c r="D645" s="71"/>
      <c r="E645" s="71"/>
      <c r="F645" s="199"/>
      <c r="G645" s="200"/>
      <c r="H645" s="200"/>
      <c r="I645" s="200"/>
      <c r="J645" s="200"/>
    </row>
    <row r="646" spans="1:10" ht="27.75" customHeight="1" x14ac:dyDescent="0.3">
      <c r="A646" s="191"/>
      <c r="B646" s="191"/>
      <c r="C646" s="376"/>
      <c r="D646" s="71"/>
      <c r="E646" s="71"/>
      <c r="F646" s="199"/>
      <c r="G646" s="200"/>
      <c r="H646" s="200"/>
      <c r="I646" s="200"/>
      <c r="J646" s="200"/>
    </row>
    <row r="647" spans="1:10" ht="27.75" customHeight="1" x14ac:dyDescent="0.3">
      <c r="A647" s="191"/>
      <c r="B647" s="191"/>
      <c r="C647" s="376"/>
      <c r="D647" s="71"/>
      <c r="E647" s="71"/>
      <c r="F647" s="199"/>
      <c r="G647" s="200"/>
      <c r="H647" s="200"/>
      <c r="I647" s="200"/>
      <c r="J647" s="200"/>
    </row>
    <row r="648" spans="1:10" ht="27.75" customHeight="1" x14ac:dyDescent="0.3">
      <c r="A648" s="191"/>
      <c r="B648" s="191"/>
      <c r="C648" s="376"/>
      <c r="D648" s="71"/>
      <c r="E648" s="71"/>
      <c r="F648" s="199"/>
      <c r="G648" s="200"/>
      <c r="H648" s="200"/>
      <c r="I648" s="200"/>
      <c r="J648" s="200"/>
    </row>
    <row r="649" spans="1:10" ht="27.75" customHeight="1" x14ac:dyDescent="0.3">
      <c r="A649" s="191"/>
      <c r="B649" s="191"/>
      <c r="C649" s="376"/>
      <c r="D649" s="71"/>
      <c r="E649" s="71"/>
      <c r="F649" s="199"/>
      <c r="G649" s="200"/>
      <c r="H649" s="200"/>
      <c r="I649" s="200"/>
      <c r="J649" s="200"/>
    </row>
    <row r="650" spans="1:10" ht="27.75" customHeight="1" x14ac:dyDescent="0.3">
      <c r="A650" s="191"/>
      <c r="B650" s="191"/>
      <c r="C650" s="376"/>
      <c r="D650" s="71"/>
      <c r="E650" s="71"/>
      <c r="F650" s="199"/>
      <c r="G650" s="200"/>
      <c r="H650" s="200"/>
      <c r="I650" s="200"/>
      <c r="J650" s="200"/>
    </row>
    <row r="651" spans="1:10" ht="27.75" customHeight="1" x14ac:dyDescent="0.3">
      <c r="A651" s="191"/>
      <c r="B651" s="191"/>
      <c r="C651" s="376"/>
      <c r="D651" s="71"/>
      <c r="E651" s="71"/>
      <c r="F651" s="199"/>
      <c r="G651" s="200"/>
      <c r="H651" s="200"/>
      <c r="I651" s="200"/>
      <c r="J651" s="200"/>
    </row>
    <row r="652" spans="1:10" ht="27.75" customHeight="1" x14ac:dyDescent="0.3">
      <c r="A652" s="191"/>
      <c r="B652" s="191"/>
      <c r="C652" s="376"/>
      <c r="D652" s="71"/>
      <c r="E652" s="71"/>
      <c r="F652" s="199"/>
      <c r="G652" s="200"/>
      <c r="H652" s="200"/>
      <c r="I652" s="200"/>
      <c r="J652" s="200"/>
    </row>
    <row r="653" spans="1:10" ht="27.75" customHeight="1" x14ac:dyDescent="0.3">
      <c r="A653" s="191"/>
      <c r="B653" s="191"/>
      <c r="C653" s="376"/>
      <c r="D653" s="71"/>
      <c r="E653" s="71"/>
      <c r="F653" s="199"/>
      <c r="G653" s="200"/>
      <c r="H653" s="200"/>
      <c r="I653" s="200"/>
      <c r="J653" s="200"/>
    </row>
    <row r="654" spans="1:10" ht="27.75" customHeight="1" x14ac:dyDescent="0.3">
      <c r="A654" s="191"/>
      <c r="B654" s="191"/>
      <c r="C654" s="376"/>
      <c r="D654" s="71"/>
      <c r="E654" s="71"/>
      <c r="F654" s="199"/>
      <c r="G654" s="200"/>
      <c r="H654" s="200"/>
      <c r="I654" s="200"/>
      <c r="J654" s="200"/>
    </row>
    <row r="655" spans="1:10" ht="27.75" customHeight="1" x14ac:dyDescent="0.3">
      <c r="A655" s="191"/>
      <c r="B655" s="191"/>
      <c r="C655" s="376"/>
      <c r="D655" s="71"/>
      <c r="E655" s="71"/>
      <c r="F655" s="199"/>
      <c r="G655" s="200"/>
      <c r="H655" s="200"/>
      <c r="I655" s="200"/>
      <c r="J655" s="200"/>
    </row>
    <row r="656" spans="1:10" ht="27.75" customHeight="1" x14ac:dyDescent="0.3">
      <c r="A656" s="191"/>
      <c r="B656" s="191"/>
      <c r="C656" s="376"/>
      <c r="D656" s="71"/>
      <c r="E656" s="71"/>
      <c r="F656" s="199"/>
      <c r="G656" s="200"/>
      <c r="H656" s="200"/>
      <c r="I656" s="200"/>
      <c r="J656" s="200"/>
    </row>
    <row r="657" spans="1:10" ht="27.75" customHeight="1" x14ac:dyDescent="0.3">
      <c r="A657" s="191"/>
      <c r="B657" s="191"/>
      <c r="C657" s="376"/>
      <c r="D657" s="71"/>
      <c r="E657" s="71"/>
      <c r="F657" s="199"/>
      <c r="G657" s="200"/>
      <c r="H657" s="200"/>
      <c r="I657" s="200"/>
      <c r="J657" s="200"/>
    </row>
    <row r="658" spans="1:10" ht="27.75" customHeight="1" x14ac:dyDescent="0.3">
      <c r="A658" s="191"/>
      <c r="B658" s="191"/>
      <c r="C658" s="376"/>
      <c r="D658" s="71"/>
      <c r="E658" s="71"/>
      <c r="F658" s="199"/>
      <c r="G658" s="200"/>
      <c r="H658" s="200"/>
      <c r="I658" s="200"/>
      <c r="J658" s="200"/>
    </row>
    <row r="659" spans="1:10" ht="27.75" customHeight="1" x14ac:dyDescent="0.3">
      <c r="A659" s="191"/>
      <c r="B659" s="191"/>
      <c r="C659" s="376"/>
      <c r="D659" s="71"/>
      <c r="E659" s="71"/>
      <c r="F659" s="199"/>
      <c r="G659" s="200"/>
      <c r="H659" s="200"/>
      <c r="I659" s="200"/>
      <c r="J659" s="200"/>
    </row>
    <row r="660" spans="1:10" ht="27.75" customHeight="1" x14ac:dyDescent="0.3">
      <c r="A660" s="191"/>
      <c r="B660" s="191"/>
      <c r="C660" s="376"/>
      <c r="D660" s="71"/>
      <c r="E660" s="71"/>
      <c r="F660" s="199"/>
      <c r="G660" s="200"/>
      <c r="H660" s="200"/>
      <c r="I660" s="200"/>
      <c r="J660" s="200"/>
    </row>
    <row r="661" spans="1:10" ht="27.75" customHeight="1" x14ac:dyDescent="0.3">
      <c r="A661" s="191"/>
      <c r="B661" s="191"/>
      <c r="C661" s="376"/>
      <c r="D661" s="71"/>
      <c r="E661" s="71"/>
      <c r="F661" s="199"/>
      <c r="G661" s="200"/>
      <c r="H661" s="200"/>
      <c r="I661" s="200"/>
      <c r="J661" s="200"/>
    </row>
    <row r="662" spans="1:10" ht="27.75" customHeight="1" x14ac:dyDescent="0.3">
      <c r="A662" s="191"/>
      <c r="B662" s="191"/>
      <c r="C662" s="376"/>
      <c r="D662" s="71"/>
      <c r="E662" s="71"/>
      <c r="F662" s="199"/>
      <c r="G662" s="200"/>
      <c r="H662" s="200"/>
      <c r="I662" s="200"/>
      <c r="J662" s="200"/>
    </row>
    <row r="663" spans="1:10" ht="27.75" customHeight="1" x14ac:dyDescent="0.3">
      <c r="A663" s="191"/>
      <c r="B663" s="191"/>
      <c r="C663" s="376"/>
      <c r="D663" s="71"/>
      <c r="E663" s="71"/>
      <c r="F663" s="199"/>
      <c r="G663" s="200"/>
      <c r="H663" s="200"/>
      <c r="I663" s="200"/>
      <c r="J663" s="200"/>
    </row>
    <row r="664" spans="1:10" ht="27.75" customHeight="1" x14ac:dyDescent="0.3">
      <c r="A664" s="191"/>
      <c r="B664" s="191"/>
      <c r="C664" s="376"/>
      <c r="D664" s="71"/>
      <c r="E664" s="71"/>
      <c r="F664" s="199"/>
      <c r="G664" s="200"/>
      <c r="H664" s="200"/>
      <c r="I664" s="200"/>
      <c r="J664" s="200"/>
    </row>
    <row r="665" spans="1:10" ht="27.75" customHeight="1" x14ac:dyDescent="0.3">
      <c r="A665" s="191"/>
      <c r="B665" s="191"/>
      <c r="C665" s="376"/>
      <c r="D665" s="71"/>
      <c r="E665" s="71"/>
      <c r="F665" s="199"/>
      <c r="G665" s="200"/>
      <c r="H665" s="200"/>
      <c r="I665" s="200"/>
      <c r="J665" s="200"/>
    </row>
    <row r="666" spans="1:10" ht="27.75" customHeight="1" x14ac:dyDescent="0.3">
      <c r="A666" s="191"/>
      <c r="B666" s="191"/>
      <c r="C666" s="376"/>
      <c r="D666" s="71"/>
      <c r="E666" s="71"/>
      <c r="F666" s="199"/>
      <c r="G666" s="200"/>
      <c r="H666" s="200"/>
      <c r="I666" s="200"/>
      <c r="J666" s="200"/>
    </row>
    <row r="667" spans="1:10" ht="27.75" customHeight="1" x14ac:dyDescent="0.3">
      <c r="A667" s="191"/>
      <c r="B667" s="191"/>
      <c r="C667" s="376"/>
      <c r="D667" s="71"/>
      <c r="E667" s="71"/>
      <c r="F667" s="199"/>
      <c r="G667" s="200"/>
      <c r="H667" s="200"/>
      <c r="I667" s="200"/>
      <c r="J667" s="200"/>
    </row>
    <row r="668" spans="1:10" ht="27.75" customHeight="1" x14ac:dyDescent="0.3">
      <c r="A668" s="191"/>
      <c r="B668" s="191"/>
      <c r="C668" s="376"/>
      <c r="D668" s="71"/>
      <c r="E668" s="71"/>
      <c r="F668" s="199"/>
      <c r="G668" s="200"/>
      <c r="H668" s="200"/>
      <c r="I668" s="200"/>
      <c r="J668" s="200"/>
    </row>
    <row r="669" spans="1:10" ht="27.75" customHeight="1" x14ac:dyDescent="0.3">
      <c r="A669" s="191"/>
      <c r="B669" s="191"/>
      <c r="C669" s="376"/>
      <c r="D669" s="71"/>
      <c r="E669" s="71"/>
      <c r="F669" s="199"/>
      <c r="G669" s="200"/>
      <c r="H669" s="200"/>
      <c r="I669" s="200"/>
      <c r="J669" s="200"/>
    </row>
    <row r="670" spans="1:10" ht="27.75" customHeight="1" x14ac:dyDescent="0.3">
      <c r="A670" s="191"/>
      <c r="B670" s="191"/>
      <c r="C670" s="376"/>
      <c r="D670" s="71"/>
      <c r="E670" s="71"/>
      <c r="F670" s="199"/>
      <c r="G670" s="200"/>
      <c r="H670" s="200"/>
      <c r="I670" s="200"/>
      <c r="J670" s="200"/>
    </row>
    <row r="671" spans="1:10" ht="27.75" customHeight="1" x14ac:dyDescent="0.3">
      <c r="A671" s="191"/>
      <c r="B671" s="191"/>
      <c r="C671" s="376"/>
      <c r="D671" s="71"/>
      <c r="E671" s="71"/>
      <c r="F671" s="199"/>
      <c r="G671" s="200"/>
      <c r="H671" s="200"/>
      <c r="I671" s="200"/>
      <c r="J671" s="200"/>
    </row>
    <row r="672" spans="1:10" ht="27.75" customHeight="1" x14ac:dyDescent="0.3">
      <c r="A672" s="191"/>
      <c r="B672" s="191"/>
      <c r="C672" s="376"/>
      <c r="D672" s="71"/>
      <c r="E672" s="71"/>
      <c r="F672" s="199"/>
      <c r="G672" s="200"/>
      <c r="H672" s="200"/>
      <c r="I672" s="200"/>
      <c r="J672" s="200"/>
    </row>
    <row r="673" spans="1:10" ht="27.75" customHeight="1" x14ac:dyDescent="0.3">
      <c r="A673" s="191"/>
      <c r="B673" s="191"/>
      <c r="C673" s="376"/>
      <c r="D673" s="71"/>
      <c r="E673" s="71"/>
      <c r="F673" s="199"/>
      <c r="G673" s="200"/>
      <c r="H673" s="200"/>
      <c r="I673" s="200"/>
      <c r="J673" s="200"/>
    </row>
    <row r="674" spans="1:10" ht="27.75" customHeight="1" x14ac:dyDescent="0.3">
      <c r="A674" s="191"/>
      <c r="B674" s="191"/>
      <c r="C674" s="376"/>
      <c r="D674" s="71"/>
      <c r="E674" s="71"/>
      <c r="F674" s="199"/>
      <c r="G674" s="200"/>
      <c r="H674" s="200"/>
      <c r="I674" s="200"/>
      <c r="J674" s="200"/>
    </row>
    <row r="675" spans="1:10" ht="27.75" customHeight="1" x14ac:dyDescent="0.3">
      <c r="A675" s="191"/>
      <c r="B675" s="191"/>
      <c r="C675" s="376"/>
      <c r="D675" s="71"/>
      <c r="E675" s="71"/>
      <c r="F675" s="199"/>
      <c r="G675" s="200"/>
      <c r="H675" s="200"/>
      <c r="I675" s="200"/>
      <c r="J675" s="200"/>
    </row>
    <row r="676" spans="1:10" ht="27.75" customHeight="1" x14ac:dyDescent="0.3">
      <c r="A676" s="191"/>
      <c r="B676" s="191"/>
      <c r="C676" s="376"/>
      <c r="D676" s="71"/>
      <c r="E676" s="71"/>
      <c r="F676" s="199"/>
      <c r="G676" s="200"/>
      <c r="H676" s="200"/>
      <c r="I676" s="200"/>
      <c r="J676" s="200"/>
    </row>
    <row r="677" spans="1:10" ht="27.75" customHeight="1" x14ac:dyDescent="0.3">
      <c r="A677" s="191"/>
      <c r="B677" s="191"/>
      <c r="C677" s="376"/>
      <c r="D677" s="71"/>
      <c r="E677" s="71"/>
      <c r="F677" s="199"/>
      <c r="G677" s="200"/>
      <c r="H677" s="200"/>
      <c r="I677" s="200"/>
      <c r="J677" s="200"/>
    </row>
    <row r="678" spans="1:10" ht="27.75" customHeight="1" x14ac:dyDescent="0.3">
      <c r="A678" s="191"/>
      <c r="B678" s="191"/>
      <c r="C678" s="376"/>
      <c r="D678" s="71"/>
      <c r="E678" s="71"/>
      <c r="F678" s="199"/>
      <c r="G678" s="200"/>
      <c r="H678" s="200"/>
      <c r="I678" s="200"/>
      <c r="J678" s="200"/>
    </row>
    <row r="679" spans="1:10" ht="27.75" customHeight="1" x14ac:dyDescent="0.3">
      <c r="A679" s="191"/>
      <c r="B679" s="191"/>
      <c r="C679" s="376"/>
      <c r="D679" s="71"/>
      <c r="E679" s="71"/>
      <c r="F679" s="199"/>
      <c r="G679" s="200"/>
      <c r="H679" s="200"/>
      <c r="I679" s="200"/>
      <c r="J679" s="200"/>
    </row>
    <row r="680" spans="1:10" ht="27.75" customHeight="1" x14ac:dyDescent="0.3">
      <c r="A680" s="191"/>
      <c r="B680" s="191"/>
      <c r="C680" s="376"/>
      <c r="D680" s="71"/>
      <c r="E680" s="71"/>
      <c r="F680" s="199"/>
      <c r="G680" s="200"/>
      <c r="H680" s="200"/>
      <c r="I680" s="200"/>
      <c r="J680" s="200"/>
    </row>
    <row r="681" spans="1:10" ht="27.75" customHeight="1" x14ac:dyDescent="0.3">
      <c r="A681" s="191"/>
      <c r="B681" s="191"/>
      <c r="C681" s="376"/>
      <c r="D681" s="71"/>
      <c r="E681" s="71"/>
      <c r="F681" s="199"/>
      <c r="G681" s="200"/>
      <c r="H681" s="200"/>
      <c r="I681" s="200"/>
      <c r="J681" s="200"/>
    </row>
    <row r="682" spans="1:10" ht="27.75" customHeight="1" x14ac:dyDescent="0.3">
      <c r="A682" s="191"/>
      <c r="B682" s="191"/>
      <c r="C682" s="376"/>
      <c r="D682" s="71"/>
      <c r="E682" s="71"/>
      <c r="F682" s="199"/>
      <c r="G682" s="200"/>
      <c r="H682" s="200"/>
      <c r="I682" s="200"/>
      <c r="J682" s="200"/>
    </row>
    <row r="683" spans="1:10" ht="27.75" customHeight="1" x14ac:dyDescent="0.3">
      <c r="A683" s="191"/>
      <c r="B683" s="191"/>
      <c r="C683" s="376"/>
      <c r="D683" s="71"/>
      <c r="E683" s="71"/>
      <c r="F683" s="199"/>
      <c r="G683" s="200"/>
      <c r="H683" s="200"/>
      <c r="I683" s="200"/>
      <c r="J683" s="200"/>
    </row>
    <row r="684" spans="1:10" ht="27.75" customHeight="1" x14ac:dyDescent="0.3">
      <c r="A684" s="191"/>
      <c r="B684" s="191"/>
      <c r="C684" s="376"/>
      <c r="D684" s="71"/>
      <c r="E684" s="71"/>
      <c r="F684" s="199"/>
      <c r="G684" s="200"/>
      <c r="H684" s="200"/>
      <c r="I684" s="200"/>
      <c r="J684" s="200"/>
    </row>
    <row r="685" spans="1:10" ht="27.75" customHeight="1" x14ac:dyDescent="0.3">
      <c r="A685" s="191"/>
      <c r="B685" s="191"/>
      <c r="C685" s="376"/>
      <c r="D685" s="71"/>
      <c r="E685" s="71"/>
      <c r="F685" s="199"/>
      <c r="G685" s="200"/>
      <c r="H685" s="200"/>
      <c r="I685" s="200"/>
      <c r="J685" s="200"/>
    </row>
    <row r="686" spans="1:10" ht="27.75" customHeight="1" x14ac:dyDescent="0.3">
      <c r="A686" s="191"/>
      <c r="B686" s="191"/>
      <c r="C686" s="376"/>
      <c r="D686" s="71"/>
      <c r="E686" s="71"/>
      <c r="F686" s="199"/>
      <c r="G686" s="200"/>
      <c r="H686" s="200"/>
      <c r="I686" s="200"/>
      <c r="J686" s="200"/>
    </row>
    <row r="687" spans="1:10" ht="27.75" customHeight="1" x14ac:dyDescent="0.3">
      <c r="A687" s="191"/>
      <c r="B687" s="191"/>
      <c r="C687" s="376"/>
      <c r="D687" s="71"/>
      <c r="E687" s="71"/>
      <c r="F687" s="199"/>
      <c r="G687" s="200"/>
      <c r="H687" s="200"/>
      <c r="I687" s="200"/>
      <c r="J687" s="200"/>
    </row>
    <row r="688" spans="1:10" ht="27.75" customHeight="1" x14ac:dyDescent="0.3">
      <c r="A688" s="191"/>
      <c r="B688" s="191"/>
      <c r="C688" s="376"/>
      <c r="D688" s="71"/>
      <c r="E688" s="71"/>
      <c r="F688" s="199"/>
      <c r="G688" s="200"/>
      <c r="H688" s="200"/>
      <c r="I688" s="200"/>
      <c r="J688" s="200"/>
    </row>
    <row r="689" spans="1:10" ht="27.75" customHeight="1" x14ac:dyDescent="0.3">
      <c r="A689" s="191"/>
      <c r="B689" s="191"/>
      <c r="C689" s="376"/>
      <c r="D689" s="71"/>
      <c r="E689" s="71"/>
      <c r="F689" s="199"/>
      <c r="G689" s="200"/>
      <c r="H689" s="200"/>
      <c r="I689" s="200"/>
      <c r="J689" s="200"/>
    </row>
    <row r="690" spans="1:10" ht="27.75" customHeight="1" x14ac:dyDescent="0.3">
      <c r="A690" s="191"/>
      <c r="B690" s="191"/>
      <c r="C690" s="376"/>
      <c r="D690" s="71"/>
      <c r="E690" s="71"/>
      <c r="F690" s="199"/>
      <c r="G690" s="200"/>
      <c r="H690" s="200"/>
      <c r="I690" s="200"/>
      <c r="J690" s="200"/>
    </row>
    <row r="691" spans="1:10" ht="27.75" customHeight="1" x14ac:dyDescent="0.3">
      <c r="A691" s="191"/>
      <c r="B691" s="191"/>
      <c r="C691" s="376"/>
      <c r="D691" s="71"/>
      <c r="E691" s="71"/>
      <c r="F691" s="199"/>
      <c r="G691" s="200"/>
      <c r="H691" s="200"/>
      <c r="I691" s="200"/>
      <c r="J691" s="200"/>
    </row>
    <row r="692" spans="1:10" ht="27.75" customHeight="1" x14ac:dyDescent="0.3">
      <c r="A692" s="191"/>
      <c r="B692" s="191"/>
      <c r="C692" s="376"/>
      <c r="D692" s="71"/>
      <c r="E692" s="71"/>
      <c r="F692" s="199"/>
      <c r="G692" s="200"/>
      <c r="H692" s="200"/>
      <c r="I692" s="200"/>
      <c r="J692" s="200"/>
    </row>
  </sheetData>
  <sheetProtection sort="0"/>
  <mergeCells count="593">
    <mergeCell ref="K285:K300"/>
    <mergeCell ref="K301:K315"/>
    <mergeCell ref="K317:K332"/>
    <mergeCell ref="L285:L300"/>
    <mergeCell ref="L301:L315"/>
    <mergeCell ref="L317:L332"/>
    <mergeCell ref="L333:L347"/>
    <mergeCell ref="L348:L363"/>
    <mergeCell ref="L364:L378"/>
    <mergeCell ref="L379:L394"/>
    <mergeCell ref="L395:L409"/>
    <mergeCell ref="K35:K50"/>
    <mergeCell ref="K51:K65"/>
    <mergeCell ref="K66:K81"/>
    <mergeCell ref="K82:K96"/>
    <mergeCell ref="K97:K112"/>
    <mergeCell ref="K113:K127"/>
    <mergeCell ref="K129:K144"/>
    <mergeCell ref="K145:K159"/>
    <mergeCell ref="K160:K175"/>
    <mergeCell ref="K176:K190"/>
    <mergeCell ref="K191:K206"/>
    <mergeCell ref="K207:K221"/>
    <mergeCell ref="K223:K238"/>
    <mergeCell ref="K239:K253"/>
    <mergeCell ref="K254:K269"/>
    <mergeCell ref="K270:K284"/>
    <mergeCell ref="L145:L159"/>
    <mergeCell ref="L176:L190"/>
    <mergeCell ref="L191:L206"/>
    <mergeCell ref="L160:L175"/>
    <mergeCell ref="L207:L221"/>
    <mergeCell ref="L223:L238"/>
    <mergeCell ref="L239:L253"/>
    <mergeCell ref="L254:L269"/>
    <mergeCell ref="L270:L284"/>
    <mergeCell ref="L4:L19"/>
    <mergeCell ref="L20:L34"/>
    <mergeCell ref="L35:L50"/>
    <mergeCell ref="L51:L65"/>
    <mergeCell ref="L66:L81"/>
    <mergeCell ref="L82:L96"/>
    <mergeCell ref="L97:L112"/>
    <mergeCell ref="L113:L127"/>
    <mergeCell ref="L129:L144"/>
    <mergeCell ref="A223:A253"/>
    <mergeCell ref="C223:C253"/>
    <mergeCell ref="D191:D221"/>
    <mergeCell ref="A160:A190"/>
    <mergeCell ref="C160:C190"/>
    <mergeCell ref="D160:D190"/>
    <mergeCell ref="E254:E284"/>
    <mergeCell ref="G220:J220"/>
    <mergeCell ref="G230:J230"/>
    <mergeCell ref="G231:J231"/>
    <mergeCell ref="G232:J232"/>
    <mergeCell ref="G240:J240"/>
    <mergeCell ref="G241:J241"/>
    <mergeCell ref="G263:J263"/>
    <mergeCell ref="A254:A284"/>
    <mergeCell ref="B254:B284"/>
    <mergeCell ref="G266:J266"/>
    <mergeCell ref="G275:J275"/>
    <mergeCell ref="G259:J259"/>
    <mergeCell ref="G255:J255"/>
    <mergeCell ref="G261:J261"/>
    <mergeCell ref="G276:J276"/>
    <mergeCell ref="G270:J270"/>
    <mergeCell ref="G264:J264"/>
    <mergeCell ref="G10:J10"/>
    <mergeCell ref="G60:J60"/>
    <mergeCell ref="G14:J14"/>
    <mergeCell ref="G70:J70"/>
    <mergeCell ref="K4:K19"/>
    <mergeCell ref="K333:K347"/>
    <mergeCell ref="K348:K363"/>
    <mergeCell ref="K364:K378"/>
    <mergeCell ref="K379:K394"/>
    <mergeCell ref="G277:J277"/>
    <mergeCell ref="G278:J278"/>
    <mergeCell ref="G291:J291"/>
    <mergeCell ref="G260:J260"/>
    <mergeCell ref="G229:J229"/>
    <mergeCell ref="G227:J227"/>
    <mergeCell ref="G331:J331"/>
    <mergeCell ref="G242:J242"/>
    <mergeCell ref="G243:J243"/>
    <mergeCell ref="G96:J96"/>
    <mergeCell ref="G104:J104"/>
    <mergeCell ref="G105:J105"/>
    <mergeCell ref="G140:J140"/>
    <mergeCell ref="G144:J144"/>
    <mergeCell ref="G145:J145"/>
    <mergeCell ref="K395:K409"/>
    <mergeCell ref="G56:J56"/>
    <mergeCell ref="G57:J57"/>
    <mergeCell ref="G58:J58"/>
    <mergeCell ref="G95:J95"/>
    <mergeCell ref="K20:K34"/>
    <mergeCell ref="G40:J40"/>
    <mergeCell ref="G36:J36"/>
    <mergeCell ref="G235:J235"/>
    <mergeCell ref="G244:J244"/>
    <mergeCell ref="G245:J245"/>
    <mergeCell ref="G246:J246"/>
    <mergeCell ref="G247:J247"/>
    <mergeCell ref="G98:J98"/>
    <mergeCell ref="G92:J92"/>
    <mergeCell ref="G103:J103"/>
    <mergeCell ref="G72:J72"/>
    <mergeCell ref="G77:J77"/>
    <mergeCell ref="G86:J86"/>
    <mergeCell ref="G208:J208"/>
    <mergeCell ref="G209:J209"/>
    <mergeCell ref="G133:J133"/>
    <mergeCell ref="G101:J101"/>
    <mergeCell ref="G284:J284"/>
    <mergeCell ref="B35:B65"/>
    <mergeCell ref="B66:B96"/>
    <mergeCell ref="B97:B127"/>
    <mergeCell ref="B129:B159"/>
    <mergeCell ref="B160:B190"/>
    <mergeCell ref="B191:B221"/>
    <mergeCell ref="B223:B253"/>
    <mergeCell ref="G197:J197"/>
    <mergeCell ref="G166:J166"/>
    <mergeCell ref="G195:J195"/>
    <mergeCell ref="G164:J164"/>
    <mergeCell ref="G223:J223"/>
    <mergeCell ref="G250:J250"/>
    <mergeCell ref="G251:J251"/>
    <mergeCell ref="G252:J252"/>
    <mergeCell ref="G249:J249"/>
    <mergeCell ref="G115:J115"/>
    <mergeCell ref="G116:J116"/>
    <mergeCell ref="G129:J129"/>
    <mergeCell ref="G123:J123"/>
    <mergeCell ref="G109:J109"/>
    <mergeCell ref="G118:J118"/>
    <mergeCell ref="G253:J253"/>
    <mergeCell ref="D223:D253"/>
    <mergeCell ref="A317:A347"/>
    <mergeCell ref="C317:C347"/>
    <mergeCell ref="D317:D347"/>
    <mergeCell ref="G317:J317"/>
    <mergeCell ref="G318:J318"/>
    <mergeCell ref="G324:J324"/>
    <mergeCell ref="G325:J325"/>
    <mergeCell ref="G326:J326"/>
    <mergeCell ref="G327:J327"/>
    <mergeCell ref="G322:J322"/>
    <mergeCell ref="E317:E347"/>
    <mergeCell ref="G339:J339"/>
    <mergeCell ref="G340:J340"/>
    <mergeCell ref="G341:J341"/>
    <mergeCell ref="G347:J347"/>
    <mergeCell ref="G342:J342"/>
    <mergeCell ref="G333:J333"/>
    <mergeCell ref="G334:J334"/>
    <mergeCell ref="G335:J335"/>
    <mergeCell ref="G336:J336"/>
    <mergeCell ref="G321:J321"/>
    <mergeCell ref="B317:B347"/>
    <mergeCell ref="G323:J323"/>
    <mergeCell ref="G330:J330"/>
    <mergeCell ref="E379:E409"/>
    <mergeCell ref="E4:E34"/>
    <mergeCell ref="E35:E65"/>
    <mergeCell ref="E66:E96"/>
    <mergeCell ref="E97:E127"/>
    <mergeCell ref="E129:E159"/>
    <mergeCell ref="E160:E190"/>
    <mergeCell ref="E191:E221"/>
    <mergeCell ref="E223:E253"/>
    <mergeCell ref="G108:J108"/>
    <mergeCell ref="G110:J110"/>
    <mergeCell ref="G111:J111"/>
    <mergeCell ref="G112:J112"/>
    <mergeCell ref="G113:J113"/>
    <mergeCell ref="G114:J114"/>
    <mergeCell ref="G126:J126"/>
    <mergeCell ref="G125:J125"/>
    <mergeCell ref="E348:E378"/>
    <mergeCell ref="G224:J224"/>
    <mergeCell ref="G269:J269"/>
    <mergeCell ref="G236:J236"/>
    <mergeCell ref="G237:J237"/>
    <mergeCell ref="G238:J238"/>
    <mergeCell ref="G239:J239"/>
    <mergeCell ref="G265:J265"/>
    <mergeCell ref="G267:J267"/>
    <mergeCell ref="G268:J268"/>
    <mergeCell ref="G258:J258"/>
    <mergeCell ref="G262:J262"/>
    <mergeCell ref="G248:J248"/>
    <mergeCell ref="G190:J190"/>
    <mergeCell ref="G221:J221"/>
    <mergeCell ref="G212:J212"/>
    <mergeCell ref="A191:A221"/>
    <mergeCell ref="C191:C221"/>
    <mergeCell ref="G141:J141"/>
    <mergeCell ref="G119:J119"/>
    <mergeCell ref="G155:J155"/>
    <mergeCell ref="G134:J134"/>
    <mergeCell ref="G182:J182"/>
    <mergeCell ref="G201:J201"/>
    <mergeCell ref="G202:J202"/>
    <mergeCell ref="G204:J204"/>
    <mergeCell ref="G205:J205"/>
    <mergeCell ref="G191:J191"/>
    <mergeCell ref="G160:J160"/>
    <mergeCell ref="G172:J172"/>
    <mergeCell ref="G192:J192"/>
    <mergeCell ref="G198:J198"/>
    <mergeCell ref="G199:J199"/>
    <mergeCell ref="G200:J200"/>
    <mergeCell ref="G161:J161"/>
    <mergeCell ref="G170:J170"/>
    <mergeCell ref="G171:J171"/>
    <mergeCell ref="A97:A127"/>
    <mergeCell ref="G117:J117"/>
    <mergeCell ref="G107:J107"/>
    <mergeCell ref="C97:C127"/>
    <mergeCell ref="D97:D127"/>
    <mergeCell ref="G97:J97"/>
    <mergeCell ref="A129:A159"/>
    <mergeCell ref="D129:D159"/>
    <mergeCell ref="G130:J130"/>
    <mergeCell ref="G136:J136"/>
    <mergeCell ref="C129:C159"/>
    <mergeCell ref="G147:J147"/>
    <mergeCell ref="G122:J122"/>
    <mergeCell ref="G102:J102"/>
    <mergeCell ref="G146:J146"/>
    <mergeCell ref="G106:J106"/>
    <mergeCell ref="G159:J159"/>
    <mergeCell ref="G152:J152"/>
    <mergeCell ref="G151:J151"/>
    <mergeCell ref="G142:J142"/>
    <mergeCell ref="G124:J124"/>
    <mergeCell ref="G135:J135"/>
    <mergeCell ref="G120:J120"/>
    <mergeCell ref="G121:J121"/>
    <mergeCell ref="G143:J143"/>
    <mergeCell ref="G139:J139"/>
    <mergeCell ref="G127:J127"/>
    <mergeCell ref="G216:J216"/>
    <mergeCell ref="G196:J196"/>
    <mergeCell ref="G165:J165"/>
    <mergeCell ref="G148:J148"/>
    <mergeCell ref="G150:J150"/>
    <mergeCell ref="G218:J218"/>
    <mergeCell ref="G167:J167"/>
    <mergeCell ref="G168:J168"/>
    <mergeCell ref="G174:J174"/>
    <mergeCell ref="G154:J154"/>
    <mergeCell ref="G153:J153"/>
    <mergeCell ref="G217:J217"/>
    <mergeCell ref="G213:J213"/>
    <mergeCell ref="G206:J206"/>
    <mergeCell ref="G158:J158"/>
    <mergeCell ref="G207:J207"/>
    <mergeCell ref="G185:J185"/>
    <mergeCell ref="G203:J203"/>
    <mergeCell ref="G211:J211"/>
    <mergeCell ref="G179:J179"/>
    <mergeCell ref="G180:J180"/>
    <mergeCell ref="G181:J181"/>
    <mergeCell ref="G175:J175"/>
    <mergeCell ref="G176:J176"/>
    <mergeCell ref="A285:A315"/>
    <mergeCell ref="C285:C315"/>
    <mergeCell ref="D285:D315"/>
    <mergeCell ref="G285:J285"/>
    <mergeCell ref="G282:J282"/>
    <mergeCell ref="G283:J283"/>
    <mergeCell ref="G313:J313"/>
    <mergeCell ref="G314:J314"/>
    <mergeCell ref="G309:J309"/>
    <mergeCell ref="B285:B315"/>
    <mergeCell ref="C254:C284"/>
    <mergeCell ref="D254:D284"/>
    <mergeCell ref="E285:E315"/>
    <mergeCell ref="G308:J308"/>
    <mergeCell ref="G279:J279"/>
    <mergeCell ref="G297:J297"/>
    <mergeCell ref="G306:J306"/>
    <mergeCell ref="G307:J307"/>
    <mergeCell ref="G290:J290"/>
    <mergeCell ref="G303:J303"/>
    <mergeCell ref="G304:J304"/>
    <mergeCell ref="G305:J305"/>
    <mergeCell ref="G311:J311"/>
    <mergeCell ref="G312:J312"/>
    <mergeCell ref="G177:J177"/>
    <mergeCell ref="G178:J178"/>
    <mergeCell ref="G186:J186"/>
    <mergeCell ref="G183:J183"/>
    <mergeCell ref="G184:J184"/>
    <mergeCell ref="G156:J156"/>
    <mergeCell ref="G157:J157"/>
    <mergeCell ref="G169:J169"/>
    <mergeCell ref="A520:A541"/>
    <mergeCell ref="C520:C541"/>
    <mergeCell ref="G520:J520"/>
    <mergeCell ref="A498:A519"/>
    <mergeCell ref="C498:C519"/>
    <mergeCell ref="D498:D585"/>
    <mergeCell ref="G546:J546"/>
    <mergeCell ref="G547:J547"/>
    <mergeCell ref="G548:J548"/>
    <mergeCell ref="G511:J511"/>
    <mergeCell ref="G512:J512"/>
    <mergeCell ref="G513:J513"/>
    <mergeCell ref="G514:J514"/>
    <mergeCell ref="G515:J515"/>
    <mergeCell ref="G516:J516"/>
    <mergeCell ref="G528:J528"/>
    <mergeCell ref="L498:L519"/>
    <mergeCell ref="G509:J509"/>
    <mergeCell ref="G508:J508"/>
    <mergeCell ref="G510:J510"/>
    <mergeCell ref="G517:J517"/>
    <mergeCell ref="G518:J518"/>
    <mergeCell ref="G507:J507"/>
    <mergeCell ref="G505:J505"/>
    <mergeCell ref="G531:J531"/>
    <mergeCell ref="G506:J506"/>
    <mergeCell ref="G498:J498"/>
    <mergeCell ref="G526:J526"/>
    <mergeCell ref="G541:J541"/>
    <mergeCell ref="G539:J539"/>
    <mergeCell ref="G540:J540"/>
    <mergeCell ref="G499:J499"/>
    <mergeCell ref="G502:J502"/>
    <mergeCell ref="G503:J503"/>
    <mergeCell ref="G504:J504"/>
    <mergeCell ref="G519:J519"/>
    <mergeCell ref="A66:A96"/>
    <mergeCell ref="C66:C96"/>
    <mergeCell ref="D66:D96"/>
    <mergeCell ref="G66:J66"/>
    <mergeCell ref="A35:A65"/>
    <mergeCell ref="C35:C65"/>
    <mergeCell ref="G67:J67"/>
    <mergeCell ref="G43:J43"/>
    <mergeCell ref="G44:J44"/>
    <mergeCell ref="G79:J79"/>
    <mergeCell ref="G80:J80"/>
    <mergeCell ref="G81:J81"/>
    <mergeCell ref="G82:J82"/>
    <mergeCell ref="G83:J83"/>
    <mergeCell ref="G84:J84"/>
    <mergeCell ref="G85:J85"/>
    <mergeCell ref="G73:J73"/>
    <mergeCell ref="G61:J61"/>
    <mergeCell ref="G51:J51"/>
    <mergeCell ref="G55:J55"/>
    <mergeCell ref="G46:J46"/>
    <mergeCell ref="G48:J48"/>
    <mergeCell ref="G71:J71"/>
    <mergeCell ref="G64:J64"/>
    <mergeCell ref="G87:J87"/>
    <mergeCell ref="G88:J88"/>
    <mergeCell ref="G89:J89"/>
    <mergeCell ref="G90:J90"/>
    <mergeCell ref="G91:J91"/>
    <mergeCell ref="G47:J47"/>
    <mergeCell ref="G34:J34"/>
    <mergeCell ref="G65:J65"/>
    <mergeCell ref="G78:J78"/>
    <mergeCell ref="G45:J45"/>
    <mergeCell ref="G76:J76"/>
    <mergeCell ref="G39:J39"/>
    <mergeCell ref="G42:J42"/>
    <mergeCell ref="G74:J74"/>
    <mergeCell ref="G75:J75"/>
    <mergeCell ref="G59:J59"/>
    <mergeCell ref="G41:J41"/>
    <mergeCell ref="G49:J49"/>
    <mergeCell ref="G50:J50"/>
    <mergeCell ref="G52:J52"/>
    <mergeCell ref="G53:J53"/>
    <mergeCell ref="G54:J54"/>
    <mergeCell ref="G63:J63"/>
    <mergeCell ref="G62:J62"/>
    <mergeCell ref="G271:J271"/>
    <mergeCell ref="G272:J272"/>
    <mergeCell ref="G273:J273"/>
    <mergeCell ref="G301:J301"/>
    <mergeCell ref="G302:J302"/>
    <mergeCell ref="G280:J280"/>
    <mergeCell ref="G281:J281"/>
    <mergeCell ref="G274:J274"/>
    <mergeCell ref="G360:J360"/>
    <mergeCell ref="G286:J286"/>
    <mergeCell ref="G292:J292"/>
    <mergeCell ref="G293:J293"/>
    <mergeCell ref="G294:J294"/>
    <mergeCell ref="G295:J295"/>
    <mergeCell ref="G296:J296"/>
    <mergeCell ref="G298:J298"/>
    <mergeCell ref="G299:J299"/>
    <mergeCell ref="G300:J300"/>
    <mergeCell ref="G289:J289"/>
    <mergeCell ref="G380:J380"/>
    <mergeCell ref="G386:J386"/>
    <mergeCell ref="G387:J387"/>
    <mergeCell ref="G388:J388"/>
    <mergeCell ref="G409:J409"/>
    <mergeCell ref="G384:J384"/>
    <mergeCell ref="G391:J391"/>
    <mergeCell ref="G400:J400"/>
    <mergeCell ref="G389:J389"/>
    <mergeCell ref="G394:J394"/>
    <mergeCell ref="G395:J395"/>
    <mergeCell ref="G396:J396"/>
    <mergeCell ref="G397:J397"/>
    <mergeCell ref="G93:J93"/>
    <mergeCell ref="G94:J94"/>
    <mergeCell ref="G233:J233"/>
    <mergeCell ref="G358:J358"/>
    <mergeCell ref="G359:J359"/>
    <mergeCell ref="G361:J361"/>
    <mergeCell ref="G362:J362"/>
    <mergeCell ref="G363:J363"/>
    <mergeCell ref="G364:J364"/>
    <mergeCell ref="G189:J189"/>
    <mergeCell ref="G137:J137"/>
    <mergeCell ref="G138:J138"/>
    <mergeCell ref="G149:J149"/>
    <mergeCell ref="G219:J219"/>
    <mergeCell ref="G187:J187"/>
    <mergeCell ref="G188:J188"/>
    <mergeCell ref="G210:J210"/>
    <mergeCell ref="G234:J234"/>
    <mergeCell ref="G214:J214"/>
    <mergeCell ref="G215:J215"/>
    <mergeCell ref="G228:J228"/>
    <mergeCell ref="G332:J332"/>
    <mergeCell ref="G254:J254"/>
    <mergeCell ref="G173:J173"/>
    <mergeCell ref="G401:J401"/>
    <mergeCell ref="G402:J402"/>
    <mergeCell ref="G403:J403"/>
    <mergeCell ref="G404:J404"/>
    <mergeCell ref="G405:J405"/>
    <mergeCell ref="G406:J406"/>
    <mergeCell ref="G399:J399"/>
    <mergeCell ref="G390:J390"/>
    <mergeCell ref="G392:J392"/>
    <mergeCell ref="G393:J393"/>
    <mergeCell ref="G398:J398"/>
    <mergeCell ref="G315:J315"/>
    <mergeCell ref="G370:J370"/>
    <mergeCell ref="G371:J371"/>
    <mergeCell ref="G372:J372"/>
    <mergeCell ref="G373:J373"/>
    <mergeCell ref="G337:J337"/>
    <mergeCell ref="G343:J343"/>
    <mergeCell ref="G344:J344"/>
    <mergeCell ref="G345:J345"/>
    <mergeCell ref="G346:J346"/>
    <mergeCell ref="G329:J329"/>
    <mergeCell ref="G338:J338"/>
    <mergeCell ref="G5:J5"/>
    <mergeCell ref="G9:J9"/>
    <mergeCell ref="G16:J16"/>
    <mergeCell ref="G25:J25"/>
    <mergeCell ref="G26:J26"/>
    <mergeCell ref="G27:J27"/>
    <mergeCell ref="G28:J28"/>
    <mergeCell ref="G29:J29"/>
    <mergeCell ref="G33:J33"/>
    <mergeCell ref="G15:J15"/>
    <mergeCell ref="G17:J17"/>
    <mergeCell ref="G18:J18"/>
    <mergeCell ref="G19:J19"/>
    <mergeCell ref="G20:J20"/>
    <mergeCell ref="G21:J21"/>
    <mergeCell ref="G22:J22"/>
    <mergeCell ref="G23:J23"/>
    <mergeCell ref="G24:J24"/>
    <mergeCell ref="G30:J30"/>
    <mergeCell ref="G31:J31"/>
    <mergeCell ref="G32:J32"/>
    <mergeCell ref="G8:J8"/>
    <mergeCell ref="G12:J12"/>
    <mergeCell ref="G13:J13"/>
    <mergeCell ref="C542:C563"/>
    <mergeCell ref="A542:A563"/>
    <mergeCell ref="G11:J11"/>
    <mergeCell ref="D35:D65"/>
    <mergeCell ref="G35:J35"/>
    <mergeCell ref="G562:J562"/>
    <mergeCell ref="L564:L585"/>
    <mergeCell ref="G564:J564"/>
    <mergeCell ref="C564:C585"/>
    <mergeCell ref="A564:A585"/>
    <mergeCell ref="G582:J582"/>
    <mergeCell ref="G581:J581"/>
    <mergeCell ref="G580:J580"/>
    <mergeCell ref="G579:J579"/>
    <mergeCell ref="G578:J578"/>
    <mergeCell ref="G577:J577"/>
    <mergeCell ref="G576:J576"/>
    <mergeCell ref="G575:J575"/>
    <mergeCell ref="G574:J574"/>
    <mergeCell ref="G561:J561"/>
    <mergeCell ref="G573:J573"/>
    <mergeCell ref="G532:J532"/>
    <mergeCell ref="B4:B34"/>
    <mergeCell ref="G527:J527"/>
    <mergeCell ref="G563:J563"/>
    <mergeCell ref="G571:J571"/>
    <mergeCell ref="G583:J583"/>
    <mergeCell ref="G584:J584"/>
    <mergeCell ref="G585:J585"/>
    <mergeCell ref="G570:J570"/>
    <mergeCell ref="G569:J569"/>
    <mergeCell ref="G568:J568"/>
    <mergeCell ref="G565:J565"/>
    <mergeCell ref="G572:J572"/>
    <mergeCell ref="G525:J525"/>
    <mergeCell ref="G535:J535"/>
    <mergeCell ref="G536:J536"/>
    <mergeCell ref="G537:J537"/>
    <mergeCell ref="G538:J538"/>
    <mergeCell ref="G549:J549"/>
    <mergeCell ref="G550:J550"/>
    <mergeCell ref="G551:J551"/>
    <mergeCell ref="G552:J552"/>
    <mergeCell ref="G533:J533"/>
    <mergeCell ref="G529:J529"/>
    <mergeCell ref="G530:J530"/>
    <mergeCell ref="G560:J560"/>
    <mergeCell ref="G542:J542"/>
    <mergeCell ref="G534:J534"/>
    <mergeCell ref="G559:J559"/>
    <mergeCell ref="G558:J558"/>
    <mergeCell ref="G557:J557"/>
    <mergeCell ref="G556:J556"/>
    <mergeCell ref="G555:J555"/>
    <mergeCell ref="G554:J554"/>
    <mergeCell ref="G543:J543"/>
    <mergeCell ref="A3:L3"/>
    <mergeCell ref="A1:L1"/>
    <mergeCell ref="L520:L541"/>
    <mergeCell ref="G353:J353"/>
    <mergeCell ref="G369:J369"/>
    <mergeCell ref="G365:J365"/>
    <mergeCell ref="G366:J366"/>
    <mergeCell ref="G328:J328"/>
    <mergeCell ref="G385:J385"/>
    <mergeCell ref="G354:J354"/>
    <mergeCell ref="G383:J383"/>
    <mergeCell ref="G352:J352"/>
    <mergeCell ref="G377:J377"/>
    <mergeCell ref="G349:J349"/>
    <mergeCell ref="G355:J355"/>
    <mergeCell ref="G356:J356"/>
    <mergeCell ref="F2:J2"/>
    <mergeCell ref="A4:A34"/>
    <mergeCell ref="C4:C34"/>
    <mergeCell ref="D4:D34"/>
    <mergeCell ref="G4:J4"/>
    <mergeCell ref="G310:J310"/>
    <mergeCell ref="G521:J521"/>
    <mergeCell ref="G524:J524"/>
    <mergeCell ref="L542:L563"/>
    <mergeCell ref="A316:L316"/>
    <mergeCell ref="A222:L222"/>
    <mergeCell ref="A128:L128"/>
    <mergeCell ref="G407:J407"/>
    <mergeCell ref="G408:J408"/>
    <mergeCell ref="G378:J378"/>
    <mergeCell ref="G357:J357"/>
    <mergeCell ref="A348:A378"/>
    <mergeCell ref="C348:C378"/>
    <mergeCell ref="D348:D378"/>
    <mergeCell ref="G348:J348"/>
    <mergeCell ref="G367:J367"/>
    <mergeCell ref="G368:J368"/>
    <mergeCell ref="G374:J374"/>
    <mergeCell ref="G375:J375"/>
    <mergeCell ref="G376:J376"/>
    <mergeCell ref="A379:A409"/>
    <mergeCell ref="C379:C409"/>
    <mergeCell ref="D379:D409"/>
    <mergeCell ref="G379:J379"/>
    <mergeCell ref="B348:B378"/>
    <mergeCell ref="B379:B409"/>
    <mergeCell ref="G553:J553"/>
  </mergeCells>
  <pageMargins left="0.17" right="0.17" top="0.74" bottom="0.17" header="0.3" footer="0.3"/>
  <pageSetup paperSize="9" scale="51" orientation="portrait" r:id="rId1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5">
    <tabColor rgb="FF00B0F0"/>
  </sheetPr>
  <dimension ref="A1:M845"/>
  <sheetViews>
    <sheetView zoomScale="86" zoomScaleNormal="86" zoomScaleSheetLayoutView="80" workbookViewId="0">
      <selection activeCell="A2" sqref="A2"/>
    </sheetView>
  </sheetViews>
  <sheetFormatPr defaultRowHeight="27.75" customHeight="1" x14ac:dyDescent="0.3"/>
  <cols>
    <col min="1" max="2" width="4.7109375" style="29" customWidth="1"/>
    <col min="3" max="3" width="21.7109375" style="373" customWidth="1"/>
    <col min="4" max="4" width="71.7109375" style="16" customWidth="1"/>
    <col min="5" max="5" width="30.7109375" style="16" customWidth="1"/>
    <col min="6" max="6" width="32.7109375" style="201" customWidth="1"/>
    <col min="7" max="10" width="8.28515625" style="202" customWidth="1"/>
    <col min="11" max="11" width="12" style="202" customWidth="1"/>
    <col min="12" max="12" width="34.85546875" style="330" customWidth="1"/>
  </cols>
  <sheetData>
    <row r="1" spans="1:13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3" s="28" customFormat="1" ht="60" customHeight="1" x14ac:dyDescent="0.25">
      <c r="A2" s="409" t="s">
        <v>73</v>
      </c>
      <c r="B2" s="406" t="s">
        <v>1191</v>
      </c>
      <c r="C2" s="409" t="s">
        <v>74</v>
      </c>
      <c r="D2" s="409" t="s">
        <v>1022</v>
      </c>
      <c r="E2" s="409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3" s="2" customFormat="1" ht="24.95" customHeight="1" x14ac:dyDescent="0.25">
      <c r="A3" s="519" t="s">
        <v>93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3" s="2" customFormat="1" ht="15" customHeight="1" x14ac:dyDescent="0.25">
      <c r="A4" s="569">
        <v>1</v>
      </c>
      <c r="B4" s="568"/>
      <c r="C4" s="610" t="s">
        <v>341</v>
      </c>
      <c r="D4" s="746"/>
      <c r="E4" s="460"/>
      <c r="F4" s="408" t="s">
        <v>81</v>
      </c>
      <c r="G4" s="715" t="s">
        <v>6</v>
      </c>
      <c r="H4" s="715"/>
      <c r="I4" s="715"/>
      <c r="J4" s="715"/>
      <c r="K4" s="713">
        <v>3</v>
      </c>
      <c r="L4" s="439">
        <v>11446</v>
      </c>
    </row>
    <row r="5" spans="1:13" s="2" customFormat="1" ht="15" customHeight="1" x14ac:dyDescent="0.25">
      <c r="A5" s="564"/>
      <c r="B5" s="568"/>
      <c r="C5" s="614"/>
      <c r="D5" s="745"/>
      <c r="E5" s="448"/>
      <c r="F5" s="94" t="s">
        <v>80</v>
      </c>
      <c r="G5" s="469">
        <v>20</v>
      </c>
      <c r="H5" s="469"/>
      <c r="I5" s="469"/>
      <c r="J5" s="469"/>
      <c r="K5" s="583"/>
      <c r="L5" s="602"/>
    </row>
    <row r="6" spans="1:13" s="2" customFormat="1" ht="15" customHeight="1" x14ac:dyDescent="0.25">
      <c r="A6" s="564"/>
      <c r="B6" s="568"/>
      <c r="C6" s="614"/>
      <c r="D6" s="745"/>
      <c r="E6" s="448"/>
      <c r="F6" s="94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3" s="2" customFormat="1" ht="15" customHeight="1" x14ac:dyDescent="0.25">
      <c r="A7" s="564"/>
      <c r="B7" s="568"/>
      <c r="C7" s="614"/>
      <c r="D7" s="745"/>
      <c r="E7" s="448"/>
      <c r="F7" s="94" t="s">
        <v>817</v>
      </c>
      <c r="G7" s="243">
        <f>G5*88</f>
        <v>1760</v>
      </c>
      <c r="H7" s="244">
        <f>G5*99</f>
        <v>1980</v>
      </c>
      <c r="I7" s="246">
        <f>G5*110</f>
        <v>2200</v>
      </c>
      <c r="J7" s="245">
        <f>G5*114</f>
        <v>2280</v>
      </c>
      <c r="K7" s="583"/>
      <c r="L7" s="602"/>
      <c r="M7" s="74"/>
    </row>
    <row r="8" spans="1:13" s="2" customFormat="1" ht="15" customHeight="1" x14ac:dyDescent="0.25">
      <c r="A8" s="564"/>
      <c r="B8" s="568"/>
      <c r="C8" s="614"/>
      <c r="D8" s="745"/>
      <c r="E8" s="448"/>
      <c r="F8" s="94" t="s">
        <v>1269</v>
      </c>
      <c r="G8" s="451">
        <v>0.98</v>
      </c>
      <c r="H8" s="451"/>
      <c r="I8" s="451"/>
      <c r="J8" s="451"/>
      <c r="K8" s="583"/>
      <c r="L8" s="602"/>
      <c r="M8" s="74"/>
    </row>
    <row r="9" spans="1:13" s="2" customFormat="1" ht="15" customHeight="1" x14ac:dyDescent="0.25">
      <c r="A9" s="564"/>
      <c r="B9" s="568"/>
      <c r="C9" s="614"/>
      <c r="D9" s="745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  <c r="M9" s="74"/>
    </row>
    <row r="10" spans="1:13" s="2" customFormat="1" ht="15" customHeight="1" x14ac:dyDescent="0.25">
      <c r="A10" s="564"/>
      <c r="B10" s="568"/>
      <c r="C10" s="614"/>
      <c r="D10" s="745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  <c r="M10" s="74"/>
    </row>
    <row r="11" spans="1:13" s="2" customFormat="1" ht="15" customHeight="1" x14ac:dyDescent="0.25">
      <c r="A11" s="564"/>
      <c r="B11" s="568"/>
      <c r="C11" s="614"/>
      <c r="D11" s="745"/>
      <c r="E11" s="448"/>
      <c r="F11" s="94" t="s">
        <v>83</v>
      </c>
      <c r="G11" s="523">
        <v>65</v>
      </c>
      <c r="H11" s="523"/>
      <c r="I11" s="523"/>
      <c r="J11" s="523"/>
      <c r="K11" s="583"/>
      <c r="L11" s="602"/>
      <c r="M11" s="74"/>
    </row>
    <row r="12" spans="1:13" s="2" customFormat="1" ht="15" customHeight="1" x14ac:dyDescent="0.25">
      <c r="A12" s="564"/>
      <c r="B12" s="568"/>
      <c r="C12" s="614"/>
      <c r="D12" s="745"/>
      <c r="E12" s="448"/>
      <c r="F12" s="94" t="s">
        <v>396</v>
      </c>
      <c r="G12" s="523" t="s">
        <v>1184</v>
      </c>
      <c r="H12" s="523"/>
      <c r="I12" s="523"/>
      <c r="J12" s="523"/>
      <c r="K12" s="583"/>
      <c r="L12" s="602"/>
      <c r="M12" s="74"/>
    </row>
    <row r="13" spans="1:13" s="2" customFormat="1" ht="15" customHeight="1" x14ac:dyDescent="0.25">
      <c r="A13" s="564"/>
      <c r="B13" s="568"/>
      <c r="C13" s="614"/>
      <c r="D13" s="745"/>
      <c r="E13" s="448"/>
      <c r="F13" s="94" t="s">
        <v>1028</v>
      </c>
      <c r="G13" s="523" t="s">
        <v>945</v>
      </c>
      <c r="H13" s="523"/>
      <c r="I13" s="523"/>
      <c r="J13" s="523"/>
      <c r="K13" s="583"/>
      <c r="L13" s="602"/>
      <c r="M13" s="74"/>
    </row>
    <row r="14" spans="1:13" ht="15" customHeight="1" x14ac:dyDescent="0.25">
      <c r="A14" s="564"/>
      <c r="B14" s="568"/>
      <c r="C14" s="614"/>
      <c r="D14" s="745"/>
      <c r="E14" s="448"/>
      <c r="F14" s="94" t="s">
        <v>1038</v>
      </c>
      <c r="G14" s="523" t="s">
        <v>347</v>
      </c>
      <c r="H14" s="523"/>
      <c r="I14" s="523"/>
      <c r="J14" s="523"/>
      <c r="K14" s="583"/>
      <c r="L14" s="602"/>
      <c r="M14" s="75"/>
    </row>
    <row r="15" spans="1:13" ht="15" customHeight="1" x14ac:dyDescent="0.25">
      <c r="A15" s="564"/>
      <c r="B15" s="568"/>
      <c r="C15" s="614"/>
      <c r="D15" s="745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602"/>
      <c r="M15" s="75"/>
    </row>
    <row r="16" spans="1:13" ht="15" customHeight="1" x14ac:dyDescent="0.25">
      <c r="A16" s="564"/>
      <c r="B16" s="568"/>
      <c r="C16" s="614"/>
      <c r="D16" s="745"/>
      <c r="E16" s="448"/>
      <c r="F16" s="93" t="s">
        <v>701</v>
      </c>
      <c r="G16" s="523">
        <v>100000</v>
      </c>
      <c r="H16" s="523"/>
      <c r="I16" s="523"/>
      <c r="J16" s="523"/>
      <c r="K16" s="583"/>
      <c r="L16" s="602"/>
      <c r="M16" s="75"/>
    </row>
    <row r="17" spans="1:13" ht="15" customHeight="1" x14ac:dyDescent="0.25">
      <c r="A17" s="564"/>
      <c r="B17" s="568"/>
      <c r="C17" s="614"/>
      <c r="D17" s="745"/>
      <c r="E17" s="448"/>
      <c r="F17" s="148" t="s">
        <v>257</v>
      </c>
      <c r="G17" s="523" t="s">
        <v>336</v>
      </c>
      <c r="H17" s="523"/>
      <c r="I17" s="523"/>
      <c r="J17" s="523"/>
      <c r="K17" s="583"/>
      <c r="L17" s="602"/>
      <c r="M17" s="75"/>
    </row>
    <row r="18" spans="1:13" ht="15" customHeight="1" x14ac:dyDescent="0.25">
      <c r="A18" s="564"/>
      <c r="B18" s="568"/>
      <c r="C18" s="614"/>
      <c r="D18" s="745"/>
      <c r="E18" s="448"/>
      <c r="F18" s="148" t="s">
        <v>410</v>
      </c>
      <c r="G18" s="523" t="s">
        <v>411</v>
      </c>
      <c r="H18" s="523"/>
      <c r="I18" s="523"/>
      <c r="J18" s="523"/>
      <c r="K18" s="583"/>
      <c r="L18" s="602"/>
      <c r="M18" s="75"/>
    </row>
    <row r="19" spans="1:13" ht="15" customHeight="1" x14ac:dyDescent="0.25">
      <c r="A19" s="564"/>
      <c r="B19" s="568"/>
      <c r="C19" s="614"/>
      <c r="D19" s="745"/>
      <c r="E19" s="448"/>
      <c r="F19" s="148" t="s">
        <v>412</v>
      </c>
      <c r="G19" s="523" t="s">
        <v>400</v>
      </c>
      <c r="H19" s="523"/>
      <c r="I19" s="523"/>
      <c r="J19" s="523"/>
      <c r="K19" s="583"/>
      <c r="L19" s="602"/>
      <c r="M19" s="75"/>
    </row>
    <row r="20" spans="1:13" ht="15" customHeight="1" x14ac:dyDescent="0.25">
      <c r="A20" s="564"/>
      <c r="B20" s="568"/>
      <c r="C20" s="614"/>
      <c r="D20" s="745"/>
      <c r="E20" s="448"/>
      <c r="F20" s="148" t="s">
        <v>381</v>
      </c>
      <c r="G20" s="523" t="s">
        <v>1296</v>
      </c>
      <c r="H20" s="523"/>
      <c r="I20" s="523"/>
      <c r="J20" s="523"/>
      <c r="K20" s="584">
        <v>5</v>
      </c>
      <c r="L20" s="533">
        <v>12247</v>
      </c>
      <c r="M20" s="75"/>
    </row>
    <row r="21" spans="1:13" ht="15" customHeight="1" x14ac:dyDescent="0.25">
      <c r="A21" s="564"/>
      <c r="B21" s="568"/>
      <c r="C21" s="614"/>
      <c r="D21" s="745"/>
      <c r="E21" s="448"/>
      <c r="F21" s="148" t="s">
        <v>402</v>
      </c>
      <c r="G21" s="523" t="s">
        <v>1297</v>
      </c>
      <c r="H21" s="523"/>
      <c r="I21" s="523"/>
      <c r="J21" s="523"/>
      <c r="K21" s="585"/>
      <c r="L21" s="603" t="e">
        <f>#REF!-#REF!*10%</f>
        <v>#REF!</v>
      </c>
      <c r="M21" s="75"/>
    </row>
    <row r="22" spans="1:13" ht="15" customHeight="1" x14ac:dyDescent="0.25">
      <c r="A22" s="564"/>
      <c r="B22" s="568"/>
      <c r="C22" s="614"/>
      <c r="D22" s="745"/>
      <c r="E22" s="448"/>
      <c r="F22" s="148" t="s">
        <v>403</v>
      </c>
      <c r="G22" s="523" t="s">
        <v>404</v>
      </c>
      <c r="H22" s="523"/>
      <c r="I22" s="523"/>
      <c r="J22" s="523"/>
      <c r="K22" s="585"/>
      <c r="L22" s="603" t="e">
        <f>#REF!-#REF!*10%</f>
        <v>#REF!</v>
      </c>
    </row>
    <row r="23" spans="1:13" ht="15" customHeight="1" x14ac:dyDescent="0.25">
      <c r="A23" s="564"/>
      <c r="B23" s="568"/>
      <c r="C23" s="614"/>
      <c r="D23" s="745"/>
      <c r="E23" s="448"/>
      <c r="F23" s="94" t="s">
        <v>358</v>
      </c>
      <c r="G23" s="523" t="s">
        <v>409</v>
      </c>
      <c r="H23" s="523"/>
      <c r="I23" s="523"/>
      <c r="J23" s="523"/>
      <c r="K23" s="585"/>
      <c r="L23" s="603" t="e">
        <f>#REF!-#REF!*10%</f>
        <v>#REF!</v>
      </c>
    </row>
    <row r="24" spans="1:13" ht="15" customHeight="1" x14ac:dyDescent="0.25">
      <c r="A24" s="564"/>
      <c r="B24" s="568"/>
      <c r="C24" s="614"/>
      <c r="D24" s="745"/>
      <c r="E24" s="448"/>
      <c r="F24" s="148" t="s">
        <v>389</v>
      </c>
      <c r="G24" s="523" t="s">
        <v>390</v>
      </c>
      <c r="H24" s="523"/>
      <c r="I24" s="523"/>
      <c r="J24" s="523"/>
      <c r="K24" s="585"/>
      <c r="L24" s="603" t="e">
        <f>#REF!-#REF!*10%</f>
        <v>#REF!</v>
      </c>
    </row>
    <row r="25" spans="1:13" ht="15" customHeight="1" x14ac:dyDescent="0.25">
      <c r="A25" s="564"/>
      <c r="B25" s="568"/>
      <c r="C25" s="614"/>
      <c r="D25" s="745"/>
      <c r="E25" s="448"/>
      <c r="F25" s="93" t="s">
        <v>704</v>
      </c>
      <c r="G25" s="523" t="s">
        <v>705</v>
      </c>
      <c r="H25" s="523"/>
      <c r="I25" s="523"/>
      <c r="J25" s="523"/>
      <c r="K25" s="585"/>
      <c r="L25" s="603" t="e">
        <f>#REF!-#REF!*10%</f>
        <v>#REF!</v>
      </c>
    </row>
    <row r="26" spans="1:13" ht="15" customHeight="1" x14ac:dyDescent="0.25">
      <c r="A26" s="564"/>
      <c r="B26" s="568"/>
      <c r="C26" s="614"/>
      <c r="D26" s="745"/>
      <c r="E26" s="448"/>
      <c r="F26" s="93" t="s">
        <v>706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3" ht="15" customHeight="1" x14ac:dyDescent="0.25">
      <c r="A27" s="564"/>
      <c r="B27" s="568"/>
      <c r="C27" s="614"/>
      <c r="D27" s="745"/>
      <c r="E27" s="448"/>
      <c r="F27" s="93" t="s">
        <v>1271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3" ht="15" customHeight="1" x14ac:dyDescent="0.25">
      <c r="A28" s="564"/>
      <c r="B28" s="568"/>
      <c r="C28" s="614"/>
      <c r="D28" s="745"/>
      <c r="E28" s="448"/>
      <c r="F28" s="93" t="s">
        <v>707</v>
      </c>
      <c r="G28" s="523" t="s">
        <v>1270</v>
      </c>
      <c r="H28" s="523"/>
      <c r="I28" s="523"/>
      <c r="J28" s="523"/>
      <c r="K28" s="585"/>
      <c r="L28" s="603" t="e">
        <f>#REF!-#REF!*10%</f>
        <v>#REF!</v>
      </c>
    </row>
    <row r="29" spans="1:13" ht="15" customHeight="1" x14ac:dyDescent="0.25">
      <c r="A29" s="564"/>
      <c r="B29" s="568"/>
      <c r="C29" s="614"/>
      <c r="D29" s="745"/>
      <c r="E29" s="448"/>
      <c r="F29" s="93" t="s">
        <v>708</v>
      </c>
      <c r="G29" s="523" t="s">
        <v>390</v>
      </c>
      <c r="H29" s="523"/>
      <c r="I29" s="523"/>
      <c r="J29" s="523"/>
      <c r="K29" s="585"/>
      <c r="L29" s="603" t="e">
        <f>#REF!-#REF!*10%</f>
        <v>#REF!</v>
      </c>
    </row>
    <row r="30" spans="1:13" ht="15" customHeight="1" x14ac:dyDescent="0.25">
      <c r="A30" s="564"/>
      <c r="B30" s="568"/>
      <c r="C30" s="614"/>
      <c r="D30" s="745"/>
      <c r="E30" s="448"/>
      <c r="F30" s="148" t="s">
        <v>377</v>
      </c>
      <c r="G30" s="523" t="s">
        <v>387</v>
      </c>
      <c r="H30" s="523"/>
      <c r="I30" s="523"/>
      <c r="J30" s="523"/>
      <c r="K30" s="585"/>
      <c r="L30" s="603" t="e">
        <f>#REF!-#REF!*10%</f>
        <v>#REF!</v>
      </c>
    </row>
    <row r="31" spans="1:13" ht="15.6" customHeight="1" x14ac:dyDescent="0.25">
      <c r="A31" s="564"/>
      <c r="B31" s="568"/>
      <c r="C31" s="614"/>
      <c r="D31" s="745"/>
      <c r="E31" s="448"/>
      <c r="F31" s="148" t="s">
        <v>562</v>
      </c>
      <c r="G31" s="523" t="s">
        <v>1024</v>
      </c>
      <c r="H31" s="523"/>
      <c r="I31" s="523"/>
      <c r="J31" s="523"/>
      <c r="K31" s="585"/>
      <c r="L31" s="603" t="e">
        <f>#REF!-#REF!*10%</f>
        <v>#REF!</v>
      </c>
    </row>
    <row r="32" spans="1:13" ht="15.6" customHeight="1" x14ac:dyDescent="0.25">
      <c r="A32" s="564"/>
      <c r="B32" s="568"/>
      <c r="C32" s="614"/>
      <c r="D32" s="745"/>
      <c r="E32" s="448"/>
      <c r="F32" s="148" t="s">
        <v>570</v>
      </c>
      <c r="G32" s="523" t="s">
        <v>613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745"/>
      <c r="E33" s="448"/>
      <c r="F33" s="167" t="s">
        <v>84</v>
      </c>
      <c r="G33" s="465">
        <v>2.5</v>
      </c>
      <c r="H33" s="465"/>
      <c r="I33" s="465"/>
      <c r="J33" s="465"/>
      <c r="K33" s="585"/>
      <c r="L33" s="603" t="e">
        <f>#REF!-#REF!*10%</f>
        <v>#REF!</v>
      </c>
    </row>
    <row r="34" spans="1:12" s="2" customFormat="1" ht="15" customHeight="1" x14ac:dyDescent="0.25">
      <c r="A34" s="564"/>
      <c r="B34" s="569"/>
      <c r="C34" s="614"/>
      <c r="D34" s="745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s="2" customFormat="1" ht="15" customHeight="1" x14ac:dyDescent="0.25">
      <c r="A35" s="564">
        <v>2</v>
      </c>
      <c r="B35" s="567"/>
      <c r="C35" s="614" t="s">
        <v>342</v>
      </c>
      <c r="D35" s="745"/>
      <c r="E35" s="448"/>
      <c r="F35" s="94" t="s">
        <v>81</v>
      </c>
      <c r="G35" s="523" t="s">
        <v>6</v>
      </c>
      <c r="H35" s="523"/>
      <c r="I35" s="523"/>
      <c r="J35" s="523"/>
      <c r="K35" s="501">
        <v>3</v>
      </c>
      <c r="L35" s="716">
        <v>12751</v>
      </c>
    </row>
    <row r="36" spans="1:12" s="2" customFormat="1" ht="15" customHeight="1" x14ac:dyDescent="0.25">
      <c r="A36" s="564"/>
      <c r="B36" s="568"/>
      <c r="C36" s="614"/>
      <c r="D36" s="745"/>
      <c r="E36" s="448"/>
      <c r="F36" s="94" t="s">
        <v>80</v>
      </c>
      <c r="G36" s="469">
        <v>30</v>
      </c>
      <c r="H36" s="469"/>
      <c r="I36" s="469"/>
      <c r="J36" s="469"/>
      <c r="K36" s="583"/>
      <c r="L36" s="602"/>
    </row>
    <row r="37" spans="1:12" s="2" customFormat="1" ht="15" customHeight="1" x14ac:dyDescent="0.25">
      <c r="A37" s="564"/>
      <c r="B37" s="568"/>
      <c r="C37" s="614"/>
      <c r="D37" s="745"/>
      <c r="E37" s="448"/>
      <c r="F37" s="94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602"/>
    </row>
    <row r="38" spans="1:12" s="2" customFormat="1" ht="15" customHeight="1" x14ac:dyDescent="0.25">
      <c r="A38" s="564"/>
      <c r="B38" s="568"/>
      <c r="C38" s="614"/>
      <c r="D38" s="745"/>
      <c r="E38" s="448"/>
      <c r="F38" s="94" t="s">
        <v>817</v>
      </c>
      <c r="G38" s="243">
        <f>G36*88</f>
        <v>2640</v>
      </c>
      <c r="H38" s="244">
        <f>G36*99</f>
        <v>2970</v>
      </c>
      <c r="I38" s="246">
        <f>G36*110</f>
        <v>3300</v>
      </c>
      <c r="J38" s="245">
        <f>G36*114</f>
        <v>3420</v>
      </c>
      <c r="K38" s="583"/>
      <c r="L38" s="602"/>
    </row>
    <row r="39" spans="1:12" s="2" customFormat="1" ht="15" customHeight="1" x14ac:dyDescent="0.25">
      <c r="A39" s="564"/>
      <c r="B39" s="568"/>
      <c r="C39" s="614"/>
      <c r="D39" s="745"/>
      <c r="E39" s="448"/>
      <c r="F39" s="94" t="s">
        <v>1269</v>
      </c>
      <c r="G39" s="451">
        <v>0.98</v>
      </c>
      <c r="H39" s="451"/>
      <c r="I39" s="451"/>
      <c r="J39" s="451"/>
      <c r="K39" s="583"/>
      <c r="L39" s="602"/>
    </row>
    <row r="40" spans="1:12" s="2" customFormat="1" ht="15" customHeight="1" x14ac:dyDescent="0.25">
      <c r="A40" s="564"/>
      <c r="B40" s="568"/>
      <c r="C40" s="614"/>
      <c r="D40" s="745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602"/>
    </row>
    <row r="41" spans="1:12" s="2" customFormat="1" ht="15" customHeight="1" x14ac:dyDescent="0.25">
      <c r="A41" s="564"/>
      <c r="B41" s="568"/>
      <c r="C41" s="614"/>
      <c r="D41" s="745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s="2" customFormat="1" ht="15" customHeight="1" x14ac:dyDescent="0.25">
      <c r="A42" s="564"/>
      <c r="B42" s="568"/>
      <c r="C42" s="614"/>
      <c r="D42" s="745"/>
      <c r="E42" s="448"/>
      <c r="F42" s="94" t="s">
        <v>83</v>
      </c>
      <c r="G42" s="523">
        <v>65</v>
      </c>
      <c r="H42" s="523"/>
      <c r="I42" s="523"/>
      <c r="J42" s="523"/>
      <c r="K42" s="583"/>
      <c r="L42" s="602"/>
    </row>
    <row r="43" spans="1:12" s="2" customFormat="1" ht="15" customHeight="1" x14ac:dyDescent="0.25">
      <c r="A43" s="564"/>
      <c r="B43" s="568"/>
      <c r="C43" s="614"/>
      <c r="D43" s="745"/>
      <c r="E43" s="448"/>
      <c r="F43" s="94" t="s">
        <v>396</v>
      </c>
      <c r="G43" s="523" t="s">
        <v>1184</v>
      </c>
      <c r="H43" s="523"/>
      <c r="I43" s="523"/>
      <c r="J43" s="523"/>
      <c r="K43" s="583"/>
      <c r="L43" s="602"/>
    </row>
    <row r="44" spans="1:12" s="2" customFormat="1" ht="15" customHeight="1" x14ac:dyDescent="0.25">
      <c r="A44" s="564"/>
      <c r="B44" s="568"/>
      <c r="C44" s="614"/>
      <c r="D44" s="745"/>
      <c r="E44" s="448"/>
      <c r="F44" s="94" t="s">
        <v>1028</v>
      </c>
      <c r="G44" s="523" t="s">
        <v>945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745"/>
      <c r="E45" s="448"/>
      <c r="F45" s="94" t="s">
        <v>1038</v>
      </c>
      <c r="G45" s="523" t="s">
        <v>347</v>
      </c>
      <c r="H45" s="523"/>
      <c r="I45" s="523"/>
      <c r="J45" s="523"/>
      <c r="K45" s="583"/>
      <c r="L45" s="602"/>
    </row>
    <row r="46" spans="1:12" ht="15" customHeight="1" x14ac:dyDescent="0.25">
      <c r="A46" s="564"/>
      <c r="B46" s="568"/>
      <c r="C46" s="614"/>
      <c r="D46" s="745"/>
      <c r="E46" s="448"/>
      <c r="F46" s="148" t="s">
        <v>379</v>
      </c>
      <c r="G46" s="523" t="s">
        <v>399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745"/>
      <c r="E47" s="448"/>
      <c r="F47" s="93" t="s">
        <v>701</v>
      </c>
      <c r="G47" s="523">
        <v>100000</v>
      </c>
      <c r="H47" s="523"/>
      <c r="I47" s="523"/>
      <c r="J47" s="523"/>
      <c r="K47" s="583"/>
      <c r="L47" s="602"/>
    </row>
    <row r="48" spans="1:12" ht="15" customHeight="1" x14ac:dyDescent="0.25">
      <c r="A48" s="564"/>
      <c r="B48" s="568"/>
      <c r="C48" s="614"/>
      <c r="D48" s="745"/>
      <c r="E48" s="448"/>
      <c r="F48" s="148" t="s">
        <v>257</v>
      </c>
      <c r="G48" s="523" t="s">
        <v>336</v>
      </c>
      <c r="H48" s="523"/>
      <c r="I48" s="523"/>
      <c r="J48" s="523"/>
      <c r="K48" s="583"/>
      <c r="L48" s="602"/>
    </row>
    <row r="49" spans="1:12" ht="15" customHeight="1" x14ac:dyDescent="0.25">
      <c r="A49" s="564"/>
      <c r="B49" s="568"/>
      <c r="C49" s="614"/>
      <c r="D49" s="745"/>
      <c r="E49" s="448"/>
      <c r="F49" s="148" t="s">
        <v>410</v>
      </c>
      <c r="G49" s="523" t="s">
        <v>411</v>
      </c>
      <c r="H49" s="523"/>
      <c r="I49" s="523"/>
      <c r="J49" s="523"/>
      <c r="K49" s="583"/>
      <c r="L49" s="602"/>
    </row>
    <row r="50" spans="1:12" ht="15" customHeight="1" x14ac:dyDescent="0.25">
      <c r="A50" s="564"/>
      <c r="B50" s="568"/>
      <c r="C50" s="614"/>
      <c r="D50" s="745"/>
      <c r="E50" s="448"/>
      <c r="F50" s="148" t="s">
        <v>412</v>
      </c>
      <c r="G50" s="523" t="s">
        <v>400</v>
      </c>
      <c r="H50" s="523"/>
      <c r="I50" s="523"/>
      <c r="J50" s="523"/>
      <c r="K50" s="583"/>
      <c r="L50" s="602"/>
    </row>
    <row r="51" spans="1:12" ht="15" customHeight="1" x14ac:dyDescent="0.25">
      <c r="A51" s="564"/>
      <c r="B51" s="568"/>
      <c r="C51" s="614"/>
      <c r="D51" s="745"/>
      <c r="E51" s="448"/>
      <c r="F51" s="148" t="s">
        <v>381</v>
      </c>
      <c r="G51" s="523" t="s">
        <v>1296</v>
      </c>
      <c r="H51" s="523"/>
      <c r="I51" s="523"/>
      <c r="J51" s="523"/>
      <c r="K51" s="584">
        <v>5</v>
      </c>
      <c r="L51" s="533">
        <v>13644</v>
      </c>
    </row>
    <row r="52" spans="1:12" ht="15" customHeight="1" x14ac:dyDescent="0.25">
      <c r="A52" s="564"/>
      <c r="B52" s="568"/>
      <c r="C52" s="614"/>
      <c r="D52" s="745"/>
      <c r="E52" s="448"/>
      <c r="F52" s="148" t="s">
        <v>402</v>
      </c>
      <c r="G52" s="523" t="s">
        <v>1297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745"/>
      <c r="E53" s="448"/>
      <c r="F53" s="148" t="s">
        <v>403</v>
      </c>
      <c r="G53" s="523" t="s">
        <v>404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745"/>
      <c r="E54" s="448"/>
      <c r="F54" s="94" t="s">
        <v>358</v>
      </c>
      <c r="G54" s="523" t="s">
        <v>409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745"/>
      <c r="E55" s="448"/>
      <c r="F55" s="148" t="s">
        <v>389</v>
      </c>
      <c r="G55" s="523" t="s">
        <v>390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745"/>
      <c r="E56" s="448"/>
      <c r="F56" s="93" t="s">
        <v>704</v>
      </c>
      <c r="G56" s="523" t="s">
        <v>705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745"/>
      <c r="E57" s="448"/>
      <c r="F57" s="93" t="s">
        <v>706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745"/>
      <c r="E58" s="448"/>
      <c r="F58" s="93" t="s">
        <v>1271</v>
      </c>
      <c r="G58" s="523" t="s">
        <v>390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45"/>
      <c r="E59" s="448"/>
      <c r="F59" s="93" t="s">
        <v>707</v>
      </c>
      <c r="G59" s="523" t="s">
        <v>1270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745"/>
      <c r="E60" s="448"/>
      <c r="F60" s="93" t="s">
        <v>708</v>
      </c>
      <c r="G60" s="523" t="s">
        <v>390</v>
      </c>
      <c r="H60" s="523"/>
      <c r="I60" s="523"/>
      <c r="J60" s="523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14"/>
      <c r="D61" s="745"/>
      <c r="E61" s="448"/>
      <c r="F61" s="148" t="s">
        <v>377</v>
      </c>
      <c r="G61" s="523" t="s">
        <v>387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745"/>
      <c r="E62" s="448"/>
      <c r="F62" s="148" t="s">
        <v>562</v>
      </c>
      <c r="G62" s="523" t="s">
        <v>1024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745"/>
      <c r="E63" s="448"/>
      <c r="F63" s="148" t="s">
        <v>570</v>
      </c>
      <c r="G63" s="523" t="s">
        <v>613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745"/>
      <c r="E64" s="448"/>
      <c r="F64" s="167" t="s">
        <v>84</v>
      </c>
      <c r="G64" s="465">
        <v>2.5</v>
      </c>
      <c r="H64" s="465"/>
      <c r="I64" s="465"/>
      <c r="J64" s="465"/>
      <c r="K64" s="585"/>
      <c r="L64" s="603" t="e">
        <f>#REF!-#REF!*10%</f>
        <v>#REF!</v>
      </c>
    </row>
    <row r="65" spans="1:12" s="2" customFormat="1" ht="15" customHeight="1" x14ac:dyDescent="0.25">
      <c r="A65" s="564"/>
      <c r="B65" s="569"/>
      <c r="C65" s="614"/>
      <c r="D65" s="745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s="2" customFormat="1" ht="15" customHeight="1" x14ac:dyDescent="0.25">
      <c r="A66" s="564">
        <v>3</v>
      </c>
      <c r="B66" s="567"/>
      <c r="C66" s="614" t="s">
        <v>343</v>
      </c>
      <c r="D66" s="745"/>
      <c r="E66" s="448"/>
      <c r="F66" s="94" t="s">
        <v>81</v>
      </c>
      <c r="G66" s="523" t="s">
        <v>6</v>
      </c>
      <c r="H66" s="523"/>
      <c r="I66" s="523"/>
      <c r="J66" s="523"/>
      <c r="K66" s="501">
        <v>3</v>
      </c>
      <c r="L66" s="716">
        <v>13403</v>
      </c>
    </row>
    <row r="67" spans="1:12" s="2" customFormat="1" ht="15" customHeight="1" x14ac:dyDescent="0.25">
      <c r="A67" s="564"/>
      <c r="B67" s="568"/>
      <c r="C67" s="614"/>
      <c r="D67" s="745"/>
      <c r="E67" s="448"/>
      <c r="F67" s="94" t="s">
        <v>80</v>
      </c>
      <c r="G67" s="469">
        <v>40</v>
      </c>
      <c r="H67" s="469"/>
      <c r="I67" s="469"/>
      <c r="J67" s="469"/>
      <c r="K67" s="583"/>
      <c r="L67" s="602"/>
    </row>
    <row r="68" spans="1:12" s="2" customFormat="1" ht="15" customHeight="1" x14ac:dyDescent="0.25">
      <c r="A68" s="564"/>
      <c r="B68" s="568"/>
      <c r="C68" s="614"/>
      <c r="D68" s="745"/>
      <c r="E68" s="448"/>
      <c r="F68" s="94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602"/>
    </row>
    <row r="69" spans="1:12" s="2" customFormat="1" ht="15" customHeight="1" x14ac:dyDescent="0.25">
      <c r="A69" s="564"/>
      <c r="B69" s="568"/>
      <c r="C69" s="614"/>
      <c r="D69" s="745"/>
      <c r="E69" s="448"/>
      <c r="F69" s="94" t="s">
        <v>817</v>
      </c>
      <c r="G69" s="243">
        <f>G67*88</f>
        <v>3520</v>
      </c>
      <c r="H69" s="244">
        <f>G67*99</f>
        <v>3960</v>
      </c>
      <c r="I69" s="246">
        <f>G67*110</f>
        <v>4400</v>
      </c>
      <c r="J69" s="245">
        <f>G67*114</f>
        <v>4560</v>
      </c>
      <c r="K69" s="583"/>
      <c r="L69" s="602"/>
    </row>
    <row r="70" spans="1:12" s="2" customFormat="1" ht="15" customHeight="1" x14ac:dyDescent="0.25">
      <c r="A70" s="564"/>
      <c r="B70" s="568"/>
      <c r="C70" s="614"/>
      <c r="D70" s="745"/>
      <c r="E70" s="448"/>
      <c r="F70" s="94" t="s">
        <v>1269</v>
      </c>
      <c r="G70" s="451">
        <v>0.98</v>
      </c>
      <c r="H70" s="451"/>
      <c r="I70" s="451"/>
      <c r="J70" s="451"/>
      <c r="K70" s="583"/>
      <c r="L70" s="602"/>
    </row>
    <row r="71" spans="1:12" s="2" customFormat="1" ht="15" customHeight="1" x14ac:dyDescent="0.25">
      <c r="A71" s="564"/>
      <c r="B71" s="568"/>
      <c r="C71" s="614"/>
      <c r="D71" s="745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602"/>
    </row>
    <row r="72" spans="1:12" s="2" customFormat="1" ht="15" customHeight="1" x14ac:dyDescent="0.25">
      <c r="A72" s="564"/>
      <c r="B72" s="568"/>
      <c r="C72" s="614"/>
      <c r="D72" s="745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s="2" customFormat="1" ht="15" customHeight="1" x14ac:dyDescent="0.25">
      <c r="A73" s="564"/>
      <c r="B73" s="568"/>
      <c r="C73" s="614"/>
      <c r="D73" s="745"/>
      <c r="E73" s="448"/>
      <c r="F73" s="94" t="s">
        <v>83</v>
      </c>
      <c r="G73" s="523">
        <v>65</v>
      </c>
      <c r="H73" s="523"/>
      <c r="I73" s="523"/>
      <c r="J73" s="523"/>
      <c r="K73" s="583"/>
      <c r="L73" s="602"/>
    </row>
    <row r="74" spans="1:12" s="2" customFormat="1" ht="15" customHeight="1" x14ac:dyDescent="0.25">
      <c r="A74" s="564"/>
      <c r="B74" s="568"/>
      <c r="C74" s="614"/>
      <c r="D74" s="745"/>
      <c r="E74" s="448"/>
      <c r="F74" s="94" t="s">
        <v>396</v>
      </c>
      <c r="G74" s="523" t="s">
        <v>1184</v>
      </c>
      <c r="H74" s="523"/>
      <c r="I74" s="523"/>
      <c r="J74" s="523"/>
      <c r="K74" s="583"/>
      <c r="L74" s="602"/>
    </row>
    <row r="75" spans="1:12" s="2" customFormat="1" ht="15" customHeight="1" x14ac:dyDescent="0.25">
      <c r="A75" s="564"/>
      <c r="B75" s="568"/>
      <c r="C75" s="614"/>
      <c r="D75" s="745"/>
      <c r="E75" s="448"/>
      <c r="F75" s="94" t="s">
        <v>1028</v>
      </c>
      <c r="G75" s="523" t="s">
        <v>945</v>
      </c>
      <c r="H75" s="523"/>
      <c r="I75" s="523"/>
      <c r="J75" s="523"/>
      <c r="K75" s="583"/>
      <c r="L75" s="602"/>
    </row>
    <row r="76" spans="1:12" ht="15" customHeight="1" x14ac:dyDescent="0.25">
      <c r="A76" s="564"/>
      <c r="B76" s="568"/>
      <c r="C76" s="614"/>
      <c r="D76" s="745"/>
      <c r="E76" s="448"/>
      <c r="F76" s="94" t="s">
        <v>1038</v>
      </c>
      <c r="G76" s="523" t="s">
        <v>347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745"/>
      <c r="E77" s="448"/>
      <c r="F77" s="148" t="s">
        <v>379</v>
      </c>
      <c r="G77" s="523" t="s">
        <v>399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745"/>
      <c r="E78" s="448"/>
      <c r="F78" s="93" t="s">
        <v>701</v>
      </c>
      <c r="G78" s="523">
        <v>100000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745"/>
      <c r="E79" s="448"/>
      <c r="F79" s="148" t="s">
        <v>257</v>
      </c>
      <c r="G79" s="523" t="s">
        <v>336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745"/>
      <c r="E80" s="448"/>
      <c r="F80" s="148" t="s">
        <v>410</v>
      </c>
      <c r="G80" s="523" t="s">
        <v>411</v>
      </c>
      <c r="H80" s="523"/>
      <c r="I80" s="523"/>
      <c r="J80" s="523"/>
      <c r="K80" s="583"/>
      <c r="L80" s="602"/>
    </row>
    <row r="81" spans="1:12" ht="15" customHeight="1" x14ac:dyDescent="0.25">
      <c r="A81" s="564"/>
      <c r="B81" s="568"/>
      <c r="C81" s="614"/>
      <c r="D81" s="745"/>
      <c r="E81" s="448"/>
      <c r="F81" s="148" t="s">
        <v>412</v>
      </c>
      <c r="G81" s="523" t="s">
        <v>400</v>
      </c>
      <c r="H81" s="523"/>
      <c r="I81" s="523"/>
      <c r="J81" s="523"/>
      <c r="K81" s="583"/>
      <c r="L81" s="602"/>
    </row>
    <row r="82" spans="1:12" ht="15" customHeight="1" x14ac:dyDescent="0.25">
      <c r="A82" s="564"/>
      <c r="B82" s="568"/>
      <c r="C82" s="614"/>
      <c r="D82" s="745"/>
      <c r="E82" s="448"/>
      <c r="F82" s="148" t="s">
        <v>381</v>
      </c>
      <c r="G82" s="523" t="s">
        <v>1296</v>
      </c>
      <c r="H82" s="523"/>
      <c r="I82" s="523"/>
      <c r="J82" s="523"/>
      <c r="K82" s="584">
        <v>5</v>
      </c>
      <c r="L82" s="533">
        <v>14341</v>
      </c>
    </row>
    <row r="83" spans="1:12" ht="15" customHeight="1" x14ac:dyDescent="0.25">
      <c r="A83" s="564"/>
      <c r="B83" s="568"/>
      <c r="C83" s="614"/>
      <c r="D83" s="745"/>
      <c r="E83" s="448"/>
      <c r="F83" s="148" t="s">
        <v>402</v>
      </c>
      <c r="G83" s="523" t="s">
        <v>1297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745"/>
      <c r="E84" s="448"/>
      <c r="F84" s="148" t="s">
        <v>403</v>
      </c>
      <c r="G84" s="523" t="s">
        <v>404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745"/>
      <c r="E85" s="448"/>
      <c r="F85" s="94" t="s">
        <v>358</v>
      </c>
      <c r="G85" s="523" t="s">
        <v>409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745"/>
      <c r="E86" s="448"/>
      <c r="F86" s="148" t="s">
        <v>389</v>
      </c>
      <c r="G86" s="523" t="s">
        <v>390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745"/>
      <c r="E87" s="448"/>
      <c r="F87" s="93" t="s">
        <v>704</v>
      </c>
      <c r="G87" s="523" t="s">
        <v>705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745"/>
      <c r="E88" s="448"/>
      <c r="F88" s="93" t="s">
        <v>706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745"/>
      <c r="E89" s="448"/>
      <c r="F89" s="93" t="s">
        <v>1271</v>
      </c>
      <c r="G89" s="523" t="s">
        <v>390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745"/>
      <c r="E90" s="448"/>
      <c r="F90" s="93" t="s">
        <v>707</v>
      </c>
      <c r="G90" s="523" t="s">
        <v>1270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745"/>
      <c r="E91" s="448"/>
      <c r="F91" s="93" t="s">
        <v>708</v>
      </c>
      <c r="G91" s="523" t="s">
        <v>390</v>
      </c>
      <c r="H91" s="523"/>
      <c r="I91" s="523"/>
      <c r="J91" s="523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614"/>
      <c r="D92" s="745"/>
      <c r="E92" s="448"/>
      <c r="F92" s="148" t="s">
        <v>377</v>
      </c>
      <c r="G92" s="523" t="s">
        <v>387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745"/>
      <c r="E93" s="448"/>
      <c r="F93" s="148" t="s">
        <v>562</v>
      </c>
      <c r="G93" s="523" t="s">
        <v>1024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745"/>
      <c r="E94" s="448"/>
      <c r="F94" s="148" t="s">
        <v>570</v>
      </c>
      <c r="G94" s="523" t="s">
        <v>613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745"/>
      <c r="E95" s="448"/>
      <c r="F95" s="167" t="s">
        <v>84</v>
      </c>
      <c r="G95" s="465">
        <v>2.5</v>
      </c>
      <c r="H95" s="465"/>
      <c r="I95" s="465"/>
      <c r="J95" s="465"/>
      <c r="K95" s="585"/>
      <c r="L95" s="603" t="e">
        <f>#REF!-#REF!*10%</f>
        <v>#REF!</v>
      </c>
    </row>
    <row r="96" spans="1:12" s="2" customFormat="1" ht="15" customHeight="1" x14ac:dyDescent="0.25">
      <c r="A96" s="564"/>
      <c r="B96" s="569"/>
      <c r="C96" s="614"/>
      <c r="D96" s="745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s="2" customFormat="1" ht="15" customHeight="1" x14ac:dyDescent="0.25">
      <c r="A97" s="564">
        <v>4</v>
      </c>
      <c r="B97" s="567"/>
      <c r="C97" s="614" t="s">
        <v>344</v>
      </c>
      <c r="D97" s="745"/>
      <c r="E97" s="448"/>
      <c r="F97" s="94" t="s">
        <v>81</v>
      </c>
      <c r="G97" s="523" t="s">
        <v>6</v>
      </c>
      <c r="H97" s="523"/>
      <c r="I97" s="523"/>
      <c r="J97" s="523"/>
      <c r="K97" s="501">
        <v>3</v>
      </c>
      <c r="L97" s="716">
        <v>15041</v>
      </c>
    </row>
    <row r="98" spans="1:12" s="2" customFormat="1" ht="15" customHeight="1" x14ac:dyDescent="0.25">
      <c r="A98" s="564"/>
      <c r="B98" s="568"/>
      <c r="C98" s="614"/>
      <c r="D98" s="745"/>
      <c r="E98" s="448"/>
      <c r="F98" s="94" t="s">
        <v>80</v>
      </c>
      <c r="G98" s="469">
        <v>50</v>
      </c>
      <c r="H98" s="469"/>
      <c r="I98" s="469"/>
      <c r="J98" s="469"/>
      <c r="K98" s="583"/>
      <c r="L98" s="602"/>
    </row>
    <row r="99" spans="1:12" s="2" customFormat="1" ht="15" customHeight="1" x14ac:dyDescent="0.25">
      <c r="A99" s="564"/>
      <c r="B99" s="568"/>
      <c r="C99" s="614"/>
      <c r="D99" s="745"/>
      <c r="E99" s="448"/>
      <c r="F99" s="94" t="s">
        <v>8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602"/>
    </row>
    <row r="100" spans="1:12" s="2" customFormat="1" ht="15" customHeight="1" x14ac:dyDescent="0.25">
      <c r="A100" s="564"/>
      <c r="B100" s="568"/>
      <c r="C100" s="614"/>
      <c r="D100" s="745"/>
      <c r="E100" s="448"/>
      <c r="F100" s="94" t="s">
        <v>817</v>
      </c>
      <c r="G100" s="243">
        <f>G98*88</f>
        <v>4400</v>
      </c>
      <c r="H100" s="244">
        <f>G98*99</f>
        <v>4950</v>
      </c>
      <c r="I100" s="246">
        <f>G98*110</f>
        <v>5500</v>
      </c>
      <c r="J100" s="245">
        <f>G98*114</f>
        <v>5700</v>
      </c>
      <c r="K100" s="583"/>
      <c r="L100" s="602"/>
    </row>
    <row r="101" spans="1:12" s="2" customFormat="1" ht="15" customHeight="1" x14ac:dyDescent="0.25">
      <c r="A101" s="564"/>
      <c r="B101" s="568"/>
      <c r="C101" s="614"/>
      <c r="D101" s="745"/>
      <c r="E101" s="448"/>
      <c r="F101" s="94" t="s">
        <v>1269</v>
      </c>
      <c r="G101" s="451">
        <v>0.98</v>
      </c>
      <c r="H101" s="451"/>
      <c r="I101" s="451"/>
      <c r="J101" s="451"/>
      <c r="K101" s="583"/>
      <c r="L101" s="602"/>
    </row>
    <row r="102" spans="1:12" s="2" customFormat="1" ht="15" customHeight="1" x14ac:dyDescent="0.25">
      <c r="A102" s="564"/>
      <c r="B102" s="568"/>
      <c r="C102" s="614"/>
      <c r="D102" s="745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602"/>
    </row>
    <row r="103" spans="1:12" s="2" customFormat="1" ht="15" customHeight="1" x14ac:dyDescent="0.25">
      <c r="A103" s="564"/>
      <c r="B103" s="568"/>
      <c r="C103" s="614"/>
      <c r="D103" s="745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602"/>
    </row>
    <row r="104" spans="1:12" s="2" customFormat="1" ht="15" customHeight="1" x14ac:dyDescent="0.25">
      <c r="A104" s="564"/>
      <c r="B104" s="568"/>
      <c r="C104" s="614"/>
      <c r="D104" s="745"/>
      <c r="E104" s="448"/>
      <c r="F104" s="94" t="s">
        <v>83</v>
      </c>
      <c r="G104" s="523">
        <v>65</v>
      </c>
      <c r="H104" s="523"/>
      <c r="I104" s="523"/>
      <c r="J104" s="523"/>
      <c r="K104" s="583"/>
      <c r="L104" s="602"/>
    </row>
    <row r="105" spans="1:12" s="2" customFormat="1" ht="15" customHeight="1" x14ac:dyDescent="0.25">
      <c r="A105" s="564"/>
      <c r="B105" s="568"/>
      <c r="C105" s="614"/>
      <c r="D105" s="745"/>
      <c r="E105" s="448"/>
      <c r="F105" s="94" t="s">
        <v>396</v>
      </c>
      <c r="G105" s="523" t="s">
        <v>1184</v>
      </c>
      <c r="H105" s="523"/>
      <c r="I105" s="523"/>
      <c r="J105" s="523"/>
      <c r="K105" s="583"/>
      <c r="L105" s="602"/>
    </row>
    <row r="106" spans="1:12" s="2" customFormat="1" ht="15" customHeight="1" x14ac:dyDescent="0.25">
      <c r="A106" s="564"/>
      <c r="B106" s="568"/>
      <c r="C106" s="614"/>
      <c r="D106" s="745"/>
      <c r="E106" s="448"/>
      <c r="F106" s="94" t="s">
        <v>1028</v>
      </c>
      <c r="G106" s="523" t="s">
        <v>945</v>
      </c>
      <c r="H106" s="523"/>
      <c r="I106" s="523"/>
      <c r="J106" s="523"/>
      <c r="K106" s="583"/>
      <c r="L106" s="602"/>
    </row>
    <row r="107" spans="1:12" ht="15" customHeight="1" x14ac:dyDescent="0.25">
      <c r="A107" s="564"/>
      <c r="B107" s="568"/>
      <c r="C107" s="614"/>
      <c r="D107" s="745"/>
      <c r="E107" s="448"/>
      <c r="F107" s="94" t="s">
        <v>1038</v>
      </c>
      <c r="G107" s="523" t="s">
        <v>347</v>
      </c>
      <c r="H107" s="523"/>
      <c r="I107" s="523"/>
      <c r="J107" s="523"/>
      <c r="K107" s="583"/>
      <c r="L107" s="602"/>
    </row>
    <row r="108" spans="1:12" ht="15" customHeight="1" x14ac:dyDescent="0.25">
      <c r="A108" s="564"/>
      <c r="B108" s="568"/>
      <c r="C108" s="614"/>
      <c r="D108" s="745"/>
      <c r="E108" s="448"/>
      <c r="F108" s="148" t="s">
        <v>379</v>
      </c>
      <c r="G108" s="523" t="s">
        <v>399</v>
      </c>
      <c r="H108" s="523"/>
      <c r="I108" s="523"/>
      <c r="J108" s="523"/>
      <c r="K108" s="583"/>
      <c r="L108" s="602"/>
    </row>
    <row r="109" spans="1:12" ht="15" customHeight="1" x14ac:dyDescent="0.25">
      <c r="A109" s="564"/>
      <c r="B109" s="568"/>
      <c r="C109" s="614"/>
      <c r="D109" s="745"/>
      <c r="E109" s="448"/>
      <c r="F109" s="93" t="s">
        <v>701</v>
      </c>
      <c r="G109" s="523">
        <v>100000</v>
      </c>
      <c r="H109" s="523"/>
      <c r="I109" s="523"/>
      <c r="J109" s="523"/>
      <c r="K109" s="583"/>
      <c r="L109" s="602"/>
    </row>
    <row r="110" spans="1:12" ht="15" customHeight="1" x14ac:dyDescent="0.25">
      <c r="A110" s="564"/>
      <c r="B110" s="568"/>
      <c r="C110" s="614"/>
      <c r="D110" s="745"/>
      <c r="E110" s="448"/>
      <c r="F110" s="148" t="s">
        <v>257</v>
      </c>
      <c r="G110" s="523" t="s">
        <v>336</v>
      </c>
      <c r="H110" s="523"/>
      <c r="I110" s="523"/>
      <c r="J110" s="523"/>
      <c r="K110" s="583"/>
      <c r="L110" s="602"/>
    </row>
    <row r="111" spans="1:12" ht="15" customHeight="1" x14ac:dyDescent="0.25">
      <c r="A111" s="564"/>
      <c r="B111" s="568"/>
      <c r="C111" s="614"/>
      <c r="D111" s="745"/>
      <c r="E111" s="448"/>
      <c r="F111" s="148" t="s">
        <v>410</v>
      </c>
      <c r="G111" s="523" t="s">
        <v>411</v>
      </c>
      <c r="H111" s="523"/>
      <c r="I111" s="523"/>
      <c r="J111" s="523"/>
      <c r="K111" s="583"/>
      <c r="L111" s="602"/>
    </row>
    <row r="112" spans="1:12" ht="15" customHeight="1" x14ac:dyDescent="0.25">
      <c r="A112" s="564"/>
      <c r="B112" s="568"/>
      <c r="C112" s="614"/>
      <c r="D112" s="745"/>
      <c r="E112" s="448"/>
      <c r="F112" s="148" t="s">
        <v>412</v>
      </c>
      <c r="G112" s="523" t="s">
        <v>400</v>
      </c>
      <c r="H112" s="523"/>
      <c r="I112" s="523"/>
      <c r="J112" s="523"/>
      <c r="K112" s="583"/>
      <c r="L112" s="602"/>
    </row>
    <row r="113" spans="1:12" ht="15" customHeight="1" x14ac:dyDescent="0.25">
      <c r="A113" s="564"/>
      <c r="B113" s="568"/>
      <c r="C113" s="614"/>
      <c r="D113" s="745"/>
      <c r="E113" s="448"/>
      <c r="F113" s="148" t="s">
        <v>381</v>
      </c>
      <c r="G113" s="523" t="s">
        <v>1296</v>
      </c>
      <c r="H113" s="523"/>
      <c r="I113" s="523"/>
      <c r="J113" s="523"/>
      <c r="K113" s="584">
        <v>5</v>
      </c>
      <c r="L113" s="533">
        <v>16094</v>
      </c>
    </row>
    <row r="114" spans="1:12" ht="15" customHeight="1" x14ac:dyDescent="0.25">
      <c r="A114" s="564"/>
      <c r="B114" s="568"/>
      <c r="C114" s="614"/>
      <c r="D114" s="745"/>
      <c r="E114" s="448"/>
      <c r="F114" s="148" t="s">
        <v>402</v>
      </c>
      <c r="G114" s="523" t="s">
        <v>1297</v>
      </c>
      <c r="H114" s="523"/>
      <c r="I114" s="523"/>
      <c r="J114" s="523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614"/>
      <c r="D115" s="745"/>
      <c r="E115" s="448"/>
      <c r="F115" s="148" t="s">
        <v>403</v>
      </c>
      <c r="G115" s="523" t="s">
        <v>404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745"/>
      <c r="E116" s="448"/>
      <c r="F116" s="94" t="s">
        <v>358</v>
      </c>
      <c r="G116" s="523" t="s">
        <v>409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745"/>
      <c r="E117" s="448"/>
      <c r="F117" s="148" t="s">
        <v>389</v>
      </c>
      <c r="G117" s="523" t="s">
        <v>390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745"/>
      <c r="E118" s="448"/>
      <c r="F118" s="93" t="s">
        <v>704</v>
      </c>
      <c r="G118" s="523" t="s">
        <v>705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745"/>
      <c r="E119" s="448"/>
      <c r="F119" s="93" t="s">
        <v>706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745"/>
      <c r="E120" s="448"/>
      <c r="F120" s="93" t="s">
        <v>1271</v>
      </c>
      <c r="G120" s="523" t="s">
        <v>390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745"/>
      <c r="E121" s="448"/>
      <c r="F121" s="93" t="s">
        <v>707</v>
      </c>
      <c r="G121" s="523" t="s">
        <v>1270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745"/>
      <c r="E122" s="448"/>
      <c r="F122" s="93" t="s">
        <v>708</v>
      </c>
      <c r="G122" s="523" t="s">
        <v>390</v>
      </c>
      <c r="H122" s="523"/>
      <c r="I122" s="523"/>
      <c r="J122" s="523"/>
      <c r="K122" s="585"/>
      <c r="L122" s="603" t="e">
        <f>#REF!-#REF!*10%</f>
        <v>#REF!</v>
      </c>
    </row>
    <row r="123" spans="1:12" ht="15" customHeight="1" x14ac:dyDescent="0.25">
      <c r="A123" s="564"/>
      <c r="B123" s="568"/>
      <c r="C123" s="614"/>
      <c r="D123" s="745"/>
      <c r="E123" s="448"/>
      <c r="F123" s="148" t="s">
        <v>377</v>
      </c>
      <c r="G123" s="523" t="s">
        <v>387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14"/>
      <c r="D124" s="745"/>
      <c r="E124" s="448"/>
      <c r="F124" s="148" t="s">
        <v>562</v>
      </c>
      <c r="G124" s="523" t="s">
        <v>1024</v>
      </c>
      <c r="H124" s="523"/>
      <c r="I124" s="523"/>
      <c r="J124" s="523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14"/>
      <c r="D125" s="745"/>
      <c r="E125" s="448"/>
      <c r="F125" s="148" t="s">
        <v>570</v>
      </c>
      <c r="G125" s="523" t="s">
        <v>613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14"/>
      <c r="D126" s="745"/>
      <c r="E126" s="448"/>
      <c r="F126" s="167" t="s">
        <v>84</v>
      </c>
      <c r="G126" s="465">
        <v>2.5</v>
      </c>
      <c r="H126" s="465"/>
      <c r="I126" s="465"/>
      <c r="J126" s="465"/>
      <c r="K126" s="585"/>
      <c r="L126" s="603" t="e">
        <f>#REF!-#REF!*10%</f>
        <v>#REF!</v>
      </c>
    </row>
    <row r="127" spans="1:12" s="2" customFormat="1" ht="15" customHeight="1" x14ac:dyDescent="0.25">
      <c r="A127" s="564"/>
      <c r="B127" s="569"/>
      <c r="C127" s="614"/>
      <c r="D127" s="745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</row>
    <row r="128" spans="1:12" s="2" customFormat="1" ht="15" customHeight="1" x14ac:dyDescent="0.25">
      <c r="A128" s="564">
        <v>5</v>
      </c>
      <c r="B128" s="567"/>
      <c r="C128" s="614" t="s">
        <v>345</v>
      </c>
      <c r="D128" s="745"/>
      <c r="E128" s="448"/>
      <c r="F128" s="94" t="s">
        <v>81</v>
      </c>
      <c r="G128" s="523" t="s">
        <v>6</v>
      </c>
      <c r="H128" s="523"/>
      <c r="I128" s="523"/>
      <c r="J128" s="523"/>
      <c r="K128" s="501">
        <v>3</v>
      </c>
      <c r="L128" s="716">
        <v>16681</v>
      </c>
    </row>
    <row r="129" spans="1:12" s="2" customFormat="1" ht="15" customHeight="1" x14ac:dyDescent="0.25">
      <c r="A129" s="564"/>
      <c r="B129" s="568"/>
      <c r="C129" s="614"/>
      <c r="D129" s="745"/>
      <c r="E129" s="448"/>
      <c r="F129" s="94" t="s">
        <v>80</v>
      </c>
      <c r="G129" s="469">
        <v>60</v>
      </c>
      <c r="H129" s="469"/>
      <c r="I129" s="469"/>
      <c r="J129" s="469"/>
      <c r="K129" s="583"/>
      <c r="L129" s="602"/>
    </row>
    <row r="130" spans="1:12" s="2" customFormat="1" ht="15" customHeight="1" x14ac:dyDescent="0.25">
      <c r="A130" s="564"/>
      <c r="B130" s="568"/>
      <c r="C130" s="614"/>
      <c r="D130" s="745"/>
      <c r="E130" s="448"/>
      <c r="F130" s="94" t="s">
        <v>8</v>
      </c>
      <c r="G130" s="243">
        <v>3000</v>
      </c>
      <c r="H130" s="244">
        <v>4000</v>
      </c>
      <c r="I130" s="246">
        <v>5000</v>
      </c>
      <c r="J130" s="245">
        <v>6000</v>
      </c>
      <c r="K130" s="583"/>
      <c r="L130" s="602"/>
    </row>
    <row r="131" spans="1:12" s="2" customFormat="1" ht="15" customHeight="1" x14ac:dyDescent="0.25">
      <c r="A131" s="564"/>
      <c r="B131" s="568"/>
      <c r="C131" s="614"/>
      <c r="D131" s="745"/>
      <c r="E131" s="448"/>
      <c r="F131" s="94" t="s">
        <v>817</v>
      </c>
      <c r="G131" s="243">
        <f>G129*88</f>
        <v>5280</v>
      </c>
      <c r="H131" s="244">
        <f>G129*99</f>
        <v>5940</v>
      </c>
      <c r="I131" s="246">
        <f>G129*110</f>
        <v>6600</v>
      </c>
      <c r="J131" s="245">
        <f>G129*114</f>
        <v>6840</v>
      </c>
      <c r="K131" s="583"/>
      <c r="L131" s="602"/>
    </row>
    <row r="132" spans="1:12" s="2" customFormat="1" ht="15" customHeight="1" x14ac:dyDescent="0.25">
      <c r="A132" s="564"/>
      <c r="B132" s="568"/>
      <c r="C132" s="614"/>
      <c r="D132" s="745"/>
      <c r="E132" s="448"/>
      <c r="F132" s="94" t="s">
        <v>1269</v>
      </c>
      <c r="G132" s="451">
        <v>0.98</v>
      </c>
      <c r="H132" s="451"/>
      <c r="I132" s="451"/>
      <c r="J132" s="451"/>
      <c r="K132" s="583"/>
      <c r="L132" s="602"/>
    </row>
    <row r="133" spans="1:12" s="2" customFormat="1" ht="15" customHeight="1" x14ac:dyDescent="0.25">
      <c r="A133" s="564"/>
      <c r="B133" s="568"/>
      <c r="C133" s="614"/>
      <c r="D133" s="745"/>
      <c r="E133" s="448"/>
      <c r="F133" s="93" t="s">
        <v>699</v>
      </c>
      <c r="G133" s="523" t="s">
        <v>700</v>
      </c>
      <c r="H133" s="523"/>
      <c r="I133" s="523"/>
      <c r="J133" s="523"/>
      <c r="K133" s="583"/>
      <c r="L133" s="602"/>
    </row>
    <row r="134" spans="1:12" s="2" customFormat="1" ht="15" customHeight="1" x14ac:dyDescent="0.25">
      <c r="A134" s="564"/>
      <c r="B134" s="568"/>
      <c r="C134" s="614"/>
      <c r="D134" s="745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602"/>
    </row>
    <row r="135" spans="1:12" s="2" customFormat="1" ht="15" customHeight="1" x14ac:dyDescent="0.25">
      <c r="A135" s="564"/>
      <c r="B135" s="568"/>
      <c r="C135" s="614"/>
      <c r="D135" s="745"/>
      <c r="E135" s="448"/>
      <c r="F135" s="94" t="s">
        <v>83</v>
      </c>
      <c r="G135" s="523">
        <v>65</v>
      </c>
      <c r="H135" s="523"/>
      <c r="I135" s="523"/>
      <c r="J135" s="523"/>
      <c r="K135" s="583"/>
      <c r="L135" s="602"/>
    </row>
    <row r="136" spans="1:12" s="2" customFormat="1" ht="15" customHeight="1" x14ac:dyDescent="0.25">
      <c r="A136" s="564"/>
      <c r="B136" s="568"/>
      <c r="C136" s="614"/>
      <c r="D136" s="745"/>
      <c r="E136" s="448"/>
      <c r="F136" s="94" t="s">
        <v>396</v>
      </c>
      <c r="G136" s="523" t="s">
        <v>1184</v>
      </c>
      <c r="H136" s="523"/>
      <c r="I136" s="523"/>
      <c r="J136" s="523"/>
      <c r="K136" s="583"/>
      <c r="L136" s="602"/>
    </row>
    <row r="137" spans="1:12" s="2" customFormat="1" ht="15" customHeight="1" x14ac:dyDescent="0.25">
      <c r="A137" s="564"/>
      <c r="B137" s="568"/>
      <c r="C137" s="614"/>
      <c r="D137" s="745"/>
      <c r="E137" s="448"/>
      <c r="F137" s="94" t="s">
        <v>1028</v>
      </c>
      <c r="G137" s="523" t="s">
        <v>945</v>
      </c>
      <c r="H137" s="523"/>
      <c r="I137" s="523"/>
      <c r="J137" s="523"/>
      <c r="K137" s="583"/>
      <c r="L137" s="602"/>
    </row>
    <row r="138" spans="1:12" ht="15" customHeight="1" x14ac:dyDescent="0.25">
      <c r="A138" s="564"/>
      <c r="B138" s="568"/>
      <c r="C138" s="614"/>
      <c r="D138" s="745"/>
      <c r="E138" s="448"/>
      <c r="F138" s="94" t="s">
        <v>1038</v>
      </c>
      <c r="G138" s="523" t="s">
        <v>347</v>
      </c>
      <c r="H138" s="523"/>
      <c r="I138" s="523"/>
      <c r="J138" s="523"/>
      <c r="K138" s="583"/>
      <c r="L138" s="602"/>
    </row>
    <row r="139" spans="1:12" ht="15" customHeight="1" x14ac:dyDescent="0.25">
      <c r="A139" s="564"/>
      <c r="B139" s="568"/>
      <c r="C139" s="614"/>
      <c r="D139" s="745"/>
      <c r="E139" s="448"/>
      <c r="F139" s="148" t="s">
        <v>379</v>
      </c>
      <c r="G139" s="523" t="s">
        <v>399</v>
      </c>
      <c r="H139" s="523"/>
      <c r="I139" s="523"/>
      <c r="J139" s="523"/>
      <c r="K139" s="583"/>
      <c r="L139" s="602"/>
    </row>
    <row r="140" spans="1:12" ht="15" customHeight="1" x14ac:dyDescent="0.25">
      <c r="A140" s="564"/>
      <c r="B140" s="568"/>
      <c r="C140" s="614"/>
      <c r="D140" s="745"/>
      <c r="E140" s="448"/>
      <c r="F140" s="93" t="s">
        <v>701</v>
      </c>
      <c r="G140" s="523">
        <v>100000</v>
      </c>
      <c r="H140" s="523"/>
      <c r="I140" s="523"/>
      <c r="J140" s="523"/>
      <c r="K140" s="583"/>
      <c r="L140" s="602"/>
    </row>
    <row r="141" spans="1:12" ht="15" customHeight="1" x14ac:dyDescent="0.25">
      <c r="A141" s="564"/>
      <c r="B141" s="568"/>
      <c r="C141" s="614"/>
      <c r="D141" s="745"/>
      <c r="E141" s="448"/>
      <c r="F141" s="148" t="s">
        <v>257</v>
      </c>
      <c r="G141" s="523" t="s">
        <v>336</v>
      </c>
      <c r="H141" s="523"/>
      <c r="I141" s="523"/>
      <c r="J141" s="523"/>
      <c r="K141" s="583"/>
      <c r="L141" s="602"/>
    </row>
    <row r="142" spans="1:12" ht="15" customHeight="1" x14ac:dyDescent="0.25">
      <c r="A142" s="564"/>
      <c r="B142" s="568"/>
      <c r="C142" s="614"/>
      <c r="D142" s="745"/>
      <c r="E142" s="448"/>
      <c r="F142" s="148" t="s">
        <v>410</v>
      </c>
      <c r="G142" s="523" t="s">
        <v>411</v>
      </c>
      <c r="H142" s="523"/>
      <c r="I142" s="523"/>
      <c r="J142" s="523"/>
      <c r="K142" s="583"/>
      <c r="L142" s="602"/>
    </row>
    <row r="143" spans="1:12" ht="15" customHeight="1" x14ac:dyDescent="0.25">
      <c r="A143" s="564"/>
      <c r="B143" s="568"/>
      <c r="C143" s="614"/>
      <c r="D143" s="745"/>
      <c r="E143" s="448"/>
      <c r="F143" s="148" t="s">
        <v>412</v>
      </c>
      <c r="G143" s="523" t="s">
        <v>400</v>
      </c>
      <c r="H143" s="523"/>
      <c r="I143" s="523"/>
      <c r="J143" s="523"/>
      <c r="K143" s="583"/>
      <c r="L143" s="602"/>
    </row>
    <row r="144" spans="1:12" ht="15" customHeight="1" x14ac:dyDescent="0.25">
      <c r="A144" s="564"/>
      <c r="B144" s="568"/>
      <c r="C144" s="614"/>
      <c r="D144" s="745"/>
      <c r="E144" s="448"/>
      <c r="F144" s="148" t="s">
        <v>381</v>
      </c>
      <c r="G144" s="523" t="s">
        <v>1296</v>
      </c>
      <c r="H144" s="523"/>
      <c r="I144" s="523"/>
      <c r="J144" s="523"/>
      <c r="K144" s="584">
        <v>5</v>
      </c>
      <c r="L144" s="533">
        <v>17848</v>
      </c>
    </row>
    <row r="145" spans="1:12" ht="15" customHeight="1" x14ac:dyDescent="0.25">
      <c r="A145" s="564"/>
      <c r="B145" s="568"/>
      <c r="C145" s="614"/>
      <c r="D145" s="745"/>
      <c r="E145" s="448"/>
      <c r="F145" s="148" t="s">
        <v>402</v>
      </c>
      <c r="G145" s="523" t="s">
        <v>1297</v>
      </c>
      <c r="H145" s="523"/>
      <c r="I145" s="523"/>
      <c r="J145" s="523"/>
      <c r="K145" s="585"/>
      <c r="L145" s="603" t="e">
        <f>#REF!-#REF!*10%</f>
        <v>#REF!</v>
      </c>
    </row>
    <row r="146" spans="1:12" ht="15" customHeight="1" x14ac:dyDescent="0.25">
      <c r="A146" s="564"/>
      <c r="B146" s="568"/>
      <c r="C146" s="614"/>
      <c r="D146" s="745"/>
      <c r="E146" s="448"/>
      <c r="F146" s="148" t="s">
        <v>403</v>
      </c>
      <c r="G146" s="523" t="s">
        <v>404</v>
      </c>
      <c r="H146" s="523"/>
      <c r="I146" s="523"/>
      <c r="J146" s="523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614"/>
      <c r="D147" s="745"/>
      <c r="E147" s="448"/>
      <c r="F147" s="94" t="s">
        <v>358</v>
      </c>
      <c r="G147" s="523" t="s">
        <v>409</v>
      </c>
      <c r="H147" s="523"/>
      <c r="I147" s="523"/>
      <c r="J147" s="523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614"/>
      <c r="D148" s="745"/>
      <c r="E148" s="448"/>
      <c r="F148" s="148" t="s">
        <v>389</v>
      </c>
      <c r="G148" s="523" t="s">
        <v>390</v>
      </c>
      <c r="H148" s="523"/>
      <c r="I148" s="523"/>
      <c r="J148" s="523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614"/>
      <c r="D149" s="745"/>
      <c r="E149" s="448"/>
      <c r="F149" s="93" t="s">
        <v>704</v>
      </c>
      <c r="G149" s="523" t="s">
        <v>705</v>
      </c>
      <c r="H149" s="523"/>
      <c r="I149" s="523"/>
      <c r="J149" s="523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614"/>
      <c r="D150" s="745"/>
      <c r="E150" s="448"/>
      <c r="F150" s="93" t="s">
        <v>706</v>
      </c>
      <c r="G150" s="523" t="s">
        <v>390</v>
      </c>
      <c r="H150" s="523"/>
      <c r="I150" s="523"/>
      <c r="J150" s="523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614"/>
      <c r="D151" s="745"/>
      <c r="E151" s="448"/>
      <c r="F151" s="93" t="s">
        <v>1271</v>
      </c>
      <c r="G151" s="523" t="s">
        <v>390</v>
      </c>
      <c r="H151" s="523"/>
      <c r="I151" s="523"/>
      <c r="J151" s="523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614"/>
      <c r="D152" s="745"/>
      <c r="E152" s="448"/>
      <c r="F152" s="93" t="s">
        <v>707</v>
      </c>
      <c r="G152" s="523" t="s">
        <v>1270</v>
      </c>
      <c r="H152" s="523"/>
      <c r="I152" s="523"/>
      <c r="J152" s="523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614"/>
      <c r="D153" s="745"/>
      <c r="E153" s="448"/>
      <c r="F153" s="93" t="s">
        <v>708</v>
      </c>
      <c r="G153" s="523" t="s">
        <v>390</v>
      </c>
      <c r="H153" s="523"/>
      <c r="I153" s="523"/>
      <c r="J153" s="523"/>
      <c r="K153" s="585"/>
      <c r="L153" s="603" t="e">
        <f>#REF!-#REF!*10%</f>
        <v>#REF!</v>
      </c>
    </row>
    <row r="154" spans="1:12" ht="15" customHeight="1" x14ac:dyDescent="0.25">
      <c r="A154" s="564"/>
      <c r="B154" s="568"/>
      <c r="C154" s="614"/>
      <c r="D154" s="745"/>
      <c r="E154" s="448"/>
      <c r="F154" s="148" t="s">
        <v>377</v>
      </c>
      <c r="G154" s="523" t="s">
        <v>387</v>
      </c>
      <c r="H154" s="523"/>
      <c r="I154" s="523"/>
      <c r="J154" s="523"/>
      <c r="K154" s="585"/>
      <c r="L154" s="603" t="e">
        <f>#REF!-#REF!*10%</f>
        <v>#REF!</v>
      </c>
    </row>
    <row r="155" spans="1:12" ht="15.6" customHeight="1" x14ac:dyDescent="0.25">
      <c r="A155" s="564"/>
      <c r="B155" s="568"/>
      <c r="C155" s="614"/>
      <c r="D155" s="745"/>
      <c r="E155" s="448"/>
      <c r="F155" s="148" t="s">
        <v>562</v>
      </c>
      <c r="G155" s="523" t="s">
        <v>1024</v>
      </c>
      <c r="H155" s="523"/>
      <c r="I155" s="523"/>
      <c r="J155" s="523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614"/>
      <c r="D156" s="745"/>
      <c r="E156" s="448"/>
      <c r="F156" s="148" t="s">
        <v>570</v>
      </c>
      <c r="G156" s="523" t="s">
        <v>613</v>
      </c>
      <c r="H156" s="523"/>
      <c r="I156" s="523"/>
      <c r="J156" s="523"/>
      <c r="K156" s="585"/>
      <c r="L156" s="603" t="e">
        <f>#REF!-#REF!*10%</f>
        <v>#REF!</v>
      </c>
    </row>
    <row r="157" spans="1:12" ht="15.6" customHeight="1" x14ac:dyDescent="0.25">
      <c r="A157" s="564"/>
      <c r="B157" s="568"/>
      <c r="C157" s="614"/>
      <c r="D157" s="745"/>
      <c r="E157" s="448"/>
      <c r="F157" s="167" t="s">
        <v>84</v>
      </c>
      <c r="G157" s="465">
        <v>2.5</v>
      </c>
      <c r="H157" s="465"/>
      <c r="I157" s="465"/>
      <c r="J157" s="465"/>
      <c r="K157" s="585"/>
      <c r="L157" s="603" t="e">
        <f>#REF!-#REF!*10%</f>
        <v>#REF!</v>
      </c>
    </row>
    <row r="158" spans="1:12" s="2" customFormat="1" ht="15" customHeight="1" x14ac:dyDescent="0.25">
      <c r="A158" s="567"/>
      <c r="B158" s="568"/>
      <c r="C158" s="608"/>
      <c r="D158" s="752"/>
      <c r="E158" s="459"/>
      <c r="F158" s="410" t="s">
        <v>1016</v>
      </c>
      <c r="G158" s="492">
        <v>5</v>
      </c>
      <c r="H158" s="492"/>
      <c r="I158" s="492"/>
      <c r="J158" s="492"/>
      <c r="K158" s="720"/>
      <c r="L158" s="721" t="e">
        <f>#REF!-#REF!*10%</f>
        <v>#REF!</v>
      </c>
    </row>
    <row r="159" spans="1:12" s="27" customFormat="1" ht="27.75" customHeight="1" x14ac:dyDescent="0.25">
      <c r="A159" s="519" t="s">
        <v>1046</v>
      </c>
      <c r="B159" s="519"/>
      <c r="C159" s="519"/>
      <c r="D159" s="519"/>
      <c r="E159" s="519"/>
      <c r="F159" s="519"/>
      <c r="G159" s="519"/>
      <c r="H159" s="519"/>
      <c r="I159" s="519"/>
      <c r="J159" s="519"/>
      <c r="K159" s="519"/>
      <c r="L159" s="519"/>
    </row>
    <row r="160" spans="1:12" s="27" customFormat="1" ht="15" customHeight="1" x14ac:dyDescent="0.25">
      <c r="A160" s="569">
        <v>1</v>
      </c>
      <c r="B160" s="568"/>
      <c r="C160" s="610" t="s">
        <v>1047</v>
      </c>
      <c r="D160" s="746"/>
      <c r="E160" s="460"/>
      <c r="F160" s="408" t="s">
        <v>81</v>
      </c>
      <c r="G160" s="715" t="s">
        <v>6</v>
      </c>
      <c r="H160" s="715"/>
      <c r="I160" s="715"/>
      <c r="J160" s="715"/>
      <c r="K160" s="713">
        <v>3</v>
      </c>
      <c r="L160" s="439">
        <v>34281</v>
      </c>
    </row>
    <row r="161" spans="1:12" s="27" customFormat="1" ht="15" customHeight="1" x14ac:dyDescent="0.25">
      <c r="A161" s="564"/>
      <c r="B161" s="568"/>
      <c r="C161" s="614"/>
      <c r="D161" s="745"/>
      <c r="E161" s="448"/>
      <c r="F161" s="94" t="s">
        <v>80</v>
      </c>
      <c r="G161" s="469">
        <v>40</v>
      </c>
      <c r="H161" s="469"/>
      <c r="I161" s="469"/>
      <c r="J161" s="469"/>
      <c r="K161" s="583"/>
      <c r="L161" s="602"/>
    </row>
    <row r="162" spans="1:12" s="27" customFormat="1" ht="15" customHeight="1" x14ac:dyDescent="0.25">
      <c r="A162" s="564"/>
      <c r="B162" s="568"/>
      <c r="C162" s="614"/>
      <c r="D162" s="745"/>
      <c r="E162" s="448"/>
      <c r="F162" s="94" t="s">
        <v>8</v>
      </c>
      <c r="G162" s="243">
        <v>3000</v>
      </c>
      <c r="H162" s="244">
        <v>4000</v>
      </c>
      <c r="I162" s="246">
        <v>5000</v>
      </c>
      <c r="J162" s="245">
        <v>6000</v>
      </c>
      <c r="K162" s="583"/>
      <c r="L162" s="602"/>
    </row>
    <row r="163" spans="1:12" s="27" customFormat="1" ht="15" customHeight="1" x14ac:dyDescent="0.25">
      <c r="A163" s="564"/>
      <c r="B163" s="568"/>
      <c r="C163" s="614"/>
      <c r="D163" s="745"/>
      <c r="E163" s="448"/>
      <c r="F163" s="94" t="s">
        <v>817</v>
      </c>
      <c r="G163" s="243">
        <f>G161*88</f>
        <v>3520</v>
      </c>
      <c r="H163" s="244">
        <f>G161*99</f>
        <v>3960</v>
      </c>
      <c r="I163" s="246">
        <f>G161*110</f>
        <v>4400</v>
      </c>
      <c r="J163" s="245">
        <f>G161*114</f>
        <v>4560</v>
      </c>
      <c r="K163" s="583"/>
      <c r="L163" s="602"/>
    </row>
    <row r="164" spans="1:12" s="27" customFormat="1" ht="15" customHeight="1" x14ac:dyDescent="0.25">
      <c r="A164" s="564"/>
      <c r="B164" s="568"/>
      <c r="C164" s="614"/>
      <c r="D164" s="745"/>
      <c r="E164" s="448"/>
      <c r="F164" s="94" t="s">
        <v>1269</v>
      </c>
      <c r="G164" s="451">
        <v>0.98</v>
      </c>
      <c r="H164" s="451"/>
      <c r="I164" s="451"/>
      <c r="J164" s="451"/>
      <c r="K164" s="583"/>
      <c r="L164" s="602"/>
    </row>
    <row r="165" spans="1:12" s="27" customFormat="1" ht="15" customHeight="1" x14ac:dyDescent="0.25">
      <c r="A165" s="564"/>
      <c r="B165" s="568"/>
      <c r="C165" s="614"/>
      <c r="D165" s="745"/>
      <c r="E165" s="448"/>
      <c r="F165" s="93" t="s">
        <v>699</v>
      </c>
      <c r="G165" s="523" t="s">
        <v>700</v>
      </c>
      <c r="H165" s="523"/>
      <c r="I165" s="523"/>
      <c r="J165" s="523"/>
      <c r="K165" s="583"/>
      <c r="L165" s="602"/>
    </row>
    <row r="166" spans="1:12" s="27" customFormat="1" ht="15" customHeight="1" x14ac:dyDescent="0.25">
      <c r="A166" s="564"/>
      <c r="B166" s="568"/>
      <c r="C166" s="614"/>
      <c r="D166" s="745"/>
      <c r="E166" s="448"/>
      <c r="F166" s="93" t="s">
        <v>1181</v>
      </c>
      <c r="G166" s="462" t="s">
        <v>1179</v>
      </c>
      <c r="H166" s="463"/>
      <c r="I166" s="463"/>
      <c r="J166" s="464"/>
      <c r="K166" s="583"/>
      <c r="L166" s="602"/>
    </row>
    <row r="167" spans="1:12" s="27" customFormat="1" ht="15" customHeight="1" x14ac:dyDescent="0.25">
      <c r="A167" s="564"/>
      <c r="B167" s="568"/>
      <c r="C167" s="614"/>
      <c r="D167" s="745"/>
      <c r="E167" s="448"/>
      <c r="F167" s="94" t="s">
        <v>83</v>
      </c>
      <c r="G167" s="523">
        <v>65</v>
      </c>
      <c r="H167" s="523"/>
      <c r="I167" s="523"/>
      <c r="J167" s="523"/>
      <c r="K167" s="583"/>
      <c r="L167" s="602"/>
    </row>
    <row r="168" spans="1:12" s="27" customFormat="1" ht="15" customHeight="1" x14ac:dyDescent="0.25">
      <c r="A168" s="564"/>
      <c r="B168" s="568"/>
      <c r="C168" s="614"/>
      <c r="D168" s="745"/>
      <c r="E168" s="448"/>
      <c r="F168" s="94" t="s">
        <v>396</v>
      </c>
      <c r="G168" s="523" t="s">
        <v>1184</v>
      </c>
      <c r="H168" s="523"/>
      <c r="I168" s="523"/>
      <c r="J168" s="523"/>
      <c r="K168" s="583"/>
      <c r="L168" s="602"/>
    </row>
    <row r="169" spans="1:12" s="27" customFormat="1" ht="15" customHeight="1" x14ac:dyDescent="0.25">
      <c r="A169" s="564"/>
      <c r="B169" s="568"/>
      <c r="C169" s="614"/>
      <c r="D169" s="745"/>
      <c r="E169" s="448"/>
      <c r="F169" s="94" t="s">
        <v>1028</v>
      </c>
      <c r="G169" s="523" t="s">
        <v>912</v>
      </c>
      <c r="H169" s="523"/>
      <c r="I169" s="523"/>
      <c r="J169" s="523"/>
      <c r="K169" s="583"/>
      <c r="L169" s="602"/>
    </row>
    <row r="170" spans="1:12" s="27" customFormat="1" ht="15" customHeight="1" x14ac:dyDescent="0.25">
      <c r="A170" s="564"/>
      <c r="B170" s="568"/>
      <c r="C170" s="614"/>
      <c r="D170" s="745"/>
      <c r="E170" s="448"/>
      <c r="F170" s="94" t="s">
        <v>1038</v>
      </c>
      <c r="G170" s="523" t="s">
        <v>347</v>
      </c>
      <c r="H170" s="523"/>
      <c r="I170" s="523"/>
      <c r="J170" s="523"/>
      <c r="K170" s="583"/>
      <c r="L170" s="602"/>
    </row>
    <row r="171" spans="1:12" s="27" customFormat="1" ht="15" customHeight="1" x14ac:dyDescent="0.25">
      <c r="A171" s="564"/>
      <c r="B171" s="568"/>
      <c r="C171" s="614"/>
      <c r="D171" s="745"/>
      <c r="E171" s="448"/>
      <c r="F171" s="148" t="s">
        <v>379</v>
      </c>
      <c r="G171" s="561" t="s">
        <v>399</v>
      </c>
      <c r="H171" s="562"/>
      <c r="I171" s="562"/>
      <c r="J171" s="563"/>
      <c r="K171" s="583"/>
      <c r="L171" s="602"/>
    </row>
    <row r="172" spans="1:12" s="27" customFormat="1" ht="15" customHeight="1" x14ac:dyDescent="0.25">
      <c r="A172" s="564"/>
      <c r="B172" s="568"/>
      <c r="C172" s="614"/>
      <c r="D172" s="745"/>
      <c r="E172" s="448"/>
      <c r="F172" s="93" t="s">
        <v>701</v>
      </c>
      <c r="G172" s="523">
        <v>100000</v>
      </c>
      <c r="H172" s="523"/>
      <c r="I172" s="523"/>
      <c r="J172" s="523"/>
      <c r="K172" s="583"/>
      <c r="L172" s="602"/>
    </row>
    <row r="173" spans="1:12" s="27" customFormat="1" ht="15" customHeight="1" x14ac:dyDescent="0.25">
      <c r="A173" s="564"/>
      <c r="B173" s="568"/>
      <c r="C173" s="614"/>
      <c r="D173" s="745"/>
      <c r="E173" s="448"/>
      <c r="F173" s="148" t="s">
        <v>257</v>
      </c>
      <c r="G173" s="523" t="s">
        <v>336</v>
      </c>
      <c r="H173" s="523"/>
      <c r="I173" s="523"/>
      <c r="J173" s="523"/>
      <c r="K173" s="583"/>
      <c r="L173" s="602"/>
    </row>
    <row r="174" spans="1:12" s="27" customFormat="1" ht="15" customHeight="1" x14ac:dyDescent="0.25">
      <c r="A174" s="564"/>
      <c r="B174" s="568"/>
      <c r="C174" s="614"/>
      <c r="D174" s="745"/>
      <c r="E174" s="448"/>
      <c r="F174" s="148" t="s">
        <v>410</v>
      </c>
      <c r="G174" s="523" t="s">
        <v>411</v>
      </c>
      <c r="H174" s="523"/>
      <c r="I174" s="523"/>
      <c r="J174" s="523"/>
      <c r="K174" s="583"/>
      <c r="L174" s="602"/>
    </row>
    <row r="175" spans="1:12" s="27" customFormat="1" ht="15" customHeight="1" x14ac:dyDescent="0.25">
      <c r="A175" s="564"/>
      <c r="B175" s="568"/>
      <c r="C175" s="614"/>
      <c r="D175" s="745"/>
      <c r="E175" s="448"/>
      <c r="F175" s="148" t="s">
        <v>412</v>
      </c>
      <c r="G175" s="523" t="s">
        <v>400</v>
      </c>
      <c r="H175" s="523"/>
      <c r="I175" s="523"/>
      <c r="J175" s="523"/>
      <c r="K175" s="583"/>
      <c r="L175" s="602"/>
    </row>
    <row r="176" spans="1:12" s="27" customFormat="1" ht="15" customHeight="1" x14ac:dyDescent="0.25">
      <c r="A176" s="564"/>
      <c r="B176" s="568"/>
      <c r="C176" s="614"/>
      <c r="D176" s="745"/>
      <c r="E176" s="448"/>
      <c r="F176" s="148" t="s">
        <v>381</v>
      </c>
      <c r="G176" s="523" t="s">
        <v>1296</v>
      </c>
      <c r="H176" s="523"/>
      <c r="I176" s="523"/>
      <c r="J176" s="523"/>
      <c r="K176" s="584">
        <v>5</v>
      </c>
      <c r="L176" s="533">
        <v>36681</v>
      </c>
    </row>
    <row r="177" spans="1:12" s="27" customFormat="1" ht="15" customHeight="1" x14ac:dyDescent="0.25">
      <c r="A177" s="564"/>
      <c r="B177" s="568"/>
      <c r="C177" s="614"/>
      <c r="D177" s="745"/>
      <c r="E177" s="448"/>
      <c r="F177" s="148" t="s">
        <v>402</v>
      </c>
      <c r="G177" s="523" t="s">
        <v>1297</v>
      </c>
      <c r="H177" s="523"/>
      <c r="I177" s="523"/>
      <c r="J177" s="523"/>
      <c r="K177" s="585"/>
      <c r="L177" s="603" t="e">
        <f>#REF!-#REF!*10%</f>
        <v>#REF!</v>
      </c>
    </row>
    <row r="178" spans="1:12" s="27" customFormat="1" ht="15" customHeight="1" x14ac:dyDescent="0.25">
      <c r="A178" s="564"/>
      <c r="B178" s="568"/>
      <c r="C178" s="614"/>
      <c r="D178" s="745"/>
      <c r="E178" s="448"/>
      <c r="F178" s="148" t="s">
        <v>403</v>
      </c>
      <c r="G178" s="523" t="s">
        <v>404</v>
      </c>
      <c r="H178" s="523"/>
      <c r="I178" s="523"/>
      <c r="J178" s="523"/>
      <c r="K178" s="585"/>
      <c r="L178" s="603" t="e">
        <f>#REF!-#REF!*10%</f>
        <v>#REF!</v>
      </c>
    </row>
    <row r="179" spans="1:12" s="27" customFormat="1" ht="15" customHeight="1" x14ac:dyDescent="0.25">
      <c r="A179" s="564"/>
      <c r="B179" s="568"/>
      <c r="C179" s="614"/>
      <c r="D179" s="745"/>
      <c r="E179" s="448"/>
      <c r="F179" s="94" t="s">
        <v>358</v>
      </c>
      <c r="G179" s="523" t="s">
        <v>359</v>
      </c>
      <c r="H179" s="523"/>
      <c r="I179" s="523"/>
      <c r="J179" s="523"/>
      <c r="K179" s="585"/>
      <c r="L179" s="603" t="e">
        <f>#REF!-#REF!*10%</f>
        <v>#REF!</v>
      </c>
    </row>
    <row r="180" spans="1:12" s="27" customFormat="1" ht="15" customHeight="1" x14ac:dyDescent="0.25">
      <c r="A180" s="564"/>
      <c r="B180" s="568"/>
      <c r="C180" s="614"/>
      <c r="D180" s="745"/>
      <c r="E180" s="448"/>
      <c r="F180" s="148" t="s">
        <v>389</v>
      </c>
      <c r="G180" s="523" t="s">
        <v>390</v>
      </c>
      <c r="H180" s="523"/>
      <c r="I180" s="523"/>
      <c r="J180" s="523"/>
      <c r="K180" s="585"/>
      <c r="L180" s="603" t="e">
        <f>#REF!-#REF!*10%</f>
        <v>#REF!</v>
      </c>
    </row>
    <row r="181" spans="1:12" s="27" customFormat="1" ht="15" customHeight="1" x14ac:dyDescent="0.25">
      <c r="A181" s="564"/>
      <c r="B181" s="568"/>
      <c r="C181" s="614"/>
      <c r="D181" s="745"/>
      <c r="E181" s="448"/>
      <c r="F181" s="93" t="s">
        <v>704</v>
      </c>
      <c r="G181" s="523" t="s">
        <v>705</v>
      </c>
      <c r="H181" s="523"/>
      <c r="I181" s="523"/>
      <c r="J181" s="523"/>
      <c r="K181" s="585"/>
      <c r="L181" s="603" t="e">
        <f>#REF!-#REF!*10%</f>
        <v>#REF!</v>
      </c>
    </row>
    <row r="182" spans="1:12" s="27" customFormat="1" ht="15" customHeight="1" x14ac:dyDescent="0.25">
      <c r="A182" s="564"/>
      <c r="B182" s="568"/>
      <c r="C182" s="614"/>
      <c r="D182" s="745"/>
      <c r="E182" s="448"/>
      <c r="F182" s="93" t="s">
        <v>706</v>
      </c>
      <c r="G182" s="523" t="s">
        <v>390</v>
      </c>
      <c r="H182" s="523"/>
      <c r="I182" s="523"/>
      <c r="J182" s="523"/>
      <c r="K182" s="585"/>
      <c r="L182" s="603" t="e">
        <f>#REF!-#REF!*10%</f>
        <v>#REF!</v>
      </c>
    </row>
    <row r="183" spans="1:12" s="27" customFormat="1" ht="15" customHeight="1" x14ac:dyDescent="0.25">
      <c r="A183" s="564"/>
      <c r="B183" s="568"/>
      <c r="C183" s="614"/>
      <c r="D183" s="745"/>
      <c r="E183" s="448"/>
      <c r="F183" s="93" t="s">
        <v>1271</v>
      </c>
      <c r="G183" s="523" t="s">
        <v>390</v>
      </c>
      <c r="H183" s="523"/>
      <c r="I183" s="523"/>
      <c r="J183" s="523"/>
      <c r="K183" s="585"/>
      <c r="L183" s="603" t="e">
        <f>#REF!-#REF!*10%</f>
        <v>#REF!</v>
      </c>
    </row>
    <row r="184" spans="1:12" s="27" customFormat="1" ht="15" customHeight="1" x14ac:dyDescent="0.25">
      <c r="A184" s="564"/>
      <c r="B184" s="568"/>
      <c r="C184" s="614"/>
      <c r="D184" s="745"/>
      <c r="E184" s="448"/>
      <c r="F184" s="93" t="s">
        <v>707</v>
      </c>
      <c r="G184" s="523" t="s">
        <v>1270</v>
      </c>
      <c r="H184" s="523"/>
      <c r="I184" s="523"/>
      <c r="J184" s="523"/>
      <c r="K184" s="585"/>
      <c r="L184" s="603" t="e">
        <f>#REF!-#REF!*10%</f>
        <v>#REF!</v>
      </c>
    </row>
    <row r="185" spans="1:12" s="27" customFormat="1" ht="15" customHeight="1" x14ac:dyDescent="0.25">
      <c r="A185" s="564"/>
      <c r="B185" s="568"/>
      <c r="C185" s="614"/>
      <c r="D185" s="745"/>
      <c r="E185" s="448"/>
      <c r="F185" s="93" t="s">
        <v>708</v>
      </c>
      <c r="G185" s="523" t="s">
        <v>390</v>
      </c>
      <c r="H185" s="523"/>
      <c r="I185" s="523"/>
      <c r="J185" s="523"/>
      <c r="K185" s="585"/>
      <c r="L185" s="603" t="e">
        <f>#REF!-#REF!*10%</f>
        <v>#REF!</v>
      </c>
    </row>
    <row r="186" spans="1:12" s="27" customFormat="1" ht="15" customHeight="1" x14ac:dyDescent="0.25">
      <c r="A186" s="564"/>
      <c r="B186" s="568"/>
      <c r="C186" s="614"/>
      <c r="D186" s="745"/>
      <c r="E186" s="448"/>
      <c r="F186" s="148" t="s">
        <v>377</v>
      </c>
      <c r="G186" s="523" t="s">
        <v>387</v>
      </c>
      <c r="H186" s="523"/>
      <c r="I186" s="523"/>
      <c r="J186" s="523"/>
      <c r="K186" s="585"/>
      <c r="L186" s="603" t="e">
        <f>#REF!-#REF!*10%</f>
        <v>#REF!</v>
      </c>
    </row>
    <row r="187" spans="1:12" s="27" customFormat="1" ht="15" customHeight="1" x14ac:dyDescent="0.25">
      <c r="A187" s="564"/>
      <c r="B187" s="568"/>
      <c r="C187" s="614"/>
      <c r="D187" s="745"/>
      <c r="E187" s="448"/>
      <c r="F187" s="148" t="s">
        <v>562</v>
      </c>
      <c r="G187" s="523" t="s">
        <v>1024</v>
      </c>
      <c r="H187" s="523"/>
      <c r="I187" s="523"/>
      <c r="J187" s="523"/>
      <c r="K187" s="585"/>
      <c r="L187" s="603" t="e">
        <f>#REF!-#REF!*10%</f>
        <v>#REF!</v>
      </c>
    </row>
    <row r="188" spans="1:12" s="27" customFormat="1" ht="15" customHeight="1" x14ac:dyDescent="0.25">
      <c r="A188" s="564"/>
      <c r="B188" s="568"/>
      <c r="C188" s="614"/>
      <c r="D188" s="745"/>
      <c r="E188" s="448"/>
      <c r="F188" s="148" t="s">
        <v>570</v>
      </c>
      <c r="G188" s="523" t="s">
        <v>613</v>
      </c>
      <c r="H188" s="523"/>
      <c r="I188" s="523"/>
      <c r="J188" s="523"/>
      <c r="K188" s="585"/>
      <c r="L188" s="603" t="e">
        <f>#REF!-#REF!*10%</f>
        <v>#REF!</v>
      </c>
    </row>
    <row r="189" spans="1:12" s="27" customFormat="1" ht="15" customHeight="1" x14ac:dyDescent="0.25">
      <c r="A189" s="564"/>
      <c r="B189" s="568"/>
      <c r="C189" s="614"/>
      <c r="D189" s="745"/>
      <c r="E189" s="448"/>
      <c r="F189" s="167" t="s">
        <v>84</v>
      </c>
      <c r="G189" s="465">
        <v>2.5</v>
      </c>
      <c r="H189" s="465"/>
      <c r="I189" s="465"/>
      <c r="J189" s="465"/>
      <c r="K189" s="585"/>
      <c r="L189" s="603" t="e">
        <f>#REF!-#REF!*10%</f>
        <v>#REF!</v>
      </c>
    </row>
    <row r="190" spans="1:12" s="27" customFormat="1" ht="15" customHeight="1" x14ac:dyDescent="0.25">
      <c r="A190" s="564"/>
      <c r="B190" s="569"/>
      <c r="C190" s="614"/>
      <c r="D190" s="745"/>
      <c r="E190" s="448"/>
      <c r="F190" s="136" t="s">
        <v>1016</v>
      </c>
      <c r="G190" s="454">
        <v>5</v>
      </c>
      <c r="H190" s="454"/>
      <c r="I190" s="454"/>
      <c r="J190" s="454"/>
      <c r="K190" s="585"/>
      <c r="L190" s="603" t="e">
        <f>#REF!-#REF!*10%</f>
        <v>#REF!</v>
      </c>
    </row>
    <row r="191" spans="1:12" s="27" customFormat="1" ht="15" customHeight="1" x14ac:dyDescent="0.25">
      <c r="A191" s="564">
        <v>2</v>
      </c>
      <c r="B191" s="567"/>
      <c r="C191" s="614" t="s">
        <v>1048</v>
      </c>
      <c r="D191" s="745"/>
      <c r="E191" s="448"/>
      <c r="F191" s="94" t="s">
        <v>81</v>
      </c>
      <c r="G191" s="523" t="s">
        <v>6</v>
      </c>
      <c r="H191" s="523"/>
      <c r="I191" s="523"/>
      <c r="J191" s="523"/>
      <c r="K191" s="501">
        <v>3</v>
      </c>
      <c r="L191" s="716">
        <v>34839</v>
      </c>
    </row>
    <row r="192" spans="1:12" s="27" customFormat="1" ht="15" customHeight="1" x14ac:dyDescent="0.25">
      <c r="A192" s="564"/>
      <c r="B192" s="568"/>
      <c r="C192" s="614"/>
      <c r="D192" s="745"/>
      <c r="E192" s="448"/>
      <c r="F192" s="94" t="s">
        <v>80</v>
      </c>
      <c r="G192" s="469">
        <v>60</v>
      </c>
      <c r="H192" s="469"/>
      <c r="I192" s="469"/>
      <c r="J192" s="469"/>
      <c r="K192" s="583"/>
      <c r="L192" s="602"/>
    </row>
    <row r="193" spans="1:12" s="27" customFormat="1" ht="15" customHeight="1" x14ac:dyDescent="0.25">
      <c r="A193" s="564"/>
      <c r="B193" s="568"/>
      <c r="C193" s="614"/>
      <c r="D193" s="745"/>
      <c r="E193" s="448"/>
      <c r="F193" s="94" t="s">
        <v>8</v>
      </c>
      <c r="G193" s="243">
        <v>3000</v>
      </c>
      <c r="H193" s="244">
        <v>4000</v>
      </c>
      <c r="I193" s="246">
        <v>5000</v>
      </c>
      <c r="J193" s="245">
        <v>6000</v>
      </c>
      <c r="K193" s="583"/>
      <c r="L193" s="602"/>
    </row>
    <row r="194" spans="1:12" s="27" customFormat="1" ht="15" customHeight="1" x14ac:dyDescent="0.25">
      <c r="A194" s="564"/>
      <c r="B194" s="568"/>
      <c r="C194" s="614"/>
      <c r="D194" s="745"/>
      <c r="E194" s="448"/>
      <c r="F194" s="94" t="s">
        <v>817</v>
      </c>
      <c r="G194" s="243">
        <f>G192*88</f>
        <v>5280</v>
      </c>
      <c r="H194" s="244">
        <f>G192*99</f>
        <v>5940</v>
      </c>
      <c r="I194" s="246">
        <f>G192*110</f>
        <v>6600</v>
      </c>
      <c r="J194" s="245">
        <f>G192*114</f>
        <v>6840</v>
      </c>
      <c r="K194" s="583"/>
      <c r="L194" s="602"/>
    </row>
    <row r="195" spans="1:12" s="27" customFormat="1" ht="15" customHeight="1" x14ac:dyDescent="0.25">
      <c r="A195" s="564"/>
      <c r="B195" s="568"/>
      <c r="C195" s="614"/>
      <c r="D195" s="745"/>
      <c r="E195" s="448"/>
      <c r="F195" s="94" t="s">
        <v>1269</v>
      </c>
      <c r="G195" s="451">
        <v>0.98</v>
      </c>
      <c r="H195" s="451"/>
      <c r="I195" s="451"/>
      <c r="J195" s="451"/>
      <c r="K195" s="583"/>
      <c r="L195" s="602"/>
    </row>
    <row r="196" spans="1:12" s="27" customFormat="1" ht="15" customHeight="1" x14ac:dyDescent="0.25">
      <c r="A196" s="564"/>
      <c r="B196" s="568"/>
      <c r="C196" s="614"/>
      <c r="D196" s="745"/>
      <c r="E196" s="448"/>
      <c r="F196" s="93" t="s">
        <v>699</v>
      </c>
      <c r="G196" s="523" t="s">
        <v>700</v>
      </c>
      <c r="H196" s="523"/>
      <c r="I196" s="523"/>
      <c r="J196" s="523"/>
      <c r="K196" s="583"/>
      <c r="L196" s="602"/>
    </row>
    <row r="197" spans="1:12" s="27" customFormat="1" ht="15" customHeight="1" x14ac:dyDescent="0.25">
      <c r="A197" s="564"/>
      <c r="B197" s="568"/>
      <c r="C197" s="614"/>
      <c r="D197" s="745"/>
      <c r="E197" s="448"/>
      <c r="F197" s="93" t="s">
        <v>1181</v>
      </c>
      <c r="G197" s="462" t="s">
        <v>1179</v>
      </c>
      <c r="H197" s="463"/>
      <c r="I197" s="463"/>
      <c r="J197" s="464"/>
      <c r="K197" s="583"/>
      <c r="L197" s="602"/>
    </row>
    <row r="198" spans="1:12" s="27" customFormat="1" ht="15" customHeight="1" x14ac:dyDescent="0.25">
      <c r="A198" s="564"/>
      <c r="B198" s="568"/>
      <c r="C198" s="614"/>
      <c r="D198" s="745"/>
      <c r="E198" s="448"/>
      <c r="F198" s="94" t="s">
        <v>83</v>
      </c>
      <c r="G198" s="523">
        <v>65</v>
      </c>
      <c r="H198" s="523"/>
      <c r="I198" s="523"/>
      <c r="J198" s="523"/>
      <c r="K198" s="583"/>
      <c r="L198" s="602"/>
    </row>
    <row r="199" spans="1:12" s="27" customFormat="1" ht="15" customHeight="1" x14ac:dyDescent="0.25">
      <c r="A199" s="564"/>
      <c r="B199" s="568"/>
      <c r="C199" s="614"/>
      <c r="D199" s="745"/>
      <c r="E199" s="448"/>
      <c r="F199" s="94" t="s">
        <v>396</v>
      </c>
      <c r="G199" s="523" t="s">
        <v>1184</v>
      </c>
      <c r="H199" s="523"/>
      <c r="I199" s="523"/>
      <c r="J199" s="523"/>
      <c r="K199" s="583"/>
      <c r="L199" s="602"/>
    </row>
    <row r="200" spans="1:12" s="27" customFormat="1" ht="15" customHeight="1" x14ac:dyDescent="0.25">
      <c r="A200" s="564"/>
      <c r="B200" s="568"/>
      <c r="C200" s="614"/>
      <c r="D200" s="745"/>
      <c r="E200" s="448"/>
      <c r="F200" s="94" t="s">
        <v>1028</v>
      </c>
      <c r="G200" s="523" t="s">
        <v>912</v>
      </c>
      <c r="H200" s="523"/>
      <c r="I200" s="523"/>
      <c r="J200" s="523"/>
      <c r="K200" s="583"/>
      <c r="L200" s="602"/>
    </row>
    <row r="201" spans="1:12" s="27" customFormat="1" ht="15" customHeight="1" x14ac:dyDescent="0.25">
      <c r="A201" s="564"/>
      <c r="B201" s="568"/>
      <c r="C201" s="614"/>
      <c r="D201" s="745"/>
      <c r="E201" s="448"/>
      <c r="F201" s="94" t="s">
        <v>1038</v>
      </c>
      <c r="G201" s="523" t="s">
        <v>347</v>
      </c>
      <c r="H201" s="523"/>
      <c r="I201" s="523"/>
      <c r="J201" s="523"/>
      <c r="K201" s="583"/>
      <c r="L201" s="602"/>
    </row>
    <row r="202" spans="1:12" s="27" customFormat="1" ht="15" customHeight="1" x14ac:dyDescent="0.25">
      <c r="A202" s="564"/>
      <c r="B202" s="568"/>
      <c r="C202" s="614"/>
      <c r="D202" s="745"/>
      <c r="E202" s="448"/>
      <c r="F202" s="148" t="s">
        <v>379</v>
      </c>
      <c r="G202" s="523" t="s">
        <v>399</v>
      </c>
      <c r="H202" s="523"/>
      <c r="I202" s="523"/>
      <c r="J202" s="523"/>
      <c r="K202" s="583"/>
      <c r="L202" s="602"/>
    </row>
    <row r="203" spans="1:12" s="27" customFormat="1" ht="15" customHeight="1" x14ac:dyDescent="0.25">
      <c r="A203" s="564"/>
      <c r="B203" s="568"/>
      <c r="C203" s="614"/>
      <c r="D203" s="745"/>
      <c r="E203" s="448"/>
      <c r="F203" s="93" t="s">
        <v>701</v>
      </c>
      <c r="G203" s="523">
        <v>100000</v>
      </c>
      <c r="H203" s="523"/>
      <c r="I203" s="523"/>
      <c r="J203" s="523"/>
      <c r="K203" s="583"/>
      <c r="L203" s="602"/>
    </row>
    <row r="204" spans="1:12" s="27" customFormat="1" ht="15" customHeight="1" x14ac:dyDescent="0.25">
      <c r="A204" s="564"/>
      <c r="B204" s="568"/>
      <c r="C204" s="614"/>
      <c r="D204" s="745"/>
      <c r="E204" s="448"/>
      <c r="F204" s="148" t="s">
        <v>257</v>
      </c>
      <c r="G204" s="523" t="s">
        <v>336</v>
      </c>
      <c r="H204" s="523"/>
      <c r="I204" s="523"/>
      <c r="J204" s="523"/>
      <c r="K204" s="583"/>
      <c r="L204" s="602"/>
    </row>
    <row r="205" spans="1:12" s="27" customFormat="1" ht="15" customHeight="1" x14ac:dyDescent="0.25">
      <c r="A205" s="564"/>
      <c r="B205" s="568"/>
      <c r="C205" s="614"/>
      <c r="D205" s="745"/>
      <c r="E205" s="448"/>
      <c r="F205" s="148" t="s">
        <v>410</v>
      </c>
      <c r="G205" s="523" t="s">
        <v>411</v>
      </c>
      <c r="H205" s="523"/>
      <c r="I205" s="523"/>
      <c r="J205" s="523"/>
      <c r="K205" s="583"/>
      <c r="L205" s="602"/>
    </row>
    <row r="206" spans="1:12" s="27" customFormat="1" ht="15" customHeight="1" x14ac:dyDescent="0.25">
      <c r="A206" s="564"/>
      <c r="B206" s="568"/>
      <c r="C206" s="614"/>
      <c r="D206" s="745"/>
      <c r="E206" s="448"/>
      <c r="F206" s="148" t="s">
        <v>412</v>
      </c>
      <c r="G206" s="523" t="s">
        <v>400</v>
      </c>
      <c r="H206" s="523"/>
      <c r="I206" s="523"/>
      <c r="J206" s="523"/>
      <c r="K206" s="583"/>
      <c r="L206" s="602"/>
    </row>
    <row r="207" spans="1:12" s="27" customFormat="1" ht="15" customHeight="1" x14ac:dyDescent="0.25">
      <c r="A207" s="564"/>
      <c r="B207" s="568"/>
      <c r="C207" s="614"/>
      <c r="D207" s="745"/>
      <c r="E207" s="448"/>
      <c r="F207" s="148" t="s">
        <v>381</v>
      </c>
      <c r="G207" s="523" t="s">
        <v>1296</v>
      </c>
      <c r="H207" s="523"/>
      <c r="I207" s="523"/>
      <c r="J207" s="523"/>
      <c r="K207" s="584">
        <v>5</v>
      </c>
      <c r="L207" s="533">
        <v>37278</v>
      </c>
    </row>
    <row r="208" spans="1:12" s="27" customFormat="1" ht="15" customHeight="1" x14ac:dyDescent="0.25">
      <c r="A208" s="564"/>
      <c r="B208" s="568"/>
      <c r="C208" s="614"/>
      <c r="D208" s="745"/>
      <c r="E208" s="448"/>
      <c r="F208" s="148" t="s">
        <v>402</v>
      </c>
      <c r="G208" s="523" t="s">
        <v>1297</v>
      </c>
      <c r="H208" s="523"/>
      <c r="I208" s="523"/>
      <c r="J208" s="523"/>
      <c r="K208" s="585"/>
      <c r="L208" s="603" t="e">
        <f>#REF!-#REF!*10%</f>
        <v>#REF!</v>
      </c>
    </row>
    <row r="209" spans="1:12" s="27" customFormat="1" ht="15" customHeight="1" x14ac:dyDescent="0.25">
      <c r="A209" s="564"/>
      <c r="B209" s="568"/>
      <c r="C209" s="614"/>
      <c r="D209" s="745"/>
      <c r="E209" s="448"/>
      <c r="F209" s="148" t="s">
        <v>403</v>
      </c>
      <c r="G209" s="523" t="s">
        <v>404</v>
      </c>
      <c r="H209" s="523"/>
      <c r="I209" s="523"/>
      <c r="J209" s="523"/>
      <c r="K209" s="585"/>
      <c r="L209" s="603" t="e">
        <f>#REF!-#REF!*10%</f>
        <v>#REF!</v>
      </c>
    </row>
    <row r="210" spans="1:12" s="27" customFormat="1" ht="15" customHeight="1" x14ac:dyDescent="0.25">
      <c r="A210" s="564"/>
      <c r="B210" s="568"/>
      <c r="C210" s="614"/>
      <c r="D210" s="745"/>
      <c r="E210" s="448"/>
      <c r="F210" s="94" t="s">
        <v>358</v>
      </c>
      <c r="G210" s="523" t="s">
        <v>359</v>
      </c>
      <c r="H210" s="523"/>
      <c r="I210" s="523"/>
      <c r="J210" s="523"/>
      <c r="K210" s="585"/>
      <c r="L210" s="603" t="e">
        <f>#REF!-#REF!*10%</f>
        <v>#REF!</v>
      </c>
    </row>
    <row r="211" spans="1:12" s="27" customFormat="1" ht="15" customHeight="1" x14ac:dyDescent="0.25">
      <c r="A211" s="564"/>
      <c r="B211" s="568"/>
      <c r="C211" s="614"/>
      <c r="D211" s="745"/>
      <c r="E211" s="448"/>
      <c r="F211" s="148" t="s">
        <v>389</v>
      </c>
      <c r="G211" s="523" t="s">
        <v>390</v>
      </c>
      <c r="H211" s="523"/>
      <c r="I211" s="523"/>
      <c r="J211" s="523"/>
      <c r="K211" s="585"/>
      <c r="L211" s="603" t="e">
        <f>#REF!-#REF!*10%</f>
        <v>#REF!</v>
      </c>
    </row>
    <row r="212" spans="1:12" s="27" customFormat="1" ht="15" customHeight="1" x14ac:dyDescent="0.25">
      <c r="A212" s="564"/>
      <c r="B212" s="568"/>
      <c r="C212" s="614"/>
      <c r="D212" s="745"/>
      <c r="E212" s="448"/>
      <c r="F212" s="93" t="s">
        <v>704</v>
      </c>
      <c r="G212" s="523" t="s">
        <v>705</v>
      </c>
      <c r="H212" s="523"/>
      <c r="I212" s="523"/>
      <c r="J212" s="523"/>
      <c r="K212" s="585"/>
      <c r="L212" s="603" t="e">
        <f>#REF!-#REF!*10%</f>
        <v>#REF!</v>
      </c>
    </row>
    <row r="213" spans="1:12" s="27" customFormat="1" ht="15" customHeight="1" x14ac:dyDescent="0.25">
      <c r="A213" s="564"/>
      <c r="B213" s="568"/>
      <c r="C213" s="614"/>
      <c r="D213" s="745"/>
      <c r="E213" s="448"/>
      <c r="F213" s="93" t="s">
        <v>706</v>
      </c>
      <c r="G213" s="523" t="s">
        <v>390</v>
      </c>
      <c r="H213" s="523"/>
      <c r="I213" s="523"/>
      <c r="J213" s="523"/>
      <c r="K213" s="585"/>
      <c r="L213" s="603" t="e">
        <f>#REF!-#REF!*10%</f>
        <v>#REF!</v>
      </c>
    </row>
    <row r="214" spans="1:12" s="27" customFormat="1" ht="15" customHeight="1" x14ac:dyDescent="0.25">
      <c r="A214" s="564"/>
      <c r="B214" s="568"/>
      <c r="C214" s="614"/>
      <c r="D214" s="745"/>
      <c r="E214" s="448"/>
      <c r="F214" s="93" t="s">
        <v>1271</v>
      </c>
      <c r="G214" s="523" t="s">
        <v>390</v>
      </c>
      <c r="H214" s="523"/>
      <c r="I214" s="523"/>
      <c r="J214" s="523"/>
      <c r="K214" s="585"/>
      <c r="L214" s="603" t="e">
        <f>#REF!-#REF!*10%</f>
        <v>#REF!</v>
      </c>
    </row>
    <row r="215" spans="1:12" s="27" customFormat="1" ht="15" customHeight="1" x14ac:dyDescent="0.25">
      <c r="A215" s="564"/>
      <c r="B215" s="568"/>
      <c r="C215" s="614"/>
      <c r="D215" s="745"/>
      <c r="E215" s="448"/>
      <c r="F215" s="93" t="s">
        <v>707</v>
      </c>
      <c r="G215" s="523" t="s">
        <v>1270</v>
      </c>
      <c r="H215" s="523"/>
      <c r="I215" s="523"/>
      <c r="J215" s="523"/>
      <c r="K215" s="585"/>
      <c r="L215" s="603" t="e">
        <f>#REF!-#REF!*10%</f>
        <v>#REF!</v>
      </c>
    </row>
    <row r="216" spans="1:12" s="27" customFormat="1" ht="15" customHeight="1" x14ac:dyDescent="0.25">
      <c r="A216" s="564"/>
      <c r="B216" s="568"/>
      <c r="C216" s="614"/>
      <c r="D216" s="745"/>
      <c r="E216" s="448"/>
      <c r="F216" s="93" t="s">
        <v>708</v>
      </c>
      <c r="G216" s="523" t="s">
        <v>390</v>
      </c>
      <c r="H216" s="523"/>
      <c r="I216" s="523"/>
      <c r="J216" s="523"/>
      <c r="K216" s="585"/>
      <c r="L216" s="603" t="e">
        <f>#REF!-#REF!*10%</f>
        <v>#REF!</v>
      </c>
    </row>
    <row r="217" spans="1:12" ht="15" customHeight="1" x14ac:dyDescent="0.25">
      <c r="A217" s="564"/>
      <c r="B217" s="568"/>
      <c r="C217" s="614"/>
      <c r="D217" s="745"/>
      <c r="E217" s="448"/>
      <c r="F217" s="148" t="s">
        <v>377</v>
      </c>
      <c r="G217" s="523" t="s">
        <v>387</v>
      </c>
      <c r="H217" s="523"/>
      <c r="I217" s="523"/>
      <c r="J217" s="523"/>
      <c r="K217" s="585"/>
      <c r="L217" s="603" t="e">
        <f>#REF!-#REF!*10%</f>
        <v>#REF!</v>
      </c>
    </row>
    <row r="218" spans="1:12" ht="15" customHeight="1" x14ac:dyDescent="0.25">
      <c r="A218" s="564"/>
      <c r="B218" s="568"/>
      <c r="C218" s="614"/>
      <c r="D218" s="745"/>
      <c r="E218" s="448"/>
      <c r="F218" s="148" t="s">
        <v>562</v>
      </c>
      <c r="G218" s="523" t="s">
        <v>1024</v>
      </c>
      <c r="H218" s="523"/>
      <c r="I218" s="523"/>
      <c r="J218" s="523"/>
      <c r="K218" s="585"/>
      <c r="L218" s="603" t="e">
        <f>#REF!-#REF!*10%</f>
        <v>#REF!</v>
      </c>
    </row>
    <row r="219" spans="1:12" ht="15" customHeight="1" x14ac:dyDescent="0.25">
      <c r="A219" s="564"/>
      <c r="B219" s="568"/>
      <c r="C219" s="614"/>
      <c r="D219" s="745"/>
      <c r="E219" s="448"/>
      <c r="F219" s="148" t="s">
        <v>570</v>
      </c>
      <c r="G219" s="523" t="s">
        <v>613</v>
      </c>
      <c r="H219" s="523"/>
      <c r="I219" s="523"/>
      <c r="J219" s="523"/>
      <c r="K219" s="585"/>
      <c r="L219" s="603" t="e">
        <f>#REF!-#REF!*10%</f>
        <v>#REF!</v>
      </c>
    </row>
    <row r="220" spans="1:12" ht="15" customHeight="1" x14ac:dyDescent="0.25">
      <c r="A220" s="564"/>
      <c r="B220" s="568"/>
      <c r="C220" s="614"/>
      <c r="D220" s="745"/>
      <c r="E220" s="448"/>
      <c r="F220" s="167" t="s">
        <v>84</v>
      </c>
      <c r="G220" s="465">
        <v>2.5</v>
      </c>
      <c r="H220" s="465"/>
      <c r="I220" s="465"/>
      <c r="J220" s="465"/>
      <c r="K220" s="585"/>
      <c r="L220" s="603" t="e">
        <f>#REF!-#REF!*10%</f>
        <v>#REF!</v>
      </c>
    </row>
    <row r="221" spans="1:12" ht="15" customHeight="1" x14ac:dyDescent="0.25">
      <c r="A221" s="564"/>
      <c r="B221" s="569"/>
      <c r="C221" s="614"/>
      <c r="D221" s="745"/>
      <c r="E221" s="448"/>
      <c r="F221" s="136" t="s">
        <v>1016</v>
      </c>
      <c r="G221" s="454">
        <v>5</v>
      </c>
      <c r="H221" s="454"/>
      <c r="I221" s="454"/>
      <c r="J221" s="454"/>
      <c r="K221" s="585"/>
      <c r="L221" s="603" t="e">
        <f>#REF!-#REF!*10%</f>
        <v>#REF!</v>
      </c>
    </row>
    <row r="222" spans="1:12" ht="15" customHeight="1" x14ac:dyDescent="0.25">
      <c r="A222" s="564">
        <v>3</v>
      </c>
      <c r="B222" s="567"/>
      <c r="C222" s="614" t="s">
        <v>1049</v>
      </c>
      <c r="D222" s="745"/>
      <c r="E222" s="448"/>
      <c r="F222" s="94" t="s">
        <v>81</v>
      </c>
      <c r="G222" s="523" t="s">
        <v>6</v>
      </c>
      <c r="H222" s="523"/>
      <c r="I222" s="523"/>
      <c r="J222" s="523"/>
      <c r="K222" s="501">
        <v>3</v>
      </c>
      <c r="L222" s="716">
        <v>35953</v>
      </c>
    </row>
    <row r="223" spans="1:12" ht="15" customHeight="1" x14ac:dyDescent="0.25">
      <c r="A223" s="564"/>
      <c r="B223" s="568"/>
      <c r="C223" s="614"/>
      <c r="D223" s="745"/>
      <c r="E223" s="448"/>
      <c r="F223" s="94" t="s">
        <v>80</v>
      </c>
      <c r="G223" s="469">
        <v>80</v>
      </c>
      <c r="H223" s="469"/>
      <c r="I223" s="469"/>
      <c r="J223" s="469"/>
      <c r="K223" s="583"/>
      <c r="L223" s="602"/>
    </row>
    <row r="224" spans="1:12" ht="15" customHeight="1" x14ac:dyDescent="0.25">
      <c r="A224" s="564"/>
      <c r="B224" s="568"/>
      <c r="C224" s="614"/>
      <c r="D224" s="745"/>
      <c r="E224" s="448"/>
      <c r="F224" s="94" t="s">
        <v>8</v>
      </c>
      <c r="G224" s="243">
        <v>3000</v>
      </c>
      <c r="H224" s="244">
        <v>4000</v>
      </c>
      <c r="I224" s="246">
        <v>5000</v>
      </c>
      <c r="J224" s="245">
        <v>6000</v>
      </c>
      <c r="K224" s="583"/>
      <c r="L224" s="602"/>
    </row>
    <row r="225" spans="1:12" ht="15" customHeight="1" x14ac:dyDescent="0.25">
      <c r="A225" s="564"/>
      <c r="B225" s="568"/>
      <c r="C225" s="614"/>
      <c r="D225" s="745"/>
      <c r="E225" s="448"/>
      <c r="F225" s="94" t="s">
        <v>817</v>
      </c>
      <c r="G225" s="243">
        <f>G223*88</f>
        <v>7040</v>
      </c>
      <c r="H225" s="244">
        <f>G223*99</f>
        <v>7920</v>
      </c>
      <c r="I225" s="246">
        <f>G223*110</f>
        <v>8800</v>
      </c>
      <c r="J225" s="245">
        <f>G223*114</f>
        <v>9120</v>
      </c>
      <c r="K225" s="583"/>
      <c r="L225" s="602"/>
    </row>
    <row r="226" spans="1:12" ht="15" customHeight="1" x14ac:dyDescent="0.25">
      <c r="A226" s="564"/>
      <c r="B226" s="568"/>
      <c r="C226" s="614"/>
      <c r="D226" s="745"/>
      <c r="E226" s="448"/>
      <c r="F226" s="94" t="s">
        <v>1269</v>
      </c>
      <c r="G226" s="451">
        <v>0.98</v>
      </c>
      <c r="H226" s="451"/>
      <c r="I226" s="451"/>
      <c r="J226" s="451"/>
      <c r="K226" s="583"/>
      <c r="L226" s="602"/>
    </row>
    <row r="227" spans="1:12" ht="15" customHeight="1" x14ac:dyDescent="0.25">
      <c r="A227" s="564"/>
      <c r="B227" s="568"/>
      <c r="C227" s="614"/>
      <c r="D227" s="745"/>
      <c r="E227" s="448"/>
      <c r="F227" s="93" t="s">
        <v>699</v>
      </c>
      <c r="G227" s="523" t="s">
        <v>700</v>
      </c>
      <c r="H227" s="523"/>
      <c r="I227" s="523"/>
      <c r="J227" s="523"/>
      <c r="K227" s="583"/>
      <c r="L227" s="602"/>
    </row>
    <row r="228" spans="1:12" ht="15" customHeight="1" x14ac:dyDescent="0.25">
      <c r="A228" s="564"/>
      <c r="B228" s="568"/>
      <c r="C228" s="614"/>
      <c r="D228" s="745"/>
      <c r="E228" s="448"/>
      <c r="F228" s="93" t="s">
        <v>1181</v>
      </c>
      <c r="G228" s="462" t="s">
        <v>1179</v>
      </c>
      <c r="H228" s="463"/>
      <c r="I228" s="463"/>
      <c r="J228" s="464"/>
      <c r="K228" s="583"/>
      <c r="L228" s="602"/>
    </row>
    <row r="229" spans="1:12" ht="15" customHeight="1" x14ac:dyDescent="0.25">
      <c r="A229" s="564"/>
      <c r="B229" s="568"/>
      <c r="C229" s="614"/>
      <c r="D229" s="745"/>
      <c r="E229" s="448"/>
      <c r="F229" s="94" t="s">
        <v>83</v>
      </c>
      <c r="G229" s="523">
        <v>65</v>
      </c>
      <c r="H229" s="523"/>
      <c r="I229" s="523"/>
      <c r="J229" s="523"/>
      <c r="K229" s="583"/>
      <c r="L229" s="602"/>
    </row>
    <row r="230" spans="1:12" ht="15" customHeight="1" x14ac:dyDescent="0.25">
      <c r="A230" s="564"/>
      <c r="B230" s="568"/>
      <c r="C230" s="614"/>
      <c r="D230" s="745"/>
      <c r="E230" s="448"/>
      <c r="F230" s="94" t="s">
        <v>396</v>
      </c>
      <c r="G230" s="523" t="s">
        <v>1184</v>
      </c>
      <c r="H230" s="523"/>
      <c r="I230" s="523"/>
      <c r="J230" s="523"/>
      <c r="K230" s="583"/>
      <c r="L230" s="602"/>
    </row>
    <row r="231" spans="1:12" ht="15" customHeight="1" x14ac:dyDescent="0.25">
      <c r="A231" s="564"/>
      <c r="B231" s="568"/>
      <c r="C231" s="614"/>
      <c r="D231" s="745"/>
      <c r="E231" s="448"/>
      <c r="F231" s="94" t="s">
        <v>1028</v>
      </c>
      <c r="G231" s="523" t="s">
        <v>912</v>
      </c>
      <c r="H231" s="523"/>
      <c r="I231" s="523"/>
      <c r="J231" s="523"/>
      <c r="K231" s="583"/>
      <c r="L231" s="602"/>
    </row>
    <row r="232" spans="1:12" ht="15" customHeight="1" x14ac:dyDescent="0.25">
      <c r="A232" s="564"/>
      <c r="B232" s="568"/>
      <c r="C232" s="614"/>
      <c r="D232" s="745"/>
      <c r="E232" s="448"/>
      <c r="F232" s="94" t="s">
        <v>1038</v>
      </c>
      <c r="G232" s="523" t="s">
        <v>347</v>
      </c>
      <c r="H232" s="523"/>
      <c r="I232" s="523"/>
      <c r="J232" s="523"/>
      <c r="K232" s="583"/>
      <c r="L232" s="602"/>
    </row>
    <row r="233" spans="1:12" ht="15" customHeight="1" x14ac:dyDescent="0.25">
      <c r="A233" s="564"/>
      <c r="B233" s="568"/>
      <c r="C233" s="614"/>
      <c r="D233" s="745"/>
      <c r="E233" s="448"/>
      <c r="F233" s="148" t="s">
        <v>379</v>
      </c>
      <c r="G233" s="523" t="s">
        <v>399</v>
      </c>
      <c r="H233" s="523"/>
      <c r="I233" s="523"/>
      <c r="J233" s="523"/>
      <c r="K233" s="583"/>
      <c r="L233" s="602"/>
    </row>
    <row r="234" spans="1:12" ht="15" customHeight="1" x14ac:dyDescent="0.25">
      <c r="A234" s="564"/>
      <c r="B234" s="568"/>
      <c r="C234" s="614"/>
      <c r="D234" s="745"/>
      <c r="E234" s="448"/>
      <c r="F234" s="93" t="s">
        <v>701</v>
      </c>
      <c r="G234" s="523">
        <v>100000</v>
      </c>
      <c r="H234" s="523"/>
      <c r="I234" s="523"/>
      <c r="J234" s="523"/>
      <c r="K234" s="583"/>
      <c r="L234" s="602"/>
    </row>
    <row r="235" spans="1:12" ht="15" customHeight="1" x14ac:dyDescent="0.25">
      <c r="A235" s="564"/>
      <c r="B235" s="568"/>
      <c r="C235" s="614"/>
      <c r="D235" s="745"/>
      <c r="E235" s="448"/>
      <c r="F235" s="148" t="s">
        <v>257</v>
      </c>
      <c r="G235" s="523" t="s">
        <v>336</v>
      </c>
      <c r="H235" s="523"/>
      <c r="I235" s="523"/>
      <c r="J235" s="523"/>
      <c r="K235" s="583"/>
      <c r="L235" s="602"/>
    </row>
    <row r="236" spans="1:12" ht="15" customHeight="1" x14ac:dyDescent="0.25">
      <c r="A236" s="564"/>
      <c r="B236" s="568"/>
      <c r="C236" s="614"/>
      <c r="D236" s="745"/>
      <c r="E236" s="448"/>
      <c r="F236" s="148" t="s">
        <v>410</v>
      </c>
      <c r="G236" s="523" t="s">
        <v>411</v>
      </c>
      <c r="H236" s="523"/>
      <c r="I236" s="523"/>
      <c r="J236" s="523"/>
      <c r="K236" s="583"/>
      <c r="L236" s="602"/>
    </row>
    <row r="237" spans="1:12" ht="15" customHeight="1" x14ac:dyDescent="0.25">
      <c r="A237" s="564"/>
      <c r="B237" s="568"/>
      <c r="C237" s="614"/>
      <c r="D237" s="745"/>
      <c r="E237" s="448"/>
      <c r="F237" s="148" t="s">
        <v>412</v>
      </c>
      <c r="G237" s="523" t="s">
        <v>400</v>
      </c>
      <c r="H237" s="523"/>
      <c r="I237" s="523"/>
      <c r="J237" s="523"/>
      <c r="K237" s="583"/>
      <c r="L237" s="602"/>
    </row>
    <row r="238" spans="1:12" ht="15" customHeight="1" x14ac:dyDescent="0.25">
      <c r="A238" s="564"/>
      <c r="B238" s="568"/>
      <c r="C238" s="614"/>
      <c r="D238" s="745"/>
      <c r="E238" s="448"/>
      <c r="F238" s="148" t="s">
        <v>381</v>
      </c>
      <c r="G238" s="523" t="s">
        <v>1296</v>
      </c>
      <c r="H238" s="523"/>
      <c r="I238" s="523"/>
      <c r="J238" s="523"/>
      <c r="K238" s="584">
        <v>5</v>
      </c>
      <c r="L238" s="533">
        <v>38470</v>
      </c>
    </row>
    <row r="239" spans="1:12" ht="15" customHeight="1" x14ac:dyDescent="0.25">
      <c r="A239" s="564"/>
      <c r="B239" s="568"/>
      <c r="C239" s="614"/>
      <c r="D239" s="745"/>
      <c r="E239" s="448"/>
      <c r="F239" s="148" t="s">
        <v>402</v>
      </c>
      <c r="G239" s="523" t="s">
        <v>1297</v>
      </c>
      <c r="H239" s="523"/>
      <c r="I239" s="523"/>
      <c r="J239" s="523"/>
      <c r="K239" s="585"/>
      <c r="L239" s="603" t="e">
        <f>#REF!-#REF!*10%</f>
        <v>#REF!</v>
      </c>
    </row>
    <row r="240" spans="1:12" ht="15" customHeight="1" x14ac:dyDescent="0.25">
      <c r="A240" s="564"/>
      <c r="B240" s="568"/>
      <c r="C240" s="614"/>
      <c r="D240" s="745"/>
      <c r="E240" s="448"/>
      <c r="F240" s="148" t="s">
        <v>403</v>
      </c>
      <c r="G240" s="523" t="s">
        <v>404</v>
      </c>
      <c r="H240" s="523"/>
      <c r="I240" s="523"/>
      <c r="J240" s="523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614"/>
      <c r="D241" s="745"/>
      <c r="E241" s="448"/>
      <c r="F241" s="94" t="s">
        <v>358</v>
      </c>
      <c r="G241" s="523" t="s">
        <v>359</v>
      </c>
      <c r="H241" s="523"/>
      <c r="I241" s="523"/>
      <c r="J241" s="523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614"/>
      <c r="D242" s="745"/>
      <c r="E242" s="448"/>
      <c r="F242" s="148" t="s">
        <v>389</v>
      </c>
      <c r="G242" s="523" t="s">
        <v>390</v>
      </c>
      <c r="H242" s="523"/>
      <c r="I242" s="523"/>
      <c r="J242" s="523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614"/>
      <c r="D243" s="745"/>
      <c r="E243" s="448"/>
      <c r="F243" s="93" t="s">
        <v>704</v>
      </c>
      <c r="G243" s="523" t="s">
        <v>705</v>
      </c>
      <c r="H243" s="523"/>
      <c r="I243" s="523"/>
      <c r="J243" s="523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614"/>
      <c r="D244" s="745"/>
      <c r="E244" s="448"/>
      <c r="F244" s="93" t="s">
        <v>706</v>
      </c>
      <c r="G244" s="523" t="s">
        <v>390</v>
      </c>
      <c r="H244" s="523"/>
      <c r="I244" s="523"/>
      <c r="J244" s="523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614"/>
      <c r="D245" s="745"/>
      <c r="E245" s="448"/>
      <c r="F245" s="93" t="s">
        <v>1271</v>
      </c>
      <c r="G245" s="523" t="s">
        <v>390</v>
      </c>
      <c r="H245" s="523"/>
      <c r="I245" s="523"/>
      <c r="J245" s="523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614"/>
      <c r="D246" s="745"/>
      <c r="E246" s="448"/>
      <c r="F246" s="93" t="s">
        <v>707</v>
      </c>
      <c r="G246" s="523" t="s">
        <v>1270</v>
      </c>
      <c r="H246" s="523"/>
      <c r="I246" s="523"/>
      <c r="J246" s="523"/>
      <c r="K246" s="585"/>
      <c r="L246" s="603" t="e">
        <f>#REF!-#REF!*10%</f>
        <v>#REF!</v>
      </c>
    </row>
    <row r="247" spans="1:12" ht="15" customHeight="1" x14ac:dyDescent="0.25">
      <c r="A247" s="564"/>
      <c r="B247" s="568"/>
      <c r="C247" s="614"/>
      <c r="D247" s="745"/>
      <c r="E247" s="448"/>
      <c r="F247" s="93" t="s">
        <v>708</v>
      </c>
      <c r="G247" s="523" t="s">
        <v>390</v>
      </c>
      <c r="H247" s="523"/>
      <c r="I247" s="523"/>
      <c r="J247" s="523"/>
      <c r="K247" s="585"/>
      <c r="L247" s="603" t="e">
        <f>#REF!-#REF!*10%</f>
        <v>#REF!</v>
      </c>
    </row>
    <row r="248" spans="1:12" ht="15" customHeight="1" x14ac:dyDescent="0.25">
      <c r="A248" s="564"/>
      <c r="B248" s="568"/>
      <c r="C248" s="614"/>
      <c r="D248" s="745"/>
      <c r="E248" s="448"/>
      <c r="F248" s="148" t="s">
        <v>377</v>
      </c>
      <c r="G248" s="523" t="s">
        <v>387</v>
      </c>
      <c r="H248" s="523"/>
      <c r="I248" s="523"/>
      <c r="J248" s="523"/>
      <c r="K248" s="585"/>
      <c r="L248" s="603" t="e">
        <f>#REF!-#REF!*10%</f>
        <v>#REF!</v>
      </c>
    </row>
    <row r="249" spans="1:12" ht="15" customHeight="1" x14ac:dyDescent="0.25">
      <c r="A249" s="564"/>
      <c r="B249" s="568"/>
      <c r="C249" s="614"/>
      <c r="D249" s="745"/>
      <c r="E249" s="448"/>
      <c r="F249" s="148" t="s">
        <v>562</v>
      </c>
      <c r="G249" s="523" t="s">
        <v>1024</v>
      </c>
      <c r="H249" s="523"/>
      <c r="I249" s="523"/>
      <c r="J249" s="523"/>
      <c r="K249" s="585"/>
      <c r="L249" s="603" t="e">
        <f>#REF!-#REF!*10%</f>
        <v>#REF!</v>
      </c>
    </row>
    <row r="250" spans="1:12" ht="15" customHeight="1" x14ac:dyDescent="0.25">
      <c r="A250" s="564"/>
      <c r="B250" s="568"/>
      <c r="C250" s="614"/>
      <c r="D250" s="745"/>
      <c r="E250" s="448"/>
      <c r="F250" s="148" t="s">
        <v>570</v>
      </c>
      <c r="G250" s="523" t="s">
        <v>613</v>
      </c>
      <c r="H250" s="523"/>
      <c r="I250" s="523"/>
      <c r="J250" s="523"/>
      <c r="K250" s="585"/>
      <c r="L250" s="603" t="e">
        <f>#REF!-#REF!*10%</f>
        <v>#REF!</v>
      </c>
    </row>
    <row r="251" spans="1:12" ht="15" customHeight="1" x14ac:dyDescent="0.25">
      <c r="A251" s="564"/>
      <c r="B251" s="568"/>
      <c r="C251" s="614"/>
      <c r="D251" s="745"/>
      <c r="E251" s="448"/>
      <c r="F251" s="167" t="s">
        <v>84</v>
      </c>
      <c r="G251" s="465">
        <v>2.5</v>
      </c>
      <c r="H251" s="465"/>
      <c r="I251" s="465"/>
      <c r="J251" s="465"/>
      <c r="K251" s="585"/>
      <c r="L251" s="603" t="e">
        <f>#REF!-#REF!*10%</f>
        <v>#REF!</v>
      </c>
    </row>
    <row r="252" spans="1:12" ht="15" customHeight="1" x14ac:dyDescent="0.25">
      <c r="A252" s="564"/>
      <c r="B252" s="569"/>
      <c r="C252" s="614"/>
      <c r="D252" s="745"/>
      <c r="E252" s="448"/>
      <c r="F252" s="136" t="s">
        <v>1016</v>
      </c>
      <c r="G252" s="454">
        <v>5</v>
      </c>
      <c r="H252" s="454"/>
      <c r="I252" s="454"/>
      <c r="J252" s="454"/>
      <c r="K252" s="585"/>
      <c r="L252" s="603" t="e">
        <f>#REF!-#REF!*10%</f>
        <v>#REF!</v>
      </c>
    </row>
    <row r="253" spans="1:12" ht="15" customHeight="1" x14ac:dyDescent="0.25">
      <c r="A253" s="564">
        <v>4</v>
      </c>
      <c r="B253" s="567"/>
      <c r="C253" s="614" t="s">
        <v>1050</v>
      </c>
      <c r="D253" s="745"/>
      <c r="E253" s="448"/>
      <c r="F253" s="94" t="s">
        <v>81</v>
      </c>
      <c r="G253" s="523" t="s">
        <v>6</v>
      </c>
      <c r="H253" s="523"/>
      <c r="I253" s="523"/>
      <c r="J253" s="523"/>
      <c r="K253" s="501">
        <v>3</v>
      </c>
      <c r="L253" s="716">
        <v>37067</v>
      </c>
    </row>
    <row r="254" spans="1:12" ht="15" customHeight="1" x14ac:dyDescent="0.25">
      <c r="A254" s="564"/>
      <c r="B254" s="568"/>
      <c r="C254" s="614"/>
      <c r="D254" s="745"/>
      <c r="E254" s="448"/>
      <c r="F254" s="94" t="s">
        <v>80</v>
      </c>
      <c r="G254" s="469">
        <v>100</v>
      </c>
      <c r="H254" s="469"/>
      <c r="I254" s="469"/>
      <c r="J254" s="469"/>
      <c r="K254" s="583"/>
      <c r="L254" s="602"/>
    </row>
    <row r="255" spans="1:12" ht="15" customHeight="1" x14ac:dyDescent="0.25">
      <c r="A255" s="564"/>
      <c r="B255" s="568"/>
      <c r="C255" s="614"/>
      <c r="D255" s="745"/>
      <c r="E255" s="448"/>
      <c r="F255" s="94" t="s">
        <v>8</v>
      </c>
      <c r="G255" s="243">
        <v>3000</v>
      </c>
      <c r="H255" s="244">
        <v>4000</v>
      </c>
      <c r="I255" s="246">
        <v>5000</v>
      </c>
      <c r="J255" s="245">
        <v>6000</v>
      </c>
      <c r="K255" s="583"/>
      <c r="L255" s="602"/>
    </row>
    <row r="256" spans="1:12" ht="15" customHeight="1" x14ac:dyDescent="0.25">
      <c r="A256" s="564"/>
      <c r="B256" s="568"/>
      <c r="C256" s="614"/>
      <c r="D256" s="745"/>
      <c r="E256" s="448"/>
      <c r="F256" s="94" t="s">
        <v>817</v>
      </c>
      <c r="G256" s="243">
        <f>G254*88</f>
        <v>8800</v>
      </c>
      <c r="H256" s="244">
        <f>G254*99</f>
        <v>9900</v>
      </c>
      <c r="I256" s="246">
        <f>G254*110</f>
        <v>11000</v>
      </c>
      <c r="J256" s="245">
        <f>G254*114</f>
        <v>11400</v>
      </c>
      <c r="K256" s="583"/>
      <c r="L256" s="602"/>
    </row>
    <row r="257" spans="1:12" ht="15" customHeight="1" x14ac:dyDescent="0.25">
      <c r="A257" s="564"/>
      <c r="B257" s="568"/>
      <c r="C257" s="614"/>
      <c r="D257" s="745"/>
      <c r="E257" s="448"/>
      <c r="F257" s="94" t="s">
        <v>1269</v>
      </c>
      <c r="G257" s="451">
        <v>0.98</v>
      </c>
      <c r="H257" s="451"/>
      <c r="I257" s="451"/>
      <c r="J257" s="451"/>
      <c r="K257" s="583"/>
      <c r="L257" s="602"/>
    </row>
    <row r="258" spans="1:12" ht="15" customHeight="1" x14ac:dyDescent="0.25">
      <c r="A258" s="564"/>
      <c r="B258" s="568"/>
      <c r="C258" s="614"/>
      <c r="D258" s="745"/>
      <c r="E258" s="448"/>
      <c r="F258" s="93" t="s">
        <v>699</v>
      </c>
      <c r="G258" s="523" t="s">
        <v>700</v>
      </c>
      <c r="H258" s="523"/>
      <c r="I258" s="523"/>
      <c r="J258" s="523"/>
      <c r="K258" s="583"/>
      <c r="L258" s="602"/>
    </row>
    <row r="259" spans="1:12" ht="15" customHeight="1" x14ac:dyDescent="0.25">
      <c r="A259" s="564"/>
      <c r="B259" s="568"/>
      <c r="C259" s="614"/>
      <c r="D259" s="745"/>
      <c r="E259" s="448"/>
      <c r="F259" s="93" t="s">
        <v>1181</v>
      </c>
      <c r="G259" s="462" t="s">
        <v>1179</v>
      </c>
      <c r="H259" s="463"/>
      <c r="I259" s="463"/>
      <c r="J259" s="464"/>
      <c r="K259" s="583"/>
      <c r="L259" s="602"/>
    </row>
    <row r="260" spans="1:12" ht="15" customHeight="1" x14ac:dyDescent="0.25">
      <c r="A260" s="564"/>
      <c r="B260" s="568"/>
      <c r="C260" s="614"/>
      <c r="D260" s="745"/>
      <c r="E260" s="448"/>
      <c r="F260" s="94" t="s">
        <v>83</v>
      </c>
      <c r="G260" s="523">
        <v>65</v>
      </c>
      <c r="H260" s="523"/>
      <c r="I260" s="523"/>
      <c r="J260" s="523"/>
      <c r="K260" s="583"/>
      <c r="L260" s="602"/>
    </row>
    <row r="261" spans="1:12" ht="15" customHeight="1" x14ac:dyDescent="0.25">
      <c r="A261" s="564"/>
      <c r="B261" s="568"/>
      <c r="C261" s="614"/>
      <c r="D261" s="745"/>
      <c r="E261" s="448"/>
      <c r="F261" s="94" t="s">
        <v>396</v>
      </c>
      <c r="G261" s="523" t="s">
        <v>1184</v>
      </c>
      <c r="H261" s="523"/>
      <c r="I261" s="523"/>
      <c r="J261" s="523"/>
      <c r="K261" s="583"/>
      <c r="L261" s="602"/>
    </row>
    <row r="262" spans="1:12" ht="15" customHeight="1" x14ac:dyDescent="0.25">
      <c r="A262" s="564"/>
      <c r="B262" s="568"/>
      <c r="C262" s="614"/>
      <c r="D262" s="745"/>
      <c r="E262" s="448"/>
      <c r="F262" s="94" t="s">
        <v>1028</v>
      </c>
      <c r="G262" s="523" t="s">
        <v>912</v>
      </c>
      <c r="H262" s="523"/>
      <c r="I262" s="523"/>
      <c r="J262" s="523"/>
      <c r="K262" s="583"/>
      <c r="L262" s="602"/>
    </row>
    <row r="263" spans="1:12" ht="15" customHeight="1" x14ac:dyDescent="0.25">
      <c r="A263" s="564"/>
      <c r="B263" s="568"/>
      <c r="C263" s="614"/>
      <c r="D263" s="745"/>
      <c r="E263" s="448"/>
      <c r="F263" s="94" t="s">
        <v>1038</v>
      </c>
      <c r="G263" s="523" t="s">
        <v>347</v>
      </c>
      <c r="H263" s="523"/>
      <c r="I263" s="523"/>
      <c r="J263" s="523"/>
      <c r="K263" s="583"/>
      <c r="L263" s="602"/>
    </row>
    <row r="264" spans="1:12" ht="15" customHeight="1" x14ac:dyDescent="0.25">
      <c r="A264" s="564"/>
      <c r="B264" s="568"/>
      <c r="C264" s="614"/>
      <c r="D264" s="745"/>
      <c r="E264" s="448"/>
      <c r="F264" s="148" t="s">
        <v>379</v>
      </c>
      <c r="G264" s="523" t="s">
        <v>399</v>
      </c>
      <c r="H264" s="523"/>
      <c r="I264" s="523"/>
      <c r="J264" s="523"/>
      <c r="K264" s="583"/>
      <c r="L264" s="602"/>
    </row>
    <row r="265" spans="1:12" ht="15" customHeight="1" x14ac:dyDescent="0.25">
      <c r="A265" s="564"/>
      <c r="B265" s="568"/>
      <c r="C265" s="614"/>
      <c r="D265" s="745"/>
      <c r="E265" s="448"/>
      <c r="F265" s="93" t="s">
        <v>701</v>
      </c>
      <c r="G265" s="523">
        <v>100000</v>
      </c>
      <c r="H265" s="523"/>
      <c r="I265" s="523"/>
      <c r="J265" s="523"/>
      <c r="K265" s="583"/>
      <c r="L265" s="602"/>
    </row>
    <row r="266" spans="1:12" ht="15" customHeight="1" x14ac:dyDescent="0.25">
      <c r="A266" s="564"/>
      <c r="B266" s="568"/>
      <c r="C266" s="614"/>
      <c r="D266" s="745"/>
      <c r="E266" s="448"/>
      <c r="F266" s="148" t="s">
        <v>257</v>
      </c>
      <c r="G266" s="523" t="s">
        <v>336</v>
      </c>
      <c r="H266" s="523"/>
      <c r="I266" s="523"/>
      <c r="J266" s="523"/>
      <c r="K266" s="583"/>
      <c r="L266" s="602"/>
    </row>
    <row r="267" spans="1:12" ht="15" customHeight="1" x14ac:dyDescent="0.25">
      <c r="A267" s="564"/>
      <c r="B267" s="568"/>
      <c r="C267" s="614"/>
      <c r="D267" s="745"/>
      <c r="E267" s="448"/>
      <c r="F267" s="148" t="s">
        <v>410</v>
      </c>
      <c r="G267" s="523" t="s">
        <v>411</v>
      </c>
      <c r="H267" s="523"/>
      <c r="I267" s="523"/>
      <c r="J267" s="523"/>
      <c r="K267" s="583"/>
      <c r="L267" s="602"/>
    </row>
    <row r="268" spans="1:12" ht="15" customHeight="1" x14ac:dyDescent="0.25">
      <c r="A268" s="564"/>
      <c r="B268" s="568"/>
      <c r="C268" s="614"/>
      <c r="D268" s="745"/>
      <c r="E268" s="448"/>
      <c r="F268" s="148" t="s">
        <v>412</v>
      </c>
      <c r="G268" s="523" t="s">
        <v>400</v>
      </c>
      <c r="H268" s="523"/>
      <c r="I268" s="523"/>
      <c r="J268" s="523"/>
      <c r="K268" s="583"/>
      <c r="L268" s="602"/>
    </row>
    <row r="269" spans="1:12" ht="15" customHeight="1" x14ac:dyDescent="0.25">
      <c r="A269" s="564"/>
      <c r="B269" s="568"/>
      <c r="C269" s="614"/>
      <c r="D269" s="745"/>
      <c r="E269" s="448"/>
      <c r="F269" s="148" t="s">
        <v>381</v>
      </c>
      <c r="G269" s="523" t="s">
        <v>1296</v>
      </c>
      <c r="H269" s="523"/>
      <c r="I269" s="523"/>
      <c r="J269" s="523"/>
      <c r="K269" s="584">
        <v>5</v>
      </c>
      <c r="L269" s="533">
        <v>39662</v>
      </c>
    </row>
    <row r="270" spans="1:12" ht="15" customHeight="1" x14ac:dyDescent="0.25">
      <c r="A270" s="564"/>
      <c r="B270" s="568"/>
      <c r="C270" s="614"/>
      <c r="D270" s="745"/>
      <c r="E270" s="448"/>
      <c r="F270" s="148" t="s">
        <v>402</v>
      </c>
      <c r="G270" s="523" t="s">
        <v>1297</v>
      </c>
      <c r="H270" s="523"/>
      <c r="I270" s="523"/>
      <c r="J270" s="523"/>
      <c r="K270" s="585"/>
      <c r="L270" s="603" t="e">
        <f>#REF!-#REF!*10%</f>
        <v>#REF!</v>
      </c>
    </row>
    <row r="271" spans="1:12" ht="15" customHeight="1" x14ac:dyDescent="0.25">
      <c r="A271" s="564"/>
      <c r="B271" s="568"/>
      <c r="C271" s="614"/>
      <c r="D271" s="745"/>
      <c r="E271" s="448"/>
      <c r="F271" s="148" t="s">
        <v>403</v>
      </c>
      <c r="G271" s="523" t="s">
        <v>404</v>
      </c>
      <c r="H271" s="523"/>
      <c r="I271" s="523"/>
      <c r="J271" s="523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614"/>
      <c r="D272" s="745"/>
      <c r="E272" s="448"/>
      <c r="F272" s="94" t="s">
        <v>358</v>
      </c>
      <c r="G272" s="523" t="s">
        <v>359</v>
      </c>
      <c r="H272" s="523"/>
      <c r="I272" s="523"/>
      <c r="J272" s="523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614"/>
      <c r="D273" s="745"/>
      <c r="E273" s="448"/>
      <c r="F273" s="148" t="s">
        <v>389</v>
      </c>
      <c r="G273" s="523" t="s">
        <v>390</v>
      </c>
      <c r="H273" s="523"/>
      <c r="I273" s="523"/>
      <c r="J273" s="523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614"/>
      <c r="D274" s="745"/>
      <c r="E274" s="448"/>
      <c r="F274" s="93" t="s">
        <v>704</v>
      </c>
      <c r="G274" s="523" t="s">
        <v>705</v>
      </c>
      <c r="H274" s="523"/>
      <c r="I274" s="523"/>
      <c r="J274" s="523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614"/>
      <c r="D275" s="745"/>
      <c r="E275" s="448"/>
      <c r="F275" s="93" t="s">
        <v>706</v>
      </c>
      <c r="G275" s="523" t="s">
        <v>390</v>
      </c>
      <c r="H275" s="523"/>
      <c r="I275" s="523"/>
      <c r="J275" s="523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614"/>
      <c r="D276" s="745"/>
      <c r="E276" s="448"/>
      <c r="F276" s="93" t="s">
        <v>1271</v>
      </c>
      <c r="G276" s="523" t="s">
        <v>390</v>
      </c>
      <c r="H276" s="523"/>
      <c r="I276" s="523"/>
      <c r="J276" s="523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614"/>
      <c r="D277" s="745"/>
      <c r="E277" s="448"/>
      <c r="F277" s="93" t="s">
        <v>707</v>
      </c>
      <c r="G277" s="523" t="s">
        <v>1270</v>
      </c>
      <c r="H277" s="523"/>
      <c r="I277" s="523"/>
      <c r="J277" s="523"/>
      <c r="K277" s="585"/>
      <c r="L277" s="603" t="e">
        <f>#REF!-#REF!*10%</f>
        <v>#REF!</v>
      </c>
    </row>
    <row r="278" spans="1:12" ht="15" customHeight="1" x14ac:dyDescent="0.25">
      <c r="A278" s="564"/>
      <c r="B278" s="568"/>
      <c r="C278" s="614"/>
      <c r="D278" s="745"/>
      <c r="E278" s="448"/>
      <c r="F278" s="93" t="s">
        <v>708</v>
      </c>
      <c r="G278" s="523" t="s">
        <v>390</v>
      </c>
      <c r="H278" s="523"/>
      <c r="I278" s="523"/>
      <c r="J278" s="523"/>
      <c r="K278" s="585"/>
      <c r="L278" s="603" t="e">
        <f>#REF!-#REF!*10%</f>
        <v>#REF!</v>
      </c>
    </row>
    <row r="279" spans="1:12" ht="15" customHeight="1" x14ac:dyDescent="0.25">
      <c r="A279" s="564"/>
      <c r="B279" s="568"/>
      <c r="C279" s="614"/>
      <c r="D279" s="745"/>
      <c r="E279" s="448"/>
      <c r="F279" s="148" t="s">
        <v>377</v>
      </c>
      <c r="G279" s="523" t="s">
        <v>387</v>
      </c>
      <c r="H279" s="523"/>
      <c r="I279" s="523"/>
      <c r="J279" s="523"/>
      <c r="K279" s="585"/>
      <c r="L279" s="603" t="e">
        <f>#REF!-#REF!*10%</f>
        <v>#REF!</v>
      </c>
    </row>
    <row r="280" spans="1:12" ht="15" customHeight="1" x14ac:dyDescent="0.25">
      <c r="A280" s="564"/>
      <c r="B280" s="568"/>
      <c r="C280" s="614"/>
      <c r="D280" s="745"/>
      <c r="E280" s="448"/>
      <c r="F280" s="148" t="s">
        <v>562</v>
      </c>
      <c r="G280" s="523" t="s">
        <v>1024</v>
      </c>
      <c r="H280" s="523"/>
      <c r="I280" s="523"/>
      <c r="J280" s="523"/>
      <c r="K280" s="585"/>
      <c r="L280" s="603" t="e">
        <f>#REF!-#REF!*10%</f>
        <v>#REF!</v>
      </c>
    </row>
    <row r="281" spans="1:12" ht="15" customHeight="1" x14ac:dyDescent="0.25">
      <c r="A281" s="564"/>
      <c r="B281" s="568"/>
      <c r="C281" s="614"/>
      <c r="D281" s="745"/>
      <c r="E281" s="448"/>
      <c r="F281" s="148" t="s">
        <v>570</v>
      </c>
      <c r="G281" s="523" t="s">
        <v>613</v>
      </c>
      <c r="H281" s="523"/>
      <c r="I281" s="523"/>
      <c r="J281" s="523"/>
      <c r="K281" s="585"/>
      <c r="L281" s="603" t="e">
        <f>#REF!-#REF!*10%</f>
        <v>#REF!</v>
      </c>
    </row>
    <row r="282" spans="1:12" ht="15" customHeight="1" x14ac:dyDescent="0.25">
      <c r="A282" s="564"/>
      <c r="B282" s="568"/>
      <c r="C282" s="614"/>
      <c r="D282" s="745"/>
      <c r="E282" s="448"/>
      <c r="F282" s="167" t="s">
        <v>84</v>
      </c>
      <c r="G282" s="465">
        <v>2.5</v>
      </c>
      <c r="H282" s="465"/>
      <c r="I282" s="465"/>
      <c r="J282" s="465"/>
      <c r="K282" s="585"/>
      <c r="L282" s="603" t="e">
        <f>#REF!-#REF!*10%</f>
        <v>#REF!</v>
      </c>
    </row>
    <row r="283" spans="1:12" ht="15" customHeight="1" x14ac:dyDescent="0.25">
      <c r="A283" s="564"/>
      <c r="B283" s="569"/>
      <c r="C283" s="614"/>
      <c r="D283" s="745"/>
      <c r="E283" s="448"/>
      <c r="F283" s="136" t="s">
        <v>1016</v>
      </c>
      <c r="G283" s="454">
        <v>5</v>
      </c>
      <c r="H283" s="454"/>
      <c r="I283" s="454"/>
      <c r="J283" s="454"/>
      <c r="K283" s="585"/>
      <c r="L283" s="603" t="e">
        <f>#REF!-#REF!*10%</f>
        <v>#REF!</v>
      </c>
    </row>
    <row r="284" spans="1:12" ht="15" customHeight="1" x14ac:dyDescent="0.25">
      <c r="A284" s="564">
        <v>5</v>
      </c>
      <c r="B284" s="567"/>
      <c r="C284" s="614" t="s">
        <v>1051</v>
      </c>
      <c r="D284" s="745"/>
      <c r="E284" s="448"/>
      <c r="F284" s="94" t="s">
        <v>81</v>
      </c>
      <c r="G284" s="523" t="s">
        <v>6</v>
      </c>
      <c r="H284" s="523"/>
      <c r="I284" s="523"/>
      <c r="J284" s="523"/>
      <c r="K284" s="501">
        <v>3</v>
      </c>
      <c r="L284" s="716">
        <v>38740</v>
      </c>
    </row>
    <row r="285" spans="1:12" ht="15" customHeight="1" x14ac:dyDescent="0.25">
      <c r="A285" s="564"/>
      <c r="B285" s="568"/>
      <c r="C285" s="614"/>
      <c r="D285" s="745"/>
      <c r="E285" s="448"/>
      <c r="F285" s="94" t="s">
        <v>80</v>
      </c>
      <c r="G285" s="469">
        <v>120</v>
      </c>
      <c r="H285" s="469"/>
      <c r="I285" s="469"/>
      <c r="J285" s="469"/>
      <c r="K285" s="583"/>
      <c r="L285" s="602"/>
    </row>
    <row r="286" spans="1:12" ht="15" customHeight="1" x14ac:dyDescent="0.25">
      <c r="A286" s="564"/>
      <c r="B286" s="568"/>
      <c r="C286" s="614"/>
      <c r="D286" s="745"/>
      <c r="E286" s="448"/>
      <c r="F286" s="94" t="s">
        <v>8</v>
      </c>
      <c r="G286" s="243">
        <v>3000</v>
      </c>
      <c r="H286" s="244">
        <v>4000</v>
      </c>
      <c r="I286" s="246">
        <v>5000</v>
      </c>
      <c r="J286" s="245">
        <v>6000</v>
      </c>
      <c r="K286" s="583"/>
      <c r="L286" s="602"/>
    </row>
    <row r="287" spans="1:12" ht="15" customHeight="1" x14ac:dyDescent="0.25">
      <c r="A287" s="564"/>
      <c r="B287" s="568"/>
      <c r="C287" s="614"/>
      <c r="D287" s="745"/>
      <c r="E287" s="448"/>
      <c r="F287" s="94" t="s">
        <v>817</v>
      </c>
      <c r="G287" s="243">
        <f>G285*88</f>
        <v>10560</v>
      </c>
      <c r="H287" s="244">
        <f>G285*99</f>
        <v>11880</v>
      </c>
      <c r="I287" s="246">
        <f>G285*110</f>
        <v>13200</v>
      </c>
      <c r="J287" s="245">
        <f>G285*114</f>
        <v>13680</v>
      </c>
      <c r="K287" s="583"/>
      <c r="L287" s="602"/>
    </row>
    <row r="288" spans="1:12" ht="15" customHeight="1" x14ac:dyDescent="0.25">
      <c r="A288" s="564"/>
      <c r="B288" s="568"/>
      <c r="C288" s="614"/>
      <c r="D288" s="745"/>
      <c r="E288" s="448"/>
      <c r="F288" s="94" t="s">
        <v>1269</v>
      </c>
      <c r="G288" s="451">
        <v>0.98</v>
      </c>
      <c r="H288" s="451"/>
      <c r="I288" s="451"/>
      <c r="J288" s="451"/>
      <c r="K288" s="583"/>
      <c r="L288" s="602"/>
    </row>
    <row r="289" spans="1:12" ht="15" customHeight="1" x14ac:dyDescent="0.25">
      <c r="A289" s="564"/>
      <c r="B289" s="568"/>
      <c r="C289" s="614"/>
      <c r="D289" s="745"/>
      <c r="E289" s="448"/>
      <c r="F289" s="93" t="s">
        <v>699</v>
      </c>
      <c r="G289" s="523" t="s">
        <v>700</v>
      </c>
      <c r="H289" s="523"/>
      <c r="I289" s="523"/>
      <c r="J289" s="523"/>
      <c r="K289" s="583"/>
      <c r="L289" s="602"/>
    </row>
    <row r="290" spans="1:12" ht="15" customHeight="1" x14ac:dyDescent="0.25">
      <c r="A290" s="564"/>
      <c r="B290" s="568"/>
      <c r="C290" s="614"/>
      <c r="D290" s="745"/>
      <c r="E290" s="448"/>
      <c r="F290" s="93" t="s">
        <v>1181</v>
      </c>
      <c r="G290" s="462" t="s">
        <v>1179</v>
      </c>
      <c r="H290" s="463"/>
      <c r="I290" s="463"/>
      <c r="J290" s="464"/>
      <c r="K290" s="583"/>
      <c r="L290" s="602"/>
    </row>
    <row r="291" spans="1:12" ht="15" customHeight="1" x14ac:dyDescent="0.25">
      <c r="A291" s="564"/>
      <c r="B291" s="568"/>
      <c r="C291" s="614"/>
      <c r="D291" s="745"/>
      <c r="E291" s="448"/>
      <c r="F291" s="94" t="s">
        <v>83</v>
      </c>
      <c r="G291" s="523">
        <v>65</v>
      </c>
      <c r="H291" s="523"/>
      <c r="I291" s="523"/>
      <c r="J291" s="523"/>
      <c r="K291" s="583"/>
      <c r="L291" s="602"/>
    </row>
    <row r="292" spans="1:12" ht="15" customHeight="1" x14ac:dyDescent="0.25">
      <c r="A292" s="564"/>
      <c r="B292" s="568"/>
      <c r="C292" s="614"/>
      <c r="D292" s="745"/>
      <c r="E292" s="448"/>
      <c r="F292" s="94" t="s">
        <v>396</v>
      </c>
      <c r="G292" s="523" t="s">
        <v>1184</v>
      </c>
      <c r="H292" s="523"/>
      <c r="I292" s="523"/>
      <c r="J292" s="523"/>
      <c r="K292" s="583"/>
      <c r="L292" s="602"/>
    </row>
    <row r="293" spans="1:12" ht="15" customHeight="1" x14ac:dyDescent="0.25">
      <c r="A293" s="564"/>
      <c r="B293" s="568"/>
      <c r="C293" s="614"/>
      <c r="D293" s="745"/>
      <c r="E293" s="448"/>
      <c r="F293" s="94" t="s">
        <v>1028</v>
      </c>
      <c r="G293" s="523" t="s">
        <v>912</v>
      </c>
      <c r="H293" s="523"/>
      <c r="I293" s="523"/>
      <c r="J293" s="523"/>
      <c r="K293" s="583"/>
      <c r="L293" s="602"/>
    </row>
    <row r="294" spans="1:12" ht="15" customHeight="1" x14ac:dyDescent="0.25">
      <c r="A294" s="564"/>
      <c r="B294" s="568"/>
      <c r="C294" s="614"/>
      <c r="D294" s="745"/>
      <c r="E294" s="448"/>
      <c r="F294" s="94" t="s">
        <v>1038</v>
      </c>
      <c r="G294" s="523" t="s">
        <v>347</v>
      </c>
      <c r="H294" s="523"/>
      <c r="I294" s="523"/>
      <c r="J294" s="523"/>
      <c r="K294" s="583"/>
      <c r="L294" s="602"/>
    </row>
    <row r="295" spans="1:12" ht="15" customHeight="1" x14ac:dyDescent="0.25">
      <c r="A295" s="564"/>
      <c r="B295" s="568"/>
      <c r="C295" s="614"/>
      <c r="D295" s="745"/>
      <c r="E295" s="448"/>
      <c r="F295" s="148" t="s">
        <v>379</v>
      </c>
      <c r="G295" s="523" t="s">
        <v>399</v>
      </c>
      <c r="H295" s="523"/>
      <c r="I295" s="523"/>
      <c r="J295" s="523"/>
      <c r="K295" s="583"/>
      <c r="L295" s="602"/>
    </row>
    <row r="296" spans="1:12" ht="15" customHeight="1" x14ac:dyDescent="0.25">
      <c r="A296" s="564"/>
      <c r="B296" s="568"/>
      <c r="C296" s="614"/>
      <c r="D296" s="745"/>
      <c r="E296" s="448"/>
      <c r="F296" s="93" t="s">
        <v>701</v>
      </c>
      <c r="G296" s="523">
        <v>100000</v>
      </c>
      <c r="H296" s="523"/>
      <c r="I296" s="523"/>
      <c r="J296" s="523"/>
      <c r="K296" s="583"/>
      <c r="L296" s="602"/>
    </row>
    <row r="297" spans="1:12" ht="15" customHeight="1" x14ac:dyDescent="0.25">
      <c r="A297" s="564"/>
      <c r="B297" s="568"/>
      <c r="C297" s="614"/>
      <c r="D297" s="745"/>
      <c r="E297" s="448"/>
      <c r="F297" s="148" t="s">
        <v>257</v>
      </c>
      <c r="G297" s="523" t="s">
        <v>336</v>
      </c>
      <c r="H297" s="523"/>
      <c r="I297" s="523"/>
      <c r="J297" s="523"/>
      <c r="K297" s="583"/>
      <c r="L297" s="602"/>
    </row>
    <row r="298" spans="1:12" ht="15" customHeight="1" x14ac:dyDescent="0.25">
      <c r="A298" s="564"/>
      <c r="B298" s="568"/>
      <c r="C298" s="614"/>
      <c r="D298" s="745"/>
      <c r="E298" s="448"/>
      <c r="F298" s="148" t="s">
        <v>410</v>
      </c>
      <c r="G298" s="523" t="s">
        <v>411</v>
      </c>
      <c r="H298" s="523"/>
      <c r="I298" s="523"/>
      <c r="J298" s="523"/>
      <c r="K298" s="583"/>
      <c r="L298" s="602"/>
    </row>
    <row r="299" spans="1:12" ht="15" customHeight="1" x14ac:dyDescent="0.25">
      <c r="A299" s="564"/>
      <c r="B299" s="568"/>
      <c r="C299" s="614"/>
      <c r="D299" s="745"/>
      <c r="E299" s="448"/>
      <c r="F299" s="148" t="s">
        <v>412</v>
      </c>
      <c r="G299" s="523" t="s">
        <v>400</v>
      </c>
      <c r="H299" s="523"/>
      <c r="I299" s="523"/>
      <c r="J299" s="523"/>
      <c r="K299" s="583"/>
      <c r="L299" s="602"/>
    </row>
    <row r="300" spans="1:12" ht="15" customHeight="1" x14ac:dyDescent="0.25">
      <c r="A300" s="564"/>
      <c r="B300" s="568"/>
      <c r="C300" s="614"/>
      <c r="D300" s="745"/>
      <c r="E300" s="448"/>
      <c r="F300" s="148" t="s">
        <v>381</v>
      </c>
      <c r="G300" s="523" t="s">
        <v>1296</v>
      </c>
      <c r="H300" s="523"/>
      <c r="I300" s="523"/>
      <c r="J300" s="523"/>
      <c r="K300" s="584">
        <v>5</v>
      </c>
      <c r="L300" s="533">
        <v>41451</v>
      </c>
    </row>
    <row r="301" spans="1:12" ht="15" customHeight="1" x14ac:dyDescent="0.25">
      <c r="A301" s="564"/>
      <c r="B301" s="568"/>
      <c r="C301" s="614"/>
      <c r="D301" s="745"/>
      <c r="E301" s="448"/>
      <c r="F301" s="148" t="s">
        <v>402</v>
      </c>
      <c r="G301" s="523" t="s">
        <v>1297</v>
      </c>
      <c r="H301" s="523"/>
      <c r="I301" s="523"/>
      <c r="J301" s="523"/>
      <c r="K301" s="585"/>
      <c r="L301" s="603" t="e">
        <f>#REF!-#REF!*10%</f>
        <v>#REF!</v>
      </c>
    </row>
    <row r="302" spans="1:12" ht="15" customHeight="1" x14ac:dyDescent="0.25">
      <c r="A302" s="564"/>
      <c r="B302" s="568"/>
      <c r="C302" s="614"/>
      <c r="D302" s="745"/>
      <c r="E302" s="448"/>
      <c r="F302" s="148" t="s">
        <v>403</v>
      </c>
      <c r="G302" s="523" t="s">
        <v>404</v>
      </c>
      <c r="H302" s="523"/>
      <c r="I302" s="523"/>
      <c r="J302" s="523"/>
      <c r="K302" s="585"/>
      <c r="L302" s="603" t="e">
        <f>#REF!-#REF!*10%</f>
        <v>#REF!</v>
      </c>
    </row>
    <row r="303" spans="1:12" ht="15" customHeight="1" x14ac:dyDescent="0.25">
      <c r="A303" s="564"/>
      <c r="B303" s="568"/>
      <c r="C303" s="614"/>
      <c r="D303" s="745"/>
      <c r="E303" s="448"/>
      <c r="F303" s="94" t="s">
        <v>358</v>
      </c>
      <c r="G303" s="523" t="s">
        <v>359</v>
      </c>
      <c r="H303" s="523"/>
      <c r="I303" s="523"/>
      <c r="J303" s="523"/>
      <c r="K303" s="585"/>
      <c r="L303" s="603" t="e">
        <f>#REF!-#REF!*10%</f>
        <v>#REF!</v>
      </c>
    </row>
    <row r="304" spans="1:12" ht="15" customHeight="1" x14ac:dyDescent="0.25">
      <c r="A304" s="564"/>
      <c r="B304" s="568"/>
      <c r="C304" s="614"/>
      <c r="D304" s="745"/>
      <c r="E304" s="448"/>
      <c r="F304" s="148" t="s">
        <v>389</v>
      </c>
      <c r="G304" s="523" t="s">
        <v>390</v>
      </c>
      <c r="H304" s="523"/>
      <c r="I304" s="523"/>
      <c r="J304" s="523"/>
      <c r="K304" s="585"/>
      <c r="L304" s="603" t="e">
        <f>#REF!-#REF!*10%</f>
        <v>#REF!</v>
      </c>
    </row>
    <row r="305" spans="1:12" ht="15" customHeight="1" x14ac:dyDescent="0.25">
      <c r="A305" s="564"/>
      <c r="B305" s="568"/>
      <c r="C305" s="614"/>
      <c r="D305" s="745"/>
      <c r="E305" s="448"/>
      <c r="F305" s="93" t="s">
        <v>704</v>
      </c>
      <c r="G305" s="523" t="s">
        <v>705</v>
      </c>
      <c r="H305" s="523"/>
      <c r="I305" s="523"/>
      <c r="J305" s="523"/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614"/>
      <c r="D306" s="745"/>
      <c r="E306" s="448"/>
      <c r="F306" s="93" t="s">
        <v>706</v>
      </c>
      <c r="G306" s="523" t="s">
        <v>390</v>
      </c>
      <c r="H306" s="523"/>
      <c r="I306" s="523"/>
      <c r="J306" s="523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614"/>
      <c r="D307" s="745"/>
      <c r="E307" s="448"/>
      <c r="F307" s="93" t="s">
        <v>1271</v>
      </c>
      <c r="G307" s="523" t="s">
        <v>390</v>
      </c>
      <c r="H307" s="523"/>
      <c r="I307" s="523"/>
      <c r="J307" s="523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614"/>
      <c r="D308" s="745"/>
      <c r="E308" s="448"/>
      <c r="F308" s="93" t="s">
        <v>707</v>
      </c>
      <c r="G308" s="523" t="s">
        <v>1270</v>
      </c>
      <c r="H308" s="523"/>
      <c r="I308" s="523"/>
      <c r="J308" s="523"/>
      <c r="K308" s="585"/>
      <c r="L308" s="603" t="e">
        <f>#REF!-#REF!*10%</f>
        <v>#REF!</v>
      </c>
    </row>
    <row r="309" spans="1:12" ht="15" customHeight="1" x14ac:dyDescent="0.25">
      <c r="A309" s="564"/>
      <c r="B309" s="568"/>
      <c r="C309" s="614"/>
      <c r="D309" s="745"/>
      <c r="E309" s="448"/>
      <c r="F309" s="93" t="s">
        <v>708</v>
      </c>
      <c r="G309" s="523" t="s">
        <v>390</v>
      </c>
      <c r="H309" s="523"/>
      <c r="I309" s="523"/>
      <c r="J309" s="523"/>
      <c r="K309" s="585"/>
      <c r="L309" s="603" t="e">
        <f>#REF!-#REF!*10%</f>
        <v>#REF!</v>
      </c>
    </row>
    <row r="310" spans="1:12" ht="15" customHeight="1" x14ac:dyDescent="0.25">
      <c r="A310" s="564"/>
      <c r="B310" s="568"/>
      <c r="C310" s="614"/>
      <c r="D310" s="745"/>
      <c r="E310" s="448"/>
      <c r="F310" s="148" t="s">
        <v>377</v>
      </c>
      <c r="G310" s="523" t="s">
        <v>387</v>
      </c>
      <c r="H310" s="523"/>
      <c r="I310" s="523"/>
      <c r="J310" s="523"/>
      <c r="K310" s="585"/>
      <c r="L310" s="603" t="e">
        <f>#REF!-#REF!*10%</f>
        <v>#REF!</v>
      </c>
    </row>
    <row r="311" spans="1:12" ht="15" customHeight="1" x14ac:dyDescent="0.25">
      <c r="A311" s="564"/>
      <c r="B311" s="568"/>
      <c r="C311" s="614"/>
      <c r="D311" s="745"/>
      <c r="E311" s="448"/>
      <c r="F311" s="148" t="s">
        <v>562</v>
      </c>
      <c r="G311" s="523" t="s">
        <v>1024</v>
      </c>
      <c r="H311" s="523"/>
      <c r="I311" s="523"/>
      <c r="J311" s="523"/>
      <c r="K311" s="585"/>
      <c r="L311" s="603" t="e">
        <f>#REF!-#REF!*10%</f>
        <v>#REF!</v>
      </c>
    </row>
    <row r="312" spans="1:12" ht="15" customHeight="1" x14ac:dyDescent="0.25">
      <c r="A312" s="564"/>
      <c r="B312" s="568"/>
      <c r="C312" s="614"/>
      <c r="D312" s="745"/>
      <c r="E312" s="448"/>
      <c r="F312" s="148" t="s">
        <v>570</v>
      </c>
      <c r="G312" s="523" t="s">
        <v>613</v>
      </c>
      <c r="H312" s="523"/>
      <c r="I312" s="523"/>
      <c r="J312" s="523"/>
      <c r="K312" s="585"/>
      <c r="L312" s="603" t="e">
        <f>#REF!-#REF!*10%</f>
        <v>#REF!</v>
      </c>
    </row>
    <row r="313" spans="1:12" ht="15" customHeight="1" x14ac:dyDescent="0.25">
      <c r="A313" s="564"/>
      <c r="B313" s="568"/>
      <c r="C313" s="614"/>
      <c r="D313" s="745"/>
      <c r="E313" s="448"/>
      <c r="F313" s="167" t="s">
        <v>84</v>
      </c>
      <c r="G313" s="465">
        <v>2.5</v>
      </c>
      <c r="H313" s="465"/>
      <c r="I313" s="465"/>
      <c r="J313" s="465"/>
      <c r="K313" s="585"/>
      <c r="L313" s="603" t="e">
        <f>#REF!-#REF!*10%</f>
        <v>#REF!</v>
      </c>
    </row>
    <row r="314" spans="1:12" ht="15" customHeight="1" x14ac:dyDescent="0.25">
      <c r="A314" s="567"/>
      <c r="B314" s="568"/>
      <c r="C314" s="608"/>
      <c r="D314" s="752"/>
      <c r="E314" s="459"/>
      <c r="F314" s="410" t="s">
        <v>1016</v>
      </c>
      <c r="G314" s="492">
        <v>5</v>
      </c>
      <c r="H314" s="492"/>
      <c r="I314" s="492"/>
      <c r="J314" s="492"/>
      <c r="K314" s="720"/>
      <c r="L314" s="721" t="e">
        <f>#REF!-#REF!*10%</f>
        <v>#REF!</v>
      </c>
    </row>
    <row r="315" spans="1:12" ht="27.75" customHeight="1" x14ac:dyDescent="0.25">
      <c r="A315" s="519" t="s">
        <v>1052</v>
      </c>
      <c r="B315" s="519"/>
      <c r="C315" s="519"/>
      <c r="D315" s="519"/>
      <c r="E315" s="519"/>
      <c r="F315" s="519"/>
      <c r="G315" s="519"/>
      <c r="H315" s="519"/>
      <c r="I315" s="519"/>
      <c r="J315" s="519"/>
      <c r="K315" s="519"/>
      <c r="L315" s="519"/>
    </row>
    <row r="316" spans="1:12" ht="15" customHeight="1" x14ac:dyDescent="0.25">
      <c r="A316" s="569">
        <v>1</v>
      </c>
      <c r="B316" s="568"/>
      <c r="C316" s="610" t="s">
        <v>1053</v>
      </c>
      <c r="D316" s="746"/>
      <c r="E316" s="460"/>
      <c r="F316" s="408" t="s">
        <v>81</v>
      </c>
      <c r="G316" s="715" t="s">
        <v>6</v>
      </c>
      <c r="H316" s="715"/>
      <c r="I316" s="715"/>
      <c r="J316" s="715"/>
      <c r="K316" s="713">
        <v>3</v>
      </c>
      <c r="L316" s="439">
        <v>47938</v>
      </c>
    </row>
    <row r="317" spans="1:12" ht="15" customHeight="1" x14ac:dyDescent="0.25">
      <c r="A317" s="564"/>
      <c r="B317" s="568"/>
      <c r="C317" s="614"/>
      <c r="D317" s="745"/>
      <c r="E317" s="448"/>
      <c r="F317" s="94" t="s">
        <v>80</v>
      </c>
      <c r="G317" s="469">
        <v>60</v>
      </c>
      <c r="H317" s="469"/>
      <c r="I317" s="469"/>
      <c r="J317" s="469"/>
      <c r="K317" s="583"/>
      <c r="L317" s="602"/>
    </row>
    <row r="318" spans="1:12" ht="15" customHeight="1" x14ac:dyDescent="0.25">
      <c r="A318" s="564"/>
      <c r="B318" s="568"/>
      <c r="C318" s="614"/>
      <c r="D318" s="745"/>
      <c r="E318" s="448"/>
      <c r="F318" s="94" t="s">
        <v>8</v>
      </c>
      <c r="G318" s="243">
        <v>3000</v>
      </c>
      <c r="H318" s="244">
        <v>4000</v>
      </c>
      <c r="I318" s="246">
        <v>5000</v>
      </c>
      <c r="J318" s="245">
        <v>6000</v>
      </c>
      <c r="K318" s="583"/>
      <c r="L318" s="602"/>
    </row>
    <row r="319" spans="1:12" ht="15" customHeight="1" x14ac:dyDescent="0.25">
      <c r="A319" s="564"/>
      <c r="B319" s="568"/>
      <c r="C319" s="614"/>
      <c r="D319" s="745"/>
      <c r="E319" s="448"/>
      <c r="F319" s="94" t="s">
        <v>817</v>
      </c>
      <c r="G319" s="243">
        <f>G317*88</f>
        <v>5280</v>
      </c>
      <c r="H319" s="244">
        <f>G317*99</f>
        <v>5940</v>
      </c>
      <c r="I319" s="246">
        <f>G317*110</f>
        <v>6600</v>
      </c>
      <c r="J319" s="245">
        <f>G317*114</f>
        <v>6840</v>
      </c>
      <c r="K319" s="583"/>
      <c r="L319" s="602"/>
    </row>
    <row r="320" spans="1:12" ht="15" customHeight="1" x14ac:dyDescent="0.25">
      <c r="A320" s="564"/>
      <c r="B320" s="568"/>
      <c r="C320" s="614"/>
      <c r="D320" s="745"/>
      <c r="E320" s="448"/>
      <c r="F320" s="94" t="s">
        <v>1269</v>
      </c>
      <c r="G320" s="451">
        <v>0.98</v>
      </c>
      <c r="H320" s="451"/>
      <c r="I320" s="451"/>
      <c r="J320" s="451"/>
      <c r="K320" s="583"/>
      <c r="L320" s="602"/>
    </row>
    <row r="321" spans="1:12" ht="15" customHeight="1" x14ac:dyDescent="0.25">
      <c r="A321" s="564"/>
      <c r="B321" s="568"/>
      <c r="C321" s="614"/>
      <c r="D321" s="745"/>
      <c r="E321" s="448"/>
      <c r="F321" s="93" t="s">
        <v>699</v>
      </c>
      <c r="G321" s="523" t="s">
        <v>700</v>
      </c>
      <c r="H321" s="523"/>
      <c r="I321" s="523"/>
      <c r="J321" s="523"/>
      <c r="K321" s="583"/>
      <c r="L321" s="602"/>
    </row>
    <row r="322" spans="1:12" ht="15" customHeight="1" x14ac:dyDescent="0.25">
      <c r="A322" s="564"/>
      <c r="B322" s="568"/>
      <c r="C322" s="614"/>
      <c r="D322" s="745"/>
      <c r="E322" s="448"/>
      <c r="F322" s="93" t="s">
        <v>1181</v>
      </c>
      <c r="G322" s="462" t="s">
        <v>1179</v>
      </c>
      <c r="H322" s="463"/>
      <c r="I322" s="463"/>
      <c r="J322" s="464"/>
      <c r="K322" s="583"/>
      <c r="L322" s="602"/>
    </row>
    <row r="323" spans="1:12" ht="15" customHeight="1" x14ac:dyDescent="0.25">
      <c r="A323" s="564"/>
      <c r="B323" s="568"/>
      <c r="C323" s="614"/>
      <c r="D323" s="745"/>
      <c r="E323" s="448"/>
      <c r="F323" s="94" t="s">
        <v>83</v>
      </c>
      <c r="G323" s="523">
        <v>65</v>
      </c>
      <c r="H323" s="523"/>
      <c r="I323" s="523"/>
      <c r="J323" s="523"/>
      <c r="K323" s="583"/>
      <c r="L323" s="602"/>
    </row>
    <row r="324" spans="1:12" ht="15" customHeight="1" x14ac:dyDescent="0.25">
      <c r="A324" s="564"/>
      <c r="B324" s="568"/>
      <c r="C324" s="614"/>
      <c r="D324" s="745"/>
      <c r="E324" s="448"/>
      <c r="F324" s="94" t="s">
        <v>396</v>
      </c>
      <c r="G324" s="523" t="s">
        <v>1184</v>
      </c>
      <c r="H324" s="523"/>
      <c r="I324" s="523"/>
      <c r="J324" s="523"/>
      <c r="K324" s="583"/>
      <c r="L324" s="602"/>
    </row>
    <row r="325" spans="1:12" ht="15" customHeight="1" x14ac:dyDescent="0.25">
      <c r="A325" s="564"/>
      <c r="B325" s="568"/>
      <c r="C325" s="614"/>
      <c r="D325" s="745"/>
      <c r="E325" s="448"/>
      <c r="F325" s="94" t="s">
        <v>1028</v>
      </c>
      <c r="G325" s="523" t="s">
        <v>912</v>
      </c>
      <c r="H325" s="523"/>
      <c r="I325" s="523"/>
      <c r="J325" s="523"/>
      <c r="K325" s="583"/>
      <c r="L325" s="602"/>
    </row>
    <row r="326" spans="1:12" ht="15" customHeight="1" x14ac:dyDescent="0.25">
      <c r="A326" s="564"/>
      <c r="B326" s="568"/>
      <c r="C326" s="614"/>
      <c r="D326" s="745"/>
      <c r="E326" s="448"/>
      <c r="F326" s="94" t="s">
        <v>1038</v>
      </c>
      <c r="G326" s="523" t="s">
        <v>347</v>
      </c>
      <c r="H326" s="523"/>
      <c r="I326" s="523"/>
      <c r="J326" s="523"/>
      <c r="K326" s="583"/>
      <c r="L326" s="602"/>
    </row>
    <row r="327" spans="1:12" ht="15" customHeight="1" x14ac:dyDescent="0.25">
      <c r="A327" s="564"/>
      <c r="B327" s="568"/>
      <c r="C327" s="614"/>
      <c r="D327" s="745"/>
      <c r="E327" s="448"/>
      <c r="F327" s="148" t="s">
        <v>379</v>
      </c>
      <c r="G327" s="523" t="s">
        <v>399</v>
      </c>
      <c r="H327" s="523"/>
      <c r="I327" s="523"/>
      <c r="J327" s="523"/>
      <c r="K327" s="583"/>
      <c r="L327" s="602"/>
    </row>
    <row r="328" spans="1:12" ht="15" customHeight="1" x14ac:dyDescent="0.25">
      <c r="A328" s="564"/>
      <c r="B328" s="568"/>
      <c r="C328" s="614"/>
      <c r="D328" s="745"/>
      <c r="E328" s="448"/>
      <c r="F328" s="93" t="s">
        <v>701</v>
      </c>
      <c r="G328" s="523">
        <v>100000</v>
      </c>
      <c r="H328" s="523"/>
      <c r="I328" s="523"/>
      <c r="J328" s="523"/>
      <c r="K328" s="583"/>
      <c r="L328" s="602"/>
    </row>
    <row r="329" spans="1:12" ht="15" customHeight="1" x14ac:dyDescent="0.25">
      <c r="A329" s="564"/>
      <c r="B329" s="568"/>
      <c r="C329" s="614"/>
      <c r="D329" s="745"/>
      <c r="E329" s="448"/>
      <c r="F329" s="148" t="s">
        <v>257</v>
      </c>
      <c r="G329" s="523" t="s">
        <v>336</v>
      </c>
      <c r="H329" s="523"/>
      <c r="I329" s="523"/>
      <c r="J329" s="523"/>
      <c r="K329" s="583"/>
      <c r="L329" s="602"/>
    </row>
    <row r="330" spans="1:12" ht="15" customHeight="1" x14ac:dyDescent="0.25">
      <c r="A330" s="564"/>
      <c r="B330" s="568"/>
      <c r="C330" s="614"/>
      <c r="D330" s="745"/>
      <c r="E330" s="448"/>
      <c r="F330" s="148" t="s">
        <v>410</v>
      </c>
      <c r="G330" s="523" t="s">
        <v>411</v>
      </c>
      <c r="H330" s="523"/>
      <c r="I330" s="523"/>
      <c r="J330" s="523"/>
      <c r="K330" s="583"/>
      <c r="L330" s="602"/>
    </row>
    <row r="331" spans="1:12" ht="15" customHeight="1" x14ac:dyDescent="0.25">
      <c r="A331" s="564"/>
      <c r="B331" s="568"/>
      <c r="C331" s="614"/>
      <c r="D331" s="745"/>
      <c r="E331" s="448"/>
      <c r="F331" s="148" t="s">
        <v>412</v>
      </c>
      <c r="G331" s="523" t="s">
        <v>400</v>
      </c>
      <c r="H331" s="523"/>
      <c r="I331" s="523"/>
      <c r="J331" s="523"/>
      <c r="K331" s="583"/>
      <c r="L331" s="602"/>
    </row>
    <row r="332" spans="1:12" ht="15" customHeight="1" x14ac:dyDescent="0.25">
      <c r="A332" s="564"/>
      <c r="B332" s="568"/>
      <c r="C332" s="614"/>
      <c r="D332" s="745"/>
      <c r="E332" s="448"/>
      <c r="F332" s="148" t="s">
        <v>381</v>
      </c>
      <c r="G332" s="523" t="s">
        <v>1296</v>
      </c>
      <c r="H332" s="523"/>
      <c r="I332" s="523"/>
      <c r="J332" s="523"/>
      <c r="K332" s="584">
        <v>5</v>
      </c>
      <c r="L332" s="533">
        <v>51293</v>
      </c>
    </row>
    <row r="333" spans="1:12" ht="15" customHeight="1" x14ac:dyDescent="0.25">
      <c r="A333" s="564"/>
      <c r="B333" s="568"/>
      <c r="C333" s="614"/>
      <c r="D333" s="745"/>
      <c r="E333" s="448"/>
      <c r="F333" s="148" t="s">
        <v>402</v>
      </c>
      <c r="G333" s="523" t="s">
        <v>1297</v>
      </c>
      <c r="H333" s="523"/>
      <c r="I333" s="523"/>
      <c r="J333" s="523"/>
      <c r="K333" s="585"/>
      <c r="L333" s="603" t="e">
        <f>#REF!-#REF!*10%</f>
        <v>#REF!</v>
      </c>
    </row>
    <row r="334" spans="1:12" ht="15" customHeight="1" x14ac:dyDescent="0.25">
      <c r="A334" s="564"/>
      <c r="B334" s="568"/>
      <c r="C334" s="614"/>
      <c r="D334" s="745"/>
      <c r="E334" s="448"/>
      <c r="F334" s="148" t="s">
        <v>403</v>
      </c>
      <c r="G334" s="523" t="s">
        <v>404</v>
      </c>
      <c r="H334" s="523"/>
      <c r="I334" s="523"/>
      <c r="J334" s="523"/>
      <c r="K334" s="585"/>
      <c r="L334" s="603" t="e">
        <f>#REF!-#REF!*10%</f>
        <v>#REF!</v>
      </c>
    </row>
    <row r="335" spans="1:12" ht="15" customHeight="1" x14ac:dyDescent="0.25">
      <c r="A335" s="564"/>
      <c r="B335" s="568"/>
      <c r="C335" s="614"/>
      <c r="D335" s="745"/>
      <c r="E335" s="448"/>
      <c r="F335" s="94" t="s">
        <v>358</v>
      </c>
      <c r="G335" s="523" t="s">
        <v>359</v>
      </c>
      <c r="H335" s="523"/>
      <c r="I335" s="523"/>
      <c r="J335" s="523"/>
      <c r="K335" s="585"/>
      <c r="L335" s="603" t="e">
        <f>#REF!-#REF!*10%</f>
        <v>#REF!</v>
      </c>
    </row>
    <row r="336" spans="1:12" ht="15" customHeight="1" x14ac:dyDescent="0.25">
      <c r="A336" s="564"/>
      <c r="B336" s="568"/>
      <c r="C336" s="614"/>
      <c r="D336" s="745"/>
      <c r="E336" s="448"/>
      <c r="F336" s="148" t="s">
        <v>389</v>
      </c>
      <c r="G336" s="523" t="s">
        <v>390</v>
      </c>
      <c r="H336" s="523"/>
      <c r="I336" s="523"/>
      <c r="J336" s="523"/>
      <c r="K336" s="585"/>
      <c r="L336" s="603" t="e">
        <f>#REF!-#REF!*10%</f>
        <v>#REF!</v>
      </c>
    </row>
    <row r="337" spans="1:12" ht="15" customHeight="1" x14ac:dyDescent="0.25">
      <c r="A337" s="564"/>
      <c r="B337" s="568"/>
      <c r="C337" s="614"/>
      <c r="D337" s="745"/>
      <c r="E337" s="448"/>
      <c r="F337" s="93" t="s">
        <v>704</v>
      </c>
      <c r="G337" s="523" t="s">
        <v>705</v>
      </c>
      <c r="H337" s="523"/>
      <c r="I337" s="523"/>
      <c r="J337" s="523"/>
      <c r="K337" s="585"/>
      <c r="L337" s="603" t="e">
        <f>#REF!-#REF!*10%</f>
        <v>#REF!</v>
      </c>
    </row>
    <row r="338" spans="1:12" ht="15" customHeight="1" x14ac:dyDescent="0.25">
      <c r="A338" s="564"/>
      <c r="B338" s="568"/>
      <c r="C338" s="614"/>
      <c r="D338" s="745"/>
      <c r="E338" s="448"/>
      <c r="F338" s="93" t="s">
        <v>706</v>
      </c>
      <c r="G338" s="523" t="s">
        <v>390</v>
      </c>
      <c r="H338" s="523"/>
      <c r="I338" s="523"/>
      <c r="J338" s="523"/>
      <c r="K338" s="585"/>
      <c r="L338" s="603" t="e">
        <f>#REF!-#REF!*10%</f>
        <v>#REF!</v>
      </c>
    </row>
    <row r="339" spans="1:12" ht="15" customHeight="1" x14ac:dyDescent="0.25">
      <c r="A339" s="564"/>
      <c r="B339" s="568"/>
      <c r="C339" s="614"/>
      <c r="D339" s="745"/>
      <c r="E339" s="448"/>
      <c r="F339" s="93" t="s">
        <v>1271</v>
      </c>
      <c r="G339" s="523" t="s">
        <v>390</v>
      </c>
      <c r="H339" s="523"/>
      <c r="I339" s="523"/>
      <c r="J339" s="523"/>
      <c r="K339" s="585"/>
      <c r="L339" s="603" t="e">
        <f>#REF!-#REF!*10%</f>
        <v>#REF!</v>
      </c>
    </row>
    <row r="340" spans="1:12" ht="15" customHeight="1" x14ac:dyDescent="0.25">
      <c r="A340" s="564"/>
      <c r="B340" s="568"/>
      <c r="C340" s="614"/>
      <c r="D340" s="745"/>
      <c r="E340" s="448"/>
      <c r="F340" s="93" t="s">
        <v>707</v>
      </c>
      <c r="G340" s="523" t="s">
        <v>1270</v>
      </c>
      <c r="H340" s="523"/>
      <c r="I340" s="523"/>
      <c r="J340" s="523"/>
      <c r="K340" s="585"/>
      <c r="L340" s="603" t="e">
        <f>#REF!-#REF!*10%</f>
        <v>#REF!</v>
      </c>
    </row>
    <row r="341" spans="1:12" ht="15" customHeight="1" x14ac:dyDescent="0.25">
      <c r="A341" s="564"/>
      <c r="B341" s="568"/>
      <c r="C341" s="614"/>
      <c r="D341" s="745"/>
      <c r="E341" s="448"/>
      <c r="F341" s="93" t="s">
        <v>708</v>
      </c>
      <c r="G341" s="523" t="s">
        <v>390</v>
      </c>
      <c r="H341" s="523"/>
      <c r="I341" s="523"/>
      <c r="J341" s="523"/>
      <c r="K341" s="585"/>
      <c r="L341" s="603" t="e">
        <f>#REF!-#REF!*10%</f>
        <v>#REF!</v>
      </c>
    </row>
    <row r="342" spans="1:12" ht="15" customHeight="1" x14ac:dyDescent="0.25">
      <c r="A342" s="564"/>
      <c r="B342" s="568"/>
      <c r="C342" s="614"/>
      <c r="D342" s="745"/>
      <c r="E342" s="448"/>
      <c r="F342" s="148" t="s">
        <v>377</v>
      </c>
      <c r="G342" s="523" t="s">
        <v>387</v>
      </c>
      <c r="H342" s="523"/>
      <c r="I342" s="523"/>
      <c r="J342" s="523"/>
      <c r="K342" s="585"/>
      <c r="L342" s="603" t="e">
        <f>#REF!-#REF!*10%</f>
        <v>#REF!</v>
      </c>
    </row>
    <row r="343" spans="1:12" ht="15" customHeight="1" x14ac:dyDescent="0.25">
      <c r="A343" s="564"/>
      <c r="B343" s="568"/>
      <c r="C343" s="614"/>
      <c r="D343" s="745"/>
      <c r="E343" s="448"/>
      <c r="F343" s="148" t="s">
        <v>562</v>
      </c>
      <c r="G343" s="523" t="s">
        <v>1024</v>
      </c>
      <c r="H343" s="523"/>
      <c r="I343" s="523"/>
      <c r="J343" s="523"/>
      <c r="K343" s="585"/>
      <c r="L343" s="603" t="e">
        <f>#REF!-#REF!*10%</f>
        <v>#REF!</v>
      </c>
    </row>
    <row r="344" spans="1:12" ht="15" customHeight="1" x14ac:dyDescent="0.25">
      <c r="A344" s="564"/>
      <c r="B344" s="568"/>
      <c r="C344" s="614"/>
      <c r="D344" s="745"/>
      <c r="E344" s="448"/>
      <c r="F344" s="148" t="s">
        <v>570</v>
      </c>
      <c r="G344" s="523" t="s">
        <v>613</v>
      </c>
      <c r="H344" s="523"/>
      <c r="I344" s="523"/>
      <c r="J344" s="523"/>
      <c r="K344" s="585"/>
      <c r="L344" s="603" t="e">
        <f>#REF!-#REF!*10%</f>
        <v>#REF!</v>
      </c>
    </row>
    <row r="345" spans="1:12" ht="15" customHeight="1" x14ac:dyDescent="0.25">
      <c r="A345" s="564"/>
      <c r="B345" s="568"/>
      <c r="C345" s="614"/>
      <c r="D345" s="745"/>
      <c r="E345" s="448"/>
      <c r="F345" s="167" t="s">
        <v>84</v>
      </c>
      <c r="G345" s="465">
        <v>2.5</v>
      </c>
      <c r="H345" s="465"/>
      <c r="I345" s="465"/>
      <c r="J345" s="465"/>
      <c r="K345" s="585"/>
      <c r="L345" s="603" t="e">
        <f>#REF!-#REF!*10%</f>
        <v>#REF!</v>
      </c>
    </row>
    <row r="346" spans="1:12" ht="15" customHeight="1" x14ac:dyDescent="0.25">
      <c r="A346" s="564"/>
      <c r="B346" s="569"/>
      <c r="C346" s="614"/>
      <c r="D346" s="745"/>
      <c r="E346" s="448"/>
      <c r="F346" s="136" t="s">
        <v>1016</v>
      </c>
      <c r="G346" s="454">
        <v>5</v>
      </c>
      <c r="H346" s="454"/>
      <c r="I346" s="454"/>
      <c r="J346" s="454"/>
      <c r="K346" s="585"/>
      <c r="L346" s="603" t="e">
        <f>#REF!-#REF!*10%</f>
        <v>#REF!</v>
      </c>
    </row>
    <row r="347" spans="1:12" ht="15" customHeight="1" x14ac:dyDescent="0.25">
      <c r="A347" s="564">
        <v>2</v>
      </c>
      <c r="B347" s="567"/>
      <c r="C347" s="614" t="s">
        <v>1054</v>
      </c>
      <c r="D347" s="745"/>
      <c r="E347" s="448"/>
      <c r="F347" s="94" t="s">
        <v>81</v>
      </c>
      <c r="G347" s="523" t="s">
        <v>6</v>
      </c>
      <c r="H347" s="523"/>
      <c r="I347" s="523"/>
      <c r="J347" s="523"/>
      <c r="K347" s="501">
        <v>3</v>
      </c>
      <c r="L347" s="716">
        <v>48872</v>
      </c>
    </row>
    <row r="348" spans="1:12" ht="15" customHeight="1" x14ac:dyDescent="0.25">
      <c r="A348" s="564"/>
      <c r="B348" s="568"/>
      <c r="C348" s="614"/>
      <c r="D348" s="745"/>
      <c r="E348" s="448"/>
      <c r="F348" s="94" t="s">
        <v>80</v>
      </c>
      <c r="G348" s="469">
        <v>90</v>
      </c>
      <c r="H348" s="469"/>
      <c r="I348" s="469"/>
      <c r="J348" s="469"/>
      <c r="K348" s="583"/>
      <c r="L348" s="602"/>
    </row>
    <row r="349" spans="1:12" ht="15" customHeight="1" x14ac:dyDescent="0.25">
      <c r="A349" s="564"/>
      <c r="B349" s="568"/>
      <c r="C349" s="614"/>
      <c r="D349" s="745"/>
      <c r="E349" s="448"/>
      <c r="F349" s="94" t="s">
        <v>8</v>
      </c>
      <c r="G349" s="243">
        <v>3000</v>
      </c>
      <c r="H349" s="244">
        <v>4000</v>
      </c>
      <c r="I349" s="246">
        <v>5000</v>
      </c>
      <c r="J349" s="245">
        <v>6000</v>
      </c>
      <c r="K349" s="583"/>
      <c r="L349" s="602"/>
    </row>
    <row r="350" spans="1:12" ht="15" customHeight="1" x14ac:dyDescent="0.25">
      <c r="A350" s="564"/>
      <c r="B350" s="568"/>
      <c r="C350" s="614"/>
      <c r="D350" s="745"/>
      <c r="E350" s="448"/>
      <c r="F350" s="94" t="s">
        <v>817</v>
      </c>
      <c r="G350" s="243">
        <f>G348*88</f>
        <v>7920</v>
      </c>
      <c r="H350" s="244">
        <f>G348*99</f>
        <v>8910</v>
      </c>
      <c r="I350" s="246">
        <f>G348*110</f>
        <v>9900</v>
      </c>
      <c r="J350" s="245">
        <f>G348*114</f>
        <v>10260</v>
      </c>
      <c r="K350" s="583"/>
      <c r="L350" s="602"/>
    </row>
    <row r="351" spans="1:12" ht="15" customHeight="1" x14ac:dyDescent="0.25">
      <c r="A351" s="564"/>
      <c r="B351" s="568"/>
      <c r="C351" s="614"/>
      <c r="D351" s="745"/>
      <c r="E351" s="448"/>
      <c r="F351" s="94" t="s">
        <v>1269</v>
      </c>
      <c r="G351" s="451">
        <v>0.98</v>
      </c>
      <c r="H351" s="451"/>
      <c r="I351" s="451"/>
      <c r="J351" s="451"/>
      <c r="K351" s="583"/>
      <c r="L351" s="602"/>
    </row>
    <row r="352" spans="1:12" ht="15" customHeight="1" x14ac:dyDescent="0.25">
      <c r="A352" s="564"/>
      <c r="B352" s="568"/>
      <c r="C352" s="614"/>
      <c r="D352" s="745"/>
      <c r="E352" s="448"/>
      <c r="F352" s="93" t="s">
        <v>699</v>
      </c>
      <c r="G352" s="523" t="s">
        <v>700</v>
      </c>
      <c r="H352" s="523"/>
      <c r="I352" s="523"/>
      <c r="J352" s="523"/>
      <c r="K352" s="583"/>
      <c r="L352" s="602"/>
    </row>
    <row r="353" spans="1:12" ht="15" customHeight="1" x14ac:dyDescent="0.25">
      <c r="A353" s="564"/>
      <c r="B353" s="568"/>
      <c r="C353" s="614"/>
      <c r="D353" s="745"/>
      <c r="E353" s="448"/>
      <c r="F353" s="93" t="s">
        <v>1181</v>
      </c>
      <c r="G353" s="462" t="s">
        <v>1179</v>
      </c>
      <c r="H353" s="463"/>
      <c r="I353" s="463"/>
      <c r="J353" s="464"/>
      <c r="K353" s="583"/>
      <c r="L353" s="602"/>
    </row>
    <row r="354" spans="1:12" ht="15" customHeight="1" x14ac:dyDescent="0.25">
      <c r="A354" s="564"/>
      <c r="B354" s="568"/>
      <c r="C354" s="614"/>
      <c r="D354" s="745"/>
      <c r="E354" s="448"/>
      <c r="F354" s="94" t="s">
        <v>83</v>
      </c>
      <c r="G354" s="523">
        <v>65</v>
      </c>
      <c r="H354" s="523"/>
      <c r="I354" s="523"/>
      <c r="J354" s="523"/>
      <c r="K354" s="583"/>
      <c r="L354" s="602"/>
    </row>
    <row r="355" spans="1:12" ht="15" customHeight="1" x14ac:dyDescent="0.25">
      <c r="A355" s="564"/>
      <c r="B355" s="568"/>
      <c r="C355" s="614"/>
      <c r="D355" s="745"/>
      <c r="E355" s="448"/>
      <c r="F355" s="94" t="s">
        <v>396</v>
      </c>
      <c r="G355" s="523" t="s">
        <v>1184</v>
      </c>
      <c r="H355" s="523"/>
      <c r="I355" s="523"/>
      <c r="J355" s="523"/>
      <c r="K355" s="583"/>
      <c r="L355" s="602"/>
    </row>
    <row r="356" spans="1:12" ht="15" customHeight="1" x14ac:dyDescent="0.25">
      <c r="A356" s="564"/>
      <c r="B356" s="568"/>
      <c r="C356" s="614"/>
      <c r="D356" s="745"/>
      <c r="E356" s="448"/>
      <c r="F356" s="94" t="s">
        <v>1028</v>
      </c>
      <c r="G356" s="523" t="s">
        <v>912</v>
      </c>
      <c r="H356" s="523"/>
      <c r="I356" s="523"/>
      <c r="J356" s="523"/>
      <c r="K356" s="583"/>
      <c r="L356" s="602"/>
    </row>
    <row r="357" spans="1:12" ht="15" customHeight="1" x14ac:dyDescent="0.25">
      <c r="A357" s="564"/>
      <c r="B357" s="568"/>
      <c r="C357" s="614"/>
      <c r="D357" s="745"/>
      <c r="E357" s="448"/>
      <c r="F357" s="94" t="s">
        <v>1038</v>
      </c>
      <c r="G357" s="523" t="s">
        <v>347</v>
      </c>
      <c r="H357" s="523"/>
      <c r="I357" s="523"/>
      <c r="J357" s="523"/>
      <c r="K357" s="583"/>
      <c r="L357" s="602"/>
    </row>
    <row r="358" spans="1:12" ht="15" customHeight="1" x14ac:dyDescent="0.25">
      <c r="A358" s="564"/>
      <c r="B358" s="568"/>
      <c r="C358" s="614"/>
      <c r="D358" s="745"/>
      <c r="E358" s="448"/>
      <c r="F358" s="148" t="s">
        <v>379</v>
      </c>
      <c r="G358" s="523" t="s">
        <v>399</v>
      </c>
      <c r="H358" s="523"/>
      <c r="I358" s="523"/>
      <c r="J358" s="523"/>
      <c r="K358" s="583"/>
      <c r="L358" s="602"/>
    </row>
    <row r="359" spans="1:12" ht="15" customHeight="1" x14ac:dyDescent="0.25">
      <c r="A359" s="564"/>
      <c r="B359" s="568"/>
      <c r="C359" s="614"/>
      <c r="D359" s="745"/>
      <c r="E359" s="448"/>
      <c r="F359" s="93" t="s">
        <v>701</v>
      </c>
      <c r="G359" s="523">
        <v>100000</v>
      </c>
      <c r="H359" s="523"/>
      <c r="I359" s="523"/>
      <c r="J359" s="523"/>
      <c r="K359" s="583"/>
      <c r="L359" s="602"/>
    </row>
    <row r="360" spans="1:12" ht="15" customHeight="1" x14ac:dyDescent="0.25">
      <c r="A360" s="564"/>
      <c r="B360" s="568"/>
      <c r="C360" s="614"/>
      <c r="D360" s="745"/>
      <c r="E360" s="448"/>
      <c r="F360" s="148" t="s">
        <v>257</v>
      </c>
      <c r="G360" s="523" t="s">
        <v>336</v>
      </c>
      <c r="H360" s="523"/>
      <c r="I360" s="523"/>
      <c r="J360" s="523"/>
      <c r="K360" s="583"/>
      <c r="L360" s="602"/>
    </row>
    <row r="361" spans="1:12" ht="15" customHeight="1" x14ac:dyDescent="0.25">
      <c r="A361" s="564"/>
      <c r="B361" s="568"/>
      <c r="C361" s="614"/>
      <c r="D361" s="745"/>
      <c r="E361" s="448"/>
      <c r="F361" s="148" t="s">
        <v>410</v>
      </c>
      <c r="G361" s="523" t="s">
        <v>411</v>
      </c>
      <c r="H361" s="523"/>
      <c r="I361" s="523"/>
      <c r="J361" s="523"/>
      <c r="K361" s="583"/>
      <c r="L361" s="602"/>
    </row>
    <row r="362" spans="1:12" ht="15" customHeight="1" x14ac:dyDescent="0.25">
      <c r="A362" s="564"/>
      <c r="B362" s="568"/>
      <c r="C362" s="614"/>
      <c r="D362" s="745"/>
      <c r="E362" s="448"/>
      <c r="F362" s="148" t="s">
        <v>412</v>
      </c>
      <c r="G362" s="523" t="s">
        <v>400</v>
      </c>
      <c r="H362" s="523"/>
      <c r="I362" s="523"/>
      <c r="J362" s="523"/>
      <c r="K362" s="583"/>
      <c r="L362" s="602"/>
    </row>
    <row r="363" spans="1:12" ht="15" customHeight="1" x14ac:dyDescent="0.25">
      <c r="A363" s="564"/>
      <c r="B363" s="568"/>
      <c r="C363" s="614"/>
      <c r="D363" s="745"/>
      <c r="E363" s="448"/>
      <c r="F363" s="148" t="s">
        <v>381</v>
      </c>
      <c r="G363" s="523" t="s">
        <v>1296</v>
      </c>
      <c r="H363" s="523"/>
      <c r="I363" s="523"/>
      <c r="J363" s="523"/>
      <c r="K363" s="584">
        <v>5</v>
      </c>
      <c r="L363" s="533">
        <v>52293</v>
      </c>
    </row>
    <row r="364" spans="1:12" ht="15" customHeight="1" x14ac:dyDescent="0.25">
      <c r="A364" s="564"/>
      <c r="B364" s="568"/>
      <c r="C364" s="614"/>
      <c r="D364" s="745"/>
      <c r="E364" s="448"/>
      <c r="F364" s="148" t="s">
        <v>402</v>
      </c>
      <c r="G364" s="523" t="s">
        <v>1297</v>
      </c>
      <c r="H364" s="523"/>
      <c r="I364" s="523"/>
      <c r="J364" s="523"/>
      <c r="K364" s="585"/>
      <c r="L364" s="603" t="e">
        <f>#REF!-#REF!*10%</f>
        <v>#REF!</v>
      </c>
    </row>
    <row r="365" spans="1:12" ht="15" customHeight="1" x14ac:dyDescent="0.25">
      <c r="A365" s="564"/>
      <c r="B365" s="568"/>
      <c r="C365" s="614"/>
      <c r="D365" s="745"/>
      <c r="E365" s="448"/>
      <c r="F365" s="148" t="s">
        <v>403</v>
      </c>
      <c r="G365" s="523" t="s">
        <v>404</v>
      </c>
      <c r="H365" s="523"/>
      <c r="I365" s="523"/>
      <c r="J365" s="523"/>
      <c r="K365" s="585"/>
      <c r="L365" s="603" t="e">
        <f>#REF!-#REF!*10%</f>
        <v>#REF!</v>
      </c>
    </row>
    <row r="366" spans="1:12" ht="15" customHeight="1" x14ac:dyDescent="0.25">
      <c r="A366" s="564"/>
      <c r="B366" s="568"/>
      <c r="C366" s="614"/>
      <c r="D366" s="745"/>
      <c r="E366" s="448"/>
      <c r="F366" s="94" t="s">
        <v>358</v>
      </c>
      <c r="G366" s="523" t="s">
        <v>359</v>
      </c>
      <c r="H366" s="523"/>
      <c r="I366" s="523"/>
      <c r="J366" s="523"/>
      <c r="K366" s="585"/>
      <c r="L366" s="603" t="e">
        <f>#REF!-#REF!*10%</f>
        <v>#REF!</v>
      </c>
    </row>
    <row r="367" spans="1:12" ht="15" customHeight="1" x14ac:dyDescent="0.25">
      <c r="A367" s="564"/>
      <c r="B367" s="568"/>
      <c r="C367" s="614"/>
      <c r="D367" s="745"/>
      <c r="E367" s="448"/>
      <c r="F367" s="148" t="s">
        <v>389</v>
      </c>
      <c r="G367" s="523" t="s">
        <v>390</v>
      </c>
      <c r="H367" s="523"/>
      <c r="I367" s="523"/>
      <c r="J367" s="523"/>
      <c r="K367" s="585"/>
      <c r="L367" s="603" t="e">
        <f>#REF!-#REF!*10%</f>
        <v>#REF!</v>
      </c>
    </row>
    <row r="368" spans="1:12" ht="15" customHeight="1" x14ac:dyDescent="0.25">
      <c r="A368" s="564"/>
      <c r="B368" s="568"/>
      <c r="C368" s="614"/>
      <c r="D368" s="745"/>
      <c r="E368" s="448"/>
      <c r="F368" s="93" t="s">
        <v>704</v>
      </c>
      <c r="G368" s="523" t="s">
        <v>705</v>
      </c>
      <c r="H368" s="523"/>
      <c r="I368" s="523"/>
      <c r="J368" s="523"/>
      <c r="K368" s="585"/>
      <c r="L368" s="603" t="e">
        <f>#REF!-#REF!*10%</f>
        <v>#REF!</v>
      </c>
    </row>
    <row r="369" spans="1:12" ht="15" customHeight="1" x14ac:dyDescent="0.25">
      <c r="A369" s="564"/>
      <c r="B369" s="568"/>
      <c r="C369" s="614"/>
      <c r="D369" s="745"/>
      <c r="E369" s="448"/>
      <c r="F369" s="93" t="s">
        <v>706</v>
      </c>
      <c r="G369" s="523" t="s">
        <v>390</v>
      </c>
      <c r="H369" s="523"/>
      <c r="I369" s="523"/>
      <c r="J369" s="523"/>
      <c r="K369" s="585"/>
      <c r="L369" s="603" t="e">
        <f>#REF!-#REF!*10%</f>
        <v>#REF!</v>
      </c>
    </row>
    <row r="370" spans="1:12" ht="15" customHeight="1" x14ac:dyDescent="0.25">
      <c r="A370" s="564"/>
      <c r="B370" s="568"/>
      <c r="C370" s="614"/>
      <c r="D370" s="745"/>
      <c r="E370" s="448"/>
      <c r="F370" s="93" t="s">
        <v>1271</v>
      </c>
      <c r="G370" s="523" t="s">
        <v>390</v>
      </c>
      <c r="H370" s="523"/>
      <c r="I370" s="523"/>
      <c r="J370" s="523"/>
      <c r="K370" s="585"/>
      <c r="L370" s="603" t="e">
        <f>#REF!-#REF!*10%</f>
        <v>#REF!</v>
      </c>
    </row>
    <row r="371" spans="1:12" ht="15" customHeight="1" x14ac:dyDescent="0.25">
      <c r="A371" s="564"/>
      <c r="B371" s="568"/>
      <c r="C371" s="614"/>
      <c r="D371" s="745"/>
      <c r="E371" s="448"/>
      <c r="F371" s="93" t="s">
        <v>707</v>
      </c>
      <c r="G371" s="523" t="s">
        <v>1270</v>
      </c>
      <c r="H371" s="523"/>
      <c r="I371" s="523"/>
      <c r="J371" s="523"/>
      <c r="K371" s="585"/>
      <c r="L371" s="603" t="e">
        <f>#REF!-#REF!*10%</f>
        <v>#REF!</v>
      </c>
    </row>
    <row r="372" spans="1:12" ht="15" customHeight="1" x14ac:dyDescent="0.25">
      <c r="A372" s="564"/>
      <c r="B372" s="568"/>
      <c r="C372" s="614"/>
      <c r="D372" s="745"/>
      <c r="E372" s="448"/>
      <c r="F372" s="93" t="s">
        <v>708</v>
      </c>
      <c r="G372" s="523" t="s">
        <v>390</v>
      </c>
      <c r="H372" s="523"/>
      <c r="I372" s="523"/>
      <c r="J372" s="523"/>
      <c r="K372" s="585"/>
      <c r="L372" s="603" t="e">
        <f>#REF!-#REF!*10%</f>
        <v>#REF!</v>
      </c>
    </row>
    <row r="373" spans="1:12" ht="15" customHeight="1" x14ac:dyDescent="0.25">
      <c r="A373" s="564"/>
      <c r="B373" s="568"/>
      <c r="C373" s="614"/>
      <c r="D373" s="745"/>
      <c r="E373" s="448"/>
      <c r="F373" s="148" t="s">
        <v>377</v>
      </c>
      <c r="G373" s="523" t="s">
        <v>387</v>
      </c>
      <c r="H373" s="523"/>
      <c r="I373" s="523"/>
      <c r="J373" s="523"/>
      <c r="K373" s="585"/>
      <c r="L373" s="603" t="e">
        <f>#REF!-#REF!*10%</f>
        <v>#REF!</v>
      </c>
    </row>
    <row r="374" spans="1:12" ht="15" customHeight="1" x14ac:dyDescent="0.25">
      <c r="A374" s="564"/>
      <c r="B374" s="568"/>
      <c r="C374" s="614"/>
      <c r="D374" s="745"/>
      <c r="E374" s="448"/>
      <c r="F374" s="148" t="s">
        <v>562</v>
      </c>
      <c r="G374" s="523" t="s">
        <v>1024</v>
      </c>
      <c r="H374" s="523"/>
      <c r="I374" s="523"/>
      <c r="J374" s="523"/>
      <c r="K374" s="585"/>
      <c r="L374" s="603" t="e">
        <f>#REF!-#REF!*10%</f>
        <v>#REF!</v>
      </c>
    </row>
    <row r="375" spans="1:12" ht="15" customHeight="1" x14ac:dyDescent="0.25">
      <c r="A375" s="564"/>
      <c r="B375" s="568"/>
      <c r="C375" s="614"/>
      <c r="D375" s="745"/>
      <c r="E375" s="448"/>
      <c r="F375" s="148" t="s">
        <v>570</v>
      </c>
      <c r="G375" s="523" t="s">
        <v>613</v>
      </c>
      <c r="H375" s="523"/>
      <c r="I375" s="523"/>
      <c r="J375" s="523"/>
      <c r="K375" s="585"/>
      <c r="L375" s="603" t="e">
        <f>#REF!-#REF!*10%</f>
        <v>#REF!</v>
      </c>
    </row>
    <row r="376" spans="1:12" ht="15" customHeight="1" x14ac:dyDescent="0.25">
      <c r="A376" s="564"/>
      <c r="B376" s="568"/>
      <c r="C376" s="614"/>
      <c r="D376" s="745"/>
      <c r="E376" s="448"/>
      <c r="F376" s="167" t="s">
        <v>84</v>
      </c>
      <c r="G376" s="465">
        <v>2.5</v>
      </c>
      <c r="H376" s="465"/>
      <c r="I376" s="465"/>
      <c r="J376" s="465"/>
      <c r="K376" s="585"/>
      <c r="L376" s="603" t="e">
        <f>#REF!-#REF!*10%</f>
        <v>#REF!</v>
      </c>
    </row>
    <row r="377" spans="1:12" ht="15" customHeight="1" x14ac:dyDescent="0.25">
      <c r="A377" s="564"/>
      <c r="B377" s="569"/>
      <c r="C377" s="614"/>
      <c r="D377" s="745"/>
      <c r="E377" s="448"/>
      <c r="F377" s="136" t="s">
        <v>1016</v>
      </c>
      <c r="G377" s="454">
        <v>5</v>
      </c>
      <c r="H377" s="454"/>
      <c r="I377" s="454"/>
      <c r="J377" s="454"/>
      <c r="K377" s="585"/>
      <c r="L377" s="603" t="e">
        <f>#REF!-#REF!*10%</f>
        <v>#REF!</v>
      </c>
    </row>
    <row r="378" spans="1:12" ht="15" customHeight="1" x14ac:dyDescent="0.25">
      <c r="A378" s="564">
        <v>3</v>
      </c>
      <c r="B378" s="567"/>
      <c r="C378" s="614" t="s">
        <v>1055</v>
      </c>
      <c r="D378" s="745"/>
      <c r="E378" s="448"/>
      <c r="F378" s="94" t="s">
        <v>81</v>
      </c>
      <c r="G378" s="523" t="s">
        <v>6</v>
      </c>
      <c r="H378" s="523"/>
      <c r="I378" s="523"/>
      <c r="J378" s="523"/>
      <c r="K378" s="501">
        <v>3</v>
      </c>
      <c r="L378" s="716">
        <v>49889</v>
      </c>
    </row>
    <row r="379" spans="1:12" ht="15" customHeight="1" x14ac:dyDescent="0.25">
      <c r="A379" s="564"/>
      <c r="B379" s="568"/>
      <c r="C379" s="614"/>
      <c r="D379" s="745"/>
      <c r="E379" s="448"/>
      <c r="F379" s="94" t="s">
        <v>80</v>
      </c>
      <c r="G379" s="469">
        <v>120</v>
      </c>
      <c r="H379" s="469"/>
      <c r="I379" s="469"/>
      <c r="J379" s="469"/>
      <c r="K379" s="583"/>
      <c r="L379" s="602"/>
    </row>
    <row r="380" spans="1:12" ht="15" customHeight="1" x14ac:dyDescent="0.25">
      <c r="A380" s="564"/>
      <c r="B380" s="568"/>
      <c r="C380" s="614"/>
      <c r="D380" s="745"/>
      <c r="E380" s="448"/>
      <c r="F380" s="94" t="s">
        <v>8</v>
      </c>
      <c r="G380" s="243">
        <v>3000</v>
      </c>
      <c r="H380" s="244">
        <v>4000</v>
      </c>
      <c r="I380" s="246">
        <v>5000</v>
      </c>
      <c r="J380" s="245">
        <v>6000</v>
      </c>
      <c r="K380" s="583"/>
      <c r="L380" s="602"/>
    </row>
    <row r="381" spans="1:12" ht="15" customHeight="1" x14ac:dyDescent="0.25">
      <c r="A381" s="564"/>
      <c r="B381" s="568"/>
      <c r="C381" s="614"/>
      <c r="D381" s="745"/>
      <c r="E381" s="448"/>
      <c r="F381" s="94" t="s">
        <v>817</v>
      </c>
      <c r="G381" s="243">
        <f>G379*88</f>
        <v>10560</v>
      </c>
      <c r="H381" s="244">
        <f>G379*99</f>
        <v>11880</v>
      </c>
      <c r="I381" s="246">
        <f>G379*110</f>
        <v>13200</v>
      </c>
      <c r="J381" s="245">
        <f>G379*114</f>
        <v>13680</v>
      </c>
      <c r="K381" s="583"/>
      <c r="L381" s="602"/>
    </row>
    <row r="382" spans="1:12" ht="15" customHeight="1" x14ac:dyDescent="0.25">
      <c r="A382" s="564"/>
      <c r="B382" s="568"/>
      <c r="C382" s="614"/>
      <c r="D382" s="745"/>
      <c r="E382" s="448"/>
      <c r="F382" s="94" t="s">
        <v>1269</v>
      </c>
      <c r="G382" s="451">
        <v>0.98</v>
      </c>
      <c r="H382" s="451"/>
      <c r="I382" s="451"/>
      <c r="J382" s="451"/>
      <c r="K382" s="583"/>
      <c r="L382" s="602"/>
    </row>
    <row r="383" spans="1:12" ht="15" customHeight="1" x14ac:dyDescent="0.25">
      <c r="A383" s="564"/>
      <c r="B383" s="568"/>
      <c r="C383" s="614"/>
      <c r="D383" s="745"/>
      <c r="E383" s="448"/>
      <c r="F383" s="93" t="s">
        <v>699</v>
      </c>
      <c r="G383" s="523" t="s">
        <v>700</v>
      </c>
      <c r="H383" s="523"/>
      <c r="I383" s="523"/>
      <c r="J383" s="523"/>
      <c r="K383" s="583"/>
      <c r="L383" s="602"/>
    </row>
    <row r="384" spans="1:12" ht="15" customHeight="1" x14ac:dyDescent="0.25">
      <c r="A384" s="564"/>
      <c r="B384" s="568"/>
      <c r="C384" s="614"/>
      <c r="D384" s="745"/>
      <c r="E384" s="448"/>
      <c r="F384" s="93" t="s">
        <v>1181</v>
      </c>
      <c r="G384" s="462" t="s">
        <v>1179</v>
      </c>
      <c r="H384" s="463"/>
      <c r="I384" s="463"/>
      <c r="J384" s="464"/>
      <c r="K384" s="583"/>
      <c r="L384" s="602"/>
    </row>
    <row r="385" spans="1:12" ht="15" customHeight="1" x14ac:dyDescent="0.25">
      <c r="A385" s="564"/>
      <c r="B385" s="568"/>
      <c r="C385" s="614"/>
      <c r="D385" s="745"/>
      <c r="E385" s="448"/>
      <c r="F385" s="94" t="s">
        <v>83</v>
      </c>
      <c r="G385" s="523">
        <v>65</v>
      </c>
      <c r="H385" s="523"/>
      <c r="I385" s="523"/>
      <c r="J385" s="523"/>
      <c r="K385" s="583"/>
      <c r="L385" s="602"/>
    </row>
    <row r="386" spans="1:12" ht="15" customHeight="1" x14ac:dyDescent="0.25">
      <c r="A386" s="564"/>
      <c r="B386" s="568"/>
      <c r="C386" s="614"/>
      <c r="D386" s="745"/>
      <c r="E386" s="448"/>
      <c r="F386" s="94" t="s">
        <v>396</v>
      </c>
      <c r="G386" s="523" t="s">
        <v>1184</v>
      </c>
      <c r="H386" s="523"/>
      <c r="I386" s="523"/>
      <c r="J386" s="523"/>
      <c r="K386" s="583"/>
      <c r="L386" s="602"/>
    </row>
    <row r="387" spans="1:12" ht="15" customHeight="1" x14ac:dyDescent="0.25">
      <c r="A387" s="564"/>
      <c r="B387" s="568"/>
      <c r="C387" s="614"/>
      <c r="D387" s="745"/>
      <c r="E387" s="448"/>
      <c r="F387" s="94" t="s">
        <v>1028</v>
      </c>
      <c r="G387" s="523" t="s">
        <v>912</v>
      </c>
      <c r="H387" s="523"/>
      <c r="I387" s="523"/>
      <c r="J387" s="523"/>
      <c r="K387" s="583"/>
      <c r="L387" s="602"/>
    </row>
    <row r="388" spans="1:12" ht="15" customHeight="1" x14ac:dyDescent="0.25">
      <c r="A388" s="564"/>
      <c r="B388" s="568"/>
      <c r="C388" s="614"/>
      <c r="D388" s="745"/>
      <c r="E388" s="448"/>
      <c r="F388" s="94" t="s">
        <v>1038</v>
      </c>
      <c r="G388" s="523" t="s">
        <v>347</v>
      </c>
      <c r="H388" s="523"/>
      <c r="I388" s="523"/>
      <c r="J388" s="523"/>
      <c r="K388" s="583"/>
      <c r="L388" s="602"/>
    </row>
    <row r="389" spans="1:12" ht="15" customHeight="1" x14ac:dyDescent="0.25">
      <c r="A389" s="564"/>
      <c r="B389" s="568"/>
      <c r="C389" s="614"/>
      <c r="D389" s="745"/>
      <c r="E389" s="448"/>
      <c r="F389" s="148" t="s">
        <v>379</v>
      </c>
      <c r="G389" s="523" t="s">
        <v>399</v>
      </c>
      <c r="H389" s="523"/>
      <c r="I389" s="523"/>
      <c r="J389" s="523"/>
      <c r="K389" s="583"/>
      <c r="L389" s="602"/>
    </row>
    <row r="390" spans="1:12" ht="15" customHeight="1" x14ac:dyDescent="0.25">
      <c r="A390" s="564"/>
      <c r="B390" s="568"/>
      <c r="C390" s="614"/>
      <c r="D390" s="745"/>
      <c r="E390" s="448"/>
      <c r="F390" s="93" t="s">
        <v>701</v>
      </c>
      <c r="G390" s="523">
        <v>100000</v>
      </c>
      <c r="H390" s="523"/>
      <c r="I390" s="523"/>
      <c r="J390" s="523"/>
      <c r="K390" s="583"/>
      <c r="L390" s="602"/>
    </row>
    <row r="391" spans="1:12" ht="15" customHeight="1" x14ac:dyDescent="0.25">
      <c r="A391" s="564"/>
      <c r="B391" s="568"/>
      <c r="C391" s="614"/>
      <c r="D391" s="745"/>
      <c r="E391" s="448"/>
      <c r="F391" s="148" t="s">
        <v>257</v>
      </c>
      <c r="G391" s="523" t="s">
        <v>336</v>
      </c>
      <c r="H391" s="523"/>
      <c r="I391" s="523"/>
      <c r="J391" s="523"/>
      <c r="K391" s="583"/>
      <c r="L391" s="602"/>
    </row>
    <row r="392" spans="1:12" ht="15" customHeight="1" x14ac:dyDescent="0.25">
      <c r="A392" s="564"/>
      <c r="B392" s="568"/>
      <c r="C392" s="614"/>
      <c r="D392" s="745"/>
      <c r="E392" s="448"/>
      <c r="F392" s="148" t="s">
        <v>410</v>
      </c>
      <c r="G392" s="523" t="s">
        <v>411</v>
      </c>
      <c r="H392" s="523"/>
      <c r="I392" s="523"/>
      <c r="J392" s="523"/>
      <c r="K392" s="583"/>
      <c r="L392" s="602"/>
    </row>
    <row r="393" spans="1:12" ht="15" customHeight="1" x14ac:dyDescent="0.25">
      <c r="A393" s="564"/>
      <c r="B393" s="568"/>
      <c r="C393" s="614"/>
      <c r="D393" s="745"/>
      <c r="E393" s="448"/>
      <c r="F393" s="148" t="s">
        <v>412</v>
      </c>
      <c r="G393" s="523" t="s">
        <v>400</v>
      </c>
      <c r="H393" s="523"/>
      <c r="I393" s="523"/>
      <c r="J393" s="523"/>
      <c r="K393" s="583"/>
      <c r="L393" s="602"/>
    </row>
    <row r="394" spans="1:12" ht="15" customHeight="1" x14ac:dyDescent="0.25">
      <c r="A394" s="564"/>
      <c r="B394" s="568"/>
      <c r="C394" s="614"/>
      <c r="D394" s="745"/>
      <c r="E394" s="448"/>
      <c r="F394" s="148" t="s">
        <v>381</v>
      </c>
      <c r="G394" s="523" t="s">
        <v>1296</v>
      </c>
      <c r="H394" s="523"/>
      <c r="I394" s="523"/>
      <c r="J394" s="523"/>
      <c r="K394" s="584">
        <v>5</v>
      </c>
      <c r="L394" s="533">
        <v>53381</v>
      </c>
    </row>
    <row r="395" spans="1:12" ht="15" customHeight="1" x14ac:dyDescent="0.25">
      <c r="A395" s="564"/>
      <c r="B395" s="568"/>
      <c r="C395" s="614"/>
      <c r="D395" s="745"/>
      <c r="E395" s="448"/>
      <c r="F395" s="148" t="s">
        <v>402</v>
      </c>
      <c r="G395" s="523" t="s">
        <v>1297</v>
      </c>
      <c r="H395" s="523"/>
      <c r="I395" s="523"/>
      <c r="J395" s="523"/>
      <c r="K395" s="585"/>
      <c r="L395" s="603" t="e">
        <f>#REF!-#REF!*10%</f>
        <v>#REF!</v>
      </c>
    </row>
    <row r="396" spans="1:12" ht="15" customHeight="1" x14ac:dyDescent="0.25">
      <c r="A396" s="564"/>
      <c r="B396" s="568"/>
      <c r="C396" s="614"/>
      <c r="D396" s="745"/>
      <c r="E396" s="448"/>
      <c r="F396" s="148" t="s">
        <v>403</v>
      </c>
      <c r="G396" s="523" t="s">
        <v>404</v>
      </c>
      <c r="H396" s="523"/>
      <c r="I396" s="523"/>
      <c r="J396" s="523"/>
      <c r="K396" s="585"/>
      <c r="L396" s="603" t="e">
        <f>#REF!-#REF!*10%</f>
        <v>#REF!</v>
      </c>
    </row>
    <row r="397" spans="1:12" ht="15" customHeight="1" x14ac:dyDescent="0.25">
      <c r="A397" s="564"/>
      <c r="B397" s="568"/>
      <c r="C397" s="614"/>
      <c r="D397" s="745"/>
      <c r="E397" s="448"/>
      <c r="F397" s="94" t="s">
        <v>358</v>
      </c>
      <c r="G397" s="523" t="s">
        <v>359</v>
      </c>
      <c r="H397" s="523"/>
      <c r="I397" s="523"/>
      <c r="J397" s="523"/>
      <c r="K397" s="585"/>
      <c r="L397" s="603" t="e">
        <f>#REF!-#REF!*10%</f>
        <v>#REF!</v>
      </c>
    </row>
    <row r="398" spans="1:12" ht="15" customHeight="1" x14ac:dyDescent="0.25">
      <c r="A398" s="564"/>
      <c r="B398" s="568"/>
      <c r="C398" s="614"/>
      <c r="D398" s="745"/>
      <c r="E398" s="448"/>
      <c r="F398" s="148" t="s">
        <v>389</v>
      </c>
      <c r="G398" s="523" t="s">
        <v>390</v>
      </c>
      <c r="H398" s="523"/>
      <c r="I398" s="523"/>
      <c r="J398" s="523"/>
      <c r="K398" s="585"/>
      <c r="L398" s="603" t="e">
        <f>#REF!-#REF!*10%</f>
        <v>#REF!</v>
      </c>
    </row>
    <row r="399" spans="1:12" ht="15" customHeight="1" x14ac:dyDescent="0.25">
      <c r="A399" s="564"/>
      <c r="B399" s="568"/>
      <c r="C399" s="614"/>
      <c r="D399" s="745"/>
      <c r="E399" s="448"/>
      <c r="F399" s="93" t="s">
        <v>704</v>
      </c>
      <c r="G399" s="523" t="s">
        <v>705</v>
      </c>
      <c r="H399" s="523"/>
      <c r="I399" s="523"/>
      <c r="J399" s="523"/>
      <c r="K399" s="585"/>
      <c r="L399" s="603" t="e">
        <f>#REF!-#REF!*10%</f>
        <v>#REF!</v>
      </c>
    </row>
    <row r="400" spans="1:12" ht="15" customHeight="1" x14ac:dyDescent="0.25">
      <c r="A400" s="564"/>
      <c r="B400" s="568"/>
      <c r="C400" s="614"/>
      <c r="D400" s="745"/>
      <c r="E400" s="448"/>
      <c r="F400" s="93" t="s">
        <v>706</v>
      </c>
      <c r="G400" s="523" t="s">
        <v>390</v>
      </c>
      <c r="H400" s="523"/>
      <c r="I400" s="523"/>
      <c r="J400" s="523"/>
      <c r="K400" s="585"/>
      <c r="L400" s="603" t="e">
        <f>#REF!-#REF!*10%</f>
        <v>#REF!</v>
      </c>
    </row>
    <row r="401" spans="1:12" ht="15" customHeight="1" x14ac:dyDescent="0.25">
      <c r="A401" s="564"/>
      <c r="B401" s="568"/>
      <c r="C401" s="614"/>
      <c r="D401" s="745"/>
      <c r="E401" s="448"/>
      <c r="F401" s="93" t="s">
        <v>1271</v>
      </c>
      <c r="G401" s="523" t="s">
        <v>390</v>
      </c>
      <c r="H401" s="523"/>
      <c r="I401" s="523"/>
      <c r="J401" s="523"/>
      <c r="K401" s="585"/>
      <c r="L401" s="603" t="e">
        <f>#REF!-#REF!*10%</f>
        <v>#REF!</v>
      </c>
    </row>
    <row r="402" spans="1:12" ht="15" customHeight="1" x14ac:dyDescent="0.25">
      <c r="A402" s="564"/>
      <c r="B402" s="568"/>
      <c r="C402" s="614"/>
      <c r="D402" s="745"/>
      <c r="E402" s="448"/>
      <c r="F402" s="93" t="s">
        <v>707</v>
      </c>
      <c r="G402" s="561" t="s">
        <v>911</v>
      </c>
      <c r="H402" s="562"/>
      <c r="I402" s="562"/>
      <c r="J402" s="563"/>
      <c r="K402" s="585"/>
      <c r="L402" s="603" t="e">
        <f>#REF!-#REF!*10%</f>
        <v>#REF!</v>
      </c>
    </row>
    <row r="403" spans="1:12" ht="15" customHeight="1" x14ac:dyDescent="0.25">
      <c r="A403" s="564"/>
      <c r="B403" s="568"/>
      <c r="C403" s="614"/>
      <c r="D403" s="745"/>
      <c r="E403" s="448"/>
      <c r="F403" s="93" t="s">
        <v>708</v>
      </c>
      <c r="G403" s="523" t="s">
        <v>390</v>
      </c>
      <c r="H403" s="523"/>
      <c r="I403" s="523"/>
      <c r="J403" s="523"/>
      <c r="K403" s="585"/>
      <c r="L403" s="603" t="e">
        <f>#REF!-#REF!*10%</f>
        <v>#REF!</v>
      </c>
    </row>
    <row r="404" spans="1:12" ht="15" customHeight="1" x14ac:dyDescent="0.25">
      <c r="A404" s="564"/>
      <c r="B404" s="568"/>
      <c r="C404" s="614"/>
      <c r="D404" s="745"/>
      <c r="E404" s="448"/>
      <c r="F404" s="148" t="s">
        <v>377</v>
      </c>
      <c r="G404" s="523" t="s">
        <v>387</v>
      </c>
      <c r="H404" s="523"/>
      <c r="I404" s="523"/>
      <c r="J404" s="523"/>
      <c r="K404" s="585"/>
      <c r="L404" s="603" t="e">
        <f>#REF!-#REF!*10%</f>
        <v>#REF!</v>
      </c>
    </row>
    <row r="405" spans="1:12" ht="15" customHeight="1" x14ac:dyDescent="0.25">
      <c r="A405" s="564"/>
      <c r="B405" s="568"/>
      <c r="C405" s="614"/>
      <c r="D405" s="745"/>
      <c r="E405" s="448"/>
      <c r="F405" s="148" t="s">
        <v>562</v>
      </c>
      <c r="G405" s="523" t="s">
        <v>1024</v>
      </c>
      <c r="H405" s="523"/>
      <c r="I405" s="523"/>
      <c r="J405" s="523"/>
      <c r="K405" s="585"/>
      <c r="L405" s="603" t="e">
        <f>#REF!-#REF!*10%</f>
        <v>#REF!</v>
      </c>
    </row>
    <row r="406" spans="1:12" ht="15" customHeight="1" x14ac:dyDescent="0.25">
      <c r="A406" s="564"/>
      <c r="B406" s="568"/>
      <c r="C406" s="614"/>
      <c r="D406" s="745"/>
      <c r="E406" s="448"/>
      <c r="F406" s="148" t="s">
        <v>570</v>
      </c>
      <c r="G406" s="523" t="s">
        <v>613</v>
      </c>
      <c r="H406" s="523"/>
      <c r="I406" s="523"/>
      <c r="J406" s="523"/>
      <c r="K406" s="585"/>
      <c r="L406" s="603" t="e">
        <f>#REF!-#REF!*10%</f>
        <v>#REF!</v>
      </c>
    </row>
    <row r="407" spans="1:12" ht="15" customHeight="1" x14ac:dyDescent="0.25">
      <c r="A407" s="564"/>
      <c r="B407" s="568"/>
      <c r="C407" s="614"/>
      <c r="D407" s="745"/>
      <c r="E407" s="448"/>
      <c r="F407" s="167" t="s">
        <v>84</v>
      </c>
      <c r="G407" s="465">
        <v>2.5</v>
      </c>
      <c r="H407" s="465"/>
      <c r="I407" s="465"/>
      <c r="J407" s="465"/>
      <c r="K407" s="585"/>
      <c r="L407" s="603" t="e">
        <f>#REF!-#REF!*10%</f>
        <v>#REF!</v>
      </c>
    </row>
    <row r="408" spans="1:12" ht="15" customHeight="1" x14ac:dyDescent="0.25">
      <c r="A408" s="564"/>
      <c r="B408" s="569"/>
      <c r="C408" s="614"/>
      <c r="D408" s="745"/>
      <c r="E408" s="448"/>
      <c r="F408" s="136" t="s">
        <v>1016</v>
      </c>
      <c r="G408" s="454">
        <v>5</v>
      </c>
      <c r="H408" s="454"/>
      <c r="I408" s="454"/>
      <c r="J408" s="454"/>
      <c r="K408" s="585"/>
      <c r="L408" s="603" t="e">
        <f>#REF!-#REF!*10%</f>
        <v>#REF!</v>
      </c>
    </row>
    <row r="409" spans="1:12" ht="15" customHeight="1" x14ac:dyDescent="0.25">
      <c r="A409" s="564">
        <v>4</v>
      </c>
      <c r="B409" s="567"/>
      <c r="C409" s="614" t="s">
        <v>1056</v>
      </c>
      <c r="D409" s="745"/>
      <c r="E409" s="448"/>
      <c r="F409" s="94" t="s">
        <v>81</v>
      </c>
      <c r="G409" s="523" t="s">
        <v>6</v>
      </c>
      <c r="H409" s="523"/>
      <c r="I409" s="523"/>
      <c r="J409" s="523"/>
      <c r="K409" s="501">
        <v>3</v>
      </c>
      <c r="L409" s="716">
        <v>51282</v>
      </c>
    </row>
    <row r="410" spans="1:12" ht="15" customHeight="1" x14ac:dyDescent="0.25">
      <c r="A410" s="564"/>
      <c r="B410" s="568"/>
      <c r="C410" s="614"/>
      <c r="D410" s="745"/>
      <c r="E410" s="448"/>
      <c r="F410" s="94" t="s">
        <v>80</v>
      </c>
      <c r="G410" s="469">
        <v>150</v>
      </c>
      <c r="H410" s="469"/>
      <c r="I410" s="469"/>
      <c r="J410" s="469"/>
      <c r="K410" s="583"/>
      <c r="L410" s="602"/>
    </row>
    <row r="411" spans="1:12" ht="15" customHeight="1" x14ac:dyDescent="0.25">
      <c r="A411" s="564"/>
      <c r="B411" s="568"/>
      <c r="C411" s="614"/>
      <c r="D411" s="745"/>
      <c r="E411" s="448"/>
      <c r="F411" s="94" t="s">
        <v>8</v>
      </c>
      <c r="G411" s="243">
        <v>3000</v>
      </c>
      <c r="H411" s="244">
        <v>4000</v>
      </c>
      <c r="I411" s="246">
        <v>5000</v>
      </c>
      <c r="J411" s="245">
        <v>6000</v>
      </c>
      <c r="K411" s="583"/>
      <c r="L411" s="602"/>
    </row>
    <row r="412" spans="1:12" ht="15" customHeight="1" x14ac:dyDescent="0.25">
      <c r="A412" s="564"/>
      <c r="B412" s="568"/>
      <c r="C412" s="614"/>
      <c r="D412" s="745"/>
      <c r="E412" s="448"/>
      <c r="F412" s="94" t="s">
        <v>817</v>
      </c>
      <c r="G412" s="243">
        <f>G410*88</f>
        <v>13200</v>
      </c>
      <c r="H412" s="244">
        <f>G410*99</f>
        <v>14850</v>
      </c>
      <c r="I412" s="246">
        <f>G410*110</f>
        <v>16500</v>
      </c>
      <c r="J412" s="245">
        <f>G410*114</f>
        <v>17100</v>
      </c>
      <c r="K412" s="583"/>
      <c r="L412" s="602"/>
    </row>
    <row r="413" spans="1:12" ht="15" customHeight="1" x14ac:dyDescent="0.25">
      <c r="A413" s="564"/>
      <c r="B413" s="568"/>
      <c r="C413" s="614"/>
      <c r="D413" s="745"/>
      <c r="E413" s="448"/>
      <c r="F413" s="94" t="s">
        <v>1269</v>
      </c>
      <c r="G413" s="451">
        <v>0.98</v>
      </c>
      <c r="H413" s="451"/>
      <c r="I413" s="451"/>
      <c r="J413" s="451"/>
      <c r="K413" s="583"/>
      <c r="L413" s="602"/>
    </row>
    <row r="414" spans="1:12" ht="15" customHeight="1" x14ac:dyDescent="0.25">
      <c r="A414" s="564"/>
      <c r="B414" s="568"/>
      <c r="C414" s="614"/>
      <c r="D414" s="745"/>
      <c r="E414" s="448"/>
      <c r="F414" s="93" t="s">
        <v>699</v>
      </c>
      <c r="G414" s="523" t="s">
        <v>700</v>
      </c>
      <c r="H414" s="523"/>
      <c r="I414" s="523"/>
      <c r="J414" s="523"/>
      <c r="K414" s="583"/>
      <c r="L414" s="602"/>
    </row>
    <row r="415" spans="1:12" ht="15" customHeight="1" x14ac:dyDescent="0.25">
      <c r="A415" s="564"/>
      <c r="B415" s="568"/>
      <c r="C415" s="614"/>
      <c r="D415" s="745"/>
      <c r="E415" s="448"/>
      <c r="F415" s="93" t="s">
        <v>1181</v>
      </c>
      <c r="G415" s="462" t="s">
        <v>1179</v>
      </c>
      <c r="H415" s="463"/>
      <c r="I415" s="463"/>
      <c r="J415" s="464"/>
      <c r="K415" s="583"/>
      <c r="L415" s="602"/>
    </row>
    <row r="416" spans="1:12" ht="15" customHeight="1" x14ac:dyDescent="0.25">
      <c r="A416" s="564"/>
      <c r="B416" s="568"/>
      <c r="C416" s="614"/>
      <c r="D416" s="745"/>
      <c r="E416" s="448"/>
      <c r="F416" s="94" t="s">
        <v>83</v>
      </c>
      <c r="G416" s="523">
        <v>65</v>
      </c>
      <c r="H416" s="523"/>
      <c r="I416" s="523"/>
      <c r="J416" s="523"/>
      <c r="K416" s="583"/>
      <c r="L416" s="602"/>
    </row>
    <row r="417" spans="1:12" ht="15" customHeight="1" x14ac:dyDescent="0.25">
      <c r="A417" s="564"/>
      <c r="B417" s="568"/>
      <c r="C417" s="614"/>
      <c r="D417" s="745"/>
      <c r="E417" s="448"/>
      <c r="F417" s="94" t="s">
        <v>396</v>
      </c>
      <c r="G417" s="523" t="s">
        <v>1184</v>
      </c>
      <c r="H417" s="523"/>
      <c r="I417" s="523"/>
      <c r="J417" s="523"/>
      <c r="K417" s="583"/>
      <c r="L417" s="602"/>
    </row>
    <row r="418" spans="1:12" ht="15" customHeight="1" x14ac:dyDescent="0.25">
      <c r="A418" s="564"/>
      <c r="B418" s="568"/>
      <c r="C418" s="614"/>
      <c r="D418" s="745"/>
      <c r="E418" s="448"/>
      <c r="F418" s="94" t="s">
        <v>1028</v>
      </c>
      <c r="G418" s="523" t="s">
        <v>912</v>
      </c>
      <c r="H418" s="523"/>
      <c r="I418" s="523"/>
      <c r="J418" s="523"/>
      <c r="K418" s="583"/>
      <c r="L418" s="602"/>
    </row>
    <row r="419" spans="1:12" ht="15" customHeight="1" x14ac:dyDescent="0.25">
      <c r="A419" s="564"/>
      <c r="B419" s="568"/>
      <c r="C419" s="614"/>
      <c r="D419" s="745"/>
      <c r="E419" s="448"/>
      <c r="F419" s="94" t="s">
        <v>1038</v>
      </c>
      <c r="G419" s="523" t="s">
        <v>347</v>
      </c>
      <c r="H419" s="523"/>
      <c r="I419" s="523"/>
      <c r="J419" s="523"/>
      <c r="K419" s="583"/>
      <c r="L419" s="602"/>
    </row>
    <row r="420" spans="1:12" ht="15" customHeight="1" x14ac:dyDescent="0.25">
      <c r="A420" s="564"/>
      <c r="B420" s="568"/>
      <c r="C420" s="614"/>
      <c r="D420" s="745"/>
      <c r="E420" s="448"/>
      <c r="F420" s="148" t="s">
        <v>379</v>
      </c>
      <c r="G420" s="523" t="s">
        <v>399</v>
      </c>
      <c r="H420" s="523"/>
      <c r="I420" s="523"/>
      <c r="J420" s="523"/>
      <c r="K420" s="583"/>
      <c r="L420" s="602"/>
    </row>
    <row r="421" spans="1:12" ht="15" customHeight="1" x14ac:dyDescent="0.25">
      <c r="A421" s="564"/>
      <c r="B421" s="568"/>
      <c r="C421" s="614"/>
      <c r="D421" s="745"/>
      <c r="E421" s="448"/>
      <c r="F421" s="93" t="s">
        <v>701</v>
      </c>
      <c r="G421" s="523">
        <v>100000</v>
      </c>
      <c r="H421" s="523"/>
      <c r="I421" s="523"/>
      <c r="J421" s="523"/>
      <c r="K421" s="583"/>
      <c r="L421" s="602"/>
    </row>
    <row r="422" spans="1:12" ht="15" customHeight="1" x14ac:dyDescent="0.25">
      <c r="A422" s="564"/>
      <c r="B422" s="568"/>
      <c r="C422" s="614"/>
      <c r="D422" s="745"/>
      <c r="E422" s="448"/>
      <c r="F422" s="148" t="s">
        <v>257</v>
      </c>
      <c r="G422" s="523" t="s">
        <v>336</v>
      </c>
      <c r="H422" s="523"/>
      <c r="I422" s="523"/>
      <c r="J422" s="523"/>
      <c r="K422" s="583"/>
      <c r="L422" s="602"/>
    </row>
    <row r="423" spans="1:12" ht="15" customHeight="1" x14ac:dyDescent="0.25">
      <c r="A423" s="564"/>
      <c r="B423" s="568"/>
      <c r="C423" s="614"/>
      <c r="D423" s="745"/>
      <c r="E423" s="448"/>
      <c r="F423" s="148" t="s">
        <v>410</v>
      </c>
      <c r="G423" s="523" t="s">
        <v>411</v>
      </c>
      <c r="H423" s="523"/>
      <c r="I423" s="523"/>
      <c r="J423" s="523"/>
      <c r="K423" s="583"/>
      <c r="L423" s="602"/>
    </row>
    <row r="424" spans="1:12" ht="15" customHeight="1" x14ac:dyDescent="0.25">
      <c r="A424" s="564"/>
      <c r="B424" s="568"/>
      <c r="C424" s="614"/>
      <c r="D424" s="745"/>
      <c r="E424" s="448"/>
      <c r="F424" s="148" t="s">
        <v>412</v>
      </c>
      <c r="G424" s="523" t="s">
        <v>400</v>
      </c>
      <c r="H424" s="523"/>
      <c r="I424" s="523"/>
      <c r="J424" s="523"/>
      <c r="K424" s="583"/>
      <c r="L424" s="602"/>
    </row>
    <row r="425" spans="1:12" ht="15" customHeight="1" x14ac:dyDescent="0.25">
      <c r="A425" s="564"/>
      <c r="B425" s="568"/>
      <c r="C425" s="614"/>
      <c r="D425" s="745"/>
      <c r="E425" s="448"/>
      <c r="F425" s="148" t="s">
        <v>381</v>
      </c>
      <c r="G425" s="523" t="s">
        <v>1296</v>
      </c>
      <c r="H425" s="523"/>
      <c r="I425" s="523"/>
      <c r="J425" s="523"/>
      <c r="K425" s="584">
        <v>5</v>
      </c>
      <c r="L425" s="533">
        <v>54872</v>
      </c>
    </row>
    <row r="426" spans="1:12" ht="15" customHeight="1" x14ac:dyDescent="0.25">
      <c r="A426" s="564"/>
      <c r="B426" s="568"/>
      <c r="C426" s="614"/>
      <c r="D426" s="745"/>
      <c r="E426" s="448"/>
      <c r="F426" s="148" t="s">
        <v>402</v>
      </c>
      <c r="G426" s="523" t="s">
        <v>1297</v>
      </c>
      <c r="H426" s="523"/>
      <c r="I426" s="523"/>
      <c r="J426" s="523"/>
      <c r="K426" s="585"/>
      <c r="L426" s="603" t="e">
        <f>#REF!-#REF!*10%</f>
        <v>#REF!</v>
      </c>
    </row>
    <row r="427" spans="1:12" ht="15" customHeight="1" x14ac:dyDescent="0.25">
      <c r="A427" s="564"/>
      <c r="B427" s="568"/>
      <c r="C427" s="614"/>
      <c r="D427" s="745"/>
      <c r="E427" s="448"/>
      <c r="F427" s="148" t="s">
        <v>403</v>
      </c>
      <c r="G427" s="523" t="s">
        <v>404</v>
      </c>
      <c r="H427" s="523"/>
      <c r="I427" s="523"/>
      <c r="J427" s="523"/>
      <c r="K427" s="585"/>
      <c r="L427" s="603" t="e">
        <f>#REF!-#REF!*10%</f>
        <v>#REF!</v>
      </c>
    </row>
    <row r="428" spans="1:12" ht="15" customHeight="1" x14ac:dyDescent="0.25">
      <c r="A428" s="564"/>
      <c r="B428" s="568"/>
      <c r="C428" s="614"/>
      <c r="D428" s="745"/>
      <c r="E428" s="448"/>
      <c r="F428" s="94" t="s">
        <v>358</v>
      </c>
      <c r="G428" s="523" t="s">
        <v>359</v>
      </c>
      <c r="H428" s="523"/>
      <c r="I428" s="523"/>
      <c r="J428" s="523"/>
      <c r="K428" s="585"/>
      <c r="L428" s="603" t="e">
        <f>#REF!-#REF!*10%</f>
        <v>#REF!</v>
      </c>
    </row>
    <row r="429" spans="1:12" ht="15" customHeight="1" x14ac:dyDescent="0.25">
      <c r="A429" s="564"/>
      <c r="B429" s="568"/>
      <c r="C429" s="614"/>
      <c r="D429" s="745"/>
      <c r="E429" s="448"/>
      <c r="F429" s="148" t="s">
        <v>389</v>
      </c>
      <c r="G429" s="523" t="s">
        <v>390</v>
      </c>
      <c r="H429" s="523"/>
      <c r="I429" s="523"/>
      <c r="J429" s="523"/>
      <c r="K429" s="585"/>
      <c r="L429" s="603" t="e">
        <f>#REF!-#REF!*10%</f>
        <v>#REF!</v>
      </c>
    </row>
    <row r="430" spans="1:12" ht="15" customHeight="1" x14ac:dyDescent="0.25">
      <c r="A430" s="564"/>
      <c r="B430" s="568"/>
      <c r="C430" s="614"/>
      <c r="D430" s="745"/>
      <c r="E430" s="448"/>
      <c r="F430" s="93" t="s">
        <v>704</v>
      </c>
      <c r="G430" s="523" t="s">
        <v>705</v>
      </c>
      <c r="H430" s="523"/>
      <c r="I430" s="523"/>
      <c r="J430" s="523"/>
      <c r="K430" s="585"/>
      <c r="L430" s="603" t="e">
        <f>#REF!-#REF!*10%</f>
        <v>#REF!</v>
      </c>
    </row>
    <row r="431" spans="1:12" ht="15" customHeight="1" x14ac:dyDescent="0.25">
      <c r="A431" s="564"/>
      <c r="B431" s="568"/>
      <c r="C431" s="614"/>
      <c r="D431" s="745"/>
      <c r="E431" s="448"/>
      <c r="F431" s="93" t="s">
        <v>706</v>
      </c>
      <c r="G431" s="523" t="s">
        <v>390</v>
      </c>
      <c r="H431" s="523"/>
      <c r="I431" s="523"/>
      <c r="J431" s="523"/>
      <c r="K431" s="585"/>
      <c r="L431" s="603" t="e">
        <f>#REF!-#REF!*10%</f>
        <v>#REF!</v>
      </c>
    </row>
    <row r="432" spans="1:12" ht="15" customHeight="1" x14ac:dyDescent="0.25">
      <c r="A432" s="564"/>
      <c r="B432" s="568"/>
      <c r="C432" s="614"/>
      <c r="D432" s="745"/>
      <c r="E432" s="448"/>
      <c r="F432" s="93" t="s">
        <v>1271</v>
      </c>
      <c r="G432" s="523" t="s">
        <v>390</v>
      </c>
      <c r="H432" s="523"/>
      <c r="I432" s="523"/>
      <c r="J432" s="523"/>
      <c r="K432" s="585"/>
      <c r="L432" s="603" t="e">
        <f>#REF!-#REF!*10%</f>
        <v>#REF!</v>
      </c>
    </row>
    <row r="433" spans="1:12" ht="15" customHeight="1" x14ac:dyDescent="0.25">
      <c r="A433" s="564"/>
      <c r="B433" s="568"/>
      <c r="C433" s="614"/>
      <c r="D433" s="745"/>
      <c r="E433" s="448"/>
      <c r="F433" s="93" t="s">
        <v>707</v>
      </c>
      <c r="G433" s="523" t="s">
        <v>911</v>
      </c>
      <c r="H433" s="523"/>
      <c r="I433" s="523"/>
      <c r="J433" s="523"/>
      <c r="K433" s="585"/>
      <c r="L433" s="603" t="e">
        <f>#REF!-#REF!*10%</f>
        <v>#REF!</v>
      </c>
    </row>
    <row r="434" spans="1:12" ht="15" customHeight="1" x14ac:dyDescent="0.25">
      <c r="A434" s="564"/>
      <c r="B434" s="568"/>
      <c r="C434" s="614"/>
      <c r="D434" s="745"/>
      <c r="E434" s="448"/>
      <c r="F434" s="93" t="s">
        <v>708</v>
      </c>
      <c r="G434" s="523" t="s">
        <v>390</v>
      </c>
      <c r="H434" s="523"/>
      <c r="I434" s="523"/>
      <c r="J434" s="523"/>
      <c r="K434" s="585"/>
      <c r="L434" s="603" t="e">
        <f>#REF!-#REF!*10%</f>
        <v>#REF!</v>
      </c>
    </row>
    <row r="435" spans="1:12" ht="15" customHeight="1" x14ac:dyDescent="0.25">
      <c r="A435" s="564"/>
      <c r="B435" s="568"/>
      <c r="C435" s="614"/>
      <c r="D435" s="745"/>
      <c r="E435" s="448"/>
      <c r="F435" s="148" t="s">
        <v>377</v>
      </c>
      <c r="G435" s="523" t="s">
        <v>387</v>
      </c>
      <c r="H435" s="523"/>
      <c r="I435" s="523"/>
      <c r="J435" s="523"/>
      <c r="K435" s="585"/>
      <c r="L435" s="603" t="e">
        <f>#REF!-#REF!*10%</f>
        <v>#REF!</v>
      </c>
    </row>
    <row r="436" spans="1:12" ht="15" customHeight="1" x14ac:dyDescent="0.25">
      <c r="A436" s="564"/>
      <c r="B436" s="568"/>
      <c r="C436" s="614"/>
      <c r="D436" s="745"/>
      <c r="E436" s="448"/>
      <c r="F436" s="148" t="s">
        <v>562</v>
      </c>
      <c r="G436" s="523" t="s">
        <v>1024</v>
      </c>
      <c r="H436" s="523"/>
      <c r="I436" s="523"/>
      <c r="J436" s="523"/>
      <c r="K436" s="585"/>
      <c r="L436" s="603" t="e">
        <f>#REF!-#REF!*10%</f>
        <v>#REF!</v>
      </c>
    </row>
    <row r="437" spans="1:12" ht="15" customHeight="1" x14ac:dyDescent="0.25">
      <c r="A437" s="564"/>
      <c r="B437" s="568"/>
      <c r="C437" s="614"/>
      <c r="D437" s="745"/>
      <c r="E437" s="448"/>
      <c r="F437" s="148" t="s">
        <v>570</v>
      </c>
      <c r="G437" s="523" t="s">
        <v>613</v>
      </c>
      <c r="H437" s="523"/>
      <c r="I437" s="523"/>
      <c r="J437" s="523"/>
      <c r="K437" s="585"/>
      <c r="L437" s="603" t="e">
        <f>#REF!-#REF!*10%</f>
        <v>#REF!</v>
      </c>
    </row>
    <row r="438" spans="1:12" ht="15" customHeight="1" x14ac:dyDescent="0.25">
      <c r="A438" s="564"/>
      <c r="B438" s="568"/>
      <c r="C438" s="614"/>
      <c r="D438" s="745"/>
      <c r="E438" s="448"/>
      <c r="F438" s="167" t="s">
        <v>84</v>
      </c>
      <c r="G438" s="465">
        <v>2.5</v>
      </c>
      <c r="H438" s="465"/>
      <c r="I438" s="465"/>
      <c r="J438" s="465"/>
      <c r="K438" s="585"/>
      <c r="L438" s="603" t="e">
        <f>#REF!-#REF!*10%</f>
        <v>#REF!</v>
      </c>
    </row>
    <row r="439" spans="1:12" ht="15" customHeight="1" x14ac:dyDescent="0.25">
      <c r="A439" s="564"/>
      <c r="B439" s="569"/>
      <c r="C439" s="614"/>
      <c r="D439" s="745"/>
      <c r="E439" s="448"/>
      <c r="F439" s="136" t="s">
        <v>1016</v>
      </c>
      <c r="G439" s="454">
        <v>5</v>
      </c>
      <c r="H439" s="454"/>
      <c r="I439" s="454"/>
      <c r="J439" s="454"/>
      <c r="K439" s="585"/>
      <c r="L439" s="603" t="e">
        <f>#REF!-#REF!*10%</f>
        <v>#REF!</v>
      </c>
    </row>
    <row r="440" spans="1:12" ht="15" customHeight="1" x14ac:dyDescent="0.25">
      <c r="A440" s="564">
        <v>5</v>
      </c>
      <c r="B440" s="567"/>
      <c r="C440" s="614" t="s">
        <v>1057</v>
      </c>
      <c r="D440" s="745"/>
      <c r="E440" s="448"/>
      <c r="F440" s="94" t="s">
        <v>81</v>
      </c>
      <c r="G440" s="523" t="s">
        <v>6</v>
      </c>
      <c r="H440" s="523"/>
      <c r="I440" s="523"/>
      <c r="J440" s="523"/>
      <c r="K440" s="501">
        <v>3</v>
      </c>
      <c r="L440" s="716">
        <v>52117</v>
      </c>
    </row>
    <row r="441" spans="1:12" ht="15" customHeight="1" x14ac:dyDescent="0.25">
      <c r="A441" s="564"/>
      <c r="B441" s="568"/>
      <c r="C441" s="614"/>
      <c r="D441" s="745"/>
      <c r="E441" s="448"/>
      <c r="F441" s="94" t="s">
        <v>80</v>
      </c>
      <c r="G441" s="469">
        <v>180</v>
      </c>
      <c r="H441" s="469"/>
      <c r="I441" s="469"/>
      <c r="J441" s="469"/>
      <c r="K441" s="583"/>
      <c r="L441" s="602"/>
    </row>
    <row r="442" spans="1:12" ht="15" customHeight="1" x14ac:dyDescent="0.25">
      <c r="A442" s="564"/>
      <c r="B442" s="568"/>
      <c r="C442" s="614"/>
      <c r="D442" s="745"/>
      <c r="E442" s="448"/>
      <c r="F442" s="94" t="s">
        <v>8</v>
      </c>
      <c r="G442" s="243">
        <v>3000</v>
      </c>
      <c r="H442" s="244">
        <v>4000</v>
      </c>
      <c r="I442" s="246">
        <v>5000</v>
      </c>
      <c r="J442" s="245">
        <v>6000</v>
      </c>
      <c r="K442" s="583"/>
      <c r="L442" s="602"/>
    </row>
    <row r="443" spans="1:12" ht="15" customHeight="1" x14ac:dyDescent="0.25">
      <c r="A443" s="564"/>
      <c r="B443" s="568"/>
      <c r="C443" s="614"/>
      <c r="D443" s="745"/>
      <c r="E443" s="448"/>
      <c r="F443" s="94" t="s">
        <v>817</v>
      </c>
      <c r="G443" s="243">
        <f>G441*88</f>
        <v>15840</v>
      </c>
      <c r="H443" s="244">
        <f>G441*99</f>
        <v>17820</v>
      </c>
      <c r="I443" s="246">
        <f>G441*110</f>
        <v>19800</v>
      </c>
      <c r="J443" s="245">
        <f>G441*114</f>
        <v>20520</v>
      </c>
      <c r="K443" s="583"/>
      <c r="L443" s="602"/>
    </row>
    <row r="444" spans="1:12" ht="15" customHeight="1" x14ac:dyDescent="0.25">
      <c r="A444" s="564"/>
      <c r="B444" s="568"/>
      <c r="C444" s="614"/>
      <c r="D444" s="745"/>
      <c r="E444" s="448"/>
      <c r="F444" s="94" t="s">
        <v>1269</v>
      </c>
      <c r="G444" s="451">
        <v>0.98</v>
      </c>
      <c r="H444" s="451"/>
      <c r="I444" s="451"/>
      <c r="J444" s="451"/>
      <c r="K444" s="583"/>
      <c r="L444" s="602"/>
    </row>
    <row r="445" spans="1:12" ht="15" customHeight="1" x14ac:dyDescent="0.25">
      <c r="A445" s="564"/>
      <c r="B445" s="568"/>
      <c r="C445" s="614"/>
      <c r="D445" s="745"/>
      <c r="E445" s="448"/>
      <c r="F445" s="93" t="s">
        <v>699</v>
      </c>
      <c r="G445" s="523" t="s">
        <v>700</v>
      </c>
      <c r="H445" s="523"/>
      <c r="I445" s="523"/>
      <c r="J445" s="523"/>
      <c r="K445" s="583"/>
      <c r="L445" s="602"/>
    </row>
    <row r="446" spans="1:12" ht="15" customHeight="1" x14ac:dyDescent="0.25">
      <c r="A446" s="564"/>
      <c r="B446" s="568"/>
      <c r="C446" s="614"/>
      <c r="D446" s="745"/>
      <c r="E446" s="448"/>
      <c r="F446" s="93" t="s">
        <v>1181</v>
      </c>
      <c r="G446" s="462" t="s">
        <v>1179</v>
      </c>
      <c r="H446" s="463"/>
      <c r="I446" s="463"/>
      <c r="J446" s="464"/>
      <c r="K446" s="583"/>
      <c r="L446" s="602"/>
    </row>
    <row r="447" spans="1:12" ht="15" customHeight="1" x14ac:dyDescent="0.25">
      <c r="A447" s="564"/>
      <c r="B447" s="568"/>
      <c r="C447" s="614"/>
      <c r="D447" s="745"/>
      <c r="E447" s="448"/>
      <c r="F447" s="94" t="s">
        <v>83</v>
      </c>
      <c r="G447" s="523">
        <v>65</v>
      </c>
      <c r="H447" s="523"/>
      <c r="I447" s="523"/>
      <c r="J447" s="523"/>
      <c r="K447" s="583"/>
      <c r="L447" s="602"/>
    </row>
    <row r="448" spans="1:12" ht="15" customHeight="1" x14ac:dyDescent="0.25">
      <c r="A448" s="564"/>
      <c r="B448" s="568"/>
      <c r="C448" s="614"/>
      <c r="D448" s="745"/>
      <c r="E448" s="448"/>
      <c r="F448" s="94" t="s">
        <v>396</v>
      </c>
      <c r="G448" s="523" t="s">
        <v>1184</v>
      </c>
      <c r="H448" s="523"/>
      <c r="I448" s="523"/>
      <c r="J448" s="523"/>
      <c r="K448" s="583"/>
      <c r="L448" s="602"/>
    </row>
    <row r="449" spans="1:12" ht="15" customHeight="1" x14ac:dyDescent="0.25">
      <c r="A449" s="564"/>
      <c r="B449" s="568"/>
      <c r="C449" s="614"/>
      <c r="D449" s="745"/>
      <c r="E449" s="448"/>
      <c r="F449" s="94" t="s">
        <v>1028</v>
      </c>
      <c r="G449" s="523" t="s">
        <v>912</v>
      </c>
      <c r="H449" s="523"/>
      <c r="I449" s="523"/>
      <c r="J449" s="523"/>
      <c r="K449" s="583"/>
      <c r="L449" s="602"/>
    </row>
    <row r="450" spans="1:12" ht="15" customHeight="1" x14ac:dyDescent="0.25">
      <c r="A450" s="564"/>
      <c r="B450" s="568"/>
      <c r="C450" s="614"/>
      <c r="D450" s="745"/>
      <c r="E450" s="448"/>
      <c r="F450" s="94" t="s">
        <v>1038</v>
      </c>
      <c r="G450" s="523" t="s">
        <v>347</v>
      </c>
      <c r="H450" s="523"/>
      <c r="I450" s="523"/>
      <c r="J450" s="523"/>
      <c r="K450" s="583"/>
      <c r="L450" s="602"/>
    </row>
    <row r="451" spans="1:12" ht="15" customHeight="1" x14ac:dyDescent="0.25">
      <c r="A451" s="564"/>
      <c r="B451" s="568"/>
      <c r="C451" s="614"/>
      <c r="D451" s="745"/>
      <c r="E451" s="448"/>
      <c r="F451" s="148" t="s">
        <v>379</v>
      </c>
      <c r="G451" s="523" t="s">
        <v>399</v>
      </c>
      <c r="H451" s="523"/>
      <c r="I451" s="523"/>
      <c r="J451" s="523"/>
      <c r="K451" s="583"/>
      <c r="L451" s="602"/>
    </row>
    <row r="452" spans="1:12" ht="15" customHeight="1" x14ac:dyDescent="0.25">
      <c r="A452" s="564"/>
      <c r="B452" s="568"/>
      <c r="C452" s="614"/>
      <c r="D452" s="745"/>
      <c r="E452" s="448"/>
      <c r="F452" s="93" t="s">
        <v>701</v>
      </c>
      <c r="G452" s="523">
        <v>100000</v>
      </c>
      <c r="H452" s="523"/>
      <c r="I452" s="523"/>
      <c r="J452" s="523"/>
      <c r="K452" s="583"/>
      <c r="L452" s="602"/>
    </row>
    <row r="453" spans="1:12" ht="15" customHeight="1" x14ac:dyDescent="0.25">
      <c r="A453" s="564"/>
      <c r="B453" s="568"/>
      <c r="C453" s="614"/>
      <c r="D453" s="745"/>
      <c r="E453" s="448"/>
      <c r="F453" s="148" t="s">
        <v>257</v>
      </c>
      <c r="G453" s="523" t="s">
        <v>336</v>
      </c>
      <c r="H453" s="523"/>
      <c r="I453" s="523"/>
      <c r="J453" s="523"/>
      <c r="K453" s="583"/>
      <c r="L453" s="602"/>
    </row>
    <row r="454" spans="1:12" ht="15" customHeight="1" x14ac:dyDescent="0.25">
      <c r="A454" s="564"/>
      <c r="B454" s="568"/>
      <c r="C454" s="614"/>
      <c r="D454" s="745"/>
      <c r="E454" s="448"/>
      <c r="F454" s="148" t="s">
        <v>410</v>
      </c>
      <c r="G454" s="523" t="s">
        <v>411</v>
      </c>
      <c r="H454" s="523"/>
      <c r="I454" s="523"/>
      <c r="J454" s="523"/>
      <c r="K454" s="583"/>
      <c r="L454" s="602"/>
    </row>
    <row r="455" spans="1:12" ht="15" customHeight="1" x14ac:dyDescent="0.25">
      <c r="A455" s="564"/>
      <c r="B455" s="568"/>
      <c r="C455" s="614"/>
      <c r="D455" s="745"/>
      <c r="E455" s="448"/>
      <c r="F455" s="148" t="s">
        <v>412</v>
      </c>
      <c r="G455" s="523" t="s">
        <v>400</v>
      </c>
      <c r="H455" s="523"/>
      <c r="I455" s="523"/>
      <c r="J455" s="523"/>
      <c r="K455" s="583"/>
      <c r="L455" s="602"/>
    </row>
    <row r="456" spans="1:12" ht="15" customHeight="1" x14ac:dyDescent="0.25">
      <c r="A456" s="564"/>
      <c r="B456" s="568"/>
      <c r="C456" s="614"/>
      <c r="D456" s="745"/>
      <c r="E456" s="448"/>
      <c r="F456" s="148" t="s">
        <v>381</v>
      </c>
      <c r="G456" s="523" t="s">
        <v>1296</v>
      </c>
      <c r="H456" s="523"/>
      <c r="I456" s="523"/>
      <c r="J456" s="523"/>
      <c r="K456" s="584">
        <v>5</v>
      </c>
      <c r="L456" s="533">
        <v>55765</v>
      </c>
    </row>
    <row r="457" spans="1:12" ht="15" customHeight="1" x14ac:dyDescent="0.25">
      <c r="A457" s="564"/>
      <c r="B457" s="568"/>
      <c r="C457" s="614"/>
      <c r="D457" s="745"/>
      <c r="E457" s="448"/>
      <c r="F457" s="148" t="s">
        <v>402</v>
      </c>
      <c r="G457" s="523" t="s">
        <v>1297</v>
      </c>
      <c r="H457" s="523"/>
      <c r="I457" s="523"/>
      <c r="J457" s="523"/>
      <c r="K457" s="585"/>
      <c r="L457" s="603" t="e">
        <f>#REF!-#REF!*10%</f>
        <v>#REF!</v>
      </c>
    </row>
    <row r="458" spans="1:12" ht="15" customHeight="1" x14ac:dyDescent="0.25">
      <c r="A458" s="564"/>
      <c r="B458" s="568"/>
      <c r="C458" s="614"/>
      <c r="D458" s="745"/>
      <c r="E458" s="448"/>
      <c r="F458" s="148" t="s">
        <v>403</v>
      </c>
      <c r="G458" s="523" t="s">
        <v>404</v>
      </c>
      <c r="H458" s="523"/>
      <c r="I458" s="523"/>
      <c r="J458" s="523"/>
      <c r="K458" s="585"/>
      <c r="L458" s="603" t="e">
        <f>#REF!-#REF!*10%</f>
        <v>#REF!</v>
      </c>
    </row>
    <row r="459" spans="1:12" ht="15" customHeight="1" x14ac:dyDescent="0.25">
      <c r="A459" s="564"/>
      <c r="B459" s="568"/>
      <c r="C459" s="614"/>
      <c r="D459" s="745"/>
      <c r="E459" s="448"/>
      <c r="F459" s="94" t="s">
        <v>358</v>
      </c>
      <c r="G459" s="523" t="s">
        <v>359</v>
      </c>
      <c r="H459" s="523"/>
      <c r="I459" s="523"/>
      <c r="J459" s="523"/>
      <c r="K459" s="585"/>
      <c r="L459" s="603" t="e">
        <f>#REF!-#REF!*10%</f>
        <v>#REF!</v>
      </c>
    </row>
    <row r="460" spans="1:12" ht="15" customHeight="1" x14ac:dyDescent="0.25">
      <c r="A460" s="564"/>
      <c r="B460" s="568"/>
      <c r="C460" s="614"/>
      <c r="D460" s="745"/>
      <c r="E460" s="448"/>
      <c r="F460" s="148" t="s">
        <v>389</v>
      </c>
      <c r="G460" s="523" t="s">
        <v>390</v>
      </c>
      <c r="H460" s="523"/>
      <c r="I460" s="523"/>
      <c r="J460" s="523"/>
      <c r="K460" s="585"/>
      <c r="L460" s="603" t="e">
        <f>#REF!-#REF!*10%</f>
        <v>#REF!</v>
      </c>
    </row>
    <row r="461" spans="1:12" ht="15" customHeight="1" x14ac:dyDescent="0.25">
      <c r="A461" s="564"/>
      <c r="B461" s="568"/>
      <c r="C461" s="614"/>
      <c r="D461" s="745"/>
      <c r="E461" s="448"/>
      <c r="F461" s="93" t="s">
        <v>704</v>
      </c>
      <c r="G461" s="523" t="s">
        <v>705</v>
      </c>
      <c r="H461" s="523"/>
      <c r="I461" s="523"/>
      <c r="J461" s="523"/>
      <c r="K461" s="585"/>
      <c r="L461" s="603" t="e">
        <f>#REF!-#REF!*10%</f>
        <v>#REF!</v>
      </c>
    </row>
    <row r="462" spans="1:12" ht="15" customHeight="1" x14ac:dyDescent="0.25">
      <c r="A462" s="564"/>
      <c r="B462" s="568"/>
      <c r="C462" s="614"/>
      <c r="D462" s="745"/>
      <c r="E462" s="448"/>
      <c r="F462" s="93" t="s">
        <v>706</v>
      </c>
      <c r="G462" s="523" t="s">
        <v>390</v>
      </c>
      <c r="H462" s="523"/>
      <c r="I462" s="523"/>
      <c r="J462" s="523"/>
      <c r="K462" s="585"/>
      <c r="L462" s="603" t="e">
        <f>#REF!-#REF!*10%</f>
        <v>#REF!</v>
      </c>
    </row>
    <row r="463" spans="1:12" ht="15" customHeight="1" x14ac:dyDescent="0.25">
      <c r="A463" s="564"/>
      <c r="B463" s="568"/>
      <c r="C463" s="614"/>
      <c r="D463" s="745"/>
      <c r="E463" s="448"/>
      <c r="F463" s="93" t="s">
        <v>1271</v>
      </c>
      <c r="G463" s="523" t="s">
        <v>390</v>
      </c>
      <c r="H463" s="523"/>
      <c r="I463" s="523"/>
      <c r="J463" s="523"/>
      <c r="K463" s="585"/>
      <c r="L463" s="603" t="e">
        <f>#REF!-#REF!*10%</f>
        <v>#REF!</v>
      </c>
    </row>
    <row r="464" spans="1:12" ht="15" customHeight="1" x14ac:dyDescent="0.25">
      <c r="A464" s="564"/>
      <c r="B464" s="568"/>
      <c r="C464" s="614"/>
      <c r="D464" s="745"/>
      <c r="E464" s="448"/>
      <c r="F464" s="93" t="s">
        <v>707</v>
      </c>
      <c r="G464" s="523" t="s">
        <v>911</v>
      </c>
      <c r="H464" s="523"/>
      <c r="I464" s="523"/>
      <c r="J464" s="523"/>
      <c r="K464" s="585"/>
      <c r="L464" s="603" t="e">
        <f>#REF!-#REF!*10%</f>
        <v>#REF!</v>
      </c>
    </row>
    <row r="465" spans="1:12" ht="15" customHeight="1" x14ac:dyDescent="0.25">
      <c r="A465" s="564"/>
      <c r="B465" s="568"/>
      <c r="C465" s="614"/>
      <c r="D465" s="745"/>
      <c r="E465" s="448"/>
      <c r="F465" s="93" t="s">
        <v>708</v>
      </c>
      <c r="G465" s="523" t="s">
        <v>390</v>
      </c>
      <c r="H465" s="523"/>
      <c r="I465" s="523"/>
      <c r="J465" s="523"/>
      <c r="K465" s="585"/>
      <c r="L465" s="603" t="e">
        <f>#REF!-#REF!*10%</f>
        <v>#REF!</v>
      </c>
    </row>
    <row r="466" spans="1:12" ht="15" customHeight="1" x14ac:dyDescent="0.25">
      <c r="A466" s="564"/>
      <c r="B466" s="568"/>
      <c r="C466" s="614"/>
      <c r="D466" s="745"/>
      <c r="E466" s="448"/>
      <c r="F466" s="148" t="s">
        <v>377</v>
      </c>
      <c r="G466" s="523" t="s">
        <v>387</v>
      </c>
      <c r="H466" s="523"/>
      <c r="I466" s="523"/>
      <c r="J466" s="523"/>
      <c r="K466" s="585"/>
      <c r="L466" s="603" t="e">
        <f>#REF!-#REF!*10%</f>
        <v>#REF!</v>
      </c>
    </row>
    <row r="467" spans="1:12" ht="15" customHeight="1" x14ac:dyDescent="0.25">
      <c r="A467" s="564"/>
      <c r="B467" s="568"/>
      <c r="C467" s="614"/>
      <c r="D467" s="745"/>
      <c r="E467" s="448"/>
      <c r="F467" s="148" t="s">
        <v>562</v>
      </c>
      <c r="G467" s="523" t="s">
        <v>1024</v>
      </c>
      <c r="H467" s="523"/>
      <c r="I467" s="523"/>
      <c r="J467" s="523"/>
      <c r="K467" s="585"/>
      <c r="L467" s="603" t="e">
        <f>#REF!-#REF!*10%</f>
        <v>#REF!</v>
      </c>
    </row>
    <row r="468" spans="1:12" ht="15" customHeight="1" x14ac:dyDescent="0.25">
      <c r="A468" s="564"/>
      <c r="B468" s="568"/>
      <c r="C468" s="614"/>
      <c r="D468" s="745"/>
      <c r="E468" s="448"/>
      <c r="F468" s="148" t="s">
        <v>570</v>
      </c>
      <c r="G468" s="523" t="s">
        <v>613</v>
      </c>
      <c r="H468" s="523"/>
      <c r="I468" s="523"/>
      <c r="J468" s="523"/>
      <c r="K468" s="585"/>
      <c r="L468" s="603" t="e">
        <f>#REF!-#REF!*10%</f>
        <v>#REF!</v>
      </c>
    </row>
    <row r="469" spans="1:12" ht="15" customHeight="1" x14ac:dyDescent="0.25">
      <c r="A469" s="564"/>
      <c r="B469" s="568"/>
      <c r="C469" s="614"/>
      <c r="D469" s="745"/>
      <c r="E469" s="448"/>
      <c r="F469" s="167" t="s">
        <v>84</v>
      </c>
      <c r="G469" s="465">
        <v>2.5</v>
      </c>
      <c r="H469" s="465"/>
      <c r="I469" s="465"/>
      <c r="J469" s="465"/>
      <c r="K469" s="585"/>
      <c r="L469" s="603" t="e">
        <f>#REF!-#REF!*10%</f>
        <v>#REF!</v>
      </c>
    </row>
    <row r="470" spans="1:12" ht="15" customHeight="1" x14ac:dyDescent="0.25">
      <c r="A470" s="567"/>
      <c r="B470" s="568"/>
      <c r="C470" s="608"/>
      <c r="D470" s="752"/>
      <c r="E470" s="459"/>
      <c r="F470" s="410" t="s">
        <v>1016</v>
      </c>
      <c r="G470" s="492">
        <v>5</v>
      </c>
      <c r="H470" s="492"/>
      <c r="I470" s="492"/>
      <c r="J470" s="492"/>
      <c r="K470" s="720"/>
      <c r="L470" s="721" t="e">
        <f>#REF!-#REF!*10%</f>
        <v>#REF!</v>
      </c>
    </row>
    <row r="471" spans="1:12" ht="27.75" customHeight="1" x14ac:dyDescent="0.25">
      <c r="A471" s="519" t="s">
        <v>1058</v>
      </c>
      <c r="B471" s="519"/>
      <c r="C471" s="519"/>
      <c r="D471" s="519"/>
      <c r="E471" s="519"/>
      <c r="F471" s="519"/>
      <c r="G471" s="519"/>
      <c r="H471" s="519"/>
      <c r="I471" s="519"/>
      <c r="J471" s="519"/>
      <c r="K471" s="519"/>
      <c r="L471" s="519"/>
    </row>
    <row r="472" spans="1:12" ht="15" customHeight="1" x14ac:dyDescent="0.25">
      <c r="A472" s="569">
        <v>1</v>
      </c>
      <c r="B472" s="568"/>
      <c r="C472" s="610" t="s">
        <v>1059</v>
      </c>
      <c r="D472" s="746"/>
      <c r="E472" s="460"/>
      <c r="F472" s="408" t="s">
        <v>81</v>
      </c>
      <c r="G472" s="715" t="s">
        <v>6</v>
      </c>
      <c r="H472" s="715"/>
      <c r="I472" s="715"/>
      <c r="J472" s="715"/>
      <c r="K472" s="713">
        <v>3</v>
      </c>
      <c r="L472" s="439">
        <v>62150</v>
      </c>
    </row>
    <row r="473" spans="1:12" ht="15" customHeight="1" x14ac:dyDescent="0.25">
      <c r="A473" s="564"/>
      <c r="B473" s="568"/>
      <c r="C473" s="614"/>
      <c r="D473" s="745"/>
      <c r="E473" s="448"/>
      <c r="F473" s="94" t="s">
        <v>80</v>
      </c>
      <c r="G473" s="469">
        <v>80</v>
      </c>
      <c r="H473" s="469"/>
      <c r="I473" s="469"/>
      <c r="J473" s="469"/>
      <c r="K473" s="583"/>
      <c r="L473" s="602"/>
    </row>
    <row r="474" spans="1:12" ht="15" customHeight="1" x14ac:dyDescent="0.25">
      <c r="A474" s="564"/>
      <c r="B474" s="568"/>
      <c r="C474" s="614"/>
      <c r="D474" s="745"/>
      <c r="E474" s="448"/>
      <c r="F474" s="94" t="s">
        <v>8</v>
      </c>
      <c r="G474" s="243">
        <v>3000</v>
      </c>
      <c r="H474" s="244">
        <v>4000</v>
      </c>
      <c r="I474" s="246">
        <v>5000</v>
      </c>
      <c r="J474" s="245">
        <v>6000</v>
      </c>
      <c r="K474" s="583"/>
      <c r="L474" s="602"/>
    </row>
    <row r="475" spans="1:12" ht="15" customHeight="1" x14ac:dyDescent="0.25">
      <c r="A475" s="564"/>
      <c r="B475" s="568"/>
      <c r="C475" s="614"/>
      <c r="D475" s="745"/>
      <c r="E475" s="448"/>
      <c r="F475" s="94" t="s">
        <v>817</v>
      </c>
      <c r="G475" s="243">
        <f>G473*88</f>
        <v>7040</v>
      </c>
      <c r="H475" s="244">
        <f>G473*99</f>
        <v>7920</v>
      </c>
      <c r="I475" s="246">
        <f>G473*110</f>
        <v>8800</v>
      </c>
      <c r="J475" s="245">
        <f>G473*114</f>
        <v>9120</v>
      </c>
      <c r="K475" s="583"/>
      <c r="L475" s="602"/>
    </row>
    <row r="476" spans="1:12" ht="15" customHeight="1" x14ac:dyDescent="0.25">
      <c r="A476" s="564"/>
      <c r="B476" s="568"/>
      <c r="C476" s="614"/>
      <c r="D476" s="745"/>
      <c r="E476" s="448"/>
      <c r="F476" s="94" t="s">
        <v>1269</v>
      </c>
      <c r="G476" s="451">
        <v>0.98</v>
      </c>
      <c r="H476" s="451"/>
      <c r="I476" s="451"/>
      <c r="J476" s="451"/>
      <c r="K476" s="583"/>
      <c r="L476" s="602"/>
    </row>
    <row r="477" spans="1:12" ht="15" customHeight="1" x14ac:dyDescent="0.25">
      <c r="A477" s="564"/>
      <c r="B477" s="568"/>
      <c r="C477" s="614"/>
      <c r="D477" s="745"/>
      <c r="E477" s="448"/>
      <c r="F477" s="93" t="s">
        <v>699</v>
      </c>
      <c r="G477" s="523" t="s">
        <v>700</v>
      </c>
      <c r="H477" s="523"/>
      <c r="I477" s="523"/>
      <c r="J477" s="523"/>
      <c r="K477" s="583"/>
      <c r="L477" s="602"/>
    </row>
    <row r="478" spans="1:12" ht="15" customHeight="1" x14ac:dyDescent="0.25">
      <c r="A478" s="564"/>
      <c r="B478" s="568"/>
      <c r="C478" s="614"/>
      <c r="D478" s="745"/>
      <c r="E478" s="448"/>
      <c r="F478" s="93" t="s">
        <v>1181</v>
      </c>
      <c r="G478" s="462" t="s">
        <v>1179</v>
      </c>
      <c r="H478" s="463"/>
      <c r="I478" s="463"/>
      <c r="J478" s="464"/>
      <c r="K478" s="583"/>
      <c r="L478" s="602"/>
    </row>
    <row r="479" spans="1:12" ht="15" customHeight="1" x14ac:dyDescent="0.25">
      <c r="A479" s="564"/>
      <c r="B479" s="568"/>
      <c r="C479" s="614"/>
      <c r="D479" s="745"/>
      <c r="E479" s="448"/>
      <c r="F479" s="94" t="s">
        <v>83</v>
      </c>
      <c r="G479" s="523">
        <v>65</v>
      </c>
      <c r="H479" s="523"/>
      <c r="I479" s="523"/>
      <c r="J479" s="523"/>
      <c r="K479" s="583"/>
      <c r="L479" s="602"/>
    </row>
    <row r="480" spans="1:12" ht="15" customHeight="1" x14ac:dyDescent="0.25">
      <c r="A480" s="564"/>
      <c r="B480" s="568"/>
      <c r="C480" s="614"/>
      <c r="D480" s="745"/>
      <c r="E480" s="448"/>
      <c r="F480" s="94" t="s">
        <v>396</v>
      </c>
      <c r="G480" s="523" t="s">
        <v>1184</v>
      </c>
      <c r="H480" s="523"/>
      <c r="I480" s="523"/>
      <c r="J480" s="523"/>
      <c r="K480" s="583"/>
      <c r="L480" s="602"/>
    </row>
    <row r="481" spans="1:12" ht="15" customHeight="1" x14ac:dyDescent="0.25">
      <c r="A481" s="564"/>
      <c r="B481" s="568"/>
      <c r="C481" s="614"/>
      <c r="D481" s="745"/>
      <c r="E481" s="448"/>
      <c r="F481" s="94" t="s">
        <v>1028</v>
      </c>
      <c r="G481" s="523" t="s">
        <v>912</v>
      </c>
      <c r="H481" s="523"/>
      <c r="I481" s="523"/>
      <c r="J481" s="523"/>
      <c r="K481" s="583"/>
      <c r="L481" s="602"/>
    </row>
    <row r="482" spans="1:12" ht="15" customHeight="1" x14ac:dyDescent="0.25">
      <c r="A482" s="564"/>
      <c r="B482" s="568"/>
      <c r="C482" s="614"/>
      <c r="D482" s="745"/>
      <c r="E482" s="448"/>
      <c r="F482" s="94" t="s">
        <v>1038</v>
      </c>
      <c r="G482" s="523" t="s">
        <v>347</v>
      </c>
      <c r="H482" s="523"/>
      <c r="I482" s="523"/>
      <c r="J482" s="523"/>
      <c r="K482" s="583"/>
      <c r="L482" s="602"/>
    </row>
    <row r="483" spans="1:12" ht="15" customHeight="1" x14ac:dyDescent="0.25">
      <c r="A483" s="564"/>
      <c r="B483" s="568"/>
      <c r="C483" s="614"/>
      <c r="D483" s="745"/>
      <c r="E483" s="448"/>
      <c r="F483" s="148" t="s">
        <v>379</v>
      </c>
      <c r="G483" s="523" t="s">
        <v>399</v>
      </c>
      <c r="H483" s="523"/>
      <c r="I483" s="523"/>
      <c r="J483" s="523"/>
      <c r="K483" s="583"/>
      <c r="L483" s="602"/>
    </row>
    <row r="484" spans="1:12" ht="15" customHeight="1" x14ac:dyDescent="0.25">
      <c r="A484" s="564"/>
      <c r="B484" s="568"/>
      <c r="C484" s="614"/>
      <c r="D484" s="745"/>
      <c r="E484" s="448"/>
      <c r="F484" s="93" t="s">
        <v>701</v>
      </c>
      <c r="G484" s="523">
        <v>100000</v>
      </c>
      <c r="H484" s="523"/>
      <c r="I484" s="523"/>
      <c r="J484" s="523"/>
      <c r="K484" s="583"/>
      <c r="L484" s="602"/>
    </row>
    <row r="485" spans="1:12" ht="15" customHeight="1" x14ac:dyDescent="0.25">
      <c r="A485" s="564"/>
      <c r="B485" s="568"/>
      <c r="C485" s="614"/>
      <c r="D485" s="745"/>
      <c r="E485" s="448"/>
      <c r="F485" s="148" t="s">
        <v>257</v>
      </c>
      <c r="G485" s="523" t="s">
        <v>336</v>
      </c>
      <c r="H485" s="523"/>
      <c r="I485" s="523"/>
      <c r="J485" s="523"/>
      <c r="K485" s="583"/>
      <c r="L485" s="602"/>
    </row>
    <row r="486" spans="1:12" ht="15" customHeight="1" x14ac:dyDescent="0.25">
      <c r="A486" s="564"/>
      <c r="B486" s="568"/>
      <c r="C486" s="614"/>
      <c r="D486" s="745"/>
      <c r="E486" s="448"/>
      <c r="F486" s="148" t="s">
        <v>410</v>
      </c>
      <c r="G486" s="523" t="s">
        <v>411</v>
      </c>
      <c r="H486" s="523"/>
      <c r="I486" s="523"/>
      <c r="J486" s="523"/>
      <c r="K486" s="583"/>
      <c r="L486" s="602"/>
    </row>
    <row r="487" spans="1:12" ht="15" customHeight="1" x14ac:dyDescent="0.25">
      <c r="A487" s="564"/>
      <c r="B487" s="568"/>
      <c r="C487" s="614"/>
      <c r="D487" s="745"/>
      <c r="E487" s="448"/>
      <c r="F487" s="148" t="s">
        <v>412</v>
      </c>
      <c r="G487" s="523" t="s">
        <v>400</v>
      </c>
      <c r="H487" s="523"/>
      <c r="I487" s="523"/>
      <c r="J487" s="523"/>
      <c r="K487" s="583"/>
      <c r="L487" s="602"/>
    </row>
    <row r="488" spans="1:12" ht="15" customHeight="1" x14ac:dyDescent="0.25">
      <c r="A488" s="564"/>
      <c r="B488" s="568"/>
      <c r="C488" s="614"/>
      <c r="D488" s="745"/>
      <c r="E488" s="448"/>
      <c r="F488" s="148" t="s">
        <v>381</v>
      </c>
      <c r="G488" s="523" t="s">
        <v>1296</v>
      </c>
      <c r="H488" s="523"/>
      <c r="I488" s="523"/>
      <c r="J488" s="523"/>
      <c r="K488" s="584">
        <v>5</v>
      </c>
      <c r="L488" s="533">
        <v>66501</v>
      </c>
    </row>
    <row r="489" spans="1:12" ht="15" customHeight="1" x14ac:dyDescent="0.25">
      <c r="A489" s="564"/>
      <c r="B489" s="568"/>
      <c r="C489" s="614"/>
      <c r="D489" s="745"/>
      <c r="E489" s="448"/>
      <c r="F489" s="148" t="s">
        <v>402</v>
      </c>
      <c r="G489" s="523" t="s">
        <v>1297</v>
      </c>
      <c r="H489" s="523"/>
      <c r="I489" s="523"/>
      <c r="J489" s="523"/>
      <c r="K489" s="585"/>
      <c r="L489" s="603" t="e">
        <f>#REF!-#REF!*10%</f>
        <v>#REF!</v>
      </c>
    </row>
    <row r="490" spans="1:12" ht="15" customHeight="1" x14ac:dyDescent="0.25">
      <c r="A490" s="564"/>
      <c r="B490" s="568"/>
      <c r="C490" s="614"/>
      <c r="D490" s="745"/>
      <c r="E490" s="448"/>
      <c r="F490" s="148" t="s">
        <v>403</v>
      </c>
      <c r="G490" s="523" t="s">
        <v>404</v>
      </c>
      <c r="H490" s="523"/>
      <c r="I490" s="523"/>
      <c r="J490" s="523"/>
      <c r="K490" s="585"/>
      <c r="L490" s="603" t="e">
        <f>#REF!-#REF!*10%</f>
        <v>#REF!</v>
      </c>
    </row>
    <row r="491" spans="1:12" ht="15" customHeight="1" x14ac:dyDescent="0.25">
      <c r="A491" s="564"/>
      <c r="B491" s="568"/>
      <c r="C491" s="614"/>
      <c r="D491" s="745"/>
      <c r="E491" s="448"/>
      <c r="F491" s="94" t="s">
        <v>358</v>
      </c>
      <c r="G491" s="523" t="s">
        <v>359</v>
      </c>
      <c r="H491" s="523"/>
      <c r="I491" s="523"/>
      <c r="J491" s="523"/>
      <c r="K491" s="585"/>
      <c r="L491" s="603" t="e">
        <f>#REF!-#REF!*10%</f>
        <v>#REF!</v>
      </c>
    </row>
    <row r="492" spans="1:12" ht="15" customHeight="1" x14ac:dyDescent="0.25">
      <c r="A492" s="564"/>
      <c r="B492" s="568"/>
      <c r="C492" s="614"/>
      <c r="D492" s="745"/>
      <c r="E492" s="448"/>
      <c r="F492" s="148" t="s">
        <v>389</v>
      </c>
      <c r="G492" s="523" t="s">
        <v>390</v>
      </c>
      <c r="H492" s="523"/>
      <c r="I492" s="523"/>
      <c r="J492" s="523"/>
      <c r="K492" s="585"/>
      <c r="L492" s="603" t="e">
        <f>#REF!-#REF!*10%</f>
        <v>#REF!</v>
      </c>
    </row>
    <row r="493" spans="1:12" ht="15" customHeight="1" x14ac:dyDescent="0.25">
      <c r="A493" s="564"/>
      <c r="B493" s="568"/>
      <c r="C493" s="614"/>
      <c r="D493" s="745"/>
      <c r="E493" s="448"/>
      <c r="F493" s="93" t="s">
        <v>704</v>
      </c>
      <c r="G493" s="523" t="s">
        <v>705</v>
      </c>
      <c r="H493" s="523"/>
      <c r="I493" s="523"/>
      <c r="J493" s="523"/>
      <c r="K493" s="585"/>
      <c r="L493" s="603" t="e">
        <f>#REF!-#REF!*10%</f>
        <v>#REF!</v>
      </c>
    </row>
    <row r="494" spans="1:12" ht="15" customHeight="1" x14ac:dyDescent="0.25">
      <c r="A494" s="564"/>
      <c r="B494" s="568"/>
      <c r="C494" s="614"/>
      <c r="D494" s="745"/>
      <c r="E494" s="448"/>
      <c r="F494" s="93" t="s">
        <v>706</v>
      </c>
      <c r="G494" s="523" t="s">
        <v>390</v>
      </c>
      <c r="H494" s="523"/>
      <c r="I494" s="523"/>
      <c r="J494" s="523"/>
      <c r="K494" s="585"/>
      <c r="L494" s="603" t="e">
        <f>#REF!-#REF!*10%</f>
        <v>#REF!</v>
      </c>
    </row>
    <row r="495" spans="1:12" ht="15" customHeight="1" x14ac:dyDescent="0.25">
      <c r="A495" s="564"/>
      <c r="B495" s="568"/>
      <c r="C495" s="614"/>
      <c r="D495" s="745"/>
      <c r="E495" s="448"/>
      <c r="F495" s="93" t="s">
        <v>1271</v>
      </c>
      <c r="G495" s="523" t="s">
        <v>390</v>
      </c>
      <c r="H495" s="523"/>
      <c r="I495" s="523"/>
      <c r="J495" s="523"/>
      <c r="K495" s="585"/>
      <c r="L495" s="603" t="e">
        <f>#REF!-#REF!*10%</f>
        <v>#REF!</v>
      </c>
    </row>
    <row r="496" spans="1:12" ht="15" customHeight="1" x14ac:dyDescent="0.25">
      <c r="A496" s="564"/>
      <c r="B496" s="568"/>
      <c r="C496" s="614"/>
      <c r="D496" s="745"/>
      <c r="E496" s="448"/>
      <c r="F496" s="93" t="s">
        <v>707</v>
      </c>
      <c r="G496" s="523" t="s">
        <v>911</v>
      </c>
      <c r="H496" s="523"/>
      <c r="I496" s="523"/>
      <c r="J496" s="523"/>
      <c r="K496" s="585"/>
      <c r="L496" s="603" t="e">
        <f>#REF!-#REF!*10%</f>
        <v>#REF!</v>
      </c>
    </row>
    <row r="497" spans="1:12" ht="15" customHeight="1" x14ac:dyDescent="0.25">
      <c r="A497" s="564"/>
      <c r="B497" s="568"/>
      <c r="C497" s="614"/>
      <c r="D497" s="745"/>
      <c r="E497" s="448"/>
      <c r="F497" s="93" t="s">
        <v>708</v>
      </c>
      <c r="G497" s="523" t="s">
        <v>390</v>
      </c>
      <c r="H497" s="523"/>
      <c r="I497" s="523"/>
      <c r="J497" s="523"/>
      <c r="K497" s="585"/>
      <c r="L497" s="603" t="e">
        <f>#REF!-#REF!*10%</f>
        <v>#REF!</v>
      </c>
    </row>
    <row r="498" spans="1:12" ht="15" customHeight="1" x14ac:dyDescent="0.25">
      <c r="A498" s="564"/>
      <c r="B498" s="568"/>
      <c r="C498" s="614"/>
      <c r="D498" s="745"/>
      <c r="E498" s="448"/>
      <c r="F498" s="148" t="s">
        <v>377</v>
      </c>
      <c r="G498" s="523" t="s">
        <v>387</v>
      </c>
      <c r="H498" s="523"/>
      <c r="I498" s="523"/>
      <c r="J498" s="523"/>
      <c r="K498" s="585"/>
      <c r="L498" s="603" t="e">
        <f>#REF!-#REF!*10%</f>
        <v>#REF!</v>
      </c>
    </row>
    <row r="499" spans="1:12" ht="15" customHeight="1" x14ac:dyDescent="0.25">
      <c r="A499" s="564"/>
      <c r="B499" s="568"/>
      <c r="C499" s="614"/>
      <c r="D499" s="745"/>
      <c r="E499" s="448"/>
      <c r="F499" s="148" t="s">
        <v>562</v>
      </c>
      <c r="G499" s="523" t="s">
        <v>1024</v>
      </c>
      <c r="H499" s="523"/>
      <c r="I499" s="523"/>
      <c r="J499" s="523"/>
      <c r="K499" s="585"/>
      <c r="L499" s="603" t="e">
        <f>#REF!-#REF!*10%</f>
        <v>#REF!</v>
      </c>
    </row>
    <row r="500" spans="1:12" ht="15" customHeight="1" x14ac:dyDescent="0.25">
      <c r="A500" s="564"/>
      <c r="B500" s="568"/>
      <c r="C500" s="614"/>
      <c r="D500" s="745"/>
      <c r="E500" s="448"/>
      <c r="F500" s="148" t="s">
        <v>570</v>
      </c>
      <c r="G500" s="523" t="s">
        <v>613</v>
      </c>
      <c r="H500" s="523"/>
      <c r="I500" s="523"/>
      <c r="J500" s="523"/>
      <c r="K500" s="585"/>
      <c r="L500" s="603" t="e">
        <f>#REF!-#REF!*10%</f>
        <v>#REF!</v>
      </c>
    </row>
    <row r="501" spans="1:12" ht="15" customHeight="1" x14ac:dyDescent="0.25">
      <c r="A501" s="564"/>
      <c r="B501" s="568"/>
      <c r="C501" s="614"/>
      <c r="D501" s="745"/>
      <c r="E501" s="448"/>
      <c r="F501" s="167" t="s">
        <v>84</v>
      </c>
      <c r="G501" s="465">
        <v>2.5</v>
      </c>
      <c r="H501" s="465"/>
      <c r="I501" s="465"/>
      <c r="J501" s="465"/>
      <c r="K501" s="585"/>
      <c r="L501" s="603" t="e">
        <f>#REF!-#REF!*10%</f>
        <v>#REF!</v>
      </c>
    </row>
    <row r="502" spans="1:12" ht="15" customHeight="1" x14ac:dyDescent="0.25">
      <c r="A502" s="564"/>
      <c r="B502" s="569"/>
      <c r="C502" s="614"/>
      <c r="D502" s="745"/>
      <c r="E502" s="448"/>
      <c r="F502" s="136" t="s">
        <v>1016</v>
      </c>
      <c r="G502" s="454">
        <v>5</v>
      </c>
      <c r="H502" s="454"/>
      <c r="I502" s="454"/>
      <c r="J502" s="454"/>
      <c r="K502" s="585"/>
      <c r="L502" s="603" t="e">
        <f>#REF!-#REF!*10%</f>
        <v>#REF!</v>
      </c>
    </row>
    <row r="503" spans="1:12" ht="15" customHeight="1" x14ac:dyDescent="0.25">
      <c r="A503" s="564">
        <v>2</v>
      </c>
      <c r="B503" s="567"/>
      <c r="C503" s="614" t="s">
        <v>1060</v>
      </c>
      <c r="D503" s="745"/>
      <c r="E503" s="448"/>
      <c r="F503" s="94" t="s">
        <v>81</v>
      </c>
      <c r="G503" s="523" t="s">
        <v>6</v>
      </c>
      <c r="H503" s="523"/>
      <c r="I503" s="523"/>
      <c r="J503" s="523"/>
      <c r="K503" s="501">
        <v>3</v>
      </c>
      <c r="L503" s="716">
        <v>62987</v>
      </c>
    </row>
    <row r="504" spans="1:12" ht="15" customHeight="1" x14ac:dyDescent="0.25">
      <c r="A504" s="564"/>
      <c r="B504" s="568"/>
      <c r="C504" s="614"/>
      <c r="D504" s="745"/>
      <c r="E504" s="448"/>
      <c r="F504" s="94" t="s">
        <v>80</v>
      </c>
      <c r="G504" s="469">
        <v>120</v>
      </c>
      <c r="H504" s="469"/>
      <c r="I504" s="469"/>
      <c r="J504" s="469"/>
      <c r="K504" s="583"/>
      <c r="L504" s="602"/>
    </row>
    <row r="505" spans="1:12" ht="15" customHeight="1" x14ac:dyDescent="0.25">
      <c r="A505" s="564"/>
      <c r="B505" s="568"/>
      <c r="C505" s="614"/>
      <c r="D505" s="745"/>
      <c r="E505" s="448"/>
      <c r="F505" s="94" t="s">
        <v>8</v>
      </c>
      <c r="G505" s="243">
        <v>3000</v>
      </c>
      <c r="H505" s="244">
        <v>4000</v>
      </c>
      <c r="I505" s="246">
        <v>5000</v>
      </c>
      <c r="J505" s="245">
        <v>6000</v>
      </c>
      <c r="K505" s="583"/>
      <c r="L505" s="602"/>
    </row>
    <row r="506" spans="1:12" ht="15" customHeight="1" x14ac:dyDescent="0.25">
      <c r="A506" s="564"/>
      <c r="B506" s="568"/>
      <c r="C506" s="614"/>
      <c r="D506" s="745"/>
      <c r="E506" s="448"/>
      <c r="F506" s="94" t="s">
        <v>817</v>
      </c>
      <c r="G506" s="243">
        <f>G504*88</f>
        <v>10560</v>
      </c>
      <c r="H506" s="244">
        <f>G504*99</f>
        <v>11880</v>
      </c>
      <c r="I506" s="246">
        <f>G504*110</f>
        <v>13200</v>
      </c>
      <c r="J506" s="245">
        <f>G504*114</f>
        <v>13680</v>
      </c>
      <c r="K506" s="583"/>
      <c r="L506" s="602"/>
    </row>
    <row r="507" spans="1:12" ht="15" customHeight="1" x14ac:dyDescent="0.25">
      <c r="A507" s="564"/>
      <c r="B507" s="568"/>
      <c r="C507" s="614"/>
      <c r="D507" s="745"/>
      <c r="E507" s="448"/>
      <c r="F507" s="94" t="s">
        <v>1269</v>
      </c>
      <c r="G507" s="451">
        <v>0.98</v>
      </c>
      <c r="H507" s="451"/>
      <c r="I507" s="451"/>
      <c r="J507" s="451"/>
      <c r="K507" s="583"/>
      <c r="L507" s="602"/>
    </row>
    <row r="508" spans="1:12" ht="15" customHeight="1" x14ac:dyDescent="0.25">
      <c r="A508" s="564"/>
      <c r="B508" s="568"/>
      <c r="C508" s="614"/>
      <c r="D508" s="745"/>
      <c r="E508" s="448"/>
      <c r="F508" s="93" t="s">
        <v>699</v>
      </c>
      <c r="G508" s="523" t="s">
        <v>700</v>
      </c>
      <c r="H508" s="523"/>
      <c r="I508" s="523"/>
      <c r="J508" s="523"/>
      <c r="K508" s="583"/>
      <c r="L508" s="602"/>
    </row>
    <row r="509" spans="1:12" ht="15" customHeight="1" x14ac:dyDescent="0.25">
      <c r="A509" s="564"/>
      <c r="B509" s="568"/>
      <c r="C509" s="614"/>
      <c r="D509" s="745"/>
      <c r="E509" s="448"/>
      <c r="F509" s="93" t="s">
        <v>1181</v>
      </c>
      <c r="G509" s="462" t="s">
        <v>1179</v>
      </c>
      <c r="H509" s="463"/>
      <c r="I509" s="463"/>
      <c r="J509" s="464"/>
      <c r="K509" s="583"/>
      <c r="L509" s="602"/>
    </row>
    <row r="510" spans="1:12" ht="15" customHeight="1" x14ac:dyDescent="0.25">
      <c r="A510" s="564"/>
      <c r="B510" s="568"/>
      <c r="C510" s="614"/>
      <c r="D510" s="745"/>
      <c r="E510" s="448"/>
      <c r="F510" s="94" t="s">
        <v>83</v>
      </c>
      <c r="G510" s="523">
        <v>65</v>
      </c>
      <c r="H510" s="523"/>
      <c r="I510" s="523"/>
      <c r="J510" s="523"/>
      <c r="K510" s="583"/>
      <c r="L510" s="602"/>
    </row>
    <row r="511" spans="1:12" ht="15" customHeight="1" x14ac:dyDescent="0.25">
      <c r="A511" s="564"/>
      <c r="B511" s="568"/>
      <c r="C511" s="614"/>
      <c r="D511" s="745"/>
      <c r="E511" s="448"/>
      <c r="F511" s="94" t="s">
        <v>396</v>
      </c>
      <c r="G511" s="523" t="s">
        <v>1184</v>
      </c>
      <c r="H511" s="523"/>
      <c r="I511" s="523"/>
      <c r="J511" s="523"/>
      <c r="K511" s="583"/>
      <c r="L511" s="602"/>
    </row>
    <row r="512" spans="1:12" ht="15" customHeight="1" x14ac:dyDescent="0.25">
      <c r="A512" s="564"/>
      <c r="B512" s="568"/>
      <c r="C512" s="614"/>
      <c r="D512" s="745"/>
      <c r="E512" s="448"/>
      <c r="F512" s="94" t="s">
        <v>1028</v>
      </c>
      <c r="G512" s="523" t="s">
        <v>912</v>
      </c>
      <c r="H512" s="523"/>
      <c r="I512" s="523"/>
      <c r="J512" s="523"/>
      <c r="K512" s="583"/>
      <c r="L512" s="602"/>
    </row>
    <row r="513" spans="1:12" ht="15" customHeight="1" x14ac:dyDescent="0.25">
      <c r="A513" s="564"/>
      <c r="B513" s="568"/>
      <c r="C513" s="614"/>
      <c r="D513" s="745"/>
      <c r="E513" s="448"/>
      <c r="F513" s="94" t="s">
        <v>1038</v>
      </c>
      <c r="G513" s="523" t="s">
        <v>347</v>
      </c>
      <c r="H513" s="523"/>
      <c r="I513" s="523"/>
      <c r="J513" s="523"/>
      <c r="K513" s="583"/>
      <c r="L513" s="602"/>
    </row>
    <row r="514" spans="1:12" ht="15" customHeight="1" x14ac:dyDescent="0.25">
      <c r="A514" s="564"/>
      <c r="B514" s="568"/>
      <c r="C514" s="614"/>
      <c r="D514" s="745"/>
      <c r="E514" s="448"/>
      <c r="F514" s="148" t="s">
        <v>379</v>
      </c>
      <c r="G514" s="523" t="s">
        <v>399</v>
      </c>
      <c r="H514" s="523"/>
      <c r="I514" s="523"/>
      <c r="J514" s="523"/>
      <c r="K514" s="583"/>
      <c r="L514" s="602"/>
    </row>
    <row r="515" spans="1:12" ht="15" customHeight="1" x14ac:dyDescent="0.25">
      <c r="A515" s="564"/>
      <c r="B515" s="568"/>
      <c r="C515" s="614"/>
      <c r="D515" s="745"/>
      <c r="E515" s="448"/>
      <c r="F515" s="93" t="s">
        <v>701</v>
      </c>
      <c r="G515" s="523">
        <v>100000</v>
      </c>
      <c r="H515" s="523"/>
      <c r="I515" s="523"/>
      <c r="J515" s="523"/>
      <c r="K515" s="583"/>
      <c r="L515" s="602"/>
    </row>
    <row r="516" spans="1:12" ht="15" customHeight="1" x14ac:dyDescent="0.25">
      <c r="A516" s="564"/>
      <c r="B516" s="568"/>
      <c r="C516" s="614"/>
      <c r="D516" s="745"/>
      <c r="E516" s="448"/>
      <c r="F516" s="148" t="s">
        <v>257</v>
      </c>
      <c r="G516" s="523" t="s">
        <v>336</v>
      </c>
      <c r="H516" s="523"/>
      <c r="I516" s="523"/>
      <c r="J516" s="523"/>
      <c r="K516" s="583"/>
      <c r="L516" s="602"/>
    </row>
    <row r="517" spans="1:12" ht="15" customHeight="1" x14ac:dyDescent="0.25">
      <c r="A517" s="564"/>
      <c r="B517" s="568"/>
      <c r="C517" s="614"/>
      <c r="D517" s="745"/>
      <c r="E517" s="448"/>
      <c r="F517" s="148" t="s">
        <v>410</v>
      </c>
      <c r="G517" s="523" t="s">
        <v>411</v>
      </c>
      <c r="H517" s="523"/>
      <c r="I517" s="523"/>
      <c r="J517" s="523"/>
      <c r="K517" s="583"/>
      <c r="L517" s="602"/>
    </row>
    <row r="518" spans="1:12" ht="15" customHeight="1" x14ac:dyDescent="0.25">
      <c r="A518" s="564"/>
      <c r="B518" s="568"/>
      <c r="C518" s="614"/>
      <c r="D518" s="745"/>
      <c r="E518" s="448"/>
      <c r="F518" s="148" t="s">
        <v>412</v>
      </c>
      <c r="G518" s="523" t="s">
        <v>400</v>
      </c>
      <c r="H518" s="523"/>
      <c r="I518" s="523"/>
      <c r="J518" s="523"/>
      <c r="K518" s="583"/>
      <c r="L518" s="602"/>
    </row>
    <row r="519" spans="1:12" ht="15" customHeight="1" x14ac:dyDescent="0.25">
      <c r="A519" s="564"/>
      <c r="B519" s="568"/>
      <c r="C519" s="614"/>
      <c r="D519" s="745"/>
      <c r="E519" s="448"/>
      <c r="F519" s="148" t="s">
        <v>381</v>
      </c>
      <c r="G519" s="523" t="s">
        <v>1296</v>
      </c>
      <c r="H519" s="523"/>
      <c r="I519" s="523"/>
      <c r="J519" s="523"/>
      <c r="K519" s="584">
        <v>5</v>
      </c>
      <c r="L519" s="533">
        <v>67397</v>
      </c>
    </row>
    <row r="520" spans="1:12" ht="15" customHeight="1" x14ac:dyDescent="0.25">
      <c r="A520" s="564"/>
      <c r="B520" s="568"/>
      <c r="C520" s="614"/>
      <c r="D520" s="745"/>
      <c r="E520" s="448"/>
      <c r="F520" s="148" t="s">
        <v>402</v>
      </c>
      <c r="G520" s="523" t="s">
        <v>1297</v>
      </c>
      <c r="H520" s="523"/>
      <c r="I520" s="523"/>
      <c r="J520" s="523"/>
      <c r="K520" s="585"/>
      <c r="L520" s="603" t="e">
        <f>#REF!-#REF!*10%</f>
        <v>#REF!</v>
      </c>
    </row>
    <row r="521" spans="1:12" ht="15" customHeight="1" x14ac:dyDescent="0.25">
      <c r="A521" s="564"/>
      <c r="B521" s="568"/>
      <c r="C521" s="614"/>
      <c r="D521" s="745"/>
      <c r="E521" s="448"/>
      <c r="F521" s="148" t="s">
        <v>403</v>
      </c>
      <c r="G521" s="523" t="s">
        <v>404</v>
      </c>
      <c r="H521" s="523"/>
      <c r="I521" s="523"/>
      <c r="J521" s="523"/>
      <c r="K521" s="585"/>
      <c r="L521" s="603" t="e">
        <f>#REF!-#REF!*10%</f>
        <v>#REF!</v>
      </c>
    </row>
    <row r="522" spans="1:12" ht="15" customHeight="1" x14ac:dyDescent="0.25">
      <c r="A522" s="564"/>
      <c r="B522" s="568"/>
      <c r="C522" s="614"/>
      <c r="D522" s="745"/>
      <c r="E522" s="448"/>
      <c r="F522" s="94" t="s">
        <v>358</v>
      </c>
      <c r="G522" s="523" t="s">
        <v>359</v>
      </c>
      <c r="H522" s="523"/>
      <c r="I522" s="523"/>
      <c r="J522" s="523"/>
      <c r="K522" s="585"/>
      <c r="L522" s="603" t="e">
        <f>#REF!-#REF!*10%</f>
        <v>#REF!</v>
      </c>
    </row>
    <row r="523" spans="1:12" ht="15" customHeight="1" x14ac:dyDescent="0.25">
      <c r="A523" s="564"/>
      <c r="B523" s="568"/>
      <c r="C523" s="614"/>
      <c r="D523" s="745"/>
      <c r="E523" s="448"/>
      <c r="F523" s="148" t="s">
        <v>389</v>
      </c>
      <c r="G523" s="523" t="s">
        <v>390</v>
      </c>
      <c r="H523" s="523"/>
      <c r="I523" s="523"/>
      <c r="J523" s="523"/>
      <c r="K523" s="585"/>
      <c r="L523" s="603" t="e">
        <f>#REF!-#REF!*10%</f>
        <v>#REF!</v>
      </c>
    </row>
    <row r="524" spans="1:12" ht="15" customHeight="1" x14ac:dyDescent="0.25">
      <c r="A524" s="564"/>
      <c r="B524" s="568"/>
      <c r="C524" s="614"/>
      <c r="D524" s="745"/>
      <c r="E524" s="448"/>
      <c r="F524" s="93" t="s">
        <v>704</v>
      </c>
      <c r="G524" s="523" t="s">
        <v>705</v>
      </c>
      <c r="H524" s="523"/>
      <c r="I524" s="523"/>
      <c r="J524" s="523"/>
      <c r="K524" s="585"/>
      <c r="L524" s="603" t="e">
        <f>#REF!-#REF!*10%</f>
        <v>#REF!</v>
      </c>
    </row>
    <row r="525" spans="1:12" ht="15" customHeight="1" x14ac:dyDescent="0.25">
      <c r="A525" s="564"/>
      <c r="B525" s="568"/>
      <c r="C525" s="614"/>
      <c r="D525" s="745"/>
      <c r="E525" s="448"/>
      <c r="F525" s="93" t="s">
        <v>706</v>
      </c>
      <c r="G525" s="523" t="s">
        <v>390</v>
      </c>
      <c r="H525" s="523"/>
      <c r="I525" s="523"/>
      <c r="J525" s="523"/>
      <c r="K525" s="585"/>
      <c r="L525" s="603" t="e">
        <f>#REF!-#REF!*10%</f>
        <v>#REF!</v>
      </c>
    </row>
    <row r="526" spans="1:12" ht="15" customHeight="1" x14ac:dyDescent="0.25">
      <c r="A526" s="564"/>
      <c r="B526" s="568"/>
      <c r="C526" s="614"/>
      <c r="D526" s="745"/>
      <c r="E526" s="448"/>
      <c r="F526" s="93" t="s">
        <v>1271</v>
      </c>
      <c r="G526" s="523" t="s">
        <v>390</v>
      </c>
      <c r="H526" s="523"/>
      <c r="I526" s="523"/>
      <c r="J526" s="523"/>
      <c r="K526" s="585"/>
      <c r="L526" s="603" t="e">
        <f>#REF!-#REF!*10%</f>
        <v>#REF!</v>
      </c>
    </row>
    <row r="527" spans="1:12" ht="15" customHeight="1" x14ac:dyDescent="0.25">
      <c r="A527" s="564"/>
      <c r="B527" s="568"/>
      <c r="C527" s="614"/>
      <c r="D527" s="745"/>
      <c r="E527" s="448"/>
      <c r="F527" s="93" t="s">
        <v>707</v>
      </c>
      <c r="G527" s="523" t="s">
        <v>911</v>
      </c>
      <c r="H527" s="523"/>
      <c r="I527" s="523"/>
      <c r="J527" s="523"/>
      <c r="K527" s="585"/>
      <c r="L527" s="603" t="e">
        <f>#REF!-#REF!*10%</f>
        <v>#REF!</v>
      </c>
    </row>
    <row r="528" spans="1:12" ht="15" customHeight="1" x14ac:dyDescent="0.25">
      <c r="A528" s="564"/>
      <c r="B528" s="568"/>
      <c r="C528" s="614"/>
      <c r="D528" s="745"/>
      <c r="E528" s="448"/>
      <c r="F528" s="93" t="s">
        <v>708</v>
      </c>
      <c r="G528" s="523" t="s">
        <v>390</v>
      </c>
      <c r="H528" s="523"/>
      <c r="I528" s="523"/>
      <c r="J528" s="523"/>
      <c r="K528" s="585"/>
      <c r="L528" s="603" t="e">
        <f>#REF!-#REF!*10%</f>
        <v>#REF!</v>
      </c>
    </row>
    <row r="529" spans="1:12" ht="15" customHeight="1" x14ac:dyDescent="0.25">
      <c r="A529" s="564"/>
      <c r="B529" s="568"/>
      <c r="C529" s="614"/>
      <c r="D529" s="745"/>
      <c r="E529" s="448"/>
      <c r="F529" s="148" t="s">
        <v>377</v>
      </c>
      <c r="G529" s="523" t="s">
        <v>387</v>
      </c>
      <c r="H529" s="523"/>
      <c r="I529" s="523"/>
      <c r="J529" s="523"/>
      <c r="K529" s="585"/>
      <c r="L529" s="603" t="e">
        <f>#REF!-#REF!*10%</f>
        <v>#REF!</v>
      </c>
    </row>
    <row r="530" spans="1:12" ht="15" customHeight="1" x14ac:dyDescent="0.25">
      <c r="A530" s="564"/>
      <c r="B530" s="568"/>
      <c r="C530" s="614"/>
      <c r="D530" s="745"/>
      <c r="E530" s="448"/>
      <c r="F530" s="148" t="s">
        <v>562</v>
      </c>
      <c r="G530" s="523" t="s">
        <v>1024</v>
      </c>
      <c r="H530" s="523"/>
      <c r="I530" s="523"/>
      <c r="J530" s="523"/>
      <c r="K530" s="585"/>
      <c r="L530" s="603" t="e">
        <f>#REF!-#REF!*10%</f>
        <v>#REF!</v>
      </c>
    </row>
    <row r="531" spans="1:12" ht="15" customHeight="1" x14ac:dyDescent="0.25">
      <c r="A531" s="564"/>
      <c r="B531" s="568"/>
      <c r="C531" s="614"/>
      <c r="D531" s="745"/>
      <c r="E531" s="448"/>
      <c r="F531" s="148" t="s">
        <v>570</v>
      </c>
      <c r="G531" s="523" t="s">
        <v>613</v>
      </c>
      <c r="H531" s="523"/>
      <c r="I531" s="523"/>
      <c r="J531" s="523"/>
      <c r="K531" s="585"/>
      <c r="L531" s="603" t="e">
        <f>#REF!-#REF!*10%</f>
        <v>#REF!</v>
      </c>
    </row>
    <row r="532" spans="1:12" ht="15" customHeight="1" x14ac:dyDescent="0.25">
      <c r="A532" s="564"/>
      <c r="B532" s="568"/>
      <c r="C532" s="614"/>
      <c r="D532" s="745"/>
      <c r="E532" s="448"/>
      <c r="F532" s="167" t="s">
        <v>84</v>
      </c>
      <c r="G532" s="465">
        <v>2.5</v>
      </c>
      <c r="H532" s="465"/>
      <c r="I532" s="465"/>
      <c r="J532" s="465"/>
      <c r="K532" s="585"/>
      <c r="L532" s="603" t="e">
        <f>#REF!-#REF!*10%</f>
        <v>#REF!</v>
      </c>
    </row>
    <row r="533" spans="1:12" ht="15" customHeight="1" x14ac:dyDescent="0.25">
      <c r="A533" s="564"/>
      <c r="B533" s="569"/>
      <c r="C533" s="614"/>
      <c r="D533" s="745"/>
      <c r="E533" s="448"/>
      <c r="F533" s="136" t="s">
        <v>1016</v>
      </c>
      <c r="G533" s="454">
        <v>5</v>
      </c>
      <c r="H533" s="454"/>
      <c r="I533" s="454"/>
      <c r="J533" s="454"/>
      <c r="K533" s="585"/>
      <c r="L533" s="603" t="e">
        <f>#REF!-#REF!*10%</f>
        <v>#REF!</v>
      </c>
    </row>
    <row r="534" spans="1:12" ht="15" customHeight="1" x14ac:dyDescent="0.25">
      <c r="A534" s="564">
        <v>3</v>
      </c>
      <c r="B534" s="567"/>
      <c r="C534" s="614" t="s">
        <v>1061</v>
      </c>
      <c r="D534" s="745"/>
      <c r="E534" s="448"/>
      <c r="F534" s="94" t="s">
        <v>81</v>
      </c>
      <c r="G534" s="523" t="s">
        <v>6</v>
      </c>
      <c r="H534" s="523"/>
      <c r="I534" s="523"/>
      <c r="J534" s="523"/>
      <c r="K534" s="501">
        <v>3</v>
      </c>
      <c r="L534" s="716">
        <v>63823</v>
      </c>
    </row>
    <row r="535" spans="1:12" ht="15" customHeight="1" x14ac:dyDescent="0.25">
      <c r="A535" s="564"/>
      <c r="B535" s="568"/>
      <c r="C535" s="614"/>
      <c r="D535" s="745"/>
      <c r="E535" s="448"/>
      <c r="F535" s="94" t="s">
        <v>80</v>
      </c>
      <c r="G535" s="469">
        <v>160</v>
      </c>
      <c r="H535" s="469"/>
      <c r="I535" s="469"/>
      <c r="J535" s="469"/>
      <c r="K535" s="583"/>
      <c r="L535" s="602"/>
    </row>
    <row r="536" spans="1:12" ht="15" customHeight="1" x14ac:dyDescent="0.25">
      <c r="A536" s="564"/>
      <c r="B536" s="568"/>
      <c r="C536" s="614"/>
      <c r="D536" s="745"/>
      <c r="E536" s="448"/>
      <c r="F536" s="94" t="s">
        <v>8</v>
      </c>
      <c r="G536" s="243">
        <v>3000</v>
      </c>
      <c r="H536" s="244">
        <v>4000</v>
      </c>
      <c r="I536" s="246">
        <v>5000</v>
      </c>
      <c r="J536" s="245">
        <v>6000</v>
      </c>
      <c r="K536" s="583"/>
      <c r="L536" s="602"/>
    </row>
    <row r="537" spans="1:12" ht="15" customHeight="1" x14ac:dyDescent="0.25">
      <c r="A537" s="564"/>
      <c r="B537" s="568"/>
      <c r="C537" s="614"/>
      <c r="D537" s="745"/>
      <c r="E537" s="448"/>
      <c r="F537" s="94" t="s">
        <v>817</v>
      </c>
      <c r="G537" s="243">
        <f>G535*88</f>
        <v>14080</v>
      </c>
      <c r="H537" s="244">
        <f>G535*99</f>
        <v>15840</v>
      </c>
      <c r="I537" s="246">
        <f>G535*110</f>
        <v>17600</v>
      </c>
      <c r="J537" s="245">
        <f>G535*114</f>
        <v>18240</v>
      </c>
      <c r="K537" s="583"/>
      <c r="L537" s="602"/>
    </row>
    <row r="538" spans="1:12" ht="15" customHeight="1" x14ac:dyDescent="0.25">
      <c r="A538" s="564"/>
      <c r="B538" s="568"/>
      <c r="C538" s="614"/>
      <c r="D538" s="745"/>
      <c r="E538" s="448"/>
      <c r="F538" s="94" t="s">
        <v>1269</v>
      </c>
      <c r="G538" s="451">
        <v>0.98</v>
      </c>
      <c r="H538" s="451"/>
      <c r="I538" s="451"/>
      <c r="J538" s="451"/>
      <c r="K538" s="583"/>
      <c r="L538" s="602"/>
    </row>
    <row r="539" spans="1:12" ht="15" customHeight="1" x14ac:dyDescent="0.25">
      <c r="A539" s="564"/>
      <c r="B539" s="568"/>
      <c r="C539" s="614"/>
      <c r="D539" s="745"/>
      <c r="E539" s="448"/>
      <c r="F539" s="93" t="s">
        <v>699</v>
      </c>
      <c r="G539" s="523" t="s">
        <v>700</v>
      </c>
      <c r="H539" s="523"/>
      <c r="I539" s="523"/>
      <c r="J539" s="523"/>
      <c r="K539" s="583"/>
      <c r="L539" s="602"/>
    </row>
    <row r="540" spans="1:12" ht="15" customHeight="1" x14ac:dyDescent="0.25">
      <c r="A540" s="564"/>
      <c r="B540" s="568"/>
      <c r="C540" s="614"/>
      <c r="D540" s="745"/>
      <c r="E540" s="448"/>
      <c r="F540" s="93" t="s">
        <v>1181</v>
      </c>
      <c r="G540" s="462" t="s">
        <v>1179</v>
      </c>
      <c r="H540" s="463"/>
      <c r="I540" s="463"/>
      <c r="J540" s="464"/>
      <c r="K540" s="583"/>
      <c r="L540" s="602"/>
    </row>
    <row r="541" spans="1:12" ht="15" customHeight="1" x14ac:dyDescent="0.25">
      <c r="A541" s="564"/>
      <c r="B541" s="568"/>
      <c r="C541" s="614"/>
      <c r="D541" s="745"/>
      <c r="E541" s="448"/>
      <c r="F541" s="94" t="s">
        <v>83</v>
      </c>
      <c r="G541" s="523">
        <v>65</v>
      </c>
      <c r="H541" s="523"/>
      <c r="I541" s="523"/>
      <c r="J541" s="523"/>
      <c r="K541" s="583"/>
      <c r="L541" s="602"/>
    </row>
    <row r="542" spans="1:12" ht="15" customHeight="1" x14ac:dyDescent="0.25">
      <c r="A542" s="564"/>
      <c r="B542" s="568"/>
      <c r="C542" s="614"/>
      <c r="D542" s="745"/>
      <c r="E542" s="448"/>
      <c r="F542" s="94" t="s">
        <v>396</v>
      </c>
      <c r="G542" s="523" t="s">
        <v>1184</v>
      </c>
      <c r="H542" s="523"/>
      <c r="I542" s="523"/>
      <c r="J542" s="523"/>
      <c r="K542" s="583"/>
      <c r="L542" s="602"/>
    </row>
    <row r="543" spans="1:12" ht="15" customHeight="1" x14ac:dyDescent="0.25">
      <c r="A543" s="564"/>
      <c r="B543" s="568"/>
      <c r="C543" s="614"/>
      <c r="D543" s="745"/>
      <c r="E543" s="448"/>
      <c r="F543" s="94" t="s">
        <v>1028</v>
      </c>
      <c r="G543" s="523" t="s">
        <v>912</v>
      </c>
      <c r="H543" s="523"/>
      <c r="I543" s="523"/>
      <c r="J543" s="523"/>
      <c r="K543" s="583"/>
      <c r="L543" s="602"/>
    </row>
    <row r="544" spans="1:12" ht="15" customHeight="1" x14ac:dyDescent="0.25">
      <c r="A544" s="564"/>
      <c r="B544" s="568"/>
      <c r="C544" s="614"/>
      <c r="D544" s="745"/>
      <c r="E544" s="448"/>
      <c r="F544" s="94" t="s">
        <v>1038</v>
      </c>
      <c r="G544" s="523" t="s">
        <v>347</v>
      </c>
      <c r="H544" s="523"/>
      <c r="I544" s="523"/>
      <c r="J544" s="523"/>
      <c r="K544" s="583"/>
      <c r="L544" s="602"/>
    </row>
    <row r="545" spans="1:12" ht="15" customHeight="1" x14ac:dyDescent="0.25">
      <c r="A545" s="564"/>
      <c r="B545" s="568"/>
      <c r="C545" s="614"/>
      <c r="D545" s="745"/>
      <c r="E545" s="448"/>
      <c r="F545" s="148" t="s">
        <v>379</v>
      </c>
      <c r="G545" s="523" t="s">
        <v>399</v>
      </c>
      <c r="H545" s="523"/>
      <c r="I545" s="523"/>
      <c r="J545" s="523"/>
      <c r="K545" s="583"/>
      <c r="L545" s="602"/>
    </row>
    <row r="546" spans="1:12" ht="15" customHeight="1" x14ac:dyDescent="0.25">
      <c r="A546" s="564"/>
      <c r="B546" s="568"/>
      <c r="C546" s="614"/>
      <c r="D546" s="745"/>
      <c r="E546" s="448"/>
      <c r="F546" s="93" t="s">
        <v>701</v>
      </c>
      <c r="G546" s="523">
        <v>100000</v>
      </c>
      <c r="H546" s="523"/>
      <c r="I546" s="523"/>
      <c r="J546" s="523"/>
      <c r="K546" s="583"/>
      <c r="L546" s="602"/>
    </row>
    <row r="547" spans="1:12" ht="15" customHeight="1" x14ac:dyDescent="0.25">
      <c r="A547" s="564"/>
      <c r="B547" s="568"/>
      <c r="C547" s="614"/>
      <c r="D547" s="745"/>
      <c r="E547" s="448"/>
      <c r="F547" s="148" t="s">
        <v>257</v>
      </c>
      <c r="G547" s="523" t="s">
        <v>336</v>
      </c>
      <c r="H547" s="523"/>
      <c r="I547" s="523"/>
      <c r="J547" s="523"/>
      <c r="K547" s="583"/>
      <c r="L547" s="602"/>
    </row>
    <row r="548" spans="1:12" ht="15" customHeight="1" x14ac:dyDescent="0.25">
      <c r="A548" s="564"/>
      <c r="B548" s="568"/>
      <c r="C548" s="614"/>
      <c r="D548" s="745"/>
      <c r="E548" s="448"/>
      <c r="F548" s="148" t="s">
        <v>410</v>
      </c>
      <c r="G548" s="523" t="s">
        <v>411</v>
      </c>
      <c r="H548" s="523"/>
      <c r="I548" s="523"/>
      <c r="J548" s="523"/>
      <c r="K548" s="583"/>
      <c r="L548" s="602"/>
    </row>
    <row r="549" spans="1:12" ht="15" customHeight="1" x14ac:dyDescent="0.25">
      <c r="A549" s="564"/>
      <c r="B549" s="568"/>
      <c r="C549" s="614"/>
      <c r="D549" s="745"/>
      <c r="E549" s="448"/>
      <c r="F549" s="148" t="s">
        <v>412</v>
      </c>
      <c r="G549" s="523" t="s">
        <v>400</v>
      </c>
      <c r="H549" s="523"/>
      <c r="I549" s="523"/>
      <c r="J549" s="523"/>
      <c r="K549" s="583"/>
      <c r="L549" s="602"/>
    </row>
    <row r="550" spans="1:12" ht="15" customHeight="1" x14ac:dyDescent="0.25">
      <c r="A550" s="564"/>
      <c r="B550" s="568"/>
      <c r="C550" s="614"/>
      <c r="D550" s="745"/>
      <c r="E550" s="448"/>
      <c r="F550" s="148" t="s">
        <v>381</v>
      </c>
      <c r="G550" s="523" t="s">
        <v>1296</v>
      </c>
      <c r="H550" s="523"/>
      <c r="I550" s="523"/>
      <c r="J550" s="523"/>
      <c r="K550" s="584">
        <v>5</v>
      </c>
      <c r="L550" s="533">
        <v>68290</v>
      </c>
    </row>
    <row r="551" spans="1:12" ht="15" customHeight="1" x14ac:dyDescent="0.25">
      <c r="A551" s="564"/>
      <c r="B551" s="568"/>
      <c r="C551" s="614"/>
      <c r="D551" s="745"/>
      <c r="E551" s="448"/>
      <c r="F551" s="148" t="s">
        <v>402</v>
      </c>
      <c r="G551" s="523" t="s">
        <v>1297</v>
      </c>
      <c r="H551" s="523"/>
      <c r="I551" s="523"/>
      <c r="J551" s="523"/>
      <c r="K551" s="585"/>
      <c r="L551" s="603" t="e">
        <f>#REF!-#REF!*10%</f>
        <v>#REF!</v>
      </c>
    </row>
    <row r="552" spans="1:12" ht="15" customHeight="1" x14ac:dyDescent="0.25">
      <c r="A552" s="564"/>
      <c r="B552" s="568"/>
      <c r="C552" s="614"/>
      <c r="D552" s="745"/>
      <c r="E552" s="448"/>
      <c r="F552" s="148" t="s">
        <v>403</v>
      </c>
      <c r="G552" s="523" t="s">
        <v>404</v>
      </c>
      <c r="H552" s="523"/>
      <c r="I552" s="523"/>
      <c r="J552" s="523"/>
      <c r="K552" s="585"/>
      <c r="L552" s="603" t="e">
        <f>#REF!-#REF!*10%</f>
        <v>#REF!</v>
      </c>
    </row>
    <row r="553" spans="1:12" ht="15" customHeight="1" x14ac:dyDescent="0.25">
      <c r="A553" s="564"/>
      <c r="B553" s="568"/>
      <c r="C553" s="614"/>
      <c r="D553" s="745"/>
      <c r="E553" s="448"/>
      <c r="F553" s="94" t="s">
        <v>358</v>
      </c>
      <c r="G553" s="523" t="s">
        <v>359</v>
      </c>
      <c r="H553" s="523"/>
      <c r="I553" s="523"/>
      <c r="J553" s="523"/>
      <c r="K553" s="585"/>
      <c r="L553" s="603" t="e">
        <f>#REF!-#REF!*10%</f>
        <v>#REF!</v>
      </c>
    </row>
    <row r="554" spans="1:12" ht="15" customHeight="1" x14ac:dyDescent="0.25">
      <c r="A554" s="564"/>
      <c r="B554" s="568"/>
      <c r="C554" s="614"/>
      <c r="D554" s="745"/>
      <c r="E554" s="448"/>
      <c r="F554" s="148" t="s">
        <v>389</v>
      </c>
      <c r="G554" s="523" t="s">
        <v>390</v>
      </c>
      <c r="H554" s="523"/>
      <c r="I554" s="523"/>
      <c r="J554" s="523"/>
      <c r="K554" s="585"/>
      <c r="L554" s="603" t="e">
        <f>#REF!-#REF!*10%</f>
        <v>#REF!</v>
      </c>
    </row>
    <row r="555" spans="1:12" ht="15" customHeight="1" x14ac:dyDescent="0.25">
      <c r="A555" s="564"/>
      <c r="B555" s="568"/>
      <c r="C555" s="614"/>
      <c r="D555" s="745"/>
      <c r="E555" s="448"/>
      <c r="F555" s="93" t="s">
        <v>704</v>
      </c>
      <c r="G555" s="523" t="s">
        <v>705</v>
      </c>
      <c r="H555" s="523"/>
      <c r="I555" s="523"/>
      <c r="J555" s="523"/>
      <c r="K555" s="585"/>
      <c r="L555" s="603" t="e">
        <f>#REF!-#REF!*10%</f>
        <v>#REF!</v>
      </c>
    </row>
    <row r="556" spans="1:12" ht="15" customHeight="1" x14ac:dyDescent="0.25">
      <c r="A556" s="564"/>
      <c r="B556" s="568"/>
      <c r="C556" s="614"/>
      <c r="D556" s="745"/>
      <c r="E556" s="448"/>
      <c r="F556" s="93" t="s">
        <v>706</v>
      </c>
      <c r="G556" s="523" t="s">
        <v>390</v>
      </c>
      <c r="H556" s="523"/>
      <c r="I556" s="523"/>
      <c r="J556" s="523"/>
      <c r="K556" s="585"/>
      <c r="L556" s="603" t="e">
        <f>#REF!-#REF!*10%</f>
        <v>#REF!</v>
      </c>
    </row>
    <row r="557" spans="1:12" ht="15" customHeight="1" x14ac:dyDescent="0.25">
      <c r="A557" s="564"/>
      <c r="B557" s="568"/>
      <c r="C557" s="614"/>
      <c r="D557" s="745"/>
      <c r="E557" s="448"/>
      <c r="F557" s="93" t="s">
        <v>1271</v>
      </c>
      <c r="G557" s="523" t="s">
        <v>390</v>
      </c>
      <c r="H557" s="523"/>
      <c r="I557" s="523"/>
      <c r="J557" s="523"/>
      <c r="K557" s="585"/>
      <c r="L557" s="603" t="e">
        <f>#REF!-#REF!*10%</f>
        <v>#REF!</v>
      </c>
    </row>
    <row r="558" spans="1:12" ht="15" customHeight="1" x14ac:dyDescent="0.25">
      <c r="A558" s="564"/>
      <c r="B558" s="568"/>
      <c r="C558" s="614"/>
      <c r="D558" s="745"/>
      <c r="E558" s="448"/>
      <c r="F558" s="93" t="s">
        <v>707</v>
      </c>
      <c r="G558" s="523" t="s">
        <v>911</v>
      </c>
      <c r="H558" s="523"/>
      <c r="I558" s="523"/>
      <c r="J558" s="523"/>
      <c r="K558" s="585"/>
      <c r="L558" s="603" t="e">
        <f>#REF!-#REF!*10%</f>
        <v>#REF!</v>
      </c>
    </row>
    <row r="559" spans="1:12" ht="15" customHeight="1" x14ac:dyDescent="0.25">
      <c r="A559" s="564"/>
      <c r="B559" s="568"/>
      <c r="C559" s="614"/>
      <c r="D559" s="745"/>
      <c r="E559" s="448"/>
      <c r="F559" s="93" t="s">
        <v>708</v>
      </c>
      <c r="G559" s="523" t="s">
        <v>390</v>
      </c>
      <c r="H559" s="523"/>
      <c r="I559" s="523"/>
      <c r="J559" s="523"/>
      <c r="K559" s="585"/>
      <c r="L559" s="603" t="e">
        <f>#REF!-#REF!*10%</f>
        <v>#REF!</v>
      </c>
    </row>
    <row r="560" spans="1:12" ht="15" customHeight="1" x14ac:dyDescent="0.25">
      <c r="A560" s="564"/>
      <c r="B560" s="568"/>
      <c r="C560" s="614"/>
      <c r="D560" s="745"/>
      <c r="E560" s="448"/>
      <c r="F560" s="148" t="s">
        <v>377</v>
      </c>
      <c r="G560" s="523" t="s">
        <v>387</v>
      </c>
      <c r="H560" s="523"/>
      <c r="I560" s="523"/>
      <c r="J560" s="523"/>
      <c r="K560" s="585"/>
      <c r="L560" s="603" t="e">
        <f>#REF!-#REF!*10%</f>
        <v>#REF!</v>
      </c>
    </row>
    <row r="561" spans="1:12" ht="15" customHeight="1" x14ac:dyDescent="0.25">
      <c r="A561" s="564"/>
      <c r="B561" s="568"/>
      <c r="C561" s="614"/>
      <c r="D561" s="745"/>
      <c r="E561" s="448"/>
      <c r="F561" s="148" t="s">
        <v>562</v>
      </c>
      <c r="G561" s="523" t="s">
        <v>1024</v>
      </c>
      <c r="H561" s="523"/>
      <c r="I561" s="523"/>
      <c r="J561" s="523"/>
      <c r="K561" s="585"/>
      <c r="L561" s="603" t="e">
        <f>#REF!-#REF!*10%</f>
        <v>#REF!</v>
      </c>
    </row>
    <row r="562" spans="1:12" ht="15" customHeight="1" x14ac:dyDescent="0.25">
      <c r="A562" s="564"/>
      <c r="B562" s="568"/>
      <c r="C562" s="614"/>
      <c r="D562" s="745"/>
      <c r="E562" s="448"/>
      <c r="F562" s="148" t="s">
        <v>570</v>
      </c>
      <c r="G562" s="523" t="s">
        <v>613</v>
      </c>
      <c r="H562" s="523"/>
      <c r="I562" s="523"/>
      <c r="J562" s="523"/>
      <c r="K562" s="585"/>
      <c r="L562" s="603" t="e">
        <f>#REF!-#REF!*10%</f>
        <v>#REF!</v>
      </c>
    </row>
    <row r="563" spans="1:12" ht="15" customHeight="1" x14ac:dyDescent="0.25">
      <c r="A563" s="564"/>
      <c r="B563" s="568"/>
      <c r="C563" s="614"/>
      <c r="D563" s="745"/>
      <c r="E563" s="448"/>
      <c r="F563" s="167" t="s">
        <v>84</v>
      </c>
      <c r="G563" s="465">
        <v>2.5</v>
      </c>
      <c r="H563" s="465"/>
      <c r="I563" s="465"/>
      <c r="J563" s="465"/>
      <c r="K563" s="585"/>
      <c r="L563" s="603" t="e">
        <f>#REF!-#REF!*10%</f>
        <v>#REF!</v>
      </c>
    </row>
    <row r="564" spans="1:12" ht="15" customHeight="1" x14ac:dyDescent="0.25">
      <c r="A564" s="564"/>
      <c r="B564" s="569"/>
      <c r="C564" s="614"/>
      <c r="D564" s="745"/>
      <c r="E564" s="448"/>
      <c r="F564" s="136" t="s">
        <v>1016</v>
      </c>
      <c r="G564" s="454">
        <v>5</v>
      </c>
      <c r="H564" s="454"/>
      <c r="I564" s="454"/>
      <c r="J564" s="454"/>
      <c r="K564" s="585"/>
      <c r="L564" s="603" t="e">
        <f>#REF!-#REF!*10%</f>
        <v>#REF!</v>
      </c>
    </row>
    <row r="565" spans="1:12" ht="15" customHeight="1" x14ac:dyDescent="0.25">
      <c r="A565" s="564">
        <v>4</v>
      </c>
      <c r="B565" s="567"/>
      <c r="C565" s="614" t="s">
        <v>1062</v>
      </c>
      <c r="D565" s="745"/>
      <c r="E565" s="448"/>
      <c r="F565" s="94" t="s">
        <v>81</v>
      </c>
      <c r="G565" s="523" t="s">
        <v>6</v>
      </c>
      <c r="H565" s="523"/>
      <c r="I565" s="523"/>
      <c r="J565" s="523"/>
      <c r="K565" s="501">
        <v>3</v>
      </c>
      <c r="L565" s="716">
        <v>65495</v>
      </c>
    </row>
    <row r="566" spans="1:12" ht="15" customHeight="1" x14ac:dyDescent="0.25">
      <c r="A566" s="564"/>
      <c r="B566" s="568"/>
      <c r="C566" s="614"/>
      <c r="D566" s="745"/>
      <c r="E566" s="448"/>
      <c r="F566" s="94" t="s">
        <v>80</v>
      </c>
      <c r="G566" s="469">
        <v>200</v>
      </c>
      <c r="H566" s="469"/>
      <c r="I566" s="469"/>
      <c r="J566" s="469"/>
      <c r="K566" s="583"/>
      <c r="L566" s="602"/>
    </row>
    <row r="567" spans="1:12" ht="15" customHeight="1" x14ac:dyDescent="0.25">
      <c r="A567" s="564"/>
      <c r="B567" s="568"/>
      <c r="C567" s="614"/>
      <c r="D567" s="745"/>
      <c r="E567" s="448"/>
      <c r="F567" s="94" t="s">
        <v>8</v>
      </c>
      <c r="G567" s="243">
        <v>3000</v>
      </c>
      <c r="H567" s="244">
        <v>4000</v>
      </c>
      <c r="I567" s="246">
        <v>5000</v>
      </c>
      <c r="J567" s="245">
        <v>6000</v>
      </c>
      <c r="K567" s="583"/>
      <c r="L567" s="602"/>
    </row>
    <row r="568" spans="1:12" ht="15" customHeight="1" x14ac:dyDescent="0.25">
      <c r="A568" s="564"/>
      <c r="B568" s="568"/>
      <c r="C568" s="614"/>
      <c r="D568" s="745"/>
      <c r="E568" s="448"/>
      <c r="F568" s="94" t="s">
        <v>817</v>
      </c>
      <c r="G568" s="243">
        <f>G566*88</f>
        <v>17600</v>
      </c>
      <c r="H568" s="244">
        <f>G566*99</f>
        <v>19800</v>
      </c>
      <c r="I568" s="246">
        <f>G566*110</f>
        <v>22000</v>
      </c>
      <c r="J568" s="245">
        <f>G566*114</f>
        <v>22800</v>
      </c>
      <c r="K568" s="583"/>
      <c r="L568" s="602"/>
    </row>
    <row r="569" spans="1:12" ht="15" customHeight="1" x14ac:dyDescent="0.25">
      <c r="A569" s="564"/>
      <c r="B569" s="568"/>
      <c r="C569" s="614"/>
      <c r="D569" s="745"/>
      <c r="E569" s="448"/>
      <c r="F569" s="94" t="s">
        <v>1269</v>
      </c>
      <c r="G569" s="451">
        <v>0.98</v>
      </c>
      <c r="H569" s="451"/>
      <c r="I569" s="451"/>
      <c r="J569" s="451"/>
      <c r="K569" s="583"/>
      <c r="L569" s="602"/>
    </row>
    <row r="570" spans="1:12" ht="15" customHeight="1" x14ac:dyDescent="0.25">
      <c r="A570" s="564"/>
      <c r="B570" s="568"/>
      <c r="C570" s="614"/>
      <c r="D570" s="745"/>
      <c r="E570" s="448"/>
      <c r="F570" s="93" t="s">
        <v>699</v>
      </c>
      <c r="G570" s="523" t="s">
        <v>700</v>
      </c>
      <c r="H570" s="523"/>
      <c r="I570" s="523"/>
      <c r="J570" s="523"/>
      <c r="K570" s="583"/>
      <c r="L570" s="602"/>
    </row>
    <row r="571" spans="1:12" ht="15" customHeight="1" x14ac:dyDescent="0.25">
      <c r="A571" s="564"/>
      <c r="B571" s="568"/>
      <c r="C571" s="614"/>
      <c r="D571" s="745"/>
      <c r="E571" s="448"/>
      <c r="F571" s="93" t="s">
        <v>1181</v>
      </c>
      <c r="G571" s="462" t="s">
        <v>1179</v>
      </c>
      <c r="H571" s="463"/>
      <c r="I571" s="463"/>
      <c r="J571" s="464"/>
      <c r="K571" s="583"/>
      <c r="L571" s="602"/>
    </row>
    <row r="572" spans="1:12" ht="15" customHeight="1" x14ac:dyDescent="0.25">
      <c r="A572" s="564"/>
      <c r="B572" s="568"/>
      <c r="C572" s="614"/>
      <c r="D572" s="745"/>
      <c r="E572" s="448"/>
      <c r="F572" s="94" t="s">
        <v>83</v>
      </c>
      <c r="G572" s="523">
        <v>65</v>
      </c>
      <c r="H572" s="523"/>
      <c r="I572" s="523"/>
      <c r="J572" s="523"/>
      <c r="K572" s="583"/>
      <c r="L572" s="602"/>
    </row>
    <row r="573" spans="1:12" ht="15" customHeight="1" x14ac:dyDescent="0.25">
      <c r="A573" s="564"/>
      <c r="B573" s="568"/>
      <c r="C573" s="614"/>
      <c r="D573" s="745"/>
      <c r="E573" s="448"/>
      <c r="F573" s="94" t="s">
        <v>396</v>
      </c>
      <c r="G573" s="523" t="s">
        <v>1184</v>
      </c>
      <c r="H573" s="523"/>
      <c r="I573" s="523"/>
      <c r="J573" s="523"/>
      <c r="K573" s="583"/>
      <c r="L573" s="602"/>
    </row>
    <row r="574" spans="1:12" ht="15" customHeight="1" x14ac:dyDescent="0.25">
      <c r="A574" s="564"/>
      <c r="B574" s="568"/>
      <c r="C574" s="614"/>
      <c r="D574" s="745"/>
      <c r="E574" s="448"/>
      <c r="F574" s="94" t="s">
        <v>1028</v>
      </c>
      <c r="G574" s="523" t="s">
        <v>912</v>
      </c>
      <c r="H574" s="523"/>
      <c r="I574" s="523"/>
      <c r="J574" s="523"/>
      <c r="K574" s="583"/>
      <c r="L574" s="602"/>
    </row>
    <row r="575" spans="1:12" ht="15" customHeight="1" x14ac:dyDescent="0.25">
      <c r="A575" s="564"/>
      <c r="B575" s="568"/>
      <c r="C575" s="614"/>
      <c r="D575" s="745"/>
      <c r="E575" s="448"/>
      <c r="F575" s="94" t="s">
        <v>1038</v>
      </c>
      <c r="G575" s="523" t="s">
        <v>347</v>
      </c>
      <c r="H575" s="523"/>
      <c r="I575" s="523"/>
      <c r="J575" s="523"/>
      <c r="K575" s="583"/>
      <c r="L575" s="602"/>
    </row>
    <row r="576" spans="1:12" ht="15" customHeight="1" x14ac:dyDescent="0.25">
      <c r="A576" s="564"/>
      <c r="B576" s="568"/>
      <c r="C576" s="614"/>
      <c r="D576" s="745"/>
      <c r="E576" s="448"/>
      <c r="F576" s="148" t="s">
        <v>379</v>
      </c>
      <c r="G576" s="523" t="s">
        <v>399</v>
      </c>
      <c r="H576" s="523"/>
      <c r="I576" s="523"/>
      <c r="J576" s="523"/>
      <c r="K576" s="583"/>
      <c r="L576" s="602"/>
    </row>
    <row r="577" spans="1:12" ht="15" customHeight="1" x14ac:dyDescent="0.25">
      <c r="A577" s="564"/>
      <c r="B577" s="568"/>
      <c r="C577" s="614"/>
      <c r="D577" s="745"/>
      <c r="E577" s="448"/>
      <c r="F577" s="93" t="s">
        <v>701</v>
      </c>
      <c r="G577" s="523">
        <v>100000</v>
      </c>
      <c r="H577" s="523"/>
      <c r="I577" s="523"/>
      <c r="J577" s="523"/>
      <c r="K577" s="583"/>
      <c r="L577" s="602"/>
    </row>
    <row r="578" spans="1:12" ht="15" customHeight="1" x14ac:dyDescent="0.25">
      <c r="A578" s="564"/>
      <c r="B578" s="568"/>
      <c r="C578" s="614"/>
      <c r="D578" s="745"/>
      <c r="E578" s="448"/>
      <c r="F578" s="148" t="s">
        <v>257</v>
      </c>
      <c r="G578" s="523" t="s">
        <v>336</v>
      </c>
      <c r="H578" s="523"/>
      <c r="I578" s="523"/>
      <c r="J578" s="523"/>
      <c r="K578" s="583"/>
      <c r="L578" s="602"/>
    </row>
    <row r="579" spans="1:12" ht="15" customHeight="1" x14ac:dyDescent="0.25">
      <c r="A579" s="564"/>
      <c r="B579" s="568"/>
      <c r="C579" s="614"/>
      <c r="D579" s="745"/>
      <c r="E579" s="448"/>
      <c r="F579" s="148" t="s">
        <v>410</v>
      </c>
      <c r="G579" s="523" t="s">
        <v>411</v>
      </c>
      <c r="H579" s="523"/>
      <c r="I579" s="523"/>
      <c r="J579" s="523"/>
      <c r="K579" s="583"/>
      <c r="L579" s="602"/>
    </row>
    <row r="580" spans="1:12" ht="15" customHeight="1" x14ac:dyDescent="0.25">
      <c r="A580" s="564"/>
      <c r="B580" s="568"/>
      <c r="C580" s="614"/>
      <c r="D580" s="745"/>
      <c r="E580" s="448"/>
      <c r="F580" s="148" t="s">
        <v>412</v>
      </c>
      <c r="G580" s="523" t="s">
        <v>400</v>
      </c>
      <c r="H580" s="523"/>
      <c r="I580" s="523"/>
      <c r="J580" s="523"/>
      <c r="K580" s="583"/>
      <c r="L580" s="602"/>
    </row>
    <row r="581" spans="1:12" ht="15" customHeight="1" x14ac:dyDescent="0.25">
      <c r="A581" s="564"/>
      <c r="B581" s="568"/>
      <c r="C581" s="614"/>
      <c r="D581" s="745"/>
      <c r="E581" s="448"/>
      <c r="F581" s="148" t="s">
        <v>381</v>
      </c>
      <c r="G581" s="523" t="s">
        <v>1296</v>
      </c>
      <c r="H581" s="523"/>
      <c r="I581" s="523"/>
      <c r="J581" s="523"/>
      <c r="K581" s="584">
        <v>5</v>
      </c>
      <c r="L581" s="533">
        <v>70079</v>
      </c>
    </row>
    <row r="582" spans="1:12" ht="15" customHeight="1" x14ac:dyDescent="0.25">
      <c r="A582" s="564"/>
      <c r="B582" s="568"/>
      <c r="C582" s="614"/>
      <c r="D582" s="745"/>
      <c r="E582" s="448"/>
      <c r="F582" s="148" t="s">
        <v>402</v>
      </c>
      <c r="G582" s="523" t="s">
        <v>1297</v>
      </c>
      <c r="H582" s="523"/>
      <c r="I582" s="523"/>
      <c r="J582" s="523"/>
      <c r="K582" s="585"/>
      <c r="L582" s="603" t="e">
        <f>#REF!-#REF!*10%</f>
        <v>#REF!</v>
      </c>
    </row>
    <row r="583" spans="1:12" ht="15" customHeight="1" x14ac:dyDescent="0.25">
      <c r="A583" s="564"/>
      <c r="B583" s="568"/>
      <c r="C583" s="614"/>
      <c r="D583" s="745"/>
      <c r="E583" s="448"/>
      <c r="F583" s="148" t="s">
        <v>403</v>
      </c>
      <c r="G583" s="523" t="s">
        <v>404</v>
      </c>
      <c r="H583" s="523"/>
      <c r="I583" s="523"/>
      <c r="J583" s="523"/>
      <c r="K583" s="585"/>
      <c r="L583" s="603" t="e">
        <f>#REF!-#REF!*10%</f>
        <v>#REF!</v>
      </c>
    </row>
    <row r="584" spans="1:12" ht="15" customHeight="1" x14ac:dyDescent="0.25">
      <c r="A584" s="564"/>
      <c r="B584" s="568"/>
      <c r="C584" s="614"/>
      <c r="D584" s="745"/>
      <c r="E584" s="448"/>
      <c r="F584" s="94" t="s">
        <v>358</v>
      </c>
      <c r="G584" s="523" t="s">
        <v>359</v>
      </c>
      <c r="H584" s="523"/>
      <c r="I584" s="523"/>
      <c r="J584" s="523"/>
      <c r="K584" s="585"/>
      <c r="L584" s="603" t="e">
        <f>#REF!-#REF!*10%</f>
        <v>#REF!</v>
      </c>
    </row>
    <row r="585" spans="1:12" ht="15" customHeight="1" x14ac:dyDescent="0.25">
      <c r="A585" s="564"/>
      <c r="B585" s="568"/>
      <c r="C585" s="614"/>
      <c r="D585" s="745"/>
      <c r="E585" s="448"/>
      <c r="F585" s="148" t="s">
        <v>389</v>
      </c>
      <c r="G585" s="523" t="s">
        <v>390</v>
      </c>
      <c r="H585" s="523"/>
      <c r="I585" s="523"/>
      <c r="J585" s="523"/>
      <c r="K585" s="585"/>
      <c r="L585" s="603" t="e">
        <f>#REF!-#REF!*10%</f>
        <v>#REF!</v>
      </c>
    </row>
    <row r="586" spans="1:12" ht="15" customHeight="1" x14ac:dyDescent="0.25">
      <c r="A586" s="564"/>
      <c r="B586" s="568"/>
      <c r="C586" s="614"/>
      <c r="D586" s="745"/>
      <c r="E586" s="448"/>
      <c r="F586" s="93" t="s">
        <v>704</v>
      </c>
      <c r="G586" s="523" t="s">
        <v>705</v>
      </c>
      <c r="H586" s="523"/>
      <c r="I586" s="523"/>
      <c r="J586" s="523"/>
      <c r="K586" s="585"/>
      <c r="L586" s="603" t="e">
        <f>#REF!-#REF!*10%</f>
        <v>#REF!</v>
      </c>
    </row>
    <row r="587" spans="1:12" ht="15" customHeight="1" x14ac:dyDescent="0.25">
      <c r="A587" s="564"/>
      <c r="B587" s="568"/>
      <c r="C587" s="614"/>
      <c r="D587" s="745"/>
      <c r="E587" s="448"/>
      <c r="F587" s="93" t="s">
        <v>706</v>
      </c>
      <c r="G587" s="523" t="s">
        <v>390</v>
      </c>
      <c r="H587" s="523"/>
      <c r="I587" s="523"/>
      <c r="J587" s="523"/>
      <c r="K587" s="585"/>
      <c r="L587" s="603" t="e">
        <f>#REF!-#REF!*10%</f>
        <v>#REF!</v>
      </c>
    </row>
    <row r="588" spans="1:12" ht="15" customHeight="1" x14ac:dyDescent="0.25">
      <c r="A588" s="564"/>
      <c r="B588" s="568"/>
      <c r="C588" s="614"/>
      <c r="D588" s="745"/>
      <c r="E588" s="448"/>
      <c r="F588" s="93" t="s">
        <v>1271</v>
      </c>
      <c r="G588" s="523" t="s">
        <v>390</v>
      </c>
      <c r="H588" s="523"/>
      <c r="I588" s="523"/>
      <c r="J588" s="523"/>
      <c r="K588" s="585"/>
      <c r="L588" s="603" t="e">
        <f>#REF!-#REF!*10%</f>
        <v>#REF!</v>
      </c>
    </row>
    <row r="589" spans="1:12" ht="15" customHeight="1" x14ac:dyDescent="0.25">
      <c r="A589" s="564"/>
      <c r="B589" s="568"/>
      <c r="C589" s="614"/>
      <c r="D589" s="745"/>
      <c r="E589" s="448"/>
      <c r="F589" s="93" t="s">
        <v>707</v>
      </c>
      <c r="G589" s="523" t="s">
        <v>911</v>
      </c>
      <c r="H589" s="523"/>
      <c r="I589" s="523"/>
      <c r="J589" s="523"/>
      <c r="K589" s="585"/>
      <c r="L589" s="603" t="e">
        <f>#REF!-#REF!*10%</f>
        <v>#REF!</v>
      </c>
    </row>
    <row r="590" spans="1:12" ht="15" customHeight="1" x14ac:dyDescent="0.25">
      <c r="A590" s="564"/>
      <c r="B590" s="568"/>
      <c r="C590" s="614"/>
      <c r="D590" s="745"/>
      <c r="E590" s="448"/>
      <c r="F590" s="93" t="s">
        <v>708</v>
      </c>
      <c r="G590" s="523" t="s">
        <v>390</v>
      </c>
      <c r="H590" s="523"/>
      <c r="I590" s="523"/>
      <c r="J590" s="523"/>
      <c r="K590" s="585"/>
      <c r="L590" s="603" t="e">
        <f>#REF!-#REF!*10%</f>
        <v>#REF!</v>
      </c>
    </row>
    <row r="591" spans="1:12" ht="15" customHeight="1" x14ac:dyDescent="0.25">
      <c r="A591" s="564"/>
      <c r="B591" s="568"/>
      <c r="C591" s="614"/>
      <c r="D591" s="745"/>
      <c r="E591" s="448"/>
      <c r="F591" s="148" t="s">
        <v>377</v>
      </c>
      <c r="G591" s="523" t="s">
        <v>387</v>
      </c>
      <c r="H591" s="523"/>
      <c r="I591" s="523"/>
      <c r="J591" s="523"/>
      <c r="K591" s="585"/>
      <c r="L591" s="603" t="e">
        <f>#REF!-#REF!*10%</f>
        <v>#REF!</v>
      </c>
    </row>
    <row r="592" spans="1:12" ht="15" customHeight="1" x14ac:dyDescent="0.25">
      <c r="A592" s="564"/>
      <c r="B592" s="568"/>
      <c r="C592" s="614"/>
      <c r="D592" s="745"/>
      <c r="E592" s="448"/>
      <c r="F592" s="148" t="s">
        <v>562</v>
      </c>
      <c r="G592" s="523" t="s">
        <v>1024</v>
      </c>
      <c r="H592" s="523"/>
      <c r="I592" s="523"/>
      <c r="J592" s="523"/>
      <c r="K592" s="585"/>
      <c r="L592" s="603" t="e">
        <f>#REF!-#REF!*10%</f>
        <v>#REF!</v>
      </c>
    </row>
    <row r="593" spans="1:12" ht="15" customHeight="1" x14ac:dyDescent="0.25">
      <c r="A593" s="564"/>
      <c r="B593" s="568"/>
      <c r="C593" s="614"/>
      <c r="D593" s="745"/>
      <c r="E593" s="448"/>
      <c r="F593" s="148" t="s">
        <v>570</v>
      </c>
      <c r="G593" s="523" t="s">
        <v>613</v>
      </c>
      <c r="H593" s="523"/>
      <c r="I593" s="523"/>
      <c r="J593" s="523"/>
      <c r="K593" s="585"/>
      <c r="L593" s="603" t="e">
        <f>#REF!-#REF!*10%</f>
        <v>#REF!</v>
      </c>
    </row>
    <row r="594" spans="1:12" ht="15" customHeight="1" x14ac:dyDescent="0.25">
      <c r="A594" s="564"/>
      <c r="B594" s="568"/>
      <c r="C594" s="614"/>
      <c r="D594" s="745"/>
      <c r="E594" s="448"/>
      <c r="F594" s="167" t="s">
        <v>84</v>
      </c>
      <c r="G594" s="465">
        <v>2.5</v>
      </c>
      <c r="H594" s="465"/>
      <c r="I594" s="465"/>
      <c r="J594" s="465"/>
      <c r="K594" s="585"/>
      <c r="L594" s="603" t="e">
        <f>#REF!-#REF!*10%</f>
        <v>#REF!</v>
      </c>
    </row>
    <row r="595" spans="1:12" ht="15" customHeight="1" x14ac:dyDescent="0.25">
      <c r="A595" s="564"/>
      <c r="B595" s="569"/>
      <c r="C595" s="614"/>
      <c r="D595" s="745"/>
      <c r="E595" s="448"/>
      <c r="F595" s="136" t="s">
        <v>1016</v>
      </c>
      <c r="G595" s="454">
        <v>5</v>
      </c>
      <c r="H595" s="454"/>
      <c r="I595" s="454"/>
      <c r="J595" s="454"/>
      <c r="K595" s="585"/>
      <c r="L595" s="603" t="e">
        <f>#REF!-#REF!*10%</f>
        <v>#REF!</v>
      </c>
    </row>
    <row r="596" spans="1:12" ht="15" customHeight="1" x14ac:dyDescent="0.25">
      <c r="A596" s="564">
        <v>5</v>
      </c>
      <c r="B596" s="567"/>
      <c r="C596" s="614" t="s">
        <v>1063</v>
      </c>
      <c r="D596" s="745"/>
      <c r="E596" s="448"/>
      <c r="F596" s="94" t="s">
        <v>81</v>
      </c>
      <c r="G596" s="523" t="s">
        <v>6</v>
      </c>
      <c r="H596" s="523"/>
      <c r="I596" s="523"/>
      <c r="J596" s="523"/>
      <c r="K596" s="501">
        <v>3</v>
      </c>
      <c r="L596" s="716">
        <v>66890</v>
      </c>
    </row>
    <row r="597" spans="1:12" ht="15" customHeight="1" x14ac:dyDescent="0.25">
      <c r="A597" s="564"/>
      <c r="B597" s="568"/>
      <c r="C597" s="614"/>
      <c r="D597" s="745"/>
      <c r="E597" s="448"/>
      <c r="F597" s="94" t="s">
        <v>80</v>
      </c>
      <c r="G597" s="469">
        <v>240</v>
      </c>
      <c r="H597" s="469"/>
      <c r="I597" s="469"/>
      <c r="J597" s="469"/>
      <c r="K597" s="583"/>
      <c r="L597" s="602"/>
    </row>
    <row r="598" spans="1:12" ht="15" customHeight="1" x14ac:dyDescent="0.25">
      <c r="A598" s="564"/>
      <c r="B598" s="568"/>
      <c r="C598" s="614"/>
      <c r="D598" s="745"/>
      <c r="E598" s="448"/>
      <c r="F598" s="94" t="s">
        <v>8</v>
      </c>
      <c r="G598" s="243">
        <v>3000</v>
      </c>
      <c r="H598" s="244">
        <v>4000</v>
      </c>
      <c r="I598" s="246">
        <v>5000</v>
      </c>
      <c r="J598" s="245">
        <v>6000</v>
      </c>
      <c r="K598" s="583"/>
      <c r="L598" s="602"/>
    </row>
    <row r="599" spans="1:12" ht="15" customHeight="1" x14ac:dyDescent="0.25">
      <c r="A599" s="564"/>
      <c r="B599" s="568"/>
      <c r="C599" s="614"/>
      <c r="D599" s="745"/>
      <c r="E599" s="448"/>
      <c r="F599" s="94" t="s">
        <v>817</v>
      </c>
      <c r="G599" s="243">
        <f>G597*88</f>
        <v>21120</v>
      </c>
      <c r="H599" s="244">
        <f>G597*99</f>
        <v>23760</v>
      </c>
      <c r="I599" s="246">
        <f>G597*110</f>
        <v>26400</v>
      </c>
      <c r="J599" s="245">
        <f>G597*114</f>
        <v>27360</v>
      </c>
      <c r="K599" s="583"/>
      <c r="L599" s="602"/>
    </row>
    <row r="600" spans="1:12" ht="15" customHeight="1" x14ac:dyDescent="0.25">
      <c r="A600" s="564"/>
      <c r="B600" s="568"/>
      <c r="C600" s="614"/>
      <c r="D600" s="745"/>
      <c r="E600" s="448"/>
      <c r="F600" s="94" t="s">
        <v>1269</v>
      </c>
      <c r="G600" s="451">
        <v>0.98</v>
      </c>
      <c r="H600" s="451"/>
      <c r="I600" s="451"/>
      <c r="J600" s="451"/>
      <c r="K600" s="583"/>
      <c r="L600" s="602"/>
    </row>
    <row r="601" spans="1:12" ht="15" customHeight="1" x14ac:dyDescent="0.25">
      <c r="A601" s="564"/>
      <c r="B601" s="568"/>
      <c r="C601" s="614"/>
      <c r="D601" s="745"/>
      <c r="E601" s="448"/>
      <c r="F601" s="93" t="s">
        <v>699</v>
      </c>
      <c r="G601" s="523" t="s">
        <v>700</v>
      </c>
      <c r="H601" s="523"/>
      <c r="I601" s="523"/>
      <c r="J601" s="523"/>
      <c r="K601" s="583"/>
      <c r="L601" s="602"/>
    </row>
    <row r="602" spans="1:12" ht="15" customHeight="1" x14ac:dyDescent="0.25">
      <c r="A602" s="564"/>
      <c r="B602" s="568"/>
      <c r="C602" s="614"/>
      <c r="D602" s="745"/>
      <c r="E602" s="448"/>
      <c r="F602" s="93" t="s">
        <v>1181</v>
      </c>
      <c r="G602" s="462" t="s">
        <v>1179</v>
      </c>
      <c r="H602" s="463"/>
      <c r="I602" s="463"/>
      <c r="J602" s="464"/>
      <c r="K602" s="583"/>
      <c r="L602" s="602"/>
    </row>
    <row r="603" spans="1:12" ht="15" customHeight="1" x14ac:dyDescent="0.25">
      <c r="A603" s="564"/>
      <c r="B603" s="568"/>
      <c r="C603" s="614"/>
      <c r="D603" s="745"/>
      <c r="E603" s="448"/>
      <c r="F603" s="94" t="s">
        <v>83</v>
      </c>
      <c r="G603" s="523">
        <v>65</v>
      </c>
      <c r="H603" s="523"/>
      <c r="I603" s="523"/>
      <c r="J603" s="523"/>
      <c r="K603" s="583"/>
      <c r="L603" s="602"/>
    </row>
    <row r="604" spans="1:12" ht="15" customHeight="1" x14ac:dyDescent="0.25">
      <c r="A604" s="564"/>
      <c r="B604" s="568"/>
      <c r="C604" s="614"/>
      <c r="D604" s="745"/>
      <c r="E604" s="448"/>
      <c r="F604" s="94" t="s">
        <v>396</v>
      </c>
      <c r="G604" s="523" t="s">
        <v>1184</v>
      </c>
      <c r="H604" s="523"/>
      <c r="I604" s="523"/>
      <c r="J604" s="523"/>
      <c r="K604" s="583"/>
      <c r="L604" s="602"/>
    </row>
    <row r="605" spans="1:12" ht="15" customHeight="1" x14ac:dyDescent="0.25">
      <c r="A605" s="564"/>
      <c r="B605" s="568"/>
      <c r="C605" s="614"/>
      <c r="D605" s="745"/>
      <c r="E605" s="448"/>
      <c r="F605" s="94" t="s">
        <v>1028</v>
      </c>
      <c r="G605" s="523" t="s">
        <v>912</v>
      </c>
      <c r="H605" s="523"/>
      <c r="I605" s="523"/>
      <c r="J605" s="523"/>
      <c r="K605" s="583"/>
      <c r="L605" s="602"/>
    </row>
    <row r="606" spans="1:12" ht="15" customHeight="1" x14ac:dyDescent="0.25">
      <c r="A606" s="564"/>
      <c r="B606" s="568"/>
      <c r="C606" s="614"/>
      <c r="D606" s="745"/>
      <c r="E606" s="448"/>
      <c r="F606" s="94" t="s">
        <v>1038</v>
      </c>
      <c r="G606" s="523" t="s">
        <v>347</v>
      </c>
      <c r="H606" s="523"/>
      <c r="I606" s="523"/>
      <c r="J606" s="523"/>
      <c r="K606" s="583"/>
      <c r="L606" s="602"/>
    </row>
    <row r="607" spans="1:12" ht="15" customHeight="1" x14ac:dyDescent="0.25">
      <c r="A607" s="564"/>
      <c r="B607" s="568"/>
      <c r="C607" s="614"/>
      <c r="D607" s="745"/>
      <c r="E607" s="448"/>
      <c r="F607" s="148" t="s">
        <v>379</v>
      </c>
      <c r="G607" s="523" t="s">
        <v>399</v>
      </c>
      <c r="H607" s="523"/>
      <c r="I607" s="523"/>
      <c r="J607" s="523"/>
      <c r="K607" s="583"/>
      <c r="L607" s="602"/>
    </row>
    <row r="608" spans="1:12" ht="15" customHeight="1" x14ac:dyDescent="0.25">
      <c r="A608" s="564"/>
      <c r="B608" s="568"/>
      <c r="C608" s="614"/>
      <c r="D608" s="745"/>
      <c r="E608" s="448"/>
      <c r="F608" s="93" t="s">
        <v>701</v>
      </c>
      <c r="G608" s="523">
        <v>100000</v>
      </c>
      <c r="H608" s="523"/>
      <c r="I608" s="523"/>
      <c r="J608" s="523"/>
      <c r="K608" s="583"/>
      <c r="L608" s="602"/>
    </row>
    <row r="609" spans="1:12" ht="15" customHeight="1" x14ac:dyDescent="0.25">
      <c r="A609" s="564"/>
      <c r="B609" s="568"/>
      <c r="C609" s="614"/>
      <c r="D609" s="745"/>
      <c r="E609" s="448"/>
      <c r="F609" s="148" t="s">
        <v>257</v>
      </c>
      <c r="G609" s="523" t="s">
        <v>336</v>
      </c>
      <c r="H609" s="523"/>
      <c r="I609" s="523"/>
      <c r="J609" s="523"/>
      <c r="K609" s="583"/>
      <c r="L609" s="602"/>
    </row>
    <row r="610" spans="1:12" ht="15" customHeight="1" x14ac:dyDescent="0.25">
      <c r="A610" s="564"/>
      <c r="B610" s="568"/>
      <c r="C610" s="614"/>
      <c r="D610" s="745"/>
      <c r="E610" s="448"/>
      <c r="F610" s="148" t="s">
        <v>410</v>
      </c>
      <c r="G610" s="523" t="s">
        <v>411</v>
      </c>
      <c r="H610" s="523"/>
      <c r="I610" s="523"/>
      <c r="J610" s="523"/>
      <c r="K610" s="583"/>
      <c r="L610" s="602"/>
    </row>
    <row r="611" spans="1:12" ht="15" customHeight="1" x14ac:dyDescent="0.25">
      <c r="A611" s="564"/>
      <c r="B611" s="568"/>
      <c r="C611" s="614"/>
      <c r="D611" s="745"/>
      <c r="E611" s="448"/>
      <c r="F611" s="148" t="s">
        <v>412</v>
      </c>
      <c r="G611" s="523" t="s">
        <v>400</v>
      </c>
      <c r="H611" s="523"/>
      <c r="I611" s="523"/>
      <c r="J611" s="523"/>
      <c r="K611" s="583"/>
      <c r="L611" s="602"/>
    </row>
    <row r="612" spans="1:12" ht="15" customHeight="1" x14ac:dyDescent="0.25">
      <c r="A612" s="564"/>
      <c r="B612" s="568"/>
      <c r="C612" s="614"/>
      <c r="D612" s="745"/>
      <c r="E612" s="448"/>
      <c r="F612" s="148" t="s">
        <v>381</v>
      </c>
      <c r="G612" s="523" t="s">
        <v>1296</v>
      </c>
      <c r="H612" s="523"/>
      <c r="I612" s="523"/>
      <c r="J612" s="523"/>
      <c r="K612" s="584">
        <v>5</v>
      </c>
      <c r="L612" s="533">
        <v>71572</v>
      </c>
    </row>
    <row r="613" spans="1:12" ht="15" customHeight="1" x14ac:dyDescent="0.25">
      <c r="A613" s="564"/>
      <c r="B613" s="568"/>
      <c r="C613" s="614"/>
      <c r="D613" s="745"/>
      <c r="E613" s="448"/>
      <c r="F613" s="148" t="s">
        <v>402</v>
      </c>
      <c r="G613" s="523" t="s">
        <v>1297</v>
      </c>
      <c r="H613" s="523"/>
      <c r="I613" s="523"/>
      <c r="J613" s="523"/>
      <c r="K613" s="585"/>
      <c r="L613" s="603" t="e">
        <f>#REF!-#REF!*10%</f>
        <v>#REF!</v>
      </c>
    </row>
    <row r="614" spans="1:12" ht="15" customHeight="1" x14ac:dyDescent="0.25">
      <c r="A614" s="564"/>
      <c r="B614" s="568"/>
      <c r="C614" s="614"/>
      <c r="D614" s="745"/>
      <c r="E614" s="448"/>
      <c r="F614" s="148" t="s">
        <v>403</v>
      </c>
      <c r="G614" s="523" t="s">
        <v>404</v>
      </c>
      <c r="H614" s="523"/>
      <c r="I614" s="523"/>
      <c r="J614" s="523"/>
      <c r="K614" s="585"/>
      <c r="L614" s="603" t="e">
        <f>#REF!-#REF!*10%</f>
        <v>#REF!</v>
      </c>
    </row>
    <row r="615" spans="1:12" ht="15" customHeight="1" x14ac:dyDescent="0.25">
      <c r="A615" s="564"/>
      <c r="B615" s="568"/>
      <c r="C615" s="614"/>
      <c r="D615" s="745"/>
      <c r="E615" s="448"/>
      <c r="F615" s="94" t="s">
        <v>358</v>
      </c>
      <c r="G615" s="523" t="s">
        <v>359</v>
      </c>
      <c r="H615" s="523"/>
      <c r="I615" s="523"/>
      <c r="J615" s="523"/>
      <c r="K615" s="585"/>
      <c r="L615" s="603" t="e">
        <f>#REF!-#REF!*10%</f>
        <v>#REF!</v>
      </c>
    </row>
    <row r="616" spans="1:12" ht="15" customHeight="1" x14ac:dyDescent="0.25">
      <c r="A616" s="564"/>
      <c r="B616" s="568"/>
      <c r="C616" s="614"/>
      <c r="D616" s="745"/>
      <c r="E616" s="448"/>
      <c r="F616" s="148" t="s">
        <v>389</v>
      </c>
      <c r="G616" s="523" t="s">
        <v>390</v>
      </c>
      <c r="H616" s="523"/>
      <c r="I616" s="523"/>
      <c r="J616" s="523"/>
      <c r="K616" s="585"/>
      <c r="L616" s="603" t="e">
        <f>#REF!-#REF!*10%</f>
        <v>#REF!</v>
      </c>
    </row>
    <row r="617" spans="1:12" ht="15" customHeight="1" x14ac:dyDescent="0.25">
      <c r="A617" s="564"/>
      <c r="B617" s="568"/>
      <c r="C617" s="614"/>
      <c r="D617" s="745"/>
      <c r="E617" s="448"/>
      <c r="F617" s="93" t="s">
        <v>704</v>
      </c>
      <c r="G617" s="523" t="s">
        <v>705</v>
      </c>
      <c r="H617" s="523"/>
      <c r="I617" s="523"/>
      <c r="J617" s="523"/>
      <c r="K617" s="585"/>
      <c r="L617" s="603" t="e">
        <f>#REF!-#REF!*10%</f>
        <v>#REF!</v>
      </c>
    </row>
    <row r="618" spans="1:12" ht="15" customHeight="1" x14ac:dyDescent="0.25">
      <c r="A618" s="564"/>
      <c r="B618" s="568"/>
      <c r="C618" s="614"/>
      <c r="D618" s="745"/>
      <c r="E618" s="448"/>
      <c r="F618" s="93" t="s">
        <v>706</v>
      </c>
      <c r="G618" s="523" t="s">
        <v>390</v>
      </c>
      <c r="H618" s="523"/>
      <c r="I618" s="523"/>
      <c r="J618" s="523"/>
      <c r="K618" s="585"/>
      <c r="L618" s="603" t="e">
        <f>#REF!-#REF!*10%</f>
        <v>#REF!</v>
      </c>
    </row>
    <row r="619" spans="1:12" ht="15" customHeight="1" x14ac:dyDescent="0.25">
      <c r="A619" s="564"/>
      <c r="B619" s="568"/>
      <c r="C619" s="614"/>
      <c r="D619" s="745"/>
      <c r="E619" s="448"/>
      <c r="F619" s="93" t="s">
        <v>1271</v>
      </c>
      <c r="G619" s="523" t="s">
        <v>390</v>
      </c>
      <c r="H619" s="523"/>
      <c r="I619" s="523"/>
      <c r="J619" s="523"/>
      <c r="K619" s="585"/>
      <c r="L619" s="603" t="e">
        <f>#REF!-#REF!*10%</f>
        <v>#REF!</v>
      </c>
    </row>
    <row r="620" spans="1:12" ht="15" customHeight="1" x14ac:dyDescent="0.25">
      <c r="A620" s="564"/>
      <c r="B620" s="568"/>
      <c r="C620" s="614"/>
      <c r="D620" s="745"/>
      <c r="E620" s="448"/>
      <c r="F620" s="93" t="s">
        <v>707</v>
      </c>
      <c r="G620" s="523" t="s">
        <v>911</v>
      </c>
      <c r="H620" s="523"/>
      <c r="I620" s="523"/>
      <c r="J620" s="523"/>
      <c r="K620" s="585"/>
      <c r="L620" s="603" t="e">
        <f>#REF!-#REF!*10%</f>
        <v>#REF!</v>
      </c>
    </row>
    <row r="621" spans="1:12" ht="15" customHeight="1" x14ac:dyDescent="0.25">
      <c r="A621" s="564"/>
      <c r="B621" s="568"/>
      <c r="C621" s="614"/>
      <c r="D621" s="745"/>
      <c r="E621" s="448"/>
      <c r="F621" s="93" t="s">
        <v>708</v>
      </c>
      <c r="G621" s="523" t="s">
        <v>390</v>
      </c>
      <c r="H621" s="523"/>
      <c r="I621" s="523"/>
      <c r="J621" s="523"/>
      <c r="K621" s="585"/>
      <c r="L621" s="603" t="e">
        <f>#REF!-#REF!*10%</f>
        <v>#REF!</v>
      </c>
    </row>
    <row r="622" spans="1:12" ht="15" customHeight="1" x14ac:dyDescent="0.25">
      <c r="A622" s="564"/>
      <c r="B622" s="568"/>
      <c r="C622" s="614"/>
      <c r="D622" s="745"/>
      <c r="E622" s="448"/>
      <c r="F622" s="148" t="s">
        <v>377</v>
      </c>
      <c r="G622" s="523" t="s">
        <v>387</v>
      </c>
      <c r="H622" s="523"/>
      <c r="I622" s="523"/>
      <c r="J622" s="523"/>
      <c r="K622" s="585"/>
      <c r="L622" s="603" t="e">
        <f>#REF!-#REF!*10%</f>
        <v>#REF!</v>
      </c>
    </row>
    <row r="623" spans="1:12" ht="15" customHeight="1" x14ac:dyDescent="0.25">
      <c r="A623" s="564"/>
      <c r="B623" s="568"/>
      <c r="C623" s="614"/>
      <c r="D623" s="745"/>
      <c r="E623" s="448"/>
      <c r="F623" s="148" t="s">
        <v>562</v>
      </c>
      <c r="G623" s="523" t="s">
        <v>1024</v>
      </c>
      <c r="H623" s="523"/>
      <c r="I623" s="523"/>
      <c r="J623" s="523"/>
      <c r="K623" s="585"/>
      <c r="L623" s="603" t="e">
        <f>#REF!-#REF!*10%</f>
        <v>#REF!</v>
      </c>
    </row>
    <row r="624" spans="1:12" ht="15" customHeight="1" x14ac:dyDescent="0.25">
      <c r="A624" s="564"/>
      <c r="B624" s="568"/>
      <c r="C624" s="614"/>
      <c r="D624" s="745"/>
      <c r="E624" s="448"/>
      <c r="F624" s="148" t="s">
        <v>570</v>
      </c>
      <c r="G624" s="523" t="s">
        <v>613</v>
      </c>
      <c r="H624" s="523"/>
      <c r="I624" s="523"/>
      <c r="J624" s="523"/>
      <c r="K624" s="585"/>
      <c r="L624" s="603" t="e">
        <f>#REF!-#REF!*10%</f>
        <v>#REF!</v>
      </c>
    </row>
    <row r="625" spans="1:12" ht="15" customHeight="1" x14ac:dyDescent="0.25">
      <c r="A625" s="564"/>
      <c r="B625" s="568"/>
      <c r="C625" s="614"/>
      <c r="D625" s="745"/>
      <c r="E625" s="448"/>
      <c r="F625" s="167" t="s">
        <v>84</v>
      </c>
      <c r="G625" s="465">
        <v>2.5</v>
      </c>
      <c r="H625" s="465"/>
      <c r="I625" s="465"/>
      <c r="J625" s="465"/>
      <c r="K625" s="585"/>
      <c r="L625" s="603" t="e">
        <f>#REF!-#REF!*10%</f>
        <v>#REF!</v>
      </c>
    </row>
    <row r="626" spans="1:12" ht="15" customHeight="1" x14ac:dyDescent="0.25">
      <c r="A626" s="564"/>
      <c r="B626" s="569"/>
      <c r="C626" s="614"/>
      <c r="D626" s="745"/>
      <c r="E626" s="448"/>
      <c r="F626" s="136" t="s">
        <v>1016</v>
      </c>
      <c r="G626" s="454">
        <v>5</v>
      </c>
      <c r="H626" s="454"/>
      <c r="I626" s="454"/>
      <c r="J626" s="454"/>
      <c r="K626" s="585"/>
      <c r="L626" s="603" t="e">
        <f>#REF!-#REF!*10%</f>
        <v>#REF!</v>
      </c>
    </row>
    <row r="627" spans="1:12" s="73" customFormat="1" ht="15" customHeight="1" x14ac:dyDescent="0.3">
      <c r="A627" s="29"/>
      <c r="B627" s="29"/>
      <c r="C627" s="373"/>
      <c r="D627" s="16"/>
      <c r="E627" s="16"/>
      <c r="F627" s="201"/>
      <c r="G627" s="202"/>
      <c r="H627" s="202"/>
      <c r="I627" s="202"/>
      <c r="J627" s="202"/>
      <c r="K627" s="202"/>
      <c r="L627" s="330"/>
    </row>
    <row r="628" spans="1:12" s="73" customFormat="1" ht="15" customHeight="1" x14ac:dyDescent="0.3">
      <c r="A628" s="29"/>
      <c r="B628" s="29"/>
      <c r="C628" s="373"/>
      <c r="D628" s="16"/>
      <c r="E628" s="16"/>
      <c r="F628" s="201"/>
      <c r="G628" s="202"/>
      <c r="H628" s="202"/>
      <c r="I628" s="202"/>
      <c r="J628" s="202"/>
      <c r="K628" s="202"/>
      <c r="L628" s="330"/>
    </row>
    <row r="629" spans="1:12" s="73" customFormat="1" ht="15" customHeight="1" x14ac:dyDescent="0.3">
      <c r="A629" s="203"/>
      <c r="B629" s="203"/>
      <c r="C629" s="374"/>
      <c r="F629" s="204"/>
      <c r="G629" s="204"/>
      <c r="H629" s="204"/>
      <c r="I629" s="204"/>
      <c r="J629" s="204"/>
      <c r="K629" s="17"/>
      <c r="L629" s="330"/>
    </row>
    <row r="630" spans="1:12" s="73" customFormat="1" ht="15" customHeight="1" x14ac:dyDescent="0.3">
      <c r="A630" s="203"/>
      <c r="B630" s="203"/>
      <c r="C630" s="374"/>
      <c r="F630" s="204"/>
      <c r="G630" s="204"/>
      <c r="H630" s="204"/>
      <c r="I630" s="204"/>
      <c r="J630" s="204"/>
      <c r="K630" s="17"/>
      <c r="L630" s="330"/>
    </row>
    <row r="631" spans="1:12" s="73" customFormat="1" ht="15" customHeight="1" x14ac:dyDescent="0.3">
      <c r="A631" s="203"/>
      <c r="B631" s="203"/>
      <c r="C631" s="374"/>
      <c r="F631" s="204"/>
      <c r="G631" s="204"/>
      <c r="H631" s="204"/>
      <c r="I631" s="204"/>
      <c r="J631" s="204"/>
      <c r="K631" s="17"/>
      <c r="L631" s="330"/>
    </row>
    <row r="632" spans="1:12" s="73" customFormat="1" ht="15" customHeight="1" x14ac:dyDescent="0.3">
      <c r="A632" s="203"/>
      <c r="B632" s="203"/>
      <c r="C632" s="374"/>
      <c r="F632" s="204"/>
      <c r="G632" s="204"/>
      <c r="H632" s="204"/>
      <c r="I632" s="204"/>
      <c r="J632" s="204"/>
      <c r="K632" s="17"/>
      <c r="L632" s="330"/>
    </row>
    <row r="633" spans="1:12" s="73" customFormat="1" ht="15" customHeight="1" x14ac:dyDescent="0.3">
      <c r="A633" s="203"/>
      <c r="B633" s="203"/>
      <c r="C633" s="374"/>
      <c r="F633" s="204"/>
      <c r="G633" s="204"/>
      <c r="H633" s="204"/>
      <c r="I633" s="204"/>
      <c r="J633" s="204"/>
      <c r="K633" s="17"/>
      <c r="L633" s="330"/>
    </row>
    <row r="634" spans="1:12" s="73" customFormat="1" ht="15" customHeight="1" x14ac:dyDescent="0.3">
      <c r="A634" s="203"/>
      <c r="B634" s="203"/>
      <c r="C634" s="374"/>
      <c r="F634" s="204"/>
      <c r="G634" s="204"/>
      <c r="H634" s="204"/>
      <c r="I634" s="204"/>
      <c r="J634" s="204"/>
      <c r="K634" s="17"/>
      <c r="L634" s="330"/>
    </row>
    <row r="635" spans="1:12" s="73" customFormat="1" ht="15" customHeight="1" x14ac:dyDescent="0.3">
      <c r="A635" s="203"/>
      <c r="B635" s="203"/>
      <c r="C635" s="374"/>
      <c r="F635" s="204"/>
      <c r="G635" s="204"/>
      <c r="H635" s="204"/>
      <c r="I635" s="204"/>
      <c r="J635" s="204"/>
      <c r="K635" s="17"/>
      <c r="L635" s="330"/>
    </row>
    <row r="636" spans="1:12" s="73" customFormat="1" ht="15" customHeight="1" x14ac:dyDescent="0.3">
      <c r="A636" s="203"/>
      <c r="B636" s="203"/>
      <c r="C636" s="374"/>
      <c r="F636" s="204"/>
      <c r="G636" s="204"/>
      <c r="H636" s="204"/>
      <c r="I636" s="204"/>
      <c r="J636" s="204"/>
      <c r="K636" s="17"/>
      <c r="L636" s="330"/>
    </row>
    <row r="637" spans="1:12" s="73" customFormat="1" ht="15" customHeight="1" x14ac:dyDescent="0.3">
      <c r="A637" s="203"/>
      <c r="B637" s="203"/>
      <c r="C637" s="374"/>
      <c r="F637" s="204"/>
      <c r="G637" s="204"/>
      <c r="H637" s="204"/>
      <c r="I637" s="204"/>
      <c r="J637" s="204"/>
      <c r="K637" s="17"/>
      <c r="L637" s="330"/>
    </row>
    <row r="638" spans="1:12" s="73" customFormat="1" ht="15" customHeight="1" x14ac:dyDescent="0.3">
      <c r="A638" s="203"/>
      <c r="B638" s="203"/>
      <c r="C638" s="374"/>
      <c r="F638" s="204"/>
      <c r="G638" s="204"/>
      <c r="H638" s="204"/>
      <c r="I638" s="204"/>
      <c r="J638" s="204"/>
      <c r="K638" s="17"/>
      <c r="L638" s="330"/>
    </row>
    <row r="639" spans="1:12" s="73" customFormat="1" ht="15" customHeight="1" x14ac:dyDescent="0.3">
      <c r="A639" s="203"/>
      <c r="B639" s="203"/>
      <c r="C639" s="374"/>
      <c r="F639" s="204"/>
      <c r="G639" s="204"/>
      <c r="H639" s="204"/>
      <c r="I639" s="204"/>
      <c r="J639" s="204"/>
      <c r="K639" s="17"/>
      <c r="L639" s="330"/>
    </row>
    <row r="640" spans="1:12" s="73" customFormat="1" ht="15" customHeight="1" x14ac:dyDescent="0.3">
      <c r="A640" s="203"/>
      <c r="B640" s="203"/>
      <c r="C640" s="374"/>
      <c r="F640" s="204"/>
      <c r="G640" s="204"/>
      <c r="H640" s="204"/>
      <c r="I640" s="204"/>
      <c r="J640" s="204"/>
      <c r="K640" s="17"/>
      <c r="L640" s="330"/>
    </row>
    <row r="641" spans="1:12" s="73" customFormat="1" ht="15" customHeight="1" x14ac:dyDescent="0.3">
      <c r="A641" s="203"/>
      <c r="B641" s="203"/>
      <c r="C641" s="374"/>
      <c r="F641" s="204"/>
      <c r="G641" s="204"/>
      <c r="H641" s="204"/>
      <c r="I641" s="204"/>
      <c r="J641" s="204"/>
      <c r="K641" s="17"/>
      <c r="L641" s="330"/>
    </row>
    <row r="642" spans="1:12" s="73" customFormat="1" ht="15" customHeight="1" x14ac:dyDescent="0.3">
      <c r="A642" s="203"/>
      <c r="B642" s="203"/>
      <c r="C642" s="374"/>
      <c r="F642" s="204"/>
      <c r="G642" s="204"/>
      <c r="H642" s="204"/>
      <c r="I642" s="204"/>
      <c r="J642" s="204"/>
      <c r="K642" s="17"/>
      <c r="L642" s="330"/>
    </row>
    <row r="643" spans="1:12" s="73" customFormat="1" ht="15" customHeight="1" x14ac:dyDescent="0.3">
      <c r="A643" s="203"/>
      <c r="B643" s="203"/>
      <c r="C643" s="374"/>
      <c r="F643" s="204"/>
      <c r="G643" s="204"/>
      <c r="H643" s="204"/>
      <c r="I643" s="204"/>
      <c r="J643" s="204"/>
      <c r="K643" s="17"/>
      <c r="L643" s="330"/>
    </row>
    <row r="644" spans="1:12" s="73" customFormat="1" ht="15" customHeight="1" x14ac:dyDescent="0.3">
      <c r="A644" s="203"/>
      <c r="B644" s="203"/>
      <c r="C644" s="374"/>
      <c r="F644" s="204"/>
      <c r="G644" s="204"/>
      <c r="H644" s="204"/>
      <c r="I644" s="204"/>
      <c r="J644" s="204"/>
      <c r="K644" s="17"/>
      <c r="L644" s="330"/>
    </row>
    <row r="645" spans="1:12" s="73" customFormat="1" ht="15" customHeight="1" x14ac:dyDescent="0.3">
      <c r="A645" s="203"/>
      <c r="B645" s="203"/>
      <c r="C645" s="374"/>
      <c r="F645" s="204"/>
      <c r="G645" s="204"/>
      <c r="H645" s="204"/>
      <c r="I645" s="204"/>
      <c r="J645" s="204"/>
      <c r="K645" s="17"/>
      <c r="L645" s="330"/>
    </row>
    <row r="646" spans="1:12" s="73" customFormat="1" ht="15" customHeight="1" x14ac:dyDescent="0.3">
      <c r="A646" s="203"/>
      <c r="B646" s="203"/>
      <c r="C646" s="374"/>
      <c r="F646" s="204"/>
      <c r="G646" s="204"/>
      <c r="H646" s="204"/>
      <c r="I646" s="204"/>
      <c r="J646" s="204"/>
      <c r="K646" s="17"/>
      <c r="L646" s="330"/>
    </row>
    <row r="647" spans="1:12" s="73" customFormat="1" ht="15" customHeight="1" x14ac:dyDescent="0.3">
      <c r="A647" s="203"/>
      <c r="B647" s="203"/>
      <c r="C647" s="374"/>
      <c r="F647" s="204"/>
      <c r="G647" s="204"/>
      <c r="H647" s="204"/>
      <c r="I647" s="204"/>
      <c r="J647" s="204"/>
      <c r="K647" s="17"/>
      <c r="L647" s="330"/>
    </row>
    <row r="648" spans="1:12" s="73" customFormat="1" ht="15" customHeight="1" x14ac:dyDescent="0.3">
      <c r="A648" s="203"/>
      <c r="B648" s="203"/>
      <c r="C648" s="374"/>
      <c r="F648" s="204"/>
      <c r="G648" s="204"/>
      <c r="H648" s="204"/>
      <c r="I648" s="204"/>
      <c r="J648" s="204"/>
      <c r="K648" s="17"/>
      <c r="L648" s="330"/>
    </row>
    <row r="649" spans="1:12" s="73" customFormat="1" ht="15" customHeight="1" x14ac:dyDescent="0.3">
      <c r="A649" s="203"/>
      <c r="B649" s="203"/>
      <c r="C649" s="374"/>
      <c r="F649" s="204"/>
      <c r="G649" s="204"/>
      <c r="H649" s="204"/>
      <c r="I649" s="204"/>
      <c r="J649" s="204"/>
      <c r="K649" s="17"/>
      <c r="L649" s="330"/>
    </row>
    <row r="650" spans="1:12" s="73" customFormat="1" ht="15" customHeight="1" x14ac:dyDescent="0.3">
      <c r="A650" s="203"/>
      <c r="B650" s="203"/>
      <c r="C650" s="374"/>
      <c r="F650" s="204"/>
      <c r="G650" s="204"/>
      <c r="H650" s="204"/>
      <c r="I650" s="204"/>
      <c r="J650" s="204"/>
      <c r="K650" s="17"/>
      <c r="L650" s="330"/>
    </row>
    <row r="651" spans="1:12" s="73" customFormat="1" ht="15" customHeight="1" x14ac:dyDescent="0.3">
      <c r="A651" s="203"/>
      <c r="B651" s="203"/>
      <c r="C651" s="374"/>
      <c r="F651" s="204"/>
      <c r="G651" s="204"/>
      <c r="H651" s="204"/>
      <c r="I651" s="204"/>
      <c r="J651" s="204"/>
      <c r="K651" s="17"/>
      <c r="L651" s="330"/>
    </row>
    <row r="652" spans="1:12" s="73" customFormat="1" ht="15" customHeight="1" x14ac:dyDescent="0.3">
      <c r="A652" s="203"/>
      <c r="B652" s="203"/>
      <c r="C652" s="374"/>
      <c r="F652" s="204"/>
      <c r="G652" s="204"/>
      <c r="H652" s="204"/>
      <c r="I652" s="204"/>
      <c r="J652" s="204"/>
      <c r="K652" s="17"/>
      <c r="L652" s="330"/>
    </row>
    <row r="653" spans="1:12" s="73" customFormat="1" ht="15" customHeight="1" x14ac:dyDescent="0.3">
      <c r="A653" s="203"/>
      <c r="B653" s="203"/>
      <c r="C653" s="374"/>
      <c r="F653" s="204"/>
      <c r="G653" s="204"/>
      <c r="H653" s="204"/>
      <c r="I653" s="204"/>
      <c r="J653" s="204"/>
      <c r="K653" s="17"/>
      <c r="L653" s="330"/>
    </row>
    <row r="654" spans="1:12" s="73" customFormat="1" ht="15" customHeight="1" x14ac:dyDescent="0.3">
      <c r="A654" s="203"/>
      <c r="B654" s="203"/>
      <c r="C654" s="374"/>
      <c r="F654" s="204"/>
      <c r="G654" s="204"/>
      <c r="H654" s="204"/>
      <c r="I654" s="204"/>
      <c r="J654" s="204"/>
      <c r="K654" s="17"/>
      <c r="L654" s="330"/>
    </row>
    <row r="655" spans="1:12" s="73" customFormat="1" ht="15" customHeight="1" x14ac:dyDescent="0.3">
      <c r="A655" s="203"/>
      <c r="B655" s="203"/>
      <c r="C655" s="374"/>
      <c r="F655" s="204"/>
      <c r="G655" s="204"/>
      <c r="H655" s="204"/>
      <c r="I655" s="204"/>
      <c r="J655" s="204"/>
      <c r="K655" s="17"/>
      <c r="L655" s="330"/>
    </row>
    <row r="656" spans="1:12" s="73" customFormat="1" ht="15" customHeight="1" x14ac:dyDescent="0.3">
      <c r="A656" s="203"/>
      <c r="B656" s="203"/>
      <c r="C656" s="374"/>
      <c r="F656" s="204"/>
      <c r="G656" s="204"/>
      <c r="H656" s="204"/>
      <c r="I656" s="204"/>
      <c r="J656" s="204"/>
      <c r="K656" s="17"/>
      <c r="L656" s="330"/>
    </row>
    <row r="657" spans="1:12" s="73" customFormat="1" ht="15" customHeight="1" x14ac:dyDescent="0.3">
      <c r="A657" s="203"/>
      <c r="B657" s="203"/>
      <c r="C657" s="374"/>
      <c r="F657" s="204"/>
      <c r="G657" s="204"/>
      <c r="H657" s="204"/>
      <c r="I657" s="204"/>
      <c r="J657" s="204"/>
      <c r="K657" s="17"/>
      <c r="L657" s="330"/>
    </row>
    <row r="658" spans="1:12" s="73" customFormat="1" ht="15" customHeight="1" x14ac:dyDescent="0.3">
      <c r="A658" s="203"/>
      <c r="B658" s="203"/>
      <c r="C658" s="374"/>
      <c r="F658" s="204"/>
      <c r="G658" s="204"/>
      <c r="H658" s="204"/>
      <c r="I658" s="204"/>
      <c r="J658" s="204"/>
      <c r="K658" s="17"/>
      <c r="L658" s="330"/>
    </row>
    <row r="659" spans="1:12" s="73" customFormat="1" ht="15" customHeight="1" x14ac:dyDescent="0.3">
      <c r="A659" s="203"/>
      <c r="B659" s="203"/>
      <c r="C659" s="374"/>
      <c r="F659" s="204"/>
      <c r="G659" s="204"/>
      <c r="H659" s="204"/>
      <c r="I659" s="204"/>
      <c r="J659" s="204"/>
      <c r="K659" s="17"/>
      <c r="L659" s="330"/>
    </row>
    <row r="660" spans="1:12" s="73" customFormat="1" ht="15" customHeight="1" x14ac:dyDescent="0.3">
      <c r="A660" s="203"/>
      <c r="B660" s="203"/>
      <c r="C660" s="374"/>
      <c r="F660" s="204"/>
      <c r="G660" s="204"/>
      <c r="H660" s="204"/>
      <c r="I660" s="204"/>
      <c r="J660" s="204"/>
      <c r="K660" s="17"/>
      <c r="L660" s="330"/>
    </row>
    <row r="661" spans="1:12" s="73" customFormat="1" ht="15" customHeight="1" x14ac:dyDescent="0.3">
      <c r="A661" s="203"/>
      <c r="B661" s="203"/>
      <c r="C661" s="374"/>
      <c r="F661" s="204"/>
      <c r="G661" s="204"/>
      <c r="H661" s="204"/>
      <c r="I661" s="204"/>
      <c r="J661" s="204"/>
      <c r="K661" s="17"/>
      <c r="L661" s="330"/>
    </row>
    <row r="662" spans="1:12" s="73" customFormat="1" ht="15" customHeight="1" x14ac:dyDescent="0.3">
      <c r="A662" s="203"/>
      <c r="B662" s="203"/>
      <c r="C662" s="374"/>
      <c r="F662" s="204"/>
      <c r="G662" s="204"/>
      <c r="H662" s="204"/>
      <c r="I662" s="204"/>
      <c r="J662" s="204"/>
      <c r="K662" s="17"/>
      <c r="L662" s="330"/>
    </row>
    <row r="663" spans="1:12" s="73" customFormat="1" ht="15" customHeight="1" x14ac:dyDescent="0.3">
      <c r="A663" s="203"/>
      <c r="B663" s="203"/>
      <c r="C663" s="374"/>
      <c r="F663" s="204"/>
      <c r="G663" s="204"/>
      <c r="H663" s="204"/>
      <c r="I663" s="204"/>
      <c r="J663" s="204"/>
      <c r="K663" s="17"/>
      <c r="L663" s="330"/>
    </row>
    <row r="664" spans="1:12" s="73" customFormat="1" ht="15" customHeight="1" x14ac:dyDescent="0.3">
      <c r="A664" s="203"/>
      <c r="B664" s="203"/>
      <c r="C664" s="374"/>
      <c r="F664" s="204"/>
      <c r="G664" s="204"/>
      <c r="H664" s="204"/>
      <c r="I664" s="204"/>
      <c r="J664" s="204"/>
      <c r="K664" s="17"/>
      <c r="L664" s="330"/>
    </row>
    <row r="665" spans="1:12" s="73" customFormat="1" ht="15" customHeight="1" x14ac:dyDescent="0.3">
      <c r="A665" s="203"/>
      <c r="B665" s="203"/>
      <c r="C665" s="374"/>
      <c r="F665" s="204"/>
      <c r="G665" s="204"/>
      <c r="H665" s="204"/>
      <c r="I665" s="204"/>
      <c r="J665" s="204"/>
      <c r="K665" s="17"/>
      <c r="L665" s="330"/>
    </row>
    <row r="666" spans="1:12" s="73" customFormat="1" ht="15" customHeight="1" x14ac:dyDescent="0.3">
      <c r="A666" s="203"/>
      <c r="B666" s="203"/>
      <c r="C666" s="374"/>
      <c r="F666" s="204"/>
      <c r="G666" s="204"/>
      <c r="H666" s="204"/>
      <c r="I666" s="204"/>
      <c r="J666" s="204"/>
      <c r="K666" s="17"/>
      <c r="L666" s="330"/>
    </row>
    <row r="667" spans="1:12" s="73" customFormat="1" ht="15" customHeight="1" x14ac:dyDescent="0.3">
      <c r="A667" s="203"/>
      <c r="B667" s="203"/>
      <c r="C667" s="374"/>
      <c r="F667" s="204"/>
      <c r="G667" s="204"/>
      <c r="H667" s="204"/>
      <c r="I667" s="204"/>
      <c r="J667" s="204"/>
      <c r="K667" s="17"/>
      <c r="L667" s="330"/>
    </row>
    <row r="668" spans="1:12" s="73" customFormat="1" ht="15" customHeight="1" x14ac:dyDescent="0.3">
      <c r="A668" s="203"/>
      <c r="B668" s="203"/>
      <c r="C668" s="374"/>
      <c r="F668" s="204"/>
      <c r="G668" s="204"/>
      <c r="H668" s="204"/>
      <c r="I668" s="204"/>
      <c r="J668" s="204"/>
      <c r="K668" s="17"/>
      <c r="L668" s="330"/>
    </row>
    <row r="669" spans="1:12" s="73" customFormat="1" ht="15" customHeight="1" x14ac:dyDescent="0.3">
      <c r="A669" s="203"/>
      <c r="B669" s="203"/>
      <c r="C669" s="374"/>
      <c r="F669" s="204"/>
      <c r="G669" s="204"/>
      <c r="H669" s="204"/>
      <c r="I669" s="204"/>
      <c r="J669" s="204"/>
      <c r="K669" s="17"/>
      <c r="L669" s="330"/>
    </row>
    <row r="670" spans="1:12" s="73" customFormat="1" ht="15" customHeight="1" x14ac:dyDescent="0.3">
      <c r="A670" s="203"/>
      <c r="B670" s="203"/>
      <c r="C670" s="374"/>
      <c r="F670" s="204"/>
      <c r="G670" s="204"/>
      <c r="H670" s="204"/>
      <c r="I670" s="204"/>
      <c r="J670" s="204"/>
      <c r="K670" s="17"/>
      <c r="L670" s="330"/>
    </row>
    <row r="671" spans="1:12" s="73" customFormat="1" ht="15" customHeight="1" x14ac:dyDescent="0.3">
      <c r="A671" s="203"/>
      <c r="B671" s="203"/>
      <c r="C671" s="374"/>
      <c r="F671" s="204"/>
      <c r="G671" s="204"/>
      <c r="H671" s="204"/>
      <c r="I671" s="204"/>
      <c r="J671" s="204"/>
      <c r="K671" s="17"/>
      <c r="L671" s="330"/>
    </row>
    <row r="672" spans="1:12" s="73" customFormat="1" ht="15" customHeight="1" x14ac:dyDescent="0.3">
      <c r="A672" s="203"/>
      <c r="B672" s="203"/>
      <c r="C672" s="374"/>
      <c r="F672" s="204"/>
      <c r="G672" s="204"/>
      <c r="H672" s="204"/>
      <c r="I672" s="204"/>
      <c r="J672" s="204"/>
      <c r="K672" s="17"/>
      <c r="L672" s="330"/>
    </row>
    <row r="673" spans="1:12" s="73" customFormat="1" ht="15" customHeight="1" x14ac:dyDescent="0.3">
      <c r="A673" s="203"/>
      <c r="B673" s="203"/>
      <c r="C673" s="374"/>
      <c r="F673" s="204"/>
      <c r="G673" s="204"/>
      <c r="H673" s="204"/>
      <c r="I673" s="204"/>
      <c r="J673" s="204"/>
      <c r="K673" s="17"/>
      <c r="L673" s="330"/>
    </row>
    <row r="674" spans="1:12" s="73" customFormat="1" ht="15" customHeight="1" x14ac:dyDescent="0.3">
      <c r="A674" s="203"/>
      <c r="B674" s="203"/>
      <c r="C674" s="374"/>
      <c r="F674" s="204"/>
      <c r="G674" s="204"/>
      <c r="H674" s="204"/>
      <c r="I674" s="204"/>
      <c r="J674" s="204"/>
      <c r="K674" s="17"/>
      <c r="L674" s="330"/>
    </row>
    <row r="675" spans="1:12" s="73" customFormat="1" ht="15" customHeight="1" x14ac:dyDescent="0.3">
      <c r="A675" s="203"/>
      <c r="B675" s="203"/>
      <c r="C675" s="374"/>
      <c r="F675" s="204"/>
      <c r="G675" s="204"/>
      <c r="H675" s="204"/>
      <c r="I675" s="204"/>
      <c r="J675" s="204"/>
      <c r="K675" s="17"/>
      <c r="L675" s="330"/>
    </row>
    <row r="676" spans="1:12" s="73" customFormat="1" ht="15" customHeight="1" x14ac:dyDescent="0.3">
      <c r="A676" s="203"/>
      <c r="B676" s="203"/>
      <c r="C676" s="374"/>
      <c r="F676" s="204"/>
      <c r="G676" s="204"/>
      <c r="H676" s="204"/>
      <c r="I676" s="204"/>
      <c r="J676" s="204"/>
      <c r="K676" s="17"/>
      <c r="L676" s="330"/>
    </row>
    <row r="677" spans="1:12" s="73" customFormat="1" ht="15" customHeight="1" x14ac:dyDescent="0.3">
      <c r="A677" s="203"/>
      <c r="B677" s="203"/>
      <c r="C677" s="374"/>
      <c r="F677" s="204"/>
      <c r="G677" s="204"/>
      <c r="H677" s="204"/>
      <c r="I677" s="204"/>
      <c r="J677" s="204"/>
      <c r="K677" s="17"/>
      <c r="L677" s="330"/>
    </row>
    <row r="678" spans="1:12" s="73" customFormat="1" ht="15" customHeight="1" x14ac:dyDescent="0.3">
      <c r="A678" s="203"/>
      <c r="B678" s="203"/>
      <c r="C678" s="374"/>
      <c r="F678" s="204"/>
      <c r="G678" s="204"/>
      <c r="H678" s="204"/>
      <c r="I678" s="204"/>
      <c r="J678" s="204"/>
      <c r="K678" s="17"/>
      <c r="L678" s="330"/>
    </row>
    <row r="679" spans="1:12" s="73" customFormat="1" ht="15" customHeight="1" x14ac:dyDescent="0.3">
      <c r="A679" s="203"/>
      <c r="B679" s="203"/>
      <c r="C679" s="374"/>
      <c r="F679" s="204"/>
      <c r="G679" s="204"/>
      <c r="H679" s="204"/>
      <c r="I679" s="204"/>
      <c r="J679" s="204"/>
      <c r="K679" s="17"/>
      <c r="L679" s="330"/>
    </row>
    <row r="680" spans="1:12" s="73" customFormat="1" ht="15" customHeight="1" x14ac:dyDescent="0.3">
      <c r="A680" s="203"/>
      <c r="B680" s="203"/>
      <c r="C680" s="374"/>
      <c r="F680" s="204"/>
      <c r="G680" s="204"/>
      <c r="H680" s="204"/>
      <c r="I680" s="204"/>
      <c r="J680" s="204"/>
      <c r="K680" s="17"/>
      <c r="L680" s="330"/>
    </row>
    <row r="681" spans="1:12" s="73" customFormat="1" ht="15" customHeight="1" x14ac:dyDescent="0.3">
      <c r="A681" s="203"/>
      <c r="B681" s="203"/>
      <c r="C681" s="374"/>
      <c r="F681" s="204"/>
      <c r="G681" s="204"/>
      <c r="H681" s="204"/>
      <c r="I681" s="204"/>
      <c r="J681" s="204"/>
      <c r="K681" s="17"/>
      <c r="L681" s="330"/>
    </row>
    <row r="682" spans="1:12" s="73" customFormat="1" ht="15" customHeight="1" x14ac:dyDescent="0.3">
      <c r="A682" s="203"/>
      <c r="B682" s="203"/>
      <c r="C682" s="374"/>
      <c r="F682" s="204"/>
      <c r="G682" s="204"/>
      <c r="H682" s="204"/>
      <c r="I682" s="204"/>
      <c r="J682" s="204"/>
      <c r="K682" s="17"/>
      <c r="L682" s="330"/>
    </row>
    <row r="683" spans="1:12" s="73" customFormat="1" ht="15" customHeight="1" x14ac:dyDescent="0.3">
      <c r="A683" s="203"/>
      <c r="B683" s="203"/>
      <c r="C683" s="374"/>
      <c r="F683" s="204"/>
      <c r="G683" s="204"/>
      <c r="H683" s="204"/>
      <c r="I683" s="204"/>
      <c r="J683" s="204"/>
      <c r="K683" s="17"/>
      <c r="L683" s="330"/>
    </row>
    <row r="684" spans="1:12" s="73" customFormat="1" ht="15" customHeight="1" x14ac:dyDescent="0.3">
      <c r="A684" s="203"/>
      <c r="B684" s="203"/>
      <c r="C684" s="374"/>
      <c r="F684" s="204"/>
      <c r="G684" s="204"/>
      <c r="H684" s="204"/>
      <c r="I684" s="204"/>
      <c r="J684" s="204"/>
      <c r="K684" s="17"/>
      <c r="L684" s="330"/>
    </row>
    <row r="685" spans="1:12" s="73" customFormat="1" ht="15" customHeight="1" x14ac:dyDescent="0.3">
      <c r="A685" s="203"/>
      <c r="B685" s="203"/>
      <c r="C685" s="374"/>
      <c r="F685" s="204"/>
      <c r="G685" s="204"/>
      <c r="H685" s="204"/>
      <c r="I685" s="204"/>
      <c r="J685" s="204"/>
      <c r="K685" s="17"/>
      <c r="L685" s="330"/>
    </row>
    <row r="686" spans="1:12" s="73" customFormat="1" ht="15" customHeight="1" x14ac:dyDescent="0.3">
      <c r="A686" s="203"/>
      <c r="B686" s="203"/>
      <c r="C686" s="374"/>
      <c r="F686" s="204"/>
      <c r="G686" s="204"/>
      <c r="H686" s="204"/>
      <c r="I686" s="204"/>
      <c r="J686" s="204"/>
      <c r="K686" s="17"/>
      <c r="L686" s="330"/>
    </row>
    <row r="687" spans="1:12" s="73" customFormat="1" ht="15" customHeight="1" x14ac:dyDescent="0.3">
      <c r="A687" s="203"/>
      <c r="B687" s="203"/>
      <c r="C687" s="374"/>
      <c r="F687" s="204"/>
      <c r="G687" s="204"/>
      <c r="H687" s="204"/>
      <c r="I687" s="204"/>
      <c r="J687" s="204"/>
      <c r="K687" s="17"/>
      <c r="L687" s="330"/>
    </row>
    <row r="688" spans="1:12" s="73" customFormat="1" ht="15" customHeight="1" x14ac:dyDescent="0.3">
      <c r="A688" s="203"/>
      <c r="B688" s="203"/>
      <c r="C688" s="374"/>
      <c r="F688" s="204"/>
      <c r="G688" s="204"/>
      <c r="H688" s="204"/>
      <c r="I688" s="204"/>
      <c r="J688" s="204"/>
      <c r="K688" s="17"/>
      <c r="L688" s="330"/>
    </row>
    <row r="689" spans="1:12" s="73" customFormat="1" ht="15" customHeight="1" x14ac:dyDescent="0.3">
      <c r="A689" s="203"/>
      <c r="B689" s="203"/>
      <c r="C689" s="374"/>
      <c r="F689" s="204"/>
      <c r="G689" s="204"/>
      <c r="H689" s="204"/>
      <c r="I689" s="204"/>
      <c r="J689" s="204"/>
      <c r="K689" s="17"/>
      <c r="L689" s="330"/>
    </row>
    <row r="690" spans="1:12" s="73" customFormat="1" ht="15" customHeight="1" x14ac:dyDescent="0.3">
      <c r="A690" s="203"/>
      <c r="B690" s="203"/>
      <c r="C690" s="374"/>
      <c r="F690" s="204"/>
      <c r="G690" s="204"/>
      <c r="H690" s="204"/>
      <c r="I690" s="204"/>
      <c r="J690" s="204"/>
      <c r="K690" s="17"/>
      <c r="L690" s="330"/>
    </row>
    <row r="691" spans="1:12" s="73" customFormat="1" ht="15" customHeight="1" x14ac:dyDescent="0.3">
      <c r="A691" s="203"/>
      <c r="B691" s="203"/>
      <c r="C691" s="374"/>
      <c r="F691" s="204"/>
      <c r="G691" s="204"/>
      <c r="H691" s="204"/>
      <c r="I691" s="204"/>
      <c r="J691" s="204"/>
      <c r="K691" s="17"/>
      <c r="L691" s="330"/>
    </row>
    <row r="692" spans="1:12" s="73" customFormat="1" ht="15" customHeight="1" x14ac:dyDescent="0.3">
      <c r="A692" s="203"/>
      <c r="B692" s="203"/>
      <c r="C692" s="374"/>
      <c r="F692" s="204"/>
      <c r="G692" s="204"/>
      <c r="H692" s="204"/>
      <c r="I692" s="204"/>
      <c r="J692" s="204"/>
      <c r="K692" s="17"/>
      <c r="L692" s="330"/>
    </row>
    <row r="693" spans="1:12" s="73" customFormat="1" ht="15" customHeight="1" x14ac:dyDescent="0.3">
      <c r="A693" s="203"/>
      <c r="B693" s="203"/>
      <c r="C693" s="374"/>
      <c r="F693" s="204"/>
      <c r="G693" s="204"/>
      <c r="H693" s="204"/>
      <c r="I693" s="204"/>
      <c r="J693" s="204"/>
      <c r="K693" s="17"/>
      <c r="L693" s="330"/>
    </row>
    <row r="694" spans="1:12" s="73" customFormat="1" ht="15" customHeight="1" x14ac:dyDescent="0.3">
      <c r="A694" s="203"/>
      <c r="B694" s="203"/>
      <c r="C694" s="374"/>
      <c r="F694" s="204"/>
      <c r="G694" s="204"/>
      <c r="H694" s="204"/>
      <c r="I694" s="204"/>
      <c r="J694" s="204"/>
      <c r="K694" s="17"/>
      <c r="L694" s="330"/>
    </row>
    <row r="695" spans="1:12" s="73" customFormat="1" ht="15" customHeight="1" x14ac:dyDescent="0.3">
      <c r="A695" s="203"/>
      <c r="B695" s="203"/>
      <c r="C695" s="374"/>
      <c r="F695" s="204"/>
      <c r="G695" s="204"/>
      <c r="H695" s="204"/>
      <c r="I695" s="204"/>
      <c r="J695" s="204"/>
      <c r="K695" s="17"/>
      <c r="L695" s="330"/>
    </row>
    <row r="696" spans="1:12" s="73" customFormat="1" ht="15" customHeight="1" x14ac:dyDescent="0.3">
      <c r="A696" s="203"/>
      <c r="B696" s="203"/>
      <c r="C696" s="374"/>
      <c r="F696" s="204"/>
      <c r="G696" s="204"/>
      <c r="H696" s="204"/>
      <c r="I696" s="204"/>
      <c r="J696" s="204"/>
      <c r="K696" s="17"/>
      <c r="L696" s="330"/>
    </row>
    <row r="697" spans="1:12" s="73" customFormat="1" ht="15" customHeight="1" x14ac:dyDescent="0.3">
      <c r="A697" s="203"/>
      <c r="B697" s="203"/>
      <c r="C697" s="374"/>
      <c r="F697" s="204"/>
      <c r="G697" s="204"/>
      <c r="H697" s="204"/>
      <c r="I697" s="204"/>
      <c r="J697" s="204"/>
      <c r="K697" s="17"/>
      <c r="L697" s="330"/>
    </row>
    <row r="698" spans="1:12" s="73" customFormat="1" ht="15" customHeight="1" x14ac:dyDescent="0.3">
      <c r="A698" s="203"/>
      <c r="B698" s="203"/>
      <c r="C698" s="374"/>
      <c r="F698" s="204"/>
      <c r="G698" s="204"/>
      <c r="H698" s="204"/>
      <c r="I698" s="204"/>
      <c r="J698" s="204"/>
      <c r="K698" s="17"/>
      <c r="L698" s="330"/>
    </row>
    <row r="699" spans="1:12" s="73" customFormat="1" ht="15" customHeight="1" x14ac:dyDescent="0.3">
      <c r="A699" s="203"/>
      <c r="B699" s="203"/>
      <c r="C699" s="374"/>
      <c r="F699" s="204"/>
      <c r="G699" s="204"/>
      <c r="H699" s="204"/>
      <c r="I699" s="204"/>
      <c r="J699" s="204"/>
      <c r="K699" s="17"/>
      <c r="L699" s="330"/>
    </row>
    <row r="700" spans="1:12" s="73" customFormat="1" ht="15" customHeight="1" x14ac:dyDescent="0.3">
      <c r="A700" s="203"/>
      <c r="B700" s="203"/>
      <c r="C700" s="374"/>
      <c r="F700" s="204"/>
      <c r="G700" s="204"/>
      <c r="H700" s="204"/>
      <c r="I700" s="204"/>
      <c r="J700" s="204"/>
      <c r="K700" s="17"/>
      <c r="L700" s="330"/>
    </row>
    <row r="701" spans="1:12" s="73" customFormat="1" ht="15" customHeight="1" x14ac:dyDescent="0.3">
      <c r="A701" s="203"/>
      <c r="B701" s="203"/>
      <c r="C701" s="374"/>
      <c r="F701" s="204"/>
      <c r="G701" s="204"/>
      <c r="H701" s="204"/>
      <c r="I701" s="204"/>
      <c r="J701" s="204"/>
      <c r="K701" s="17"/>
      <c r="L701" s="330"/>
    </row>
    <row r="702" spans="1:12" s="73" customFormat="1" ht="15" customHeight="1" x14ac:dyDescent="0.3">
      <c r="A702" s="203"/>
      <c r="B702" s="203"/>
      <c r="C702" s="374"/>
      <c r="F702" s="204"/>
      <c r="G702" s="204"/>
      <c r="H702" s="204"/>
      <c r="I702" s="204"/>
      <c r="J702" s="204"/>
      <c r="K702" s="17"/>
      <c r="L702" s="330"/>
    </row>
    <row r="703" spans="1:12" s="73" customFormat="1" ht="15" customHeight="1" x14ac:dyDescent="0.3">
      <c r="A703" s="203"/>
      <c r="B703" s="203"/>
      <c r="C703" s="374"/>
      <c r="F703" s="204"/>
      <c r="G703" s="204"/>
      <c r="H703" s="204"/>
      <c r="I703" s="204"/>
      <c r="J703" s="204"/>
      <c r="K703" s="17"/>
      <c r="L703" s="330"/>
    </row>
    <row r="704" spans="1:12" s="73" customFormat="1" ht="15" customHeight="1" x14ac:dyDescent="0.3">
      <c r="A704" s="203"/>
      <c r="B704" s="203"/>
      <c r="C704" s="374"/>
      <c r="F704" s="204"/>
      <c r="G704" s="204"/>
      <c r="H704" s="204"/>
      <c r="I704" s="204"/>
      <c r="J704" s="204"/>
      <c r="K704" s="17"/>
      <c r="L704" s="330"/>
    </row>
    <row r="705" spans="1:12" s="73" customFormat="1" ht="15" customHeight="1" x14ac:dyDescent="0.3">
      <c r="A705" s="203"/>
      <c r="B705" s="203"/>
      <c r="C705" s="374"/>
      <c r="F705" s="204"/>
      <c r="G705" s="204"/>
      <c r="H705" s="204"/>
      <c r="I705" s="204"/>
      <c r="J705" s="204"/>
      <c r="K705" s="17"/>
      <c r="L705" s="330"/>
    </row>
    <row r="706" spans="1:12" s="73" customFormat="1" ht="15" customHeight="1" x14ac:dyDescent="0.3">
      <c r="A706" s="203"/>
      <c r="B706" s="203"/>
      <c r="C706" s="374"/>
      <c r="F706" s="204"/>
      <c r="G706" s="204"/>
      <c r="H706" s="204"/>
      <c r="I706" s="204"/>
      <c r="J706" s="204"/>
      <c r="K706" s="17"/>
      <c r="L706" s="330"/>
    </row>
    <row r="707" spans="1:12" s="73" customFormat="1" ht="15" customHeight="1" x14ac:dyDescent="0.3">
      <c r="A707" s="203"/>
      <c r="B707" s="203"/>
      <c r="C707" s="374"/>
      <c r="F707" s="204"/>
      <c r="G707" s="204"/>
      <c r="H707" s="204"/>
      <c r="I707" s="204"/>
      <c r="J707" s="204"/>
      <c r="K707" s="17"/>
      <c r="L707" s="330"/>
    </row>
    <row r="708" spans="1:12" s="73" customFormat="1" ht="15" customHeight="1" x14ac:dyDescent="0.3">
      <c r="A708" s="203"/>
      <c r="B708" s="203"/>
      <c r="C708" s="374"/>
      <c r="F708" s="204"/>
      <c r="G708" s="204"/>
      <c r="H708" s="204"/>
      <c r="I708" s="204"/>
      <c r="J708" s="204"/>
      <c r="K708" s="17"/>
      <c r="L708" s="330"/>
    </row>
    <row r="709" spans="1:12" s="73" customFormat="1" ht="15" customHeight="1" x14ac:dyDescent="0.3">
      <c r="A709" s="203"/>
      <c r="B709" s="203"/>
      <c r="C709" s="374"/>
      <c r="F709" s="204"/>
      <c r="G709" s="204"/>
      <c r="H709" s="204"/>
      <c r="I709" s="204"/>
      <c r="J709" s="204"/>
      <c r="K709" s="17"/>
      <c r="L709" s="330"/>
    </row>
    <row r="710" spans="1:12" ht="27.75" customHeight="1" x14ac:dyDescent="0.3">
      <c r="A710" s="203"/>
      <c r="B710" s="203"/>
      <c r="C710" s="374"/>
      <c r="D710" s="73"/>
      <c r="E710" s="73"/>
      <c r="F710" s="204"/>
      <c r="G710" s="204"/>
      <c r="H710" s="204"/>
      <c r="I710" s="204"/>
      <c r="J710" s="204"/>
      <c r="K710" s="17"/>
    </row>
    <row r="711" spans="1:12" ht="27.75" customHeight="1" x14ac:dyDescent="0.3">
      <c r="A711" s="203"/>
      <c r="B711" s="203"/>
      <c r="C711" s="374"/>
      <c r="D711" s="73"/>
      <c r="E711" s="73"/>
      <c r="F711" s="204"/>
      <c r="G711" s="204"/>
      <c r="H711" s="204"/>
      <c r="I711" s="204"/>
      <c r="J711" s="204"/>
      <c r="K711" s="17"/>
    </row>
    <row r="712" spans="1:12" ht="27.75" customHeight="1" x14ac:dyDescent="0.3">
      <c r="A712" s="203"/>
      <c r="B712" s="203"/>
      <c r="C712" s="374"/>
      <c r="D712" s="73"/>
      <c r="E712" s="73"/>
      <c r="F712" s="204"/>
      <c r="G712" s="204"/>
      <c r="H712" s="204"/>
      <c r="I712" s="204"/>
      <c r="J712" s="204"/>
      <c r="K712" s="17"/>
    </row>
    <row r="713" spans="1:12" ht="27.75" customHeight="1" x14ac:dyDescent="0.3">
      <c r="A713" s="203"/>
      <c r="B713" s="203"/>
      <c r="C713" s="374"/>
      <c r="D713" s="73"/>
      <c r="E713" s="73"/>
      <c r="F713" s="204"/>
      <c r="G713" s="204"/>
      <c r="H713" s="204"/>
      <c r="I713" s="204"/>
      <c r="J713" s="204"/>
      <c r="K713" s="17"/>
    </row>
    <row r="714" spans="1:12" ht="27.75" customHeight="1" x14ac:dyDescent="0.3">
      <c r="A714" s="203"/>
      <c r="B714" s="203"/>
      <c r="C714" s="374"/>
      <c r="D714" s="73"/>
      <c r="E714" s="73"/>
      <c r="F714" s="204"/>
      <c r="G714" s="204"/>
      <c r="H714" s="204"/>
      <c r="I714" s="204"/>
      <c r="J714" s="204"/>
      <c r="K714" s="17"/>
    </row>
    <row r="715" spans="1:12" ht="27.75" customHeight="1" x14ac:dyDescent="0.3">
      <c r="A715" s="203"/>
      <c r="B715" s="203"/>
      <c r="C715" s="374"/>
      <c r="D715" s="73"/>
      <c r="E715" s="73"/>
      <c r="F715" s="204"/>
      <c r="G715" s="204"/>
      <c r="H715" s="204"/>
      <c r="I715" s="204"/>
      <c r="J715" s="204"/>
      <c r="K715" s="17"/>
    </row>
    <row r="716" spans="1:12" ht="27.75" customHeight="1" x14ac:dyDescent="0.3">
      <c r="A716" s="203"/>
      <c r="B716" s="203"/>
      <c r="C716" s="374"/>
      <c r="D716" s="73"/>
      <c r="E716" s="73"/>
      <c r="F716" s="204"/>
      <c r="G716" s="204"/>
      <c r="H716" s="204"/>
      <c r="I716" s="204"/>
      <c r="J716" s="204"/>
      <c r="K716" s="17"/>
    </row>
    <row r="717" spans="1:12" ht="27.75" customHeight="1" x14ac:dyDescent="0.3">
      <c r="A717" s="203"/>
      <c r="B717" s="203"/>
      <c r="C717" s="374"/>
      <c r="D717" s="73"/>
      <c r="E717" s="73"/>
      <c r="F717" s="204"/>
      <c r="G717" s="204"/>
      <c r="H717" s="204"/>
      <c r="I717" s="204"/>
      <c r="J717" s="204"/>
      <c r="K717" s="17"/>
    </row>
    <row r="718" spans="1:12" ht="27.75" customHeight="1" x14ac:dyDescent="0.3">
      <c r="A718" s="203"/>
      <c r="B718" s="203"/>
      <c r="C718" s="374"/>
      <c r="D718" s="73"/>
      <c r="E718" s="73"/>
      <c r="F718" s="204"/>
      <c r="G718" s="204"/>
      <c r="H718" s="204"/>
      <c r="I718" s="204"/>
      <c r="J718" s="204"/>
      <c r="K718" s="17"/>
    </row>
    <row r="719" spans="1:12" ht="27.75" customHeight="1" x14ac:dyDescent="0.3">
      <c r="A719" s="203"/>
      <c r="B719" s="203"/>
      <c r="C719" s="374"/>
      <c r="D719" s="73"/>
      <c r="E719" s="73"/>
      <c r="F719" s="204"/>
      <c r="G719" s="204"/>
      <c r="H719" s="204"/>
      <c r="I719" s="204"/>
      <c r="J719" s="204"/>
      <c r="K719" s="17"/>
    </row>
    <row r="720" spans="1:12" ht="27.75" customHeight="1" x14ac:dyDescent="0.3">
      <c r="A720" s="203"/>
      <c r="B720" s="203"/>
      <c r="C720" s="374"/>
      <c r="D720" s="73"/>
      <c r="E720" s="73"/>
      <c r="F720" s="204"/>
      <c r="G720" s="204"/>
      <c r="H720" s="204"/>
      <c r="I720" s="204"/>
      <c r="J720" s="204"/>
      <c r="K720" s="17"/>
    </row>
    <row r="721" spans="1:11" ht="27.75" customHeight="1" x14ac:dyDescent="0.3">
      <c r="A721" s="203"/>
      <c r="B721" s="203"/>
      <c r="C721" s="374"/>
      <c r="D721" s="73"/>
      <c r="E721" s="73"/>
      <c r="F721" s="204"/>
      <c r="G721" s="204"/>
      <c r="H721" s="204"/>
      <c r="I721" s="204"/>
      <c r="J721" s="204"/>
      <c r="K721" s="17"/>
    </row>
    <row r="722" spans="1:11" ht="27.75" customHeight="1" x14ac:dyDescent="0.3">
      <c r="A722" s="203"/>
      <c r="B722" s="203"/>
      <c r="C722" s="374"/>
      <c r="D722" s="73"/>
      <c r="E722" s="73"/>
      <c r="F722" s="204"/>
      <c r="G722" s="204"/>
      <c r="H722" s="204"/>
      <c r="I722" s="204"/>
      <c r="J722" s="204"/>
      <c r="K722" s="17"/>
    </row>
    <row r="723" spans="1:11" ht="27.75" customHeight="1" x14ac:dyDescent="0.3">
      <c r="A723" s="203"/>
      <c r="B723" s="203"/>
      <c r="C723" s="374"/>
      <c r="D723" s="73"/>
      <c r="E723" s="73"/>
      <c r="F723" s="204"/>
      <c r="G723" s="204"/>
      <c r="H723" s="204"/>
      <c r="I723" s="204"/>
      <c r="J723" s="204"/>
      <c r="K723" s="17"/>
    </row>
    <row r="724" spans="1:11" ht="27.75" customHeight="1" x14ac:dyDescent="0.3">
      <c r="A724" s="203"/>
      <c r="B724" s="203"/>
      <c r="C724" s="374"/>
      <c r="D724" s="73"/>
      <c r="E724" s="73"/>
      <c r="F724" s="204"/>
      <c r="G724" s="204"/>
      <c r="H724" s="204"/>
      <c r="I724" s="204"/>
      <c r="J724" s="204"/>
      <c r="K724" s="17"/>
    </row>
    <row r="725" spans="1:11" ht="27.75" customHeight="1" x14ac:dyDescent="0.3">
      <c r="A725" s="203"/>
      <c r="B725" s="203"/>
      <c r="C725" s="374"/>
      <c r="D725" s="73"/>
      <c r="E725" s="73"/>
      <c r="F725" s="204"/>
      <c r="G725" s="204"/>
      <c r="H725" s="204"/>
      <c r="I725" s="204"/>
      <c r="J725" s="204"/>
      <c r="K725" s="17"/>
    </row>
    <row r="726" spans="1:11" ht="27.75" customHeight="1" x14ac:dyDescent="0.3">
      <c r="A726" s="203"/>
      <c r="B726" s="203"/>
      <c r="C726" s="374"/>
      <c r="D726" s="73"/>
      <c r="E726" s="73"/>
      <c r="F726" s="204"/>
      <c r="G726" s="204"/>
      <c r="H726" s="204"/>
      <c r="I726" s="204"/>
      <c r="J726" s="204"/>
      <c r="K726" s="17"/>
    </row>
    <row r="727" spans="1:11" ht="27.75" customHeight="1" x14ac:dyDescent="0.3">
      <c r="A727" s="203"/>
      <c r="B727" s="203"/>
      <c r="C727" s="374"/>
      <c r="D727" s="73"/>
      <c r="E727" s="73"/>
      <c r="F727" s="204"/>
      <c r="G727" s="204"/>
      <c r="H727" s="204"/>
      <c r="I727" s="204"/>
      <c r="J727" s="204"/>
      <c r="K727" s="17"/>
    </row>
    <row r="728" spans="1:11" ht="27.75" customHeight="1" x14ac:dyDescent="0.3">
      <c r="A728" s="203"/>
      <c r="B728" s="203"/>
      <c r="C728" s="374"/>
      <c r="D728" s="73"/>
      <c r="E728" s="73"/>
      <c r="F728" s="204"/>
      <c r="G728" s="204"/>
      <c r="H728" s="204"/>
      <c r="I728" s="204"/>
      <c r="J728" s="204"/>
      <c r="K728" s="17"/>
    </row>
    <row r="729" spans="1:11" ht="27.75" customHeight="1" x14ac:dyDescent="0.3">
      <c r="A729" s="203"/>
      <c r="B729" s="203"/>
      <c r="C729" s="374"/>
      <c r="D729" s="73"/>
      <c r="E729" s="73"/>
      <c r="F729" s="204"/>
      <c r="G729" s="204"/>
      <c r="H729" s="204"/>
      <c r="I729" s="204"/>
      <c r="J729" s="204"/>
      <c r="K729" s="17"/>
    </row>
    <row r="730" spans="1:11" ht="27.75" customHeight="1" x14ac:dyDescent="0.3">
      <c r="A730" s="203"/>
      <c r="B730" s="203"/>
      <c r="C730" s="374"/>
      <c r="D730" s="73"/>
      <c r="E730" s="73"/>
      <c r="F730" s="204"/>
      <c r="G730" s="204"/>
      <c r="H730" s="204"/>
      <c r="I730" s="204"/>
      <c r="J730" s="204"/>
      <c r="K730" s="17"/>
    </row>
    <row r="731" spans="1:11" ht="27.75" customHeight="1" x14ac:dyDescent="0.3">
      <c r="A731" s="203"/>
      <c r="B731" s="203"/>
      <c r="C731" s="374"/>
      <c r="D731" s="73"/>
      <c r="E731" s="73"/>
      <c r="F731" s="204"/>
      <c r="G731" s="204"/>
      <c r="H731" s="204"/>
      <c r="I731" s="204"/>
      <c r="J731" s="204"/>
      <c r="K731" s="17"/>
    </row>
    <row r="732" spans="1:11" ht="27.75" customHeight="1" x14ac:dyDescent="0.3">
      <c r="A732" s="203"/>
      <c r="B732" s="203"/>
      <c r="C732" s="374"/>
      <c r="D732" s="73"/>
      <c r="E732" s="73"/>
      <c r="F732" s="204"/>
      <c r="G732" s="204"/>
      <c r="H732" s="204"/>
      <c r="I732" s="204"/>
      <c r="J732" s="204"/>
      <c r="K732" s="17"/>
    </row>
    <row r="733" spans="1:11" ht="27.75" customHeight="1" x14ac:dyDescent="0.3">
      <c r="A733" s="203"/>
      <c r="B733" s="203"/>
      <c r="C733" s="374"/>
      <c r="D733" s="73"/>
      <c r="E733" s="73"/>
      <c r="F733" s="204"/>
      <c r="G733" s="204"/>
      <c r="H733" s="204"/>
      <c r="I733" s="204"/>
      <c r="J733" s="204"/>
      <c r="K733" s="17"/>
    </row>
    <row r="734" spans="1:11" ht="27.75" customHeight="1" x14ac:dyDescent="0.3">
      <c r="A734" s="203"/>
      <c r="B734" s="203"/>
      <c r="C734" s="374"/>
      <c r="D734" s="73"/>
      <c r="E734" s="73"/>
      <c r="F734" s="204"/>
      <c r="G734" s="204"/>
      <c r="H734" s="204"/>
      <c r="I734" s="204"/>
      <c r="J734" s="204"/>
      <c r="K734" s="17"/>
    </row>
    <row r="735" spans="1:11" ht="27.75" customHeight="1" x14ac:dyDescent="0.3">
      <c r="A735" s="203"/>
      <c r="B735" s="203"/>
      <c r="C735" s="374"/>
      <c r="D735" s="73"/>
      <c r="E735" s="73"/>
      <c r="F735" s="204"/>
      <c r="G735" s="204"/>
      <c r="H735" s="204"/>
      <c r="I735" s="204"/>
      <c r="J735" s="204"/>
      <c r="K735" s="17"/>
    </row>
    <row r="736" spans="1:11" ht="27.75" customHeight="1" x14ac:dyDescent="0.3">
      <c r="A736" s="203"/>
      <c r="B736" s="203"/>
      <c r="C736" s="374"/>
      <c r="D736" s="73"/>
      <c r="E736" s="73"/>
      <c r="F736" s="204"/>
      <c r="G736" s="204"/>
      <c r="H736" s="204"/>
      <c r="I736" s="204"/>
      <c r="J736" s="204"/>
      <c r="K736" s="17"/>
    </row>
    <row r="737" spans="1:11" ht="27.75" customHeight="1" x14ac:dyDescent="0.3">
      <c r="A737" s="203"/>
      <c r="B737" s="203"/>
      <c r="C737" s="374"/>
      <c r="D737" s="73"/>
      <c r="E737" s="73"/>
      <c r="F737" s="204"/>
      <c r="G737" s="204"/>
      <c r="H737" s="204"/>
      <c r="I737" s="204"/>
      <c r="J737" s="204"/>
      <c r="K737" s="17"/>
    </row>
    <row r="738" spans="1:11" ht="27.75" customHeight="1" x14ac:dyDescent="0.3">
      <c r="A738" s="203"/>
      <c r="B738" s="203"/>
      <c r="C738" s="374"/>
      <c r="D738" s="73"/>
      <c r="E738" s="73"/>
      <c r="F738" s="204"/>
      <c r="G738" s="204"/>
      <c r="H738" s="204"/>
      <c r="I738" s="204"/>
      <c r="J738" s="204"/>
      <c r="K738" s="17"/>
    </row>
    <row r="739" spans="1:11" ht="27.75" customHeight="1" x14ac:dyDescent="0.3">
      <c r="A739" s="203"/>
      <c r="B739" s="203"/>
      <c r="C739" s="374"/>
      <c r="D739" s="73"/>
      <c r="E739" s="73"/>
      <c r="F739" s="204"/>
      <c r="G739" s="204"/>
      <c r="H739" s="204"/>
      <c r="I739" s="204"/>
      <c r="J739" s="204"/>
      <c r="K739" s="17"/>
    </row>
    <row r="740" spans="1:11" ht="27.75" customHeight="1" x14ac:dyDescent="0.3">
      <c r="A740" s="203"/>
      <c r="B740" s="203"/>
      <c r="C740" s="374"/>
      <c r="D740" s="73"/>
      <c r="E740" s="73"/>
      <c r="F740" s="204"/>
      <c r="G740" s="204"/>
      <c r="H740" s="204"/>
      <c r="I740" s="204"/>
      <c r="J740" s="204"/>
      <c r="K740" s="17"/>
    </row>
    <row r="741" spans="1:11" ht="27.75" customHeight="1" x14ac:dyDescent="0.3">
      <c r="A741" s="203"/>
      <c r="B741" s="203"/>
      <c r="C741" s="374"/>
      <c r="D741" s="73"/>
      <c r="E741" s="73"/>
      <c r="F741" s="204"/>
      <c r="G741" s="204"/>
      <c r="H741" s="204"/>
      <c r="I741" s="204"/>
      <c r="J741" s="204"/>
      <c r="K741" s="17"/>
    </row>
    <row r="742" spans="1:11" ht="27.75" customHeight="1" x14ac:dyDescent="0.3">
      <c r="A742" s="203"/>
      <c r="B742" s="203"/>
      <c r="C742" s="374"/>
      <c r="D742" s="73"/>
      <c r="E742" s="73"/>
      <c r="F742" s="204"/>
      <c r="G742" s="204"/>
      <c r="H742" s="204"/>
      <c r="I742" s="204"/>
      <c r="J742" s="204"/>
      <c r="K742" s="17"/>
    </row>
    <row r="743" spans="1:11" ht="27.75" customHeight="1" x14ac:dyDescent="0.3">
      <c r="A743" s="203"/>
      <c r="B743" s="203"/>
      <c r="C743" s="374"/>
      <c r="D743" s="73"/>
      <c r="E743" s="73"/>
      <c r="F743" s="204"/>
      <c r="G743" s="204"/>
      <c r="H743" s="204"/>
      <c r="I743" s="204"/>
      <c r="J743" s="204"/>
      <c r="K743" s="17"/>
    </row>
    <row r="744" spans="1:11" ht="27.75" customHeight="1" x14ac:dyDescent="0.3">
      <c r="A744" s="203"/>
      <c r="B744" s="203"/>
      <c r="C744" s="374"/>
      <c r="D744" s="73"/>
      <c r="E744" s="73"/>
      <c r="F744" s="204"/>
      <c r="G744" s="204"/>
      <c r="H744" s="204"/>
      <c r="I744" s="204"/>
      <c r="J744" s="204"/>
      <c r="K744" s="17"/>
    </row>
    <row r="745" spans="1:11" ht="27.75" customHeight="1" x14ac:dyDescent="0.3">
      <c r="A745" s="203"/>
      <c r="B745" s="203"/>
      <c r="C745" s="374"/>
      <c r="D745" s="73"/>
      <c r="E745" s="73"/>
      <c r="F745" s="204"/>
      <c r="G745" s="204"/>
      <c r="H745" s="204"/>
      <c r="I745" s="204"/>
      <c r="J745" s="204"/>
      <c r="K745" s="17"/>
    </row>
    <row r="746" spans="1:11" ht="27.75" customHeight="1" x14ac:dyDescent="0.3">
      <c r="A746" s="203"/>
      <c r="B746" s="203"/>
      <c r="C746" s="374"/>
      <c r="D746" s="73"/>
      <c r="E746" s="73"/>
      <c r="F746" s="204"/>
      <c r="G746" s="204"/>
      <c r="H746" s="204"/>
      <c r="I746" s="204"/>
      <c r="J746" s="204"/>
      <c r="K746" s="17"/>
    </row>
    <row r="747" spans="1:11" ht="27.75" customHeight="1" x14ac:dyDescent="0.3">
      <c r="A747" s="203"/>
      <c r="B747" s="203"/>
      <c r="C747" s="374"/>
      <c r="D747" s="73"/>
      <c r="E747" s="73"/>
      <c r="F747" s="204"/>
      <c r="G747" s="204"/>
      <c r="H747" s="204"/>
      <c r="I747" s="204"/>
      <c r="J747" s="204"/>
      <c r="K747" s="17"/>
    </row>
    <row r="748" spans="1:11" ht="27.75" customHeight="1" x14ac:dyDescent="0.3">
      <c r="A748" s="203"/>
      <c r="B748" s="203"/>
      <c r="C748" s="374"/>
      <c r="D748" s="73"/>
      <c r="E748" s="73"/>
      <c r="F748" s="204"/>
      <c r="G748" s="204"/>
      <c r="H748" s="204"/>
      <c r="I748" s="204"/>
      <c r="J748" s="204"/>
      <c r="K748" s="17"/>
    </row>
    <row r="749" spans="1:11" ht="27.75" customHeight="1" x14ac:dyDescent="0.3">
      <c r="A749" s="203"/>
      <c r="B749" s="203"/>
      <c r="C749" s="374"/>
      <c r="D749" s="73"/>
      <c r="E749" s="73"/>
      <c r="F749" s="204"/>
      <c r="G749" s="204"/>
      <c r="H749" s="204"/>
      <c r="I749" s="204"/>
      <c r="J749" s="204"/>
      <c r="K749" s="17"/>
    </row>
    <row r="750" spans="1:11" ht="27.75" customHeight="1" x14ac:dyDescent="0.3">
      <c r="A750" s="203"/>
      <c r="B750" s="203"/>
      <c r="C750" s="374"/>
      <c r="D750" s="73"/>
      <c r="E750" s="73"/>
      <c r="F750" s="204"/>
      <c r="G750" s="204"/>
      <c r="H750" s="204"/>
      <c r="I750" s="204"/>
      <c r="J750" s="204"/>
      <c r="K750" s="17"/>
    </row>
    <row r="751" spans="1:11" ht="27.75" customHeight="1" x14ac:dyDescent="0.3">
      <c r="A751" s="203"/>
      <c r="B751" s="203"/>
      <c r="C751" s="374"/>
      <c r="D751" s="73"/>
      <c r="E751" s="73"/>
      <c r="F751" s="204"/>
      <c r="G751" s="204"/>
      <c r="H751" s="204"/>
      <c r="I751" s="204"/>
      <c r="J751" s="204"/>
      <c r="K751" s="17"/>
    </row>
    <row r="752" spans="1:11" ht="27.75" customHeight="1" x14ac:dyDescent="0.3">
      <c r="A752" s="203"/>
      <c r="B752" s="203"/>
      <c r="C752" s="374"/>
      <c r="D752" s="73"/>
      <c r="E752" s="73"/>
      <c r="F752" s="204"/>
      <c r="G752" s="204"/>
      <c r="H752" s="204"/>
      <c r="I752" s="204"/>
      <c r="J752" s="204"/>
      <c r="K752" s="17"/>
    </row>
    <row r="753" spans="1:11" ht="27.75" customHeight="1" x14ac:dyDescent="0.3">
      <c r="A753" s="203"/>
      <c r="B753" s="203"/>
      <c r="C753" s="374"/>
      <c r="D753" s="73"/>
      <c r="E753" s="73"/>
      <c r="F753" s="204"/>
      <c r="G753" s="204"/>
      <c r="H753" s="204"/>
      <c r="I753" s="204"/>
      <c r="J753" s="204"/>
      <c r="K753" s="17"/>
    </row>
    <row r="754" spans="1:11" ht="27.75" customHeight="1" x14ac:dyDescent="0.3">
      <c r="A754" s="203"/>
      <c r="B754" s="203"/>
      <c r="C754" s="374"/>
      <c r="D754" s="73"/>
      <c r="E754" s="73"/>
      <c r="F754" s="204"/>
      <c r="G754" s="204"/>
      <c r="H754" s="204"/>
      <c r="I754" s="204"/>
      <c r="J754" s="204"/>
      <c r="K754" s="17"/>
    </row>
    <row r="755" spans="1:11" ht="27.75" customHeight="1" x14ac:dyDescent="0.3">
      <c r="A755" s="203"/>
      <c r="B755" s="203"/>
      <c r="C755" s="374"/>
      <c r="D755" s="73"/>
      <c r="E755" s="73"/>
      <c r="F755" s="204"/>
      <c r="G755" s="204"/>
      <c r="H755" s="204"/>
      <c r="I755" s="204"/>
      <c r="J755" s="204"/>
      <c r="K755" s="17"/>
    </row>
    <row r="756" spans="1:11" ht="27.75" customHeight="1" x14ac:dyDescent="0.3">
      <c r="A756" s="203"/>
      <c r="B756" s="203"/>
      <c r="C756" s="374"/>
      <c r="D756" s="73"/>
      <c r="E756" s="73"/>
      <c r="F756" s="204"/>
      <c r="G756" s="204"/>
      <c r="H756" s="204"/>
      <c r="I756" s="204"/>
      <c r="J756" s="204"/>
      <c r="K756" s="17"/>
    </row>
    <row r="757" spans="1:11" ht="27.75" customHeight="1" x14ac:dyDescent="0.3">
      <c r="A757" s="203"/>
      <c r="B757" s="203"/>
      <c r="C757" s="374"/>
      <c r="D757" s="73"/>
      <c r="E757" s="73"/>
      <c r="F757" s="204"/>
      <c r="G757" s="204"/>
      <c r="H757" s="204"/>
      <c r="I757" s="204"/>
      <c r="J757" s="204"/>
      <c r="K757" s="17"/>
    </row>
    <row r="758" spans="1:11" ht="27.75" customHeight="1" x14ac:dyDescent="0.3">
      <c r="A758" s="203"/>
      <c r="B758" s="203"/>
      <c r="C758" s="374"/>
      <c r="D758" s="73"/>
      <c r="E758" s="73"/>
      <c r="F758" s="204"/>
      <c r="G758" s="204"/>
      <c r="H758" s="204"/>
      <c r="I758" s="204"/>
      <c r="J758" s="204"/>
      <c r="K758" s="17"/>
    </row>
    <row r="759" spans="1:11" ht="27.75" customHeight="1" x14ac:dyDescent="0.3">
      <c r="A759" s="203"/>
      <c r="B759" s="203"/>
      <c r="C759" s="374"/>
      <c r="D759" s="73"/>
      <c r="E759" s="73"/>
      <c r="F759" s="204"/>
      <c r="G759" s="204"/>
      <c r="H759" s="204"/>
      <c r="I759" s="204"/>
      <c r="J759" s="204"/>
      <c r="K759" s="17"/>
    </row>
    <row r="760" spans="1:11" ht="27.75" customHeight="1" x14ac:dyDescent="0.3">
      <c r="A760" s="203"/>
      <c r="B760" s="203"/>
      <c r="C760" s="374"/>
      <c r="D760" s="73"/>
      <c r="E760" s="73"/>
      <c r="F760" s="204"/>
      <c r="G760" s="204"/>
      <c r="H760" s="204"/>
      <c r="I760" s="204"/>
      <c r="J760" s="204"/>
      <c r="K760" s="17"/>
    </row>
    <row r="761" spans="1:11" ht="27.75" customHeight="1" x14ac:dyDescent="0.3">
      <c r="A761" s="203"/>
      <c r="B761" s="203"/>
      <c r="C761" s="374"/>
      <c r="D761" s="73"/>
      <c r="E761" s="73"/>
      <c r="F761" s="204"/>
      <c r="G761" s="204"/>
      <c r="H761" s="204"/>
      <c r="I761" s="204"/>
      <c r="J761" s="204"/>
      <c r="K761" s="17"/>
    </row>
    <row r="762" spans="1:11" ht="27.75" customHeight="1" x14ac:dyDescent="0.3">
      <c r="A762" s="203"/>
      <c r="B762" s="203"/>
      <c r="C762" s="374"/>
      <c r="D762" s="73"/>
      <c r="E762" s="73"/>
      <c r="F762" s="204"/>
      <c r="G762" s="204"/>
      <c r="H762" s="204"/>
      <c r="I762" s="204"/>
      <c r="J762" s="204"/>
      <c r="K762" s="17"/>
    </row>
    <row r="763" spans="1:11" ht="27.75" customHeight="1" x14ac:dyDescent="0.3">
      <c r="A763" s="203"/>
      <c r="B763" s="203"/>
      <c r="C763" s="374"/>
      <c r="D763" s="73"/>
      <c r="E763" s="73"/>
      <c r="F763" s="204"/>
      <c r="G763" s="204"/>
      <c r="H763" s="204"/>
      <c r="I763" s="204"/>
      <c r="J763" s="204"/>
      <c r="K763" s="17"/>
    </row>
    <row r="764" spans="1:11" ht="27.75" customHeight="1" x14ac:dyDescent="0.3">
      <c r="A764" s="203"/>
      <c r="B764" s="203"/>
      <c r="C764" s="374"/>
      <c r="D764" s="73"/>
      <c r="E764" s="73"/>
      <c r="F764" s="204"/>
      <c r="G764" s="204"/>
      <c r="H764" s="204"/>
      <c r="I764" s="204"/>
      <c r="J764" s="204"/>
      <c r="K764" s="17"/>
    </row>
    <row r="765" spans="1:11" ht="27.75" customHeight="1" x14ac:dyDescent="0.3">
      <c r="A765" s="203"/>
      <c r="B765" s="203"/>
      <c r="C765" s="374"/>
      <c r="D765" s="73"/>
      <c r="E765" s="73"/>
      <c r="F765" s="204"/>
      <c r="G765" s="204"/>
      <c r="H765" s="204"/>
      <c r="I765" s="204"/>
      <c r="J765" s="204"/>
      <c r="K765" s="17"/>
    </row>
    <row r="766" spans="1:11" ht="27.75" customHeight="1" x14ac:dyDescent="0.3">
      <c r="A766" s="203"/>
      <c r="B766" s="203"/>
      <c r="C766" s="374"/>
      <c r="D766" s="73"/>
      <c r="E766" s="73"/>
      <c r="F766" s="204"/>
      <c r="G766" s="204"/>
      <c r="H766" s="204"/>
      <c r="I766" s="204"/>
      <c r="J766" s="204"/>
      <c r="K766" s="17"/>
    </row>
    <row r="767" spans="1:11" ht="27.75" customHeight="1" x14ac:dyDescent="0.3">
      <c r="A767" s="203"/>
      <c r="B767" s="203"/>
      <c r="C767" s="374"/>
      <c r="D767" s="73"/>
      <c r="E767" s="73"/>
      <c r="F767" s="204"/>
      <c r="G767" s="204"/>
      <c r="H767" s="204"/>
      <c r="I767" s="204"/>
      <c r="J767" s="204"/>
      <c r="K767" s="17"/>
    </row>
    <row r="768" spans="1:11" ht="27.75" customHeight="1" x14ac:dyDescent="0.3">
      <c r="A768" s="203"/>
      <c r="B768" s="203"/>
      <c r="C768" s="374"/>
      <c r="D768" s="73"/>
      <c r="E768" s="73"/>
      <c r="F768" s="204"/>
      <c r="G768" s="204"/>
      <c r="H768" s="204"/>
      <c r="I768" s="204"/>
      <c r="J768" s="204"/>
      <c r="K768" s="17"/>
    </row>
    <row r="769" spans="1:11" ht="27.75" customHeight="1" x14ac:dyDescent="0.3">
      <c r="A769" s="203"/>
      <c r="B769" s="203"/>
      <c r="C769" s="374"/>
      <c r="D769" s="73"/>
      <c r="E769" s="73"/>
      <c r="F769" s="204"/>
      <c r="G769" s="204"/>
      <c r="H769" s="204"/>
      <c r="I769" s="204"/>
      <c r="J769" s="204"/>
      <c r="K769" s="17"/>
    </row>
    <row r="770" spans="1:11" ht="27.75" customHeight="1" x14ac:dyDescent="0.3">
      <c r="A770" s="203"/>
      <c r="B770" s="203"/>
      <c r="C770" s="374"/>
      <c r="D770" s="73"/>
      <c r="E770" s="73"/>
      <c r="F770" s="204"/>
      <c r="G770" s="204"/>
      <c r="H770" s="204"/>
      <c r="I770" s="204"/>
      <c r="J770" s="204"/>
      <c r="K770" s="17"/>
    </row>
    <row r="771" spans="1:11" ht="27.75" customHeight="1" x14ac:dyDescent="0.3">
      <c r="A771" s="203"/>
      <c r="B771" s="203"/>
      <c r="C771" s="374"/>
      <c r="D771" s="73"/>
      <c r="E771" s="73"/>
      <c r="F771" s="204"/>
      <c r="G771" s="204"/>
      <c r="H771" s="204"/>
      <c r="I771" s="204"/>
      <c r="J771" s="204"/>
      <c r="K771" s="17"/>
    </row>
    <row r="772" spans="1:11" ht="27.75" customHeight="1" x14ac:dyDescent="0.3">
      <c r="A772" s="203"/>
      <c r="B772" s="203"/>
      <c r="C772" s="374"/>
      <c r="D772" s="73"/>
      <c r="E772" s="73"/>
      <c r="F772" s="204"/>
      <c r="G772" s="204"/>
      <c r="H772" s="204"/>
      <c r="I772" s="204"/>
      <c r="J772" s="204"/>
      <c r="K772" s="17"/>
    </row>
    <row r="773" spans="1:11" ht="27.75" customHeight="1" x14ac:dyDescent="0.3">
      <c r="A773" s="203"/>
      <c r="B773" s="203"/>
      <c r="C773" s="374"/>
      <c r="D773" s="73"/>
      <c r="E773" s="73"/>
      <c r="F773" s="204"/>
      <c r="G773" s="204"/>
      <c r="H773" s="204"/>
      <c r="I773" s="204"/>
      <c r="J773" s="204"/>
      <c r="K773" s="17"/>
    </row>
    <row r="774" spans="1:11" ht="27.75" customHeight="1" x14ac:dyDescent="0.3">
      <c r="A774" s="203"/>
      <c r="B774" s="203"/>
      <c r="C774" s="374"/>
      <c r="D774" s="73"/>
      <c r="E774" s="73"/>
      <c r="F774" s="204"/>
      <c r="G774" s="204"/>
      <c r="H774" s="204"/>
      <c r="I774" s="204"/>
      <c r="J774" s="204"/>
      <c r="K774" s="17"/>
    </row>
    <row r="775" spans="1:11" ht="27.75" customHeight="1" x14ac:dyDescent="0.3">
      <c r="A775" s="203"/>
      <c r="B775" s="203"/>
      <c r="C775" s="374"/>
      <c r="D775" s="73"/>
      <c r="E775" s="73"/>
      <c r="F775" s="204"/>
      <c r="G775" s="204"/>
      <c r="H775" s="204"/>
      <c r="I775" s="204"/>
      <c r="J775" s="204"/>
      <c r="K775" s="17"/>
    </row>
    <row r="776" spans="1:11" ht="27.75" customHeight="1" x14ac:dyDescent="0.3">
      <c r="A776" s="203"/>
      <c r="B776" s="203"/>
      <c r="C776" s="374"/>
      <c r="D776" s="73"/>
      <c r="E776" s="73"/>
      <c r="F776" s="204"/>
      <c r="G776" s="204"/>
      <c r="H776" s="204"/>
      <c r="I776" s="204"/>
      <c r="J776" s="204"/>
      <c r="K776" s="17"/>
    </row>
    <row r="777" spans="1:11" ht="27.75" customHeight="1" x14ac:dyDescent="0.3">
      <c r="A777" s="203"/>
      <c r="B777" s="203"/>
      <c r="C777" s="374"/>
      <c r="D777" s="73"/>
      <c r="E777" s="73"/>
      <c r="F777" s="204"/>
      <c r="G777" s="204"/>
      <c r="H777" s="204"/>
      <c r="I777" s="204"/>
      <c r="J777" s="204"/>
      <c r="K777" s="17"/>
    </row>
    <row r="778" spans="1:11" ht="27.75" customHeight="1" x14ac:dyDescent="0.3">
      <c r="A778" s="203"/>
      <c r="B778" s="203"/>
      <c r="C778" s="374"/>
      <c r="D778" s="73"/>
      <c r="E778" s="73"/>
      <c r="F778" s="204"/>
      <c r="G778" s="204"/>
      <c r="H778" s="204"/>
      <c r="I778" s="204"/>
      <c r="J778" s="204"/>
      <c r="K778" s="17"/>
    </row>
    <row r="779" spans="1:11" ht="27.75" customHeight="1" x14ac:dyDescent="0.3">
      <c r="A779" s="203"/>
      <c r="B779" s="203"/>
      <c r="C779" s="374"/>
      <c r="D779" s="73"/>
      <c r="E779" s="73"/>
      <c r="F779" s="204"/>
      <c r="G779" s="204"/>
      <c r="H779" s="204"/>
      <c r="I779" s="204"/>
      <c r="J779" s="204"/>
      <c r="K779" s="17"/>
    </row>
    <row r="780" spans="1:11" ht="27.75" customHeight="1" x14ac:dyDescent="0.3">
      <c r="A780" s="203"/>
      <c r="B780" s="203"/>
      <c r="C780" s="374"/>
      <c r="D780" s="73"/>
      <c r="E780" s="73"/>
      <c r="F780" s="204"/>
      <c r="G780" s="204"/>
      <c r="H780" s="204"/>
      <c r="I780" s="204"/>
      <c r="J780" s="204"/>
      <c r="K780" s="17"/>
    </row>
    <row r="781" spans="1:11" ht="27.75" customHeight="1" x14ac:dyDescent="0.3">
      <c r="A781" s="203"/>
      <c r="B781" s="203"/>
      <c r="C781" s="374"/>
      <c r="D781" s="73"/>
      <c r="E781" s="73"/>
      <c r="F781" s="204"/>
      <c r="G781" s="204"/>
      <c r="H781" s="204"/>
      <c r="I781" s="204"/>
      <c r="J781" s="204"/>
      <c r="K781" s="17"/>
    </row>
    <row r="782" spans="1:11" ht="27.75" customHeight="1" x14ac:dyDescent="0.3">
      <c r="A782" s="203"/>
      <c r="B782" s="203"/>
      <c r="C782" s="374"/>
      <c r="D782" s="73"/>
      <c r="E782" s="73"/>
      <c r="F782" s="204"/>
      <c r="G782" s="204"/>
      <c r="H782" s="204"/>
      <c r="I782" s="204"/>
      <c r="J782" s="204"/>
      <c r="K782" s="17"/>
    </row>
    <row r="783" spans="1:11" ht="27.75" customHeight="1" x14ac:dyDescent="0.3">
      <c r="A783" s="203"/>
      <c r="B783" s="203"/>
      <c r="C783" s="374"/>
      <c r="D783" s="73"/>
      <c r="E783" s="73"/>
      <c r="F783" s="204"/>
      <c r="G783" s="204"/>
      <c r="H783" s="204"/>
      <c r="I783" s="204"/>
      <c r="J783" s="204"/>
      <c r="K783" s="17"/>
    </row>
    <row r="784" spans="1:11" ht="27.75" customHeight="1" x14ac:dyDescent="0.3">
      <c r="A784" s="203"/>
      <c r="B784" s="203"/>
      <c r="C784" s="374"/>
      <c r="D784" s="73"/>
      <c r="E784" s="73"/>
      <c r="F784" s="204"/>
      <c r="G784" s="204"/>
      <c r="H784" s="204"/>
      <c r="I784" s="204"/>
      <c r="J784" s="204"/>
      <c r="K784" s="17"/>
    </row>
    <row r="785" spans="1:11" ht="27.75" customHeight="1" x14ac:dyDescent="0.3">
      <c r="A785" s="203"/>
      <c r="B785" s="203"/>
      <c r="C785" s="374"/>
      <c r="D785" s="73"/>
      <c r="E785" s="73"/>
      <c r="F785" s="204"/>
      <c r="G785" s="204"/>
      <c r="H785" s="204"/>
      <c r="I785" s="204"/>
      <c r="J785" s="204"/>
      <c r="K785" s="17"/>
    </row>
    <row r="786" spans="1:11" ht="27.75" customHeight="1" x14ac:dyDescent="0.3">
      <c r="A786" s="203"/>
      <c r="B786" s="203"/>
      <c r="C786" s="374"/>
      <c r="D786" s="73"/>
      <c r="E786" s="73"/>
      <c r="F786" s="204"/>
      <c r="G786" s="204"/>
      <c r="H786" s="204"/>
      <c r="I786" s="204"/>
      <c r="J786" s="204"/>
      <c r="K786" s="17"/>
    </row>
    <row r="787" spans="1:11" ht="27.75" customHeight="1" x14ac:dyDescent="0.3">
      <c r="A787" s="203"/>
      <c r="B787" s="203"/>
      <c r="C787" s="374"/>
      <c r="D787" s="73"/>
      <c r="E787" s="73"/>
      <c r="F787" s="204"/>
      <c r="G787" s="204"/>
      <c r="H787" s="204"/>
      <c r="I787" s="204"/>
      <c r="J787" s="204"/>
      <c r="K787" s="17"/>
    </row>
    <row r="788" spans="1:11" ht="27.75" customHeight="1" x14ac:dyDescent="0.3">
      <c r="A788" s="203"/>
      <c r="B788" s="203"/>
      <c r="C788" s="374"/>
      <c r="D788" s="73"/>
      <c r="E788" s="73"/>
      <c r="F788" s="204"/>
      <c r="G788" s="204"/>
      <c r="H788" s="204"/>
      <c r="I788" s="204"/>
      <c r="J788" s="204"/>
      <c r="K788" s="17"/>
    </row>
    <row r="789" spans="1:11" ht="27.75" customHeight="1" x14ac:dyDescent="0.3">
      <c r="A789" s="203"/>
      <c r="B789" s="203"/>
      <c r="C789" s="374"/>
      <c r="D789" s="73"/>
      <c r="E789" s="73"/>
      <c r="F789" s="204"/>
      <c r="G789" s="204"/>
      <c r="H789" s="204"/>
      <c r="I789" s="204"/>
      <c r="J789" s="204"/>
      <c r="K789" s="17"/>
    </row>
    <row r="790" spans="1:11" ht="27.75" customHeight="1" x14ac:dyDescent="0.3">
      <c r="A790" s="203"/>
      <c r="B790" s="203"/>
      <c r="C790" s="374"/>
      <c r="D790" s="73"/>
      <c r="E790" s="73"/>
      <c r="F790" s="204"/>
      <c r="G790" s="204"/>
      <c r="H790" s="204"/>
      <c r="I790" s="204"/>
      <c r="J790" s="204"/>
      <c r="K790" s="17"/>
    </row>
    <row r="791" spans="1:11" ht="27.75" customHeight="1" x14ac:dyDescent="0.3">
      <c r="A791" s="203"/>
      <c r="B791" s="203"/>
      <c r="C791" s="374"/>
      <c r="D791" s="73"/>
      <c r="E791" s="73"/>
      <c r="F791" s="204"/>
      <c r="G791" s="204"/>
      <c r="H791" s="204"/>
      <c r="I791" s="204"/>
      <c r="J791" s="204"/>
      <c r="K791" s="17"/>
    </row>
    <row r="792" spans="1:11" ht="27.75" customHeight="1" x14ac:dyDescent="0.3">
      <c r="A792" s="203"/>
      <c r="B792" s="203"/>
      <c r="C792" s="374"/>
      <c r="D792" s="73"/>
      <c r="E792" s="73"/>
      <c r="F792" s="204"/>
      <c r="G792" s="204"/>
      <c r="H792" s="204"/>
      <c r="I792" s="204"/>
      <c r="J792" s="204"/>
      <c r="K792" s="17"/>
    </row>
    <row r="793" spans="1:11" ht="27.75" customHeight="1" x14ac:dyDescent="0.3">
      <c r="A793" s="203"/>
      <c r="B793" s="203"/>
      <c r="C793" s="374"/>
      <c r="D793" s="73"/>
      <c r="E793" s="73"/>
      <c r="F793" s="204"/>
      <c r="G793" s="204"/>
      <c r="H793" s="204"/>
      <c r="I793" s="204"/>
      <c r="J793" s="204"/>
      <c r="K793" s="17"/>
    </row>
    <row r="794" spans="1:11" ht="27.75" customHeight="1" x14ac:dyDescent="0.3">
      <c r="A794" s="203"/>
      <c r="B794" s="203"/>
      <c r="C794" s="374"/>
      <c r="D794" s="73"/>
      <c r="E794" s="73"/>
      <c r="F794" s="204"/>
      <c r="G794" s="204"/>
      <c r="H794" s="204"/>
      <c r="I794" s="204"/>
      <c r="J794" s="204"/>
      <c r="K794" s="17"/>
    </row>
    <row r="795" spans="1:11" ht="27.75" customHeight="1" x14ac:dyDescent="0.3">
      <c r="A795" s="203"/>
      <c r="B795" s="203"/>
      <c r="C795" s="374"/>
      <c r="D795" s="73"/>
      <c r="E795" s="73"/>
      <c r="F795" s="204"/>
      <c r="G795" s="204"/>
      <c r="H795" s="204"/>
      <c r="I795" s="204"/>
      <c r="J795" s="204"/>
      <c r="K795" s="17"/>
    </row>
    <row r="796" spans="1:11" ht="27.75" customHeight="1" x14ac:dyDescent="0.3">
      <c r="A796" s="203"/>
      <c r="B796" s="203"/>
      <c r="C796" s="374"/>
      <c r="D796" s="73"/>
      <c r="E796" s="73"/>
      <c r="F796" s="204"/>
      <c r="G796" s="204"/>
      <c r="H796" s="204"/>
      <c r="I796" s="204"/>
      <c r="J796" s="204"/>
      <c r="K796" s="17"/>
    </row>
    <row r="797" spans="1:11" ht="27.75" customHeight="1" x14ac:dyDescent="0.3">
      <c r="A797" s="203"/>
      <c r="B797" s="203"/>
      <c r="C797" s="374"/>
      <c r="D797" s="73"/>
      <c r="E797" s="73"/>
      <c r="F797" s="204"/>
      <c r="G797" s="204"/>
      <c r="H797" s="204"/>
      <c r="I797" s="204"/>
      <c r="J797" s="204"/>
      <c r="K797" s="17"/>
    </row>
    <row r="798" spans="1:11" ht="27.75" customHeight="1" x14ac:dyDescent="0.3">
      <c r="A798" s="203"/>
      <c r="B798" s="203"/>
      <c r="C798" s="374"/>
      <c r="D798" s="73"/>
      <c r="E798" s="73"/>
      <c r="F798" s="204"/>
      <c r="G798" s="204"/>
      <c r="H798" s="204"/>
      <c r="I798" s="204"/>
      <c r="J798" s="204"/>
      <c r="K798" s="17"/>
    </row>
    <row r="799" spans="1:11" ht="27.75" customHeight="1" x14ac:dyDescent="0.3">
      <c r="A799" s="203"/>
      <c r="B799" s="203"/>
      <c r="C799" s="374"/>
      <c r="D799" s="73"/>
      <c r="E799" s="73"/>
      <c r="F799" s="204"/>
      <c r="G799" s="204"/>
      <c r="H799" s="204"/>
      <c r="I799" s="204"/>
      <c r="J799" s="204"/>
      <c r="K799" s="17"/>
    </row>
    <row r="800" spans="1:11" ht="27.75" customHeight="1" x14ac:dyDescent="0.3">
      <c r="A800" s="203"/>
      <c r="B800" s="203"/>
      <c r="C800" s="374"/>
      <c r="D800" s="73"/>
      <c r="E800" s="73"/>
      <c r="F800" s="204"/>
      <c r="G800" s="204"/>
      <c r="H800" s="204"/>
      <c r="I800" s="204"/>
      <c r="J800" s="204"/>
      <c r="K800" s="17"/>
    </row>
    <row r="801" spans="1:11" ht="27.75" customHeight="1" x14ac:dyDescent="0.3">
      <c r="A801" s="203"/>
      <c r="B801" s="203"/>
      <c r="C801" s="374"/>
      <c r="D801" s="73"/>
      <c r="E801" s="73"/>
      <c r="F801" s="204"/>
      <c r="G801" s="204"/>
      <c r="H801" s="204"/>
      <c r="I801" s="204"/>
      <c r="J801" s="204"/>
      <c r="K801" s="17"/>
    </row>
    <row r="802" spans="1:11" ht="27.75" customHeight="1" x14ac:dyDescent="0.3">
      <c r="A802" s="203"/>
      <c r="B802" s="203"/>
      <c r="C802" s="374"/>
      <c r="D802" s="73"/>
      <c r="E802" s="73"/>
      <c r="F802" s="204"/>
      <c r="G802" s="204"/>
      <c r="H802" s="204"/>
      <c r="I802" s="204"/>
      <c r="J802" s="204"/>
      <c r="K802" s="17"/>
    </row>
    <row r="803" spans="1:11" ht="27.75" customHeight="1" x14ac:dyDescent="0.3">
      <c r="A803" s="203"/>
      <c r="B803" s="203"/>
      <c r="C803" s="374"/>
      <c r="D803" s="73"/>
      <c r="E803" s="73"/>
      <c r="F803" s="204"/>
      <c r="G803" s="204"/>
      <c r="H803" s="204"/>
      <c r="I803" s="204"/>
      <c r="J803" s="204"/>
      <c r="K803" s="17"/>
    </row>
    <row r="804" spans="1:11" ht="27.75" customHeight="1" x14ac:dyDescent="0.3">
      <c r="A804" s="203"/>
      <c r="B804" s="203"/>
      <c r="C804" s="374"/>
      <c r="D804" s="73"/>
      <c r="E804" s="73"/>
      <c r="F804" s="204"/>
      <c r="G804" s="204"/>
      <c r="H804" s="204"/>
      <c r="I804" s="204"/>
      <c r="J804" s="204"/>
      <c r="K804" s="17"/>
    </row>
    <row r="805" spans="1:11" ht="27.75" customHeight="1" x14ac:dyDescent="0.3">
      <c r="A805" s="203"/>
      <c r="B805" s="203"/>
      <c r="C805" s="374"/>
      <c r="D805" s="73"/>
      <c r="E805" s="73"/>
      <c r="F805" s="204"/>
      <c r="G805" s="204"/>
      <c r="H805" s="204"/>
      <c r="I805" s="204"/>
      <c r="J805" s="204"/>
      <c r="K805" s="17"/>
    </row>
    <row r="806" spans="1:11" ht="27.75" customHeight="1" x14ac:dyDescent="0.3">
      <c r="A806" s="203"/>
      <c r="B806" s="203"/>
      <c r="C806" s="374"/>
      <c r="D806" s="73"/>
      <c r="E806" s="73"/>
      <c r="F806" s="204"/>
      <c r="G806" s="204"/>
      <c r="H806" s="204"/>
      <c r="I806" s="204"/>
      <c r="J806" s="204"/>
      <c r="K806" s="17"/>
    </row>
    <row r="807" spans="1:11" ht="27.75" customHeight="1" x14ac:dyDescent="0.3">
      <c r="A807" s="203"/>
      <c r="B807" s="203"/>
      <c r="C807" s="374"/>
      <c r="D807" s="73"/>
      <c r="E807" s="73"/>
      <c r="F807" s="204"/>
      <c r="G807" s="204"/>
      <c r="H807" s="204"/>
      <c r="I807" s="204"/>
      <c r="J807" s="204"/>
      <c r="K807" s="17"/>
    </row>
    <row r="808" spans="1:11" ht="27.75" customHeight="1" x14ac:dyDescent="0.3">
      <c r="A808" s="203"/>
      <c r="B808" s="203"/>
      <c r="C808" s="374"/>
      <c r="D808" s="73"/>
      <c r="E808" s="73"/>
      <c r="F808" s="204"/>
      <c r="G808" s="204"/>
      <c r="H808" s="204"/>
      <c r="I808" s="204"/>
      <c r="J808" s="204"/>
      <c r="K808" s="17"/>
    </row>
    <row r="809" spans="1:11" ht="27.75" customHeight="1" x14ac:dyDescent="0.3">
      <c r="A809" s="203"/>
      <c r="B809" s="203"/>
      <c r="C809" s="374"/>
      <c r="D809" s="73"/>
      <c r="E809" s="73"/>
      <c r="F809" s="204"/>
      <c r="G809" s="204"/>
      <c r="H809" s="204"/>
      <c r="I809" s="204"/>
      <c r="J809" s="204"/>
      <c r="K809" s="17"/>
    </row>
    <row r="810" spans="1:11" ht="27.75" customHeight="1" x14ac:dyDescent="0.3">
      <c r="A810" s="203"/>
      <c r="B810" s="203"/>
      <c r="C810" s="374"/>
      <c r="D810" s="73"/>
      <c r="E810" s="73"/>
      <c r="F810" s="204"/>
      <c r="G810" s="204"/>
      <c r="H810" s="204"/>
      <c r="I810" s="204"/>
      <c r="J810" s="204"/>
      <c r="K810" s="17"/>
    </row>
    <row r="811" spans="1:11" ht="27.75" customHeight="1" x14ac:dyDescent="0.3">
      <c r="A811" s="203"/>
      <c r="B811" s="203"/>
      <c r="C811" s="374"/>
      <c r="D811" s="73"/>
      <c r="E811" s="73"/>
      <c r="F811" s="204"/>
      <c r="G811" s="204"/>
      <c r="H811" s="204"/>
      <c r="I811" s="204"/>
      <c r="J811" s="204"/>
      <c r="K811" s="17"/>
    </row>
    <row r="812" spans="1:11" ht="27.75" customHeight="1" x14ac:dyDescent="0.3">
      <c r="A812" s="203"/>
      <c r="B812" s="203"/>
      <c r="C812" s="374"/>
      <c r="D812" s="73"/>
      <c r="E812" s="73"/>
      <c r="F812" s="204"/>
      <c r="G812" s="204"/>
      <c r="H812" s="204"/>
      <c r="I812" s="204"/>
      <c r="J812" s="204"/>
      <c r="K812" s="17"/>
    </row>
    <row r="813" spans="1:11" ht="27.75" customHeight="1" x14ac:dyDescent="0.3">
      <c r="A813" s="203"/>
      <c r="B813" s="203"/>
      <c r="C813" s="374"/>
      <c r="D813" s="73"/>
      <c r="E813" s="73"/>
      <c r="F813" s="204"/>
      <c r="G813" s="204"/>
      <c r="H813" s="204"/>
      <c r="I813" s="204"/>
      <c r="J813" s="204"/>
      <c r="K813" s="17"/>
    </row>
    <row r="814" spans="1:11" ht="27.75" customHeight="1" x14ac:dyDescent="0.3">
      <c r="A814" s="203"/>
      <c r="B814" s="203"/>
      <c r="C814" s="374"/>
      <c r="D814" s="73"/>
      <c r="E814" s="73"/>
      <c r="F814" s="204"/>
      <c r="G814" s="204"/>
      <c r="H814" s="204"/>
      <c r="I814" s="204"/>
      <c r="J814" s="204"/>
      <c r="K814" s="17"/>
    </row>
    <row r="815" spans="1:11" ht="27.75" customHeight="1" x14ac:dyDescent="0.3">
      <c r="A815" s="203"/>
      <c r="B815" s="203"/>
      <c r="C815" s="374"/>
      <c r="D815" s="73"/>
      <c r="E815" s="73"/>
      <c r="F815" s="204"/>
      <c r="G815" s="204"/>
      <c r="H815" s="204"/>
      <c r="I815" s="204"/>
      <c r="J815" s="204"/>
      <c r="K815" s="17"/>
    </row>
    <row r="816" spans="1:11" ht="27.75" customHeight="1" x14ac:dyDescent="0.3">
      <c r="A816" s="203"/>
      <c r="B816" s="203"/>
      <c r="C816" s="374"/>
      <c r="D816" s="73"/>
      <c r="E816" s="73"/>
      <c r="F816" s="204"/>
      <c r="G816" s="204"/>
      <c r="H816" s="204"/>
      <c r="I816" s="204"/>
      <c r="J816" s="204"/>
      <c r="K816" s="17"/>
    </row>
    <row r="817" spans="1:11" ht="27.75" customHeight="1" x14ac:dyDescent="0.3">
      <c r="A817" s="203"/>
      <c r="B817" s="203"/>
      <c r="C817" s="374"/>
      <c r="D817" s="73"/>
      <c r="E817" s="73"/>
      <c r="F817" s="204"/>
      <c r="G817" s="204"/>
      <c r="H817" s="204"/>
      <c r="I817" s="204"/>
      <c r="J817" s="204"/>
      <c r="K817" s="17"/>
    </row>
    <row r="818" spans="1:11" ht="27.75" customHeight="1" x14ac:dyDescent="0.3">
      <c r="A818" s="203"/>
      <c r="B818" s="203"/>
      <c r="C818" s="374"/>
      <c r="D818" s="73"/>
      <c r="E818" s="73"/>
      <c r="F818" s="204"/>
      <c r="G818" s="204"/>
      <c r="H818" s="204"/>
      <c r="I818" s="204"/>
      <c r="J818" s="204"/>
      <c r="K818" s="17"/>
    </row>
    <row r="819" spans="1:11" ht="27.75" customHeight="1" x14ac:dyDescent="0.3">
      <c r="A819" s="203"/>
      <c r="B819" s="203"/>
      <c r="C819" s="374"/>
      <c r="D819" s="73"/>
      <c r="E819" s="73"/>
      <c r="F819" s="204"/>
      <c r="G819" s="204"/>
      <c r="H819" s="204"/>
      <c r="I819" s="204"/>
      <c r="J819" s="204"/>
      <c r="K819" s="17"/>
    </row>
    <row r="820" spans="1:11" ht="27.75" customHeight="1" x14ac:dyDescent="0.3">
      <c r="A820" s="203"/>
      <c r="B820" s="203"/>
      <c r="C820" s="374"/>
      <c r="D820" s="73"/>
      <c r="E820" s="73"/>
      <c r="F820" s="204"/>
      <c r="G820" s="204"/>
      <c r="H820" s="204"/>
      <c r="I820" s="204"/>
      <c r="J820" s="204"/>
      <c r="K820" s="17"/>
    </row>
    <row r="821" spans="1:11" ht="27.75" customHeight="1" x14ac:dyDescent="0.3">
      <c r="A821" s="203"/>
      <c r="B821" s="203"/>
      <c r="C821" s="374"/>
      <c r="D821" s="73"/>
      <c r="E821" s="73"/>
      <c r="F821" s="204"/>
      <c r="G821" s="204"/>
      <c r="H821" s="204"/>
      <c r="I821" s="204"/>
      <c r="J821" s="204"/>
      <c r="K821" s="17"/>
    </row>
    <row r="822" spans="1:11" ht="27.75" customHeight="1" x14ac:dyDescent="0.3">
      <c r="A822" s="203"/>
      <c r="B822" s="203"/>
      <c r="C822" s="374"/>
      <c r="D822" s="73"/>
      <c r="E822" s="73"/>
      <c r="F822" s="204"/>
      <c r="G822" s="204"/>
      <c r="H822" s="204"/>
      <c r="I822" s="204"/>
      <c r="J822" s="204"/>
      <c r="K822" s="17"/>
    </row>
    <row r="823" spans="1:11" ht="27.75" customHeight="1" x14ac:dyDescent="0.3">
      <c r="A823" s="203"/>
      <c r="B823" s="203"/>
      <c r="C823" s="374"/>
      <c r="D823" s="73"/>
      <c r="E823" s="73"/>
      <c r="F823" s="204"/>
      <c r="G823" s="204"/>
      <c r="H823" s="204"/>
      <c r="I823" s="204"/>
      <c r="J823" s="204"/>
      <c r="K823" s="17"/>
    </row>
    <row r="824" spans="1:11" ht="27.75" customHeight="1" x14ac:dyDescent="0.3">
      <c r="A824" s="203"/>
      <c r="B824" s="203"/>
      <c r="C824" s="374"/>
      <c r="D824" s="73"/>
      <c r="E824" s="73"/>
      <c r="F824" s="204"/>
      <c r="G824" s="204"/>
      <c r="H824" s="204"/>
      <c r="I824" s="204"/>
      <c r="J824" s="204"/>
      <c r="K824" s="17"/>
    </row>
    <row r="825" spans="1:11" ht="27.75" customHeight="1" x14ac:dyDescent="0.3">
      <c r="A825" s="203"/>
      <c r="B825" s="203"/>
      <c r="C825" s="374"/>
      <c r="D825" s="73"/>
      <c r="E825" s="73"/>
      <c r="F825" s="204"/>
      <c r="G825" s="204"/>
      <c r="H825" s="204"/>
      <c r="I825" s="204"/>
      <c r="J825" s="204"/>
      <c r="K825" s="17"/>
    </row>
    <row r="826" spans="1:11" ht="27.75" customHeight="1" x14ac:dyDescent="0.3">
      <c r="A826" s="203"/>
      <c r="B826" s="203"/>
      <c r="C826" s="374"/>
      <c r="D826" s="73"/>
      <c r="E826" s="73"/>
      <c r="F826" s="204"/>
      <c r="G826" s="204"/>
      <c r="H826" s="204"/>
      <c r="I826" s="204"/>
      <c r="J826" s="204"/>
      <c r="K826" s="17"/>
    </row>
    <row r="827" spans="1:11" ht="27.75" customHeight="1" x14ac:dyDescent="0.3">
      <c r="A827" s="203"/>
      <c r="B827" s="203"/>
      <c r="C827" s="374"/>
      <c r="D827" s="73"/>
      <c r="E827" s="73"/>
      <c r="F827" s="204"/>
      <c r="G827" s="204"/>
      <c r="H827" s="204"/>
      <c r="I827" s="204"/>
      <c r="J827" s="204"/>
      <c r="K827" s="17"/>
    </row>
    <row r="828" spans="1:11" ht="27.75" customHeight="1" x14ac:dyDescent="0.3">
      <c r="A828" s="203"/>
      <c r="B828" s="203"/>
      <c r="C828" s="374"/>
      <c r="D828" s="73"/>
      <c r="E828" s="73"/>
      <c r="F828" s="204"/>
      <c r="G828" s="204"/>
      <c r="H828" s="204"/>
      <c r="I828" s="204"/>
      <c r="J828" s="204"/>
      <c r="K828" s="17"/>
    </row>
    <row r="829" spans="1:11" ht="27.75" customHeight="1" x14ac:dyDescent="0.3">
      <c r="A829" s="203"/>
      <c r="B829" s="203"/>
      <c r="C829" s="374"/>
      <c r="D829" s="73"/>
      <c r="E829" s="73"/>
      <c r="F829" s="204"/>
      <c r="G829" s="204"/>
      <c r="H829" s="204"/>
      <c r="I829" s="204"/>
      <c r="J829" s="204"/>
      <c r="K829" s="17"/>
    </row>
    <row r="830" spans="1:11" ht="27.75" customHeight="1" x14ac:dyDescent="0.3">
      <c r="A830" s="203"/>
      <c r="B830" s="203"/>
      <c r="C830" s="374"/>
      <c r="D830" s="73"/>
      <c r="E830" s="73"/>
      <c r="F830" s="204"/>
      <c r="G830" s="204"/>
      <c r="H830" s="204"/>
      <c r="I830" s="204"/>
      <c r="J830" s="204"/>
      <c r="K830" s="17"/>
    </row>
    <row r="831" spans="1:11" ht="27.75" customHeight="1" x14ac:dyDescent="0.3">
      <c r="A831" s="203"/>
      <c r="B831" s="203"/>
      <c r="C831" s="374"/>
      <c r="D831" s="73"/>
      <c r="E831" s="73"/>
      <c r="F831" s="204"/>
      <c r="G831" s="204"/>
      <c r="H831" s="204"/>
      <c r="I831" s="204"/>
      <c r="J831" s="204"/>
      <c r="K831" s="17"/>
    </row>
    <row r="832" spans="1:11" ht="27.75" customHeight="1" x14ac:dyDescent="0.3">
      <c r="A832" s="203"/>
      <c r="B832" s="203"/>
      <c r="C832" s="374"/>
      <c r="D832" s="73"/>
      <c r="E832" s="73"/>
      <c r="F832" s="204"/>
      <c r="G832" s="204"/>
      <c r="H832" s="204"/>
      <c r="I832" s="204"/>
      <c r="J832" s="204"/>
      <c r="K832" s="17"/>
    </row>
    <row r="833" spans="1:11" ht="27.75" customHeight="1" x14ac:dyDescent="0.3">
      <c r="A833" s="203"/>
      <c r="B833" s="203"/>
      <c r="C833" s="374"/>
      <c r="D833" s="73"/>
      <c r="E833" s="73"/>
      <c r="F833" s="204"/>
      <c r="G833" s="204"/>
      <c r="H833" s="204"/>
      <c r="I833" s="204"/>
      <c r="J833" s="204"/>
      <c r="K833" s="17"/>
    </row>
    <row r="834" spans="1:11" ht="27.75" customHeight="1" x14ac:dyDescent="0.3">
      <c r="A834" s="203"/>
      <c r="B834" s="203"/>
      <c r="C834" s="374"/>
      <c r="D834" s="73"/>
      <c r="E834" s="73"/>
      <c r="F834" s="204"/>
      <c r="G834" s="204"/>
      <c r="H834" s="204"/>
      <c r="I834" s="204"/>
      <c r="J834" s="204"/>
      <c r="K834" s="17"/>
    </row>
    <row r="835" spans="1:11" ht="27.75" customHeight="1" x14ac:dyDescent="0.3">
      <c r="A835" s="203"/>
      <c r="B835" s="203"/>
      <c r="C835" s="374"/>
      <c r="D835" s="73"/>
      <c r="E835" s="73"/>
      <c r="F835" s="204"/>
      <c r="G835" s="204"/>
      <c r="H835" s="204"/>
      <c r="I835" s="204"/>
      <c r="J835" s="204"/>
      <c r="K835" s="17"/>
    </row>
    <row r="836" spans="1:11" ht="27.75" customHeight="1" x14ac:dyDescent="0.3">
      <c r="A836" s="203"/>
      <c r="B836" s="203"/>
      <c r="C836" s="374"/>
      <c r="D836" s="73"/>
      <c r="E836" s="73"/>
      <c r="F836" s="204"/>
      <c r="G836" s="204"/>
      <c r="H836" s="204"/>
      <c r="I836" s="204"/>
      <c r="J836" s="204"/>
      <c r="K836" s="17"/>
    </row>
    <row r="837" spans="1:11" ht="27.75" customHeight="1" x14ac:dyDescent="0.3">
      <c r="A837" s="203"/>
      <c r="B837" s="203"/>
      <c r="C837" s="374"/>
      <c r="D837" s="73"/>
      <c r="E837" s="73"/>
      <c r="F837" s="204"/>
      <c r="G837" s="204"/>
      <c r="H837" s="204"/>
      <c r="I837" s="204"/>
      <c r="J837" s="204"/>
      <c r="K837" s="17"/>
    </row>
    <row r="838" spans="1:11" ht="27.75" customHeight="1" x14ac:dyDescent="0.3">
      <c r="A838" s="203"/>
      <c r="B838" s="203"/>
      <c r="C838" s="374"/>
      <c r="D838" s="73"/>
      <c r="E838" s="73"/>
      <c r="F838" s="204"/>
      <c r="G838" s="204"/>
      <c r="H838" s="204"/>
      <c r="I838" s="204"/>
      <c r="J838" s="204"/>
      <c r="K838" s="17"/>
    </row>
    <row r="839" spans="1:11" ht="27.75" customHeight="1" x14ac:dyDescent="0.3">
      <c r="A839" s="203"/>
      <c r="B839" s="203"/>
      <c r="C839" s="374"/>
      <c r="D839" s="73"/>
      <c r="E839" s="73"/>
      <c r="F839" s="204"/>
      <c r="G839" s="204"/>
      <c r="H839" s="204"/>
      <c r="I839" s="204"/>
      <c r="J839" s="204"/>
      <c r="K839" s="17"/>
    </row>
    <row r="840" spans="1:11" ht="27.75" customHeight="1" x14ac:dyDescent="0.3">
      <c r="A840" s="203"/>
      <c r="B840" s="203"/>
      <c r="C840" s="374"/>
      <c r="D840" s="73"/>
      <c r="E840" s="73"/>
      <c r="F840" s="204"/>
      <c r="G840" s="204"/>
      <c r="H840" s="204"/>
      <c r="I840" s="204"/>
      <c r="J840" s="204"/>
      <c r="K840" s="17"/>
    </row>
    <row r="841" spans="1:11" ht="27.75" customHeight="1" x14ac:dyDescent="0.3">
      <c r="A841" s="203"/>
      <c r="B841" s="203"/>
      <c r="C841" s="374"/>
      <c r="D841" s="73"/>
      <c r="E841" s="73"/>
      <c r="F841" s="204"/>
      <c r="G841" s="204"/>
      <c r="H841" s="204"/>
      <c r="I841" s="204"/>
      <c r="J841" s="204"/>
      <c r="K841" s="17"/>
    </row>
    <row r="842" spans="1:11" ht="27.75" customHeight="1" x14ac:dyDescent="0.3">
      <c r="A842" s="203"/>
      <c r="B842" s="203"/>
      <c r="C842" s="374"/>
      <c r="D842" s="73"/>
      <c r="E842" s="73"/>
      <c r="F842" s="204"/>
      <c r="G842" s="204"/>
      <c r="H842" s="204"/>
      <c r="I842" s="204"/>
      <c r="J842" s="204"/>
      <c r="K842" s="17"/>
    </row>
    <row r="843" spans="1:11" ht="27.75" customHeight="1" x14ac:dyDescent="0.3">
      <c r="A843" s="203"/>
      <c r="B843" s="203"/>
      <c r="C843" s="374"/>
      <c r="D843" s="73"/>
      <c r="E843" s="73"/>
      <c r="F843" s="204"/>
      <c r="G843" s="204"/>
      <c r="H843" s="204"/>
      <c r="I843" s="204"/>
      <c r="J843" s="204"/>
      <c r="K843" s="17"/>
    </row>
    <row r="844" spans="1:11" ht="27.75" customHeight="1" x14ac:dyDescent="0.3">
      <c r="A844" s="203"/>
      <c r="B844" s="203"/>
      <c r="C844" s="374"/>
      <c r="D844" s="73"/>
      <c r="E844" s="73"/>
      <c r="F844" s="204"/>
      <c r="G844" s="204"/>
      <c r="H844" s="204"/>
      <c r="I844" s="204"/>
      <c r="J844" s="204"/>
      <c r="K844" s="17"/>
    </row>
    <row r="845" spans="1:11" ht="27.75" customHeight="1" x14ac:dyDescent="0.3">
      <c r="A845" s="203"/>
      <c r="B845" s="203"/>
      <c r="C845" s="374"/>
      <c r="D845" s="73"/>
      <c r="E845" s="73"/>
      <c r="F845" s="204"/>
      <c r="G845" s="204"/>
      <c r="H845" s="204"/>
      <c r="I845" s="204"/>
      <c r="J845" s="204"/>
      <c r="K845" s="17"/>
    </row>
  </sheetData>
  <sheetProtection sort="0"/>
  <mergeCells count="766">
    <mergeCell ref="K565:K580"/>
    <mergeCell ref="K581:K595"/>
    <mergeCell ref="K596:K611"/>
    <mergeCell ref="K612:K626"/>
    <mergeCell ref="L581:L595"/>
    <mergeCell ref="L596:L611"/>
    <mergeCell ref="L503:L518"/>
    <mergeCell ref="L456:L470"/>
    <mergeCell ref="L472:L487"/>
    <mergeCell ref="L519:L533"/>
    <mergeCell ref="L534:L549"/>
    <mergeCell ref="L550:L564"/>
    <mergeCell ref="L378:L393"/>
    <mergeCell ref="L394:L408"/>
    <mergeCell ref="L316:L331"/>
    <mergeCell ref="L332:L346"/>
    <mergeCell ref="L363:L377"/>
    <mergeCell ref="L440:L455"/>
    <mergeCell ref="L488:L502"/>
    <mergeCell ref="L409:L424"/>
    <mergeCell ref="L425:L439"/>
    <mergeCell ref="L144:L158"/>
    <mergeCell ref="L160:L175"/>
    <mergeCell ref="L176:L190"/>
    <mergeCell ref="L191:L206"/>
    <mergeCell ref="L207:L221"/>
    <mergeCell ref="L222:L237"/>
    <mergeCell ref="L238:L252"/>
    <mergeCell ref="L300:L314"/>
    <mergeCell ref="L253:L268"/>
    <mergeCell ref="L269:L283"/>
    <mergeCell ref="L284:L299"/>
    <mergeCell ref="L82:L96"/>
    <mergeCell ref="K97:K112"/>
    <mergeCell ref="K113:K127"/>
    <mergeCell ref="K128:K143"/>
    <mergeCell ref="L20:L34"/>
    <mergeCell ref="L35:L50"/>
    <mergeCell ref="L4:L19"/>
    <mergeCell ref="L51:L65"/>
    <mergeCell ref="L128:L143"/>
    <mergeCell ref="L113:L127"/>
    <mergeCell ref="L97:L112"/>
    <mergeCell ref="L66:L81"/>
    <mergeCell ref="K144:K158"/>
    <mergeCell ref="K160:K175"/>
    <mergeCell ref="K176:K190"/>
    <mergeCell ref="K472:K487"/>
    <mergeCell ref="K488:K502"/>
    <mergeCell ref="K503:K518"/>
    <mergeCell ref="K191:K206"/>
    <mergeCell ref="K207:K221"/>
    <mergeCell ref="K222:K237"/>
    <mergeCell ref="K238:K252"/>
    <mergeCell ref="K253:K268"/>
    <mergeCell ref="K269:K283"/>
    <mergeCell ref="K284:K299"/>
    <mergeCell ref="K300:K314"/>
    <mergeCell ref="K519:K533"/>
    <mergeCell ref="K534:K549"/>
    <mergeCell ref="K378:K393"/>
    <mergeCell ref="K394:K408"/>
    <mergeCell ref="K425:K439"/>
    <mergeCell ref="K440:K455"/>
    <mergeCell ref="K456:K470"/>
    <mergeCell ref="K363:K377"/>
    <mergeCell ref="K316:K331"/>
    <mergeCell ref="K332:K346"/>
    <mergeCell ref="K347:K362"/>
    <mergeCell ref="G34:J34"/>
    <mergeCell ref="G65:J65"/>
    <mergeCell ref="G96:J96"/>
    <mergeCell ref="G127:J127"/>
    <mergeCell ref="G95:J95"/>
    <mergeCell ref="G111:J111"/>
    <mergeCell ref="G126:J126"/>
    <mergeCell ref="G150:J150"/>
    <mergeCell ref="G129:J129"/>
    <mergeCell ref="G128:J128"/>
    <mergeCell ref="G90:J90"/>
    <mergeCell ref="G119:J119"/>
    <mergeCell ref="G120:J120"/>
    <mergeCell ref="G121:J121"/>
    <mergeCell ref="G122:J122"/>
    <mergeCell ref="G133:J133"/>
    <mergeCell ref="G263:J263"/>
    <mergeCell ref="G223:J223"/>
    <mergeCell ref="G141:J141"/>
    <mergeCell ref="G135:J135"/>
    <mergeCell ref="G140:J140"/>
    <mergeCell ref="G147:J147"/>
    <mergeCell ref="G149:J149"/>
    <mergeCell ref="G280:J280"/>
    <mergeCell ref="G240:J240"/>
    <mergeCell ref="G241:J241"/>
    <mergeCell ref="G195:J195"/>
    <mergeCell ref="G198:J198"/>
    <mergeCell ref="G199:J199"/>
    <mergeCell ref="G197:J197"/>
    <mergeCell ref="G201:J201"/>
    <mergeCell ref="G304:J304"/>
    <mergeCell ref="G310:J310"/>
    <mergeCell ref="G311:J311"/>
    <mergeCell ref="G284:J284"/>
    <mergeCell ref="G291:J291"/>
    <mergeCell ref="G308:J308"/>
    <mergeCell ref="G301:J301"/>
    <mergeCell ref="G282:J282"/>
    <mergeCell ref="G306:J306"/>
    <mergeCell ref="G307:J307"/>
    <mergeCell ref="G285:J285"/>
    <mergeCell ref="G294:J294"/>
    <mergeCell ref="G289:J289"/>
    <mergeCell ref="G295:J295"/>
    <mergeCell ref="G297:J297"/>
    <mergeCell ref="G281:J281"/>
    <mergeCell ref="G242:J242"/>
    <mergeCell ref="G248:J248"/>
    <mergeCell ref="G253:J253"/>
    <mergeCell ref="G260:J260"/>
    <mergeCell ref="G268:J268"/>
    <mergeCell ref="G269:J269"/>
    <mergeCell ref="G259:J259"/>
    <mergeCell ref="G228:J228"/>
    <mergeCell ref="G267:J267"/>
    <mergeCell ref="G243:J243"/>
    <mergeCell ref="G244:J244"/>
    <mergeCell ref="G245:J245"/>
    <mergeCell ref="G264:J264"/>
    <mergeCell ref="G249:J249"/>
    <mergeCell ref="K20:K34"/>
    <mergeCell ref="K35:K50"/>
    <mergeCell ref="K51:K65"/>
    <mergeCell ref="K66:K81"/>
    <mergeCell ref="K82:K96"/>
    <mergeCell ref="G164:J164"/>
    <mergeCell ref="G132:J132"/>
    <mergeCell ref="G101:J101"/>
    <mergeCell ref="G70:J70"/>
    <mergeCell ref="G39:J39"/>
    <mergeCell ref="G136:J136"/>
    <mergeCell ref="G137:J137"/>
    <mergeCell ref="G138:J138"/>
    <mergeCell ref="G139:J139"/>
    <mergeCell ref="G151:J151"/>
    <mergeCell ref="G102:J102"/>
    <mergeCell ref="G118:J118"/>
    <mergeCell ref="G72:J72"/>
    <mergeCell ref="G22:J22"/>
    <mergeCell ref="G33:J33"/>
    <mergeCell ref="G64:J64"/>
    <mergeCell ref="G155:J155"/>
    <mergeCell ref="G156:J156"/>
    <mergeCell ref="G146:J146"/>
    <mergeCell ref="B596:B626"/>
    <mergeCell ref="B284:B314"/>
    <mergeCell ref="B316:B346"/>
    <mergeCell ref="B347:B377"/>
    <mergeCell ref="B378:B408"/>
    <mergeCell ref="B409:B439"/>
    <mergeCell ref="B440:B470"/>
    <mergeCell ref="B472:B502"/>
    <mergeCell ref="B503:B533"/>
    <mergeCell ref="B534:B564"/>
    <mergeCell ref="B565:B595"/>
    <mergeCell ref="G432:J432"/>
    <mergeCell ref="G374:J374"/>
    <mergeCell ref="B4:B34"/>
    <mergeCell ref="B35:B65"/>
    <mergeCell ref="B66:B96"/>
    <mergeCell ref="B97:B127"/>
    <mergeCell ref="B128:B158"/>
    <mergeCell ref="B160:B190"/>
    <mergeCell ref="B191:B221"/>
    <mergeCell ref="B222:B252"/>
    <mergeCell ref="B253:B283"/>
    <mergeCell ref="G166:J166"/>
    <mergeCell ref="G134:J134"/>
    <mergeCell ref="G320:J320"/>
    <mergeCell ref="G257:J257"/>
    <mergeCell ref="G175:J175"/>
    <mergeCell ref="G172:J172"/>
    <mergeCell ref="G332:J332"/>
    <mergeCell ref="G333:J333"/>
    <mergeCell ref="G251:J251"/>
    <mergeCell ref="G273:J273"/>
    <mergeCell ref="G279:J279"/>
    <mergeCell ref="G250:J250"/>
    <mergeCell ref="G204:J204"/>
    <mergeCell ref="G408:J408"/>
    <mergeCell ref="G336:J336"/>
    <mergeCell ref="G324:J324"/>
    <mergeCell ref="G325:J325"/>
    <mergeCell ref="G326:J326"/>
    <mergeCell ref="G327:J327"/>
    <mergeCell ref="G329:J329"/>
    <mergeCell ref="G330:J330"/>
    <mergeCell ref="G316:J316"/>
    <mergeCell ref="G317:J317"/>
    <mergeCell ref="G345:J345"/>
    <mergeCell ref="G334:J334"/>
    <mergeCell ref="G323:J323"/>
    <mergeCell ref="G331:J331"/>
    <mergeCell ref="G322:J322"/>
    <mergeCell ref="G328:J328"/>
    <mergeCell ref="G337:J337"/>
    <mergeCell ref="G321:J321"/>
    <mergeCell ref="G341:J341"/>
    <mergeCell ref="A284:A314"/>
    <mergeCell ref="C284:C314"/>
    <mergeCell ref="D284:D314"/>
    <mergeCell ref="E284:E314"/>
    <mergeCell ref="G313:J313"/>
    <mergeCell ref="G293:J293"/>
    <mergeCell ref="G405:J405"/>
    <mergeCell ref="A347:A377"/>
    <mergeCell ref="C347:C377"/>
    <mergeCell ref="D347:D377"/>
    <mergeCell ref="G347:J347"/>
    <mergeCell ref="G361:J361"/>
    <mergeCell ref="G362:J362"/>
    <mergeCell ref="G363:J363"/>
    <mergeCell ref="G364:J364"/>
    <mergeCell ref="G365:J365"/>
    <mergeCell ref="G314:J314"/>
    <mergeCell ref="G292:J292"/>
    <mergeCell ref="A316:A346"/>
    <mergeCell ref="E316:E346"/>
    <mergeCell ref="G377:J377"/>
    <mergeCell ref="G302:J302"/>
    <mergeCell ref="G303:J303"/>
    <mergeCell ref="G352:J352"/>
    <mergeCell ref="G371:J371"/>
    <mergeCell ref="G372:J372"/>
    <mergeCell ref="G359:J359"/>
    <mergeCell ref="C316:C346"/>
    <mergeCell ref="D316:D346"/>
    <mergeCell ref="E347:E377"/>
    <mergeCell ref="G368:J368"/>
    <mergeCell ref="G369:J369"/>
    <mergeCell ref="G370:J370"/>
    <mergeCell ref="G348:J348"/>
    <mergeCell ref="G354:J354"/>
    <mergeCell ref="G355:J355"/>
    <mergeCell ref="G356:J356"/>
    <mergeCell ref="G357:J357"/>
    <mergeCell ref="G358:J358"/>
    <mergeCell ref="G360:J360"/>
    <mergeCell ref="G373:J373"/>
    <mergeCell ref="G351:J351"/>
    <mergeCell ref="G375:J375"/>
    <mergeCell ref="G346:J346"/>
    <mergeCell ref="G338:J338"/>
    <mergeCell ref="G339:J339"/>
    <mergeCell ref="G340:J340"/>
    <mergeCell ref="E128:E158"/>
    <mergeCell ref="G158:J158"/>
    <mergeCell ref="G190:J190"/>
    <mergeCell ref="G221:J221"/>
    <mergeCell ref="G252:J252"/>
    <mergeCell ref="G283:J283"/>
    <mergeCell ref="G246:J246"/>
    <mergeCell ref="G247:J247"/>
    <mergeCell ref="G265:J265"/>
    <mergeCell ref="G266:J266"/>
    <mergeCell ref="G143:J143"/>
    <mergeCell ref="G144:J144"/>
    <mergeCell ref="G145:J145"/>
    <mergeCell ref="G152:J152"/>
    <mergeCell ref="G153:J153"/>
    <mergeCell ref="G154:J154"/>
    <mergeCell ref="G258:J258"/>
    <mergeCell ref="G270:J270"/>
    <mergeCell ref="G271:J271"/>
    <mergeCell ref="G272:J272"/>
    <mergeCell ref="G262:J262"/>
    <mergeCell ref="G148:J148"/>
    <mergeCell ref="G142:J142"/>
    <mergeCell ref="G200:J200"/>
    <mergeCell ref="A128:A158"/>
    <mergeCell ref="C128:C158"/>
    <mergeCell ref="D128:D158"/>
    <mergeCell ref="G160:J160"/>
    <mergeCell ref="G167:J167"/>
    <mergeCell ref="G178:J178"/>
    <mergeCell ref="G186:J186"/>
    <mergeCell ref="G187:J187"/>
    <mergeCell ref="G171:J171"/>
    <mergeCell ref="G173:J173"/>
    <mergeCell ref="G157:J157"/>
    <mergeCell ref="G168:J168"/>
    <mergeCell ref="G169:J169"/>
    <mergeCell ref="G170:J170"/>
    <mergeCell ref="G176:J176"/>
    <mergeCell ref="G177:J177"/>
    <mergeCell ref="G174:J174"/>
    <mergeCell ref="G182:J182"/>
    <mergeCell ref="G179:J179"/>
    <mergeCell ref="G180:J180"/>
    <mergeCell ref="A160:A190"/>
    <mergeCell ref="G161:J161"/>
    <mergeCell ref="G165:J165"/>
    <mergeCell ref="C160:C190"/>
    <mergeCell ref="D160:D190"/>
    <mergeCell ref="G188:J188"/>
    <mergeCell ref="G183:J183"/>
    <mergeCell ref="G184:J184"/>
    <mergeCell ref="G185:J185"/>
    <mergeCell ref="G181:J181"/>
    <mergeCell ref="G189:J189"/>
    <mergeCell ref="E160:E190"/>
    <mergeCell ref="G27:J27"/>
    <mergeCell ref="G28:J28"/>
    <mergeCell ref="G29:J29"/>
    <mergeCell ref="G78:J78"/>
    <mergeCell ref="G87:J87"/>
    <mergeCell ref="G41:J41"/>
    <mergeCell ref="G71:J71"/>
    <mergeCell ref="G49:J49"/>
    <mergeCell ref="G47:J47"/>
    <mergeCell ref="G56:J56"/>
    <mergeCell ref="G42:J42"/>
    <mergeCell ref="G43:J43"/>
    <mergeCell ref="G44:J44"/>
    <mergeCell ref="G45:J45"/>
    <mergeCell ref="E35:E65"/>
    <mergeCell ref="G46:J46"/>
    <mergeCell ref="F2:J2"/>
    <mergeCell ref="G11:J11"/>
    <mergeCell ref="G12:J12"/>
    <mergeCell ref="G13:J13"/>
    <mergeCell ref="G14:J14"/>
    <mergeCell ref="G15:J15"/>
    <mergeCell ref="A4:A34"/>
    <mergeCell ref="C4:C34"/>
    <mergeCell ref="D4:D34"/>
    <mergeCell ref="G4:J4"/>
    <mergeCell ref="G5:J5"/>
    <mergeCell ref="G23:J23"/>
    <mergeCell ref="G24:J24"/>
    <mergeCell ref="G30:J30"/>
    <mergeCell ref="G31:J31"/>
    <mergeCell ref="G32:J32"/>
    <mergeCell ref="G9:J9"/>
    <mergeCell ref="G10:J10"/>
    <mergeCell ref="G8:J8"/>
    <mergeCell ref="G16:J16"/>
    <mergeCell ref="G25:J25"/>
    <mergeCell ref="G17:J17"/>
    <mergeCell ref="G18:J18"/>
    <mergeCell ref="G26:J26"/>
    <mergeCell ref="G19:J19"/>
    <mergeCell ref="G20:J20"/>
    <mergeCell ref="G21:J21"/>
    <mergeCell ref="E4:E34"/>
    <mergeCell ref="A35:A65"/>
    <mergeCell ref="C35:C65"/>
    <mergeCell ref="D35:D65"/>
    <mergeCell ref="G35:J35"/>
    <mergeCell ref="G50:J50"/>
    <mergeCell ref="G51:J51"/>
    <mergeCell ref="G52:J52"/>
    <mergeCell ref="G53:J53"/>
    <mergeCell ref="G54:J54"/>
    <mergeCell ref="G55:J55"/>
    <mergeCell ref="G61:J61"/>
    <mergeCell ref="G62:J62"/>
    <mergeCell ref="G63:J63"/>
    <mergeCell ref="G40:J40"/>
    <mergeCell ref="G57:J57"/>
    <mergeCell ref="G58:J58"/>
    <mergeCell ref="G59:J59"/>
    <mergeCell ref="G60:J60"/>
    <mergeCell ref="G36:J36"/>
    <mergeCell ref="G48:J48"/>
    <mergeCell ref="A66:A96"/>
    <mergeCell ref="C66:C96"/>
    <mergeCell ref="D66:D96"/>
    <mergeCell ref="G66:J66"/>
    <mergeCell ref="G81:J81"/>
    <mergeCell ref="G82:J82"/>
    <mergeCell ref="G83:J83"/>
    <mergeCell ref="G84:J84"/>
    <mergeCell ref="G85:J85"/>
    <mergeCell ref="G86:J86"/>
    <mergeCell ref="G92:J92"/>
    <mergeCell ref="G93:J93"/>
    <mergeCell ref="G94:J94"/>
    <mergeCell ref="G67:J67"/>
    <mergeCell ref="G73:J73"/>
    <mergeCell ref="G74:J74"/>
    <mergeCell ref="G75:J75"/>
    <mergeCell ref="G76:J76"/>
    <mergeCell ref="G77:J77"/>
    <mergeCell ref="G79:J79"/>
    <mergeCell ref="G80:J80"/>
    <mergeCell ref="G91:J91"/>
    <mergeCell ref="G88:J88"/>
    <mergeCell ref="G89:J89"/>
    <mergeCell ref="E66:E96"/>
    <mergeCell ref="A97:A127"/>
    <mergeCell ref="C97:C127"/>
    <mergeCell ref="D97:D127"/>
    <mergeCell ref="G97:J97"/>
    <mergeCell ref="G112:J112"/>
    <mergeCell ref="G113:J113"/>
    <mergeCell ref="G114:J114"/>
    <mergeCell ref="G115:J115"/>
    <mergeCell ref="G116:J116"/>
    <mergeCell ref="G117:J117"/>
    <mergeCell ref="G123:J123"/>
    <mergeCell ref="G124:J124"/>
    <mergeCell ref="G125:J125"/>
    <mergeCell ref="G98:J98"/>
    <mergeCell ref="G104:J104"/>
    <mergeCell ref="G105:J105"/>
    <mergeCell ref="G106:J106"/>
    <mergeCell ref="G107:J107"/>
    <mergeCell ref="G108:J108"/>
    <mergeCell ref="G110:J110"/>
    <mergeCell ref="G109:J109"/>
    <mergeCell ref="E97:E127"/>
    <mergeCell ref="G103:J103"/>
    <mergeCell ref="C191:C221"/>
    <mergeCell ref="D191:D221"/>
    <mergeCell ref="G192:J192"/>
    <mergeCell ref="G231:J231"/>
    <mergeCell ref="G232:J232"/>
    <mergeCell ref="G233:J233"/>
    <mergeCell ref="G235:J235"/>
    <mergeCell ref="G236:J236"/>
    <mergeCell ref="G237:J237"/>
    <mergeCell ref="G222:J222"/>
    <mergeCell ref="G229:J229"/>
    <mergeCell ref="G230:J230"/>
    <mergeCell ref="G220:J220"/>
    <mergeCell ref="G215:J215"/>
    <mergeCell ref="G216:J216"/>
    <mergeCell ref="G210:J210"/>
    <mergeCell ref="G191:J191"/>
    <mergeCell ref="G202:J202"/>
    <mergeCell ref="G207:J207"/>
    <mergeCell ref="G205:J205"/>
    <mergeCell ref="G234:J234"/>
    <mergeCell ref="E253:E283"/>
    <mergeCell ref="G209:J209"/>
    <mergeCell ref="A191:A221"/>
    <mergeCell ref="G203:J203"/>
    <mergeCell ref="G212:J212"/>
    <mergeCell ref="G213:J213"/>
    <mergeCell ref="G214:J214"/>
    <mergeCell ref="G254:J254"/>
    <mergeCell ref="G274:J274"/>
    <mergeCell ref="G275:J275"/>
    <mergeCell ref="G211:J211"/>
    <mergeCell ref="G208:J208"/>
    <mergeCell ref="G226:J226"/>
    <mergeCell ref="E191:E221"/>
    <mergeCell ref="E222:E252"/>
    <mergeCell ref="G206:J206"/>
    <mergeCell ref="G196:J196"/>
    <mergeCell ref="A253:A283"/>
    <mergeCell ref="C253:C283"/>
    <mergeCell ref="D253:D283"/>
    <mergeCell ref="G227:J227"/>
    <mergeCell ref="G217:J217"/>
    <mergeCell ref="G218:J218"/>
    <mergeCell ref="G219:J219"/>
    <mergeCell ref="A222:A252"/>
    <mergeCell ref="C222:C252"/>
    <mergeCell ref="D222:D252"/>
    <mergeCell ref="D409:D439"/>
    <mergeCell ref="G409:J409"/>
    <mergeCell ref="G423:J423"/>
    <mergeCell ref="G424:J424"/>
    <mergeCell ref="G434:J434"/>
    <mergeCell ref="G414:J414"/>
    <mergeCell ref="G421:J421"/>
    <mergeCell ref="G433:J433"/>
    <mergeCell ref="G415:J415"/>
    <mergeCell ref="G384:J384"/>
    <mergeCell ref="G406:J406"/>
    <mergeCell ref="G407:J407"/>
    <mergeCell ref="G403:J403"/>
    <mergeCell ref="G379:J379"/>
    <mergeCell ref="G385:J385"/>
    <mergeCell ref="G386:J386"/>
    <mergeCell ref="G376:J376"/>
    <mergeCell ref="G430:J430"/>
    <mergeCell ref="G261:J261"/>
    <mergeCell ref="G238:J238"/>
    <mergeCell ref="G239:J239"/>
    <mergeCell ref="G382:J382"/>
    <mergeCell ref="G391:J391"/>
    <mergeCell ref="G404:J404"/>
    <mergeCell ref="G428:J428"/>
    <mergeCell ref="G429:J429"/>
    <mergeCell ref="G276:J276"/>
    <mergeCell ref="G277:J277"/>
    <mergeCell ref="G278:J278"/>
    <mergeCell ref="G298:J298"/>
    <mergeCell ref="G296:J296"/>
    <mergeCell ref="G305:J305"/>
    <mergeCell ref="G309:J309"/>
    <mergeCell ref="G299:J299"/>
    <mergeCell ref="G300:J300"/>
    <mergeCell ref="G353:J353"/>
    <mergeCell ref="G288:J288"/>
    <mergeCell ref="G342:J342"/>
    <mergeCell ref="G343:J343"/>
    <mergeCell ref="G344:J344"/>
    <mergeCell ref="G335:J335"/>
    <mergeCell ref="G366:J366"/>
    <mergeCell ref="G290:J290"/>
    <mergeCell ref="G312:J312"/>
    <mergeCell ref="G367:J367"/>
    <mergeCell ref="K409:K424"/>
    <mergeCell ref="G431:J431"/>
    <mergeCell ref="G439:J439"/>
    <mergeCell ref="A409:A439"/>
    <mergeCell ref="C409:C439"/>
    <mergeCell ref="A440:A470"/>
    <mergeCell ref="G425:J425"/>
    <mergeCell ref="E409:E439"/>
    <mergeCell ref="G410:J410"/>
    <mergeCell ref="G416:J416"/>
    <mergeCell ref="G417:J417"/>
    <mergeCell ref="G418:J418"/>
    <mergeCell ref="G419:J419"/>
    <mergeCell ref="G420:J420"/>
    <mergeCell ref="G422:J422"/>
    <mergeCell ref="G435:J435"/>
    <mergeCell ref="G436:J436"/>
    <mergeCell ref="G426:J426"/>
    <mergeCell ref="G427:J427"/>
    <mergeCell ref="G444:J444"/>
    <mergeCell ref="G413:J413"/>
    <mergeCell ref="G441:J441"/>
    <mergeCell ref="G447:J447"/>
    <mergeCell ref="G446:J446"/>
    <mergeCell ref="E440:E470"/>
    <mergeCell ref="A378:A408"/>
    <mergeCell ref="C378:C408"/>
    <mergeCell ref="D378:D408"/>
    <mergeCell ref="G378:J378"/>
    <mergeCell ref="G392:J392"/>
    <mergeCell ref="G393:J393"/>
    <mergeCell ref="G394:J394"/>
    <mergeCell ref="G395:J395"/>
    <mergeCell ref="G396:J396"/>
    <mergeCell ref="G397:J397"/>
    <mergeCell ref="G398:J398"/>
    <mergeCell ref="G383:J383"/>
    <mergeCell ref="G390:J390"/>
    <mergeCell ref="G399:J399"/>
    <mergeCell ref="G400:J400"/>
    <mergeCell ref="G401:J401"/>
    <mergeCell ref="G402:J402"/>
    <mergeCell ref="G387:J387"/>
    <mergeCell ref="G388:J388"/>
    <mergeCell ref="G389:J389"/>
    <mergeCell ref="E378:E408"/>
    <mergeCell ref="C440:C470"/>
    <mergeCell ref="D440:D470"/>
    <mergeCell ref="A472:A502"/>
    <mergeCell ref="C472:C502"/>
    <mergeCell ref="D472:D502"/>
    <mergeCell ref="G472:J472"/>
    <mergeCell ref="G445:J445"/>
    <mergeCell ref="G452:J452"/>
    <mergeCell ref="G461:J461"/>
    <mergeCell ref="G462:J462"/>
    <mergeCell ref="G463:J463"/>
    <mergeCell ref="G464:J464"/>
    <mergeCell ref="G455:J455"/>
    <mergeCell ref="G456:J456"/>
    <mergeCell ref="G457:J457"/>
    <mergeCell ref="G458:J458"/>
    <mergeCell ref="G459:J459"/>
    <mergeCell ref="G476:J476"/>
    <mergeCell ref="G502:J502"/>
    <mergeCell ref="G501:J501"/>
    <mergeCell ref="G466:J466"/>
    <mergeCell ref="G498:J498"/>
    <mergeCell ref="G491:J491"/>
    <mergeCell ref="G492:J492"/>
    <mergeCell ref="G494:J494"/>
    <mergeCell ref="G495:J495"/>
    <mergeCell ref="A503:A533"/>
    <mergeCell ref="C503:C533"/>
    <mergeCell ref="D503:D533"/>
    <mergeCell ref="G503:J503"/>
    <mergeCell ref="G525:J525"/>
    <mergeCell ref="G526:J526"/>
    <mergeCell ref="G527:J527"/>
    <mergeCell ref="G528:J528"/>
    <mergeCell ref="G533:J533"/>
    <mergeCell ref="G529:J529"/>
    <mergeCell ref="G530:J530"/>
    <mergeCell ref="G531:J531"/>
    <mergeCell ref="G532:J532"/>
    <mergeCell ref="E503:E533"/>
    <mergeCell ref="G509:J509"/>
    <mergeCell ref="G507:J507"/>
    <mergeCell ref="G504:J504"/>
    <mergeCell ref="E472:E502"/>
    <mergeCell ref="G437:J437"/>
    <mergeCell ref="G438:J438"/>
    <mergeCell ref="G451:J451"/>
    <mergeCell ref="G453:J453"/>
    <mergeCell ref="G465:J465"/>
    <mergeCell ref="G467:J467"/>
    <mergeCell ref="G468:J468"/>
    <mergeCell ref="G469:J469"/>
    <mergeCell ref="G487:J487"/>
    <mergeCell ref="G497:J497"/>
    <mergeCell ref="G477:J477"/>
    <mergeCell ref="G484:J484"/>
    <mergeCell ref="G493:J493"/>
    <mergeCell ref="G481:J481"/>
    <mergeCell ref="G482:J482"/>
    <mergeCell ref="G483:J483"/>
    <mergeCell ref="G485:J485"/>
    <mergeCell ref="G486:J486"/>
    <mergeCell ref="G450:J450"/>
    <mergeCell ref="G488:J488"/>
    <mergeCell ref="G489:J489"/>
    <mergeCell ref="G490:J490"/>
    <mergeCell ref="G478:J478"/>
    <mergeCell ref="G514:J514"/>
    <mergeCell ref="G516:J516"/>
    <mergeCell ref="G517:J517"/>
    <mergeCell ref="G440:J440"/>
    <mergeCell ref="G454:J454"/>
    <mergeCell ref="G470:J470"/>
    <mergeCell ref="G460:J460"/>
    <mergeCell ref="G473:J473"/>
    <mergeCell ref="G479:J479"/>
    <mergeCell ref="G480:J480"/>
    <mergeCell ref="G448:J448"/>
    <mergeCell ref="G449:J449"/>
    <mergeCell ref="A534:A564"/>
    <mergeCell ref="C534:C564"/>
    <mergeCell ref="D534:D564"/>
    <mergeCell ref="G534:J534"/>
    <mergeCell ref="G550:J550"/>
    <mergeCell ref="G551:J551"/>
    <mergeCell ref="G552:J552"/>
    <mergeCell ref="G553:J553"/>
    <mergeCell ref="G554:J554"/>
    <mergeCell ref="G560:J560"/>
    <mergeCell ref="G561:J561"/>
    <mergeCell ref="G562:J562"/>
    <mergeCell ref="G563:J563"/>
    <mergeCell ref="G539:J539"/>
    <mergeCell ref="G546:J546"/>
    <mergeCell ref="G555:J555"/>
    <mergeCell ref="G556:J556"/>
    <mergeCell ref="G544:J544"/>
    <mergeCell ref="G545:J545"/>
    <mergeCell ref="G547:J547"/>
    <mergeCell ref="G548:J548"/>
    <mergeCell ref="G549:J549"/>
    <mergeCell ref="G538:J538"/>
    <mergeCell ref="E534:E564"/>
    <mergeCell ref="A565:A595"/>
    <mergeCell ref="C565:C595"/>
    <mergeCell ref="D565:D595"/>
    <mergeCell ref="G565:J565"/>
    <mergeCell ref="G581:J581"/>
    <mergeCell ref="G582:J582"/>
    <mergeCell ref="G583:J583"/>
    <mergeCell ref="G584:J584"/>
    <mergeCell ref="G585:J585"/>
    <mergeCell ref="G591:J591"/>
    <mergeCell ref="G592:J592"/>
    <mergeCell ref="G593:J593"/>
    <mergeCell ref="G594:J594"/>
    <mergeCell ref="G570:J570"/>
    <mergeCell ref="G577:J577"/>
    <mergeCell ref="G586:J586"/>
    <mergeCell ref="G587:J587"/>
    <mergeCell ref="G588:J588"/>
    <mergeCell ref="G569:J569"/>
    <mergeCell ref="E565:E595"/>
    <mergeCell ref="G540:J540"/>
    <mergeCell ref="G535:J535"/>
    <mergeCell ref="G541:J541"/>
    <mergeCell ref="G542:J542"/>
    <mergeCell ref="G543:J543"/>
    <mergeCell ref="G496:J496"/>
    <mergeCell ref="G575:J575"/>
    <mergeCell ref="G576:J576"/>
    <mergeCell ref="G578:J578"/>
    <mergeCell ref="G524:J524"/>
    <mergeCell ref="G520:J520"/>
    <mergeCell ref="G521:J521"/>
    <mergeCell ref="G522:J522"/>
    <mergeCell ref="G523:J523"/>
    <mergeCell ref="G508:J508"/>
    <mergeCell ref="G515:J515"/>
    <mergeCell ref="G499:J499"/>
    <mergeCell ref="G500:J500"/>
    <mergeCell ref="G518:J518"/>
    <mergeCell ref="G519:J519"/>
    <mergeCell ref="G510:J510"/>
    <mergeCell ref="G511:J511"/>
    <mergeCell ref="G512:J512"/>
    <mergeCell ref="G513:J513"/>
    <mergeCell ref="G589:J589"/>
    <mergeCell ref="G590:J590"/>
    <mergeCell ref="G595:J595"/>
    <mergeCell ref="G571:J571"/>
    <mergeCell ref="G566:J566"/>
    <mergeCell ref="G572:J572"/>
    <mergeCell ref="G573:J573"/>
    <mergeCell ref="G574:J574"/>
    <mergeCell ref="G557:J557"/>
    <mergeCell ref="G558:J558"/>
    <mergeCell ref="G559:J559"/>
    <mergeCell ref="G564:J564"/>
    <mergeCell ref="G579:J579"/>
    <mergeCell ref="G580:J580"/>
    <mergeCell ref="G614:J614"/>
    <mergeCell ref="G615:J615"/>
    <mergeCell ref="G616:J616"/>
    <mergeCell ref="G622:J622"/>
    <mergeCell ref="G623:J623"/>
    <mergeCell ref="G624:J624"/>
    <mergeCell ref="G625:J625"/>
    <mergeCell ref="G601:J601"/>
    <mergeCell ref="G608:J608"/>
    <mergeCell ref="G617:J617"/>
    <mergeCell ref="G618:J618"/>
    <mergeCell ref="G619:J619"/>
    <mergeCell ref="G620:J620"/>
    <mergeCell ref="G606:J606"/>
    <mergeCell ref="G607:J607"/>
    <mergeCell ref="G609:J609"/>
    <mergeCell ref="G610:J610"/>
    <mergeCell ref="G611:J611"/>
    <mergeCell ref="G602:J602"/>
    <mergeCell ref="G621:J621"/>
    <mergeCell ref="G626:J626"/>
    <mergeCell ref="E596:E626"/>
    <mergeCell ref="G597:J597"/>
    <mergeCell ref="G603:J603"/>
    <mergeCell ref="G604:J604"/>
    <mergeCell ref="G605:J605"/>
    <mergeCell ref="A3:L3"/>
    <mergeCell ref="A1:L1"/>
    <mergeCell ref="K550:K564"/>
    <mergeCell ref="L565:L580"/>
    <mergeCell ref="L612:L626"/>
    <mergeCell ref="A471:L471"/>
    <mergeCell ref="K4:K19"/>
    <mergeCell ref="L347:L362"/>
    <mergeCell ref="A315:L315"/>
    <mergeCell ref="A159:L159"/>
    <mergeCell ref="G600:J600"/>
    <mergeCell ref="A596:A626"/>
    <mergeCell ref="C596:C626"/>
    <mergeCell ref="D596:D626"/>
    <mergeCell ref="G596:J596"/>
    <mergeCell ref="G612:J612"/>
    <mergeCell ref="G613:J613"/>
  </mergeCells>
  <pageMargins left="0.17" right="0.17" top="0.74" bottom="0.17" header="0.3" footer="0.3"/>
  <pageSetup paperSize="9" scale="51" orientation="portrait" r:id="rId1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6">
    <tabColor rgb="FF00B0F0"/>
  </sheetPr>
  <dimension ref="A1:L1012"/>
  <sheetViews>
    <sheetView zoomScale="85" zoomScaleNormal="85" zoomScaleSheetLayoutView="80" workbookViewId="0">
      <selection activeCell="A2" sqref="A2"/>
    </sheetView>
  </sheetViews>
  <sheetFormatPr defaultRowHeight="27.75" customHeight="1" x14ac:dyDescent="0.3"/>
  <cols>
    <col min="1" max="2" width="4.7109375" style="211" customWidth="1"/>
    <col min="3" max="3" width="21.7109375" style="372" customWidth="1"/>
    <col min="4" max="4" width="71.7109375" style="212" customWidth="1"/>
    <col min="5" max="5" width="30.7109375" style="212" customWidth="1"/>
    <col min="6" max="6" width="32.7109375" style="213" customWidth="1"/>
    <col min="7" max="10" width="8.28515625" style="214" customWidth="1"/>
    <col min="11" max="11" width="11" style="202" customWidth="1"/>
    <col min="12" max="12" width="34" style="330" customWidth="1"/>
    <col min="13" max="16384" width="9.140625" style="145"/>
  </cols>
  <sheetData>
    <row r="1" spans="1:12" s="205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206" customFormat="1" ht="60" customHeight="1" x14ac:dyDescent="0.25">
      <c r="A2" s="409" t="s">
        <v>73</v>
      </c>
      <c r="B2" s="406" t="s">
        <v>1191</v>
      </c>
      <c r="C2" s="409" t="s">
        <v>74</v>
      </c>
      <c r="D2" s="409" t="s">
        <v>1022</v>
      </c>
      <c r="E2" s="409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s="162" customFormat="1" ht="24.95" customHeight="1" x14ac:dyDescent="0.25">
      <c r="A3" s="519" t="s">
        <v>713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s="162" customFormat="1" ht="15" customHeight="1" x14ac:dyDescent="0.25">
      <c r="A4" s="569">
        <v>1</v>
      </c>
      <c r="B4" s="568"/>
      <c r="C4" s="610" t="s">
        <v>714</v>
      </c>
      <c r="D4" s="746"/>
      <c r="E4" s="460"/>
      <c r="F4" s="408" t="s">
        <v>81</v>
      </c>
      <c r="G4" s="484" t="s">
        <v>6</v>
      </c>
      <c r="H4" s="484"/>
      <c r="I4" s="484"/>
      <c r="J4" s="484"/>
      <c r="K4" s="713">
        <v>3</v>
      </c>
      <c r="L4" s="439">
        <v>11446</v>
      </c>
    </row>
    <row r="5" spans="1:12" s="162" customFormat="1" ht="15" customHeight="1" x14ac:dyDescent="0.25">
      <c r="A5" s="564"/>
      <c r="B5" s="568"/>
      <c r="C5" s="614"/>
      <c r="D5" s="745"/>
      <c r="E5" s="448"/>
      <c r="F5" s="94" t="s">
        <v>80</v>
      </c>
      <c r="G5" s="753">
        <v>20</v>
      </c>
      <c r="H5" s="753"/>
      <c r="I5" s="753"/>
      <c r="J5" s="753"/>
      <c r="K5" s="583"/>
      <c r="L5" s="602"/>
    </row>
    <row r="6" spans="1:12" s="162" customFormat="1" ht="15" customHeight="1" x14ac:dyDescent="0.25">
      <c r="A6" s="564"/>
      <c r="B6" s="568"/>
      <c r="C6" s="614"/>
      <c r="D6" s="745"/>
      <c r="E6" s="448"/>
      <c r="F6" s="94" t="s">
        <v>8</v>
      </c>
      <c r="G6" s="99">
        <v>3000</v>
      </c>
      <c r="H6" s="100">
        <v>4000</v>
      </c>
      <c r="I6" s="101">
        <v>5000</v>
      </c>
      <c r="J6" s="102">
        <v>6000</v>
      </c>
      <c r="K6" s="583"/>
      <c r="L6" s="602"/>
    </row>
    <row r="7" spans="1:12" s="162" customFormat="1" ht="15" customHeight="1" x14ac:dyDescent="0.25">
      <c r="A7" s="564"/>
      <c r="B7" s="568"/>
      <c r="C7" s="614"/>
      <c r="D7" s="745"/>
      <c r="E7" s="448"/>
      <c r="F7" s="94" t="s">
        <v>817</v>
      </c>
      <c r="G7" s="99">
        <f>G5*88</f>
        <v>1760</v>
      </c>
      <c r="H7" s="100">
        <f>G5*99</f>
        <v>1980</v>
      </c>
      <c r="I7" s="101">
        <f>G5*110</f>
        <v>2200</v>
      </c>
      <c r="J7" s="102">
        <f>G5*114</f>
        <v>2280</v>
      </c>
      <c r="K7" s="583"/>
      <c r="L7" s="602"/>
    </row>
    <row r="8" spans="1:12" s="162" customFormat="1" ht="15" customHeight="1" x14ac:dyDescent="0.25">
      <c r="A8" s="564"/>
      <c r="B8" s="568"/>
      <c r="C8" s="614"/>
      <c r="D8" s="745"/>
      <c r="E8" s="448"/>
      <c r="F8" s="94" t="s">
        <v>1269</v>
      </c>
      <c r="G8" s="451">
        <v>0.98</v>
      </c>
      <c r="H8" s="451"/>
      <c r="I8" s="451"/>
      <c r="J8" s="451"/>
      <c r="K8" s="583"/>
      <c r="L8" s="602"/>
    </row>
    <row r="9" spans="1:12" s="162" customFormat="1" ht="15" customHeight="1" x14ac:dyDescent="0.25">
      <c r="A9" s="564"/>
      <c r="B9" s="568"/>
      <c r="C9" s="614"/>
      <c r="D9" s="745"/>
      <c r="E9" s="448"/>
      <c r="F9" s="93" t="s">
        <v>699</v>
      </c>
      <c r="G9" s="454" t="s">
        <v>700</v>
      </c>
      <c r="H9" s="454"/>
      <c r="I9" s="454"/>
      <c r="J9" s="454"/>
      <c r="K9" s="583"/>
      <c r="L9" s="602"/>
    </row>
    <row r="10" spans="1:12" s="162" customFormat="1" ht="15" customHeight="1" x14ac:dyDescent="0.25">
      <c r="A10" s="564"/>
      <c r="B10" s="568"/>
      <c r="C10" s="614"/>
      <c r="D10" s="745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s="162" customFormat="1" ht="15" customHeight="1" x14ac:dyDescent="0.25">
      <c r="A11" s="564"/>
      <c r="B11" s="568"/>
      <c r="C11" s="614"/>
      <c r="D11" s="745"/>
      <c r="E11" s="448"/>
      <c r="F11" s="94" t="s">
        <v>83</v>
      </c>
      <c r="G11" s="454">
        <v>65</v>
      </c>
      <c r="H11" s="454"/>
      <c r="I11" s="454"/>
      <c r="J11" s="454"/>
      <c r="K11" s="583"/>
      <c r="L11" s="602"/>
    </row>
    <row r="12" spans="1:12" s="162" customFormat="1" ht="15" customHeight="1" x14ac:dyDescent="0.25">
      <c r="A12" s="564"/>
      <c r="B12" s="568"/>
      <c r="C12" s="614"/>
      <c r="D12" s="745"/>
      <c r="E12" s="448"/>
      <c r="F12" s="94" t="s">
        <v>396</v>
      </c>
      <c r="G12" s="454" t="s">
        <v>1184</v>
      </c>
      <c r="H12" s="454"/>
      <c r="I12" s="454"/>
      <c r="J12" s="454"/>
      <c r="K12" s="583"/>
      <c r="L12" s="602"/>
    </row>
    <row r="13" spans="1:12" s="162" customFormat="1" ht="15" customHeight="1" x14ac:dyDescent="0.25">
      <c r="A13" s="564"/>
      <c r="B13" s="568"/>
      <c r="C13" s="614"/>
      <c r="D13" s="745"/>
      <c r="E13" s="448"/>
      <c r="F13" s="94" t="s">
        <v>1028</v>
      </c>
      <c r="G13" s="454" t="s">
        <v>945</v>
      </c>
      <c r="H13" s="454"/>
      <c r="I13" s="454"/>
      <c r="J13" s="454"/>
      <c r="K13" s="583"/>
      <c r="L13" s="602"/>
    </row>
    <row r="14" spans="1:12" ht="15" customHeight="1" x14ac:dyDescent="0.25">
      <c r="A14" s="564"/>
      <c r="B14" s="568"/>
      <c r="C14" s="614"/>
      <c r="D14" s="745"/>
      <c r="E14" s="448"/>
      <c r="F14" s="94" t="s">
        <v>1038</v>
      </c>
      <c r="G14" s="454" t="s">
        <v>1089</v>
      </c>
      <c r="H14" s="454"/>
      <c r="I14" s="454"/>
      <c r="J14" s="454"/>
      <c r="K14" s="583"/>
      <c r="L14" s="602"/>
    </row>
    <row r="15" spans="1:12" ht="15" customHeight="1" x14ac:dyDescent="0.25">
      <c r="A15" s="564"/>
      <c r="B15" s="568"/>
      <c r="C15" s="614"/>
      <c r="D15" s="745"/>
      <c r="E15" s="448"/>
      <c r="F15" s="148" t="s">
        <v>379</v>
      </c>
      <c r="G15" s="454" t="s">
        <v>399</v>
      </c>
      <c r="H15" s="454"/>
      <c r="I15" s="454"/>
      <c r="J15" s="454"/>
      <c r="K15" s="583"/>
      <c r="L15" s="602"/>
    </row>
    <row r="16" spans="1:12" ht="15" customHeight="1" x14ac:dyDescent="0.25">
      <c r="A16" s="564"/>
      <c r="B16" s="568"/>
      <c r="C16" s="614"/>
      <c r="D16" s="745"/>
      <c r="E16" s="448"/>
      <c r="F16" s="93" t="s">
        <v>701</v>
      </c>
      <c r="G16" s="454">
        <v>100000</v>
      </c>
      <c r="H16" s="454"/>
      <c r="I16" s="454"/>
      <c r="J16" s="454"/>
      <c r="K16" s="583"/>
      <c r="L16" s="602"/>
    </row>
    <row r="17" spans="1:12" ht="15" customHeight="1" x14ac:dyDescent="0.25">
      <c r="A17" s="564"/>
      <c r="B17" s="568"/>
      <c r="C17" s="614"/>
      <c r="D17" s="745"/>
      <c r="E17" s="448"/>
      <c r="F17" s="148" t="s">
        <v>257</v>
      </c>
      <c r="G17" s="454" t="s">
        <v>336</v>
      </c>
      <c r="H17" s="454"/>
      <c r="I17" s="454"/>
      <c r="J17" s="454"/>
      <c r="K17" s="583"/>
      <c r="L17" s="602"/>
    </row>
    <row r="18" spans="1:12" ht="15" customHeight="1" x14ac:dyDescent="0.25">
      <c r="A18" s="564"/>
      <c r="B18" s="568"/>
      <c r="C18" s="614"/>
      <c r="D18" s="745"/>
      <c r="E18" s="448"/>
      <c r="F18" s="148" t="s">
        <v>410</v>
      </c>
      <c r="G18" s="454" t="s">
        <v>411</v>
      </c>
      <c r="H18" s="454"/>
      <c r="I18" s="454"/>
      <c r="J18" s="454"/>
      <c r="K18" s="583"/>
      <c r="L18" s="602"/>
    </row>
    <row r="19" spans="1:12" ht="15" customHeight="1" x14ac:dyDescent="0.25">
      <c r="A19" s="564"/>
      <c r="B19" s="568"/>
      <c r="C19" s="614"/>
      <c r="D19" s="745"/>
      <c r="E19" s="448"/>
      <c r="F19" s="148" t="s">
        <v>412</v>
      </c>
      <c r="G19" s="454" t="s">
        <v>400</v>
      </c>
      <c r="H19" s="454"/>
      <c r="I19" s="454"/>
      <c r="J19" s="454"/>
      <c r="K19" s="583"/>
      <c r="L19" s="602"/>
    </row>
    <row r="20" spans="1:12" ht="15" customHeight="1" x14ac:dyDescent="0.25">
      <c r="A20" s="564"/>
      <c r="B20" s="568"/>
      <c r="C20" s="614"/>
      <c r="D20" s="745"/>
      <c r="E20" s="448"/>
      <c r="F20" s="148" t="s">
        <v>381</v>
      </c>
      <c r="G20" s="454" t="s">
        <v>1296</v>
      </c>
      <c r="H20" s="454"/>
      <c r="I20" s="454"/>
      <c r="J20" s="454"/>
      <c r="K20" s="584">
        <v>5</v>
      </c>
      <c r="L20" s="533">
        <v>12247</v>
      </c>
    </row>
    <row r="21" spans="1:12" ht="15" customHeight="1" x14ac:dyDescent="0.25">
      <c r="A21" s="564"/>
      <c r="B21" s="568"/>
      <c r="C21" s="614"/>
      <c r="D21" s="745"/>
      <c r="E21" s="448"/>
      <c r="F21" s="148" t="s">
        <v>402</v>
      </c>
      <c r="G21" s="454" t="s">
        <v>1297</v>
      </c>
      <c r="H21" s="454"/>
      <c r="I21" s="454"/>
      <c r="J21" s="454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745"/>
      <c r="E22" s="448"/>
      <c r="F22" s="148" t="s">
        <v>403</v>
      </c>
      <c r="G22" s="454" t="s">
        <v>404</v>
      </c>
      <c r="H22" s="454"/>
      <c r="I22" s="454"/>
      <c r="J22" s="454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45"/>
      <c r="E23" s="448"/>
      <c r="F23" s="94" t="s">
        <v>358</v>
      </c>
      <c r="G23" s="454" t="s">
        <v>409</v>
      </c>
      <c r="H23" s="454"/>
      <c r="I23" s="454"/>
      <c r="J23" s="454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45"/>
      <c r="E24" s="448"/>
      <c r="F24" s="148" t="s">
        <v>389</v>
      </c>
      <c r="G24" s="454" t="s">
        <v>390</v>
      </c>
      <c r="H24" s="454"/>
      <c r="I24" s="454"/>
      <c r="J24" s="454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45"/>
      <c r="E25" s="448"/>
      <c r="F25" s="93" t="s">
        <v>704</v>
      </c>
      <c r="G25" s="454" t="s">
        <v>705</v>
      </c>
      <c r="H25" s="454"/>
      <c r="I25" s="454"/>
      <c r="J25" s="454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45"/>
      <c r="E26" s="448"/>
      <c r="F26" s="93" t="s">
        <v>706</v>
      </c>
      <c r="G26" s="454" t="s">
        <v>390</v>
      </c>
      <c r="H26" s="454"/>
      <c r="I26" s="454"/>
      <c r="J26" s="454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45"/>
      <c r="E27" s="448"/>
      <c r="F27" s="93" t="s">
        <v>1271</v>
      </c>
      <c r="G27" s="454" t="s">
        <v>390</v>
      </c>
      <c r="H27" s="454"/>
      <c r="I27" s="454"/>
      <c r="J27" s="454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45"/>
      <c r="E28" s="448"/>
      <c r="F28" s="93" t="s">
        <v>707</v>
      </c>
      <c r="G28" s="454" t="s">
        <v>1270</v>
      </c>
      <c r="H28" s="454"/>
      <c r="I28" s="454"/>
      <c r="J28" s="454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45"/>
      <c r="E29" s="448"/>
      <c r="F29" s="93" t="s">
        <v>708</v>
      </c>
      <c r="G29" s="454" t="s">
        <v>390</v>
      </c>
      <c r="H29" s="454"/>
      <c r="I29" s="454"/>
      <c r="J29" s="454"/>
      <c r="K29" s="585"/>
      <c r="L29" s="603" t="e">
        <f>#REF!-#REF!*10%</f>
        <v>#REF!</v>
      </c>
    </row>
    <row r="30" spans="1:12" ht="15" customHeight="1" x14ac:dyDescent="0.25">
      <c r="A30" s="564"/>
      <c r="B30" s="568"/>
      <c r="C30" s="614"/>
      <c r="D30" s="745"/>
      <c r="E30" s="448"/>
      <c r="F30" s="148" t="s">
        <v>377</v>
      </c>
      <c r="G30" s="454" t="s">
        <v>387</v>
      </c>
      <c r="H30" s="454"/>
      <c r="I30" s="454"/>
      <c r="J30" s="454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745"/>
      <c r="E31" s="448"/>
      <c r="F31" s="148" t="s">
        <v>562</v>
      </c>
      <c r="G31" s="454" t="s">
        <v>1024</v>
      </c>
      <c r="H31" s="454"/>
      <c r="I31" s="454"/>
      <c r="J31" s="454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745"/>
      <c r="E32" s="448"/>
      <c r="F32" s="148" t="s">
        <v>570</v>
      </c>
      <c r="G32" s="454" t="s">
        <v>613</v>
      </c>
      <c r="H32" s="454"/>
      <c r="I32" s="454"/>
      <c r="J32" s="454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745"/>
      <c r="E33" s="448"/>
      <c r="F33" s="167" t="s">
        <v>84</v>
      </c>
      <c r="G33" s="465">
        <v>2.5</v>
      </c>
      <c r="H33" s="465"/>
      <c r="I33" s="465"/>
      <c r="J33" s="465"/>
      <c r="K33" s="585"/>
      <c r="L33" s="603" t="e">
        <f>#REF!-#REF!*10%</f>
        <v>#REF!</v>
      </c>
    </row>
    <row r="34" spans="1:12" s="162" customFormat="1" ht="15" customHeight="1" x14ac:dyDescent="0.25">
      <c r="A34" s="564"/>
      <c r="B34" s="569"/>
      <c r="C34" s="614"/>
      <c r="D34" s="745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s="162" customFormat="1" ht="15" customHeight="1" x14ac:dyDescent="0.25">
      <c r="A35" s="564">
        <v>2</v>
      </c>
      <c r="B35" s="567"/>
      <c r="C35" s="614" t="s">
        <v>715</v>
      </c>
      <c r="D35" s="745"/>
      <c r="E35" s="448"/>
      <c r="F35" s="94" t="s">
        <v>81</v>
      </c>
      <c r="G35" s="454" t="s">
        <v>6</v>
      </c>
      <c r="H35" s="454"/>
      <c r="I35" s="454"/>
      <c r="J35" s="454"/>
      <c r="K35" s="501">
        <v>3</v>
      </c>
      <c r="L35" s="716">
        <v>12751</v>
      </c>
    </row>
    <row r="36" spans="1:12" s="162" customFormat="1" ht="15" customHeight="1" x14ac:dyDescent="0.25">
      <c r="A36" s="564"/>
      <c r="B36" s="568"/>
      <c r="C36" s="614"/>
      <c r="D36" s="745"/>
      <c r="E36" s="448"/>
      <c r="F36" s="94" t="s">
        <v>80</v>
      </c>
      <c r="G36" s="753">
        <v>30</v>
      </c>
      <c r="H36" s="753"/>
      <c r="I36" s="753"/>
      <c r="J36" s="753"/>
      <c r="K36" s="583"/>
      <c r="L36" s="602"/>
    </row>
    <row r="37" spans="1:12" s="162" customFormat="1" ht="15" customHeight="1" x14ac:dyDescent="0.25">
      <c r="A37" s="564"/>
      <c r="B37" s="568"/>
      <c r="C37" s="614"/>
      <c r="D37" s="745"/>
      <c r="E37" s="448"/>
      <c r="F37" s="94" t="s">
        <v>8</v>
      </c>
      <c r="G37" s="99">
        <v>3000</v>
      </c>
      <c r="H37" s="100">
        <v>4000</v>
      </c>
      <c r="I37" s="101">
        <v>5000</v>
      </c>
      <c r="J37" s="102">
        <v>6000</v>
      </c>
      <c r="K37" s="583"/>
      <c r="L37" s="602"/>
    </row>
    <row r="38" spans="1:12" s="162" customFormat="1" ht="15" customHeight="1" x14ac:dyDescent="0.25">
      <c r="A38" s="564"/>
      <c r="B38" s="568"/>
      <c r="C38" s="614"/>
      <c r="D38" s="745"/>
      <c r="E38" s="448"/>
      <c r="F38" s="94" t="s">
        <v>817</v>
      </c>
      <c r="G38" s="99">
        <f>G36*88</f>
        <v>2640</v>
      </c>
      <c r="H38" s="100">
        <f>G36*99</f>
        <v>2970</v>
      </c>
      <c r="I38" s="101">
        <f>G36*110</f>
        <v>3300</v>
      </c>
      <c r="J38" s="102">
        <f>G36*114</f>
        <v>3420</v>
      </c>
      <c r="K38" s="583"/>
      <c r="L38" s="602"/>
    </row>
    <row r="39" spans="1:12" s="162" customFormat="1" ht="15" customHeight="1" x14ac:dyDescent="0.25">
      <c r="A39" s="564"/>
      <c r="B39" s="568"/>
      <c r="C39" s="614"/>
      <c r="D39" s="745"/>
      <c r="E39" s="448"/>
      <c r="F39" s="94" t="s">
        <v>1269</v>
      </c>
      <c r="G39" s="451">
        <v>0.98</v>
      </c>
      <c r="H39" s="451"/>
      <c r="I39" s="451"/>
      <c r="J39" s="451"/>
      <c r="K39" s="583"/>
      <c r="L39" s="602"/>
    </row>
    <row r="40" spans="1:12" s="162" customFormat="1" ht="15" customHeight="1" x14ac:dyDescent="0.25">
      <c r="A40" s="564"/>
      <c r="B40" s="568"/>
      <c r="C40" s="614"/>
      <c r="D40" s="745"/>
      <c r="E40" s="448"/>
      <c r="F40" s="93" t="s">
        <v>699</v>
      </c>
      <c r="G40" s="454" t="s">
        <v>700</v>
      </c>
      <c r="H40" s="454"/>
      <c r="I40" s="454"/>
      <c r="J40" s="454"/>
      <c r="K40" s="583"/>
      <c r="L40" s="602"/>
    </row>
    <row r="41" spans="1:12" s="162" customFormat="1" ht="15" customHeight="1" x14ac:dyDescent="0.25">
      <c r="A41" s="564"/>
      <c r="B41" s="568"/>
      <c r="C41" s="614"/>
      <c r="D41" s="745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602"/>
    </row>
    <row r="42" spans="1:12" s="162" customFormat="1" ht="15" customHeight="1" x14ac:dyDescent="0.25">
      <c r="A42" s="564"/>
      <c r="B42" s="568"/>
      <c r="C42" s="614"/>
      <c r="D42" s="745"/>
      <c r="E42" s="448"/>
      <c r="F42" s="94" t="s">
        <v>83</v>
      </c>
      <c r="G42" s="454">
        <v>65</v>
      </c>
      <c r="H42" s="454"/>
      <c r="I42" s="454"/>
      <c r="J42" s="454"/>
      <c r="K42" s="583"/>
      <c r="L42" s="602"/>
    </row>
    <row r="43" spans="1:12" s="162" customFormat="1" ht="15" customHeight="1" x14ac:dyDescent="0.25">
      <c r="A43" s="564"/>
      <c r="B43" s="568"/>
      <c r="C43" s="614"/>
      <c r="D43" s="745"/>
      <c r="E43" s="448"/>
      <c r="F43" s="94" t="s">
        <v>396</v>
      </c>
      <c r="G43" s="454" t="s">
        <v>1184</v>
      </c>
      <c r="H43" s="454"/>
      <c r="I43" s="454"/>
      <c r="J43" s="454"/>
      <c r="K43" s="583"/>
      <c r="L43" s="602"/>
    </row>
    <row r="44" spans="1:12" s="162" customFormat="1" ht="15" customHeight="1" x14ac:dyDescent="0.25">
      <c r="A44" s="564"/>
      <c r="B44" s="568"/>
      <c r="C44" s="614"/>
      <c r="D44" s="745"/>
      <c r="E44" s="448"/>
      <c r="F44" s="94" t="s">
        <v>1028</v>
      </c>
      <c r="G44" s="454" t="s">
        <v>945</v>
      </c>
      <c r="H44" s="454"/>
      <c r="I44" s="454"/>
      <c r="J44" s="454"/>
      <c r="K44" s="583"/>
      <c r="L44" s="602"/>
    </row>
    <row r="45" spans="1:12" ht="15" customHeight="1" x14ac:dyDescent="0.25">
      <c r="A45" s="564"/>
      <c r="B45" s="568"/>
      <c r="C45" s="614"/>
      <c r="D45" s="745"/>
      <c r="E45" s="448"/>
      <c r="F45" s="94" t="s">
        <v>1038</v>
      </c>
      <c r="G45" s="454" t="s">
        <v>1089</v>
      </c>
      <c r="H45" s="454"/>
      <c r="I45" s="454"/>
      <c r="J45" s="454"/>
      <c r="K45" s="583"/>
      <c r="L45" s="602"/>
    </row>
    <row r="46" spans="1:12" ht="15" customHeight="1" x14ac:dyDescent="0.25">
      <c r="A46" s="564"/>
      <c r="B46" s="568"/>
      <c r="C46" s="614"/>
      <c r="D46" s="745"/>
      <c r="E46" s="448"/>
      <c r="F46" s="148" t="s">
        <v>379</v>
      </c>
      <c r="G46" s="454" t="s">
        <v>399</v>
      </c>
      <c r="H46" s="454"/>
      <c r="I46" s="454"/>
      <c r="J46" s="454"/>
      <c r="K46" s="583"/>
      <c r="L46" s="602"/>
    </row>
    <row r="47" spans="1:12" ht="15" customHeight="1" x14ac:dyDescent="0.25">
      <c r="A47" s="564"/>
      <c r="B47" s="568"/>
      <c r="C47" s="614"/>
      <c r="D47" s="745"/>
      <c r="E47" s="448"/>
      <c r="F47" s="93" t="s">
        <v>701</v>
      </c>
      <c r="G47" s="454">
        <v>100000</v>
      </c>
      <c r="H47" s="454"/>
      <c r="I47" s="454"/>
      <c r="J47" s="454"/>
      <c r="K47" s="583"/>
      <c r="L47" s="602"/>
    </row>
    <row r="48" spans="1:12" ht="15" customHeight="1" x14ac:dyDescent="0.25">
      <c r="A48" s="564"/>
      <c r="B48" s="568"/>
      <c r="C48" s="614"/>
      <c r="D48" s="745"/>
      <c r="E48" s="448"/>
      <c r="F48" s="148" t="s">
        <v>257</v>
      </c>
      <c r="G48" s="454" t="s">
        <v>336</v>
      </c>
      <c r="H48" s="454"/>
      <c r="I48" s="454"/>
      <c r="J48" s="454"/>
      <c r="K48" s="583"/>
      <c r="L48" s="602"/>
    </row>
    <row r="49" spans="1:12" ht="15" customHeight="1" x14ac:dyDescent="0.25">
      <c r="A49" s="564"/>
      <c r="B49" s="568"/>
      <c r="C49" s="614"/>
      <c r="D49" s="745"/>
      <c r="E49" s="448"/>
      <c r="F49" s="148" t="s">
        <v>410</v>
      </c>
      <c r="G49" s="454" t="s">
        <v>411</v>
      </c>
      <c r="H49" s="454"/>
      <c r="I49" s="454"/>
      <c r="J49" s="454"/>
      <c r="K49" s="583"/>
      <c r="L49" s="602"/>
    </row>
    <row r="50" spans="1:12" ht="15" customHeight="1" x14ac:dyDescent="0.25">
      <c r="A50" s="564"/>
      <c r="B50" s="568"/>
      <c r="C50" s="614"/>
      <c r="D50" s="745"/>
      <c r="E50" s="448"/>
      <c r="F50" s="148" t="s">
        <v>412</v>
      </c>
      <c r="G50" s="454" t="s">
        <v>400</v>
      </c>
      <c r="H50" s="454"/>
      <c r="I50" s="454"/>
      <c r="J50" s="454"/>
      <c r="K50" s="583"/>
      <c r="L50" s="602"/>
    </row>
    <row r="51" spans="1:12" ht="15" customHeight="1" x14ac:dyDescent="0.25">
      <c r="A51" s="564"/>
      <c r="B51" s="568"/>
      <c r="C51" s="614"/>
      <c r="D51" s="745"/>
      <c r="E51" s="448"/>
      <c r="F51" s="148" t="s">
        <v>381</v>
      </c>
      <c r="G51" s="454" t="s">
        <v>1296</v>
      </c>
      <c r="H51" s="454"/>
      <c r="I51" s="454"/>
      <c r="J51" s="454"/>
      <c r="K51" s="584">
        <v>5</v>
      </c>
      <c r="L51" s="533">
        <v>13644</v>
      </c>
    </row>
    <row r="52" spans="1:12" ht="15" customHeight="1" x14ac:dyDescent="0.25">
      <c r="A52" s="564"/>
      <c r="B52" s="568"/>
      <c r="C52" s="614"/>
      <c r="D52" s="745"/>
      <c r="E52" s="448"/>
      <c r="F52" s="148" t="s">
        <v>402</v>
      </c>
      <c r="G52" s="454" t="s">
        <v>1297</v>
      </c>
      <c r="H52" s="454"/>
      <c r="I52" s="454"/>
      <c r="J52" s="454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745"/>
      <c r="E53" s="448"/>
      <c r="F53" s="148" t="s">
        <v>403</v>
      </c>
      <c r="G53" s="454" t="s">
        <v>404</v>
      </c>
      <c r="H53" s="454"/>
      <c r="I53" s="454"/>
      <c r="J53" s="454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745"/>
      <c r="E54" s="448"/>
      <c r="F54" s="94" t="s">
        <v>358</v>
      </c>
      <c r="G54" s="454" t="s">
        <v>409</v>
      </c>
      <c r="H54" s="454"/>
      <c r="I54" s="454"/>
      <c r="J54" s="454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745"/>
      <c r="E55" s="448"/>
      <c r="F55" s="148" t="s">
        <v>389</v>
      </c>
      <c r="G55" s="454" t="s">
        <v>390</v>
      </c>
      <c r="H55" s="454"/>
      <c r="I55" s="454"/>
      <c r="J55" s="454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745"/>
      <c r="E56" s="448"/>
      <c r="F56" s="93" t="s">
        <v>704</v>
      </c>
      <c r="G56" s="454" t="s">
        <v>705</v>
      </c>
      <c r="H56" s="454"/>
      <c r="I56" s="454"/>
      <c r="J56" s="454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745"/>
      <c r="E57" s="448"/>
      <c r="F57" s="93" t="s">
        <v>706</v>
      </c>
      <c r="G57" s="454" t="s">
        <v>390</v>
      </c>
      <c r="H57" s="454"/>
      <c r="I57" s="454"/>
      <c r="J57" s="454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745"/>
      <c r="E58" s="448"/>
      <c r="F58" s="93" t="s">
        <v>1271</v>
      </c>
      <c r="G58" s="454" t="s">
        <v>390</v>
      </c>
      <c r="H58" s="454"/>
      <c r="I58" s="454"/>
      <c r="J58" s="454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45"/>
      <c r="E59" s="448"/>
      <c r="F59" s="93" t="s">
        <v>707</v>
      </c>
      <c r="G59" s="454" t="s">
        <v>1270</v>
      </c>
      <c r="H59" s="454"/>
      <c r="I59" s="454"/>
      <c r="J59" s="454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745"/>
      <c r="E60" s="448"/>
      <c r="F60" s="93" t="s">
        <v>708</v>
      </c>
      <c r="G60" s="454" t="s">
        <v>390</v>
      </c>
      <c r="H60" s="454"/>
      <c r="I60" s="454"/>
      <c r="J60" s="454"/>
      <c r="K60" s="585"/>
      <c r="L60" s="603" t="e">
        <f>#REF!-#REF!*10%</f>
        <v>#REF!</v>
      </c>
    </row>
    <row r="61" spans="1:12" ht="15" customHeight="1" x14ac:dyDescent="0.25">
      <c r="A61" s="564"/>
      <c r="B61" s="568"/>
      <c r="C61" s="614"/>
      <c r="D61" s="745"/>
      <c r="E61" s="448"/>
      <c r="F61" s="148" t="s">
        <v>377</v>
      </c>
      <c r="G61" s="454" t="s">
        <v>387</v>
      </c>
      <c r="H61" s="454"/>
      <c r="I61" s="454"/>
      <c r="J61" s="454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745"/>
      <c r="E62" s="448"/>
      <c r="F62" s="148" t="s">
        <v>562</v>
      </c>
      <c r="G62" s="454" t="s">
        <v>1024</v>
      </c>
      <c r="H62" s="454"/>
      <c r="I62" s="454"/>
      <c r="J62" s="454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745"/>
      <c r="E63" s="448"/>
      <c r="F63" s="148" t="s">
        <v>570</v>
      </c>
      <c r="G63" s="454" t="s">
        <v>613</v>
      </c>
      <c r="H63" s="454"/>
      <c r="I63" s="454"/>
      <c r="J63" s="454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745"/>
      <c r="E64" s="448"/>
      <c r="F64" s="167" t="s">
        <v>84</v>
      </c>
      <c r="G64" s="465">
        <v>2.5</v>
      </c>
      <c r="H64" s="465"/>
      <c r="I64" s="465"/>
      <c r="J64" s="465"/>
      <c r="K64" s="585"/>
      <c r="L64" s="603" t="e">
        <f>#REF!-#REF!*10%</f>
        <v>#REF!</v>
      </c>
    </row>
    <row r="65" spans="1:12" s="162" customFormat="1" ht="15" customHeight="1" x14ac:dyDescent="0.25">
      <c r="A65" s="564"/>
      <c r="B65" s="569"/>
      <c r="C65" s="614"/>
      <c r="D65" s="745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s="162" customFormat="1" ht="15" customHeight="1" x14ac:dyDescent="0.25">
      <c r="A66" s="564">
        <v>3</v>
      </c>
      <c r="B66" s="567"/>
      <c r="C66" s="614" t="s">
        <v>716</v>
      </c>
      <c r="D66" s="745"/>
      <c r="E66" s="448"/>
      <c r="F66" s="94" t="s">
        <v>81</v>
      </c>
      <c r="G66" s="454" t="s">
        <v>6</v>
      </c>
      <c r="H66" s="454"/>
      <c r="I66" s="454"/>
      <c r="J66" s="454"/>
      <c r="K66" s="501">
        <v>3</v>
      </c>
      <c r="L66" s="716">
        <v>13403</v>
      </c>
    </row>
    <row r="67" spans="1:12" s="162" customFormat="1" ht="15" customHeight="1" x14ac:dyDescent="0.25">
      <c r="A67" s="564"/>
      <c r="B67" s="568"/>
      <c r="C67" s="614"/>
      <c r="D67" s="745"/>
      <c r="E67" s="448"/>
      <c r="F67" s="94" t="s">
        <v>80</v>
      </c>
      <c r="G67" s="753">
        <v>40</v>
      </c>
      <c r="H67" s="753"/>
      <c r="I67" s="753"/>
      <c r="J67" s="753"/>
      <c r="K67" s="583"/>
      <c r="L67" s="602"/>
    </row>
    <row r="68" spans="1:12" s="162" customFormat="1" ht="15" customHeight="1" x14ac:dyDescent="0.25">
      <c r="A68" s="564"/>
      <c r="B68" s="568"/>
      <c r="C68" s="614"/>
      <c r="D68" s="745"/>
      <c r="E68" s="448"/>
      <c r="F68" s="94" t="s">
        <v>8</v>
      </c>
      <c r="G68" s="99">
        <v>3000</v>
      </c>
      <c r="H68" s="100">
        <v>4000</v>
      </c>
      <c r="I68" s="101">
        <v>5000</v>
      </c>
      <c r="J68" s="102">
        <v>6000</v>
      </c>
      <c r="K68" s="583"/>
      <c r="L68" s="602"/>
    </row>
    <row r="69" spans="1:12" s="162" customFormat="1" ht="15" customHeight="1" x14ac:dyDescent="0.25">
      <c r="A69" s="564"/>
      <c r="B69" s="568"/>
      <c r="C69" s="614"/>
      <c r="D69" s="745"/>
      <c r="E69" s="448"/>
      <c r="F69" s="94" t="s">
        <v>817</v>
      </c>
      <c r="G69" s="99">
        <f>G67*88</f>
        <v>3520</v>
      </c>
      <c r="H69" s="100">
        <f>G67*99</f>
        <v>3960</v>
      </c>
      <c r="I69" s="101">
        <f>G67*110</f>
        <v>4400</v>
      </c>
      <c r="J69" s="102">
        <f>G67*114</f>
        <v>4560</v>
      </c>
      <c r="K69" s="583"/>
      <c r="L69" s="602"/>
    </row>
    <row r="70" spans="1:12" s="162" customFormat="1" ht="15" customHeight="1" x14ac:dyDescent="0.25">
      <c r="A70" s="564"/>
      <c r="B70" s="568"/>
      <c r="C70" s="614"/>
      <c r="D70" s="745"/>
      <c r="E70" s="448"/>
      <c r="F70" s="94" t="s">
        <v>1269</v>
      </c>
      <c r="G70" s="451">
        <v>0.98</v>
      </c>
      <c r="H70" s="451"/>
      <c r="I70" s="451"/>
      <c r="J70" s="451"/>
      <c r="K70" s="583"/>
      <c r="L70" s="602"/>
    </row>
    <row r="71" spans="1:12" s="162" customFormat="1" ht="15" customHeight="1" x14ac:dyDescent="0.25">
      <c r="A71" s="564"/>
      <c r="B71" s="568"/>
      <c r="C71" s="614"/>
      <c r="D71" s="745"/>
      <c r="E71" s="448"/>
      <c r="F71" s="93" t="s">
        <v>699</v>
      </c>
      <c r="G71" s="454" t="s">
        <v>700</v>
      </c>
      <c r="H71" s="454"/>
      <c r="I71" s="454"/>
      <c r="J71" s="454"/>
      <c r="K71" s="583"/>
      <c r="L71" s="602"/>
    </row>
    <row r="72" spans="1:12" s="162" customFormat="1" ht="15" customHeight="1" x14ac:dyDescent="0.25">
      <c r="A72" s="564"/>
      <c r="B72" s="568"/>
      <c r="C72" s="614"/>
      <c r="D72" s="745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602"/>
    </row>
    <row r="73" spans="1:12" s="162" customFormat="1" ht="15" customHeight="1" x14ac:dyDescent="0.25">
      <c r="A73" s="564"/>
      <c r="B73" s="568"/>
      <c r="C73" s="614"/>
      <c r="D73" s="745"/>
      <c r="E73" s="448"/>
      <c r="F73" s="94" t="s">
        <v>83</v>
      </c>
      <c r="G73" s="454">
        <v>65</v>
      </c>
      <c r="H73" s="454"/>
      <c r="I73" s="454"/>
      <c r="J73" s="454"/>
      <c r="K73" s="583"/>
      <c r="L73" s="602"/>
    </row>
    <row r="74" spans="1:12" s="162" customFormat="1" ht="15" customHeight="1" x14ac:dyDescent="0.25">
      <c r="A74" s="564"/>
      <c r="B74" s="568"/>
      <c r="C74" s="614"/>
      <c r="D74" s="745"/>
      <c r="E74" s="448"/>
      <c r="F74" s="94" t="s">
        <v>396</v>
      </c>
      <c r="G74" s="454" t="s">
        <v>1184</v>
      </c>
      <c r="H74" s="454"/>
      <c r="I74" s="454"/>
      <c r="J74" s="454"/>
      <c r="K74" s="583"/>
      <c r="L74" s="602"/>
    </row>
    <row r="75" spans="1:12" s="162" customFormat="1" ht="15" customHeight="1" x14ac:dyDescent="0.25">
      <c r="A75" s="564"/>
      <c r="B75" s="568"/>
      <c r="C75" s="614"/>
      <c r="D75" s="745"/>
      <c r="E75" s="448"/>
      <c r="F75" s="94" t="s">
        <v>1028</v>
      </c>
      <c r="G75" s="454" t="s">
        <v>945</v>
      </c>
      <c r="H75" s="454"/>
      <c r="I75" s="454"/>
      <c r="J75" s="454"/>
      <c r="K75" s="583"/>
      <c r="L75" s="602"/>
    </row>
    <row r="76" spans="1:12" ht="15" customHeight="1" x14ac:dyDescent="0.25">
      <c r="A76" s="564"/>
      <c r="B76" s="568"/>
      <c r="C76" s="614"/>
      <c r="D76" s="745"/>
      <c r="E76" s="448"/>
      <c r="F76" s="94" t="s">
        <v>1038</v>
      </c>
      <c r="G76" s="454" t="s">
        <v>1089</v>
      </c>
      <c r="H76" s="454"/>
      <c r="I76" s="454"/>
      <c r="J76" s="454"/>
      <c r="K76" s="583"/>
      <c r="L76" s="602"/>
    </row>
    <row r="77" spans="1:12" ht="15" customHeight="1" x14ac:dyDescent="0.25">
      <c r="A77" s="564"/>
      <c r="B77" s="568"/>
      <c r="C77" s="614"/>
      <c r="D77" s="745"/>
      <c r="E77" s="448"/>
      <c r="F77" s="148" t="s">
        <v>379</v>
      </c>
      <c r="G77" s="454" t="s">
        <v>399</v>
      </c>
      <c r="H77" s="454"/>
      <c r="I77" s="454"/>
      <c r="J77" s="454"/>
      <c r="K77" s="583"/>
      <c r="L77" s="602"/>
    </row>
    <row r="78" spans="1:12" ht="15" customHeight="1" x14ac:dyDescent="0.25">
      <c r="A78" s="564"/>
      <c r="B78" s="568"/>
      <c r="C78" s="614"/>
      <c r="D78" s="745"/>
      <c r="E78" s="448"/>
      <c r="F78" s="93" t="s">
        <v>701</v>
      </c>
      <c r="G78" s="454">
        <v>100000</v>
      </c>
      <c r="H78" s="454"/>
      <c r="I78" s="454"/>
      <c r="J78" s="454"/>
      <c r="K78" s="583"/>
      <c r="L78" s="602"/>
    </row>
    <row r="79" spans="1:12" ht="15" customHeight="1" x14ac:dyDescent="0.25">
      <c r="A79" s="564"/>
      <c r="B79" s="568"/>
      <c r="C79" s="614"/>
      <c r="D79" s="745"/>
      <c r="E79" s="448"/>
      <c r="F79" s="148" t="s">
        <v>257</v>
      </c>
      <c r="G79" s="454" t="s">
        <v>336</v>
      </c>
      <c r="H79" s="454"/>
      <c r="I79" s="454"/>
      <c r="J79" s="454"/>
      <c r="K79" s="583"/>
      <c r="L79" s="602"/>
    </row>
    <row r="80" spans="1:12" ht="15" customHeight="1" x14ac:dyDescent="0.25">
      <c r="A80" s="564"/>
      <c r="B80" s="568"/>
      <c r="C80" s="614"/>
      <c r="D80" s="745"/>
      <c r="E80" s="448"/>
      <c r="F80" s="148" t="s">
        <v>410</v>
      </c>
      <c r="G80" s="454" t="s">
        <v>411</v>
      </c>
      <c r="H80" s="454"/>
      <c r="I80" s="454"/>
      <c r="J80" s="454"/>
      <c r="K80" s="583"/>
      <c r="L80" s="602"/>
    </row>
    <row r="81" spans="1:12" ht="15" customHeight="1" x14ac:dyDescent="0.25">
      <c r="A81" s="564"/>
      <c r="B81" s="568"/>
      <c r="C81" s="614"/>
      <c r="D81" s="745"/>
      <c r="E81" s="448"/>
      <c r="F81" s="148" t="s">
        <v>412</v>
      </c>
      <c r="G81" s="454" t="s">
        <v>400</v>
      </c>
      <c r="H81" s="454"/>
      <c r="I81" s="454"/>
      <c r="J81" s="454"/>
      <c r="K81" s="583"/>
      <c r="L81" s="602"/>
    </row>
    <row r="82" spans="1:12" ht="15" customHeight="1" x14ac:dyDescent="0.25">
      <c r="A82" s="564"/>
      <c r="B82" s="568"/>
      <c r="C82" s="614"/>
      <c r="D82" s="745"/>
      <c r="E82" s="448"/>
      <c r="F82" s="148" t="s">
        <v>381</v>
      </c>
      <c r="G82" s="454" t="s">
        <v>1296</v>
      </c>
      <c r="H82" s="454"/>
      <c r="I82" s="454"/>
      <c r="J82" s="454"/>
      <c r="K82" s="584">
        <v>5</v>
      </c>
      <c r="L82" s="533">
        <v>14341</v>
      </c>
    </row>
    <row r="83" spans="1:12" ht="15" customHeight="1" x14ac:dyDescent="0.25">
      <c r="A83" s="564"/>
      <c r="B83" s="568"/>
      <c r="C83" s="614"/>
      <c r="D83" s="745"/>
      <c r="E83" s="448"/>
      <c r="F83" s="148" t="s">
        <v>402</v>
      </c>
      <c r="G83" s="454" t="s">
        <v>1297</v>
      </c>
      <c r="H83" s="454"/>
      <c r="I83" s="454"/>
      <c r="J83" s="454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745"/>
      <c r="E84" s="448"/>
      <c r="F84" s="148" t="s">
        <v>403</v>
      </c>
      <c r="G84" s="454" t="s">
        <v>404</v>
      </c>
      <c r="H84" s="454"/>
      <c r="I84" s="454"/>
      <c r="J84" s="454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745"/>
      <c r="E85" s="448"/>
      <c r="F85" s="94" t="s">
        <v>358</v>
      </c>
      <c r="G85" s="454" t="s">
        <v>409</v>
      </c>
      <c r="H85" s="454"/>
      <c r="I85" s="454"/>
      <c r="J85" s="454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745"/>
      <c r="E86" s="448"/>
      <c r="F86" s="148" t="s">
        <v>389</v>
      </c>
      <c r="G86" s="454" t="s">
        <v>390</v>
      </c>
      <c r="H86" s="454"/>
      <c r="I86" s="454"/>
      <c r="J86" s="454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745"/>
      <c r="E87" s="448"/>
      <c r="F87" s="93" t="s">
        <v>704</v>
      </c>
      <c r="G87" s="454" t="s">
        <v>705</v>
      </c>
      <c r="H87" s="454"/>
      <c r="I87" s="454"/>
      <c r="J87" s="454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745"/>
      <c r="E88" s="448"/>
      <c r="F88" s="93" t="s">
        <v>706</v>
      </c>
      <c r="G88" s="454" t="s">
        <v>390</v>
      </c>
      <c r="H88" s="454"/>
      <c r="I88" s="454"/>
      <c r="J88" s="454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745"/>
      <c r="E89" s="448"/>
      <c r="F89" s="93" t="s">
        <v>1271</v>
      </c>
      <c r="G89" s="454" t="s">
        <v>390</v>
      </c>
      <c r="H89" s="454"/>
      <c r="I89" s="454"/>
      <c r="J89" s="454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745"/>
      <c r="E90" s="448"/>
      <c r="F90" s="93" t="s">
        <v>707</v>
      </c>
      <c r="G90" s="454" t="s">
        <v>1270</v>
      </c>
      <c r="H90" s="454"/>
      <c r="I90" s="454"/>
      <c r="J90" s="454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745"/>
      <c r="E91" s="448"/>
      <c r="F91" s="93" t="s">
        <v>708</v>
      </c>
      <c r="G91" s="454" t="s">
        <v>390</v>
      </c>
      <c r="H91" s="454"/>
      <c r="I91" s="454"/>
      <c r="J91" s="454"/>
      <c r="K91" s="585"/>
      <c r="L91" s="603" t="e">
        <f>#REF!-#REF!*10%</f>
        <v>#REF!</v>
      </c>
    </row>
    <row r="92" spans="1:12" ht="15" customHeight="1" x14ac:dyDescent="0.25">
      <c r="A92" s="564"/>
      <c r="B92" s="568"/>
      <c r="C92" s="614"/>
      <c r="D92" s="745"/>
      <c r="E92" s="448"/>
      <c r="F92" s="148" t="s">
        <v>377</v>
      </c>
      <c r="G92" s="454" t="s">
        <v>387</v>
      </c>
      <c r="H92" s="454"/>
      <c r="I92" s="454"/>
      <c r="J92" s="454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745"/>
      <c r="E93" s="448"/>
      <c r="F93" s="148" t="s">
        <v>562</v>
      </c>
      <c r="G93" s="454" t="s">
        <v>1024</v>
      </c>
      <c r="H93" s="454"/>
      <c r="I93" s="454"/>
      <c r="J93" s="454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745"/>
      <c r="E94" s="448"/>
      <c r="F94" s="148" t="s">
        <v>570</v>
      </c>
      <c r="G94" s="454" t="s">
        <v>613</v>
      </c>
      <c r="H94" s="454"/>
      <c r="I94" s="454"/>
      <c r="J94" s="454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745"/>
      <c r="E95" s="448"/>
      <c r="F95" s="167" t="s">
        <v>84</v>
      </c>
      <c r="G95" s="465">
        <v>2.5</v>
      </c>
      <c r="H95" s="465"/>
      <c r="I95" s="465"/>
      <c r="J95" s="465"/>
      <c r="K95" s="585"/>
      <c r="L95" s="603" t="e">
        <f>#REF!-#REF!*10%</f>
        <v>#REF!</v>
      </c>
    </row>
    <row r="96" spans="1:12" s="162" customFormat="1" ht="15" customHeight="1" x14ac:dyDescent="0.25">
      <c r="A96" s="564"/>
      <c r="B96" s="569"/>
      <c r="C96" s="614"/>
      <c r="D96" s="745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s="162" customFormat="1" ht="15" customHeight="1" x14ac:dyDescent="0.25">
      <c r="A97" s="564">
        <v>4</v>
      </c>
      <c r="B97" s="567"/>
      <c r="C97" s="614" t="s">
        <v>717</v>
      </c>
      <c r="D97" s="745"/>
      <c r="E97" s="448"/>
      <c r="F97" s="94" t="s">
        <v>81</v>
      </c>
      <c r="G97" s="454" t="s">
        <v>6</v>
      </c>
      <c r="H97" s="454"/>
      <c r="I97" s="454"/>
      <c r="J97" s="454"/>
      <c r="K97" s="501">
        <v>3</v>
      </c>
      <c r="L97" s="716">
        <v>15041</v>
      </c>
    </row>
    <row r="98" spans="1:12" s="162" customFormat="1" ht="15" customHeight="1" x14ac:dyDescent="0.25">
      <c r="A98" s="564"/>
      <c r="B98" s="568"/>
      <c r="C98" s="614"/>
      <c r="D98" s="745"/>
      <c r="E98" s="448"/>
      <c r="F98" s="94" t="s">
        <v>80</v>
      </c>
      <c r="G98" s="753">
        <v>50</v>
      </c>
      <c r="H98" s="753"/>
      <c r="I98" s="753"/>
      <c r="J98" s="753"/>
      <c r="K98" s="583"/>
      <c r="L98" s="602"/>
    </row>
    <row r="99" spans="1:12" s="162" customFormat="1" ht="15" customHeight="1" x14ac:dyDescent="0.25">
      <c r="A99" s="564"/>
      <c r="B99" s="568"/>
      <c r="C99" s="614"/>
      <c r="D99" s="745"/>
      <c r="E99" s="448"/>
      <c r="F99" s="94" t="s">
        <v>8</v>
      </c>
      <c r="G99" s="99">
        <v>3000</v>
      </c>
      <c r="H99" s="100">
        <v>4000</v>
      </c>
      <c r="I99" s="101">
        <v>5000</v>
      </c>
      <c r="J99" s="102">
        <v>6000</v>
      </c>
      <c r="K99" s="583"/>
      <c r="L99" s="602"/>
    </row>
    <row r="100" spans="1:12" s="162" customFormat="1" ht="15" customHeight="1" x14ac:dyDescent="0.25">
      <c r="A100" s="564"/>
      <c r="B100" s="568"/>
      <c r="C100" s="614"/>
      <c r="D100" s="745"/>
      <c r="E100" s="448"/>
      <c r="F100" s="94" t="s">
        <v>817</v>
      </c>
      <c r="G100" s="99">
        <f>G98*88</f>
        <v>4400</v>
      </c>
      <c r="H100" s="100">
        <f>G98*99</f>
        <v>4950</v>
      </c>
      <c r="I100" s="101">
        <f>G98*110</f>
        <v>5500</v>
      </c>
      <c r="J100" s="102">
        <f>G98*114</f>
        <v>5700</v>
      </c>
      <c r="K100" s="583"/>
      <c r="L100" s="602"/>
    </row>
    <row r="101" spans="1:12" s="162" customFormat="1" ht="15" customHeight="1" x14ac:dyDescent="0.25">
      <c r="A101" s="564"/>
      <c r="B101" s="568"/>
      <c r="C101" s="614"/>
      <c r="D101" s="745"/>
      <c r="E101" s="448"/>
      <c r="F101" s="94" t="s">
        <v>1269</v>
      </c>
      <c r="G101" s="451">
        <v>0.98</v>
      </c>
      <c r="H101" s="451"/>
      <c r="I101" s="451"/>
      <c r="J101" s="451"/>
      <c r="K101" s="583"/>
      <c r="L101" s="602"/>
    </row>
    <row r="102" spans="1:12" s="162" customFormat="1" ht="15" customHeight="1" x14ac:dyDescent="0.25">
      <c r="A102" s="564"/>
      <c r="B102" s="568"/>
      <c r="C102" s="614"/>
      <c r="D102" s="745"/>
      <c r="E102" s="448"/>
      <c r="F102" s="93" t="s">
        <v>699</v>
      </c>
      <c r="G102" s="454" t="s">
        <v>700</v>
      </c>
      <c r="H102" s="454"/>
      <c r="I102" s="454"/>
      <c r="J102" s="454"/>
      <c r="K102" s="583"/>
      <c r="L102" s="602"/>
    </row>
    <row r="103" spans="1:12" s="162" customFormat="1" ht="15" customHeight="1" x14ac:dyDescent="0.25">
      <c r="A103" s="564"/>
      <c r="B103" s="568"/>
      <c r="C103" s="614"/>
      <c r="D103" s="745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602"/>
    </row>
    <row r="104" spans="1:12" s="162" customFormat="1" ht="15" customHeight="1" x14ac:dyDescent="0.25">
      <c r="A104" s="564"/>
      <c r="B104" s="568"/>
      <c r="C104" s="614"/>
      <c r="D104" s="745"/>
      <c r="E104" s="448"/>
      <c r="F104" s="94" t="s">
        <v>83</v>
      </c>
      <c r="G104" s="454">
        <v>65</v>
      </c>
      <c r="H104" s="454"/>
      <c r="I104" s="454"/>
      <c r="J104" s="454"/>
      <c r="K104" s="583"/>
      <c r="L104" s="602"/>
    </row>
    <row r="105" spans="1:12" s="162" customFormat="1" ht="15" customHeight="1" x14ac:dyDescent="0.25">
      <c r="A105" s="564"/>
      <c r="B105" s="568"/>
      <c r="C105" s="614"/>
      <c r="D105" s="745"/>
      <c r="E105" s="448"/>
      <c r="F105" s="94" t="s">
        <v>396</v>
      </c>
      <c r="G105" s="454" t="s">
        <v>1184</v>
      </c>
      <c r="H105" s="454"/>
      <c r="I105" s="454"/>
      <c r="J105" s="454"/>
      <c r="K105" s="583"/>
      <c r="L105" s="602"/>
    </row>
    <row r="106" spans="1:12" s="162" customFormat="1" ht="15" customHeight="1" x14ac:dyDescent="0.25">
      <c r="A106" s="564"/>
      <c r="B106" s="568"/>
      <c r="C106" s="614"/>
      <c r="D106" s="745"/>
      <c r="E106" s="448"/>
      <c r="F106" s="94" t="s">
        <v>1028</v>
      </c>
      <c r="G106" s="454" t="s">
        <v>945</v>
      </c>
      <c r="H106" s="454"/>
      <c r="I106" s="454"/>
      <c r="J106" s="454"/>
      <c r="K106" s="583"/>
      <c r="L106" s="602"/>
    </row>
    <row r="107" spans="1:12" ht="15" customHeight="1" x14ac:dyDescent="0.25">
      <c r="A107" s="564"/>
      <c r="B107" s="568"/>
      <c r="C107" s="614"/>
      <c r="D107" s="745"/>
      <c r="E107" s="448"/>
      <c r="F107" s="94" t="s">
        <v>1038</v>
      </c>
      <c r="G107" s="454" t="s">
        <v>1089</v>
      </c>
      <c r="H107" s="454"/>
      <c r="I107" s="454"/>
      <c r="J107" s="454"/>
      <c r="K107" s="583"/>
      <c r="L107" s="602"/>
    </row>
    <row r="108" spans="1:12" ht="15" customHeight="1" x14ac:dyDescent="0.25">
      <c r="A108" s="564"/>
      <c r="B108" s="568"/>
      <c r="C108" s="614"/>
      <c r="D108" s="745"/>
      <c r="E108" s="448"/>
      <c r="F108" s="148" t="s">
        <v>379</v>
      </c>
      <c r="G108" s="454" t="s">
        <v>399</v>
      </c>
      <c r="H108" s="454"/>
      <c r="I108" s="454"/>
      <c r="J108" s="454"/>
      <c r="K108" s="583"/>
      <c r="L108" s="602"/>
    </row>
    <row r="109" spans="1:12" ht="15" customHeight="1" x14ac:dyDescent="0.25">
      <c r="A109" s="564"/>
      <c r="B109" s="568"/>
      <c r="C109" s="614"/>
      <c r="D109" s="745"/>
      <c r="E109" s="448"/>
      <c r="F109" s="93" t="s">
        <v>701</v>
      </c>
      <c r="G109" s="454">
        <v>100000</v>
      </c>
      <c r="H109" s="454"/>
      <c r="I109" s="454"/>
      <c r="J109" s="454"/>
      <c r="K109" s="583"/>
      <c r="L109" s="602"/>
    </row>
    <row r="110" spans="1:12" ht="15" customHeight="1" x14ac:dyDescent="0.25">
      <c r="A110" s="564"/>
      <c r="B110" s="568"/>
      <c r="C110" s="614"/>
      <c r="D110" s="745"/>
      <c r="E110" s="448"/>
      <c r="F110" s="148" t="s">
        <v>257</v>
      </c>
      <c r="G110" s="454" t="s">
        <v>336</v>
      </c>
      <c r="H110" s="454"/>
      <c r="I110" s="454"/>
      <c r="J110" s="454"/>
      <c r="K110" s="583"/>
      <c r="L110" s="602"/>
    </row>
    <row r="111" spans="1:12" ht="15" customHeight="1" x14ac:dyDescent="0.25">
      <c r="A111" s="564"/>
      <c r="B111" s="568"/>
      <c r="C111" s="614"/>
      <c r="D111" s="745"/>
      <c r="E111" s="448"/>
      <c r="F111" s="148" t="s">
        <v>410</v>
      </c>
      <c r="G111" s="454" t="s">
        <v>411</v>
      </c>
      <c r="H111" s="454"/>
      <c r="I111" s="454"/>
      <c r="J111" s="454"/>
      <c r="K111" s="583"/>
      <c r="L111" s="602"/>
    </row>
    <row r="112" spans="1:12" ht="15" customHeight="1" x14ac:dyDescent="0.25">
      <c r="A112" s="564"/>
      <c r="B112" s="568"/>
      <c r="C112" s="614"/>
      <c r="D112" s="745"/>
      <c r="E112" s="448"/>
      <c r="F112" s="148" t="s">
        <v>412</v>
      </c>
      <c r="G112" s="454" t="s">
        <v>400</v>
      </c>
      <c r="H112" s="454"/>
      <c r="I112" s="454"/>
      <c r="J112" s="454"/>
      <c r="K112" s="583"/>
      <c r="L112" s="602"/>
    </row>
    <row r="113" spans="1:12" ht="15" customHeight="1" x14ac:dyDescent="0.25">
      <c r="A113" s="564"/>
      <c r="B113" s="568"/>
      <c r="C113" s="614"/>
      <c r="D113" s="745"/>
      <c r="E113" s="448"/>
      <c r="F113" s="148" t="s">
        <v>381</v>
      </c>
      <c r="G113" s="454" t="s">
        <v>1296</v>
      </c>
      <c r="H113" s="454"/>
      <c r="I113" s="454"/>
      <c r="J113" s="454"/>
      <c r="K113" s="584">
        <v>5</v>
      </c>
      <c r="L113" s="533">
        <v>16094</v>
      </c>
    </row>
    <row r="114" spans="1:12" ht="15" customHeight="1" x14ac:dyDescent="0.25">
      <c r="A114" s="564"/>
      <c r="B114" s="568"/>
      <c r="C114" s="614"/>
      <c r="D114" s="745"/>
      <c r="E114" s="448"/>
      <c r="F114" s="148" t="s">
        <v>402</v>
      </c>
      <c r="G114" s="454" t="s">
        <v>1297</v>
      </c>
      <c r="H114" s="454"/>
      <c r="I114" s="454"/>
      <c r="J114" s="454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614"/>
      <c r="D115" s="745"/>
      <c r="E115" s="448"/>
      <c r="F115" s="148" t="s">
        <v>403</v>
      </c>
      <c r="G115" s="454" t="s">
        <v>404</v>
      </c>
      <c r="H115" s="454"/>
      <c r="I115" s="454"/>
      <c r="J115" s="454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745"/>
      <c r="E116" s="448"/>
      <c r="F116" s="94" t="s">
        <v>358</v>
      </c>
      <c r="G116" s="454" t="s">
        <v>409</v>
      </c>
      <c r="H116" s="454"/>
      <c r="I116" s="454"/>
      <c r="J116" s="454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745"/>
      <c r="E117" s="448"/>
      <c r="F117" s="148" t="s">
        <v>389</v>
      </c>
      <c r="G117" s="454" t="s">
        <v>390</v>
      </c>
      <c r="H117" s="454"/>
      <c r="I117" s="454"/>
      <c r="J117" s="454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745"/>
      <c r="E118" s="448"/>
      <c r="F118" s="93" t="s">
        <v>704</v>
      </c>
      <c r="G118" s="454" t="s">
        <v>705</v>
      </c>
      <c r="H118" s="454"/>
      <c r="I118" s="454"/>
      <c r="J118" s="454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745"/>
      <c r="E119" s="448"/>
      <c r="F119" s="93" t="s">
        <v>706</v>
      </c>
      <c r="G119" s="454" t="s">
        <v>390</v>
      </c>
      <c r="H119" s="454"/>
      <c r="I119" s="454"/>
      <c r="J119" s="454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745"/>
      <c r="E120" s="448"/>
      <c r="F120" s="93" t="s">
        <v>1271</v>
      </c>
      <c r="G120" s="454" t="s">
        <v>390</v>
      </c>
      <c r="H120" s="454"/>
      <c r="I120" s="454"/>
      <c r="J120" s="454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745"/>
      <c r="E121" s="448"/>
      <c r="F121" s="93" t="s">
        <v>707</v>
      </c>
      <c r="G121" s="454" t="s">
        <v>1270</v>
      </c>
      <c r="H121" s="454"/>
      <c r="I121" s="454"/>
      <c r="J121" s="454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745"/>
      <c r="E122" s="448"/>
      <c r="F122" s="93" t="s">
        <v>708</v>
      </c>
      <c r="G122" s="454" t="s">
        <v>390</v>
      </c>
      <c r="H122" s="454"/>
      <c r="I122" s="454"/>
      <c r="J122" s="454"/>
      <c r="K122" s="585"/>
      <c r="L122" s="603" t="e">
        <f>#REF!-#REF!*10%</f>
        <v>#REF!</v>
      </c>
    </row>
    <row r="123" spans="1:12" ht="15" customHeight="1" x14ac:dyDescent="0.25">
      <c r="A123" s="564"/>
      <c r="B123" s="568"/>
      <c r="C123" s="614"/>
      <c r="D123" s="745"/>
      <c r="E123" s="448"/>
      <c r="F123" s="148" t="s">
        <v>377</v>
      </c>
      <c r="G123" s="454" t="s">
        <v>387</v>
      </c>
      <c r="H123" s="454"/>
      <c r="I123" s="454"/>
      <c r="J123" s="454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14"/>
      <c r="D124" s="745"/>
      <c r="E124" s="448"/>
      <c r="F124" s="148" t="s">
        <v>562</v>
      </c>
      <c r="G124" s="454" t="s">
        <v>1024</v>
      </c>
      <c r="H124" s="454"/>
      <c r="I124" s="454"/>
      <c r="J124" s="454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14"/>
      <c r="D125" s="745"/>
      <c r="E125" s="448"/>
      <c r="F125" s="148" t="s">
        <v>570</v>
      </c>
      <c r="G125" s="454" t="s">
        <v>613</v>
      </c>
      <c r="H125" s="454"/>
      <c r="I125" s="454"/>
      <c r="J125" s="454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14"/>
      <c r="D126" s="745"/>
      <c r="E126" s="448"/>
      <c r="F126" s="167" t="s">
        <v>84</v>
      </c>
      <c r="G126" s="465">
        <v>2.5</v>
      </c>
      <c r="H126" s="465"/>
      <c r="I126" s="465"/>
      <c r="J126" s="465"/>
      <c r="K126" s="585"/>
      <c r="L126" s="603" t="e">
        <f>#REF!-#REF!*10%</f>
        <v>#REF!</v>
      </c>
    </row>
    <row r="127" spans="1:12" s="162" customFormat="1" ht="15" customHeight="1" x14ac:dyDescent="0.25">
      <c r="A127" s="564"/>
      <c r="B127" s="569"/>
      <c r="C127" s="614"/>
      <c r="D127" s="745"/>
      <c r="E127" s="448"/>
      <c r="F127" s="136" t="s">
        <v>1016</v>
      </c>
      <c r="G127" s="454">
        <v>5</v>
      </c>
      <c r="H127" s="454"/>
      <c r="I127" s="454"/>
      <c r="J127" s="454"/>
      <c r="K127" s="585"/>
      <c r="L127" s="603" t="e">
        <f>#REF!-#REF!*10%</f>
        <v>#REF!</v>
      </c>
    </row>
    <row r="128" spans="1:12" s="162" customFormat="1" ht="15" customHeight="1" x14ac:dyDescent="0.25">
      <c r="A128" s="564">
        <v>5</v>
      </c>
      <c r="B128" s="567"/>
      <c r="C128" s="614" t="s">
        <v>718</v>
      </c>
      <c r="D128" s="745"/>
      <c r="E128" s="448"/>
      <c r="F128" s="94" t="s">
        <v>81</v>
      </c>
      <c r="G128" s="454" t="s">
        <v>6</v>
      </c>
      <c r="H128" s="454"/>
      <c r="I128" s="454"/>
      <c r="J128" s="454"/>
      <c r="K128" s="501">
        <v>3</v>
      </c>
      <c r="L128" s="716">
        <v>16681</v>
      </c>
    </row>
    <row r="129" spans="1:12" s="162" customFormat="1" ht="15" customHeight="1" x14ac:dyDescent="0.25">
      <c r="A129" s="564"/>
      <c r="B129" s="568"/>
      <c r="C129" s="614"/>
      <c r="D129" s="745"/>
      <c r="E129" s="448"/>
      <c r="F129" s="94" t="s">
        <v>80</v>
      </c>
      <c r="G129" s="753">
        <v>60</v>
      </c>
      <c r="H129" s="753"/>
      <c r="I129" s="753"/>
      <c r="J129" s="753"/>
      <c r="K129" s="583"/>
      <c r="L129" s="602"/>
    </row>
    <row r="130" spans="1:12" s="162" customFormat="1" ht="15" customHeight="1" x14ac:dyDescent="0.25">
      <c r="A130" s="564"/>
      <c r="B130" s="568"/>
      <c r="C130" s="614"/>
      <c r="D130" s="745"/>
      <c r="E130" s="448"/>
      <c r="F130" s="94" t="s">
        <v>8</v>
      </c>
      <c r="G130" s="99">
        <v>3000</v>
      </c>
      <c r="H130" s="100">
        <v>4000</v>
      </c>
      <c r="I130" s="101">
        <v>5000</v>
      </c>
      <c r="J130" s="102">
        <v>6000</v>
      </c>
      <c r="K130" s="583"/>
      <c r="L130" s="602"/>
    </row>
    <row r="131" spans="1:12" s="162" customFormat="1" ht="15" customHeight="1" x14ac:dyDescent="0.25">
      <c r="A131" s="564"/>
      <c r="B131" s="568"/>
      <c r="C131" s="614"/>
      <c r="D131" s="745"/>
      <c r="E131" s="448"/>
      <c r="F131" s="94" t="s">
        <v>817</v>
      </c>
      <c r="G131" s="99">
        <f>G129*88</f>
        <v>5280</v>
      </c>
      <c r="H131" s="100">
        <f>G129*99</f>
        <v>5940</v>
      </c>
      <c r="I131" s="101">
        <f>G129*110</f>
        <v>6600</v>
      </c>
      <c r="J131" s="102">
        <f>G129*114</f>
        <v>6840</v>
      </c>
      <c r="K131" s="583"/>
      <c r="L131" s="602"/>
    </row>
    <row r="132" spans="1:12" s="162" customFormat="1" ht="15" customHeight="1" x14ac:dyDescent="0.25">
      <c r="A132" s="564"/>
      <c r="B132" s="568"/>
      <c r="C132" s="614"/>
      <c r="D132" s="745"/>
      <c r="E132" s="448"/>
      <c r="F132" s="94" t="s">
        <v>1269</v>
      </c>
      <c r="G132" s="451">
        <v>0.98</v>
      </c>
      <c r="H132" s="451"/>
      <c r="I132" s="451"/>
      <c r="J132" s="451"/>
      <c r="K132" s="583"/>
      <c r="L132" s="602"/>
    </row>
    <row r="133" spans="1:12" s="162" customFormat="1" ht="15" customHeight="1" x14ac:dyDescent="0.25">
      <c r="A133" s="564"/>
      <c r="B133" s="568"/>
      <c r="C133" s="614"/>
      <c r="D133" s="745"/>
      <c r="E133" s="448"/>
      <c r="F133" s="93" t="s">
        <v>699</v>
      </c>
      <c r="G133" s="454" t="s">
        <v>700</v>
      </c>
      <c r="H133" s="454"/>
      <c r="I133" s="454"/>
      <c r="J133" s="454"/>
      <c r="K133" s="583"/>
      <c r="L133" s="602"/>
    </row>
    <row r="134" spans="1:12" s="162" customFormat="1" ht="15" customHeight="1" x14ac:dyDescent="0.25">
      <c r="A134" s="564"/>
      <c r="B134" s="568"/>
      <c r="C134" s="614"/>
      <c r="D134" s="745"/>
      <c r="E134" s="448"/>
      <c r="F134" s="93" t="s">
        <v>1181</v>
      </c>
      <c r="G134" s="462" t="s">
        <v>1179</v>
      </c>
      <c r="H134" s="463"/>
      <c r="I134" s="463"/>
      <c r="J134" s="464"/>
      <c r="K134" s="583"/>
      <c r="L134" s="602"/>
    </row>
    <row r="135" spans="1:12" s="162" customFormat="1" ht="15" customHeight="1" x14ac:dyDescent="0.25">
      <c r="A135" s="564"/>
      <c r="B135" s="568"/>
      <c r="C135" s="614"/>
      <c r="D135" s="745"/>
      <c r="E135" s="448"/>
      <c r="F135" s="94" t="s">
        <v>83</v>
      </c>
      <c r="G135" s="454">
        <v>65</v>
      </c>
      <c r="H135" s="454"/>
      <c r="I135" s="454"/>
      <c r="J135" s="454"/>
      <c r="K135" s="583"/>
      <c r="L135" s="602"/>
    </row>
    <row r="136" spans="1:12" s="162" customFormat="1" ht="15" customHeight="1" x14ac:dyDescent="0.25">
      <c r="A136" s="564"/>
      <c r="B136" s="568"/>
      <c r="C136" s="614"/>
      <c r="D136" s="745"/>
      <c r="E136" s="448"/>
      <c r="F136" s="94" t="s">
        <v>396</v>
      </c>
      <c r="G136" s="454" t="s">
        <v>1184</v>
      </c>
      <c r="H136" s="454"/>
      <c r="I136" s="454"/>
      <c r="J136" s="454"/>
      <c r="K136" s="583"/>
      <c r="L136" s="602"/>
    </row>
    <row r="137" spans="1:12" s="162" customFormat="1" ht="15" customHeight="1" x14ac:dyDescent="0.25">
      <c r="A137" s="564"/>
      <c r="B137" s="568"/>
      <c r="C137" s="614"/>
      <c r="D137" s="745"/>
      <c r="E137" s="448"/>
      <c r="F137" s="94" t="s">
        <v>1028</v>
      </c>
      <c r="G137" s="454" t="s">
        <v>945</v>
      </c>
      <c r="H137" s="454"/>
      <c r="I137" s="454"/>
      <c r="J137" s="454"/>
      <c r="K137" s="583"/>
      <c r="L137" s="602"/>
    </row>
    <row r="138" spans="1:12" ht="15" customHeight="1" x14ac:dyDescent="0.25">
      <c r="A138" s="564"/>
      <c r="B138" s="568"/>
      <c r="C138" s="614"/>
      <c r="D138" s="745"/>
      <c r="E138" s="448"/>
      <c r="F138" s="94" t="s">
        <v>1038</v>
      </c>
      <c r="G138" s="454" t="s">
        <v>1089</v>
      </c>
      <c r="H138" s="454"/>
      <c r="I138" s="454"/>
      <c r="J138" s="454"/>
      <c r="K138" s="583"/>
      <c r="L138" s="602"/>
    </row>
    <row r="139" spans="1:12" ht="15" customHeight="1" x14ac:dyDescent="0.25">
      <c r="A139" s="564"/>
      <c r="B139" s="568"/>
      <c r="C139" s="614"/>
      <c r="D139" s="745"/>
      <c r="E139" s="448"/>
      <c r="F139" s="148" t="s">
        <v>379</v>
      </c>
      <c r="G139" s="454" t="s">
        <v>399</v>
      </c>
      <c r="H139" s="454"/>
      <c r="I139" s="454"/>
      <c r="J139" s="454"/>
      <c r="K139" s="583"/>
      <c r="L139" s="602"/>
    </row>
    <row r="140" spans="1:12" ht="15" customHeight="1" x14ac:dyDescent="0.25">
      <c r="A140" s="564"/>
      <c r="B140" s="568"/>
      <c r="C140" s="614"/>
      <c r="D140" s="745"/>
      <c r="E140" s="448"/>
      <c r="F140" s="93" t="s">
        <v>701</v>
      </c>
      <c r="G140" s="454">
        <v>100000</v>
      </c>
      <c r="H140" s="454"/>
      <c r="I140" s="454"/>
      <c r="J140" s="454"/>
      <c r="K140" s="583"/>
      <c r="L140" s="602"/>
    </row>
    <row r="141" spans="1:12" ht="15" customHeight="1" x14ac:dyDescent="0.25">
      <c r="A141" s="564"/>
      <c r="B141" s="568"/>
      <c r="C141" s="614"/>
      <c r="D141" s="745"/>
      <c r="E141" s="448"/>
      <c r="F141" s="148" t="s">
        <v>257</v>
      </c>
      <c r="G141" s="454" t="s">
        <v>336</v>
      </c>
      <c r="H141" s="454"/>
      <c r="I141" s="454"/>
      <c r="J141" s="454"/>
      <c r="K141" s="583"/>
      <c r="L141" s="602"/>
    </row>
    <row r="142" spans="1:12" ht="15" customHeight="1" x14ac:dyDescent="0.25">
      <c r="A142" s="564"/>
      <c r="B142" s="568"/>
      <c r="C142" s="614"/>
      <c r="D142" s="745"/>
      <c r="E142" s="448"/>
      <c r="F142" s="148" t="s">
        <v>410</v>
      </c>
      <c r="G142" s="454" t="s">
        <v>411</v>
      </c>
      <c r="H142" s="454"/>
      <c r="I142" s="454"/>
      <c r="J142" s="454"/>
      <c r="K142" s="583"/>
      <c r="L142" s="602"/>
    </row>
    <row r="143" spans="1:12" ht="15" customHeight="1" x14ac:dyDescent="0.25">
      <c r="A143" s="564"/>
      <c r="B143" s="568"/>
      <c r="C143" s="614"/>
      <c r="D143" s="745"/>
      <c r="E143" s="448"/>
      <c r="F143" s="148" t="s">
        <v>412</v>
      </c>
      <c r="G143" s="454" t="s">
        <v>400</v>
      </c>
      <c r="H143" s="454"/>
      <c r="I143" s="454"/>
      <c r="J143" s="454"/>
      <c r="K143" s="583"/>
      <c r="L143" s="602"/>
    </row>
    <row r="144" spans="1:12" ht="15" customHeight="1" x14ac:dyDescent="0.25">
      <c r="A144" s="564"/>
      <c r="B144" s="568"/>
      <c r="C144" s="614"/>
      <c r="D144" s="745"/>
      <c r="E144" s="448"/>
      <c r="F144" s="148" t="s">
        <v>381</v>
      </c>
      <c r="G144" s="454" t="s">
        <v>1296</v>
      </c>
      <c r="H144" s="454"/>
      <c r="I144" s="454"/>
      <c r="J144" s="454"/>
      <c r="K144" s="584">
        <v>5</v>
      </c>
      <c r="L144" s="533">
        <v>17848</v>
      </c>
    </row>
    <row r="145" spans="1:12" ht="15" customHeight="1" x14ac:dyDescent="0.25">
      <c r="A145" s="564"/>
      <c r="B145" s="568"/>
      <c r="C145" s="614"/>
      <c r="D145" s="745"/>
      <c r="E145" s="448"/>
      <c r="F145" s="148" t="s">
        <v>402</v>
      </c>
      <c r="G145" s="454" t="s">
        <v>1297</v>
      </c>
      <c r="H145" s="454"/>
      <c r="I145" s="454"/>
      <c r="J145" s="454"/>
      <c r="K145" s="585"/>
      <c r="L145" s="603" t="e">
        <f>#REF!-#REF!*10%</f>
        <v>#REF!</v>
      </c>
    </row>
    <row r="146" spans="1:12" ht="15" customHeight="1" x14ac:dyDescent="0.25">
      <c r="A146" s="564"/>
      <c r="B146" s="568"/>
      <c r="C146" s="614"/>
      <c r="D146" s="745"/>
      <c r="E146" s="448"/>
      <c r="F146" s="148" t="s">
        <v>403</v>
      </c>
      <c r="G146" s="454" t="s">
        <v>404</v>
      </c>
      <c r="H146" s="454"/>
      <c r="I146" s="454"/>
      <c r="J146" s="454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614"/>
      <c r="D147" s="745"/>
      <c r="E147" s="448"/>
      <c r="F147" s="94" t="s">
        <v>358</v>
      </c>
      <c r="G147" s="454" t="s">
        <v>409</v>
      </c>
      <c r="H147" s="454"/>
      <c r="I147" s="454"/>
      <c r="J147" s="454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614"/>
      <c r="D148" s="745"/>
      <c r="E148" s="448"/>
      <c r="F148" s="148" t="s">
        <v>389</v>
      </c>
      <c r="G148" s="454" t="s">
        <v>390</v>
      </c>
      <c r="H148" s="454"/>
      <c r="I148" s="454"/>
      <c r="J148" s="454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614"/>
      <c r="D149" s="745"/>
      <c r="E149" s="448"/>
      <c r="F149" s="93" t="s">
        <v>704</v>
      </c>
      <c r="G149" s="454" t="s">
        <v>705</v>
      </c>
      <c r="H149" s="454"/>
      <c r="I149" s="454"/>
      <c r="J149" s="454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614"/>
      <c r="D150" s="745"/>
      <c r="E150" s="448"/>
      <c r="F150" s="93" t="s">
        <v>706</v>
      </c>
      <c r="G150" s="454" t="s">
        <v>390</v>
      </c>
      <c r="H150" s="454"/>
      <c r="I150" s="454"/>
      <c r="J150" s="454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614"/>
      <c r="D151" s="745"/>
      <c r="E151" s="448"/>
      <c r="F151" s="93" t="s">
        <v>1271</v>
      </c>
      <c r="G151" s="454" t="s">
        <v>390</v>
      </c>
      <c r="H151" s="454"/>
      <c r="I151" s="454"/>
      <c r="J151" s="454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614"/>
      <c r="D152" s="745"/>
      <c r="E152" s="448"/>
      <c r="F152" s="93" t="s">
        <v>707</v>
      </c>
      <c r="G152" s="454" t="s">
        <v>1270</v>
      </c>
      <c r="H152" s="454"/>
      <c r="I152" s="454"/>
      <c r="J152" s="454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614"/>
      <c r="D153" s="745"/>
      <c r="E153" s="448"/>
      <c r="F153" s="93" t="s">
        <v>708</v>
      </c>
      <c r="G153" s="454" t="s">
        <v>390</v>
      </c>
      <c r="H153" s="454"/>
      <c r="I153" s="454"/>
      <c r="J153" s="454"/>
      <c r="K153" s="585"/>
      <c r="L153" s="603" t="e">
        <f>#REF!-#REF!*10%</f>
        <v>#REF!</v>
      </c>
    </row>
    <row r="154" spans="1:12" ht="15" customHeight="1" x14ac:dyDescent="0.25">
      <c r="A154" s="564"/>
      <c r="B154" s="568"/>
      <c r="C154" s="614"/>
      <c r="D154" s="745"/>
      <c r="E154" s="448"/>
      <c r="F154" s="148" t="s">
        <v>377</v>
      </c>
      <c r="G154" s="454" t="s">
        <v>387</v>
      </c>
      <c r="H154" s="454"/>
      <c r="I154" s="454"/>
      <c r="J154" s="454"/>
      <c r="K154" s="585"/>
      <c r="L154" s="603" t="e">
        <f>#REF!-#REF!*10%</f>
        <v>#REF!</v>
      </c>
    </row>
    <row r="155" spans="1:12" ht="15.6" customHeight="1" x14ac:dyDescent="0.25">
      <c r="A155" s="564"/>
      <c r="B155" s="568"/>
      <c r="C155" s="614"/>
      <c r="D155" s="745"/>
      <c r="E155" s="448"/>
      <c r="F155" s="148" t="s">
        <v>562</v>
      </c>
      <c r="G155" s="454" t="s">
        <v>1024</v>
      </c>
      <c r="H155" s="454"/>
      <c r="I155" s="454"/>
      <c r="J155" s="454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614"/>
      <c r="D156" s="745"/>
      <c r="E156" s="448"/>
      <c r="F156" s="148" t="s">
        <v>570</v>
      </c>
      <c r="G156" s="454" t="s">
        <v>613</v>
      </c>
      <c r="H156" s="454"/>
      <c r="I156" s="454"/>
      <c r="J156" s="454"/>
      <c r="K156" s="585"/>
      <c r="L156" s="603" t="e">
        <f>#REF!-#REF!*10%</f>
        <v>#REF!</v>
      </c>
    </row>
    <row r="157" spans="1:12" ht="15.6" customHeight="1" x14ac:dyDescent="0.25">
      <c r="A157" s="564"/>
      <c r="B157" s="568"/>
      <c r="C157" s="614"/>
      <c r="D157" s="745"/>
      <c r="E157" s="448"/>
      <c r="F157" s="167" t="s">
        <v>84</v>
      </c>
      <c r="G157" s="465">
        <v>2.5</v>
      </c>
      <c r="H157" s="465"/>
      <c r="I157" s="465"/>
      <c r="J157" s="465"/>
      <c r="K157" s="585"/>
      <c r="L157" s="603" t="e">
        <f>#REF!-#REF!*10%</f>
        <v>#REF!</v>
      </c>
    </row>
    <row r="158" spans="1:12" s="162" customFormat="1" ht="15" customHeight="1" x14ac:dyDescent="0.25">
      <c r="A158" s="567"/>
      <c r="B158" s="568"/>
      <c r="C158" s="608"/>
      <c r="D158" s="752"/>
      <c r="E158" s="459"/>
      <c r="F158" s="410" t="s">
        <v>1016</v>
      </c>
      <c r="G158" s="492">
        <v>5</v>
      </c>
      <c r="H158" s="492"/>
      <c r="I158" s="492"/>
      <c r="J158" s="492"/>
      <c r="K158" s="720"/>
      <c r="L158" s="721" t="e">
        <f>#REF!-#REF!*10%</f>
        <v>#REF!</v>
      </c>
    </row>
    <row r="159" spans="1:12" s="207" customFormat="1" ht="27.75" customHeight="1" x14ac:dyDescent="0.25">
      <c r="A159" s="519" t="s">
        <v>1064</v>
      </c>
      <c r="B159" s="519"/>
      <c r="C159" s="519"/>
      <c r="D159" s="519"/>
      <c r="E159" s="519"/>
      <c r="F159" s="519"/>
      <c r="G159" s="519"/>
      <c r="H159" s="519"/>
      <c r="I159" s="519"/>
      <c r="J159" s="519"/>
      <c r="K159" s="519"/>
      <c r="L159" s="519"/>
    </row>
    <row r="160" spans="1:12" s="207" customFormat="1" ht="15" customHeight="1" x14ac:dyDescent="0.25">
      <c r="A160" s="569">
        <v>1</v>
      </c>
      <c r="B160" s="568"/>
      <c r="C160" s="610" t="s">
        <v>1065</v>
      </c>
      <c r="D160" s="746"/>
      <c r="E160" s="460"/>
      <c r="F160" s="408" t="s">
        <v>81</v>
      </c>
      <c r="G160" s="484" t="s">
        <v>6</v>
      </c>
      <c r="H160" s="484"/>
      <c r="I160" s="484"/>
      <c r="J160" s="484"/>
      <c r="K160" s="713">
        <v>3</v>
      </c>
      <c r="L160" s="439">
        <v>34281</v>
      </c>
    </row>
    <row r="161" spans="1:12" s="207" customFormat="1" ht="15" customHeight="1" x14ac:dyDescent="0.25">
      <c r="A161" s="564"/>
      <c r="B161" s="568"/>
      <c r="C161" s="614"/>
      <c r="D161" s="745"/>
      <c r="E161" s="448"/>
      <c r="F161" s="94" t="s">
        <v>80</v>
      </c>
      <c r="G161" s="753">
        <v>40</v>
      </c>
      <c r="H161" s="753"/>
      <c r="I161" s="753"/>
      <c r="J161" s="753"/>
      <c r="K161" s="583"/>
      <c r="L161" s="602"/>
    </row>
    <row r="162" spans="1:12" s="207" customFormat="1" ht="15" customHeight="1" x14ac:dyDescent="0.25">
      <c r="A162" s="564"/>
      <c r="B162" s="568"/>
      <c r="C162" s="614"/>
      <c r="D162" s="745"/>
      <c r="E162" s="448"/>
      <c r="F162" s="94" t="s">
        <v>8</v>
      </c>
      <c r="G162" s="99">
        <v>3000</v>
      </c>
      <c r="H162" s="100">
        <v>4000</v>
      </c>
      <c r="I162" s="101">
        <v>5000</v>
      </c>
      <c r="J162" s="102">
        <v>6000</v>
      </c>
      <c r="K162" s="583"/>
      <c r="L162" s="602"/>
    </row>
    <row r="163" spans="1:12" s="207" customFormat="1" ht="15" customHeight="1" x14ac:dyDescent="0.25">
      <c r="A163" s="564"/>
      <c r="B163" s="568"/>
      <c r="C163" s="614"/>
      <c r="D163" s="745"/>
      <c r="E163" s="448"/>
      <c r="F163" s="94" t="s">
        <v>817</v>
      </c>
      <c r="G163" s="99">
        <f>G161*88</f>
        <v>3520</v>
      </c>
      <c r="H163" s="100">
        <f>G161*99</f>
        <v>3960</v>
      </c>
      <c r="I163" s="101">
        <f>G161*110</f>
        <v>4400</v>
      </c>
      <c r="J163" s="102">
        <f>G161*114</f>
        <v>4560</v>
      </c>
      <c r="K163" s="583"/>
      <c r="L163" s="602"/>
    </row>
    <row r="164" spans="1:12" s="207" customFormat="1" ht="15" customHeight="1" x14ac:dyDescent="0.25">
      <c r="A164" s="564"/>
      <c r="B164" s="568"/>
      <c r="C164" s="614"/>
      <c r="D164" s="745"/>
      <c r="E164" s="448"/>
      <c r="F164" s="94" t="s">
        <v>1269</v>
      </c>
      <c r="G164" s="451">
        <v>0.98</v>
      </c>
      <c r="H164" s="451"/>
      <c r="I164" s="451"/>
      <c r="J164" s="451"/>
      <c r="K164" s="583"/>
      <c r="L164" s="602"/>
    </row>
    <row r="165" spans="1:12" s="207" customFormat="1" ht="15" customHeight="1" x14ac:dyDescent="0.25">
      <c r="A165" s="564"/>
      <c r="B165" s="568"/>
      <c r="C165" s="614"/>
      <c r="D165" s="745"/>
      <c r="E165" s="448"/>
      <c r="F165" s="93" t="s">
        <v>699</v>
      </c>
      <c r="G165" s="454" t="s">
        <v>700</v>
      </c>
      <c r="H165" s="454"/>
      <c r="I165" s="454"/>
      <c r="J165" s="454"/>
      <c r="K165" s="583"/>
      <c r="L165" s="602"/>
    </row>
    <row r="166" spans="1:12" s="207" customFormat="1" ht="15" customHeight="1" x14ac:dyDescent="0.25">
      <c r="A166" s="564"/>
      <c r="B166" s="568"/>
      <c r="C166" s="614"/>
      <c r="D166" s="745"/>
      <c r="E166" s="448"/>
      <c r="F166" s="93" t="s">
        <v>1181</v>
      </c>
      <c r="G166" s="462" t="s">
        <v>1179</v>
      </c>
      <c r="H166" s="463"/>
      <c r="I166" s="463"/>
      <c r="J166" s="464"/>
      <c r="K166" s="583"/>
      <c r="L166" s="602"/>
    </row>
    <row r="167" spans="1:12" s="207" customFormat="1" ht="15" customHeight="1" x14ac:dyDescent="0.25">
      <c r="A167" s="564"/>
      <c r="B167" s="568"/>
      <c r="C167" s="614"/>
      <c r="D167" s="745"/>
      <c r="E167" s="448"/>
      <c r="F167" s="94" t="s">
        <v>83</v>
      </c>
      <c r="G167" s="454">
        <v>65</v>
      </c>
      <c r="H167" s="454"/>
      <c r="I167" s="454"/>
      <c r="J167" s="454"/>
      <c r="K167" s="583"/>
      <c r="L167" s="602"/>
    </row>
    <row r="168" spans="1:12" s="207" customFormat="1" ht="15" customHeight="1" x14ac:dyDescent="0.25">
      <c r="A168" s="564"/>
      <c r="B168" s="568"/>
      <c r="C168" s="614"/>
      <c r="D168" s="745"/>
      <c r="E168" s="448"/>
      <c r="F168" s="94" t="s">
        <v>396</v>
      </c>
      <c r="G168" s="454" t="s">
        <v>1184</v>
      </c>
      <c r="H168" s="454"/>
      <c r="I168" s="454"/>
      <c r="J168" s="454"/>
      <c r="K168" s="583"/>
      <c r="L168" s="602"/>
    </row>
    <row r="169" spans="1:12" s="207" customFormat="1" ht="15" customHeight="1" x14ac:dyDescent="0.25">
      <c r="A169" s="564"/>
      <c r="B169" s="568"/>
      <c r="C169" s="614"/>
      <c r="D169" s="745"/>
      <c r="E169" s="448"/>
      <c r="F169" s="94" t="s">
        <v>1028</v>
      </c>
      <c r="G169" s="454" t="s">
        <v>912</v>
      </c>
      <c r="H169" s="454"/>
      <c r="I169" s="454"/>
      <c r="J169" s="454"/>
      <c r="K169" s="583"/>
      <c r="L169" s="602"/>
    </row>
    <row r="170" spans="1:12" s="207" customFormat="1" ht="15" customHeight="1" x14ac:dyDescent="0.25">
      <c r="A170" s="564"/>
      <c r="B170" s="568"/>
      <c r="C170" s="614"/>
      <c r="D170" s="745"/>
      <c r="E170" s="448"/>
      <c r="F170" s="94" t="s">
        <v>1038</v>
      </c>
      <c r="G170" s="454" t="s">
        <v>1089</v>
      </c>
      <c r="H170" s="454"/>
      <c r="I170" s="454"/>
      <c r="J170" s="454"/>
      <c r="K170" s="583"/>
      <c r="L170" s="602"/>
    </row>
    <row r="171" spans="1:12" s="207" customFormat="1" ht="15" customHeight="1" x14ac:dyDescent="0.25">
      <c r="A171" s="564"/>
      <c r="B171" s="568"/>
      <c r="C171" s="614"/>
      <c r="D171" s="745"/>
      <c r="E171" s="448"/>
      <c r="F171" s="148" t="s">
        <v>379</v>
      </c>
      <c r="G171" s="454" t="s">
        <v>399</v>
      </c>
      <c r="H171" s="454"/>
      <c r="I171" s="454"/>
      <c r="J171" s="454"/>
      <c r="K171" s="583"/>
      <c r="L171" s="602"/>
    </row>
    <row r="172" spans="1:12" s="207" customFormat="1" ht="15" customHeight="1" x14ac:dyDescent="0.25">
      <c r="A172" s="564"/>
      <c r="B172" s="568"/>
      <c r="C172" s="614"/>
      <c r="D172" s="745"/>
      <c r="E172" s="448"/>
      <c r="F172" s="93" t="s">
        <v>701</v>
      </c>
      <c r="G172" s="454">
        <v>100000</v>
      </c>
      <c r="H172" s="454"/>
      <c r="I172" s="454"/>
      <c r="J172" s="454"/>
      <c r="K172" s="583"/>
      <c r="L172" s="602"/>
    </row>
    <row r="173" spans="1:12" s="207" customFormat="1" ht="15" customHeight="1" x14ac:dyDescent="0.25">
      <c r="A173" s="564"/>
      <c r="B173" s="568"/>
      <c r="C173" s="614"/>
      <c r="D173" s="745"/>
      <c r="E173" s="448"/>
      <c r="F173" s="148" t="s">
        <v>257</v>
      </c>
      <c r="G173" s="454" t="s">
        <v>336</v>
      </c>
      <c r="H173" s="454"/>
      <c r="I173" s="454"/>
      <c r="J173" s="454"/>
      <c r="K173" s="583"/>
      <c r="L173" s="602"/>
    </row>
    <row r="174" spans="1:12" s="207" customFormat="1" ht="15" customHeight="1" x14ac:dyDescent="0.25">
      <c r="A174" s="564"/>
      <c r="B174" s="568"/>
      <c r="C174" s="614"/>
      <c r="D174" s="745"/>
      <c r="E174" s="448"/>
      <c r="F174" s="148" t="s">
        <v>410</v>
      </c>
      <c r="G174" s="454" t="s">
        <v>411</v>
      </c>
      <c r="H174" s="454"/>
      <c r="I174" s="454"/>
      <c r="J174" s="454"/>
      <c r="K174" s="583"/>
      <c r="L174" s="602"/>
    </row>
    <row r="175" spans="1:12" s="207" customFormat="1" ht="15" customHeight="1" x14ac:dyDescent="0.25">
      <c r="A175" s="564"/>
      <c r="B175" s="568"/>
      <c r="C175" s="614"/>
      <c r="D175" s="745"/>
      <c r="E175" s="448"/>
      <c r="F175" s="148" t="s">
        <v>412</v>
      </c>
      <c r="G175" s="454" t="s">
        <v>400</v>
      </c>
      <c r="H175" s="454"/>
      <c r="I175" s="454"/>
      <c r="J175" s="454"/>
      <c r="K175" s="583"/>
      <c r="L175" s="602"/>
    </row>
    <row r="176" spans="1:12" s="207" customFormat="1" ht="15" customHeight="1" x14ac:dyDescent="0.25">
      <c r="A176" s="564"/>
      <c r="B176" s="568"/>
      <c r="C176" s="614"/>
      <c r="D176" s="745"/>
      <c r="E176" s="448"/>
      <c r="F176" s="148" t="s">
        <v>381</v>
      </c>
      <c r="G176" s="454" t="s">
        <v>1296</v>
      </c>
      <c r="H176" s="454"/>
      <c r="I176" s="454"/>
      <c r="J176" s="454"/>
      <c r="K176" s="584">
        <v>5</v>
      </c>
      <c r="L176" s="533">
        <v>36681</v>
      </c>
    </row>
    <row r="177" spans="1:12" s="207" customFormat="1" ht="15" customHeight="1" x14ac:dyDescent="0.25">
      <c r="A177" s="564"/>
      <c r="B177" s="568"/>
      <c r="C177" s="614"/>
      <c r="D177" s="745"/>
      <c r="E177" s="448"/>
      <c r="F177" s="148" t="s">
        <v>402</v>
      </c>
      <c r="G177" s="454" t="s">
        <v>1297</v>
      </c>
      <c r="H177" s="454"/>
      <c r="I177" s="454"/>
      <c r="J177" s="454"/>
      <c r="K177" s="585"/>
      <c r="L177" s="603" t="e">
        <f>#REF!-#REF!*10%</f>
        <v>#REF!</v>
      </c>
    </row>
    <row r="178" spans="1:12" s="207" customFormat="1" ht="15" customHeight="1" x14ac:dyDescent="0.25">
      <c r="A178" s="564"/>
      <c r="B178" s="568"/>
      <c r="C178" s="614"/>
      <c r="D178" s="745"/>
      <c r="E178" s="448"/>
      <c r="F178" s="148" t="s">
        <v>403</v>
      </c>
      <c r="G178" s="454" t="s">
        <v>404</v>
      </c>
      <c r="H178" s="454"/>
      <c r="I178" s="454"/>
      <c r="J178" s="454"/>
      <c r="K178" s="585"/>
      <c r="L178" s="603" t="e">
        <f>#REF!-#REF!*10%</f>
        <v>#REF!</v>
      </c>
    </row>
    <row r="179" spans="1:12" s="207" customFormat="1" ht="15" customHeight="1" x14ac:dyDescent="0.25">
      <c r="A179" s="564"/>
      <c r="B179" s="568"/>
      <c r="C179" s="614"/>
      <c r="D179" s="745"/>
      <c r="E179" s="448"/>
      <c r="F179" s="94" t="s">
        <v>358</v>
      </c>
      <c r="G179" s="454" t="s">
        <v>359</v>
      </c>
      <c r="H179" s="454"/>
      <c r="I179" s="454"/>
      <c r="J179" s="454"/>
      <c r="K179" s="585"/>
      <c r="L179" s="603" t="e">
        <f>#REF!-#REF!*10%</f>
        <v>#REF!</v>
      </c>
    </row>
    <row r="180" spans="1:12" s="207" customFormat="1" ht="15" customHeight="1" x14ac:dyDescent="0.25">
      <c r="A180" s="564"/>
      <c r="B180" s="568"/>
      <c r="C180" s="614"/>
      <c r="D180" s="745"/>
      <c r="E180" s="448"/>
      <c r="F180" s="148" t="s">
        <v>389</v>
      </c>
      <c r="G180" s="454" t="s">
        <v>390</v>
      </c>
      <c r="H180" s="454"/>
      <c r="I180" s="454"/>
      <c r="J180" s="454"/>
      <c r="K180" s="585"/>
      <c r="L180" s="603" t="e">
        <f>#REF!-#REF!*10%</f>
        <v>#REF!</v>
      </c>
    </row>
    <row r="181" spans="1:12" s="207" customFormat="1" ht="15" customHeight="1" x14ac:dyDescent="0.25">
      <c r="A181" s="564"/>
      <c r="B181" s="568"/>
      <c r="C181" s="614"/>
      <c r="D181" s="745"/>
      <c r="E181" s="448"/>
      <c r="F181" s="93" t="s">
        <v>704</v>
      </c>
      <c r="G181" s="454" t="s">
        <v>705</v>
      </c>
      <c r="H181" s="454"/>
      <c r="I181" s="454"/>
      <c r="J181" s="454"/>
      <c r="K181" s="585"/>
      <c r="L181" s="603" t="e">
        <f>#REF!-#REF!*10%</f>
        <v>#REF!</v>
      </c>
    </row>
    <row r="182" spans="1:12" s="207" customFormat="1" ht="15" customHeight="1" x14ac:dyDescent="0.25">
      <c r="A182" s="564"/>
      <c r="B182" s="568"/>
      <c r="C182" s="614"/>
      <c r="D182" s="745"/>
      <c r="E182" s="448"/>
      <c r="F182" s="93" t="s">
        <v>706</v>
      </c>
      <c r="G182" s="454" t="s">
        <v>390</v>
      </c>
      <c r="H182" s="454"/>
      <c r="I182" s="454"/>
      <c r="J182" s="454"/>
      <c r="K182" s="585"/>
      <c r="L182" s="603" t="e">
        <f>#REF!-#REF!*10%</f>
        <v>#REF!</v>
      </c>
    </row>
    <row r="183" spans="1:12" s="207" customFormat="1" ht="15" customHeight="1" x14ac:dyDescent="0.25">
      <c r="A183" s="564"/>
      <c r="B183" s="568"/>
      <c r="C183" s="614"/>
      <c r="D183" s="745"/>
      <c r="E183" s="448"/>
      <c r="F183" s="93" t="s">
        <v>1271</v>
      </c>
      <c r="G183" s="454" t="s">
        <v>390</v>
      </c>
      <c r="H183" s="454"/>
      <c r="I183" s="454"/>
      <c r="J183" s="454"/>
      <c r="K183" s="585"/>
      <c r="L183" s="603" t="e">
        <f>#REF!-#REF!*10%</f>
        <v>#REF!</v>
      </c>
    </row>
    <row r="184" spans="1:12" s="207" customFormat="1" ht="15" customHeight="1" x14ac:dyDescent="0.25">
      <c r="A184" s="564"/>
      <c r="B184" s="568"/>
      <c r="C184" s="614"/>
      <c r="D184" s="745"/>
      <c r="E184" s="448"/>
      <c r="F184" s="93" t="s">
        <v>707</v>
      </c>
      <c r="G184" s="454" t="s">
        <v>1270</v>
      </c>
      <c r="H184" s="454"/>
      <c r="I184" s="454"/>
      <c r="J184" s="454"/>
      <c r="K184" s="585"/>
      <c r="L184" s="603" t="e">
        <f>#REF!-#REF!*10%</f>
        <v>#REF!</v>
      </c>
    </row>
    <row r="185" spans="1:12" s="207" customFormat="1" ht="15" customHeight="1" x14ac:dyDescent="0.25">
      <c r="A185" s="564"/>
      <c r="B185" s="568"/>
      <c r="C185" s="614"/>
      <c r="D185" s="745"/>
      <c r="E185" s="448"/>
      <c r="F185" s="93" t="s">
        <v>708</v>
      </c>
      <c r="G185" s="454" t="s">
        <v>390</v>
      </c>
      <c r="H185" s="454"/>
      <c r="I185" s="454"/>
      <c r="J185" s="454"/>
      <c r="K185" s="585"/>
      <c r="L185" s="603" t="e">
        <f>#REF!-#REF!*10%</f>
        <v>#REF!</v>
      </c>
    </row>
    <row r="186" spans="1:12" s="207" customFormat="1" ht="15" customHeight="1" x14ac:dyDescent="0.25">
      <c r="A186" s="564"/>
      <c r="B186" s="568"/>
      <c r="C186" s="614"/>
      <c r="D186" s="745"/>
      <c r="E186" s="448"/>
      <c r="F186" s="148" t="s">
        <v>377</v>
      </c>
      <c r="G186" s="454" t="s">
        <v>387</v>
      </c>
      <c r="H186" s="454"/>
      <c r="I186" s="454"/>
      <c r="J186" s="454"/>
      <c r="K186" s="585"/>
      <c r="L186" s="603" t="e">
        <f>#REF!-#REF!*10%</f>
        <v>#REF!</v>
      </c>
    </row>
    <row r="187" spans="1:12" s="207" customFormat="1" ht="15" customHeight="1" x14ac:dyDescent="0.25">
      <c r="A187" s="564"/>
      <c r="B187" s="568"/>
      <c r="C187" s="614"/>
      <c r="D187" s="745"/>
      <c r="E187" s="448"/>
      <c r="F187" s="148" t="s">
        <v>562</v>
      </c>
      <c r="G187" s="454" t="s">
        <v>1024</v>
      </c>
      <c r="H187" s="454"/>
      <c r="I187" s="454"/>
      <c r="J187" s="454"/>
      <c r="K187" s="585"/>
      <c r="L187" s="603" t="e">
        <f>#REF!-#REF!*10%</f>
        <v>#REF!</v>
      </c>
    </row>
    <row r="188" spans="1:12" s="207" customFormat="1" ht="15" customHeight="1" x14ac:dyDescent="0.25">
      <c r="A188" s="564"/>
      <c r="B188" s="568"/>
      <c r="C188" s="614"/>
      <c r="D188" s="745"/>
      <c r="E188" s="448"/>
      <c r="F188" s="148" t="s">
        <v>570</v>
      </c>
      <c r="G188" s="454" t="s">
        <v>613</v>
      </c>
      <c r="H188" s="454"/>
      <c r="I188" s="454"/>
      <c r="J188" s="454"/>
      <c r="K188" s="585"/>
      <c r="L188" s="603" t="e">
        <f>#REF!-#REF!*10%</f>
        <v>#REF!</v>
      </c>
    </row>
    <row r="189" spans="1:12" s="207" customFormat="1" ht="15" customHeight="1" x14ac:dyDescent="0.25">
      <c r="A189" s="564"/>
      <c r="B189" s="568"/>
      <c r="C189" s="614"/>
      <c r="D189" s="745"/>
      <c r="E189" s="448"/>
      <c r="F189" s="167" t="s">
        <v>84</v>
      </c>
      <c r="G189" s="465">
        <v>2.5</v>
      </c>
      <c r="H189" s="465"/>
      <c r="I189" s="465"/>
      <c r="J189" s="465"/>
      <c r="K189" s="585"/>
      <c r="L189" s="603" t="e">
        <f>#REF!-#REF!*10%</f>
        <v>#REF!</v>
      </c>
    </row>
    <row r="190" spans="1:12" s="207" customFormat="1" ht="15" customHeight="1" x14ac:dyDescent="0.25">
      <c r="A190" s="564"/>
      <c r="B190" s="569"/>
      <c r="C190" s="614"/>
      <c r="D190" s="745"/>
      <c r="E190" s="448"/>
      <c r="F190" s="136" t="s">
        <v>1016</v>
      </c>
      <c r="G190" s="454">
        <v>5</v>
      </c>
      <c r="H190" s="454"/>
      <c r="I190" s="454"/>
      <c r="J190" s="454"/>
      <c r="K190" s="585"/>
      <c r="L190" s="603" t="e">
        <f>#REF!-#REF!*10%</f>
        <v>#REF!</v>
      </c>
    </row>
    <row r="191" spans="1:12" s="207" customFormat="1" ht="15" customHeight="1" x14ac:dyDescent="0.25">
      <c r="A191" s="564">
        <v>2</v>
      </c>
      <c r="B191" s="567"/>
      <c r="C191" s="614" t="s">
        <v>1066</v>
      </c>
      <c r="D191" s="745"/>
      <c r="E191" s="448"/>
      <c r="F191" s="94" t="s">
        <v>81</v>
      </c>
      <c r="G191" s="454" t="s">
        <v>6</v>
      </c>
      <c r="H191" s="454"/>
      <c r="I191" s="454"/>
      <c r="J191" s="454"/>
      <c r="K191" s="501">
        <v>3</v>
      </c>
      <c r="L191" s="716">
        <v>34839</v>
      </c>
    </row>
    <row r="192" spans="1:12" s="207" customFormat="1" ht="15" customHeight="1" x14ac:dyDescent="0.25">
      <c r="A192" s="564"/>
      <c r="B192" s="568"/>
      <c r="C192" s="614"/>
      <c r="D192" s="745"/>
      <c r="E192" s="448"/>
      <c r="F192" s="94" t="s">
        <v>80</v>
      </c>
      <c r="G192" s="753">
        <v>60</v>
      </c>
      <c r="H192" s="753"/>
      <c r="I192" s="753"/>
      <c r="J192" s="753"/>
      <c r="K192" s="583"/>
      <c r="L192" s="602"/>
    </row>
    <row r="193" spans="1:12" s="207" customFormat="1" ht="15" customHeight="1" x14ac:dyDescent="0.25">
      <c r="A193" s="564"/>
      <c r="B193" s="568"/>
      <c r="C193" s="614"/>
      <c r="D193" s="745"/>
      <c r="E193" s="448"/>
      <c r="F193" s="94" t="s">
        <v>8</v>
      </c>
      <c r="G193" s="99">
        <v>3000</v>
      </c>
      <c r="H193" s="100">
        <v>4000</v>
      </c>
      <c r="I193" s="101">
        <v>5000</v>
      </c>
      <c r="J193" s="102">
        <v>6000</v>
      </c>
      <c r="K193" s="583"/>
      <c r="L193" s="602"/>
    </row>
    <row r="194" spans="1:12" s="207" customFormat="1" ht="15" customHeight="1" x14ac:dyDescent="0.25">
      <c r="A194" s="564"/>
      <c r="B194" s="568"/>
      <c r="C194" s="614"/>
      <c r="D194" s="745"/>
      <c r="E194" s="448"/>
      <c r="F194" s="94" t="s">
        <v>817</v>
      </c>
      <c r="G194" s="99">
        <f>G192*88</f>
        <v>5280</v>
      </c>
      <c r="H194" s="100">
        <f>G192*99</f>
        <v>5940</v>
      </c>
      <c r="I194" s="101">
        <f>G192*110</f>
        <v>6600</v>
      </c>
      <c r="J194" s="102">
        <f>G192*114</f>
        <v>6840</v>
      </c>
      <c r="K194" s="583"/>
      <c r="L194" s="602"/>
    </row>
    <row r="195" spans="1:12" s="207" customFormat="1" ht="15" customHeight="1" x14ac:dyDescent="0.25">
      <c r="A195" s="564"/>
      <c r="B195" s="568"/>
      <c r="C195" s="614"/>
      <c r="D195" s="745"/>
      <c r="E195" s="448"/>
      <c r="F195" s="94" t="s">
        <v>1269</v>
      </c>
      <c r="G195" s="451">
        <v>0.98</v>
      </c>
      <c r="H195" s="451"/>
      <c r="I195" s="451"/>
      <c r="J195" s="451"/>
      <c r="K195" s="583"/>
      <c r="L195" s="602"/>
    </row>
    <row r="196" spans="1:12" s="207" customFormat="1" ht="15" customHeight="1" x14ac:dyDescent="0.25">
      <c r="A196" s="564"/>
      <c r="B196" s="568"/>
      <c r="C196" s="614"/>
      <c r="D196" s="745"/>
      <c r="E196" s="448"/>
      <c r="F196" s="93" t="s">
        <v>699</v>
      </c>
      <c r="G196" s="454" t="s">
        <v>700</v>
      </c>
      <c r="H196" s="454"/>
      <c r="I196" s="454"/>
      <c r="J196" s="454"/>
      <c r="K196" s="583"/>
      <c r="L196" s="602"/>
    </row>
    <row r="197" spans="1:12" s="207" customFormat="1" ht="15" customHeight="1" x14ac:dyDescent="0.25">
      <c r="A197" s="564"/>
      <c r="B197" s="568"/>
      <c r="C197" s="614"/>
      <c r="D197" s="745"/>
      <c r="E197" s="448"/>
      <c r="F197" s="93" t="s">
        <v>1181</v>
      </c>
      <c r="G197" s="462" t="s">
        <v>1179</v>
      </c>
      <c r="H197" s="463"/>
      <c r="I197" s="463"/>
      <c r="J197" s="464"/>
      <c r="K197" s="583"/>
      <c r="L197" s="602"/>
    </row>
    <row r="198" spans="1:12" s="207" customFormat="1" ht="15" customHeight="1" x14ac:dyDescent="0.25">
      <c r="A198" s="564"/>
      <c r="B198" s="568"/>
      <c r="C198" s="614"/>
      <c r="D198" s="745"/>
      <c r="E198" s="448"/>
      <c r="F198" s="94" t="s">
        <v>83</v>
      </c>
      <c r="G198" s="454">
        <v>65</v>
      </c>
      <c r="H198" s="454"/>
      <c r="I198" s="454"/>
      <c r="J198" s="454"/>
      <c r="K198" s="583"/>
      <c r="L198" s="602"/>
    </row>
    <row r="199" spans="1:12" s="207" customFormat="1" ht="15" customHeight="1" x14ac:dyDescent="0.25">
      <c r="A199" s="564"/>
      <c r="B199" s="568"/>
      <c r="C199" s="614"/>
      <c r="D199" s="745"/>
      <c r="E199" s="448"/>
      <c r="F199" s="94" t="s">
        <v>396</v>
      </c>
      <c r="G199" s="454" t="s">
        <v>1184</v>
      </c>
      <c r="H199" s="454"/>
      <c r="I199" s="454"/>
      <c r="J199" s="454"/>
      <c r="K199" s="583"/>
      <c r="L199" s="602"/>
    </row>
    <row r="200" spans="1:12" s="207" customFormat="1" ht="15" customHeight="1" x14ac:dyDescent="0.25">
      <c r="A200" s="564"/>
      <c r="B200" s="568"/>
      <c r="C200" s="614"/>
      <c r="D200" s="745"/>
      <c r="E200" s="448"/>
      <c r="F200" s="94" t="s">
        <v>1028</v>
      </c>
      <c r="G200" s="454" t="s">
        <v>912</v>
      </c>
      <c r="H200" s="454"/>
      <c r="I200" s="454"/>
      <c r="J200" s="454"/>
      <c r="K200" s="583"/>
      <c r="L200" s="602"/>
    </row>
    <row r="201" spans="1:12" s="207" customFormat="1" ht="15" customHeight="1" x14ac:dyDescent="0.25">
      <c r="A201" s="564"/>
      <c r="B201" s="568"/>
      <c r="C201" s="614"/>
      <c r="D201" s="745"/>
      <c r="E201" s="448"/>
      <c r="F201" s="94" t="s">
        <v>1038</v>
      </c>
      <c r="G201" s="454" t="s">
        <v>1089</v>
      </c>
      <c r="H201" s="454"/>
      <c r="I201" s="454"/>
      <c r="J201" s="454"/>
      <c r="K201" s="583"/>
      <c r="L201" s="602"/>
    </row>
    <row r="202" spans="1:12" s="207" customFormat="1" ht="15" customHeight="1" x14ac:dyDescent="0.25">
      <c r="A202" s="564"/>
      <c r="B202" s="568"/>
      <c r="C202" s="614"/>
      <c r="D202" s="745"/>
      <c r="E202" s="448"/>
      <c r="F202" s="148" t="s">
        <v>379</v>
      </c>
      <c r="G202" s="454" t="s">
        <v>399</v>
      </c>
      <c r="H202" s="454"/>
      <c r="I202" s="454"/>
      <c r="J202" s="454"/>
      <c r="K202" s="583"/>
      <c r="L202" s="602"/>
    </row>
    <row r="203" spans="1:12" s="207" customFormat="1" ht="15" customHeight="1" x14ac:dyDescent="0.25">
      <c r="A203" s="564"/>
      <c r="B203" s="568"/>
      <c r="C203" s="614"/>
      <c r="D203" s="745"/>
      <c r="E203" s="448"/>
      <c r="F203" s="93" t="s">
        <v>701</v>
      </c>
      <c r="G203" s="454">
        <v>100000</v>
      </c>
      <c r="H203" s="454"/>
      <c r="I203" s="454"/>
      <c r="J203" s="454"/>
      <c r="K203" s="583"/>
      <c r="L203" s="602"/>
    </row>
    <row r="204" spans="1:12" s="207" customFormat="1" ht="15" customHeight="1" x14ac:dyDescent="0.25">
      <c r="A204" s="564"/>
      <c r="B204" s="568"/>
      <c r="C204" s="614"/>
      <c r="D204" s="745"/>
      <c r="E204" s="448"/>
      <c r="F204" s="148" t="s">
        <v>257</v>
      </c>
      <c r="G204" s="454" t="s">
        <v>336</v>
      </c>
      <c r="H204" s="454"/>
      <c r="I204" s="454"/>
      <c r="J204" s="454"/>
      <c r="K204" s="583"/>
      <c r="L204" s="602"/>
    </row>
    <row r="205" spans="1:12" s="207" customFormat="1" ht="15" customHeight="1" x14ac:dyDescent="0.25">
      <c r="A205" s="564"/>
      <c r="B205" s="568"/>
      <c r="C205" s="614"/>
      <c r="D205" s="745"/>
      <c r="E205" s="448"/>
      <c r="F205" s="148" t="s">
        <v>410</v>
      </c>
      <c r="G205" s="454" t="s">
        <v>411</v>
      </c>
      <c r="H205" s="454"/>
      <c r="I205" s="454"/>
      <c r="J205" s="454"/>
      <c r="K205" s="583"/>
      <c r="L205" s="602"/>
    </row>
    <row r="206" spans="1:12" s="207" customFormat="1" ht="15" customHeight="1" x14ac:dyDescent="0.25">
      <c r="A206" s="564"/>
      <c r="B206" s="568"/>
      <c r="C206" s="614"/>
      <c r="D206" s="745"/>
      <c r="E206" s="448"/>
      <c r="F206" s="148" t="s">
        <v>412</v>
      </c>
      <c r="G206" s="454" t="s">
        <v>400</v>
      </c>
      <c r="H206" s="454"/>
      <c r="I206" s="454"/>
      <c r="J206" s="454"/>
      <c r="K206" s="583"/>
      <c r="L206" s="602"/>
    </row>
    <row r="207" spans="1:12" s="207" customFormat="1" ht="15" customHeight="1" x14ac:dyDescent="0.25">
      <c r="A207" s="564"/>
      <c r="B207" s="568"/>
      <c r="C207" s="614"/>
      <c r="D207" s="745"/>
      <c r="E207" s="448"/>
      <c r="F207" s="148" t="s">
        <v>381</v>
      </c>
      <c r="G207" s="454" t="s">
        <v>1296</v>
      </c>
      <c r="H207" s="454"/>
      <c r="I207" s="454"/>
      <c r="J207" s="454"/>
      <c r="K207" s="584">
        <v>5</v>
      </c>
      <c r="L207" s="533">
        <v>37278</v>
      </c>
    </row>
    <row r="208" spans="1:12" s="207" customFormat="1" ht="15" customHeight="1" x14ac:dyDescent="0.25">
      <c r="A208" s="564"/>
      <c r="B208" s="568"/>
      <c r="C208" s="614"/>
      <c r="D208" s="745"/>
      <c r="E208" s="448"/>
      <c r="F208" s="148" t="s">
        <v>402</v>
      </c>
      <c r="G208" s="454" t="s">
        <v>1297</v>
      </c>
      <c r="H208" s="454"/>
      <c r="I208" s="454"/>
      <c r="J208" s="454"/>
      <c r="K208" s="585"/>
      <c r="L208" s="603" t="e">
        <f>#REF!-#REF!*10%</f>
        <v>#REF!</v>
      </c>
    </row>
    <row r="209" spans="1:12" s="207" customFormat="1" ht="15" customHeight="1" x14ac:dyDescent="0.25">
      <c r="A209" s="564"/>
      <c r="B209" s="568"/>
      <c r="C209" s="614"/>
      <c r="D209" s="745"/>
      <c r="E209" s="448"/>
      <c r="F209" s="148" t="s">
        <v>403</v>
      </c>
      <c r="G209" s="454" t="s">
        <v>404</v>
      </c>
      <c r="H209" s="454"/>
      <c r="I209" s="454"/>
      <c r="J209" s="454"/>
      <c r="K209" s="585"/>
      <c r="L209" s="603" t="e">
        <f>#REF!-#REF!*10%</f>
        <v>#REF!</v>
      </c>
    </row>
    <row r="210" spans="1:12" s="207" customFormat="1" ht="15" customHeight="1" x14ac:dyDescent="0.25">
      <c r="A210" s="564"/>
      <c r="B210" s="568"/>
      <c r="C210" s="614"/>
      <c r="D210" s="745"/>
      <c r="E210" s="448"/>
      <c r="F210" s="94" t="s">
        <v>358</v>
      </c>
      <c r="G210" s="454" t="s">
        <v>359</v>
      </c>
      <c r="H210" s="454"/>
      <c r="I210" s="454"/>
      <c r="J210" s="454"/>
      <c r="K210" s="585"/>
      <c r="L210" s="603" t="e">
        <f>#REF!-#REF!*10%</f>
        <v>#REF!</v>
      </c>
    </row>
    <row r="211" spans="1:12" s="207" customFormat="1" ht="15" customHeight="1" x14ac:dyDescent="0.25">
      <c r="A211" s="564"/>
      <c r="B211" s="568"/>
      <c r="C211" s="614"/>
      <c r="D211" s="745"/>
      <c r="E211" s="448"/>
      <c r="F211" s="148" t="s">
        <v>389</v>
      </c>
      <c r="G211" s="454" t="s">
        <v>390</v>
      </c>
      <c r="H211" s="454"/>
      <c r="I211" s="454"/>
      <c r="J211" s="454"/>
      <c r="K211" s="585"/>
      <c r="L211" s="603" t="e">
        <f>#REF!-#REF!*10%</f>
        <v>#REF!</v>
      </c>
    </row>
    <row r="212" spans="1:12" s="207" customFormat="1" ht="15" customHeight="1" x14ac:dyDescent="0.25">
      <c r="A212" s="564"/>
      <c r="B212" s="568"/>
      <c r="C212" s="614"/>
      <c r="D212" s="745"/>
      <c r="E212" s="448"/>
      <c r="F212" s="93" t="s">
        <v>704</v>
      </c>
      <c r="G212" s="454" t="s">
        <v>705</v>
      </c>
      <c r="H212" s="454"/>
      <c r="I212" s="454"/>
      <c r="J212" s="454"/>
      <c r="K212" s="585"/>
      <c r="L212" s="603" t="e">
        <f>#REF!-#REF!*10%</f>
        <v>#REF!</v>
      </c>
    </row>
    <row r="213" spans="1:12" s="207" customFormat="1" ht="15" customHeight="1" x14ac:dyDescent="0.25">
      <c r="A213" s="564"/>
      <c r="B213" s="568"/>
      <c r="C213" s="614"/>
      <c r="D213" s="745"/>
      <c r="E213" s="448"/>
      <c r="F213" s="93" t="s">
        <v>706</v>
      </c>
      <c r="G213" s="454" t="s">
        <v>390</v>
      </c>
      <c r="H213" s="454"/>
      <c r="I213" s="454"/>
      <c r="J213" s="454"/>
      <c r="K213" s="585"/>
      <c r="L213" s="603" t="e">
        <f>#REF!-#REF!*10%</f>
        <v>#REF!</v>
      </c>
    </row>
    <row r="214" spans="1:12" s="207" customFormat="1" ht="15" customHeight="1" x14ac:dyDescent="0.25">
      <c r="A214" s="564"/>
      <c r="B214" s="568"/>
      <c r="C214" s="614"/>
      <c r="D214" s="745"/>
      <c r="E214" s="448"/>
      <c r="F214" s="93" t="s">
        <v>1271</v>
      </c>
      <c r="G214" s="454" t="s">
        <v>390</v>
      </c>
      <c r="H214" s="454"/>
      <c r="I214" s="454"/>
      <c r="J214" s="454"/>
      <c r="K214" s="585"/>
      <c r="L214" s="603" t="e">
        <f>#REF!-#REF!*10%</f>
        <v>#REF!</v>
      </c>
    </row>
    <row r="215" spans="1:12" s="207" customFormat="1" ht="15" customHeight="1" x14ac:dyDescent="0.25">
      <c r="A215" s="564"/>
      <c r="B215" s="568"/>
      <c r="C215" s="614"/>
      <c r="D215" s="745"/>
      <c r="E215" s="448"/>
      <c r="F215" s="93" t="s">
        <v>707</v>
      </c>
      <c r="G215" s="454" t="s">
        <v>1270</v>
      </c>
      <c r="H215" s="454"/>
      <c r="I215" s="454"/>
      <c r="J215" s="454"/>
      <c r="K215" s="585"/>
      <c r="L215" s="603" t="e">
        <f>#REF!-#REF!*10%</f>
        <v>#REF!</v>
      </c>
    </row>
    <row r="216" spans="1:12" s="207" customFormat="1" ht="15" customHeight="1" x14ac:dyDescent="0.25">
      <c r="A216" s="564"/>
      <c r="B216" s="568"/>
      <c r="C216" s="614"/>
      <c r="D216" s="745"/>
      <c r="E216" s="448"/>
      <c r="F216" s="93" t="s">
        <v>708</v>
      </c>
      <c r="G216" s="454" t="s">
        <v>390</v>
      </c>
      <c r="H216" s="454"/>
      <c r="I216" s="454"/>
      <c r="J216" s="454"/>
      <c r="K216" s="585"/>
      <c r="L216" s="603" t="e">
        <f>#REF!-#REF!*10%</f>
        <v>#REF!</v>
      </c>
    </row>
    <row r="217" spans="1:12" ht="15" customHeight="1" x14ac:dyDescent="0.25">
      <c r="A217" s="564"/>
      <c r="B217" s="568"/>
      <c r="C217" s="614"/>
      <c r="D217" s="745"/>
      <c r="E217" s="448"/>
      <c r="F217" s="148" t="s">
        <v>377</v>
      </c>
      <c r="G217" s="454" t="s">
        <v>387</v>
      </c>
      <c r="H217" s="454"/>
      <c r="I217" s="454"/>
      <c r="J217" s="454"/>
      <c r="K217" s="585"/>
      <c r="L217" s="603" t="e">
        <f>#REF!-#REF!*10%</f>
        <v>#REF!</v>
      </c>
    </row>
    <row r="218" spans="1:12" ht="15" customHeight="1" x14ac:dyDescent="0.25">
      <c r="A218" s="564"/>
      <c r="B218" s="568"/>
      <c r="C218" s="614"/>
      <c r="D218" s="745"/>
      <c r="E218" s="448"/>
      <c r="F218" s="148" t="s">
        <v>562</v>
      </c>
      <c r="G218" s="454" t="s">
        <v>1024</v>
      </c>
      <c r="H218" s="454"/>
      <c r="I218" s="454"/>
      <c r="J218" s="454"/>
      <c r="K218" s="585"/>
      <c r="L218" s="603" t="e">
        <f>#REF!-#REF!*10%</f>
        <v>#REF!</v>
      </c>
    </row>
    <row r="219" spans="1:12" ht="15" customHeight="1" x14ac:dyDescent="0.25">
      <c r="A219" s="564"/>
      <c r="B219" s="568"/>
      <c r="C219" s="614"/>
      <c r="D219" s="745"/>
      <c r="E219" s="448"/>
      <c r="F219" s="148" t="s">
        <v>570</v>
      </c>
      <c r="G219" s="454" t="s">
        <v>613</v>
      </c>
      <c r="H219" s="454"/>
      <c r="I219" s="454"/>
      <c r="J219" s="454"/>
      <c r="K219" s="585"/>
      <c r="L219" s="603" t="e">
        <f>#REF!-#REF!*10%</f>
        <v>#REF!</v>
      </c>
    </row>
    <row r="220" spans="1:12" ht="15" customHeight="1" x14ac:dyDescent="0.25">
      <c r="A220" s="564"/>
      <c r="B220" s="568"/>
      <c r="C220" s="614"/>
      <c r="D220" s="745"/>
      <c r="E220" s="448"/>
      <c r="F220" s="167" t="s">
        <v>84</v>
      </c>
      <c r="G220" s="465">
        <v>2.5</v>
      </c>
      <c r="H220" s="465"/>
      <c r="I220" s="465"/>
      <c r="J220" s="465"/>
      <c r="K220" s="585"/>
      <c r="L220" s="603" t="e">
        <f>#REF!-#REF!*10%</f>
        <v>#REF!</v>
      </c>
    </row>
    <row r="221" spans="1:12" ht="15" customHeight="1" x14ac:dyDescent="0.25">
      <c r="A221" s="564"/>
      <c r="B221" s="569"/>
      <c r="C221" s="614"/>
      <c r="D221" s="745"/>
      <c r="E221" s="448"/>
      <c r="F221" s="136" t="s">
        <v>1016</v>
      </c>
      <c r="G221" s="454">
        <v>5</v>
      </c>
      <c r="H221" s="454"/>
      <c r="I221" s="454"/>
      <c r="J221" s="454"/>
      <c r="K221" s="585"/>
      <c r="L221" s="603" t="e">
        <f>#REF!-#REF!*10%</f>
        <v>#REF!</v>
      </c>
    </row>
    <row r="222" spans="1:12" ht="15" customHeight="1" x14ac:dyDescent="0.25">
      <c r="A222" s="564">
        <v>3</v>
      </c>
      <c r="B222" s="567"/>
      <c r="C222" s="614" t="s">
        <v>1067</v>
      </c>
      <c r="D222" s="745"/>
      <c r="E222" s="448"/>
      <c r="F222" s="94" t="s">
        <v>81</v>
      </c>
      <c r="G222" s="454" t="s">
        <v>6</v>
      </c>
      <c r="H222" s="454"/>
      <c r="I222" s="454"/>
      <c r="J222" s="454"/>
      <c r="K222" s="501">
        <v>3</v>
      </c>
      <c r="L222" s="716">
        <v>35953</v>
      </c>
    </row>
    <row r="223" spans="1:12" ht="15" customHeight="1" x14ac:dyDescent="0.25">
      <c r="A223" s="564"/>
      <c r="B223" s="568"/>
      <c r="C223" s="614"/>
      <c r="D223" s="745"/>
      <c r="E223" s="448"/>
      <c r="F223" s="94" t="s">
        <v>80</v>
      </c>
      <c r="G223" s="753">
        <v>80</v>
      </c>
      <c r="H223" s="753"/>
      <c r="I223" s="753"/>
      <c r="J223" s="753"/>
      <c r="K223" s="583"/>
      <c r="L223" s="602"/>
    </row>
    <row r="224" spans="1:12" ht="15" customHeight="1" x14ac:dyDescent="0.25">
      <c r="A224" s="564"/>
      <c r="B224" s="568"/>
      <c r="C224" s="614"/>
      <c r="D224" s="745"/>
      <c r="E224" s="448"/>
      <c r="F224" s="94" t="s">
        <v>8</v>
      </c>
      <c r="G224" s="99">
        <v>3000</v>
      </c>
      <c r="H224" s="100">
        <v>4000</v>
      </c>
      <c r="I224" s="101">
        <v>5000</v>
      </c>
      <c r="J224" s="102">
        <v>6000</v>
      </c>
      <c r="K224" s="583"/>
      <c r="L224" s="602"/>
    </row>
    <row r="225" spans="1:12" ht="15" customHeight="1" x14ac:dyDescent="0.25">
      <c r="A225" s="564"/>
      <c r="B225" s="568"/>
      <c r="C225" s="614"/>
      <c r="D225" s="745"/>
      <c r="E225" s="448"/>
      <c r="F225" s="94" t="s">
        <v>817</v>
      </c>
      <c r="G225" s="99">
        <f>G223*88</f>
        <v>7040</v>
      </c>
      <c r="H225" s="100">
        <f>G223*99</f>
        <v>7920</v>
      </c>
      <c r="I225" s="101">
        <f>G223*110</f>
        <v>8800</v>
      </c>
      <c r="J225" s="102">
        <f>G223*114</f>
        <v>9120</v>
      </c>
      <c r="K225" s="583"/>
      <c r="L225" s="602"/>
    </row>
    <row r="226" spans="1:12" ht="15" customHeight="1" x14ac:dyDescent="0.25">
      <c r="A226" s="564"/>
      <c r="B226" s="568"/>
      <c r="C226" s="614"/>
      <c r="D226" s="745"/>
      <c r="E226" s="448"/>
      <c r="F226" s="94" t="s">
        <v>1269</v>
      </c>
      <c r="G226" s="451">
        <v>0.98</v>
      </c>
      <c r="H226" s="451"/>
      <c r="I226" s="451"/>
      <c r="J226" s="451"/>
      <c r="K226" s="583"/>
      <c r="L226" s="602"/>
    </row>
    <row r="227" spans="1:12" ht="15" customHeight="1" x14ac:dyDescent="0.25">
      <c r="A227" s="564"/>
      <c r="B227" s="568"/>
      <c r="C227" s="614"/>
      <c r="D227" s="745"/>
      <c r="E227" s="448"/>
      <c r="F227" s="93" t="s">
        <v>699</v>
      </c>
      <c r="G227" s="454" t="s">
        <v>700</v>
      </c>
      <c r="H227" s="454"/>
      <c r="I227" s="454"/>
      <c r="J227" s="454"/>
      <c r="K227" s="583"/>
      <c r="L227" s="602"/>
    </row>
    <row r="228" spans="1:12" ht="15" customHeight="1" x14ac:dyDescent="0.25">
      <c r="A228" s="564"/>
      <c r="B228" s="568"/>
      <c r="C228" s="614"/>
      <c r="D228" s="745"/>
      <c r="E228" s="448"/>
      <c r="F228" s="93" t="s">
        <v>1181</v>
      </c>
      <c r="G228" s="462" t="s">
        <v>1179</v>
      </c>
      <c r="H228" s="463"/>
      <c r="I228" s="463"/>
      <c r="J228" s="464"/>
      <c r="K228" s="583"/>
      <c r="L228" s="602"/>
    </row>
    <row r="229" spans="1:12" ht="15" customHeight="1" x14ac:dyDescent="0.25">
      <c r="A229" s="564"/>
      <c r="B229" s="568"/>
      <c r="C229" s="614"/>
      <c r="D229" s="745"/>
      <c r="E229" s="448"/>
      <c r="F229" s="94" t="s">
        <v>83</v>
      </c>
      <c r="G229" s="454">
        <v>65</v>
      </c>
      <c r="H229" s="454"/>
      <c r="I229" s="454"/>
      <c r="J229" s="454"/>
      <c r="K229" s="583"/>
      <c r="L229" s="602"/>
    </row>
    <row r="230" spans="1:12" ht="15" customHeight="1" x14ac:dyDescent="0.25">
      <c r="A230" s="564"/>
      <c r="B230" s="568"/>
      <c r="C230" s="614"/>
      <c r="D230" s="745"/>
      <c r="E230" s="448"/>
      <c r="F230" s="94" t="s">
        <v>396</v>
      </c>
      <c r="G230" s="454" t="s">
        <v>1184</v>
      </c>
      <c r="H230" s="454"/>
      <c r="I230" s="454"/>
      <c r="J230" s="454"/>
      <c r="K230" s="583"/>
      <c r="L230" s="602"/>
    </row>
    <row r="231" spans="1:12" ht="15" customHeight="1" x14ac:dyDescent="0.25">
      <c r="A231" s="564"/>
      <c r="B231" s="568"/>
      <c r="C231" s="614"/>
      <c r="D231" s="745"/>
      <c r="E231" s="448"/>
      <c r="F231" s="94" t="s">
        <v>1028</v>
      </c>
      <c r="G231" s="454" t="s">
        <v>912</v>
      </c>
      <c r="H231" s="454"/>
      <c r="I231" s="454"/>
      <c r="J231" s="454"/>
      <c r="K231" s="583"/>
      <c r="L231" s="602"/>
    </row>
    <row r="232" spans="1:12" ht="15" customHeight="1" x14ac:dyDescent="0.25">
      <c r="A232" s="564"/>
      <c r="B232" s="568"/>
      <c r="C232" s="614"/>
      <c r="D232" s="745"/>
      <c r="E232" s="448"/>
      <c r="F232" s="94" t="s">
        <v>1038</v>
      </c>
      <c r="G232" s="454" t="s">
        <v>1089</v>
      </c>
      <c r="H232" s="454"/>
      <c r="I232" s="454"/>
      <c r="J232" s="454"/>
      <c r="K232" s="583"/>
      <c r="L232" s="602"/>
    </row>
    <row r="233" spans="1:12" ht="15" customHeight="1" x14ac:dyDescent="0.25">
      <c r="A233" s="564"/>
      <c r="B233" s="568"/>
      <c r="C233" s="614"/>
      <c r="D233" s="745"/>
      <c r="E233" s="448"/>
      <c r="F233" s="148" t="s">
        <v>379</v>
      </c>
      <c r="G233" s="454" t="s">
        <v>399</v>
      </c>
      <c r="H233" s="454"/>
      <c r="I233" s="454"/>
      <c r="J233" s="454"/>
      <c r="K233" s="583"/>
      <c r="L233" s="602"/>
    </row>
    <row r="234" spans="1:12" ht="15" customHeight="1" x14ac:dyDescent="0.25">
      <c r="A234" s="564"/>
      <c r="B234" s="568"/>
      <c r="C234" s="614"/>
      <c r="D234" s="745"/>
      <c r="E234" s="448"/>
      <c r="F234" s="93" t="s">
        <v>701</v>
      </c>
      <c r="G234" s="454">
        <v>100000</v>
      </c>
      <c r="H234" s="454"/>
      <c r="I234" s="454"/>
      <c r="J234" s="454"/>
      <c r="K234" s="583"/>
      <c r="L234" s="602"/>
    </row>
    <row r="235" spans="1:12" ht="15" customHeight="1" x14ac:dyDescent="0.25">
      <c r="A235" s="564"/>
      <c r="B235" s="568"/>
      <c r="C235" s="614"/>
      <c r="D235" s="745"/>
      <c r="E235" s="448"/>
      <c r="F235" s="148" t="s">
        <v>257</v>
      </c>
      <c r="G235" s="454" t="s">
        <v>336</v>
      </c>
      <c r="H235" s="454"/>
      <c r="I235" s="454"/>
      <c r="J235" s="454"/>
      <c r="K235" s="583"/>
      <c r="L235" s="602"/>
    </row>
    <row r="236" spans="1:12" ht="15" customHeight="1" x14ac:dyDescent="0.25">
      <c r="A236" s="564"/>
      <c r="B236" s="568"/>
      <c r="C236" s="614"/>
      <c r="D236" s="745"/>
      <c r="E236" s="448"/>
      <c r="F236" s="148" t="s">
        <v>410</v>
      </c>
      <c r="G236" s="454" t="s">
        <v>411</v>
      </c>
      <c r="H236" s="454"/>
      <c r="I236" s="454"/>
      <c r="J236" s="454"/>
      <c r="K236" s="583"/>
      <c r="L236" s="602"/>
    </row>
    <row r="237" spans="1:12" ht="15" customHeight="1" x14ac:dyDescent="0.25">
      <c r="A237" s="564"/>
      <c r="B237" s="568"/>
      <c r="C237" s="614"/>
      <c r="D237" s="745"/>
      <c r="E237" s="448"/>
      <c r="F237" s="148" t="s">
        <v>412</v>
      </c>
      <c r="G237" s="454" t="s">
        <v>400</v>
      </c>
      <c r="H237" s="454"/>
      <c r="I237" s="454"/>
      <c r="J237" s="454"/>
      <c r="K237" s="583"/>
      <c r="L237" s="602"/>
    </row>
    <row r="238" spans="1:12" ht="15" customHeight="1" x14ac:dyDescent="0.25">
      <c r="A238" s="564"/>
      <c r="B238" s="568"/>
      <c r="C238" s="614"/>
      <c r="D238" s="745"/>
      <c r="E238" s="448"/>
      <c r="F238" s="148" t="s">
        <v>381</v>
      </c>
      <c r="G238" s="454" t="s">
        <v>1296</v>
      </c>
      <c r="H238" s="454"/>
      <c r="I238" s="454"/>
      <c r="J238" s="454"/>
      <c r="K238" s="584">
        <v>5</v>
      </c>
      <c r="L238" s="533">
        <v>38470</v>
      </c>
    </row>
    <row r="239" spans="1:12" ht="15" customHeight="1" x14ac:dyDescent="0.25">
      <c r="A239" s="564"/>
      <c r="B239" s="568"/>
      <c r="C239" s="614"/>
      <c r="D239" s="745"/>
      <c r="E239" s="448"/>
      <c r="F239" s="148" t="s">
        <v>402</v>
      </c>
      <c r="G239" s="454" t="s">
        <v>1297</v>
      </c>
      <c r="H239" s="454"/>
      <c r="I239" s="454"/>
      <c r="J239" s="454"/>
      <c r="K239" s="585"/>
      <c r="L239" s="603" t="e">
        <f>#REF!-#REF!*10%</f>
        <v>#REF!</v>
      </c>
    </row>
    <row r="240" spans="1:12" ht="15" customHeight="1" x14ac:dyDescent="0.25">
      <c r="A240" s="564"/>
      <c r="B240" s="568"/>
      <c r="C240" s="614"/>
      <c r="D240" s="745"/>
      <c r="E240" s="448"/>
      <c r="F240" s="148" t="s">
        <v>403</v>
      </c>
      <c r="G240" s="454" t="s">
        <v>404</v>
      </c>
      <c r="H240" s="454"/>
      <c r="I240" s="454"/>
      <c r="J240" s="454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614"/>
      <c r="D241" s="745"/>
      <c r="E241" s="448"/>
      <c r="F241" s="94" t="s">
        <v>358</v>
      </c>
      <c r="G241" s="454" t="s">
        <v>359</v>
      </c>
      <c r="H241" s="454"/>
      <c r="I241" s="454"/>
      <c r="J241" s="454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614"/>
      <c r="D242" s="745"/>
      <c r="E242" s="448"/>
      <c r="F242" s="148" t="s">
        <v>389</v>
      </c>
      <c r="G242" s="454" t="s">
        <v>390</v>
      </c>
      <c r="H242" s="454"/>
      <c r="I242" s="454"/>
      <c r="J242" s="454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614"/>
      <c r="D243" s="745"/>
      <c r="E243" s="448"/>
      <c r="F243" s="93" t="s">
        <v>704</v>
      </c>
      <c r="G243" s="454" t="s">
        <v>705</v>
      </c>
      <c r="H243" s="454"/>
      <c r="I243" s="454"/>
      <c r="J243" s="454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614"/>
      <c r="D244" s="745"/>
      <c r="E244" s="448"/>
      <c r="F244" s="93" t="s">
        <v>706</v>
      </c>
      <c r="G244" s="454" t="s">
        <v>390</v>
      </c>
      <c r="H244" s="454"/>
      <c r="I244" s="454"/>
      <c r="J244" s="454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614"/>
      <c r="D245" s="745"/>
      <c r="E245" s="448"/>
      <c r="F245" s="93" t="s">
        <v>1271</v>
      </c>
      <c r="G245" s="454" t="s">
        <v>390</v>
      </c>
      <c r="H245" s="454"/>
      <c r="I245" s="454"/>
      <c r="J245" s="454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614"/>
      <c r="D246" s="745"/>
      <c r="E246" s="448"/>
      <c r="F246" s="93" t="s">
        <v>707</v>
      </c>
      <c r="G246" s="454" t="s">
        <v>1270</v>
      </c>
      <c r="H246" s="454"/>
      <c r="I246" s="454"/>
      <c r="J246" s="454"/>
      <c r="K246" s="585"/>
      <c r="L246" s="603" t="e">
        <f>#REF!-#REF!*10%</f>
        <v>#REF!</v>
      </c>
    </row>
    <row r="247" spans="1:12" ht="15" customHeight="1" x14ac:dyDescent="0.25">
      <c r="A247" s="564"/>
      <c r="B247" s="568"/>
      <c r="C247" s="614"/>
      <c r="D247" s="745"/>
      <c r="E247" s="448"/>
      <c r="F247" s="93" t="s">
        <v>708</v>
      </c>
      <c r="G247" s="454" t="s">
        <v>390</v>
      </c>
      <c r="H247" s="454"/>
      <c r="I247" s="454"/>
      <c r="J247" s="454"/>
      <c r="K247" s="585"/>
      <c r="L247" s="603" t="e">
        <f>#REF!-#REF!*10%</f>
        <v>#REF!</v>
      </c>
    </row>
    <row r="248" spans="1:12" ht="15" customHeight="1" x14ac:dyDescent="0.25">
      <c r="A248" s="564"/>
      <c r="B248" s="568"/>
      <c r="C248" s="614"/>
      <c r="D248" s="745"/>
      <c r="E248" s="448"/>
      <c r="F248" s="148" t="s">
        <v>377</v>
      </c>
      <c r="G248" s="454" t="s">
        <v>387</v>
      </c>
      <c r="H248" s="454"/>
      <c r="I248" s="454"/>
      <c r="J248" s="454"/>
      <c r="K248" s="585"/>
      <c r="L248" s="603" t="e">
        <f>#REF!-#REF!*10%</f>
        <v>#REF!</v>
      </c>
    </row>
    <row r="249" spans="1:12" ht="15" customHeight="1" x14ac:dyDescent="0.25">
      <c r="A249" s="564"/>
      <c r="B249" s="568"/>
      <c r="C249" s="614"/>
      <c r="D249" s="745"/>
      <c r="E249" s="448"/>
      <c r="F249" s="148" t="s">
        <v>562</v>
      </c>
      <c r="G249" s="454" t="s">
        <v>1024</v>
      </c>
      <c r="H249" s="454"/>
      <c r="I249" s="454"/>
      <c r="J249" s="454"/>
      <c r="K249" s="585"/>
      <c r="L249" s="603" t="e">
        <f>#REF!-#REF!*10%</f>
        <v>#REF!</v>
      </c>
    </row>
    <row r="250" spans="1:12" ht="15" customHeight="1" x14ac:dyDescent="0.25">
      <c r="A250" s="564"/>
      <c r="B250" s="568"/>
      <c r="C250" s="614"/>
      <c r="D250" s="745"/>
      <c r="E250" s="448"/>
      <c r="F250" s="148" t="s">
        <v>570</v>
      </c>
      <c r="G250" s="454" t="s">
        <v>613</v>
      </c>
      <c r="H250" s="454"/>
      <c r="I250" s="454"/>
      <c r="J250" s="454"/>
      <c r="K250" s="585"/>
      <c r="L250" s="603" t="e">
        <f>#REF!-#REF!*10%</f>
        <v>#REF!</v>
      </c>
    </row>
    <row r="251" spans="1:12" ht="15" customHeight="1" x14ac:dyDescent="0.25">
      <c r="A251" s="564"/>
      <c r="B251" s="568"/>
      <c r="C251" s="614"/>
      <c r="D251" s="745"/>
      <c r="E251" s="448"/>
      <c r="F251" s="167" t="s">
        <v>84</v>
      </c>
      <c r="G251" s="465">
        <v>2.5</v>
      </c>
      <c r="H251" s="465"/>
      <c r="I251" s="465"/>
      <c r="J251" s="465"/>
      <c r="K251" s="585"/>
      <c r="L251" s="603" t="e">
        <f>#REF!-#REF!*10%</f>
        <v>#REF!</v>
      </c>
    </row>
    <row r="252" spans="1:12" ht="15" customHeight="1" x14ac:dyDescent="0.25">
      <c r="A252" s="564"/>
      <c r="B252" s="569"/>
      <c r="C252" s="614"/>
      <c r="D252" s="745"/>
      <c r="E252" s="448"/>
      <c r="F252" s="136" t="s">
        <v>1016</v>
      </c>
      <c r="G252" s="454">
        <v>5</v>
      </c>
      <c r="H252" s="454"/>
      <c r="I252" s="454"/>
      <c r="J252" s="454"/>
      <c r="K252" s="585"/>
      <c r="L252" s="603" t="e">
        <f>#REF!-#REF!*10%</f>
        <v>#REF!</v>
      </c>
    </row>
    <row r="253" spans="1:12" ht="15" customHeight="1" x14ac:dyDescent="0.25">
      <c r="A253" s="564">
        <v>4</v>
      </c>
      <c r="B253" s="567"/>
      <c r="C253" s="614" t="s">
        <v>1068</v>
      </c>
      <c r="D253" s="745"/>
      <c r="E253" s="448"/>
      <c r="F253" s="94" t="s">
        <v>81</v>
      </c>
      <c r="G253" s="454" t="s">
        <v>6</v>
      </c>
      <c r="H253" s="454"/>
      <c r="I253" s="454"/>
      <c r="J253" s="454"/>
      <c r="K253" s="501">
        <v>3</v>
      </c>
      <c r="L253" s="716">
        <v>37067</v>
      </c>
    </row>
    <row r="254" spans="1:12" ht="15" customHeight="1" x14ac:dyDescent="0.25">
      <c r="A254" s="564"/>
      <c r="B254" s="568"/>
      <c r="C254" s="614"/>
      <c r="D254" s="745"/>
      <c r="E254" s="448"/>
      <c r="F254" s="94" t="s">
        <v>80</v>
      </c>
      <c r="G254" s="753">
        <v>100</v>
      </c>
      <c r="H254" s="753"/>
      <c r="I254" s="753"/>
      <c r="J254" s="753"/>
      <c r="K254" s="583"/>
      <c r="L254" s="602"/>
    </row>
    <row r="255" spans="1:12" ht="15" customHeight="1" x14ac:dyDescent="0.25">
      <c r="A255" s="564"/>
      <c r="B255" s="568"/>
      <c r="C255" s="614"/>
      <c r="D255" s="745"/>
      <c r="E255" s="448"/>
      <c r="F255" s="94" t="s">
        <v>8</v>
      </c>
      <c r="G255" s="99">
        <v>3000</v>
      </c>
      <c r="H255" s="321">
        <v>4000</v>
      </c>
      <c r="I255" s="101">
        <v>5000</v>
      </c>
      <c r="J255" s="102">
        <v>6000</v>
      </c>
      <c r="K255" s="583"/>
      <c r="L255" s="602"/>
    </row>
    <row r="256" spans="1:12" ht="15" customHeight="1" x14ac:dyDescent="0.25">
      <c r="A256" s="564"/>
      <c r="B256" s="568"/>
      <c r="C256" s="614"/>
      <c r="D256" s="745"/>
      <c r="E256" s="448"/>
      <c r="F256" s="94" t="s">
        <v>817</v>
      </c>
      <c r="G256" s="99">
        <f>G254*88</f>
        <v>8800</v>
      </c>
      <c r="H256" s="100">
        <f>G254*99</f>
        <v>9900</v>
      </c>
      <c r="I256" s="101">
        <f>G254*110</f>
        <v>11000</v>
      </c>
      <c r="J256" s="102">
        <f>G254*114</f>
        <v>11400</v>
      </c>
      <c r="K256" s="583"/>
      <c r="L256" s="602"/>
    </row>
    <row r="257" spans="1:12" ht="15" customHeight="1" x14ac:dyDescent="0.25">
      <c r="A257" s="564"/>
      <c r="B257" s="568"/>
      <c r="C257" s="614"/>
      <c r="D257" s="745"/>
      <c r="E257" s="448"/>
      <c r="F257" s="94" t="s">
        <v>1269</v>
      </c>
      <c r="G257" s="451">
        <v>0.98</v>
      </c>
      <c r="H257" s="451"/>
      <c r="I257" s="451"/>
      <c r="J257" s="451"/>
      <c r="K257" s="583"/>
      <c r="L257" s="602"/>
    </row>
    <row r="258" spans="1:12" ht="15" customHeight="1" x14ac:dyDescent="0.25">
      <c r="A258" s="564"/>
      <c r="B258" s="568"/>
      <c r="C258" s="614"/>
      <c r="D258" s="745"/>
      <c r="E258" s="448"/>
      <c r="F258" s="93" t="s">
        <v>699</v>
      </c>
      <c r="G258" s="454" t="s">
        <v>700</v>
      </c>
      <c r="H258" s="454"/>
      <c r="I258" s="454"/>
      <c r="J258" s="454"/>
      <c r="K258" s="583"/>
      <c r="L258" s="602"/>
    </row>
    <row r="259" spans="1:12" ht="15" customHeight="1" x14ac:dyDescent="0.25">
      <c r="A259" s="564"/>
      <c r="B259" s="568"/>
      <c r="C259" s="614"/>
      <c r="D259" s="745"/>
      <c r="E259" s="448"/>
      <c r="F259" s="93" t="s">
        <v>1181</v>
      </c>
      <c r="G259" s="462" t="s">
        <v>1179</v>
      </c>
      <c r="H259" s="463"/>
      <c r="I259" s="463"/>
      <c r="J259" s="464"/>
      <c r="K259" s="583"/>
      <c r="L259" s="602"/>
    </row>
    <row r="260" spans="1:12" ht="15" customHeight="1" x14ac:dyDescent="0.25">
      <c r="A260" s="564"/>
      <c r="B260" s="568"/>
      <c r="C260" s="614"/>
      <c r="D260" s="745"/>
      <c r="E260" s="448"/>
      <c r="F260" s="94" t="s">
        <v>83</v>
      </c>
      <c r="G260" s="454">
        <v>65</v>
      </c>
      <c r="H260" s="454"/>
      <c r="I260" s="454"/>
      <c r="J260" s="454"/>
      <c r="K260" s="583"/>
      <c r="L260" s="602"/>
    </row>
    <row r="261" spans="1:12" ht="15" customHeight="1" x14ac:dyDescent="0.25">
      <c r="A261" s="564"/>
      <c r="B261" s="568"/>
      <c r="C261" s="614"/>
      <c r="D261" s="745"/>
      <c r="E261" s="448"/>
      <c r="F261" s="94" t="s">
        <v>396</v>
      </c>
      <c r="G261" s="454" t="s">
        <v>1184</v>
      </c>
      <c r="H261" s="454"/>
      <c r="I261" s="454"/>
      <c r="J261" s="454"/>
      <c r="K261" s="583"/>
      <c r="L261" s="602"/>
    </row>
    <row r="262" spans="1:12" ht="15" customHeight="1" x14ac:dyDescent="0.25">
      <c r="A262" s="564"/>
      <c r="B262" s="568"/>
      <c r="C262" s="614"/>
      <c r="D262" s="745"/>
      <c r="E262" s="448"/>
      <c r="F262" s="94" t="s">
        <v>1028</v>
      </c>
      <c r="G262" s="454" t="s">
        <v>912</v>
      </c>
      <c r="H262" s="454"/>
      <c r="I262" s="454"/>
      <c r="J262" s="454"/>
      <c r="K262" s="583"/>
      <c r="L262" s="602"/>
    </row>
    <row r="263" spans="1:12" ht="15" customHeight="1" x14ac:dyDescent="0.25">
      <c r="A263" s="564"/>
      <c r="B263" s="568"/>
      <c r="C263" s="614"/>
      <c r="D263" s="745"/>
      <c r="E263" s="448"/>
      <c r="F263" s="94" t="s">
        <v>1038</v>
      </c>
      <c r="G263" s="454" t="s">
        <v>1089</v>
      </c>
      <c r="H263" s="454"/>
      <c r="I263" s="454"/>
      <c r="J263" s="454"/>
      <c r="K263" s="583"/>
      <c r="L263" s="602"/>
    </row>
    <row r="264" spans="1:12" ht="15" customHeight="1" x14ac:dyDescent="0.25">
      <c r="A264" s="564"/>
      <c r="B264" s="568"/>
      <c r="C264" s="614"/>
      <c r="D264" s="745"/>
      <c r="E264" s="448"/>
      <c r="F264" s="148" t="s">
        <v>379</v>
      </c>
      <c r="G264" s="454" t="s">
        <v>399</v>
      </c>
      <c r="H264" s="454"/>
      <c r="I264" s="454"/>
      <c r="J264" s="454"/>
      <c r="K264" s="583"/>
      <c r="L264" s="602"/>
    </row>
    <row r="265" spans="1:12" ht="15" customHeight="1" x14ac:dyDescent="0.25">
      <c r="A265" s="564"/>
      <c r="B265" s="568"/>
      <c r="C265" s="614"/>
      <c r="D265" s="745"/>
      <c r="E265" s="448"/>
      <c r="F265" s="93" t="s">
        <v>701</v>
      </c>
      <c r="G265" s="454">
        <v>100000</v>
      </c>
      <c r="H265" s="454"/>
      <c r="I265" s="454"/>
      <c r="J265" s="454"/>
      <c r="K265" s="583"/>
      <c r="L265" s="602"/>
    </row>
    <row r="266" spans="1:12" ht="15" customHeight="1" x14ac:dyDescent="0.25">
      <c r="A266" s="564"/>
      <c r="B266" s="568"/>
      <c r="C266" s="614"/>
      <c r="D266" s="745"/>
      <c r="E266" s="448"/>
      <c r="F266" s="148" t="s">
        <v>257</v>
      </c>
      <c r="G266" s="454" t="s">
        <v>336</v>
      </c>
      <c r="H266" s="454"/>
      <c r="I266" s="454"/>
      <c r="J266" s="454"/>
      <c r="K266" s="583"/>
      <c r="L266" s="602"/>
    </row>
    <row r="267" spans="1:12" ht="15" customHeight="1" x14ac:dyDescent="0.25">
      <c r="A267" s="564"/>
      <c r="B267" s="568"/>
      <c r="C267" s="614"/>
      <c r="D267" s="745"/>
      <c r="E267" s="448"/>
      <c r="F267" s="148" t="s">
        <v>410</v>
      </c>
      <c r="G267" s="454" t="s">
        <v>411</v>
      </c>
      <c r="H267" s="454"/>
      <c r="I267" s="454"/>
      <c r="J267" s="454"/>
      <c r="K267" s="583"/>
      <c r="L267" s="602"/>
    </row>
    <row r="268" spans="1:12" ht="15" customHeight="1" x14ac:dyDescent="0.25">
      <c r="A268" s="564"/>
      <c r="B268" s="568"/>
      <c r="C268" s="614"/>
      <c r="D268" s="745"/>
      <c r="E268" s="448"/>
      <c r="F268" s="148" t="s">
        <v>412</v>
      </c>
      <c r="G268" s="454" t="s">
        <v>400</v>
      </c>
      <c r="H268" s="454"/>
      <c r="I268" s="454"/>
      <c r="J268" s="454"/>
      <c r="K268" s="583"/>
      <c r="L268" s="602"/>
    </row>
    <row r="269" spans="1:12" ht="15" customHeight="1" x14ac:dyDescent="0.25">
      <c r="A269" s="564"/>
      <c r="B269" s="568"/>
      <c r="C269" s="614"/>
      <c r="D269" s="745"/>
      <c r="E269" s="448"/>
      <c r="F269" s="148" t="s">
        <v>381</v>
      </c>
      <c r="G269" s="454" t="s">
        <v>1296</v>
      </c>
      <c r="H269" s="454"/>
      <c r="I269" s="454"/>
      <c r="J269" s="454"/>
      <c r="K269" s="584">
        <v>5</v>
      </c>
      <c r="L269" s="533">
        <v>39662</v>
      </c>
    </row>
    <row r="270" spans="1:12" ht="15" customHeight="1" x14ac:dyDescent="0.25">
      <c r="A270" s="564"/>
      <c r="B270" s="568"/>
      <c r="C270" s="614"/>
      <c r="D270" s="745"/>
      <c r="E270" s="448"/>
      <c r="F270" s="148" t="s">
        <v>402</v>
      </c>
      <c r="G270" s="454" t="s">
        <v>1297</v>
      </c>
      <c r="H270" s="454"/>
      <c r="I270" s="454"/>
      <c r="J270" s="454"/>
      <c r="K270" s="585"/>
      <c r="L270" s="603" t="e">
        <f>#REF!-#REF!*10%</f>
        <v>#REF!</v>
      </c>
    </row>
    <row r="271" spans="1:12" ht="15" customHeight="1" x14ac:dyDescent="0.25">
      <c r="A271" s="564"/>
      <c r="B271" s="568"/>
      <c r="C271" s="614"/>
      <c r="D271" s="745"/>
      <c r="E271" s="448"/>
      <c r="F271" s="148" t="s">
        <v>403</v>
      </c>
      <c r="G271" s="454" t="s">
        <v>404</v>
      </c>
      <c r="H271" s="454"/>
      <c r="I271" s="454"/>
      <c r="J271" s="454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614"/>
      <c r="D272" s="745"/>
      <c r="E272" s="448"/>
      <c r="F272" s="94" t="s">
        <v>358</v>
      </c>
      <c r="G272" s="454" t="s">
        <v>359</v>
      </c>
      <c r="H272" s="454"/>
      <c r="I272" s="454"/>
      <c r="J272" s="454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614"/>
      <c r="D273" s="745"/>
      <c r="E273" s="448"/>
      <c r="F273" s="148" t="s">
        <v>389</v>
      </c>
      <c r="G273" s="454" t="s">
        <v>390</v>
      </c>
      <c r="H273" s="454"/>
      <c r="I273" s="454"/>
      <c r="J273" s="454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614"/>
      <c r="D274" s="745"/>
      <c r="E274" s="448"/>
      <c r="F274" s="93" t="s">
        <v>704</v>
      </c>
      <c r="G274" s="454" t="s">
        <v>705</v>
      </c>
      <c r="H274" s="454"/>
      <c r="I274" s="454"/>
      <c r="J274" s="454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614"/>
      <c r="D275" s="745"/>
      <c r="E275" s="448"/>
      <c r="F275" s="93" t="s">
        <v>706</v>
      </c>
      <c r="G275" s="454" t="s">
        <v>390</v>
      </c>
      <c r="H275" s="454"/>
      <c r="I275" s="454"/>
      <c r="J275" s="454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614"/>
      <c r="D276" s="745"/>
      <c r="E276" s="448"/>
      <c r="F276" s="93" t="s">
        <v>1271</v>
      </c>
      <c r="G276" s="454" t="s">
        <v>390</v>
      </c>
      <c r="H276" s="454"/>
      <c r="I276" s="454"/>
      <c r="J276" s="454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614"/>
      <c r="D277" s="745"/>
      <c r="E277" s="448"/>
      <c r="F277" s="93" t="s">
        <v>707</v>
      </c>
      <c r="G277" s="454" t="s">
        <v>911</v>
      </c>
      <c r="H277" s="454"/>
      <c r="I277" s="454"/>
      <c r="J277" s="454"/>
      <c r="K277" s="585"/>
      <c r="L277" s="603" t="e">
        <f>#REF!-#REF!*10%</f>
        <v>#REF!</v>
      </c>
    </row>
    <row r="278" spans="1:12" ht="15" customHeight="1" x14ac:dyDescent="0.25">
      <c r="A278" s="564"/>
      <c r="B278" s="568"/>
      <c r="C278" s="614"/>
      <c r="D278" s="745"/>
      <c r="E278" s="448"/>
      <c r="F278" s="93" t="s">
        <v>708</v>
      </c>
      <c r="G278" s="454" t="s">
        <v>390</v>
      </c>
      <c r="H278" s="454"/>
      <c r="I278" s="454"/>
      <c r="J278" s="454"/>
      <c r="K278" s="585"/>
      <c r="L278" s="603" t="e">
        <f>#REF!-#REF!*10%</f>
        <v>#REF!</v>
      </c>
    </row>
    <row r="279" spans="1:12" ht="15" customHeight="1" x14ac:dyDescent="0.25">
      <c r="A279" s="564"/>
      <c r="B279" s="568"/>
      <c r="C279" s="614"/>
      <c r="D279" s="745"/>
      <c r="E279" s="448"/>
      <c r="F279" s="148" t="s">
        <v>377</v>
      </c>
      <c r="G279" s="454" t="s">
        <v>387</v>
      </c>
      <c r="H279" s="454"/>
      <c r="I279" s="454"/>
      <c r="J279" s="454"/>
      <c r="K279" s="585"/>
      <c r="L279" s="603" t="e">
        <f>#REF!-#REF!*10%</f>
        <v>#REF!</v>
      </c>
    </row>
    <row r="280" spans="1:12" ht="15" customHeight="1" x14ac:dyDescent="0.25">
      <c r="A280" s="564"/>
      <c r="B280" s="568"/>
      <c r="C280" s="614"/>
      <c r="D280" s="745"/>
      <c r="E280" s="448"/>
      <c r="F280" s="148" t="s">
        <v>562</v>
      </c>
      <c r="G280" s="454" t="s">
        <v>1024</v>
      </c>
      <c r="H280" s="454"/>
      <c r="I280" s="454"/>
      <c r="J280" s="454"/>
      <c r="K280" s="585"/>
      <c r="L280" s="603" t="e">
        <f>#REF!-#REF!*10%</f>
        <v>#REF!</v>
      </c>
    </row>
    <row r="281" spans="1:12" ht="15" customHeight="1" x14ac:dyDescent="0.25">
      <c r="A281" s="564"/>
      <c r="B281" s="568"/>
      <c r="C281" s="614"/>
      <c r="D281" s="745"/>
      <c r="E281" s="448"/>
      <c r="F281" s="148" t="s">
        <v>570</v>
      </c>
      <c r="G281" s="454" t="s">
        <v>613</v>
      </c>
      <c r="H281" s="454"/>
      <c r="I281" s="454"/>
      <c r="J281" s="454"/>
      <c r="K281" s="585"/>
      <c r="L281" s="603" t="e">
        <f>#REF!-#REF!*10%</f>
        <v>#REF!</v>
      </c>
    </row>
    <row r="282" spans="1:12" ht="15" customHeight="1" x14ac:dyDescent="0.25">
      <c r="A282" s="564"/>
      <c r="B282" s="568"/>
      <c r="C282" s="614"/>
      <c r="D282" s="745"/>
      <c r="E282" s="448"/>
      <c r="F282" s="167" t="s">
        <v>84</v>
      </c>
      <c r="G282" s="465">
        <v>2.5</v>
      </c>
      <c r="H282" s="465"/>
      <c r="I282" s="465"/>
      <c r="J282" s="465"/>
      <c r="K282" s="585"/>
      <c r="L282" s="603" t="e">
        <f>#REF!-#REF!*10%</f>
        <v>#REF!</v>
      </c>
    </row>
    <row r="283" spans="1:12" ht="15" customHeight="1" x14ac:dyDescent="0.25">
      <c r="A283" s="564"/>
      <c r="B283" s="569"/>
      <c r="C283" s="614"/>
      <c r="D283" s="745"/>
      <c r="E283" s="448"/>
      <c r="F283" s="136" t="s">
        <v>1016</v>
      </c>
      <c r="G283" s="454">
        <v>5</v>
      </c>
      <c r="H283" s="454"/>
      <c r="I283" s="454"/>
      <c r="J283" s="454"/>
      <c r="K283" s="585"/>
      <c r="L283" s="603" t="e">
        <f>#REF!-#REF!*10%</f>
        <v>#REF!</v>
      </c>
    </row>
    <row r="284" spans="1:12" ht="15" customHeight="1" x14ac:dyDescent="0.25">
      <c r="A284" s="564">
        <v>5</v>
      </c>
      <c r="B284" s="567"/>
      <c r="C284" s="614" t="s">
        <v>1069</v>
      </c>
      <c r="D284" s="745"/>
      <c r="E284" s="448"/>
      <c r="F284" s="94" t="s">
        <v>81</v>
      </c>
      <c r="G284" s="454" t="s">
        <v>6</v>
      </c>
      <c r="H284" s="454"/>
      <c r="I284" s="454"/>
      <c r="J284" s="454"/>
      <c r="K284" s="501">
        <v>3</v>
      </c>
      <c r="L284" s="716">
        <v>38740</v>
      </c>
    </row>
    <row r="285" spans="1:12" ht="15" customHeight="1" x14ac:dyDescent="0.25">
      <c r="A285" s="564"/>
      <c r="B285" s="568"/>
      <c r="C285" s="614"/>
      <c r="D285" s="745"/>
      <c r="E285" s="448"/>
      <c r="F285" s="94" t="s">
        <v>80</v>
      </c>
      <c r="G285" s="753">
        <v>120</v>
      </c>
      <c r="H285" s="753"/>
      <c r="I285" s="753"/>
      <c r="J285" s="753"/>
      <c r="K285" s="583"/>
      <c r="L285" s="602"/>
    </row>
    <row r="286" spans="1:12" ht="15" customHeight="1" x14ac:dyDescent="0.25">
      <c r="A286" s="564"/>
      <c r="B286" s="568"/>
      <c r="C286" s="614"/>
      <c r="D286" s="745"/>
      <c r="E286" s="448"/>
      <c r="F286" s="94" t="s">
        <v>8</v>
      </c>
      <c r="G286" s="99">
        <v>3000</v>
      </c>
      <c r="H286" s="100">
        <v>4000</v>
      </c>
      <c r="I286" s="101">
        <v>5000</v>
      </c>
      <c r="J286" s="102">
        <v>6000</v>
      </c>
      <c r="K286" s="583"/>
      <c r="L286" s="602"/>
    </row>
    <row r="287" spans="1:12" ht="15" customHeight="1" x14ac:dyDescent="0.25">
      <c r="A287" s="564"/>
      <c r="B287" s="568"/>
      <c r="C287" s="614"/>
      <c r="D287" s="745"/>
      <c r="E287" s="448"/>
      <c r="F287" s="94" t="s">
        <v>817</v>
      </c>
      <c r="G287" s="99">
        <f>G285*88</f>
        <v>10560</v>
      </c>
      <c r="H287" s="100">
        <f>G285*99</f>
        <v>11880</v>
      </c>
      <c r="I287" s="101">
        <f>G285*110</f>
        <v>13200</v>
      </c>
      <c r="J287" s="102">
        <f>G285*114</f>
        <v>13680</v>
      </c>
      <c r="K287" s="583"/>
      <c r="L287" s="602"/>
    </row>
    <row r="288" spans="1:12" ht="15" customHeight="1" x14ac:dyDescent="0.25">
      <c r="A288" s="564"/>
      <c r="B288" s="568"/>
      <c r="C288" s="614"/>
      <c r="D288" s="745"/>
      <c r="E288" s="448"/>
      <c r="F288" s="94" t="s">
        <v>1269</v>
      </c>
      <c r="G288" s="451">
        <v>0.98</v>
      </c>
      <c r="H288" s="451"/>
      <c r="I288" s="451"/>
      <c r="J288" s="451"/>
      <c r="K288" s="583"/>
      <c r="L288" s="602"/>
    </row>
    <row r="289" spans="1:12" ht="15" customHeight="1" x14ac:dyDescent="0.25">
      <c r="A289" s="564"/>
      <c r="B289" s="568"/>
      <c r="C289" s="614"/>
      <c r="D289" s="745"/>
      <c r="E289" s="448"/>
      <c r="F289" s="93" t="s">
        <v>699</v>
      </c>
      <c r="G289" s="454" t="s">
        <v>700</v>
      </c>
      <c r="H289" s="454"/>
      <c r="I289" s="454"/>
      <c r="J289" s="454"/>
      <c r="K289" s="583"/>
      <c r="L289" s="602"/>
    </row>
    <row r="290" spans="1:12" ht="15" customHeight="1" x14ac:dyDescent="0.25">
      <c r="A290" s="564"/>
      <c r="B290" s="568"/>
      <c r="C290" s="614"/>
      <c r="D290" s="745"/>
      <c r="E290" s="448"/>
      <c r="F290" s="93" t="s">
        <v>1181</v>
      </c>
      <c r="G290" s="462" t="s">
        <v>1179</v>
      </c>
      <c r="H290" s="463"/>
      <c r="I290" s="463"/>
      <c r="J290" s="464"/>
      <c r="K290" s="583"/>
      <c r="L290" s="602"/>
    </row>
    <row r="291" spans="1:12" ht="15" customHeight="1" x14ac:dyDescent="0.25">
      <c r="A291" s="564"/>
      <c r="B291" s="568"/>
      <c r="C291" s="614"/>
      <c r="D291" s="745"/>
      <c r="E291" s="448"/>
      <c r="F291" s="94" t="s">
        <v>83</v>
      </c>
      <c r="G291" s="454">
        <v>65</v>
      </c>
      <c r="H291" s="454"/>
      <c r="I291" s="454"/>
      <c r="J291" s="454"/>
      <c r="K291" s="583"/>
      <c r="L291" s="602"/>
    </row>
    <row r="292" spans="1:12" ht="15" customHeight="1" x14ac:dyDescent="0.25">
      <c r="A292" s="564"/>
      <c r="B292" s="568"/>
      <c r="C292" s="614"/>
      <c r="D292" s="745"/>
      <c r="E292" s="448"/>
      <c r="F292" s="94" t="s">
        <v>396</v>
      </c>
      <c r="G292" s="454" t="s">
        <v>1184</v>
      </c>
      <c r="H292" s="454"/>
      <c r="I292" s="454"/>
      <c r="J292" s="454"/>
      <c r="K292" s="583"/>
      <c r="L292" s="602"/>
    </row>
    <row r="293" spans="1:12" ht="15" customHeight="1" x14ac:dyDescent="0.25">
      <c r="A293" s="564"/>
      <c r="B293" s="568"/>
      <c r="C293" s="614"/>
      <c r="D293" s="745"/>
      <c r="E293" s="448"/>
      <c r="F293" s="94" t="s">
        <v>1028</v>
      </c>
      <c r="G293" s="454" t="s">
        <v>912</v>
      </c>
      <c r="H293" s="454"/>
      <c r="I293" s="454"/>
      <c r="J293" s="454"/>
      <c r="K293" s="583"/>
      <c r="L293" s="602"/>
    </row>
    <row r="294" spans="1:12" ht="15" customHeight="1" x14ac:dyDescent="0.25">
      <c r="A294" s="564"/>
      <c r="B294" s="568"/>
      <c r="C294" s="614"/>
      <c r="D294" s="745"/>
      <c r="E294" s="448"/>
      <c r="F294" s="94" t="s">
        <v>1038</v>
      </c>
      <c r="G294" s="454" t="s">
        <v>1089</v>
      </c>
      <c r="H294" s="454"/>
      <c r="I294" s="454"/>
      <c r="J294" s="454"/>
      <c r="K294" s="583"/>
      <c r="L294" s="602"/>
    </row>
    <row r="295" spans="1:12" ht="15" customHeight="1" x14ac:dyDescent="0.25">
      <c r="A295" s="564"/>
      <c r="B295" s="568"/>
      <c r="C295" s="614"/>
      <c r="D295" s="745"/>
      <c r="E295" s="448"/>
      <c r="F295" s="148" t="s">
        <v>379</v>
      </c>
      <c r="G295" s="454" t="s">
        <v>399</v>
      </c>
      <c r="H295" s="454"/>
      <c r="I295" s="454"/>
      <c r="J295" s="454"/>
      <c r="K295" s="583"/>
      <c r="L295" s="602"/>
    </row>
    <row r="296" spans="1:12" ht="15" customHeight="1" x14ac:dyDescent="0.25">
      <c r="A296" s="564"/>
      <c r="B296" s="568"/>
      <c r="C296" s="614"/>
      <c r="D296" s="745"/>
      <c r="E296" s="448"/>
      <c r="F296" s="93" t="s">
        <v>701</v>
      </c>
      <c r="G296" s="454">
        <v>100000</v>
      </c>
      <c r="H296" s="454"/>
      <c r="I296" s="454"/>
      <c r="J296" s="454"/>
      <c r="K296" s="583"/>
      <c r="L296" s="602"/>
    </row>
    <row r="297" spans="1:12" ht="15" customHeight="1" x14ac:dyDescent="0.25">
      <c r="A297" s="564"/>
      <c r="B297" s="568"/>
      <c r="C297" s="614"/>
      <c r="D297" s="745"/>
      <c r="E297" s="448"/>
      <c r="F297" s="148" t="s">
        <v>257</v>
      </c>
      <c r="G297" s="454" t="s">
        <v>336</v>
      </c>
      <c r="H297" s="454"/>
      <c r="I297" s="454"/>
      <c r="J297" s="454"/>
      <c r="K297" s="583"/>
      <c r="L297" s="602"/>
    </row>
    <row r="298" spans="1:12" ht="15" customHeight="1" x14ac:dyDescent="0.25">
      <c r="A298" s="564"/>
      <c r="B298" s="568"/>
      <c r="C298" s="614"/>
      <c r="D298" s="745"/>
      <c r="E298" s="448"/>
      <c r="F298" s="148" t="s">
        <v>410</v>
      </c>
      <c r="G298" s="454" t="s">
        <v>411</v>
      </c>
      <c r="H298" s="454"/>
      <c r="I298" s="454"/>
      <c r="J298" s="454"/>
      <c r="K298" s="583"/>
      <c r="L298" s="602"/>
    </row>
    <row r="299" spans="1:12" ht="15" customHeight="1" x14ac:dyDescent="0.25">
      <c r="A299" s="564"/>
      <c r="B299" s="568"/>
      <c r="C299" s="614"/>
      <c r="D299" s="745"/>
      <c r="E299" s="448"/>
      <c r="F299" s="148" t="s">
        <v>412</v>
      </c>
      <c r="G299" s="454" t="s">
        <v>400</v>
      </c>
      <c r="H299" s="454"/>
      <c r="I299" s="454"/>
      <c r="J299" s="454"/>
      <c r="K299" s="583"/>
      <c r="L299" s="602"/>
    </row>
    <row r="300" spans="1:12" ht="15" customHeight="1" x14ac:dyDescent="0.25">
      <c r="A300" s="564"/>
      <c r="B300" s="568"/>
      <c r="C300" s="614"/>
      <c r="D300" s="745"/>
      <c r="E300" s="448"/>
      <c r="F300" s="148" t="s">
        <v>381</v>
      </c>
      <c r="G300" s="454" t="s">
        <v>1296</v>
      </c>
      <c r="H300" s="454"/>
      <c r="I300" s="454"/>
      <c r="J300" s="454"/>
      <c r="K300" s="584">
        <v>5</v>
      </c>
      <c r="L300" s="533">
        <v>41451</v>
      </c>
    </row>
    <row r="301" spans="1:12" ht="15" customHeight="1" x14ac:dyDescent="0.25">
      <c r="A301" s="564"/>
      <c r="B301" s="568"/>
      <c r="C301" s="614"/>
      <c r="D301" s="745"/>
      <c r="E301" s="448"/>
      <c r="F301" s="148" t="s">
        <v>402</v>
      </c>
      <c r="G301" s="454" t="s">
        <v>1297</v>
      </c>
      <c r="H301" s="454"/>
      <c r="I301" s="454"/>
      <c r="J301" s="454"/>
      <c r="K301" s="585"/>
      <c r="L301" s="603" t="e">
        <f>#REF!-#REF!*10%</f>
        <v>#REF!</v>
      </c>
    </row>
    <row r="302" spans="1:12" ht="15" customHeight="1" x14ac:dyDescent="0.25">
      <c r="A302" s="564"/>
      <c r="B302" s="568"/>
      <c r="C302" s="614"/>
      <c r="D302" s="745"/>
      <c r="E302" s="448"/>
      <c r="F302" s="148" t="s">
        <v>403</v>
      </c>
      <c r="G302" s="454" t="s">
        <v>404</v>
      </c>
      <c r="H302" s="454"/>
      <c r="I302" s="454"/>
      <c r="J302" s="454"/>
      <c r="K302" s="585"/>
      <c r="L302" s="603" t="e">
        <f>#REF!-#REF!*10%</f>
        <v>#REF!</v>
      </c>
    </row>
    <row r="303" spans="1:12" ht="15" customHeight="1" x14ac:dyDescent="0.25">
      <c r="A303" s="564"/>
      <c r="B303" s="568"/>
      <c r="C303" s="614"/>
      <c r="D303" s="745"/>
      <c r="E303" s="448"/>
      <c r="F303" s="94" t="s">
        <v>358</v>
      </c>
      <c r="G303" s="454" t="s">
        <v>359</v>
      </c>
      <c r="H303" s="454"/>
      <c r="I303" s="454"/>
      <c r="J303" s="454"/>
      <c r="K303" s="585"/>
      <c r="L303" s="603" t="e">
        <f>#REF!-#REF!*10%</f>
        <v>#REF!</v>
      </c>
    </row>
    <row r="304" spans="1:12" ht="15" customHeight="1" x14ac:dyDescent="0.25">
      <c r="A304" s="564"/>
      <c r="B304" s="568"/>
      <c r="C304" s="614"/>
      <c r="D304" s="745"/>
      <c r="E304" s="448"/>
      <c r="F304" s="148" t="s">
        <v>389</v>
      </c>
      <c r="G304" s="454" t="s">
        <v>390</v>
      </c>
      <c r="H304" s="454"/>
      <c r="I304" s="454"/>
      <c r="J304" s="454"/>
      <c r="K304" s="585"/>
      <c r="L304" s="603" t="e">
        <f>#REF!-#REF!*10%</f>
        <v>#REF!</v>
      </c>
    </row>
    <row r="305" spans="1:12" ht="15" customHeight="1" x14ac:dyDescent="0.25">
      <c r="A305" s="564"/>
      <c r="B305" s="568"/>
      <c r="C305" s="614"/>
      <c r="D305" s="745"/>
      <c r="E305" s="448"/>
      <c r="F305" s="93" t="s">
        <v>704</v>
      </c>
      <c r="G305" s="454" t="s">
        <v>705</v>
      </c>
      <c r="H305" s="454"/>
      <c r="I305" s="454"/>
      <c r="J305" s="454"/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614"/>
      <c r="D306" s="745"/>
      <c r="E306" s="448"/>
      <c r="F306" s="93" t="s">
        <v>706</v>
      </c>
      <c r="G306" s="454" t="s">
        <v>390</v>
      </c>
      <c r="H306" s="454"/>
      <c r="I306" s="454"/>
      <c r="J306" s="454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614"/>
      <c r="D307" s="745"/>
      <c r="E307" s="448"/>
      <c r="F307" s="93" t="s">
        <v>1271</v>
      </c>
      <c r="G307" s="454" t="s">
        <v>390</v>
      </c>
      <c r="H307" s="454"/>
      <c r="I307" s="454"/>
      <c r="J307" s="454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614"/>
      <c r="D308" s="745"/>
      <c r="E308" s="448"/>
      <c r="F308" s="93" t="s">
        <v>707</v>
      </c>
      <c r="G308" s="454" t="s">
        <v>911</v>
      </c>
      <c r="H308" s="454"/>
      <c r="I308" s="454"/>
      <c r="J308" s="454"/>
      <c r="K308" s="585"/>
      <c r="L308" s="603" t="e">
        <f>#REF!-#REF!*10%</f>
        <v>#REF!</v>
      </c>
    </row>
    <row r="309" spans="1:12" ht="15" customHeight="1" x14ac:dyDescent="0.25">
      <c r="A309" s="564"/>
      <c r="B309" s="568"/>
      <c r="C309" s="614"/>
      <c r="D309" s="745"/>
      <c r="E309" s="448"/>
      <c r="F309" s="93" t="s">
        <v>708</v>
      </c>
      <c r="G309" s="454" t="s">
        <v>390</v>
      </c>
      <c r="H309" s="454"/>
      <c r="I309" s="454"/>
      <c r="J309" s="454"/>
      <c r="K309" s="585"/>
      <c r="L309" s="603" t="e">
        <f>#REF!-#REF!*10%</f>
        <v>#REF!</v>
      </c>
    </row>
    <row r="310" spans="1:12" ht="15" customHeight="1" x14ac:dyDescent="0.25">
      <c r="A310" s="564"/>
      <c r="B310" s="568"/>
      <c r="C310" s="614"/>
      <c r="D310" s="745"/>
      <c r="E310" s="448"/>
      <c r="F310" s="148" t="s">
        <v>377</v>
      </c>
      <c r="G310" s="454" t="s">
        <v>387</v>
      </c>
      <c r="H310" s="454"/>
      <c r="I310" s="454"/>
      <c r="J310" s="454"/>
      <c r="K310" s="585"/>
      <c r="L310" s="603" t="e">
        <f>#REF!-#REF!*10%</f>
        <v>#REF!</v>
      </c>
    </row>
    <row r="311" spans="1:12" ht="15" customHeight="1" x14ac:dyDescent="0.25">
      <c r="A311" s="564"/>
      <c r="B311" s="568"/>
      <c r="C311" s="614"/>
      <c r="D311" s="745"/>
      <c r="E311" s="448"/>
      <c r="F311" s="148" t="s">
        <v>562</v>
      </c>
      <c r="G311" s="454" t="s">
        <v>1024</v>
      </c>
      <c r="H311" s="454"/>
      <c r="I311" s="454"/>
      <c r="J311" s="454"/>
      <c r="K311" s="585"/>
      <c r="L311" s="603" t="e">
        <f>#REF!-#REF!*10%</f>
        <v>#REF!</v>
      </c>
    </row>
    <row r="312" spans="1:12" ht="15" customHeight="1" x14ac:dyDescent="0.25">
      <c r="A312" s="564"/>
      <c r="B312" s="568"/>
      <c r="C312" s="614"/>
      <c r="D312" s="745"/>
      <c r="E312" s="448"/>
      <c r="F312" s="148" t="s">
        <v>570</v>
      </c>
      <c r="G312" s="454" t="s">
        <v>613</v>
      </c>
      <c r="H312" s="454"/>
      <c r="I312" s="454"/>
      <c r="J312" s="454"/>
      <c r="K312" s="585"/>
      <c r="L312" s="603" t="e">
        <f>#REF!-#REF!*10%</f>
        <v>#REF!</v>
      </c>
    </row>
    <row r="313" spans="1:12" ht="15" customHeight="1" x14ac:dyDescent="0.25">
      <c r="A313" s="564"/>
      <c r="B313" s="568"/>
      <c r="C313" s="614"/>
      <c r="D313" s="745"/>
      <c r="E313" s="448"/>
      <c r="F313" s="167" t="s">
        <v>84</v>
      </c>
      <c r="G313" s="465">
        <v>2.5</v>
      </c>
      <c r="H313" s="465"/>
      <c r="I313" s="465"/>
      <c r="J313" s="465"/>
      <c r="K313" s="585"/>
      <c r="L313" s="603" t="e">
        <f>#REF!-#REF!*10%</f>
        <v>#REF!</v>
      </c>
    </row>
    <row r="314" spans="1:12" ht="15" customHeight="1" x14ac:dyDescent="0.25">
      <c r="A314" s="567"/>
      <c r="B314" s="568"/>
      <c r="C314" s="608"/>
      <c r="D314" s="752"/>
      <c r="E314" s="459"/>
      <c r="F314" s="410" t="s">
        <v>1016</v>
      </c>
      <c r="G314" s="492">
        <v>5</v>
      </c>
      <c r="H314" s="492"/>
      <c r="I314" s="492"/>
      <c r="J314" s="492"/>
      <c r="K314" s="720"/>
      <c r="L314" s="721" t="e">
        <f>#REF!-#REF!*10%</f>
        <v>#REF!</v>
      </c>
    </row>
    <row r="315" spans="1:12" ht="27.75" customHeight="1" x14ac:dyDescent="0.25">
      <c r="A315" s="519" t="s">
        <v>1070</v>
      </c>
      <c r="B315" s="519"/>
      <c r="C315" s="519"/>
      <c r="D315" s="519"/>
      <c r="E315" s="519"/>
      <c r="F315" s="519"/>
      <c r="G315" s="519"/>
      <c r="H315" s="519"/>
      <c r="I315" s="519"/>
      <c r="J315" s="519"/>
      <c r="K315" s="519"/>
      <c r="L315" s="519"/>
    </row>
    <row r="316" spans="1:12" ht="15" customHeight="1" x14ac:dyDescent="0.25">
      <c r="A316" s="569">
        <v>1</v>
      </c>
      <c r="B316" s="568"/>
      <c r="C316" s="610" t="s">
        <v>1071</v>
      </c>
      <c r="D316" s="746"/>
      <c r="E316" s="460"/>
      <c r="F316" s="408" t="s">
        <v>81</v>
      </c>
      <c r="G316" s="484" t="s">
        <v>6</v>
      </c>
      <c r="H316" s="484"/>
      <c r="I316" s="484"/>
      <c r="J316" s="484"/>
      <c r="K316" s="713">
        <v>3</v>
      </c>
      <c r="L316" s="439">
        <v>47938</v>
      </c>
    </row>
    <row r="317" spans="1:12" ht="15" customHeight="1" x14ac:dyDescent="0.25">
      <c r="A317" s="564"/>
      <c r="B317" s="568"/>
      <c r="C317" s="614"/>
      <c r="D317" s="745"/>
      <c r="E317" s="448"/>
      <c r="F317" s="94" t="s">
        <v>80</v>
      </c>
      <c r="G317" s="753">
        <v>60</v>
      </c>
      <c r="H317" s="753"/>
      <c r="I317" s="753"/>
      <c r="J317" s="753"/>
      <c r="K317" s="583"/>
      <c r="L317" s="602"/>
    </row>
    <row r="318" spans="1:12" ht="15" customHeight="1" x14ac:dyDescent="0.25">
      <c r="A318" s="564"/>
      <c r="B318" s="568"/>
      <c r="C318" s="614"/>
      <c r="D318" s="745"/>
      <c r="E318" s="448"/>
      <c r="F318" s="94" t="s">
        <v>8</v>
      </c>
      <c r="G318" s="99">
        <v>3000</v>
      </c>
      <c r="H318" s="100">
        <v>4000</v>
      </c>
      <c r="I318" s="101">
        <v>5000</v>
      </c>
      <c r="J318" s="102">
        <v>6000</v>
      </c>
      <c r="K318" s="583"/>
      <c r="L318" s="602"/>
    </row>
    <row r="319" spans="1:12" ht="15" customHeight="1" x14ac:dyDescent="0.25">
      <c r="A319" s="564"/>
      <c r="B319" s="568"/>
      <c r="C319" s="614"/>
      <c r="D319" s="745"/>
      <c r="E319" s="448"/>
      <c r="F319" s="94" t="s">
        <v>817</v>
      </c>
      <c r="G319" s="99">
        <f>G317*88</f>
        <v>5280</v>
      </c>
      <c r="H319" s="100">
        <f>G317*99</f>
        <v>5940</v>
      </c>
      <c r="I319" s="101">
        <f>G317*110</f>
        <v>6600</v>
      </c>
      <c r="J319" s="102">
        <f>G317*114</f>
        <v>6840</v>
      </c>
      <c r="K319" s="583"/>
      <c r="L319" s="602"/>
    </row>
    <row r="320" spans="1:12" ht="15" customHeight="1" x14ac:dyDescent="0.25">
      <c r="A320" s="564"/>
      <c r="B320" s="568"/>
      <c r="C320" s="614"/>
      <c r="D320" s="745"/>
      <c r="E320" s="448"/>
      <c r="F320" s="94" t="s">
        <v>1269</v>
      </c>
      <c r="G320" s="451">
        <v>0.98</v>
      </c>
      <c r="H320" s="451"/>
      <c r="I320" s="451"/>
      <c r="J320" s="451"/>
      <c r="K320" s="583"/>
      <c r="L320" s="602"/>
    </row>
    <row r="321" spans="1:12" ht="15" customHeight="1" x14ac:dyDescent="0.25">
      <c r="A321" s="564"/>
      <c r="B321" s="568"/>
      <c r="C321" s="614"/>
      <c r="D321" s="745"/>
      <c r="E321" s="448"/>
      <c r="F321" s="93" t="s">
        <v>699</v>
      </c>
      <c r="G321" s="454" t="s">
        <v>700</v>
      </c>
      <c r="H321" s="454"/>
      <c r="I321" s="454"/>
      <c r="J321" s="454"/>
      <c r="K321" s="583"/>
      <c r="L321" s="602"/>
    </row>
    <row r="322" spans="1:12" ht="15" customHeight="1" x14ac:dyDescent="0.25">
      <c r="A322" s="564"/>
      <c r="B322" s="568"/>
      <c r="C322" s="614"/>
      <c r="D322" s="745"/>
      <c r="E322" s="448"/>
      <c r="F322" s="93" t="s">
        <v>1181</v>
      </c>
      <c r="G322" s="462" t="s">
        <v>1179</v>
      </c>
      <c r="H322" s="463"/>
      <c r="I322" s="463"/>
      <c r="J322" s="464"/>
      <c r="K322" s="583"/>
      <c r="L322" s="602"/>
    </row>
    <row r="323" spans="1:12" ht="15" customHeight="1" x14ac:dyDescent="0.25">
      <c r="A323" s="564"/>
      <c r="B323" s="568"/>
      <c r="C323" s="614"/>
      <c r="D323" s="745"/>
      <c r="E323" s="448"/>
      <c r="F323" s="94" t="s">
        <v>83</v>
      </c>
      <c r="G323" s="454">
        <v>65</v>
      </c>
      <c r="H323" s="454"/>
      <c r="I323" s="454"/>
      <c r="J323" s="454"/>
      <c r="K323" s="583"/>
      <c r="L323" s="602"/>
    </row>
    <row r="324" spans="1:12" ht="15" customHeight="1" x14ac:dyDescent="0.25">
      <c r="A324" s="564"/>
      <c r="B324" s="568"/>
      <c r="C324" s="614"/>
      <c r="D324" s="745"/>
      <c r="E324" s="448"/>
      <c r="F324" s="94" t="s">
        <v>396</v>
      </c>
      <c r="G324" s="454" t="s">
        <v>1184</v>
      </c>
      <c r="H324" s="454"/>
      <c r="I324" s="454"/>
      <c r="J324" s="454"/>
      <c r="K324" s="583"/>
      <c r="L324" s="602"/>
    </row>
    <row r="325" spans="1:12" ht="15" customHeight="1" x14ac:dyDescent="0.25">
      <c r="A325" s="564"/>
      <c r="B325" s="568"/>
      <c r="C325" s="614"/>
      <c r="D325" s="745"/>
      <c r="E325" s="448"/>
      <c r="F325" s="94" t="s">
        <v>1028</v>
      </c>
      <c r="G325" s="454" t="s">
        <v>912</v>
      </c>
      <c r="H325" s="454"/>
      <c r="I325" s="454"/>
      <c r="J325" s="454"/>
      <c r="K325" s="583"/>
      <c r="L325" s="602"/>
    </row>
    <row r="326" spans="1:12" ht="15" customHeight="1" x14ac:dyDescent="0.25">
      <c r="A326" s="564"/>
      <c r="B326" s="568"/>
      <c r="C326" s="614"/>
      <c r="D326" s="745"/>
      <c r="E326" s="448"/>
      <c r="F326" s="94" t="s">
        <v>1038</v>
      </c>
      <c r="G326" s="454" t="s">
        <v>1089</v>
      </c>
      <c r="H326" s="454"/>
      <c r="I326" s="454"/>
      <c r="J326" s="454"/>
      <c r="K326" s="583"/>
      <c r="L326" s="602"/>
    </row>
    <row r="327" spans="1:12" ht="15" customHeight="1" x14ac:dyDescent="0.25">
      <c r="A327" s="564"/>
      <c r="B327" s="568"/>
      <c r="C327" s="614"/>
      <c r="D327" s="745"/>
      <c r="E327" s="448"/>
      <c r="F327" s="148" t="s">
        <v>379</v>
      </c>
      <c r="G327" s="454" t="s">
        <v>399</v>
      </c>
      <c r="H327" s="454"/>
      <c r="I327" s="454"/>
      <c r="J327" s="454"/>
      <c r="K327" s="583"/>
      <c r="L327" s="602"/>
    </row>
    <row r="328" spans="1:12" ht="15" customHeight="1" x14ac:dyDescent="0.25">
      <c r="A328" s="564"/>
      <c r="B328" s="568"/>
      <c r="C328" s="614"/>
      <c r="D328" s="745"/>
      <c r="E328" s="448"/>
      <c r="F328" s="93" t="s">
        <v>701</v>
      </c>
      <c r="G328" s="454">
        <v>100000</v>
      </c>
      <c r="H328" s="454"/>
      <c r="I328" s="454"/>
      <c r="J328" s="454"/>
      <c r="K328" s="583"/>
      <c r="L328" s="602"/>
    </row>
    <row r="329" spans="1:12" ht="15" customHeight="1" x14ac:dyDescent="0.25">
      <c r="A329" s="564"/>
      <c r="B329" s="568"/>
      <c r="C329" s="614"/>
      <c r="D329" s="745"/>
      <c r="E329" s="448"/>
      <c r="F329" s="148" t="s">
        <v>257</v>
      </c>
      <c r="G329" s="454" t="s">
        <v>336</v>
      </c>
      <c r="H329" s="454"/>
      <c r="I329" s="454"/>
      <c r="J329" s="454"/>
      <c r="K329" s="583"/>
      <c r="L329" s="602"/>
    </row>
    <row r="330" spans="1:12" ht="15" customHeight="1" x14ac:dyDescent="0.25">
      <c r="A330" s="564"/>
      <c r="B330" s="568"/>
      <c r="C330" s="614"/>
      <c r="D330" s="745"/>
      <c r="E330" s="448"/>
      <c r="F330" s="148" t="s">
        <v>410</v>
      </c>
      <c r="G330" s="454" t="s">
        <v>411</v>
      </c>
      <c r="H330" s="454"/>
      <c r="I330" s="454"/>
      <c r="J330" s="454"/>
      <c r="K330" s="583"/>
      <c r="L330" s="602"/>
    </row>
    <row r="331" spans="1:12" ht="15" customHeight="1" x14ac:dyDescent="0.25">
      <c r="A331" s="564"/>
      <c r="B331" s="568"/>
      <c r="C331" s="614"/>
      <c r="D331" s="745"/>
      <c r="E331" s="448"/>
      <c r="F331" s="148" t="s">
        <v>412</v>
      </c>
      <c r="G331" s="454" t="s">
        <v>400</v>
      </c>
      <c r="H331" s="454"/>
      <c r="I331" s="454"/>
      <c r="J331" s="454"/>
      <c r="K331" s="583"/>
      <c r="L331" s="602"/>
    </row>
    <row r="332" spans="1:12" ht="15" customHeight="1" x14ac:dyDescent="0.25">
      <c r="A332" s="564"/>
      <c r="B332" s="568"/>
      <c r="C332" s="614"/>
      <c r="D332" s="745"/>
      <c r="E332" s="448"/>
      <c r="F332" s="148" t="s">
        <v>381</v>
      </c>
      <c r="G332" s="454" t="s">
        <v>1296</v>
      </c>
      <c r="H332" s="454"/>
      <c r="I332" s="454"/>
      <c r="J332" s="454"/>
      <c r="K332" s="584">
        <v>5</v>
      </c>
      <c r="L332" s="533">
        <v>51293</v>
      </c>
    </row>
    <row r="333" spans="1:12" ht="15" customHeight="1" x14ac:dyDescent="0.25">
      <c r="A333" s="564"/>
      <c r="B333" s="568"/>
      <c r="C333" s="614"/>
      <c r="D333" s="745"/>
      <c r="E333" s="448"/>
      <c r="F333" s="148" t="s">
        <v>402</v>
      </c>
      <c r="G333" s="454" t="s">
        <v>1297</v>
      </c>
      <c r="H333" s="454"/>
      <c r="I333" s="454"/>
      <c r="J333" s="454"/>
      <c r="K333" s="585"/>
      <c r="L333" s="603" t="e">
        <f>#REF!-#REF!*10%</f>
        <v>#REF!</v>
      </c>
    </row>
    <row r="334" spans="1:12" ht="15" customHeight="1" x14ac:dyDescent="0.25">
      <c r="A334" s="564"/>
      <c r="B334" s="568"/>
      <c r="C334" s="614"/>
      <c r="D334" s="745"/>
      <c r="E334" s="448"/>
      <c r="F334" s="148" t="s">
        <v>403</v>
      </c>
      <c r="G334" s="454" t="s">
        <v>404</v>
      </c>
      <c r="H334" s="454"/>
      <c r="I334" s="454"/>
      <c r="J334" s="454"/>
      <c r="K334" s="585"/>
      <c r="L334" s="603" t="e">
        <f>#REF!-#REF!*10%</f>
        <v>#REF!</v>
      </c>
    </row>
    <row r="335" spans="1:12" ht="15" customHeight="1" x14ac:dyDescent="0.25">
      <c r="A335" s="564"/>
      <c r="B335" s="568"/>
      <c r="C335" s="614"/>
      <c r="D335" s="745"/>
      <c r="E335" s="448"/>
      <c r="F335" s="94" t="s">
        <v>358</v>
      </c>
      <c r="G335" s="454" t="s">
        <v>359</v>
      </c>
      <c r="H335" s="454"/>
      <c r="I335" s="454"/>
      <c r="J335" s="454"/>
      <c r="K335" s="585"/>
      <c r="L335" s="603" t="e">
        <f>#REF!-#REF!*10%</f>
        <v>#REF!</v>
      </c>
    </row>
    <row r="336" spans="1:12" ht="15" customHeight="1" x14ac:dyDescent="0.25">
      <c r="A336" s="564"/>
      <c r="B336" s="568"/>
      <c r="C336" s="614"/>
      <c r="D336" s="745"/>
      <c r="E336" s="448"/>
      <c r="F336" s="148" t="s">
        <v>389</v>
      </c>
      <c r="G336" s="454" t="s">
        <v>390</v>
      </c>
      <c r="H336" s="454"/>
      <c r="I336" s="454"/>
      <c r="J336" s="454"/>
      <c r="K336" s="585"/>
      <c r="L336" s="603" t="e">
        <f>#REF!-#REF!*10%</f>
        <v>#REF!</v>
      </c>
    </row>
    <row r="337" spans="1:12" ht="15" customHeight="1" x14ac:dyDescent="0.25">
      <c r="A337" s="564"/>
      <c r="B337" s="568"/>
      <c r="C337" s="614"/>
      <c r="D337" s="745"/>
      <c r="E337" s="448"/>
      <c r="F337" s="93" t="s">
        <v>704</v>
      </c>
      <c r="G337" s="454" t="s">
        <v>705</v>
      </c>
      <c r="H337" s="454"/>
      <c r="I337" s="454"/>
      <c r="J337" s="454"/>
      <c r="K337" s="585"/>
      <c r="L337" s="603" t="e">
        <f>#REF!-#REF!*10%</f>
        <v>#REF!</v>
      </c>
    </row>
    <row r="338" spans="1:12" ht="15" customHeight="1" x14ac:dyDescent="0.25">
      <c r="A338" s="564"/>
      <c r="B338" s="568"/>
      <c r="C338" s="614"/>
      <c r="D338" s="745"/>
      <c r="E338" s="448"/>
      <c r="F338" s="93" t="s">
        <v>706</v>
      </c>
      <c r="G338" s="454" t="s">
        <v>390</v>
      </c>
      <c r="H338" s="454"/>
      <c r="I338" s="454"/>
      <c r="J338" s="454"/>
      <c r="K338" s="585"/>
      <c r="L338" s="603" t="e">
        <f>#REF!-#REF!*10%</f>
        <v>#REF!</v>
      </c>
    </row>
    <row r="339" spans="1:12" ht="15" customHeight="1" x14ac:dyDescent="0.25">
      <c r="A339" s="564"/>
      <c r="B339" s="568"/>
      <c r="C339" s="614"/>
      <c r="D339" s="745"/>
      <c r="E339" s="448"/>
      <c r="F339" s="93" t="s">
        <v>1271</v>
      </c>
      <c r="G339" s="454" t="s">
        <v>390</v>
      </c>
      <c r="H339" s="454"/>
      <c r="I339" s="454"/>
      <c r="J339" s="454"/>
      <c r="K339" s="585"/>
      <c r="L339" s="603" t="e">
        <f>#REF!-#REF!*10%</f>
        <v>#REF!</v>
      </c>
    </row>
    <row r="340" spans="1:12" ht="15" customHeight="1" x14ac:dyDescent="0.25">
      <c r="A340" s="564"/>
      <c r="B340" s="568"/>
      <c r="C340" s="614"/>
      <c r="D340" s="745"/>
      <c r="E340" s="448"/>
      <c r="F340" s="93" t="s">
        <v>707</v>
      </c>
      <c r="G340" s="454" t="s">
        <v>911</v>
      </c>
      <c r="H340" s="454"/>
      <c r="I340" s="454"/>
      <c r="J340" s="454"/>
      <c r="K340" s="585"/>
      <c r="L340" s="603" t="e">
        <f>#REF!-#REF!*10%</f>
        <v>#REF!</v>
      </c>
    </row>
    <row r="341" spans="1:12" ht="15" customHeight="1" x14ac:dyDescent="0.25">
      <c r="A341" s="564"/>
      <c r="B341" s="568"/>
      <c r="C341" s="614"/>
      <c r="D341" s="745"/>
      <c r="E341" s="448"/>
      <c r="F341" s="93" t="s">
        <v>708</v>
      </c>
      <c r="G341" s="454" t="s">
        <v>390</v>
      </c>
      <c r="H341" s="454"/>
      <c r="I341" s="454"/>
      <c r="J341" s="454"/>
      <c r="K341" s="585"/>
      <c r="L341" s="603" t="e">
        <f>#REF!-#REF!*10%</f>
        <v>#REF!</v>
      </c>
    </row>
    <row r="342" spans="1:12" ht="15" customHeight="1" x14ac:dyDescent="0.25">
      <c r="A342" s="564"/>
      <c r="B342" s="568"/>
      <c r="C342" s="614"/>
      <c r="D342" s="745"/>
      <c r="E342" s="448"/>
      <c r="F342" s="148" t="s">
        <v>377</v>
      </c>
      <c r="G342" s="454" t="s">
        <v>387</v>
      </c>
      <c r="H342" s="454"/>
      <c r="I342" s="454"/>
      <c r="J342" s="454"/>
      <c r="K342" s="585"/>
      <c r="L342" s="603" t="e">
        <f>#REF!-#REF!*10%</f>
        <v>#REF!</v>
      </c>
    </row>
    <row r="343" spans="1:12" ht="15" customHeight="1" x14ac:dyDescent="0.25">
      <c r="A343" s="564"/>
      <c r="B343" s="568"/>
      <c r="C343" s="614"/>
      <c r="D343" s="745"/>
      <c r="E343" s="448"/>
      <c r="F343" s="148" t="s">
        <v>562</v>
      </c>
      <c r="G343" s="454" t="s">
        <v>1024</v>
      </c>
      <c r="H343" s="454"/>
      <c r="I343" s="454"/>
      <c r="J343" s="454"/>
      <c r="K343" s="585"/>
      <c r="L343" s="603" t="e">
        <f>#REF!-#REF!*10%</f>
        <v>#REF!</v>
      </c>
    </row>
    <row r="344" spans="1:12" ht="15" customHeight="1" x14ac:dyDescent="0.25">
      <c r="A344" s="564"/>
      <c r="B344" s="568"/>
      <c r="C344" s="614"/>
      <c r="D344" s="745"/>
      <c r="E344" s="448"/>
      <c r="F344" s="148" t="s">
        <v>570</v>
      </c>
      <c r="G344" s="454" t="s">
        <v>613</v>
      </c>
      <c r="H344" s="454"/>
      <c r="I344" s="454"/>
      <c r="J344" s="454"/>
      <c r="K344" s="585"/>
      <c r="L344" s="603" t="e">
        <f>#REF!-#REF!*10%</f>
        <v>#REF!</v>
      </c>
    </row>
    <row r="345" spans="1:12" ht="15" customHeight="1" x14ac:dyDescent="0.25">
      <c r="A345" s="564"/>
      <c r="B345" s="568"/>
      <c r="C345" s="614"/>
      <c r="D345" s="745"/>
      <c r="E345" s="448"/>
      <c r="F345" s="167" t="s">
        <v>84</v>
      </c>
      <c r="G345" s="465">
        <v>2.5</v>
      </c>
      <c r="H345" s="465"/>
      <c r="I345" s="465"/>
      <c r="J345" s="465"/>
      <c r="K345" s="585"/>
      <c r="L345" s="603" t="e">
        <f>#REF!-#REF!*10%</f>
        <v>#REF!</v>
      </c>
    </row>
    <row r="346" spans="1:12" ht="15" customHeight="1" x14ac:dyDescent="0.25">
      <c r="A346" s="564"/>
      <c r="B346" s="569"/>
      <c r="C346" s="614"/>
      <c r="D346" s="745"/>
      <c r="E346" s="448"/>
      <c r="F346" s="136" t="s">
        <v>1016</v>
      </c>
      <c r="G346" s="454">
        <v>5</v>
      </c>
      <c r="H346" s="454"/>
      <c r="I346" s="454"/>
      <c r="J346" s="454"/>
      <c r="K346" s="585"/>
      <c r="L346" s="603" t="e">
        <f>#REF!-#REF!*10%</f>
        <v>#REF!</v>
      </c>
    </row>
    <row r="347" spans="1:12" ht="15" customHeight="1" x14ac:dyDescent="0.25">
      <c r="A347" s="564">
        <v>2</v>
      </c>
      <c r="B347" s="567"/>
      <c r="C347" s="614" t="s">
        <v>1072</v>
      </c>
      <c r="D347" s="745"/>
      <c r="E347" s="448"/>
      <c r="F347" s="94" t="s">
        <v>81</v>
      </c>
      <c r="G347" s="454" t="s">
        <v>6</v>
      </c>
      <c r="H347" s="454"/>
      <c r="I347" s="454"/>
      <c r="J347" s="454"/>
      <c r="K347" s="501">
        <v>3</v>
      </c>
      <c r="L347" s="716">
        <v>48872</v>
      </c>
    </row>
    <row r="348" spans="1:12" ht="15" customHeight="1" x14ac:dyDescent="0.25">
      <c r="A348" s="564"/>
      <c r="B348" s="568"/>
      <c r="C348" s="614"/>
      <c r="D348" s="745"/>
      <c r="E348" s="448"/>
      <c r="F348" s="94" t="s">
        <v>80</v>
      </c>
      <c r="G348" s="753">
        <v>90</v>
      </c>
      <c r="H348" s="753"/>
      <c r="I348" s="753"/>
      <c r="J348" s="753"/>
      <c r="K348" s="583"/>
      <c r="L348" s="602"/>
    </row>
    <row r="349" spans="1:12" ht="15" customHeight="1" x14ac:dyDescent="0.25">
      <c r="A349" s="564"/>
      <c r="B349" s="568"/>
      <c r="C349" s="614"/>
      <c r="D349" s="745"/>
      <c r="E349" s="448"/>
      <c r="F349" s="94" t="s">
        <v>8</v>
      </c>
      <c r="G349" s="99">
        <v>3000</v>
      </c>
      <c r="H349" s="100">
        <v>4000</v>
      </c>
      <c r="I349" s="101">
        <v>5000</v>
      </c>
      <c r="J349" s="102">
        <v>6000</v>
      </c>
      <c r="K349" s="583"/>
      <c r="L349" s="602"/>
    </row>
    <row r="350" spans="1:12" ht="15" customHeight="1" x14ac:dyDescent="0.25">
      <c r="A350" s="564"/>
      <c r="B350" s="568"/>
      <c r="C350" s="614"/>
      <c r="D350" s="745"/>
      <c r="E350" s="448"/>
      <c r="F350" s="94" t="s">
        <v>817</v>
      </c>
      <c r="G350" s="99">
        <f>G348*88</f>
        <v>7920</v>
      </c>
      <c r="H350" s="100">
        <f>G348*99</f>
        <v>8910</v>
      </c>
      <c r="I350" s="101">
        <f>G348*110</f>
        <v>9900</v>
      </c>
      <c r="J350" s="102">
        <f>G348*114</f>
        <v>10260</v>
      </c>
      <c r="K350" s="583"/>
      <c r="L350" s="602"/>
    </row>
    <row r="351" spans="1:12" ht="15" customHeight="1" x14ac:dyDescent="0.25">
      <c r="A351" s="564"/>
      <c r="B351" s="568"/>
      <c r="C351" s="614"/>
      <c r="D351" s="745"/>
      <c r="E351" s="448"/>
      <c r="F351" s="94" t="s">
        <v>1269</v>
      </c>
      <c r="G351" s="451">
        <v>0.98</v>
      </c>
      <c r="H351" s="451"/>
      <c r="I351" s="451"/>
      <c r="J351" s="451"/>
      <c r="K351" s="583"/>
      <c r="L351" s="602"/>
    </row>
    <row r="352" spans="1:12" ht="15" customHeight="1" x14ac:dyDescent="0.25">
      <c r="A352" s="564"/>
      <c r="B352" s="568"/>
      <c r="C352" s="614"/>
      <c r="D352" s="745"/>
      <c r="E352" s="448"/>
      <c r="F352" s="93" t="s">
        <v>699</v>
      </c>
      <c r="G352" s="454" t="s">
        <v>700</v>
      </c>
      <c r="H352" s="454"/>
      <c r="I352" s="454"/>
      <c r="J352" s="454"/>
      <c r="K352" s="583"/>
      <c r="L352" s="602"/>
    </row>
    <row r="353" spans="1:12" ht="15" customHeight="1" x14ac:dyDescent="0.25">
      <c r="A353" s="564"/>
      <c r="B353" s="568"/>
      <c r="C353" s="614"/>
      <c r="D353" s="745"/>
      <c r="E353" s="448"/>
      <c r="F353" s="93" t="s">
        <v>1181</v>
      </c>
      <c r="G353" s="462" t="s">
        <v>1179</v>
      </c>
      <c r="H353" s="463"/>
      <c r="I353" s="463"/>
      <c r="J353" s="464"/>
      <c r="K353" s="583"/>
      <c r="L353" s="602"/>
    </row>
    <row r="354" spans="1:12" ht="15" customHeight="1" x14ac:dyDescent="0.25">
      <c r="A354" s="564"/>
      <c r="B354" s="568"/>
      <c r="C354" s="614"/>
      <c r="D354" s="745"/>
      <c r="E354" s="448"/>
      <c r="F354" s="94" t="s">
        <v>83</v>
      </c>
      <c r="G354" s="454">
        <v>65</v>
      </c>
      <c r="H354" s="454"/>
      <c r="I354" s="454"/>
      <c r="J354" s="454"/>
      <c r="K354" s="583"/>
      <c r="L354" s="602"/>
    </row>
    <row r="355" spans="1:12" ht="15" customHeight="1" x14ac:dyDescent="0.25">
      <c r="A355" s="564"/>
      <c r="B355" s="568"/>
      <c r="C355" s="614"/>
      <c r="D355" s="745"/>
      <c r="E355" s="448"/>
      <c r="F355" s="94" t="s">
        <v>396</v>
      </c>
      <c r="G355" s="454" t="s">
        <v>1184</v>
      </c>
      <c r="H355" s="454"/>
      <c r="I355" s="454"/>
      <c r="J355" s="454"/>
      <c r="K355" s="583"/>
      <c r="L355" s="602"/>
    </row>
    <row r="356" spans="1:12" ht="15" customHeight="1" x14ac:dyDescent="0.25">
      <c r="A356" s="564"/>
      <c r="B356" s="568"/>
      <c r="C356" s="614"/>
      <c r="D356" s="745"/>
      <c r="E356" s="448"/>
      <c r="F356" s="94" t="s">
        <v>1028</v>
      </c>
      <c r="G356" s="454" t="s">
        <v>912</v>
      </c>
      <c r="H356" s="454"/>
      <c r="I356" s="454"/>
      <c r="J356" s="454"/>
      <c r="K356" s="583"/>
      <c r="L356" s="602"/>
    </row>
    <row r="357" spans="1:12" ht="15" customHeight="1" x14ac:dyDescent="0.25">
      <c r="A357" s="564"/>
      <c r="B357" s="568"/>
      <c r="C357" s="614"/>
      <c r="D357" s="745"/>
      <c r="E357" s="448"/>
      <c r="F357" s="94" t="s">
        <v>1038</v>
      </c>
      <c r="G357" s="454" t="s">
        <v>1089</v>
      </c>
      <c r="H357" s="454"/>
      <c r="I357" s="454"/>
      <c r="J357" s="454"/>
      <c r="K357" s="583"/>
      <c r="L357" s="602"/>
    </row>
    <row r="358" spans="1:12" ht="15" customHeight="1" x14ac:dyDescent="0.25">
      <c r="A358" s="564"/>
      <c r="B358" s="568"/>
      <c r="C358" s="614"/>
      <c r="D358" s="745"/>
      <c r="E358" s="448"/>
      <c r="F358" s="148" t="s">
        <v>379</v>
      </c>
      <c r="G358" s="454" t="s">
        <v>399</v>
      </c>
      <c r="H358" s="454"/>
      <c r="I358" s="454"/>
      <c r="J358" s="454"/>
      <c r="K358" s="583"/>
      <c r="L358" s="602"/>
    </row>
    <row r="359" spans="1:12" ht="15" customHeight="1" x14ac:dyDescent="0.25">
      <c r="A359" s="564"/>
      <c r="B359" s="568"/>
      <c r="C359" s="614"/>
      <c r="D359" s="745"/>
      <c r="E359" s="448"/>
      <c r="F359" s="93" t="s">
        <v>701</v>
      </c>
      <c r="G359" s="454">
        <v>100000</v>
      </c>
      <c r="H359" s="454"/>
      <c r="I359" s="454"/>
      <c r="J359" s="454"/>
      <c r="K359" s="583"/>
      <c r="L359" s="602"/>
    </row>
    <row r="360" spans="1:12" ht="15" customHeight="1" x14ac:dyDescent="0.25">
      <c r="A360" s="564"/>
      <c r="B360" s="568"/>
      <c r="C360" s="614"/>
      <c r="D360" s="745"/>
      <c r="E360" s="448"/>
      <c r="F360" s="148" t="s">
        <v>257</v>
      </c>
      <c r="G360" s="454" t="s">
        <v>336</v>
      </c>
      <c r="H360" s="454"/>
      <c r="I360" s="454"/>
      <c r="J360" s="454"/>
      <c r="K360" s="583"/>
      <c r="L360" s="602"/>
    </row>
    <row r="361" spans="1:12" ht="15" customHeight="1" x14ac:dyDescent="0.25">
      <c r="A361" s="564"/>
      <c r="B361" s="568"/>
      <c r="C361" s="614"/>
      <c r="D361" s="745"/>
      <c r="E361" s="448"/>
      <c r="F361" s="148" t="s">
        <v>410</v>
      </c>
      <c r="G361" s="454" t="s">
        <v>411</v>
      </c>
      <c r="H361" s="454"/>
      <c r="I361" s="454"/>
      <c r="J361" s="454"/>
      <c r="K361" s="583"/>
      <c r="L361" s="602"/>
    </row>
    <row r="362" spans="1:12" ht="15" customHeight="1" x14ac:dyDescent="0.25">
      <c r="A362" s="564"/>
      <c r="B362" s="568"/>
      <c r="C362" s="614"/>
      <c r="D362" s="745"/>
      <c r="E362" s="448"/>
      <c r="F362" s="148" t="s">
        <v>412</v>
      </c>
      <c r="G362" s="454" t="s">
        <v>400</v>
      </c>
      <c r="H362" s="454"/>
      <c r="I362" s="454"/>
      <c r="J362" s="454"/>
      <c r="K362" s="583"/>
      <c r="L362" s="602"/>
    </row>
    <row r="363" spans="1:12" ht="15" customHeight="1" x14ac:dyDescent="0.25">
      <c r="A363" s="564"/>
      <c r="B363" s="568"/>
      <c r="C363" s="614"/>
      <c r="D363" s="745"/>
      <c r="E363" s="448"/>
      <c r="F363" s="148" t="s">
        <v>381</v>
      </c>
      <c r="G363" s="454" t="s">
        <v>1296</v>
      </c>
      <c r="H363" s="454"/>
      <c r="I363" s="454"/>
      <c r="J363" s="454"/>
      <c r="K363" s="584">
        <v>5</v>
      </c>
      <c r="L363" s="533">
        <v>52293</v>
      </c>
    </row>
    <row r="364" spans="1:12" ht="15" customHeight="1" x14ac:dyDescent="0.25">
      <c r="A364" s="564"/>
      <c r="B364" s="568"/>
      <c r="C364" s="614"/>
      <c r="D364" s="745"/>
      <c r="E364" s="448"/>
      <c r="F364" s="148" t="s">
        <v>402</v>
      </c>
      <c r="G364" s="454" t="s">
        <v>1297</v>
      </c>
      <c r="H364" s="454"/>
      <c r="I364" s="454"/>
      <c r="J364" s="454"/>
      <c r="K364" s="585"/>
      <c r="L364" s="603" t="e">
        <f>#REF!-#REF!*10%</f>
        <v>#REF!</v>
      </c>
    </row>
    <row r="365" spans="1:12" ht="15" customHeight="1" x14ac:dyDescent="0.25">
      <c r="A365" s="564"/>
      <c r="B365" s="568"/>
      <c r="C365" s="614"/>
      <c r="D365" s="745"/>
      <c r="E365" s="448"/>
      <c r="F365" s="148" t="s">
        <v>403</v>
      </c>
      <c r="G365" s="454" t="s">
        <v>404</v>
      </c>
      <c r="H365" s="454"/>
      <c r="I365" s="454"/>
      <c r="J365" s="454"/>
      <c r="K365" s="585"/>
      <c r="L365" s="603" t="e">
        <f>#REF!-#REF!*10%</f>
        <v>#REF!</v>
      </c>
    </row>
    <row r="366" spans="1:12" ht="15" customHeight="1" x14ac:dyDescent="0.25">
      <c r="A366" s="564"/>
      <c r="B366" s="568"/>
      <c r="C366" s="614"/>
      <c r="D366" s="745"/>
      <c r="E366" s="448"/>
      <c r="F366" s="94" t="s">
        <v>358</v>
      </c>
      <c r="G366" s="454" t="s">
        <v>359</v>
      </c>
      <c r="H366" s="454"/>
      <c r="I366" s="454"/>
      <c r="J366" s="454"/>
      <c r="K366" s="585"/>
      <c r="L366" s="603" t="e">
        <f>#REF!-#REF!*10%</f>
        <v>#REF!</v>
      </c>
    </row>
    <row r="367" spans="1:12" ht="15" customHeight="1" x14ac:dyDescent="0.25">
      <c r="A367" s="564"/>
      <c r="B367" s="568"/>
      <c r="C367" s="614"/>
      <c r="D367" s="745"/>
      <c r="E367" s="448"/>
      <c r="F367" s="148" t="s">
        <v>389</v>
      </c>
      <c r="G367" s="454" t="s">
        <v>390</v>
      </c>
      <c r="H367" s="454"/>
      <c r="I367" s="454"/>
      <c r="J367" s="454"/>
      <c r="K367" s="585"/>
      <c r="L367" s="603" t="e">
        <f>#REF!-#REF!*10%</f>
        <v>#REF!</v>
      </c>
    </row>
    <row r="368" spans="1:12" ht="15" customHeight="1" x14ac:dyDescent="0.25">
      <c r="A368" s="564"/>
      <c r="B368" s="568"/>
      <c r="C368" s="614"/>
      <c r="D368" s="745"/>
      <c r="E368" s="448"/>
      <c r="F368" s="93" t="s">
        <v>704</v>
      </c>
      <c r="G368" s="454" t="s">
        <v>705</v>
      </c>
      <c r="H368" s="454"/>
      <c r="I368" s="454"/>
      <c r="J368" s="454"/>
      <c r="K368" s="585"/>
      <c r="L368" s="603" t="e">
        <f>#REF!-#REF!*10%</f>
        <v>#REF!</v>
      </c>
    </row>
    <row r="369" spans="1:12" ht="15" customHeight="1" x14ac:dyDescent="0.25">
      <c r="A369" s="564"/>
      <c r="B369" s="568"/>
      <c r="C369" s="614"/>
      <c r="D369" s="745"/>
      <c r="E369" s="448"/>
      <c r="F369" s="93" t="s">
        <v>706</v>
      </c>
      <c r="G369" s="454" t="s">
        <v>390</v>
      </c>
      <c r="H369" s="454"/>
      <c r="I369" s="454"/>
      <c r="J369" s="454"/>
      <c r="K369" s="585"/>
      <c r="L369" s="603" t="e">
        <f>#REF!-#REF!*10%</f>
        <v>#REF!</v>
      </c>
    </row>
    <row r="370" spans="1:12" ht="15" customHeight="1" x14ac:dyDescent="0.25">
      <c r="A370" s="564"/>
      <c r="B370" s="568"/>
      <c r="C370" s="614"/>
      <c r="D370" s="745"/>
      <c r="E370" s="448"/>
      <c r="F370" s="93" t="s">
        <v>1271</v>
      </c>
      <c r="G370" s="454" t="s">
        <v>390</v>
      </c>
      <c r="H370" s="454"/>
      <c r="I370" s="454"/>
      <c r="J370" s="454"/>
      <c r="K370" s="585"/>
      <c r="L370" s="603" t="e">
        <f>#REF!-#REF!*10%</f>
        <v>#REF!</v>
      </c>
    </row>
    <row r="371" spans="1:12" ht="15" customHeight="1" x14ac:dyDescent="0.25">
      <c r="A371" s="564"/>
      <c r="B371" s="568"/>
      <c r="C371" s="614"/>
      <c r="D371" s="745"/>
      <c r="E371" s="448"/>
      <c r="F371" s="93" t="s">
        <v>707</v>
      </c>
      <c r="G371" s="454" t="s">
        <v>911</v>
      </c>
      <c r="H371" s="454"/>
      <c r="I371" s="454"/>
      <c r="J371" s="454"/>
      <c r="K371" s="585"/>
      <c r="L371" s="603" t="e">
        <f>#REF!-#REF!*10%</f>
        <v>#REF!</v>
      </c>
    </row>
    <row r="372" spans="1:12" ht="15" customHeight="1" x14ac:dyDescent="0.25">
      <c r="A372" s="564"/>
      <c r="B372" s="568"/>
      <c r="C372" s="614"/>
      <c r="D372" s="745"/>
      <c r="E372" s="448"/>
      <c r="F372" s="93" t="s">
        <v>708</v>
      </c>
      <c r="G372" s="454" t="s">
        <v>390</v>
      </c>
      <c r="H372" s="454"/>
      <c r="I372" s="454"/>
      <c r="J372" s="454"/>
      <c r="K372" s="585"/>
      <c r="L372" s="603" t="e">
        <f>#REF!-#REF!*10%</f>
        <v>#REF!</v>
      </c>
    </row>
    <row r="373" spans="1:12" ht="15" customHeight="1" x14ac:dyDescent="0.25">
      <c r="A373" s="564"/>
      <c r="B373" s="568"/>
      <c r="C373" s="614"/>
      <c r="D373" s="745"/>
      <c r="E373" s="448"/>
      <c r="F373" s="148" t="s">
        <v>377</v>
      </c>
      <c r="G373" s="454" t="s">
        <v>387</v>
      </c>
      <c r="H373" s="454"/>
      <c r="I373" s="454"/>
      <c r="J373" s="454"/>
      <c r="K373" s="585"/>
      <c r="L373" s="603" t="e">
        <f>#REF!-#REF!*10%</f>
        <v>#REF!</v>
      </c>
    </row>
    <row r="374" spans="1:12" ht="15" customHeight="1" x14ac:dyDescent="0.25">
      <c r="A374" s="564"/>
      <c r="B374" s="568"/>
      <c r="C374" s="614"/>
      <c r="D374" s="745"/>
      <c r="E374" s="448"/>
      <c r="F374" s="148" t="s">
        <v>562</v>
      </c>
      <c r="G374" s="454" t="s">
        <v>1024</v>
      </c>
      <c r="H374" s="454"/>
      <c r="I374" s="454"/>
      <c r="J374" s="454"/>
      <c r="K374" s="585"/>
      <c r="L374" s="603" t="e">
        <f>#REF!-#REF!*10%</f>
        <v>#REF!</v>
      </c>
    </row>
    <row r="375" spans="1:12" ht="15" customHeight="1" x14ac:dyDescent="0.25">
      <c r="A375" s="564"/>
      <c r="B375" s="568"/>
      <c r="C375" s="614"/>
      <c r="D375" s="745"/>
      <c r="E375" s="448"/>
      <c r="F375" s="148" t="s">
        <v>570</v>
      </c>
      <c r="G375" s="454" t="s">
        <v>613</v>
      </c>
      <c r="H375" s="454"/>
      <c r="I375" s="454"/>
      <c r="J375" s="454"/>
      <c r="K375" s="585"/>
      <c r="L375" s="603" t="e">
        <f>#REF!-#REF!*10%</f>
        <v>#REF!</v>
      </c>
    </row>
    <row r="376" spans="1:12" ht="15" customHeight="1" x14ac:dyDescent="0.25">
      <c r="A376" s="564"/>
      <c r="B376" s="568"/>
      <c r="C376" s="614"/>
      <c r="D376" s="745"/>
      <c r="E376" s="448"/>
      <c r="F376" s="167" t="s">
        <v>84</v>
      </c>
      <c r="G376" s="465">
        <v>2.5</v>
      </c>
      <c r="H376" s="465"/>
      <c r="I376" s="465"/>
      <c r="J376" s="465"/>
      <c r="K376" s="585"/>
      <c r="L376" s="603" t="e">
        <f>#REF!-#REF!*10%</f>
        <v>#REF!</v>
      </c>
    </row>
    <row r="377" spans="1:12" ht="15" customHeight="1" x14ac:dyDescent="0.25">
      <c r="A377" s="564"/>
      <c r="B377" s="569"/>
      <c r="C377" s="614"/>
      <c r="D377" s="745"/>
      <c r="E377" s="448"/>
      <c r="F377" s="136" t="s">
        <v>1016</v>
      </c>
      <c r="G377" s="454">
        <v>5</v>
      </c>
      <c r="H377" s="454"/>
      <c r="I377" s="454"/>
      <c r="J377" s="454"/>
      <c r="K377" s="585"/>
      <c r="L377" s="603" t="e">
        <f>#REF!-#REF!*10%</f>
        <v>#REF!</v>
      </c>
    </row>
    <row r="378" spans="1:12" ht="15" customHeight="1" x14ac:dyDescent="0.25">
      <c r="A378" s="564">
        <v>3</v>
      </c>
      <c r="B378" s="567"/>
      <c r="C378" s="614" t="s">
        <v>1073</v>
      </c>
      <c r="D378" s="745"/>
      <c r="E378" s="448"/>
      <c r="F378" s="94" t="s">
        <v>81</v>
      </c>
      <c r="G378" s="454" t="s">
        <v>6</v>
      </c>
      <c r="H378" s="454"/>
      <c r="I378" s="454"/>
      <c r="J378" s="454"/>
      <c r="K378" s="501">
        <v>3</v>
      </c>
      <c r="L378" s="716">
        <v>49889</v>
      </c>
    </row>
    <row r="379" spans="1:12" ht="15" customHeight="1" x14ac:dyDescent="0.25">
      <c r="A379" s="564"/>
      <c r="B379" s="568"/>
      <c r="C379" s="614"/>
      <c r="D379" s="745"/>
      <c r="E379" s="448"/>
      <c r="F379" s="94" t="s">
        <v>80</v>
      </c>
      <c r="G379" s="753">
        <v>120</v>
      </c>
      <c r="H379" s="753"/>
      <c r="I379" s="753"/>
      <c r="J379" s="753"/>
      <c r="K379" s="583"/>
      <c r="L379" s="602"/>
    </row>
    <row r="380" spans="1:12" ht="15" customHeight="1" x14ac:dyDescent="0.25">
      <c r="A380" s="564"/>
      <c r="B380" s="568"/>
      <c r="C380" s="614"/>
      <c r="D380" s="745"/>
      <c r="E380" s="448"/>
      <c r="F380" s="94" t="s">
        <v>8</v>
      </c>
      <c r="G380" s="99">
        <v>3000</v>
      </c>
      <c r="H380" s="100">
        <v>4000</v>
      </c>
      <c r="I380" s="101">
        <v>5000</v>
      </c>
      <c r="J380" s="102">
        <v>6000</v>
      </c>
      <c r="K380" s="583"/>
      <c r="L380" s="602"/>
    </row>
    <row r="381" spans="1:12" ht="15" customHeight="1" x14ac:dyDescent="0.25">
      <c r="A381" s="564"/>
      <c r="B381" s="568"/>
      <c r="C381" s="614"/>
      <c r="D381" s="745"/>
      <c r="E381" s="448"/>
      <c r="F381" s="94" t="s">
        <v>817</v>
      </c>
      <c r="G381" s="99">
        <f>G379*88</f>
        <v>10560</v>
      </c>
      <c r="H381" s="100">
        <f>G379*99</f>
        <v>11880</v>
      </c>
      <c r="I381" s="101">
        <f>G379*110</f>
        <v>13200</v>
      </c>
      <c r="J381" s="102">
        <f>G379*114</f>
        <v>13680</v>
      </c>
      <c r="K381" s="583"/>
      <c r="L381" s="602"/>
    </row>
    <row r="382" spans="1:12" ht="15" customHeight="1" x14ac:dyDescent="0.25">
      <c r="A382" s="564"/>
      <c r="B382" s="568"/>
      <c r="C382" s="614"/>
      <c r="D382" s="745"/>
      <c r="E382" s="448"/>
      <c r="F382" s="94" t="s">
        <v>1269</v>
      </c>
      <c r="G382" s="451">
        <v>0.98</v>
      </c>
      <c r="H382" s="451"/>
      <c r="I382" s="451"/>
      <c r="J382" s="451"/>
      <c r="K382" s="583"/>
      <c r="L382" s="602"/>
    </row>
    <row r="383" spans="1:12" ht="15" customHeight="1" x14ac:dyDescent="0.25">
      <c r="A383" s="564"/>
      <c r="B383" s="568"/>
      <c r="C383" s="614"/>
      <c r="D383" s="745"/>
      <c r="E383" s="448"/>
      <c r="F383" s="93" t="s">
        <v>699</v>
      </c>
      <c r="G383" s="454" t="s">
        <v>700</v>
      </c>
      <c r="H383" s="454"/>
      <c r="I383" s="454"/>
      <c r="J383" s="454"/>
      <c r="K383" s="583"/>
      <c r="L383" s="602"/>
    </row>
    <row r="384" spans="1:12" ht="15" customHeight="1" x14ac:dyDescent="0.25">
      <c r="A384" s="564"/>
      <c r="B384" s="568"/>
      <c r="C384" s="614"/>
      <c r="D384" s="745"/>
      <c r="E384" s="448"/>
      <c r="F384" s="93" t="s">
        <v>1181</v>
      </c>
      <c r="G384" s="462" t="s">
        <v>1179</v>
      </c>
      <c r="H384" s="463"/>
      <c r="I384" s="463"/>
      <c r="J384" s="464"/>
      <c r="K384" s="583"/>
      <c r="L384" s="602"/>
    </row>
    <row r="385" spans="1:12" ht="15" customHeight="1" x14ac:dyDescent="0.25">
      <c r="A385" s="564"/>
      <c r="B385" s="568"/>
      <c r="C385" s="614"/>
      <c r="D385" s="745"/>
      <c r="E385" s="448"/>
      <c r="F385" s="94" t="s">
        <v>83</v>
      </c>
      <c r="G385" s="454">
        <v>65</v>
      </c>
      <c r="H385" s="454"/>
      <c r="I385" s="454"/>
      <c r="J385" s="454"/>
      <c r="K385" s="583"/>
      <c r="L385" s="602"/>
    </row>
    <row r="386" spans="1:12" ht="15" customHeight="1" x14ac:dyDescent="0.25">
      <c r="A386" s="564"/>
      <c r="B386" s="568"/>
      <c r="C386" s="614"/>
      <c r="D386" s="745"/>
      <c r="E386" s="448"/>
      <c r="F386" s="94" t="s">
        <v>396</v>
      </c>
      <c r="G386" s="454" t="s">
        <v>1184</v>
      </c>
      <c r="H386" s="454"/>
      <c r="I386" s="454"/>
      <c r="J386" s="454"/>
      <c r="K386" s="583"/>
      <c r="L386" s="602"/>
    </row>
    <row r="387" spans="1:12" ht="15" customHeight="1" x14ac:dyDescent="0.25">
      <c r="A387" s="564"/>
      <c r="B387" s="568"/>
      <c r="C387" s="614"/>
      <c r="D387" s="745"/>
      <c r="E387" s="448"/>
      <c r="F387" s="94" t="s">
        <v>1028</v>
      </c>
      <c r="G387" s="454" t="s">
        <v>912</v>
      </c>
      <c r="H387" s="454"/>
      <c r="I387" s="454"/>
      <c r="J387" s="454"/>
      <c r="K387" s="583"/>
      <c r="L387" s="602"/>
    </row>
    <row r="388" spans="1:12" ht="15" customHeight="1" x14ac:dyDescent="0.25">
      <c r="A388" s="564"/>
      <c r="B388" s="568"/>
      <c r="C388" s="614"/>
      <c r="D388" s="745"/>
      <c r="E388" s="448"/>
      <c r="F388" s="94" t="s">
        <v>1038</v>
      </c>
      <c r="G388" s="454" t="s">
        <v>1089</v>
      </c>
      <c r="H388" s="454"/>
      <c r="I388" s="454"/>
      <c r="J388" s="454"/>
      <c r="K388" s="583"/>
      <c r="L388" s="602"/>
    </row>
    <row r="389" spans="1:12" ht="15" customHeight="1" x14ac:dyDescent="0.25">
      <c r="A389" s="564"/>
      <c r="B389" s="568"/>
      <c r="C389" s="614"/>
      <c r="D389" s="745"/>
      <c r="E389" s="448"/>
      <c r="F389" s="148" t="s">
        <v>379</v>
      </c>
      <c r="G389" s="454" t="s">
        <v>399</v>
      </c>
      <c r="H389" s="454"/>
      <c r="I389" s="454"/>
      <c r="J389" s="454"/>
      <c r="K389" s="583"/>
      <c r="L389" s="602"/>
    </row>
    <row r="390" spans="1:12" ht="15" customHeight="1" x14ac:dyDescent="0.25">
      <c r="A390" s="564"/>
      <c r="B390" s="568"/>
      <c r="C390" s="614"/>
      <c r="D390" s="745"/>
      <c r="E390" s="448"/>
      <c r="F390" s="93" t="s">
        <v>701</v>
      </c>
      <c r="G390" s="454">
        <v>100000</v>
      </c>
      <c r="H390" s="454"/>
      <c r="I390" s="454"/>
      <c r="J390" s="454"/>
      <c r="K390" s="583"/>
      <c r="L390" s="602"/>
    </row>
    <row r="391" spans="1:12" ht="15" customHeight="1" x14ac:dyDescent="0.25">
      <c r="A391" s="564"/>
      <c r="B391" s="568"/>
      <c r="C391" s="614"/>
      <c r="D391" s="745"/>
      <c r="E391" s="448"/>
      <c r="F391" s="148" t="s">
        <v>257</v>
      </c>
      <c r="G391" s="454" t="s">
        <v>336</v>
      </c>
      <c r="H391" s="454"/>
      <c r="I391" s="454"/>
      <c r="J391" s="454"/>
      <c r="K391" s="583"/>
      <c r="L391" s="602"/>
    </row>
    <row r="392" spans="1:12" ht="15" customHeight="1" x14ac:dyDescent="0.25">
      <c r="A392" s="564"/>
      <c r="B392" s="568"/>
      <c r="C392" s="614"/>
      <c r="D392" s="745"/>
      <c r="E392" s="448"/>
      <c r="F392" s="148" t="s">
        <v>410</v>
      </c>
      <c r="G392" s="454" t="s">
        <v>411</v>
      </c>
      <c r="H392" s="454"/>
      <c r="I392" s="454"/>
      <c r="J392" s="454"/>
      <c r="K392" s="583"/>
      <c r="L392" s="602"/>
    </row>
    <row r="393" spans="1:12" ht="15" customHeight="1" x14ac:dyDescent="0.25">
      <c r="A393" s="564"/>
      <c r="B393" s="568"/>
      <c r="C393" s="614"/>
      <c r="D393" s="745"/>
      <c r="E393" s="448"/>
      <c r="F393" s="148" t="s">
        <v>412</v>
      </c>
      <c r="G393" s="454" t="s">
        <v>400</v>
      </c>
      <c r="H393" s="454"/>
      <c r="I393" s="454"/>
      <c r="J393" s="454"/>
      <c r="K393" s="583"/>
      <c r="L393" s="602"/>
    </row>
    <row r="394" spans="1:12" ht="15" customHeight="1" x14ac:dyDescent="0.25">
      <c r="A394" s="564"/>
      <c r="B394" s="568"/>
      <c r="C394" s="614"/>
      <c r="D394" s="745"/>
      <c r="E394" s="448"/>
      <c r="F394" s="148" t="s">
        <v>381</v>
      </c>
      <c r="G394" s="454" t="s">
        <v>1296</v>
      </c>
      <c r="H394" s="454"/>
      <c r="I394" s="454"/>
      <c r="J394" s="454"/>
      <c r="K394" s="584">
        <v>5</v>
      </c>
      <c r="L394" s="533">
        <v>53381</v>
      </c>
    </row>
    <row r="395" spans="1:12" ht="15" customHeight="1" x14ac:dyDescent="0.25">
      <c r="A395" s="564"/>
      <c r="B395" s="568"/>
      <c r="C395" s="614"/>
      <c r="D395" s="745"/>
      <c r="E395" s="448"/>
      <c r="F395" s="148" t="s">
        <v>402</v>
      </c>
      <c r="G395" s="454" t="s">
        <v>1297</v>
      </c>
      <c r="H395" s="454"/>
      <c r="I395" s="454"/>
      <c r="J395" s="454"/>
      <c r="K395" s="585"/>
      <c r="L395" s="603" t="e">
        <f>#REF!-#REF!*10%</f>
        <v>#REF!</v>
      </c>
    </row>
    <row r="396" spans="1:12" ht="15" customHeight="1" x14ac:dyDescent="0.25">
      <c r="A396" s="564"/>
      <c r="B396" s="568"/>
      <c r="C396" s="614"/>
      <c r="D396" s="745"/>
      <c r="E396" s="448"/>
      <c r="F396" s="148" t="s">
        <v>403</v>
      </c>
      <c r="G396" s="454" t="s">
        <v>404</v>
      </c>
      <c r="H396" s="454"/>
      <c r="I396" s="454"/>
      <c r="J396" s="454"/>
      <c r="K396" s="585"/>
      <c r="L396" s="603" t="e">
        <f>#REF!-#REF!*10%</f>
        <v>#REF!</v>
      </c>
    </row>
    <row r="397" spans="1:12" ht="15" customHeight="1" x14ac:dyDescent="0.25">
      <c r="A397" s="564"/>
      <c r="B397" s="568"/>
      <c r="C397" s="614"/>
      <c r="D397" s="745"/>
      <c r="E397" s="448"/>
      <c r="F397" s="94" t="s">
        <v>358</v>
      </c>
      <c r="G397" s="454" t="s">
        <v>359</v>
      </c>
      <c r="H397" s="454"/>
      <c r="I397" s="454"/>
      <c r="J397" s="454"/>
      <c r="K397" s="585"/>
      <c r="L397" s="603" t="e">
        <f>#REF!-#REF!*10%</f>
        <v>#REF!</v>
      </c>
    </row>
    <row r="398" spans="1:12" ht="15" customHeight="1" x14ac:dyDescent="0.25">
      <c r="A398" s="564"/>
      <c r="B398" s="568"/>
      <c r="C398" s="614"/>
      <c r="D398" s="745"/>
      <c r="E398" s="448"/>
      <c r="F398" s="148" t="s">
        <v>389</v>
      </c>
      <c r="G398" s="454" t="s">
        <v>390</v>
      </c>
      <c r="H398" s="454"/>
      <c r="I398" s="454"/>
      <c r="J398" s="454"/>
      <c r="K398" s="585"/>
      <c r="L398" s="603" t="e">
        <f>#REF!-#REF!*10%</f>
        <v>#REF!</v>
      </c>
    </row>
    <row r="399" spans="1:12" ht="15" customHeight="1" x14ac:dyDescent="0.25">
      <c r="A399" s="564"/>
      <c r="B399" s="568"/>
      <c r="C399" s="614"/>
      <c r="D399" s="745"/>
      <c r="E399" s="448"/>
      <c r="F399" s="93" t="s">
        <v>704</v>
      </c>
      <c r="G399" s="454" t="s">
        <v>705</v>
      </c>
      <c r="H399" s="454"/>
      <c r="I399" s="454"/>
      <c r="J399" s="454"/>
      <c r="K399" s="585"/>
      <c r="L399" s="603" t="e">
        <f>#REF!-#REF!*10%</f>
        <v>#REF!</v>
      </c>
    </row>
    <row r="400" spans="1:12" ht="15" customHeight="1" x14ac:dyDescent="0.25">
      <c r="A400" s="564"/>
      <c r="B400" s="568"/>
      <c r="C400" s="614"/>
      <c r="D400" s="745"/>
      <c r="E400" s="448"/>
      <c r="F400" s="93" t="s">
        <v>706</v>
      </c>
      <c r="G400" s="454" t="s">
        <v>390</v>
      </c>
      <c r="H400" s="454"/>
      <c r="I400" s="454"/>
      <c r="J400" s="454"/>
      <c r="K400" s="585"/>
      <c r="L400" s="603" t="e">
        <f>#REF!-#REF!*10%</f>
        <v>#REF!</v>
      </c>
    </row>
    <row r="401" spans="1:12" ht="15" customHeight="1" x14ac:dyDescent="0.25">
      <c r="A401" s="564"/>
      <c r="B401" s="568"/>
      <c r="C401" s="614"/>
      <c r="D401" s="745"/>
      <c r="E401" s="448"/>
      <c r="F401" s="93" t="s">
        <v>1271</v>
      </c>
      <c r="G401" s="454" t="s">
        <v>390</v>
      </c>
      <c r="H401" s="454"/>
      <c r="I401" s="454"/>
      <c r="J401" s="454"/>
      <c r="K401" s="585"/>
      <c r="L401" s="603" t="e">
        <f>#REF!-#REF!*10%</f>
        <v>#REF!</v>
      </c>
    </row>
    <row r="402" spans="1:12" ht="15" customHeight="1" x14ac:dyDescent="0.25">
      <c r="A402" s="564"/>
      <c r="B402" s="568"/>
      <c r="C402" s="614"/>
      <c r="D402" s="745"/>
      <c r="E402" s="448"/>
      <c r="F402" s="93" t="s">
        <v>707</v>
      </c>
      <c r="G402" s="454" t="s">
        <v>911</v>
      </c>
      <c r="H402" s="454"/>
      <c r="I402" s="454"/>
      <c r="J402" s="454"/>
      <c r="K402" s="585"/>
      <c r="L402" s="603" t="e">
        <f>#REF!-#REF!*10%</f>
        <v>#REF!</v>
      </c>
    </row>
    <row r="403" spans="1:12" ht="15" customHeight="1" x14ac:dyDescent="0.25">
      <c r="A403" s="564"/>
      <c r="B403" s="568"/>
      <c r="C403" s="614"/>
      <c r="D403" s="745"/>
      <c r="E403" s="448"/>
      <c r="F403" s="93" t="s">
        <v>708</v>
      </c>
      <c r="G403" s="454" t="s">
        <v>390</v>
      </c>
      <c r="H403" s="454"/>
      <c r="I403" s="454"/>
      <c r="J403" s="454"/>
      <c r="K403" s="585"/>
      <c r="L403" s="603" t="e">
        <f>#REF!-#REF!*10%</f>
        <v>#REF!</v>
      </c>
    </row>
    <row r="404" spans="1:12" ht="15" customHeight="1" x14ac:dyDescent="0.25">
      <c r="A404" s="564"/>
      <c r="B404" s="568"/>
      <c r="C404" s="614"/>
      <c r="D404" s="745"/>
      <c r="E404" s="448"/>
      <c r="F404" s="148" t="s">
        <v>377</v>
      </c>
      <c r="G404" s="454" t="s">
        <v>387</v>
      </c>
      <c r="H404" s="454"/>
      <c r="I404" s="454"/>
      <c r="J404" s="454"/>
      <c r="K404" s="585"/>
      <c r="L404" s="603" t="e">
        <f>#REF!-#REF!*10%</f>
        <v>#REF!</v>
      </c>
    </row>
    <row r="405" spans="1:12" ht="15" customHeight="1" x14ac:dyDescent="0.25">
      <c r="A405" s="564"/>
      <c r="B405" s="568"/>
      <c r="C405" s="614"/>
      <c r="D405" s="745"/>
      <c r="E405" s="448"/>
      <c r="F405" s="148" t="s">
        <v>562</v>
      </c>
      <c r="G405" s="454" t="s">
        <v>1024</v>
      </c>
      <c r="H405" s="454"/>
      <c r="I405" s="454"/>
      <c r="J405" s="454"/>
      <c r="K405" s="585"/>
      <c r="L405" s="603" t="e">
        <f>#REF!-#REF!*10%</f>
        <v>#REF!</v>
      </c>
    </row>
    <row r="406" spans="1:12" ht="15" customHeight="1" x14ac:dyDescent="0.25">
      <c r="A406" s="564"/>
      <c r="B406" s="568"/>
      <c r="C406" s="614"/>
      <c r="D406" s="745"/>
      <c r="E406" s="448"/>
      <c r="F406" s="148" t="s">
        <v>570</v>
      </c>
      <c r="G406" s="454" t="s">
        <v>613</v>
      </c>
      <c r="H406" s="454"/>
      <c r="I406" s="454"/>
      <c r="J406" s="454"/>
      <c r="K406" s="585"/>
      <c r="L406" s="603" t="e">
        <f>#REF!-#REF!*10%</f>
        <v>#REF!</v>
      </c>
    </row>
    <row r="407" spans="1:12" ht="15" customHeight="1" x14ac:dyDescent="0.25">
      <c r="A407" s="564"/>
      <c r="B407" s="568"/>
      <c r="C407" s="614"/>
      <c r="D407" s="745"/>
      <c r="E407" s="448"/>
      <c r="F407" s="167" t="s">
        <v>84</v>
      </c>
      <c r="G407" s="465">
        <v>2.5</v>
      </c>
      <c r="H407" s="465"/>
      <c r="I407" s="465"/>
      <c r="J407" s="465"/>
      <c r="K407" s="585"/>
      <c r="L407" s="603" t="e">
        <f>#REF!-#REF!*10%</f>
        <v>#REF!</v>
      </c>
    </row>
    <row r="408" spans="1:12" ht="15" customHeight="1" x14ac:dyDescent="0.25">
      <c r="A408" s="564"/>
      <c r="B408" s="569"/>
      <c r="C408" s="614"/>
      <c r="D408" s="745"/>
      <c r="E408" s="448"/>
      <c r="F408" s="136" t="s">
        <v>1016</v>
      </c>
      <c r="G408" s="454">
        <v>5</v>
      </c>
      <c r="H408" s="454"/>
      <c r="I408" s="454"/>
      <c r="J408" s="454"/>
      <c r="K408" s="585"/>
      <c r="L408" s="603" t="e">
        <f>#REF!-#REF!*10%</f>
        <v>#REF!</v>
      </c>
    </row>
    <row r="409" spans="1:12" ht="15" customHeight="1" x14ac:dyDescent="0.25">
      <c r="A409" s="564">
        <v>4</v>
      </c>
      <c r="B409" s="567"/>
      <c r="C409" s="614" t="s">
        <v>1074</v>
      </c>
      <c r="D409" s="745"/>
      <c r="E409" s="448"/>
      <c r="F409" s="94" t="s">
        <v>81</v>
      </c>
      <c r="G409" s="454" t="s">
        <v>6</v>
      </c>
      <c r="H409" s="454"/>
      <c r="I409" s="454"/>
      <c r="J409" s="454"/>
      <c r="K409" s="501">
        <v>3</v>
      </c>
      <c r="L409" s="716">
        <v>51282</v>
      </c>
    </row>
    <row r="410" spans="1:12" ht="15" customHeight="1" x14ac:dyDescent="0.25">
      <c r="A410" s="564"/>
      <c r="B410" s="568"/>
      <c r="C410" s="614"/>
      <c r="D410" s="745"/>
      <c r="E410" s="448"/>
      <c r="F410" s="94" t="s">
        <v>80</v>
      </c>
      <c r="G410" s="753">
        <v>150</v>
      </c>
      <c r="H410" s="753"/>
      <c r="I410" s="753"/>
      <c r="J410" s="753"/>
      <c r="K410" s="583"/>
      <c r="L410" s="602"/>
    </row>
    <row r="411" spans="1:12" ht="15" customHeight="1" x14ac:dyDescent="0.25">
      <c r="A411" s="564"/>
      <c r="B411" s="568"/>
      <c r="C411" s="614"/>
      <c r="D411" s="745"/>
      <c r="E411" s="448"/>
      <c r="F411" s="94" t="s">
        <v>8</v>
      </c>
      <c r="G411" s="99">
        <v>3000</v>
      </c>
      <c r="H411" s="100">
        <v>4000</v>
      </c>
      <c r="I411" s="101">
        <v>5000</v>
      </c>
      <c r="J411" s="102">
        <v>6000</v>
      </c>
      <c r="K411" s="583"/>
      <c r="L411" s="602"/>
    </row>
    <row r="412" spans="1:12" ht="15" customHeight="1" x14ac:dyDescent="0.25">
      <c r="A412" s="564"/>
      <c r="B412" s="568"/>
      <c r="C412" s="614"/>
      <c r="D412" s="745"/>
      <c r="E412" s="448"/>
      <c r="F412" s="94" t="s">
        <v>817</v>
      </c>
      <c r="G412" s="99">
        <f>G410*88</f>
        <v>13200</v>
      </c>
      <c r="H412" s="100">
        <f>G410*99</f>
        <v>14850</v>
      </c>
      <c r="I412" s="101">
        <f>G410*110</f>
        <v>16500</v>
      </c>
      <c r="J412" s="102">
        <f>G410*114</f>
        <v>17100</v>
      </c>
      <c r="K412" s="583"/>
      <c r="L412" s="602"/>
    </row>
    <row r="413" spans="1:12" ht="15" customHeight="1" x14ac:dyDescent="0.25">
      <c r="A413" s="564"/>
      <c r="B413" s="568"/>
      <c r="C413" s="614"/>
      <c r="D413" s="745"/>
      <c r="E413" s="448"/>
      <c r="F413" s="94" t="s">
        <v>1269</v>
      </c>
      <c r="G413" s="451">
        <v>0.98</v>
      </c>
      <c r="H413" s="451"/>
      <c r="I413" s="451"/>
      <c r="J413" s="451"/>
      <c r="K413" s="583"/>
      <c r="L413" s="602"/>
    </row>
    <row r="414" spans="1:12" ht="15" customHeight="1" x14ac:dyDescent="0.25">
      <c r="A414" s="564"/>
      <c r="B414" s="568"/>
      <c r="C414" s="614"/>
      <c r="D414" s="745"/>
      <c r="E414" s="448"/>
      <c r="F414" s="93" t="s">
        <v>699</v>
      </c>
      <c r="G414" s="454" t="s">
        <v>700</v>
      </c>
      <c r="H414" s="454"/>
      <c r="I414" s="454"/>
      <c r="J414" s="454"/>
      <c r="K414" s="583"/>
      <c r="L414" s="602"/>
    </row>
    <row r="415" spans="1:12" ht="15" customHeight="1" x14ac:dyDescent="0.25">
      <c r="A415" s="564"/>
      <c r="B415" s="568"/>
      <c r="C415" s="614"/>
      <c r="D415" s="745"/>
      <c r="E415" s="448"/>
      <c r="F415" s="93" t="s">
        <v>1181</v>
      </c>
      <c r="G415" s="462" t="s">
        <v>1179</v>
      </c>
      <c r="H415" s="463"/>
      <c r="I415" s="463"/>
      <c r="J415" s="464"/>
      <c r="K415" s="583"/>
      <c r="L415" s="602"/>
    </row>
    <row r="416" spans="1:12" ht="15" customHeight="1" x14ac:dyDescent="0.25">
      <c r="A416" s="564"/>
      <c r="B416" s="568"/>
      <c r="C416" s="614"/>
      <c r="D416" s="745"/>
      <c r="E416" s="448"/>
      <c r="F416" s="94" t="s">
        <v>83</v>
      </c>
      <c r="G416" s="454">
        <v>65</v>
      </c>
      <c r="H416" s="454"/>
      <c r="I416" s="454"/>
      <c r="J416" s="454"/>
      <c r="K416" s="583"/>
      <c r="L416" s="602"/>
    </row>
    <row r="417" spans="1:12" ht="15" customHeight="1" x14ac:dyDescent="0.25">
      <c r="A417" s="564"/>
      <c r="B417" s="568"/>
      <c r="C417" s="614"/>
      <c r="D417" s="745"/>
      <c r="E417" s="448"/>
      <c r="F417" s="94" t="s">
        <v>396</v>
      </c>
      <c r="G417" s="454" t="s">
        <v>1184</v>
      </c>
      <c r="H417" s="454"/>
      <c r="I417" s="454"/>
      <c r="J417" s="454"/>
      <c r="K417" s="583"/>
      <c r="L417" s="602"/>
    </row>
    <row r="418" spans="1:12" ht="15" customHeight="1" x14ac:dyDescent="0.25">
      <c r="A418" s="564"/>
      <c r="B418" s="568"/>
      <c r="C418" s="614"/>
      <c r="D418" s="745"/>
      <c r="E418" s="448"/>
      <c r="F418" s="94" t="s">
        <v>1028</v>
      </c>
      <c r="G418" s="454" t="s">
        <v>912</v>
      </c>
      <c r="H418" s="454"/>
      <c r="I418" s="454"/>
      <c r="J418" s="454"/>
      <c r="K418" s="583"/>
      <c r="L418" s="602"/>
    </row>
    <row r="419" spans="1:12" ht="15" customHeight="1" x14ac:dyDescent="0.25">
      <c r="A419" s="564"/>
      <c r="B419" s="568"/>
      <c r="C419" s="614"/>
      <c r="D419" s="745"/>
      <c r="E419" s="448"/>
      <c r="F419" s="94" t="s">
        <v>1038</v>
      </c>
      <c r="G419" s="454" t="s">
        <v>1089</v>
      </c>
      <c r="H419" s="454"/>
      <c r="I419" s="454"/>
      <c r="J419" s="454"/>
      <c r="K419" s="583"/>
      <c r="L419" s="602"/>
    </row>
    <row r="420" spans="1:12" ht="15" customHeight="1" x14ac:dyDescent="0.25">
      <c r="A420" s="564"/>
      <c r="B420" s="568"/>
      <c r="C420" s="614"/>
      <c r="D420" s="745"/>
      <c r="E420" s="448"/>
      <c r="F420" s="148" t="s">
        <v>379</v>
      </c>
      <c r="G420" s="454" t="s">
        <v>399</v>
      </c>
      <c r="H420" s="454"/>
      <c r="I420" s="454"/>
      <c r="J420" s="454"/>
      <c r="K420" s="583"/>
      <c r="L420" s="602"/>
    </row>
    <row r="421" spans="1:12" ht="15" customHeight="1" x14ac:dyDescent="0.25">
      <c r="A421" s="564"/>
      <c r="B421" s="568"/>
      <c r="C421" s="614"/>
      <c r="D421" s="745"/>
      <c r="E421" s="448"/>
      <c r="F421" s="93" t="s">
        <v>701</v>
      </c>
      <c r="G421" s="454">
        <v>100000</v>
      </c>
      <c r="H421" s="454"/>
      <c r="I421" s="454"/>
      <c r="J421" s="454"/>
      <c r="K421" s="583"/>
      <c r="L421" s="602"/>
    </row>
    <row r="422" spans="1:12" ht="15" customHeight="1" x14ac:dyDescent="0.25">
      <c r="A422" s="564"/>
      <c r="B422" s="568"/>
      <c r="C422" s="614"/>
      <c r="D422" s="745"/>
      <c r="E422" s="448"/>
      <c r="F422" s="148" t="s">
        <v>257</v>
      </c>
      <c r="G422" s="454" t="s">
        <v>336</v>
      </c>
      <c r="H422" s="454"/>
      <c r="I422" s="454"/>
      <c r="J422" s="454"/>
      <c r="K422" s="583"/>
      <c r="L422" s="602"/>
    </row>
    <row r="423" spans="1:12" ht="15" customHeight="1" x14ac:dyDescent="0.25">
      <c r="A423" s="564"/>
      <c r="B423" s="568"/>
      <c r="C423" s="614"/>
      <c r="D423" s="745"/>
      <c r="E423" s="448"/>
      <c r="F423" s="148" t="s">
        <v>410</v>
      </c>
      <c r="G423" s="454" t="s">
        <v>411</v>
      </c>
      <c r="H423" s="454"/>
      <c r="I423" s="454"/>
      <c r="J423" s="454"/>
      <c r="K423" s="583"/>
      <c r="L423" s="602"/>
    </row>
    <row r="424" spans="1:12" ht="15" customHeight="1" x14ac:dyDescent="0.25">
      <c r="A424" s="564"/>
      <c r="B424" s="568"/>
      <c r="C424" s="614"/>
      <c r="D424" s="745"/>
      <c r="E424" s="448"/>
      <c r="F424" s="148" t="s">
        <v>412</v>
      </c>
      <c r="G424" s="454" t="s">
        <v>400</v>
      </c>
      <c r="H424" s="454"/>
      <c r="I424" s="454"/>
      <c r="J424" s="454"/>
      <c r="K424" s="583"/>
      <c r="L424" s="602"/>
    </row>
    <row r="425" spans="1:12" ht="15" customHeight="1" x14ac:dyDescent="0.25">
      <c r="A425" s="564"/>
      <c r="B425" s="568"/>
      <c r="C425" s="614"/>
      <c r="D425" s="745"/>
      <c r="E425" s="448"/>
      <c r="F425" s="148" t="s">
        <v>381</v>
      </c>
      <c r="G425" s="454" t="s">
        <v>1296</v>
      </c>
      <c r="H425" s="454"/>
      <c r="I425" s="454"/>
      <c r="J425" s="454"/>
      <c r="K425" s="584">
        <v>5</v>
      </c>
      <c r="L425" s="533">
        <v>54872</v>
      </c>
    </row>
    <row r="426" spans="1:12" ht="15" customHeight="1" x14ac:dyDescent="0.25">
      <c r="A426" s="564"/>
      <c r="B426" s="568"/>
      <c r="C426" s="614"/>
      <c r="D426" s="745"/>
      <c r="E426" s="448"/>
      <c r="F426" s="148" t="s">
        <v>402</v>
      </c>
      <c r="G426" s="454" t="s">
        <v>1297</v>
      </c>
      <c r="H426" s="454"/>
      <c r="I426" s="454"/>
      <c r="J426" s="454"/>
      <c r="K426" s="585"/>
      <c r="L426" s="603" t="e">
        <f>#REF!-#REF!*10%</f>
        <v>#REF!</v>
      </c>
    </row>
    <row r="427" spans="1:12" ht="15" customHeight="1" x14ac:dyDescent="0.25">
      <c r="A427" s="564"/>
      <c r="B427" s="568"/>
      <c r="C427" s="614"/>
      <c r="D427" s="745"/>
      <c r="E427" s="448"/>
      <c r="F427" s="148" t="s">
        <v>403</v>
      </c>
      <c r="G427" s="454" t="s">
        <v>404</v>
      </c>
      <c r="H427" s="454"/>
      <c r="I427" s="454"/>
      <c r="J427" s="454"/>
      <c r="K427" s="585"/>
      <c r="L427" s="603" t="e">
        <f>#REF!-#REF!*10%</f>
        <v>#REF!</v>
      </c>
    </row>
    <row r="428" spans="1:12" ht="15" customHeight="1" x14ac:dyDescent="0.25">
      <c r="A428" s="564"/>
      <c r="B428" s="568"/>
      <c r="C428" s="614"/>
      <c r="D428" s="745"/>
      <c r="E428" s="448"/>
      <c r="F428" s="94" t="s">
        <v>358</v>
      </c>
      <c r="G428" s="454" t="s">
        <v>359</v>
      </c>
      <c r="H428" s="454"/>
      <c r="I428" s="454"/>
      <c r="J428" s="454"/>
      <c r="K428" s="585"/>
      <c r="L428" s="603" t="e">
        <f>#REF!-#REF!*10%</f>
        <v>#REF!</v>
      </c>
    </row>
    <row r="429" spans="1:12" ht="15" customHeight="1" x14ac:dyDescent="0.25">
      <c r="A429" s="564"/>
      <c r="B429" s="568"/>
      <c r="C429" s="614"/>
      <c r="D429" s="745"/>
      <c r="E429" s="448"/>
      <c r="F429" s="148" t="s">
        <v>389</v>
      </c>
      <c r="G429" s="454" t="s">
        <v>390</v>
      </c>
      <c r="H429" s="454"/>
      <c r="I429" s="454"/>
      <c r="J429" s="454"/>
      <c r="K429" s="585"/>
      <c r="L429" s="603" t="e">
        <f>#REF!-#REF!*10%</f>
        <v>#REF!</v>
      </c>
    </row>
    <row r="430" spans="1:12" ht="15" customHeight="1" x14ac:dyDescent="0.25">
      <c r="A430" s="564"/>
      <c r="B430" s="568"/>
      <c r="C430" s="614"/>
      <c r="D430" s="745"/>
      <c r="E430" s="448"/>
      <c r="F430" s="93" t="s">
        <v>704</v>
      </c>
      <c r="G430" s="454" t="s">
        <v>705</v>
      </c>
      <c r="H430" s="454"/>
      <c r="I430" s="454"/>
      <c r="J430" s="454"/>
      <c r="K430" s="585"/>
      <c r="L430" s="603" t="e">
        <f>#REF!-#REF!*10%</f>
        <v>#REF!</v>
      </c>
    </row>
    <row r="431" spans="1:12" ht="15" customHeight="1" x14ac:dyDescent="0.25">
      <c r="A431" s="564"/>
      <c r="B431" s="568"/>
      <c r="C431" s="614"/>
      <c r="D431" s="745"/>
      <c r="E431" s="448"/>
      <c r="F431" s="93" t="s">
        <v>706</v>
      </c>
      <c r="G431" s="454" t="s">
        <v>390</v>
      </c>
      <c r="H431" s="454"/>
      <c r="I431" s="454"/>
      <c r="J431" s="454"/>
      <c r="K431" s="585"/>
      <c r="L431" s="603" t="e">
        <f>#REF!-#REF!*10%</f>
        <v>#REF!</v>
      </c>
    </row>
    <row r="432" spans="1:12" ht="15" customHeight="1" x14ac:dyDescent="0.25">
      <c r="A432" s="564"/>
      <c r="B432" s="568"/>
      <c r="C432" s="614"/>
      <c r="D432" s="745"/>
      <c r="E432" s="448"/>
      <c r="F432" s="93" t="s">
        <v>1271</v>
      </c>
      <c r="G432" s="454" t="s">
        <v>390</v>
      </c>
      <c r="H432" s="454"/>
      <c r="I432" s="454"/>
      <c r="J432" s="454"/>
      <c r="K432" s="585"/>
      <c r="L432" s="603" t="e">
        <f>#REF!-#REF!*10%</f>
        <v>#REF!</v>
      </c>
    </row>
    <row r="433" spans="1:12" ht="15" customHeight="1" x14ac:dyDescent="0.25">
      <c r="A433" s="564"/>
      <c r="B433" s="568"/>
      <c r="C433" s="614"/>
      <c r="D433" s="745"/>
      <c r="E433" s="448"/>
      <c r="F433" s="93" t="s">
        <v>707</v>
      </c>
      <c r="G433" s="454" t="s">
        <v>911</v>
      </c>
      <c r="H433" s="454"/>
      <c r="I433" s="454"/>
      <c r="J433" s="454"/>
      <c r="K433" s="585"/>
      <c r="L433" s="603" t="e">
        <f>#REF!-#REF!*10%</f>
        <v>#REF!</v>
      </c>
    </row>
    <row r="434" spans="1:12" ht="15" customHeight="1" x14ac:dyDescent="0.25">
      <c r="A434" s="564"/>
      <c r="B434" s="568"/>
      <c r="C434" s="614"/>
      <c r="D434" s="745"/>
      <c r="E434" s="448"/>
      <c r="F434" s="93" t="s">
        <v>708</v>
      </c>
      <c r="G434" s="454" t="s">
        <v>390</v>
      </c>
      <c r="H434" s="454"/>
      <c r="I434" s="454"/>
      <c r="J434" s="454"/>
      <c r="K434" s="585"/>
      <c r="L434" s="603" t="e">
        <f>#REF!-#REF!*10%</f>
        <v>#REF!</v>
      </c>
    </row>
    <row r="435" spans="1:12" ht="15" customHeight="1" x14ac:dyDescent="0.25">
      <c r="A435" s="564"/>
      <c r="B435" s="568"/>
      <c r="C435" s="614"/>
      <c r="D435" s="745"/>
      <c r="E435" s="448"/>
      <c r="F435" s="148" t="s">
        <v>377</v>
      </c>
      <c r="G435" s="454" t="s">
        <v>387</v>
      </c>
      <c r="H435" s="454"/>
      <c r="I435" s="454"/>
      <c r="J435" s="454"/>
      <c r="K435" s="585"/>
      <c r="L435" s="603" t="e">
        <f>#REF!-#REF!*10%</f>
        <v>#REF!</v>
      </c>
    </row>
    <row r="436" spans="1:12" ht="15" customHeight="1" x14ac:dyDescent="0.25">
      <c r="A436" s="564"/>
      <c r="B436" s="568"/>
      <c r="C436" s="614"/>
      <c r="D436" s="745"/>
      <c r="E436" s="448"/>
      <c r="F436" s="148" t="s">
        <v>562</v>
      </c>
      <c r="G436" s="454" t="s">
        <v>1024</v>
      </c>
      <c r="H436" s="454"/>
      <c r="I436" s="454"/>
      <c r="J436" s="454"/>
      <c r="K436" s="585"/>
      <c r="L436" s="603" t="e">
        <f>#REF!-#REF!*10%</f>
        <v>#REF!</v>
      </c>
    </row>
    <row r="437" spans="1:12" ht="15" customHeight="1" x14ac:dyDescent="0.25">
      <c r="A437" s="564"/>
      <c r="B437" s="568"/>
      <c r="C437" s="614"/>
      <c r="D437" s="745"/>
      <c r="E437" s="448"/>
      <c r="F437" s="148" t="s">
        <v>570</v>
      </c>
      <c r="G437" s="454" t="s">
        <v>613</v>
      </c>
      <c r="H437" s="454"/>
      <c r="I437" s="454"/>
      <c r="J437" s="454"/>
      <c r="K437" s="585"/>
      <c r="L437" s="603" t="e">
        <f>#REF!-#REF!*10%</f>
        <v>#REF!</v>
      </c>
    </row>
    <row r="438" spans="1:12" ht="15" customHeight="1" x14ac:dyDescent="0.25">
      <c r="A438" s="564"/>
      <c r="B438" s="568"/>
      <c r="C438" s="614"/>
      <c r="D438" s="745"/>
      <c r="E438" s="448"/>
      <c r="F438" s="167" t="s">
        <v>84</v>
      </c>
      <c r="G438" s="465">
        <v>2.5</v>
      </c>
      <c r="H438" s="465"/>
      <c r="I438" s="465"/>
      <c r="J438" s="465"/>
      <c r="K438" s="585"/>
      <c r="L438" s="603" t="e">
        <f>#REF!-#REF!*10%</f>
        <v>#REF!</v>
      </c>
    </row>
    <row r="439" spans="1:12" ht="15" customHeight="1" x14ac:dyDescent="0.25">
      <c r="A439" s="564"/>
      <c r="B439" s="569"/>
      <c r="C439" s="614"/>
      <c r="D439" s="745"/>
      <c r="E439" s="448"/>
      <c r="F439" s="136" t="s">
        <v>1016</v>
      </c>
      <c r="G439" s="454">
        <v>5</v>
      </c>
      <c r="H439" s="454"/>
      <c r="I439" s="454"/>
      <c r="J439" s="454"/>
      <c r="K439" s="585"/>
      <c r="L439" s="603" t="e">
        <f>#REF!-#REF!*10%</f>
        <v>#REF!</v>
      </c>
    </row>
    <row r="440" spans="1:12" ht="15" customHeight="1" x14ac:dyDescent="0.25">
      <c r="A440" s="564">
        <v>5</v>
      </c>
      <c r="B440" s="567"/>
      <c r="C440" s="614" t="s">
        <v>1075</v>
      </c>
      <c r="D440" s="745"/>
      <c r="E440" s="448"/>
      <c r="F440" s="94" t="s">
        <v>81</v>
      </c>
      <c r="G440" s="454" t="s">
        <v>6</v>
      </c>
      <c r="H440" s="454"/>
      <c r="I440" s="454"/>
      <c r="J440" s="454"/>
      <c r="K440" s="501">
        <v>3</v>
      </c>
      <c r="L440" s="716">
        <v>52117</v>
      </c>
    </row>
    <row r="441" spans="1:12" ht="15" customHeight="1" x14ac:dyDescent="0.25">
      <c r="A441" s="564"/>
      <c r="B441" s="568"/>
      <c r="C441" s="614"/>
      <c r="D441" s="745"/>
      <c r="E441" s="448"/>
      <c r="F441" s="94" t="s">
        <v>80</v>
      </c>
      <c r="G441" s="753">
        <v>180</v>
      </c>
      <c r="H441" s="753"/>
      <c r="I441" s="753"/>
      <c r="J441" s="753"/>
      <c r="K441" s="583"/>
      <c r="L441" s="602"/>
    </row>
    <row r="442" spans="1:12" ht="15" customHeight="1" x14ac:dyDescent="0.25">
      <c r="A442" s="564"/>
      <c r="B442" s="568"/>
      <c r="C442" s="614"/>
      <c r="D442" s="745"/>
      <c r="E442" s="448"/>
      <c r="F442" s="94" t="s">
        <v>8</v>
      </c>
      <c r="G442" s="99">
        <v>3000</v>
      </c>
      <c r="H442" s="100">
        <v>4000</v>
      </c>
      <c r="I442" s="101">
        <v>5000</v>
      </c>
      <c r="J442" s="102">
        <v>6000</v>
      </c>
      <c r="K442" s="583"/>
      <c r="L442" s="602"/>
    </row>
    <row r="443" spans="1:12" ht="15" customHeight="1" x14ac:dyDescent="0.25">
      <c r="A443" s="564"/>
      <c r="B443" s="568"/>
      <c r="C443" s="614"/>
      <c r="D443" s="745"/>
      <c r="E443" s="448"/>
      <c r="F443" s="94" t="s">
        <v>817</v>
      </c>
      <c r="G443" s="99">
        <f>G441*88</f>
        <v>15840</v>
      </c>
      <c r="H443" s="100">
        <f>G441*99</f>
        <v>17820</v>
      </c>
      <c r="I443" s="101">
        <f>G441*110</f>
        <v>19800</v>
      </c>
      <c r="J443" s="102">
        <f>G441*114</f>
        <v>20520</v>
      </c>
      <c r="K443" s="583"/>
      <c r="L443" s="602"/>
    </row>
    <row r="444" spans="1:12" ht="15" customHeight="1" x14ac:dyDescent="0.25">
      <c r="A444" s="564"/>
      <c r="B444" s="568"/>
      <c r="C444" s="614"/>
      <c r="D444" s="745"/>
      <c r="E444" s="448"/>
      <c r="F444" s="94" t="s">
        <v>1269</v>
      </c>
      <c r="G444" s="451">
        <v>0.98</v>
      </c>
      <c r="H444" s="451"/>
      <c r="I444" s="451"/>
      <c r="J444" s="451"/>
      <c r="K444" s="583"/>
      <c r="L444" s="602"/>
    </row>
    <row r="445" spans="1:12" ht="15" customHeight="1" x14ac:dyDescent="0.25">
      <c r="A445" s="564"/>
      <c r="B445" s="568"/>
      <c r="C445" s="614"/>
      <c r="D445" s="745"/>
      <c r="E445" s="448"/>
      <c r="F445" s="93" t="s">
        <v>699</v>
      </c>
      <c r="G445" s="454" t="s">
        <v>700</v>
      </c>
      <c r="H445" s="454"/>
      <c r="I445" s="454"/>
      <c r="J445" s="454"/>
      <c r="K445" s="583"/>
      <c r="L445" s="602"/>
    </row>
    <row r="446" spans="1:12" ht="15" customHeight="1" x14ac:dyDescent="0.25">
      <c r="A446" s="564"/>
      <c r="B446" s="568"/>
      <c r="C446" s="614"/>
      <c r="D446" s="745"/>
      <c r="E446" s="448"/>
      <c r="F446" s="93" t="s">
        <v>1181</v>
      </c>
      <c r="G446" s="462" t="s">
        <v>1179</v>
      </c>
      <c r="H446" s="463"/>
      <c r="I446" s="463"/>
      <c r="J446" s="464"/>
      <c r="K446" s="583"/>
      <c r="L446" s="602"/>
    </row>
    <row r="447" spans="1:12" ht="15" customHeight="1" x14ac:dyDescent="0.25">
      <c r="A447" s="564"/>
      <c r="B447" s="568"/>
      <c r="C447" s="614"/>
      <c r="D447" s="745"/>
      <c r="E447" s="448"/>
      <c r="F447" s="94" t="s">
        <v>83</v>
      </c>
      <c r="G447" s="454">
        <v>65</v>
      </c>
      <c r="H447" s="454"/>
      <c r="I447" s="454"/>
      <c r="J447" s="454"/>
      <c r="K447" s="583"/>
      <c r="L447" s="602"/>
    </row>
    <row r="448" spans="1:12" ht="15" customHeight="1" x14ac:dyDescent="0.25">
      <c r="A448" s="564"/>
      <c r="B448" s="568"/>
      <c r="C448" s="614"/>
      <c r="D448" s="745"/>
      <c r="E448" s="448"/>
      <c r="F448" s="94" t="s">
        <v>396</v>
      </c>
      <c r="G448" s="454" t="s">
        <v>1184</v>
      </c>
      <c r="H448" s="454"/>
      <c r="I448" s="454"/>
      <c r="J448" s="454"/>
      <c r="K448" s="583"/>
      <c r="L448" s="602"/>
    </row>
    <row r="449" spans="1:12" ht="15" customHeight="1" x14ac:dyDescent="0.25">
      <c r="A449" s="564"/>
      <c r="B449" s="568"/>
      <c r="C449" s="614"/>
      <c r="D449" s="745"/>
      <c r="E449" s="448"/>
      <c r="F449" s="94" t="s">
        <v>1028</v>
      </c>
      <c r="G449" s="454" t="s">
        <v>912</v>
      </c>
      <c r="H449" s="454"/>
      <c r="I449" s="454"/>
      <c r="J449" s="454"/>
      <c r="K449" s="583"/>
      <c r="L449" s="602"/>
    </row>
    <row r="450" spans="1:12" ht="15" customHeight="1" x14ac:dyDescent="0.25">
      <c r="A450" s="564"/>
      <c r="B450" s="568"/>
      <c r="C450" s="614"/>
      <c r="D450" s="745"/>
      <c r="E450" s="448"/>
      <c r="F450" s="94" t="s">
        <v>1038</v>
      </c>
      <c r="G450" s="454" t="s">
        <v>1089</v>
      </c>
      <c r="H450" s="454"/>
      <c r="I450" s="454"/>
      <c r="J450" s="454"/>
      <c r="K450" s="583"/>
      <c r="L450" s="602"/>
    </row>
    <row r="451" spans="1:12" ht="15" customHeight="1" x14ac:dyDescent="0.25">
      <c r="A451" s="564"/>
      <c r="B451" s="568"/>
      <c r="C451" s="614"/>
      <c r="D451" s="745"/>
      <c r="E451" s="448"/>
      <c r="F451" s="148" t="s">
        <v>379</v>
      </c>
      <c r="G451" s="454" t="s">
        <v>399</v>
      </c>
      <c r="H451" s="454"/>
      <c r="I451" s="454"/>
      <c r="J451" s="454"/>
      <c r="K451" s="583"/>
      <c r="L451" s="602"/>
    </row>
    <row r="452" spans="1:12" ht="15" customHeight="1" x14ac:dyDescent="0.25">
      <c r="A452" s="564"/>
      <c r="B452" s="568"/>
      <c r="C452" s="614"/>
      <c r="D452" s="745"/>
      <c r="E452" s="448"/>
      <c r="F452" s="93" t="s">
        <v>701</v>
      </c>
      <c r="G452" s="454">
        <v>100000</v>
      </c>
      <c r="H452" s="454"/>
      <c r="I452" s="454"/>
      <c r="J452" s="454"/>
      <c r="K452" s="583"/>
      <c r="L452" s="602"/>
    </row>
    <row r="453" spans="1:12" ht="15" customHeight="1" x14ac:dyDescent="0.25">
      <c r="A453" s="564"/>
      <c r="B453" s="568"/>
      <c r="C453" s="614"/>
      <c r="D453" s="745"/>
      <c r="E453" s="448"/>
      <c r="F453" s="148" t="s">
        <v>257</v>
      </c>
      <c r="G453" s="454" t="s">
        <v>336</v>
      </c>
      <c r="H453" s="454"/>
      <c r="I453" s="454"/>
      <c r="J453" s="454"/>
      <c r="K453" s="583"/>
      <c r="L453" s="602"/>
    </row>
    <row r="454" spans="1:12" ht="15" customHeight="1" x14ac:dyDescent="0.25">
      <c r="A454" s="564"/>
      <c r="B454" s="568"/>
      <c r="C454" s="614"/>
      <c r="D454" s="745"/>
      <c r="E454" s="448"/>
      <c r="F454" s="148" t="s">
        <v>410</v>
      </c>
      <c r="G454" s="454" t="s">
        <v>411</v>
      </c>
      <c r="H454" s="454"/>
      <c r="I454" s="454"/>
      <c r="J454" s="454"/>
      <c r="K454" s="583"/>
      <c r="L454" s="602"/>
    </row>
    <row r="455" spans="1:12" ht="15" customHeight="1" x14ac:dyDescent="0.25">
      <c r="A455" s="564"/>
      <c r="B455" s="568"/>
      <c r="C455" s="614"/>
      <c r="D455" s="745"/>
      <c r="E455" s="448"/>
      <c r="F455" s="148" t="s">
        <v>412</v>
      </c>
      <c r="G455" s="454" t="s">
        <v>400</v>
      </c>
      <c r="H455" s="454"/>
      <c r="I455" s="454"/>
      <c r="J455" s="454"/>
      <c r="K455" s="583"/>
      <c r="L455" s="602"/>
    </row>
    <row r="456" spans="1:12" ht="15" customHeight="1" x14ac:dyDescent="0.25">
      <c r="A456" s="564"/>
      <c r="B456" s="568"/>
      <c r="C456" s="614"/>
      <c r="D456" s="745"/>
      <c r="E456" s="448"/>
      <c r="F456" s="148" t="s">
        <v>381</v>
      </c>
      <c r="G456" s="454" t="s">
        <v>1296</v>
      </c>
      <c r="H456" s="454"/>
      <c r="I456" s="454"/>
      <c r="J456" s="454"/>
      <c r="K456" s="584">
        <v>5</v>
      </c>
      <c r="L456" s="533">
        <v>55765</v>
      </c>
    </row>
    <row r="457" spans="1:12" ht="15" customHeight="1" x14ac:dyDescent="0.25">
      <c r="A457" s="564"/>
      <c r="B457" s="568"/>
      <c r="C457" s="614"/>
      <c r="D457" s="745"/>
      <c r="E457" s="448"/>
      <c r="F457" s="148" t="s">
        <v>402</v>
      </c>
      <c r="G457" s="454" t="s">
        <v>1297</v>
      </c>
      <c r="H457" s="454"/>
      <c r="I457" s="454"/>
      <c r="J457" s="454"/>
      <c r="K457" s="585"/>
      <c r="L457" s="603" t="e">
        <f>#REF!-#REF!*10%</f>
        <v>#REF!</v>
      </c>
    </row>
    <row r="458" spans="1:12" ht="15" customHeight="1" x14ac:dyDescent="0.25">
      <c r="A458" s="564"/>
      <c r="B458" s="568"/>
      <c r="C458" s="614"/>
      <c r="D458" s="745"/>
      <c r="E458" s="448"/>
      <c r="F458" s="148" t="s">
        <v>403</v>
      </c>
      <c r="G458" s="454" t="s">
        <v>404</v>
      </c>
      <c r="H458" s="454"/>
      <c r="I458" s="454"/>
      <c r="J458" s="454"/>
      <c r="K458" s="585"/>
      <c r="L458" s="603" t="e">
        <f>#REF!-#REF!*10%</f>
        <v>#REF!</v>
      </c>
    </row>
    <row r="459" spans="1:12" ht="15" customHeight="1" x14ac:dyDescent="0.25">
      <c r="A459" s="564"/>
      <c r="B459" s="568"/>
      <c r="C459" s="614"/>
      <c r="D459" s="745"/>
      <c r="E459" s="448"/>
      <c r="F459" s="94" t="s">
        <v>358</v>
      </c>
      <c r="G459" s="454" t="s">
        <v>359</v>
      </c>
      <c r="H459" s="454"/>
      <c r="I459" s="454"/>
      <c r="J459" s="454"/>
      <c r="K459" s="585"/>
      <c r="L459" s="603" t="e">
        <f>#REF!-#REF!*10%</f>
        <v>#REF!</v>
      </c>
    </row>
    <row r="460" spans="1:12" ht="15" customHeight="1" x14ac:dyDescent="0.25">
      <c r="A460" s="564"/>
      <c r="B460" s="568"/>
      <c r="C460" s="614"/>
      <c r="D460" s="745"/>
      <c r="E460" s="448"/>
      <c r="F460" s="148" t="s">
        <v>389</v>
      </c>
      <c r="G460" s="454" t="s">
        <v>390</v>
      </c>
      <c r="H460" s="454"/>
      <c r="I460" s="454"/>
      <c r="J460" s="454"/>
      <c r="K460" s="585"/>
      <c r="L460" s="603" t="e">
        <f>#REF!-#REF!*10%</f>
        <v>#REF!</v>
      </c>
    </row>
    <row r="461" spans="1:12" ht="15" customHeight="1" x14ac:dyDescent="0.25">
      <c r="A461" s="564"/>
      <c r="B461" s="568"/>
      <c r="C461" s="614"/>
      <c r="D461" s="745"/>
      <c r="E461" s="448"/>
      <c r="F461" s="93" t="s">
        <v>704</v>
      </c>
      <c r="G461" s="454" t="s">
        <v>705</v>
      </c>
      <c r="H461" s="454"/>
      <c r="I461" s="454"/>
      <c r="J461" s="454"/>
      <c r="K461" s="585"/>
      <c r="L461" s="603" t="e">
        <f>#REF!-#REF!*10%</f>
        <v>#REF!</v>
      </c>
    </row>
    <row r="462" spans="1:12" ht="15" customHeight="1" x14ac:dyDescent="0.25">
      <c r="A462" s="564"/>
      <c r="B462" s="568"/>
      <c r="C462" s="614"/>
      <c r="D462" s="745"/>
      <c r="E462" s="448"/>
      <c r="F462" s="93" t="s">
        <v>706</v>
      </c>
      <c r="G462" s="454" t="s">
        <v>390</v>
      </c>
      <c r="H462" s="454"/>
      <c r="I462" s="454"/>
      <c r="J462" s="454"/>
      <c r="K462" s="585"/>
      <c r="L462" s="603" t="e">
        <f>#REF!-#REF!*10%</f>
        <v>#REF!</v>
      </c>
    </row>
    <row r="463" spans="1:12" ht="15" customHeight="1" x14ac:dyDescent="0.25">
      <c r="A463" s="564"/>
      <c r="B463" s="568"/>
      <c r="C463" s="614"/>
      <c r="D463" s="745"/>
      <c r="E463" s="448"/>
      <c r="F463" s="93" t="s">
        <v>1271</v>
      </c>
      <c r="G463" s="454" t="s">
        <v>390</v>
      </c>
      <c r="H463" s="454"/>
      <c r="I463" s="454"/>
      <c r="J463" s="454"/>
      <c r="K463" s="585"/>
      <c r="L463" s="603" t="e">
        <f>#REF!-#REF!*10%</f>
        <v>#REF!</v>
      </c>
    </row>
    <row r="464" spans="1:12" ht="15" customHeight="1" x14ac:dyDescent="0.25">
      <c r="A464" s="564"/>
      <c r="B464" s="568"/>
      <c r="C464" s="614"/>
      <c r="D464" s="745"/>
      <c r="E464" s="448"/>
      <c r="F464" s="93" t="s">
        <v>707</v>
      </c>
      <c r="G464" s="454" t="s">
        <v>911</v>
      </c>
      <c r="H464" s="454"/>
      <c r="I464" s="454"/>
      <c r="J464" s="454"/>
      <c r="K464" s="585"/>
      <c r="L464" s="603" t="e">
        <f>#REF!-#REF!*10%</f>
        <v>#REF!</v>
      </c>
    </row>
    <row r="465" spans="1:12" ht="15" customHeight="1" x14ac:dyDescent="0.25">
      <c r="A465" s="564"/>
      <c r="B465" s="568"/>
      <c r="C465" s="614"/>
      <c r="D465" s="745"/>
      <c r="E465" s="448"/>
      <c r="F465" s="93" t="s">
        <v>708</v>
      </c>
      <c r="G465" s="454" t="s">
        <v>390</v>
      </c>
      <c r="H465" s="454"/>
      <c r="I465" s="454"/>
      <c r="J465" s="454"/>
      <c r="K465" s="585"/>
      <c r="L465" s="603" t="e">
        <f>#REF!-#REF!*10%</f>
        <v>#REF!</v>
      </c>
    </row>
    <row r="466" spans="1:12" ht="15" customHeight="1" x14ac:dyDescent="0.25">
      <c r="A466" s="564"/>
      <c r="B466" s="568"/>
      <c r="C466" s="614"/>
      <c r="D466" s="745"/>
      <c r="E466" s="448"/>
      <c r="F466" s="148" t="s">
        <v>377</v>
      </c>
      <c r="G466" s="454" t="s">
        <v>387</v>
      </c>
      <c r="H466" s="454"/>
      <c r="I466" s="454"/>
      <c r="J466" s="454"/>
      <c r="K466" s="585"/>
      <c r="L466" s="603" t="e">
        <f>#REF!-#REF!*10%</f>
        <v>#REF!</v>
      </c>
    </row>
    <row r="467" spans="1:12" ht="15" customHeight="1" x14ac:dyDescent="0.25">
      <c r="A467" s="564"/>
      <c r="B467" s="568"/>
      <c r="C467" s="614"/>
      <c r="D467" s="745"/>
      <c r="E467" s="448"/>
      <c r="F467" s="148" t="s">
        <v>562</v>
      </c>
      <c r="G467" s="454" t="s">
        <v>1024</v>
      </c>
      <c r="H467" s="454"/>
      <c r="I467" s="454"/>
      <c r="J467" s="454"/>
      <c r="K467" s="585"/>
      <c r="L467" s="603" t="e">
        <f>#REF!-#REF!*10%</f>
        <v>#REF!</v>
      </c>
    </row>
    <row r="468" spans="1:12" ht="15" customHeight="1" x14ac:dyDescent="0.25">
      <c r="A468" s="564"/>
      <c r="B468" s="568"/>
      <c r="C468" s="614"/>
      <c r="D468" s="745"/>
      <c r="E468" s="448"/>
      <c r="F468" s="148" t="s">
        <v>570</v>
      </c>
      <c r="G468" s="454" t="s">
        <v>613</v>
      </c>
      <c r="H468" s="454"/>
      <c r="I468" s="454"/>
      <c r="J468" s="454"/>
      <c r="K468" s="585"/>
      <c r="L468" s="603" t="e">
        <f>#REF!-#REF!*10%</f>
        <v>#REF!</v>
      </c>
    </row>
    <row r="469" spans="1:12" ht="15" customHeight="1" x14ac:dyDescent="0.25">
      <c r="A469" s="564"/>
      <c r="B469" s="568"/>
      <c r="C469" s="614"/>
      <c r="D469" s="745"/>
      <c r="E469" s="448"/>
      <c r="F469" s="167" t="s">
        <v>84</v>
      </c>
      <c r="G469" s="465">
        <v>2.5</v>
      </c>
      <c r="H469" s="465"/>
      <c r="I469" s="465"/>
      <c r="J469" s="465"/>
      <c r="K469" s="585"/>
      <c r="L469" s="603" t="e">
        <f>#REF!-#REF!*10%</f>
        <v>#REF!</v>
      </c>
    </row>
    <row r="470" spans="1:12" ht="15" customHeight="1" x14ac:dyDescent="0.25">
      <c r="A470" s="567"/>
      <c r="B470" s="568"/>
      <c r="C470" s="608"/>
      <c r="D470" s="752"/>
      <c r="E470" s="459"/>
      <c r="F470" s="410" t="s">
        <v>1016</v>
      </c>
      <c r="G470" s="492">
        <v>5</v>
      </c>
      <c r="H470" s="492"/>
      <c r="I470" s="492"/>
      <c r="J470" s="492"/>
      <c r="K470" s="720"/>
      <c r="L470" s="721" t="e">
        <f>#REF!-#REF!*10%</f>
        <v>#REF!</v>
      </c>
    </row>
    <row r="471" spans="1:12" ht="27.75" customHeight="1" x14ac:dyDescent="0.25">
      <c r="A471" s="519" t="s">
        <v>1076</v>
      </c>
      <c r="B471" s="519"/>
      <c r="C471" s="519"/>
      <c r="D471" s="519"/>
      <c r="E471" s="519"/>
      <c r="F471" s="519"/>
      <c r="G471" s="519"/>
      <c r="H471" s="519"/>
      <c r="I471" s="519"/>
      <c r="J471" s="519"/>
      <c r="K471" s="519"/>
      <c r="L471" s="519"/>
    </row>
    <row r="472" spans="1:12" ht="15" customHeight="1" x14ac:dyDescent="0.25">
      <c r="A472" s="569">
        <v>1</v>
      </c>
      <c r="B472" s="568"/>
      <c r="C472" s="610" t="s">
        <v>1077</v>
      </c>
      <c r="D472" s="746"/>
      <c r="E472" s="460"/>
      <c r="F472" s="408" t="s">
        <v>81</v>
      </c>
      <c r="G472" s="484" t="s">
        <v>6</v>
      </c>
      <c r="H472" s="484"/>
      <c r="I472" s="484"/>
      <c r="J472" s="484"/>
      <c r="K472" s="713">
        <v>3</v>
      </c>
      <c r="L472" s="439">
        <v>62150</v>
      </c>
    </row>
    <row r="473" spans="1:12" ht="15" customHeight="1" x14ac:dyDescent="0.25">
      <c r="A473" s="564"/>
      <c r="B473" s="568"/>
      <c r="C473" s="614"/>
      <c r="D473" s="745"/>
      <c r="E473" s="448"/>
      <c r="F473" s="94" t="s">
        <v>80</v>
      </c>
      <c r="G473" s="753">
        <v>80</v>
      </c>
      <c r="H473" s="753"/>
      <c r="I473" s="753"/>
      <c r="J473" s="753"/>
      <c r="K473" s="583"/>
      <c r="L473" s="602"/>
    </row>
    <row r="474" spans="1:12" ht="15" customHeight="1" x14ac:dyDescent="0.25">
      <c r="A474" s="564"/>
      <c r="B474" s="568"/>
      <c r="C474" s="614"/>
      <c r="D474" s="745"/>
      <c r="E474" s="448"/>
      <c r="F474" s="94" t="s">
        <v>8</v>
      </c>
      <c r="G474" s="99">
        <v>3000</v>
      </c>
      <c r="H474" s="100">
        <v>4000</v>
      </c>
      <c r="I474" s="101">
        <v>5000</v>
      </c>
      <c r="J474" s="102">
        <v>6000</v>
      </c>
      <c r="K474" s="583"/>
      <c r="L474" s="602"/>
    </row>
    <row r="475" spans="1:12" ht="15" customHeight="1" x14ac:dyDescent="0.25">
      <c r="A475" s="564"/>
      <c r="B475" s="568"/>
      <c r="C475" s="614"/>
      <c r="D475" s="745"/>
      <c r="E475" s="448"/>
      <c r="F475" s="94" t="s">
        <v>817</v>
      </c>
      <c r="G475" s="99">
        <f>G473*88</f>
        <v>7040</v>
      </c>
      <c r="H475" s="100">
        <f>G473*99</f>
        <v>7920</v>
      </c>
      <c r="I475" s="101">
        <f>G473*110</f>
        <v>8800</v>
      </c>
      <c r="J475" s="102">
        <f>G473*114</f>
        <v>9120</v>
      </c>
      <c r="K475" s="583"/>
      <c r="L475" s="602"/>
    </row>
    <row r="476" spans="1:12" ht="15" customHeight="1" x14ac:dyDescent="0.25">
      <c r="A476" s="564"/>
      <c r="B476" s="568"/>
      <c r="C476" s="614"/>
      <c r="D476" s="745"/>
      <c r="E476" s="448"/>
      <c r="F476" s="94" t="s">
        <v>1269</v>
      </c>
      <c r="G476" s="451">
        <v>0.98</v>
      </c>
      <c r="H476" s="451"/>
      <c r="I476" s="451"/>
      <c r="J476" s="451"/>
      <c r="K476" s="583"/>
      <c r="L476" s="602"/>
    </row>
    <row r="477" spans="1:12" ht="15" customHeight="1" x14ac:dyDescent="0.25">
      <c r="A477" s="564"/>
      <c r="B477" s="568"/>
      <c r="C477" s="614"/>
      <c r="D477" s="745"/>
      <c r="E477" s="448"/>
      <c r="F477" s="93" t="s">
        <v>699</v>
      </c>
      <c r="G477" s="454" t="s">
        <v>700</v>
      </c>
      <c r="H477" s="454"/>
      <c r="I477" s="454"/>
      <c r="J477" s="454"/>
      <c r="K477" s="583"/>
      <c r="L477" s="602"/>
    </row>
    <row r="478" spans="1:12" ht="15" customHeight="1" x14ac:dyDescent="0.25">
      <c r="A478" s="564"/>
      <c r="B478" s="568"/>
      <c r="C478" s="614"/>
      <c r="D478" s="745"/>
      <c r="E478" s="448"/>
      <c r="F478" s="93" t="s">
        <v>1181</v>
      </c>
      <c r="G478" s="462" t="s">
        <v>1179</v>
      </c>
      <c r="H478" s="463"/>
      <c r="I478" s="463"/>
      <c r="J478" s="464"/>
      <c r="K478" s="583"/>
      <c r="L478" s="602"/>
    </row>
    <row r="479" spans="1:12" ht="15" customHeight="1" x14ac:dyDescent="0.25">
      <c r="A479" s="564"/>
      <c r="B479" s="568"/>
      <c r="C479" s="614"/>
      <c r="D479" s="745"/>
      <c r="E479" s="448"/>
      <c r="F479" s="94" t="s">
        <v>83</v>
      </c>
      <c r="G479" s="454">
        <v>65</v>
      </c>
      <c r="H479" s="454"/>
      <c r="I479" s="454"/>
      <c r="J479" s="454"/>
      <c r="K479" s="583"/>
      <c r="L479" s="602"/>
    </row>
    <row r="480" spans="1:12" ht="15" customHeight="1" x14ac:dyDescent="0.25">
      <c r="A480" s="564"/>
      <c r="B480" s="568"/>
      <c r="C480" s="614"/>
      <c r="D480" s="745"/>
      <c r="E480" s="448"/>
      <c r="F480" s="94" t="s">
        <v>396</v>
      </c>
      <c r="G480" s="454" t="s">
        <v>1184</v>
      </c>
      <c r="H480" s="454"/>
      <c r="I480" s="454"/>
      <c r="J480" s="454"/>
      <c r="K480" s="583"/>
      <c r="L480" s="602"/>
    </row>
    <row r="481" spans="1:12" ht="15" customHeight="1" x14ac:dyDescent="0.25">
      <c r="A481" s="564"/>
      <c r="B481" s="568"/>
      <c r="C481" s="614"/>
      <c r="D481" s="745"/>
      <c r="E481" s="448"/>
      <c r="F481" s="94" t="s">
        <v>1028</v>
      </c>
      <c r="G481" s="454" t="s">
        <v>912</v>
      </c>
      <c r="H481" s="454"/>
      <c r="I481" s="454"/>
      <c r="J481" s="454"/>
      <c r="K481" s="583"/>
      <c r="L481" s="602"/>
    </row>
    <row r="482" spans="1:12" ht="15" customHeight="1" x14ac:dyDescent="0.25">
      <c r="A482" s="564"/>
      <c r="B482" s="568"/>
      <c r="C482" s="614"/>
      <c r="D482" s="745"/>
      <c r="E482" s="448"/>
      <c r="F482" s="94" t="s">
        <v>1038</v>
      </c>
      <c r="G482" s="454" t="s">
        <v>1089</v>
      </c>
      <c r="H482" s="454"/>
      <c r="I482" s="454"/>
      <c r="J482" s="454"/>
      <c r="K482" s="583"/>
      <c r="L482" s="602"/>
    </row>
    <row r="483" spans="1:12" ht="15" customHeight="1" x14ac:dyDescent="0.25">
      <c r="A483" s="564"/>
      <c r="B483" s="568"/>
      <c r="C483" s="614"/>
      <c r="D483" s="745"/>
      <c r="E483" s="448"/>
      <c r="F483" s="148" t="s">
        <v>379</v>
      </c>
      <c r="G483" s="454" t="s">
        <v>399</v>
      </c>
      <c r="H483" s="454"/>
      <c r="I483" s="454"/>
      <c r="J483" s="454"/>
      <c r="K483" s="583"/>
      <c r="L483" s="602"/>
    </row>
    <row r="484" spans="1:12" ht="15" customHeight="1" x14ac:dyDescent="0.25">
      <c r="A484" s="564"/>
      <c r="B484" s="568"/>
      <c r="C484" s="614"/>
      <c r="D484" s="745"/>
      <c r="E484" s="448"/>
      <c r="F484" s="93" t="s">
        <v>701</v>
      </c>
      <c r="G484" s="454">
        <v>100000</v>
      </c>
      <c r="H484" s="454"/>
      <c r="I484" s="454"/>
      <c r="J484" s="454"/>
      <c r="K484" s="583"/>
      <c r="L484" s="602"/>
    </row>
    <row r="485" spans="1:12" ht="15" customHeight="1" x14ac:dyDescent="0.25">
      <c r="A485" s="564"/>
      <c r="B485" s="568"/>
      <c r="C485" s="614"/>
      <c r="D485" s="745"/>
      <c r="E485" s="448"/>
      <c r="F485" s="148" t="s">
        <v>257</v>
      </c>
      <c r="G485" s="454" t="s">
        <v>336</v>
      </c>
      <c r="H485" s="454"/>
      <c r="I485" s="454"/>
      <c r="J485" s="454"/>
      <c r="K485" s="583"/>
      <c r="L485" s="602"/>
    </row>
    <row r="486" spans="1:12" ht="15" customHeight="1" x14ac:dyDescent="0.25">
      <c r="A486" s="564"/>
      <c r="B486" s="568"/>
      <c r="C486" s="614"/>
      <c r="D486" s="745"/>
      <c r="E486" s="448"/>
      <c r="F486" s="148" t="s">
        <v>410</v>
      </c>
      <c r="G486" s="454" t="s">
        <v>411</v>
      </c>
      <c r="H486" s="454"/>
      <c r="I486" s="454"/>
      <c r="J486" s="454"/>
      <c r="K486" s="583"/>
      <c r="L486" s="602"/>
    </row>
    <row r="487" spans="1:12" ht="15" customHeight="1" x14ac:dyDescent="0.25">
      <c r="A487" s="564"/>
      <c r="B487" s="568"/>
      <c r="C487" s="614"/>
      <c r="D487" s="745"/>
      <c r="E487" s="448"/>
      <c r="F487" s="148" t="s">
        <v>412</v>
      </c>
      <c r="G487" s="454" t="s">
        <v>400</v>
      </c>
      <c r="H487" s="454"/>
      <c r="I487" s="454"/>
      <c r="J487" s="454"/>
      <c r="K487" s="583"/>
      <c r="L487" s="602"/>
    </row>
    <row r="488" spans="1:12" ht="15" customHeight="1" x14ac:dyDescent="0.25">
      <c r="A488" s="564"/>
      <c r="B488" s="568"/>
      <c r="C488" s="614"/>
      <c r="D488" s="745"/>
      <c r="E488" s="448"/>
      <c r="F488" s="148" t="s">
        <v>381</v>
      </c>
      <c r="G488" s="454" t="s">
        <v>1296</v>
      </c>
      <c r="H488" s="454"/>
      <c r="I488" s="454"/>
      <c r="J488" s="454"/>
      <c r="K488" s="584">
        <v>5</v>
      </c>
      <c r="L488" s="533">
        <v>66501</v>
      </c>
    </row>
    <row r="489" spans="1:12" ht="15" customHeight="1" x14ac:dyDescent="0.25">
      <c r="A489" s="564"/>
      <c r="B489" s="568"/>
      <c r="C489" s="614"/>
      <c r="D489" s="745"/>
      <c r="E489" s="448"/>
      <c r="F489" s="148" t="s">
        <v>402</v>
      </c>
      <c r="G489" s="454" t="s">
        <v>1297</v>
      </c>
      <c r="H489" s="454"/>
      <c r="I489" s="454"/>
      <c r="J489" s="454"/>
      <c r="K489" s="585"/>
      <c r="L489" s="603" t="e">
        <f>#REF!-#REF!*10%</f>
        <v>#REF!</v>
      </c>
    </row>
    <row r="490" spans="1:12" ht="15" customHeight="1" x14ac:dyDescent="0.25">
      <c r="A490" s="564"/>
      <c r="B490" s="568"/>
      <c r="C490" s="614"/>
      <c r="D490" s="745"/>
      <c r="E490" s="448"/>
      <c r="F490" s="148" t="s">
        <v>403</v>
      </c>
      <c r="G490" s="454" t="s">
        <v>404</v>
      </c>
      <c r="H490" s="454"/>
      <c r="I490" s="454"/>
      <c r="J490" s="454"/>
      <c r="K490" s="585"/>
      <c r="L490" s="603" t="e">
        <f>#REF!-#REF!*10%</f>
        <v>#REF!</v>
      </c>
    </row>
    <row r="491" spans="1:12" ht="15" customHeight="1" x14ac:dyDescent="0.25">
      <c r="A491" s="564"/>
      <c r="B491" s="568"/>
      <c r="C491" s="614"/>
      <c r="D491" s="745"/>
      <c r="E491" s="448"/>
      <c r="F491" s="94" t="s">
        <v>358</v>
      </c>
      <c r="G491" s="454" t="s">
        <v>359</v>
      </c>
      <c r="H491" s="454"/>
      <c r="I491" s="454"/>
      <c r="J491" s="454"/>
      <c r="K491" s="585"/>
      <c r="L491" s="603" t="e">
        <f>#REF!-#REF!*10%</f>
        <v>#REF!</v>
      </c>
    </row>
    <row r="492" spans="1:12" ht="15" customHeight="1" x14ac:dyDescent="0.25">
      <c r="A492" s="564"/>
      <c r="B492" s="568"/>
      <c r="C492" s="614"/>
      <c r="D492" s="745"/>
      <c r="E492" s="448"/>
      <c r="F492" s="148" t="s">
        <v>389</v>
      </c>
      <c r="G492" s="454" t="s">
        <v>390</v>
      </c>
      <c r="H492" s="454"/>
      <c r="I492" s="454"/>
      <c r="J492" s="454"/>
      <c r="K492" s="585"/>
      <c r="L492" s="603" t="e">
        <f>#REF!-#REF!*10%</f>
        <v>#REF!</v>
      </c>
    </row>
    <row r="493" spans="1:12" ht="15" customHeight="1" x14ac:dyDescent="0.25">
      <c r="A493" s="564"/>
      <c r="B493" s="568"/>
      <c r="C493" s="614"/>
      <c r="D493" s="745"/>
      <c r="E493" s="448"/>
      <c r="F493" s="93" t="s">
        <v>704</v>
      </c>
      <c r="G493" s="454" t="s">
        <v>705</v>
      </c>
      <c r="H493" s="454"/>
      <c r="I493" s="454"/>
      <c r="J493" s="454"/>
      <c r="K493" s="585"/>
      <c r="L493" s="603" t="e">
        <f>#REF!-#REF!*10%</f>
        <v>#REF!</v>
      </c>
    </row>
    <row r="494" spans="1:12" ht="15" customHeight="1" x14ac:dyDescent="0.25">
      <c r="A494" s="564"/>
      <c r="B494" s="568"/>
      <c r="C494" s="614"/>
      <c r="D494" s="745"/>
      <c r="E494" s="448"/>
      <c r="F494" s="93" t="s">
        <v>706</v>
      </c>
      <c r="G494" s="454" t="s">
        <v>390</v>
      </c>
      <c r="H494" s="454"/>
      <c r="I494" s="454"/>
      <c r="J494" s="454"/>
      <c r="K494" s="585"/>
      <c r="L494" s="603" t="e">
        <f>#REF!-#REF!*10%</f>
        <v>#REF!</v>
      </c>
    </row>
    <row r="495" spans="1:12" ht="15" customHeight="1" x14ac:dyDescent="0.25">
      <c r="A495" s="564"/>
      <c r="B495" s="568"/>
      <c r="C495" s="614"/>
      <c r="D495" s="745"/>
      <c r="E495" s="448"/>
      <c r="F495" s="93" t="s">
        <v>1271</v>
      </c>
      <c r="G495" s="454" t="s">
        <v>390</v>
      </c>
      <c r="H495" s="454"/>
      <c r="I495" s="454"/>
      <c r="J495" s="454"/>
      <c r="K495" s="585"/>
      <c r="L495" s="603" t="e">
        <f>#REF!-#REF!*10%</f>
        <v>#REF!</v>
      </c>
    </row>
    <row r="496" spans="1:12" ht="15" customHeight="1" x14ac:dyDescent="0.25">
      <c r="A496" s="564"/>
      <c r="B496" s="568"/>
      <c r="C496" s="614"/>
      <c r="D496" s="745"/>
      <c r="E496" s="448"/>
      <c r="F496" s="93" t="s">
        <v>707</v>
      </c>
      <c r="G496" s="454" t="s">
        <v>911</v>
      </c>
      <c r="H496" s="454"/>
      <c r="I496" s="454"/>
      <c r="J496" s="454"/>
      <c r="K496" s="585"/>
      <c r="L496" s="603" t="e">
        <f>#REF!-#REF!*10%</f>
        <v>#REF!</v>
      </c>
    </row>
    <row r="497" spans="1:12" ht="15" customHeight="1" x14ac:dyDescent="0.25">
      <c r="A497" s="564"/>
      <c r="B497" s="568"/>
      <c r="C497" s="614"/>
      <c r="D497" s="745"/>
      <c r="E497" s="448"/>
      <c r="F497" s="93" t="s">
        <v>708</v>
      </c>
      <c r="G497" s="454" t="s">
        <v>390</v>
      </c>
      <c r="H497" s="454"/>
      <c r="I497" s="454"/>
      <c r="J497" s="454"/>
      <c r="K497" s="585"/>
      <c r="L497" s="603" t="e">
        <f>#REF!-#REF!*10%</f>
        <v>#REF!</v>
      </c>
    </row>
    <row r="498" spans="1:12" ht="15" customHeight="1" x14ac:dyDescent="0.25">
      <c r="A498" s="564"/>
      <c r="B498" s="568"/>
      <c r="C498" s="614"/>
      <c r="D498" s="745"/>
      <c r="E498" s="448"/>
      <c r="F498" s="148" t="s">
        <v>377</v>
      </c>
      <c r="G498" s="454" t="s">
        <v>387</v>
      </c>
      <c r="H498" s="454"/>
      <c r="I498" s="454"/>
      <c r="J498" s="454"/>
      <c r="K498" s="585"/>
      <c r="L498" s="603" t="e">
        <f>#REF!-#REF!*10%</f>
        <v>#REF!</v>
      </c>
    </row>
    <row r="499" spans="1:12" ht="15" customHeight="1" x14ac:dyDescent="0.25">
      <c r="A499" s="564"/>
      <c r="B499" s="568"/>
      <c r="C499" s="614"/>
      <c r="D499" s="745"/>
      <c r="E499" s="448"/>
      <c r="F499" s="148" t="s">
        <v>562</v>
      </c>
      <c r="G499" s="454" t="s">
        <v>1024</v>
      </c>
      <c r="H499" s="454"/>
      <c r="I499" s="454"/>
      <c r="J499" s="454"/>
      <c r="K499" s="585"/>
      <c r="L499" s="603" t="e">
        <f>#REF!-#REF!*10%</f>
        <v>#REF!</v>
      </c>
    </row>
    <row r="500" spans="1:12" ht="15" customHeight="1" x14ac:dyDescent="0.25">
      <c r="A500" s="564"/>
      <c r="B500" s="568"/>
      <c r="C500" s="614"/>
      <c r="D500" s="745"/>
      <c r="E500" s="448"/>
      <c r="F500" s="148" t="s">
        <v>570</v>
      </c>
      <c r="G500" s="454" t="s">
        <v>613</v>
      </c>
      <c r="H500" s="454"/>
      <c r="I500" s="454"/>
      <c r="J500" s="454"/>
      <c r="K500" s="585"/>
      <c r="L500" s="603" t="e">
        <f>#REF!-#REF!*10%</f>
        <v>#REF!</v>
      </c>
    </row>
    <row r="501" spans="1:12" ht="15" customHeight="1" x14ac:dyDescent="0.25">
      <c r="A501" s="564"/>
      <c r="B501" s="568"/>
      <c r="C501" s="614"/>
      <c r="D501" s="745"/>
      <c r="E501" s="448"/>
      <c r="F501" s="167" t="s">
        <v>84</v>
      </c>
      <c r="G501" s="465">
        <v>2.5</v>
      </c>
      <c r="H501" s="465"/>
      <c r="I501" s="465"/>
      <c r="J501" s="465"/>
      <c r="K501" s="585"/>
      <c r="L501" s="603" t="e">
        <f>#REF!-#REF!*10%</f>
        <v>#REF!</v>
      </c>
    </row>
    <row r="502" spans="1:12" ht="15" customHeight="1" x14ac:dyDescent="0.25">
      <c r="A502" s="564"/>
      <c r="B502" s="569"/>
      <c r="C502" s="614"/>
      <c r="D502" s="745"/>
      <c r="E502" s="448"/>
      <c r="F502" s="136" t="s">
        <v>1016</v>
      </c>
      <c r="G502" s="454">
        <v>5</v>
      </c>
      <c r="H502" s="454"/>
      <c r="I502" s="454"/>
      <c r="J502" s="454"/>
      <c r="K502" s="585"/>
      <c r="L502" s="603" t="e">
        <f>#REF!-#REF!*10%</f>
        <v>#REF!</v>
      </c>
    </row>
    <row r="503" spans="1:12" ht="15" customHeight="1" x14ac:dyDescent="0.25">
      <c r="A503" s="564">
        <v>2</v>
      </c>
      <c r="B503" s="567"/>
      <c r="C503" s="614" t="s">
        <v>1078</v>
      </c>
      <c r="D503" s="745"/>
      <c r="E503" s="448"/>
      <c r="F503" s="94" t="s">
        <v>81</v>
      </c>
      <c r="G503" s="454" t="s">
        <v>6</v>
      </c>
      <c r="H503" s="454"/>
      <c r="I503" s="454"/>
      <c r="J503" s="454"/>
      <c r="K503" s="501">
        <v>3</v>
      </c>
      <c r="L503" s="716">
        <v>62987</v>
      </c>
    </row>
    <row r="504" spans="1:12" ht="15" customHeight="1" x14ac:dyDescent="0.25">
      <c r="A504" s="564"/>
      <c r="B504" s="568"/>
      <c r="C504" s="614"/>
      <c r="D504" s="745"/>
      <c r="E504" s="448"/>
      <c r="F504" s="94" t="s">
        <v>80</v>
      </c>
      <c r="G504" s="753">
        <v>120</v>
      </c>
      <c r="H504" s="753"/>
      <c r="I504" s="753"/>
      <c r="J504" s="753"/>
      <c r="K504" s="583"/>
      <c r="L504" s="602"/>
    </row>
    <row r="505" spans="1:12" ht="15" customHeight="1" x14ac:dyDescent="0.25">
      <c r="A505" s="564"/>
      <c r="B505" s="568"/>
      <c r="C505" s="614"/>
      <c r="D505" s="745"/>
      <c r="E505" s="448"/>
      <c r="F505" s="94" t="s">
        <v>8</v>
      </c>
      <c r="G505" s="99">
        <v>3000</v>
      </c>
      <c r="H505" s="100">
        <v>4000</v>
      </c>
      <c r="I505" s="101">
        <v>5000</v>
      </c>
      <c r="J505" s="102">
        <v>6000</v>
      </c>
      <c r="K505" s="583"/>
      <c r="L505" s="602"/>
    </row>
    <row r="506" spans="1:12" ht="15" customHeight="1" x14ac:dyDescent="0.25">
      <c r="A506" s="564"/>
      <c r="B506" s="568"/>
      <c r="C506" s="614"/>
      <c r="D506" s="745"/>
      <c r="E506" s="448"/>
      <c r="F506" s="94" t="s">
        <v>817</v>
      </c>
      <c r="G506" s="99">
        <f>G504*88</f>
        <v>10560</v>
      </c>
      <c r="H506" s="100">
        <f>G504*99</f>
        <v>11880</v>
      </c>
      <c r="I506" s="101">
        <f>G504*110</f>
        <v>13200</v>
      </c>
      <c r="J506" s="102">
        <f>G504*114</f>
        <v>13680</v>
      </c>
      <c r="K506" s="583"/>
      <c r="L506" s="602"/>
    </row>
    <row r="507" spans="1:12" ht="15" customHeight="1" x14ac:dyDescent="0.25">
      <c r="A507" s="564"/>
      <c r="B507" s="568"/>
      <c r="C507" s="614"/>
      <c r="D507" s="745"/>
      <c r="E507" s="448"/>
      <c r="F507" s="94" t="s">
        <v>1269</v>
      </c>
      <c r="G507" s="451">
        <v>0.98</v>
      </c>
      <c r="H507" s="451"/>
      <c r="I507" s="451"/>
      <c r="J507" s="451"/>
      <c r="K507" s="583"/>
      <c r="L507" s="602"/>
    </row>
    <row r="508" spans="1:12" ht="15" customHeight="1" x14ac:dyDescent="0.25">
      <c r="A508" s="564"/>
      <c r="B508" s="568"/>
      <c r="C508" s="614"/>
      <c r="D508" s="745"/>
      <c r="E508" s="448"/>
      <c r="F508" s="93" t="s">
        <v>699</v>
      </c>
      <c r="G508" s="454" t="s">
        <v>700</v>
      </c>
      <c r="H508" s="454"/>
      <c r="I508" s="454"/>
      <c r="J508" s="454"/>
      <c r="K508" s="583"/>
      <c r="L508" s="602"/>
    </row>
    <row r="509" spans="1:12" ht="15" customHeight="1" x14ac:dyDescent="0.25">
      <c r="A509" s="564"/>
      <c r="B509" s="568"/>
      <c r="C509" s="614"/>
      <c r="D509" s="745"/>
      <c r="E509" s="448"/>
      <c r="F509" s="93" t="s">
        <v>1181</v>
      </c>
      <c r="G509" s="462" t="s">
        <v>1179</v>
      </c>
      <c r="H509" s="463"/>
      <c r="I509" s="463"/>
      <c r="J509" s="464"/>
      <c r="K509" s="583"/>
      <c r="L509" s="602"/>
    </row>
    <row r="510" spans="1:12" ht="15" customHeight="1" x14ac:dyDescent="0.25">
      <c r="A510" s="564"/>
      <c r="B510" s="568"/>
      <c r="C510" s="614"/>
      <c r="D510" s="745"/>
      <c r="E510" s="448"/>
      <c r="F510" s="94" t="s">
        <v>83</v>
      </c>
      <c r="G510" s="454">
        <v>65</v>
      </c>
      <c r="H510" s="454"/>
      <c r="I510" s="454"/>
      <c r="J510" s="454"/>
      <c r="K510" s="583"/>
      <c r="L510" s="602"/>
    </row>
    <row r="511" spans="1:12" ht="15" customHeight="1" x14ac:dyDescent="0.25">
      <c r="A511" s="564"/>
      <c r="B511" s="568"/>
      <c r="C511" s="614"/>
      <c r="D511" s="745"/>
      <c r="E511" s="448"/>
      <c r="F511" s="94" t="s">
        <v>396</v>
      </c>
      <c r="G511" s="454" t="s">
        <v>1184</v>
      </c>
      <c r="H511" s="454"/>
      <c r="I511" s="454"/>
      <c r="J511" s="454"/>
      <c r="K511" s="583"/>
      <c r="L511" s="602"/>
    </row>
    <row r="512" spans="1:12" ht="15" customHeight="1" x14ac:dyDescent="0.25">
      <c r="A512" s="564"/>
      <c r="B512" s="568"/>
      <c r="C512" s="614"/>
      <c r="D512" s="745"/>
      <c r="E512" s="448"/>
      <c r="F512" s="94" t="s">
        <v>1028</v>
      </c>
      <c r="G512" s="454" t="s">
        <v>912</v>
      </c>
      <c r="H512" s="454"/>
      <c r="I512" s="454"/>
      <c r="J512" s="454"/>
      <c r="K512" s="583"/>
      <c r="L512" s="602"/>
    </row>
    <row r="513" spans="1:12" ht="15" customHeight="1" x14ac:dyDescent="0.25">
      <c r="A513" s="564"/>
      <c r="B513" s="568"/>
      <c r="C513" s="614"/>
      <c r="D513" s="745"/>
      <c r="E513" s="448"/>
      <c r="F513" s="94" t="s">
        <v>1038</v>
      </c>
      <c r="G513" s="454" t="s">
        <v>1089</v>
      </c>
      <c r="H513" s="454"/>
      <c r="I513" s="454"/>
      <c r="J513" s="454"/>
      <c r="K513" s="583"/>
      <c r="L513" s="602"/>
    </row>
    <row r="514" spans="1:12" ht="15" customHeight="1" x14ac:dyDescent="0.25">
      <c r="A514" s="564"/>
      <c r="B514" s="568"/>
      <c r="C514" s="614"/>
      <c r="D514" s="745"/>
      <c r="E514" s="448"/>
      <c r="F514" s="148" t="s">
        <v>379</v>
      </c>
      <c r="G514" s="454" t="s">
        <v>399</v>
      </c>
      <c r="H514" s="454"/>
      <c r="I514" s="454"/>
      <c r="J514" s="454"/>
      <c r="K514" s="583"/>
      <c r="L514" s="602"/>
    </row>
    <row r="515" spans="1:12" ht="15" customHeight="1" x14ac:dyDescent="0.25">
      <c r="A515" s="564"/>
      <c r="B515" s="568"/>
      <c r="C515" s="614"/>
      <c r="D515" s="745"/>
      <c r="E515" s="448"/>
      <c r="F515" s="93" t="s">
        <v>701</v>
      </c>
      <c r="G515" s="454">
        <v>100000</v>
      </c>
      <c r="H515" s="454"/>
      <c r="I515" s="454"/>
      <c r="J515" s="454"/>
      <c r="K515" s="583"/>
      <c r="L515" s="602"/>
    </row>
    <row r="516" spans="1:12" ht="15" customHeight="1" x14ac:dyDescent="0.25">
      <c r="A516" s="564"/>
      <c r="B516" s="568"/>
      <c r="C516" s="614"/>
      <c r="D516" s="745"/>
      <c r="E516" s="448"/>
      <c r="F516" s="148" t="s">
        <v>257</v>
      </c>
      <c r="G516" s="454" t="s">
        <v>336</v>
      </c>
      <c r="H516" s="454"/>
      <c r="I516" s="454"/>
      <c r="J516" s="454"/>
      <c r="K516" s="583"/>
      <c r="L516" s="602"/>
    </row>
    <row r="517" spans="1:12" ht="15" customHeight="1" x14ac:dyDescent="0.25">
      <c r="A517" s="564"/>
      <c r="B517" s="568"/>
      <c r="C517" s="614"/>
      <c r="D517" s="745"/>
      <c r="E517" s="448"/>
      <c r="F517" s="148" t="s">
        <v>410</v>
      </c>
      <c r="G517" s="454" t="s">
        <v>411</v>
      </c>
      <c r="H517" s="454"/>
      <c r="I517" s="454"/>
      <c r="J517" s="454"/>
      <c r="K517" s="583"/>
      <c r="L517" s="602"/>
    </row>
    <row r="518" spans="1:12" ht="15" customHeight="1" x14ac:dyDescent="0.25">
      <c r="A518" s="564"/>
      <c r="B518" s="568"/>
      <c r="C518" s="614"/>
      <c r="D518" s="745"/>
      <c r="E518" s="448"/>
      <c r="F518" s="148" t="s">
        <v>412</v>
      </c>
      <c r="G518" s="454" t="s">
        <v>400</v>
      </c>
      <c r="H518" s="454"/>
      <c r="I518" s="454"/>
      <c r="J518" s="454"/>
      <c r="K518" s="583"/>
      <c r="L518" s="602"/>
    </row>
    <row r="519" spans="1:12" ht="15" customHeight="1" x14ac:dyDescent="0.25">
      <c r="A519" s="564"/>
      <c r="B519" s="568"/>
      <c r="C519" s="614"/>
      <c r="D519" s="745"/>
      <c r="E519" s="448"/>
      <c r="F519" s="148" t="s">
        <v>381</v>
      </c>
      <c r="G519" s="454" t="s">
        <v>1296</v>
      </c>
      <c r="H519" s="454"/>
      <c r="I519" s="454"/>
      <c r="J519" s="454"/>
      <c r="K519" s="584">
        <v>5</v>
      </c>
      <c r="L519" s="533">
        <v>67397</v>
      </c>
    </row>
    <row r="520" spans="1:12" ht="15" customHeight="1" x14ac:dyDescent="0.25">
      <c r="A520" s="564"/>
      <c r="B520" s="568"/>
      <c r="C520" s="614"/>
      <c r="D520" s="745"/>
      <c r="E520" s="448"/>
      <c r="F520" s="148" t="s">
        <v>402</v>
      </c>
      <c r="G520" s="454" t="s">
        <v>1297</v>
      </c>
      <c r="H520" s="454"/>
      <c r="I520" s="454"/>
      <c r="J520" s="454"/>
      <c r="K520" s="585"/>
      <c r="L520" s="603" t="e">
        <f>#REF!-#REF!*10%</f>
        <v>#REF!</v>
      </c>
    </row>
    <row r="521" spans="1:12" ht="15" customHeight="1" x14ac:dyDescent="0.25">
      <c r="A521" s="564"/>
      <c r="B521" s="568"/>
      <c r="C521" s="614"/>
      <c r="D521" s="745"/>
      <c r="E521" s="448"/>
      <c r="F521" s="148" t="s">
        <v>403</v>
      </c>
      <c r="G521" s="454" t="s">
        <v>404</v>
      </c>
      <c r="H521" s="454"/>
      <c r="I521" s="454"/>
      <c r="J521" s="454"/>
      <c r="K521" s="585"/>
      <c r="L521" s="603" t="e">
        <f>#REF!-#REF!*10%</f>
        <v>#REF!</v>
      </c>
    </row>
    <row r="522" spans="1:12" ht="15" customHeight="1" x14ac:dyDescent="0.25">
      <c r="A522" s="564"/>
      <c r="B522" s="568"/>
      <c r="C522" s="614"/>
      <c r="D522" s="745"/>
      <c r="E522" s="448"/>
      <c r="F522" s="94" t="s">
        <v>358</v>
      </c>
      <c r="G522" s="454" t="s">
        <v>359</v>
      </c>
      <c r="H522" s="454"/>
      <c r="I522" s="454"/>
      <c r="J522" s="454"/>
      <c r="K522" s="585"/>
      <c r="L522" s="603" t="e">
        <f>#REF!-#REF!*10%</f>
        <v>#REF!</v>
      </c>
    </row>
    <row r="523" spans="1:12" ht="15" customHeight="1" x14ac:dyDescent="0.25">
      <c r="A523" s="564"/>
      <c r="B523" s="568"/>
      <c r="C523" s="614"/>
      <c r="D523" s="745"/>
      <c r="E523" s="448"/>
      <c r="F523" s="148" t="s">
        <v>389</v>
      </c>
      <c r="G523" s="454" t="s">
        <v>390</v>
      </c>
      <c r="H523" s="454"/>
      <c r="I523" s="454"/>
      <c r="J523" s="454"/>
      <c r="K523" s="585"/>
      <c r="L523" s="603" t="e">
        <f>#REF!-#REF!*10%</f>
        <v>#REF!</v>
      </c>
    </row>
    <row r="524" spans="1:12" ht="15" customHeight="1" x14ac:dyDescent="0.25">
      <c r="A524" s="564"/>
      <c r="B524" s="568"/>
      <c r="C524" s="614"/>
      <c r="D524" s="745"/>
      <c r="E524" s="448"/>
      <c r="F524" s="93" t="s">
        <v>704</v>
      </c>
      <c r="G524" s="454" t="s">
        <v>705</v>
      </c>
      <c r="H524" s="454"/>
      <c r="I524" s="454"/>
      <c r="J524" s="454"/>
      <c r="K524" s="585"/>
      <c r="L524" s="603" t="e">
        <f>#REF!-#REF!*10%</f>
        <v>#REF!</v>
      </c>
    </row>
    <row r="525" spans="1:12" ht="15" customHeight="1" x14ac:dyDescent="0.25">
      <c r="A525" s="564"/>
      <c r="B525" s="568"/>
      <c r="C525" s="614"/>
      <c r="D525" s="745"/>
      <c r="E525" s="448"/>
      <c r="F525" s="93" t="s">
        <v>706</v>
      </c>
      <c r="G525" s="454" t="s">
        <v>390</v>
      </c>
      <c r="H525" s="454"/>
      <c r="I525" s="454"/>
      <c r="J525" s="454"/>
      <c r="K525" s="585"/>
      <c r="L525" s="603" t="e">
        <f>#REF!-#REF!*10%</f>
        <v>#REF!</v>
      </c>
    </row>
    <row r="526" spans="1:12" ht="15" customHeight="1" x14ac:dyDescent="0.25">
      <c r="A526" s="564"/>
      <c r="B526" s="568"/>
      <c r="C526" s="614"/>
      <c r="D526" s="745"/>
      <c r="E526" s="448"/>
      <c r="F526" s="93" t="s">
        <v>1271</v>
      </c>
      <c r="G526" s="454" t="s">
        <v>390</v>
      </c>
      <c r="H526" s="454"/>
      <c r="I526" s="454"/>
      <c r="J526" s="454"/>
      <c r="K526" s="585"/>
      <c r="L526" s="603" t="e">
        <f>#REF!-#REF!*10%</f>
        <v>#REF!</v>
      </c>
    </row>
    <row r="527" spans="1:12" ht="15" customHeight="1" x14ac:dyDescent="0.25">
      <c r="A527" s="564"/>
      <c r="B527" s="568"/>
      <c r="C527" s="614"/>
      <c r="D527" s="745"/>
      <c r="E527" s="448"/>
      <c r="F527" s="93" t="s">
        <v>707</v>
      </c>
      <c r="G527" s="454" t="s">
        <v>911</v>
      </c>
      <c r="H527" s="454"/>
      <c r="I527" s="454"/>
      <c r="J527" s="454"/>
      <c r="K527" s="585"/>
      <c r="L527" s="603" t="e">
        <f>#REF!-#REF!*10%</f>
        <v>#REF!</v>
      </c>
    </row>
    <row r="528" spans="1:12" ht="15" customHeight="1" x14ac:dyDescent="0.25">
      <c r="A528" s="564"/>
      <c r="B528" s="568"/>
      <c r="C528" s="614"/>
      <c r="D528" s="745"/>
      <c r="E528" s="448"/>
      <c r="F528" s="93" t="s">
        <v>708</v>
      </c>
      <c r="G528" s="454" t="s">
        <v>390</v>
      </c>
      <c r="H528" s="454"/>
      <c r="I528" s="454"/>
      <c r="J528" s="454"/>
      <c r="K528" s="585"/>
      <c r="L528" s="603" t="e">
        <f>#REF!-#REF!*10%</f>
        <v>#REF!</v>
      </c>
    </row>
    <row r="529" spans="1:12" ht="15" customHeight="1" x14ac:dyDescent="0.25">
      <c r="A529" s="564"/>
      <c r="B529" s="568"/>
      <c r="C529" s="614"/>
      <c r="D529" s="745"/>
      <c r="E529" s="448"/>
      <c r="F529" s="148" t="s">
        <v>377</v>
      </c>
      <c r="G529" s="454" t="s">
        <v>387</v>
      </c>
      <c r="H529" s="454"/>
      <c r="I529" s="454"/>
      <c r="J529" s="454"/>
      <c r="K529" s="585"/>
      <c r="L529" s="603" t="e">
        <f>#REF!-#REF!*10%</f>
        <v>#REF!</v>
      </c>
    </row>
    <row r="530" spans="1:12" ht="15" customHeight="1" x14ac:dyDescent="0.25">
      <c r="A530" s="564"/>
      <c r="B530" s="568"/>
      <c r="C530" s="614"/>
      <c r="D530" s="745"/>
      <c r="E530" s="448"/>
      <c r="F530" s="148" t="s">
        <v>562</v>
      </c>
      <c r="G530" s="454" t="s">
        <v>1024</v>
      </c>
      <c r="H530" s="454"/>
      <c r="I530" s="454"/>
      <c r="J530" s="454"/>
      <c r="K530" s="585"/>
      <c r="L530" s="603" t="e">
        <f>#REF!-#REF!*10%</f>
        <v>#REF!</v>
      </c>
    </row>
    <row r="531" spans="1:12" ht="15" customHeight="1" x14ac:dyDescent="0.25">
      <c r="A531" s="564"/>
      <c r="B531" s="568"/>
      <c r="C531" s="614"/>
      <c r="D531" s="745"/>
      <c r="E531" s="448"/>
      <c r="F531" s="148" t="s">
        <v>570</v>
      </c>
      <c r="G531" s="454" t="s">
        <v>613</v>
      </c>
      <c r="H531" s="454"/>
      <c r="I531" s="454"/>
      <c r="J531" s="454"/>
      <c r="K531" s="585"/>
      <c r="L531" s="603" t="e">
        <f>#REF!-#REF!*10%</f>
        <v>#REF!</v>
      </c>
    </row>
    <row r="532" spans="1:12" ht="15" customHeight="1" x14ac:dyDescent="0.25">
      <c r="A532" s="564"/>
      <c r="B532" s="568"/>
      <c r="C532" s="614"/>
      <c r="D532" s="745"/>
      <c r="E532" s="448"/>
      <c r="F532" s="167" t="s">
        <v>84</v>
      </c>
      <c r="G532" s="465">
        <v>2.5</v>
      </c>
      <c r="H532" s="465"/>
      <c r="I532" s="465"/>
      <c r="J532" s="465"/>
      <c r="K532" s="585"/>
      <c r="L532" s="603" t="e">
        <f>#REF!-#REF!*10%</f>
        <v>#REF!</v>
      </c>
    </row>
    <row r="533" spans="1:12" ht="15" customHeight="1" x14ac:dyDescent="0.25">
      <c r="A533" s="564"/>
      <c r="B533" s="569"/>
      <c r="C533" s="614"/>
      <c r="D533" s="745"/>
      <c r="E533" s="448"/>
      <c r="F533" s="136" t="s">
        <v>1016</v>
      </c>
      <c r="G533" s="454">
        <v>5</v>
      </c>
      <c r="H533" s="454"/>
      <c r="I533" s="454"/>
      <c r="J533" s="454"/>
      <c r="K533" s="585"/>
      <c r="L533" s="603" t="e">
        <f>#REF!-#REF!*10%</f>
        <v>#REF!</v>
      </c>
    </row>
    <row r="534" spans="1:12" ht="15" customHeight="1" x14ac:dyDescent="0.25">
      <c r="A534" s="564">
        <v>3</v>
      </c>
      <c r="B534" s="567"/>
      <c r="C534" s="614" t="s">
        <v>1079</v>
      </c>
      <c r="D534" s="745"/>
      <c r="E534" s="448"/>
      <c r="F534" s="94" t="s">
        <v>81</v>
      </c>
      <c r="G534" s="454" t="s">
        <v>6</v>
      </c>
      <c r="H534" s="454"/>
      <c r="I534" s="454"/>
      <c r="J534" s="454"/>
      <c r="K534" s="501">
        <v>3</v>
      </c>
      <c r="L534" s="716">
        <v>63823</v>
      </c>
    </row>
    <row r="535" spans="1:12" ht="15" customHeight="1" x14ac:dyDescent="0.25">
      <c r="A535" s="564"/>
      <c r="B535" s="568"/>
      <c r="C535" s="614"/>
      <c r="D535" s="745"/>
      <c r="E535" s="448"/>
      <c r="F535" s="94" t="s">
        <v>80</v>
      </c>
      <c r="G535" s="753">
        <v>160</v>
      </c>
      <c r="H535" s="753"/>
      <c r="I535" s="753"/>
      <c r="J535" s="753"/>
      <c r="K535" s="583"/>
      <c r="L535" s="602"/>
    </row>
    <row r="536" spans="1:12" ht="15" customHeight="1" x14ac:dyDescent="0.25">
      <c r="A536" s="564"/>
      <c r="B536" s="568"/>
      <c r="C536" s="614"/>
      <c r="D536" s="745"/>
      <c r="E536" s="448"/>
      <c r="F536" s="94" t="s">
        <v>8</v>
      </c>
      <c r="G536" s="99">
        <v>3000</v>
      </c>
      <c r="H536" s="100">
        <v>4000</v>
      </c>
      <c r="I536" s="101">
        <v>5000</v>
      </c>
      <c r="J536" s="102">
        <v>6000</v>
      </c>
      <c r="K536" s="583"/>
      <c r="L536" s="602"/>
    </row>
    <row r="537" spans="1:12" ht="15" customHeight="1" x14ac:dyDescent="0.25">
      <c r="A537" s="564"/>
      <c r="B537" s="568"/>
      <c r="C537" s="614"/>
      <c r="D537" s="745"/>
      <c r="E537" s="448"/>
      <c r="F537" s="94" t="s">
        <v>817</v>
      </c>
      <c r="G537" s="99">
        <f>G535*88</f>
        <v>14080</v>
      </c>
      <c r="H537" s="100">
        <f>G535*99</f>
        <v>15840</v>
      </c>
      <c r="I537" s="101">
        <f>G535*110</f>
        <v>17600</v>
      </c>
      <c r="J537" s="102">
        <f>G535*114</f>
        <v>18240</v>
      </c>
      <c r="K537" s="583"/>
      <c r="L537" s="602"/>
    </row>
    <row r="538" spans="1:12" ht="15" customHeight="1" x14ac:dyDescent="0.25">
      <c r="A538" s="564"/>
      <c r="B538" s="568"/>
      <c r="C538" s="614"/>
      <c r="D538" s="745"/>
      <c r="E538" s="448"/>
      <c r="F538" s="94" t="s">
        <v>1269</v>
      </c>
      <c r="G538" s="451">
        <v>0.98</v>
      </c>
      <c r="H538" s="451"/>
      <c r="I538" s="451"/>
      <c r="J538" s="451"/>
      <c r="K538" s="583"/>
      <c r="L538" s="602"/>
    </row>
    <row r="539" spans="1:12" ht="15" customHeight="1" x14ac:dyDescent="0.25">
      <c r="A539" s="564"/>
      <c r="B539" s="568"/>
      <c r="C539" s="614"/>
      <c r="D539" s="745"/>
      <c r="E539" s="448"/>
      <c r="F539" s="93" t="s">
        <v>699</v>
      </c>
      <c r="G539" s="454" t="s">
        <v>700</v>
      </c>
      <c r="H539" s="454"/>
      <c r="I539" s="454"/>
      <c r="J539" s="454"/>
      <c r="K539" s="583"/>
      <c r="L539" s="602"/>
    </row>
    <row r="540" spans="1:12" ht="15" customHeight="1" x14ac:dyDescent="0.25">
      <c r="A540" s="564"/>
      <c r="B540" s="568"/>
      <c r="C540" s="614"/>
      <c r="D540" s="745"/>
      <c r="E540" s="448"/>
      <c r="F540" s="93" t="s">
        <v>1181</v>
      </c>
      <c r="G540" s="462" t="s">
        <v>1179</v>
      </c>
      <c r="H540" s="463"/>
      <c r="I540" s="463"/>
      <c r="J540" s="464"/>
      <c r="K540" s="583"/>
      <c r="L540" s="602"/>
    </row>
    <row r="541" spans="1:12" ht="15" customHeight="1" x14ac:dyDescent="0.25">
      <c r="A541" s="564"/>
      <c r="B541" s="568"/>
      <c r="C541" s="614"/>
      <c r="D541" s="745"/>
      <c r="E541" s="448"/>
      <c r="F541" s="94" t="s">
        <v>83</v>
      </c>
      <c r="G541" s="454">
        <v>65</v>
      </c>
      <c r="H541" s="454"/>
      <c r="I541" s="454"/>
      <c r="J541" s="454"/>
      <c r="K541" s="583"/>
      <c r="L541" s="602"/>
    </row>
    <row r="542" spans="1:12" ht="15" customHeight="1" x14ac:dyDescent="0.25">
      <c r="A542" s="564"/>
      <c r="B542" s="568"/>
      <c r="C542" s="614"/>
      <c r="D542" s="745"/>
      <c r="E542" s="448"/>
      <c r="F542" s="94" t="s">
        <v>396</v>
      </c>
      <c r="G542" s="454" t="s">
        <v>1184</v>
      </c>
      <c r="H542" s="454"/>
      <c r="I542" s="454"/>
      <c r="J542" s="454"/>
      <c r="K542" s="583"/>
      <c r="L542" s="602"/>
    </row>
    <row r="543" spans="1:12" ht="15" customHeight="1" x14ac:dyDescent="0.25">
      <c r="A543" s="564"/>
      <c r="B543" s="568"/>
      <c r="C543" s="614"/>
      <c r="D543" s="745"/>
      <c r="E543" s="448"/>
      <c r="F543" s="94" t="s">
        <v>1028</v>
      </c>
      <c r="G543" s="454" t="s">
        <v>912</v>
      </c>
      <c r="H543" s="454"/>
      <c r="I543" s="454"/>
      <c r="J543" s="454"/>
      <c r="K543" s="583"/>
      <c r="L543" s="602"/>
    </row>
    <row r="544" spans="1:12" ht="15" customHeight="1" x14ac:dyDescent="0.25">
      <c r="A544" s="564"/>
      <c r="B544" s="568"/>
      <c r="C544" s="614"/>
      <c r="D544" s="745"/>
      <c r="E544" s="448"/>
      <c r="F544" s="94" t="s">
        <v>1038</v>
      </c>
      <c r="G544" s="454" t="s">
        <v>1089</v>
      </c>
      <c r="H544" s="454"/>
      <c r="I544" s="454"/>
      <c r="J544" s="454"/>
      <c r="K544" s="583"/>
      <c r="L544" s="602"/>
    </row>
    <row r="545" spans="1:12" ht="15" customHeight="1" x14ac:dyDescent="0.25">
      <c r="A545" s="564"/>
      <c r="B545" s="568"/>
      <c r="C545" s="614"/>
      <c r="D545" s="745"/>
      <c r="E545" s="448"/>
      <c r="F545" s="148" t="s">
        <v>379</v>
      </c>
      <c r="G545" s="454" t="s">
        <v>399</v>
      </c>
      <c r="H545" s="454"/>
      <c r="I545" s="454"/>
      <c r="J545" s="454"/>
      <c r="K545" s="583"/>
      <c r="L545" s="602"/>
    </row>
    <row r="546" spans="1:12" ht="15" customHeight="1" x14ac:dyDescent="0.25">
      <c r="A546" s="564"/>
      <c r="B546" s="568"/>
      <c r="C546" s="614"/>
      <c r="D546" s="745"/>
      <c r="E546" s="448"/>
      <c r="F546" s="93" t="s">
        <v>701</v>
      </c>
      <c r="G546" s="454">
        <v>100000</v>
      </c>
      <c r="H546" s="454"/>
      <c r="I546" s="454"/>
      <c r="J546" s="454"/>
      <c r="K546" s="583"/>
      <c r="L546" s="602"/>
    </row>
    <row r="547" spans="1:12" ht="15" customHeight="1" x14ac:dyDescent="0.25">
      <c r="A547" s="564"/>
      <c r="B547" s="568"/>
      <c r="C547" s="614"/>
      <c r="D547" s="745"/>
      <c r="E547" s="448"/>
      <c r="F547" s="148" t="s">
        <v>257</v>
      </c>
      <c r="G547" s="454" t="s">
        <v>336</v>
      </c>
      <c r="H547" s="454"/>
      <c r="I547" s="454"/>
      <c r="J547" s="454"/>
      <c r="K547" s="583"/>
      <c r="L547" s="602"/>
    </row>
    <row r="548" spans="1:12" ht="15" customHeight="1" x14ac:dyDescent="0.25">
      <c r="A548" s="564"/>
      <c r="B548" s="568"/>
      <c r="C548" s="614"/>
      <c r="D548" s="745"/>
      <c r="E548" s="448"/>
      <c r="F548" s="148" t="s">
        <v>410</v>
      </c>
      <c r="G548" s="454" t="s">
        <v>411</v>
      </c>
      <c r="H548" s="454"/>
      <c r="I548" s="454"/>
      <c r="J548" s="454"/>
      <c r="K548" s="583"/>
      <c r="L548" s="602"/>
    </row>
    <row r="549" spans="1:12" ht="15" customHeight="1" x14ac:dyDescent="0.25">
      <c r="A549" s="564"/>
      <c r="B549" s="568"/>
      <c r="C549" s="614"/>
      <c r="D549" s="745"/>
      <c r="E549" s="448"/>
      <c r="F549" s="148" t="s">
        <v>412</v>
      </c>
      <c r="G549" s="454" t="s">
        <v>400</v>
      </c>
      <c r="H549" s="454"/>
      <c r="I549" s="454"/>
      <c r="J549" s="454"/>
      <c r="K549" s="583"/>
      <c r="L549" s="602"/>
    </row>
    <row r="550" spans="1:12" ht="15" customHeight="1" x14ac:dyDescent="0.25">
      <c r="A550" s="564"/>
      <c r="B550" s="568"/>
      <c r="C550" s="614"/>
      <c r="D550" s="745"/>
      <c r="E550" s="448"/>
      <c r="F550" s="148" t="s">
        <v>381</v>
      </c>
      <c r="G550" s="454" t="s">
        <v>1296</v>
      </c>
      <c r="H550" s="454"/>
      <c r="I550" s="454"/>
      <c r="J550" s="454"/>
      <c r="K550" s="584">
        <v>5</v>
      </c>
      <c r="L550" s="533">
        <v>68290</v>
      </c>
    </row>
    <row r="551" spans="1:12" ht="15" customHeight="1" x14ac:dyDescent="0.25">
      <c r="A551" s="564"/>
      <c r="B551" s="568"/>
      <c r="C551" s="614"/>
      <c r="D551" s="745"/>
      <c r="E551" s="448"/>
      <c r="F551" s="148" t="s">
        <v>402</v>
      </c>
      <c r="G551" s="454" t="s">
        <v>1297</v>
      </c>
      <c r="H551" s="454"/>
      <c r="I551" s="454"/>
      <c r="J551" s="454"/>
      <c r="K551" s="585"/>
      <c r="L551" s="603" t="e">
        <f>#REF!-#REF!*10%</f>
        <v>#REF!</v>
      </c>
    </row>
    <row r="552" spans="1:12" ht="15" customHeight="1" x14ac:dyDescent="0.25">
      <c r="A552" s="564"/>
      <c r="B552" s="568"/>
      <c r="C552" s="614"/>
      <c r="D552" s="745"/>
      <c r="E552" s="448"/>
      <c r="F552" s="148" t="s">
        <v>403</v>
      </c>
      <c r="G552" s="454" t="s">
        <v>404</v>
      </c>
      <c r="H552" s="454"/>
      <c r="I552" s="454"/>
      <c r="J552" s="454"/>
      <c r="K552" s="585"/>
      <c r="L552" s="603" t="e">
        <f>#REF!-#REF!*10%</f>
        <v>#REF!</v>
      </c>
    </row>
    <row r="553" spans="1:12" ht="15" customHeight="1" x14ac:dyDescent="0.25">
      <c r="A553" s="564"/>
      <c r="B553" s="568"/>
      <c r="C553" s="614"/>
      <c r="D553" s="745"/>
      <c r="E553" s="448"/>
      <c r="F553" s="94" t="s">
        <v>358</v>
      </c>
      <c r="G553" s="454" t="s">
        <v>359</v>
      </c>
      <c r="H553" s="454"/>
      <c r="I553" s="454"/>
      <c r="J553" s="454"/>
      <c r="K553" s="585"/>
      <c r="L553" s="603" t="e">
        <f>#REF!-#REF!*10%</f>
        <v>#REF!</v>
      </c>
    </row>
    <row r="554" spans="1:12" ht="15" customHeight="1" x14ac:dyDescent="0.25">
      <c r="A554" s="564"/>
      <c r="B554" s="568"/>
      <c r="C554" s="614"/>
      <c r="D554" s="745"/>
      <c r="E554" s="448"/>
      <c r="F554" s="148" t="s">
        <v>389</v>
      </c>
      <c r="G554" s="454" t="s">
        <v>390</v>
      </c>
      <c r="H554" s="454"/>
      <c r="I554" s="454"/>
      <c r="J554" s="454"/>
      <c r="K554" s="585"/>
      <c r="L554" s="603" t="e">
        <f>#REF!-#REF!*10%</f>
        <v>#REF!</v>
      </c>
    </row>
    <row r="555" spans="1:12" ht="15" customHeight="1" x14ac:dyDescent="0.25">
      <c r="A555" s="564"/>
      <c r="B555" s="568"/>
      <c r="C555" s="614"/>
      <c r="D555" s="745"/>
      <c r="E555" s="448"/>
      <c r="F555" s="93" t="s">
        <v>704</v>
      </c>
      <c r="G555" s="454" t="s">
        <v>705</v>
      </c>
      <c r="H555" s="454"/>
      <c r="I555" s="454"/>
      <c r="J555" s="454"/>
      <c r="K555" s="585"/>
      <c r="L555" s="603" t="e">
        <f>#REF!-#REF!*10%</f>
        <v>#REF!</v>
      </c>
    </row>
    <row r="556" spans="1:12" ht="15" customHeight="1" x14ac:dyDescent="0.25">
      <c r="A556" s="564"/>
      <c r="B556" s="568"/>
      <c r="C556" s="614"/>
      <c r="D556" s="745"/>
      <c r="E556" s="448"/>
      <c r="F556" s="93" t="s">
        <v>706</v>
      </c>
      <c r="G556" s="454" t="s">
        <v>390</v>
      </c>
      <c r="H556" s="454"/>
      <c r="I556" s="454"/>
      <c r="J556" s="454"/>
      <c r="K556" s="585"/>
      <c r="L556" s="603" t="e">
        <f>#REF!-#REF!*10%</f>
        <v>#REF!</v>
      </c>
    </row>
    <row r="557" spans="1:12" ht="15" customHeight="1" x14ac:dyDescent="0.25">
      <c r="A557" s="564"/>
      <c r="B557" s="568"/>
      <c r="C557" s="614"/>
      <c r="D557" s="745"/>
      <c r="E557" s="448"/>
      <c r="F557" s="93" t="s">
        <v>1271</v>
      </c>
      <c r="G557" s="454" t="s">
        <v>390</v>
      </c>
      <c r="H557" s="454"/>
      <c r="I557" s="454"/>
      <c r="J557" s="454"/>
      <c r="K557" s="585"/>
      <c r="L557" s="603" t="e">
        <f>#REF!-#REF!*10%</f>
        <v>#REF!</v>
      </c>
    </row>
    <row r="558" spans="1:12" ht="15" customHeight="1" x14ac:dyDescent="0.25">
      <c r="A558" s="564"/>
      <c r="B558" s="568"/>
      <c r="C558" s="614"/>
      <c r="D558" s="745"/>
      <c r="E558" s="448"/>
      <c r="F558" s="93" t="s">
        <v>707</v>
      </c>
      <c r="G558" s="454" t="s">
        <v>911</v>
      </c>
      <c r="H558" s="454"/>
      <c r="I558" s="454"/>
      <c r="J558" s="454"/>
      <c r="K558" s="585"/>
      <c r="L558" s="603" t="e">
        <f>#REF!-#REF!*10%</f>
        <v>#REF!</v>
      </c>
    </row>
    <row r="559" spans="1:12" ht="15" customHeight="1" x14ac:dyDescent="0.25">
      <c r="A559" s="564"/>
      <c r="B559" s="568"/>
      <c r="C559" s="614"/>
      <c r="D559" s="745"/>
      <c r="E559" s="448"/>
      <c r="F559" s="93" t="s">
        <v>708</v>
      </c>
      <c r="G559" s="454" t="s">
        <v>390</v>
      </c>
      <c r="H559" s="454"/>
      <c r="I559" s="454"/>
      <c r="J559" s="454"/>
      <c r="K559" s="585"/>
      <c r="L559" s="603" t="e">
        <f>#REF!-#REF!*10%</f>
        <v>#REF!</v>
      </c>
    </row>
    <row r="560" spans="1:12" ht="15" customHeight="1" x14ac:dyDescent="0.25">
      <c r="A560" s="564"/>
      <c r="B560" s="568"/>
      <c r="C560" s="614"/>
      <c r="D560" s="745"/>
      <c r="E560" s="448"/>
      <c r="F560" s="148" t="s">
        <v>377</v>
      </c>
      <c r="G560" s="454" t="s">
        <v>387</v>
      </c>
      <c r="H560" s="454"/>
      <c r="I560" s="454"/>
      <c r="J560" s="454"/>
      <c r="K560" s="585"/>
      <c r="L560" s="603" t="e">
        <f>#REF!-#REF!*10%</f>
        <v>#REF!</v>
      </c>
    </row>
    <row r="561" spans="1:12" ht="15" customHeight="1" x14ac:dyDescent="0.25">
      <c r="A561" s="564"/>
      <c r="B561" s="568"/>
      <c r="C561" s="614"/>
      <c r="D561" s="745"/>
      <c r="E561" s="448"/>
      <c r="F561" s="148" t="s">
        <v>562</v>
      </c>
      <c r="G561" s="454" t="s">
        <v>1024</v>
      </c>
      <c r="H561" s="454"/>
      <c r="I561" s="454"/>
      <c r="J561" s="454"/>
      <c r="K561" s="585"/>
      <c r="L561" s="603" t="e">
        <f>#REF!-#REF!*10%</f>
        <v>#REF!</v>
      </c>
    </row>
    <row r="562" spans="1:12" ht="15" customHeight="1" x14ac:dyDescent="0.25">
      <c r="A562" s="564"/>
      <c r="B562" s="568"/>
      <c r="C562" s="614"/>
      <c r="D562" s="745"/>
      <c r="E562" s="448"/>
      <c r="F562" s="148" t="s">
        <v>570</v>
      </c>
      <c r="G562" s="454" t="s">
        <v>613</v>
      </c>
      <c r="H562" s="454"/>
      <c r="I562" s="454"/>
      <c r="J562" s="454"/>
      <c r="K562" s="585"/>
      <c r="L562" s="603" t="e">
        <f>#REF!-#REF!*10%</f>
        <v>#REF!</v>
      </c>
    </row>
    <row r="563" spans="1:12" ht="15" customHeight="1" x14ac:dyDescent="0.25">
      <c r="A563" s="564"/>
      <c r="B563" s="568"/>
      <c r="C563" s="614"/>
      <c r="D563" s="745"/>
      <c r="E563" s="448"/>
      <c r="F563" s="167" t="s">
        <v>84</v>
      </c>
      <c r="G563" s="465">
        <v>2.5</v>
      </c>
      <c r="H563" s="465"/>
      <c r="I563" s="465"/>
      <c r="J563" s="465"/>
      <c r="K563" s="585"/>
      <c r="L563" s="603" t="e">
        <f>#REF!-#REF!*10%</f>
        <v>#REF!</v>
      </c>
    </row>
    <row r="564" spans="1:12" ht="15" customHeight="1" x14ac:dyDescent="0.25">
      <c r="A564" s="564"/>
      <c r="B564" s="569"/>
      <c r="C564" s="614"/>
      <c r="D564" s="745"/>
      <c r="E564" s="448"/>
      <c r="F564" s="136" t="s">
        <v>1016</v>
      </c>
      <c r="G564" s="454">
        <v>5</v>
      </c>
      <c r="H564" s="454"/>
      <c r="I564" s="454"/>
      <c r="J564" s="454"/>
      <c r="K564" s="585"/>
      <c r="L564" s="603" t="e">
        <f>#REF!-#REF!*10%</f>
        <v>#REF!</v>
      </c>
    </row>
    <row r="565" spans="1:12" ht="15" customHeight="1" x14ac:dyDescent="0.25">
      <c r="A565" s="564">
        <v>4</v>
      </c>
      <c r="B565" s="567"/>
      <c r="C565" s="614" t="s">
        <v>1080</v>
      </c>
      <c r="D565" s="745"/>
      <c r="E565" s="448"/>
      <c r="F565" s="94" t="s">
        <v>81</v>
      </c>
      <c r="G565" s="454" t="s">
        <v>6</v>
      </c>
      <c r="H565" s="454"/>
      <c r="I565" s="454"/>
      <c r="J565" s="454"/>
      <c r="K565" s="501">
        <v>3</v>
      </c>
      <c r="L565" s="716">
        <v>65495</v>
      </c>
    </row>
    <row r="566" spans="1:12" ht="15" customHeight="1" x14ac:dyDescent="0.25">
      <c r="A566" s="564"/>
      <c r="B566" s="568"/>
      <c r="C566" s="614"/>
      <c r="D566" s="745"/>
      <c r="E566" s="448"/>
      <c r="F566" s="94" t="s">
        <v>80</v>
      </c>
      <c r="G566" s="753">
        <v>200</v>
      </c>
      <c r="H566" s="753"/>
      <c r="I566" s="753"/>
      <c r="J566" s="753"/>
      <c r="K566" s="583"/>
      <c r="L566" s="602"/>
    </row>
    <row r="567" spans="1:12" ht="15" customHeight="1" x14ac:dyDescent="0.25">
      <c r="A567" s="564"/>
      <c r="B567" s="568"/>
      <c r="C567" s="614"/>
      <c r="D567" s="745"/>
      <c r="E567" s="448"/>
      <c r="F567" s="94" t="s">
        <v>8</v>
      </c>
      <c r="G567" s="99">
        <v>3000</v>
      </c>
      <c r="H567" s="100">
        <v>4000</v>
      </c>
      <c r="I567" s="101">
        <v>5000</v>
      </c>
      <c r="J567" s="102">
        <v>6000</v>
      </c>
      <c r="K567" s="583"/>
      <c r="L567" s="602"/>
    </row>
    <row r="568" spans="1:12" ht="15" customHeight="1" x14ac:dyDescent="0.25">
      <c r="A568" s="564"/>
      <c r="B568" s="568"/>
      <c r="C568" s="614"/>
      <c r="D568" s="745"/>
      <c r="E568" s="448"/>
      <c r="F568" s="94" t="s">
        <v>817</v>
      </c>
      <c r="G568" s="99">
        <f>G566*88</f>
        <v>17600</v>
      </c>
      <c r="H568" s="100">
        <f>G566*99</f>
        <v>19800</v>
      </c>
      <c r="I568" s="101">
        <f>G566*110</f>
        <v>22000</v>
      </c>
      <c r="J568" s="102">
        <f>G566*114</f>
        <v>22800</v>
      </c>
      <c r="K568" s="583"/>
      <c r="L568" s="602"/>
    </row>
    <row r="569" spans="1:12" ht="15" customHeight="1" x14ac:dyDescent="0.25">
      <c r="A569" s="564"/>
      <c r="B569" s="568"/>
      <c r="C569" s="614"/>
      <c r="D569" s="745"/>
      <c r="E569" s="448"/>
      <c r="F569" s="94" t="s">
        <v>1269</v>
      </c>
      <c r="G569" s="451">
        <v>0.98</v>
      </c>
      <c r="H569" s="451"/>
      <c r="I569" s="451"/>
      <c r="J569" s="451"/>
      <c r="K569" s="583"/>
      <c r="L569" s="602"/>
    </row>
    <row r="570" spans="1:12" ht="15" customHeight="1" x14ac:dyDescent="0.25">
      <c r="A570" s="564"/>
      <c r="B570" s="568"/>
      <c r="C570" s="614"/>
      <c r="D570" s="745"/>
      <c r="E570" s="448"/>
      <c r="F570" s="93" t="s">
        <v>699</v>
      </c>
      <c r="G570" s="454" t="s">
        <v>700</v>
      </c>
      <c r="H570" s="454"/>
      <c r="I570" s="454"/>
      <c r="J570" s="454"/>
      <c r="K570" s="583"/>
      <c r="L570" s="602"/>
    </row>
    <row r="571" spans="1:12" ht="15" customHeight="1" x14ac:dyDescent="0.25">
      <c r="A571" s="564"/>
      <c r="B571" s="568"/>
      <c r="C571" s="614"/>
      <c r="D571" s="745"/>
      <c r="E571" s="448"/>
      <c r="F571" s="93" t="s">
        <v>1181</v>
      </c>
      <c r="G571" s="462" t="s">
        <v>1179</v>
      </c>
      <c r="H571" s="463"/>
      <c r="I571" s="463"/>
      <c r="J571" s="464"/>
      <c r="K571" s="583"/>
      <c r="L571" s="602"/>
    </row>
    <row r="572" spans="1:12" ht="15" customHeight="1" x14ac:dyDescent="0.25">
      <c r="A572" s="564"/>
      <c r="B572" s="568"/>
      <c r="C572" s="614"/>
      <c r="D572" s="745"/>
      <c r="E572" s="448"/>
      <c r="F572" s="94" t="s">
        <v>83</v>
      </c>
      <c r="G572" s="454">
        <v>65</v>
      </c>
      <c r="H572" s="454"/>
      <c r="I572" s="454"/>
      <c r="J572" s="454"/>
      <c r="K572" s="583"/>
      <c r="L572" s="602"/>
    </row>
    <row r="573" spans="1:12" ht="15" customHeight="1" x14ac:dyDescent="0.25">
      <c r="A573" s="564"/>
      <c r="B573" s="568"/>
      <c r="C573" s="614"/>
      <c r="D573" s="745"/>
      <c r="E573" s="448"/>
      <c r="F573" s="94" t="s">
        <v>396</v>
      </c>
      <c r="G573" s="454" t="s">
        <v>1184</v>
      </c>
      <c r="H573" s="454"/>
      <c r="I573" s="454"/>
      <c r="J573" s="454"/>
      <c r="K573" s="583"/>
      <c r="L573" s="602"/>
    </row>
    <row r="574" spans="1:12" ht="15" customHeight="1" x14ac:dyDescent="0.25">
      <c r="A574" s="564"/>
      <c r="B574" s="568"/>
      <c r="C574" s="614"/>
      <c r="D574" s="745"/>
      <c r="E574" s="448"/>
      <c r="F574" s="94" t="s">
        <v>1028</v>
      </c>
      <c r="G574" s="454" t="s">
        <v>912</v>
      </c>
      <c r="H574" s="454"/>
      <c r="I574" s="454"/>
      <c r="J574" s="454"/>
      <c r="K574" s="583"/>
      <c r="L574" s="602"/>
    </row>
    <row r="575" spans="1:12" ht="15" customHeight="1" x14ac:dyDescent="0.25">
      <c r="A575" s="564"/>
      <c r="B575" s="568"/>
      <c r="C575" s="614"/>
      <c r="D575" s="745"/>
      <c r="E575" s="448"/>
      <c r="F575" s="94" t="s">
        <v>1038</v>
      </c>
      <c r="G575" s="454" t="s">
        <v>1089</v>
      </c>
      <c r="H575" s="454"/>
      <c r="I575" s="454"/>
      <c r="J575" s="454"/>
      <c r="K575" s="583"/>
      <c r="L575" s="602"/>
    </row>
    <row r="576" spans="1:12" ht="15" customHeight="1" x14ac:dyDescent="0.25">
      <c r="A576" s="564"/>
      <c r="B576" s="568"/>
      <c r="C576" s="614"/>
      <c r="D576" s="745"/>
      <c r="E576" s="448"/>
      <c r="F576" s="148" t="s">
        <v>379</v>
      </c>
      <c r="G576" s="454" t="s">
        <v>399</v>
      </c>
      <c r="H576" s="454"/>
      <c r="I576" s="454"/>
      <c r="J576" s="454"/>
      <c r="K576" s="583"/>
      <c r="L576" s="602"/>
    </row>
    <row r="577" spans="1:12" ht="15" customHeight="1" x14ac:dyDescent="0.25">
      <c r="A577" s="564"/>
      <c r="B577" s="568"/>
      <c r="C577" s="614"/>
      <c r="D577" s="745"/>
      <c r="E577" s="448"/>
      <c r="F577" s="93" t="s">
        <v>701</v>
      </c>
      <c r="G577" s="454">
        <v>100000</v>
      </c>
      <c r="H577" s="454"/>
      <c r="I577" s="454"/>
      <c r="J577" s="454"/>
      <c r="K577" s="583"/>
      <c r="L577" s="602"/>
    </row>
    <row r="578" spans="1:12" ht="15" customHeight="1" x14ac:dyDescent="0.25">
      <c r="A578" s="564"/>
      <c r="B578" s="568"/>
      <c r="C578" s="614"/>
      <c r="D578" s="745"/>
      <c r="E578" s="448"/>
      <c r="F578" s="148" t="s">
        <v>257</v>
      </c>
      <c r="G578" s="454" t="s">
        <v>336</v>
      </c>
      <c r="H578" s="454"/>
      <c r="I578" s="454"/>
      <c r="J578" s="454"/>
      <c r="K578" s="583"/>
      <c r="L578" s="602"/>
    </row>
    <row r="579" spans="1:12" ht="15" customHeight="1" x14ac:dyDescent="0.25">
      <c r="A579" s="564"/>
      <c r="B579" s="568"/>
      <c r="C579" s="614"/>
      <c r="D579" s="745"/>
      <c r="E579" s="448"/>
      <c r="F579" s="148" t="s">
        <v>410</v>
      </c>
      <c r="G579" s="454" t="s">
        <v>411</v>
      </c>
      <c r="H579" s="454"/>
      <c r="I579" s="454"/>
      <c r="J579" s="454"/>
      <c r="K579" s="583"/>
      <c r="L579" s="602"/>
    </row>
    <row r="580" spans="1:12" ht="15" customHeight="1" x14ac:dyDescent="0.25">
      <c r="A580" s="564"/>
      <c r="B580" s="568"/>
      <c r="C580" s="614"/>
      <c r="D580" s="745"/>
      <c r="E580" s="448"/>
      <c r="F580" s="148" t="s">
        <v>412</v>
      </c>
      <c r="G580" s="454" t="s">
        <v>400</v>
      </c>
      <c r="H580" s="454"/>
      <c r="I580" s="454"/>
      <c r="J580" s="454"/>
      <c r="K580" s="583"/>
      <c r="L580" s="602"/>
    </row>
    <row r="581" spans="1:12" ht="15" customHeight="1" x14ac:dyDescent="0.25">
      <c r="A581" s="564"/>
      <c r="B581" s="568"/>
      <c r="C581" s="614"/>
      <c r="D581" s="745"/>
      <c r="E581" s="448"/>
      <c r="F581" s="148" t="s">
        <v>381</v>
      </c>
      <c r="G581" s="454" t="s">
        <v>1296</v>
      </c>
      <c r="H581" s="454"/>
      <c r="I581" s="454"/>
      <c r="J581" s="454"/>
      <c r="K581" s="584">
        <v>5</v>
      </c>
      <c r="L581" s="533">
        <v>70079</v>
      </c>
    </row>
    <row r="582" spans="1:12" ht="15" customHeight="1" x14ac:dyDescent="0.25">
      <c r="A582" s="564"/>
      <c r="B582" s="568"/>
      <c r="C582" s="614"/>
      <c r="D582" s="745"/>
      <c r="E582" s="448"/>
      <c r="F582" s="148" t="s">
        <v>402</v>
      </c>
      <c r="G582" s="454" t="s">
        <v>1297</v>
      </c>
      <c r="H582" s="454"/>
      <c r="I582" s="454"/>
      <c r="J582" s="454"/>
      <c r="K582" s="585"/>
      <c r="L582" s="603" t="e">
        <f>#REF!-#REF!*10%</f>
        <v>#REF!</v>
      </c>
    </row>
    <row r="583" spans="1:12" ht="15" customHeight="1" x14ac:dyDescent="0.25">
      <c r="A583" s="564"/>
      <c r="B583" s="568"/>
      <c r="C583" s="614"/>
      <c r="D583" s="745"/>
      <c r="E583" s="448"/>
      <c r="F583" s="148" t="s">
        <v>403</v>
      </c>
      <c r="G583" s="454" t="s">
        <v>404</v>
      </c>
      <c r="H583" s="454"/>
      <c r="I583" s="454"/>
      <c r="J583" s="454"/>
      <c r="K583" s="585"/>
      <c r="L583" s="603" t="e">
        <f>#REF!-#REF!*10%</f>
        <v>#REF!</v>
      </c>
    </row>
    <row r="584" spans="1:12" ht="15" customHeight="1" x14ac:dyDescent="0.25">
      <c r="A584" s="564"/>
      <c r="B584" s="568"/>
      <c r="C584" s="614"/>
      <c r="D584" s="745"/>
      <c r="E584" s="448"/>
      <c r="F584" s="94" t="s">
        <v>358</v>
      </c>
      <c r="G584" s="454" t="s">
        <v>359</v>
      </c>
      <c r="H584" s="454"/>
      <c r="I584" s="454"/>
      <c r="J584" s="454"/>
      <c r="K584" s="585"/>
      <c r="L584" s="603" t="e">
        <f>#REF!-#REF!*10%</f>
        <v>#REF!</v>
      </c>
    </row>
    <row r="585" spans="1:12" ht="15" customHeight="1" x14ac:dyDescent="0.25">
      <c r="A585" s="564"/>
      <c r="B585" s="568"/>
      <c r="C585" s="614"/>
      <c r="D585" s="745"/>
      <c r="E585" s="448"/>
      <c r="F585" s="148" t="s">
        <v>389</v>
      </c>
      <c r="G585" s="454" t="s">
        <v>390</v>
      </c>
      <c r="H585" s="454"/>
      <c r="I585" s="454"/>
      <c r="J585" s="454"/>
      <c r="K585" s="585"/>
      <c r="L585" s="603" t="e">
        <f>#REF!-#REF!*10%</f>
        <v>#REF!</v>
      </c>
    </row>
    <row r="586" spans="1:12" ht="15" customHeight="1" x14ac:dyDescent="0.25">
      <c r="A586" s="564"/>
      <c r="B586" s="568"/>
      <c r="C586" s="614"/>
      <c r="D586" s="745"/>
      <c r="E586" s="448"/>
      <c r="F586" s="93" t="s">
        <v>704</v>
      </c>
      <c r="G586" s="454" t="s">
        <v>705</v>
      </c>
      <c r="H586" s="454"/>
      <c r="I586" s="454"/>
      <c r="J586" s="454"/>
      <c r="K586" s="585"/>
      <c r="L586" s="603" t="e">
        <f>#REF!-#REF!*10%</f>
        <v>#REF!</v>
      </c>
    </row>
    <row r="587" spans="1:12" ht="15" customHeight="1" x14ac:dyDescent="0.25">
      <c r="A587" s="564"/>
      <c r="B587" s="568"/>
      <c r="C587" s="614"/>
      <c r="D587" s="745"/>
      <c r="E587" s="448"/>
      <c r="F587" s="93" t="s">
        <v>706</v>
      </c>
      <c r="G587" s="454" t="s">
        <v>390</v>
      </c>
      <c r="H587" s="454"/>
      <c r="I587" s="454"/>
      <c r="J587" s="454"/>
      <c r="K587" s="585"/>
      <c r="L587" s="603" t="e">
        <f>#REF!-#REF!*10%</f>
        <v>#REF!</v>
      </c>
    </row>
    <row r="588" spans="1:12" ht="15" customHeight="1" x14ac:dyDescent="0.25">
      <c r="A588" s="564"/>
      <c r="B588" s="568"/>
      <c r="C588" s="614"/>
      <c r="D588" s="745"/>
      <c r="E588" s="448"/>
      <c r="F588" s="93" t="s">
        <v>1271</v>
      </c>
      <c r="G588" s="454" t="s">
        <v>390</v>
      </c>
      <c r="H588" s="454"/>
      <c r="I588" s="454"/>
      <c r="J588" s="454"/>
      <c r="K588" s="585"/>
      <c r="L588" s="603" t="e">
        <f>#REF!-#REF!*10%</f>
        <v>#REF!</v>
      </c>
    </row>
    <row r="589" spans="1:12" ht="15" customHeight="1" x14ac:dyDescent="0.25">
      <c r="A589" s="564"/>
      <c r="B589" s="568"/>
      <c r="C589" s="614"/>
      <c r="D589" s="745"/>
      <c r="E589" s="448"/>
      <c r="F589" s="93" t="s">
        <v>707</v>
      </c>
      <c r="G589" s="454" t="s">
        <v>911</v>
      </c>
      <c r="H589" s="454"/>
      <c r="I589" s="454"/>
      <c r="J589" s="454"/>
      <c r="K589" s="585"/>
      <c r="L589" s="603" t="e">
        <f>#REF!-#REF!*10%</f>
        <v>#REF!</v>
      </c>
    </row>
    <row r="590" spans="1:12" ht="15" customHeight="1" x14ac:dyDescent="0.25">
      <c r="A590" s="564"/>
      <c r="B590" s="568"/>
      <c r="C590" s="614"/>
      <c r="D590" s="745"/>
      <c r="E590" s="448"/>
      <c r="F590" s="93" t="s">
        <v>708</v>
      </c>
      <c r="G590" s="454" t="s">
        <v>390</v>
      </c>
      <c r="H590" s="454"/>
      <c r="I590" s="454"/>
      <c r="J590" s="454"/>
      <c r="K590" s="585"/>
      <c r="L590" s="603" t="e">
        <f>#REF!-#REF!*10%</f>
        <v>#REF!</v>
      </c>
    </row>
    <row r="591" spans="1:12" ht="15" customHeight="1" x14ac:dyDescent="0.25">
      <c r="A591" s="564"/>
      <c r="B591" s="568"/>
      <c r="C591" s="614"/>
      <c r="D591" s="745"/>
      <c r="E591" s="448"/>
      <c r="F591" s="148" t="s">
        <v>377</v>
      </c>
      <c r="G591" s="454" t="s">
        <v>387</v>
      </c>
      <c r="H591" s="454"/>
      <c r="I591" s="454"/>
      <c r="J591" s="454"/>
      <c r="K591" s="585"/>
      <c r="L591" s="603" t="e">
        <f>#REF!-#REF!*10%</f>
        <v>#REF!</v>
      </c>
    </row>
    <row r="592" spans="1:12" ht="15" customHeight="1" x14ac:dyDescent="0.25">
      <c r="A592" s="564"/>
      <c r="B592" s="568"/>
      <c r="C592" s="614"/>
      <c r="D592" s="745"/>
      <c r="E592" s="448"/>
      <c r="F592" s="148" t="s">
        <v>562</v>
      </c>
      <c r="G592" s="454" t="s">
        <v>1024</v>
      </c>
      <c r="H592" s="454"/>
      <c r="I592" s="454"/>
      <c r="J592" s="454"/>
      <c r="K592" s="585"/>
      <c r="L592" s="603" t="e">
        <f>#REF!-#REF!*10%</f>
        <v>#REF!</v>
      </c>
    </row>
    <row r="593" spans="1:12" ht="15" customHeight="1" x14ac:dyDescent="0.25">
      <c r="A593" s="564"/>
      <c r="B593" s="568"/>
      <c r="C593" s="614"/>
      <c r="D593" s="745"/>
      <c r="E593" s="448"/>
      <c r="F593" s="148" t="s">
        <v>570</v>
      </c>
      <c r="G593" s="454" t="s">
        <v>613</v>
      </c>
      <c r="H593" s="454"/>
      <c r="I593" s="454"/>
      <c r="J593" s="454"/>
      <c r="K593" s="585"/>
      <c r="L593" s="603" t="e">
        <f>#REF!-#REF!*10%</f>
        <v>#REF!</v>
      </c>
    </row>
    <row r="594" spans="1:12" ht="15" customHeight="1" x14ac:dyDescent="0.25">
      <c r="A594" s="564"/>
      <c r="B594" s="568"/>
      <c r="C594" s="614"/>
      <c r="D594" s="745"/>
      <c r="E594" s="448"/>
      <c r="F594" s="167" t="s">
        <v>84</v>
      </c>
      <c r="G594" s="465">
        <v>2.5</v>
      </c>
      <c r="H594" s="465"/>
      <c r="I594" s="465"/>
      <c r="J594" s="465"/>
      <c r="K594" s="585"/>
      <c r="L594" s="603" t="e">
        <f>#REF!-#REF!*10%</f>
        <v>#REF!</v>
      </c>
    </row>
    <row r="595" spans="1:12" ht="15" customHeight="1" x14ac:dyDescent="0.25">
      <c r="A595" s="564"/>
      <c r="B595" s="569"/>
      <c r="C595" s="614"/>
      <c r="D595" s="745"/>
      <c r="E595" s="448"/>
      <c r="F595" s="136" t="s">
        <v>1016</v>
      </c>
      <c r="G595" s="454">
        <v>5</v>
      </c>
      <c r="H595" s="454"/>
      <c r="I595" s="454"/>
      <c r="J595" s="454"/>
      <c r="K595" s="585"/>
      <c r="L595" s="603" t="e">
        <f>#REF!-#REF!*10%</f>
        <v>#REF!</v>
      </c>
    </row>
    <row r="596" spans="1:12" ht="15" customHeight="1" x14ac:dyDescent="0.25">
      <c r="A596" s="564">
        <v>5</v>
      </c>
      <c r="B596" s="567"/>
      <c r="C596" s="614" t="s">
        <v>1081</v>
      </c>
      <c r="D596" s="745"/>
      <c r="E596" s="448"/>
      <c r="F596" s="94" t="s">
        <v>81</v>
      </c>
      <c r="G596" s="454" t="s">
        <v>6</v>
      </c>
      <c r="H596" s="454"/>
      <c r="I596" s="454"/>
      <c r="J596" s="454"/>
      <c r="K596" s="501">
        <v>3</v>
      </c>
      <c r="L596" s="716">
        <v>66890</v>
      </c>
    </row>
    <row r="597" spans="1:12" ht="15" customHeight="1" x14ac:dyDescent="0.25">
      <c r="A597" s="564"/>
      <c r="B597" s="568"/>
      <c r="C597" s="614"/>
      <c r="D597" s="745"/>
      <c r="E597" s="448"/>
      <c r="F597" s="94" t="s">
        <v>80</v>
      </c>
      <c r="G597" s="753">
        <v>240</v>
      </c>
      <c r="H597" s="753"/>
      <c r="I597" s="753"/>
      <c r="J597" s="753"/>
      <c r="K597" s="583"/>
      <c r="L597" s="602"/>
    </row>
    <row r="598" spans="1:12" ht="15" customHeight="1" x14ac:dyDescent="0.25">
      <c r="A598" s="564"/>
      <c r="B598" s="568"/>
      <c r="C598" s="614"/>
      <c r="D598" s="745"/>
      <c r="E598" s="448"/>
      <c r="F598" s="94" t="s">
        <v>8</v>
      </c>
      <c r="G598" s="99">
        <v>3000</v>
      </c>
      <c r="H598" s="100">
        <v>4000</v>
      </c>
      <c r="I598" s="101">
        <v>5000</v>
      </c>
      <c r="J598" s="102">
        <v>6000</v>
      </c>
      <c r="K598" s="583"/>
      <c r="L598" s="602"/>
    </row>
    <row r="599" spans="1:12" ht="15" customHeight="1" x14ac:dyDescent="0.25">
      <c r="A599" s="564"/>
      <c r="B599" s="568"/>
      <c r="C599" s="614"/>
      <c r="D599" s="745"/>
      <c r="E599" s="448"/>
      <c r="F599" s="94" t="s">
        <v>82</v>
      </c>
      <c r="G599" s="99">
        <f>G597*88</f>
        <v>21120</v>
      </c>
      <c r="H599" s="100">
        <f>G597*99</f>
        <v>23760</v>
      </c>
      <c r="I599" s="101">
        <f>G597*110</f>
        <v>26400</v>
      </c>
      <c r="J599" s="102">
        <f>G597*114</f>
        <v>27360</v>
      </c>
      <c r="K599" s="583"/>
      <c r="L599" s="602"/>
    </row>
    <row r="600" spans="1:12" ht="15" customHeight="1" x14ac:dyDescent="0.25">
      <c r="A600" s="564"/>
      <c r="B600" s="568"/>
      <c r="C600" s="614"/>
      <c r="D600" s="745"/>
      <c r="E600" s="448"/>
      <c r="F600" s="94" t="s">
        <v>1269</v>
      </c>
      <c r="G600" s="451">
        <v>0.98</v>
      </c>
      <c r="H600" s="451"/>
      <c r="I600" s="451"/>
      <c r="J600" s="451"/>
      <c r="K600" s="583"/>
      <c r="L600" s="602"/>
    </row>
    <row r="601" spans="1:12" ht="15" customHeight="1" x14ac:dyDescent="0.25">
      <c r="A601" s="564"/>
      <c r="B601" s="568"/>
      <c r="C601" s="614"/>
      <c r="D601" s="745"/>
      <c r="E601" s="448"/>
      <c r="F601" s="93" t="s">
        <v>699</v>
      </c>
      <c r="G601" s="454" t="s">
        <v>700</v>
      </c>
      <c r="H601" s="454"/>
      <c r="I601" s="454"/>
      <c r="J601" s="454"/>
      <c r="K601" s="583"/>
      <c r="L601" s="602"/>
    </row>
    <row r="602" spans="1:12" ht="15" customHeight="1" x14ac:dyDescent="0.25">
      <c r="A602" s="564"/>
      <c r="B602" s="568"/>
      <c r="C602" s="614"/>
      <c r="D602" s="745"/>
      <c r="E602" s="448"/>
      <c r="F602" s="93" t="s">
        <v>1181</v>
      </c>
      <c r="G602" s="462" t="s">
        <v>1179</v>
      </c>
      <c r="H602" s="463"/>
      <c r="I602" s="463"/>
      <c r="J602" s="464"/>
      <c r="K602" s="583"/>
      <c r="L602" s="602"/>
    </row>
    <row r="603" spans="1:12" ht="15" customHeight="1" x14ac:dyDescent="0.25">
      <c r="A603" s="564"/>
      <c r="B603" s="568"/>
      <c r="C603" s="614"/>
      <c r="D603" s="745"/>
      <c r="E603" s="448"/>
      <c r="F603" s="94" t="s">
        <v>83</v>
      </c>
      <c r="G603" s="454">
        <v>65</v>
      </c>
      <c r="H603" s="454"/>
      <c r="I603" s="454"/>
      <c r="J603" s="454"/>
      <c r="K603" s="583"/>
      <c r="L603" s="602"/>
    </row>
    <row r="604" spans="1:12" ht="15" customHeight="1" x14ac:dyDescent="0.25">
      <c r="A604" s="564"/>
      <c r="B604" s="568"/>
      <c r="C604" s="614"/>
      <c r="D604" s="745"/>
      <c r="E604" s="448"/>
      <c r="F604" s="94" t="s">
        <v>396</v>
      </c>
      <c r="G604" s="454" t="s">
        <v>1184</v>
      </c>
      <c r="H604" s="454"/>
      <c r="I604" s="454"/>
      <c r="J604" s="454"/>
      <c r="K604" s="583"/>
      <c r="L604" s="602"/>
    </row>
    <row r="605" spans="1:12" ht="15" customHeight="1" x14ac:dyDescent="0.25">
      <c r="A605" s="564"/>
      <c r="B605" s="568"/>
      <c r="C605" s="614"/>
      <c r="D605" s="745"/>
      <c r="E605" s="448"/>
      <c r="F605" s="94" t="s">
        <v>1028</v>
      </c>
      <c r="G605" s="454" t="s">
        <v>912</v>
      </c>
      <c r="H605" s="454"/>
      <c r="I605" s="454"/>
      <c r="J605" s="454"/>
      <c r="K605" s="583"/>
      <c r="L605" s="602"/>
    </row>
    <row r="606" spans="1:12" ht="15" customHeight="1" x14ac:dyDescent="0.25">
      <c r="A606" s="564"/>
      <c r="B606" s="568"/>
      <c r="C606" s="614"/>
      <c r="D606" s="745"/>
      <c r="E606" s="448"/>
      <c r="F606" s="94" t="s">
        <v>1038</v>
      </c>
      <c r="G606" s="454" t="s">
        <v>1089</v>
      </c>
      <c r="H606" s="454"/>
      <c r="I606" s="454"/>
      <c r="J606" s="454"/>
      <c r="K606" s="583"/>
      <c r="L606" s="602"/>
    </row>
    <row r="607" spans="1:12" ht="15" customHeight="1" x14ac:dyDescent="0.25">
      <c r="A607" s="564"/>
      <c r="B607" s="568"/>
      <c r="C607" s="614"/>
      <c r="D607" s="745"/>
      <c r="E607" s="448"/>
      <c r="F607" s="148" t="s">
        <v>379</v>
      </c>
      <c r="G607" s="454" t="s">
        <v>399</v>
      </c>
      <c r="H607" s="454"/>
      <c r="I607" s="454"/>
      <c r="J607" s="454"/>
      <c r="K607" s="583"/>
      <c r="L607" s="602"/>
    </row>
    <row r="608" spans="1:12" ht="15" customHeight="1" x14ac:dyDescent="0.25">
      <c r="A608" s="564"/>
      <c r="B608" s="568"/>
      <c r="C608" s="614"/>
      <c r="D608" s="745"/>
      <c r="E608" s="448"/>
      <c r="F608" s="93" t="s">
        <v>701</v>
      </c>
      <c r="G608" s="454">
        <v>100000</v>
      </c>
      <c r="H608" s="454"/>
      <c r="I608" s="454"/>
      <c r="J608" s="454"/>
      <c r="K608" s="583"/>
      <c r="L608" s="602"/>
    </row>
    <row r="609" spans="1:12" ht="15" customHeight="1" x14ac:dyDescent="0.25">
      <c r="A609" s="564"/>
      <c r="B609" s="568"/>
      <c r="C609" s="614"/>
      <c r="D609" s="745"/>
      <c r="E609" s="448"/>
      <c r="F609" s="148" t="s">
        <v>257</v>
      </c>
      <c r="G609" s="454" t="s">
        <v>336</v>
      </c>
      <c r="H609" s="454"/>
      <c r="I609" s="454"/>
      <c r="J609" s="454"/>
      <c r="K609" s="583"/>
      <c r="L609" s="602"/>
    </row>
    <row r="610" spans="1:12" ht="15" customHeight="1" x14ac:dyDescent="0.25">
      <c r="A610" s="564"/>
      <c r="B610" s="568"/>
      <c r="C610" s="614"/>
      <c r="D610" s="745"/>
      <c r="E610" s="448"/>
      <c r="F610" s="148" t="s">
        <v>410</v>
      </c>
      <c r="G610" s="454" t="s">
        <v>411</v>
      </c>
      <c r="H610" s="454"/>
      <c r="I610" s="454"/>
      <c r="J610" s="454"/>
      <c r="K610" s="583"/>
      <c r="L610" s="602"/>
    </row>
    <row r="611" spans="1:12" ht="15" customHeight="1" x14ac:dyDescent="0.25">
      <c r="A611" s="564"/>
      <c r="B611" s="568"/>
      <c r="C611" s="614"/>
      <c r="D611" s="745"/>
      <c r="E611" s="448"/>
      <c r="F611" s="148" t="s">
        <v>412</v>
      </c>
      <c r="G611" s="454" t="s">
        <v>400</v>
      </c>
      <c r="H611" s="454"/>
      <c r="I611" s="454"/>
      <c r="J611" s="454"/>
      <c r="K611" s="583"/>
      <c r="L611" s="602"/>
    </row>
    <row r="612" spans="1:12" ht="15" customHeight="1" x14ac:dyDescent="0.25">
      <c r="A612" s="564"/>
      <c r="B612" s="568"/>
      <c r="C612" s="614"/>
      <c r="D612" s="745"/>
      <c r="E612" s="448"/>
      <c r="F612" s="148" t="s">
        <v>381</v>
      </c>
      <c r="G612" s="454" t="s">
        <v>1296</v>
      </c>
      <c r="H612" s="454"/>
      <c r="I612" s="454"/>
      <c r="J612" s="454"/>
      <c r="K612" s="584">
        <v>5</v>
      </c>
      <c r="L612" s="533">
        <v>71572</v>
      </c>
    </row>
    <row r="613" spans="1:12" ht="15" customHeight="1" x14ac:dyDescent="0.25">
      <c r="A613" s="564"/>
      <c r="B613" s="568"/>
      <c r="C613" s="614"/>
      <c r="D613" s="745"/>
      <c r="E613" s="448"/>
      <c r="F613" s="148" t="s">
        <v>402</v>
      </c>
      <c r="G613" s="454" t="s">
        <v>1297</v>
      </c>
      <c r="H613" s="454"/>
      <c r="I613" s="454"/>
      <c r="J613" s="454"/>
      <c r="K613" s="585"/>
      <c r="L613" s="603" t="e">
        <f>#REF!-#REF!*10%</f>
        <v>#REF!</v>
      </c>
    </row>
    <row r="614" spans="1:12" ht="15" customHeight="1" x14ac:dyDescent="0.25">
      <c r="A614" s="564"/>
      <c r="B614" s="568"/>
      <c r="C614" s="614"/>
      <c r="D614" s="745"/>
      <c r="E614" s="448"/>
      <c r="F614" s="148" t="s">
        <v>403</v>
      </c>
      <c r="G614" s="454" t="s">
        <v>404</v>
      </c>
      <c r="H614" s="454"/>
      <c r="I614" s="454"/>
      <c r="J614" s="454"/>
      <c r="K614" s="585"/>
      <c r="L614" s="603" t="e">
        <f>#REF!-#REF!*10%</f>
        <v>#REF!</v>
      </c>
    </row>
    <row r="615" spans="1:12" ht="15" customHeight="1" x14ac:dyDescent="0.25">
      <c r="A615" s="564"/>
      <c r="B615" s="568"/>
      <c r="C615" s="614"/>
      <c r="D615" s="745"/>
      <c r="E615" s="448"/>
      <c r="F615" s="94" t="s">
        <v>358</v>
      </c>
      <c r="G615" s="454" t="s">
        <v>359</v>
      </c>
      <c r="H615" s="454"/>
      <c r="I615" s="454"/>
      <c r="J615" s="454"/>
      <c r="K615" s="585"/>
      <c r="L615" s="603" t="e">
        <f>#REF!-#REF!*10%</f>
        <v>#REF!</v>
      </c>
    </row>
    <row r="616" spans="1:12" ht="15" customHeight="1" x14ac:dyDescent="0.25">
      <c r="A616" s="564"/>
      <c r="B616" s="568"/>
      <c r="C616" s="614"/>
      <c r="D616" s="745"/>
      <c r="E616" s="448"/>
      <c r="F616" s="148" t="s">
        <v>389</v>
      </c>
      <c r="G616" s="454" t="s">
        <v>390</v>
      </c>
      <c r="H616" s="454"/>
      <c r="I616" s="454"/>
      <c r="J616" s="454"/>
      <c r="K616" s="585"/>
      <c r="L616" s="603" t="e">
        <f>#REF!-#REF!*10%</f>
        <v>#REF!</v>
      </c>
    </row>
    <row r="617" spans="1:12" ht="15" customHeight="1" x14ac:dyDescent="0.25">
      <c r="A617" s="564"/>
      <c r="B617" s="568"/>
      <c r="C617" s="614"/>
      <c r="D617" s="745"/>
      <c r="E617" s="448"/>
      <c r="F617" s="93" t="s">
        <v>704</v>
      </c>
      <c r="G617" s="454" t="s">
        <v>705</v>
      </c>
      <c r="H617" s="454"/>
      <c r="I617" s="454"/>
      <c r="J617" s="454"/>
      <c r="K617" s="585"/>
      <c r="L617" s="603" t="e">
        <f>#REF!-#REF!*10%</f>
        <v>#REF!</v>
      </c>
    </row>
    <row r="618" spans="1:12" ht="15" customHeight="1" x14ac:dyDescent="0.25">
      <c r="A618" s="564"/>
      <c r="B618" s="568"/>
      <c r="C618" s="614"/>
      <c r="D618" s="745"/>
      <c r="E618" s="448"/>
      <c r="F618" s="93" t="s">
        <v>706</v>
      </c>
      <c r="G618" s="454" t="s">
        <v>390</v>
      </c>
      <c r="H618" s="454"/>
      <c r="I618" s="454"/>
      <c r="J618" s="454"/>
      <c r="K618" s="585"/>
      <c r="L618" s="603" t="e">
        <f>#REF!-#REF!*10%</f>
        <v>#REF!</v>
      </c>
    </row>
    <row r="619" spans="1:12" ht="15" customHeight="1" x14ac:dyDescent="0.25">
      <c r="A619" s="564"/>
      <c r="B619" s="568"/>
      <c r="C619" s="614"/>
      <c r="D619" s="745"/>
      <c r="E619" s="448"/>
      <c r="F619" s="93" t="s">
        <v>1271</v>
      </c>
      <c r="G619" s="454" t="s">
        <v>390</v>
      </c>
      <c r="H619" s="454"/>
      <c r="I619" s="454"/>
      <c r="J619" s="454"/>
      <c r="K619" s="585"/>
      <c r="L619" s="603" t="e">
        <f>#REF!-#REF!*10%</f>
        <v>#REF!</v>
      </c>
    </row>
    <row r="620" spans="1:12" ht="15" customHeight="1" x14ac:dyDescent="0.25">
      <c r="A620" s="564"/>
      <c r="B620" s="568"/>
      <c r="C620" s="614"/>
      <c r="D620" s="745"/>
      <c r="E620" s="448"/>
      <c r="F620" s="93" t="s">
        <v>707</v>
      </c>
      <c r="G620" s="454" t="s">
        <v>911</v>
      </c>
      <c r="H620" s="454"/>
      <c r="I620" s="454"/>
      <c r="J620" s="454"/>
      <c r="K620" s="585"/>
      <c r="L620" s="603" t="e">
        <f>#REF!-#REF!*10%</f>
        <v>#REF!</v>
      </c>
    </row>
    <row r="621" spans="1:12" ht="15" customHeight="1" x14ac:dyDescent="0.25">
      <c r="A621" s="564"/>
      <c r="B621" s="568"/>
      <c r="C621" s="614"/>
      <c r="D621" s="745"/>
      <c r="E621" s="448"/>
      <c r="F621" s="93" t="s">
        <v>708</v>
      </c>
      <c r="G621" s="454" t="s">
        <v>390</v>
      </c>
      <c r="H621" s="454"/>
      <c r="I621" s="454"/>
      <c r="J621" s="454"/>
      <c r="K621" s="585"/>
      <c r="L621" s="603" t="e">
        <f>#REF!-#REF!*10%</f>
        <v>#REF!</v>
      </c>
    </row>
    <row r="622" spans="1:12" ht="15" customHeight="1" x14ac:dyDescent="0.25">
      <c r="A622" s="564"/>
      <c r="B622" s="568"/>
      <c r="C622" s="614"/>
      <c r="D622" s="745"/>
      <c r="E622" s="448"/>
      <c r="F622" s="148" t="s">
        <v>377</v>
      </c>
      <c r="G622" s="454" t="s">
        <v>387</v>
      </c>
      <c r="H622" s="454"/>
      <c r="I622" s="454"/>
      <c r="J622" s="454"/>
      <c r="K622" s="585"/>
      <c r="L622" s="603" t="e">
        <f>#REF!-#REF!*10%</f>
        <v>#REF!</v>
      </c>
    </row>
    <row r="623" spans="1:12" ht="15" customHeight="1" x14ac:dyDescent="0.25">
      <c r="A623" s="564"/>
      <c r="B623" s="568"/>
      <c r="C623" s="614"/>
      <c r="D623" s="745"/>
      <c r="E623" s="448"/>
      <c r="F623" s="148" t="s">
        <v>562</v>
      </c>
      <c r="G623" s="454" t="s">
        <v>1024</v>
      </c>
      <c r="H623" s="454"/>
      <c r="I623" s="454"/>
      <c r="J623" s="454"/>
      <c r="K623" s="585"/>
      <c r="L623" s="603" t="e">
        <f>#REF!-#REF!*10%</f>
        <v>#REF!</v>
      </c>
    </row>
    <row r="624" spans="1:12" ht="15" customHeight="1" x14ac:dyDescent="0.25">
      <c r="A624" s="564"/>
      <c r="B624" s="568"/>
      <c r="C624" s="614"/>
      <c r="D624" s="745"/>
      <c r="E624" s="448"/>
      <c r="F624" s="148" t="s">
        <v>570</v>
      </c>
      <c r="G624" s="454" t="s">
        <v>613</v>
      </c>
      <c r="H624" s="454"/>
      <c r="I624" s="454"/>
      <c r="J624" s="454"/>
      <c r="K624" s="585"/>
      <c r="L624" s="603" t="e">
        <f>#REF!-#REF!*10%</f>
        <v>#REF!</v>
      </c>
    </row>
    <row r="625" spans="1:12" ht="15" customHeight="1" x14ac:dyDescent="0.25">
      <c r="A625" s="564"/>
      <c r="B625" s="568"/>
      <c r="C625" s="614"/>
      <c r="D625" s="745"/>
      <c r="E625" s="448"/>
      <c r="F625" s="167" t="s">
        <v>84</v>
      </c>
      <c r="G625" s="465">
        <v>2.5</v>
      </c>
      <c r="H625" s="465"/>
      <c r="I625" s="465"/>
      <c r="J625" s="465"/>
      <c r="K625" s="585"/>
      <c r="L625" s="603" t="e">
        <f>#REF!-#REF!*10%</f>
        <v>#REF!</v>
      </c>
    </row>
    <row r="626" spans="1:12" ht="15" customHeight="1" x14ac:dyDescent="0.25">
      <c r="A626" s="564"/>
      <c r="B626" s="569"/>
      <c r="C626" s="614"/>
      <c r="D626" s="745"/>
      <c r="E626" s="448"/>
      <c r="F626" s="136" t="s">
        <v>1016</v>
      </c>
      <c r="G626" s="454">
        <v>5</v>
      </c>
      <c r="H626" s="454"/>
      <c r="I626" s="454"/>
      <c r="J626" s="454"/>
      <c r="K626" s="585"/>
      <c r="L626" s="603" t="e">
        <f>#REF!-#REF!*10%</f>
        <v>#REF!</v>
      </c>
    </row>
    <row r="627" spans="1:12" s="209" customFormat="1" ht="15" customHeight="1" x14ac:dyDescent="0.3">
      <c r="A627" s="208"/>
      <c r="B627" s="208"/>
      <c r="C627" s="371"/>
      <c r="F627" s="210"/>
      <c r="G627" s="210"/>
      <c r="H627" s="210"/>
      <c r="I627" s="210"/>
      <c r="J627" s="210"/>
      <c r="K627" s="17"/>
      <c r="L627" s="330"/>
    </row>
    <row r="628" spans="1:12" s="209" customFormat="1" ht="15" customHeight="1" x14ac:dyDescent="0.3">
      <c r="A628" s="208"/>
      <c r="B628" s="208"/>
      <c r="C628" s="371"/>
      <c r="F628" s="210"/>
      <c r="G628" s="210"/>
      <c r="H628" s="210"/>
      <c r="I628" s="210"/>
      <c r="J628" s="210"/>
      <c r="K628" s="17"/>
      <c r="L628" s="330"/>
    </row>
    <row r="629" spans="1:12" s="209" customFormat="1" ht="15" customHeight="1" x14ac:dyDescent="0.3">
      <c r="A629" s="208"/>
      <c r="B629" s="208"/>
      <c r="C629" s="371"/>
      <c r="F629" s="210"/>
      <c r="G629" s="210"/>
      <c r="H629" s="210"/>
      <c r="I629" s="210"/>
      <c r="J629" s="210"/>
      <c r="K629" s="17"/>
      <c r="L629" s="330"/>
    </row>
    <row r="630" spans="1:12" s="209" customFormat="1" ht="15" customHeight="1" x14ac:dyDescent="0.3">
      <c r="A630" s="208"/>
      <c r="B630" s="208"/>
      <c r="C630" s="371"/>
      <c r="F630" s="210"/>
      <c r="G630" s="210"/>
      <c r="H630" s="210"/>
      <c r="I630" s="210"/>
      <c r="J630" s="210"/>
      <c r="K630" s="17"/>
      <c r="L630" s="330"/>
    </row>
    <row r="631" spans="1:12" s="209" customFormat="1" ht="15" customHeight="1" x14ac:dyDescent="0.3">
      <c r="A631" s="208"/>
      <c r="B631" s="208"/>
      <c r="C631" s="371"/>
      <c r="F631" s="210"/>
      <c r="G631" s="210"/>
      <c r="H631" s="210"/>
      <c r="I631" s="210"/>
      <c r="J631" s="210"/>
      <c r="K631" s="17"/>
      <c r="L631" s="330"/>
    </row>
    <row r="632" spans="1:12" s="209" customFormat="1" ht="15" customHeight="1" x14ac:dyDescent="0.3">
      <c r="A632" s="208"/>
      <c r="B632" s="208"/>
      <c r="C632" s="371"/>
      <c r="F632" s="210"/>
      <c r="G632" s="210"/>
      <c r="H632" s="210"/>
      <c r="I632" s="210"/>
      <c r="J632" s="210"/>
      <c r="K632" s="17"/>
      <c r="L632" s="330"/>
    </row>
    <row r="633" spans="1:12" s="209" customFormat="1" ht="15" customHeight="1" x14ac:dyDescent="0.3">
      <c r="A633" s="208"/>
      <c r="B633" s="208"/>
      <c r="C633" s="371"/>
      <c r="F633" s="210"/>
      <c r="G633" s="210"/>
      <c r="H633" s="210"/>
      <c r="I633" s="210"/>
      <c r="J633" s="210"/>
      <c r="K633" s="17"/>
      <c r="L633" s="330"/>
    </row>
    <row r="634" spans="1:12" s="209" customFormat="1" ht="15" customHeight="1" x14ac:dyDescent="0.3">
      <c r="A634" s="208"/>
      <c r="B634" s="208"/>
      <c r="C634" s="371"/>
      <c r="F634" s="210"/>
      <c r="G634" s="210"/>
      <c r="H634" s="210"/>
      <c r="I634" s="210"/>
      <c r="J634" s="210"/>
      <c r="K634" s="17"/>
      <c r="L634" s="330"/>
    </row>
    <row r="635" spans="1:12" s="209" customFormat="1" ht="15" customHeight="1" x14ac:dyDescent="0.3">
      <c r="A635" s="208"/>
      <c r="B635" s="208"/>
      <c r="C635" s="371"/>
      <c r="F635" s="210"/>
      <c r="G635" s="210"/>
      <c r="H635" s="210"/>
      <c r="I635" s="210"/>
      <c r="J635" s="210"/>
      <c r="K635" s="17"/>
      <c r="L635" s="330"/>
    </row>
    <row r="636" spans="1:12" s="209" customFormat="1" ht="15" customHeight="1" x14ac:dyDescent="0.3">
      <c r="A636" s="208"/>
      <c r="B636" s="208"/>
      <c r="C636" s="371"/>
      <c r="F636" s="210"/>
      <c r="G636" s="210"/>
      <c r="H636" s="210"/>
      <c r="I636" s="210"/>
      <c r="J636" s="210"/>
      <c r="K636" s="17"/>
      <c r="L636" s="330"/>
    </row>
    <row r="637" spans="1:12" s="209" customFormat="1" ht="15" customHeight="1" x14ac:dyDescent="0.3">
      <c r="A637" s="208"/>
      <c r="B637" s="208"/>
      <c r="C637" s="371"/>
      <c r="F637" s="210"/>
      <c r="G637" s="210"/>
      <c r="H637" s="210"/>
      <c r="I637" s="210"/>
      <c r="J637" s="210"/>
      <c r="K637" s="17"/>
      <c r="L637" s="330"/>
    </row>
    <row r="638" spans="1:12" s="209" customFormat="1" ht="15" customHeight="1" x14ac:dyDescent="0.3">
      <c r="A638" s="208"/>
      <c r="B638" s="208"/>
      <c r="C638" s="371"/>
      <c r="F638" s="210"/>
      <c r="G638" s="210"/>
      <c r="H638" s="210"/>
      <c r="I638" s="210"/>
      <c r="J638" s="210"/>
      <c r="K638" s="17"/>
      <c r="L638" s="330"/>
    </row>
    <row r="639" spans="1:12" s="209" customFormat="1" ht="15" customHeight="1" x14ac:dyDescent="0.3">
      <c r="A639" s="208"/>
      <c r="B639" s="208"/>
      <c r="C639" s="371"/>
      <c r="F639" s="210"/>
      <c r="G639" s="210"/>
      <c r="H639" s="210"/>
      <c r="I639" s="210"/>
      <c r="J639" s="210"/>
      <c r="K639" s="17"/>
      <c r="L639" s="330"/>
    </row>
    <row r="640" spans="1:12" s="209" customFormat="1" ht="15" customHeight="1" x14ac:dyDescent="0.3">
      <c r="A640" s="208"/>
      <c r="B640" s="208"/>
      <c r="C640" s="371"/>
      <c r="F640" s="210"/>
      <c r="G640" s="210"/>
      <c r="H640" s="210"/>
      <c r="I640" s="210"/>
      <c r="J640" s="210"/>
      <c r="K640" s="17"/>
      <c r="L640" s="330"/>
    </row>
    <row r="641" spans="1:12" s="209" customFormat="1" ht="15" customHeight="1" x14ac:dyDescent="0.3">
      <c r="A641" s="208"/>
      <c r="B641" s="208"/>
      <c r="C641" s="371"/>
      <c r="F641" s="210"/>
      <c r="G641" s="210"/>
      <c r="H641" s="210"/>
      <c r="I641" s="210"/>
      <c r="J641" s="210"/>
      <c r="K641" s="17"/>
      <c r="L641" s="330"/>
    </row>
    <row r="642" spans="1:12" s="209" customFormat="1" ht="15" customHeight="1" x14ac:dyDescent="0.3">
      <c r="A642" s="208"/>
      <c r="B642" s="208"/>
      <c r="C642" s="371"/>
      <c r="F642" s="210"/>
      <c r="G642" s="210"/>
      <c r="H642" s="210"/>
      <c r="I642" s="210"/>
      <c r="J642" s="210"/>
      <c r="K642" s="17"/>
      <c r="L642" s="330"/>
    </row>
    <row r="643" spans="1:12" s="209" customFormat="1" ht="15" customHeight="1" x14ac:dyDescent="0.3">
      <c r="A643" s="208"/>
      <c r="B643" s="208"/>
      <c r="C643" s="371"/>
      <c r="F643" s="210"/>
      <c r="G643" s="210"/>
      <c r="H643" s="210"/>
      <c r="I643" s="210"/>
      <c r="J643" s="210"/>
      <c r="K643" s="17"/>
      <c r="L643" s="330"/>
    </row>
    <row r="644" spans="1:12" s="209" customFormat="1" ht="15" customHeight="1" x14ac:dyDescent="0.3">
      <c r="A644" s="208"/>
      <c r="B644" s="208"/>
      <c r="C644" s="371"/>
      <c r="F644" s="210"/>
      <c r="G644" s="210"/>
      <c r="H644" s="210"/>
      <c r="I644" s="210"/>
      <c r="J644" s="210"/>
      <c r="K644" s="17"/>
      <c r="L644" s="330"/>
    </row>
    <row r="645" spans="1:12" s="209" customFormat="1" ht="15" customHeight="1" x14ac:dyDescent="0.3">
      <c r="A645" s="208"/>
      <c r="B645" s="208"/>
      <c r="C645" s="371"/>
      <c r="F645" s="210"/>
      <c r="G645" s="210"/>
      <c r="H645" s="210"/>
      <c r="I645" s="210"/>
      <c r="J645" s="210"/>
      <c r="K645" s="17"/>
      <c r="L645" s="330"/>
    </row>
    <row r="646" spans="1:12" s="209" customFormat="1" ht="15" customHeight="1" x14ac:dyDescent="0.3">
      <c r="A646" s="208"/>
      <c r="B646" s="208"/>
      <c r="C646" s="371"/>
      <c r="F646" s="210"/>
      <c r="G646" s="210"/>
      <c r="H646" s="210"/>
      <c r="I646" s="210"/>
      <c r="J646" s="210"/>
      <c r="K646" s="17"/>
      <c r="L646" s="330"/>
    </row>
    <row r="647" spans="1:12" s="209" customFormat="1" ht="15" customHeight="1" x14ac:dyDescent="0.3">
      <c r="A647" s="208"/>
      <c r="B647" s="208"/>
      <c r="C647" s="371"/>
      <c r="F647" s="210"/>
      <c r="G647" s="210"/>
      <c r="H647" s="210"/>
      <c r="I647" s="210"/>
      <c r="J647" s="210"/>
      <c r="K647" s="17"/>
      <c r="L647" s="330"/>
    </row>
    <row r="648" spans="1:12" s="209" customFormat="1" ht="15" customHeight="1" x14ac:dyDescent="0.3">
      <c r="A648" s="208"/>
      <c r="B648" s="208"/>
      <c r="C648" s="371"/>
      <c r="F648" s="210"/>
      <c r="G648" s="210"/>
      <c r="H648" s="210"/>
      <c r="I648" s="210"/>
      <c r="J648" s="210"/>
      <c r="K648" s="17"/>
      <c r="L648" s="330"/>
    </row>
    <row r="649" spans="1:12" s="209" customFormat="1" ht="15" customHeight="1" x14ac:dyDescent="0.3">
      <c r="A649" s="208"/>
      <c r="B649" s="208"/>
      <c r="C649" s="371"/>
      <c r="F649" s="210"/>
      <c r="G649" s="210"/>
      <c r="H649" s="210"/>
      <c r="I649" s="210"/>
      <c r="J649" s="210"/>
      <c r="K649" s="17"/>
      <c r="L649" s="330"/>
    </row>
    <row r="650" spans="1:12" s="209" customFormat="1" ht="15" customHeight="1" x14ac:dyDescent="0.3">
      <c r="A650" s="208"/>
      <c r="B650" s="208"/>
      <c r="C650" s="371"/>
      <c r="F650" s="210"/>
      <c r="G650" s="210"/>
      <c r="H650" s="210"/>
      <c r="I650" s="210"/>
      <c r="J650" s="210"/>
      <c r="K650" s="17"/>
      <c r="L650" s="330"/>
    </row>
    <row r="651" spans="1:12" s="209" customFormat="1" ht="15" customHeight="1" x14ac:dyDescent="0.3">
      <c r="A651" s="208"/>
      <c r="B651" s="208"/>
      <c r="C651" s="371"/>
      <c r="F651" s="210"/>
      <c r="G651" s="210"/>
      <c r="H651" s="210"/>
      <c r="I651" s="210"/>
      <c r="J651" s="210"/>
      <c r="K651" s="17"/>
      <c r="L651" s="330"/>
    </row>
    <row r="652" spans="1:12" s="209" customFormat="1" ht="15" customHeight="1" x14ac:dyDescent="0.3">
      <c r="A652" s="208"/>
      <c r="B652" s="208"/>
      <c r="C652" s="371"/>
      <c r="F652" s="210"/>
      <c r="G652" s="210"/>
      <c r="H652" s="210"/>
      <c r="I652" s="210"/>
      <c r="J652" s="210"/>
      <c r="K652" s="17"/>
      <c r="L652" s="330"/>
    </row>
    <row r="653" spans="1:12" s="209" customFormat="1" ht="15" customHeight="1" x14ac:dyDescent="0.3">
      <c r="A653" s="208"/>
      <c r="B653" s="208"/>
      <c r="C653" s="371"/>
      <c r="F653" s="210"/>
      <c r="G653" s="210"/>
      <c r="H653" s="210"/>
      <c r="I653" s="210"/>
      <c r="J653" s="210"/>
      <c r="K653" s="17"/>
      <c r="L653" s="330"/>
    </row>
    <row r="654" spans="1:12" s="209" customFormat="1" ht="15" customHeight="1" x14ac:dyDescent="0.3">
      <c r="A654" s="208"/>
      <c r="B654" s="208"/>
      <c r="C654" s="371"/>
      <c r="F654" s="210"/>
      <c r="G654" s="210"/>
      <c r="H654" s="210"/>
      <c r="I654" s="210"/>
      <c r="J654" s="210"/>
      <c r="K654" s="17"/>
      <c r="L654" s="330"/>
    </row>
    <row r="655" spans="1:12" s="209" customFormat="1" ht="15" customHeight="1" x14ac:dyDescent="0.3">
      <c r="A655" s="208"/>
      <c r="B655" s="208"/>
      <c r="C655" s="371"/>
      <c r="F655" s="210"/>
      <c r="G655" s="210"/>
      <c r="H655" s="210"/>
      <c r="I655" s="210"/>
      <c r="J655" s="210"/>
      <c r="K655" s="17"/>
      <c r="L655" s="330"/>
    </row>
    <row r="656" spans="1:12" s="209" customFormat="1" ht="15" customHeight="1" x14ac:dyDescent="0.3">
      <c r="A656" s="208"/>
      <c r="B656" s="208"/>
      <c r="C656" s="371"/>
      <c r="F656" s="210"/>
      <c r="G656" s="210"/>
      <c r="H656" s="210"/>
      <c r="I656" s="210"/>
      <c r="J656" s="210"/>
      <c r="K656" s="17"/>
      <c r="L656" s="330"/>
    </row>
    <row r="657" spans="1:12" s="209" customFormat="1" ht="15" customHeight="1" x14ac:dyDescent="0.3">
      <c r="A657" s="208"/>
      <c r="B657" s="208"/>
      <c r="C657" s="371"/>
      <c r="F657" s="210"/>
      <c r="G657" s="210"/>
      <c r="H657" s="210"/>
      <c r="I657" s="210"/>
      <c r="J657" s="210"/>
      <c r="K657" s="17"/>
      <c r="L657" s="330"/>
    </row>
    <row r="658" spans="1:12" s="209" customFormat="1" ht="15" customHeight="1" x14ac:dyDescent="0.3">
      <c r="A658" s="208"/>
      <c r="B658" s="208"/>
      <c r="C658" s="371"/>
      <c r="F658" s="210"/>
      <c r="G658" s="210"/>
      <c r="H658" s="210"/>
      <c r="I658" s="210"/>
      <c r="J658" s="210"/>
      <c r="K658" s="17"/>
      <c r="L658" s="330"/>
    </row>
    <row r="659" spans="1:12" s="209" customFormat="1" ht="15" customHeight="1" x14ac:dyDescent="0.3">
      <c r="A659" s="208"/>
      <c r="B659" s="208"/>
      <c r="C659" s="371"/>
      <c r="F659" s="210"/>
      <c r="G659" s="210"/>
      <c r="H659" s="210"/>
      <c r="I659" s="210"/>
      <c r="J659" s="210"/>
      <c r="K659" s="17"/>
      <c r="L659" s="330"/>
    </row>
    <row r="660" spans="1:12" s="209" customFormat="1" ht="15" customHeight="1" x14ac:dyDescent="0.3">
      <c r="A660" s="208"/>
      <c r="B660" s="208"/>
      <c r="C660" s="371"/>
      <c r="F660" s="210"/>
      <c r="G660" s="210"/>
      <c r="H660" s="210"/>
      <c r="I660" s="210"/>
      <c r="J660" s="210"/>
      <c r="K660" s="17"/>
      <c r="L660" s="330"/>
    </row>
    <row r="661" spans="1:12" s="209" customFormat="1" ht="15" customHeight="1" x14ac:dyDescent="0.3">
      <c r="A661" s="208"/>
      <c r="B661" s="208"/>
      <c r="C661" s="371"/>
      <c r="F661" s="210"/>
      <c r="G661" s="210"/>
      <c r="H661" s="210"/>
      <c r="I661" s="210"/>
      <c r="J661" s="210"/>
      <c r="K661" s="17"/>
      <c r="L661" s="330"/>
    </row>
    <row r="662" spans="1:12" s="209" customFormat="1" ht="15" customHeight="1" x14ac:dyDescent="0.3">
      <c r="A662" s="208"/>
      <c r="B662" s="208"/>
      <c r="C662" s="371"/>
      <c r="F662" s="210"/>
      <c r="G662" s="210"/>
      <c r="H662" s="210"/>
      <c r="I662" s="210"/>
      <c r="J662" s="210"/>
      <c r="K662" s="17"/>
      <c r="L662" s="330"/>
    </row>
    <row r="663" spans="1:12" s="209" customFormat="1" ht="15" customHeight="1" x14ac:dyDescent="0.3">
      <c r="A663" s="208"/>
      <c r="B663" s="208"/>
      <c r="C663" s="371"/>
      <c r="F663" s="210"/>
      <c r="G663" s="210"/>
      <c r="H663" s="210"/>
      <c r="I663" s="210"/>
      <c r="J663" s="210"/>
      <c r="K663" s="17"/>
      <c r="L663" s="330"/>
    </row>
    <row r="664" spans="1:12" s="209" customFormat="1" ht="15" customHeight="1" x14ac:dyDescent="0.3">
      <c r="A664" s="208"/>
      <c r="B664" s="208"/>
      <c r="C664" s="371"/>
      <c r="F664" s="210"/>
      <c r="G664" s="210"/>
      <c r="H664" s="210"/>
      <c r="I664" s="210"/>
      <c r="J664" s="210"/>
      <c r="K664" s="17"/>
      <c r="L664" s="330"/>
    </row>
    <row r="665" spans="1:12" s="209" customFormat="1" ht="15" customHeight="1" x14ac:dyDescent="0.3">
      <c r="A665" s="208"/>
      <c r="B665" s="208"/>
      <c r="C665" s="371"/>
      <c r="F665" s="210"/>
      <c r="G665" s="210"/>
      <c r="H665" s="210"/>
      <c r="I665" s="210"/>
      <c r="J665" s="210"/>
      <c r="K665" s="17"/>
      <c r="L665" s="330"/>
    </row>
    <row r="666" spans="1:12" s="209" customFormat="1" ht="15" customHeight="1" x14ac:dyDescent="0.3">
      <c r="A666" s="208"/>
      <c r="B666" s="208"/>
      <c r="C666" s="371"/>
      <c r="F666" s="210"/>
      <c r="G666" s="210"/>
      <c r="H666" s="210"/>
      <c r="I666" s="210"/>
      <c r="J666" s="210"/>
      <c r="K666" s="17"/>
      <c r="L666" s="330"/>
    </row>
    <row r="667" spans="1:12" s="209" customFormat="1" ht="15" customHeight="1" x14ac:dyDescent="0.3">
      <c r="A667" s="208"/>
      <c r="B667" s="208"/>
      <c r="C667" s="371"/>
      <c r="F667" s="210"/>
      <c r="G667" s="210"/>
      <c r="H667" s="210"/>
      <c r="I667" s="210"/>
      <c r="J667" s="210"/>
      <c r="K667" s="17"/>
      <c r="L667" s="330"/>
    </row>
    <row r="668" spans="1:12" s="209" customFormat="1" ht="15" customHeight="1" x14ac:dyDescent="0.3">
      <c r="A668" s="208"/>
      <c r="B668" s="208"/>
      <c r="C668" s="371"/>
      <c r="F668" s="210"/>
      <c r="G668" s="210"/>
      <c r="H668" s="210"/>
      <c r="I668" s="210"/>
      <c r="J668" s="210"/>
      <c r="K668" s="17"/>
      <c r="L668" s="330"/>
    </row>
    <row r="669" spans="1:12" s="209" customFormat="1" ht="15" customHeight="1" x14ac:dyDescent="0.3">
      <c r="A669" s="208"/>
      <c r="B669" s="208"/>
      <c r="C669" s="371"/>
      <c r="F669" s="210"/>
      <c r="G669" s="210"/>
      <c r="H669" s="210"/>
      <c r="I669" s="210"/>
      <c r="J669" s="210"/>
      <c r="K669" s="17"/>
      <c r="L669" s="330"/>
    </row>
    <row r="670" spans="1:12" s="209" customFormat="1" ht="15" customHeight="1" x14ac:dyDescent="0.3">
      <c r="A670" s="208"/>
      <c r="B670" s="208"/>
      <c r="C670" s="371"/>
      <c r="F670" s="210"/>
      <c r="G670" s="210"/>
      <c r="H670" s="210"/>
      <c r="I670" s="210"/>
      <c r="J670" s="210"/>
      <c r="K670" s="17"/>
      <c r="L670" s="330"/>
    </row>
    <row r="671" spans="1:12" s="209" customFormat="1" ht="15" customHeight="1" x14ac:dyDescent="0.3">
      <c r="A671" s="208"/>
      <c r="B671" s="208"/>
      <c r="C671" s="371"/>
      <c r="F671" s="210"/>
      <c r="G671" s="210"/>
      <c r="H671" s="210"/>
      <c r="I671" s="210"/>
      <c r="J671" s="210"/>
      <c r="K671" s="17"/>
      <c r="L671" s="330"/>
    </row>
    <row r="672" spans="1:12" s="209" customFormat="1" ht="15" customHeight="1" x14ac:dyDescent="0.3">
      <c r="A672" s="208"/>
      <c r="B672" s="208"/>
      <c r="C672" s="371"/>
      <c r="F672" s="210"/>
      <c r="G672" s="210"/>
      <c r="H672" s="210"/>
      <c r="I672" s="210"/>
      <c r="J672" s="210"/>
      <c r="K672" s="17"/>
      <c r="L672" s="330"/>
    </row>
    <row r="673" spans="1:12" s="209" customFormat="1" ht="15" customHeight="1" x14ac:dyDescent="0.3">
      <c r="A673" s="208"/>
      <c r="B673" s="208"/>
      <c r="C673" s="371"/>
      <c r="F673" s="210"/>
      <c r="G673" s="210"/>
      <c r="H673" s="210"/>
      <c r="I673" s="210"/>
      <c r="J673" s="210"/>
      <c r="K673" s="17"/>
      <c r="L673" s="330"/>
    </row>
    <row r="674" spans="1:12" s="209" customFormat="1" ht="15" customHeight="1" x14ac:dyDescent="0.3">
      <c r="A674" s="208"/>
      <c r="B674" s="208"/>
      <c r="C674" s="371"/>
      <c r="F674" s="210"/>
      <c r="G674" s="210"/>
      <c r="H674" s="210"/>
      <c r="I674" s="210"/>
      <c r="J674" s="210"/>
      <c r="K674" s="17"/>
      <c r="L674" s="330"/>
    </row>
    <row r="675" spans="1:12" s="209" customFormat="1" ht="15" customHeight="1" x14ac:dyDescent="0.3">
      <c r="A675" s="208"/>
      <c r="B675" s="208"/>
      <c r="C675" s="371"/>
      <c r="F675" s="210"/>
      <c r="G675" s="210"/>
      <c r="H675" s="210"/>
      <c r="I675" s="210"/>
      <c r="J675" s="210"/>
      <c r="K675" s="17"/>
      <c r="L675" s="330"/>
    </row>
    <row r="676" spans="1:12" s="209" customFormat="1" ht="15" customHeight="1" x14ac:dyDescent="0.3">
      <c r="A676" s="208"/>
      <c r="B676" s="208"/>
      <c r="C676" s="371"/>
      <c r="F676" s="210"/>
      <c r="G676" s="210"/>
      <c r="H676" s="210"/>
      <c r="I676" s="210"/>
      <c r="J676" s="210"/>
      <c r="K676" s="17"/>
      <c r="L676" s="330"/>
    </row>
    <row r="677" spans="1:12" s="209" customFormat="1" ht="15" customHeight="1" x14ac:dyDescent="0.3">
      <c r="A677" s="208"/>
      <c r="B677" s="208"/>
      <c r="C677" s="371"/>
      <c r="F677" s="210"/>
      <c r="G677" s="210"/>
      <c r="H677" s="210"/>
      <c r="I677" s="210"/>
      <c r="J677" s="210"/>
      <c r="K677" s="17"/>
      <c r="L677" s="330"/>
    </row>
    <row r="678" spans="1:12" s="209" customFormat="1" ht="15" customHeight="1" x14ac:dyDescent="0.3">
      <c r="A678" s="208"/>
      <c r="B678" s="208"/>
      <c r="C678" s="371"/>
      <c r="F678" s="210"/>
      <c r="G678" s="210"/>
      <c r="H678" s="210"/>
      <c r="I678" s="210"/>
      <c r="J678" s="210"/>
      <c r="K678" s="17"/>
      <c r="L678" s="330"/>
    </row>
    <row r="679" spans="1:12" s="209" customFormat="1" ht="15" customHeight="1" x14ac:dyDescent="0.3">
      <c r="A679" s="208"/>
      <c r="B679" s="208"/>
      <c r="C679" s="371"/>
      <c r="F679" s="210"/>
      <c r="G679" s="210"/>
      <c r="H679" s="210"/>
      <c r="I679" s="210"/>
      <c r="J679" s="210"/>
      <c r="K679" s="17"/>
      <c r="L679" s="330"/>
    </row>
    <row r="680" spans="1:12" s="209" customFormat="1" ht="15" customHeight="1" x14ac:dyDescent="0.3">
      <c r="A680" s="208"/>
      <c r="B680" s="208"/>
      <c r="C680" s="371"/>
      <c r="F680" s="210"/>
      <c r="G680" s="210"/>
      <c r="H680" s="210"/>
      <c r="I680" s="210"/>
      <c r="J680" s="210"/>
      <c r="K680" s="17"/>
      <c r="L680" s="330"/>
    </row>
    <row r="681" spans="1:12" s="209" customFormat="1" ht="15" customHeight="1" x14ac:dyDescent="0.3">
      <c r="A681" s="208"/>
      <c r="B681" s="208"/>
      <c r="C681" s="371"/>
      <c r="F681" s="210"/>
      <c r="G681" s="210"/>
      <c r="H681" s="210"/>
      <c r="I681" s="210"/>
      <c r="J681" s="210"/>
      <c r="K681" s="17"/>
      <c r="L681" s="330"/>
    </row>
    <row r="682" spans="1:12" s="209" customFormat="1" ht="15" customHeight="1" x14ac:dyDescent="0.3">
      <c r="A682" s="208"/>
      <c r="B682" s="208"/>
      <c r="C682" s="371"/>
      <c r="F682" s="210"/>
      <c r="G682" s="210"/>
      <c r="H682" s="210"/>
      <c r="I682" s="210"/>
      <c r="J682" s="210"/>
      <c r="K682" s="17"/>
      <c r="L682" s="330"/>
    </row>
    <row r="683" spans="1:12" s="209" customFormat="1" ht="15" customHeight="1" x14ac:dyDescent="0.3">
      <c r="A683" s="208"/>
      <c r="B683" s="208"/>
      <c r="C683" s="371"/>
      <c r="F683" s="210"/>
      <c r="G683" s="210"/>
      <c r="H683" s="210"/>
      <c r="I683" s="210"/>
      <c r="J683" s="210"/>
      <c r="K683" s="17"/>
      <c r="L683" s="330"/>
    </row>
    <row r="684" spans="1:12" s="209" customFormat="1" ht="15" customHeight="1" x14ac:dyDescent="0.3">
      <c r="A684" s="208"/>
      <c r="B684" s="208"/>
      <c r="C684" s="371"/>
      <c r="F684" s="210"/>
      <c r="G684" s="210"/>
      <c r="H684" s="210"/>
      <c r="I684" s="210"/>
      <c r="J684" s="210"/>
      <c r="K684" s="17"/>
      <c r="L684" s="330"/>
    </row>
    <row r="685" spans="1:12" s="209" customFormat="1" ht="15" customHeight="1" x14ac:dyDescent="0.3">
      <c r="A685" s="208"/>
      <c r="B685" s="208"/>
      <c r="C685" s="371"/>
      <c r="F685" s="210"/>
      <c r="G685" s="210"/>
      <c r="H685" s="210"/>
      <c r="I685" s="210"/>
      <c r="J685" s="210"/>
      <c r="K685" s="17"/>
      <c r="L685" s="330"/>
    </row>
    <row r="686" spans="1:12" s="209" customFormat="1" ht="15" customHeight="1" x14ac:dyDescent="0.3">
      <c r="A686" s="208"/>
      <c r="B686" s="208"/>
      <c r="C686" s="371"/>
      <c r="F686" s="210"/>
      <c r="G686" s="210"/>
      <c r="H686" s="210"/>
      <c r="I686" s="210"/>
      <c r="J686" s="210"/>
      <c r="K686" s="17"/>
      <c r="L686" s="330"/>
    </row>
    <row r="687" spans="1:12" s="209" customFormat="1" ht="15" customHeight="1" x14ac:dyDescent="0.3">
      <c r="A687" s="208"/>
      <c r="B687" s="208"/>
      <c r="C687" s="371"/>
      <c r="F687" s="210"/>
      <c r="G687" s="210"/>
      <c r="H687" s="210"/>
      <c r="I687" s="210"/>
      <c r="J687" s="210"/>
      <c r="K687" s="17"/>
      <c r="L687" s="330"/>
    </row>
    <row r="688" spans="1:12" s="209" customFormat="1" ht="15" customHeight="1" x14ac:dyDescent="0.3">
      <c r="A688" s="208"/>
      <c r="B688" s="208"/>
      <c r="C688" s="371"/>
      <c r="F688" s="210"/>
      <c r="G688" s="210"/>
      <c r="H688" s="210"/>
      <c r="I688" s="210"/>
      <c r="J688" s="210"/>
      <c r="K688" s="17"/>
      <c r="L688" s="330"/>
    </row>
    <row r="689" spans="1:12" s="209" customFormat="1" ht="15" customHeight="1" x14ac:dyDescent="0.3">
      <c r="A689" s="208"/>
      <c r="B689" s="208"/>
      <c r="C689" s="371"/>
      <c r="F689" s="210"/>
      <c r="G689" s="210"/>
      <c r="H689" s="210"/>
      <c r="I689" s="210"/>
      <c r="J689" s="210"/>
      <c r="K689" s="17"/>
      <c r="L689" s="330"/>
    </row>
    <row r="690" spans="1:12" s="209" customFormat="1" ht="15" customHeight="1" x14ac:dyDescent="0.3">
      <c r="A690" s="208"/>
      <c r="B690" s="208"/>
      <c r="C690" s="371"/>
      <c r="F690" s="210"/>
      <c r="G690" s="210"/>
      <c r="H690" s="210"/>
      <c r="I690" s="210"/>
      <c r="J690" s="210"/>
      <c r="K690" s="17"/>
      <c r="L690" s="330"/>
    </row>
    <row r="691" spans="1:12" s="209" customFormat="1" ht="15" customHeight="1" x14ac:dyDescent="0.3">
      <c r="A691" s="208"/>
      <c r="B691" s="208"/>
      <c r="C691" s="371"/>
      <c r="F691" s="210"/>
      <c r="G691" s="210"/>
      <c r="H691" s="210"/>
      <c r="I691" s="210"/>
      <c r="J691" s="210"/>
      <c r="K691" s="17"/>
      <c r="L691" s="330"/>
    </row>
    <row r="692" spans="1:12" s="209" customFormat="1" ht="15" customHeight="1" x14ac:dyDescent="0.3">
      <c r="A692" s="208"/>
      <c r="B692" s="208"/>
      <c r="C692" s="371"/>
      <c r="F692" s="210"/>
      <c r="G692" s="210"/>
      <c r="H692" s="210"/>
      <c r="I692" s="210"/>
      <c r="J692" s="210"/>
      <c r="K692" s="17"/>
      <c r="L692" s="330"/>
    </row>
    <row r="693" spans="1:12" s="209" customFormat="1" ht="15" customHeight="1" x14ac:dyDescent="0.3">
      <c r="A693" s="208"/>
      <c r="B693" s="208"/>
      <c r="C693" s="371"/>
      <c r="F693" s="210"/>
      <c r="G693" s="210"/>
      <c r="H693" s="210"/>
      <c r="I693" s="210"/>
      <c r="J693" s="210"/>
      <c r="K693" s="17"/>
      <c r="L693" s="330"/>
    </row>
    <row r="694" spans="1:12" s="209" customFormat="1" ht="15" customHeight="1" x14ac:dyDescent="0.3">
      <c r="A694" s="208"/>
      <c r="B694" s="208"/>
      <c r="C694" s="371"/>
      <c r="F694" s="210"/>
      <c r="G694" s="210"/>
      <c r="H694" s="210"/>
      <c r="I694" s="210"/>
      <c r="J694" s="210"/>
      <c r="K694" s="17"/>
      <c r="L694" s="330"/>
    </row>
    <row r="695" spans="1:12" s="209" customFormat="1" ht="15" customHeight="1" x14ac:dyDescent="0.3">
      <c r="A695" s="208"/>
      <c r="B695" s="208"/>
      <c r="C695" s="371"/>
      <c r="F695" s="210"/>
      <c r="G695" s="210"/>
      <c r="H695" s="210"/>
      <c r="I695" s="210"/>
      <c r="J695" s="210"/>
      <c r="K695" s="17"/>
      <c r="L695" s="330"/>
    </row>
    <row r="696" spans="1:12" s="209" customFormat="1" ht="15" customHeight="1" x14ac:dyDescent="0.3">
      <c r="A696" s="208"/>
      <c r="B696" s="208"/>
      <c r="C696" s="371"/>
      <c r="F696" s="210"/>
      <c r="G696" s="210"/>
      <c r="H696" s="210"/>
      <c r="I696" s="210"/>
      <c r="J696" s="210"/>
      <c r="K696" s="17"/>
      <c r="L696" s="330"/>
    </row>
    <row r="697" spans="1:12" s="209" customFormat="1" ht="15" customHeight="1" x14ac:dyDescent="0.3">
      <c r="A697" s="208"/>
      <c r="B697" s="208"/>
      <c r="C697" s="371"/>
      <c r="F697" s="210"/>
      <c r="G697" s="210"/>
      <c r="H697" s="210"/>
      <c r="I697" s="210"/>
      <c r="J697" s="210"/>
      <c r="K697" s="17"/>
      <c r="L697" s="330"/>
    </row>
    <row r="698" spans="1:12" s="209" customFormat="1" ht="15" customHeight="1" x14ac:dyDescent="0.3">
      <c r="A698" s="208"/>
      <c r="B698" s="208"/>
      <c r="C698" s="371"/>
      <c r="F698" s="210"/>
      <c r="G698" s="210"/>
      <c r="H698" s="210"/>
      <c r="I698" s="210"/>
      <c r="J698" s="210"/>
      <c r="K698" s="17"/>
      <c r="L698" s="330"/>
    </row>
    <row r="699" spans="1:12" s="209" customFormat="1" ht="15" customHeight="1" x14ac:dyDescent="0.3">
      <c r="A699" s="208"/>
      <c r="B699" s="208"/>
      <c r="C699" s="371"/>
      <c r="F699" s="210"/>
      <c r="G699" s="210"/>
      <c r="H699" s="210"/>
      <c r="I699" s="210"/>
      <c r="J699" s="210"/>
      <c r="K699" s="17"/>
      <c r="L699" s="330"/>
    </row>
    <row r="700" spans="1:12" s="209" customFormat="1" ht="15" customHeight="1" x14ac:dyDescent="0.3">
      <c r="A700" s="208"/>
      <c r="B700" s="208"/>
      <c r="C700" s="371"/>
      <c r="F700" s="210"/>
      <c r="G700" s="210"/>
      <c r="H700" s="210"/>
      <c r="I700" s="210"/>
      <c r="J700" s="210"/>
      <c r="K700" s="17"/>
      <c r="L700" s="330"/>
    </row>
    <row r="701" spans="1:12" s="209" customFormat="1" ht="15" customHeight="1" x14ac:dyDescent="0.3">
      <c r="A701" s="208"/>
      <c r="B701" s="208"/>
      <c r="C701" s="371"/>
      <c r="F701" s="210"/>
      <c r="G701" s="210"/>
      <c r="H701" s="210"/>
      <c r="I701" s="210"/>
      <c r="J701" s="210"/>
      <c r="K701" s="17"/>
      <c r="L701" s="330"/>
    </row>
    <row r="702" spans="1:12" s="209" customFormat="1" ht="15" customHeight="1" x14ac:dyDescent="0.3">
      <c r="A702" s="208"/>
      <c r="B702" s="208"/>
      <c r="C702" s="371"/>
      <c r="F702" s="210"/>
      <c r="G702" s="210"/>
      <c r="H702" s="210"/>
      <c r="I702" s="210"/>
      <c r="J702" s="210"/>
      <c r="K702" s="17"/>
      <c r="L702" s="330"/>
    </row>
    <row r="703" spans="1:12" s="209" customFormat="1" ht="15" customHeight="1" x14ac:dyDescent="0.3">
      <c r="A703" s="208"/>
      <c r="B703" s="208"/>
      <c r="C703" s="371"/>
      <c r="F703" s="210"/>
      <c r="G703" s="210"/>
      <c r="H703" s="210"/>
      <c r="I703" s="210"/>
      <c r="J703" s="210"/>
      <c r="K703" s="17"/>
      <c r="L703" s="330"/>
    </row>
    <row r="704" spans="1:12" s="209" customFormat="1" ht="15" customHeight="1" x14ac:dyDescent="0.3">
      <c r="A704" s="208"/>
      <c r="B704" s="208"/>
      <c r="C704" s="371"/>
      <c r="F704" s="210"/>
      <c r="G704" s="210"/>
      <c r="H704" s="210"/>
      <c r="I704" s="210"/>
      <c r="J704" s="210"/>
      <c r="K704" s="17"/>
      <c r="L704" s="330"/>
    </row>
    <row r="705" spans="1:12" s="209" customFormat="1" ht="15" customHeight="1" x14ac:dyDescent="0.3">
      <c r="A705" s="208"/>
      <c r="B705" s="208"/>
      <c r="C705" s="371"/>
      <c r="F705" s="210"/>
      <c r="G705" s="210"/>
      <c r="H705" s="210"/>
      <c r="I705" s="210"/>
      <c r="J705" s="210"/>
      <c r="K705" s="17"/>
      <c r="L705" s="330"/>
    </row>
    <row r="706" spans="1:12" s="209" customFormat="1" ht="15" customHeight="1" x14ac:dyDescent="0.3">
      <c r="A706" s="208"/>
      <c r="B706" s="208"/>
      <c r="C706" s="371"/>
      <c r="F706" s="210"/>
      <c r="G706" s="210"/>
      <c r="H706" s="210"/>
      <c r="I706" s="210"/>
      <c r="J706" s="210"/>
      <c r="K706" s="17"/>
      <c r="L706" s="330"/>
    </row>
    <row r="707" spans="1:12" s="209" customFormat="1" ht="15" customHeight="1" x14ac:dyDescent="0.3">
      <c r="A707" s="208"/>
      <c r="B707" s="208"/>
      <c r="C707" s="371"/>
      <c r="F707" s="210"/>
      <c r="G707" s="210"/>
      <c r="H707" s="210"/>
      <c r="I707" s="210"/>
      <c r="J707" s="210"/>
      <c r="K707" s="17"/>
      <c r="L707" s="330"/>
    </row>
    <row r="708" spans="1:12" s="209" customFormat="1" ht="15" customHeight="1" x14ac:dyDescent="0.3">
      <c r="A708" s="208"/>
      <c r="B708" s="208"/>
      <c r="C708" s="371"/>
      <c r="F708" s="210"/>
      <c r="G708" s="210"/>
      <c r="H708" s="210"/>
      <c r="I708" s="210"/>
      <c r="J708" s="210"/>
      <c r="K708" s="17"/>
      <c r="L708" s="330"/>
    </row>
    <row r="709" spans="1:12" s="209" customFormat="1" ht="15" customHeight="1" x14ac:dyDescent="0.3">
      <c r="A709" s="208"/>
      <c r="B709" s="208"/>
      <c r="C709" s="371"/>
      <c r="F709" s="210"/>
      <c r="G709" s="210"/>
      <c r="H709" s="210"/>
      <c r="I709" s="210"/>
      <c r="J709" s="210"/>
      <c r="K709" s="17"/>
      <c r="L709" s="330"/>
    </row>
    <row r="710" spans="1:12" s="209" customFormat="1" ht="15" customHeight="1" x14ac:dyDescent="0.3">
      <c r="A710" s="208"/>
      <c r="B710" s="208"/>
      <c r="C710" s="371"/>
      <c r="F710" s="210"/>
      <c r="G710" s="210"/>
      <c r="H710" s="210"/>
      <c r="I710" s="210"/>
      <c r="J710" s="210"/>
      <c r="K710" s="17"/>
      <c r="L710" s="330"/>
    </row>
    <row r="711" spans="1:12" s="209" customFormat="1" ht="15" customHeight="1" x14ac:dyDescent="0.3">
      <c r="A711" s="208"/>
      <c r="B711" s="208"/>
      <c r="C711" s="371"/>
      <c r="F711" s="210"/>
      <c r="G711" s="210"/>
      <c r="H711" s="210"/>
      <c r="I711" s="210"/>
      <c r="J711" s="210"/>
      <c r="K711" s="17"/>
      <c r="L711" s="330"/>
    </row>
    <row r="712" spans="1:12" s="209" customFormat="1" ht="15" customHeight="1" x14ac:dyDescent="0.3">
      <c r="A712" s="208"/>
      <c r="B712" s="208"/>
      <c r="C712" s="371"/>
      <c r="F712" s="210"/>
      <c r="G712" s="210"/>
      <c r="H712" s="210"/>
      <c r="I712" s="210"/>
      <c r="J712" s="210"/>
      <c r="K712" s="17"/>
      <c r="L712" s="330"/>
    </row>
    <row r="713" spans="1:12" s="209" customFormat="1" ht="15" customHeight="1" x14ac:dyDescent="0.3">
      <c r="A713" s="208"/>
      <c r="B713" s="208"/>
      <c r="C713" s="371"/>
      <c r="F713" s="210"/>
      <c r="G713" s="210"/>
      <c r="H713" s="210"/>
      <c r="I713" s="210"/>
      <c r="J713" s="210"/>
      <c r="K713" s="17"/>
      <c r="L713" s="330"/>
    </row>
    <row r="714" spans="1:12" s="209" customFormat="1" ht="15" customHeight="1" x14ac:dyDescent="0.3">
      <c r="A714" s="208"/>
      <c r="B714" s="208"/>
      <c r="C714" s="371"/>
      <c r="F714" s="210"/>
      <c r="G714" s="210"/>
      <c r="H714" s="210"/>
      <c r="I714" s="210"/>
      <c r="J714" s="210"/>
      <c r="K714" s="17"/>
      <c r="L714" s="330"/>
    </row>
    <row r="715" spans="1:12" s="209" customFormat="1" ht="15" customHeight="1" x14ac:dyDescent="0.3">
      <c r="A715" s="208"/>
      <c r="B715" s="208"/>
      <c r="C715" s="371"/>
      <c r="F715" s="210"/>
      <c r="G715" s="210"/>
      <c r="H715" s="210"/>
      <c r="I715" s="210"/>
      <c r="J715" s="210"/>
      <c r="K715" s="17"/>
      <c r="L715" s="330"/>
    </row>
    <row r="716" spans="1:12" s="209" customFormat="1" ht="15" customHeight="1" x14ac:dyDescent="0.3">
      <c r="A716" s="208"/>
      <c r="B716" s="208"/>
      <c r="C716" s="371"/>
      <c r="F716" s="210"/>
      <c r="G716" s="210"/>
      <c r="H716" s="210"/>
      <c r="I716" s="210"/>
      <c r="J716" s="210"/>
      <c r="K716" s="17"/>
      <c r="L716" s="330"/>
    </row>
    <row r="717" spans="1:12" s="209" customFormat="1" ht="15" customHeight="1" x14ac:dyDescent="0.3">
      <c r="A717" s="208"/>
      <c r="B717" s="208"/>
      <c r="C717" s="371"/>
      <c r="F717" s="210"/>
      <c r="G717" s="210"/>
      <c r="H717" s="210"/>
      <c r="I717" s="210"/>
      <c r="J717" s="210"/>
      <c r="K717" s="17"/>
      <c r="L717" s="330"/>
    </row>
    <row r="718" spans="1:12" s="209" customFormat="1" ht="15" customHeight="1" x14ac:dyDescent="0.3">
      <c r="A718" s="208"/>
      <c r="B718" s="208"/>
      <c r="C718" s="371"/>
      <c r="F718" s="210"/>
      <c r="G718" s="210"/>
      <c r="H718" s="210"/>
      <c r="I718" s="210"/>
      <c r="J718" s="210"/>
      <c r="K718" s="17"/>
      <c r="L718" s="330"/>
    </row>
    <row r="719" spans="1:12" s="209" customFormat="1" ht="15" customHeight="1" x14ac:dyDescent="0.3">
      <c r="A719" s="208"/>
      <c r="B719" s="208"/>
      <c r="C719" s="371"/>
      <c r="F719" s="210"/>
      <c r="G719" s="210"/>
      <c r="H719" s="210"/>
      <c r="I719" s="210"/>
      <c r="J719" s="210"/>
      <c r="K719" s="17"/>
      <c r="L719" s="330"/>
    </row>
    <row r="720" spans="1:12" s="209" customFormat="1" ht="15" customHeight="1" x14ac:dyDescent="0.3">
      <c r="A720" s="208"/>
      <c r="B720" s="208"/>
      <c r="C720" s="371"/>
      <c r="F720" s="210"/>
      <c r="G720" s="210"/>
      <c r="H720" s="210"/>
      <c r="I720" s="210"/>
      <c r="J720" s="210"/>
      <c r="K720" s="17"/>
      <c r="L720" s="330"/>
    </row>
    <row r="721" spans="1:12" s="209" customFormat="1" ht="15" customHeight="1" x14ac:dyDescent="0.3">
      <c r="A721" s="208"/>
      <c r="B721" s="208"/>
      <c r="C721" s="371"/>
      <c r="F721" s="210"/>
      <c r="G721" s="210"/>
      <c r="H721" s="210"/>
      <c r="I721" s="210"/>
      <c r="J721" s="210"/>
      <c r="K721" s="17"/>
      <c r="L721" s="330"/>
    </row>
    <row r="722" spans="1:12" s="209" customFormat="1" ht="15" customHeight="1" x14ac:dyDescent="0.3">
      <c r="A722" s="208"/>
      <c r="B722" s="208"/>
      <c r="C722" s="371"/>
      <c r="F722" s="210"/>
      <c r="G722" s="210"/>
      <c r="H722" s="210"/>
      <c r="I722" s="210"/>
      <c r="J722" s="210"/>
      <c r="K722" s="17"/>
      <c r="L722" s="330"/>
    </row>
    <row r="723" spans="1:12" s="209" customFormat="1" ht="15" customHeight="1" x14ac:dyDescent="0.3">
      <c r="A723" s="208"/>
      <c r="B723" s="208"/>
      <c r="C723" s="371"/>
      <c r="F723" s="210"/>
      <c r="G723" s="210"/>
      <c r="H723" s="210"/>
      <c r="I723" s="210"/>
      <c r="J723" s="210"/>
      <c r="K723" s="17"/>
      <c r="L723" s="330"/>
    </row>
    <row r="724" spans="1:12" s="209" customFormat="1" ht="15" customHeight="1" x14ac:dyDescent="0.3">
      <c r="A724" s="208"/>
      <c r="B724" s="208"/>
      <c r="C724" s="371"/>
      <c r="F724" s="210"/>
      <c r="G724" s="210"/>
      <c r="H724" s="210"/>
      <c r="I724" s="210"/>
      <c r="J724" s="210"/>
      <c r="K724" s="17"/>
      <c r="L724" s="330"/>
    </row>
    <row r="725" spans="1:12" s="209" customFormat="1" ht="15" customHeight="1" x14ac:dyDescent="0.3">
      <c r="A725" s="208"/>
      <c r="B725" s="208"/>
      <c r="C725" s="371"/>
      <c r="F725" s="210"/>
      <c r="G725" s="210"/>
      <c r="H725" s="210"/>
      <c r="I725" s="210"/>
      <c r="J725" s="210"/>
      <c r="K725" s="17"/>
      <c r="L725" s="330"/>
    </row>
    <row r="726" spans="1:12" s="209" customFormat="1" ht="15" customHeight="1" x14ac:dyDescent="0.3">
      <c r="A726" s="208"/>
      <c r="B726" s="208"/>
      <c r="C726" s="371"/>
      <c r="F726" s="210"/>
      <c r="G726" s="210"/>
      <c r="H726" s="210"/>
      <c r="I726" s="210"/>
      <c r="J726" s="210"/>
      <c r="K726" s="17"/>
      <c r="L726" s="330"/>
    </row>
    <row r="727" spans="1:12" s="209" customFormat="1" ht="15" customHeight="1" x14ac:dyDescent="0.3">
      <c r="A727" s="208"/>
      <c r="B727" s="208"/>
      <c r="C727" s="371"/>
      <c r="F727" s="210"/>
      <c r="G727" s="210"/>
      <c r="H727" s="210"/>
      <c r="I727" s="210"/>
      <c r="J727" s="210"/>
      <c r="K727" s="17"/>
      <c r="L727" s="330"/>
    </row>
    <row r="728" spans="1:12" s="209" customFormat="1" ht="15" customHeight="1" x14ac:dyDescent="0.3">
      <c r="A728" s="208"/>
      <c r="B728" s="208"/>
      <c r="C728" s="371"/>
      <c r="F728" s="210"/>
      <c r="G728" s="210"/>
      <c r="H728" s="210"/>
      <c r="I728" s="210"/>
      <c r="J728" s="210"/>
      <c r="K728" s="17"/>
      <c r="L728" s="330"/>
    </row>
    <row r="729" spans="1:12" s="209" customFormat="1" ht="15" customHeight="1" x14ac:dyDescent="0.3">
      <c r="A729" s="208"/>
      <c r="B729" s="208"/>
      <c r="C729" s="371"/>
      <c r="F729" s="210"/>
      <c r="G729" s="210"/>
      <c r="H729" s="210"/>
      <c r="I729" s="210"/>
      <c r="J729" s="210"/>
      <c r="K729" s="17"/>
      <c r="L729" s="330"/>
    </row>
    <row r="730" spans="1:12" s="209" customFormat="1" ht="15" customHeight="1" x14ac:dyDescent="0.3">
      <c r="A730" s="208"/>
      <c r="B730" s="208"/>
      <c r="C730" s="371"/>
      <c r="F730" s="210"/>
      <c r="G730" s="210"/>
      <c r="H730" s="210"/>
      <c r="I730" s="210"/>
      <c r="J730" s="210"/>
      <c r="K730" s="17"/>
      <c r="L730" s="330"/>
    </row>
    <row r="731" spans="1:12" s="209" customFormat="1" ht="15" customHeight="1" x14ac:dyDescent="0.3">
      <c r="A731" s="208"/>
      <c r="B731" s="208"/>
      <c r="C731" s="371"/>
      <c r="F731" s="210"/>
      <c r="G731" s="210"/>
      <c r="H731" s="210"/>
      <c r="I731" s="210"/>
      <c r="J731" s="210"/>
      <c r="K731" s="17"/>
      <c r="L731" s="330"/>
    </row>
    <row r="732" spans="1:12" s="209" customFormat="1" ht="15" customHeight="1" x14ac:dyDescent="0.3">
      <c r="A732" s="208"/>
      <c r="B732" s="208"/>
      <c r="C732" s="371"/>
      <c r="F732" s="210"/>
      <c r="G732" s="210"/>
      <c r="H732" s="210"/>
      <c r="I732" s="210"/>
      <c r="J732" s="210"/>
      <c r="K732" s="17"/>
      <c r="L732" s="330"/>
    </row>
    <row r="733" spans="1:12" s="209" customFormat="1" ht="15" customHeight="1" x14ac:dyDescent="0.3">
      <c r="A733" s="208"/>
      <c r="B733" s="208"/>
      <c r="C733" s="371"/>
      <c r="F733" s="210"/>
      <c r="G733" s="210"/>
      <c r="H733" s="210"/>
      <c r="I733" s="210"/>
      <c r="J733" s="210"/>
      <c r="K733" s="17"/>
      <c r="L733" s="330"/>
    </row>
    <row r="734" spans="1:12" s="209" customFormat="1" ht="15" customHeight="1" x14ac:dyDescent="0.3">
      <c r="A734" s="208"/>
      <c r="B734" s="208"/>
      <c r="C734" s="371"/>
      <c r="F734" s="210"/>
      <c r="G734" s="210"/>
      <c r="H734" s="210"/>
      <c r="I734" s="210"/>
      <c r="J734" s="210"/>
      <c r="K734" s="17"/>
      <c r="L734" s="330"/>
    </row>
    <row r="735" spans="1:12" s="209" customFormat="1" ht="15" customHeight="1" x14ac:dyDescent="0.3">
      <c r="A735" s="208"/>
      <c r="B735" s="208"/>
      <c r="C735" s="371"/>
      <c r="F735" s="210"/>
      <c r="G735" s="210"/>
      <c r="H735" s="210"/>
      <c r="I735" s="210"/>
      <c r="J735" s="210"/>
      <c r="K735" s="17"/>
      <c r="L735" s="330"/>
    </row>
    <row r="736" spans="1:12" s="209" customFormat="1" ht="15" customHeight="1" x14ac:dyDescent="0.3">
      <c r="A736" s="208"/>
      <c r="B736" s="208"/>
      <c r="C736" s="371"/>
      <c r="F736" s="210"/>
      <c r="G736" s="210"/>
      <c r="H736" s="210"/>
      <c r="I736" s="210"/>
      <c r="J736" s="210"/>
      <c r="K736" s="17"/>
      <c r="L736" s="330"/>
    </row>
    <row r="737" spans="1:12" s="209" customFormat="1" ht="15" customHeight="1" x14ac:dyDescent="0.3">
      <c r="A737" s="208"/>
      <c r="B737" s="208"/>
      <c r="C737" s="371"/>
      <c r="F737" s="210"/>
      <c r="G737" s="210"/>
      <c r="H737" s="210"/>
      <c r="I737" s="210"/>
      <c r="J737" s="210"/>
      <c r="K737" s="17"/>
      <c r="L737" s="330"/>
    </row>
    <row r="738" spans="1:12" s="209" customFormat="1" ht="15" customHeight="1" x14ac:dyDescent="0.3">
      <c r="A738" s="208"/>
      <c r="B738" s="208"/>
      <c r="C738" s="371"/>
      <c r="F738" s="210"/>
      <c r="G738" s="210"/>
      <c r="H738" s="210"/>
      <c r="I738" s="210"/>
      <c r="J738" s="210"/>
      <c r="K738" s="17"/>
      <c r="L738" s="330"/>
    </row>
    <row r="739" spans="1:12" s="209" customFormat="1" ht="15" customHeight="1" x14ac:dyDescent="0.3">
      <c r="A739" s="208"/>
      <c r="B739" s="208"/>
      <c r="C739" s="371"/>
      <c r="F739" s="210"/>
      <c r="G739" s="210"/>
      <c r="H739" s="210"/>
      <c r="I739" s="210"/>
      <c r="J739" s="210"/>
      <c r="K739" s="17"/>
      <c r="L739" s="330"/>
    </row>
    <row r="740" spans="1:12" s="209" customFormat="1" ht="15" customHeight="1" x14ac:dyDescent="0.3">
      <c r="A740" s="208"/>
      <c r="B740" s="208"/>
      <c r="C740" s="371"/>
      <c r="F740" s="210"/>
      <c r="G740" s="210"/>
      <c r="H740" s="210"/>
      <c r="I740" s="210"/>
      <c r="J740" s="210"/>
      <c r="K740" s="17"/>
      <c r="L740" s="330"/>
    </row>
    <row r="741" spans="1:12" s="209" customFormat="1" ht="15" customHeight="1" x14ac:dyDescent="0.3">
      <c r="A741" s="208"/>
      <c r="B741" s="208"/>
      <c r="C741" s="371"/>
      <c r="F741" s="210"/>
      <c r="G741" s="210"/>
      <c r="H741" s="210"/>
      <c r="I741" s="210"/>
      <c r="J741" s="210"/>
      <c r="K741" s="17"/>
      <c r="L741" s="330"/>
    </row>
    <row r="742" spans="1:12" s="209" customFormat="1" ht="15" customHeight="1" x14ac:dyDescent="0.3">
      <c r="A742" s="208"/>
      <c r="B742" s="208"/>
      <c r="C742" s="371"/>
      <c r="F742" s="210"/>
      <c r="G742" s="210"/>
      <c r="H742" s="210"/>
      <c r="I742" s="210"/>
      <c r="J742" s="210"/>
      <c r="K742" s="17"/>
      <c r="L742" s="330"/>
    </row>
    <row r="743" spans="1:12" s="209" customFormat="1" ht="15" customHeight="1" x14ac:dyDescent="0.3">
      <c r="A743" s="208"/>
      <c r="B743" s="208"/>
      <c r="C743" s="371"/>
      <c r="F743" s="210"/>
      <c r="G743" s="210"/>
      <c r="H743" s="210"/>
      <c r="I743" s="210"/>
      <c r="J743" s="210"/>
      <c r="K743" s="17"/>
      <c r="L743" s="330"/>
    </row>
    <row r="744" spans="1:12" s="209" customFormat="1" ht="15" customHeight="1" x14ac:dyDescent="0.3">
      <c r="A744" s="208"/>
      <c r="B744" s="208"/>
      <c r="C744" s="371"/>
      <c r="F744" s="210"/>
      <c r="G744" s="210"/>
      <c r="H744" s="210"/>
      <c r="I744" s="210"/>
      <c r="J744" s="210"/>
      <c r="K744" s="17"/>
      <c r="L744" s="330"/>
    </row>
    <row r="745" spans="1:12" s="209" customFormat="1" ht="15" customHeight="1" x14ac:dyDescent="0.3">
      <c r="A745" s="208"/>
      <c r="B745" s="208"/>
      <c r="C745" s="371"/>
      <c r="F745" s="210"/>
      <c r="G745" s="210"/>
      <c r="H745" s="210"/>
      <c r="I745" s="210"/>
      <c r="J745" s="210"/>
      <c r="K745" s="17"/>
      <c r="L745" s="330"/>
    </row>
    <row r="746" spans="1:12" s="209" customFormat="1" ht="15" customHeight="1" x14ac:dyDescent="0.3">
      <c r="A746" s="208"/>
      <c r="B746" s="208"/>
      <c r="C746" s="371"/>
      <c r="F746" s="210"/>
      <c r="G746" s="210"/>
      <c r="H746" s="210"/>
      <c r="I746" s="210"/>
      <c r="J746" s="210"/>
      <c r="K746" s="17"/>
      <c r="L746" s="330"/>
    </row>
    <row r="747" spans="1:12" s="209" customFormat="1" ht="15" customHeight="1" x14ac:dyDescent="0.3">
      <c r="A747" s="208"/>
      <c r="B747" s="208"/>
      <c r="C747" s="371"/>
      <c r="F747" s="210"/>
      <c r="G747" s="210"/>
      <c r="H747" s="210"/>
      <c r="I747" s="210"/>
      <c r="J747" s="210"/>
      <c r="K747" s="17"/>
      <c r="L747" s="330"/>
    </row>
    <row r="748" spans="1:12" s="209" customFormat="1" ht="15" customHeight="1" x14ac:dyDescent="0.3">
      <c r="A748" s="208"/>
      <c r="B748" s="208"/>
      <c r="C748" s="371"/>
      <c r="F748" s="210"/>
      <c r="G748" s="210"/>
      <c r="H748" s="210"/>
      <c r="I748" s="210"/>
      <c r="J748" s="210"/>
      <c r="K748" s="17"/>
      <c r="L748" s="330"/>
    </row>
    <row r="749" spans="1:12" s="209" customFormat="1" ht="15" customHeight="1" x14ac:dyDescent="0.3">
      <c r="A749" s="208"/>
      <c r="B749" s="208"/>
      <c r="C749" s="371"/>
      <c r="F749" s="210"/>
      <c r="G749" s="210"/>
      <c r="H749" s="210"/>
      <c r="I749" s="210"/>
      <c r="J749" s="210"/>
      <c r="K749" s="17"/>
      <c r="L749" s="330"/>
    </row>
    <row r="750" spans="1:12" s="209" customFormat="1" ht="15" customHeight="1" x14ac:dyDescent="0.3">
      <c r="A750" s="208"/>
      <c r="B750" s="208"/>
      <c r="C750" s="371"/>
      <c r="F750" s="210"/>
      <c r="G750" s="210"/>
      <c r="H750" s="210"/>
      <c r="I750" s="210"/>
      <c r="J750" s="210"/>
      <c r="K750" s="17"/>
      <c r="L750" s="330"/>
    </row>
    <row r="751" spans="1:12" s="209" customFormat="1" ht="15" customHeight="1" x14ac:dyDescent="0.3">
      <c r="A751" s="208"/>
      <c r="B751" s="208"/>
      <c r="C751" s="371"/>
      <c r="F751" s="210"/>
      <c r="G751" s="210"/>
      <c r="H751" s="210"/>
      <c r="I751" s="210"/>
      <c r="J751" s="210"/>
      <c r="K751" s="17"/>
      <c r="L751" s="330"/>
    </row>
    <row r="752" spans="1:12" s="209" customFormat="1" ht="15" customHeight="1" x14ac:dyDescent="0.3">
      <c r="A752" s="208"/>
      <c r="B752" s="208"/>
      <c r="C752" s="371"/>
      <c r="F752" s="210"/>
      <c r="G752" s="210"/>
      <c r="H752" s="210"/>
      <c r="I752" s="210"/>
      <c r="J752" s="210"/>
      <c r="K752" s="17"/>
      <c r="L752" s="330"/>
    </row>
    <row r="753" spans="1:12" s="209" customFormat="1" ht="15" customHeight="1" x14ac:dyDescent="0.3">
      <c r="A753" s="208"/>
      <c r="B753" s="208"/>
      <c r="C753" s="371"/>
      <c r="F753" s="210"/>
      <c r="G753" s="210"/>
      <c r="H753" s="210"/>
      <c r="I753" s="210"/>
      <c r="J753" s="210"/>
      <c r="K753" s="17"/>
      <c r="L753" s="330"/>
    </row>
    <row r="754" spans="1:12" s="209" customFormat="1" ht="15" customHeight="1" x14ac:dyDescent="0.3">
      <c r="A754" s="208"/>
      <c r="B754" s="208"/>
      <c r="C754" s="371"/>
      <c r="F754" s="210"/>
      <c r="G754" s="210"/>
      <c r="H754" s="210"/>
      <c r="I754" s="210"/>
      <c r="J754" s="210"/>
      <c r="K754" s="17"/>
      <c r="L754" s="330"/>
    </row>
    <row r="755" spans="1:12" s="209" customFormat="1" ht="15" customHeight="1" x14ac:dyDescent="0.3">
      <c r="A755" s="208"/>
      <c r="B755" s="208"/>
      <c r="C755" s="371"/>
      <c r="F755" s="210"/>
      <c r="G755" s="210"/>
      <c r="H755" s="210"/>
      <c r="I755" s="210"/>
      <c r="J755" s="210"/>
      <c r="K755" s="17"/>
      <c r="L755" s="330"/>
    </row>
    <row r="756" spans="1:12" s="209" customFormat="1" ht="15" customHeight="1" x14ac:dyDescent="0.3">
      <c r="A756" s="208"/>
      <c r="B756" s="208"/>
      <c r="C756" s="371"/>
      <c r="F756" s="210"/>
      <c r="G756" s="210"/>
      <c r="H756" s="210"/>
      <c r="I756" s="210"/>
      <c r="J756" s="210"/>
      <c r="K756" s="17"/>
      <c r="L756" s="330"/>
    </row>
    <row r="757" spans="1:12" s="209" customFormat="1" ht="15" customHeight="1" x14ac:dyDescent="0.3">
      <c r="A757" s="208"/>
      <c r="B757" s="208"/>
      <c r="C757" s="371"/>
      <c r="F757" s="210"/>
      <c r="G757" s="210"/>
      <c r="H757" s="210"/>
      <c r="I757" s="210"/>
      <c r="J757" s="210"/>
      <c r="K757" s="17"/>
      <c r="L757" s="330"/>
    </row>
    <row r="758" spans="1:12" s="209" customFormat="1" ht="15" customHeight="1" x14ac:dyDescent="0.3">
      <c r="A758" s="208"/>
      <c r="B758" s="208"/>
      <c r="C758" s="371"/>
      <c r="F758" s="210"/>
      <c r="G758" s="210"/>
      <c r="H758" s="210"/>
      <c r="I758" s="210"/>
      <c r="J758" s="210"/>
      <c r="K758" s="17"/>
      <c r="L758" s="330"/>
    </row>
    <row r="759" spans="1:12" s="209" customFormat="1" ht="15" customHeight="1" x14ac:dyDescent="0.3">
      <c r="A759" s="208"/>
      <c r="B759" s="208"/>
      <c r="C759" s="371"/>
      <c r="F759" s="210"/>
      <c r="G759" s="210"/>
      <c r="H759" s="210"/>
      <c r="I759" s="210"/>
      <c r="J759" s="210"/>
      <c r="K759" s="17"/>
      <c r="L759" s="330"/>
    </row>
    <row r="760" spans="1:12" s="209" customFormat="1" ht="15" customHeight="1" x14ac:dyDescent="0.3">
      <c r="A760" s="208"/>
      <c r="B760" s="208"/>
      <c r="C760" s="371"/>
      <c r="F760" s="210"/>
      <c r="G760" s="210"/>
      <c r="H760" s="210"/>
      <c r="I760" s="210"/>
      <c r="J760" s="210"/>
      <c r="K760" s="17"/>
      <c r="L760" s="330"/>
    </row>
    <row r="761" spans="1:12" s="209" customFormat="1" ht="15" customHeight="1" x14ac:dyDescent="0.3">
      <c r="A761" s="208"/>
      <c r="B761" s="208"/>
      <c r="C761" s="371"/>
      <c r="F761" s="210"/>
      <c r="G761" s="210"/>
      <c r="H761" s="210"/>
      <c r="I761" s="210"/>
      <c r="J761" s="210"/>
      <c r="K761" s="17"/>
      <c r="L761" s="330"/>
    </row>
    <row r="762" spans="1:12" s="209" customFormat="1" ht="15" customHeight="1" x14ac:dyDescent="0.3">
      <c r="A762" s="208"/>
      <c r="B762" s="208"/>
      <c r="C762" s="371"/>
      <c r="F762" s="210"/>
      <c r="G762" s="210"/>
      <c r="H762" s="210"/>
      <c r="I762" s="210"/>
      <c r="J762" s="210"/>
      <c r="K762" s="17"/>
      <c r="L762" s="330"/>
    </row>
    <row r="763" spans="1:12" s="209" customFormat="1" ht="15" customHeight="1" x14ac:dyDescent="0.3">
      <c r="A763" s="208"/>
      <c r="B763" s="208"/>
      <c r="C763" s="371"/>
      <c r="F763" s="210"/>
      <c r="G763" s="210"/>
      <c r="H763" s="210"/>
      <c r="I763" s="210"/>
      <c r="J763" s="210"/>
      <c r="K763" s="17"/>
      <c r="L763" s="330"/>
    </row>
    <row r="764" spans="1:12" s="209" customFormat="1" ht="15" customHeight="1" x14ac:dyDescent="0.3">
      <c r="A764" s="208"/>
      <c r="B764" s="208"/>
      <c r="C764" s="371"/>
      <c r="F764" s="210"/>
      <c r="G764" s="210"/>
      <c r="H764" s="210"/>
      <c r="I764" s="210"/>
      <c r="J764" s="210"/>
      <c r="K764" s="17"/>
      <c r="L764" s="330"/>
    </row>
    <row r="765" spans="1:12" s="209" customFormat="1" ht="15" customHeight="1" x14ac:dyDescent="0.3">
      <c r="A765" s="208"/>
      <c r="B765" s="208"/>
      <c r="C765" s="371"/>
      <c r="F765" s="210"/>
      <c r="G765" s="210"/>
      <c r="H765" s="210"/>
      <c r="I765" s="210"/>
      <c r="J765" s="210"/>
      <c r="K765" s="17"/>
      <c r="L765" s="330"/>
    </row>
    <row r="766" spans="1:12" s="209" customFormat="1" ht="15" customHeight="1" x14ac:dyDescent="0.3">
      <c r="A766" s="208"/>
      <c r="B766" s="208"/>
      <c r="C766" s="371"/>
      <c r="F766" s="210"/>
      <c r="G766" s="210"/>
      <c r="H766" s="210"/>
      <c r="I766" s="210"/>
      <c r="J766" s="210"/>
      <c r="K766" s="17"/>
      <c r="L766" s="330"/>
    </row>
    <row r="767" spans="1:12" s="209" customFormat="1" ht="15" customHeight="1" x14ac:dyDescent="0.3">
      <c r="A767" s="208"/>
      <c r="B767" s="208"/>
      <c r="C767" s="371"/>
      <c r="F767" s="210"/>
      <c r="G767" s="210"/>
      <c r="H767" s="210"/>
      <c r="I767" s="210"/>
      <c r="J767" s="210"/>
      <c r="K767" s="17"/>
      <c r="L767" s="330"/>
    </row>
    <row r="768" spans="1:12" s="209" customFormat="1" ht="15" customHeight="1" x14ac:dyDescent="0.3">
      <c r="A768" s="208"/>
      <c r="B768" s="208"/>
      <c r="C768" s="371"/>
      <c r="F768" s="210"/>
      <c r="G768" s="210"/>
      <c r="H768" s="210"/>
      <c r="I768" s="210"/>
      <c r="J768" s="210"/>
      <c r="K768" s="17"/>
      <c r="L768" s="330"/>
    </row>
    <row r="769" spans="1:12" s="209" customFormat="1" ht="15" customHeight="1" x14ac:dyDescent="0.3">
      <c r="A769" s="208"/>
      <c r="B769" s="208"/>
      <c r="C769" s="371"/>
      <c r="F769" s="210"/>
      <c r="G769" s="210"/>
      <c r="H769" s="210"/>
      <c r="I769" s="210"/>
      <c r="J769" s="210"/>
      <c r="K769" s="17"/>
      <c r="L769" s="330"/>
    </row>
    <row r="770" spans="1:12" s="209" customFormat="1" ht="15" customHeight="1" x14ac:dyDescent="0.3">
      <c r="A770" s="208"/>
      <c r="B770" s="208"/>
      <c r="C770" s="371"/>
      <c r="F770" s="210"/>
      <c r="G770" s="210"/>
      <c r="H770" s="210"/>
      <c r="I770" s="210"/>
      <c r="J770" s="210"/>
      <c r="K770" s="17"/>
      <c r="L770" s="330"/>
    </row>
    <row r="771" spans="1:12" s="209" customFormat="1" ht="15" customHeight="1" x14ac:dyDescent="0.3">
      <c r="A771" s="208"/>
      <c r="B771" s="208"/>
      <c r="C771" s="371"/>
      <c r="F771" s="210"/>
      <c r="G771" s="210"/>
      <c r="H771" s="210"/>
      <c r="I771" s="210"/>
      <c r="J771" s="210"/>
      <c r="K771" s="17"/>
      <c r="L771" s="330"/>
    </row>
    <row r="772" spans="1:12" s="209" customFormat="1" ht="15" customHeight="1" x14ac:dyDescent="0.3">
      <c r="A772" s="208"/>
      <c r="B772" s="208"/>
      <c r="C772" s="371"/>
      <c r="F772" s="210"/>
      <c r="G772" s="210"/>
      <c r="H772" s="210"/>
      <c r="I772" s="210"/>
      <c r="J772" s="210"/>
      <c r="K772" s="17"/>
      <c r="L772" s="330"/>
    </row>
    <row r="773" spans="1:12" s="209" customFormat="1" ht="15" customHeight="1" x14ac:dyDescent="0.3">
      <c r="A773" s="208"/>
      <c r="B773" s="208"/>
      <c r="C773" s="371"/>
      <c r="F773" s="210"/>
      <c r="G773" s="210"/>
      <c r="H773" s="210"/>
      <c r="I773" s="210"/>
      <c r="J773" s="210"/>
      <c r="K773" s="17"/>
      <c r="L773" s="330"/>
    </row>
    <row r="774" spans="1:12" s="209" customFormat="1" ht="15" customHeight="1" x14ac:dyDescent="0.3">
      <c r="A774" s="208"/>
      <c r="B774" s="208"/>
      <c r="C774" s="371"/>
      <c r="F774" s="210"/>
      <c r="G774" s="210"/>
      <c r="H774" s="210"/>
      <c r="I774" s="210"/>
      <c r="J774" s="210"/>
      <c r="K774" s="17"/>
      <c r="L774" s="330"/>
    </row>
    <row r="775" spans="1:12" s="209" customFormat="1" ht="15" customHeight="1" x14ac:dyDescent="0.3">
      <c r="A775" s="208"/>
      <c r="B775" s="208"/>
      <c r="C775" s="371"/>
      <c r="F775" s="210"/>
      <c r="G775" s="210"/>
      <c r="H775" s="210"/>
      <c r="I775" s="210"/>
      <c r="J775" s="210"/>
      <c r="K775" s="17"/>
      <c r="L775" s="330"/>
    </row>
    <row r="776" spans="1:12" s="209" customFormat="1" ht="15" customHeight="1" x14ac:dyDescent="0.3">
      <c r="A776" s="208"/>
      <c r="B776" s="208"/>
      <c r="C776" s="371"/>
      <c r="F776" s="210"/>
      <c r="G776" s="210"/>
      <c r="H776" s="210"/>
      <c r="I776" s="210"/>
      <c r="J776" s="210"/>
      <c r="K776" s="17"/>
      <c r="L776" s="330"/>
    </row>
    <row r="777" spans="1:12" s="209" customFormat="1" ht="15" customHeight="1" x14ac:dyDescent="0.3">
      <c r="A777" s="208"/>
      <c r="B777" s="208"/>
      <c r="C777" s="371"/>
      <c r="F777" s="210"/>
      <c r="G777" s="210"/>
      <c r="H777" s="210"/>
      <c r="I777" s="210"/>
      <c r="J777" s="210"/>
      <c r="K777" s="17"/>
      <c r="L777" s="330"/>
    </row>
    <row r="778" spans="1:12" s="209" customFormat="1" ht="15" customHeight="1" x14ac:dyDescent="0.3">
      <c r="A778" s="208"/>
      <c r="B778" s="208"/>
      <c r="C778" s="371"/>
      <c r="F778" s="210"/>
      <c r="G778" s="210"/>
      <c r="H778" s="210"/>
      <c r="I778" s="210"/>
      <c r="J778" s="210"/>
      <c r="K778" s="17"/>
      <c r="L778" s="330"/>
    </row>
    <row r="779" spans="1:12" s="209" customFormat="1" ht="15" customHeight="1" x14ac:dyDescent="0.3">
      <c r="A779" s="208"/>
      <c r="B779" s="208"/>
      <c r="C779" s="371"/>
      <c r="F779" s="210"/>
      <c r="G779" s="210"/>
      <c r="H779" s="210"/>
      <c r="I779" s="210"/>
      <c r="J779" s="210"/>
      <c r="K779" s="17"/>
      <c r="L779" s="330"/>
    </row>
    <row r="780" spans="1:12" s="209" customFormat="1" ht="15" customHeight="1" x14ac:dyDescent="0.3">
      <c r="A780" s="208"/>
      <c r="B780" s="208"/>
      <c r="C780" s="371"/>
      <c r="F780" s="210"/>
      <c r="G780" s="210"/>
      <c r="H780" s="210"/>
      <c r="I780" s="210"/>
      <c r="J780" s="210"/>
      <c r="K780" s="17"/>
      <c r="L780" s="330"/>
    </row>
    <row r="781" spans="1:12" s="209" customFormat="1" ht="15" customHeight="1" x14ac:dyDescent="0.3">
      <c r="A781" s="208"/>
      <c r="B781" s="208"/>
      <c r="C781" s="371"/>
      <c r="F781" s="210"/>
      <c r="G781" s="210"/>
      <c r="H781" s="210"/>
      <c r="I781" s="210"/>
      <c r="J781" s="210"/>
      <c r="K781" s="17"/>
      <c r="L781" s="330"/>
    </row>
    <row r="782" spans="1:12" s="209" customFormat="1" ht="15" customHeight="1" x14ac:dyDescent="0.3">
      <c r="A782" s="208"/>
      <c r="B782" s="208"/>
      <c r="C782" s="371"/>
      <c r="F782" s="210"/>
      <c r="G782" s="210"/>
      <c r="H782" s="210"/>
      <c r="I782" s="210"/>
      <c r="J782" s="210"/>
      <c r="K782" s="17"/>
      <c r="L782" s="330"/>
    </row>
    <row r="783" spans="1:12" s="209" customFormat="1" ht="15" customHeight="1" x14ac:dyDescent="0.3">
      <c r="A783" s="208"/>
      <c r="B783" s="208"/>
      <c r="C783" s="371"/>
      <c r="F783" s="210"/>
      <c r="G783" s="210"/>
      <c r="H783" s="210"/>
      <c r="I783" s="210"/>
      <c r="J783" s="210"/>
      <c r="K783" s="17"/>
      <c r="L783" s="330"/>
    </row>
    <row r="784" spans="1:12" s="209" customFormat="1" ht="15" customHeight="1" x14ac:dyDescent="0.3">
      <c r="A784" s="208"/>
      <c r="B784" s="208"/>
      <c r="C784" s="371"/>
      <c r="F784" s="210"/>
      <c r="G784" s="210"/>
      <c r="H784" s="210"/>
      <c r="I784" s="210"/>
      <c r="J784" s="210"/>
      <c r="K784" s="17"/>
      <c r="L784" s="330"/>
    </row>
    <row r="785" spans="1:12" s="209" customFormat="1" ht="15" customHeight="1" x14ac:dyDescent="0.3">
      <c r="A785" s="208"/>
      <c r="B785" s="208"/>
      <c r="C785" s="371"/>
      <c r="F785" s="210"/>
      <c r="G785" s="210"/>
      <c r="H785" s="210"/>
      <c r="I785" s="210"/>
      <c r="J785" s="210"/>
      <c r="K785" s="17"/>
      <c r="L785" s="330"/>
    </row>
    <row r="786" spans="1:12" s="209" customFormat="1" ht="15" customHeight="1" x14ac:dyDescent="0.3">
      <c r="A786" s="208"/>
      <c r="B786" s="208"/>
      <c r="C786" s="371"/>
      <c r="F786" s="210"/>
      <c r="G786" s="210"/>
      <c r="H786" s="210"/>
      <c r="I786" s="210"/>
      <c r="J786" s="210"/>
      <c r="K786" s="17"/>
      <c r="L786" s="330"/>
    </row>
    <row r="787" spans="1:12" s="209" customFormat="1" ht="15" customHeight="1" x14ac:dyDescent="0.3">
      <c r="A787" s="208"/>
      <c r="B787" s="208"/>
      <c r="C787" s="371"/>
      <c r="F787" s="210"/>
      <c r="G787" s="210"/>
      <c r="H787" s="210"/>
      <c r="I787" s="210"/>
      <c r="J787" s="210"/>
      <c r="K787" s="17"/>
      <c r="L787" s="330"/>
    </row>
    <row r="788" spans="1:12" s="209" customFormat="1" ht="15" customHeight="1" x14ac:dyDescent="0.3">
      <c r="A788" s="208"/>
      <c r="B788" s="208"/>
      <c r="C788" s="371"/>
      <c r="F788" s="210"/>
      <c r="G788" s="210"/>
      <c r="H788" s="210"/>
      <c r="I788" s="210"/>
      <c r="J788" s="210"/>
      <c r="K788" s="17"/>
      <c r="L788" s="330"/>
    </row>
    <row r="789" spans="1:12" s="209" customFormat="1" ht="15" customHeight="1" x14ac:dyDescent="0.3">
      <c r="A789" s="208"/>
      <c r="B789" s="208"/>
      <c r="C789" s="371"/>
      <c r="F789" s="210"/>
      <c r="G789" s="210"/>
      <c r="H789" s="210"/>
      <c r="I789" s="210"/>
      <c r="J789" s="210"/>
      <c r="K789" s="17"/>
      <c r="L789" s="330"/>
    </row>
    <row r="790" spans="1:12" s="209" customFormat="1" ht="15" customHeight="1" x14ac:dyDescent="0.3">
      <c r="A790" s="208"/>
      <c r="B790" s="208"/>
      <c r="C790" s="371"/>
      <c r="F790" s="210"/>
      <c r="G790" s="210"/>
      <c r="H790" s="210"/>
      <c r="I790" s="210"/>
      <c r="J790" s="210"/>
      <c r="K790" s="17"/>
      <c r="L790" s="330"/>
    </row>
    <row r="791" spans="1:12" s="209" customFormat="1" ht="15" customHeight="1" x14ac:dyDescent="0.3">
      <c r="A791" s="208"/>
      <c r="B791" s="208"/>
      <c r="C791" s="371"/>
      <c r="F791" s="210"/>
      <c r="G791" s="210"/>
      <c r="H791" s="210"/>
      <c r="I791" s="210"/>
      <c r="J791" s="210"/>
      <c r="K791" s="17"/>
      <c r="L791" s="330"/>
    </row>
    <row r="792" spans="1:12" s="209" customFormat="1" ht="15" customHeight="1" x14ac:dyDescent="0.3">
      <c r="A792" s="208"/>
      <c r="B792" s="208"/>
      <c r="C792" s="371"/>
      <c r="F792" s="210"/>
      <c r="G792" s="210"/>
      <c r="H792" s="210"/>
      <c r="I792" s="210"/>
      <c r="J792" s="210"/>
      <c r="K792" s="17"/>
      <c r="L792" s="330"/>
    </row>
    <row r="793" spans="1:12" s="209" customFormat="1" ht="15" customHeight="1" x14ac:dyDescent="0.3">
      <c r="A793" s="208"/>
      <c r="B793" s="208"/>
      <c r="C793" s="371"/>
      <c r="F793" s="210"/>
      <c r="G793" s="210"/>
      <c r="H793" s="210"/>
      <c r="I793" s="210"/>
      <c r="J793" s="210"/>
      <c r="K793" s="17"/>
      <c r="L793" s="330"/>
    </row>
    <row r="794" spans="1:12" s="209" customFormat="1" ht="15" customHeight="1" x14ac:dyDescent="0.3">
      <c r="A794" s="208"/>
      <c r="B794" s="208"/>
      <c r="C794" s="371"/>
      <c r="F794" s="210"/>
      <c r="G794" s="210"/>
      <c r="H794" s="210"/>
      <c r="I794" s="210"/>
      <c r="J794" s="210"/>
      <c r="K794" s="17"/>
      <c r="L794" s="330"/>
    </row>
    <row r="795" spans="1:12" s="209" customFormat="1" ht="15" customHeight="1" x14ac:dyDescent="0.3">
      <c r="A795" s="208"/>
      <c r="B795" s="208"/>
      <c r="C795" s="371"/>
      <c r="F795" s="210"/>
      <c r="G795" s="210"/>
      <c r="H795" s="210"/>
      <c r="I795" s="210"/>
      <c r="J795" s="210"/>
      <c r="K795" s="17"/>
      <c r="L795" s="330"/>
    </row>
    <row r="796" spans="1:12" s="209" customFormat="1" ht="15" customHeight="1" x14ac:dyDescent="0.3">
      <c r="A796" s="208"/>
      <c r="B796" s="208"/>
      <c r="C796" s="371"/>
      <c r="F796" s="210"/>
      <c r="G796" s="210"/>
      <c r="H796" s="210"/>
      <c r="I796" s="210"/>
      <c r="J796" s="210"/>
      <c r="K796" s="17"/>
      <c r="L796" s="330"/>
    </row>
    <row r="797" spans="1:12" s="209" customFormat="1" ht="15" customHeight="1" x14ac:dyDescent="0.3">
      <c r="A797" s="208"/>
      <c r="B797" s="208"/>
      <c r="C797" s="371"/>
      <c r="F797" s="210"/>
      <c r="G797" s="210"/>
      <c r="H797" s="210"/>
      <c r="I797" s="210"/>
      <c r="J797" s="210"/>
      <c r="K797" s="17"/>
      <c r="L797" s="330"/>
    </row>
    <row r="798" spans="1:12" s="209" customFormat="1" ht="15" customHeight="1" x14ac:dyDescent="0.3">
      <c r="A798" s="208"/>
      <c r="B798" s="208"/>
      <c r="C798" s="371"/>
      <c r="F798" s="210"/>
      <c r="G798" s="210"/>
      <c r="H798" s="210"/>
      <c r="I798" s="210"/>
      <c r="J798" s="210"/>
      <c r="K798" s="17"/>
      <c r="L798" s="330"/>
    </row>
    <row r="799" spans="1:12" s="209" customFormat="1" ht="15" customHeight="1" x14ac:dyDescent="0.3">
      <c r="A799" s="208"/>
      <c r="B799" s="208"/>
      <c r="C799" s="371"/>
      <c r="F799" s="210"/>
      <c r="G799" s="210"/>
      <c r="H799" s="210"/>
      <c r="I799" s="210"/>
      <c r="J799" s="210"/>
      <c r="K799" s="17"/>
      <c r="L799" s="330"/>
    </row>
    <row r="800" spans="1:12" s="209" customFormat="1" ht="15" customHeight="1" x14ac:dyDescent="0.3">
      <c r="A800" s="208"/>
      <c r="B800" s="208"/>
      <c r="C800" s="371"/>
      <c r="F800" s="210"/>
      <c r="G800" s="210"/>
      <c r="H800" s="210"/>
      <c r="I800" s="210"/>
      <c r="J800" s="210"/>
      <c r="K800" s="17"/>
      <c r="L800" s="330"/>
    </row>
    <row r="801" spans="1:12" s="209" customFormat="1" ht="15" customHeight="1" x14ac:dyDescent="0.3">
      <c r="A801" s="208"/>
      <c r="B801" s="208"/>
      <c r="C801" s="371"/>
      <c r="F801" s="210"/>
      <c r="G801" s="210"/>
      <c r="H801" s="210"/>
      <c r="I801" s="210"/>
      <c r="J801" s="210"/>
      <c r="K801" s="17"/>
      <c r="L801" s="330"/>
    </row>
    <row r="802" spans="1:12" s="209" customFormat="1" ht="15" customHeight="1" x14ac:dyDescent="0.3">
      <c r="A802" s="208"/>
      <c r="B802" s="208"/>
      <c r="C802" s="371"/>
      <c r="F802" s="210"/>
      <c r="G802" s="210"/>
      <c r="H802" s="210"/>
      <c r="I802" s="210"/>
      <c r="J802" s="210"/>
      <c r="K802" s="17"/>
      <c r="L802" s="330"/>
    </row>
    <row r="803" spans="1:12" s="209" customFormat="1" ht="15" customHeight="1" x14ac:dyDescent="0.3">
      <c r="A803" s="208"/>
      <c r="B803" s="208"/>
      <c r="C803" s="371"/>
      <c r="F803" s="210"/>
      <c r="G803" s="210"/>
      <c r="H803" s="210"/>
      <c r="I803" s="210"/>
      <c r="J803" s="210"/>
      <c r="K803" s="17"/>
      <c r="L803" s="330"/>
    </row>
    <row r="804" spans="1:12" s="209" customFormat="1" ht="15" customHeight="1" x14ac:dyDescent="0.3">
      <c r="A804" s="208"/>
      <c r="B804" s="208"/>
      <c r="C804" s="371"/>
      <c r="F804" s="210"/>
      <c r="G804" s="210"/>
      <c r="H804" s="210"/>
      <c r="I804" s="210"/>
      <c r="J804" s="210"/>
      <c r="K804" s="17"/>
      <c r="L804" s="330"/>
    </row>
    <row r="805" spans="1:12" s="209" customFormat="1" ht="15" customHeight="1" x14ac:dyDescent="0.3">
      <c r="A805" s="208"/>
      <c r="B805" s="208"/>
      <c r="C805" s="371"/>
      <c r="F805" s="210"/>
      <c r="G805" s="210"/>
      <c r="H805" s="210"/>
      <c r="I805" s="210"/>
      <c r="J805" s="210"/>
      <c r="K805" s="17"/>
      <c r="L805" s="330"/>
    </row>
    <row r="806" spans="1:12" s="209" customFormat="1" ht="15" customHeight="1" x14ac:dyDescent="0.3">
      <c r="A806" s="208"/>
      <c r="B806" s="208"/>
      <c r="C806" s="371"/>
      <c r="F806" s="210"/>
      <c r="G806" s="210"/>
      <c r="H806" s="210"/>
      <c r="I806" s="210"/>
      <c r="J806" s="210"/>
      <c r="K806" s="17"/>
      <c r="L806" s="330"/>
    </row>
    <row r="807" spans="1:12" s="209" customFormat="1" ht="15" customHeight="1" x14ac:dyDescent="0.3">
      <c r="A807" s="208"/>
      <c r="B807" s="208"/>
      <c r="C807" s="371"/>
      <c r="F807" s="210"/>
      <c r="G807" s="210"/>
      <c r="H807" s="210"/>
      <c r="I807" s="210"/>
      <c r="J807" s="210"/>
      <c r="K807" s="17"/>
      <c r="L807" s="330"/>
    </row>
    <row r="808" spans="1:12" s="209" customFormat="1" ht="15" customHeight="1" x14ac:dyDescent="0.3">
      <c r="A808" s="208"/>
      <c r="B808" s="208"/>
      <c r="C808" s="371"/>
      <c r="F808" s="210"/>
      <c r="G808" s="210"/>
      <c r="H808" s="210"/>
      <c r="I808" s="210"/>
      <c r="J808" s="210"/>
      <c r="K808" s="17"/>
      <c r="L808" s="330"/>
    </row>
    <row r="809" spans="1:12" s="209" customFormat="1" ht="15" customHeight="1" x14ac:dyDescent="0.3">
      <c r="A809" s="208"/>
      <c r="B809" s="208"/>
      <c r="C809" s="371"/>
      <c r="F809" s="210"/>
      <c r="G809" s="210"/>
      <c r="H809" s="210"/>
      <c r="I809" s="210"/>
      <c r="J809" s="210"/>
      <c r="K809" s="17"/>
      <c r="L809" s="330"/>
    </row>
    <row r="810" spans="1:12" s="209" customFormat="1" ht="15" customHeight="1" x14ac:dyDescent="0.3">
      <c r="A810" s="208"/>
      <c r="B810" s="208"/>
      <c r="C810" s="371"/>
      <c r="F810" s="210"/>
      <c r="G810" s="210"/>
      <c r="H810" s="210"/>
      <c r="I810" s="210"/>
      <c r="J810" s="210"/>
      <c r="K810" s="17"/>
      <c r="L810" s="330"/>
    </row>
    <row r="811" spans="1:12" s="209" customFormat="1" ht="15" customHeight="1" x14ac:dyDescent="0.3">
      <c r="A811" s="208"/>
      <c r="B811" s="208"/>
      <c r="C811" s="371"/>
      <c r="F811" s="210"/>
      <c r="G811" s="210"/>
      <c r="H811" s="210"/>
      <c r="I811" s="210"/>
      <c r="J811" s="210"/>
      <c r="K811" s="17"/>
      <c r="L811" s="330"/>
    </row>
    <row r="812" spans="1:12" s="209" customFormat="1" ht="15" customHeight="1" x14ac:dyDescent="0.3">
      <c r="A812" s="208"/>
      <c r="B812" s="208"/>
      <c r="C812" s="371"/>
      <c r="F812" s="210"/>
      <c r="G812" s="210"/>
      <c r="H812" s="210"/>
      <c r="I812" s="210"/>
      <c r="J812" s="210"/>
      <c r="K812" s="17"/>
      <c r="L812" s="330"/>
    </row>
    <row r="813" spans="1:12" s="209" customFormat="1" ht="15" customHeight="1" x14ac:dyDescent="0.3">
      <c r="A813" s="208"/>
      <c r="B813" s="208"/>
      <c r="C813" s="371"/>
      <c r="F813" s="210"/>
      <c r="G813" s="210"/>
      <c r="H813" s="210"/>
      <c r="I813" s="210"/>
      <c r="J813" s="210"/>
      <c r="K813" s="17"/>
      <c r="L813" s="330"/>
    </row>
    <row r="814" spans="1:12" s="209" customFormat="1" ht="15" customHeight="1" x14ac:dyDescent="0.3">
      <c r="A814" s="208"/>
      <c r="B814" s="208"/>
      <c r="C814" s="371"/>
      <c r="F814" s="210"/>
      <c r="G814" s="210"/>
      <c r="H814" s="210"/>
      <c r="I814" s="210"/>
      <c r="J814" s="210"/>
      <c r="K814" s="17"/>
      <c r="L814" s="330"/>
    </row>
    <row r="815" spans="1:12" s="209" customFormat="1" ht="15" customHeight="1" x14ac:dyDescent="0.3">
      <c r="A815" s="208"/>
      <c r="B815" s="208"/>
      <c r="C815" s="371"/>
      <c r="F815" s="210"/>
      <c r="G815" s="210"/>
      <c r="H815" s="210"/>
      <c r="I815" s="210"/>
      <c r="J815" s="210"/>
      <c r="K815" s="17"/>
      <c r="L815" s="330"/>
    </row>
    <row r="816" spans="1:12" s="209" customFormat="1" ht="15" customHeight="1" x14ac:dyDescent="0.3">
      <c r="A816" s="208"/>
      <c r="B816" s="208"/>
      <c r="C816" s="371"/>
      <c r="F816" s="210"/>
      <c r="G816" s="210"/>
      <c r="H816" s="210"/>
      <c r="I816" s="210"/>
      <c r="J816" s="210"/>
      <c r="K816" s="17"/>
      <c r="L816" s="330"/>
    </row>
    <row r="817" spans="1:12" s="209" customFormat="1" ht="15" customHeight="1" x14ac:dyDescent="0.3">
      <c r="A817" s="208"/>
      <c r="B817" s="208"/>
      <c r="C817" s="371"/>
      <c r="F817" s="210"/>
      <c r="G817" s="210"/>
      <c r="H817" s="210"/>
      <c r="I817" s="210"/>
      <c r="J817" s="210"/>
      <c r="K817" s="17"/>
      <c r="L817" s="330"/>
    </row>
    <row r="818" spans="1:12" s="209" customFormat="1" ht="15" customHeight="1" x14ac:dyDescent="0.3">
      <c r="A818" s="208"/>
      <c r="B818" s="208"/>
      <c r="C818" s="371"/>
      <c r="F818" s="210"/>
      <c r="G818" s="210"/>
      <c r="H818" s="210"/>
      <c r="I818" s="210"/>
      <c r="J818" s="210"/>
      <c r="K818" s="17"/>
      <c r="L818" s="330"/>
    </row>
    <row r="819" spans="1:12" s="209" customFormat="1" ht="15" customHeight="1" x14ac:dyDescent="0.3">
      <c r="A819" s="208"/>
      <c r="B819" s="208"/>
      <c r="C819" s="371"/>
      <c r="F819" s="210"/>
      <c r="G819" s="210"/>
      <c r="H819" s="210"/>
      <c r="I819" s="210"/>
      <c r="J819" s="210"/>
      <c r="K819" s="17"/>
      <c r="L819" s="330"/>
    </row>
    <row r="820" spans="1:12" s="209" customFormat="1" ht="15" customHeight="1" x14ac:dyDescent="0.3">
      <c r="A820" s="208"/>
      <c r="B820" s="208"/>
      <c r="C820" s="371"/>
      <c r="F820" s="210"/>
      <c r="G820" s="210"/>
      <c r="H820" s="210"/>
      <c r="I820" s="210"/>
      <c r="J820" s="210"/>
      <c r="K820" s="17"/>
      <c r="L820" s="330"/>
    </row>
    <row r="821" spans="1:12" s="209" customFormat="1" ht="15" customHeight="1" x14ac:dyDescent="0.3">
      <c r="A821" s="208"/>
      <c r="B821" s="208"/>
      <c r="C821" s="371"/>
      <c r="F821" s="210"/>
      <c r="G821" s="210"/>
      <c r="H821" s="210"/>
      <c r="I821" s="210"/>
      <c r="J821" s="210"/>
      <c r="K821" s="17"/>
      <c r="L821" s="330"/>
    </row>
    <row r="822" spans="1:12" s="209" customFormat="1" ht="15" customHeight="1" x14ac:dyDescent="0.3">
      <c r="A822" s="208"/>
      <c r="B822" s="208"/>
      <c r="C822" s="371"/>
      <c r="F822" s="210"/>
      <c r="G822" s="210"/>
      <c r="H822" s="210"/>
      <c r="I822" s="210"/>
      <c r="J822" s="210"/>
      <c r="K822" s="17"/>
      <c r="L822" s="330"/>
    </row>
    <row r="823" spans="1:12" s="209" customFormat="1" ht="15" customHeight="1" x14ac:dyDescent="0.3">
      <c r="A823" s="208"/>
      <c r="B823" s="208"/>
      <c r="C823" s="371"/>
      <c r="F823" s="210"/>
      <c r="G823" s="210"/>
      <c r="H823" s="210"/>
      <c r="I823" s="210"/>
      <c r="J823" s="210"/>
      <c r="K823" s="17"/>
      <c r="L823" s="330"/>
    </row>
    <row r="824" spans="1:12" s="209" customFormat="1" ht="15" customHeight="1" x14ac:dyDescent="0.3">
      <c r="A824" s="208"/>
      <c r="B824" s="208"/>
      <c r="C824" s="371"/>
      <c r="F824" s="210"/>
      <c r="G824" s="210"/>
      <c r="H824" s="210"/>
      <c r="I824" s="210"/>
      <c r="J824" s="210"/>
      <c r="K824" s="17"/>
      <c r="L824" s="330"/>
    </row>
    <row r="825" spans="1:12" s="209" customFormat="1" ht="15" customHeight="1" x14ac:dyDescent="0.3">
      <c r="A825" s="208"/>
      <c r="B825" s="208"/>
      <c r="C825" s="371"/>
      <c r="F825" s="210"/>
      <c r="G825" s="210"/>
      <c r="H825" s="210"/>
      <c r="I825" s="210"/>
      <c r="J825" s="210"/>
      <c r="K825" s="17"/>
      <c r="L825" s="330"/>
    </row>
    <row r="826" spans="1:12" s="209" customFormat="1" ht="15" customHeight="1" x14ac:dyDescent="0.3">
      <c r="A826" s="208"/>
      <c r="B826" s="208"/>
      <c r="C826" s="371"/>
      <c r="F826" s="210"/>
      <c r="G826" s="210"/>
      <c r="H826" s="210"/>
      <c r="I826" s="210"/>
      <c r="J826" s="210"/>
      <c r="K826" s="17"/>
      <c r="L826" s="330"/>
    </row>
    <row r="827" spans="1:12" s="209" customFormat="1" ht="15" customHeight="1" x14ac:dyDescent="0.3">
      <c r="A827" s="208"/>
      <c r="B827" s="208"/>
      <c r="C827" s="371"/>
      <c r="F827" s="210"/>
      <c r="G827" s="210"/>
      <c r="H827" s="210"/>
      <c r="I827" s="210"/>
      <c r="J827" s="210"/>
      <c r="K827" s="17"/>
      <c r="L827" s="330"/>
    </row>
    <row r="828" spans="1:12" s="209" customFormat="1" ht="15" customHeight="1" x14ac:dyDescent="0.3">
      <c r="A828" s="208"/>
      <c r="B828" s="208"/>
      <c r="C828" s="371"/>
      <c r="F828" s="210"/>
      <c r="G828" s="210"/>
      <c r="H828" s="210"/>
      <c r="I828" s="210"/>
      <c r="J828" s="210"/>
      <c r="K828" s="17"/>
      <c r="L828" s="330"/>
    </row>
    <row r="829" spans="1:12" s="209" customFormat="1" ht="15" customHeight="1" x14ac:dyDescent="0.3">
      <c r="A829" s="208"/>
      <c r="B829" s="208"/>
      <c r="C829" s="371"/>
      <c r="F829" s="210"/>
      <c r="G829" s="210"/>
      <c r="H829" s="210"/>
      <c r="I829" s="210"/>
      <c r="J829" s="210"/>
      <c r="K829" s="17"/>
      <c r="L829" s="330"/>
    </row>
    <row r="830" spans="1:12" s="209" customFormat="1" ht="15" customHeight="1" x14ac:dyDescent="0.3">
      <c r="A830" s="208"/>
      <c r="B830" s="208"/>
      <c r="C830" s="371"/>
      <c r="F830" s="210"/>
      <c r="G830" s="210"/>
      <c r="H830" s="210"/>
      <c r="I830" s="210"/>
      <c r="J830" s="210"/>
      <c r="K830" s="17"/>
      <c r="L830" s="330"/>
    </row>
    <row r="831" spans="1:12" s="209" customFormat="1" ht="15" customHeight="1" x14ac:dyDescent="0.3">
      <c r="A831" s="208"/>
      <c r="B831" s="208"/>
      <c r="C831" s="371"/>
      <c r="F831" s="210"/>
      <c r="G831" s="210"/>
      <c r="H831" s="210"/>
      <c r="I831" s="210"/>
      <c r="J831" s="210"/>
      <c r="K831" s="17"/>
      <c r="L831" s="330"/>
    </row>
    <row r="832" spans="1:12" s="209" customFormat="1" ht="15" customHeight="1" x14ac:dyDescent="0.3">
      <c r="A832" s="208"/>
      <c r="B832" s="208"/>
      <c r="C832" s="371"/>
      <c r="F832" s="210"/>
      <c r="G832" s="210"/>
      <c r="H832" s="210"/>
      <c r="I832" s="210"/>
      <c r="J832" s="210"/>
      <c r="K832" s="17"/>
      <c r="L832" s="330"/>
    </row>
    <row r="833" spans="1:12" s="209" customFormat="1" ht="15" customHeight="1" x14ac:dyDescent="0.3">
      <c r="A833" s="208"/>
      <c r="B833" s="208"/>
      <c r="C833" s="371"/>
      <c r="F833" s="210"/>
      <c r="G833" s="210"/>
      <c r="H833" s="210"/>
      <c r="I833" s="210"/>
      <c r="J833" s="210"/>
      <c r="K833" s="17"/>
      <c r="L833" s="330"/>
    </row>
    <row r="834" spans="1:12" s="209" customFormat="1" ht="15" customHeight="1" x14ac:dyDescent="0.3">
      <c r="A834" s="208"/>
      <c r="B834" s="208"/>
      <c r="C834" s="371"/>
      <c r="F834" s="210"/>
      <c r="G834" s="210"/>
      <c r="H834" s="210"/>
      <c r="I834" s="210"/>
      <c r="J834" s="210"/>
      <c r="K834" s="17"/>
      <c r="L834" s="330"/>
    </row>
    <row r="835" spans="1:12" s="209" customFormat="1" ht="15" customHeight="1" x14ac:dyDescent="0.3">
      <c r="A835" s="208"/>
      <c r="B835" s="208"/>
      <c r="C835" s="371"/>
      <c r="F835" s="210"/>
      <c r="G835" s="210"/>
      <c r="H835" s="210"/>
      <c r="I835" s="210"/>
      <c r="J835" s="210"/>
      <c r="K835" s="17"/>
      <c r="L835" s="330"/>
    </row>
    <row r="836" spans="1:12" s="209" customFormat="1" ht="15" customHeight="1" x14ac:dyDescent="0.3">
      <c r="A836" s="208"/>
      <c r="B836" s="208"/>
      <c r="C836" s="371"/>
      <c r="F836" s="210"/>
      <c r="G836" s="210"/>
      <c r="H836" s="210"/>
      <c r="I836" s="210"/>
      <c r="J836" s="210"/>
      <c r="K836" s="17"/>
      <c r="L836" s="330"/>
    </row>
    <row r="837" spans="1:12" s="209" customFormat="1" ht="15" customHeight="1" x14ac:dyDescent="0.3">
      <c r="A837" s="208"/>
      <c r="B837" s="208"/>
      <c r="C837" s="371"/>
      <c r="F837" s="210"/>
      <c r="G837" s="210"/>
      <c r="H837" s="210"/>
      <c r="I837" s="210"/>
      <c r="J837" s="210"/>
      <c r="K837" s="17"/>
      <c r="L837" s="330"/>
    </row>
    <row r="838" spans="1:12" s="209" customFormat="1" ht="15" customHeight="1" x14ac:dyDescent="0.3">
      <c r="A838" s="208"/>
      <c r="B838" s="208"/>
      <c r="C838" s="371"/>
      <c r="F838" s="210"/>
      <c r="G838" s="210"/>
      <c r="H838" s="210"/>
      <c r="I838" s="210"/>
      <c r="J838" s="210"/>
      <c r="K838" s="17"/>
      <c r="L838" s="330"/>
    </row>
    <row r="839" spans="1:12" s="209" customFormat="1" ht="15" customHeight="1" x14ac:dyDescent="0.3">
      <c r="A839" s="208"/>
      <c r="B839" s="208"/>
      <c r="C839" s="371"/>
      <c r="F839" s="210"/>
      <c r="G839" s="210"/>
      <c r="H839" s="210"/>
      <c r="I839" s="210"/>
      <c r="J839" s="210"/>
      <c r="K839" s="17"/>
      <c r="L839" s="330"/>
    </row>
    <row r="840" spans="1:12" s="209" customFormat="1" ht="15" customHeight="1" x14ac:dyDescent="0.3">
      <c r="A840" s="208"/>
      <c r="B840" s="208"/>
      <c r="C840" s="371"/>
      <c r="F840" s="210"/>
      <c r="G840" s="210"/>
      <c r="H840" s="210"/>
      <c r="I840" s="210"/>
      <c r="J840" s="210"/>
      <c r="K840" s="17"/>
      <c r="L840" s="330"/>
    </row>
    <row r="841" spans="1:12" s="209" customFormat="1" ht="15" customHeight="1" x14ac:dyDescent="0.3">
      <c r="A841" s="208"/>
      <c r="B841" s="208"/>
      <c r="C841" s="371"/>
      <c r="F841" s="210"/>
      <c r="G841" s="210"/>
      <c r="H841" s="210"/>
      <c r="I841" s="210"/>
      <c r="J841" s="210"/>
      <c r="K841" s="17"/>
      <c r="L841" s="330"/>
    </row>
    <row r="842" spans="1:12" s="209" customFormat="1" ht="15" customHeight="1" x14ac:dyDescent="0.3">
      <c r="A842" s="208"/>
      <c r="B842" s="208"/>
      <c r="C842" s="371"/>
      <c r="F842" s="210"/>
      <c r="G842" s="210"/>
      <c r="H842" s="210"/>
      <c r="I842" s="210"/>
      <c r="J842" s="210"/>
      <c r="K842" s="17"/>
      <c r="L842" s="330"/>
    </row>
    <row r="843" spans="1:12" s="209" customFormat="1" ht="15" customHeight="1" x14ac:dyDescent="0.3">
      <c r="A843" s="208"/>
      <c r="B843" s="208"/>
      <c r="C843" s="371"/>
      <c r="F843" s="210"/>
      <c r="G843" s="210"/>
      <c r="H843" s="210"/>
      <c r="I843" s="210"/>
      <c r="J843" s="210"/>
      <c r="K843" s="17"/>
      <c r="L843" s="330"/>
    </row>
    <row r="844" spans="1:12" s="209" customFormat="1" ht="15" customHeight="1" x14ac:dyDescent="0.3">
      <c r="A844" s="208"/>
      <c r="B844" s="208"/>
      <c r="C844" s="371"/>
      <c r="F844" s="210"/>
      <c r="G844" s="210"/>
      <c r="H844" s="210"/>
      <c r="I844" s="210"/>
      <c r="J844" s="210"/>
      <c r="K844" s="17"/>
      <c r="L844" s="330"/>
    </row>
    <row r="845" spans="1:12" s="209" customFormat="1" ht="15" customHeight="1" x14ac:dyDescent="0.3">
      <c r="A845" s="208"/>
      <c r="B845" s="208"/>
      <c r="C845" s="371"/>
      <c r="F845" s="210"/>
      <c r="G845" s="210"/>
      <c r="H845" s="210"/>
      <c r="I845" s="210"/>
      <c r="J845" s="210"/>
      <c r="K845" s="17"/>
      <c r="L845" s="330"/>
    </row>
    <row r="846" spans="1:12" s="209" customFormat="1" ht="15" customHeight="1" x14ac:dyDescent="0.3">
      <c r="A846" s="208"/>
      <c r="B846" s="208"/>
      <c r="C846" s="371"/>
      <c r="F846" s="210"/>
      <c r="G846" s="210"/>
      <c r="H846" s="210"/>
      <c r="I846" s="210"/>
      <c r="J846" s="210"/>
      <c r="K846" s="17"/>
      <c r="L846" s="330"/>
    </row>
    <row r="847" spans="1:12" s="209" customFormat="1" ht="15" customHeight="1" x14ac:dyDescent="0.3">
      <c r="A847" s="208"/>
      <c r="B847" s="208"/>
      <c r="C847" s="371"/>
      <c r="F847" s="210"/>
      <c r="G847" s="210"/>
      <c r="H847" s="210"/>
      <c r="I847" s="210"/>
      <c r="J847" s="210"/>
      <c r="K847" s="17"/>
      <c r="L847" s="330"/>
    </row>
    <row r="848" spans="1:12" s="209" customFormat="1" ht="15" customHeight="1" x14ac:dyDescent="0.3">
      <c r="A848" s="208"/>
      <c r="B848" s="208"/>
      <c r="C848" s="371"/>
      <c r="F848" s="210"/>
      <c r="G848" s="210"/>
      <c r="H848" s="210"/>
      <c r="I848" s="210"/>
      <c r="J848" s="210"/>
      <c r="K848" s="17"/>
      <c r="L848" s="330"/>
    </row>
    <row r="849" spans="1:12" s="209" customFormat="1" ht="15" customHeight="1" x14ac:dyDescent="0.3">
      <c r="A849" s="208"/>
      <c r="B849" s="208"/>
      <c r="C849" s="371"/>
      <c r="F849" s="210"/>
      <c r="G849" s="210"/>
      <c r="H849" s="210"/>
      <c r="I849" s="210"/>
      <c r="J849" s="210"/>
      <c r="K849" s="17"/>
      <c r="L849" s="330"/>
    </row>
    <row r="850" spans="1:12" s="209" customFormat="1" ht="15" customHeight="1" x14ac:dyDescent="0.3">
      <c r="A850" s="208"/>
      <c r="B850" s="208"/>
      <c r="C850" s="371"/>
      <c r="F850" s="210"/>
      <c r="G850" s="210"/>
      <c r="H850" s="210"/>
      <c r="I850" s="210"/>
      <c r="J850" s="210"/>
      <c r="K850" s="17"/>
      <c r="L850" s="330"/>
    </row>
    <row r="851" spans="1:12" s="209" customFormat="1" ht="15" customHeight="1" x14ac:dyDescent="0.3">
      <c r="A851" s="208"/>
      <c r="B851" s="208"/>
      <c r="C851" s="371"/>
      <c r="F851" s="210"/>
      <c r="G851" s="210"/>
      <c r="H851" s="210"/>
      <c r="I851" s="210"/>
      <c r="J851" s="210"/>
      <c r="K851" s="17"/>
      <c r="L851" s="330"/>
    </row>
    <row r="852" spans="1:12" s="209" customFormat="1" ht="15" customHeight="1" x14ac:dyDescent="0.3">
      <c r="A852" s="208"/>
      <c r="B852" s="208"/>
      <c r="C852" s="371"/>
      <c r="F852" s="210"/>
      <c r="G852" s="210"/>
      <c r="H852" s="210"/>
      <c r="I852" s="210"/>
      <c r="J852" s="210"/>
      <c r="K852" s="17"/>
      <c r="L852" s="330"/>
    </row>
    <row r="853" spans="1:12" s="209" customFormat="1" ht="15" customHeight="1" x14ac:dyDescent="0.3">
      <c r="A853" s="208"/>
      <c r="B853" s="208"/>
      <c r="C853" s="371"/>
      <c r="F853" s="210"/>
      <c r="G853" s="210"/>
      <c r="H853" s="210"/>
      <c r="I853" s="210"/>
      <c r="J853" s="210"/>
      <c r="K853" s="17"/>
      <c r="L853" s="330"/>
    </row>
    <row r="854" spans="1:12" s="209" customFormat="1" ht="15" customHeight="1" x14ac:dyDescent="0.3">
      <c r="A854" s="208"/>
      <c r="B854" s="208"/>
      <c r="C854" s="371"/>
      <c r="F854" s="210"/>
      <c r="G854" s="210"/>
      <c r="H854" s="210"/>
      <c r="I854" s="210"/>
      <c r="J854" s="210"/>
      <c r="K854" s="17"/>
      <c r="L854" s="330"/>
    </row>
    <row r="855" spans="1:12" s="209" customFormat="1" ht="15" customHeight="1" x14ac:dyDescent="0.3">
      <c r="A855" s="208"/>
      <c r="B855" s="208"/>
      <c r="C855" s="371"/>
      <c r="F855" s="210"/>
      <c r="G855" s="210"/>
      <c r="H855" s="210"/>
      <c r="I855" s="210"/>
      <c r="J855" s="210"/>
      <c r="K855" s="17"/>
      <c r="L855" s="330"/>
    </row>
    <row r="856" spans="1:12" s="209" customFormat="1" ht="15" customHeight="1" x14ac:dyDescent="0.3">
      <c r="A856" s="208"/>
      <c r="B856" s="208"/>
      <c r="C856" s="371"/>
      <c r="F856" s="210"/>
      <c r="G856" s="210"/>
      <c r="H856" s="210"/>
      <c r="I856" s="210"/>
      <c r="J856" s="210"/>
      <c r="K856" s="17"/>
      <c r="L856" s="330"/>
    </row>
    <row r="857" spans="1:12" s="209" customFormat="1" ht="15" customHeight="1" x14ac:dyDescent="0.3">
      <c r="A857" s="208"/>
      <c r="B857" s="208"/>
      <c r="C857" s="371"/>
      <c r="F857" s="210"/>
      <c r="G857" s="210"/>
      <c r="H857" s="210"/>
      <c r="I857" s="210"/>
      <c r="J857" s="210"/>
      <c r="K857" s="17"/>
      <c r="L857" s="330"/>
    </row>
    <row r="858" spans="1:12" s="209" customFormat="1" ht="15" customHeight="1" x14ac:dyDescent="0.3">
      <c r="A858" s="208"/>
      <c r="B858" s="208"/>
      <c r="C858" s="371"/>
      <c r="F858" s="210"/>
      <c r="G858" s="210"/>
      <c r="H858" s="210"/>
      <c r="I858" s="210"/>
      <c r="J858" s="210"/>
      <c r="K858" s="17"/>
      <c r="L858" s="330"/>
    </row>
    <row r="859" spans="1:12" s="209" customFormat="1" ht="15" customHeight="1" x14ac:dyDescent="0.3">
      <c r="A859" s="208"/>
      <c r="B859" s="208"/>
      <c r="C859" s="371"/>
      <c r="F859" s="210"/>
      <c r="G859" s="210"/>
      <c r="H859" s="210"/>
      <c r="I859" s="210"/>
      <c r="J859" s="210"/>
      <c r="K859" s="17"/>
      <c r="L859" s="330"/>
    </row>
    <row r="860" spans="1:12" s="209" customFormat="1" ht="15" customHeight="1" x14ac:dyDescent="0.3">
      <c r="A860" s="208"/>
      <c r="B860" s="208"/>
      <c r="C860" s="371"/>
      <c r="F860" s="210"/>
      <c r="G860" s="210"/>
      <c r="H860" s="210"/>
      <c r="I860" s="210"/>
      <c r="J860" s="210"/>
      <c r="K860" s="17"/>
      <c r="L860" s="330"/>
    </row>
    <row r="861" spans="1:12" s="209" customFormat="1" ht="15" customHeight="1" x14ac:dyDescent="0.3">
      <c r="A861" s="208"/>
      <c r="B861" s="208"/>
      <c r="C861" s="371"/>
      <c r="F861" s="210"/>
      <c r="G861" s="210"/>
      <c r="H861" s="210"/>
      <c r="I861" s="210"/>
      <c r="J861" s="210"/>
      <c r="K861" s="17"/>
      <c r="L861" s="330"/>
    </row>
    <row r="862" spans="1:12" s="209" customFormat="1" ht="15" customHeight="1" x14ac:dyDescent="0.3">
      <c r="A862" s="208"/>
      <c r="B862" s="208"/>
      <c r="C862" s="371"/>
      <c r="F862" s="210"/>
      <c r="G862" s="210"/>
      <c r="H862" s="210"/>
      <c r="I862" s="210"/>
      <c r="J862" s="210"/>
      <c r="K862" s="17"/>
      <c r="L862" s="330"/>
    </row>
    <row r="863" spans="1:12" s="209" customFormat="1" ht="15" customHeight="1" x14ac:dyDescent="0.3">
      <c r="A863" s="208"/>
      <c r="B863" s="208"/>
      <c r="C863" s="371"/>
      <c r="F863" s="210"/>
      <c r="G863" s="210"/>
      <c r="H863" s="210"/>
      <c r="I863" s="210"/>
      <c r="J863" s="210"/>
      <c r="K863" s="17"/>
      <c r="L863" s="330"/>
    </row>
    <row r="864" spans="1:12" s="209" customFormat="1" ht="15" customHeight="1" x14ac:dyDescent="0.3">
      <c r="A864" s="208"/>
      <c r="B864" s="208"/>
      <c r="C864" s="371"/>
      <c r="F864" s="210"/>
      <c r="G864" s="210"/>
      <c r="H864" s="210"/>
      <c r="I864" s="210"/>
      <c r="J864" s="210"/>
      <c r="K864" s="17"/>
      <c r="L864" s="330"/>
    </row>
    <row r="865" spans="1:12" s="209" customFormat="1" ht="15" customHeight="1" x14ac:dyDescent="0.3">
      <c r="A865" s="208"/>
      <c r="B865" s="208"/>
      <c r="C865" s="371"/>
      <c r="F865" s="210"/>
      <c r="G865" s="210"/>
      <c r="H865" s="210"/>
      <c r="I865" s="210"/>
      <c r="J865" s="210"/>
      <c r="K865" s="17"/>
      <c r="L865" s="330"/>
    </row>
    <row r="866" spans="1:12" s="209" customFormat="1" ht="15" customHeight="1" x14ac:dyDescent="0.3">
      <c r="A866" s="208"/>
      <c r="B866" s="208"/>
      <c r="C866" s="371"/>
      <c r="F866" s="210"/>
      <c r="G866" s="210"/>
      <c r="H866" s="210"/>
      <c r="I866" s="210"/>
      <c r="J866" s="210"/>
      <c r="K866" s="17"/>
      <c r="L866" s="330"/>
    </row>
    <row r="867" spans="1:12" s="209" customFormat="1" ht="15" customHeight="1" x14ac:dyDescent="0.3">
      <c r="A867" s="208"/>
      <c r="B867" s="208"/>
      <c r="C867" s="371"/>
      <c r="F867" s="210"/>
      <c r="G867" s="210"/>
      <c r="H867" s="210"/>
      <c r="I867" s="210"/>
      <c r="J867" s="210"/>
      <c r="K867" s="17"/>
      <c r="L867" s="330"/>
    </row>
    <row r="868" spans="1:12" s="209" customFormat="1" ht="15" customHeight="1" x14ac:dyDescent="0.3">
      <c r="A868" s="208"/>
      <c r="B868" s="208"/>
      <c r="C868" s="371"/>
      <c r="F868" s="210"/>
      <c r="G868" s="210"/>
      <c r="H868" s="210"/>
      <c r="I868" s="210"/>
      <c r="J868" s="210"/>
      <c r="K868" s="17"/>
      <c r="L868" s="330"/>
    </row>
    <row r="869" spans="1:12" s="209" customFormat="1" ht="15" customHeight="1" x14ac:dyDescent="0.3">
      <c r="A869" s="208"/>
      <c r="B869" s="208"/>
      <c r="C869" s="371"/>
      <c r="F869" s="210"/>
      <c r="G869" s="210"/>
      <c r="H869" s="210"/>
      <c r="I869" s="210"/>
      <c r="J869" s="210"/>
      <c r="K869" s="17"/>
      <c r="L869" s="330"/>
    </row>
    <row r="870" spans="1:12" s="209" customFormat="1" ht="15" customHeight="1" x14ac:dyDescent="0.3">
      <c r="A870" s="208"/>
      <c r="B870" s="208"/>
      <c r="C870" s="371"/>
      <c r="F870" s="210"/>
      <c r="G870" s="210"/>
      <c r="H870" s="210"/>
      <c r="I870" s="210"/>
      <c r="J870" s="210"/>
      <c r="K870" s="17"/>
      <c r="L870" s="330"/>
    </row>
    <row r="871" spans="1:12" s="209" customFormat="1" ht="15" customHeight="1" x14ac:dyDescent="0.3">
      <c r="A871" s="208"/>
      <c r="B871" s="208"/>
      <c r="C871" s="371"/>
      <c r="F871" s="210"/>
      <c r="G871" s="210"/>
      <c r="H871" s="210"/>
      <c r="I871" s="210"/>
      <c r="J871" s="210"/>
      <c r="K871" s="17"/>
      <c r="L871" s="330"/>
    </row>
    <row r="872" spans="1:12" s="209" customFormat="1" ht="15" customHeight="1" x14ac:dyDescent="0.3">
      <c r="A872" s="208"/>
      <c r="B872" s="208"/>
      <c r="C872" s="371"/>
      <c r="F872" s="210"/>
      <c r="G872" s="210"/>
      <c r="H872" s="210"/>
      <c r="I872" s="210"/>
      <c r="J872" s="210"/>
      <c r="K872" s="17"/>
      <c r="L872" s="330"/>
    </row>
    <row r="873" spans="1:12" s="209" customFormat="1" ht="15" customHeight="1" x14ac:dyDescent="0.3">
      <c r="A873" s="208"/>
      <c r="B873" s="208"/>
      <c r="C873" s="371"/>
      <c r="F873" s="210"/>
      <c r="G873" s="210"/>
      <c r="H873" s="210"/>
      <c r="I873" s="210"/>
      <c r="J873" s="210"/>
      <c r="K873" s="17"/>
      <c r="L873" s="330"/>
    </row>
    <row r="874" spans="1:12" s="209" customFormat="1" ht="15" customHeight="1" x14ac:dyDescent="0.3">
      <c r="A874" s="208"/>
      <c r="B874" s="208"/>
      <c r="C874" s="371"/>
      <c r="F874" s="210"/>
      <c r="G874" s="210"/>
      <c r="H874" s="210"/>
      <c r="I874" s="210"/>
      <c r="J874" s="210"/>
      <c r="K874" s="17"/>
      <c r="L874" s="330"/>
    </row>
    <row r="875" spans="1:12" s="209" customFormat="1" ht="15" customHeight="1" x14ac:dyDescent="0.3">
      <c r="A875" s="208"/>
      <c r="B875" s="208"/>
      <c r="C875" s="371"/>
      <c r="F875" s="210"/>
      <c r="G875" s="210"/>
      <c r="H875" s="210"/>
      <c r="I875" s="210"/>
      <c r="J875" s="210"/>
      <c r="K875" s="17"/>
      <c r="L875" s="330"/>
    </row>
    <row r="876" spans="1:12" s="209" customFormat="1" ht="15" customHeight="1" x14ac:dyDescent="0.3">
      <c r="A876" s="208"/>
      <c r="B876" s="208"/>
      <c r="C876" s="371"/>
      <c r="F876" s="210"/>
      <c r="G876" s="210"/>
      <c r="H876" s="210"/>
      <c r="I876" s="210"/>
      <c r="J876" s="210"/>
      <c r="K876" s="17"/>
      <c r="L876" s="330"/>
    </row>
    <row r="877" spans="1:12" s="209" customFormat="1" ht="15" customHeight="1" x14ac:dyDescent="0.3">
      <c r="A877" s="208"/>
      <c r="B877" s="208"/>
      <c r="C877" s="371"/>
      <c r="F877" s="210"/>
      <c r="G877" s="210"/>
      <c r="H877" s="210"/>
      <c r="I877" s="210"/>
      <c r="J877" s="210"/>
      <c r="K877" s="17"/>
      <c r="L877" s="330"/>
    </row>
    <row r="878" spans="1:12" s="209" customFormat="1" ht="15" customHeight="1" x14ac:dyDescent="0.3">
      <c r="A878" s="208"/>
      <c r="B878" s="208"/>
      <c r="C878" s="371"/>
      <c r="F878" s="210"/>
      <c r="G878" s="210"/>
      <c r="H878" s="210"/>
      <c r="I878" s="210"/>
      <c r="J878" s="210"/>
      <c r="K878" s="17"/>
      <c r="L878" s="330"/>
    </row>
    <row r="879" spans="1:12" ht="27.75" customHeight="1" x14ac:dyDescent="0.3">
      <c r="A879" s="208"/>
      <c r="B879" s="208"/>
      <c r="C879" s="371"/>
      <c r="D879" s="209"/>
      <c r="E879" s="209"/>
      <c r="F879" s="210"/>
      <c r="G879" s="210"/>
      <c r="H879" s="210"/>
      <c r="I879" s="210"/>
      <c r="J879" s="210"/>
      <c r="K879" s="17"/>
    </row>
    <row r="880" spans="1:12" ht="27.75" customHeight="1" x14ac:dyDescent="0.3">
      <c r="A880" s="208"/>
      <c r="B880" s="208"/>
      <c r="C880" s="371"/>
      <c r="D880" s="209"/>
      <c r="E880" s="209"/>
      <c r="F880" s="210"/>
      <c r="G880" s="210"/>
      <c r="H880" s="210"/>
      <c r="I880" s="210"/>
      <c r="J880" s="210"/>
      <c r="K880" s="17"/>
    </row>
    <row r="881" spans="1:11" ht="27.75" customHeight="1" x14ac:dyDescent="0.3">
      <c r="A881" s="208"/>
      <c r="B881" s="208"/>
      <c r="C881" s="371"/>
      <c r="D881" s="209"/>
      <c r="E881" s="209"/>
      <c r="F881" s="210"/>
      <c r="G881" s="210"/>
      <c r="H881" s="210"/>
      <c r="I881" s="210"/>
      <c r="J881" s="210"/>
      <c r="K881" s="17"/>
    </row>
    <row r="882" spans="1:11" ht="27.75" customHeight="1" x14ac:dyDescent="0.3">
      <c r="A882" s="208"/>
      <c r="B882" s="208"/>
      <c r="C882" s="371"/>
      <c r="D882" s="209"/>
      <c r="E882" s="209"/>
      <c r="F882" s="210"/>
      <c r="G882" s="210"/>
      <c r="H882" s="210"/>
      <c r="I882" s="210"/>
      <c r="J882" s="210"/>
      <c r="K882" s="17"/>
    </row>
    <row r="883" spans="1:11" ht="27.75" customHeight="1" x14ac:dyDescent="0.3">
      <c r="A883" s="208"/>
      <c r="B883" s="208"/>
      <c r="C883" s="371"/>
      <c r="D883" s="209"/>
      <c r="E883" s="209"/>
      <c r="F883" s="210"/>
      <c r="G883" s="210"/>
      <c r="H883" s="210"/>
      <c r="I883" s="210"/>
      <c r="J883" s="210"/>
      <c r="K883" s="17"/>
    </row>
    <row r="884" spans="1:11" ht="27.75" customHeight="1" x14ac:dyDescent="0.3">
      <c r="A884" s="208"/>
      <c r="B884" s="208"/>
      <c r="C884" s="371"/>
      <c r="D884" s="209"/>
      <c r="E884" s="209"/>
      <c r="F884" s="210"/>
      <c r="G884" s="210"/>
      <c r="H884" s="210"/>
      <c r="I884" s="210"/>
      <c r="J884" s="210"/>
      <c r="K884" s="17"/>
    </row>
    <row r="885" spans="1:11" ht="27.75" customHeight="1" x14ac:dyDescent="0.3">
      <c r="A885" s="208"/>
      <c r="B885" s="208"/>
      <c r="C885" s="371"/>
      <c r="D885" s="209"/>
      <c r="E885" s="209"/>
      <c r="F885" s="210"/>
      <c r="G885" s="210"/>
      <c r="H885" s="210"/>
      <c r="I885" s="210"/>
      <c r="J885" s="210"/>
      <c r="K885" s="17"/>
    </row>
    <row r="886" spans="1:11" ht="27.75" customHeight="1" x14ac:dyDescent="0.3">
      <c r="A886" s="208"/>
      <c r="B886" s="208"/>
      <c r="C886" s="371"/>
      <c r="D886" s="209"/>
      <c r="E886" s="209"/>
      <c r="F886" s="210"/>
      <c r="G886" s="210"/>
      <c r="H886" s="210"/>
      <c r="I886" s="210"/>
      <c r="J886" s="210"/>
      <c r="K886" s="17"/>
    </row>
    <row r="887" spans="1:11" ht="27.75" customHeight="1" x14ac:dyDescent="0.3">
      <c r="A887" s="208"/>
      <c r="B887" s="208"/>
      <c r="C887" s="371"/>
      <c r="D887" s="209"/>
      <c r="E887" s="209"/>
      <c r="F887" s="210"/>
      <c r="G887" s="210"/>
      <c r="H887" s="210"/>
      <c r="I887" s="210"/>
      <c r="J887" s="210"/>
      <c r="K887" s="17"/>
    </row>
    <row r="888" spans="1:11" ht="27.75" customHeight="1" x14ac:dyDescent="0.3">
      <c r="A888" s="208"/>
      <c r="B888" s="208"/>
      <c r="C888" s="371"/>
      <c r="D888" s="209"/>
      <c r="E888" s="209"/>
      <c r="F888" s="210"/>
      <c r="G888" s="210"/>
      <c r="H888" s="210"/>
      <c r="I888" s="210"/>
      <c r="J888" s="210"/>
      <c r="K888" s="17"/>
    </row>
    <row r="889" spans="1:11" ht="27.75" customHeight="1" x14ac:dyDescent="0.3">
      <c r="A889" s="208"/>
      <c r="B889" s="208"/>
      <c r="C889" s="371"/>
      <c r="D889" s="209"/>
      <c r="E889" s="209"/>
      <c r="F889" s="210"/>
      <c r="G889" s="210"/>
      <c r="H889" s="210"/>
      <c r="I889" s="210"/>
      <c r="J889" s="210"/>
      <c r="K889" s="17"/>
    </row>
    <row r="890" spans="1:11" ht="27.75" customHeight="1" x14ac:dyDescent="0.3">
      <c r="A890" s="208"/>
      <c r="B890" s="208"/>
      <c r="C890" s="371"/>
      <c r="D890" s="209"/>
      <c r="E890" s="209"/>
      <c r="F890" s="210"/>
      <c r="G890" s="210"/>
      <c r="H890" s="210"/>
      <c r="I890" s="210"/>
      <c r="J890" s="210"/>
      <c r="K890" s="17"/>
    </row>
    <row r="891" spans="1:11" ht="27.75" customHeight="1" x14ac:dyDescent="0.3">
      <c r="A891" s="208"/>
      <c r="B891" s="208"/>
      <c r="C891" s="371"/>
      <c r="D891" s="209"/>
      <c r="E891" s="209"/>
      <c r="F891" s="210"/>
      <c r="G891" s="210"/>
      <c r="H891" s="210"/>
      <c r="I891" s="210"/>
      <c r="J891" s="210"/>
      <c r="K891" s="17"/>
    </row>
    <row r="892" spans="1:11" ht="27.75" customHeight="1" x14ac:dyDescent="0.3">
      <c r="A892" s="208"/>
      <c r="B892" s="208"/>
      <c r="C892" s="371"/>
      <c r="D892" s="209"/>
      <c r="E892" s="209"/>
      <c r="F892" s="210"/>
      <c r="G892" s="210"/>
      <c r="H892" s="210"/>
      <c r="I892" s="210"/>
      <c r="J892" s="210"/>
      <c r="K892" s="17"/>
    </row>
    <row r="893" spans="1:11" ht="27.75" customHeight="1" x14ac:dyDescent="0.3">
      <c r="A893" s="208"/>
      <c r="B893" s="208"/>
      <c r="C893" s="371"/>
      <c r="D893" s="209"/>
      <c r="E893" s="209"/>
      <c r="F893" s="210"/>
      <c r="G893" s="210"/>
      <c r="H893" s="210"/>
      <c r="I893" s="210"/>
      <c r="J893" s="210"/>
      <c r="K893" s="17"/>
    </row>
    <row r="894" spans="1:11" ht="27.75" customHeight="1" x14ac:dyDescent="0.3">
      <c r="A894" s="208"/>
      <c r="B894" s="208"/>
      <c r="C894" s="371"/>
      <c r="D894" s="209"/>
      <c r="E894" s="209"/>
      <c r="F894" s="210"/>
      <c r="G894" s="210"/>
      <c r="H894" s="210"/>
      <c r="I894" s="210"/>
      <c r="J894" s="210"/>
      <c r="K894" s="17"/>
    </row>
    <row r="895" spans="1:11" ht="27.75" customHeight="1" x14ac:dyDescent="0.3">
      <c r="A895" s="208"/>
      <c r="B895" s="208"/>
      <c r="C895" s="371"/>
      <c r="D895" s="209"/>
      <c r="E895" s="209"/>
      <c r="F895" s="210"/>
      <c r="G895" s="210"/>
      <c r="H895" s="210"/>
      <c r="I895" s="210"/>
      <c r="J895" s="210"/>
      <c r="K895" s="17"/>
    </row>
    <row r="896" spans="1:11" ht="27.75" customHeight="1" x14ac:dyDescent="0.3">
      <c r="A896" s="208"/>
      <c r="B896" s="208"/>
      <c r="C896" s="371"/>
      <c r="D896" s="209"/>
      <c r="E896" s="209"/>
      <c r="F896" s="210"/>
      <c r="G896" s="210"/>
      <c r="H896" s="210"/>
      <c r="I896" s="210"/>
      <c r="J896" s="210"/>
      <c r="K896" s="17"/>
    </row>
    <row r="897" spans="1:11" ht="27.75" customHeight="1" x14ac:dyDescent="0.3">
      <c r="A897" s="208"/>
      <c r="B897" s="208"/>
      <c r="C897" s="371"/>
      <c r="D897" s="209"/>
      <c r="E897" s="209"/>
      <c r="F897" s="210"/>
      <c r="G897" s="210"/>
      <c r="H897" s="210"/>
      <c r="I897" s="210"/>
      <c r="J897" s="210"/>
      <c r="K897" s="17"/>
    </row>
    <row r="898" spans="1:11" ht="27.75" customHeight="1" x14ac:dyDescent="0.3">
      <c r="A898" s="208"/>
      <c r="B898" s="208"/>
      <c r="C898" s="371"/>
      <c r="D898" s="209"/>
      <c r="E898" s="209"/>
      <c r="F898" s="210"/>
      <c r="G898" s="210"/>
      <c r="H898" s="210"/>
      <c r="I898" s="210"/>
      <c r="J898" s="210"/>
      <c r="K898" s="17"/>
    </row>
    <row r="899" spans="1:11" ht="27.75" customHeight="1" x14ac:dyDescent="0.3">
      <c r="A899" s="208"/>
      <c r="B899" s="208"/>
      <c r="C899" s="371"/>
      <c r="D899" s="209"/>
      <c r="E899" s="209"/>
      <c r="F899" s="210"/>
      <c r="G899" s="210"/>
      <c r="H899" s="210"/>
      <c r="I899" s="210"/>
      <c r="J899" s="210"/>
      <c r="K899" s="17"/>
    </row>
    <row r="900" spans="1:11" ht="27.75" customHeight="1" x14ac:dyDescent="0.3">
      <c r="A900" s="208"/>
      <c r="B900" s="208"/>
      <c r="C900" s="371"/>
      <c r="D900" s="209"/>
      <c r="E900" s="209"/>
      <c r="F900" s="210"/>
      <c r="G900" s="210"/>
      <c r="H900" s="210"/>
      <c r="I900" s="210"/>
      <c r="J900" s="210"/>
      <c r="K900" s="17"/>
    </row>
    <row r="901" spans="1:11" ht="27.75" customHeight="1" x14ac:dyDescent="0.3">
      <c r="A901" s="208"/>
      <c r="B901" s="208"/>
      <c r="C901" s="371"/>
      <c r="D901" s="209"/>
      <c r="E901" s="209"/>
      <c r="F901" s="210"/>
      <c r="G901" s="210"/>
      <c r="H901" s="210"/>
      <c r="I901" s="210"/>
      <c r="J901" s="210"/>
      <c r="K901" s="17"/>
    </row>
    <row r="902" spans="1:11" ht="27.75" customHeight="1" x14ac:dyDescent="0.3">
      <c r="A902" s="208"/>
      <c r="B902" s="208"/>
      <c r="C902" s="371"/>
      <c r="D902" s="209"/>
      <c r="E902" s="209"/>
      <c r="F902" s="210"/>
      <c r="G902" s="210"/>
      <c r="H902" s="210"/>
      <c r="I902" s="210"/>
      <c r="J902" s="210"/>
      <c r="K902" s="17"/>
    </row>
    <row r="903" spans="1:11" ht="27.75" customHeight="1" x14ac:dyDescent="0.3">
      <c r="A903" s="208"/>
      <c r="B903" s="208"/>
      <c r="C903" s="371"/>
      <c r="D903" s="209"/>
      <c r="E903" s="209"/>
      <c r="F903" s="210"/>
      <c r="G903" s="210"/>
      <c r="H903" s="210"/>
      <c r="I903" s="210"/>
      <c r="J903" s="210"/>
      <c r="K903" s="17"/>
    </row>
    <row r="904" spans="1:11" ht="27.75" customHeight="1" x14ac:dyDescent="0.3">
      <c r="A904" s="208"/>
      <c r="B904" s="208"/>
      <c r="C904" s="371"/>
      <c r="D904" s="209"/>
      <c r="E904" s="209"/>
      <c r="F904" s="210"/>
      <c r="G904" s="210"/>
      <c r="H904" s="210"/>
      <c r="I904" s="210"/>
      <c r="J904" s="210"/>
      <c r="K904" s="17"/>
    </row>
    <row r="905" spans="1:11" ht="27.75" customHeight="1" x14ac:dyDescent="0.3">
      <c r="A905" s="208"/>
      <c r="B905" s="208"/>
      <c r="C905" s="371"/>
      <c r="D905" s="209"/>
      <c r="E905" s="209"/>
      <c r="F905" s="210"/>
      <c r="G905" s="210"/>
      <c r="H905" s="210"/>
      <c r="I905" s="210"/>
      <c r="J905" s="210"/>
      <c r="K905" s="17"/>
    </row>
    <row r="906" spans="1:11" ht="27.75" customHeight="1" x14ac:dyDescent="0.3">
      <c r="A906" s="208"/>
      <c r="B906" s="208"/>
      <c r="C906" s="371"/>
      <c r="D906" s="209"/>
      <c r="E906" s="209"/>
      <c r="F906" s="210"/>
      <c r="G906" s="210"/>
      <c r="H906" s="210"/>
      <c r="I906" s="210"/>
      <c r="J906" s="210"/>
      <c r="K906" s="17"/>
    </row>
    <row r="907" spans="1:11" ht="27.75" customHeight="1" x14ac:dyDescent="0.3">
      <c r="A907" s="208"/>
      <c r="B907" s="208"/>
      <c r="C907" s="371"/>
      <c r="D907" s="209"/>
      <c r="E907" s="209"/>
      <c r="F907" s="210"/>
      <c r="G907" s="210"/>
      <c r="H907" s="210"/>
      <c r="I907" s="210"/>
      <c r="J907" s="210"/>
      <c r="K907" s="17"/>
    </row>
    <row r="908" spans="1:11" ht="27.75" customHeight="1" x14ac:dyDescent="0.3">
      <c r="A908" s="208"/>
      <c r="B908" s="208"/>
      <c r="C908" s="371"/>
      <c r="D908" s="209"/>
      <c r="E908" s="209"/>
      <c r="F908" s="210"/>
      <c r="G908" s="210"/>
      <c r="H908" s="210"/>
      <c r="I908" s="210"/>
      <c r="J908" s="210"/>
      <c r="K908" s="17"/>
    </row>
    <row r="909" spans="1:11" ht="27.75" customHeight="1" x14ac:dyDescent="0.3">
      <c r="A909" s="208"/>
      <c r="B909" s="208"/>
      <c r="C909" s="371"/>
      <c r="D909" s="209"/>
      <c r="E909" s="209"/>
      <c r="F909" s="210"/>
      <c r="G909" s="210"/>
      <c r="H909" s="210"/>
      <c r="I909" s="210"/>
      <c r="J909" s="210"/>
      <c r="K909" s="17"/>
    </row>
    <row r="910" spans="1:11" ht="27.75" customHeight="1" x14ac:dyDescent="0.3">
      <c r="A910" s="208"/>
      <c r="B910" s="208"/>
      <c r="C910" s="371"/>
      <c r="D910" s="209"/>
      <c r="E910" s="209"/>
      <c r="F910" s="210"/>
      <c r="G910" s="210"/>
      <c r="H910" s="210"/>
      <c r="I910" s="210"/>
      <c r="J910" s="210"/>
      <c r="K910" s="17"/>
    </row>
    <row r="911" spans="1:11" ht="27.75" customHeight="1" x14ac:dyDescent="0.3">
      <c r="A911" s="208"/>
      <c r="B911" s="208"/>
      <c r="C911" s="371"/>
      <c r="D911" s="209"/>
      <c r="E911" s="209"/>
      <c r="F911" s="210"/>
      <c r="G911" s="210"/>
      <c r="H911" s="210"/>
      <c r="I911" s="210"/>
      <c r="J911" s="210"/>
      <c r="K911" s="17"/>
    </row>
    <row r="912" spans="1:11" ht="27.75" customHeight="1" x14ac:dyDescent="0.3">
      <c r="A912" s="208"/>
      <c r="B912" s="208"/>
      <c r="C912" s="371"/>
      <c r="D912" s="209"/>
      <c r="E912" s="209"/>
      <c r="F912" s="210"/>
      <c r="G912" s="210"/>
      <c r="H912" s="210"/>
      <c r="I912" s="210"/>
      <c r="J912" s="210"/>
      <c r="K912" s="17"/>
    </row>
    <row r="913" spans="1:11" ht="27.75" customHeight="1" x14ac:dyDescent="0.3">
      <c r="A913" s="208"/>
      <c r="B913" s="208"/>
      <c r="C913" s="371"/>
      <c r="D913" s="209"/>
      <c r="E913" s="209"/>
      <c r="F913" s="210"/>
      <c r="G913" s="210"/>
      <c r="H913" s="210"/>
      <c r="I913" s="210"/>
      <c r="J913" s="210"/>
      <c r="K913" s="17"/>
    </row>
    <row r="914" spans="1:11" ht="27.75" customHeight="1" x14ac:dyDescent="0.3">
      <c r="A914" s="208"/>
      <c r="B914" s="208"/>
      <c r="C914" s="371"/>
      <c r="D914" s="209"/>
      <c r="E914" s="209"/>
      <c r="F914" s="210"/>
      <c r="G914" s="210"/>
      <c r="H914" s="210"/>
      <c r="I914" s="210"/>
      <c r="J914" s="210"/>
      <c r="K914" s="17"/>
    </row>
    <row r="915" spans="1:11" ht="27.75" customHeight="1" x14ac:dyDescent="0.3">
      <c r="A915" s="208"/>
      <c r="B915" s="208"/>
      <c r="C915" s="371"/>
      <c r="D915" s="209"/>
      <c r="E915" s="209"/>
      <c r="F915" s="210"/>
      <c r="G915" s="210"/>
      <c r="H915" s="210"/>
      <c r="I915" s="210"/>
      <c r="J915" s="210"/>
      <c r="K915" s="17"/>
    </row>
    <row r="916" spans="1:11" ht="27.75" customHeight="1" x14ac:dyDescent="0.3">
      <c r="A916" s="208"/>
      <c r="B916" s="208"/>
      <c r="C916" s="371"/>
      <c r="D916" s="209"/>
      <c r="E916" s="209"/>
      <c r="F916" s="210"/>
      <c r="G916" s="210"/>
      <c r="H916" s="210"/>
      <c r="I916" s="210"/>
      <c r="J916" s="210"/>
      <c r="K916" s="17"/>
    </row>
    <row r="917" spans="1:11" ht="27.75" customHeight="1" x14ac:dyDescent="0.3">
      <c r="A917" s="208"/>
      <c r="B917" s="208"/>
      <c r="C917" s="371"/>
      <c r="D917" s="209"/>
      <c r="E917" s="209"/>
      <c r="F917" s="210"/>
      <c r="G917" s="210"/>
      <c r="H917" s="210"/>
      <c r="I917" s="210"/>
      <c r="J917" s="210"/>
      <c r="K917" s="17"/>
    </row>
    <row r="918" spans="1:11" ht="27.75" customHeight="1" x14ac:dyDescent="0.3">
      <c r="A918" s="208"/>
      <c r="B918" s="208"/>
      <c r="C918" s="371"/>
      <c r="D918" s="209"/>
      <c r="E918" s="209"/>
      <c r="F918" s="210"/>
      <c r="G918" s="210"/>
      <c r="H918" s="210"/>
      <c r="I918" s="210"/>
      <c r="J918" s="210"/>
      <c r="K918" s="17"/>
    </row>
    <row r="919" spans="1:11" ht="27.75" customHeight="1" x14ac:dyDescent="0.3">
      <c r="A919" s="208"/>
      <c r="B919" s="208"/>
      <c r="C919" s="371"/>
      <c r="D919" s="209"/>
      <c r="E919" s="209"/>
      <c r="F919" s="210"/>
      <c r="G919" s="210"/>
      <c r="H919" s="210"/>
      <c r="I919" s="210"/>
      <c r="J919" s="210"/>
      <c r="K919" s="17"/>
    </row>
    <row r="920" spans="1:11" ht="27.75" customHeight="1" x14ac:dyDescent="0.3">
      <c r="A920" s="208"/>
      <c r="B920" s="208"/>
      <c r="C920" s="371"/>
      <c r="D920" s="209"/>
      <c r="E920" s="209"/>
      <c r="F920" s="210"/>
      <c r="G920" s="210"/>
      <c r="H920" s="210"/>
      <c r="I920" s="210"/>
      <c r="J920" s="210"/>
      <c r="K920" s="17"/>
    </row>
    <row r="921" spans="1:11" ht="27.75" customHeight="1" x14ac:dyDescent="0.3">
      <c r="A921" s="208"/>
      <c r="B921" s="208"/>
      <c r="C921" s="371"/>
      <c r="D921" s="209"/>
      <c r="E921" s="209"/>
      <c r="F921" s="210"/>
      <c r="G921" s="210"/>
      <c r="H921" s="210"/>
      <c r="I921" s="210"/>
      <c r="J921" s="210"/>
      <c r="K921" s="17"/>
    </row>
    <row r="922" spans="1:11" ht="27.75" customHeight="1" x14ac:dyDescent="0.3">
      <c r="A922" s="208"/>
      <c r="B922" s="208"/>
      <c r="C922" s="371"/>
      <c r="D922" s="209"/>
      <c r="E922" s="209"/>
      <c r="F922" s="210"/>
      <c r="G922" s="210"/>
      <c r="H922" s="210"/>
      <c r="I922" s="210"/>
      <c r="J922" s="210"/>
      <c r="K922" s="17"/>
    </row>
    <row r="923" spans="1:11" ht="27.75" customHeight="1" x14ac:dyDescent="0.3">
      <c r="A923" s="208"/>
      <c r="B923" s="208"/>
      <c r="C923" s="371"/>
      <c r="D923" s="209"/>
      <c r="E923" s="209"/>
      <c r="F923" s="210"/>
      <c r="G923" s="210"/>
      <c r="H923" s="210"/>
      <c r="I923" s="210"/>
      <c r="J923" s="210"/>
      <c r="K923" s="17"/>
    </row>
    <row r="924" spans="1:11" ht="27.75" customHeight="1" x14ac:dyDescent="0.3">
      <c r="A924" s="208"/>
      <c r="B924" s="208"/>
      <c r="C924" s="371"/>
      <c r="D924" s="209"/>
      <c r="E924" s="209"/>
      <c r="F924" s="210"/>
      <c r="G924" s="210"/>
      <c r="H924" s="210"/>
      <c r="I924" s="210"/>
      <c r="J924" s="210"/>
      <c r="K924" s="17"/>
    </row>
    <row r="925" spans="1:11" ht="27.75" customHeight="1" x14ac:dyDescent="0.3">
      <c r="A925" s="208"/>
      <c r="B925" s="208"/>
      <c r="C925" s="371"/>
      <c r="D925" s="209"/>
      <c r="E925" s="209"/>
      <c r="F925" s="210"/>
      <c r="G925" s="210"/>
      <c r="H925" s="210"/>
      <c r="I925" s="210"/>
      <c r="J925" s="210"/>
      <c r="K925" s="17"/>
    </row>
    <row r="926" spans="1:11" ht="27.75" customHeight="1" x14ac:dyDescent="0.3">
      <c r="A926" s="208"/>
      <c r="B926" s="208"/>
      <c r="C926" s="371"/>
      <c r="D926" s="209"/>
      <c r="E926" s="209"/>
      <c r="F926" s="210"/>
      <c r="G926" s="210"/>
      <c r="H926" s="210"/>
      <c r="I926" s="210"/>
      <c r="J926" s="210"/>
      <c r="K926" s="17"/>
    </row>
    <row r="927" spans="1:11" ht="27.75" customHeight="1" x14ac:dyDescent="0.3">
      <c r="A927" s="208"/>
      <c r="B927" s="208"/>
      <c r="C927" s="371"/>
      <c r="D927" s="209"/>
      <c r="E927" s="209"/>
      <c r="F927" s="210"/>
      <c r="G927" s="210"/>
      <c r="H927" s="210"/>
      <c r="I927" s="210"/>
      <c r="J927" s="210"/>
      <c r="K927" s="17"/>
    </row>
    <row r="928" spans="1:11" ht="27.75" customHeight="1" x14ac:dyDescent="0.3">
      <c r="A928" s="208"/>
      <c r="B928" s="208"/>
      <c r="C928" s="371"/>
      <c r="D928" s="209"/>
      <c r="E928" s="209"/>
      <c r="F928" s="210"/>
      <c r="G928" s="210"/>
      <c r="H928" s="210"/>
      <c r="I928" s="210"/>
      <c r="J928" s="210"/>
      <c r="K928" s="17"/>
    </row>
    <row r="929" spans="1:11" ht="27.75" customHeight="1" x14ac:dyDescent="0.3">
      <c r="A929" s="208"/>
      <c r="B929" s="208"/>
      <c r="C929" s="371"/>
      <c r="D929" s="209"/>
      <c r="E929" s="209"/>
      <c r="F929" s="210"/>
      <c r="G929" s="210"/>
      <c r="H929" s="210"/>
      <c r="I929" s="210"/>
      <c r="J929" s="210"/>
      <c r="K929" s="17"/>
    </row>
    <row r="930" spans="1:11" ht="27.75" customHeight="1" x14ac:dyDescent="0.3">
      <c r="A930" s="208"/>
      <c r="B930" s="208"/>
      <c r="C930" s="371"/>
      <c r="D930" s="209"/>
      <c r="E930" s="209"/>
      <c r="F930" s="210"/>
      <c r="G930" s="210"/>
      <c r="H930" s="210"/>
      <c r="I930" s="210"/>
      <c r="J930" s="210"/>
      <c r="K930" s="17"/>
    </row>
    <row r="931" spans="1:11" ht="27.75" customHeight="1" x14ac:dyDescent="0.3">
      <c r="A931" s="208"/>
      <c r="B931" s="208"/>
      <c r="C931" s="371"/>
      <c r="D931" s="209"/>
      <c r="E931" s="209"/>
      <c r="F931" s="210"/>
      <c r="G931" s="210"/>
      <c r="H931" s="210"/>
      <c r="I931" s="210"/>
      <c r="J931" s="210"/>
      <c r="K931" s="17"/>
    </row>
    <row r="932" spans="1:11" ht="27.75" customHeight="1" x14ac:dyDescent="0.3">
      <c r="A932" s="208"/>
      <c r="B932" s="208"/>
      <c r="C932" s="371"/>
      <c r="D932" s="209"/>
      <c r="E932" s="209"/>
      <c r="F932" s="210"/>
      <c r="G932" s="210"/>
      <c r="H932" s="210"/>
      <c r="I932" s="210"/>
      <c r="J932" s="210"/>
      <c r="K932" s="17"/>
    </row>
    <row r="933" spans="1:11" ht="27.75" customHeight="1" x14ac:dyDescent="0.3">
      <c r="A933" s="208"/>
      <c r="B933" s="208"/>
      <c r="C933" s="371"/>
      <c r="D933" s="209"/>
      <c r="E933" s="209"/>
      <c r="F933" s="210"/>
      <c r="G933" s="210"/>
      <c r="H933" s="210"/>
      <c r="I933" s="210"/>
      <c r="J933" s="210"/>
      <c r="K933" s="17"/>
    </row>
    <row r="934" spans="1:11" ht="27.75" customHeight="1" x14ac:dyDescent="0.3">
      <c r="A934" s="208"/>
      <c r="B934" s="208"/>
      <c r="C934" s="371"/>
      <c r="D934" s="209"/>
      <c r="E934" s="209"/>
      <c r="F934" s="210"/>
      <c r="G934" s="210"/>
      <c r="H934" s="210"/>
      <c r="I934" s="210"/>
      <c r="J934" s="210"/>
      <c r="K934" s="17"/>
    </row>
    <row r="935" spans="1:11" ht="27.75" customHeight="1" x14ac:dyDescent="0.3">
      <c r="A935" s="208"/>
      <c r="B935" s="208"/>
      <c r="C935" s="371"/>
      <c r="D935" s="209"/>
      <c r="E935" s="209"/>
      <c r="F935" s="210"/>
      <c r="G935" s="210"/>
      <c r="H935" s="210"/>
      <c r="I935" s="210"/>
      <c r="J935" s="210"/>
      <c r="K935" s="17"/>
    </row>
    <row r="936" spans="1:11" ht="27.75" customHeight="1" x14ac:dyDescent="0.3">
      <c r="A936" s="208"/>
      <c r="B936" s="208"/>
      <c r="C936" s="371"/>
      <c r="D936" s="209"/>
      <c r="E936" s="209"/>
      <c r="F936" s="210"/>
      <c r="G936" s="210"/>
      <c r="H936" s="210"/>
      <c r="I936" s="210"/>
      <c r="J936" s="210"/>
      <c r="K936" s="17"/>
    </row>
    <row r="937" spans="1:11" ht="27.75" customHeight="1" x14ac:dyDescent="0.3">
      <c r="A937" s="208"/>
      <c r="B937" s="208"/>
      <c r="C937" s="371"/>
      <c r="D937" s="209"/>
      <c r="E937" s="209"/>
      <c r="F937" s="210"/>
      <c r="G937" s="210"/>
      <c r="H937" s="210"/>
      <c r="I937" s="210"/>
      <c r="J937" s="210"/>
      <c r="K937" s="17"/>
    </row>
    <row r="938" spans="1:11" ht="27.75" customHeight="1" x14ac:dyDescent="0.3">
      <c r="A938" s="208"/>
      <c r="B938" s="208"/>
      <c r="C938" s="371"/>
      <c r="D938" s="209"/>
      <c r="E938" s="209"/>
      <c r="F938" s="210"/>
      <c r="G938" s="210"/>
      <c r="H938" s="210"/>
      <c r="I938" s="210"/>
      <c r="J938" s="210"/>
      <c r="K938" s="17"/>
    </row>
    <row r="939" spans="1:11" ht="27.75" customHeight="1" x14ac:dyDescent="0.3">
      <c r="A939" s="208"/>
      <c r="B939" s="208"/>
      <c r="C939" s="371"/>
      <c r="D939" s="209"/>
      <c r="E939" s="209"/>
      <c r="F939" s="210"/>
      <c r="G939" s="210"/>
      <c r="H939" s="210"/>
      <c r="I939" s="210"/>
      <c r="J939" s="210"/>
      <c r="K939" s="17"/>
    </row>
    <row r="940" spans="1:11" ht="27.75" customHeight="1" x14ac:dyDescent="0.3">
      <c r="A940" s="208"/>
      <c r="B940" s="208"/>
      <c r="C940" s="371"/>
      <c r="D940" s="209"/>
      <c r="E940" s="209"/>
      <c r="F940" s="210"/>
      <c r="G940" s="210"/>
      <c r="H940" s="210"/>
      <c r="I940" s="210"/>
      <c r="J940" s="210"/>
      <c r="K940" s="17"/>
    </row>
    <row r="941" spans="1:11" ht="27.75" customHeight="1" x14ac:dyDescent="0.3">
      <c r="A941" s="208"/>
      <c r="B941" s="208"/>
      <c r="C941" s="371"/>
      <c r="D941" s="209"/>
      <c r="E941" s="209"/>
      <c r="F941" s="210"/>
      <c r="G941" s="210"/>
      <c r="H941" s="210"/>
      <c r="I941" s="210"/>
      <c r="J941" s="210"/>
      <c r="K941" s="17"/>
    </row>
    <row r="942" spans="1:11" ht="27.75" customHeight="1" x14ac:dyDescent="0.3">
      <c r="A942" s="208"/>
      <c r="B942" s="208"/>
      <c r="C942" s="371"/>
      <c r="D942" s="209"/>
      <c r="E942" s="209"/>
      <c r="F942" s="210"/>
      <c r="G942" s="210"/>
      <c r="H942" s="210"/>
      <c r="I942" s="210"/>
      <c r="J942" s="210"/>
      <c r="K942" s="17"/>
    </row>
    <row r="943" spans="1:11" ht="27.75" customHeight="1" x14ac:dyDescent="0.3">
      <c r="A943" s="208"/>
      <c r="B943" s="208"/>
      <c r="C943" s="371"/>
      <c r="D943" s="209"/>
      <c r="E943" s="209"/>
      <c r="F943" s="210"/>
      <c r="G943" s="210"/>
      <c r="H943" s="210"/>
      <c r="I943" s="210"/>
      <c r="J943" s="210"/>
      <c r="K943" s="17"/>
    </row>
    <row r="944" spans="1:11" ht="27.75" customHeight="1" x14ac:dyDescent="0.3">
      <c r="A944" s="208"/>
      <c r="B944" s="208"/>
      <c r="C944" s="371"/>
      <c r="D944" s="209"/>
      <c r="E944" s="209"/>
      <c r="F944" s="210"/>
      <c r="G944" s="210"/>
      <c r="H944" s="210"/>
      <c r="I944" s="210"/>
      <c r="J944" s="210"/>
      <c r="K944" s="17"/>
    </row>
    <row r="945" spans="1:11" ht="27.75" customHeight="1" x14ac:dyDescent="0.3">
      <c r="A945" s="208"/>
      <c r="B945" s="208"/>
      <c r="C945" s="371"/>
      <c r="D945" s="209"/>
      <c r="E945" s="209"/>
      <c r="F945" s="210"/>
      <c r="G945" s="210"/>
      <c r="H945" s="210"/>
      <c r="I945" s="210"/>
      <c r="J945" s="210"/>
      <c r="K945" s="17"/>
    </row>
    <row r="946" spans="1:11" ht="27.75" customHeight="1" x14ac:dyDescent="0.3">
      <c r="A946" s="208"/>
      <c r="B946" s="208"/>
      <c r="C946" s="371"/>
      <c r="D946" s="209"/>
      <c r="E946" s="209"/>
      <c r="F946" s="210"/>
      <c r="G946" s="210"/>
      <c r="H946" s="210"/>
      <c r="I946" s="210"/>
      <c r="J946" s="210"/>
      <c r="K946" s="17"/>
    </row>
    <row r="947" spans="1:11" ht="27.75" customHeight="1" x14ac:dyDescent="0.3">
      <c r="A947" s="208"/>
      <c r="B947" s="208"/>
      <c r="C947" s="371"/>
      <c r="D947" s="209"/>
      <c r="E947" s="209"/>
      <c r="F947" s="210"/>
      <c r="G947" s="210"/>
      <c r="H947" s="210"/>
      <c r="I947" s="210"/>
      <c r="J947" s="210"/>
      <c r="K947" s="17"/>
    </row>
    <row r="948" spans="1:11" ht="27.75" customHeight="1" x14ac:dyDescent="0.3">
      <c r="A948" s="208"/>
      <c r="B948" s="208"/>
      <c r="C948" s="371"/>
      <c r="D948" s="209"/>
      <c r="E948" s="209"/>
      <c r="F948" s="210"/>
      <c r="G948" s="210"/>
      <c r="H948" s="210"/>
      <c r="I948" s="210"/>
      <c r="J948" s="210"/>
      <c r="K948" s="17"/>
    </row>
    <row r="949" spans="1:11" ht="27.75" customHeight="1" x14ac:dyDescent="0.3">
      <c r="A949" s="208"/>
      <c r="B949" s="208"/>
      <c r="C949" s="371"/>
      <c r="D949" s="209"/>
      <c r="E949" s="209"/>
      <c r="F949" s="210"/>
      <c r="G949" s="210"/>
      <c r="H949" s="210"/>
      <c r="I949" s="210"/>
      <c r="J949" s="210"/>
      <c r="K949" s="17"/>
    </row>
    <row r="950" spans="1:11" ht="27.75" customHeight="1" x14ac:dyDescent="0.3">
      <c r="A950" s="208"/>
      <c r="B950" s="208"/>
      <c r="C950" s="371"/>
      <c r="D950" s="209"/>
      <c r="E950" s="209"/>
      <c r="F950" s="210"/>
      <c r="G950" s="210"/>
      <c r="H950" s="210"/>
      <c r="I950" s="210"/>
      <c r="J950" s="210"/>
      <c r="K950" s="17"/>
    </row>
    <row r="951" spans="1:11" ht="27.75" customHeight="1" x14ac:dyDescent="0.3">
      <c r="A951" s="208"/>
      <c r="B951" s="208"/>
      <c r="C951" s="371"/>
      <c r="D951" s="209"/>
      <c r="E951" s="209"/>
      <c r="F951" s="210"/>
      <c r="G951" s="210"/>
      <c r="H951" s="210"/>
      <c r="I951" s="210"/>
      <c r="J951" s="210"/>
      <c r="K951" s="17"/>
    </row>
    <row r="952" spans="1:11" ht="27.75" customHeight="1" x14ac:dyDescent="0.3">
      <c r="A952" s="208"/>
      <c r="B952" s="208"/>
      <c r="C952" s="371"/>
      <c r="D952" s="209"/>
      <c r="E952" s="209"/>
      <c r="F952" s="210"/>
      <c r="G952" s="210"/>
      <c r="H952" s="210"/>
      <c r="I952" s="210"/>
      <c r="J952" s="210"/>
      <c r="K952" s="17"/>
    </row>
    <row r="953" spans="1:11" ht="27.75" customHeight="1" x14ac:dyDescent="0.3">
      <c r="A953" s="208"/>
      <c r="B953" s="208"/>
      <c r="C953" s="371"/>
      <c r="D953" s="209"/>
      <c r="E953" s="209"/>
      <c r="F953" s="210"/>
      <c r="G953" s="210"/>
      <c r="H953" s="210"/>
      <c r="I953" s="210"/>
      <c r="J953" s="210"/>
      <c r="K953" s="17"/>
    </row>
    <row r="954" spans="1:11" ht="27.75" customHeight="1" x14ac:dyDescent="0.3">
      <c r="A954" s="208"/>
      <c r="B954" s="208"/>
      <c r="C954" s="371"/>
      <c r="D954" s="209"/>
      <c r="E954" s="209"/>
      <c r="F954" s="210"/>
      <c r="G954" s="210"/>
      <c r="H954" s="210"/>
      <c r="I954" s="210"/>
      <c r="J954" s="210"/>
      <c r="K954" s="17"/>
    </row>
    <row r="955" spans="1:11" ht="27.75" customHeight="1" x14ac:dyDescent="0.3">
      <c r="A955" s="208"/>
      <c r="B955" s="208"/>
      <c r="C955" s="371"/>
      <c r="D955" s="209"/>
      <c r="E955" s="209"/>
      <c r="F955" s="210"/>
      <c r="G955" s="210"/>
      <c r="H955" s="210"/>
      <c r="I955" s="210"/>
      <c r="J955" s="210"/>
      <c r="K955" s="17"/>
    </row>
    <row r="956" spans="1:11" ht="27.75" customHeight="1" x14ac:dyDescent="0.3">
      <c r="A956" s="208"/>
      <c r="B956" s="208"/>
      <c r="C956" s="371"/>
      <c r="D956" s="209"/>
      <c r="E956" s="209"/>
      <c r="F956" s="210"/>
      <c r="G956" s="210"/>
      <c r="H956" s="210"/>
      <c r="I956" s="210"/>
      <c r="J956" s="210"/>
      <c r="K956" s="17"/>
    </row>
    <row r="957" spans="1:11" ht="27.75" customHeight="1" x14ac:dyDescent="0.3">
      <c r="A957" s="208"/>
      <c r="B957" s="208"/>
      <c r="C957" s="371"/>
      <c r="D957" s="209"/>
      <c r="E957" s="209"/>
      <c r="F957" s="210"/>
      <c r="G957" s="210"/>
      <c r="H957" s="210"/>
      <c r="I957" s="210"/>
      <c r="J957" s="210"/>
      <c r="K957" s="17"/>
    </row>
    <row r="958" spans="1:11" ht="27.75" customHeight="1" x14ac:dyDescent="0.3">
      <c r="A958" s="208"/>
      <c r="B958" s="208"/>
      <c r="C958" s="371"/>
      <c r="D958" s="209"/>
      <c r="E958" s="209"/>
      <c r="F958" s="210"/>
      <c r="G958" s="210"/>
      <c r="H958" s="210"/>
      <c r="I958" s="210"/>
      <c r="J958" s="210"/>
      <c r="K958" s="17"/>
    </row>
    <row r="959" spans="1:11" ht="27.75" customHeight="1" x14ac:dyDescent="0.3">
      <c r="A959" s="208"/>
      <c r="B959" s="208"/>
      <c r="C959" s="371"/>
      <c r="D959" s="209"/>
      <c r="E959" s="209"/>
      <c r="F959" s="210"/>
      <c r="G959" s="210"/>
      <c r="H959" s="210"/>
      <c r="I959" s="210"/>
      <c r="J959" s="210"/>
      <c r="K959" s="17"/>
    </row>
    <row r="960" spans="1:11" ht="27.75" customHeight="1" x14ac:dyDescent="0.3">
      <c r="A960" s="208"/>
      <c r="B960" s="208"/>
      <c r="C960" s="371"/>
      <c r="D960" s="209"/>
      <c r="E960" s="209"/>
      <c r="F960" s="210"/>
      <c r="G960" s="210"/>
      <c r="H960" s="210"/>
      <c r="I960" s="210"/>
      <c r="J960" s="210"/>
      <c r="K960" s="17"/>
    </row>
    <row r="961" spans="1:11" ht="27.75" customHeight="1" x14ac:dyDescent="0.3">
      <c r="A961" s="208"/>
      <c r="B961" s="208"/>
      <c r="C961" s="371"/>
      <c r="D961" s="209"/>
      <c r="E961" s="209"/>
      <c r="F961" s="210"/>
      <c r="G961" s="210"/>
      <c r="H961" s="210"/>
      <c r="I961" s="210"/>
      <c r="J961" s="210"/>
      <c r="K961" s="17"/>
    </row>
    <row r="962" spans="1:11" ht="27.75" customHeight="1" x14ac:dyDescent="0.3">
      <c r="A962" s="208"/>
      <c r="B962" s="208"/>
      <c r="C962" s="371"/>
      <c r="D962" s="209"/>
      <c r="E962" s="209"/>
      <c r="F962" s="210"/>
      <c r="G962" s="210"/>
      <c r="H962" s="210"/>
      <c r="I962" s="210"/>
      <c r="J962" s="210"/>
      <c r="K962" s="17"/>
    </row>
    <row r="963" spans="1:11" ht="27.75" customHeight="1" x14ac:dyDescent="0.3">
      <c r="A963" s="208"/>
      <c r="B963" s="208"/>
      <c r="C963" s="371"/>
      <c r="D963" s="209"/>
      <c r="E963" s="209"/>
      <c r="F963" s="210"/>
      <c r="G963" s="210"/>
      <c r="H963" s="210"/>
      <c r="I963" s="210"/>
      <c r="J963" s="210"/>
      <c r="K963" s="17"/>
    </row>
    <row r="964" spans="1:11" ht="27.75" customHeight="1" x14ac:dyDescent="0.3">
      <c r="A964" s="208"/>
      <c r="B964" s="208"/>
      <c r="C964" s="371"/>
      <c r="D964" s="209"/>
      <c r="E964" s="209"/>
      <c r="F964" s="210"/>
      <c r="G964" s="210"/>
      <c r="H964" s="210"/>
      <c r="I964" s="210"/>
      <c r="J964" s="210"/>
      <c r="K964" s="17"/>
    </row>
    <row r="965" spans="1:11" ht="27.75" customHeight="1" x14ac:dyDescent="0.3">
      <c r="A965" s="208"/>
      <c r="B965" s="208"/>
      <c r="C965" s="371"/>
      <c r="D965" s="209"/>
      <c r="E965" s="209"/>
      <c r="F965" s="210"/>
      <c r="G965" s="210"/>
      <c r="H965" s="210"/>
      <c r="I965" s="210"/>
      <c r="J965" s="210"/>
      <c r="K965" s="17"/>
    </row>
    <row r="966" spans="1:11" ht="27.75" customHeight="1" x14ac:dyDescent="0.3">
      <c r="A966" s="208"/>
      <c r="B966" s="208"/>
      <c r="C966" s="371"/>
      <c r="D966" s="209"/>
      <c r="E966" s="209"/>
      <c r="F966" s="210"/>
      <c r="G966" s="210"/>
      <c r="H966" s="210"/>
      <c r="I966" s="210"/>
      <c r="J966" s="210"/>
      <c r="K966" s="17"/>
    </row>
    <row r="967" spans="1:11" ht="27.75" customHeight="1" x14ac:dyDescent="0.3">
      <c r="A967" s="208"/>
      <c r="B967" s="208"/>
      <c r="C967" s="371"/>
      <c r="D967" s="209"/>
      <c r="E967" s="209"/>
      <c r="F967" s="210"/>
      <c r="G967" s="210"/>
      <c r="H967" s="210"/>
      <c r="I967" s="210"/>
      <c r="J967" s="210"/>
      <c r="K967" s="17"/>
    </row>
    <row r="968" spans="1:11" ht="27.75" customHeight="1" x14ac:dyDescent="0.3">
      <c r="A968" s="208"/>
      <c r="B968" s="208"/>
      <c r="C968" s="371"/>
      <c r="D968" s="209"/>
      <c r="E968" s="209"/>
      <c r="F968" s="210"/>
      <c r="G968" s="210"/>
      <c r="H968" s="210"/>
      <c r="I968" s="210"/>
      <c r="J968" s="210"/>
      <c r="K968" s="17"/>
    </row>
    <row r="969" spans="1:11" ht="27.75" customHeight="1" x14ac:dyDescent="0.3">
      <c r="A969" s="208"/>
      <c r="B969" s="208"/>
      <c r="C969" s="371"/>
      <c r="D969" s="209"/>
      <c r="E969" s="209"/>
      <c r="F969" s="210"/>
      <c r="G969" s="210"/>
      <c r="H969" s="210"/>
      <c r="I969" s="210"/>
      <c r="J969" s="210"/>
      <c r="K969" s="17"/>
    </row>
    <row r="970" spans="1:11" ht="27.75" customHeight="1" x14ac:dyDescent="0.3">
      <c r="A970" s="208"/>
      <c r="B970" s="208"/>
      <c r="C970" s="371"/>
      <c r="D970" s="209"/>
      <c r="E970" s="209"/>
      <c r="F970" s="210"/>
      <c r="G970" s="210"/>
      <c r="H970" s="210"/>
      <c r="I970" s="210"/>
      <c r="J970" s="210"/>
      <c r="K970" s="17"/>
    </row>
    <row r="971" spans="1:11" ht="27.75" customHeight="1" x14ac:dyDescent="0.3">
      <c r="A971" s="208"/>
      <c r="B971" s="208"/>
      <c r="C971" s="371"/>
      <c r="D971" s="209"/>
      <c r="E971" s="209"/>
      <c r="F971" s="210"/>
      <c r="G971" s="210"/>
      <c r="H971" s="210"/>
      <c r="I971" s="210"/>
      <c r="J971" s="210"/>
      <c r="K971" s="17"/>
    </row>
    <row r="972" spans="1:11" ht="27.75" customHeight="1" x14ac:dyDescent="0.3">
      <c r="A972" s="208"/>
      <c r="B972" s="208"/>
      <c r="C972" s="371"/>
      <c r="D972" s="209"/>
      <c r="E972" s="209"/>
      <c r="F972" s="210"/>
      <c r="G972" s="210"/>
      <c r="H972" s="210"/>
      <c r="I972" s="210"/>
      <c r="J972" s="210"/>
      <c r="K972" s="17"/>
    </row>
    <row r="973" spans="1:11" ht="27.75" customHeight="1" x14ac:dyDescent="0.3">
      <c r="A973" s="208"/>
      <c r="B973" s="208"/>
      <c r="C973" s="371"/>
      <c r="D973" s="209"/>
      <c r="E973" s="209"/>
      <c r="F973" s="210"/>
      <c r="G973" s="210"/>
      <c r="H973" s="210"/>
      <c r="I973" s="210"/>
      <c r="J973" s="210"/>
      <c r="K973" s="17"/>
    </row>
    <row r="974" spans="1:11" ht="27.75" customHeight="1" x14ac:dyDescent="0.3">
      <c r="A974" s="208"/>
      <c r="B974" s="208"/>
      <c r="C974" s="371"/>
      <c r="D974" s="209"/>
      <c r="E974" s="209"/>
      <c r="F974" s="210"/>
      <c r="G974" s="210"/>
      <c r="H974" s="210"/>
      <c r="I974" s="210"/>
      <c r="J974" s="210"/>
      <c r="K974" s="17"/>
    </row>
    <row r="975" spans="1:11" ht="27.75" customHeight="1" x14ac:dyDescent="0.3">
      <c r="A975" s="208"/>
      <c r="B975" s="208"/>
      <c r="C975" s="371"/>
      <c r="D975" s="209"/>
      <c r="E975" s="209"/>
      <c r="F975" s="210"/>
      <c r="G975" s="210"/>
      <c r="H975" s="210"/>
      <c r="I975" s="210"/>
      <c r="J975" s="210"/>
      <c r="K975" s="17"/>
    </row>
    <row r="976" spans="1:11" ht="27.75" customHeight="1" x14ac:dyDescent="0.3">
      <c r="A976" s="208"/>
      <c r="B976" s="208"/>
      <c r="C976" s="371"/>
      <c r="D976" s="209"/>
      <c r="E976" s="209"/>
      <c r="F976" s="210"/>
      <c r="G976" s="210"/>
      <c r="H976" s="210"/>
      <c r="I976" s="210"/>
      <c r="J976" s="210"/>
      <c r="K976" s="17"/>
    </row>
    <row r="977" spans="1:11" ht="27.75" customHeight="1" x14ac:dyDescent="0.3">
      <c r="A977" s="208"/>
      <c r="B977" s="208"/>
      <c r="C977" s="371"/>
      <c r="D977" s="209"/>
      <c r="E977" s="209"/>
      <c r="F977" s="210"/>
      <c r="G977" s="210"/>
      <c r="H977" s="210"/>
      <c r="I977" s="210"/>
      <c r="J977" s="210"/>
      <c r="K977" s="17"/>
    </row>
    <row r="978" spans="1:11" ht="27.75" customHeight="1" x14ac:dyDescent="0.3">
      <c r="A978" s="208"/>
      <c r="B978" s="208"/>
      <c r="C978" s="371"/>
      <c r="D978" s="209"/>
      <c r="E978" s="209"/>
      <c r="F978" s="210"/>
      <c r="G978" s="210"/>
      <c r="H978" s="210"/>
      <c r="I978" s="210"/>
      <c r="J978" s="210"/>
      <c r="K978" s="17"/>
    </row>
    <row r="979" spans="1:11" ht="27.75" customHeight="1" x14ac:dyDescent="0.3">
      <c r="A979" s="208"/>
      <c r="B979" s="208"/>
      <c r="C979" s="371"/>
      <c r="D979" s="209"/>
      <c r="E979" s="209"/>
      <c r="F979" s="210"/>
      <c r="G979" s="210"/>
      <c r="H979" s="210"/>
      <c r="I979" s="210"/>
      <c r="J979" s="210"/>
      <c r="K979" s="17"/>
    </row>
    <row r="980" spans="1:11" ht="27.75" customHeight="1" x14ac:dyDescent="0.3">
      <c r="A980" s="208"/>
      <c r="B980" s="208"/>
      <c r="C980" s="371"/>
      <c r="D980" s="209"/>
      <c r="E980" s="209"/>
      <c r="F980" s="210"/>
      <c r="G980" s="210"/>
      <c r="H980" s="210"/>
      <c r="I980" s="210"/>
      <c r="J980" s="210"/>
      <c r="K980" s="17"/>
    </row>
    <row r="981" spans="1:11" ht="27.75" customHeight="1" x14ac:dyDescent="0.3">
      <c r="A981" s="208"/>
      <c r="B981" s="208"/>
      <c r="C981" s="371"/>
      <c r="D981" s="209"/>
      <c r="E981" s="209"/>
      <c r="F981" s="210"/>
      <c r="G981" s="210"/>
      <c r="H981" s="210"/>
      <c r="I981" s="210"/>
      <c r="J981" s="210"/>
      <c r="K981" s="17"/>
    </row>
    <row r="982" spans="1:11" ht="27.75" customHeight="1" x14ac:dyDescent="0.3">
      <c r="A982" s="208"/>
      <c r="B982" s="208"/>
      <c r="C982" s="371"/>
      <c r="D982" s="209"/>
      <c r="E982" s="209"/>
      <c r="F982" s="210"/>
      <c r="G982" s="210"/>
      <c r="H982" s="210"/>
      <c r="I982" s="210"/>
      <c r="J982" s="210"/>
      <c r="K982" s="17"/>
    </row>
    <row r="983" spans="1:11" ht="27.75" customHeight="1" x14ac:dyDescent="0.3">
      <c r="A983" s="208"/>
      <c r="B983" s="208"/>
      <c r="C983" s="371"/>
      <c r="D983" s="209"/>
      <c r="E983" s="209"/>
      <c r="F983" s="210"/>
      <c r="G983" s="210"/>
      <c r="H983" s="210"/>
      <c r="I983" s="210"/>
      <c r="J983" s="210"/>
      <c r="K983" s="17"/>
    </row>
    <row r="984" spans="1:11" ht="27.75" customHeight="1" x14ac:dyDescent="0.3">
      <c r="A984" s="208"/>
      <c r="B984" s="208"/>
      <c r="C984" s="371"/>
      <c r="D984" s="209"/>
      <c r="E984" s="209"/>
      <c r="F984" s="210"/>
      <c r="G984" s="210"/>
      <c r="H984" s="210"/>
      <c r="I984" s="210"/>
      <c r="J984" s="210"/>
      <c r="K984" s="17"/>
    </row>
    <row r="985" spans="1:11" ht="27.75" customHeight="1" x14ac:dyDescent="0.3">
      <c r="A985" s="208"/>
      <c r="B985" s="208"/>
      <c r="C985" s="371"/>
      <c r="D985" s="209"/>
      <c r="E985" s="209"/>
      <c r="F985" s="210"/>
      <c r="G985" s="210"/>
      <c r="H985" s="210"/>
      <c r="I985" s="210"/>
      <c r="J985" s="210"/>
      <c r="K985" s="17"/>
    </row>
    <row r="986" spans="1:11" ht="27.75" customHeight="1" x14ac:dyDescent="0.3">
      <c r="A986" s="208"/>
      <c r="B986" s="208"/>
      <c r="C986" s="371"/>
      <c r="D986" s="209"/>
      <c r="E986" s="209"/>
      <c r="F986" s="210"/>
      <c r="G986" s="210"/>
      <c r="H986" s="210"/>
      <c r="I986" s="210"/>
      <c r="J986" s="210"/>
      <c r="K986" s="17"/>
    </row>
    <row r="987" spans="1:11" ht="27.75" customHeight="1" x14ac:dyDescent="0.3">
      <c r="A987" s="208"/>
      <c r="B987" s="208"/>
      <c r="C987" s="371"/>
      <c r="D987" s="209"/>
      <c r="E987" s="209"/>
      <c r="F987" s="210"/>
      <c r="G987" s="210"/>
      <c r="H987" s="210"/>
      <c r="I987" s="210"/>
      <c r="J987" s="210"/>
      <c r="K987" s="17"/>
    </row>
    <row r="988" spans="1:11" ht="27.75" customHeight="1" x14ac:dyDescent="0.3">
      <c r="A988" s="208"/>
      <c r="B988" s="208"/>
      <c r="C988" s="371"/>
      <c r="D988" s="209"/>
      <c r="E988" s="209"/>
      <c r="F988" s="210"/>
      <c r="G988" s="210"/>
      <c r="H988" s="210"/>
      <c r="I988" s="210"/>
      <c r="J988" s="210"/>
      <c r="K988" s="17"/>
    </row>
    <row r="989" spans="1:11" ht="27.75" customHeight="1" x14ac:dyDescent="0.3">
      <c r="A989" s="208"/>
      <c r="B989" s="208"/>
      <c r="C989" s="371"/>
      <c r="D989" s="209"/>
      <c r="E989" s="209"/>
      <c r="F989" s="210"/>
      <c r="G989" s="210"/>
      <c r="H989" s="210"/>
      <c r="I989" s="210"/>
      <c r="J989" s="210"/>
      <c r="K989" s="17"/>
    </row>
    <row r="990" spans="1:11" ht="27.75" customHeight="1" x14ac:dyDescent="0.3">
      <c r="A990" s="208"/>
      <c r="B990" s="208"/>
      <c r="C990" s="371"/>
      <c r="D990" s="209"/>
      <c r="E990" s="209"/>
      <c r="F990" s="210"/>
      <c r="G990" s="210"/>
      <c r="H990" s="210"/>
      <c r="I990" s="210"/>
      <c r="J990" s="210"/>
      <c r="K990" s="17"/>
    </row>
    <row r="991" spans="1:11" ht="27.75" customHeight="1" x14ac:dyDescent="0.3">
      <c r="A991" s="208"/>
      <c r="B991" s="208"/>
      <c r="C991" s="371"/>
      <c r="D991" s="209"/>
      <c r="E991" s="209"/>
      <c r="F991" s="210"/>
      <c r="G991" s="210"/>
      <c r="H991" s="210"/>
      <c r="I991" s="210"/>
      <c r="J991" s="210"/>
      <c r="K991" s="17"/>
    </row>
    <row r="992" spans="1:11" ht="27.75" customHeight="1" x14ac:dyDescent="0.3">
      <c r="A992" s="208"/>
      <c r="B992" s="208"/>
      <c r="C992" s="371"/>
      <c r="D992" s="209"/>
      <c r="E992" s="209"/>
      <c r="F992" s="210"/>
      <c r="G992" s="210"/>
      <c r="H992" s="210"/>
      <c r="I992" s="210"/>
      <c r="J992" s="210"/>
      <c r="K992" s="17"/>
    </row>
    <row r="993" spans="1:11" ht="27.75" customHeight="1" x14ac:dyDescent="0.3">
      <c r="A993" s="208"/>
      <c r="B993" s="208"/>
      <c r="C993" s="371"/>
      <c r="D993" s="209"/>
      <c r="E993" s="209"/>
      <c r="F993" s="210"/>
      <c r="G993" s="210"/>
      <c r="H993" s="210"/>
      <c r="I993" s="210"/>
      <c r="J993" s="210"/>
      <c r="K993" s="17"/>
    </row>
    <row r="994" spans="1:11" ht="27.75" customHeight="1" x14ac:dyDescent="0.3">
      <c r="A994" s="208"/>
      <c r="B994" s="208"/>
      <c r="C994" s="371"/>
      <c r="D994" s="209"/>
      <c r="E994" s="209"/>
      <c r="F994" s="210"/>
      <c r="G994" s="210"/>
      <c r="H994" s="210"/>
      <c r="I994" s="210"/>
      <c r="J994" s="210"/>
      <c r="K994" s="17"/>
    </row>
    <row r="995" spans="1:11" ht="27.75" customHeight="1" x14ac:dyDescent="0.3">
      <c r="A995" s="208"/>
      <c r="B995" s="208"/>
      <c r="C995" s="371"/>
      <c r="D995" s="209"/>
      <c r="E995" s="209"/>
      <c r="F995" s="210"/>
      <c r="G995" s="210"/>
      <c r="H995" s="210"/>
      <c r="I995" s="210"/>
      <c r="J995" s="210"/>
      <c r="K995" s="17"/>
    </row>
    <row r="996" spans="1:11" ht="27.75" customHeight="1" x14ac:dyDescent="0.3">
      <c r="A996" s="208"/>
      <c r="B996" s="208"/>
      <c r="C996" s="371"/>
      <c r="D996" s="209"/>
      <c r="E996" s="209"/>
      <c r="F996" s="210"/>
      <c r="G996" s="210"/>
      <c r="H996" s="210"/>
      <c r="I996" s="210"/>
      <c r="J996" s="210"/>
      <c r="K996" s="17"/>
    </row>
    <row r="997" spans="1:11" ht="27.75" customHeight="1" x14ac:dyDescent="0.3">
      <c r="A997" s="208"/>
      <c r="B997" s="208"/>
      <c r="C997" s="371"/>
      <c r="D997" s="209"/>
      <c r="E997" s="209"/>
      <c r="F997" s="210"/>
      <c r="G997" s="210"/>
      <c r="H997" s="210"/>
      <c r="I997" s="210"/>
      <c r="J997" s="210"/>
      <c r="K997" s="17"/>
    </row>
    <row r="998" spans="1:11" ht="27.75" customHeight="1" x14ac:dyDescent="0.3">
      <c r="A998" s="208"/>
      <c r="B998" s="208"/>
      <c r="C998" s="371"/>
      <c r="D998" s="209"/>
      <c r="E998" s="209"/>
      <c r="F998" s="210"/>
      <c r="G998" s="210"/>
      <c r="H998" s="210"/>
      <c r="I998" s="210"/>
      <c r="J998" s="210"/>
      <c r="K998" s="17"/>
    </row>
    <row r="999" spans="1:11" ht="27.75" customHeight="1" x14ac:dyDescent="0.3">
      <c r="A999" s="208"/>
      <c r="B999" s="208"/>
      <c r="C999" s="371"/>
      <c r="D999" s="209"/>
      <c r="E999" s="209"/>
      <c r="F999" s="210"/>
      <c r="G999" s="210"/>
      <c r="H999" s="210"/>
      <c r="I999" s="210"/>
      <c r="J999" s="210"/>
      <c r="K999" s="17"/>
    </row>
    <row r="1000" spans="1:11" ht="27.75" customHeight="1" x14ac:dyDescent="0.3">
      <c r="A1000" s="208"/>
      <c r="B1000" s="208"/>
      <c r="C1000" s="371"/>
      <c r="D1000" s="209"/>
      <c r="E1000" s="209"/>
      <c r="F1000" s="210"/>
      <c r="G1000" s="210"/>
      <c r="H1000" s="210"/>
      <c r="I1000" s="210"/>
      <c r="J1000" s="210"/>
      <c r="K1000" s="17"/>
    </row>
    <row r="1001" spans="1:11" ht="27.75" customHeight="1" x14ac:dyDescent="0.3">
      <c r="A1001" s="208"/>
      <c r="B1001" s="208"/>
      <c r="C1001" s="371"/>
      <c r="D1001" s="209"/>
      <c r="E1001" s="209"/>
      <c r="F1001" s="210"/>
      <c r="G1001" s="210"/>
      <c r="H1001" s="210"/>
      <c r="I1001" s="210"/>
      <c r="J1001" s="210"/>
      <c r="K1001" s="17"/>
    </row>
    <row r="1002" spans="1:11" ht="27.75" customHeight="1" x14ac:dyDescent="0.3">
      <c r="A1002" s="208"/>
      <c r="B1002" s="208"/>
      <c r="C1002" s="371"/>
      <c r="D1002" s="209"/>
      <c r="E1002" s="209"/>
      <c r="F1002" s="210"/>
      <c r="G1002" s="210"/>
      <c r="H1002" s="210"/>
      <c r="I1002" s="210"/>
      <c r="J1002" s="210"/>
      <c r="K1002" s="17"/>
    </row>
    <row r="1003" spans="1:11" ht="27.75" customHeight="1" x14ac:dyDescent="0.3">
      <c r="A1003" s="208"/>
      <c r="B1003" s="208"/>
      <c r="C1003" s="371"/>
      <c r="D1003" s="209"/>
      <c r="E1003" s="209"/>
      <c r="F1003" s="210"/>
      <c r="G1003" s="210"/>
      <c r="H1003" s="210"/>
      <c r="I1003" s="210"/>
      <c r="J1003" s="210"/>
      <c r="K1003" s="17"/>
    </row>
    <row r="1004" spans="1:11" ht="27.75" customHeight="1" x14ac:dyDescent="0.3">
      <c r="A1004" s="208"/>
      <c r="B1004" s="208"/>
      <c r="C1004" s="371"/>
      <c r="D1004" s="209"/>
      <c r="E1004" s="209"/>
      <c r="F1004" s="210"/>
      <c r="G1004" s="210"/>
      <c r="H1004" s="210"/>
      <c r="I1004" s="210"/>
      <c r="J1004" s="210"/>
      <c r="K1004" s="17"/>
    </row>
    <row r="1005" spans="1:11" ht="27.75" customHeight="1" x14ac:dyDescent="0.3">
      <c r="A1005" s="208"/>
      <c r="B1005" s="208"/>
      <c r="C1005" s="371"/>
      <c r="D1005" s="209"/>
      <c r="E1005" s="209"/>
      <c r="F1005" s="210"/>
      <c r="G1005" s="210"/>
      <c r="H1005" s="210"/>
      <c r="I1005" s="210"/>
      <c r="J1005" s="210"/>
      <c r="K1005" s="17"/>
    </row>
    <row r="1006" spans="1:11" ht="27.75" customHeight="1" x14ac:dyDescent="0.3">
      <c r="A1006" s="208"/>
      <c r="B1006" s="208"/>
      <c r="C1006" s="371"/>
      <c r="D1006" s="209"/>
      <c r="E1006" s="209"/>
      <c r="F1006" s="210"/>
      <c r="G1006" s="210"/>
      <c r="H1006" s="210"/>
      <c r="I1006" s="210"/>
      <c r="J1006" s="210"/>
      <c r="K1006" s="17"/>
    </row>
    <row r="1007" spans="1:11" ht="27.75" customHeight="1" x14ac:dyDescent="0.3">
      <c r="A1007" s="208"/>
      <c r="B1007" s="208"/>
      <c r="C1007" s="371"/>
      <c r="D1007" s="209"/>
      <c r="E1007" s="209"/>
      <c r="F1007" s="210"/>
      <c r="G1007" s="210"/>
      <c r="H1007" s="210"/>
      <c r="I1007" s="210"/>
      <c r="J1007" s="210"/>
      <c r="K1007" s="17"/>
    </row>
    <row r="1008" spans="1:11" ht="27.75" customHeight="1" x14ac:dyDescent="0.3">
      <c r="A1008" s="208"/>
      <c r="B1008" s="208"/>
      <c r="C1008" s="371"/>
      <c r="D1008" s="209"/>
      <c r="E1008" s="209"/>
      <c r="F1008" s="210"/>
      <c r="G1008" s="210"/>
      <c r="H1008" s="210"/>
      <c r="I1008" s="210"/>
      <c r="J1008" s="210"/>
      <c r="K1008" s="17"/>
    </row>
    <row r="1009" spans="1:11" ht="27.75" customHeight="1" x14ac:dyDescent="0.3">
      <c r="A1009" s="208"/>
      <c r="B1009" s="208"/>
      <c r="C1009" s="371"/>
      <c r="D1009" s="209"/>
      <c r="E1009" s="209"/>
      <c r="F1009" s="210"/>
      <c r="G1009" s="210"/>
      <c r="H1009" s="210"/>
      <c r="I1009" s="210"/>
      <c r="J1009" s="210"/>
      <c r="K1009" s="17"/>
    </row>
    <row r="1010" spans="1:11" ht="27.75" customHeight="1" x14ac:dyDescent="0.3">
      <c r="A1010" s="208"/>
      <c r="B1010" s="208"/>
      <c r="C1010" s="371"/>
      <c r="D1010" s="209"/>
      <c r="E1010" s="209"/>
      <c r="F1010" s="210"/>
      <c r="G1010" s="210"/>
      <c r="H1010" s="210"/>
      <c r="I1010" s="210"/>
      <c r="J1010" s="210"/>
      <c r="K1010" s="17"/>
    </row>
    <row r="1011" spans="1:11" ht="27.75" customHeight="1" x14ac:dyDescent="0.3">
      <c r="A1011" s="208"/>
      <c r="B1011" s="208"/>
      <c r="C1011" s="371"/>
      <c r="D1011" s="209"/>
      <c r="E1011" s="209"/>
      <c r="F1011" s="210"/>
      <c r="G1011" s="210"/>
      <c r="H1011" s="210"/>
      <c r="I1011" s="210"/>
      <c r="J1011" s="210"/>
      <c r="K1011" s="17"/>
    </row>
    <row r="1012" spans="1:11" ht="27.75" customHeight="1" x14ac:dyDescent="0.3">
      <c r="A1012" s="208"/>
      <c r="B1012" s="208"/>
      <c r="C1012" s="371"/>
      <c r="D1012" s="209"/>
      <c r="E1012" s="209"/>
      <c r="F1012" s="210"/>
      <c r="G1012" s="210"/>
      <c r="H1012" s="210"/>
      <c r="I1012" s="210"/>
      <c r="J1012" s="210"/>
      <c r="K1012" s="17"/>
    </row>
  </sheetData>
  <sheetProtection sort="0"/>
  <mergeCells count="766">
    <mergeCell ref="K409:K424"/>
    <mergeCell ref="K425:K439"/>
    <mergeCell ref="K35:K50"/>
    <mergeCell ref="K51:K65"/>
    <mergeCell ref="K66:K81"/>
    <mergeCell ref="K82:K96"/>
    <mergeCell ref="K97:K112"/>
    <mergeCell ref="K113:K127"/>
    <mergeCell ref="K128:K143"/>
    <mergeCell ref="K144:K158"/>
    <mergeCell ref="K160:K175"/>
    <mergeCell ref="K222:K237"/>
    <mergeCell ref="K238:K252"/>
    <mergeCell ref="K253:K268"/>
    <mergeCell ref="K269:K283"/>
    <mergeCell ref="K284:K299"/>
    <mergeCell ref="K176:K190"/>
    <mergeCell ref="K191:K206"/>
    <mergeCell ref="K207:K221"/>
    <mergeCell ref="K300:K314"/>
    <mergeCell ref="K316:K331"/>
    <mergeCell ref="K332:K346"/>
    <mergeCell ref="K347:K362"/>
    <mergeCell ref="K363:K377"/>
    <mergeCell ref="L394:L408"/>
    <mergeCell ref="L363:L377"/>
    <mergeCell ref="L378:L393"/>
    <mergeCell ref="L347:L362"/>
    <mergeCell ref="L284:L299"/>
    <mergeCell ref="L191:L206"/>
    <mergeCell ref="L269:L283"/>
    <mergeCell ref="L253:L268"/>
    <mergeCell ref="L207:L221"/>
    <mergeCell ref="L300:L314"/>
    <mergeCell ref="L20:L34"/>
    <mergeCell ref="L35:L50"/>
    <mergeCell ref="L51:L65"/>
    <mergeCell ref="L66:L81"/>
    <mergeCell ref="L82:L96"/>
    <mergeCell ref="L97:L112"/>
    <mergeCell ref="L144:L158"/>
    <mergeCell ref="L160:L175"/>
    <mergeCell ref="L113:L127"/>
    <mergeCell ref="L128:L143"/>
    <mergeCell ref="L222:L237"/>
    <mergeCell ref="L238:L252"/>
    <mergeCell ref="B472:B502"/>
    <mergeCell ref="B503:B533"/>
    <mergeCell ref="B534:B564"/>
    <mergeCell ref="A315:L315"/>
    <mergeCell ref="K534:K549"/>
    <mergeCell ref="K550:K564"/>
    <mergeCell ref="K440:K455"/>
    <mergeCell ref="K456:K470"/>
    <mergeCell ref="K472:K487"/>
    <mergeCell ref="K488:K502"/>
    <mergeCell ref="K503:K518"/>
    <mergeCell ref="K519:K533"/>
    <mergeCell ref="L332:L346"/>
    <mergeCell ref="L316:L331"/>
    <mergeCell ref="L550:L564"/>
    <mergeCell ref="L488:L502"/>
    <mergeCell ref="L519:L533"/>
    <mergeCell ref="L472:L487"/>
    <mergeCell ref="K378:K393"/>
    <mergeCell ref="K394:K408"/>
    <mergeCell ref="L534:L549"/>
    <mergeCell ref="L409:L424"/>
    <mergeCell ref="L425:L439"/>
    <mergeCell ref="L503:L518"/>
    <mergeCell ref="A284:A314"/>
    <mergeCell ref="G285:J285"/>
    <mergeCell ref="G291:J291"/>
    <mergeCell ref="C284:C314"/>
    <mergeCell ref="D284:D314"/>
    <mergeCell ref="G284:J284"/>
    <mergeCell ref="E316:E346"/>
    <mergeCell ref="G340:J340"/>
    <mergeCell ref="G341:J341"/>
    <mergeCell ref="G343:J343"/>
    <mergeCell ref="G344:J344"/>
    <mergeCell ref="G345:J345"/>
    <mergeCell ref="G313:J313"/>
    <mergeCell ref="G314:J314"/>
    <mergeCell ref="G302:J302"/>
    <mergeCell ref="G303:J303"/>
    <mergeCell ref="G317:J317"/>
    <mergeCell ref="G323:J323"/>
    <mergeCell ref="G331:J331"/>
    <mergeCell ref="G332:J332"/>
    <mergeCell ref="B284:B314"/>
    <mergeCell ref="B316:B346"/>
    <mergeCell ref="G337:J337"/>
    <mergeCell ref="G413:J413"/>
    <mergeCell ref="G382:J382"/>
    <mergeCell ref="G351:J351"/>
    <mergeCell ref="G427:J427"/>
    <mergeCell ref="G346:J346"/>
    <mergeCell ref="A316:A346"/>
    <mergeCell ref="C316:C346"/>
    <mergeCell ref="D316:D346"/>
    <mergeCell ref="G316:J316"/>
    <mergeCell ref="B347:B377"/>
    <mergeCell ref="B378:B408"/>
    <mergeCell ref="B409:B439"/>
    <mergeCell ref="G106:J106"/>
    <mergeCell ref="G107:J107"/>
    <mergeCell ref="G43:J43"/>
    <mergeCell ref="G153:J153"/>
    <mergeCell ref="G143:J143"/>
    <mergeCell ref="G144:J144"/>
    <mergeCell ref="E472:E502"/>
    <mergeCell ref="E503:E533"/>
    <mergeCell ref="G486:J486"/>
    <mergeCell ref="G487:J487"/>
    <mergeCell ref="E284:E314"/>
    <mergeCell ref="G297:J297"/>
    <mergeCell ref="G298:J298"/>
    <mergeCell ref="G299:J299"/>
    <mergeCell ref="G432:J432"/>
    <mergeCell ref="G433:J433"/>
    <mergeCell ref="G478:J478"/>
    <mergeCell ref="G446:J446"/>
    <mergeCell ref="G415:J415"/>
    <mergeCell ref="G384:J384"/>
    <mergeCell ref="G353:J353"/>
    <mergeCell ref="G425:J425"/>
    <mergeCell ref="G426:J426"/>
    <mergeCell ref="G328:J328"/>
    <mergeCell ref="B66:B96"/>
    <mergeCell ref="B97:B127"/>
    <mergeCell ref="B128:B158"/>
    <mergeCell ref="B160:B190"/>
    <mergeCell ref="G164:J164"/>
    <mergeCell ref="G132:J132"/>
    <mergeCell ref="G101:J101"/>
    <mergeCell ref="G70:J70"/>
    <mergeCell ref="G183:J183"/>
    <mergeCell ref="G190:J190"/>
    <mergeCell ref="G110:J110"/>
    <mergeCell ref="G111:J111"/>
    <mergeCell ref="G126:J126"/>
    <mergeCell ref="G103:J103"/>
    <mergeCell ref="G108:J108"/>
    <mergeCell ref="G187:J187"/>
    <mergeCell ref="G188:J188"/>
    <mergeCell ref="G174:J174"/>
    <mergeCell ref="G175:J175"/>
    <mergeCell ref="G141:J141"/>
    <mergeCell ref="G158:J158"/>
    <mergeCell ref="G135:J135"/>
    <mergeCell ref="G151:J151"/>
    <mergeCell ref="G152:J152"/>
    <mergeCell ref="G77:J77"/>
    <mergeCell ref="G79:J79"/>
    <mergeCell ref="G348:J348"/>
    <mergeCell ref="G374:J374"/>
    <mergeCell ref="G244:J244"/>
    <mergeCell ref="G57:J57"/>
    <mergeCell ref="G58:J58"/>
    <mergeCell ref="G59:J59"/>
    <mergeCell ref="G60:J60"/>
    <mergeCell ref="G65:J65"/>
    <mergeCell ref="G80:J80"/>
    <mergeCell ref="G95:J95"/>
    <mergeCell ref="G149:J149"/>
    <mergeCell ref="G150:J150"/>
    <mergeCell ref="G105:J105"/>
    <mergeCell ref="G145:J145"/>
    <mergeCell ref="G146:J146"/>
    <mergeCell ref="G147:J147"/>
    <mergeCell ref="G184:J184"/>
    <mergeCell ref="G185:J185"/>
    <mergeCell ref="G166:J166"/>
    <mergeCell ref="G134:J134"/>
    <mergeCell ref="G181:J181"/>
    <mergeCell ref="G171:J171"/>
    <mergeCell ref="G64:J64"/>
    <mergeCell ref="G40:J40"/>
    <mergeCell ref="G56:J56"/>
    <mergeCell ref="G18:J18"/>
    <mergeCell ref="G9:J9"/>
    <mergeCell ref="G74:J74"/>
    <mergeCell ref="G75:J75"/>
    <mergeCell ref="G76:J76"/>
    <mergeCell ref="G72:J72"/>
    <mergeCell ref="G39:J39"/>
    <mergeCell ref="G41:J41"/>
    <mergeCell ref="F2:J2"/>
    <mergeCell ref="G23:J23"/>
    <mergeCell ref="G24:J24"/>
    <mergeCell ref="G30:J30"/>
    <mergeCell ref="G44:J44"/>
    <mergeCell ref="G45:J45"/>
    <mergeCell ref="G46:J46"/>
    <mergeCell ref="G48:J48"/>
    <mergeCell ref="G49:J49"/>
    <mergeCell ref="C4:C34"/>
    <mergeCell ref="D4:D34"/>
    <mergeCell ref="G31:J31"/>
    <mergeCell ref="G32:J32"/>
    <mergeCell ref="G5:J5"/>
    <mergeCell ref="G11:J11"/>
    <mergeCell ref="G12:J12"/>
    <mergeCell ref="G13:J13"/>
    <mergeCell ref="G14:J14"/>
    <mergeCell ref="G15:J15"/>
    <mergeCell ref="G34:J34"/>
    <mergeCell ref="G4:J4"/>
    <mergeCell ref="G19:J19"/>
    <mergeCell ref="G20:J20"/>
    <mergeCell ref="G21:J21"/>
    <mergeCell ref="G22:J22"/>
    <mergeCell ref="G33:J33"/>
    <mergeCell ref="G28:J28"/>
    <mergeCell ref="G29:J29"/>
    <mergeCell ref="G25:J25"/>
    <mergeCell ref="G26:J26"/>
    <mergeCell ref="G27:J27"/>
    <mergeCell ref="G17:J17"/>
    <mergeCell ref="A35:A65"/>
    <mergeCell ref="C35:C65"/>
    <mergeCell ref="D35:D65"/>
    <mergeCell ref="G35:J35"/>
    <mergeCell ref="G10:J10"/>
    <mergeCell ref="B4:B34"/>
    <mergeCell ref="B35:B65"/>
    <mergeCell ref="G8:J8"/>
    <mergeCell ref="G50:J50"/>
    <mergeCell ref="G51:J51"/>
    <mergeCell ref="G52:J52"/>
    <mergeCell ref="G53:J53"/>
    <mergeCell ref="G54:J54"/>
    <mergeCell ref="G55:J55"/>
    <mergeCell ref="G61:J61"/>
    <mergeCell ref="G62:J62"/>
    <mergeCell ref="G63:J63"/>
    <mergeCell ref="G47:J47"/>
    <mergeCell ref="G16:J16"/>
    <mergeCell ref="E4:E34"/>
    <mergeCell ref="E35:E65"/>
    <mergeCell ref="G36:J36"/>
    <mergeCell ref="G42:J42"/>
    <mergeCell ref="A4:A34"/>
    <mergeCell ref="A66:A96"/>
    <mergeCell ref="C66:C96"/>
    <mergeCell ref="D66:D96"/>
    <mergeCell ref="G66:J66"/>
    <mergeCell ref="G81:J81"/>
    <mergeCell ref="G82:J82"/>
    <mergeCell ref="G83:J83"/>
    <mergeCell ref="G84:J84"/>
    <mergeCell ref="G85:J85"/>
    <mergeCell ref="G86:J86"/>
    <mergeCell ref="G92:J92"/>
    <mergeCell ref="G93:J93"/>
    <mergeCell ref="G94:J94"/>
    <mergeCell ref="G96:J96"/>
    <mergeCell ref="E66:E96"/>
    <mergeCell ref="G88:J88"/>
    <mergeCell ref="G89:J89"/>
    <mergeCell ref="G90:J90"/>
    <mergeCell ref="G91:J91"/>
    <mergeCell ref="G71:J71"/>
    <mergeCell ref="G78:J78"/>
    <mergeCell ref="G87:J87"/>
    <mergeCell ref="G67:J67"/>
    <mergeCell ref="G73:J73"/>
    <mergeCell ref="A97:A127"/>
    <mergeCell ref="C97:C127"/>
    <mergeCell ref="D97:D127"/>
    <mergeCell ref="G97:J97"/>
    <mergeCell ref="G112:J112"/>
    <mergeCell ref="G113:J113"/>
    <mergeCell ref="G114:J114"/>
    <mergeCell ref="G115:J115"/>
    <mergeCell ref="G116:J116"/>
    <mergeCell ref="G117:J117"/>
    <mergeCell ref="G123:J123"/>
    <mergeCell ref="G124:J124"/>
    <mergeCell ref="G125:J125"/>
    <mergeCell ref="G118:J118"/>
    <mergeCell ref="G119:J119"/>
    <mergeCell ref="G120:J120"/>
    <mergeCell ref="G121:J121"/>
    <mergeCell ref="G122:J122"/>
    <mergeCell ref="G109:J109"/>
    <mergeCell ref="G127:J127"/>
    <mergeCell ref="E97:E127"/>
    <mergeCell ref="G102:J102"/>
    <mergeCell ref="G98:J98"/>
    <mergeCell ref="G104:J104"/>
    <mergeCell ref="G128:J128"/>
    <mergeCell ref="G140:J140"/>
    <mergeCell ref="G137:J137"/>
    <mergeCell ref="G138:J138"/>
    <mergeCell ref="G139:J139"/>
    <mergeCell ref="G212:J212"/>
    <mergeCell ref="G207:J207"/>
    <mergeCell ref="G208:J208"/>
    <mergeCell ref="G209:J209"/>
    <mergeCell ref="G210:J210"/>
    <mergeCell ref="G142:J142"/>
    <mergeCell ref="G165:J165"/>
    <mergeCell ref="G133:J133"/>
    <mergeCell ref="G173:J173"/>
    <mergeCell ref="G172:J172"/>
    <mergeCell ref="G167:J167"/>
    <mergeCell ref="G168:J168"/>
    <mergeCell ref="G169:J169"/>
    <mergeCell ref="G136:J136"/>
    <mergeCell ref="G156:J156"/>
    <mergeCell ref="D222:D252"/>
    <mergeCell ref="G222:J222"/>
    <mergeCell ref="G227:J227"/>
    <mergeCell ref="A128:A158"/>
    <mergeCell ref="C128:C158"/>
    <mergeCell ref="D128:D158"/>
    <mergeCell ref="G129:J129"/>
    <mergeCell ref="G170:J170"/>
    <mergeCell ref="G157:J157"/>
    <mergeCell ref="G176:J176"/>
    <mergeCell ref="G177:J177"/>
    <mergeCell ref="G178:J178"/>
    <mergeCell ref="A159:L159"/>
    <mergeCell ref="G148:J148"/>
    <mergeCell ref="G154:J154"/>
    <mergeCell ref="E128:E158"/>
    <mergeCell ref="G155:J155"/>
    <mergeCell ref="G218:J218"/>
    <mergeCell ref="G219:J219"/>
    <mergeCell ref="G220:J220"/>
    <mergeCell ref="G192:J192"/>
    <mergeCell ref="G198:J198"/>
    <mergeCell ref="G199:J199"/>
    <mergeCell ref="G200:J200"/>
    <mergeCell ref="G221:J221"/>
    <mergeCell ref="G205:J205"/>
    <mergeCell ref="G206:J206"/>
    <mergeCell ref="G182:J182"/>
    <mergeCell ref="G203:J203"/>
    <mergeCell ref="G204:J204"/>
    <mergeCell ref="G195:J195"/>
    <mergeCell ref="G197:J197"/>
    <mergeCell ref="G211:J211"/>
    <mergeCell ref="G201:J201"/>
    <mergeCell ref="G202:J202"/>
    <mergeCell ref="G216:J216"/>
    <mergeCell ref="G196:J196"/>
    <mergeCell ref="A160:A190"/>
    <mergeCell ref="C160:C190"/>
    <mergeCell ref="D160:D190"/>
    <mergeCell ref="G160:J160"/>
    <mergeCell ref="G161:J161"/>
    <mergeCell ref="E160:E190"/>
    <mergeCell ref="G180:J180"/>
    <mergeCell ref="G186:J186"/>
    <mergeCell ref="G179:J179"/>
    <mergeCell ref="G189:J189"/>
    <mergeCell ref="E191:E221"/>
    <mergeCell ref="E222:E252"/>
    <mergeCell ref="A191:A221"/>
    <mergeCell ref="C191:C221"/>
    <mergeCell ref="D191:D221"/>
    <mergeCell ref="G191:J191"/>
    <mergeCell ref="G213:J213"/>
    <mergeCell ref="G214:J214"/>
    <mergeCell ref="G215:J215"/>
    <mergeCell ref="B191:B221"/>
    <mergeCell ref="B222:B252"/>
    <mergeCell ref="G226:J226"/>
    <mergeCell ref="G228:J228"/>
    <mergeCell ref="G246:J246"/>
    <mergeCell ref="G247:J247"/>
    <mergeCell ref="G223:J223"/>
    <mergeCell ref="G229:J229"/>
    <mergeCell ref="G230:J230"/>
    <mergeCell ref="G231:J231"/>
    <mergeCell ref="G232:J232"/>
    <mergeCell ref="G233:J233"/>
    <mergeCell ref="G235:J235"/>
    <mergeCell ref="G236:J236"/>
    <mergeCell ref="G217:J217"/>
    <mergeCell ref="G275:J275"/>
    <mergeCell ref="G276:J276"/>
    <mergeCell ref="G277:J277"/>
    <mergeCell ref="G278:J278"/>
    <mergeCell ref="G258:J258"/>
    <mergeCell ref="G283:J283"/>
    <mergeCell ref="G271:J271"/>
    <mergeCell ref="G272:J272"/>
    <mergeCell ref="G273:J273"/>
    <mergeCell ref="G279:J279"/>
    <mergeCell ref="G280:J280"/>
    <mergeCell ref="G281:J281"/>
    <mergeCell ref="G282:J282"/>
    <mergeCell ref="G265:J265"/>
    <mergeCell ref="G274:J274"/>
    <mergeCell ref="G270:J270"/>
    <mergeCell ref="G263:J263"/>
    <mergeCell ref="G264:J264"/>
    <mergeCell ref="G266:J266"/>
    <mergeCell ref="G267:J267"/>
    <mergeCell ref="G268:J268"/>
    <mergeCell ref="G259:J259"/>
    <mergeCell ref="G237:J237"/>
    <mergeCell ref="G252:J252"/>
    <mergeCell ref="G261:J261"/>
    <mergeCell ref="G262:J262"/>
    <mergeCell ref="G234:J234"/>
    <mergeCell ref="G257:J257"/>
    <mergeCell ref="G238:J238"/>
    <mergeCell ref="G239:J239"/>
    <mergeCell ref="G240:J240"/>
    <mergeCell ref="G241:J241"/>
    <mergeCell ref="G242:J242"/>
    <mergeCell ref="G248:J248"/>
    <mergeCell ref="G249:J249"/>
    <mergeCell ref="G250:J250"/>
    <mergeCell ref="G251:J251"/>
    <mergeCell ref="G245:J245"/>
    <mergeCell ref="G243:J243"/>
    <mergeCell ref="G289:J289"/>
    <mergeCell ref="G290:J290"/>
    <mergeCell ref="G288:J288"/>
    <mergeCell ref="G292:J292"/>
    <mergeCell ref="G293:J293"/>
    <mergeCell ref="G295:J295"/>
    <mergeCell ref="G294:J294"/>
    <mergeCell ref="G300:J300"/>
    <mergeCell ref="G301:J301"/>
    <mergeCell ref="G304:J304"/>
    <mergeCell ref="G310:J310"/>
    <mergeCell ref="G311:J311"/>
    <mergeCell ref="G312:J312"/>
    <mergeCell ref="G296:J296"/>
    <mergeCell ref="G305:J305"/>
    <mergeCell ref="G306:J306"/>
    <mergeCell ref="G307:J307"/>
    <mergeCell ref="G308:J308"/>
    <mergeCell ref="G309:J309"/>
    <mergeCell ref="G342:J342"/>
    <mergeCell ref="G321:J321"/>
    <mergeCell ref="G322:J322"/>
    <mergeCell ref="G320:J320"/>
    <mergeCell ref="G338:J338"/>
    <mergeCell ref="G339:J339"/>
    <mergeCell ref="G386:J386"/>
    <mergeCell ref="G387:J387"/>
    <mergeCell ref="G388:J388"/>
    <mergeCell ref="G359:J359"/>
    <mergeCell ref="G368:J368"/>
    <mergeCell ref="G333:J333"/>
    <mergeCell ref="G334:J334"/>
    <mergeCell ref="G335:J335"/>
    <mergeCell ref="G336:J336"/>
    <mergeCell ref="G324:J324"/>
    <mergeCell ref="G325:J325"/>
    <mergeCell ref="G326:J326"/>
    <mergeCell ref="G327:J327"/>
    <mergeCell ref="G329:J329"/>
    <mergeCell ref="G330:J330"/>
    <mergeCell ref="G375:J375"/>
    <mergeCell ref="G376:J376"/>
    <mergeCell ref="G355:J355"/>
    <mergeCell ref="A347:A377"/>
    <mergeCell ref="C347:C377"/>
    <mergeCell ref="D347:D377"/>
    <mergeCell ref="G347:J347"/>
    <mergeCell ref="G361:J361"/>
    <mergeCell ref="G362:J362"/>
    <mergeCell ref="G363:J363"/>
    <mergeCell ref="G364:J364"/>
    <mergeCell ref="G365:J365"/>
    <mergeCell ref="G366:J366"/>
    <mergeCell ref="G367:J367"/>
    <mergeCell ref="G352:J352"/>
    <mergeCell ref="G369:J369"/>
    <mergeCell ref="G370:J370"/>
    <mergeCell ref="G371:J371"/>
    <mergeCell ref="G372:J372"/>
    <mergeCell ref="G377:J377"/>
    <mergeCell ref="E347:E377"/>
    <mergeCell ref="G356:J356"/>
    <mergeCell ref="G357:J357"/>
    <mergeCell ref="G358:J358"/>
    <mergeCell ref="G360:J360"/>
    <mergeCell ref="G373:J373"/>
    <mergeCell ref="G354:J354"/>
    <mergeCell ref="A378:A408"/>
    <mergeCell ref="C378:C408"/>
    <mergeCell ref="D378:D408"/>
    <mergeCell ref="G378:J378"/>
    <mergeCell ref="G392:J392"/>
    <mergeCell ref="G393:J393"/>
    <mergeCell ref="G394:J394"/>
    <mergeCell ref="G395:J395"/>
    <mergeCell ref="G396:J396"/>
    <mergeCell ref="G397:J397"/>
    <mergeCell ref="G398:J398"/>
    <mergeCell ref="G383:J383"/>
    <mergeCell ref="G390:J390"/>
    <mergeCell ref="G399:J399"/>
    <mergeCell ref="G400:J400"/>
    <mergeCell ref="G401:J401"/>
    <mergeCell ref="G402:J402"/>
    <mergeCell ref="G389:J389"/>
    <mergeCell ref="G391:J391"/>
    <mergeCell ref="G404:J404"/>
    <mergeCell ref="G405:J405"/>
    <mergeCell ref="G406:J406"/>
    <mergeCell ref="G407:J407"/>
    <mergeCell ref="G403:J403"/>
    <mergeCell ref="G408:J408"/>
    <mergeCell ref="G444:J444"/>
    <mergeCell ref="C440:C470"/>
    <mergeCell ref="D440:D470"/>
    <mergeCell ref="E378:E408"/>
    <mergeCell ref="G379:J379"/>
    <mergeCell ref="G385:J385"/>
    <mergeCell ref="G440:J440"/>
    <mergeCell ref="G454:J454"/>
    <mergeCell ref="G466:J466"/>
    <mergeCell ref="G430:J430"/>
    <mergeCell ref="G431:J431"/>
    <mergeCell ref="G439:J439"/>
    <mergeCell ref="E440:E470"/>
    <mergeCell ref="E409:E439"/>
    <mergeCell ref="G428:J428"/>
    <mergeCell ref="G429:J429"/>
    <mergeCell ref="G450:J450"/>
    <mergeCell ref="G451:J451"/>
    <mergeCell ref="G468:J468"/>
    <mergeCell ref="G469:J469"/>
    <mergeCell ref="G460:J460"/>
    <mergeCell ref="G414:J414"/>
    <mergeCell ref="G441:J441"/>
    <mergeCell ref="A409:A439"/>
    <mergeCell ref="C409:C439"/>
    <mergeCell ref="D409:D439"/>
    <mergeCell ref="G409:J409"/>
    <mergeCell ref="G423:J423"/>
    <mergeCell ref="G424:J424"/>
    <mergeCell ref="G434:J434"/>
    <mergeCell ref="G421:J421"/>
    <mergeCell ref="G410:J410"/>
    <mergeCell ref="G416:J416"/>
    <mergeCell ref="G417:J417"/>
    <mergeCell ref="G418:J418"/>
    <mergeCell ref="G419:J419"/>
    <mergeCell ref="G420:J420"/>
    <mergeCell ref="G422:J422"/>
    <mergeCell ref="G435:J435"/>
    <mergeCell ref="G436:J436"/>
    <mergeCell ref="A503:A533"/>
    <mergeCell ref="C503:C533"/>
    <mergeCell ref="D503:D533"/>
    <mergeCell ref="G503:J503"/>
    <mergeCell ref="G519:J519"/>
    <mergeCell ref="G520:J520"/>
    <mergeCell ref="G521:J521"/>
    <mergeCell ref="G522:J522"/>
    <mergeCell ref="G523:J523"/>
    <mergeCell ref="G529:J529"/>
    <mergeCell ref="G530:J530"/>
    <mergeCell ref="G531:J531"/>
    <mergeCell ref="G532:J532"/>
    <mergeCell ref="G508:J508"/>
    <mergeCell ref="G515:J515"/>
    <mergeCell ref="G524:J524"/>
    <mergeCell ref="G533:J533"/>
    <mergeCell ref="G507:J507"/>
    <mergeCell ref="G504:J504"/>
    <mergeCell ref="G510:J510"/>
    <mergeCell ref="G511:J511"/>
    <mergeCell ref="G512:J512"/>
    <mergeCell ref="G513:J513"/>
    <mergeCell ref="G514:J514"/>
    <mergeCell ref="A472:A502"/>
    <mergeCell ref="C472:C502"/>
    <mergeCell ref="D472:D502"/>
    <mergeCell ref="G472:J472"/>
    <mergeCell ref="G473:J473"/>
    <mergeCell ref="G479:J479"/>
    <mergeCell ref="G480:J480"/>
    <mergeCell ref="G502:J502"/>
    <mergeCell ref="G509:J509"/>
    <mergeCell ref="G491:J491"/>
    <mergeCell ref="G492:J492"/>
    <mergeCell ref="G498:J498"/>
    <mergeCell ref="G499:J499"/>
    <mergeCell ref="G500:J500"/>
    <mergeCell ref="G501:J501"/>
    <mergeCell ref="G477:J477"/>
    <mergeCell ref="G481:J481"/>
    <mergeCell ref="G482:J482"/>
    <mergeCell ref="G488:J488"/>
    <mergeCell ref="G489:J489"/>
    <mergeCell ref="G490:J490"/>
    <mergeCell ref="G476:J476"/>
    <mergeCell ref="G483:J483"/>
    <mergeCell ref="G485:J485"/>
    <mergeCell ref="G516:J516"/>
    <mergeCell ref="G517:J517"/>
    <mergeCell ref="G518:J518"/>
    <mergeCell ref="G525:J525"/>
    <mergeCell ref="G526:J526"/>
    <mergeCell ref="G527:J527"/>
    <mergeCell ref="G528:J528"/>
    <mergeCell ref="G484:J484"/>
    <mergeCell ref="G493:J493"/>
    <mergeCell ref="G494:J494"/>
    <mergeCell ref="G495:J495"/>
    <mergeCell ref="G496:J496"/>
    <mergeCell ref="G497:J497"/>
    <mergeCell ref="A534:A564"/>
    <mergeCell ref="C534:C564"/>
    <mergeCell ref="D534:D564"/>
    <mergeCell ref="G534:J534"/>
    <mergeCell ref="A565:A595"/>
    <mergeCell ref="C565:C595"/>
    <mergeCell ref="D565:D595"/>
    <mergeCell ref="G565:J565"/>
    <mergeCell ref="G564:J564"/>
    <mergeCell ref="G595:J595"/>
    <mergeCell ref="B565:B595"/>
    <mergeCell ref="G569:J569"/>
    <mergeCell ref="G538:J538"/>
    <mergeCell ref="G571:J571"/>
    <mergeCell ref="G540:J540"/>
    <mergeCell ref="E534:E564"/>
    <mergeCell ref="E565:E595"/>
    <mergeCell ref="G535:J535"/>
    <mergeCell ref="G541:J541"/>
    <mergeCell ref="G566:J566"/>
    <mergeCell ref="G550:J550"/>
    <mergeCell ref="G551:J551"/>
    <mergeCell ref="G552:J552"/>
    <mergeCell ref="G553:J553"/>
    <mergeCell ref="G560:J560"/>
    <mergeCell ref="G561:J561"/>
    <mergeCell ref="G562:J562"/>
    <mergeCell ref="G563:J563"/>
    <mergeCell ref="G539:J539"/>
    <mergeCell ref="G546:J546"/>
    <mergeCell ref="G555:J555"/>
    <mergeCell ref="G580:J580"/>
    <mergeCell ref="G556:J556"/>
    <mergeCell ref="G557:J557"/>
    <mergeCell ref="G558:J558"/>
    <mergeCell ref="G559:J559"/>
    <mergeCell ref="G542:J542"/>
    <mergeCell ref="G543:J543"/>
    <mergeCell ref="G544:J544"/>
    <mergeCell ref="G545:J545"/>
    <mergeCell ref="G547:J547"/>
    <mergeCell ref="G548:J548"/>
    <mergeCell ref="G549:J549"/>
    <mergeCell ref="G554:J554"/>
    <mergeCell ref="G572:J572"/>
    <mergeCell ref="G573:J573"/>
    <mergeCell ref="G574:J574"/>
    <mergeCell ref="G575:J575"/>
    <mergeCell ref="A596:A626"/>
    <mergeCell ref="C596:C626"/>
    <mergeCell ref="D596:D626"/>
    <mergeCell ref="G596:J596"/>
    <mergeCell ref="G612:J612"/>
    <mergeCell ref="G613:J613"/>
    <mergeCell ref="G614:J614"/>
    <mergeCell ref="G615:J615"/>
    <mergeCell ref="G616:J616"/>
    <mergeCell ref="G622:J622"/>
    <mergeCell ref="G623:J623"/>
    <mergeCell ref="G624:J624"/>
    <mergeCell ref="G625:J625"/>
    <mergeCell ref="G601:J601"/>
    <mergeCell ref="G608:J608"/>
    <mergeCell ref="G617:J617"/>
    <mergeCell ref="G600:J600"/>
    <mergeCell ref="G603:J603"/>
    <mergeCell ref="G604:J604"/>
    <mergeCell ref="G618:J618"/>
    <mergeCell ref="G619:J619"/>
    <mergeCell ref="B596:B626"/>
    <mergeCell ref="G621:J621"/>
    <mergeCell ref="G626:J626"/>
    <mergeCell ref="L565:L580"/>
    <mergeCell ref="L581:L595"/>
    <mergeCell ref="L612:L626"/>
    <mergeCell ref="K612:K626"/>
    <mergeCell ref="L596:L611"/>
    <mergeCell ref="K596:K611"/>
    <mergeCell ref="E596:E626"/>
    <mergeCell ref="G605:J605"/>
    <mergeCell ref="G606:J606"/>
    <mergeCell ref="G607:J607"/>
    <mergeCell ref="G609:J609"/>
    <mergeCell ref="G602:J602"/>
    <mergeCell ref="G620:J620"/>
    <mergeCell ref="G610:J610"/>
    <mergeCell ref="G611:J611"/>
    <mergeCell ref="G597:J597"/>
    <mergeCell ref="G594:J594"/>
    <mergeCell ref="G570:J570"/>
    <mergeCell ref="G577:J577"/>
    <mergeCell ref="G586:J586"/>
    <mergeCell ref="G587:J587"/>
    <mergeCell ref="G588:J588"/>
    <mergeCell ref="G589:J589"/>
    <mergeCell ref="G590:J590"/>
    <mergeCell ref="K565:K580"/>
    <mergeCell ref="K581:K595"/>
    <mergeCell ref="G585:J585"/>
    <mergeCell ref="G591:J591"/>
    <mergeCell ref="G576:J576"/>
    <mergeCell ref="G578:J578"/>
    <mergeCell ref="G579:J579"/>
    <mergeCell ref="G581:J581"/>
    <mergeCell ref="G582:J582"/>
    <mergeCell ref="G583:J583"/>
    <mergeCell ref="G584:J584"/>
    <mergeCell ref="G592:J592"/>
    <mergeCell ref="G593:J593"/>
    <mergeCell ref="A471:L471"/>
    <mergeCell ref="G445:J445"/>
    <mergeCell ref="G452:J452"/>
    <mergeCell ref="G461:J461"/>
    <mergeCell ref="G462:J462"/>
    <mergeCell ref="G463:J463"/>
    <mergeCell ref="G464:J464"/>
    <mergeCell ref="G455:J455"/>
    <mergeCell ref="G456:J456"/>
    <mergeCell ref="G457:J457"/>
    <mergeCell ref="G458:J458"/>
    <mergeCell ref="A440:A470"/>
    <mergeCell ref="G447:J447"/>
    <mergeCell ref="G448:J448"/>
    <mergeCell ref="G449:J449"/>
    <mergeCell ref="G470:J470"/>
    <mergeCell ref="G459:J459"/>
    <mergeCell ref="B440:B470"/>
    <mergeCell ref="A222:A252"/>
    <mergeCell ref="C222:C252"/>
    <mergeCell ref="G453:J453"/>
    <mergeCell ref="G465:J465"/>
    <mergeCell ref="G467:J467"/>
    <mergeCell ref="A3:L3"/>
    <mergeCell ref="A1:L1"/>
    <mergeCell ref="K4:K19"/>
    <mergeCell ref="L4:L19"/>
    <mergeCell ref="K20:K34"/>
    <mergeCell ref="L176:L190"/>
    <mergeCell ref="A253:A283"/>
    <mergeCell ref="C253:C283"/>
    <mergeCell ref="D253:D283"/>
    <mergeCell ref="G253:J253"/>
    <mergeCell ref="G269:J269"/>
    <mergeCell ref="E253:E283"/>
    <mergeCell ref="B253:B283"/>
    <mergeCell ref="G254:J254"/>
    <mergeCell ref="G260:J260"/>
    <mergeCell ref="L440:L455"/>
    <mergeCell ref="L456:L470"/>
    <mergeCell ref="G437:J437"/>
    <mergeCell ref="G438:J438"/>
  </mergeCells>
  <pageMargins left="0.17" right="0.17" top="0.74" bottom="0.17" header="0.3" footer="0.3"/>
  <pageSetup paperSize="9" scale="51" orientation="portrait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P1012"/>
  <sheetViews>
    <sheetView zoomScale="70" zoomScaleNormal="70" zoomScaleSheetLayoutView="80" workbookViewId="0">
      <pane ySplit="2" topLeftCell="A3" activePane="bottomLeft" state="frozen"/>
      <selection activeCell="K2" sqref="K2"/>
      <selection pane="bottomLeft" activeCell="A2" sqref="A2"/>
    </sheetView>
  </sheetViews>
  <sheetFormatPr defaultRowHeight="27.75" customHeight="1" x14ac:dyDescent="0.3"/>
  <cols>
    <col min="1" max="2" width="4.7109375" style="29" customWidth="1"/>
    <col min="3" max="3" width="21.7109375" style="373" customWidth="1"/>
    <col min="4" max="4" width="71.7109375" style="16" customWidth="1"/>
    <col min="5" max="5" width="30.7109375" style="16" customWidth="1"/>
    <col min="6" max="6" width="32.7109375" style="201" customWidth="1"/>
    <col min="7" max="10" width="8.28515625" style="202" customWidth="1"/>
    <col min="11" max="11" width="11" style="202" customWidth="1"/>
    <col min="12" max="12" width="13.7109375" style="352" customWidth="1"/>
    <col min="13" max="13" width="14.42578125" style="352" customWidth="1"/>
    <col min="14" max="14" width="13.5703125" style="330" customWidth="1"/>
    <col min="15" max="15" width="13.7109375" style="330" customWidth="1"/>
    <col min="16" max="16" width="16.5703125" style="330" customWidth="1"/>
  </cols>
  <sheetData>
    <row r="1" spans="1:16" s="4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 s="495"/>
      <c r="N1" s="495"/>
      <c r="O1" s="495"/>
      <c r="P1" s="495"/>
    </row>
    <row r="2" spans="1:16" s="28" customFormat="1" ht="60" customHeight="1" x14ac:dyDescent="0.25">
      <c r="A2" s="420" t="s">
        <v>73</v>
      </c>
      <c r="B2" s="406" t="s">
        <v>1191</v>
      </c>
      <c r="C2" s="420" t="s">
        <v>74</v>
      </c>
      <c r="D2" s="420" t="s">
        <v>1022</v>
      </c>
      <c r="E2" s="420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20" t="s">
        <v>1386</v>
      </c>
      <c r="M2" s="405" t="s">
        <v>1387</v>
      </c>
      <c r="N2" s="405" t="s">
        <v>1267</v>
      </c>
      <c r="O2" s="405" t="s">
        <v>1268</v>
      </c>
      <c r="P2" s="405" t="s">
        <v>1600</v>
      </c>
    </row>
    <row r="3" spans="1:16" ht="24.95" customHeight="1" x14ac:dyDescent="0.25">
      <c r="A3" s="519" t="s">
        <v>1670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  <c r="M3" s="519"/>
      <c r="N3" s="519"/>
      <c r="O3" s="519"/>
      <c r="P3" s="519"/>
    </row>
    <row r="4" spans="1:16" ht="15" customHeight="1" x14ac:dyDescent="0.25">
      <c r="A4" s="553">
        <v>1</v>
      </c>
      <c r="B4" s="552"/>
      <c r="C4" s="754" t="s">
        <v>1671</v>
      </c>
      <c r="D4" s="756"/>
      <c r="E4" s="759"/>
      <c r="F4" s="421" t="s">
        <v>81</v>
      </c>
      <c r="G4" s="761" t="s">
        <v>6</v>
      </c>
      <c r="H4" s="761"/>
      <c r="I4" s="761"/>
      <c r="J4" s="761"/>
      <c r="K4" s="713">
        <v>3</v>
      </c>
      <c r="L4" s="439">
        <v>21830</v>
      </c>
      <c r="M4" s="439">
        <f>P4-P4*40%</f>
        <v>26196</v>
      </c>
      <c r="N4" s="439">
        <f>P4-P4*30%</f>
        <v>30562</v>
      </c>
      <c r="O4" s="439">
        <f>P4-P4*10%</f>
        <v>39294</v>
      </c>
      <c r="P4" s="439">
        <f>L4*2</f>
        <v>43660</v>
      </c>
    </row>
    <row r="5" spans="1:16" ht="15" customHeight="1" x14ac:dyDescent="0.25">
      <c r="A5" s="549"/>
      <c r="B5" s="552"/>
      <c r="C5" s="755"/>
      <c r="D5" s="757"/>
      <c r="E5" s="760"/>
      <c r="F5" s="295" t="s">
        <v>80</v>
      </c>
      <c r="G5" s="753">
        <v>20</v>
      </c>
      <c r="H5" s="753"/>
      <c r="I5" s="753"/>
      <c r="J5" s="753"/>
      <c r="K5" s="583"/>
      <c r="L5" s="602"/>
      <c r="M5" s="602"/>
      <c r="N5" s="602"/>
      <c r="O5" s="602"/>
      <c r="P5" s="602"/>
    </row>
    <row r="6" spans="1:16" ht="15" customHeight="1" x14ac:dyDescent="0.25">
      <c r="A6" s="549"/>
      <c r="B6" s="552"/>
      <c r="C6" s="755"/>
      <c r="D6" s="757"/>
      <c r="E6" s="760"/>
      <c r="F6" s="295" t="s">
        <v>8</v>
      </c>
      <c r="G6" s="422">
        <v>3000</v>
      </c>
      <c r="H6" s="423">
        <v>4000</v>
      </c>
      <c r="I6" s="424">
        <v>5000</v>
      </c>
      <c r="J6" s="425">
        <v>6000</v>
      </c>
      <c r="K6" s="583"/>
      <c r="L6" s="602"/>
      <c r="M6" s="602"/>
      <c r="N6" s="602"/>
      <c r="O6" s="602"/>
      <c r="P6" s="602"/>
    </row>
    <row r="7" spans="1:16" ht="15" customHeight="1" x14ac:dyDescent="0.25">
      <c r="A7" s="549"/>
      <c r="B7" s="552"/>
      <c r="C7" s="755"/>
      <c r="D7" s="757"/>
      <c r="E7" s="760"/>
      <c r="F7" s="295" t="s">
        <v>817</v>
      </c>
      <c r="G7" s="422">
        <f>G5*88</f>
        <v>1760</v>
      </c>
      <c r="H7" s="423">
        <f>G5*99</f>
        <v>1980</v>
      </c>
      <c r="I7" s="424">
        <f>G5*110</f>
        <v>2200</v>
      </c>
      <c r="J7" s="425">
        <f>G5*114</f>
        <v>2280</v>
      </c>
      <c r="K7" s="583"/>
      <c r="L7" s="602"/>
      <c r="M7" s="602"/>
      <c r="N7" s="602"/>
      <c r="O7" s="602"/>
      <c r="P7" s="602"/>
    </row>
    <row r="8" spans="1:16" ht="15" customHeight="1" x14ac:dyDescent="0.25">
      <c r="A8" s="549"/>
      <c r="B8" s="552"/>
      <c r="C8" s="755"/>
      <c r="D8" s="757"/>
      <c r="E8" s="760"/>
      <c r="F8" s="295" t="s">
        <v>1269</v>
      </c>
      <c r="G8" s="619">
        <v>0.98</v>
      </c>
      <c r="H8" s="619"/>
      <c r="I8" s="619"/>
      <c r="J8" s="619"/>
      <c r="K8" s="583"/>
      <c r="L8" s="602"/>
      <c r="M8" s="602"/>
      <c r="N8" s="602"/>
      <c r="O8" s="602"/>
      <c r="P8" s="602"/>
    </row>
    <row r="9" spans="1:16" ht="15" customHeight="1" x14ac:dyDescent="0.25">
      <c r="A9" s="549"/>
      <c r="B9" s="552"/>
      <c r="C9" s="755"/>
      <c r="D9" s="757"/>
      <c r="E9" s="760"/>
      <c r="F9" s="294" t="s">
        <v>699</v>
      </c>
      <c r="G9" s="620" t="s">
        <v>700</v>
      </c>
      <c r="H9" s="620"/>
      <c r="I9" s="620"/>
      <c r="J9" s="620"/>
      <c r="K9" s="583"/>
      <c r="L9" s="602"/>
      <c r="M9" s="602"/>
      <c r="N9" s="602"/>
      <c r="O9" s="602"/>
      <c r="P9" s="602"/>
    </row>
    <row r="10" spans="1:16" ht="15" customHeight="1" x14ac:dyDescent="0.25">
      <c r="A10" s="549"/>
      <c r="B10" s="552"/>
      <c r="C10" s="755"/>
      <c r="D10" s="757"/>
      <c r="E10" s="760"/>
      <c r="F10" s="294" t="s">
        <v>1181</v>
      </c>
      <c r="G10" s="462" t="s">
        <v>1179</v>
      </c>
      <c r="H10" s="463"/>
      <c r="I10" s="463"/>
      <c r="J10" s="464"/>
      <c r="K10" s="583"/>
      <c r="L10" s="602"/>
      <c r="M10" s="602"/>
      <c r="N10" s="602"/>
      <c r="O10" s="602"/>
      <c r="P10" s="602"/>
    </row>
    <row r="11" spans="1:16" ht="15" customHeight="1" x14ac:dyDescent="0.25">
      <c r="A11" s="549"/>
      <c r="B11" s="552"/>
      <c r="C11" s="755"/>
      <c r="D11" s="757"/>
      <c r="E11" s="760"/>
      <c r="F11" s="295" t="s">
        <v>83</v>
      </c>
      <c r="G11" s="620">
        <v>65</v>
      </c>
      <c r="H11" s="620"/>
      <c r="I11" s="620"/>
      <c r="J11" s="620"/>
      <c r="K11" s="583"/>
      <c r="L11" s="602"/>
      <c r="M11" s="602"/>
      <c r="N11" s="602"/>
      <c r="O11" s="602"/>
      <c r="P11" s="602"/>
    </row>
    <row r="12" spans="1:16" ht="15" customHeight="1" x14ac:dyDescent="0.25">
      <c r="A12" s="549"/>
      <c r="B12" s="552"/>
      <c r="C12" s="755"/>
      <c r="D12" s="757"/>
      <c r="E12" s="760"/>
      <c r="F12" s="295" t="s">
        <v>396</v>
      </c>
      <c r="G12" s="620" t="s">
        <v>1184</v>
      </c>
      <c r="H12" s="620"/>
      <c r="I12" s="620"/>
      <c r="J12" s="620"/>
      <c r="K12" s="583"/>
      <c r="L12" s="602"/>
      <c r="M12" s="602"/>
      <c r="N12" s="602"/>
      <c r="O12" s="602"/>
      <c r="P12" s="602"/>
    </row>
    <row r="13" spans="1:16" ht="15" customHeight="1" x14ac:dyDescent="0.25">
      <c r="A13" s="549"/>
      <c r="B13" s="552"/>
      <c r="C13" s="755"/>
      <c r="D13" s="757"/>
      <c r="E13" s="760"/>
      <c r="F13" s="295" t="s">
        <v>1028</v>
      </c>
      <c r="G13" s="620" t="s">
        <v>1672</v>
      </c>
      <c r="H13" s="620"/>
      <c r="I13" s="620"/>
      <c r="J13" s="620"/>
      <c r="K13" s="583"/>
      <c r="L13" s="602"/>
      <c r="M13" s="602"/>
      <c r="N13" s="602"/>
      <c r="O13" s="602"/>
      <c r="P13" s="602"/>
    </row>
    <row r="14" spans="1:16" ht="15" customHeight="1" x14ac:dyDescent="0.25">
      <c r="A14" s="549"/>
      <c r="B14" s="552"/>
      <c r="C14" s="755"/>
      <c r="D14" s="757"/>
      <c r="E14" s="760"/>
      <c r="F14" s="295" t="s">
        <v>1038</v>
      </c>
      <c r="G14" s="620" t="s">
        <v>1673</v>
      </c>
      <c r="H14" s="620"/>
      <c r="I14" s="620"/>
      <c r="J14" s="620"/>
      <c r="K14" s="583"/>
      <c r="L14" s="602"/>
      <c r="M14" s="602"/>
      <c r="N14" s="602"/>
      <c r="O14" s="602"/>
      <c r="P14" s="602"/>
    </row>
    <row r="15" spans="1:16" ht="15" customHeight="1" x14ac:dyDescent="0.25">
      <c r="A15" s="549"/>
      <c r="B15" s="552"/>
      <c r="C15" s="755"/>
      <c r="D15" s="757"/>
      <c r="E15" s="760"/>
      <c r="F15" s="297" t="s">
        <v>379</v>
      </c>
      <c r="G15" s="620" t="s">
        <v>399</v>
      </c>
      <c r="H15" s="620"/>
      <c r="I15" s="620"/>
      <c r="J15" s="620"/>
      <c r="K15" s="583"/>
      <c r="L15" s="602"/>
      <c r="M15" s="602"/>
      <c r="N15" s="602"/>
      <c r="O15" s="602"/>
      <c r="P15" s="602"/>
    </row>
    <row r="16" spans="1:16" ht="15" customHeight="1" x14ac:dyDescent="0.25">
      <c r="A16" s="549"/>
      <c r="B16" s="552"/>
      <c r="C16" s="755"/>
      <c r="D16" s="757"/>
      <c r="E16" s="760"/>
      <c r="F16" s="294" t="s">
        <v>701</v>
      </c>
      <c r="G16" s="620">
        <v>100000</v>
      </c>
      <c r="H16" s="620"/>
      <c r="I16" s="620"/>
      <c r="J16" s="620"/>
      <c r="K16" s="583"/>
      <c r="L16" s="602"/>
      <c r="M16" s="602"/>
      <c r="N16" s="602"/>
      <c r="O16" s="602"/>
      <c r="P16" s="602"/>
    </row>
    <row r="17" spans="1:16" ht="15" customHeight="1" x14ac:dyDescent="0.25">
      <c r="A17" s="549"/>
      <c r="B17" s="552"/>
      <c r="C17" s="755"/>
      <c r="D17" s="757"/>
      <c r="E17" s="760"/>
      <c r="F17" s="297" t="s">
        <v>257</v>
      </c>
      <c r="G17" s="620" t="s">
        <v>1508</v>
      </c>
      <c r="H17" s="620"/>
      <c r="I17" s="620"/>
      <c r="J17" s="620"/>
      <c r="K17" s="583"/>
      <c r="L17" s="602"/>
      <c r="M17" s="602"/>
      <c r="N17" s="602"/>
      <c r="O17" s="602"/>
      <c r="P17" s="602"/>
    </row>
    <row r="18" spans="1:16" ht="15" customHeight="1" x14ac:dyDescent="0.25">
      <c r="A18" s="549"/>
      <c r="B18" s="552"/>
      <c r="C18" s="755"/>
      <c r="D18" s="757"/>
      <c r="E18" s="760"/>
      <c r="F18" s="297" t="s">
        <v>410</v>
      </c>
      <c r="G18" s="620" t="s">
        <v>411</v>
      </c>
      <c r="H18" s="620"/>
      <c r="I18" s="620"/>
      <c r="J18" s="620"/>
      <c r="K18" s="583"/>
      <c r="L18" s="602"/>
      <c r="M18" s="602"/>
      <c r="N18" s="602"/>
      <c r="O18" s="602"/>
      <c r="P18" s="602"/>
    </row>
    <row r="19" spans="1:16" ht="15" customHeight="1" x14ac:dyDescent="0.25">
      <c r="A19" s="549"/>
      <c r="B19" s="552"/>
      <c r="C19" s="755"/>
      <c r="D19" s="757"/>
      <c r="E19" s="760"/>
      <c r="F19" s="297" t="s">
        <v>412</v>
      </c>
      <c r="G19" s="620" t="s">
        <v>400</v>
      </c>
      <c r="H19" s="620"/>
      <c r="I19" s="620"/>
      <c r="J19" s="620"/>
      <c r="K19" s="583"/>
      <c r="L19" s="602"/>
      <c r="M19" s="602"/>
      <c r="N19" s="602"/>
      <c r="O19" s="602"/>
      <c r="P19" s="602"/>
    </row>
    <row r="20" spans="1:16" ht="15" customHeight="1" x14ac:dyDescent="0.25">
      <c r="A20" s="549"/>
      <c r="B20" s="552"/>
      <c r="C20" s="755"/>
      <c r="D20" s="757"/>
      <c r="E20" s="760"/>
      <c r="F20" s="297" t="s">
        <v>381</v>
      </c>
      <c r="G20" s="620" t="s">
        <v>1296</v>
      </c>
      <c r="H20" s="620"/>
      <c r="I20" s="620"/>
      <c r="J20" s="620"/>
      <c r="K20" s="584">
        <v>5</v>
      </c>
      <c r="L20" s="533">
        <f>L4*1.07</f>
        <v>23358.100000000002</v>
      </c>
      <c r="M20" s="533">
        <f t="shared" ref="M20:M35" si="0">P20-P20*40%</f>
        <v>28029.72</v>
      </c>
      <c r="N20" s="533">
        <f t="shared" ref="N20:N35" si="1">P20-P20*30%</f>
        <v>32701.340000000004</v>
      </c>
      <c r="O20" s="533">
        <f t="shared" ref="O20:O35" si="2">P20-P20*10%</f>
        <v>42044.58</v>
      </c>
      <c r="P20" s="533">
        <f t="shared" ref="P20:P35" si="3">L20*2</f>
        <v>46716.200000000004</v>
      </c>
    </row>
    <row r="21" spans="1:16" ht="15" customHeight="1" x14ac:dyDescent="0.25">
      <c r="A21" s="549"/>
      <c r="B21" s="552"/>
      <c r="C21" s="755"/>
      <c r="D21" s="757"/>
      <c r="E21" s="760"/>
      <c r="F21" s="297" t="s">
        <v>402</v>
      </c>
      <c r="G21" s="620" t="s">
        <v>1297</v>
      </c>
      <c r="H21" s="620"/>
      <c r="I21" s="620"/>
      <c r="J21" s="620"/>
      <c r="K21" s="585"/>
      <c r="L21" s="603"/>
      <c r="M21" s="603">
        <f t="shared" si="0"/>
        <v>0</v>
      </c>
      <c r="N21" s="603">
        <f t="shared" si="1"/>
        <v>0</v>
      </c>
      <c r="O21" s="603">
        <f t="shared" si="2"/>
        <v>0</v>
      </c>
      <c r="P21" s="603">
        <f t="shared" si="3"/>
        <v>0</v>
      </c>
    </row>
    <row r="22" spans="1:16" ht="15" customHeight="1" x14ac:dyDescent="0.25">
      <c r="A22" s="549"/>
      <c r="B22" s="552"/>
      <c r="C22" s="755"/>
      <c r="D22" s="757"/>
      <c r="E22" s="760"/>
      <c r="F22" s="297" t="s">
        <v>403</v>
      </c>
      <c r="G22" s="620" t="s">
        <v>404</v>
      </c>
      <c r="H22" s="620"/>
      <c r="I22" s="620"/>
      <c r="J22" s="620"/>
      <c r="K22" s="585"/>
      <c r="L22" s="603"/>
      <c r="M22" s="603">
        <f t="shared" si="0"/>
        <v>0</v>
      </c>
      <c r="N22" s="603">
        <f t="shared" si="1"/>
        <v>0</v>
      </c>
      <c r="O22" s="603">
        <f t="shared" si="2"/>
        <v>0</v>
      </c>
      <c r="P22" s="603">
        <f t="shared" si="3"/>
        <v>0</v>
      </c>
    </row>
    <row r="23" spans="1:16" ht="15" customHeight="1" x14ac:dyDescent="0.25">
      <c r="A23" s="549"/>
      <c r="B23" s="552"/>
      <c r="C23" s="755"/>
      <c r="D23" s="757"/>
      <c r="E23" s="760"/>
      <c r="F23" s="295" t="s">
        <v>358</v>
      </c>
      <c r="G23" s="620" t="s">
        <v>409</v>
      </c>
      <c r="H23" s="620"/>
      <c r="I23" s="620"/>
      <c r="J23" s="620"/>
      <c r="K23" s="585"/>
      <c r="L23" s="603"/>
      <c r="M23" s="603">
        <f t="shared" si="0"/>
        <v>0</v>
      </c>
      <c r="N23" s="603">
        <f t="shared" si="1"/>
        <v>0</v>
      </c>
      <c r="O23" s="603">
        <f t="shared" si="2"/>
        <v>0</v>
      </c>
      <c r="P23" s="603">
        <f t="shared" si="3"/>
        <v>0</v>
      </c>
    </row>
    <row r="24" spans="1:16" ht="15" customHeight="1" x14ac:dyDescent="0.25">
      <c r="A24" s="549"/>
      <c r="B24" s="552"/>
      <c r="C24" s="755"/>
      <c r="D24" s="757"/>
      <c r="E24" s="760"/>
      <c r="F24" s="297" t="s">
        <v>389</v>
      </c>
      <c r="G24" s="620" t="s">
        <v>390</v>
      </c>
      <c r="H24" s="620"/>
      <c r="I24" s="620"/>
      <c r="J24" s="620"/>
      <c r="K24" s="585"/>
      <c r="L24" s="603"/>
      <c r="M24" s="603">
        <f t="shared" si="0"/>
        <v>0</v>
      </c>
      <c r="N24" s="603">
        <f t="shared" si="1"/>
        <v>0</v>
      </c>
      <c r="O24" s="603">
        <f t="shared" si="2"/>
        <v>0</v>
      </c>
      <c r="P24" s="603">
        <f t="shared" si="3"/>
        <v>0</v>
      </c>
    </row>
    <row r="25" spans="1:16" ht="15" customHeight="1" x14ac:dyDescent="0.25">
      <c r="A25" s="549"/>
      <c r="B25" s="552"/>
      <c r="C25" s="755"/>
      <c r="D25" s="757"/>
      <c r="E25" s="760"/>
      <c r="F25" s="294" t="s">
        <v>704</v>
      </c>
      <c r="G25" s="620" t="s">
        <v>705</v>
      </c>
      <c r="H25" s="620"/>
      <c r="I25" s="620"/>
      <c r="J25" s="620"/>
      <c r="K25" s="585"/>
      <c r="L25" s="603"/>
      <c r="M25" s="603">
        <f t="shared" si="0"/>
        <v>0</v>
      </c>
      <c r="N25" s="603">
        <f t="shared" si="1"/>
        <v>0</v>
      </c>
      <c r="O25" s="603">
        <f t="shared" si="2"/>
        <v>0</v>
      </c>
      <c r="P25" s="603">
        <f t="shared" si="3"/>
        <v>0</v>
      </c>
    </row>
    <row r="26" spans="1:16" ht="15" customHeight="1" x14ac:dyDescent="0.25">
      <c r="A26" s="549"/>
      <c r="B26" s="552"/>
      <c r="C26" s="755"/>
      <c r="D26" s="757"/>
      <c r="E26" s="760"/>
      <c r="F26" s="294" t="s">
        <v>706</v>
      </c>
      <c r="G26" s="620" t="s">
        <v>390</v>
      </c>
      <c r="H26" s="620"/>
      <c r="I26" s="620"/>
      <c r="J26" s="620"/>
      <c r="K26" s="585"/>
      <c r="L26" s="603"/>
      <c r="M26" s="603">
        <f t="shared" si="0"/>
        <v>0</v>
      </c>
      <c r="N26" s="603">
        <f t="shared" si="1"/>
        <v>0</v>
      </c>
      <c r="O26" s="603">
        <f t="shared" si="2"/>
        <v>0</v>
      </c>
      <c r="P26" s="603">
        <f t="shared" si="3"/>
        <v>0</v>
      </c>
    </row>
    <row r="27" spans="1:16" ht="15" customHeight="1" x14ac:dyDescent="0.25">
      <c r="A27" s="549"/>
      <c r="B27" s="552"/>
      <c r="C27" s="755"/>
      <c r="D27" s="757"/>
      <c r="E27" s="760"/>
      <c r="F27" s="294" t="s">
        <v>1271</v>
      </c>
      <c r="G27" s="620" t="s">
        <v>390</v>
      </c>
      <c r="H27" s="620"/>
      <c r="I27" s="620"/>
      <c r="J27" s="620"/>
      <c r="K27" s="585"/>
      <c r="L27" s="603"/>
      <c r="M27" s="603">
        <f t="shared" si="0"/>
        <v>0</v>
      </c>
      <c r="N27" s="603">
        <f t="shared" si="1"/>
        <v>0</v>
      </c>
      <c r="O27" s="603">
        <f t="shared" si="2"/>
        <v>0</v>
      </c>
      <c r="P27" s="603">
        <f t="shared" si="3"/>
        <v>0</v>
      </c>
    </row>
    <row r="28" spans="1:16" ht="15" customHeight="1" x14ac:dyDescent="0.25">
      <c r="A28" s="549"/>
      <c r="B28" s="552"/>
      <c r="C28" s="755"/>
      <c r="D28" s="757"/>
      <c r="E28" s="760"/>
      <c r="F28" s="294" t="s">
        <v>707</v>
      </c>
      <c r="G28" s="620" t="s">
        <v>1270</v>
      </c>
      <c r="H28" s="620"/>
      <c r="I28" s="620"/>
      <c r="J28" s="620"/>
      <c r="K28" s="585"/>
      <c r="L28" s="603"/>
      <c r="M28" s="603">
        <f t="shared" si="0"/>
        <v>0</v>
      </c>
      <c r="N28" s="603">
        <f t="shared" si="1"/>
        <v>0</v>
      </c>
      <c r="O28" s="603">
        <f t="shared" si="2"/>
        <v>0</v>
      </c>
      <c r="P28" s="603">
        <f t="shared" si="3"/>
        <v>0</v>
      </c>
    </row>
    <row r="29" spans="1:16" ht="15" customHeight="1" x14ac:dyDescent="0.25">
      <c r="A29" s="549"/>
      <c r="B29" s="552"/>
      <c r="C29" s="755"/>
      <c r="D29" s="757"/>
      <c r="E29" s="760"/>
      <c r="F29" s="294" t="s">
        <v>708</v>
      </c>
      <c r="G29" s="620" t="s">
        <v>390</v>
      </c>
      <c r="H29" s="620"/>
      <c r="I29" s="620"/>
      <c r="J29" s="620"/>
      <c r="K29" s="585"/>
      <c r="L29" s="603"/>
      <c r="M29" s="603">
        <f t="shared" si="0"/>
        <v>0</v>
      </c>
      <c r="N29" s="603">
        <f t="shared" si="1"/>
        <v>0</v>
      </c>
      <c r="O29" s="603">
        <f t="shared" si="2"/>
        <v>0</v>
      </c>
      <c r="P29" s="603">
        <f t="shared" si="3"/>
        <v>0</v>
      </c>
    </row>
    <row r="30" spans="1:16" ht="15" customHeight="1" x14ac:dyDescent="0.25">
      <c r="A30" s="549"/>
      <c r="B30" s="552"/>
      <c r="C30" s="755"/>
      <c r="D30" s="757"/>
      <c r="E30" s="760"/>
      <c r="F30" s="297" t="s">
        <v>377</v>
      </c>
      <c r="G30" s="620" t="s">
        <v>387</v>
      </c>
      <c r="H30" s="620"/>
      <c r="I30" s="620"/>
      <c r="J30" s="620"/>
      <c r="K30" s="585"/>
      <c r="L30" s="603"/>
      <c r="M30" s="603">
        <f t="shared" si="0"/>
        <v>0</v>
      </c>
      <c r="N30" s="603">
        <f t="shared" si="1"/>
        <v>0</v>
      </c>
      <c r="O30" s="603">
        <f t="shared" si="2"/>
        <v>0</v>
      </c>
      <c r="P30" s="603">
        <f t="shared" si="3"/>
        <v>0</v>
      </c>
    </row>
    <row r="31" spans="1:16" ht="15.6" customHeight="1" x14ac:dyDescent="0.25">
      <c r="A31" s="549"/>
      <c r="B31" s="552"/>
      <c r="C31" s="755"/>
      <c r="D31" s="757"/>
      <c r="E31" s="760"/>
      <c r="F31" s="297" t="s">
        <v>562</v>
      </c>
      <c r="G31" s="620" t="s">
        <v>1024</v>
      </c>
      <c r="H31" s="620"/>
      <c r="I31" s="620"/>
      <c r="J31" s="620"/>
      <c r="K31" s="585"/>
      <c r="L31" s="603"/>
      <c r="M31" s="603">
        <f t="shared" si="0"/>
        <v>0</v>
      </c>
      <c r="N31" s="603">
        <f t="shared" si="1"/>
        <v>0</v>
      </c>
      <c r="O31" s="603">
        <f t="shared" si="2"/>
        <v>0</v>
      </c>
      <c r="P31" s="603">
        <f t="shared" si="3"/>
        <v>0</v>
      </c>
    </row>
    <row r="32" spans="1:16" ht="15.6" customHeight="1" x14ac:dyDescent="0.25">
      <c r="A32" s="549"/>
      <c r="B32" s="552"/>
      <c r="C32" s="755"/>
      <c r="D32" s="757"/>
      <c r="E32" s="760"/>
      <c r="F32" s="297" t="s">
        <v>570</v>
      </c>
      <c r="G32" s="620" t="s">
        <v>613</v>
      </c>
      <c r="H32" s="620"/>
      <c r="I32" s="620"/>
      <c r="J32" s="620"/>
      <c r="K32" s="585"/>
      <c r="L32" s="603"/>
      <c r="M32" s="603">
        <f t="shared" si="0"/>
        <v>0</v>
      </c>
      <c r="N32" s="603">
        <f t="shared" si="1"/>
        <v>0</v>
      </c>
      <c r="O32" s="603">
        <f t="shared" si="2"/>
        <v>0</v>
      </c>
      <c r="P32" s="603">
        <f t="shared" si="3"/>
        <v>0</v>
      </c>
    </row>
    <row r="33" spans="1:16" ht="15.6" customHeight="1" x14ac:dyDescent="0.25">
      <c r="A33" s="549"/>
      <c r="B33" s="552"/>
      <c r="C33" s="755"/>
      <c r="D33" s="757"/>
      <c r="E33" s="760"/>
      <c r="F33" s="298" t="s">
        <v>84</v>
      </c>
      <c r="G33" s="762">
        <v>3.5</v>
      </c>
      <c r="H33" s="762"/>
      <c r="I33" s="762"/>
      <c r="J33" s="762"/>
      <c r="K33" s="585"/>
      <c r="L33" s="603"/>
      <c r="M33" s="603">
        <f t="shared" si="0"/>
        <v>0</v>
      </c>
      <c r="N33" s="603">
        <f t="shared" si="1"/>
        <v>0</v>
      </c>
      <c r="O33" s="603">
        <f t="shared" si="2"/>
        <v>0</v>
      </c>
      <c r="P33" s="603">
        <f t="shared" si="3"/>
        <v>0</v>
      </c>
    </row>
    <row r="34" spans="1:16" ht="15" customHeight="1" x14ac:dyDescent="0.25">
      <c r="A34" s="549"/>
      <c r="B34" s="553"/>
      <c r="C34" s="755"/>
      <c r="D34" s="758"/>
      <c r="E34" s="760"/>
      <c r="F34" s="296" t="s">
        <v>1016</v>
      </c>
      <c r="G34" s="620">
        <v>5</v>
      </c>
      <c r="H34" s="620"/>
      <c r="I34" s="620"/>
      <c r="J34" s="620"/>
      <c r="K34" s="585"/>
      <c r="L34" s="603"/>
      <c r="M34" s="603">
        <f t="shared" si="0"/>
        <v>0</v>
      </c>
      <c r="N34" s="603">
        <f t="shared" si="1"/>
        <v>0</v>
      </c>
      <c r="O34" s="603">
        <f t="shared" si="2"/>
        <v>0</v>
      </c>
      <c r="P34" s="603">
        <f t="shared" si="3"/>
        <v>0</v>
      </c>
    </row>
    <row r="35" spans="1:16" ht="15" customHeight="1" x14ac:dyDescent="0.25">
      <c r="A35" s="549">
        <v>2</v>
      </c>
      <c r="B35" s="551"/>
      <c r="C35" s="755" t="s">
        <v>1674</v>
      </c>
      <c r="D35" s="756"/>
      <c r="E35" s="760"/>
      <c r="F35" s="295" t="s">
        <v>81</v>
      </c>
      <c r="G35" s="620" t="s">
        <v>6</v>
      </c>
      <c r="H35" s="620"/>
      <c r="I35" s="620"/>
      <c r="J35" s="620"/>
      <c r="K35" s="501">
        <v>3</v>
      </c>
      <c r="L35" s="716">
        <v>22130</v>
      </c>
      <c r="M35" s="716">
        <f t="shared" si="0"/>
        <v>26556</v>
      </c>
      <c r="N35" s="716">
        <f t="shared" si="1"/>
        <v>30982</v>
      </c>
      <c r="O35" s="716">
        <f t="shared" si="2"/>
        <v>39834</v>
      </c>
      <c r="P35" s="716">
        <f t="shared" si="3"/>
        <v>44260</v>
      </c>
    </row>
    <row r="36" spans="1:16" ht="15" customHeight="1" x14ac:dyDescent="0.25">
      <c r="A36" s="549"/>
      <c r="B36" s="552"/>
      <c r="C36" s="755"/>
      <c r="D36" s="757"/>
      <c r="E36" s="760"/>
      <c r="F36" s="295" t="s">
        <v>80</v>
      </c>
      <c r="G36" s="753">
        <v>30</v>
      </c>
      <c r="H36" s="753"/>
      <c r="I36" s="753"/>
      <c r="J36" s="753"/>
      <c r="K36" s="583"/>
      <c r="L36" s="602"/>
      <c r="M36" s="602"/>
      <c r="N36" s="602"/>
      <c r="O36" s="602"/>
      <c r="P36" s="602"/>
    </row>
    <row r="37" spans="1:16" ht="15" customHeight="1" x14ac:dyDescent="0.25">
      <c r="A37" s="549"/>
      <c r="B37" s="552"/>
      <c r="C37" s="755"/>
      <c r="D37" s="757"/>
      <c r="E37" s="760"/>
      <c r="F37" s="295" t="s">
        <v>8</v>
      </c>
      <c r="G37" s="422">
        <v>3000</v>
      </c>
      <c r="H37" s="423">
        <v>4000</v>
      </c>
      <c r="I37" s="424">
        <v>5000</v>
      </c>
      <c r="J37" s="425">
        <v>6000</v>
      </c>
      <c r="K37" s="583"/>
      <c r="L37" s="602"/>
      <c r="M37" s="602"/>
      <c r="N37" s="602"/>
      <c r="O37" s="602"/>
      <c r="P37" s="602"/>
    </row>
    <row r="38" spans="1:16" ht="15" customHeight="1" x14ac:dyDescent="0.25">
      <c r="A38" s="549"/>
      <c r="B38" s="552"/>
      <c r="C38" s="755"/>
      <c r="D38" s="757"/>
      <c r="E38" s="760"/>
      <c r="F38" s="295" t="s">
        <v>817</v>
      </c>
      <c r="G38" s="422">
        <f>G36*88</f>
        <v>2640</v>
      </c>
      <c r="H38" s="423">
        <f>G36*99</f>
        <v>2970</v>
      </c>
      <c r="I38" s="424">
        <f>G36*110</f>
        <v>3300</v>
      </c>
      <c r="J38" s="425">
        <f>G36*114</f>
        <v>3420</v>
      </c>
      <c r="K38" s="583"/>
      <c r="L38" s="602"/>
      <c r="M38" s="602"/>
      <c r="N38" s="602"/>
      <c r="O38" s="602"/>
      <c r="P38" s="602"/>
    </row>
    <row r="39" spans="1:16" ht="15" customHeight="1" x14ac:dyDescent="0.25">
      <c r="A39" s="549"/>
      <c r="B39" s="552"/>
      <c r="C39" s="755"/>
      <c r="D39" s="757"/>
      <c r="E39" s="760"/>
      <c r="F39" s="295" t="s">
        <v>1269</v>
      </c>
      <c r="G39" s="619">
        <v>0.98</v>
      </c>
      <c r="H39" s="619"/>
      <c r="I39" s="619"/>
      <c r="J39" s="619"/>
      <c r="K39" s="583"/>
      <c r="L39" s="602"/>
      <c r="M39" s="602"/>
      <c r="N39" s="602"/>
      <c r="O39" s="602"/>
      <c r="P39" s="602"/>
    </row>
    <row r="40" spans="1:16" ht="15" customHeight="1" x14ac:dyDescent="0.25">
      <c r="A40" s="549"/>
      <c r="B40" s="552"/>
      <c r="C40" s="755"/>
      <c r="D40" s="757"/>
      <c r="E40" s="760"/>
      <c r="F40" s="294" t="s">
        <v>699</v>
      </c>
      <c r="G40" s="620" t="s">
        <v>700</v>
      </c>
      <c r="H40" s="620"/>
      <c r="I40" s="620"/>
      <c r="J40" s="620"/>
      <c r="K40" s="583"/>
      <c r="L40" s="602"/>
      <c r="M40" s="602"/>
      <c r="N40" s="602"/>
      <c r="O40" s="602"/>
      <c r="P40" s="602"/>
    </row>
    <row r="41" spans="1:16" ht="15" customHeight="1" x14ac:dyDescent="0.25">
      <c r="A41" s="549"/>
      <c r="B41" s="552"/>
      <c r="C41" s="755"/>
      <c r="D41" s="757"/>
      <c r="E41" s="760"/>
      <c r="F41" s="294" t="s">
        <v>1181</v>
      </c>
      <c r="G41" s="462" t="s">
        <v>1179</v>
      </c>
      <c r="H41" s="463"/>
      <c r="I41" s="463"/>
      <c r="J41" s="464"/>
      <c r="K41" s="583"/>
      <c r="L41" s="602"/>
      <c r="M41" s="602"/>
      <c r="N41" s="602"/>
      <c r="O41" s="602"/>
      <c r="P41" s="602"/>
    </row>
    <row r="42" spans="1:16" ht="15" customHeight="1" x14ac:dyDescent="0.25">
      <c r="A42" s="549"/>
      <c r="B42" s="552"/>
      <c r="C42" s="755"/>
      <c r="D42" s="757"/>
      <c r="E42" s="760"/>
      <c r="F42" s="295" t="s">
        <v>83</v>
      </c>
      <c r="G42" s="620">
        <v>65</v>
      </c>
      <c r="H42" s="620"/>
      <c r="I42" s="620"/>
      <c r="J42" s="620"/>
      <c r="K42" s="583"/>
      <c r="L42" s="602"/>
      <c r="M42" s="602"/>
      <c r="N42" s="602"/>
      <c r="O42" s="602"/>
      <c r="P42" s="602"/>
    </row>
    <row r="43" spans="1:16" ht="15" customHeight="1" x14ac:dyDescent="0.25">
      <c r="A43" s="549"/>
      <c r="B43" s="552"/>
      <c r="C43" s="755"/>
      <c r="D43" s="757"/>
      <c r="E43" s="760"/>
      <c r="F43" s="295" t="s">
        <v>396</v>
      </c>
      <c r="G43" s="620" t="s">
        <v>1184</v>
      </c>
      <c r="H43" s="620"/>
      <c r="I43" s="620"/>
      <c r="J43" s="620"/>
      <c r="K43" s="583"/>
      <c r="L43" s="602"/>
      <c r="M43" s="602"/>
      <c r="N43" s="602"/>
      <c r="O43" s="602"/>
      <c r="P43" s="602"/>
    </row>
    <row r="44" spans="1:16" ht="15" customHeight="1" x14ac:dyDescent="0.25">
      <c r="A44" s="549"/>
      <c r="B44" s="552"/>
      <c r="C44" s="755"/>
      <c r="D44" s="757"/>
      <c r="E44" s="760"/>
      <c r="F44" s="295" t="s">
        <v>1028</v>
      </c>
      <c r="G44" s="620" t="s">
        <v>1672</v>
      </c>
      <c r="H44" s="620"/>
      <c r="I44" s="620"/>
      <c r="J44" s="620"/>
      <c r="K44" s="583"/>
      <c r="L44" s="602"/>
      <c r="M44" s="602"/>
      <c r="N44" s="602"/>
      <c r="O44" s="602"/>
      <c r="P44" s="602"/>
    </row>
    <row r="45" spans="1:16" ht="15" customHeight="1" x14ac:dyDescent="0.25">
      <c r="A45" s="549"/>
      <c r="B45" s="552"/>
      <c r="C45" s="755"/>
      <c r="D45" s="757"/>
      <c r="E45" s="760"/>
      <c r="F45" s="295" t="s">
        <v>1038</v>
      </c>
      <c r="G45" s="620" t="s">
        <v>1673</v>
      </c>
      <c r="H45" s="620"/>
      <c r="I45" s="620"/>
      <c r="J45" s="620"/>
      <c r="K45" s="583"/>
      <c r="L45" s="602"/>
      <c r="M45" s="602"/>
      <c r="N45" s="602"/>
      <c r="O45" s="602"/>
      <c r="P45" s="602"/>
    </row>
    <row r="46" spans="1:16" ht="15" customHeight="1" x14ac:dyDescent="0.25">
      <c r="A46" s="549"/>
      <c r="B46" s="552"/>
      <c r="C46" s="755"/>
      <c r="D46" s="757"/>
      <c r="E46" s="760"/>
      <c r="F46" s="297" t="s">
        <v>379</v>
      </c>
      <c r="G46" s="620" t="s">
        <v>399</v>
      </c>
      <c r="H46" s="620"/>
      <c r="I46" s="620"/>
      <c r="J46" s="620"/>
      <c r="K46" s="583"/>
      <c r="L46" s="602"/>
      <c r="M46" s="602"/>
      <c r="N46" s="602"/>
      <c r="O46" s="602"/>
      <c r="P46" s="602"/>
    </row>
    <row r="47" spans="1:16" ht="15" customHeight="1" x14ac:dyDescent="0.25">
      <c r="A47" s="549"/>
      <c r="B47" s="552"/>
      <c r="C47" s="755"/>
      <c r="D47" s="757"/>
      <c r="E47" s="760"/>
      <c r="F47" s="294" t="s">
        <v>701</v>
      </c>
      <c r="G47" s="620">
        <v>100000</v>
      </c>
      <c r="H47" s="620"/>
      <c r="I47" s="620"/>
      <c r="J47" s="620"/>
      <c r="K47" s="583"/>
      <c r="L47" s="602"/>
      <c r="M47" s="602"/>
      <c r="N47" s="602"/>
      <c r="O47" s="602"/>
      <c r="P47" s="602"/>
    </row>
    <row r="48" spans="1:16" ht="15" customHeight="1" x14ac:dyDescent="0.25">
      <c r="A48" s="549"/>
      <c r="B48" s="552"/>
      <c r="C48" s="755"/>
      <c r="D48" s="757"/>
      <c r="E48" s="760"/>
      <c r="F48" s="297" t="s">
        <v>257</v>
      </c>
      <c r="G48" s="620" t="s">
        <v>1508</v>
      </c>
      <c r="H48" s="620"/>
      <c r="I48" s="620"/>
      <c r="J48" s="620"/>
      <c r="K48" s="583"/>
      <c r="L48" s="602"/>
      <c r="M48" s="602"/>
      <c r="N48" s="602"/>
      <c r="O48" s="602"/>
      <c r="P48" s="602"/>
    </row>
    <row r="49" spans="1:16" ht="15" customHeight="1" x14ac:dyDescent="0.25">
      <c r="A49" s="549"/>
      <c r="B49" s="552"/>
      <c r="C49" s="755"/>
      <c r="D49" s="757"/>
      <c r="E49" s="760"/>
      <c r="F49" s="297" t="s">
        <v>410</v>
      </c>
      <c r="G49" s="620" t="s">
        <v>411</v>
      </c>
      <c r="H49" s="620"/>
      <c r="I49" s="620"/>
      <c r="J49" s="620"/>
      <c r="K49" s="583"/>
      <c r="L49" s="602"/>
      <c r="M49" s="602"/>
      <c r="N49" s="602"/>
      <c r="O49" s="602"/>
      <c r="P49" s="602"/>
    </row>
    <row r="50" spans="1:16" ht="15" customHeight="1" x14ac:dyDescent="0.25">
      <c r="A50" s="549"/>
      <c r="B50" s="552"/>
      <c r="C50" s="755"/>
      <c r="D50" s="757"/>
      <c r="E50" s="760"/>
      <c r="F50" s="297" t="s">
        <v>412</v>
      </c>
      <c r="G50" s="620" t="s">
        <v>400</v>
      </c>
      <c r="H50" s="620"/>
      <c r="I50" s="620"/>
      <c r="J50" s="620"/>
      <c r="K50" s="583"/>
      <c r="L50" s="602"/>
      <c r="M50" s="602"/>
      <c r="N50" s="602"/>
      <c r="O50" s="602"/>
      <c r="P50" s="602"/>
    </row>
    <row r="51" spans="1:16" ht="15" customHeight="1" x14ac:dyDescent="0.25">
      <c r="A51" s="549"/>
      <c r="B51" s="552"/>
      <c r="C51" s="755"/>
      <c r="D51" s="757"/>
      <c r="E51" s="760"/>
      <c r="F51" s="297" t="s">
        <v>381</v>
      </c>
      <c r="G51" s="620" t="s">
        <v>1296</v>
      </c>
      <c r="H51" s="620"/>
      <c r="I51" s="620"/>
      <c r="J51" s="620"/>
      <c r="K51" s="584">
        <v>5</v>
      </c>
      <c r="L51" s="533">
        <f>L35*1.07</f>
        <v>23679.100000000002</v>
      </c>
      <c r="M51" s="533">
        <f t="shared" ref="M51:M66" si="4">P51-P51*40%</f>
        <v>28414.920000000002</v>
      </c>
      <c r="N51" s="533">
        <f t="shared" ref="N51:N66" si="5">P51-P51*30%</f>
        <v>33150.740000000005</v>
      </c>
      <c r="O51" s="533">
        <f t="shared" ref="O51:O66" si="6">P51-P51*10%</f>
        <v>42622.380000000005</v>
      </c>
      <c r="P51" s="533">
        <f t="shared" ref="P51:P66" si="7">L51*2</f>
        <v>47358.200000000004</v>
      </c>
    </row>
    <row r="52" spans="1:16" ht="15" customHeight="1" x14ac:dyDescent="0.25">
      <c r="A52" s="549"/>
      <c r="B52" s="552"/>
      <c r="C52" s="755"/>
      <c r="D52" s="757"/>
      <c r="E52" s="760"/>
      <c r="F52" s="297" t="s">
        <v>402</v>
      </c>
      <c r="G52" s="620" t="s">
        <v>1297</v>
      </c>
      <c r="H52" s="620"/>
      <c r="I52" s="620"/>
      <c r="J52" s="620"/>
      <c r="K52" s="585"/>
      <c r="L52" s="603" t="e">
        <f>#REF!*1.07</f>
        <v>#REF!</v>
      </c>
      <c r="M52" s="603" t="e">
        <f t="shared" si="4"/>
        <v>#REF!</v>
      </c>
      <c r="N52" s="603" t="e">
        <f t="shared" si="5"/>
        <v>#REF!</v>
      </c>
      <c r="O52" s="603" t="e">
        <f t="shared" si="6"/>
        <v>#REF!</v>
      </c>
      <c r="P52" s="603" t="e">
        <f t="shared" si="7"/>
        <v>#REF!</v>
      </c>
    </row>
    <row r="53" spans="1:16" ht="15" customHeight="1" x14ac:dyDescent="0.25">
      <c r="A53" s="549"/>
      <c r="B53" s="552"/>
      <c r="C53" s="755"/>
      <c r="D53" s="757"/>
      <c r="E53" s="760"/>
      <c r="F53" s="297" t="s">
        <v>403</v>
      </c>
      <c r="G53" s="620" t="s">
        <v>404</v>
      </c>
      <c r="H53" s="620"/>
      <c r="I53" s="620"/>
      <c r="J53" s="620"/>
      <c r="K53" s="585"/>
      <c r="L53" s="603" t="e">
        <f>#REF!*1.07</f>
        <v>#REF!</v>
      </c>
      <c r="M53" s="603" t="e">
        <f t="shared" si="4"/>
        <v>#REF!</v>
      </c>
      <c r="N53" s="603" t="e">
        <f t="shared" si="5"/>
        <v>#REF!</v>
      </c>
      <c r="O53" s="603" t="e">
        <f t="shared" si="6"/>
        <v>#REF!</v>
      </c>
      <c r="P53" s="603" t="e">
        <f t="shared" si="7"/>
        <v>#REF!</v>
      </c>
    </row>
    <row r="54" spans="1:16" ht="15" customHeight="1" x14ac:dyDescent="0.25">
      <c r="A54" s="549"/>
      <c r="B54" s="552"/>
      <c r="C54" s="755"/>
      <c r="D54" s="757"/>
      <c r="E54" s="760"/>
      <c r="F54" s="295" t="s">
        <v>358</v>
      </c>
      <c r="G54" s="620" t="s">
        <v>409</v>
      </c>
      <c r="H54" s="620"/>
      <c r="I54" s="620"/>
      <c r="J54" s="620"/>
      <c r="K54" s="585"/>
      <c r="L54" s="603" t="e">
        <f>#REF!*1.07</f>
        <v>#REF!</v>
      </c>
      <c r="M54" s="603" t="e">
        <f t="shared" si="4"/>
        <v>#REF!</v>
      </c>
      <c r="N54" s="603" t="e">
        <f t="shared" si="5"/>
        <v>#REF!</v>
      </c>
      <c r="O54" s="603" t="e">
        <f t="shared" si="6"/>
        <v>#REF!</v>
      </c>
      <c r="P54" s="603" t="e">
        <f t="shared" si="7"/>
        <v>#REF!</v>
      </c>
    </row>
    <row r="55" spans="1:16" ht="15" customHeight="1" x14ac:dyDescent="0.25">
      <c r="A55" s="549"/>
      <c r="B55" s="552"/>
      <c r="C55" s="755"/>
      <c r="D55" s="757"/>
      <c r="E55" s="760"/>
      <c r="F55" s="297" t="s">
        <v>389</v>
      </c>
      <c r="G55" s="620" t="s">
        <v>390</v>
      </c>
      <c r="H55" s="620"/>
      <c r="I55" s="620"/>
      <c r="J55" s="620"/>
      <c r="K55" s="585"/>
      <c r="L55" s="603" t="e">
        <f>#REF!*1.07</f>
        <v>#REF!</v>
      </c>
      <c r="M55" s="603" t="e">
        <f t="shared" si="4"/>
        <v>#REF!</v>
      </c>
      <c r="N55" s="603" t="e">
        <f t="shared" si="5"/>
        <v>#REF!</v>
      </c>
      <c r="O55" s="603" t="e">
        <f t="shared" si="6"/>
        <v>#REF!</v>
      </c>
      <c r="P55" s="603" t="e">
        <f t="shared" si="7"/>
        <v>#REF!</v>
      </c>
    </row>
    <row r="56" spans="1:16" ht="15" customHeight="1" x14ac:dyDescent="0.25">
      <c r="A56" s="549"/>
      <c r="B56" s="552"/>
      <c r="C56" s="755"/>
      <c r="D56" s="757"/>
      <c r="E56" s="760"/>
      <c r="F56" s="294" t="s">
        <v>704</v>
      </c>
      <c r="G56" s="620" t="s">
        <v>705</v>
      </c>
      <c r="H56" s="620"/>
      <c r="I56" s="620"/>
      <c r="J56" s="620"/>
      <c r="K56" s="585"/>
      <c r="L56" s="603" t="e">
        <f>#REF!*1.07</f>
        <v>#REF!</v>
      </c>
      <c r="M56" s="603" t="e">
        <f t="shared" si="4"/>
        <v>#REF!</v>
      </c>
      <c r="N56" s="603" t="e">
        <f t="shared" si="5"/>
        <v>#REF!</v>
      </c>
      <c r="O56" s="603" t="e">
        <f t="shared" si="6"/>
        <v>#REF!</v>
      </c>
      <c r="P56" s="603" t="e">
        <f t="shared" si="7"/>
        <v>#REF!</v>
      </c>
    </row>
    <row r="57" spans="1:16" ht="15" customHeight="1" x14ac:dyDescent="0.25">
      <c r="A57" s="549"/>
      <c r="B57" s="552"/>
      <c r="C57" s="755"/>
      <c r="D57" s="757"/>
      <c r="E57" s="760"/>
      <c r="F57" s="294" t="s">
        <v>706</v>
      </c>
      <c r="G57" s="620" t="s">
        <v>390</v>
      </c>
      <c r="H57" s="620"/>
      <c r="I57" s="620"/>
      <c r="J57" s="620"/>
      <c r="K57" s="585"/>
      <c r="L57" s="603" t="e">
        <f>#REF!*1.07</f>
        <v>#REF!</v>
      </c>
      <c r="M57" s="603" t="e">
        <f t="shared" si="4"/>
        <v>#REF!</v>
      </c>
      <c r="N57" s="603" t="e">
        <f t="shared" si="5"/>
        <v>#REF!</v>
      </c>
      <c r="O57" s="603" t="e">
        <f t="shared" si="6"/>
        <v>#REF!</v>
      </c>
      <c r="P57" s="603" t="e">
        <f t="shared" si="7"/>
        <v>#REF!</v>
      </c>
    </row>
    <row r="58" spans="1:16" ht="15" customHeight="1" x14ac:dyDescent="0.25">
      <c r="A58" s="549"/>
      <c r="B58" s="552"/>
      <c r="C58" s="755"/>
      <c r="D58" s="757"/>
      <c r="E58" s="760"/>
      <c r="F58" s="294" t="s">
        <v>1271</v>
      </c>
      <c r="G58" s="620" t="s">
        <v>390</v>
      </c>
      <c r="H58" s="620"/>
      <c r="I58" s="620"/>
      <c r="J58" s="620"/>
      <c r="K58" s="585"/>
      <c r="L58" s="603" t="e">
        <f>#REF!*1.07</f>
        <v>#REF!</v>
      </c>
      <c r="M58" s="603" t="e">
        <f t="shared" si="4"/>
        <v>#REF!</v>
      </c>
      <c r="N58" s="603" t="e">
        <f t="shared" si="5"/>
        <v>#REF!</v>
      </c>
      <c r="O58" s="603" t="e">
        <f t="shared" si="6"/>
        <v>#REF!</v>
      </c>
      <c r="P58" s="603" t="e">
        <f t="shared" si="7"/>
        <v>#REF!</v>
      </c>
    </row>
    <row r="59" spans="1:16" ht="15" customHeight="1" x14ac:dyDescent="0.25">
      <c r="A59" s="549"/>
      <c r="B59" s="552"/>
      <c r="C59" s="755"/>
      <c r="D59" s="757"/>
      <c r="E59" s="760"/>
      <c r="F59" s="294" t="s">
        <v>707</v>
      </c>
      <c r="G59" s="620" t="s">
        <v>1270</v>
      </c>
      <c r="H59" s="620"/>
      <c r="I59" s="620"/>
      <c r="J59" s="620"/>
      <c r="K59" s="585"/>
      <c r="L59" s="603" t="e">
        <f>#REF!*1.07</f>
        <v>#REF!</v>
      </c>
      <c r="M59" s="603" t="e">
        <f t="shared" si="4"/>
        <v>#REF!</v>
      </c>
      <c r="N59" s="603" t="e">
        <f t="shared" si="5"/>
        <v>#REF!</v>
      </c>
      <c r="O59" s="603" t="e">
        <f t="shared" si="6"/>
        <v>#REF!</v>
      </c>
      <c r="P59" s="603" t="e">
        <f t="shared" si="7"/>
        <v>#REF!</v>
      </c>
    </row>
    <row r="60" spans="1:16" ht="15" customHeight="1" x14ac:dyDescent="0.25">
      <c r="A60" s="549"/>
      <c r="B60" s="552"/>
      <c r="C60" s="755"/>
      <c r="D60" s="757"/>
      <c r="E60" s="760"/>
      <c r="F60" s="294" t="s">
        <v>708</v>
      </c>
      <c r="G60" s="620" t="s">
        <v>390</v>
      </c>
      <c r="H60" s="620"/>
      <c r="I60" s="620"/>
      <c r="J60" s="620"/>
      <c r="K60" s="585"/>
      <c r="L60" s="603" t="e">
        <f>#REF!*1.07</f>
        <v>#REF!</v>
      </c>
      <c r="M60" s="603" t="e">
        <f t="shared" si="4"/>
        <v>#REF!</v>
      </c>
      <c r="N60" s="603" t="e">
        <f t="shared" si="5"/>
        <v>#REF!</v>
      </c>
      <c r="O60" s="603" t="e">
        <f t="shared" si="6"/>
        <v>#REF!</v>
      </c>
      <c r="P60" s="603" t="e">
        <f t="shared" si="7"/>
        <v>#REF!</v>
      </c>
    </row>
    <row r="61" spans="1:16" ht="15" customHeight="1" x14ac:dyDescent="0.25">
      <c r="A61" s="549"/>
      <c r="B61" s="552"/>
      <c r="C61" s="755"/>
      <c r="D61" s="757"/>
      <c r="E61" s="760"/>
      <c r="F61" s="297" t="s">
        <v>377</v>
      </c>
      <c r="G61" s="620" t="s">
        <v>387</v>
      </c>
      <c r="H61" s="620"/>
      <c r="I61" s="620"/>
      <c r="J61" s="620"/>
      <c r="K61" s="585"/>
      <c r="L61" s="603" t="e">
        <f>#REF!*1.07</f>
        <v>#REF!</v>
      </c>
      <c r="M61" s="603" t="e">
        <f t="shared" si="4"/>
        <v>#REF!</v>
      </c>
      <c r="N61" s="603" t="e">
        <f t="shared" si="5"/>
        <v>#REF!</v>
      </c>
      <c r="O61" s="603" t="e">
        <f t="shared" si="6"/>
        <v>#REF!</v>
      </c>
      <c r="P61" s="603" t="e">
        <f t="shared" si="7"/>
        <v>#REF!</v>
      </c>
    </row>
    <row r="62" spans="1:16" ht="15.6" customHeight="1" x14ac:dyDescent="0.25">
      <c r="A62" s="549"/>
      <c r="B62" s="552"/>
      <c r="C62" s="755"/>
      <c r="D62" s="757"/>
      <c r="E62" s="760"/>
      <c r="F62" s="297" t="s">
        <v>562</v>
      </c>
      <c r="G62" s="620" t="s">
        <v>1024</v>
      </c>
      <c r="H62" s="620"/>
      <c r="I62" s="620"/>
      <c r="J62" s="620"/>
      <c r="K62" s="585"/>
      <c r="L62" s="603" t="e">
        <f>#REF!*1.07</f>
        <v>#REF!</v>
      </c>
      <c r="M62" s="603" t="e">
        <f t="shared" si="4"/>
        <v>#REF!</v>
      </c>
      <c r="N62" s="603" t="e">
        <f t="shared" si="5"/>
        <v>#REF!</v>
      </c>
      <c r="O62" s="603" t="e">
        <f t="shared" si="6"/>
        <v>#REF!</v>
      </c>
      <c r="P62" s="603" t="e">
        <f t="shared" si="7"/>
        <v>#REF!</v>
      </c>
    </row>
    <row r="63" spans="1:16" ht="15.6" customHeight="1" x14ac:dyDescent="0.25">
      <c r="A63" s="549"/>
      <c r="B63" s="552"/>
      <c r="C63" s="755"/>
      <c r="D63" s="757"/>
      <c r="E63" s="760"/>
      <c r="F63" s="297" t="s">
        <v>570</v>
      </c>
      <c r="G63" s="620" t="s">
        <v>613</v>
      </c>
      <c r="H63" s="620"/>
      <c r="I63" s="620"/>
      <c r="J63" s="620"/>
      <c r="K63" s="585"/>
      <c r="L63" s="603" t="e">
        <f>#REF!*1.07</f>
        <v>#REF!</v>
      </c>
      <c r="M63" s="603" t="e">
        <f t="shared" si="4"/>
        <v>#REF!</v>
      </c>
      <c r="N63" s="603" t="e">
        <f t="shared" si="5"/>
        <v>#REF!</v>
      </c>
      <c r="O63" s="603" t="e">
        <f t="shared" si="6"/>
        <v>#REF!</v>
      </c>
      <c r="P63" s="603" t="e">
        <f t="shared" si="7"/>
        <v>#REF!</v>
      </c>
    </row>
    <row r="64" spans="1:16" ht="15.6" customHeight="1" x14ac:dyDescent="0.25">
      <c r="A64" s="549"/>
      <c r="B64" s="552"/>
      <c r="C64" s="755"/>
      <c r="D64" s="757"/>
      <c r="E64" s="760"/>
      <c r="F64" s="298" t="s">
        <v>84</v>
      </c>
      <c r="G64" s="762">
        <v>3.5</v>
      </c>
      <c r="H64" s="762"/>
      <c r="I64" s="762"/>
      <c r="J64" s="762"/>
      <c r="K64" s="585"/>
      <c r="L64" s="603" t="e">
        <f>#REF!*1.07</f>
        <v>#REF!</v>
      </c>
      <c r="M64" s="603" t="e">
        <f t="shared" si="4"/>
        <v>#REF!</v>
      </c>
      <c r="N64" s="603" t="e">
        <f t="shared" si="5"/>
        <v>#REF!</v>
      </c>
      <c r="O64" s="603" t="e">
        <f t="shared" si="6"/>
        <v>#REF!</v>
      </c>
      <c r="P64" s="603" t="e">
        <f t="shared" si="7"/>
        <v>#REF!</v>
      </c>
    </row>
    <row r="65" spans="1:16" ht="15" customHeight="1" x14ac:dyDescent="0.25">
      <c r="A65" s="549"/>
      <c r="B65" s="553"/>
      <c r="C65" s="755"/>
      <c r="D65" s="758"/>
      <c r="E65" s="760"/>
      <c r="F65" s="296" t="s">
        <v>1016</v>
      </c>
      <c r="G65" s="620">
        <v>5</v>
      </c>
      <c r="H65" s="620"/>
      <c r="I65" s="620"/>
      <c r="J65" s="620"/>
      <c r="K65" s="585"/>
      <c r="L65" s="603" t="e">
        <f>#REF!*1.07</f>
        <v>#REF!</v>
      </c>
      <c r="M65" s="603" t="e">
        <f t="shared" si="4"/>
        <v>#REF!</v>
      </c>
      <c r="N65" s="603" t="e">
        <f t="shared" si="5"/>
        <v>#REF!</v>
      </c>
      <c r="O65" s="603" t="e">
        <f t="shared" si="6"/>
        <v>#REF!</v>
      </c>
      <c r="P65" s="603" t="e">
        <f t="shared" si="7"/>
        <v>#REF!</v>
      </c>
    </row>
    <row r="66" spans="1:16" ht="15" customHeight="1" x14ac:dyDescent="0.25">
      <c r="A66" s="549">
        <v>3</v>
      </c>
      <c r="B66" s="551"/>
      <c r="C66" s="755" t="s">
        <v>1675</v>
      </c>
      <c r="D66" s="756"/>
      <c r="E66" s="760"/>
      <c r="F66" s="295" t="s">
        <v>81</v>
      </c>
      <c r="G66" s="620" t="s">
        <v>6</v>
      </c>
      <c r="H66" s="620"/>
      <c r="I66" s="620"/>
      <c r="J66" s="620"/>
      <c r="K66" s="501">
        <v>3</v>
      </c>
      <c r="L66" s="716">
        <v>22430</v>
      </c>
      <c r="M66" s="716">
        <f t="shared" si="4"/>
        <v>26916</v>
      </c>
      <c r="N66" s="716">
        <f t="shared" si="5"/>
        <v>31402</v>
      </c>
      <c r="O66" s="716">
        <f t="shared" si="6"/>
        <v>40374</v>
      </c>
      <c r="P66" s="716">
        <f t="shared" si="7"/>
        <v>44860</v>
      </c>
    </row>
    <row r="67" spans="1:16" ht="15" customHeight="1" x14ac:dyDescent="0.25">
      <c r="A67" s="549"/>
      <c r="B67" s="552"/>
      <c r="C67" s="755"/>
      <c r="D67" s="757"/>
      <c r="E67" s="760"/>
      <c r="F67" s="295" t="s">
        <v>80</v>
      </c>
      <c r="G67" s="753">
        <v>40</v>
      </c>
      <c r="H67" s="753"/>
      <c r="I67" s="753"/>
      <c r="J67" s="753"/>
      <c r="K67" s="583"/>
      <c r="L67" s="602"/>
      <c r="M67" s="602"/>
      <c r="N67" s="602"/>
      <c r="O67" s="602"/>
      <c r="P67" s="602"/>
    </row>
    <row r="68" spans="1:16" ht="15" customHeight="1" x14ac:dyDescent="0.25">
      <c r="A68" s="549"/>
      <c r="B68" s="552"/>
      <c r="C68" s="755"/>
      <c r="D68" s="757"/>
      <c r="E68" s="760"/>
      <c r="F68" s="295" t="s">
        <v>8</v>
      </c>
      <c r="G68" s="422">
        <v>3000</v>
      </c>
      <c r="H68" s="423">
        <v>4000</v>
      </c>
      <c r="I68" s="424">
        <v>5000</v>
      </c>
      <c r="J68" s="425">
        <v>6000</v>
      </c>
      <c r="K68" s="583"/>
      <c r="L68" s="602"/>
      <c r="M68" s="602"/>
      <c r="N68" s="602"/>
      <c r="O68" s="602"/>
      <c r="P68" s="602"/>
    </row>
    <row r="69" spans="1:16" ht="15" customHeight="1" x14ac:dyDescent="0.25">
      <c r="A69" s="549"/>
      <c r="B69" s="552"/>
      <c r="C69" s="755"/>
      <c r="D69" s="757"/>
      <c r="E69" s="760"/>
      <c r="F69" s="295" t="s">
        <v>817</v>
      </c>
      <c r="G69" s="422">
        <f>G67*88</f>
        <v>3520</v>
      </c>
      <c r="H69" s="423">
        <f>G67*99</f>
        <v>3960</v>
      </c>
      <c r="I69" s="424">
        <f>G67*110</f>
        <v>4400</v>
      </c>
      <c r="J69" s="425">
        <f>G67*114</f>
        <v>4560</v>
      </c>
      <c r="K69" s="583"/>
      <c r="L69" s="602"/>
      <c r="M69" s="602"/>
      <c r="N69" s="602"/>
      <c r="O69" s="602"/>
      <c r="P69" s="602"/>
    </row>
    <row r="70" spans="1:16" ht="15" customHeight="1" x14ac:dyDescent="0.25">
      <c r="A70" s="549"/>
      <c r="B70" s="552"/>
      <c r="C70" s="755"/>
      <c r="D70" s="757"/>
      <c r="E70" s="760"/>
      <c r="F70" s="295" t="s">
        <v>1269</v>
      </c>
      <c r="G70" s="619">
        <v>0.98</v>
      </c>
      <c r="H70" s="619"/>
      <c r="I70" s="619"/>
      <c r="J70" s="619"/>
      <c r="K70" s="583"/>
      <c r="L70" s="602"/>
      <c r="M70" s="602"/>
      <c r="N70" s="602"/>
      <c r="O70" s="602"/>
      <c r="P70" s="602"/>
    </row>
    <row r="71" spans="1:16" ht="15" customHeight="1" x14ac:dyDescent="0.25">
      <c r="A71" s="549"/>
      <c r="B71" s="552"/>
      <c r="C71" s="755"/>
      <c r="D71" s="757"/>
      <c r="E71" s="760"/>
      <c r="F71" s="294" t="s">
        <v>699</v>
      </c>
      <c r="G71" s="620" t="s">
        <v>700</v>
      </c>
      <c r="H71" s="620"/>
      <c r="I71" s="620"/>
      <c r="J71" s="620"/>
      <c r="K71" s="583"/>
      <c r="L71" s="602"/>
      <c r="M71" s="602"/>
      <c r="N71" s="602"/>
      <c r="O71" s="602"/>
      <c r="P71" s="602"/>
    </row>
    <row r="72" spans="1:16" ht="15" customHeight="1" x14ac:dyDescent="0.25">
      <c r="A72" s="549"/>
      <c r="B72" s="552"/>
      <c r="C72" s="755"/>
      <c r="D72" s="757"/>
      <c r="E72" s="760"/>
      <c r="F72" s="294" t="s">
        <v>1181</v>
      </c>
      <c r="G72" s="462" t="s">
        <v>1179</v>
      </c>
      <c r="H72" s="463"/>
      <c r="I72" s="463"/>
      <c r="J72" s="464"/>
      <c r="K72" s="583"/>
      <c r="L72" s="602"/>
      <c r="M72" s="602"/>
      <c r="N72" s="602"/>
      <c r="O72" s="602"/>
      <c r="P72" s="602"/>
    </row>
    <row r="73" spans="1:16" ht="15" customHeight="1" x14ac:dyDescent="0.25">
      <c r="A73" s="549"/>
      <c r="B73" s="552"/>
      <c r="C73" s="755"/>
      <c r="D73" s="757"/>
      <c r="E73" s="760"/>
      <c r="F73" s="295" t="s">
        <v>83</v>
      </c>
      <c r="G73" s="620">
        <v>65</v>
      </c>
      <c r="H73" s="620"/>
      <c r="I73" s="620"/>
      <c r="J73" s="620"/>
      <c r="K73" s="583"/>
      <c r="L73" s="602"/>
      <c r="M73" s="602"/>
      <c r="N73" s="602"/>
      <c r="O73" s="602"/>
      <c r="P73" s="602"/>
    </row>
    <row r="74" spans="1:16" ht="15" customHeight="1" x14ac:dyDescent="0.25">
      <c r="A74" s="549"/>
      <c r="B74" s="552"/>
      <c r="C74" s="755"/>
      <c r="D74" s="757"/>
      <c r="E74" s="760"/>
      <c r="F74" s="295" t="s">
        <v>396</v>
      </c>
      <c r="G74" s="620" t="s">
        <v>1184</v>
      </c>
      <c r="H74" s="620"/>
      <c r="I74" s="620"/>
      <c r="J74" s="620"/>
      <c r="K74" s="583"/>
      <c r="L74" s="602"/>
      <c r="M74" s="602"/>
      <c r="N74" s="602"/>
      <c r="O74" s="602"/>
      <c r="P74" s="602"/>
    </row>
    <row r="75" spans="1:16" ht="15" customHeight="1" x14ac:dyDescent="0.25">
      <c r="A75" s="549"/>
      <c r="B75" s="552"/>
      <c r="C75" s="755"/>
      <c r="D75" s="757"/>
      <c r="E75" s="760"/>
      <c r="F75" s="295" t="s">
        <v>1028</v>
      </c>
      <c r="G75" s="620" t="s">
        <v>1672</v>
      </c>
      <c r="H75" s="620"/>
      <c r="I75" s="620"/>
      <c r="J75" s="620"/>
      <c r="K75" s="583"/>
      <c r="L75" s="602"/>
      <c r="M75" s="602"/>
      <c r="N75" s="602"/>
      <c r="O75" s="602"/>
      <c r="P75" s="602"/>
    </row>
    <row r="76" spans="1:16" ht="15" customHeight="1" x14ac:dyDescent="0.25">
      <c r="A76" s="549"/>
      <c r="B76" s="552"/>
      <c r="C76" s="755"/>
      <c r="D76" s="757"/>
      <c r="E76" s="760"/>
      <c r="F76" s="295" t="s">
        <v>1038</v>
      </c>
      <c r="G76" s="620" t="s">
        <v>1673</v>
      </c>
      <c r="H76" s="620"/>
      <c r="I76" s="620"/>
      <c r="J76" s="620"/>
      <c r="K76" s="583"/>
      <c r="L76" s="602"/>
      <c r="M76" s="602"/>
      <c r="N76" s="602"/>
      <c r="O76" s="602"/>
      <c r="P76" s="602"/>
    </row>
    <row r="77" spans="1:16" ht="15" customHeight="1" x14ac:dyDescent="0.25">
      <c r="A77" s="549"/>
      <c r="B77" s="552"/>
      <c r="C77" s="755"/>
      <c r="D77" s="757"/>
      <c r="E77" s="760"/>
      <c r="F77" s="297" t="s">
        <v>379</v>
      </c>
      <c r="G77" s="620" t="s">
        <v>399</v>
      </c>
      <c r="H77" s="620"/>
      <c r="I77" s="620"/>
      <c r="J77" s="620"/>
      <c r="K77" s="583"/>
      <c r="L77" s="602"/>
      <c r="M77" s="602"/>
      <c r="N77" s="602"/>
      <c r="O77" s="602"/>
      <c r="P77" s="602"/>
    </row>
    <row r="78" spans="1:16" ht="15" customHeight="1" x14ac:dyDescent="0.25">
      <c r="A78" s="549"/>
      <c r="B78" s="552"/>
      <c r="C78" s="755"/>
      <c r="D78" s="757"/>
      <c r="E78" s="760"/>
      <c r="F78" s="294" t="s">
        <v>701</v>
      </c>
      <c r="G78" s="620">
        <v>100000</v>
      </c>
      <c r="H78" s="620"/>
      <c r="I78" s="620"/>
      <c r="J78" s="620"/>
      <c r="K78" s="583"/>
      <c r="L78" s="602"/>
      <c r="M78" s="602"/>
      <c r="N78" s="602"/>
      <c r="O78" s="602"/>
      <c r="P78" s="602"/>
    </row>
    <row r="79" spans="1:16" ht="15" customHeight="1" x14ac:dyDescent="0.25">
      <c r="A79" s="549"/>
      <c r="B79" s="552"/>
      <c r="C79" s="755"/>
      <c r="D79" s="757"/>
      <c r="E79" s="760"/>
      <c r="F79" s="297" t="s">
        <v>257</v>
      </c>
      <c r="G79" s="620" t="s">
        <v>1508</v>
      </c>
      <c r="H79" s="620"/>
      <c r="I79" s="620"/>
      <c r="J79" s="620"/>
      <c r="K79" s="583"/>
      <c r="L79" s="602"/>
      <c r="M79" s="602"/>
      <c r="N79" s="602"/>
      <c r="O79" s="602"/>
      <c r="P79" s="602"/>
    </row>
    <row r="80" spans="1:16" ht="15" customHeight="1" x14ac:dyDescent="0.25">
      <c r="A80" s="549"/>
      <c r="B80" s="552"/>
      <c r="C80" s="755"/>
      <c r="D80" s="757"/>
      <c r="E80" s="760"/>
      <c r="F80" s="297" t="s">
        <v>410</v>
      </c>
      <c r="G80" s="620" t="s">
        <v>411</v>
      </c>
      <c r="H80" s="620"/>
      <c r="I80" s="620"/>
      <c r="J80" s="620"/>
      <c r="K80" s="583"/>
      <c r="L80" s="602"/>
      <c r="M80" s="602"/>
      <c r="N80" s="602"/>
      <c r="O80" s="602"/>
      <c r="P80" s="602"/>
    </row>
    <row r="81" spans="1:16" ht="15" customHeight="1" x14ac:dyDescent="0.25">
      <c r="A81" s="549"/>
      <c r="B81" s="552"/>
      <c r="C81" s="755"/>
      <c r="D81" s="757"/>
      <c r="E81" s="760"/>
      <c r="F81" s="297" t="s">
        <v>412</v>
      </c>
      <c r="G81" s="620" t="s">
        <v>400</v>
      </c>
      <c r="H81" s="620"/>
      <c r="I81" s="620"/>
      <c r="J81" s="620"/>
      <c r="K81" s="583"/>
      <c r="L81" s="602"/>
      <c r="M81" s="602"/>
      <c r="N81" s="602"/>
      <c r="O81" s="602"/>
      <c r="P81" s="602"/>
    </row>
    <row r="82" spans="1:16" ht="15" customHeight="1" x14ac:dyDescent="0.25">
      <c r="A82" s="549"/>
      <c r="B82" s="552"/>
      <c r="C82" s="755"/>
      <c r="D82" s="757"/>
      <c r="E82" s="760"/>
      <c r="F82" s="297" t="s">
        <v>381</v>
      </c>
      <c r="G82" s="620" t="s">
        <v>1296</v>
      </c>
      <c r="H82" s="620"/>
      <c r="I82" s="620"/>
      <c r="J82" s="620"/>
      <c r="K82" s="584">
        <v>5</v>
      </c>
      <c r="L82" s="533">
        <f>L66*1.07</f>
        <v>24000.100000000002</v>
      </c>
      <c r="M82" s="533">
        <f t="shared" ref="M82:M97" si="8">P82-P82*40%</f>
        <v>28800.120000000003</v>
      </c>
      <c r="N82" s="533">
        <f t="shared" ref="N82:N97" si="9">P82-P82*30%</f>
        <v>33600.14</v>
      </c>
      <c r="O82" s="533">
        <f t="shared" ref="O82:O97" si="10">P82-P82*10%</f>
        <v>43200.180000000008</v>
      </c>
      <c r="P82" s="533">
        <f t="shared" ref="P82:P97" si="11">L82*2</f>
        <v>48000.200000000004</v>
      </c>
    </row>
    <row r="83" spans="1:16" ht="15" customHeight="1" x14ac:dyDescent="0.25">
      <c r="A83" s="549"/>
      <c r="B83" s="552"/>
      <c r="C83" s="755"/>
      <c r="D83" s="757"/>
      <c r="E83" s="760"/>
      <c r="F83" s="297" t="s">
        <v>402</v>
      </c>
      <c r="G83" s="620" t="s">
        <v>1297</v>
      </c>
      <c r="H83" s="620"/>
      <c r="I83" s="620"/>
      <c r="J83" s="620"/>
      <c r="K83" s="585"/>
      <c r="L83" s="603" t="e">
        <f>#REF!*1.07</f>
        <v>#REF!</v>
      </c>
      <c r="M83" s="603" t="e">
        <f t="shared" si="8"/>
        <v>#REF!</v>
      </c>
      <c r="N83" s="603" t="e">
        <f t="shared" si="9"/>
        <v>#REF!</v>
      </c>
      <c r="O83" s="603" t="e">
        <f t="shared" si="10"/>
        <v>#REF!</v>
      </c>
      <c r="P83" s="603" t="e">
        <f t="shared" si="11"/>
        <v>#REF!</v>
      </c>
    </row>
    <row r="84" spans="1:16" ht="15" customHeight="1" x14ac:dyDescent="0.25">
      <c r="A84" s="549"/>
      <c r="B84" s="552"/>
      <c r="C84" s="755"/>
      <c r="D84" s="757"/>
      <c r="E84" s="760"/>
      <c r="F84" s="297" t="s">
        <v>403</v>
      </c>
      <c r="G84" s="620" t="s">
        <v>404</v>
      </c>
      <c r="H84" s="620"/>
      <c r="I84" s="620"/>
      <c r="J84" s="620"/>
      <c r="K84" s="585"/>
      <c r="L84" s="603" t="e">
        <f>#REF!*1.07</f>
        <v>#REF!</v>
      </c>
      <c r="M84" s="603" t="e">
        <f t="shared" si="8"/>
        <v>#REF!</v>
      </c>
      <c r="N84" s="603" t="e">
        <f t="shared" si="9"/>
        <v>#REF!</v>
      </c>
      <c r="O84" s="603" t="e">
        <f t="shared" si="10"/>
        <v>#REF!</v>
      </c>
      <c r="P84" s="603" t="e">
        <f t="shared" si="11"/>
        <v>#REF!</v>
      </c>
    </row>
    <row r="85" spans="1:16" ht="15" customHeight="1" x14ac:dyDescent="0.25">
      <c r="A85" s="549"/>
      <c r="B85" s="552"/>
      <c r="C85" s="755"/>
      <c r="D85" s="757"/>
      <c r="E85" s="760"/>
      <c r="F85" s="295" t="s">
        <v>358</v>
      </c>
      <c r="G85" s="620" t="s">
        <v>409</v>
      </c>
      <c r="H85" s="620"/>
      <c r="I85" s="620"/>
      <c r="J85" s="620"/>
      <c r="K85" s="585"/>
      <c r="L85" s="603" t="e">
        <f>#REF!*1.07</f>
        <v>#REF!</v>
      </c>
      <c r="M85" s="603" t="e">
        <f t="shared" si="8"/>
        <v>#REF!</v>
      </c>
      <c r="N85" s="603" t="e">
        <f t="shared" si="9"/>
        <v>#REF!</v>
      </c>
      <c r="O85" s="603" t="e">
        <f t="shared" si="10"/>
        <v>#REF!</v>
      </c>
      <c r="P85" s="603" t="e">
        <f t="shared" si="11"/>
        <v>#REF!</v>
      </c>
    </row>
    <row r="86" spans="1:16" ht="15" customHeight="1" x14ac:dyDescent="0.25">
      <c r="A86" s="549"/>
      <c r="B86" s="552"/>
      <c r="C86" s="755"/>
      <c r="D86" s="757"/>
      <c r="E86" s="760"/>
      <c r="F86" s="297" t="s">
        <v>389</v>
      </c>
      <c r="G86" s="620" t="s">
        <v>390</v>
      </c>
      <c r="H86" s="620"/>
      <c r="I86" s="620"/>
      <c r="J86" s="620"/>
      <c r="K86" s="585"/>
      <c r="L86" s="603" t="e">
        <f>#REF!*1.07</f>
        <v>#REF!</v>
      </c>
      <c r="M86" s="603" t="e">
        <f t="shared" si="8"/>
        <v>#REF!</v>
      </c>
      <c r="N86" s="603" t="e">
        <f t="shared" si="9"/>
        <v>#REF!</v>
      </c>
      <c r="O86" s="603" t="e">
        <f t="shared" si="10"/>
        <v>#REF!</v>
      </c>
      <c r="P86" s="603" t="e">
        <f t="shared" si="11"/>
        <v>#REF!</v>
      </c>
    </row>
    <row r="87" spans="1:16" ht="15" customHeight="1" x14ac:dyDescent="0.25">
      <c r="A87" s="549"/>
      <c r="B87" s="552"/>
      <c r="C87" s="755"/>
      <c r="D87" s="757"/>
      <c r="E87" s="760"/>
      <c r="F87" s="294" t="s">
        <v>704</v>
      </c>
      <c r="G87" s="620" t="s">
        <v>705</v>
      </c>
      <c r="H87" s="620"/>
      <c r="I87" s="620"/>
      <c r="J87" s="620"/>
      <c r="K87" s="585"/>
      <c r="L87" s="603" t="e">
        <f>#REF!*1.07</f>
        <v>#REF!</v>
      </c>
      <c r="M87" s="603" t="e">
        <f t="shared" si="8"/>
        <v>#REF!</v>
      </c>
      <c r="N87" s="603" t="e">
        <f t="shared" si="9"/>
        <v>#REF!</v>
      </c>
      <c r="O87" s="603" t="e">
        <f t="shared" si="10"/>
        <v>#REF!</v>
      </c>
      <c r="P87" s="603" t="e">
        <f t="shared" si="11"/>
        <v>#REF!</v>
      </c>
    </row>
    <row r="88" spans="1:16" ht="15" customHeight="1" x14ac:dyDescent="0.25">
      <c r="A88" s="549"/>
      <c r="B88" s="552"/>
      <c r="C88" s="755"/>
      <c r="D88" s="757"/>
      <c r="E88" s="760"/>
      <c r="F88" s="294" t="s">
        <v>706</v>
      </c>
      <c r="G88" s="620" t="s">
        <v>390</v>
      </c>
      <c r="H88" s="620"/>
      <c r="I88" s="620"/>
      <c r="J88" s="620"/>
      <c r="K88" s="585"/>
      <c r="L88" s="603" t="e">
        <f>#REF!*1.07</f>
        <v>#REF!</v>
      </c>
      <c r="M88" s="603" t="e">
        <f t="shared" si="8"/>
        <v>#REF!</v>
      </c>
      <c r="N88" s="603" t="e">
        <f t="shared" si="9"/>
        <v>#REF!</v>
      </c>
      <c r="O88" s="603" t="e">
        <f t="shared" si="10"/>
        <v>#REF!</v>
      </c>
      <c r="P88" s="603" t="e">
        <f t="shared" si="11"/>
        <v>#REF!</v>
      </c>
    </row>
    <row r="89" spans="1:16" ht="15" customHeight="1" x14ac:dyDescent="0.25">
      <c r="A89" s="549"/>
      <c r="B89" s="552"/>
      <c r="C89" s="755"/>
      <c r="D89" s="757"/>
      <c r="E89" s="760"/>
      <c r="F89" s="294" t="s">
        <v>1271</v>
      </c>
      <c r="G89" s="620" t="s">
        <v>390</v>
      </c>
      <c r="H89" s="620"/>
      <c r="I89" s="620"/>
      <c r="J89" s="620"/>
      <c r="K89" s="585"/>
      <c r="L89" s="603" t="e">
        <f>#REF!*1.07</f>
        <v>#REF!</v>
      </c>
      <c r="M89" s="603" t="e">
        <f t="shared" si="8"/>
        <v>#REF!</v>
      </c>
      <c r="N89" s="603" t="e">
        <f t="shared" si="9"/>
        <v>#REF!</v>
      </c>
      <c r="O89" s="603" t="e">
        <f t="shared" si="10"/>
        <v>#REF!</v>
      </c>
      <c r="P89" s="603" t="e">
        <f t="shared" si="11"/>
        <v>#REF!</v>
      </c>
    </row>
    <row r="90" spans="1:16" ht="15" customHeight="1" x14ac:dyDescent="0.25">
      <c r="A90" s="549"/>
      <c r="B90" s="552"/>
      <c r="C90" s="755"/>
      <c r="D90" s="757"/>
      <c r="E90" s="760"/>
      <c r="F90" s="294" t="s">
        <v>707</v>
      </c>
      <c r="G90" s="620" t="s">
        <v>1270</v>
      </c>
      <c r="H90" s="620"/>
      <c r="I90" s="620"/>
      <c r="J90" s="620"/>
      <c r="K90" s="585"/>
      <c r="L90" s="603" t="e">
        <f>#REF!*1.07</f>
        <v>#REF!</v>
      </c>
      <c r="M90" s="603" t="e">
        <f t="shared" si="8"/>
        <v>#REF!</v>
      </c>
      <c r="N90" s="603" t="e">
        <f t="shared" si="9"/>
        <v>#REF!</v>
      </c>
      <c r="O90" s="603" t="e">
        <f t="shared" si="10"/>
        <v>#REF!</v>
      </c>
      <c r="P90" s="603" t="e">
        <f t="shared" si="11"/>
        <v>#REF!</v>
      </c>
    </row>
    <row r="91" spans="1:16" ht="15" customHeight="1" x14ac:dyDescent="0.25">
      <c r="A91" s="549"/>
      <c r="B91" s="552"/>
      <c r="C91" s="755"/>
      <c r="D91" s="757"/>
      <c r="E91" s="760"/>
      <c r="F91" s="294" t="s">
        <v>708</v>
      </c>
      <c r="G91" s="620" t="s">
        <v>390</v>
      </c>
      <c r="H91" s="620"/>
      <c r="I91" s="620"/>
      <c r="J91" s="620"/>
      <c r="K91" s="585"/>
      <c r="L91" s="603" t="e">
        <f>#REF!*1.07</f>
        <v>#REF!</v>
      </c>
      <c r="M91" s="603" t="e">
        <f t="shared" si="8"/>
        <v>#REF!</v>
      </c>
      <c r="N91" s="603" t="e">
        <f t="shared" si="9"/>
        <v>#REF!</v>
      </c>
      <c r="O91" s="603" t="e">
        <f t="shared" si="10"/>
        <v>#REF!</v>
      </c>
      <c r="P91" s="603" t="e">
        <f t="shared" si="11"/>
        <v>#REF!</v>
      </c>
    </row>
    <row r="92" spans="1:16" ht="15" customHeight="1" x14ac:dyDescent="0.25">
      <c r="A92" s="549"/>
      <c r="B92" s="552"/>
      <c r="C92" s="755"/>
      <c r="D92" s="757"/>
      <c r="E92" s="760"/>
      <c r="F92" s="297" t="s">
        <v>377</v>
      </c>
      <c r="G92" s="620" t="s">
        <v>387</v>
      </c>
      <c r="H92" s="620"/>
      <c r="I92" s="620"/>
      <c r="J92" s="620"/>
      <c r="K92" s="585"/>
      <c r="L92" s="603" t="e">
        <f>#REF!*1.07</f>
        <v>#REF!</v>
      </c>
      <c r="M92" s="603" t="e">
        <f t="shared" si="8"/>
        <v>#REF!</v>
      </c>
      <c r="N92" s="603" t="e">
        <f t="shared" si="9"/>
        <v>#REF!</v>
      </c>
      <c r="O92" s="603" t="e">
        <f t="shared" si="10"/>
        <v>#REF!</v>
      </c>
      <c r="P92" s="603" t="e">
        <f t="shared" si="11"/>
        <v>#REF!</v>
      </c>
    </row>
    <row r="93" spans="1:16" ht="15.6" customHeight="1" x14ac:dyDescent="0.25">
      <c r="A93" s="549"/>
      <c r="B93" s="552"/>
      <c r="C93" s="755"/>
      <c r="D93" s="757"/>
      <c r="E93" s="760"/>
      <c r="F93" s="297" t="s">
        <v>562</v>
      </c>
      <c r="G93" s="620" t="s">
        <v>1024</v>
      </c>
      <c r="H93" s="620"/>
      <c r="I93" s="620"/>
      <c r="J93" s="620"/>
      <c r="K93" s="585"/>
      <c r="L93" s="603" t="e">
        <f>#REF!*1.07</f>
        <v>#REF!</v>
      </c>
      <c r="M93" s="603" t="e">
        <f t="shared" si="8"/>
        <v>#REF!</v>
      </c>
      <c r="N93" s="603" t="e">
        <f t="shared" si="9"/>
        <v>#REF!</v>
      </c>
      <c r="O93" s="603" t="e">
        <f t="shared" si="10"/>
        <v>#REF!</v>
      </c>
      <c r="P93" s="603" t="e">
        <f t="shared" si="11"/>
        <v>#REF!</v>
      </c>
    </row>
    <row r="94" spans="1:16" ht="15.6" customHeight="1" x14ac:dyDescent="0.25">
      <c r="A94" s="549"/>
      <c r="B94" s="552"/>
      <c r="C94" s="755"/>
      <c r="D94" s="757"/>
      <c r="E94" s="760"/>
      <c r="F94" s="297" t="s">
        <v>570</v>
      </c>
      <c r="G94" s="620" t="s">
        <v>613</v>
      </c>
      <c r="H94" s="620"/>
      <c r="I94" s="620"/>
      <c r="J94" s="620"/>
      <c r="K94" s="585"/>
      <c r="L94" s="603" t="e">
        <f>#REF!*1.07</f>
        <v>#REF!</v>
      </c>
      <c r="M94" s="603" t="e">
        <f t="shared" si="8"/>
        <v>#REF!</v>
      </c>
      <c r="N94" s="603" t="e">
        <f t="shared" si="9"/>
        <v>#REF!</v>
      </c>
      <c r="O94" s="603" t="e">
        <f t="shared" si="10"/>
        <v>#REF!</v>
      </c>
      <c r="P94" s="603" t="e">
        <f t="shared" si="11"/>
        <v>#REF!</v>
      </c>
    </row>
    <row r="95" spans="1:16" ht="15.6" customHeight="1" x14ac:dyDescent="0.25">
      <c r="A95" s="549"/>
      <c r="B95" s="552"/>
      <c r="C95" s="755"/>
      <c r="D95" s="757"/>
      <c r="E95" s="760"/>
      <c r="F95" s="298" t="s">
        <v>84</v>
      </c>
      <c r="G95" s="762">
        <v>3.5</v>
      </c>
      <c r="H95" s="762"/>
      <c r="I95" s="762"/>
      <c r="J95" s="762"/>
      <c r="K95" s="585"/>
      <c r="L95" s="603" t="e">
        <f>#REF!*1.07</f>
        <v>#REF!</v>
      </c>
      <c r="M95" s="603" t="e">
        <f t="shared" si="8"/>
        <v>#REF!</v>
      </c>
      <c r="N95" s="603" t="e">
        <f t="shared" si="9"/>
        <v>#REF!</v>
      </c>
      <c r="O95" s="603" t="e">
        <f t="shared" si="10"/>
        <v>#REF!</v>
      </c>
      <c r="P95" s="603" t="e">
        <f t="shared" si="11"/>
        <v>#REF!</v>
      </c>
    </row>
    <row r="96" spans="1:16" ht="15" customHeight="1" x14ac:dyDescent="0.25">
      <c r="A96" s="549"/>
      <c r="B96" s="553"/>
      <c r="C96" s="755"/>
      <c r="D96" s="758"/>
      <c r="E96" s="760"/>
      <c r="F96" s="296" t="s">
        <v>1016</v>
      </c>
      <c r="G96" s="620">
        <v>5</v>
      </c>
      <c r="H96" s="620"/>
      <c r="I96" s="620"/>
      <c r="J96" s="620"/>
      <c r="K96" s="585"/>
      <c r="L96" s="603" t="e">
        <f>#REF!*1.07</f>
        <v>#REF!</v>
      </c>
      <c r="M96" s="603" t="e">
        <f t="shared" si="8"/>
        <v>#REF!</v>
      </c>
      <c r="N96" s="603" t="e">
        <f t="shared" si="9"/>
        <v>#REF!</v>
      </c>
      <c r="O96" s="603" t="e">
        <f t="shared" si="10"/>
        <v>#REF!</v>
      </c>
      <c r="P96" s="603" t="e">
        <f t="shared" si="11"/>
        <v>#REF!</v>
      </c>
    </row>
    <row r="97" spans="1:16" ht="15" customHeight="1" x14ac:dyDescent="0.25">
      <c r="A97" s="549">
        <v>4</v>
      </c>
      <c r="B97" s="551"/>
      <c r="C97" s="755" t="s">
        <v>1676</v>
      </c>
      <c r="D97" s="756"/>
      <c r="E97" s="760"/>
      <c r="F97" s="295" t="s">
        <v>81</v>
      </c>
      <c r="G97" s="620" t="s">
        <v>6</v>
      </c>
      <c r="H97" s="620"/>
      <c r="I97" s="620"/>
      <c r="J97" s="620"/>
      <c r="K97" s="501">
        <v>3</v>
      </c>
      <c r="L97" s="716">
        <f>L66+100</f>
        <v>22530</v>
      </c>
      <c r="M97" s="716">
        <f t="shared" si="8"/>
        <v>27036</v>
      </c>
      <c r="N97" s="716">
        <f t="shared" si="9"/>
        <v>31542</v>
      </c>
      <c r="O97" s="716">
        <f t="shared" si="10"/>
        <v>40554</v>
      </c>
      <c r="P97" s="716">
        <f t="shared" si="11"/>
        <v>45060</v>
      </c>
    </row>
    <row r="98" spans="1:16" ht="15" customHeight="1" x14ac:dyDescent="0.25">
      <c r="A98" s="549"/>
      <c r="B98" s="552"/>
      <c r="C98" s="755"/>
      <c r="D98" s="757"/>
      <c r="E98" s="760"/>
      <c r="F98" s="295" t="s">
        <v>80</v>
      </c>
      <c r="G98" s="753">
        <v>50</v>
      </c>
      <c r="H98" s="753"/>
      <c r="I98" s="753"/>
      <c r="J98" s="753"/>
      <c r="K98" s="583"/>
      <c r="L98" s="602"/>
      <c r="M98" s="602"/>
      <c r="N98" s="602"/>
      <c r="O98" s="602"/>
      <c r="P98" s="602"/>
    </row>
    <row r="99" spans="1:16" ht="15" customHeight="1" x14ac:dyDescent="0.25">
      <c r="A99" s="549"/>
      <c r="B99" s="552"/>
      <c r="C99" s="755"/>
      <c r="D99" s="757"/>
      <c r="E99" s="760"/>
      <c r="F99" s="295" t="s">
        <v>8</v>
      </c>
      <c r="G99" s="422">
        <v>3000</v>
      </c>
      <c r="H99" s="423">
        <v>4000</v>
      </c>
      <c r="I99" s="424">
        <v>5000</v>
      </c>
      <c r="J99" s="425">
        <v>6000</v>
      </c>
      <c r="K99" s="583"/>
      <c r="L99" s="602"/>
      <c r="M99" s="602"/>
      <c r="N99" s="602"/>
      <c r="O99" s="602"/>
      <c r="P99" s="602"/>
    </row>
    <row r="100" spans="1:16" ht="15" customHeight="1" x14ac:dyDescent="0.25">
      <c r="A100" s="549"/>
      <c r="B100" s="552"/>
      <c r="C100" s="755"/>
      <c r="D100" s="757"/>
      <c r="E100" s="760"/>
      <c r="F100" s="295" t="s">
        <v>817</v>
      </c>
      <c r="G100" s="422">
        <f>G98*88</f>
        <v>4400</v>
      </c>
      <c r="H100" s="423">
        <f>G98*99</f>
        <v>4950</v>
      </c>
      <c r="I100" s="424">
        <f>G98*110</f>
        <v>5500</v>
      </c>
      <c r="J100" s="425">
        <f>G98*114</f>
        <v>5700</v>
      </c>
      <c r="K100" s="583"/>
      <c r="L100" s="602"/>
      <c r="M100" s="602"/>
      <c r="N100" s="602"/>
      <c r="O100" s="602"/>
      <c r="P100" s="602"/>
    </row>
    <row r="101" spans="1:16" ht="15" customHeight="1" x14ac:dyDescent="0.25">
      <c r="A101" s="549"/>
      <c r="B101" s="552"/>
      <c r="C101" s="755"/>
      <c r="D101" s="757"/>
      <c r="E101" s="760"/>
      <c r="F101" s="295" t="s">
        <v>1269</v>
      </c>
      <c r="G101" s="619">
        <v>0.98</v>
      </c>
      <c r="H101" s="619"/>
      <c r="I101" s="619"/>
      <c r="J101" s="619"/>
      <c r="K101" s="583"/>
      <c r="L101" s="602"/>
      <c r="M101" s="602"/>
      <c r="N101" s="602"/>
      <c r="O101" s="602"/>
      <c r="P101" s="602"/>
    </row>
    <row r="102" spans="1:16" ht="15" customHeight="1" x14ac:dyDescent="0.25">
      <c r="A102" s="549"/>
      <c r="B102" s="552"/>
      <c r="C102" s="755"/>
      <c r="D102" s="757"/>
      <c r="E102" s="760"/>
      <c r="F102" s="294" t="s">
        <v>699</v>
      </c>
      <c r="G102" s="620" t="s">
        <v>700</v>
      </c>
      <c r="H102" s="620"/>
      <c r="I102" s="620"/>
      <c r="J102" s="620"/>
      <c r="K102" s="583"/>
      <c r="L102" s="602"/>
      <c r="M102" s="602"/>
      <c r="N102" s="602"/>
      <c r="O102" s="602"/>
      <c r="P102" s="602"/>
    </row>
    <row r="103" spans="1:16" ht="15" customHeight="1" x14ac:dyDescent="0.25">
      <c r="A103" s="549"/>
      <c r="B103" s="552"/>
      <c r="C103" s="755"/>
      <c r="D103" s="757"/>
      <c r="E103" s="760"/>
      <c r="F103" s="294" t="s">
        <v>1181</v>
      </c>
      <c r="G103" s="462" t="s">
        <v>1179</v>
      </c>
      <c r="H103" s="463"/>
      <c r="I103" s="463"/>
      <c r="J103" s="464"/>
      <c r="K103" s="583"/>
      <c r="L103" s="602"/>
      <c r="M103" s="602"/>
      <c r="N103" s="602"/>
      <c r="O103" s="602"/>
      <c r="P103" s="602"/>
    </row>
    <row r="104" spans="1:16" ht="15" customHeight="1" x14ac:dyDescent="0.25">
      <c r="A104" s="549"/>
      <c r="B104" s="552"/>
      <c r="C104" s="755"/>
      <c r="D104" s="757"/>
      <c r="E104" s="760"/>
      <c r="F104" s="295" t="s">
        <v>83</v>
      </c>
      <c r="G104" s="620">
        <v>65</v>
      </c>
      <c r="H104" s="620"/>
      <c r="I104" s="620"/>
      <c r="J104" s="620"/>
      <c r="K104" s="583"/>
      <c r="L104" s="602"/>
      <c r="M104" s="602"/>
      <c r="N104" s="602"/>
      <c r="O104" s="602"/>
      <c r="P104" s="602"/>
    </row>
    <row r="105" spans="1:16" ht="15" customHeight="1" x14ac:dyDescent="0.25">
      <c r="A105" s="549"/>
      <c r="B105" s="552"/>
      <c r="C105" s="755"/>
      <c r="D105" s="757"/>
      <c r="E105" s="760"/>
      <c r="F105" s="295" t="s">
        <v>396</v>
      </c>
      <c r="G105" s="620" t="s">
        <v>1184</v>
      </c>
      <c r="H105" s="620"/>
      <c r="I105" s="620"/>
      <c r="J105" s="620"/>
      <c r="K105" s="583"/>
      <c r="L105" s="602"/>
      <c r="M105" s="602"/>
      <c r="N105" s="602"/>
      <c r="O105" s="602"/>
      <c r="P105" s="602"/>
    </row>
    <row r="106" spans="1:16" ht="15" customHeight="1" x14ac:dyDescent="0.25">
      <c r="A106" s="549"/>
      <c r="B106" s="552"/>
      <c r="C106" s="755"/>
      <c r="D106" s="757"/>
      <c r="E106" s="760"/>
      <c r="F106" s="295" t="s">
        <v>1028</v>
      </c>
      <c r="G106" s="620" t="s">
        <v>1672</v>
      </c>
      <c r="H106" s="620"/>
      <c r="I106" s="620"/>
      <c r="J106" s="620"/>
      <c r="K106" s="583"/>
      <c r="L106" s="602"/>
      <c r="M106" s="602"/>
      <c r="N106" s="602"/>
      <c r="O106" s="602"/>
      <c r="P106" s="602"/>
    </row>
    <row r="107" spans="1:16" ht="15" customHeight="1" x14ac:dyDescent="0.25">
      <c r="A107" s="549"/>
      <c r="B107" s="552"/>
      <c r="C107" s="755"/>
      <c r="D107" s="757"/>
      <c r="E107" s="760"/>
      <c r="F107" s="295" t="s">
        <v>1038</v>
      </c>
      <c r="G107" s="620" t="s">
        <v>1673</v>
      </c>
      <c r="H107" s="620"/>
      <c r="I107" s="620"/>
      <c r="J107" s="620"/>
      <c r="K107" s="583"/>
      <c r="L107" s="602"/>
      <c r="M107" s="602"/>
      <c r="N107" s="602"/>
      <c r="O107" s="602"/>
      <c r="P107" s="602"/>
    </row>
    <row r="108" spans="1:16" ht="15" customHeight="1" x14ac:dyDescent="0.25">
      <c r="A108" s="549"/>
      <c r="B108" s="552"/>
      <c r="C108" s="755"/>
      <c r="D108" s="757"/>
      <c r="E108" s="760"/>
      <c r="F108" s="297" t="s">
        <v>379</v>
      </c>
      <c r="G108" s="620" t="s">
        <v>399</v>
      </c>
      <c r="H108" s="620"/>
      <c r="I108" s="620"/>
      <c r="J108" s="620"/>
      <c r="K108" s="583"/>
      <c r="L108" s="602"/>
      <c r="M108" s="602"/>
      <c r="N108" s="602"/>
      <c r="O108" s="602"/>
      <c r="P108" s="602"/>
    </row>
    <row r="109" spans="1:16" ht="15" customHeight="1" x14ac:dyDescent="0.25">
      <c r="A109" s="549"/>
      <c r="B109" s="552"/>
      <c r="C109" s="755"/>
      <c r="D109" s="757"/>
      <c r="E109" s="760"/>
      <c r="F109" s="294" t="s">
        <v>701</v>
      </c>
      <c r="G109" s="620">
        <v>100000</v>
      </c>
      <c r="H109" s="620"/>
      <c r="I109" s="620"/>
      <c r="J109" s="620"/>
      <c r="K109" s="583"/>
      <c r="L109" s="602"/>
      <c r="M109" s="602"/>
      <c r="N109" s="602"/>
      <c r="O109" s="602"/>
      <c r="P109" s="602"/>
    </row>
    <row r="110" spans="1:16" ht="15" customHeight="1" x14ac:dyDescent="0.25">
      <c r="A110" s="549"/>
      <c r="B110" s="552"/>
      <c r="C110" s="755"/>
      <c r="D110" s="757"/>
      <c r="E110" s="760"/>
      <c r="F110" s="297" t="s">
        <v>257</v>
      </c>
      <c r="G110" s="620" t="s">
        <v>1508</v>
      </c>
      <c r="H110" s="620"/>
      <c r="I110" s="620"/>
      <c r="J110" s="620"/>
      <c r="K110" s="583"/>
      <c r="L110" s="602"/>
      <c r="M110" s="602"/>
      <c r="N110" s="602"/>
      <c r="O110" s="602"/>
      <c r="P110" s="602"/>
    </row>
    <row r="111" spans="1:16" ht="15" customHeight="1" x14ac:dyDescent="0.25">
      <c r="A111" s="549"/>
      <c r="B111" s="552"/>
      <c r="C111" s="755"/>
      <c r="D111" s="757"/>
      <c r="E111" s="760"/>
      <c r="F111" s="297" t="s">
        <v>410</v>
      </c>
      <c r="G111" s="620" t="s">
        <v>411</v>
      </c>
      <c r="H111" s="620"/>
      <c r="I111" s="620"/>
      <c r="J111" s="620"/>
      <c r="K111" s="583"/>
      <c r="L111" s="602"/>
      <c r="M111" s="602"/>
      <c r="N111" s="602"/>
      <c r="O111" s="602"/>
      <c r="P111" s="602"/>
    </row>
    <row r="112" spans="1:16" ht="15" customHeight="1" x14ac:dyDescent="0.25">
      <c r="A112" s="549"/>
      <c r="B112" s="552"/>
      <c r="C112" s="755"/>
      <c r="D112" s="757"/>
      <c r="E112" s="760"/>
      <c r="F112" s="297" t="s">
        <v>412</v>
      </c>
      <c r="G112" s="620" t="s">
        <v>400</v>
      </c>
      <c r="H112" s="620"/>
      <c r="I112" s="620"/>
      <c r="J112" s="620"/>
      <c r="K112" s="583"/>
      <c r="L112" s="602"/>
      <c r="M112" s="602"/>
      <c r="N112" s="602"/>
      <c r="O112" s="602"/>
      <c r="P112" s="602"/>
    </row>
    <row r="113" spans="1:16" ht="15" customHeight="1" x14ac:dyDescent="0.25">
      <c r="A113" s="549"/>
      <c r="B113" s="552"/>
      <c r="C113" s="755"/>
      <c r="D113" s="757"/>
      <c r="E113" s="760"/>
      <c r="F113" s="297" t="s">
        <v>381</v>
      </c>
      <c r="G113" s="620" t="s">
        <v>1296</v>
      </c>
      <c r="H113" s="620"/>
      <c r="I113" s="620"/>
      <c r="J113" s="620"/>
      <c r="K113" s="584">
        <v>5</v>
      </c>
      <c r="L113" s="533">
        <f>L97*1.07</f>
        <v>24107.100000000002</v>
      </c>
      <c r="M113" s="533">
        <f t="shared" ref="M113:M128" si="12">P113-P113*40%</f>
        <v>28928.52</v>
      </c>
      <c r="N113" s="533">
        <f t="shared" ref="N113:N128" si="13">P113-P113*30%</f>
        <v>33749.94</v>
      </c>
      <c r="O113" s="533">
        <f t="shared" ref="O113:O128" si="14">P113-P113*10%</f>
        <v>43392.780000000006</v>
      </c>
      <c r="P113" s="533">
        <f t="shared" ref="P113:P128" si="15">L113*2</f>
        <v>48214.200000000004</v>
      </c>
    </row>
    <row r="114" spans="1:16" ht="15" customHeight="1" x14ac:dyDescent="0.25">
      <c r="A114" s="549"/>
      <c r="B114" s="552"/>
      <c r="C114" s="755"/>
      <c r="D114" s="757"/>
      <c r="E114" s="760"/>
      <c r="F114" s="297" t="s">
        <v>402</v>
      </c>
      <c r="G114" s="620" t="s">
        <v>1297</v>
      </c>
      <c r="H114" s="620"/>
      <c r="I114" s="620"/>
      <c r="J114" s="620"/>
      <c r="K114" s="585"/>
      <c r="L114" s="603" t="e">
        <f>#REF!*1.07</f>
        <v>#REF!</v>
      </c>
      <c r="M114" s="603" t="e">
        <f t="shared" si="12"/>
        <v>#REF!</v>
      </c>
      <c r="N114" s="603" t="e">
        <f t="shared" si="13"/>
        <v>#REF!</v>
      </c>
      <c r="O114" s="603" t="e">
        <f t="shared" si="14"/>
        <v>#REF!</v>
      </c>
      <c r="P114" s="603" t="e">
        <f t="shared" si="15"/>
        <v>#REF!</v>
      </c>
    </row>
    <row r="115" spans="1:16" ht="15" customHeight="1" x14ac:dyDescent="0.25">
      <c r="A115" s="549"/>
      <c r="B115" s="552"/>
      <c r="C115" s="755"/>
      <c r="D115" s="757"/>
      <c r="E115" s="760"/>
      <c r="F115" s="297" t="s">
        <v>403</v>
      </c>
      <c r="G115" s="620" t="s">
        <v>404</v>
      </c>
      <c r="H115" s="620"/>
      <c r="I115" s="620"/>
      <c r="J115" s="620"/>
      <c r="K115" s="585"/>
      <c r="L115" s="603" t="e">
        <f>#REF!*1.07</f>
        <v>#REF!</v>
      </c>
      <c r="M115" s="603" t="e">
        <f t="shared" si="12"/>
        <v>#REF!</v>
      </c>
      <c r="N115" s="603" t="e">
        <f t="shared" si="13"/>
        <v>#REF!</v>
      </c>
      <c r="O115" s="603" t="e">
        <f t="shared" si="14"/>
        <v>#REF!</v>
      </c>
      <c r="P115" s="603" t="e">
        <f t="shared" si="15"/>
        <v>#REF!</v>
      </c>
    </row>
    <row r="116" spans="1:16" ht="15" customHeight="1" x14ac:dyDescent="0.25">
      <c r="A116" s="549"/>
      <c r="B116" s="552"/>
      <c r="C116" s="755"/>
      <c r="D116" s="757"/>
      <c r="E116" s="760"/>
      <c r="F116" s="295" t="s">
        <v>358</v>
      </c>
      <c r="G116" s="620" t="s">
        <v>409</v>
      </c>
      <c r="H116" s="620"/>
      <c r="I116" s="620"/>
      <c r="J116" s="620"/>
      <c r="K116" s="585"/>
      <c r="L116" s="603" t="e">
        <f>#REF!*1.07</f>
        <v>#REF!</v>
      </c>
      <c r="M116" s="603" t="e">
        <f t="shared" si="12"/>
        <v>#REF!</v>
      </c>
      <c r="N116" s="603" t="e">
        <f t="shared" si="13"/>
        <v>#REF!</v>
      </c>
      <c r="O116" s="603" t="e">
        <f t="shared" si="14"/>
        <v>#REF!</v>
      </c>
      <c r="P116" s="603" t="e">
        <f t="shared" si="15"/>
        <v>#REF!</v>
      </c>
    </row>
    <row r="117" spans="1:16" ht="15" customHeight="1" x14ac:dyDescent="0.25">
      <c r="A117" s="549"/>
      <c r="B117" s="552"/>
      <c r="C117" s="755"/>
      <c r="D117" s="757"/>
      <c r="E117" s="760"/>
      <c r="F117" s="297" t="s">
        <v>389</v>
      </c>
      <c r="G117" s="620" t="s">
        <v>390</v>
      </c>
      <c r="H117" s="620"/>
      <c r="I117" s="620"/>
      <c r="J117" s="620"/>
      <c r="K117" s="585"/>
      <c r="L117" s="603" t="e">
        <f>#REF!*1.07</f>
        <v>#REF!</v>
      </c>
      <c r="M117" s="603" t="e">
        <f t="shared" si="12"/>
        <v>#REF!</v>
      </c>
      <c r="N117" s="603" t="e">
        <f t="shared" si="13"/>
        <v>#REF!</v>
      </c>
      <c r="O117" s="603" t="e">
        <f t="shared" si="14"/>
        <v>#REF!</v>
      </c>
      <c r="P117" s="603" t="e">
        <f t="shared" si="15"/>
        <v>#REF!</v>
      </c>
    </row>
    <row r="118" spans="1:16" ht="15" customHeight="1" x14ac:dyDescent="0.25">
      <c r="A118" s="549"/>
      <c r="B118" s="552"/>
      <c r="C118" s="755"/>
      <c r="D118" s="757"/>
      <c r="E118" s="760"/>
      <c r="F118" s="294" t="s">
        <v>704</v>
      </c>
      <c r="G118" s="620" t="s">
        <v>705</v>
      </c>
      <c r="H118" s="620"/>
      <c r="I118" s="620"/>
      <c r="J118" s="620"/>
      <c r="K118" s="585"/>
      <c r="L118" s="603" t="e">
        <f>#REF!*1.07</f>
        <v>#REF!</v>
      </c>
      <c r="M118" s="603" t="e">
        <f t="shared" si="12"/>
        <v>#REF!</v>
      </c>
      <c r="N118" s="603" t="e">
        <f t="shared" si="13"/>
        <v>#REF!</v>
      </c>
      <c r="O118" s="603" t="e">
        <f t="shared" si="14"/>
        <v>#REF!</v>
      </c>
      <c r="P118" s="603" t="e">
        <f t="shared" si="15"/>
        <v>#REF!</v>
      </c>
    </row>
    <row r="119" spans="1:16" ht="15" customHeight="1" x14ac:dyDescent="0.25">
      <c r="A119" s="549"/>
      <c r="B119" s="552"/>
      <c r="C119" s="755"/>
      <c r="D119" s="757"/>
      <c r="E119" s="760"/>
      <c r="F119" s="294" t="s">
        <v>706</v>
      </c>
      <c r="G119" s="620" t="s">
        <v>390</v>
      </c>
      <c r="H119" s="620"/>
      <c r="I119" s="620"/>
      <c r="J119" s="620"/>
      <c r="K119" s="585"/>
      <c r="L119" s="603" t="e">
        <f>#REF!*1.07</f>
        <v>#REF!</v>
      </c>
      <c r="M119" s="603" t="e">
        <f t="shared" si="12"/>
        <v>#REF!</v>
      </c>
      <c r="N119" s="603" t="e">
        <f t="shared" si="13"/>
        <v>#REF!</v>
      </c>
      <c r="O119" s="603" t="e">
        <f t="shared" si="14"/>
        <v>#REF!</v>
      </c>
      <c r="P119" s="603" t="e">
        <f t="shared" si="15"/>
        <v>#REF!</v>
      </c>
    </row>
    <row r="120" spans="1:16" ht="15" customHeight="1" x14ac:dyDescent="0.25">
      <c r="A120" s="549"/>
      <c r="B120" s="552"/>
      <c r="C120" s="755"/>
      <c r="D120" s="757"/>
      <c r="E120" s="760"/>
      <c r="F120" s="294" t="s">
        <v>1271</v>
      </c>
      <c r="G120" s="620" t="s">
        <v>390</v>
      </c>
      <c r="H120" s="620"/>
      <c r="I120" s="620"/>
      <c r="J120" s="620"/>
      <c r="K120" s="585"/>
      <c r="L120" s="603" t="e">
        <f>#REF!*1.07</f>
        <v>#REF!</v>
      </c>
      <c r="M120" s="603" t="e">
        <f t="shared" si="12"/>
        <v>#REF!</v>
      </c>
      <c r="N120" s="603" t="e">
        <f t="shared" si="13"/>
        <v>#REF!</v>
      </c>
      <c r="O120" s="603" t="e">
        <f t="shared" si="14"/>
        <v>#REF!</v>
      </c>
      <c r="P120" s="603" t="e">
        <f t="shared" si="15"/>
        <v>#REF!</v>
      </c>
    </row>
    <row r="121" spans="1:16" ht="15" customHeight="1" x14ac:dyDescent="0.25">
      <c r="A121" s="549"/>
      <c r="B121" s="552"/>
      <c r="C121" s="755"/>
      <c r="D121" s="757"/>
      <c r="E121" s="760"/>
      <c r="F121" s="294" t="s">
        <v>707</v>
      </c>
      <c r="G121" s="620" t="s">
        <v>1270</v>
      </c>
      <c r="H121" s="620"/>
      <c r="I121" s="620"/>
      <c r="J121" s="620"/>
      <c r="K121" s="585"/>
      <c r="L121" s="603" t="e">
        <f>#REF!*1.07</f>
        <v>#REF!</v>
      </c>
      <c r="M121" s="603" t="e">
        <f t="shared" si="12"/>
        <v>#REF!</v>
      </c>
      <c r="N121" s="603" t="e">
        <f t="shared" si="13"/>
        <v>#REF!</v>
      </c>
      <c r="O121" s="603" t="e">
        <f t="shared" si="14"/>
        <v>#REF!</v>
      </c>
      <c r="P121" s="603" t="e">
        <f t="shared" si="15"/>
        <v>#REF!</v>
      </c>
    </row>
    <row r="122" spans="1:16" ht="15" customHeight="1" x14ac:dyDescent="0.25">
      <c r="A122" s="549"/>
      <c r="B122" s="552"/>
      <c r="C122" s="755"/>
      <c r="D122" s="757"/>
      <c r="E122" s="760"/>
      <c r="F122" s="294" t="s">
        <v>708</v>
      </c>
      <c r="G122" s="620" t="s">
        <v>390</v>
      </c>
      <c r="H122" s="620"/>
      <c r="I122" s="620"/>
      <c r="J122" s="620"/>
      <c r="K122" s="585"/>
      <c r="L122" s="603" t="e">
        <f>#REF!*1.07</f>
        <v>#REF!</v>
      </c>
      <c r="M122" s="603" t="e">
        <f t="shared" si="12"/>
        <v>#REF!</v>
      </c>
      <c r="N122" s="603" t="e">
        <f t="shared" si="13"/>
        <v>#REF!</v>
      </c>
      <c r="O122" s="603" t="e">
        <f t="shared" si="14"/>
        <v>#REF!</v>
      </c>
      <c r="P122" s="603" t="e">
        <f t="shared" si="15"/>
        <v>#REF!</v>
      </c>
    </row>
    <row r="123" spans="1:16" ht="15" customHeight="1" x14ac:dyDescent="0.25">
      <c r="A123" s="549"/>
      <c r="B123" s="552"/>
      <c r="C123" s="755"/>
      <c r="D123" s="757"/>
      <c r="E123" s="760"/>
      <c r="F123" s="297" t="s">
        <v>377</v>
      </c>
      <c r="G123" s="620" t="s">
        <v>387</v>
      </c>
      <c r="H123" s="620"/>
      <c r="I123" s="620"/>
      <c r="J123" s="620"/>
      <c r="K123" s="585"/>
      <c r="L123" s="603" t="e">
        <f>#REF!*1.07</f>
        <v>#REF!</v>
      </c>
      <c r="M123" s="603" t="e">
        <f t="shared" si="12"/>
        <v>#REF!</v>
      </c>
      <c r="N123" s="603" t="e">
        <f t="shared" si="13"/>
        <v>#REF!</v>
      </c>
      <c r="O123" s="603" t="e">
        <f t="shared" si="14"/>
        <v>#REF!</v>
      </c>
      <c r="P123" s="603" t="e">
        <f t="shared" si="15"/>
        <v>#REF!</v>
      </c>
    </row>
    <row r="124" spans="1:16" ht="15.6" customHeight="1" x14ac:dyDescent="0.25">
      <c r="A124" s="549"/>
      <c r="B124" s="552"/>
      <c r="C124" s="755"/>
      <c r="D124" s="757"/>
      <c r="E124" s="760"/>
      <c r="F124" s="297" t="s">
        <v>562</v>
      </c>
      <c r="G124" s="620" t="s">
        <v>1024</v>
      </c>
      <c r="H124" s="620"/>
      <c r="I124" s="620"/>
      <c r="J124" s="620"/>
      <c r="K124" s="585"/>
      <c r="L124" s="603" t="e">
        <f>#REF!*1.07</f>
        <v>#REF!</v>
      </c>
      <c r="M124" s="603" t="e">
        <f t="shared" si="12"/>
        <v>#REF!</v>
      </c>
      <c r="N124" s="603" t="e">
        <f t="shared" si="13"/>
        <v>#REF!</v>
      </c>
      <c r="O124" s="603" t="e">
        <f t="shared" si="14"/>
        <v>#REF!</v>
      </c>
      <c r="P124" s="603" t="e">
        <f t="shared" si="15"/>
        <v>#REF!</v>
      </c>
    </row>
    <row r="125" spans="1:16" ht="15.6" customHeight="1" x14ac:dyDescent="0.25">
      <c r="A125" s="549"/>
      <c r="B125" s="552"/>
      <c r="C125" s="755"/>
      <c r="D125" s="757"/>
      <c r="E125" s="760"/>
      <c r="F125" s="297" t="s">
        <v>570</v>
      </c>
      <c r="G125" s="620" t="s">
        <v>613</v>
      </c>
      <c r="H125" s="620"/>
      <c r="I125" s="620"/>
      <c r="J125" s="620"/>
      <c r="K125" s="585"/>
      <c r="L125" s="603" t="e">
        <f>#REF!*1.07</f>
        <v>#REF!</v>
      </c>
      <c r="M125" s="603" t="e">
        <f t="shared" si="12"/>
        <v>#REF!</v>
      </c>
      <c r="N125" s="603" t="e">
        <f t="shared" si="13"/>
        <v>#REF!</v>
      </c>
      <c r="O125" s="603" t="e">
        <f t="shared" si="14"/>
        <v>#REF!</v>
      </c>
      <c r="P125" s="603" t="e">
        <f t="shared" si="15"/>
        <v>#REF!</v>
      </c>
    </row>
    <row r="126" spans="1:16" ht="15.6" customHeight="1" x14ac:dyDescent="0.25">
      <c r="A126" s="549"/>
      <c r="B126" s="552"/>
      <c r="C126" s="755"/>
      <c r="D126" s="757"/>
      <c r="E126" s="760"/>
      <c r="F126" s="298" t="s">
        <v>84</v>
      </c>
      <c r="G126" s="762">
        <v>3.5</v>
      </c>
      <c r="H126" s="762"/>
      <c r="I126" s="762"/>
      <c r="J126" s="762"/>
      <c r="K126" s="585"/>
      <c r="L126" s="603" t="e">
        <f>#REF!*1.07</f>
        <v>#REF!</v>
      </c>
      <c r="M126" s="603" t="e">
        <f t="shared" si="12"/>
        <v>#REF!</v>
      </c>
      <c r="N126" s="603" t="e">
        <f t="shared" si="13"/>
        <v>#REF!</v>
      </c>
      <c r="O126" s="603" t="e">
        <f t="shared" si="14"/>
        <v>#REF!</v>
      </c>
      <c r="P126" s="603" t="e">
        <f t="shared" si="15"/>
        <v>#REF!</v>
      </c>
    </row>
    <row r="127" spans="1:16" ht="15" customHeight="1" x14ac:dyDescent="0.25">
      <c r="A127" s="549"/>
      <c r="B127" s="553"/>
      <c r="C127" s="755"/>
      <c r="D127" s="758"/>
      <c r="E127" s="760"/>
      <c r="F127" s="296" t="s">
        <v>1016</v>
      </c>
      <c r="G127" s="620">
        <v>5</v>
      </c>
      <c r="H127" s="620"/>
      <c r="I127" s="620"/>
      <c r="J127" s="620"/>
      <c r="K127" s="585"/>
      <c r="L127" s="603" t="e">
        <f>#REF!*1.07</f>
        <v>#REF!</v>
      </c>
      <c r="M127" s="603" t="e">
        <f t="shared" si="12"/>
        <v>#REF!</v>
      </c>
      <c r="N127" s="603" t="e">
        <f t="shared" si="13"/>
        <v>#REF!</v>
      </c>
      <c r="O127" s="603" t="e">
        <f t="shared" si="14"/>
        <v>#REF!</v>
      </c>
      <c r="P127" s="603" t="e">
        <f t="shared" si="15"/>
        <v>#REF!</v>
      </c>
    </row>
    <row r="128" spans="1:16" ht="15" customHeight="1" x14ac:dyDescent="0.25">
      <c r="A128" s="549">
        <v>5</v>
      </c>
      <c r="B128" s="551"/>
      <c r="C128" s="755" t="s">
        <v>1677</v>
      </c>
      <c r="D128" s="756"/>
      <c r="E128" s="760"/>
      <c r="F128" s="295" t="s">
        <v>81</v>
      </c>
      <c r="G128" s="620" t="s">
        <v>6</v>
      </c>
      <c r="H128" s="620"/>
      <c r="I128" s="620"/>
      <c r="J128" s="620"/>
      <c r="K128" s="501">
        <v>3</v>
      </c>
      <c r="L128" s="716">
        <f>L97+200</f>
        <v>22730</v>
      </c>
      <c r="M128" s="716">
        <f t="shared" si="12"/>
        <v>27276</v>
      </c>
      <c r="N128" s="716">
        <f t="shared" si="13"/>
        <v>31822</v>
      </c>
      <c r="O128" s="716">
        <f t="shared" si="14"/>
        <v>40914</v>
      </c>
      <c r="P128" s="716">
        <f t="shared" si="15"/>
        <v>45460</v>
      </c>
    </row>
    <row r="129" spans="1:16" ht="15" customHeight="1" x14ac:dyDescent="0.25">
      <c r="A129" s="549"/>
      <c r="B129" s="552"/>
      <c r="C129" s="755"/>
      <c r="D129" s="757"/>
      <c r="E129" s="760"/>
      <c r="F129" s="295" t="s">
        <v>80</v>
      </c>
      <c r="G129" s="753">
        <v>60</v>
      </c>
      <c r="H129" s="753"/>
      <c r="I129" s="753"/>
      <c r="J129" s="753"/>
      <c r="K129" s="583"/>
      <c r="L129" s="602"/>
      <c r="M129" s="602"/>
      <c r="N129" s="602"/>
      <c r="O129" s="602"/>
      <c r="P129" s="602"/>
    </row>
    <row r="130" spans="1:16" ht="15" customHeight="1" x14ac:dyDescent="0.25">
      <c r="A130" s="549"/>
      <c r="B130" s="552"/>
      <c r="C130" s="755"/>
      <c r="D130" s="757"/>
      <c r="E130" s="760"/>
      <c r="F130" s="295" t="s">
        <v>8</v>
      </c>
      <c r="G130" s="422">
        <v>3000</v>
      </c>
      <c r="H130" s="423">
        <v>4000</v>
      </c>
      <c r="I130" s="424">
        <v>5000</v>
      </c>
      <c r="J130" s="425">
        <v>6000</v>
      </c>
      <c r="K130" s="583"/>
      <c r="L130" s="602"/>
      <c r="M130" s="602"/>
      <c r="N130" s="602"/>
      <c r="O130" s="602"/>
      <c r="P130" s="602"/>
    </row>
    <row r="131" spans="1:16" ht="15" customHeight="1" x14ac:dyDescent="0.25">
      <c r="A131" s="549"/>
      <c r="B131" s="552"/>
      <c r="C131" s="755"/>
      <c r="D131" s="757"/>
      <c r="E131" s="760"/>
      <c r="F131" s="295" t="s">
        <v>817</v>
      </c>
      <c r="G131" s="422">
        <f>G129*88</f>
        <v>5280</v>
      </c>
      <c r="H131" s="423">
        <f>G129*99</f>
        <v>5940</v>
      </c>
      <c r="I131" s="424">
        <f>G129*110</f>
        <v>6600</v>
      </c>
      <c r="J131" s="425">
        <f>G129*114</f>
        <v>6840</v>
      </c>
      <c r="K131" s="583"/>
      <c r="L131" s="602"/>
      <c r="M131" s="602"/>
      <c r="N131" s="602"/>
      <c r="O131" s="602"/>
      <c r="P131" s="602"/>
    </row>
    <row r="132" spans="1:16" ht="15" customHeight="1" x14ac:dyDescent="0.25">
      <c r="A132" s="549"/>
      <c r="B132" s="552"/>
      <c r="C132" s="755"/>
      <c r="D132" s="757"/>
      <c r="E132" s="760"/>
      <c r="F132" s="295" t="s">
        <v>1269</v>
      </c>
      <c r="G132" s="619">
        <v>0.98</v>
      </c>
      <c r="H132" s="619"/>
      <c r="I132" s="619"/>
      <c r="J132" s="619"/>
      <c r="K132" s="583"/>
      <c r="L132" s="602"/>
      <c r="M132" s="602"/>
      <c r="N132" s="602"/>
      <c r="O132" s="602"/>
      <c r="P132" s="602"/>
    </row>
    <row r="133" spans="1:16" ht="15" customHeight="1" x14ac:dyDescent="0.25">
      <c r="A133" s="549"/>
      <c r="B133" s="552"/>
      <c r="C133" s="755"/>
      <c r="D133" s="757"/>
      <c r="E133" s="760"/>
      <c r="F133" s="294" t="s">
        <v>699</v>
      </c>
      <c r="G133" s="620" t="s">
        <v>700</v>
      </c>
      <c r="H133" s="620"/>
      <c r="I133" s="620"/>
      <c r="J133" s="620"/>
      <c r="K133" s="583"/>
      <c r="L133" s="602"/>
      <c r="M133" s="602"/>
      <c r="N133" s="602"/>
      <c r="O133" s="602"/>
      <c r="P133" s="602"/>
    </row>
    <row r="134" spans="1:16" ht="15" customHeight="1" x14ac:dyDescent="0.25">
      <c r="A134" s="549"/>
      <c r="B134" s="552"/>
      <c r="C134" s="755"/>
      <c r="D134" s="757"/>
      <c r="E134" s="760"/>
      <c r="F134" s="294" t="s">
        <v>1181</v>
      </c>
      <c r="G134" s="462" t="s">
        <v>1179</v>
      </c>
      <c r="H134" s="463"/>
      <c r="I134" s="463"/>
      <c r="J134" s="464"/>
      <c r="K134" s="583"/>
      <c r="L134" s="602"/>
      <c r="M134" s="602"/>
      <c r="N134" s="602"/>
      <c r="O134" s="602"/>
      <c r="P134" s="602"/>
    </row>
    <row r="135" spans="1:16" ht="15" customHeight="1" x14ac:dyDescent="0.25">
      <c r="A135" s="549"/>
      <c r="B135" s="552"/>
      <c r="C135" s="755"/>
      <c r="D135" s="757"/>
      <c r="E135" s="760"/>
      <c r="F135" s="295" t="s">
        <v>83</v>
      </c>
      <c r="G135" s="620">
        <v>65</v>
      </c>
      <c r="H135" s="620"/>
      <c r="I135" s="620"/>
      <c r="J135" s="620"/>
      <c r="K135" s="583"/>
      <c r="L135" s="602"/>
      <c r="M135" s="602"/>
      <c r="N135" s="602"/>
      <c r="O135" s="602"/>
      <c r="P135" s="602"/>
    </row>
    <row r="136" spans="1:16" ht="15" customHeight="1" x14ac:dyDescent="0.25">
      <c r="A136" s="549"/>
      <c r="B136" s="552"/>
      <c r="C136" s="755"/>
      <c r="D136" s="757"/>
      <c r="E136" s="760"/>
      <c r="F136" s="295" t="s">
        <v>396</v>
      </c>
      <c r="G136" s="620" t="s">
        <v>1184</v>
      </c>
      <c r="H136" s="620"/>
      <c r="I136" s="620"/>
      <c r="J136" s="620"/>
      <c r="K136" s="583"/>
      <c r="L136" s="602"/>
      <c r="M136" s="602"/>
      <c r="N136" s="602"/>
      <c r="O136" s="602"/>
      <c r="P136" s="602"/>
    </row>
    <row r="137" spans="1:16" ht="15" customHeight="1" x14ac:dyDescent="0.25">
      <c r="A137" s="549"/>
      <c r="B137" s="552"/>
      <c r="C137" s="755"/>
      <c r="D137" s="757"/>
      <c r="E137" s="760"/>
      <c r="F137" s="295" t="s">
        <v>1028</v>
      </c>
      <c r="G137" s="620" t="s">
        <v>1672</v>
      </c>
      <c r="H137" s="620"/>
      <c r="I137" s="620"/>
      <c r="J137" s="620"/>
      <c r="K137" s="583"/>
      <c r="L137" s="602"/>
      <c r="M137" s="602"/>
      <c r="N137" s="602"/>
      <c r="O137" s="602"/>
      <c r="P137" s="602"/>
    </row>
    <row r="138" spans="1:16" ht="15" customHeight="1" x14ac:dyDescent="0.25">
      <c r="A138" s="549"/>
      <c r="B138" s="552"/>
      <c r="C138" s="755"/>
      <c r="D138" s="757"/>
      <c r="E138" s="760"/>
      <c r="F138" s="295" t="s">
        <v>1038</v>
      </c>
      <c r="G138" s="620" t="s">
        <v>1673</v>
      </c>
      <c r="H138" s="620"/>
      <c r="I138" s="620"/>
      <c r="J138" s="620"/>
      <c r="K138" s="583"/>
      <c r="L138" s="602"/>
      <c r="M138" s="602"/>
      <c r="N138" s="602"/>
      <c r="O138" s="602"/>
      <c r="P138" s="602"/>
    </row>
    <row r="139" spans="1:16" ht="15" customHeight="1" x14ac:dyDescent="0.25">
      <c r="A139" s="549"/>
      <c r="B139" s="552"/>
      <c r="C139" s="755"/>
      <c r="D139" s="757"/>
      <c r="E139" s="760"/>
      <c r="F139" s="297" t="s">
        <v>379</v>
      </c>
      <c r="G139" s="620" t="s">
        <v>399</v>
      </c>
      <c r="H139" s="620"/>
      <c r="I139" s="620"/>
      <c r="J139" s="620"/>
      <c r="K139" s="583"/>
      <c r="L139" s="602"/>
      <c r="M139" s="602"/>
      <c r="N139" s="602"/>
      <c r="O139" s="602"/>
      <c r="P139" s="602"/>
    </row>
    <row r="140" spans="1:16" ht="15" customHeight="1" x14ac:dyDescent="0.25">
      <c r="A140" s="549"/>
      <c r="B140" s="552"/>
      <c r="C140" s="755"/>
      <c r="D140" s="757"/>
      <c r="E140" s="760"/>
      <c r="F140" s="294" t="s">
        <v>701</v>
      </c>
      <c r="G140" s="620">
        <v>100000</v>
      </c>
      <c r="H140" s="620"/>
      <c r="I140" s="620"/>
      <c r="J140" s="620"/>
      <c r="K140" s="583"/>
      <c r="L140" s="602"/>
      <c r="M140" s="602"/>
      <c r="N140" s="602"/>
      <c r="O140" s="602"/>
      <c r="P140" s="602"/>
    </row>
    <row r="141" spans="1:16" ht="15" customHeight="1" x14ac:dyDescent="0.25">
      <c r="A141" s="549"/>
      <c r="B141" s="552"/>
      <c r="C141" s="755"/>
      <c r="D141" s="757"/>
      <c r="E141" s="760"/>
      <c r="F141" s="297" t="s">
        <v>257</v>
      </c>
      <c r="G141" s="620" t="s">
        <v>1508</v>
      </c>
      <c r="H141" s="620"/>
      <c r="I141" s="620"/>
      <c r="J141" s="620"/>
      <c r="K141" s="583"/>
      <c r="L141" s="602"/>
      <c r="M141" s="602"/>
      <c r="N141" s="602"/>
      <c r="O141" s="602"/>
      <c r="P141" s="602"/>
    </row>
    <row r="142" spans="1:16" ht="15" customHeight="1" x14ac:dyDescent="0.25">
      <c r="A142" s="549"/>
      <c r="B142" s="552"/>
      <c r="C142" s="755"/>
      <c r="D142" s="757"/>
      <c r="E142" s="760"/>
      <c r="F142" s="297" t="s">
        <v>410</v>
      </c>
      <c r="G142" s="620" t="s">
        <v>411</v>
      </c>
      <c r="H142" s="620"/>
      <c r="I142" s="620"/>
      <c r="J142" s="620"/>
      <c r="K142" s="583"/>
      <c r="L142" s="602"/>
      <c r="M142" s="602"/>
      <c r="N142" s="602"/>
      <c r="O142" s="602"/>
      <c r="P142" s="602"/>
    </row>
    <row r="143" spans="1:16" ht="15" customHeight="1" x14ac:dyDescent="0.25">
      <c r="A143" s="549"/>
      <c r="B143" s="552"/>
      <c r="C143" s="755"/>
      <c r="D143" s="757"/>
      <c r="E143" s="760"/>
      <c r="F143" s="297" t="s">
        <v>412</v>
      </c>
      <c r="G143" s="620" t="s">
        <v>400</v>
      </c>
      <c r="H143" s="620"/>
      <c r="I143" s="620"/>
      <c r="J143" s="620"/>
      <c r="K143" s="583"/>
      <c r="L143" s="602"/>
      <c r="M143" s="602"/>
      <c r="N143" s="602"/>
      <c r="O143" s="602"/>
      <c r="P143" s="602"/>
    </row>
    <row r="144" spans="1:16" ht="15" customHeight="1" x14ac:dyDescent="0.25">
      <c r="A144" s="549"/>
      <c r="B144" s="552"/>
      <c r="C144" s="755"/>
      <c r="D144" s="757"/>
      <c r="E144" s="760"/>
      <c r="F144" s="297" t="s">
        <v>381</v>
      </c>
      <c r="G144" s="620" t="s">
        <v>1296</v>
      </c>
      <c r="H144" s="620"/>
      <c r="I144" s="620"/>
      <c r="J144" s="620"/>
      <c r="K144" s="584">
        <v>5</v>
      </c>
      <c r="L144" s="533">
        <f>L128*1.07</f>
        <v>24321.100000000002</v>
      </c>
      <c r="M144" s="533">
        <f t="shared" ref="M144:M158" si="16">P144-P144*40%</f>
        <v>29185.320000000003</v>
      </c>
      <c r="N144" s="533">
        <f t="shared" ref="N144:N158" si="17">P144-P144*30%</f>
        <v>34049.54</v>
      </c>
      <c r="O144" s="533">
        <f t="shared" ref="O144:O158" si="18">P144-P144*10%</f>
        <v>43777.98</v>
      </c>
      <c r="P144" s="533">
        <f t="shared" ref="P144:P158" si="19">L144*2</f>
        <v>48642.200000000004</v>
      </c>
    </row>
    <row r="145" spans="1:16" ht="15" customHeight="1" x14ac:dyDescent="0.25">
      <c r="A145" s="549"/>
      <c r="B145" s="552"/>
      <c r="C145" s="755"/>
      <c r="D145" s="757"/>
      <c r="E145" s="760"/>
      <c r="F145" s="297" t="s">
        <v>402</v>
      </c>
      <c r="G145" s="620" t="s">
        <v>1297</v>
      </c>
      <c r="H145" s="620"/>
      <c r="I145" s="620"/>
      <c r="J145" s="620"/>
      <c r="K145" s="585"/>
      <c r="L145" s="603" t="e">
        <f>#REF!*1.07</f>
        <v>#REF!</v>
      </c>
      <c r="M145" s="603" t="e">
        <f t="shared" si="16"/>
        <v>#REF!</v>
      </c>
      <c r="N145" s="603" t="e">
        <f t="shared" si="17"/>
        <v>#REF!</v>
      </c>
      <c r="O145" s="603" t="e">
        <f t="shared" si="18"/>
        <v>#REF!</v>
      </c>
      <c r="P145" s="603" t="e">
        <f t="shared" si="19"/>
        <v>#REF!</v>
      </c>
    </row>
    <row r="146" spans="1:16" ht="15" customHeight="1" x14ac:dyDescent="0.25">
      <c r="A146" s="549"/>
      <c r="B146" s="552"/>
      <c r="C146" s="755"/>
      <c r="D146" s="757"/>
      <c r="E146" s="760"/>
      <c r="F146" s="297" t="s">
        <v>403</v>
      </c>
      <c r="G146" s="620" t="s">
        <v>404</v>
      </c>
      <c r="H146" s="620"/>
      <c r="I146" s="620"/>
      <c r="J146" s="620"/>
      <c r="K146" s="585"/>
      <c r="L146" s="603" t="e">
        <f>#REF!*1.07</f>
        <v>#REF!</v>
      </c>
      <c r="M146" s="603" t="e">
        <f t="shared" si="16"/>
        <v>#REF!</v>
      </c>
      <c r="N146" s="603" t="e">
        <f t="shared" si="17"/>
        <v>#REF!</v>
      </c>
      <c r="O146" s="603" t="e">
        <f t="shared" si="18"/>
        <v>#REF!</v>
      </c>
      <c r="P146" s="603" t="e">
        <f t="shared" si="19"/>
        <v>#REF!</v>
      </c>
    </row>
    <row r="147" spans="1:16" ht="15" customHeight="1" x14ac:dyDescent="0.25">
      <c r="A147" s="549"/>
      <c r="B147" s="552"/>
      <c r="C147" s="755"/>
      <c r="D147" s="757"/>
      <c r="E147" s="760"/>
      <c r="F147" s="295" t="s">
        <v>358</v>
      </c>
      <c r="G147" s="620" t="s">
        <v>409</v>
      </c>
      <c r="H147" s="620"/>
      <c r="I147" s="620"/>
      <c r="J147" s="620"/>
      <c r="K147" s="585"/>
      <c r="L147" s="603" t="e">
        <f>#REF!*1.07</f>
        <v>#REF!</v>
      </c>
      <c r="M147" s="603" t="e">
        <f t="shared" si="16"/>
        <v>#REF!</v>
      </c>
      <c r="N147" s="603" t="e">
        <f t="shared" si="17"/>
        <v>#REF!</v>
      </c>
      <c r="O147" s="603" t="e">
        <f t="shared" si="18"/>
        <v>#REF!</v>
      </c>
      <c r="P147" s="603" t="e">
        <f t="shared" si="19"/>
        <v>#REF!</v>
      </c>
    </row>
    <row r="148" spans="1:16" ht="15" customHeight="1" x14ac:dyDescent="0.25">
      <c r="A148" s="549"/>
      <c r="B148" s="552"/>
      <c r="C148" s="755"/>
      <c r="D148" s="757"/>
      <c r="E148" s="760"/>
      <c r="F148" s="297" t="s">
        <v>389</v>
      </c>
      <c r="G148" s="620" t="s">
        <v>390</v>
      </c>
      <c r="H148" s="620"/>
      <c r="I148" s="620"/>
      <c r="J148" s="620"/>
      <c r="K148" s="585"/>
      <c r="L148" s="603" t="e">
        <f>#REF!*1.07</f>
        <v>#REF!</v>
      </c>
      <c r="M148" s="603" t="e">
        <f t="shared" si="16"/>
        <v>#REF!</v>
      </c>
      <c r="N148" s="603" t="e">
        <f t="shared" si="17"/>
        <v>#REF!</v>
      </c>
      <c r="O148" s="603" t="e">
        <f t="shared" si="18"/>
        <v>#REF!</v>
      </c>
      <c r="P148" s="603" t="e">
        <f t="shared" si="19"/>
        <v>#REF!</v>
      </c>
    </row>
    <row r="149" spans="1:16" ht="15" customHeight="1" x14ac:dyDescent="0.25">
      <c r="A149" s="549"/>
      <c r="B149" s="552"/>
      <c r="C149" s="755"/>
      <c r="D149" s="757"/>
      <c r="E149" s="760"/>
      <c r="F149" s="294" t="s">
        <v>704</v>
      </c>
      <c r="G149" s="620" t="s">
        <v>705</v>
      </c>
      <c r="H149" s="620"/>
      <c r="I149" s="620"/>
      <c r="J149" s="620"/>
      <c r="K149" s="585"/>
      <c r="L149" s="603" t="e">
        <f>#REF!*1.07</f>
        <v>#REF!</v>
      </c>
      <c r="M149" s="603" t="e">
        <f t="shared" si="16"/>
        <v>#REF!</v>
      </c>
      <c r="N149" s="603" t="e">
        <f t="shared" si="17"/>
        <v>#REF!</v>
      </c>
      <c r="O149" s="603" t="e">
        <f t="shared" si="18"/>
        <v>#REF!</v>
      </c>
      <c r="P149" s="603" t="e">
        <f t="shared" si="19"/>
        <v>#REF!</v>
      </c>
    </row>
    <row r="150" spans="1:16" ht="15" customHeight="1" x14ac:dyDescent="0.25">
      <c r="A150" s="549"/>
      <c r="B150" s="552"/>
      <c r="C150" s="755"/>
      <c r="D150" s="757"/>
      <c r="E150" s="760"/>
      <c r="F150" s="294" t="s">
        <v>706</v>
      </c>
      <c r="G150" s="620" t="s">
        <v>390</v>
      </c>
      <c r="H150" s="620"/>
      <c r="I150" s="620"/>
      <c r="J150" s="620"/>
      <c r="K150" s="585"/>
      <c r="L150" s="603" t="e">
        <f>#REF!*1.07</f>
        <v>#REF!</v>
      </c>
      <c r="M150" s="603" t="e">
        <f t="shared" si="16"/>
        <v>#REF!</v>
      </c>
      <c r="N150" s="603" t="e">
        <f t="shared" si="17"/>
        <v>#REF!</v>
      </c>
      <c r="O150" s="603" t="e">
        <f t="shared" si="18"/>
        <v>#REF!</v>
      </c>
      <c r="P150" s="603" t="e">
        <f t="shared" si="19"/>
        <v>#REF!</v>
      </c>
    </row>
    <row r="151" spans="1:16" ht="15" customHeight="1" x14ac:dyDescent="0.25">
      <c r="A151" s="549"/>
      <c r="B151" s="552"/>
      <c r="C151" s="755"/>
      <c r="D151" s="757"/>
      <c r="E151" s="760"/>
      <c r="F151" s="294" t="s">
        <v>1271</v>
      </c>
      <c r="G151" s="620" t="s">
        <v>390</v>
      </c>
      <c r="H151" s="620"/>
      <c r="I151" s="620"/>
      <c r="J151" s="620"/>
      <c r="K151" s="585"/>
      <c r="L151" s="603" t="e">
        <f>#REF!*1.07</f>
        <v>#REF!</v>
      </c>
      <c r="M151" s="603" t="e">
        <f t="shared" si="16"/>
        <v>#REF!</v>
      </c>
      <c r="N151" s="603" t="e">
        <f t="shared" si="17"/>
        <v>#REF!</v>
      </c>
      <c r="O151" s="603" t="e">
        <f t="shared" si="18"/>
        <v>#REF!</v>
      </c>
      <c r="P151" s="603" t="e">
        <f t="shared" si="19"/>
        <v>#REF!</v>
      </c>
    </row>
    <row r="152" spans="1:16" ht="15" customHeight="1" x14ac:dyDescent="0.25">
      <c r="A152" s="549"/>
      <c r="B152" s="552"/>
      <c r="C152" s="755"/>
      <c r="D152" s="757"/>
      <c r="E152" s="760"/>
      <c r="F152" s="294" t="s">
        <v>707</v>
      </c>
      <c r="G152" s="620" t="s">
        <v>1270</v>
      </c>
      <c r="H152" s="620"/>
      <c r="I152" s="620"/>
      <c r="J152" s="620"/>
      <c r="K152" s="585"/>
      <c r="L152" s="603" t="e">
        <f>#REF!*1.07</f>
        <v>#REF!</v>
      </c>
      <c r="M152" s="603" t="e">
        <f t="shared" si="16"/>
        <v>#REF!</v>
      </c>
      <c r="N152" s="603" t="e">
        <f t="shared" si="17"/>
        <v>#REF!</v>
      </c>
      <c r="O152" s="603" t="e">
        <f t="shared" si="18"/>
        <v>#REF!</v>
      </c>
      <c r="P152" s="603" t="e">
        <f t="shared" si="19"/>
        <v>#REF!</v>
      </c>
    </row>
    <row r="153" spans="1:16" ht="15" customHeight="1" x14ac:dyDescent="0.25">
      <c r="A153" s="549"/>
      <c r="B153" s="552"/>
      <c r="C153" s="755"/>
      <c r="D153" s="757"/>
      <c r="E153" s="760"/>
      <c r="F153" s="294" t="s">
        <v>708</v>
      </c>
      <c r="G153" s="620" t="s">
        <v>390</v>
      </c>
      <c r="H153" s="620"/>
      <c r="I153" s="620"/>
      <c r="J153" s="620"/>
      <c r="K153" s="585"/>
      <c r="L153" s="603" t="e">
        <f>#REF!*1.07</f>
        <v>#REF!</v>
      </c>
      <c r="M153" s="603" t="e">
        <f t="shared" si="16"/>
        <v>#REF!</v>
      </c>
      <c r="N153" s="603" t="e">
        <f t="shared" si="17"/>
        <v>#REF!</v>
      </c>
      <c r="O153" s="603" t="e">
        <f t="shared" si="18"/>
        <v>#REF!</v>
      </c>
      <c r="P153" s="603" t="e">
        <f t="shared" si="19"/>
        <v>#REF!</v>
      </c>
    </row>
    <row r="154" spans="1:16" ht="15" customHeight="1" x14ac:dyDescent="0.25">
      <c r="A154" s="549"/>
      <c r="B154" s="552"/>
      <c r="C154" s="755"/>
      <c r="D154" s="757"/>
      <c r="E154" s="760"/>
      <c r="F154" s="297" t="s">
        <v>377</v>
      </c>
      <c r="G154" s="620" t="s">
        <v>387</v>
      </c>
      <c r="H154" s="620"/>
      <c r="I154" s="620"/>
      <c r="J154" s="620"/>
      <c r="K154" s="585"/>
      <c r="L154" s="603" t="e">
        <f>#REF!*1.07</f>
        <v>#REF!</v>
      </c>
      <c r="M154" s="603" t="e">
        <f t="shared" si="16"/>
        <v>#REF!</v>
      </c>
      <c r="N154" s="603" t="e">
        <f t="shared" si="17"/>
        <v>#REF!</v>
      </c>
      <c r="O154" s="603" t="e">
        <f t="shared" si="18"/>
        <v>#REF!</v>
      </c>
      <c r="P154" s="603" t="e">
        <f t="shared" si="19"/>
        <v>#REF!</v>
      </c>
    </row>
    <row r="155" spans="1:16" ht="15.6" customHeight="1" x14ac:dyDescent="0.25">
      <c r="A155" s="549"/>
      <c r="B155" s="552"/>
      <c r="C155" s="755"/>
      <c r="D155" s="757"/>
      <c r="E155" s="760"/>
      <c r="F155" s="297" t="s">
        <v>562</v>
      </c>
      <c r="G155" s="620" t="s">
        <v>1024</v>
      </c>
      <c r="H155" s="620"/>
      <c r="I155" s="620"/>
      <c r="J155" s="620"/>
      <c r="K155" s="585"/>
      <c r="L155" s="603" t="e">
        <f>#REF!*1.07</f>
        <v>#REF!</v>
      </c>
      <c r="M155" s="603" t="e">
        <f t="shared" si="16"/>
        <v>#REF!</v>
      </c>
      <c r="N155" s="603" t="e">
        <f t="shared" si="17"/>
        <v>#REF!</v>
      </c>
      <c r="O155" s="603" t="e">
        <f t="shared" si="18"/>
        <v>#REF!</v>
      </c>
      <c r="P155" s="603" t="e">
        <f t="shared" si="19"/>
        <v>#REF!</v>
      </c>
    </row>
    <row r="156" spans="1:16" ht="15.6" customHeight="1" x14ac:dyDescent="0.25">
      <c r="A156" s="549"/>
      <c r="B156" s="552"/>
      <c r="C156" s="755"/>
      <c r="D156" s="757"/>
      <c r="E156" s="760"/>
      <c r="F156" s="297" t="s">
        <v>570</v>
      </c>
      <c r="G156" s="620" t="s">
        <v>613</v>
      </c>
      <c r="H156" s="620"/>
      <c r="I156" s="620"/>
      <c r="J156" s="620"/>
      <c r="K156" s="585"/>
      <c r="L156" s="603" t="e">
        <f>#REF!*1.07</f>
        <v>#REF!</v>
      </c>
      <c r="M156" s="603" t="e">
        <f t="shared" si="16"/>
        <v>#REF!</v>
      </c>
      <c r="N156" s="603" t="e">
        <f t="shared" si="17"/>
        <v>#REF!</v>
      </c>
      <c r="O156" s="603" t="e">
        <f t="shared" si="18"/>
        <v>#REF!</v>
      </c>
      <c r="P156" s="603" t="e">
        <f t="shared" si="19"/>
        <v>#REF!</v>
      </c>
    </row>
    <row r="157" spans="1:16" ht="15.6" customHeight="1" x14ac:dyDescent="0.25">
      <c r="A157" s="549"/>
      <c r="B157" s="552"/>
      <c r="C157" s="755"/>
      <c r="D157" s="757"/>
      <c r="E157" s="760"/>
      <c r="F157" s="298" t="s">
        <v>84</v>
      </c>
      <c r="G157" s="762">
        <v>3.5</v>
      </c>
      <c r="H157" s="762"/>
      <c r="I157" s="762"/>
      <c r="J157" s="762"/>
      <c r="K157" s="585"/>
      <c r="L157" s="603" t="e">
        <f>#REF!*1.07</f>
        <v>#REF!</v>
      </c>
      <c r="M157" s="603" t="e">
        <f t="shared" si="16"/>
        <v>#REF!</v>
      </c>
      <c r="N157" s="603" t="e">
        <f t="shared" si="17"/>
        <v>#REF!</v>
      </c>
      <c r="O157" s="603" t="e">
        <f t="shared" si="18"/>
        <v>#REF!</v>
      </c>
      <c r="P157" s="603" t="e">
        <f t="shared" si="19"/>
        <v>#REF!</v>
      </c>
    </row>
    <row r="158" spans="1:16" ht="15" customHeight="1" x14ac:dyDescent="0.25">
      <c r="A158" s="551"/>
      <c r="B158" s="552"/>
      <c r="C158" s="763"/>
      <c r="D158" s="758"/>
      <c r="E158" s="764"/>
      <c r="F158" s="418" t="s">
        <v>1016</v>
      </c>
      <c r="G158" s="765">
        <v>5</v>
      </c>
      <c r="H158" s="765"/>
      <c r="I158" s="765"/>
      <c r="J158" s="765"/>
      <c r="K158" s="720"/>
      <c r="L158" s="721" t="e">
        <f>#REF!*1.07</f>
        <v>#REF!</v>
      </c>
      <c r="M158" s="721" t="e">
        <f t="shared" si="16"/>
        <v>#REF!</v>
      </c>
      <c r="N158" s="721" t="e">
        <f t="shared" si="17"/>
        <v>#REF!</v>
      </c>
      <c r="O158" s="721" t="e">
        <f t="shared" si="18"/>
        <v>#REF!</v>
      </c>
      <c r="P158" s="721" t="e">
        <f t="shared" si="19"/>
        <v>#REF!</v>
      </c>
    </row>
    <row r="159" spans="1:16" s="27" customFormat="1" ht="27.75" customHeight="1" x14ac:dyDescent="0.25">
      <c r="A159" s="519" t="s">
        <v>1678</v>
      </c>
      <c r="B159" s="519"/>
      <c r="C159" s="519"/>
      <c r="D159" s="519"/>
      <c r="E159" s="519"/>
      <c r="F159" s="519"/>
      <c r="G159" s="519"/>
      <c r="H159" s="519"/>
      <c r="I159" s="519"/>
      <c r="J159" s="519"/>
      <c r="K159" s="519"/>
      <c r="L159" s="519"/>
      <c r="M159" s="519"/>
      <c r="N159" s="519"/>
      <c r="O159" s="519"/>
      <c r="P159" s="519"/>
    </row>
    <row r="160" spans="1:16" s="27" customFormat="1" ht="15" customHeight="1" x14ac:dyDescent="0.25">
      <c r="A160" s="553">
        <v>1</v>
      </c>
      <c r="B160" s="552"/>
      <c r="C160" s="754" t="s">
        <v>1679</v>
      </c>
      <c r="D160" s="758"/>
      <c r="E160" s="759"/>
      <c r="F160" s="421" t="s">
        <v>81</v>
      </c>
      <c r="G160" s="761" t="s">
        <v>6</v>
      </c>
      <c r="H160" s="761"/>
      <c r="I160" s="761"/>
      <c r="J160" s="761"/>
      <c r="K160" s="713">
        <v>3</v>
      </c>
      <c r="L160" s="439">
        <v>46660</v>
      </c>
      <c r="M160" s="439">
        <f>P160-P160*40%</f>
        <v>55992</v>
      </c>
      <c r="N160" s="439">
        <f>P160-P160*30%</f>
        <v>65324</v>
      </c>
      <c r="O160" s="439">
        <f>P160-P160*10%</f>
        <v>83988</v>
      </c>
      <c r="P160" s="439">
        <f>L160*2</f>
        <v>93320</v>
      </c>
    </row>
    <row r="161" spans="1:16" s="27" customFormat="1" ht="15" customHeight="1" x14ac:dyDescent="0.25">
      <c r="A161" s="549"/>
      <c r="B161" s="552"/>
      <c r="C161" s="755"/>
      <c r="D161" s="766"/>
      <c r="E161" s="760"/>
      <c r="F161" s="295" t="s">
        <v>80</v>
      </c>
      <c r="G161" s="753">
        <v>40</v>
      </c>
      <c r="H161" s="753"/>
      <c r="I161" s="753"/>
      <c r="J161" s="753"/>
      <c r="K161" s="583"/>
      <c r="L161" s="602"/>
      <c r="M161" s="602"/>
      <c r="N161" s="602"/>
      <c r="O161" s="602"/>
      <c r="P161" s="602"/>
    </row>
    <row r="162" spans="1:16" s="27" customFormat="1" ht="15" customHeight="1" x14ac:dyDescent="0.25">
      <c r="A162" s="549"/>
      <c r="B162" s="552"/>
      <c r="C162" s="755"/>
      <c r="D162" s="766"/>
      <c r="E162" s="760"/>
      <c r="F162" s="295" t="s">
        <v>8</v>
      </c>
      <c r="G162" s="422">
        <v>3000</v>
      </c>
      <c r="H162" s="423">
        <v>4000</v>
      </c>
      <c r="I162" s="424">
        <v>5000</v>
      </c>
      <c r="J162" s="425">
        <v>6000</v>
      </c>
      <c r="K162" s="583"/>
      <c r="L162" s="602"/>
      <c r="M162" s="602"/>
      <c r="N162" s="602"/>
      <c r="O162" s="602"/>
      <c r="P162" s="602"/>
    </row>
    <row r="163" spans="1:16" s="27" customFormat="1" ht="15" customHeight="1" x14ac:dyDescent="0.25">
      <c r="A163" s="549"/>
      <c r="B163" s="552"/>
      <c r="C163" s="755"/>
      <c r="D163" s="766"/>
      <c r="E163" s="760"/>
      <c r="F163" s="295" t="s">
        <v>817</v>
      </c>
      <c r="G163" s="422">
        <f>G161*88</f>
        <v>3520</v>
      </c>
      <c r="H163" s="423">
        <f>G161*99</f>
        <v>3960</v>
      </c>
      <c r="I163" s="424">
        <f>G161*110</f>
        <v>4400</v>
      </c>
      <c r="J163" s="425">
        <f>G161*114</f>
        <v>4560</v>
      </c>
      <c r="K163" s="583"/>
      <c r="L163" s="602"/>
      <c r="M163" s="602"/>
      <c r="N163" s="602"/>
      <c r="O163" s="602"/>
      <c r="P163" s="602"/>
    </row>
    <row r="164" spans="1:16" s="27" customFormat="1" ht="15" customHeight="1" x14ac:dyDescent="0.25">
      <c r="A164" s="549"/>
      <c r="B164" s="552"/>
      <c r="C164" s="755"/>
      <c r="D164" s="766"/>
      <c r="E164" s="760"/>
      <c r="F164" s="295" t="s">
        <v>1269</v>
      </c>
      <c r="G164" s="619">
        <v>0.98</v>
      </c>
      <c r="H164" s="619"/>
      <c r="I164" s="619"/>
      <c r="J164" s="619"/>
      <c r="K164" s="583"/>
      <c r="L164" s="602"/>
      <c r="M164" s="602"/>
      <c r="N164" s="602"/>
      <c r="O164" s="602"/>
      <c r="P164" s="602"/>
    </row>
    <row r="165" spans="1:16" s="27" customFormat="1" ht="15" customHeight="1" x14ac:dyDescent="0.25">
      <c r="A165" s="549"/>
      <c r="B165" s="552"/>
      <c r="C165" s="755"/>
      <c r="D165" s="766"/>
      <c r="E165" s="760"/>
      <c r="F165" s="294" t="s">
        <v>699</v>
      </c>
      <c r="G165" s="620" t="s">
        <v>700</v>
      </c>
      <c r="H165" s="620"/>
      <c r="I165" s="620"/>
      <c r="J165" s="620"/>
      <c r="K165" s="583"/>
      <c r="L165" s="602"/>
      <c r="M165" s="602"/>
      <c r="N165" s="602"/>
      <c r="O165" s="602"/>
      <c r="P165" s="602"/>
    </row>
    <row r="166" spans="1:16" s="27" customFormat="1" ht="15" customHeight="1" x14ac:dyDescent="0.25">
      <c r="A166" s="549"/>
      <c r="B166" s="552"/>
      <c r="C166" s="755"/>
      <c r="D166" s="766"/>
      <c r="E166" s="760"/>
      <c r="F166" s="294" t="s">
        <v>1181</v>
      </c>
      <c r="G166" s="462" t="s">
        <v>1179</v>
      </c>
      <c r="H166" s="463"/>
      <c r="I166" s="463"/>
      <c r="J166" s="464"/>
      <c r="K166" s="583"/>
      <c r="L166" s="602"/>
      <c r="M166" s="602"/>
      <c r="N166" s="602"/>
      <c r="O166" s="602"/>
      <c r="P166" s="602"/>
    </row>
    <row r="167" spans="1:16" s="27" customFormat="1" ht="15" customHeight="1" x14ac:dyDescent="0.25">
      <c r="A167" s="549"/>
      <c r="B167" s="552"/>
      <c r="C167" s="755"/>
      <c r="D167" s="766"/>
      <c r="E167" s="760"/>
      <c r="F167" s="295" t="s">
        <v>83</v>
      </c>
      <c r="G167" s="620">
        <v>65</v>
      </c>
      <c r="H167" s="620"/>
      <c r="I167" s="620"/>
      <c r="J167" s="620"/>
      <c r="K167" s="583"/>
      <c r="L167" s="602"/>
      <c r="M167" s="602"/>
      <c r="N167" s="602"/>
      <c r="O167" s="602"/>
      <c r="P167" s="602"/>
    </row>
    <row r="168" spans="1:16" s="27" customFormat="1" ht="15" customHeight="1" x14ac:dyDescent="0.25">
      <c r="A168" s="549"/>
      <c r="B168" s="552"/>
      <c r="C168" s="755"/>
      <c r="D168" s="766"/>
      <c r="E168" s="760"/>
      <c r="F168" s="295" t="s">
        <v>396</v>
      </c>
      <c r="G168" s="620" t="s">
        <v>1184</v>
      </c>
      <c r="H168" s="620"/>
      <c r="I168" s="620"/>
      <c r="J168" s="620"/>
      <c r="K168" s="583"/>
      <c r="L168" s="602"/>
      <c r="M168" s="602"/>
      <c r="N168" s="602"/>
      <c r="O168" s="602"/>
      <c r="P168" s="602"/>
    </row>
    <row r="169" spans="1:16" s="27" customFormat="1" ht="15" customHeight="1" x14ac:dyDescent="0.25">
      <c r="A169" s="549"/>
      <c r="B169" s="552"/>
      <c r="C169" s="755"/>
      <c r="D169" s="766"/>
      <c r="E169" s="760"/>
      <c r="F169" s="295" t="s">
        <v>1028</v>
      </c>
      <c r="G169" s="620" t="s">
        <v>912</v>
      </c>
      <c r="H169" s="620"/>
      <c r="I169" s="620"/>
      <c r="J169" s="620"/>
      <c r="K169" s="583"/>
      <c r="L169" s="602"/>
      <c r="M169" s="602"/>
      <c r="N169" s="602"/>
      <c r="O169" s="602"/>
      <c r="P169" s="602"/>
    </row>
    <row r="170" spans="1:16" s="27" customFormat="1" ht="15" customHeight="1" x14ac:dyDescent="0.25">
      <c r="A170" s="549"/>
      <c r="B170" s="552"/>
      <c r="C170" s="755"/>
      <c r="D170" s="766"/>
      <c r="E170" s="760"/>
      <c r="F170" s="295" t="s">
        <v>1038</v>
      </c>
      <c r="G170" s="620" t="s">
        <v>1673</v>
      </c>
      <c r="H170" s="620"/>
      <c r="I170" s="620"/>
      <c r="J170" s="620"/>
      <c r="K170" s="583"/>
      <c r="L170" s="602"/>
      <c r="M170" s="602"/>
      <c r="N170" s="602"/>
      <c r="O170" s="602"/>
      <c r="P170" s="602"/>
    </row>
    <row r="171" spans="1:16" s="27" customFormat="1" ht="15" customHeight="1" x14ac:dyDescent="0.25">
      <c r="A171" s="549"/>
      <c r="B171" s="552"/>
      <c r="C171" s="755"/>
      <c r="D171" s="766"/>
      <c r="E171" s="760"/>
      <c r="F171" s="297" t="s">
        <v>379</v>
      </c>
      <c r="G171" s="620" t="s">
        <v>399</v>
      </c>
      <c r="H171" s="620"/>
      <c r="I171" s="620"/>
      <c r="J171" s="620"/>
      <c r="K171" s="583"/>
      <c r="L171" s="602"/>
      <c r="M171" s="602"/>
      <c r="N171" s="602"/>
      <c r="O171" s="602"/>
      <c r="P171" s="602"/>
    </row>
    <row r="172" spans="1:16" s="27" customFormat="1" ht="15" customHeight="1" x14ac:dyDescent="0.25">
      <c r="A172" s="549"/>
      <c r="B172" s="552"/>
      <c r="C172" s="755"/>
      <c r="D172" s="766"/>
      <c r="E172" s="760"/>
      <c r="F172" s="294" t="s">
        <v>701</v>
      </c>
      <c r="G172" s="620">
        <v>100000</v>
      </c>
      <c r="H172" s="620"/>
      <c r="I172" s="620"/>
      <c r="J172" s="620"/>
      <c r="K172" s="583"/>
      <c r="L172" s="602"/>
      <c r="M172" s="602"/>
      <c r="N172" s="602"/>
      <c r="O172" s="602"/>
      <c r="P172" s="602"/>
    </row>
    <row r="173" spans="1:16" s="27" customFormat="1" ht="15" customHeight="1" x14ac:dyDescent="0.25">
      <c r="A173" s="549"/>
      <c r="B173" s="552"/>
      <c r="C173" s="755"/>
      <c r="D173" s="766"/>
      <c r="E173" s="760"/>
      <c r="F173" s="297" t="s">
        <v>257</v>
      </c>
      <c r="G173" s="620" t="s">
        <v>1508</v>
      </c>
      <c r="H173" s="620"/>
      <c r="I173" s="620"/>
      <c r="J173" s="620"/>
      <c r="K173" s="583"/>
      <c r="L173" s="602"/>
      <c r="M173" s="602"/>
      <c r="N173" s="602"/>
      <c r="O173" s="602"/>
      <c r="P173" s="602"/>
    </row>
    <row r="174" spans="1:16" s="27" customFormat="1" ht="15" customHeight="1" x14ac:dyDescent="0.25">
      <c r="A174" s="549"/>
      <c r="B174" s="552"/>
      <c r="C174" s="755"/>
      <c r="D174" s="766"/>
      <c r="E174" s="760"/>
      <c r="F174" s="297" t="s">
        <v>410</v>
      </c>
      <c r="G174" s="620" t="s">
        <v>411</v>
      </c>
      <c r="H174" s="620"/>
      <c r="I174" s="620"/>
      <c r="J174" s="620"/>
      <c r="K174" s="583"/>
      <c r="L174" s="602"/>
      <c r="M174" s="602"/>
      <c r="N174" s="602"/>
      <c r="O174" s="602"/>
      <c r="P174" s="602"/>
    </row>
    <row r="175" spans="1:16" s="27" customFormat="1" ht="15" customHeight="1" x14ac:dyDescent="0.25">
      <c r="A175" s="549"/>
      <c r="B175" s="552"/>
      <c r="C175" s="755"/>
      <c r="D175" s="766"/>
      <c r="E175" s="760"/>
      <c r="F175" s="297" t="s">
        <v>412</v>
      </c>
      <c r="G175" s="620" t="s">
        <v>400</v>
      </c>
      <c r="H175" s="620"/>
      <c r="I175" s="620"/>
      <c r="J175" s="620"/>
      <c r="K175" s="583"/>
      <c r="L175" s="602"/>
      <c r="M175" s="602"/>
      <c r="N175" s="602"/>
      <c r="O175" s="602"/>
      <c r="P175" s="602"/>
    </row>
    <row r="176" spans="1:16" s="27" customFormat="1" ht="15" customHeight="1" x14ac:dyDescent="0.25">
      <c r="A176" s="549"/>
      <c r="B176" s="552"/>
      <c r="C176" s="755"/>
      <c r="D176" s="766"/>
      <c r="E176" s="760"/>
      <c r="F176" s="297" t="s">
        <v>381</v>
      </c>
      <c r="G176" s="620" t="s">
        <v>1296</v>
      </c>
      <c r="H176" s="620"/>
      <c r="I176" s="620"/>
      <c r="J176" s="620"/>
      <c r="K176" s="584">
        <v>5</v>
      </c>
      <c r="L176" s="533">
        <f>L160*1.07</f>
        <v>49926.200000000004</v>
      </c>
      <c r="M176" s="533">
        <f t="shared" ref="M176:M191" si="20">P176-P176*40%</f>
        <v>59911.44</v>
      </c>
      <c r="N176" s="533">
        <f t="shared" ref="N176:N191" si="21">P176-P176*30%</f>
        <v>69896.680000000008</v>
      </c>
      <c r="O176" s="533">
        <f t="shared" ref="O176:O191" si="22">P176-P176*10%</f>
        <v>89867.16</v>
      </c>
      <c r="P176" s="533">
        <f t="shared" ref="P176:P191" si="23">L176*2</f>
        <v>99852.400000000009</v>
      </c>
    </row>
    <row r="177" spans="1:16" s="27" customFormat="1" ht="15" customHeight="1" x14ac:dyDescent="0.25">
      <c r="A177" s="549"/>
      <c r="B177" s="552"/>
      <c r="C177" s="755"/>
      <c r="D177" s="766"/>
      <c r="E177" s="760"/>
      <c r="F177" s="297" t="s">
        <v>402</v>
      </c>
      <c r="G177" s="620" t="s">
        <v>1297</v>
      </c>
      <c r="H177" s="620"/>
      <c r="I177" s="620"/>
      <c r="J177" s="620"/>
      <c r="K177" s="585"/>
      <c r="L177" s="603" t="e">
        <f>#REF!*1.07</f>
        <v>#REF!</v>
      </c>
      <c r="M177" s="603" t="e">
        <f t="shared" si="20"/>
        <v>#REF!</v>
      </c>
      <c r="N177" s="603" t="e">
        <f t="shared" si="21"/>
        <v>#REF!</v>
      </c>
      <c r="O177" s="603" t="e">
        <f t="shared" si="22"/>
        <v>#REF!</v>
      </c>
      <c r="P177" s="603" t="e">
        <f t="shared" si="23"/>
        <v>#REF!</v>
      </c>
    </row>
    <row r="178" spans="1:16" s="27" customFormat="1" ht="15" customHeight="1" x14ac:dyDescent="0.25">
      <c r="A178" s="549"/>
      <c r="B178" s="552"/>
      <c r="C178" s="755"/>
      <c r="D178" s="766"/>
      <c r="E178" s="760"/>
      <c r="F178" s="297" t="s">
        <v>403</v>
      </c>
      <c r="G178" s="620" t="s">
        <v>404</v>
      </c>
      <c r="H178" s="620"/>
      <c r="I178" s="620"/>
      <c r="J178" s="620"/>
      <c r="K178" s="585"/>
      <c r="L178" s="603" t="e">
        <f>#REF!*1.07</f>
        <v>#REF!</v>
      </c>
      <c r="M178" s="603" t="e">
        <f t="shared" si="20"/>
        <v>#REF!</v>
      </c>
      <c r="N178" s="603" t="e">
        <f t="shared" si="21"/>
        <v>#REF!</v>
      </c>
      <c r="O178" s="603" t="e">
        <f t="shared" si="22"/>
        <v>#REF!</v>
      </c>
      <c r="P178" s="603" t="e">
        <f t="shared" si="23"/>
        <v>#REF!</v>
      </c>
    </row>
    <row r="179" spans="1:16" s="27" customFormat="1" ht="15" customHeight="1" x14ac:dyDescent="0.25">
      <c r="A179" s="549"/>
      <c r="B179" s="552"/>
      <c r="C179" s="755"/>
      <c r="D179" s="766"/>
      <c r="E179" s="760"/>
      <c r="F179" s="295" t="s">
        <v>358</v>
      </c>
      <c r="G179" s="620" t="s">
        <v>359</v>
      </c>
      <c r="H179" s="620"/>
      <c r="I179" s="620"/>
      <c r="J179" s="620"/>
      <c r="K179" s="585"/>
      <c r="L179" s="603" t="e">
        <f>#REF!*1.07</f>
        <v>#REF!</v>
      </c>
      <c r="M179" s="603" t="e">
        <f t="shared" si="20"/>
        <v>#REF!</v>
      </c>
      <c r="N179" s="603" t="e">
        <f t="shared" si="21"/>
        <v>#REF!</v>
      </c>
      <c r="O179" s="603" t="e">
        <f t="shared" si="22"/>
        <v>#REF!</v>
      </c>
      <c r="P179" s="603" t="e">
        <f t="shared" si="23"/>
        <v>#REF!</v>
      </c>
    </row>
    <row r="180" spans="1:16" s="27" customFormat="1" ht="15" customHeight="1" x14ac:dyDescent="0.25">
      <c r="A180" s="549"/>
      <c r="B180" s="552"/>
      <c r="C180" s="755"/>
      <c r="D180" s="766"/>
      <c r="E180" s="760"/>
      <c r="F180" s="297" t="s">
        <v>389</v>
      </c>
      <c r="G180" s="620" t="s">
        <v>390</v>
      </c>
      <c r="H180" s="620"/>
      <c r="I180" s="620"/>
      <c r="J180" s="620"/>
      <c r="K180" s="585"/>
      <c r="L180" s="603" t="e">
        <f>#REF!*1.07</f>
        <v>#REF!</v>
      </c>
      <c r="M180" s="603" t="e">
        <f t="shared" si="20"/>
        <v>#REF!</v>
      </c>
      <c r="N180" s="603" t="e">
        <f t="shared" si="21"/>
        <v>#REF!</v>
      </c>
      <c r="O180" s="603" t="e">
        <f t="shared" si="22"/>
        <v>#REF!</v>
      </c>
      <c r="P180" s="603" t="e">
        <f t="shared" si="23"/>
        <v>#REF!</v>
      </c>
    </row>
    <row r="181" spans="1:16" s="27" customFormat="1" ht="15" customHeight="1" x14ac:dyDescent="0.25">
      <c r="A181" s="549"/>
      <c r="B181" s="552"/>
      <c r="C181" s="755"/>
      <c r="D181" s="766"/>
      <c r="E181" s="760"/>
      <c r="F181" s="294" t="s">
        <v>704</v>
      </c>
      <c r="G181" s="620" t="s">
        <v>705</v>
      </c>
      <c r="H181" s="620"/>
      <c r="I181" s="620"/>
      <c r="J181" s="620"/>
      <c r="K181" s="585"/>
      <c r="L181" s="603" t="e">
        <f>#REF!*1.07</f>
        <v>#REF!</v>
      </c>
      <c r="M181" s="603" t="e">
        <f t="shared" si="20"/>
        <v>#REF!</v>
      </c>
      <c r="N181" s="603" t="e">
        <f t="shared" si="21"/>
        <v>#REF!</v>
      </c>
      <c r="O181" s="603" t="e">
        <f t="shared" si="22"/>
        <v>#REF!</v>
      </c>
      <c r="P181" s="603" t="e">
        <f t="shared" si="23"/>
        <v>#REF!</v>
      </c>
    </row>
    <row r="182" spans="1:16" s="27" customFormat="1" ht="15" customHeight="1" x14ac:dyDescent="0.25">
      <c r="A182" s="549"/>
      <c r="B182" s="552"/>
      <c r="C182" s="755"/>
      <c r="D182" s="766"/>
      <c r="E182" s="760"/>
      <c r="F182" s="294" t="s">
        <v>706</v>
      </c>
      <c r="G182" s="620" t="s">
        <v>390</v>
      </c>
      <c r="H182" s="620"/>
      <c r="I182" s="620"/>
      <c r="J182" s="620"/>
      <c r="K182" s="585"/>
      <c r="L182" s="603" t="e">
        <f>#REF!*1.07</f>
        <v>#REF!</v>
      </c>
      <c r="M182" s="603" t="e">
        <f t="shared" si="20"/>
        <v>#REF!</v>
      </c>
      <c r="N182" s="603" t="e">
        <f t="shared" si="21"/>
        <v>#REF!</v>
      </c>
      <c r="O182" s="603" t="e">
        <f t="shared" si="22"/>
        <v>#REF!</v>
      </c>
      <c r="P182" s="603" t="e">
        <f t="shared" si="23"/>
        <v>#REF!</v>
      </c>
    </row>
    <row r="183" spans="1:16" s="27" customFormat="1" ht="15" customHeight="1" x14ac:dyDescent="0.25">
      <c r="A183" s="549"/>
      <c r="B183" s="552"/>
      <c r="C183" s="755"/>
      <c r="D183" s="766"/>
      <c r="E183" s="760"/>
      <c r="F183" s="294" t="s">
        <v>1271</v>
      </c>
      <c r="G183" s="620" t="s">
        <v>390</v>
      </c>
      <c r="H183" s="620"/>
      <c r="I183" s="620"/>
      <c r="J183" s="620"/>
      <c r="K183" s="585"/>
      <c r="L183" s="603" t="e">
        <f>#REF!*1.07</f>
        <v>#REF!</v>
      </c>
      <c r="M183" s="603" t="e">
        <f t="shared" si="20"/>
        <v>#REF!</v>
      </c>
      <c r="N183" s="603" t="e">
        <f t="shared" si="21"/>
        <v>#REF!</v>
      </c>
      <c r="O183" s="603" t="e">
        <f t="shared" si="22"/>
        <v>#REF!</v>
      </c>
      <c r="P183" s="603" t="e">
        <f t="shared" si="23"/>
        <v>#REF!</v>
      </c>
    </row>
    <row r="184" spans="1:16" s="27" customFormat="1" ht="15" customHeight="1" x14ac:dyDescent="0.25">
      <c r="A184" s="549"/>
      <c r="B184" s="552"/>
      <c r="C184" s="755"/>
      <c r="D184" s="766"/>
      <c r="E184" s="760"/>
      <c r="F184" s="294" t="s">
        <v>707</v>
      </c>
      <c r="G184" s="620" t="s">
        <v>1270</v>
      </c>
      <c r="H184" s="620"/>
      <c r="I184" s="620"/>
      <c r="J184" s="620"/>
      <c r="K184" s="585"/>
      <c r="L184" s="603" t="e">
        <f>#REF!*1.07</f>
        <v>#REF!</v>
      </c>
      <c r="M184" s="603" t="e">
        <f t="shared" si="20"/>
        <v>#REF!</v>
      </c>
      <c r="N184" s="603" t="e">
        <f t="shared" si="21"/>
        <v>#REF!</v>
      </c>
      <c r="O184" s="603" t="e">
        <f t="shared" si="22"/>
        <v>#REF!</v>
      </c>
      <c r="P184" s="603" t="e">
        <f t="shared" si="23"/>
        <v>#REF!</v>
      </c>
    </row>
    <row r="185" spans="1:16" s="27" customFormat="1" ht="15" customHeight="1" x14ac:dyDescent="0.25">
      <c r="A185" s="549"/>
      <c r="B185" s="552"/>
      <c r="C185" s="755"/>
      <c r="D185" s="766"/>
      <c r="E185" s="760"/>
      <c r="F185" s="294" t="s">
        <v>708</v>
      </c>
      <c r="G185" s="620" t="s">
        <v>390</v>
      </c>
      <c r="H185" s="620"/>
      <c r="I185" s="620"/>
      <c r="J185" s="620"/>
      <c r="K185" s="585"/>
      <c r="L185" s="603" t="e">
        <f>#REF!*1.07</f>
        <v>#REF!</v>
      </c>
      <c r="M185" s="603" t="e">
        <f t="shared" si="20"/>
        <v>#REF!</v>
      </c>
      <c r="N185" s="603" t="e">
        <f t="shared" si="21"/>
        <v>#REF!</v>
      </c>
      <c r="O185" s="603" t="e">
        <f t="shared" si="22"/>
        <v>#REF!</v>
      </c>
      <c r="P185" s="603" t="e">
        <f t="shared" si="23"/>
        <v>#REF!</v>
      </c>
    </row>
    <row r="186" spans="1:16" s="27" customFormat="1" ht="15" customHeight="1" x14ac:dyDescent="0.25">
      <c r="A186" s="549"/>
      <c r="B186" s="552"/>
      <c r="C186" s="755"/>
      <c r="D186" s="766"/>
      <c r="E186" s="760"/>
      <c r="F186" s="297" t="s">
        <v>377</v>
      </c>
      <c r="G186" s="620" t="s">
        <v>387</v>
      </c>
      <c r="H186" s="620"/>
      <c r="I186" s="620"/>
      <c r="J186" s="620"/>
      <c r="K186" s="585"/>
      <c r="L186" s="603" t="e">
        <f>#REF!*1.07</f>
        <v>#REF!</v>
      </c>
      <c r="M186" s="603" t="e">
        <f t="shared" si="20"/>
        <v>#REF!</v>
      </c>
      <c r="N186" s="603" t="e">
        <f t="shared" si="21"/>
        <v>#REF!</v>
      </c>
      <c r="O186" s="603" t="e">
        <f t="shared" si="22"/>
        <v>#REF!</v>
      </c>
      <c r="P186" s="603" t="e">
        <f t="shared" si="23"/>
        <v>#REF!</v>
      </c>
    </row>
    <row r="187" spans="1:16" s="27" customFormat="1" ht="15" customHeight="1" x14ac:dyDescent="0.25">
      <c r="A187" s="549"/>
      <c r="B187" s="552"/>
      <c r="C187" s="755"/>
      <c r="D187" s="766"/>
      <c r="E187" s="760"/>
      <c r="F187" s="297" t="s">
        <v>562</v>
      </c>
      <c r="G187" s="620" t="s">
        <v>1024</v>
      </c>
      <c r="H187" s="620"/>
      <c r="I187" s="620"/>
      <c r="J187" s="620"/>
      <c r="K187" s="585"/>
      <c r="L187" s="603" t="e">
        <f>#REF!*1.07</f>
        <v>#REF!</v>
      </c>
      <c r="M187" s="603" t="e">
        <f t="shared" si="20"/>
        <v>#REF!</v>
      </c>
      <c r="N187" s="603" t="e">
        <f t="shared" si="21"/>
        <v>#REF!</v>
      </c>
      <c r="O187" s="603" t="e">
        <f t="shared" si="22"/>
        <v>#REF!</v>
      </c>
      <c r="P187" s="603" t="e">
        <f t="shared" si="23"/>
        <v>#REF!</v>
      </c>
    </row>
    <row r="188" spans="1:16" s="27" customFormat="1" ht="15" customHeight="1" x14ac:dyDescent="0.25">
      <c r="A188" s="549"/>
      <c r="B188" s="552"/>
      <c r="C188" s="755"/>
      <c r="D188" s="766"/>
      <c r="E188" s="760"/>
      <c r="F188" s="297" t="s">
        <v>570</v>
      </c>
      <c r="G188" s="620" t="s">
        <v>613</v>
      </c>
      <c r="H188" s="620"/>
      <c r="I188" s="620"/>
      <c r="J188" s="620"/>
      <c r="K188" s="585"/>
      <c r="L188" s="603" t="e">
        <f>#REF!*1.07</f>
        <v>#REF!</v>
      </c>
      <c r="M188" s="603" t="e">
        <f t="shared" si="20"/>
        <v>#REF!</v>
      </c>
      <c r="N188" s="603" t="e">
        <f t="shared" si="21"/>
        <v>#REF!</v>
      </c>
      <c r="O188" s="603" t="e">
        <f t="shared" si="22"/>
        <v>#REF!</v>
      </c>
      <c r="P188" s="603" t="e">
        <f t="shared" si="23"/>
        <v>#REF!</v>
      </c>
    </row>
    <row r="189" spans="1:16" s="27" customFormat="1" ht="15" customHeight="1" x14ac:dyDescent="0.25">
      <c r="A189" s="549"/>
      <c r="B189" s="552"/>
      <c r="C189" s="755"/>
      <c r="D189" s="766"/>
      <c r="E189" s="760"/>
      <c r="F189" s="298" t="s">
        <v>84</v>
      </c>
      <c r="G189" s="762">
        <v>3.5</v>
      </c>
      <c r="H189" s="762"/>
      <c r="I189" s="762"/>
      <c r="J189" s="762"/>
      <c r="K189" s="585"/>
      <c r="L189" s="603" t="e">
        <f>#REF!*1.07</f>
        <v>#REF!</v>
      </c>
      <c r="M189" s="603" t="e">
        <f t="shared" si="20"/>
        <v>#REF!</v>
      </c>
      <c r="N189" s="603" t="e">
        <f t="shared" si="21"/>
        <v>#REF!</v>
      </c>
      <c r="O189" s="603" t="e">
        <f t="shared" si="22"/>
        <v>#REF!</v>
      </c>
      <c r="P189" s="603" t="e">
        <f t="shared" si="23"/>
        <v>#REF!</v>
      </c>
    </row>
    <row r="190" spans="1:16" s="27" customFormat="1" ht="15" customHeight="1" x14ac:dyDescent="0.25">
      <c r="A190" s="549"/>
      <c r="B190" s="553"/>
      <c r="C190" s="755"/>
      <c r="D190" s="766"/>
      <c r="E190" s="760"/>
      <c r="F190" s="296" t="s">
        <v>1016</v>
      </c>
      <c r="G190" s="620">
        <v>5</v>
      </c>
      <c r="H190" s="620"/>
      <c r="I190" s="620"/>
      <c r="J190" s="620"/>
      <c r="K190" s="585"/>
      <c r="L190" s="603" t="e">
        <f>#REF!*1.07</f>
        <v>#REF!</v>
      </c>
      <c r="M190" s="603" t="e">
        <f t="shared" si="20"/>
        <v>#REF!</v>
      </c>
      <c r="N190" s="603" t="e">
        <f t="shared" si="21"/>
        <v>#REF!</v>
      </c>
      <c r="O190" s="603" t="e">
        <f t="shared" si="22"/>
        <v>#REF!</v>
      </c>
      <c r="P190" s="603" t="e">
        <f t="shared" si="23"/>
        <v>#REF!</v>
      </c>
    </row>
    <row r="191" spans="1:16" s="27" customFormat="1" ht="15" customHeight="1" x14ac:dyDescent="0.25">
      <c r="A191" s="549">
        <v>2</v>
      </c>
      <c r="B191" s="551"/>
      <c r="C191" s="755" t="s">
        <v>1680</v>
      </c>
      <c r="D191" s="758"/>
      <c r="E191" s="760"/>
      <c r="F191" s="295" t="s">
        <v>81</v>
      </c>
      <c r="G191" s="620" t="s">
        <v>6</v>
      </c>
      <c r="H191" s="620"/>
      <c r="I191" s="620"/>
      <c r="J191" s="620"/>
      <c r="K191" s="501">
        <v>3</v>
      </c>
      <c r="L191" s="716">
        <v>47260</v>
      </c>
      <c r="M191" s="716">
        <f t="shared" si="20"/>
        <v>56712</v>
      </c>
      <c r="N191" s="716">
        <f t="shared" si="21"/>
        <v>66164</v>
      </c>
      <c r="O191" s="716">
        <f t="shared" si="22"/>
        <v>85068</v>
      </c>
      <c r="P191" s="716">
        <f t="shared" si="23"/>
        <v>94520</v>
      </c>
    </row>
    <row r="192" spans="1:16" s="27" customFormat="1" ht="15" customHeight="1" x14ac:dyDescent="0.25">
      <c r="A192" s="549"/>
      <c r="B192" s="552"/>
      <c r="C192" s="755"/>
      <c r="D192" s="766"/>
      <c r="E192" s="760"/>
      <c r="F192" s="295" t="s">
        <v>80</v>
      </c>
      <c r="G192" s="753">
        <v>60</v>
      </c>
      <c r="H192" s="753"/>
      <c r="I192" s="753"/>
      <c r="J192" s="753"/>
      <c r="K192" s="583"/>
      <c r="L192" s="602"/>
      <c r="M192" s="602"/>
      <c r="N192" s="602"/>
      <c r="O192" s="602"/>
      <c r="P192" s="602"/>
    </row>
    <row r="193" spans="1:16" s="27" customFormat="1" ht="15" customHeight="1" x14ac:dyDescent="0.25">
      <c r="A193" s="549"/>
      <c r="B193" s="552"/>
      <c r="C193" s="755"/>
      <c r="D193" s="766"/>
      <c r="E193" s="760"/>
      <c r="F193" s="295" t="s">
        <v>8</v>
      </c>
      <c r="G193" s="422">
        <v>3000</v>
      </c>
      <c r="H193" s="423">
        <v>4000</v>
      </c>
      <c r="I193" s="424">
        <v>5000</v>
      </c>
      <c r="J193" s="425">
        <v>6000</v>
      </c>
      <c r="K193" s="583"/>
      <c r="L193" s="602"/>
      <c r="M193" s="602"/>
      <c r="N193" s="602"/>
      <c r="O193" s="602"/>
      <c r="P193" s="602"/>
    </row>
    <row r="194" spans="1:16" s="27" customFormat="1" ht="15" customHeight="1" x14ac:dyDescent="0.25">
      <c r="A194" s="549"/>
      <c r="B194" s="552"/>
      <c r="C194" s="755"/>
      <c r="D194" s="766"/>
      <c r="E194" s="760"/>
      <c r="F194" s="295" t="s">
        <v>817</v>
      </c>
      <c r="G194" s="422">
        <f>G192*88</f>
        <v>5280</v>
      </c>
      <c r="H194" s="423">
        <f>G192*99</f>
        <v>5940</v>
      </c>
      <c r="I194" s="424">
        <f>G192*110</f>
        <v>6600</v>
      </c>
      <c r="J194" s="425">
        <f>G192*114</f>
        <v>6840</v>
      </c>
      <c r="K194" s="583"/>
      <c r="L194" s="602"/>
      <c r="M194" s="602"/>
      <c r="N194" s="602"/>
      <c r="O194" s="602"/>
      <c r="P194" s="602"/>
    </row>
    <row r="195" spans="1:16" s="27" customFormat="1" ht="15" customHeight="1" x14ac:dyDescent="0.25">
      <c r="A195" s="549"/>
      <c r="B195" s="552"/>
      <c r="C195" s="755"/>
      <c r="D195" s="766"/>
      <c r="E195" s="760"/>
      <c r="F195" s="295" t="s">
        <v>1269</v>
      </c>
      <c r="G195" s="619">
        <v>0.98</v>
      </c>
      <c r="H195" s="619"/>
      <c r="I195" s="619"/>
      <c r="J195" s="619"/>
      <c r="K195" s="583"/>
      <c r="L195" s="602"/>
      <c r="M195" s="602"/>
      <c r="N195" s="602"/>
      <c r="O195" s="602"/>
      <c r="P195" s="602"/>
    </row>
    <row r="196" spans="1:16" s="27" customFormat="1" ht="15" customHeight="1" x14ac:dyDescent="0.25">
      <c r="A196" s="549"/>
      <c r="B196" s="552"/>
      <c r="C196" s="755"/>
      <c r="D196" s="766"/>
      <c r="E196" s="760"/>
      <c r="F196" s="294" t="s">
        <v>699</v>
      </c>
      <c r="G196" s="620" t="s">
        <v>700</v>
      </c>
      <c r="H196" s="620"/>
      <c r="I196" s="620"/>
      <c r="J196" s="620"/>
      <c r="K196" s="583"/>
      <c r="L196" s="602"/>
      <c r="M196" s="602"/>
      <c r="N196" s="602"/>
      <c r="O196" s="602"/>
      <c r="P196" s="602"/>
    </row>
    <row r="197" spans="1:16" s="27" customFormat="1" ht="15" customHeight="1" x14ac:dyDescent="0.25">
      <c r="A197" s="549"/>
      <c r="B197" s="552"/>
      <c r="C197" s="755"/>
      <c r="D197" s="766"/>
      <c r="E197" s="760"/>
      <c r="F197" s="294" t="s">
        <v>1181</v>
      </c>
      <c r="G197" s="462" t="s">
        <v>1179</v>
      </c>
      <c r="H197" s="463"/>
      <c r="I197" s="463"/>
      <c r="J197" s="464"/>
      <c r="K197" s="583"/>
      <c r="L197" s="602"/>
      <c r="M197" s="602"/>
      <c r="N197" s="602"/>
      <c r="O197" s="602"/>
      <c r="P197" s="602"/>
    </row>
    <row r="198" spans="1:16" s="27" customFormat="1" ht="15" customHeight="1" x14ac:dyDescent="0.25">
      <c r="A198" s="549"/>
      <c r="B198" s="552"/>
      <c r="C198" s="755"/>
      <c r="D198" s="766"/>
      <c r="E198" s="760"/>
      <c r="F198" s="295" t="s">
        <v>83</v>
      </c>
      <c r="G198" s="620">
        <v>65</v>
      </c>
      <c r="H198" s="620"/>
      <c r="I198" s="620"/>
      <c r="J198" s="620"/>
      <c r="K198" s="583"/>
      <c r="L198" s="602"/>
      <c r="M198" s="602"/>
      <c r="N198" s="602"/>
      <c r="O198" s="602"/>
      <c r="P198" s="602"/>
    </row>
    <row r="199" spans="1:16" s="27" customFormat="1" ht="15" customHeight="1" x14ac:dyDescent="0.25">
      <c r="A199" s="549"/>
      <c r="B199" s="552"/>
      <c r="C199" s="755"/>
      <c r="D199" s="766"/>
      <c r="E199" s="760"/>
      <c r="F199" s="295" t="s">
        <v>396</v>
      </c>
      <c r="G199" s="620" t="s">
        <v>1184</v>
      </c>
      <c r="H199" s="620"/>
      <c r="I199" s="620"/>
      <c r="J199" s="620"/>
      <c r="K199" s="583"/>
      <c r="L199" s="602"/>
      <c r="M199" s="602"/>
      <c r="N199" s="602"/>
      <c r="O199" s="602"/>
      <c r="P199" s="602"/>
    </row>
    <row r="200" spans="1:16" s="27" customFormat="1" ht="15" customHeight="1" x14ac:dyDescent="0.25">
      <c r="A200" s="549"/>
      <c r="B200" s="552"/>
      <c r="C200" s="755"/>
      <c r="D200" s="766"/>
      <c r="E200" s="760"/>
      <c r="F200" s="295" t="s">
        <v>1028</v>
      </c>
      <c r="G200" s="620" t="s">
        <v>912</v>
      </c>
      <c r="H200" s="620"/>
      <c r="I200" s="620"/>
      <c r="J200" s="620"/>
      <c r="K200" s="583"/>
      <c r="L200" s="602"/>
      <c r="M200" s="602"/>
      <c r="N200" s="602"/>
      <c r="O200" s="602"/>
      <c r="P200" s="602"/>
    </row>
    <row r="201" spans="1:16" s="27" customFormat="1" ht="15" customHeight="1" x14ac:dyDescent="0.25">
      <c r="A201" s="549"/>
      <c r="B201" s="552"/>
      <c r="C201" s="755"/>
      <c r="D201" s="766"/>
      <c r="E201" s="760"/>
      <c r="F201" s="295" t="s">
        <v>1038</v>
      </c>
      <c r="G201" s="620" t="s">
        <v>1673</v>
      </c>
      <c r="H201" s="620"/>
      <c r="I201" s="620"/>
      <c r="J201" s="620"/>
      <c r="K201" s="583"/>
      <c r="L201" s="602"/>
      <c r="M201" s="602"/>
      <c r="N201" s="602"/>
      <c r="O201" s="602"/>
      <c r="P201" s="602"/>
    </row>
    <row r="202" spans="1:16" s="27" customFormat="1" ht="15" customHeight="1" x14ac:dyDescent="0.25">
      <c r="A202" s="549"/>
      <c r="B202" s="552"/>
      <c r="C202" s="755"/>
      <c r="D202" s="766"/>
      <c r="E202" s="760"/>
      <c r="F202" s="297" t="s">
        <v>379</v>
      </c>
      <c r="G202" s="620" t="s">
        <v>399</v>
      </c>
      <c r="H202" s="620"/>
      <c r="I202" s="620"/>
      <c r="J202" s="620"/>
      <c r="K202" s="583"/>
      <c r="L202" s="602"/>
      <c r="M202" s="602"/>
      <c r="N202" s="602"/>
      <c r="O202" s="602"/>
      <c r="P202" s="602"/>
    </row>
    <row r="203" spans="1:16" s="27" customFormat="1" ht="15" customHeight="1" x14ac:dyDescent="0.25">
      <c r="A203" s="549"/>
      <c r="B203" s="552"/>
      <c r="C203" s="755"/>
      <c r="D203" s="766"/>
      <c r="E203" s="760"/>
      <c r="F203" s="294" t="s">
        <v>701</v>
      </c>
      <c r="G203" s="620">
        <v>100000</v>
      </c>
      <c r="H203" s="620"/>
      <c r="I203" s="620"/>
      <c r="J203" s="620"/>
      <c r="K203" s="583"/>
      <c r="L203" s="602"/>
      <c r="M203" s="602"/>
      <c r="N203" s="602"/>
      <c r="O203" s="602"/>
      <c r="P203" s="602"/>
    </row>
    <row r="204" spans="1:16" s="27" customFormat="1" ht="15" customHeight="1" x14ac:dyDescent="0.25">
      <c r="A204" s="549"/>
      <c r="B204" s="552"/>
      <c r="C204" s="755"/>
      <c r="D204" s="766"/>
      <c r="E204" s="760"/>
      <c r="F204" s="297" t="s">
        <v>257</v>
      </c>
      <c r="G204" s="620" t="s">
        <v>1508</v>
      </c>
      <c r="H204" s="620"/>
      <c r="I204" s="620"/>
      <c r="J204" s="620"/>
      <c r="K204" s="583"/>
      <c r="L204" s="602"/>
      <c r="M204" s="602"/>
      <c r="N204" s="602"/>
      <c r="O204" s="602"/>
      <c r="P204" s="602"/>
    </row>
    <row r="205" spans="1:16" s="27" customFormat="1" ht="15" customHeight="1" x14ac:dyDescent="0.25">
      <c r="A205" s="549"/>
      <c r="B205" s="552"/>
      <c r="C205" s="755"/>
      <c r="D205" s="766"/>
      <c r="E205" s="760"/>
      <c r="F205" s="297" t="s">
        <v>410</v>
      </c>
      <c r="G205" s="620" t="s">
        <v>411</v>
      </c>
      <c r="H205" s="620"/>
      <c r="I205" s="620"/>
      <c r="J205" s="620"/>
      <c r="K205" s="583"/>
      <c r="L205" s="602"/>
      <c r="M205" s="602"/>
      <c r="N205" s="602"/>
      <c r="O205" s="602"/>
      <c r="P205" s="602"/>
    </row>
    <row r="206" spans="1:16" s="27" customFormat="1" ht="15" customHeight="1" x14ac:dyDescent="0.25">
      <c r="A206" s="549"/>
      <c r="B206" s="552"/>
      <c r="C206" s="755"/>
      <c r="D206" s="766"/>
      <c r="E206" s="760"/>
      <c r="F206" s="297" t="s">
        <v>412</v>
      </c>
      <c r="G206" s="620" t="s">
        <v>400</v>
      </c>
      <c r="H206" s="620"/>
      <c r="I206" s="620"/>
      <c r="J206" s="620"/>
      <c r="K206" s="583"/>
      <c r="L206" s="602"/>
      <c r="M206" s="602"/>
      <c r="N206" s="602"/>
      <c r="O206" s="602"/>
      <c r="P206" s="602"/>
    </row>
    <row r="207" spans="1:16" s="27" customFormat="1" ht="15" customHeight="1" x14ac:dyDescent="0.25">
      <c r="A207" s="549"/>
      <c r="B207" s="552"/>
      <c r="C207" s="755"/>
      <c r="D207" s="766"/>
      <c r="E207" s="760"/>
      <c r="F207" s="297" t="s">
        <v>381</v>
      </c>
      <c r="G207" s="620" t="s">
        <v>1296</v>
      </c>
      <c r="H207" s="620"/>
      <c r="I207" s="620"/>
      <c r="J207" s="620"/>
      <c r="K207" s="584">
        <v>5</v>
      </c>
      <c r="L207" s="533">
        <f>L191*1.07</f>
        <v>50568.200000000004</v>
      </c>
      <c r="M207" s="533">
        <f t="shared" ref="M207:M222" si="24">P207-P207*40%</f>
        <v>60681.840000000004</v>
      </c>
      <c r="N207" s="533">
        <f t="shared" ref="N207:N222" si="25">P207-P207*30%</f>
        <v>70795.48000000001</v>
      </c>
      <c r="O207" s="533">
        <f t="shared" ref="O207:O222" si="26">P207-P207*10%</f>
        <v>91022.760000000009</v>
      </c>
      <c r="P207" s="533">
        <f t="shared" ref="P207:P222" si="27">L207*2</f>
        <v>101136.40000000001</v>
      </c>
    </row>
    <row r="208" spans="1:16" s="27" customFormat="1" ht="15" customHeight="1" x14ac:dyDescent="0.25">
      <c r="A208" s="549"/>
      <c r="B208" s="552"/>
      <c r="C208" s="755"/>
      <c r="D208" s="766"/>
      <c r="E208" s="760"/>
      <c r="F208" s="297" t="s">
        <v>402</v>
      </c>
      <c r="G208" s="620" t="s">
        <v>1297</v>
      </c>
      <c r="H208" s="620"/>
      <c r="I208" s="620"/>
      <c r="J208" s="620"/>
      <c r="K208" s="585"/>
      <c r="L208" s="603" t="e">
        <f>#REF!*1.07</f>
        <v>#REF!</v>
      </c>
      <c r="M208" s="603" t="e">
        <f t="shared" si="24"/>
        <v>#REF!</v>
      </c>
      <c r="N208" s="603" t="e">
        <f t="shared" si="25"/>
        <v>#REF!</v>
      </c>
      <c r="O208" s="603" t="e">
        <f t="shared" si="26"/>
        <v>#REF!</v>
      </c>
      <c r="P208" s="603" t="e">
        <f t="shared" si="27"/>
        <v>#REF!</v>
      </c>
    </row>
    <row r="209" spans="1:16" s="27" customFormat="1" ht="15" customHeight="1" x14ac:dyDescent="0.25">
      <c r="A209" s="549"/>
      <c r="B209" s="552"/>
      <c r="C209" s="755"/>
      <c r="D209" s="766"/>
      <c r="E209" s="760"/>
      <c r="F209" s="297" t="s">
        <v>403</v>
      </c>
      <c r="G209" s="620" t="s">
        <v>404</v>
      </c>
      <c r="H209" s="620"/>
      <c r="I209" s="620"/>
      <c r="J209" s="620"/>
      <c r="K209" s="585"/>
      <c r="L209" s="603" t="e">
        <f>#REF!*1.07</f>
        <v>#REF!</v>
      </c>
      <c r="M209" s="603" t="e">
        <f t="shared" si="24"/>
        <v>#REF!</v>
      </c>
      <c r="N209" s="603" t="e">
        <f t="shared" si="25"/>
        <v>#REF!</v>
      </c>
      <c r="O209" s="603" t="e">
        <f t="shared" si="26"/>
        <v>#REF!</v>
      </c>
      <c r="P209" s="603" t="e">
        <f t="shared" si="27"/>
        <v>#REF!</v>
      </c>
    </row>
    <row r="210" spans="1:16" s="27" customFormat="1" ht="15" customHeight="1" x14ac:dyDescent="0.25">
      <c r="A210" s="549"/>
      <c r="B210" s="552"/>
      <c r="C210" s="755"/>
      <c r="D210" s="766"/>
      <c r="E210" s="760"/>
      <c r="F210" s="295" t="s">
        <v>358</v>
      </c>
      <c r="G210" s="620" t="s">
        <v>359</v>
      </c>
      <c r="H210" s="620"/>
      <c r="I210" s="620"/>
      <c r="J210" s="620"/>
      <c r="K210" s="585"/>
      <c r="L210" s="603" t="e">
        <f>#REF!*1.07</f>
        <v>#REF!</v>
      </c>
      <c r="M210" s="603" t="e">
        <f t="shared" si="24"/>
        <v>#REF!</v>
      </c>
      <c r="N210" s="603" t="e">
        <f t="shared" si="25"/>
        <v>#REF!</v>
      </c>
      <c r="O210" s="603" t="e">
        <f t="shared" si="26"/>
        <v>#REF!</v>
      </c>
      <c r="P210" s="603" t="e">
        <f t="shared" si="27"/>
        <v>#REF!</v>
      </c>
    </row>
    <row r="211" spans="1:16" s="27" customFormat="1" ht="15" customHeight="1" x14ac:dyDescent="0.25">
      <c r="A211" s="549"/>
      <c r="B211" s="552"/>
      <c r="C211" s="755"/>
      <c r="D211" s="766"/>
      <c r="E211" s="760"/>
      <c r="F211" s="297" t="s">
        <v>389</v>
      </c>
      <c r="G211" s="620" t="s">
        <v>390</v>
      </c>
      <c r="H211" s="620"/>
      <c r="I211" s="620"/>
      <c r="J211" s="620"/>
      <c r="K211" s="585"/>
      <c r="L211" s="603" t="e">
        <f>#REF!*1.07</f>
        <v>#REF!</v>
      </c>
      <c r="M211" s="603" t="e">
        <f t="shared" si="24"/>
        <v>#REF!</v>
      </c>
      <c r="N211" s="603" t="e">
        <f t="shared" si="25"/>
        <v>#REF!</v>
      </c>
      <c r="O211" s="603" t="e">
        <f t="shared" si="26"/>
        <v>#REF!</v>
      </c>
      <c r="P211" s="603" t="e">
        <f t="shared" si="27"/>
        <v>#REF!</v>
      </c>
    </row>
    <row r="212" spans="1:16" s="27" customFormat="1" ht="15" customHeight="1" x14ac:dyDescent="0.25">
      <c r="A212" s="549"/>
      <c r="B212" s="552"/>
      <c r="C212" s="755"/>
      <c r="D212" s="766"/>
      <c r="E212" s="760"/>
      <c r="F212" s="294" t="s">
        <v>704</v>
      </c>
      <c r="G212" s="620" t="s">
        <v>705</v>
      </c>
      <c r="H212" s="620"/>
      <c r="I212" s="620"/>
      <c r="J212" s="620"/>
      <c r="K212" s="585"/>
      <c r="L212" s="603" t="e">
        <f>#REF!*1.07</f>
        <v>#REF!</v>
      </c>
      <c r="M212" s="603" t="e">
        <f t="shared" si="24"/>
        <v>#REF!</v>
      </c>
      <c r="N212" s="603" t="e">
        <f t="shared" si="25"/>
        <v>#REF!</v>
      </c>
      <c r="O212" s="603" t="e">
        <f t="shared" si="26"/>
        <v>#REF!</v>
      </c>
      <c r="P212" s="603" t="e">
        <f t="shared" si="27"/>
        <v>#REF!</v>
      </c>
    </row>
    <row r="213" spans="1:16" s="27" customFormat="1" ht="15" customHeight="1" x14ac:dyDescent="0.25">
      <c r="A213" s="549"/>
      <c r="B213" s="552"/>
      <c r="C213" s="755"/>
      <c r="D213" s="766"/>
      <c r="E213" s="760"/>
      <c r="F213" s="294" t="s">
        <v>706</v>
      </c>
      <c r="G213" s="620" t="s">
        <v>390</v>
      </c>
      <c r="H213" s="620"/>
      <c r="I213" s="620"/>
      <c r="J213" s="620"/>
      <c r="K213" s="585"/>
      <c r="L213" s="603" t="e">
        <f>#REF!*1.07</f>
        <v>#REF!</v>
      </c>
      <c r="M213" s="603" t="e">
        <f t="shared" si="24"/>
        <v>#REF!</v>
      </c>
      <c r="N213" s="603" t="e">
        <f t="shared" si="25"/>
        <v>#REF!</v>
      </c>
      <c r="O213" s="603" t="e">
        <f t="shared" si="26"/>
        <v>#REF!</v>
      </c>
      <c r="P213" s="603" t="e">
        <f t="shared" si="27"/>
        <v>#REF!</v>
      </c>
    </row>
    <row r="214" spans="1:16" s="27" customFormat="1" ht="15" customHeight="1" x14ac:dyDescent="0.25">
      <c r="A214" s="549"/>
      <c r="B214" s="552"/>
      <c r="C214" s="755"/>
      <c r="D214" s="766"/>
      <c r="E214" s="760"/>
      <c r="F214" s="294" t="s">
        <v>1271</v>
      </c>
      <c r="G214" s="620" t="s">
        <v>390</v>
      </c>
      <c r="H214" s="620"/>
      <c r="I214" s="620"/>
      <c r="J214" s="620"/>
      <c r="K214" s="585"/>
      <c r="L214" s="603" t="e">
        <f>#REF!*1.07</f>
        <v>#REF!</v>
      </c>
      <c r="M214" s="603" t="e">
        <f t="shared" si="24"/>
        <v>#REF!</v>
      </c>
      <c r="N214" s="603" t="e">
        <f t="shared" si="25"/>
        <v>#REF!</v>
      </c>
      <c r="O214" s="603" t="e">
        <f t="shared" si="26"/>
        <v>#REF!</v>
      </c>
      <c r="P214" s="603" t="e">
        <f t="shared" si="27"/>
        <v>#REF!</v>
      </c>
    </row>
    <row r="215" spans="1:16" s="27" customFormat="1" ht="15" customHeight="1" x14ac:dyDescent="0.25">
      <c r="A215" s="549"/>
      <c r="B215" s="552"/>
      <c r="C215" s="755"/>
      <c r="D215" s="766"/>
      <c r="E215" s="760"/>
      <c r="F215" s="294" t="s">
        <v>707</v>
      </c>
      <c r="G215" s="620" t="s">
        <v>1270</v>
      </c>
      <c r="H215" s="620"/>
      <c r="I215" s="620"/>
      <c r="J215" s="620"/>
      <c r="K215" s="585"/>
      <c r="L215" s="603" t="e">
        <f>#REF!*1.07</f>
        <v>#REF!</v>
      </c>
      <c r="M215" s="603" t="e">
        <f t="shared" si="24"/>
        <v>#REF!</v>
      </c>
      <c r="N215" s="603" t="e">
        <f t="shared" si="25"/>
        <v>#REF!</v>
      </c>
      <c r="O215" s="603" t="e">
        <f t="shared" si="26"/>
        <v>#REF!</v>
      </c>
      <c r="P215" s="603" t="e">
        <f t="shared" si="27"/>
        <v>#REF!</v>
      </c>
    </row>
    <row r="216" spans="1:16" s="27" customFormat="1" ht="15" customHeight="1" x14ac:dyDescent="0.25">
      <c r="A216" s="549"/>
      <c r="B216" s="552"/>
      <c r="C216" s="755"/>
      <c r="D216" s="766"/>
      <c r="E216" s="760"/>
      <c r="F216" s="294" t="s">
        <v>708</v>
      </c>
      <c r="G216" s="620" t="s">
        <v>390</v>
      </c>
      <c r="H216" s="620"/>
      <c r="I216" s="620"/>
      <c r="J216" s="620"/>
      <c r="K216" s="585"/>
      <c r="L216" s="603" t="e">
        <f>#REF!*1.07</f>
        <v>#REF!</v>
      </c>
      <c r="M216" s="603" t="e">
        <f t="shared" si="24"/>
        <v>#REF!</v>
      </c>
      <c r="N216" s="603" t="e">
        <f t="shared" si="25"/>
        <v>#REF!</v>
      </c>
      <c r="O216" s="603" t="e">
        <f t="shared" si="26"/>
        <v>#REF!</v>
      </c>
      <c r="P216" s="603" t="e">
        <f t="shared" si="27"/>
        <v>#REF!</v>
      </c>
    </row>
    <row r="217" spans="1:16" ht="15" customHeight="1" x14ac:dyDescent="0.25">
      <c r="A217" s="549"/>
      <c r="B217" s="552"/>
      <c r="C217" s="755"/>
      <c r="D217" s="766"/>
      <c r="E217" s="760"/>
      <c r="F217" s="297" t="s">
        <v>377</v>
      </c>
      <c r="G217" s="620" t="s">
        <v>387</v>
      </c>
      <c r="H217" s="620"/>
      <c r="I217" s="620"/>
      <c r="J217" s="620"/>
      <c r="K217" s="585"/>
      <c r="L217" s="603" t="e">
        <f>#REF!*1.07</f>
        <v>#REF!</v>
      </c>
      <c r="M217" s="603" t="e">
        <f t="shared" si="24"/>
        <v>#REF!</v>
      </c>
      <c r="N217" s="603" t="e">
        <f t="shared" si="25"/>
        <v>#REF!</v>
      </c>
      <c r="O217" s="603" t="e">
        <f t="shared" si="26"/>
        <v>#REF!</v>
      </c>
      <c r="P217" s="603" t="e">
        <f t="shared" si="27"/>
        <v>#REF!</v>
      </c>
    </row>
    <row r="218" spans="1:16" ht="15" customHeight="1" x14ac:dyDescent="0.25">
      <c r="A218" s="549"/>
      <c r="B218" s="552"/>
      <c r="C218" s="755"/>
      <c r="D218" s="766"/>
      <c r="E218" s="760"/>
      <c r="F218" s="297" t="s">
        <v>562</v>
      </c>
      <c r="G218" s="620" t="s">
        <v>1024</v>
      </c>
      <c r="H218" s="620"/>
      <c r="I218" s="620"/>
      <c r="J218" s="620"/>
      <c r="K218" s="585"/>
      <c r="L218" s="603" t="e">
        <f>#REF!*1.07</f>
        <v>#REF!</v>
      </c>
      <c r="M218" s="603" t="e">
        <f t="shared" si="24"/>
        <v>#REF!</v>
      </c>
      <c r="N218" s="603" t="e">
        <f t="shared" si="25"/>
        <v>#REF!</v>
      </c>
      <c r="O218" s="603" t="e">
        <f t="shared" si="26"/>
        <v>#REF!</v>
      </c>
      <c r="P218" s="603" t="e">
        <f t="shared" si="27"/>
        <v>#REF!</v>
      </c>
    </row>
    <row r="219" spans="1:16" ht="15" customHeight="1" x14ac:dyDescent="0.25">
      <c r="A219" s="549"/>
      <c r="B219" s="552"/>
      <c r="C219" s="755"/>
      <c r="D219" s="766"/>
      <c r="E219" s="760"/>
      <c r="F219" s="297" t="s">
        <v>570</v>
      </c>
      <c r="G219" s="620" t="s">
        <v>613</v>
      </c>
      <c r="H219" s="620"/>
      <c r="I219" s="620"/>
      <c r="J219" s="620"/>
      <c r="K219" s="585"/>
      <c r="L219" s="603" t="e">
        <f>#REF!*1.07</f>
        <v>#REF!</v>
      </c>
      <c r="M219" s="603" t="e">
        <f t="shared" si="24"/>
        <v>#REF!</v>
      </c>
      <c r="N219" s="603" t="e">
        <f t="shared" si="25"/>
        <v>#REF!</v>
      </c>
      <c r="O219" s="603" t="e">
        <f t="shared" si="26"/>
        <v>#REF!</v>
      </c>
      <c r="P219" s="603" t="e">
        <f t="shared" si="27"/>
        <v>#REF!</v>
      </c>
    </row>
    <row r="220" spans="1:16" ht="15" customHeight="1" x14ac:dyDescent="0.25">
      <c r="A220" s="549"/>
      <c r="B220" s="552"/>
      <c r="C220" s="755"/>
      <c r="D220" s="766"/>
      <c r="E220" s="760"/>
      <c r="F220" s="298" t="s">
        <v>84</v>
      </c>
      <c r="G220" s="762">
        <v>3.5</v>
      </c>
      <c r="H220" s="762"/>
      <c r="I220" s="762"/>
      <c r="J220" s="762"/>
      <c r="K220" s="585"/>
      <c r="L220" s="603" t="e">
        <f>#REF!*1.07</f>
        <v>#REF!</v>
      </c>
      <c r="M220" s="603" t="e">
        <f t="shared" si="24"/>
        <v>#REF!</v>
      </c>
      <c r="N220" s="603" t="e">
        <f t="shared" si="25"/>
        <v>#REF!</v>
      </c>
      <c r="O220" s="603" t="e">
        <f t="shared" si="26"/>
        <v>#REF!</v>
      </c>
      <c r="P220" s="603" t="e">
        <f t="shared" si="27"/>
        <v>#REF!</v>
      </c>
    </row>
    <row r="221" spans="1:16" ht="15" customHeight="1" x14ac:dyDescent="0.25">
      <c r="A221" s="549"/>
      <c r="B221" s="553"/>
      <c r="C221" s="755"/>
      <c r="D221" s="766"/>
      <c r="E221" s="760"/>
      <c r="F221" s="296" t="s">
        <v>1016</v>
      </c>
      <c r="G221" s="620">
        <v>5</v>
      </c>
      <c r="H221" s="620"/>
      <c r="I221" s="620"/>
      <c r="J221" s="620"/>
      <c r="K221" s="585"/>
      <c r="L221" s="603" t="e">
        <f>#REF!*1.07</f>
        <v>#REF!</v>
      </c>
      <c r="M221" s="603" t="e">
        <f t="shared" si="24"/>
        <v>#REF!</v>
      </c>
      <c r="N221" s="603" t="e">
        <f t="shared" si="25"/>
        <v>#REF!</v>
      </c>
      <c r="O221" s="603" t="e">
        <f t="shared" si="26"/>
        <v>#REF!</v>
      </c>
      <c r="P221" s="603" t="e">
        <f t="shared" si="27"/>
        <v>#REF!</v>
      </c>
    </row>
    <row r="222" spans="1:16" ht="15" customHeight="1" x14ac:dyDescent="0.25">
      <c r="A222" s="549">
        <v>3</v>
      </c>
      <c r="B222" s="551"/>
      <c r="C222" s="755" t="s">
        <v>1681</v>
      </c>
      <c r="D222" s="758"/>
      <c r="E222" s="760"/>
      <c r="F222" s="295" t="s">
        <v>81</v>
      </c>
      <c r="G222" s="620" t="s">
        <v>6</v>
      </c>
      <c r="H222" s="620"/>
      <c r="I222" s="620"/>
      <c r="J222" s="620"/>
      <c r="K222" s="501">
        <v>3</v>
      </c>
      <c r="L222" s="716">
        <v>47860</v>
      </c>
      <c r="M222" s="716">
        <f t="shared" si="24"/>
        <v>57432</v>
      </c>
      <c r="N222" s="716">
        <f t="shared" si="25"/>
        <v>67004</v>
      </c>
      <c r="O222" s="716">
        <f t="shared" si="26"/>
        <v>86148</v>
      </c>
      <c r="P222" s="716">
        <f t="shared" si="27"/>
        <v>95720</v>
      </c>
    </row>
    <row r="223" spans="1:16" ht="15" customHeight="1" x14ac:dyDescent="0.25">
      <c r="A223" s="549"/>
      <c r="B223" s="552"/>
      <c r="C223" s="755"/>
      <c r="D223" s="766"/>
      <c r="E223" s="760"/>
      <c r="F223" s="295" t="s">
        <v>80</v>
      </c>
      <c r="G223" s="753">
        <v>80</v>
      </c>
      <c r="H223" s="753"/>
      <c r="I223" s="753"/>
      <c r="J223" s="753"/>
      <c r="K223" s="583"/>
      <c r="L223" s="602"/>
      <c r="M223" s="602"/>
      <c r="N223" s="602"/>
      <c r="O223" s="602"/>
      <c r="P223" s="602"/>
    </row>
    <row r="224" spans="1:16" ht="15" customHeight="1" x14ac:dyDescent="0.25">
      <c r="A224" s="549"/>
      <c r="B224" s="552"/>
      <c r="C224" s="755"/>
      <c r="D224" s="766"/>
      <c r="E224" s="760"/>
      <c r="F224" s="295" t="s">
        <v>8</v>
      </c>
      <c r="G224" s="422">
        <v>3000</v>
      </c>
      <c r="H224" s="423">
        <v>4000</v>
      </c>
      <c r="I224" s="424">
        <v>5000</v>
      </c>
      <c r="J224" s="425">
        <v>6000</v>
      </c>
      <c r="K224" s="583"/>
      <c r="L224" s="602"/>
      <c r="M224" s="602"/>
      <c r="N224" s="602"/>
      <c r="O224" s="602"/>
      <c r="P224" s="602"/>
    </row>
    <row r="225" spans="1:16" ht="15" customHeight="1" x14ac:dyDescent="0.25">
      <c r="A225" s="549"/>
      <c r="B225" s="552"/>
      <c r="C225" s="755"/>
      <c r="D225" s="766"/>
      <c r="E225" s="760"/>
      <c r="F225" s="295" t="s">
        <v>817</v>
      </c>
      <c r="G225" s="422">
        <f>G223*88</f>
        <v>7040</v>
      </c>
      <c r="H225" s="423">
        <f>G223*99</f>
        <v>7920</v>
      </c>
      <c r="I225" s="424">
        <f>G223*110</f>
        <v>8800</v>
      </c>
      <c r="J225" s="425">
        <f>G223*114</f>
        <v>9120</v>
      </c>
      <c r="K225" s="583"/>
      <c r="L225" s="602"/>
      <c r="M225" s="602"/>
      <c r="N225" s="602"/>
      <c r="O225" s="602"/>
      <c r="P225" s="602"/>
    </row>
    <row r="226" spans="1:16" ht="15" customHeight="1" x14ac:dyDescent="0.25">
      <c r="A226" s="549"/>
      <c r="B226" s="552"/>
      <c r="C226" s="755"/>
      <c r="D226" s="766"/>
      <c r="E226" s="760"/>
      <c r="F226" s="295" t="s">
        <v>1269</v>
      </c>
      <c r="G226" s="619">
        <v>0.98</v>
      </c>
      <c r="H226" s="619"/>
      <c r="I226" s="619"/>
      <c r="J226" s="619"/>
      <c r="K226" s="583"/>
      <c r="L226" s="602"/>
      <c r="M226" s="602"/>
      <c r="N226" s="602"/>
      <c r="O226" s="602"/>
      <c r="P226" s="602"/>
    </row>
    <row r="227" spans="1:16" ht="15" customHeight="1" x14ac:dyDescent="0.25">
      <c r="A227" s="549"/>
      <c r="B227" s="552"/>
      <c r="C227" s="755"/>
      <c r="D227" s="766"/>
      <c r="E227" s="760"/>
      <c r="F227" s="294" t="s">
        <v>699</v>
      </c>
      <c r="G227" s="620" t="s">
        <v>700</v>
      </c>
      <c r="H227" s="620"/>
      <c r="I227" s="620"/>
      <c r="J227" s="620"/>
      <c r="K227" s="583"/>
      <c r="L227" s="602"/>
      <c r="M227" s="602"/>
      <c r="N227" s="602"/>
      <c r="O227" s="602"/>
      <c r="P227" s="602"/>
    </row>
    <row r="228" spans="1:16" ht="15" customHeight="1" x14ac:dyDescent="0.25">
      <c r="A228" s="549"/>
      <c r="B228" s="552"/>
      <c r="C228" s="755"/>
      <c r="D228" s="766"/>
      <c r="E228" s="760"/>
      <c r="F228" s="294" t="s">
        <v>1181</v>
      </c>
      <c r="G228" s="462" t="s">
        <v>1179</v>
      </c>
      <c r="H228" s="463"/>
      <c r="I228" s="463"/>
      <c r="J228" s="464"/>
      <c r="K228" s="583"/>
      <c r="L228" s="602"/>
      <c r="M228" s="602"/>
      <c r="N228" s="602"/>
      <c r="O228" s="602"/>
      <c r="P228" s="602"/>
    </row>
    <row r="229" spans="1:16" ht="15" customHeight="1" x14ac:dyDescent="0.25">
      <c r="A229" s="549"/>
      <c r="B229" s="552"/>
      <c r="C229" s="755"/>
      <c r="D229" s="766"/>
      <c r="E229" s="760"/>
      <c r="F229" s="295" t="s">
        <v>83</v>
      </c>
      <c r="G229" s="620">
        <v>65</v>
      </c>
      <c r="H229" s="620"/>
      <c r="I229" s="620"/>
      <c r="J229" s="620"/>
      <c r="K229" s="583"/>
      <c r="L229" s="602"/>
      <c r="M229" s="602"/>
      <c r="N229" s="602"/>
      <c r="O229" s="602"/>
      <c r="P229" s="602"/>
    </row>
    <row r="230" spans="1:16" ht="15" customHeight="1" x14ac:dyDescent="0.25">
      <c r="A230" s="549"/>
      <c r="B230" s="552"/>
      <c r="C230" s="755"/>
      <c r="D230" s="766"/>
      <c r="E230" s="760"/>
      <c r="F230" s="295" t="s">
        <v>396</v>
      </c>
      <c r="G230" s="620" t="s">
        <v>1184</v>
      </c>
      <c r="H230" s="620"/>
      <c r="I230" s="620"/>
      <c r="J230" s="620"/>
      <c r="K230" s="583"/>
      <c r="L230" s="602"/>
      <c r="M230" s="602"/>
      <c r="N230" s="602"/>
      <c r="O230" s="602"/>
      <c r="P230" s="602"/>
    </row>
    <row r="231" spans="1:16" ht="15" customHeight="1" x14ac:dyDescent="0.25">
      <c r="A231" s="549"/>
      <c r="B231" s="552"/>
      <c r="C231" s="755"/>
      <c r="D231" s="766"/>
      <c r="E231" s="760"/>
      <c r="F231" s="295" t="s">
        <v>1028</v>
      </c>
      <c r="G231" s="620" t="s">
        <v>912</v>
      </c>
      <c r="H231" s="620"/>
      <c r="I231" s="620"/>
      <c r="J231" s="620"/>
      <c r="K231" s="583"/>
      <c r="L231" s="602"/>
      <c r="M231" s="602"/>
      <c r="N231" s="602"/>
      <c r="O231" s="602"/>
      <c r="P231" s="602"/>
    </row>
    <row r="232" spans="1:16" ht="15" customHeight="1" x14ac:dyDescent="0.25">
      <c r="A232" s="549"/>
      <c r="B232" s="552"/>
      <c r="C232" s="755"/>
      <c r="D232" s="766"/>
      <c r="E232" s="760"/>
      <c r="F232" s="295" t="s">
        <v>1038</v>
      </c>
      <c r="G232" s="620" t="s">
        <v>1673</v>
      </c>
      <c r="H232" s="620"/>
      <c r="I232" s="620"/>
      <c r="J232" s="620"/>
      <c r="K232" s="583"/>
      <c r="L232" s="602"/>
      <c r="M232" s="602"/>
      <c r="N232" s="602"/>
      <c r="O232" s="602"/>
      <c r="P232" s="602"/>
    </row>
    <row r="233" spans="1:16" ht="15" customHeight="1" x14ac:dyDescent="0.25">
      <c r="A233" s="549"/>
      <c r="B233" s="552"/>
      <c r="C233" s="755"/>
      <c r="D233" s="766"/>
      <c r="E233" s="760"/>
      <c r="F233" s="297" t="s">
        <v>379</v>
      </c>
      <c r="G233" s="620" t="s">
        <v>399</v>
      </c>
      <c r="H233" s="620"/>
      <c r="I233" s="620"/>
      <c r="J233" s="620"/>
      <c r="K233" s="583"/>
      <c r="L233" s="602"/>
      <c r="M233" s="602"/>
      <c r="N233" s="602"/>
      <c r="O233" s="602"/>
      <c r="P233" s="602"/>
    </row>
    <row r="234" spans="1:16" ht="15" customHeight="1" x14ac:dyDescent="0.25">
      <c r="A234" s="549"/>
      <c r="B234" s="552"/>
      <c r="C234" s="755"/>
      <c r="D234" s="766"/>
      <c r="E234" s="760"/>
      <c r="F234" s="294" t="s">
        <v>701</v>
      </c>
      <c r="G234" s="620">
        <v>100000</v>
      </c>
      <c r="H234" s="620"/>
      <c r="I234" s="620"/>
      <c r="J234" s="620"/>
      <c r="K234" s="583"/>
      <c r="L234" s="602"/>
      <c r="M234" s="602"/>
      <c r="N234" s="602"/>
      <c r="O234" s="602"/>
      <c r="P234" s="602"/>
    </row>
    <row r="235" spans="1:16" ht="15" customHeight="1" x14ac:dyDescent="0.25">
      <c r="A235" s="549"/>
      <c r="B235" s="552"/>
      <c r="C235" s="755"/>
      <c r="D235" s="766"/>
      <c r="E235" s="760"/>
      <c r="F235" s="297" t="s">
        <v>257</v>
      </c>
      <c r="G235" s="620" t="s">
        <v>1508</v>
      </c>
      <c r="H235" s="620"/>
      <c r="I235" s="620"/>
      <c r="J235" s="620"/>
      <c r="K235" s="583"/>
      <c r="L235" s="602"/>
      <c r="M235" s="602"/>
      <c r="N235" s="602"/>
      <c r="O235" s="602"/>
      <c r="P235" s="602"/>
    </row>
    <row r="236" spans="1:16" ht="15" customHeight="1" x14ac:dyDescent="0.25">
      <c r="A236" s="549"/>
      <c r="B236" s="552"/>
      <c r="C236" s="755"/>
      <c r="D236" s="766"/>
      <c r="E236" s="760"/>
      <c r="F236" s="297" t="s">
        <v>410</v>
      </c>
      <c r="G236" s="620" t="s">
        <v>411</v>
      </c>
      <c r="H236" s="620"/>
      <c r="I236" s="620"/>
      <c r="J236" s="620"/>
      <c r="K236" s="583"/>
      <c r="L236" s="602"/>
      <c r="M236" s="602"/>
      <c r="N236" s="602"/>
      <c r="O236" s="602"/>
      <c r="P236" s="602"/>
    </row>
    <row r="237" spans="1:16" ht="15" customHeight="1" x14ac:dyDescent="0.25">
      <c r="A237" s="549"/>
      <c r="B237" s="552"/>
      <c r="C237" s="755"/>
      <c r="D237" s="766"/>
      <c r="E237" s="760"/>
      <c r="F237" s="297" t="s">
        <v>412</v>
      </c>
      <c r="G237" s="620" t="s">
        <v>400</v>
      </c>
      <c r="H237" s="620"/>
      <c r="I237" s="620"/>
      <c r="J237" s="620"/>
      <c r="K237" s="583"/>
      <c r="L237" s="602"/>
      <c r="M237" s="602"/>
      <c r="N237" s="602"/>
      <c r="O237" s="602"/>
      <c r="P237" s="602"/>
    </row>
    <row r="238" spans="1:16" ht="15" customHeight="1" x14ac:dyDescent="0.25">
      <c r="A238" s="549"/>
      <c r="B238" s="552"/>
      <c r="C238" s="755"/>
      <c r="D238" s="766"/>
      <c r="E238" s="760"/>
      <c r="F238" s="297" t="s">
        <v>381</v>
      </c>
      <c r="G238" s="620" t="s">
        <v>1296</v>
      </c>
      <c r="H238" s="620"/>
      <c r="I238" s="620"/>
      <c r="J238" s="620"/>
      <c r="K238" s="584">
        <v>5</v>
      </c>
      <c r="L238" s="533">
        <f>L222*1.07</f>
        <v>51210.200000000004</v>
      </c>
      <c r="M238" s="533">
        <f t="shared" ref="M238:M253" si="28">P238-P238*40%</f>
        <v>61452.240000000005</v>
      </c>
      <c r="N238" s="533">
        <f t="shared" ref="N238:N253" si="29">P238-P238*30%</f>
        <v>71694.28</v>
      </c>
      <c r="O238" s="533">
        <f t="shared" ref="O238:O253" si="30">P238-P238*10%</f>
        <v>92178.360000000015</v>
      </c>
      <c r="P238" s="533">
        <f t="shared" ref="P238:P253" si="31">L238*2</f>
        <v>102420.40000000001</v>
      </c>
    </row>
    <row r="239" spans="1:16" ht="15" customHeight="1" x14ac:dyDescent="0.25">
      <c r="A239" s="549"/>
      <c r="B239" s="552"/>
      <c r="C239" s="755"/>
      <c r="D239" s="766"/>
      <c r="E239" s="760"/>
      <c r="F239" s="297" t="s">
        <v>402</v>
      </c>
      <c r="G239" s="620" t="s">
        <v>1297</v>
      </c>
      <c r="H239" s="620"/>
      <c r="I239" s="620"/>
      <c r="J239" s="620"/>
      <c r="K239" s="585"/>
      <c r="L239" s="603" t="e">
        <f>#REF!*1.07</f>
        <v>#REF!</v>
      </c>
      <c r="M239" s="603" t="e">
        <f t="shared" si="28"/>
        <v>#REF!</v>
      </c>
      <c r="N239" s="603" t="e">
        <f t="shared" si="29"/>
        <v>#REF!</v>
      </c>
      <c r="O239" s="603" t="e">
        <f t="shared" si="30"/>
        <v>#REF!</v>
      </c>
      <c r="P239" s="603" t="e">
        <f t="shared" si="31"/>
        <v>#REF!</v>
      </c>
    </row>
    <row r="240" spans="1:16" ht="15" customHeight="1" x14ac:dyDescent="0.25">
      <c r="A240" s="549"/>
      <c r="B240" s="552"/>
      <c r="C240" s="755"/>
      <c r="D240" s="766"/>
      <c r="E240" s="760"/>
      <c r="F240" s="297" t="s">
        <v>403</v>
      </c>
      <c r="G240" s="620" t="s">
        <v>404</v>
      </c>
      <c r="H240" s="620"/>
      <c r="I240" s="620"/>
      <c r="J240" s="620"/>
      <c r="K240" s="585"/>
      <c r="L240" s="603" t="e">
        <f>#REF!*1.07</f>
        <v>#REF!</v>
      </c>
      <c r="M240" s="603" t="e">
        <f t="shared" si="28"/>
        <v>#REF!</v>
      </c>
      <c r="N240" s="603" t="e">
        <f t="shared" si="29"/>
        <v>#REF!</v>
      </c>
      <c r="O240" s="603" t="e">
        <f t="shared" si="30"/>
        <v>#REF!</v>
      </c>
      <c r="P240" s="603" t="e">
        <f t="shared" si="31"/>
        <v>#REF!</v>
      </c>
    </row>
    <row r="241" spans="1:16" ht="15" customHeight="1" x14ac:dyDescent="0.25">
      <c r="A241" s="549"/>
      <c r="B241" s="552"/>
      <c r="C241" s="755"/>
      <c r="D241" s="766"/>
      <c r="E241" s="760"/>
      <c r="F241" s="295" t="s">
        <v>358</v>
      </c>
      <c r="G241" s="620" t="s">
        <v>359</v>
      </c>
      <c r="H241" s="620"/>
      <c r="I241" s="620"/>
      <c r="J241" s="620"/>
      <c r="K241" s="585"/>
      <c r="L241" s="603" t="e">
        <f>#REF!*1.07</f>
        <v>#REF!</v>
      </c>
      <c r="M241" s="603" t="e">
        <f t="shared" si="28"/>
        <v>#REF!</v>
      </c>
      <c r="N241" s="603" t="e">
        <f t="shared" si="29"/>
        <v>#REF!</v>
      </c>
      <c r="O241" s="603" t="e">
        <f t="shared" si="30"/>
        <v>#REF!</v>
      </c>
      <c r="P241" s="603" t="e">
        <f t="shared" si="31"/>
        <v>#REF!</v>
      </c>
    </row>
    <row r="242" spans="1:16" ht="15" customHeight="1" x14ac:dyDescent="0.25">
      <c r="A242" s="549"/>
      <c r="B242" s="552"/>
      <c r="C242" s="755"/>
      <c r="D242" s="766"/>
      <c r="E242" s="760"/>
      <c r="F242" s="297" t="s">
        <v>389</v>
      </c>
      <c r="G242" s="620" t="s">
        <v>390</v>
      </c>
      <c r="H242" s="620"/>
      <c r="I242" s="620"/>
      <c r="J242" s="620"/>
      <c r="K242" s="585"/>
      <c r="L242" s="603" t="e">
        <f>#REF!*1.07</f>
        <v>#REF!</v>
      </c>
      <c r="M242" s="603" t="e">
        <f t="shared" si="28"/>
        <v>#REF!</v>
      </c>
      <c r="N242" s="603" t="e">
        <f t="shared" si="29"/>
        <v>#REF!</v>
      </c>
      <c r="O242" s="603" t="e">
        <f t="shared" si="30"/>
        <v>#REF!</v>
      </c>
      <c r="P242" s="603" t="e">
        <f t="shared" si="31"/>
        <v>#REF!</v>
      </c>
    </row>
    <row r="243" spans="1:16" ht="15" customHeight="1" x14ac:dyDescent="0.25">
      <c r="A243" s="549"/>
      <c r="B243" s="552"/>
      <c r="C243" s="755"/>
      <c r="D243" s="766"/>
      <c r="E243" s="760"/>
      <c r="F243" s="294" t="s">
        <v>704</v>
      </c>
      <c r="G243" s="620" t="s">
        <v>705</v>
      </c>
      <c r="H243" s="620"/>
      <c r="I243" s="620"/>
      <c r="J243" s="620"/>
      <c r="K243" s="585"/>
      <c r="L243" s="603" t="e">
        <f>#REF!*1.07</f>
        <v>#REF!</v>
      </c>
      <c r="M243" s="603" t="e">
        <f t="shared" si="28"/>
        <v>#REF!</v>
      </c>
      <c r="N243" s="603" t="e">
        <f t="shared" si="29"/>
        <v>#REF!</v>
      </c>
      <c r="O243" s="603" t="e">
        <f t="shared" si="30"/>
        <v>#REF!</v>
      </c>
      <c r="P243" s="603" t="e">
        <f t="shared" si="31"/>
        <v>#REF!</v>
      </c>
    </row>
    <row r="244" spans="1:16" ht="15" customHeight="1" x14ac:dyDescent="0.25">
      <c r="A244" s="549"/>
      <c r="B244" s="552"/>
      <c r="C244" s="755"/>
      <c r="D244" s="766"/>
      <c r="E244" s="760"/>
      <c r="F244" s="294" t="s">
        <v>706</v>
      </c>
      <c r="G244" s="620" t="s">
        <v>390</v>
      </c>
      <c r="H244" s="620"/>
      <c r="I244" s="620"/>
      <c r="J244" s="620"/>
      <c r="K244" s="585"/>
      <c r="L244" s="603" t="e">
        <f>#REF!*1.07</f>
        <v>#REF!</v>
      </c>
      <c r="M244" s="603" t="e">
        <f t="shared" si="28"/>
        <v>#REF!</v>
      </c>
      <c r="N244" s="603" t="e">
        <f t="shared" si="29"/>
        <v>#REF!</v>
      </c>
      <c r="O244" s="603" t="e">
        <f t="shared" si="30"/>
        <v>#REF!</v>
      </c>
      <c r="P244" s="603" t="e">
        <f t="shared" si="31"/>
        <v>#REF!</v>
      </c>
    </row>
    <row r="245" spans="1:16" ht="15" customHeight="1" x14ac:dyDescent="0.25">
      <c r="A245" s="549"/>
      <c r="B245" s="552"/>
      <c r="C245" s="755"/>
      <c r="D245" s="766"/>
      <c r="E245" s="760"/>
      <c r="F245" s="294" t="s">
        <v>1271</v>
      </c>
      <c r="G245" s="620" t="s">
        <v>390</v>
      </c>
      <c r="H245" s="620"/>
      <c r="I245" s="620"/>
      <c r="J245" s="620"/>
      <c r="K245" s="585"/>
      <c r="L245" s="603" t="e">
        <f>#REF!*1.07</f>
        <v>#REF!</v>
      </c>
      <c r="M245" s="603" t="e">
        <f t="shared" si="28"/>
        <v>#REF!</v>
      </c>
      <c r="N245" s="603" t="e">
        <f t="shared" si="29"/>
        <v>#REF!</v>
      </c>
      <c r="O245" s="603" t="e">
        <f t="shared" si="30"/>
        <v>#REF!</v>
      </c>
      <c r="P245" s="603" t="e">
        <f t="shared" si="31"/>
        <v>#REF!</v>
      </c>
    </row>
    <row r="246" spans="1:16" ht="15" customHeight="1" x14ac:dyDescent="0.25">
      <c r="A246" s="549"/>
      <c r="B246" s="552"/>
      <c r="C246" s="755"/>
      <c r="D246" s="766"/>
      <c r="E246" s="760"/>
      <c r="F246" s="294" t="s">
        <v>707</v>
      </c>
      <c r="G246" s="620" t="s">
        <v>1270</v>
      </c>
      <c r="H246" s="620"/>
      <c r="I246" s="620"/>
      <c r="J246" s="620"/>
      <c r="K246" s="585"/>
      <c r="L246" s="603" t="e">
        <f>#REF!*1.07</f>
        <v>#REF!</v>
      </c>
      <c r="M246" s="603" t="e">
        <f t="shared" si="28"/>
        <v>#REF!</v>
      </c>
      <c r="N246" s="603" t="e">
        <f t="shared" si="29"/>
        <v>#REF!</v>
      </c>
      <c r="O246" s="603" t="e">
        <f t="shared" si="30"/>
        <v>#REF!</v>
      </c>
      <c r="P246" s="603" t="e">
        <f t="shared" si="31"/>
        <v>#REF!</v>
      </c>
    </row>
    <row r="247" spans="1:16" ht="15" customHeight="1" x14ac:dyDescent="0.25">
      <c r="A247" s="549"/>
      <c r="B247" s="552"/>
      <c r="C247" s="755"/>
      <c r="D247" s="766"/>
      <c r="E247" s="760"/>
      <c r="F247" s="294" t="s">
        <v>708</v>
      </c>
      <c r="G247" s="620" t="s">
        <v>390</v>
      </c>
      <c r="H247" s="620"/>
      <c r="I247" s="620"/>
      <c r="J247" s="620"/>
      <c r="K247" s="585"/>
      <c r="L247" s="603" t="e">
        <f>#REF!*1.07</f>
        <v>#REF!</v>
      </c>
      <c r="M247" s="603" t="e">
        <f t="shared" si="28"/>
        <v>#REF!</v>
      </c>
      <c r="N247" s="603" t="e">
        <f t="shared" si="29"/>
        <v>#REF!</v>
      </c>
      <c r="O247" s="603" t="e">
        <f t="shared" si="30"/>
        <v>#REF!</v>
      </c>
      <c r="P247" s="603" t="e">
        <f t="shared" si="31"/>
        <v>#REF!</v>
      </c>
    </row>
    <row r="248" spans="1:16" ht="15" customHeight="1" x14ac:dyDescent="0.25">
      <c r="A248" s="549"/>
      <c r="B248" s="552"/>
      <c r="C248" s="755"/>
      <c r="D248" s="766"/>
      <c r="E248" s="760"/>
      <c r="F248" s="297" t="s">
        <v>377</v>
      </c>
      <c r="G248" s="620" t="s">
        <v>387</v>
      </c>
      <c r="H248" s="620"/>
      <c r="I248" s="620"/>
      <c r="J248" s="620"/>
      <c r="K248" s="585"/>
      <c r="L248" s="603" t="e">
        <f>#REF!*1.07</f>
        <v>#REF!</v>
      </c>
      <c r="M248" s="603" t="e">
        <f t="shared" si="28"/>
        <v>#REF!</v>
      </c>
      <c r="N248" s="603" t="e">
        <f t="shared" si="29"/>
        <v>#REF!</v>
      </c>
      <c r="O248" s="603" t="e">
        <f t="shared" si="30"/>
        <v>#REF!</v>
      </c>
      <c r="P248" s="603" t="e">
        <f t="shared" si="31"/>
        <v>#REF!</v>
      </c>
    </row>
    <row r="249" spans="1:16" ht="15" customHeight="1" x14ac:dyDescent="0.25">
      <c r="A249" s="549"/>
      <c r="B249" s="552"/>
      <c r="C249" s="755"/>
      <c r="D249" s="766"/>
      <c r="E249" s="760"/>
      <c r="F249" s="297" t="s">
        <v>562</v>
      </c>
      <c r="G249" s="620" t="s">
        <v>1024</v>
      </c>
      <c r="H249" s="620"/>
      <c r="I249" s="620"/>
      <c r="J249" s="620"/>
      <c r="K249" s="585"/>
      <c r="L249" s="603" t="e">
        <f>#REF!*1.07</f>
        <v>#REF!</v>
      </c>
      <c r="M249" s="603" t="e">
        <f t="shared" si="28"/>
        <v>#REF!</v>
      </c>
      <c r="N249" s="603" t="e">
        <f t="shared" si="29"/>
        <v>#REF!</v>
      </c>
      <c r="O249" s="603" t="e">
        <f t="shared" si="30"/>
        <v>#REF!</v>
      </c>
      <c r="P249" s="603" t="e">
        <f t="shared" si="31"/>
        <v>#REF!</v>
      </c>
    </row>
    <row r="250" spans="1:16" ht="15" customHeight="1" x14ac:dyDescent="0.25">
      <c r="A250" s="549"/>
      <c r="B250" s="552"/>
      <c r="C250" s="755"/>
      <c r="D250" s="766"/>
      <c r="E250" s="760"/>
      <c r="F250" s="297" t="s">
        <v>570</v>
      </c>
      <c r="G250" s="620" t="s">
        <v>613</v>
      </c>
      <c r="H250" s="620"/>
      <c r="I250" s="620"/>
      <c r="J250" s="620"/>
      <c r="K250" s="585"/>
      <c r="L250" s="603" t="e">
        <f>#REF!*1.07</f>
        <v>#REF!</v>
      </c>
      <c r="M250" s="603" t="e">
        <f t="shared" si="28"/>
        <v>#REF!</v>
      </c>
      <c r="N250" s="603" t="e">
        <f t="shared" si="29"/>
        <v>#REF!</v>
      </c>
      <c r="O250" s="603" t="e">
        <f t="shared" si="30"/>
        <v>#REF!</v>
      </c>
      <c r="P250" s="603" t="e">
        <f t="shared" si="31"/>
        <v>#REF!</v>
      </c>
    </row>
    <row r="251" spans="1:16" ht="15" customHeight="1" x14ac:dyDescent="0.25">
      <c r="A251" s="549"/>
      <c r="B251" s="552"/>
      <c r="C251" s="755"/>
      <c r="D251" s="766"/>
      <c r="E251" s="760"/>
      <c r="F251" s="298" t="s">
        <v>84</v>
      </c>
      <c r="G251" s="762">
        <v>3.5</v>
      </c>
      <c r="H251" s="762"/>
      <c r="I251" s="762"/>
      <c r="J251" s="762"/>
      <c r="K251" s="585"/>
      <c r="L251" s="603" t="e">
        <f>#REF!*1.07</f>
        <v>#REF!</v>
      </c>
      <c r="M251" s="603" t="e">
        <f t="shared" si="28"/>
        <v>#REF!</v>
      </c>
      <c r="N251" s="603" t="e">
        <f t="shared" si="29"/>
        <v>#REF!</v>
      </c>
      <c r="O251" s="603" t="e">
        <f t="shared" si="30"/>
        <v>#REF!</v>
      </c>
      <c r="P251" s="603" t="e">
        <f t="shared" si="31"/>
        <v>#REF!</v>
      </c>
    </row>
    <row r="252" spans="1:16" ht="15" customHeight="1" x14ac:dyDescent="0.25">
      <c r="A252" s="549"/>
      <c r="B252" s="553"/>
      <c r="C252" s="755"/>
      <c r="D252" s="766"/>
      <c r="E252" s="760"/>
      <c r="F252" s="296" t="s">
        <v>1016</v>
      </c>
      <c r="G252" s="620">
        <v>5</v>
      </c>
      <c r="H252" s="620"/>
      <c r="I252" s="620"/>
      <c r="J252" s="620"/>
      <c r="K252" s="585"/>
      <c r="L252" s="603" t="e">
        <f>#REF!*1.07</f>
        <v>#REF!</v>
      </c>
      <c r="M252" s="603" t="e">
        <f t="shared" si="28"/>
        <v>#REF!</v>
      </c>
      <c r="N252" s="603" t="e">
        <f t="shared" si="29"/>
        <v>#REF!</v>
      </c>
      <c r="O252" s="603" t="e">
        <f t="shared" si="30"/>
        <v>#REF!</v>
      </c>
      <c r="P252" s="603" t="e">
        <f t="shared" si="31"/>
        <v>#REF!</v>
      </c>
    </row>
    <row r="253" spans="1:16" ht="15" customHeight="1" x14ac:dyDescent="0.25">
      <c r="A253" s="549">
        <v>4</v>
      </c>
      <c r="B253" s="551"/>
      <c r="C253" s="755" t="s">
        <v>1682</v>
      </c>
      <c r="D253" s="758"/>
      <c r="E253" s="760"/>
      <c r="F253" s="295" t="s">
        <v>81</v>
      </c>
      <c r="G253" s="620" t="s">
        <v>6</v>
      </c>
      <c r="H253" s="620"/>
      <c r="I253" s="620"/>
      <c r="J253" s="620"/>
      <c r="K253" s="501">
        <v>3</v>
      </c>
      <c r="L253" s="716">
        <v>48060</v>
      </c>
      <c r="M253" s="716">
        <f t="shared" si="28"/>
        <v>57672</v>
      </c>
      <c r="N253" s="716">
        <f t="shared" si="29"/>
        <v>67284</v>
      </c>
      <c r="O253" s="716">
        <f t="shared" si="30"/>
        <v>86508</v>
      </c>
      <c r="P253" s="716">
        <f t="shared" si="31"/>
        <v>96120</v>
      </c>
    </row>
    <row r="254" spans="1:16" ht="15" customHeight="1" x14ac:dyDescent="0.25">
      <c r="A254" s="549"/>
      <c r="B254" s="552"/>
      <c r="C254" s="755"/>
      <c r="D254" s="766"/>
      <c r="E254" s="760"/>
      <c r="F254" s="295" t="s">
        <v>80</v>
      </c>
      <c r="G254" s="753">
        <v>100</v>
      </c>
      <c r="H254" s="753"/>
      <c r="I254" s="753"/>
      <c r="J254" s="753"/>
      <c r="K254" s="583"/>
      <c r="L254" s="602"/>
      <c r="M254" s="602"/>
      <c r="N254" s="602"/>
      <c r="O254" s="602"/>
      <c r="P254" s="602"/>
    </row>
    <row r="255" spans="1:16" ht="15" customHeight="1" x14ac:dyDescent="0.25">
      <c r="A255" s="549"/>
      <c r="B255" s="552"/>
      <c r="C255" s="755"/>
      <c r="D255" s="766"/>
      <c r="E255" s="760"/>
      <c r="F255" s="295" t="s">
        <v>8</v>
      </c>
      <c r="G255" s="422">
        <v>3000</v>
      </c>
      <c r="H255" s="321">
        <v>4000</v>
      </c>
      <c r="I255" s="424">
        <v>5000</v>
      </c>
      <c r="J255" s="425">
        <v>6000</v>
      </c>
      <c r="K255" s="583"/>
      <c r="L255" s="602"/>
      <c r="M255" s="602"/>
      <c r="N255" s="602"/>
      <c r="O255" s="602"/>
      <c r="P255" s="602"/>
    </row>
    <row r="256" spans="1:16" ht="15" customHeight="1" x14ac:dyDescent="0.25">
      <c r="A256" s="549"/>
      <c r="B256" s="552"/>
      <c r="C256" s="755"/>
      <c r="D256" s="766"/>
      <c r="E256" s="760"/>
      <c r="F256" s="295" t="s">
        <v>817</v>
      </c>
      <c r="G256" s="422">
        <f>G254*88</f>
        <v>8800</v>
      </c>
      <c r="H256" s="423">
        <f>G254*99</f>
        <v>9900</v>
      </c>
      <c r="I256" s="424">
        <f>G254*110</f>
        <v>11000</v>
      </c>
      <c r="J256" s="425">
        <f>G254*114</f>
        <v>11400</v>
      </c>
      <c r="K256" s="583"/>
      <c r="L256" s="602"/>
      <c r="M256" s="602"/>
      <c r="N256" s="602"/>
      <c r="O256" s="602"/>
      <c r="P256" s="602"/>
    </row>
    <row r="257" spans="1:16" ht="15" customHeight="1" x14ac:dyDescent="0.25">
      <c r="A257" s="549"/>
      <c r="B257" s="552"/>
      <c r="C257" s="755"/>
      <c r="D257" s="766"/>
      <c r="E257" s="760"/>
      <c r="F257" s="295" t="s">
        <v>1269</v>
      </c>
      <c r="G257" s="619">
        <v>0.98</v>
      </c>
      <c r="H257" s="619"/>
      <c r="I257" s="619"/>
      <c r="J257" s="619"/>
      <c r="K257" s="583"/>
      <c r="L257" s="602"/>
      <c r="M257" s="602"/>
      <c r="N257" s="602"/>
      <c r="O257" s="602"/>
      <c r="P257" s="602"/>
    </row>
    <row r="258" spans="1:16" ht="15" customHeight="1" x14ac:dyDescent="0.25">
      <c r="A258" s="549"/>
      <c r="B258" s="552"/>
      <c r="C258" s="755"/>
      <c r="D258" s="766"/>
      <c r="E258" s="760"/>
      <c r="F258" s="294" t="s">
        <v>699</v>
      </c>
      <c r="G258" s="620" t="s">
        <v>700</v>
      </c>
      <c r="H258" s="620"/>
      <c r="I258" s="620"/>
      <c r="J258" s="620"/>
      <c r="K258" s="583"/>
      <c r="L258" s="602"/>
      <c r="M258" s="602"/>
      <c r="N258" s="602"/>
      <c r="O258" s="602"/>
      <c r="P258" s="602"/>
    </row>
    <row r="259" spans="1:16" ht="15" customHeight="1" x14ac:dyDescent="0.25">
      <c r="A259" s="549"/>
      <c r="B259" s="552"/>
      <c r="C259" s="755"/>
      <c r="D259" s="766"/>
      <c r="E259" s="760"/>
      <c r="F259" s="294" t="s">
        <v>1181</v>
      </c>
      <c r="G259" s="462" t="s">
        <v>1179</v>
      </c>
      <c r="H259" s="463"/>
      <c r="I259" s="463"/>
      <c r="J259" s="464"/>
      <c r="K259" s="583"/>
      <c r="L259" s="602"/>
      <c r="M259" s="602"/>
      <c r="N259" s="602"/>
      <c r="O259" s="602"/>
      <c r="P259" s="602"/>
    </row>
    <row r="260" spans="1:16" ht="15" customHeight="1" x14ac:dyDescent="0.25">
      <c r="A260" s="549"/>
      <c r="B260" s="552"/>
      <c r="C260" s="755"/>
      <c r="D260" s="766"/>
      <c r="E260" s="760"/>
      <c r="F260" s="295" t="s">
        <v>83</v>
      </c>
      <c r="G260" s="620">
        <v>65</v>
      </c>
      <c r="H260" s="620"/>
      <c r="I260" s="620"/>
      <c r="J260" s="620"/>
      <c r="K260" s="583"/>
      <c r="L260" s="602"/>
      <c r="M260" s="602"/>
      <c r="N260" s="602"/>
      <c r="O260" s="602"/>
      <c r="P260" s="602"/>
    </row>
    <row r="261" spans="1:16" ht="15" customHeight="1" x14ac:dyDescent="0.25">
      <c r="A261" s="549"/>
      <c r="B261" s="552"/>
      <c r="C261" s="755"/>
      <c r="D261" s="766"/>
      <c r="E261" s="760"/>
      <c r="F261" s="295" t="s">
        <v>396</v>
      </c>
      <c r="G261" s="620" t="s">
        <v>1184</v>
      </c>
      <c r="H261" s="620"/>
      <c r="I261" s="620"/>
      <c r="J261" s="620"/>
      <c r="K261" s="583"/>
      <c r="L261" s="602"/>
      <c r="M261" s="602"/>
      <c r="N261" s="602"/>
      <c r="O261" s="602"/>
      <c r="P261" s="602"/>
    </row>
    <row r="262" spans="1:16" ht="15" customHeight="1" x14ac:dyDescent="0.25">
      <c r="A262" s="549"/>
      <c r="B262" s="552"/>
      <c r="C262" s="755"/>
      <c r="D262" s="766"/>
      <c r="E262" s="760"/>
      <c r="F262" s="295" t="s">
        <v>1028</v>
      </c>
      <c r="G262" s="620" t="s">
        <v>912</v>
      </c>
      <c r="H262" s="620"/>
      <c r="I262" s="620"/>
      <c r="J262" s="620"/>
      <c r="K262" s="583"/>
      <c r="L262" s="602"/>
      <c r="M262" s="602"/>
      <c r="N262" s="602"/>
      <c r="O262" s="602"/>
      <c r="P262" s="602"/>
    </row>
    <row r="263" spans="1:16" ht="15" customHeight="1" x14ac:dyDescent="0.25">
      <c r="A263" s="549"/>
      <c r="B263" s="552"/>
      <c r="C263" s="755"/>
      <c r="D263" s="766"/>
      <c r="E263" s="760"/>
      <c r="F263" s="295" t="s">
        <v>1038</v>
      </c>
      <c r="G263" s="620" t="s">
        <v>1673</v>
      </c>
      <c r="H263" s="620"/>
      <c r="I263" s="620"/>
      <c r="J263" s="620"/>
      <c r="K263" s="583"/>
      <c r="L263" s="602"/>
      <c r="M263" s="602"/>
      <c r="N263" s="602"/>
      <c r="O263" s="602"/>
      <c r="P263" s="602"/>
    </row>
    <row r="264" spans="1:16" ht="15" customHeight="1" x14ac:dyDescent="0.25">
      <c r="A264" s="549"/>
      <c r="B264" s="552"/>
      <c r="C264" s="755"/>
      <c r="D264" s="766"/>
      <c r="E264" s="760"/>
      <c r="F264" s="297" t="s">
        <v>379</v>
      </c>
      <c r="G264" s="620" t="s">
        <v>399</v>
      </c>
      <c r="H264" s="620"/>
      <c r="I264" s="620"/>
      <c r="J264" s="620"/>
      <c r="K264" s="583"/>
      <c r="L264" s="602"/>
      <c r="M264" s="602"/>
      <c r="N264" s="602"/>
      <c r="O264" s="602"/>
      <c r="P264" s="602"/>
    </row>
    <row r="265" spans="1:16" ht="15" customHeight="1" x14ac:dyDescent="0.25">
      <c r="A265" s="549"/>
      <c r="B265" s="552"/>
      <c r="C265" s="755"/>
      <c r="D265" s="766"/>
      <c r="E265" s="760"/>
      <c r="F265" s="294" t="s">
        <v>701</v>
      </c>
      <c r="G265" s="620">
        <v>100000</v>
      </c>
      <c r="H265" s="620"/>
      <c r="I265" s="620"/>
      <c r="J265" s="620"/>
      <c r="K265" s="583"/>
      <c r="L265" s="602"/>
      <c r="M265" s="602"/>
      <c r="N265" s="602"/>
      <c r="O265" s="602"/>
      <c r="P265" s="602"/>
    </row>
    <row r="266" spans="1:16" ht="15" customHeight="1" x14ac:dyDescent="0.25">
      <c r="A266" s="549"/>
      <c r="B266" s="552"/>
      <c r="C266" s="755"/>
      <c r="D266" s="766"/>
      <c r="E266" s="760"/>
      <c r="F266" s="297" t="s">
        <v>257</v>
      </c>
      <c r="G266" s="620" t="s">
        <v>1508</v>
      </c>
      <c r="H266" s="620"/>
      <c r="I266" s="620"/>
      <c r="J266" s="620"/>
      <c r="K266" s="583"/>
      <c r="L266" s="602"/>
      <c r="M266" s="602"/>
      <c r="N266" s="602"/>
      <c r="O266" s="602"/>
      <c r="P266" s="602"/>
    </row>
    <row r="267" spans="1:16" ht="15" customHeight="1" x14ac:dyDescent="0.25">
      <c r="A267" s="549"/>
      <c r="B267" s="552"/>
      <c r="C267" s="755"/>
      <c r="D267" s="766"/>
      <c r="E267" s="760"/>
      <c r="F267" s="297" t="s">
        <v>410</v>
      </c>
      <c r="G267" s="620" t="s">
        <v>411</v>
      </c>
      <c r="H267" s="620"/>
      <c r="I267" s="620"/>
      <c r="J267" s="620"/>
      <c r="K267" s="583"/>
      <c r="L267" s="602"/>
      <c r="M267" s="602"/>
      <c r="N267" s="602"/>
      <c r="O267" s="602"/>
      <c r="P267" s="602"/>
    </row>
    <row r="268" spans="1:16" ht="15" customHeight="1" x14ac:dyDescent="0.25">
      <c r="A268" s="549"/>
      <c r="B268" s="552"/>
      <c r="C268" s="755"/>
      <c r="D268" s="766"/>
      <c r="E268" s="760"/>
      <c r="F268" s="297" t="s">
        <v>412</v>
      </c>
      <c r="G268" s="620" t="s">
        <v>400</v>
      </c>
      <c r="H268" s="620"/>
      <c r="I268" s="620"/>
      <c r="J268" s="620"/>
      <c r="K268" s="583"/>
      <c r="L268" s="602"/>
      <c r="M268" s="602"/>
      <c r="N268" s="602"/>
      <c r="O268" s="602"/>
      <c r="P268" s="602"/>
    </row>
    <row r="269" spans="1:16" ht="15" customHeight="1" x14ac:dyDescent="0.25">
      <c r="A269" s="549"/>
      <c r="B269" s="552"/>
      <c r="C269" s="755"/>
      <c r="D269" s="766"/>
      <c r="E269" s="760"/>
      <c r="F269" s="297" t="s">
        <v>381</v>
      </c>
      <c r="G269" s="620" t="s">
        <v>1296</v>
      </c>
      <c r="H269" s="620"/>
      <c r="I269" s="620"/>
      <c r="J269" s="620"/>
      <c r="K269" s="584">
        <v>5</v>
      </c>
      <c r="L269" s="533">
        <f>L253*1.07</f>
        <v>51424.200000000004</v>
      </c>
      <c r="M269" s="533">
        <f t="shared" ref="M269:M284" si="32">P269-P269*40%</f>
        <v>61709.04</v>
      </c>
      <c r="N269" s="533">
        <f t="shared" ref="N269:N284" si="33">P269-P269*30%</f>
        <v>71993.88</v>
      </c>
      <c r="O269" s="533">
        <f t="shared" ref="O269:O284" si="34">P269-P269*10%</f>
        <v>92563.560000000012</v>
      </c>
      <c r="P269" s="533">
        <f t="shared" ref="P269:P284" si="35">L269*2</f>
        <v>102848.40000000001</v>
      </c>
    </row>
    <row r="270" spans="1:16" ht="15" customHeight="1" x14ac:dyDescent="0.25">
      <c r="A270" s="549"/>
      <c r="B270" s="552"/>
      <c r="C270" s="755"/>
      <c r="D270" s="766"/>
      <c r="E270" s="760"/>
      <c r="F270" s="297" t="s">
        <v>402</v>
      </c>
      <c r="G270" s="620" t="s">
        <v>1297</v>
      </c>
      <c r="H270" s="620"/>
      <c r="I270" s="620"/>
      <c r="J270" s="620"/>
      <c r="K270" s="585"/>
      <c r="L270" s="603" t="e">
        <f>#REF!*1.07</f>
        <v>#REF!</v>
      </c>
      <c r="M270" s="603" t="e">
        <f t="shared" si="32"/>
        <v>#REF!</v>
      </c>
      <c r="N270" s="603" t="e">
        <f t="shared" si="33"/>
        <v>#REF!</v>
      </c>
      <c r="O270" s="603" t="e">
        <f t="shared" si="34"/>
        <v>#REF!</v>
      </c>
      <c r="P270" s="603" t="e">
        <f t="shared" si="35"/>
        <v>#REF!</v>
      </c>
    </row>
    <row r="271" spans="1:16" ht="15" customHeight="1" x14ac:dyDescent="0.25">
      <c r="A271" s="549"/>
      <c r="B271" s="552"/>
      <c r="C271" s="755"/>
      <c r="D271" s="766"/>
      <c r="E271" s="760"/>
      <c r="F271" s="297" t="s">
        <v>403</v>
      </c>
      <c r="G271" s="620" t="s">
        <v>404</v>
      </c>
      <c r="H271" s="620"/>
      <c r="I271" s="620"/>
      <c r="J271" s="620"/>
      <c r="K271" s="585"/>
      <c r="L271" s="603" t="e">
        <f>#REF!*1.07</f>
        <v>#REF!</v>
      </c>
      <c r="M271" s="603" t="e">
        <f t="shared" si="32"/>
        <v>#REF!</v>
      </c>
      <c r="N271" s="603" t="e">
        <f t="shared" si="33"/>
        <v>#REF!</v>
      </c>
      <c r="O271" s="603" t="e">
        <f t="shared" si="34"/>
        <v>#REF!</v>
      </c>
      <c r="P271" s="603" t="e">
        <f t="shared" si="35"/>
        <v>#REF!</v>
      </c>
    </row>
    <row r="272" spans="1:16" ht="15" customHeight="1" x14ac:dyDescent="0.25">
      <c r="A272" s="549"/>
      <c r="B272" s="552"/>
      <c r="C272" s="755"/>
      <c r="D272" s="766"/>
      <c r="E272" s="760"/>
      <c r="F272" s="295" t="s">
        <v>358</v>
      </c>
      <c r="G272" s="620" t="s">
        <v>359</v>
      </c>
      <c r="H272" s="620"/>
      <c r="I272" s="620"/>
      <c r="J272" s="620"/>
      <c r="K272" s="585"/>
      <c r="L272" s="603" t="e">
        <f>#REF!*1.07</f>
        <v>#REF!</v>
      </c>
      <c r="M272" s="603" t="e">
        <f t="shared" si="32"/>
        <v>#REF!</v>
      </c>
      <c r="N272" s="603" t="e">
        <f t="shared" si="33"/>
        <v>#REF!</v>
      </c>
      <c r="O272" s="603" t="e">
        <f t="shared" si="34"/>
        <v>#REF!</v>
      </c>
      <c r="P272" s="603" t="e">
        <f t="shared" si="35"/>
        <v>#REF!</v>
      </c>
    </row>
    <row r="273" spans="1:16" ht="15" customHeight="1" x14ac:dyDescent="0.25">
      <c r="A273" s="549"/>
      <c r="B273" s="552"/>
      <c r="C273" s="755"/>
      <c r="D273" s="766"/>
      <c r="E273" s="760"/>
      <c r="F273" s="297" t="s">
        <v>389</v>
      </c>
      <c r="G273" s="620" t="s">
        <v>390</v>
      </c>
      <c r="H273" s="620"/>
      <c r="I273" s="620"/>
      <c r="J273" s="620"/>
      <c r="K273" s="585"/>
      <c r="L273" s="603" t="e">
        <f>#REF!*1.07</f>
        <v>#REF!</v>
      </c>
      <c r="M273" s="603" t="e">
        <f t="shared" si="32"/>
        <v>#REF!</v>
      </c>
      <c r="N273" s="603" t="e">
        <f t="shared" si="33"/>
        <v>#REF!</v>
      </c>
      <c r="O273" s="603" t="e">
        <f t="shared" si="34"/>
        <v>#REF!</v>
      </c>
      <c r="P273" s="603" t="e">
        <f t="shared" si="35"/>
        <v>#REF!</v>
      </c>
    </row>
    <row r="274" spans="1:16" ht="15" customHeight="1" x14ac:dyDescent="0.25">
      <c r="A274" s="549"/>
      <c r="B274" s="552"/>
      <c r="C274" s="755"/>
      <c r="D274" s="766"/>
      <c r="E274" s="760"/>
      <c r="F274" s="294" t="s">
        <v>704</v>
      </c>
      <c r="G274" s="620" t="s">
        <v>705</v>
      </c>
      <c r="H274" s="620"/>
      <c r="I274" s="620"/>
      <c r="J274" s="620"/>
      <c r="K274" s="585"/>
      <c r="L274" s="603" t="e">
        <f>#REF!*1.07</f>
        <v>#REF!</v>
      </c>
      <c r="M274" s="603" t="e">
        <f t="shared" si="32"/>
        <v>#REF!</v>
      </c>
      <c r="N274" s="603" t="e">
        <f t="shared" si="33"/>
        <v>#REF!</v>
      </c>
      <c r="O274" s="603" t="e">
        <f t="shared" si="34"/>
        <v>#REF!</v>
      </c>
      <c r="P274" s="603" t="e">
        <f t="shared" si="35"/>
        <v>#REF!</v>
      </c>
    </row>
    <row r="275" spans="1:16" ht="15" customHeight="1" x14ac:dyDescent="0.25">
      <c r="A275" s="549"/>
      <c r="B275" s="552"/>
      <c r="C275" s="755"/>
      <c r="D275" s="766"/>
      <c r="E275" s="760"/>
      <c r="F275" s="294" t="s">
        <v>706</v>
      </c>
      <c r="G275" s="620" t="s">
        <v>390</v>
      </c>
      <c r="H275" s="620"/>
      <c r="I275" s="620"/>
      <c r="J275" s="620"/>
      <c r="K275" s="585"/>
      <c r="L275" s="603" t="e">
        <f>#REF!*1.07</f>
        <v>#REF!</v>
      </c>
      <c r="M275" s="603" t="e">
        <f t="shared" si="32"/>
        <v>#REF!</v>
      </c>
      <c r="N275" s="603" t="e">
        <f t="shared" si="33"/>
        <v>#REF!</v>
      </c>
      <c r="O275" s="603" t="e">
        <f t="shared" si="34"/>
        <v>#REF!</v>
      </c>
      <c r="P275" s="603" t="e">
        <f t="shared" si="35"/>
        <v>#REF!</v>
      </c>
    </row>
    <row r="276" spans="1:16" ht="15" customHeight="1" x14ac:dyDescent="0.25">
      <c r="A276" s="549"/>
      <c r="B276" s="552"/>
      <c r="C276" s="755"/>
      <c r="D276" s="766"/>
      <c r="E276" s="760"/>
      <c r="F276" s="294" t="s">
        <v>1271</v>
      </c>
      <c r="G276" s="620" t="s">
        <v>390</v>
      </c>
      <c r="H276" s="620"/>
      <c r="I276" s="620"/>
      <c r="J276" s="620"/>
      <c r="K276" s="585"/>
      <c r="L276" s="603" t="e">
        <f>#REF!*1.07</f>
        <v>#REF!</v>
      </c>
      <c r="M276" s="603" t="e">
        <f t="shared" si="32"/>
        <v>#REF!</v>
      </c>
      <c r="N276" s="603" t="e">
        <f t="shared" si="33"/>
        <v>#REF!</v>
      </c>
      <c r="O276" s="603" t="e">
        <f t="shared" si="34"/>
        <v>#REF!</v>
      </c>
      <c r="P276" s="603" t="e">
        <f t="shared" si="35"/>
        <v>#REF!</v>
      </c>
    </row>
    <row r="277" spans="1:16" ht="15" customHeight="1" x14ac:dyDescent="0.25">
      <c r="A277" s="549"/>
      <c r="B277" s="552"/>
      <c r="C277" s="755"/>
      <c r="D277" s="766"/>
      <c r="E277" s="760"/>
      <c r="F277" s="294" t="s">
        <v>707</v>
      </c>
      <c r="G277" s="620" t="s">
        <v>911</v>
      </c>
      <c r="H277" s="620"/>
      <c r="I277" s="620"/>
      <c r="J277" s="620"/>
      <c r="K277" s="585"/>
      <c r="L277" s="603" t="e">
        <f>#REF!*1.07</f>
        <v>#REF!</v>
      </c>
      <c r="M277" s="603" t="e">
        <f t="shared" si="32"/>
        <v>#REF!</v>
      </c>
      <c r="N277" s="603" t="e">
        <f t="shared" si="33"/>
        <v>#REF!</v>
      </c>
      <c r="O277" s="603" t="e">
        <f t="shared" si="34"/>
        <v>#REF!</v>
      </c>
      <c r="P277" s="603" t="e">
        <f t="shared" si="35"/>
        <v>#REF!</v>
      </c>
    </row>
    <row r="278" spans="1:16" ht="15" customHeight="1" x14ac:dyDescent="0.25">
      <c r="A278" s="549"/>
      <c r="B278" s="552"/>
      <c r="C278" s="755"/>
      <c r="D278" s="766"/>
      <c r="E278" s="760"/>
      <c r="F278" s="294" t="s">
        <v>708</v>
      </c>
      <c r="G278" s="620" t="s">
        <v>390</v>
      </c>
      <c r="H278" s="620"/>
      <c r="I278" s="620"/>
      <c r="J278" s="620"/>
      <c r="K278" s="585"/>
      <c r="L278" s="603" t="e">
        <f>#REF!*1.07</f>
        <v>#REF!</v>
      </c>
      <c r="M278" s="603" t="e">
        <f t="shared" si="32"/>
        <v>#REF!</v>
      </c>
      <c r="N278" s="603" t="e">
        <f t="shared" si="33"/>
        <v>#REF!</v>
      </c>
      <c r="O278" s="603" t="e">
        <f t="shared" si="34"/>
        <v>#REF!</v>
      </c>
      <c r="P278" s="603" t="e">
        <f t="shared" si="35"/>
        <v>#REF!</v>
      </c>
    </row>
    <row r="279" spans="1:16" ht="15" customHeight="1" x14ac:dyDescent="0.25">
      <c r="A279" s="549"/>
      <c r="B279" s="552"/>
      <c r="C279" s="755"/>
      <c r="D279" s="766"/>
      <c r="E279" s="760"/>
      <c r="F279" s="297" t="s">
        <v>377</v>
      </c>
      <c r="G279" s="620" t="s">
        <v>387</v>
      </c>
      <c r="H279" s="620"/>
      <c r="I279" s="620"/>
      <c r="J279" s="620"/>
      <c r="K279" s="585"/>
      <c r="L279" s="603" t="e">
        <f>#REF!*1.07</f>
        <v>#REF!</v>
      </c>
      <c r="M279" s="603" t="e">
        <f t="shared" si="32"/>
        <v>#REF!</v>
      </c>
      <c r="N279" s="603" t="e">
        <f t="shared" si="33"/>
        <v>#REF!</v>
      </c>
      <c r="O279" s="603" t="e">
        <f t="shared" si="34"/>
        <v>#REF!</v>
      </c>
      <c r="P279" s="603" t="e">
        <f t="shared" si="35"/>
        <v>#REF!</v>
      </c>
    </row>
    <row r="280" spans="1:16" ht="15" customHeight="1" x14ac:dyDescent="0.25">
      <c r="A280" s="549"/>
      <c r="B280" s="552"/>
      <c r="C280" s="755"/>
      <c r="D280" s="766"/>
      <c r="E280" s="760"/>
      <c r="F280" s="297" t="s">
        <v>562</v>
      </c>
      <c r="G280" s="620" t="s">
        <v>1024</v>
      </c>
      <c r="H280" s="620"/>
      <c r="I280" s="620"/>
      <c r="J280" s="620"/>
      <c r="K280" s="585"/>
      <c r="L280" s="603" t="e">
        <f>#REF!*1.07</f>
        <v>#REF!</v>
      </c>
      <c r="M280" s="603" t="e">
        <f t="shared" si="32"/>
        <v>#REF!</v>
      </c>
      <c r="N280" s="603" t="e">
        <f t="shared" si="33"/>
        <v>#REF!</v>
      </c>
      <c r="O280" s="603" t="e">
        <f t="shared" si="34"/>
        <v>#REF!</v>
      </c>
      <c r="P280" s="603" t="e">
        <f t="shared" si="35"/>
        <v>#REF!</v>
      </c>
    </row>
    <row r="281" spans="1:16" ht="15" customHeight="1" x14ac:dyDescent="0.25">
      <c r="A281" s="549"/>
      <c r="B281" s="552"/>
      <c r="C281" s="755"/>
      <c r="D281" s="766"/>
      <c r="E281" s="760"/>
      <c r="F281" s="297" t="s">
        <v>570</v>
      </c>
      <c r="G281" s="620" t="s">
        <v>613</v>
      </c>
      <c r="H281" s="620"/>
      <c r="I281" s="620"/>
      <c r="J281" s="620"/>
      <c r="K281" s="585"/>
      <c r="L281" s="603" t="e">
        <f>#REF!*1.07</f>
        <v>#REF!</v>
      </c>
      <c r="M281" s="603" t="e">
        <f t="shared" si="32"/>
        <v>#REF!</v>
      </c>
      <c r="N281" s="603" t="e">
        <f t="shared" si="33"/>
        <v>#REF!</v>
      </c>
      <c r="O281" s="603" t="e">
        <f t="shared" si="34"/>
        <v>#REF!</v>
      </c>
      <c r="P281" s="603" t="e">
        <f t="shared" si="35"/>
        <v>#REF!</v>
      </c>
    </row>
    <row r="282" spans="1:16" ht="15" customHeight="1" x14ac:dyDescent="0.25">
      <c r="A282" s="549"/>
      <c r="B282" s="552"/>
      <c r="C282" s="755"/>
      <c r="D282" s="766"/>
      <c r="E282" s="760"/>
      <c r="F282" s="298" t="s">
        <v>84</v>
      </c>
      <c r="G282" s="762">
        <v>3.5</v>
      </c>
      <c r="H282" s="762"/>
      <c r="I282" s="762"/>
      <c r="J282" s="762"/>
      <c r="K282" s="585"/>
      <c r="L282" s="603" t="e">
        <f>#REF!*1.07</f>
        <v>#REF!</v>
      </c>
      <c r="M282" s="603" t="e">
        <f t="shared" si="32"/>
        <v>#REF!</v>
      </c>
      <c r="N282" s="603" t="e">
        <f t="shared" si="33"/>
        <v>#REF!</v>
      </c>
      <c r="O282" s="603" t="e">
        <f t="shared" si="34"/>
        <v>#REF!</v>
      </c>
      <c r="P282" s="603" t="e">
        <f t="shared" si="35"/>
        <v>#REF!</v>
      </c>
    </row>
    <row r="283" spans="1:16" ht="15" customHeight="1" x14ac:dyDescent="0.25">
      <c r="A283" s="549"/>
      <c r="B283" s="553"/>
      <c r="C283" s="755"/>
      <c r="D283" s="766"/>
      <c r="E283" s="760"/>
      <c r="F283" s="296" t="s">
        <v>1016</v>
      </c>
      <c r="G283" s="620">
        <v>5</v>
      </c>
      <c r="H283" s="620"/>
      <c r="I283" s="620"/>
      <c r="J283" s="620"/>
      <c r="K283" s="585"/>
      <c r="L283" s="603" t="e">
        <f>#REF!*1.07</f>
        <v>#REF!</v>
      </c>
      <c r="M283" s="603" t="e">
        <f t="shared" si="32"/>
        <v>#REF!</v>
      </c>
      <c r="N283" s="603" t="e">
        <f t="shared" si="33"/>
        <v>#REF!</v>
      </c>
      <c r="O283" s="603" t="e">
        <f t="shared" si="34"/>
        <v>#REF!</v>
      </c>
      <c r="P283" s="603" t="e">
        <f t="shared" si="35"/>
        <v>#REF!</v>
      </c>
    </row>
    <row r="284" spans="1:16" ht="15" customHeight="1" x14ac:dyDescent="0.25">
      <c r="A284" s="549">
        <v>5</v>
      </c>
      <c r="B284" s="551"/>
      <c r="C284" s="755" t="s">
        <v>1683</v>
      </c>
      <c r="D284" s="758"/>
      <c r="E284" s="760"/>
      <c r="F284" s="295" t="s">
        <v>81</v>
      </c>
      <c r="G284" s="620" t="s">
        <v>6</v>
      </c>
      <c r="H284" s="620"/>
      <c r="I284" s="620"/>
      <c r="J284" s="620"/>
      <c r="K284" s="501">
        <v>3</v>
      </c>
      <c r="L284" s="716">
        <v>48460</v>
      </c>
      <c r="M284" s="716">
        <f t="shared" si="32"/>
        <v>58152</v>
      </c>
      <c r="N284" s="716">
        <f t="shared" si="33"/>
        <v>67844</v>
      </c>
      <c r="O284" s="716">
        <f t="shared" si="34"/>
        <v>87228</v>
      </c>
      <c r="P284" s="716">
        <f t="shared" si="35"/>
        <v>96920</v>
      </c>
    </row>
    <row r="285" spans="1:16" ht="15" customHeight="1" x14ac:dyDescent="0.25">
      <c r="A285" s="549"/>
      <c r="B285" s="552"/>
      <c r="C285" s="755"/>
      <c r="D285" s="766"/>
      <c r="E285" s="760"/>
      <c r="F285" s="295" t="s">
        <v>80</v>
      </c>
      <c r="G285" s="753">
        <v>120</v>
      </c>
      <c r="H285" s="753"/>
      <c r="I285" s="753"/>
      <c r="J285" s="753"/>
      <c r="K285" s="583"/>
      <c r="L285" s="602"/>
      <c r="M285" s="602"/>
      <c r="N285" s="602"/>
      <c r="O285" s="602"/>
      <c r="P285" s="602"/>
    </row>
    <row r="286" spans="1:16" ht="15" customHeight="1" x14ac:dyDescent="0.25">
      <c r="A286" s="549"/>
      <c r="B286" s="552"/>
      <c r="C286" s="755"/>
      <c r="D286" s="766"/>
      <c r="E286" s="760"/>
      <c r="F286" s="295" t="s">
        <v>8</v>
      </c>
      <c r="G286" s="422">
        <v>3000</v>
      </c>
      <c r="H286" s="423">
        <v>4000</v>
      </c>
      <c r="I286" s="424">
        <v>5000</v>
      </c>
      <c r="J286" s="425">
        <v>6000</v>
      </c>
      <c r="K286" s="583"/>
      <c r="L286" s="602"/>
      <c r="M286" s="602"/>
      <c r="N286" s="602"/>
      <c r="O286" s="602"/>
      <c r="P286" s="602"/>
    </row>
    <row r="287" spans="1:16" ht="15" customHeight="1" x14ac:dyDescent="0.25">
      <c r="A287" s="549"/>
      <c r="B287" s="552"/>
      <c r="C287" s="755"/>
      <c r="D287" s="766"/>
      <c r="E287" s="760"/>
      <c r="F287" s="295" t="s">
        <v>817</v>
      </c>
      <c r="G287" s="422">
        <f>G285*88</f>
        <v>10560</v>
      </c>
      <c r="H287" s="423">
        <f>G285*99</f>
        <v>11880</v>
      </c>
      <c r="I287" s="424">
        <f>G285*110</f>
        <v>13200</v>
      </c>
      <c r="J287" s="425">
        <f>G285*114</f>
        <v>13680</v>
      </c>
      <c r="K287" s="583"/>
      <c r="L287" s="602"/>
      <c r="M287" s="602"/>
      <c r="N287" s="602"/>
      <c r="O287" s="602"/>
      <c r="P287" s="602"/>
    </row>
    <row r="288" spans="1:16" ht="15" customHeight="1" x14ac:dyDescent="0.25">
      <c r="A288" s="549"/>
      <c r="B288" s="552"/>
      <c r="C288" s="755"/>
      <c r="D288" s="766"/>
      <c r="E288" s="760"/>
      <c r="F288" s="295" t="s">
        <v>1269</v>
      </c>
      <c r="G288" s="619">
        <v>0.98</v>
      </c>
      <c r="H288" s="619"/>
      <c r="I288" s="619"/>
      <c r="J288" s="619"/>
      <c r="K288" s="583"/>
      <c r="L288" s="602"/>
      <c r="M288" s="602"/>
      <c r="N288" s="602"/>
      <c r="O288" s="602"/>
      <c r="P288" s="602"/>
    </row>
    <row r="289" spans="1:16" ht="15" customHeight="1" x14ac:dyDescent="0.25">
      <c r="A289" s="549"/>
      <c r="B289" s="552"/>
      <c r="C289" s="755"/>
      <c r="D289" s="766"/>
      <c r="E289" s="760"/>
      <c r="F289" s="294" t="s">
        <v>699</v>
      </c>
      <c r="G289" s="620" t="s">
        <v>700</v>
      </c>
      <c r="H289" s="620"/>
      <c r="I289" s="620"/>
      <c r="J289" s="620"/>
      <c r="K289" s="583"/>
      <c r="L289" s="602"/>
      <c r="M289" s="602"/>
      <c r="N289" s="602"/>
      <c r="O289" s="602"/>
      <c r="P289" s="602"/>
    </row>
    <row r="290" spans="1:16" ht="15" customHeight="1" x14ac:dyDescent="0.25">
      <c r="A290" s="549"/>
      <c r="B290" s="552"/>
      <c r="C290" s="755"/>
      <c r="D290" s="766"/>
      <c r="E290" s="760"/>
      <c r="F290" s="294" t="s">
        <v>1181</v>
      </c>
      <c r="G290" s="462" t="s">
        <v>1179</v>
      </c>
      <c r="H290" s="463"/>
      <c r="I290" s="463"/>
      <c r="J290" s="464"/>
      <c r="K290" s="583"/>
      <c r="L290" s="602"/>
      <c r="M290" s="602"/>
      <c r="N290" s="602"/>
      <c r="O290" s="602"/>
      <c r="P290" s="602"/>
    </row>
    <row r="291" spans="1:16" ht="15" customHeight="1" x14ac:dyDescent="0.25">
      <c r="A291" s="549"/>
      <c r="B291" s="552"/>
      <c r="C291" s="755"/>
      <c r="D291" s="766"/>
      <c r="E291" s="760"/>
      <c r="F291" s="295" t="s">
        <v>83</v>
      </c>
      <c r="G291" s="620">
        <v>65</v>
      </c>
      <c r="H291" s="620"/>
      <c r="I291" s="620"/>
      <c r="J291" s="620"/>
      <c r="K291" s="583"/>
      <c r="L291" s="602"/>
      <c r="M291" s="602"/>
      <c r="N291" s="602"/>
      <c r="O291" s="602"/>
      <c r="P291" s="602"/>
    </row>
    <row r="292" spans="1:16" ht="15" customHeight="1" x14ac:dyDescent="0.25">
      <c r="A292" s="549"/>
      <c r="B292" s="552"/>
      <c r="C292" s="755"/>
      <c r="D292" s="766"/>
      <c r="E292" s="760"/>
      <c r="F292" s="295" t="s">
        <v>396</v>
      </c>
      <c r="G292" s="620" t="s">
        <v>1184</v>
      </c>
      <c r="H292" s="620"/>
      <c r="I292" s="620"/>
      <c r="J292" s="620"/>
      <c r="K292" s="583"/>
      <c r="L292" s="602"/>
      <c r="M292" s="602"/>
      <c r="N292" s="602"/>
      <c r="O292" s="602"/>
      <c r="P292" s="602"/>
    </row>
    <row r="293" spans="1:16" ht="15" customHeight="1" x14ac:dyDescent="0.25">
      <c r="A293" s="549"/>
      <c r="B293" s="552"/>
      <c r="C293" s="755"/>
      <c r="D293" s="766"/>
      <c r="E293" s="760"/>
      <c r="F293" s="295" t="s">
        <v>1028</v>
      </c>
      <c r="G293" s="620" t="s">
        <v>912</v>
      </c>
      <c r="H293" s="620"/>
      <c r="I293" s="620"/>
      <c r="J293" s="620"/>
      <c r="K293" s="583"/>
      <c r="L293" s="602"/>
      <c r="M293" s="602"/>
      <c r="N293" s="602"/>
      <c r="O293" s="602"/>
      <c r="P293" s="602"/>
    </row>
    <row r="294" spans="1:16" ht="15" customHeight="1" x14ac:dyDescent="0.25">
      <c r="A294" s="549"/>
      <c r="B294" s="552"/>
      <c r="C294" s="755"/>
      <c r="D294" s="766"/>
      <c r="E294" s="760"/>
      <c r="F294" s="295" t="s">
        <v>1038</v>
      </c>
      <c r="G294" s="620" t="s">
        <v>1673</v>
      </c>
      <c r="H294" s="620"/>
      <c r="I294" s="620"/>
      <c r="J294" s="620"/>
      <c r="K294" s="583"/>
      <c r="L294" s="602"/>
      <c r="M294" s="602"/>
      <c r="N294" s="602"/>
      <c r="O294" s="602"/>
      <c r="P294" s="602"/>
    </row>
    <row r="295" spans="1:16" ht="15" customHeight="1" x14ac:dyDescent="0.25">
      <c r="A295" s="549"/>
      <c r="B295" s="552"/>
      <c r="C295" s="755"/>
      <c r="D295" s="766"/>
      <c r="E295" s="760"/>
      <c r="F295" s="297" t="s">
        <v>379</v>
      </c>
      <c r="G295" s="620" t="s">
        <v>399</v>
      </c>
      <c r="H295" s="620"/>
      <c r="I295" s="620"/>
      <c r="J295" s="620"/>
      <c r="K295" s="583"/>
      <c r="L295" s="602"/>
      <c r="M295" s="602"/>
      <c r="N295" s="602"/>
      <c r="O295" s="602"/>
      <c r="P295" s="602"/>
    </row>
    <row r="296" spans="1:16" ht="15" customHeight="1" x14ac:dyDescent="0.25">
      <c r="A296" s="549"/>
      <c r="B296" s="552"/>
      <c r="C296" s="755"/>
      <c r="D296" s="766"/>
      <c r="E296" s="760"/>
      <c r="F296" s="294" t="s">
        <v>701</v>
      </c>
      <c r="G296" s="620">
        <v>100000</v>
      </c>
      <c r="H296" s="620"/>
      <c r="I296" s="620"/>
      <c r="J296" s="620"/>
      <c r="K296" s="583"/>
      <c r="L296" s="602"/>
      <c r="M296" s="602"/>
      <c r="N296" s="602"/>
      <c r="O296" s="602"/>
      <c r="P296" s="602"/>
    </row>
    <row r="297" spans="1:16" ht="15" customHeight="1" x14ac:dyDescent="0.25">
      <c r="A297" s="549"/>
      <c r="B297" s="552"/>
      <c r="C297" s="755"/>
      <c r="D297" s="766"/>
      <c r="E297" s="760"/>
      <c r="F297" s="297" t="s">
        <v>257</v>
      </c>
      <c r="G297" s="620" t="s">
        <v>1508</v>
      </c>
      <c r="H297" s="620"/>
      <c r="I297" s="620"/>
      <c r="J297" s="620"/>
      <c r="K297" s="583"/>
      <c r="L297" s="602"/>
      <c r="M297" s="602"/>
      <c r="N297" s="602"/>
      <c r="O297" s="602"/>
      <c r="P297" s="602"/>
    </row>
    <row r="298" spans="1:16" ht="15" customHeight="1" x14ac:dyDescent="0.25">
      <c r="A298" s="549"/>
      <c r="B298" s="552"/>
      <c r="C298" s="755"/>
      <c r="D298" s="766"/>
      <c r="E298" s="760"/>
      <c r="F298" s="297" t="s">
        <v>410</v>
      </c>
      <c r="G298" s="620" t="s">
        <v>411</v>
      </c>
      <c r="H298" s="620"/>
      <c r="I298" s="620"/>
      <c r="J298" s="620"/>
      <c r="K298" s="583"/>
      <c r="L298" s="602"/>
      <c r="M298" s="602"/>
      <c r="N298" s="602"/>
      <c r="O298" s="602"/>
      <c r="P298" s="602"/>
    </row>
    <row r="299" spans="1:16" ht="15" customHeight="1" x14ac:dyDescent="0.25">
      <c r="A299" s="549"/>
      <c r="B299" s="552"/>
      <c r="C299" s="755"/>
      <c r="D299" s="766"/>
      <c r="E299" s="760"/>
      <c r="F299" s="297" t="s">
        <v>412</v>
      </c>
      <c r="G299" s="620" t="s">
        <v>400</v>
      </c>
      <c r="H299" s="620"/>
      <c r="I299" s="620"/>
      <c r="J299" s="620"/>
      <c r="K299" s="583"/>
      <c r="L299" s="602"/>
      <c r="M299" s="602"/>
      <c r="N299" s="602"/>
      <c r="O299" s="602"/>
      <c r="P299" s="602"/>
    </row>
    <row r="300" spans="1:16" ht="15" customHeight="1" x14ac:dyDescent="0.25">
      <c r="A300" s="549"/>
      <c r="B300" s="552"/>
      <c r="C300" s="755"/>
      <c r="D300" s="766"/>
      <c r="E300" s="760"/>
      <c r="F300" s="297" t="s">
        <v>381</v>
      </c>
      <c r="G300" s="620" t="s">
        <v>1296</v>
      </c>
      <c r="H300" s="620"/>
      <c r="I300" s="620"/>
      <c r="J300" s="620"/>
      <c r="K300" s="584">
        <v>5</v>
      </c>
      <c r="L300" s="533">
        <f>L284*1.07</f>
        <v>51852.200000000004</v>
      </c>
      <c r="M300" s="533">
        <f t="shared" ref="M300:M314" si="36">P300-P300*40%</f>
        <v>62222.64</v>
      </c>
      <c r="N300" s="533">
        <f t="shared" ref="N300:N314" si="37">P300-P300*30%</f>
        <v>72593.080000000016</v>
      </c>
      <c r="O300" s="533">
        <f t="shared" ref="O300:O314" si="38">P300-P300*10%</f>
        <v>93333.96</v>
      </c>
      <c r="P300" s="533">
        <f t="shared" ref="P300:P314" si="39">L300*2</f>
        <v>103704.40000000001</v>
      </c>
    </row>
    <row r="301" spans="1:16" ht="15" customHeight="1" x14ac:dyDescent="0.25">
      <c r="A301" s="549"/>
      <c r="B301" s="552"/>
      <c r="C301" s="755"/>
      <c r="D301" s="766"/>
      <c r="E301" s="760"/>
      <c r="F301" s="297" t="s">
        <v>402</v>
      </c>
      <c r="G301" s="620" t="s">
        <v>1297</v>
      </c>
      <c r="H301" s="620"/>
      <c r="I301" s="620"/>
      <c r="J301" s="620"/>
      <c r="K301" s="585"/>
      <c r="L301" s="603" t="e">
        <f>#REF!*1.07</f>
        <v>#REF!</v>
      </c>
      <c r="M301" s="603" t="e">
        <f t="shared" si="36"/>
        <v>#REF!</v>
      </c>
      <c r="N301" s="603" t="e">
        <f t="shared" si="37"/>
        <v>#REF!</v>
      </c>
      <c r="O301" s="603" t="e">
        <f t="shared" si="38"/>
        <v>#REF!</v>
      </c>
      <c r="P301" s="603" t="e">
        <f t="shared" si="39"/>
        <v>#REF!</v>
      </c>
    </row>
    <row r="302" spans="1:16" ht="15" customHeight="1" x14ac:dyDescent="0.25">
      <c r="A302" s="549"/>
      <c r="B302" s="552"/>
      <c r="C302" s="755"/>
      <c r="D302" s="766"/>
      <c r="E302" s="760"/>
      <c r="F302" s="297" t="s">
        <v>403</v>
      </c>
      <c r="G302" s="620" t="s">
        <v>404</v>
      </c>
      <c r="H302" s="620"/>
      <c r="I302" s="620"/>
      <c r="J302" s="620"/>
      <c r="K302" s="585"/>
      <c r="L302" s="603" t="e">
        <f>#REF!*1.07</f>
        <v>#REF!</v>
      </c>
      <c r="M302" s="603" t="e">
        <f t="shared" si="36"/>
        <v>#REF!</v>
      </c>
      <c r="N302" s="603" t="e">
        <f t="shared" si="37"/>
        <v>#REF!</v>
      </c>
      <c r="O302" s="603" t="e">
        <f t="shared" si="38"/>
        <v>#REF!</v>
      </c>
      <c r="P302" s="603" t="e">
        <f t="shared" si="39"/>
        <v>#REF!</v>
      </c>
    </row>
    <row r="303" spans="1:16" ht="15" customHeight="1" x14ac:dyDescent="0.25">
      <c r="A303" s="549"/>
      <c r="B303" s="552"/>
      <c r="C303" s="755"/>
      <c r="D303" s="766"/>
      <c r="E303" s="760"/>
      <c r="F303" s="295" t="s">
        <v>358</v>
      </c>
      <c r="G303" s="620" t="s">
        <v>359</v>
      </c>
      <c r="H303" s="620"/>
      <c r="I303" s="620"/>
      <c r="J303" s="620"/>
      <c r="K303" s="585"/>
      <c r="L303" s="603" t="e">
        <f>#REF!*1.07</f>
        <v>#REF!</v>
      </c>
      <c r="M303" s="603" t="e">
        <f t="shared" si="36"/>
        <v>#REF!</v>
      </c>
      <c r="N303" s="603" t="e">
        <f t="shared" si="37"/>
        <v>#REF!</v>
      </c>
      <c r="O303" s="603" t="e">
        <f t="shared" si="38"/>
        <v>#REF!</v>
      </c>
      <c r="P303" s="603" t="e">
        <f t="shared" si="39"/>
        <v>#REF!</v>
      </c>
    </row>
    <row r="304" spans="1:16" ht="15" customHeight="1" x14ac:dyDescent="0.25">
      <c r="A304" s="549"/>
      <c r="B304" s="552"/>
      <c r="C304" s="755"/>
      <c r="D304" s="766"/>
      <c r="E304" s="760"/>
      <c r="F304" s="297" t="s">
        <v>389</v>
      </c>
      <c r="G304" s="620" t="s">
        <v>390</v>
      </c>
      <c r="H304" s="620"/>
      <c r="I304" s="620"/>
      <c r="J304" s="620"/>
      <c r="K304" s="585"/>
      <c r="L304" s="603" t="e">
        <f>#REF!*1.07</f>
        <v>#REF!</v>
      </c>
      <c r="M304" s="603" t="e">
        <f t="shared" si="36"/>
        <v>#REF!</v>
      </c>
      <c r="N304" s="603" t="e">
        <f t="shared" si="37"/>
        <v>#REF!</v>
      </c>
      <c r="O304" s="603" t="e">
        <f t="shared" si="38"/>
        <v>#REF!</v>
      </c>
      <c r="P304" s="603" t="e">
        <f t="shared" si="39"/>
        <v>#REF!</v>
      </c>
    </row>
    <row r="305" spans="1:16" ht="15" customHeight="1" x14ac:dyDescent="0.25">
      <c r="A305" s="549"/>
      <c r="B305" s="552"/>
      <c r="C305" s="755"/>
      <c r="D305" s="766"/>
      <c r="E305" s="760"/>
      <c r="F305" s="294" t="s">
        <v>704</v>
      </c>
      <c r="G305" s="620" t="s">
        <v>705</v>
      </c>
      <c r="H305" s="620"/>
      <c r="I305" s="620"/>
      <c r="J305" s="620"/>
      <c r="K305" s="585"/>
      <c r="L305" s="603" t="e">
        <f>#REF!*1.07</f>
        <v>#REF!</v>
      </c>
      <c r="M305" s="603" t="e">
        <f t="shared" si="36"/>
        <v>#REF!</v>
      </c>
      <c r="N305" s="603" t="e">
        <f t="shared" si="37"/>
        <v>#REF!</v>
      </c>
      <c r="O305" s="603" t="e">
        <f t="shared" si="38"/>
        <v>#REF!</v>
      </c>
      <c r="P305" s="603" t="e">
        <f t="shared" si="39"/>
        <v>#REF!</v>
      </c>
    </row>
    <row r="306" spans="1:16" ht="15" customHeight="1" x14ac:dyDescent="0.25">
      <c r="A306" s="549"/>
      <c r="B306" s="552"/>
      <c r="C306" s="755"/>
      <c r="D306" s="766"/>
      <c r="E306" s="760"/>
      <c r="F306" s="294" t="s">
        <v>706</v>
      </c>
      <c r="G306" s="620" t="s">
        <v>390</v>
      </c>
      <c r="H306" s="620"/>
      <c r="I306" s="620"/>
      <c r="J306" s="620"/>
      <c r="K306" s="585"/>
      <c r="L306" s="603" t="e">
        <f>#REF!*1.07</f>
        <v>#REF!</v>
      </c>
      <c r="M306" s="603" t="e">
        <f t="shared" si="36"/>
        <v>#REF!</v>
      </c>
      <c r="N306" s="603" t="e">
        <f t="shared" si="37"/>
        <v>#REF!</v>
      </c>
      <c r="O306" s="603" t="e">
        <f t="shared" si="38"/>
        <v>#REF!</v>
      </c>
      <c r="P306" s="603" t="e">
        <f t="shared" si="39"/>
        <v>#REF!</v>
      </c>
    </row>
    <row r="307" spans="1:16" ht="15" customHeight="1" x14ac:dyDescent="0.25">
      <c r="A307" s="549"/>
      <c r="B307" s="552"/>
      <c r="C307" s="755"/>
      <c r="D307" s="766"/>
      <c r="E307" s="760"/>
      <c r="F307" s="294" t="s">
        <v>1271</v>
      </c>
      <c r="G307" s="620" t="s">
        <v>390</v>
      </c>
      <c r="H307" s="620"/>
      <c r="I307" s="620"/>
      <c r="J307" s="620"/>
      <c r="K307" s="585"/>
      <c r="L307" s="603" t="e">
        <f>#REF!*1.07</f>
        <v>#REF!</v>
      </c>
      <c r="M307" s="603" t="e">
        <f t="shared" si="36"/>
        <v>#REF!</v>
      </c>
      <c r="N307" s="603" t="e">
        <f t="shared" si="37"/>
        <v>#REF!</v>
      </c>
      <c r="O307" s="603" t="e">
        <f t="shared" si="38"/>
        <v>#REF!</v>
      </c>
      <c r="P307" s="603" t="e">
        <f t="shared" si="39"/>
        <v>#REF!</v>
      </c>
    </row>
    <row r="308" spans="1:16" ht="15" customHeight="1" x14ac:dyDescent="0.25">
      <c r="A308" s="549"/>
      <c r="B308" s="552"/>
      <c r="C308" s="755"/>
      <c r="D308" s="766"/>
      <c r="E308" s="760"/>
      <c r="F308" s="294" t="s">
        <v>707</v>
      </c>
      <c r="G308" s="620" t="s">
        <v>911</v>
      </c>
      <c r="H308" s="620"/>
      <c r="I308" s="620"/>
      <c r="J308" s="620"/>
      <c r="K308" s="585"/>
      <c r="L308" s="603" t="e">
        <f>#REF!*1.07</f>
        <v>#REF!</v>
      </c>
      <c r="M308" s="603" t="e">
        <f t="shared" si="36"/>
        <v>#REF!</v>
      </c>
      <c r="N308" s="603" t="e">
        <f t="shared" si="37"/>
        <v>#REF!</v>
      </c>
      <c r="O308" s="603" t="e">
        <f t="shared" si="38"/>
        <v>#REF!</v>
      </c>
      <c r="P308" s="603" t="e">
        <f t="shared" si="39"/>
        <v>#REF!</v>
      </c>
    </row>
    <row r="309" spans="1:16" ht="15" customHeight="1" x14ac:dyDescent="0.25">
      <c r="A309" s="549"/>
      <c r="B309" s="552"/>
      <c r="C309" s="755"/>
      <c r="D309" s="766"/>
      <c r="E309" s="760"/>
      <c r="F309" s="294" t="s">
        <v>708</v>
      </c>
      <c r="G309" s="620" t="s">
        <v>390</v>
      </c>
      <c r="H309" s="620"/>
      <c r="I309" s="620"/>
      <c r="J309" s="620"/>
      <c r="K309" s="585"/>
      <c r="L309" s="603" t="e">
        <f>#REF!*1.07</f>
        <v>#REF!</v>
      </c>
      <c r="M309" s="603" t="e">
        <f t="shared" si="36"/>
        <v>#REF!</v>
      </c>
      <c r="N309" s="603" t="e">
        <f t="shared" si="37"/>
        <v>#REF!</v>
      </c>
      <c r="O309" s="603" t="e">
        <f t="shared" si="38"/>
        <v>#REF!</v>
      </c>
      <c r="P309" s="603" t="e">
        <f t="shared" si="39"/>
        <v>#REF!</v>
      </c>
    </row>
    <row r="310" spans="1:16" ht="15" customHeight="1" x14ac:dyDescent="0.25">
      <c r="A310" s="549"/>
      <c r="B310" s="552"/>
      <c r="C310" s="755"/>
      <c r="D310" s="766"/>
      <c r="E310" s="760"/>
      <c r="F310" s="297" t="s">
        <v>377</v>
      </c>
      <c r="G310" s="620" t="s">
        <v>387</v>
      </c>
      <c r="H310" s="620"/>
      <c r="I310" s="620"/>
      <c r="J310" s="620"/>
      <c r="K310" s="585"/>
      <c r="L310" s="603" t="e">
        <f>#REF!*1.07</f>
        <v>#REF!</v>
      </c>
      <c r="M310" s="603" t="e">
        <f t="shared" si="36"/>
        <v>#REF!</v>
      </c>
      <c r="N310" s="603" t="e">
        <f t="shared" si="37"/>
        <v>#REF!</v>
      </c>
      <c r="O310" s="603" t="e">
        <f t="shared" si="38"/>
        <v>#REF!</v>
      </c>
      <c r="P310" s="603" t="e">
        <f t="shared" si="39"/>
        <v>#REF!</v>
      </c>
    </row>
    <row r="311" spans="1:16" ht="15" customHeight="1" x14ac:dyDescent="0.25">
      <c r="A311" s="549"/>
      <c r="B311" s="552"/>
      <c r="C311" s="755"/>
      <c r="D311" s="766"/>
      <c r="E311" s="760"/>
      <c r="F311" s="297" t="s">
        <v>562</v>
      </c>
      <c r="G311" s="620" t="s">
        <v>1024</v>
      </c>
      <c r="H311" s="620"/>
      <c r="I311" s="620"/>
      <c r="J311" s="620"/>
      <c r="K311" s="585"/>
      <c r="L311" s="603" t="e">
        <f>#REF!*1.07</f>
        <v>#REF!</v>
      </c>
      <c r="M311" s="603" t="e">
        <f t="shared" si="36"/>
        <v>#REF!</v>
      </c>
      <c r="N311" s="603" t="e">
        <f t="shared" si="37"/>
        <v>#REF!</v>
      </c>
      <c r="O311" s="603" t="e">
        <f t="shared" si="38"/>
        <v>#REF!</v>
      </c>
      <c r="P311" s="603" t="e">
        <f t="shared" si="39"/>
        <v>#REF!</v>
      </c>
    </row>
    <row r="312" spans="1:16" ht="15" customHeight="1" x14ac:dyDescent="0.25">
      <c r="A312" s="549"/>
      <c r="B312" s="552"/>
      <c r="C312" s="755"/>
      <c r="D312" s="766"/>
      <c r="E312" s="760"/>
      <c r="F312" s="297" t="s">
        <v>570</v>
      </c>
      <c r="G312" s="620" t="s">
        <v>613</v>
      </c>
      <c r="H312" s="620"/>
      <c r="I312" s="620"/>
      <c r="J312" s="620"/>
      <c r="K312" s="585"/>
      <c r="L312" s="603" t="e">
        <f>#REF!*1.07</f>
        <v>#REF!</v>
      </c>
      <c r="M312" s="603" t="e">
        <f t="shared" si="36"/>
        <v>#REF!</v>
      </c>
      <c r="N312" s="603" t="e">
        <f t="shared" si="37"/>
        <v>#REF!</v>
      </c>
      <c r="O312" s="603" t="e">
        <f t="shared" si="38"/>
        <v>#REF!</v>
      </c>
      <c r="P312" s="603" t="e">
        <f t="shared" si="39"/>
        <v>#REF!</v>
      </c>
    </row>
    <row r="313" spans="1:16" ht="15" customHeight="1" x14ac:dyDescent="0.25">
      <c r="A313" s="549"/>
      <c r="B313" s="552"/>
      <c r="C313" s="755"/>
      <c r="D313" s="766"/>
      <c r="E313" s="760"/>
      <c r="F313" s="298" t="s">
        <v>84</v>
      </c>
      <c r="G313" s="762">
        <v>3.5</v>
      </c>
      <c r="H313" s="762"/>
      <c r="I313" s="762"/>
      <c r="J313" s="762"/>
      <c r="K313" s="585"/>
      <c r="L313" s="603" t="e">
        <f>#REF!*1.07</f>
        <v>#REF!</v>
      </c>
      <c r="M313" s="603" t="e">
        <f t="shared" si="36"/>
        <v>#REF!</v>
      </c>
      <c r="N313" s="603" t="e">
        <f t="shared" si="37"/>
        <v>#REF!</v>
      </c>
      <c r="O313" s="603" t="e">
        <f t="shared" si="38"/>
        <v>#REF!</v>
      </c>
      <c r="P313" s="603" t="e">
        <f t="shared" si="39"/>
        <v>#REF!</v>
      </c>
    </row>
    <row r="314" spans="1:16" ht="15" customHeight="1" x14ac:dyDescent="0.25">
      <c r="A314" s="551"/>
      <c r="B314" s="552"/>
      <c r="C314" s="763"/>
      <c r="D314" s="766"/>
      <c r="E314" s="764"/>
      <c r="F314" s="418" t="s">
        <v>1016</v>
      </c>
      <c r="G314" s="765">
        <v>5</v>
      </c>
      <c r="H314" s="765"/>
      <c r="I314" s="765"/>
      <c r="J314" s="765"/>
      <c r="K314" s="720"/>
      <c r="L314" s="721" t="e">
        <f>#REF!*1.07</f>
        <v>#REF!</v>
      </c>
      <c r="M314" s="721" t="e">
        <f t="shared" si="36"/>
        <v>#REF!</v>
      </c>
      <c r="N314" s="721" t="e">
        <f t="shared" si="37"/>
        <v>#REF!</v>
      </c>
      <c r="O314" s="721" t="e">
        <f t="shared" si="38"/>
        <v>#REF!</v>
      </c>
      <c r="P314" s="721" t="e">
        <f t="shared" si="39"/>
        <v>#REF!</v>
      </c>
    </row>
    <row r="315" spans="1:16" ht="27.75" customHeight="1" x14ac:dyDescent="0.25">
      <c r="A315" s="519" t="s">
        <v>1684</v>
      </c>
      <c r="B315" s="519"/>
      <c r="C315" s="519"/>
      <c r="D315" s="519"/>
      <c r="E315" s="519"/>
      <c r="F315" s="519"/>
      <c r="G315" s="519"/>
      <c r="H315" s="519"/>
      <c r="I315" s="519"/>
      <c r="J315" s="519"/>
      <c r="K315" s="519"/>
      <c r="L315" s="519"/>
      <c r="M315" s="519"/>
      <c r="N315" s="519"/>
      <c r="O315" s="519"/>
      <c r="P315" s="519"/>
    </row>
    <row r="316" spans="1:16" ht="15" customHeight="1" x14ac:dyDescent="0.25">
      <c r="A316" s="553">
        <v>1</v>
      </c>
      <c r="B316" s="552"/>
      <c r="C316" s="754" t="s">
        <v>1685</v>
      </c>
      <c r="D316" s="758"/>
      <c r="E316" s="759"/>
      <c r="F316" s="421" t="s">
        <v>81</v>
      </c>
      <c r="G316" s="761" t="s">
        <v>6</v>
      </c>
      <c r="H316" s="761"/>
      <c r="I316" s="761"/>
      <c r="J316" s="761"/>
      <c r="K316" s="713">
        <v>3</v>
      </c>
      <c r="L316" s="439">
        <f>21830*3+4000</f>
        <v>69490</v>
      </c>
      <c r="M316" s="439">
        <f>P316-P316*40%</f>
        <v>83388</v>
      </c>
      <c r="N316" s="439">
        <f>P316-P316*30%</f>
        <v>97286</v>
      </c>
      <c r="O316" s="439">
        <f>P316-P316*10%</f>
        <v>125082</v>
      </c>
      <c r="P316" s="439">
        <f>L316*2</f>
        <v>138980</v>
      </c>
    </row>
    <row r="317" spans="1:16" ht="15" customHeight="1" x14ac:dyDescent="0.25">
      <c r="A317" s="549"/>
      <c r="B317" s="552"/>
      <c r="C317" s="755"/>
      <c r="D317" s="766"/>
      <c r="E317" s="760"/>
      <c r="F317" s="295" t="s">
        <v>80</v>
      </c>
      <c r="G317" s="753">
        <v>60</v>
      </c>
      <c r="H317" s="753"/>
      <c r="I317" s="753"/>
      <c r="J317" s="753"/>
      <c r="K317" s="583"/>
      <c r="L317" s="602"/>
      <c r="M317" s="602"/>
      <c r="N317" s="602"/>
      <c r="O317" s="602"/>
      <c r="P317" s="602"/>
    </row>
    <row r="318" spans="1:16" ht="15" customHeight="1" x14ac:dyDescent="0.25">
      <c r="A318" s="549"/>
      <c r="B318" s="552"/>
      <c r="C318" s="755"/>
      <c r="D318" s="766"/>
      <c r="E318" s="760"/>
      <c r="F318" s="295" t="s">
        <v>8</v>
      </c>
      <c r="G318" s="422">
        <v>3000</v>
      </c>
      <c r="H318" s="423">
        <v>4000</v>
      </c>
      <c r="I318" s="424">
        <v>5000</v>
      </c>
      <c r="J318" s="425">
        <v>6000</v>
      </c>
      <c r="K318" s="583"/>
      <c r="L318" s="602"/>
      <c r="M318" s="602"/>
      <c r="N318" s="602"/>
      <c r="O318" s="602"/>
      <c r="P318" s="602"/>
    </row>
    <row r="319" spans="1:16" ht="15" customHeight="1" x14ac:dyDescent="0.25">
      <c r="A319" s="549"/>
      <c r="B319" s="552"/>
      <c r="C319" s="755"/>
      <c r="D319" s="766"/>
      <c r="E319" s="760"/>
      <c r="F319" s="295" t="s">
        <v>817</v>
      </c>
      <c r="G319" s="422">
        <f>G317*88</f>
        <v>5280</v>
      </c>
      <c r="H319" s="423">
        <f>G317*99</f>
        <v>5940</v>
      </c>
      <c r="I319" s="424">
        <f>G317*110</f>
        <v>6600</v>
      </c>
      <c r="J319" s="425">
        <f>G317*114</f>
        <v>6840</v>
      </c>
      <c r="K319" s="583"/>
      <c r="L319" s="602"/>
      <c r="M319" s="602"/>
      <c r="N319" s="602"/>
      <c r="O319" s="602"/>
      <c r="P319" s="602"/>
    </row>
    <row r="320" spans="1:16" ht="15" customHeight="1" x14ac:dyDescent="0.25">
      <c r="A320" s="549"/>
      <c r="B320" s="552"/>
      <c r="C320" s="755"/>
      <c r="D320" s="766"/>
      <c r="E320" s="760"/>
      <c r="F320" s="295" t="s">
        <v>1269</v>
      </c>
      <c r="G320" s="619">
        <v>0.98</v>
      </c>
      <c r="H320" s="619"/>
      <c r="I320" s="619"/>
      <c r="J320" s="619"/>
      <c r="K320" s="583"/>
      <c r="L320" s="602"/>
      <c r="M320" s="602"/>
      <c r="N320" s="602"/>
      <c r="O320" s="602"/>
      <c r="P320" s="602"/>
    </row>
    <row r="321" spans="1:16" ht="15" customHeight="1" x14ac:dyDescent="0.25">
      <c r="A321" s="549"/>
      <c r="B321" s="552"/>
      <c r="C321" s="755"/>
      <c r="D321" s="766"/>
      <c r="E321" s="760"/>
      <c r="F321" s="294" t="s">
        <v>699</v>
      </c>
      <c r="G321" s="620" t="s">
        <v>700</v>
      </c>
      <c r="H321" s="620"/>
      <c r="I321" s="620"/>
      <c r="J321" s="620"/>
      <c r="K321" s="583"/>
      <c r="L321" s="602"/>
      <c r="M321" s="602"/>
      <c r="N321" s="602"/>
      <c r="O321" s="602"/>
      <c r="P321" s="602"/>
    </row>
    <row r="322" spans="1:16" ht="15" customHeight="1" x14ac:dyDescent="0.25">
      <c r="A322" s="549"/>
      <c r="B322" s="552"/>
      <c r="C322" s="755"/>
      <c r="D322" s="766"/>
      <c r="E322" s="760"/>
      <c r="F322" s="294" t="s">
        <v>1181</v>
      </c>
      <c r="G322" s="462" t="s">
        <v>1179</v>
      </c>
      <c r="H322" s="463"/>
      <c r="I322" s="463"/>
      <c r="J322" s="464"/>
      <c r="K322" s="583"/>
      <c r="L322" s="602"/>
      <c r="M322" s="602"/>
      <c r="N322" s="602"/>
      <c r="O322" s="602"/>
      <c r="P322" s="602"/>
    </row>
    <row r="323" spans="1:16" ht="15" customHeight="1" x14ac:dyDescent="0.25">
      <c r="A323" s="549"/>
      <c r="B323" s="552"/>
      <c r="C323" s="755"/>
      <c r="D323" s="766"/>
      <c r="E323" s="760"/>
      <c r="F323" s="295" t="s">
        <v>83</v>
      </c>
      <c r="G323" s="620">
        <v>65</v>
      </c>
      <c r="H323" s="620"/>
      <c r="I323" s="620"/>
      <c r="J323" s="620"/>
      <c r="K323" s="583"/>
      <c r="L323" s="602"/>
      <c r="M323" s="602"/>
      <c r="N323" s="602"/>
      <c r="O323" s="602"/>
      <c r="P323" s="602"/>
    </row>
    <row r="324" spans="1:16" ht="15" customHeight="1" x14ac:dyDescent="0.25">
      <c r="A324" s="549"/>
      <c r="B324" s="552"/>
      <c r="C324" s="755"/>
      <c r="D324" s="766"/>
      <c r="E324" s="760"/>
      <c r="F324" s="295" t="s">
        <v>396</v>
      </c>
      <c r="G324" s="620" t="s">
        <v>1184</v>
      </c>
      <c r="H324" s="620"/>
      <c r="I324" s="620"/>
      <c r="J324" s="620"/>
      <c r="K324" s="583"/>
      <c r="L324" s="602"/>
      <c r="M324" s="602"/>
      <c r="N324" s="602"/>
      <c r="O324" s="602"/>
      <c r="P324" s="602"/>
    </row>
    <row r="325" spans="1:16" ht="15" customHeight="1" x14ac:dyDescent="0.25">
      <c r="A325" s="549"/>
      <c r="B325" s="552"/>
      <c r="C325" s="755"/>
      <c r="D325" s="766"/>
      <c r="E325" s="760"/>
      <c r="F325" s="295" t="s">
        <v>1028</v>
      </c>
      <c r="G325" s="620" t="s">
        <v>912</v>
      </c>
      <c r="H325" s="620"/>
      <c r="I325" s="620"/>
      <c r="J325" s="620"/>
      <c r="K325" s="583"/>
      <c r="L325" s="602"/>
      <c r="M325" s="602"/>
      <c r="N325" s="602"/>
      <c r="O325" s="602"/>
      <c r="P325" s="602"/>
    </row>
    <row r="326" spans="1:16" ht="15" customHeight="1" x14ac:dyDescent="0.25">
      <c r="A326" s="549"/>
      <c r="B326" s="552"/>
      <c r="C326" s="755"/>
      <c r="D326" s="766"/>
      <c r="E326" s="760"/>
      <c r="F326" s="295" t="s">
        <v>1038</v>
      </c>
      <c r="G326" s="620" t="s">
        <v>1673</v>
      </c>
      <c r="H326" s="620"/>
      <c r="I326" s="620"/>
      <c r="J326" s="620"/>
      <c r="K326" s="583"/>
      <c r="L326" s="602"/>
      <c r="M326" s="602"/>
      <c r="N326" s="602"/>
      <c r="O326" s="602"/>
      <c r="P326" s="602"/>
    </row>
    <row r="327" spans="1:16" ht="15" customHeight="1" x14ac:dyDescent="0.25">
      <c r="A327" s="549"/>
      <c r="B327" s="552"/>
      <c r="C327" s="755"/>
      <c r="D327" s="766"/>
      <c r="E327" s="760"/>
      <c r="F327" s="297" t="s">
        <v>379</v>
      </c>
      <c r="G327" s="620" t="s">
        <v>399</v>
      </c>
      <c r="H327" s="620"/>
      <c r="I327" s="620"/>
      <c r="J327" s="620"/>
      <c r="K327" s="583"/>
      <c r="L327" s="602"/>
      <c r="M327" s="602"/>
      <c r="N327" s="602"/>
      <c r="O327" s="602"/>
      <c r="P327" s="602"/>
    </row>
    <row r="328" spans="1:16" ht="15" customHeight="1" x14ac:dyDescent="0.25">
      <c r="A328" s="549"/>
      <c r="B328" s="552"/>
      <c r="C328" s="755"/>
      <c r="D328" s="766"/>
      <c r="E328" s="760"/>
      <c r="F328" s="294" t="s">
        <v>701</v>
      </c>
      <c r="G328" s="620">
        <v>100000</v>
      </c>
      <c r="H328" s="620"/>
      <c r="I328" s="620"/>
      <c r="J328" s="620"/>
      <c r="K328" s="583"/>
      <c r="L328" s="602"/>
      <c r="M328" s="602"/>
      <c r="N328" s="602"/>
      <c r="O328" s="602"/>
      <c r="P328" s="602"/>
    </row>
    <row r="329" spans="1:16" ht="15" customHeight="1" x14ac:dyDescent="0.25">
      <c r="A329" s="549"/>
      <c r="B329" s="552"/>
      <c r="C329" s="755"/>
      <c r="D329" s="766"/>
      <c r="E329" s="760"/>
      <c r="F329" s="297" t="s">
        <v>257</v>
      </c>
      <c r="G329" s="620" t="s">
        <v>1508</v>
      </c>
      <c r="H329" s="620"/>
      <c r="I329" s="620"/>
      <c r="J329" s="620"/>
      <c r="K329" s="583"/>
      <c r="L329" s="602"/>
      <c r="M329" s="602"/>
      <c r="N329" s="602"/>
      <c r="O329" s="602"/>
      <c r="P329" s="602"/>
    </row>
    <row r="330" spans="1:16" ht="15" customHeight="1" x14ac:dyDescent="0.25">
      <c r="A330" s="549"/>
      <c r="B330" s="552"/>
      <c r="C330" s="755"/>
      <c r="D330" s="766"/>
      <c r="E330" s="760"/>
      <c r="F330" s="297" t="s">
        <v>410</v>
      </c>
      <c r="G330" s="620" t="s">
        <v>411</v>
      </c>
      <c r="H330" s="620"/>
      <c r="I330" s="620"/>
      <c r="J330" s="620"/>
      <c r="K330" s="583"/>
      <c r="L330" s="602"/>
      <c r="M330" s="602"/>
      <c r="N330" s="602"/>
      <c r="O330" s="602"/>
      <c r="P330" s="602"/>
    </row>
    <row r="331" spans="1:16" ht="15" customHeight="1" x14ac:dyDescent="0.25">
      <c r="A331" s="549"/>
      <c r="B331" s="552"/>
      <c r="C331" s="755"/>
      <c r="D331" s="766"/>
      <c r="E331" s="760"/>
      <c r="F331" s="297" t="s">
        <v>412</v>
      </c>
      <c r="G331" s="620" t="s">
        <v>400</v>
      </c>
      <c r="H331" s="620"/>
      <c r="I331" s="620"/>
      <c r="J331" s="620"/>
      <c r="K331" s="583"/>
      <c r="L331" s="602"/>
      <c r="M331" s="602"/>
      <c r="N331" s="602"/>
      <c r="O331" s="602"/>
      <c r="P331" s="602"/>
    </row>
    <row r="332" spans="1:16" ht="15" customHeight="1" x14ac:dyDescent="0.25">
      <c r="A332" s="549"/>
      <c r="B332" s="552"/>
      <c r="C332" s="755"/>
      <c r="D332" s="766"/>
      <c r="E332" s="760"/>
      <c r="F332" s="297" t="s">
        <v>381</v>
      </c>
      <c r="G332" s="620" t="s">
        <v>1296</v>
      </c>
      <c r="H332" s="620"/>
      <c r="I332" s="620"/>
      <c r="J332" s="620"/>
      <c r="K332" s="584">
        <v>5</v>
      </c>
      <c r="L332" s="533">
        <f>L316*1.07</f>
        <v>74354.3</v>
      </c>
      <c r="M332" s="533">
        <f t="shared" ref="M332:M347" si="40">P332-P332*40%</f>
        <v>89225.16</v>
      </c>
      <c r="N332" s="533">
        <f t="shared" ref="N332:N347" si="41">P332-P332*30%</f>
        <v>104096.02</v>
      </c>
      <c r="O332" s="533">
        <f t="shared" ref="O332:O347" si="42">P332-P332*10%</f>
        <v>133837.74</v>
      </c>
      <c r="P332" s="533">
        <f t="shared" ref="P332:P347" si="43">L332*2</f>
        <v>148708.6</v>
      </c>
    </row>
    <row r="333" spans="1:16" ht="15" customHeight="1" x14ac:dyDescent="0.25">
      <c r="A333" s="549"/>
      <c r="B333" s="552"/>
      <c r="C333" s="755"/>
      <c r="D333" s="766"/>
      <c r="E333" s="760"/>
      <c r="F333" s="297" t="s">
        <v>402</v>
      </c>
      <c r="G333" s="620" t="s">
        <v>1297</v>
      </c>
      <c r="H333" s="620"/>
      <c r="I333" s="620"/>
      <c r="J333" s="620"/>
      <c r="K333" s="585"/>
      <c r="L333" s="603" t="e">
        <f>#REF!*1.07</f>
        <v>#REF!</v>
      </c>
      <c r="M333" s="603" t="e">
        <f t="shared" si="40"/>
        <v>#REF!</v>
      </c>
      <c r="N333" s="603" t="e">
        <f t="shared" si="41"/>
        <v>#REF!</v>
      </c>
      <c r="O333" s="603" t="e">
        <f t="shared" si="42"/>
        <v>#REF!</v>
      </c>
      <c r="P333" s="603" t="e">
        <f t="shared" si="43"/>
        <v>#REF!</v>
      </c>
    </row>
    <row r="334" spans="1:16" ht="15" customHeight="1" x14ac:dyDescent="0.25">
      <c r="A334" s="549"/>
      <c r="B334" s="552"/>
      <c r="C334" s="755"/>
      <c r="D334" s="766"/>
      <c r="E334" s="760"/>
      <c r="F334" s="297" t="s">
        <v>403</v>
      </c>
      <c r="G334" s="620" t="s">
        <v>404</v>
      </c>
      <c r="H334" s="620"/>
      <c r="I334" s="620"/>
      <c r="J334" s="620"/>
      <c r="K334" s="585"/>
      <c r="L334" s="603" t="e">
        <f>#REF!*1.07</f>
        <v>#REF!</v>
      </c>
      <c r="M334" s="603" t="e">
        <f t="shared" si="40"/>
        <v>#REF!</v>
      </c>
      <c r="N334" s="603" t="e">
        <f t="shared" si="41"/>
        <v>#REF!</v>
      </c>
      <c r="O334" s="603" t="e">
        <f t="shared" si="42"/>
        <v>#REF!</v>
      </c>
      <c r="P334" s="603" t="e">
        <f t="shared" si="43"/>
        <v>#REF!</v>
      </c>
    </row>
    <row r="335" spans="1:16" ht="15" customHeight="1" x14ac:dyDescent="0.25">
      <c r="A335" s="549"/>
      <c r="B335" s="552"/>
      <c r="C335" s="755"/>
      <c r="D335" s="766"/>
      <c r="E335" s="760"/>
      <c r="F335" s="295" t="s">
        <v>358</v>
      </c>
      <c r="G335" s="620" t="s">
        <v>359</v>
      </c>
      <c r="H335" s="620"/>
      <c r="I335" s="620"/>
      <c r="J335" s="620"/>
      <c r="K335" s="585"/>
      <c r="L335" s="603" t="e">
        <f>#REF!*1.07</f>
        <v>#REF!</v>
      </c>
      <c r="M335" s="603" t="e">
        <f t="shared" si="40"/>
        <v>#REF!</v>
      </c>
      <c r="N335" s="603" t="e">
        <f t="shared" si="41"/>
        <v>#REF!</v>
      </c>
      <c r="O335" s="603" t="e">
        <f t="shared" si="42"/>
        <v>#REF!</v>
      </c>
      <c r="P335" s="603" t="e">
        <f t="shared" si="43"/>
        <v>#REF!</v>
      </c>
    </row>
    <row r="336" spans="1:16" ht="15" customHeight="1" x14ac:dyDescent="0.25">
      <c r="A336" s="549"/>
      <c r="B336" s="552"/>
      <c r="C336" s="755"/>
      <c r="D336" s="766"/>
      <c r="E336" s="760"/>
      <c r="F336" s="297" t="s">
        <v>389</v>
      </c>
      <c r="G336" s="620" t="s">
        <v>390</v>
      </c>
      <c r="H336" s="620"/>
      <c r="I336" s="620"/>
      <c r="J336" s="620"/>
      <c r="K336" s="585"/>
      <c r="L336" s="603" t="e">
        <f>#REF!*1.07</f>
        <v>#REF!</v>
      </c>
      <c r="M336" s="603" t="e">
        <f t="shared" si="40"/>
        <v>#REF!</v>
      </c>
      <c r="N336" s="603" t="e">
        <f t="shared" si="41"/>
        <v>#REF!</v>
      </c>
      <c r="O336" s="603" t="e">
        <f t="shared" si="42"/>
        <v>#REF!</v>
      </c>
      <c r="P336" s="603" t="e">
        <f t="shared" si="43"/>
        <v>#REF!</v>
      </c>
    </row>
    <row r="337" spans="1:16" ht="15" customHeight="1" x14ac:dyDescent="0.25">
      <c r="A337" s="549"/>
      <c r="B337" s="552"/>
      <c r="C337" s="755"/>
      <c r="D337" s="766"/>
      <c r="E337" s="760"/>
      <c r="F337" s="294" t="s">
        <v>704</v>
      </c>
      <c r="G337" s="620" t="s">
        <v>705</v>
      </c>
      <c r="H337" s="620"/>
      <c r="I337" s="620"/>
      <c r="J337" s="620"/>
      <c r="K337" s="585"/>
      <c r="L337" s="603" t="e">
        <f>#REF!*1.07</f>
        <v>#REF!</v>
      </c>
      <c r="M337" s="603" t="e">
        <f t="shared" si="40"/>
        <v>#REF!</v>
      </c>
      <c r="N337" s="603" t="e">
        <f t="shared" si="41"/>
        <v>#REF!</v>
      </c>
      <c r="O337" s="603" t="e">
        <f t="shared" si="42"/>
        <v>#REF!</v>
      </c>
      <c r="P337" s="603" t="e">
        <f t="shared" si="43"/>
        <v>#REF!</v>
      </c>
    </row>
    <row r="338" spans="1:16" ht="15" customHeight="1" x14ac:dyDescent="0.25">
      <c r="A338" s="549"/>
      <c r="B338" s="552"/>
      <c r="C338" s="755"/>
      <c r="D338" s="766"/>
      <c r="E338" s="760"/>
      <c r="F338" s="294" t="s">
        <v>706</v>
      </c>
      <c r="G338" s="620" t="s">
        <v>390</v>
      </c>
      <c r="H338" s="620"/>
      <c r="I338" s="620"/>
      <c r="J338" s="620"/>
      <c r="K338" s="585"/>
      <c r="L338" s="603" t="e">
        <f>#REF!*1.07</f>
        <v>#REF!</v>
      </c>
      <c r="M338" s="603" t="e">
        <f t="shared" si="40"/>
        <v>#REF!</v>
      </c>
      <c r="N338" s="603" t="e">
        <f t="shared" si="41"/>
        <v>#REF!</v>
      </c>
      <c r="O338" s="603" t="e">
        <f t="shared" si="42"/>
        <v>#REF!</v>
      </c>
      <c r="P338" s="603" t="e">
        <f t="shared" si="43"/>
        <v>#REF!</v>
      </c>
    </row>
    <row r="339" spans="1:16" ht="15" customHeight="1" x14ac:dyDescent="0.25">
      <c r="A339" s="549"/>
      <c r="B339" s="552"/>
      <c r="C339" s="755"/>
      <c r="D339" s="766"/>
      <c r="E339" s="760"/>
      <c r="F339" s="294" t="s">
        <v>1271</v>
      </c>
      <c r="G339" s="620" t="s">
        <v>390</v>
      </c>
      <c r="H339" s="620"/>
      <c r="I339" s="620"/>
      <c r="J339" s="620"/>
      <c r="K339" s="585"/>
      <c r="L339" s="603" t="e">
        <f>#REF!*1.07</f>
        <v>#REF!</v>
      </c>
      <c r="M339" s="603" t="e">
        <f t="shared" si="40"/>
        <v>#REF!</v>
      </c>
      <c r="N339" s="603" t="e">
        <f t="shared" si="41"/>
        <v>#REF!</v>
      </c>
      <c r="O339" s="603" t="e">
        <f t="shared" si="42"/>
        <v>#REF!</v>
      </c>
      <c r="P339" s="603" t="e">
        <f t="shared" si="43"/>
        <v>#REF!</v>
      </c>
    </row>
    <row r="340" spans="1:16" ht="15" customHeight="1" x14ac:dyDescent="0.25">
      <c r="A340" s="549"/>
      <c r="B340" s="552"/>
      <c r="C340" s="755"/>
      <c r="D340" s="766"/>
      <c r="E340" s="760"/>
      <c r="F340" s="294" t="s">
        <v>707</v>
      </c>
      <c r="G340" s="620" t="s">
        <v>911</v>
      </c>
      <c r="H340" s="620"/>
      <c r="I340" s="620"/>
      <c r="J340" s="620"/>
      <c r="K340" s="585"/>
      <c r="L340" s="603" t="e">
        <f>#REF!*1.07</f>
        <v>#REF!</v>
      </c>
      <c r="M340" s="603" t="e">
        <f t="shared" si="40"/>
        <v>#REF!</v>
      </c>
      <c r="N340" s="603" t="e">
        <f t="shared" si="41"/>
        <v>#REF!</v>
      </c>
      <c r="O340" s="603" t="e">
        <f t="shared" si="42"/>
        <v>#REF!</v>
      </c>
      <c r="P340" s="603" t="e">
        <f t="shared" si="43"/>
        <v>#REF!</v>
      </c>
    </row>
    <row r="341" spans="1:16" ht="15" customHeight="1" x14ac:dyDescent="0.25">
      <c r="A341" s="549"/>
      <c r="B341" s="552"/>
      <c r="C341" s="755"/>
      <c r="D341" s="766"/>
      <c r="E341" s="760"/>
      <c r="F341" s="294" t="s">
        <v>708</v>
      </c>
      <c r="G341" s="620" t="s">
        <v>390</v>
      </c>
      <c r="H341" s="620"/>
      <c r="I341" s="620"/>
      <c r="J341" s="620"/>
      <c r="K341" s="585"/>
      <c r="L341" s="603" t="e">
        <f>#REF!*1.07</f>
        <v>#REF!</v>
      </c>
      <c r="M341" s="603" t="e">
        <f t="shared" si="40"/>
        <v>#REF!</v>
      </c>
      <c r="N341" s="603" t="e">
        <f t="shared" si="41"/>
        <v>#REF!</v>
      </c>
      <c r="O341" s="603" t="e">
        <f t="shared" si="42"/>
        <v>#REF!</v>
      </c>
      <c r="P341" s="603" t="e">
        <f t="shared" si="43"/>
        <v>#REF!</v>
      </c>
    </row>
    <row r="342" spans="1:16" ht="15" customHeight="1" x14ac:dyDescent="0.25">
      <c r="A342" s="549"/>
      <c r="B342" s="552"/>
      <c r="C342" s="755"/>
      <c r="D342" s="766"/>
      <c r="E342" s="760"/>
      <c r="F342" s="297" t="s">
        <v>377</v>
      </c>
      <c r="G342" s="620" t="s">
        <v>387</v>
      </c>
      <c r="H342" s="620"/>
      <c r="I342" s="620"/>
      <c r="J342" s="620"/>
      <c r="K342" s="585"/>
      <c r="L342" s="603" t="e">
        <f>#REF!*1.07</f>
        <v>#REF!</v>
      </c>
      <c r="M342" s="603" t="e">
        <f t="shared" si="40"/>
        <v>#REF!</v>
      </c>
      <c r="N342" s="603" t="e">
        <f t="shared" si="41"/>
        <v>#REF!</v>
      </c>
      <c r="O342" s="603" t="e">
        <f t="shared" si="42"/>
        <v>#REF!</v>
      </c>
      <c r="P342" s="603" t="e">
        <f t="shared" si="43"/>
        <v>#REF!</v>
      </c>
    </row>
    <row r="343" spans="1:16" ht="15" customHeight="1" x14ac:dyDescent="0.25">
      <c r="A343" s="549"/>
      <c r="B343" s="552"/>
      <c r="C343" s="755"/>
      <c r="D343" s="766"/>
      <c r="E343" s="760"/>
      <c r="F343" s="297" t="s">
        <v>562</v>
      </c>
      <c r="G343" s="620" t="s">
        <v>1024</v>
      </c>
      <c r="H343" s="620"/>
      <c r="I343" s="620"/>
      <c r="J343" s="620"/>
      <c r="K343" s="585"/>
      <c r="L343" s="603" t="e">
        <f>#REF!*1.07</f>
        <v>#REF!</v>
      </c>
      <c r="M343" s="603" t="e">
        <f t="shared" si="40"/>
        <v>#REF!</v>
      </c>
      <c r="N343" s="603" t="e">
        <f t="shared" si="41"/>
        <v>#REF!</v>
      </c>
      <c r="O343" s="603" t="e">
        <f t="shared" si="42"/>
        <v>#REF!</v>
      </c>
      <c r="P343" s="603" t="e">
        <f t="shared" si="43"/>
        <v>#REF!</v>
      </c>
    </row>
    <row r="344" spans="1:16" ht="15" customHeight="1" x14ac:dyDescent="0.25">
      <c r="A344" s="549"/>
      <c r="B344" s="552"/>
      <c r="C344" s="755"/>
      <c r="D344" s="766"/>
      <c r="E344" s="760"/>
      <c r="F344" s="297" t="s">
        <v>570</v>
      </c>
      <c r="G344" s="620" t="s">
        <v>613</v>
      </c>
      <c r="H344" s="620"/>
      <c r="I344" s="620"/>
      <c r="J344" s="620"/>
      <c r="K344" s="585"/>
      <c r="L344" s="603" t="e">
        <f>#REF!*1.07</f>
        <v>#REF!</v>
      </c>
      <c r="M344" s="603" t="e">
        <f t="shared" si="40"/>
        <v>#REF!</v>
      </c>
      <c r="N344" s="603" t="e">
        <f t="shared" si="41"/>
        <v>#REF!</v>
      </c>
      <c r="O344" s="603" t="e">
        <f t="shared" si="42"/>
        <v>#REF!</v>
      </c>
      <c r="P344" s="603" t="e">
        <f t="shared" si="43"/>
        <v>#REF!</v>
      </c>
    </row>
    <row r="345" spans="1:16" ht="15" customHeight="1" x14ac:dyDescent="0.25">
      <c r="A345" s="549"/>
      <c r="B345" s="552"/>
      <c r="C345" s="755"/>
      <c r="D345" s="766"/>
      <c r="E345" s="760"/>
      <c r="F345" s="298" t="s">
        <v>84</v>
      </c>
      <c r="G345" s="762">
        <v>3.5</v>
      </c>
      <c r="H345" s="762"/>
      <c r="I345" s="762"/>
      <c r="J345" s="762"/>
      <c r="K345" s="585"/>
      <c r="L345" s="603" t="e">
        <f>#REF!*1.07</f>
        <v>#REF!</v>
      </c>
      <c r="M345" s="603" t="e">
        <f t="shared" si="40"/>
        <v>#REF!</v>
      </c>
      <c r="N345" s="603" t="e">
        <f t="shared" si="41"/>
        <v>#REF!</v>
      </c>
      <c r="O345" s="603" t="e">
        <f t="shared" si="42"/>
        <v>#REF!</v>
      </c>
      <c r="P345" s="603" t="e">
        <f t="shared" si="43"/>
        <v>#REF!</v>
      </c>
    </row>
    <row r="346" spans="1:16" ht="15" customHeight="1" x14ac:dyDescent="0.25">
      <c r="A346" s="549"/>
      <c r="B346" s="553"/>
      <c r="C346" s="755"/>
      <c r="D346" s="766"/>
      <c r="E346" s="760"/>
      <c r="F346" s="296" t="s">
        <v>1016</v>
      </c>
      <c r="G346" s="620">
        <v>5</v>
      </c>
      <c r="H346" s="620"/>
      <c r="I346" s="620"/>
      <c r="J346" s="620"/>
      <c r="K346" s="585"/>
      <c r="L346" s="603" t="e">
        <f>#REF!*1.07</f>
        <v>#REF!</v>
      </c>
      <c r="M346" s="603" t="e">
        <f t="shared" si="40"/>
        <v>#REF!</v>
      </c>
      <c r="N346" s="603" t="e">
        <f t="shared" si="41"/>
        <v>#REF!</v>
      </c>
      <c r="O346" s="603" t="e">
        <f t="shared" si="42"/>
        <v>#REF!</v>
      </c>
      <c r="P346" s="603" t="e">
        <f t="shared" si="43"/>
        <v>#REF!</v>
      </c>
    </row>
    <row r="347" spans="1:16" ht="15" customHeight="1" x14ac:dyDescent="0.25">
      <c r="A347" s="549">
        <v>2</v>
      </c>
      <c r="B347" s="551"/>
      <c r="C347" s="755" t="s">
        <v>1686</v>
      </c>
      <c r="D347" s="758"/>
      <c r="E347" s="760"/>
      <c r="F347" s="295" t="s">
        <v>81</v>
      </c>
      <c r="G347" s="620" t="s">
        <v>6</v>
      </c>
      <c r="H347" s="620"/>
      <c r="I347" s="620"/>
      <c r="J347" s="620"/>
      <c r="K347" s="501">
        <v>3</v>
      </c>
      <c r="L347" s="716">
        <f>22130*3+4000</f>
        <v>70390</v>
      </c>
      <c r="M347" s="716">
        <f t="shared" si="40"/>
        <v>84468</v>
      </c>
      <c r="N347" s="716">
        <f t="shared" si="41"/>
        <v>98546</v>
      </c>
      <c r="O347" s="716">
        <f t="shared" si="42"/>
        <v>126702</v>
      </c>
      <c r="P347" s="716">
        <f t="shared" si="43"/>
        <v>140780</v>
      </c>
    </row>
    <row r="348" spans="1:16" ht="15" customHeight="1" x14ac:dyDescent="0.25">
      <c r="A348" s="549"/>
      <c r="B348" s="552"/>
      <c r="C348" s="755"/>
      <c r="D348" s="766"/>
      <c r="E348" s="760"/>
      <c r="F348" s="295" t="s">
        <v>80</v>
      </c>
      <c r="G348" s="753">
        <v>90</v>
      </c>
      <c r="H348" s="753"/>
      <c r="I348" s="753"/>
      <c r="J348" s="753"/>
      <c r="K348" s="583"/>
      <c r="L348" s="602"/>
      <c r="M348" s="602"/>
      <c r="N348" s="602"/>
      <c r="O348" s="602"/>
      <c r="P348" s="602"/>
    </row>
    <row r="349" spans="1:16" ht="15" customHeight="1" x14ac:dyDescent="0.25">
      <c r="A349" s="549"/>
      <c r="B349" s="552"/>
      <c r="C349" s="755"/>
      <c r="D349" s="766"/>
      <c r="E349" s="760"/>
      <c r="F349" s="295" t="s">
        <v>8</v>
      </c>
      <c r="G349" s="422">
        <v>3000</v>
      </c>
      <c r="H349" s="423">
        <v>4000</v>
      </c>
      <c r="I349" s="424">
        <v>5000</v>
      </c>
      <c r="J349" s="425">
        <v>6000</v>
      </c>
      <c r="K349" s="583"/>
      <c r="L349" s="602"/>
      <c r="M349" s="602"/>
      <c r="N349" s="602"/>
      <c r="O349" s="602"/>
      <c r="P349" s="602"/>
    </row>
    <row r="350" spans="1:16" ht="15" customHeight="1" x14ac:dyDescent="0.25">
      <c r="A350" s="549"/>
      <c r="B350" s="552"/>
      <c r="C350" s="755"/>
      <c r="D350" s="766"/>
      <c r="E350" s="760"/>
      <c r="F350" s="295" t="s">
        <v>817</v>
      </c>
      <c r="G350" s="422">
        <f>G348*88</f>
        <v>7920</v>
      </c>
      <c r="H350" s="423">
        <f>G348*99</f>
        <v>8910</v>
      </c>
      <c r="I350" s="424">
        <f>G348*110</f>
        <v>9900</v>
      </c>
      <c r="J350" s="425">
        <f>G348*114</f>
        <v>10260</v>
      </c>
      <c r="K350" s="583"/>
      <c r="L350" s="602"/>
      <c r="M350" s="602"/>
      <c r="N350" s="602"/>
      <c r="O350" s="602"/>
      <c r="P350" s="602"/>
    </row>
    <row r="351" spans="1:16" ht="15" customHeight="1" x14ac:dyDescent="0.25">
      <c r="A351" s="549"/>
      <c r="B351" s="552"/>
      <c r="C351" s="755"/>
      <c r="D351" s="766"/>
      <c r="E351" s="760"/>
      <c r="F351" s="295" t="s">
        <v>1269</v>
      </c>
      <c r="G351" s="619">
        <v>0.98</v>
      </c>
      <c r="H351" s="619"/>
      <c r="I351" s="619"/>
      <c r="J351" s="619"/>
      <c r="K351" s="583"/>
      <c r="L351" s="602"/>
      <c r="M351" s="602"/>
      <c r="N351" s="602"/>
      <c r="O351" s="602"/>
      <c r="P351" s="602"/>
    </row>
    <row r="352" spans="1:16" ht="15" customHeight="1" x14ac:dyDescent="0.25">
      <c r="A352" s="549"/>
      <c r="B352" s="552"/>
      <c r="C352" s="755"/>
      <c r="D352" s="766"/>
      <c r="E352" s="760"/>
      <c r="F352" s="294" t="s">
        <v>699</v>
      </c>
      <c r="G352" s="620" t="s">
        <v>700</v>
      </c>
      <c r="H352" s="620"/>
      <c r="I352" s="620"/>
      <c r="J352" s="620"/>
      <c r="K352" s="583"/>
      <c r="L352" s="602"/>
      <c r="M352" s="602"/>
      <c r="N352" s="602"/>
      <c r="O352" s="602"/>
      <c r="P352" s="602"/>
    </row>
    <row r="353" spans="1:16" ht="15" customHeight="1" x14ac:dyDescent="0.25">
      <c r="A353" s="549"/>
      <c r="B353" s="552"/>
      <c r="C353" s="755"/>
      <c r="D353" s="766"/>
      <c r="E353" s="760"/>
      <c r="F353" s="294" t="s">
        <v>1181</v>
      </c>
      <c r="G353" s="462" t="s">
        <v>1179</v>
      </c>
      <c r="H353" s="463"/>
      <c r="I353" s="463"/>
      <c r="J353" s="464"/>
      <c r="K353" s="583"/>
      <c r="L353" s="602"/>
      <c r="M353" s="602"/>
      <c r="N353" s="602"/>
      <c r="O353" s="602"/>
      <c r="P353" s="602"/>
    </row>
    <row r="354" spans="1:16" ht="15" customHeight="1" x14ac:dyDescent="0.25">
      <c r="A354" s="549"/>
      <c r="B354" s="552"/>
      <c r="C354" s="755"/>
      <c r="D354" s="766"/>
      <c r="E354" s="760"/>
      <c r="F354" s="295" t="s">
        <v>83</v>
      </c>
      <c r="G354" s="620">
        <v>65</v>
      </c>
      <c r="H354" s="620"/>
      <c r="I354" s="620"/>
      <c r="J354" s="620"/>
      <c r="K354" s="583"/>
      <c r="L354" s="602"/>
      <c r="M354" s="602"/>
      <c r="N354" s="602"/>
      <c r="O354" s="602"/>
      <c r="P354" s="602"/>
    </row>
    <row r="355" spans="1:16" ht="15" customHeight="1" x14ac:dyDescent="0.25">
      <c r="A355" s="549"/>
      <c r="B355" s="552"/>
      <c r="C355" s="755"/>
      <c r="D355" s="766"/>
      <c r="E355" s="760"/>
      <c r="F355" s="295" t="s">
        <v>396</v>
      </c>
      <c r="G355" s="620" t="s">
        <v>1184</v>
      </c>
      <c r="H355" s="620"/>
      <c r="I355" s="620"/>
      <c r="J355" s="620"/>
      <c r="K355" s="583"/>
      <c r="L355" s="602"/>
      <c r="M355" s="602"/>
      <c r="N355" s="602"/>
      <c r="O355" s="602"/>
      <c r="P355" s="602"/>
    </row>
    <row r="356" spans="1:16" ht="15" customHeight="1" x14ac:dyDescent="0.25">
      <c r="A356" s="549"/>
      <c r="B356" s="552"/>
      <c r="C356" s="755"/>
      <c r="D356" s="766"/>
      <c r="E356" s="760"/>
      <c r="F356" s="295" t="s">
        <v>1028</v>
      </c>
      <c r="G356" s="620" t="s">
        <v>912</v>
      </c>
      <c r="H356" s="620"/>
      <c r="I356" s="620"/>
      <c r="J356" s="620"/>
      <c r="K356" s="583"/>
      <c r="L356" s="602"/>
      <c r="M356" s="602"/>
      <c r="N356" s="602"/>
      <c r="O356" s="602"/>
      <c r="P356" s="602"/>
    </row>
    <row r="357" spans="1:16" ht="15" customHeight="1" x14ac:dyDescent="0.25">
      <c r="A357" s="549"/>
      <c r="B357" s="552"/>
      <c r="C357" s="755"/>
      <c r="D357" s="766"/>
      <c r="E357" s="760"/>
      <c r="F357" s="295" t="s">
        <v>1038</v>
      </c>
      <c r="G357" s="620" t="s">
        <v>1673</v>
      </c>
      <c r="H357" s="620"/>
      <c r="I357" s="620"/>
      <c r="J357" s="620"/>
      <c r="K357" s="583"/>
      <c r="L357" s="602"/>
      <c r="M357" s="602"/>
      <c r="N357" s="602"/>
      <c r="O357" s="602"/>
      <c r="P357" s="602"/>
    </row>
    <row r="358" spans="1:16" ht="15" customHeight="1" x14ac:dyDescent="0.25">
      <c r="A358" s="549"/>
      <c r="B358" s="552"/>
      <c r="C358" s="755"/>
      <c r="D358" s="766"/>
      <c r="E358" s="760"/>
      <c r="F358" s="297" t="s">
        <v>379</v>
      </c>
      <c r="G358" s="620" t="s">
        <v>399</v>
      </c>
      <c r="H358" s="620"/>
      <c r="I358" s="620"/>
      <c r="J358" s="620"/>
      <c r="K358" s="583"/>
      <c r="L358" s="602"/>
      <c r="M358" s="602"/>
      <c r="N358" s="602"/>
      <c r="O358" s="602"/>
      <c r="P358" s="602"/>
    </row>
    <row r="359" spans="1:16" ht="15" customHeight="1" x14ac:dyDescent="0.25">
      <c r="A359" s="549"/>
      <c r="B359" s="552"/>
      <c r="C359" s="755"/>
      <c r="D359" s="766"/>
      <c r="E359" s="760"/>
      <c r="F359" s="294" t="s">
        <v>701</v>
      </c>
      <c r="G359" s="620">
        <v>100000</v>
      </c>
      <c r="H359" s="620"/>
      <c r="I359" s="620"/>
      <c r="J359" s="620"/>
      <c r="K359" s="583"/>
      <c r="L359" s="602"/>
      <c r="M359" s="602"/>
      <c r="N359" s="602"/>
      <c r="O359" s="602"/>
      <c r="P359" s="602"/>
    </row>
    <row r="360" spans="1:16" ht="15" customHeight="1" x14ac:dyDescent="0.25">
      <c r="A360" s="549"/>
      <c r="B360" s="552"/>
      <c r="C360" s="755"/>
      <c r="D360" s="766"/>
      <c r="E360" s="760"/>
      <c r="F360" s="297" t="s">
        <v>257</v>
      </c>
      <c r="G360" s="620" t="s">
        <v>1508</v>
      </c>
      <c r="H360" s="620"/>
      <c r="I360" s="620"/>
      <c r="J360" s="620"/>
      <c r="K360" s="583"/>
      <c r="L360" s="602"/>
      <c r="M360" s="602"/>
      <c r="N360" s="602"/>
      <c r="O360" s="602"/>
      <c r="P360" s="602"/>
    </row>
    <row r="361" spans="1:16" ht="15" customHeight="1" x14ac:dyDescent="0.25">
      <c r="A361" s="549"/>
      <c r="B361" s="552"/>
      <c r="C361" s="755"/>
      <c r="D361" s="766"/>
      <c r="E361" s="760"/>
      <c r="F361" s="297" t="s">
        <v>410</v>
      </c>
      <c r="G361" s="620" t="s">
        <v>411</v>
      </c>
      <c r="H361" s="620"/>
      <c r="I361" s="620"/>
      <c r="J361" s="620"/>
      <c r="K361" s="583"/>
      <c r="L361" s="602"/>
      <c r="M361" s="602"/>
      <c r="N361" s="602"/>
      <c r="O361" s="602"/>
      <c r="P361" s="602"/>
    </row>
    <row r="362" spans="1:16" ht="15" customHeight="1" x14ac:dyDescent="0.25">
      <c r="A362" s="549"/>
      <c r="B362" s="552"/>
      <c r="C362" s="755"/>
      <c r="D362" s="766"/>
      <c r="E362" s="760"/>
      <c r="F362" s="297" t="s">
        <v>412</v>
      </c>
      <c r="G362" s="620" t="s">
        <v>400</v>
      </c>
      <c r="H362" s="620"/>
      <c r="I362" s="620"/>
      <c r="J362" s="620"/>
      <c r="K362" s="583"/>
      <c r="L362" s="602"/>
      <c r="M362" s="602"/>
      <c r="N362" s="602"/>
      <c r="O362" s="602"/>
      <c r="P362" s="602"/>
    </row>
    <row r="363" spans="1:16" ht="15" customHeight="1" x14ac:dyDescent="0.25">
      <c r="A363" s="549"/>
      <c r="B363" s="552"/>
      <c r="C363" s="755"/>
      <c r="D363" s="766"/>
      <c r="E363" s="760"/>
      <c r="F363" s="297" t="s">
        <v>381</v>
      </c>
      <c r="G363" s="620" t="s">
        <v>1296</v>
      </c>
      <c r="H363" s="620"/>
      <c r="I363" s="620"/>
      <c r="J363" s="620"/>
      <c r="K363" s="584">
        <v>5</v>
      </c>
      <c r="L363" s="533">
        <f>L347*1.07</f>
        <v>75317.3</v>
      </c>
      <c r="M363" s="533">
        <f t="shared" ref="M363:M378" si="44">P363-P363*40%</f>
        <v>90380.760000000009</v>
      </c>
      <c r="N363" s="533">
        <f t="shared" ref="N363:N378" si="45">P363-P363*30%</f>
        <v>105444.22</v>
      </c>
      <c r="O363" s="533">
        <f t="shared" ref="O363:O378" si="46">P363-P363*10%</f>
        <v>135571.14000000001</v>
      </c>
      <c r="P363" s="533">
        <f t="shared" ref="P363:P378" si="47">L363*2</f>
        <v>150634.6</v>
      </c>
    </row>
    <row r="364" spans="1:16" ht="15" customHeight="1" x14ac:dyDescent="0.25">
      <c r="A364" s="549"/>
      <c r="B364" s="552"/>
      <c r="C364" s="755"/>
      <c r="D364" s="766"/>
      <c r="E364" s="760"/>
      <c r="F364" s="297" t="s">
        <v>402</v>
      </c>
      <c r="G364" s="620" t="s">
        <v>1297</v>
      </c>
      <c r="H364" s="620"/>
      <c r="I364" s="620"/>
      <c r="J364" s="620"/>
      <c r="K364" s="585"/>
      <c r="L364" s="603" t="e">
        <f>#REF!*1.07</f>
        <v>#REF!</v>
      </c>
      <c r="M364" s="603" t="e">
        <f t="shared" si="44"/>
        <v>#REF!</v>
      </c>
      <c r="N364" s="603" t="e">
        <f t="shared" si="45"/>
        <v>#REF!</v>
      </c>
      <c r="O364" s="603" t="e">
        <f t="shared" si="46"/>
        <v>#REF!</v>
      </c>
      <c r="P364" s="603" t="e">
        <f t="shared" si="47"/>
        <v>#REF!</v>
      </c>
    </row>
    <row r="365" spans="1:16" ht="15" customHeight="1" x14ac:dyDescent="0.25">
      <c r="A365" s="549"/>
      <c r="B365" s="552"/>
      <c r="C365" s="755"/>
      <c r="D365" s="766"/>
      <c r="E365" s="760"/>
      <c r="F365" s="297" t="s">
        <v>403</v>
      </c>
      <c r="G365" s="620" t="s">
        <v>404</v>
      </c>
      <c r="H365" s="620"/>
      <c r="I365" s="620"/>
      <c r="J365" s="620"/>
      <c r="K365" s="585"/>
      <c r="L365" s="603" t="e">
        <f>#REF!*1.07</f>
        <v>#REF!</v>
      </c>
      <c r="M365" s="603" t="e">
        <f t="shared" si="44"/>
        <v>#REF!</v>
      </c>
      <c r="N365" s="603" t="e">
        <f t="shared" si="45"/>
        <v>#REF!</v>
      </c>
      <c r="O365" s="603" t="e">
        <f t="shared" si="46"/>
        <v>#REF!</v>
      </c>
      <c r="P365" s="603" t="e">
        <f t="shared" si="47"/>
        <v>#REF!</v>
      </c>
    </row>
    <row r="366" spans="1:16" ht="15" customHeight="1" x14ac:dyDescent="0.25">
      <c r="A366" s="549"/>
      <c r="B366" s="552"/>
      <c r="C366" s="755"/>
      <c r="D366" s="766"/>
      <c r="E366" s="760"/>
      <c r="F366" s="295" t="s">
        <v>358</v>
      </c>
      <c r="G366" s="620" t="s">
        <v>359</v>
      </c>
      <c r="H366" s="620"/>
      <c r="I366" s="620"/>
      <c r="J366" s="620"/>
      <c r="K366" s="585"/>
      <c r="L366" s="603" t="e">
        <f>#REF!*1.07</f>
        <v>#REF!</v>
      </c>
      <c r="M366" s="603" t="e">
        <f t="shared" si="44"/>
        <v>#REF!</v>
      </c>
      <c r="N366" s="603" t="e">
        <f t="shared" si="45"/>
        <v>#REF!</v>
      </c>
      <c r="O366" s="603" t="e">
        <f t="shared" si="46"/>
        <v>#REF!</v>
      </c>
      <c r="P366" s="603" t="e">
        <f t="shared" si="47"/>
        <v>#REF!</v>
      </c>
    </row>
    <row r="367" spans="1:16" ht="15" customHeight="1" x14ac:dyDescent="0.25">
      <c r="A367" s="549"/>
      <c r="B367" s="552"/>
      <c r="C367" s="755"/>
      <c r="D367" s="766"/>
      <c r="E367" s="760"/>
      <c r="F367" s="297" t="s">
        <v>389</v>
      </c>
      <c r="G367" s="620" t="s">
        <v>390</v>
      </c>
      <c r="H367" s="620"/>
      <c r="I367" s="620"/>
      <c r="J367" s="620"/>
      <c r="K367" s="585"/>
      <c r="L367" s="603" t="e">
        <f>#REF!*1.07</f>
        <v>#REF!</v>
      </c>
      <c r="M367" s="603" t="e">
        <f t="shared" si="44"/>
        <v>#REF!</v>
      </c>
      <c r="N367" s="603" t="e">
        <f t="shared" si="45"/>
        <v>#REF!</v>
      </c>
      <c r="O367" s="603" t="e">
        <f t="shared" si="46"/>
        <v>#REF!</v>
      </c>
      <c r="P367" s="603" t="e">
        <f t="shared" si="47"/>
        <v>#REF!</v>
      </c>
    </row>
    <row r="368" spans="1:16" ht="15" customHeight="1" x14ac:dyDescent="0.25">
      <c r="A368" s="549"/>
      <c r="B368" s="552"/>
      <c r="C368" s="755"/>
      <c r="D368" s="766"/>
      <c r="E368" s="760"/>
      <c r="F368" s="294" t="s">
        <v>704</v>
      </c>
      <c r="G368" s="620" t="s">
        <v>705</v>
      </c>
      <c r="H368" s="620"/>
      <c r="I368" s="620"/>
      <c r="J368" s="620"/>
      <c r="K368" s="585"/>
      <c r="L368" s="603" t="e">
        <f>#REF!*1.07</f>
        <v>#REF!</v>
      </c>
      <c r="M368" s="603" t="e">
        <f t="shared" si="44"/>
        <v>#REF!</v>
      </c>
      <c r="N368" s="603" t="e">
        <f t="shared" si="45"/>
        <v>#REF!</v>
      </c>
      <c r="O368" s="603" t="e">
        <f t="shared" si="46"/>
        <v>#REF!</v>
      </c>
      <c r="P368" s="603" t="e">
        <f t="shared" si="47"/>
        <v>#REF!</v>
      </c>
    </row>
    <row r="369" spans="1:16" ht="15" customHeight="1" x14ac:dyDescent="0.25">
      <c r="A369" s="549"/>
      <c r="B369" s="552"/>
      <c r="C369" s="755"/>
      <c r="D369" s="766"/>
      <c r="E369" s="760"/>
      <c r="F369" s="294" t="s">
        <v>706</v>
      </c>
      <c r="G369" s="620" t="s">
        <v>390</v>
      </c>
      <c r="H369" s="620"/>
      <c r="I369" s="620"/>
      <c r="J369" s="620"/>
      <c r="K369" s="585"/>
      <c r="L369" s="603" t="e">
        <f>#REF!*1.07</f>
        <v>#REF!</v>
      </c>
      <c r="M369" s="603" t="e">
        <f t="shared" si="44"/>
        <v>#REF!</v>
      </c>
      <c r="N369" s="603" t="e">
        <f t="shared" si="45"/>
        <v>#REF!</v>
      </c>
      <c r="O369" s="603" t="e">
        <f t="shared" si="46"/>
        <v>#REF!</v>
      </c>
      <c r="P369" s="603" t="e">
        <f t="shared" si="47"/>
        <v>#REF!</v>
      </c>
    </row>
    <row r="370" spans="1:16" ht="15" customHeight="1" x14ac:dyDescent="0.25">
      <c r="A370" s="549"/>
      <c r="B370" s="552"/>
      <c r="C370" s="755"/>
      <c r="D370" s="766"/>
      <c r="E370" s="760"/>
      <c r="F370" s="294" t="s">
        <v>1271</v>
      </c>
      <c r="G370" s="620" t="s">
        <v>390</v>
      </c>
      <c r="H370" s="620"/>
      <c r="I370" s="620"/>
      <c r="J370" s="620"/>
      <c r="K370" s="585"/>
      <c r="L370" s="603" t="e">
        <f>#REF!*1.07</f>
        <v>#REF!</v>
      </c>
      <c r="M370" s="603" t="e">
        <f t="shared" si="44"/>
        <v>#REF!</v>
      </c>
      <c r="N370" s="603" t="e">
        <f t="shared" si="45"/>
        <v>#REF!</v>
      </c>
      <c r="O370" s="603" t="e">
        <f t="shared" si="46"/>
        <v>#REF!</v>
      </c>
      <c r="P370" s="603" t="e">
        <f t="shared" si="47"/>
        <v>#REF!</v>
      </c>
    </row>
    <row r="371" spans="1:16" ht="15" customHeight="1" x14ac:dyDescent="0.25">
      <c r="A371" s="549"/>
      <c r="B371" s="552"/>
      <c r="C371" s="755"/>
      <c r="D371" s="766"/>
      <c r="E371" s="760"/>
      <c r="F371" s="294" t="s">
        <v>707</v>
      </c>
      <c r="G371" s="620" t="s">
        <v>911</v>
      </c>
      <c r="H371" s="620"/>
      <c r="I371" s="620"/>
      <c r="J371" s="620"/>
      <c r="K371" s="585"/>
      <c r="L371" s="603" t="e">
        <f>#REF!*1.07</f>
        <v>#REF!</v>
      </c>
      <c r="M371" s="603" t="e">
        <f t="shared" si="44"/>
        <v>#REF!</v>
      </c>
      <c r="N371" s="603" t="e">
        <f t="shared" si="45"/>
        <v>#REF!</v>
      </c>
      <c r="O371" s="603" t="e">
        <f t="shared" si="46"/>
        <v>#REF!</v>
      </c>
      <c r="P371" s="603" t="e">
        <f t="shared" si="47"/>
        <v>#REF!</v>
      </c>
    </row>
    <row r="372" spans="1:16" ht="15" customHeight="1" x14ac:dyDescent="0.25">
      <c r="A372" s="549"/>
      <c r="B372" s="552"/>
      <c r="C372" s="755"/>
      <c r="D372" s="766"/>
      <c r="E372" s="760"/>
      <c r="F372" s="294" t="s">
        <v>708</v>
      </c>
      <c r="G372" s="620" t="s">
        <v>390</v>
      </c>
      <c r="H372" s="620"/>
      <c r="I372" s="620"/>
      <c r="J372" s="620"/>
      <c r="K372" s="585"/>
      <c r="L372" s="603" t="e">
        <f>#REF!*1.07</f>
        <v>#REF!</v>
      </c>
      <c r="M372" s="603" t="e">
        <f t="shared" si="44"/>
        <v>#REF!</v>
      </c>
      <c r="N372" s="603" t="e">
        <f t="shared" si="45"/>
        <v>#REF!</v>
      </c>
      <c r="O372" s="603" t="e">
        <f t="shared" si="46"/>
        <v>#REF!</v>
      </c>
      <c r="P372" s="603" t="e">
        <f t="shared" si="47"/>
        <v>#REF!</v>
      </c>
    </row>
    <row r="373" spans="1:16" ht="15" customHeight="1" x14ac:dyDescent="0.25">
      <c r="A373" s="549"/>
      <c r="B373" s="552"/>
      <c r="C373" s="755"/>
      <c r="D373" s="766"/>
      <c r="E373" s="760"/>
      <c r="F373" s="297" t="s">
        <v>377</v>
      </c>
      <c r="G373" s="620" t="s">
        <v>387</v>
      </c>
      <c r="H373" s="620"/>
      <c r="I373" s="620"/>
      <c r="J373" s="620"/>
      <c r="K373" s="585"/>
      <c r="L373" s="603" t="e">
        <f>#REF!*1.07</f>
        <v>#REF!</v>
      </c>
      <c r="M373" s="603" t="e">
        <f t="shared" si="44"/>
        <v>#REF!</v>
      </c>
      <c r="N373" s="603" t="e">
        <f t="shared" si="45"/>
        <v>#REF!</v>
      </c>
      <c r="O373" s="603" t="e">
        <f t="shared" si="46"/>
        <v>#REF!</v>
      </c>
      <c r="P373" s="603" t="e">
        <f t="shared" si="47"/>
        <v>#REF!</v>
      </c>
    </row>
    <row r="374" spans="1:16" ht="15" customHeight="1" x14ac:dyDescent="0.25">
      <c r="A374" s="549"/>
      <c r="B374" s="552"/>
      <c r="C374" s="755"/>
      <c r="D374" s="766"/>
      <c r="E374" s="760"/>
      <c r="F374" s="297" t="s">
        <v>562</v>
      </c>
      <c r="G374" s="620" t="s">
        <v>1024</v>
      </c>
      <c r="H374" s="620"/>
      <c r="I374" s="620"/>
      <c r="J374" s="620"/>
      <c r="K374" s="585"/>
      <c r="L374" s="603" t="e">
        <f>#REF!*1.07</f>
        <v>#REF!</v>
      </c>
      <c r="M374" s="603" t="e">
        <f t="shared" si="44"/>
        <v>#REF!</v>
      </c>
      <c r="N374" s="603" t="e">
        <f t="shared" si="45"/>
        <v>#REF!</v>
      </c>
      <c r="O374" s="603" t="e">
        <f t="shared" si="46"/>
        <v>#REF!</v>
      </c>
      <c r="P374" s="603" t="e">
        <f t="shared" si="47"/>
        <v>#REF!</v>
      </c>
    </row>
    <row r="375" spans="1:16" ht="15" customHeight="1" x14ac:dyDescent="0.25">
      <c r="A375" s="549"/>
      <c r="B375" s="552"/>
      <c r="C375" s="755"/>
      <c r="D375" s="766"/>
      <c r="E375" s="760"/>
      <c r="F375" s="297" t="s">
        <v>570</v>
      </c>
      <c r="G375" s="620" t="s">
        <v>613</v>
      </c>
      <c r="H375" s="620"/>
      <c r="I375" s="620"/>
      <c r="J375" s="620"/>
      <c r="K375" s="585"/>
      <c r="L375" s="603" t="e">
        <f>#REF!*1.07</f>
        <v>#REF!</v>
      </c>
      <c r="M375" s="603" t="e">
        <f t="shared" si="44"/>
        <v>#REF!</v>
      </c>
      <c r="N375" s="603" t="e">
        <f t="shared" si="45"/>
        <v>#REF!</v>
      </c>
      <c r="O375" s="603" t="e">
        <f t="shared" si="46"/>
        <v>#REF!</v>
      </c>
      <c r="P375" s="603" t="e">
        <f t="shared" si="47"/>
        <v>#REF!</v>
      </c>
    </row>
    <row r="376" spans="1:16" ht="15" customHeight="1" x14ac:dyDescent="0.25">
      <c r="A376" s="549"/>
      <c r="B376" s="552"/>
      <c r="C376" s="755"/>
      <c r="D376" s="766"/>
      <c r="E376" s="760"/>
      <c r="F376" s="298" t="s">
        <v>84</v>
      </c>
      <c r="G376" s="762">
        <v>3.5</v>
      </c>
      <c r="H376" s="762"/>
      <c r="I376" s="762"/>
      <c r="J376" s="762"/>
      <c r="K376" s="585"/>
      <c r="L376" s="603" t="e">
        <f>#REF!*1.07</f>
        <v>#REF!</v>
      </c>
      <c r="M376" s="603" t="e">
        <f t="shared" si="44"/>
        <v>#REF!</v>
      </c>
      <c r="N376" s="603" t="e">
        <f t="shared" si="45"/>
        <v>#REF!</v>
      </c>
      <c r="O376" s="603" t="e">
        <f t="shared" si="46"/>
        <v>#REF!</v>
      </c>
      <c r="P376" s="603" t="e">
        <f t="shared" si="47"/>
        <v>#REF!</v>
      </c>
    </row>
    <row r="377" spans="1:16" ht="15" customHeight="1" x14ac:dyDescent="0.25">
      <c r="A377" s="549"/>
      <c r="B377" s="553"/>
      <c r="C377" s="755"/>
      <c r="D377" s="766"/>
      <c r="E377" s="760"/>
      <c r="F377" s="296" t="s">
        <v>1016</v>
      </c>
      <c r="G377" s="620">
        <v>5</v>
      </c>
      <c r="H377" s="620"/>
      <c r="I377" s="620"/>
      <c r="J377" s="620"/>
      <c r="K377" s="585"/>
      <c r="L377" s="603" t="e">
        <f>#REF!*1.07</f>
        <v>#REF!</v>
      </c>
      <c r="M377" s="603" t="e">
        <f t="shared" si="44"/>
        <v>#REF!</v>
      </c>
      <c r="N377" s="603" t="e">
        <f t="shared" si="45"/>
        <v>#REF!</v>
      </c>
      <c r="O377" s="603" t="e">
        <f t="shared" si="46"/>
        <v>#REF!</v>
      </c>
      <c r="P377" s="603" t="e">
        <f t="shared" si="47"/>
        <v>#REF!</v>
      </c>
    </row>
    <row r="378" spans="1:16" ht="15" customHeight="1" x14ac:dyDescent="0.25">
      <c r="A378" s="549">
        <v>3</v>
      </c>
      <c r="B378" s="551"/>
      <c r="C378" s="755" t="s">
        <v>1687</v>
      </c>
      <c r="D378" s="758"/>
      <c r="E378" s="760"/>
      <c r="F378" s="295" t="s">
        <v>81</v>
      </c>
      <c r="G378" s="620" t="s">
        <v>6</v>
      </c>
      <c r="H378" s="620"/>
      <c r="I378" s="620"/>
      <c r="J378" s="620"/>
      <c r="K378" s="501">
        <v>3</v>
      </c>
      <c r="L378" s="716">
        <f>22430*3+4000</f>
        <v>71290</v>
      </c>
      <c r="M378" s="716">
        <f t="shared" si="44"/>
        <v>85548</v>
      </c>
      <c r="N378" s="716">
        <f t="shared" si="45"/>
        <v>99806</v>
      </c>
      <c r="O378" s="716">
        <f t="shared" si="46"/>
        <v>128322</v>
      </c>
      <c r="P378" s="716">
        <f t="shared" si="47"/>
        <v>142580</v>
      </c>
    </row>
    <row r="379" spans="1:16" ht="15" customHeight="1" x14ac:dyDescent="0.25">
      <c r="A379" s="549"/>
      <c r="B379" s="552"/>
      <c r="C379" s="755"/>
      <c r="D379" s="766"/>
      <c r="E379" s="760"/>
      <c r="F379" s="295" t="s">
        <v>80</v>
      </c>
      <c r="G379" s="753">
        <v>120</v>
      </c>
      <c r="H379" s="753"/>
      <c r="I379" s="753"/>
      <c r="J379" s="753"/>
      <c r="K379" s="583"/>
      <c r="L379" s="602"/>
      <c r="M379" s="602"/>
      <c r="N379" s="602"/>
      <c r="O379" s="602"/>
      <c r="P379" s="602"/>
    </row>
    <row r="380" spans="1:16" ht="15" customHeight="1" x14ac:dyDescent="0.25">
      <c r="A380" s="549"/>
      <c r="B380" s="552"/>
      <c r="C380" s="755"/>
      <c r="D380" s="766"/>
      <c r="E380" s="760"/>
      <c r="F380" s="295" t="s">
        <v>8</v>
      </c>
      <c r="G380" s="422">
        <v>3000</v>
      </c>
      <c r="H380" s="423">
        <v>4000</v>
      </c>
      <c r="I380" s="424">
        <v>5000</v>
      </c>
      <c r="J380" s="425">
        <v>6000</v>
      </c>
      <c r="K380" s="583"/>
      <c r="L380" s="602"/>
      <c r="M380" s="602"/>
      <c r="N380" s="602"/>
      <c r="O380" s="602"/>
      <c r="P380" s="602"/>
    </row>
    <row r="381" spans="1:16" ht="15" customHeight="1" x14ac:dyDescent="0.25">
      <c r="A381" s="549"/>
      <c r="B381" s="552"/>
      <c r="C381" s="755"/>
      <c r="D381" s="766"/>
      <c r="E381" s="760"/>
      <c r="F381" s="295" t="s">
        <v>817</v>
      </c>
      <c r="G381" s="422">
        <f>G379*88</f>
        <v>10560</v>
      </c>
      <c r="H381" s="423">
        <f>G379*99</f>
        <v>11880</v>
      </c>
      <c r="I381" s="424">
        <f>G379*110</f>
        <v>13200</v>
      </c>
      <c r="J381" s="425">
        <f>G379*114</f>
        <v>13680</v>
      </c>
      <c r="K381" s="583"/>
      <c r="L381" s="602"/>
      <c r="M381" s="602"/>
      <c r="N381" s="602"/>
      <c r="O381" s="602"/>
      <c r="P381" s="602"/>
    </row>
    <row r="382" spans="1:16" ht="15" customHeight="1" x14ac:dyDescent="0.25">
      <c r="A382" s="549"/>
      <c r="B382" s="552"/>
      <c r="C382" s="755"/>
      <c r="D382" s="766"/>
      <c r="E382" s="760"/>
      <c r="F382" s="295" t="s">
        <v>1269</v>
      </c>
      <c r="G382" s="619">
        <v>0.98</v>
      </c>
      <c r="H382" s="619"/>
      <c r="I382" s="619"/>
      <c r="J382" s="619"/>
      <c r="K382" s="583"/>
      <c r="L382" s="602"/>
      <c r="M382" s="602"/>
      <c r="N382" s="602"/>
      <c r="O382" s="602"/>
      <c r="P382" s="602"/>
    </row>
    <row r="383" spans="1:16" ht="15" customHeight="1" x14ac:dyDescent="0.25">
      <c r="A383" s="549"/>
      <c r="B383" s="552"/>
      <c r="C383" s="755"/>
      <c r="D383" s="766"/>
      <c r="E383" s="760"/>
      <c r="F383" s="294" t="s">
        <v>699</v>
      </c>
      <c r="G383" s="620" t="s">
        <v>700</v>
      </c>
      <c r="H383" s="620"/>
      <c r="I383" s="620"/>
      <c r="J383" s="620"/>
      <c r="K383" s="583"/>
      <c r="L383" s="602"/>
      <c r="M383" s="602"/>
      <c r="N383" s="602"/>
      <c r="O383" s="602"/>
      <c r="P383" s="602"/>
    </row>
    <row r="384" spans="1:16" ht="15" customHeight="1" x14ac:dyDescent="0.25">
      <c r="A384" s="549"/>
      <c r="B384" s="552"/>
      <c r="C384" s="755"/>
      <c r="D384" s="766"/>
      <c r="E384" s="760"/>
      <c r="F384" s="294" t="s">
        <v>1181</v>
      </c>
      <c r="G384" s="462" t="s">
        <v>1179</v>
      </c>
      <c r="H384" s="463"/>
      <c r="I384" s="463"/>
      <c r="J384" s="464"/>
      <c r="K384" s="583"/>
      <c r="L384" s="602"/>
      <c r="M384" s="602"/>
      <c r="N384" s="602"/>
      <c r="O384" s="602"/>
      <c r="P384" s="602"/>
    </row>
    <row r="385" spans="1:16" ht="15" customHeight="1" x14ac:dyDescent="0.25">
      <c r="A385" s="549"/>
      <c r="B385" s="552"/>
      <c r="C385" s="755"/>
      <c r="D385" s="766"/>
      <c r="E385" s="760"/>
      <c r="F385" s="295" t="s">
        <v>83</v>
      </c>
      <c r="G385" s="620">
        <v>65</v>
      </c>
      <c r="H385" s="620"/>
      <c r="I385" s="620"/>
      <c r="J385" s="620"/>
      <c r="K385" s="583"/>
      <c r="L385" s="602"/>
      <c r="M385" s="602"/>
      <c r="N385" s="602"/>
      <c r="O385" s="602"/>
      <c r="P385" s="602"/>
    </row>
    <row r="386" spans="1:16" ht="15" customHeight="1" x14ac:dyDescent="0.25">
      <c r="A386" s="549"/>
      <c r="B386" s="552"/>
      <c r="C386" s="755"/>
      <c r="D386" s="766"/>
      <c r="E386" s="760"/>
      <c r="F386" s="295" t="s">
        <v>396</v>
      </c>
      <c r="G386" s="620" t="s">
        <v>1184</v>
      </c>
      <c r="H386" s="620"/>
      <c r="I386" s="620"/>
      <c r="J386" s="620"/>
      <c r="K386" s="583"/>
      <c r="L386" s="602"/>
      <c r="M386" s="602"/>
      <c r="N386" s="602"/>
      <c r="O386" s="602"/>
      <c r="P386" s="602"/>
    </row>
    <row r="387" spans="1:16" ht="15" customHeight="1" x14ac:dyDescent="0.25">
      <c r="A387" s="549"/>
      <c r="B387" s="552"/>
      <c r="C387" s="755"/>
      <c r="D387" s="766"/>
      <c r="E387" s="760"/>
      <c r="F387" s="295" t="s">
        <v>1028</v>
      </c>
      <c r="G387" s="620" t="s">
        <v>912</v>
      </c>
      <c r="H387" s="620"/>
      <c r="I387" s="620"/>
      <c r="J387" s="620"/>
      <c r="K387" s="583"/>
      <c r="L387" s="602"/>
      <c r="M387" s="602"/>
      <c r="N387" s="602"/>
      <c r="O387" s="602"/>
      <c r="P387" s="602"/>
    </row>
    <row r="388" spans="1:16" ht="15" customHeight="1" x14ac:dyDescent="0.25">
      <c r="A388" s="549"/>
      <c r="B388" s="552"/>
      <c r="C388" s="755"/>
      <c r="D388" s="766"/>
      <c r="E388" s="760"/>
      <c r="F388" s="295" t="s">
        <v>1038</v>
      </c>
      <c r="G388" s="620" t="s">
        <v>1673</v>
      </c>
      <c r="H388" s="620"/>
      <c r="I388" s="620"/>
      <c r="J388" s="620"/>
      <c r="K388" s="583"/>
      <c r="L388" s="602"/>
      <c r="M388" s="602"/>
      <c r="N388" s="602"/>
      <c r="O388" s="602"/>
      <c r="P388" s="602"/>
    </row>
    <row r="389" spans="1:16" ht="15" customHeight="1" x14ac:dyDescent="0.25">
      <c r="A389" s="549"/>
      <c r="B389" s="552"/>
      <c r="C389" s="755"/>
      <c r="D389" s="766"/>
      <c r="E389" s="760"/>
      <c r="F389" s="297" t="s">
        <v>379</v>
      </c>
      <c r="G389" s="620" t="s">
        <v>399</v>
      </c>
      <c r="H389" s="620"/>
      <c r="I389" s="620"/>
      <c r="J389" s="620"/>
      <c r="K389" s="583"/>
      <c r="L389" s="602"/>
      <c r="M389" s="602"/>
      <c r="N389" s="602"/>
      <c r="O389" s="602"/>
      <c r="P389" s="602"/>
    </row>
    <row r="390" spans="1:16" ht="15" customHeight="1" x14ac:dyDescent="0.25">
      <c r="A390" s="549"/>
      <c r="B390" s="552"/>
      <c r="C390" s="755"/>
      <c r="D390" s="766"/>
      <c r="E390" s="760"/>
      <c r="F390" s="294" t="s">
        <v>701</v>
      </c>
      <c r="G390" s="620">
        <v>100000</v>
      </c>
      <c r="H390" s="620"/>
      <c r="I390" s="620"/>
      <c r="J390" s="620"/>
      <c r="K390" s="583"/>
      <c r="L390" s="602"/>
      <c r="M390" s="602"/>
      <c r="N390" s="602"/>
      <c r="O390" s="602"/>
      <c r="P390" s="602"/>
    </row>
    <row r="391" spans="1:16" ht="15" customHeight="1" x14ac:dyDescent="0.25">
      <c r="A391" s="549"/>
      <c r="B391" s="552"/>
      <c r="C391" s="755"/>
      <c r="D391" s="766"/>
      <c r="E391" s="760"/>
      <c r="F391" s="297" t="s">
        <v>257</v>
      </c>
      <c r="G391" s="620" t="s">
        <v>1508</v>
      </c>
      <c r="H391" s="620"/>
      <c r="I391" s="620"/>
      <c r="J391" s="620"/>
      <c r="K391" s="583"/>
      <c r="L391" s="602"/>
      <c r="M391" s="602"/>
      <c r="N391" s="602"/>
      <c r="O391" s="602"/>
      <c r="P391" s="602"/>
    </row>
    <row r="392" spans="1:16" ht="15" customHeight="1" x14ac:dyDescent="0.25">
      <c r="A392" s="549"/>
      <c r="B392" s="552"/>
      <c r="C392" s="755"/>
      <c r="D392" s="766"/>
      <c r="E392" s="760"/>
      <c r="F392" s="297" t="s">
        <v>410</v>
      </c>
      <c r="G392" s="620" t="s">
        <v>411</v>
      </c>
      <c r="H392" s="620"/>
      <c r="I392" s="620"/>
      <c r="J392" s="620"/>
      <c r="K392" s="583"/>
      <c r="L392" s="602"/>
      <c r="M392" s="602"/>
      <c r="N392" s="602"/>
      <c r="O392" s="602"/>
      <c r="P392" s="602"/>
    </row>
    <row r="393" spans="1:16" ht="15" customHeight="1" x14ac:dyDescent="0.25">
      <c r="A393" s="549"/>
      <c r="B393" s="552"/>
      <c r="C393" s="755"/>
      <c r="D393" s="766"/>
      <c r="E393" s="760"/>
      <c r="F393" s="297" t="s">
        <v>412</v>
      </c>
      <c r="G393" s="620" t="s">
        <v>400</v>
      </c>
      <c r="H393" s="620"/>
      <c r="I393" s="620"/>
      <c r="J393" s="620"/>
      <c r="K393" s="583"/>
      <c r="L393" s="602"/>
      <c r="M393" s="602"/>
      <c r="N393" s="602"/>
      <c r="O393" s="602"/>
      <c r="P393" s="602"/>
    </row>
    <row r="394" spans="1:16" ht="15" customHeight="1" x14ac:dyDescent="0.25">
      <c r="A394" s="549"/>
      <c r="B394" s="552"/>
      <c r="C394" s="755"/>
      <c r="D394" s="766"/>
      <c r="E394" s="760"/>
      <c r="F394" s="297" t="s">
        <v>381</v>
      </c>
      <c r="G394" s="620" t="s">
        <v>1296</v>
      </c>
      <c r="H394" s="620"/>
      <c r="I394" s="620"/>
      <c r="J394" s="620"/>
      <c r="K394" s="584">
        <v>5</v>
      </c>
      <c r="L394" s="533">
        <f>L378*1.07</f>
        <v>76280.3</v>
      </c>
      <c r="M394" s="533">
        <f t="shared" ref="M394:M409" si="48">P394-P394*40%</f>
        <v>91536.36</v>
      </c>
      <c r="N394" s="533">
        <f t="shared" ref="N394:N409" si="49">P394-P394*30%</f>
        <v>106792.42000000001</v>
      </c>
      <c r="O394" s="533">
        <f t="shared" ref="O394:O409" si="50">P394-P394*10%</f>
        <v>137304.54</v>
      </c>
      <c r="P394" s="533">
        <f t="shared" ref="P394:P409" si="51">L394*2</f>
        <v>152560.6</v>
      </c>
    </row>
    <row r="395" spans="1:16" ht="15" customHeight="1" x14ac:dyDescent="0.25">
      <c r="A395" s="549"/>
      <c r="B395" s="552"/>
      <c r="C395" s="755"/>
      <c r="D395" s="766"/>
      <c r="E395" s="760"/>
      <c r="F395" s="297" t="s">
        <v>402</v>
      </c>
      <c r="G395" s="620" t="s">
        <v>1297</v>
      </c>
      <c r="H395" s="620"/>
      <c r="I395" s="620"/>
      <c r="J395" s="620"/>
      <c r="K395" s="585"/>
      <c r="L395" s="603" t="e">
        <f>#REF!*1.07</f>
        <v>#REF!</v>
      </c>
      <c r="M395" s="603" t="e">
        <f t="shared" si="48"/>
        <v>#REF!</v>
      </c>
      <c r="N395" s="603" t="e">
        <f t="shared" si="49"/>
        <v>#REF!</v>
      </c>
      <c r="O395" s="603" t="e">
        <f t="shared" si="50"/>
        <v>#REF!</v>
      </c>
      <c r="P395" s="603" t="e">
        <f t="shared" si="51"/>
        <v>#REF!</v>
      </c>
    </row>
    <row r="396" spans="1:16" ht="15" customHeight="1" x14ac:dyDescent="0.25">
      <c r="A396" s="549"/>
      <c r="B396" s="552"/>
      <c r="C396" s="755"/>
      <c r="D396" s="766"/>
      <c r="E396" s="760"/>
      <c r="F396" s="297" t="s">
        <v>403</v>
      </c>
      <c r="G396" s="620" t="s">
        <v>404</v>
      </c>
      <c r="H396" s="620"/>
      <c r="I396" s="620"/>
      <c r="J396" s="620"/>
      <c r="K396" s="585"/>
      <c r="L396" s="603" t="e">
        <f>#REF!*1.07</f>
        <v>#REF!</v>
      </c>
      <c r="M396" s="603" t="e">
        <f t="shared" si="48"/>
        <v>#REF!</v>
      </c>
      <c r="N396" s="603" t="e">
        <f t="shared" si="49"/>
        <v>#REF!</v>
      </c>
      <c r="O396" s="603" t="e">
        <f t="shared" si="50"/>
        <v>#REF!</v>
      </c>
      <c r="P396" s="603" t="e">
        <f t="shared" si="51"/>
        <v>#REF!</v>
      </c>
    </row>
    <row r="397" spans="1:16" ht="15" customHeight="1" x14ac:dyDescent="0.25">
      <c r="A397" s="549"/>
      <c r="B397" s="552"/>
      <c r="C397" s="755"/>
      <c r="D397" s="766"/>
      <c r="E397" s="760"/>
      <c r="F397" s="295" t="s">
        <v>358</v>
      </c>
      <c r="G397" s="620" t="s">
        <v>359</v>
      </c>
      <c r="H397" s="620"/>
      <c r="I397" s="620"/>
      <c r="J397" s="620"/>
      <c r="K397" s="585"/>
      <c r="L397" s="603" t="e">
        <f>#REF!*1.07</f>
        <v>#REF!</v>
      </c>
      <c r="M397" s="603" t="e">
        <f t="shared" si="48"/>
        <v>#REF!</v>
      </c>
      <c r="N397" s="603" t="e">
        <f t="shared" si="49"/>
        <v>#REF!</v>
      </c>
      <c r="O397" s="603" t="e">
        <f t="shared" si="50"/>
        <v>#REF!</v>
      </c>
      <c r="P397" s="603" t="e">
        <f t="shared" si="51"/>
        <v>#REF!</v>
      </c>
    </row>
    <row r="398" spans="1:16" ht="15" customHeight="1" x14ac:dyDescent="0.25">
      <c r="A398" s="549"/>
      <c r="B398" s="552"/>
      <c r="C398" s="755"/>
      <c r="D398" s="766"/>
      <c r="E398" s="760"/>
      <c r="F398" s="297" t="s">
        <v>389</v>
      </c>
      <c r="G398" s="620" t="s">
        <v>390</v>
      </c>
      <c r="H398" s="620"/>
      <c r="I398" s="620"/>
      <c r="J398" s="620"/>
      <c r="K398" s="585"/>
      <c r="L398" s="603" t="e">
        <f>#REF!*1.07</f>
        <v>#REF!</v>
      </c>
      <c r="M398" s="603" t="e">
        <f t="shared" si="48"/>
        <v>#REF!</v>
      </c>
      <c r="N398" s="603" t="e">
        <f t="shared" si="49"/>
        <v>#REF!</v>
      </c>
      <c r="O398" s="603" t="e">
        <f t="shared" si="50"/>
        <v>#REF!</v>
      </c>
      <c r="P398" s="603" t="e">
        <f t="shared" si="51"/>
        <v>#REF!</v>
      </c>
    </row>
    <row r="399" spans="1:16" ht="15" customHeight="1" x14ac:dyDescent="0.25">
      <c r="A399" s="549"/>
      <c r="B399" s="552"/>
      <c r="C399" s="755"/>
      <c r="D399" s="766"/>
      <c r="E399" s="760"/>
      <c r="F399" s="294" t="s">
        <v>704</v>
      </c>
      <c r="G399" s="620" t="s">
        <v>705</v>
      </c>
      <c r="H399" s="620"/>
      <c r="I399" s="620"/>
      <c r="J399" s="620"/>
      <c r="K399" s="585"/>
      <c r="L399" s="603" t="e">
        <f>#REF!*1.07</f>
        <v>#REF!</v>
      </c>
      <c r="M399" s="603" t="e">
        <f t="shared" si="48"/>
        <v>#REF!</v>
      </c>
      <c r="N399" s="603" t="e">
        <f t="shared" si="49"/>
        <v>#REF!</v>
      </c>
      <c r="O399" s="603" t="e">
        <f t="shared" si="50"/>
        <v>#REF!</v>
      </c>
      <c r="P399" s="603" t="e">
        <f t="shared" si="51"/>
        <v>#REF!</v>
      </c>
    </row>
    <row r="400" spans="1:16" ht="15" customHeight="1" x14ac:dyDescent="0.25">
      <c r="A400" s="549"/>
      <c r="B400" s="552"/>
      <c r="C400" s="755"/>
      <c r="D400" s="766"/>
      <c r="E400" s="760"/>
      <c r="F400" s="294" t="s">
        <v>706</v>
      </c>
      <c r="G400" s="620" t="s">
        <v>390</v>
      </c>
      <c r="H400" s="620"/>
      <c r="I400" s="620"/>
      <c r="J400" s="620"/>
      <c r="K400" s="585"/>
      <c r="L400" s="603" t="e">
        <f>#REF!*1.07</f>
        <v>#REF!</v>
      </c>
      <c r="M400" s="603" t="e">
        <f t="shared" si="48"/>
        <v>#REF!</v>
      </c>
      <c r="N400" s="603" t="e">
        <f t="shared" si="49"/>
        <v>#REF!</v>
      </c>
      <c r="O400" s="603" t="e">
        <f t="shared" si="50"/>
        <v>#REF!</v>
      </c>
      <c r="P400" s="603" t="e">
        <f t="shared" si="51"/>
        <v>#REF!</v>
      </c>
    </row>
    <row r="401" spans="1:16" ht="15" customHeight="1" x14ac:dyDescent="0.25">
      <c r="A401" s="549"/>
      <c r="B401" s="552"/>
      <c r="C401" s="755"/>
      <c r="D401" s="766"/>
      <c r="E401" s="760"/>
      <c r="F401" s="294" t="s">
        <v>1271</v>
      </c>
      <c r="G401" s="620" t="s">
        <v>390</v>
      </c>
      <c r="H401" s="620"/>
      <c r="I401" s="620"/>
      <c r="J401" s="620"/>
      <c r="K401" s="585"/>
      <c r="L401" s="603" t="e">
        <f>#REF!*1.07</f>
        <v>#REF!</v>
      </c>
      <c r="M401" s="603" t="e">
        <f t="shared" si="48"/>
        <v>#REF!</v>
      </c>
      <c r="N401" s="603" t="e">
        <f t="shared" si="49"/>
        <v>#REF!</v>
      </c>
      <c r="O401" s="603" t="e">
        <f t="shared" si="50"/>
        <v>#REF!</v>
      </c>
      <c r="P401" s="603" t="e">
        <f t="shared" si="51"/>
        <v>#REF!</v>
      </c>
    </row>
    <row r="402" spans="1:16" ht="15" customHeight="1" x14ac:dyDescent="0.25">
      <c r="A402" s="549"/>
      <c r="B402" s="552"/>
      <c r="C402" s="755"/>
      <c r="D402" s="766"/>
      <c r="E402" s="760"/>
      <c r="F402" s="294" t="s">
        <v>707</v>
      </c>
      <c r="G402" s="620" t="s">
        <v>911</v>
      </c>
      <c r="H402" s="620"/>
      <c r="I402" s="620"/>
      <c r="J402" s="620"/>
      <c r="K402" s="585"/>
      <c r="L402" s="603" t="e">
        <f>#REF!*1.07</f>
        <v>#REF!</v>
      </c>
      <c r="M402" s="603" t="e">
        <f t="shared" si="48"/>
        <v>#REF!</v>
      </c>
      <c r="N402" s="603" t="e">
        <f t="shared" si="49"/>
        <v>#REF!</v>
      </c>
      <c r="O402" s="603" t="e">
        <f t="shared" si="50"/>
        <v>#REF!</v>
      </c>
      <c r="P402" s="603" t="e">
        <f t="shared" si="51"/>
        <v>#REF!</v>
      </c>
    </row>
    <row r="403" spans="1:16" ht="15" customHeight="1" x14ac:dyDescent="0.25">
      <c r="A403" s="549"/>
      <c r="B403" s="552"/>
      <c r="C403" s="755"/>
      <c r="D403" s="766"/>
      <c r="E403" s="760"/>
      <c r="F403" s="294" t="s">
        <v>708</v>
      </c>
      <c r="G403" s="620" t="s">
        <v>390</v>
      </c>
      <c r="H403" s="620"/>
      <c r="I403" s="620"/>
      <c r="J403" s="620"/>
      <c r="K403" s="585"/>
      <c r="L403" s="603" t="e">
        <f>#REF!*1.07</f>
        <v>#REF!</v>
      </c>
      <c r="M403" s="603" t="e">
        <f t="shared" si="48"/>
        <v>#REF!</v>
      </c>
      <c r="N403" s="603" t="e">
        <f t="shared" si="49"/>
        <v>#REF!</v>
      </c>
      <c r="O403" s="603" t="e">
        <f t="shared" si="50"/>
        <v>#REF!</v>
      </c>
      <c r="P403" s="603" t="e">
        <f t="shared" si="51"/>
        <v>#REF!</v>
      </c>
    </row>
    <row r="404" spans="1:16" ht="15" customHeight="1" x14ac:dyDescent="0.25">
      <c r="A404" s="549"/>
      <c r="B404" s="552"/>
      <c r="C404" s="755"/>
      <c r="D404" s="766"/>
      <c r="E404" s="760"/>
      <c r="F404" s="297" t="s">
        <v>377</v>
      </c>
      <c r="G404" s="620" t="s">
        <v>387</v>
      </c>
      <c r="H404" s="620"/>
      <c r="I404" s="620"/>
      <c r="J404" s="620"/>
      <c r="K404" s="585"/>
      <c r="L404" s="603" t="e">
        <f>#REF!*1.07</f>
        <v>#REF!</v>
      </c>
      <c r="M404" s="603" t="e">
        <f t="shared" si="48"/>
        <v>#REF!</v>
      </c>
      <c r="N404" s="603" t="e">
        <f t="shared" si="49"/>
        <v>#REF!</v>
      </c>
      <c r="O404" s="603" t="e">
        <f t="shared" si="50"/>
        <v>#REF!</v>
      </c>
      <c r="P404" s="603" t="e">
        <f t="shared" si="51"/>
        <v>#REF!</v>
      </c>
    </row>
    <row r="405" spans="1:16" ht="15" customHeight="1" x14ac:dyDescent="0.25">
      <c r="A405" s="549"/>
      <c r="B405" s="552"/>
      <c r="C405" s="755"/>
      <c r="D405" s="766"/>
      <c r="E405" s="760"/>
      <c r="F405" s="297" t="s">
        <v>562</v>
      </c>
      <c r="G405" s="620" t="s">
        <v>1024</v>
      </c>
      <c r="H405" s="620"/>
      <c r="I405" s="620"/>
      <c r="J405" s="620"/>
      <c r="K405" s="585"/>
      <c r="L405" s="603" t="e">
        <f>#REF!*1.07</f>
        <v>#REF!</v>
      </c>
      <c r="M405" s="603" t="e">
        <f t="shared" si="48"/>
        <v>#REF!</v>
      </c>
      <c r="N405" s="603" t="e">
        <f t="shared" si="49"/>
        <v>#REF!</v>
      </c>
      <c r="O405" s="603" t="e">
        <f t="shared" si="50"/>
        <v>#REF!</v>
      </c>
      <c r="P405" s="603" t="e">
        <f t="shared" si="51"/>
        <v>#REF!</v>
      </c>
    </row>
    <row r="406" spans="1:16" ht="15" customHeight="1" x14ac:dyDescent="0.25">
      <c r="A406" s="549"/>
      <c r="B406" s="552"/>
      <c r="C406" s="755"/>
      <c r="D406" s="766"/>
      <c r="E406" s="760"/>
      <c r="F406" s="297" t="s">
        <v>570</v>
      </c>
      <c r="G406" s="620" t="s">
        <v>613</v>
      </c>
      <c r="H406" s="620"/>
      <c r="I406" s="620"/>
      <c r="J406" s="620"/>
      <c r="K406" s="585"/>
      <c r="L406" s="603" t="e">
        <f>#REF!*1.07</f>
        <v>#REF!</v>
      </c>
      <c r="M406" s="603" t="e">
        <f t="shared" si="48"/>
        <v>#REF!</v>
      </c>
      <c r="N406" s="603" t="e">
        <f t="shared" si="49"/>
        <v>#REF!</v>
      </c>
      <c r="O406" s="603" t="e">
        <f t="shared" si="50"/>
        <v>#REF!</v>
      </c>
      <c r="P406" s="603" t="e">
        <f t="shared" si="51"/>
        <v>#REF!</v>
      </c>
    </row>
    <row r="407" spans="1:16" ht="15" customHeight="1" x14ac:dyDescent="0.25">
      <c r="A407" s="549"/>
      <c r="B407" s="552"/>
      <c r="C407" s="755"/>
      <c r="D407" s="766"/>
      <c r="E407" s="760"/>
      <c r="F407" s="298" t="s">
        <v>84</v>
      </c>
      <c r="G407" s="762">
        <v>3.5</v>
      </c>
      <c r="H407" s="762"/>
      <c r="I407" s="762"/>
      <c r="J407" s="762"/>
      <c r="K407" s="585"/>
      <c r="L407" s="603" t="e">
        <f>#REF!*1.07</f>
        <v>#REF!</v>
      </c>
      <c r="M407" s="603" t="e">
        <f t="shared" si="48"/>
        <v>#REF!</v>
      </c>
      <c r="N407" s="603" t="e">
        <f t="shared" si="49"/>
        <v>#REF!</v>
      </c>
      <c r="O407" s="603" t="e">
        <f t="shared" si="50"/>
        <v>#REF!</v>
      </c>
      <c r="P407" s="603" t="e">
        <f t="shared" si="51"/>
        <v>#REF!</v>
      </c>
    </row>
    <row r="408" spans="1:16" ht="15" customHeight="1" x14ac:dyDescent="0.25">
      <c r="A408" s="549"/>
      <c r="B408" s="553"/>
      <c r="C408" s="755"/>
      <c r="D408" s="766"/>
      <c r="E408" s="760"/>
      <c r="F408" s="296" t="s">
        <v>1016</v>
      </c>
      <c r="G408" s="620">
        <v>5</v>
      </c>
      <c r="H408" s="620"/>
      <c r="I408" s="620"/>
      <c r="J408" s="620"/>
      <c r="K408" s="585"/>
      <c r="L408" s="603" t="e">
        <f>#REF!*1.07</f>
        <v>#REF!</v>
      </c>
      <c r="M408" s="603" t="e">
        <f t="shared" si="48"/>
        <v>#REF!</v>
      </c>
      <c r="N408" s="603" t="e">
        <f t="shared" si="49"/>
        <v>#REF!</v>
      </c>
      <c r="O408" s="603" t="e">
        <f t="shared" si="50"/>
        <v>#REF!</v>
      </c>
      <c r="P408" s="603" t="e">
        <f t="shared" si="51"/>
        <v>#REF!</v>
      </c>
    </row>
    <row r="409" spans="1:16" ht="15" customHeight="1" x14ac:dyDescent="0.25">
      <c r="A409" s="549">
        <v>4</v>
      </c>
      <c r="B409" s="551"/>
      <c r="C409" s="755" t="s">
        <v>1688</v>
      </c>
      <c r="D409" s="758"/>
      <c r="E409" s="760"/>
      <c r="F409" s="295" t="s">
        <v>81</v>
      </c>
      <c r="G409" s="620" t="s">
        <v>6</v>
      </c>
      <c r="H409" s="620"/>
      <c r="I409" s="620"/>
      <c r="J409" s="620"/>
      <c r="K409" s="501">
        <v>3</v>
      </c>
      <c r="L409" s="716">
        <f>22530*3+4000</f>
        <v>71590</v>
      </c>
      <c r="M409" s="716">
        <f t="shared" si="48"/>
        <v>85908</v>
      </c>
      <c r="N409" s="716">
        <f t="shared" si="49"/>
        <v>100226</v>
      </c>
      <c r="O409" s="716">
        <f t="shared" si="50"/>
        <v>128862</v>
      </c>
      <c r="P409" s="716">
        <f t="shared" si="51"/>
        <v>143180</v>
      </c>
    </row>
    <row r="410" spans="1:16" ht="15" customHeight="1" x14ac:dyDescent="0.25">
      <c r="A410" s="549"/>
      <c r="B410" s="552"/>
      <c r="C410" s="755"/>
      <c r="D410" s="766"/>
      <c r="E410" s="760"/>
      <c r="F410" s="295" t="s">
        <v>80</v>
      </c>
      <c r="G410" s="753">
        <v>150</v>
      </c>
      <c r="H410" s="753"/>
      <c r="I410" s="753"/>
      <c r="J410" s="753"/>
      <c r="K410" s="583"/>
      <c r="L410" s="602"/>
      <c r="M410" s="602"/>
      <c r="N410" s="602"/>
      <c r="O410" s="602"/>
      <c r="P410" s="602"/>
    </row>
    <row r="411" spans="1:16" ht="15" customHeight="1" x14ac:dyDescent="0.25">
      <c r="A411" s="549"/>
      <c r="B411" s="552"/>
      <c r="C411" s="755"/>
      <c r="D411" s="766"/>
      <c r="E411" s="760"/>
      <c r="F411" s="295" t="s">
        <v>8</v>
      </c>
      <c r="G411" s="422">
        <v>3000</v>
      </c>
      <c r="H411" s="423">
        <v>4000</v>
      </c>
      <c r="I411" s="424">
        <v>5000</v>
      </c>
      <c r="J411" s="425">
        <v>6000</v>
      </c>
      <c r="K411" s="583"/>
      <c r="L411" s="602"/>
      <c r="M411" s="602"/>
      <c r="N411" s="602"/>
      <c r="O411" s="602"/>
      <c r="P411" s="602"/>
    </row>
    <row r="412" spans="1:16" ht="15" customHeight="1" x14ac:dyDescent="0.25">
      <c r="A412" s="549"/>
      <c r="B412" s="552"/>
      <c r="C412" s="755"/>
      <c r="D412" s="766"/>
      <c r="E412" s="760"/>
      <c r="F412" s="295" t="s">
        <v>817</v>
      </c>
      <c r="G412" s="422">
        <f>G410*88</f>
        <v>13200</v>
      </c>
      <c r="H412" s="423">
        <f>G410*99</f>
        <v>14850</v>
      </c>
      <c r="I412" s="424">
        <f>G410*110</f>
        <v>16500</v>
      </c>
      <c r="J412" s="425">
        <f>G410*114</f>
        <v>17100</v>
      </c>
      <c r="K412" s="583"/>
      <c r="L412" s="602"/>
      <c r="M412" s="602"/>
      <c r="N412" s="602"/>
      <c r="O412" s="602"/>
      <c r="P412" s="602"/>
    </row>
    <row r="413" spans="1:16" ht="15" customHeight="1" x14ac:dyDescent="0.25">
      <c r="A413" s="549"/>
      <c r="B413" s="552"/>
      <c r="C413" s="755"/>
      <c r="D413" s="766"/>
      <c r="E413" s="760"/>
      <c r="F413" s="295" t="s">
        <v>1269</v>
      </c>
      <c r="G413" s="619">
        <v>0.98</v>
      </c>
      <c r="H413" s="619"/>
      <c r="I413" s="619"/>
      <c r="J413" s="619"/>
      <c r="K413" s="583"/>
      <c r="L413" s="602"/>
      <c r="M413" s="602"/>
      <c r="N413" s="602"/>
      <c r="O413" s="602"/>
      <c r="P413" s="602"/>
    </row>
    <row r="414" spans="1:16" ht="15" customHeight="1" x14ac:dyDescent="0.25">
      <c r="A414" s="549"/>
      <c r="B414" s="552"/>
      <c r="C414" s="755"/>
      <c r="D414" s="766"/>
      <c r="E414" s="760"/>
      <c r="F414" s="294" t="s">
        <v>699</v>
      </c>
      <c r="G414" s="620" t="s">
        <v>700</v>
      </c>
      <c r="H414" s="620"/>
      <c r="I414" s="620"/>
      <c r="J414" s="620"/>
      <c r="K414" s="583"/>
      <c r="L414" s="602"/>
      <c r="M414" s="602"/>
      <c r="N414" s="602"/>
      <c r="O414" s="602"/>
      <c r="P414" s="602"/>
    </row>
    <row r="415" spans="1:16" ht="15" customHeight="1" x14ac:dyDescent="0.25">
      <c r="A415" s="549"/>
      <c r="B415" s="552"/>
      <c r="C415" s="755"/>
      <c r="D415" s="766"/>
      <c r="E415" s="760"/>
      <c r="F415" s="294" t="s">
        <v>1181</v>
      </c>
      <c r="G415" s="462" t="s">
        <v>1179</v>
      </c>
      <c r="H415" s="463"/>
      <c r="I415" s="463"/>
      <c r="J415" s="464"/>
      <c r="K415" s="583"/>
      <c r="L415" s="602"/>
      <c r="M415" s="602"/>
      <c r="N415" s="602"/>
      <c r="O415" s="602"/>
      <c r="P415" s="602"/>
    </row>
    <row r="416" spans="1:16" ht="15" customHeight="1" x14ac:dyDescent="0.25">
      <c r="A416" s="549"/>
      <c r="B416" s="552"/>
      <c r="C416" s="755"/>
      <c r="D416" s="766"/>
      <c r="E416" s="760"/>
      <c r="F416" s="295" t="s">
        <v>83</v>
      </c>
      <c r="G416" s="620">
        <v>65</v>
      </c>
      <c r="H416" s="620"/>
      <c r="I416" s="620"/>
      <c r="J416" s="620"/>
      <c r="K416" s="583"/>
      <c r="L416" s="602"/>
      <c r="M416" s="602"/>
      <c r="N416" s="602"/>
      <c r="O416" s="602"/>
      <c r="P416" s="602"/>
    </row>
    <row r="417" spans="1:16" ht="15" customHeight="1" x14ac:dyDescent="0.25">
      <c r="A417" s="549"/>
      <c r="B417" s="552"/>
      <c r="C417" s="755"/>
      <c r="D417" s="766"/>
      <c r="E417" s="760"/>
      <c r="F417" s="295" t="s">
        <v>396</v>
      </c>
      <c r="G417" s="620" t="s">
        <v>1184</v>
      </c>
      <c r="H417" s="620"/>
      <c r="I417" s="620"/>
      <c r="J417" s="620"/>
      <c r="K417" s="583"/>
      <c r="L417" s="602"/>
      <c r="M417" s="602"/>
      <c r="N417" s="602"/>
      <c r="O417" s="602"/>
      <c r="P417" s="602"/>
    </row>
    <row r="418" spans="1:16" ht="15" customHeight="1" x14ac:dyDescent="0.25">
      <c r="A418" s="549"/>
      <c r="B418" s="552"/>
      <c r="C418" s="755"/>
      <c r="D418" s="766"/>
      <c r="E418" s="760"/>
      <c r="F418" s="295" t="s">
        <v>1028</v>
      </c>
      <c r="G418" s="620" t="s">
        <v>912</v>
      </c>
      <c r="H418" s="620"/>
      <c r="I418" s="620"/>
      <c r="J418" s="620"/>
      <c r="K418" s="583"/>
      <c r="L418" s="602"/>
      <c r="M418" s="602"/>
      <c r="N418" s="602"/>
      <c r="O418" s="602"/>
      <c r="P418" s="602"/>
    </row>
    <row r="419" spans="1:16" ht="15" customHeight="1" x14ac:dyDescent="0.25">
      <c r="A419" s="549"/>
      <c r="B419" s="552"/>
      <c r="C419" s="755"/>
      <c r="D419" s="766"/>
      <c r="E419" s="760"/>
      <c r="F419" s="295" t="s">
        <v>1038</v>
      </c>
      <c r="G419" s="620" t="s">
        <v>1673</v>
      </c>
      <c r="H419" s="620"/>
      <c r="I419" s="620"/>
      <c r="J419" s="620"/>
      <c r="K419" s="583"/>
      <c r="L419" s="602"/>
      <c r="M419" s="602"/>
      <c r="N419" s="602"/>
      <c r="O419" s="602"/>
      <c r="P419" s="602"/>
    </row>
    <row r="420" spans="1:16" ht="15" customHeight="1" x14ac:dyDescent="0.25">
      <c r="A420" s="549"/>
      <c r="B420" s="552"/>
      <c r="C420" s="755"/>
      <c r="D420" s="766"/>
      <c r="E420" s="760"/>
      <c r="F420" s="297" t="s">
        <v>379</v>
      </c>
      <c r="G420" s="620" t="s">
        <v>399</v>
      </c>
      <c r="H420" s="620"/>
      <c r="I420" s="620"/>
      <c r="J420" s="620"/>
      <c r="K420" s="583"/>
      <c r="L420" s="602"/>
      <c r="M420" s="602"/>
      <c r="N420" s="602"/>
      <c r="O420" s="602"/>
      <c r="P420" s="602"/>
    </row>
    <row r="421" spans="1:16" ht="15" customHeight="1" x14ac:dyDescent="0.25">
      <c r="A421" s="549"/>
      <c r="B421" s="552"/>
      <c r="C421" s="755"/>
      <c r="D421" s="766"/>
      <c r="E421" s="760"/>
      <c r="F421" s="294" t="s">
        <v>701</v>
      </c>
      <c r="G421" s="620">
        <v>100000</v>
      </c>
      <c r="H421" s="620"/>
      <c r="I421" s="620"/>
      <c r="J421" s="620"/>
      <c r="K421" s="583"/>
      <c r="L421" s="602"/>
      <c r="M421" s="602"/>
      <c r="N421" s="602"/>
      <c r="O421" s="602"/>
      <c r="P421" s="602"/>
    </row>
    <row r="422" spans="1:16" ht="15" customHeight="1" x14ac:dyDescent="0.25">
      <c r="A422" s="549"/>
      <c r="B422" s="552"/>
      <c r="C422" s="755"/>
      <c r="D422" s="766"/>
      <c r="E422" s="760"/>
      <c r="F422" s="297" t="s">
        <v>257</v>
      </c>
      <c r="G422" s="620" t="s">
        <v>1508</v>
      </c>
      <c r="H422" s="620"/>
      <c r="I422" s="620"/>
      <c r="J422" s="620"/>
      <c r="K422" s="583"/>
      <c r="L422" s="602"/>
      <c r="M422" s="602"/>
      <c r="N422" s="602"/>
      <c r="O422" s="602"/>
      <c r="P422" s="602"/>
    </row>
    <row r="423" spans="1:16" ht="15" customHeight="1" x14ac:dyDescent="0.25">
      <c r="A423" s="549"/>
      <c r="B423" s="552"/>
      <c r="C423" s="755"/>
      <c r="D423" s="766"/>
      <c r="E423" s="760"/>
      <c r="F423" s="297" t="s">
        <v>410</v>
      </c>
      <c r="G423" s="620" t="s">
        <v>411</v>
      </c>
      <c r="H423" s="620"/>
      <c r="I423" s="620"/>
      <c r="J423" s="620"/>
      <c r="K423" s="583"/>
      <c r="L423" s="602"/>
      <c r="M423" s="602"/>
      <c r="N423" s="602"/>
      <c r="O423" s="602"/>
      <c r="P423" s="602"/>
    </row>
    <row r="424" spans="1:16" ht="15" customHeight="1" x14ac:dyDescent="0.25">
      <c r="A424" s="549"/>
      <c r="B424" s="552"/>
      <c r="C424" s="755"/>
      <c r="D424" s="766"/>
      <c r="E424" s="760"/>
      <c r="F424" s="297" t="s">
        <v>412</v>
      </c>
      <c r="G424" s="620" t="s">
        <v>400</v>
      </c>
      <c r="H424" s="620"/>
      <c r="I424" s="620"/>
      <c r="J424" s="620"/>
      <c r="K424" s="583"/>
      <c r="L424" s="602"/>
      <c r="M424" s="602"/>
      <c r="N424" s="602"/>
      <c r="O424" s="602"/>
      <c r="P424" s="602"/>
    </row>
    <row r="425" spans="1:16" ht="15" customHeight="1" x14ac:dyDescent="0.25">
      <c r="A425" s="549"/>
      <c r="B425" s="552"/>
      <c r="C425" s="755"/>
      <c r="D425" s="766"/>
      <c r="E425" s="760"/>
      <c r="F425" s="297" t="s">
        <v>381</v>
      </c>
      <c r="G425" s="620" t="s">
        <v>1296</v>
      </c>
      <c r="H425" s="620"/>
      <c r="I425" s="620"/>
      <c r="J425" s="620"/>
      <c r="K425" s="584">
        <v>5</v>
      </c>
      <c r="L425" s="533">
        <f>L409*1.07</f>
        <v>76601.3</v>
      </c>
      <c r="M425" s="533">
        <f t="shared" ref="M425:M440" si="52">P425-P425*40%</f>
        <v>91921.56</v>
      </c>
      <c r="N425" s="533">
        <f t="shared" ref="N425:N440" si="53">P425-P425*30%</f>
        <v>107241.82</v>
      </c>
      <c r="O425" s="533">
        <f t="shared" ref="O425:O440" si="54">P425-P425*10%</f>
        <v>137882.34</v>
      </c>
      <c r="P425" s="533">
        <f t="shared" ref="P425:P440" si="55">L425*2</f>
        <v>153202.6</v>
      </c>
    </row>
    <row r="426" spans="1:16" ht="15" customHeight="1" x14ac:dyDescent="0.25">
      <c r="A426" s="549"/>
      <c r="B426" s="552"/>
      <c r="C426" s="755"/>
      <c r="D426" s="766"/>
      <c r="E426" s="760"/>
      <c r="F426" s="297" t="s">
        <v>402</v>
      </c>
      <c r="G426" s="620" t="s">
        <v>1297</v>
      </c>
      <c r="H426" s="620"/>
      <c r="I426" s="620"/>
      <c r="J426" s="620"/>
      <c r="K426" s="585"/>
      <c r="L426" s="603" t="e">
        <f>#REF!*1.07</f>
        <v>#REF!</v>
      </c>
      <c r="M426" s="603" t="e">
        <f t="shared" si="52"/>
        <v>#REF!</v>
      </c>
      <c r="N426" s="603" t="e">
        <f t="shared" si="53"/>
        <v>#REF!</v>
      </c>
      <c r="O426" s="603" t="e">
        <f t="shared" si="54"/>
        <v>#REF!</v>
      </c>
      <c r="P426" s="603" t="e">
        <f t="shared" si="55"/>
        <v>#REF!</v>
      </c>
    </row>
    <row r="427" spans="1:16" ht="15" customHeight="1" x14ac:dyDescent="0.25">
      <c r="A427" s="549"/>
      <c r="B427" s="552"/>
      <c r="C427" s="755"/>
      <c r="D427" s="766"/>
      <c r="E427" s="760"/>
      <c r="F427" s="297" t="s">
        <v>403</v>
      </c>
      <c r="G427" s="620" t="s">
        <v>404</v>
      </c>
      <c r="H427" s="620"/>
      <c r="I427" s="620"/>
      <c r="J427" s="620"/>
      <c r="K427" s="585"/>
      <c r="L427" s="603" t="e">
        <f>#REF!*1.07</f>
        <v>#REF!</v>
      </c>
      <c r="M427" s="603" t="e">
        <f t="shared" si="52"/>
        <v>#REF!</v>
      </c>
      <c r="N427" s="603" t="e">
        <f t="shared" si="53"/>
        <v>#REF!</v>
      </c>
      <c r="O427" s="603" t="e">
        <f t="shared" si="54"/>
        <v>#REF!</v>
      </c>
      <c r="P427" s="603" t="e">
        <f t="shared" si="55"/>
        <v>#REF!</v>
      </c>
    </row>
    <row r="428" spans="1:16" ht="15" customHeight="1" x14ac:dyDescent="0.25">
      <c r="A428" s="549"/>
      <c r="B428" s="552"/>
      <c r="C428" s="755"/>
      <c r="D428" s="766"/>
      <c r="E428" s="760"/>
      <c r="F428" s="295" t="s">
        <v>358</v>
      </c>
      <c r="G428" s="620" t="s">
        <v>359</v>
      </c>
      <c r="H428" s="620"/>
      <c r="I428" s="620"/>
      <c r="J428" s="620"/>
      <c r="K428" s="585"/>
      <c r="L428" s="603" t="e">
        <f>#REF!*1.07</f>
        <v>#REF!</v>
      </c>
      <c r="M428" s="603" t="e">
        <f t="shared" si="52"/>
        <v>#REF!</v>
      </c>
      <c r="N428" s="603" t="e">
        <f t="shared" si="53"/>
        <v>#REF!</v>
      </c>
      <c r="O428" s="603" t="e">
        <f t="shared" si="54"/>
        <v>#REF!</v>
      </c>
      <c r="P428" s="603" t="e">
        <f t="shared" si="55"/>
        <v>#REF!</v>
      </c>
    </row>
    <row r="429" spans="1:16" ht="15" customHeight="1" x14ac:dyDescent="0.25">
      <c r="A429" s="549"/>
      <c r="B429" s="552"/>
      <c r="C429" s="755"/>
      <c r="D429" s="766"/>
      <c r="E429" s="760"/>
      <c r="F429" s="297" t="s">
        <v>389</v>
      </c>
      <c r="G429" s="620" t="s">
        <v>390</v>
      </c>
      <c r="H429" s="620"/>
      <c r="I429" s="620"/>
      <c r="J429" s="620"/>
      <c r="K429" s="585"/>
      <c r="L429" s="603" t="e">
        <f>#REF!*1.07</f>
        <v>#REF!</v>
      </c>
      <c r="M429" s="603" t="e">
        <f t="shared" si="52"/>
        <v>#REF!</v>
      </c>
      <c r="N429" s="603" t="e">
        <f t="shared" si="53"/>
        <v>#REF!</v>
      </c>
      <c r="O429" s="603" t="e">
        <f t="shared" si="54"/>
        <v>#REF!</v>
      </c>
      <c r="P429" s="603" t="e">
        <f t="shared" si="55"/>
        <v>#REF!</v>
      </c>
    </row>
    <row r="430" spans="1:16" ht="15" customHeight="1" x14ac:dyDescent="0.25">
      <c r="A430" s="549"/>
      <c r="B430" s="552"/>
      <c r="C430" s="755"/>
      <c r="D430" s="766"/>
      <c r="E430" s="760"/>
      <c r="F430" s="294" t="s">
        <v>704</v>
      </c>
      <c r="G430" s="620" t="s">
        <v>705</v>
      </c>
      <c r="H430" s="620"/>
      <c r="I430" s="620"/>
      <c r="J430" s="620"/>
      <c r="K430" s="585"/>
      <c r="L430" s="603" t="e">
        <f>#REF!*1.07</f>
        <v>#REF!</v>
      </c>
      <c r="M430" s="603" t="e">
        <f t="shared" si="52"/>
        <v>#REF!</v>
      </c>
      <c r="N430" s="603" t="e">
        <f t="shared" si="53"/>
        <v>#REF!</v>
      </c>
      <c r="O430" s="603" t="e">
        <f t="shared" si="54"/>
        <v>#REF!</v>
      </c>
      <c r="P430" s="603" t="e">
        <f t="shared" si="55"/>
        <v>#REF!</v>
      </c>
    </row>
    <row r="431" spans="1:16" ht="15" customHeight="1" x14ac:dyDescent="0.25">
      <c r="A431" s="549"/>
      <c r="B431" s="552"/>
      <c r="C431" s="755"/>
      <c r="D431" s="766"/>
      <c r="E431" s="760"/>
      <c r="F431" s="294" t="s">
        <v>706</v>
      </c>
      <c r="G431" s="620" t="s">
        <v>390</v>
      </c>
      <c r="H431" s="620"/>
      <c r="I431" s="620"/>
      <c r="J431" s="620"/>
      <c r="K431" s="585"/>
      <c r="L431" s="603" t="e">
        <f>#REF!*1.07</f>
        <v>#REF!</v>
      </c>
      <c r="M431" s="603" t="e">
        <f t="shared" si="52"/>
        <v>#REF!</v>
      </c>
      <c r="N431" s="603" t="e">
        <f t="shared" si="53"/>
        <v>#REF!</v>
      </c>
      <c r="O431" s="603" t="e">
        <f t="shared" si="54"/>
        <v>#REF!</v>
      </c>
      <c r="P431" s="603" t="e">
        <f t="shared" si="55"/>
        <v>#REF!</v>
      </c>
    </row>
    <row r="432" spans="1:16" ht="15" customHeight="1" x14ac:dyDescent="0.25">
      <c r="A432" s="549"/>
      <c r="B432" s="552"/>
      <c r="C432" s="755"/>
      <c r="D432" s="766"/>
      <c r="E432" s="760"/>
      <c r="F432" s="294" t="s">
        <v>1271</v>
      </c>
      <c r="G432" s="620" t="s">
        <v>390</v>
      </c>
      <c r="H432" s="620"/>
      <c r="I432" s="620"/>
      <c r="J432" s="620"/>
      <c r="K432" s="585"/>
      <c r="L432" s="603" t="e">
        <f>#REF!*1.07</f>
        <v>#REF!</v>
      </c>
      <c r="M432" s="603" t="e">
        <f t="shared" si="52"/>
        <v>#REF!</v>
      </c>
      <c r="N432" s="603" t="e">
        <f t="shared" si="53"/>
        <v>#REF!</v>
      </c>
      <c r="O432" s="603" t="e">
        <f t="shared" si="54"/>
        <v>#REF!</v>
      </c>
      <c r="P432" s="603" t="e">
        <f t="shared" si="55"/>
        <v>#REF!</v>
      </c>
    </row>
    <row r="433" spans="1:16" ht="15" customHeight="1" x14ac:dyDescent="0.25">
      <c r="A433" s="549"/>
      <c r="B433" s="552"/>
      <c r="C433" s="755"/>
      <c r="D433" s="766"/>
      <c r="E433" s="760"/>
      <c r="F433" s="294" t="s">
        <v>707</v>
      </c>
      <c r="G433" s="620" t="s">
        <v>911</v>
      </c>
      <c r="H433" s="620"/>
      <c r="I433" s="620"/>
      <c r="J433" s="620"/>
      <c r="K433" s="585"/>
      <c r="L433" s="603" t="e">
        <f>#REF!*1.07</f>
        <v>#REF!</v>
      </c>
      <c r="M433" s="603" t="e">
        <f t="shared" si="52"/>
        <v>#REF!</v>
      </c>
      <c r="N433" s="603" t="e">
        <f t="shared" si="53"/>
        <v>#REF!</v>
      </c>
      <c r="O433" s="603" t="e">
        <f t="shared" si="54"/>
        <v>#REF!</v>
      </c>
      <c r="P433" s="603" t="e">
        <f t="shared" si="55"/>
        <v>#REF!</v>
      </c>
    </row>
    <row r="434" spans="1:16" ht="15" customHeight="1" x14ac:dyDescent="0.25">
      <c r="A434" s="549"/>
      <c r="B434" s="552"/>
      <c r="C434" s="755"/>
      <c r="D434" s="766"/>
      <c r="E434" s="760"/>
      <c r="F434" s="294" t="s">
        <v>708</v>
      </c>
      <c r="G434" s="620" t="s">
        <v>390</v>
      </c>
      <c r="H434" s="620"/>
      <c r="I434" s="620"/>
      <c r="J434" s="620"/>
      <c r="K434" s="585"/>
      <c r="L434" s="603" t="e">
        <f>#REF!*1.07</f>
        <v>#REF!</v>
      </c>
      <c r="M434" s="603" t="e">
        <f t="shared" si="52"/>
        <v>#REF!</v>
      </c>
      <c r="N434" s="603" t="e">
        <f t="shared" si="53"/>
        <v>#REF!</v>
      </c>
      <c r="O434" s="603" t="e">
        <f t="shared" si="54"/>
        <v>#REF!</v>
      </c>
      <c r="P434" s="603" t="e">
        <f t="shared" si="55"/>
        <v>#REF!</v>
      </c>
    </row>
    <row r="435" spans="1:16" ht="15" customHeight="1" x14ac:dyDescent="0.25">
      <c r="A435" s="549"/>
      <c r="B435" s="552"/>
      <c r="C435" s="755"/>
      <c r="D435" s="766"/>
      <c r="E435" s="760"/>
      <c r="F435" s="297" t="s">
        <v>377</v>
      </c>
      <c r="G435" s="620" t="s">
        <v>387</v>
      </c>
      <c r="H435" s="620"/>
      <c r="I435" s="620"/>
      <c r="J435" s="620"/>
      <c r="K435" s="585"/>
      <c r="L435" s="603" t="e">
        <f>#REF!*1.07</f>
        <v>#REF!</v>
      </c>
      <c r="M435" s="603" t="e">
        <f t="shared" si="52"/>
        <v>#REF!</v>
      </c>
      <c r="N435" s="603" t="e">
        <f t="shared" si="53"/>
        <v>#REF!</v>
      </c>
      <c r="O435" s="603" t="e">
        <f t="shared" si="54"/>
        <v>#REF!</v>
      </c>
      <c r="P435" s="603" t="e">
        <f t="shared" si="55"/>
        <v>#REF!</v>
      </c>
    </row>
    <row r="436" spans="1:16" ht="15" customHeight="1" x14ac:dyDescent="0.25">
      <c r="A436" s="549"/>
      <c r="B436" s="552"/>
      <c r="C436" s="755"/>
      <c r="D436" s="766"/>
      <c r="E436" s="760"/>
      <c r="F436" s="297" t="s">
        <v>562</v>
      </c>
      <c r="G436" s="620" t="s">
        <v>1024</v>
      </c>
      <c r="H436" s="620"/>
      <c r="I436" s="620"/>
      <c r="J436" s="620"/>
      <c r="K436" s="585"/>
      <c r="L436" s="603" t="e">
        <f>#REF!*1.07</f>
        <v>#REF!</v>
      </c>
      <c r="M436" s="603" t="e">
        <f t="shared" si="52"/>
        <v>#REF!</v>
      </c>
      <c r="N436" s="603" t="e">
        <f t="shared" si="53"/>
        <v>#REF!</v>
      </c>
      <c r="O436" s="603" t="e">
        <f t="shared" si="54"/>
        <v>#REF!</v>
      </c>
      <c r="P436" s="603" t="e">
        <f t="shared" si="55"/>
        <v>#REF!</v>
      </c>
    </row>
    <row r="437" spans="1:16" ht="15" customHeight="1" x14ac:dyDescent="0.25">
      <c r="A437" s="549"/>
      <c r="B437" s="552"/>
      <c r="C437" s="755"/>
      <c r="D437" s="766"/>
      <c r="E437" s="760"/>
      <c r="F437" s="297" t="s">
        <v>570</v>
      </c>
      <c r="G437" s="620" t="s">
        <v>613</v>
      </c>
      <c r="H437" s="620"/>
      <c r="I437" s="620"/>
      <c r="J437" s="620"/>
      <c r="K437" s="585"/>
      <c r="L437" s="603" t="e">
        <f>#REF!*1.07</f>
        <v>#REF!</v>
      </c>
      <c r="M437" s="603" t="e">
        <f t="shared" si="52"/>
        <v>#REF!</v>
      </c>
      <c r="N437" s="603" t="e">
        <f t="shared" si="53"/>
        <v>#REF!</v>
      </c>
      <c r="O437" s="603" t="e">
        <f t="shared" si="54"/>
        <v>#REF!</v>
      </c>
      <c r="P437" s="603" t="e">
        <f t="shared" si="55"/>
        <v>#REF!</v>
      </c>
    </row>
    <row r="438" spans="1:16" ht="15" customHeight="1" x14ac:dyDescent="0.25">
      <c r="A438" s="549"/>
      <c r="B438" s="552"/>
      <c r="C438" s="755"/>
      <c r="D438" s="766"/>
      <c r="E438" s="760"/>
      <c r="F438" s="298" t="s">
        <v>84</v>
      </c>
      <c r="G438" s="762">
        <v>3.5</v>
      </c>
      <c r="H438" s="762"/>
      <c r="I438" s="762"/>
      <c r="J438" s="762"/>
      <c r="K438" s="585"/>
      <c r="L438" s="603" t="e">
        <f>#REF!*1.07</f>
        <v>#REF!</v>
      </c>
      <c r="M438" s="603" t="e">
        <f t="shared" si="52"/>
        <v>#REF!</v>
      </c>
      <c r="N438" s="603" t="e">
        <f t="shared" si="53"/>
        <v>#REF!</v>
      </c>
      <c r="O438" s="603" t="e">
        <f t="shared" si="54"/>
        <v>#REF!</v>
      </c>
      <c r="P438" s="603" t="e">
        <f t="shared" si="55"/>
        <v>#REF!</v>
      </c>
    </row>
    <row r="439" spans="1:16" ht="15" customHeight="1" x14ac:dyDescent="0.25">
      <c r="A439" s="549"/>
      <c r="B439" s="553"/>
      <c r="C439" s="755"/>
      <c r="D439" s="766"/>
      <c r="E439" s="760"/>
      <c r="F439" s="296" t="s">
        <v>1016</v>
      </c>
      <c r="G439" s="620">
        <v>5</v>
      </c>
      <c r="H439" s="620"/>
      <c r="I439" s="620"/>
      <c r="J439" s="620"/>
      <c r="K439" s="585"/>
      <c r="L439" s="603" t="e">
        <f>#REF!*1.07</f>
        <v>#REF!</v>
      </c>
      <c r="M439" s="603" t="e">
        <f t="shared" si="52"/>
        <v>#REF!</v>
      </c>
      <c r="N439" s="603" t="e">
        <f t="shared" si="53"/>
        <v>#REF!</v>
      </c>
      <c r="O439" s="603" t="e">
        <f t="shared" si="54"/>
        <v>#REF!</v>
      </c>
      <c r="P439" s="603" t="e">
        <f t="shared" si="55"/>
        <v>#REF!</v>
      </c>
    </row>
    <row r="440" spans="1:16" ht="15" customHeight="1" x14ac:dyDescent="0.25">
      <c r="A440" s="549">
        <v>5</v>
      </c>
      <c r="B440" s="551"/>
      <c r="C440" s="755" t="s">
        <v>1689</v>
      </c>
      <c r="D440" s="758"/>
      <c r="E440" s="760"/>
      <c r="F440" s="295" t="s">
        <v>81</v>
      </c>
      <c r="G440" s="620" t="s">
        <v>6</v>
      </c>
      <c r="H440" s="620"/>
      <c r="I440" s="620"/>
      <c r="J440" s="620"/>
      <c r="K440" s="501">
        <v>3</v>
      </c>
      <c r="L440" s="716">
        <f>22730*3+4000</f>
        <v>72190</v>
      </c>
      <c r="M440" s="716">
        <f t="shared" si="52"/>
        <v>86628</v>
      </c>
      <c r="N440" s="716">
        <f t="shared" si="53"/>
        <v>101066</v>
      </c>
      <c r="O440" s="716">
        <f t="shared" si="54"/>
        <v>129942</v>
      </c>
      <c r="P440" s="716">
        <f t="shared" si="55"/>
        <v>144380</v>
      </c>
    </row>
    <row r="441" spans="1:16" ht="15" customHeight="1" x14ac:dyDescent="0.25">
      <c r="A441" s="549"/>
      <c r="B441" s="552"/>
      <c r="C441" s="755"/>
      <c r="D441" s="766"/>
      <c r="E441" s="760"/>
      <c r="F441" s="295" t="s">
        <v>80</v>
      </c>
      <c r="G441" s="753">
        <v>180</v>
      </c>
      <c r="H441" s="753"/>
      <c r="I441" s="753"/>
      <c r="J441" s="753"/>
      <c r="K441" s="583"/>
      <c r="L441" s="602"/>
      <c r="M441" s="602"/>
      <c r="N441" s="602"/>
      <c r="O441" s="602"/>
      <c r="P441" s="602"/>
    </row>
    <row r="442" spans="1:16" ht="15" customHeight="1" x14ac:dyDescent="0.25">
      <c r="A442" s="549"/>
      <c r="B442" s="552"/>
      <c r="C442" s="755"/>
      <c r="D442" s="766"/>
      <c r="E442" s="760"/>
      <c r="F442" s="295" t="s">
        <v>8</v>
      </c>
      <c r="G442" s="422">
        <v>3000</v>
      </c>
      <c r="H442" s="423">
        <v>4000</v>
      </c>
      <c r="I442" s="424">
        <v>5000</v>
      </c>
      <c r="J442" s="425">
        <v>6000</v>
      </c>
      <c r="K442" s="583"/>
      <c r="L442" s="602"/>
      <c r="M442" s="602"/>
      <c r="N442" s="602"/>
      <c r="O442" s="602"/>
      <c r="P442" s="602"/>
    </row>
    <row r="443" spans="1:16" ht="15" customHeight="1" x14ac:dyDescent="0.25">
      <c r="A443" s="549"/>
      <c r="B443" s="552"/>
      <c r="C443" s="755"/>
      <c r="D443" s="766"/>
      <c r="E443" s="760"/>
      <c r="F443" s="295" t="s">
        <v>817</v>
      </c>
      <c r="G443" s="422">
        <f>G441*88</f>
        <v>15840</v>
      </c>
      <c r="H443" s="423">
        <f>G441*99</f>
        <v>17820</v>
      </c>
      <c r="I443" s="424">
        <f>G441*110</f>
        <v>19800</v>
      </c>
      <c r="J443" s="425">
        <f>G441*114</f>
        <v>20520</v>
      </c>
      <c r="K443" s="583"/>
      <c r="L443" s="602"/>
      <c r="M443" s="602"/>
      <c r="N443" s="602"/>
      <c r="O443" s="602"/>
      <c r="P443" s="602"/>
    </row>
    <row r="444" spans="1:16" ht="15" customHeight="1" x14ac:dyDescent="0.25">
      <c r="A444" s="549"/>
      <c r="B444" s="552"/>
      <c r="C444" s="755"/>
      <c r="D444" s="766"/>
      <c r="E444" s="760"/>
      <c r="F444" s="295" t="s">
        <v>1269</v>
      </c>
      <c r="G444" s="619">
        <v>0.98</v>
      </c>
      <c r="H444" s="619"/>
      <c r="I444" s="619"/>
      <c r="J444" s="619"/>
      <c r="K444" s="583"/>
      <c r="L444" s="602"/>
      <c r="M444" s="602"/>
      <c r="N444" s="602"/>
      <c r="O444" s="602"/>
      <c r="P444" s="602"/>
    </row>
    <row r="445" spans="1:16" ht="15" customHeight="1" x14ac:dyDescent="0.25">
      <c r="A445" s="549"/>
      <c r="B445" s="552"/>
      <c r="C445" s="755"/>
      <c r="D445" s="766"/>
      <c r="E445" s="760"/>
      <c r="F445" s="294" t="s">
        <v>699</v>
      </c>
      <c r="G445" s="620" t="s">
        <v>700</v>
      </c>
      <c r="H445" s="620"/>
      <c r="I445" s="620"/>
      <c r="J445" s="620"/>
      <c r="K445" s="583"/>
      <c r="L445" s="602"/>
      <c r="M445" s="602"/>
      <c r="N445" s="602"/>
      <c r="O445" s="602"/>
      <c r="P445" s="602"/>
    </row>
    <row r="446" spans="1:16" ht="15" customHeight="1" x14ac:dyDescent="0.25">
      <c r="A446" s="549"/>
      <c r="B446" s="552"/>
      <c r="C446" s="755"/>
      <c r="D446" s="766"/>
      <c r="E446" s="760"/>
      <c r="F446" s="294" t="s">
        <v>1181</v>
      </c>
      <c r="G446" s="462" t="s">
        <v>1179</v>
      </c>
      <c r="H446" s="463"/>
      <c r="I446" s="463"/>
      <c r="J446" s="464"/>
      <c r="K446" s="583"/>
      <c r="L446" s="602"/>
      <c r="M446" s="602"/>
      <c r="N446" s="602"/>
      <c r="O446" s="602"/>
      <c r="P446" s="602"/>
    </row>
    <row r="447" spans="1:16" ht="15" customHeight="1" x14ac:dyDescent="0.25">
      <c r="A447" s="549"/>
      <c r="B447" s="552"/>
      <c r="C447" s="755"/>
      <c r="D447" s="766"/>
      <c r="E447" s="760"/>
      <c r="F447" s="295" t="s">
        <v>83</v>
      </c>
      <c r="G447" s="620">
        <v>65</v>
      </c>
      <c r="H447" s="620"/>
      <c r="I447" s="620"/>
      <c r="J447" s="620"/>
      <c r="K447" s="583"/>
      <c r="L447" s="602"/>
      <c r="M447" s="602"/>
      <c r="N447" s="602"/>
      <c r="O447" s="602"/>
      <c r="P447" s="602"/>
    </row>
    <row r="448" spans="1:16" ht="15" customHeight="1" x14ac:dyDescent="0.25">
      <c r="A448" s="549"/>
      <c r="B448" s="552"/>
      <c r="C448" s="755"/>
      <c r="D448" s="766"/>
      <c r="E448" s="760"/>
      <c r="F448" s="295" t="s">
        <v>396</v>
      </c>
      <c r="G448" s="620" t="s">
        <v>1184</v>
      </c>
      <c r="H448" s="620"/>
      <c r="I448" s="620"/>
      <c r="J448" s="620"/>
      <c r="K448" s="583"/>
      <c r="L448" s="602"/>
      <c r="M448" s="602"/>
      <c r="N448" s="602"/>
      <c r="O448" s="602"/>
      <c r="P448" s="602"/>
    </row>
    <row r="449" spans="1:16" ht="15" customHeight="1" x14ac:dyDescent="0.25">
      <c r="A449" s="549"/>
      <c r="B449" s="552"/>
      <c r="C449" s="755"/>
      <c r="D449" s="766"/>
      <c r="E449" s="760"/>
      <c r="F449" s="295" t="s">
        <v>1028</v>
      </c>
      <c r="G449" s="620" t="s">
        <v>912</v>
      </c>
      <c r="H449" s="620"/>
      <c r="I449" s="620"/>
      <c r="J449" s="620"/>
      <c r="K449" s="583"/>
      <c r="L449" s="602"/>
      <c r="M449" s="602"/>
      <c r="N449" s="602"/>
      <c r="O449" s="602"/>
      <c r="P449" s="602"/>
    </row>
    <row r="450" spans="1:16" ht="15" customHeight="1" x14ac:dyDescent="0.25">
      <c r="A450" s="549"/>
      <c r="B450" s="552"/>
      <c r="C450" s="755"/>
      <c r="D450" s="766"/>
      <c r="E450" s="760"/>
      <c r="F450" s="295" t="s">
        <v>1038</v>
      </c>
      <c r="G450" s="620" t="s">
        <v>1673</v>
      </c>
      <c r="H450" s="620"/>
      <c r="I450" s="620"/>
      <c r="J450" s="620"/>
      <c r="K450" s="583"/>
      <c r="L450" s="602"/>
      <c r="M450" s="602"/>
      <c r="N450" s="602"/>
      <c r="O450" s="602"/>
      <c r="P450" s="602"/>
    </row>
    <row r="451" spans="1:16" ht="15" customHeight="1" x14ac:dyDescent="0.25">
      <c r="A451" s="549"/>
      <c r="B451" s="552"/>
      <c r="C451" s="755"/>
      <c r="D451" s="766"/>
      <c r="E451" s="760"/>
      <c r="F451" s="297" t="s">
        <v>379</v>
      </c>
      <c r="G451" s="620" t="s">
        <v>399</v>
      </c>
      <c r="H451" s="620"/>
      <c r="I451" s="620"/>
      <c r="J451" s="620"/>
      <c r="K451" s="583"/>
      <c r="L451" s="602"/>
      <c r="M451" s="602"/>
      <c r="N451" s="602"/>
      <c r="O451" s="602"/>
      <c r="P451" s="602"/>
    </row>
    <row r="452" spans="1:16" ht="15" customHeight="1" x14ac:dyDescent="0.25">
      <c r="A452" s="549"/>
      <c r="B452" s="552"/>
      <c r="C452" s="755"/>
      <c r="D452" s="766"/>
      <c r="E452" s="760"/>
      <c r="F452" s="294" t="s">
        <v>701</v>
      </c>
      <c r="G452" s="620">
        <v>100000</v>
      </c>
      <c r="H452" s="620"/>
      <c r="I452" s="620"/>
      <c r="J452" s="620"/>
      <c r="K452" s="583"/>
      <c r="L452" s="602"/>
      <c r="M452" s="602"/>
      <c r="N452" s="602"/>
      <c r="O452" s="602"/>
      <c r="P452" s="602"/>
    </row>
    <row r="453" spans="1:16" ht="15" customHeight="1" x14ac:dyDescent="0.25">
      <c r="A453" s="549"/>
      <c r="B453" s="552"/>
      <c r="C453" s="755"/>
      <c r="D453" s="766"/>
      <c r="E453" s="760"/>
      <c r="F453" s="297" t="s">
        <v>257</v>
      </c>
      <c r="G453" s="620" t="s">
        <v>1508</v>
      </c>
      <c r="H453" s="620"/>
      <c r="I453" s="620"/>
      <c r="J453" s="620"/>
      <c r="K453" s="583"/>
      <c r="L453" s="602"/>
      <c r="M453" s="602"/>
      <c r="N453" s="602"/>
      <c r="O453" s="602"/>
      <c r="P453" s="602"/>
    </row>
    <row r="454" spans="1:16" ht="15" customHeight="1" x14ac:dyDescent="0.25">
      <c r="A454" s="549"/>
      <c r="B454" s="552"/>
      <c r="C454" s="755"/>
      <c r="D454" s="766"/>
      <c r="E454" s="760"/>
      <c r="F454" s="297" t="s">
        <v>410</v>
      </c>
      <c r="G454" s="620" t="s">
        <v>411</v>
      </c>
      <c r="H454" s="620"/>
      <c r="I454" s="620"/>
      <c r="J454" s="620"/>
      <c r="K454" s="583"/>
      <c r="L454" s="602"/>
      <c r="M454" s="602"/>
      <c r="N454" s="602"/>
      <c r="O454" s="602"/>
      <c r="P454" s="602"/>
    </row>
    <row r="455" spans="1:16" ht="15" customHeight="1" x14ac:dyDescent="0.25">
      <c r="A455" s="549"/>
      <c r="B455" s="552"/>
      <c r="C455" s="755"/>
      <c r="D455" s="766"/>
      <c r="E455" s="760"/>
      <c r="F455" s="297" t="s">
        <v>412</v>
      </c>
      <c r="G455" s="620" t="s">
        <v>400</v>
      </c>
      <c r="H455" s="620"/>
      <c r="I455" s="620"/>
      <c r="J455" s="620"/>
      <c r="K455" s="583"/>
      <c r="L455" s="602"/>
      <c r="M455" s="602"/>
      <c r="N455" s="602"/>
      <c r="O455" s="602"/>
      <c r="P455" s="602"/>
    </row>
    <row r="456" spans="1:16" ht="15" customHeight="1" x14ac:dyDescent="0.25">
      <c r="A456" s="549"/>
      <c r="B456" s="552"/>
      <c r="C456" s="755"/>
      <c r="D456" s="766"/>
      <c r="E456" s="760"/>
      <c r="F456" s="297" t="s">
        <v>381</v>
      </c>
      <c r="G456" s="620" t="s">
        <v>1296</v>
      </c>
      <c r="H456" s="620"/>
      <c r="I456" s="620"/>
      <c r="J456" s="620"/>
      <c r="K456" s="584">
        <v>5</v>
      </c>
      <c r="L456" s="533">
        <f>L440*1.07</f>
        <v>77243.3</v>
      </c>
      <c r="M456" s="533">
        <f t="shared" ref="M456:M470" si="56">P456-P456*40%</f>
        <v>92691.959999999992</v>
      </c>
      <c r="N456" s="533">
        <f t="shared" ref="N456:N470" si="57">P456-P456*30%</f>
        <v>108140.62</v>
      </c>
      <c r="O456" s="533">
        <f t="shared" ref="O456:O470" si="58">P456-P456*10%</f>
        <v>139037.94</v>
      </c>
      <c r="P456" s="533">
        <f t="shared" ref="P456:P470" si="59">L456*2</f>
        <v>154486.6</v>
      </c>
    </row>
    <row r="457" spans="1:16" ht="15" customHeight="1" x14ac:dyDescent="0.25">
      <c r="A457" s="549"/>
      <c r="B457" s="552"/>
      <c r="C457" s="755"/>
      <c r="D457" s="766"/>
      <c r="E457" s="760"/>
      <c r="F457" s="297" t="s">
        <v>402</v>
      </c>
      <c r="G457" s="620" t="s">
        <v>1297</v>
      </c>
      <c r="H457" s="620"/>
      <c r="I457" s="620"/>
      <c r="J457" s="620"/>
      <c r="K457" s="585"/>
      <c r="L457" s="603" t="e">
        <f>#REF!*1.07</f>
        <v>#REF!</v>
      </c>
      <c r="M457" s="603" t="e">
        <f t="shared" si="56"/>
        <v>#REF!</v>
      </c>
      <c r="N457" s="603" t="e">
        <f t="shared" si="57"/>
        <v>#REF!</v>
      </c>
      <c r="O457" s="603" t="e">
        <f t="shared" si="58"/>
        <v>#REF!</v>
      </c>
      <c r="P457" s="603" t="e">
        <f t="shared" si="59"/>
        <v>#REF!</v>
      </c>
    </row>
    <row r="458" spans="1:16" ht="15" customHeight="1" x14ac:dyDescent="0.25">
      <c r="A458" s="549"/>
      <c r="B458" s="552"/>
      <c r="C458" s="755"/>
      <c r="D458" s="766"/>
      <c r="E458" s="760"/>
      <c r="F458" s="297" t="s">
        <v>403</v>
      </c>
      <c r="G458" s="620" t="s">
        <v>404</v>
      </c>
      <c r="H458" s="620"/>
      <c r="I458" s="620"/>
      <c r="J458" s="620"/>
      <c r="K458" s="585"/>
      <c r="L458" s="603" t="e">
        <f>#REF!*1.07</f>
        <v>#REF!</v>
      </c>
      <c r="M458" s="603" t="e">
        <f t="shared" si="56"/>
        <v>#REF!</v>
      </c>
      <c r="N458" s="603" t="e">
        <f t="shared" si="57"/>
        <v>#REF!</v>
      </c>
      <c r="O458" s="603" t="e">
        <f t="shared" si="58"/>
        <v>#REF!</v>
      </c>
      <c r="P458" s="603" t="e">
        <f t="shared" si="59"/>
        <v>#REF!</v>
      </c>
    </row>
    <row r="459" spans="1:16" ht="15" customHeight="1" x14ac:dyDescent="0.25">
      <c r="A459" s="549"/>
      <c r="B459" s="552"/>
      <c r="C459" s="755"/>
      <c r="D459" s="766"/>
      <c r="E459" s="760"/>
      <c r="F459" s="295" t="s">
        <v>358</v>
      </c>
      <c r="G459" s="620" t="s">
        <v>359</v>
      </c>
      <c r="H459" s="620"/>
      <c r="I459" s="620"/>
      <c r="J459" s="620"/>
      <c r="K459" s="585"/>
      <c r="L459" s="603" t="e">
        <f>#REF!*1.07</f>
        <v>#REF!</v>
      </c>
      <c r="M459" s="603" t="e">
        <f t="shared" si="56"/>
        <v>#REF!</v>
      </c>
      <c r="N459" s="603" t="e">
        <f t="shared" si="57"/>
        <v>#REF!</v>
      </c>
      <c r="O459" s="603" t="e">
        <f t="shared" si="58"/>
        <v>#REF!</v>
      </c>
      <c r="P459" s="603" t="e">
        <f t="shared" si="59"/>
        <v>#REF!</v>
      </c>
    </row>
    <row r="460" spans="1:16" ht="15" customHeight="1" x14ac:dyDescent="0.25">
      <c r="A460" s="549"/>
      <c r="B460" s="552"/>
      <c r="C460" s="755"/>
      <c r="D460" s="766"/>
      <c r="E460" s="760"/>
      <c r="F460" s="297" t="s">
        <v>389</v>
      </c>
      <c r="G460" s="620" t="s">
        <v>390</v>
      </c>
      <c r="H460" s="620"/>
      <c r="I460" s="620"/>
      <c r="J460" s="620"/>
      <c r="K460" s="585"/>
      <c r="L460" s="603" t="e">
        <f>#REF!*1.07</f>
        <v>#REF!</v>
      </c>
      <c r="M460" s="603" t="e">
        <f t="shared" si="56"/>
        <v>#REF!</v>
      </c>
      <c r="N460" s="603" t="e">
        <f t="shared" si="57"/>
        <v>#REF!</v>
      </c>
      <c r="O460" s="603" t="e">
        <f t="shared" si="58"/>
        <v>#REF!</v>
      </c>
      <c r="P460" s="603" t="e">
        <f t="shared" si="59"/>
        <v>#REF!</v>
      </c>
    </row>
    <row r="461" spans="1:16" ht="15" customHeight="1" x14ac:dyDescent="0.25">
      <c r="A461" s="549"/>
      <c r="B461" s="552"/>
      <c r="C461" s="755"/>
      <c r="D461" s="766"/>
      <c r="E461" s="760"/>
      <c r="F461" s="294" t="s">
        <v>704</v>
      </c>
      <c r="G461" s="620" t="s">
        <v>705</v>
      </c>
      <c r="H461" s="620"/>
      <c r="I461" s="620"/>
      <c r="J461" s="620"/>
      <c r="K461" s="585"/>
      <c r="L461" s="603" t="e">
        <f>#REF!*1.07</f>
        <v>#REF!</v>
      </c>
      <c r="M461" s="603" t="e">
        <f t="shared" si="56"/>
        <v>#REF!</v>
      </c>
      <c r="N461" s="603" t="e">
        <f t="shared" si="57"/>
        <v>#REF!</v>
      </c>
      <c r="O461" s="603" t="e">
        <f t="shared" si="58"/>
        <v>#REF!</v>
      </c>
      <c r="P461" s="603" t="e">
        <f t="shared" si="59"/>
        <v>#REF!</v>
      </c>
    </row>
    <row r="462" spans="1:16" ht="15" customHeight="1" x14ac:dyDescent="0.25">
      <c r="A462" s="549"/>
      <c r="B462" s="552"/>
      <c r="C462" s="755"/>
      <c r="D462" s="766"/>
      <c r="E462" s="760"/>
      <c r="F462" s="294" t="s">
        <v>706</v>
      </c>
      <c r="G462" s="620" t="s">
        <v>390</v>
      </c>
      <c r="H462" s="620"/>
      <c r="I462" s="620"/>
      <c r="J462" s="620"/>
      <c r="K462" s="585"/>
      <c r="L462" s="603" t="e">
        <f>#REF!*1.07</f>
        <v>#REF!</v>
      </c>
      <c r="M462" s="603" t="e">
        <f t="shared" si="56"/>
        <v>#REF!</v>
      </c>
      <c r="N462" s="603" t="e">
        <f t="shared" si="57"/>
        <v>#REF!</v>
      </c>
      <c r="O462" s="603" t="e">
        <f t="shared" si="58"/>
        <v>#REF!</v>
      </c>
      <c r="P462" s="603" t="e">
        <f t="shared" si="59"/>
        <v>#REF!</v>
      </c>
    </row>
    <row r="463" spans="1:16" ht="15" customHeight="1" x14ac:dyDescent="0.25">
      <c r="A463" s="549"/>
      <c r="B463" s="552"/>
      <c r="C463" s="755"/>
      <c r="D463" s="766"/>
      <c r="E463" s="760"/>
      <c r="F463" s="294" t="s">
        <v>1271</v>
      </c>
      <c r="G463" s="620" t="s">
        <v>390</v>
      </c>
      <c r="H463" s="620"/>
      <c r="I463" s="620"/>
      <c r="J463" s="620"/>
      <c r="K463" s="585"/>
      <c r="L463" s="603" t="e">
        <f>#REF!*1.07</f>
        <v>#REF!</v>
      </c>
      <c r="M463" s="603" t="e">
        <f t="shared" si="56"/>
        <v>#REF!</v>
      </c>
      <c r="N463" s="603" t="e">
        <f t="shared" si="57"/>
        <v>#REF!</v>
      </c>
      <c r="O463" s="603" t="e">
        <f t="shared" si="58"/>
        <v>#REF!</v>
      </c>
      <c r="P463" s="603" t="e">
        <f t="shared" si="59"/>
        <v>#REF!</v>
      </c>
    </row>
    <row r="464" spans="1:16" ht="15" customHeight="1" x14ac:dyDescent="0.25">
      <c r="A464" s="549"/>
      <c r="B464" s="552"/>
      <c r="C464" s="755"/>
      <c r="D464" s="766"/>
      <c r="E464" s="760"/>
      <c r="F464" s="294" t="s">
        <v>707</v>
      </c>
      <c r="G464" s="620" t="s">
        <v>911</v>
      </c>
      <c r="H464" s="620"/>
      <c r="I464" s="620"/>
      <c r="J464" s="620"/>
      <c r="K464" s="585"/>
      <c r="L464" s="603" t="e">
        <f>#REF!*1.07</f>
        <v>#REF!</v>
      </c>
      <c r="M464" s="603" t="e">
        <f t="shared" si="56"/>
        <v>#REF!</v>
      </c>
      <c r="N464" s="603" t="e">
        <f t="shared" si="57"/>
        <v>#REF!</v>
      </c>
      <c r="O464" s="603" t="e">
        <f t="shared" si="58"/>
        <v>#REF!</v>
      </c>
      <c r="P464" s="603" t="e">
        <f t="shared" si="59"/>
        <v>#REF!</v>
      </c>
    </row>
    <row r="465" spans="1:16" ht="15" customHeight="1" x14ac:dyDescent="0.25">
      <c r="A465" s="549"/>
      <c r="B465" s="552"/>
      <c r="C465" s="755"/>
      <c r="D465" s="766"/>
      <c r="E465" s="760"/>
      <c r="F465" s="294" t="s">
        <v>708</v>
      </c>
      <c r="G465" s="620" t="s">
        <v>390</v>
      </c>
      <c r="H465" s="620"/>
      <c r="I465" s="620"/>
      <c r="J465" s="620"/>
      <c r="K465" s="585"/>
      <c r="L465" s="603" t="e">
        <f>#REF!*1.07</f>
        <v>#REF!</v>
      </c>
      <c r="M465" s="603" t="e">
        <f t="shared" si="56"/>
        <v>#REF!</v>
      </c>
      <c r="N465" s="603" t="e">
        <f t="shared" si="57"/>
        <v>#REF!</v>
      </c>
      <c r="O465" s="603" t="e">
        <f t="shared" si="58"/>
        <v>#REF!</v>
      </c>
      <c r="P465" s="603" t="e">
        <f t="shared" si="59"/>
        <v>#REF!</v>
      </c>
    </row>
    <row r="466" spans="1:16" ht="15" customHeight="1" x14ac:dyDescent="0.25">
      <c r="A466" s="549"/>
      <c r="B466" s="552"/>
      <c r="C466" s="755"/>
      <c r="D466" s="766"/>
      <c r="E466" s="760"/>
      <c r="F466" s="297" t="s">
        <v>377</v>
      </c>
      <c r="G466" s="620" t="s">
        <v>387</v>
      </c>
      <c r="H466" s="620"/>
      <c r="I466" s="620"/>
      <c r="J466" s="620"/>
      <c r="K466" s="585"/>
      <c r="L466" s="603" t="e">
        <f>#REF!*1.07</f>
        <v>#REF!</v>
      </c>
      <c r="M466" s="603" t="e">
        <f t="shared" si="56"/>
        <v>#REF!</v>
      </c>
      <c r="N466" s="603" t="e">
        <f t="shared" si="57"/>
        <v>#REF!</v>
      </c>
      <c r="O466" s="603" t="e">
        <f t="shared" si="58"/>
        <v>#REF!</v>
      </c>
      <c r="P466" s="603" t="e">
        <f t="shared" si="59"/>
        <v>#REF!</v>
      </c>
    </row>
    <row r="467" spans="1:16" ht="15" customHeight="1" x14ac:dyDescent="0.25">
      <c r="A467" s="549"/>
      <c r="B467" s="552"/>
      <c r="C467" s="755"/>
      <c r="D467" s="766"/>
      <c r="E467" s="760"/>
      <c r="F467" s="297" t="s">
        <v>562</v>
      </c>
      <c r="G467" s="620" t="s">
        <v>1024</v>
      </c>
      <c r="H467" s="620"/>
      <c r="I467" s="620"/>
      <c r="J467" s="620"/>
      <c r="K467" s="585"/>
      <c r="L467" s="603" t="e">
        <f>#REF!*1.07</f>
        <v>#REF!</v>
      </c>
      <c r="M467" s="603" t="e">
        <f t="shared" si="56"/>
        <v>#REF!</v>
      </c>
      <c r="N467" s="603" t="e">
        <f t="shared" si="57"/>
        <v>#REF!</v>
      </c>
      <c r="O467" s="603" t="e">
        <f t="shared" si="58"/>
        <v>#REF!</v>
      </c>
      <c r="P467" s="603" t="e">
        <f t="shared" si="59"/>
        <v>#REF!</v>
      </c>
    </row>
    <row r="468" spans="1:16" ht="15" customHeight="1" x14ac:dyDescent="0.25">
      <c r="A468" s="549"/>
      <c r="B468" s="552"/>
      <c r="C468" s="755"/>
      <c r="D468" s="766"/>
      <c r="E468" s="760"/>
      <c r="F468" s="297" t="s">
        <v>570</v>
      </c>
      <c r="G468" s="620" t="s">
        <v>613</v>
      </c>
      <c r="H468" s="620"/>
      <c r="I468" s="620"/>
      <c r="J468" s="620"/>
      <c r="K468" s="585"/>
      <c r="L468" s="603" t="e">
        <f>#REF!*1.07</f>
        <v>#REF!</v>
      </c>
      <c r="M468" s="603" t="e">
        <f t="shared" si="56"/>
        <v>#REF!</v>
      </c>
      <c r="N468" s="603" t="e">
        <f t="shared" si="57"/>
        <v>#REF!</v>
      </c>
      <c r="O468" s="603" t="e">
        <f t="shared" si="58"/>
        <v>#REF!</v>
      </c>
      <c r="P468" s="603" t="e">
        <f t="shared" si="59"/>
        <v>#REF!</v>
      </c>
    </row>
    <row r="469" spans="1:16" ht="15" customHeight="1" x14ac:dyDescent="0.25">
      <c r="A469" s="549"/>
      <c r="B469" s="552"/>
      <c r="C469" s="755"/>
      <c r="D469" s="766"/>
      <c r="E469" s="760"/>
      <c r="F469" s="298" t="s">
        <v>84</v>
      </c>
      <c r="G469" s="762">
        <v>3.5</v>
      </c>
      <c r="H469" s="762"/>
      <c r="I469" s="762"/>
      <c r="J469" s="762"/>
      <c r="K469" s="585"/>
      <c r="L469" s="603" t="e">
        <f>#REF!*1.07</f>
        <v>#REF!</v>
      </c>
      <c r="M469" s="603" t="e">
        <f t="shared" si="56"/>
        <v>#REF!</v>
      </c>
      <c r="N469" s="603" t="e">
        <f t="shared" si="57"/>
        <v>#REF!</v>
      </c>
      <c r="O469" s="603" t="e">
        <f t="shared" si="58"/>
        <v>#REF!</v>
      </c>
      <c r="P469" s="603" t="e">
        <f t="shared" si="59"/>
        <v>#REF!</v>
      </c>
    </row>
    <row r="470" spans="1:16" ht="15" customHeight="1" x14ac:dyDescent="0.25">
      <c r="A470" s="551"/>
      <c r="B470" s="552"/>
      <c r="C470" s="763"/>
      <c r="D470" s="766"/>
      <c r="E470" s="764"/>
      <c r="F470" s="418" t="s">
        <v>1016</v>
      </c>
      <c r="G470" s="765">
        <v>5</v>
      </c>
      <c r="H470" s="765"/>
      <c r="I470" s="765"/>
      <c r="J470" s="765"/>
      <c r="K470" s="720"/>
      <c r="L470" s="721" t="e">
        <f>#REF!*1.07</f>
        <v>#REF!</v>
      </c>
      <c r="M470" s="721" t="e">
        <f t="shared" si="56"/>
        <v>#REF!</v>
      </c>
      <c r="N470" s="721" t="e">
        <f t="shared" si="57"/>
        <v>#REF!</v>
      </c>
      <c r="O470" s="721" t="e">
        <f t="shared" si="58"/>
        <v>#REF!</v>
      </c>
      <c r="P470" s="721" t="e">
        <f t="shared" si="59"/>
        <v>#REF!</v>
      </c>
    </row>
    <row r="471" spans="1:16" ht="27.75" customHeight="1" x14ac:dyDescent="0.25">
      <c r="A471" s="519" t="s">
        <v>1690</v>
      </c>
      <c r="B471" s="519"/>
      <c r="C471" s="519"/>
      <c r="D471" s="519"/>
      <c r="E471" s="519"/>
      <c r="F471" s="519"/>
      <c r="G471" s="519"/>
      <c r="H471" s="519"/>
      <c r="I471" s="519"/>
      <c r="J471" s="519"/>
      <c r="K471" s="519"/>
      <c r="L471" s="519"/>
      <c r="M471" s="519"/>
      <c r="N471" s="519"/>
      <c r="O471" s="519"/>
      <c r="P471" s="519"/>
    </row>
    <row r="472" spans="1:16" ht="15" customHeight="1" x14ac:dyDescent="0.25">
      <c r="A472" s="553">
        <v>1</v>
      </c>
      <c r="B472" s="552"/>
      <c r="C472" s="754" t="s">
        <v>1691</v>
      </c>
      <c r="D472" s="758"/>
      <c r="E472" s="759"/>
      <c r="F472" s="421" t="s">
        <v>81</v>
      </c>
      <c r="G472" s="761" t="s">
        <v>6</v>
      </c>
      <c r="H472" s="761"/>
      <c r="I472" s="761"/>
      <c r="J472" s="761"/>
      <c r="K472" s="713">
        <v>3</v>
      </c>
      <c r="L472" s="439">
        <f>21830*4+5000</f>
        <v>92320</v>
      </c>
      <c r="M472" s="439">
        <f>P472-P472*40%</f>
        <v>110784</v>
      </c>
      <c r="N472" s="439">
        <f>P472-P472*30%</f>
        <v>129248</v>
      </c>
      <c r="O472" s="439">
        <f>P472-P472*10%</f>
        <v>166176</v>
      </c>
      <c r="P472" s="439">
        <f>L472*2</f>
        <v>184640</v>
      </c>
    </row>
    <row r="473" spans="1:16" ht="15" customHeight="1" x14ac:dyDescent="0.25">
      <c r="A473" s="549"/>
      <c r="B473" s="552"/>
      <c r="C473" s="755"/>
      <c r="D473" s="766"/>
      <c r="E473" s="760"/>
      <c r="F473" s="295" t="s">
        <v>80</v>
      </c>
      <c r="G473" s="753">
        <v>80</v>
      </c>
      <c r="H473" s="753"/>
      <c r="I473" s="753"/>
      <c r="J473" s="753"/>
      <c r="K473" s="583"/>
      <c r="L473" s="602"/>
      <c r="M473" s="602"/>
      <c r="N473" s="602"/>
      <c r="O473" s="602"/>
      <c r="P473" s="602"/>
    </row>
    <row r="474" spans="1:16" ht="15" customHeight="1" x14ac:dyDescent="0.25">
      <c r="A474" s="549"/>
      <c r="B474" s="552"/>
      <c r="C474" s="755"/>
      <c r="D474" s="766"/>
      <c r="E474" s="760"/>
      <c r="F474" s="295" t="s">
        <v>8</v>
      </c>
      <c r="G474" s="422">
        <v>3000</v>
      </c>
      <c r="H474" s="423">
        <v>4000</v>
      </c>
      <c r="I474" s="424">
        <v>5000</v>
      </c>
      <c r="J474" s="425">
        <v>6000</v>
      </c>
      <c r="K474" s="583"/>
      <c r="L474" s="602"/>
      <c r="M474" s="602"/>
      <c r="N474" s="602"/>
      <c r="O474" s="602"/>
      <c r="P474" s="602"/>
    </row>
    <row r="475" spans="1:16" ht="15" customHeight="1" x14ac:dyDescent="0.25">
      <c r="A475" s="549"/>
      <c r="B475" s="552"/>
      <c r="C475" s="755"/>
      <c r="D475" s="766"/>
      <c r="E475" s="760"/>
      <c r="F475" s="295" t="s">
        <v>817</v>
      </c>
      <c r="G475" s="422">
        <f>G473*88</f>
        <v>7040</v>
      </c>
      <c r="H475" s="423">
        <f>G473*99</f>
        <v>7920</v>
      </c>
      <c r="I475" s="424">
        <f>G473*110</f>
        <v>8800</v>
      </c>
      <c r="J475" s="425">
        <f>G473*114</f>
        <v>9120</v>
      </c>
      <c r="K475" s="583"/>
      <c r="L475" s="602"/>
      <c r="M475" s="602"/>
      <c r="N475" s="602"/>
      <c r="O475" s="602"/>
      <c r="P475" s="602"/>
    </row>
    <row r="476" spans="1:16" ht="15" customHeight="1" x14ac:dyDescent="0.25">
      <c r="A476" s="549"/>
      <c r="B476" s="552"/>
      <c r="C476" s="755"/>
      <c r="D476" s="766"/>
      <c r="E476" s="760"/>
      <c r="F476" s="295" t="s">
        <v>1269</v>
      </c>
      <c r="G476" s="619">
        <v>0.98</v>
      </c>
      <c r="H476" s="619"/>
      <c r="I476" s="619"/>
      <c r="J476" s="619"/>
      <c r="K476" s="583"/>
      <c r="L476" s="602"/>
      <c r="M476" s="602"/>
      <c r="N476" s="602"/>
      <c r="O476" s="602"/>
      <c r="P476" s="602"/>
    </row>
    <row r="477" spans="1:16" ht="15" customHeight="1" x14ac:dyDescent="0.25">
      <c r="A477" s="549"/>
      <c r="B477" s="552"/>
      <c r="C477" s="755"/>
      <c r="D477" s="766"/>
      <c r="E477" s="760"/>
      <c r="F477" s="294" t="s">
        <v>699</v>
      </c>
      <c r="G477" s="620" t="s">
        <v>700</v>
      </c>
      <c r="H477" s="620"/>
      <c r="I477" s="620"/>
      <c r="J477" s="620"/>
      <c r="K477" s="583"/>
      <c r="L477" s="602"/>
      <c r="M477" s="602"/>
      <c r="N477" s="602"/>
      <c r="O477" s="602"/>
      <c r="P477" s="602"/>
    </row>
    <row r="478" spans="1:16" ht="15" customHeight="1" x14ac:dyDescent="0.25">
      <c r="A478" s="549"/>
      <c r="B478" s="552"/>
      <c r="C478" s="755"/>
      <c r="D478" s="766"/>
      <c r="E478" s="760"/>
      <c r="F478" s="294" t="s">
        <v>1181</v>
      </c>
      <c r="G478" s="462" t="s">
        <v>1179</v>
      </c>
      <c r="H478" s="463"/>
      <c r="I478" s="463"/>
      <c r="J478" s="464"/>
      <c r="K478" s="583"/>
      <c r="L478" s="602"/>
      <c r="M478" s="602"/>
      <c r="N478" s="602"/>
      <c r="O478" s="602"/>
      <c r="P478" s="602"/>
    </row>
    <row r="479" spans="1:16" ht="15" customHeight="1" x14ac:dyDescent="0.25">
      <c r="A479" s="549"/>
      <c r="B479" s="552"/>
      <c r="C479" s="755"/>
      <c r="D479" s="766"/>
      <c r="E479" s="760"/>
      <c r="F479" s="295" t="s">
        <v>83</v>
      </c>
      <c r="G479" s="620">
        <v>65</v>
      </c>
      <c r="H479" s="620"/>
      <c r="I479" s="620"/>
      <c r="J479" s="620"/>
      <c r="K479" s="583"/>
      <c r="L479" s="602"/>
      <c r="M479" s="602"/>
      <c r="N479" s="602"/>
      <c r="O479" s="602"/>
      <c r="P479" s="602"/>
    </row>
    <row r="480" spans="1:16" ht="15" customHeight="1" x14ac:dyDescent="0.25">
      <c r="A480" s="549"/>
      <c r="B480" s="552"/>
      <c r="C480" s="755"/>
      <c r="D480" s="766"/>
      <c r="E480" s="760"/>
      <c r="F480" s="295" t="s">
        <v>396</v>
      </c>
      <c r="G480" s="620" t="s">
        <v>1184</v>
      </c>
      <c r="H480" s="620"/>
      <c r="I480" s="620"/>
      <c r="J480" s="620"/>
      <c r="K480" s="583"/>
      <c r="L480" s="602"/>
      <c r="M480" s="602"/>
      <c r="N480" s="602"/>
      <c r="O480" s="602"/>
      <c r="P480" s="602"/>
    </row>
    <row r="481" spans="1:16" ht="15" customHeight="1" x14ac:dyDescent="0.25">
      <c r="A481" s="549"/>
      <c r="B481" s="552"/>
      <c r="C481" s="755"/>
      <c r="D481" s="766"/>
      <c r="E481" s="760"/>
      <c r="F481" s="295" t="s">
        <v>1028</v>
      </c>
      <c r="G481" s="620" t="s">
        <v>912</v>
      </c>
      <c r="H481" s="620"/>
      <c r="I481" s="620"/>
      <c r="J481" s="620"/>
      <c r="K481" s="583"/>
      <c r="L481" s="602"/>
      <c r="M481" s="602"/>
      <c r="N481" s="602"/>
      <c r="O481" s="602"/>
      <c r="P481" s="602"/>
    </row>
    <row r="482" spans="1:16" ht="15" customHeight="1" x14ac:dyDescent="0.25">
      <c r="A482" s="549"/>
      <c r="B482" s="552"/>
      <c r="C482" s="755"/>
      <c r="D482" s="766"/>
      <c r="E482" s="760"/>
      <c r="F482" s="295" t="s">
        <v>1038</v>
      </c>
      <c r="G482" s="620" t="s">
        <v>1673</v>
      </c>
      <c r="H482" s="620"/>
      <c r="I482" s="620"/>
      <c r="J482" s="620"/>
      <c r="K482" s="583"/>
      <c r="L482" s="602"/>
      <c r="M482" s="602"/>
      <c r="N482" s="602"/>
      <c r="O482" s="602"/>
      <c r="P482" s="602"/>
    </row>
    <row r="483" spans="1:16" ht="15" customHeight="1" x14ac:dyDescent="0.25">
      <c r="A483" s="549"/>
      <c r="B483" s="552"/>
      <c r="C483" s="755"/>
      <c r="D483" s="766"/>
      <c r="E483" s="760"/>
      <c r="F483" s="297" t="s">
        <v>379</v>
      </c>
      <c r="G483" s="620" t="s">
        <v>399</v>
      </c>
      <c r="H483" s="620"/>
      <c r="I483" s="620"/>
      <c r="J483" s="620"/>
      <c r="K483" s="583"/>
      <c r="L483" s="602"/>
      <c r="M483" s="602"/>
      <c r="N483" s="602"/>
      <c r="O483" s="602"/>
      <c r="P483" s="602"/>
    </row>
    <row r="484" spans="1:16" ht="15" customHeight="1" x14ac:dyDescent="0.25">
      <c r="A484" s="549"/>
      <c r="B484" s="552"/>
      <c r="C484" s="755"/>
      <c r="D484" s="766"/>
      <c r="E484" s="760"/>
      <c r="F484" s="294" t="s">
        <v>701</v>
      </c>
      <c r="G484" s="620">
        <v>100000</v>
      </c>
      <c r="H484" s="620"/>
      <c r="I484" s="620"/>
      <c r="J484" s="620"/>
      <c r="K484" s="583"/>
      <c r="L484" s="602"/>
      <c r="M484" s="602"/>
      <c r="N484" s="602"/>
      <c r="O484" s="602"/>
      <c r="P484" s="602"/>
    </row>
    <row r="485" spans="1:16" ht="15" customHeight="1" x14ac:dyDescent="0.25">
      <c r="A485" s="549"/>
      <c r="B485" s="552"/>
      <c r="C485" s="755"/>
      <c r="D485" s="766"/>
      <c r="E485" s="760"/>
      <c r="F485" s="297" t="s">
        <v>257</v>
      </c>
      <c r="G485" s="620" t="s">
        <v>1508</v>
      </c>
      <c r="H485" s="620"/>
      <c r="I485" s="620"/>
      <c r="J485" s="620"/>
      <c r="K485" s="583"/>
      <c r="L485" s="602"/>
      <c r="M485" s="602"/>
      <c r="N485" s="602"/>
      <c r="O485" s="602"/>
      <c r="P485" s="602"/>
    </row>
    <row r="486" spans="1:16" ht="15" customHeight="1" x14ac:dyDescent="0.25">
      <c r="A486" s="549"/>
      <c r="B486" s="552"/>
      <c r="C486" s="755"/>
      <c r="D486" s="766"/>
      <c r="E486" s="760"/>
      <c r="F486" s="297" t="s">
        <v>410</v>
      </c>
      <c r="G486" s="620" t="s">
        <v>411</v>
      </c>
      <c r="H486" s="620"/>
      <c r="I486" s="620"/>
      <c r="J486" s="620"/>
      <c r="K486" s="583"/>
      <c r="L486" s="602"/>
      <c r="M486" s="602"/>
      <c r="N486" s="602"/>
      <c r="O486" s="602"/>
      <c r="P486" s="602"/>
    </row>
    <row r="487" spans="1:16" ht="15" customHeight="1" x14ac:dyDescent="0.25">
      <c r="A487" s="549"/>
      <c r="B487" s="552"/>
      <c r="C487" s="755"/>
      <c r="D487" s="766"/>
      <c r="E487" s="760"/>
      <c r="F487" s="297" t="s">
        <v>412</v>
      </c>
      <c r="G487" s="620" t="s">
        <v>400</v>
      </c>
      <c r="H487" s="620"/>
      <c r="I487" s="620"/>
      <c r="J487" s="620"/>
      <c r="K487" s="583"/>
      <c r="L487" s="602"/>
      <c r="M487" s="602"/>
      <c r="N487" s="602"/>
      <c r="O487" s="602"/>
      <c r="P487" s="602"/>
    </row>
    <row r="488" spans="1:16" ht="15" customHeight="1" x14ac:dyDescent="0.25">
      <c r="A488" s="549"/>
      <c r="B488" s="552"/>
      <c r="C488" s="755"/>
      <c r="D488" s="766"/>
      <c r="E488" s="760"/>
      <c r="F488" s="297" t="s">
        <v>381</v>
      </c>
      <c r="G488" s="620" t="s">
        <v>1296</v>
      </c>
      <c r="H488" s="620"/>
      <c r="I488" s="620"/>
      <c r="J488" s="620"/>
      <c r="K488" s="584">
        <v>5</v>
      </c>
      <c r="L488" s="533">
        <f>L472*1.07</f>
        <v>98782.400000000009</v>
      </c>
      <c r="M488" s="533">
        <f t="shared" ref="M488:M503" si="60">P488-P488*40%</f>
        <v>118538.88</v>
      </c>
      <c r="N488" s="533">
        <f t="shared" ref="N488:N503" si="61">P488-P488*30%</f>
        <v>138295.36000000002</v>
      </c>
      <c r="O488" s="533">
        <f t="shared" ref="O488:O503" si="62">P488-P488*10%</f>
        <v>177808.32</v>
      </c>
      <c r="P488" s="533">
        <f t="shared" ref="P488:P503" si="63">L488*2</f>
        <v>197564.80000000002</v>
      </c>
    </row>
    <row r="489" spans="1:16" ht="15" customHeight="1" x14ac:dyDescent="0.25">
      <c r="A489" s="549"/>
      <c r="B489" s="552"/>
      <c r="C489" s="755"/>
      <c r="D489" s="766"/>
      <c r="E489" s="760"/>
      <c r="F489" s="297" t="s">
        <v>402</v>
      </c>
      <c r="G489" s="620" t="s">
        <v>1297</v>
      </c>
      <c r="H489" s="620"/>
      <c r="I489" s="620"/>
      <c r="J489" s="620"/>
      <c r="K489" s="585"/>
      <c r="L489" s="603" t="e">
        <f>#REF!*1.07</f>
        <v>#REF!</v>
      </c>
      <c r="M489" s="603" t="e">
        <f t="shared" si="60"/>
        <v>#REF!</v>
      </c>
      <c r="N489" s="603" t="e">
        <f t="shared" si="61"/>
        <v>#REF!</v>
      </c>
      <c r="O489" s="603" t="e">
        <f t="shared" si="62"/>
        <v>#REF!</v>
      </c>
      <c r="P489" s="603" t="e">
        <f t="shared" si="63"/>
        <v>#REF!</v>
      </c>
    </row>
    <row r="490" spans="1:16" ht="15" customHeight="1" x14ac:dyDescent="0.25">
      <c r="A490" s="549"/>
      <c r="B490" s="552"/>
      <c r="C490" s="755"/>
      <c r="D490" s="766"/>
      <c r="E490" s="760"/>
      <c r="F490" s="297" t="s">
        <v>403</v>
      </c>
      <c r="G490" s="620" t="s">
        <v>404</v>
      </c>
      <c r="H490" s="620"/>
      <c r="I490" s="620"/>
      <c r="J490" s="620"/>
      <c r="K490" s="585"/>
      <c r="L490" s="603" t="e">
        <f>#REF!*1.07</f>
        <v>#REF!</v>
      </c>
      <c r="M490" s="603" t="e">
        <f t="shared" si="60"/>
        <v>#REF!</v>
      </c>
      <c r="N490" s="603" t="e">
        <f t="shared" si="61"/>
        <v>#REF!</v>
      </c>
      <c r="O490" s="603" t="e">
        <f t="shared" si="62"/>
        <v>#REF!</v>
      </c>
      <c r="P490" s="603" t="e">
        <f t="shared" si="63"/>
        <v>#REF!</v>
      </c>
    </row>
    <row r="491" spans="1:16" ht="15" customHeight="1" x14ac:dyDescent="0.25">
      <c r="A491" s="549"/>
      <c r="B491" s="552"/>
      <c r="C491" s="755"/>
      <c r="D491" s="766"/>
      <c r="E491" s="760"/>
      <c r="F491" s="295" t="s">
        <v>358</v>
      </c>
      <c r="G491" s="620" t="s">
        <v>359</v>
      </c>
      <c r="H491" s="620"/>
      <c r="I491" s="620"/>
      <c r="J491" s="620"/>
      <c r="K491" s="585"/>
      <c r="L491" s="603" t="e">
        <f>#REF!*1.07</f>
        <v>#REF!</v>
      </c>
      <c r="M491" s="603" t="e">
        <f t="shared" si="60"/>
        <v>#REF!</v>
      </c>
      <c r="N491" s="603" t="e">
        <f t="shared" si="61"/>
        <v>#REF!</v>
      </c>
      <c r="O491" s="603" t="e">
        <f t="shared" si="62"/>
        <v>#REF!</v>
      </c>
      <c r="P491" s="603" t="e">
        <f t="shared" si="63"/>
        <v>#REF!</v>
      </c>
    </row>
    <row r="492" spans="1:16" ht="15" customHeight="1" x14ac:dyDescent="0.25">
      <c r="A492" s="549"/>
      <c r="B492" s="552"/>
      <c r="C492" s="755"/>
      <c r="D492" s="766"/>
      <c r="E492" s="760"/>
      <c r="F492" s="297" t="s">
        <v>389</v>
      </c>
      <c r="G492" s="620" t="s">
        <v>390</v>
      </c>
      <c r="H492" s="620"/>
      <c r="I492" s="620"/>
      <c r="J492" s="620"/>
      <c r="K492" s="585"/>
      <c r="L492" s="603" t="e">
        <f>#REF!*1.07</f>
        <v>#REF!</v>
      </c>
      <c r="M492" s="603" t="e">
        <f t="shared" si="60"/>
        <v>#REF!</v>
      </c>
      <c r="N492" s="603" t="e">
        <f t="shared" si="61"/>
        <v>#REF!</v>
      </c>
      <c r="O492" s="603" t="e">
        <f t="shared" si="62"/>
        <v>#REF!</v>
      </c>
      <c r="P492" s="603" t="e">
        <f t="shared" si="63"/>
        <v>#REF!</v>
      </c>
    </row>
    <row r="493" spans="1:16" ht="15" customHeight="1" x14ac:dyDescent="0.25">
      <c r="A493" s="549"/>
      <c r="B493" s="552"/>
      <c r="C493" s="755"/>
      <c r="D493" s="766"/>
      <c r="E493" s="760"/>
      <c r="F493" s="294" t="s">
        <v>704</v>
      </c>
      <c r="G493" s="620" t="s">
        <v>705</v>
      </c>
      <c r="H493" s="620"/>
      <c r="I493" s="620"/>
      <c r="J493" s="620"/>
      <c r="K493" s="585"/>
      <c r="L493" s="603" t="e">
        <f>#REF!*1.07</f>
        <v>#REF!</v>
      </c>
      <c r="M493" s="603" t="e">
        <f t="shared" si="60"/>
        <v>#REF!</v>
      </c>
      <c r="N493" s="603" t="e">
        <f t="shared" si="61"/>
        <v>#REF!</v>
      </c>
      <c r="O493" s="603" t="e">
        <f t="shared" si="62"/>
        <v>#REF!</v>
      </c>
      <c r="P493" s="603" t="e">
        <f t="shared" si="63"/>
        <v>#REF!</v>
      </c>
    </row>
    <row r="494" spans="1:16" ht="15" customHeight="1" x14ac:dyDescent="0.25">
      <c r="A494" s="549"/>
      <c r="B494" s="552"/>
      <c r="C494" s="755"/>
      <c r="D494" s="766"/>
      <c r="E494" s="760"/>
      <c r="F494" s="294" t="s">
        <v>706</v>
      </c>
      <c r="G494" s="620" t="s">
        <v>390</v>
      </c>
      <c r="H494" s="620"/>
      <c r="I494" s="620"/>
      <c r="J494" s="620"/>
      <c r="K494" s="585"/>
      <c r="L494" s="603" t="e">
        <f>#REF!*1.07</f>
        <v>#REF!</v>
      </c>
      <c r="M494" s="603" t="e">
        <f t="shared" si="60"/>
        <v>#REF!</v>
      </c>
      <c r="N494" s="603" t="e">
        <f t="shared" si="61"/>
        <v>#REF!</v>
      </c>
      <c r="O494" s="603" t="e">
        <f t="shared" si="62"/>
        <v>#REF!</v>
      </c>
      <c r="P494" s="603" t="e">
        <f t="shared" si="63"/>
        <v>#REF!</v>
      </c>
    </row>
    <row r="495" spans="1:16" ht="15" customHeight="1" x14ac:dyDescent="0.25">
      <c r="A495" s="549"/>
      <c r="B495" s="552"/>
      <c r="C495" s="755"/>
      <c r="D495" s="766"/>
      <c r="E495" s="760"/>
      <c r="F495" s="294" t="s">
        <v>1271</v>
      </c>
      <c r="G495" s="620" t="s">
        <v>390</v>
      </c>
      <c r="H495" s="620"/>
      <c r="I495" s="620"/>
      <c r="J495" s="620"/>
      <c r="K495" s="585"/>
      <c r="L495" s="603" t="e">
        <f>#REF!*1.07</f>
        <v>#REF!</v>
      </c>
      <c r="M495" s="603" t="e">
        <f t="shared" si="60"/>
        <v>#REF!</v>
      </c>
      <c r="N495" s="603" t="e">
        <f t="shared" si="61"/>
        <v>#REF!</v>
      </c>
      <c r="O495" s="603" t="e">
        <f t="shared" si="62"/>
        <v>#REF!</v>
      </c>
      <c r="P495" s="603" t="e">
        <f t="shared" si="63"/>
        <v>#REF!</v>
      </c>
    </row>
    <row r="496" spans="1:16" ht="15" customHeight="1" x14ac:dyDescent="0.25">
      <c r="A496" s="549"/>
      <c r="B496" s="552"/>
      <c r="C496" s="755"/>
      <c r="D496" s="766"/>
      <c r="E496" s="760"/>
      <c r="F496" s="294" t="s">
        <v>707</v>
      </c>
      <c r="G496" s="620" t="s">
        <v>911</v>
      </c>
      <c r="H496" s="620"/>
      <c r="I496" s="620"/>
      <c r="J496" s="620"/>
      <c r="K496" s="585"/>
      <c r="L496" s="603" t="e">
        <f>#REF!*1.07</f>
        <v>#REF!</v>
      </c>
      <c r="M496" s="603" t="e">
        <f t="shared" si="60"/>
        <v>#REF!</v>
      </c>
      <c r="N496" s="603" t="e">
        <f t="shared" si="61"/>
        <v>#REF!</v>
      </c>
      <c r="O496" s="603" t="e">
        <f t="shared" si="62"/>
        <v>#REF!</v>
      </c>
      <c r="P496" s="603" t="e">
        <f t="shared" si="63"/>
        <v>#REF!</v>
      </c>
    </row>
    <row r="497" spans="1:16" ht="15" customHeight="1" x14ac:dyDescent="0.25">
      <c r="A497" s="549"/>
      <c r="B497" s="552"/>
      <c r="C497" s="755"/>
      <c r="D497" s="766"/>
      <c r="E497" s="760"/>
      <c r="F497" s="294" t="s">
        <v>708</v>
      </c>
      <c r="G497" s="620" t="s">
        <v>390</v>
      </c>
      <c r="H497" s="620"/>
      <c r="I497" s="620"/>
      <c r="J497" s="620"/>
      <c r="K497" s="585"/>
      <c r="L497" s="603" t="e">
        <f>#REF!*1.07</f>
        <v>#REF!</v>
      </c>
      <c r="M497" s="603" t="e">
        <f t="shared" si="60"/>
        <v>#REF!</v>
      </c>
      <c r="N497" s="603" t="e">
        <f t="shared" si="61"/>
        <v>#REF!</v>
      </c>
      <c r="O497" s="603" t="e">
        <f t="shared" si="62"/>
        <v>#REF!</v>
      </c>
      <c r="P497" s="603" t="e">
        <f t="shared" si="63"/>
        <v>#REF!</v>
      </c>
    </row>
    <row r="498" spans="1:16" ht="15" customHeight="1" x14ac:dyDescent="0.25">
      <c r="A498" s="549"/>
      <c r="B498" s="552"/>
      <c r="C498" s="755"/>
      <c r="D498" s="766"/>
      <c r="E498" s="760"/>
      <c r="F498" s="297" t="s">
        <v>377</v>
      </c>
      <c r="G498" s="620" t="s">
        <v>387</v>
      </c>
      <c r="H498" s="620"/>
      <c r="I498" s="620"/>
      <c r="J498" s="620"/>
      <c r="K498" s="585"/>
      <c r="L498" s="603" t="e">
        <f>#REF!*1.07</f>
        <v>#REF!</v>
      </c>
      <c r="M498" s="603" t="e">
        <f t="shared" si="60"/>
        <v>#REF!</v>
      </c>
      <c r="N498" s="603" t="e">
        <f t="shared" si="61"/>
        <v>#REF!</v>
      </c>
      <c r="O498" s="603" t="e">
        <f t="shared" si="62"/>
        <v>#REF!</v>
      </c>
      <c r="P498" s="603" t="e">
        <f t="shared" si="63"/>
        <v>#REF!</v>
      </c>
    </row>
    <row r="499" spans="1:16" ht="15" customHeight="1" x14ac:dyDescent="0.25">
      <c r="A499" s="549"/>
      <c r="B499" s="552"/>
      <c r="C499" s="755"/>
      <c r="D499" s="766"/>
      <c r="E499" s="760"/>
      <c r="F499" s="297" t="s">
        <v>562</v>
      </c>
      <c r="G499" s="620" t="s">
        <v>1024</v>
      </c>
      <c r="H499" s="620"/>
      <c r="I499" s="620"/>
      <c r="J499" s="620"/>
      <c r="K499" s="585"/>
      <c r="L499" s="603" t="e">
        <f>#REF!*1.07</f>
        <v>#REF!</v>
      </c>
      <c r="M499" s="603" t="e">
        <f t="shared" si="60"/>
        <v>#REF!</v>
      </c>
      <c r="N499" s="603" t="e">
        <f t="shared" si="61"/>
        <v>#REF!</v>
      </c>
      <c r="O499" s="603" t="e">
        <f t="shared" si="62"/>
        <v>#REF!</v>
      </c>
      <c r="P499" s="603" t="e">
        <f t="shared" si="63"/>
        <v>#REF!</v>
      </c>
    </row>
    <row r="500" spans="1:16" ht="15" customHeight="1" x14ac:dyDescent="0.25">
      <c r="A500" s="549"/>
      <c r="B500" s="552"/>
      <c r="C500" s="755"/>
      <c r="D500" s="766"/>
      <c r="E500" s="760"/>
      <c r="F500" s="297" t="s">
        <v>570</v>
      </c>
      <c r="G500" s="620" t="s">
        <v>613</v>
      </c>
      <c r="H500" s="620"/>
      <c r="I500" s="620"/>
      <c r="J500" s="620"/>
      <c r="K500" s="585"/>
      <c r="L500" s="603" t="e">
        <f>#REF!*1.07</f>
        <v>#REF!</v>
      </c>
      <c r="M500" s="603" t="e">
        <f t="shared" si="60"/>
        <v>#REF!</v>
      </c>
      <c r="N500" s="603" t="e">
        <f t="shared" si="61"/>
        <v>#REF!</v>
      </c>
      <c r="O500" s="603" t="e">
        <f t="shared" si="62"/>
        <v>#REF!</v>
      </c>
      <c r="P500" s="603" t="e">
        <f t="shared" si="63"/>
        <v>#REF!</v>
      </c>
    </row>
    <row r="501" spans="1:16" ht="15" customHeight="1" x14ac:dyDescent="0.25">
      <c r="A501" s="549"/>
      <c r="B501" s="552"/>
      <c r="C501" s="755"/>
      <c r="D501" s="766"/>
      <c r="E501" s="760"/>
      <c r="F501" s="298" t="s">
        <v>84</v>
      </c>
      <c r="G501" s="762">
        <v>3.5</v>
      </c>
      <c r="H501" s="762"/>
      <c r="I501" s="762"/>
      <c r="J501" s="762"/>
      <c r="K501" s="585"/>
      <c r="L501" s="603" t="e">
        <f>#REF!*1.07</f>
        <v>#REF!</v>
      </c>
      <c r="M501" s="603" t="e">
        <f t="shared" si="60"/>
        <v>#REF!</v>
      </c>
      <c r="N501" s="603" t="e">
        <f t="shared" si="61"/>
        <v>#REF!</v>
      </c>
      <c r="O501" s="603" t="e">
        <f t="shared" si="62"/>
        <v>#REF!</v>
      </c>
      <c r="P501" s="603" t="e">
        <f t="shared" si="63"/>
        <v>#REF!</v>
      </c>
    </row>
    <row r="502" spans="1:16" ht="15" customHeight="1" x14ac:dyDescent="0.25">
      <c r="A502" s="549"/>
      <c r="B502" s="553"/>
      <c r="C502" s="755"/>
      <c r="D502" s="766"/>
      <c r="E502" s="760"/>
      <c r="F502" s="296" t="s">
        <v>1016</v>
      </c>
      <c r="G502" s="620">
        <v>5</v>
      </c>
      <c r="H502" s="620"/>
      <c r="I502" s="620"/>
      <c r="J502" s="620"/>
      <c r="K502" s="585"/>
      <c r="L502" s="603" t="e">
        <f>#REF!*1.07</f>
        <v>#REF!</v>
      </c>
      <c r="M502" s="603" t="e">
        <f t="shared" si="60"/>
        <v>#REF!</v>
      </c>
      <c r="N502" s="603" t="e">
        <f t="shared" si="61"/>
        <v>#REF!</v>
      </c>
      <c r="O502" s="603" t="e">
        <f t="shared" si="62"/>
        <v>#REF!</v>
      </c>
      <c r="P502" s="603" t="e">
        <f t="shared" si="63"/>
        <v>#REF!</v>
      </c>
    </row>
    <row r="503" spans="1:16" ht="15" customHeight="1" x14ac:dyDescent="0.25">
      <c r="A503" s="549">
        <v>2</v>
      </c>
      <c r="B503" s="551"/>
      <c r="C503" s="755" t="s">
        <v>1692</v>
      </c>
      <c r="D503" s="758"/>
      <c r="E503" s="760"/>
      <c r="F503" s="295" t="s">
        <v>81</v>
      </c>
      <c r="G503" s="620" t="s">
        <v>6</v>
      </c>
      <c r="H503" s="620"/>
      <c r="I503" s="620"/>
      <c r="J503" s="620"/>
      <c r="K503" s="501">
        <v>3</v>
      </c>
      <c r="L503" s="716">
        <f>22130*4+5000</f>
        <v>93520</v>
      </c>
      <c r="M503" s="716">
        <f t="shared" si="60"/>
        <v>112224</v>
      </c>
      <c r="N503" s="716">
        <f t="shared" si="61"/>
        <v>130928</v>
      </c>
      <c r="O503" s="716">
        <f t="shared" si="62"/>
        <v>168336</v>
      </c>
      <c r="P503" s="716">
        <f t="shared" si="63"/>
        <v>187040</v>
      </c>
    </row>
    <row r="504" spans="1:16" ht="15" customHeight="1" x14ac:dyDescent="0.25">
      <c r="A504" s="549"/>
      <c r="B504" s="552"/>
      <c r="C504" s="755"/>
      <c r="D504" s="766"/>
      <c r="E504" s="760"/>
      <c r="F504" s="295" t="s">
        <v>80</v>
      </c>
      <c r="G504" s="753">
        <v>120</v>
      </c>
      <c r="H504" s="753"/>
      <c r="I504" s="753"/>
      <c r="J504" s="753"/>
      <c r="K504" s="583"/>
      <c r="L504" s="602"/>
      <c r="M504" s="602"/>
      <c r="N504" s="602"/>
      <c r="O504" s="602"/>
      <c r="P504" s="602"/>
    </row>
    <row r="505" spans="1:16" ht="15" customHeight="1" x14ac:dyDescent="0.25">
      <c r="A505" s="549"/>
      <c r="B505" s="552"/>
      <c r="C505" s="755"/>
      <c r="D505" s="766"/>
      <c r="E505" s="760"/>
      <c r="F505" s="295" t="s">
        <v>8</v>
      </c>
      <c r="G505" s="422">
        <v>3000</v>
      </c>
      <c r="H505" s="423">
        <v>4000</v>
      </c>
      <c r="I505" s="424">
        <v>5000</v>
      </c>
      <c r="J505" s="425">
        <v>6000</v>
      </c>
      <c r="K505" s="583"/>
      <c r="L505" s="602"/>
      <c r="M505" s="602"/>
      <c r="N505" s="602"/>
      <c r="O505" s="602"/>
      <c r="P505" s="602"/>
    </row>
    <row r="506" spans="1:16" ht="15" customHeight="1" x14ac:dyDescent="0.25">
      <c r="A506" s="549"/>
      <c r="B506" s="552"/>
      <c r="C506" s="755"/>
      <c r="D506" s="766"/>
      <c r="E506" s="760"/>
      <c r="F506" s="295" t="s">
        <v>817</v>
      </c>
      <c r="G506" s="422">
        <f>G504*88</f>
        <v>10560</v>
      </c>
      <c r="H506" s="423">
        <f>G504*99</f>
        <v>11880</v>
      </c>
      <c r="I506" s="424">
        <f>G504*110</f>
        <v>13200</v>
      </c>
      <c r="J506" s="425">
        <f>G504*114</f>
        <v>13680</v>
      </c>
      <c r="K506" s="583"/>
      <c r="L506" s="602"/>
      <c r="M506" s="602"/>
      <c r="N506" s="602"/>
      <c r="O506" s="602"/>
      <c r="P506" s="602"/>
    </row>
    <row r="507" spans="1:16" ht="15" customHeight="1" x14ac:dyDescent="0.25">
      <c r="A507" s="549"/>
      <c r="B507" s="552"/>
      <c r="C507" s="755"/>
      <c r="D507" s="766"/>
      <c r="E507" s="760"/>
      <c r="F507" s="295" t="s">
        <v>1269</v>
      </c>
      <c r="G507" s="619">
        <v>0.98</v>
      </c>
      <c r="H507" s="619"/>
      <c r="I507" s="619"/>
      <c r="J507" s="619"/>
      <c r="K507" s="583"/>
      <c r="L507" s="602"/>
      <c r="M507" s="602"/>
      <c r="N507" s="602"/>
      <c r="O507" s="602"/>
      <c r="P507" s="602"/>
    </row>
    <row r="508" spans="1:16" ht="15" customHeight="1" x14ac:dyDescent="0.25">
      <c r="A508" s="549"/>
      <c r="B508" s="552"/>
      <c r="C508" s="755"/>
      <c r="D508" s="766"/>
      <c r="E508" s="760"/>
      <c r="F508" s="294" t="s">
        <v>699</v>
      </c>
      <c r="G508" s="620" t="s">
        <v>700</v>
      </c>
      <c r="H508" s="620"/>
      <c r="I508" s="620"/>
      <c r="J508" s="620"/>
      <c r="K508" s="583"/>
      <c r="L508" s="602"/>
      <c r="M508" s="602"/>
      <c r="N508" s="602"/>
      <c r="O508" s="602"/>
      <c r="P508" s="602"/>
    </row>
    <row r="509" spans="1:16" ht="15" customHeight="1" x14ac:dyDescent="0.25">
      <c r="A509" s="549"/>
      <c r="B509" s="552"/>
      <c r="C509" s="755"/>
      <c r="D509" s="766"/>
      <c r="E509" s="760"/>
      <c r="F509" s="294" t="s">
        <v>1181</v>
      </c>
      <c r="G509" s="462" t="s">
        <v>1179</v>
      </c>
      <c r="H509" s="463"/>
      <c r="I509" s="463"/>
      <c r="J509" s="464"/>
      <c r="K509" s="583"/>
      <c r="L509" s="602"/>
      <c r="M509" s="602"/>
      <c r="N509" s="602"/>
      <c r="O509" s="602"/>
      <c r="P509" s="602"/>
    </row>
    <row r="510" spans="1:16" ht="15" customHeight="1" x14ac:dyDescent="0.25">
      <c r="A510" s="549"/>
      <c r="B510" s="552"/>
      <c r="C510" s="755"/>
      <c r="D510" s="766"/>
      <c r="E510" s="760"/>
      <c r="F510" s="295" t="s">
        <v>83</v>
      </c>
      <c r="G510" s="620">
        <v>65</v>
      </c>
      <c r="H510" s="620"/>
      <c r="I510" s="620"/>
      <c r="J510" s="620"/>
      <c r="K510" s="583"/>
      <c r="L510" s="602"/>
      <c r="M510" s="602"/>
      <c r="N510" s="602"/>
      <c r="O510" s="602"/>
      <c r="P510" s="602"/>
    </row>
    <row r="511" spans="1:16" ht="15" customHeight="1" x14ac:dyDescent="0.25">
      <c r="A511" s="549"/>
      <c r="B511" s="552"/>
      <c r="C511" s="755"/>
      <c r="D511" s="766"/>
      <c r="E511" s="760"/>
      <c r="F511" s="295" t="s">
        <v>396</v>
      </c>
      <c r="G511" s="620" t="s">
        <v>1184</v>
      </c>
      <c r="H511" s="620"/>
      <c r="I511" s="620"/>
      <c r="J511" s="620"/>
      <c r="K511" s="583"/>
      <c r="L511" s="602"/>
      <c r="M511" s="602"/>
      <c r="N511" s="602"/>
      <c r="O511" s="602"/>
      <c r="P511" s="602"/>
    </row>
    <row r="512" spans="1:16" ht="15" customHeight="1" x14ac:dyDescent="0.25">
      <c r="A512" s="549"/>
      <c r="B512" s="552"/>
      <c r="C512" s="755"/>
      <c r="D512" s="766"/>
      <c r="E512" s="760"/>
      <c r="F512" s="295" t="s">
        <v>1028</v>
      </c>
      <c r="G512" s="620" t="s">
        <v>912</v>
      </c>
      <c r="H512" s="620"/>
      <c r="I512" s="620"/>
      <c r="J512" s="620"/>
      <c r="K512" s="583"/>
      <c r="L512" s="602"/>
      <c r="M512" s="602"/>
      <c r="N512" s="602"/>
      <c r="O512" s="602"/>
      <c r="P512" s="602"/>
    </row>
    <row r="513" spans="1:16" ht="15" customHeight="1" x14ac:dyDescent="0.25">
      <c r="A513" s="549"/>
      <c r="B513" s="552"/>
      <c r="C513" s="755"/>
      <c r="D513" s="766"/>
      <c r="E513" s="760"/>
      <c r="F513" s="295" t="s">
        <v>1038</v>
      </c>
      <c r="G513" s="620" t="s">
        <v>1673</v>
      </c>
      <c r="H513" s="620"/>
      <c r="I513" s="620"/>
      <c r="J513" s="620"/>
      <c r="K513" s="583"/>
      <c r="L513" s="602"/>
      <c r="M513" s="602"/>
      <c r="N513" s="602"/>
      <c r="O513" s="602"/>
      <c r="P513" s="602"/>
    </row>
    <row r="514" spans="1:16" ht="15" customHeight="1" x14ac:dyDescent="0.25">
      <c r="A514" s="549"/>
      <c r="B514" s="552"/>
      <c r="C514" s="755"/>
      <c r="D514" s="766"/>
      <c r="E514" s="760"/>
      <c r="F514" s="297" t="s">
        <v>379</v>
      </c>
      <c r="G514" s="620" t="s">
        <v>399</v>
      </c>
      <c r="H514" s="620"/>
      <c r="I514" s="620"/>
      <c r="J514" s="620"/>
      <c r="K514" s="583"/>
      <c r="L514" s="602"/>
      <c r="M514" s="602"/>
      <c r="N514" s="602"/>
      <c r="O514" s="602"/>
      <c r="P514" s="602"/>
    </row>
    <row r="515" spans="1:16" ht="15" customHeight="1" x14ac:dyDescent="0.25">
      <c r="A515" s="549"/>
      <c r="B515" s="552"/>
      <c r="C515" s="755"/>
      <c r="D515" s="766"/>
      <c r="E515" s="760"/>
      <c r="F515" s="294" t="s">
        <v>701</v>
      </c>
      <c r="G515" s="620">
        <v>100000</v>
      </c>
      <c r="H515" s="620"/>
      <c r="I515" s="620"/>
      <c r="J515" s="620"/>
      <c r="K515" s="583"/>
      <c r="L515" s="602"/>
      <c r="M515" s="602"/>
      <c r="N515" s="602"/>
      <c r="O515" s="602"/>
      <c r="P515" s="602"/>
    </row>
    <row r="516" spans="1:16" ht="15" customHeight="1" x14ac:dyDescent="0.25">
      <c r="A516" s="549"/>
      <c r="B516" s="552"/>
      <c r="C516" s="755"/>
      <c r="D516" s="766"/>
      <c r="E516" s="760"/>
      <c r="F516" s="297" t="s">
        <v>257</v>
      </c>
      <c r="G516" s="620" t="s">
        <v>1508</v>
      </c>
      <c r="H516" s="620"/>
      <c r="I516" s="620"/>
      <c r="J516" s="620"/>
      <c r="K516" s="583"/>
      <c r="L516" s="602"/>
      <c r="M516" s="602"/>
      <c r="N516" s="602"/>
      <c r="O516" s="602"/>
      <c r="P516" s="602"/>
    </row>
    <row r="517" spans="1:16" ht="15" customHeight="1" x14ac:dyDescent="0.25">
      <c r="A517" s="549"/>
      <c r="B517" s="552"/>
      <c r="C517" s="755"/>
      <c r="D517" s="766"/>
      <c r="E517" s="760"/>
      <c r="F517" s="297" t="s">
        <v>410</v>
      </c>
      <c r="G517" s="620" t="s">
        <v>411</v>
      </c>
      <c r="H517" s="620"/>
      <c r="I517" s="620"/>
      <c r="J517" s="620"/>
      <c r="K517" s="583"/>
      <c r="L517" s="602"/>
      <c r="M517" s="602"/>
      <c r="N517" s="602"/>
      <c r="O517" s="602"/>
      <c r="P517" s="602"/>
    </row>
    <row r="518" spans="1:16" ht="15" customHeight="1" x14ac:dyDescent="0.25">
      <c r="A518" s="549"/>
      <c r="B518" s="552"/>
      <c r="C518" s="755"/>
      <c r="D518" s="766"/>
      <c r="E518" s="760"/>
      <c r="F518" s="297" t="s">
        <v>412</v>
      </c>
      <c r="G518" s="620" t="s">
        <v>400</v>
      </c>
      <c r="H518" s="620"/>
      <c r="I518" s="620"/>
      <c r="J518" s="620"/>
      <c r="K518" s="583"/>
      <c r="L518" s="602"/>
      <c r="M518" s="602"/>
      <c r="N518" s="602"/>
      <c r="O518" s="602"/>
      <c r="P518" s="602"/>
    </row>
    <row r="519" spans="1:16" ht="15" customHeight="1" x14ac:dyDescent="0.25">
      <c r="A519" s="549"/>
      <c r="B519" s="552"/>
      <c r="C519" s="755"/>
      <c r="D519" s="766"/>
      <c r="E519" s="760"/>
      <c r="F519" s="297" t="s">
        <v>381</v>
      </c>
      <c r="G519" s="620" t="s">
        <v>1296</v>
      </c>
      <c r="H519" s="620"/>
      <c r="I519" s="620"/>
      <c r="J519" s="620"/>
      <c r="K519" s="584">
        <v>5</v>
      </c>
      <c r="L519" s="533">
        <f>L503*1.07</f>
        <v>100066.40000000001</v>
      </c>
      <c r="M519" s="533">
        <f t="shared" ref="M519:M534" si="64">P519-P519*40%</f>
        <v>120079.68000000001</v>
      </c>
      <c r="N519" s="533">
        <f t="shared" ref="N519:N534" si="65">P519-P519*30%</f>
        <v>140092.96000000002</v>
      </c>
      <c r="O519" s="533">
        <f t="shared" ref="O519:O534" si="66">P519-P519*10%</f>
        <v>180119.52000000002</v>
      </c>
      <c r="P519" s="533">
        <f t="shared" ref="P519:P534" si="67">L519*2</f>
        <v>200132.80000000002</v>
      </c>
    </row>
    <row r="520" spans="1:16" ht="15" customHeight="1" x14ac:dyDescent="0.25">
      <c r="A520" s="549"/>
      <c r="B520" s="552"/>
      <c r="C520" s="755"/>
      <c r="D520" s="766"/>
      <c r="E520" s="760"/>
      <c r="F520" s="297" t="s">
        <v>402</v>
      </c>
      <c r="G520" s="620" t="s">
        <v>1297</v>
      </c>
      <c r="H520" s="620"/>
      <c r="I520" s="620"/>
      <c r="J520" s="620"/>
      <c r="K520" s="585"/>
      <c r="L520" s="603" t="e">
        <f>#REF!*1.07</f>
        <v>#REF!</v>
      </c>
      <c r="M520" s="603" t="e">
        <f t="shared" si="64"/>
        <v>#REF!</v>
      </c>
      <c r="N520" s="603" t="e">
        <f t="shared" si="65"/>
        <v>#REF!</v>
      </c>
      <c r="O520" s="603" t="e">
        <f t="shared" si="66"/>
        <v>#REF!</v>
      </c>
      <c r="P520" s="603" t="e">
        <f t="shared" si="67"/>
        <v>#REF!</v>
      </c>
    </row>
    <row r="521" spans="1:16" ht="15" customHeight="1" x14ac:dyDescent="0.25">
      <c r="A521" s="549"/>
      <c r="B521" s="552"/>
      <c r="C521" s="755"/>
      <c r="D521" s="766"/>
      <c r="E521" s="760"/>
      <c r="F521" s="297" t="s">
        <v>403</v>
      </c>
      <c r="G521" s="620" t="s">
        <v>404</v>
      </c>
      <c r="H521" s="620"/>
      <c r="I521" s="620"/>
      <c r="J521" s="620"/>
      <c r="K521" s="585"/>
      <c r="L521" s="603" t="e">
        <f>#REF!*1.07</f>
        <v>#REF!</v>
      </c>
      <c r="M521" s="603" t="e">
        <f t="shared" si="64"/>
        <v>#REF!</v>
      </c>
      <c r="N521" s="603" t="e">
        <f t="shared" si="65"/>
        <v>#REF!</v>
      </c>
      <c r="O521" s="603" t="e">
        <f t="shared" si="66"/>
        <v>#REF!</v>
      </c>
      <c r="P521" s="603" t="e">
        <f t="shared" si="67"/>
        <v>#REF!</v>
      </c>
    </row>
    <row r="522" spans="1:16" ht="15" customHeight="1" x14ac:dyDescent="0.25">
      <c r="A522" s="549"/>
      <c r="B522" s="552"/>
      <c r="C522" s="755"/>
      <c r="D522" s="766"/>
      <c r="E522" s="760"/>
      <c r="F522" s="295" t="s">
        <v>358</v>
      </c>
      <c r="G522" s="620" t="s">
        <v>359</v>
      </c>
      <c r="H522" s="620"/>
      <c r="I522" s="620"/>
      <c r="J522" s="620"/>
      <c r="K522" s="585"/>
      <c r="L522" s="603" t="e">
        <f>#REF!*1.07</f>
        <v>#REF!</v>
      </c>
      <c r="M522" s="603" t="e">
        <f t="shared" si="64"/>
        <v>#REF!</v>
      </c>
      <c r="N522" s="603" t="e">
        <f t="shared" si="65"/>
        <v>#REF!</v>
      </c>
      <c r="O522" s="603" t="e">
        <f t="shared" si="66"/>
        <v>#REF!</v>
      </c>
      <c r="P522" s="603" t="e">
        <f t="shared" si="67"/>
        <v>#REF!</v>
      </c>
    </row>
    <row r="523" spans="1:16" ht="15" customHeight="1" x14ac:dyDescent="0.25">
      <c r="A523" s="549"/>
      <c r="B523" s="552"/>
      <c r="C523" s="755"/>
      <c r="D523" s="766"/>
      <c r="E523" s="760"/>
      <c r="F523" s="297" t="s">
        <v>389</v>
      </c>
      <c r="G523" s="620" t="s">
        <v>390</v>
      </c>
      <c r="H523" s="620"/>
      <c r="I523" s="620"/>
      <c r="J523" s="620"/>
      <c r="K523" s="585"/>
      <c r="L523" s="603" t="e">
        <f>#REF!*1.07</f>
        <v>#REF!</v>
      </c>
      <c r="M523" s="603" t="e">
        <f t="shared" si="64"/>
        <v>#REF!</v>
      </c>
      <c r="N523" s="603" t="e">
        <f t="shared" si="65"/>
        <v>#REF!</v>
      </c>
      <c r="O523" s="603" t="e">
        <f t="shared" si="66"/>
        <v>#REF!</v>
      </c>
      <c r="P523" s="603" t="e">
        <f t="shared" si="67"/>
        <v>#REF!</v>
      </c>
    </row>
    <row r="524" spans="1:16" ht="15" customHeight="1" x14ac:dyDescent="0.25">
      <c r="A524" s="549"/>
      <c r="B524" s="552"/>
      <c r="C524" s="755"/>
      <c r="D524" s="766"/>
      <c r="E524" s="760"/>
      <c r="F524" s="294" t="s">
        <v>704</v>
      </c>
      <c r="G524" s="620" t="s">
        <v>705</v>
      </c>
      <c r="H524" s="620"/>
      <c r="I524" s="620"/>
      <c r="J524" s="620"/>
      <c r="K524" s="585"/>
      <c r="L524" s="603" t="e">
        <f>#REF!*1.07</f>
        <v>#REF!</v>
      </c>
      <c r="M524" s="603" t="e">
        <f t="shared" si="64"/>
        <v>#REF!</v>
      </c>
      <c r="N524" s="603" t="e">
        <f t="shared" si="65"/>
        <v>#REF!</v>
      </c>
      <c r="O524" s="603" t="e">
        <f t="shared" si="66"/>
        <v>#REF!</v>
      </c>
      <c r="P524" s="603" t="e">
        <f t="shared" si="67"/>
        <v>#REF!</v>
      </c>
    </row>
    <row r="525" spans="1:16" ht="15" customHeight="1" x14ac:dyDescent="0.25">
      <c r="A525" s="549"/>
      <c r="B525" s="552"/>
      <c r="C525" s="755"/>
      <c r="D525" s="766"/>
      <c r="E525" s="760"/>
      <c r="F525" s="294" t="s">
        <v>706</v>
      </c>
      <c r="G525" s="620" t="s">
        <v>390</v>
      </c>
      <c r="H525" s="620"/>
      <c r="I525" s="620"/>
      <c r="J525" s="620"/>
      <c r="K525" s="585"/>
      <c r="L525" s="603" t="e">
        <f>#REF!*1.07</f>
        <v>#REF!</v>
      </c>
      <c r="M525" s="603" t="e">
        <f t="shared" si="64"/>
        <v>#REF!</v>
      </c>
      <c r="N525" s="603" t="e">
        <f t="shared" si="65"/>
        <v>#REF!</v>
      </c>
      <c r="O525" s="603" t="e">
        <f t="shared" si="66"/>
        <v>#REF!</v>
      </c>
      <c r="P525" s="603" t="e">
        <f t="shared" si="67"/>
        <v>#REF!</v>
      </c>
    </row>
    <row r="526" spans="1:16" ht="15" customHeight="1" x14ac:dyDescent="0.25">
      <c r="A526" s="549"/>
      <c r="B526" s="552"/>
      <c r="C526" s="755"/>
      <c r="D526" s="766"/>
      <c r="E526" s="760"/>
      <c r="F526" s="294" t="s">
        <v>1271</v>
      </c>
      <c r="G526" s="620" t="s">
        <v>390</v>
      </c>
      <c r="H526" s="620"/>
      <c r="I526" s="620"/>
      <c r="J526" s="620"/>
      <c r="K526" s="585"/>
      <c r="L526" s="603" t="e">
        <f>#REF!*1.07</f>
        <v>#REF!</v>
      </c>
      <c r="M526" s="603" t="e">
        <f t="shared" si="64"/>
        <v>#REF!</v>
      </c>
      <c r="N526" s="603" t="e">
        <f t="shared" si="65"/>
        <v>#REF!</v>
      </c>
      <c r="O526" s="603" t="e">
        <f t="shared" si="66"/>
        <v>#REF!</v>
      </c>
      <c r="P526" s="603" t="e">
        <f t="shared" si="67"/>
        <v>#REF!</v>
      </c>
    </row>
    <row r="527" spans="1:16" ht="15" customHeight="1" x14ac:dyDescent="0.25">
      <c r="A527" s="549"/>
      <c r="B527" s="552"/>
      <c r="C527" s="755"/>
      <c r="D527" s="766"/>
      <c r="E527" s="760"/>
      <c r="F527" s="294" t="s">
        <v>707</v>
      </c>
      <c r="G527" s="620" t="s">
        <v>911</v>
      </c>
      <c r="H527" s="620"/>
      <c r="I527" s="620"/>
      <c r="J527" s="620"/>
      <c r="K527" s="585"/>
      <c r="L527" s="603" t="e">
        <f>#REF!*1.07</f>
        <v>#REF!</v>
      </c>
      <c r="M527" s="603" t="e">
        <f t="shared" si="64"/>
        <v>#REF!</v>
      </c>
      <c r="N527" s="603" t="e">
        <f t="shared" si="65"/>
        <v>#REF!</v>
      </c>
      <c r="O527" s="603" t="e">
        <f t="shared" si="66"/>
        <v>#REF!</v>
      </c>
      <c r="P527" s="603" t="e">
        <f t="shared" si="67"/>
        <v>#REF!</v>
      </c>
    </row>
    <row r="528" spans="1:16" ht="15" customHeight="1" x14ac:dyDescent="0.25">
      <c r="A528" s="549"/>
      <c r="B528" s="552"/>
      <c r="C528" s="755"/>
      <c r="D528" s="766"/>
      <c r="E528" s="760"/>
      <c r="F528" s="294" t="s">
        <v>708</v>
      </c>
      <c r="G528" s="620" t="s">
        <v>390</v>
      </c>
      <c r="H528" s="620"/>
      <c r="I528" s="620"/>
      <c r="J528" s="620"/>
      <c r="K528" s="585"/>
      <c r="L528" s="603" t="e">
        <f>#REF!*1.07</f>
        <v>#REF!</v>
      </c>
      <c r="M528" s="603" t="e">
        <f t="shared" si="64"/>
        <v>#REF!</v>
      </c>
      <c r="N528" s="603" t="e">
        <f t="shared" si="65"/>
        <v>#REF!</v>
      </c>
      <c r="O528" s="603" t="e">
        <f t="shared" si="66"/>
        <v>#REF!</v>
      </c>
      <c r="P528" s="603" t="e">
        <f t="shared" si="67"/>
        <v>#REF!</v>
      </c>
    </row>
    <row r="529" spans="1:16" ht="15" customHeight="1" x14ac:dyDescent="0.25">
      <c r="A529" s="549"/>
      <c r="B529" s="552"/>
      <c r="C529" s="755"/>
      <c r="D529" s="766"/>
      <c r="E529" s="760"/>
      <c r="F529" s="297" t="s">
        <v>377</v>
      </c>
      <c r="G529" s="620" t="s">
        <v>387</v>
      </c>
      <c r="H529" s="620"/>
      <c r="I529" s="620"/>
      <c r="J529" s="620"/>
      <c r="K529" s="585"/>
      <c r="L529" s="603" t="e">
        <f>#REF!*1.07</f>
        <v>#REF!</v>
      </c>
      <c r="M529" s="603" t="e">
        <f t="shared" si="64"/>
        <v>#REF!</v>
      </c>
      <c r="N529" s="603" t="e">
        <f t="shared" si="65"/>
        <v>#REF!</v>
      </c>
      <c r="O529" s="603" t="e">
        <f t="shared" si="66"/>
        <v>#REF!</v>
      </c>
      <c r="P529" s="603" t="e">
        <f t="shared" si="67"/>
        <v>#REF!</v>
      </c>
    </row>
    <row r="530" spans="1:16" ht="15" customHeight="1" x14ac:dyDescent="0.25">
      <c r="A530" s="549"/>
      <c r="B530" s="552"/>
      <c r="C530" s="755"/>
      <c r="D530" s="766"/>
      <c r="E530" s="760"/>
      <c r="F530" s="297" t="s">
        <v>562</v>
      </c>
      <c r="G530" s="620" t="s">
        <v>1024</v>
      </c>
      <c r="H530" s="620"/>
      <c r="I530" s="620"/>
      <c r="J530" s="620"/>
      <c r="K530" s="585"/>
      <c r="L530" s="603" t="e">
        <f>#REF!*1.07</f>
        <v>#REF!</v>
      </c>
      <c r="M530" s="603" t="e">
        <f t="shared" si="64"/>
        <v>#REF!</v>
      </c>
      <c r="N530" s="603" t="e">
        <f t="shared" si="65"/>
        <v>#REF!</v>
      </c>
      <c r="O530" s="603" t="e">
        <f t="shared" si="66"/>
        <v>#REF!</v>
      </c>
      <c r="P530" s="603" t="e">
        <f t="shared" si="67"/>
        <v>#REF!</v>
      </c>
    </row>
    <row r="531" spans="1:16" ht="15" customHeight="1" x14ac:dyDescent="0.25">
      <c r="A531" s="549"/>
      <c r="B531" s="552"/>
      <c r="C531" s="755"/>
      <c r="D531" s="766"/>
      <c r="E531" s="760"/>
      <c r="F531" s="297" t="s">
        <v>570</v>
      </c>
      <c r="G531" s="620" t="s">
        <v>613</v>
      </c>
      <c r="H531" s="620"/>
      <c r="I531" s="620"/>
      <c r="J531" s="620"/>
      <c r="K531" s="585"/>
      <c r="L531" s="603" t="e">
        <f>#REF!*1.07</f>
        <v>#REF!</v>
      </c>
      <c r="M531" s="603" t="e">
        <f t="shared" si="64"/>
        <v>#REF!</v>
      </c>
      <c r="N531" s="603" t="e">
        <f t="shared" si="65"/>
        <v>#REF!</v>
      </c>
      <c r="O531" s="603" t="e">
        <f t="shared" si="66"/>
        <v>#REF!</v>
      </c>
      <c r="P531" s="603" t="e">
        <f t="shared" si="67"/>
        <v>#REF!</v>
      </c>
    </row>
    <row r="532" spans="1:16" ht="15" customHeight="1" x14ac:dyDescent="0.25">
      <c r="A532" s="549"/>
      <c r="B532" s="552"/>
      <c r="C532" s="755"/>
      <c r="D532" s="766"/>
      <c r="E532" s="760"/>
      <c r="F532" s="298" t="s">
        <v>84</v>
      </c>
      <c r="G532" s="762">
        <v>3.5</v>
      </c>
      <c r="H532" s="762"/>
      <c r="I532" s="762"/>
      <c r="J532" s="762"/>
      <c r="K532" s="585"/>
      <c r="L532" s="603" t="e">
        <f>#REF!*1.07</f>
        <v>#REF!</v>
      </c>
      <c r="M532" s="603" t="e">
        <f t="shared" si="64"/>
        <v>#REF!</v>
      </c>
      <c r="N532" s="603" t="e">
        <f t="shared" si="65"/>
        <v>#REF!</v>
      </c>
      <c r="O532" s="603" t="e">
        <f t="shared" si="66"/>
        <v>#REF!</v>
      </c>
      <c r="P532" s="603" t="e">
        <f t="shared" si="67"/>
        <v>#REF!</v>
      </c>
    </row>
    <row r="533" spans="1:16" ht="15" customHeight="1" x14ac:dyDescent="0.25">
      <c r="A533" s="549"/>
      <c r="B533" s="553"/>
      <c r="C533" s="755"/>
      <c r="D533" s="766"/>
      <c r="E533" s="760"/>
      <c r="F533" s="296" t="s">
        <v>1016</v>
      </c>
      <c r="G533" s="620">
        <v>5</v>
      </c>
      <c r="H533" s="620"/>
      <c r="I533" s="620"/>
      <c r="J533" s="620"/>
      <c r="K533" s="585"/>
      <c r="L533" s="603" t="e">
        <f>#REF!*1.07</f>
        <v>#REF!</v>
      </c>
      <c r="M533" s="603" t="e">
        <f t="shared" si="64"/>
        <v>#REF!</v>
      </c>
      <c r="N533" s="603" t="e">
        <f t="shared" si="65"/>
        <v>#REF!</v>
      </c>
      <c r="O533" s="603" t="e">
        <f t="shared" si="66"/>
        <v>#REF!</v>
      </c>
      <c r="P533" s="603" t="e">
        <f t="shared" si="67"/>
        <v>#REF!</v>
      </c>
    </row>
    <row r="534" spans="1:16" ht="15" customHeight="1" x14ac:dyDescent="0.25">
      <c r="A534" s="549">
        <v>3</v>
      </c>
      <c r="B534" s="551"/>
      <c r="C534" s="755" t="s">
        <v>1693</v>
      </c>
      <c r="D534" s="758"/>
      <c r="E534" s="760"/>
      <c r="F534" s="295" t="s">
        <v>81</v>
      </c>
      <c r="G534" s="620" t="s">
        <v>6</v>
      </c>
      <c r="H534" s="620"/>
      <c r="I534" s="620"/>
      <c r="J534" s="620"/>
      <c r="K534" s="501">
        <v>3</v>
      </c>
      <c r="L534" s="716">
        <f>22430*4+5000</f>
        <v>94720</v>
      </c>
      <c r="M534" s="716">
        <f t="shared" si="64"/>
        <v>113664</v>
      </c>
      <c r="N534" s="716">
        <f t="shared" si="65"/>
        <v>132608</v>
      </c>
      <c r="O534" s="716">
        <f t="shared" si="66"/>
        <v>170496</v>
      </c>
      <c r="P534" s="716">
        <f t="shared" si="67"/>
        <v>189440</v>
      </c>
    </row>
    <row r="535" spans="1:16" ht="15" customHeight="1" x14ac:dyDescent="0.25">
      <c r="A535" s="549"/>
      <c r="B535" s="552"/>
      <c r="C535" s="755"/>
      <c r="D535" s="766"/>
      <c r="E535" s="760"/>
      <c r="F535" s="295" t="s">
        <v>80</v>
      </c>
      <c r="G535" s="753">
        <v>160</v>
      </c>
      <c r="H535" s="753"/>
      <c r="I535" s="753"/>
      <c r="J535" s="753"/>
      <c r="K535" s="583"/>
      <c r="L535" s="602"/>
      <c r="M535" s="602"/>
      <c r="N535" s="602"/>
      <c r="O535" s="602"/>
      <c r="P535" s="602"/>
    </row>
    <row r="536" spans="1:16" ht="15" customHeight="1" x14ac:dyDescent="0.25">
      <c r="A536" s="549"/>
      <c r="B536" s="552"/>
      <c r="C536" s="755"/>
      <c r="D536" s="766"/>
      <c r="E536" s="760"/>
      <c r="F536" s="295" t="s">
        <v>8</v>
      </c>
      <c r="G536" s="422">
        <v>3000</v>
      </c>
      <c r="H536" s="423">
        <v>4000</v>
      </c>
      <c r="I536" s="424">
        <v>5000</v>
      </c>
      <c r="J536" s="425">
        <v>6000</v>
      </c>
      <c r="K536" s="583"/>
      <c r="L536" s="602"/>
      <c r="M536" s="602"/>
      <c r="N536" s="602"/>
      <c r="O536" s="602"/>
      <c r="P536" s="602"/>
    </row>
    <row r="537" spans="1:16" ht="15" customHeight="1" x14ac:dyDescent="0.25">
      <c r="A537" s="549"/>
      <c r="B537" s="552"/>
      <c r="C537" s="755"/>
      <c r="D537" s="766"/>
      <c r="E537" s="760"/>
      <c r="F537" s="295" t="s">
        <v>817</v>
      </c>
      <c r="G537" s="422">
        <f>G535*88</f>
        <v>14080</v>
      </c>
      <c r="H537" s="423">
        <f>G535*99</f>
        <v>15840</v>
      </c>
      <c r="I537" s="424">
        <f>G535*110</f>
        <v>17600</v>
      </c>
      <c r="J537" s="425">
        <f>G535*114</f>
        <v>18240</v>
      </c>
      <c r="K537" s="583"/>
      <c r="L537" s="602"/>
      <c r="M537" s="602"/>
      <c r="N537" s="602"/>
      <c r="O537" s="602"/>
      <c r="P537" s="602"/>
    </row>
    <row r="538" spans="1:16" ht="15" customHeight="1" x14ac:dyDescent="0.25">
      <c r="A538" s="549"/>
      <c r="B538" s="552"/>
      <c r="C538" s="755"/>
      <c r="D538" s="766"/>
      <c r="E538" s="760"/>
      <c r="F538" s="295" t="s">
        <v>1269</v>
      </c>
      <c r="G538" s="619">
        <v>0.98</v>
      </c>
      <c r="H538" s="619"/>
      <c r="I538" s="619"/>
      <c r="J538" s="619"/>
      <c r="K538" s="583"/>
      <c r="L538" s="602"/>
      <c r="M538" s="602"/>
      <c r="N538" s="602"/>
      <c r="O538" s="602"/>
      <c r="P538" s="602"/>
    </row>
    <row r="539" spans="1:16" ht="15" customHeight="1" x14ac:dyDescent="0.25">
      <c r="A539" s="549"/>
      <c r="B539" s="552"/>
      <c r="C539" s="755"/>
      <c r="D539" s="766"/>
      <c r="E539" s="760"/>
      <c r="F539" s="294" t="s">
        <v>699</v>
      </c>
      <c r="G539" s="620" t="s">
        <v>700</v>
      </c>
      <c r="H539" s="620"/>
      <c r="I539" s="620"/>
      <c r="J539" s="620"/>
      <c r="K539" s="583"/>
      <c r="L539" s="602"/>
      <c r="M539" s="602"/>
      <c r="N539" s="602"/>
      <c r="O539" s="602"/>
      <c r="P539" s="602"/>
    </row>
    <row r="540" spans="1:16" ht="15" customHeight="1" x14ac:dyDescent="0.25">
      <c r="A540" s="549"/>
      <c r="B540" s="552"/>
      <c r="C540" s="755"/>
      <c r="D540" s="766"/>
      <c r="E540" s="760"/>
      <c r="F540" s="294" t="s">
        <v>1181</v>
      </c>
      <c r="G540" s="462" t="s">
        <v>1179</v>
      </c>
      <c r="H540" s="463"/>
      <c r="I540" s="463"/>
      <c r="J540" s="464"/>
      <c r="K540" s="583"/>
      <c r="L540" s="602"/>
      <c r="M540" s="602"/>
      <c r="N540" s="602"/>
      <c r="O540" s="602"/>
      <c r="P540" s="602"/>
    </row>
    <row r="541" spans="1:16" ht="15" customHeight="1" x14ac:dyDescent="0.25">
      <c r="A541" s="549"/>
      <c r="B541" s="552"/>
      <c r="C541" s="755"/>
      <c r="D541" s="766"/>
      <c r="E541" s="760"/>
      <c r="F541" s="295" t="s">
        <v>83</v>
      </c>
      <c r="G541" s="620">
        <v>65</v>
      </c>
      <c r="H541" s="620"/>
      <c r="I541" s="620"/>
      <c r="J541" s="620"/>
      <c r="K541" s="583"/>
      <c r="L541" s="602"/>
      <c r="M541" s="602"/>
      <c r="N541" s="602"/>
      <c r="O541" s="602"/>
      <c r="P541" s="602"/>
    </row>
    <row r="542" spans="1:16" ht="15" customHeight="1" x14ac:dyDescent="0.25">
      <c r="A542" s="549"/>
      <c r="B542" s="552"/>
      <c r="C542" s="755"/>
      <c r="D542" s="766"/>
      <c r="E542" s="760"/>
      <c r="F542" s="295" t="s">
        <v>396</v>
      </c>
      <c r="G542" s="620" t="s">
        <v>1184</v>
      </c>
      <c r="H542" s="620"/>
      <c r="I542" s="620"/>
      <c r="J542" s="620"/>
      <c r="K542" s="583"/>
      <c r="L542" s="602"/>
      <c r="M542" s="602"/>
      <c r="N542" s="602"/>
      <c r="O542" s="602"/>
      <c r="P542" s="602"/>
    </row>
    <row r="543" spans="1:16" ht="15" customHeight="1" x14ac:dyDescent="0.25">
      <c r="A543" s="549"/>
      <c r="B543" s="552"/>
      <c r="C543" s="755"/>
      <c r="D543" s="766"/>
      <c r="E543" s="760"/>
      <c r="F543" s="295" t="s">
        <v>1028</v>
      </c>
      <c r="G543" s="620" t="s">
        <v>912</v>
      </c>
      <c r="H543" s="620"/>
      <c r="I543" s="620"/>
      <c r="J543" s="620"/>
      <c r="K543" s="583"/>
      <c r="L543" s="602"/>
      <c r="M543" s="602"/>
      <c r="N543" s="602"/>
      <c r="O543" s="602"/>
      <c r="P543" s="602"/>
    </row>
    <row r="544" spans="1:16" ht="15" customHeight="1" x14ac:dyDescent="0.25">
      <c r="A544" s="549"/>
      <c r="B544" s="552"/>
      <c r="C544" s="755"/>
      <c r="D544" s="766"/>
      <c r="E544" s="760"/>
      <c r="F544" s="295" t="s">
        <v>1038</v>
      </c>
      <c r="G544" s="620" t="s">
        <v>1673</v>
      </c>
      <c r="H544" s="620"/>
      <c r="I544" s="620"/>
      <c r="J544" s="620"/>
      <c r="K544" s="583"/>
      <c r="L544" s="602"/>
      <c r="M544" s="602"/>
      <c r="N544" s="602"/>
      <c r="O544" s="602"/>
      <c r="P544" s="602"/>
    </row>
    <row r="545" spans="1:16" ht="15" customHeight="1" x14ac:dyDescent="0.25">
      <c r="A545" s="549"/>
      <c r="B545" s="552"/>
      <c r="C545" s="755"/>
      <c r="D545" s="766"/>
      <c r="E545" s="760"/>
      <c r="F545" s="297" t="s">
        <v>379</v>
      </c>
      <c r="G545" s="620" t="s">
        <v>399</v>
      </c>
      <c r="H545" s="620"/>
      <c r="I545" s="620"/>
      <c r="J545" s="620"/>
      <c r="K545" s="583"/>
      <c r="L545" s="602"/>
      <c r="M545" s="602"/>
      <c r="N545" s="602"/>
      <c r="O545" s="602"/>
      <c r="P545" s="602"/>
    </row>
    <row r="546" spans="1:16" ht="15" customHeight="1" x14ac:dyDescent="0.25">
      <c r="A546" s="549"/>
      <c r="B546" s="552"/>
      <c r="C546" s="755"/>
      <c r="D546" s="766"/>
      <c r="E546" s="760"/>
      <c r="F546" s="294" t="s">
        <v>701</v>
      </c>
      <c r="G546" s="620">
        <v>100000</v>
      </c>
      <c r="H546" s="620"/>
      <c r="I546" s="620"/>
      <c r="J546" s="620"/>
      <c r="K546" s="583"/>
      <c r="L546" s="602"/>
      <c r="M546" s="602"/>
      <c r="N546" s="602"/>
      <c r="O546" s="602"/>
      <c r="P546" s="602"/>
    </row>
    <row r="547" spans="1:16" ht="15" customHeight="1" x14ac:dyDescent="0.25">
      <c r="A547" s="549"/>
      <c r="B547" s="552"/>
      <c r="C547" s="755"/>
      <c r="D547" s="766"/>
      <c r="E547" s="760"/>
      <c r="F547" s="297" t="s">
        <v>257</v>
      </c>
      <c r="G547" s="620" t="s">
        <v>1508</v>
      </c>
      <c r="H547" s="620"/>
      <c r="I547" s="620"/>
      <c r="J547" s="620"/>
      <c r="K547" s="583"/>
      <c r="L547" s="602"/>
      <c r="M547" s="602"/>
      <c r="N547" s="602"/>
      <c r="O547" s="602"/>
      <c r="P547" s="602"/>
    </row>
    <row r="548" spans="1:16" ht="15" customHeight="1" x14ac:dyDescent="0.25">
      <c r="A548" s="549"/>
      <c r="B548" s="552"/>
      <c r="C548" s="755"/>
      <c r="D548" s="766"/>
      <c r="E548" s="760"/>
      <c r="F548" s="297" t="s">
        <v>410</v>
      </c>
      <c r="G548" s="620" t="s">
        <v>411</v>
      </c>
      <c r="H548" s="620"/>
      <c r="I548" s="620"/>
      <c r="J548" s="620"/>
      <c r="K548" s="583"/>
      <c r="L548" s="602"/>
      <c r="M548" s="602"/>
      <c r="N548" s="602"/>
      <c r="O548" s="602"/>
      <c r="P548" s="602"/>
    </row>
    <row r="549" spans="1:16" ht="15" customHeight="1" x14ac:dyDescent="0.25">
      <c r="A549" s="549"/>
      <c r="B549" s="552"/>
      <c r="C549" s="755"/>
      <c r="D549" s="766"/>
      <c r="E549" s="760"/>
      <c r="F549" s="297" t="s">
        <v>412</v>
      </c>
      <c r="G549" s="620" t="s">
        <v>400</v>
      </c>
      <c r="H549" s="620"/>
      <c r="I549" s="620"/>
      <c r="J549" s="620"/>
      <c r="K549" s="583"/>
      <c r="L549" s="602"/>
      <c r="M549" s="602"/>
      <c r="N549" s="602"/>
      <c r="O549" s="602"/>
      <c r="P549" s="602"/>
    </row>
    <row r="550" spans="1:16" ht="15" customHeight="1" x14ac:dyDescent="0.25">
      <c r="A550" s="549"/>
      <c r="B550" s="552"/>
      <c r="C550" s="755"/>
      <c r="D550" s="766"/>
      <c r="E550" s="760"/>
      <c r="F550" s="297" t="s">
        <v>381</v>
      </c>
      <c r="G550" s="620" t="s">
        <v>1296</v>
      </c>
      <c r="H550" s="620"/>
      <c r="I550" s="620"/>
      <c r="J550" s="620"/>
      <c r="K550" s="584">
        <v>5</v>
      </c>
      <c r="L550" s="533">
        <f>L534*1.07</f>
        <v>101350.40000000001</v>
      </c>
      <c r="M550" s="533">
        <f t="shared" ref="M550:M565" si="68">P550-P550*40%</f>
        <v>121620.48000000001</v>
      </c>
      <c r="N550" s="533">
        <f t="shared" ref="N550:N565" si="69">P550-P550*30%</f>
        <v>141890.56</v>
      </c>
      <c r="O550" s="533">
        <f t="shared" ref="O550:O565" si="70">P550-P550*10%</f>
        <v>182430.72000000003</v>
      </c>
      <c r="P550" s="533">
        <f t="shared" ref="P550:P565" si="71">L550*2</f>
        <v>202700.80000000002</v>
      </c>
    </row>
    <row r="551" spans="1:16" ht="15" customHeight="1" x14ac:dyDescent="0.25">
      <c r="A551" s="549"/>
      <c r="B551" s="552"/>
      <c r="C551" s="755"/>
      <c r="D551" s="766"/>
      <c r="E551" s="760"/>
      <c r="F551" s="297" t="s">
        <v>402</v>
      </c>
      <c r="G551" s="620" t="s">
        <v>1297</v>
      </c>
      <c r="H551" s="620"/>
      <c r="I551" s="620"/>
      <c r="J551" s="620"/>
      <c r="K551" s="585"/>
      <c r="L551" s="603" t="e">
        <f>#REF!*1.07</f>
        <v>#REF!</v>
      </c>
      <c r="M551" s="603" t="e">
        <f t="shared" si="68"/>
        <v>#REF!</v>
      </c>
      <c r="N551" s="603" t="e">
        <f t="shared" si="69"/>
        <v>#REF!</v>
      </c>
      <c r="O551" s="603" t="e">
        <f t="shared" si="70"/>
        <v>#REF!</v>
      </c>
      <c r="P551" s="603" t="e">
        <f t="shared" si="71"/>
        <v>#REF!</v>
      </c>
    </row>
    <row r="552" spans="1:16" ht="15" customHeight="1" x14ac:dyDescent="0.25">
      <c r="A552" s="549"/>
      <c r="B552" s="552"/>
      <c r="C552" s="755"/>
      <c r="D552" s="766"/>
      <c r="E552" s="760"/>
      <c r="F552" s="297" t="s">
        <v>403</v>
      </c>
      <c r="G552" s="620" t="s">
        <v>404</v>
      </c>
      <c r="H552" s="620"/>
      <c r="I552" s="620"/>
      <c r="J552" s="620"/>
      <c r="K552" s="585"/>
      <c r="L552" s="603" t="e">
        <f>#REF!*1.07</f>
        <v>#REF!</v>
      </c>
      <c r="M552" s="603" t="e">
        <f t="shared" si="68"/>
        <v>#REF!</v>
      </c>
      <c r="N552" s="603" t="e">
        <f t="shared" si="69"/>
        <v>#REF!</v>
      </c>
      <c r="O552" s="603" t="e">
        <f t="shared" si="70"/>
        <v>#REF!</v>
      </c>
      <c r="P552" s="603" t="e">
        <f t="shared" si="71"/>
        <v>#REF!</v>
      </c>
    </row>
    <row r="553" spans="1:16" ht="15" customHeight="1" x14ac:dyDescent="0.25">
      <c r="A553" s="549"/>
      <c r="B553" s="552"/>
      <c r="C553" s="755"/>
      <c r="D553" s="766"/>
      <c r="E553" s="760"/>
      <c r="F553" s="295" t="s">
        <v>358</v>
      </c>
      <c r="G553" s="620" t="s">
        <v>359</v>
      </c>
      <c r="H553" s="620"/>
      <c r="I553" s="620"/>
      <c r="J553" s="620"/>
      <c r="K553" s="585"/>
      <c r="L553" s="603" t="e">
        <f>#REF!*1.07</f>
        <v>#REF!</v>
      </c>
      <c r="M553" s="603" t="e">
        <f t="shared" si="68"/>
        <v>#REF!</v>
      </c>
      <c r="N553" s="603" t="e">
        <f t="shared" si="69"/>
        <v>#REF!</v>
      </c>
      <c r="O553" s="603" t="e">
        <f t="shared" si="70"/>
        <v>#REF!</v>
      </c>
      <c r="P553" s="603" t="e">
        <f t="shared" si="71"/>
        <v>#REF!</v>
      </c>
    </row>
    <row r="554" spans="1:16" ht="15" customHeight="1" x14ac:dyDescent="0.25">
      <c r="A554" s="549"/>
      <c r="B554" s="552"/>
      <c r="C554" s="755"/>
      <c r="D554" s="766"/>
      <c r="E554" s="760"/>
      <c r="F554" s="297" t="s">
        <v>389</v>
      </c>
      <c r="G554" s="620" t="s">
        <v>390</v>
      </c>
      <c r="H554" s="620"/>
      <c r="I554" s="620"/>
      <c r="J554" s="620"/>
      <c r="K554" s="585"/>
      <c r="L554" s="603" t="e">
        <f>#REF!*1.07</f>
        <v>#REF!</v>
      </c>
      <c r="M554" s="603" t="e">
        <f t="shared" si="68"/>
        <v>#REF!</v>
      </c>
      <c r="N554" s="603" t="e">
        <f t="shared" si="69"/>
        <v>#REF!</v>
      </c>
      <c r="O554" s="603" t="e">
        <f t="shared" si="70"/>
        <v>#REF!</v>
      </c>
      <c r="P554" s="603" t="e">
        <f t="shared" si="71"/>
        <v>#REF!</v>
      </c>
    </row>
    <row r="555" spans="1:16" ht="15" customHeight="1" x14ac:dyDescent="0.25">
      <c r="A555" s="549"/>
      <c r="B555" s="552"/>
      <c r="C555" s="755"/>
      <c r="D555" s="766"/>
      <c r="E555" s="760"/>
      <c r="F555" s="294" t="s">
        <v>704</v>
      </c>
      <c r="G555" s="620" t="s">
        <v>705</v>
      </c>
      <c r="H555" s="620"/>
      <c r="I555" s="620"/>
      <c r="J555" s="620"/>
      <c r="K555" s="585"/>
      <c r="L555" s="603" t="e">
        <f>#REF!*1.07</f>
        <v>#REF!</v>
      </c>
      <c r="M555" s="603" t="e">
        <f t="shared" si="68"/>
        <v>#REF!</v>
      </c>
      <c r="N555" s="603" t="e">
        <f t="shared" si="69"/>
        <v>#REF!</v>
      </c>
      <c r="O555" s="603" t="e">
        <f t="shared" si="70"/>
        <v>#REF!</v>
      </c>
      <c r="P555" s="603" t="e">
        <f t="shared" si="71"/>
        <v>#REF!</v>
      </c>
    </row>
    <row r="556" spans="1:16" ht="15" customHeight="1" x14ac:dyDescent="0.25">
      <c r="A556" s="549"/>
      <c r="B556" s="552"/>
      <c r="C556" s="755"/>
      <c r="D556" s="766"/>
      <c r="E556" s="760"/>
      <c r="F556" s="294" t="s">
        <v>706</v>
      </c>
      <c r="G556" s="620" t="s">
        <v>390</v>
      </c>
      <c r="H556" s="620"/>
      <c r="I556" s="620"/>
      <c r="J556" s="620"/>
      <c r="K556" s="585"/>
      <c r="L556" s="603" t="e">
        <f>#REF!*1.07</f>
        <v>#REF!</v>
      </c>
      <c r="M556" s="603" t="e">
        <f t="shared" si="68"/>
        <v>#REF!</v>
      </c>
      <c r="N556" s="603" t="e">
        <f t="shared" si="69"/>
        <v>#REF!</v>
      </c>
      <c r="O556" s="603" t="e">
        <f t="shared" si="70"/>
        <v>#REF!</v>
      </c>
      <c r="P556" s="603" t="e">
        <f t="shared" si="71"/>
        <v>#REF!</v>
      </c>
    </row>
    <row r="557" spans="1:16" ht="15" customHeight="1" x14ac:dyDescent="0.25">
      <c r="A557" s="549"/>
      <c r="B557" s="552"/>
      <c r="C557" s="755"/>
      <c r="D557" s="766"/>
      <c r="E557" s="760"/>
      <c r="F557" s="294" t="s">
        <v>1271</v>
      </c>
      <c r="G557" s="620" t="s">
        <v>390</v>
      </c>
      <c r="H557" s="620"/>
      <c r="I557" s="620"/>
      <c r="J557" s="620"/>
      <c r="K557" s="585"/>
      <c r="L557" s="603" t="e">
        <f>#REF!*1.07</f>
        <v>#REF!</v>
      </c>
      <c r="M557" s="603" t="e">
        <f t="shared" si="68"/>
        <v>#REF!</v>
      </c>
      <c r="N557" s="603" t="e">
        <f t="shared" si="69"/>
        <v>#REF!</v>
      </c>
      <c r="O557" s="603" t="e">
        <f t="shared" si="70"/>
        <v>#REF!</v>
      </c>
      <c r="P557" s="603" t="e">
        <f t="shared" si="71"/>
        <v>#REF!</v>
      </c>
    </row>
    <row r="558" spans="1:16" ht="15" customHeight="1" x14ac:dyDescent="0.25">
      <c r="A558" s="549"/>
      <c r="B558" s="552"/>
      <c r="C558" s="755"/>
      <c r="D558" s="766"/>
      <c r="E558" s="760"/>
      <c r="F558" s="294" t="s">
        <v>707</v>
      </c>
      <c r="G558" s="620" t="s">
        <v>911</v>
      </c>
      <c r="H558" s="620"/>
      <c r="I558" s="620"/>
      <c r="J558" s="620"/>
      <c r="K558" s="585"/>
      <c r="L558" s="603" t="e">
        <f>#REF!*1.07</f>
        <v>#REF!</v>
      </c>
      <c r="M558" s="603" t="e">
        <f t="shared" si="68"/>
        <v>#REF!</v>
      </c>
      <c r="N558" s="603" t="e">
        <f t="shared" si="69"/>
        <v>#REF!</v>
      </c>
      <c r="O558" s="603" t="e">
        <f t="shared" si="70"/>
        <v>#REF!</v>
      </c>
      <c r="P558" s="603" t="e">
        <f t="shared" si="71"/>
        <v>#REF!</v>
      </c>
    </row>
    <row r="559" spans="1:16" ht="15" customHeight="1" x14ac:dyDescent="0.25">
      <c r="A559" s="549"/>
      <c r="B559" s="552"/>
      <c r="C559" s="755"/>
      <c r="D559" s="766"/>
      <c r="E559" s="760"/>
      <c r="F559" s="294" t="s">
        <v>708</v>
      </c>
      <c r="G559" s="620" t="s">
        <v>390</v>
      </c>
      <c r="H559" s="620"/>
      <c r="I559" s="620"/>
      <c r="J559" s="620"/>
      <c r="K559" s="585"/>
      <c r="L559" s="603" t="e">
        <f>#REF!*1.07</f>
        <v>#REF!</v>
      </c>
      <c r="M559" s="603" t="e">
        <f t="shared" si="68"/>
        <v>#REF!</v>
      </c>
      <c r="N559" s="603" t="e">
        <f t="shared" si="69"/>
        <v>#REF!</v>
      </c>
      <c r="O559" s="603" t="e">
        <f t="shared" si="70"/>
        <v>#REF!</v>
      </c>
      <c r="P559" s="603" t="e">
        <f t="shared" si="71"/>
        <v>#REF!</v>
      </c>
    </row>
    <row r="560" spans="1:16" ht="15" customHeight="1" x14ac:dyDescent="0.25">
      <c r="A560" s="549"/>
      <c r="B560" s="552"/>
      <c r="C560" s="755"/>
      <c r="D560" s="766"/>
      <c r="E560" s="760"/>
      <c r="F560" s="297" t="s">
        <v>377</v>
      </c>
      <c r="G560" s="620" t="s">
        <v>387</v>
      </c>
      <c r="H560" s="620"/>
      <c r="I560" s="620"/>
      <c r="J560" s="620"/>
      <c r="K560" s="585"/>
      <c r="L560" s="603" t="e">
        <f>#REF!*1.07</f>
        <v>#REF!</v>
      </c>
      <c r="M560" s="603" t="e">
        <f t="shared" si="68"/>
        <v>#REF!</v>
      </c>
      <c r="N560" s="603" t="e">
        <f t="shared" si="69"/>
        <v>#REF!</v>
      </c>
      <c r="O560" s="603" t="e">
        <f t="shared" si="70"/>
        <v>#REF!</v>
      </c>
      <c r="P560" s="603" t="e">
        <f t="shared" si="71"/>
        <v>#REF!</v>
      </c>
    </row>
    <row r="561" spans="1:16" ht="15" customHeight="1" x14ac:dyDescent="0.25">
      <c r="A561" s="549"/>
      <c r="B561" s="552"/>
      <c r="C561" s="755"/>
      <c r="D561" s="766"/>
      <c r="E561" s="760"/>
      <c r="F561" s="297" t="s">
        <v>562</v>
      </c>
      <c r="G561" s="620" t="s">
        <v>1024</v>
      </c>
      <c r="H561" s="620"/>
      <c r="I561" s="620"/>
      <c r="J561" s="620"/>
      <c r="K561" s="585"/>
      <c r="L561" s="603" t="e">
        <f>#REF!*1.07</f>
        <v>#REF!</v>
      </c>
      <c r="M561" s="603" t="e">
        <f t="shared" si="68"/>
        <v>#REF!</v>
      </c>
      <c r="N561" s="603" t="e">
        <f t="shared" si="69"/>
        <v>#REF!</v>
      </c>
      <c r="O561" s="603" t="e">
        <f t="shared" si="70"/>
        <v>#REF!</v>
      </c>
      <c r="P561" s="603" t="e">
        <f t="shared" si="71"/>
        <v>#REF!</v>
      </c>
    </row>
    <row r="562" spans="1:16" ht="15" customHeight="1" x14ac:dyDescent="0.25">
      <c r="A562" s="549"/>
      <c r="B562" s="552"/>
      <c r="C562" s="755"/>
      <c r="D562" s="766"/>
      <c r="E562" s="760"/>
      <c r="F562" s="297" t="s">
        <v>570</v>
      </c>
      <c r="G562" s="620" t="s">
        <v>613</v>
      </c>
      <c r="H562" s="620"/>
      <c r="I562" s="620"/>
      <c r="J562" s="620"/>
      <c r="K562" s="585"/>
      <c r="L562" s="603" t="e">
        <f>#REF!*1.07</f>
        <v>#REF!</v>
      </c>
      <c r="M562" s="603" t="e">
        <f t="shared" si="68"/>
        <v>#REF!</v>
      </c>
      <c r="N562" s="603" t="e">
        <f t="shared" si="69"/>
        <v>#REF!</v>
      </c>
      <c r="O562" s="603" t="e">
        <f t="shared" si="70"/>
        <v>#REF!</v>
      </c>
      <c r="P562" s="603" t="e">
        <f t="shared" si="71"/>
        <v>#REF!</v>
      </c>
    </row>
    <row r="563" spans="1:16" ht="15" customHeight="1" x14ac:dyDescent="0.25">
      <c r="A563" s="549"/>
      <c r="B563" s="552"/>
      <c r="C563" s="755"/>
      <c r="D563" s="766"/>
      <c r="E563" s="760"/>
      <c r="F563" s="298" t="s">
        <v>84</v>
      </c>
      <c r="G563" s="762">
        <v>3.5</v>
      </c>
      <c r="H563" s="762"/>
      <c r="I563" s="762"/>
      <c r="J563" s="762"/>
      <c r="K563" s="585"/>
      <c r="L563" s="603" t="e">
        <f>#REF!*1.07</f>
        <v>#REF!</v>
      </c>
      <c r="M563" s="603" t="e">
        <f t="shared" si="68"/>
        <v>#REF!</v>
      </c>
      <c r="N563" s="603" t="e">
        <f t="shared" si="69"/>
        <v>#REF!</v>
      </c>
      <c r="O563" s="603" t="e">
        <f t="shared" si="70"/>
        <v>#REF!</v>
      </c>
      <c r="P563" s="603" t="e">
        <f t="shared" si="71"/>
        <v>#REF!</v>
      </c>
    </row>
    <row r="564" spans="1:16" ht="15" customHeight="1" x14ac:dyDescent="0.25">
      <c r="A564" s="549"/>
      <c r="B564" s="553"/>
      <c r="C564" s="755"/>
      <c r="D564" s="766"/>
      <c r="E564" s="760"/>
      <c r="F564" s="296" t="s">
        <v>1016</v>
      </c>
      <c r="G564" s="620">
        <v>5</v>
      </c>
      <c r="H564" s="620"/>
      <c r="I564" s="620"/>
      <c r="J564" s="620"/>
      <c r="K564" s="585"/>
      <c r="L564" s="603" t="e">
        <f>#REF!*1.07</f>
        <v>#REF!</v>
      </c>
      <c r="M564" s="603" t="e">
        <f t="shared" si="68"/>
        <v>#REF!</v>
      </c>
      <c r="N564" s="603" t="e">
        <f t="shared" si="69"/>
        <v>#REF!</v>
      </c>
      <c r="O564" s="603" t="e">
        <f t="shared" si="70"/>
        <v>#REF!</v>
      </c>
      <c r="P564" s="603" t="e">
        <f t="shared" si="71"/>
        <v>#REF!</v>
      </c>
    </row>
    <row r="565" spans="1:16" ht="15" customHeight="1" x14ac:dyDescent="0.25">
      <c r="A565" s="549">
        <v>4</v>
      </c>
      <c r="B565" s="551"/>
      <c r="C565" s="755" t="s">
        <v>1694</v>
      </c>
      <c r="D565" s="758"/>
      <c r="E565" s="760"/>
      <c r="F565" s="295" t="s">
        <v>81</v>
      </c>
      <c r="G565" s="620" t="s">
        <v>6</v>
      </c>
      <c r="H565" s="620"/>
      <c r="I565" s="620"/>
      <c r="J565" s="620"/>
      <c r="K565" s="501">
        <v>3</v>
      </c>
      <c r="L565" s="716">
        <f>22530*4+5000</f>
        <v>95120</v>
      </c>
      <c r="M565" s="716">
        <f t="shared" si="68"/>
        <v>114144</v>
      </c>
      <c r="N565" s="716">
        <f t="shared" si="69"/>
        <v>133168</v>
      </c>
      <c r="O565" s="716">
        <f t="shared" si="70"/>
        <v>171216</v>
      </c>
      <c r="P565" s="716">
        <f t="shared" si="71"/>
        <v>190240</v>
      </c>
    </row>
    <row r="566" spans="1:16" ht="15" customHeight="1" x14ac:dyDescent="0.25">
      <c r="A566" s="549"/>
      <c r="B566" s="552"/>
      <c r="C566" s="755"/>
      <c r="D566" s="766"/>
      <c r="E566" s="760"/>
      <c r="F566" s="295" t="s">
        <v>80</v>
      </c>
      <c r="G566" s="753">
        <v>200</v>
      </c>
      <c r="H566" s="753"/>
      <c r="I566" s="753"/>
      <c r="J566" s="753"/>
      <c r="K566" s="583"/>
      <c r="L566" s="602"/>
      <c r="M566" s="602"/>
      <c r="N566" s="602"/>
      <c r="O566" s="602"/>
      <c r="P566" s="602"/>
    </row>
    <row r="567" spans="1:16" ht="15" customHeight="1" x14ac:dyDescent="0.25">
      <c r="A567" s="549"/>
      <c r="B567" s="552"/>
      <c r="C567" s="755"/>
      <c r="D567" s="766"/>
      <c r="E567" s="760"/>
      <c r="F567" s="295" t="s">
        <v>8</v>
      </c>
      <c r="G567" s="422">
        <v>3000</v>
      </c>
      <c r="H567" s="423">
        <v>4000</v>
      </c>
      <c r="I567" s="424">
        <v>5000</v>
      </c>
      <c r="J567" s="425">
        <v>6000</v>
      </c>
      <c r="K567" s="583"/>
      <c r="L567" s="602"/>
      <c r="M567" s="602"/>
      <c r="N567" s="602"/>
      <c r="O567" s="602"/>
      <c r="P567" s="602"/>
    </row>
    <row r="568" spans="1:16" ht="15" customHeight="1" x14ac:dyDescent="0.25">
      <c r="A568" s="549"/>
      <c r="B568" s="552"/>
      <c r="C568" s="755"/>
      <c r="D568" s="766"/>
      <c r="E568" s="760"/>
      <c r="F568" s="295" t="s">
        <v>817</v>
      </c>
      <c r="G568" s="422">
        <f>G566*88</f>
        <v>17600</v>
      </c>
      <c r="H568" s="423">
        <f>G566*99</f>
        <v>19800</v>
      </c>
      <c r="I568" s="424">
        <f>G566*110</f>
        <v>22000</v>
      </c>
      <c r="J568" s="425">
        <f>G566*114</f>
        <v>22800</v>
      </c>
      <c r="K568" s="583"/>
      <c r="L568" s="602"/>
      <c r="M568" s="602"/>
      <c r="N568" s="602"/>
      <c r="O568" s="602"/>
      <c r="P568" s="602"/>
    </row>
    <row r="569" spans="1:16" ht="15" customHeight="1" x14ac:dyDescent="0.25">
      <c r="A569" s="549"/>
      <c r="B569" s="552"/>
      <c r="C569" s="755"/>
      <c r="D569" s="766"/>
      <c r="E569" s="760"/>
      <c r="F569" s="295" t="s">
        <v>1269</v>
      </c>
      <c r="G569" s="619">
        <v>0.98</v>
      </c>
      <c r="H569" s="619"/>
      <c r="I569" s="619"/>
      <c r="J569" s="619"/>
      <c r="K569" s="583"/>
      <c r="L569" s="602"/>
      <c r="M569" s="602"/>
      <c r="N569" s="602"/>
      <c r="O569" s="602"/>
      <c r="P569" s="602"/>
    </row>
    <row r="570" spans="1:16" ht="15" customHeight="1" x14ac:dyDescent="0.25">
      <c r="A570" s="549"/>
      <c r="B570" s="552"/>
      <c r="C570" s="755"/>
      <c r="D570" s="766"/>
      <c r="E570" s="760"/>
      <c r="F570" s="294" t="s">
        <v>699</v>
      </c>
      <c r="G570" s="620" t="s">
        <v>700</v>
      </c>
      <c r="H570" s="620"/>
      <c r="I570" s="620"/>
      <c r="J570" s="620"/>
      <c r="K570" s="583"/>
      <c r="L570" s="602"/>
      <c r="M570" s="602"/>
      <c r="N570" s="602"/>
      <c r="O570" s="602"/>
      <c r="P570" s="602"/>
    </row>
    <row r="571" spans="1:16" ht="15" customHeight="1" x14ac:dyDescent="0.25">
      <c r="A571" s="549"/>
      <c r="B571" s="552"/>
      <c r="C571" s="755"/>
      <c r="D571" s="766"/>
      <c r="E571" s="760"/>
      <c r="F571" s="294" t="s">
        <v>1181</v>
      </c>
      <c r="G571" s="462" t="s">
        <v>1179</v>
      </c>
      <c r="H571" s="463"/>
      <c r="I571" s="463"/>
      <c r="J571" s="464"/>
      <c r="K571" s="583"/>
      <c r="L571" s="602"/>
      <c r="M571" s="602"/>
      <c r="N571" s="602"/>
      <c r="O571" s="602"/>
      <c r="P571" s="602"/>
    </row>
    <row r="572" spans="1:16" ht="15" customHeight="1" x14ac:dyDescent="0.25">
      <c r="A572" s="549"/>
      <c r="B572" s="552"/>
      <c r="C572" s="755"/>
      <c r="D572" s="766"/>
      <c r="E572" s="760"/>
      <c r="F572" s="295" t="s">
        <v>83</v>
      </c>
      <c r="G572" s="620">
        <v>65</v>
      </c>
      <c r="H572" s="620"/>
      <c r="I572" s="620"/>
      <c r="J572" s="620"/>
      <c r="K572" s="583"/>
      <c r="L572" s="602"/>
      <c r="M572" s="602"/>
      <c r="N572" s="602"/>
      <c r="O572" s="602"/>
      <c r="P572" s="602"/>
    </row>
    <row r="573" spans="1:16" ht="15" customHeight="1" x14ac:dyDescent="0.25">
      <c r="A573" s="549"/>
      <c r="B573" s="552"/>
      <c r="C573" s="755"/>
      <c r="D573" s="766"/>
      <c r="E573" s="760"/>
      <c r="F573" s="295" t="s">
        <v>396</v>
      </c>
      <c r="G573" s="620" t="s">
        <v>1184</v>
      </c>
      <c r="H573" s="620"/>
      <c r="I573" s="620"/>
      <c r="J573" s="620"/>
      <c r="K573" s="583"/>
      <c r="L573" s="602"/>
      <c r="M573" s="602"/>
      <c r="N573" s="602"/>
      <c r="O573" s="602"/>
      <c r="P573" s="602"/>
    </row>
    <row r="574" spans="1:16" ht="15" customHeight="1" x14ac:dyDescent="0.25">
      <c r="A574" s="549"/>
      <c r="B574" s="552"/>
      <c r="C574" s="755"/>
      <c r="D574" s="766"/>
      <c r="E574" s="760"/>
      <c r="F574" s="295" t="s">
        <v>1028</v>
      </c>
      <c r="G574" s="620" t="s">
        <v>912</v>
      </c>
      <c r="H574" s="620"/>
      <c r="I574" s="620"/>
      <c r="J574" s="620"/>
      <c r="K574" s="583"/>
      <c r="L574" s="602"/>
      <c r="M574" s="602"/>
      <c r="N574" s="602"/>
      <c r="O574" s="602"/>
      <c r="P574" s="602"/>
    </row>
    <row r="575" spans="1:16" ht="15" customHeight="1" x14ac:dyDescent="0.25">
      <c r="A575" s="549"/>
      <c r="B575" s="552"/>
      <c r="C575" s="755"/>
      <c r="D575" s="766"/>
      <c r="E575" s="760"/>
      <c r="F575" s="295" t="s">
        <v>1038</v>
      </c>
      <c r="G575" s="620" t="s">
        <v>1673</v>
      </c>
      <c r="H575" s="620"/>
      <c r="I575" s="620"/>
      <c r="J575" s="620"/>
      <c r="K575" s="583"/>
      <c r="L575" s="602"/>
      <c r="M575" s="602"/>
      <c r="N575" s="602"/>
      <c r="O575" s="602"/>
      <c r="P575" s="602"/>
    </row>
    <row r="576" spans="1:16" ht="15" customHeight="1" x14ac:dyDescent="0.25">
      <c r="A576" s="549"/>
      <c r="B576" s="552"/>
      <c r="C576" s="755"/>
      <c r="D576" s="766"/>
      <c r="E576" s="760"/>
      <c r="F576" s="297" t="s">
        <v>379</v>
      </c>
      <c r="G576" s="620" t="s">
        <v>399</v>
      </c>
      <c r="H576" s="620"/>
      <c r="I576" s="620"/>
      <c r="J576" s="620"/>
      <c r="K576" s="583"/>
      <c r="L576" s="602"/>
      <c r="M576" s="602"/>
      <c r="N576" s="602"/>
      <c r="O576" s="602"/>
      <c r="P576" s="602"/>
    </row>
    <row r="577" spans="1:16" ht="15" customHeight="1" x14ac:dyDescent="0.25">
      <c r="A577" s="549"/>
      <c r="B577" s="552"/>
      <c r="C577" s="755"/>
      <c r="D577" s="766"/>
      <c r="E577" s="760"/>
      <c r="F577" s="294" t="s">
        <v>701</v>
      </c>
      <c r="G577" s="620">
        <v>100000</v>
      </c>
      <c r="H577" s="620"/>
      <c r="I577" s="620"/>
      <c r="J577" s="620"/>
      <c r="K577" s="583"/>
      <c r="L577" s="602"/>
      <c r="M577" s="602"/>
      <c r="N577" s="602"/>
      <c r="O577" s="602"/>
      <c r="P577" s="602"/>
    </row>
    <row r="578" spans="1:16" ht="15" customHeight="1" x14ac:dyDescent="0.25">
      <c r="A578" s="549"/>
      <c r="B578" s="552"/>
      <c r="C578" s="755"/>
      <c r="D578" s="766"/>
      <c r="E578" s="760"/>
      <c r="F578" s="297" t="s">
        <v>257</v>
      </c>
      <c r="G578" s="620" t="s">
        <v>1508</v>
      </c>
      <c r="H578" s="620"/>
      <c r="I578" s="620"/>
      <c r="J578" s="620"/>
      <c r="K578" s="583"/>
      <c r="L578" s="602"/>
      <c r="M578" s="602"/>
      <c r="N578" s="602"/>
      <c r="O578" s="602"/>
      <c r="P578" s="602"/>
    </row>
    <row r="579" spans="1:16" ht="15" customHeight="1" x14ac:dyDescent="0.25">
      <c r="A579" s="549"/>
      <c r="B579" s="552"/>
      <c r="C579" s="755"/>
      <c r="D579" s="766"/>
      <c r="E579" s="760"/>
      <c r="F579" s="297" t="s">
        <v>410</v>
      </c>
      <c r="G579" s="620" t="s">
        <v>411</v>
      </c>
      <c r="H579" s="620"/>
      <c r="I579" s="620"/>
      <c r="J579" s="620"/>
      <c r="K579" s="583"/>
      <c r="L579" s="602"/>
      <c r="M579" s="602"/>
      <c r="N579" s="602"/>
      <c r="O579" s="602"/>
      <c r="P579" s="602"/>
    </row>
    <row r="580" spans="1:16" ht="15" customHeight="1" x14ac:dyDescent="0.25">
      <c r="A580" s="549"/>
      <c r="B580" s="552"/>
      <c r="C580" s="755"/>
      <c r="D580" s="766"/>
      <c r="E580" s="760"/>
      <c r="F580" s="297" t="s">
        <v>412</v>
      </c>
      <c r="G580" s="620" t="s">
        <v>400</v>
      </c>
      <c r="H580" s="620"/>
      <c r="I580" s="620"/>
      <c r="J580" s="620"/>
      <c r="K580" s="583"/>
      <c r="L580" s="602"/>
      <c r="M580" s="602"/>
      <c r="N580" s="602"/>
      <c r="O580" s="602"/>
      <c r="P580" s="602"/>
    </row>
    <row r="581" spans="1:16" ht="15" customHeight="1" x14ac:dyDescent="0.25">
      <c r="A581" s="549"/>
      <c r="B581" s="552"/>
      <c r="C581" s="755"/>
      <c r="D581" s="766"/>
      <c r="E581" s="760"/>
      <c r="F581" s="297" t="s">
        <v>381</v>
      </c>
      <c r="G581" s="620" t="s">
        <v>1296</v>
      </c>
      <c r="H581" s="620"/>
      <c r="I581" s="620"/>
      <c r="J581" s="620"/>
      <c r="K581" s="584">
        <v>5</v>
      </c>
      <c r="L581" s="533">
        <f>L565*1.07</f>
        <v>101778.40000000001</v>
      </c>
      <c r="M581" s="533">
        <f t="shared" ref="M581:M596" si="72">P581-P581*40%</f>
        <v>122134.08</v>
      </c>
      <c r="N581" s="533">
        <f t="shared" ref="N581:N596" si="73">P581-P581*30%</f>
        <v>142489.76</v>
      </c>
      <c r="O581" s="533">
        <f t="shared" ref="O581:O596" si="74">P581-P581*10%</f>
        <v>183201.12000000002</v>
      </c>
      <c r="P581" s="533">
        <f t="shared" ref="P581:P596" si="75">L581*2</f>
        <v>203556.80000000002</v>
      </c>
    </row>
    <row r="582" spans="1:16" ht="15" customHeight="1" x14ac:dyDescent="0.25">
      <c r="A582" s="549"/>
      <c r="B582" s="552"/>
      <c r="C582" s="755"/>
      <c r="D582" s="766"/>
      <c r="E582" s="760"/>
      <c r="F582" s="297" t="s">
        <v>402</v>
      </c>
      <c r="G582" s="620" t="s">
        <v>1297</v>
      </c>
      <c r="H582" s="620"/>
      <c r="I582" s="620"/>
      <c r="J582" s="620"/>
      <c r="K582" s="585"/>
      <c r="L582" s="603" t="e">
        <f>#REF!*1.07</f>
        <v>#REF!</v>
      </c>
      <c r="M582" s="603" t="e">
        <f t="shared" si="72"/>
        <v>#REF!</v>
      </c>
      <c r="N582" s="603" t="e">
        <f t="shared" si="73"/>
        <v>#REF!</v>
      </c>
      <c r="O582" s="603" t="e">
        <f t="shared" si="74"/>
        <v>#REF!</v>
      </c>
      <c r="P582" s="603" t="e">
        <f t="shared" si="75"/>
        <v>#REF!</v>
      </c>
    </row>
    <row r="583" spans="1:16" ht="15" customHeight="1" x14ac:dyDescent="0.25">
      <c r="A583" s="549"/>
      <c r="B583" s="552"/>
      <c r="C583" s="755"/>
      <c r="D583" s="766"/>
      <c r="E583" s="760"/>
      <c r="F583" s="297" t="s">
        <v>403</v>
      </c>
      <c r="G583" s="620" t="s">
        <v>404</v>
      </c>
      <c r="H583" s="620"/>
      <c r="I583" s="620"/>
      <c r="J583" s="620"/>
      <c r="K583" s="585"/>
      <c r="L583" s="603" t="e">
        <f>#REF!*1.07</f>
        <v>#REF!</v>
      </c>
      <c r="M583" s="603" t="e">
        <f t="shared" si="72"/>
        <v>#REF!</v>
      </c>
      <c r="N583" s="603" t="e">
        <f t="shared" si="73"/>
        <v>#REF!</v>
      </c>
      <c r="O583" s="603" t="e">
        <f t="shared" si="74"/>
        <v>#REF!</v>
      </c>
      <c r="P583" s="603" t="e">
        <f t="shared" si="75"/>
        <v>#REF!</v>
      </c>
    </row>
    <row r="584" spans="1:16" ht="15" customHeight="1" x14ac:dyDescent="0.25">
      <c r="A584" s="549"/>
      <c r="B584" s="552"/>
      <c r="C584" s="755"/>
      <c r="D584" s="766"/>
      <c r="E584" s="760"/>
      <c r="F584" s="295" t="s">
        <v>358</v>
      </c>
      <c r="G584" s="620" t="s">
        <v>359</v>
      </c>
      <c r="H584" s="620"/>
      <c r="I584" s="620"/>
      <c r="J584" s="620"/>
      <c r="K584" s="585"/>
      <c r="L584" s="603" t="e">
        <f>#REF!*1.07</f>
        <v>#REF!</v>
      </c>
      <c r="M584" s="603" t="e">
        <f t="shared" si="72"/>
        <v>#REF!</v>
      </c>
      <c r="N584" s="603" t="e">
        <f t="shared" si="73"/>
        <v>#REF!</v>
      </c>
      <c r="O584" s="603" t="e">
        <f t="shared" si="74"/>
        <v>#REF!</v>
      </c>
      <c r="P584" s="603" t="e">
        <f t="shared" si="75"/>
        <v>#REF!</v>
      </c>
    </row>
    <row r="585" spans="1:16" ht="15" customHeight="1" x14ac:dyDescent="0.25">
      <c r="A585" s="549"/>
      <c r="B585" s="552"/>
      <c r="C585" s="755"/>
      <c r="D585" s="766"/>
      <c r="E585" s="760"/>
      <c r="F585" s="297" t="s">
        <v>389</v>
      </c>
      <c r="G585" s="620" t="s">
        <v>390</v>
      </c>
      <c r="H585" s="620"/>
      <c r="I585" s="620"/>
      <c r="J585" s="620"/>
      <c r="K585" s="585"/>
      <c r="L585" s="603" t="e">
        <f>#REF!*1.07</f>
        <v>#REF!</v>
      </c>
      <c r="M585" s="603" t="e">
        <f t="shared" si="72"/>
        <v>#REF!</v>
      </c>
      <c r="N585" s="603" t="e">
        <f t="shared" si="73"/>
        <v>#REF!</v>
      </c>
      <c r="O585" s="603" t="e">
        <f t="shared" si="74"/>
        <v>#REF!</v>
      </c>
      <c r="P585" s="603" t="e">
        <f t="shared" si="75"/>
        <v>#REF!</v>
      </c>
    </row>
    <row r="586" spans="1:16" ht="15" customHeight="1" x14ac:dyDescent="0.25">
      <c r="A586" s="549"/>
      <c r="B586" s="552"/>
      <c r="C586" s="755"/>
      <c r="D586" s="766"/>
      <c r="E586" s="760"/>
      <c r="F586" s="294" t="s">
        <v>704</v>
      </c>
      <c r="G586" s="620" t="s">
        <v>705</v>
      </c>
      <c r="H586" s="620"/>
      <c r="I586" s="620"/>
      <c r="J586" s="620"/>
      <c r="K586" s="585"/>
      <c r="L586" s="603" t="e">
        <f>#REF!*1.07</f>
        <v>#REF!</v>
      </c>
      <c r="M586" s="603" t="e">
        <f t="shared" si="72"/>
        <v>#REF!</v>
      </c>
      <c r="N586" s="603" t="e">
        <f t="shared" si="73"/>
        <v>#REF!</v>
      </c>
      <c r="O586" s="603" t="e">
        <f t="shared" si="74"/>
        <v>#REF!</v>
      </c>
      <c r="P586" s="603" t="e">
        <f t="shared" si="75"/>
        <v>#REF!</v>
      </c>
    </row>
    <row r="587" spans="1:16" ht="15" customHeight="1" x14ac:dyDescent="0.25">
      <c r="A587" s="549"/>
      <c r="B587" s="552"/>
      <c r="C587" s="755"/>
      <c r="D587" s="766"/>
      <c r="E587" s="760"/>
      <c r="F587" s="294" t="s">
        <v>706</v>
      </c>
      <c r="G587" s="620" t="s">
        <v>390</v>
      </c>
      <c r="H587" s="620"/>
      <c r="I587" s="620"/>
      <c r="J587" s="620"/>
      <c r="K587" s="585"/>
      <c r="L587" s="603" t="e">
        <f>#REF!*1.07</f>
        <v>#REF!</v>
      </c>
      <c r="M587" s="603" t="e">
        <f t="shared" si="72"/>
        <v>#REF!</v>
      </c>
      <c r="N587" s="603" t="e">
        <f t="shared" si="73"/>
        <v>#REF!</v>
      </c>
      <c r="O587" s="603" t="e">
        <f t="shared" si="74"/>
        <v>#REF!</v>
      </c>
      <c r="P587" s="603" t="e">
        <f t="shared" si="75"/>
        <v>#REF!</v>
      </c>
    </row>
    <row r="588" spans="1:16" ht="15" customHeight="1" x14ac:dyDescent="0.25">
      <c r="A588" s="549"/>
      <c r="B588" s="552"/>
      <c r="C588" s="755"/>
      <c r="D588" s="766"/>
      <c r="E588" s="760"/>
      <c r="F588" s="294" t="s">
        <v>1271</v>
      </c>
      <c r="G588" s="620" t="s">
        <v>390</v>
      </c>
      <c r="H588" s="620"/>
      <c r="I588" s="620"/>
      <c r="J588" s="620"/>
      <c r="K588" s="585"/>
      <c r="L588" s="603" t="e">
        <f>#REF!*1.07</f>
        <v>#REF!</v>
      </c>
      <c r="M588" s="603" t="e">
        <f t="shared" si="72"/>
        <v>#REF!</v>
      </c>
      <c r="N588" s="603" t="e">
        <f t="shared" si="73"/>
        <v>#REF!</v>
      </c>
      <c r="O588" s="603" t="e">
        <f t="shared" si="74"/>
        <v>#REF!</v>
      </c>
      <c r="P588" s="603" t="e">
        <f t="shared" si="75"/>
        <v>#REF!</v>
      </c>
    </row>
    <row r="589" spans="1:16" ht="15" customHeight="1" x14ac:dyDescent="0.25">
      <c r="A589" s="549"/>
      <c r="B589" s="552"/>
      <c r="C589" s="755"/>
      <c r="D589" s="766"/>
      <c r="E589" s="760"/>
      <c r="F589" s="294" t="s">
        <v>707</v>
      </c>
      <c r="G589" s="620" t="s">
        <v>911</v>
      </c>
      <c r="H589" s="620"/>
      <c r="I589" s="620"/>
      <c r="J589" s="620"/>
      <c r="K589" s="585"/>
      <c r="L589" s="603" t="e">
        <f>#REF!*1.07</f>
        <v>#REF!</v>
      </c>
      <c r="M589" s="603" t="e">
        <f t="shared" si="72"/>
        <v>#REF!</v>
      </c>
      <c r="N589" s="603" t="e">
        <f t="shared" si="73"/>
        <v>#REF!</v>
      </c>
      <c r="O589" s="603" t="e">
        <f t="shared" si="74"/>
        <v>#REF!</v>
      </c>
      <c r="P589" s="603" t="e">
        <f t="shared" si="75"/>
        <v>#REF!</v>
      </c>
    </row>
    <row r="590" spans="1:16" ht="15" customHeight="1" x14ac:dyDescent="0.25">
      <c r="A590" s="549"/>
      <c r="B590" s="552"/>
      <c r="C590" s="755"/>
      <c r="D590" s="766"/>
      <c r="E590" s="760"/>
      <c r="F590" s="294" t="s">
        <v>708</v>
      </c>
      <c r="G590" s="620" t="s">
        <v>390</v>
      </c>
      <c r="H590" s="620"/>
      <c r="I590" s="620"/>
      <c r="J590" s="620"/>
      <c r="K590" s="585"/>
      <c r="L590" s="603" t="e">
        <f>#REF!*1.07</f>
        <v>#REF!</v>
      </c>
      <c r="M590" s="603" t="e">
        <f t="shared" si="72"/>
        <v>#REF!</v>
      </c>
      <c r="N590" s="603" t="e">
        <f t="shared" si="73"/>
        <v>#REF!</v>
      </c>
      <c r="O590" s="603" t="e">
        <f t="shared" si="74"/>
        <v>#REF!</v>
      </c>
      <c r="P590" s="603" t="e">
        <f t="shared" si="75"/>
        <v>#REF!</v>
      </c>
    </row>
    <row r="591" spans="1:16" ht="15" customHeight="1" x14ac:dyDescent="0.25">
      <c r="A591" s="549"/>
      <c r="B591" s="552"/>
      <c r="C591" s="755"/>
      <c r="D591" s="766"/>
      <c r="E591" s="760"/>
      <c r="F591" s="297" t="s">
        <v>377</v>
      </c>
      <c r="G591" s="620" t="s">
        <v>387</v>
      </c>
      <c r="H591" s="620"/>
      <c r="I591" s="620"/>
      <c r="J591" s="620"/>
      <c r="K591" s="585"/>
      <c r="L591" s="603" t="e">
        <f>#REF!*1.07</f>
        <v>#REF!</v>
      </c>
      <c r="M591" s="603" t="e">
        <f t="shared" si="72"/>
        <v>#REF!</v>
      </c>
      <c r="N591" s="603" t="e">
        <f t="shared" si="73"/>
        <v>#REF!</v>
      </c>
      <c r="O591" s="603" t="e">
        <f t="shared" si="74"/>
        <v>#REF!</v>
      </c>
      <c r="P591" s="603" t="e">
        <f t="shared" si="75"/>
        <v>#REF!</v>
      </c>
    </row>
    <row r="592" spans="1:16" ht="15" customHeight="1" x14ac:dyDescent="0.25">
      <c r="A592" s="549"/>
      <c r="B592" s="552"/>
      <c r="C592" s="755"/>
      <c r="D592" s="766"/>
      <c r="E592" s="760"/>
      <c r="F592" s="297" t="s">
        <v>562</v>
      </c>
      <c r="G592" s="620" t="s">
        <v>1024</v>
      </c>
      <c r="H592" s="620"/>
      <c r="I592" s="620"/>
      <c r="J592" s="620"/>
      <c r="K592" s="585"/>
      <c r="L592" s="603" t="e">
        <f>#REF!*1.07</f>
        <v>#REF!</v>
      </c>
      <c r="M592" s="603" t="e">
        <f t="shared" si="72"/>
        <v>#REF!</v>
      </c>
      <c r="N592" s="603" t="e">
        <f t="shared" si="73"/>
        <v>#REF!</v>
      </c>
      <c r="O592" s="603" t="e">
        <f t="shared" si="74"/>
        <v>#REF!</v>
      </c>
      <c r="P592" s="603" t="e">
        <f t="shared" si="75"/>
        <v>#REF!</v>
      </c>
    </row>
    <row r="593" spans="1:16" ht="15" customHeight="1" x14ac:dyDescent="0.25">
      <c r="A593" s="549"/>
      <c r="B593" s="552"/>
      <c r="C593" s="755"/>
      <c r="D593" s="766"/>
      <c r="E593" s="760"/>
      <c r="F593" s="297" t="s">
        <v>570</v>
      </c>
      <c r="G593" s="620" t="s">
        <v>613</v>
      </c>
      <c r="H593" s="620"/>
      <c r="I593" s="620"/>
      <c r="J593" s="620"/>
      <c r="K593" s="585"/>
      <c r="L593" s="603" t="e">
        <f>#REF!*1.07</f>
        <v>#REF!</v>
      </c>
      <c r="M593" s="603" t="e">
        <f t="shared" si="72"/>
        <v>#REF!</v>
      </c>
      <c r="N593" s="603" t="e">
        <f t="shared" si="73"/>
        <v>#REF!</v>
      </c>
      <c r="O593" s="603" t="e">
        <f t="shared" si="74"/>
        <v>#REF!</v>
      </c>
      <c r="P593" s="603" t="e">
        <f t="shared" si="75"/>
        <v>#REF!</v>
      </c>
    </row>
    <row r="594" spans="1:16" ht="15" customHeight="1" x14ac:dyDescent="0.25">
      <c r="A594" s="549"/>
      <c r="B594" s="552"/>
      <c r="C594" s="755"/>
      <c r="D594" s="766"/>
      <c r="E594" s="760"/>
      <c r="F594" s="298" t="s">
        <v>84</v>
      </c>
      <c r="G594" s="762">
        <v>3.5</v>
      </c>
      <c r="H594" s="762"/>
      <c r="I594" s="762"/>
      <c r="J594" s="762"/>
      <c r="K594" s="585"/>
      <c r="L594" s="603" t="e">
        <f>#REF!*1.07</f>
        <v>#REF!</v>
      </c>
      <c r="M594" s="603" t="e">
        <f t="shared" si="72"/>
        <v>#REF!</v>
      </c>
      <c r="N594" s="603" t="e">
        <f t="shared" si="73"/>
        <v>#REF!</v>
      </c>
      <c r="O594" s="603" t="e">
        <f t="shared" si="74"/>
        <v>#REF!</v>
      </c>
      <c r="P594" s="603" t="e">
        <f t="shared" si="75"/>
        <v>#REF!</v>
      </c>
    </row>
    <row r="595" spans="1:16" ht="15" customHeight="1" x14ac:dyDescent="0.25">
      <c r="A595" s="549"/>
      <c r="B595" s="553"/>
      <c r="C595" s="755"/>
      <c r="D595" s="766"/>
      <c r="E595" s="760"/>
      <c r="F595" s="296" t="s">
        <v>1016</v>
      </c>
      <c r="G595" s="620">
        <v>5</v>
      </c>
      <c r="H595" s="620"/>
      <c r="I595" s="620"/>
      <c r="J595" s="620"/>
      <c r="K595" s="585"/>
      <c r="L595" s="603" t="e">
        <f>#REF!*1.07</f>
        <v>#REF!</v>
      </c>
      <c r="M595" s="603" t="e">
        <f t="shared" si="72"/>
        <v>#REF!</v>
      </c>
      <c r="N595" s="603" t="e">
        <f t="shared" si="73"/>
        <v>#REF!</v>
      </c>
      <c r="O595" s="603" t="e">
        <f t="shared" si="74"/>
        <v>#REF!</v>
      </c>
      <c r="P595" s="603" t="e">
        <f t="shared" si="75"/>
        <v>#REF!</v>
      </c>
    </row>
    <row r="596" spans="1:16" ht="15" customHeight="1" x14ac:dyDescent="0.25">
      <c r="A596" s="549">
        <v>5</v>
      </c>
      <c r="B596" s="551"/>
      <c r="C596" s="755" t="s">
        <v>1695</v>
      </c>
      <c r="D596" s="758"/>
      <c r="E596" s="760"/>
      <c r="F596" s="295" t="s">
        <v>81</v>
      </c>
      <c r="G596" s="620" t="s">
        <v>6</v>
      </c>
      <c r="H596" s="620"/>
      <c r="I596" s="620"/>
      <c r="J596" s="620"/>
      <c r="K596" s="501">
        <v>3</v>
      </c>
      <c r="L596" s="716">
        <f>22730*4+5000</f>
        <v>95920</v>
      </c>
      <c r="M596" s="716">
        <f t="shared" si="72"/>
        <v>115104</v>
      </c>
      <c r="N596" s="716">
        <f t="shared" si="73"/>
        <v>134288</v>
      </c>
      <c r="O596" s="716">
        <f t="shared" si="74"/>
        <v>172656</v>
      </c>
      <c r="P596" s="716">
        <f t="shared" si="75"/>
        <v>191840</v>
      </c>
    </row>
    <row r="597" spans="1:16" ht="15" customHeight="1" x14ac:dyDescent="0.25">
      <c r="A597" s="549"/>
      <c r="B597" s="552"/>
      <c r="C597" s="755"/>
      <c r="D597" s="766"/>
      <c r="E597" s="760"/>
      <c r="F597" s="295" t="s">
        <v>80</v>
      </c>
      <c r="G597" s="753">
        <v>240</v>
      </c>
      <c r="H597" s="753"/>
      <c r="I597" s="753"/>
      <c r="J597" s="753"/>
      <c r="K597" s="583"/>
      <c r="L597" s="602"/>
      <c r="M597" s="602"/>
      <c r="N597" s="602"/>
      <c r="O597" s="602"/>
      <c r="P597" s="602"/>
    </row>
    <row r="598" spans="1:16" ht="15" customHeight="1" x14ac:dyDescent="0.25">
      <c r="A598" s="549"/>
      <c r="B598" s="552"/>
      <c r="C598" s="755"/>
      <c r="D598" s="766"/>
      <c r="E598" s="760"/>
      <c r="F598" s="295" t="s">
        <v>8</v>
      </c>
      <c r="G598" s="422">
        <v>3000</v>
      </c>
      <c r="H598" s="423">
        <v>4000</v>
      </c>
      <c r="I598" s="424">
        <v>5000</v>
      </c>
      <c r="J598" s="425">
        <v>6000</v>
      </c>
      <c r="K598" s="583"/>
      <c r="L598" s="602"/>
      <c r="M598" s="602"/>
      <c r="N598" s="602"/>
      <c r="O598" s="602"/>
      <c r="P598" s="602"/>
    </row>
    <row r="599" spans="1:16" ht="15" customHeight="1" x14ac:dyDescent="0.25">
      <c r="A599" s="549"/>
      <c r="B599" s="552"/>
      <c r="C599" s="755"/>
      <c r="D599" s="766"/>
      <c r="E599" s="760"/>
      <c r="F599" s="295" t="s">
        <v>82</v>
      </c>
      <c r="G599" s="422">
        <f>G597*88</f>
        <v>21120</v>
      </c>
      <c r="H599" s="423">
        <f>G597*99</f>
        <v>23760</v>
      </c>
      <c r="I599" s="424">
        <f>G597*110</f>
        <v>26400</v>
      </c>
      <c r="J599" s="425">
        <f>G597*114</f>
        <v>27360</v>
      </c>
      <c r="K599" s="583"/>
      <c r="L599" s="602"/>
      <c r="M599" s="602"/>
      <c r="N599" s="602"/>
      <c r="O599" s="602"/>
      <c r="P599" s="602"/>
    </row>
    <row r="600" spans="1:16" ht="15" customHeight="1" x14ac:dyDescent="0.25">
      <c r="A600" s="549"/>
      <c r="B600" s="552"/>
      <c r="C600" s="755"/>
      <c r="D600" s="766"/>
      <c r="E600" s="760"/>
      <c r="F600" s="295" t="s">
        <v>1269</v>
      </c>
      <c r="G600" s="619">
        <v>0.98</v>
      </c>
      <c r="H600" s="619"/>
      <c r="I600" s="619"/>
      <c r="J600" s="619"/>
      <c r="K600" s="583"/>
      <c r="L600" s="602"/>
      <c r="M600" s="602"/>
      <c r="N600" s="602"/>
      <c r="O600" s="602"/>
      <c r="P600" s="602"/>
    </row>
    <row r="601" spans="1:16" ht="15" customHeight="1" x14ac:dyDescent="0.25">
      <c r="A601" s="549"/>
      <c r="B601" s="552"/>
      <c r="C601" s="755"/>
      <c r="D601" s="766"/>
      <c r="E601" s="760"/>
      <c r="F601" s="294" t="s">
        <v>699</v>
      </c>
      <c r="G601" s="620" t="s">
        <v>700</v>
      </c>
      <c r="H601" s="620"/>
      <c r="I601" s="620"/>
      <c r="J601" s="620"/>
      <c r="K601" s="583"/>
      <c r="L601" s="602"/>
      <c r="M601" s="602"/>
      <c r="N601" s="602"/>
      <c r="O601" s="602"/>
      <c r="P601" s="602"/>
    </row>
    <row r="602" spans="1:16" ht="15" customHeight="1" x14ac:dyDescent="0.25">
      <c r="A602" s="549"/>
      <c r="B602" s="552"/>
      <c r="C602" s="755"/>
      <c r="D602" s="766"/>
      <c r="E602" s="760"/>
      <c r="F602" s="294" t="s">
        <v>1181</v>
      </c>
      <c r="G602" s="462" t="s">
        <v>1179</v>
      </c>
      <c r="H602" s="463"/>
      <c r="I602" s="463"/>
      <c r="J602" s="464"/>
      <c r="K602" s="583"/>
      <c r="L602" s="602"/>
      <c r="M602" s="602"/>
      <c r="N602" s="602"/>
      <c r="O602" s="602"/>
      <c r="P602" s="602"/>
    </row>
    <row r="603" spans="1:16" ht="15" customHeight="1" x14ac:dyDescent="0.25">
      <c r="A603" s="549"/>
      <c r="B603" s="552"/>
      <c r="C603" s="755"/>
      <c r="D603" s="766"/>
      <c r="E603" s="760"/>
      <c r="F603" s="295" t="s">
        <v>83</v>
      </c>
      <c r="G603" s="620">
        <v>65</v>
      </c>
      <c r="H603" s="620"/>
      <c r="I603" s="620"/>
      <c r="J603" s="620"/>
      <c r="K603" s="583"/>
      <c r="L603" s="602"/>
      <c r="M603" s="602"/>
      <c r="N603" s="602"/>
      <c r="O603" s="602"/>
      <c r="P603" s="602"/>
    </row>
    <row r="604" spans="1:16" ht="15" customHeight="1" x14ac:dyDescent="0.25">
      <c r="A604" s="549"/>
      <c r="B604" s="552"/>
      <c r="C604" s="755"/>
      <c r="D604" s="766"/>
      <c r="E604" s="760"/>
      <c r="F604" s="295" t="s">
        <v>396</v>
      </c>
      <c r="G604" s="620" t="s">
        <v>1184</v>
      </c>
      <c r="H604" s="620"/>
      <c r="I604" s="620"/>
      <c r="J604" s="620"/>
      <c r="K604" s="583"/>
      <c r="L604" s="602"/>
      <c r="M604" s="602"/>
      <c r="N604" s="602"/>
      <c r="O604" s="602"/>
      <c r="P604" s="602"/>
    </row>
    <row r="605" spans="1:16" ht="15" customHeight="1" x14ac:dyDescent="0.25">
      <c r="A605" s="549"/>
      <c r="B605" s="552"/>
      <c r="C605" s="755"/>
      <c r="D605" s="766"/>
      <c r="E605" s="760"/>
      <c r="F605" s="295" t="s">
        <v>1028</v>
      </c>
      <c r="G605" s="620" t="s">
        <v>912</v>
      </c>
      <c r="H605" s="620"/>
      <c r="I605" s="620"/>
      <c r="J605" s="620"/>
      <c r="K605" s="583"/>
      <c r="L605" s="602"/>
      <c r="M605" s="602"/>
      <c r="N605" s="602"/>
      <c r="O605" s="602"/>
      <c r="P605" s="602"/>
    </row>
    <row r="606" spans="1:16" ht="15" customHeight="1" x14ac:dyDescent="0.25">
      <c r="A606" s="549"/>
      <c r="B606" s="552"/>
      <c r="C606" s="755"/>
      <c r="D606" s="766"/>
      <c r="E606" s="760"/>
      <c r="F606" s="295" t="s">
        <v>1038</v>
      </c>
      <c r="G606" s="620" t="s">
        <v>1673</v>
      </c>
      <c r="H606" s="620"/>
      <c r="I606" s="620"/>
      <c r="J606" s="620"/>
      <c r="K606" s="583"/>
      <c r="L606" s="602"/>
      <c r="M606" s="602"/>
      <c r="N606" s="602"/>
      <c r="O606" s="602"/>
      <c r="P606" s="602"/>
    </row>
    <row r="607" spans="1:16" ht="15" customHeight="1" x14ac:dyDescent="0.25">
      <c r="A607" s="549"/>
      <c r="B607" s="552"/>
      <c r="C607" s="755"/>
      <c r="D607" s="766"/>
      <c r="E607" s="760"/>
      <c r="F607" s="297" t="s">
        <v>379</v>
      </c>
      <c r="G607" s="620" t="s">
        <v>399</v>
      </c>
      <c r="H607" s="620"/>
      <c r="I607" s="620"/>
      <c r="J607" s="620"/>
      <c r="K607" s="583"/>
      <c r="L607" s="602"/>
      <c r="M607" s="602"/>
      <c r="N607" s="602"/>
      <c r="O607" s="602"/>
      <c r="P607" s="602"/>
    </row>
    <row r="608" spans="1:16" ht="15" customHeight="1" x14ac:dyDescent="0.25">
      <c r="A608" s="549"/>
      <c r="B608" s="552"/>
      <c r="C608" s="755"/>
      <c r="D608" s="766"/>
      <c r="E608" s="760"/>
      <c r="F608" s="294" t="s">
        <v>701</v>
      </c>
      <c r="G608" s="620">
        <v>100000</v>
      </c>
      <c r="H608" s="620"/>
      <c r="I608" s="620"/>
      <c r="J608" s="620"/>
      <c r="K608" s="583"/>
      <c r="L608" s="602"/>
      <c r="M608" s="602"/>
      <c r="N608" s="602"/>
      <c r="O608" s="602"/>
      <c r="P608" s="602"/>
    </row>
    <row r="609" spans="1:16" ht="15" customHeight="1" x14ac:dyDescent="0.25">
      <c r="A609" s="549"/>
      <c r="B609" s="552"/>
      <c r="C609" s="755"/>
      <c r="D609" s="766"/>
      <c r="E609" s="760"/>
      <c r="F609" s="297" t="s">
        <v>257</v>
      </c>
      <c r="G609" s="620" t="s">
        <v>1508</v>
      </c>
      <c r="H609" s="620"/>
      <c r="I609" s="620"/>
      <c r="J609" s="620"/>
      <c r="K609" s="583"/>
      <c r="L609" s="602"/>
      <c r="M609" s="602"/>
      <c r="N609" s="602"/>
      <c r="O609" s="602"/>
      <c r="P609" s="602"/>
    </row>
    <row r="610" spans="1:16" ht="15" customHeight="1" x14ac:dyDescent="0.25">
      <c r="A610" s="549"/>
      <c r="B610" s="552"/>
      <c r="C610" s="755"/>
      <c r="D610" s="766"/>
      <c r="E610" s="760"/>
      <c r="F610" s="297" t="s">
        <v>410</v>
      </c>
      <c r="G610" s="620" t="s">
        <v>411</v>
      </c>
      <c r="H610" s="620"/>
      <c r="I610" s="620"/>
      <c r="J610" s="620"/>
      <c r="K610" s="583"/>
      <c r="L610" s="602"/>
      <c r="M610" s="602"/>
      <c r="N610" s="602"/>
      <c r="O610" s="602"/>
      <c r="P610" s="602"/>
    </row>
    <row r="611" spans="1:16" ht="15" customHeight="1" x14ac:dyDescent="0.25">
      <c r="A611" s="549"/>
      <c r="B611" s="552"/>
      <c r="C611" s="755"/>
      <c r="D611" s="766"/>
      <c r="E611" s="760"/>
      <c r="F611" s="297" t="s">
        <v>412</v>
      </c>
      <c r="G611" s="620" t="s">
        <v>400</v>
      </c>
      <c r="H611" s="620"/>
      <c r="I611" s="620"/>
      <c r="J611" s="620"/>
      <c r="K611" s="583"/>
      <c r="L611" s="602"/>
      <c r="M611" s="602"/>
      <c r="N611" s="602"/>
      <c r="O611" s="602"/>
      <c r="P611" s="602"/>
    </row>
    <row r="612" spans="1:16" ht="15" customHeight="1" x14ac:dyDescent="0.25">
      <c r="A612" s="549"/>
      <c r="B612" s="552"/>
      <c r="C612" s="755"/>
      <c r="D612" s="766"/>
      <c r="E612" s="760"/>
      <c r="F612" s="297" t="s">
        <v>381</v>
      </c>
      <c r="G612" s="620" t="s">
        <v>1296</v>
      </c>
      <c r="H612" s="620"/>
      <c r="I612" s="620"/>
      <c r="J612" s="620"/>
      <c r="K612" s="584">
        <v>5</v>
      </c>
      <c r="L612" s="533">
        <f>L596*1.07</f>
        <v>102634.40000000001</v>
      </c>
      <c r="M612" s="533">
        <f t="shared" ref="M612:M626" si="76">P612-P612*40%</f>
        <v>123161.28</v>
      </c>
      <c r="N612" s="533">
        <f t="shared" ref="N612:N626" si="77">P612-P612*30%</f>
        <v>143688.16000000003</v>
      </c>
      <c r="O612" s="533">
        <f t="shared" ref="O612:O626" si="78">P612-P612*10%</f>
        <v>184741.92</v>
      </c>
      <c r="P612" s="533">
        <f t="shared" ref="P612:P626" si="79">L612*2</f>
        <v>205268.80000000002</v>
      </c>
    </row>
    <row r="613" spans="1:16" ht="15" customHeight="1" x14ac:dyDescent="0.25">
      <c r="A613" s="549"/>
      <c r="B613" s="552"/>
      <c r="C613" s="755"/>
      <c r="D613" s="766"/>
      <c r="E613" s="760"/>
      <c r="F613" s="297" t="s">
        <v>402</v>
      </c>
      <c r="G613" s="620" t="s">
        <v>1297</v>
      </c>
      <c r="H613" s="620"/>
      <c r="I613" s="620"/>
      <c r="J613" s="620"/>
      <c r="K613" s="585"/>
      <c r="L613" s="603" t="e">
        <f>#REF!*1.07</f>
        <v>#REF!</v>
      </c>
      <c r="M613" s="603" t="e">
        <f t="shared" si="76"/>
        <v>#REF!</v>
      </c>
      <c r="N613" s="603" t="e">
        <f t="shared" si="77"/>
        <v>#REF!</v>
      </c>
      <c r="O613" s="603" t="e">
        <f t="shared" si="78"/>
        <v>#REF!</v>
      </c>
      <c r="P613" s="603" t="e">
        <f t="shared" si="79"/>
        <v>#REF!</v>
      </c>
    </row>
    <row r="614" spans="1:16" ht="15" customHeight="1" x14ac:dyDescent="0.25">
      <c r="A614" s="549"/>
      <c r="B614" s="552"/>
      <c r="C614" s="755"/>
      <c r="D614" s="766"/>
      <c r="E614" s="760"/>
      <c r="F614" s="297" t="s">
        <v>403</v>
      </c>
      <c r="G614" s="620" t="s">
        <v>404</v>
      </c>
      <c r="H614" s="620"/>
      <c r="I614" s="620"/>
      <c r="J614" s="620"/>
      <c r="K614" s="585"/>
      <c r="L614" s="603" t="e">
        <f>#REF!*1.07</f>
        <v>#REF!</v>
      </c>
      <c r="M614" s="603" t="e">
        <f t="shared" si="76"/>
        <v>#REF!</v>
      </c>
      <c r="N614" s="603" t="e">
        <f t="shared" si="77"/>
        <v>#REF!</v>
      </c>
      <c r="O614" s="603" t="e">
        <f t="shared" si="78"/>
        <v>#REF!</v>
      </c>
      <c r="P614" s="603" t="e">
        <f t="shared" si="79"/>
        <v>#REF!</v>
      </c>
    </row>
    <row r="615" spans="1:16" ht="15" customHeight="1" x14ac:dyDescent="0.25">
      <c r="A615" s="549"/>
      <c r="B615" s="552"/>
      <c r="C615" s="755"/>
      <c r="D615" s="766"/>
      <c r="E615" s="760"/>
      <c r="F615" s="295" t="s">
        <v>358</v>
      </c>
      <c r="G615" s="620" t="s">
        <v>359</v>
      </c>
      <c r="H615" s="620"/>
      <c r="I615" s="620"/>
      <c r="J615" s="620"/>
      <c r="K615" s="585"/>
      <c r="L615" s="603" t="e">
        <f>#REF!*1.07</f>
        <v>#REF!</v>
      </c>
      <c r="M615" s="603" t="e">
        <f t="shared" si="76"/>
        <v>#REF!</v>
      </c>
      <c r="N615" s="603" t="e">
        <f t="shared" si="77"/>
        <v>#REF!</v>
      </c>
      <c r="O615" s="603" t="e">
        <f t="shared" si="78"/>
        <v>#REF!</v>
      </c>
      <c r="P615" s="603" t="e">
        <f t="shared" si="79"/>
        <v>#REF!</v>
      </c>
    </row>
    <row r="616" spans="1:16" ht="15" customHeight="1" x14ac:dyDescent="0.25">
      <c r="A616" s="549"/>
      <c r="B616" s="552"/>
      <c r="C616" s="755"/>
      <c r="D616" s="766"/>
      <c r="E616" s="760"/>
      <c r="F616" s="297" t="s">
        <v>389</v>
      </c>
      <c r="G616" s="620" t="s">
        <v>390</v>
      </c>
      <c r="H616" s="620"/>
      <c r="I616" s="620"/>
      <c r="J616" s="620"/>
      <c r="K616" s="585"/>
      <c r="L616" s="603" t="e">
        <f>#REF!*1.07</f>
        <v>#REF!</v>
      </c>
      <c r="M616" s="603" t="e">
        <f t="shared" si="76"/>
        <v>#REF!</v>
      </c>
      <c r="N616" s="603" t="e">
        <f t="shared" si="77"/>
        <v>#REF!</v>
      </c>
      <c r="O616" s="603" t="e">
        <f t="shared" si="78"/>
        <v>#REF!</v>
      </c>
      <c r="P616" s="603" t="e">
        <f t="shared" si="79"/>
        <v>#REF!</v>
      </c>
    </row>
    <row r="617" spans="1:16" ht="15" customHeight="1" x14ac:dyDescent="0.25">
      <c r="A617" s="549"/>
      <c r="B617" s="552"/>
      <c r="C617" s="755"/>
      <c r="D617" s="766"/>
      <c r="E617" s="760"/>
      <c r="F617" s="294" t="s">
        <v>704</v>
      </c>
      <c r="G617" s="620" t="s">
        <v>705</v>
      </c>
      <c r="H617" s="620"/>
      <c r="I617" s="620"/>
      <c r="J617" s="620"/>
      <c r="K617" s="585"/>
      <c r="L617" s="603" t="e">
        <f>#REF!*1.07</f>
        <v>#REF!</v>
      </c>
      <c r="M617" s="603" t="e">
        <f t="shared" si="76"/>
        <v>#REF!</v>
      </c>
      <c r="N617" s="603" t="e">
        <f t="shared" si="77"/>
        <v>#REF!</v>
      </c>
      <c r="O617" s="603" t="e">
        <f t="shared" si="78"/>
        <v>#REF!</v>
      </c>
      <c r="P617" s="603" t="e">
        <f t="shared" si="79"/>
        <v>#REF!</v>
      </c>
    </row>
    <row r="618" spans="1:16" ht="15" customHeight="1" x14ac:dyDescent="0.25">
      <c r="A618" s="549"/>
      <c r="B618" s="552"/>
      <c r="C618" s="755"/>
      <c r="D618" s="766"/>
      <c r="E618" s="760"/>
      <c r="F618" s="294" t="s">
        <v>706</v>
      </c>
      <c r="G618" s="620" t="s">
        <v>390</v>
      </c>
      <c r="H618" s="620"/>
      <c r="I618" s="620"/>
      <c r="J618" s="620"/>
      <c r="K618" s="585"/>
      <c r="L618" s="603" t="e">
        <f>#REF!*1.07</f>
        <v>#REF!</v>
      </c>
      <c r="M618" s="603" t="e">
        <f t="shared" si="76"/>
        <v>#REF!</v>
      </c>
      <c r="N618" s="603" t="e">
        <f t="shared" si="77"/>
        <v>#REF!</v>
      </c>
      <c r="O618" s="603" t="e">
        <f t="shared" si="78"/>
        <v>#REF!</v>
      </c>
      <c r="P618" s="603" t="e">
        <f t="shared" si="79"/>
        <v>#REF!</v>
      </c>
    </row>
    <row r="619" spans="1:16" ht="15" customHeight="1" x14ac:dyDescent="0.25">
      <c r="A619" s="549"/>
      <c r="B619" s="552"/>
      <c r="C619" s="755"/>
      <c r="D619" s="766"/>
      <c r="E619" s="760"/>
      <c r="F619" s="294" t="s">
        <v>1271</v>
      </c>
      <c r="G619" s="620" t="s">
        <v>390</v>
      </c>
      <c r="H619" s="620"/>
      <c r="I619" s="620"/>
      <c r="J619" s="620"/>
      <c r="K619" s="585"/>
      <c r="L619" s="603" t="e">
        <f>#REF!*1.07</f>
        <v>#REF!</v>
      </c>
      <c r="M619" s="603" t="e">
        <f t="shared" si="76"/>
        <v>#REF!</v>
      </c>
      <c r="N619" s="603" t="e">
        <f t="shared" si="77"/>
        <v>#REF!</v>
      </c>
      <c r="O619" s="603" t="e">
        <f t="shared" si="78"/>
        <v>#REF!</v>
      </c>
      <c r="P619" s="603" t="e">
        <f t="shared" si="79"/>
        <v>#REF!</v>
      </c>
    </row>
    <row r="620" spans="1:16" ht="15" customHeight="1" x14ac:dyDescent="0.25">
      <c r="A620" s="549"/>
      <c r="B620" s="552"/>
      <c r="C620" s="755"/>
      <c r="D620" s="766"/>
      <c r="E620" s="760"/>
      <c r="F620" s="294" t="s">
        <v>707</v>
      </c>
      <c r="G620" s="620" t="s">
        <v>911</v>
      </c>
      <c r="H620" s="620"/>
      <c r="I620" s="620"/>
      <c r="J620" s="620"/>
      <c r="K620" s="585"/>
      <c r="L620" s="603" t="e">
        <f>#REF!*1.07</f>
        <v>#REF!</v>
      </c>
      <c r="M620" s="603" t="e">
        <f t="shared" si="76"/>
        <v>#REF!</v>
      </c>
      <c r="N620" s="603" t="e">
        <f t="shared" si="77"/>
        <v>#REF!</v>
      </c>
      <c r="O620" s="603" t="e">
        <f t="shared" si="78"/>
        <v>#REF!</v>
      </c>
      <c r="P620" s="603" t="e">
        <f t="shared" si="79"/>
        <v>#REF!</v>
      </c>
    </row>
    <row r="621" spans="1:16" ht="15" customHeight="1" x14ac:dyDescent="0.25">
      <c r="A621" s="549"/>
      <c r="B621" s="552"/>
      <c r="C621" s="755"/>
      <c r="D621" s="766"/>
      <c r="E621" s="760"/>
      <c r="F621" s="294" t="s">
        <v>708</v>
      </c>
      <c r="G621" s="620" t="s">
        <v>390</v>
      </c>
      <c r="H621" s="620"/>
      <c r="I621" s="620"/>
      <c r="J621" s="620"/>
      <c r="K621" s="585"/>
      <c r="L621" s="603" t="e">
        <f>#REF!*1.07</f>
        <v>#REF!</v>
      </c>
      <c r="M621" s="603" t="e">
        <f t="shared" si="76"/>
        <v>#REF!</v>
      </c>
      <c r="N621" s="603" t="e">
        <f t="shared" si="77"/>
        <v>#REF!</v>
      </c>
      <c r="O621" s="603" t="e">
        <f t="shared" si="78"/>
        <v>#REF!</v>
      </c>
      <c r="P621" s="603" t="e">
        <f t="shared" si="79"/>
        <v>#REF!</v>
      </c>
    </row>
    <row r="622" spans="1:16" ht="15" customHeight="1" x14ac:dyDescent="0.25">
      <c r="A622" s="549"/>
      <c r="B622" s="552"/>
      <c r="C622" s="755"/>
      <c r="D622" s="766"/>
      <c r="E622" s="760"/>
      <c r="F622" s="297" t="s">
        <v>377</v>
      </c>
      <c r="G622" s="620" t="s">
        <v>387</v>
      </c>
      <c r="H622" s="620"/>
      <c r="I622" s="620"/>
      <c r="J622" s="620"/>
      <c r="K622" s="585"/>
      <c r="L622" s="603" t="e">
        <f>#REF!*1.07</f>
        <v>#REF!</v>
      </c>
      <c r="M622" s="603" t="e">
        <f t="shared" si="76"/>
        <v>#REF!</v>
      </c>
      <c r="N622" s="603" t="e">
        <f t="shared" si="77"/>
        <v>#REF!</v>
      </c>
      <c r="O622" s="603" t="e">
        <f t="shared" si="78"/>
        <v>#REF!</v>
      </c>
      <c r="P622" s="603" t="e">
        <f t="shared" si="79"/>
        <v>#REF!</v>
      </c>
    </row>
    <row r="623" spans="1:16" ht="15" customHeight="1" x14ac:dyDescent="0.25">
      <c r="A623" s="549"/>
      <c r="B623" s="552"/>
      <c r="C623" s="755"/>
      <c r="D623" s="766"/>
      <c r="E623" s="760"/>
      <c r="F623" s="297" t="s">
        <v>562</v>
      </c>
      <c r="G623" s="620" t="s">
        <v>1024</v>
      </c>
      <c r="H623" s="620"/>
      <c r="I623" s="620"/>
      <c r="J623" s="620"/>
      <c r="K623" s="585"/>
      <c r="L623" s="603" t="e">
        <f>#REF!*1.07</f>
        <v>#REF!</v>
      </c>
      <c r="M623" s="603" t="e">
        <f t="shared" si="76"/>
        <v>#REF!</v>
      </c>
      <c r="N623" s="603" t="e">
        <f t="shared" si="77"/>
        <v>#REF!</v>
      </c>
      <c r="O623" s="603" t="e">
        <f t="shared" si="78"/>
        <v>#REF!</v>
      </c>
      <c r="P623" s="603" t="e">
        <f t="shared" si="79"/>
        <v>#REF!</v>
      </c>
    </row>
    <row r="624" spans="1:16" ht="15" customHeight="1" x14ac:dyDescent="0.25">
      <c r="A624" s="549"/>
      <c r="B624" s="552"/>
      <c r="C624" s="755"/>
      <c r="D624" s="766"/>
      <c r="E624" s="760"/>
      <c r="F624" s="297" t="s">
        <v>570</v>
      </c>
      <c r="G624" s="620" t="s">
        <v>613</v>
      </c>
      <c r="H624" s="620"/>
      <c r="I624" s="620"/>
      <c r="J624" s="620"/>
      <c r="K624" s="585"/>
      <c r="L624" s="603" t="e">
        <f>#REF!*1.07</f>
        <v>#REF!</v>
      </c>
      <c r="M624" s="603" t="e">
        <f t="shared" si="76"/>
        <v>#REF!</v>
      </c>
      <c r="N624" s="603" t="e">
        <f t="shared" si="77"/>
        <v>#REF!</v>
      </c>
      <c r="O624" s="603" t="e">
        <f t="shared" si="78"/>
        <v>#REF!</v>
      </c>
      <c r="P624" s="603" t="e">
        <f t="shared" si="79"/>
        <v>#REF!</v>
      </c>
    </row>
    <row r="625" spans="1:16" ht="15" customHeight="1" x14ac:dyDescent="0.25">
      <c r="A625" s="549"/>
      <c r="B625" s="552"/>
      <c r="C625" s="755"/>
      <c r="D625" s="766"/>
      <c r="E625" s="760"/>
      <c r="F625" s="298" t="s">
        <v>84</v>
      </c>
      <c r="G625" s="762">
        <v>3.5</v>
      </c>
      <c r="H625" s="762"/>
      <c r="I625" s="762"/>
      <c r="J625" s="762"/>
      <c r="K625" s="585"/>
      <c r="L625" s="603" t="e">
        <f>#REF!*1.07</f>
        <v>#REF!</v>
      </c>
      <c r="M625" s="603" t="e">
        <f t="shared" si="76"/>
        <v>#REF!</v>
      </c>
      <c r="N625" s="603" t="e">
        <f t="shared" si="77"/>
        <v>#REF!</v>
      </c>
      <c r="O625" s="603" t="e">
        <f t="shared" si="78"/>
        <v>#REF!</v>
      </c>
      <c r="P625" s="603" t="e">
        <f t="shared" si="79"/>
        <v>#REF!</v>
      </c>
    </row>
    <row r="626" spans="1:16" ht="15" customHeight="1" x14ac:dyDescent="0.25">
      <c r="A626" s="549"/>
      <c r="B626" s="553"/>
      <c r="C626" s="755"/>
      <c r="D626" s="766"/>
      <c r="E626" s="760"/>
      <c r="F626" s="296" t="s">
        <v>1016</v>
      </c>
      <c r="G626" s="620">
        <v>5</v>
      </c>
      <c r="H626" s="620"/>
      <c r="I626" s="620"/>
      <c r="J626" s="620"/>
      <c r="K626" s="585"/>
      <c r="L626" s="603" t="e">
        <f>#REF!*1.07</f>
        <v>#REF!</v>
      </c>
      <c r="M626" s="603" t="e">
        <f t="shared" si="76"/>
        <v>#REF!</v>
      </c>
      <c r="N626" s="603" t="e">
        <f t="shared" si="77"/>
        <v>#REF!</v>
      </c>
      <c r="O626" s="603" t="e">
        <f t="shared" si="78"/>
        <v>#REF!</v>
      </c>
      <c r="P626" s="603" t="e">
        <f t="shared" si="79"/>
        <v>#REF!</v>
      </c>
    </row>
    <row r="627" spans="1:16" s="16" customFormat="1" ht="15" customHeight="1" x14ac:dyDescent="0.3">
      <c r="A627" s="29"/>
      <c r="B627" s="29"/>
      <c r="C627" s="373"/>
      <c r="F627" s="17"/>
      <c r="G627" s="17"/>
      <c r="H627" s="17"/>
      <c r="I627" s="17"/>
      <c r="J627" s="17"/>
      <c r="K627" s="17"/>
      <c r="L627" s="98"/>
      <c r="M627" s="98"/>
      <c r="N627" s="330"/>
      <c r="O627" s="330"/>
      <c r="P627" s="330"/>
    </row>
    <row r="628" spans="1:16" s="16" customFormat="1" ht="15" customHeight="1" x14ac:dyDescent="0.3">
      <c r="A628" s="29"/>
      <c r="B628" s="29"/>
      <c r="C628" s="373"/>
      <c r="F628" s="17"/>
      <c r="G628" s="17"/>
      <c r="H628" s="17"/>
      <c r="I628" s="17"/>
      <c r="J628" s="17"/>
      <c r="K628" s="17"/>
      <c r="L628" s="98"/>
      <c r="M628" s="98"/>
      <c r="N628" s="330"/>
      <c r="O628" s="330"/>
      <c r="P628" s="330"/>
    </row>
    <row r="629" spans="1:16" s="16" customFormat="1" ht="15" customHeight="1" x14ac:dyDescent="0.3">
      <c r="A629" s="29"/>
      <c r="B629" s="29"/>
      <c r="C629" s="373"/>
      <c r="F629" s="17"/>
      <c r="G629" s="17"/>
      <c r="H629" s="17"/>
      <c r="I629" s="17"/>
      <c r="J629" s="17"/>
      <c r="K629" s="17"/>
      <c r="L629" s="98"/>
      <c r="M629" s="98"/>
      <c r="N629" s="330"/>
      <c r="O629" s="330"/>
      <c r="P629" s="330"/>
    </row>
    <row r="630" spans="1:16" s="16" customFormat="1" ht="15" customHeight="1" x14ac:dyDescent="0.3">
      <c r="A630" s="29"/>
      <c r="B630" s="29"/>
      <c r="C630" s="373"/>
      <c r="F630" s="17"/>
      <c r="G630" s="17"/>
      <c r="H630" s="17"/>
      <c r="I630" s="17"/>
      <c r="J630" s="17"/>
      <c r="K630" s="17"/>
      <c r="L630" s="98"/>
      <c r="M630" s="98"/>
      <c r="N630" s="330"/>
      <c r="O630" s="330"/>
      <c r="P630" s="330"/>
    </row>
    <row r="631" spans="1:16" s="16" customFormat="1" ht="15" customHeight="1" x14ac:dyDescent="0.3">
      <c r="A631" s="29"/>
      <c r="B631" s="29"/>
      <c r="C631" s="373"/>
      <c r="F631" s="17"/>
      <c r="G631" s="17"/>
      <c r="H631" s="17"/>
      <c r="I631" s="17"/>
      <c r="J631" s="17"/>
      <c r="K631" s="17"/>
      <c r="L631" s="98"/>
      <c r="M631" s="98"/>
      <c r="N631" s="330"/>
      <c r="O631" s="330"/>
      <c r="P631" s="330"/>
    </row>
    <row r="632" spans="1:16" s="16" customFormat="1" ht="15" customHeight="1" x14ac:dyDescent="0.3">
      <c r="A632" s="29"/>
      <c r="B632" s="29"/>
      <c r="C632" s="373"/>
      <c r="F632" s="17"/>
      <c r="G632" s="17"/>
      <c r="H632" s="17"/>
      <c r="I632" s="17"/>
      <c r="J632" s="17"/>
      <c r="K632" s="17"/>
      <c r="L632" s="98"/>
      <c r="M632" s="98"/>
      <c r="N632" s="330"/>
      <c r="O632" s="330"/>
      <c r="P632" s="330"/>
    </row>
    <row r="633" spans="1:16" s="16" customFormat="1" ht="15" customHeight="1" x14ac:dyDescent="0.3">
      <c r="A633" s="29"/>
      <c r="B633" s="29"/>
      <c r="C633" s="373"/>
      <c r="F633" s="17"/>
      <c r="G633" s="17"/>
      <c r="H633" s="17"/>
      <c r="I633" s="17"/>
      <c r="J633" s="17"/>
      <c r="K633" s="17"/>
      <c r="L633" s="98"/>
      <c r="M633" s="98"/>
      <c r="N633" s="330"/>
      <c r="O633" s="330"/>
      <c r="P633" s="330"/>
    </row>
    <row r="634" spans="1:16" s="16" customFormat="1" ht="15" customHeight="1" x14ac:dyDescent="0.3">
      <c r="A634" s="29"/>
      <c r="B634" s="29"/>
      <c r="C634" s="373"/>
      <c r="F634" s="17"/>
      <c r="G634" s="17"/>
      <c r="H634" s="17"/>
      <c r="I634" s="17"/>
      <c r="J634" s="17"/>
      <c r="K634" s="17"/>
      <c r="L634" s="98"/>
      <c r="M634" s="98"/>
      <c r="N634" s="330"/>
      <c r="O634" s="330"/>
      <c r="P634" s="330"/>
    </row>
    <row r="635" spans="1:16" s="16" customFormat="1" ht="15" customHeight="1" x14ac:dyDescent="0.3">
      <c r="A635" s="29"/>
      <c r="B635" s="29"/>
      <c r="C635" s="373"/>
      <c r="F635" s="17"/>
      <c r="G635" s="17"/>
      <c r="H635" s="17"/>
      <c r="I635" s="17"/>
      <c r="J635" s="17"/>
      <c r="K635" s="17"/>
      <c r="L635" s="98"/>
      <c r="M635" s="98"/>
      <c r="N635" s="330"/>
      <c r="O635" s="330"/>
      <c r="P635" s="330"/>
    </row>
    <row r="636" spans="1:16" s="16" customFormat="1" ht="15" customHeight="1" x14ac:dyDescent="0.3">
      <c r="A636" s="29"/>
      <c r="B636" s="29"/>
      <c r="C636" s="373"/>
      <c r="F636" s="17"/>
      <c r="G636" s="17"/>
      <c r="H636" s="17"/>
      <c r="I636" s="17"/>
      <c r="J636" s="17"/>
      <c r="K636" s="17"/>
      <c r="L636" s="98"/>
      <c r="M636" s="98"/>
      <c r="N636" s="330"/>
      <c r="O636" s="330"/>
      <c r="P636" s="330"/>
    </row>
    <row r="637" spans="1:16" s="16" customFormat="1" ht="15" customHeight="1" x14ac:dyDescent="0.3">
      <c r="A637" s="29"/>
      <c r="B637" s="29"/>
      <c r="C637" s="373"/>
      <c r="F637" s="17"/>
      <c r="G637" s="17"/>
      <c r="H637" s="17"/>
      <c r="I637" s="17"/>
      <c r="J637" s="17"/>
      <c r="K637" s="17"/>
      <c r="L637" s="98"/>
      <c r="M637" s="98"/>
      <c r="N637" s="330"/>
      <c r="O637" s="330"/>
      <c r="P637" s="330"/>
    </row>
    <row r="638" spans="1:16" s="16" customFormat="1" ht="15" customHeight="1" x14ac:dyDescent="0.3">
      <c r="A638" s="29"/>
      <c r="B638" s="29"/>
      <c r="C638" s="373"/>
      <c r="F638" s="17"/>
      <c r="G638" s="17"/>
      <c r="H638" s="17"/>
      <c r="I638" s="17"/>
      <c r="J638" s="17"/>
      <c r="K638" s="17"/>
      <c r="L638" s="98"/>
      <c r="M638" s="98"/>
      <c r="N638" s="330"/>
      <c r="O638" s="330"/>
      <c r="P638" s="330"/>
    </row>
    <row r="639" spans="1:16" s="16" customFormat="1" ht="15" customHeight="1" x14ac:dyDescent="0.3">
      <c r="A639" s="29"/>
      <c r="B639" s="29"/>
      <c r="C639" s="373"/>
      <c r="F639" s="17"/>
      <c r="G639" s="17"/>
      <c r="H639" s="17"/>
      <c r="I639" s="17"/>
      <c r="J639" s="17"/>
      <c r="K639" s="17"/>
      <c r="L639" s="98"/>
      <c r="M639" s="98"/>
      <c r="N639" s="330"/>
      <c r="O639" s="330"/>
      <c r="P639" s="330"/>
    </row>
    <row r="640" spans="1:16" s="16" customFormat="1" ht="15" customHeight="1" x14ac:dyDescent="0.3">
      <c r="A640" s="29"/>
      <c r="B640" s="29"/>
      <c r="C640" s="373"/>
      <c r="F640" s="17"/>
      <c r="G640" s="17"/>
      <c r="H640" s="17"/>
      <c r="I640" s="17"/>
      <c r="J640" s="17"/>
      <c r="K640" s="17"/>
      <c r="L640" s="98"/>
      <c r="M640" s="98"/>
      <c r="N640" s="330"/>
      <c r="O640" s="330"/>
      <c r="P640" s="330"/>
    </row>
    <row r="641" spans="1:16" s="16" customFormat="1" ht="15" customHeight="1" x14ac:dyDescent="0.3">
      <c r="A641" s="29"/>
      <c r="B641" s="29"/>
      <c r="C641" s="373"/>
      <c r="F641" s="17"/>
      <c r="G641" s="17"/>
      <c r="H641" s="17"/>
      <c r="I641" s="17"/>
      <c r="J641" s="17"/>
      <c r="K641" s="17"/>
      <c r="L641" s="98"/>
      <c r="M641" s="98"/>
      <c r="N641" s="330"/>
      <c r="O641" s="330"/>
      <c r="P641" s="330"/>
    </row>
    <row r="642" spans="1:16" s="16" customFormat="1" ht="15" customHeight="1" x14ac:dyDescent="0.3">
      <c r="A642" s="29"/>
      <c r="B642" s="29"/>
      <c r="C642" s="373"/>
      <c r="F642" s="17"/>
      <c r="G642" s="17"/>
      <c r="H642" s="17"/>
      <c r="I642" s="17"/>
      <c r="J642" s="17"/>
      <c r="K642" s="17"/>
      <c r="L642" s="98"/>
      <c r="M642" s="98"/>
      <c r="N642" s="330"/>
      <c r="O642" s="330"/>
      <c r="P642" s="330"/>
    </row>
    <row r="643" spans="1:16" s="16" customFormat="1" ht="15" customHeight="1" x14ac:dyDescent="0.3">
      <c r="A643" s="29"/>
      <c r="B643" s="29"/>
      <c r="C643" s="373"/>
      <c r="F643" s="17"/>
      <c r="G643" s="17"/>
      <c r="H643" s="17"/>
      <c r="I643" s="17"/>
      <c r="J643" s="17"/>
      <c r="K643" s="17"/>
      <c r="L643" s="98"/>
      <c r="M643" s="98"/>
      <c r="N643" s="330"/>
      <c r="O643" s="330"/>
      <c r="P643" s="330"/>
    </row>
    <row r="644" spans="1:16" s="16" customFormat="1" ht="15" customHeight="1" x14ac:dyDescent="0.3">
      <c r="A644" s="29"/>
      <c r="B644" s="29"/>
      <c r="C644" s="373"/>
      <c r="F644" s="17"/>
      <c r="G644" s="17"/>
      <c r="H644" s="17"/>
      <c r="I644" s="17"/>
      <c r="J644" s="17"/>
      <c r="K644" s="17"/>
      <c r="L644" s="98"/>
      <c r="M644" s="98"/>
      <c r="N644" s="330"/>
      <c r="O644" s="330"/>
      <c r="P644" s="330"/>
    </row>
    <row r="645" spans="1:16" s="16" customFormat="1" ht="15" customHeight="1" x14ac:dyDescent="0.3">
      <c r="A645" s="29"/>
      <c r="B645" s="29"/>
      <c r="C645" s="373"/>
      <c r="F645" s="17"/>
      <c r="G645" s="17"/>
      <c r="H645" s="17"/>
      <c r="I645" s="17"/>
      <c r="J645" s="17"/>
      <c r="K645" s="17"/>
      <c r="L645" s="98"/>
      <c r="M645" s="98"/>
      <c r="N645" s="330"/>
      <c r="O645" s="330"/>
      <c r="P645" s="330"/>
    </row>
    <row r="646" spans="1:16" s="16" customFormat="1" ht="15" customHeight="1" x14ac:dyDescent="0.3">
      <c r="A646" s="29"/>
      <c r="B646" s="29"/>
      <c r="C646" s="373"/>
      <c r="F646" s="17"/>
      <c r="G646" s="17"/>
      <c r="H646" s="17"/>
      <c r="I646" s="17"/>
      <c r="J646" s="17"/>
      <c r="K646" s="17"/>
      <c r="L646" s="98"/>
      <c r="M646" s="98"/>
      <c r="N646" s="330"/>
      <c r="O646" s="330"/>
      <c r="P646" s="330"/>
    </row>
    <row r="647" spans="1:16" s="16" customFormat="1" ht="15" customHeight="1" x14ac:dyDescent="0.3">
      <c r="A647" s="29"/>
      <c r="B647" s="29"/>
      <c r="C647" s="373"/>
      <c r="F647" s="17"/>
      <c r="G647" s="17"/>
      <c r="H647" s="17"/>
      <c r="I647" s="17"/>
      <c r="J647" s="17"/>
      <c r="K647" s="17"/>
      <c r="L647" s="98"/>
      <c r="M647" s="98"/>
      <c r="N647" s="330"/>
      <c r="O647" s="330"/>
      <c r="P647" s="330"/>
    </row>
    <row r="648" spans="1:16" s="16" customFormat="1" ht="15" customHeight="1" x14ac:dyDescent="0.3">
      <c r="A648" s="29"/>
      <c r="B648" s="29"/>
      <c r="C648" s="373"/>
      <c r="F648" s="17"/>
      <c r="G648" s="17"/>
      <c r="H648" s="17"/>
      <c r="I648" s="17"/>
      <c r="J648" s="17"/>
      <c r="K648" s="17"/>
      <c r="L648" s="98"/>
      <c r="M648" s="98"/>
      <c r="N648" s="330"/>
      <c r="O648" s="330"/>
      <c r="P648" s="330"/>
    </row>
    <row r="649" spans="1:16" s="16" customFormat="1" ht="15" customHeight="1" x14ac:dyDescent="0.3">
      <c r="A649" s="29"/>
      <c r="B649" s="29"/>
      <c r="C649" s="373"/>
      <c r="F649" s="17"/>
      <c r="G649" s="17"/>
      <c r="H649" s="17"/>
      <c r="I649" s="17"/>
      <c r="J649" s="17"/>
      <c r="K649" s="17"/>
      <c r="L649" s="98"/>
      <c r="M649" s="98"/>
      <c r="N649" s="330"/>
      <c r="O649" s="330"/>
      <c r="P649" s="330"/>
    </row>
    <row r="650" spans="1:16" s="16" customFormat="1" ht="15" customHeight="1" x14ac:dyDescent="0.3">
      <c r="A650" s="29"/>
      <c r="B650" s="29"/>
      <c r="C650" s="373"/>
      <c r="F650" s="17"/>
      <c r="G650" s="17"/>
      <c r="H650" s="17"/>
      <c r="I650" s="17"/>
      <c r="J650" s="17"/>
      <c r="K650" s="17"/>
      <c r="L650" s="98"/>
      <c r="M650" s="98"/>
      <c r="N650" s="330"/>
      <c r="O650" s="330"/>
      <c r="P650" s="330"/>
    </row>
    <row r="651" spans="1:16" s="16" customFormat="1" ht="15" customHeight="1" x14ac:dyDescent="0.3">
      <c r="A651" s="29"/>
      <c r="B651" s="29"/>
      <c r="C651" s="373"/>
      <c r="F651" s="17"/>
      <c r="G651" s="17"/>
      <c r="H651" s="17"/>
      <c r="I651" s="17"/>
      <c r="J651" s="17"/>
      <c r="K651" s="17"/>
      <c r="L651" s="98"/>
      <c r="M651" s="98"/>
      <c r="N651" s="330"/>
      <c r="O651" s="330"/>
      <c r="P651" s="330"/>
    </row>
    <row r="652" spans="1:16" s="16" customFormat="1" ht="15" customHeight="1" x14ac:dyDescent="0.3">
      <c r="A652" s="29"/>
      <c r="B652" s="29"/>
      <c r="C652" s="373"/>
      <c r="F652" s="17"/>
      <c r="G652" s="17"/>
      <c r="H652" s="17"/>
      <c r="I652" s="17"/>
      <c r="J652" s="17"/>
      <c r="K652" s="17"/>
      <c r="L652" s="98"/>
      <c r="M652" s="98"/>
      <c r="N652" s="330"/>
      <c r="O652" s="330"/>
      <c r="P652" s="330"/>
    </row>
    <row r="653" spans="1:16" s="16" customFormat="1" ht="15" customHeight="1" x14ac:dyDescent="0.3">
      <c r="A653" s="29"/>
      <c r="B653" s="29"/>
      <c r="C653" s="373"/>
      <c r="F653" s="17"/>
      <c r="G653" s="17"/>
      <c r="H653" s="17"/>
      <c r="I653" s="17"/>
      <c r="J653" s="17"/>
      <c r="K653" s="17"/>
      <c r="L653" s="98"/>
      <c r="M653" s="98"/>
      <c r="N653" s="330"/>
      <c r="O653" s="330"/>
      <c r="P653" s="330"/>
    </row>
    <row r="654" spans="1:16" s="16" customFormat="1" ht="15" customHeight="1" x14ac:dyDescent="0.3">
      <c r="A654" s="29"/>
      <c r="B654" s="29"/>
      <c r="C654" s="373"/>
      <c r="F654" s="17"/>
      <c r="G654" s="17"/>
      <c r="H654" s="17"/>
      <c r="I654" s="17"/>
      <c r="J654" s="17"/>
      <c r="K654" s="17"/>
      <c r="L654" s="98"/>
      <c r="M654" s="98"/>
      <c r="N654" s="330"/>
      <c r="O654" s="330"/>
      <c r="P654" s="330"/>
    </row>
    <row r="655" spans="1:16" s="16" customFormat="1" ht="15" customHeight="1" x14ac:dyDescent="0.3">
      <c r="A655" s="29"/>
      <c r="B655" s="29"/>
      <c r="C655" s="373"/>
      <c r="F655" s="17"/>
      <c r="G655" s="17"/>
      <c r="H655" s="17"/>
      <c r="I655" s="17"/>
      <c r="J655" s="17"/>
      <c r="K655" s="17"/>
      <c r="L655" s="98"/>
      <c r="M655" s="98"/>
      <c r="N655" s="330"/>
      <c r="O655" s="330"/>
      <c r="P655" s="330"/>
    </row>
    <row r="656" spans="1:16" s="16" customFormat="1" ht="15" customHeight="1" x14ac:dyDescent="0.3">
      <c r="A656" s="29"/>
      <c r="B656" s="29"/>
      <c r="C656" s="373"/>
      <c r="F656" s="17"/>
      <c r="G656" s="17"/>
      <c r="H656" s="17"/>
      <c r="I656" s="17"/>
      <c r="J656" s="17"/>
      <c r="K656" s="17"/>
      <c r="L656" s="98"/>
      <c r="M656" s="98"/>
      <c r="N656" s="330"/>
      <c r="O656" s="330"/>
      <c r="P656" s="330"/>
    </row>
    <row r="657" spans="1:16" s="16" customFormat="1" ht="15" customHeight="1" x14ac:dyDescent="0.3">
      <c r="A657" s="29"/>
      <c r="B657" s="29"/>
      <c r="C657" s="373"/>
      <c r="F657" s="17"/>
      <c r="G657" s="17"/>
      <c r="H657" s="17"/>
      <c r="I657" s="17"/>
      <c r="J657" s="17"/>
      <c r="K657" s="17"/>
      <c r="L657" s="98"/>
      <c r="M657" s="98"/>
      <c r="N657" s="330"/>
      <c r="O657" s="330"/>
      <c r="P657" s="330"/>
    </row>
    <row r="658" spans="1:16" s="16" customFormat="1" ht="15" customHeight="1" x14ac:dyDescent="0.3">
      <c r="A658" s="29"/>
      <c r="B658" s="29"/>
      <c r="C658" s="373"/>
      <c r="F658" s="17"/>
      <c r="G658" s="17"/>
      <c r="H658" s="17"/>
      <c r="I658" s="17"/>
      <c r="J658" s="17"/>
      <c r="K658" s="17"/>
      <c r="L658" s="98"/>
      <c r="M658" s="98"/>
      <c r="N658" s="330"/>
      <c r="O658" s="330"/>
      <c r="P658" s="330"/>
    </row>
    <row r="659" spans="1:16" s="16" customFormat="1" ht="15" customHeight="1" x14ac:dyDescent="0.3">
      <c r="A659" s="29"/>
      <c r="B659" s="29"/>
      <c r="C659" s="373"/>
      <c r="F659" s="17"/>
      <c r="G659" s="17"/>
      <c r="H659" s="17"/>
      <c r="I659" s="17"/>
      <c r="J659" s="17"/>
      <c r="K659" s="17"/>
      <c r="L659" s="98"/>
      <c r="M659" s="98"/>
      <c r="N659" s="330"/>
      <c r="O659" s="330"/>
      <c r="P659" s="330"/>
    </row>
    <row r="660" spans="1:16" s="16" customFormat="1" ht="15" customHeight="1" x14ac:dyDescent="0.3">
      <c r="A660" s="29"/>
      <c r="B660" s="29"/>
      <c r="C660" s="373"/>
      <c r="F660" s="17"/>
      <c r="G660" s="17"/>
      <c r="H660" s="17"/>
      <c r="I660" s="17"/>
      <c r="J660" s="17"/>
      <c r="K660" s="17"/>
      <c r="L660" s="98"/>
      <c r="M660" s="98"/>
      <c r="N660" s="330"/>
      <c r="O660" s="330"/>
      <c r="P660" s="330"/>
    </row>
    <row r="661" spans="1:16" s="16" customFormat="1" ht="15" customHeight="1" x14ac:dyDescent="0.3">
      <c r="A661" s="29"/>
      <c r="B661" s="29"/>
      <c r="C661" s="373"/>
      <c r="F661" s="17"/>
      <c r="G661" s="17"/>
      <c r="H661" s="17"/>
      <c r="I661" s="17"/>
      <c r="J661" s="17"/>
      <c r="K661" s="17"/>
      <c r="L661" s="98"/>
      <c r="M661" s="98"/>
      <c r="N661" s="330"/>
      <c r="O661" s="330"/>
      <c r="P661" s="330"/>
    </row>
    <row r="662" spans="1:16" s="16" customFormat="1" ht="15" customHeight="1" x14ac:dyDescent="0.3">
      <c r="A662" s="29"/>
      <c r="B662" s="29"/>
      <c r="C662" s="373"/>
      <c r="F662" s="17"/>
      <c r="G662" s="17"/>
      <c r="H662" s="17"/>
      <c r="I662" s="17"/>
      <c r="J662" s="17"/>
      <c r="K662" s="17"/>
      <c r="L662" s="98"/>
      <c r="M662" s="98"/>
      <c r="N662" s="330"/>
      <c r="O662" s="330"/>
      <c r="P662" s="330"/>
    </row>
    <row r="663" spans="1:16" s="16" customFormat="1" ht="15" customHeight="1" x14ac:dyDescent="0.3">
      <c r="A663" s="29"/>
      <c r="B663" s="29"/>
      <c r="C663" s="373"/>
      <c r="F663" s="17"/>
      <c r="G663" s="17"/>
      <c r="H663" s="17"/>
      <c r="I663" s="17"/>
      <c r="J663" s="17"/>
      <c r="K663" s="17"/>
      <c r="L663" s="98"/>
      <c r="M663" s="98"/>
      <c r="N663" s="330"/>
      <c r="O663" s="330"/>
      <c r="P663" s="330"/>
    </row>
    <row r="664" spans="1:16" s="16" customFormat="1" ht="15" customHeight="1" x14ac:dyDescent="0.3">
      <c r="A664" s="29"/>
      <c r="B664" s="29"/>
      <c r="C664" s="373"/>
      <c r="F664" s="17"/>
      <c r="G664" s="17"/>
      <c r="H664" s="17"/>
      <c r="I664" s="17"/>
      <c r="J664" s="17"/>
      <c r="K664" s="17"/>
      <c r="L664" s="98"/>
      <c r="M664" s="98"/>
      <c r="N664" s="330"/>
      <c r="O664" s="330"/>
      <c r="P664" s="330"/>
    </row>
    <row r="665" spans="1:16" s="16" customFormat="1" ht="15" customHeight="1" x14ac:dyDescent="0.3">
      <c r="A665" s="29"/>
      <c r="B665" s="29"/>
      <c r="C665" s="373"/>
      <c r="F665" s="17"/>
      <c r="G665" s="17"/>
      <c r="H665" s="17"/>
      <c r="I665" s="17"/>
      <c r="J665" s="17"/>
      <c r="K665" s="17"/>
      <c r="L665" s="98"/>
      <c r="M665" s="98"/>
      <c r="N665" s="330"/>
      <c r="O665" s="330"/>
      <c r="P665" s="330"/>
    </row>
    <row r="666" spans="1:16" s="16" customFormat="1" ht="15" customHeight="1" x14ac:dyDescent="0.3">
      <c r="A666" s="29"/>
      <c r="B666" s="29"/>
      <c r="C666" s="373"/>
      <c r="F666" s="17"/>
      <c r="G666" s="17"/>
      <c r="H666" s="17"/>
      <c r="I666" s="17"/>
      <c r="J666" s="17"/>
      <c r="K666" s="17"/>
      <c r="L666" s="98"/>
      <c r="M666" s="98"/>
      <c r="N666" s="330"/>
      <c r="O666" s="330"/>
      <c r="P666" s="330"/>
    </row>
    <row r="667" spans="1:16" s="16" customFormat="1" ht="15" customHeight="1" x14ac:dyDescent="0.3">
      <c r="A667" s="29"/>
      <c r="B667" s="29"/>
      <c r="C667" s="373"/>
      <c r="F667" s="17"/>
      <c r="G667" s="17"/>
      <c r="H667" s="17"/>
      <c r="I667" s="17"/>
      <c r="J667" s="17"/>
      <c r="K667" s="17"/>
      <c r="L667" s="98"/>
      <c r="M667" s="98"/>
      <c r="N667" s="330"/>
      <c r="O667" s="330"/>
      <c r="P667" s="330"/>
    </row>
    <row r="668" spans="1:16" s="16" customFormat="1" ht="15" customHeight="1" x14ac:dyDescent="0.3">
      <c r="A668" s="29"/>
      <c r="B668" s="29"/>
      <c r="C668" s="373"/>
      <c r="F668" s="17"/>
      <c r="G668" s="17"/>
      <c r="H668" s="17"/>
      <c r="I668" s="17"/>
      <c r="J668" s="17"/>
      <c r="K668" s="17"/>
      <c r="L668" s="98"/>
      <c r="M668" s="98"/>
      <c r="N668" s="330"/>
      <c r="O668" s="330"/>
      <c r="P668" s="330"/>
    </row>
    <row r="669" spans="1:16" s="16" customFormat="1" ht="15" customHeight="1" x14ac:dyDescent="0.3">
      <c r="A669" s="29"/>
      <c r="B669" s="29"/>
      <c r="C669" s="373"/>
      <c r="F669" s="17"/>
      <c r="G669" s="17"/>
      <c r="H669" s="17"/>
      <c r="I669" s="17"/>
      <c r="J669" s="17"/>
      <c r="K669" s="17"/>
      <c r="L669" s="98"/>
      <c r="M669" s="98"/>
      <c r="N669" s="330"/>
      <c r="O669" s="330"/>
      <c r="P669" s="330"/>
    </row>
    <row r="670" spans="1:16" s="16" customFormat="1" ht="15" customHeight="1" x14ac:dyDescent="0.3">
      <c r="A670" s="29"/>
      <c r="B670" s="29"/>
      <c r="C670" s="373"/>
      <c r="F670" s="17"/>
      <c r="G670" s="17"/>
      <c r="H670" s="17"/>
      <c r="I670" s="17"/>
      <c r="J670" s="17"/>
      <c r="K670" s="17"/>
      <c r="L670" s="98"/>
      <c r="M670" s="98"/>
      <c r="N670" s="330"/>
      <c r="O670" s="330"/>
      <c r="P670" s="330"/>
    </row>
    <row r="671" spans="1:16" s="16" customFormat="1" ht="15" customHeight="1" x14ac:dyDescent="0.3">
      <c r="A671" s="29"/>
      <c r="B671" s="29"/>
      <c r="C671" s="373"/>
      <c r="F671" s="17"/>
      <c r="G671" s="17"/>
      <c r="H671" s="17"/>
      <c r="I671" s="17"/>
      <c r="J671" s="17"/>
      <c r="K671" s="17"/>
      <c r="L671" s="98"/>
      <c r="M671" s="98"/>
      <c r="N671" s="330"/>
      <c r="O671" s="330"/>
      <c r="P671" s="330"/>
    </row>
    <row r="672" spans="1:16" s="16" customFormat="1" ht="15" customHeight="1" x14ac:dyDescent="0.3">
      <c r="A672" s="29"/>
      <c r="B672" s="29"/>
      <c r="C672" s="373"/>
      <c r="F672" s="17"/>
      <c r="G672" s="17"/>
      <c r="H672" s="17"/>
      <c r="I672" s="17"/>
      <c r="J672" s="17"/>
      <c r="K672" s="17"/>
      <c r="L672" s="98"/>
      <c r="M672" s="98"/>
      <c r="N672" s="330"/>
      <c r="O672" s="330"/>
      <c r="P672" s="330"/>
    </row>
    <row r="673" spans="1:16" s="16" customFormat="1" ht="15" customHeight="1" x14ac:dyDescent="0.3">
      <c r="A673" s="29"/>
      <c r="B673" s="29"/>
      <c r="C673" s="373"/>
      <c r="F673" s="17"/>
      <c r="G673" s="17"/>
      <c r="H673" s="17"/>
      <c r="I673" s="17"/>
      <c r="J673" s="17"/>
      <c r="K673" s="17"/>
      <c r="L673" s="98"/>
      <c r="M673" s="98"/>
      <c r="N673" s="330"/>
      <c r="O673" s="330"/>
      <c r="P673" s="330"/>
    </row>
    <row r="674" spans="1:16" s="16" customFormat="1" ht="15" customHeight="1" x14ac:dyDescent="0.3">
      <c r="A674" s="29"/>
      <c r="B674" s="29"/>
      <c r="C674" s="373"/>
      <c r="F674" s="17"/>
      <c r="G674" s="17"/>
      <c r="H674" s="17"/>
      <c r="I674" s="17"/>
      <c r="J674" s="17"/>
      <c r="K674" s="17"/>
      <c r="L674" s="98"/>
      <c r="M674" s="98"/>
      <c r="N674" s="330"/>
      <c r="O674" s="330"/>
      <c r="P674" s="330"/>
    </row>
    <row r="675" spans="1:16" s="16" customFormat="1" ht="15" customHeight="1" x14ac:dyDescent="0.3">
      <c r="A675" s="29"/>
      <c r="B675" s="29"/>
      <c r="C675" s="373"/>
      <c r="F675" s="17"/>
      <c r="G675" s="17"/>
      <c r="H675" s="17"/>
      <c r="I675" s="17"/>
      <c r="J675" s="17"/>
      <c r="K675" s="17"/>
      <c r="L675" s="98"/>
      <c r="M675" s="98"/>
      <c r="N675" s="330"/>
      <c r="O675" s="330"/>
      <c r="P675" s="330"/>
    </row>
    <row r="676" spans="1:16" s="16" customFormat="1" ht="15" customHeight="1" x14ac:dyDescent="0.3">
      <c r="A676" s="29"/>
      <c r="B676" s="29"/>
      <c r="C676" s="373"/>
      <c r="F676" s="17"/>
      <c r="G676" s="17"/>
      <c r="H676" s="17"/>
      <c r="I676" s="17"/>
      <c r="J676" s="17"/>
      <c r="K676" s="17"/>
      <c r="L676" s="98"/>
      <c r="M676" s="98"/>
      <c r="N676" s="330"/>
      <c r="O676" s="330"/>
      <c r="P676" s="330"/>
    </row>
    <row r="677" spans="1:16" s="16" customFormat="1" ht="15" customHeight="1" x14ac:dyDescent="0.3">
      <c r="A677" s="29"/>
      <c r="B677" s="29"/>
      <c r="C677" s="373"/>
      <c r="F677" s="17"/>
      <c r="G677" s="17"/>
      <c r="H677" s="17"/>
      <c r="I677" s="17"/>
      <c r="J677" s="17"/>
      <c r="K677" s="17"/>
      <c r="L677" s="98"/>
      <c r="M677" s="98"/>
      <c r="N677" s="330"/>
      <c r="O677" s="330"/>
      <c r="P677" s="330"/>
    </row>
    <row r="678" spans="1:16" s="16" customFormat="1" ht="15" customHeight="1" x14ac:dyDescent="0.3">
      <c r="A678" s="29"/>
      <c r="B678" s="29"/>
      <c r="C678" s="373"/>
      <c r="F678" s="17"/>
      <c r="G678" s="17"/>
      <c r="H678" s="17"/>
      <c r="I678" s="17"/>
      <c r="J678" s="17"/>
      <c r="K678" s="17"/>
      <c r="L678" s="98"/>
      <c r="M678" s="98"/>
      <c r="N678" s="330"/>
      <c r="O678" s="330"/>
      <c r="P678" s="330"/>
    </row>
    <row r="679" spans="1:16" s="16" customFormat="1" ht="15" customHeight="1" x14ac:dyDescent="0.3">
      <c r="A679" s="29"/>
      <c r="B679" s="29"/>
      <c r="C679" s="373"/>
      <c r="F679" s="17"/>
      <c r="G679" s="17"/>
      <c r="H679" s="17"/>
      <c r="I679" s="17"/>
      <c r="J679" s="17"/>
      <c r="K679" s="17"/>
      <c r="L679" s="98"/>
      <c r="M679" s="98"/>
      <c r="N679" s="330"/>
      <c r="O679" s="330"/>
      <c r="P679" s="330"/>
    </row>
    <row r="680" spans="1:16" s="16" customFormat="1" ht="15" customHeight="1" x14ac:dyDescent="0.3">
      <c r="A680" s="29"/>
      <c r="B680" s="29"/>
      <c r="C680" s="373"/>
      <c r="F680" s="17"/>
      <c r="G680" s="17"/>
      <c r="H680" s="17"/>
      <c r="I680" s="17"/>
      <c r="J680" s="17"/>
      <c r="K680" s="17"/>
      <c r="L680" s="98"/>
      <c r="M680" s="98"/>
      <c r="N680" s="330"/>
      <c r="O680" s="330"/>
      <c r="P680" s="330"/>
    </row>
    <row r="681" spans="1:16" s="16" customFormat="1" ht="15" customHeight="1" x14ac:dyDescent="0.3">
      <c r="A681" s="29"/>
      <c r="B681" s="29"/>
      <c r="C681" s="373"/>
      <c r="F681" s="17"/>
      <c r="G681" s="17"/>
      <c r="H681" s="17"/>
      <c r="I681" s="17"/>
      <c r="J681" s="17"/>
      <c r="K681" s="17"/>
      <c r="L681" s="98"/>
      <c r="M681" s="98"/>
      <c r="N681" s="330"/>
      <c r="O681" s="330"/>
      <c r="P681" s="330"/>
    </row>
    <row r="682" spans="1:16" s="16" customFormat="1" ht="15" customHeight="1" x14ac:dyDescent="0.3">
      <c r="A682" s="29"/>
      <c r="B682" s="29"/>
      <c r="C682" s="373"/>
      <c r="F682" s="17"/>
      <c r="G682" s="17"/>
      <c r="H682" s="17"/>
      <c r="I682" s="17"/>
      <c r="J682" s="17"/>
      <c r="K682" s="17"/>
      <c r="L682" s="98"/>
      <c r="M682" s="98"/>
      <c r="N682" s="330"/>
      <c r="O682" s="330"/>
      <c r="P682" s="330"/>
    </row>
    <row r="683" spans="1:16" s="16" customFormat="1" ht="15" customHeight="1" x14ac:dyDescent="0.3">
      <c r="A683" s="29"/>
      <c r="B683" s="29"/>
      <c r="C683" s="373"/>
      <c r="F683" s="17"/>
      <c r="G683" s="17"/>
      <c r="H683" s="17"/>
      <c r="I683" s="17"/>
      <c r="J683" s="17"/>
      <c r="K683" s="17"/>
      <c r="L683" s="98"/>
      <c r="M683" s="98"/>
      <c r="N683" s="330"/>
      <c r="O683" s="330"/>
      <c r="P683" s="330"/>
    </row>
    <row r="684" spans="1:16" s="16" customFormat="1" ht="15" customHeight="1" x14ac:dyDescent="0.3">
      <c r="A684" s="29"/>
      <c r="B684" s="29"/>
      <c r="C684" s="373"/>
      <c r="F684" s="17"/>
      <c r="G684" s="17"/>
      <c r="H684" s="17"/>
      <c r="I684" s="17"/>
      <c r="J684" s="17"/>
      <c r="K684" s="17"/>
      <c r="L684" s="98"/>
      <c r="M684" s="98"/>
      <c r="N684" s="330"/>
      <c r="O684" s="330"/>
      <c r="P684" s="330"/>
    </row>
    <row r="685" spans="1:16" s="16" customFormat="1" ht="15" customHeight="1" x14ac:dyDescent="0.3">
      <c r="A685" s="29"/>
      <c r="B685" s="29"/>
      <c r="C685" s="373"/>
      <c r="F685" s="17"/>
      <c r="G685" s="17"/>
      <c r="H685" s="17"/>
      <c r="I685" s="17"/>
      <c r="J685" s="17"/>
      <c r="K685" s="17"/>
      <c r="L685" s="98"/>
      <c r="M685" s="98"/>
      <c r="N685" s="330"/>
      <c r="O685" s="330"/>
      <c r="P685" s="330"/>
    </row>
    <row r="686" spans="1:16" s="16" customFormat="1" ht="15" customHeight="1" x14ac:dyDescent="0.3">
      <c r="A686" s="29"/>
      <c r="B686" s="29"/>
      <c r="C686" s="373"/>
      <c r="F686" s="17"/>
      <c r="G686" s="17"/>
      <c r="H686" s="17"/>
      <c r="I686" s="17"/>
      <c r="J686" s="17"/>
      <c r="K686" s="17"/>
      <c r="L686" s="98"/>
      <c r="M686" s="98"/>
      <c r="N686" s="330"/>
      <c r="O686" s="330"/>
      <c r="P686" s="330"/>
    </row>
    <row r="687" spans="1:16" s="16" customFormat="1" ht="15" customHeight="1" x14ac:dyDescent="0.3">
      <c r="A687" s="29"/>
      <c r="B687" s="29"/>
      <c r="C687" s="373"/>
      <c r="F687" s="17"/>
      <c r="G687" s="17"/>
      <c r="H687" s="17"/>
      <c r="I687" s="17"/>
      <c r="J687" s="17"/>
      <c r="K687" s="17"/>
      <c r="L687" s="98"/>
      <c r="M687" s="98"/>
      <c r="N687" s="330"/>
      <c r="O687" s="330"/>
      <c r="P687" s="330"/>
    </row>
    <row r="688" spans="1:16" s="16" customFormat="1" ht="15" customHeight="1" x14ac:dyDescent="0.3">
      <c r="A688" s="29"/>
      <c r="B688" s="29"/>
      <c r="C688" s="373"/>
      <c r="F688" s="17"/>
      <c r="G688" s="17"/>
      <c r="H688" s="17"/>
      <c r="I688" s="17"/>
      <c r="J688" s="17"/>
      <c r="K688" s="17"/>
      <c r="L688" s="98"/>
      <c r="M688" s="98"/>
      <c r="N688" s="330"/>
      <c r="O688" s="330"/>
      <c r="P688" s="330"/>
    </row>
    <row r="689" spans="1:16" s="16" customFormat="1" ht="15" customHeight="1" x14ac:dyDescent="0.3">
      <c r="A689" s="29"/>
      <c r="B689" s="29"/>
      <c r="C689" s="373"/>
      <c r="F689" s="17"/>
      <c r="G689" s="17"/>
      <c r="H689" s="17"/>
      <c r="I689" s="17"/>
      <c r="J689" s="17"/>
      <c r="K689" s="17"/>
      <c r="L689" s="98"/>
      <c r="M689" s="98"/>
      <c r="N689" s="330"/>
      <c r="O689" s="330"/>
      <c r="P689" s="330"/>
    </row>
    <row r="690" spans="1:16" s="16" customFormat="1" ht="15" customHeight="1" x14ac:dyDescent="0.3">
      <c r="A690" s="29"/>
      <c r="B690" s="29"/>
      <c r="C690" s="373"/>
      <c r="F690" s="17"/>
      <c r="G690" s="17"/>
      <c r="H690" s="17"/>
      <c r="I690" s="17"/>
      <c r="J690" s="17"/>
      <c r="K690" s="17"/>
      <c r="L690" s="98"/>
      <c r="M690" s="98"/>
      <c r="N690" s="330"/>
      <c r="O690" s="330"/>
      <c r="P690" s="330"/>
    </row>
    <row r="691" spans="1:16" s="16" customFormat="1" ht="15" customHeight="1" x14ac:dyDescent="0.3">
      <c r="A691" s="29"/>
      <c r="B691" s="29"/>
      <c r="C691" s="373"/>
      <c r="F691" s="17"/>
      <c r="G691" s="17"/>
      <c r="H691" s="17"/>
      <c r="I691" s="17"/>
      <c r="J691" s="17"/>
      <c r="K691" s="17"/>
      <c r="L691" s="98"/>
      <c r="M691" s="98"/>
      <c r="N691" s="330"/>
      <c r="O691" s="330"/>
      <c r="P691" s="330"/>
    </row>
    <row r="692" spans="1:16" s="16" customFormat="1" ht="15" customHeight="1" x14ac:dyDescent="0.3">
      <c r="A692" s="29"/>
      <c r="B692" s="29"/>
      <c r="C692" s="373"/>
      <c r="F692" s="17"/>
      <c r="G692" s="17"/>
      <c r="H692" s="17"/>
      <c r="I692" s="17"/>
      <c r="J692" s="17"/>
      <c r="K692" s="17"/>
      <c r="L692" s="98"/>
      <c r="M692" s="98"/>
      <c r="N692" s="330"/>
      <c r="O692" s="330"/>
      <c r="P692" s="330"/>
    </row>
    <row r="693" spans="1:16" s="16" customFormat="1" ht="15" customHeight="1" x14ac:dyDescent="0.3">
      <c r="A693" s="29"/>
      <c r="B693" s="29"/>
      <c r="C693" s="373"/>
      <c r="F693" s="17"/>
      <c r="G693" s="17"/>
      <c r="H693" s="17"/>
      <c r="I693" s="17"/>
      <c r="J693" s="17"/>
      <c r="K693" s="17"/>
      <c r="L693" s="98"/>
      <c r="M693" s="98"/>
      <c r="N693" s="330"/>
      <c r="O693" s="330"/>
      <c r="P693" s="330"/>
    </row>
    <row r="694" spans="1:16" s="16" customFormat="1" ht="15" customHeight="1" x14ac:dyDescent="0.3">
      <c r="A694" s="29"/>
      <c r="B694" s="29"/>
      <c r="C694" s="373"/>
      <c r="F694" s="17"/>
      <c r="G694" s="17"/>
      <c r="H694" s="17"/>
      <c r="I694" s="17"/>
      <c r="J694" s="17"/>
      <c r="K694" s="17"/>
      <c r="L694" s="98"/>
      <c r="M694" s="98"/>
      <c r="N694" s="330"/>
      <c r="O694" s="330"/>
      <c r="P694" s="330"/>
    </row>
    <row r="695" spans="1:16" s="16" customFormat="1" ht="15" customHeight="1" x14ac:dyDescent="0.3">
      <c r="A695" s="29"/>
      <c r="B695" s="29"/>
      <c r="C695" s="373"/>
      <c r="F695" s="17"/>
      <c r="G695" s="17"/>
      <c r="H695" s="17"/>
      <c r="I695" s="17"/>
      <c r="J695" s="17"/>
      <c r="K695" s="17"/>
      <c r="L695" s="98"/>
      <c r="M695" s="98"/>
      <c r="N695" s="330"/>
      <c r="O695" s="330"/>
      <c r="P695" s="330"/>
    </row>
    <row r="696" spans="1:16" s="16" customFormat="1" ht="15" customHeight="1" x14ac:dyDescent="0.3">
      <c r="A696" s="29"/>
      <c r="B696" s="29"/>
      <c r="C696" s="373"/>
      <c r="F696" s="17"/>
      <c r="G696" s="17"/>
      <c r="H696" s="17"/>
      <c r="I696" s="17"/>
      <c r="J696" s="17"/>
      <c r="K696" s="17"/>
      <c r="L696" s="98"/>
      <c r="M696" s="98"/>
      <c r="N696" s="330"/>
      <c r="O696" s="330"/>
      <c r="P696" s="330"/>
    </row>
    <row r="697" spans="1:16" s="16" customFormat="1" ht="15" customHeight="1" x14ac:dyDescent="0.3">
      <c r="A697" s="29"/>
      <c r="B697" s="29"/>
      <c r="C697" s="373"/>
      <c r="F697" s="17"/>
      <c r="G697" s="17"/>
      <c r="H697" s="17"/>
      <c r="I697" s="17"/>
      <c r="J697" s="17"/>
      <c r="K697" s="17"/>
      <c r="L697" s="98"/>
      <c r="M697" s="98"/>
      <c r="N697" s="330"/>
      <c r="O697" s="330"/>
      <c r="P697" s="330"/>
    </row>
    <row r="698" spans="1:16" s="16" customFormat="1" ht="15" customHeight="1" x14ac:dyDescent="0.3">
      <c r="A698" s="29"/>
      <c r="B698" s="29"/>
      <c r="C698" s="373"/>
      <c r="F698" s="17"/>
      <c r="G698" s="17"/>
      <c r="H698" s="17"/>
      <c r="I698" s="17"/>
      <c r="J698" s="17"/>
      <c r="K698" s="17"/>
      <c r="L698" s="98"/>
      <c r="M698" s="98"/>
      <c r="N698" s="330"/>
      <c r="O698" s="330"/>
      <c r="P698" s="330"/>
    </row>
    <row r="699" spans="1:16" s="16" customFormat="1" ht="15" customHeight="1" x14ac:dyDescent="0.3">
      <c r="A699" s="29"/>
      <c r="B699" s="29"/>
      <c r="C699" s="373"/>
      <c r="F699" s="17"/>
      <c r="G699" s="17"/>
      <c r="H699" s="17"/>
      <c r="I699" s="17"/>
      <c r="J699" s="17"/>
      <c r="K699" s="17"/>
      <c r="L699" s="98"/>
      <c r="M699" s="98"/>
      <c r="N699" s="330"/>
      <c r="O699" s="330"/>
      <c r="P699" s="330"/>
    </row>
    <row r="700" spans="1:16" s="16" customFormat="1" ht="15" customHeight="1" x14ac:dyDescent="0.3">
      <c r="A700" s="29"/>
      <c r="B700" s="29"/>
      <c r="C700" s="373"/>
      <c r="F700" s="17"/>
      <c r="G700" s="17"/>
      <c r="H700" s="17"/>
      <c r="I700" s="17"/>
      <c r="J700" s="17"/>
      <c r="K700" s="17"/>
      <c r="L700" s="98"/>
      <c r="M700" s="98"/>
      <c r="N700" s="330"/>
      <c r="O700" s="330"/>
      <c r="P700" s="330"/>
    </row>
    <row r="701" spans="1:16" s="16" customFormat="1" ht="15" customHeight="1" x14ac:dyDescent="0.3">
      <c r="A701" s="29"/>
      <c r="B701" s="29"/>
      <c r="C701" s="373"/>
      <c r="F701" s="17"/>
      <c r="G701" s="17"/>
      <c r="H701" s="17"/>
      <c r="I701" s="17"/>
      <c r="J701" s="17"/>
      <c r="K701" s="17"/>
      <c r="L701" s="98"/>
      <c r="M701" s="98"/>
      <c r="N701" s="330"/>
      <c r="O701" s="330"/>
      <c r="P701" s="330"/>
    </row>
    <row r="702" spans="1:16" s="16" customFormat="1" ht="15" customHeight="1" x14ac:dyDescent="0.3">
      <c r="A702" s="29"/>
      <c r="B702" s="29"/>
      <c r="C702" s="373"/>
      <c r="F702" s="17"/>
      <c r="G702" s="17"/>
      <c r="H702" s="17"/>
      <c r="I702" s="17"/>
      <c r="J702" s="17"/>
      <c r="K702" s="17"/>
      <c r="L702" s="98"/>
      <c r="M702" s="98"/>
      <c r="N702" s="330"/>
      <c r="O702" s="330"/>
      <c r="P702" s="330"/>
    </row>
    <row r="703" spans="1:16" s="16" customFormat="1" ht="15" customHeight="1" x14ac:dyDescent="0.3">
      <c r="A703" s="29"/>
      <c r="B703" s="29"/>
      <c r="C703" s="373"/>
      <c r="F703" s="17"/>
      <c r="G703" s="17"/>
      <c r="H703" s="17"/>
      <c r="I703" s="17"/>
      <c r="J703" s="17"/>
      <c r="K703" s="17"/>
      <c r="L703" s="98"/>
      <c r="M703" s="98"/>
      <c r="N703" s="330"/>
      <c r="O703" s="330"/>
      <c r="P703" s="330"/>
    </row>
    <row r="704" spans="1:16" s="16" customFormat="1" ht="15" customHeight="1" x14ac:dyDescent="0.3">
      <c r="A704" s="29"/>
      <c r="B704" s="29"/>
      <c r="C704" s="373"/>
      <c r="F704" s="17"/>
      <c r="G704" s="17"/>
      <c r="H704" s="17"/>
      <c r="I704" s="17"/>
      <c r="J704" s="17"/>
      <c r="K704" s="17"/>
      <c r="L704" s="98"/>
      <c r="M704" s="98"/>
      <c r="N704" s="330"/>
      <c r="O704" s="330"/>
      <c r="P704" s="330"/>
    </row>
    <row r="705" spans="1:16" s="16" customFormat="1" ht="15" customHeight="1" x14ac:dyDescent="0.3">
      <c r="A705" s="29"/>
      <c r="B705" s="29"/>
      <c r="C705" s="373"/>
      <c r="F705" s="17"/>
      <c r="G705" s="17"/>
      <c r="H705" s="17"/>
      <c r="I705" s="17"/>
      <c r="J705" s="17"/>
      <c r="K705" s="17"/>
      <c r="L705" s="98"/>
      <c r="M705" s="98"/>
      <c r="N705" s="330"/>
      <c r="O705" s="330"/>
      <c r="P705" s="330"/>
    </row>
    <row r="706" spans="1:16" s="16" customFormat="1" ht="15" customHeight="1" x14ac:dyDescent="0.3">
      <c r="A706" s="29"/>
      <c r="B706" s="29"/>
      <c r="C706" s="373"/>
      <c r="F706" s="17"/>
      <c r="G706" s="17"/>
      <c r="H706" s="17"/>
      <c r="I706" s="17"/>
      <c r="J706" s="17"/>
      <c r="K706" s="17"/>
      <c r="L706" s="98"/>
      <c r="M706" s="98"/>
      <c r="N706" s="330"/>
      <c r="O706" s="330"/>
      <c r="P706" s="330"/>
    </row>
    <row r="707" spans="1:16" s="16" customFormat="1" ht="15" customHeight="1" x14ac:dyDescent="0.3">
      <c r="A707" s="29"/>
      <c r="B707" s="29"/>
      <c r="C707" s="373"/>
      <c r="F707" s="17"/>
      <c r="G707" s="17"/>
      <c r="H707" s="17"/>
      <c r="I707" s="17"/>
      <c r="J707" s="17"/>
      <c r="K707" s="17"/>
      <c r="L707" s="98"/>
      <c r="M707" s="98"/>
      <c r="N707" s="330"/>
      <c r="O707" s="330"/>
      <c r="P707" s="330"/>
    </row>
    <row r="708" spans="1:16" s="16" customFormat="1" ht="15" customHeight="1" x14ac:dyDescent="0.3">
      <c r="A708" s="29"/>
      <c r="B708" s="29"/>
      <c r="C708" s="373"/>
      <c r="F708" s="17"/>
      <c r="G708" s="17"/>
      <c r="H708" s="17"/>
      <c r="I708" s="17"/>
      <c r="J708" s="17"/>
      <c r="K708" s="17"/>
      <c r="L708" s="98"/>
      <c r="M708" s="98"/>
      <c r="N708" s="330"/>
      <c r="O708" s="330"/>
      <c r="P708" s="330"/>
    </row>
    <row r="709" spans="1:16" s="16" customFormat="1" ht="15" customHeight="1" x14ac:dyDescent="0.3">
      <c r="A709" s="29"/>
      <c r="B709" s="29"/>
      <c r="C709" s="373"/>
      <c r="F709" s="17"/>
      <c r="G709" s="17"/>
      <c r="H709" s="17"/>
      <c r="I709" s="17"/>
      <c r="J709" s="17"/>
      <c r="K709" s="17"/>
      <c r="L709" s="98"/>
      <c r="M709" s="98"/>
      <c r="N709" s="330"/>
      <c r="O709" s="330"/>
      <c r="P709" s="330"/>
    </row>
    <row r="710" spans="1:16" s="16" customFormat="1" ht="15" customHeight="1" x14ac:dyDescent="0.3">
      <c r="A710" s="29"/>
      <c r="B710" s="29"/>
      <c r="C710" s="373"/>
      <c r="F710" s="17"/>
      <c r="G710" s="17"/>
      <c r="H710" s="17"/>
      <c r="I710" s="17"/>
      <c r="J710" s="17"/>
      <c r="K710" s="17"/>
      <c r="L710" s="98"/>
      <c r="M710" s="98"/>
      <c r="N710" s="330"/>
      <c r="O710" s="330"/>
      <c r="P710" s="330"/>
    </row>
    <row r="711" spans="1:16" s="16" customFormat="1" ht="15" customHeight="1" x14ac:dyDescent="0.3">
      <c r="A711" s="29"/>
      <c r="B711" s="29"/>
      <c r="C711" s="373"/>
      <c r="F711" s="17"/>
      <c r="G711" s="17"/>
      <c r="H711" s="17"/>
      <c r="I711" s="17"/>
      <c r="J711" s="17"/>
      <c r="K711" s="17"/>
      <c r="L711" s="98"/>
      <c r="M711" s="98"/>
      <c r="N711" s="330"/>
      <c r="O711" s="330"/>
      <c r="P711" s="330"/>
    </row>
    <row r="712" spans="1:16" s="16" customFormat="1" ht="15" customHeight="1" x14ac:dyDescent="0.3">
      <c r="A712" s="29"/>
      <c r="B712" s="29"/>
      <c r="C712" s="373"/>
      <c r="F712" s="17"/>
      <c r="G712" s="17"/>
      <c r="H712" s="17"/>
      <c r="I712" s="17"/>
      <c r="J712" s="17"/>
      <c r="K712" s="17"/>
      <c r="L712" s="98"/>
      <c r="M712" s="98"/>
      <c r="N712" s="330"/>
      <c r="O712" s="330"/>
      <c r="P712" s="330"/>
    </row>
    <row r="713" spans="1:16" s="16" customFormat="1" ht="15" customHeight="1" x14ac:dyDescent="0.3">
      <c r="A713" s="29"/>
      <c r="B713" s="29"/>
      <c r="C713" s="373"/>
      <c r="F713" s="17"/>
      <c r="G713" s="17"/>
      <c r="H713" s="17"/>
      <c r="I713" s="17"/>
      <c r="J713" s="17"/>
      <c r="K713" s="17"/>
      <c r="L713" s="98"/>
      <c r="M713" s="98"/>
      <c r="N713" s="330"/>
      <c r="O713" s="330"/>
      <c r="P713" s="330"/>
    </row>
    <row r="714" spans="1:16" s="16" customFormat="1" ht="15" customHeight="1" x14ac:dyDescent="0.3">
      <c r="A714" s="29"/>
      <c r="B714" s="29"/>
      <c r="C714" s="373"/>
      <c r="F714" s="17"/>
      <c r="G714" s="17"/>
      <c r="H714" s="17"/>
      <c r="I714" s="17"/>
      <c r="J714" s="17"/>
      <c r="K714" s="17"/>
      <c r="L714" s="98"/>
      <c r="M714" s="98"/>
      <c r="N714" s="330"/>
      <c r="O714" s="330"/>
      <c r="P714" s="330"/>
    </row>
    <row r="715" spans="1:16" s="16" customFormat="1" ht="15" customHeight="1" x14ac:dyDescent="0.3">
      <c r="A715" s="29"/>
      <c r="B715" s="29"/>
      <c r="C715" s="373"/>
      <c r="F715" s="17"/>
      <c r="G715" s="17"/>
      <c r="H715" s="17"/>
      <c r="I715" s="17"/>
      <c r="J715" s="17"/>
      <c r="K715" s="17"/>
      <c r="L715" s="98"/>
      <c r="M715" s="98"/>
      <c r="N715" s="330"/>
      <c r="O715" s="330"/>
      <c r="P715" s="330"/>
    </row>
    <row r="716" spans="1:16" s="16" customFormat="1" ht="15" customHeight="1" x14ac:dyDescent="0.3">
      <c r="A716" s="29"/>
      <c r="B716" s="29"/>
      <c r="C716" s="373"/>
      <c r="F716" s="17"/>
      <c r="G716" s="17"/>
      <c r="H716" s="17"/>
      <c r="I716" s="17"/>
      <c r="J716" s="17"/>
      <c r="K716" s="17"/>
      <c r="L716" s="98"/>
      <c r="M716" s="98"/>
      <c r="N716" s="330"/>
      <c r="O716" s="330"/>
      <c r="P716" s="330"/>
    </row>
    <row r="717" spans="1:16" s="16" customFormat="1" ht="15" customHeight="1" x14ac:dyDescent="0.3">
      <c r="A717" s="29"/>
      <c r="B717" s="29"/>
      <c r="C717" s="373"/>
      <c r="F717" s="17"/>
      <c r="G717" s="17"/>
      <c r="H717" s="17"/>
      <c r="I717" s="17"/>
      <c r="J717" s="17"/>
      <c r="K717" s="17"/>
      <c r="L717" s="98"/>
      <c r="M717" s="98"/>
      <c r="N717" s="330"/>
      <c r="O717" s="330"/>
      <c r="P717" s="330"/>
    </row>
    <row r="718" spans="1:16" s="16" customFormat="1" ht="15" customHeight="1" x14ac:dyDescent="0.3">
      <c r="A718" s="29"/>
      <c r="B718" s="29"/>
      <c r="C718" s="373"/>
      <c r="F718" s="17"/>
      <c r="G718" s="17"/>
      <c r="H718" s="17"/>
      <c r="I718" s="17"/>
      <c r="J718" s="17"/>
      <c r="K718" s="17"/>
      <c r="L718" s="98"/>
      <c r="M718" s="98"/>
      <c r="N718" s="330"/>
      <c r="O718" s="330"/>
      <c r="P718" s="330"/>
    </row>
    <row r="719" spans="1:16" s="16" customFormat="1" ht="15" customHeight="1" x14ac:dyDescent="0.3">
      <c r="A719" s="29"/>
      <c r="B719" s="29"/>
      <c r="C719" s="373"/>
      <c r="F719" s="17"/>
      <c r="G719" s="17"/>
      <c r="H719" s="17"/>
      <c r="I719" s="17"/>
      <c r="J719" s="17"/>
      <c r="K719" s="17"/>
      <c r="L719" s="98"/>
      <c r="M719" s="98"/>
      <c r="N719" s="330"/>
      <c r="O719" s="330"/>
      <c r="P719" s="330"/>
    </row>
    <row r="720" spans="1:16" s="16" customFormat="1" ht="15" customHeight="1" x14ac:dyDescent="0.3">
      <c r="A720" s="29"/>
      <c r="B720" s="29"/>
      <c r="C720" s="373"/>
      <c r="F720" s="17"/>
      <c r="G720" s="17"/>
      <c r="H720" s="17"/>
      <c r="I720" s="17"/>
      <c r="J720" s="17"/>
      <c r="K720" s="17"/>
      <c r="L720" s="98"/>
      <c r="M720" s="98"/>
      <c r="N720" s="330"/>
      <c r="O720" s="330"/>
      <c r="P720" s="330"/>
    </row>
    <row r="721" spans="1:16" s="16" customFormat="1" ht="15" customHeight="1" x14ac:dyDescent="0.3">
      <c r="A721" s="29"/>
      <c r="B721" s="29"/>
      <c r="C721" s="373"/>
      <c r="F721" s="17"/>
      <c r="G721" s="17"/>
      <c r="H721" s="17"/>
      <c r="I721" s="17"/>
      <c r="J721" s="17"/>
      <c r="K721" s="17"/>
      <c r="L721" s="98"/>
      <c r="M721" s="98"/>
      <c r="N721" s="330"/>
      <c r="O721" s="330"/>
      <c r="P721" s="330"/>
    </row>
    <row r="722" spans="1:16" s="16" customFormat="1" ht="15" customHeight="1" x14ac:dyDescent="0.3">
      <c r="A722" s="29"/>
      <c r="B722" s="29"/>
      <c r="C722" s="373"/>
      <c r="F722" s="17"/>
      <c r="G722" s="17"/>
      <c r="H722" s="17"/>
      <c r="I722" s="17"/>
      <c r="J722" s="17"/>
      <c r="K722" s="17"/>
      <c r="L722" s="98"/>
      <c r="M722" s="98"/>
      <c r="N722" s="330"/>
      <c r="O722" s="330"/>
      <c r="P722" s="330"/>
    </row>
    <row r="723" spans="1:16" s="16" customFormat="1" ht="15" customHeight="1" x14ac:dyDescent="0.3">
      <c r="A723" s="29"/>
      <c r="B723" s="29"/>
      <c r="C723" s="373"/>
      <c r="F723" s="17"/>
      <c r="G723" s="17"/>
      <c r="H723" s="17"/>
      <c r="I723" s="17"/>
      <c r="J723" s="17"/>
      <c r="K723" s="17"/>
      <c r="L723" s="98"/>
      <c r="M723" s="98"/>
      <c r="N723" s="330"/>
      <c r="O723" s="330"/>
      <c r="P723" s="330"/>
    </row>
    <row r="724" spans="1:16" s="16" customFormat="1" ht="15" customHeight="1" x14ac:dyDescent="0.3">
      <c r="A724" s="29"/>
      <c r="B724" s="29"/>
      <c r="C724" s="373"/>
      <c r="F724" s="17"/>
      <c r="G724" s="17"/>
      <c r="H724" s="17"/>
      <c r="I724" s="17"/>
      <c r="J724" s="17"/>
      <c r="K724" s="17"/>
      <c r="L724" s="98"/>
      <c r="M724" s="98"/>
      <c r="N724" s="330"/>
      <c r="O724" s="330"/>
      <c r="P724" s="330"/>
    </row>
    <row r="725" spans="1:16" s="16" customFormat="1" ht="15" customHeight="1" x14ac:dyDescent="0.3">
      <c r="A725" s="29"/>
      <c r="B725" s="29"/>
      <c r="C725" s="373"/>
      <c r="F725" s="17"/>
      <c r="G725" s="17"/>
      <c r="H725" s="17"/>
      <c r="I725" s="17"/>
      <c r="J725" s="17"/>
      <c r="K725" s="17"/>
      <c r="L725" s="98"/>
      <c r="M725" s="98"/>
      <c r="N725" s="330"/>
      <c r="O725" s="330"/>
      <c r="P725" s="330"/>
    </row>
    <row r="726" spans="1:16" s="16" customFormat="1" ht="15" customHeight="1" x14ac:dyDescent="0.3">
      <c r="A726" s="29"/>
      <c r="B726" s="29"/>
      <c r="C726" s="373"/>
      <c r="F726" s="17"/>
      <c r="G726" s="17"/>
      <c r="H726" s="17"/>
      <c r="I726" s="17"/>
      <c r="J726" s="17"/>
      <c r="K726" s="17"/>
      <c r="L726" s="98"/>
      <c r="M726" s="98"/>
      <c r="N726" s="330"/>
      <c r="O726" s="330"/>
      <c r="P726" s="330"/>
    </row>
    <row r="727" spans="1:16" s="16" customFormat="1" ht="15" customHeight="1" x14ac:dyDescent="0.3">
      <c r="A727" s="29"/>
      <c r="B727" s="29"/>
      <c r="C727" s="373"/>
      <c r="F727" s="17"/>
      <c r="G727" s="17"/>
      <c r="H727" s="17"/>
      <c r="I727" s="17"/>
      <c r="J727" s="17"/>
      <c r="K727" s="17"/>
      <c r="L727" s="98"/>
      <c r="M727" s="98"/>
      <c r="N727" s="330"/>
      <c r="O727" s="330"/>
      <c r="P727" s="330"/>
    </row>
    <row r="728" spans="1:16" s="16" customFormat="1" ht="15" customHeight="1" x14ac:dyDescent="0.3">
      <c r="A728" s="29"/>
      <c r="B728" s="29"/>
      <c r="C728" s="373"/>
      <c r="F728" s="17"/>
      <c r="G728" s="17"/>
      <c r="H728" s="17"/>
      <c r="I728" s="17"/>
      <c r="J728" s="17"/>
      <c r="K728" s="17"/>
      <c r="L728" s="98"/>
      <c r="M728" s="98"/>
      <c r="N728" s="330"/>
      <c r="O728" s="330"/>
      <c r="P728" s="330"/>
    </row>
    <row r="729" spans="1:16" s="16" customFormat="1" ht="15" customHeight="1" x14ac:dyDescent="0.3">
      <c r="A729" s="29"/>
      <c r="B729" s="29"/>
      <c r="C729" s="373"/>
      <c r="F729" s="17"/>
      <c r="G729" s="17"/>
      <c r="H729" s="17"/>
      <c r="I729" s="17"/>
      <c r="J729" s="17"/>
      <c r="K729" s="17"/>
      <c r="L729" s="98"/>
      <c r="M729" s="98"/>
      <c r="N729" s="330"/>
      <c r="O729" s="330"/>
      <c r="P729" s="330"/>
    </row>
    <row r="730" spans="1:16" s="16" customFormat="1" ht="15" customHeight="1" x14ac:dyDescent="0.3">
      <c r="A730" s="29"/>
      <c r="B730" s="29"/>
      <c r="C730" s="373"/>
      <c r="F730" s="17"/>
      <c r="G730" s="17"/>
      <c r="H730" s="17"/>
      <c r="I730" s="17"/>
      <c r="J730" s="17"/>
      <c r="K730" s="17"/>
      <c r="L730" s="98"/>
      <c r="M730" s="98"/>
      <c r="N730" s="330"/>
      <c r="O730" s="330"/>
      <c r="P730" s="330"/>
    </row>
    <row r="731" spans="1:16" s="16" customFormat="1" ht="15" customHeight="1" x14ac:dyDescent="0.3">
      <c r="A731" s="29"/>
      <c r="B731" s="29"/>
      <c r="C731" s="373"/>
      <c r="F731" s="17"/>
      <c r="G731" s="17"/>
      <c r="H731" s="17"/>
      <c r="I731" s="17"/>
      <c r="J731" s="17"/>
      <c r="K731" s="17"/>
      <c r="L731" s="98"/>
      <c r="M731" s="98"/>
      <c r="N731" s="330"/>
      <c r="O731" s="330"/>
      <c r="P731" s="330"/>
    </row>
    <row r="732" spans="1:16" s="16" customFormat="1" ht="15" customHeight="1" x14ac:dyDescent="0.3">
      <c r="A732" s="29"/>
      <c r="B732" s="29"/>
      <c r="C732" s="373"/>
      <c r="F732" s="17"/>
      <c r="G732" s="17"/>
      <c r="H732" s="17"/>
      <c r="I732" s="17"/>
      <c r="J732" s="17"/>
      <c r="K732" s="17"/>
      <c r="L732" s="98"/>
      <c r="M732" s="98"/>
      <c r="N732" s="330"/>
      <c r="O732" s="330"/>
      <c r="P732" s="330"/>
    </row>
    <row r="733" spans="1:16" s="16" customFormat="1" ht="15" customHeight="1" x14ac:dyDescent="0.3">
      <c r="A733" s="29"/>
      <c r="B733" s="29"/>
      <c r="C733" s="373"/>
      <c r="F733" s="17"/>
      <c r="G733" s="17"/>
      <c r="H733" s="17"/>
      <c r="I733" s="17"/>
      <c r="J733" s="17"/>
      <c r="K733" s="17"/>
      <c r="L733" s="98"/>
      <c r="M733" s="98"/>
      <c r="N733" s="330"/>
      <c r="O733" s="330"/>
      <c r="P733" s="330"/>
    </row>
    <row r="734" spans="1:16" s="16" customFormat="1" ht="15" customHeight="1" x14ac:dyDescent="0.3">
      <c r="A734" s="29"/>
      <c r="B734" s="29"/>
      <c r="C734" s="373"/>
      <c r="F734" s="17"/>
      <c r="G734" s="17"/>
      <c r="H734" s="17"/>
      <c r="I734" s="17"/>
      <c r="J734" s="17"/>
      <c r="K734" s="17"/>
      <c r="L734" s="98"/>
      <c r="M734" s="98"/>
      <c r="N734" s="330"/>
      <c r="O734" s="330"/>
      <c r="P734" s="330"/>
    </row>
    <row r="735" spans="1:16" s="16" customFormat="1" ht="15" customHeight="1" x14ac:dyDescent="0.3">
      <c r="A735" s="29"/>
      <c r="B735" s="29"/>
      <c r="C735" s="373"/>
      <c r="F735" s="17"/>
      <c r="G735" s="17"/>
      <c r="H735" s="17"/>
      <c r="I735" s="17"/>
      <c r="J735" s="17"/>
      <c r="K735" s="17"/>
      <c r="L735" s="98"/>
      <c r="M735" s="98"/>
      <c r="N735" s="330"/>
      <c r="O735" s="330"/>
      <c r="P735" s="330"/>
    </row>
    <row r="736" spans="1:16" s="16" customFormat="1" ht="15" customHeight="1" x14ac:dyDescent="0.3">
      <c r="A736" s="29"/>
      <c r="B736" s="29"/>
      <c r="C736" s="373"/>
      <c r="F736" s="17"/>
      <c r="G736" s="17"/>
      <c r="H736" s="17"/>
      <c r="I736" s="17"/>
      <c r="J736" s="17"/>
      <c r="K736" s="17"/>
      <c r="L736" s="98"/>
      <c r="M736" s="98"/>
      <c r="N736" s="330"/>
      <c r="O736" s="330"/>
      <c r="P736" s="330"/>
    </row>
    <row r="737" spans="1:16" s="16" customFormat="1" ht="15" customHeight="1" x14ac:dyDescent="0.3">
      <c r="A737" s="29"/>
      <c r="B737" s="29"/>
      <c r="C737" s="373"/>
      <c r="F737" s="17"/>
      <c r="G737" s="17"/>
      <c r="H737" s="17"/>
      <c r="I737" s="17"/>
      <c r="J737" s="17"/>
      <c r="K737" s="17"/>
      <c r="L737" s="98"/>
      <c r="M737" s="98"/>
      <c r="N737" s="330"/>
      <c r="O737" s="330"/>
      <c r="P737" s="330"/>
    </row>
    <row r="738" spans="1:16" s="16" customFormat="1" ht="15" customHeight="1" x14ac:dyDescent="0.3">
      <c r="A738" s="29"/>
      <c r="B738" s="29"/>
      <c r="C738" s="373"/>
      <c r="F738" s="17"/>
      <c r="G738" s="17"/>
      <c r="H738" s="17"/>
      <c r="I738" s="17"/>
      <c r="J738" s="17"/>
      <c r="K738" s="17"/>
      <c r="L738" s="98"/>
      <c r="M738" s="98"/>
      <c r="N738" s="330"/>
      <c r="O738" s="330"/>
      <c r="P738" s="330"/>
    </row>
    <row r="739" spans="1:16" s="16" customFormat="1" ht="15" customHeight="1" x14ac:dyDescent="0.3">
      <c r="A739" s="29"/>
      <c r="B739" s="29"/>
      <c r="C739" s="373"/>
      <c r="F739" s="17"/>
      <c r="G739" s="17"/>
      <c r="H739" s="17"/>
      <c r="I739" s="17"/>
      <c r="J739" s="17"/>
      <c r="K739" s="17"/>
      <c r="L739" s="98"/>
      <c r="M739" s="98"/>
      <c r="N739" s="330"/>
      <c r="O739" s="330"/>
      <c r="P739" s="330"/>
    </row>
    <row r="740" spans="1:16" s="16" customFormat="1" ht="15" customHeight="1" x14ac:dyDescent="0.3">
      <c r="A740" s="29"/>
      <c r="B740" s="29"/>
      <c r="C740" s="373"/>
      <c r="F740" s="17"/>
      <c r="G740" s="17"/>
      <c r="H740" s="17"/>
      <c r="I740" s="17"/>
      <c r="J740" s="17"/>
      <c r="K740" s="17"/>
      <c r="L740" s="98"/>
      <c r="M740" s="98"/>
      <c r="N740" s="330"/>
      <c r="O740" s="330"/>
      <c r="P740" s="330"/>
    </row>
    <row r="741" spans="1:16" s="16" customFormat="1" ht="15" customHeight="1" x14ac:dyDescent="0.3">
      <c r="A741" s="29"/>
      <c r="B741" s="29"/>
      <c r="C741" s="373"/>
      <c r="F741" s="17"/>
      <c r="G741" s="17"/>
      <c r="H741" s="17"/>
      <c r="I741" s="17"/>
      <c r="J741" s="17"/>
      <c r="K741" s="17"/>
      <c r="L741" s="98"/>
      <c r="M741" s="98"/>
      <c r="N741" s="330"/>
      <c r="O741" s="330"/>
      <c r="P741" s="330"/>
    </row>
    <row r="742" spans="1:16" s="16" customFormat="1" ht="15" customHeight="1" x14ac:dyDescent="0.3">
      <c r="A742" s="29"/>
      <c r="B742" s="29"/>
      <c r="C742" s="373"/>
      <c r="F742" s="17"/>
      <c r="G742" s="17"/>
      <c r="H742" s="17"/>
      <c r="I742" s="17"/>
      <c r="J742" s="17"/>
      <c r="K742" s="17"/>
      <c r="L742" s="98"/>
      <c r="M742" s="98"/>
      <c r="N742" s="330"/>
      <c r="O742" s="330"/>
      <c r="P742" s="330"/>
    </row>
    <row r="743" spans="1:16" s="16" customFormat="1" ht="15" customHeight="1" x14ac:dyDescent="0.3">
      <c r="A743" s="29"/>
      <c r="B743" s="29"/>
      <c r="C743" s="373"/>
      <c r="F743" s="17"/>
      <c r="G743" s="17"/>
      <c r="H743" s="17"/>
      <c r="I743" s="17"/>
      <c r="J743" s="17"/>
      <c r="K743" s="17"/>
      <c r="L743" s="98"/>
      <c r="M743" s="98"/>
      <c r="N743" s="330"/>
      <c r="O743" s="330"/>
      <c r="P743" s="330"/>
    </row>
    <row r="744" spans="1:16" s="16" customFormat="1" ht="15" customHeight="1" x14ac:dyDescent="0.3">
      <c r="A744" s="29"/>
      <c r="B744" s="29"/>
      <c r="C744" s="373"/>
      <c r="F744" s="17"/>
      <c r="G744" s="17"/>
      <c r="H744" s="17"/>
      <c r="I744" s="17"/>
      <c r="J744" s="17"/>
      <c r="K744" s="17"/>
      <c r="L744" s="98"/>
      <c r="M744" s="98"/>
      <c r="N744" s="330"/>
      <c r="O744" s="330"/>
      <c r="P744" s="330"/>
    </row>
    <row r="745" spans="1:16" s="16" customFormat="1" ht="15" customHeight="1" x14ac:dyDescent="0.3">
      <c r="A745" s="29"/>
      <c r="B745" s="29"/>
      <c r="C745" s="373"/>
      <c r="F745" s="17"/>
      <c r="G745" s="17"/>
      <c r="H745" s="17"/>
      <c r="I745" s="17"/>
      <c r="J745" s="17"/>
      <c r="K745" s="17"/>
      <c r="L745" s="98"/>
      <c r="M745" s="98"/>
      <c r="N745" s="330"/>
      <c r="O745" s="330"/>
      <c r="P745" s="330"/>
    </row>
    <row r="746" spans="1:16" s="16" customFormat="1" ht="15" customHeight="1" x14ac:dyDescent="0.3">
      <c r="A746" s="29"/>
      <c r="B746" s="29"/>
      <c r="C746" s="373"/>
      <c r="F746" s="17"/>
      <c r="G746" s="17"/>
      <c r="H746" s="17"/>
      <c r="I746" s="17"/>
      <c r="J746" s="17"/>
      <c r="K746" s="17"/>
      <c r="L746" s="98"/>
      <c r="M746" s="98"/>
      <c r="N746" s="330"/>
      <c r="O746" s="330"/>
      <c r="P746" s="330"/>
    </row>
    <row r="747" spans="1:16" s="16" customFormat="1" ht="15" customHeight="1" x14ac:dyDescent="0.3">
      <c r="A747" s="29"/>
      <c r="B747" s="29"/>
      <c r="C747" s="373"/>
      <c r="F747" s="17"/>
      <c r="G747" s="17"/>
      <c r="H747" s="17"/>
      <c r="I747" s="17"/>
      <c r="J747" s="17"/>
      <c r="K747" s="17"/>
      <c r="L747" s="98"/>
      <c r="M747" s="98"/>
      <c r="N747" s="330"/>
      <c r="O747" s="330"/>
      <c r="P747" s="330"/>
    </row>
    <row r="748" spans="1:16" s="16" customFormat="1" ht="15" customHeight="1" x14ac:dyDescent="0.3">
      <c r="A748" s="29"/>
      <c r="B748" s="29"/>
      <c r="C748" s="373"/>
      <c r="F748" s="17"/>
      <c r="G748" s="17"/>
      <c r="H748" s="17"/>
      <c r="I748" s="17"/>
      <c r="J748" s="17"/>
      <c r="K748" s="17"/>
      <c r="L748" s="98"/>
      <c r="M748" s="98"/>
      <c r="N748" s="330"/>
      <c r="O748" s="330"/>
      <c r="P748" s="330"/>
    </row>
    <row r="749" spans="1:16" s="16" customFormat="1" ht="15" customHeight="1" x14ac:dyDescent="0.3">
      <c r="A749" s="29"/>
      <c r="B749" s="29"/>
      <c r="C749" s="373"/>
      <c r="F749" s="17"/>
      <c r="G749" s="17"/>
      <c r="H749" s="17"/>
      <c r="I749" s="17"/>
      <c r="J749" s="17"/>
      <c r="K749" s="17"/>
      <c r="L749" s="98"/>
      <c r="M749" s="98"/>
      <c r="N749" s="330"/>
      <c r="O749" s="330"/>
      <c r="P749" s="330"/>
    </row>
    <row r="750" spans="1:16" s="16" customFormat="1" ht="15" customHeight="1" x14ac:dyDescent="0.3">
      <c r="A750" s="29"/>
      <c r="B750" s="29"/>
      <c r="C750" s="373"/>
      <c r="F750" s="17"/>
      <c r="G750" s="17"/>
      <c r="H750" s="17"/>
      <c r="I750" s="17"/>
      <c r="J750" s="17"/>
      <c r="K750" s="17"/>
      <c r="L750" s="98"/>
      <c r="M750" s="98"/>
      <c r="N750" s="330"/>
      <c r="O750" s="330"/>
      <c r="P750" s="330"/>
    </row>
    <row r="751" spans="1:16" s="16" customFormat="1" ht="15" customHeight="1" x14ac:dyDescent="0.3">
      <c r="A751" s="29"/>
      <c r="B751" s="29"/>
      <c r="C751" s="373"/>
      <c r="F751" s="17"/>
      <c r="G751" s="17"/>
      <c r="H751" s="17"/>
      <c r="I751" s="17"/>
      <c r="J751" s="17"/>
      <c r="K751" s="17"/>
      <c r="L751" s="98"/>
      <c r="M751" s="98"/>
      <c r="N751" s="330"/>
      <c r="O751" s="330"/>
      <c r="P751" s="330"/>
    </row>
    <row r="752" spans="1:16" s="16" customFormat="1" ht="15" customHeight="1" x14ac:dyDescent="0.3">
      <c r="A752" s="29"/>
      <c r="B752" s="29"/>
      <c r="C752" s="373"/>
      <c r="F752" s="17"/>
      <c r="G752" s="17"/>
      <c r="H752" s="17"/>
      <c r="I752" s="17"/>
      <c r="J752" s="17"/>
      <c r="K752" s="17"/>
      <c r="L752" s="98"/>
      <c r="M752" s="98"/>
      <c r="N752" s="330"/>
      <c r="O752" s="330"/>
      <c r="P752" s="330"/>
    </row>
    <row r="753" spans="1:16" s="16" customFormat="1" ht="15" customHeight="1" x14ac:dyDescent="0.3">
      <c r="A753" s="29"/>
      <c r="B753" s="29"/>
      <c r="C753" s="373"/>
      <c r="F753" s="17"/>
      <c r="G753" s="17"/>
      <c r="H753" s="17"/>
      <c r="I753" s="17"/>
      <c r="J753" s="17"/>
      <c r="K753" s="17"/>
      <c r="L753" s="98"/>
      <c r="M753" s="98"/>
      <c r="N753" s="330"/>
      <c r="O753" s="330"/>
      <c r="P753" s="330"/>
    </row>
    <row r="754" spans="1:16" s="16" customFormat="1" ht="15" customHeight="1" x14ac:dyDescent="0.3">
      <c r="A754" s="29"/>
      <c r="B754" s="29"/>
      <c r="C754" s="373"/>
      <c r="F754" s="17"/>
      <c r="G754" s="17"/>
      <c r="H754" s="17"/>
      <c r="I754" s="17"/>
      <c r="J754" s="17"/>
      <c r="K754" s="17"/>
      <c r="L754" s="98"/>
      <c r="M754" s="98"/>
      <c r="N754" s="330"/>
      <c r="O754" s="330"/>
      <c r="P754" s="330"/>
    </row>
    <row r="755" spans="1:16" s="16" customFormat="1" ht="15" customHeight="1" x14ac:dyDescent="0.3">
      <c r="A755" s="29"/>
      <c r="B755" s="29"/>
      <c r="C755" s="373"/>
      <c r="F755" s="17"/>
      <c r="G755" s="17"/>
      <c r="H755" s="17"/>
      <c r="I755" s="17"/>
      <c r="J755" s="17"/>
      <c r="K755" s="17"/>
      <c r="L755" s="98"/>
      <c r="M755" s="98"/>
      <c r="N755" s="330"/>
      <c r="O755" s="330"/>
      <c r="P755" s="330"/>
    </row>
    <row r="756" spans="1:16" s="16" customFormat="1" ht="15" customHeight="1" x14ac:dyDescent="0.3">
      <c r="A756" s="29"/>
      <c r="B756" s="29"/>
      <c r="C756" s="373"/>
      <c r="F756" s="17"/>
      <c r="G756" s="17"/>
      <c r="H756" s="17"/>
      <c r="I756" s="17"/>
      <c r="J756" s="17"/>
      <c r="K756" s="17"/>
      <c r="L756" s="98"/>
      <c r="M756" s="98"/>
      <c r="N756" s="330"/>
      <c r="O756" s="330"/>
      <c r="P756" s="330"/>
    </row>
    <row r="757" spans="1:16" s="16" customFormat="1" ht="15" customHeight="1" x14ac:dyDescent="0.3">
      <c r="A757" s="29"/>
      <c r="B757" s="29"/>
      <c r="C757" s="373"/>
      <c r="F757" s="17"/>
      <c r="G757" s="17"/>
      <c r="H757" s="17"/>
      <c r="I757" s="17"/>
      <c r="J757" s="17"/>
      <c r="K757" s="17"/>
      <c r="L757" s="98"/>
      <c r="M757" s="98"/>
      <c r="N757" s="330"/>
      <c r="O757" s="330"/>
      <c r="P757" s="330"/>
    </row>
    <row r="758" spans="1:16" s="16" customFormat="1" ht="15" customHeight="1" x14ac:dyDescent="0.3">
      <c r="A758" s="29"/>
      <c r="B758" s="29"/>
      <c r="C758" s="373"/>
      <c r="F758" s="17"/>
      <c r="G758" s="17"/>
      <c r="H758" s="17"/>
      <c r="I758" s="17"/>
      <c r="J758" s="17"/>
      <c r="K758" s="17"/>
      <c r="L758" s="98"/>
      <c r="M758" s="98"/>
      <c r="N758" s="330"/>
      <c r="O758" s="330"/>
      <c r="P758" s="330"/>
    </row>
    <row r="759" spans="1:16" s="16" customFormat="1" ht="15" customHeight="1" x14ac:dyDescent="0.3">
      <c r="A759" s="29"/>
      <c r="B759" s="29"/>
      <c r="C759" s="373"/>
      <c r="F759" s="17"/>
      <c r="G759" s="17"/>
      <c r="H759" s="17"/>
      <c r="I759" s="17"/>
      <c r="J759" s="17"/>
      <c r="K759" s="17"/>
      <c r="L759" s="98"/>
      <c r="M759" s="98"/>
      <c r="N759" s="330"/>
      <c r="O759" s="330"/>
      <c r="P759" s="330"/>
    </row>
    <row r="760" spans="1:16" s="16" customFormat="1" ht="15" customHeight="1" x14ac:dyDescent="0.3">
      <c r="A760" s="29"/>
      <c r="B760" s="29"/>
      <c r="C760" s="373"/>
      <c r="F760" s="17"/>
      <c r="G760" s="17"/>
      <c r="H760" s="17"/>
      <c r="I760" s="17"/>
      <c r="J760" s="17"/>
      <c r="K760" s="17"/>
      <c r="L760" s="98"/>
      <c r="M760" s="98"/>
      <c r="N760" s="330"/>
      <c r="O760" s="330"/>
      <c r="P760" s="330"/>
    </row>
    <row r="761" spans="1:16" s="16" customFormat="1" ht="15" customHeight="1" x14ac:dyDescent="0.3">
      <c r="A761" s="29"/>
      <c r="B761" s="29"/>
      <c r="C761" s="373"/>
      <c r="F761" s="17"/>
      <c r="G761" s="17"/>
      <c r="H761" s="17"/>
      <c r="I761" s="17"/>
      <c r="J761" s="17"/>
      <c r="K761" s="17"/>
      <c r="L761" s="98"/>
      <c r="M761" s="98"/>
      <c r="N761" s="330"/>
      <c r="O761" s="330"/>
      <c r="P761" s="330"/>
    </row>
    <row r="762" spans="1:16" s="16" customFormat="1" ht="15" customHeight="1" x14ac:dyDescent="0.3">
      <c r="A762" s="29"/>
      <c r="B762" s="29"/>
      <c r="C762" s="373"/>
      <c r="F762" s="17"/>
      <c r="G762" s="17"/>
      <c r="H762" s="17"/>
      <c r="I762" s="17"/>
      <c r="J762" s="17"/>
      <c r="K762" s="17"/>
      <c r="L762" s="98"/>
      <c r="M762" s="98"/>
      <c r="N762" s="330"/>
      <c r="O762" s="330"/>
      <c r="P762" s="330"/>
    </row>
    <row r="763" spans="1:16" s="16" customFormat="1" ht="15" customHeight="1" x14ac:dyDescent="0.3">
      <c r="A763" s="29"/>
      <c r="B763" s="29"/>
      <c r="C763" s="373"/>
      <c r="F763" s="17"/>
      <c r="G763" s="17"/>
      <c r="H763" s="17"/>
      <c r="I763" s="17"/>
      <c r="J763" s="17"/>
      <c r="K763" s="17"/>
      <c r="L763" s="98"/>
      <c r="M763" s="98"/>
      <c r="N763" s="330"/>
      <c r="O763" s="330"/>
      <c r="P763" s="330"/>
    </row>
    <row r="764" spans="1:16" s="16" customFormat="1" ht="15" customHeight="1" x14ac:dyDescent="0.3">
      <c r="A764" s="29"/>
      <c r="B764" s="29"/>
      <c r="C764" s="373"/>
      <c r="F764" s="17"/>
      <c r="G764" s="17"/>
      <c r="H764" s="17"/>
      <c r="I764" s="17"/>
      <c r="J764" s="17"/>
      <c r="K764" s="17"/>
      <c r="L764" s="98"/>
      <c r="M764" s="98"/>
      <c r="N764" s="330"/>
      <c r="O764" s="330"/>
      <c r="P764" s="330"/>
    </row>
    <row r="765" spans="1:16" s="16" customFormat="1" ht="15" customHeight="1" x14ac:dyDescent="0.3">
      <c r="A765" s="29"/>
      <c r="B765" s="29"/>
      <c r="C765" s="373"/>
      <c r="F765" s="17"/>
      <c r="G765" s="17"/>
      <c r="H765" s="17"/>
      <c r="I765" s="17"/>
      <c r="J765" s="17"/>
      <c r="K765" s="17"/>
      <c r="L765" s="98"/>
      <c r="M765" s="98"/>
      <c r="N765" s="330"/>
      <c r="O765" s="330"/>
      <c r="P765" s="330"/>
    </row>
    <row r="766" spans="1:16" s="16" customFormat="1" ht="15" customHeight="1" x14ac:dyDescent="0.3">
      <c r="A766" s="29"/>
      <c r="B766" s="29"/>
      <c r="C766" s="373"/>
      <c r="F766" s="17"/>
      <c r="G766" s="17"/>
      <c r="H766" s="17"/>
      <c r="I766" s="17"/>
      <c r="J766" s="17"/>
      <c r="K766" s="17"/>
      <c r="L766" s="98"/>
      <c r="M766" s="98"/>
      <c r="N766" s="330"/>
      <c r="O766" s="330"/>
      <c r="P766" s="330"/>
    </row>
    <row r="767" spans="1:16" s="16" customFormat="1" ht="15" customHeight="1" x14ac:dyDescent="0.3">
      <c r="A767" s="29"/>
      <c r="B767" s="29"/>
      <c r="C767" s="373"/>
      <c r="F767" s="17"/>
      <c r="G767" s="17"/>
      <c r="H767" s="17"/>
      <c r="I767" s="17"/>
      <c r="J767" s="17"/>
      <c r="K767" s="17"/>
      <c r="L767" s="98"/>
      <c r="M767" s="98"/>
      <c r="N767" s="330"/>
      <c r="O767" s="330"/>
      <c r="P767" s="330"/>
    </row>
    <row r="768" spans="1:16" s="16" customFormat="1" ht="15" customHeight="1" x14ac:dyDescent="0.3">
      <c r="A768" s="29"/>
      <c r="B768" s="29"/>
      <c r="C768" s="373"/>
      <c r="F768" s="17"/>
      <c r="G768" s="17"/>
      <c r="H768" s="17"/>
      <c r="I768" s="17"/>
      <c r="J768" s="17"/>
      <c r="K768" s="17"/>
      <c r="L768" s="98"/>
      <c r="M768" s="98"/>
      <c r="N768" s="330"/>
      <c r="O768" s="330"/>
      <c r="P768" s="330"/>
    </row>
    <row r="769" spans="1:16" s="16" customFormat="1" ht="15" customHeight="1" x14ac:dyDescent="0.3">
      <c r="A769" s="29"/>
      <c r="B769" s="29"/>
      <c r="C769" s="373"/>
      <c r="F769" s="17"/>
      <c r="G769" s="17"/>
      <c r="H769" s="17"/>
      <c r="I769" s="17"/>
      <c r="J769" s="17"/>
      <c r="K769" s="17"/>
      <c r="L769" s="98"/>
      <c r="M769" s="98"/>
      <c r="N769" s="330"/>
      <c r="O769" s="330"/>
      <c r="P769" s="330"/>
    </row>
    <row r="770" spans="1:16" s="16" customFormat="1" ht="15" customHeight="1" x14ac:dyDescent="0.3">
      <c r="A770" s="29"/>
      <c r="B770" s="29"/>
      <c r="C770" s="373"/>
      <c r="F770" s="17"/>
      <c r="G770" s="17"/>
      <c r="H770" s="17"/>
      <c r="I770" s="17"/>
      <c r="J770" s="17"/>
      <c r="K770" s="17"/>
      <c r="L770" s="98"/>
      <c r="M770" s="98"/>
      <c r="N770" s="330"/>
      <c r="O770" s="330"/>
      <c r="P770" s="330"/>
    </row>
    <row r="771" spans="1:16" s="16" customFormat="1" ht="15" customHeight="1" x14ac:dyDescent="0.3">
      <c r="A771" s="29"/>
      <c r="B771" s="29"/>
      <c r="C771" s="373"/>
      <c r="F771" s="17"/>
      <c r="G771" s="17"/>
      <c r="H771" s="17"/>
      <c r="I771" s="17"/>
      <c r="J771" s="17"/>
      <c r="K771" s="17"/>
      <c r="L771" s="98"/>
      <c r="M771" s="98"/>
      <c r="N771" s="330"/>
      <c r="O771" s="330"/>
      <c r="P771" s="330"/>
    </row>
    <row r="772" spans="1:16" s="16" customFormat="1" ht="15" customHeight="1" x14ac:dyDescent="0.3">
      <c r="A772" s="29"/>
      <c r="B772" s="29"/>
      <c r="C772" s="373"/>
      <c r="F772" s="17"/>
      <c r="G772" s="17"/>
      <c r="H772" s="17"/>
      <c r="I772" s="17"/>
      <c r="J772" s="17"/>
      <c r="K772" s="17"/>
      <c r="L772" s="98"/>
      <c r="M772" s="98"/>
      <c r="N772" s="330"/>
      <c r="O772" s="330"/>
      <c r="P772" s="330"/>
    </row>
    <row r="773" spans="1:16" s="16" customFormat="1" ht="15" customHeight="1" x14ac:dyDescent="0.3">
      <c r="A773" s="29"/>
      <c r="B773" s="29"/>
      <c r="C773" s="373"/>
      <c r="F773" s="17"/>
      <c r="G773" s="17"/>
      <c r="H773" s="17"/>
      <c r="I773" s="17"/>
      <c r="J773" s="17"/>
      <c r="K773" s="17"/>
      <c r="L773" s="98"/>
      <c r="M773" s="98"/>
      <c r="N773" s="330"/>
      <c r="O773" s="330"/>
      <c r="P773" s="330"/>
    </row>
    <row r="774" spans="1:16" s="16" customFormat="1" ht="15" customHeight="1" x14ac:dyDescent="0.3">
      <c r="A774" s="29"/>
      <c r="B774" s="29"/>
      <c r="C774" s="373"/>
      <c r="F774" s="17"/>
      <c r="G774" s="17"/>
      <c r="H774" s="17"/>
      <c r="I774" s="17"/>
      <c r="J774" s="17"/>
      <c r="K774" s="17"/>
      <c r="L774" s="98"/>
      <c r="M774" s="98"/>
      <c r="N774" s="330"/>
      <c r="O774" s="330"/>
      <c r="P774" s="330"/>
    </row>
    <row r="775" spans="1:16" s="16" customFormat="1" ht="15" customHeight="1" x14ac:dyDescent="0.3">
      <c r="A775" s="29"/>
      <c r="B775" s="29"/>
      <c r="C775" s="373"/>
      <c r="F775" s="17"/>
      <c r="G775" s="17"/>
      <c r="H775" s="17"/>
      <c r="I775" s="17"/>
      <c r="J775" s="17"/>
      <c r="K775" s="17"/>
      <c r="L775" s="98"/>
      <c r="M775" s="98"/>
      <c r="N775" s="330"/>
      <c r="O775" s="330"/>
      <c r="P775" s="330"/>
    </row>
    <row r="776" spans="1:16" s="16" customFormat="1" ht="15" customHeight="1" x14ac:dyDescent="0.3">
      <c r="A776" s="29"/>
      <c r="B776" s="29"/>
      <c r="C776" s="373"/>
      <c r="F776" s="17"/>
      <c r="G776" s="17"/>
      <c r="H776" s="17"/>
      <c r="I776" s="17"/>
      <c r="J776" s="17"/>
      <c r="K776" s="17"/>
      <c r="L776" s="98"/>
      <c r="M776" s="98"/>
      <c r="N776" s="330"/>
      <c r="O776" s="330"/>
      <c r="P776" s="330"/>
    </row>
    <row r="777" spans="1:16" s="16" customFormat="1" ht="15" customHeight="1" x14ac:dyDescent="0.3">
      <c r="A777" s="29"/>
      <c r="B777" s="29"/>
      <c r="C777" s="373"/>
      <c r="F777" s="17"/>
      <c r="G777" s="17"/>
      <c r="H777" s="17"/>
      <c r="I777" s="17"/>
      <c r="J777" s="17"/>
      <c r="K777" s="17"/>
      <c r="L777" s="98"/>
      <c r="M777" s="98"/>
      <c r="N777" s="330"/>
      <c r="O777" s="330"/>
      <c r="P777" s="330"/>
    </row>
    <row r="778" spans="1:16" s="16" customFormat="1" ht="15" customHeight="1" x14ac:dyDescent="0.3">
      <c r="A778" s="29"/>
      <c r="B778" s="29"/>
      <c r="C778" s="373"/>
      <c r="F778" s="17"/>
      <c r="G778" s="17"/>
      <c r="H778" s="17"/>
      <c r="I778" s="17"/>
      <c r="J778" s="17"/>
      <c r="K778" s="17"/>
      <c r="L778" s="98"/>
      <c r="M778" s="98"/>
      <c r="N778" s="330"/>
      <c r="O778" s="330"/>
      <c r="P778" s="330"/>
    </row>
    <row r="779" spans="1:16" s="16" customFormat="1" ht="15" customHeight="1" x14ac:dyDescent="0.3">
      <c r="A779" s="29"/>
      <c r="B779" s="29"/>
      <c r="C779" s="373"/>
      <c r="F779" s="17"/>
      <c r="G779" s="17"/>
      <c r="H779" s="17"/>
      <c r="I779" s="17"/>
      <c r="J779" s="17"/>
      <c r="K779" s="17"/>
      <c r="L779" s="98"/>
      <c r="M779" s="98"/>
      <c r="N779" s="330"/>
      <c r="O779" s="330"/>
      <c r="P779" s="330"/>
    </row>
    <row r="780" spans="1:16" s="16" customFormat="1" ht="15" customHeight="1" x14ac:dyDescent="0.3">
      <c r="A780" s="29"/>
      <c r="B780" s="29"/>
      <c r="C780" s="373"/>
      <c r="F780" s="17"/>
      <c r="G780" s="17"/>
      <c r="H780" s="17"/>
      <c r="I780" s="17"/>
      <c r="J780" s="17"/>
      <c r="K780" s="17"/>
      <c r="L780" s="98"/>
      <c r="M780" s="98"/>
      <c r="N780" s="330"/>
      <c r="O780" s="330"/>
      <c r="P780" s="330"/>
    </row>
    <row r="781" spans="1:16" s="16" customFormat="1" ht="15" customHeight="1" x14ac:dyDescent="0.3">
      <c r="A781" s="29"/>
      <c r="B781" s="29"/>
      <c r="C781" s="373"/>
      <c r="F781" s="17"/>
      <c r="G781" s="17"/>
      <c r="H781" s="17"/>
      <c r="I781" s="17"/>
      <c r="J781" s="17"/>
      <c r="K781" s="17"/>
      <c r="L781" s="98"/>
      <c r="M781" s="98"/>
      <c r="N781" s="330"/>
      <c r="O781" s="330"/>
      <c r="P781" s="330"/>
    </row>
    <row r="782" spans="1:16" s="16" customFormat="1" ht="15" customHeight="1" x14ac:dyDescent="0.3">
      <c r="A782" s="29"/>
      <c r="B782" s="29"/>
      <c r="C782" s="373"/>
      <c r="F782" s="17"/>
      <c r="G782" s="17"/>
      <c r="H782" s="17"/>
      <c r="I782" s="17"/>
      <c r="J782" s="17"/>
      <c r="K782" s="17"/>
      <c r="L782" s="98"/>
      <c r="M782" s="98"/>
      <c r="N782" s="330"/>
      <c r="O782" s="330"/>
      <c r="P782" s="330"/>
    </row>
    <row r="783" spans="1:16" s="16" customFormat="1" ht="15" customHeight="1" x14ac:dyDescent="0.3">
      <c r="A783" s="29"/>
      <c r="B783" s="29"/>
      <c r="C783" s="373"/>
      <c r="F783" s="17"/>
      <c r="G783" s="17"/>
      <c r="H783" s="17"/>
      <c r="I783" s="17"/>
      <c r="J783" s="17"/>
      <c r="K783" s="17"/>
      <c r="L783" s="98"/>
      <c r="M783" s="98"/>
      <c r="N783" s="330"/>
      <c r="O783" s="330"/>
      <c r="P783" s="330"/>
    </row>
    <row r="784" spans="1:16" s="16" customFormat="1" ht="15" customHeight="1" x14ac:dyDescent="0.3">
      <c r="A784" s="29"/>
      <c r="B784" s="29"/>
      <c r="C784" s="373"/>
      <c r="F784" s="17"/>
      <c r="G784" s="17"/>
      <c r="H784" s="17"/>
      <c r="I784" s="17"/>
      <c r="J784" s="17"/>
      <c r="K784" s="17"/>
      <c r="L784" s="98"/>
      <c r="M784" s="98"/>
      <c r="N784" s="330"/>
      <c r="O784" s="330"/>
      <c r="P784" s="330"/>
    </row>
    <row r="785" spans="1:16" s="16" customFormat="1" ht="15" customHeight="1" x14ac:dyDescent="0.3">
      <c r="A785" s="29"/>
      <c r="B785" s="29"/>
      <c r="C785" s="373"/>
      <c r="F785" s="17"/>
      <c r="G785" s="17"/>
      <c r="H785" s="17"/>
      <c r="I785" s="17"/>
      <c r="J785" s="17"/>
      <c r="K785" s="17"/>
      <c r="L785" s="98"/>
      <c r="M785" s="98"/>
      <c r="N785" s="330"/>
      <c r="O785" s="330"/>
      <c r="P785" s="330"/>
    </row>
    <row r="786" spans="1:16" s="16" customFormat="1" ht="15" customHeight="1" x14ac:dyDescent="0.3">
      <c r="A786" s="29"/>
      <c r="B786" s="29"/>
      <c r="C786" s="373"/>
      <c r="F786" s="17"/>
      <c r="G786" s="17"/>
      <c r="H786" s="17"/>
      <c r="I786" s="17"/>
      <c r="J786" s="17"/>
      <c r="K786" s="17"/>
      <c r="L786" s="98"/>
      <c r="M786" s="98"/>
      <c r="N786" s="330"/>
      <c r="O786" s="330"/>
      <c r="P786" s="330"/>
    </row>
    <row r="787" spans="1:16" s="16" customFormat="1" ht="15" customHeight="1" x14ac:dyDescent="0.3">
      <c r="A787" s="29"/>
      <c r="B787" s="29"/>
      <c r="C787" s="373"/>
      <c r="F787" s="17"/>
      <c r="G787" s="17"/>
      <c r="H787" s="17"/>
      <c r="I787" s="17"/>
      <c r="J787" s="17"/>
      <c r="K787" s="17"/>
      <c r="L787" s="98"/>
      <c r="M787" s="98"/>
      <c r="N787" s="330"/>
      <c r="O787" s="330"/>
      <c r="P787" s="330"/>
    </row>
    <row r="788" spans="1:16" s="16" customFormat="1" ht="15" customHeight="1" x14ac:dyDescent="0.3">
      <c r="A788" s="29"/>
      <c r="B788" s="29"/>
      <c r="C788" s="373"/>
      <c r="F788" s="17"/>
      <c r="G788" s="17"/>
      <c r="H788" s="17"/>
      <c r="I788" s="17"/>
      <c r="J788" s="17"/>
      <c r="K788" s="17"/>
      <c r="L788" s="98"/>
      <c r="M788" s="98"/>
      <c r="N788" s="330"/>
      <c r="O788" s="330"/>
      <c r="P788" s="330"/>
    </row>
    <row r="789" spans="1:16" s="16" customFormat="1" ht="15" customHeight="1" x14ac:dyDescent="0.3">
      <c r="A789" s="29"/>
      <c r="B789" s="29"/>
      <c r="C789" s="373"/>
      <c r="F789" s="17"/>
      <c r="G789" s="17"/>
      <c r="H789" s="17"/>
      <c r="I789" s="17"/>
      <c r="J789" s="17"/>
      <c r="K789" s="17"/>
      <c r="L789" s="98"/>
      <c r="M789" s="98"/>
      <c r="N789" s="330"/>
      <c r="O789" s="330"/>
      <c r="P789" s="330"/>
    </row>
    <row r="790" spans="1:16" s="16" customFormat="1" ht="15" customHeight="1" x14ac:dyDescent="0.3">
      <c r="A790" s="29"/>
      <c r="B790" s="29"/>
      <c r="C790" s="373"/>
      <c r="F790" s="17"/>
      <c r="G790" s="17"/>
      <c r="H790" s="17"/>
      <c r="I790" s="17"/>
      <c r="J790" s="17"/>
      <c r="K790" s="17"/>
      <c r="L790" s="98"/>
      <c r="M790" s="98"/>
      <c r="N790" s="330"/>
      <c r="O790" s="330"/>
      <c r="P790" s="330"/>
    </row>
    <row r="791" spans="1:16" s="16" customFormat="1" ht="15" customHeight="1" x14ac:dyDescent="0.3">
      <c r="A791" s="29"/>
      <c r="B791" s="29"/>
      <c r="C791" s="373"/>
      <c r="F791" s="17"/>
      <c r="G791" s="17"/>
      <c r="H791" s="17"/>
      <c r="I791" s="17"/>
      <c r="J791" s="17"/>
      <c r="K791" s="17"/>
      <c r="L791" s="98"/>
      <c r="M791" s="98"/>
      <c r="N791" s="330"/>
      <c r="O791" s="330"/>
      <c r="P791" s="330"/>
    </row>
    <row r="792" spans="1:16" s="16" customFormat="1" ht="15" customHeight="1" x14ac:dyDescent="0.3">
      <c r="A792" s="29"/>
      <c r="B792" s="29"/>
      <c r="C792" s="373"/>
      <c r="F792" s="17"/>
      <c r="G792" s="17"/>
      <c r="H792" s="17"/>
      <c r="I792" s="17"/>
      <c r="J792" s="17"/>
      <c r="K792" s="17"/>
      <c r="L792" s="98"/>
      <c r="M792" s="98"/>
      <c r="N792" s="330"/>
      <c r="O792" s="330"/>
      <c r="P792" s="330"/>
    </row>
    <row r="793" spans="1:16" s="16" customFormat="1" ht="15" customHeight="1" x14ac:dyDescent="0.3">
      <c r="A793" s="29"/>
      <c r="B793" s="29"/>
      <c r="C793" s="373"/>
      <c r="F793" s="17"/>
      <c r="G793" s="17"/>
      <c r="H793" s="17"/>
      <c r="I793" s="17"/>
      <c r="J793" s="17"/>
      <c r="K793" s="17"/>
      <c r="L793" s="98"/>
      <c r="M793" s="98"/>
      <c r="N793" s="330"/>
      <c r="O793" s="330"/>
      <c r="P793" s="330"/>
    </row>
    <row r="794" spans="1:16" s="16" customFormat="1" ht="15" customHeight="1" x14ac:dyDescent="0.3">
      <c r="A794" s="29"/>
      <c r="B794" s="29"/>
      <c r="C794" s="373"/>
      <c r="F794" s="17"/>
      <c r="G794" s="17"/>
      <c r="H794" s="17"/>
      <c r="I794" s="17"/>
      <c r="J794" s="17"/>
      <c r="K794" s="17"/>
      <c r="L794" s="98"/>
      <c r="M794" s="98"/>
      <c r="N794" s="330"/>
      <c r="O794" s="330"/>
      <c r="P794" s="330"/>
    </row>
    <row r="795" spans="1:16" s="16" customFormat="1" ht="15" customHeight="1" x14ac:dyDescent="0.3">
      <c r="A795" s="29"/>
      <c r="B795" s="29"/>
      <c r="C795" s="373"/>
      <c r="F795" s="17"/>
      <c r="G795" s="17"/>
      <c r="H795" s="17"/>
      <c r="I795" s="17"/>
      <c r="J795" s="17"/>
      <c r="K795" s="17"/>
      <c r="L795" s="98"/>
      <c r="M795" s="98"/>
      <c r="N795" s="330"/>
      <c r="O795" s="330"/>
      <c r="P795" s="330"/>
    </row>
    <row r="796" spans="1:16" s="16" customFormat="1" ht="15" customHeight="1" x14ac:dyDescent="0.3">
      <c r="A796" s="29"/>
      <c r="B796" s="29"/>
      <c r="C796" s="373"/>
      <c r="F796" s="17"/>
      <c r="G796" s="17"/>
      <c r="H796" s="17"/>
      <c r="I796" s="17"/>
      <c r="J796" s="17"/>
      <c r="K796" s="17"/>
      <c r="L796" s="98"/>
      <c r="M796" s="98"/>
      <c r="N796" s="330"/>
      <c r="O796" s="330"/>
      <c r="P796" s="330"/>
    </row>
    <row r="797" spans="1:16" s="16" customFormat="1" ht="15" customHeight="1" x14ac:dyDescent="0.3">
      <c r="A797" s="29"/>
      <c r="B797" s="29"/>
      <c r="C797" s="373"/>
      <c r="F797" s="17"/>
      <c r="G797" s="17"/>
      <c r="H797" s="17"/>
      <c r="I797" s="17"/>
      <c r="J797" s="17"/>
      <c r="K797" s="17"/>
      <c r="L797" s="98"/>
      <c r="M797" s="98"/>
      <c r="N797" s="330"/>
      <c r="O797" s="330"/>
      <c r="P797" s="330"/>
    </row>
    <row r="798" spans="1:16" s="16" customFormat="1" ht="15" customHeight="1" x14ac:dyDescent="0.3">
      <c r="A798" s="29"/>
      <c r="B798" s="29"/>
      <c r="C798" s="373"/>
      <c r="F798" s="17"/>
      <c r="G798" s="17"/>
      <c r="H798" s="17"/>
      <c r="I798" s="17"/>
      <c r="J798" s="17"/>
      <c r="K798" s="17"/>
      <c r="L798" s="98"/>
      <c r="M798" s="98"/>
      <c r="N798" s="330"/>
      <c r="O798" s="330"/>
      <c r="P798" s="330"/>
    </row>
    <row r="799" spans="1:16" s="16" customFormat="1" ht="15" customHeight="1" x14ac:dyDescent="0.3">
      <c r="A799" s="29"/>
      <c r="B799" s="29"/>
      <c r="C799" s="373"/>
      <c r="F799" s="17"/>
      <c r="G799" s="17"/>
      <c r="H799" s="17"/>
      <c r="I799" s="17"/>
      <c r="J799" s="17"/>
      <c r="K799" s="17"/>
      <c r="L799" s="98"/>
      <c r="M799" s="98"/>
      <c r="N799" s="330"/>
      <c r="O799" s="330"/>
      <c r="P799" s="330"/>
    </row>
    <row r="800" spans="1:16" s="16" customFormat="1" ht="15" customHeight="1" x14ac:dyDescent="0.3">
      <c r="A800" s="29"/>
      <c r="B800" s="29"/>
      <c r="C800" s="373"/>
      <c r="F800" s="17"/>
      <c r="G800" s="17"/>
      <c r="H800" s="17"/>
      <c r="I800" s="17"/>
      <c r="J800" s="17"/>
      <c r="K800" s="17"/>
      <c r="L800" s="98"/>
      <c r="M800" s="98"/>
      <c r="N800" s="330"/>
      <c r="O800" s="330"/>
      <c r="P800" s="330"/>
    </row>
    <row r="801" spans="1:16" s="16" customFormat="1" ht="15" customHeight="1" x14ac:dyDescent="0.3">
      <c r="A801" s="29"/>
      <c r="B801" s="29"/>
      <c r="C801" s="373"/>
      <c r="F801" s="17"/>
      <c r="G801" s="17"/>
      <c r="H801" s="17"/>
      <c r="I801" s="17"/>
      <c r="J801" s="17"/>
      <c r="K801" s="17"/>
      <c r="L801" s="98"/>
      <c r="M801" s="98"/>
      <c r="N801" s="330"/>
      <c r="O801" s="330"/>
      <c r="P801" s="330"/>
    </row>
    <row r="802" spans="1:16" s="16" customFormat="1" ht="15" customHeight="1" x14ac:dyDescent="0.3">
      <c r="A802" s="29"/>
      <c r="B802" s="29"/>
      <c r="C802" s="373"/>
      <c r="F802" s="17"/>
      <c r="G802" s="17"/>
      <c r="H802" s="17"/>
      <c r="I802" s="17"/>
      <c r="J802" s="17"/>
      <c r="K802" s="17"/>
      <c r="L802" s="98"/>
      <c r="M802" s="98"/>
      <c r="N802" s="330"/>
      <c r="O802" s="330"/>
      <c r="P802" s="330"/>
    </row>
    <row r="803" spans="1:16" s="16" customFormat="1" ht="15" customHeight="1" x14ac:dyDescent="0.3">
      <c r="A803" s="29"/>
      <c r="B803" s="29"/>
      <c r="C803" s="373"/>
      <c r="F803" s="17"/>
      <c r="G803" s="17"/>
      <c r="H803" s="17"/>
      <c r="I803" s="17"/>
      <c r="J803" s="17"/>
      <c r="K803" s="17"/>
      <c r="L803" s="98"/>
      <c r="M803" s="98"/>
      <c r="N803" s="330"/>
      <c r="O803" s="330"/>
      <c r="P803" s="330"/>
    </row>
    <row r="804" spans="1:16" s="16" customFormat="1" ht="15" customHeight="1" x14ac:dyDescent="0.3">
      <c r="A804" s="29"/>
      <c r="B804" s="29"/>
      <c r="C804" s="373"/>
      <c r="F804" s="17"/>
      <c r="G804" s="17"/>
      <c r="H804" s="17"/>
      <c r="I804" s="17"/>
      <c r="J804" s="17"/>
      <c r="K804" s="17"/>
      <c r="L804" s="98"/>
      <c r="M804" s="98"/>
      <c r="N804" s="330"/>
      <c r="O804" s="330"/>
      <c r="P804" s="330"/>
    </row>
    <row r="805" spans="1:16" s="16" customFormat="1" ht="15" customHeight="1" x14ac:dyDescent="0.3">
      <c r="A805" s="29"/>
      <c r="B805" s="29"/>
      <c r="C805" s="373"/>
      <c r="F805" s="17"/>
      <c r="G805" s="17"/>
      <c r="H805" s="17"/>
      <c r="I805" s="17"/>
      <c r="J805" s="17"/>
      <c r="K805" s="17"/>
      <c r="L805" s="98"/>
      <c r="M805" s="98"/>
      <c r="N805" s="330"/>
      <c r="O805" s="330"/>
      <c r="P805" s="330"/>
    </row>
    <row r="806" spans="1:16" s="16" customFormat="1" ht="15" customHeight="1" x14ac:dyDescent="0.3">
      <c r="A806" s="29"/>
      <c r="B806" s="29"/>
      <c r="C806" s="373"/>
      <c r="F806" s="17"/>
      <c r="G806" s="17"/>
      <c r="H806" s="17"/>
      <c r="I806" s="17"/>
      <c r="J806" s="17"/>
      <c r="K806" s="17"/>
      <c r="L806" s="98"/>
      <c r="M806" s="98"/>
      <c r="N806" s="330"/>
      <c r="O806" s="330"/>
      <c r="P806" s="330"/>
    </row>
    <row r="807" spans="1:16" s="16" customFormat="1" ht="15" customHeight="1" x14ac:dyDescent="0.3">
      <c r="A807" s="29"/>
      <c r="B807" s="29"/>
      <c r="C807" s="373"/>
      <c r="F807" s="17"/>
      <c r="G807" s="17"/>
      <c r="H807" s="17"/>
      <c r="I807" s="17"/>
      <c r="J807" s="17"/>
      <c r="K807" s="17"/>
      <c r="L807" s="98"/>
      <c r="M807" s="98"/>
      <c r="N807" s="330"/>
      <c r="O807" s="330"/>
      <c r="P807" s="330"/>
    </row>
    <row r="808" spans="1:16" s="16" customFormat="1" ht="15" customHeight="1" x14ac:dyDescent="0.3">
      <c r="A808" s="29"/>
      <c r="B808" s="29"/>
      <c r="C808" s="373"/>
      <c r="F808" s="17"/>
      <c r="G808" s="17"/>
      <c r="H808" s="17"/>
      <c r="I808" s="17"/>
      <c r="J808" s="17"/>
      <c r="K808" s="17"/>
      <c r="L808" s="98"/>
      <c r="M808" s="98"/>
      <c r="N808" s="330"/>
      <c r="O808" s="330"/>
      <c r="P808" s="330"/>
    </row>
    <row r="809" spans="1:16" s="16" customFormat="1" ht="15" customHeight="1" x14ac:dyDescent="0.3">
      <c r="A809" s="29"/>
      <c r="B809" s="29"/>
      <c r="C809" s="373"/>
      <c r="F809" s="17"/>
      <c r="G809" s="17"/>
      <c r="H809" s="17"/>
      <c r="I809" s="17"/>
      <c r="J809" s="17"/>
      <c r="K809" s="17"/>
      <c r="L809" s="98"/>
      <c r="M809" s="98"/>
      <c r="N809" s="330"/>
      <c r="O809" s="330"/>
      <c r="P809" s="330"/>
    </row>
    <row r="810" spans="1:16" s="16" customFormat="1" ht="15" customHeight="1" x14ac:dyDescent="0.3">
      <c r="A810" s="29"/>
      <c r="B810" s="29"/>
      <c r="C810" s="373"/>
      <c r="F810" s="17"/>
      <c r="G810" s="17"/>
      <c r="H810" s="17"/>
      <c r="I810" s="17"/>
      <c r="J810" s="17"/>
      <c r="K810" s="17"/>
      <c r="L810" s="98"/>
      <c r="M810" s="98"/>
      <c r="N810" s="330"/>
      <c r="O810" s="330"/>
      <c r="P810" s="330"/>
    </row>
    <row r="811" spans="1:16" s="16" customFormat="1" ht="15" customHeight="1" x14ac:dyDescent="0.3">
      <c r="A811" s="29"/>
      <c r="B811" s="29"/>
      <c r="C811" s="373"/>
      <c r="F811" s="17"/>
      <c r="G811" s="17"/>
      <c r="H811" s="17"/>
      <c r="I811" s="17"/>
      <c r="J811" s="17"/>
      <c r="K811" s="17"/>
      <c r="L811" s="98"/>
      <c r="M811" s="98"/>
      <c r="N811" s="330"/>
      <c r="O811" s="330"/>
      <c r="P811" s="330"/>
    </row>
    <row r="812" spans="1:16" s="16" customFormat="1" ht="15" customHeight="1" x14ac:dyDescent="0.3">
      <c r="A812" s="29"/>
      <c r="B812" s="29"/>
      <c r="C812" s="373"/>
      <c r="F812" s="17"/>
      <c r="G812" s="17"/>
      <c r="H812" s="17"/>
      <c r="I812" s="17"/>
      <c r="J812" s="17"/>
      <c r="K812" s="17"/>
      <c r="L812" s="98"/>
      <c r="M812" s="98"/>
      <c r="N812" s="330"/>
      <c r="O812" s="330"/>
      <c r="P812" s="330"/>
    </row>
    <row r="813" spans="1:16" s="16" customFormat="1" ht="15" customHeight="1" x14ac:dyDescent="0.3">
      <c r="A813" s="29"/>
      <c r="B813" s="29"/>
      <c r="C813" s="373"/>
      <c r="F813" s="17"/>
      <c r="G813" s="17"/>
      <c r="H813" s="17"/>
      <c r="I813" s="17"/>
      <c r="J813" s="17"/>
      <c r="K813" s="17"/>
      <c r="L813" s="98"/>
      <c r="M813" s="98"/>
      <c r="N813" s="330"/>
      <c r="O813" s="330"/>
      <c r="P813" s="330"/>
    </row>
    <row r="814" spans="1:16" s="16" customFormat="1" ht="15" customHeight="1" x14ac:dyDescent="0.3">
      <c r="A814" s="29"/>
      <c r="B814" s="29"/>
      <c r="C814" s="373"/>
      <c r="F814" s="17"/>
      <c r="G814" s="17"/>
      <c r="H814" s="17"/>
      <c r="I814" s="17"/>
      <c r="J814" s="17"/>
      <c r="K814" s="17"/>
      <c r="L814" s="98"/>
      <c r="M814" s="98"/>
      <c r="N814" s="330"/>
      <c r="O814" s="330"/>
      <c r="P814" s="330"/>
    </row>
    <row r="815" spans="1:16" s="16" customFormat="1" ht="15" customHeight="1" x14ac:dyDescent="0.3">
      <c r="A815" s="29"/>
      <c r="B815" s="29"/>
      <c r="C815" s="373"/>
      <c r="F815" s="17"/>
      <c r="G815" s="17"/>
      <c r="H815" s="17"/>
      <c r="I815" s="17"/>
      <c r="J815" s="17"/>
      <c r="K815" s="17"/>
      <c r="L815" s="98"/>
      <c r="M815" s="98"/>
      <c r="N815" s="330"/>
      <c r="O815" s="330"/>
      <c r="P815" s="330"/>
    </row>
    <row r="816" spans="1:16" s="16" customFormat="1" ht="15" customHeight="1" x14ac:dyDescent="0.3">
      <c r="A816" s="29"/>
      <c r="B816" s="29"/>
      <c r="C816" s="373"/>
      <c r="F816" s="17"/>
      <c r="G816" s="17"/>
      <c r="H816" s="17"/>
      <c r="I816" s="17"/>
      <c r="J816" s="17"/>
      <c r="K816" s="17"/>
      <c r="L816" s="98"/>
      <c r="M816" s="98"/>
      <c r="N816" s="330"/>
      <c r="O816" s="330"/>
      <c r="P816" s="330"/>
    </row>
    <row r="817" spans="1:16" s="16" customFormat="1" ht="15" customHeight="1" x14ac:dyDescent="0.3">
      <c r="A817" s="29"/>
      <c r="B817" s="29"/>
      <c r="C817" s="373"/>
      <c r="F817" s="17"/>
      <c r="G817" s="17"/>
      <c r="H817" s="17"/>
      <c r="I817" s="17"/>
      <c r="J817" s="17"/>
      <c r="K817" s="17"/>
      <c r="L817" s="98"/>
      <c r="M817" s="98"/>
      <c r="N817" s="330"/>
      <c r="O817" s="330"/>
      <c r="P817" s="330"/>
    </row>
    <row r="818" spans="1:16" s="16" customFormat="1" ht="15" customHeight="1" x14ac:dyDescent="0.3">
      <c r="A818" s="29"/>
      <c r="B818" s="29"/>
      <c r="C818" s="373"/>
      <c r="F818" s="17"/>
      <c r="G818" s="17"/>
      <c r="H818" s="17"/>
      <c r="I818" s="17"/>
      <c r="J818" s="17"/>
      <c r="K818" s="17"/>
      <c r="L818" s="98"/>
      <c r="M818" s="98"/>
      <c r="N818" s="330"/>
      <c r="O818" s="330"/>
      <c r="P818" s="330"/>
    </row>
    <row r="819" spans="1:16" s="16" customFormat="1" ht="15" customHeight="1" x14ac:dyDescent="0.3">
      <c r="A819" s="29"/>
      <c r="B819" s="29"/>
      <c r="C819" s="373"/>
      <c r="F819" s="17"/>
      <c r="G819" s="17"/>
      <c r="H819" s="17"/>
      <c r="I819" s="17"/>
      <c r="J819" s="17"/>
      <c r="K819" s="17"/>
      <c r="L819" s="98"/>
      <c r="M819" s="98"/>
      <c r="N819" s="330"/>
      <c r="O819" s="330"/>
      <c r="P819" s="330"/>
    </row>
    <row r="820" spans="1:16" s="16" customFormat="1" ht="15" customHeight="1" x14ac:dyDescent="0.3">
      <c r="A820" s="29"/>
      <c r="B820" s="29"/>
      <c r="C820" s="373"/>
      <c r="F820" s="17"/>
      <c r="G820" s="17"/>
      <c r="H820" s="17"/>
      <c r="I820" s="17"/>
      <c r="J820" s="17"/>
      <c r="K820" s="17"/>
      <c r="L820" s="98"/>
      <c r="M820" s="98"/>
      <c r="N820" s="330"/>
      <c r="O820" s="330"/>
      <c r="P820" s="330"/>
    </row>
    <row r="821" spans="1:16" s="16" customFormat="1" ht="15" customHeight="1" x14ac:dyDescent="0.3">
      <c r="A821" s="29"/>
      <c r="B821" s="29"/>
      <c r="C821" s="373"/>
      <c r="F821" s="17"/>
      <c r="G821" s="17"/>
      <c r="H821" s="17"/>
      <c r="I821" s="17"/>
      <c r="J821" s="17"/>
      <c r="K821" s="17"/>
      <c r="L821" s="98"/>
      <c r="M821" s="98"/>
      <c r="N821" s="330"/>
      <c r="O821" s="330"/>
      <c r="P821" s="330"/>
    </row>
    <row r="822" spans="1:16" s="16" customFormat="1" ht="15" customHeight="1" x14ac:dyDescent="0.3">
      <c r="A822" s="29"/>
      <c r="B822" s="29"/>
      <c r="C822" s="373"/>
      <c r="F822" s="17"/>
      <c r="G822" s="17"/>
      <c r="H822" s="17"/>
      <c r="I822" s="17"/>
      <c r="J822" s="17"/>
      <c r="K822" s="17"/>
      <c r="L822" s="98"/>
      <c r="M822" s="98"/>
      <c r="N822" s="330"/>
      <c r="O822" s="330"/>
      <c r="P822" s="330"/>
    </row>
    <row r="823" spans="1:16" s="16" customFormat="1" ht="15" customHeight="1" x14ac:dyDescent="0.3">
      <c r="A823" s="29"/>
      <c r="B823" s="29"/>
      <c r="C823" s="373"/>
      <c r="F823" s="17"/>
      <c r="G823" s="17"/>
      <c r="H823" s="17"/>
      <c r="I823" s="17"/>
      <c r="J823" s="17"/>
      <c r="K823" s="17"/>
      <c r="L823" s="98"/>
      <c r="M823" s="98"/>
      <c r="N823" s="330"/>
      <c r="O823" s="330"/>
      <c r="P823" s="330"/>
    </row>
    <row r="824" spans="1:16" s="16" customFormat="1" ht="15" customHeight="1" x14ac:dyDescent="0.3">
      <c r="A824" s="29"/>
      <c r="B824" s="29"/>
      <c r="C824" s="373"/>
      <c r="F824" s="17"/>
      <c r="G824" s="17"/>
      <c r="H824" s="17"/>
      <c r="I824" s="17"/>
      <c r="J824" s="17"/>
      <c r="K824" s="17"/>
      <c r="L824" s="98"/>
      <c r="M824" s="98"/>
      <c r="N824" s="330"/>
      <c r="O824" s="330"/>
      <c r="P824" s="330"/>
    </row>
    <row r="825" spans="1:16" s="16" customFormat="1" ht="15" customHeight="1" x14ac:dyDescent="0.3">
      <c r="A825" s="29"/>
      <c r="B825" s="29"/>
      <c r="C825" s="373"/>
      <c r="F825" s="17"/>
      <c r="G825" s="17"/>
      <c r="H825" s="17"/>
      <c r="I825" s="17"/>
      <c r="J825" s="17"/>
      <c r="K825" s="17"/>
      <c r="L825" s="98"/>
      <c r="M825" s="98"/>
      <c r="N825" s="330"/>
      <c r="O825" s="330"/>
      <c r="P825" s="330"/>
    </row>
    <row r="826" spans="1:16" s="16" customFormat="1" ht="15" customHeight="1" x14ac:dyDescent="0.3">
      <c r="A826" s="29"/>
      <c r="B826" s="29"/>
      <c r="C826" s="373"/>
      <c r="F826" s="17"/>
      <c r="G826" s="17"/>
      <c r="H826" s="17"/>
      <c r="I826" s="17"/>
      <c r="J826" s="17"/>
      <c r="K826" s="17"/>
      <c r="L826" s="98"/>
      <c r="M826" s="98"/>
      <c r="N826" s="330"/>
      <c r="O826" s="330"/>
      <c r="P826" s="330"/>
    </row>
    <row r="827" spans="1:16" s="16" customFormat="1" ht="15" customHeight="1" x14ac:dyDescent="0.3">
      <c r="A827" s="29"/>
      <c r="B827" s="29"/>
      <c r="C827" s="373"/>
      <c r="F827" s="17"/>
      <c r="G827" s="17"/>
      <c r="H827" s="17"/>
      <c r="I827" s="17"/>
      <c r="J827" s="17"/>
      <c r="K827" s="17"/>
      <c r="L827" s="98"/>
      <c r="M827" s="98"/>
      <c r="N827" s="330"/>
      <c r="O827" s="330"/>
      <c r="P827" s="330"/>
    </row>
    <row r="828" spans="1:16" s="16" customFormat="1" ht="15" customHeight="1" x14ac:dyDescent="0.3">
      <c r="A828" s="29"/>
      <c r="B828" s="29"/>
      <c r="C828" s="373"/>
      <c r="F828" s="17"/>
      <c r="G828" s="17"/>
      <c r="H828" s="17"/>
      <c r="I828" s="17"/>
      <c r="J828" s="17"/>
      <c r="K828" s="17"/>
      <c r="L828" s="98"/>
      <c r="M828" s="98"/>
      <c r="N828" s="330"/>
      <c r="O828" s="330"/>
      <c r="P828" s="330"/>
    </row>
    <row r="829" spans="1:16" s="16" customFormat="1" ht="15" customHeight="1" x14ac:dyDescent="0.3">
      <c r="A829" s="29"/>
      <c r="B829" s="29"/>
      <c r="C829" s="373"/>
      <c r="F829" s="17"/>
      <c r="G829" s="17"/>
      <c r="H829" s="17"/>
      <c r="I829" s="17"/>
      <c r="J829" s="17"/>
      <c r="K829" s="17"/>
      <c r="L829" s="98"/>
      <c r="M829" s="98"/>
      <c r="N829" s="330"/>
      <c r="O829" s="330"/>
      <c r="P829" s="330"/>
    </row>
    <row r="830" spans="1:16" s="16" customFormat="1" ht="15" customHeight="1" x14ac:dyDescent="0.3">
      <c r="A830" s="29"/>
      <c r="B830" s="29"/>
      <c r="C830" s="373"/>
      <c r="F830" s="17"/>
      <c r="G830" s="17"/>
      <c r="H830" s="17"/>
      <c r="I830" s="17"/>
      <c r="J830" s="17"/>
      <c r="K830" s="17"/>
      <c r="L830" s="98"/>
      <c r="M830" s="98"/>
      <c r="N830" s="330"/>
      <c r="O830" s="330"/>
      <c r="P830" s="330"/>
    </row>
    <row r="831" spans="1:16" s="16" customFormat="1" ht="15" customHeight="1" x14ac:dyDescent="0.3">
      <c r="A831" s="29"/>
      <c r="B831" s="29"/>
      <c r="C831" s="373"/>
      <c r="F831" s="17"/>
      <c r="G831" s="17"/>
      <c r="H831" s="17"/>
      <c r="I831" s="17"/>
      <c r="J831" s="17"/>
      <c r="K831" s="17"/>
      <c r="L831" s="98"/>
      <c r="M831" s="98"/>
      <c r="N831" s="330"/>
      <c r="O831" s="330"/>
      <c r="P831" s="330"/>
    </row>
    <row r="832" spans="1:16" s="16" customFormat="1" ht="15" customHeight="1" x14ac:dyDescent="0.3">
      <c r="A832" s="29"/>
      <c r="B832" s="29"/>
      <c r="C832" s="373"/>
      <c r="F832" s="17"/>
      <c r="G832" s="17"/>
      <c r="H832" s="17"/>
      <c r="I832" s="17"/>
      <c r="J832" s="17"/>
      <c r="K832" s="17"/>
      <c r="L832" s="98"/>
      <c r="M832" s="98"/>
      <c r="N832" s="330"/>
      <c r="O832" s="330"/>
      <c r="P832" s="330"/>
    </row>
    <row r="833" spans="1:16" s="16" customFormat="1" ht="15" customHeight="1" x14ac:dyDescent="0.3">
      <c r="A833" s="29"/>
      <c r="B833" s="29"/>
      <c r="C833" s="373"/>
      <c r="F833" s="17"/>
      <c r="G833" s="17"/>
      <c r="H833" s="17"/>
      <c r="I833" s="17"/>
      <c r="J833" s="17"/>
      <c r="K833" s="17"/>
      <c r="L833" s="98"/>
      <c r="M833" s="98"/>
      <c r="N833" s="330"/>
      <c r="O833" s="330"/>
      <c r="P833" s="330"/>
    </row>
    <row r="834" spans="1:16" s="16" customFormat="1" ht="15" customHeight="1" x14ac:dyDescent="0.3">
      <c r="A834" s="29"/>
      <c r="B834" s="29"/>
      <c r="C834" s="373"/>
      <c r="F834" s="17"/>
      <c r="G834" s="17"/>
      <c r="H834" s="17"/>
      <c r="I834" s="17"/>
      <c r="J834" s="17"/>
      <c r="K834" s="17"/>
      <c r="L834" s="98"/>
      <c r="M834" s="98"/>
      <c r="N834" s="330"/>
      <c r="O834" s="330"/>
      <c r="P834" s="330"/>
    </row>
    <row r="835" spans="1:16" s="16" customFormat="1" ht="15" customHeight="1" x14ac:dyDescent="0.3">
      <c r="A835" s="29"/>
      <c r="B835" s="29"/>
      <c r="C835" s="373"/>
      <c r="F835" s="17"/>
      <c r="G835" s="17"/>
      <c r="H835" s="17"/>
      <c r="I835" s="17"/>
      <c r="J835" s="17"/>
      <c r="K835" s="17"/>
      <c r="L835" s="98"/>
      <c r="M835" s="98"/>
      <c r="N835" s="330"/>
      <c r="O835" s="330"/>
      <c r="P835" s="330"/>
    </row>
    <row r="836" spans="1:16" s="16" customFormat="1" ht="15" customHeight="1" x14ac:dyDescent="0.3">
      <c r="A836" s="29"/>
      <c r="B836" s="29"/>
      <c r="C836" s="373"/>
      <c r="F836" s="17"/>
      <c r="G836" s="17"/>
      <c r="H836" s="17"/>
      <c r="I836" s="17"/>
      <c r="J836" s="17"/>
      <c r="K836" s="17"/>
      <c r="L836" s="98"/>
      <c r="M836" s="98"/>
      <c r="N836" s="330"/>
      <c r="O836" s="330"/>
      <c r="P836" s="330"/>
    </row>
    <row r="837" spans="1:16" s="16" customFormat="1" ht="15" customHeight="1" x14ac:dyDescent="0.3">
      <c r="A837" s="29"/>
      <c r="B837" s="29"/>
      <c r="C837" s="373"/>
      <c r="F837" s="17"/>
      <c r="G837" s="17"/>
      <c r="H837" s="17"/>
      <c r="I837" s="17"/>
      <c r="J837" s="17"/>
      <c r="K837" s="17"/>
      <c r="L837" s="98"/>
      <c r="M837" s="98"/>
      <c r="N837" s="330"/>
      <c r="O837" s="330"/>
      <c r="P837" s="330"/>
    </row>
    <row r="838" spans="1:16" s="16" customFormat="1" ht="15" customHeight="1" x14ac:dyDescent="0.3">
      <c r="A838" s="29"/>
      <c r="B838" s="29"/>
      <c r="C838" s="373"/>
      <c r="F838" s="17"/>
      <c r="G838" s="17"/>
      <c r="H838" s="17"/>
      <c r="I838" s="17"/>
      <c r="J838" s="17"/>
      <c r="K838" s="17"/>
      <c r="L838" s="98"/>
      <c r="M838" s="98"/>
      <c r="N838" s="330"/>
      <c r="O838" s="330"/>
      <c r="P838" s="330"/>
    </row>
    <row r="839" spans="1:16" s="16" customFormat="1" ht="15" customHeight="1" x14ac:dyDescent="0.3">
      <c r="A839" s="29"/>
      <c r="B839" s="29"/>
      <c r="C839" s="373"/>
      <c r="F839" s="17"/>
      <c r="G839" s="17"/>
      <c r="H839" s="17"/>
      <c r="I839" s="17"/>
      <c r="J839" s="17"/>
      <c r="K839" s="17"/>
      <c r="L839" s="98"/>
      <c r="M839" s="98"/>
      <c r="N839" s="330"/>
      <c r="O839" s="330"/>
      <c r="P839" s="330"/>
    </row>
    <row r="840" spans="1:16" s="16" customFormat="1" ht="15" customHeight="1" x14ac:dyDescent="0.3">
      <c r="A840" s="29"/>
      <c r="B840" s="29"/>
      <c r="C840" s="373"/>
      <c r="F840" s="17"/>
      <c r="G840" s="17"/>
      <c r="H840" s="17"/>
      <c r="I840" s="17"/>
      <c r="J840" s="17"/>
      <c r="K840" s="17"/>
      <c r="L840" s="98"/>
      <c r="M840" s="98"/>
      <c r="N840" s="330"/>
      <c r="O840" s="330"/>
      <c r="P840" s="330"/>
    </row>
    <row r="841" spans="1:16" s="16" customFormat="1" ht="15" customHeight="1" x14ac:dyDescent="0.3">
      <c r="A841" s="29"/>
      <c r="B841" s="29"/>
      <c r="C841" s="373"/>
      <c r="F841" s="17"/>
      <c r="G841" s="17"/>
      <c r="H841" s="17"/>
      <c r="I841" s="17"/>
      <c r="J841" s="17"/>
      <c r="K841" s="17"/>
      <c r="L841" s="98"/>
      <c r="M841" s="98"/>
      <c r="N841" s="330"/>
      <c r="O841" s="330"/>
      <c r="P841" s="330"/>
    </row>
    <row r="842" spans="1:16" s="16" customFormat="1" ht="15" customHeight="1" x14ac:dyDescent="0.3">
      <c r="A842" s="29"/>
      <c r="B842" s="29"/>
      <c r="C842" s="373"/>
      <c r="F842" s="17"/>
      <c r="G842" s="17"/>
      <c r="H842" s="17"/>
      <c r="I842" s="17"/>
      <c r="J842" s="17"/>
      <c r="K842" s="17"/>
      <c r="L842" s="98"/>
      <c r="M842" s="98"/>
      <c r="N842" s="330"/>
      <c r="O842" s="330"/>
      <c r="P842" s="330"/>
    </row>
    <row r="843" spans="1:16" s="16" customFormat="1" ht="15" customHeight="1" x14ac:dyDescent="0.3">
      <c r="A843" s="29"/>
      <c r="B843" s="29"/>
      <c r="C843" s="373"/>
      <c r="F843" s="17"/>
      <c r="G843" s="17"/>
      <c r="H843" s="17"/>
      <c r="I843" s="17"/>
      <c r="J843" s="17"/>
      <c r="K843" s="17"/>
      <c r="L843" s="98"/>
      <c r="M843" s="98"/>
      <c r="N843" s="330"/>
      <c r="O843" s="330"/>
      <c r="P843" s="330"/>
    </row>
    <row r="844" spans="1:16" s="16" customFormat="1" ht="15" customHeight="1" x14ac:dyDescent="0.3">
      <c r="A844" s="29"/>
      <c r="B844" s="29"/>
      <c r="C844" s="373"/>
      <c r="F844" s="17"/>
      <c r="G844" s="17"/>
      <c r="H844" s="17"/>
      <c r="I844" s="17"/>
      <c r="J844" s="17"/>
      <c r="K844" s="17"/>
      <c r="L844" s="98"/>
      <c r="M844" s="98"/>
      <c r="N844" s="330"/>
      <c r="O844" s="330"/>
      <c r="P844" s="330"/>
    </row>
    <row r="845" spans="1:16" s="16" customFormat="1" ht="15" customHeight="1" x14ac:dyDescent="0.3">
      <c r="A845" s="29"/>
      <c r="B845" s="29"/>
      <c r="C845" s="373"/>
      <c r="F845" s="17"/>
      <c r="G845" s="17"/>
      <c r="H845" s="17"/>
      <c r="I845" s="17"/>
      <c r="J845" s="17"/>
      <c r="K845" s="17"/>
      <c r="L845" s="98"/>
      <c r="M845" s="98"/>
      <c r="N845" s="330"/>
      <c r="O845" s="330"/>
      <c r="P845" s="330"/>
    </row>
    <row r="846" spans="1:16" s="16" customFormat="1" ht="15" customHeight="1" x14ac:dyDescent="0.3">
      <c r="A846" s="29"/>
      <c r="B846" s="29"/>
      <c r="C846" s="373"/>
      <c r="F846" s="17"/>
      <c r="G846" s="17"/>
      <c r="H846" s="17"/>
      <c r="I846" s="17"/>
      <c r="J846" s="17"/>
      <c r="K846" s="17"/>
      <c r="L846" s="98"/>
      <c r="M846" s="98"/>
      <c r="N846" s="330"/>
      <c r="O846" s="330"/>
      <c r="P846" s="330"/>
    </row>
    <row r="847" spans="1:16" s="16" customFormat="1" ht="15" customHeight="1" x14ac:dyDescent="0.3">
      <c r="A847" s="29"/>
      <c r="B847" s="29"/>
      <c r="C847" s="373"/>
      <c r="F847" s="17"/>
      <c r="G847" s="17"/>
      <c r="H847" s="17"/>
      <c r="I847" s="17"/>
      <c r="J847" s="17"/>
      <c r="K847" s="17"/>
      <c r="L847" s="98"/>
      <c r="M847" s="98"/>
      <c r="N847" s="330"/>
      <c r="O847" s="330"/>
      <c r="P847" s="330"/>
    </row>
    <row r="848" spans="1:16" s="16" customFormat="1" ht="15" customHeight="1" x14ac:dyDescent="0.3">
      <c r="A848" s="29"/>
      <c r="B848" s="29"/>
      <c r="C848" s="373"/>
      <c r="F848" s="17"/>
      <c r="G848" s="17"/>
      <c r="H848" s="17"/>
      <c r="I848" s="17"/>
      <c r="J848" s="17"/>
      <c r="K848" s="17"/>
      <c r="L848" s="98"/>
      <c r="M848" s="98"/>
      <c r="N848" s="330"/>
      <c r="O848" s="330"/>
      <c r="P848" s="330"/>
    </row>
    <row r="849" spans="1:16" s="16" customFormat="1" ht="15" customHeight="1" x14ac:dyDescent="0.3">
      <c r="A849" s="29"/>
      <c r="B849" s="29"/>
      <c r="C849" s="373"/>
      <c r="F849" s="17"/>
      <c r="G849" s="17"/>
      <c r="H849" s="17"/>
      <c r="I849" s="17"/>
      <c r="J849" s="17"/>
      <c r="K849" s="17"/>
      <c r="L849" s="98"/>
      <c r="M849" s="98"/>
      <c r="N849" s="330"/>
      <c r="O849" s="330"/>
      <c r="P849" s="330"/>
    </row>
    <row r="850" spans="1:16" s="16" customFormat="1" ht="15" customHeight="1" x14ac:dyDescent="0.3">
      <c r="A850" s="29"/>
      <c r="B850" s="29"/>
      <c r="C850" s="373"/>
      <c r="F850" s="17"/>
      <c r="G850" s="17"/>
      <c r="H850" s="17"/>
      <c r="I850" s="17"/>
      <c r="J850" s="17"/>
      <c r="K850" s="17"/>
      <c r="L850" s="98"/>
      <c r="M850" s="98"/>
      <c r="N850" s="330"/>
      <c r="O850" s="330"/>
      <c r="P850" s="330"/>
    </row>
    <row r="851" spans="1:16" s="16" customFormat="1" ht="15" customHeight="1" x14ac:dyDescent="0.3">
      <c r="A851" s="29"/>
      <c r="B851" s="29"/>
      <c r="C851" s="373"/>
      <c r="F851" s="17"/>
      <c r="G851" s="17"/>
      <c r="H851" s="17"/>
      <c r="I851" s="17"/>
      <c r="J851" s="17"/>
      <c r="K851" s="17"/>
      <c r="L851" s="98"/>
      <c r="M851" s="98"/>
      <c r="N851" s="330"/>
      <c r="O851" s="330"/>
      <c r="P851" s="330"/>
    </row>
    <row r="852" spans="1:16" s="16" customFormat="1" ht="15" customHeight="1" x14ac:dyDescent="0.3">
      <c r="A852" s="29"/>
      <c r="B852" s="29"/>
      <c r="C852" s="373"/>
      <c r="F852" s="17"/>
      <c r="G852" s="17"/>
      <c r="H852" s="17"/>
      <c r="I852" s="17"/>
      <c r="J852" s="17"/>
      <c r="K852" s="17"/>
      <c r="L852" s="98"/>
      <c r="M852" s="98"/>
      <c r="N852" s="330"/>
      <c r="O852" s="330"/>
      <c r="P852" s="330"/>
    </row>
    <row r="853" spans="1:16" s="16" customFormat="1" ht="15" customHeight="1" x14ac:dyDescent="0.3">
      <c r="A853" s="29"/>
      <c r="B853" s="29"/>
      <c r="C853" s="373"/>
      <c r="F853" s="17"/>
      <c r="G853" s="17"/>
      <c r="H853" s="17"/>
      <c r="I853" s="17"/>
      <c r="J853" s="17"/>
      <c r="K853" s="17"/>
      <c r="L853" s="98"/>
      <c r="M853" s="98"/>
      <c r="N853" s="330"/>
      <c r="O853" s="330"/>
      <c r="P853" s="330"/>
    </row>
    <row r="854" spans="1:16" s="16" customFormat="1" ht="15" customHeight="1" x14ac:dyDescent="0.3">
      <c r="A854" s="29"/>
      <c r="B854" s="29"/>
      <c r="C854" s="373"/>
      <c r="F854" s="17"/>
      <c r="G854" s="17"/>
      <c r="H854" s="17"/>
      <c r="I854" s="17"/>
      <c r="J854" s="17"/>
      <c r="K854" s="17"/>
      <c r="L854" s="98"/>
      <c r="M854" s="98"/>
      <c r="N854" s="330"/>
      <c r="O854" s="330"/>
      <c r="P854" s="330"/>
    </row>
    <row r="855" spans="1:16" s="16" customFormat="1" ht="15" customHeight="1" x14ac:dyDescent="0.3">
      <c r="A855" s="29"/>
      <c r="B855" s="29"/>
      <c r="C855" s="373"/>
      <c r="F855" s="17"/>
      <c r="G855" s="17"/>
      <c r="H855" s="17"/>
      <c r="I855" s="17"/>
      <c r="J855" s="17"/>
      <c r="K855" s="17"/>
      <c r="L855" s="98"/>
      <c r="M855" s="98"/>
      <c r="N855" s="330"/>
      <c r="O855" s="330"/>
      <c r="P855" s="330"/>
    </row>
    <row r="856" spans="1:16" s="16" customFormat="1" ht="15" customHeight="1" x14ac:dyDescent="0.3">
      <c r="A856" s="29"/>
      <c r="B856" s="29"/>
      <c r="C856" s="373"/>
      <c r="F856" s="17"/>
      <c r="G856" s="17"/>
      <c r="H856" s="17"/>
      <c r="I856" s="17"/>
      <c r="J856" s="17"/>
      <c r="K856" s="17"/>
      <c r="L856" s="98"/>
      <c r="M856" s="98"/>
      <c r="N856" s="330"/>
      <c r="O856" s="330"/>
      <c r="P856" s="330"/>
    </row>
    <row r="857" spans="1:16" s="16" customFormat="1" ht="15" customHeight="1" x14ac:dyDescent="0.3">
      <c r="A857" s="29"/>
      <c r="B857" s="29"/>
      <c r="C857" s="373"/>
      <c r="F857" s="17"/>
      <c r="G857" s="17"/>
      <c r="H857" s="17"/>
      <c r="I857" s="17"/>
      <c r="J857" s="17"/>
      <c r="K857" s="17"/>
      <c r="L857" s="98"/>
      <c r="M857" s="98"/>
      <c r="N857" s="330"/>
      <c r="O857" s="330"/>
      <c r="P857" s="330"/>
    </row>
    <row r="858" spans="1:16" s="16" customFormat="1" ht="15" customHeight="1" x14ac:dyDescent="0.3">
      <c r="A858" s="29"/>
      <c r="B858" s="29"/>
      <c r="C858" s="373"/>
      <c r="F858" s="17"/>
      <c r="G858" s="17"/>
      <c r="H858" s="17"/>
      <c r="I858" s="17"/>
      <c r="J858" s="17"/>
      <c r="K858" s="17"/>
      <c r="L858" s="98"/>
      <c r="M858" s="98"/>
      <c r="N858" s="330"/>
      <c r="O858" s="330"/>
      <c r="P858" s="330"/>
    </row>
    <row r="859" spans="1:16" s="16" customFormat="1" ht="15" customHeight="1" x14ac:dyDescent="0.3">
      <c r="A859" s="29"/>
      <c r="B859" s="29"/>
      <c r="C859" s="373"/>
      <c r="F859" s="17"/>
      <c r="G859" s="17"/>
      <c r="H859" s="17"/>
      <c r="I859" s="17"/>
      <c r="J859" s="17"/>
      <c r="K859" s="17"/>
      <c r="L859" s="98"/>
      <c r="M859" s="98"/>
      <c r="N859" s="330"/>
      <c r="O859" s="330"/>
      <c r="P859" s="330"/>
    </row>
    <row r="860" spans="1:16" s="16" customFormat="1" ht="15" customHeight="1" x14ac:dyDescent="0.3">
      <c r="A860" s="29"/>
      <c r="B860" s="29"/>
      <c r="C860" s="373"/>
      <c r="F860" s="17"/>
      <c r="G860" s="17"/>
      <c r="H860" s="17"/>
      <c r="I860" s="17"/>
      <c r="J860" s="17"/>
      <c r="K860" s="17"/>
      <c r="L860" s="98"/>
      <c r="M860" s="98"/>
      <c r="N860" s="330"/>
      <c r="O860" s="330"/>
      <c r="P860" s="330"/>
    </row>
    <row r="861" spans="1:16" s="16" customFormat="1" ht="15" customHeight="1" x14ac:dyDescent="0.3">
      <c r="A861" s="29"/>
      <c r="B861" s="29"/>
      <c r="C861" s="373"/>
      <c r="F861" s="17"/>
      <c r="G861" s="17"/>
      <c r="H861" s="17"/>
      <c r="I861" s="17"/>
      <c r="J861" s="17"/>
      <c r="K861" s="17"/>
      <c r="L861" s="98"/>
      <c r="M861" s="98"/>
      <c r="N861" s="330"/>
      <c r="O861" s="330"/>
      <c r="P861" s="330"/>
    </row>
    <row r="862" spans="1:16" s="16" customFormat="1" ht="15" customHeight="1" x14ac:dyDescent="0.3">
      <c r="A862" s="29"/>
      <c r="B862" s="29"/>
      <c r="C862" s="373"/>
      <c r="F862" s="17"/>
      <c r="G862" s="17"/>
      <c r="H862" s="17"/>
      <c r="I862" s="17"/>
      <c r="J862" s="17"/>
      <c r="K862" s="17"/>
      <c r="L862" s="98"/>
      <c r="M862" s="98"/>
      <c r="N862" s="330"/>
      <c r="O862" s="330"/>
      <c r="P862" s="330"/>
    </row>
    <row r="863" spans="1:16" s="16" customFormat="1" ht="15" customHeight="1" x14ac:dyDescent="0.3">
      <c r="A863" s="29"/>
      <c r="B863" s="29"/>
      <c r="C863" s="373"/>
      <c r="F863" s="17"/>
      <c r="G863" s="17"/>
      <c r="H863" s="17"/>
      <c r="I863" s="17"/>
      <c r="J863" s="17"/>
      <c r="K863" s="17"/>
      <c r="L863" s="98"/>
      <c r="M863" s="98"/>
      <c r="N863" s="330"/>
      <c r="O863" s="330"/>
      <c r="P863" s="330"/>
    </row>
    <row r="864" spans="1:16" s="16" customFormat="1" ht="15" customHeight="1" x14ac:dyDescent="0.3">
      <c r="A864" s="29"/>
      <c r="B864" s="29"/>
      <c r="C864" s="373"/>
      <c r="F864" s="17"/>
      <c r="G864" s="17"/>
      <c r="H864" s="17"/>
      <c r="I864" s="17"/>
      <c r="J864" s="17"/>
      <c r="K864" s="17"/>
      <c r="L864" s="98"/>
      <c r="M864" s="98"/>
      <c r="N864" s="330"/>
      <c r="O864" s="330"/>
      <c r="P864" s="330"/>
    </row>
    <row r="865" spans="1:16" s="16" customFormat="1" ht="15" customHeight="1" x14ac:dyDescent="0.3">
      <c r="A865" s="29"/>
      <c r="B865" s="29"/>
      <c r="C865" s="373"/>
      <c r="F865" s="17"/>
      <c r="G865" s="17"/>
      <c r="H865" s="17"/>
      <c r="I865" s="17"/>
      <c r="J865" s="17"/>
      <c r="K865" s="17"/>
      <c r="L865" s="98"/>
      <c r="M865" s="98"/>
      <c r="N865" s="330"/>
      <c r="O865" s="330"/>
      <c r="P865" s="330"/>
    </row>
    <row r="866" spans="1:16" s="16" customFormat="1" ht="15" customHeight="1" x14ac:dyDescent="0.3">
      <c r="A866" s="29"/>
      <c r="B866" s="29"/>
      <c r="C866" s="373"/>
      <c r="F866" s="17"/>
      <c r="G866" s="17"/>
      <c r="H866" s="17"/>
      <c r="I866" s="17"/>
      <c r="J866" s="17"/>
      <c r="K866" s="17"/>
      <c r="L866" s="98"/>
      <c r="M866" s="98"/>
      <c r="N866" s="330"/>
      <c r="O866" s="330"/>
      <c r="P866" s="330"/>
    </row>
    <row r="867" spans="1:16" s="16" customFormat="1" ht="15" customHeight="1" x14ac:dyDescent="0.3">
      <c r="A867" s="29"/>
      <c r="B867" s="29"/>
      <c r="C867" s="373"/>
      <c r="F867" s="17"/>
      <c r="G867" s="17"/>
      <c r="H867" s="17"/>
      <c r="I867" s="17"/>
      <c r="J867" s="17"/>
      <c r="K867" s="17"/>
      <c r="L867" s="98"/>
      <c r="M867" s="98"/>
      <c r="N867" s="330"/>
      <c r="O867" s="330"/>
      <c r="P867" s="330"/>
    </row>
    <row r="868" spans="1:16" s="16" customFormat="1" ht="15" customHeight="1" x14ac:dyDescent="0.3">
      <c r="A868" s="29"/>
      <c r="B868" s="29"/>
      <c r="C868" s="373"/>
      <c r="F868" s="17"/>
      <c r="G868" s="17"/>
      <c r="H868" s="17"/>
      <c r="I868" s="17"/>
      <c r="J868" s="17"/>
      <c r="K868" s="17"/>
      <c r="L868" s="98"/>
      <c r="M868" s="98"/>
      <c r="N868" s="330"/>
      <c r="O868" s="330"/>
      <c r="P868" s="330"/>
    </row>
    <row r="869" spans="1:16" s="16" customFormat="1" ht="15" customHeight="1" x14ac:dyDescent="0.3">
      <c r="A869" s="29"/>
      <c r="B869" s="29"/>
      <c r="C869" s="373"/>
      <c r="F869" s="17"/>
      <c r="G869" s="17"/>
      <c r="H869" s="17"/>
      <c r="I869" s="17"/>
      <c r="J869" s="17"/>
      <c r="K869" s="17"/>
      <c r="L869" s="98"/>
      <c r="M869" s="98"/>
      <c r="N869" s="330"/>
      <c r="O869" s="330"/>
      <c r="P869" s="330"/>
    </row>
    <row r="870" spans="1:16" s="16" customFormat="1" ht="15" customHeight="1" x14ac:dyDescent="0.3">
      <c r="A870" s="29"/>
      <c r="B870" s="29"/>
      <c r="C870" s="373"/>
      <c r="F870" s="17"/>
      <c r="G870" s="17"/>
      <c r="H870" s="17"/>
      <c r="I870" s="17"/>
      <c r="J870" s="17"/>
      <c r="K870" s="17"/>
      <c r="L870" s="98"/>
      <c r="M870" s="98"/>
      <c r="N870" s="330"/>
      <c r="O870" s="330"/>
      <c r="P870" s="330"/>
    </row>
    <row r="871" spans="1:16" s="16" customFormat="1" ht="15" customHeight="1" x14ac:dyDescent="0.3">
      <c r="A871" s="29"/>
      <c r="B871" s="29"/>
      <c r="C871" s="373"/>
      <c r="F871" s="17"/>
      <c r="G871" s="17"/>
      <c r="H871" s="17"/>
      <c r="I871" s="17"/>
      <c r="J871" s="17"/>
      <c r="K871" s="17"/>
      <c r="L871" s="98"/>
      <c r="M871" s="98"/>
      <c r="N871" s="330"/>
      <c r="O871" s="330"/>
      <c r="P871" s="330"/>
    </row>
    <row r="872" spans="1:16" s="16" customFormat="1" ht="15" customHeight="1" x14ac:dyDescent="0.3">
      <c r="A872" s="29"/>
      <c r="B872" s="29"/>
      <c r="C872" s="373"/>
      <c r="F872" s="17"/>
      <c r="G872" s="17"/>
      <c r="H872" s="17"/>
      <c r="I872" s="17"/>
      <c r="J872" s="17"/>
      <c r="K872" s="17"/>
      <c r="L872" s="98"/>
      <c r="M872" s="98"/>
      <c r="N872" s="330"/>
      <c r="O872" s="330"/>
      <c r="P872" s="330"/>
    </row>
    <row r="873" spans="1:16" s="16" customFormat="1" ht="15" customHeight="1" x14ac:dyDescent="0.3">
      <c r="A873" s="29"/>
      <c r="B873" s="29"/>
      <c r="C873" s="373"/>
      <c r="F873" s="17"/>
      <c r="G873" s="17"/>
      <c r="H873" s="17"/>
      <c r="I873" s="17"/>
      <c r="J873" s="17"/>
      <c r="K873" s="17"/>
      <c r="L873" s="98"/>
      <c r="M873" s="98"/>
      <c r="N873" s="330"/>
      <c r="O873" s="330"/>
      <c r="P873" s="330"/>
    </row>
    <row r="874" spans="1:16" s="16" customFormat="1" ht="15" customHeight="1" x14ac:dyDescent="0.3">
      <c r="A874" s="29"/>
      <c r="B874" s="29"/>
      <c r="C874" s="373"/>
      <c r="F874" s="17"/>
      <c r="G874" s="17"/>
      <c r="H874" s="17"/>
      <c r="I874" s="17"/>
      <c r="J874" s="17"/>
      <c r="K874" s="17"/>
      <c r="L874" s="98"/>
      <c r="M874" s="98"/>
      <c r="N874" s="330"/>
      <c r="O874" s="330"/>
      <c r="P874" s="330"/>
    </row>
    <row r="875" spans="1:16" s="16" customFormat="1" ht="15" customHeight="1" x14ac:dyDescent="0.3">
      <c r="A875" s="29"/>
      <c r="B875" s="29"/>
      <c r="C875" s="373"/>
      <c r="F875" s="17"/>
      <c r="G875" s="17"/>
      <c r="H875" s="17"/>
      <c r="I875" s="17"/>
      <c r="J875" s="17"/>
      <c r="K875" s="17"/>
      <c r="L875" s="98"/>
      <c r="M875" s="98"/>
      <c r="N875" s="330"/>
      <c r="O875" s="330"/>
      <c r="P875" s="330"/>
    </row>
    <row r="876" spans="1:16" s="16" customFormat="1" ht="15" customHeight="1" x14ac:dyDescent="0.3">
      <c r="A876" s="29"/>
      <c r="B876" s="29"/>
      <c r="C876" s="373"/>
      <c r="F876" s="17"/>
      <c r="G876" s="17"/>
      <c r="H876" s="17"/>
      <c r="I876" s="17"/>
      <c r="J876" s="17"/>
      <c r="K876" s="17"/>
      <c r="L876" s="98"/>
      <c r="M876" s="98"/>
      <c r="N876" s="330"/>
      <c r="O876" s="330"/>
      <c r="P876" s="330"/>
    </row>
    <row r="877" spans="1:16" s="16" customFormat="1" ht="15" customHeight="1" x14ac:dyDescent="0.3">
      <c r="A877" s="29"/>
      <c r="B877" s="29"/>
      <c r="C877" s="373"/>
      <c r="F877" s="17"/>
      <c r="G877" s="17"/>
      <c r="H877" s="17"/>
      <c r="I877" s="17"/>
      <c r="J877" s="17"/>
      <c r="K877" s="17"/>
      <c r="L877" s="98"/>
      <c r="M877" s="98"/>
      <c r="N877" s="330"/>
      <c r="O877" s="330"/>
      <c r="P877" s="330"/>
    </row>
    <row r="878" spans="1:16" s="16" customFormat="1" ht="15" customHeight="1" x14ac:dyDescent="0.3">
      <c r="A878" s="29"/>
      <c r="B878" s="29"/>
      <c r="C878" s="373"/>
      <c r="F878" s="17"/>
      <c r="G878" s="17"/>
      <c r="H878" s="17"/>
      <c r="I878" s="17"/>
      <c r="J878" s="17"/>
      <c r="K878" s="17"/>
      <c r="L878" s="98"/>
      <c r="M878" s="98"/>
      <c r="N878" s="330"/>
      <c r="O878" s="330"/>
      <c r="P878" s="330"/>
    </row>
    <row r="879" spans="1:16" ht="27.75" customHeight="1" x14ac:dyDescent="0.3">
      <c r="F879" s="17"/>
      <c r="G879" s="17"/>
      <c r="H879" s="17"/>
      <c r="I879" s="17"/>
      <c r="J879" s="17"/>
      <c r="K879" s="17"/>
      <c r="L879" s="98"/>
      <c r="M879" s="98"/>
    </row>
    <row r="880" spans="1:16" ht="27.75" customHeight="1" x14ac:dyDescent="0.3">
      <c r="F880" s="17"/>
      <c r="G880" s="17"/>
      <c r="H880" s="17"/>
      <c r="I880" s="17"/>
      <c r="J880" s="17"/>
      <c r="K880" s="17"/>
      <c r="L880" s="98"/>
      <c r="M880" s="98"/>
    </row>
    <row r="881" spans="6:13" ht="27.75" customHeight="1" x14ac:dyDescent="0.3">
      <c r="F881" s="17"/>
      <c r="G881" s="17"/>
      <c r="H881" s="17"/>
      <c r="I881" s="17"/>
      <c r="J881" s="17"/>
      <c r="K881" s="17"/>
      <c r="L881" s="98"/>
      <c r="M881" s="98"/>
    </row>
    <row r="882" spans="6:13" ht="27.75" customHeight="1" x14ac:dyDescent="0.3">
      <c r="F882" s="17"/>
      <c r="G882" s="17"/>
      <c r="H882" s="17"/>
      <c r="I882" s="17"/>
      <c r="J882" s="17"/>
      <c r="K882" s="17"/>
      <c r="L882" s="98"/>
      <c r="M882" s="98"/>
    </row>
    <row r="883" spans="6:13" ht="27.75" customHeight="1" x14ac:dyDescent="0.3">
      <c r="F883" s="17"/>
      <c r="G883" s="17"/>
      <c r="H883" s="17"/>
      <c r="I883" s="17"/>
      <c r="J883" s="17"/>
      <c r="K883" s="17"/>
      <c r="L883" s="98"/>
      <c r="M883" s="98"/>
    </row>
    <row r="884" spans="6:13" ht="27.75" customHeight="1" x14ac:dyDescent="0.3">
      <c r="F884" s="17"/>
      <c r="G884" s="17"/>
      <c r="H884" s="17"/>
      <c r="I884" s="17"/>
      <c r="J884" s="17"/>
      <c r="K884" s="17"/>
      <c r="L884" s="98"/>
      <c r="M884" s="98"/>
    </row>
    <row r="885" spans="6:13" ht="27.75" customHeight="1" x14ac:dyDescent="0.3">
      <c r="F885" s="17"/>
      <c r="G885" s="17"/>
      <c r="H885" s="17"/>
      <c r="I885" s="17"/>
      <c r="J885" s="17"/>
      <c r="K885" s="17"/>
      <c r="L885" s="98"/>
      <c r="M885" s="98"/>
    </row>
    <row r="886" spans="6:13" ht="27.75" customHeight="1" x14ac:dyDescent="0.3">
      <c r="F886" s="17"/>
      <c r="G886" s="17"/>
      <c r="H886" s="17"/>
      <c r="I886" s="17"/>
      <c r="J886" s="17"/>
      <c r="K886" s="17"/>
      <c r="L886" s="98"/>
      <c r="M886" s="98"/>
    </row>
    <row r="887" spans="6:13" ht="27.75" customHeight="1" x14ac:dyDescent="0.3">
      <c r="F887" s="17"/>
      <c r="G887" s="17"/>
      <c r="H887" s="17"/>
      <c r="I887" s="17"/>
      <c r="J887" s="17"/>
      <c r="K887" s="17"/>
      <c r="L887" s="98"/>
      <c r="M887" s="98"/>
    </row>
    <row r="888" spans="6:13" ht="27.75" customHeight="1" x14ac:dyDescent="0.3">
      <c r="F888" s="17"/>
      <c r="G888" s="17"/>
      <c r="H888" s="17"/>
      <c r="I888" s="17"/>
      <c r="J888" s="17"/>
      <c r="K888" s="17"/>
      <c r="L888" s="98"/>
      <c r="M888" s="98"/>
    </row>
    <row r="889" spans="6:13" ht="27.75" customHeight="1" x14ac:dyDescent="0.3">
      <c r="F889" s="17"/>
      <c r="G889" s="17"/>
      <c r="H889" s="17"/>
      <c r="I889" s="17"/>
      <c r="J889" s="17"/>
      <c r="K889" s="17"/>
      <c r="L889" s="98"/>
      <c r="M889" s="98"/>
    </row>
    <row r="890" spans="6:13" ht="27.75" customHeight="1" x14ac:dyDescent="0.3">
      <c r="F890" s="17"/>
      <c r="G890" s="17"/>
      <c r="H890" s="17"/>
      <c r="I890" s="17"/>
      <c r="J890" s="17"/>
      <c r="K890" s="17"/>
      <c r="L890" s="98"/>
      <c r="M890" s="98"/>
    </row>
    <row r="891" spans="6:13" ht="27.75" customHeight="1" x14ac:dyDescent="0.3">
      <c r="F891" s="17"/>
      <c r="G891" s="17"/>
      <c r="H891" s="17"/>
      <c r="I891" s="17"/>
      <c r="J891" s="17"/>
      <c r="K891" s="17"/>
      <c r="L891" s="98"/>
      <c r="M891" s="98"/>
    </row>
    <row r="892" spans="6:13" ht="27.75" customHeight="1" x14ac:dyDescent="0.3">
      <c r="F892" s="17"/>
      <c r="G892" s="17"/>
      <c r="H892" s="17"/>
      <c r="I892" s="17"/>
      <c r="J892" s="17"/>
      <c r="K892" s="17"/>
      <c r="L892" s="98"/>
      <c r="M892" s="98"/>
    </row>
    <row r="893" spans="6:13" ht="27.75" customHeight="1" x14ac:dyDescent="0.3">
      <c r="F893" s="17"/>
      <c r="G893" s="17"/>
      <c r="H893" s="17"/>
      <c r="I893" s="17"/>
      <c r="J893" s="17"/>
      <c r="K893" s="17"/>
      <c r="L893" s="98"/>
      <c r="M893" s="98"/>
    </row>
    <row r="894" spans="6:13" ht="27.75" customHeight="1" x14ac:dyDescent="0.3">
      <c r="F894" s="17"/>
      <c r="G894" s="17"/>
      <c r="H894" s="17"/>
      <c r="I894" s="17"/>
      <c r="J894" s="17"/>
      <c r="K894" s="17"/>
      <c r="L894" s="98"/>
      <c r="M894" s="98"/>
    </row>
    <row r="895" spans="6:13" ht="27.75" customHeight="1" x14ac:dyDescent="0.3">
      <c r="F895" s="17"/>
      <c r="G895" s="17"/>
      <c r="H895" s="17"/>
      <c r="I895" s="17"/>
      <c r="J895" s="17"/>
      <c r="K895" s="17"/>
      <c r="L895" s="98"/>
      <c r="M895" s="98"/>
    </row>
    <row r="896" spans="6:13" ht="27.75" customHeight="1" x14ac:dyDescent="0.3">
      <c r="F896" s="17"/>
      <c r="G896" s="17"/>
      <c r="H896" s="17"/>
      <c r="I896" s="17"/>
      <c r="J896" s="17"/>
      <c r="K896" s="17"/>
      <c r="L896" s="98"/>
      <c r="M896" s="98"/>
    </row>
    <row r="897" spans="6:13" ht="27.75" customHeight="1" x14ac:dyDescent="0.3">
      <c r="F897" s="17"/>
      <c r="G897" s="17"/>
      <c r="H897" s="17"/>
      <c r="I897" s="17"/>
      <c r="J897" s="17"/>
      <c r="K897" s="17"/>
      <c r="L897" s="98"/>
      <c r="M897" s="98"/>
    </row>
    <row r="898" spans="6:13" ht="27.75" customHeight="1" x14ac:dyDescent="0.3">
      <c r="F898" s="17"/>
      <c r="G898" s="17"/>
      <c r="H898" s="17"/>
      <c r="I898" s="17"/>
      <c r="J898" s="17"/>
      <c r="K898" s="17"/>
      <c r="L898" s="98"/>
      <c r="M898" s="98"/>
    </row>
    <row r="899" spans="6:13" ht="27.75" customHeight="1" x14ac:dyDescent="0.3">
      <c r="F899" s="17"/>
      <c r="G899" s="17"/>
      <c r="H899" s="17"/>
      <c r="I899" s="17"/>
      <c r="J899" s="17"/>
      <c r="K899" s="17"/>
      <c r="L899" s="98"/>
      <c r="M899" s="98"/>
    </row>
    <row r="900" spans="6:13" ht="27.75" customHeight="1" x14ac:dyDescent="0.3">
      <c r="F900" s="17"/>
      <c r="G900" s="17"/>
      <c r="H900" s="17"/>
      <c r="I900" s="17"/>
      <c r="J900" s="17"/>
      <c r="K900" s="17"/>
      <c r="L900" s="98"/>
      <c r="M900" s="98"/>
    </row>
    <row r="901" spans="6:13" ht="27.75" customHeight="1" x14ac:dyDescent="0.3">
      <c r="F901" s="17"/>
      <c r="G901" s="17"/>
      <c r="H901" s="17"/>
      <c r="I901" s="17"/>
      <c r="J901" s="17"/>
      <c r="K901" s="17"/>
      <c r="L901" s="98"/>
      <c r="M901" s="98"/>
    </row>
    <row r="902" spans="6:13" ht="27.75" customHeight="1" x14ac:dyDescent="0.3">
      <c r="F902" s="17"/>
      <c r="G902" s="17"/>
      <c r="H902" s="17"/>
      <c r="I902" s="17"/>
      <c r="J902" s="17"/>
      <c r="K902" s="17"/>
      <c r="L902" s="98"/>
      <c r="M902" s="98"/>
    </row>
    <row r="903" spans="6:13" ht="27.75" customHeight="1" x14ac:dyDescent="0.3">
      <c r="F903" s="17"/>
      <c r="G903" s="17"/>
      <c r="H903" s="17"/>
      <c r="I903" s="17"/>
      <c r="J903" s="17"/>
      <c r="K903" s="17"/>
      <c r="L903" s="98"/>
      <c r="M903" s="98"/>
    </row>
    <row r="904" spans="6:13" ht="27.75" customHeight="1" x14ac:dyDescent="0.3">
      <c r="F904" s="17"/>
      <c r="G904" s="17"/>
      <c r="H904" s="17"/>
      <c r="I904" s="17"/>
      <c r="J904" s="17"/>
      <c r="K904" s="17"/>
      <c r="L904" s="98"/>
      <c r="M904" s="98"/>
    </row>
    <row r="905" spans="6:13" ht="27.75" customHeight="1" x14ac:dyDescent="0.3">
      <c r="F905" s="17"/>
      <c r="G905" s="17"/>
      <c r="H905" s="17"/>
      <c r="I905" s="17"/>
      <c r="J905" s="17"/>
      <c r="K905" s="17"/>
      <c r="L905" s="98"/>
      <c r="M905" s="98"/>
    </row>
    <row r="906" spans="6:13" ht="27.75" customHeight="1" x14ac:dyDescent="0.3">
      <c r="F906" s="17"/>
      <c r="G906" s="17"/>
      <c r="H906" s="17"/>
      <c r="I906" s="17"/>
      <c r="J906" s="17"/>
      <c r="K906" s="17"/>
      <c r="L906" s="98"/>
      <c r="M906" s="98"/>
    </row>
    <row r="907" spans="6:13" ht="27.75" customHeight="1" x14ac:dyDescent="0.3">
      <c r="F907" s="17"/>
      <c r="G907" s="17"/>
      <c r="H907" s="17"/>
      <c r="I907" s="17"/>
      <c r="J907" s="17"/>
      <c r="K907" s="17"/>
      <c r="L907" s="98"/>
      <c r="M907" s="98"/>
    </row>
    <row r="908" spans="6:13" ht="27.75" customHeight="1" x14ac:dyDescent="0.3">
      <c r="F908" s="17"/>
      <c r="G908" s="17"/>
      <c r="H908" s="17"/>
      <c r="I908" s="17"/>
      <c r="J908" s="17"/>
      <c r="K908" s="17"/>
      <c r="L908" s="98"/>
      <c r="M908" s="98"/>
    </row>
    <row r="909" spans="6:13" ht="27.75" customHeight="1" x14ac:dyDescent="0.3">
      <c r="F909" s="17"/>
      <c r="G909" s="17"/>
      <c r="H909" s="17"/>
      <c r="I909" s="17"/>
      <c r="J909" s="17"/>
      <c r="K909" s="17"/>
      <c r="L909" s="98"/>
      <c r="M909" s="98"/>
    </row>
    <row r="910" spans="6:13" ht="27.75" customHeight="1" x14ac:dyDescent="0.3">
      <c r="F910" s="17"/>
      <c r="G910" s="17"/>
      <c r="H910" s="17"/>
      <c r="I910" s="17"/>
      <c r="J910" s="17"/>
      <c r="K910" s="17"/>
      <c r="L910" s="98"/>
      <c r="M910" s="98"/>
    </row>
    <row r="911" spans="6:13" ht="27.75" customHeight="1" x14ac:dyDescent="0.3">
      <c r="F911" s="17"/>
      <c r="G911" s="17"/>
      <c r="H911" s="17"/>
      <c r="I911" s="17"/>
      <c r="J911" s="17"/>
      <c r="K911" s="17"/>
      <c r="L911" s="98"/>
      <c r="M911" s="98"/>
    </row>
    <row r="912" spans="6:13" ht="27.75" customHeight="1" x14ac:dyDescent="0.3">
      <c r="F912" s="17"/>
      <c r="G912" s="17"/>
      <c r="H912" s="17"/>
      <c r="I912" s="17"/>
      <c r="J912" s="17"/>
      <c r="K912" s="17"/>
      <c r="L912" s="98"/>
      <c r="M912" s="98"/>
    </row>
    <row r="913" spans="6:13" ht="27.75" customHeight="1" x14ac:dyDescent="0.3">
      <c r="F913" s="17"/>
      <c r="G913" s="17"/>
      <c r="H913" s="17"/>
      <c r="I913" s="17"/>
      <c r="J913" s="17"/>
      <c r="K913" s="17"/>
      <c r="L913" s="98"/>
      <c r="M913" s="98"/>
    </row>
    <row r="914" spans="6:13" ht="27.75" customHeight="1" x14ac:dyDescent="0.3">
      <c r="F914" s="17"/>
      <c r="G914" s="17"/>
      <c r="H914" s="17"/>
      <c r="I914" s="17"/>
      <c r="J914" s="17"/>
      <c r="K914" s="17"/>
      <c r="L914" s="98"/>
      <c r="M914" s="98"/>
    </row>
    <row r="915" spans="6:13" ht="27.75" customHeight="1" x14ac:dyDescent="0.3">
      <c r="F915" s="17"/>
      <c r="G915" s="17"/>
      <c r="H915" s="17"/>
      <c r="I915" s="17"/>
      <c r="J915" s="17"/>
      <c r="K915" s="17"/>
      <c r="L915" s="98"/>
      <c r="M915" s="98"/>
    </row>
    <row r="916" spans="6:13" ht="27.75" customHeight="1" x14ac:dyDescent="0.3">
      <c r="F916" s="17"/>
      <c r="G916" s="17"/>
      <c r="H916" s="17"/>
      <c r="I916" s="17"/>
      <c r="J916" s="17"/>
      <c r="K916" s="17"/>
      <c r="L916" s="98"/>
      <c r="M916" s="98"/>
    </row>
    <row r="917" spans="6:13" ht="27.75" customHeight="1" x14ac:dyDescent="0.3">
      <c r="F917" s="17"/>
      <c r="G917" s="17"/>
      <c r="H917" s="17"/>
      <c r="I917" s="17"/>
      <c r="J917" s="17"/>
      <c r="K917" s="17"/>
      <c r="L917" s="98"/>
      <c r="M917" s="98"/>
    </row>
    <row r="918" spans="6:13" ht="27.75" customHeight="1" x14ac:dyDescent="0.3">
      <c r="F918" s="17"/>
      <c r="G918" s="17"/>
      <c r="H918" s="17"/>
      <c r="I918" s="17"/>
      <c r="J918" s="17"/>
      <c r="K918" s="17"/>
      <c r="L918" s="98"/>
      <c r="M918" s="98"/>
    </row>
    <row r="919" spans="6:13" ht="27.75" customHeight="1" x14ac:dyDescent="0.3">
      <c r="F919" s="17"/>
      <c r="G919" s="17"/>
      <c r="H919" s="17"/>
      <c r="I919" s="17"/>
      <c r="J919" s="17"/>
      <c r="K919" s="17"/>
      <c r="L919" s="98"/>
      <c r="M919" s="98"/>
    </row>
    <row r="920" spans="6:13" ht="27.75" customHeight="1" x14ac:dyDescent="0.3">
      <c r="F920" s="17"/>
      <c r="G920" s="17"/>
      <c r="H920" s="17"/>
      <c r="I920" s="17"/>
      <c r="J920" s="17"/>
      <c r="K920" s="17"/>
      <c r="L920" s="98"/>
      <c r="M920" s="98"/>
    </row>
    <row r="921" spans="6:13" ht="27.75" customHeight="1" x14ac:dyDescent="0.3">
      <c r="F921" s="17"/>
      <c r="G921" s="17"/>
      <c r="H921" s="17"/>
      <c r="I921" s="17"/>
      <c r="J921" s="17"/>
      <c r="K921" s="17"/>
      <c r="L921" s="98"/>
      <c r="M921" s="98"/>
    </row>
    <row r="922" spans="6:13" ht="27.75" customHeight="1" x14ac:dyDescent="0.3">
      <c r="F922" s="17"/>
      <c r="G922" s="17"/>
      <c r="H922" s="17"/>
      <c r="I922" s="17"/>
      <c r="J922" s="17"/>
      <c r="K922" s="17"/>
      <c r="L922" s="98"/>
      <c r="M922" s="98"/>
    </row>
    <row r="923" spans="6:13" ht="27.75" customHeight="1" x14ac:dyDescent="0.3">
      <c r="F923" s="17"/>
      <c r="G923" s="17"/>
      <c r="H923" s="17"/>
      <c r="I923" s="17"/>
      <c r="J923" s="17"/>
      <c r="K923" s="17"/>
      <c r="L923" s="98"/>
      <c r="M923" s="98"/>
    </row>
    <row r="924" spans="6:13" ht="27.75" customHeight="1" x14ac:dyDescent="0.3">
      <c r="F924" s="17"/>
      <c r="G924" s="17"/>
      <c r="H924" s="17"/>
      <c r="I924" s="17"/>
      <c r="J924" s="17"/>
      <c r="K924" s="17"/>
      <c r="L924" s="98"/>
      <c r="M924" s="98"/>
    </row>
    <row r="925" spans="6:13" ht="27.75" customHeight="1" x14ac:dyDescent="0.3">
      <c r="F925" s="17"/>
      <c r="G925" s="17"/>
      <c r="H925" s="17"/>
      <c r="I925" s="17"/>
      <c r="J925" s="17"/>
      <c r="K925" s="17"/>
      <c r="L925" s="98"/>
      <c r="M925" s="98"/>
    </row>
    <row r="926" spans="6:13" ht="27.75" customHeight="1" x14ac:dyDescent="0.3">
      <c r="F926" s="17"/>
      <c r="G926" s="17"/>
      <c r="H926" s="17"/>
      <c r="I926" s="17"/>
      <c r="J926" s="17"/>
      <c r="K926" s="17"/>
      <c r="L926" s="98"/>
      <c r="M926" s="98"/>
    </row>
    <row r="927" spans="6:13" ht="27.75" customHeight="1" x14ac:dyDescent="0.3">
      <c r="F927" s="17"/>
      <c r="G927" s="17"/>
      <c r="H927" s="17"/>
      <c r="I927" s="17"/>
      <c r="J927" s="17"/>
      <c r="K927" s="17"/>
      <c r="L927" s="98"/>
      <c r="M927" s="98"/>
    </row>
    <row r="928" spans="6:13" ht="27.75" customHeight="1" x14ac:dyDescent="0.3">
      <c r="F928" s="17"/>
      <c r="G928" s="17"/>
      <c r="H928" s="17"/>
      <c r="I928" s="17"/>
      <c r="J928" s="17"/>
      <c r="K928" s="17"/>
      <c r="L928" s="98"/>
      <c r="M928" s="98"/>
    </row>
    <row r="929" spans="6:13" ht="27.75" customHeight="1" x14ac:dyDescent="0.3">
      <c r="F929" s="17"/>
      <c r="G929" s="17"/>
      <c r="H929" s="17"/>
      <c r="I929" s="17"/>
      <c r="J929" s="17"/>
      <c r="K929" s="17"/>
      <c r="L929" s="98"/>
      <c r="M929" s="98"/>
    </row>
    <row r="930" spans="6:13" ht="27.75" customHeight="1" x14ac:dyDescent="0.3">
      <c r="F930" s="17"/>
      <c r="G930" s="17"/>
      <c r="H930" s="17"/>
      <c r="I930" s="17"/>
      <c r="J930" s="17"/>
      <c r="K930" s="17"/>
      <c r="L930" s="98"/>
      <c r="M930" s="98"/>
    </row>
    <row r="931" spans="6:13" ht="27.75" customHeight="1" x14ac:dyDescent="0.3">
      <c r="F931" s="17"/>
      <c r="G931" s="17"/>
      <c r="H931" s="17"/>
      <c r="I931" s="17"/>
      <c r="J931" s="17"/>
      <c r="K931" s="17"/>
      <c r="L931" s="98"/>
      <c r="M931" s="98"/>
    </row>
    <row r="932" spans="6:13" ht="27.75" customHeight="1" x14ac:dyDescent="0.3">
      <c r="F932" s="17"/>
      <c r="G932" s="17"/>
      <c r="H932" s="17"/>
      <c r="I932" s="17"/>
      <c r="J932" s="17"/>
      <c r="K932" s="17"/>
      <c r="L932" s="98"/>
      <c r="M932" s="98"/>
    </row>
    <row r="933" spans="6:13" ht="27.75" customHeight="1" x14ac:dyDescent="0.3">
      <c r="F933" s="17"/>
      <c r="G933" s="17"/>
      <c r="H933" s="17"/>
      <c r="I933" s="17"/>
      <c r="J933" s="17"/>
      <c r="K933" s="17"/>
      <c r="L933" s="98"/>
      <c r="M933" s="98"/>
    </row>
    <row r="934" spans="6:13" ht="27.75" customHeight="1" x14ac:dyDescent="0.3">
      <c r="F934" s="17"/>
      <c r="G934" s="17"/>
      <c r="H934" s="17"/>
      <c r="I934" s="17"/>
      <c r="J934" s="17"/>
      <c r="K934" s="17"/>
      <c r="L934" s="98"/>
      <c r="M934" s="98"/>
    </row>
    <row r="935" spans="6:13" ht="27.75" customHeight="1" x14ac:dyDescent="0.3">
      <c r="F935" s="17"/>
      <c r="G935" s="17"/>
      <c r="H935" s="17"/>
      <c r="I935" s="17"/>
      <c r="J935" s="17"/>
      <c r="K935" s="17"/>
      <c r="L935" s="98"/>
      <c r="M935" s="98"/>
    </row>
    <row r="936" spans="6:13" ht="27.75" customHeight="1" x14ac:dyDescent="0.3">
      <c r="F936" s="17"/>
      <c r="G936" s="17"/>
      <c r="H936" s="17"/>
      <c r="I936" s="17"/>
      <c r="J936" s="17"/>
      <c r="K936" s="17"/>
      <c r="L936" s="98"/>
      <c r="M936" s="98"/>
    </row>
    <row r="937" spans="6:13" ht="27.75" customHeight="1" x14ac:dyDescent="0.3">
      <c r="F937" s="17"/>
      <c r="G937" s="17"/>
      <c r="H937" s="17"/>
      <c r="I937" s="17"/>
      <c r="J937" s="17"/>
      <c r="K937" s="17"/>
      <c r="L937" s="98"/>
      <c r="M937" s="98"/>
    </row>
    <row r="938" spans="6:13" ht="27.75" customHeight="1" x14ac:dyDescent="0.3">
      <c r="F938" s="17"/>
      <c r="G938" s="17"/>
      <c r="H938" s="17"/>
      <c r="I938" s="17"/>
      <c r="J938" s="17"/>
      <c r="K938" s="17"/>
      <c r="L938" s="98"/>
      <c r="M938" s="98"/>
    </row>
    <row r="939" spans="6:13" ht="27.75" customHeight="1" x14ac:dyDescent="0.3">
      <c r="F939" s="17"/>
      <c r="G939" s="17"/>
      <c r="H939" s="17"/>
      <c r="I939" s="17"/>
      <c r="J939" s="17"/>
      <c r="K939" s="17"/>
      <c r="L939" s="98"/>
      <c r="M939" s="98"/>
    </row>
    <row r="940" spans="6:13" ht="27.75" customHeight="1" x14ac:dyDescent="0.3">
      <c r="F940" s="17"/>
      <c r="G940" s="17"/>
      <c r="H940" s="17"/>
      <c r="I940" s="17"/>
      <c r="J940" s="17"/>
      <c r="K940" s="17"/>
      <c r="L940" s="98"/>
      <c r="M940" s="98"/>
    </row>
    <row r="941" spans="6:13" ht="27.75" customHeight="1" x14ac:dyDescent="0.3">
      <c r="F941" s="17"/>
      <c r="G941" s="17"/>
      <c r="H941" s="17"/>
      <c r="I941" s="17"/>
      <c r="J941" s="17"/>
      <c r="K941" s="17"/>
      <c r="L941" s="98"/>
      <c r="M941" s="98"/>
    </row>
    <row r="942" spans="6:13" ht="27.75" customHeight="1" x14ac:dyDescent="0.3">
      <c r="F942" s="17"/>
      <c r="G942" s="17"/>
      <c r="H942" s="17"/>
      <c r="I942" s="17"/>
      <c r="J942" s="17"/>
      <c r="K942" s="17"/>
      <c r="L942" s="98"/>
      <c r="M942" s="98"/>
    </row>
    <row r="943" spans="6:13" ht="27.75" customHeight="1" x14ac:dyDescent="0.3">
      <c r="F943" s="17"/>
      <c r="G943" s="17"/>
      <c r="H943" s="17"/>
      <c r="I943" s="17"/>
      <c r="J943" s="17"/>
      <c r="K943" s="17"/>
      <c r="L943" s="98"/>
      <c r="M943" s="98"/>
    </row>
    <row r="944" spans="6:13" ht="27.75" customHeight="1" x14ac:dyDescent="0.3">
      <c r="F944" s="17"/>
      <c r="G944" s="17"/>
      <c r="H944" s="17"/>
      <c r="I944" s="17"/>
      <c r="J944" s="17"/>
      <c r="K944" s="17"/>
      <c r="L944" s="98"/>
      <c r="M944" s="98"/>
    </row>
    <row r="945" spans="6:13" ht="27.75" customHeight="1" x14ac:dyDescent="0.3">
      <c r="F945" s="17"/>
      <c r="G945" s="17"/>
      <c r="H945" s="17"/>
      <c r="I945" s="17"/>
      <c r="J945" s="17"/>
      <c r="K945" s="17"/>
      <c r="L945" s="98"/>
      <c r="M945" s="98"/>
    </row>
    <row r="946" spans="6:13" ht="27.75" customHeight="1" x14ac:dyDescent="0.3">
      <c r="F946" s="17"/>
      <c r="G946" s="17"/>
      <c r="H946" s="17"/>
      <c r="I946" s="17"/>
      <c r="J946" s="17"/>
      <c r="K946" s="17"/>
      <c r="L946" s="98"/>
      <c r="M946" s="98"/>
    </row>
    <row r="947" spans="6:13" ht="27.75" customHeight="1" x14ac:dyDescent="0.3">
      <c r="F947" s="17"/>
      <c r="G947" s="17"/>
      <c r="H947" s="17"/>
      <c r="I947" s="17"/>
      <c r="J947" s="17"/>
      <c r="K947" s="17"/>
      <c r="L947" s="98"/>
      <c r="M947" s="98"/>
    </row>
    <row r="948" spans="6:13" ht="27.75" customHeight="1" x14ac:dyDescent="0.3">
      <c r="F948" s="17"/>
      <c r="G948" s="17"/>
      <c r="H948" s="17"/>
      <c r="I948" s="17"/>
      <c r="J948" s="17"/>
      <c r="K948" s="17"/>
      <c r="L948" s="98"/>
      <c r="M948" s="98"/>
    </row>
    <row r="949" spans="6:13" ht="27.75" customHeight="1" x14ac:dyDescent="0.3">
      <c r="F949" s="17"/>
      <c r="G949" s="17"/>
      <c r="H949" s="17"/>
      <c r="I949" s="17"/>
      <c r="J949" s="17"/>
      <c r="K949" s="17"/>
      <c r="L949" s="98"/>
      <c r="M949" s="98"/>
    </row>
    <row r="950" spans="6:13" ht="27.75" customHeight="1" x14ac:dyDescent="0.3">
      <c r="F950" s="17"/>
      <c r="G950" s="17"/>
      <c r="H950" s="17"/>
      <c r="I950" s="17"/>
      <c r="J950" s="17"/>
      <c r="K950" s="17"/>
      <c r="L950" s="98"/>
      <c r="M950" s="98"/>
    </row>
    <row r="951" spans="6:13" ht="27.75" customHeight="1" x14ac:dyDescent="0.3">
      <c r="F951" s="17"/>
      <c r="G951" s="17"/>
      <c r="H951" s="17"/>
      <c r="I951" s="17"/>
      <c r="J951" s="17"/>
      <c r="K951" s="17"/>
      <c r="L951" s="98"/>
      <c r="M951" s="98"/>
    </row>
    <row r="952" spans="6:13" ht="27.75" customHeight="1" x14ac:dyDescent="0.3">
      <c r="F952" s="17"/>
      <c r="G952" s="17"/>
      <c r="H952" s="17"/>
      <c r="I952" s="17"/>
      <c r="J952" s="17"/>
      <c r="K952" s="17"/>
      <c r="L952" s="98"/>
      <c r="M952" s="98"/>
    </row>
    <row r="953" spans="6:13" ht="27.75" customHeight="1" x14ac:dyDescent="0.3">
      <c r="F953" s="17"/>
      <c r="G953" s="17"/>
      <c r="H953" s="17"/>
      <c r="I953" s="17"/>
      <c r="J953" s="17"/>
      <c r="K953" s="17"/>
      <c r="L953" s="98"/>
      <c r="M953" s="98"/>
    </row>
    <row r="954" spans="6:13" ht="27.75" customHeight="1" x14ac:dyDescent="0.3">
      <c r="F954" s="17"/>
      <c r="G954" s="17"/>
      <c r="H954" s="17"/>
      <c r="I954" s="17"/>
      <c r="J954" s="17"/>
      <c r="K954" s="17"/>
      <c r="L954" s="98"/>
      <c r="M954" s="98"/>
    </row>
    <row r="955" spans="6:13" ht="27.75" customHeight="1" x14ac:dyDescent="0.3">
      <c r="F955" s="17"/>
      <c r="G955" s="17"/>
      <c r="H955" s="17"/>
      <c r="I955" s="17"/>
      <c r="J955" s="17"/>
      <c r="K955" s="17"/>
      <c r="L955" s="98"/>
      <c r="M955" s="98"/>
    </row>
    <row r="956" spans="6:13" ht="27.75" customHeight="1" x14ac:dyDescent="0.3">
      <c r="F956" s="17"/>
      <c r="G956" s="17"/>
      <c r="H956" s="17"/>
      <c r="I956" s="17"/>
      <c r="J956" s="17"/>
      <c r="K956" s="17"/>
      <c r="L956" s="98"/>
      <c r="M956" s="98"/>
    </row>
    <row r="957" spans="6:13" ht="27.75" customHeight="1" x14ac:dyDescent="0.3">
      <c r="F957" s="17"/>
      <c r="G957" s="17"/>
      <c r="H957" s="17"/>
      <c r="I957" s="17"/>
      <c r="J957" s="17"/>
      <c r="K957" s="17"/>
      <c r="L957" s="98"/>
      <c r="M957" s="98"/>
    </row>
    <row r="958" spans="6:13" ht="27.75" customHeight="1" x14ac:dyDescent="0.3">
      <c r="F958" s="17"/>
      <c r="G958" s="17"/>
      <c r="H958" s="17"/>
      <c r="I958" s="17"/>
      <c r="J958" s="17"/>
      <c r="K958" s="17"/>
      <c r="L958" s="98"/>
      <c r="M958" s="98"/>
    </row>
    <row r="959" spans="6:13" ht="27.75" customHeight="1" x14ac:dyDescent="0.3">
      <c r="F959" s="17"/>
      <c r="G959" s="17"/>
      <c r="H959" s="17"/>
      <c r="I959" s="17"/>
      <c r="J959" s="17"/>
      <c r="K959" s="17"/>
      <c r="L959" s="98"/>
      <c r="M959" s="98"/>
    </row>
    <row r="960" spans="6:13" ht="27.75" customHeight="1" x14ac:dyDescent="0.3">
      <c r="F960" s="17"/>
      <c r="G960" s="17"/>
      <c r="H960" s="17"/>
      <c r="I960" s="17"/>
      <c r="J960" s="17"/>
      <c r="K960" s="17"/>
      <c r="L960" s="98"/>
      <c r="M960" s="98"/>
    </row>
    <row r="961" spans="6:13" ht="27.75" customHeight="1" x14ac:dyDescent="0.3">
      <c r="F961" s="17"/>
      <c r="G961" s="17"/>
      <c r="H961" s="17"/>
      <c r="I961" s="17"/>
      <c r="J961" s="17"/>
      <c r="K961" s="17"/>
      <c r="L961" s="98"/>
      <c r="M961" s="98"/>
    </row>
    <row r="962" spans="6:13" ht="27.75" customHeight="1" x14ac:dyDescent="0.3">
      <c r="F962" s="17"/>
      <c r="G962" s="17"/>
      <c r="H962" s="17"/>
      <c r="I962" s="17"/>
      <c r="J962" s="17"/>
      <c r="K962" s="17"/>
      <c r="L962" s="98"/>
      <c r="M962" s="98"/>
    </row>
    <row r="963" spans="6:13" ht="27.75" customHeight="1" x14ac:dyDescent="0.3">
      <c r="F963" s="17"/>
      <c r="G963" s="17"/>
      <c r="H963" s="17"/>
      <c r="I963" s="17"/>
      <c r="J963" s="17"/>
      <c r="K963" s="17"/>
      <c r="L963" s="98"/>
      <c r="M963" s="98"/>
    </row>
    <row r="964" spans="6:13" ht="27.75" customHeight="1" x14ac:dyDescent="0.3">
      <c r="F964" s="17"/>
      <c r="G964" s="17"/>
      <c r="H964" s="17"/>
      <c r="I964" s="17"/>
      <c r="J964" s="17"/>
      <c r="K964" s="17"/>
      <c r="L964" s="98"/>
      <c r="M964" s="98"/>
    </row>
    <row r="965" spans="6:13" ht="27.75" customHeight="1" x14ac:dyDescent="0.3">
      <c r="F965" s="17"/>
      <c r="G965" s="17"/>
      <c r="H965" s="17"/>
      <c r="I965" s="17"/>
      <c r="J965" s="17"/>
      <c r="K965" s="17"/>
      <c r="L965" s="98"/>
      <c r="M965" s="98"/>
    </row>
    <row r="966" spans="6:13" ht="27.75" customHeight="1" x14ac:dyDescent="0.3">
      <c r="F966" s="17"/>
      <c r="G966" s="17"/>
      <c r="H966" s="17"/>
      <c r="I966" s="17"/>
      <c r="J966" s="17"/>
      <c r="K966" s="17"/>
      <c r="L966" s="98"/>
      <c r="M966" s="98"/>
    </row>
    <row r="967" spans="6:13" ht="27.75" customHeight="1" x14ac:dyDescent="0.3">
      <c r="F967" s="17"/>
      <c r="G967" s="17"/>
      <c r="H967" s="17"/>
      <c r="I967" s="17"/>
      <c r="J967" s="17"/>
      <c r="K967" s="17"/>
      <c r="L967" s="98"/>
      <c r="M967" s="98"/>
    </row>
    <row r="968" spans="6:13" ht="27.75" customHeight="1" x14ac:dyDescent="0.3">
      <c r="F968" s="17"/>
      <c r="G968" s="17"/>
      <c r="H968" s="17"/>
      <c r="I968" s="17"/>
      <c r="J968" s="17"/>
      <c r="K968" s="17"/>
      <c r="L968" s="98"/>
      <c r="M968" s="98"/>
    </row>
    <row r="969" spans="6:13" ht="27.75" customHeight="1" x14ac:dyDescent="0.3">
      <c r="F969" s="17"/>
      <c r="G969" s="17"/>
      <c r="H969" s="17"/>
      <c r="I969" s="17"/>
      <c r="J969" s="17"/>
      <c r="K969" s="17"/>
      <c r="L969" s="98"/>
      <c r="M969" s="98"/>
    </row>
    <row r="970" spans="6:13" ht="27.75" customHeight="1" x14ac:dyDescent="0.3">
      <c r="F970" s="17"/>
      <c r="G970" s="17"/>
      <c r="H970" s="17"/>
      <c r="I970" s="17"/>
      <c r="J970" s="17"/>
      <c r="K970" s="17"/>
      <c r="L970" s="98"/>
      <c r="M970" s="98"/>
    </row>
    <row r="971" spans="6:13" ht="27.75" customHeight="1" x14ac:dyDescent="0.3">
      <c r="F971" s="17"/>
      <c r="G971" s="17"/>
      <c r="H971" s="17"/>
      <c r="I971" s="17"/>
      <c r="J971" s="17"/>
      <c r="K971" s="17"/>
      <c r="L971" s="98"/>
      <c r="M971" s="98"/>
    </row>
    <row r="972" spans="6:13" ht="27.75" customHeight="1" x14ac:dyDescent="0.3">
      <c r="F972" s="17"/>
      <c r="G972" s="17"/>
      <c r="H972" s="17"/>
      <c r="I972" s="17"/>
      <c r="J972" s="17"/>
      <c r="K972" s="17"/>
      <c r="L972" s="98"/>
      <c r="M972" s="98"/>
    </row>
    <row r="973" spans="6:13" ht="27.75" customHeight="1" x14ac:dyDescent="0.3">
      <c r="F973" s="17"/>
      <c r="G973" s="17"/>
      <c r="H973" s="17"/>
      <c r="I973" s="17"/>
      <c r="J973" s="17"/>
      <c r="K973" s="17"/>
      <c r="L973" s="98"/>
      <c r="M973" s="98"/>
    </row>
    <row r="974" spans="6:13" ht="27.75" customHeight="1" x14ac:dyDescent="0.3">
      <c r="F974" s="17"/>
      <c r="G974" s="17"/>
      <c r="H974" s="17"/>
      <c r="I974" s="17"/>
      <c r="J974" s="17"/>
      <c r="K974" s="17"/>
      <c r="L974" s="98"/>
      <c r="M974" s="98"/>
    </row>
    <row r="975" spans="6:13" ht="27.75" customHeight="1" x14ac:dyDescent="0.3">
      <c r="F975" s="17"/>
      <c r="G975" s="17"/>
      <c r="H975" s="17"/>
      <c r="I975" s="17"/>
      <c r="J975" s="17"/>
      <c r="K975" s="17"/>
      <c r="L975" s="98"/>
      <c r="M975" s="98"/>
    </row>
    <row r="976" spans="6:13" ht="27.75" customHeight="1" x14ac:dyDescent="0.3">
      <c r="F976" s="17"/>
      <c r="G976" s="17"/>
      <c r="H976" s="17"/>
      <c r="I976" s="17"/>
      <c r="J976" s="17"/>
      <c r="K976" s="17"/>
      <c r="L976" s="98"/>
      <c r="M976" s="98"/>
    </row>
    <row r="977" spans="6:13" ht="27.75" customHeight="1" x14ac:dyDescent="0.3">
      <c r="F977" s="17"/>
      <c r="G977" s="17"/>
      <c r="H977" s="17"/>
      <c r="I977" s="17"/>
      <c r="J977" s="17"/>
      <c r="K977" s="17"/>
      <c r="L977" s="98"/>
      <c r="M977" s="98"/>
    </row>
    <row r="978" spans="6:13" ht="27.75" customHeight="1" x14ac:dyDescent="0.3">
      <c r="F978" s="17"/>
      <c r="G978" s="17"/>
      <c r="H978" s="17"/>
      <c r="I978" s="17"/>
      <c r="J978" s="17"/>
      <c r="K978" s="17"/>
      <c r="L978" s="98"/>
      <c r="M978" s="98"/>
    </row>
    <row r="979" spans="6:13" ht="27.75" customHeight="1" x14ac:dyDescent="0.3">
      <c r="F979" s="17"/>
      <c r="G979" s="17"/>
      <c r="H979" s="17"/>
      <c r="I979" s="17"/>
      <c r="J979" s="17"/>
      <c r="K979" s="17"/>
      <c r="L979" s="98"/>
      <c r="M979" s="98"/>
    </row>
    <row r="980" spans="6:13" ht="27.75" customHeight="1" x14ac:dyDescent="0.3">
      <c r="F980" s="17"/>
      <c r="G980" s="17"/>
      <c r="H980" s="17"/>
      <c r="I980" s="17"/>
      <c r="J980" s="17"/>
      <c r="K980" s="17"/>
      <c r="L980" s="98"/>
      <c r="M980" s="98"/>
    </row>
    <row r="981" spans="6:13" ht="27.75" customHeight="1" x14ac:dyDescent="0.3">
      <c r="F981" s="17"/>
      <c r="G981" s="17"/>
      <c r="H981" s="17"/>
      <c r="I981" s="17"/>
      <c r="J981" s="17"/>
      <c r="K981" s="17"/>
      <c r="L981" s="98"/>
      <c r="M981" s="98"/>
    </row>
    <row r="982" spans="6:13" ht="27.75" customHeight="1" x14ac:dyDescent="0.3">
      <c r="F982" s="17"/>
      <c r="G982" s="17"/>
      <c r="H982" s="17"/>
      <c r="I982" s="17"/>
      <c r="J982" s="17"/>
      <c r="K982" s="17"/>
      <c r="L982" s="98"/>
      <c r="M982" s="98"/>
    </row>
    <row r="983" spans="6:13" ht="27.75" customHeight="1" x14ac:dyDescent="0.3">
      <c r="F983" s="17"/>
      <c r="G983" s="17"/>
      <c r="H983" s="17"/>
      <c r="I983" s="17"/>
      <c r="J983" s="17"/>
      <c r="K983" s="17"/>
      <c r="L983" s="98"/>
      <c r="M983" s="98"/>
    </row>
    <row r="984" spans="6:13" ht="27.75" customHeight="1" x14ac:dyDescent="0.3">
      <c r="F984" s="17"/>
      <c r="G984" s="17"/>
      <c r="H984" s="17"/>
      <c r="I984" s="17"/>
      <c r="J984" s="17"/>
      <c r="K984" s="17"/>
      <c r="L984" s="98"/>
      <c r="M984" s="98"/>
    </row>
    <row r="985" spans="6:13" ht="27.75" customHeight="1" x14ac:dyDescent="0.3">
      <c r="F985" s="17"/>
      <c r="G985" s="17"/>
      <c r="H985" s="17"/>
      <c r="I985" s="17"/>
      <c r="J985" s="17"/>
      <c r="K985" s="17"/>
      <c r="L985" s="98"/>
      <c r="M985" s="98"/>
    </row>
    <row r="986" spans="6:13" ht="27.75" customHeight="1" x14ac:dyDescent="0.3">
      <c r="F986" s="17"/>
      <c r="G986" s="17"/>
      <c r="H986" s="17"/>
      <c r="I986" s="17"/>
      <c r="J986" s="17"/>
      <c r="K986" s="17"/>
      <c r="L986" s="98"/>
      <c r="M986" s="98"/>
    </row>
    <row r="987" spans="6:13" ht="27.75" customHeight="1" x14ac:dyDescent="0.3">
      <c r="F987" s="17"/>
      <c r="G987" s="17"/>
      <c r="H987" s="17"/>
      <c r="I987" s="17"/>
      <c r="J987" s="17"/>
      <c r="K987" s="17"/>
      <c r="L987" s="98"/>
      <c r="M987" s="98"/>
    </row>
    <row r="988" spans="6:13" ht="27.75" customHeight="1" x14ac:dyDescent="0.3">
      <c r="F988" s="17"/>
      <c r="G988" s="17"/>
      <c r="H988" s="17"/>
      <c r="I988" s="17"/>
      <c r="J988" s="17"/>
      <c r="K988" s="17"/>
      <c r="L988" s="98"/>
      <c r="M988" s="98"/>
    </row>
    <row r="989" spans="6:13" ht="27.75" customHeight="1" x14ac:dyDescent="0.3">
      <c r="F989" s="17"/>
      <c r="G989" s="17"/>
      <c r="H989" s="17"/>
      <c r="I989" s="17"/>
      <c r="J989" s="17"/>
      <c r="K989" s="17"/>
      <c r="L989" s="98"/>
      <c r="M989" s="98"/>
    </row>
    <row r="990" spans="6:13" ht="27.75" customHeight="1" x14ac:dyDescent="0.3">
      <c r="F990" s="17"/>
      <c r="G990" s="17"/>
      <c r="H990" s="17"/>
      <c r="I990" s="17"/>
      <c r="J990" s="17"/>
      <c r="K990" s="17"/>
      <c r="L990" s="98"/>
      <c r="M990" s="98"/>
    </row>
    <row r="991" spans="6:13" ht="27.75" customHeight="1" x14ac:dyDescent="0.3">
      <c r="F991" s="17"/>
      <c r="G991" s="17"/>
      <c r="H991" s="17"/>
      <c r="I991" s="17"/>
      <c r="J991" s="17"/>
      <c r="K991" s="17"/>
      <c r="L991" s="98"/>
      <c r="M991" s="98"/>
    </row>
    <row r="992" spans="6:13" ht="27.75" customHeight="1" x14ac:dyDescent="0.3">
      <c r="F992" s="17"/>
      <c r="G992" s="17"/>
      <c r="H992" s="17"/>
      <c r="I992" s="17"/>
      <c r="J992" s="17"/>
      <c r="K992" s="17"/>
      <c r="L992" s="98"/>
      <c r="M992" s="98"/>
    </row>
    <row r="993" spans="6:13" ht="27.75" customHeight="1" x14ac:dyDescent="0.3">
      <c r="F993" s="17"/>
      <c r="G993" s="17"/>
      <c r="H993" s="17"/>
      <c r="I993" s="17"/>
      <c r="J993" s="17"/>
      <c r="K993" s="17"/>
      <c r="L993" s="98"/>
      <c r="M993" s="98"/>
    </row>
    <row r="994" spans="6:13" ht="27.75" customHeight="1" x14ac:dyDescent="0.3">
      <c r="F994" s="17"/>
      <c r="G994" s="17"/>
      <c r="H994" s="17"/>
      <c r="I994" s="17"/>
      <c r="J994" s="17"/>
      <c r="K994" s="17"/>
      <c r="L994" s="98"/>
      <c r="M994" s="98"/>
    </row>
    <row r="995" spans="6:13" ht="27.75" customHeight="1" x14ac:dyDescent="0.3">
      <c r="F995" s="17"/>
      <c r="G995" s="17"/>
      <c r="H995" s="17"/>
      <c r="I995" s="17"/>
      <c r="J995" s="17"/>
      <c r="K995" s="17"/>
      <c r="L995" s="98"/>
      <c r="M995" s="98"/>
    </row>
    <row r="996" spans="6:13" ht="27.75" customHeight="1" x14ac:dyDescent="0.3">
      <c r="F996" s="17"/>
      <c r="G996" s="17"/>
      <c r="H996" s="17"/>
      <c r="I996" s="17"/>
      <c r="J996" s="17"/>
      <c r="K996" s="17"/>
      <c r="L996" s="98"/>
      <c r="M996" s="98"/>
    </row>
    <row r="997" spans="6:13" ht="27.75" customHeight="1" x14ac:dyDescent="0.3">
      <c r="F997" s="17"/>
      <c r="G997" s="17"/>
      <c r="H997" s="17"/>
      <c r="I997" s="17"/>
      <c r="J997" s="17"/>
      <c r="K997" s="17"/>
      <c r="L997" s="98"/>
      <c r="M997" s="98"/>
    </row>
    <row r="998" spans="6:13" ht="27.75" customHeight="1" x14ac:dyDescent="0.3">
      <c r="F998" s="17"/>
      <c r="G998" s="17"/>
      <c r="H998" s="17"/>
      <c r="I998" s="17"/>
      <c r="J998" s="17"/>
      <c r="K998" s="17"/>
      <c r="L998" s="98"/>
      <c r="M998" s="98"/>
    </row>
    <row r="999" spans="6:13" ht="27.75" customHeight="1" x14ac:dyDescent="0.3">
      <c r="F999" s="17"/>
      <c r="G999" s="17"/>
      <c r="H999" s="17"/>
      <c r="I999" s="17"/>
      <c r="J999" s="17"/>
      <c r="K999" s="17"/>
      <c r="L999" s="98"/>
      <c r="M999" s="98"/>
    </row>
    <row r="1000" spans="6:13" ht="27.75" customHeight="1" x14ac:dyDescent="0.3">
      <c r="F1000" s="17"/>
      <c r="G1000" s="17"/>
      <c r="H1000" s="17"/>
      <c r="I1000" s="17"/>
      <c r="J1000" s="17"/>
      <c r="K1000" s="17"/>
      <c r="L1000" s="98"/>
      <c r="M1000" s="98"/>
    </row>
    <row r="1001" spans="6:13" ht="27.75" customHeight="1" x14ac:dyDescent="0.3">
      <c r="F1001" s="17"/>
      <c r="G1001" s="17"/>
      <c r="H1001" s="17"/>
      <c r="I1001" s="17"/>
      <c r="J1001" s="17"/>
      <c r="K1001" s="17"/>
      <c r="L1001" s="98"/>
      <c r="M1001" s="98"/>
    </row>
    <row r="1002" spans="6:13" ht="27.75" customHeight="1" x14ac:dyDescent="0.3">
      <c r="F1002" s="17"/>
      <c r="G1002" s="17"/>
      <c r="H1002" s="17"/>
      <c r="I1002" s="17"/>
      <c r="J1002" s="17"/>
      <c r="K1002" s="17"/>
      <c r="L1002" s="98"/>
      <c r="M1002" s="98"/>
    </row>
    <row r="1003" spans="6:13" ht="27.75" customHeight="1" x14ac:dyDescent="0.3">
      <c r="F1003" s="17"/>
      <c r="G1003" s="17"/>
      <c r="H1003" s="17"/>
      <c r="I1003" s="17"/>
      <c r="J1003" s="17"/>
      <c r="K1003" s="17"/>
      <c r="L1003" s="98"/>
      <c r="M1003" s="98"/>
    </row>
    <row r="1004" spans="6:13" ht="27.75" customHeight="1" x14ac:dyDescent="0.3">
      <c r="F1004" s="17"/>
      <c r="G1004" s="17"/>
      <c r="H1004" s="17"/>
      <c r="I1004" s="17"/>
      <c r="J1004" s="17"/>
      <c r="K1004" s="17"/>
      <c r="L1004" s="98"/>
      <c r="M1004" s="98"/>
    </row>
    <row r="1005" spans="6:13" ht="27.75" customHeight="1" x14ac:dyDescent="0.3">
      <c r="F1005" s="17"/>
      <c r="G1005" s="17"/>
      <c r="H1005" s="17"/>
      <c r="I1005" s="17"/>
      <c r="J1005" s="17"/>
      <c r="K1005" s="17"/>
      <c r="L1005" s="98"/>
      <c r="M1005" s="98"/>
    </row>
    <row r="1006" spans="6:13" ht="27.75" customHeight="1" x14ac:dyDescent="0.3">
      <c r="F1006" s="17"/>
      <c r="G1006" s="17"/>
      <c r="H1006" s="17"/>
      <c r="I1006" s="17"/>
      <c r="J1006" s="17"/>
      <c r="K1006" s="17"/>
      <c r="L1006" s="98"/>
      <c r="M1006" s="98"/>
    </row>
    <row r="1007" spans="6:13" ht="27.75" customHeight="1" x14ac:dyDescent="0.3">
      <c r="F1007" s="17"/>
      <c r="G1007" s="17"/>
      <c r="H1007" s="17"/>
      <c r="I1007" s="17"/>
      <c r="J1007" s="17"/>
      <c r="K1007" s="17"/>
      <c r="L1007" s="98"/>
      <c r="M1007" s="98"/>
    </row>
    <row r="1008" spans="6:13" ht="27.75" customHeight="1" x14ac:dyDescent="0.3">
      <c r="F1008" s="17"/>
      <c r="G1008" s="17"/>
      <c r="H1008" s="17"/>
      <c r="I1008" s="17"/>
      <c r="J1008" s="17"/>
      <c r="K1008" s="17"/>
      <c r="L1008" s="98"/>
      <c r="M1008" s="98"/>
    </row>
    <row r="1009" spans="6:13" ht="27.75" customHeight="1" x14ac:dyDescent="0.3">
      <c r="F1009" s="17"/>
      <c r="G1009" s="17"/>
      <c r="H1009" s="17"/>
      <c r="I1009" s="17"/>
      <c r="J1009" s="17"/>
      <c r="K1009" s="17"/>
      <c r="L1009" s="98"/>
      <c r="M1009" s="98"/>
    </row>
    <row r="1010" spans="6:13" ht="27.75" customHeight="1" x14ac:dyDescent="0.3">
      <c r="F1010" s="17"/>
      <c r="G1010" s="17"/>
      <c r="H1010" s="17"/>
      <c r="I1010" s="17"/>
      <c r="J1010" s="17"/>
      <c r="K1010" s="17"/>
      <c r="L1010" s="98"/>
      <c r="M1010" s="98"/>
    </row>
    <row r="1011" spans="6:13" ht="27.75" customHeight="1" x14ac:dyDescent="0.3">
      <c r="F1011" s="17"/>
      <c r="G1011" s="17"/>
      <c r="H1011" s="17"/>
      <c r="I1011" s="17"/>
      <c r="J1011" s="17"/>
      <c r="K1011" s="17"/>
      <c r="L1011" s="98"/>
      <c r="M1011" s="98"/>
    </row>
    <row r="1012" spans="6:13" ht="27.75" customHeight="1" x14ac:dyDescent="0.3">
      <c r="F1012" s="17"/>
      <c r="G1012" s="17"/>
      <c r="H1012" s="17"/>
      <c r="I1012" s="17"/>
      <c r="J1012" s="17"/>
      <c r="K1012" s="17"/>
      <c r="L1012" s="98"/>
      <c r="M1012" s="98"/>
    </row>
  </sheetData>
  <sheetProtection sort="0"/>
  <autoFilter ref="A1:P626">
    <filterColumn colId="0" showButton="0"/>
    <filterColumn colId="1" showButton="0"/>
    <filterColumn colId="2" showButton="0"/>
    <filterColumn colId="3" showButton="0"/>
    <filterColumn colId="4" showButton="0"/>
    <filterColumn colId="5" showButton="0"/>
    <filterColumn colId="6" showButton="0"/>
    <filterColumn colId="7" showButton="0"/>
    <filterColumn colId="8" showButton="0"/>
    <filterColumn colId="9" showButton="0"/>
    <filterColumn colId="10" showButton="0"/>
    <filterColumn colId="11" showButton="0"/>
    <filterColumn colId="12" showButton="0"/>
    <filterColumn colId="13" showButton="0"/>
    <filterColumn colId="14" showButton="0"/>
  </autoFilter>
  <mergeCells count="926">
    <mergeCell ref="G619:J619"/>
    <mergeCell ref="G620:J620"/>
    <mergeCell ref="G621:J621"/>
    <mergeCell ref="G622:J622"/>
    <mergeCell ref="G623:J623"/>
    <mergeCell ref="G624:J624"/>
    <mergeCell ref="G613:J613"/>
    <mergeCell ref="G614:J614"/>
    <mergeCell ref="G615:J615"/>
    <mergeCell ref="G616:J616"/>
    <mergeCell ref="G617:J617"/>
    <mergeCell ref="G618:J618"/>
    <mergeCell ref="K596:K611"/>
    <mergeCell ref="L596:L611"/>
    <mergeCell ref="M596:M611"/>
    <mergeCell ref="K612:K626"/>
    <mergeCell ref="L612:L626"/>
    <mergeCell ref="M612:M626"/>
    <mergeCell ref="N612:N626"/>
    <mergeCell ref="O612:O626"/>
    <mergeCell ref="P612:P626"/>
    <mergeCell ref="N596:N611"/>
    <mergeCell ref="O596:O611"/>
    <mergeCell ref="P596:P611"/>
    <mergeCell ref="G594:J594"/>
    <mergeCell ref="G595:J595"/>
    <mergeCell ref="A596:A626"/>
    <mergeCell ref="B596:B626"/>
    <mergeCell ref="C596:C626"/>
    <mergeCell ref="D596:D626"/>
    <mergeCell ref="E596:E626"/>
    <mergeCell ref="G596:J596"/>
    <mergeCell ref="G597:J597"/>
    <mergeCell ref="G600:J600"/>
    <mergeCell ref="G601:J601"/>
    <mergeCell ref="G602:J602"/>
    <mergeCell ref="G603:J603"/>
    <mergeCell ref="G604:J604"/>
    <mergeCell ref="G605:J605"/>
    <mergeCell ref="G606:J606"/>
    <mergeCell ref="G607:J607"/>
    <mergeCell ref="G608:J608"/>
    <mergeCell ref="G609:J609"/>
    <mergeCell ref="G610:J610"/>
    <mergeCell ref="G611:J611"/>
    <mergeCell ref="G612:J612"/>
    <mergeCell ref="G625:J625"/>
    <mergeCell ref="G626:J626"/>
    <mergeCell ref="G591:J591"/>
    <mergeCell ref="G592:J592"/>
    <mergeCell ref="G593:J593"/>
    <mergeCell ref="G582:J582"/>
    <mergeCell ref="G583:J583"/>
    <mergeCell ref="G584:J584"/>
    <mergeCell ref="G585:J585"/>
    <mergeCell ref="G586:J586"/>
    <mergeCell ref="G587:J587"/>
    <mergeCell ref="K565:K580"/>
    <mergeCell ref="L565:L580"/>
    <mergeCell ref="M565:M580"/>
    <mergeCell ref="K581:K595"/>
    <mergeCell ref="L581:L595"/>
    <mergeCell ref="M581:M595"/>
    <mergeCell ref="N581:N595"/>
    <mergeCell ref="O581:O595"/>
    <mergeCell ref="P581:P595"/>
    <mergeCell ref="N565:N580"/>
    <mergeCell ref="O565:O580"/>
    <mergeCell ref="P565:P580"/>
    <mergeCell ref="G564:J564"/>
    <mergeCell ref="A565:A595"/>
    <mergeCell ref="B565:B595"/>
    <mergeCell ref="C565:C595"/>
    <mergeCell ref="D565:D595"/>
    <mergeCell ref="E565:E595"/>
    <mergeCell ref="G565:J565"/>
    <mergeCell ref="G566:J566"/>
    <mergeCell ref="G569:J569"/>
    <mergeCell ref="G570:J570"/>
    <mergeCell ref="G571:J571"/>
    <mergeCell ref="G572:J572"/>
    <mergeCell ref="G573:J573"/>
    <mergeCell ref="G574:J574"/>
    <mergeCell ref="G575:J575"/>
    <mergeCell ref="G576:J576"/>
    <mergeCell ref="G577:J577"/>
    <mergeCell ref="G578:J578"/>
    <mergeCell ref="G579:J579"/>
    <mergeCell ref="G580:J580"/>
    <mergeCell ref="G581:J581"/>
    <mergeCell ref="G588:J588"/>
    <mergeCell ref="G589:J589"/>
    <mergeCell ref="G590:J590"/>
    <mergeCell ref="G561:J561"/>
    <mergeCell ref="G562:J562"/>
    <mergeCell ref="G551:J551"/>
    <mergeCell ref="G552:J552"/>
    <mergeCell ref="G553:J553"/>
    <mergeCell ref="G554:J554"/>
    <mergeCell ref="G555:J555"/>
    <mergeCell ref="G556:J556"/>
    <mergeCell ref="G563:J563"/>
    <mergeCell ref="K534:K549"/>
    <mergeCell ref="L534:L549"/>
    <mergeCell ref="M534:M549"/>
    <mergeCell ref="K550:K564"/>
    <mergeCell ref="L550:L564"/>
    <mergeCell ref="M550:M564"/>
    <mergeCell ref="N550:N564"/>
    <mergeCell ref="O550:O564"/>
    <mergeCell ref="P550:P564"/>
    <mergeCell ref="N534:N549"/>
    <mergeCell ref="O534:O549"/>
    <mergeCell ref="P534:P549"/>
    <mergeCell ref="A534:A564"/>
    <mergeCell ref="B534:B564"/>
    <mergeCell ref="C534:C564"/>
    <mergeCell ref="D534:D564"/>
    <mergeCell ref="E534:E564"/>
    <mergeCell ref="G534:J534"/>
    <mergeCell ref="G535:J535"/>
    <mergeCell ref="G538:J538"/>
    <mergeCell ref="G539:J539"/>
    <mergeCell ref="G540:J540"/>
    <mergeCell ref="G541:J541"/>
    <mergeCell ref="G542:J542"/>
    <mergeCell ref="G543:J543"/>
    <mergeCell ref="G544:J544"/>
    <mergeCell ref="G545:J545"/>
    <mergeCell ref="G546:J546"/>
    <mergeCell ref="G547:J547"/>
    <mergeCell ref="G548:J548"/>
    <mergeCell ref="G549:J549"/>
    <mergeCell ref="G550:J550"/>
    <mergeCell ref="G557:J557"/>
    <mergeCell ref="G558:J558"/>
    <mergeCell ref="G559:J559"/>
    <mergeCell ref="G560:J560"/>
    <mergeCell ref="O519:O533"/>
    <mergeCell ref="P519:P533"/>
    <mergeCell ref="G520:J520"/>
    <mergeCell ref="G521:J521"/>
    <mergeCell ref="G522:J522"/>
    <mergeCell ref="G523:J523"/>
    <mergeCell ref="G524:J524"/>
    <mergeCell ref="G525:J525"/>
    <mergeCell ref="G526:J526"/>
    <mergeCell ref="G527:J527"/>
    <mergeCell ref="G532:J532"/>
    <mergeCell ref="G533:J533"/>
    <mergeCell ref="G519:J519"/>
    <mergeCell ref="K519:K533"/>
    <mergeCell ref="L519:L533"/>
    <mergeCell ref="M519:M533"/>
    <mergeCell ref="N519:N533"/>
    <mergeCell ref="G528:J528"/>
    <mergeCell ref="G529:J529"/>
    <mergeCell ref="G530:J530"/>
    <mergeCell ref="G531:J531"/>
    <mergeCell ref="N472:N487"/>
    <mergeCell ref="P503:P518"/>
    <mergeCell ref="G499:J499"/>
    <mergeCell ref="G500:J500"/>
    <mergeCell ref="G501:J501"/>
    <mergeCell ref="G502:J502"/>
    <mergeCell ref="A503:A533"/>
    <mergeCell ref="B503:B533"/>
    <mergeCell ref="C503:C533"/>
    <mergeCell ref="D503:D533"/>
    <mergeCell ref="E503:E533"/>
    <mergeCell ref="G503:J503"/>
    <mergeCell ref="M488:M502"/>
    <mergeCell ref="N488:N502"/>
    <mergeCell ref="O488:O502"/>
    <mergeCell ref="P488:P502"/>
    <mergeCell ref="G489:J489"/>
    <mergeCell ref="G490:J490"/>
    <mergeCell ref="G491:J491"/>
    <mergeCell ref="G492:J492"/>
    <mergeCell ref="G493:J493"/>
    <mergeCell ref="G494:J494"/>
    <mergeCell ref="G512:J512"/>
    <mergeCell ref="G513:J513"/>
    <mergeCell ref="G488:J488"/>
    <mergeCell ref="K488:K502"/>
    <mergeCell ref="L488:L502"/>
    <mergeCell ref="G495:J495"/>
    <mergeCell ref="G496:J496"/>
    <mergeCell ref="G497:J497"/>
    <mergeCell ref="G498:J498"/>
    <mergeCell ref="O503:O518"/>
    <mergeCell ref="G515:J515"/>
    <mergeCell ref="G516:J516"/>
    <mergeCell ref="G517:J517"/>
    <mergeCell ref="G504:J504"/>
    <mergeCell ref="G507:J507"/>
    <mergeCell ref="G508:J508"/>
    <mergeCell ref="G509:J509"/>
    <mergeCell ref="G510:J510"/>
    <mergeCell ref="G511:J511"/>
    <mergeCell ref="G518:J518"/>
    <mergeCell ref="K503:K518"/>
    <mergeCell ref="L503:L518"/>
    <mergeCell ref="M503:M518"/>
    <mergeCell ref="N503:N518"/>
    <mergeCell ref="G514:J514"/>
    <mergeCell ref="O472:O487"/>
    <mergeCell ref="P472:P487"/>
    <mergeCell ref="A472:A502"/>
    <mergeCell ref="B472:B502"/>
    <mergeCell ref="C472:C502"/>
    <mergeCell ref="D472:D502"/>
    <mergeCell ref="E472:E502"/>
    <mergeCell ref="G472:J472"/>
    <mergeCell ref="G473:J473"/>
    <mergeCell ref="G476:J476"/>
    <mergeCell ref="G477:J477"/>
    <mergeCell ref="G478:J478"/>
    <mergeCell ref="G479:J479"/>
    <mergeCell ref="G480:J480"/>
    <mergeCell ref="G481:J481"/>
    <mergeCell ref="G482:J482"/>
    <mergeCell ref="G483:J483"/>
    <mergeCell ref="G484:J484"/>
    <mergeCell ref="K472:K487"/>
    <mergeCell ref="L472:L487"/>
    <mergeCell ref="M472:M487"/>
    <mergeCell ref="G485:J485"/>
    <mergeCell ref="G486:J486"/>
    <mergeCell ref="G487:J487"/>
    <mergeCell ref="A471:P471"/>
    <mergeCell ref="L456:L470"/>
    <mergeCell ref="M456:M470"/>
    <mergeCell ref="N456:N470"/>
    <mergeCell ref="O456:O470"/>
    <mergeCell ref="P456:P470"/>
    <mergeCell ref="G457:J457"/>
    <mergeCell ref="G458:J458"/>
    <mergeCell ref="G459:J459"/>
    <mergeCell ref="G460:J460"/>
    <mergeCell ref="G461:J461"/>
    <mergeCell ref="G456:J456"/>
    <mergeCell ref="K456:K470"/>
    <mergeCell ref="G462:J462"/>
    <mergeCell ref="G463:J463"/>
    <mergeCell ref="G464:J464"/>
    <mergeCell ref="G465:J465"/>
    <mergeCell ref="G466:J466"/>
    <mergeCell ref="G467:J467"/>
    <mergeCell ref="G468:J468"/>
    <mergeCell ref="G469:J469"/>
    <mergeCell ref="G470:J470"/>
    <mergeCell ref="G446:J446"/>
    <mergeCell ref="G447:J447"/>
    <mergeCell ref="G448:J448"/>
    <mergeCell ref="G449:J449"/>
    <mergeCell ref="G450:J450"/>
    <mergeCell ref="G451:J451"/>
    <mergeCell ref="K440:K455"/>
    <mergeCell ref="L440:L455"/>
    <mergeCell ref="M440:M455"/>
    <mergeCell ref="G452:J452"/>
    <mergeCell ref="G453:J453"/>
    <mergeCell ref="G454:J454"/>
    <mergeCell ref="G455:J455"/>
    <mergeCell ref="N440:N455"/>
    <mergeCell ref="O440:O455"/>
    <mergeCell ref="P440:P455"/>
    <mergeCell ref="G439:J439"/>
    <mergeCell ref="A440:A470"/>
    <mergeCell ref="B440:B470"/>
    <mergeCell ref="C440:C470"/>
    <mergeCell ref="D440:D470"/>
    <mergeCell ref="E440:E470"/>
    <mergeCell ref="G440:J440"/>
    <mergeCell ref="G441:J441"/>
    <mergeCell ref="G444:J444"/>
    <mergeCell ref="G445:J445"/>
    <mergeCell ref="P425:P439"/>
    <mergeCell ref="G426:J426"/>
    <mergeCell ref="G427:J427"/>
    <mergeCell ref="G428:J428"/>
    <mergeCell ref="G429:J429"/>
    <mergeCell ref="G430:J430"/>
    <mergeCell ref="G431:J431"/>
    <mergeCell ref="G432:J432"/>
    <mergeCell ref="G433:J433"/>
    <mergeCell ref="G434:J434"/>
    <mergeCell ref="G425:J425"/>
    <mergeCell ref="G424:J424"/>
    <mergeCell ref="K425:K439"/>
    <mergeCell ref="L425:L439"/>
    <mergeCell ref="M425:M439"/>
    <mergeCell ref="N425:N439"/>
    <mergeCell ref="O425:O439"/>
    <mergeCell ref="G435:J435"/>
    <mergeCell ref="G436:J436"/>
    <mergeCell ref="G437:J437"/>
    <mergeCell ref="G438:J438"/>
    <mergeCell ref="A409:A439"/>
    <mergeCell ref="B409:B439"/>
    <mergeCell ref="C409:C439"/>
    <mergeCell ref="D409:D439"/>
    <mergeCell ref="E409:E439"/>
    <mergeCell ref="P409:P424"/>
    <mergeCell ref="G410:J410"/>
    <mergeCell ref="G413:J413"/>
    <mergeCell ref="G414:J414"/>
    <mergeCell ref="G415:J415"/>
    <mergeCell ref="G416:J416"/>
    <mergeCell ref="G417:J417"/>
    <mergeCell ref="G418:J418"/>
    <mergeCell ref="G419:J419"/>
    <mergeCell ref="G420:J420"/>
    <mergeCell ref="G409:J409"/>
    <mergeCell ref="K409:K424"/>
    <mergeCell ref="L409:L424"/>
    <mergeCell ref="M409:M424"/>
    <mergeCell ref="N409:N424"/>
    <mergeCell ref="O409:O424"/>
    <mergeCell ref="G421:J421"/>
    <mergeCell ref="G422:J422"/>
    <mergeCell ref="G423:J423"/>
    <mergeCell ref="P394:P408"/>
    <mergeCell ref="G395:J395"/>
    <mergeCell ref="G396:J396"/>
    <mergeCell ref="G397:J397"/>
    <mergeCell ref="G398:J398"/>
    <mergeCell ref="G399:J399"/>
    <mergeCell ref="G404:J404"/>
    <mergeCell ref="G405:J405"/>
    <mergeCell ref="G406:J406"/>
    <mergeCell ref="G407:J407"/>
    <mergeCell ref="G408:J408"/>
    <mergeCell ref="K394:K408"/>
    <mergeCell ref="G400:J400"/>
    <mergeCell ref="G401:J401"/>
    <mergeCell ref="G402:J402"/>
    <mergeCell ref="G403:J403"/>
    <mergeCell ref="L394:L408"/>
    <mergeCell ref="M394:M408"/>
    <mergeCell ref="N394:N408"/>
    <mergeCell ref="O394:O408"/>
    <mergeCell ref="A378:A408"/>
    <mergeCell ref="B378:B408"/>
    <mergeCell ref="C378:C408"/>
    <mergeCell ref="D378:D408"/>
    <mergeCell ref="E378:E408"/>
    <mergeCell ref="G378:J378"/>
    <mergeCell ref="G379:J379"/>
    <mergeCell ref="G382:J382"/>
    <mergeCell ref="G383:J383"/>
    <mergeCell ref="G384:J384"/>
    <mergeCell ref="G385:J385"/>
    <mergeCell ref="G386:J386"/>
    <mergeCell ref="G387:J387"/>
    <mergeCell ref="G388:J388"/>
    <mergeCell ref="G389:J389"/>
    <mergeCell ref="G390:J390"/>
    <mergeCell ref="G391:J391"/>
    <mergeCell ref="G392:J392"/>
    <mergeCell ref="G393:J393"/>
    <mergeCell ref="G394:J394"/>
    <mergeCell ref="N363:N377"/>
    <mergeCell ref="O363:O377"/>
    <mergeCell ref="G373:J373"/>
    <mergeCell ref="G374:J374"/>
    <mergeCell ref="G375:J375"/>
    <mergeCell ref="G376:J376"/>
    <mergeCell ref="N378:N393"/>
    <mergeCell ref="O378:O393"/>
    <mergeCell ref="P378:P393"/>
    <mergeCell ref="G377:J377"/>
    <mergeCell ref="P363:P377"/>
    <mergeCell ref="G364:J364"/>
    <mergeCell ref="G365:J365"/>
    <mergeCell ref="G366:J366"/>
    <mergeCell ref="G367:J367"/>
    <mergeCell ref="G368:J368"/>
    <mergeCell ref="G369:J369"/>
    <mergeCell ref="G370:J370"/>
    <mergeCell ref="G371:J371"/>
    <mergeCell ref="G372:J372"/>
    <mergeCell ref="G363:J363"/>
    <mergeCell ref="K378:K393"/>
    <mergeCell ref="L378:L393"/>
    <mergeCell ref="M378:M393"/>
    <mergeCell ref="N347:N362"/>
    <mergeCell ref="O347:O362"/>
    <mergeCell ref="P347:P362"/>
    <mergeCell ref="G344:J344"/>
    <mergeCell ref="G345:J345"/>
    <mergeCell ref="G346:J346"/>
    <mergeCell ref="P332:P346"/>
    <mergeCell ref="G357:J357"/>
    <mergeCell ref="G358:J358"/>
    <mergeCell ref="G359:J359"/>
    <mergeCell ref="G360:J360"/>
    <mergeCell ref="G361:J361"/>
    <mergeCell ref="G362:J362"/>
    <mergeCell ref="G351:J351"/>
    <mergeCell ref="G352:J352"/>
    <mergeCell ref="G353:J353"/>
    <mergeCell ref="G354:J354"/>
    <mergeCell ref="G355:J355"/>
    <mergeCell ref="G356:J356"/>
    <mergeCell ref="N332:N346"/>
    <mergeCell ref="O332:O346"/>
    <mergeCell ref="G333:J333"/>
    <mergeCell ref="G334:J334"/>
    <mergeCell ref="G335:J335"/>
    <mergeCell ref="A347:A377"/>
    <mergeCell ref="B347:B377"/>
    <mergeCell ref="C347:C377"/>
    <mergeCell ref="D347:D377"/>
    <mergeCell ref="E347:E377"/>
    <mergeCell ref="G347:J347"/>
    <mergeCell ref="G348:J348"/>
    <mergeCell ref="K347:K362"/>
    <mergeCell ref="L347:L362"/>
    <mergeCell ref="M347:M362"/>
    <mergeCell ref="K363:K377"/>
    <mergeCell ref="L363:L377"/>
    <mergeCell ref="M363:M377"/>
    <mergeCell ref="G325:J325"/>
    <mergeCell ref="G326:J326"/>
    <mergeCell ref="G327:J327"/>
    <mergeCell ref="G328:J328"/>
    <mergeCell ref="G329:J329"/>
    <mergeCell ref="L316:L331"/>
    <mergeCell ref="M316:M331"/>
    <mergeCell ref="G336:J336"/>
    <mergeCell ref="G337:J337"/>
    <mergeCell ref="G338:J338"/>
    <mergeCell ref="G339:J339"/>
    <mergeCell ref="G332:J332"/>
    <mergeCell ref="K332:K346"/>
    <mergeCell ref="L332:L346"/>
    <mergeCell ref="M332:M346"/>
    <mergeCell ref="G340:J340"/>
    <mergeCell ref="G341:J341"/>
    <mergeCell ref="G342:J342"/>
    <mergeCell ref="G343:J343"/>
    <mergeCell ref="N316:N331"/>
    <mergeCell ref="G330:J330"/>
    <mergeCell ref="G331:J331"/>
    <mergeCell ref="O316:O331"/>
    <mergeCell ref="P316:P331"/>
    <mergeCell ref="G317:J317"/>
    <mergeCell ref="G320:J320"/>
    <mergeCell ref="G321:J321"/>
    <mergeCell ref="G322:J322"/>
    <mergeCell ref="G323:J323"/>
    <mergeCell ref="G313:J313"/>
    <mergeCell ref="G314:J314"/>
    <mergeCell ref="A315:P315"/>
    <mergeCell ref="A316:A346"/>
    <mergeCell ref="B316:B346"/>
    <mergeCell ref="C316:C346"/>
    <mergeCell ref="D316:D346"/>
    <mergeCell ref="E316:E346"/>
    <mergeCell ref="G316:J316"/>
    <mergeCell ref="K316:K331"/>
    <mergeCell ref="K300:K314"/>
    <mergeCell ref="L300:L314"/>
    <mergeCell ref="M300:M314"/>
    <mergeCell ref="N300:N314"/>
    <mergeCell ref="O300:O314"/>
    <mergeCell ref="P300:P314"/>
    <mergeCell ref="G324:J324"/>
    <mergeCell ref="G307:J307"/>
    <mergeCell ref="G308:J308"/>
    <mergeCell ref="G309:J309"/>
    <mergeCell ref="G310:J310"/>
    <mergeCell ref="G311:J311"/>
    <mergeCell ref="G312:J312"/>
    <mergeCell ref="G301:J301"/>
    <mergeCell ref="G302:J302"/>
    <mergeCell ref="G303:J303"/>
    <mergeCell ref="G304:J304"/>
    <mergeCell ref="G305:J305"/>
    <mergeCell ref="G306:J306"/>
    <mergeCell ref="G297:J297"/>
    <mergeCell ref="G298:J298"/>
    <mergeCell ref="G299:J299"/>
    <mergeCell ref="G300:J300"/>
    <mergeCell ref="G289:J289"/>
    <mergeCell ref="G290:J290"/>
    <mergeCell ref="G291:J291"/>
    <mergeCell ref="G292:J292"/>
    <mergeCell ref="G293:J293"/>
    <mergeCell ref="G294:J294"/>
    <mergeCell ref="K284:K299"/>
    <mergeCell ref="L284:L299"/>
    <mergeCell ref="M284:M299"/>
    <mergeCell ref="N284:N299"/>
    <mergeCell ref="O284:O299"/>
    <mergeCell ref="P284:P299"/>
    <mergeCell ref="G282:J282"/>
    <mergeCell ref="G283:J283"/>
    <mergeCell ref="A284:A314"/>
    <mergeCell ref="B284:B314"/>
    <mergeCell ref="C284:C314"/>
    <mergeCell ref="D284:D314"/>
    <mergeCell ref="E284:E314"/>
    <mergeCell ref="G284:J284"/>
    <mergeCell ref="G285:J285"/>
    <mergeCell ref="G288:J288"/>
    <mergeCell ref="K269:K283"/>
    <mergeCell ref="L269:L283"/>
    <mergeCell ref="M269:M283"/>
    <mergeCell ref="N269:N283"/>
    <mergeCell ref="O269:O283"/>
    <mergeCell ref="P269:P283"/>
    <mergeCell ref="G295:J295"/>
    <mergeCell ref="G296:J296"/>
    <mergeCell ref="G276:J276"/>
    <mergeCell ref="G277:J277"/>
    <mergeCell ref="G278:J278"/>
    <mergeCell ref="G279:J279"/>
    <mergeCell ref="G280:J280"/>
    <mergeCell ref="G281:J281"/>
    <mergeCell ref="G270:J270"/>
    <mergeCell ref="G271:J271"/>
    <mergeCell ref="G272:J272"/>
    <mergeCell ref="G273:J273"/>
    <mergeCell ref="G274:J274"/>
    <mergeCell ref="G275:J275"/>
    <mergeCell ref="G266:J266"/>
    <mergeCell ref="G267:J267"/>
    <mergeCell ref="G268:J268"/>
    <mergeCell ref="G269:J269"/>
    <mergeCell ref="G258:J258"/>
    <mergeCell ref="G259:J259"/>
    <mergeCell ref="G260:J260"/>
    <mergeCell ref="G261:J261"/>
    <mergeCell ref="G262:J262"/>
    <mergeCell ref="G263:J263"/>
    <mergeCell ref="K253:K268"/>
    <mergeCell ref="L253:L268"/>
    <mergeCell ref="M253:M268"/>
    <mergeCell ref="N253:N268"/>
    <mergeCell ref="O253:O268"/>
    <mergeCell ref="P253:P268"/>
    <mergeCell ref="G251:J251"/>
    <mergeCell ref="G252:J252"/>
    <mergeCell ref="A253:A283"/>
    <mergeCell ref="B253:B283"/>
    <mergeCell ref="C253:C283"/>
    <mergeCell ref="D253:D283"/>
    <mergeCell ref="E253:E283"/>
    <mergeCell ref="G253:J253"/>
    <mergeCell ref="G254:J254"/>
    <mergeCell ref="G257:J257"/>
    <mergeCell ref="K238:K252"/>
    <mergeCell ref="L238:L252"/>
    <mergeCell ref="M238:M252"/>
    <mergeCell ref="N238:N252"/>
    <mergeCell ref="O238:O252"/>
    <mergeCell ref="P238:P252"/>
    <mergeCell ref="G264:J264"/>
    <mergeCell ref="G265:J265"/>
    <mergeCell ref="G245:J245"/>
    <mergeCell ref="G246:J246"/>
    <mergeCell ref="G247:J247"/>
    <mergeCell ref="G248:J248"/>
    <mergeCell ref="G249:J249"/>
    <mergeCell ref="G250:J250"/>
    <mergeCell ref="G239:J239"/>
    <mergeCell ref="G240:J240"/>
    <mergeCell ref="G241:J241"/>
    <mergeCell ref="G242:J242"/>
    <mergeCell ref="G243:J243"/>
    <mergeCell ref="G244:J244"/>
    <mergeCell ref="G233:J233"/>
    <mergeCell ref="G234:J234"/>
    <mergeCell ref="G235:J235"/>
    <mergeCell ref="G236:J236"/>
    <mergeCell ref="G237:J237"/>
    <mergeCell ref="G238:J238"/>
    <mergeCell ref="G227:J227"/>
    <mergeCell ref="G228:J228"/>
    <mergeCell ref="G229:J229"/>
    <mergeCell ref="G230:J230"/>
    <mergeCell ref="G231:J231"/>
    <mergeCell ref="G232:J232"/>
    <mergeCell ref="K222:K237"/>
    <mergeCell ref="L222:L237"/>
    <mergeCell ref="M222:M237"/>
    <mergeCell ref="N222:N237"/>
    <mergeCell ref="O222:O237"/>
    <mergeCell ref="P222:P237"/>
    <mergeCell ref="G220:J220"/>
    <mergeCell ref="G221:J221"/>
    <mergeCell ref="A222:A252"/>
    <mergeCell ref="B222:B252"/>
    <mergeCell ref="C222:C252"/>
    <mergeCell ref="D222:D252"/>
    <mergeCell ref="E222:E252"/>
    <mergeCell ref="G222:J222"/>
    <mergeCell ref="G223:J223"/>
    <mergeCell ref="G226:J226"/>
    <mergeCell ref="O207:O221"/>
    <mergeCell ref="P207:P221"/>
    <mergeCell ref="G208:J208"/>
    <mergeCell ref="G209:J209"/>
    <mergeCell ref="G210:J210"/>
    <mergeCell ref="G211:J211"/>
    <mergeCell ref="G212:J212"/>
    <mergeCell ref="G213:J213"/>
    <mergeCell ref="G214:J214"/>
    <mergeCell ref="G215:J215"/>
    <mergeCell ref="G206:J206"/>
    <mergeCell ref="G207:J207"/>
    <mergeCell ref="K207:K221"/>
    <mergeCell ref="L207:L221"/>
    <mergeCell ref="M207:M221"/>
    <mergeCell ref="N207:N221"/>
    <mergeCell ref="G216:J216"/>
    <mergeCell ref="G217:J217"/>
    <mergeCell ref="G218:J218"/>
    <mergeCell ref="G219:J219"/>
    <mergeCell ref="K191:K206"/>
    <mergeCell ref="L191:L206"/>
    <mergeCell ref="M191:M206"/>
    <mergeCell ref="N191:N206"/>
    <mergeCell ref="N160:N175"/>
    <mergeCell ref="O160:O175"/>
    <mergeCell ref="P191:P206"/>
    <mergeCell ref="G187:J187"/>
    <mergeCell ref="G188:J188"/>
    <mergeCell ref="G189:J189"/>
    <mergeCell ref="G190:J190"/>
    <mergeCell ref="A191:A221"/>
    <mergeCell ref="B191:B221"/>
    <mergeCell ref="C191:C221"/>
    <mergeCell ref="D191:D221"/>
    <mergeCell ref="E191:E221"/>
    <mergeCell ref="G191:J191"/>
    <mergeCell ref="M176:M190"/>
    <mergeCell ref="N176:N190"/>
    <mergeCell ref="O176:O190"/>
    <mergeCell ref="P176:P190"/>
    <mergeCell ref="G177:J177"/>
    <mergeCell ref="G178:J178"/>
    <mergeCell ref="G179:J179"/>
    <mergeCell ref="G180:J180"/>
    <mergeCell ref="G181:J181"/>
    <mergeCell ref="G182:J182"/>
    <mergeCell ref="G200:J200"/>
    <mergeCell ref="K176:K190"/>
    <mergeCell ref="L176:L190"/>
    <mergeCell ref="G183:J183"/>
    <mergeCell ref="G184:J184"/>
    <mergeCell ref="G185:J185"/>
    <mergeCell ref="G186:J186"/>
    <mergeCell ref="O191:O206"/>
    <mergeCell ref="G203:J203"/>
    <mergeCell ref="G204:J204"/>
    <mergeCell ref="G205:J205"/>
    <mergeCell ref="G192:J192"/>
    <mergeCell ref="G195:J195"/>
    <mergeCell ref="G196:J196"/>
    <mergeCell ref="G197:J197"/>
    <mergeCell ref="G198:J198"/>
    <mergeCell ref="G199:J199"/>
    <mergeCell ref="G201:J201"/>
    <mergeCell ref="G202:J202"/>
    <mergeCell ref="P160:P175"/>
    <mergeCell ref="A160:A190"/>
    <mergeCell ref="B160:B190"/>
    <mergeCell ref="C160:C190"/>
    <mergeCell ref="D160:D190"/>
    <mergeCell ref="E160:E190"/>
    <mergeCell ref="G160:J160"/>
    <mergeCell ref="G161:J161"/>
    <mergeCell ref="G164:J164"/>
    <mergeCell ref="G165:J165"/>
    <mergeCell ref="G166:J166"/>
    <mergeCell ref="G167:J167"/>
    <mergeCell ref="G168:J168"/>
    <mergeCell ref="G169:J169"/>
    <mergeCell ref="G170:J170"/>
    <mergeCell ref="G171:J171"/>
    <mergeCell ref="G172:J172"/>
    <mergeCell ref="K160:K175"/>
    <mergeCell ref="L160:L175"/>
    <mergeCell ref="M160:M175"/>
    <mergeCell ref="G173:J173"/>
    <mergeCell ref="G174:J174"/>
    <mergeCell ref="G175:J175"/>
    <mergeCell ref="G176:J176"/>
    <mergeCell ref="A159:P159"/>
    <mergeCell ref="L144:L158"/>
    <mergeCell ref="M144:M158"/>
    <mergeCell ref="N144:N158"/>
    <mergeCell ref="O144:O158"/>
    <mergeCell ref="P144:P158"/>
    <mergeCell ref="G145:J145"/>
    <mergeCell ref="G146:J146"/>
    <mergeCell ref="G147:J147"/>
    <mergeCell ref="G148:J148"/>
    <mergeCell ref="G149:J149"/>
    <mergeCell ref="G144:J144"/>
    <mergeCell ref="K144:K158"/>
    <mergeCell ref="G150:J150"/>
    <mergeCell ref="G151:J151"/>
    <mergeCell ref="G152:J152"/>
    <mergeCell ref="G153:J153"/>
    <mergeCell ref="G154:J154"/>
    <mergeCell ref="G155:J155"/>
    <mergeCell ref="G156:J156"/>
    <mergeCell ref="G157:J157"/>
    <mergeCell ref="G158:J158"/>
    <mergeCell ref="G134:J134"/>
    <mergeCell ref="G135:J135"/>
    <mergeCell ref="G136:J136"/>
    <mergeCell ref="G137:J137"/>
    <mergeCell ref="G138:J138"/>
    <mergeCell ref="G139:J139"/>
    <mergeCell ref="K128:K143"/>
    <mergeCell ref="L128:L143"/>
    <mergeCell ref="M128:M143"/>
    <mergeCell ref="G140:J140"/>
    <mergeCell ref="G141:J141"/>
    <mergeCell ref="G142:J142"/>
    <mergeCell ref="G143:J143"/>
    <mergeCell ref="N128:N143"/>
    <mergeCell ref="O128:O143"/>
    <mergeCell ref="P128:P143"/>
    <mergeCell ref="G127:J127"/>
    <mergeCell ref="A128:A158"/>
    <mergeCell ref="B128:B158"/>
    <mergeCell ref="C128:C158"/>
    <mergeCell ref="D128:D158"/>
    <mergeCell ref="E128:E158"/>
    <mergeCell ref="G128:J128"/>
    <mergeCell ref="G129:J129"/>
    <mergeCell ref="G132:J132"/>
    <mergeCell ref="G133:J133"/>
    <mergeCell ref="P113:P127"/>
    <mergeCell ref="G114:J114"/>
    <mergeCell ref="G115:J115"/>
    <mergeCell ref="G116:J116"/>
    <mergeCell ref="G117:J117"/>
    <mergeCell ref="G118:J118"/>
    <mergeCell ref="G119:J119"/>
    <mergeCell ref="G120:J120"/>
    <mergeCell ref="G121:J121"/>
    <mergeCell ref="G122:J122"/>
    <mergeCell ref="G113:J113"/>
    <mergeCell ref="G112:J112"/>
    <mergeCell ref="K113:K127"/>
    <mergeCell ref="L113:L127"/>
    <mergeCell ref="M113:M127"/>
    <mergeCell ref="N113:N127"/>
    <mergeCell ref="O113:O127"/>
    <mergeCell ref="G123:J123"/>
    <mergeCell ref="G124:J124"/>
    <mergeCell ref="G125:J125"/>
    <mergeCell ref="G126:J126"/>
    <mergeCell ref="A97:A127"/>
    <mergeCell ref="B97:B127"/>
    <mergeCell ref="C97:C127"/>
    <mergeCell ref="D97:D127"/>
    <mergeCell ref="E97:E127"/>
    <mergeCell ref="P97:P112"/>
    <mergeCell ref="G98:J98"/>
    <mergeCell ref="G101:J101"/>
    <mergeCell ref="G102:J102"/>
    <mergeCell ref="G103:J103"/>
    <mergeCell ref="G104:J104"/>
    <mergeCell ref="G105:J105"/>
    <mergeCell ref="G106:J106"/>
    <mergeCell ref="G107:J107"/>
    <mergeCell ref="G108:J108"/>
    <mergeCell ref="G97:J97"/>
    <mergeCell ref="K97:K112"/>
    <mergeCell ref="L97:L112"/>
    <mergeCell ref="M97:M112"/>
    <mergeCell ref="N97:N112"/>
    <mergeCell ref="O97:O112"/>
    <mergeCell ref="G109:J109"/>
    <mergeCell ref="G110:J110"/>
    <mergeCell ref="G111:J111"/>
    <mergeCell ref="P82:P96"/>
    <mergeCell ref="G83:J83"/>
    <mergeCell ref="G84:J84"/>
    <mergeCell ref="G85:J85"/>
    <mergeCell ref="G86:J86"/>
    <mergeCell ref="G87:J87"/>
    <mergeCell ref="G92:J92"/>
    <mergeCell ref="G93:J93"/>
    <mergeCell ref="G94:J94"/>
    <mergeCell ref="G95:J95"/>
    <mergeCell ref="G96:J96"/>
    <mergeCell ref="K82:K96"/>
    <mergeCell ref="G88:J88"/>
    <mergeCell ref="G89:J89"/>
    <mergeCell ref="G90:J90"/>
    <mergeCell ref="G91:J91"/>
    <mergeCell ref="L82:L96"/>
    <mergeCell ref="M82:M96"/>
    <mergeCell ref="N82:N96"/>
    <mergeCell ref="O82:O96"/>
    <mergeCell ref="A66:A96"/>
    <mergeCell ref="B66:B96"/>
    <mergeCell ref="C66:C96"/>
    <mergeCell ref="D66:D96"/>
    <mergeCell ref="E66:E96"/>
    <mergeCell ref="G66:J66"/>
    <mergeCell ref="G67:J67"/>
    <mergeCell ref="G70:J70"/>
    <mergeCell ref="G71:J71"/>
    <mergeCell ref="G72:J72"/>
    <mergeCell ref="G73:J73"/>
    <mergeCell ref="G74:J74"/>
    <mergeCell ref="G75:J75"/>
    <mergeCell ref="G76:J76"/>
    <mergeCell ref="G77:J77"/>
    <mergeCell ref="G78:J78"/>
    <mergeCell ref="G79:J79"/>
    <mergeCell ref="G80:J80"/>
    <mergeCell ref="G81:J81"/>
    <mergeCell ref="G82:J82"/>
    <mergeCell ref="N51:N65"/>
    <mergeCell ref="O51:O65"/>
    <mergeCell ref="G61:J61"/>
    <mergeCell ref="G62:J62"/>
    <mergeCell ref="G63:J63"/>
    <mergeCell ref="G64:J64"/>
    <mergeCell ref="N66:N81"/>
    <mergeCell ref="O66:O81"/>
    <mergeCell ref="P66:P81"/>
    <mergeCell ref="G65:J65"/>
    <mergeCell ref="P51:P65"/>
    <mergeCell ref="G52:J52"/>
    <mergeCell ref="G53:J53"/>
    <mergeCell ref="G54:J54"/>
    <mergeCell ref="G55:J55"/>
    <mergeCell ref="G56:J56"/>
    <mergeCell ref="G57:J57"/>
    <mergeCell ref="G58:J58"/>
    <mergeCell ref="G59:J59"/>
    <mergeCell ref="G60:J60"/>
    <mergeCell ref="G51:J51"/>
    <mergeCell ref="K66:K81"/>
    <mergeCell ref="L66:L81"/>
    <mergeCell ref="M66:M81"/>
    <mergeCell ref="P35:P50"/>
    <mergeCell ref="G32:J32"/>
    <mergeCell ref="G33:J33"/>
    <mergeCell ref="G34:J34"/>
    <mergeCell ref="P20:P34"/>
    <mergeCell ref="G45:J45"/>
    <mergeCell ref="G46:J46"/>
    <mergeCell ref="G47:J47"/>
    <mergeCell ref="G48:J48"/>
    <mergeCell ref="G49:J49"/>
    <mergeCell ref="G50:J50"/>
    <mergeCell ref="G39:J39"/>
    <mergeCell ref="G40:J40"/>
    <mergeCell ref="G41:J41"/>
    <mergeCell ref="G42:J42"/>
    <mergeCell ref="G43:J43"/>
    <mergeCell ref="G44:J44"/>
    <mergeCell ref="A35:A65"/>
    <mergeCell ref="B35:B65"/>
    <mergeCell ref="C35:C65"/>
    <mergeCell ref="D35:D65"/>
    <mergeCell ref="E35:E65"/>
    <mergeCell ref="G35:J35"/>
    <mergeCell ref="G36:J36"/>
    <mergeCell ref="N20:N34"/>
    <mergeCell ref="O20:O34"/>
    <mergeCell ref="G21:J21"/>
    <mergeCell ref="G22:J22"/>
    <mergeCell ref="G23:J23"/>
    <mergeCell ref="G24:J24"/>
    <mergeCell ref="G25:J25"/>
    <mergeCell ref="G26:J26"/>
    <mergeCell ref="G27:J27"/>
    <mergeCell ref="K35:K50"/>
    <mergeCell ref="L35:L50"/>
    <mergeCell ref="M35:M50"/>
    <mergeCell ref="N35:N50"/>
    <mergeCell ref="O35:O50"/>
    <mergeCell ref="K51:K65"/>
    <mergeCell ref="L51:L65"/>
    <mergeCell ref="M51:M65"/>
    <mergeCell ref="M4:M19"/>
    <mergeCell ref="N4:N19"/>
    <mergeCell ref="G18:J18"/>
    <mergeCell ref="G19:J19"/>
    <mergeCell ref="G20:J20"/>
    <mergeCell ref="K20:K34"/>
    <mergeCell ref="L20:L34"/>
    <mergeCell ref="M20:M34"/>
    <mergeCell ref="G28:J28"/>
    <mergeCell ref="G29:J29"/>
    <mergeCell ref="G30:J30"/>
    <mergeCell ref="G31:J31"/>
    <mergeCell ref="O4:O19"/>
    <mergeCell ref="P4:P19"/>
    <mergeCell ref="G5:J5"/>
    <mergeCell ref="G8:J8"/>
    <mergeCell ref="G9:J9"/>
    <mergeCell ref="G10:J10"/>
    <mergeCell ref="G11:J11"/>
    <mergeCell ref="A1:P1"/>
    <mergeCell ref="F2:J2"/>
    <mergeCell ref="A3:P3"/>
    <mergeCell ref="A4:A34"/>
    <mergeCell ref="B4:B34"/>
    <mergeCell ref="C4:C34"/>
    <mergeCell ref="D4:D34"/>
    <mergeCell ref="E4:E34"/>
    <mergeCell ref="G4:J4"/>
    <mergeCell ref="K4:K19"/>
    <mergeCell ref="G12:J12"/>
    <mergeCell ref="G13:J13"/>
    <mergeCell ref="G14:J14"/>
    <mergeCell ref="G15:J15"/>
    <mergeCell ref="G16:J16"/>
    <mergeCell ref="G17:J17"/>
    <mergeCell ref="L4:L19"/>
  </mergeCells>
  <pageMargins left="0.17" right="0.17" top="0.74" bottom="0.17" header="0.3" footer="0.3"/>
  <pageSetup paperSize="9" scale="51" orientation="portrait" r:id="rId1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5">
    <tabColor rgb="FF00B0F0"/>
  </sheetPr>
  <dimension ref="A1:L292"/>
  <sheetViews>
    <sheetView zoomScale="80" zoomScaleNormal="80" zoomScaleSheetLayoutView="80" workbookViewId="0">
      <selection activeCell="A2" sqref="A2"/>
    </sheetView>
  </sheetViews>
  <sheetFormatPr defaultRowHeight="27.75" customHeight="1" x14ac:dyDescent="0.3"/>
  <cols>
    <col min="1" max="2" width="4.7109375" style="166" customWidth="1"/>
    <col min="3" max="3" width="21.7109375" style="366" customWidth="1"/>
    <col min="4" max="4" width="71.7109375" style="55" customWidth="1"/>
    <col min="5" max="5" width="30.7109375" style="55" customWidth="1"/>
    <col min="6" max="6" width="32.7109375" style="218" customWidth="1"/>
    <col min="7" max="10" width="8.28515625" style="169" customWidth="1"/>
    <col min="11" max="11" width="12.7109375" style="169" customWidth="1"/>
    <col min="12" max="12" width="30.7109375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09" t="s">
        <v>73</v>
      </c>
      <c r="B2" s="406" t="s">
        <v>1191</v>
      </c>
      <c r="C2" s="409" t="s">
        <v>74</v>
      </c>
      <c r="D2" s="409" t="s">
        <v>1022</v>
      </c>
      <c r="E2" s="409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159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651</v>
      </c>
      <c r="D4" s="768"/>
      <c r="E4" s="460"/>
      <c r="F4" s="416" t="s">
        <v>81</v>
      </c>
      <c r="G4" s="715" t="s">
        <v>6</v>
      </c>
      <c r="H4" s="715"/>
      <c r="I4" s="715"/>
      <c r="J4" s="715"/>
      <c r="K4" s="713">
        <v>3</v>
      </c>
      <c r="L4" s="439">
        <v>32407</v>
      </c>
    </row>
    <row r="5" spans="1:12" ht="15" customHeight="1" x14ac:dyDescent="0.25">
      <c r="A5" s="564"/>
      <c r="B5" s="568"/>
      <c r="C5" s="614"/>
      <c r="D5" s="767"/>
      <c r="E5" s="448"/>
      <c r="F5" s="215" t="s">
        <v>80</v>
      </c>
      <c r="G5" s="469">
        <v>20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14"/>
      <c r="D6" s="767"/>
      <c r="E6" s="448"/>
      <c r="F6" s="215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614"/>
      <c r="D7" s="767"/>
      <c r="E7" s="448"/>
      <c r="F7" s="215" t="s">
        <v>817</v>
      </c>
      <c r="G7" s="243">
        <f>G5*80</f>
        <v>1600</v>
      </c>
      <c r="H7" s="244">
        <f>G5*90</f>
        <v>1800</v>
      </c>
      <c r="I7" s="246">
        <f>G5*100</f>
        <v>2000</v>
      </c>
      <c r="J7" s="245">
        <f>G5*104</f>
        <v>2080</v>
      </c>
      <c r="K7" s="583"/>
      <c r="L7" s="602"/>
    </row>
    <row r="8" spans="1:12" ht="15" customHeight="1" x14ac:dyDescent="0.25">
      <c r="A8" s="564"/>
      <c r="B8" s="568"/>
      <c r="C8" s="614"/>
      <c r="D8" s="767"/>
      <c r="E8" s="448"/>
      <c r="F8" s="215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614"/>
      <c r="D9" s="767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614"/>
      <c r="D10" s="767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14"/>
      <c r="D11" s="767"/>
      <c r="E11" s="448"/>
      <c r="F11" s="215" t="s">
        <v>83</v>
      </c>
      <c r="G11" s="523">
        <v>65</v>
      </c>
      <c r="H11" s="523"/>
      <c r="I11" s="523"/>
      <c r="J11" s="523"/>
      <c r="K11" s="583"/>
      <c r="L11" s="602"/>
    </row>
    <row r="12" spans="1:12" ht="15" customHeight="1" x14ac:dyDescent="0.25">
      <c r="A12" s="564"/>
      <c r="B12" s="568"/>
      <c r="C12" s="614"/>
      <c r="D12" s="767"/>
      <c r="E12" s="448"/>
      <c r="F12" s="215" t="s">
        <v>429</v>
      </c>
      <c r="G12" s="523" t="s">
        <v>1184</v>
      </c>
      <c r="H12" s="523"/>
      <c r="I12" s="523"/>
      <c r="J12" s="523"/>
      <c r="K12" s="583"/>
      <c r="L12" s="602"/>
    </row>
    <row r="13" spans="1:12" ht="15" customHeight="1" x14ac:dyDescent="0.25">
      <c r="A13" s="564"/>
      <c r="B13" s="568"/>
      <c r="C13" s="614"/>
      <c r="D13" s="767"/>
      <c r="E13" s="448"/>
      <c r="F13" s="215" t="s">
        <v>405</v>
      </c>
      <c r="G13" s="523" t="s">
        <v>136</v>
      </c>
      <c r="H13" s="523"/>
      <c r="I13" s="523"/>
      <c r="J13" s="523"/>
      <c r="K13" s="583"/>
      <c r="L13" s="602"/>
    </row>
    <row r="14" spans="1:12" ht="15" customHeight="1" x14ac:dyDescent="0.25">
      <c r="A14" s="564"/>
      <c r="B14" s="568"/>
      <c r="C14" s="614"/>
      <c r="D14" s="767"/>
      <c r="E14" s="448"/>
      <c r="F14" s="215" t="s">
        <v>406</v>
      </c>
      <c r="G14" s="523" t="s">
        <v>430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614"/>
      <c r="D15" s="767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614"/>
      <c r="D16" s="767"/>
      <c r="E16" s="448"/>
      <c r="F16" s="93" t="s">
        <v>701</v>
      </c>
      <c r="G16" s="523">
        <v>100000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614"/>
      <c r="D17" s="767"/>
      <c r="E17" s="448"/>
      <c r="F17" s="148" t="s">
        <v>257</v>
      </c>
      <c r="G17" s="523" t="s">
        <v>408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614"/>
      <c r="D18" s="767"/>
      <c r="E18" s="448"/>
      <c r="F18" s="148" t="s">
        <v>376</v>
      </c>
      <c r="G18" s="523" t="s">
        <v>400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614"/>
      <c r="D19" s="767"/>
      <c r="E19" s="448"/>
      <c r="F19" s="148" t="s">
        <v>381</v>
      </c>
      <c r="G19" s="523" t="s">
        <v>1296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614"/>
      <c r="D20" s="767"/>
      <c r="E20" s="448"/>
      <c r="F20" s="148" t="s">
        <v>402</v>
      </c>
      <c r="G20" s="523" t="s">
        <v>1297</v>
      </c>
      <c r="H20" s="523"/>
      <c r="I20" s="523"/>
      <c r="J20" s="523"/>
      <c r="K20" s="584">
        <v>5</v>
      </c>
      <c r="L20" s="533">
        <v>34676</v>
      </c>
    </row>
    <row r="21" spans="1:12" ht="15" customHeight="1" x14ac:dyDescent="0.25">
      <c r="A21" s="564"/>
      <c r="B21" s="568"/>
      <c r="C21" s="614"/>
      <c r="D21" s="767"/>
      <c r="E21" s="448"/>
      <c r="F21" s="148" t="s">
        <v>403</v>
      </c>
      <c r="G21" s="523" t="s">
        <v>404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767"/>
      <c r="E22" s="448"/>
      <c r="F22" s="215" t="s">
        <v>358</v>
      </c>
      <c r="G22" s="523" t="s">
        <v>359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67"/>
      <c r="E23" s="448"/>
      <c r="F23" s="148" t="s">
        <v>389</v>
      </c>
      <c r="G23" s="523" t="s">
        <v>390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67"/>
      <c r="E24" s="448"/>
      <c r="F24" s="93" t="s">
        <v>704</v>
      </c>
      <c r="G24" s="523" t="s">
        <v>705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67"/>
      <c r="E25" s="448"/>
      <c r="F25" s="93" t="s">
        <v>706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67"/>
      <c r="E26" s="448"/>
      <c r="F26" s="93" t="s">
        <v>1271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67"/>
      <c r="E27" s="448"/>
      <c r="F27" s="93" t="s">
        <v>707</v>
      </c>
      <c r="G27" s="523" t="s">
        <v>1270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67"/>
      <c r="E28" s="448"/>
      <c r="F28" s="93" t="s">
        <v>708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67"/>
      <c r="E29" s="448"/>
      <c r="F29" s="148" t="s">
        <v>377</v>
      </c>
      <c r="G29" s="523" t="s">
        <v>387</v>
      </c>
      <c r="H29" s="523"/>
      <c r="I29" s="523"/>
      <c r="J29" s="523"/>
      <c r="K29" s="585"/>
      <c r="L29" s="603" t="e">
        <f>#REF!-#REF!*10%</f>
        <v>#REF!</v>
      </c>
    </row>
    <row r="30" spans="1:12" ht="15.6" customHeight="1" x14ac:dyDescent="0.25">
      <c r="A30" s="564"/>
      <c r="B30" s="568"/>
      <c r="C30" s="614"/>
      <c r="D30" s="767"/>
      <c r="E30" s="448"/>
      <c r="F30" s="148" t="s">
        <v>562</v>
      </c>
      <c r="G30" s="523" t="s">
        <v>1024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767"/>
      <c r="E31" s="448"/>
      <c r="F31" s="148" t="s">
        <v>570</v>
      </c>
      <c r="G31" s="523" t="s">
        <v>613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767"/>
      <c r="E32" s="448"/>
      <c r="F32" s="216" t="s">
        <v>84</v>
      </c>
      <c r="G32" s="465" t="s">
        <v>1711</v>
      </c>
      <c r="H32" s="465"/>
      <c r="I32" s="465"/>
      <c r="J32" s="465"/>
      <c r="K32" s="585"/>
      <c r="L32" s="603" t="e">
        <f>#REF!-#REF!*10%</f>
        <v>#REF!</v>
      </c>
    </row>
    <row r="33" spans="1:12" ht="15" customHeight="1" x14ac:dyDescent="0.25">
      <c r="A33" s="564"/>
      <c r="B33" s="569"/>
      <c r="C33" s="614"/>
      <c r="D33" s="767"/>
      <c r="E33" s="448"/>
      <c r="F33" s="136" t="s">
        <v>1016</v>
      </c>
      <c r="G33" s="454">
        <v>5</v>
      </c>
      <c r="H33" s="454"/>
      <c r="I33" s="454"/>
      <c r="J33" s="454"/>
      <c r="K33" s="585"/>
      <c r="L33" s="603" t="e">
        <f>#REF!-#REF!*10%</f>
        <v>#REF!</v>
      </c>
    </row>
    <row r="34" spans="1:12" ht="15" customHeight="1" x14ac:dyDescent="0.25">
      <c r="A34" s="564">
        <v>2</v>
      </c>
      <c r="B34" s="567"/>
      <c r="C34" s="614" t="s">
        <v>652</v>
      </c>
      <c r="D34" s="767"/>
      <c r="E34" s="448"/>
      <c r="F34" s="215" t="s">
        <v>81</v>
      </c>
      <c r="G34" s="523" t="s">
        <v>6</v>
      </c>
      <c r="H34" s="523"/>
      <c r="I34" s="523"/>
      <c r="J34" s="523"/>
      <c r="K34" s="508">
        <v>3</v>
      </c>
      <c r="L34" s="716">
        <v>37525</v>
      </c>
    </row>
    <row r="35" spans="1:12" ht="15" customHeight="1" x14ac:dyDescent="0.25">
      <c r="A35" s="564"/>
      <c r="B35" s="568"/>
      <c r="C35" s="614"/>
      <c r="D35" s="767"/>
      <c r="E35" s="448"/>
      <c r="F35" s="215" t="s">
        <v>80</v>
      </c>
      <c r="G35" s="469">
        <v>20</v>
      </c>
      <c r="H35" s="469"/>
      <c r="I35" s="469"/>
      <c r="J35" s="469"/>
      <c r="K35" s="503"/>
      <c r="L35" s="602"/>
    </row>
    <row r="36" spans="1:12" ht="15" customHeight="1" x14ac:dyDescent="0.25">
      <c r="A36" s="564"/>
      <c r="B36" s="568"/>
      <c r="C36" s="614"/>
      <c r="D36" s="767"/>
      <c r="E36" s="448"/>
      <c r="F36" s="215" t="s">
        <v>8</v>
      </c>
      <c r="G36" s="243">
        <v>3000</v>
      </c>
      <c r="H36" s="244">
        <v>4000</v>
      </c>
      <c r="I36" s="246">
        <v>5000</v>
      </c>
      <c r="J36" s="245">
        <v>6000</v>
      </c>
      <c r="K36" s="503"/>
      <c r="L36" s="602"/>
    </row>
    <row r="37" spans="1:12" ht="15" customHeight="1" x14ac:dyDescent="0.25">
      <c r="A37" s="564"/>
      <c r="B37" s="568"/>
      <c r="C37" s="614"/>
      <c r="D37" s="767"/>
      <c r="E37" s="448"/>
      <c r="F37" s="215" t="s">
        <v>817</v>
      </c>
      <c r="G37" s="243">
        <f>G35*80</f>
        <v>1600</v>
      </c>
      <c r="H37" s="244">
        <f>G35*90</f>
        <v>1800</v>
      </c>
      <c r="I37" s="246">
        <f>G35*100</f>
        <v>2000</v>
      </c>
      <c r="J37" s="245">
        <f>G35*104</f>
        <v>2080</v>
      </c>
      <c r="K37" s="503"/>
      <c r="L37" s="602"/>
    </row>
    <row r="38" spans="1:12" ht="15" customHeight="1" x14ac:dyDescent="0.25">
      <c r="A38" s="564"/>
      <c r="B38" s="568"/>
      <c r="C38" s="614"/>
      <c r="D38" s="767"/>
      <c r="E38" s="448"/>
      <c r="F38" s="215" t="s">
        <v>1269</v>
      </c>
      <c r="G38" s="451">
        <v>0.98</v>
      </c>
      <c r="H38" s="451"/>
      <c r="I38" s="451"/>
      <c r="J38" s="451"/>
      <c r="K38" s="503"/>
      <c r="L38" s="602"/>
    </row>
    <row r="39" spans="1:12" ht="15" customHeight="1" x14ac:dyDescent="0.25">
      <c r="A39" s="564"/>
      <c r="B39" s="568"/>
      <c r="C39" s="614"/>
      <c r="D39" s="767"/>
      <c r="E39" s="448"/>
      <c r="F39" s="93" t="s">
        <v>699</v>
      </c>
      <c r="G39" s="523" t="s">
        <v>700</v>
      </c>
      <c r="H39" s="523"/>
      <c r="I39" s="523"/>
      <c r="J39" s="523"/>
      <c r="K39" s="503"/>
      <c r="L39" s="602"/>
    </row>
    <row r="40" spans="1:12" ht="15" customHeight="1" x14ac:dyDescent="0.25">
      <c r="A40" s="564"/>
      <c r="B40" s="568"/>
      <c r="C40" s="614"/>
      <c r="D40" s="767"/>
      <c r="E40" s="448"/>
      <c r="F40" s="93" t="s">
        <v>1181</v>
      </c>
      <c r="G40" s="462" t="s">
        <v>1179</v>
      </c>
      <c r="H40" s="463"/>
      <c r="I40" s="463"/>
      <c r="J40" s="464"/>
      <c r="K40" s="503"/>
      <c r="L40" s="602"/>
    </row>
    <row r="41" spans="1:12" ht="15" customHeight="1" x14ac:dyDescent="0.25">
      <c r="A41" s="564"/>
      <c r="B41" s="568"/>
      <c r="C41" s="614"/>
      <c r="D41" s="767"/>
      <c r="E41" s="448"/>
      <c r="F41" s="215" t="s">
        <v>83</v>
      </c>
      <c r="G41" s="523">
        <v>65</v>
      </c>
      <c r="H41" s="523"/>
      <c r="I41" s="523"/>
      <c r="J41" s="523"/>
      <c r="K41" s="503"/>
      <c r="L41" s="602"/>
    </row>
    <row r="42" spans="1:12" ht="15" customHeight="1" x14ac:dyDescent="0.25">
      <c r="A42" s="564"/>
      <c r="B42" s="568"/>
      <c r="C42" s="614"/>
      <c r="D42" s="767"/>
      <c r="E42" s="448"/>
      <c r="F42" s="215" t="s">
        <v>429</v>
      </c>
      <c r="G42" s="523" t="s">
        <v>1184</v>
      </c>
      <c r="H42" s="523"/>
      <c r="I42" s="523"/>
      <c r="J42" s="523"/>
      <c r="K42" s="503"/>
      <c r="L42" s="602"/>
    </row>
    <row r="43" spans="1:12" ht="15" customHeight="1" x14ac:dyDescent="0.25">
      <c r="A43" s="564"/>
      <c r="B43" s="568"/>
      <c r="C43" s="614"/>
      <c r="D43" s="767"/>
      <c r="E43" s="448"/>
      <c r="F43" s="215" t="s">
        <v>405</v>
      </c>
      <c r="G43" s="523" t="s">
        <v>136</v>
      </c>
      <c r="H43" s="523"/>
      <c r="I43" s="523"/>
      <c r="J43" s="523"/>
      <c r="K43" s="503"/>
      <c r="L43" s="602"/>
    </row>
    <row r="44" spans="1:12" ht="15" customHeight="1" x14ac:dyDescent="0.25">
      <c r="A44" s="564"/>
      <c r="B44" s="568"/>
      <c r="C44" s="614"/>
      <c r="D44" s="767"/>
      <c r="E44" s="448"/>
      <c r="F44" s="215" t="s">
        <v>406</v>
      </c>
      <c r="G44" s="523" t="s">
        <v>430</v>
      </c>
      <c r="H44" s="523"/>
      <c r="I44" s="523"/>
      <c r="J44" s="523"/>
      <c r="K44" s="503"/>
      <c r="L44" s="602"/>
    </row>
    <row r="45" spans="1:12" ht="15" customHeight="1" x14ac:dyDescent="0.25">
      <c r="A45" s="564"/>
      <c r="B45" s="568"/>
      <c r="C45" s="614"/>
      <c r="D45" s="767"/>
      <c r="E45" s="448"/>
      <c r="F45" s="148" t="s">
        <v>379</v>
      </c>
      <c r="G45" s="523" t="s">
        <v>399</v>
      </c>
      <c r="H45" s="523"/>
      <c r="I45" s="523"/>
      <c r="J45" s="523"/>
      <c r="K45" s="503"/>
      <c r="L45" s="602"/>
    </row>
    <row r="46" spans="1:12" ht="15" customHeight="1" x14ac:dyDescent="0.25">
      <c r="A46" s="564"/>
      <c r="B46" s="568"/>
      <c r="C46" s="614"/>
      <c r="D46" s="767"/>
      <c r="E46" s="448"/>
      <c r="F46" s="93" t="s">
        <v>701</v>
      </c>
      <c r="G46" s="523">
        <v>100000</v>
      </c>
      <c r="H46" s="523"/>
      <c r="I46" s="523"/>
      <c r="J46" s="523"/>
      <c r="K46" s="503"/>
      <c r="L46" s="602"/>
    </row>
    <row r="47" spans="1:12" ht="15" customHeight="1" x14ac:dyDescent="0.25">
      <c r="A47" s="564"/>
      <c r="B47" s="568"/>
      <c r="C47" s="614"/>
      <c r="D47" s="767"/>
      <c r="E47" s="448"/>
      <c r="F47" s="148" t="s">
        <v>257</v>
      </c>
      <c r="G47" s="523" t="s">
        <v>408</v>
      </c>
      <c r="H47" s="523"/>
      <c r="I47" s="523"/>
      <c r="J47" s="523"/>
      <c r="K47" s="503"/>
      <c r="L47" s="602"/>
    </row>
    <row r="48" spans="1:12" ht="15" customHeight="1" x14ac:dyDescent="0.25">
      <c r="A48" s="564"/>
      <c r="B48" s="568"/>
      <c r="C48" s="614"/>
      <c r="D48" s="767"/>
      <c r="E48" s="448"/>
      <c r="F48" s="148" t="s">
        <v>376</v>
      </c>
      <c r="G48" s="523" t="s">
        <v>400</v>
      </c>
      <c r="H48" s="523"/>
      <c r="I48" s="523"/>
      <c r="J48" s="523"/>
      <c r="K48" s="503"/>
      <c r="L48" s="602"/>
    </row>
    <row r="49" spans="1:12" ht="15" customHeight="1" x14ac:dyDescent="0.25">
      <c r="A49" s="564"/>
      <c r="B49" s="568"/>
      <c r="C49" s="614"/>
      <c r="D49" s="767"/>
      <c r="E49" s="448"/>
      <c r="F49" s="148" t="s">
        <v>381</v>
      </c>
      <c r="G49" s="523" t="s">
        <v>1296</v>
      </c>
      <c r="H49" s="523"/>
      <c r="I49" s="523"/>
      <c r="J49" s="523"/>
      <c r="K49" s="637">
        <v>5</v>
      </c>
      <c r="L49" s="533">
        <v>40151</v>
      </c>
    </row>
    <row r="50" spans="1:12" ht="15" customHeight="1" x14ac:dyDescent="0.25">
      <c r="A50" s="564"/>
      <c r="B50" s="568"/>
      <c r="C50" s="614"/>
      <c r="D50" s="767"/>
      <c r="E50" s="448"/>
      <c r="F50" s="148" t="s">
        <v>402</v>
      </c>
      <c r="G50" s="523" t="s">
        <v>1297</v>
      </c>
      <c r="H50" s="523"/>
      <c r="I50" s="523"/>
      <c r="J50" s="523"/>
      <c r="K50" s="638"/>
      <c r="L50" s="603" t="e">
        <f>#REF!-#REF!*10%</f>
        <v>#REF!</v>
      </c>
    </row>
    <row r="51" spans="1:12" ht="15" customHeight="1" x14ac:dyDescent="0.25">
      <c r="A51" s="564"/>
      <c r="B51" s="568"/>
      <c r="C51" s="614"/>
      <c r="D51" s="767"/>
      <c r="E51" s="448"/>
      <c r="F51" s="148" t="s">
        <v>403</v>
      </c>
      <c r="G51" s="523" t="s">
        <v>404</v>
      </c>
      <c r="H51" s="523"/>
      <c r="I51" s="523"/>
      <c r="J51" s="523"/>
      <c r="K51" s="638"/>
      <c r="L51" s="603" t="e">
        <f>#REF!-#REF!*10%</f>
        <v>#REF!</v>
      </c>
    </row>
    <row r="52" spans="1:12" ht="15" customHeight="1" x14ac:dyDescent="0.25">
      <c r="A52" s="564"/>
      <c r="B52" s="568"/>
      <c r="C52" s="614"/>
      <c r="D52" s="767"/>
      <c r="E52" s="448"/>
      <c r="F52" s="215" t="s">
        <v>358</v>
      </c>
      <c r="G52" s="523" t="s">
        <v>359</v>
      </c>
      <c r="H52" s="523"/>
      <c r="I52" s="523"/>
      <c r="J52" s="523"/>
      <c r="K52" s="638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767"/>
      <c r="E53" s="448"/>
      <c r="F53" s="148" t="s">
        <v>389</v>
      </c>
      <c r="G53" s="523" t="s">
        <v>390</v>
      </c>
      <c r="H53" s="523"/>
      <c r="I53" s="523"/>
      <c r="J53" s="523"/>
      <c r="K53" s="638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767"/>
      <c r="E54" s="448"/>
      <c r="F54" s="93" t="s">
        <v>704</v>
      </c>
      <c r="G54" s="523" t="s">
        <v>705</v>
      </c>
      <c r="H54" s="523"/>
      <c r="I54" s="523"/>
      <c r="J54" s="523"/>
      <c r="K54" s="638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767"/>
      <c r="E55" s="448"/>
      <c r="F55" s="93" t="s">
        <v>706</v>
      </c>
      <c r="G55" s="523" t="s">
        <v>390</v>
      </c>
      <c r="H55" s="523"/>
      <c r="I55" s="523"/>
      <c r="J55" s="523"/>
      <c r="K55" s="638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767"/>
      <c r="E56" s="448"/>
      <c r="F56" s="93" t="s">
        <v>1271</v>
      </c>
      <c r="G56" s="523" t="s">
        <v>390</v>
      </c>
      <c r="H56" s="523"/>
      <c r="I56" s="523"/>
      <c r="J56" s="523"/>
      <c r="K56" s="638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767"/>
      <c r="E57" s="448"/>
      <c r="F57" s="93" t="s">
        <v>707</v>
      </c>
      <c r="G57" s="523" t="s">
        <v>1270</v>
      </c>
      <c r="H57" s="523"/>
      <c r="I57" s="523"/>
      <c r="J57" s="523"/>
      <c r="K57" s="638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767"/>
      <c r="E58" s="448"/>
      <c r="F58" s="93" t="s">
        <v>708</v>
      </c>
      <c r="G58" s="523" t="s">
        <v>390</v>
      </c>
      <c r="H58" s="523"/>
      <c r="I58" s="523"/>
      <c r="J58" s="523"/>
      <c r="K58" s="638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67"/>
      <c r="E59" s="448"/>
      <c r="F59" s="148" t="s">
        <v>377</v>
      </c>
      <c r="G59" s="523" t="s">
        <v>387</v>
      </c>
      <c r="H59" s="523"/>
      <c r="I59" s="523"/>
      <c r="J59" s="523"/>
      <c r="K59" s="638"/>
      <c r="L59" s="603" t="e">
        <f>#REF!-#REF!*10%</f>
        <v>#REF!</v>
      </c>
    </row>
    <row r="60" spans="1:12" ht="15.6" customHeight="1" x14ac:dyDescent="0.25">
      <c r="A60" s="564"/>
      <c r="B60" s="568"/>
      <c r="C60" s="614"/>
      <c r="D60" s="767"/>
      <c r="E60" s="448"/>
      <c r="F60" s="148" t="s">
        <v>562</v>
      </c>
      <c r="G60" s="523" t="s">
        <v>1024</v>
      </c>
      <c r="H60" s="523"/>
      <c r="I60" s="523"/>
      <c r="J60" s="523"/>
      <c r="K60" s="638"/>
      <c r="L60" s="603" t="e">
        <f>#REF!-#REF!*10%</f>
        <v>#REF!</v>
      </c>
    </row>
    <row r="61" spans="1:12" ht="15.6" customHeight="1" x14ac:dyDescent="0.25">
      <c r="A61" s="564"/>
      <c r="B61" s="568"/>
      <c r="C61" s="614"/>
      <c r="D61" s="767"/>
      <c r="E61" s="448"/>
      <c r="F61" s="148" t="s">
        <v>570</v>
      </c>
      <c r="G61" s="523" t="s">
        <v>613</v>
      </c>
      <c r="H61" s="523"/>
      <c r="I61" s="523"/>
      <c r="J61" s="523"/>
      <c r="K61" s="638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767"/>
      <c r="E62" s="448"/>
      <c r="F62" s="216" t="s">
        <v>84</v>
      </c>
      <c r="G62" s="465" t="s">
        <v>1711</v>
      </c>
      <c r="H62" s="465"/>
      <c r="I62" s="465"/>
      <c r="J62" s="465"/>
      <c r="K62" s="638"/>
      <c r="L62" s="603" t="e">
        <f>#REF!-#REF!*10%</f>
        <v>#REF!</v>
      </c>
    </row>
    <row r="63" spans="1:12" ht="15" customHeight="1" x14ac:dyDescent="0.25">
      <c r="A63" s="564"/>
      <c r="B63" s="569"/>
      <c r="C63" s="614"/>
      <c r="D63" s="767"/>
      <c r="E63" s="448"/>
      <c r="F63" s="136" t="s">
        <v>1016</v>
      </c>
      <c r="G63" s="454">
        <v>5</v>
      </c>
      <c r="H63" s="454"/>
      <c r="I63" s="454"/>
      <c r="J63" s="454"/>
      <c r="K63" s="638"/>
      <c r="L63" s="603" t="e">
        <f>#REF!-#REF!*10%</f>
        <v>#REF!</v>
      </c>
    </row>
    <row r="64" spans="1:12" ht="15" customHeight="1" x14ac:dyDescent="0.25">
      <c r="A64" s="564">
        <v>3</v>
      </c>
      <c r="B64" s="567"/>
      <c r="C64" s="614" t="s">
        <v>653</v>
      </c>
      <c r="D64" s="767"/>
      <c r="E64" s="448"/>
      <c r="F64" s="215" t="s">
        <v>81</v>
      </c>
      <c r="G64" s="523" t="s">
        <v>6</v>
      </c>
      <c r="H64" s="523"/>
      <c r="I64" s="523"/>
      <c r="J64" s="523"/>
      <c r="K64" s="508">
        <v>3</v>
      </c>
      <c r="L64" s="716">
        <v>38662</v>
      </c>
    </row>
    <row r="65" spans="1:12" ht="15" customHeight="1" x14ac:dyDescent="0.25">
      <c r="A65" s="564"/>
      <c r="B65" s="568"/>
      <c r="C65" s="614"/>
      <c r="D65" s="767"/>
      <c r="E65" s="448"/>
      <c r="F65" s="215" t="s">
        <v>80</v>
      </c>
      <c r="G65" s="469">
        <v>20</v>
      </c>
      <c r="H65" s="469"/>
      <c r="I65" s="469"/>
      <c r="J65" s="469"/>
      <c r="K65" s="503"/>
      <c r="L65" s="602"/>
    </row>
    <row r="66" spans="1:12" ht="15" customHeight="1" x14ac:dyDescent="0.25">
      <c r="A66" s="564"/>
      <c r="B66" s="568"/>
      <c r="C66" s="614"/>
      <c r="D66" s="767"/>
      <c r="E66" s="448"/>
      <c r="F66" s="215" t="s">
        <v>8</v>
      </c>
      <c r="G66" s="243">
        <v>3000</v>
      </c>
      <c r="H66" s="244">
        <v>4000</v>
      </c>
      <c r="I66" s="246">
        <v>5000</v>
      </c>
      <c r="J66" s="245">
        <v>6000</v>
      </c>
      <c r="K66" s="503"/>
      <c r="L66" s="602"/>
    </row>
    <row r="67" spans="1:12" ht="15" customHeight="1" x14ac:dyDescent="0.25">
      <c r="A67" s="564"/>
      <c r="B67" s="568"/>
      <c r="C67" s="614"/>
      <c r="D67" s="767"/>
      <c r="E67" s="448"/>
      <c r="F67" s="215" t="s">
        <v>817</v>
      </c>
      <c r="G67" s="243">
        <f>G65*80</f>
        <v>1600</v>
      </c>
      <c r="H67" s="244">
        <f>G65*90</f>
        <v>1800</v>
      </c>
      <c r="I67" s="246">
        <f>G65*100</f>
        <v>2000</v>
      </c>
      <c r="J67" s="245">
        <f>G65*104</f>
        <v>2080</v>
      </c>
      <c r="K67" s="503"/>
      <c r="L67" s="602"/>
    </row>
    <row r="68" spans="1:12" ht="15" customHeight="1" x14ac:dyDescent="0.25">
      <c r="A68" s="564"/>
      <c r="B68" s="568"/>
      <c r="C68" s="614"/>
      <c r="D68" s="767"/>
      <c r="E68" s="448"/>
      <c r="F68" s="215" t="s">
        <v>1269</v>
      </c>
      <c r="G68" s="451">
        <v>0.98</v>
      </c>
      <c r="H68" s="451"/>
      <c r="I68" s="451"/>
      <c r="J68" s="451"/>
      <c r="K68" s="503"/>
      <c r="L68" s="602"/>
    </row>
    <row r="69" spans="1:12" ht="15" customHeight="1" x14ac:dyDescent="0.25">
      <c r="A69" s="564"/>
      <c r="B69" s="568"/>
      <c r="C69" s="614"/>
      <c r="D69" s="767"/>
      <c r="E69" s="448"/>
      <c r="F69" s="93" t="s">
        <v>699</v>
      </c>
      <c r="G69" s="523" t="s">
        <v>700</v>
      </c>
      <c r="H69" s="523"/>
      <c r="I69" s="523"/>
      <c r="J69" s="523"/>
      <c r="K69" s="503"/>
      <c r="L69" s="602"/>
    </row>
    <row r="70" spans="1:12" ht="15" customHeight="1" x14ac:dyDescent="0.25">
      <c r="A70" s="564"/>
      <c r="B70" s="568"/>
      <c r="C70" s="614"/>
      <c r="D70" s="767"/>
      <c r="E70" s="448"/>
      <c r="F70" s="93" t="s">
        <v>1181</v>
      </c>
      <c r="G70" s="462" t="s">
        <v>1179</v>
      </c>
      <c r="H70" s="463"/>
      <c r="I70" s="463"/>
      <c r="J70" s="464"/>
      <c r="K70" s="503"/>
      <c r="L70" s="602"/>
    </row>
    <row r="71" spans="1:12" ht="15" customHeight="1" x14ac:dyDescent="0.25">
      <c r="A71" s="564"/>
      <c r="B71" s="568"/>
      <c r="C71" s="614"/>
      <c r="D71" s="767"/>
      <c r="E71" s="448"/>
      <c r="F71" s="215" t="s">
        <v>83</v>
      </c>
      <c r="G71" s="523">
        <v>65</v>
      </c>
      <c r="H71" s="523"/>
      <c r="I71" s="523"/>
      <c r="J71" s="523"/>
      <c r="K71" s="503"/>
      <c r="L71" s="602"/>
    </row>
    <row r="72" spans="1:12" ht="15" customHeight="1" x14ac:dyDescent="0.25">
      <c r="A72" s="564"/>
      <c r="B72" s="568"/>
      <c r="C72" s="614"/>
      <c r="D72" s="767"/>
      <c r="E72" s="448"/>
      <c r="F72" s="215" t="s">
        <v>429</v>
      </c>
      <c r="G72" s="523" t="s">
        <v>1184</v>
      </c>
      <c r="H72" s="523"/>
      <c r="I72" s="523"/>
      <c r="J72" s="523"/>
      <c r="K72" s="503"/>
      <c r="L72" s="602"/>
    </row>
    <row r="73" spans="1:12" ht="15" customHeight="1" x14ac:dyDescent="0.25">
      <c r="A73" s="564"/>
      <c r="B73" s="568"/>
      <c r="C73" s="614"/>
      <c r="D73" s="767"/>
      <c r="E73" s="448"/>
      <c r="F73" s="215" t="s">
        <v>405</v>
      </c>
      <c r="G73" s="523" t="s">
        <v>136</v>
      </c>
      <c r="H73" s="523"/>
      <c r="I73" s="523"/>
      <c r="J73" s="523"/>
      <c r="K73" s="503"/>
      <c r="L73" s="602"/>
    </row>
    <row r="74" spans="1:12" ht="15" customHeight="1" x14ac:dyDescent="0.25">
      <c r="A74" s="564"/>
      <c r="B74" s="568"/>
      <c r="C74" s="614"/>
      <c r="D74" s="767"/>
      <c r="E74" s="448"/>
      <c r="F74" s="215" t="s">
        <v>406</v>
      </c>
      <c r="G74" s="523" t="s">
        <v>430</v>
      </c>
      <c r="H74" s="523"/>
      <c r="I74" s="523"/>
      <c r="J74" s="523"/>
      <c r="K74" s="503"/>
      <c r="L74" s="602"/>
    </row>
    <row r="75" spans="1:12" ht="15" customHeight="1" x14ac:dyDescent="0.25">
      <c r="A75" s="564"/>
      <c r="B75" s="568"/>
      <c r="C75" s="614"/>
      <c r="D75" s="767"/>
      <c r="E75" s="448"/>
      <c r="F75" s="148" t="s">
        <v>379</v>
      </c>
      <c r="G75" s="523" t="s">
        <v>399</v>
      </c>
      <c r="H75" s="523"/>
      <c r="I75" s="523"/>
      <c r="J75" s="523"/>
      <c r="K75" s="503"/>
      <c r="L75" s="602"/>
    </row>
    <row r="76" spans="1:12" ht="15" customHeight="1" x14ac:dyDescent="0.25">
      <c r="A76" s="564"/>
      <c r="B76" s="568"/>
      <c r="C76" s="614"/>
      <c r="D76" s="767"/>
      <c r="E76" s="448"/>
      <c r="F76" s="93" t="s">
        <v>701</v>
      </c>
      <c r="G76" s="523">
        <v>100000</v>
      </c>
      <c r="H76" s="523"/>
      <c r="I76" s="523"/>
      <c r="J76" s="523"/>
      <c r="K76" s="503"/>
      <c r="L76" s="602"/>
    </row>
    <row r="77" spans="1:12" ht="15" customHeight="1" x14ac:dyDescent="0.25">
      <c r="A77" s="564"/>
      <c r="B77" s="568"/>
      <c r="C77" s="614"/>
      <c r="D77" s="767"/>
      <c r="E77" s="448"/>
      <c r="F77" s="148" t="s">
        <v>257</v>
      </c>
      <c r="G77" s="523" t="s">
        <v>408</v>
      </c>
      <c r="H77" s="523"/>
      <c r="I77" s="523"/>
      <c r="J77" s="523"/>
      <c r="K77" s="503"/>
      <c r="L77" s="602"/>
    </row>
    <row r="78" spans="1:12" ht="15" customHeight="1" x14ac:dyDescent="0.25">
      <c r="A78" s="564"/>
      <c r="B78" s="568"/>
      <c r="C78" s="614"/>
      <c r="D78" s="767"/>
      <c r="E78" s="448"/>
      <c r="F78" s="148" t="s">
        <v>376</v>
      </c>
      <c r="G78" s="523" t="s">
        <v>400</v>
      </c>
      <c r="H78" s="523"/>
      <c r="I78" s="523"/>
      <c r="J78" s="523"/>
      <c r="K78" s="503"/>
      <c r="L78" s="602"/>
    </row>
    <row r="79" spans="1:12" ht="15" customHeight="1" x14ac:dyDescent="0.25">
      <c r="A79" s="564"/>
      <c r="B79" s="568"/>
      <c r="C79" s="614"/>
      <c r="D79" s="767"/>
      <c r="E79" s="448"/>
      <c r="F79" s="148" t="s">
        <v>381</v>
      </c>
      <c r="G79" s="523" t="s">
        <v>1296</v>
      </c>
      <c r="H79" s="523"/>
      <c r="I79" s="523"/>
      <c r="J79" s="523"/>
      <c r="K79" s="637">
        <v>5</v>
      </c>
      <c r="L79" s="533">
        <v>41369</v>
      </c>
    </row>
    <row r="80" spans="1:12" ht="15" customHeight="1" x14ac:dyDescent="0.25">
      <c r="A80" s="564"/>
      <c r="B80" s="568"/>
      <c r="C80" s="614"/>
      <c r="D80" s="767"/>
      <c r="E80" s="448"/>
      <c r="F80" s="148" t="s">
        <v>402</v>
      </c>
      <c r="G80" s="523" t="s">
        <v>1297</v>
      </c>
      <c r="H80" s="523"/>
      <c r="I80" s="523"/>
      <c r="J80" s="523"/>
      <c r="K80" s="638"/>
      <c r="L80" s="603" t="e">
        <f>#REF!-#REF!*10%</f>
        <v>#REF!</v>
      </c>
    </row>
    <row r="81" spans="1:12" ht="15" customHeight="1" x14ac:dyDescent="0.25">
      <c r="A81" s="564"/>
      <c r="B81" s="568"/>
      <c r="C81" s="614"/>
      <c r="D81" s="767"/>
      <c r="E81" s="448"/>
      <c r="F81" s="148" t="s">
        <v>403</v>
      </c>
      <c r="G81" s="523" t="s">
        <v>404</v>
      </c>
      <c r="H81" s="523"/>
      <c r="I81" s="523"/>
      <c r="J81" s="523"/>
      <c r="K81" s="638"/>
      <c r="L81" s="603" t="e">
        <f>#REF!-#REF!*10%</f>
        <v>#REF!</v>
      </c>
    </row>
    <row r="82" spans="1:12" ht="15" customHeight="1" x14ac:dyDescent="0.25">
      <c r="A82" s="564"/>
      <c r="B82" s="568"/>
      <c r="C82" s="614"/>
      <c r="D82" s="767"/>
      <c r="E82" s="448"/>
      <c r="F82" s="215" t="s">
        <v>358</v>
      </c>
      <c r="G82" s="523" t="s">
        <v>359</v>
      </c>
      <c r="H82" s="523"/>
      <c r="I82" s="523"/>
      <c r="J82" s="523"/>
      <c r="K82" s="638"/>
      <c r="L82" s="603" t="e">
        <f>#REF!-#REF!*10%</f>
        <v>#REF!</v>
      </c>
    </row>
    <row r="83" spans="1:12" ht="15" customHeight="1" x14ac:dyDescent="0.25">
      <c r="A83" s="564"/>
      <c r="B83" s="568"/>
      <c r="C83" s="614"/>
      <c r="D83" s="767"/>
      <c r="E83" s="448"/>
      <c r="F83" s="148" t="s">
        <v>389</v>
      </c>
      <c r="G83" s="523" t="s">
        <v>390</v>
      </c>
      <c r="H83" s="523"/>
      <c r="I83" s="523"/>
      <c r="J83" s="523"/>
      <c r="K83" s="638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767"/>
      <c r="E84" s="448"/>
      <c r="F84" s="93" t="s">
        <v>704</v>
      </c>
      <c r="G84" s="523" t="s">
        <v>705</v>
      </c>
      <c r="H84" s="523"/>
      <c r="I84" s="523"/>
      <c r="J84" s="523"/>
      <c r="K84" s="638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767"/>
      <c r="E85" s="448"/>
      <c r="F85" s="93" t="s">
        <v>706</v>
      </c>
      <c r="G85" s="523" t="s">
        <v>390</v>
      </c>
      <c r="H85" s="523"/>
      <c r="I85" s="523"/>
      <c r="J85" s="523"/>
      <c r="K85" s="638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767"/>
      <c r="E86" s="448"/>
      <c r="F86" s="93" t="s">
        <v>1271</v>
      </c>
      <c r="G86" s="523" t="s">
        <v>390</v>
      </c>
      <c r="H86" s="523"/>
      <c r="I86" s="523"/>
      <c r="J86" s="523"/>
      <c r="K86" s="638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767"/>
      <c r="E87" s="448"/>
      <c r="F87" s="93" t="s">
        <v>707</v>
      </c>
      <c r="G87" s="523" t="s">
        <v>1270</v>
      </c>
      <c r="H87" s="523"/>
      <c r="I87" s="523"/>
      <c r="J87" s="523"/>
      <c r="K87" s="638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767"/>
      <c r="E88" s="448"/>
      <c r="F88" s="93" t="s">
        <v>708</v>
      </c>
      <c r="G88" s="523" t="s">
        <v>390</v>
      </c>
      <c r="H88" s="523"/>
      <c r="I88" s="523"/>
      <c r="J88" s="523"/>
      <c r="K88" s="638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767"/>
      <c r="E89" s="448"/>
      <c r="F89" s="148" t="s">
        <v>377</v>
      </c>
      <c r="G89" s="523" t="s">
        <v>387</v>
      </c>
      <c r="H89" s="523"/>
      <c r="I89" s="523"/>
      <c r="J89" s="523"/>
      <c r="K89" s="638"/>
      <c r="L89" s="603" t="e">
        <f>#REF!-#REF!*10%</f>
        <v>#REF!</v>
      </c>
    </row>
    <row r="90" spans="1:12" ht="15.6" customHeight="1" x14ac:dyDescent="0.25">
      <c r="A90" s="564"/>
      <c r="B90" s="568"/>
      <c r="C90" s="614"/>
      <c r="D90" s="767"/>
      <c r="E90" s="448"/>
      <c r="F90" s="148" t="s">
        <v>562</v>
      </c>
      <c r="G90" s="523" t="s">
        <v>1024</v>
      </c>
      <c r="H90" s="523"/>
      <c r="I90" s="523"/>
      <c r="J90" s="523"/>
      <c r="K90" s="638"/>
      <c r="L90" s="603" t="e">
        <f>#REF!-#REF!*10%</f>
        <v>#REF!</v>
      </c>
    </row>
    <row r="91" spans="1:12" ht="15.6" customHeight="1" x14ac:dyDescent="0.25">
      <c r="A91" s="564"/>
      <c r="B91" s="568"/>
      <c r="C91" s="614"/>
      <c r="D91" s="767"/>
      <c r="E91" s="448"/>
      <c r="F91" s="148" t="s">
        <v>570</v>
      </c>
      <c r="G91" s="523" t="s">
        <v>613</v>
      </c>
      <c r="H91" s="523"/>
      <c r="I91" s="523"/>
      <c r="J91" s="523"/>
      <c r="K91" s="638"/>
      <c r="L91" s="603" t="e">
        <f>#REF!-#REF!*10%</f>
        <v>#REF!</v>
      </c>
    </row>
    <row r="92" spans="1:12" ht="15.6" customHeight="1" x14ac:dyDescent="0.25">
      <c r="A92" s="564"/>
      <c r="B92" s="568"/>
      <c r="C92" s="614"/>
      <c r="D92" s="767"/>
      <c r="E92" s="448"/>
      <c r="F92" s="216" t="s">
        <v>84</v>
      </c>
      <c r="G92" s="465" t="s">
        <v>1711</v>
      </c>
      <c r="H92" s="465"/>
      <c r="I92" s="465"/>
      <c r="J92" s="465"/>
      <c r="K92" s="638"/>
      <c r="L92" s="603" t="e">
        <f>#REF!-#REF!*10%</f>
        <v>#REF!</v>
      </c>
    </row>
    <row r="93" spans="1:12" ht="15" customHeight="1" x14ac:dyDescent="0.25">
      <c r="A93" s="564"/>
      <c r="B93" s="569"/>
      <c r="C93" s="614"/>
      <c r="D93" s="767"/>
      <c r="E93" s="448"/>
      <c r="F93" s="136" t="s">
        <v>1016</v>
      </c>
      <c r="G93" s="454">
        <v>5</v>
      </c>
      <c r="H93" s="454"/>
      <c r="I93" s="454"/>
      <c r="J93" s="454"/>
      <c r="K93" s="638"/>
      <c r="L93" s="603" t="e">
        <f>#REF!-#REF!*10%</f>
        <v>#REF!</v>
      </c>
    </row>
    <row r="94" spans="1:12" ht="15" customHeight="1" x14ac:dyDescent="0.25">
      <c r="A94" s="564">
        <v>4</v>
      </c>
      <c r="B94" s="567"/>
      <c r="C94" s="614" t="s">
        <v>654</v>
      </c>
      <c r="D94" s="767"/>
      <c r="E94" s="448"/>
      <c r="F94" s="215" t="s">
        <v>81</v>
      </c>
      <c r="G94" s="523" t="s">
        <v>6</v>
      </c>
      <c r="H94" s="523"/>
      <c r="I94" s="523"/>
      <c r="J94" s="523"/>
      <c r="K94" s="508">
        <v>3</v>
      </c>
      <c r="L94" s="716">
        <v>38662</v>
      </c>
    </row>
    <row r="95" spans="1:12" ht="15" customHeight="1" x14ac:dyDescent="0.25">
      <c r="A95" s="564"/>
      <c r="B95" s="568"/>
      <c r="C95" s="614"/>
      <c r="D95" s="767"/>
      <c r="E95" s="448"/>
      <c r="F95" s="215" t="s">
        <v>80</v>
      </c>
      <c r="G95" s="469">
        <v>20</v>
      </c>
      <c r="H95" s="469"/>
      <c r="I95" s="469"/>
      <c r="J95" s="469"/>
      <c r="K95" s="503"/>
      <c r="L95" s="602"/>
    </row>
    <row r="96" spans="1:12" ht="15" customHeight="1" x14ac:dyDescent="0.25">
      <c r="A96" s="564"/>
      <c r="B96" s="568"/>
      <c r="C96" s="614"/>
      <c r="D96" s="767"/>
      <c r="E96" s="448"/>
      <c r="F96" s="215" t="s">
        <v>8</v>
      </c>
      <c r="G96" s="243">
        <v>3000</v>
      </c>
      <c r="H96" s="244">
        <v>4000</v>
      </c>
      <c r="I96" s="246">
        <v>5000</v>
      </c>
      <c r="J96" s="245">
        <v>6000</v>
      </c>
      <c r="K96" s="503"/>
      <c r="L96" s="602"/>
    </row>
    <row r="97" spans="1:12" ht="15" customHeight="1" x14ac:dyDescent="0.25">
      <c r="A97" s="564"/>
      <c r="B97" s="568"/>
      <c r="C97" s="614"/>
      <c r="D97" s="767"/>
      <c r="E97" s="448"/>
      <c r="F97" s="215" t="s">
        <v>817</v>
      </c>
      <c r="G97" s="243">
        <f>G95*80</f>
        <v>1600</v>
      </c>
      <c r="H97" s="244">
        <f>G95*90</f>
        <v>1800</v>
      </c>
      <c r="I97" s="246">
        <f>G95*100</f>
        <v>2000</v>
      </c>
      <c r="J97" s="245">
        <f>G95*104</f>
        <v>2080</v>
      </c>
      <c r="K97" s="503"/>
      <c r="L97" s="602"/>
    </row>
    <row r="98" spans="1:12" ht="15" customHeight="1" x14ac:dyDescent="0.25">
      <c r="A98" s="564"/>
      <c r="B98" s="568"/>
      <c r="C98" s="614"/>
      <c r="D98" s="767"/>
      <c r="E98" s="448"/>
      <c r="F98" s="215" t="s">
        <v>1269</v>
      </c>
      <c r="G98" s="451">
        <v>0.98</v>
      </c>
      <c r="H98" s="451"/>
      <c r="I98" s="451"/>
      <c r="J98" s="451"/>
      <c r="K98" s="503"/>
      <c r="L98" s="602"/>
    </row>
    <row r="99" spans="1:12" ht="15" customHeight="1" x14ac:dyDescent="0.25">
      <c r="A99" s="564"/>
      <c r="B99" s="568"/>
      <c r="C99" s="614"/>
      <c r="D99" s="767"/>
      <c r="E99" s="448"/>
      <c r="F99" s="93" t="s">
        <v>699</v>
      </c>
      <c r="G99" s="523" t="s">
        <v>700</v>
      </c>
      <c r="H99" s="523"/>
      <c r="I99" s="523"/>
      <c r="J99" s="523"/>
      <c r="K99" s="503"/>
      <c r="L99" s="602"/>
    </row>
    <row r="100" spans="1:12" ht="15" customHeight="1" x14ac:dyDescent="0.25">
      <c r="A100" s="564"/>
      <c r="B100" s="568"/>
      <c r="C100" s="614"/>
      <c r="D100" s="767"/>
      <c r="E100" s="448"/>
      <c r="F100" s="93" t="s">
        <v>1181</v>
      </c>
      <c r="G100" s="462" t="s">
        <v>1179</v>
      </c>
      <c r="H100" s="463"/>
      <c r="I100" s="463"/>
      <c r="J100" s="464"/>
      <c r="K100" s="503"/>
      <c r="L100" s="602"/>
    </row>
    <row r="101" spans="1:12" ht="15" customHeight="1" x14ac:dyDescent="0.25">
      <c r="A101" s="564"/>
      <c r="B101" s="568"/>
      <c r="C101" s="614"/>
      <c r="D101" s="767"/>
      <c r="E101" s="448"/>
      <c r="F101" s="215" t="s">
        <v>83</v>
      </c>
      <c r="G101" s="523">
        <v>65</v>
      </c>
      <c r="H101" s="523"/>
      <c r="I101" s="523"/>
      <c r="J101" s="523"/>
      <c r="K101" s="503"/>
      <c r="L101" s="602"/>
    </row>
    <row r="102" spans="1:12" ht="15" customHeight="1" x14ac:dyDescent="0.25">
      <c r="A102" s="564"/>
      <c r="B102" s="568"/>
      <c r="C102" s="614"/>
      <c r="D102" s="767"/>
      <c r="E102" s="448"/>
      <c r="F102" s="215" t="s">
        <v>429</v>
      </c>
      <c r="G102" s="523" t="s">
        <v>1184</v>
      </c>
      <c r="H102" s="523"/>
      <c r="I102" s="523"/>
      <c r="J102" s="523"/>
      <c r="K102" s="503"/>
      <c r="L102" s="602"/>
    </row>
    <row r="103" spans="1:12" ht="15" customHeight="1" x14ac:dyDescent="0.25">
      <c r="A103" s="564"/>
      <c r="B103" s="568"/>
      <c r="C103" s="614"/>
      <c r="D103" s="767"/>
      <c r="E103" s="448"/>
      <c r="F103" s="215" t="s">
        <v>405</v>
      </c>
      <c r="G103" s="523" t="s">
        <v>136</v>
      </c>
      <c r="H103" s="523"/>
      <c r="I103" s="523"/>
      <c r="J103" s="523"/>
      <c r="K103" s="503"/>
      <c r="L103" s="602"/>
    </row>
    <row r="104" spans="1:12" ht="15" customHeight="1" x14ac:dyDescent="0.25">
      <c r="A104" s="564"/>
      <c r="B104" s="568"/>
      <c r="C104" s="614"/>
      <c r="D104" s="767"/>
      <c r="E104" s="448"/>
      <c r="F104" s="215" t="s">
        <v>406</v>
      </c>
      <c r="G104" s="523" t="s">
        <v>430</v>
      </c>
      <c r="H104" s="523"/>
      <c r="I104" s="523"/>
      <c r="J104" s="523"/>
      <c r="K104" s="503"/>
      <c r="L104" s="602"/>
    </row>
    <row r="105" spans="1:12" ht="15" customHeight="1" x14ac:dyDescent="0.25">
      <c r="A105" s="564"/>
      <c r="B105" s="568"/>
      <c r="C105" s="614"/>
      <c r="D105" s="767"/>
      <c r="E105" s="448"/>
      <c r="F105" s="148" t="s">
        <v>379</v>
      </c>
      <c r="G105" s="523" t="s">
        <v>399</v>
      </c>
      <c r="H105" s="523"/>
      <c r="I105" s="523"/>
      <c r="J105" s="523"/>
      <c r="K105" s="503"/>
      <c r="L105" s="602"/>
    </row>
    <row r="106" spans="1:12" ht="15" customHeight="1" x14ac:dyDescent="0.25">
      <c r="A106" s="564"/>
      <c r="B106" s="568"/>
      <c r="C106" s="614"/>
      <c r="D106" s="767"/>
      <c r="E106" s="448"/>
      <c r="F106" s="93" t="s">
        <v>701</v>
      </c>
      <c r="G106" s="523">
        <v>100000</v>
      </c>
      <c r="H106" s="523"/>
      <c r="I106" s="523"/>
      <c r="J106" s="523"/>
      <c r="K106" s="503"/>
      <c r="L106" s="602"/>
    </row>
    <row r="107" spans="1:12" ht="15" customHeight="1" x14ac:dyDescent="0.25">
      <c r="A107" s="564"/>
      <c r="B107" s="568"/>
      <c r="C107" s="614"/>
      <c r="D107" s="767"/>
      <c r="E107" s="448"/>
      <c r="F107" s="148" t="s">
        <v>257</v>
      </c>
      <c r="G107" s="523" t="s">
        <v>408</v>
      </c>
      <c r="H107" s="523"/>
      <c r="I107" s="523"/>
      <c r="J107" s="523"/>
      <c r="K107" s="503"/>
      <c r="L107" s="602"/>
    </row>
    <row r="108" spans="1:12" ht="15" customHeight="1" x14ac:dyDescent="0.25">
      <c r="A108" s="564"/>
      <c r="B108" s="568"/>
      <c r="C108" s="614"/>
      <c r="D108" s="767"/>
      <c r="E108" s="448"/>
      <c r="F108" s="148" t="s">
        <v>376</v>
      </c>
      <c r="G108" s="523" t="s">
        <v>400</v>
      </c>
      <c r="H108" s="523"/>
      <c r="I108" s="523"/>
      <c r="J108" s="523"/>
      <c r="K108" s="503"/>
      <c r="L108" s="602"/>
    </row>
    <row r="109" spans="1:12" ht="15" customHeight="1" x14ac:dyDescent="0.25">
      <c r="A109" s="564"/>
      <c r="B109" s="568"/>
      <c r="C109" s="614"/>
      <c r="D109" s="767"/>
      <c r="E109" s="448"/>
      <c r="F109" s="148" t="s">
        <v>381</v>
      </c>
      <c r="G109" s="523" t="s">
        <v>1296</v>
      </c>
      <c r="H109" s="523"/>
      <c r="I109" s="523"/>
      <c r="J109" s="523"/>
      <c r="K109" s="637">
        <v>5</v>
      </c>
      <c r="L109" s="533">
        <v>41369</v>
      </c>
    </row>
    <row r="110" spans="1:12" ht="15" customHeight="1" x14ac:dyDescent="0.25">
      <c r="A110" s="564"/>
      <c r="B110" s="568"/>
      <c r="C110" s="614"/>
      <c r="D110" s="767"/>
      <c r="E110" s="448"/>
      <c r="F110" s="148" t="s">
        <v>402</v>
      </c>
      <c r="G110" s="523" t="s">
        <v>1297</v>
      </c>
      <c r="H110" s="523"/>
      <c r="I110" s="523"/>
      <c r="J110" s="523"/>
      <c r="K110" s="638"/>
      <c r="L110" s="603" t="e">
        <f>#REF!-#REF!*10%</f>
        <v>#REF!</v>
      </c>
    </row>
    <row r="111" spans="1:12" ht="15" customHeight="1" x14ac:dyDescent="0.25">
      <c r="A111" s="564"/>
      <c r="B111" s="568"/>
      <c r="C111" s="614"/>
      <c r="D111" s="767"/>
      <c r="E111" s="448"/>
      <c r="F111" s="148" t="s">
        <v>403</v>
      </c>
      <c r="G111" s="523" t="s">
        <v>404</v>
      </c>
      <c r="H111" s="523"/>
      <c r="I111" s="523"/>
      <c r="J111" s="523"/>
      <c r="K111" s="638"/>
      <c r="L111" s="603" t="e">
        <f>#REF!-#REF!*10%</f>
        <v>#REF!</v>
      </c>
    </row>
    <row r="112" spans="1:12" ht="15" customHeight="1" x14ac:dyDescent="0.25">
      <c r="A112" s="564"/>
      <c r="B112" s="568"/>
      <c r="C112" s="614"/>
      <c r="D112" s="767"/>
      <c r="E112" s="448"/>
      <c r="F112" s="215" t="s">
        <v>358</v>
      </c>
      <c r="G112" s="523" t="s">
        <v>359</v>
      </c>
      <c r="H112" s="523"/>
      <c r="I112" s="523"/>
      <c r="J112" s="523"/>
      <c r="K112" s="638"/>
      <c r="L112" s="603" t="e">
        <f>#REF!-#REF!*10%</f>
        <v>#REF!</v>
      </c>
    </row>
    <row r="113" spans="1:12" ht="15" customHeight="1" x14ac:dyDescent="0.25">
      <c r="A113" s="564"/>
      <c r="B113" s="568"/>
      <c r="C113" s="614"/>
      <c r="D113" s="767"/>
      <c r="E113" s="448"/>
      <c r="F113" s="148" t="s">
        <v>389</v>
      </c>
      <c r="G113" s="523" t="s">
        <v>390</v>
      </c>
      <c r="H113" s="523"/>
      <c r="I113" s="523"/>
      <c r="J113" s="523"/>
      <c r="K113" s="638"/>
      <c r="L113" s="603" t="e">
        <f>#REF!-#REF!*10%</f>
        <v>#REF!</v>
      </c>
    </row>
    <row r="114" spans="1:12" ht="15" customHeight="1" x14ac:dyDescent="0.25">
      <c r="A114" s="564"/>
      <c r="B114" s="568"/>
      <c r="C114" s="614"/>
      <c r="D114" s="767"/>
      <c r="E114" s="448"/>
      <c r="F114" s="93" t="s">
        <v>704</v>
      </c>
      <c r="G114" s="523" t="s">
        <v>705</v>
      </c>
      <c r="H114" s="523"/>
      <c r="I114" s="523"/>
      <c r="J114" s="523"/>
      <c r="K114" s="638"/>
      <c r="L114" s="603" t="e">
        <f>#REF!-#REF!*10%</f>
        <v>#REF!</v>
      </c>
    </row>
    <row r="115" spans="1:12" ht="15" customHeight="1" x14ac:dyDescent="0.25">
      <c r="A115" s="564"/>
      <c r="B115" s="568"/>
      <c r="C115" s="614"/>
      <c r="D115" s="767"/>
      <c r="E115" s="448"/>
      <c r="F115" s="93" t="s">
        <v>706</v>
      </c>
      <c r="G115" s="523" t="s">
        <v>390</v>
      </c>
      <c r="H115" s="523"/>
      <c r="I115" s="523"/>
      <c r="J115" s="523"/>
      <c r="K115" s="638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767"/>
      <c r="E116" s="448"/>
      <c r="F116" s="93" t="s">
        <v>1271</v>
      </c>
      <c r="G116" s="523" t="s">
        <v>390</v>
      </c>
      <c r="H116" s="523"/>
      <c r="I116" s="523"/>
      <c r="J116" s="523"/>
      <c r="K116" s="638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767"/>
      <c r="E117" s="448"/>
      <c r="F117" s="93" t="s">
        <v>707</v>
      </c>
      <c r="G117" s="523" t="s">
        <v>1270</v>
      </c>
      <c r="H117" s="523"/>
      <c r="I117" s="523"/>
      <c r="J117" s="523"/>
      <c r="K117" s="638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767"/>
      <c r="E118" s="448"/>
      <c r="F118" s="93" t="s">
        <v>708</v>
      </c>
      <c r="G118" s="523" t="s">
        <v>390</v>
      </c>
      <c r="H118" s="523"/>
      <c r="I118" s="523"/>
      <c r="J118" s="523"/>
      <c r="K118" s="638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767"/>
      <c r="E119" s="448"/>
      <c r="F119" s="148" t="s">
        <v>377</v>
      </c>
      <c r="G119" s="523" t="s">
        <v>387</v>
      </c>
      <c r="H119" s="523"/>
      <c r="I119" s="523"/>
      <c r="J119" s="523"/>
      <c r="K119" s="638"/>
      <c r="L119" s="603" t="e">
        <f>#REF!-#REF!*10%</f>
        <v>#REF!</v>
      </c>
    </row>
    <row r="120" spans="1:12" ht="15.6" customHeight="1" x14ac:dyDescent="0.25">
      <c r="A120" s="564"/>
      <c r="B120" s="568"/>
      <c r="C120" s="614"/>
      <c r="D120" s="767"/>
      <c r="E120" s="448"/>
      <c r="F120" s="148" t="s">
        <v>562</v>
      </c>
      <c r="G120" s="523" t="s">
        <v>1024</v>
      </c>
      <c r="H120" s="523"/>
      <c r="I120" s="523"/>
      <c r="J120" s="523"/>
      <c r="K120" s="638"/>
      <c r="L120" s="603" t="e">
        <f>#REF!-#REF!*10%</f>
        <v>#REF!</v>
      </c>
    </row>
    <row r="121" spans="1:12" ht="15.6" customHeight="1" x14ac:dyDescent="0.25">
      <c r="A121" s="564"/>
      <c r="B121" s="568"/>
      <c r="C121" s="614"/>
      <c r="D121" s="767"/>
      <c r="E121" s="448"/>
      <c r="F121" s="148" t="s">
        <v>570</v>
      </c>
      <c r="G121" s="523" t="s">
        <v>613</v>
      </c>
      <c r="H121" s="523"/>
      <c r="I121" s="523"/>
      <c r="J121" s="523"/>
      <c r="K121" s="638"/>
      <c r="L121" s="603" t="e">
        <f>#REF!-#REF!*10%</f>
        <v>#REF!</v>
      </c>
    </row>
    <row r="122" spans="1:12" ht="15.6" customHeight="1" x14ac:dyDescent="0.25">
      <c r="A122" s="564"/>
      <c r="B122" s="568"/>
      <c r="C122" s="614"/>
      <c r="D122" s="767"/>
      <c r="E122" s="448"/>
      <c r="F122" s="216" t="s">
        <v>84</v>
      </c>
      <c r="G122" s="465" t="s">
        <v>1711</v>
      </c>
      <c r="H122" s="465"/>
      <c r="I122" s="465"/>
      <c r="J122" s="465"/>
      <c r="K122" s="638"/>
      <c r="L122" s="603" t="e">
        <f>#REF!-#REF!*10%</f>
        <v>#REF!</v>
      </c>
    </row>
    <row r="123" spans="1:12" ht="15" customHeight="1" x14ac:dyDescent="0.25">
      <c r="A123" s="564"/>
      <c r="B123" s="569"/>
      <c r="C123" s="614"/>
      <c r="D123" s="767"/>
      <c r="E123" s="448"/>
      <c r="F123" s="136" t="s">
        <v>1016</v>
      </c>
      <c r="G123" s="454">
        <v>5</v>
      </c>
      <c r="H123" s="454"/>
      <c r="I123" s="454"/>
      <c r="J123" s="454"/>
      <c r="K123" s="769"/>
      <c r="L123" s="603" t="e">
        <f>#REF!-#REF!*10%</f>
        <v>#REF!</v>
      </c>
    </row>
    <row r="124" spans="1:12" ht="15" customHeight="1" x14ac:dyDescent="0.25">
      <c r="C124" s="370"/>
      <c r="D124" s="59"/>
      <c r="E124" s="59"/>
      <c r="F124" s="154"/>
      <c r="G124" s="154"/>
      <c r="H124" s="179"/>
      <c r="I124" s="154"/>
      <c r="J124" s="154"/>
      <c r="K124" s="154"/>
      <c r="L124" s="348"/>
    </row>
    <row r="125" spans="1:12" ht="15" customHeight="1" x14ac:dyDescent="0.25">
      <c r="C125" s="370"/>
      <c r="D125" s="59"/>
      <c r="E125" s="59"/>
      <c r="F125" s="154"/>
      <c r="G125" s="154"/>
      <c r="H125" s="179"/>
      <c r="I125" s="154"/>
      <c r="J125" s="154"/>
      <c r="K125" s="154"/>
      <c r="L125" s="348"/>
    </row>
    <row r="126" spans="1:12" ht="15" customHeight="1" x14ac:dyDescent="0.25">
      <c r="C126" s="370"/>
      <c r="D126" s="59"/>
      <c r="E126" s="59"/>
      <c r="F126" s="154"/>
      <c r="G126" s="154"/>
      <c r="H126" s="179"/>
      <c r="I126" s="154"/>
      <c r="J126" s="154"/>
      <c r="K126" s="154"/>
      <c r="L126" s="348"/>
    </row>
    <row r="127" spans="1:12" ht="15" customHeight="1" x14ac:dyDescent="0.25">
      <c r="C127" s="370"/>
      <c r="D127" s="59"/>
      <c r="E127" s="59"/>
      <c r="F127" s="154"/>
      <c r="G127" s="154"/>
      <c r="H127" s="179"/>
      <c r="I127" s="154"/>
      <c r="J127" s="154"/>
      <c r="K127" s="154"/>
      <c r="L127" s="348"/>
    </row>
    <row r="128" spans="1:12" ht="15" customHeight="1" x14ac:dyDescent="0.25">
      <c r="C128" s="370"/>
      <c r="D128" s="59"/>
      <c r="E128" s="59"/>
      <c r="F128" s="154"/>
      <c r="G128" s="154"/>
      <c r="H128" s="179"/>
      <c r="I128" s="154"/>
      <c r="J128" s="154"/>
      <c r="K128" s="154"/>
      <c r="L128" s="348"/>
    </row>
    <row r="129" spans="3:12" ht="15" customHeight="1" x14ac:dyDescent="0.25">
      <c r="C129" s="370"/>
      <c r="D129" s="59"/>
      <c r="E129" s="59"/>
      <c r="F129" s="154"/>
      <c r="G129" s="154"/>
      <c r="H129" s="179"/>
      <c r="I129" s="154"/>
      <c r="J129" s="154"/>
      <c r="K129" s="154"/>
      <c r="L129" s="348"/>
    </row>
    <row r="130" spans="3:12" ht="15" customHeight="1" x14ac:dyDescent="0.25">
      <c r="C130" s="370"/>
      <c r="D130" s="59"/>
      <c r="E130" s="59"/>
      <c r="F130" s="154"/>
      <c r="G130" s="154"/>
      <c r="H130" s="179"/>
      <c r="I130" s="154"/>
      <c r="J130" s="154"/>
      <c r="K130" s="154"/>
      <c r="L130" s="348"/>
    </row>
    <row r="131" spans="3:12" ht="15" customHeight="1" x14ac:dyDescent="0.25">
      <c r="C131" s="370"/>
      <c r="D131" s="59"/>
      <c r="E131" s="59"/>
      <c r="F131" s="154"/>
      <c r="G131" s="154"/>
      <c r="H131" s="179"/>
      <c r="I131" s="154"/>
      <c r="J131" s="154"/>
      <c r="K131" s="154"/>
      <c r="L131" s="348"/>
    </row>
    <row r="132" spans="3:12" ht="15" customHeight="1" x14ac:dyDescent="0.25">
      <c r="C132" s="370"/>
      <c r="D132" s="59"/>
      <c r="E132" s="59"/>
      <c r="F132" s="154"/>
      <c r="G132" s="154"/>
      <c r="H132" s="179"/>
      <c r="I132" s="154"/>
      <c r="J132" s="154"/>
      <c r="K132" s="154"/>
      <c r="L132" s="348"/>
    </row>
    <row r="133" spans="3:12" ht="15" customHeight="1" x14ac:dyDescent="0.25">
      <c r="C133" s="370"/>
      <c r="D133" s="59"/>
      <c r="E133" s="59"/>
      <c r="F133" s="154"/>
      <c r="G133" s="154"/>
      <c r="H133" s="179"/>
      <c r="I133" s="154"/>
      <c r="J133" s="154"/>
      <c r="K133" s="154"/>
      <c r="L133" s="348"/>
    </row>
    <row r="134" spans="3:12" ht="15" customHeight="1" x14ac:dyDescent="0.25">
      <c r="C134" s="370"/>
      <c r="D134" s="59"/>
      <c r="E134" s="59"/>
      <c r="F134" s="154"/>
      <c r="G134" s="154"/>
      <c r="H134" s="179"/>
      <c r="I134" s="154"/>
      <c r="J134" s="154"/>
      <c r="K134" s="154"/>
      <c r="L134" s="348"/>
    </row>
    <row r="135" spans="3:12" ht="15" customHeight="1" x14ac:dyDescent="0.25">
      <c r="C135" s="370"/>
      <c r="D135" s="59"/>
      <c r="E135" s="59"/>
      <c r="F135" s="154"/>
      <c r="G135" s="154"/>
      <c r="H135" s="179"/>
      <c r="I135" s="154"/>
      <c r="J135" s="154"/>
      <c r="K135" s="154"/>
      <c r="L135" s="348"/>
    </row>
    <row r="136" spans="3:12" ht="15" customHeight="1" x14ac:dyDescent="0.25">
      <c r="C136" s="370"/>
      <c r="D136" s="59"/>
      <c r="E136" s="59"/>
      <c r="F136" s="154"/>
      <c r="G136" s="154"/>
      <c r="H136" s="179"/>
      <c r="I136" s="154"/>
      <c r="J136" s="154"/>
      <c r="K136" s="154"/>
      <c r="L136" s="348"/>
    </row>
    <row r="137" spans="3:12" ht="15" customHeight="1" x14ac:dyDescent="0.25">
      <c r="C137" s="370"/>
      <c r="D137" s="59"/>
      <c r="E137" s="59"/>
      <c r="F137" s="154"/>
      <c r="G137" s="154"/>
      <c r="H137" s="179"/>
      <c r="I137" s="154"/>
      <c r="J137" s="154"/>
      <c r="K137" s="154"/>
      <c r="L137" s="348"/>
    </row>
    <row r="138" spans="3:12" ht="15" customHeight="1" x14ac:dyDescent="0.25">
      <c r="C138" s="370"/>
      <c r="D138" s="59"/>
      <c r="E138" s="59"/>
      <c r="F138" s="154"/>
      <c r="G138" s="154"/>
      <c r="H138" s="179"/>
      <c r="I138" s="154"/>
      <c r="J138" s="154"/>
      <c r="K138" s="154"/>
      <c r="L138" s="348"/>
    </row>
    <row r="139" spans="3:12" ht="15" customHeight="1" x14ac:dyDescent="0.25">
      <c r="C139" s="370"/>
      <c r="D139" s="59"/>
      <c r="E139" s="59"/>
      <c r="F139" s="154"/>
      <c r="G139" s="154"/>
      <c r="H139" s="179"/>
      <c r="I139" s="154"/>
      <c r="J139" s="154"/>
      <c r="K139" s="154"/>
      <c r="L139" s="348"/>
    </row>
    <row r="140" spans="3:12" ht="15" customHeight="1" x14ac:dyDescent="0.25">
      <c r="C140" s="370"/>
      <c r="D140" s="59"/>
      <c r="E140" s="59"/>
      <c r="F140" s="154"/>
      <c r="G140" s="154"/>
      <c r="H140" s="179"/>
      <c r="I140" s="154"/>
      <c r="J140" s="154"/>
      <c r="K140" s="154"/>
      <c r="L140" s="348"/>
    </row>
    <row r="141" spans="3:12" ht="15" customHeight="1" x14ac:dyDescent="0.25">
      <c r="C141" s="370"/>
      <c r="D141" s="59"/>
      <c r="E141" s="59"/>
      <c r="F141" s="154"/>
      <c r="G141" s="154"/>
      <c r="H141" s="179"/>
      <c r="I141" s="154"/>
      <c r="J141" s="154"/>
      <c r="K141" s="154"/>
      <c r="L141" s="348"/>
    </row>
    <row r="142" spans="3:12" ht="15" customHeight="1" x14ac:dyDescent="0.25">
      <c r="C142" s="370"/>
      <c r="D142" s="59"/>
      <c r="E142" s="59"/>
      <c r="F142" s="154"/>
      <c r="G142" s="154"/>
      <c r="H142" s="179"/>
      <c r="I142" s="154"/>
      <c r="J142" s="154"/>
      <c r="K142" s="154"/>
      <c r="L142" s="348"/>
    </row>
    <row r="143" spans="3:12" ht="15" customHeight="1" x14ac:dyDescent="0.25">
      <c r="C143" s="370"/>
      <c r="D143" s="59"/>
      <c r="E143" s="59"/>
      <c r="F143" s="154"/>
      <c r="G143" s="154"/>
      <c r="H143" s="179"/>
      <c r="I143" s="154"/>
      <c r="J143" s="154"/>
      <c r="K143" s="154"/>
      <c r="L143" s="348"/>
    </row>
    <row r="144" spans="3:12" ht="15" customHeight="1" x14ac:dyDescent="0.25">
      <c r="C144" s="370"/>
      <c r="D144" s="59"/>
      <c r="E144" s="59"/>
      <c r="F144" s="154"/>
      <c r="G144" s="154"/>
      <c r="H144" s="179"/>
      <c r="I144" s="154"/>
      <c r="J144" s="154"/>
      <c r="K144" s="154"/>
      <c r="L144" s="348"/>
    </row>
    <row r="145" spans="3:12" ht="15" customHeight="1" x14ac:dyDescent="0.25">
      <c r="C145" s="370"/>
      <c r="D145" s="59"/>
      <c r="E145" s="59"/>
      <c r="F145" s="154"/>
      <c r="G145" s="154"/>
      <c r="H145" s="179"/>
      <c r="I145" s="154"/>
      <c r="J145" s="154"/>
      <c r="K145" s="154"/>
      <c r="L145" s="348"/>
    </row>
    <row r="146" spans="3:12" ht="15" customHeight="1" x14ac:dyDescent="0.25">
      <c r="C146" s="370"/>
      <c r="D146" s="59"/>
      <c r="E146" s="59"/>
      <c r="F146" s="154"/>
      <c r="G146" s="154"/>
      <c r="H146" s="179"/>
      <c r="I146" s="154"/>
      <c r="J146" s="154"/>
      <c r="K146" s="154"/>
      <c r="L146" s="348"/>
    </row>
    <row r="147" spans="3:12" ht="15" customHeight="1" x14ac:dyDescent="0.25">
      <c r="C147" s="370"/>
      <c r="D147" s="59"/>
      <c r="E147" s="59"/>
      <c r="F147" s="154"/>
      <c r="G147" s="154"/>
      <c r="H147" s="179"/>
      <c r="I147" s="154"/>
      <c r="J147" s="154"/>
      <c r="K147" s="154"/>
      <c r="L147" s="348"/>
    </row>
    <row r="148" spans="3:12" ht="15" customHeight="1" x14ac:dyDescent="0.25">
      <c r="C148" s="370"/>
      <c r="D148" s="59"/>
      <c r="E148" s="59"/>
      <c r="F148" s="154"/>
      <c r="G148" s="154"/>
      <c r="H148" s="179"/>
      <c r="I148" s="154"/>
      <c r="J148" s="154"/>
      <c r="K148" s="154"/>
      <c r="L148" s="348"/>
    </row>
    <row r="149" spans="3:12" ht="15" customHeight="1" x14ac:dyDescent="0.25">
      <c r="C149" s="370"/>
      <c r="D149" s="59"/>
      <c r="E149" s="59"/>
      <c r="F149" s="154"/>
      <c r="G149" s="154"/>
      <c r="H149" s="179"/>
      <c r="I149" s="154"/>
      <c r="J149" s="154"/>
      <c r="K149" s="154"/>
      <c r="L149" s="348"/>
    </row>
    <row r="150" spans="3:12" ht="15" customHeight="1" x14ac:dyDescent="0.25">
      <c r="C150" s="370"/>
      <c r="D150" s="59"/>
      <c r="E150" s="59"/>
      <c r="F150" s="154"/>
      <c r="G150" s="154"/>
      <c r="H150" s="179"/>
      <c r="I150" s="154"/>
      <c r="J150" s="154"/>
      <c r="K150" s="154"/>
      <c r="L150" s="348"/>
    </row>
    <row r="151" spans="3:12" ht="15" customHeight="1" x14ac:dyDescent="0.25">
      <c r="C151" s="370"/>
      <c r="D151" s="59"/>
      <c r="E151" s="59"/>
      <c r="F151" s="154"/>
      <c r="G151" s="154"/>
      <c r="H151" s="179"/>
      <c r="I151" s="154"/>
      <c r="J151" s="154"/>
      <c r="K151" s="154"/>
      <c r="L151" s="348"/>
    </row>
    <row r="152" spans="3:12" ht="15" customHeight="1" x14ac:dyDescent="0.25">
      <c r="C152" s="370"/>
      <c r="D152" s="59"/>
      <c r="E152" s="59"/>
      <c r="F152" s="154"/>
      <c r="G152" s="154"/>
      <c r="H152" s="179"/>
      <c r="I152" s="154"/>
      <c r="J152" s="154"/>
      <c r="K152" s="154"/>
      <c r="L152" s="348"/>
    </row>
    <row r="153" spans="3:12" ht="15" customHeight="1" x14ac:dyDescent="0.25">
      <c r="C153" s="370"/>
      <c r="D153" s="59"/>
      <c r="E153" s="59"/>
      <c r="F153" s="154"/>
      <c r="G153" s="154"/>
      <c r="H153" s="179"/>
      <c r="I153" s="154"/>
      <c r="J153" s="154"/>
      <c r="K153" s="154"/>
      <c r="L153" s="348"/>
    </row>
    <row r="154" spans="3:12" ht="15" customHeight="1" x14ac:dyDescent="0.25">
      <c r="C154" s="370"/>
      <c r="D154" s="59"/>
      <c r="E154" s="59"/>
      <c r="F154" s="154"/>
      <c r="G154" s="154"/>
      <c r="H154" s="179"/>
      <c r="I154" s="154"/>
      <c r="J154" s="154"/>
      <c r="K154" s="154"/>
      <c r="L154" s="348"/>
    </row>
    <row r="155" spans="3:12" ht="15" customHeight="1" x14ac:dyDescent="0.25">
      <c r="C155" s="370"/>
      <c r="D155" s="59"/>
      <c r="E155" s="59"/>
      <c r="F155" s="154"/>
      <c r="G155" s="154"/>
      <c r="H155" s="179"/>
      <c r="I155" s="154"/>
      <c r="J155" s="154"/>
      <c r="K155" s="154"/>
      <c r="L155" s="348"/>
    </row>
    <row r="156" spans="3:12" ht="15" customHeight="1" x14ac:dyDescent="0.25">
      <c r="C156" s="370"/>
      <c r="D156" s="59"/>
      <c r="E156" s="59"/>
      <c r="F156" s="154"/>
      <c r="G156" s="154"/>
      <c r="H156" s="179"/>
      <c r="I156" s="154"/>
      <c r="J156" s="154"/>
      <c r="K156" s="154"/>
      <c r="L156" s="348"/>
    </row>
    <row r="157" spans="3:12" ht="15" customHeight="1" x14ac:dyDescent="0.25">
      <c r="C157" s="370"/>
      <c r="D157" s="59"/>
      <c r="E157" s="59"/>
      <c r="F157" s="154"/>
      <c r="G157" s="154"/>
      <c r="H157" s="179"/>
      <c r="I157" s="154"/>
      <c r="J157" s="154"/>
      <c r="K157" s="154"/>
      <c r="L157" s="348"/>
    </row>
    <row r="158" spans="3:12" ht="15" customHeight="1" x14ac:dyDescent="0.25">
      <c r="C158" s="370"/>
      <c r="D158" s="59"/>
      <c r="E158" s="59"/>
      <c r="F158" s="154"/>
      <c r="G158" s="154"/>
      <c r="H158" s="179"/>
      <c r="I158" s="154"/>
      <c r="J158" s="154"/>
      <c r="K158" s="154"/>
      <c r="L158" s="348"/>
    </row>
    <row r="159" spans="3:12" ht="15" customHeight="1" x14ac:dyDescent="0.25">
      <c r="C159" s="370"/>
      <c r="D159" s="59"/>
      <c r="E159" s="59"/>
      <c r="F159" s="154"/>
      <c r="G159" s="154"/>
      <c r="H159" s="179"/>
      <c r="I159" s="154"/>
      <c r="J159" s="154"/>
      <c r="K159" s="154"/>
      <c r="L159" s="348"/>
    </row>
    <row r="160" spans="3:12" ht="15" customHeight="1" x14ac:dyDescent="0.25">
      <c r="C160" s="370"/>
      <c r="D160" s="59"/>
      <c r="E160" s="59"/>
      <c r="F160" s="154"/>
      <c r="G160" s="154"/>
      <c r="H160" s="179"/>
      <c r="I160" s="154"/>
      <c r="J160" s="154"/>
      <c r="K160" s="154"/>
      <c r="L160" s="348"/>
    </row>
    <row r="161" spans="3:12" ht="15" customHeight="1" x14ac:dyDescent="0.25">
      <c r="C161" s="370"/>
      <c r="D161" s="59"/>
      <c r="E161" s="59"/>
      <c r="F161" s="154"/>
      <c r="G161" s="154"/>
      <c r="H161" s="179"/>
      <c r="I161" s="154"/>
      <c r="J161" s="154"/>
      <c r="K161" s="154"/>
      <c r="L161" s="348"/>
    </row>
    <row r="162" spans="3:12" ht="15" customHeight="1" x14ac:dyDescent="0.25">
      <c r="C162" s="370"/>
      <c r="D162" s="59"/>
      <c r="E162" s="59"/>
      <c r="F162" s="154"/>
      <c r="G162" s="154"/>
      <c r="H162" s="179"/>
      <c r="I162" s="154"/>
      <c r="J162" s="154"/>
      <c r="K162" s="154"/>
      <c r="L162" s="348"/>
    </row>
    <row r="163" spans="3:12" ht="15" customHeight="1" x14ac:dyDescent="0.25">
      <c r="C163" s="370"/>
      <c r="D163" s="59"/>
      <c r="E163" s="59"/>
      <c r="F163" s="154"/>
      <c r="G163" s="154"/>
      <c r="H163" s="179"/>
      <c r="I163" s="154"/>
      <c r="J163" s="154"/>
      <c r="K163" s="154"/>
      <c r="L163" s="348"/>
    </row>
    <row r="164" spans="3:12" ht="15" customHeight="1" x14ac:dyDescent="0.25">
      <c r="C164" s="370"/>
      <c r="D164" s="59"/>
      <c r="E164" s="59"/>
      <c r="F164" s="154"/>
      <c r="G164" s="154"/>
      <c r="H164" s="179"/>
      <c r="I164" s="154"/>
      <c r="J164" s="154"/>
      <c r="K164" s="154"/>
      <c r="L164" s="348"/>
    </row>
    <row r="165" spans="3:12" ht="15" customHeight="1" x14ac:dyDescent="0.25">
      <c r="C165" s="370"/>
      <c r="D165" s="59"/>
      <c r="E165" s="59"/>
      <c r="F165" s="154"/>
      <c r="G165" s="154"/>
      <c r="H165" s="179"/>
      <c r="I165" s="154"/>
      <c r="J165" s="154"/>
      <c r="K165" s="154"/>
      <c r="L165" s="348"/>
    </row>
    <row r="166" spans="3:12" ht="15" customHeight="1" x14ac:dyDescent="0.25">
      <c r="C166" s="370"/>
      <c r="D166" s="59"/>
      <c r="E166" s="59"/>
      <c r="F166" s="154"/>
      <c r="G166" s="154"/>
      <c r="H166" s="179"/>
      <c r="I166" s="154"/>
      <c r="J166" s="154"/>
      <c r="K166" s="154"/>
      <c r="L166" s="348"/>
    </row>
    <row r="167" spans="3:12" ht="27.75" customHeight="1" x14ac:dyDescent="0.25">
      <c r="C167" s="370"/>
      <c r="D167" s="59"/>
      <c r="E167" s="59"/>
      <c r="F167" s="154"/>
      <c r="G167" s="154"/>
      <c r="H167" s="179"/>
      <c r="I167" s="154"/>
      <c r="J167" s="154"/>
      <c r="K167" s="154"/>
      <c r="L167" s="348"/>
    </row>
    <row r="168" spans="3:12" ht="27.75" customHeight="1" x14ac:dyDescent="0.3">
      <c r="D168" s="60"/>
      <c r="E168" s="60"/>
      <c r="F168" s="169"/>
      <c r="G168" s="217"/>
    </row>
    <row r="169" spans="3:12" ht="27.75" customHeight="1" x14ac:dyDescent="0.3">
      <c r="D169" s="60"/>
      <c r="E169" s="60"/>
      <c r="F169" s="169"/>
      <c r="G169" s="217"/>
    </row>
    <row r="170" spans="3:12" ht="27.75" customHeight="1" x14ac:dyDescent="0.3">
      <c r="D170" s="60"/>
      <c r="E170" s="60"/>
      <c r="F170" s="169"/>
      <c r="G170" s="217"/>
    </row>
    <row r="171" spans="3:12" ht="27.75" customHeight="1" x14ac:dyDescent="0.3">
      <c r="D171" s="60"/>
      <c r="E171" s="60"/>
      <c r="F171" s="169"/>
      <c r="G171" s="217"/>
    </row>
    <row r="172" spans="3:12" ht="27.75" customHeight="1" x14ac:dyDescent="0.3">
      <c r="D172" s="60"/>
      <c r="E172" s="60"/>
      <c r="F172" s="169"/>
      <c r="G172" s="217"/>
    </row>
    <row r="173" spans="3:12" ht="27.75" customHeight="1" x14ac:dyDescent="0.3">
      <c r="D173" s="60"/>
      <c r="E173" s="60"/>
      <c r="F173" s="169"/>
      <c r="G173" s="217"/>
    </row>
    <row r="174" spans="3:12" ht="27.75" customHeight="1" x14ac:dyDescent="0.3">
      <c r="D174" s="60"/>
      <c r="E174" s="60"/>
      <c r="F174" s="169"/>
      <c r="G174" s="217"/>
    </row>
    <row r="175" spans="3:12" ht="27.75" customHeight="1" x14ac:dyDescent="0.3">
      <c r="D175" s="60"/>
      <c r="E175" s="60"/>
      <c r="F175" s="169"/>
      <c r="G175" s="217"/>
    </row>
    <row r="176" spans="3:12" ht="27.75" customHeight="1" x14ac:dyDescent="0.3">
      <c r="D176" s="60"/>
      <c r="E176" s="60"/>
      <c r="F176" s="169"/>
      <c r="G176" s="217"/>
    </row>
    <row r="177" spans="4:7" ht="27.75" customHeight="1" x14ac:dyDescent="0.3">
      <c r="D177" s="60"/>
      <c r="E177" s="60"/>
      <c r="F177" s="169"/>
      <c r="G177" s="217"/>
    </row>
    <row r="178" spans="4:7" ht="27.75" customHeight="1" x14ac:dyDescent="0.3">
      <c r="D178" s="60"/>
      <c r="E178" s="60"/>
      <c r="F178" s="169"/>
      <c r="G178" s="217"/>
    </row>
    <row r="179" spans="4:7" ht="27.75" customHeight="1" x14ac:dyDescent="0.3">
      <c r="D179" s="60"/>
      <c r="E179" s="60"/>
      <c r="F179" s="169"/>
      <c r="G179" s="217"/>
    </row>
    <row r="180" spans="4:7" ht="27.75" customHeight="1" x14ac:dyDescent="0.3">
      <c r="D180" s="60"/>
      <c r="E180" s="60"/>
      <c r="F180" s="169"/>
      <c r="G180" s="217"/>
    </row>
    <row r="181" spans="4:7" ht="27.75" customHeight="1" x14ac:dyDescent="0.3">
      <c r="D181" s="60"/>
      <c r="E181" s="60"/>
      <c r="F181" s="169"/>
      <c r="G181" s="217"/>
    </row>
    <row r="182" spans="4:7" ht="27.75" customHeight="1" x14ac:dyDescent="0.3">
      <c r="D182" s="60"/>
      <c r="E182" s="60"/>
      <c r="F182" s="169"/>
      <c r="G182" s="217"/>
    </row>
    <row r="183" spans="4:7" ht="27.75" customHeight="1" x14ac:dyDescent="0.3">
      <c r="D183" s="60"/>
      <c r="E183" s="60"/>
      <c r="F183" s="169"/>
      <c r="G183" s="217"/>
    </row>
    <row r="184" spans="4:7" ht="27.75" customHeight="1" x14ac:dyDescent="0.3">
      <c r="D184" s="60"/>
      <c r="E184" s="60"/>
      <c r="F184" s="169"/>
      <c r="G184" s="217"/>
    </row>
    <row r="185" spans="4:7" ht="27.75" customHeight="1" x14ac:dyDescent="0.3">
      <c r="D185" s="60"/>
      <c r="E185" s="60"/>
      <c r="F185" s="169"/>
      <c r="G185" s="217"/>
    </row>
    <row r="186" spans="4:7" ht="27.75" customHeight="1" x14ac:dyDescent="0.3">
      <c r="D186" s="60"/>
      <c r="E186" s="60"/>
      <c r="F186" s="169"/>
      <c r="G186" s="217"/>
    </row>
    <row r="187" spans="4:7" ht="27.75" customHeight="1" x14ac:dyDescent="0.3">
      <c r="D187" s="60"/>
      <c r="E187" s="60"/>
      <c r="F187" s="169"/>
      <c r="G187" s="217"/>
    </row>
    <row r="188" spans="4:7" ht="27.75" customHeight="1" x14ac:dyDescent="0.3">
      <c r="D188" s="60"/>
      <c r="E188" s="60"/>
      <c r="F188" s="169"/>
      <c r="G188" s="217"/>
    </row>
    <row r="189" spans="4:7" ht="27.75" customHeight="1" x14ac:dyDescent="0.3">
      <c r="D189" s="60"/>
      <c r="E189" s="60"/>
      <c r="F189" s="169"/>
      <c r="G189" s="217"/>
    </row>
    <row r="190" spans="4:7" ht="27.75" customHeight="1" x14ac:dyDescent="0.3">
      <c r="D190" s="60"/>
      <c r="E190" s="60"/>
      <c r="F190" s="169"/>
      <c r="G190" s="217"/>
    </row>
    <row r="191" spans="4:7" ht="27.75" customHeight="1" x14ac:dyDescent="0.3">
      <c r="D191" s="60"/>
      <c r="E191" s="60"/>
      <c r="F191" s="169"/>
      <c r="G191" s="217"/>
    </row>
    <row r="192" spans="4:7" ht="27.75" customHeight="1" x14ac:dyDescent="0.3">
      <c r="D192" s="60"/>
      <c r="E192" s="60"/>
      <c r="F192" s="169"/>
      <c r="G192" s="217"/>
    </row>
    <row r="193" spans="4:7" ht="27.75" customHeight="1" x14ac:dyDescent="0.3">
      <c r="D193" s="60"/>
      <c r="E193" s="60"/>
      <c r="F193" s="169"/>
      <c r="G193" s="217"/>
    </row>
    <row r="194" spans="4:7" ht="27.75" customHeight="1" x14ac:dyDescent="0.3">
      <c r="D194" s="60"/>
      <c r="E194" s="60"/>
      <c r="F194" s="169"/>
      <c r="G194" s="217"/>
    </row>
    <row r="195" spans="4:7" ht="27.75" customHeight="1" x14ac:dyDescent="0.3">
      <c r="D195" s="60"/>
      <c r="E195" s="60"/>
      <c r="F195" s="169"/>
      <c r="G195" s="217"/>
    </row>
    <row r="196" spans="4:7" ht="27.75" customHeight="1" x14ac:dyDescent="0.3">
      <c r="D196" s="60"/>
      <c r="E196" s="60"/>
      <c r="F196" s="169"/>
      <c r="G196" s="217"/>
    </row>
    <row r="197" spans="4:7" ht="27.75" customHeight="1" x14ac:dyDescent="0.3">
      <c r="D197" s="60"/>
      <c r="E197" s="60"/>
      <c r="F197" s="169"/>
      <c r="G197" s="217"/>
    </row>
    <row r="198" spans="4:7" ht="27.75" customHeight="1" x14ac:dyDescent="0.3">
      <c r="D198" s="61"/>
      <c r="E198" s="61"/>
      <c r="F198" s="169"/>
      <c r="G198" s="217"/>
    </row>
    <row r="199" spans="4:7" ht="27.75" customHeight="1" x14ac:dyDescent="0.3">
      <c r="D199" s="61"/>
      <c r="E199" s="61"/>
      <c r="F199" s="169"/>
      <c r="G199" s="217"/>
    </row>
    <row r="200" spans="4:7" ht="27.75" customHeight="1" x14ac:dyDescent="0.3">
      <c r="D200" s="61"/>
      <c r="E200" s="61"/>
      <c r="F200" s="169"/>
      <c r="G200" s="217"/>
    </row>
    <row r="201" spans="4:7" ht="27.75" customHeight="1" x14ac:dyDescent="0.3">
      <c r="D201" s="60"/>
      <c r="E201" s="60"/>
      <c r="F201" s="169"/>
      <c r="G201" s="217"/>
    </row>
    <row r="202" spans="4:7" ht="27.75" customHeight="1" x14ac:dyDescent="0.3">
      <c r="D202" s="60"/>
      <c r="E202" s="60"/>
      <c r="F202" s="169"/>
      <c r="G202" s="217"/>
    </row>
    <row r="203" spans="4:7" ht="27.75" customHeight="1" x14ac:dyDescent="0.3">
      <c r="D203" s="60"/>
      <c r="E203" s="60"/>
      <c r="F203" s="169"/>
      <c r="G203" s="217"/>
    </row>
    <row r="204" spans="4:7" ht="27.75" customHeight="1" x14ac:dyDescent="0.3">
      <c r="D204" s="60"/>
      <c r="E204" s="60"/>
      <c r="F204" s="169"/>
      <c r="G204" s="217"/>
    </row>
    <row r="205" spans="4:7" ht="27.75" customHeight="1" x14ac:dyDescent="0.3">
      <c r="D205" s="60"/>
      <c r="E205" s="60"/>
      <c r="F205" s="169"/>
      <c r="G205" s="217"/>
    </row>
    <row r="206" spans="4:7" ht="27.75" customHeight="1" x14ac:dyDescent="0.3">
      <c r="D206" s="60"/>
      <c r="E206" s="60"/>
      <c r="F206" s="169"/>
      <c r="G206" s="217"/>
    </row>
    <row r="207" spans="4:7" ht="27.75" customHeight="1" x14ac:dyDescent="0.3">
      <c r="D207" s="61"/>
      <c r="E207" s="61"/>
      <c r="F207" s="169"/>
      <c r="G207" s="217"/>
    </row>
    <row r="208" spans="4:7" ht="27.75" customHeight="1" x14ac:dyDescent="0.3">
      <c r="D208" s="61"/>
      <c r="E208" s="61"/>
      <c r="F208" s="169"/>
      <c r="G208" s="217"/>
    </row>
    <row r="209" spans="4:7" ht="27.75" customHeight="1" x14ac:dyDescent="0.3">
      <c r="D209" s="60"/>
      <c r="E209" s="60"/>
      <c r="F209" s="169"/>
      <c r="G209" s="217"/>
    </row>
    <row r="210" spans="4:7" ht="27.75" customHeight="1" x14ac:dyDescent="0.3">
      <c r="D210" s="60"/>
      <c r="E210" s="60"/>
      <c r="F210" s="169"/>
      <c r="G210" s="217"/>
    </row>
    <row r="211" spans="4:7" ht="27.75" customHeight="1" x14ac:dyDescent="0.3">
      <c r="D211" s="60"/>
      <c r="E211" s="60"/>
      <c r="F211" s="169"/>
      <c r="G211" s="217"/>
    </row>
    <row r="212" spans="4:7" ht="27.75" customHeight="1" x14ac:dyDescent="0.3">
      <c r="D212" s="60"/>
      <c r="E212" s="60"/>
      <c r="F212" s="169"/>
      <c r="G212" s="217"/>
    </row>
    <row r="213" spans="4:7" ht="27.75" customHeight="1" x14ac:dyDescent="0.3">
      <c r="D213" s="60"/>
      <c r="E213" s="60"/>
      <c r="F213" s="169"/>
      <c r="G213" s="217"/>
    </row>
    <row r="214" spans="4:7" ht="27.75" customHeight="1" x14ac:dyDescent="0.3">
      <c r="D214" s="60"/>
      <c r="E214" s="60"/>
      <c r="F214" s="169"/>
      <c r="G214" s="217"/>
    </row>
    <row r="215" spans="4:7" ht="27.75" customHeight="1" x14ac:dyDescent="0.3">
      <c r="D215" s="60"/>
      <c r="E215" s="60"/>
      <c r="F215" s="169"/>
      <c r="G215" s="217"/>
    </row>
    <row r="216" spans="4:7" ht="27.75" customHeight="1" x14ac:dyDescent="0.3">
      <c r="D216" s="60"/>
      <c r="E216" s="60"/>
      <c r="F216" s="169"/>
      <c r="G216" s="217"/>
    </row>
    <row r="217" spans="4:7" ht="27.75" customHeight="1" x14ac:dyDescent="0.3">
      <c r="D217" s="60"/>
      <c r="E217" s="60"/>
      <c r="F217" s="169"/>
      <c r="G217" s="217"/>
    </row>
    <row r="218" spans="4:7" ht="27.75" customHeight="1" x14ac:dyDescent="0.3">
      <c r="D218" s="60"/>
      <c r="E218" s="60"/>
      <c r="F218" s="169"/>
      <c r="G218" s="217"/>
    </row>
    <row r="219" spans="4:7" ht="27.75" customHeight="1" x14ac:dyDescent="0.3">
      <c r="D219" s="60"/>
      <c r="E219" s="60"/>
      <c r="F219" s="169"/>
      <c r="G219" s="217"/>
    </row>
    <row r="220" spans="4:7" ht="27.75" customHeight="1" x14ac:dyDescent="0.3">
      <c r="D220" s="60"/>
      <c r="E220" s="60"/>
      <c r="F220" s="169"/>
      <c r="G220" s="217"/>
    </row>
    <row r="221" spans="4:7" ht="27.75" customHeight="1" x14ac:dyDescent="0.3">
      <c r="D221" s="60"/>
      <c r="E221" s="60"/>
      <c r="F221" s="169"/>
      <c r="G221" s="217"/>
    </row>
    <row r="222" spans="4:7" ht="27.75" customHeight="1" x14ac:dyDescent="0.3">
      <c r="D222" s="60"/>
      <c r="E222" s="60"/>
      <c r="F222" s="169"/>
      <c r="G222" s="217"/>
    </row>
    <row r="223" spans="4:7" ht="27.75" customHeight="1" x14ac:dyDescent="0.3">
      <c r="D223" s="60"/>
      <c r="E223" s="60"/>
      <c r="F223" s="169"/>
      <c r="G223" s="217"/>
    </row>
    <row r="224" spans="4:7" ht="27.75" customHeight="1" x14ac:dyDescent="0.3">
      <c r="D224" s="60"/>
      <c r="E224" s="60"/>
      <c r="F224" s="169"/>
      <c r="G224" s="217"/>
    </row>
    <row r="225" spans="4:7" ht="27.75" customHeight="1" x14ac:dyDescent="0.3">
      <c r="D225" s="60"/>
      <c r="E225" s="60"/>
      <c r="F225" s="169"/>
      <c r="G225" s="217"/>
    </row>
    <row r="226" spans="4:7" ht="27.75" customHeight="1" x14ac:dyDescent="0.3">
      <c r="D226" s="60"/>
      <c r="E226" s="60"/>
      <c r="F226" s="169"/>
      <c r="G226" s="217"/>
    </row>
    <row r="227" spans="4:7" ht="27.75" customHeight="1" x14ac:dyDescent="0.3">
      <c r="D227" s="60"/>
      <c r="E227" s="60"/>
      <c r="F227" s="169"/>
      <c r="G227" s="217"/>
    </row>
    <row r="228" spans="4:7" ht="27.75" customHeight="1" x14ac:dyDescent="0.3">
      <c r="D228" s="60"/>
      <c r="E228" s="60"/>
      <c r="F228" s="169"/>
      <c r="G228" s="217"/>
    </row>
    <row r="229" spans="4:7" ht="27.75" customHeight="1" x14ac:dyDescent="0.3">
      <c r="D229" s="60"/>
      <c r="E229" s="60"/>
      <c r="F229" s="169"/>
      <c r="G229" s="217"/>
    </row>
    <row r="230" spans="4:7" ht="27.75" customHeight="1" x14ac:dyDescent="0.3">
      <c r="D230" s="60"/>
      <c r="E230" s="60"/>
      <c r="F230" s="169"/>
      <c r="G230" s="217"/>
    </row>
    <row r="231" spans="4:7" ht="27.75" customHeight="1" x14ac:dyDescent="0.3">
      <c r="F231" s="169"/>
      <c r="G231" s="217"/>
    </row>
    <row r="232" spans="4:7" ht="27.75" customHeight="1" x14ac:dyDescent="0.3">
      <c r="F232" s="169"/>
      <c r="G232" s="217"/>
    </row>
    <row r="233" spans="4:7" ht="27.75" customHeight="1" x14ac:dyDescent="0.3">
      <c r="F233" s="169"/>
      <c r="G233" s="217"/>
    </row>
    <row r="234" spans="4:7" ht="27.75" customHeight="1" x14ac:dyDescent="0.3">
      <c r="F234" s="169"/>
      <c r="G234" s="217"/>
    </row>
    <row r="235" spans="4:7" ht="27.75" customHeight="1" x14ac:dyDescent="0.3">
      <c r="F235" s="169"/>
      <c r="G235" s="217"/>
    </row>
    <row r="236" spans="4:7" ht="27.75" customHeight="1" x14ac:dyDescent="0.3">
      <c r="F236" s="169"/>
      <c r="G236" s="217"/>
    </row>
    <row r="237" spans="4:7" ht="27.75" customHeight="1" x14ac:dyDescent="0.3">
      <c r="F237" s="169"/>
      <c r="G237" s="217"/>
    </row>
    <row r="238" spans="4:7" ht="27.75" customHeight="1" x14ac:dyDescent="0.3">
      <c r="F238" s="169"/>
      <c r="G238" s="217"/>
    </row>
    <row r="239" spans="4:7" ht="27.75" customHeight="1" x14ac:dyDescent="0.3">
      <c r="F239" s="169"/>
      <c r="G239" s="217"/>
    </row>
    <row r="240" spans="4:7" ht="27.75" customHeight="1" x14ac:dyDescent="0.3">
      <c r="F240" s="169"/>
      <c r="G240" s="217"/>
    </row>
    <row r="241" spans="6:7" ht="27.75" customHeight="1" x14ac:dyDescent="0.3">
      <c r="F241" s="169"/>
      <c r="G241" s="217"/>
    </row>
    <row r="242" spans="6:7" ht="27.75" customHeight="1" x14ac:dyDescent="0.3">
      <c r="F242" s="169"/>
      <c r="G242" s="217"/>
    </row>
    <row r="243" spans="6:7" ht="27.75" customHeight="1" x14ac:dyDescent="0.3">
      <c r="F243" s="169"/>
      <c r="G243" s="217"/>
    </row>
    <row r="244" spans="6:7" ht="27.75" customHeight="1" x14ac:dyDescent="0.3">
      <c r="F244" s="169"/>
      <c r="G244" s="217"/>
    </row>
    <row r="245" spans="6:7" ht="27.75" customHeight="1" x14ac:dyDescent="0.3">
      <c r="F245" s="169"/>
      <c r="G245" s="217"/>
    </row>
    <row r="246" spans="6:7" ht="27.75" customHeight="1" x14ac:dyDescent="0.3">
      <c r="F246" s="169"/>
      <c r="G246" s="217"/>
    </row>
    <row r="247" spans="6:7" ht="27.75" customHeight="1" x14ac:dyDescent="0.3">
      <c r="F247" s="169"/>
      <c r="G247" s="217"/>
    </row>
    <row r="248" spans="6:7" ht="27.75" customHeight="1" x14ac:dyDescent="0.3">
      <c r="F248" s="169"/>
      <c r="G248" s="217"/>
    </row>
    <row r="249" spans="6:7" ht="27.75" customHeight="1" x14ac:dyDescent="0.3">
      <c r="F249" s="169"/>
      <c r="G249" s="217"/>
    </row>
    <row r="250" spans="6:7" ht="27.75" customHeight="1" x14ac:dyDescent="0.3">
      <c r="F250" s="169"/>
      <c r="G250" s="217"/>
    </row>
    <row r="251" spans="6:7" ht="27.75" customHeight="1" x14ac:dyDescent="0.3">
      <c r="F251" s="169"/>
      <c r="G251" s="217"/>
    </row>
    <row r="252" spans="6:7" ht="27.75" customHeight="1" x14ac:dyDescent="0.3">
      <c r="F252" s="169"/>
      <c r="G252" s="217"/>
    </row>
    <row r="253" spans="6:7" ht="27.75" customHeight="1" x14ac:dyDescent="0.3">
      <c r="F253" s="169"/>
      <c r="G253" s="217"/>
    </row>
    <row r="254" spans="6:7" ht="27.75" customHeight="1" x14ac:dyDescent="0.3">
      <c r="F254" s="169"/>
      <c r="G254" s="217"/>
    </row>
    <row r="255" spans="6:7" ht="27.75" customHeight="1" x14ac:dyDescent="0.3">
      <c r="F255" s="169"/>
      <c r="G255" s="217"/>
    </row>
    <row r="256" spans="6:7" ht="27.75" customHeight="1" x14ac:dyDescent="0.3">
      <c r="F256" s="169"/>
      <c r="G256" s="217"/>
    </row>
    <row r="257" spans="6:7" ht="27.75" customHeight="1" x14ac:dyDescent="0.3">
      <c r="F257" s="169"/>
      <c r="G257" s="217"/>
    </row>
    <row r="258" spans="6:7" ht="27.75" customHeight="1" x14ac:dyDescent="0.3">
      <c r="F258" s="169"/>
      <c r="G258" s="217"/>
    </row>
    <row r="259" spans="6:7" ht="27.75" customHeight="1" x14ac:dyDescent="0.3">
      <c r="F259" s="169"/>
      <c r="G259" s="217"/>
    </row>
    <row r="260" spans="6:7" ht="27.75" customHeight="1" x14ac:dyDescent="0.3">
      <c r="F260" s="169"/>
      <c r="G260" s="217"/>
    </row>
    <row r="261" spans="6:7" ht="27.75" customHeight="1" x14ac:dyDescent="0.3">
      <c r="F261" s="169"/>
      <c r="G261" s="217"/>
    </row>
    <row r="262" spans="6:7" ht="27.75" customHeight="1" x14ac:dyDescent="0.3">
      <c r="F262" s="169"/>
      <c r="G262" s="217"/>
    </row>
    <row r="263" spans="6:7" ht="27.75" customHeight="1" x14ac:dyDescent="0.3">
      <c r="F263" s="169"/>
      <c r="G263" s="217"/>
    </row>
    <row r="264" spans="6:7" ht="27.75" customHeight="1" x14ac:dyDescent="0.3">
      <c r="F264" s="169"/>
      <c r="G264" s="217"/>
    </row>
    <row r="265" spans="6:7" ht="27.75" customHeight="1" x14ac:dyDescent="0.3">
      <c r="F265" s="169"/>
      <c r="G265" s="217"/>
    </row>
    <row r="266" spans="6:7" ht="27.75" customHeight="1" x14ac:dyDescent="0.3">
      <c r="F266" s="169"/>
      <c r="G266" s="217"/>
    </row>
    <row r="267" spans="6:7" ht="27.75" customHeight="1" x14ac:dyDescent="0.3">
      <c r="F267" s="169"/>
      <c r="G267" s="217"/>
    </row>
    <row r="268" spans="6:7" ht="27.75" customHeight="1" x14ac:dyDescent="0.3">
      <c r="F268" s="169"/>
      <c r="G268" s="217"/>
    </row>
    <row r="269" spans="6:7" ht="27.75" customHeight="1" x14ac:dyDescent="0.3">
      <c r="F269" s="169"/>
      <c r="G269" s="217"/>
    </row>
    <row r="270" spans="6:7" ht="27.75" customHeight="1" x14ac:dyDescent="0.3">
      <c r="F270" s="169"/>
      <c r="G270" s="217"/>
    </row>
    <row r="271" spans="6:7" ht="27.75" customHeight="1" x14ac:dyDescent="0.3">
      <c r="F271" s="169"/>
      <c r="G271" s="217"/>
    </row>
    <row r="272" spans="6:7" ht="27.75" customHeight="1" x14ac:dyDescent="0.3">
      <c r="F272" s="169"/>
      <c r="G272" s="217"/>
    </row>
    <row r="273" spans="6:7" ht="27.75" customHeight="1" x14ac:dyDescent="0.3">
      <c r="F273" s="169"/>
      <c r="G273" s="217"/>
    </row>
    <row r="274" spans="6:7" ht="27.75" customHeight="1" x14ac:dyDescent="0.3">
      <c r="F274" s="169"/>
      <c r="G274" s="217"/>
    </row>
    <row r="275" spans="6:7" ht="27.75" customHeight="1" x14ac:dyDescent="0.3">
      <c r="F275" s="169"/>
      <c r="G275" s="217"/>
    </row>
    <row r="276" spans="6:7" ht="27.75" customHeight="1" x14ac:dyDescent="0.3">
      <c r="F276" s="169"/>
      <c r="G276" s="217"/>
    </row>
    <row r="277" spans="6:7" ht="27.75" customHeight="1" x14ac:dyDescent="0.3">
      <c r="F277" s="169"/>
      <c r="G277" s="217"/>
    </row>
    <row r="278" spans="6:7" ht="27.75" customHeight="1" x14ac:dyDescent="0.3">
      <c r="F278" s="169"/>
      <c r="G278" s="217"/>
    </row>
    <row r="279" spans="6:7" ht="27.75" customHeight="1" x14ac:dyDescent="0.3">
      <c r="F279" s="169"/>
      <c r="G279" s="217"/>
    </row>
    <row r="280" spans="6:7" ht="27.75" customHeight="1" x14ac:dyDescent="0.3">
      <c r="F280" s="169"/>
      <c r="G280" s="217"/>
    </row>
    <row r="281" spans="6:7" ht="27.75" customHeight="1" x14ac:dyDescent="0.3">
      <c r="F281" s="169"/>
      <c r="G281" s="217"/>
    </row>
    <row r="282" spans="6:7" ht="27.75" customHeight="1" x14ac:dyDescent="0.3">
      <c r="F282" s="169"/>
      <c r="G282" s="217"/>
    </row>
    <row r="283" spans="6:7" ht="27.75" customHeight="1" x14ac:dyDescent="0.3">
      <c r="F283" s="169"/>
      <c r="G283" s="217"/>
    </row>
    <row r="284" spans="6:7" ht="27.75" customHeight="1" x14ac:dyDescent="0.3">
      <c r="F284" s="169"/>
      <c r="G284" s="217"/>
    </row>
    <row r="285" spans="6:7" ht="27.75" customHeight="1" x14ac:dyDescent="0.3">
      <c r="F285" s="169"/>
      <c r="G285" s="217"/>
    </row>
    <row r="286" spans="6:7" ht="27.75" customHeight="1" x14ac:dyDescent="0.3">
      <c r="F286" s="169"/>
      <c r="G286" s="217"/>
    </row>
    <row r="287" spans="6:7" ht="27.75" customHeight="1" x14ac:dyDescent="0.3">
      <c r="F287" s="169"/>
      <c r="G287" s="217"/>
    </row>
    <row r="288" spans="6:7" ht="27.75" customHeight="1" x14ac:dyDescent="0.3">
      <c r="F288" s="169"/>
      <c r="G288" s="217"/>
    </row>
    <row r="289" spans="6:7" ht="27.75" customHeight="1" x14ac:dyDescent="0.3">
      <c r="F289" s="169"/>
      <c r="G289" s="217"/>
    </row>
    <row r="290" spans="6:7" ht="27.75" customHeight="1" x14ac:dyDescent="0.3">
      <c r="F290" s="169"/>
      <c r="G290" s="217"/>
    </row>
    <row r="291" spans="6:7" ht="27.75" customHeight="1" x14ac:dyDescent="0.3">
      <c r="F291" s="169"/>
      <c r="G291" s="217"/>
    </row>
    <row r="292" spans="6:7" ht="27.75" customHeight="1" x14ac:dyDescent="0.3">
      <c r="F292" s="169"/>
      <c r="G292" s="217"/>
    </row>
  </sheetData>
  <sheetProtection sort="0"/>
  <mergeCells count="151">
    <mergeCell ref="L20:L33"/>
    <mergeCell ref="L34:L48"/>
    <mergeCell ref="K109:K123"/>
    <mergeCell ref="L49:L63"/>
    <mergeCell ref="L64:L78"/>
    <mergeCell ref="L94:L108"/>
    <mergeCell ref="L79:L93"/>
    <mergeCell ref="L109:L123"/>
    <mergeCell ref="K34:K48"/>
    <mergeCell ref="K49:K63"/>
    <mergeCell ref="K64:K78"/>
    <mergeCell ref="K79:K93"/>
    <mergeCell ref="K94:K108"/>
    <mergeCell ref="B64:B93"/>
    <mergeCell ref="B94:B123"/>
    <mergeCell ref="G70:J70"/>
    <mergeCell ref="G40:J40"/>
    <mergeCell ref="G10:J10"/>
    <mergeCell ref="G121:J121"/>
    <mergeCell ref="G95:J95"/>
    <mergeCell ref="G111:J111"/>
    <mergeCell ref="G112:J112"/>
    <mergeCell ref="G110:J110"/>
    <mergeCell ref="G18:J18"/>
    <mergeCell ref="G19:J19"/>
    <mergeCell ref="G20:J20"/>
    <mergeCell ref="G21:J21"/>
    <mergeCell ref="G84:J84"/>
    <mergeCell ref="G46:J46"/>
    <mergeCell ref="G54:J54"/>
    <mergeCell ref="G57:J57"/>
    <mergeCell ref="G58:J58"/>
    <mergeCell ref="D4:D33"/>
    <mergeCell ref="G30:J30"/>
    <mergeCell ref="G98:J98"/>
    <mergeCell ref="G52:J52"/>
    <mergeCell ref="G64:J64"/>
    <mergeCell ref="A94:A123"/>
    <mergeCell ref="C94:C123"/>
    <mergeCell ref="D94:D123"/>
    <mergeCell ref="G118:J118"/>
    <mergeCell ref="E4:E33"/>
    <mergeCell ref="E34:E63"/>
    <mergeCell ref="E64:E93"/>
    <mergeCell ref="E94:E123"/>
    <mergeCell ref="G76:J76"/>
    <mergeCell ref="G63:J63"/>
    <mergeCell ref="A64:A93"/>
    <mergeCell ref="C64:C93"/>
    <mergeCell ref="D64:D93"/>
    <mergeCell ref="G93:J93"/>
    <mergeCell ref="G61:J61"/>
    <mergeCell ref="G29:J29"/>
    <mergeCell ref="G14:J14"/>
    <mergeCell ref="G15:J15"/>
    <mergeCell ref="G22:J22"/>
    <mergeCell ref="G23:J23"/>
    <mergeCell ref="G17:J17"/>
    <mergeCell ref="G87:J87"/>
    <mergeCell ref="G120:J120"/>
    <mergeCell ref="G9:J9"/>
    <mergeCell ref="G65:J65"/>
    <mergeCell ref="G74:J74"/>
    <mergeCell ref="G71:J71"/>
    <mergeCell ref="G72:J72"/>
    <mergeCell ref="G73:J73"/>
    <mergeCell ref="G69:J69"/>
    <mergeCell ref="G38:J38"/>
    <mergeCell ref="G51:J51"/>
    <mergeCell ref="G53:J53"/>
    <mergeCell ref="G59:J59"/>
    <mergeCell ref="G60:J60"/>
    <mergeCell ref="G68:J68"/>
    <mergeCell ref="G103:J103"/>
    <mergeCell ref="G107:J107"/>
    <mergeCell ref="G108:J108"/>
    <mergeCell ref="G109:J109"/>
    <mergeCell ref="G101:J101"/>
    <mergeCell ref="G94:J94"/>
    <mergeCell ref="G100:J100"/>
    <mergeCell ref="G116:J116"/>
    <mergeCell ref="G75:J75"/>
    <mergeCell ref="G77:J77"/>
    <mergeCell ref="G86:J86"/>
    <mergeCell ref="G123:J123"/>
    <mergeCell ref="G122:J122"/>
    <mergeCell ref="G117:J117"/>
    <mergeCell ref="G99:J99"/>
    <mergeCell ref="G106:J106"/>
    <mergeCell ref="G114:J114"/>
    <mergeCell ref="G115:J115"/>
    <mergeCell ref="G78:J78"/>
    <mergeCell ref="G79:J79"/>
    <mergeCell ref="G92:J92"/>
    <mergeCell ref="G80:J80"/>
    <mergeCell ref="G81:J81"/>
    <mergeCell ref="G82:J82"/>
    <mergeCell ref="G83:J83"/>
    <mergeCell ref="G89:J89"/>
    <mergeCell ref="G90:J90"/>
    <mergeCell ref="G91:J91"/>
    <mergeCell ref="G85:J85"/>
    <mergeCell ref="G88:J88"/>
    <mergeCell ref="G104:J104"/>
    <mergeCell ref="G105:J105"/>
    <mergeCell ref="G113:J113"/>
    <mergeCell ref="G119:J119"/>
    <mergeCell ref="G102:J102"/>
    <mergeCell ref="A34:A63"/>
    <mergeCell ref="C34:C63"/>
    <mergeCell ref="D34:D63"/>
    <mergeCell ref="G34:J34"/>
    <mergeCell ref="G55:J55"/>
    <mergeCell ref="G56:J56"/>
    <mergeCell ref="G62:J62"/>
    <mergeCell ref="G35:J35"/>
    <mergeCell ref="G41:J41"/>
    <mergeCell ref="G39:J39"/>
    <mergeCell ref="B34:B63"/>
    <mergeCell ref="G42:J42"/>
    <mergeCell ref="G43:J43"/>
    <mergeCell ref="G44:J44"/>
    <mergeCell ref="G45:J45"/>
    <mergeCell ref="G47:J47"/>
    <mergeCell ref="G48:J48"/>
    <mergeCell ref="G49:J49"/>
    <mergeCell ref="G50:J50"/>
    <mergeCell ref="A3:L3"/>
    <mergeCell ref="A1:L1"/>
    <mergeCell ref="F2:J2"/>
    <mergeCell ref="A4:A33"/>
    <mergeCell ref="C4:C33"/>
    <mergeCell ref="G4:J4"/>
    <mergeCell ref="G5:J5"/>
    <mergeCell ref="G11:J11"/>
    <mergeCell ref="G33:J33"/>
    <mergeCell ref="B4:B33"/>
    <mergeCell ref="G16:J16"/>
    <mergeCell ref="G24:J24"/>
    <mergeCell ref="G25:J25"/>
    <mergeCell ref="G26:J26"/>
    <mergeCell ref="G31:J31"/>
    <mergeCell ref="G8:J8"/>
    <mergeCell ref="G27:J27"/>
    <mergeCell ref="G28:J28"/>
    <mergeCell ref="G12:J12"/>
    <mergeCell ref="G13:J13"/>
    <mergeCell ref="G32:J32"/>
    <mergeCell ref="K4:K19"/>
    <mergeCell ref="K20:K33"/>
    <mergeCell ref="L4:L19"/>
  </mergeCells>
  <pageMargins left="0.17" right="0.17" top="0.74" bottom="0.17" header="0.3" footer="0.3"/>
  <pageSetup paperSize="9" scale="51" orientation="portrait" r:id="rId1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7">
    <tabColor theme="6" tint="-0.499984740745262"/>
  </sheetPr>
  <dimension ref="A1:BM271"/>
  <sheetViews>
    <sheetView zoomScale="80" zoomScaleNormal="80" zoomScaleSheetLayoutView="80" workbookViewId="0">
      <selection activeCell="A2" sqref="A2"/>
    </sheetView>
  </sheetViews>
  <sheetFormatPr defaultRowHeight="27.75" customHeight="1" x14ac:dyDescent="0.3"/>
  <cols>
    <col min="1" max="2" width="4.7109375" style="263" customWidth="1"/>
    <col min="3" max="3" width="21.7109375" style="368" customWidth="1"/>
    <col min="4" max="4" width="71.7109375" style="267" customWidth="1"/>
    <col min="5" max="5" width="30.7109375" style="267" customWidth="1"/>
    <col min="6" max="6" width="32.7109375" style="268" customWidth="1"/>
    <col min="7" max="10" width="8.28515625" style="265" customWidth="1"/>
    <col min="11" max="11" width="11.5703125" style="169" customWidth="1"/>
    <col min="12" max="12" width="32.140625" style="339" customWidth="1"/>
    <col min="66" max="16384" width="9.140625" style="54"/>
  </cols>
  <sheetData>
    <row r="1" spans="1:65" s="78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/>
      <c r="N1"/>
      <c r="O1"/>
      <c r="P1"/>
      <c r="Q1"/>
      <c r="R1"/>
      <c r="S1"/>
      <c r="T1"/>
      <c r="U1"/>
      <c r="V1"/>
      <c r="W1"/>
      <c r="X1"/>
      <c r="Y1"/>
      <c r="Z1"/>
      <c r="AA1"/>
      <c r="AB1"/>
      <c r="AC1"/>
      <c r="AD1"/>
      <c r="AE1"/>
      <c r="AF1"/>
      <c r="AG1"/>
      <c r="AH1"/>
      <c r="AI1"/>
      <c r="AJ1"/>
      <c r="AK1"/>
      <c r="AL1"/>
      <c r="AM1"/>
      <c r="AN1"/>
      <c r="AO1"/>
      <c r="AP1"/>
      <c r="AQ1"/>
      <c r="AR1"/>
      <c r="AS1"/>
      <c r="AT1"/>
      <c r="AU1"/>
      <c r="AV1"/>
      <c r="AW1"/>
      <c r="AX1"/>
      <c r="AY1"/>
      <c r="AZ1"/>
      <c r="BA1"/>
      <c r="BB1"/>
      <c r="BC1"/>
      <c r="BD1"/>
      <c r="BE1"/>
      <c r="BF1"/>
      <c r="BG1"/>
      <c r="BH1"/>
      <c r="BI1"/>
      <c r="BJ1"/>
      <c r="BK1"/>
      <c r="BL1"/>
      <c r="BM1"/>
    </row>
    <row r="2" spans="1:65" s="109" customFormat="1" ht="60" customHeight="1" x14ac:dyDescent="0.25">
      <c r="A2" s="409" t="s">
        <v>73</v>
      </c>
      <c r="B2" s="406" t="s">
        <v>1191</v>
      </c>
      <c r="C2" s="409" t="s">
        <v>74</v>
      </c>
      <c r="D2" s="409" t="s">
        <v>1022</v>
      </c>
      <c r="E2" s="409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  <c r="M2"/>
      <c r="N2"/>
      <c r="O2"/>
      <c r="P2"/>
      <c r="Q2"/>
      <c r="R2"/>
      <c r="S2"/>
      <c r="T2"/>
      <c r="U2"/>
      <c r="V2"/>
      <c r="W2"/>
      <c r="X2"/>
      <c r="Y2"/>
      <c r="Z2"/>
      <c r="AA2"/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  <c r="AU2"/>
      <c r="AV2"/>
      <c r="AW2"/>
      <c r="AX2"/>
      <c r="AY2"/>
      <c r="AZ2"/>
      <c r="BA2"/>
      <c r="BB2"/>
      <c r="BC2"/>
      <c r="BD2"/>
      <c r="BE2"/>
      <c r="BF2"/>
      <c r="BG2"/>
      <c r="BH2"/>
      <c r="BI2"/>
      <c r="BJ2"/>
      <c r="BK2"/>
      <c r="BL2"/>
      <c r="BM2"/>
    </row>
    <row r="3" spans="1:65" ht="24.95" customHeight="1" x14ac:dyDescent="0.25">
      <c r="A3" s="519" t="s">
        <v>751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65" ht="15" customHeight="1" x14ac:dyDescent="0.25">
      <c r="A4" s="569">
        <v>1</v>
      </c>
      <c r="B4" s="568"/>
      <c r="C4" s="610" t="s">
        <v>773</v>
      </c>
      <c r="D4" s="768"/>
      <c r="E4" s="460"/>
      <c r="F4" s="416" t="s">
        <v>81</v>
      </c>
      <c r="G4" s="715" t="s">
        <v>6</v>
      </c>
      <c r="H4" s="715"/>
      <c r="I4" s="715"/>
      <c r="J4" s="715"/>
      <c r="K4" s="770">
        <v>3</v>
      </c>
      <c r="L4" s="439">
        <v>32407</v>
      </c>
    </row>
    <row r="5" spans="1:65" ht="15" customHeight="1" x14ac:dyDescent="0.25">
      <c r="A5" s="564"/>
      <c r="B5" s="568"/>
      <c r="C5" s="614"/>
      <c r="D5" s="767"/>
      <c r="E5" s="448"/>
      <c r="F5" s="215" t="s">
        <v>80</v>
      </c>
      <c r="G5" s="469">
        <v>10</v>
      </c>
      <c r="H5" s="469"/>
      <c r="I5" s="469"/>
      <c r="J5" s="469"/>
      <c r="K5" s="503"/>
      <c r="L5" s="602"/>
    </row>
    <row r="6" spans="1:65" ht="15" customHeight="1" x14ac:dyDescent="0.25">
      <c r="A6" s="564"/>
      <c r="B6" s="568"/>
      <c r="C6" s="614"/>
      <c r="D6" s="767"/>
      <c r="E6" s="448"/>
      <c r="F6" s="215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03"/>
      <c r="L6" s="602"/>
    </row>
    <row r="7" spans="1:65" ht="15" customHeight="1" x14ac:dyDescent="0.25">
      <c r="A7" s="564"/>
      <c r="B7" s="568"/>
      <c r="C7" s="614"/>
      <c r="D7" s="767"/>
      <c r="E7" s="448"/>
      <c r="F7" s="215" t="s">
        <v>817</v>
      </c>
      <c r="G7" s="243">
        <f>G5*80</f>
        <v>800</v>
      </c>
      <c r="H7" s="244">
        <f>G5*90</f>
        <v>900</v>
      </c>
      <c r="I7" s="246">
        <f>G5*100</f>
        <v>1000</v>
      </c>
      <c r="J7" s="245">
        <f>G5*104</f>
        <v>1040</v>
      </c>
      <c r="K7" s="503"/>
      <c r="L7" s="602"/>
    </row>
    <row r="8" spans="1:65" ht="15" customHeight="1" x14ac:dyDescent="0.25">
      <c r="A8" s="564"/>
      <c r="B8" s="568"/>
      <c r="C8" s="614"/>
      <c r="D8" s="767"/>
      <c r="E8" s="448"/>
      <c r="F8" s="215" t="s">
        <v>1269</v>
      </c>
      <c r="G8" s="451">
        <v>0.98</v>
      </c>
      <c r="H8" s="451"/>
      <c r="I8" s="451"/>
      <c r="J8" s="451"/>
      <c r="K8" s="503"/>
      <c r="L8" s="602"/>
    </row>
    <row r="9" spans="1:65" ht="15" customHeight="1" x14ac:dyDescent="0.25">
      <c r="A9" s="564"/>
      <c r="B9" s="568"/>
      <c r="C9" s="614"/>
      <c r="D9" s="767"/>
      <c r="E9" s="448"/>
      <c r="F9" s="93" t="s">
        <v>699</v>
      </c>
      <c r="G9" s="523" t="s">
        <v>700</v>
      </c>
      <c r="H9" s="523"/>
      <c r="I9" s="523"/>
      <c r="J9" s="523"/>
      <c r="K9" s="503"/>
      <c r="L9" s="602"/>
    </row>
    <row r="10" spans="1:65" ht="15" customHeight="1" x14ac:dyDescent="0.25">
      <c r="A10" s="564"/>
      <c r="B10" s="568"/>
      <c r="C10" s="614"/>
      <c r="D10" s="767"/>
      <c r="E10" s="448"/>
      <c r="F10" s="93" t="s">
        <v>1181</v>
      </c>
      <c r="G10" s="462" t="s">
        <v>1179</v>
      </c>
      <c r="H10" s="463"/>
      <c r="I10" s="463"/>
      <c r="J10" s="464"/>
      <c r="K10" s="503"/>
      <c r="L10" s="602"/>
    </row>
    <row r="11" spans="1:65" ht="15" customHeight="1" x14ac:dyDescent="0.25">
      <c r="A11" s="564"/>
      <c r="B11" s="568"/>
      <c r="C11" s="614"/>
      <c r="D11" s="767"/>
      <c r="E11" s="448"/>
      <c r="F11" s="215" t="s">
        <v>83</v>
      </c>
      <c r="G11" s="523">
        <v>65</v>
      </c>
      <c r="H11" s="523"/>
      <c r="I11" s="523"/>
      <c r="J11" s="523"/>
      <c r="K11" s="503"/>
      <c r="L11" s="602"/>
    </row>
    <row r="12" spans="1:65" ht="15" customHeight="1" x14ac:dyDescent="0.25">
      <c r="A12" s="564"/>
      <c r="B12" s="568"/>
      <c r="C12" s="614"/>
      <c r="D12" s="767"/>
      <c r="E12" s="448"/>
      <c r="F12" s="215" t="s">
        <v>429</v>
      </c>
      <c r="G12" s="523" t="s">
        <v>1084</v>
      </c>
      <c r="H12" s="523"/>
      <c r="I12" s="523"/>
      <c r="J12" s="523"/>
      <c r="K12" s="503"/>
      <c r="L12" s="602"/>
    </row>
    <row r="13" spans="1:65" ht="15" customHeight="1" x14ac:dyDescent="0.25">
      <c r="A13" s="564"/>
      <c r="B13" s="568"/>
      <c r="C13" s="614"/>
      <c r="D13" s="767"/>
      <c r="E13" s="448"/>
      <c r="F13" s="215" t="s">
        <v>405</v>
      </c>
      <c r="G13" s="523" t="s">
        <v>750</v>
      </c>
      <c r="H13" s="523"/>
      <c r="I13" s="523"/>
      <c r="J13" s="523"/>
      <c r="K13" s="503"/>
      <c r="L13" s="602"/>
    </row>
    <row r="14" spans="1:65" ht="15" customHeight="1" x14ac:dyDescent="0.25">
      <c r="A14" s="564"/>
      <c r="B14" s="568"/>
      <c r="C14" s="614"/>
      <c r="D14" s="767"/>
      <c r="E14" s="448"/>
      <c r="F14" s="215" t="s">
        <v>406</v>
      </c>
      <c r="G14" s="523" t="s">
        <v>905</v>
      </c>
      <c r="H14" s="523"/>
      <c r="I14" s="523"/>
      <c r="J14" s="523"/>
      <c r="K14" s="503"/>
      <c r="L14" s="602"/>
    </row>
    <row r="15" spans="1:65" ht="15" customHeight="1" x14ac:dyDescent="0.25">
      <c r="A15" s="564"/>
      <c r="B15" s="568"/>
      <c r="C15" s="614"/>
      <c r="D15" s="767"/>
      <c r="E15" s="448"/>
      <c r="F15" s="148" t="s">
        <v>379</v>
      </c>
      <c r="G15" s="523" t="s">
        <v>399</v>
      </c>
      <c r="H15" s="523"/>
      <c r="I15" s="523"/>
      <c r="J15" s="523"/>
      <c r="K15" s="503"/>
      <c r="L15" s="602"/>
    </row>
    <row r="16" spans="1:65" ht="15" customHeight="1" x14ac:dyDescent="0.25">
      <c r="A16" s="564"/>
      <c r="B16" s="568"/>
      <c r="C16" s="614"/>
      <c r="D16" s="767"/>
      <c r="E16" s="448"/>
      <c r="F16" s="93" t="s">
        <v>701</v>
      </c>
      <c r="G16" s="523">
        <v>100000</v>
      </c>
      <c r="H16" s="523"/>
      <c r="I16" s="523"/>
      <c r="J16" s="523"/>
      <c r="K16" s="503"/>
      <c r="L16" s="602"/>
    </row>
    <row r="17" spans="1:12" ht="15" customHeight="1" x14ac:dyDescent="0.25">
      <c r="A17" s="564"/>
      <c r="B17" s="568"/>
      <c r="C17" s="614"/>
      <c r="D17" s="767"/>
      <c r="E17" s="448"/>
      <c r="F17" s="148" t="s">
        <v>257</v>
      </c>
      <c r="G17" s="523" t="s">
        <v>408</v>
      </c>
      <c r="H17" s="523"/>
      <c r="I17" s="523"/>
      <c r="J17" s="523"/>
      <c r="K17" s="503"/>
      <c r="L17" s="602"/>
    </row>
    <row r="18" spans="1:12" ht="15" customHeight="1" x14ac:dyDescent="0.25">
      <c r="A18" s="564"/>
      <c r="B18" s="568"/>
      <c r="C18" s="614"/>
      <c r="D18" s="767"/>
      <c r="E18" s="448"/>
      <c r="F18" s="148" t="s">
        <v>376</v>
      </c>
      <c r="G18" s="523" t="s">
        <v>400</v>
      </c>
      <c r="H18" s="523"/>
      <c r="I18" s="523"/>
      <c r="J18" s="523"/>
      <c r="K18" s="503"/>
      <c r="L18" s="602"/>
    </row>
    <row r="19" spans="1:12" ht="15" customHeight="1" x14ac:dyDescent="0.25">
      <c r="A19" s="564"/>
      <c r="B19" s="568"/>
      <c r="C19" s="614"/>
      <c r="D19" s="767"/>
      <c r="E19" s="448"/>
      <c r="F19" s="148" t="s">
        <v>381</v>
      </c>
      <c r="G19" s="523" t="s">
        <v>1296</v>
      </c>
      <c r="H19" s="523"/>
      <c r="I19" s="523"/>
      <c r="J19" s="523"/>
      <c r="K19" s="637">
        <v>5</v>
      </c>
      <c r="L19" s="533">
        <v>34676</v>
      </c>
    </row>
    <row r="20" spans="1:12" ht="15" customHeight="1" x14ac:dyDescent="0.25">
      <c r="A20" s="564"/>
      <c r="B20" s="568"/>
      <c r="C20" s="614"/>
      <c r="D20" s="767"/>
      <c r="E20" s="448"/>
      <c r="F20" s="148" t="s">
        <v>402</v>
      </c>
      <c r="G20" s="523" t="s">
        <v>1297</v>
      </c>
      <c r="H20" s="523"/>
      <c r="I20" s="523"/>
      <c r="J20" s="523"/>
      <c r="K20" s="638"/>
      <c r="L20" s="603" t="e">
        <f>#REF!-#REF!*10%</f>
        <v>#REF!</v>
      </c>
    </row>
    <row r="21" spans="1:12" ht="15" customHeight="1" x14ac:dyDescent="0.25">
      <c r="A21" s="564"/>
      <c r="B21" s="568"/>
      <c r="C21" s="614"/>
      <c r="D21" s="767"/>
      <c r="E21" s="448"/>
      <c r="F21" s="148" t="s">
        <v>403</v>
      </c>
      <c r="G21" s="523" t="s">
        <v>404</v>
      </c>
      <c r="H21" s="523"/>
      <c r="I21" s="523"/>
      <c r="J21" s="523"/>
      <c r="K21" s="638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767"/>
      <c r="E22" s="448"/>
      <c r="F22" s="215" t="s">
        <v>358</v>
      </c>
      <c r="G22" s="523" t="s">
        <v>359</v>
      </c>
      <c r="H22" s="523"/>
      <c r="I22" s="523"/>
      <c r="J22" s="523"/>
      <c r="K22" s="638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67"/>
      <c r="E23" s="448"/>
      <c r="F23" s="148" t="s">
        <v>389</v>
      </c>
      <c r="G23" s="523" t="s">
        <v>390</v>
      </c>
      <c r="H23" s="523"/>
      <c r="I23" s="523"/>
      <c r="J23" s="523"/>
      <c r="K23" s="638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67"/>
      <c r="E24" s="448"/>
      <c r="F24" s="93" t="s">
        <v>704</v>
      </c>
      <c r="G24" s="523" t="s">
        <v>705</v>
      </c>
      <c r="H24" s="523"/>
      <c r="I24" s="523"/>
      <c r="J24" s="523"/>
      <c r="K24" s="638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67"/>
      <c r="E25" s="448"/>
      <c r="F25" s="93" t="s">
        <v>706</v>
      </c>
      <c r="G25" s="523" t="s">
        <v>390</v>
      </c>
      <c r="H25" s="523"/>
      <c r="I25" s="523"/>
      <c r="J25" s="523"/>
      <c r="K25" s="638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67"/>
      <c r="E26" s="448"/>
      <c r="F26" s="93" t="s">
        <v>1271</v>
      </c>
      <c r="G26" s="523" t="s">
        <v>390</v>
      </c>
      <c r="H26" s="523"/>
      <c r="I26" s="523"/>
      <c r="J26" s="523"/>
      <c r="K26" s="638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67"/>
      <c r="E27" s="448"/>
      <c r="F27" s="93" t="s">
        <v>707</v>
      </c>
      <c r="G27" s="523" t="s">
        <v>1270</v>
      </c>
      <c r="H27" s="523"/>
      <c r="I27" s="523"/>
      <c r="J27" s="523"/>
      <c r="K27" s="638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67"/>
      <c r="E28" s="448"/>
      <c r="F28" s="93" t="s">
        <v>708</v>
      </c>
      <c r="G28" s="523" t="s">
        <v>390</v>
      </c>
      <c r="H28" s="523"/>
      <c r="I28" s="523"/>
      <c r="J28" s="523"/>
      <c r="K28" s="638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67"/>
      <c r="E29" s="448"/>
      <c r="F29" s="148" t="s">
        <v>377</v>
      </c>
      <c r="G29" s="523" t="s">
        <v>387</v>
      </c>
      <c r="H29" s="523"/>
      <c r="I29" s="523"/>
      <c r="J29" s="523"/>
      <c r="K29" s="638"/>
      <c r="L29" s="603" t="e">
        <f>#REF!-#REF!*10%</f>
        <v>#REF!</v>
      </c>
    </row>
    <row r="30" spans="1:12" ht="15.6" customHeight="1" x14ac:dyDescent="0.25">
      <c r="A30" s="564"/>
      <c r="B30" s="568"/>
      <c r="C30" s="614"/>
      <c r="D30" s="767"/>
      <c r="E30" s="448"/>
      <c r="F30" s="148" t="s">
        <v>562</v>
      </c>
      <c r="G30" s="523" t="s">
        <v>1024</v>
      </c>
      <c r="H30" s="523"/>
      <c r="I30" s="523"/>
      <c r="J30" s="523"/>
      <c r="K30" s="638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767"/>
      <c r="E31" s="448"/>
      <c r="F31" s="148" t="s">
        <v>570</v>
      </c>
      <c r="G31" s="523" t="s">
        <v>613</v>
      </c>
      <c r="H31" s="523"/>
      <c r="I31" s="523"/>
      <c r="J31" s="523"/>
      <c r="K31" s="638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767"/>
      <c r="E32" s="448"/>
      <c r="F32" s="216" t="s">
        <v>84</v>
      </c>
      <c r="G32" s="465" t="s">
        <v>1711</v>
      </c>
      <c r="H32" s="465"/>
      <c r="I32" s="465"/>
      <c r="J32" s="465"/>
      <c r="K32" s="638"/>
      <c r="L32" s="603" t="e">
        <f>#REF!-#REF!*10%</f>
        <v>#REF!</v>
      </c>
    </row>
    <row r="33" spans="1:12" ht="15" customHeight="1" x14ac:dyDescent="0.25">
      <c r="A33" s="564"/>
      <c r="B33" s="569"/>
      <c r="C33" s="614"/>
      <c r="D33" s="767"/>
      <c r="E33" s="448"/>
      <c r="F33" s="136" t="s">
        <v>1016</v>
      </c>
      <c r="G33" s="454">
        <v>5</v>
      </c>
      <c r="H33" s="454"/>
      <c r="I33" s="454"/>
      <c r="J33" s="454"/>
      <c r="K33" s="638"/>
      <c r="L33" s="603" t="e">
        <f>#REF!-#REF!*10%</f>
        <v>#REF!</v>
      </c>
    </row>
    <row r="34" spans="1:12" ht="15" customHeight="1" x14ac:dyDescent="0.25">
      <c r="A34" s="564">
        <v>2</v>
      </c>
      <c r="B34" s="567"/>
      <c r="C34" s="614" t="s">
        <v>772</v>
      </c>
      <c r="D34" s="767"/>
      <c r="E34" s="448"/>
      <c r="F34" s="215" t="s">
        <v>81</v>
      </c>
      <c r="G34" s="523" t="s">
        <v>6</v>
      </c>
      <c r="H34" s="523"/>
      <c r="I34" s="523"/>
      <c r="J34" s="523"/>
      <c r="K34" s="508">
        <v>3</v>
      </c>
      <c r="L34" s="716">
        <v>32888</v>
      </c>
    </row>
    <row r="35" spans="1:12" ht="15" customHeight="1" x14ac:dyDescent="0.25">
      <c r="A35" s="564"/>
      <c r="B35" s="568"/>
      <c r="C35" s="614"/>
      <c r="D35" s="767"/>
      <c r="E35" s="448"/>
      <c r="F35" s="215" t="s">
        <v>80</v>
      </c>
      <c r="G35" s="469">
        <v>20</v>
      </c>
      <c r="H35" s="469"/>
      <c r="I35" s="469"/>
      <c r="J35" s="469"/>
      <c r="K35" s="503"/>
      <c r="L35" s="602"/>
    </row>
    <row r="36" spans="1:12" ht="15" customHeight="1" x14ac:dyDescent="0.25">
      <c r="A36" s="564"/>
      <c r="B36" s="568"/>
      <c r="C36" s="614"/>
      <c r="D36" s="767"/>
      <c r="E36" s="448"/>
      <c r="F36" s="215" t="s">
        <v>8</v>
      </c>
      <c r="G36" s="243">
        <v>3000</v>
      </c>
      <c r="H36" s="244">
        <v>4000</v>
      </c>
      <c r="I36" s="246">
        <v>5000</v>
      </c>
      <c r="J36" s="245">
        <v>6000</v>
      </c>
      <c r="K36" s="503"/>
      <c r="L36" s="602"/>
    </row>
    <row r="37" spans="1:12" ht="15" customHeight="1" x14ac:dyDescent="0.25">
      <c r="A37" s="564"/>
      <c r="B37" s="568"/>
      <c r="C37" s="614"/>
      <c r="D37" s="767"/>
      <c r="E37" s="448"/>
      <c r="F37" s="215" t="s">
        <v>817</v>
      </c>
      <c r="G37" s="243">
        <f>G35*80</f>
        <v>1600</v>
      </c>
      <c r="H37" s="244">
        <f>G35*90</f>
        <v>1800</v>
      </c>
      <c r="I37" s="246">
        <f>G35*100</f>
        <v>2000</v>
      </c>
      <c r="J37" s="245">
        <f>G35*104</f>
        <v>2080</v>
      </c>
      <c r="K37" s="503"/>
      <c r="L37" s="602"/>
    </row>
    <row r="38" spans="1:12" ht="15" customHeight="1" x14ac:dyDescent="0.25">
      <c r="A38" s="564"/>
      <c r="B38" s="568"/>
      <c r="C38" s="614"/>
      <c r="D38" s="767"/>
      <c r="E38" s="448"/>
      <c r="F38" s="215" t="s">
        <v>1269</v>
      </c>
      <c r="G38" s="451">
        <v>0.98</v>
      </c>
      <c r="H38" s="451"/>
      <c r="I38" s="451"/>
      <c r="J38" s="451"/>
      <c r="K38" s="503"/>
      <c r="L38" s="602"/>
    </row>
    <row r="39" spans="1:12" ht="15" customHeight="1" x14ac:dyDescent="0.25">
      <c r="A39" s="564"/>
      <c r="B39" s="568"/>
      <c r="C39" s="614"/>
      <c r="D39" s="767"/>
      <c r="E39" s="448"/>
      <c r="F39" s="93" t="s">
        <v>699</v>
      </c>
      <c r="G39" s="523" t="s">
        <v>700</v>
      </c>
      <c r="H39" s="523"/>
      <c r="I39" s="523"/>
      <c r="J39" s="523"/>
      <c r="K39" s="503"/>
      <c r="L39" s="602"/>
    </row>
    <row r="40" spans="1:12" ht="15" customHeight="1" x14ac:dyDescent="0.25">
      <c r="A40" s="564"/>
      <c r="B40" s="568"/>
      <c r="C40" s="614"/>
      <c r="D40" s="767"/>
      <c r="E40" s="448"/>
      <c r="F40" s="93" t="s">
        <v>1181</v>
      </c>
      <c r="G40" s="462" t="s">
        <v>1179</v>
      </c>
      <c r="H40" s="463"/>
      <c r="I40" s="463"/>
      <c r="J40" s="464"/>
      <c r="K40" s="503"/>
      <c r="L40" s="602"/>
    </row>
    <row r="41" spans="1:12" ht="15" customHeight="1" x14ac:dyDescent="0.25">
      <c r="A41" s="564"/>
      <c r="B41" s="568"/>
      <c r="C41" s="614"/>
      <c r="D41" s="767"/>
      <c r="E41" s="448"/>
      <c r="F41" s="215" t="s">
        <v>83</v>
      </c>
      <c r="G41" s="523">
        <v>65</v>
      </c>
      <c r="H41" s="523"/>
      <c r="I41" s="523"/>
      <c r="J41" s="523"/>
      <c r="K41" s="503"/>
      <c r="L41" s="602"/>
    </row>
    <row r="42" spans="1:12" ht="15" customHeight="1" x14ac:dyDescent="0.25">
      <c r="A42" s="564"/>
      <c r="B42" s="568"/>
      <c r="C42" s="614"/>
      <c r="D42" s="767"/>
      <c r="E42" s="448"/>
      <c r="F42" s="215" t="s">
        <v>429</v>
      </c>
      <c r="G42" s="523" t="s">
        <v>1084</v>
      </c>
      <c r="H42" s="523"/>
      <c r="I42" s="523"/>
      <c r="J42" s="523"/>
      <c r="K42" s="503"/>
      <c r="L42" s="602"/>
    </row>
    <row r="43" spans="1:12" ht="15" customHeight="1" x14ac:dyDescent="0.25">
      <c r="A43" s="564"/>
      <c r="B43" s="568"/>
      <c r="C43" s="614"/>
      <c r="D43" s="767"/>
      <c r="E43" s="448"/>
      <c r="F43" s="215" t="s">
        <v>405</v>
      </c>
      <c r="G43" s="523" t="s">
        <v>750</v>
      </c>
      <c r="H43" s="523"/>
      <c r="I43" s="523"/>
      <c r="J43" s="523"/>
      <c r="K43" s="503"/>
      <c r="L43" s="602"/>
    </row>
    <row r="44" spans="1:12" ht="15" customHeight="1" x14ac:dyDescent="0.25">
      <c r="A44" s="564"/>
      <c r="B44" s="568"/>
      <c r="C44" s="614"/>
      <c r="D44" s="767"/>
      <c r="E44" s="448"/>
      <c r="F44" s="215" t="s">
        <v>406</v>
      </c>
      <c r="G44" s="523" t="s">
        <v>905</v>
      </c>
      <c r="H44" s="523"/>
      <c r="I44" s="523"/>
      <c r="J44" s="523"/>
      <c r="K44" s="503"/>
      <c r="L44" s="602"/>
    </row>
    <row r="45" spans="1:12" ht="15" customHeight="1" x14ac:dyDescent="0.25">
      <c r="A45" s="564"/>
      <c r="B45" s="568"/>
      <c r="C45" s="614"/>
      <c r="D45" s="767"/>
      <c r="E45" s="448"/>
      <c r="F45" s="148" t="s">
        <v>379</v>
      </c>
      <c r="G45" s="523" t="s">
        <v>399</v>
      </c>
      <c r="H45" s="523"/>
      <c r="I45" s="523"/>
      <c r="J45" s="523"/>
      <c r="K45" s="503"/>
      <c r="L45" s="602"/>
    </row>
    <row r="46" spans="1:12" ht="15" customHeight="1" x14ac:dyDescent="0.25">
      <c r="A46" s="564"/>
      <c r="B46" s="568"/>
      <c r="C46" s="614"/>
      <c r="D46" s="767"/>
      <c r="E46" s="448"/>
      <c r="F46" s="93" t="s">
        <v>701</v>
      </c>
      <c r="G46" s="523">
        <v>100000</v>
      </c>
      <c r="H46" s="523"/>
      <c r="I46" s="523"/>
      <c r="J46" s="523"/>
      <c r="K46" s="503"/>
      <c r="L46" s="602"/>
    </row>
    <row r="47" spans="1:12" ht="15" customHeight="1" x14ac:dyDescent="0.25">
      <c r="A47" s="564"/>
      <c r="B47" s="568"/>
      <c r="C47" s="614"/>
      <c r="D47" s="767"/>
      <c r="E47" s="448"/>
      <c r="F47" s="148" t="s">
        <v>257</v>
      </c>
      <c r="G47" s="523" t="s">
        <v>408</v>
      </c>
      <c r="H47" s="523"/>
      <c r="I47" s="523"/>
      <c r="J47" s="523"/>
      <c r="K47" s="503"/>
      <c r="L47" s="602"/>
    </row>
    <row r="48" spans="1:12" ht="15" customHeight="1" x14ac:dyDescent="0.25">
      <c r="A48" s="564"/>
      <c r="B48" s="568"/>
      <c r="C48" s="614"/>
      <c r="D48" s="767"/>
      <c r="E48" s="448"/>
      <c r="F48" s="148" t="s">
        <v>376</v>
      </c>
      <c r="G48" s="523" t="s">
        <v>400</v>
      </c>
      <c r="H48" s="523"/>
      <c r="I48" s="523"/>
      <c r="J48" s="523"/>
      <c r="K48" s="503"/>
      <c r="L48" s="602"/>
    </row>
    <row r="49" spans="1:65" ht="15" customHeight="1" x14ac:dyDescent="0.25">
      <c r="A49" s="564"/>
      <c r="B49" s="568"/>
      <c r="C49" s="614"/>
      <c r="D49" s="767"/>
      <c r="E49" s="448"/>
      <c r="F49" s="148" t="s">
        <v>381</v>
      </c>
      <c r="G49" s="523" t="s">
        <v>1296</v>
      </c>
      <c r="H49" s="523"/>
      <c r="I49" s="523"/>
      <c r="J49" s="523"/>
      <c r="K49" s="637">
        <v>5</v>
      </c>
      <c r="L49" s="533">
        <v>31519</v>
      </c>
    </row>
    <row r="50" spans="1:65" ht="15" customHeight="1" x14ac:dyDescent="0.25">
      <c r="A50" s="564"/>
      <c r="B50" s="568"/>
      <c r="C50" s="614"/>
      <c r="D50" s="767"/>
      <c r="E50" s="448"/>
      <c r="F50" s="148" t="s">
        <v>402</v>
      </c>
      <c r="G50" s="523" t="s">
        <v>1297</v>
      </c>
      <c r="H50" s="523"/>
      <c r="I50" s="523"/>
      <c r="J50" s="523"/>
      <c r="K50" s="638"/>
      <c r="L50" s="603" t="e">
        <f>#REF!-#REF!*10%</f>
        <v>#REF!</v>
      </c>
    </row>
    <row r="51" spans="1:65" ht="15" customHeight="1" x14ac:dyDescent="0.25">
      <c r="A51" s="564"/>
      <c r="B51" s="568"/>
      <c r="C51" s="614"/>
      <c r="D51" s="767"/>
      <c r="E51" s="448"/>
      <c r="F51" s="148" t="s">
        <v>403</v>
      </c>
      <c r="G51" s="523" t="s">
        <v>404</v>
      </c>
      <c r="H51" s="523"/>
      <c r="I51" s="523"/>
      <c r="J51" s="523"/>
      <c r="K51" s="638"/>
      <c r="L51" s="603" t="e">
        <f>#REF!-#REF!*10%</f>
        <v>#REF!</v>
      </c>
    </row>
    <row r="52" spans="1:65" ht="15" customHeight="1" x14ac:dyDescent="0.25">
      <c r="A52" s="564"/>
      <c r="B52" s="568"/>
      <c r="C52" s="614"/>
      <c r="D52" s="767"/>
      <c r="E52" s="448"/>
      <c r="F52" s="215" t="s">
        <v>358</v>
      </c>
      <c r="G52" s="523" t="s">
        <v>359</v>
      </c>
      <c r="H52" s="523"/>
      <c r="I52" s="523"/>
      <c r="J52" s="523"/>
      <c r="K52" s="638"/>
      <c r="L52" s="603" t="e">
        <f>#REF!-#REF!*10%</f>
        <v>#REF!</v>
      </c>
    </row>
    <row r="53" spans="1:65" ht="15" customHeight="1" x14ac:dyDescent="0.25">
      <c r="A53" s="564"/>
      <c r="B53" s="568"/>
      <c r="C53" s="614"/>
      <c r="D53" s="767"/>
      <c r="E53" s="448"/>
      <c r="F53" s="148" t="s">
        <v>389</v>
      </c>
      <c r="G53" s="523" t="s">
        <v>390</v>
      </c>
      <c r="H53" s="523"/>
      <c r="I53" s="523"/>
      <c r="J53" s="523"/>
      <c r="K53" s="638"/>
      <c r="L53" s="603" t="e">
        <f>#REF!-#REF!*10%</f>
        <v>#REF!</v>
      </c>
    </row>
    <row r="54" spans="1:65" ht="15" customHeight="1" x14ac:dyDescent="0.25">
      <c r="A54" s="564"/>
      <c r="B54" s="568"/>
      <c r="C54" s="614"/>
      <c r="D54" s="767"/>
      <c r="E54" s="448"/>
      <c r="F54" s="93" t="s">
        <v>704</v>
      </c>
      <c r="G54" s="523" t="s">
        <v>705</v>
      </c>
      <c r="H54" s="523"/>
      <c r="I54" s="523"/>
      <c r="J54" s="523"/>
      <c r="K54" s="638"/>
      <c r="L54" s="603" t="e">
        <f>#REF!-#REF!*10%</f>
        <v>#REF!</v>
      </c>
    </row>
    <row r="55" spans="1:65" ht="15" customHeight="1" x14ac:dyDescent="0.25">
      <c r="A55" s="564"/>
      <c r="B55" s="568"/>
      <c r="C55" s="614"/>
      <c r="D55" s="767"/>
      <c r="E55" s="448"/>
      <c r="F55" s="93" t="s">
        <v>706</v>
      </c>
      <c r="G55" s="523" t="s">
        <v>390</v>
      </c>
      <c r="H55" s="523"/>
      <c r="I55" s="523"/>
      <c r="J55" s="523"/>
      <c r="K55" s="638"/>
      <c r="L55" s="603" t="e">
        <f>#REF!-#REF!*10%</f>
        <v>#REF!</v>
      </c>
    </row>
    <row r="56" spans="1:65" ht="15" customHeight="1" x14ac:dyDescent="0.25">
      <c r="A56" s="564"/>
      <c r="B56" s="568"/>
      <c r="C56" s="614"/>
      <c r="D56" s="767"/>
      <c r="E56" s="448"/>
      <c r="F56" s="93" t="s">
        <v>1271</v>
      </c>
      <c r="G56" s="523" t="s">
        <v>390</v>
      </c>
      <c r="H56" s="523"/>
      <c r="I56" s="523"/>
      <c r="J56" s="523"/>
      <c r="K56" s="638"/>
      <c r="L56" s="603" t="e">
        <f>#REF!-#REF!*10%</f>
        <v>#REF!</v>
      </c>
    </row>
    <row r="57" spans="1:65" ht="15" customHeight="1" x14ac:dyDescent="0.25">
      <c r="A57" s="564"/>
      <c r="B57" s="568"/>
      <c r="C57" s="614"/>
      <c r="D57" s="767"/>
      <c r="E57" s="448"/>
      <c r="F57" s="93" t="s">
        <v>707</v>
      </c>
      <c r="G57" s="523" t="s">
        <v>1270</v>
      </c>
      <c r="H57" s="523"/>
      <c r="I57" s="523"/>
      <c r="J57" s="523"/>
      <c r="K57" s="638"/>
      <c r="L57" s="603" t="e">
        <f>#REF!-#REF!*10%</f>
        <v>#REF!</v>
      </c>
    </row>
    <row r="58" spans="1:65" ht="15" customHeight="1" x14ac:dyDescent="0.25">
      <c r="A58" s="564"/>
      <c r="B58" s="568"/>
      <c r="C58" s="614"/>
      <c r="D58" s="767"/>
      <c r="E58" s="448"/>
      <c r="F58" s="93" t="s">
        <v>708</v>
      </c>
      <c r="G58" s="523" t="s">
        <v>390</v>
      </c>
      <c r="H58" s="523"/>
      <c r="I58" s="523"/>
      <c r="J58" s="523"/>
      <c r="K58" s="638"/>
      <c r="L58" s="603" t="e">
        <f>#REF!-#REF!*10%</f>
        <v>#REF!</v>
      </c>
    </row>
    <row r="59" spans="1:65" ht="15" customHeight="1" x14ac:dyDescent="0.25">
      <c r="A59" s="564"/>
      <c r="B59" s="568"/>
      <c r="C59" s="614"/>
      <c r="D59" s="767"/>
      <c r="E59" s="448"/>
      <c r="F59" s="148" t="s">
        <v>377</v>
      </c>
      <c r="G59" s="523" t="s">
        <v>387</v>
      </c>
      <c r="H59" s="523"/>
      <c r="I59" s="523"/>
      <c r="J59" s="523"/>
      <c r="K59" s="638"/>
      <c r="L59" s="603" t="e">
        <f>#REF!-#REF!*10%</f>
        <v>#REF!</v>
      </c>
    </row>
    <row r="60" spans="1:65" ht="15.6" customHeight="1" x14ac:dyDescent="0.25">
      <c r="A60" s="564"/>
      <c r="B60" s="568"/>
      <c r="C60" s="614"/>
      <c r="D60" s="767"/>
      <c r="E60" s="448"/>
      <c r="F60" s="148" t="s">
        <v>562</v>
      </c>
      <c r="G60" s="523" t="s">
        <v>1024</v>
      </c>
      <c r="H60" s="523"/>
      <c r="I60" s="523"/>
      <c r="J60" s="523"/>
      <c r="K60" s="638"/>
      <c r="L60" s="603" t="e">
        <f>#REF!-#REF!*10%</f>
        <v>#REF!</v>
      </c>
    </row>
    <row r="61" spans="1:65" ht="15.6" customHeight="1" x14ac:dyDescent="0.25">
      <c r="A61" s="564"/>
      <c r="B61" s="568"/>
      <c r="C61" s="614"/>
      <c r="D61" s="767"/>
      <c r="E61" s="448"/>
      <c r="F61" s="148" t="s">
        <v>570</v>
      </c>
      <c r="G61" s="523" t="s">
        <v>613</v>
      </c>
      <c r="H61" s="523"/>
      <c r="I61" s="523"/>
      <c r="J61" s="523"/>
      <c r="K61" s="638"/>
      <c r="L61" s="603" t="e">
        <f>#REF!-#REF!*10%</f>
        <v>#REF!</v>
      </c>
    </row>
    <row r="62" spans="1:65" ht="15.6" customHeight="1" x14ac:dyDescent="0.25">
      <c r="A62" s="564"/>
      <c r="B62" s="568"/>
      <c r="C62" s="614"/>
      <c r="D62" s="767"/>
      <c r="E62" s="448"/>
      <c r="F62" s="216" t="s">
        <v>84</v>
      </c>
      <c r="G62" s="465" t="s">
        <v>1711</v>
      </c>
      <c r="H62" s="465"/>
      <c r="I62" s="465"/>
      <c r="J62" s="465"/>
      <c r="K62" s="638"/>
      <c r="L62" s="603" t="e">
        <f>#REF!-#REF!*10%</f>
        <v>#REF!</v>
      </c>
    </row>
    <row r="63" spans="1:65" ht="15" customHeight="1" x14ac:dyDescent="0.25">
      <c r="A63" s="564"/>
      <c r="B63" s="569"/>
      <c r="C63" s="614"/>
      <c r="D63" s="767"/>
      <c r="E63" s="448"/>
      <c r="F63" s="136" t="s">
        <v>1016</v>
      </c>
      <c r="G63" s="454">
        <v>5</v>
      </c>
      <c r="H63" s="454"/>
      <c r="I63" s="454"/>
      <c r="J63" s="454"/>
      <c r="K63" s="638"/>
      <c r="L63" s="603" t="e">
        <f>#REF!-#REF!*10%</f>
        <v>#REF!</v>
      </c>
    </row>
    <row r="64" spans="1:65" s="260" customFormat="1" ht="15" customHeight="1" x14ac:dyDescent="0.25">
      <c r="A64" s="564">
        <v>3</v>
      </c>
      <c r="B64" s="567"/>
      <c r="C64" s="614" t="s">
        <v>771</v>
      </c>
      <c r="D64" s="767"/>
      <c r="E64" s="448"/>
      <c r="F64" s="215" t="s">
        <v>81</v>
      </c>
      <c r="G64" s="523" t="s">
        <v>6</v>
      </c>
      <c r="H64" s="523"/>
      <c r="I64" s="523"/>
      <c r="J64" s="523"/>
      <c r="K64" s="508">
        <v>3</v>
      </c>
      <c r="L64" s="716">
        <v>32330</v>
      </c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</row>
    <row r="65" spans="1:65" s="260" customFormat="1" ht="15" customHeight="1" x14ac:dyDescent="0.25">
      <c r="A65" s="564"/>
      <c r="B65" s="568"/>
      <c r="C65" s="614"/>
      <c r="D65" s="767"/>
      <c r="E65" s="448"/>
      <c r="F65" s="215" t="s">
        <v>80</v>
      </c>
      <c r="G65" s="469">
        <v>10</v>
      </c>
      <c r="H65" s="469"/>
      <c r="I65" s="469"/>
      <c r="J65" s="469"/>
      <c r="K65" s="503"/>
      <c r="L65" s="602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  <c r="AQ65"/>
      <c r="AR65"/>
      <c r="AS65"/>
      <c r="AT65"/>
      <c r="AU65"/>
      <c r="AV65"/>
      <c r="AW65"/>
      <c r="AX65"/>
      <c r="AY65"/>
      <c r="AZ65"/>
      <c r="BA65"/>
      <c r="BB65"/>
      <c r="BC65"/>
      <c r="BD65"/>
      <c r="BE65"/>
      <c r="BF65"/>
      <c r="BG65"/>
      <c r="BH65"/>
      <c r="BI65"/>
      <c r="BJ65"/>
      <c r="BK65"/>
      <c r="BL65"/>
      <c r="BM65"/>
    </row>
    <row r="66" spans="1:65" s="260" customFormat="1" ht="15" customHeight="1" x14ac:dyDescent="0.25">
      <c r="A66" s="564"/>
      <c r="B66" s="568"/>
      <c r="C66" s="614"/>
      <c r="D66" s="767"/>
      <c r="E66" s="448"/>
      <c r="F66" s="215" t="s">
        <v>8</v>
      </c>
      <c r="G66" s="243">
        <v>3000</v>
      </c>
      <c r="H66" s="244">
        <v>4000</v>
      </c>
      <c r="I66" s="246">
        <v>5000</v>
      </c>
      <c r="J66" s="245">
        <v>6000</v>
      </c>
      <c r="K66" s="503"/>
      <c r="L66" s="602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  <c r="AQ66"/>
      <c r="AR66"/>
      <c r="AS66"/>
      <c r="AT66"/>
      <c r="AU66"/>
      <c r="AV66"/>
      <c r="AW66"/>
      <c r="AX66"/>
      <c r="AY66"/>
      <c r="AZ66"/>
      <c r="BA66"/>
      <c r="BB66"/>
      <c r="BC66"/>
      <c r="BD66"/>
      <c r="BE66"/>
      <c r="BF66"/>
      <c r="BG66"/>
      <c r="BH66"/>
      <c r="BI66"/>
      <c r="BJ66"/>
      <c r="BK66"/>
      <c r="BL66"/>
      <c r="BM66"/>
    </row>
    <row r="67" spans="1:65" s="260" customFormat="1" ht="15" customHeight="1" x14ac:dyDescent="0.25">
      <c r="A67" s="564"/>
      <c r="B67" s="568"/>
      <c r="C67" s="614"/>
      <c r="D67" s="767"/>
      <c r="E67" s="448"/>
      <c r="F67" s="215" t="s">
        <v>817</v>
      </c>
      <c r="G67" s="243">
        <f>G65*80</f>
        <v>800</v>
      </c>
      <c r="H67" s="244">
        <f>G65*90</f>
        <v>900</v>
      </c>
      <c r="I67" s="246">
        <f>G65*100</f>
        <v>1000</v>
      </c>
      <c r="J67" s="245">
        <f>G65*104</f>
        <v>1040</v>
      </c>
      <c r="K67" s="503"/>
      <c r="L67" s="602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  <c r="AQ67"/>
      <c r="AR67"/>
      <c r="AS67"/>
      <c r="AT67"/>
      <c r="AU67"/>
      <c r="AV67"/>
      <c r="AW67"/>
      <c r="AX67"/>
      <c r="AY67"/>
      <c r="AZ67"/>
      <c r="BA67"/>
      <c r="BB67"/>
      <c r="BC67"/>
      <c r="BD67"/>
      <c r="BE67"/>
      <c r="BF67"/>
      <c r="BG67"/>
      <c r="BH67"/>
      <c r="BI67"/>
      <c r="BJ67"/>
      <c r="BK67"/>
      <c r="BL67"/>
      <c r="BM67"/>
    </row>
    <row r="68" spans="1:65" s="260" customFormat="1" ht="15" customHeight="1" x14ac:dyDescent="0.25">
      <c r="A68" s="564"/>
      <c r="B68" s="568"/>
      <c r="C68" s="614"/>
      <c r="D68" s="767"/>
      <c r="E68" s="448"/>
      <c r="F68" s="215" t="s">
        <v>1269</v>
      </c>
      <c r="G68" s="451">
        <v>0.98</v>
      </c>
      <c r="H68" s="451"/>
      <c r="I68" s="451"/>
      <c r="J68" s="451"/>
      <c r="K68" s="503"/>
      <c r="L68" s="602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  <c r="AQ68"/>
      <c r="AR68"/>
      <c r="AS68"/>
      <c r="AT68"/>
      <c r="AU68"/>
      <c r="AV68"/>
      <c r="AW68"/>
      <c r="AX68"/>
      <c r="AY68"/>
      <c r="AZ68"/>
      <c r="BA68"/>
      <c r="BB68"/>
      <c r="BC68"/>
      <c r="BD68"/>
      <c r="BE68"/>
      <c r="BF68"/>
      <c r="BG68"/>
      <c r="BH68"/>
      <c r="BI68"/>
      <c r="BJ68"/>
      <c r="BK68"/>
      <c r="BL68"/>
      <c r="BM68"/>
    </row>
    <row r="69" spans="1:65" s="260" customFormat="1" ht="15" customHeight="1" x14ac:dyDescent="0.25">
      <c r="A69" s="564"/>
      <c r="B69" s="568"/>
      <c r="C69" s="614"/>
      <c r="D69" s="767"/>
      <c r="E69" s="448"/>
      <c r="F69" s="93" t="s">
        <v>699</v>
      </c>
      <c r="G69" s="523" t="s">
        <v>700</v>
      </c>
      <c r="H69" s="523"/>
      <c r="I69" s="523"/>
      <c r="J69" s="523"/>
      <c r="K69" s="503"/>
      <c r="L69" s="602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  <c r="AQ69"/>
      <c r="AR69"/>
      <c r="AS69"/>
      <c r="AT69"/>
      <c r="AU69"/>
      <c r="AV69"/>
      <c r="AW69"/>
      <c r="AX69"/>
      <c r="AY69"/>
      <c r="AZ69"/>
      <c r="BA69"/>
      <c r="BB69"/>
      <c r="BC69"/>
      <c r="BD69"/>
      <c r="BE69"/>
      <c r="BF69"/>
      <c r="BG69"/>
      <c r="BH69"/>
      <c r="BI69"/>
      <c r="BJ69"/>
      <c r="BK69"/>
      <c r="BL69"/>
      <c r="BM69"/>
    </row>
    <row r="70" spans="1:65" s="260" customFormat="1" ht="15" customHeight="1" x14ac:dyDescent="0.25">
      <c r="A70" s="564"/>
      <c r="B70" s="568"/>
      <c r="C70" s="614"/>
      <c r="D70" s="767"/>
      <c r="E70" s="448"/>
      <c r="F70" s="93" t="s">
        <v>1181</v>
      </c>
      <c r="G70" s="462" t="s">
        <v>1179</v>
      </c>
      <c r="H70" s="463"/>
      <c r="I70" s="463"/>
      <c r="J70" s="464"/>
      <c r="K70" s="503"/>
      <c r="L70" s="602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  <c r="AQ70"/>
      <c r="AR70"/>
      <c r="AS70"/>
      <c r="AT70"/>
      <c r="AU70"/>
      <c r="AV70"/>
      <c r="AW70"/>
      <c r="AX70"/>
      <c r="AY70"/>
      <c r="AZ70"/>
      <c r="BA70"/>
      <c r="BB70"/>
      <c r="BC70"/>
      <c r="BD70"/>
      <c r="BE70"/>
      <c r="BF70"/>
      <c r="BG70"/>
      <c r="BH70"/>
      <c r="BI70"/>
      <c r="BJ70"/>
      <c r="BK70"/>
      <c r="BL70"/>
      <c r="BM70"/>
    </row>
    <row r="71" spans="1:65" s="260" customFormat="1" ht="15" customHeight="1" x14ac:dyDescent="0.25">
      <c r="A71" s="564"/>
      <c r="B71" s="568"/>
      <c r="C71" s="614"/>
      <c r="D71" s="767"/>
      <c r="E71" s="448"/>
      <c r="F71" s="215" t="s">
        <v>83</v>
      </c>
      <c r="G71" s="523">
        <v>65</v>
      </c>
      <c r="H71" s="523"/>
      <c r="I71" s="523"/>
      <c r="J71" s="523"/>
      <c r="K71" s="503"/>
      <c r="L71" s="602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  <c r="AQ71"/>
      <c r="AR71"/>
      <c r="AS71"/>
      <c r="AT71"/>
      <c r="AU71"/>
      <c r="AV71"/>
      <c r="AW71"/>
      <c r="AX71"/>
      <c r="AY71"/>
      <c r="AZ71"/>
      <c r="BA71"/>
      <c r="BB71"/>
      <c r="BC71"/>
      <c r="BD71"/>
      <c r="BE71"/>
      <c r="BF71"/>
      <c r="BG71"/>
      <c r="BH71"/>
      <c r="BI71"/>
      <c r="BJ71"/>
      <c r="BK71"/>
      <c r="BL71"/>
      <c r="BM71"/>
    </row>
    <row r="72" spans="1:65" s="260" customFormat="1" ht="15" customHeight="1" x14ac:dyDescent="0.25">
      <c r="A72" s="564"/>
      <c r="B72" s="568"/>
      <c r="C72" s="614"/>
      <c r="D72" s="767"/>
      <c r="E72" s="448"/>
      <c r="F72" s="215" t="s">
        <v>429</v>
      </c>
      <c r="G72" s="523" t="s">
        <v>1084</v>
      </c>
      <c r="H72" s="523"/>
      <c r="I72" s="523"/>
      <c r="J72" s="523"/>
      <c r="K72" s="503"/>
      <c r="L72" s="60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</row>
    <row r="73" spans="1:65" s="260" customFormat="1" ht="15" customHeight="1" x14ac:dyDescent="0.25">
      <c r="A73" s="564"/>
      <c r="B73" s="568"/>
      <c r="C73" s="614"/>
      <c r="D73" s="767"/>
      <c r="E73" s="448"/>
      <c r="F73" s="215" t="s">
        <v>1083</v>
      </c>
      <c r="G73" s="523" t="s">
        <v>1107</v>
      </c>
      <c r="H73" s="523"/>
      <c r="I73" s="523"/>
      <c r="J73" s="523"/>
      <c r="K73" s="503"/>
      <c r="L73" s="602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  <c r="AQ73"/>
      <c r="AR73"/>
      <c r="AS73"/>
      <c r="AT73"/>
      <c r="AU73"/>
      <c r="AV73"/>
      <c r="AW73"/>
      <c r="AX73"/>
      <c r="AY73"/>
      <c r="AZ73"/>
      <c r="BA73"/>
      <c r="BB73"/>
      <c r="BC73"/>
      <c r="BD73"/>
      <c r="BE73"/>
      <c r="BF73"/>
      <c r="BG73"/>
      <c r="BH73"/>
      <c r="BI73"/>
      <c r="BJ73"/>
      <c r="BK73"/>
      <c r="BL73"/>
      <c r="BM73"/>
    </row>
    <row r="74" spans="1:65" s="260" customFormat="1" ht="15" customHeight="1" x14ac:dyDescent="0.25">
      <c r="A74" s="564"/>
      <c r="B74" s="568"/>
      <c r="C74" s="614"/>
      <c r="D74" s="767"/>
      <c r="E74" s="448"/>
      <c r="F74" s="215" t="s">
        <v>406</v>
      </c>
      <c r="G74" s="523" t="s">
        <v>905</v>
      </c>
      <c r="H74" s="523"/>
      <c r="I74" s="523"/>
      <c r="J74" s="523"/>
      <c r="K74" s="503"/>
      <c r="L74" s="602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</row>
    <row r="75" spans="1:65" s="260" customFormat="1" ht="15" customHeight="1" x14ac:dyDescent="0.25">
      <c r="A75" s="564"/>
      <c r="B75" s="568"/>
      <c r="C75" s="614"/>
      <c r="D75" s="767"/>
      <c r="E75" s="448"/>
      <c r="F75" s="148" t="s">
        <v>379</v>
      </c>
      <c r="G75" s="523" t="s">
        <v>399</v>
      </c>
      <c r="H75" s="523"/>
      <c r="I75" s="523"/>
      <c r="J75" s="523"/>
      <c r="K75" s="503"/>
      <c r="L75" s="602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</row>
    <row r="76" spans="1:65" s="260" customFormat="1" ht="15" customHeight="1" x14ac:dyDescent="0.25">
      <c r="A76" s="564"/>
      <c r="B76" s="568"/>
      <c r="C76" s="614"/>
      <c r="D76" s="767"/>
      <c r="E76" s="448"/>
      <c r="F76" s="93" t="s">
        <v>701</v>
      </c>
      <c r="G76" s="523">
        <v>100000</v>
      </c>
      <c r="H76" s="523"/>
      <c r="I76" s="523"/>
      <c r="J76" s="523"/>
      <c r="K76" s="503"/>
      <c r="L76" s="602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</row>
    <row r="77" spans="1:65" s="260" customFormat="1" ht="15" customHeight="1" x14ac:dyDescent="0.25">
      <c r="A77" s="564"/>
      <c r="B77" s="568"/>
      <c r="C77" s="614"/>
      <c r="D77" s="767"/>
      <c r="E77" s="448"/>
      <c r="F77" s="148" t="s">
        <v>257</v>
      </c>
      <c r="G77" s="523" t="s">
        <v>408</v>
      </c>
      <c r="H77" s="523"/>
      <c r="I77" s="523"/>
      <c r="J77" s="523"/>
      <c r="K77" s="503"/>
      <c r="L77" s="602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  <c r="AQ77"/>
      <c r="AR77"/>
      <c r="AS77"/>
      <c r="AT77"/>
      <c r="AU77"/>
      <c r="AV77"/>
      <c r="AW77"/>
      <c r="AX77"/>
      <c r="AY77"/>
      <c r="AZ77"/>
      <c r="BA77"/>
      <c r="BB77"/>
      <c r="BC77"/>
      <c r="BD77"/>
      <c r="BE77"/>
      <c r="BF77"/>
      <c r="BG77"/>
      <c r="BH77"/>
      <c r="BI77"/>
      <c r="BJ77"/>
      <c r="BK77"/>
      <c r="BL77"/>
      <c r="BM77"/>
    </row>
    <row r="78" spans="1:65" s="260" customFormat="1" ht="15" customHeight="1" x14ac:dyDescent="0.25">
      <c r="A78" s="564"/>
      <c r="B78" s="568"/>
      <c r="C78" s="614"/>
      <c r="D78" s="767"/>
      <c r="E78" s="448"/>
      <c r="F78" s="148" t="s">
        <v>376</v>
      </c>
      <c r="G78" s="523" t="s">
        <v>400</v>
      </c>
      <c r="H78" s="523"/>
      <c r="I78" s="523"/>
      <c r="J78" s="523"/>
      <c r="K78" s="503"/>
      <c r="L78" s="602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</row>
    <row r="79" spans="1:65" s="260" customFormat="1" ht="15" customHeight="1" x14ac:dyDescent="0.25">
      <c r="A79" s="564"/>
      <c r="B79" s="568"/>
      <c r="C79" s="614"/>
      <c r="D79" s="767"/>
      <c r="E79" s="448"/>
      <c r="F79" s="148" t="s">
        <v>381</v>
      </c>
      <c r="G79" s="523" t="s">
        <v>1296</v>
      </c>
      <c r="H79" s="523"/>
      <c r="I79" s="523"/>
      <c r="J79" s="523"/>
      <c r="K79" s="637">
        <v>5</v>
      </c>
      <c r="L79" s="533">
        <v>34593</v>
      </c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  <c r="AQ79"/>
      <c r="AR79"/>
      <c r="AS79"/>
      <c r="AT79"/>
      <c r="AU79"/>
      <c r="AV79"/>
      <c r="AW79"/>
      <c r="AX79"/>
      <c r="AY79"/>
      <c r="AZ79"/>
      <c r="BA79"/>
      <c r="BB79"/>
      <c r="BC79"/>
      <c r="BD79"/>
      <c r="BE79"/>
      <c r="BF79"/>
      <c r="BG79"/>
      <c r="BH79"/>
      <c r="BI79"/>
      <c r="BJ79"/>
      <c r="BK79"/>
      <c r="BL79"/>
      <c r="BM79"/>
    </row>
    <row r="80" spans="1:65" s="260" customFormat="1" ht="15" customHeight="1" x14ac:dyDescent="0.25">
      <c r="A80" s="564"/>
      <c r="B80" s="568"/>
      <c r="C80" s="614"/>
      <c r="D80" s="767"/>
      <c r="E80" s="448"/>
      <c r="F80" s="148" t="s">
        <v>402</v>
      </c>
      <c r="G80" s="523" t="s">
        <v>1297</v>
      </c>
      <c r="H80" s="523"/>
      <c r="I80" s="523"/>
      <c r="J80" s="523"/>
      <c r="K80" s="638"/>
      <c r="L80" s="603" t="e">
        <f>#REF!-#REF!*10%</f>
        <v>#REF!</v>
      </c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</row>
    <row r="81" spans="1:65" s="260" customFormat="1" ht="15" customHeight="1" x14ac:dyDescent="0.25">
      <c r="A81" s="564"/>
      <c r="B81" s="568"/>
      <c r="C81" s="614"/>
      <c r="D81" s="767"/>
      <c r="E81" s="448"/>
      <c r="F81" s="148" t="s">
        <v>403</v>
      </c>
      <c r="G81" s="523" t="s">
        <v>404</v>
      </c>
      <c r="H81" s="523"/>
      <c r="I81" s="523"/>
      <c r="J81" s="523"/>
      <c r="K81" s="638"/>
      <c r="L81" s="603" t="e">
        <f>#REF!-#REF!*10%</f>
        <v>#REF!</v>
      </c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</row>
    <row r="82" spans="1:65" s="260" customFormat="1" ht="15" customHeight="1" x14ac:dyDescent="0.25">
      <c r="A82" s="564"/>
      <c r="B82" s="568"/>
      <c r="C82" s="614"/>
      <c r="D82" s="767"/>
      <c r="E82" s="448"/>
      <c r="F82" s="215" t="s">
        <v>358</v>
      </c>
      <c r="G82" s="523" t="s">
        <v>359</v>
      </c>
      <c r="H82" s="523"/>
      <c r="I82" s="523"/>
      <c r="J82" s="523"/>
      <c r="K82" s="638"/>
      <c r="L82" s="603" t="e">
        <f>#REF!-#REF!*10%</f>
        <v>#REF!</v>
      </c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</row>
    <row r="83" spans="1:65" s="260" customFormat="1" ht="15" customHeight="1" x14ac:dyDescent="0.25">
      <c r="A83" s="564"/>
      <c r="B83" s="568"/>
      <c r="C83" s="614"/>
      <c r="D83" s="767"/>
      <c r="E83" s="448"/>
      <c r="F83" s="148" t="s">
        <v>389</v>
      </c>
      <c r="G83" s="523" t="s">
        <v>390</v>
      </c>
      <c r="H83" s="523"/>
      <c r="I83" s="523"/>
      <c r="J83" s="523"/>
      <c r="K83" s="638"/>
      <c r="L83" s="603" t="e">
        <f>#REF!-#REF!*10%</f>
        <v>#REF!</v>
      </c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</row>
    <row r="84" spans="1:65" s="260" customFormat="1" ht="15" customHeight="1" x14ac:dyDescent="0.25">
      <c r="A84" s="564"/>
      <c r="B84" s="568"/>
      <c r="C84" s="614"/>
      <c r="D84" s="767"/>
      <c r="E84" s="448"/>
      <c r="F84" s="93" t="s">
        <v>704</v>
      </c>
      <c r="G84" s="523" t="s">
        <v>705</v>
      </c>
      <c r="H84" s="523"/>
      <c r="I84" s="523"/>
      <c r="J84" s="523"/>
      <c r="K84" s="638"/>
      <c r="L84" s="603" t="e">
        <f>#REF!-#REF!*10%</f>
        <v>#REF!</v>
      </c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</row>
    <row r="85" spans="1:65" s="260" customFormat="1" ht="15" customHeight="1" x14ac:dyDescent="0.25">
      <c r="A85" s="564"/>
      <c r="B85" s="568"/>
      <c r="C85" s="614"/>
      <c r="D85" s="767"/>
      <c r="E85" s="448"/>
      <c r="F85" s="93" t="s">
        <v>706</v>
      </c>
      <c r="G85" s="523" t="s">
        <v>390</v>
      </c>
      <c r="H85" s="523"/>
      <c r="I85" s="523"/>
      <c r="J85" s="523"/>
      <c r="K85" s="638"/>
      <c r="L85" s="603" t="e">
        <f>#REF!-#REF!*10%</f>
        <v>#REF!</v>
      </c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</row>
    <row r="86" spans="1:65" s="260" customFormat="1" ht="15" customHeight="1" x14ac:dyDescent="0.25">
      <c r="A86" s="564"/>
      <c r="B86" s="568"/>
      <c r="C86" s="614"/>
      <c r="D86" s="767"/>
      <c r="E86" s="448"/>
      <c r="F86" s="93" t="s">
        <v>1271</v>
      </c>
      <c r="G86" s="523" t="s">
        <v>390</v>
      </c>
      <c r="H86" s="523"/>
      <c r="I86" s="523"/>
      <c r="J86" s="523"/>
      <c r="K86" s="638"/>
      <c r="L86" s="603" t="e">
        <f>#REF!-#REF!*10%</f>
        <v>#REF!</v>
      </c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</row>
    <row r="87" spans="1:65" s="260" customFormat="1" ht="15" customHeight="1" x14ac:dyDescent="0.25">
      <c r="A87" s="564"/>
      <c r="B87" s="568"/>
      <c r="C87" s="614"/>
      <c r="D87" s="767"/>
      <c r="E87" s="448"/>
      <c r="F87" s="93" t="s">
        <v>707</v>
      </c>
      <c r="G87" s="523" t="s">
        <v>1270</v>
      </c>
      <c r="H87" s="523"/>
      <c r="I87" s="523"/>
      <c r="J87" s="523"/>
      <c r="K87" s="638"/>
      <c r="L87" s="603" t="e">
        <f>#REF!-#REF!*10%</f>
        <v>#REF!</v>
      </c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  <c r="BE87"/>
      <c r="BF87"/>
      <c r="BG87"/>
      <c r="BH87"/>
      <c r="BI87"/>
      <c r="BJ87"/>
      <c r="BK87"/>
      <c r="BL87"/>
      <c r="BM87"/>
    </row>
    <row r="88" spans="1:65" s="260" customFormat="1" ht="15" customHeight="1" x14ac:dyDescent="0.25">
      <c r="A88" s="564"/>
      <c r="B88" s="568"/>
      <c r="C88" s="614"/>
      <c r="D88" s="767"/>
      <c r="E88" s="448"/>
      <c r="F88" s="93" t="s">
        <v>708</v>
      </c>
      <c r="G88" s="523" t="s">
        <v>390</v>
      </c>
      <c r="H88" s="523"/>
      <c r="I88" s="523"/>
      <c r="J88" s="523"/>
      <c r="K88" s="638"/>
      <c r="L88" s="603" t="e">
        <f>#REF!-#REF!*10%</f>
        <v>#REF!</v>
      </c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</row>
    <row r="89" spans="1:65" s="260" customFormat="1" ht="15" customHeight="1" x14ac:dyDescent="0.25">
      <c r="A89" s="564"/>
      <c r="B89" s="568"/>
      <c r="C89" s="614"/>
      <c r="D89" s="767"/>
      <c r="E89" s="448"/>
      <c r="F89" s="148" t="s">
        <v>377</v>
      </c>
      <c r="G89" s="523" t="s">
        <v>387</v>
      </c>
      <c r="H89" s="523"/>
      <c r="I89" s="523"/>
      <c r="J89" s="523"/>
      <c r="K89" s="638"/>
      <c r="L89" s="603" t="e">
        <f>#REF!-#REF!*10%</f>
        <v>#REF!</v>
      </c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</row>
    <row r="90" spans="1:65" s="260" customFormat="1" ht="15.6" customHeight="1" x14ac:dyDescent="0.25">
      <c r="A90" s="564"/>
      <c r="B90" s="568"/>
      <c r="C90" s="614"/>
      <c r="D90" s="767"/>
      <c r="E90" s="448"/>
      <c r="F90" s="148" t="s">
        <v>562</v>
      </c>
      <c r="G90" s="523" t="s">
        <v>1024</v>
      </c>
      <c r="H90" s="523"/>
      <c r="I90" s="523"/>
      <c r="J90" s="523"/>
      <c r="K90" s="638"/>
      <c r="L90" s="603" t="e">
        <f>#REF!-#REF!*10%</f>
        <v>#REF!</v>
      </c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  <c r="AD90"/>
      <c r="AE90"/>
      <c r="AF90"/>
      <c r="AG90"/>
      <c r="AH90"/>
      <c r="AI90"/>
      <c r="AJ90"/>
      <c r="AK90"/>
      <c r="AL90"/>
      <c r="AM90"/>
      <c r="AN90"/>
      <c r="AO90"/>
      <c r="AP90"/>
      <c r="AQ90"/>
      <c r="AR90"/>
      <c r="AS90"/>
      <c r="AT90"/>
      <c r="AU90"/>
      <c r="AV90"/>
      <c r="AW90"/>
      <c r="AX90"/>
      <c r="AY90"/>
      <c r="AZ90"/>
      <c r="BA90"/>
      <c r="BB90"/>
      <c r="BC90"/>
      <c r="BD90"/>
      <c r="BE90"/>
      <c r="BF90"/>
      <c r="BG90"/>
      <c r="BH90"/>
      <c r="BI90"/>
      <c r="BJ90"/>
      <c r="BK90"/>
      <c r="BL90"/>
      <c r="BM90"/>
    </row>
    <row r="91" spans="1:65" s="260" customFormat="1" ht="15.6" customHeight="1" x14ac:dyDescent="0.25">
      <c r="A91" s="564"/>
      <c r="B91" s="568"/>
      <c r="C91" s="614"/>
      <c r="D91" s="767"/>
      <c r="E91" s="448"/>
      <c r="F91" s="148" t="s">
        <v>570</v>
      </c>
      <c r="G91" s="523" t="s">
        <v>613</v>
      </c>
      <c r="H91" s="523"/>
      <c r="I91" s="523"/>
      <c r="J91" s="523"/>
      <c r="K91" s="638"/>
      <c r="L91" s="603" t="e">
        <f>#REF!-#REF!*10%</f>
        <v>#REF!</v>
      </c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  <c r="AD91"/>
      <c r="AE91"/>
      <c r="AF91"/>
      <c r="AG91"/>
      <c r="AH91"/>
      <c r="AI91"/>
      <c r="AJ91"/>
      <c r="AK91"/>
      <c r="AL91"/>
      <c r="AM91"/>
      <c r="AN91"/>
      <c r="AO91"/>
      <c r="AP91"/>
      <c r="AQ91"/>
      <c r="AR91"/>
      <c r="AS91"/>
      <c r="AT91"/>
      <c r="AU91"/>
      <c r="AV91"/>
      <c r="AW91"/>
      <c r="AX91"/>
      <c r="AY91"/>
      <c r="AZ91"/>
      <c r="BA91"/>
      <c r="BB91"/>
      <c r="BC91"/>
      <c r="BD91"/>
      <c r="BE91"/>
      <c r="BF91"/>
      <c r="BG91"/>
      <c r="BH91"/>
      <c r="BI91"/>
      <c r="BJ91"/>
      <c r="BK91"/>
      <c r="BL91"/>
      <c r="BM91"/>
    </row>
    <row r="92" spans="1:65" s="260" customFormat="1" ht="15.6" customHeight="1" x14ac:dyDescent="0.25">
      <c r="A92" s="564"/>
      <c r="B92" s="568"/>
      <c r="C92" s="614"/>
      <c r="D92" s="767"/>
      <c r="E92" s="448"/>
      <c r="F92" s="216" t="s">
        <v>84</v>
      </c>
      <c r="G92" s="465" t="s">
        <v>1711</v>
      </c>
      <c r="H92" s="465"/>
      <c r="I92" s="465"/>
      <c r="J92" s="465"/>
      <c r="K92" s="638"/>
      <c r="L92" s="603" t="e">
        <f>#REF!-#REF!*10%</f>
        <v>#REF!</v>
      </c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  <c r="AD92"/>
      <c r="AE92"/>
      <c r="AF92"/>
      <c r="AG92"/>
      <c r="AH92"/>
      <c r="AI92"/>
      <c r="AJ92"/>
      <c r="AK92"/>
      <c r="AL92"/>
      <c r="AM92"/>
      <c r="AN92"/>
      <c r="AO92"/>
      <c r="AP92"/>
      <c r="AQ92"/>
      <c r="AR92"/>
      <c r="AS92"/>
      <c r="AT92"/>
      <c r="AU92"/>
      <c r="AV92"/>
      <c r="AW92"/>
      <c r="AX92"/>
      <c r="AY92"/>
      <c r="AZ92"/>
      <c r="BA92"/>
      <c r="BB92"/>
      <c r="BC92"/>
      <c r="BD92"/>
      <c r="BE92"/>
      <c r="BF92"/>
      <c r="BG92"/>
      <c r="BH92"/>
      <c r="BI92"/>
      <c r="BJ92"/>
      <c r="BK92"/>
      <c r="BL92"/>
      <c r="BM92"/>
    </row>
    <row r="93" spans="1:65" s="260" customFormat="1" ht="15" customHeight="1" x14ac:dyDescent="0.25">
      <c r="A93" s="564"/>
      <c r="B93" s="569"/>
      <c r="C93" s="614"/>
      <c r="D93" s="767"/>
      <c r="E93" s="448"/>
      <c r="F93" s="136" t="s">
        <v>1016</v>
      </c>
      <c r="G93" s="454">
        <v>5</v>
      </c>
      <c r="H93" s="454"/>
      <c r="I93" s="454"/>
      <c r="J93" s="454"/>
      <c r="K93" s="638"/>
      <c r="L93" s="603" t="e">
        <f>#REF!-#REF!*10%</f>
        <v>#REF!</v>
      </c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  <c r="AD93"/>
      <c r="AE93"/>
      <c r="AF93"/>
      <c r="AG93"/>
      <c r="AH93"/>
      <c r="AI93"/>
      <c r="AJ93"/>
      <c r="AK93"/>
      <c r="AL93"/>
      <c r="AM93"/>
      <c r="AN93"/>
      <c r="AO93"/>
      <c r="AP93"/>
      <c r="AQ93"/>
      <c r="AR93"/>
      <c r="AS93"/>
      <c r="AT93"/>
      <c r="AU93"/>
      <c r="AV93"/>
      <c r="AW93"/>
      <c r="AX93"/>
      <c r="AY93"/>
      <c r="AZ93"/>
      <c r="BA93"/>
      <c r="BB93"/>
      <c r="BC93"/>
      <c r="BD93"/>
      <c r="BE93"/>
      <c r="BF93"/>
      <c r="BG93"/>
      <c r="BH93"/>
      <c r="BI93"/>
      <c r="BJ93"/>
      <c r="BK93"/>
      <c r="BL93"/>
      <c r="BM93"/>
    </row>
    <row r="94" spans="1:65" s="260" customFormat="1" ht="15" customHeight="1" x14ac:dyDescent="0.25">
      <c r="A94" s="564">
        <v>4</v>
      </c>
      <c r="B94" s="567"/>
      <c r="C94" s="614" t="s">
        <v>774</v>
      </c>
      <c r="D94" s="767"/>
      <c r="E94" s="448"/>
      <c r="F94" s="215" t="s">
        <v>81</v>
      </c>
      <c r="G94" s="523" t="s">
        <v>6</v>
      </c>
      <c r="H94" s="523"/>
      <c r="I94" s="523"/>
      <c r="J94" s="523"/>
      <c r="K94" s="501">
        <v>3</v>
      </c>
      <c r="L94" s="716">
        <v>32888</v>
      </c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  <c r="AD94"/>
      <c r="AE94"/>
      <c r="AF94"/>
      <c r="AG94"/>
      <c r="AH94"/>
      <c r="AI94"/>
      <c r="AJ94"/>
      <c r="AK94"/>
      <c r="AL94"/>
      <c r="AM94"/>
      <c r="AN94"/>
      <c r="AO94"/>
      <c r="AP94"/>
      <c r="AQ94"/>
      <c r="AR94"/>
      <c r="AS94"/>
      <c r="AT94"/>
      <c r="AU94"/>
      <c r="AV94"/>
      <c r="AW94"/>
      <c r="AX94"/>
      <c r="AY94"/>
      <c r="AZ94"/>
      <c r="BA94"/>
      <c r="BB94"/>
      <c r="BC94"/>
      <c r="BD94"/>
      <c r="BE94"/>
      <c r="BF94"/>
      <c r="BG94"/>
      <c r="BH94"/>
      <c r="BI94"/>
      <c r="BJ94"/>
      <c r="BK94"/>
      <c r="BL94"/>
      <c r="BM94"/>
    </row>
    <row r="95" spans="1:65" s="260" customFormat="1" ht="15" customHeight="1" x14ac:dyDescent="0.25">
      <c r="A95" s="564"/>
      <c r="B95" s="568"/>
      <c r="C95" s="614"/>
      <c r="D95" s="767"/>
      <c r="E95" s="448"/>
      <c r="F95" s="215" t="s">
        <v>80</v>
      </c>
      <c r="G95" s="469">
        <v>20</v>
      </c>
      <c r="H95" s="469"/>
      <c r="I95" s="469"/>
      <c r="J95" s="469"/>
      <c r="K95" s="583"/>
      <c r="L95" s="602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  <c r="AD95"/>
      <c r="AE95"/>
      <c r="AF95"/>
      <c r="AG95"/>
      <c r="AH95"/>
      <c r="AI95"/>
      <c r="AJ95"/>
      <c r="AK95"/>
      <c r="AL95"/>
      <c r="AM95"/>
      <c r="AN95"/>
      <c r="AO95"/>
      <c r="AP95"/>
      <c r="AQ95"/>
      <c r="AR95"/>
      <c r="AS95"/>
      <c r="AT95"/>
      <c r="AU95"/>
      <c r="AV95"/>
      <c r="AW95"/>
      <c r="AX95"/>
      <c r="AY95"/>
      <c r="AZ95"/>
      <c r="BA95"/>
      <c r="BB95"/>
      <c r="BC95"/>
      <c r="BD95"/>
      <c r="BE95"/>
      <c r="BF95"/>
      <c r="BG95"/>
      <c r="BH95"/>
      <c r="BI95"/>
      <c r="BJ95"/>
      <c r="BK95"/>
      <c r="BL95"/>
      <c r="BM95"/>
    </row>
    <row r="96" spans="1:65" s="260" customFormat="1" ht="15" customHeight="1" x14ac:dyDescent="0.25">
      <c r="A96" s="564"/>
      <c r="B96" s="568"/>
      <c r="C96" s="614"/>
      <c r="D96" s="767"/>
      <c r="E96" s="448"/>
      <c r="F96" s="215" t="s">
        <v>8</v>
      </c>
      <c r="G96" s="243">
        <v>3000</v>
      </c>
      <c r="H96" s="244">
        <v>4000</v>
      </c>
      <c r="I96" s="246">
        <v>5000</v>
      </c>
      <c r="J96" s="245">
        <v>6000</v>
      </c>
      <c r="K96" s="583"/>
      <c r="L96" s="602"/>
      <c r="M96"/>
      <c r="N96"/>
      <c r="O96"/>
      <c r="P96"/>
      <c r="Q96"/>
      <c r="R96"/>
      <c r="S96"/>
      <c r="T96"/>
      <c r="U96"/>
      <c r="V96"/>
      <c r="W96"/>
      <c r="X96"/>
      <c r="Y96"/>
      <c r="Z96"/>
      <c r="AA96"/>
      <c r="AB96"/>
      <c r="AC96"/>
      <c r="AD96"/>
      <c r="AE96"/>
      <c r="AF96"/>
      <c r="AG96"/>
      <c r="AH96"/>
      <c r="AI96"/>
      <c r="AJ96"/>
      <c r="AK96"/>
      <c r="AL96"/>
      <c r="AM96"/>
      <c r="AN96"/>
      <c r="AO96"/>
      <c r="AP96"/>
      <c r="AQ96"/>
      <c r="AR96"/>
      <c r="AS96"/>
      <c r="AT96"/>
      <c r="AU96"/>
      <c r="AV96"/>
      <c r="AW96"/>
      <c r="AX96"/>
      <c r="AY96"/>
      <c r="AZ96"/>
      <c r="BA96"/>
      <c r="BB96"/>
      <c r="BC96"/>
      <c r="BD96"/>
      <c r="BE96"/>
      <c r="BF96"/>
      <c r="BG96"/>
      <c r="BH96"/>
      <c r="BI96"/>
      <c r="BJ96"/>
      <c r="BK96"/>
      <c r="BL96"/>
      <c r="BM96"/>
    </row>
    <row r="97" spans="1:65" s="260" customFormat="1" ht="15" customHeight="1" x14ac:dyDescent="0.25">
      <c r="A97" s="564"/>
      <c r="B97" s="568"/>
      <c r="C97" s="614"/>
      <c r="D97" s="767"/>
      <c r="E97" s="448"/>
      <c r="F97" s="215" t="s">
        <v>817</v>
      </c>
      <c r="G97" s="243">
        <f>G95*80</f>
        <v>1600</v>
      </c>
      <c r="H97" s="244">
        <f>G95*90</f>
        <v>1800</v>
      </c>
      <c r="I97" s="246">
        <f>G95*100</f>
        <v>2000</v>
      </c>
      <c r="J97" s="245">
        <f>G95*104</f>
        <v>2080</v>
      </c>
      <c r="K97" s="583"/>
      <c r="L97" s="602"/>
      <c r="M97"/>
      <c r="N97"/>
      <c r="O97"/>
      <c r="P97"/>
      <c r="Q97"/>
      <c r="R97"/>
      <c r="S97"/>
      <c r="T97"/>
      <c r="U97"/>
      <c r="V97"/>
      <c r="W97"/>
      <c r="X97"/>
      <c r="Y97"/>
      <c r="Z97"/>
      <c r="AA97"/>
      <c r="AB97"/>
      <c r="AC97"/>
      <c r="AD97"/>
      <c r="AE97"/>
      <c r="AF97"/>
      <c r="AG97"/>
      <c r="AH97"/>
      <c r="AI97"/>
      <c r="AJ97"/>
      <c r="AK97"/>
      <c r="AL97"/>
      <c r="AM97"/>
      <c r="AN97"/>
      <c r="AO97"/>
      <c r="AP97"/>
      <c r="AQ97"/>
      <c r="AR97"/>
      <c r="AS97"/>
      <c r="AT97"/>
      <c r="AU97"/>
      <c r="AV97"/>
      <c r="AW97"/>
      <c r="AX97"/>
      <c r="AY97"/>
      <c r="AZ97"/>
      <c r="BA97"/>
      <c r="BB97"/>
      <c r="BC97"/>
      <c r="BD97"/>
      <c r="BE97"/>
      <c r="BF97"/>
      <c r="BG97"/>
      <c r="BH97"/>
      <c r="BI97"/>
      <c r="BJ97"/>
      <c r="BK97"/>
      <c r="BL97"/>
      <c r="BM97"/>
    </row>
    <row r="98" spans="1:65" s="260" customFormat="1" ht="15" customHeight="1" x14ac:dyDescent="0.25">
      <c r="A98" s="564"/>
      <c r="B98" s="568"/>
      <c r="C98" s="614"/>
      <c r="D98" s="767"/>
      <c r="E98" s="448"/>
      <c r="F98" s="215" t="s">
        <v>1269</v>
      </c>
      <c r="G98" s="451">
        <v>0.98</v>
      </c>
      <c r="H98" s="451"/>
      <c r="I98" s="451"/>
      <c r="J98" s="451"/>
      <c r="K98" s="583"/>
      <c r="L98" s="602"/>
      <c r="M98"/>
      <c r="N98"/>
      <c r="O98"/>
      <c r="P98"/>
      <c r="Q98"/>
      <c r="R98"/>
      <c r="S98"/>
      <c r="T98"/>
      <c r="U98"/>
      <c r="V98"/>
      <c r="W98"/>
      <c r="X98"/>
      <c r="Y98"/>
      <c r="Z98"/>
      <c r="AA98"/>
      <c r="AB98"/>
      <c r="AC98"/>
      <c r="AD98"/>
      <c r="AE98"/>
      <c r="AF98"/>
      <c r="AG98"/>
      <c r="AH98"/>
      <c r="AI98"/>
      <c r="AJ98"/>
      <c r="AK98"/>
      <c r="AL98"/>
      <c r="AM98"/>
      <c r="AN98"/>
      <c r="AO98"/>
      <c r="AP98"/>
      <c r="AQ98"/>
      <c r="AR98"/>
      <c r="AS98"/>
      <c r="AT98"/>
      <c r="AU98"/>
      <c r="AV98"/>
      <c r="AW98"/>
      <c r="AX98"/>
      <c r="AY98"/>
      <c r="AZ98"/>
      <c r="BA98"/>
      <c r="BB98"/>
      <c r="BC98"/>
      <c r="BD98"/>
      <c r="BE98"/>
      <c r="BF98"/>
      <c r="BG98"/>
      <c r="BH98"/>
      <c r="BI98"/>
      <c r="BJ98"/>
      <c r="BK98"/>
      <c r="BL98"/>
      <c r="BM98"/>
    </row>
    <row r="99" spans="1:65" s="260" customFormat="1" ht="15" customHeight="1" x14ac:dyDescent="0.25">
      <c r="A99" s="564"/>
      <c r="B99" s="568"/>
      <c r="C99" s="614"/>
      <c r="D99" s="767"/>
      <c r="E99" s="448"/>
      <c r="F99" s="93" t="s">
        <v>699</v>
      </c>
      <c r="G99" s="523" t="s">
        <v>700</v>
      </c>
      <c r="H99" s="523"/>
      <c r="I99" s="523"/>
      <c r="J99" s="523"/>
      <c r="K99" s="583"/>
      <c r="L99" s="602"/>
      <c r="M99"/>
      <c r="N99"/>
      <c r="O99"/>
      <c r="P99"/>
      <c r="Q99"/>
      <c r="R99"/>
      <c r="S99"/>
      <c r="T99"/>
      <c r="U99"/>
      <c r="V99"/>
      <c r="W99"/>
      <c r="X99"/>
      <c r="Y99"/>
      <c r="Z99"/>
      <c r="AA99"/>
      <c r="AB99"/>
      <c r="AC99"/>
      <c r="AD99"/>
      <c r="AE99"/>
      <c r="AF99"/>
      <c r="AG99"/>
      <c r="AH99"/>
      <c r="AI99"/>
      <c r="AJ99"/>
      <c r="AK99"/>
      <c r="AL99"/>
      <c r="AM99"/>
      <c r="AN99"/>
      <c r="AO99"/>
      <c r="AP99"/>
      <c r="AQ99"/>
      <c r="AR99"/>
      <c r="AS99"/>
      <c r="AT99"/>
      <c r="AU99"/>
      <c r="AV99"/>
      <c r="AW99"/>
      <c r="AX99"/>
      <c r="AY99"/>
      <c r="AZ99"/>
      <c r="BA99"/>
      <c r="BB99"/>
      <c r="BC99"/>
      <c r="BD99"/>
      <c r="BE99"/>
      <c r="BF99"/>
      <c r="BG99"/>
      <c r="BH99"/>
      <c r="BI99"/>
      <c r="BJ99"/>
      <c r="BK99"/>
      <c r="BL99"/>
      <c r="BM99"/>
    </row>
    <row r="100" spans="1:65" s="260" customFormat="1" ht="15" customHeight="1" x14ac:dyDescent="0.25">
      <c r="A100" s="564"/>
      <c r="B100" s="568"/>
      <c r="C100" s="614"/>
      <c r="D100" s="767"/>
      <c r="E100" s="448"/>
      <c r="F100" s="93" t="s">
        <v>1181</v>
      </c>
      <c r="G100" s="462" t="s">
        <v>1179</v>
      </c>
      <c r="H100" s="463"/>
      <c r="I100" s="463"/>
      <c r="J100" s="464"/>
      <c r="K100" s="583"/>
      <c r="L100" s="602"/>
      <c r="M100"/>
      <c r="N100"/>
      <c r="O100"/>
      <c r="P100"/>
      <c r="Q100"/>
      <c r="R100"/>
      <c r="S100"/>
      <c r="T100"/>
      <c r="U100"/>
      <c r="V100"/>
      <c r="W100"/>
      <c r="X100"/>
      <c r="Y100"/>
      <c r="Z100"/>
      <c r="AA100"/>
      <c r="AB100"/>
      <c r="AC100"/>
      <c r="AD100"/>
      <c r="AE100"/>
      <c r="AF100"/>
      <c r="AG100"/>
      <c r="AH100"/>
      <c r="AI100"/>
      <c r="AJ100"/>
      <c r="AK100"/>
      <c r="AL100"/>
      <c r="AM100"/>
      <c r="AN100"/>
      <c r="AO100"/>
      <c r="AP100"/>
      <c r="AQ100"/>
      <c r="AR100"/>
      <c r="AS100"/>
      <c r="AT100"/>
      <c r="AU100"/>
      <c r="AV100"/>
      <c r="AW100"/>
      <c r="AX100"/>
      <c r="AY100"/>
      <c r="AZ100"/>
      <c r="BA100"/>
      <c r="BB100"/>
      <c r="BC100"/>
      <c r="BD100"/>
      <c r="BE100"/>
      <c r="BF100"/>
      <c r="BG100"/>
      <c r="BH100"/>
      <c r="BI100"/>
      <c r="BJ100"/>
      <c r="BK100"/>
      <c r="BL100"/>
      <c r="BM100"/>
    </row>
    <row r="101" spans="1:65" s="260" customFormat="1" ht="15" customHeight="1" x14ac:dyDescent="0.25">
      <c r="A101" s="564"/>
      <c r="B101" s="568"/>
      <c r="C101" s="614"/>
      <c r="D101" s="767"/>
      <c r="E101" s="448"/>
      <c r="F101" s="215" t="s">
        <v>83</v>
      </c>
      <c r="G101" s="523">
        <v>65</v>
      </c>
      <c r="H101" s="523"/>
      <c r="I101" s="523"/>
      <c r="J101" s="523"/>
      <c r="K101" s="583"/>
      <c r="L101" s="602"/>
      <c r="M101"/>
      <c r="N101"/>
      <c r="O101"/>
      <c r="P101"/>
      <c r="Q101"/>
      <c r="R101"/>
      <c r="S101"/>
      <c r="T101"/>
      <c r="U101"/>
      <c r="V101"/>
      <c r="W101"/>
      <c r="X101"/>
      <c r="Y101"/>
      <c r="Z101"/>
      <c r="AA101"/>
      <c r="AB101"/>
      <c r="AC101"/>
      <c r="AD101"/>
      <c r="AE101"/>
      <c r="AF101"/>
      <c r="AG101"/>
      <c r="AH101"/>
      <c r="AI101"/>
      <c r="AJ101"/>
      <c r="AK101"/>
      <c r="AL101"/>
      <c r="AM101"/>
      <c r="AN101"/>
      <c r="AO101"/>
      <c r="AP101"/>
      <c r="AQ101"/>
      <c r="AR101"/>
      <c r="AS101"/>
      <c r="AT101"/>
      <c r="AU101"/>
      <c r="AV101"/>
      <c r="AW101"/>
      <c r="AX101"/>
      <c r="AY101"/>
      <c r="AZ101"/>
      <c r="BA101"/>
      <c r="BB101"/>
      <c r="BC101"/>
      <c r="BD101"/>
      <c r="BE101"/>
      <c r="BF101"/>
      <c r="BG101"/>
      <c r="BH101"/>
      <c r="BI101"/>
      <c r="BJ101"/>
      <c r="BK101"/>
      <c r="BL101"/>
      <c r="BM101"/>
    </row>
    <row r="102" spans="1:65" s="260" customFormat="1" ht="15" customHeight="1" x14ac:dyDescent="0.25">
      <c r="A102" s="564"/>
      <c r="B102" s="568"/>
      <c r="C102" s="614"/>
      <c r="D102" s="767"/>
      <c r="E102" s="448"/>
      <c r="F102" s="215" t="s">
        <v>429</v>
      </c>
      <c r="G102" s="523" t="s">
        <v>1084</v>
      </c>
      <c r="H102" s="523"/>
      <c r="I102" s="523"/>
      <c r="J102" s="523"/>
      <c r="K102" s="583"/>
      <c r="L102" s="602"/>
      <c r="M102"/>
      <c r="N102"/>
      <c r="O102"/>
      <c r="P102"/>
      <c r="Q102"/>
      <c r="R102"/>
      <c r="S102"/>
      <c r="T102"/>
      <c r="U102"/>
      <c r="V102"/>
      <c r="W102"/>
      <c r="X102"/>
      <c r="Y102"/>
      <c r="Z102"/>
      <c r="AA102"/>
      <c r="AB102"/>
      <c r="AC102"/>
      <c r="AD102"/>
      <c r="AE102"/>
      <c r="AF102"/>
      <c r="AG102"/>
      <c r="AH102"/>
      <c r="AI102"/>
      <c r="AJ102"/>
      <c r="AK102"/>
      <c r="AL102"/>
      <c r="AM102"/>
      <c r="AN102"/>
      <c r="AO102"/>
      <c r="AP102"/>
      <c r="AQ102"/>
      <c r="AR102"/>
      <c r="AS102"/>
      <c r="AT102"/>
      <c r="AU102"/>
      <c r="AV102"/>
      <c r="AW102"/>
      <c r="AX102"/>
      <c r="AY102"/>
      <c r="AZ102"/>
      <c r="BA102"/>
      <c r="BB102"/>
      <c r="BC102"/>
      <c r="BD102"/>
      <c r="BE102"/>
      <c r="BF102"/>
      <c r="BG102"/>
      <c r="BH102"/>
      <c r="BI102"/>
      <c r="BJ102"/>
      <c r="BK102"/>
      <c r="BL102"/>
      <c r="BM102"/>
    </row>
    <row r="103" spans="1:65" s="260" customFormat="1" ht="15" customHeight="1" x14ac:dyDescent="0.25">
      <c r="A103" s="564"/>
      <c r="B103" s="568"/>
      <c r="C103" s="614"/>
      <c r="D103" s="767"/>
      <c r="E103" s="448"/>
      <c r="F103" s="215" t="s">
        <v>1083</v>
      </c>
      <c r="G103" s="523" t="s">
        <v>1107</v>
      </c>
      <c r="H103" s="523"/>
      <c r="I103" s="523"/>
      <c r="J103" s="523"/>
      <c r="K103" s="583"/>
      <c r="L103" s="602"/>
      <c r="M103"/>
      <c r="N103"/>
      <c r="O103"/>
      <c r="P103"/>
      <c r="Q103"/>
      <c r="R103"/>
      <c r="S103"/>
      <c r="T103"/>
      <c r="U103"/>
      <c r="V103"/>
      <c r="W103"/>
      <c r="X103"/>
      <c r="Y103"/>
      <c r="Z103"/>
      <c r="AA103"/>
      <c r="AB103"/>
      <c r="AC103"/>
      <c r="AD103"/>
      <c r="AE103"/>
      <c r="AF103"/>
      <c r="AG103"/>
      <c r="AH103"/>
      <c r="AI103"/>
      <c r="AJ103"/>
      <c r="AK103"/>
      <c r="AL103"/>
      <c r="AM103"/>
      <c r="AN103"/>
      <c r="AO103"/>
      <c r="AP103"/>
      <c r="AQ103"/>
      <c r="AR103"/>
      <c r="AS103"/>
      <c r="AT103"/>
      <c r="AU103"/>
      <c r="AV103"/>
      <c r="AW103"/>
      <c r="AX103"/>
      <c r="AY103"/>
      <c r="AZ103"/>
      <c r="BA103"/>
      <c r="BB103"/>
      <c r="BC103"/>
      <c r="BD103"/>
      <c r="BE103"/>
      <c r="BF103"/>
      <c r="BG103"/>
      <c r="BH103"/>
      <c r="BI103"/>
      <c r="BJ103"/>
      <c r="BK103"/>
      <c r="BL103"/>
      <c r="BM103"/>
    </row>
    <row r="104" spans="1:65" s="260" customFormat="1" ht="15" customHeight="1" x14ac:dyDescent="0.25">
      <c r="A104" s="564"/>
      <c r="B104" s="568"/>
      <c r="C104" s="614"/>
      <c r="D104" s="767"/>
      <c r="E104" s="448"/>
      <c r="F104" s="215" t="s">
        <v>406</v>
      </c>
      <c r="G104" s="523" t="s">
        <v>905</v>
      </c>
      <c r="H104" s="523"/>
      <c r="I104" s="523"/>
      <c r="J104" s="523"/>
      <c r="K104" s="583"/>
      <c r="L104" s="602"/>
      <c r="M104"/>
      <c r="N104"/>
      <c r="O104"/>
      <c r="P104"/>
      <c r="Q104"/>
      <c r="R104"/>
      <c r="S104"/>
      <c r="T104"/>
      <c r="U104"/>
      <c r="V104"/>
      <c r="W104"/>
      <c r="X104"/>
      <c r="Y104"/>
      <c r="Z104"/>
      <c r="AA104"/>
      <c r="AB104"/>
      <c r="AC104"/>
      <c r="AD104"/>
      <c r="AE104"/>
      <c r="AF104"/>
      <c r="AG104"/>
      <c r="AH104"/>
      <c r="AI104"/>
      <c r="AJ104"/>
      <c r="AK104"/>
      <c r="AL104"/>
      <c r="AM104"/>
      <c r="AN104"/>
      <c r="AO104"/>
      <c r="AP104"/>
      <c r="AQ104"/>
      <c r="AR104"/>
      <c r="AS104"/>
      <c r="AT104"/>
      <c r="AU104"/>
      <c r="AV104"/>
      <c r="AW104"/>
      <c r="AX104"/>
      <c r="AY104"/>
      <c r="AZ104"/>
      <c r="BA104"/>
      <c r="BB104"/>
      <c r="BC104"/>
      <c r="BD104"/>
      <c r="BE104"/>
      <c r="BF104"/>
      <c r="BG104"/>
      <c r="BH104"/>
      <c r="BI104"/>
      <c r="BJ104"/>
      <c r="BK104"/>
      <c r="BL104"/>
      <c r="BM104"/>
    </row>
    <row r="105" spans="1:65" s="260" customFormat="1" ht="15" customHeight="1" x14ac:dyDescent="0.25">
      <c r="A105" s="564"/>
      <c r="B105" s="568"/>
      <c r="C105" s="614"/>
      <c r="D105" s="767"/>
      <c r="E105" s="448"/>
      <c r="F105" s="148" t="s">
        <v>379</v>
      </c>
      <c r="G105" s="523" t="s">
        <v>399</v>
      </c>
      <c r="H105" s="523"/>
      <c r="I105" s="523"/>
      <c r="J105" s="523"/>
      <c r="K105" s="583"/>
      <c r="L105" s="602"/>
      <c r="M105"/>
      <c r="N105"/>
      <c r="O105"/>
      <c r="P105"/>
      <c r="Q105"/>
      <c r="R105"/>
      <c r="S105"/>
      <c r="T105"/>
      <c r="U105"/>
      <c r="V105"/>
      <c r="W105"/>
      <c r="X105"/>
      <c r="Y105"/>
      <c r="Z105"/>
      <c r="AA105"/>
      <c r="AB105"/>
      <c r="AC105"/>
      <c r="AD105"/>
      <c r="AE105"/>
      <c r="AF105"/>
      <c r="AG105"/>
      <c r="AH105"/>
      <c r="AI105"/>
      <c r="AJ105"/>
      <c r="AK105"/>
      <c r="AL105"/>
      <c r="AM105"/>
      <c r="AN105"/>
      <c r="AO105"/>
      <c r="AP105"/>
      <c r="AQ105"/>
      <c r="AR105"/>
      <c r="AS105"/>
      <c r="AT105"/>
      <c r="AU105"/>
      <c r="AV105"/>
      <c r="AW105"/>
      <c r="AX105"/>
      <c r="AY105"/>
      <c r="AZ105"/>
      <c r="BA105"/>
      <c r="BB105"/>
      <c r="BC105"/>
      <c r="BD105"/>
      <c r="BE105"/>
      <c r="BF105"/>
      <c r="BG105"/>
      <c r="BH105"/>
      <c r="BI105"/>
      <c r="BJ105"/>
      <c r="BK105"/>
      <c r="BL105"/>
      <c r="BM105"/>
    </row>
    <row r="106" spans="1:65" s="260" customFormat="1" ht="15" customHeight="1" x14ac:dyDescent="0.25">
      <c r="A106" s="564"/>
      <c r="B106" s="568"/>
      <c r="C106" s="614"/>
      <c r="D106" s="767"/>
      <c r="E106" s="448"/>
      <c r="F106" s="93" t="s">
        <v>701</v>
      </c>
      <c r="G106" s="523">
        <v>100000</v>
      </c>
      <c r="H106" s="523"/>
      <c r="I106" s="523"/>
      <c r="J106" s="523"/>
      <c r="K106" s="583"/>
      <c r="L106" s="602"/>
      <c r="M106"/>
      <c r="N106"/>
      <c r="O106"/>
      <c r="P106"/>
      <c r="Q106"/>
      <c r="R106"/>
      <c r="S106"/>
      <c r="T106"/>
      <c r="U106"/>
      <c r="V106"/>
      <c r="W106"/>
      <c r="X106"/>
      <c r="Y106"/>
      <c r="Z106"/>
      <c r="AA106"/>
      <c r="AB106"/>
      <c r="AC106"/>
      <c r="AD106"/>
      <c r="AE106"/>
      <c r="AF106"/>
      <c r="AG106"/>
      <c r="AH106"/>
      <c r="AI106"/>
      <c r="AJ106"/>
      <c r="AK106"/>
      <c r="AL106"/>
      <c r="AM106"/>
      <c r="AN106"/>
      <c r="AO106"/>
      <c r="AP106"/>
      <c r="AQ106"/>
      <c r="AR106"/>
      <c r="AS106"/>
      <c r="AT106"/>
      <c r="AU106"/>
      <c r="AV106"/>
      <c r="AW106"/>
      <c r="AX106"/>
      <c r="AY106"/>
      <c r="AZ106"/>
      <c r="BA106"/>
      <c r="BB106"/>
      <c r="BC106"/>
      <c r="BD106"/>
      <c r="BE106"/>
      <c r="BF106"/>
      <c r="BG106"/>
      <c r="BH106"/>
      <c r="BI106"/>
      <c r="BJ106"/>
      <c r="BK106"/>
      <c r="BL106"/>
      <c r="BM106"/>
    </row>
    <row r="107" spans="1:65" s="260" customFormat="1" ht="15" customHeight="1" x14ac:dyDescent="0.25">
      <c r="A107" s="564"/>
      <c r="B107" s="568"/>
      <c r="C107" s="614"/>
      <c r="D107" s="767"/>
      <c r="E107" s="448"/>
      <c r="F107" s="148" t="s">
        <v>257</v>
      </c>
      <c r="G107" s="523" t="s">
        <v>408</v>
      </c>
      <c r="H107" s="523"/>
      <c r="I107" s="523"/>
      <c r="J107" s="523"/>
      <c r="K107" s="583"/>
      <c r="L107" s="602"/>
      <c r="M107"/>
      <c r="N107"/>
      <c r="O107"/>
      <c r="P107"/>
      <c r="Q107"/>
      <c r="R107"/>
      <c r="S107"/>
      <c r="T107"/>
      <c r="U107"/>
      <c r="V107"/>
      <c r="W107"/>
      <c r="X107"/>
      <c r="Y107"/>
      <c r="Z107"/>
      <c r="AA107"/>
      <c r="AB107"/>
      <c r="AC107"/>
      <c r="AD107"/>
      <c r="AE107"/>
      <c r="AF107"/>
      <c r="AG107"/>
      <c r="AH107"/>
      <c r="AI107"/>
      <c r="AJ107"/>
      <c r="AK107"/>
      <c r="AL107"/>
      <c r="AM107"/>
      <c r="AN107"/>
      <c r="AO107"/>
      <c r="AP107"/>
      <c r="AQ107"/>
      <c r="AR107"/>
      <c r="AS107"/>
      <c r="AT107"/>
      <c r="AU107"/>
      <c r="AV107"/>
      <c r="AW107"/>
      <c r="AX107"/>
      <c r="AY107"/>
      <c r="AZ107"/>
      <c r="BA107"/>
      <c r="BB107"/>
      <c r="BC107"/>
      <c r="BD107"/>
      <c r="BE107"/>
      <c r="BF107"/>
      <c r="BG107"/>
      <c r="BH107"/>
      <c r="BI107"/>
      <c r="BJ107"/>
      <c r="BK107"/>
      <c r="BL107"/>
      <c r="BM107"/>
    </row>
    <row r="108" spans="1:65" s="260" customFormat="1" ht="15" customHeight="1" x14ac:dyDescent="0.25">
      <c r="A108" s="564"/>
      <c r="B108" s="568"/>
      <c r="C108" s="614"/>
      <c r="D108" s="767"/>
      <c r="E108" s="448"/>
      <c r="F108" s="148" t="s">
        <v>376</v>
      </c>
      <c r="G108" s="523" t="s">
        <v>400</v>
      </c>
      <c r="H108" s="523"/>
      <c r="I108" s="523"/>
      <c r="J108" s="523"/>
      <c r="K108" s="583"/>
      <c r="L108" s="602"/>
      <c r="M108"/>
      <c r="N108"/>
      <c r="O108"/>
      <c r="P108"/>
      <c r="Q108"/>
      <c r="R108"/>
      <c r="S108"/>
      <c r="T108"/>
      <c r="U108"/>
      <c r="V108"/>
      <c r="W108"/>
      <c r="X108"/>
      <c r="Y108"/>
      <c r="Z108"/>
      <c r="AA108"/>
      <c r="AB108"/>
      <c r="AC108"/>
      <c r="AD108"/>
      <c r="AE108"/>
      <c r="AF108"/>
      <c r="AG108"/>
      <c r="AH108"/>
      <c r="AI108"/>
      <c r="AJ108"/>
      <c r="AK108"/>
      <c r="AL108"/>
      <c r="AM108"/>
      <c r="AN108"/>
      <c r="AO108"/>
      <c r="AP108"/>
      <c r="AQ108"/>
      <c r="AR108"/>
      <c r="AS108"/>
      <c r="AT108"/>
      <c r="AU108"/>
      <c r="AV108"/>
      <c r="AW108"/>
      <c r="AX108"/>
      <c r="AY108"/>
      <c r="AZ108"/>
      <c r="BA108"/>
      <c r="BB108"/>
      <c r="BC108"/>
      <c r="BD108"/>
      <c r="BE108"/>
      <c r="BF108"/>
      <c r="BG108"/>
      <c r="BH108"/>
      <c r="BI108"/>
      <c r="BJ108"/>
      <c r="BK108"/>
      <c r="BL108"/>
      <c r="BM108"/>
    </row>
    <row r="109" spans="1:65" s="260" customFormat="1" ht="15" customHeight="1" x14ac:dyDescent="0.25">
      <c r="A109" s="564"/>
      <c r="B109" s="568"/>
      <c r="C109" s="614"/>
      <c r="D109" s="767"/>
      <c r="E109" s="448"/>
      <c r="F109" s="148" t="s">
        <v>381</v>
      </c>
      <c r="G109" s="523" t="s">
        <v>1296</v>
      </c>
      <c r="H109" s="523"/>
      <c r="I109" s="523"/>
      <c r="J109" s="523"/>
      <c r="K109" s="584">
        <v>5</v>
      </c>
      <c r="L109" s="533">
        <v>35190</v>
      </c>
      <c r="M109"/>
      <c r="N109"/>
      <c r="O109"/>
      <c r="P109"/>
      <c r="Q109"/>
      <c r="R109"/>
      <c r="S109"/>
      <c r="T109"/>
      <c r="U109"/>
      <c r="V109"/>
      <c r="W109"/>
      <c r="X109"/>
      <c r="Y109"/>
      <c r="Z109"/>
      <c r="AA109"/>
      <c r="AB109"/>
      <c r="AC109"/>
      <c r="AD109"/>
      <c r="AE109"/>
      <c r="AF109"/>
      <c r="AG109"/>
      <c r="AH109"/>
      <c r="AI109"/>
      <c r="AJ109"/>
      <c r="AK109"/>
      <c r="AL109"/>
      <c r="AM109"/>
      <c r="AN109"/>
      <c r="AO109"/>
      <c r="AP109"/>
      <c r="AQ109"/>
      <c r="AR109"/>
      <c r="AS109"/>
      <c r="AT109"/>
      <c r="AU109"/>
      <c r="AV109"/>
      <c r="AW109"/>
      <c r="AX109"/>
      <c r="AY109"/>
      <c r="AZ109"/>
      <c r="BA109"/>
      <c r="BB109"/>
      <c r="BC109"/>
      <c r="BD109"/>
      <c r="BE109"/>
      <c r="BF109"/>
      <c r="BG109"/>
      <c r="BH109"/>
      <c r="BI109"/>
      <c r="BJ109"/>
      <c r="BK109"/>
      <c r="BL109"/>
      <c r="BM109"/>
    </row>
    <row r="110" spans="1:65" s="260" customFormat="1" ht="15" customHeight="1" x14ac:dyDescent="0.25">
      <c r="A110" s="564"/>
      <c r="B110" s="568"/>
      <c r="C110" s="614"/>
      <c r="D110" s="767"/>
      <c r="E110" s="448"/>
      <c r="F110" s="148" t="s">
        <v>402</v>
      </c>
      <c r="G110" s="523" t="s">
        <v>1297</v>
      </c>
      <c r="H110" s="523"/>
      <c r="I110" s="523"/>
      <c r="J110" s="523"/>
      <c r="K110" s="585"/>
      <c r="L110" s="603" t="e">
        <f>#REF!-#REF!*10%</f>
        <v>#REF!</v>
      </c>
      <c r="M110"/>
      <c r="N110"/>
      <c r="O110"/>
      <c r="P110"/>
      <c r="Q110"/>
      <c r="R110"/>
      <c r="S110"/>
      <c r="T110"/>
      <c r="U110"/>
      <c r="V110"/>
      <c r="W110"/>
      <c r="X110"/>
      <c r="Y110"/>
      <c r="Z110"/>
      <c r="AA110"/>
      <c r="AB110"/>
      <c r="AC110"/>
      <c r="AD110"/>
      <c r="AE110"/>
      <c r="AF110"/>
      <c r="AG110"/>
      <c r="AH110"/>
      <c r="AI110"/>
      <c r="AJ110"/>
      <c r="AK110"/>
      <c r="AL110"/>
      <c r="AM110"/>
      <c r="AN110"/>
      <c r="AO110"/>
      <c r="AP110"/>
      <c r="AQ110"/>
      <c r="AR110"/>
      <c r="AS110"/>
      <c r="AT110"/>
      <c r="AU110"/>
      <c r="AV110"/>
      <c r="AW110"/>
      <c r="AX110"/>
      <c r="AY110"/>
      <c r="AZ110"/>
      <c r="BA110"/>
      <c r="BB110"/>
      <c r="BC110"/>
      <c r="BD110"/>
      <c r="BE110"/>
      <c r="BF110"/>
      <c r="BG110"/>
      <c r="BH110"/>
      <c r="BI110"/>
      <c r="BJ110"/>
      <c r="BK110"/>
      <c r="BL110"/>
      <c r="BM110"/>
    </row>
    <row r="111" spans="1:65" s="260" customFormat="1" ht="15" customHeight="1" x14ac:dyDescent="0.25">
      <c r="A111" s="564"/>
      <c r="B111" s="568"/>
      <c r="C111" s="614"/>
      <c r="D111" s="767"/>
      <c r="E111" s="448"/>
      <c r="F111" s="148" t="s">
        <v>403</v>
      </c>
      <c r="G111" s="523" t="s">
        <v>404</v>
      </c>
      <c r="H111" s="523"/>
      <c r="I111" s="523"/>
      <c r="J111" s="523"/>
      <c r="K111" s="585"/>
      <c r="L111" s="603" t="e">
        <f>#REF!-#REF!*10%</f>
        <v>#REF!</v>
      </c>
      <c r="M111"/>
      <c r="N111"/>
      <c r="O111"/>
      <c r="P111"/>
      <c r="Q111"/>
      <c r="R111"/>
      <c r="S111"/>
      <c r="T111"/>
      <c r="U111"/>
      <c r="V111"/>
      <c r="W111"/>
      <c r="X111"/>
      <c r="Y111"/>
      <c r="Z111"/>
      <c r="AA111"/>
      <c r="AB111"/>
      <c r="AC111"/>
      <c r="AD111"/>
      <c r="AE111"/>
      <c r="AF111"/>
      <c r="AG111"/>
      <c r="AH111"/>
      <c r="AI111"/>
      <c r="AJ111"/>
      <c r="AK111"/>
      <c r="AL111"/>
      <c r="AM111"/>
      <c r="AN111"/>
      <c r="AO111"/>
      <c r="AP111"/>
      <c r="AQ111"/>
      <c r="AR111"/>
      <c r="AS111"/>
      <c r="AT111"/>
      <c r="AU111"/>
      <c r="AV111"/>
      <c r="AW111"/>
      <c r="AX111"/>
      <c r="AY111"/>
      <c r="AZ111"/>
      <c r="BA111"/>
      <c r="BB111"/>
      <c r="BC111"/>
      <c r="BD111"/>
      <c r="BE111"/>
      <c r="BF111"/>
      <c r="BG111"/>
      <c r="BH111"/>
      <c r="BI111"/>
      <c r="BJ111"/>
      <c r="BK111"/>
      <c r="BL111"/>
      <c r="BM111"/>
    </row>
    <row r="112" spans="1:65" s="260" customFormat="1" ht="15" customHeight="1" x14ac:dyDescent="0.25">
      <c r="A112" s="564"/>
      <c r="B112" s="568"/>
      <c r="C112" s="614"/>
      <c r="D112" s="767"/>
      <c r="E112" s="448"/>
      <c r="F112" s="215" t="s">
        <v>358</v>
      </c>
      <c r="G112" s="523" t="s">
        <v>359</v>
      </c>
      <c r="H112" s="523"/>
      <c r="I112" s="523"/>
      <c r="J112" s="523"/>
      <c r="K112" s="585"/>
      <c r="L112" s="603" t="e">
        <f>#REF!-#REF!*10%</f>
        <v>#REF!</v>
      </c>
      <c r="M112"/>
      <c r="N112"/>
      <c r="O112"/>
      <c r="P112"/>
      <c r="Q112"/>
      <c r="R112"/>
      <c r="S112"/>
      <c r="T112"/>
      <c r="U112"/>
      <c r="V112"/>
      <c r="W112"/>
      <c r="X112"/>
      <c r="Y112"/>
      <c r="Z112"/>
      <c r="AA112"/>
      <c r="AB112"/>
      <c r="AC112"/>
      <c r="AD112"/>
      <c r="AE112"/>
      <c r="AF112"/>
      <c r="AG112"/>
      <c r="AH112"/>
      <c r="AI112"/>
      <c r="AJ112"/>
      <c r="AK112"/>
      <c r="AL112"/>
      <c r="AM112"/>
      <c r="AN112"/>
      <c r="AO112"/>
      <c r="AP112"/>
      <c r="AQ112"/>
      <c r="AR112"/>
      <c r="AS112"/>
      <c r="AT112"/>
      <c r="AU112"/>
      <c r="AV112"/>
      <c r="AW112"/>
      <c r="AX112"/>
      <c r="AY112"/>
      <c r="AZ112"/>
      <c r="BA112"/>
      <c r="BB112"/>
      <c r="BC112"/>
      <c r="BD112"/>
      <c r="BE112"/>
      <c r="BF112"/>
      <c r="BG112"/>
      <c r="BH112"/>
      <c r="BI112"/>
      <c r="BJ112"/>
      <c r="BK112"/>
      <c r="BL112"/>
      <c r="BM112"/>
    </row>
    <row r="113" spans="1:65" s="260" customFormat="1" ht="15" customHeight="1" x14ac:dyDescent="0.25">
      <c r="A113" s="564"/>
      <c r="B113" s="568"/>
      <c r="C113" s="614"/>
      <c r="D113" s="767"/>
      <c r="E113" s="448"/>
      <c r="F113" s="148" t="s">
        <v>389</v>
      </c>
      <c r="G113" s="523" t="s">
        <v>390</v>
      </c>
      <c r="H113" s="523"/>
      <c r="I113" s="523"/>
      <c r="J113" s="523"/>
      <c r="K113" s="585"/>
      <c r="L113" s="603" t="e">
        <f>#REF!-#REF!*10%</f>
        <v>#REF!</v>
      </c>
      <c r="M113"/>
      <c r="N113"/>
      <c r="O113"/>
      <c r="P113"/>
      <c r="Q113"/>
      <c r="R113"/>
      <c r="S113"/>
      <c r="T113"/>
      <c r="U113"/>
      <c r="V113"/>
      <c r="W113"/>
      <c r="X113"/>
      <c r="Y113"/>
      <c r="Z113"/>
      <c r="AA113"/>
      <c r="AB113"/>
      <c r="AC113"/>
      <c r="AD113"/>
      <c r="AE113"/>
      <c r="AF113"/>
      <c r="AG113"/>
      <c r="AH113"/>
      <c r="AI113"/>
      <c r="AJ113"/>
      <c r="AK113"/>
      <c r="AL113"/>
      <c r="AM113"/>
      <c r="AN113"/>
      <c r="AO113"/>
      <c r="AP113"/>
      <c r="AQ113"/>
      <c r="AR113"/>
      <c r="AS113"/>
      <c r="AT113"/>
      <c r="AU113"/>
      <c r="AV113"/>
      <c r="AW113"/>
      <c r="AX113"/>
      <c r="AY113"/>
      <c r="AZ113"/>
      <c r="BA113"/>
      <c r="BB113"/>
      <c r="BC113"/>
      <c r="BD113"/>
      <c r="BE113"/>
      <c r="BF113"/>
      <c r="BG113"/>
      <c r="BH113"/>
      <c r="BI113"/>
      <c r="BJ113"/>
      <c r="BK113"/>
      <c r="BL113"/>
      <c r="BM113"/>
    </row>
    <row r="114" spans="1:65" s="260" customFormat="1" ht="15" customHeight="1" x14ac:dyDescent="0.25">
      <c r="A114" s="564"/>
      <c r="B114" s="568"/>
      <c r="C114" s="614"/>
      <c r="D114" s="767"/>
      <c r="E114" s="448"/>
      <c r="F114" s="93" t="s">
        <v>704</v>
      </c>
      <c r="G114" s="523" t="s">
        <v>705</v>
      </c>
      <c r="H114" s="523"/>
      <c r="I114" s="523"/>
      <c r="J114" s="523"/>
      <c r="K114" s="585"/>
      <c r="L114" s="603" t="e">
        <f>#REF!-#REF!*10%</f>
        <v>#REF!</v>
      </c>
      <c r="M114"/>
      <c r="N114"/>
      <c r="O114"/>
      <c r="P114"/>
      <c r="Q114"/>
      <c r="R114"/>
      <c r="S114"/>
      <c r="T114"/>
      <c r="U114"/>
      <c r="V114"/>
      <c r="W114"/>
      <c r="X114"/>
      <c r="Y114"/>
      <c r="Z114"/>
      <c r="AA114"/>
      <c r="AB114"/>
      <c r="AC114"/>
      <c r="AD114"/>
      <c r="AE114"/>
      <c r="AF114"/>
      <c r="AG114"/>
      <c r="AH114"/>
      <c r="AI114"/>
      <c r="AJ114"/>
      <c r="AK114"/>
      <c r="AL114"/>
      <c r="AM114"/>
      <c r="AN114"/>
      <c r="AO114"/>
      <c r="AP114"/>
      <c r="AQ114"/>
      <c r="AR114"/>
      <c r="AS114"/>
      <c r="AT114"/>
      <c r="AU114"/>
      <c r="AV114"/>
      <c r="AW114"/>
      <c r="AX114"/>
      <c r="AY114"/>
      <c r="AZ114"/>
      <c r="BA114"/>
      <c r="BB114"/>
      <c r="BC114"/>
      <c r="BD114"/>
      <c r="BE114"/>
      <c r="BF114"/>
      <c r="BG114"/>
      <c r="BH114"/>
      <c r="BI114"/>
      <c r="BJ114"/>
      <c r="BK114"/>
      <c r="BL114"/>
      <c r="BM114"/>
    </row>
    <row r="115" spans="1:65" s="260" customFormat="1" ht="15" customHeight="1" x14ac:dyDescent="0.25">
      <c r="A115" s="564"/>
      <c r="B115" s="568"/>
      <c r="C115" s="614"/>
      <c r="D115" s="767"/>
      <c r="E115" s="448"/>
      <c r="F115" s="93" t="s">
        <v>706</v>
      </c>
      <c r="G115" s="523" t="s">
        <v>390</v>
      </c>
      <c r="H115" s="523"/>
      <c r="I115" s="523"/>
      <c r="J115" s="523"/>
      <c r="K115" s="585"/>
      <c r="L115" s="603" t="e">
        <f>#REF!-#REF!*10%</f>
        <v>#REF!</v>
      </c>
      <c r="M115"/>
      <c r="N115"/>
      <c r="O115"/>
      <c r="P115"/>
      <c r="Q115"/>
      <c r="R115"/>
      <c r="S115"/>
      <c r="T115"/>
      <c r="U115"/>
      <c r="V115"/>
      <c r="W115"/>
      <c r="X115"/>
      <c r="Y115"/>
      <c r="Z115"/>
      <c r="AA115"/>
      <c r="AB115"/>
      <c r="AC115"/>
      <c r="AD115"/>
      <c r="AE115"/>
      <c r="AF115"/>
      <c r="AG115"/>
      <c r="AH115"/>
      <c r="AI115"/>
      <c r="AJ115"/>
      <c r="AK115"/>
      <c r="AL115"/>
      <c r="AM115"/>
      <c r="AN115"/>
      <c r="AO115"/>
      <c r="AP115"/>
      <c r="AQ115"/>
      <c r="AR115"/>
      <c r="AS115"/>
      <c r="AT115"/>
      <c r="AU115"/>
      <c r="AV115"/>
      <c r="AW115"/>
      <c r="AX115"/>
      <c r="AY115"/>
      <c r="AZ115"/>
      <c r="BA115"/>
      <c r="BB115"/>
      <c r="BC115"/>
      <c r="BD115"/>
      <c r="BE115"/>
      <c r="BF115"/>
      <c r="BG115"/>
      <c r="BH115"/>
      <c r="BI115"/>
      <c r="BJ115"/>
      <c r="BK115"/>
      <c r="BL115"/>
      <c r="BM115"/>
    </row>
    <row r="116" spans="1:65" s="260" customFormat="1" ht="15" customHeight="1" x14ac:dyDescent="0.25">
      <c r="A116" s="564"/>
      <c r="B116" s="568"/>
      <c r="C116" s="614"/>
      <c r="D116" s="767"/>
      <c r="E116" s="448"/>
      <c r="F116" s="93" t="s">
        <v>1271</v>
      </c>
      <c r="G116" s="523" t="s">
        <v>390</v>
      </c>
      <c r="H116" s="523"/>
      <c r="I116" s="523"/>
      <c r="J116" s="523"/>
      <c r="K116" s="585"/>
      <c r="L116" s="603" t="e">
        <f>#REF!-#REF!*10%</f>
        <v>#REF!</v>
      </c>
      <c r="M116"/>
      <c r="N116"/>
      <c r="O116"/>
      <c r="P116"/>
      <c r="Q116"/>
      <c r="R116"/>
      <c r="S116"/>
      <c r="T116"/>
      <c r="U116"/>
      <c r="V116"/>
      <c r="W116"/>
      <c r="X116"/>
      <c r="Y116"/>
      <c r="Z116"/>
      <c r="AA116"/>
      <c r="AB116"/>
      <c r="AC116"/>
      <c r="AD116"/>
      <c r="AE116"/>
      <c r="AF116"/>
      <c r="AG116"/>
      <c r="AH116"/>
      <c r="AI116"/>
      <c r="AJ116"/>
      <c r="AK116"/>
      <c r="AL116"/>
      <c r="AM116"/>
      <c r="AN116"/>
      <c r="AO116"/>
      <c r="AP116"/>
      <c r="AQ116"/>
      <c r="AR116"/>
      <c r="AS116"/>
      <c r="AT116"/>
      <c r="AU116"/>
      <c r="AV116"/>
      <c r="AW116"/>
      <c r="AX116"/>
      <c r="AY116"/>
      <c r="AZ116"/>
      <c r="BA116"/>
      <c r="BB116"/>
      <c r="BC116"/>
      <c r="BD116"/>
      <c r="BE116"/>
      <c r="BF116"/>
      <c r="BG116"/>
      <c r="BH116"/>
      <c r="BI116"/>
      <c r="BJ116"/>
      <c r="BK116"/>
      <c r="BL116"/>
      <c r="BM116"/>
    </row>
    <row r="117" spans="1:65" s="260" customFormat="1" ht="15" customHeight="1" x14ac:dyDescent="0.25">
      <c r="A117" s="564"/>
      <c r="B117" s="568"/>
      <c r="C117" s="614"/>
      <c r="D117" s="767"/>
      <c r="E117" s="448"/>
      <c r="F117" s="93" t="s">
        <v>707</v>
      </c>
      <c r="G117" s="523" t="s">
        <v>1270</v>
      </c>
      <c r="H117" s="523"/>
      <c r="I117" s="523"/>
      <c r="J117" s="523"/>
      <c r="K117" s="585"/>
      <c r="L117" s="603" t="e">
        <f>#REF!-#REF!*10%</f>
        <v>#REF!</v>
      </c>
      <c r="M117"/>
      <c r="N117"/>
      <c r="O117"/>
      <c r="P117"/>
      <c r="Q117"/>
      <c r="R117"/>
      <c r="S117"/>
      <c r="T117"/>
      <c r="U117"/>
      <c r="V117"/>
      <c r="W117"/>
      <c r="X117"/>
      <c r="Y117"/>
      <c r="Z117"/>
      <c r="AA117"/>
      <c r="AB117"/>
      <c r="AC117"/>
      <c r="AD117"/>
      <c r="AE117"/>
      <c r="AF117"/>
      <c r="AG117"/>
      <c r="AH117"/>
      <c r="AI117"/>
      <c r="AJ117"/>
      <c r="AK117"/>
      <c r="AL117"/>
      <c r="AM117"/>
      <c r="AN117"/>
      <c r="AO117"/>
      <c r="AP117"/>
      <c r="AQ117"/>
      <c r="AR117"/>
      <c r="AS117"/>
      <c r="AT117"/>
      <c r="AU117"/>
      <c r="AV117"/>
      <c r="AW117"/>
      <c r="AX117"/>
      <c r="AY117"/>
      <c r="AZ117"/>
      <c r="BA117"/>
      <c r="BB117"/>
      <c r="BC117"/>
      <c r="BD117"/>
      <c r="BE117"/>
      <c r="BF117"/>
      <c r="BG117"/>
      <c r="BH117"/>
      <c r="BI117"/>
      <c r="BJ117"/>
      <c r="BK117"/>
      <c r="BL117"/>
      <c r="BM117"/>
    </row>
    <row r="118" spans="1:65" s="260" customFormat="1" ht="15" customHeight="1" x14ac:dyDescent="0.25">
      <c r="A118" s="564"/>
      <c r="B118" s="568"/>
      <c r="C118" s="614"/>
      <c r="D118" s="767"/>
      <c r="E118" s="448"/>
      <c r="F118" s="93" t="s">
        <v>708</v>
      </c>
      <c r="G118" s="523" t="s">
        <v>390</v>
      </c>
      <c r="H118" s="523"/>
      <c r="I118" s="523"/>
      <c r="J118" s="523"/>
      <c r="K118" s="585"/>
      <c r="L118" s="603" t="e">
        <f>#REF!-#REF!*10%</f>
        <v>#REF!</v>
      </c>
      <c r="M118"/>
      <c r="N118"/>
      <c r="O118"/>
      <c r="P118"/>
      <c r="Q118"/>
      <c r="R118"/>
      <c r="S118"/>
      <c r="T118"/>
      <c r="U118"/>
      <c r="V118"/>
      <c r="W118"/>
      <c r="X118"/>
      <c r="Y118"/>
      <c r="Z118"/>
      <c r="AA118"/>
      <c r="AB118"/>
      <c r="AC118"/>
      <c r="AD118"/>
      <c r="AE118"/>
      <c r="AF118"/>
      <c r="AG118"/>
      <c r="AH118"/>
      <c r="AI118"/>
      <c r="AJ118"/>
      <c r="AK118"/>
      <c r="AL118"/>
      <c r="AM118"/>
      <c r="AN118"/>
      <c r="AO118"/>
      <c r="AP118"/>
      <c r="AQ118"/>
      <c r="AR118"/>
      <c r="AS118"/>
      <c r="AT118"/>
      <c r="AU118"/>
      <c r="AV118"/>
      <c r="AW118"/>
      <c r="AX118"/>
      <c r="AY118"/>
      <c r="AZ118"/>
      <c r="BA118"/>
      <c r="BB118"/>
      <c r="BC118"/>
      <c r="BD118"/>
      <c r="BE118"/>
      <c r="BF118"/>
      <c r="BG118"/>
      <c r="BH118"/>
      <c r="BI118"/>
      <c r="BJ118"/>
      <c r="BK118"/>
      <c r="BL118"/>
      <c r="BM118"/>
    </row>
    <row r="119" spans="1:65" s="260" customFormat="1" ht="15" customHeight="1" x14ac:dyDescent="0.25">
      <c r="A119" s="564"/>
      <c r="B119" s="568"/>
      <c r="C119" s="614"/>
      <c r="D119" s="767"/>
      <c r="E119" s="448"/>
      <c r="F119" s="148" t="s">
        <v>377</v>
      </c>
      <c r="G119" s="523" t="s">
        <v>387</v>
      </c>
      <c r="H119" s="523"/>
      <c r="I119" s="523"/>
      <c r="J119" s="523"/>
      <c r="K119" s="585"/>
      <c r="L119" s="603" t="e">
        <f>#REF!-#REF!*10%</f>
        <v>#REF!</v>
      </c>
      <c r="M119"/>
      <c r="N119"/>
      <c r="O119"/>
      <c r="P119"/>
      <c r="Q119"/>
      <c r="R119"/>
      <c r="S119"/>
      <c r="T119"/>
      <c r="U119"/>
      <c r="V119"/>
      <c r="W119"/>
      <c r="X119"/>
      <c r="Y119"/>
      <c r="Z119"/>
      <c r="AA119"/>
      <c r="AB119"/>
      <c r="AC119"/>
      <c r="AD119"/>
      <c r="AE119"/>
      <c r="AF119"/>
      <c r="AG119"/>
      <c r="AH119"/>
      <c r="AI119"/>
      <c r="AJ119"/>
      <c r="AK119"/>
      <c r="AL119"/>
      <c r="AM119"/>
      <c r="AN119"/>
      <c r="AO119"/>
      <c r="AP119"/>
      <c r="AQ119"/>
      <c r="AR119"/>
      <c r="AS119"/>
      <c r="AT119"/>
      <c r="AU119"/>
      <c r="AV119"/>
      <c r="AW119"/>
      <c r="AX119"/>
      <c r="AY119"/>
      <c r="AZ119"/>
      <c r="BA119"/>
      <c r="BB119"/>
      <c r="BC119"/>
      <c r="BD119"/>
      <c r="BE119"/>
      <c r="BF119"/>
      <c r="BG119"/>
      <c r="BH119"/>
      <c r="BI119"/>
      <c r="BJ119"/>
      <c r="BK119"/>
      <c r="BL119"/>
      <c r="BM119"/>
    </row>
    <row r="120" spans="1:65" s="260" customFormat="1" ht="15.6" customHeight="1" x14ac:dyDescent="0.25">
      <c r="A120" s="564"/>
      <c r="B120" s="568"/>
      <c r="C120" s="614"/>
      <c r="D120" s="767"/>
      <c r="E120" s="448"/>
      <c r="F120" s="148" t="s">
        <v>562</v>
      </c>
      <c r="G120" s="523" t="s">
        <v>1024</v>
      </c>
      <c r="H120" s="523"/>
      <c r="I120" s="523"/>
      <c r="J120" s="523"/>
      <c r="K120" s="585"/>
      <c r="L120" s="603" t="e">
        <f>#REF!-#REF!*10%</f>
        <v>#REF!</v>
      </c>
      <c r="M120"/>
      <c r="N120"/>
      <c r="O120"/>
      <c r="P120"/>
      <c r="Q120"/>
      <c r="R120"/>
      <c r="S120"/>
      <c r="T120"/>
      <c r="U120"/>
      <c r="V120"/>
      <c r="W120"/>
      <c r="X120"/>
      <c r="Y120"/>
      <c r="Z120"/>
      <c r="AA120"/>
      <c r="AB120"/>
      <c r="AC120"/>
      <c r="AD120"/>
      <c r="AE120"/>
      <c r="AF120"/>
      <c r="AG120"/>
      <c r="AH120"/>
      <c r="AI120"/>
      <c r="AJ120"/>
      <c r="AK120"/>
      <c r="AL120"/>
      <c r="AM120"/>
      <c r="AN120"/>
      <c r="AO120"/>
      <c r="AP120"/>
      <c r="AQ120"/>
      <c r="AR120"/>
      <c r="AS120"/>
      <c r="AT120"/>
      <c r="AU120"/>
      <c r="AV120"/>
      <c r="AW120"/>
      <c r="AX120"/>
      <c r="AY120"/>
      <c r="AZ120"/>
      <c r="BA120"/>
      <c r="BB120"/>
      <c r="BC120"/>
      <c r="BD120"/>
      <c r="BE120"/>
      <c r="BF120"/>
      <c r="BG120"/>
      <c r="BH120"/>
      <c r="BI120"/>
      <c r="BJ120"/>
      <c r="BK120"/>
      <c r="BL120"/>
      <c r="BM120"/>
    </row>
    <row r="121" spans="1:65" s="260" customFormat="1" ht="15.6" customHeight="1" x14ac:dyDescent="0.25">
      <c r="A121" s="564"/>
      <c r="B121" s="568"/>
      <c r="C121" s="614"/>
      <c r="D121" s="767"/>
      <c r="E121" s="448"/>
      <c r="F121" s="148" t="s">
        <v>570</v>
      </c>
      <c r="G121" s="523" t="s">
        <v>613</v>
      </c>
      <c r="H121" s="523"/>
      <c r="I121" s="523"/>
      <c r="J121" s="523"/>
      <c r="K121" s="585"/>
      <c r="L121" s="603" t="e">
        <f>#REF!-#REF!*10%</f>
        <v>#REF!</v>
      </c>
      <c r="M121"/>
      <c r="N121"/>
      <c r="O121"/>
      <c r="P121"/>
      <c r="Q121"/>
      <c r="R121"/>
      <c r="S121"/>
      <c r="T121"/>
      <c r="U121"/>
      <c r="V121"/>
      <c r="W121"/>
      <c r="X121"/>
      <c r="Y121"/>
      <c r="Z121"/>
      <c r="AA121"/>
      <c r="AB121"/>
      <c r="AC121"/>
      <c r="AD121"/>
      <c r="AE121"/>
      <c r="AF121"/>
      <c r="AG121"/>
      <c r="AH121"/>
      <c r="AI121"/>
      <c r="AJ121"/>
      <c r="AK121"/>
      <c r="AL121"/>
      <c r="AM121"/>
      <c r="AN121"/>
      <c r="AO121"/>
      <c r="AP121"/>
      <c r="AQ121"/>
      <c r="AR121"/>
      <c r="AS121"/>
      <c r="AT121"/>
      <c r="AU121"/>
      <c r="AV121"/>
      <c r="AW121"/>
      <c r="AX121"/>
      <c r="AY121"/>
      <c r="AZ121"/>
      <c r="BA121"/>
      <c r="BB121"/>
      <c r="BC121"/>
      <c r="BD121"/>
      <c r="BE121"/>
      <c r="BF121"/>
      <c r="BG121"/>
      <c r="BH121"/>
      <c r="BI121"/>
      <c r="BJ121"/>
      <c r="BK121"/>
      <c r="BL121"/>
      <c r="BM121"/>
    </row>
    <row r="122" spans="1:65" s="260" customFormat="1" ht="15.6" customHeight="1" x14ac:dyDescent="0.25">
      <c r="A122" s="564"/>
      <c r="B122" s="568"/>
      <c r="C122" s="614"/>
      <c r="D122" s="767"/>
      <c r="E122" s="448"/>
      <c r="F122" s="216" t="s">
        <v>84</v>
      </c>
      <c r="G122" s="465" t="s">
        <v>1711</v>
      </c>
      <c r="H122" s="465"/>
      <c r="I122" s="465"/>
      <c r="J122" s="465"/>
      <c r="K122" s="585"/>
      <c r="L122" s="603" t="e">
        <f>#REF!-#REF!*10%</f>
        <v>#REF!</v>
      </c>
      <c r="M122"/>
      <c r="N122"/>
      <c r="O122"/>
      <c r="P122"/>
      <c r="Q122"/>
      <c r="R122"/>
      <c r="S122"/>
      <c r="T122"/>
      <c r="U122"/>
      <c r="V122"/>
      <c r="W122"/>
      <c r="X122"/>
      <c r="Y122"/>
      <c r="Z122"/>
      <c r="AA122"/>
      <c r="AB122"/>
      <c r="AC122"/>
      <c r="AD122"/>
      <c r="AE122"/>
      <c r="AF122"/>
      <c r="AG122"/>
      <c r="AH122"/>
      <c r="AI122"/>
      <c r="AJ122"/>
      <c r="AK122"/>
      <c r="AL122"/>
      <c r="AM122"/>
      <c r="AN122"/>
      <c r="AO122"/>
      <c r="AP122"/>
      <c r="AQ122"/>
      <c r="AR122"/>
      <c r="AS122"/>
      <c r="AT122"/>
      <c r="AU122"/>
      <c r="AV122"/>
      <c r="AW122"/>
      <c r="AX122"/>
      <c r="AY122"/>
      <c r="AZ122"/>
      <c r="BA122"/>
      <c r="BB122"/>
      <c r="BC122"/>
      <c r="BD122"/>
      <c r="BE122"/>
      <c r="BF122"/>
      <c r="BG122"/>
      <c r="BH122"/>
      <c r="BI122"/>
      <c r="BJ122"/>
      <c r="BK122"/>
      <c r="BL122"/>
      <c r="BM122"/>
    </row>
    <row r="123" spans="1:65" s="260" customFormat="1" ht="15" customHeight="1" x14ac:dyDescent="0.25">
      <c r="A123" s="564"/>
      <c r="B123" s="569"/>
      <c r="C123" s="614"/>
      <c r="D123" s="767"/>
      <c r="E123" s="448"/>
      <c r="F123" s="136" t="s">
        <v>1016</v>
      </c>
      <c r="G123" s="454">
        <v>5</v>
      </c>
      <c r="H123" s="454"/>
      <c r="I123" s="454"/>
      <c r="J123" s="454"/>
      <c r="K123" s="585"/>
      <c r="L123" s="603" t="e">
        <f>#REF!-#REF!*10%</f>
        <v>#REF!</v>
      </c>
      <c r="M123"/>
      <c r="N123"/>
      <c r="O123"/>
      <c r="P123"/>
      <c r="Q123"/>
      <c r="R123"/>
      <c r="S123"/>
      <c r="T123"/>
      <c r="U123"/>
      <c r="V123"/>
      <c r="W123"/>
      <c r="X123"/>
      <c r="Y123"/>
      <c r="Z123"/>
      <c r="AA123"/>
      <c r="AB123"/>
      <c r="AC123"/>
      <c r="AD123"/>
      <c r="AE123"/>
      <c r="AF123"/>
      <c r="AG123"/>
      <c r="AH123"/>
      <c r="AI123"/>
      <c r="AJ123"/>
      <c r="AK123"/>
      <c r="AL123"/>
      <c r="AM123"/>
      <c r="AN123"/>
      <c r="AO123"/>
      <c r="AP123"/>
      <c r="AQ123"/>
      <c r="AR123"/>
      <c r="AS123"/>
      <c r="AT123"/>
      <c r="AU123"/>
      <c r="AV123"/>
      <c r="AW123"/>
      <c r="AX123"/>
      <c r="AY123"/>
      <c r="AZ123"/>
      <c r="BA123"/>
      <c r="BB123"/>
      <c r="BC123"/>
      <c r="BD123"/>
      <c r="BE123"/>
      <c r="BF123"/>
      <c r="BG123"/>
      <c r="BH123"/>
      <c r="BI123"/>
      <c r="BJ123"/>
      <c r="BK123"/>
      <c r="BL123"/>
      <c r="BM123"/>
    </row>
    <row r="124" spans="1:65" s="219" customFormat="1" ht="15" customHeight="1" x14ac:dyDescent="0.3">
      <c r="A124" s="261"/>
      <c r="B124" s="261"/>
      <c r="C124" s="369"/>
      <c r="F124" s="262"/>
      <c r="G124" s="262"/>
      <c r="H124" s="262"/>
      <c r="I124" s="262"/>
      <c r="J124" s="262"/>
      <c r="K124" s="53"/>
      <c r="L124" s="339"/>
      <c r="M124"/>
      <c r="N124"/>
      <c r="O124"/>
      <c r="P124"/>
      <c r="Q124"/>
      <c r="R124"/>
      <c r="S124"/>
      <c r="T124"/>
      <c r="U124"/>
      <c r="V124"/>
      <c r="W124"/>
      <c r="X124"/>
      <c r="Y124"/>
      <c r="Z124"/>
      <c r="AA124"/>
      <c r="AB124"/>
      <c r="AC124"/>
      <c r="AD124"/>
      <c r="AE124"/>
      <c r="AF124"/>
      <c r="AG124"/>
      <c r="AH124"/>
      <c r="AI124"/>
      <c r="AJ124"/>
      <c r="AK124"/>
      <c r="AL124"/>
      <c r="AM124"/>
      <c r="AN124"/>
      <c r="AO124"/>
      <c r="AP124"/>
      <c r="AQ124"/>
      <c r="AR124"/>
      <c r="AS124"/>
      <c r="AT124"/>
      <c r="AU124"/>
      <c r="AV124"/>
      <c r="AW124"/>
      <c r="AX124"/>
      <c r="AY124"/>
      <c r="AZ124"/>
      <c r="BA124"/>
      <c r="BB124"/>
      <c r="BC124"/>
      <c r="BD124"/>
      <c r="BE124"/>
      <c r="BF124"/>
      <c r="BG124"/>
      <c r="BH124"/>
      <c r="BI124"/>
      <c r="BJ124"/>
      <c r="BK124"/>
      <c r="BL124"/>
      <c r="BM124"/>
    </row>
    <row r="125" spans="1:65" s="219" customFormat="1" ht="15" customHeight="1" x14ac:dyDescent="0.3">
      <c r="A125" s="261"/>
      <c r="B125" s="261"/>
      <c r="C125" s="369"/>
      <c r="F125" s="262"/>
      <c r="G125" s="262"/>
      <c r="H125" s="262"/>
      <c r="I125" s="262"/>
      <c r="J125" s="262"/>
      <c r="K125" s="53"/>
      <c r="L125" s="339"/>
      <c r="M125"/>
      <c r="N125"/>
      <c r="O125"/>
      <c r="P125"/>
      <c r="Q125"/>
      <c r="R125"/>
      <c r="S125"/>
      <c r="T125"/>
      <c r="U125"/>
      <c r="V125"/>
      <c r="W125"/>
      <c r="X125"/>
      <c r="Y125"/>
      <c r="Z125"/>
      <c r="AA125"/>
      <c r="AB125"/>
      <c r="AC125"/>
      <c r="AD125"/>
      <c r="AE125"/>
      <c r="AF125"/>
      <c r="AG125"/>
      <c r="AH125"/>
      <c r="AI125"/>
      <c r="AJ125"/>
      <c r="AK125"/>
      <c r="AL125"/>
      <c r="AM125"/>
      <c r="AN125"/>
      <c r="AO125"/>
      <c r="AP125"/>
      <c r="AQ125"/>
      <c r="AR125"/>
      <c r="AS125"/>
      <c r="AT125"/>
      <c r="AU125"/>
      <c r="AV125"/>
      <c r="AW125"/>
      <c r="AX125"/>
      <c r="AY125"/>
      <c r="AZ125"/>
      <c r="BA125"/>
      <c r="BB125"/>
      <c r="BC125"/>
      <c r="BD125"/>
      <c r="BE125"/>
      <c r="BF125"/>
      <c r="BG125"/>
      <c r="BH125"/>
      <c r="BI125"/>
      <c r="BJ125"/>
      <c r="BK125"/>
      <c r="BL125"/>
      <c r="BM125"/>
    </row>
    <row r="126" spans="1:65" s="219" customFormat="1" ht="15" customHeight="1" x14ac:dyDescent="0.3">
      <c r="A126" s="261"/>
      <c r="B126" s="261"/>
      <c r="C126" s="369"/>
      <c r="F126" s="262"/>
      <c r="G126" s="262"/>
      <c r="H126" s="262"/>
      <c r="I126" s="262"/>
      <c r="J126" s="262"/>
      <c r="K126" s="53"/>
      <c r="L126" s="339"/>
      <c r="M126"/>
      <c r="N126"/>
      <c r="O126"/>
      <c r="P126"/>
      <c r="Q126"/>
      <c r="R126"/>
      <c r="S126"/>
      <c r="T126"/>
      <c r="U126"/>
      <c r="V126"/>
      <c r="W126"/>
      <c r="X126"/>
      <c r="Y126"/>
      <c r="Z126"/>
      <c r="AA126"/>
      <c r="AB126"/>
      <c r="AC126"/>
      <c r="AD126"/>
      <c r="AE126"/>
      <c r="AF126"/>
      <c r="AG126"/>
      <c r="AH126"/>
      <c r="AI126"/>
      <c r="AJ126"/>
      <c r="AK126"/>
      <c r="AL126"/>
      <c r="AM126"/>
      <c r="AN126"/>
      <c r="AO126"/>
      <c r="AP126"/>
      <c r="AQ126"/>
      <c r="AR126"/>
      <c r="AS126"/>
      <c r="AT126"/>
      <c r="AU126"/>
      <c r="AV126"/>
      <c r="AW126"/>
      <c r="AX126"/>
      <c r="AY126"/>
      <c r="AZ126"/>
      <c r="BA126"/>
      <c r="BB126"/>
      <c r="BC126"/>
      <c r="BD126"/>
      <c r="BE126"/>
      <c r="BF126"/>
      <c r="BG126"/>
      <c r="BH126"/>
      <c r="BI126"/>
      <c r="BJ126"/>
      <c r="BK126"/>
      <c r="BL126"/>
      <c r="BM126"/>
    </row>
    <row r="127" spans="1:65" s="219" customFormat="1" ht="15" customHeight="1" x14ac:dyDescent="0.3">
      <c r="A127" s="261"/>
      <c r="B127" s="261"/>
      <c r="C127" s="369"/>
      <c r="F127" s="262"/>
      <c r="G127" s="262"/>
      <c r="H127" s="262"/>
      <c r="I127" s="262"/>
      <c r="J127" s="262"/>
      <c r="K127" s="53"/>
      <c r="L127" s="339"/>
      <c r="M127"/>
      <c r="N127"/>
      <c r="O127"/>
      <c r="P127"/>
      <c r="Q127"/>
      <c r="R127"/>
      <c r="S127"/>
      <c r="T127"/>
      <c r="U127"/>
      <c r="V127"/>
      <c r="W127"/>
      <c r="X127"/>
      <c r="Y127"/>
      <c r="Z127"/>
      <c r="AA127"/>
      <c r="AB127"/>
      <c r="AC127"/>
      <c r="AD127"/>
      <c r="AE127"/>
      <c r="AF127"/>
      <c r="AG127"/>
      <c r="AH127"/>
      <c r="AI127"/>
      <c r="AJ127"/>
      <c r="AK127"/>
      <c r="AL127"/>
      <c r="AM127"/>
      <c r="AN127"/>
      <c r="AO127"/>
      <c r="AP127"/>
      <c r="AQ127"/>
      <c r="AR127"/>
      <c r="AS127"/>
      <c r="AT127"/>
      <c r="AU127"/>
      <c r="AV127"/>
      <c r="AW127"/>
      <c r="AX127"/>
      <c r="AY127"/>
      <c r="AZ127"/>
      <c r="BA127"/>
      <c r="BB127"/>
      <c r="BC127"/>
      <c r="BD127"/>
      <c r="BE127"/>
      <c r="BF127"/>
      <c r="BG127"/>
      <c r="BH127"/>
      <c r="BI127"/>
      <c r="BJ127"/>
      <c r="BK127"/>
      <c r="BL127"/>
      <c r="BM127"/>
    </row>
    <row r="128" spans="1:65" s="219" customFormat="1" ht="15" customHeight="1" x14ac:dyDescent="0.3">
      <c r="A128" s="261"/>
      <c r="B128" s="261"/>
      <c r="C128" s="369"/>
      <c r="F128" s="262"/>
      <c r="G128" s="262"/>
      <c r="H128" s="262"/>
      <c r="I128" s="262"/>
      <c r="J128" s="262"/>
      <c r="K128" s="53"/>
      <c r="L128" s="339"/>
      <c r="M128"/>
      <c r="N128"/>
      <c r="O128"/>
      <c r="P128"/>
      <c r="Q128"/>
      <c r="R128"/>
      <c r="S128"/>
      <c r="T128"/>
      <c r="U128"/>
      <c r="V128"/>
      <c r="W128"/>
      <c r="X128"/>
      <c r="Y128"/>
      <c r="Z128"/>
      <c r="AA128"/>
      <c r="AB128"/>
      <c r="AC128"/>
      <c r="AD128"/>
      <c r="AE128"/>
      <c r="AF128"/>
      <c r="AG128"/>
      <c r="AH128"/>
      <c r="AI128"/>
      <c r="AJ128"/>
      <c r="AK128"/>
      <c r="AL128"/>
      <c r="AM128"/>
      <c r="AN128"/>
      <c r="AO128"/>
      <c r="AP128"/>
      <c r="AQ128"/>
      <c r="AR128"/>
      <c r="AS128"/>
      <c r="AT128"/>
      <c r="AU128"/>
      <c r="AV128"/>
      <c r="AW128"/>
      <c r="AX128"/>
      <c r="AY128"/>
      <c r="AZ128"/>
      <c r="BA128"/>
      <c r="BB128"/>
      <c r="BC128"/>
      <c r="BD128"/>
      <c r="BE128"/>
      <c r="BF128"/>
      <c r="BG128"/>
      <c r="BH128"/>
      <c r="BI128"/>
      <c r="BJ128"/>
      <c r="BK128"/>
      <c r="BL128"/>
      <c r="BM128"/>
    </row>
    <row r="129" spans="1:65" s="219" customFormat="1" ht="15" customHeight="1" x14ac:dyDescent="0.3">
      <c r="A129" s="261"/>
      <c r="B129" s="261"/>
      <c r="C129" s="369"/>
      <c r="F129" s="262"/>
      <c r="G129" s="262"/>
      <c r="H129" s="262"/>
      <c r="I129" s="262"/>
      <c r="J129" s="262"/>
      <c r="K129" s="53"/>
      <c r="L129" s="339"/>
      <c r="M129"/>
      <c r="N129"/>
      <c r="O129"/>
      <c r="P129"/>
      <c r="Q129"/>
      <c r="R129"/>
      <c r="S129"/>
      <c r="T129"/>
      <c r="U129"/>
      <c r="V129"/>
      <c r="W129"/>
      <c r="X129"/>
      <c r="Y129"/>
      <c r="Z129"/>
      <c r="AA129"/>
      <c r="AB129"/>
      <c r="AC129"/>
      <c r="AD129"/>
      <c r="AE129"/>
      <c r="AF129"/>
      <c r="AG129"/>
      <c r="AH129"/>
      <c r="AI129"/>
      <c r="AJ129"/>
      <c r="AK129"/>
      <c r="AL129"/>
      <c r="AM129"/>
      <c r="AN129"/>
      <c r="AO129"/>
      <c r="AP129"/>
      <c r="AQ129"/>
      <c r="AR129"/>
      <c r="AS129"/>
      <c r="AT129"/>
      <c r="AU129"/>
      <c r="AV129"/>
      <c r="AW129"/>
      <c r="AX129"/>
      <c r="AY129"/>
      <c r="AZ129"/>
      <c r="BA129"/>
      <c r="BB129"/>
      <c r="BC129"/>
      <c r="BD129"/>
      <c r="BE129"/>
      <c r="BF129"/>
      <c r="BG129"/>
      <c r="BH129"/>
      <c r="BI129"/>
      <c r="BJ129"/>
      <c r="BK129"/>
      <c r="BL129"/>
      <c r="BM129"/>
    </row>
    <row r="130" spans="1:65" s="219" customFormat="1" ht="15" customHeight="1" x14ac:dyDescent="0.3">
      <c r="A130" s="261"/>
      <c r="B130" s="261"/>
      <c r="C130" s="369"/>
      <c r="F130" s="262"/>
      <c r="G130" s="262"/>
      <c r="H130" s="262"/>
      <c r="I130" s="262"/>
      <c r="J130" s="262"/>
      <c r="K130" s="53"/>
      <c r="L130" s="339"/>
      <c r="M130"/>
      <c r="N130"/>
      <c r="O130"/>
      <c r="P130"/>
      <c r="Q130"/>
      <c r="R130"/>
      <c r="S130"/>
      <c r="T130"/>
      <c r="U130"/>
      <c r="V130"/>
      <c r="W130"/>
      <c r="X130"/>
      <c r="Y130"/>
      <c r="Z130"/>
      <c r="AA130"/>
      <c r="AB130"/>
      <c r="AC130"/>
      <c r="AD130"/>
      <c r="AE130"/>
      <c r="AF130"/>
      <c r="AG130"/>
      <c r="AH130"/>
      <c r="AI130"/>
      <c r="AJ130"/>
      <c r="AK130"/>
      <c r="AL130"/>
      <c r="AM130"/>
      <c r="AN130"/>
      <c r="AO130"/>
      <c r="AP130"/>
      <c r="AQ130"/>
      <c r="AR130"/>
      <c r="AS130"/>
      <c r="AT130"/>
      <c r="AU130"/>
      <c r="AV130"/>
      <c r="AW130"/>
      <c r="AX130"/>
      <c r="AY130"/>
      <c r="AZ130"/>
      <c r="BA130"/>
      <c r="BB130"/>
      <c r="BC130"/>
      <c r="BD130"/>
      <c r="BE130"/>
      <c r="BF130"/>
      <c r="BG130"/>
      <c r="BH130"/>
      <c r="BI130"/>
      <c r="BJ130"/>
      <c r="BK130"/>
      <c r="BL130"/>
      <c r="BM130"/>
    </row>
    <row r="131" spans="1:65" s="219" customFormat="1" ht="15" customHeight="1" x14ac:dyDescent="0.3">
      <c r="A131" s="261"/>
      <c r="B131" s="261"/>
      <c r="C131" s="369"/>
      <c r="F131" s="262"/>
      <c r="G131" s="262"/>
      <c r="H131" s="262"/>
      <c r="I131" s="262"/>
      <c r="J131" s="262"/>
      <c r="K131" s="53"/>
      <c r="L131" s="339"/>
      <c r="M131"/>
      <c r="N131"/>
      <c r="O131"/>
      <c r="P131"/>
      <c r="Q131"/>
      <c r="R131"/>
      <c r="S131"/>
      <c r="T131"/>
      <c r="U131"/>
      <c r="V131"/>
      <c r="W131"/>
      <c r="X131"/>
      <c r="Y131"/>
      <c r="Z131"/>
      <c r="AA131"/>
      <c r="AB131"/>
      <c r="AC131"/>
      <c r="AD131"/>
      <c r="AE131"/>
      <c r="AF131"/>
      <c r="AG131"/>
      <c r="AH131"/>
      <c r="AI131"/>
      <c r="AJ131"/>
      <c r="AK131"/>
      <c r="AL131"/>
      <c r="AM131"/>
      <c r="AN131"/>
      <c r="AO131"/>
      <c r="AP131"/>
      <c r="AQ131"/>
      <c r="AR131"/>
      <c r="AS131"/>
      <c r="AT131"/>
      <c r="AU131"/>
      <c r="AV131"/>
      <c r="AW131"/>
      <c r="AX131"/>
      <c r="AY131"/>
      <c r="AZ131"/>
      <c r="BA131"/>
      <c r="BB131"/>
      <c r="BC131"/>
      <c r="BD131"/>
      <c r="BE131"/>
      <c r="BF131"/>
      <c r="BG131"/>
      <c r="BH131"/>
      <c r="BI131"/>
      <c r="BJ131"/>
      <c r="BK131"/>
      <c r="BL131"/>
      <c r="BM131"/>
    </row>
    <row r="132" spans="1:65" s="219" customFormat="1" ht="15" customHeight="1" x14ac:dyDescent="0.3">
      <c r="A132" s="261"/>
      <c r="B132" s="261"/>
      <c r="C132" s="369"/>
      <c r="F132" s="262"/>
      <c r="G132" s="262"/>
      <c r="H132" s="262"/>
      <c r="I132" s="262"/>
      <c r="J132" s="262"/>
      <c r="K132" s="53"/>
      <c r="L132" s="339"/>
      <c r="M132"/>
      <c r="N132"/>
      <c r="O132"/>
      <c r="P132"/>
      <c r="Q132"/>
      <c r="R132"/>
      <c r="S132"/>
      <c r="T132"/>
      <c r="U132"/>
      <c r="V132"/>
      <c r="W132"/>
      <c r="X132"/>
      <c r="Y132"/>
      <c r="Z132"/>
      <c r="AA132"/>
      <c r="AB132"/>
      <c r="AC132"/>
      <c r="AD132"/>
      <c r="AE132"/>
      <c r="AF132"/>
      <c r="AG132"/>
      <c r="AH132"/>
      <c r="AI132"/>
      <c r="AJ132"/>
      <c r="AK132"/>
      <c r="AL132"/>
      <c r="AM132"/>
      <c r="AN132"/>
      <c r="AO132"/>
      <c r="AP132"/>
      <c r="AQ132"/>
      <c r="AR132"/>
      <c r="AS132"/>
      <c r="AT132"/>
      <c r="AU132"/>
      <c r="AV132"/>
      <c r="AW132"/>
      <c r="AX132"/>
      <c r="AY132"/>
      <c r="AZ132"/>
      <c r="BA132"/>
      <c r="BB132"/>
      <c r="BC132"/>
      <c r="BD132"/>
      <c r="BE132"/>
      <c r="BF132"/>
      <c r="BG132"/>
      <c r="BH132"/>
      <c r="BI132"/>
      <c r="BJ132"/>
      <c r="BK132"/>
      <c r="BL132"/>
      <c r="BM132"/>
    </row>
    <row r="133" spans="1:65" s="219" customFormat="1" ht="15" customHeight="1" x14ac:dyDescent="0.3">
      <c r="A133" s="261"/>
      <c r="B133" s="261"/>
      <c r="C133" s="369"/>
      <c r="F133" s="262"/>
      <c r="G133" s="262"/>
      <c r="H133" s="262"/>
      <c r="I133" s="262"/>
      <c r="J133" s="262"/>
      <c r="K133" s="53"/>
      <c r="L133" s="339"/>
      <c r="M133"/>
      <c r="N133"/>
      <c r="O133"/>
      <c r="P133"/>
      <c r="Q133"/>
      <c r="R133"/>
      <c r="S133"/>
      <c r="T133"/>
      <c r="U133"/>
      <c r="V133"/>
      <c r="W133"/>
      <c r="X133"/>
      <c r="Y133"/>
      <c r="Z133"/>
      <c r="AA133"/>
      <c r="AB133"/>
      <c r="AC133"/>
      <c r="AD133"/>
      <c r="AE133"/>
      <c r="AF133"/>
      <c r="AG133"/>
      <c r="AH133"/>
      <c r="AI133"/>
      <c r="AJ133"/>
      <c r="AK133"/>
      <c r="AL133"/>
      <c r="AM133"/>
      <c r="AN133"/>
      <c r="AO133"/>
      <c r="AP133"/>
      <c r="AQ133"/>
      <c r="AR133"/>
      <c r="AS133"/>
      <c r="AT133"/>
      <c r="AU133"/>
      <c r="AV133"/>
      <c r="AW133"/>
      <c r="AX133"/>
      <c r="AY133"/>
      <c r="AZ133"/>
      <c r="BA133"/>
      <c r="BB133"/>
      <c r="BC133"/>
      <c r="BD133"/>
      <c r="BE133"/>
      <c r="BF133"/>
      <c r="BG133"/>
      <c r="BH133"/>
      <c r="BI133"/>
      <c r="BJ133"/>
      <c r="BK133"/>
      <c r="BL133"/>
      <c r="BM133"/>
    </row>
    <row r="134" spans="1:65" s="219" customFormat="1" ht="15" customHeight="1" x14ac:dyDescent="0.3">
      <c r="A134" s="261"/>
      <c r="B134" s="261"/>
      <c r="C134" s="369"/>
      <c r="F134" s="262"/>
      <c r="G134" s="262"/>
      <c r="H134" s="262"/>
      <c r="I134" s="262"/>
      <c r="J134" s="262"/>
      <c r="K134" s="53"/>
      <c r="L134" s="339"/>
      <c r="M134"/>
      <c r="N134"/>
      <c r="O134"/>
      <c r="P134"/>
      <c r="Q134"/>
      <c r="R134"/>
      <c r="S134"/>
      <c r="T134"/>
      <c r="U134"/>
      <c r="V134"/>
      <c r="W134"/>
      <c r="X134"/>
      <c r="Y134"/>
      <c r="Z134"/>
      <c r="AA134"/>
      <c r="AB134"/>
      <c r="AC134"/>
      <c r="AD134"/>
      <c r="AE134"/>
      <c r="AF134"/>
      <c r="AG134"/>
      <c r="AH134"/>
      <c r="AI134"/>
      <c r="AJ134"/>
      <c r="AK134"/>
      <c r="AL134"/>
      <c r="AM134"/>
      <c r="AN134"/>
      <c r="AO134"/>
      <c r="AP134"/>
      <c r="AQ134"/>
      <c r="AR134"/>
      <c r="AS134"/>
      <c r="AT134"/>
      <c r="AU134"/>
      <c r="AV134"/>
      <c r="AW134"/>
      <c r="AX134"/>
      <c r="AY134"/>
      <c r="AZ134"/>
      <c r="BA134"/>
      <c r="BB134"/>
      <c r="BC134"/>
      <c r="BD134"/>
      <c r="BE134"/>
      <c r="BF134"/>
      <c r="BG134"/>
      <c r="BH134"/>
      <c r="BI134"/>
      <c r="BJ134"/>
      <c r="BK134"/>
      <c r="BL134"/>
      <c r="BM134"/>
    </row>
    <row r="135" spans="1:65" s="219" customFormat="1" ht="15" customHeight="1" x14ac:dyDescent="0.3">
      <c r="A135" s="261"/>
      <c r="B135" s="261"/>
      <c r="C135" s="369"/>
      <c r="F135" s="262"/>
      <c r="G135" s="262"/>
      <c r="H135" s="262"/>
      <c r="I135" s="262"/>
      <c r="J135" s="262"/>
      <c r="K135" s="53"/>
      <c r="L135" s="339"/>
      <c r="M135"/>
      <c r="N135"/>
      <c r="O135"/>
      <c r="P135"/>
      <c r="Q135"/>
      <c r="R135"/>
      <c r="S135"/>
      <c r="T135"/>
      <c r="U135"/>
      <c r="V135"/>
      <c r="W135"/>
      <c r="X135"/>
      <c r="Y135"/>
      <c r="Z135"/>
      <c r="AA135"/>
      <c r="AB135"/>
      <c r="AC135"/>
      <c r="AD135"/>
      <c r="AE135"/>
      <c r="AF135"/>
      <c r="AG135"/>
      <c r="AH135"/>
      <c r="AI135"/>
      <c r="AJ135"/>
      <c r="AK135"/>
      <c r="AL135"/>
      <c r="AM135"/>
      <c r="AN135"/>
      <c r="AO135"/>
      <c r="AP135"/>
      <c r="AQ135"/>
      <c r="AR135"/>
      <c r="AS135"/>
      <c r="AT135"/>
      <c r="AU135"/>
      <c r="AV135"/>
      <c r="AW135"/>
      <c r="AX135"/>
      <c r="AY135"/>
      <c r="AZ135"/>
      <c r="BA135"/>
      <c r="BB135"/>
      <c r="BC135"/>
      <c r="BD135"/>
      <c r="BE135"/>
      <c r="BF135"/>
      <c r="BG135"/>
      <c r="BH135"/>
      <c r="BI135"/>
      <c r="BJ135"/>
      <c r="BK135"/>
      <c r="BL135"/>
      <c r="BM135"/>
    </row>
    <row r="136" spans="1:65" s="219" customFormat="1" ht="15" customHeight="1" x14ac:dyDescent="0.3">
      <c r="A136" s="261"/>
      <c r="B136" s="261"/>
      <c r="C136" s="369"/>
      <c r="F136" s="262"/>
      <c r="G136" s="262"/>
      <c r="H136" s="262"/>
      <c r="I136" s="262"/>
      <c r="J136" s="262"/>
      <c r="K136" s="53"/>
      <c r="L136" s="339"/>
      <c r="M136"/>
      <c r="N136"/>
      <c r="O136"/>
      <c r="P136"/>
      <c r="Q136"/>
      <c r="R136"/>
      <c r="S136"/>
      <c r="T136"/>
      <c r="U136"/>
      <c r="V136"/>
      <c r="W136"/>
      <c r="X136"/>
      <c r="Y136"/>
      <c r="Z136"/>
      <c r="AA136"/>
      <c r="AB136"/>
      <c r="AC136"/>
      <c r="AD136"/>
      <c r="AE136"/>
      <c r="AF136"/>
      <c r="AG136"/>
      <c r="AH136"/>
      <c r="AI136"/>
      <c r="AJ136"/>
      <c r="AK136"/>
      <c r="AL136"/>
      <c r="AM136"/>
      <c r="AN136"/>
      <c r="AO136"/>
      <c r="AP136"/>
      <c r="AQ136"/>
      <c r="AR136"/>
      <c r="AS136"/>
      <c r="AT136"/>
      <c r="AU136"/>
      <c r="AV136"/>
      <c r="AW136"/>
      <c r="AX136"/>
      <c r="AY136"/>
      <c r="AZ136"/>
      <c r="BA136"/>
      <c r="BB136"/>
      <c r="BC136"/>
      <c r="BD136"/>
      <c r="BE136"/>
      <c r="BF136"/>
      <c r="BG136"/>
      <c r="BH136"/>
      <c r="BI136"/>
      <c r="BJ136"/>
      <c r="BK136"/>
      <c r="BL136"/>
      <c r="BM136"/>
    </row>
    <row r="137" spans="1:65" s="219" customFormat="1" ht="15" customHeight="1" x14ac:dyDescent="0.3">
      <c r="A137" s="261"/>
      <c r="B137" s="261"/>
      <c r="C137" s="369"/>
      <c r="F137" s="262"/>
      <c r="G137" s="262"/>
      <c r="H137" s="262"/>
      <c r="I137" s="262"/>
      <c r="J137" s="262"/>
      <c r="K137" s="53"/>
      <c r="L137" s="339"/>
      <c r="M137"/>
      <c r="N137"/>
      <c r="O137"/>
      <c r="P137"/>
      <c r="Q137"/>
      <c r="R137"/>
      <c r="S137"/>
      <c r="T137"/>
      <c r="U137"/>
      <c r="V137"/>
      <c r="W137"/>
      <c r="X137"/>
      <c r="Y137"/>
      <c r="Z137"/>
      <c r="AA137"/>
      <c r="AB137"/>
      <c r="AC137"/>
      <c r="AD137"/>
      <c r="AE137"/>
      <c r="AF137"/>
      <c r="AG137"/>
      <c r="AH137"/>
      <c r="AI137"/>
      <c r="AJ137"/>
      <c r="AK137"/>
      <c r="AL137"/>
      <c r="AM137"/>
      <c r="AN137"/>
      <c r="AO137"/>
      <c r="AP137"/>
      <c r="AQ137"/>
      <c r="AR137"/>
      <c r="AS137"/>
      <c r="AT137"/>
      <c r="AU137"/>
      <c r="AV137"/>
      <c r="AW137"/>
      <c r="AX137"/>
      <c r="AY137"/>
      <c r="AZ137"/>
      <c r="BA137"/>
      <c r="BB137"/>
      <c r="BC137"/>
      <c r="BD137"/>
      <c r="BE137"/>
      <c r="BF137"/>
      <c r="BG137"/>
      <c r="BH137"/>
      <c r="BI137"/>
      <c r="BJ137"/>
      <c r="BK137"/>
      <c r="BL137"/>
      <c r="BM137"/>
    </row>
    <row r="138" spans="1:65" s="219" customFormat="1" ht="15" customHeight="1" x14ac:dyDescent="0.3">
      <c r="A138" s="261"/>
      <c r="B138" s="261"/>
      <c r="C138" s="369"/>
      <c r="F138" s="262"/>
      <c r="G138" s="262"/>
      <c r="H138" s="262"/>
      <c r="I138" s="262"/>
      <c r="J138" s="262"/>
      <c r="K138" s="53"/>
      <c r="L138" s="339"/>
      <c r="M138"/>
      <c r="N138"/>
      <c r="O138"/>
      <c r="P138"/>
      <c r="Q138"/>
      <c r="R138"/>
      <c r="S138"/>
      <c r="T138"/>
      <c r="U138"/>
      <c r="V138"/>
      <c r="W138"/>
      <c r="X138"/>
      <c r="Y138"/>
      <c r="Z138"/>
      <c r="AA138"/>
      <c r="AB138"/>
      <c r="AC138"/>
      <c r="AD138"/>
      <c r="AE138"/>
      <c r="AF138"/>
      <c r="AG138"/>
      <c r="AH138"/>
      <c r="AI138"/>
      <c r="AJ138"/>
      <c r="AK138"/>
      <c r="AL138"/>
      <c r="AM138"/>
      <c r="AN138"/>
      <c r="AO138"/>
      <c r="AP138"/>
      <c r="AQ138"/>
      <c r="AR138"/>
      <c r="AS138"/>
      <c r="AT138"/>
      <c r="AU138"/>
      <c r="AV138"/>
      <c r="AW138"/>
      <c r="AX138"/>
      <c r="AY138"/>
      <c r="AZ138"/>
      <c r="BA138"/>
      <c r="BB138"/>
      <c r="BC138"/>
      <c r="BD138"/>
      <c r="BE138"/>
      <c r="BF138"/>
      <c r="BG138"/>
      <c r="BH138"/>
      <c r="BI138"/>
      <c r="BJ138"/>
      <c r="BK138"/>
      <c r="BL138"/>
      <c r="BM138"/>
    </row>
    <row r="139" spans="1:65" s="219" customFormat="1" ht="15" customHeight="1" x14ac:dyDescent="0.3">
      <c r="A139" s="261"/>
      <c r="B139" s="261"/>
      <c r="C139" s="369"/>
      <c r="F139" s="262"/>
      <c r="G139" s="262"/>
      <c r="H139" s="262"/>
      <c r="I139" s="262"/>
      <c r="J139" s="262"/>
      <c r="K139" s="53"/>
      <c r="L139" s="339"/>
      <c r="M139"/>
      <c r="N139"/>
      <c r="O139"/>
      <c r="P139"/>
      <c r="Q139"/>
      <c r="R139"/>
      <c r="S139"/>
      <c r="T139"/>
      <c r="U139"/>
      <c r="V139"/>
      <c r="W139"/>
      <c r="X139"/>
      <c r="Y139"/>
      <c r="Z139"/>
      <c r="AA139"/>
      <c r="AB139"/>
      <c r="AC139"/>
      <c r="AD139"/>
      <c r="AE139"/>
      <c r="AF139"/>
      <c r="AG139"/>
      <c r="AH139"/>
      <c r="AI139"/>
      <c r="AJ139"/>
      <c r="AK139"/>
      <c r="AL139"/>
      <c r="AM139"/>
      <c r="AN139"/>
      <c r="AO139"/>
      <c r="AP139"/>
      <c r="AQ139"/>
      <c r="AR139"/>
      <c r="AS139"/>
      <c r="AT139"/>
      <c r="AU139"/>
      <c r="AV139"/>
      <c r="AW139"/>
      <c r="AX139"/>
      <c r="AY139"/>
      <c r="AZ139"/>
      <c r="BA139"/>
      <c r="BB139"/>
      <c r="BC139"/>
      <c r="BD139"/>
      <c r="BE139"/>
      <c r="BF139"/>
      <c r="BG139"/>
      <c r="BH139"/>
      <c r="BI139"/>
      <c r="BJ139"/>
      <c r="BK139"/>
      <c r="BL139"/>
      <c r="BM139"/>
    </row>
    <row r="140" spans="1:65" s="219" customFormat="1" ht="15" customHeight="1" x14ac:dyDescent="0.3">
      <c r="A140" s="261"/>
      <c r="B140" s="261"/>
      <c r="C140" s="369"/>
      <c r="F140" s="262"/>
      <c r="G140" s="262"/>
      <c r="H140" s="262"/>
      <c r="I140" s="262"/>
      <c r="J140" s="262"/>
      <c r="K140" s="53"/>
      <c r="L140" s="339"/>
      <c r="M140"/>
      <c r="N140"/>
      <c r="O140"/>
      <c r="P140"/>
      <c r="Q140"/>
      <c r="R140"/>
      <c r="S140"/>
      <c r="T140"/>
      <c r="U140"/>
      <c r="V140"/>
      <c r="W140"/>
      <c r="X140"/>
      <c r="Y140"/>
      <c r="Z140"/>
      <c r="AA140"/>
      <c r="AB140"/>
      <c r="AC140"/>
      <c r="AD140"/>
      <c r="AE140"/>
      <c r="AF140"/>
      <c r="AG140"/>
      <c r="AH140"/>
      <c r="AI140"/>
      <c r="AJ140"/>
      <c r="AK140"/>
      <c r="AL140"/>
      <c r="AM140"/>
      <c r="AN140"/>
      <c r="AO140"/>
      <c r="AP140"/>
      <c r="AQ140"/>
      <c r="AR140"/>
      <c r="AS140"/>
      <c r="AT140"/>
      <c r="AU140"/>
      <c r="AV140"/>
      <c r="AW140"/>
      <c r="AX140"/>
      <c r="AY140"/>
      <c r="AZ140"/>
      <c r="BA140"/>
      <c r="BB140"/>
      <c r="BC140"/>
      <c r="BD140"/>
      <c r="BE140"/>
      <c r="BF140"/>
      <c r="BG140"/>
      <c r="BH140"/>
      <c r="BI140"/>
      <c r="BJ140"/>
      <c r="BK140"/>
      <c r="BL140"/>
      <c r="BM140"/>
    </row>
    <row r="141" spans="1:65" s="219" customFormat="1" ht="15" customHeight="1" x14ac:dyDescent="0.3">
      <c r="A141" s="261"/>
      <c r="B141" s="261"/>
      <c r="C141" s="369"/>
      <c r="F141" s="262"/>
      <c r="G141" s="262"/>
      <c r="H141" s="262"/>
      <c r="I141" s="262"/>
      <c r="J141" s="262"/>
      <c r="K141" s="53"/>
      <c r="L141" s="339"/>
      <c r="M141"/>
      <c r="N141"/>
      <c r="O141"/>
      <c r="P141"/>
      <c r="Q141"/>
      <c r="R141"/>
      <c r="S141"/>
      <c r="T141"/>
      <c r="U141"/>
      <c r="V141"/>
      <c r="W141"/>
      <c r="X141"/>
      <c r="Y141"/>
      <c r="Z141"/>
      <c r="AA141"/>
      <c r="AB141"/>
      <c r="AC141"/>
      <c r="AD141"/>
      <c r="AE141"/>
      <c r="AF141"/>
      <c r="AG141"/>
      <c r="AH141"/>
      <c r="AI141"/>
      <c r="AJ141"/>
      <c r="AK141"/>
      <c r="AL141"/>
      <c r="AM141"/>
      <c r="AN141"/>
      <c r="AO141"/>
      <c r="AP141"/>
      <c r="AQ141"/>
      <c r="AR141"/>
      <c r="AS141"/>
      <c r="AT141"/>
      <c r="AU141"/>
      <c r="AV141"/>
      <c r="AW141"/>
      <c r="AX141"/>
      <c r="AY141"/>
      <c r="AZ141"/>
      <c r="BA141"/>
      <c r="BB141"/>
      <c r="BC141"/>
      <c r="BD141"/>
      <c r="BE141"/>
      <c r="BF141"/>
      <c r="BG141"/>
      <c r="BH141"/>
      <c r="BI141"/>
      <c r="BJ141"/>
      <c r="BK141"/>
      <c r="BL141"/>
      <c r="BM141"/>
    </row>
    <row r="142" spans="1:65" s="219" customFormat="1" ht="15" customHeight="1" x14ac:dyDescent="0.3">
      <c r="A142" s="261"/>
      <c r="B142" s="261"/>
      <c r="C142" s="369"/>
      <c r="F142" s="262"/>
      <c r="G142" s="262"/>
      <c r="H142" s="262"/>
      <c r="I142" s="262"/>
      <c r="J142" s="262"/>
      <c r="K142" s="53"/>
      <c r="L142" s="339"/>
      <c r="M142"/>
      <c r="N142"/>
      <c r="O142"/>
      <c r="P142"/>
      <c r="Q142"/>
      <c r="R142"/>
      <c r="S142"/>
      <c r="T142"/>
      <c r="U142"/>
      <c r="V142"/>
      <c r="W142"/>
      <c r="X142"/>
      <c r="Y142"/>
      <c r="Z142"/>
      <c r="AA142"/>
      <c r="AB142"/>
      <c r="AC142"/>
      <c r="AD142"/>
      <c r="AE142"/>
      <c r="AF142"/>
      <c r="AG142"/>
      <c r="AH142"/>
      <c r="AI142"/>
      <c r="AJ142"/>
      <c r="AK142"/>
      <c r="AL142"/>
      <c r="AM142"/>
      <c r="AN142"/>
      <c r="AO142"/>
      <c r="AP142"/>
      <c r="AQ142"/>
      <c r="AR142"/>
      <c r="AS142"/>
      <c r="AT142"/>
      <c r="AU142"/>
      <c r="AV142"/>
      <c r="AW142"/>
      <c r="AX142"/>
      <c r="AY142"/>
      <c r="AZ142"/>
      <c r="BA142"/>
      <c r="BB142"/>
      <c r="BC142"/>
      <c r="BD142"/>
      <c r="BE142"/>
      <c r="BF142"/>
      <c r="BG142"/>
      <c r="BH142"/>
      <c r="BI142"/>
      <c r="BJ142"/>
      <c r="BK142"/>
      <c r="BL142"/>
      <c r="BM142"/>
    </row>
    <row r="143" spans="1:65" s="219" customFormat="1" ht="15" customHeight="1" x14ac:dyDescent="0.3">
      <c r="A143" s="261"/>
      <c r="B143" s="261"/>
      <c r="C143" s="369"/>
      <c r="F143" s="262"/>
      <c r="G143" s="262"/>
      <c r="H143" s="262"/>
      <c r="I143" s="262"/>
      <c r="J143" s="262"/>
      <c r="K143" s="53"/>
      <c r="L143" s="339"/>
      <c r="M143"/>
      <c r="N143"/>
      <c r="O143"/>
      <c r="P143"/>
      <c r="Q143"/>
      <c r="R143"/>
      <c r="S143"/>
      <c r="T143"/>
      <c r="U143"/>
      <c r="V143"/>
      <c r="W143"/>
      <c r="X143"/>
      <c r="Y143"/>
      <c r="Z143"/>
      <c r="AA143"/>
      <c r="AB143"/>
      <c r="AC143"/>
      <c r="AD143"/>
      <c r="AE143"/>
      <c r="AF143"/>
      <c r="AG143"/>
      <c r="AH143"/>
      <c r="AI143"/>
      <c r="AJ143"/>
      <c r="AK143"/>
      <c r="AL143"/>
      <c r="AM143"/>
      <c r="AN143"/>
      <c r="AO143"/>
      <c r="AP143"/>
      <c r="AQ143"/>
      <c r="AR143"/>
      <c r="AS143"/>
      <c r="AT143"/>
      <c r="AU143"/>
      <c r="AV143"/>
      <c r="AW143"/>
      <c r="AX143"/>
      <c r="AY143"/>
      <c r="AZ143"/>
      <c r="BA143"/>
      <c r="BB143"/>
      <c r="BC143"/>
      <c r="BD143"/>
      <c r="BE143"/>
      <c r="BF143"/>
      <c r="BG143"/>
      <c r="BH143"/>
      <c r="BI143"/>
      <c r="BJ143"/>
      <c r="BK143"/>
      <c r="BL143"/>
      <c r="BM143"/>
    </row>
    <row r="144" spans="1:65" s="219" customFormat="1" ht="15" customHeight="1" x14ac:dyDescent="0.3">
      <c r="A144" s="261"/>
      <c r="B144" s="261"/>
      <c r="C144" s="369"/>
      <c r="F144" s="262"/>
      <c r="G144" s="262"/>
      <c r="H144" s="262"/>
      <c r="I144" s="262"/>
      <c r="J144" s="262"/>
      <c r="K144" s="53"/>
      <c r="L144" s="339"/>
      <c r="M144"/>
      <c r="N144"/>
      <c r="O144"/>
      <c r="P144"/>
      <c r="Q144"/>
      <c r="R144"/>
      <c r="S144"/>
      <c r="T144"/>
      <c r="U144"/>
      <c r="V144"/>
      <c r="W144"/>
      <c r="X144"/>
      <c r="Y144"/>
      <c r="Z144"/>
      <c r="AA144"/>
      <c r="AB144"/>
      <c r="AC144"/>
      <c r="AD144"/>
      <c r="AE144"/>
      <c r="AF144"/>
      <c r="AG144"/>
      <c r="AH144"/>
      <c r="AI144"/>
      <c r="AJ144"/>
      <c r="AK144"/>
      <c r="AL144"/>
      <c r="AM144"/>
      <c r="AN144"/>
      <c r="AO144"/>
      <c r="AP144"/>
      <c r="AQ144"/>
      <c r="AR144"/>
      <c r="AS144"/>
      <c r="AT144"/>
      <c r="AU144"/>
      <c r="AV144"/>
      <c r="AW144"/>
      <c r="AX144"/>
      <c r="AY144"/>
      <c r="AZ144"/>
      <c r="BA144"/>
      <c r="BB144"/>
      <c r="BC144"/>
      <c r="BD144"/>
      <c r="BE144"/>
      <c r="BF144"/>
      <c r="BG144"/>
      <c r="BH144"/>
      <c r="BI144"/>
      <c r="BJ144"/>
      <c r="BK144"/>
      <c r="BL144"/>
      <c r="BM144"/>
    </row>
    <row r="145" spans="1:65" s="219" customFormat="1" ht="15" customHeight="1" x14ac:dyDescent="0.3">
      <c r="A145" s="261"/>
      <c r="B145" s="261"/>
      <c r="C145" s="369"/>
      <c r="F145" s="262"/>
      <c r="G145" s="262"/>
      <c r="H145" s="262"/>
      <c r="I145" s="262"/>
      <c r="J145" s="262"/>
      <c r="K145" s="53"/>
      <c r="L145" s="339"/>
      <c r="M145"/>
      <c r="N145"/>
      <c r="O145"/>
      <c r="P145"/>
      <c r="Q145"/>
      <c r="R145"/>
      <c r="S145"/>
      <c r="T145"/>
      <c r="U145"/>
      <c r="V145"/>
      <c r="W145"/>
      <c r="X145"/>
      <c r="Y145"/>
      <c r="Z145"/>
      <c r="AA145"/>
      <c r="AB145"/>
      <c r="AC145"/>
      <c r="AD145"/>
      <c r="AE145"/>
      <c r="AF145"/>
      <c r="AG145"/>
      <c r="AH145"/>
      <c r="AI145"/>
      <c r="AJ145"/>
      <c r="AK145"/>
      <c r="AL145"/>
      <c r="AM145"/>
      <c r="AN145"/>
      <c r="AO145"/>
      <c r="AP145"/>
      <c r="AQ145"/>
      <c r="AR145"/>
      <c r="AS145"/>
      <c r="AT145"/>
      <c r="AU145"/>
      <c r="AV145"/>
      <c r="AW145"/>
      <c r="AX145"/>
      <c r="AY145"/>
      <c r="AZ145"/>
      <c r="BA145"/>
      <c r="BB145"/>
      <c r="BC145"/>
      <c r="BD145"/>
      <c r="BE145"/>
      <c r="BF145"/>
      <c r="BG145"/>
      <c r="BH145"/>
      <c r="BI145"/>
      <c r="BJ145"/>
      <c r="BK145"/>
      <c r="BL145"/>
      <c r="BM145"/>
    </row>
    <row r="146" spans="1:65" s="219" customFormat="1" ht="27.75" customHeight="1" x14ac:dyDescent="0.3">
      <c r="A146" s="261"/>
      <c r="B146" s="261"/>
      <c r="C146" s="369"/>
      <c r="F146" s="262"/>
      <c r="G146" s="262"/>
      <c r="H146" s="262"/>
      <c r="I146" s="262"/>
      <c r="J146" s="262"/>
      <c r="K146" s="53"/>
      <c r="L146" s="339"/>
      <c r="M146"/>
      <c r="N146"/>
      <c r="O146"/>
      <c r="P146"/>
      <c r="Q146"/>
      <c r="R146"/>
      <c r="S146"/>
      <c r="T146"/>
      <c r="U146"/>
      <c r="V146"/>
      <c r="W146"/>
      <c r="X146"/>
      <c r="Y146"/>
      <c r="Z146"/>
      <c r="AA146"/>
      <c r="AB146"/>
      <c r="AC146"/>
      <c r="AD146"/>
      <c r="AE146"/>
      <c r="AF146"/>
      <c r="AG146"/>
      <c r="AH146"/>
      <c r="AI146"/>
      <c r="AJ146"/>
      <c r="AK146"/>
      <c r="AL146"/>
      <c r="AM146"/>
      <c r="AN146"/>
      <c r="AO146"/>
      <c r="AP146"/>
      <c r="AQ146"/>
      <c r="AR146"/>
      <c r="AS146"/>
      <c r="AT146"/>
      <c r="AU146"/>
      <c r="AV146"/>
      <c r="AW146"/>
      <c r="AX146"/>
      <c r="AY146"/>
      <c r="AZ146"/>
      <c r="BA146"/>
      <c r="BB146"/>
      <c r="BC146"/>
      <c r="BD146"/>
      <c r="BE146"/>
      <c r="BF146"/>
      <c r="BG146"/>
      <c r="BH146"/>
      <c r="BI146"/>
      <c r="BJ146"/>
      <c r="BK146"/>
      <c r="BL146"/>
      <c r="BM146"/>
    </row>
    <row r="147" spans="1:65" s="219" customFormat="1" ht="27.75" customHeight="1" x14ac:dyDescent="0.3">
      <c r="A147" s="261"/>
      <c r="B147" s="261"/>
      <c r="C147" s="369"/>
      <c r="F147" s="262"/>
      <c r="G147" s="262"/>
      <c r="H147" s="262"/>
      <c r="I147" s="262"/>
      <c r="J147" s="262"/>
      <c r="K147" s="53"/>
      <c r="L147" s="339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  <c r="AD147"/>
      <c r="AE147"/>
      <c r="AF147"/>
      <c r="AG147"/>
      <c r="AH147"/>
      <c r="AI147"/>
      <c r="AJ147"/>
      <c r="AK147"/>
      <c r="AL147"/>
      <c r="AM147"/>
      <c r="AN147"/>
      <c r="AO147"/>
      <c r="AP147"/>
      <c r="AQ147"/>
      <c r="AR147"/>
      <c r="AS147"/>
      <c r="AT147"/>
      <c r="AU147"/>
      <c r="AV147"/>
      <c r="AW147"/>
      <c r="AX147"/>
      <c r="AY147"/>
      <c r="AZ147"/>
      <c r="BA147"/>
      <c r="BB147"/>
      <c r="BC147"/>
      <c r="BD147"/>
      <c r="BE147"/>
      <c r="BF147"/>
      <c r="BG147"/>
      <c r="BH147"/>
      <c r="BI147"/>
      <c r="BJ147"/>
      <c r="BK147"/>
      <c r="BL147"/>
      <c r="BM147"/>
    </row>
    <row r="148" spans="1:65" s="219" customFormat="1" ht="27.75" customHeight="1" x14ac:dyDescent="0.3">
      <c r="A148" s="261"/>
      <c r="B148" s="261"/>
      <c r="C148" s="369"/>
      <c r="F148" s="262"/>
      <c r="G148" s="262"/>
      <c r="H148" s="262"/>
      <c r="I148" s="262"/>
      <c r="J148" s="262"/>
      <c r="K148" s="53"/>
      <c r="L148" s="339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  <c r="AD148"/>
      <c r="AE148"/>
      <c r="AF148"/>
      <c r="AG148"/>
      <c r="AH148"/>
      <c r="AI148"/>
      <c r="AJ148"/>
      <c r="AK148"/>
      <c r="AL148"/>
      <c r="AM148"/>
      <c r="AN148"/>
      <c r="AO148"/>
      <c r="AP148"/>
      <c r="AQ148"/>
      <c r="AR148"/>
      <c r="AS148"/>
      <c r="AT148"/>
      <c r="AU148"/>
      <c r="AV148"/>
      <c r="AW148"/>
      <c r="AX148"/>
      <c r="AY148"/>
      <c r="AZ148"/>
      <c r="BA148"/>
      <c r="BB148"/>
      <c r="BC148"/>
      <c r="BD148"/>
      <c r="BE148"/>
      <c r="BF148"/>
      <c r="BG148"/>
      <c r="BH148"/>
      <c r="BI148"/>
      <c r="BJ148"/>
      <c r="BK148"/>
      <c r="BL148"/>
      <c r="BM148"/>
    </row>
    <row r="149" spans="1:65" s="219" customFormat="1" ht="27.75" customHeight="1" x14ac:dyDescent="0.3">
      <c r="A149" s="261"/>
      <c r="B149" s="261"/>
      <c r="C149" s="369"/>
      <c r="F149" s="262"/>
      <c r="G149" s="262"/>
      <c r="H149" s="262"/>
      <c r="I149" s="262"/>
      <c r="J149" s="262"/>
      <c r="K149" s="53"/>
      <c r="L149" s="33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  <c r="AD149"/>
      <c r="AE149"/>
      <c r="AF149"/>
      <c r="AG149"/>
      <c r="AH149"/>
      <c r="AI149"/>
      <c r="AJ149"/>
      <c r="AK149"/>
      <c r="AL149"/>
      <c r="AM149"/>
      <c r="AN149"/>
      <c r="AO149"/>
      <c r="AP149"/>
      <c r="AQ149"/>
      <c r="AR149"/>
      <c r="AS149"/>
      <c r="AT149"/>
      <c r="AU149"/>
      <c r="AV149"/>
      <c r="AW149"/>
      <c r="AX149"/>
      <c r="AY149"/>
      <c r="AZ149"/>
      <c r="BA149"/>
      <c r="BB149"/>
      <c r="BC149"/>
      <c r="BD149"/>
      <c r="BE149"/>
      <c r="BF149"/>
      <c r="BG149"/>
      <c r="BH149"/>
      <c r="BI149"/>
      <c r="BJ149"/>
      <c r="BK149"/>
      <c r="BL149"/>
      <c r="BM149"/>
    </row>
    <row r="150" spans="1:65" s="219" customFormat="1" ht="27.75" customHeight="1" x14ac:dyDescent="0.3">
      <c r="A150" s="261"/>
      <c r="B150" s="261"/>
      <c r="C150" s="369"/>
      <c r="F150" s="262"/>
      <c r="G150" s="262"/>
      <c r="H150" s="262"/>
      <c r="I150" s="262"/>
      <c r="J150" s="262"/>
      <c r="K150" s="53"/>
      <c r="L150" s="339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  <c r="AD150"/>
      <c r="AE150"/>
      <c r="AF150"/>
      <c r="AG150"/>
      <c r="AH150"/>
      <c r="AI150"/>
      <c r="AJ150"/>
      <c r="AK150"/>
      <c r="AL150"/>
      <c r="AM150"/>
      <c r="AN150"/>
      <c r="AO150"/>
      <c r="AP150"/>
      <c r="AQ150"/>
      <c r="AR150"/>
      <c r="AS150"/>
      <c r="AT150"/>
      <c r="AU150"/>
      <c r="AV150"/>
      <c r="AW150"/>
      <c r="AX150"/>
      <c r="AY150"/>
      <c r="AZ150"/>
      <c r="BA150"/>
      <c r="BB150"/>
      <c r="BC150"/>
      <c r="BD150"/>
      <c r="BE150"/>
      <c r="BF150"/>
      <c r="BG150"/>
      <c r="BH150"/>
      <c r="BI150"/>
      <c r="BJ150"/>
      <c r="BK150"/>
      <c r="BL150"/>
      <c r="BM150"/>
    </row>
    <row r="151" spans="1:65" s="219" customFormat="1" ht="27.75" customHeight="1" x14ac:dyDescent="0.3">
      <c r="A151" s="261"/>
      <c r="B151" s="261"/>
      <c r="C151" s="369"/>
      <c r="F151" s="262"/>
      <c r="G151" s="262"/>
      <c r="H151" s="262"/>
      <c r="I151" s="262"/>
      <c r="J151" s="262"/>
      <c r="K151" s="53"/>
      <c r="L151" s="339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  <c r="AD151"/>
      <c r="AE151"/>
      <c r="AF151"/>
      <c r="AG151"/>
      <c r="AH151"/>
      <c r="AI151"/>
      <c r="AJ151"/>
      <c r="AK151"/>
      <c r="AL151"/>
      <c r="AM151"/>
      <c r="AN151"/>
      <c r="AO151"/>
      <c r="AP151"/>
      <c r="AQ151"/>
      <c r="AR151"/>
      <c r="AS151"/>
      <c r="AT151"/>
      <c r="AU151"/>
      <c r="AV151"/>
      <c r="AW151"/>
      <c r="AX151"/>
      <c r="AY151"/>
      <c r="AZ151"/>
      <c r="BA151"/>
      <c r="BB151"/>
      <c r="BC151"/>
      <c r="BD151"/>
      <c r="BE151"/>
      <c r="BF151"/>
      <c r="BG151"/>
      <c r="BH151"/>
      <c r="BI151"/>
      <c r="BJ151"/>
      <c r="BK151"/>
      <c r="BL151"/>
      <c r="BM151"/>
    </row>
    <row r="152" spans="1:65" s="219" customFormat="1" ht="27.75" customHeight="1" x14ac:dyDescent="0.3">
      <c r="A152" s="261"/>
      <c r="B152" s="261"/>
      <c r="C152" s="369"/>
      <c r="F152" s="262"/>
      <c r="G152" s="262"/>
      <c r="H152" s="262"/>
      <c r="I152" s="262"/>
      <c r="J152" s="262"/>
      <c r="K152" s="53"/>
      <c r="L152" s="339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  <c r="AD152"/>
      <c r="AE152"/>
      <c r="AF152"/>
      <c r="AG152"/>
      <c r="AH152"/>
      <c r="AI152"/>
      <c r="AJ152"/>
      <c r="AK152"/>
      <c r="AL152"/>
      <c r="AM152"/>
      <c r="AN152"/>
      <c r="AO152"/>
      <c r="AP152"/>
      <c r="AQ152"/>
      <c r="AR152"/>
      <c r="AS152"/>
      <c r="AT152"/>
      <c r="AU152"/>
      <c r="AV152"/>
      <c r="AW152"/>
      <c r="AX152"/>
      <c r="AY152"/>
      <c r="AZ152"/>
      <c r="BA152"/>
      <c r="BB152"/>
      <c r="BC152"/>
      <c r="BD152"/>
      <c r="BE152"/>
      <c r="BF152"/>
      <c r="BG152"/>
      <c r="BH152"/>
      <c r="BI152"/>
      <c r="BJ152"/>
      <c r="BK152"/>
      <c r="BL152"/>
      <c r="BM152"/>
    </row>
    <row r="153" spans="1:65" s="219" customFormat="1" ht="27.75" customHeight="1" x14ac:dyDescent="0.3">
      <c r="A153" s="261"/>
      <c r="B153" s="261"/>
      <c r="C153" s="369"/>
      <c r="F153" s="262"/>
      <c r="G153" s="262"/>
      <c r="H153" s="262"/>
      <c r="I153" s="262"/>
      <c r="J153" s="262"/>
      <c r="K153" s="53"/>
      <c r="L153" s="339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  <c r="AD153"/>
      <c r="AE153"/>
      <c r="AF153"/>
      <c r="AG153"/>
      <c r="AH153"/>
      <c r="AI153"/>
      <c r="AJ153"/>
      <c r="AK153"/>
      <c r="AL153"/>
      <c r="AM153"/>
      <c r="AN153"/>
      <c r="AO153"/>
      <c r="AP153"/>
      <c r="AQ153"/>
      <c r="AR153"/>
      <c r="AS153"/>
      <c r="AT153"/>
      <c r="AU153"/>
      <c r="AV153"/>
      <c r="AW153"/>
      <c r="AX153"/>
      <c r="AY153"/>
      <c r="AZ153"/>
      <c r="BA153"/>
      <c r="BB153"/>
      <c r="BC153"/>
      <c r="BD153"/>
      <c r="BE153"/>
      <c r="BF153"/>
      <c r="BG153"/>
      <c r="BH153"/>
      <c r="BI153"/>
      <c r="BJ153"/>
      <c r="BK153"/>
      <c r="BL153"/>
      <c r="BM153"/>
    </row>
    <row r="154" spans="1:65" s="219" customFormat="1" ht="27.75" customHeight="1" x14ac:dyDescent="0.3">
      <c r="A154" s="261"/>
      <c r="B154" s="261"/>
      <c r="C154" s="369"/>
      <c r="F154" s="262"/>
      <c r="G154" s="262"/>
      <c r="H154" s="262"/>
      <c r="I154" s="262"/>
      <c r="J154" s="262"/>
      <c r="K154" s="53"/>
      <c r="L154" s="339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  <c r="AD154"/>
      <c r="AE154"/>
      <c r="AF154"/>
      <c r="AG154"/>
      <c r="AH154"/>
      <c r="AI154"/>
      <c r="AJ154"/>
      <c r="AK154"/>
      <c r="AL154"/>
      <c r="AM154"/>
      <c r="AN154"/>
      <c r="AO154"/>
      <c r="AP154"/>
      <c r="AQ154"/>
      <c r="AR154"/>
      <c r="AS154"/>
      <c r="AT154"/>
      <c r="AU154"/>
      <c r="AV154"/>
      <c r="AW154"/>
      <c r="AX154"/>
      <c r="AY154"/>
      <c r="AZ154"/>
      <c r="BA154"/>
      <c r="BB154"/>
      <c r="BC154"/>
      <c r="BD154"/>
      <c r="BE154"/>
      <c r="BF154"/>
      <c r="BG154"/>
      <c r="BH154"/>
      <c r="BI154"/>
      <c r="BJ154"/>
      <c r="BK154"/>
      <c r="BL154"/>
      <c r="BM154"/>
    </row>
    <row r="155" spans="1:65" s="219" customFormat="1" ht="27.75" customHeight="1" x14ac:dyDescent="0.3">
      <c r="A155" s="261"/>
      <c r="B155" s="261"/>
      <c r="C155" s="369"/>
      <c r="F155" s="262"/>
      <c r="G155" s="262"/>
      <c r="H155" s="262"/>
      <c r="I155" s="262"/>
      <c r="J155" s="262"/>
      <c r="K155" s="53"/>
      <c r="L155" s="339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  <c r="AD155"/>
      <c r="AE155"/>
      <c r="AF155"/>
      <c r="AG155"/>
      <c r="AH155"/>
      <c r="AI155"/>
      <c r="AJ155"/>
      <c r="AK155"/>
      <c r="AL155"/>
      <c r="AM155"/>
      <c r="AN155"/>
      <c r="AO155"/>
      <c r="AP155"/>
      <c r="AQ155"/>
      <c r="AR155"/>
      <c r="AS155"/>
      <c r="AT155"/>
      <c r="AU155"/>
      <c r="AV155"/>
      <c r="AW155"/>
      <c r="AX155"/>
      <c r="AY155"/>
      <c r="AZ155"/>
      <c r="BA155"/>
      <c r="BB155"/>
      <c r="BC155"/>
      <c r="BD155"/>
      <c r="BE155"/>
      <c r="BF155"/>
      <c r="BG155"/>
      <c r="BH155"/>
      <c r="BI155"/>
      <c r="BJ155"/>
      <c r="BK155"/>
      <c r="BL155"/>
      <c r="BM155"/>
    </row>
    <row r="156" spans="1:65" s="219" customFormat="1" ht="27.75" customHeight="1" x14ac:dyDescent="0.3">
      <c r="A156" s="261"/>
      <c r="B156" s="261"/>
      <c r="C156" s="369"/>
      <c r="F156" s="262"/>
      <c r="G156" s="262"/>
      <c r="H156" s="262"/>
      <c r="I156" s="262"/>
      <c r="J156" s="262"/>
      <c r="K156" s="53"/>
      <c r="L156" s="339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  <c r="AD156"/>
      <c r="AE156"/>
      <c r="AF156"/>
      <c r="AG156"/>
      <c r="AH156"/>
      <c r="AI156"/>
      <c r="AJ156"/>
      <c r="AK156"/>
      <c r="AL156"/>
      <c r="AM156"/>
      <c r="AN156"/>
      <c r="AO156"/>
      <c r="AP156"/>
      <c r="AQ156"/>
      <c r="AR156"/>
      <c r="AS156"/>
      <c r="AT156"/>
      <c r="AU156"/>
      <c r="AV156"/>
      <c r="AW156"/>
      <c r="AX156"/>
      <c r="AY156"/>
      <c r="AZ156"/>
      <c r="BA156"/>
      <c r="BB156"/>
      <c r="BC156"/>
      <c r="BD156"/>
      <c r="BE156"/>
      <c r="BF156"/>
      <c r="BG156"/>
      <c r="BH156"/>
      <c r="BI156"/>
      <c r="BJ156"/>
      <c r="BK156"/>
      <c r="BL156"/>
      <c r="BM156"/>
    </row>
    <row r="157" spans="1:65" s="219" customFormat="1" ht="27.75" customHeight="1" x14ac:dyDescent="0.3">
      <c r="A157" s="261"/>
      <c r="B157" s="261"/>
      <c r="C157" s="369"/>
      <c r="F157" s="262"/>
      <c r="G157" s="262"/>
      <c r="H157" s="262"/>
      <c r="I157" s="262"/>
      <c r="J157" s="262"/>
      <c r="K157" s="53"/>
      <c r="L157" s="339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  <c r="AD157"/>
      <c r="AE157"/>
      <c r="AF157"/>
      <c r="AG157"/>
      <c r="AH157"/>
      <c r="AI157"/>
      <c r="AJ157"/>
      <c r="AK157"/>
      <c r="AL157"/>
      <c r="AM157"/>
      <c r="AN157"/>
      <c r="AO157"/>
      <c r="AP157"/>
      <c r="AQ157"/>
      <c r="AR157"/>
      <c r="AS157"/>
      <c r="AT157"/>
      <c r="AU157"/>
      <c r="AV157"/>
      <c r="AW157"/>
      <c r="AX157"/>
      <c r="AY157"/>
      <c r="AZ157"/>
      <c r="BA157"/>
      <c r="BB157"/>
      <c r="BC157"/>
      <c r="BD157"/>
      <c r="BE157"/>
      <c r="BF157"/>
      <c r="BG157"/>
      <c r="BH157"/>
      <c r="BI157"/>
      <c r="BJ157"/>
      <c r="BK157"/>
      <c r="BL157"/>
      <c r="BM157"/>
    </row>
    <row r="158" spans="1:65" s="219" customFormat="1" ht="27.75" customHeight="1" x14ac:dyDescent="0.3">
      <c r="A158" s="261"/>
      <c r="B158" s="261"/>
      <c r="C158" s="369"/>
      <c r="F158" s="262"/>
      <c r="G158" s="262"/>
      <c r="H158" s="262"/>
      <c r="I158" s="262"/>
      <c r="J158" s="262"/>
      <c r="K158" s="53"/>
      <c r="L158" s="339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  <c r="AD158"/>
      <c r="AE158"/>
      <c r="AF158"/>
      <c r="AG158"/>
      <c r="AH158"/>
      <c r="AI158"/>
      <c r="AJ158"/>
      <c r="AK158"/>
      <c r="AL158"/>
      <c r="AM158"/>
      <c r="AN158"/>
      <c r="AO158"/>
      <c r="AP158"/>
      <c r="AQ158"/>
      <c r="AR158"/>
      <c r="AS158"/>
      <c r="AT158"/>
      <c r="AU158"/>
      <c r="AV158"/>
      <c r="AW158"/>
      <c r="AX158"/>
      <c r="AY158"/>
      <c r="AZ158"/>
      <c r="BA158"/>
      <c r="BB158"/>
      <c r="BC158"/>
      <c r="BD158"/>
      <c r="BE158"/>
      <c r="BF158"/>
      <c r="BG158"/>
      <c r="BH158"/>
      <c r="BI158"/>
      <c r="BJ158"/>
      <c r="BK158"/>
      <c r="BL158"/>
      <c r="BM158"/>
    </row>
    <row r="159" spans="1:65" s="219" customFormat="1" ht="27.75" customHeight="1" x14ac:dyDescent="0.3">
      <c r="A159" s="261"/>
      <c r="B159" s="261"/>
      <c r="C159" s="369"/>
      <c r="F159" s="262"/>
      <c r="G159" s="262"/>
      <c r="H159" s="262"/>
      <c r="I159" s="262"/>
      <c r="J159" s="262"/>
      <c r="K159" s="53"/>
      <c r="L159" s="33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  <c r="AD159"/>
      <c r="AE159"/>
      <c r="AF159"/>
      <c r="AG159"/>
      <c r="AH159"/>
      <c r="AI159"/>
      <c r="AJ159"/>
      <c r="AK159"/>
      <c r="AL159"/>
      <c r="AM159"/>
      <c r="AN159"/>
      <c r="AO159"/>
      <c r="AP159"/>
      <c r="AQ159"/>
      <c r="AR159"/>
      <c r="AS159"/>
      <c r="AT159"/>
      <c r="AU159"/>
      <c r="AV159"/>
      <c r="AW159"/>
      <c r="AX159"/>
      <c r="AY159"/>
      <c r="AZ159"/>
      <c r="BA159"/>
      <c r="BB159"/>
      <c r="BC159"/>
      <c r="BD159"/>
      <c r="BE159"/>
      <c r="BF159"/>
      <c r="BG159"/>
      <c r="BH159"/>
      <c r="BI159"/>
      <c r="BJ159"/>
      <c r="BK159"/>
      <c r="BL159"/>
      <c r="BM159"/>
    </row>
    <row r="160" spans="1:65" s="219" customFormat="1" ht="27.75" customHeight="1" x14ac:dyDescent="0.3">
      <c r="A160" s="261"/>
      <c r="B160" s="261"/>
      <c r="C160" s="369"/>
      <c r="F160" s="262"/>
      <c r="G160" s="262"/>
      <c r="H160" s="262"/>
      <c r="I160" s="262"/>
      <c r="J160" s="262"/>
      <c r="K160" s="53"/>
      <c r="L160" s="339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  <c r="AD160"/>
      <c r="AE160"/>
      <c r="AF160"/>
      <c r="AG160"/>
      <c r="AH160"/>
      <c r="AI160"/>
      <c r="AJ160"/>
      <c r="AK160"/>
      <c r="AL160"/>
      <c r="AM160"/>
      <c r="AN160"/>
      <c r="AO160"/>
      <c r="AP160"/>
      <c r="AQ160"/>
      <c r="AR160"/>
      <c r="AS160"/>
      <c r="AT160"/>
      <c r="AU160"/>
      <c r="AV160"/>
      <c r="AW160"/>
      <c r="AX160"/>
      <c r="AY160"/>
      <c r="AZ160"/>
      <c r="BA160"/>
      <c r="BB160"/>
      <c r="BC160"/>
      <c r="BD160"/>
      <c r="BE160"/>
      <c r="BF160"/>
      <c r="BG160"/>
      <c r="BH160"/>
      <c r="BI160"/>
      <c r="BJ160"/>
      <c r="BK160"/>
      <c r="BL160"/>
      <c r="BM160"/>
    </row>
    <row r="161" spans="1:65" s="219" customFormat="1" ht="27.75" customHeight="1" x14ac:dyDescent="0.3">
      <c r="A161" s="261"/>
      <c r="B161" s="261"/>
      <c r="C161" s="369"/>
      <c r="F161" s="262"/>
      <c r="G161" s="262"/>
      <c r="H161" s="262"/>
      <c r="I161" s="262"/>
      <c r="J161" s="262"/>
      <c r="K161" s="53"/>
      <c r="L161" s="339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  <c r="AD161"/>
      <c r="AE161"/>
      <c r="AF161"/>
      <c r="AG161"/>
      <c r="AH161"/>
      <c r="AI161"/>
      <c r="AJ161"/>
      <c r="AK161"/>
      <c r="AL161"/>
      <c r="AM161"/>
      <c r="AN161"/>
      <c r="AO161"/>
      <c r="AP161"/>
      <c r="AQ161"/>
      <c r="AR161"/>
      <c r="AS161"/>
      <c r="AT161"/>
      <c r="AU161"/>
      <c r="AV161"/>
      <c r="AW161"/>
      <c r="AX161"/>
      <c r="AY161"/>
      <c r="AZ161"/>
      <c r="BA161"/>
      <c r="BB161"/>
      <c r="BC161"/>
      <c r="BD161"/>
      <c r="BE161"/>
      <c r="BF161"/>
      <c r="BG161"/>
      <c r="BH161"/>
      <c r="BI161"/>
      <c r="BJ161"/>
      <c r="BK161"/>
      <c r="BL161"/>
      <c r="BM161"/>
    </row>
    <row r="162" spans="1:65" s="219" customFormat="1" ht="27.75" customHeight="1" x14ac:dyDescent="0.3">
      <c r="A162" s="261"/>
      <c r="B162" s="261"/>
      <c r="C162" s="369"/>
      <c r="F162" s="262"/>
      <c r="G162" s="262"/>
      <c r="H162" s="262"/>
      <c r="I162" s="262"/>
      <c r="J162" s="262"/>
      <c r="K162" s="53"/>
      <c r="L162" s="339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  <c r="AD162"/>
      <c r="AE162"/>
      <c r="AF162"/>
      <c r="AG162"/>
      <c r="AH162"/>
      <c r="AI162"/>
      <c r="AJ162"/>
      <c r="AK162"/>
      <c r="AL162"/>
      <c r="AM162"/>
      <c r="AN162"/>
      <c r="AO162"/>
      <c r="AP162"/>
      <c r="AQ162"/>
      <c r="AR162"/>
      <c r="AS162"/>
      <c r="AT162"/>
      <c r="AU162"/>
      <c r="AV162"/>
      <c r="AW162"/>
      <c r="AX162"/>
      <c r="AY162"/>
      <c r="AZ162"/>
      <c r="BA162"/>
      <c r="BB162"/>
      <c r="BC162"/>
      <c r="BD162"/>
      <c r="BE162"/>
      <c r="BF162"/>
      <c r="BG162"/>
      <c r="BH162"/>
      <c r="BI162"/>
      <c r="BJ162"/>
      <c r="BK162"/>
      <c r="BL162"/>
      <c r="BM162"/>
    </row>
    <row r="163" spans="1:65" s="219" customFormat="1" ht="27.75" customHeight="1" x14ac:dyDescent="0.3">
      <c r="A163" s="261"/>
      <c r="B163" s="261"/>
      <c r="C163" s="369"/>
      <c r="F163" s="262"/>
      <c r="G163" s="262"/>
      <c r="H163" s="262"/>
      <c r="I163" s="262"/>
      <c r="J163" s="262"/>
      <c r="K163" s="53"/>
      <c r="L163" s="339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  <c r="AD163"/>
      <c r="AE163"/>
      <c r="AF163"/>
      <c r="AG163"/>
      <c r="AH163"/>
      <c r="AI163"/>
      <c r="AJ163"/>
      <c r="AK163"/>
      <c r="AL163"/>
      <c r="AM163"/>
      <c r="AN163"/>
      <c r="AO163"/>
      <c r="AP163"/>
      <c r="AQ163"/>
      <c r="AR163"/>
      <c r="AS163"/>
      <c r="AT163"/>
      <c r="AU163"/>
      <c r="AV163"/>
      <c r="AW163"/>
      <c r="AX163"/>
      <c r="AY163"/>
      <c r="AZ163"/>
      <c r="BA163"/>
      <c r="BB163"/>
      <c r="BC163"/>
      <c r="BD163"/>
      <c r="BE163"/>
      <c r="BF163"/>
      <c r="BG163"/>
      <c r="BH163"/>
      <c r="BI163"/>
      <c r="BJ163"/>
      <c r="BK163"/>
      <c r="BL163"/>
      <c r="BM163"/>
    </row>
    <row r="164" spans="1:65" s="219" customFormat="1" ht="27.75" customHeight="1" x14ac:dyDescent="0.3">
      <c r="A164" s="261"/>
      <c r="B164" s="261"/>
      <c r="C164" s="369"/>
      <c r="F164" s="262"/>
      <c r="G164" s="262"/>
      <c r="H164" s="262"/>
      <c r="I164" s="262"/>
      <c r="J164" s="262"/>
      <c r="K164" s="53"/>
      <c r="L164" s="339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  <c r="AD164"/>
      <c r="AE164"/>
      <c r="AF164"/>
      <c r="AG164"/>
      <c r="AH164"/>
      <c r="AI164"/>
      <c r="AJ164"/>
      <c r="AK164"/>
      <c r="AL164"/>
      <c r="AM164"/>
      <c r="AN164"/>
      <c r="AO164"/>
      <c r="AP164"/>
      <c r="AQ164"/>
      <c r="AR164"/>
      <c r="AS164"/>
      <c r="AT164"/>
      <c r="AU164"/>
      <c r="AV164"/>
      <c r="AW164"/>
      <c r="AX164"/>
      <c r="AY164"/>
      <c r="AZ164"/>
      <c r="BA164"/>
      <c r="BB164"/>
      <c r="BC164"/>
      <c r="BD164"/>
      <c r="BE164"/>
      <c r="BF164"/>
      <c r="BG164"/>
      <c r="BH164"/>
      <c r="BI164"/>
      <c r="BJ164"/>
      <c r="BK164"/>
      <c r="BL164"/>
      <c r="BM164"/>
    </row>
    <row r="165" spans="1:65" s="219" customFormat="1" ht="27.75" customHeight="1" x14ac:dyDescent="0.3">
      <c r="A165" s="261"/>
      <c r="B165" s="261"/>
      <c r="C165" s="369"/>
      <c r="F165" s="262"/>
      <c r="G165" s="262"/>
      <c r="H165" s="262"/>
      <c r="I165" s="262"/>
      <c r="J165" s="262"/>
      <c r="K165" s="53"/>
      <c r="L165" s="339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  <c r="AD165"/>
      <c r="AE165"/>
      <c r="AF165"/>
      <c r="AG165"/>
      <c r="AH165"/>
      <c r="AI165"/>
      <c r="AJ165"/>
      <c r="AK165"/>
      <c r="AL165"/>
      <c r="AM165"/>
      <c r="AN165"/>
      <c r="AO165"/>
      <c r="AP165"/>
      <c r="AQ165"/>
      <c r="AR165"/>
      <c r="AS165"/>
      <c r="AT165"/>
      <c r="AU165"/>
      <c r="AV165"/>
      <c r="AW165"/>
      <c r="AX165"/>
      <c r="AY165"/>
      <c r="AZ165"/>
      <c r="BA165"/>
      <c r="BB165"/>
      <c r="BC165"/>
      <c r="BD165"/>
      <c r="BE165"/>
      <c r="BF165"/>
      <c r="BG165"/>
      <c r="BH165"/>
      <c r="BI165"/>
      <c r="BJ165"/>
      <c r="BK165"/>
      <c r="BL165"/>
      <c r="BM165"/>
    </row>
    <row r="166" spans="1:65" ht="27.75" customHeight="1" x14ac:dyDescent="0.3">
      <c r="D166" s="264"/>
      <c r="E166" s="264"/>
      <c r="F166" s="265"/>
      <c r="G166" s="266"/>
    </row>
    <row r="167" spans="1:65" ht="27.75" customHeight="1" x14ac:dyDescent="0.3">
      <c r="D167" s="264"/>
      <c r="E167" s="264"/>
      <c r="F167" s="265"/>
      <c r="G167" s="266"/>
    </row>
    <row r="168" spans="1:65" ht="27.75" customHeight="1" x14ac:dyDescent="0.3">
      <c r="D168" s="264"/>
      <c r="E168" s="264"/>
      <c r="F168" s="265"/>
      <c r="G168" s="266"/>
    </row>
    <row r="169" spans="1:65" ht="27.75" customHeight="1" x14ac:dyDescent="0.3">
      <c r="D169" s="264"/>
      <c r="E169" s="264"/>
      <c r="F169" s="265"/>
      <c r="G169" s="266"/>
    </row>
    <row r="170" spans="1:65" ht="27.75" customHeight="1" x14ac:dyDescent="0.3">
      <c r="D170" s="264"/>
      <c r="E170" s="264"/>
      <c r="F170" s="265"/>
      <c r="G170" s="266"/>
    </row>
    <row r="171" spans="1:65" ht="27.75" customHeight="1" x14ac:dyDescent="0.3">
      <c r="D171" s="264"/>
      <c r="E171" s="264"/>
      <c r="F171" s="265"/>
      <c r="G171" s="266"/>
    </row>
    <row r="172" spans="1:65" ht="27.75" customHeight="1" x14ac:dyDescent="0.3">
      <c r="D172" s="264"/>
      <c r="E172" s="264"/>
      <c r="F172" s="265"/>
      <c r="G172" s="266"/>
    </row>
    <row r="173" spans="1:65" ht="27.75" customHeight="1" x14ac:dyDescent="0.3">
      <c r="D173" s="264"/>
      <c r="E173" s="264"/>
      <c r="F173" s="265"/>
      <c r="G173" s="266"/>
    </row>
    <row r="174" spans="1:65" ht="27.75" customHeight="1" x14ac:dyDescent="0.3">
      <c r="D174" s="264"/>
      <c r="E174" s="264"/>
      <c r="F174" s="265"/>
      <c r="G174" s="266"/>
    </row>
    <row r="175" spans="1:65" ht="27.75" customHeight="1" x14ac:dyDescent="0.3">
      <c r="D175" s="264"/>
      <c r="E175" s="264"/>
      <c r="F175" s="265"/>
      <c r="G175" s="266"/>
    </row>
    <row r="176" spans="1:65" ht="27.75" customHeight="1" x14ac:dyDescent="0.3">
      <c r="D176" s="264"/>
      <c r="E176" s="264"/>
      <c r="F176" s="265"/>
      <c r="G176" s="266"/>
    </row>
    <row r="177" spans="4:7" ht="27.75" customHeight="1" x14ac:dyDescent="0.3">
      <c r="D177" s="61"/>
      <c r="E177" s="61"/>
      <c r="F177" s="265"/>
      <c r="G177" s="266"/>
    </row>
    <row r="178" spans="4:7" ht="27.75" customHeight="1" x14ac:dyDescent="0.3">
      <c r="D178" s="61"/>
      <c r="E178" s="61"/>
      <c r="F178" s="265"/>
      <c r="G178" s="266"/>
    </row>
    <row r="179" spans="4:7" ht="27.75" customHeight="1" x14ac:dyDescent="0.3">
      <c r="D179" s="61"/>
      <c r="E179" s="61"/>
      <c r="F179" s="265"/>
      <c r="G179" s="266"/>
    </row>
    <row r="180" spans="4:7" ht="27.75" customHeight="1" x14ac:dyDescent="0.3">
      <c r="D180" s="264"/>
      <c r="E180" s="264"/>
      <c r="F180" s="265"/>
      <c r="G180" s="266"/>
    </row>
    <row r="181" spans="4:7" ht="27.75" customHeight="1" x14ac:dyDescent="0.3">
      <c r="D181" s="264"/>
      <c r="E181" s="264"/>
      <c r="F181" s="265"/>
      <c r="G181" s="266"/>
    </row>
    <row r="182" spans="4:7" ht="27.75" customHeight="1" x14ac:dyDescent="0.3">
      <c r="D182" s="264"/>
      <c r="E182" s="264"/>
      <c r="F182" s="265"/>
      <c r="G182" s="266"/>
    </row>
    <row r="183" spans="4:7" ht="27.75" customHeight="1" x14ac:dyDescent="0.3">
      <c r="D183" s="264"/>
      <c r="E183" s="264"/>
      <c r="F183" s="265"/>
      <c r="G183" s="266"/>
    </row>
    <row r="184" spans="4:7" ht="27.75" customHeight="1" x14ac:dyDescent="0.3">
      <c r="D184" s="264"/>
      <c r="E184" s="264"/>
      <c r="F184" s="265"/>
      <c r="G184" s="266"/>
    </row>
    <row r="185" spans="4:7" ht="27.75" customHeight="1" x14ac:dyDescent="0.3">
      <c r="D185" s="264"/>
      <c r="E185" s="264"/>
      <c r="F185" s="265"/>
      <c r="G185" s="266"/>
    </row>
    <row r="186" spans="4:7" ht="27.75" customHeight="1" x14ac:dyDescent="0.3">
      <c r="D186" s="61"/>
      <c r="E186" s="61"/>
      <c r="F186" s="265"/>
      <c r="G186" s="266"/>
    </row>
    <row r="187" spans="4:7" ht="27.75" customHeight="1" x14ac:dyDescent="0.3">
      <c r="D187" s="61"/>
      <c r="E187" s="61"/>
      <c r="F187" s="265"/>
      <c r="G187" s="266"/>
    </row>
    <row r="188" spans="4:7" ht="27.75" customHeight="1" x14ac:dyDescent="0.3">
      <c r="D188" s="264"/>
      <c r="E188" s="264"/>
      <c r="F188" s="265"/>
      <c r="G188" s="266"/>
    </row>
    <row r="189" spans="4:7" ht="27.75" customHeight="1" x14ac:dyDescent="0.3">
      <c r="D189" s="264"/>
      <c r="E189" s="264"/>
      <c r="F189" s="265"/>
      <c r="G189" s="266"/>
    </row>
    <row r="190" spans="4:7" ht="27.75" customHeight="1" x14ac:dyDescent="0.3">
      <c r="D190" s="264"/>
      <c r="E190" s="264"/>
      <c r="F190" s="265"/>
      <c r="G190" s="266"/>
    </row>
    <row r="191" spans="4:7" ht="27.75" customHeight="1" x14ac:dyDescent="0.3">
      <c r="D191" s="264"/>
      <c r="E191" s="264"/>
      <c r="F191" s="265"/>
      <c r="G191" s="266"/>
    </row>
    <row r="192" spans="4:7" ht="27.75" customHeight="1" x14ac:dyDescent="0.3">
      <c r="D192" s="264"/>
      <c r="E192" s="264"/>
      <c r="F192" s="265"/>
      <c r="G192" s="266"/>
    </row>
    <row r="193" spans="4:7" ht="27.75" customHeight="1" x14ac:dyDescent="0.3">
      <c r="D193" s="264"/>
      <c r="E193" s="264"/>
      <c r="F193" s="265"/>
      <c r="G193" s="266"/>
    </row>
    <row r="194" spans="4:7" ht="27.75" customHeight="1" x14ac:dyDescent="0.3">
      <c r="D194" s="264"/>
      <c r="E194" s="264"/>
      <c r="F194" s="265"/>
      <c r="G194" s="266"/>
    </row>
    <row r="195" spans="4:7" ht="27.75" customHeight="1" x14ac:dyDescent="0.3">
      <c r="D195" s="264"/>
      <c r="E195" s="264"/>
      <c r="F195" s="265"/>
      <c r="G195" s="266"/>
    </row>
    <row r="196" spans="4:7" ht="27.75" customHeight="1" x14ac:dyDescent="0.3">
      <c r="D196" s="264"/>
      <c r="E196" s="264"/>
      <c r="F196" s="265"/>
      <c r="G196" s="266"/>
    </row>
    <row r="197" spans="4:7" ht="27.75" customHeight="1" x14ac:dyDescent="0.3">
      <c r="D197" s="264"/>
      <c r="E197" s="264"/>
      <c r="F197" s="265"/>
      <c r="G197" s="266"/>
    </row>
    <row r="198" spans="4:7" ht="27.75" customHeight="1" x14ac:dyDescent="0.3">
      <c r="D198" s="264"/>
      <c r="E198" s="264"/>
      <c r="F198" s="265"/>
      <c r="G198" s="266"/>
    </row>
    <row r="199" spans="4:7" ht="27.75" customHeight="1" x14ac:dyDescent="0.3">
      <c r="D199" s="264"/>
      <c r="E199" s="264"/>
      <c r="F199" s="265"/>
      <c r="G199" s="266"/>
    </row>
    <row r="200" spans="4:7" ht="27.75" customHeight="1" x14ac:dyDescent="0.3">
      <c r="D200" s="264"/>
      <c r="E200" s="264"/>
      <c r="F200" s="265"/>
      <c r="G200" s="266"/>
    </row>
    <row r="201" spans="4:7" ht="27.75" customHeight="1" x14ac:dyDescent="0.3">
      <c r="D201" s="264"/>
      <c r="E201" s="264"/>
      <c r="F201" s="265"/>
      <c r="G201" s="266"/>
    </row>
    <row r="202" spans="4:7" ht="27.75" customHeight="1" x14ac:dyDescent="0.3">
      <c r="D202" s="264"/>
      <c r="E202" s="264"/>
      <c r="F202" s="265"/>
      <c r="G202" s="266"/>
    </row>
    <row r="203" spans="4:7" ht="27.75" customHeight="1" x14ac:dyDescent="0.3">
      <c r="D203" s="264"/>
      <c r="E203" s="264"/>
      <c r="F203" s="265"/>
      <c r="G203" s="266"/>
    </row>
    <row r="204" spans="4:7" ht="27.75" customHeight="1" x14ac:dyDescent="0.3">
      <c r="D204" s="264"/>
      <c r="E204" s="264"/>
      <c r="F204" s="265"/>
      <c r="G204" s="266"/>
    </row>
    <row r="205" spans="4:7" ht="27.75" customHeight="1" x14ac:dyDescent="0.3">
      <c r="D205" s="264"/>
      <c r="E205" s="264"/>
      <c r="F205" s="265"/>
      <c r="G205" s="266"/>
    </row>
    <row r="206" spans="4:7" ht="27.75" customHeight="1" x14ac:dyDescent="0.3">
      <c r="D206" s="264"/>
      <c r="E206" s="264"/>
      <c r="F206" s="265"/>
      <c r="G206" s="266"/>
    </row>
    <row r="207" spans="4:7" ht="27.75" customHeight="1" x14ac:dyDescent="0.3">
      <c r="D207" s="264"/>
      <c r="E207" s="264"/>
      <c r="F207" s="265"/>
      <c r="G207" s="266"/>
    </row>
    <row r="208" spans="4:7" ht="27.75" customHeight="1" x14ac:dyDescent="0.3">
      <c r="D208" s="264"/>
      <c r="E208" s="264"/>
      <c r="F208" s="265"/>
      <c r="G208" s="266"/>
    </row>
    <row r="209" spans="4:7" ht="27.75" customHeight="1" x14ac:dyDescent="0.3">
      <c r="D209" s="264"/>
      <c r="E209" s="264"/>
      <c r="F209" s="265"/>
      <c r="G209" s="266"/>
    </row>
    <row r="210" spans="4:7" ht="27.75" customHeight="1" x14ac:dyDescent="0.3">
      <c r="F210" s="265"/>
      <c r="G210" s="266"/>
    </row>
    <row r="211" spans="4:7" ht="27.75" customHeight="1" x14ac:dyDescent="0.3">
      <c r="F211" s="265"/>
      <c r="G211" s="266"/>
    </row>
    <row r="212" spans="4:7" ht="27.75" customHeight="1" x14ac:dyDescent="0.3">
      <c r="F212" s="265"/>
      <c r="G212" s="266"/>
    </row>
    <row r="213" spans="4:7" ht="27.75" customHeight="1" x14ac:dyDescent="0.3">
      <c r="F213" s="265"/>
      <c r="G213" s="266"/>
    </row>
    <row r="214" spans="4:7" ht="27.75" customHeight="1" x14ac:dyDescent="0.3">
      <c r="F214" s="265"/>
      <c r="G214" s="266"/>
    </row>
    <row r="215" spans="4:7" ht="27.75" customHeight="1" x14ac:dyDescent="0.3">
      <c r="F215" s="265"/>
      <c r="G215" s="266"/>
    </row>
    <row r="216" spans="4:7" ht="27.75" customHeight="1" x14ac:dyDescent="0.3">
      <c r="F216" s="265"/>
      <c r="G216" s="266"/>
    </row>
    <row r="217" spans="4:7" ht="27.75" customHeight="1" x14ac:dyDescent="0.3">
      <c r="F217" s="265"/>
      <c r="G217" s="266"/>
    </row>
    <row r="218" spans="4:7" ht="27.75" customHeight="1" x14ac:dyDescent="0.3">
      <c r="F218" s="265"/>
      <c r="G218" s="266"/>
    </row>
    <row r="219" spans="4:7" ht="27.75" customHeight="1" x14ac:dyDescent="0.3">
      <c r="F219" s="265"/>
      <c r="G219" s="266"/>
    </row>
    <row r="220" spans="4:7" ht="27.75" customHeight="1" x14ac:dyDescent="0.3">
      <c r="F220" s="265"/>
      <c r="G220" s="266"/>
    </row>
    <row r="221" spans="4:7" ht="27.75" customHeight="1" x14ac:dyDescent="0.3">
      <c r="F221" s="265"/>
      <c r="G221" s="266"/>
    </row>
    <row r="222" spans="4:7" ht="27.75" customHeight="1" x14ac:dyDescent="0.3">
      <c r="F222" s="265"/>
      <c r="G222" s="266"/>
    </row>
    <row r="223" spans="4:7" ht="27.75" customHeight="1" x14ac:dyDescent="0.3">
      <c r="F223" s="265"/>
      <c r="G223" s="266"/>
    </row>
    <row r="224" spans="4:7" ht="27.75" customHeight="1" x14ac:dyDescent="0.3">
      <c r="F224" s="265"/>
      <c r="G224" s="266"/>
    </row>
    <row r="225" spans="6:7" ht="27.75" customHeight="1" x14ac:dyDescent="0.3">
      <c r="F225" s="265"/>
      <c r="G225" s="266"/>
    </row>
    <row r="226" spans="6:7" ht="27.75" customHeight="1" x14ac:dyDescent="0.3">
      <c r="F226" s="265"/>
      <c r="G226" s="266"/>
    </row>
    <row r="227" spans="6:7" ht="27.75" customHeight="1" x14ac:dyDescent="0.3">
      <c r="F227" s="265"/>
      <c r="G227" s="266"/>
    </row>
    <row r="228" spans="6:7" ht="27.75" customHeight="1" x14ac:dyDescent="0.3">
      <c r="F228" s="265"/>
      <c r="G228" s="266"/>
    </row>
    <row r="229" spans="6:7" ht="27.75" customHeight="1" x14ac:dyDescent="0.3">
      <c r="F229" s="265"/>
      <c r="G229" s="266"/>
    </row>
    <row r="230" spans="6:7" ht="27.75" customHeight="1" x14ac:dyDescent="0.3">
      <c r="F230" s="265"/>
      <c r="G230" s="266"/>
    </row>
    <row r="231" spans="6:7" ht="27.75" customHeight="1" x14ac:dyDescent="0.3">
      <c r="F231" s="265"/>
      <c r="G231" s="266"/>
    </row>
    <row r="232" spans="6:7" ht="27.75" customHeight="1" x14ac:dyDescent="0.3">
      <c r="F232" s="265"/>
      <c r="G232" s="266"/>
    </row>
    <row r="233" spans="6:7" ht="27.75" customHeight="1" x14ac:dyDescent="0.3">
      <c r="F233" s="265"/>
      <c r="G233" s="266"/>
    </row>
    <row r="234" spans="6:7" ht="27.75" customHeight="1" x14ac:dyDescent="0.3">
      <c r="F234" s="265"/>
      <c r="G234" s="266"/>
    </row>
    <row r="235" spans="6:7" ht="27.75" customHeight="1" x14ac:dyDescent="0.3">
      <c r="F235" s="265"/>
      <c r="G235" s="266"/>
    </row>
    <row r="236" spans="6:7" ht="27.75" customHeight="1" x14ac:dyDescent="0.3">
      <c r="F236" s="265"/>
      <c r="G236" s="266"/>
    </row>
    <row r="237" spans="6:7" ht="27.75" customHeight="1" x14ac:dyDescent="0.3">
      <c r="F237" s="265"/>
      <c r="G237" s="266"/>
    </row>
    <row r="238" spans="6:7" ht="27.75" customHeight="1" x14ac:dyDescent="0.3">
      <c r="F238" s="265"/>
      <c r="G238" s="266"/>
    </row>
    <row r="239" spans="6:7" ht="27.75" customHeight="1" x14ac:dyDescent="0.3">
      <c r="F239" s="265"/>
      <c r="G239" s="266"/>
    </row>
    <row r="240" spans="6:7" ht="27.75" customHeight="1" x14ac:dyDescent="0.3">
      <c r="F240" s="265"/>
      <c r="G240" s="266"/>
    </row>
    <row r="241" spans="6:7" ht="27.75" customHeight="1" x14ac:dyDescent="0.3">
      <c r="F241" s="265"/>
      <c r="G241" s="266"/>
    </row>
    <row r="242" spans="6:7" ht="27.75" customHeight="1" x14ac:dyDescent="0.3">
      <c r="F242" s="265"/>
      <c r="G242" s="266"/>
    </row>
    <row r="243" spans="6:7" ht="27.75" customHeight="1" x14ac:dyDescent="0.3">
      <c r="F243" s="265"/>
      <c r="G243" s="266"/>
    </row>
    <row r="244" spans="6:7" ht="27.75" customHeight="1" x14ac:dyDescent="0.3">
      <c r="F244" s="265"/>
      <c r="G244" s="266"/>
    </row>
    <row r="245" spans="6:7" ht="27.75" customHeight="1" x14ac:dyDescent="0.3">
      <c r="F245" s="265"/>
      <c r="G245" s="266"/>
    </row>
    <row r="246" spans="6:7" ht="27.75" customHeight="1" x14ac:dyDescent="0.3">
      <c r="F246" s="265"/>
      <c r="G246" s="266"/>
    </row>
    <row r="247" spans="6:7" ht="27.75" customHeight="1" x14ac:dyDescent="0.3">
      <c r="F247" s="265"/>
      <c r="G247" s="266"/>
    </row>
    <row r="248" spans="6:7" ht="27.75" customHeight="1" x14ac:dyDescent="0.3">
      <c r="F248" s="265"/>
      <c r="G248" s="266"/>
    </row>
    <row r="249" spans="6:7" ht="27.75" customHeight="1" x14ac:dyDescent="0.3">
      <c r="F249" s="265"/>
      <c r="G249" s="266"/>
    </row>
    <row r="250" spans="6:7" ht="27.75" customHeight="1" x14ac:dyDescent="0.3">
      <c r="F250" s="265"/>
      <c r="G250" s="266"/>
    </row>
    <row r="251" spans="6:7" ht="27.75" customHeight="1" x14ac:dyDescent="0.3">
      <c r="F251" s="265"/>
      <c r="G251" s="266"/>
    </row>
    <row r="252" spans="6:7" ht="27.75" customHeight="1" x14ac:dyDescent="0.3">
      <c r="F252" s="265"/>
      <c r="G252" s="266"/>
    </row>
    <row r="253" spans="6:7" ht="27.75" customHeight="1" x14ac:dyDescent="0.3">
      <c r="F253" s="265"/>
      <c r="G253" s="266"/>
    </row>
    <row r="254" spans="6:7" ht="27.75" customHeight="1" x14ac:dyDescent="0.3">
      <c r="F254" s="265"/>
      <c r="G254" s="266"/>
    </row>
    <row r="255" spans="6:7" ht="27.75" customHeight="1" x14ac:dyDescent="0.3">
      <c r="F255" s="265"/>
      <c r="G255" s="266"/>
    </row>
    <row r="256" spans="6:7" ht="27.75" customHeight="1" x14ac:dyDescent="0.3">
      <c r="F256" s="265"/>
      <c r="G256" s="266"/>
    </row>
    <row r="257" spans="6:7" ht="27.75" customHeight="1" x14ac:dyDescent="0.3">
      <c r="F257" s="265"/>
      <c r="G257" s="266"/>
    </row>
    <row r="258" spans="6:7" ht="27.75" customHeight="1" x14ac:dyDescent="0.3">
      <c r="F258" s="265"/>
      <c r="G258" s="266"/>
    </row>
    <row r="259" spans="6:7" ht="27.75" customHeight="1" x14ac:dyDescent="0.3">
      <c r="F259" s="265"/>
      <c r="G259" s="266"/>
    </row>
    <row r="260" spans="6:7" ht="27.75" customHeight="1" x14ac:dyDescent="0.3">
      <c r="F260" s="265"/>
      <c r="G260" s="266"/>
    </row>
    <row r="261" spans="6:7" ht="27.75" customHeight="1" x14ac:dyDescent="0.3">
      <c r="F261" s="265"/>
      <c r="G261" s="266"/>
    </row>
    <row r="262" spans="6:7" ht="27.75" customHeight="1" x14ac:dyDescent="0.3">
      <c r="F262" s="265"/>
      <c r="G262" s="266"/>
    </row>
    <row r="263" spans="6:7" ht="27.75" customHeight="1" x14ac:dyDescent="0.3">
      <c r="F263" s="265"/>
      <c r="G263" s="266"/>
    </row>
    <row r="264" spans="6:7" ht="27.75" customHeight="1" x14ac:dyDescent="0.3">
      <c r="F264" s="265"/>
      <c r="G264" s="266"/>
    </row>
    <row r="265" spans="6:7" ht="27.75" customHeight="1" x14ac:dyDescent="0.3">
      <c r="F265" s="265"/>
      <c r="G265" s="266"/>
    </row>
    <row r="266" spans="6:7" ht="27.75" customHeight="1" x14ac:dyDescent="0.3">
      <c r="F266" s="265"/>
      <c r="G266" s="266"/>
    </row>
    <row r="267" spans="6:7" ht="27.75" customHeight="1" x14ac:dyDescent="0.3">
      <c r="F267" s="265"/>
      <c r="G267" s="266"/>
    </row>
    <row r="268" spans="6:7" ht="27.75" customHeight="1" x14ac:dyDescent="0.3">
      <c r="F268" s="265"/>
      <c r="G268" s="266"/>
    </row>
    <row r="269" spans="6:7" ht="27.75" customHeight="1" x14ac:dyDescent="0.3">
      <c r="F269" s="265"/>
      <c r="G269" s="266"/>
    </row>
    <row r="270" spans="6:7" ht="27.75" customHeight="1" x14ac:dyDescent="0.3">
      <c r="F270" s="265"/>
      <c r="G270" s="266"/>
    </row>
    <row r="271" spans="6:7" ht="27.75" customHeight="1" x14ac:dyDescent="0.3">
      <c r="F271" s="265"/>
      <c r="G271" s="266"/>
    </row>
  </sheetData>
  <sheetProtection sort="0"/>
  <mergeCells count="151">
    <mergeCell ref="L64:L78"/>
    <mergeCell ref="L79:L93"/>
    <mergeCell ref="K94:K108"/>
    <mergeCell ref="K109:K123"/>
    <mergeCell ref="L94:L108"/>
    <mergeCell ref="L109:L123"/>
    <mergeCell ref="L4:L18"/>
    <mergeCell ref="F2:J2"/>
    <mergeCell ref="G39:J39"/>
    <mergeCell ref="G46:J46"/>
    <mergeCell ref="G54:J54"/>
    <mergeCell ref="A3:L3"/>
    <mergeCell ref="L19:L33"/>
    <mergeCell ref="K4:K18"/>
    <mergeCell ref="K19:K33"/>
    <mergeCell ref="K34:K48"/>
    <mergeCell ref="K49:K63"/>
    <mergeCell ref="L49:L63"/>
    <mergeCell ref="L34:L48"/>
    <mergeCell ref="K64:K78"/>
    <mergeCell ref="K79:K93"/>
    <mergeCell ref="G62:J62"/>
    <mergeCell ref="G84:J84"/>
    <mergeCell ref="G70:J70"/>
    <mergeCell ref="G68:J68"/>
    <mergeCell ref="G91:J91"/>
    <mergeCell ref="G48:J48"/>
    <mergeCell ref="G51:J51"/>
    <mergeCell ref="G52:J52"/>
    <mergeCell ref="G53:J53"/>
    <mergeCell ref="G59:J59"/>
    <mergeCell ref="G81:J81"/>
    <mergeCell ref="G82:J82"/>
    <mergeCell ref="G80:J80"/>
    <mergeCell ref="G73:J73"/>
    <mergeCell ref="G74:J74"/>
    <mergeCell ref="G65:J65"/>
    <mergeCell ref="G71:J71"/>
    <mergeCell ref="G72:J72"/>
    <mergeCell ref="G55:J55"/>
    <mergeCell ref="G56:J56"/>
    <mergeCell ref="G57:J57"/>
    <mergeCell ref="G58:J58"/>
    <mergeCell ref="B94:B123"/>
    <mergeCell ref="G10:J10"/>
    <mergeCell ref="G63:J63"/>
    <mergeCell ref="C4:C33"/>
    <mergeCell ref="D4:D33"/>
    <mergeCell ref="G4:J4"/>
    <mergeCell ref="G5:J5"/>
    <mergeCell ref="G11:J11"/>
    <mergeCell ref="G12:J12"/>
    <mergeCell ref="G13:J13"/>
    <mergeCell ref="G14:J14"/>
    <mergeCell ref="G15:J15"/>
    <mergeCell ref="G17:J17"/>
    <mergeCell ref="G18:J18"/>
    <mergeCell ref="G19:J19"/>
    <mergeCell ref="G83:J83"/>
    <mergeCell ref="G60:J60"/>
    <mergeCell ref="D34:D63"/>
    <mergeCell ref="G90:J90"/>
    <mergeCell ref="G32:J32"/>
    <mergeCell ref="E4:E33"/>
    <mergeCell ref="E34:E63"/>
    <mergeCell ref="E64:E93"/>
    <mergeCell ref="G34:J34"/>
    <mergeCell ref="A64:A93"/>
    <mergeCell ref="C64:C93"/>
    <mergeCell ref="G33:J33"/>
    <mergeCell ref="G27:J27"/>
    <mergeCell ref="G28:J28"/>
    <mergeCell ref="G29:J29"/>
    <mergeCell ref="G30:J30"/>
    <mergeCell ref="G31:J31"/>
    <mergeCell ref="D64:D93"/>
    <mergeCell ref="A34:A63"/>
    <mergeCell ref="C34:C63"/>
    <mergeCell ref="B64:B93"/>
    <mergeCell ref="A4:A33"/>
    <mergeCell ref="G49:J49"/>
    <mergeCell ref="G50:J50"/>
    <mergeCell ref="G40:J40"/>
    <mergeCell ref="G38:J38"/>
    <mergeCell ref="G8:J8"/>
    <mergeCell ref="B4:B33"/>
    <mergeCell ref="B34:B63"/>
    <mergeCell ref="G9:J9"/>
    <mergeCell ref="G16:J16"/>
    <mergeCell ref="G24:J24"/>
    <mergeCell ref="E94:E123"/>
    <mergeCell ref="G103:J103"/>
    <mergeCell ref="G76:J76"/>
    <mergeCell ref="G35:J35"/>
    <mergeCell ref="G41:J41"/>
    <mergeCell ref="G42:J42"/>
    <mergeCell ref="G43:J43"/>
    <mergeCell ref="G44:J44"/>
    <mergeCell ref="G45:J45"/>
    <mergeCell ref="G47:J47"/>
    <mergeCell ref="G117:J117"/>
    <mergeCell ref="G118:J118"/>
    <mergeCell ref="G123:J123"/>
    <mergeCell ref="G114:J114"/>
    <mergeCell ref="G120:J120"/>
    <mergeCell ref="G121:J121"/>
    <mergeCell ref="G122:J122"/>
    <mergeCell ref="G99:J99"/>
    <mergeCell ref="G106:J106"/>
    <mergeCell ref="G101:J101"/>
    <mergeCell ref="G102:J102"/>
    <mergeCell ref="G113:J113"/>
    <mergeCell ref="G119:J119"/>
    <mergeCell ref="G100:J100"/>
    <mergeCell ref="G108:J108"/>
    <mergeCell ref="G109:J109"/>
    <mergeCell ref="G110:J110"/>
    <mergeCell ref="G111:J111"/>
    <mergeCell ref="G112:J112"/>
    <mergeCell ref="G87:J87"/>
    <mergeCell ref="G88:J88"/>
    <mergeCell ref="G92:J92"/>
    <mergeCell ref="G89:J89"/>
    <mergeCell ref="G93:J93"/>
    <mergeCell ref="G94:J94"/>
    <mergeCell ref="G95:J95"/>
    <mergeCell ref="G98:J98"/>
    <mergeCell ref="A1:L1"/>
    <mergeCell ref="G75:J75"/>
    <mergeCell ref="G77:J77"/>
    <mergeCell ref="G78:J78"/>
    <mergeCell ref="G79:J79"/>
    <mergeCell ref="G104:J104"/>
    <mergeCell ref="G105:J105"/>
    <mergeCell ref="G85:J85"/>
    <mergeCell ref="G86:J86"/>
    <mergeCell ref="G20:J20"/>
    <mergeCell ref="G21:J21"/>
    <mergeCell ref="G22:J22"/>
    <mergeCell ref="G23:J23"/>
    <mergeCell ref="G69:J69"/>
    <mergeCell ref="G61:J61"/>
    <mergeCell ref="G64:J64"/>
    <mergeCell ref="G25:J25"/>
    <mergeCell ref="G26:J26"/>
    <mergeCell ref="A94:A123"/>
    <mergeCell ref="C94:C123"/>
    <mergeCell ref="D94:D123"/>
    <mergeCell ref="G115:J115"/>
    <mergeCell ref="G116:J116"/>
    <mergeCell ref="G107:J107"/>
  </mergeCells>
  <pageMargins left="0.17" right="0.17" top="0.74" bottom="0.17" header="0.3" footer="0.3"/>
  <pageSetup paperSize="9" scale="51" orientation="portrait" r:id="rId1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6">
    <tabColor theme="6" tint="-0.499984740745262"/>
  </sheetPr>
  <dimension ref="A1:L408"/>
  <sheetViews>
    <sheetView zoomScale="88" zoomScaleNormal="88" zoomScaleSheetLayoutView="80" workbookViewId="0">
      <selection activeCell="A2" sqref="A2"/>
    </sheetView>
  </sheetViews>
  <sheetFormatPr defaultRowHeight="19.5" x14ac:dyDescent="0.3"/>
  <cols>
    <col min="1" max="2" width="4.7109375" style="161" customWidth="1"/>
    <col min="3" max="3" width="21.7109375" style="368" customWidth="1"/>
    <col min="4" max="4" width="71.7109375" style="54" customWidth="1"/>
    <col min="5" max="5" width="30.7109375" style="54" customWidth="1"/>
    <col min="6" max="6" width="32.7109375" style="269" customWidth="1"/>
    <col min="7" max="10" width="8.28515625" style="269" customWidth="1"/>
    <col min="11" max="11" width="11.7109375" style="154" customWidth="1"/>
    <col min="12" max="12" width="30.28515625" style="339" customWidth="1"/>
    <col min="13" max="16384" width="9.140625" style="54"/>
  </cols>
  <sheetData>
    <row r="1" spans="1:12" s="78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109" customFormat="1" ht="60" customHeight="1" x14ac:dyDescent="0.25">
      <c r="A2" s="409" t="s">
        <v>73</v>
      </c>
      <c r="B2" s="406" t="s">
        <v>1191</v>
      </c>
      <c r="C2" s="409" t="s">
        <v>74</v>
      </c>
      <c r="D2" s="409" t="s">
        <v>1022</v>
      </c>
      <c r="E2" s="409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1268</v>
      </c>
    </row>
    <row r="3" spans="1:12" ht="24.95" customHeight="1" x14ac:dyDescent="0.25">
      <c r="A3" s="519" t="s">
        <v>645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629</v>
      </c>
      <c r="D4" s="768"/>
      <c r="E4" s="460"/>
      <c r="F4" s="416" t="s">
        <v>81</v>
      </c>
      <c r="G4" s="715" t="s">
        <v>6</v>
      </c>
      <c r="H4" s="715"/>
      <c r="I4" s="715"/>
      <c r="J4" s="715"/>
      <c r="K4" s="713">
        <v>3</v>
      </c>
      <c r="L4" s="438">
        <v>32407</v>
      </c>
    </row>
    <row r="5" spans="1:12" ht="15" customHeight="1" x14ac:dyDescent="0.25">
      <c r="A5" s="564"/>
      <c r="B5" s="568"/>
      <c r="C5" s="614"/>
      <c r="D5" s="767"/>
      <c r="E5" s="448"/>
      <c r="F5" s="215" t="s">
        <v>80</v>
      </c>
      <c r="G5" s="469">
        <v>20</v>
      </c>
      <c r="H5" s="469"/>
      <c r="I5" s="469"/>
      <c r="J5" s="469"/>
      <c r="K5" s="583"/>
      <c r="L5" s="590"/>
    </row>
    <row r="6" spans="1:12" ht="15" customHeight="1" x14ac:dyDescent="0.25">
      <c r="A6" s="564"/>
      <c r="B6" s="568"/>
      <c r="C6" s="614"/>
      <c r="D6" s="767"/>
      <c r="E6" s="448"/>
      <c r="F6" s="215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590"/>
    </row>
    <row r="7" spans="1:12" ht="15" customHeight="1" x14ac:dyDescent="0.25">
      <c r="A7" s="564"/>
      <c r="B7" s="568"/>
      <c r="C7" s="614"/>
      <c r="D7" s="767"/>
      <c r="E7" s="448"/>
      <c r="F7" s="215" t="s">
        <v>817</v>
      </c>
      <c r="G7" s="243">
        <f>G5*80</f>
        <v>1600</v>
      </c>
      <c r="H7" s="244">
        <f>G5*90</f>
        <v>1800</v>
      </c>
      <c r="I7" s="246">
        <f>G5*100</f>
        <v>2000</v>
      </c>
      <c r="J7" s="245">
        <f>G5*104</f>
        <v>2080</v>
      </c>
      <c r="K7" s="583"/>
      <c r="L7" s="590"/>
    </row>
    <row r="8" spans="1:12" ht="15" customHeight="1" x14ac:dyDescent="0.25">
      <c r="A8" s="564"/>
      <c r="B8" s="568"/>
      <c r="C8" s="614"/>
      <c r="D8" s="767"/>
      <c r="E8" s="448"/>
      <c r="F8" s="215" t="s">
        <v>1269</v>
      </c>
      <c r="G8" s="451">
        <v>0.98</v>
      </c>
      <c r="H8" s="451"/>
      <c r="I8" s="451"/>
      <c r="J8" s="451"/>
      <c r="K8" s="583"/>
      <c r="L8" s="590"/>
    </row>
    <row r="9" spans="1:12" ht="15" customHeight="1" x14ac:dyDescent="0.25">
      <c r="A9" s="564"/>
      <c r="B9" s="568"/>
      <c r="C9" s="614"/>
      <c r="D9" s="767"/>
      <c r="E9" s="448"/>
      <c r="F9" s="93" t="s">
        <v>699</v>
      </c>
      <c r="G9" s="523" t="s">
        <v>700</v>
      </c>
      <c r="H9" s="523"/>
      <c r="I9" s="523"/>
      <c r="J9" s="523"/>
      <c r="K9" s="583"/>
      <c r="L9" s="590"/>
    </row>
    <row r="10" spans="1:12" ht="15" customHeight="1" x14ac:dyDescent="0.25">
      <c r="A10" s="564"/>
      <c r="B10" s="568"/>
      <c r="C10" s="614"/>
      <c r="D10" s="767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590"/>
    </row>
    <row r="11" spans="1:12" ht="15" customHeight="1" x14ac:dyDescent="0.25">
      <c r="A11" s="564"/>
      <c r="B11" s="568"/>
      <c r="C11" s="614"/>
      <c r="D11" s="767"/>
      <c r="E11" s="448"/>
      <c r="F11" s="215" t="s">
        <v>83</v>
      </c>
      <c r="G11" s="523">
        <v>65</v>
      </c>
      <c r="H11" s="523"/>
      <c r="I11" s="523"/>
      <c r="J11" s="523"/>
      <c r="K11" s="583"/>
      <c r="L11" s="590"/>
    </row>
    <row r="12" spans="1:12" ht="15" customHeight="1" x14ac:dyDescent="0.25">
      <c r="A12" s="564"/>
      <c r="B12" s="568"/>
      <c r="C12" s="614"/>
      <c r="D12" s="767"/>
      <c r="E12" s="448"/>
      <c r="F12" s="215" t="s">
        <v>429</v>
      </c>
      <c r="G12" s="523" t="s">
        <v>1184</v>
      </c>
      <c r="H12" s="523"/>
      <c r="I12" s="523"/>
      <c r="J12" s="523"/>
      <c r="K12" s="583"/>
      <c r="L12" s="590"/>
    </row>
    <row r="13" spans="1:12" ht="15" customHeight="1" x14ac:dyDescent="0.25">
      <c r="A13" s="564"/>
      <c r="B13" s="568"/>
      <c r="C13" s="614"/>
      <c r="D13" s="767"/>
      <c r="E13" s="448"/>
      <c r="F13" s="215" t="s">
        <v>1110</v>
      </c>
      <c r="G13" s="523" t="s">
        <v>1002</v>
      </c>
      <c r="H13" s="523"/>
      <c r="I13" s="523"/>
      <c r="J13" s="523"/>
      <c r="K13" s="583"/>
      <c r="L13" s="590"/>
    </row>
    <row r="14" spans="1:12" ht="15" customHeight="1" x14ac:dyDescent="0.25">
      <c r="A14" s="564"/>
      <c r="B14" s="568"/>
      <c r="C14" s="614"/>
      <c r="D14" s="767"/>
      <c r="E14" s="448"/>
      <c r="F14" s="215" t="s">
        <v>1109</v>
      </c>
      <c r="G14" s="523" t="s">
        <v>1003</v>
      </c>
      <c r="H14" s="523"/>
      <c r="I14" s="523"/>
      <c r="J14" s="523"/>
      <c r="K14" s="583"/>
      <c r="L14" s="590"/>
    </row>
    <row r="15" spans="1:12" ht="15" customHeight="1" x14ac:dyDescent="0.25">
      <c r="A15" s="564"/>
      <c r="B15" s="568"/>
      <c r="C15" s="614"/>
      <c r="D15" s="767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590"/>
    </row>
    <row r="16" spans="1:12" ht="15" customHeight="1" x14ac:dyDescent="0.25">
      <c r="A16" s="564"/>
      <c r="B16" s="568"/>
      <c r="C16" s="614"/>
      <c r="D16" s="767"/>
      <c r="E16" s="448"/>
      <c r="F16" s="93" t="s">
        <v>701</v>
      </c>
      <c r="G16" s="523">
        <v>100000</v>
      </c>
      <c r="H16" s="523"/>
      <c r="I16" s="523"/>
      <c r="J16" s="523"/>
      <c r="K16" s="583"/>
      <c r="L16" s="590"/>
    </row>
    <row r="17" spans="1:12" ht="15" customHeight="1" x14ac:dyDescent="0.25">
      <c r="A17" s="564"/>
      <c r="B17" s="568"/>
      <c r="C17" s="614"/>
      <c r="D17" s="767"/>
      <c r="E17" s="448"/>
      <c r="F17" s="148" t="s">
        <v>257</v>
      </c>
      <c r="G17" s="523" t="s">
        <v>408</v>
      </c>
      <c r="H17" s="523"/>
      <c r="I17" s="523"/>
      <c r="J17" s="523"/>
      <c r="K17" s="583"/>
      <c r="L17" s="590"/>
    </row>
    <row r="18" spans="1:12" ht="15" customHeight="1" x14ac:dyDescent="0.25">
      <c r="A18" s="564"/>
      <c r="B18" s="568"/>
      <c r="C18" s="614"/>
      <c r="D18" s="767"/>
      <c r="E18" s="448"/>
      <c r="F18" s="148" t="s">
        <v>376</v>
      </c>
      <c r="G18" s="523" t="s">
        <v>400</v>
      </c>
      <c r="H18" s="523"/>
      <c r="I18" s="523"/>
      <c r="J18" s="523"/>
      <c r="K18" s="583"/>
      <c r="L18" s="590"/>
    </row>
    <row r="19" spans="1:12" ht="15" customHeight="1" x14ac:dyDescent="0.25">
      <c r="A19" s="564"/>
      <c r="B19" s="568"/>
      <c r="C19" s="614"/>
      <c r="D19" s="767"/>
      <c r="E19" s="448"/>
      <c r="F19" s="148" t="s">
        <v>381</v>
      </c>
      <c r="G19" s="523" t="s">
        <v>1296</v>
      </c>
      <c r="H19" s="523"/>
      <c r="I19" s="523"/>
      <c r="J19" s="523"/>
      <c r="K19" s="583"/>
      <c r="L19" s="590"/>
    </row>
    <row r="20" spans="1:12" ht="15" customHeight="1" x14ac:dyDescent="0.25">
      <c r="A20" s="564"/>
      <c r="B20" s="568"/>
      <c r="C20" s="614"/>
      <c r="D20" s="767"/>
      <c r="E20" s="448"/>
      <c r="F20" s="148" t="s">
        <v>402</v>
      </c>
      <c r="G20" s="523" t="s">
        <v>1297</v>
      </c>
      <c r="H20" s="523"/>
      <c r="I20" s="523"/>
      <c r="J20" s="523"/>
      <c r="K20" s="584">
        <v>5</v>
      </c>
      <c r="L20" s="533">
        <v>34676</v>
      </c>
    </row>
    <row r="21" spans="1:12" ht="15" customHeight="1" x14ac:dyDescent="0.25">
      <c r="A21" s="564"/>
      <c r="B21" s="568"/>
      <c r="C21" s="614"/>
      <c r="D21" s="767"/>
      <c r="E21" s="448"/>
      <c r="F21" s="148" t="s">
        <v>403</v>
      </c>
      <c r="G21" s="523" t="s">
        <v>404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767"/>
      <c r="E22" s="448"/>
      <c r="F22" s="215" t="s">
        <v>358</v>
      </c>
      <c r="G22" s="523" t="s">
        <v>359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67"/>
      <c r="E23" s="448"/>
      <c r="F23" s="148" t="s">
        <v>389</v>
      </c>
      <c r="G23" s="523" t="s">
        <v>390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67"/>
      <c r="E24" s="448"/>
      <c r="F24" s="93" t="s">
        <v>704</v>
      </c>
      <c r="G24" s="523" t="s">
        <v>705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67"/>
      <c r="E25" s="448"/>
      <c r="F25" s="93" t="s">
        <v>706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67"/>
      <c r="E26" s="448"/>
      <c r="F26" s="93" t="s">
        <v>1271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67"/>
      <c r="E27" s="448"/>
      <c r="F27" s="93" t="s">
        <v>707</v>
      </c>
      <c r="G27" s="523" t="s">
        <v>1270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67"/>
      <c r="E28" s="448"/>
      <c r="F28" s="93" t="s">
        <v>708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67"/>
      <c r="E29" s="448"/>
      <c r="F29" s="148" t="s">
        <v>377</v>
      </c>
      <c r="G29" s="523" t="s">
        <v>387</v>
      </c>
      <c r="H29" s="523"/>
      <c r="I29" s="523"/>
      <c r="J29" s="523"/>
      <c r="K29" s="585"/>
      <c r="L29" s="603" t="e">
        <f>#REF!-#REF!*10%</f>
        <v>#REF!</v>
      </c>
    </row>
    <row r="30" spans="1:12" ht="15.6" customHeight="1" x14ac:dyDescent="0.25">
      <c r="A30" s="564"/>
      <c r="B30" s="568"/>
      <c r="C30" s="614"/>
      <c r="D30" s="767"/>
      <c r="E30" s="448"/>
      <c r="F30" s="148" t="s">
        <v>562</v>
      </c>
      <c r="G30" s="523" t="s">
        <v>1024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767"/>
      <c r="E31" s="448"/>
      <c r="F31" s="148" t="s">
        <v>570</v>
      </c>
      <c r="G31" s="523" t="s">
        <v>613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767"/>
      <c r="E32" s="448"/>
      <c r="F32" s="148" t="s">
        <v>627</v>
      </c>
      <c r="G32" s="523" t="s">
        <v>628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767"/>
      <c r="E33" s="448"/>
      <c r="F33" s="216" t="s">
        <v>84</v>
      </c>
      <c r="G33" s="465" t="s">
        <v>1711</v>
      </c>
      <c r="H33" s="465"/>
      <c r="I33" s="465"/>
      <c r="J33" s="465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614"/>
      <c r="D34" s="767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630</v>
      </c>
      <c r="D35" s="767"/>
      <c r="E35" s="448"/>
      <c r="F35" s="215" t="s">
        <v>81</v>
      </c>
      <c r="G35" s="523" t="s">
        <v>6</v>
      </c>
      <c r="H35" s="523"/>
      <c r="I35" s="523"/>
      <c r="J35" s="523"/>
      <c r="K35" s="501">
        <v>3</v>
      </c>
      <c r="L35" s="708">
        <v>33260</v>
      </c>
    </row>
    <row r="36" spans="1:12" ht="15" customHeight="1" x14ac:dyDescent="0.25">
      <c r="A36" s="564"/>
      <c r="B36" s="568"/>
      <c r="C36" s="614"/>
      <c r="D36" s="767"/>
      <c r="E36" s="448"/>
      <c r="F36" s="215" t="s">
        <v>80</v>
      </c>
      <c r="G36" s="469">
        <v>40</v>
      </c>
      <c r="H36" s="469"/>
      <c r="I36" s="469"/>
      <c r="J36" s="469"/>
      <c r="K36" s="583"/>
      <c r="L36" s="590"/>
    </row>
    <row r="37" spans="1:12" ht="15" customHeight="1" x14ac:dyDescent="0.25">
      <c r="A37" s="564"/>
      <c r="B37" s="568"/>
      <c r="C37" s="614"/>
      <c r="D37" s="767"/>
      <c r="E37" s="448"/>
      <c r="F37" s="215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590"/>
    </row>
    <row r="38" spans="1:12" ht="15" customHeight="1" x14ac:dyDescent="0.25">
      <c r="A38" s="564"/>
      <c r="B38" s="568"/>
      <c r="C38" s="614"/>
      <c r="D38" s="767"/>
      <c r="E38" s="448"/>
      <c r="F38" s="215" t="s">
        <v>817</v>
      </c>
      <c r="G38" s="243">
        <f>G36*80</f>
        <v>3200</v>
      </c>
      <c r="H38" s="244">
        <f>G36*90</f>
        <v>3600</v>
      </c>
      <c r="I38" s="246">
        <f>G36*100</f>
        <v>4000</v>
      </c>
      <c r="J38" s="245">
        <f>G36*104</f>
        <v>4160</v>
      </c>
      <c r="K38" s="583"/>
      <c r="L38" s="590"/>
    </row>
    <row r="39" spans="1:12" ht="15" customHeight="1" x14ac:dyDescent="0.25">
      <c r="A39" s="564"/>
      <c r="B39" s="568"/>
      <c r="C39" s="614"/>
      <c r="D39" s="767"/>
      <c r="E39" s="448"/>
      <c r="F39" s="215" t="s">
        <v>1269</v>
      </c>
      <c r="G39" s="451">
        <v>0.98</v>
      </c>
      <c r="H39" s="451"/>
      <c r="I39" s="451"/>
      <c r="J39" s="451"/>
      <c r="K39" s="583"/>
      <c r="L39" s="590"/>
    </row>
    <row r="40" spans="1:12" ht="15" customHeight="1" x14ac:dyDescent="0.25">
      <c r="A40" s="564"/>
      <c r="B40" s="568"/>
      <c r="C40" s="614"/>
      <c r="D40" s="767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590"/>
    </row>
    <row r="41" spans="1:12" ht="15" customHeight="1" x14ac:dyDescent="0.25">
      <c r="A41" s="564"/>
      <c r="B41" s="568"/>
      <c r="C41" s="614"/>
      <c r="D41" s="767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590"/>
    </row>
    <row r="42" spans="1:12" ht="15" customHeight="1" x14ac:dyDescent="0.25">
      <c r="A42" s="564"/>
      <c r="B42" s="568"/>
      <c r="C42" s="614"/>
      <c r="D42" s="767"/>
      <c r="E42" s="448"/>
      <c r="F42" s="215" t="s">
        <v>83</v>
      </c>
      <c r="G42" s="523">
        <v>65</v>
      </c>
      <c r="H42" s="523"/>
      <c r="I42" s="523"/>
      <c r="J42" s="523"/>
      <c r="K42" s="583"/>
      <c r="L42" s="590"/>
    </row>
    <row r="43" spans="1:12" ht="15" customHeight="1" x14ac:dyDescent="0.25">
      <c r="A43" s="564"/>
      <c r="B43" s="568"/>
      <c r="C43" s="614"/>
      <c r="D43" s="767"/>
      <c r="E43" s="448"/>
      <c r="F43" s="215" t="s">
        <v>429</v>
      </c>
      <c r="G43" s="523" t="s">
        <v>1184</v>
      </c>
      <c r="H43" s="523"/>
      <c r="I43" s="523"/>
      <c r="J43" s="523"/>
      <c r="K43" s="583"/>
      <c r="L43" s="590"/>
    </row>
    <row r="44" spans="1:12" ht="15" customHeight="1" x14ac:dyDescent="0.25">
      <c r="A44" s="564"/>
      <c r="B44" s="568"/>
      <c r="C44" s="614"/>
      <c r="D44" s="767"/>
      <c r="E44" s="448"/>
      <c r="F44" s="215" t="s">
        <v>1110</v>
      </c>
      <c r="G44" s="523" t="s">
        <v>1002</v>
      </c>
      <c r="H44" s="523"/>
      <c r="I44" s="523"/>
      <c r="J44" s="523"/>
      <c r="K44" s="583"/>
      <c r="L44" s="590"/>
    </row>
    <row r="45" spans="1:12" ht="15" customHeight="1" x14ac:dyDescent="0.25">
      <c r="A45" s="564"/>
      <c r="B45" s="568"/>
      <c r="C45" s="614"/>
      <c r="D45" s="767"/>
      <c r="E45" s="448"/>
      <c r="F45" s="215" t="s">
        <v>1109</v>
      </c>
      <c r="G45" s="523" t="s">
        <v>1003</v>
      </c>
      <c r="H45" s="523"/>
      <c r="I45" s="523"/>
      <c r="J45" s="523"/>
      <c r="K45" s="583"/>
      <c r="L45" s="590"/>
    </row>
    <row r="46" spans="1:12" ht="15" customHeight="1" x14ac:dyDescent="0.25">
      <c r="A46" s="564"/>
      <c r="B46" s="568"/>
      <c r="C46" s="614"/>
      <c r="D46" s="767"/>
      <c r="E46" s="448"/>
      <c r="F46" s="148" t="s">
        <v>379</v>
      </c>
      <c r="G46" s="523" t="s">
        <v>399</v>
      </c>
      <c r="H46" s="523"/>
      <c r="I46" s="523"/>
      <c r="J46" s="523"/>
      <c r="K46" s="583"/>
      <c r="L46" s="590"/>
    </row>
    <row r="47" spans="1:12" ht="15" customHeight="1" x14ac:dyDescent="0.25">
      <c r="A47" s="564"/>
      <c r="B47" s="568"/>
      <c r="C47" s="614"/>
      <c r="D47" s="767"/>
      <c r="E47" s="448"/>
      <c r="F47" s="93" t="s">
        <v>701</v>
      </c>
      <c r="G47" s="523">
        <v>100000</v>
      </c>
      <c r="H47" s="523"/>
      <c r="I47" s="523"/>
      <c r="J47" s="523"/>
      <c r="K47" s="583"/>
      <c r="L47" s="590"/>
    </row>
    <row r="48" spans="1:12" ht="15" customHeight="1" x14ac:dyDescent="0.25">
      <c r="A48" s="564"/>
      <c r="B48" s="568"/>
      <c r="C48" s="614"/>
      <c r="D48" s="767"/>
      <c r="E48" s="448"/>
      <c r="F48" s="148" t="s">
        <v>257</v>
      </c>
      <c r="G48" s="523" t="s">
        <v>408</v>
      </c>
      <c r="H48" s="523"/>
      <c r="I48" s="523"/>
      <c r="J48" s="523"/>
      <c r="K48" s="583"/>
      <c r="L48" s="590"/>
    </row>
    <row r="49" spans="1:12" ht="15" customHeight="1" x14ac:dyDescent="0.25">
      <c r="A49" s="564"/>
      <c r="B49" s="568"/>
      <c r="C49" s="614"/>
      <c r="D49" s="767"/>
      <c r="E49" s="448"/>
      <c r="F49" s="148" t="s">
        <v>376</v>
      </c>
      <c r="G49" s="523" t="s">
        <v>400</v>
      </c>
      <c r="H49" s="523"/>
      <c r="I49" s="523"/>
      <c r="J49" s="523"/>
      <c r="K49" s="583"/>
      <c r="L49" s="590"/>
    </row>
    <row r="50" spans="1:12" ht="15" customHeight="1" x14ac:dyDescent="0.25">
      <c r="A50" s="564"/>
      <c r="B50" s="568"/>
      <c r="C50" s="614"/>
      <c r="D50" s="767"/>
      <c r="E50" s="448"/>
      <c r="F50" s="148" t="s">
        <v>381</v>
      </c>
      <c r="G50" s="523" t="s">
        <v>1296</v>
      </c>
      <c r="H50" s="523"/>
      <c r="I50" s="523"/>
      <c r="J50" s="523"/>
      <c r="K50" s="583"/>
      <c r="L50" s="590"/>
    </row>
    <row r="51" spans="1:12" ht="15" customHeight="1" x14ac:dyDescent="0.25">
      <c r="A51" s="564"/>
      <c r="B51" s="568"/>
      <c r="C51" s="614"/>
      <c r="D51" s="767"/>
      <c r="E51" s="448"/>
      <c r="F51" s="148" t="s">
        <v>402</v>
      </c>
      <c r="G51" s="523" t="s">
        <v>1297</v>
      </c>
      <c r="H51" s="523"/>
      <c r="I51" s="523"/>
      <c r="J51" s="523"/>
      <c r="K51" s="584">
        <v>5</v>
      </c>
      <c r="L51" s="533">
        <v>35589</v>
      </c>
    </row>
    <row r="52" spans="1:12" ht="15" customHeight="1" x14ac:dyDescent="0.25">
      <c r="A52" s="564"/>
      <c r="B52" s="568"/>
      <c r="C52" s="614"/>
      <c r="D52" s="767"/>
      <c r="E52" s="448"/>
      <c r="F52" s="148" t="s">
        <v>403</v>
      </c>
      <c r="G52" s="523" t="s">
        <v>404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767"/>
      <c r="E53" s="448"/>
      <c r="F53" s="215" t="s">
        <v>358</v>
      </c>
      <c r="G53" s="523" t="s">
        <v>359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767"/>
      <c r="E54" s="448"/>
      <c r="F54" s="148" t="s">
        <v>389</v>
      </c>
      <c r="G54" s="523" t="s">
        <v>390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767"/>
      <c r="E55" s="448"/>
      <c r="F55" s="93" t="s">
        <v>704</v>
      </c>
      <c r="G55" s="523" t="s">
        <v>705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767"/>
      <c r="E56" s="448"/>
      <c r="F56" s="93" t="s">
        <v>706</v>
      </c>
      <c r="G56" s="523" t="s">
        <v>390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767"/>
      <c r="E57" s="448"/>
      <c r="F57" s="93" t="s">
        <v>1271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767"/>
      <c r="E58" s="448"/>
      <c r="F58" s="93" t="s">
        <v>707</v>
      </c>
      <c r="G58" s="523" t="s">
        <v>1270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67"/>
      <c r="E59" s="448"/>
      <c r="F59" s="93" t="s">
        <v>708</v>
      </c>
      <c r="G59" s="523" t="s">
        <v>390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767"/>
      <c r="E60" s="448"/>
      <c r="F60" s="148" t="s">
        <v>377</v>
      </c>
      <c r="G60" s="523" t="s">
        <v>387</v>
      </c>
      <c r="H60" s="523"/>
      <c r="I60" s="523"/>
      <c r="J60" s="523"/>
      <c r="K60" s="585"/>
      <c r="L60" s="603" t="e">
        <f>#REF!-#REF!*10%</f>
        <v>#REF!</v>
      </c>
    </row>
    <row r="61" spans="1:12" ht="15.6" customHeight="1" x14ac:dyDescent="0.25">
      <c r="A61" s="564"/>
      <c r="B61" s="568"/>
      <c r="C61" s="614"/>
      <c r="D61" s="767"/>
      <c r="E61" s="448"/>
      <c r="F61" s="148" t="s">
        <v>562</v>
      </c>
      <c r="G61" s="523" t="s">
        <v>1024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767"/>
      <c r="E62" s="448"/>
      <c r="F62" s="148" t="s">
        <v>570</v>
      </c>
      <c r="G62" s="523" t="s">
        <v>613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767"/>
      <c r="E63" s="448"/>
      <c r="F63" s="148" t="s">
        <v>627</v>
      </c>
      <c r="G63" s="523" t="s">
        <v>628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767"/>
      <c r="E64" s="448"/>
      <c r="F64" s="216" t="s">
        <v>84</v>
      </c>
      <c r="G64" s="465" t="s">
        <v>1711</v>
      </c>
      <c r="H64" s="465"/>
      <c r="I64" s="465"/>
      <c r="J64" s="465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614"/>
      <c r="D65" s="767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64">
        <v>3</v>
      </c>
      <c r="B66" s="567"/>
      <c r="C66" s="614" t="s">
        <v>631</v>
      </c>
      <c r="D66" s="767"/>
      <c r="E66" s="448"/>
      <c r="F66" s="215" t="s">
        <v>81</v>
      </c>
      <c r="G66" s="523" t="s">
        <v>6</v>
      </c>
      <c r="H66" s="523"/>
      <c r="I66" s="523"/>
      <c r="J66" s="523"/>
      <c r="K66" s="501">
        <v>3</v>
      </c>
      <c r="L66" s="708">
        <v>35953</v>
      </c>
    </row>
    <row r="67" spans="1:12" ht="15" customHeight="1" x14ac:dyDescent="0.25">
      <c r="A67" s="564"/>
      <c r="B67" s="568"/>
      <c r="C67" s="614"/>
      <c r="D67" s="767"/>
      <c r="E67" s="448"/>
      <c r="F67" s="215" t="s">
        <v>80</v>
      </c>
      <c r="G67" s="469">
        <v>40</v>
      </c>
      <c r="H67" s="469"/>
      <c r="I67" s="469"/>
      <c r="J67" s="469"/>
      <c r="K67" s="583"/>
      <c r="L67" s="590"/>
    </row>
    <row r="68" spans="1:12" ht="15" customHeight="1" x14ac:dyDescent="0.25">
      <c r="A68" s="564"/>
      <c r="B68" s="568"/>
      <c r="C68" s="614"/>
      <c r="D68" s="767"/>
      <c r="E68" s="448"/>
      <c r="F68" s="215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590"/>
    </row>
    <row r="69" spans="1:12" ht="15" customHeight="1" x14ac:dyDescent="0.25">
      <c r="A69" s="564"/>
      <c r="B69" s="568"/>
      <c r="C69" s="614"/>
      <c r="D69" s="767"/>
      <c r="E69" s="448"/>
      <c r="F69" s="215" t="s">
        <v>817</v>
      </c>
      <c r="G69" s="243">
        <f>G67*80</f>
        <v>3200</v>
      </c>
      <c r="H69" s="244">
        <f>G67*90</f>
        <v>3600</v>
      </c>
      <c r="I69" s="246">
        <f>G67*100</f>
        <v>4000</v>
      </c>
      <c r="J69" s="245">
        <f>G67*104</f>
        <v>4160</v>
      </c>
      <c r="K69" s="583"/>
      <c r="L69" s="590"/>
    </row>
    <row r="70" spans="1:12" ht="15" customHeight="1" x14ac:dyDescent="0.25">
      <c r="A70" s="564"/>
      <c r="B70" s="568"/>
      <c r="C70" s="614"/>
      <c r="D70" s="767"/>
      <c r="E70" s="448"/>
      <c r="F70" s="215" t="s">
        <v>1269</v>
      </c>
      <c r="G70" s="451">
        <v>0.98</v>
      </c>
      <c r="H70" s="451"/>
      <c r="I70" s="451"/>
      <c r="J70" s="451"/>
      <c r="K70" s="583"/>
      <c r="L70" s="590"/>
    </row>
    <row r="71" spans="1:12" ht="15" customHeight="1" x14ac:dyDescent="0.25">
      <c r="A71" s="564"/>
      <c r="B71" s="568"/>
      <c r="C71" s="614"/>
      <c r="D71" s="767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590"/>
    </row>
    <row r="72" spans="1:12" ht="15" customHeight="1" x14ac:dyDescent="0.25">
      <c r="A72" s="564"/>
      <c r="B72" s="568"/>
      <c r="C72" s="614"/>
      <c r="D72" s="767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590"/>
    </row>
    <row r="73" spans="1:12" ht="15" customHeight="1" x14ac:dyDescent="0.25">
      <c r="A73" s="564"/>
      <c r="B73" s="568"/>
      <c r="C73" s="614"/>
      <c r="D73" s="767"/>
      <c r="E73" s="448"/>
      <c r="F73" s="215" t="s">
        <v>83</v>
      </c>
      <c r="G73" s="523">
        <v>65</v>
      </c>
      <c r="H73" s="523"/>
      <c r="I73" s="523"/>
      <c r="J73" s="523"/>
      <c r="K73" s="583"/>
      <c r="L73" s="590"/>
    </row>
    <row r="74" spans="1:12" ht="15" customHeight="1" x14ac:dyDescent="0.25">
      <c r="A74" s="564"/>
      <c r="B74" s="568"/>
      <c r="C74" s="614"/>
      <c r="D74" s="767"/>
      <c r="E74" s="448"/>
      <c r="F74" s="215" t="s">
        <v>429</v>
      </c>
      <c r="G74" s="523" t="s">
        <v>1184</v>
      </c>
      <c r="H74" s="523"/>
      <c r="I74" s="523"/>
      <c r="J74" s="523"/>
      <c r="K74" s="583"/>
      <c r="L74" s="590"/>
    </row>
    <row r="75" spans="1:12" ht="15" customHeight="1" x14ac:dyDescent="0.25">
      <c r="A75" s="564"/>
      <c r="B75" s="568"/>
      <c r="C75" s="614"/>
      <c r="D75" s="767"/>
      <c r="E75" s="448"/>
      <c r="F75" s="215" t="s">
        <v>1110</v>
      </c>
      <c r="G75" s="523" t="s">
        <v>1004</v>
      </c>
      <c r="H75" s="523"/>
      <c r="I75" s="523"/>
      <c r="J75" s="523"/>
      <c r="K75" s="583"/>
      <c r="L75" s="590"/>
    </row>
    <row r="76" spans="1:12" ht="15" customHeight="1" x14ac:dyDescent="0.25">
      <c r="A76" s="564"/>
      <c r="B76" s="568"/>
      <c r="C76" s="614"/>
      <c r="D76" s="767"/>
      <c r="E76" s="448"/>
      <c r="F76" s="215" t="s">
        <v>1109</v>
      </c>
      <c r="G76" s="523" t="s">
        <v>1005</v>
      </c>
      <c r="H76" s="523"/>
      <c r="I76" s="523"/>
      <c r="J76" s="523"/>
      <c r="K76" s="583"/>
      <c r="L76" s="590"/>
    </row>
    <row r="77" spans="1:12" ht="15" customHeight="1" x14ac:dyDescent="0.25">
      <c r="A77" s="564"/>
      <c r="B77" s="568"/>
      <c r="C77" s="614"/>
      <c r="D77" s="767"/>
      <c r="E77" s="448"/>
      <c r="F77" s="148" t="s">
        <v>379</v>
      </c>
      <c r="G77" s="523" t="s">
        <v>399</v>
      </c>
      <c r="H77" s="523"/>
      <c r="I77" s="523"/>
      <c r="J77" s="523"/>
      <c r="K77" s="583"/>
      <c r="L77" s="590"/>
    </row>
    <row r="78" spans="1:12" ht="15" customHeight="1" x14ac:dyDescent="0.25">
      <c r="A78" s="564"/>
      <c r="B78" s="568"/>
      <c r="C78" s="614"/>
      <c r="D78" s="767"/>
      <c r="E78" s="448"/>
      <c r="F78" s="93" t="s">
        <v>701</v>
      </c>
      <c r="G78" s="523">
        <v>100000</v>
      </c>
      <c r="H78" s="523"/>
      <c r="I78" s="523"/>
      <c r="J78" s="523"/>
      <c r="K78" s="583"/>
      <c r="L78" s="590"/>
    </row>
    <row r="79" spans="1:12" ht="15" customHeight="1" x14ac:dyDescent="0.25">
      <c r="A79" s="564"/>
      <c r="B79" s="568"/>
      <c r="C79" s="614"/>
      <c r="D79" s="767"/>
      <c r="E79" s="448"/>
      <c r="F79" s="148" t="s">
        <v>257</v>
      </c>
      <c r="G79" s="523" t="s">
        <v>408</v>
      </c>
      <c r="H79" s="523"/>
      <c r="I79" s="523"/>
      <c r="J79" s="523"/>
      <c r="K79" s="583"/>
      <c r="L79" s="590"/>
    </row>
    <row r="80" spans="1:12" ht="15" customHeight="1" x14ac:dyDescent="0.25">
      <c r="A80" s="564"/>
      <c r="B80" s="568"/>
      <c r="C80" s="614"/>
      <c r="D80" s="767"/>
      <c r="E80" s="448"/>
      <c r="F80" s="148" t="s">
        <v>376</v>
      </c>
      <c r="G80" s="523" t="s">
        <v>400</v>
      </c>
      <c r="H80" s="523"/>
      <c r="I80" s="523"/>
      <c r="J80" s="523"/>
      <c r="K80" s="583"/>
      <c r="L80" s="590"/>
    </row>
    <row r="81" spans="1:12" ht="15" customHeight="1" x14ac:dyDescent="0.25">
      <c r="A81" s="564"/>
      <c r="B81" s="568"/>
      <c r="C81" s="614"/>
      <c r="D81" s="767"/>
      <c r="E81" s="448"/>
      <c r="F81" s="148" t="s">
        <v>381</v>
      </c>
      <c r="G81" s="523" t="s">
        <v>1296</v>
      </c>
      <c r="H81" s="523"/>
      <c r="I81" s="523"/>
      <c r="J81" s="523"/>
      <c r="K81" s="583"/>
      <c r="L81" s="590"/>
    </row>
    <row r="82" spans="1:12" ht="15" customHeight="1" x14ac:dyDescent="0.25">
      <c r="A82" s="564"/>
      <c r="B82" s="568"/>
      <c r="C82" s="614"/>
      <c r="D82" s="767"/>
      <c r="E82" s="448"/>
      <c r="F82" s="148" t="s">
        <v>402</v>
      </c>
      <c r="G82" s="523" t="s">
        <v>1297</v>
      </c>
      <c r="H82" s="523"/>
      <c r="I82" s="523"/>
      <c r="J82" s="523"/>
      <c r="K82" s="584">
        <v>5</v>
      </c>
      <c r="L82" s="533">
        <v>38470</v>
      </c>
    </row>
    <row r="83" spans="1:12" ht="15" customHeight="1" x14ac:dyDescent="0.25">
      <c r="A83" s="564"/>
      <c r="B83" s="568"/>
      <c r="C83" s="614"/>
      <c r="D83" s="767"/>
      <c r="E83" s="448"/>
      <c r="F83" s="148" t="s">
        <v>403</v>
      </c>
      <c r="G83" s="523" t="s">
        <v>404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767"/>
      <c r="E84" s="448"/>
      <c r="F84" s="215" t="s">
        <v>358</v>
      </c>
      <c r="G84" s="523" t="s">
        <v>359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767"/>
      <c r="E85" s="448"/>
      <c r="F85" s="148" t="s">
        <v>389</v>
      </c>
      <c r="G85" s="523" t="s">
        <v>390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767"/>
      <c r="E86" s="448"/>
      <c r="F86" s="93" t="s">
        <v>704</v>
      </c>
      <c r="G86" s="523" t="s">
        <v>705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767"/>
      <c r="E87" s="448"/>
      <c r="F87" s="93" t="s">
        <v>706</v>
      </c>
      <c r="G87" s="523" t="s">
        <v>390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767"/>
      <c r="E88" s="448"/>
      <c r="F88" s="93" t="s">
        <v>1271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767"/>
      <c r="E89" s="448"/>
      <c r="F89" s="93" t="s">
        <v>707</v>
      </c>
      <c r="G89" s="523" t="s">
        <v>1270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767"/>
      <c r="E90" s="448"/>
      <c r="F90" s="93" t="s">
        <v>708</v>
      </c>
      <c r="G90" s="523" t="s">
        <v>390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767"/>
      <c r="E91" s="448"/>
      <c r="F91" s="148" t="s">
        <v>377</v>
      </c>
      <c r="G91" s="523" t="s">
        <v>387</v>
      </c>
      <c r="H91" s="523"/>
      <c r="I91" s="523"/>
      <c r="J91" s="523"/>
      <c r="K91" s="585"/>
      <c r="L91" s="603" t="e">
        <f>#REF!-#REF!*10%</f>
        <v>#REF!</v>
      </c>
    </row>
    <row r="92" spans="1:12" ht="15.6" customHeight="1" x14ac:dyDescent="0.25">
      <c r="A92" s="564"/>
      <c r="B92" s="568"/>
      <c r="C92" s="614"/>
      <c r="D92" s="767"/>
      <c r="E92" s="448"/>
      <c r="F92" s="148" t="s">
        <v>562</v>
      </c>
      <c r="G92" s="523" t="s">
        <v>1024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767"/>
      <c r="E93" s="448"/>
      <c r="F93" s="148" t="s">
        <v>570</v>
      </c>
      <c r="G93" s="523" t="s">
        <v>613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767"/>
      <c r="E94" s="448"/>
      <c r="F94" s="148" t="s">
        <v>627</v>
      </c>
      <c r="G94" s="523" t="s">
        <v>628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767"/>
      <c r="E95" s="448"/>
      <c r="F95" s="216" t="s">
        <v>84</v>
      </c>
      <c r="G95" s="465" t="s">
        <v>1711</v>
      </c>
      <c r="H95" s="465"/>
      <c r="I95" s="465"/>
      <c r="J95" s="465"/>
      <c r="K95" s="585"/>
      <c r="L95" s="603" t="e">
        <f>#REF!-#REF!*10%</f>
        <v>#REF!</v>
      </c>
    </row>
    <row r="96" spans="1:12" ht="15" customHeight="1" x14ac:dyDescent="0.25">
      <c r="A96" s="564"/>
      <c r="B96" s="569"/>
      <c r="C96" s="614"/>
      <c r="D96" s="767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ht="15" customHeight="1" x14ac:dyDescent="0.25">
      <c r="A97" s="564">
        <v>4</v>
      </c>
      <c r="B97" s="567"/>
      <c r="C97" s="614" t="s">
        <v>632</v>
      </c>
      <c r="D97" s="767"/>
      <c r="E97" s="448"/>
      <c r="F97" s="215" t="s">
        <v>81</v>
      </c>
      <c r="G97" s="523" t="s">
        <v>6</v>
      </c>
      <c r="H97" s="523"/>
      <c r="I97" s="523"/>
      <c r="J97" s="523"/>
      <c r="K97" s="501">
        <v>3</v>
      </c>
      <c r="L97" s="708">
        <v>37067</v>
      </c>
    </row>
    <row r="98" spans="1:12" ht="15" customHeight="1" x14ac:dyDescent="0.25">
      <c r="A98" s="564"/>
      <c r="B98" s="568"/>
      <c r="C98" s="614"/>
      <c r="D98" s="767"/>
      <c r="E98" s="448"/>
      <c r="F98" s="215" t="s">
        <v>80</v>
      </c>
      <c r="G98" s="469">
        <v>60</v>
      </c>
      <c r="H98" s="469"/>
      <c r="I98" s="469"/>
      <c r="J98" s="469"/>
      <c r="K98" s="583"/>
      <c r="L98" s="590"/>
    </row>
    <row r="99" spans="1:12" ht="15" customHeight="1" x14ac:dyDescent="0.25">
      <c r="A99" s="564"/>
      <c r="B99" s="568"/>
      <c r="C99" s="614"/>
      <c r="D99" s="767"/>
      <c r="E99" s="448"/>
      <c r="F99" s="215" t="s">
        <v>8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590"/>
    </row>
    <row r="100" spans="1:12" ht="15" customHeight="1" x14ac:dyDescent="0.25">
      <c r="A100" s="564"/>
      <c r="B100" s="568"/>
      <c r="C100" s="614"/>
      <c r="D100" s="767"/>
      <c r="E100" s="448"/>
      <c r="F100" s="215" t="s">
        <v>817</v>
      </c>
      <c r="G100" s="243">
        <f>G98*80</f>
        <v>4800</v>
      </c>
      <c r="H100" s="244">
        <f>G98*90</f>
        <v>5400</v>
      </c>
      <c r="I100" s="246">
        <f>G98*100</f>
        <v>6000</v>
      </c>
      <c r="J100" s="245">
        <f>G98*104</f>
        <v>6240</v>
      </c>
      <c r="K100" s="583"/>
      <c r="L100" s="590"/>
    </row>
    <row r="101" spans="1:12" ht="15" customHeight="1" x14ac:dyDescent="0.25">
      <c r="A101" s="564"/>
      <c r="B101" s="568"/>
      <c r="C101" s="614"/>
      <c r="D101" s="767"/>
      <c r="E101" s="448"/>
      <c r="F101" s="215" t="s">
        <v>1269</v>
      </c>
      <c r="G101" s="451">
        <v>0.98</v>
      </c>
      <c r="H101" s="451"/>
      <c r="I101" s="451"/>
      <c r="J101" s="451"/>
      <c r="K101" s="583"/>
      <c r="L101" s="590"/>
    </row>
    <row r="102" spans="1:12" ht="15" customHeight="1" x14ac:dyDescent="0.25">
      <c r="A102" s="564"/>
      <c r="B102" s="568"/>
      <c r="C102" s="614"/>
      <c r="D102" s="767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590"/>
    </row>
    <row r="103" spans="1:12" ht="15" customHeight="1" x14ac:dyDescent="0.25">
      <c r="A103" s="564"/>
      <c r="B103" s="568"/>
      <c r="C103" s="614"/>
      <c r="D103" s="767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590"/>
    </row>
    <row r="104" spans="1:12" ht="15" customHeight="1" x14ac:dyDescent="0.25">
      <c r="A104" s="564"/>
      <c r="B104" s="568"/>
      <c r="C104" s="614"/>
      <c r="D104" s="767"/>
      <c r="E104" s="448"/>
      <c r="F104" s="215" t="s">
        <v>83</v>
      </c>
      <c r="G104" s="523">
        <v>65</v>
      </c>
      <c r="H104" s="523"/>
      <c r="I104" s="523"/>
      <c r="J104" s="523"/>
      <c r="K104" s="583"/>
      <c r="L104" s="590"/>
    </row>
    <row r="105" spans="1:12" ht="15" customHeight="1" x14ac:dyDescent="0.25">
      <c r="A105" s="564"/>
      <c r="B105" s="568"/>
      <c r="C105" s="614"/>
      <c r="D105" s="767"/>
      <c r="E105" s="448"/>
      <c r="F105" s="215" t="s">
        <v>429</v>
      </c>
      <c r="G105" s="523" t="s">
        <v>1184</v>
      </c>
      <c r="H105" s="523"/>
      <c r="I105" s="523"/>
      <c r="J105" s="523"/>
      <c r="K105" s="583"/>
      <c r="L105" s="590"/>
    </row>
    <row r="106" spans="1:12" ht="15" customHeight="1" x14ac:dyDescent="0.25">
      <c r="A106" s="564"/>
      <c r="B106" s="568"/>
      <c r="C106" s="614"/>
      <c r="D106" s="767"/>
      <c r="E106" s="448"/>
      <c r="F106" s="215" t="s">
        <v>1110</v>
      </c>
      <c r="G106" s="523" t="s">
        <v>1004</v>
      </c>
      <c r="H106" s="523"/>
      <c r="I106" s="523"/>
      <c r="J106" s="523"/>
      <c r="K106" s="583"/>
      <c r="L106" s="590"/>
    </row>
    <row r="107" spans="1:12" ht="15" customHeight="1" x14ac:dyDescent="0.25">
      <c r="A107" s="564"/>
      <c r="B107" s="568"/>
      <c r="C107" s="614"/>
      <c r="D107" s="767"/>
      <c r="E107" s="448"/>
      <c r="F107" s="215" t="s">
        <v>1109</v>
      </c>
      <c r="G107" s="523" t="s">
        <v>1005</v>
      </c>
      <c r="H107" s="523"/>
      <c r="I107" s="523"/>
      <c r="J107" s="523"/>
      <c r="K107" s="583"/>
      <c r="L107" s="590"/>
    </row>
    <row r="108" spans="1:12" ht="15" customHeight="1" x14ac:dyDescent="0.25">
      <c r="A108" s="564"/>
      <c r="B108" s="568"/>
      <c r="C108" s="614"/>
      <c r="D108" s="767"/>
      <c r="E108" s="448"/>
      <c r="F108" s="148" t="s">
        <v>379</v>
      </c>
      <c r="G108" s="523" t="s">
        <v>399</v>
      </c>
      <c r="H108" s="523"/>
      <c r="I108" s="523"/>
      <c r="J108" s="523"/>
      <c r="K108" s="583"/>
      <c r="L108" s="590"/>
    </row>
    <row r="109" spans="1:12" ht="15" customHeight="1" x14ac:dyDescent="0.25">
      <c r="A109" s="564"/>
      <c r="B109" s="568"/>
      <c r="C109" s="614"/>
      <c r="D109" s="767"/>
      <c r="E109" s="448"/>
      <c r="F109" s="93" t="s">
        <v>701</v>
      </c>
      <c r="G109" s="523">
        <v>100000</v>
      </c>
      <c r="H109" s="523"/>
      <c r="I109" s="523"/>
      <c r="J109" s="523"/>
      <c r="K109" s="583"/>
      <c r="L109" s="590"/>
    </row>
    <row r="110" spans="1:12" ht="15" customHeight="1" x14ac:dyDescent="0.25">
      <c r="A110" s="564"/>
      <c r="B110" s="568"/>
      <c r="C110" s="614"/>
      <c r="D110" s="767"/>
      <c r="E110" s="448"/>
      <c r="F110" s="148" t="s">
        <v>257</v>
      </c>
      <c r="G110" s="523" t="s">
        <v>408</v>
      </c>
      <c r="H110" s="523"/>
      <c r="I110" s="523"/>
      <c r="J110" s="523"/>
      <c r="K110" s="583"/>
      <c r="L110" s="590"/>
    </row>
    <row r="111" spans="1:12" ht="15" customHeight="1" x14ac:dyDescent="0.25">
      <c r="A111" s="564"/>
      <c r="B111" s="568"/>
      <c r="C111" s="614"/>
      <c r="D111" s="767"/>
      <c r="E111" s="448"/>
      <c r="F111" s="148" t="s">
        <v>376</v>
      </c>
      <c r="G111" s="523" t="s">
        <v>400</v>
      </c>
      <c r="H111" s="523"/>
      <c r="I111" s="523"/>
      <c r="J111" s="523"/>
      <c r="K111" s="583"/>
      <c r="L111" s="590"/>
    </row>
    <row r="112" spans="1:12" ht="15" customHeight="1" x14ac:dyDescent="0.25">
      <c r="A112" s="564"/>
      <c r="B112" s="568"/>
      <c r="C112" s="614"/>
      <c r="D112" s="767"/>
      <c r="E112" s="448"/>
      <c r="F112" s="148" t="s">
        <v>381</v>
      </c>
      <c r="G112" s="523" t="s">
        <v>1296</v>
      </c>
      <c r="H112" s="523"/>
      <c r="I112" s="523"/>
      <c r="J112" s="523"/>
      <c r="K112" s="583"/>
      <c r="L112" s="590"/>
    </row>
    <row r="113" spans="1:12" ht="15" customHeight="1" x14ac:dyDescent="0.25">
      <c r="A113" s="564"/>
      <c r="B113" s="568"/>
      <c r="C113" s="614"/>
      <c r="D113" s="767"/>
      <c r="E113" s="448"/>
      <c r="F113" s="148" t="s">
        <v>402</v>
      </c>
      <c r="G113" s="523" t="s">
        <v>1297</v>
      </c>
      <c r="H113" s="523"/>
      <c r="I113" s="523"/>
      <c r="J113" s="523"/>
      <c r="K113" s="584">
        <v>5</v>
      </c>
      <c r="L113" s="533">
        <v>39662</v>
      </c>
    </row>
    <row r="114" spans="1:12" ht="15" customHeight="1" x14ac:dyDescent="0.25">
      <c r="A114" s="564"/>
      <c r="B114" s="568"/>
      <c r="C114" s="614"/>
      <c r="D114" s="767"/>
      <c r="E114" s="448"/>
      <c r="F114" s="148" t="s">
        <v>403</v>
      </c>
      <c r="G114" s="523" t="s">
        <v>404</v>
      </c>
      <c r="H114" s="523"/>
      <c r="I114" s="523"/>
      <c r="J114" s="523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614"/>
      <c r="D115" s="767"/>
      <c r="E115" s="448"/>
      <c r="F115" s="215" t="s">
        <v>358</v>
      </c>
      <c r="G115" s="523" t="s">
        <v>359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767"/>
      <c r="E116" s="448"/>
      <c r="F116" s="148" t="s">
        <v>389</v>
      </c>
      <c r="G116" s="523" t="s">
        <v>390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767"/>
      <c r="E117" s="448"/>
      <c r="F117" s="93" t="s">
        <v>704</v>
      </c>
      <c r="G117" s="523" t="s">
        <v>705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767"/>
      <c r="E118" s="448"/>
      <c r="F118" s="93" t="s">
        <v>706</v>
      </c>
      <c r="G118" s="523" t="s">
        <v>390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767"/>
      <c r="E119" s="448"/>
      <c r="F119" s="93" t="s">
        <v>1271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767"/>
      <c r="E120" s="448"/>
      <c r="F120" s="93" t="s">
        <v>707</v>
      </c>
      <c r="G120" s="523" t="s">
        <v>1270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767"/>
      <c r="E121" s="448"/>
      <c r="F121" s="93" t="s">
        <v>708</v>
      </c>
      <c r="G121" s="523" t="s">
        <v>390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767"/>
      <c r="E122" s="448"/>
      <c r="F122" s="148" t="s">
        <v>377</v>
      </c>
      <c r="G122" s="523" t="s">
        <v>387</v>
      </c>
      <c r="H122" s="523"/>
      <c r="I122" s="523"/>
      <c r="J122" s="523"/>
      <c r="K122" s="585"/>
      <c r="L122" s="603" t="e">
        <f>#REF!-#REF!*10%</f>
        <v>#REF!</v>
      </c>
    </row>
    <row r="123" spans="1:12" ht="15.6" customHeight="1" x14ac:dyDescent="0.25">
      <c r="A123" s="564"/>
      <c r="B123" s="568"/>
      <c r="C123" s="614"/>
      <c r="D123" s="767"/>
      <c r="E123" s="448"/>
      <c r="F123" s="148" t="s">
        <v>562</v>
      </c>
      <c r="G123" s="523" t="s">
        <v>1024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14"/>
      <c r="D124" s="767"/>
      <c r="E124" s="448"/>
      <c r="F124" s="148" t="s">
        <v>570</v>
      </c>
      <c r="G124" s="523" t="s">
        <v>613</v>
      </c>
      <c r="H124" s="523"/>
      <c r="I124" s="523"/>
      <c r="J124" s="523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14"/>
      <c r="D125" s="767"/>
      <c r="E125" s="448"/>
      <c r="F125" s="148" t="s">
        <v>627</v>
      </c>
      <c r="G125" s="523" t="s">
        <v>628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14"/>
      <c r="D126" s="767"/>
      <c r="E126" s="448"/>
      <c r="F126" s="216" t="s">
        <v>84</v>
      </c>
      <c r="G126" s="465" t="s">
        <v>1711</v>
      </c>
      <c r="H126" s="465"/>
      <c r="I126" s="465"/>
      <c r="J126" s="465"/>
      <c r="K126" s="585"/>
      <c r="L126" s="603" t="e">
        <f>#REF!-#REF!*10%</f>
        <v>#REF!</v>
      </c>
    </row>
    <row r="127" spans="1:12" ht="15" customHeight="1" x14ac:dyDescent="0.25">
      <c r="A127" s="567"/>
      <c r="B127" s="568"/>
      <c r="C127" s="608"/>
      <c r="D127" s="771"/>
      <c r="E127" s="459"/>
      <c r="F127" s="410" t="s">
        <v>1016</v>
      </c>
      <c r="G127" s="492">
        <v>5</v>
      </c>
      <c r="H127" s="492"/>
      <c r="I127" s="492"/>
      <c r="J127" s="492"/>
      <c r="K127" s="720"/>
      <c r="L127" s="721" t="e">
        <f>#REF!-#REF!*10%</f>
        <v>#REF!</v>
      </c>
    </row>
    <row r="128" spans="1:12" ht="24.95" customHeight="1" x14ac:dyDescent="0.25">
      <c r="A128" s="519" t="s">
        <v>646</v>
      </c>
      <c r="B128" s="519"/>
      <c r="C128" s="519"/>
      <c r="D128" s="519"/>
      <c r="E128" s="519"/>
      <c r="F128" s="519"/>
      <c r="G128" s="519"/>
      <c r="H128" s="519"/>
      <c r="I128" s="519"/>
      <c r="J128" s="519"/>
      <c r="K128" s="519"/>
      <c r="L128" s="519"/>
    </row>
    <row r="129" spans="1:12" ht="15" customHeight="1" x14ac:dyDescent="0.25">
      <c r="A129" s="569">
        <v>1</v>
      </c>
      <c r="B129" s="568"/>
      <c r="C129" s="610" t="s">
        <v>633</v>
      </c>
      <c r="D129" s="768"/>
      <c r="E129" s="460"/>
      <c r="F129" s="416" t="s">
        <v>81</v>
      </c>
      <c r="G129" s="715" t="s">
        <v>6</v>
      </c>
      <c r="H129" s="715"/>
      <c r="I129" s="715"/>
      <c r="J129" s="715"/>
      <c r="K129" s="713">
        <v>3</v>
      </c>
      <c r="L129" s="438">
        <v>34967</v>
      </c>
    </row>
    <row r="130" spans="1:12" ht="15" customHeight="1" x14ac:dyDescent="0.25">
      <c r="A130" s="564"/>
      <c r="B130" s="568"/>
      <c r="C130" s="614"/>
      <c r="D130" s="767"/>
      <c r="E130" s="448"/>
      <c r="F130" s="215" t="s">
        <v>80</v>
      </c>
      <c r="G130" s="469">
        <v>20</v>
      </c>
      <c r="H130" s="469"/>
      <c r="I130" s="469"/>
      <c r="J130" s="469"/>
      <c r="K130" s="583"/>
      <c r="L130" s="590"/>
    </row>
    <row r="131" spans="1:12" ht="15" customHeight="1" x14ac:dyDescent="0.25">
      <c r="A131" s="564"/>
      <c r="B131" s="568"/>
      <c r="C131" s="614"/>
      <c r="D131" s="767"/>
      <c r="E131" s="448"/>
      <c r="F131" s="215" t="s">
        <v>8</v>
      </c>
      <c r="G131" s="243">
        <v>3000</v>
      </c>
      <c r="H131" s="244">
        <v>4000</v>
      </c>
      <c r="I131" s="246">
        <v>5000</v>
      </c>
      <c r="J131" s="245">
        <v>6000</v>
      </c>
      <c r="K131" s="583"/>
      <c r="L131" s="590"/>
    </row>
    <row r="132" spans="1:12" ht="15" customHeight="1" x14ac:dyDescent="0.25">
      <c r="A132" s="564"/>
      <c r="B132" s="568"/>
      <c r="C132" s="614"/>
      <c r="D132" s="767"/>
      <c r="E132" s="448"/>
      <c r="F132" s="215" t="s">
        <v>817</v>
      </c>
      <c r="G132" s="243">
        <f>G130*80</f>
        <v>1600</v>
      </c>
      <c r="H132" s="244">
        <f>G130*90</f>
        <v>1800</v>
      </c>
      <c r="I132" s="246">
        <f>G130*100</f>
        <v>2000</v>
      </c>
      <c r="J132" s="245">
        <f>G130*104</f>
        <v>2080</v>
      </c>
      <c r="K132" s="583"/>
      <c r="L132" s="590"/>
    </row>
    <row r="133" spans="1:12" ht="15" customHeight="1" x14ac:dyDescent="0.25">
      <c r="A133" s="564"/>
      <c r="B133" s="568"/>
      <c r="C133" s="614"/>
      <c r="D133" s="767"/>
      <c r="E133" s="448"/>
      <c r="F133" s="215" t="s">
        <v>1269</v>
      </c>
      <c r="G133" s="451">
        <v>0.98</v>
      </c>
      <c r="H133" s="451"/>
      <c r="I133" s="451"/>
      <c r="J133" s="451"/>
      <c r="K133" s="583"/>
      <c r="L133" s="590"/>
    </row>
    <row r="134" spans="1:12" ht="15" customHeight="1" x14ac:dyDescent="0.25">
      <c r="A134" s="564"/>
      <c r="B134" s="568"/>
      <c r="C134" s="614"/>
      <c r="D134" s="767"/>
      <c r="E134" s="448"/>
      <c r="F134" s="93" t="s">
        <v>699</v>
      </c>
      <c r="G134" s="523" t="s">
        <v>700</v>
      </c>
      <c r="H134" s="523"/>
      <c r="I134" s="523"/>
      <c r="J134" s="523"/>
      <c r="K134" s="583"/>
      <c r="L134" s="590"/>
    </row>
    <row r="135" spans="1:12" ht="15" customHeight="1" x14ac:dyDescent="0.25">
      <c r="A135" s="564"/>
      <c r="B135" s="568"/>
      <c r="C135" s="614"/>
      <c r="D135" s="767"/>
      <c r="E135" s="448"/>
      <c r="F135" s="93" t="s">
        <v>1181</v>
      </c>
      <c r="G135" s="462" t="s">
        <v>1179</v>
      </c>
      <c r="H135" s="463"/>
      <c r="I135" s="463"/>
      <c r="J135" s="464"/>
      <c r="K135" s="583"/>
      <c r="L135" s="590"/>
    </row>
    <row r="136" spans="1:12" ht="15" customHeight="1" x14ac:dyDescent="0.25">
      <c r="A136" s="564"/>
      <c r="B136" s="568"/>
      <c r="C136" s="614"/>
      <c r="D136" s="767"/>
      <c r="E136" s="448"/>
      <c r="F136" s="215" t="s">
        <v>83</v>
      </c>
      <c r="G136" s="523">
        <v>65</v>
      </c>
      <c r="H136" s="523"/>
      <c r="I136" s="523"/>
      <c r="J136" s="523"/>
      <c r="K136" s="583"/>
      <c r="L136" s="590"/>
    </row>
    <row r="137" spans="1:12" ht="15" customHeight="1" x14ac:dyDescent="0.25">
      <c r="A137" s="564"/>
      <c r="B137" s="568"/>
      <c r="C137" s="614"/>
      <c r="D137" s="767"/>
      <c r="E137" s="448"/>
      <c r="F137" s="215" t="s">
        <v>429</v>
      </c>
      <c r="G137" s="523" t="s">
        <v>1184</v>
      </c>
      <c r="H137" s="523"/>
      <c r="I137" s="523"/>
      <c r="J137" s="523"/>
      <c r="K137" s="583"/>
      <c r="L137" s="590"/>
    </row>
    <row r="138" spans="1:12" ht="15" customHeight="1" x14ac:dyDescent="0.25">
      <c r="A138" s="564"/>
      <c r="B138" s="568"/>
      <c r="C138" s="614"/>
      <c r="D138" s="767"/>
      <c r="E138" s="448"/>
      <c r="F138" s="215" t="s">
        <v>1110</v>
      </c>
      <c r="G138" s="523" t="s">
        <v>1006</v>
      </c>
      <c r="H138" s="523"/>
      <c r="I138" s="523"/>
      <c r="J138" s="523"/>
      <c r="K138" s="583"/>
      <c r="L138" s="590"/>
    </row>
    <row r="139" spans="1:12" ht="15" customHeight="1" x14ac:dyDescent="0.25">
      <c r="A139" s="564"/>
      <c r="B139" s="568"/>
      <c r="C139" s="614"/>
      <c r="D139" s="767"/>
      <c r="E139" s="448"/>
      <c r="F139" s="215" t="s">
        <v>1109</v>
      </c>
      <c r="G139" s="523" t="s">
        <v>1003</v>
      </c>
      <c r="H139" s="523"/>
      <c r="I139" s="523"/>
      <c r="J139" s="523"/>
      <c r="K139" s="583"/>
      <c r="L139" s="590"/>
    </row>
    <row r="140" spans="1:12" ht="15" customHeight="1" x14ac:dyDescent="0.25">
      <c r="A140" s="564"/>
      <c r="B140" s="568"/>
      <c r="C140" s="614"/>
      <c r="D140" s="767"/>
      <c r="E140" s="448"/>
      <c r="F140" s="148" t="s">
        <v>379</v>
      </c>
      <c r="G140" s="523" t="s">
        <v>399</v>
      </c>
      <c r="H140" s="523"/>
      <c r="I140" s="523"/>
      <c r="J140" s="523"/>
      <c r="K140" s="583"/>
      <c r="L140" s="590"/>
    </row>
    <row r="141" spans="1:12" ht="15" customHeight="1" x14ac:dyDescent="0.25">
      <c r="A141" s="564"/>
      <c r="B141" s="568"/>
      <c r="C141" s="614"/>
      <c r="D141" s="767"/>
      <c r="E141" s="448"/>
      <c r="F141" s="93" t="s">
        <v>701</v>
      </c>
      <c r="G141" s="523">
        <v>100000</v>
      </c>
      <c r="H141" s="523"/>
      <c r="I141" s="523"/>
      <c r="J141" s="523"/>
      <c r="K141" s="583"/>
      <c r="L141" s="590"/>
    </row>
    <row r="142" spans="1:12" ht="15" customHeight="1" x14ac:dyDescent="0.25">
      <c r="A142" s="564"/>
      <c r="B142" s="568"/>
      <c r="C142" s="614"/>
      <c r="D142" s="767"/>
      <c r="E142" s="448"/>
      <c r="F142" s="148" t="s">
        <v>257</v>
      </c>
      <c r="G142" s="523" t="s">
        <v>408</v>
      </c>
      <c r="H142" s="523"/>
      <c r="I142" s="523"/>
      <c r="J142" s="523"/>
      <c r="K142" s="583"/>
      <c r="L142" s="590"/>
    </row>
    <row r="143" spans="1:12" ht="15" customHeight="1" x14ac:dyDescent="0.25">
      <c r="A143" s="564"/>
      <c r="B143" s="568"/>
      <c r="C143" s="614"/>
      <c r="D143" s="767"/>
      <c r="E143" s="448"/>
      <c r="F143" s="148" t="s">
        <v>376</v>
      </c>
      <c r="G143" s="523" t="s">
        <v>400</v>
      </c>
      <c r="H143" s="523"/>
      <c r="I143" s="523"/>
      <c r="J143" s="523"/>
      <c r="K143" s="583"/>
      <c r="L143" s="590"/>
    </row>
    <row r="144" spans="1:12" ht="15" customHeight="1" x14ac:dyDescent="0.25">
      <c r="A144" s="564"/>
      <c r="B144" s="568"/>
      <c r="C144" s="614"/>
      <c r="D144" s="767"/>
      <c r="E144" s="448"/>
      <c r="F144" s="148" t="s">
        <v>381</v>
      </c>
      <c r="G144" s="523" t="s">
        <v>1296</v>
      </c>
      <c r="H144" s="523"/>
      <c r="I144" s="523"/>
      <c r="J144" s="523"/>
      <c r="K144" s="583"/>
      <c r="L144" s="590"/>
    </row>
    <row r="145" spans="1:12" ht="15" customHeight="1" x14ac:dyDescent="0.25">
      <c r="A145" s="564"/>
      <c r="B145" s="568"/>
      <c r="C145" s="614"/>
      <c r="D145" s="767"/>
      <c r="E145" s="448"/>
      <c r="F145" s="148" t="s">
        <v>402</v>
      </c>
      <c r="G145" s="523" t="s">
        <v>1297</v>
      </c>
      <c r="H145" s="523"/>
      <c r="I145" s="523"/>
      <c r="J145" s="523"/>
      <c r="K145" s="584">
        <v>5</v>
      </c>
      <c r="L145" s="533">
        <v>37414</v>
      </c>
    </row>
    <row r="146" spans="1:12" ht="15" customHeight="1" x14ac:dyDescent="0.25">
      <c r="A146" s="564"/>
      <c r="B146" s="568"/>
      <c r="C146" s="614"/>
      <c r="D146" s="767"/>
      <c r="E146" s="448"/>
      <c r="F146" s="148" t="s">
        <v>403</v>
      </c>
      <c r="G146" s="523" t="s">
        <v>404</v>
      </c>
      <c r="H146" s="523"/>
      <c r="I146" s="523"/>
      <c r="J146" s="523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614"/>
      <c r="D147" s="767"/>
      <c r="E147" s="448"/>
      <c r="F147" s="215" t="s">
        <v>358</v>
      </c>
      <c r="G147" s="523" t="s">
        <v>359</v>
      </c>
      <c r="H147" s="523"/>
      <c r="I147" s="523"/>
      <c r="J147" s="523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614"/>
      <c r="D148" s="767"/>
      <c r="E148" s="448"/>
      <c r="F148" s="148" t="s">
        <v>389</v>
      </c>
      <c r="G148" s="523" t="s">
        <v>390</v>
      </c>
      <c r="H148" s="523"/>
      <c r="I148" s="523"/>
      <c r="J148" s="523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614"/>
      <c r="D149" s="767"/>
      <c r="E149" s="448"/>
      <c r="F149" s="93" t="s">
        <v>704</v>
      </c>
      <c r="G149" s="523" t="s">
        <v>705</v>
      </c>
      <c r="H149" s="523"/>
      <c r="I149" s="523"/>
      <c r="J149" s="523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614"/>
      <c r="D150" s="767"/>
      <c r="E150" s="448"/>
      <c r="F150" s="93" t="s">
        <v>706</v>
      </c>
      <c r="G150" s="523" t="s">
        <v>390</v>
      </c>
      <c r="H150" s="523"/>
      <c r="I150" s="523"/>
      <c r="J150" s="523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614"/>
      <c r="D151" s="767"/>
      <c r="E151" s="448"/>
      <c r="F151" s="93" t="s">
        <v>1271</v>
      </c>
      <c r="G151" s="523" t="s">
        <v>390</v>
      </c>
      <c r="H151" s="523"/>
      <c r="I151" s="523"/>
      <c r="J151" s="523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614"/>
      <c r="D152" s="767"/>
      <c r="E152" s="448"/>
      <c r="F152" s="93" t="s">
        <v>707</v>
      </c>
      <c r="G152" s="523" t="s">
        <v>1270</v>
      </c>
      <c r="H152" s="523"/>
      <c r="I152" s="523"/>
      <c r="J152" s="523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614"/>
      <c r="D153" s="767"/>
      <c r="E153" s="448"/>
      <c r="F153" s="93" t="s">
        <v>708</v>
      </c>
      <c r="G153" s="523" t="s">
        <v>390</v>
      </c>
      <c r="H153" s="523"/>
      <c r="I153" s="523"/>
      <c r="J153" s="523"/>
      <c r="K153" s="585"/>
      <c r="L153" s="603" t="e">
        <f>#REF!-#REF!*10%</f>
        <v>#REF!</v>
      </c>
    </row>
    <row r="154" spans="1:12" ht="15" customHeight="1" x14ac:dyDescent="0.25">
      <c r="A154" s="564"/>
      <c r="B154" s="568"/>
      <c r="C154" s="614"/>
      <c r="D154" s="767"/>
      <c r="E154" s="448"/>
      <c r="F154" s="148" t="s">
        <v>377</v>
      </c>
      <c r="G154" s="523" t="s">
        <v>387</v>
      </c>
      <c r="H154" s="523"/>
      <c r="I154" s="523"/>
      <c r="J154" s="523"/>
      <c r="K154" s="585"/>
      <c r="L154" s="603" t="e">
        <f>#REF!-#REF!*10%</f>
        <v>#REF!</v>
      </c>
    </row>
    <row r="155" spans="1:12" ht="15.6" customHeight="1" x14ac:dyDescent="0.25">
      <c r="A155" s="564"/>
      <c r="B155" s="568"/>
      <c r="C155" s="614"/>
      <c r="D155" s="767"/>
      <c r="E155" s="448"/>
      <c r="F155" s="148" t="s">
        <v>562</v>
      </c>
      <c r="G155" s="523" t="s">
        <v>1024</v>
      </c>
      <c r="H155" s="523"/>
      <c r="I155" s="523"/>
      <c r="J155" s="523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614"/>
      <c r="D156" s="767"/>
      <c r="E156" s="448"/>
      <c r="F156" s="148" t="s">
        <v>570</v>
      </c>
      <c r="G156" s="523" t="s">
        <v>613</v>
      </c>
      <c r="H156" s="523"/>
      <c r="I156" s="523"/>
      <c r="J156" s="523"/>
      <c r="K156" s="585"/>
      <c r="L156" s="603" t="e">
        <f>#REF!-#REF!*10%</f>
        <v>#REF!</v>
      </c>
    </row>
    <row r="157" spans="1:12" ht="15.6" customHeight="1" x14ac:dyDescent="0.25">
      <c r="A157" s="564"/>
      <c r="B157" s="568"/>
      <c r="C157" s="614"/>
      <c r="D157" s="767"/>
      <c r="E157" s="448"/>
      <c r="F157" s="148" t="s">
        <v>627</v>
      </c>
      <c r="G157" s="523" t="s">
        <v>628</v>
      </c>
      <c r="H157" s="523"/>
      <c r="I157" s="523"/>
      <c r="J157" s="523"/>
      <c r="K157" s="585"/>
      <c r="L157" s="603" t="e">
        <f>#REF!-#REF!*10%</f>
        <v>#REF!</v>
      </c>
    </row>
    <row r="158" spans="1:12" ht="15.6" customHeight="1" x14ac:dyDescent="0.25">
      <c r="A158" s="564"/>
      <c r="B158" s="568"/>
      <c r="C158" s="614"/>
      <c r="D158" s="767"/>
      <c r="E158" s="448"/>
      <c r="F158" s="216" t="s">
        <v>84</v>
      </c>
      <c r="G158" s="465" t="s">
        <v>1711</v>
      </c>
      <c r="H158" s="465"/>
      <c r="I158" s="465"/>
      <c r="J158" s="465"/>
      <c r="K158" s="585"/>
      <c r="L158" s="603" t="e">
        <f>#REF!-#REF!*10%</f>
        <v>#REF!</v>
      </c>
    </row>
    <row r="159" spans="1:12" ht="15" customHeight="1" x14ac:dyDescent="0.25">
      <c r="A159" s="564"/>
      <c r="B159" s="569"/>
      <c r="C159" s="614"/>
      <c r="D159" s="767"/>
      <c r="E159" s="448"/>
      <c r="F159" s="136" t="s">
        <v>1016</v>
      </c>
      <c r="G159" s="454">
        <v>5</v>
      </c>
      <c r="H159" s="454"/>
      <c r="I159" s="454"/>
      <c r="J159" s="454"/>
      <c r="K159" s="585"/>
      <c r="L159" s="603" t="e">
        <f>#REF!-#REF!*10%</f>
        <v>#REF!</v>
      </c>
    </row>
    <row r="160" spans="1:12" ht="15" customHeight="1" x14ac:dyDescent="0.25">
      <c r="A160" s="564">
        <v>2</v>
      </c>
      <c r="B160" s="567"/>
      <c r="C160" s="614" t="s">
        <v>634</v>
      </c>
      <c r="D160" s="767"/>
      <c r="E160" s="448"/>
      <c r="F160" s="215" t="s">
        <v>81</v>
      </c>
      <c r="G160" s="523" t="s">
        <v>6</v>
      </c>
      <c r="H160" s="523"/>
      <c r="I160" s="523"/>
      <c r="J160" s="523"/>
      <c r="K160" s="501">
        <v>3</v>
      </c>
      <c r="L160" s="708">
        <v>35953</v>
      </c>
    </row>
    <row r="161" spans="1:12" ht="15" customHeight="1" x14ac:dyDescent="0.25">
      <c r="A161" s="564"/>
      <c r="B161" s="568"/>
      <c r="C161" s="614"/>
      <c r="D161" s="767"/>
      <c r="E161" s="448"/>
      <c r="F161" s="215" t="s">
        <v>80</v>
      </c>
      <c r="G161" s="469">
        <v>40</v>
      </c>
      <c r="H161" s="469"/>
      <c r="I161" s="469"/>
      <c r="J161" s="469"/>
      <c r="K161" s="583"/>
      <c r="L161" s="590"/>
    </row>
    <row r="162" spans="1:12" ht="15" customHeight="1" x14ac:dyDescent="0.25">
      <c r="A162" s="564"/>
      <c r="B162" s="568"/>
      <c r="C162" s="614"/>
      <c r="D162" s="767"/>
      <c r="E162" s="448"/>
      <c r="F162" s="215" t="s">
        <v>8</v>
      </c>
      <c r="G162" s="243">
        <v>3000</v>
      </c>
      <c r="H162" s="244">
        <v>4000</v>
      </c>
      <c r="I162" s="246">
        <v>5000</v>
      </c>
      <c r="J162" s="245">
        <v>6000</v>
      </c>
      <c r="K162" s="583"/>
      <c r="L162" s="590"/>
    </row>
    <row r="163" spans="1:12" ht="15" customHeight="1" x14ac:dyDescent="0.25">
      <c r="A163" s="564"/>
      <c r="B163" s="568"/>
      <c r="C163" s="614"/>
      <c r="D163" s="767"/>
      <c r="E163" s="448"/>
      <c r="F163" s="215" t="s">
        <v>817</v>
      </c>
      <c r="G163" s="243">
        <f>G161*80</f>
        <v>3200</v>
      </c>
      <c r="H163" s="244">
        <f>G161*90</f>
        <v>3600</v>
      </c>
      <c r="I163" s="246">
        <f>G161*100</f>
        <v>4000</v>
      </c>
      <c r="J163" s="245">
        <f>G161*104</f>
        <v>4160</v>
      </c>
      <c r="K163" s="583"/>
      <c r="L163" s="590"/>
    </row>
    <row r="164" spans="1:12" ht="15" customHeight="1" x14ac:dyDescent="0.25">
      <c r="A164" s="564"/>
      <c r="B164" s="568"/>
      <c r="C164" s="614"/>
      <c r="D164" s="767"/>
      <c r="E164" s="448"/>
      <c r="F164" s="215" t="s">
        <v>1269</v>
      </c>
      <c r="G164" s="451">
        <v>0.98</v>
      </c>
      <c r="H164" s="451"/>
      <c r="I164" s="451"/>
      <c r="J164" s="451"/>
      <c r="K164" s="583"/>
      <c r="L164" s="590"/>
    </row>
    <row r="165" spans="1:12" ht="15" customHeight="1" x14ac:dyDescent="0.25">
      <c r="A165" s="564"/>
      <c r="B165" s="568"/>
      <c r="C165" s="614"/>
      <c r="D165" s="767"/>
      <c r="E165" s="448"/>
      <c r="F165" s="93" t="s">
        <v>699</v>
      </c>
      <c r="G165" s="523" t="s">
        <v>700</v>
      </c>
      <c r="H165" s="523"/>
      <c r="I165" s="523"/>
      <c r="J165" s="523"/>
      <c r="K165" s="583"/>
      <c r="L165" s="590"/>
    </row>
    <row r="166" spans="1:12" ht="15" customHeight="1" x14ac:dyDescent="0.25">
      <c r="A166" s="564"/>
      <c r="B166" s="568"/>
      <c r="C166" s="614"/>
      <c r="D166" s="767"/>
      <c r="E166" s="448"/>
      <c r="F166" s="93" t="s">
        <v>1181</v>
      </c>
      <c r="G166" s="462" t="s">
        <v>1179</v>
      </c>
      <c r="H166" s="463"/>
      <c r="I166" s="463"/>
      <c r="J166" s="464"/>
      <c r="K166" s="583"/>
      <c r="L166" s="590"/>
    </row>
    <row r="167" spans="1:12" ht="15" customHeight="1" x14ac:dyDescent="0.25">
      <c r="A167" s="564"/>
      <c r="B167" s="568"/>
      <c r="C167" s="614"/>
      <c r="D167" s="767"/>
      <c r="E167" s="448"/>
      <c r="F167" s="215" t="s">
        <v>83</v>
      </c>
      <c r="G167" s="523">
        <v>65</v>
      </c>
      <c r="H167" s="523"/>
      <c r="I167" s="523"/>
      <c r="J167" s="523"/>
      <c r="K167" s="583"/>
      <c r="L167" s="590"/>
    </row>
    <row r="168" spans="1:12" ht="15" customHeight="1" x14ac:dyDescent="0.25">
      <c r="A168" s="564"/>
      <c r="B168" s="568"/>
      <c r="C168" s="614"/>
      <c r="D168" s="767"/>
      <c r="E168" s="448"/>
      <c r="F168" s="215" t="s">
        <v>429</v>
      </c>
      <c r="G168" s="523" t="s">
        <v>1184</v>
      </c>
      <c r="H168" s="523"/>
      <c r="I168" s="523"/>
      <c r="J168" s="523"/>
      <c r="K168" s="583"/>
      <c r="L168" s="590"/>
    </row>
    <row r="169" spans="1:12" ht="15" customHeight="1" x14ac:dyDescent="0.25">
      <c r="A169" s="564"/>
      <c r="B169" s="568"/>
      <c r="C169" s="614"/>
      <c r="D169" s="767"/>
      <c r="E169" s="448"/>
      <c r="F169" s="215" t="s">
        <v>1110</v>
      </c>
      <c r="G169" s="523" t="s">
        <v>1006</v>
      </c>
      <c r="H169" s="523"/>
      <c r="I169" s="523"/>
      <c r="J169" s="523"/>
      <c r="K169" s="583"/>
      <c r="L169" s="590"/>
    </row>
    <row r="170" spans="1:12" ht="15" customHeight="1" x14ac:dyDescent="0.25">
      <c r="A170" s="564"/>
      <c r="B170" s="568"/>
      <c r="C170" s="614"/>
      <c r="D170" s="767"/>
      <c r="E170" s="448"/>
      <c r="F170" s="215" t="s">
        <v>1109</v>
      </c>
      <c r="G170" s="523" t="s">
        <v>1003</v>
      </c>
      <c r="H170" s="523"/>
      <c r="I170" s="523"/>
      <c r="J170" s="523"/>
      <c r="K170" s="583"/>
      <c r="L170" s="590"/>
    </row>
    <row r="171" spans="1:12" ht="15" customHeight="1" x14ac:dyDescent="0.25">
      <c r="A171" s="564"/>
      <c r="B171" s="568"/>
      <c r="C171" s="614"/>
      <c r="D171" s="767"/>
      <c r="E171" s="448"/>
      <c r="F171" s="148" t="s">
        <v>379</v>
      </c>
      <c r="G171" s="523" t="s">
        <v>399</v>
      </c>
      <c r="H171" s="523"/>
      <c r="I171" s="523"/>
      <c r="J171" s="523"/>
      <c r="K171" s="583"/>
      <c r="L171" s="590"/>
    </row>
    <row r="172" spans="1:12" ht="15" customHeight="1" x14ac:dyDescent="0.25">
      <c r="A172" s="564"/>
      <c r="B172" s="568"/>
      <c r="C172" s="614"/>
      <c r="D172" s="767"/>
      <c r="E172" s="448"/>
      <c r="F172" s="93" t="s">
        <v>701</v>
      </c>
      <c r="G172" s="523">
        <v>100000</v>
      </c>
      <c r="H172" s="523"/>
      <c r="I172" s="523"/>
      <c r="J172" s="523"/>
      <c r="K172" s="583"/>
      <c r="L172" s="590"/>
    </row>
    <row r="173" spans="1:12" ht="15" customHeight="1" x14ac:dyDescent="0.25">
      <c r="A173" s="564"/>
      <c r="B173" s="568"/>
      <c r="C173" s="614"/>
      <c r="D173" s="767"/>
      <c r="E173" s="448"/>
      <c r="F173" s="148" t="s">
        <v>257</v>
      </c>
      <c r="G173" s="523" t="s">
        <v>408</v>
      </c>
      <c r="H173" s="523"/>
      <c r="I173" s="523"/>
      <c r="J173" s="523"/>
      <c r="K173" s="583"/>
      <c r="L173" s="590"/>
    </row>
    <row r="174" spans="1:12" ht="15" customHeight="1" x14ac:dyDescent="0.25">
      <c r="A174" s="564"/>
      <c r="B174" s="568"/>
      <c r="C174" s="614"/>
      <c r="D174" s="767"/>
      <c r="E174" s="448"/>
      <c r="F174" s="148" t="s">
        <v>376</v>
      </c>
      <c r="G174" s="523" t="s">
        <v>400</v>
      </c>
      <c r="H174" s="523"/>
      <c r="I174" s="523"/>
      <c r="J174" s="523"/>
      <c r="K174" s="583"/>
      <c r="L174" s="590"/>
    </row>
    <row r="175" spans="1:12" ht="15" customHeight="1" x14ac:dyDescent="0.25">
      <c r="A175" s="564"/>
      <c r="B175" s="568"/>
      <c r="C175" s="614"/>
      <c r="D175" s="767"/>
      <c r="E175" s="448"/>
      <c r="F175" s="148" t="s">
        <v>381</v>
      </c>
      <c r="G175" s="523" t="s">
        <v>1296</v>
      </c>
      <c r="H175" s="523"/>
      <c r="I175" s="523"/>
      <c r="J175" s="523"/>
      <c r="K175" s="583"/>
      <c r="L175" s="590"/>
    </row>
    <row r="176" spans="1:12" ht="15" customHeight="1" x14ac:dyDescent="0.25">
      <c r="A176" s="564"/>
      <c r="B176" s="568"/>
      <c r="C176" s="614"/>
      <c r="D176" s="767"/>
      <c r="E176" s="448"/>
      <c r="F176" s="148" t="s">
        <v>402</v>
      </c>
      <c r="G176" s="523" t="s">
        <v>1297</v>
      </c>
      <c r="H176" s="523"/>
      <c r="I176" s="523"/>
      <c r="J176" s="523"/>
      <c r="K176" s="584">
        <v>5</v>
      </c>
      <c r="L176" s="533">
        <v>38470</v>
      </c>
    </row>
    <row r="177" spans="1:12" ht="15" customHeight="1" x14ac:dyDescent="0.25">
      <c r="A177" s="564"/>
      <c r="B177" s="568"/>
      <c r="C177" s="614"/>
      <c r="D177" s="767"/>
      <c r="E177" s="448"/>
      <c r="F177" s="148" t="s">
        <v>403</v>
      </c>
      <c r="G177" s="523" t="s">
        <v>404</v>
      </c>
      <c r="H177" s="523"/>
      <c r="I177" s="523"/>
      <c r="J177" s="523"/>
      <c r="K177" s="585"/>
      <c r="L177" s="603" t="e">
        <f>#REF!-#REF!*10%</f>
        <v>#REF!</v>
      </c>
    </row>
    <row r="178" spans="1:12" ht="15" customHeight="1" x14ac:dyDescent="0.25">
      <c r="A178" s="564"/>
      <c r="B178" s="568"/>
      <c r="C178" s="614"/>
      <c r="D178" s="767"/>
      <c r="E178" s="448"/>
      <c r="F178" s="215" t="s">
        <v>358</v>
      </c>
      <c r="G178" s="523" t="s">
        <v>359</v>
      </c>
      <c r="H178" s="523"/>
      <c r="I178" s="523"/>
      <c r="J178" s="523"/>
      <c r="K178" s="585"/>
      <c r="L178" s="603" t="e">
        <f>#REF!-#REF!*10%</f>
        <v>#REF!</v>
      </c>
    </row>
    <row r="179" spans="1:12" ht="15" customHeight="1" x14ac:dyDescent="0.25">
      <c r="A179" s="564"/>
      <c r="B179" s="568"/>
      <c r="C179" s="614"/>
      <c r="D179" s="767"/>
      <c r="E179" s="448"/>
      <c r="F179" s="148" t="s">
        <v>389</v>
      </c>
      <c r="G179" s="523" t="s">
        <v>390</v>
      </c>
      <c r="H179" s="523"/>
      <c r="I179" s="523"/>
      <c r="J179" s="523"/>
      <c r="K179" s="585"/>
      <c r="L179" s="603" t="e">
        <f>#REF!-#REF!*10%</f>
        <v>#REF!</v>
      </c>
    </row>
    <row r="180" spans="1:12" ht="15" customHeight="1" x14ac:dyDescent="0.25">
      <c r="A180" s="564"/>
      <c r="B180" s="568"/>
      <c r="C180" s="614"/>
      <c r="D180" s="767"/>
      <c r="E180" s="448"/>
      <c r="F180" s="93" t="s">
        <v>704</v>
      </c>
      <c r="G180" s="523" t="s">
        <v>705</v>
      </c>
      <c r="H180" s="523"/>
      <c r="I180" s="523"/>
      <c r="J180" s="523"/>
      <c r="K180" s="585"/>
      <c r="L180" s="603" t="e">
        <f>#REF!-#REF!*10%</f>
        <v>#REF!</v>
      </c>
    </row>
    <row r="181" spans="1:12" ht="15" customHeight="1" x14ac:dyDescent="0.25">
      <c r="A181" s="564"/>
      <c r="B181" s="568"/>
      <c r="C181" s="614"/>
      <c r="D181" s="767"/>
      <c r="E181" s="448"/>
      <c r="F181" s="93" t="s">
        <v>706</v>
      </c>
      <c r="G181" s="523" t="s">
        <v>390</v>
      </c>
      <c r="H181" s="523"/>
      <c r="I181" s="523"/>
      <c r="J181" s="523"/>
      <c r="K181" s="585"/>
      <c r="L181" s="603" t="e">
        <f>#REF!-#REF!*10%</f>
        <v>#REF!</v>
      </c>
    </row>
    <row r="182" spans="1:12" ht="15" customHeight="1" x14ac:dyDescent="0.25">
      <c r="A182" s="564"/>
      <c r="B182" s="568"/>
      <c r="C182" s="614"/>
      <c r="D182" s="767"/>
      <c r="E182" s="448"/>
      <c r="F182" s="93" t="s">
        <v>1271</v>
      </c>
      <c r="G182" s="523" t="s">
        <v>390</v>
      </c>
      <c r="H182" s="523"/>
      <c r="I182" s="523"/>
      <c r="J182" s="523"/>
      <c r="K182" s="585"/>
      <c r="L182" s="603" t="e">
        <f>#REF!-#REF!*10%</f>
        <v>#REF!</v>
      </c>
    </row>
    <row r="183" spans="1:12" ht="15" customHeight="1" x14ac:dyDescent="0.25">
      <c r="A183" s="564"/>
      <c r="B183" s="568"/>
      <c r="C183" s="614"/>
      <c r="D183" s="767"/>
      <c r="E183" s="448"/>
      <c r="F183" s="93" t="s">
        <v>707</v>
      </c>
      <c r="G183" s="523" t="s">
        <v>1270</v>
      </c>
      <c r="H183" s="523"/>
      <c r="I183" s="523"/>
      <c r="J183" s="523"/>
      <c r="K183" s="585"/>
      <c r="L183" s="603" t="e">
        <f>#REF!-#REF!*10%</f>
        <v>#REF!</v>
      </c>
    </row>
    <row r="184" spans="1:12" ht="15" customHeight="1" x14ac:dyDescent="0.25">
      <c r="A184" s="564"/>
      <c r="B184" s="568"/>
      <c r="C184" s="614"/>
      <c r="D184" s="767"/>
      <c r="E184" s="448"/>
      <c r="F184" s="93" t="s">
        <v>708</v>
      </c>
      <c r="G184" s="523" t="s">
        <v>390</v>
      </c>
      <c r="H184" s="523"/>
      <c r="I184" s="523"/>
      <c r="J184" s="523"/>
      <c r="K184" s="585"/>
      <c r="L184" s="603" t="e">
        <f>#REF!-#REF!*10%</f>
        <v>#REF!</v>
      </c>
    </row>
    <row r="185" spans="1:12" ht="15" customHeight="1" x14ac:dyDescent="0.25">
      <c r="A185" s="564"/>
      <c r="B185" s="568"/>
      <c r="C185" s="614"/>
      <c r="D185" s="767"/>
      <c r="E185" s="448"/>
      <c r="F185" s="148" t="s">
        <v>377</v>
      </c>
      <c r="G185" s="523" t="s">
        <v>387</v>
      </c>
      <c r="H185" s="523"/>
      <c r="I185" s="523"/>
      <c r="J185" s="523"/>
      <c r="K185" s="585"/>
      <c r="L185" s="603" t="e">
        <f>#REF!-#REF!*10%</f>
        <v>#REF!</v>
      </c>
    </row>
    <row r="186" spans="1:12" ht="15.6" customHeight="1" x14ac:dyDescent="0.25">
      <c r="A186" s="564"/>
      <c r="B186" s="568"/>
      <c r="C186" s="614"/>
      <c r="D186" s="767"/>
      <c r="E186" s="448"/>
      <c r="F186" s="148" t="s">
        <v>562</v>
      </c>
      <c r="G186" s="523" t="s">
        <v>1024</v>
      </c>
      <c r="H186" s="523"/>
      <c r="I186" s="523"/>
      <c r="J186" s="523"/>
      <c r="K186" s="585"/>
      <c r="L186" s="603" t="e">
        <f>#REF!-#REF!*10%</f>
        <v>#REF!</v>
      </c>
    </row>
    <row r="187" spans="1:12" ht="15.6" customHeight="1" x14ac:dyDescent="0.25">
      <c r="A187" s="564"/>
      <c r="B187" s="568"/>
      <c r="C187" s="614"/>
      <c r="D187" s="767"/>
      <c r="E187" s="448"/>
      <c r="F187" s="148" t="s">
        <v>570</v>
      </c>
      <c r="G187" s="523" t="s">
        <v>613</v>
      </c>
      <c r="H187" s="523"/>
      <c r="I187" s="523"/>
      <c r="J187" s="523"/>
      <c r="K187" s="585"/>
      <c r="L187" s="603" t="e">
        <f>#REF!-#REF!*10%</f>
        <v>#REF!</v>
      </c>
    </row>
    <row r="188" spans="1:12" ht="15.6" customHeight="1" x14ac:dyDescent="0.25">
      <c r="A188" s="564"/>
      <c r="B188" s="568"/>
      <c r="C188" s="614"/>
      <c r="D188" s="767"/>
      <c r="E188" s="448"/>
      <c r="F188" s="148" t="s">
        <v>627</v>
      </c>
      <c r="G188" s="523" t="s">
        <v>628</v>
      </c>
      <c r="H188" s="523"/>
      <c r="I188" s="523"/>
      <c r="J188" s="523"/>
      <c r="K188" s="585"/>
      <c r="L188" s="603" t="e">
        <f>#REF!-#REF!*10%</f>
        <v>#REF!</v>
      </c>
    </row>
    <row r="189" spans="1:12" ht="15.6" customHeight="1" x14ac:dyDescent="0.25">
      <c r="A189" s="564"/>
      <c r="B189" s="568"/>
      <c r="C189" s="614"/>
      <c r="D189" s="767"/>
      <c r="E189" s="448"/>
      <c r="F189" s="216" t="s">
        <v>84</v>
      </c>
      <c r="G189" s="465" t="s">
        <v>1711</v>
      </c>
      <c r="H189" s="465"/>
      <c r="I189" s="465"/>
      <c r="J189" s="465"/>
      <c r="K189" s="585"/>
      <c r="L189" s="603" t="e">
        <f>#REF!-#REF!*10%</f>
        <v>#REF!</v>
      </c>
    </row>
    <row r="190" spans="1:12" ht="15" customHeight="1" x14ac:dyDescent="0.25">
      <c r="A190" s="564"/>
      <c r="B190" s="569"/>
      <c r="C190" s="614"/>
      <c r="D190" s="767"/>
      <c r="E190" s="448"/>
      <c r="F190" s="136" t="s">
        <v>1016</v>
      </c>
      <c r="G190" s="454">
        <v>5</v>
      </c>
      <c r="H190" s="454"/>
      <c r="I190" s="454"/>
      <c r="J190" s="454"/>
      <c r="K190" s="585"/>
      <c r="L190" s="603" t="e">
        <f>#REF!-#REF!*10%</f>
        <v>#REF!</v>
      </c>
    </row>
    <row r="191" spans="1:12" ht="15" customHeight="1" x14ac:dyDescent="0.25">
      <c r="A191" s="564">
        <v>3</v>
      </c>
      <c r="B191" s="567"/>
      <c r="C191" s="614" t="s">
        <v>635</v>
      </c>
      <c r="D191" s="767"/>
      <c r="E191" s="448"/>
      <c r="F191" s="215" t="s">
        <v>81</v>
      </c>
      <c r="G191" s="523" t="s">
        <v>6</v>
      </c>
      <c r="H191" s="523"/>
      <c r="I191" s="523"/>
      <c r="J191" s="523"/>
      <c r="K191" s="501">
        <v>3</v>
      </c>
      <c r="L191" s="708">
        <v>39800</v>
      </c>
    </row>
    <row r="192" spans="1:12" ht="15" customHeight="1" x14ac:dyDescent="0.25">
      <c r="A192" s="564"/>
      <c r="B192" s="568"/>
      <c r="C192" s="614"/>
      <c r="D192" s="767"/>
      <c r="E192" s="448"/>
      <c r="F192" s="215" t="s">
        <v>80</v>
      </c>
      <c r="G192" s="469">
        <v>40</v>
      </c>
      <c r="H192" s="469"/>
      <c r="I192" s="469"/>
      <c r="J192" s="469"/>
      <c r="K192" s="583"/>
      <c r="L192" s="590"/>
    </row>
    <row r="193" spans="1:12" ht="15" customHeight="1" x14ac:dyDescent="0.25">
      <c r="A193" s="564"/>
      <c r="B193" s="568"/>
      <c r="C193" s="614"/>
      <c r="D193" s="767"/>
      <c r="E193" s="448"/>
      <c r="F193" s="215" t="s">
        <v>8</v>
      </c>
      <c r="G193" s="243">
        <v>3000</v>
      </c>
      <c r="H193" s="244">
        <v>4000</v>
      </c>
      <c r="I193" s="246">
        <v>5000</v>
      </c>
      <c r="J193" s="245">
        <v>6000</v>
      </c>
      <c r="K193" s="583"/>
      <c r="L193" s="590"/>
    </row>
    <row r="194" spans="1:12" ht="15" customHeight="1" x14ac:dyDescent="0.25">
      <c r="A194" s="564"/>
      <c r="B194" s="568"/>
      <c r="C194" s="614"/>
      <c r="D194" s="767"/>
      <c r="E194" s="448"/>
      <c r="F194" s="215" t="s">
        <v>817</v>
      </c>
      <c r="G194" s="243">
        <f>G192*80</f>
        <v>3200</v>
      </c>
      <c r="H194" s="244">
        <f>G192*90</f>
        <v>3600</v>
      </c>
      <c r="I194" s="246">
        <f>G192*100</f>
        <v>4000</v>
      </c>
      <c r="J194" s="245">
        <f>G192*104</f>
        <v>4160</v>
      </c>
      <c r="K194" s="583"/>
      <c r="L194" s="590"/>
    </row>
    <row r="195" spans="1:12" ht="15" customHeight="1" x14ac:dyDescent="0.25">
      <c r="A195" s="564"/>
      <c r="B195" s="568"/>
      <c r="C195" s="614"/>
      <c r="D195" s="767"/>
      <c r="E195" s="448"/>
      <c r="F195" s="215" t="s">
        <v>1269</v>
      </c>
      <c r="G195" s="451">
        <v>0.98</v>
      </c>
      <c r="H195" s="451"/>
      <c r="I195" s="451"/>
      <c r="J195" s="451"/>
      <c r="K195" s="583"/>
      <c r="L195" s="590"/>
    </row>
    <row r="196" spans="1:12" ht="15" customHeight="1" x14ac:dyDescent="0.25">
      <c r="A196" s="564"/>
      <c r="B196" s="568"/>
      <c r="C196" s="614"/>
      <c r="D196" s="767"/>
      <c r="E196" s="448"/>
      <c r="F196" s="93" t="s">
        <v>699</v>
      </c>
      <c r="G196" s="523" t="s">
        <v>700</v>
      </c>
      <c r="H196" s="523"/>
      <c r="I196" s="523"/>
      <c r="J196" s="523"/>
      <c r="K196" s="583"/>
      <c r="L196" s="590"/>
    </row>
    <row r="197" spans="1:12" ht="15" customHeight="1" x14ac:dyDescent="0.25">
      <c r="A197" s="564"/>
      <c r="B197" s="568"/>
      <c r="C197" s="614"/>
      <c r="D197" s="767"/>
      <c r="E197" s="448"/>
      <c r="F197" s="93" t="s">
        <v>1181</v>
      </c>
      <c r="G197" s="462" t="s">
        <v>1179</v>
      </c>
      <c r="H197" s="463"/>
      <c r="I197" s="463"/>
      <c r="J197" s="464"/>
      <c r="K197" s="583"/>
      <c r="L197" s="590"/>
    </row>
    <row r="198" spans="1:12" ht="15" customHeight="1" x14ac:dyDescent="0.25">
      <c r="A198" s="564"/>
      <c r="B198" s="568"/>
      <c r="C198" s="614"/>
      <c r="D198" s="767"/>
      <c r="E198" s="448"/>
      <c r="F198" s="215" t="s">
        <v>83</v>
      </c>
      <c r="G198" s="523">
        <v>65</v>
      </c>
      <c r="H198" s="523"/>
      <c r="I198" s="523"/>
      <c r="J198" s="523"/>
      <c r="K198" s="583"/>
      <c r="L198" s="590"/>
    </row>
    <row r="199" spans="1:12" ht="15" customHeight="1" x14ac:dyDescent="0.25">
      <c r="A199" s="564"/>
      <c r="B199" s="568"/>
      <c r="C199" s="614"/>
      <c r="D199" s="767"/>
      <c r="E199" s="448"/>
      <c r="F199" s="215" t="s">
        <v>429</v>
      </c>
      <c r="G199" s="523" t="s">
        <v>1184</v>
      </c>
      <c r="H199" s="523"/>
      <c r="I199" s="523"/>
      <c r="J199" s="523"/>
      <c r="K199" s="583"/>
      <c r="L199" s="590"/>
    </row>
    <row r="200" spans="1:12" ht="15" customHeight="1" x14ac:dyDescent="0.25">
      <c r="A200" s="564"/>
      <c r="B200" s="568"/>
      <c r="C200" s="614"/>
      <c r="D200" s="767"/>
      <c r="E200" s="448"/>
      <c r="F200" s="215" t="s">
        <v>1110</v>
      </c>
      <c r="G200" s="523" t="s">
        <v>1007</v>
      </c>
      <c r="H200" s="523"/>
      <c r="I200" s="523"/>
      <c r="J200" s="523"/>
      <c r="K200" s="583"/>
      <c r="L200" s="590"/>
    </row>
    <row r="201" spans="1:12" ht="15" customHeight="1" x14ac:dyDescent="0.25">
      <c r="A201" s="564"/>
      <c r="B201" s="568"/>
      <c r="C201" s="614"/>
      <c r="D201" s="767"/>
      <c r="E201" s="448"/>
      <c r="F201" s="215" t="s">
        <v>1109</v>
      </c>
      <c r="G201" s="523" t="s">
        <v>1005</v>
      </c>
      <c r="H201" s="523"/>
      <c r="I201" s="523"/>
      <c r="J201" s="523"/>
      <c r="K201" s="583"/>
      <c r="L201" s="590"/>
    </row>
    <row r="202" spans="1:12" ht="15" customHeight="1" x14ac:dyDescent="0.25">
      <c r="A202" s="564"/>
      <c r="B202" s="568"/>
      <c r="C202" s="614"/>
      <c r="D202" s="767"/>
      <c r="E202" s="448"/>
      <c r="F202" s="148" t="s">
        <v>379</v>
      </c>
      <c r="G202" s="523" t="s">
        <v>399</v>
      </c>
      <c r="H202" s="523"/>
      <c r="I202" s="523"/>
      <c r="J202" s="523"/>
      <c r="K202" s="583"/>
      <c r="L202" s="590"/>
    </row>
    <row r="203" spans="1:12" ht="15" customHeight="1" x14ac:dyDescent="0.25">
      <c r="A203" s="564"/>
      <c r="B203" s="568"/>
      <c r="C203" s="614"/>
      <c r="D203" s="767"/>
      <c r="E203" s="448"/>
      <c r="F203" s="93" t="s">
        <v>701</v>
      </c>
      <c r="G203" s="523">
        <v>100000</v>
      </c>
      <c r="H203" s="523"/>
      <c r="I203" s="523"/>
      <c r="J203" s="523"/>
      <c r="K203" s="583"/>
      <c r="L203" s="590"/>
    </row>
    <row r="204" spans="1:12" ht="15" customHeight="1" x14ac:dyDescent="0.25">
      <c r="A204" s="564"/>
      <c r="B204" s="568"/>
      <c r="C204" s="614"/>
      <c r="D204" s="767"/>
      <c r="E204" s="448"/>
      <c r="F204" s="148" t="s">
        <v>257</v>
      </c>
      <c r="G204" s="523" t="s">
        <v>408</v>
      </c>
      <c r="H204" s="523"/>
      <c r="I204" s="523"/>
      <c r="J204" s="523"/>
      <c r="K204" s="583"/>
      <c r="L204" s="590"/>
    </row>
    <row r="205" spans="1:12" ht="15" customHeight="1" x14ac:dyDescent="0.25">
      <c r="A205" s="564"/>
      <c r="B205" s="568"/>
      <c r="C205" s="614"/>
      <c r="D205" s="767"/>
      <c r="E205" s="448"/>
      <c r="F205" s="148" t="s">
        <v>376</v>
      </c>
      <c r="G205" s="523" t="s">
        <v>400</v>
      </c>
      <c r="H205" s="523"/>
      <c r="I205" s="523"/>
      <c r="J205" s="523"/>
      <c r="K205" s="583"/>
      <c r="L205" s="590"/>
    </row>
    <row r="206" spans="1:12" ht="15" customHeight="1" x14ac:dyDescent="0.25">
      <c r="A206" s="564"/>
      <c r="B206" s="568"/>
      <c r="C206" s="614"/>
      <c r="D206" s="767"/>
      <c r="E206" s="448"/>
      <c r="F206" s="148" t="s">
        <v>381</v>
      </c>
      <c r="G206" s="523" t="s">
        <v>1296</v>
      </c>
      <c r="H206" s="523"/>
      <c r="I206" s="523"/>
      <c r="J206" s="523"/>
      <c r="K206" s="583"/>
      <c r="L206" s="590"/>
    </row>
    <row r="207" spans="1:12" ht="15" customHeight="1" x14ac:dyDescent="0.25">
      <c r="A207" s="564"/>
      <c r="B207" s="568"/>
      <c r="C207" s="614"/>
      <c r="D207" s="767"/>
      <c r="E207" s="448"/>
      <c r="F207" s="148" t="s">
        <v>402</v>
      </c>
      <c r="G207" s="523" t="s">
        <v>1297</v>
      </c>
      <c r="H207" s="523"/>
      <c r="I207" s="523"/>
      <c r="J207" s="523"/>
      <c r="K207" s="584">
        <v>5</v>
      </c>
      <c r="L207" s="533">
        <v>42586</v>
      </c>
    </row>
    <row r="208" spans="1:12" ht="15" customHeight="1" x14ac:dyDescent="0.25">
      <c r="A208" s="564"/>
      <c r="B208" s="568"/>
      <c r="C208" s="614"/>
      <c r="D208" s="767"/>
      <c r="E208" s="448"/>
      <c r="F208" s="148" t="s">
        <v>403</v>
      </c>
      <c r="G208" s="523" t="s">
        <v>404</v>
      </c>
      <c r="H208" s="523"/>
      <c r="I208" s="523"/>
      <c r="J208" s="523"/>
      <c r="K208" s="585"/>
      <c r="L208" s="603" t="e">
        <f>#REF!-#REF!*10%</f>
        <v>#REF!</v>
      </c>
    </row>
    <row r="209" spans="1:12" ht="15" customHeight="1" x14ac:dyDescent="0.25">
      <c r="A209" s="564"/>
      <c r="B209" s="568"/>
      <c r="C209" s="614"/>
      <c r="D209" s="767"/>
      <c r="E209" s="448"/>
      <c r="F209" s="215" t="s">
        <v>358</v>
      </c>
      <c r="G209" s="523" t="s">
        <v>359</v>
      </c>
      <c r="H209" s="523"/>
      <c r="I209" s="523"/>
      <c r="J209" s="523"/>
      <c r="K209" s="585"/>
      <c r="L209" s="603" t="e">
        <f>#REF!-#REF!*10%</f>
        <v>#REF!</v>
      </c>
    </row>
    <row r="210" spans="1:12" ht="15" customHeight="1" x14ac:dyDescent="0.25">
      <c r="A210" s="564"/>
      <c r="B210" s="568"/>
      <c r="C210" s="614"/>
      <c r="D210" s="767"/>
      <c r="E210" s="448"/>
      <c r="F210" s="148" t="s">
        <v>389</v>
      </c>
      <c r="G210" s="523" t="s">
        <v>390</v>
      </c>
      <c r="H210" s="523"/>
      <c r="I210" s="523"/>
      <c r="J210" s="523"/>
      <c r="K210" s="585"/>
      <c r="L210" s="603" t="e">
        <f>#REF!-#REF!*10%</f>
        <v>#REF!</v>
      </c>
    </row>
    <row r="211" spans="1:12" ht="15" customHeight="1" x14ac:dyDescent="0.25">
      <c r="A211" s="564"/>
      <c r="B211" s="568"/>
      <c r="C211" s="614"/>
      <c r="D211" s="767"/>
      <c r="E211" s="448"/>
      <c r="F211" s="93" t="s">
        <v>704</v>
      </c>
      <c r="G211" s="523" t="s">
        <v>705</v>
      </c>
      <c r="H211" s="523"/>
      <c r="I211" s="523"/>
      <c r="J211" s="523"/>
      <c r="K211" s="585"/>
      <c r="L211" s="603" t="e">
        <f>#REF!-#REF!*10%</f>
        <v>#REF!</v>
      </c>
    </row>
    <row r="212" spans="1:12" ht="15" customHeight="1" x14ac:dyDescent="0.25">
      <c r="A212" s="564"/>
      <c r="B212" s="568"/>
      <c r="C212" s="614"/>
      <c r="D212" s="767"/>
      <c r="E212" s="448"/>
      <c r="F212" s="93" t="s">
        <v>706</v>
      </c>
      <c r="G212" s="523" t="s">
        <v>390</v>
      </c>
      <c r="H212" s="523"/>
      <c r="I212" s="523"/>
      <c r="J212" s="523"/>
      <c r="K212" s="585"/>
      <c r="L212" s="603" t="e">
        <f>#REF!-#REF!*10%</f>
        <v>#REF!</v>
      </c>
    </row>
    <row r="213" spans="1:12" ht="15" customHeight="1" x14ac:dyDescent="0.25">
      <c r="A213" s="564"/>
      <c r="B213" s="568"/>
      <c r="C213" s="614"/>
      <c r="D213" s="767"/>
      <c r="E213" s="448"/>
      <c r="F213" s="93" t="s">
        <v>1271</v>
      </c>
      <c r="G213" s="523" t="s">
        <v>390</v>
      </c>
      <c r="H213" s="523"/>
      <c r="I213" s="523"/>
      <c r="J213" s="523"/>
      <c r="K213" s="585"/>
      <c r="L213" s="603" t="e">
        <f>#REF!-#REF!*10%</f>
        <v>#REF!</v>
      </c>
    </row>
    <row r="214" spans="1:12" ht="15" customHeight="1" x14ac:dyDescent="0.25">
      <c r="A214" s="564"/>
      <c r="B214" s="568"/>
      <c r="C214" s="614"/>
      <c r="D214" s="767"/>
      <c r="E214" s="448"/>
      <c r="F214" s="93" t="s">
        <v>707</v>
      </c>
      <c r="G214" s="523" t="s">
        <v>1270</v>
      </c>
      <c r="H214" s="523"/>
      <c r="I214" s="523"/>
      <c r="J214" s="523"/>
      <c r="K214" s="585"/>
      <c r="L214" s="603" t="e">
        <f>#REF!-#REF!*10%</f>
        <v>#REF!</v>
      </c>
    </row>
    <row r="215" spans="1:12" ht="15" customHeight="1" x14ac:dyDescent="0.25">
      <c r="A215" s="564"/>
      <c r="B215" s="568"/>
      <c r="C215" s="614"/>
      <c r="D215" s="767"/>
      <c r="E215" s="448"/>
      <c r="F215" s="93" t="s">
        <v>708</v>
      </c>
      <c r="G215" s="523" t="s">
        <v>390</v>
      </c>
      <c r="H215" s="523"/>
      <c r="I215" s="523"/>
      <c r="J215" s="523"/>
      <c r="K215" s="585"/>
      <c r="L215" s="603" t="e">
        <f>#REF!-#REF!*10%</f>
        <v>#REF!</v>
      </c>
    </row>
    <row r="216" spans="1:12" ht="15" customHeight="1" x14ac:dyDescent="0.25">
      <c r="A216" s="564"/>
      <c r="B216" s="568"/>
      <c r="C216" s="614"/>
      <c r="D216" s="767"/>
      <c r="E216" s="448"/>
      <c r="F216" s="148" t="s">
        <v>377</v>
      </c>
      <c r="G216" s="523" t="s">
        <v>387</v>
      </c>
      <c r="H216" s="523"/>
      <c r="I216" s="523"/>
      <c r="J216" s="523"/>
      <c r="K216" s="585"/>
      <c r="L216" s="603" t="e">
        <f>#REF!-#REF!*10%</f>
        <v>#REF!</v>
      </c>
    </row>
    <row r="217" spans="1:12" ht="15.6" customHeight="1" x14ac:dyDescent="0.25">
      <c r="A217" s="564"/>
      <c r="B217" s="568"/>
      <c r="C217" s="614"/>
      <c r="D217" s="767"/>
      <c r="E217" s="448"/>
      <c r="F217" s="148" t="s">
        <v>562</v>
      </c>
      <c r="G217" s="523" t="s">
        <v>1024</v>
      </c>
      <c r="H217" s="523"/>
      <c r="I217" s="523"/>
      <c r="J217" s="523"/>
      <c r="K217" s="585"/>
      <c r="L217" s="603" t="e">
        <f>#REF!-#REF!*10%</f>
        <v>#REF!</v>
      </c>
    </row>
    <row r="218" spans="1:12" ht="15.6" customHeight="1" x14ac:dyDescent="0.25">
      <c r="A218" s="564"/>
      <c r="B218" s="568"/>
      <c r="C218" s="614"/>
      <c r="D218" s="767"/>
      <c r="E218" s="448"/>
      <c r="F218" s="148" t="s">
        <v>570</v>
      </c>
      <c r="G218" s="523" t="s">
        <v>613</v>
      </c>
      <c r="H218" s="523"/>
      <c r="I218" s="523"/>
      <c r="J218" s="523"/>
      <c r="K218" s="585"/>
      <c r="L218" s="603" t="e">
        <f>#REF!-#REF!*10%</f>
        <v>#REF!</v>
      </c>
    </row>
    <row r="219" spans="1:12" ht="15.6" customHeight="1" x14ac:dyDescent="0.25">
      <c r="A219" s="564"/>
      <c r="B219" s="568"/>
      <c r="C219" s="614"/>
      <c r="D219" s="767"/>
      <c r="E219" s="448"/>
      <c r="F219" s="148" t="s">
        <v>627</v>
      </c>
      <c r="G219" s="523" t="s">
        <v>628</v>
      </c>
      <c r="H219" s="523"/>
      <c r="I219" s="523"/>
      <c r="J219" s="523"/>
      <c r="K219" s="585"/>
      <c r="L219" s="603" t="e">
        <f>#REF!-#REF!*10%</f>
        <v>#REF!</v>
      </c>
    </row>
    <row r="220" spans="1:12" ht="15.6" customHeight="1" x14ac:dyDescent="0.25">
      <c r="A220" s="564"/>
      <c r="B220" s="568"/>
      <c r="C220" s="614"/>
      <c r="D220" s="767"/>
      <c r="E220" s="448"/>
      <c r="F220" s="216" t="s">
        <v>84</v>
      </c>
      <c r="G220" s="465" t="s">
        <v>1711</v>
      </c>
      <c r="H220" s="465"/>
      <c r="I220" s="465"/>
      <c r="J220" s="465"/>
      <c r="K220" s="585"/>
      <c r="L220" s="603" t="e">
        <f>#REF!-#REF!*10%</f>
        <v>#REF!</v>
      </c>
    </row>
    <row r="221" spans="1:12" ht="15" customHeight="1" x14ac:dyDescent="0.25">
      <c r="A221" s="564"/>
      <c r="B221" s="569"/>
      <c r="C221" s="614"/>
      <c r="D221" s="767"/>
      <c r="E221" s="448"/>
      <c r="F221" s="136" t="s">
        <v>1016</v>
      </c>
      <c r="G221" s="454">
        <v>5</v>
      </c>
      <c r="H221" s="454"/>
      <c r="I221" s="454"/>
      <c r="J221" s="454"/>
      <c r="K221" s="585"/>
      <c r="L221" s="603" t="e">
        <f>#REF!-#REF!*10%</f>
        <v>#REF!</v>
      </c>
    </row>
    <row r="222" spans="1:12" ht="15" customHeight="1" x14ac:dyDescent="0.25">
      <c r="A222" s="564">
        <v>4</v>
      </c>
      <c r="B222" s="567"/>
      <c r="C222" s="614" t="s">
        <v>636</v>
      </c>
      <c r="D222" s="767"/>
      <c r="E222" s="448"/>
      <c r="F222" s="215" t="s">
        <v>81</v>
      </c>
      <c r="G222" s="523" t="s">
        <v>6</v>
      </c>
      <c r="H222" s="523"/>
      <c r="I222" s="523"/>
      <c r="J222" s="523"/>
      <c r="K222" s="501">
        <v>3</v>
      </c>
      <c r="L222" s="708">
        <v>40802</v>
      </c>
    </row>
    <row r="223" spans="1:12" ht="15" customHeight="1" x14ac:dyDescent="0.25">
      <c r="A223" s="564"/>
      <c r="B223" s="568"/>
      <c r="C223" s="614"/>
      <c r="D223" s="767"/>
      <c r="E223" s="448"/>
      <c r="F223" s="215" t="s">
        <v>80</v>
      </c>
      <c r="G223" s="469">
        <v>60</v>
      </c>
      <c r="H223" s="469"/>
      <c r="I223" s="469"/>
      <c r="J223" s="469"/>
      <c r="K223" s="583"/>
      <c r="L223" s="590"/>
    </row>
    <row r="224" spans="1:12" ht="15" customHeight="1" x14ac:dyDescent="0.25">
      <c r="A224" s="564"/>
      <c r="B224" s="568"/>
      <c r="C224" s="614"/>
      <c r="D224" s="767"/>
      <c r="E224" s="448"/>
      <c r="F224" s="215" t="s">
        <v>8</v>
      </c>
      <c r="G224" s="243">
        <v>3000</v>
      </c>
      <c r="H224" s="244">
        <v>4000</v>
      </c>
      <c r="I224" s="246">
        <v>5000</v>
      </c>
      <c r="J224" s="245">
        <v>6000</v>
      </c>
      <c r="K224" s="583"/>
      <c r="L224" s="590"/>
    </row>
    <row r="225" spans="1:12" ht="15" customHeight="1" x14ac:dyDescent="0.25">
      <c r="A225" s="564"/>
      <c r="B225" s="568"/>
      <c r="C225" s="614"/>
      <c r="D225" s="767"/>
      <c r="E225" s="448"/>
      <c r="F225" s="215" t="s">
        <v>817</v>
      </c>
      <c r="G225" s="243">
        <f>G223*80</f>
        <v>4800</v>
      </c>
      <c r="H225" s="244">
        <f>G223*90</f>
        <v>5400</v>
      </c>
      <c r="I225" s="246">
        <f>G223*100</f>
        <v>6000</v>
      </c>
      <c r="J225" s="245">
        <f>G223*104</f>
        <v>6240</v>
      </c>
      <c r="K225" s="583"/>
      <c r="L225" s="590"/>
    </row>
    <row r="226" spans="1:12" ht="15" customHeight="1" x14ac:dyDescent="0.25">
      <c r="A226" s="564"/>
      <c r="B226" s="568"/>
      <c r="C226" s="614"/>
      <c r="D226" s="767"/>
      <c r="E226" s="448"/>
      <c r="F226" s="215" t="s">
        <v>1269</v>
      </c>
      <c r="G226" s="451">
        <v>0.98</v>
      </c>
      <c r="H226" s="451"/>
      <c r="I226" s="451"/>
      <c r="J226" s="451"/>
      <c r="K226" s="583"/>
      <c r="L226" s="590"/>
    </row>
    <row r="227" spans="1:12" ht="15" customHeight="1" x14ac:dyDescent="0.25">
      <c r="A227" s="564"/>
      <c r="B227" s="568"/>
      <c r="C227" s="614"/>
      <c r="D227" s="767"/>
      <c r="E227" s="448"/>
      <c r="F227" s="93" t="s">
        <v>699</v>
      </c>
      <c r="G227" s="523" t="s">
        <v>700</v>
      </c>
      <c r="H227" s="523"/>
      <c r="I227" s="523"/>
      <c r="J227" s="523"/>
      <c r="K227" s="583"/>
      <c r="L227" s="590"/>
    </row>
    <row r="228" spans="1:12" ht="15" customHeight="1" x14ac:dyDescent="0.25">
      <c r="A228" s="564"/>
      <c r="B228" s="568"/>
      <c r="C228" s="614"/>
      <c r="D228" s="767"/>
      <c r="E228" s="448"/>
      <c r="F228" s="93" t="s">
        <v>1181</v>
      </c>
      <c r="G228" s="462" t="s">
        <v>1179</v>
      </c>
      <c r="H228" s="463"/>
      <c r="I228" s="463"/>
      <c r="J228" s="464"/>
      <c r="K228" s="583"/>
      <c r="L228" s="590"/>
    </row>
    <row r="229" spans="1:12" ht="15" customHeight="1" x14ac:dyDescent="0.25">
      <c r="A229" s="564"/>
      <c r="B229" s="568"/>
      <c r="C229" s="614"/>
      <c r="D229" s="767"/>
      <c r="E229" s="448"/>
      <c r="F229" s="215" t="s">
        <v>83</v>
      </c>
      <c r="G229" s="523">
        <v>65</v>
      </c>
      <c r="H229" s="523"/>
      <c r="I229" s="523"/>
      <c r="J229" s="523"/>
      <c r="K229" s="583"/>
      <c r="L229" s="590"/>
    </row>
    <row r="230" spans="1:12" ht="15" customHeight="1" x14ac:dyDescent="0.25">
      <c r="A230" s="564"/>
      <c r="B230" s="568"/>
      <c r="C230" s="614"/>
      <c r="D230" s="767"/>
      <c r="E230" s="448"/>
      <c r="F230" s="215" t="s">
        <v>429</v>
      </c>
      <c r="G230" s="523" t="s">
        <v>1184</v>
      </c>
      <c r="H230" s="523"/>
      <c r="I230" s="523"/>
      <c r="J230" s="523"/>
      <c r="K230" s="583"/>
      <c r="L230" s="590"/>
    </row>
    <row r="231" spans="1:12" ht="15" customHeight="1" x14ac:dyDescent="0.25">
      <c r="A231" s="564"/>
      <c r="B231" s="568"/>
      <c r="C231" s="614"/>
      <c r="D231" s="767"/>
      <c r="E231" s="448"/>
      <c r="F231" s="215" t="s">
        <v>1110</v>
      </c>
      <c r="G231" s="523" t="s">
        <v>1007</v>
      </c>
      <c r="H231" s="523"/>
      <c r="I231" s="523"/>
      <c r="J231" s="523"/>
      <c r="K231" s="583"/>
      <c r="L231" s="590"/>
    </row>
    <row r="232" spans="1:12" ht="15" customHeight="1" x14ac:dyDescent="0.25">
      <c r="A232" s="564"/>
      <c r="B232" s="568"/>
      <c r="C232" s="614"/>
      <c r="D232" s="767"/>
      <c r="E232" s="448"/>
      <c r="F232" s="215" t="s">
        <v>1109</v>
      </c>
      <c r="G232" s="523" t="s">
        <v>1005</v>
      </c>
      <c r="H232" s="523"/>
      <c r="I232" s="523"/>
      <c r="J232" s="523"/>
      <c r="K232" s="583"/>
      <c r="L232" s="590"/>
    </row>
    <row r="233" spans="1:12" ht="15" customHeight="1" x14ac:dyDescent="0.25">
      <c r="A233" s="564"/>
      <c r="B233" s="568"/>
      <c r="C233" s="614"/>
      <c r="D233" s="767"/>
      <c r="E233" s="448"/>
      <c r="F233" s="148" t="s">
        <v>379</v>
      </c>
      <c r="G233" s="523" t="s">
        <v>399</v>
      </c>
      <c r="H233" s="523"/>
      <c r="I233" s="523"/>
      <c r="J233" s="523"/>
      <c r="K233" s="583"/>
      <c r="L233" s="590"/>
    </row>
    <row r="234" spans="1:12" ht="15" customHeight="1" x14ac:dyDescent="0.25">
      <c r="A234" s="564"/>
      <c r="B234" s="568"/>
      <c r="C234" s="614"/>
      <c r="D234" s="767"/>
      <c r="E234" s="448"/>
      <c r="F234" s="93" t="s">
        <v>701</v>
      </c>
      <c r="G234" s="523">
        <v>100000</v>
      </c>
      <c r="H234" s="523"/>
      <c r="I234" s="523"/>
      <c r="J234" s="523"/>
      <c r="K234" s="583"/>
      <c r="L234" s="590"/>
    </row>
    <row r="235" spans="1:12" ht="15" customHeight="1" x14ac:dyDescent="0.25">
      <c r="A235" s="564"/>
      <c r="B235" s="568"/>
      <c r="C235" s="614"/>
      <c r="D235" s="767"/>
      <c r="E235" s="448"/>
      <c r="F235" s="148" t="s">
        <v>257</v>
      </c>
      <c r="G235" s="523" t="s">
        <v>408</v>
      </c>
      <c r="H235" s="523"/>
      <c r="I235" s="523"/>
      <c r="J235" s="523"/>
      <c r="K235" s="583"/>
      <c r="L235" s="590"/>
    </row>
    <row r="236" spans="1:12" ht="15" customHeight="1" x14ac:dyDescent="0.25">
      <c r="A236" s="564"/>
      <c r="B236" s="568"/>
      <c r="C236" s="614"/>
      <c r="D236" s="767"/>
      <c r="E236" s="448"/>
      <c r="F236" s="148" t="s">
        <v>376</v>
      </c>
      <c r="G236" s="523" t="s">
        <v>400</v>
      </c>
      <c r="H236" s="523"/>
      <c r="I236" s="523"/>
      <c r="J236" s="523"/>
      <c r="K236" s="583"/>
      <c r="L236" s="590"/>
    </row>
    <row r="237" spans="1:12" ht="15" customHeight="1" x14ac:dyDescent="0.25">
      <c r="A237" s="564"/>
      <c r="B237" s="568"/>
      <c r="C237" s="614"/>
      <c r="D237" s="767"/>
      <c r="E237" s="448"/>
      <c r="F237" s="148" t="s">
        <v>381</v>
      </c>
      <c r="G237" s="523" t="s">
        <v>1296</v>
      </c>
      <c r="H237" s="523"/>
      <c r="I237" s="523"/>
      <c r="J237" s="523"/>
      <c r="K237" s="583"/>
      <c r="L237" s="590"/>
    </row>
    <row r="238" spans="1:12" ht="15" customHeight="1" x14ac:dyDescent="0.25">
      <c r="A238" s="564"/>
      <c r="B238" s="568"/>
      <c r="C238" s="614"/>
      <c r="D238" s="767"/>
      <c r="E238" s="448"/>
      <c r="F238" s="148" t="s">
        <v>402</v>
      </c>
      <c r="G238" s="523" t="s">
        <v>1297</v>
      </c>
      <c r="H238" s="523"/>
      <c r="I238" s="523"/>
      <c r="J238" s="523"/>
      <c r="K238" s="584">
        <v>5</v>
      </c>
      <c r="L238" s="533">
        <v>43659</v>
      </c>
    </row>
    <row r="239" spans="1:12" ht="15" customHeight="1" x14ac:dyDescent="0.25">
      <c r="A239" s="564"/>
      <c r="B239" s="568"/>
      <c r="C239" s="614"/>
      <c r="D239" s="767"/>
      <c r="E239" s="448"/>
      <c r="F239" s="148" t="s">
        <v>403</v>
      </c>
      <c r="G239" s="523" t="s">
        <v>404</v>
      </c>
      <c r="H239" s="523"/>
      <c r="I239" s="523"/>
      <c r="J239" s="523"/>
      <c r="K239" s="585"/>
      <c r="L239" s="603" t="e">
        <f>#REF!-#REF!*10%</f>
        <v>#REF!</v>
      </c>
    </row>
    <row r="240" spans="1:12" ht="15" customHeight="1" x14ac:dyDescent="0.25">
      <c r="A240" s="564"/>
      <c r="B240" s="568"/>
      <c r="C240" s="614"/>
      <c r="D240" s="767"/>
      <c r="E240" s="448"/>
      <c r="F240" s="215" t="s">
        <v>358</v>
      </c>
      <c r="G240" s="523" t="s">
        <v>359</v>
      </c>
      <c r="H240" s="523"/>
      <c r="I240" s="523"/>
      <c r="J240" s="523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614"/>
      <c r="D241" s="767"/>
      <c r="E241" s="448"/>
      <c r="F241" s="148" t="s">
        <v>389</v>
      </c>
      <c r="G241" s="523" t="s">
        <v>390</v>
      </c>
      <c r="H241" s="523"/>
      <c r="I241" s="523"/>
      <c r="J241" s="523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614"/>
      <c r="D242" s="767"/>
      <c r="E242" s="448"/>
      <c r="F242" s="93" t="s">
        <v>704</v>
      </c>
      <c r="G242" s="523" t="s">
        <v>705</v>
      </c>
      <c r="H242" s="523"/>
      <c r="I242" s="523"/>
      <c r="J242" s="523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614"/>
      <c r="D243" s="767"/>
      <c r="E243" s="448"/>
      <c r="F243" s="93" t="s">
        <v>706</v>
      </c>
      <c r="G243" s="523" t="s">
        <v>390</v>
      </c>
      <c r="H243" s="523"/>
      <c r="I243" s="523"/>
      <c r="J243" s="523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614"/>
      <c r="D244" s="767"/>
      <c r="E244" s="448"/>
      <c r="F244" s="93" t="s">
        <v>1271</v>
      </c>
      <c r="G244" s="523" t="s">
        <v>390</v>
      </c>
      <c r="H244" s="523"/>
      <c r="I244" s="523"/>
      <c r="J244" s="523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614"/>
      <c r="D245" s="767"/>
      <c r="E245" s="448"/>
      <c r="F245" s="93" t="s">
        <v>707</v>
      </c>
      <c r="G245" s="523" t="s">
        <v>1270</v>
      </c>
      <c r="H245" s="523"/>
      <c r="I245" s="523"/>
      <c r="J245" s="523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614"/>
      <c r="D246" s="767"/>
      <c r="E246" s="448"/>
      <c r="F246" s="93" t="s">
        <v>708</v>
      </c>
      <c r="G246" s="523" t="s">
        <v>390</v>
      </c>
      <c r="H246" s="523"/>
      <c r="I246" s="523"/>
      <c r="J246" s="523"/>
      <c r="K246" s="585"/>
      <c r="L246" s="603" t="e">
        <f>#REF!-#REF!*10%</f>
        <v>#REF!</v>
      </c>
    </row>
    <row r="247" spans="1:12" ht="15" customHeight="1" x14ac:dyDescent="0.25">
      <c r="A247" s="564"/>
      <c r="B247" s="568"/>
      <c r="C247" s="614"/>
      <c r="D247" s="767"/>
      <c r="E247" s="448"/>
      <c r="F247" s="148" t="s">
        <v>377</v>
      </c>
      <c r="G247" s="523" t="s">
        <v>387</v>
      </c>
      <c r="H247" s="523"/>
      <c r="I247" s="523"/>
      <c r="J247" s="523"/>
      <c r="K247" s="585"/>
      <c r="L247" s="603" t="e">
        <f>#REF!-#REF!*10%</f>
        <v>#REF!</v>
      </c>
    </row>
    <row r="248" spans="1:12" ht="15.6" customHeight="1" x14ac:dyDescent="0.25">
      <c r="A248" s="564"/>
      <c r="B248" s="568"/>
      <c r="C248" s="614"/>
      <c r="D248" s="767"/>
      <c r="E248" s="448"/>
      <c r="F248" s="148" t="s">
        <v>562</v>
      </c>
      <c r="G248" s="523" t="s">
        <v>1024</v>
      </c>
      <c r="H248" s="523"/>
      <c r="I248" s="523"/>
      <c r="J248" s="523"/>
      <c r="K248" s="585"/>
      <c r="L248" s="603" t="e">
        <f>#REF!-#REF!*10%</f>
        <v>#REF!</v>
      </c>
    </row>
    <row r="249" spans="1:12" ht="15.6" customHeight="1" x14ac:dyDescent="0.25">
      <c r="A249" s="564"/>
      <c r="B249" s="568"/>
      <c r="C249" s="614"/>
      <c r="D249" s="767"/>
      <c r="E249" s="448"/>
      <c r="F249" s="148" t="s">
        <v>570</v>
      </c>
      <c r="G249" s="523" t="s">
        <v>613</v>
      </c>
      <c r="H249" s="523"/>
      <c r="I249" s="523"/>
      <c r="J249" s="523"/>
      <c r="K249" s="585"/>
      <c r="L249" s="603" t="e">
        <f>#REF!-#REF!*10%</f>
        <v>#REF!</v>
      </c>
    </row>
    <row r="250" spans="1:12" ht="15.6" customHeight="1" x14ac:dyDescent="0.25">
      <c r="A250" s="564"/>
      <c r="B250" s="568"/>
      <c r="C250" s="614"/>
      <c r="D250" s="767"/>
      <c r="E250" s="448"/>
      <c r="F250" s="148" t="s">
        <v>627</v>
      </c>
      <c r="G250" s="523" t="s">
        <v>628</v>
      </c>
      <c r="H250" s="523"/>
      <c r="I250" s="523"/>
      <c r="J250" s="523"/>
      <c r="K250" s="585"/>
      <c r="L250" s="603" t="e">
        <f>#REF!-#REF!*10%</f>
        <v>#REF!</v>
      </c>
    </row>
    <row r="251" spans="1:12" ht="15.6" customHeight="1" x14ac:dyDescent="0.25">
      <c r="A251" s="564"/>
      <c r="B251" s="568"/>
      <c r="C251" s="614"/>
      <c r="D251" s="767"/>
      <c r="E251" s="448"/>
      <c r="F251" s="216" t="s">
        <v>84</v>
      </c>
      <c r="G251" s="465" t="s">
        <v>1711</v>
      </c>
      <c r="H251" s="465"/>
      <c r="I251" s="465"/>
      <c r="J251" s="465"/>
      <c r="K251" s="585"/>
      <c r="L251" s="603" t="e">
        <f>#REF!-#REF!*10%</f>
        <v>#REF!</v>
      </c>
    </row>
    <row r="252" spans="1:12" ht="15" customHeight="1" x14ac:dyDescent="0.25">
      <c r="A252" s="567"/>
      <c r="B252" s="568"/>
      <c r="C252" s="608"/>
      <c r="D252" s="771"/>
      <c r="E252" s="459"/>
      <c r="F252" s="410" t="s">
        <v>1016</v>
      </c>
      <c r="G252" s="492">
        <v>5</v>
      </c>
      <c r="H252" s="492"/>
      <c r="I252" s="492"/>
      <c r="J252" s="492"/>
      <c r="K252" s="720"/>
      <c r="L252" s="721" t="e">
        <f>#REF!-#REF!*10%</f>
        <v>#REF!</v>
      </c>
    </row>
    <row r="253" spans="1:12" ht="24.95" customHeight="1" x14ac:dyDescent="0.25">
      <c r="A253" s="519" t="s">
        <v>647</v>
      </c>
      <c r="B253" s="519"/>
      <c r="C253" s="519"/>
      <c r="D253" s="519"/>
      <c r="E253" s="519"/>
      <c r="F253" s="519"/>
      <c r="G253" s="519"/>
      <c r="H253" s="519"/>
      <c r="I253" s="519"/>
      <c r="J253" s="519"/>
      <c r="K253" s="519"/>
      <c r="L253" s="519"/>
    </row>
    <row r="254" spans="1:12" ht="15" customHeight="1" x14ac:dyDescent="0.25">
      <c r="A254" s="569">
        <v>1</v>
      </c>
      <c r="B254" s="568"/>
      <c r="C254" s="610" t="s">
        <v>637</v>
      </c>
      <c r="D254" s="768"/>
      <c r="E254" s="460"/>
      <c r="F254" s="416" t="s">
        <v>81</v>
      </c>
      <c r="G254" s="715" t="s">
        <v>6</v>
      </c>
      <c r="H254" s="715"/>
      <c r="I254" s="715"/>
      <c r="J254" s="715"/>
      <c r="K254" s="713">
        <v>3</v>
      </c>
      <c r="L254" s="438">
        <v>36232</v>
      </c>
    </row>
    <row r="255" spans="1:12" ht="15" customHeight="1" x14ac:dyDescent="0.25">
      <c r="A255" s="564"/>
      <c r="B255" s="568"/>
      <c r="C255" s="614"/>
      <c r="D255" s="767"/>
      <c r="E255" s="448"/>
      <c r="F255" s="215" t="s">
        <v>80</v>
      </c>
      <c r="G255" s="469">
        <v>20</v>
      </c>
      <c r="H255" s="469"/>
      <c r="I255" s="469"/>
      <c r="J255" s="469"/>
      <c r="K255" s="583"/>
      <c r="L255" s="590"/>
    </row>
    <row r="256" spans="1:12" ht="15" customHeight="1" x14ac:dyDescent="0.25">
      <c r="A256" s="564"/>
      <c r="B256" s="568"/>
      <c r="C256" s="614"/>
      <c r="D256" s="767"/>
      <c r="E256" s="448"/>
      <c r="F256" s="215" t="s">
        <v>8</v>
      </c>
      <c r="G256" s="243">
        <v>3000</v>
      </c>
      <c r="H256" s="244">
        <v>4000</v>
      </c>
      <c r="I256" s="246">
        <v>5000</v>
      </c>
      <c r="J256" s="245">
        <v>6000</v>
      </c>
      <c r="K256" s="583"/>
      <c r="L256" s="590"/>
    </row>
    <row r="257" spans="1:12" ht="15" customHeight="1" x14ac:dyDescent="0.25">
      <c r="A257" s="564"/>
      <c r="B257" s="568"/>
      <c r="C257" s="614"/>
      <c r="D257" s="767"/>
      <c r="E257" s="448"/>
      <c r="F257" s="215" t="s">
        <v>817</v>
      </c>
      <c r="G257" s="243">
        <f>G255*80</f>
        <v>1600</v>
      </c>
      <c r="H257" s="244">
        <f>G255*90</f>
        <v>1800</v>
      </c>
      <c r="I257" s="246">
        <f>G255*100</f>
        <v>2000</v>
      </c>
      <c r="J257" s="245">
        <f>G255*104</f>
        <v>2080</v>
      </c>
      <c r="K257" s="583"/>
      <c r="L257" s="590"/>
    </row>
    <row r="258" spans="1:12" ht="15" customHeight="1" x14ac:dyDescent="0.25">
      <c r="A258" s="564"/>
      <c r="B258" s="568"/>
      <c r="C258" s="614"/>
      <c r="D258" s="767"/>
      <c r="E258" s="448"/>
      <c r="F258" s="215" t="s">
        <v>1269</v>
      </c>
      <c r="G258" s="451">
        <v>0.98</v>
      </c>
      <c r="H258" s="451"/>
      <c r="I258" s="451"/>
      <c r="J258" s="451"/>
      <c r="K258" s="583"/>
      <c r="L258" s="590"/>
    </row>
    <row r="259" spans="1:12" ht="15" customHeight="1" x14ac:dyDescent="0.25">
      <c r="A259" s="564"/>
      <c r="B259" s="568"/>
      <c r="C259" s="614"/>
      <c r="D259" s="767"/>
      <c r="E259" s="448"/>
      <c r="F259" s="93" t="s">
        <v>699</v>
      </c>
      <c r="G259" s="523" t="s">
        <v>700</v>
      </c>
      <c r="H259" s="523"/>
      <c r="I259" s="523"/>
      <c r="J259" s="523"/>
      <c r="K259" s="583"/>
      <c r="L259" s="590"/>
    </row>
    <row r="260" spans="1:12" ht="15" customHeight="1" x14ac:dyDescent="0.25">
      <c r="A260" s="564"/>
      <c r="B260" s="568"/>
      <c r="C260" s="614"/>
      <c r="D260" s="767"/>
      <c r="E260" s="448"/>
      <c r="F260" s="93" t="s">
        <v>1181</v>
      </c>
      <c r="G260" s="462" t="s">
        <v>1179</v>
      </c>
      <c r="H260" s="463"/>
      <c r="I260" s="463"/>
      <c r="J260" s="464"/>
      <c r="K260" s="583"/>
      <c r="L260" s="590"/>
    </row>
    <row r="261" spans="1:12" ht="15" customHeight="1" x14ac:dyDescent="0.25">
      <c r="A261" s="564"/>
      <c r="B261" s="568"/>
      <c r="C261" s="614"/>
      <c r="D261" s="767"/>
      <c r="E261" s="448"/>
      <c r="F261" s="215" t="s">
        <v>83</v>
      </c>
      <c r="G261" s="523">
        <v>65</v>
      </c>
      <c r="H261" s="523"/>
      <c r="I261" s="523"/>
      <c r="J261" s="523"/>
      <c r="K261" s="583"/>
      <c r="L261" s="590"/>
    </row>
    <row r="262" spans="1:12" ht="15" customHeight="1" x14ac:dyDescent="0.25">
      <c r="A262" s="564"/>
      <c r="B262" s="568"/>
      <c r="C262" s="614"/>
      <c r="D262" s="767"/>
      <c r="E262" s="448"/>
      <c r="F262" s="215" t="s">
        <v>429</v>
      </c>
      <c r="G262" s="523" t="s">
        <v>1184</v>
      </c>
      <c r="H262" s="523"/>
      <c r="I262" s="523"/>
      <c r="J262" s="523"/>
      <c r="K262" s="583"/>
      <c r="L262" s="590"/>
    </row>
    <row r="263" spans="1:12" ht="15" customHeight="1" x14ac:dyDescent="0.25">
      <c r="A263" s="564"/>
      <c r="B263" s="568"/>
      <c r="C263" s="614"/>
      <c r="D263" s="767"/>
      <c r="E263" s="448"/>
      <c r="F263" s="215" t="s">
        <v>1110</v>
      </c>
      <c r="G263" s="523" t="s">
        <v>1008</v>
      </c>
      <c r="H263" s="523"/>
      <c r="I263" s="523"/>
      <c r="J263" s="523"/>
      <c r="K263" s="583"/>
      <c r="L263" s="590"/>
    </row>
    <row r="264" spans="1:12" ht="15" customHeight="1" x14ac:dyDescent="0.25">
      <c r="A264" s="564"/>
      <c r="B264" s="568"/>
      <c r="C264" s="614"/>
      <c r="D264" s="767"/>
      <c r="E264" s="448"/>
      <c r="F264" s="215" t="s">
        <v>1109</v>
      </c>
      <c r="G264" s="523" t="s">
        <v>1003</v>
      </c>
      <c r="H264" s="523"/>
      <c r="I264" s="523"/>
      <c r="J264" s="523"/>
      <c r="K264" s="583"/>
      <c r="L264" s="590"/>
    </row>
    <row r="265" spans="1:12" ht="15" customHeight="1" x14ac:dyDescent="0.25">
      <c r="A265" s="564"/>
      <c r="B265" s="568"/>
      <c r="C265" s="614"/>
      <c r="D265" s="767"/>
      <c r="E265" s="448"/>
      <c r="F265" s="148" t="s">
        <v>379</v>
      </c>
      <c r="G265" s="523" t="s">
        <v>399</v>
      </c>
      <c r="H265" s="523"/>
      <c r="I265" s="523"/>
      <c r="J265" s="523"/>
      <c r="K265" s="583"/>
      <c r="L265" s="590"/>
    </row>
    <row r="266" spans="1:12" ht="15" customHeight="1" x14ac:dyDescent="0.25">
      <c r="A266" s="564"/>
      <c r="B266" s="568"/>
      <c r="C266" s="614"/>
      <c r="D266" s="767"/>
      <c r="E266" s="448"/>
      <c r="F266" s="93" t="s">
        <v>701</v>
      </c>
      <c r="G266" s="523">
        <v>100000</v>
      </c>
      <c r="H266" s="523"/>
      <c r="I266" s="523"/>
      <c r="J266" s="523"/>
      <c r="K266" s="583"/>
      <c r="L266" s="590"/>
    </row>
    <row r="267" spans="1:12" ht="15" customHeight="1" x14ac:dyDescent="0.25">
      <c r="A267" s="564"/>
      <c r="B267" s="568"/>
      <c r="C267" s="614"/>
      <c r="D267" s="767"/>
      <c r="E267" s="448"/>
      <c r="F267" s="148" t="s">
        <v>257</v>
      </c>
      <c r="G267" s="523" t="s">
        <v>408</v>
      </c>
      <c r="H267" s="523"/>
      <c r="I267" s="523"/>
      <c r="J267" s="523"/>
      <c r="K267" s="583"/>
      <c r="L267" s="590"/>
    </row>
    <row r="268" spans="1:12" ht="15" customHeight="1" x14ac:dyDescent="0.25">
      <c r="A268" s="564"/>
      <c r="B268" s="568"/>
      <c r="C268" s="614"/>
      <c r="D268" s="767"/>
      <c r="E268" s="448"/>
      <c r="F268" s="148" t="s">
        <v>376</v>
      </c>
      <c r="G268" s="523" t="s">
        <v>400</v>
      </c>
      <c r="H268" s="523"/>
      <c r="I268" s="523"/>
      <c r="J268" s="523"/>
      <c r="K268" s="583"/>
      <c r="L268" s="590"/>
    </row>
    <row r="269" spans="1:12" ht="15" customHeight="1" x14ac:dyDescent="0.25">
      <c r="A269" s="564"/>
      <c r="B269" s="568"/>
      <c r="C269" s="614"/>
      <c r="D269" s="767"/>
      <c r="E269" s="448"/>
      <c r="F269" s="148" t="s">
        <v>381</v>
      </c>
      <c r="G269" s="523" t="s">
        <v>1296</v>
      </c>
      <c r="H269" s="523"/>
      <c r="I269" s="523"/>
      <c r="J269" s="523"/>
      <c r="K269" s="583"/>
      <c r="L269" s="590"/>
    </row>
    <row r="270" spans="1:12" ht="15" customHeight="1" x14ac:dyDescent="0.25">
      <c r="A270" s="564"/>
      <c r="B270" s="568"/>
      <c r="C270" s="614"/>
      <c r="D270" s="767"/>
      <c r="E270" s="448"/>
      <c r="F270" s="148" t="s">
        <v>402</v>
      </c>
      <c r="G270" s="523" t="s">
        <v>1297</v>
      </c>
      <c r="H270" s="523"/>
      <c r="I270" s="523"/>
      <c r="J270" s="523"/>
      <c r="K270" s="584">
        <v>5</v>
      </c>
      <c r="L270" s="533">
        <v>38768</v>
      </c>
    </row>
    <row r="271" spans="1:12" ht="15" customHeight="1" x14ac:dyDescent="0.25">
      <c r="A271" s="564"/>
      <c r="B271" s="568"/>
      <c r="C271" s="614"/>
      <c r="D271" s="767"/>
      <c r="E271" s="448"/>
      <c r="F271" s="148" t="s">
        <v>403</v>
      </c>
      <c r="G271" s="523" t="s">
        <v>404</v>
      </c>
      <c r="H271" s="523"/>
      <c r="I271" s="523"/>
      <c r="J271" s="523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614"/>
      <c r="D272" s="767"/>
      <c r="E272" s="448"/>
      <c r="F272" s="215" t="s">
        <v>358</v>
      </c>
      <c r="G272" s="523" t="s">
        <v>359</v>
      </c>
      <c r="H272" s="523"/>
      <c r="I272" s="523"/>
      <c r="J272" s="523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614"/>
      <c r="D273" s="767"/>
      <c r="E273" s="448"/>
      <c r="F273" s="148" t="s">
        <v>389</v>
      </c>
      <c r="G273" s="523" t="s">
        <v>390</v>
      </c>
      <c r="H273" s="523"/>
      <c r="I273" s="523"/>
      <c r="J273" s="523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614"/>
      <c r="D274" s="767"/>
      <c r="E274" s="448"/>
      <c r="F274" s="93" t="s">
        <v>704</v>
      </c>
      <c r="G274" s="523" t="s">
        <v>705</v>
      </c>
      <c r="H274" s="523"/>
      <c r="I274" s="523"/>
      <c r="J274" s="523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614"/>
      <c r="D275" s="767"/>
      <c r="E275" s="448"/>
      <c r="F275" s="93" t="s">
        <v>706</v>
      </c>
      <c r="G275" s="523" t="s">
        <v>390</v>
      </c>
      <c r="H275" s="523"/>
      <c r="I275" s="523"/>
      <c r="J275" s="523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614"/>
      <c r="D276" s="767"/>
      <c r="E276" s="448"/>
      <c r="F276" s="93" t="s">
        <v>1271</v>
      </c>
      <c r="G276" s="523" t="s">
        <v>390</v>
      </c>
      <c r="H276" s="523"/>
      <c r="I276" s="523"/>
      <c r="J276" s="523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614"/>
      <c r="D277" s="767"/>
      <c r="E277" s="448"/>
      <c r="F277" s="93" t="s">
        <v>707</v>
      </c>
      <c r="G277" s="523" t="s">
        <v>1270</v>
      </c>
      <c r="H277" s="523"/>
      <c r="I277" s="523"/>
      <c r="J277" s="523"/>
      <c r="K277" s="585"/>
      <c r="L277" s="603" t="e">
        <f>#REF!-#REF!*10%</f>
        <v>#REF!</v>
      </c>
    </row>
    <row r="278" spans="1:12" ht="15" customHeight="1" x14ac:dyDescent="0.25">
      <c r="A278" s="564"/>
      <c r="B278" s="568"/>
      <c r="C278" s="614"/>
      <c r="D278" s="767"/>
      <c r="E278" s="448"/>
      <c r="F278" s="93" t="s">
        <v>708</v>
      </c>
      <c r="G278" s="523" t="s">
        <v>390</v>
      </c>
      <c r="H278" s="523"/>
      <c r="I278" s="523"/>
      <c r="J278" s="523"/>
      <c r="K278" s="585"/>
      <c r="L278" s="603" t="e">
        <f>#REF!-#REF!*10%</f>
        <v>#REF!</v>
      </c>
    </row>
    <row r="279" spans="1:12" ht="15" customHeight="1" x14ac:dyDescent="0.25">
      <c r="A279" s="564"/>
      <c r="B279" s="568"/>
      <c r="C279" s="614"/>
      <c r="D279" s="767"/>
      <c r="E279" s="448"/>
      <c r="F279" s="148" t="s">
        <v>377</v>
      </c>
      <c r="G279" s="523" t="s">
        <v>387</v>
      </c>
      <c r="H279" s="523"/>
      <c r="I279" s="523"/>
      <c r="J279" s="523"/>
      <c r="K279" s="585"/>
      <c r="L279" s="603" t="e">
        <f>#REF!-#REF!*10%</f>
        <v>#REF!</v>
      </c>
    </row>
    <row r="280" spans="1:12" ht="15.6" customHeight="1" x14ac:dyDescent="0.25">
      <c r="A280" s="564"/>
      <c r="B280" s="568"/>
      <c r="C280" s="614"/>
      <c r="D280" s="767"/>
      <c r="E280" s="448"/>
      <c r="F280" s="148" t="s">
        <v>562</v>
      </c>
      <c r="G280" s="523" t="s">
        <v>1024</v>
      </c>
      <c r="H280" s="523"/>
      <c r="I280" s="523"/>
      <c r="J280" s="523"/>
      <c r="K280" s="585"/>
      <c r="L280" s="603" t="e">
        <f>#REF!-#REF!*10%</f>
        <v>#REF!</v>
      </c>
    </row>
    <row r="281" spans="1:12" ht="15.6" customHeight="1" x14ac:dyDescent="0.25">
      <c r="A281" s="564"/>
      <c r="B281" s="568"/>
      <c r="C281" s="614"/>
      <c r="D281" s="767"/>
      <c r="E281" s="448"/>
      <c r="F281" s="148" t="s">
        <v>570</v>
      </c>
      <c r="G281" s="523" t="s">
        <v>613</v>
      </c>
      <c r="H281" s="523"/>
      <c r="I281" s="523"/>
      <c r="J281" s="523"/>
      <c r="K281" s="585"/>
      <c r="L281" s="603" t="e">
        <f>#REF!-#REF!*10%</f>
        <v>#REF!</v>
      </c>
    </row>
    <row r="282" spans="1:12" ht="15.6" customHeight="1" x14ac:dyDescent="0.25">
      <c r="A282" s="564"/>
      <c r="B282" s="568"/>
      <c r="C282" s="614"/>
      <c r="D282" s="767"/>
      <c r="E282" s="448"/>
      <c r="F282" s="148" t="s">
        <v>627</v>
      </c>
      <c r="G282" s="523" t="s">
        <v>628</v>
      </c>
      <c r="H282" s="523"/>
      <c r="I282" s="523"/>
      <c r="J282" s="523"/>
      <c r="K282" s="585"/>
      <c r="L282" s="603" t="e">
        <f>#REF!-#REF!*10%</f>
        <v>#REF!</v>
      </c>
    </row>
    <row r="283" spans="1:12" ht="15.6" customHeight="1" x14ac:dyDescent="0.25">
      <c r="A283" s="564"/>
      <c r="B283" s="568"/>
      <c r="C283" s="614"/>
      <c r="D283" s="767"/>
      <c r="E283" s="448"/>
      <c r="F283" s="216" t="s">
        <v>84</v>
      </c>
      <c r="G283" s="465" t="s">
        <v>1711</v>
      </c>
      <c r="H283" s="465"/>
      <c r="I283" s="465"/>
      <c r="J283" s="465"/>
      <c r="K283" s="585"/>
      <c r="L283" s="603" t="e">
        <f>#REF!-#REF!*10%</f>
        <v>#REF!</v>
      </c>
    </row>
    <row r="284" spans="1:12" ht="15" customHeight="1" x14ac:dyDescent="0.25">
      <c r="A284" s="564"/>
      <c r="B284" s="569"/>
      <c r="C284" s="614"/>
      <c r="D284" s="767"/>
      <c r="E284" s="448"/>
      <c r="F284" s="136" t="s">
        <v>1016</v>
      </c>
      <c r="G284" s="454">
        <v>5</v>
      </c>
      <c r="H284" s="454"/>
      <c r="I284" s="454"/>
      <c r="J284" s="454"/>
      <c r="K284" s="585"/>
      <c r="L284" s="603" t="e">
        <f>#REF!-#REF!*10%</f>
        <v>#REF!</v>
      </c>
    </row>
    <row r="285" spans="1:12" ht="15" customHeight="1" x14ac:dyDescent="0.25">
      <c r="A285" s="564">
        <v>2</v>
      </c>
      <c r="B285" s="567"/>
      <c r="C285" s="614" t="s">
        <v>638</v>
      </c>
      <c r="D285" s="767"/>
      <c r="E285" s="448"/>
      <c r="F285" s="215" t="s">
        <v>81</v>
      </c>
      <c r="G285" s="523" t="s">
        <v>6</v>
      </c>
      <c r="H285" s="523"/>
      <c r="I285" s="523"/>
      <c r="J285" s="523"/>
      <c r="K285" s="501">
        <v>3</v>
      </c>
      <c r="L285" s="708">
        <v>37067</v>
      </c>
    </row>
    <row r="286" spans="1:12" ht="15" customHeight="1" x14ac:dyDescent="0.25">
      <c r="A286" s="564"/>
      <c r="B286" s="568"/>
      <c r="C286" s="614"/>
      <c r="D286" s="767"/>
      <c r="E286" s="448"/>
      <c r="F286" s="215" t="s">
        <v>80</v>
      </c>
      <c r="G286" s="469">
        <v>40</v>
      </c>
      <c r="H286" s="469"/>
      <c r="I286" s="469"/>
      <c r="J286" s="469"/>
      <c r="K286" s="583"/>
      <c r="L286" s="590"/>
    </row>
    <row r="287" spans="1:12" ht="15" customHeight="1" x14ac:dyDescent="0.25">
      <c r="A287" s="564"/>
      <c r="B287" s="568"/>
      <c r="C287" s="614"/>
      <c r="D287" s="767"/>
      <c r="E287" s="448"/>
      <c r="F287" s="215" t="s">
        <v>8</v>
      </c>
      <c r="G287" s="243">
        <v>3000</v>
      </c>
      <c r="H287" s="244">
        <v>4000</v>
      </c>
      <c r="I287" s="246">
        <v>5000</v>
      </c>
      <c r="J287" s="245">
        <v>6000</v>
      </c>
      <c r="K287" s="583"/>
      <c r="L287" s="590"/>
    </row>
    <row r="288" spans="1:12" ht="15" customHeight="1" x14ac:dyDescent="0.25">
      <c r="A288" s="564"/>
      <c r="B288" s="568"/>
      <c r="C288" s="614"/>
      <c r="D288" s="767"/>
      <c r="E288" s="448"/>
      <c r="F288" s="215" t="s">
        <v>817</v>
      </c>
      <c r="G288" s="243">
        <f>G286*80</f>
        <v>3200</v>
      </c>
      <c r="H288" s="244">
        <f>G286*90</f>
        <v>3600</v>
      </c>
      <c r="I288" s="246">
        <f>G286*100</f>
        <v>4000</v>
      </c>
      <c r="J288" s="245">
        <f>G286*104</f>
        <v>4160</v>
      </c>
      <c r="K288" s="583"/>
      <c r="L288" s="590"/>
    </row>
    <row r="289" spans="1:12" ht="15" customHeight="1" x14ac:dyDescent="0.25">
      <c r="A289" s="564"/>
      <c r="B289" s="568"/>
      <c r="C289" s="614"/>
      <c r="D289" s="767"/>
      <c r="E289" s="448"/>
      <c r="F289" s="215" t="s">
        <v>1269</v>
      </c>
      <c r="G289" s="451">
        <v>0.98</v>
      </c>
      <c r="H289" s="451"/>
      <c r="I289" s="451"/>
      <c r="J289" s="451"/>
      <c r="K289" s="583"/>
      <c r="L289" s="590"/>
    </row>
    <row r="290" spans="1:12" ht="15" customHeight="1" x14ac:dyDescent="0.25">
      <c r="A290" s="564"/>
      <c r="B290" s="568"/>
      <c r="C290" s="614"/>
      <c r="D290" s="767"/>
      <c r="E290" s="448"/>
      <c r="F290" s="93" t="s">
        <v>699</v>
      </c>
      <c r="G290" s="523" t="s">
        <v>700</v>
      </c>
      <c r="H290" s="523"/>
      <c r="I290" s="523"/>
      <c r="J290" s="523"/>
      <c r="K290" s="583"/>
      <c r="L290" s="590"/>
    </row>
    <row r="291" spans="1:12" ht="15" customHeight="1" x14ac:dyDescent="0.25">
      <c r="A291" s="564"/>
      <c r="B291" s="568"/>
      <c r="C291" s="614"/>
      <c r="D291" s="767"/>
      <c r="E291" s="448"/>
      <c r="F291" s="93" t="s">
        <v>1181</v>
      </c>
      <c r="G291" s="462" t="s">
        <v>1179</v>
      </c>
      <c r="H291" s="463"/>
      <c r="I291" s="463"/>
      <c r="J291" s="464"/>
      <c r="K291" s="583"/>
      <c r="L291" s="590"/>
    </row>
    <row r="292" spans="1:12" ht="15" customHeight="1" x14ac:dyDescent="0.25">
      <c r="A292" s="564"/>
      <c r="B292" s="568"/>
      <c r="C292" s="614"/>
      <c r="D292" s="767"/>
      <c r="E292" s="448"/>
      <c r="F292" s="215" t="s">
        <v>83</v>
      </c>
      <c r="G292" s="523">
        <v>65</v>
      </c>
      <c r="H292" s="523"/>
      <c r="I292" s="523"/>
      <c r="J292" s="523"/>
      <c r="K292" s="583"/>
      <c r="L292" s="590"/>
    </row>
    <row r="293" spans="1:12" ht="15" customHeight="1" x14ac:dyDescent="0.25">
      <c r="A293" s="564"/>
      <c r="B293" s="568"/>
      <c r="C293" s="614"/>
      <c r="D293" s="767"/>
      <c r="E293" s="448"/>
      <c r="F293" s="215" t="s">
        <v>429</v>
      </c>
      <c r="G293" s="523" t="s">
        <v>1184</v>
      </c>
      <c r="H293" s="523"/>
      <c r="I293" s="523"/>
      <c r="J293" s="523"/>
      <c r="K293" s="583"/>
      <c r="L293" s="590"/>
    </row>
    <row r="294" spans="1:12" ht="15" customHeight="1" x14ac:dyDescent="0.25">
      <c r="A294" s="564"/>
      <c r="B294" s="568"/>
      <c r="C294" s="614"/>
      <c r="D294" s="767"/>
      <c r="E294" s="448"/>
      <c r="F294" s="215" t="s">
        <v>1110</v>
      </c>
      <c r="G294" s="523" t="s">
        <v>1008</v>
      </c>
      <c r="H294" s="523"/>
      <c r="I294" s="523"/>
      <c r="J294" s="523"/>
      <c r="K294" s="583"/>
      <c r="L294" s="590"/>
    </row>
    <row r="295" spans="1:12" ht="15" customHeight="1" x14ac:dyDescent="0.25">
      <c r="A295" s="564"/>
      <c r="B295" s="568"/>
      <c r="C295" s="614"/>
      <c r="D295" s="767"/>
      <c r="E295" s="448"/>
      <c r="F295" s="215" t="s">
        <v>1109</v>
      </c>
      <c r="G295" s="523" t="s">
        <v>1003</v>
      </c>
      <c r="H295" s="523"/>
      <c r="I295" s="523"/>
      <c r="J295" s="523"/>
      <c r="K295" s="583"/>
      <c r="L295" s="590"/>
    </row>
    <row r="296" spans="1:12" ht="15" customHeight="1" x14ac:dyDescent="0.25">
      <c r="A296" s="564"/>
      <c r="B296" s="568"/>
      <c r="C296" s="614"/>
      <c r="D296" s="767"/>
      <c r="E296" s="448"/>
      <c r="F296" s="148" t="s">
        <v>379</v>
      </c>
      <c r="G296" s="523" t="s">
        <v>399</v>
      </c>
      <c r="H296" s="523"/>
      <c r="I296" s="523"/>
      <c r="J296" s="523"/>
      <c r="K296" s="583"/>
      <c r="L296" s="590"/>
    </row>
    <row r="297" spans="1:12" ht="15" customHeight="1" x14ac:dyDescent="0.25">
      <c r="A297" s="564"/>
      <c r="B297" s="568"/>
      <c r="C297" s="614"/>
      <c r="D297" s="767"/>
      <c r="E297" s="448"/>
      <c r="F297" s="93" t="s">
        <v>701</v>
      </c>
      <c r="G297" s="523">
        <v>100000</v>
      </c>
      <c r="H297" s="523"/>
      <c r="I297" s="523"/>
      <c r="J297" s="523"/>
      <c r="K297" s="583"/>
      <c r="L297" s="590"/>
    </row>
    <row r="298" spans="1:12" ht="15" customHeight="1" x14ac:dyDescent="0.25">
      <c r="A298" s="564"/>
      <c r="B298" s="568"/>
      <c r="C298" s="614"/>
      <c r="D298" s="767"/>
      <c r="E298" s="448"/>
      <c r="F298" s="148" t="s">
        <v>257</v>
      </c>
      <c r="G298" s="523" t="s">
        <v>408</v>
      </c>
      <c r="H298" s="523"/>
      <c r="I298" s="523"/>
      <c r="J298" s="523"/>
      <c r="K298" s="583"/>
      <c r="L298" s="590"/>
    </row>
    <row r="299" spans="1:12" ht="15" customHeight="1" x14ac:dyDescent="0.25">
      <c r="A299" s="564"/>
      <c r="B299" s="568"/>
      <c r="C299" s="614"/>
      <c r="D299" s="767"/>
      <c r="E299" s="448"/>
      <c r="F299" s="148" t="s">
        <v>376</v>
      </c>
      <c r="G299" s="523" t="s">
        <v>400</v>
      </c>
      <c r="H299" s="523"/>
      <c r="I299" s="523"/>
      <c r="J299" s="523"/>
      <c r="K299" s="583"/>
      <c r="L299" s="590"/>
    </row>
    <row r="300" spans="1:12" ht="15" customHeight="1" x14ac:dyDescent="0.25">
      <c r="A300" s="564"/>
      <c r="B300" s="568"/>
      <c r="C300" s="614"/>
      <c r="D300" s="767"/>
      <c r="E300" s="448"/>
      <c r="F300" s="148" t="s">
        <v>381</v>
      </c>
      <c r="G300" s="523" t="s">
        <v>1296</v>
      </c>
      <c r="H300" s="523"/>
      <c r="I300" s="523"/>
      <c r="J300" s="523"/>
      <c r="K300" s="583"/>
      <c r="L300" s="590"/>
    </row>
    <row r="301" spans="1:12" ht="15" customHeight="1" x14ac:dyDescent="0.25">
      <c r="A301" s="564"/>
      <c r="B301" s="568"/>
      <c r="C301" s="614"/>
      <c r="D301" s="767"/>
      <c r="E301" s="448"/>
      <c r="F301" s="148" t="s">
        <v>402</v>
      </c>
      <c r="G301" s="523" t="s">
        <v>1297</v>
      </c>
      <c r="H301" s="523"/>
      <c r="I301" s="523"/>
      <c r="J301" s="523"/>
      <c r="K301" s="584">
        <v>5</v>
      </c>
      <c r="L301" s="533">
        <v>39662</v>
      </c>
    </row>
    <row r="302" spans="1:12" ht="15" customHeight="1" x14ac:dyDescent="0.25">
      <c r="A302" s="564"/>
      <c r="B302" s="568"/>
      <c r="C302" s="614"/>
      <c r="D302" s="767"/>
      <c r="E302" s="448"/>
      <c r="F302" s="148" t="s">
        <v>403</v>
      </c>
      <c r="G302" s="523" t="s">
        <v>404</v>
      </c>
      <c r="H302" s="523"/>
      <c r="I302" s="523"/>
      <c r="J302" s="523"/>
      <c r="K302" s="585"/>
      <c r="L302" s="603" t="e">
        <f>#REF!-#REF!*10%</f>
        <v>#REF!</v>
      </c>
    </row>
    <row r="303" spans="1:12" ht="15" customHeight="1" x14ac:dyDescent="0.25">
      <c r="A303" s="564"/>
      <c r="B303" s="568"/>
      <c r="C303" s="614"/>
      <c r="D303" s="767"/>
      <c r="E303" s="448"/>
      <c r="F303" s="215" t="s">
        <v>358</v>
      </c>
      <c r="G303" s="523" t="s">
        <v>359</v>
      </c>
      <c r="H303" s="523"/>
      <c r="I303" s="523"/>
      <c r="J303" s="523"/>
      <c r="K303" s="585"/>
      <c r="L303" s="603" t="e">
        <f>#REF!-#REF!*10%</f>
        <v>#REF!</v>
      </c>
    </row>
    <row r="304" spans="1:12" ht="15" customHeight="1" x14ac:dyDescent="0.25">
      <c r="A304" s="564"/>
      <c r="B304" s="568"/>
      <c r="C304" s="614"/>
      <c r="D304" s="767"/>
      <c r="E304" s="448"/>
      <c r="F304" s="148" t="s">
        <v>389</v>
      </c>
      <c r="G304" s="523" t="s">
        <v>390</v>
      </c>
      <c r="H304" s="523"/>
      <c r="I304" s="523"/>
      <c r="J304" s="523"/>
      <c r="K304" s="585"/>
      <c r="L304" s="603" t="e">
        <f>#REF!-#REF!*10%</f>
        <v>#REF!</v>
      </c>
    </row>
    <row r="305" spans="1:12" ht="15" customHeight="1" x14ac:dyDescent="0.25">
      <c r="A305" s="564"/>
      <c r="B305" s="568"/>
      <c r="C305" s="614"/>
      <c r="D305" s="767"/>
      <c r="E305" s="448"/>
      <c r="F305" s="93" t="s">
        <v>704</v>
      </c>
      <c r="G305" s="523" t="s">
        <v>705</v>
      </c>
      <c r="H305" s="523"/>
      <c r="I305" s="523"/>
      <c r="J305" s="523"/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614"/>
      <c r="D306" s="767"/>
      <c r="E306" s="448"/>
      <c r="F306" s="93" t="s">
        <v>706</v>
      </c>
      <c r="G306" s="523" t="s">
        <v>390</v>
      </c>
      <c r="H306" s="523"/>
      <c r="I306" s="523"/>
      <c r="J306" s="523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614"/>
      <c r="D307" s="767"/>
      <c r="E307" s="448"/>
      <c r="F307" s="93" t="s">
        <v>1271</v>
      </c>
      <c r="G307" s="523" t="s">
        <v>390</v>
      </c>
      <c r="H307" s="523"/>
      <c r="I307" s="523"/>
      <c r="J307" s="523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614"/>
      <c r="D308" s="767"/>
      <c r="E308" s="448"/>
      <c r="F308" s="93" t="s">
        <v>707</v>
      </c>
      <c r="G308" s="523" t="s">
        <v>1270</v>
      </c>
      <c r="H308" s="523"/>
      <c r="I308" s="523"/>
      <c r="J308" s="523"/>
      <c r="K308" s="585"/>
      <c r="L308" s="603" t="e">
        <f>#REF!-#REF!*10%</f>
        <v>#REF!</v>
      </c>
    </row>
    <row r="309" spans="1:12" ht="15" customHeight="1" x14ac:dyDescent="0.25">
      <c r="A309" s="564"/>
      <c r="B309" s="568"/>
      <c r="C309" s="614"/>
      <c r="D309" s="767"/>
      <c r="E309" s="448"/>
      <c r="F309" s="93" t="s">
        <v>708</v>
      </c>
      <c r="G309" s="523" t="s">
        <v>390</v>
      </c>
      <c r="H309" s="523"/>
      <c r="I309" s="523"/>
      <c r="J309" s="523"/>
      <c r="K309" s="585"/>
      <c r="L309" s="603" t="e">
        <f>#REF!-#REF!*10%</f>
        <v>#REF!</v>
      </c>
    </row>
    <row r="310" spans="1:12" ht="15" customHeight="1" x14ac:dyDescent="0.25">
      <c r="A310" s="564"/>
      <c r="B310" s="568"/>
      <c r="C310" s="614"/>
      <c r="D310" s="767"/>
      <c r="E310" s="448"/>
      <c r="F310" s="148" t="s">
        <v>377</v>
      </c>
      <c r="G310" s="523" t="s">
        <v>387</v>
      </c>
      <c r="H310" s="523"/>
      <c r="I310" s="523"/>
      <c r="J310" s="523"/>
      <c r="K310" s="585"/>
      <c r="L310" s="603" t="e">
        <f>#REF!-#REF!*10%</f>
        <v>#REF!</v>
      </c>
    </row>
    <row r="311" spans="1:12" ht="15.6" customHeight="1" x14ac:dyDescent="0.25">
      <c r="A311" s="564"/>
      <c r="B311" s="568"/>
      <c r="C311" s="614"/>
      <c r="D311" s="767"/>
      <c r="E311" s="448"/>
      <c r="F311" s="148" t="s">
        <v>562</v>
      </c>
      <c r="G311" s="523" t="s">
        <v>1024</v>
      </c>
      <c r="H311" s="523"/>
      <c r="I311" s="523"/>
      <c r="J311" s="523"/>
      <c r="K311" s="585"/>
      <c r="L311" s="603" t="e">
        <f>#REF!-#REF!*10%</f>
        <v>#REF!</v>
      </c>
    </row>
    <row r="312" spans="1:12" ht="15.6" customHeight="1" x14ac:dyDescent="0.25">
      <c r="A312" s="564"/>
      <c r="B312" s="568"/>
      <c r="C312" s="614"/>
      <c r="D312" s="767"/>
      <c r="E312" s="448"/>
      <c r="F312" s="148" t="s">
        <v>570</v>
      </c>
      <c r="G312" s="523" t="s">
        <v>613</v>
      </c>
      <c r="H312" s="523"/>
      <c r="I312" s="523"/>
      <c r="J312" s="523"/>
      <c r="K312" s="585"/>
      <c r="L312" s="603" t="e">
        <f>#REF!-#REF!*10%</f>
        <v>#REF!</v>
      </c>
    </row>
    <row r="313" spans="1:12" ht="15.6" customHeight="1" x14ac:dyDescent="0.25">
      <c r="A313" s="564"/>
      <c r="B313" s="568"/>
      <c r="C313" s="614"/>
      <c r="D313" s="767"/>
      <c r="E313" s="448"/>
      <c r="F313" s="148" t="s">
        <v>627</v>
      </c>
      <c r="G313" s="523" t="s">
        <v>628</v>
      </c>
      <c r="H313" s="523"/>
      <c r="I313" s="523"/>
      <c r="J313" s="523"/>
      <c r="K313" s="585"/>
      <c r="L313" s="603" t="e">
        <f>#REF!-#REF!*10%</f>
        <v>#REF!</v>
      </c>
    </row>
    <row r="314" spans="1:12" ht="15.6" customHeight="1" x14ac:dyDescent="0.25">
      <c r="A314" s="564"/>
      <c r="B314" s="568"/>
      <c r="C314" s="614"/>
      <c r="D314" s="767"/>
      <c r="E314" s="448"/>
      <c r="F314" s="216" t="s">
        <v>84</v>
      </c>
      <c r="G314" s="465" t="s">
        <v>1711</v>
      </c>
      <c r="H314" s="465"/>
      <c r="I314" s="465"/>
      <c r="J314" s="465"/>
      <c r="K314" s="585"/>
      <c r="L314" s="603" t="e">
        <f>#REF!-#REF!*10%</f>
        <v>#REF!</v>
      </c>
    </row>
    <row r="315" spans="1:12" ht="15" customHeight="1" x14ac:dyDescent="0.25">
      <c r="A315" s="564"/>
      <c r="B315" s="569"/>
      <c r="C315" s="614"/>
      <c r="D315" s="767"/>
      <c r="E315" s="448"/>
      <c r="F315" s="136" t="s">
        <v>1016</v>
      </c>
      <c r="G315" s="454">
        <v>5</v>
      </c>
      <c r="H315" s="454"/>
      <c r="I315" s="454"/>
      <c r="J315" s="454"/>
      <c r="K315" s="585"/>
      <c r="L315" s="603" t="e">
        <f>#REF!-#REF!*10%</f>
        <v>#REF!</v>
      </c>
    </row>
    <row r="316" spans="1:12" ht="15" customHeight="1" x14ac:dyDescent="0.25">
      <c r="A316" s="564">
        <v>3</v>
      </c>
      <c r="B316" s="567"/>
      <c r="C316" s="614" t="s">
        <v>639</v>
      </c>
      <c r="D316" s="767"/>
      <c r="E316" s="448"/>
      <c r="F316" s="215" t="s">
        <v>81</v>
      </c>
      <c r="G316" s="523" t="s">
        <v>6</v>
      </c>
      <c r="H316" s="523"/>
      <c r="I316" s="523"/>
      <c r="J316" s="523"/>
      <c r="K316" s="501">
        <v>3</v>
      </c>
      <c r="L316" s="708">
        <v>40691</v>
      </c>
    </row>
    <row r="317" spans="1:12" ht="15" customHeight="1" x14ac:dyDescent="0.25">
      <c r="A317" s="564"/>
      <c r="B317" s="568"/>
      <c r="C317" s="614"/>
      <c r="D317" s="767"/>
      <c r="E317" s="448"/>
      <c r="F317" s="215" t="s">
        <v>80</v>
      </c>
      <c r="G317" s="469">
        <v>40</v>
      </c>
      <c r="H317" s="469"/>
      <c r="I317" s="469"/>
      <c r="J317" s="469"/>
      <c r="K317" s="583"/>
      <c r="L317" s="590"/>
    </row>
    <row r="318" spans="1:12" ht="15" customHeight="1" x14ac:dyDescent="0.25">
      <c r="A318" s="564"/>
      <c r="B318" s="568"/>
      <c r="C318" s="614"/>
      <c r="D318" s="767"/>
      <c r="E318" s="448"/>
      <c r="F318" s="215" t="s">
        <v>8</v>
      </c>
      <c r="G318" s="243">
        <v>3000</v>
      </c>
      <c r="H318" s="244">
        <v>4000</v>
      </c>
      <c r="I318" s="246">
        <v>5000</v>
      </c>
      <c r="J318" s="245">
        <v>6000</v>
      </c>
      <c r="K318" s="583"/>
      <c r="L318" s="590"/>
    </row>
    <row r="319" spans="1:12" ht="15" customHeight="1" x14ac:dyDescent="0.25">
      <c r="A319" s="564"/>
      <c r="B319" s="568"/>
      <c r="C319" s="614"/>
      <c r="D319" s="767"/>
      <c r="E319" s="448"/>
      <c r="F319" s="215" t="s">
        <v>817</v>
      </c>
      <c r="G319" s="243">
        <f>G317*80</f>
        <v>3200</v>
      </c>
      <c r="H319" s="244">
        <f>G317*90</f>
        <v>3600</v>
      </c>
      <c r="I319" s="246">
        <f>G317*100</f>
        <v>4000</v>
      </c>
      <c r="J319" s="245">
        <f>G317*104</f>
        <v>4160</v>
      </c>
      <c r="K319" s="583"/>
      <c r="L319" s="590"/>
    </row>
    <row r="320" spans="1:12" ht="15" customHeight="1" x14ac:dyDescent="0.25">
      <c r="A320" s="564"/>
      <c r="B320" s="568"/>
      <c r="C320" s="614"/>
      <c r="D320" s="767"/>
      <c r="E320" s="448"/>
      <c r="F320" s="215" t="s">
        <v>1269</v>
      </c>
      <c r="G320" s="451">
        <v>0.98</v>
      </c>
      <c r="H320" s="451"/>
      <c r="I320" s="451"/>
      <c r="J320" s="451"/>
      <c r="K320" s="583"/>
      <c r="L320" s="590"/>
    </row>
    <row r="321" spans="1:12" ht="15" customHeight="1" x14ac:dyDescent="0.25">
      <c r="A321" s="564"/>
      <c r="B321" s="568"/>
      <c r="C321" s="614"/>
      <c r="D321" s="767"/>
      <c r="E321" s="448"/>
      <c r="F321" s="93" t="s">
        <v>699</v>
      </c>
      <c r="G321" s="523" t="s">
        <v>700</v>
      </c>
      <c r="H321" s="523"/>
      <c r="I321" s="523"/>
      <c r="J321" s="523"/>
      <c r="K321" s="583"/>
      <c r="L321" s="590"/>
    </row>
    <row r="322" spans="1:12" ht="15" customHeight="1" x14ac:dyDescent="0.25">
      <c r="A322" s="564"/>
      <c r="B322" s="568"/>
      <c r="C322" s="614"/>
      <c r="D322" s="767"/>
      <c r="E322" s="448"/>
      <c r="F322" s="93" t="s">
        <v>1181</v>
      </c>
      <c r="G322" s="462" t="s">
        <v>1179</v>
      </c>
      <c r="H322" s="463"/>
      <c r="I322" s="463"/>
      <c r="J322" s="464"/>
      <c r="K322" s="583"/>
      <c r="L322" s="590"/>
    </row>
    <row r="323" spans="1:12" ht="15" customHeight="1" x14ac:dyDescent="0.25">
      <c r="A323" s="564"/>
      <c r="B323" s="568"/>
      <c r="C323" s="614"/>
      <c r="D323" s="767"/>
      <c r="E323" s="448"/>
      <c r="F323" s="215" t="s">
        <v>83</v>
      </c>
      <c r="G323" s="523">
        <v>65</v>
      </c>
      <c r="H323" s="523"/>
      <c r="I323" s="523"/>
      <c r="J323" s="523"/>
      <c r="K323" s="583"/>
      <c r="L323" s="590"/>
    </row>
    <row r="324" spans="1:12" ht="15" customHeight="1" x14ac:dyDescent="0.25">
      <c r="A324" s="564"/>
      <c r="B324" s="568"/>
      <c r="C324" s="614"/>
      <c r="D324" s="767"/>
      <c r="E324" s="448"/>
      <c r="F324" s="215" t="s">
        <v>429</v>
      </c>
      <c r="G324" s="523" t="s">
        <v>1184</v>
      </c>
      <c r="H324" s="523"/>
      <c r="I324" s="523"/>
      <c r="J324" s="523"/>
      <c r="K324" s="583"/>
      <c r="L324" s="590"/>
    </row>
    <row r="325" spans="1:12" ht="15" customHeight="1" x14ac:dyDescent="0.25">
      <c r="A325" s="564"/>
      <c r="B325" s="568"/>
      <c r="C325" s="614"/>
      <c r="D325" s="767"/>
      <c r="E325" s="448"/>
      <c r="F325" s="215" t="s">
        <v>1110</v>
      </c>
      <c r="G325" s="523" t="s">
        <v>1009</v>
      </c>
      <c r="H325" s="523"/>
      <c r="I325" s="523"/>
      <c r="J325" s="523"/>
      <c r="K325" s="583"/>
      <c r="L325" s="590"/>
    </row>
    <row r="326" spans="1:12" ht="15" customHeight="1" x14ac:dyDescent="0.25">
      <c r="A326" s="564"/>
      <c r="B326" s="568"/>
      <c r="C326" s="614"/>
      <c r="D326" s="767"/>
      <c r="E326" s="448"/>
      <c r="F326" s="215" t="s">
        <v>1109</v>
      </c>
      <c r="G326" s="523" t="s">
        <v>1005</v>
      </c>
      <c r="H326" s="523"/>
      <c r="I326" s="523"/>
      <c r="J326" s="523"/>
      <c r="K326" s="583"/>
      <c r="L326" s="590"/>
    </row>
    <row r="327" spans="1:12" ht="15" customHeight="1" x14ac:dyDescent="0.25">
      <c r="A327" s="564"/>
      <c r="B327" s="568"/>
      <c r="C327" s="614"/>
      <c r="D327" s="767"/>
      <c r="E327" s="448"/>
      <c r="F327" s="148" t="s">
        <v>379</v>
      </c>
      <c r="G327" s="523" t="s">
        <v>399</v>
      </c>
      <c r="H327" s="523"/>
      <c r="I327" s="523"/>
      <c r="J327" s="523"/>
      <c r="K327" s="583"/>
      <c r="L327" s="590"/>
    </row>
    <row r="328" spans="1:12" ht="15" customHeight="1" x14ac:dyDescent="0.25">
      <c r="A328" s="564"/>
      <c r="B328" s="568"/>
      <c r="C328" s="614"/>
      <c r="D328" s="767"/>
      <c r="E328" s="448"/>
      <c r="F328" s="93" t="s">
        <v>701</v>
      </c>
      <c r="G328" s="523">
        <v>100000</v>
      </c>
      <c r="H328" s="523"/>
      <c r="I328" s="523"/>
      <c r="J328" s="523"/>
      <c r="K328" s="583"/>
      <c r="L328" s="590"/>
    </row>
    <row r="329" spans="1:12" ht="15" customHeight="1" x14ac:dyDescent="0.25">
      <c r="A329" s="564"/>
      <c r="B329" s="568"/>
      <c r="C329" s="614"/>
      <c r="D329" s="767"/>
      <c r="E329" s="448"/>
      <c r="F329" s="148" t="s">
        <v>257</v>
      </c>
      <c r="G329" s="523" t="s">
        <v>408</v>
      </c>
      <c r="H329" s="523"/>
      <c r="I329" s="523"/>
      <c r="J329" s="523"/>
      <c r="K329" s="583"/>
      <c r="L329" s="590"/>
    </row>
    <row r="330" spans="1:12" ht="15" customHeight="1" x14ac:dyDescent="0.25">
      <c r="A330" s="564"/>
      <c r="B330" s="568"/>
      <c r="C330" s="614"/>
      <c r="D330" s="767"/>
      <c r="E330" s="448"/>
      <c r="F330" s="148" t="s">
        <v>376</v>
      </c>
      <c r="G330" s="523" t="s">
        <v>400</v>
      </c>
      <c r="H330" s="523"/>
      <c r="I330" s="523"/>
      <c r="J330" s="523"/>
      <c r="K330" s="583"/>
      <c r="L330" s="590"/>
    </row>
    <row r="331" spans="1:12" ht="15" customHeight="1" x14ac:dyDescent="0.25">
      <c r="A331" s="564"/>
      <c r="B331" s="568"/>
      <c r="C331" s="614"/>
      <c r="D331" s="767"/>
      <c r="E331" s="448"/>
      <c r="F331" s="148" t="s">
        <v>381</v>
      </c>
      <c r="G331" s="523" t="s">
        <v>1296</v>
      </c>
      <c r="H331" s="523"/>
      <c r="I331" s="523"/>
      <c r="J331" s="523"/>
      <c r="K331" s="583"/>
      <c r="L331" s="590"/>
    </row>
    <row r="332" spans="1:12" ht="15" customHeight="1" x14ac:dyDescent="0.25">
      <c r="A332" s="564"/>
      <c r="B332" s="568"/>
      <c r="C332" s="614"/>
      <c r="D332" s="767"/>
      <c r="E332" s="448"/>
      <c r="F332" s="148" t="s">
        <v>402</v>
      </c>
      <c r="G332" s="523" t="s">
        <v>1297</v>
      </c>
      <c r="H332" s="523"/>
      <c r="I332" s="523"/>
      <c r="J332" s="523"/>
      <c r="K332" s="584">
        <v>5</v>
      </c>
      <c r="L332" s="533">
        <v>43539</v>
      </c>
    </row>
    <row r="333" spans="1:12" ht="15" customHeight="1" x14ac:dyDescent="0.25">
      <c r="A333" s="564"/>
      <c r="B333" s="568"/>
      <c r="C333" s="614"/>
      <c r="D333" s="767"/>
      <c r="E333" s="448"/>
      <c r="F333" s="148" t="s">
        <v>403</v>
      </c>
      <c r="G333" s="523" t="s">
        <v>404</v>
      </c>
      <c r="H333" s="523"/>
      <c r="I333" s="523"/>
      <c r="J333" s="523"/>
      <c r="K333" s="585"/>
      <c r="L333" s="603" t="e">
        <f>#REF!-#REF!*10%</f>
        <v>#REF!</v>
      </c>
    </row>
    <row r="334" spans="1:12" ht="15" customHeight="1" x14ac:dyDescent="0.25">
      <c r="A334" s="564"/>
      <c r="B334" s="568"/>
      <c r="C334" s="614"/>
      <c r="D334" s="767"/>
      <c r="E334" s="448"/>
      <c r="F334" s="215" t="s">
        <v>358</v>
      </c>
      <c r="G334" s="523" t="s">
        <v>359</v>
      </c>
      <c r="H334" s="523"/>
      <c r="I334" s="523"/>
      <c r="J334" s="523"/>
      <c r="K334" s="585"/>
      <c r="L334" s="603" t="e">
        <f>#REF!-#REF!*10%</f>
        <v>#REF!</v>
      </c>
    </row>
    <row r="335" spans="1:12" ht="15" customHeight="1" x14ac:dyDescent="0.25">
      <c r="A335" s="564"/>
      <c r="B335" s="568"/>
      <c r="C335" s="614"/>
      <c r="D335" s="767"/>
      <c r="E335" s="448"/>
      <c r="F335" s="148" t="s">
        <v>389</v>
      </c>
      <c r="G335" s="523" t="s">
        <v>390</v>
      </c>
      <c r="H335" s="523"/>
      <c r="I335" s="523"/>
      <c r="J335" s="523"/>
      <c r="K335" s="585"/>
      <c r="L335" s="603" t="e">
        <f>#REF!-#REF!*10%</f>
        <v>#REF!</v>
      </c>
    </row>
    <row r="336" spans="1:12" ht="15" customHeight="1" x14ac:dyDescent="0.25">
      <c r="A336" s="564"/>
      <c r="B336" s="568"/>
      <c r="C336" s="614"/>
      <c r="D336" s="767"/>
      <c r="E336" s="448"/>
      <c r="F336" s="93" t="s">
        <v>704</v>
      </c>
      <c r="G336" s="523" t="s">
        <v>705</v>
      </c>
      <c r="H336" s="523"/>
      <c r="I336" s="523"/>
      <c r="J336" s="523"/>
      <c r="K336" s="585"/>
      <c r="L336" s="603" t="e">
        <f>#REF!-#REF!*10%</f>
        <v>#REF!</v>
      </c>
    </row>
    <row r="337" spans="1:12" ht="15" customHeight="1" x14ac:dyDescent="0.25">
      <c r="A337" s="564"/>
      <c r="B337" s="568"/>
      <c r="C337" s="614"/>
      <c r="D337" s="767"/>
      <c r="E337" s="448"/>
      <c r="F337" s="93" t="s">
        <v>706</v>
      </c>
      <c r="G337" s="523" t="s">
        <v>390</v>
      </c>
      <c r="H337" s="523"/>
      <c r="I337" s="523"/>
      <c r="J337" s="523"/>
      <c r="K337" s="585"/>
      <c r="L337" s="603" t="e">
        <f>#REF!-#REF!*10%</f>
        <v>#REF!</v>
      </c>
    </row>
    <row r="338" spans="1:12" ht="15" customHeight="1" x14ac:dyDescent="0.25">
      <c r="A338" s="564"/>
      <c r="B338" s="568"/>
      <c r="C338" s="614"/>
      <c r="D338" s="767"/>
      <c r="E338" s="448"/>
      <c r="F338" s="93" t="s">
        <v>1271</v>
      </c>
      <c r="G338" s="523" t="s">
        <v>390</v>
      </c>
      <c r="H338" s="523"/>
      <c r="I338" s="523"/>
      <c r="J338" s="523"/>
      <c r="K338" s="585"/>
      <c r="L338" s="603" t="e">
        <f>#REF!-#REF!*10%</f>
        <v>#REF!</v>
      </c>
    </row>
    <row r="339" spans="1:12" ht="15" customHeight="1" x14ac:dyDescent="0.25">
      <c r="A339" s="564"/>
      <c r="B339" s="568"/>
      <c r="C339" s="614"/>
      <c r="D339" s="767"/>
      <c r="E339" s="448"/>
      <c r="F339" s="93" t="s">
        <v>707</v>
      </c>
      <c r="G339" s="523" t="s">
        <v>1270</v>
      </c>
      <c r="H339" s="523"/>
      <c r="I339" s="523"/>
      <c r="J339" s="523"/>
      <c r="K339" s="585"/>
      <c r="L339" s="603" t="e">
        <f>#REF!-#REF!*10%</f>
        <v>#REF!</v>
      </c>
    </row>
    <row r="340" spans="1:12" ht="15" customHeight="1" x14ac:dyDescent="0.25">
      <c r="A340" s="564"/>
      <c r="B340" s="568"/>
      <c r="C340" s="614"/>
      <c r="D340" s="767"/>
      <c r="E340" s="448"/>
      <c r="F340" s="93" t="s">
        <v>708</v>
      </c>
      <c r="G340" s="523" t="s">
        <v>390</v>
      </c>
      <c r="H340" s="523"/>
      <c r="I340" s="523"/>
      <c r="J340" s="523"/>
      <c r="K340" s="585"/>
      <c r="L340" s="603" t="e">
        <f>#REF!-#REF!*10%</f>
        <v>#REF!</v>
      </c>
    </row>
    <row r="341" spans="1:12" ht="15" customHeight="1" x14ac:dyDescent="0.25">
      <c r="A341" s="564"/>
      <c r="B341" s="568"/>
      <c r="C341" s="614"/>
      <c r="D341" s="767"/>
      <c r="E341" s="448"/>
      <c r="F341" s="148" t="s">
        <v>377</v>
      </c>
      <c r="G341" s="523" t="s">
        <v>387</v>
      </c>
      <c r="H341" s="523"/>
      <c r="I341" s="523"/>
      <c r="J341" s="523"/>
      <c r="K341" s="585"/>
      <c r="L341" s="603" t="e">
        <f>#REF!-#REF!*10%</f>
        <v>#REF!</v>
      </c>
    </row>
    <row r="342" spans="1:12" ht="15.6" customHeight="1" x14ac:dyDescent="0.25">
      <c r="A342" s="564"/>
      <c r="B342" s="568"/>
      <c r="C342" s="614"/>
      <c r="D342" s="767"/>
      <c r="E342" s="448"/>
      <c r="F342" s="148" t="s">
        <v>562</v>
      </c>
      <c r="G342" s="523" t="s">
        <v>1024</v>
      </c>
      <c r="H342" s="523"/>
      <c r="I342" s="523"/>
      <c r="J342" s="523"/>
      <c r="K342" s="585"/>
      <c r="L342" s="603" t="e">
        <f>#REF!-#REF!*10%</f>
        <v>#REF!</v>
      </c>
    </row>
    <row r="343" spans="1:12" ht="15.6" customHeight="1" x14ac:dyDescent="0.25">
      <c r="A343" s="564"/>
      <c r="B343" s="568"/>
      <c r="C343" s="614"/>
      <c r="D343" s="767"/>
      <c r="E343" s="448"/>
      <c r="F343" s="148" t="s">
        <v>570</v>
      </c>
      <c r="G343" s="523" t="s">
        <v>613</v>
      </c>
      <c r="H343" s="523"/>
      <c r="I343" s="523"/>
      <c r="J343" s="523"/>
      <c r="K343" s="585"/>
      <c r="L343" s="603" t="e">
        <f>#REF!-#REF!*10%</f>
        <v>#REF!</v>
      </c>
    </row>
    <row r="344" spans="1:12" ht="15.6" customHeight="1" x14ac:dyDescent="0.25">
      <c r="A344" s="564"/>
      <c r="B344" s="568"/>
      <c r="C344" s="614"/>
      <c r="D344" s="767"/>
      <c r="E344" s="448"/>
      <c r="F344" s="148" t="s">
        <v>627</v>
      </c>
      <c r="G344" s="523" t="s">
        <v>628</v>
      </c>
      <c r="H344" s="523"/>
      <c r="I344" s="523"/>
      <c r="J344" s="523"/>
      <c r="K344" s="585"/>
      <c r="L344" s="603" t="e">
        <f>#REF!-#REF!*10%</f>
        <v>#REF!</v>
      </c>
    </row>
    <row r="345" spans="1:12" ht="15.6" customHeight="1" x14ac:dyDescent="0.25">
      <c r="A345" s="564"/>
      <c r="B345" s="568"/>
      <c r="C345" s="614"/>
      <c r="D345" s="767"/>
      <c r="E345" s="448"/>
      <c r="F345" s="216" t="s">
        <v>84</v>
      </c>
      <c r="G345" s="465" t="s">
        <v>1711</v>
      </c>
      <c r="H345" s="465"/>
      <c r="I345" s="465"/>
      <c r="J345" s="465"/>
      <c r="K345" s="585"/>
      <c r="L345" s="603" t="e">
        <f>#REF!-#REF!*10%</f>
        <v>#REF!</v>
      </c>
    </row>
    <row r="346" spans="1:12" ht="15" customHeight="1" x14ac:dyDescent="0.25">
      <c r="A346" s="564"/>
      <c r="B346" s="569"/>
      <c r="C346" s="614"/>
      <c r="D346" s="767"/>
      <c r="E346" s="448"/>
      <c r="F346" s="136" t="s">
        <v>1016</v>
      </c>
      <c r="G346" s="454">
        <v>5</v>
      </c>
      <c r="H346" s="454"/>
      <c r="I346" s="454"/>
      <c r="J346" s="454"/>
      <c r="K346" s="585"/>
      <c r="L346" s="603" t="e">
        <f>#REF!-#REF!*10%</f>
        <v>#REF!</v>
      </c>
    </row>
    <row r="347" spans="1:12" ht="15" customHeight="1" x14ac:dyDescent="0.25">
      <c r="A347" s="564">
        <v>4</v>
      </c>
      <c r="B347" s="567"/>
      <c r="C347" s="614" t="s">
        <v>640</v>
      </c>
      <c r="D347" s="767"/>
      <c r="E347" s="448"/>
      <c r="F347" s="215" t="s">
        <v>81</v>
      </c>
      <c r="G347" s="523" t="s">
        <v>6</v>
      </c>
      <c r="H347" s="523"/>
      <c r="I347" s="523"/>
      <c r="J347" s="523"/>
      <c r="K347" s="501">
        <v>3</v>
      </c>
      <c r="L347" s="708">
        <v>41528</v>
      </c>
    </row>
    <row r="348" spans="1:12" ht="15" customHeight="1" x14ac:dyDescent="0.25">
      <c r="A348" s="564"/>
      <c r="B348" s="568"/>
      <c r="C348" s="614"/>
      <c r="D348" s="767"/>
      <c r="E348" s="448"/>
      <c r="F348" s="215" t="s">
        <v>80</v>
      </c>
      <c r="G348" s="469">
        <v>60</v>
      </c>
      <c r="H348" s="469"/>
      <c r="I348" s="469"/>
      <c r="J348" s="469"/>
      <c r="K348" s="583"/>
      <c r="L348" s="590"/>
    </row>
    <row r="349" spans="1:12" ht="15" customHeight="1" x14ac:dyDescent="0.25">
      <c r="A349" s="564"/>
      <c r="B349" s="568"/>
      <c r="C349" s="614"/>
      <c r="D349" s="767"/>
      <c r="E349" s="448"/>
      <c r="F349" s="215" t="s">
        <v>8</v>
      </c>
      <c r="G349" s="243">
        <v>3000</v>
      </c>
      <c r="H349" s="244">
        <v>4000</v>
      </c>
      <c r="I349" s="246">
        <v>5000</v>
      </c>
      <c r="J349" s="245">
        <v>6000</v>
      </c>
      <c r="K349" s="583"/>
      <c r="L349" s="590"/>
    </row>
    <row r="350" spans="1:12" ht="15" customHeight="1" x14ac:dyDescent="0.25">
      <c r="A350" s="564"/>
      <c r="B350" s="568"/>
      <c r="C350" s="614"/>
      <c r="D350" s="767"/>
      <c r="E350" s="448"/>
      <c r="F350" s="215" t="s">
        <v>817</v>
      </c>
      <c r="G350" s="243">
        <f>G348*80</f>
        <v>4800</v>
      </c>
      <c r="H350" s="244">
        <f>G348*90</f>
        <v>5400</v>
      </c>
      <c r="I350" s="246">
        <f>G348*100</f>
        <v>6000</v>
      </c>
      <c r="J350" s="245">
        <f>G348*104</f>
        <v>6240</v>
      </c>
      <c r="K350" s="583"/>
      <c r="L350" s="590"/>
    </row>
    <row r="351" spans="1:12" ht="15" customHeight="1" x14ac:dyDescent="0.25">
      <c r="A351" s="564"/>
      <c r="B351" s="568"/>
      <c r="C351" s="614"/>
      <c r="D351" s="767"/>
      <c r="E351" s="448"/>
      <c r="F351" s="215" t="s">
        <v>1269</v>
      </c>
      <c r="G351" s="451">
        <v>0.98</v>
      </c>
      <c r="H351" s="451"/>
      <c r="I351" s="451"/>
      <c r="J351" s="451"/>
      <c r="K351" s="583"/>
      <c r="L351" s="590"/>
    </row>
    <row r="352" spans="1:12" ht="15" customHeight="1" x14ac:dyDescent="0.25">
      <c r="A352" s="564"/>
      <c r="B352" s="568"/>
      <c r="C352" s="614"/>
      <c r="D352" s="767"/>
      <c r="E352" s="448"/>
      <c r="F352" s="93" t="s">
        <v>699</v>
      </c>
      <c r="G352" s="523" t="s">
        <v>700</v>
      </c>
      <c r="H352" s="523"/>
      <c r="I352" s="523"/>
      <c r="J352" s="523"/>
      <c r="K352" s="583"/>
      <c r="L352" s="590"/>
    </row>
    <row r="353" spans="1:12" ht="15" customHeight="1" x14ac:dyDescent="0.25">
      <c r="A353" s="564"/>
      <c r="B353" s="568"/>
      <c r="C353" s="614"/>
      <c r="D353" s="767"/>
      <c r="E353" s="448"/>
      <c r="F353" s="93" t="s">
        <v>1181</v>
      </c>
      <c r="G353" s="462" t="s">
        <v>1179</v>
      </c>
      <c r="H353" s="463"/>
      <c r="I353" s="463"/>
      <c r="J353" s="464"/>
      <c r="K353" s="583"/>
      <c r="L353" s="590"/>
    </row>
    <row r="354" spans="1:12" ht="15" customHeight="1" x14ac:dyDescent="0.25">
      <c r="A354" s="564"/>
      <c r="B354" s="568"/>
      <c r="C354" s="614"/>
      <c r="D354" s="767"/>
      <c r="E354" s="448"/>
      <c r="F354" s="215" t="s">
        <v>83</v>
      </c>
      <c r="G354" s="523">
        <v>65</v>
      </c>
      <c r="H354" s="523"/>
      <c r="I354" s="523"/>
      <c r="J354" s="523"/>
      <c r="K354" s="583"/>
      <c r="L354" s="590"/>
    </row>
    <row r="355" spans="1:12" ht="15" customHeight="1" x14ac:dyDescent="0.25">
      <c r="A355" s="564"/>
      <c r="B355" s="568"/>
      <c r="C355" s="614"/>
      <c r="D355" s="767"/>
      <c r="E355" s="448"/>
      <c r="F355" s="215" t="s">
        <v>429</v>
      </c>
      <c r="G355" s="523" t="s">
        <v>1184</v>
      </c>
      <c r="H355" s="523"/>
      <c r="I355" s="523"/>
      <c r="J355" s="523"/>
      <c r="K355" s="583"/>
      <c r="L355" s="590"/>
    </row>
    <row r="356" spans="1:12" ht="15" customHeight="1" x14ac:dyDescent="0.25">
      <c r="A356" s="564"/>
      <c r="B356" s="568"/>
      <c r="C356" s="614"/>
      <c r="D356" s="767"/>
      <c r="E356" s="448"/>
      <c r="F356" s="215" t="s">
        <v>1110</v>
      </c>
      <c r="G356" s="523" t="s">
        <v>1009</v>
      </c>
      <c r="H356" s="523"/>
      <c r="I356" s="523"/>
      <c r="J356" s="523"/>
      <c r="K356" s="583"/>
      <c r="L356" s="590"/>
    </row>
    <row r="357" spans="1:12" ht="15" customHeight="1" x14ac:dyDescent="0.25">
      <c r="A357" s="564"/>
      <c r="B357" s="568"/>
      <c r="C357" s="614"/>
      <c r="D357" s="767"/>
      <c r="E357" s="448"/>
      <c r="F357" s="215" t="s">
        <v>1109</v>
      </c>
      <c r="G357" s="523" t="s">
        <v>1005</v>
      </c>
      <c r="H357" s="523"/>
      <c r="I357" s="523"/>
      <c r="J357" s="523"/>
      <c r="K357" s="583"/>
      <c r="L357" s="590"/>
    </row>
    <row r="358" spans="1:12" ht="15" customHeight="1" x14ac:dyDescent="0.25">
      <c r="A358" s="564"/>
      <c r="B358" s="568"/>
      <c r="C358" s="614"/>
      <c r="D358" s="767"/>
      <c r="E358" s="448"/>
      <c r="F358" s="148" t="s">
        <v>379</v>
      </c>
      <c r="G358" s="523" t="s">
        <v>399</v>
      </c>
      <c r="H358" s="523"/>
      <c r="I358" s="523"/>
      <c r="J358" s="523"/>
      <c r="K358" s="583"/>
      <c r="L358" s="590"/>
    </row>
    <row r="359" spans="1:12" ht="15" customHeight="1" x14ac:dyDescent="0.25">
      <c r="A359" s="564"/>
      <c r="B359" s="568"/>
      <c r="C359" s="614"/>
      <c r="D359" s="767"/>
      <c r="E359" s="448"/>
      <c r="F359" s="93" t="s">
        <v>701</v>
      </c>
      <c r="G359" s="523">
        <v>100000</v>
      </c>
      <c r="H359" s="523"/>
      <c r="I359" s="523"/>
      <c r="J359" s="523"/>
      <c r="K359" s="583"/>
      <c r="L359" s="590"/>
    </row>
    <row r="360" spans="1:12" ht="15" customHeight="1" x14ac:dyDescent="0.25">
      <c r="A360" s="564"/>
      <c r="B360" s="568"/>
      <c r="C360" s="614"/>
      <c r="D360" s="767"/>
      <c r="E360" s="448"/>
      <c r="F360" s="148" t="s">
        <v>257</v>
      </c>
      <c r="G360" s="523" t="s">
        <v>408</v>
      </c>
      <c r="H360" s="523"/>
      <c r="I360" s="523"/>
      <c r="J360" s="523"/>
      <c r="K360" s="583"/>
      <c r="L360" s="590"/>
    </row>
    <row r="361" spans="1:12" ht="15" customHeight="1" x14ac:dyDescent="0.25">
      <c r="A361" s="564"/>
      <c r="B361" s="568"/>
      <c r="C361" s="614"/>
      <c r="D361" s="767"/>
      <c r="E361" s="448"/>
      <c r="F361" s="148" t="s">
        <v>376</v>
      </c>
      <c r="G361" s="523" t="s">
        <v>400</v>
      </c>
      <c r="H361" s="523"/>
      <c r="I361" s="523"/>
      <c r="J361" s="523"/>
      <c r="K361" s="583"/>
      <c r="L361" s="590"/>
    </row>
    <row r="362" spans="1:12" ht="15" customHeight="1" x14ac:dyDescent="0.25">
      <c r="A362" s="564"/>
      <c r="B362" s="568"/>
      <c r="C362" s="614"/>
      <c r="D362" s="767"/>
      <c r="E362" s="448"/>
      <c r="F362" s="148" t="s">
        <v>381</v>
      </c>
      <c r="G362" s="523" t="s">
        <v>1296</v>
      </c>
      <c r="H362" s="523"/>
      <c r="I362" s="523"/>
      <c r="J362" s="523"/>
      <c r="K362" s="583"/>
      <c r="L362" s="590"/>
    </row>
    <row r="363" spans="1:12" ht="15" customHeight="1" x14ac:dyDescent="0.25">
      <c r="A363" s="564"/>
      <c r="B363" s="568"/>
      <c r="C363" s="614"/>
      <c r="D363" s="767"/>
      <c r="E363" s="448"/>
      <c r="F363" s="148" t="s">
        <v>402</v>
      </c>
      <c r="G363" s="523" t="s">
        <v>1297</v>
      </c>
      <c r="H363" s="523"/>
      <c r="I363" s="523"/>
      <c r="J363" s="523"/>
      <c r="K363" s="584">
        <v>5</v>
      </c>
      <c r="L363" s="533">
        <v>44435</v>
      </c>
    </row>
    <row r="364" spans="1:12" ht="15" customHeight="1" x14ac:dyDescent="0.25">
      <c r="A364" s="564"/>
      <c r="B364" s="568"/>
      <c r="C364" s="614"/>
      <c r="D364" s="767"/>
      <c r="E364" s="448"/>
      <c r="F364" s="148" t="s">
        <v>403</v>
      </c>
      <c r="G364" s="523" t="s">
        <v>404</v>
      </c>
      <c r="H364" s="523"/>
      <c r="I364" s="523"/>
      <c r="J364" s="523"/>
      <c r="K364" s="585"/>
      <c r="L364" s="603" t="e">
        <f>#REF!-#REF!*10%</f>
        <v>#REF!</v>
      </c>
    </row>
    <row r="365" spans="1:12" ht="15" customHeight="1" x14ac:dyDescent="0.25">
      <c r="A365" s="564"/>
      <c r="B365" s="568"/>
      <c r="C365" s="614"/>
      <c r="D365" s="767"/>
      <c r="E365" s="448"/>
      <c r="F365" s="215" t="s">
        <v>358</v>
      </c>
      <c r="G365" s="523" t="s">
        <v>359</v>
      </c>
      <c r="H365" s="523"/>
      <c r="I365" s="523"/>
      <c r="J365" s="523"/>
      <c r="K365" s="585"/>
      <c r="L365" s="603" t="e">
        <f>#REF!-#REF!*10%</f>
        <v>#REF!</v>
      </c>
    </row>
    <row r="366" spans="1:12" ht="15" customHeight="1" x14ac:dyDescent="0.25">
      <c r="A366" s="564"/>
      <c r="B366" s="568"/>
      <c r="C366" s="614"/>
      <c r="D366" s="767"/>
      <c r="E366" s="448"/>
      <c r="F366" s="148" t="s">
        <v>389</v>
      </c>
      <c r="G366" s="523" t="s">
        <v>390</v>
      </c>
      <c r="H366" s="523"/>
      <c r="I366" s="523"/>
      <c r="J366" s="523"/>
      <c r="K366" s="585"/>
      <c r="L366" s="603" t="e">
        <f>#REF!-#REF!*10%</f>
        <v>#REF!</v>
      </c>
    </row>
    <row r="367" spans="1:12" ht="15" customHeight="1" x14ac:dyDescent="0.25">
      <c r="A367" s="564"/>
      <c r="B367" s="568"/>
      <c r="C367" s="614"/>
      <c r="D367" s="767"/>
      <c r="E367" s="448"/>
      <c r="F367" s="93" t="s">
        <v>704</v>
      </c>
      <c r="G367" s="523" t="s">
        <v>705</v>
      </c>
      <c r="H367" s="523"/>
      <c r="I367" s="523"/>
      <c r="J367" s="523"/>
      <c r="K367" s="585"/>
      <c r="L367" s="603" t="e">
        <f>#REF!-#REF!*10%</f>
        <v>#REF!</v>
      </c>
    </row>
    <row r="368" spans="1:12" ht="15" customHeight="1" x14ac:dyDescent="0.25">
      <c r="A368" s="564"/>
      <c r="B368" s="568"/>
      <c r="C368" s="614"/>
      <c r="D368" s="767"/>
      <c r="E368" s="448"/>
      <c r="F368" s="93" t="s">
        <v>706</v>
      </c>
      <c r="G368" s="523" t="s">
        <v>390</v>
      </c>
      <c r="H368" s="523"/>
      <c r="I368" s="523"/>
      <c r="J368" s="523"/>
      <c r="K368" s="585"/>
      <c r="L368" s="603" t="e">
        <f>#REF!-#REF!*10%</f>
        <v>#REF!</v>
      </c>
    </row>
    <row r="369" spans="1:12" ht="15" customHeight="1" x14ac:dyDescent="0.25">
      <c r="A369" s="564"/>
      <c r="B369" s="568"/>
      <c r="C369" s="614"/>
      <c r="D369" s="767"/>
      <c r="E369" s="448"/>
      <c r="F369" s="93" t="s">
        <v>1271</v>
      </c>
      <c r="G369" s="523" t="s">
        <v>390</v>
      </c>
      <c r="H369" s="523"/>
      <c r="I369" s="523"/>
      <c r="J369" s="523"/>
      <c r="K369" s="585"/>
      <c r="L369" s="603" t="e">
        <f>#REF!-#REF!*10%</f>
        <v>#REF!</v>
      </c>
    </row>
    <row r="370" spans="1:12" ht="15" customHeight="1" x14ac:dyDescent="0.25">
      <c r="A370" s="564"/>
      <c r="B370" s="568"/>
      <c r="C370" s="614"/>
      <c r="D370" s="767"/>
      <c r="E370" s="448"/>
      <c r="F370" s="93" t="s">
        <v>707</v>
      </c>
      <c r="G370" s="523" t="s">
        <v>1270</v>
      </c>
      <c r="H370" s="523"/>
      <c r="I370" s="523"/>
      <c r="J370" s="523"/>
      <c r="K370" s="585"/>
      <c r="L370" s="603" t="e">
        <f>#REF!-#REF!*10%</f>
        <v>#REF!</v>
      </c>
    </row>
    <row r="371" spans="1:12" ht="15" customHeight="1" x14ac:dyDescent="0.25">
      <c r="A371" s="564"/>
      <c r="B371" s="568"/>
      <c r="C371" s="614"/>
      <c r="D371" s="767"/>
      <c r="E371" s="448"/>
      <c r="F371" s="93" t="s">
        <v>708</v>
      </c>
      <c r="G371" s="523" t="s">
        <v>390</v>
      </c>
      <c r="H371" s="523"/>
      <c r="I371" s="523"/>
      <c r="J371" s="523"/>
      <c r="K371" s="585"/>
      <c r="L371" s="603" t="e">
        <f>#REF!-#REF!*10%</f>
        <v>#REF!</v>
      </c>
    </row>
    <row r="372" spans="1:12" ht="15" customHeight="1" x14ac:dyDescent="0.25">
      <c r="A372" s="564"/>
      <c r="B372" s="568"/>
      <c r="C372" s="614"/>
      <c r="D372" s="767"/>
      <c r="E372" s="448"/>
      <c r="F372" s="148" t="s">
        <v>377</v>
      </c>
      <c r="G372" s="523" t="s">
        <v>387</v>
      </c>
      <c r="H372" s="523"/>
      <c r="I372" s="523"/>
      <c r="J372" s="523"/>
      <c r="K372" s="585"/>
      <c r="L372" s="603" t="e">
        <f>#REF!-#REF!*10%</f>
        <v>#REF!</v>
      </c>
    </row>
    <row r="373" spans="1:12" ht="15.6" customHeight="1" x14ac:dyDescent="0.25">
      <c r="A373" s="564"/>
      <c r="B373" s="568"/>
      <c r="C373" s="614"/>
      <c r="D373" s="767"/>
      <c r="E373" s="448"/>
      <c r="F373" s="148" t="s">
        <v>562</v>
      </c>
      <c r="G373" s="523" t="s">
        <v>1024</v>
      </c>
      <c r="H373" s="523"/>
      <c r="I373" s="523"/>
      <c r="J373" s="523"/>
      <c r="K373" s="585"/>
      <c r="L373" s="603" t="e">
        <f>#REF!-#REF!*10%</f>
        <v>#REF!</v>
      </c>
    </row>
    <row r="374" spans="1:12" ht="15.6" customHeight="1" x14ac:dyDescent="0.25">
      <c r="A374" s="564"/>
      <c r="B374" s="568"/>
      <c r="C374" s="614"/>
      <c r="D374" s="767"/>
      <c r="E374" s="448"/>
      <c r="F374" s="148" t="s">
        <v>570</v>
      </c>
      <c r="G374" s="523" t="s">
        <v>613</v>
      </c>
      <c r="H374" s="523"/>
      <c r="I374" s="523"/>
      <c r="J374" s="523"/>
      <c r="K374" s="585"/>
      <c r="L374" s="603" t="e">
        <f>#REF!-#REF!*10%</f>
        <v>#REF!</v>
      </c>
    </row>
    <row r="375" spans="1:12" ht="15.6" customHeight="1" x14ac:dyDescent="0.25">
      <c r="A375" s="564"/>
      <c r="B375" s="568"/>
      <c r="C375" s="614"/>
      <c r="D375" s="767"/>
      <c r="E375" s="448"/>
      <c r="F375" s="148" t="s">
        <v>627</v>
      </c>
      <c r="G375" s="523" t="s">
        <v>628</v>
      </c>
      <c r="H375" s="523"/>
      <c r="I375" s="523"/>
      <c r="J375" s="523"/>
      <c r="K375" s="585"/>
      <c r="L375" s="603" t="e">
        <f>#REF!-#REF!*10%</f>
        <v>#REF!</v>
      </c>
    </row>
    <row r="376" spans="1:12" ht="15.6" customHeight="1" x14ac:dyDescent="0.25">
      <c r="A376" s="564"/>
      <c r="B376" s="568"/>
      <c r="C376" s="614"/>
      <c r="D376" s="767"/>
      <c r="E376" s="448"/>
      <c r="F376" s="216" t="s">
        <v>84</v>
      </c>
      <c r="G376" s="465" t="s">
        <v>1711</v>
      </c>
      <c r="H376" s="465"/>
      <c r="I376" s="465"/>
      <c r="J376" s="465"/>
      <c r="K376" s="585"/>
      <c r="L376" s="603" t="e">
        <f>#REF!-#REF!*10%</f>
        <v>#REF!</v>
      </c>
    </row>
    <row r="377" spans="1:12" ht="15" customHeight="1" x14ac:dyDescent="0.25">
      <c r="A377" s="564"/>
      <c r="B377" s="569"/>
      <c r="C377" s="614"/>
      <c r="D377" s="767"/>
      <c r="E377" s="448"/>
      <c r="F377" s="136" t="s">
        <v>1016</v>
      </c>
      <c r="G377" s="454">
        <v>5</v>
      </c>
      <c r="H377" s="454"/>
      <c r="I377" s="454"/>
      <c r="J377" s="454"/>
      <c r="K377" s="585"/>
      <c r="L377" s="603" t="e">
        <f>#REF!-#REF!*10%</f>
        <v>#REF!</v>
      </c>
    </row>
    <row r="378" spans="1:12" ht="15" customHeight="1" x14ac:dyDescent="0.25">
      <c r="A378" s="564">
        <v>5</v>
      </c>
      <c r="B378" s="567"/>
      <c r="C378" s="614" t="s">
        <v>641</v>
      </c>
      <c r="D378" s="767"/>
      <c r="E378" s="448"/>
      <c r="F378" s="215" t="s">
        <v>81</v>
      </c>
      <c r="G378" s="523" t="s">
        <v>6</v>
      </c>
      <c r="H378" s="523"/>
      <c r="I378" s="523"/>
      <c r="J378" s="523"/>
      <c r="K378" s="501">
        <v>3</v>
      </c>
      <c r="L378" s="708">
        <v>45707</v>
      </c>
    </row>
    <row r="379" spans="1:12" ht="15" customHeight="1" x14ac:dyDescent="0.25">
      <c r="A379" s="564"/>
      <c r="B379" s="568"/>
      <c r="C379" s="614"/>
      <c r="D379" s="767"/>
      <c r="E379" s="448"/>
      <c r="F379" s="215" t="s">
        <v>80</v>
      </c>
      <c r="G379" s="469">
        <v>60</v>
      </c>
      <c r="H379" s="469"/>
      <c r="I379" s="469"/>
      <c r="J379" s="469"/>
      <c r="K379" s="583"/>
      <c r="L379" s="590"/>
    </row>
    <row r="380" spans="1:12" ht="15" customHeight="1" x14ac:dyDescent="0.25">
      <c r="A380" s="564"/>
      <c r="B380" s="568"/>
      <c r="C380" s="614"/>
      <c r="D380" s="767"/>
      <c r="E380" s="448"/>
      <c r="F380" s="215" t="s">
        <v>8</v>
      </c>
      <c r="G380" s="243">
        <v>3000</v>
      </c>
      <c r="H380" s="244">
        <v>4000</v>
      </c>
      <c r="I380" s="246">
        <v>5000</v>
      </c>
      <c r="J380" s="245">
        <v>6000</v>
      </c>
      <c r="K380" s="583"/>
      <c r="L380" s="590"/>
    </row>
    <row r="381" spans="1:12" ht="15" customHeight="1" x14ac:dyDescent="0.25">
      <c r="A381" s="564"/>
      <c r="B381" s="568"/>
      <c r="C381" s="614"/>
      <c r="D381" s="767"/>
      <c r="E381" s="448"/>
      <c r="F381" s="215" t="s">
        <v>817</v>
      </c>
      <c r="G381" s="243">
        <f>G379*80</f>
        <v>4800</v>
      </c>
      <c r="H381" s="244">
        <f>G379*90</f>
        <v>5400</v>
      </c>
      <c r="I381" s="246">
        <f>G379*100</f>
        <v>6000</v>
      </c>
      <c r="J381" s="245">
        <f>G379*104</f>
        <v>6240</v>
      </c>
      <c r="K381" s="583"/>
      <c r="L381" s="590"/>
    </row>
    <row r="382" spans="1:12" ht="15" customHeight="1" x14ac:dyDescent="0.25">
      <c r="A382" s="564"/>
      <c r="B382" s="568"/>
      <c r="C382" s="614"/>
      <c r="D382" s="767"/>
      <c r="E382" s="448"/>
      <c r="F382" s="215" t="s">
        <v>1269</v>
      </c>
      <c r="G382" s="451">
        <v>0.98</v>
      </c>
      <c r="H382" s="451"/>
      <c r="I382" s="451"/>
      <c r="J382" s="451"/>
      <c r="K382" s="583"/>
      <c r="L382" s="590"/>
    </row>
    <row r="383" spans="1:12" ht="15" customHeight="1" x14ac:dyDescent="0.25">
      <c r="A383" s="564"/>
      <c r="B383" s="568"/>
      <c r="C383" s="614"/>
      <c r="D383" s="767"/>
      <c r="E383" s="448"/>
      <c r="F383" s="93" t="s">
        <v>699</v>
      </c>
      <c r="G383" s="523" t="s">
        <v>700</v>
      </c>
      <c r="H383" s="523"/>
      <c r="I383" s="523"/>
      <c r="J383" s="523"/>
      <c r="K383" s="583"/>
      <c r="L383" s="590"/>
    </row>
    <row r="384" spans="1:12" ht="15" customHeight="1" x14ac:dyDescent="0.25">
      <c r="A384" s="564"/>
      <c r="B384" s="568"/>
      <c r="C384" s="614"/>
      <c r="D384" s="767"/>
      <c r="E384" s="448"/>
      <c r="F384" s="93" t="s">
        <v>1181</v>
      </c>
      <c r="G384" s="462" t="s">
        <v>1179</v>
      </c>
      <c r="H384" s="463"/>
      <c r="I384" s="463"/>
      <c r="J384" s="464"/>
      <c r="K384" s="583"/>
      <c r="L384" s="590"/>
    </row>
    <row r="385" spans="1:12" ht="15" customHeight="1" x14ac:dyDescent="0.25">
      <c r="A385" s="564"/>
      <c r="B385" s="568"/>
      <c r="C385" s="614"/>
      <c r="D385" s="767"/>
      <c r="E385" s="448"/>
      <c r="F385" s="215" t="s">
        <v>83</v>
      </c>
      <c r="G385" s="523">
        <v>65</v>
      </c>
      <c r="H385" s="523"/>
      <c r="I385" s="523"/>
      <c r="J385" s="523"/>
      <c r="K385" s="583"/>
      <c r="L385" s="590"/>
    </row>
    <row r="386" spans="1:12" ht="15" customHeight="1" x14ac:dyDescent="0.25">
      <c r="A386" s="564"/>
      <c r="B386" s="568"/>
      <c r="C386" s="614"/>
      <c r="D386" s="767"/>
      <c r="E386" s="448"/>
      <c r="F386" s="215" t="s">
        <v>429</v>
      </c>
      <c r="G386" s="523" t="s">
        <v>1184</v>
      </c>
      <c r="H386" s="523"/>
      <c r="I386" s="523"/>
      <c r="J386" s="523"/>
      <c r="K386" s="583"/>
      <c r="L386" s="590"/>
    </row>
    <row r="387" spans="1:12" ht="15" customHeight="1" x14ac:dyDescent="0.25">
      <c r="A387" s="564"/>
      <c r="B387" s="568"/>
      <c r="C387" s="614"/>
      <c r="D387" s="767"/>
      <c r="E387" s="448"/>
      <c r="F387" s="215" t="s">
        <v>1110</v>
      </c>
      <c r="G387" s="523" t="s">
        <v>1010</v>
      </c>
      <c r="H387" s="523"/>
      <c r="I387" s="523"/>
      <c r="J387" s="523"/>
      <c r="K387" s="583"/>
      <c r="L387" s="590"/>
    </row>
    <row r="388" spans="1:12" ht="15" customHeight="1" x14ac:dyDescent="0.25">
      <c r="A388" s="564"/>
      <c r="B388" s="568"/>
      <c r="C388" s="614"/>
      <c r="D388" s="767"/>
      <c r="E388" s="448"/>
      <c r="F388" s="215" t="s">
        <v>1109</v>
      </c>
      <c r="G388" s="523" t="s">
        <v>1011</v>
      </c>
      <c r="H388" s="523"/>
      <c r="I388" s="523"/>
      <c r="J388" s="523"/>
      <c r="K388" s="583"/>
      <c r="L388" s="590"/>
    </row>
    <row r="389" spans="1:12" ht="15" customHeight="1" x14ac:dyDescent="0.25">
      <c r="A389" s="564"/>
      <c r="B389" s="568"/>
      <c r="C389" s="614"/>
      <c r="D389" s="767"/>
      <c r="E389" s="448"/>
      <c r="F389" s="148" t="s">
        <v>379</v>
      </c>
      <c r="G389" s="523" t="s">
        <v>399</v>
      </c>
      <c r="H389" s="523"/>
      <c r="I389" s="523"/>
      <c r="J389" s="523"/>
      <c r="K389" s="583"/>
      <c r="L389" s="590"/>
    </row>
    <row r="390" spans="1:12" ht="15" customHeight="1" x14ac:dyDescent="0.25">
      <c r="A390" s="564"/>
      <c r="B390" s="568"/>
      <c r="C390" s="614"/>
      <c r="D390" s="767"/>
      <c r="E390" s="448"/>
      <c r="F390" s="93" t="s">
        <v>701</v>
      </c>
      <c r="G390" s="523">
        <v>100000</v>
      </c>
      <c r="H390" s="523"/>
      <c r="I390" s="523"/>
      <c r="J390" s="523"/>
      <c r="K390" s="583"/>
      <c r="L390" s="590"/>
    </row>
    <row r="391" spans="1:12" ht="15" customHeight="1" x14ac:dyDescent="0.25">
      <c r="A391" s="564"/>
      <c r="B391" s="568"/>
      <c r="C391" s="614"/>
      <c r="D391" s="767"/>
      <c r="E391" s="448"/>
      <c r="F391" s="148" t="s">
        <v>257</v>
      </c>
      <c r="G391" s="523" t="s">
        <v>408</v>
      </c>
      <c r="H391" s="523"/>
      <c r="I391" s="523"/>
      <c r="J391" s="523"/>
      <c r="K391" s="583"/>
      <c r="L391" s="590"/>
    </row>
    <row r="392" spans="1:12" ht="15" customHeight="1" x14ac:dyDescent="0.25">
      <c r="A392" s="564"/>
      <c r="B392" s="568"/>
      <c r="C392" s="614"/>
      <c r="D392" s="767"/>
      <c r="E392" s="448"/>
      <c r="F392" s="148" t="s">
        <v>376</v>
      </c>
      <c r="G392" s="523" t="s">
        <v>400</v>
      </c>
      <c r="H392" s="523"/>
      <c r="I392" s="523"/>
      <c r="J392" s="523"/>
      <c r="K392" s="583"/>
      <c r="L392" s="590"/>
    </row>
    <row r="393" spans="1:12" ht="15" customHeight="1" x14ac:dyDescent="0.25">
      <c r="A393" s="564"/>
      <c r="B393" s="568"/>
      <c r="C393" s="614"/>
      <c r="D393" s="767"/>
      <c r="E393" s="448"/>
      <c r="F393" s="148" t="s">
        <v>381</v>
      </c>
      <c r="G393" s="523" t="s">
        <v>1296</v>
      </c>
      <c r="H393" s="523"/>
      <c r="I393" s="523"/>
      <c r="J393" s="523"/>
      <c r="K393" s="583"/>
      <c r="L393" s="590"/>
    </row>
    <row r="394" spans="1:12" ht="15" customHeight="1" x14ac:dyDescent="0.25">
      <c r="A394" s="564"/>
      <c r="B394" s="568"/>
      <c r="C394" s="614"/>
      <c r="D394" s="767"/>
      <c r="E394" s="448"/>
      <c r="F394" s="148" t="s">
        <v>402</v>
      </c>
      <c r="G394" s="523" t="s">
        <v>1297</v>
      </c>
      <c r="H394" s="523"/>
      <c r="I394" s="523"/>
      <c r="J394" s="523"/>
      <c r="K394" s="584">
        <v>5</v>
      </c>
      <c r="L394" s="533">
        <v>48907</v>
      </c>
    </row>
    <row r="395" spans="1:12" ht="15" customHeight="1" x14ac:dyDescent="0.25">
      <c r="A395" s="564"/>
      <c r="B395" s="568"/>
      <c r="C395" s="614"/>
      <c r="D395" s="767"/>
      <c r="E395" s="448"/>
      <c r="F395" s="148" t="s">
        <v>403</v>
      </c>
      <c r="G395" s="523" t="s">
        <v>404</v>
      </c>
      <c r="H395" s="523"/>
      <c r="I395" s="523"/>
      <c r="J395" s="523"/>
      <c r="K395" s="585"/>
      <c r="L395" s="603" t="e">
        <f>#REF!-#REF!*10%</f>
        <v>#REF!</v>
      </c>
    </row>
    <row r="396" spans="1:12" ht="15" customHeight="1" x14ac:dyDescent="0.25">
      <c r="A396" s="564"/>
      <c r="B396" s="568"/>
      <c r="C396" s="614"/>
      <c r="D396" s="767"/>
      <c r="E396" s="448"/>
      <c r="F396" s="215" t="s">
        <v>358</v>
      </c>
      <c r="G396" s="523" t="s">
        <v>359</v>
      </c>
      <c r="H396" s="523"/>
      <c r="I396" s="523"/>
      <c r="J396" s="523"/>
      <c r="K396" s="585"/>
      <c r="L396" s="603" t="e">
        <f>#REF!-#REF!*10%</f>
        <v>#REF!</v>
      </c>
    </row>
    <row r="397" spans="1:12" ht="15" customHeight="1" x14ac:dyDescent="0.25">
      <c r="A397" s="564"/>
      <c r="B397" s="568"/>
      <c r="C397" s="614"/>
      <c r="D397" s="767"/>
      <c r="E397" s="448"/>
      <c r="F397" s="148" t="s">
        <v>389</v>
      </c>
      <c r="G397" s="523" t="s">
        <v>390</v>
      </c>
      <c r="H397" s="523"/>
      <c r="I397" s="523"/>
      <c r="J397" s="523"/>
      <c r="K397" s="585"/>
      <c r="L397" s="603" t="e">
        <f>#REF!-#REF!*10%</f>
        <v>#REF!</v>
      </c>
    </row>
    <row r="398" spans="1:12" ht="15" customHeight="1" x14ac:dyDescent="0.25">
      <c r="A398" s="564"/>
      <c r="B398" s="568"/>
      <c r="C398" s="614"/>
      <c r="D398" s="767"/>
      <c r="E398" s="448"/>
      <c r="F398" s="93" t="s">
        <v>704</v>
      </c>
      <c r="G398" s="523" t="s">
        <v>705</v>
      </c>
      <c r="H398" s="523"/>
      <c r="I398" s="523"/>
      <c r="J398" s="523"/>
      <c r="K398" s="585"/>
      <c r="L398" s="603" t="e">
        <f>#REF!-#REF!*10%</f>
        <v>#REF!</v>
      </c>
    </row>
    <row r="399" spans="1:12" ht="15" customHeight="1" x14ac:dyDescent="0.25">
      <c r="A399" s="564"/>
      <c r="B399" s="568"/>
      <c r="C399" s="614"/>
      <c r="D399" s="767"/>
      <c r="E399" s="448"/>
      <c r="F399" s="93" t="s">
        <v>706</v>
      </c>
      <c r="G399" s="523" t="s">
        <v>390</v>
      </c>
      <c r="H399" s="523"/>
      <c r="I399" s="523"/>
      <c r="J399" s="523"/>
      <c r="K399" s="585"/>
      <c r="L399" s="603" t="e">
        <f>#REF!-#REF!*10%</f>
        <v>#REF!</v>
      </c>
    </row>
    <row r="400" spans="1:12" ht="15" customHeight="1" x14ac:dyDescent="0.25">
      <c r="A400" s="564"/>
      <c r="B400" s="568"/>
      <c r="C400" s="614"/>
      <c r="D400" s="767"/>
      <c r="E400" s="448"/>
      <c r="F400" s="93" t="s">
        <v>1271</v>
      </c>
      <c r="G400" s="523" t="s">
        <v>390</v>
      </c>
      <c r="H400" s="523"/>
      <c r="I400" s="523"/>
      <c r="J400" s="523"/>
      <c r="K400" s="585"/>
      <c r="L400" s="603" t="e">
        <f>#REF!-#REF!*10%</f>
        <v>#REF!</v>
      </c>
    </row>
    <row r="401" spans="1:12" ht="15" customHeight="1" x14ac:dyDescent="0.25">
      <c r="A401" s="564"/>
      <c r="B401" s="568"/>
      <c r="C401" s="614"/>
      <c r="D401" s="767"/>
      <c r="E401" s="448"/>
      <c r="F401" s="93" t="s">
        <v>707</v>
      </c>
      <c r="G401" s="523" t="s">
        <v>1270</v>
      </c>
      <c r="H401" s="523"/>
      <c r="I401" s="523"/>
      <c r="J401" s="523"/>
      <c r="K401" s="585"/>
      <c r="L401" s="603" t="e">
        <f>#REF!-#REF!*10%</f>
        <v>#REF!</v>
      </c>
    </row>
    <row r="402" spans="1:12" ht="15" customHeight="1" x14ac:dyDescent="0.25">
      <c r="A402" s="564"/>
      <c r="B402" s="568"/>
      <c r="C402" s="614"/>
      <c r="D402" s="767"/>
      <c r="E402" s="448"/>
      <c r="F402" s="93" t="s">
        <v>708</v>
      </c>
      <c r="G402" s="523" t="s">
        <v>390</v>
      </c>
      <c r="H402" s="523"/>
      <c r="I402" s="523"/>
      <c r="J402" s="523"/>
      <c r="K402" s="585"/>
      <c r="L402" s="603" t="e">
        <f>#REF!-#REF!*10%</f>
        <v>#REF!</v>
      </c>
    </row>
    <row r="403" spans="1:12" ht="15" customHeight="1" x14ac:dyDescent="0.25">
      <c r="A403" s="564"/>
      <c r="B403" s="568"/>
      <c r="C403" s="614"/>
      <c r="D403" s="767"/>
      <c r="E403" s="448"/>
      <c r="F403" s="148" t="s">
        <v>377</v>
      </c>
      <c r="G403" s="523" t="s">
        <v>387</v>
      </c>
      <c r="H403" s="523"/>
      <c r="I403" s="523"/>
      <c r="J403" s="523"/>
      <c r="K403" s="585"/>
      <c r="L403" s="603" t="e">
        <f>#REF!-#REF!*10%</f>
        <v>#REF!</v>
      </c>
    </row>
    <row r="404" spans="1:12" ht="15.6" customHeight="1" x14ac:dyDescent="0.25">
      <c r="A404" s="564"/>
      <c r="B404" s="568"/>
      <c r="C404" s="614"/>
      <c r="D404" s="767"/>
      <c r="E404" s="448"/>
      <c r="F404" s="148" t="s">
        <v>562</v>
      </c>
      <c r="G404" s="523" t="s">
        <v>1024</v>
      </c>
      <c r="H404" s="523"/>
      <c r="I404" s="523"/>
      <c r="J404" s="523"/>
      <c r="K404" s="585"/>
      <c r="L404" s="603" t="e">
        <f>#REF!-#REF!*10%</f>
        <v>#REF!</v>
      </c>
    </row>
    <row r="405" spans="1:12" ht="15.6" customHeight="1" x14ac:dyDescent="0.25">
      <c r="A405" s="564"/>
      <c r="B405" s="568"/>
      <c r="C405" s="614"/>
      <c r="D405" s="767"/>
      <c r="E405" s="448"/>
      <c r="F405" s="148" t="s">
        <v>570</v>
      </c>
      <c r="G405" s="523" t="s">
        <v>613</v>
      </c>
      <c r="H405" s="523"/>
      <c r="I405" s="523"/>
      <c r="J405" s="523"/>
      <c r="K405" s="585"/>
      <c r="L405" s="603" t="e">
        <f>#REF!-#REF!*10%</f>
        <v>#REF!</v>
      </c>
    </row>
    <row r="406" spans="1:12" ht="15.6" customHeight="1" x14ac:dyDescent="0.25">
      <c r="A406" s="564"/>
      <c r="B406" s="568"/>
      <c r="C406" s="614"/>
      <c r="D406" s="767"/>
      <c r="E406" s="448"/>
      <c r="F406" s="148" t="s">
        <v>627</v>
      </c>
      <c r="G406" s="523" t="s">
        <v>628</v>
      </c>
      <c r="H406" s="523"/>
      <c r="I406" s="523"/>
      <c r="J406" s="523"/>
      <c r="K406" s="585"/>
      <c r="L406" s="603" t="e">
        <f>#REF!-#REF!*10%</f>
        <v>#REF!</v>
      </c>
    </row>
    <row r="407" spans="1:12" ht="15.6" customHeight="1" x14ac:dyDescent="0.25">
      <c r="A407" s="564"/>
      <c r="B407" s="568"/>
      <c r="C407" s="614"/>
      <c r="D407" s="767"/>
      <c r="E407" s="448"/>
      <c r="F407" s="216" t="s">
        <v>84</v>
      </c>
      <c r="G407" s="465" t="s">
        <v>1711</v>
      </c>
      <c r="H407" s="465"/>
      <c r="I407" s="465"/>
      <c r="J407" s="465"/>
      <c r="K407" s="585"/>
      <c r="L407" s="603" t="e">
        <f>#REF!-#REF!*10%</f>
        <v>#REF!</v>
      </c>
    </row>
    <row r="408" spans="1:12" ht="15" customHeight="1" x14ac:dyDescent="0.25">
      <c r="A408" s="564"/>
      <c r="B408" s="569"/>
      <c r="C408" s="614"/>
      <c r="D408" s="767"/>
      <c r="E408" s="448"/>
      <c r="F408" s="136" t="s">
        <v>1016</v>
      </c>
      <c r="G408" s="454">
        <v>5</v>
      </c>
      <c r="H408" s="454"/>
      <c r="I408" s="454"/>
      <c r="J408" s="454"/>
      <c r="K408" s="585"/>
      <c r="L408" s="603" t="e">
        <f>#REF!-#REF!*10%</f>
        <v>#REF!</v>
      </c>
    </row>
  </sheetData>
  <sheetProtection sort="0"/>
  <mergeCells count="499">
    <mergeCell ref="K4:K19"/>
    <mergeCell ref="K20:K34"/>
    <mergeCell ref="K35:K50"/>
    <mergeCell ref="K51:K65"/>
    <mergeCell ref="K66:K81"/>
    <mergeCell ref="K82:K96"/>
    <mergeCell ref="K97:K112"/>
    <mergeCell ref="K113:K127"/>
    <mergeCell ref="K129:K144"/>
    <mergeCell ref="K363:K377"/>
    <mergeCell ref="K378:K393"/>
    <mergeCell ref="K394:K408"/>
    <mergeCell ref="L394:L408"/>
    <mergeCell ref="L378:L393"/>
    <mergeCell ref="L332:L346"/>
    <mergeCell ref="K145:K159"/>
    <mergeCell ref="K160:K175"/>
    <mergeCell ref="K176:K190"/>
    <mergeCell ref="K191:K206"/>
    <mergeCell ref="K207:K221"/>
    <mergeCell ref="K222:K237"/>
    <mergeCell ref="K238:K252"/>
    <mergeCell ref="L238:L252"/>
    <mergeCell ref="L254:L269"/>
    <mergeCell ref="L207:L221"/>
    <mergeCell ref="L222:L237"/>
    <mergeCell ref="L176:L190"/>
    <mergeCell ref="L191:L206"/>
    <mergeCell ref="L347:L362"/>
    <mergeCell ref="L363:L377"/>
    <mergeCell ref="L270:L284"/>
    <mergeCell ref="L285:L300"/>
    <mergeCell ref="L301:L315"/>
    <mergeCell ref="L316:L331"/>
    <mergeCell ref="L4:L19"/>
    <mergeCell ref="L20:L34"/>
    <mergeCell ref="L35:L50"/>
    <mergeCell ref="L82:L96"/>
    <mergeCell ref="L97:L112"/>
    <mergeCell ref="L51:L65"/>
    <mergeCell ref="L66:L81"/>
    <mergeCell ref="L145:L159"/>
    <mergeCell ref="L160:L175"/>
    <mergeCell ref="L113:L127"/>
    <mergeCell ref="L129:L144"/>
    <mergeCell ref="G39:J39"/>
    <mergeCell ref="G8:J8"/>
    <mergeCell ref="G103:J103"/>
    <mergeCell ref="G72:J72"/>
    <mergeCell ref="G263:J263"/>
    <mergeCell ref="G264:J264"/>
    <mergeCell ref="G275:J275"/>
    <mergeCell ref="G346:J346"/>
    <mergeCell ref="G64:J64"/>
    <mergeCell ref="G212:J212"/>
    <mergeCell ref="G120:J120"/>
    <mergeCell ref="G121:J121"/>
    <mergeCell ref="G152:J152"/>
    <mergeCell ref="G153:J153"/>
    <mergeCell ref="G183:J183"/>
    <mergeCell ref="G184:J184"/>
    <mergeCell ref="G165:J165"/>
    <mergeCell ref="G211:J211"/>
    <mergeCell ref="G164:J164"/>
    <mergeCell ref="G304:J304"/>
    <mergeCell ref="G254:J254"/>
    <mergeCell ref="G168:J168"/>
    <mergeCell ref="G167:J167"/>
    <mergeCell ref="G201:J201"/>
    <mergeCell ref="K332:K346"/>
    <mergeCell ref="K347:K362"/>
    <mergeCell ref="K285:K300"/>
    <mergeCell ref="K301:K315"/>
    <mergeCell ref="K316:K331"/>
    <mergeCell ref="K254:K269"/>
    <mergeCell ref="K270:K284"/>
    <mergeCell ref="G294:J294"/>
    <mergeCell ref="G276:J276"/>
    <mergeCell ref="G273:J273"/>
    <mergeCell ref="G302:J302"/>
    <mergeCell ref="G282:J282"/>
    <mergeCell ref="G290:J290"/>
    <mergeCell ref="G298:J298"/>
    <mergeCell ref="G299:J299"/>
    <mergeCell ref="G300:J300"/>
    <mergeCell ref="G301:J301"/>
    <mergeCell ref="G312:J312"/>
    <mergeCell ref="G321:J321"/>
    <mergeCell ref="G336:J336"/>
    <mergeCell ref="G337:J337"/>
    <mergeCell ref="G297:J297"/>
    <mergeCell ref="G305:J305"/>
    <mergeCell ref="G306:J306"/>
    <mergeCell ref="G376:J376"/>
    <mergeCell ref="G332:J332"/>
    <mergeCell ref="G333:J333"/>
    <mergeCell ref="G334:J334"/>
    <mergeCell ref="G338:J338"/>
    <mergeCell ref="G251:J251"/>
    <mergeCell ref="G289:J289"/>
    <mergeCell ref="G258:J258"/>
    <mergeCell ref="G222:J222"/>
    <mergeCell ref="G202:J202"/>
    <mergeCell ref="G204:J204"/>
    <mergeCell ref="G203:J203"/>
    <mergeCell ref="G291:J291"/>
    <mergeCell ref="G260:J260"/>
    <mergeCell ref="G228:J228"/>
    <mergeCell ref="G328:J328"/>
    <mergeCell ref="G322:J322"/>
    <mergeCell ref="G375:J375"/>
    <mergeCell ref="B347:B377"/>
    <mergeCell ref="B378:B408"/>
    <mergeCell ref="B4:B34"/>
    <mergeCell ref="B35:B65"/>
    <mergeCell ref="B66:B96"/>
    <mergeCell ref="B97:B127"/>
    <mergeCell ref="B129:B159"/>
    <mergeCell ref="B160:B190"/>
    <mergeCell ref="B191:B221"/>
    <mergeCell ref="B222:B252"/>
    <mergeCell ref="B254:B284"/>
    <mergeCell ref="G197:J197"/>
    <mergeCell ref="G166:J166"/>
    <mergeCell ref="G135:J135"/>
    <mergeCell ref="G315:J315"/>
    <mergeCell ref="G310:J310"/>
    <mergeCell ref="G311:J311"/>
    <mergeCell ref="G307:J307"/>
    <mergeCell ref="G308:J308"/>
    <mergeCell ref="G309:J309"/>
    <mergeCell ref="G173:J173"/>
    <mergeCell ref="G174:J174"/>
    <mergeCell ref="G175:J175"/>
    <mergeCell ref="G274:J274"/>
    <mergeCell ref="G280:J280"/>
    <mergeCell ref="G281:J281"/>
    <mergeCell ref="G186:J186"/>
    <mergeCell ref="G187:J187"/>
    <mergeCell ref="G255:J255"/>
    <mergeCell ref="G241:J241"/>
    <mergeCell ref="G247:J247"/>
    <mergeCell ref="G230:J230"/>
    <mergeCell ref="G213:J213"/>
    <mergeCell ref="G214:J214"/>
    <mergeCell ref="G221:J221"/>
    <mergeCell ref="G81:J81"/>
    <mergeCell ref="G82:J82"/>
    <mergeCell ref="G83:J83"/>
    <mergeCell ref="G84:J84"/>
    <mergeCell ref="G87:J87"/>
    <mergeCell ref="G149:J149"/>
    <mergeCell ref="G150:J150"/>
    <mergeCell ref="G151:J151"/>
    <mergeCell ref="G105:J105"/>
    <mergeCell ref="G106:J106"/>
    <mergeCell ref="G107:J107"/>
    <mergeCell ref="G108:J108"/>
    <mergeCell ref="G110:J110"/>
    <mergeCell ref="G133:J133"/>
    <mergeCell ref="G88:J88"/>
    <mergeCell ref="G89:J89"/>
    <mergeCell ref="G90:J90"/>
    <mergeCell ref="G109:J109"/>
    <mergeCell ref="G134:J134"/>
    <mergeCell ref="G394:J394"/>
    <mergeCell ref="G395:J395"/>
    <mergeCell ref="G374:J374"/>
    <mergeCell ref="G353:J353"/>
    <mergeCell ref="G360:J360"/>
    <mergeCell ref="G261:J261"/>
    <mergeCell ref="G252:J252"/>
    <mergeCell ref="G295:J295"/>
    <mergeCell ref="G296:J296"/>
    <mergeCell ref="G279:J279"/>
    <mergeCell ref="G284:J284"/>
    <mergeCell ref="G293:J293"/>
    <mergeCell ref="G303:J303"/>
    <mergeCell ref="G277:J277"/>
    <mergeCell ref="G278:J278"/>
    <mergeCell ref="G259:J259"/>
    <mergeCell ref="G365:J365"/>
    <mergeCell ref="G366:J366"/>
    <mergeCell ref="G372:J372"/>
    <mergeCell ref="G373:J373"/>
    <mergeCell ref="A253:L253"/>
    <mergeCell ref="G382:J382"/>
    <mergeCell ref="G351:J351"/>
    <mergeCell ref="G320:J320"/>
    <mergeCell ref="A347:A377"/>
    <mergeCell ref="C347:C377"/>
    <mergeCell ref="G40:J40"/>
    <mergeCell ref="G47:J47"/>
    <mergeCell ref="G55:J55"/>
    <mergeCell ref="G56:J56"/>
    <mergeCell ref="G57:J57"/>
    <mergeCell ref="G58:J58"/>
    <mergeCell ref="G59:J59"/>
    <mergeCell ref="G78:J78"/>
    <mergeCell ref="G86:J86"/>
    <mergeCell ref="G41:J41"/>
    <mergeCell ref="G70:J70"/>
    <mergeCell ref="G67:J67"/>
    <mergeCell ref="G73:J73"/>
    <mergeCell ref="G74:J74"/>
    <mergeCell ref="G75:J75"/>
    <mergeCell ref="G76:J76"/>
    <mergeCell ref="G77:J77"/>
    <mergeCell ref="G79:J79"/>
    <mergeCell ref="G80:J80"/>
    <mergeCell ref="G85:J85"/>
    <mergeCell ref="G65:J65"/>
    <mergeCell ref="G96:J96"/>
    <mergeCell ref="A378:A408"/>
    <mergeCell ref="C378:C408"/>
    <mergeCell ref="D378:D408"/>
    <mergeCell ref="G378:J378"/>
    <mergeCell ref="G379:J379"/>
    <mergeCell ref="G385:J385"/>
    <mergeCell ref="G386:J386"/>
    <mergeCell ref="G387:J387"/>
    <mergeCell ref="G388:J388"/>
    <mergeCell ref="G389:J389"/>
    <mergeCell ref="G391:J391"/>
    <mergeCell ref="G392:J392"/>
    <mergeCell ref="G393:J393"/>
    <mergeCell ref="G396:J396"/>
    <mergeCell ref="G397:J397"/>
    <mergeCell ref="G384:J384"/>
    <mergeCell ref="G399:J399"/>
    <mergeCell ref="G400:J400"/>
    <mergeCell ref="G406:J406"/>
    <mergeCell ref="G407:J407"/>
    <mergeCell ref="G404:J404"/>
    <mergeCell ref="G405:J405"/>
    <mergeCell ref="G401:J401"/>
    <mergeCell ref="G402:J402"/>
    <mergeCell ref="G408:J408"/>
    <mergeCell ref="D347:D377"/>
    <mergeCell ref="G347:J347"/>
    <mergeCell ref="G383:J383"/>
    <mergeCell ref="G352:J352"/>
    <mergeCell ref="G359:J359"/>
    <mergeCell ref="G367:J367"/>
    <mergeCell ref="G368:J368"/>
    <mergeCell ref="G369:J369"/>
    <mergeCell ref="G370:J370"/>
    <mergeCell ref="G371:J371"/>
    <mergeCell ref="G348:J348"/>
    <mergeCell ref="G354:J354"/>
    <mergeCell ref="G355:J355"/>
    <mergeCell ref="G356:J356"/>
    <mergeCell ref="G357:J357"/>
    <mergeCell ref="G358:J358"/>
    <mergeCell ref="G361:J361"/>
    <mergeCell ref="G362:J362"/>
    <mergeCell ref="G363:J363"/>
    <mergeCell ref="G364:J364"/>
    <mergeCell ref="G377:J377"/>
    <mergeCell ref="E347:E377"/>
    <mergeCell ref="E378:E408"/>
    <mergeCell ref="A316:A346"/>
    <mergeCell ref="C316:C346"/>
    <mergeCell ref="D316:D346"/>
    <mergeCell ref="G316:J316"/>
    <mergeCell ref="G317:J317"/>
    <mergeCell ref="G342:J342"/>
    <mergeCell ref="G343:J343"/>
    <mergeCell ref="G344:J344"/>
    <mergeCell ref="G345:J345"/>
    <mergeCell ref="G323:J323"/>
    <mergeCell ref="G324:J324"/>
    <mergeCell ref="G325:J325"/>
    <mergeCell ref="G326:J326"/>
    <mergeCell ref="G327:J327"/>
    <mergeCell ref="G329:J329"/>
    <mergeCell ref="G330:J330"/>
    <mergeCell ref="G331:J331"/>
    <mergeCell ref="G339:J339"/>
    <mergeCell ref="G340:J340"/>
    <mergeCell ref="G335:J335"/>
    <mergeCell ref="G341:J341"/>
    <mergeCell ref="E316:E346"/>
    <mergeCell ref="B316:B346"/>
    <mergeCell ref="A285:A315"/>
    <mergeCell ref="C285:C315"/>
    <mergeCell ref="D285:D315"/>
    <mergeCell ref="G292:J292"/>
    <mergeCell ref="G314:J314"/>
    <mergeCell ref="G313:J313"/>
    <mergeCell ref="G286:J286"/>
    <mergeCell ref="G262:J262"/>
    <mergeCell ref="G265:J265"/>
    <mergeCell ref="G267:J267"/>
    <mergeCell ref="G268:J268"/>
    <mergeCell ref="G269:J269"/>
    <mergeCell ref="G270:J270"/>
    <mergeCell ref="G283:J283"/>
    <mergeCell ref="G285:J285"/>
    <mergeCell ref="G271:J271"/>
    <mergeCell ref="G272:J272"/>
    <mergeCell ref="E254:E284"/>
    <mergeCell ref="E285:E315"/>
    <mergeCell ref="B285:B315"/>
    <mergeCell ref="A254:A284"/>
    <mergeCell ref="C254:C284"/>
    <mergeCell ref="D254:D284"/>
    <mergeCell ref="G266:J266"/>
    <mergeCell ref="A222:A252"/>
    <mergeCell ref="C222:C252"/>
    <mergeCell ref="D222:D252"/>
    <mergeCell ref="G235:J235"/>
    <mergeCell ref="G236:J236"/>
    <mergeCell ref="A160:A190"/>
    <mergeCell ref="C160:C190"/>
    <mergeCell ref="D160:D190"/>
    <mergeCell ref="G160:J160"/>
    <mergeCell ref="G233:J233"/>
    <mergeCell ref="G237:J237"/>
    <mergeCell ref="G238:J238"/>
    <mergeCell ref="G239:J239"/>
    <mergeCell ref="G240:J240"/>
    <mergeCell ref="G169:J169"/>
    <mergeCell ref="G170:J170"/>
    <mergeCell ref="G171:J171"/>
    <mergeCell ref="G181:J181"/>
    <mergeCell ref="G182:J182"/>
    <mergeCell ref="G185:J185"/>
    <mergeCell ref="G161:J161"/>
    <mergeCell ref="G189:J189"/>
    <mergeCell ref="G226:J226"/>
    <mergeCell ref="G195:J195"/>
    <mergeCell ref="C35:C65"/>
    <mergeCell ref="D35:D65"/>
    <mergeCell ref="G35:J35"/>
    <mergeCell ref="A66:A96"/>
    <mergeCell ref="C66:C96"/>
    <mergeCell ref="D66:D96"/>
    <mergeCell ref="A35:A65"/>
    <mergeCell ref="G44:J44"/>
    <mergeCell ref="G45:J45"/>
    <mergeCell ref="G46:J46"/>
    <mergeCell ref="G48:J48"/>
    <mergeCell ref="G49:J49"/>
    <mergeCell ref="G50:J50"/>
    <mergeCell ref="G51:J51"/>
    <mergeCell ref="G52:J52"/>
    <mergeCell ref="G53:J53"/>
    <mergeCell ref="G54:J54"/>
    <mergeCell ref="G91:J91"/>
    <mergeCell ref="G92:J92"/>
    <mergeCell ref="G93:J93"/>
    <mergeCell ref="G94:J94"/>
    <mergeCell ref="G95:J95"/>
    <mergeCell ref="G66:J66"/>
    <mergeCell ref="G71:J71"/>
    <mergeCell ref="G196:J196"/>
    <mergeCell ref="A97:A127"/>
    <mergeCell ref="C97:C127"/>
    <mergeCell ref="D97:D127"/>
    <mergeCell ref="G97:J97"/>
    <mergeCell ref="G98:J98"/>
    <mergeCell ref="G104:J104"/>
    <mergeCell ref="G112:J112"/>
    <mergeCell ref="G113:J113"/>
    <mergeCell ref="G114:J114"/>
    <mergeCell ref="G115:J115"/>
    <mergeCell ref="G111:J111"/>
    <mergeCell ref="G156:J156"/>
    <mergeCell ref="G188:J188"/>
    <mergeCell ref="A129:A159"/>
    <mergeCell ref="C129:C159"/>
    <mergeCell ref="G154:J154"/>
    <mergeCell ref="G158:J158"/>
    <mergeCell ref="G146:J146"/>
    <mergeCell ref="G147:J147"/>
    <mergeCell ref="G127:J127"/>
    <mergeCell ref="G159:J159"/>
    <mergeCell ref="G155:J155"/>
    <mergeCell ref="G223:J223"/>
    <mergeCell ref="G172:J172"/>
    <mergeCell ref="G180:J180"/>
    <mergeCell ref="D129:D159"/>
    <mergeCell ref="G215:J215"/>
    <mergeCell ref="G234:J234"/>
    <mergeCell ref="G102:J102"/>
    <mergeCell ref="G118:J118"/>
    <mergeCell ref="G119:J119"/>
    <mergeCell ref="G129:J129"/>
    <mergeCell ref="G190:J190"/>
    <mergeCell ref="G130:J130"/>
    <mergeCell ref="G136:J136"/>
    <mergeCell ref="G137:J137"/>
    <mergeCell ref="G138:J138"/>
    <mergeCell ref="G139:J139"/>
    <mergeCell ref="G140:J140"/>
    <mergeCell ref="G142:J142"/>
    <mergeCell ref="G143:J143"/>
    <mergeCell ref="G144:J144"/>
    <mergeCell ref="G145:J145"/>
    <mergeCell ref="G148:J148"/>
    <mergeCell ref="D191:D221"/>
    <mergeCell ref="G191:J191"/>
    <mergeCell ref="A3:L3"/>
    <mergeCell ref="G31:J31"/>
    <mergeCell ref="G32:J32"/>
    <mergeCell ref="G101:J101"/>
    <mergeCell ref="G227:J227"/>
    <mergeCell ref="G220:J220"/>
    <mergeCell ref="A191:A221"/>
    <mergeCell ref="C191:C221"/>
    <mergeCell ref="G116:J116"/>
    <mergeCell ref="G122:J122"/>
    <mergeCell ref="G123:J123"/>
    <mergeCell ref="G124:J124"/>
    <mergeCell ref="G125:J125"/>
    <mergeCell ref="G126:J126"/>
    <mergeCell ref="G117:J117"/>
    <mergeCell ref="G157:J157"/>
    <mergeCell ref="G141:J141"/>
    <mergeCell ref="G176:J176"/>
    <mergeCell ref="G177:J177"/>
    <mergeCell ref="G178:J178"/>
    <mergeCell ref="G179:J179"/>
    <mergeCell ref="A128:L128"/>
    <mergeCell ref="G60:J60"/>
    <mergeCell ref="G25:J25"/>
    <mergeCell ref="F2:J2"/>
    <mergeCell ref="A4:A34"/>
    <mergeCell ref="C4:C34"/>
    <mergeCell ref="D4:D34"/>
    <mergeCell ref="G4:J4"/>
    <mergeCell ref="G33:J33"/>
    <mergeCell ref="G5:J5"/>
    <mergeCell ref="G11:J11"/>
    <mergeCell ref="G12:J12"/>
    <mergeCell ref="G13:J13"/>
    <mergeCell ref="G14:J14"/>
    <mergeCell ref="G15:J15"/>
    <mergeCell ref="G22:J22"/>
    <mergeCell ref="G9:J9"/>
    <mergeCell ref="G16:J16"/>
    <mergeCell ref="G24:J24"/>
    <mergeCell ref="G10:J10"/>
    <mergeCell ref="G18:J18"/>
    <mergeCell ref="G19:J19"/>
    <mergeCell ref="G20:J20"/>
    <mergeCell ref="G21:J21"/>
    <mergeCell ref="G23:J23"/>
    <mergeCell ref="G29:J29"/>
    <mergeCell ref="G30:J30"/>
    <mergeCell ref="G26:J26"/>
    <mergeCell ref="G27:J27"/>
    <mergeCell ref="G28:J28"/>
    <mergeCell ref="G34:J34"/>
    <mergeCell ref="G61:J61"/>
    <mergeCell ref="G62:J62"/>
    <mergeCell ref="G403:J403"/>
    <mergeCell ref="G390:J390"/>
    <mergeCell ref="G398:J398"/>
    <mergeCell ref="G250:J250"/>
    <mergeCell ref="G249:J249"/>
    <mergeCell ref="G205:J205"/>
    <mergeCell ref="G217:J217"/>
    <mergeCell ref="G218:J218"/>
    <mergeCell ref="G219:J219"/>
    <mergeCell ref="G248:J248"/>
    <mergeCell ref="G242:J242"/>
    <mergeCell ref="G243:J243"/>
    <mergeCell ref="G244:J244"/>
    <mergeCell ref="G231:J231"/>
    <mergeCell ref="G245:J245"/>
    <mergeCell ref="G246:J246"/>
    <mergeCell ref="G208:J208"/>
    <mergeCell ref="G232:J232"/>
    <mergeCell ref="E4:E34"/>
    <mergeCell ref="A1:L1"/>
    <mergeCell ref="E35:E65"/>
    <mergeCell ref="E66:E96"/>
    <mergeCell ref="E97:E127"/>
    <mergeCell ref="E129:E159"/>
    <mergeCell ref="E160:E190"/>
    <mergeCell ref="E191:E221"/>
    <mergeCell ref="E222:E252"/>
    <mergeCell ref="G229:J229"/>
    <mergeCell ref="G63:J63"/>
    <mergeCell ref="G36:J36"/>
    <mergeCell ref="G42:J42"/>
    <mergeCell ref="G43:J43"/>
    <mergeCell ref="G192:J192"/>
    <mergeCell ref="G198:J198"/>
    <mergeCell ref="G199:J199"/>
    <mergeCell ref="G200:J200"/>
    <mergeCell ref="G207:J207"/>
    <mergeCell ref="G206:J206"/>
    <mergeCell ref="G209:J209"/>
    <mergeCell ref="G210:J210"/>
    <mergeCell ref="G216:J216"/>
    <mergeCell ref="G17:J17"/>
  </mergeCells>
  <pageMargins left="0.17" right="0.17" top="0.87" bottom="0.17" header="0.3" footer="0.3"/>
  <pageSetup paperSize="9" scale="54" orientation="portrait" r:id="rId1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7">
    <tabColor theme="6" tint="-0.499984740745262"/>
  </sheetPr>
  <dimension ref="A1:L408"/>
  <sheetViews>
    <sheetView zoomScale="86" zoomScaleNormal="86" zoomScaleSheetLayoutView="80" workbookViewId="0">
      <selection sqref="A1:L1"/>
    </sheetView>
  </sheetViews>
  <sheetFormatPr defaultRowHeight="19.5" x14ac:dyDescent="0.3"/>
  <cols>
    <col min="1" max="2" width="4.7109375" style="153" customWidth="1"/>
    <col min="3" max="3" width="21.7109375" style="366" customWidth="1"/>
    <col min="4" max="4" width="71.7109375" style="51" customWidth="1"/>
    <col min="5" max="5" width="30.7109375" style="51" customWidth="1"/>
    <col min="6" max="6" width="32.7109375" style="154" customWidth="1"/>
    <col min="7" max="10" width="8.28515625" style="154" customWidth="1"/>
    <col min="11" max="11" width="11.42578125" style="154" customWidth="1"/>
    <col min="12" max="12" width="30.28515625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09" t="s">
        <v>73</v>
      </c>
      <c r="B2" s="406" t="s">
        <v>1191</v>
      </c>
      <c r="C2" s="409" t="s">
        <v>74</v>
      </c>
      <c r="D2" s="409" t="s">
        <v>1022</v>
      </c>
      <c r="E2" s="409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642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930</v>
      </c>
      <c r="D4" s="768"/>
      <c r="E4" s="460"/>
      <c r="F4" s="416" t="s">
        <v>81</v>
      </c>
      <c r="G4" s="715" t="s">
        <v>6</v>
      </c>
      <c r="H4" s="715"/>
      <c r="I4" s="715"/>
      <c r="J4" s="715"/>
      <c r="K4" s="713">
        <v>3</v>
      </c>
      <c r="L4" s="438">
        <v>32407</v>
      </c>
    </row>
    <row r="5" spans="1:12" ht="15" customHeight="1" x14ac:dyDescent="0.25">
      <c r="A5" s="564"/>
      <c r="B5" s="568"/>
      <c r="C5" s="614"/>
      <c r="D5" s="767"/>
      <c r="E5" s="448"/>
      <c r="F5" s="215" t="s">
        <v>80</v>
      </c>
      <c r="G5" s="469">
        <v>20</v>
      </c>
      <c r="H5" s="469"/>
      <c r="I5" s="469"/>
      <c r="J5" s="469"/>
      <c r="K5" s="583"/>
      <c r="L5" s="590"/>
    </row>
    <row r="6" spans="1:12" ht="15" customHeight="1" x14ac:dyDescent="0.25">
      <c r="A6" s="564"/>
      <c r="B6" s="568"/>
      <c r="C6" s="614"/>
      <c r="D6" s="767"/>
      <c r="E6" s="448"/>
      <c r="F6" s="215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590"/>
    </row>
    <row r="7" spans="1:12" ht="15" customHeight="1" x14ac:dyDescent="0.25">
      <c r="A7" s="564"/>
      <c r="B7" s="568"/>
      <c r="C7" s="614"/>
      <c r="D7" s="767"/>
      <c r="E7" s="448"/>
      <c r="F7" s="215" t="s">
        <v>817</v>
      </c>
      <c r="G7" s="243">
        <f>G5*80</f>
        <v>1600</v>
      </c>
      <c r="H7" s="244">
        <f>G5*90</f>
        <v>1800</v>
      </c>
      <c r="I7" s="246">
        <f>G5*100</f>
        <v>2000</v>
      </c>
      <c r="J7" s="245">
        <f>G5*104</f>
        <v>2080</v>
      </c>
      <c r="K7" s="583"/>
      <c r="L7" s="590"/>
    </row>
    <row r="8" spans="1:12" ht="15" customHeight="1" x14ac:dyDescent="0.25">
      <c r="A8" s="564"/>
      <c r="B8" s="568"/>
      <c r="C8" s="614"/>
      <c r="D8" s="767"/>
      <c r="E8" s="448"/>
      <c r="F8" s="215" t="s">
        <v>1269</v>
      </c>
      <c r="G8" s="451">
        <v>0.98</v>
      </c>
      <c r="H8" s="451"/>
      <c r="I8" s="451"/>
      <c r="J8" s="451"/>
      <c r="K8" s="583"/>
      <c r="L8" s="590"/>
    </row>
    <row r="9" spans="1:12" ht="15" customHeight="1" x14ac:dyDescent="0.25">
      <c r="A9" s="564"/>
      <c r="B9" s="568"/>
      <c r="C9" s="614"/>
      <c r="D9" s="767"/>
      <c r="E9" s="448"/>
      <c r="F9" s="93" t="s">
        <v>699</v>
      </c>
      <c r="G9" s="523" t="s">
        <v>700</v>
      </c>
      <c r="H9" s="523"/>
      <c r="I9" s="523"/>
      <c r="J9" s="523"/>
      <c r="K9" s="583"/>
      <c r="L9" s="590"/>
    </row>
    <row r="10" spans="1:12" ht="15" customHeight="1" x14ac:dyDescent="0.25">
      <c r="A10" s="564"/>
      <c r="B10" s="568"/>
      <c r="C10" s="614"/>
      <c r="D10" s="767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590"/>
    </row>
    <row r="11" spans="1:12" ht="15" customHeight="1" x14ac:dyDescent="0.25">
      <c r="A11" s="564"/>
      <c r="B11" s="568"/>
      <c r="C11" s="614"/>
      <c r="D11" s="767"/>
      <c r="E11" s="448"/>
      <c r="F11" s="215" t="s">
        <v>83</v>
      </c>
      <c r="G11" s="523">
        <v>65</v>
      </c>
      <c r="H11" s="523"/>
      <c r="I11" s="523"/>
      <c r="J11" s="523"/>
      <c r="K11" s="583"/>
      <c r="L11" s="590"/>
    </row>
    <row r="12" spans="1:12" ht="15" customHeight="1" x14ac:dyDescent="0.25">
      <c r="A12" s="564"/>
      <c r="B12" s="568"/>
      <c r="C12" s="614"/>
      <c r="D12" s="767"/>
      <c r="E12" s="448"/>
      <c r="F12" s="215" t="s">
        <v>429</v>
      </c>
      <c r="G12" s="523" t="s">
        <v>1184</v>
      </c>
      <c r="H12" s="523"/>
      <c r="I12" s="523"/>
      <c r="J12" s="523"/>
      <c r="K12" s="583"/>
      <c r="L12" s="590"/>
    </row>
    <row r="13" spans="1:12" ht="15" customHeight="1" x14ac:dyDescent="0.25">
      <c r="A13" s="564"/>
      <c r="B13" s="568"/>
      <c r="C13" s="614"/>
      <c r="D13" s="767"/>
      <c r="E13" s="448"/>
      <c r="F13" s="215" t="s">
        <v>1108</v>
      </c>
      <c r="G13" s="523" t="s">
        <v>1002</v>
      </c>
      <c r="H13" s="523"/>
      <c r="I13" s="523"/>
      <c r="J13" s="523"/>
      <c r="K13" s="583"/>
      <c r="L13" s="590"/>
    </row>
    <row r="14" spans="1:12" ht="15" customHeight="1" x14ac:dyDescent="0.25">
      <c r="A14" s="564"/>
      <c r="B14" s="568"/>
      <c r="C14" s="614"/>
      <c r="D14" s="767"/>
      <c r="E14" s="448"/>
      <c r="F14" s="215" t="s">
        <v>1109</v>
      </c>
      <c r="G14" s="523" t="s">
        <v>1003</v>
      </c>
      <c r="H14" s="523"/>
      <c r="I14" s="523"/>
      <c r="J14" s="523"/>
      <c r="K14" s="583"/>
      <c r="L14" s="590"/>
    </row>
    <row r="15" spans="1:12" ht="15" customHeight="1" x14ac:dyDescent="0.25">
      <c r="A15" s="564"/>
      <c r="B15" s="568"/>
      <c r="C15" s="614"/>
      <c r="D15" s="767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590"/>
    </row>
    <row r="16" spans="1:12" ht="15" customHeight="1" x14ac:dyDescent="0.25">
      <c r="A16" s="564"/>
      <c r="B16" s="568"/>
      <c r="C16" s="614"/>
      <c r="D16" s="767"/>
      <c r="E16" s="448"/>
      <c r="F16" s="93" t="s">
        <v>701</v>
      </c>
      <c r="G16" s="523">
        <v>100000</v>
      </c>
      <c r="H16" s="523"/>
      <c r="I16" s="523"/>
      <c r="J16" s="523"/>
      <c r="K16" s="583"/>
      <c r="L16" s="590"/>
    </row>
    <row r="17" spans="1:12" ht="15" customHeight="1" x14ac:dyDescent="0.25">
      <c r="A17" s="564"/>
      <c r="B17" s="568"/>
      <c r="C17" s="614"/>
      <c r="D17" s="767"/>
      <c r="E17" s="448"/>
      <c r="F17" s="148" t="s">
        <v>257</v>
      </c>
      <c r="G17" s="523" t="s">
        <v>408</v>
      </c>
      <c r="H17" s="523"/>
      <c r="I17" s="523"/>
      <c r="J17" s="523"/>
      <c r="K17" s="583"/>
      <c r="L17" s="590"/>
    </row>
    <row r="18" spans="1:12" ht="15" customHeight="1" x14ac:dyDescent="0.25">
      <c r="A18" s="564"/>
      <c r="B18" s="568"/>
      <c r="C18" s="614"/>
      <c r="D18" s="767"/>
      <c r="E18" s="448"/>
      <c r="F18" s="148" t="s">
        <v>376</v>
      </c>
      <c r="G18" s="523" t="s">
        <v>400</v>
      </c>
      <c r="H18" s="523"/>
      <c r="I18" s="523"/>
      <c r="J18" s="523"/>
      <c r="K18" s="583"/>
      <c r="L18" s="590"/>
    </row>
    <row r="19" spans="1:12" ht="15" customHeight="1" x14ac:dyDescent="0.25">
      <c r="A19" s="564"/>
      <c r="B19" s="568"/>
      <c r="C19" s="614"/>
      <c r="D19" s="767"/>
      <c r="E19" s="448"/>
      <c r="F19" s="148" t="s">
        <v>381</v>
      </c>
      <c r="G19" s="523" t="s">
        <v>1296</v>
      </c>
      <c r="H19" s="523"/>
      <c r="I19" s="523"/>
      <c r="J19" s="523"/>
      <c r="K19" s="583"/>
      <c r="L19" s="590"/>
    </row>
    <row r="20" spans="1:12" ht="15" customHeight="1" x14ac:dyDescent="0.25">
      <c r="A20" s="564"/>
      <c r="B20" s="568"/>
      <c r="C20" s="614"/>
      <c r="D20" s="767"/>
      <c r="E20" s="448"/>
      <c r="F20" s="148" t="s">
        <v>402</v>
      </c>
      <c r="G20" s="523" t="s">
        <v>1297</v>
      </c>
      <c r="H20" s="523"/>
      <c r="I20" s="523"/>
      <c r="J20" s="523"/>
      <c r="K20" s="584">
        <v>5</v>
      </c>
      <c r="L20" s="533">
        <v>34676</v>
      </c>
    </row>
    <row r="21" spans="1:12" ht="15" customHeight="1" x14ac:dyDescent="0.25">
      <c r="A21" s="564"/>
      <c r="B21" s="568"/>
      <c r="C21" s="614"/>
      <c r="D21" s="767"/>
      <c r="E21" s="448"/>
      <c r="F21" s="148" t="s">
        <v>403</v>
      </c>
      <c r="G21" s="523" t="s">
        <v>404</v>
      </c>
      <c r="H21" s="523"/>
      <c r="I21" s="523"/>
      <c r="J21" s="523"/>
      <c r="K21" s="585"/>
      <c r="L21" s="603" t="e">
        <f>#REF!-#REF!*10%</f>
        <v>#REF!</v>
      </c>
    </row>
    <row r="22" spans="1:12" ht="15" customHeight="1" x14ac:dyDescent="0.25">
      <c r="A22" s="564"/>
      <c r="B22" s="568"/>
      <c r="C22" s="614"/>
      <c r="D22" s="767"/>
      <c r="E22" s="448"/>
      <c r="F22" s="215" t="s">
        <v>358</v>
      </c>
      <c r="G22" s="523" t="s">
        <v>359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67"/>
      <c r="E23" s="448"/>
      <c r="F23" s="148" t="s">
        <v>389</v>
      </c>
      <c r="G23" s="523" t="s">
        <v>390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67"/>
      <c r="E24" s="448"/>
      <c r="F24" s="93" t="s">
        <v>704</v>
      </c>
      <c r="G24" s="523" t="s">
        <v>705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67"/>
      <c r="E25" s="448"/>
      <c r="F25" s="93" t="s">
        <v>706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67"/>
      <c r="E26" s="448"/>
      <c r="F26" s="93" t="s">
        <v>1271</v>
      </c>
      <c r="G26" s="523" t="s">
        <v>390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67"/>
      <c r="E27" s="448"/>
      <c r="F27" s="93" t="s">
        <v>707</v>
      </c>
      <c r="G27" s="523" t="s">
        <v>1270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67"/>
      <c r="E28" s="448"/>
      <c r="F28" s="93" t="s">
        <v>708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67"/>
      <c r="E29" s="448"/>
      <c r="F29" s="148" t="s">
        <v>377</v>
      </c>
      <c r="G29" s="523" t="s">
        <v>387</v>
      </c>
      <c r="H29" s="523"/>
      <c r="I29" s="523"/>
      <c r="J29" s="523"/>
      <c r="K29" s="585"/>
      <c r="L29" s="603" t="e">
        <f>#REF!-#REF!*10%</f>
        <v>#REF!</v>
      </c>
    </row>
    <row r="30" spans="1:12" ht="15.6" customHeight="1" x14ac:dyDescent="0.25">
      <c r="A30" s="564"/>
      <c r="B30" s="568"/>
      <c r="C30" s="614"/>
      <c r="D30" s="767"/>
      <c r="E30" s="448"/>
      <c r="F30" s="148" t="s">
        <v>562</v>
      </c>
      <c r="G30" s="523" t="s">
        <v>1024</v>
      </c>
      <c r="H30" s="523"/>
      <c r="I30" s="523"/>
      <c r="J30" s="523"/>
      <c r="K30" s="585"/>
      <c r="L30" s="603" t="e">
        <f>#REF!-#REF!*10%</f>
        <v>#REF!</v>
      </c>
    </row>
    <row r="31" spans="1:12" ht="15.6" customHeight="1" x14ac:dyDescent="0.25">
      <c r="A31" s="564"/>
      <c r="B31" s="568"/>
      <c r="C31" s="614"/>
      <c r="D31" s="767"/>
      <c r="E31" s="448"/>
      <c r="F31" s="148" t="s">
        <v>570</v>
      </c>
      <c r="G31" s="523" t="s">
        <v>613</v>
      </c>
      <c r="H31" s="523"/>
      <c r="I31" s="523"/>
      <c r="J31" s="523"/>
      <c r="K31" s="585"/>
      <c r="L31" s="603" t="e">
        <f>#REF!-#REF!*10%</f>
        <v>#REF!</v>
      </c>
    </row>
    <row r="32" spans="1:12" ht="15.6" customHeight="1" x14ac:dyDescent="0.25">
      <c r="A32" s="564"/>
      <c r="B32" s="568"/>
      <c r="C32" s="614"/>
      <c r="D32" s="767"/>
      <c r="E32" s="448"/>
      <c r="F32" s="148" t="s">
        <v>627</v>
      </c>
      <c r="G32" s="523" t="s">
        <v>628</v>
      </c>
      <c r="H32" s="523"/>
      <c r="I32" s="523"/>
      <c r="J32" s="523"/>
      <c r="K32" s="585"/>
      <c r="L32" s="603" t="e">
        <f>#REF!-#REF!*10%</f>
        <v>#REF!</v>
      </c>
    </row>
    <row r="33" spans="1:12" ht="15.6" customHeight="1" x14ac:dyDescent="0.25">
      <c r="A33" s="564"/>
      <c r="B33" s="568"/>
      <c r="C33" s="614"/>
      <c r="D33" s="767"/>
      <c r="E33" s="448"/>
      <c r="F33" s="216" t="s">
        <v>84</v>
      </c>
      <c r="G33" s="465" t="s">
        <v>1711</v>
      </c>
      <c r="H33" s="465"/>
      <c r="I33" s="465"/>
      <c r="J33" s="465"/>
      <c r="K33" s="585"/>
      <c r="L33" s="603" t="e">
        <f>#REF!-#REF!*10%</f>
        <v>#REF!</v>
      </c>
    </row>
    <row r="34" spans="1:12" ht="15" customHeight="1" x14ac:dyDescent="0.25">
      <c r="A34" s="564"/>
      <c r="B34" s="569"/>
      <c r="C34" s="614"/>
      <c r="D34" s="767"/>
      <c r="E34" s="448"/>
      <c r="F34" s="136" t="s">
        <v>1016</v>
      </c>
      <c r="G34" s="454">
        <v>5</v>
      </c>
      <c r="H34" s="454"/>
      <c r="I34" s="454"/>
      <c r="J34" s="454"/>
      <c r="K34" s="585"/>
      <c r="L34" s="603" t="e">
        <f>#REF!-#REF!*10%</f>
        <v>#REF!</v>
      </c>
    </row>
    <row r="35" spans="1:12" ht="15" customHeight="1" x14ac:dyDescent="0.25">
      <c r="A35" s="564">
        <v>2</v>
      </c>
      <c r="B35" s="567"/>
      <c r="C35" s="614" t="s">
        <v>931</v>
      </c>
      <c r="D35" s="767"/>
      <c r="E35" s="448"/>
      <c r="F35" s="215" t="s">
        <v>81</v>
      </c>
      <c r="G35" s="523" t="s">
        <v>6</v>
      </c>
      <c r="H35" s="523"/>
      <c r="I35" s="523"/>
      <c r="J35" s="523"/>
      <c r="K35" s="501">
        <v>3</v>
      </c>
      <c r="L35" s="708">
        <v>33260</v>
      </c>
    </row>
    <row r="36" spans="1:12" ht="15" customHeight="1" x14ac:dyDescent="0.25">
      <c r="A36" s="564"/>
      <c r="B36" s="568"/>
      <c r="C36" s="614"/>
      <c r="D36" s="767"/>
      <c r="E36" s="448"/>
      <c r="F36" s="215" t="s">
        <v>80</v>
      </c>
      <c r="G36" s="469">
        <v>40</v>
      </c>
      <c r="H36" s="469"/>
      <c r="I36" s="469"/>
      <c r="J36" s="469"/>
      <c r="K36" s="583"/>
      <c r="L36" s="590"/>
    </row>
    <row r="37" spans="1:12" ht="15" customHeight="1" x14ac:dyDescent="0.25">
      <c r="A37" s="564"/>
      <c r="B37" s="568"/>
      <c r="C37" s="614"/>
      <c r="D37" s="767"/>
      <c r="E37" s="448"/>
      <c r="F37" s="215" t="s">
        <v>8</v>
      </c>
      <c r="G37" s="243">
        <v>3000</v>
      </c>
      <c r="H37" s="244">
        <v>4000</v>
      </c>
      <c r="I37" s="246">
        <v>5000</v>
      </c>
      <c r="J37" s="245">
        <v>6000</v>
      </c>
      <c r="K37" s="583"/>
      <c r="L37" s="590"/>
    </row>
    <row r="38" spans="1:12" ht="15" customHeight="1" x14ac:dyDescent="0.25">
      <c r="A38" s="564"/>
      <c r="B38" s="568"/>
      <c r="C38" s="614"/>
      <c r="D38" s="767"/>
      <c r="E38" s="448"/>
      <c r="F38" s="215" t="s">
        <v>817</v>
      </c>
      <c r="G38" s="243">
        <f>G36*80</f>
        <v>3200</v>
      </c>
      <c r="H38" s="244">
        <f>G36*90</f>
        <v>3600</v>
      </c>
      <c r="I38" s="246">
        <f>G36*100</f>
        <v>4000</v>
      </c>
      <c r="J38" s="245">
        <f>G36*104</f>
        <v>4160</v>
      </c>
      <c r="K38" s="583"/>
      <c r="L38" s="590"/>
    </row>
    <row r="39" spans="1:12" ht="15" customHeight="1" x14ac:dyDescent="0.25">
      <c r="A39" s="564"/>
      <c r="B39" s="568"/>
      <c r="C39" s="614"/>
      <c r="D39" s="767"/>
      <c r="E39" s="448"/>
      <c r="F39" s="215" t="s">
        <v>1269</v>
      </c>
      <c r="G39" s="451">
        <v>0.98</v>
      </c>
      <c r="H39" s="451"/>
      <c r="I39" s="451"/>
      <c r="J39" s="451"/>
      <c r="K39" s="583"/>
      <c r="L39" s="590"/>
    </row>
    <row r="40" spans="1:12" ht="15" customHeight="1" x14ac:dyDescent="0.25">
      <c r="A40" s="564"/>
      <c r="B40" s="568"/>
      <c r="C40" s="614"/>
      <c r="D40" s="767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590"/>
    </row>
    <row r="41" spans="1:12" ht="15" customHeight="1" x14ac:dyDescent="0.25">
      <c r="A41" s="564"/>
      <c r="B41" s="568"/>
      <c r="C41" s="614"/>
      <c r="D41" s="767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590"/>
    </row>
    <row r="42" spans="1:12" ht="15" customHeight="1" x14ac:dyDescent="0.25">
      <c r="A42" s="564"/>
      <c r="B42" s="568"/>
      <c r="C42" s="614"/>
      <c r="D42" s="767"/>
      <c r="E42" s="448"/>
      <c r="F42" s="215" t="s">
        <v>83</v>
      </c>
      <c r="G42" s="523">
        <v>65</v>
      </c>
      <c r="H42" s="523"/>
      <c r="I42" s="523"/>
      <c r="J42" s="523"/>
      <c r="K42" s="583"/>
      <c r="L42" s="590"/>
    </row>
    <row r="43" spans="1:12" ht="15" customHeight="1" x14ac:dyDescent="0.25">
      <c r="A43" s="564"/>
      <c r="B43" s="568"/>
      <c r="C43" s="614"/>
      <c r="D43" s="767"/>
      <c r="E43" s="448"/>
      <c r="F43" s="215" t="s">
        <v>429</v>
      </c>
      <c r="G43" s="523" t="s">
        <v>1184</v>
      </c>
      <c r="H43" s="523"/>
      <c r="I43" s="523"/>
      <c r="J43" s="523"/>
      <c r="K43" s="583"/>
      <c r="L43" s="590"/>
    </row>
    <row r="44" spans="1:12" ht="15" customHeight="1" x14ac:dyDescent="0.25">
      <c r="A44" s="564"/>
      <c r="B44" s="568"/>
      <c r="C44" s="614"/>
      <c r="D44" s="767"/>
      <c r="E44" s="448"/>
      <c r="F44" s="215" t="s">
        <v>1110</v>
      </c>
      <c r="G44" s="523" t="s">
        <v>1002</v>
      </c>
      <c r="H44" s="523"/>
      <c r="I44" s="523"/>
      <c r="J44" s="523"/>
      <c r="K44" s="583"/>
      <c r="L44" s="590"/>
    </row>
    <row r="45" spans="1:12" ht="15" customHeight="1" x14ac:dyDescent="0.25">
      <c r="A45" s="564"/>
      <c r="B45" s="568"/>
      <c r="C45" s="614"/>
      <c r="D45" s="767"/>
      <c r="E45" s="448"/>
      <c r="F45" s="215" t="s">
        <v>1109</v>
      </c>
      <c r="G45" s="523" t="s">
        <v>1003</v>
      </c>
      <c r="H45" s="523"/>
      <c r="I45" s="523"/>
      <c r="J45" s="523"/>
      <c r="K45" s="583"/>
      <c r="L45" s="590"/>
    </row>
    <row r="46" spans="1:12" ht="15" customHeight="1" x14ac:dyDescent="0.25">
      <c r="A46" s="564"/>
      <c r="B46" s="568"/>
      <c r="C46" s="614"/>
      <c r="D46" s="767"/>
      <c r="E46" s="448"/>
      <c r="F46" s="148" t="s">
        <v>379</v>
      </c>
      <c r="G46" s="523" t="s">
        <v>399</v>
      </c>
      <c r="H46" s="523"/>
      <c r="I46" s="523"/>
      <c r="J46" s="523"/>
      <c r="K46" s="583"/>
      <c r="L46" s="590"/>
    </row>
    <row r="47" spans="1:12" ht="15" customHeight="1" x14ac:dyDescent="0.25">
      <c r="A47" s="564"/>
      <c r="B47" s="568"/>
      <c r="C47" s="614"/>
      <c r="D47" s="767"/>
      <c r="E47" s="448"/>
      <c r="F47" s="93" t="s">
        <v>701</v>
      </c>
      <c r="G47" s="523">
        <v>100000</v>
      </c>
      <c r="H47" s="523"/>
      <c r="I47" s="523"/>
      <c r="J47" s="523"/>
      <c r="K47" s="583"/>
      <c r="L47" s="590"/>
    </row>
    <row r="48" spans="1:12" ht="15" customHeight="1" x14ac:dyDescent="0.25">
      <c r="A48" s="564"/>
      <c r="B48" s="568"/>
      <c r="C48" s="614"/>
      <c r="D48" s="767"/>
      <c r="E48" s="448"/>
      <c r="F48" s="148" t="s">
        <v>257</v>
      </c>
      <c r="G48" s="523" t="s">
        <v>408</v>
      </c>
      <c r="H48" s="523"/>
      <c r="I48" s="523"/>
      <c r="J48" s="523"/>
      <c r="K48" s="583"/>
      <c r="L48" s="590"/>
    </row>
    <row r="49" spans="1:12" ht="15" customHeight="1" x14ac:dyDescent="0.25">
      <c r="A49" s="564"/>
      <c r="B49" s="568"/>
      <c r="C49" s="614"/>
      <c r="D49" s="767"/>
      <c r="E49" s="448"/>
      <c r="F49" s="148" t="s">
        <v>376</v>
      </c>
      <c r="G49" s="523" t="s">
        <v>400</v>
      </c>
      <c r="H49" s="523"/>
      <c r="I49" s="523"/>
      <c r="J49" s="523"/>
      <c r="K49" s="583"/>
      <c r="L49" s="590"/>
    </row>
    <row r="50" spans="1:12" ht="15" customHeight="1" x14ac:dyDescent="0.25">
      <c r="A50" s="564"/>
      <c r="B50" s="568"/>
      <c r="C50" s="614"/>
      <c r="D50" s="767"/>
      <c r="E50" s="448"/>
      <c r="F50" s="148" t="s">
        <v>381</v>
      </c>
      <c r="G50" s="523" t="s">
        <v>1296</v>
      </c>
      <c r="H50" s="523"/>
      <c r="I50" s="523"/>
      <c r="J50" s="523"/>
      <c r="K50" s="583"/>
      <c r="L50" s="590"/>
    </row>
    <row r="51" spans="1:12" ht="15" customHeight="1" x14ac:dyDescent="0.25">
      <c r="A51" s="564"/>
      <c r="B51" s="568"/>
      <c r="C51" s="614"/>
      <c r="D51" s="767"/>
      <c r="E51" s="448"/>
      <c r="F51" s="148" t="s">
        <v>402</v>
      </c>
      <c r="G51" s="523" t="s">
        <v>1297</v>
      </c>
      <c r="H51" s="523"/>
      <c r="I51" s="523"/>
      <c r="J51" s="523"/>
      <c r="K51" s="584">
        <v>5</v>
      </c>
      <c r="L51" s="533">
        <v>35589</v>
      </c>
    </row>
    <row r="52" spans="1:12" ht="15" customHeight="1" x14ac:dyDescent="0.25">
      <c r="A52" s="564"/>
      <c r="B52" s="568"/>
      <c r="C52" s="614"/>
      <c r="D52" s="767"/>
      <c r="E52" s="448"/>
      <c r="F52" s="148" t="s">
        <v>403</v>
      </c>
      <c r="G52" s="523" t="s">
        <v>404</v>
      </c>
      <c r="H52" s="523"/>
      <c r="I52" s="523"/>
      <c r="J52" s="523"/>
      <c r="K52" s="585"/>
      <c r="L52" s="603" t="e">
        <f>#REF!-#REF!*10%</f>
        <v>#REF!</v>
      </c>
    </row>
    <row r="53" spans="1:12" ht="15" customHeight="1" x14ac:dyDescent="0.25">
      <c r="A53" s="564"/>
      <c r="B53" s="568"/>
      <c r="C53" s="614"/>
      <c r="D53" s="767"/>
      <c r="E53" s="448"/>
      <c r="F53" s="215" t="s">
        <v>358</v>
      </c>
      <c r="G53" s="523" t="s">
        <v>359</v>
      </c>
      <c r="H53" s="523"/>
      <c r="I53" s="523"/>
      <c r="J53" s="523"/>
      <c r="K53" s="585"/>
      <c r="L53" s="603" t="e">
        <f>#REF!-#REF!*10%</f>
        <v>#REF!</v>
      </c>
    </row>
    <row r="54" spans="1:12" ht="15" customHeight="1" x14ac:dyDescent="0.25">
      <c r="A54" s="564"/>
      <c r="B54" s="568"/>
      <c r="C54" s="614"/>
      <c r="D54" s="767"/>
      <c r="E54" s="448"/>
      <c r="F54" s="148" t="s">
        <v>389</v>
      </c>
      <c r="G54" s="523" t="s">
        <v>390</v>
      </c>
      <c r="H54" s="523"/>
      <c r="I54" s="523"/>
      <c r="J54" s="523"/>
      <c r="K54" s="585"/>
      <c r="L54" s="603" t="e">
        <f>#REF!-#REF!*10%</f>
        <v>#REF!</v>
      </c>
    </row>
    <row r="55" spans="1:12" ht="15" customHeight="1" x14ac:dyDescent="0.25">
      <c r="A55" s="564"/>
      <c r="B55" s="568"/>
      <c r="C55" s="614"/>
      <c r="D55" s="767"/>
      <c r="E55" s="448"/>
      <c r="F55" s="93" t="s">
        <v>704</v>
      </c>
      <c r="G55" s="523" t="s">
        <v>705</v>
      </c>
      <c r="H55" s="523"/>
      <c r="I55" s="523"/>
      <c r="J55" s="523"/>
      <c r="K55" s="585"/>
      <c r="L55" s="603" t="e">
        <f>#REF!-#REF!*10%</f>
        <v>#REF!</v>
      </c>
    </row>
    <row r="56" spans="1:12" ht="15" customHeight="1" x14ac:dyDescent="0.25">
      <c r="A56" s="564"/>
      <c r="B56" s="568"/>
      <c r="C56" s="614"/>
      <c r="D56" s="767"/>
      <c r="E56" s="448"/>
      <c r="F56" s="93" t="s">
        <v>706</v>
      </c>
      <c r="G56" s="523" t="s">
        <v>390</v>
      </c>
      <c r="H56" s="523"/>
      <c r="I56" s="523"/>
      <c r="J56" s="523"/>
      <c r="K56" s="585"/>
      <c r="L56" s="603" t="e">
        <f>#REF!-#REF!*10%</f>
        <v>#REF!</v>
      </c>
    </row>
    <row r="57" spans="1:12" ht="15" customHeight="1" x14ac:dyDescent="0.25">
      <c r="A57" s="564"/>
      <c r="B57" s="568"/>
      <c r="C57" s="614"/>
      <c r="D57" s="767"/>
      <c r="E57" s="448"/>
      <c r="F57" s="93" t="s">
        <v>1271</v>
      </c>
      <c r="G57" s="523" t="s">
        <v>390</v>
      </c>
      <c r="H57" s="523"/>
      <c r="I57" s="523"/>
      <c r="J57" s="523"/>
      <c r="K57" s="585"/>
      <c r="L57" s="603" t="e">
        <f>#REF!-#REF!*10%</f>
        <v>#REF!</v>
      </c>
    </row>
    <row r="58" spans="1:12" ht="15" customHeight="1" x14ac:dyDescent="0.25">
      <c r="A58" s="564"/>
      <c r="B58" s="568"/>
      <c r="C58" s="614"/>
      <c r="D58" s="767"/>
      <c r="E58" s="448"/>
      <c r="F58" s="93" t="s">
        <v>707</v>
      </c>
      <c r="G58" s="523" t="s">
        <v>1270</v>
      </c>
      <c r="H58" s="523"/>
      <c r="I58" s="523"/>
      <c r="J58" s="523"/>
      <c r="K58" s="585"/>
      <c r="L58" s="603" t="e">
        <f>#REF!-#REF!*10%</f>
        <v>#REF!</v>
      </c>
    </row>
    <row r="59" spans="1:12" ht="15" customHeight="1" x14ac:dyDescent="0.25">
      <c r="A59" s="564"/>
      <c r="B59" s="568"/>
      <c r="C59" s="614"/>
      <c r="D59" s="767"/>
      <c r="E59" s="448"/>
      <c r="F59" s="93" t="s">
        <v>708</v>
      </c>
      <c r="G59" s="523" t="s">
        <v>390</v>
      </c>
      <c r="H59" s="523"/>
      <c r="I59" s="523"/>
      <c r="J59" s="523"/>
      <c r="K59" s="585"/>
      <c r="L59" s="603" t="e">
        <f>#REF!-#REF!*10%</f>
        <v>#REF!</v>
      </c>
    </row>
    <row r="60" spans="1:12" ht="15" customHeight="1" x14ac:dyDescent="0.25">
      <c r="A60" s="564"/>
      <c r="B60" s="568"/>
      <c r="C60" s="614"/>
      <c r="D60" s="767"/>
      <c r="E60" s="448"/>
      <c r="F60" s="148" t="s">
        <v>377</v>
      </c>
      <c r="G60" s="523" t="s">
        <v>387</v>
      </c>
      <c r="H60" s="523"/>
      <c r="I60" s="523"/>
      <c r="J60" s="523"/>
      <c r="K60" s="585"/>
      <c r="L60" s="603" t="e">
        <f>#REF!-#REF!*10%</f>
        <v>#REF!</v>
      </c>
    </row>
    <row r="61" spans="1:12" ht="15.6" customHeight="1" x14ac:dyDescent="0.25">
      <c r="A61" s="564"/>
      <c r="B61" s="568"/>
      <c r="C61" s="614"/>
      <c r="D61" s="767"/>
      <c r="E61" s="448"/>
      <c r="F61" s="148" t="s">
        <v>562</v>
      </c>
      <c r="G61" s="523" t="s">
        <v>1024</v>
      </c>
      <c r="H61" s="523"/>
      <c r="I61" s="523"/>
      <c r="J61" s="523"/>
      <c r="K61" s="585"/>
      <c r="L61" s="603" t="e">
        <f>#REF!-#REF!*10%</f>
        <v>#REF!</v>
      </c>
    </row>
    <row r="62" spans="1:12" ht="15.6" customHeight="1" x14ac:dyDescent="0.25">
      <c r="A62" s="564"/>
      <c r="B62" s="568"/>
      <c r="C62" s="614"/>
      <c r="D62" s="767"/>
      <c r="E62" s="448"/>
      <c r="F62" s="148" t="s">
        <v>570</v>
      </c>
      <c r="G62" s="523" t="s">
        <v>613</v>
      </c>
      <c r="H62" s="523"/>
      <c r="I62" s="523"/>
      <c r="J62" s="523"/>
      <c r="K62" s="585"/>
      <c r="L62" s="603" t="e">
        <f>#REF!-#REF!*10%</f>
        <v>#REF!</v>
      </c>
    </row>
    <row r="63" spans="1:12" ht="15.6" customHeight="1" x14ac:dyDescent="0.25">
      <c r="A63" s="564"/>
      <c r="B63" s="568"/>
      <c r="C63" s="614"/>
      <c r="D63" s="767"/>
      <c r="E63" s="448"/>
      <c r="F63" s="148" t="s">
        <v>627</v>
      </c>
      <c r="G63" s="523" t="s">
        <v>628</v>
      </c>
      <c r="H63" s="523"/>
      <c r="I63" s="523"/>
      <c r="J63" s="523"/>
      <c r="K63" s="585"/>
      <c r="L63" s="603" t="e">
        <f>#REF!-#REF!*10%</f>
        <v>#REF!</v>
      </c>
    </row>
    <row r="64" spans="1:12" ht="15.6" customHeight="1" x14ac:dyDescent="0.25">
      <c r="A64" s="564"/>
      <c r="B64" s="568"/>
      <c r="C64" s="614"/>
      <c r="D64" s="767"/>
      <c r="E64" s="448"/>
      <c r="F64" s="216" t="s">
        <v>84</v>
      </c>
      <c r="G64" s="465" t="s">
        <v>1711</v>
      </c>
      <c r="H64" s="465"/>
      <c r="I64" s="465"/>
      <c r="J64" s="465"/>
      <c r="K64" s="585"/>
      <c r="L64" s="603" t="e">
        <f>#REF!-#REF!*10%</f>
        <v>#REF!</v>
      </c>
    </row>
    <row r="65" spans="1:12" ht="15" customHeight="1" x14ac:dyDescent="0.25">
      <c r="A65" s="564"/>
      <c r="B65" s="569"/>
      <c r="C65" s="614"/>
      <c r="D65" s="767"/>
      <c r="E65" s="448"/>
      <c r="F65" s="136" t="s">
        <v>1016</v>
      </c>
      <c r="G65" s="454">
        <v>5</v>
      </c>
      <c r="H65" s="454"/>
      <c r="I65" s="454"/>
      <c r="J65" s="454"/>
      <c r="K65" s="585"/>
      <c r="L65" s="603" t="e">
        <f>#REF!-#REF!*10%</f>
        <v>#REF!</v>
      </c>
    </row>
    <row r="66" spans="1:12" ht="15" customHeight="1" x14ac:dyDescent="0.25">
      <c r="A66" s="564">
        <v>3</v>
      </c>
      <c r="B66" s="567"/>
      <c r="C66" s="614" t="s">
        <v>932</v>
      </c>
      <c r="D66" s="767"/>
      <c r="E66" s="448"/>
      <c r="F66" s="215" t="s">
        <v>81</v>
      </c>
      <c r="G66" s="523" t="s">
        <v>6</v>
      </c>
      <c r="H66" s="523"/>
      <c r="I66" s="523"/>
      <c r="J66" s="523"/>
      <c r="K66" s="501">
        <v>3</v>
      </c>
      <c r="L66" s="708">
        <v>35953</v>
      </c>
    </row>
    <row r="67" spans="1:12" ht="15" customHeight="1" x14ac:dyDescent="0.25">
      <c r="A67" s="564"/>
      <c r="B67" s="568"/>
      <c r="C67" s="614"/>
      <c r="D67" s="767"/>
      <c r="E67" s="448"/>
      <c r="F67" s="215" t="s">
        <v>80</v>
      </c>
      <c r="G67" s="469">
        <v>40</v>
      </c>
      <c r="H67" s="469"/>
      <c r="I67" s="469"/>
      <c r="J67" s="469"/>
      <c r="K67" s="583"/>
      <c r="L67" s="590"/>
    </row>
    <row r="68" spans="1:12" ht="15" customHeight="1" x14ac:dyDescent="0.25">
      <c r="A68" s="564"/>
      <c r="B68" s="568"/>
      <c r="C68" s="614"/>
      <c r="D68" s="767"/>
      <c r="E68" s="448"/>
      <c r="F68" s="215" t="s">
        <v>8</v>
      </c>
      <c r="G68" s="243">
        <v>3000</v>
      </c>
      <c r="H68" s="244">
        <v>4000</v>
      </c>
      <c r="I68" s="246">
        <v>5000</v>
      </c>
      <c r="J68" s="245">
        <v>6000</v>
      </c>
      <c r="K68" s="583"/>
      <c r="L68" s="590"/>
    </row>
    <row r="69" spans="1:12" ht="15" customHeight="1" x14ac:dyDescent="0.25">
      <c r="A69" s="564"/>
      <c r="B69" s="568"/>
      <c r="C69" s="614"/>
      <c r="D69" s="767"/>
      <c r="E69" s="448"/>
      <c r="F69" s="215" t="s">
        <v>817</v>
      </c>
      <c r="G69" s="243">
        <f>G67*80</f>
        <v>3200</v>
      </c>
      <c r="H69" s="244">
        <f>G67*90</f>
        <v>3600</v>
      </c>
      <c r="I69" s="246">
        <f>G67*100</f>
        <v>4000</v>
      </c>
      <c r="J69" s="245">
        <f>G67*104</f>
        <v>4160</v>
      </c>
      <c r="K69" s="583"/>
      <c r="L69" s="590"/>
    </row>
    <row r="70" spans="1:12" ht="15" customHeight="1" x14ac:dyDescent="0.25">
      <c r="A70" s="564"/>
      <c r="B70" s="568"/>
      <c r="C70" s="614"/>
      <c r="D70" s="767"/>
      <c r="E70" s="448"/>
      <c r="F70" s="215" t="s">
        <v>1269</v>
      </c>
      <c r="G70" s="451">
        <v>0.98</v>
      </c>
      <c r="H70" s="451"/>
      <c r="I70" s="451"/>
      <c r="J70" s="451"/>
      <c r="K70" s="583"/>
      <c r="L70" s="590"/>
    </row>
    <row r="71" spans="1:12" ht="15" customHeight="1" x14ac:dyDescent="0.25">
      <c r="A71" s="564"/>
      <c r="B71" s="568"/>
      <c r="C71" s="614"/>
      <c r="D71" s="767"/>
      <c r="E71" s="448"/>
      <c r="F71" s="93" t="s">
        <v>699</v>
      </c>
      <c r="G71" s="523" t="s">
        <v>700</v>
      </c>
      <c r="H71" s="523"/>
      <c r="I71" s="523"/>
      <c r="J71" s="523"/>
      <c r="K71" s="583"/>
      <c r="L71" s="590"/>
    </row>
    <row r="72" spans="1:12" ht="15" customHeight="1" x14ac:dyDescent="0.25">
      <c r="A72" s="564"/>
      <c r="B72" s="568"/>
      <c r="C72" s="614"/>
      <c r="D72" s="767"/>
      <c r="E72" s="448"/>
      <c r="F72" s="93" t="s">
        <v>1181</v>
      </c>
      <c r="G72" s="462" t="s">
        <v>1179</v>
      </c>
      <c r="H72" s="463"/>
      <c r="I72" s="463"/>
      <c r="J72" s="464"/>
      <c r="K72" s="583"/>
      <c r="L72" s="590"/>
    </row>
    <row r="73" spans="1:12" ht="15" customHeight="1" x14ac:dyDescent="0.25">
      <c r="A73" s="564"/>
      <c r="B73" s="568"/>
      <c r="C73" s="614"/>
      <c r="D73" s="767"/>
      <c r="E73" s="448"/>
      <c r="F73" s="215" t="s">
        <v>83</v>
      </c>
      <c r="G73" s="523">
        <v>65</v>
      </c>
      <c r="H73" s="523"/>
      <c r="I73" s="523"/>
      <c r="J73" s="523"/>
      <c r="K73" s="583"/>
      <c r="L73" s="590"/>
    </row>
    <row r="74" spans="1:12" ht="15" customHeight="1" x14ac:dyDescent="0.25">
      <c r="A74" s="564"/>
      <c r="B74" s="568"/>
      <c r="C74" s="614"/>
      <c r="D74" s="767"/>
      <c r="E74" s="448"/>
      <c r="F74" s="215" t="s">
        <v>429</v>
      </c>
      <c r="G74" s="523" t="s">
        <v>1184</v>
      </c>
      <c r="H74" s="523"/>
      <c r="I74" s="523"/>
      <c r="J74" s="523"/>
      <c r="K74" s="583"/>
      <c r="L74" s="590"/>
    </row>
    <row r="75" spans="1:12" ht="15" customHeight="1" x14ac:dyDescent="0.25">
      <c r="A75" s="564"/>
      <c r="B75" s="568"/>
      <c r="C75" s="614"/>
      <c r="D75" s="767"/>
      <c r="E75" s="448"/>
      <c r="F75" s="215" t="s">
        <v>1110</v>
      </c>
      <c r="G75" s="523" t="s">
        <v>1004</v>
      </c>
      <c r="H75" s="523"/>
      <c r="I75" s="523"/>
      <c r="J75" s="523"/>
      <c r="K75" s="583"/>
      <c r="L75" s="590"/>
    </row>
    <row r="76" spans="1:12" ht="15" customHeight="1" x14ac:dyDescent="0.25">
      <c r="A76" s="564"/>
      <c r="B76" s="568"/>
      <c r="C76" s="614"/>
      <c r="D76" s="767"/>
      <c r="E76" s="448"/>
      <c r="F76" s="215" t="s">
        <v>1109</v>
      </c>
      <c r="G76" s="523" t="s">
        <v>1005</v>
      </c>
      <c r="H76" s="523"/>
      <c r="I76" s="523"/>
      <c r="J76" s="523"/>
      <c r="K76" s="583"/>
      <c r="L76" s="590"/>
    </row>
    <row r="77" spans="1:12" ht="15" customHeight="1" x14ac:dyDescent="0.25">
      <c r="A77" s="564"/>
      <c r="B77" s="568"/>
      <c r="C77" s="614"/>
      <c r="D77" s="767"/>
      <c r="E77" s="448"/>
      <c r="F77" s="148" t="s">
        <v>379</v>
      </c>
      <c r="G77" s="523" t="s">
        <v>399</v>
      </c>
      <c r="H77" s="523"/>
      <c r="I77" s="523"/>
      <c r="J77" s="523"/>
      <c r="K77" s="583"/>
      <c r="L77" s="590"/>
    </row>
    <row r="78" spans="1:12" ht="15" customHeight="1" x14ac:dyDescent="0.25">
      <c r="A78" s="564"/>
      <c r="B78" s="568"/>
      <c r="C78" s="614"/>
      <c r="D78" s="767"/>
      <c r="E78" s="448"/>
      <c r="F78" s="93" t="s">
        <v>701</v>
      </c>
      <c r="G78" s="523">
        <v>100000</v>
      </c>
      <c r="H78" s="523"/>
      <c r="I78" s="523"/>
      <c r="J78" s="523"/>
      <c r="K78" s="583"/>
      <c r="L78" s="590"/>
    </row>
    <row r="79" spans="1:12" ht="15" customHeight="1" x14ac:dyDescent="0.25">
      <c r="A79" s="564"/>
      <c r="B79" s="568"/>
      <c r="C79" s="614"/>
      <c r="D79" s="767"/>
      <c r="E79" s="448"/>
      <c r="F79" s="148" t="s">
        <v>257</v>
      </c>
      <c r="G79" s="523" t="s">
        <v>408</v>
      </c>
      <c r="H79" s="523"/>
      <c r="I79" s="523"/>
      <c r="J79" s="523"/>
      <c r="K79" s="583"/>
      <c r="L79" s="590"/>
    </row>
    <row r="80" spans="1:12" ht="15" customHeight="1" x14ac:dyDescent="0.25">
      <c r="A80" s="564"/>
      <c r="B80" s="568"/>
      <c r="C80" s="614"/>
      <c r="D80" s="767"/>
      <c r="E80" s="448"/>
      <c r="F80" s="148" t="s">
        <v>376</v>
      </c>
      <c r="G80" s="523" t="s">
        <v>400</v>
      </c>
      <c r="H80" s="523"/>
      <c r="I80" s="523"/>
      <c r="J80" s="523"/>
      <c r="K80" s="583"/>
      <c r="L80" s="590"/>
    </row>
    <row r="81" spans="1:12" ht="15" customHeight="1" x14ac:dyDescent="0.25">
      <c r="A81" s="564"/>
      <c r="B81" s="568"/>
      <c r="C81" s="614"/>
      <c r="D81" s="767"/>
      <c r="E81" s="448"/>
      <c r="F81" s="148" t="s">
        <v>381</v>
      </c>
      <c r="G81" s="523" t="s">
        <v>1296</v>
      </c>
      <c r="H81" s="523"/>
      <c r="I81" s="523"/>
      <c r="J81" s="523"/>
      <c r="K81" s="583"/>
      <c r="L81" s="590"/>
    </row>
    <row r="82" spans="1:12" ht="15" customHeight="1" x14ac:dyDescent="0.25">
      <c r="A82" s="564"/>
      <c r="B82" s="568"/>
      <c r="C82" s="614"/>
      <c r="D82" s="767"/>
      <c r="E82" s="448"/>
      <c r="F82" s="148" t="s">
        <v>402</v>
      </c>
      <c r="G82" s="523" t="s">
        <v>1297</v>
      </c>
      <c r="H82" s="523"/>
      <c r="I82" s="523"/>
      <c r="J82" s="523"/>
      <c r="K82" s="584">
        <v>5</v>
      </c>
      <c r="L82" s="533">
        <v>38470</v>
      </c>
    </row>
    <row r="83" spans="1:12" ht="15" customHeight="1" x14ac:dyDescent="0.25">
      <c r="A83" s="564"/>
      <c r="B83" s="568"/>
      <c r="C83" s="614"/>
      <c r="D83" s="767"/>
      <c r="E83" s="448"/>
      <c r="F83" s="148" t="s">
        <v>403</v>
      </c>
      <c r="G83" s="523" t="s">
        <v>404</v>
      </c>
      <c r="H83" s="523"/>
      <c r="I83" s="523"/>
      <c r="J83" s="523"/>
      <c r="K83" s="585"/>
      <c r="L83" s="603" t="e">
        <f>#REF!-#REF!*10%</f>
        <v>#REF!</v>
      </c>
    </row>
    <row r="84" spans="1:12" ht="15" customHeight="1" x14ac:dyDescent="0.25">
      <c r="A84" s="564"/>
      <c r="B84" s="568"/>
      <c r="C84" s="614"/>
      <c r="D84" s="767"/>
      <c r="E84" s="448"/>
      <c r="F84" s="215" t="s">
        <v>358</v>
      </c>
      <c r="G84" s="523" t="s">
        <v>359</v>
      </c>
      <c r="H84" s="523"/>
      <c r="I84" s="523"/>
      <c r="J84" s="523"/>
      <c r="K84" s="585"/>
      <c r="L84" s="603" t="e">
        <f>#REF!-#REF!*10%</f>
        <v>#REF!</v>
      </c>
    </row>
    <row r="85" spans="1:12" ht="15" customHeight="1" x14ac:dyDescent="0.25">
      <c r="A85" s="564"/>
      <c r="B85" s="568"/>
      <c r="C85" s="614"/>
      <c r="D85" s="767"/>
      <c r="E85" s="448"/>
      <c r="F85" s="148" t="s">
        <v>389</v>
      </c>
      <c r="G85" s="523" t="s">
        <v>390</v>
      </c>
      <c r="H85" s="523"/>
      <c r="I85" s="523"/>
      <c r="J85" s="523"/>
      <c r="K85" s="585"/>
      <c r="L85" s="603" t="e">
        <f>#REF!-#REF!*10%</f>
        <v>#REF!</v>
      </c>
    </row>
    <row r="86" spans="1:12" ht="15" customHeight="1" x14ac:dyDescent="0.25">
      <c r="A86" s="564"/>
      <c r="B86" s="568"/>
      <c r="C86" s="614"/>
      <c r="D86" s="767"/>
      <c r="E86" s="448"/>
      <c r="F86" s="93" t="s">
        <v>704</v>
      </c>
      <c r="G86" s="523" t="s">
        <v>705</v>
      </c>
      <c r="H86" s="523"/>
      <c r="I86" s="523"/>
      <c r="J86" s="523"/>
      <c r="K86" s="585"/>
      <c r="L86" s="603" t="e">
        <f>#REF!-#REF!*10%</f>
        <v>#REF!</v>
      </c>
    </row>
    <row r="87" spans="1:12" ht="15" customHeight="1" x14ac:dyDescent="0.25">
      <c r="A87" s="564"/>
      <c r="B87" s="568"/>
      <c r="C87" s="614"/>
      <c r="D87" s="767"/>
      <c r="E87" s="448"/>
      <c r="F87" s="93" t="s">
        <v>706</v>
      </c>
      <c r="G87" s="523" t="s">
        <v>390</v>
      </c>
      <c r="H87" s="523"/>
      <c r="I87" s="523"/>
      <c r="J87" s="523"/>
      <c r="K87" s="585"/>
      <c r="L87" s="603" t="e">
        <f>#REF!-#REF!*10%</f>
        <v>#REF!</v>
      </c>
    </row>
    <row r="88" spans="1:12" ht="15" customHeight="1" x14ac:dyDescent="0.25">
      <c r="A88" s="564"/>
      <c r="B88" s="568"/>
      <c r="C88" s="614"/>
      <c r="D88" s="767"/>
      <c r="E88" s="448"/>
      <c r="F88" s="93" t="s">
        <v>1271</v>
      </c>
      <c r="G88" s="523" t="s">
        <v>390</v>
      </c>
      <c r="H88" s="523"/>
      <c r="I88" s="523"/>
      <c r="J88" s="523"/>
      <c r="K88" s="585"/>
      <c r="L88" s="603" t="e">
        <f>#REF!-#REF!*10%</f>
        <v>#REF!</v>
      </c>
    </row>
    <row r="89" spans="1:12" ht="15" customHeight="1" x14ac:dyDescent="0.25">
      <c r="A89" s="564"/>
      <c r="B89" s="568"/>
      <c r="C89" s="614"/>
      <c r="D89" s="767"/>
      <c r="E89" s="448"/>
      <c r="F89" s="93" t="s">
        <v>707</v>
      </c>
      <c r="G89" s="523" t="s">
        <v>1270</v>
      </c>
      <c r="H89" s="523"/>
      <c r="I89" s="523"/>
      <c r="J89" s="523"/>
      <c r="K89" s="585"/>
      <c r="L89" s="603" t="e">
        <f>#REF!-#REF!*10%</f>
        <v>#REF!</v>
      </c>
    </row>
    <row r="90" spans="1:12" ht="15" customHeight="1" x14ac:dyDescent="0.25">
      <c r="A90" s="564"/>
      <c r="B90" s="568"/>
      <c r="C90" s="614"/>
      <c r="D90" s="767"/>
      <c r="E90" s="448"/>
      <c r="F90" s="93" t="s">
        <v>708</v>
      </c>
      <c r="G90" s="523" t="s">
        <v>390</v>
      </c>
      <c r="H90" s="523"/>
      <c r="I90" s="523"/>
      <c r="J90" s="523"/>
      <c r="K90" s="585"/>
      <c r="L90" s="603" t="e">
        <f>#REF!-#REF!*10%</f>
        <v>#REF!</v>
      </c>
    </row>
    <row r="91" spans="1:12" ht="15" customHeight="1" x14ac:dyDescent="0.25">
      <c r="A91" s="564"/>
      <c r="B91" s="568"/>
      <c r="C91" s="614"/>
      <c r="D91" s="767"/>
      <c r="E91" s="448"/>
      <c r="F91" s="148" t="s">
        <v>377</v>
      </c>
      <c r="G91" s="523" t="s">
        <v>387</v>
      </c>
      <c r="H91" s="523"/>
      <c r="I91" s="523"/>
      <c r="J91" s="523"/>
      <c r="K91" s="585"/>
      <c r="L91" s="603" t="e">
        <f>#REF!-#REF!*10%</f>
        <v>#REF!</v>
      </c>
    </row>
    <row r="92" spans="1:12" ht="15.6" customHeight="1" x14ac:dyDescent="0.25">
      <c r="A92" s="564"/>
      <c r="B92" s="568"/>
      <c r="C92" s="614"/>
      <c r="D92" s="767"/>
      <c r="E92" s="448"/>
      <c r="F92" s="148" t="s">
        <v>562</v>
      </c>
      <c r="G92" s="523" t="s">
        <v>1024</v>
      </c>
      <c r="H92" s="523"/>
      <c r="I92" s="523"/>
      <c r="J92" s="523"/>
      <c r="K92" s="585"/>
      <c r="L92" s="603" t="e">
        <f>#REF!-#REF!*10%</f>
        <v>#REF!</v>
      </c>
    </row>
    <row r="93" spans="1:12" ht="15.6" customHeight="1" x14ac:dyDescent="0.25">
      <c r="A93" s="564"/>
      <c r="B93" s="568"/>
      <c r="C93" s="614"/>
      <c r="D93" s="767"/>
      <c r="E93" s="448"/>
      <c r="F93" s="148" t="s">
        <v>570</v>
      </c>
      <c r="G93" s="523" t="s">
        <v>613</v>
      </c>
      <c r="H93" s="523"/>
      <c r="I93" s="523"/>
      <c r="J93" s="523"/>
      <c r="K93" s="585"/>
      <c r="L93" s="603" t="e">
        <f>#REF!-#REF!*10%</f>
        <v>#REF!</v>
      </c>
    </row>
    <row r="94" spans="1:12" ht="15.6" customHeight="1" x14ac:dyDescent="0.25">
      <c r="A94" s="564"/>
      <c r="B94" s="568"/>
      <c r="C94" s="614"/>
      <c r="D94" s="767"/>
      <c r="E94" s="448"/>
      <c r="F94" s="148" t="s">
        <v>627</v>
      </c>
      <c r="G94" s="523" t="s">
        <v>628</v>
      </c>
      <c r="H94" s="523"/>
      <c r="I94" s="523"/>
      <c r="J94" s="523"/>
      <c r="K94" s="585"/>
      <c r="L94" s="603" t="e">
        <f>#REF!-#REF!*10%</f>
        <v>#REF!</v>
      </c>
    </row>
    <row r="95" spans="1:12" ht="15.6" customHeight="1" x14ac:dyDescent="0.25">
      <c r="A95" s="564"/>
      <c r="B95" s="568"/>
      <c r="C95" s="614"/>
      <c r="D95" s="767"/>
      <c r="E95" s="448"/>
      <c r="F95" s="216" t="s">
        <v>84</v>
      </c>
      <c r="G95" s="465" t="s">
        <v>1711</v>
      </c>
      <c r="H95" s="465"/>
      <c r="I95" s="465"/>
      <c r="J95" s="465"/>
      <c r="K95" s="585"/>
      <c r="L95" s="603" t="e">
        <f>#REF!-#REF!*10%</f>
        <v>#REF!</v>
      </c>
    </row>
    <row r="96" spans="1:12" ht="15" customHeight="1" x14ac:dyDescent="0.25">
      <c r="A96" s="564"/>
      <c r="B96" s="569"/>
      <c r="C96" s="614"/>
      <c r="D96" s="767"/>
      <c r="E96" s="448"/>
      <c r="F96" s="136" t="s">
        <v>1016</v>
      </c>
      <c r="G96" s="454">
        <v>5</v>
      </c>
      <c r="H96" s="454"/>
      <c r="I96" s="454"/>
      <c r="J96" s="454"/>
      <c r="K96" s="585"/>
      <c r="L96" s="603" t="e">
        <f>#REF!-#REF!*10%</f>
        <v>#REF!</v>
      </c>
    </row>
    <row r="97" spans="1:12" ht="15" customHeight="1" x14ac:dyDescent="0.25">
      <c r="A97" s="564">
        <v>4</v>
      </c>
      <c r="B97" s="567"/>
      <c r="C97" s="614" t="s">
        <v>933</v>
      </c>
      <c r="D97" s="767"/>
      <c r="E97" s="448"/>
      <c r="F97" s="215" t="s">
        <v>81</v>
      </c>
      <c r="G97" s="523" t="s">
        <v>6</v>
      </c>
      <c r="H97" s="523"/>
      <c r="I97" s="523"/>
      <c r="J97" s="523"/>
      <c r="K97" s="501">
        <v>3</v>
      </c>
      <c r="L97" s="708">
        <v>37067</v>
      </c>
    </row>
    <row r="98" spans="1:12" ht="15" customHeight="1" x14ac:dyDescent="0.25">
      <c r="A98" s="564"/>
      <c r="B98" s="568"/>
      <c r="C98" s="614"/>
      <c r="D98" s="767"/>
      <c r="E98" s="448"/>
      <c r="F98" s="215" t="s">
        <v>80</v>
      </c>
      <c r="G98" s="469">
        <v>60</v>
      </c>
      <c r="H98" s="469"/>
      <c r="I98" s="469"/>
      <c r="J98" s="469"/>
      <c r="K98" s="583"/>
      <c r="L98" s="590"/>
    </row>
    <row r="99" spans="1:12" ht="15" customHeight="1" x14ac:dyDescent="0.25">
      <c r="A99" s="564"/>
      <c r="B99" s="568"/>
      <c r="C99" s="614"/>
      <c r="D99" s="767"/>
      <c r="E99" s="448"/>
      <c r="F99" s="215" t="s">
        <v>8</v>
      </c>
      <c r="G99" s="243">
        <v>3000</v>
      </c>
      <c r="H99" s="244">
        <v>4000</v>
      </c>
      <c r="I99" s="246">
        <v>5000</v>
      </c>
      <c r="J99" s="245">
        <v>6000</v>
      </c>
      <c r="K99" s="583"/>
      <c r="L99" s="590"/>
    </row>
    <row r="100" spans="1:12" ht="15" customHeight="1" x14ac:dyDescent="0.25">
      <c r="A100" s="564"/>
      <c r="B100" s="568"/>
      <c r="C100" s="614"/>
      <c r="D100" s="767"/>
      <c r="E100" s="448"/>
      <c r="F100" s="215" t="s">
        <v>817</v>
      </c>
      <c r="G100" s="243">
        <f>G98*80</f>
        <v>4800</v>
      </c>
      <c r="H100" s="244">
        <f>G98*90</f>
        <v>5400</v>
      </c>
      <c r="I100" s="246">
        <f>G98*100</f>
        <v>6000</v>
      </c>
      <c r="J100" s="245">
        <f>G98*104</f>
        <v>6240</v>
      </c>
      <c r="K100" s="583"/>
      <c r="L100" s="590"/>
    </row>
    <row r="101" spans="1:12" ht="15" customHeight="1" x14ac:dyDescent="0.25">
      <c r="A101" s="564"/>
      <c r="B101" s="568"/>
      <c r="C101" s="614"/>
      <c r="D101" s="767"/>
      <c r="E101" s="448"/>
      <c r="F101" s="215" t="s">
        <v>1269</v>
      </c>
      <c r="G101" s="451">
        <v>0.98</v>
      </c>
      <c r="H101" s="451"/>
      <c r="I101" s="451"/>
      <c r="J101" s="451"/>
      <c r="K101" s="583"/>
      <c r="L101" s="590"/>
    </row>
    <row r="102" spans="1:12" ht="15" customHeight="1" x14ac:dyDescent="0.25">
      <c r="A102" s="564"/>
      <c r="B102" s="568"/>
      <c r="C102" s="614"/>
      <c r="D102" s="767"/>
      <c r="E102" s="448"/>
      <c r="F102" s="93" t="s">
        <v>699</v>
      </c>
      <c r="G102" s="523" t="s">
        <v>700</v>
      </c>
      <c r="H102" s="523"/>
      <c r="I102" s="523"/>
      <c r="J102" s="523"/>
      <c r="K102" s="583"/>
      <c r="L102" s="590"/>
    </row>
    <row r="103" spans="1:12" ht="15" customHeight="1" x14ac:dyDescent="0.25">
      <c r="A103" s="564"/>
      <c r="B103" s="568"/>
      <c r="C103" s="614"/>
      <c r="D103" s="767"/>
      <c r="E103" s="448"/>
      <c r="F103" s="93" t="s">
        <v>1181</v>
      </c>
      <c r="G103" s="462" t="s">
        <v>1179</v>
      </c>
      <c r="H103" s="463"/>
      <c r="I103" s="463"/>
      <c r="J103" s="464"/>
      <c r="K103" s="583"/>
      <c r="L103" s="590"/>
    </row>
    <row r="104" spans="1:12" ht="15" customHeight="1" x14ac:dyDescent="0.25">
      <c r="A104" s="564"/>
      <c r="B104" s="568"/>
      <c r="C104" s="614"/>
      <c r="D104" s="767"/>
      <c r="E104" s="448"/>
      <c r="F104" s="215" t="s">
        <v>83</v>
      </c>
      <c r="G104" s="523">
        <v>65</v>
      </c>
      <c r="H104" s="523"/>
      <c r="I104" s="523"/>
      <c r="J104" s="523"/>
      <c r="K104" s="583"/>
      <c r="L104" s="590"/>
    </row>
    <row r="105" spans="1:12" ht="15" customHeight="1" x14ac:dyDescent="0.25">
      <c r="A105" s="564"/>
      <c r="B105" s="568"/>
      <c r="C105" s="614"/>
      <c r="D105" s="767"/>
      <c r="E105" s="448"/>
      <c r="F105" s="215" t="s">
        <v>429</v>
      </c>
      <c r="G105" s="523" t="s">
        <v>1184</v>
      </c>
      <c r="H105" s="523"/>
      <c r="I105" s="523"/>
      <c r="J105" s="523"/>
      <c r="K105" s="583"/>
      <c r="L105" s="590"/>
    </row>
    <row r="106" spans="1:12" ht="15" customHeight="1" x14ac:dyDescent="0.25">
      <c r="A106" s="564"/>
      <c r="B106" s="568"/>
      <c r="C106" s="614"/>
      <c r="D106" s="767"/>
      <c r="E106" s="448"/>
      <c r="F106" s="215" t="s">
        <v>1110</v>
      </c>
      <c r="G106" s="523" t="s">
        <v>1004</v>
      </c>
      <c r="H106" s="523"/>
      <c r="I106" s="523"/>
      <c r="J106" s="523"/>
      <c r="K106" s="583"/>
      <c r="L106" s="590"/>
    </row>
    <row r="107" spans="1:12" ht="15" customHeight="1" x14ac:dyDescent="0.25">
      <c r="A107" s="564"/>
      <c r="B107" s="568"/>
      <c r="C107" s="614"/>
      <c r="D107" s="767"/>
      <c r="E107" s="448"/>
      <c r="F107" s="215" t="s">
        <v>1109</v>
      </c>
      <c r="G107" s="523" t="s">
        <v>1005</v>
      </c>
      <c r="H107" s="523"/>
      <c r="I107" s="523"/>
      <c r="J107" s="523"/>
      <c r="K107" s="583"/>
      <c r="L107" s="590"/>
    </row>
    <row r="108" spans="1:12" ht="15" customHeight="1" x14ac:dyDescent="0.25">
      <c r="A108" s="564"/>
      <c r="B108" s="568"/>
      <c r="C108" s="614"/>
      <c r="D108" s="767"/>
      <c r="E108" s="448"/>
      <c r="F108" s="148" t="s">
        <v>379</v>
      </c>
      <c r="G108" s="523" t="s">
        <v>399</v>
      </c>
      <c r="H108" s="523"/>
      <c r="I108" s="523"/>
      <c r="J108" s="523"/>
      <c r="K108" s="583"/>
      <c r="L108" s="590"/>
    </row>
    <row r="109" spans="1:12" ht="15" customHeight="1" x14ac:dyDescent="0.25">
      <c r="A109" s="564"/>
      <c r="B109" s="568"/>
      <c r="C109" s="614"/>
      <c r="D109" s="767"/>
      <c r="E109" s="448"/>
      <c r="F109" s="93" t="s">
        <v>701</v>
      </c>
      <c r="G109" s="523">
        <v>100000</v>
      </c>
      <c r="H109" s="523"/>
      <c r="I109" s="523"/>
      <c r="J109" s="523"/>
      <c r="K109" s="583"/>
      <c r="L109" s="590"/>
    </row>
    <row r="110" spans="1:12" ht="15" customHeight="1" x14ac:dyDescent="0.25">
      <c r="A110" s="564"/>
      <c r="B110" s="568"/>
      <c r="C110" s="614"/>
      <c r="D110" s="767"/>
      <c r="E110" s="448"/>
      <c r="F110" s="148" t="s">
        <v>257</v>
      </c>
      <c r="G110" s="523" t="s">
        <v>408</v>
      </c>
      <c r="H110" s="523"/>
      <c r="I110" s="523"/>
      <c r="J110" s="523"/>
      <c r="K110" s="583"/>
      <c r="L110" s="590"/>
    </row>
    <row r="111" spans="1:12" ht="15" customHeight="1" x14ac:dyDescent="0.25">
      <c r="A111" s="564"/>
      <c r="B111" s="568"/>
      <c r="C111" s="614"/>
      <c r="D111" s="767"/>
      <c r="E111" s="448"/>
      <c r="F111" s="148" t="s">
        <v>376</v>
      </c>
      <c r="G111" s="523" t="s">
        <v>400</v>
      </c>
      <c r="H111" s="523"/>
      <c r="I111" s="523"/>
      <c r="J111" s="523"/>
      <c r="K111" s="583"/>
      <c r="L111" s="590"/>
    </row>
    <row r="112" spans="1:12" ht="15" customHeight="1" x14ac:dyDescent="0.25">
      <c r="A112" s="564"/>
      <c r="B112" s="568"/>
      <c r="C112" s="614"/>
      <c r="D112" s="767"/>
      <c r="E112" s="448"/>
      <c r="F112" s="148" t="s">
        <v>381</v>
      </c>
      <c r="G112" s="523" t="s">
        <v>1296</v>
      </c>
      <c r="H112" s="523"/>
      <c r="I112" s="523"/>
      <c r="J112" s="523"/>
      <c r="K112" s="583"/>
      <c r="L112" s="590"/>
    </row>
    <row r="113" spans="1:12" ht="15" customHeight="1" x14ac:dyDescent="0.25">
      <c r="A113" s="564"/>
      <c r="B113" s="568"/>
      <c r="C113" s="614"/>
      <c r="D113" s="767"/>
      <c r="E113" s="448"/>
      <c r="F113" s="148" t="s">
        <v>402</v>
      </c>
      <c r="G113" s="523" t="s">
        <v>1297</v>
      </c>
      <c r="H113" s="523"/>
      <c r="I113" s="523"/>
      <c r="J113" s="523"/>
      <c r="K113" s="584">
        <v>5</v>
      </c>
      <c r="L113" s="533">
        <v>39662</v>
      </c>
    </row>
    <row r="114" spans="1:12" ht="15" customHeight="1" x14ac:dyDescent="0.25">
      <c r="A114" s="564"/>
      <c r="B114" s="568"/>
      <c r="C114" s="614"/>
      <c r="D114" s="767"/>
      <c r="E114" s="448"/>
      <c r="F114" s="148" t="s">
        <v>403</v>
      </c>
      <c r="G114" s="523" t="s">
        <v>404</v>
      </c>
      <c r="H114" s="523"/>
      <c r="I114" s="523"/>
      <c r="J114" s="523"/>
      <c r="K114" s="585"/>
      <c r="L114" s="603" t="e">
        <f>#REF!-#REF!*10%</f>
        <v>#REF!</v>
      </c>
    </row>
    <row r="115" spans="1:12" ht="15" customHeight="1" x14ac:dyDescent="0.25">
      <c r="A115" s="564"/>
      <c r="B115" s="568"/>
      <c r="C115" s="614"/>
      <c r="D115" s="767"/>
      <c r="E115" s="448"/>
      <c r="F115" s="215" t="s">
        <v>358</v>
      </c>
      <c r="G115" s="523" t="s">
        <v>359</v>
      </c>
      <c r="H115" s="523"/>
      <c r="I115" s="523"/>
      <c r="J115" s="523"/>
      <c r="K115" s="585"/>
      <c r="L115" s="603" t="e">
        <f>#REF!-#REF!*10%</f>
        <v>#REF!</v>
      </c>
    </row>
    <row r="116" spans="1:12" ht="15" customHeight="1" x14ac:dyDescent="0.25">
      <c r="A116" s="564"/>
      <c r="B116" s="568"/>
      <c r="C116" s="614"/>
      <c r="D116" s="767"/>
      <c r="E116" s="448"/>
      <c r="F116" s="148" t="s">
        <v>389</v>
      </c>
      <c r="G116" s="523" t="s">
        <v>390</v>
      </c>
      <c r="H116" s="523"/>
      <c r="I116" s="523"/>
      <c r="J116" s="523"/>
      <c r="K116" s="585"/>
      <c r="L116" s="603" t="e">
        <f>#REF!-#REF!*10%</f>
        <v>#REF!</v>
      </c>
    </row>
    <row r="117" spans="1:12" ht="15" customHeight="1" x14ac:dyDescent="0.25">
      <c r="A117" s="564"/>
      <c r="B117" s="568"/>
      <c r="C117" s="614"/>
      <c r="D117" s="767"/>
      <c r="E117" s="448"/>
      <c r="F117" s="93" t="s">
        <v>704</v>
      </c>
      <c r="G117" s="523" t="s">
        <v>705</v>
      </c>
      <c r="H117" s="523"/>
      <c r="I117" s="523"/>
      <c r="J117" s="523"/>
      <c r="K117" s="585"/>
      <c r="L117" s="603" t="e">
        <f>#REF!-#REF!*10%</f>
        <v>#REF!</v>
      </c>
    </row>
    <row r="118" spans="1:12" ht="15" customHeight="1" x14ac:dyDescent="0.25">
      <c r="A118" s="564"/>
      <c r="B118" s="568"/>
      <c r="C118" s="614"/>
      <c r="D118" s="767"/>
      <c r="E118" s="448"/>
      <c r="F118" s="93" t="s">
        <v>706</v>
      </c>
      <c r="G118" s="523" t="s">
        <v>390</v>
      </c>
      <c r="H118" s="523"/>
      <c r="I118" s="523"/>
      <c r="J118" s="523"/>
      <c r="K118" s="585"/>
      <c r="L118" s="603" t="e">
        <f>#REF!-#REF!*10%</f>
        <v>#REF!</v>
      </c>
    </row>
    <row r="119" spans="1:12" ht="15" customHeight="1" x14ac:dyDescent="0.25">
      <c r="A119" s="564"/>
      <c r="B119" s="568"/>
      <c r="C119" s="614"/>
      <c r="D119" s="767"/>
      <c r="E119" s="448"/>
      <c r="F119" s="93" t="s">
        <v>1271</v>
      </c>
      <c r="G119" s="523" t="s">
        <v>390</v>
      </c>
      <c r="H119" s="523"/>
      <c r="I119" s="523"/>
      <c r="J119" s="523"/>
      <c r="K119" s="585"/>
      <c r="L119" s="603" t="e">
        <f>#REF!-#REF!*10%</f>
        <v>#REF!</v>
      </c>
    </row>
    <row r="120" spans="1:12" ht="15" customHeight="1" x14ac:dyDescent="0.25">
      <c r="A120" s="564"/>
      <c r="B120" s="568"/>
      <c r="C120" s="614"/>
      <c r="D120" s="767"/>
      <c r="E120" s="448"/>
      <c r="F120" s="93" t="s">
        <v>707</v>
      </c>
      <c r="G120" s="523" t="s">
        <v>1270</v>
      </c>
      <c r="H120" s="523"/>
      <c r="I120" s="523"/>
      <c r="J120" s="523"/>
      <c r="K120" s="585"/>
      <c r="L120" s="603" t="e">
        <f>#REF!-#REF!*10%</f>
        <v>#REF!</v>
      </c>
    </row>
    <row r="121" spans="1:12" ht="15" customHeight="1" x14ac:dyDescent="0.25">
      <c r="A121" s="564"/>
      <c r="B121" s="568"/>
      <c r="C121" s="614"/>
      <c r="D121" s="767"/>
      <c r="E121" s="448"/>
      <c r="F121" s="93" t="s">
        <v>708</v>
      </c>
      <c r="G121" s="523" t="s">
        <v>390</v>
      </c>
      <c r="H121" s="523"/>
      <c r="I121" s="523"/>
      <c r="J121" s="523"/>
      <c r="K121" s="585"/>
      <c r="L121" s="603" t="e">
        <f>#REF!-#REF!*10%</f>
        <v>#REF!</v>
      </c>
    </row>
    <row r="122" spans="1:12" ht="15" customHeight="1" x14ac:dyDescent="0.25">
      <c r="A122" s="564"/>
      <c r="B122" s="568"/>
      <c r="C122" s="614"/>
      <c r="D122" s="767"/>
      <c r="E122" s="448"/>
      <c r="F122" s="148" t="s">
        <v>377</v>
      </c>
      <c r="G122" s="523" t="s">
        <v>387</v>
      </c>
      <c r="H122" s="523"/>
      <c r="I122" s="523"/>
      <c r="J122" s="523"/>
      <c r="K122" s="585"/>
      <c r="L122" s="603" t="e">
        <f>#REF!-#REF!*10%</f>
        <v>#REF!</v>
      </c>
    </row>
    <row r="123" spans="1:12" ht="15.6" customHeight="1" x14ac:dyDescent="0.25">
      <c r="A123" s="564"/>
      <c r="B123" s="568"/>
      <c r="C123" s="614"/>
      <c r="D123" s="767"/>
      <c r="E123" s="448"/>
      <c r="F123" s="148" t="s">
        <v>562</v>
      </c>
      <c r="G123" s="523" t="s">
        <v>1024</v>
      </c>
      <c r="H123" s="523"/>
      <c r="I123" s="523"/>
      <c r="J123" s="523"/>
      <c r="K123" s="585"/>
      <c r="L123" s="603" t="e">
        <f>#REF!-#REF!*10%</f>
        <v>#REF!</v>
      </c>
    </row>
    <row r="124" spans="1:12" ht="15.6" customHeight="1" x14ac:dyDescent="0.25">
      <c r="A124" s="564"/>
      <c r="B124" s="568"/>
      <c r="C124" s="614"/>
      <c r="D124" s="767"/>
      <c r="E124" s="448"/>
      <c r="F124" s="148" t="s">
        <v>570</v>
      </c>
      <c r="G124" s="523" t="s">
        <v>613</v>
      </c>
      <c r="H124" s="523"/>
      <c r="I124" s="523"/>
      <c r="J124" s="523"/>
      <c r="K124" s="585"/>
      <c r="L124" s="603" t="e">
        <f>#REF!-#REF!*10%</f>
        <v>#REF!</v>
      </c>
    </row>
    <row r="125" spans="1:12" ht="15.6" customHeight="1" x14ac:dyDescent="0.25">
      <c r="A125" s="564"/>
      <c r="B125" s="568"/>
      <c r="C125" s="614"/>
      <c r="D125" s="767"/>
      <c r="E125" s="448"/>
      <c r="F125" s="148" t="s">
        <v>627</v>
      </c>
      <c r="G125" s="523" t="s">
        <v>628</v>
      </c>
      <c r="H125" s="523"/>
      <c r="I125" s="523"/>
      <c r="J125" s="523"/>
      <c r="K125" s="585"/>
      <c r="L125" s="603" t="e">
        <f>#REF!-#REF!*10%</f>
        <v>#REF!</v>
      </c>
    </row>
    <row r="126" spans="1:12" ht="15.6" customHeight="1" x14ac:dyDescent="0.25">
      <c r="A126" s="564"/>
      <c r="B126" s="568"/>
      <c r="C126" s="614"/>
      <c r="D126" s="767"/>
      <c r="E126" s="448"/>
      <c r="F126" s="216" t="s">
        <v>84</v>
      </c>
      <c r="G126" s="465" t="s">
        <v>1711</v>
      </c>
      <c r="H126" s="465"/>
      <c r="I126" s="465"/>
      <c r="J126" s="465"/>
      <c r="K126" s="585"/>
      <c r="L126" s="603" t="e">
        <f>#REF!-#REF!*10%</f>
        <v>#REF!</v>
      </c>
    </row>
    <row r="127" spans="1:12" ht="15" customHeight="1" x14ac:dyDescent="0.25">
      <c r="A127" s="567"/>
      <c r="B127" s="568"/>
      <c r="C127" s="608"/>
      <c r="D127" s="771"/>
      <c r="E127" s="459"/>
      <c r="F127" s="410" t="s">
        <v>1016</v>
      </c>
      <c r="G127" s="492">
        <v>5</v>
      </c>
      <c r="H127" s="492"/>
      <c r="I127" s="492"/>
      <c r="J127" s="492"/>
      <c r="K127" s="720"/>
      <c r="L127" s="721" t="e">
        <f>#REF!-#REF!*10%</f>
        <v>#REF!</v>
      </c>
    </row>
    <row r="128" spans="1:12" ht="24.95" customHeight="1" x14ac:dyDescent="0.25">
      <c r="A128" s="519" t="s">
        <v>643</v>
      </c>
      <c r="B128" s="519"/>
      <c r="C128" s="519"/>
      <c r="D128" s="519"/>
      <c r="E128" s="519"/>
      <c r="F128" s="519"/>
      <c r="G128" s="519"/>
      <c r="H128" s="519"/>
      <c r="I128" s="519"/>
      <c r="J128" s="519"/>
      <c r="K128" s="519"/>
      <c r="L128" s="519"/>
    </row>
    <row r="129" spans="1:12" ht="15" customHeight="1" x14ac:dyDescent="0.25">
      <c r="A129" s="569">
        <v>1</v>
      </c>
      <c r="B129" s="568"/>
      <c r="C129" s="610" t="s">
        <v>934</v>
      </c>
      <c r="D129" s="768"/>
      <c r="E129" s="460"/>
      <c r="F129" s="416" t="s">
        <v>81</v>
      </c>
      <c r="G129" s="715" t="s">
        <v>6</v>
      </c>
      <c r="H129" s="715"/>
      <c r="I129" s="715"/>
      <c r="J129" s="715"/>
      <c r="K129" s="713">
        <v>3</v>
      </c>
      <c r="L129" s="438">
        <v>34967</v>
      </c>
    </row>
    <row r="130" spans="1:12" ht="15" customHeight="1" x14ac:dyDescent="0.25">
      <c r="A130" s="564"/>
      <c r="B130" s="568"/>
      <c r="C130" s="614"/>
      <c r="D130" s="767"/>
      <c r="E130" s="448"/>
      <c r="F130" s="215" t="s">
        <v>80</v>
      </c>
      <c r="G130" s="469">
        <v>20</v>
      </c>
      <c r="H130" s="469"/>
      <c r="I130" s="469"/>
      <c r="J130" s="469"/>
      <c r="K130" s="583"/>
      <c r="L130" s="590"/>
    </row>
    <row r="131" spans="1:12" ht="15" customHeight="1" x14ac:dyDescent="0.25">
      <c r="A131" s="564"/>
      <c r="B131" s="568"/>
      <c r="C131" s="614"/>
      <c r="D131" s="767"/>
      <c r="E131" s="448"/>
      <c r="F131" s="215" t="s">
        <v>8</v>
      </c>
      <c r="G131" s="243">
        <v>3000</v>
      </c>
      <c r="H131" s="244">
        <v>4000</v>
      </c>
      <c r="I131" s="246">
        <v>5000</v>
      </c>
      <c r="J131" s="245">
        <v>6000</v>
      </c>
      <c r="K131" s="583"/>
      <c r="L131" s="590"/>
    </row>
    <row r="132" spans="1:12" ht="15" customHeight="1" x14ac:dyDescent="0.25">
      <c r="A132" s="564"/>
      <c r="B132" s="568"/>
      <c r="C132" s="614"/>
      <c r="D132" s="767"/>
      <c r="E132" s="448"/>
      <c r="F132" s="215" t="s">
        <v>817</v>
      </c>
      <c r="G132" s="243">
        <f>G130*80</f>
        <v>1600</v>
      </c>
      <c r="H132" s="244">
        <f>G130*90</f>
        <v>1800</v>
      </c>
      <c r="I132" s="246">
        <f>G130*100</f>
        <v>2000</v>
      </c>
      <c r="J132" s="245">
        <f>G130*104</f>
        <v>2080</v>
      </c>
      <c r="K132" s="583"/>
      <c r="L132" s="590"/>
    </row>
    <row r="133" spans="1:12" ht="15" customHeight="1" x14ac:dyDescent="0.25">
      <c r="A133" s="564"/>
      <c r="B133" s="568"/>
      <c r="C133" s="614"/>
      <c r="D133" s="767"/>
      <c r="E133" s="448"/>
      <c r="F133" s="215" t="s">
        <v>1269</v>
      </c>
      <c r="G133" s="451">
        <v>0.98</v>
      </c>
      <c r="H133" s="451"/>
      <c r="I133" s="451"/>
      <c r="J133" s="451"/>
      <c r="K133" s="583"/>
      <c r="L133" s="590"/>
    </row>
    <row r="134" spans="1:12" ht="15" customHeight="1" x14ac:dyDescent="0.25">
      <c r="A134" s="564"/>
      <c r="B134" s="568"/>
      <c r="C134" s="614"/>
      <c r="D134" s="767"/>
      <c r="E134" s="448"/>
      <c r="F134" s="93" t="s">
        <v>699</v>
      </c>
      <c r="G134" s="523" t="s">
        <v>700</v>
      </c>
      <c r="H134" s="523"/>
      <c r="I134" s="523"/>
      <c r="J134" s="523"/>
      <c r="K134" s="583"/>
      <c r="L134" s="590"/>
    </row>
    <row r="135" spans="1:12" ht="15" customHeight="1" x14ac:dyDescent="0.25">
      <c r="A135" s="564"/>
      <c r="B135" s="568"/>
      <c r="C135" s="614"/>
      <c r="D135" s="767"/>
      <c r="E135" s="448"/>
      <c r="F135" s="93" t="s">
        <v>1181</v>
      </c>
      <c r="G135" s="462" t="s">
        <v>1179</v>
      </c>
      <c r="H135" s="463"/>
      <c r="I135" s="463"/>
      <c r="J135" s="464"/>
      <c r="K135" s="583"/>
      <c r="L135" s="590"/>
    </row>
    <row r="136" spans="1:12" ht="15" customHeight="1" x14ac:dyDescent="0.25">
      <c r="A136" s="564"/>
      <c r="B136" s="568"/>
      <c r="C136" s="614"/>
      <c r="D136" s="767"/>
      <c r="E136" s="448"/>
      <c r="F136" s="215" t="s">
        <v>83</v>
      </c>
      <c r="G136" s="523">
        <v>65</v>
      </c>
      <c r="H136" s="523"/>
      <c r="I136" s="523"/>
      <c r="J136" s="523"/>
      <c r="K136" s="583"/>
      <c r="L136" s="590"/>
    </row>
    <row r="137" spans="1:12" ht="15" customHeight="1" x14ac:dyDescent="0.25">
      <c r="A137" s="564"/>
      <c r="B137" s="568"/>
      <c r="C137" s="614"/>
      <c r="D137" s="767"/>
      <c r="E137" s="448"/>
      <c r="F137" s="215" t="s">
        <v>429</v>
      </c>
      <c r="G137" s="523" t="s">
        <v>1184</v>
      </c>
      <c r="H137" s="523"/>
      <c r="I137" s="523"/>
      <c r="J137" s="523"/>
      <c r="K137" s="583"/>
      <c r="L137" s="590"/>
    </row>
    <row r="138" spans="1:12" ht="15" customHeight="1" x14ac:dyDescent="0.25">
      <c r="A138" s="564"/>
      <c r="B138" s="568"/>
      <c r="C138" s="614"/>
      <c r="D138" s="767"/>
      <c r="E138" s="448"/>
      <c r="F138" s="215" t="s">
        <v>1110</v>
      </c>
      <c r="G138" s="523" t="s">
        <v>1006</v>
      </c>
      <c r="H138" s="523"/>
      <c r="I138" s="523"/>
      <c r="J138" s="523"/>
      <c r="K138" s="583"/>
      <c r="L138" s="590"/>
    </row>
    <row r="139" spans="1:12" ht="15" customHeight="1" x14ac:dyDescent="0.25">
      <c r="A139" s="564"/>
      <c r="B139" s="568"/>
      <c r="C139" s="614"/>
      <c r="D139" s="767"/>
      <c r="E139" s="448"/>
      <c r="F139" s="215" t="s">
        <v>1109</v>
      </c>
      <c r="G139" s="523" t="s">
        <v>1003</v>
      </c>
      <c r="H139" s="523"/>
      <c r="I139" s="523"/>
      <c r="J139" s="523"/>
      <c r="K139" s="583"/>
      <c r="L139" s="590"/>
    </row>
    <row r="140" spans="1:12" ht="15" customHeight="1" x14ac:dyDescent="0.25">
      <c r="A140" s="564"/>
      <c r="B140" s="568"/>
      <c r="C140" s="614"/>
      <c r="D140" s="767"/>
      <c r="E140" s="448"/>
      <c r="F140" s="148" t="s">
        <v>379</v>
      </c>
      <c r="G140" s="523" t="s">
        <v>399</v>
      </c>
      <c r="H140" s="523"/>
      <c r="I140" s="523"/>
      <c r="J140" s="523"/>
      <c r="K140" s="583"/>
      <c r="L140" s="590"/>
    </row>
    <row r="141" spans="1:12" ht="15" customHeight="1" x14ac:dyDescent="0.25">
      <c r="A141" s="564"/>
      <c r="B141" s="568"/>
      <c r="C141" s="614"/>
      <c r="D141" s="767"/>
      <c r="E141" s="448"/>
      <c r="F141" s="93" t="s">
        <v>701</v>
      </c>
      <c r="G141" s="523">
        <v>100000</v>
      </c>
      <c r="H141" s="523"/>
      <c r="I141" s="523"/>
      <c r="J141" s="523"/>
      <c r="K141" s="583"/>
      <c r="L141" s="590"/>
    </row>
    <row r="142" spans="1:12" ht="15" customHeight="1" x14ac:dyDescent="0.25">
      <c r="A142" s="564"/>
      <c r="B142" s="568"/>
      <c r="C142" s="614"/>
      <c r="D142" s="767"/>
      <c r="E142" s="448"/>
      <c r="F142" s="148" t="s">
        <v>257</v>
      </c>
      <c r="G142" s="523" t="s">
        <v>408</v>
      </c>
      <c r="H142" s="523"/>
      <c r="I142" s="523"/>
      <c r="J142" s="523"/>
      <c r="K142" s="583"/>
      <c r="L142" s="590"/>
    </row>
    <row r="143" spans="1:12" ht="15" customHeight="1" x14ac:dyDescent="0.25">
      <c r="A143" s="564"/>
      <c r="B143" s="568"/>
      <c r="C143" s="614"/>
      <c r="D143" s="767"/>
      <c r="E143" s="448"/>
      <c r="F143" s="148" t="s">
        <v>376</v>
      </c>
      <c r="G143" s="523" t="s">
        <v>400</v>
      </c>
      <c r="H143" s="523"/>
      <c r="I143" s="523"/>
      <c r="J143" s="523"/>
      <c r="K143" s="583"/>
      <c r="L143" s="590"/>
    </row>
    <row r="144" spans="1:12" ht="15" customHeight="1" x14ac:dyDescent="0.25">
      <c r="A144" s="564"/>
      <c r="B144" s="568"/>
      <c r="C144" s="614"/>
      <c r="D144" s="767"/>
      <c r="E144" s="448"/>
      <c r="F144" s="148" t="s">
        <v>381</v>
      </c>
      <c r="G144" s="523" t="s">
        <v>1296</v>
      </c>
      <c r="H144" s="523"/>
      <c r="I144" s="523"/>
      <c r="J144" s="523"/>
      <c r="K144" s="583"/>
      <c r="L144" s="590"/>
    </row>
    <row r="145" spans="1:12" ht="15" customHeight="1" x14ac:dyDescent="0.25">
      <c r="A145" s="564"/>
      <c r="B145" s="568"/>
      <c r="C145" s="614"/>
      <c r="D145" s="767"/>
      <c r="E145" s="448"/>
      <c r="F145" s="148" t="s">
        <v>402</v>
      </c>
      <c r="G145" s="523" t="s">
        <v>1297</v>
      </c>
      <c r="H145" s="523"/>
      <c r="I145" s="523"/>
      <c r="J145" s="523"/>
      <c r="K145" s="584">
        <v>5</v>
      </c>
      <c r="L145" s="533">
        <v>37414</v>
      </c>
    </row>
    <row r="146" spans="1:12" ht="15" customHeight="1" x14ac:dyDescent="0.25">
      <c r="A146" s="564"/>
      <c r="B146" s="568"/>
      <c r="C146" s="614"/>
      <c r="D146" s="767"/>
      <c r="E146" s="448"/>
      <c r="F146" s="148" t="s">
        <v>403</v>
      </c>
      <c r="G146" s="523" t="s">
        <v>404</v>
      </c>
      <c r="H146" s="523"/>
      <c r="I146" s="523"/>
      <c r="J146" s="523"/>
      <c r="K146" s="585"/>
      <c r="L146" s="603" t="e">
        <f>#REF!-#REF!*10%</f>
        <v>#REF!</v>
      </c>
    </row>
    <row r="147" spans="1:12" ht="15" customHeight="1" x14ac:dyDescent="0.25">
      <c r="A147" s="564"/>
      <c r="B147" s="568"/>
      <c r="C147" s="614"/>
      <c r="D147" s="767"/>
      <c r="E147" s="448"/>
      <c r="F147" s="215" t="s">
        <v>358</v>
      </c>
      <c r="G147" s="523" t="s">
        <v>359</v>
      </c>
      <c r="H147" s="523"/>
      <c r="I147" s="523"/>
      <c r="J147" s="523"/>
      <c r="K147" s="585"/>
      <c r="L147" s="603" t="e">
        <f>#REF!-#REF!*10%</f>
        <v>#REF!</v>
      </c>
    </row>
    <row r="148" spans="1:12" ht="15" customHeight="1" x14ac:dyDescent="0.25">
      <c r="A148" s="564"/>
      <c r="B148" s="568"/>
      <c r="C148" s="614"/>
      <c r="D148" s="767"/>
      <c r="E148" s="448"/>
      <c r="F148" s="148" t="s">
        <v>389</v>
      </c>
      <c r="G148" s="523" t="s">
        <v>390</v>
      </c>
      <c r="H148" s="523"/>
      <c r="I148" s="523"/>
      <c r="J148" s="523"/>
      <c r="K148" s="585"/>
      <c r="L148" s="603" t="e">
        <f>#REF!-#REF!*10%</f>
        <v>#REF!</v>
      </c>
    </row>
    <row r="149" spans="1:12" ht="15" customHeight="1" x14ac:dyDescent="0.25">
      <c r="A149" s="564"/>
      <c r="B149" s="568"/>
      <c r="C149" s="614"/>
      <c r="D149" s="767"/>
      <c r="E149" s="448"/>
      <c r="F149" s="93" t="s">
        <v>704</v>
      </c>
      <c r="G149" s="523" t="s">
        <v>705</v>
      </c>
      <c r="H149" s="523"/>
      <c r="I149" s="523"/>
      <c r="J149" s="523"/>
      <c r="K149" s="585"/>
      <c r="L149" s="603" t="e">
        <f>#REF!-#REF!*10%</f>
        <v>#REF!</v>
      </c>
    </row>
    <row r="150" spans="1:12" ht="15" customHeight="1" x14ac:dyDescent="0.25">
      <c r="A150" s="564"/>
      <c r="B150" s="568"/>
      <c r="C150" s="614"/>
      <c r="D150" s="767"/>
      <c r="E150" s="448"/>
      <c r="F150" s="93" t="s">
        <v>706</v>
      </c>
      <c r="G150" s="523" t="s">
        <v>390</v>
      </c>
      <c r="H150" s="523"/>
      <c r="I150" s="523"/>
      <c r="J150" s="523"/>
      <c r="K150" s="585"/>
      <c r="L150" s="603" t="e">
        <f>#REF!-#REF!*10%</f>
        <v>#REF!</v>
      </c>
    </row>
    <row r="151" spans="1:12" ht="15" customHeight="1" x14ac:dyDescent="0.25">
      <c r="A151" s="564"/>
      <c r="B151" s="568"/>
      <c r="C151" s="614"/>
      <c r="D151" s="767"/>
      <c r="E151" s="448"/>
      <c r="F151" s="93" t="s">
        <v>1271</v>
      </c>
      <c r="G151" s="523" t="s">
        <v>390</v>
      </c>
      <c r="H151" s="523"/>
      <c r="I151" s="523"/>
      <c r="J151" s="523"/>
      <c r="K151" s="585"/>
      <c r="L151" s="603" t="e">
        <f>#REF!-#REF!*10%</f>
        <v>#REF!</v>
      </c>
    </row>
    <row r="152" spans="1:12" ht="15" customHeight="1" x14ac:dyDescent="0.25">
      <c r="A152" s="564"/>
      <c r="B152" s="568"/>
      <c r="C152" s="614"/>
      <c r="D152" s="767"/>
      <c r="E152" s="448"/>
      <c r="F152" s="93" t="s">
        <v>707</v>
      </c>
      <c r="G152" s="523" t="s">
        <v>1270</v>
      </c>
      <c r="H152" s="523"/>
      <c r="I152" s="523"/>
      <c r="J152" s="523"/>
      <c r="K152" s="585"/>
      <c r="L152" s="603" t="e">
        <f>#REF!-#REF!*10%</f>
        <v>#REF!</v>
      </c>
    </row>
    <row r="153" spans="1:12" ht="15" customHeight="1" x14ac:dyDescent="0.25">
      <c r="A153" s="564"/>
      <c r="B153" s="568"/>
      <c r="C153" s="614"/>
      <c r="D153" s="767"/>
      <c r="E153" s="448"/>
      <c r="F153" s="93" t="s">
        <v>708</v>
      </c>
      <c r="G153" s="523" t="s">
        <v>390</v>
      </c>
      <c r="H153" s="523"/>
      <c r="I153" s="523"/>
      <c r="J153" s="523"/>
      <c r="K153" s="585"/>
      <c r="L153" s="603" t="e">
        <f>#REF!-#REF!*10%</f>
        <v>#REF!</v>
      </c>
    </row>
    <row r="154" spans="1:12" ht="15" customHeight="1" x14ac:dyDescent="0.25">
      <c r="A154" s="564"/>
      <c r="B154" s="568"/>
      <c r="C154" s="614"/>
      <c r="D154" s="767"/>
      <c r="E154" s="448"/>
      <c r="F154" s="148" t="s">
        <v>377</v>
      </c>
      <c r="G154" s="523" t="s">
        <v>387</v>
      </c>
      <c r="H154" s="523"/>
      <c r="I154" s="523"/>
      <c r="J154" s="523"/>
      <c r="K154" s="585"/>
      <c r="L154" s="603" t="e">
        <f>#REF!-#REF!*10%</f>
        <v>#REF!</v>
      </c>
    </row>
    <row r="155" spans="1:12" ht="15.6" customHeight="1" x14ac:dyDescent="0.25">
      <c r="A155" s="564"/>
      <c r="B155" s="568"/>
      <c r="C155" s="614"/>
      <c r="D155" s="767"/>
      <c r="E155" s="448"/>
      <c r="F155" s="148" t="s">
        <v>562</v>
      </c>
      <c r="G155" s="523" t="s">
        <v>1024</v>
      </c>
      <c r="H155" s="523"/>
      <c r="I155" s="523"/>
      <c r="J155" s="523"/>
      <c r="K155" s="585"/>
      <c r="L155" s="603" t="e">
        <f>#REF!-#REF!*10%</f>
        <v>#REF!</v>
      </c>
    </row>
    <row r="156" spans="1:12" ht="15.6" customHeight="1" x14ac:dyDescent="0.25">
      <c r="A156" s="564"/>
      <c r="B156" s="568"/>
      <c r="C156" s="614"/>
      <c r="D156" s="767"/>
      <c r="E156" s="448"/>
      <c r="F156" s="148" t="s">
        <v>570</v>
      </c>
      <c r="G156" s="523" t="s">
        <v>613</v>
      </c>
      <c r="H156" s="523"/>
      <c r="I156" s="523"/>
      <c r="J156" s="523"/>
      <c r="K156" s="585"/>
      <c r="L156" s="603" t="e">
        <f>#REF!-#REF!*10%</f>
        <v>#REF!</v>
      </c>
    </row>
    <row r="157" spans="1:12" ht="15.6" customHeight="1" x14ac:dyDescent="0.25">
      <c r="A157" s="564"/>
      <c r="B157" s="568"/>
      <c r="C157" s="614"/>
      <c r="D157" s="767"/>
      <c r="E157" s="448"/>
      <c r="F157" s="148" t="s">
        <v>627</v>
      </c>
      <c r="G157" s="523" t="s">
        <v>628</v>
      </c>
      <c r="H157" s="523"/>
      <c r="I157" s="523"/>
      <c r="J157" s="523"/>
      <c r="K157" s="585"/>
      <c r="L157" s="603" t="e">
        <f>#REF!-#REF!*10%</f>
        <v>#REF!</v>
      </c>
    </row>
    <row r="158" spans="1:12" ht="15.6" customHeight="1" x14ac:dyDescent="0.25">
      <c r="A158" s="564"/>
      <c r="B158" s="568"/>
      <c r="C158" s="614"/>
      <c r="D158" s="767"/>
      <c r="E158" s="448"/>
      <c r="F158" s="216" t="s">
        <v>84</v>
      </c>
      <c r="G158" s="465" t="s">
        <v>1711</v>
      </c>
      <c r="H158" s="465"/>
      <c r="I158" s="465"/>
      <c r="J158" s="465"/>
      <c r="K158" s="585"/>
      <c r="L158" s="603" t="e">
        <f>#REF!-#REF!*10%</f>
        <v>#REF!</v>
      </c>
    </row>
    <row r="159" spans="1:12" ht="15" customHeight="1" x14ac:dyDescent="0.25">
      <c r="A159" s="564"/>
      <c r="B159" s="569"/>
      <c r="C159" s="614"/>
      <c r="D159" s="767"/>
      <c r="E159" s="448"/>
      <c r="F159" s="136" t="s">
        <v>1016</v>
      </c>
      <c r="G159" s="454">
        <v>5</v>
      </c>
      <c r="H159" s="454"/>
      <c r="I159" s="454"/>
      <c r="J159" s="454"/>
      <c r="K159" s="585"/>
      <c r="L159" s="603" t="e">
        <f>#REF!-#REF!*10%</f>
        <v>#REF!</v>
      </c>
    </row>
    <row r="160" spans="1:12" ht="15" customHeight="1" x14ac:dyDescent="0.25">
      <c r="A160" s="564">
        <v>2</v>
      </c>
      <c r="B160" s="567"/>
      <c r="C160" s="614" t="s">
        <v>935</v>
      </c>
      <c r="D160" s="767"/>
      <c r="E160" s="448"/>
      <c r="F160" s="215" t="s">
        <v>81</v>
      </c>
      <c r="G160" s="523" t="s">
        <v>6</v>
      </c>
      <c r="H160" s="523"/>
      <c r="I160" s="523"/>
      <c r="J160" s="523"/>
      <c r="K160" s="501">
        <v>3</v>
      </c>
      <c r="L160" s="708">
        <v>35953</v>
      </c>
    </row>
    <row r="161" spans="1:12" ht="15" customHeight="1" x14ac:dyDescent="0.25">
      <c r="A161" s="564"/>
      <c r="B161" s="568"/>
      <c r="C161" s="614"/>
      <c r="D161" s="767"/>
      <c r="E161" s="448"/>
      <c r="F161" s="215" t="s">
        <v>80</v>
      </c>
      <c r="G161" s="469">
        <v>40</v>
      </c>
      <c r="H161" s="469"/>
      <c r="I161" s="469"/>
      <c r="J161" s="469"/>
      <c r="K161" s="583"/>
      <c r="L161" s="590"/>
    </row>
    <row r="162" spans="1:12" ht="15" customHeight="1" x14ac:dyDescent="0.25">
      <c r="A162" s="564"/>
      <c r="B162" s="568"/>
      <c r="C162" s="614"/>
      <c r="D162" s="767"/>
      <c r="E162" s="448"/>
      <c r="F162" s="215" t="s">
        <v>8</v>
      </c>
      <c r="G162" s="243">
        <v>3000</v>
      </c>
      <c r="H162" s="244">
        <v>4000</v>
      </c>
      <c r="I162" s="246">
        <v>5000</v>
      </c>
      <c r="J162" s="245">
        <v>6000</v>
      </c>
      <c r="K162" s="583"/>
      <c r="L162" s="590"/>
    </row>
    <row r="163" spans="1:12" ht="15" customHeight="1" x14ac:dyDescent="0.25">
      <c r="A163" s="564"/>
      <c r="B163" s="568"/>
      <c r="C163" s="614"/>
      <c r="D163" s="767"/>
      <c r="E163" s="448"/>
      <c r="F163" s="215" t="s">
        <v>817</v>
      </c>
      <c r="G163" s="243">
        <f>G161*80</f>
        <v>3200</v>
      </c>
      <c r="H163" s="244">
        <f>G161*90</f>
        <v>3600</v>
      </c>
      <c r="I163" s="246">
        <f>G161*100</f>
        <v>4000</v>
      </c>
      <c r="J163" s="245">
        <f>G161*104</f>
        <v>4160</v>
      </c>
      <c r="K163" s="583"/>
      <c r="L163" s="590"/>
    </row>
    <row r="164" spans="1:12" ht="15" customHeight="1" x14ac:dyDescent="0.25">
      <c r="A164" s="564"/>
      <c r="B164" s="568"/>
      <c r="C164" s="614"/>
      <c r="D164" s="767"/>
      <c r="E164" s="448"/>
      <c r="F164" s="215" t="s">
        <v>1269</v>
      </c>
      <c r="G164" s="451">
        <v>0.98</v>
      </c>
      <c r="H164" s="451"/>
      <c r="I164" s="451"/>
      <c r="J164" s="451"/>
      <c r="K164" s="583"/>
      <c r="L164" s="590"/>
    </row>
    <row r="165" spans="1:12" ht="15" customHeight="1" x14ac:dyDescent="0.25">
      <c r="A165" s="564"/>
      <c r="B165" s="568"/>
      <c r="C165" s="614"/>
      <c r="D165" s="767"/>
      <c r="E165" s="448"/>
      <c r="F165" s="93" t="s">
        <v>699</v>
      </c>
      <c r="G165" s="523" t="s">
        <v>700</v>
      </c>
      <c r="H165" s="523"/>
      <c r="I165" s="523"/>
      <c r="J165" s="523"/>
      <c r="K165" s="583"/>
      <c r="L165" s="590"/>
    </row>
    <row r="166" spans="1:12" ht="15" customHeight="1" x14ac:dyDescent="0.25">
      <c r="A166" s="564"/>
      <c r="B166" s="568"/>
      <c r="C166" s="614"/>
      <c r="D166" s="767"/>
      <c r="E166" s="448"/>
      <c r="F166" s="93" t="s">
        <v>1181</v>
      </c>
      <c r="G166" s="462" t="s">
        <v>1179</v>
      </c>
      <c r="H166" s="463"/>
      <c r="I166" s="463"/>
      <c r="J166" s="464"/>
      <c r="K166" s="583"/>
      <c r="L166" s="590"/>
    </row>
    <row r="167" spans="1:12" ht="15" customHeight="1" x14ac:dyDescent="0.25">
      <c r="A167" s="564"/>
      <c r="B167" s="568"/>
      <c r="C167" s="614"/>
      <c r="D167" s="767"/>
      <c r="E167" s="448"/>
      <c r="F167" s="215" t="s">
        <v>83</v>
      </c>
      <c r="G167" s="523">
        <v>65</v>
      </c>
      <c r="H167" s="523"/>
      <c r="I167" s="523"/>
      <c r="J167" s="523"/>
      <c r="K167" s="583"/>
      <c r="L167" s="590"/>
    </row>
    <row r="168" spans="1:12" ht="15" customHeight="1" x14ac:dyDescent="0.25">
      <c r="A168" s="564"/>
      <c r="B168" s="568"/>
      <c r="C168" s="614"/>
      <c r="D168" s="767"/>
      <c r="E168" s="448"/>
      <c r="F168" s="215" t="s">
        <v>429</v>
      </c>
      <c r="G168" s="523" t="s">
        <v>1184</v>
      </c>
      <c r="H168" s="523"/>
      <c r="I168" s="523"/>
      <c r="J168" s="523"/>
      <c r="K168" s="583"/>
      <c r="L168" s="590"/>
    </row>
    <row r="169" spans="1:12" ht="15" customHeight="1" x14ac:dyDescent="0.25">
      <c r="A169" s="564"/>
      <c r="B169" s="568"/>
      <c r="C169" s="614"/>
      <c r="D169" s="767"/>
      <c r="E169" s="448"/>
      <c r="F169" s="215" t="s">
        <v>1110</v>
      </c>
      <c r="G169" s="523" t="s">
        <v>1006</v>
      </c>
      <c r="H169" s="523"/>
      <c r="I169" s="523"/>
      <c r="J169" s="523"/>
      <c r="K169" s="583"/>
      <c r="L169" s="590"/>
    </row>
    <row r="170" spans="1:12" ht="15" customHeight="1" x14ac:dyDescent="0.25">
      <c r="A170" s="564"/>
      <c r="B170" s="568"/>
      <c r="C170" s="614"/>
      <c r="D170" s="767"/>
      <c r="E170" s="448"/>
      <c r="F170" s="215" t="s">
        <v>1109</v>
      </c>
      <c r="G170" s="523" t="s">
        <v>1003</v>
      </c>
      <c r="H170" s="523"/>
      <c r="I170" s="523"/>
      <c r="J170" s="523"/>
      <c r="K170" s="583"/>
      <c r="L170" s="590"/>
    </row>
    <row r="171" spans="1:12" ht="15" customHeight="1" x14ac:dyDescent="0.25">
      <c r="A171" s="564"/>
      <c r="B171" s="568"/>
      <c r="C171" s="614"/>
      <c r="D171" s="767"/>
      <c r="E171" s="448"/>
      <c r="F171" s="148" t="s">
        <v>379</v>
      </c>
      <c r="G171" s="523" t="s">
        <v>399</v>
      </c>
      <c r="H171" s="523"/>
      <c r="I171" s="523"/>
      <c r="J171" s="523"/>
      <c r="K171" s="583"/>
      <c r="L171" s="590"/>
    </row>
    <row r="172" spans="1:12" ht="15" customHeight="1" x14ac:dyDescent="0.25">
      <c r="A172" s="564"/>
      <c r="B172" s="568"/>
      <c r="C172" s="614"/>
      <c r="D172" s="767"/>
      <c r="E172" s="448"/>
      <c r="F172" s="93" t="s">
        <v>701</v>
      </c>
      <c r="G172" s="523">
        <v>100000</v>
      </c>
      <c r="H172" s="523"/>
      <c r="I172" s="523"/>
      <c r="J172" s="523"/>
      <c r="K172" s="583"/>
      <c r="L172" s="590"/>
    </row>
    <row r="173" spans="1:12" ht="15" customHeight="1" x14ac:dyDescent="0.25">
      <c r="A173" s="564"/>
      <c r="B173" s="568"/>
      <c r="C173" s="614"/>
      <c r="D173" s="767"/>
      <c r="E173" s="448"/>
      <c r="F173" s="148" t="s">
        <v>257</v>
      </c>
      <c r="G173" s="523" t="s">
        <v>408</v>
      </c>
      <c r="H173" s="523"/>
      <c r="I173" s="523"/>
      <c r="J173" s="523"/>
      <c r="K173" s="583"/>
      <c r="L173" s="590"/>
    </row>
    <row r="174" spans="1:12" ht="15" customHeight="1" x14ac:dyDescent="0.25">
      <c r="A174" s="564"/>
      <c r="B174" s="568"/>
      <c r="C174" s="614"/>
      <c r="D174" s="767"/>
      <c r="E174" s="448"/>
      <c r="F174" s="148" t="s">
        <v>376</v>
      </c>
      <c r="G174" s="523" t="s">
        <v>400</v>
      </c>
      <c r="H174" s="523"/>
      <c r="I174" s="523"/>
      <c r="J174" s="523"/>
      <c r="K174" s="583"/>
      <c r="L174" s="590"/>
    </row>
    <row r="175" spans="1:12" ht="15" customHeight="1" x14ac:dyDescent="0.25">
      <c r="A175" s="564"/>
      <c r="B175" s="568"/>
      <c r="C175" s="614"/>
      <c r="D175" s="767"/>
      <c r="E175" s="448"/>
      <c r="F175" s="148" t="s">
        <v>381</v>
      </c>
      <c r="G175" s="523" t="s">
        <v>1296</v>
      </c>
      <c r="H175" s="523"/>
      <c r="I175" s="523"/>
      <c r="J175" s="523"/>
      <c r="K175" s="583"/>
      <c r="L175" s="590"/>
    </row>
    <row r="176" spans="1:12" ht="15" customHeight="1" x14ac:dyDescent="0.25">
      <c r="A176" s="564"/>
      <c r="B176" s="568"/>
      <c r="C176" s="614"/>
      <c r="D176" s="767"/>
      <c r="E176" s="448"/>
      <c r="F176" s="148" t="s">
        <v>402</v>
      </c>
      <c r="G176" s="523" t="s">
        <v>1297</v>
      </c>
      <c r="H176" s="523"/>
      <c r="I176" s="523"/>
      <c r="J176" s="523"/>
      <c r="K176" s="584">
        <v>5</v>
      </c>
      <c r="L176" s="533">
        <v>38470</v>
      </c>
    </row>
    <row r="177" spans="1:12" ht="15" customHeight="1" x14ac:dyDescent="0.25">
      <c r="A177" s="564"/>
      <c r="B177" s="568"/>
      <c r="C177" s="614"/>
      <c r="D177" s="767"/>
      <c r="E177" s="448"/>
      <c r="F177" s="148" t="s">
        <v>403</v>
      </c>
      <c r="G177" s="523" t="s">
        <v>404</v>
      </c>
      <c r="H177" s="523"/>
      <c r="I177" s="523"/>
      <c r="J177" s="523"/>
      <c r="K177" s="585"/>
      <c r="L177" s="603" t="e">
        <f>#REF!-#REF!*10%</f>
        <v>#REF!</v>
      </c>
    </row>
    <row r="178" spans="1:12" ht="15" customHeight="1" x14ac:dyDescent="0.25">
      <c r="A178" s="564"/>
      <c r="B178" s="568"/>
      <c r="C178" s="614"/>
      <c r="D178" s="767"/>
      <c r="E178" s="448"/>
      <c r="F178" s="215" t="s">
        <v>358</v>
      </c>
      <c r="G178" s="523" t="s">
        <v>359</v>
      </c>
      <c r="H178" s="523"/>
      <c r="I178" s="523"/>
      <c r="J178" s="523"/>
      <c r="K178" s="585"/>
      <c r="L178" s="603" t="e">
        <f>#REF!-#REF!*10%</f>
        <v>#REF!</v>
      </c>
    </row>
    <row r="179" spans="1:12" ht="15" customHeight="1" x14ac:dyDescent="0.25">
      <c r="A179" s="564"/>
      <c r="B179" s="568"/>
      <c r="C179" s="614"/>
      <c r="D179" s="767"/>
      <c r="E179" s="448"/>
      <c r="F179" s="148" t="s">
        <v>389</v>
      </c>
      <c r="G179" s="523" t="s">
        <v>390</v>
      </c>
      <c r="H179" s="523"/>
      <c r="I179" s="523"/>
      <c r="J179" s="523"/>
      <c r="K179" s="585"/>
      <c r="L179" s="603" t="e">
        <f>#REF!-#REF!*10%</f>
        <v>#REF!</v>
      </c>
    </row>
    <row r="180" spans="1:12" ht="15" customHeight="1" x14ac:dyDescent="0.25">
      <c r="A180" s="564"/>
      <c r="B180" s="568"/>
      <c r="C180" s="614"/>
      <c r="D180" s="767"/>
      <c r="E180" s="448"/>
      <c r="F180" s="93" t="s">
        <v>704</v>
      </c>
      <c r="G180" s="523" t="s">
        <v>705</v>
      </c>
      <c r="H180" s="523"/>
      <c r="I180" s="523"/>
      <c r="J180" s="523"/>
      <c r="K180" s="585"/>
      <c r="L180" s="603" t="e">
        <f>#REF!-#REF!*10%</f>
        <v>#REF!</v>
      </c>
    </row>
    <row r="181" spans="1:12" ht="15" customHeight="1" x14ac:dyDescent="0.25">
      <c r="A181" s="564"/>
      <c r="B181" s="568"/>
      <c r="C181" s="614"/>
      <c r="D181" s="767"/>
      <c r="E181" s="448"/>
      <c r="F181" s="93" t="s">
        <v>706</v>
      </c>
      <c r="G181" s="523" t="s">
        <v>390</v>
      </c>
      <c r="H181" s="523"/>
      <c r="I181" s="523"/>
      <c r="J181" s="523"/>
      <c r="K181" s="585"/>
      <c r="L181" s="603" t="e">
        <f>#REF!-#REF!*10%</f>
        <v>#REF!</v>
      </c>
    </row>
    <row r="182" spans="1:12" ht="15" customHeight="1" x14ac:dyDescent="0.25">
      <c r="A182" s="564"/>
      <c r="B182" s="568"/>
      <c r="C182" s="614"/>
      <c r="D182" s="767"/>
      <c r="E182" s="448"/>
      <c r="F182" s="93" t="s">
        <v>1271</v>
      </c>
      <c r="G182" s="523" t="s">
        <v>390</v>
      </c>
      <c r="H182" s="523"/>
      <c r="I182" s="523"/>
      <c r="J182" s="523"/>
      <c r="K182" s="585"/>
      <c r="L182" s="603" t="e">
        <f>#REF!-#REF!*10%</f>
        <v>#REF!</v>
      </c>
    </row>
    <row r="183" spans="1:12" ht="15" customHeight="1" x14ac:dyDescent="0.25">
      <c r="A183" s="564"/>
      <c r="B183" s="568"/>
      <c r="C183" s="614"/>
      <c r="D183" s="767"/>
      <c r="E183" s="448"/>
      <c r="F183" s="93" t="s">
        <v>707</v>
      </c>
      <c r="G183" s="523" t="s">
        <v>1270</v>
      </c>
      <c r="H183" s="523"/>
      <c r="I183" s="523"/>
      <c r="J183" s="523"/>
      <c r="K183" s="585"/>
      <c r="L183" s="603" t="e">
        <f>#REF!-#REF!*10%</f>
        <v>#REF!</v>
      </c>
    </row>
    <row r="184" spans="1:12" ht="15" customHeight="1" x14ac:dyDescent="0.25">
      <c r="A184" s="564"/>
      <c r="B184" s="568"/>
      <c r="C184" s="614"/>
      <c r="D184" s="767"/>
      <c r="E184" s="448"/>
      <c r="F184" s="93" t="s">
        <v>708</v>
      </c>
      <c r="G184" s="523" t="s">
        <v>390</v>
      </c>
      <c r="H184" s="523"/>
      <c r="I184" s="523"/>
      <c r="J184" s="523"/>
      <c r="K184" s="585"/>
      <c r="L184" s="603" t="e">
        <f>#REF!-#REF!*10%</f>
        <v>#REF!</v>
      </c>
    </row>
    <row r="185" spans="1:12" ht="15" customHeight="1" x14ac:dyDescent="0.25">
      <c r="A185" s="564"/>
      <c r="B185" s="568"/>
      <c r="C185" s="614"/>
      <c r="D185" s="767"/>
      <c r="E185" s="448"/>
      <c r="F185" s="148" t="s">
        <v>377</v>
      </c>
      <c r="G185" s="523" t="s">
        <v>387</v>
      </c>
      <c r="H185" s="523"/>
      <c r="I185" s="523"/>
      <c r="J185" s="523"/>
      <c r="K185" s="585"/>
      <c r="L185" s="603" t="e">
        <f>#REF!-#REF!*10%</f>
        <v>#REF!</v>
      </c>
    </row>
    <row r="186" spans="1:12" ht="15.6" customHeight="1" x14ac:dyDescent="0.25">
      <c r="A186" s="564"/>
      <c r="B186" s="568"/>
      <c r="C186" s="614"/>
      <c r="D186" s="767"/>
      <c r="E186" s="448"/>
      <c r="F186" s="148" t="s">
        <v>562</v>
      </c>
      <c r="G186" s="523" t="s">
        <v>1024</v>
      </c>
      <c r="H186" s="523"/>
      <c r="I186" s="523"/>
      <c r="J186" s="523"/>
      <c r="K186" s="585"/>
      <c r="L186" s="603" t="e">
        <f>#REF!-#REF!*10%</f>
        <v>#REF!</v>
      </c>
    </row>
    <row r="187" spans="1:12" ht="15.6" customHeight="1" x14ac:dyDescent="0.25">
      <c r="A187" s="564"/>
      <c r="B187" s="568"/>
      <c r="C187" s="614"/>
      <c r="D187" s="767"/>
      <c r="E187" s="448"/>
      <c r="F187" s="148" t="s">
        <v>570</v>
      </c>
      <c r="G187" s="523" t="s">
        <v>613</v>
      </c>
      <c r="H187" s="523"/>
      <c r="I187" s="523"/>
      <c r="J187" s="523"/>
      <c r="K187" s="585"/>
      <c r="L187" s="603" t="e">
        <f>#REF!-#REF!*10%</f>
        <v>#REF!</v>
      </c>
    </row>
    <row r="188" spans="1:12" ht="15.6" customHeight="1" x14ac:dyDescent="0.25">
      <c r="A188" s="564"/>
      <c r="B188" s="568"/>
      <c r="C188" s="614"/>
      <c r="D188" s="767"/>
      <c r="E188" s="448"/>
      <c r="F188" s="148" t="s">
        <v>627</v>
      </c>
      <c r="G188" s="523" t="s">
        <v>628</v>
      </c>
      <c r="H188" s="523"/>
      <c r="I188" s="523"/>
      <c r="J188" s="523"/>
      <c r="K188" s="585"/>
      <c r="L188" s="603" t="e">
        <f>#REF!-#REF!*10%</f>
        <v>#REF!</v>
      </c>
    </row>
    <row r="189" spans="1:12" ht="15.6" customHeight="1" x14ac:dyDescent="0.25">
      <c r="A189" s="564"/>
      <c r="B189" s="568"/>
      <c r="C189" s="614"/>
      <c r="D189" s="767"/>
      <c r="E189" s="448"/>
      <c r="F189" s="216" t="s">
        <v>84</v>
      </c>
      <c r="G189" s="465" t="s">
        <v>1711</v>
      </c>
      <c r="H189" s="465"/>
      <c r="I189" s="465"/>
      <c r="J189" s="465"/>
      <c r="K189" s="585"/>
      <c r="L189" s="603" t="e">
        <f>#REF!-#REF!*10%</f>
        <v>#REF!</v>
      </c>
    </row>
    <row r="190" spans="1:12" ht="15" customHeight="1" x14ac:dyDescent="0.25">
      <c r="A190" s="564"/>
      <c r="B190" s="569"/>
      <c r="C190" s="614"/>
      <c r="D190" s="767"/>
      <c r="E190" s="448"/>
      <c r="F190" s="136" t="s">
        <v>1016</v>
      </c>
      <c r="G190" s="454">
        <v>5</v>
      </c>
      <c r="H190" s="454"/>
      <c r="I190" s="454"/>
      <c r="J190" s="454"/>
      <c r="K190" s="585"/>
      <c r="L190" s="603" t="e">
        <f>#REF!-#REF!*10%</f>
        <v>#REF!</v>
      </c>
    </row>
    <row r="191" spans="1:12" ht="15" customHeight="1" x14ac:dyDescent="0.25">
      <c r="A191" s="564">
        <v>3</v>
      </c>
      <c r="B191" s="567"/>
      <c r="C191" s="614" t="s">
        <v>936</v>
      </c>
      <c r="D191" s="767"/>
      <c r="E191" s="448"/>
      <c r="F191" s="215" t="s">
        <v>81</v>
      </c>
      <c r="G191" s="523" t="s">
        <v>6</v>
      </c>
      <c r="H191" s="523"/>
      <c r="I191" s="523"/>
      <c r="J191" s="523"/>
      <c r="K191" s="501">
        <v>3</v>
      </c>
      <c r="L191" s="708">
        <v>39800</v>
      </c>
    </row>
    <row r="192" spans="1:12" ht="15" customHeight="1" x14ac:dyDescent="0.25">
      <c r="A192" s="564"/>
      <c r="B192" s="568"/>
      <c r="C192" s="614"/>
      <c r="D192" s="767"/>
      <c r="E192" s="448"/>
      <c r="F192" s="215" t="s">
        <v>80</v>
      </c>
      <c r="G192" s="469">
        <v>40</v>
      </c>
      <c r="H192" s="469"/>
      <c r="I192" s="469"/>
      <c r="J192" s="469"/>
      <c r="K192" s="583"/>
      <c r="L192" s="590"/>
    </row>
    <row r="193" spans="1:12" ht="15" customHeight="1" x14ac:dyDescent="0.25">
      <c r="A193" s="564"/>
      <c r="B193" s="568"/>
      <c r="C193" s="614"/>
      <c r="D193" s="767"/>
      <c r="E193" s="448"/>
      <c r="F193" s="215" t="s">
        <v>8</v>
      </c>
      <c r="G193" s="243">
        <v>3000</v>
      </c>
      <c r="H193" s="244">
        <v>4000</v>
      </c>
      <c r="I193" s="246">
        <v>5000</v>
      </c>
      <c r="J193" s="245">
        <v>6000</v>
      </c>
      <c r="K193" s="583"/>
      <c r="L193" s="590"/>
    </row>
    <row r="194" spans="1:12" ht="15" customHeight="1" x14ac:dyDescent="0.25">
      <c r="A194" s="564"/>
      <c r="B194" s="568"/>
      <c r="C194" s="614"/>
      <c r="D194" s="767"/>
      <c r="E194" s="448"/>
      <c r="F194" s="215" t="s">
        <v>817</v>
      </c>
      <c r="G194" s="243">
        <f>G192*80</f>
        <v>3200</v>
      </c>
      <c r="H194" s="244">
        <f>G192*90</f>
        <v>3600</v>
      </c>
      <c r="I194" s="246">
        <f>G192*100</f>
        <v>4000</v>
      </c>
      <c r="J194" s="245">
        <f>G192*104</f>
        <v>4160</v>
      </c>
      <c r="K194" s="583"/>
      <c r="L194" s="590"/>
    </row>
    <row r="195" spans="1:12" ht="15" customHeight="1" x14ac:dyDescent="0.25">
      <c r="A195" s="564"/>
      <c r="B195" s="568"/>
      <c r="C195" s="614"/>
      <c r="D195" s="767"/>
      <c r="E195" s="448"/>
      <c r="F195" s="215" t="s">
        <v>1269</v>
      </c>
      <c r="G195" s="451">
        <v>0.98</v>
      </c>
      <c r="H195" s="451"/>
      <c r="I195" s="451"/>
      <c r="J195" s="451"/>
      <c r="K195" s="583"/>
      <c r="L195" s="590"/>
    </row>
    <row r="196" spans="1:12" ht="15" customHeight="1" x14ac:dyDescent="0.25">
      <c r="A196" s="564"/>
      <c r="B196" s="568"/>
      <c r="C196" s="614"/>
      <c r="D196" s="767"/>
      <c r="E196" s="448"/>
      <c r="F196" s="93" t="s">
        <v>699</v>
      </c>
      <c r="G196" s="523" t="s">
        <v>700</v>
      </c>
      <c r="H196" s="523"/>
      <c r="I196" s="523"/>
      <c r="J196" s="523"/>
      <c r="K196" s="583"/>
      <c r="L196" s="590"/>
    </row>
    <row r="197" spans="1:12" ht="15" customHeight="1" x14ac:dyDescent="0.25">
      <c r="A197" s="564"/>
      <c r="B197" s="568"/>
      <c r="C197" s="614"/>
      <c r="D197" s="767"/>
      <c r="E197" s="448"/>
      <c r="F197" s="93" t="s">
        <v>1181</v>
      </c>
      <c r="G197" s="462" t="s">
        <v>1179</v>
      </c>
      <c r="H197" s="463"/>
      <c r="I197" s="463"/>
      <c r="J197" s="464"/>
      <c r="K197" s="583"/>
      <c r="L197" s="590"/>
    </row>
    <row r="198" spans="1:12" ht="15" customHeight="1" x14ac:dyDescent="0.25">
      <c r="A198" s="564"/>
      <c r="B198" s="568"/>
      <c r="C198" s="614"/>
      <c r="D198" s="767"/>
      <c r="E198" s="448"/>
      <c r="F198" s="215" t="s">
        <v>83</v>
      </c>
      <c r="G198" s="523">
        <v>65</v>
      </c>
      <c r="H198" s="523"/>
      <c r="I198" s="523"/>
      <c r="J198" s="523"/>
      <c r="K198" s="583"/>
      <c r="L198" s="590"/>
    </row>
    <row r="199" spans="1:12" ht="15" customHeight="1" x14ac:dyDescent="0.25">
      <c r="A199" s="564"/>
      <c r="B199" s="568"/>
      <c r="C199" s="614"/>
      <c r="D199" s="767"/>
      <c r="E199" s="448"/>
      <c r="F199" s="215" t="s">
        <v>429</v>
      </c>
      <c r="G199" s="523" t="s">
        <v>1184</v>
      </c>
      <c r="H199" s="523"/>
      <c r="I199" s="523"/>
      <c r="J199" s="523"/>
      <c r="K199" s="583"/>
      <c r="L199" s="590"/>
    </row>
    <row r="200" spans="1:12" ht="15" customHeight="1" x14ac:dyDescent="0.25">
      <c r="A200" s="564"/>
      <c r="B200" s="568"/>
      <c r="C200" s="614"/>
      <c r="D200" s="767"/>
      <c r="E200" s="448"/>
      <c r="F200" s="215" t="s">
        <v>1110</v>
      </c>
      <c r="G200" s="523" t="s">
        <v>1007</v>
      </c>
      <c r="H200" s="523"/>
      <c r="I200" s="523"/>
      <c r="J200" s="523"/>
      <c r="K200" s="583"/>
      <c r="L200" s="590"/>
    </row>
    <row r="201" spans="1:12" ht="15" customHeight="1" x14ac:dyDescent="0.25">
      <c r="A201" s="564"/>
      <c r="B201" s="568"/>
      <c r="C201" s="614"/>
      <c r="D201" s="767"/>
      <c r="E201" s="448"/>
      <c r="F201" s="215" t="s">
        <v>1109</v>
      </c>
      <c r="G201" s="523" t="s">
        <v>1005</v>
      </c>
      <c r="H201" s="523"/>
      <c r="I201" s="523"/>
      <c r="J201" s="523"/>
      <c r="K201" s="583"/>
      <c r="L201" s="590"/>
    </row>
    <row r="202" spans="1:12" ht="15" customHeight="1" x14ac:dyDescent="0.25">
      <c r="A202" s="564"/>
      <c r="B202" s="568"/>
      <c r="C202" s="614"/>
      <c r="D202" s="767"/>
      <c r="E202" s="448"/>
      <c r="F202" s="148" t="s">
        <v>379</v>
      </c>
      <c r="G202" s="523" t="s">
        <v>399</v>
      </c>
      <c r="H202" s="523"/>
      <c r="I202" s="523"/>
      <c r="J202" s="523"/>
      <c r="K202" s="583"/>
      <c r="L202" s="590"/>
    </row>
    <row r="203" spans="1:12" ht="15" customHeight="1" x14ac:dyDescent="0.25">
      <c r="A203" s="564"/>
      <c r="B203" s="568"/>
      <c r="C203" s="614"/>
      <c r="D203" s="767"/>
      <c r="E203" s="448"/>
      <c r="F203" s="93" t="s">
        <v>701</v>
      </c>
      <c r="G203" s="523">
        <v>100000</v>
      </c>
      <c r="H203" s="523"/>
      <c r="I203" s="523"/>
      <c r="J203" s="523"/>
      <c r="K203" s="583"/>
      <c r="L203" s="590"/>
    </row>
    <row r="204" spans="1:12" ht="15" customHeight="1" x14ac:dyDescent="0.25">
      <c r="A204" s="564"/>
      <c r="B204" s="568"/>
      <c r="C204" s="614"/>
      <c r="D204" s="767"/>
      <c r="E204" s="448"/>
      <c r="F204" s="148" t="s">
        <v>257</v>
      </c>
      <c r="G204" s="523" t="s">
        <v>408</v>
      </c>
      <c r="H204" s="523"/>
      <c r="I204" s="523"/>
      <c r="J204" s="523"/>
      <c r="K204" s="583"/>
      <c r="L204" s="590"/>
    </row>
    <row r="205" spans="1:12" ht="15" customHeight="1" x14ac:dyDescent="0.25">
      <c r="A205" s="564"/>
      <c r="B205" s="568"/>
      <c r="C205" s="614"/>
      <c r="D205" s="767"/>
      <c r="E205" s="448"/>
      <c r="F205" s="148" t="s">
        <v>376</v>
      </c>
      <c r="G205" s="523" t="s">
        <v>400</v>
      </c>
      <c r="H205" s="523"/>
      <c r="I205" s="523"/>
      <c r="J205" s="523"/>
      <c r="K205" s="583"/>
      <c r="L205" s="590"/>
    </row>
    <row r="206" spans="1:12" ht="15" customHeight="1" x14ac:dyDescent="0.25">
      <c r="A206" s="564"/>
      <c r="B206" s="568"/>
      <c r="C206" s="614"/>
      <c r="D206" s="767"/>
      <c r="E206" s="448"/>
      <c r="F206" s="148" t="s">
        <v>381</v>
      </c>
      <c r="G206" s="523" t="s">
        <v>1296</v>
      </c>
      <c r="H206" s="523"/>
      <c r="I206" s="523"/>
      <c r="J206" s="523"/>
      <c r="K206" s="583"/>
      <c r="L206" s="590"/>
    </row>
    <row r="207" spans="1:12" ht="15" customHeight="1" x14ac:dyDescent="0.25">
      <c r="A207" s="564"/>
      <c r="B207" s="568"/>
      <c r="C207" s="614"/>
      <c r="D207" s="767"/>
      <c r="E207" s="448"/>
      <c r="F207" s="148" t="s">
        <v>402</v>
      </c>
      <c r="G207" s="523" t="s">
        <v>1297</v>
      </c>
      <c r="H207" s="523"/>
      <c r="I207" s="523"/>
      <c r="J207" s="523"/>
      <c r="K207" s="584">
        <v>5</v>
      </c>
      <c r="L207" s="533">
        <v>42586</v>
      </c>
    </row>
    <row r="208" spans="1:12" ht="15" customHeight="1" x14ac:dyDescent="0.25">
      <c r="A208" s="564"/>
      <c r="B208" s="568"/>
      <c r="C208" s="614"/>
      <c r="D208" s="767"/>
      <c r="E208" s="448"/>
      <c r="F208" s="148" t="s">
        <v>403</v>
      </c>
      <c r="G208" s="523" t="s">
        <v>404</v>
      </c>
      <c r="H208" s="523"/>
      <c r="I208" s="523"/>
      <c r="J208" s="523"/>
      <c r="K208" s="585"/>
      <c r="L208" s="603" t="e">
        <f>#REF!-#REF!*10%</f>
        <v>#REF!</v>
      </c>
    </row>
    <row r="209" spans="1:12" ht="15" customHeight="1" x14ac:dyDescent="0.25">
      <c r="A209" s="564"/>
      <c r="B209" s="568"/>
      <c r="C209" s="614"/>
      <c r="D209" s="767"/>
      <c r="E209" s="448"/>
      <c r="F209" s="215" t="s">
        <v>358</v>
      </c>
      <c r="G209" s="523" t="s">
        <v>359</v>
      </c>
      <c r="H209" s="523"/>
      <c r="I209" s="523"/>
      <c r="J209" s="523"/>
      <c r="K209" s="585"/>
      <c r="L209" s="603" t="e">
        <f>#REF!-#REF!*10%</f>
        <v>#REF!</v>
      </c>
    </row>
    <row r="210" spans="1:12" ht="15" customHeight="1" x14ac:dyDescent="0.25">
      <c r="A210" s="564"/>
      <c r="B210" s="568"/>
      <c r="C210" s="614"/>
      <c r="D210" s="767"/>
      <c r="E210" s="448"/>
      <c r="F210" s="148" t="s">
        <v>389</v>
      </c>
      <c r="G210" s="523" t="s">
        <v>390</v>
      </c>
      <c r="H210" s="523"/>
      <c r="I210" s="523"/>
      <c r="J210" s="523"/>
      <c r="K210" s="585"/>
      <c r="L210" s="603" t="e">
        <f>#REF!-#REF!*10%</f>
        <v>#REF!</v>
      </c>
    </row>
    <row r="211" spans="1:12" ht="15" customHeight="1" x14ac:dyDescent="0.25">
      <c r="A211" s="564"/>
      <c r="B211" s="568"/>
      <c r="C211" s="614"/>
      <c r="D211" s="767"/>
      <c r="E211" s="448"/>
      <c r="F211" s="93" t="s">
        <v>704</v>
      </c>
      <c r="G211" s="523" t="s">
        <v>705</v>
      </c>
      <c r="H211" s="523"/>
      <c r="I211" s="523"/>
      <c r="J211" s="523"/>
      <c r="K211" s="585"/>
      <c r="L211" s="603" t="e">
        <f>#REF!-#REF!*10%</f>
        <v>#REF!</v>
      </c>
    </row>
    <row r="212" spans="1:12" ht="15" customHeight="1" x14ac:dyDescent="0.25">
      <c r="A212" s="564"/>
      <c r="B212" s="568"/>
      <c r="C212" s="614"/>
      <c r="D212" s="767"/>
      <c r="E212" s="448"/>
      <c r="F212" s="93" t="s">
        <v>706</v>
      </c>
      <c r="G212" s="523" t="s">
        <v>390</v>
      </c>
      <c r="H212" s="523"/>
      <c r="I212" s="523"/>
      <c r="J212" s="523"/>
      <c r="K212" s="585"/>
      <c r="L212" s="603" t="e">
        <f>#REF!-#REF!*10%</f>
        <v>#REF!</v>
      </c>
    </row>
    <row r="213" spans="1:12" ht="15" customHeight="1" x14ac:dyDescent="0.25">
      <c r="A213" s="564"/>
      <c r="B213" s="568"/>
      <c r="C213" s="614"/>
      <c r="D213" s="767"/>
      <c r="E213" s="448"/>
      <c r="F213" s="93" t="s">
        <v>1271</v>
      </c>
      <c r="G213" s="523" t="s">
        <v>390</v>
      </c>
      <c r="H213" s="523"/>
      <c r="I213" s="523"/>
      <c r="J213" s="523"/>
      <c r="K213" s="585"/>
      <c r="L213" s="603" t="e">
        <f>#REF!-#REF!*10%</f>
        <v>#REF!</v>
      </c>
    </row>
    <row r="214" spans="1:12" ht="15" customHeight="1" x14ac:dyDescent="0.25">
      <c r="A214" s="564"/>
      <c r="B214" s="568"/>
      <c r="C214" s="614"/>
      <c r="D214" s="767"/>
      <c r="E214" s="448"/>
      <c r="F214" s="93" t="s">
        <v>707</v>
      </c>
      <c r="G214" s="523" t="s">
        <v>1270</v>
      </c>
      <c r="H214" s="523"/>
      <c r="I214" s="523"/>
      <c r="J214" s="523"/>
      <c r="K214" s="585"/>
      <c r="L214" s="603" t="e">
        <f>#REF!-#REF!*10%</f>
        <v>#REF!</v>
      </c>
    </row>
    <row r="215" spans="1:12" ht="15" customHeight="1" x14ac:dyDescent="0.25">
      <c r="A215" s="564"/>
      <c r="B215" s="568"/>
      <c r="C215" s="614"/>
      <c r="D215" s="767"/>
      <c r="E215" s="448"/>
      <c r="F215" s="93" t="s">
        <v>708</v>
      </c>
      <c r="G215" s="523" t="s">
        <v>390</v>
      </c>
      <c r="H215" s="523"/>
      <c r="I215" s="523"/>
      <c r="J215" s="523"/>
      <c r="K215" s="585"/>
      <c r="L215" s="603" t="e">
        <f>#REF!-#REF!*10%</f>
        <v>#REF!</v>
      </c>
    </row>
    <row r="216" spans="1:12" ht="15" customHeight="1" x14ac:dyDescent="0.25">
      <c r="A216" s="564"/>
      <c r="B216" s="568"/>
      <c r="C216" s="614"/>
      <c r="D216" s="767"/>
      <c r="E216" s="448"/>
      <c r="F216" s="148" t="s">
        <v>377</v>
      </c>
      <c r="G216" s="523" t="s">
        <v>387</v>
      </c>
      <c r="H216" s="523"/>
      <c r="I216" s="523"/>
      <c r="J216" s="523"/>
      <c r="K216" s="585"/>
      <c r="L216" s="603" t="e">
        <f>#REF!-#REF!*10%</f>
        <v>#REF!</v>
      </c>
    </row>
    <row r="217" spans="1:12" ht="15.6" customHeight="1" x14ac:dyDescent="0.25">
      <c r="A217" s="564"/>
      <c r="B217" s="568"/>
      <c r="C217" s="614"/>
      <c r="D217" s="767"/>
      <c r="E217" s="448"/>
      <c r="F217" s="148" t="s">
        <v>562</v>
      </c>
      <c r="G217" s="523" t="s">
        <v>1024</v>
      </c>
      <c r="H217" s="523"/>
      <c r="I217" s="523"/>
      <c r="J217" s="523"/>
      <c r="K217" s="585"/>
      <c r="L217" s="603" t="e">
        <f>#REF!-#REF!*10%</f>
        <v>#REF!</v>
      </c>
    </row>
    <row r="218" spans="1:12" ht="15.6" customHeight="1" x14ac:dyDescent="0.25">
      <c r="A218" s="564"/>
      <c r="B218" s="568"/>
      <c r="C218" s="614"/>
      <c r="D218" s="767"/>
      <c r="E218" s="448"/>
      <c r="F218" s="148" t="s">
        <v>570</v>
      </c>
      <c r="G218" s="523" t="s">
        <v>613</v>
      </c>
      <c r="H218" s="523"/>
      <c r="I218" s="523"/>
      <c r="J218" s="523"/>
      <c r="K218" s="585"/>
      <c r="L218" s="603" t="e">
        <f>#REF!-#REF!*10%</f>
        <v>#REF!</v>
      </c>
    </row>
    <row r="219" spans="1:12" ht="15.6" customHeight="1" x14ac:dyDescent="0.25">
      <c r="A219" s="564"/>
      <c r="B219" s="568"/>
      <c r="C219" s="614"/>
      <c r="D219" s="767"/>
      <c r="E219" s="448"/>
      <c r="F219" s="148" t="s">
        <v>627</v>
      </c>
      <c r="G219" s="523" t="s">
        <v>628</v>
      </c>
      <c r="H219" s="523"/>
      <c r="I219" s="523"/>
      <c r="J219" s="523"/>
      <c r="K219" s="585"/>
      <c r="L219" s="603" t="e">
        <f>#REF!-#REF!*10%</f>
        <v>#REF!</v>
      </c>
    </row>
    <row r="220" spans="1:12" ht="15.6" customHeight="1" x14ac:dyDescent="0.25">
      <c r="A220" s="564"/>
      <c r="B220" s="568"/>
      <c r="C220" s="614"/>
      <c r="D220" s="767"/>
      <c r="E220" s="448"/>
      <c r="F220" s="216" t="s">
        <v>84</v>
      </c>
      <c r="G220" s="465" t="s">
        <v>1711</v>
      </c>
      <c r="H220" s="465"/>
      <c r="I220" s="465"/>
      <c r="J220" s="465"/>
      <c r="K220" s="585"/>
      <c r="L220" s="603" t="e">
        <f>#REF!-#REF!*10%</f>
        <v>#REF!</v>
      </c>
    </row>
    <row r="221" spans="1:12" ht="15" customHeight="1" x14ac:dyDescent="0.25">
      <c r="A221" s="564"/>
      <c r="B221" s="569"/>
      <c r="C221" s="614"/>
      <c r="D221" s="767"/>
      <c r="E221" s="448"/>
      <c r="F221" s="136" t="s">
        <v>1016</v>
      </c>
      <c r="G221" s="454">
        <v>5</v>
      </c>
      <c r="H221" s="454"/>
      <c r="I221" s="454"/>
      <c r="J221" s="454"/>
      <c r="K221" s="585"/>
      <c r="L221" s="603" t="e">
        <f>#REF!-#REF!*10%</f>
        <v>#REF!</v>
      </c>
    </row>
    <row r="222" spans="1:12" ht="15" customHeight="1" x14ac:dyDescent="0.25">
      <c r="A222" s="564">
        <v>4</v>
      </c>
      <c r="B222" s="567"/>
      <c r="C222" s="614" t="s">
        <v>937</v>
      </c>
      <c r="D222" s="767"/>
      <c r="E222" s="448"/>
      <c r="F222" s="215" t="s">
        <v>81</v>
      </c>
      <c r="G222" s="523" t="s">
        <v>6</v>
      </c>
      <c r="H222" s="523"/>
      <c r="I222" s="523"/>
      <c r="J222" s="523"/>
      <c r="K222" s="501">
        <v>3</v>
      </c>
      <c r="L222" s="708">
        <v>40802</v>
      </c>
    </row>
    <row r="223" spans="1:12" ht="15" customHeight="1" x14ac:dyDescent="0.25">
      <c r="A223" s="564"/>
      <c r="B223" s="568"/>
      <c r="C223" s="614"/>
      <c r="D223" s="767"/>
      <c r="E223" s="448"/>
      <c r="F223" s="215" t="s">
        <v>80</v>
      </c>
      <c r="G223" s="469">
        <v>60</v>
      </c>
      <c r="H223" s="469"/>
      <c r="I223" s="469"/>
      <c r="J223" s="469"/>
      <c r="K223" s="583"/>
      <c r="L223" s="590"/>
    </row>
    <row r="224" spans="1:12" ht="15" customHeight="1" x14ac:dyDescent="0.25">
      <c r="A224" s="564"/>
      <c r="B224" s="568"/>
      <c r="C224" s="614"/>
      <c r="D224" s="767"/>
      <c r="E224" s="448"/>
      <c r="F224" s="215" t="s">
        <v>8</v>
      </c>
      <c r="G224" s="243">
        <v>3000</v>
      </c>
      <c r="H224" s="244">
        <v>4000</v>
      </c>
      <c r="I224" s="246">
        <v>5000</v>
      </c>
      <c r="J224" s="245">
        <v>6000</v>
      </c>
      <c r="K224" s="583"/>
      <c r="L224" s="590"/>
    </row>
    <row r="225" spans="1:12" ht="15" customHeight="1" x14ac:dyDescent="0.25">
      <c r="A225" s="564"/>
      <c r="B225" s="568"/>
      <c r="C225" s="614"/>
      <c r="D225" s="767"/>
      <c r="E225" s="448"/>
      <c r="F225" s="215" t="s">
        <v>817</v>
      </c>
      <c r="G225" s="243">
        <f>G223*80</f>
        <v>4800</v>
      </c>
      <c r="H225" s="244">
        <f>G223*90</f>
        <v>5400</v>
      </c>
      <c r="I225" s="246">
        <f>G223*100</f>
        <v>6000</v>
      </c>
      <c r="J225" s="245">
        <f>G223*104</f>
        <v>6240</v>
      </c>
      <c r="K225" s="583"/>
      <c r="L225" s="590"/>
    </row>
    <row r="226" spans="1:12" ht="15" customHeight="1" x14ac:dyDescent="0.25">
      <c r="A226" s="564"/>
      <c r="B226" s="568"/>
      <c r="C226" s="614"/>
      <c r="D226" s="767"/>
      <c r="E226" s="448"/>
      <c r="F226" s="215" t="s">
        <v>1269</v>
      </c>
      <c r="G226" s="451">
        <v>0.98</v>
      </c>
      <c r="H226" s="451"/>
      <c r="I226" s="451"/>
      <c r="J226" s="451"/>
      <c r="K226" s="583"/>
      <c r="L226" s="590"/>
    </row>
    <row r="227" spans="1:12" ht="15" customHeight="1" x14ac:dyDescent="0.25">
      <c r="A227" s="564"/>
      <c r="B227" s="568"/>
      <c r="C227" s="614"/>
      <c r="D227" s="767"/>
      <c r="E227" s="448"/>
      <c r="F227" s="93" t="s">
        <v>699</v>
      </c>
      <c r="G227" s="523" t="s">
        <v>700</v>
      </c>
      <c r="H227" s="523"/>
      <c r="I227" s="523"/>
      <c r="J227" s="523"/>
      <c r="K227" s="583"/>
      <c r="L227" s="590"/>
    </row>
    <row r="228" spans="1:12" ht="15" customHeight="1" x14ac:dyDescent="0.25">
      <c r="A228" s="564"/>
      <c r="B228" s="568"/>
      <c r="C228" s="614"/>
      <c r="D228" s="767"/>
      <c r="E228" s="448"/>
      <c r="F228" s="93" t="s">
        <v>1181</v>
      </c>
      <c r="G228" s="462" t="s">
        <v>1179</v>
      </c>
      <c r="H228" s="463"/>
      <c r="I228" s="463"/>
      <c r="J228" s="464"/>
      <c r="K228" s="583"/>
      <c r="L228" s="590"/>
    </row>
    <row r="229" spans="1:12" ht="15" customHeight="1" x14ac:dyDescent="0.25">
      <c r="A229" s="564"/>
      <c r="B229" s="568"/>
      <c r="C229" s="614"/>
      <c r="D229" s="767"/>
      <c r="E229" s="448"/>
      <c r="F229" s="215" t="s">
        <v>83</v>
      </c>
      <c r="G229" s="523">
        <v>65</v>
      </c>
      <c r="H229" s="523"/>
      <c r="I229" s="523"/>
      <c r="J229" s="523"/>
      <c r="K229" s="583"/>
      <c r="L229" s="590"/>
    </row>
    <row r="230" spans="1:12" ht="15" customHeight="1" x14ac:dyDescent="0.25">
      <c r="A230" s="564"/>
      <c r="B230" s="568"/>
      <c r="C230" s="614"/>
      <c r="D230" s="767"/>
      <c r="E230" s="448"/>
      <c r="F230" s="215" t="s">
        <v>429</v>
      </c>
      <c r="G230" s="523" t="s">
        <v>1184</v>
      </c>
      <c r="H230" s="523"/>
      <c r="I230" s="523"/>
      <c r="J230" s="523"/>
      <c r="K230" s="583"/>
      <c r="L230" s="590"/>
    </row>
    <row r="231" spans="1:12" ht="15" customHeight="1" x14ac:dyDescent="0.25">
      <c r="A231" s="564"/>
      <c r="B231" s="568"/>
      <c r="C231" s="614"/>
      <c r="D231" s="767"/>
      <c r="E231" s="448"/>
      <c r="F231" s="215" t="s">
        <v>1110</v>
      </c>
      <c r="G231" s="523" t="s">
        <v>1007</v>
      </c>
      <c r="H231" s="523"/>
      <c r="I231" s="523"/>
      <c r="J231" s="523"/>
      <c r="K231" s="583"/>
      <c r="L231" s="590"/>
    </row>
    <row r="232" spans="1:12" ht="15" customHeight="1" x14ac:dyDescent="0.25">
      <c r="A232" s="564"/>
      <c r="B232" s="568"/>
      <c r="C232" s="614"/>
      <c r="D232" s="767"/>
      <c r="E232" s="448"/>
      <c r="F232" s="215" t="s">
        <v>1109</v>
      </c>
      <c r="G232" s="523" t="s">
        <v>1005</v>
      </c>
      <c r="H232" s="523"/>
      <c r="I232" s="523"/>
      <c r="J232" s="523"/>
      <c r="K232" s="583"/>
      <c r="L232" s="590"/>
    </row>
    <row r="233" spans="1:12" ht="15" customHeight="1" x14ac:dyDescent="0.25">
      <c r="A233" s="564"/>
      <c r="B233" s="568"/>
      <c r="C233" s="614"/>
      <c r="D233" s="767"/>
      <c r="E233" s="448"/>
      <c r="F233" s="148" t="s">
        <v>379</v>
      </c>
      <c r="G233" s="523" t="s">
        <v>399</v>
      </c>
      <c r="H233" s="523"/>
      <c r="I233" s="523"/>
      <c r="J233" s="523"/>
      <c r="K233" s="583"/>
      <c r="L233" s="590"/>
    </row>
    <row r="234" spans="1:12" ht="15" customHeight="1" x14ac:dyDescent="0.25">
      <c r="A234" s="564"/>
      <c r="B234" s="568"/>
      <c r="C234" s="614"/>
      <c r="D234" s="767"/>
      <c r="E234" s="448"/>
      <c r="F234" s="93" t="s">
        <v>701</v>
      </c>
      <c r="G234" s="523">
        <v>100000</v>
      </c>
      <c r="H234" s="523"/>
      <c r="I234" s="523"/>
      <c r="J234" s="523"/>
      <c r="K234" s="583"/>
      <c r="L234" s="590"/>
    </row>
    <row r="235" spans="1:12" ht="15" customHeight="1" x14ac:dyDescent="0.25">
      <c r="A235" s="564"/>
      <c r="B235" s="568"/>
      <c r="C235" s="614"/>
      <c r="D235" s="767"/>
      <c r="E235" s="448"/>
      <c r="F235" s="148" t="s">
        <v>257</v>
      </c>
      <c r="G235" s="523" t="s">
        <v>408</v>
      </c>
      <c r="H235" s="523"/>
      <c r="I235" s="523"/>
      <c r="J235" s="523"/>
      <c r="K235" s="583"/>
      <c r="L235" s="590"/>
    </row>
    <row r="236" spans="1:12" ht="15" customHeight="1" x14ac:dyDescent="0.25">
      <c r="A236" s="564"/>
      <c r="B236" s="568"/>
      <c r="C236" s="614"/>
      <c r="D236" s="767"/>
      <c r="E236" s="448"/>
      <c r="F236" s="148" t="s">
        <v>376</v>
      </c>
      <c r="G236" s="523" t="s">
        <v>400</v>
      </c>
      <c r="H236" s="523"/>
      <c r="I236" s="523"/>
      <c r="J236" s="523"/>
      <c r="K236" s="583"/>
      <c r="L236" s="590"/>
    </row>
    <row r="237" spans="1:12" ht="15" customHeight="1" x14ac:dyDescent="0.25">
      <c r="A237" s="564"/>
      <c r="B237" s="568"/>
      <c r="C237" s="614"/>
      <c r="D237" s="767"/>
      <c r="E237" s="448"/>
      <c r="F237" s="148" t="s">
        <v>381</v>
      </c>
      <c r="G237" s="523" t="s">
        <v>1296</v>
      </c>
      <c r="H237" s="523"/>
      <c r="I237" s="523"/>
      <c r="J237" s="523"/>
      <c r="K237" s="583"/>
      <c r="L237" s="590"/>
    </row>
    <row r="238" spans="1:12" ht="15" customHeight="1" x14ac:dyDescent="0.25">
      <c r="A238" s="564"/>
      <c r="B238" s="568"/>
      <c r="C238" s="614"/>
      <c r="D238" s="767"/>
      <c r="E238" s="448"/>
      <c r="F238" s="148" t="s">
        <v>402</v>
      </c>
      <c r="G238" s="523" t="s">
        <v>1297</v>
      </c>
      <c r="H238" s="523"/>
      <c r="I238" s="523"/>
      <c r="J238" s="523"/>
      <c r="K238" s="584">
        <v>5</v>
      </c>
      <c r="L238" s="533">
        <v>43659</v>
      </c>
    </row>
    <row r="239" spans="1:12" ht="15" customHeight="1" x14ac:dyDescent="0.25">
      <c r="A239" s="564"/>
      <c r="B239" s="568"/>
      <c r="C239" s="614"/>
      <c r="D239" s="767"/>
      <c r="E239" s="448"/>
      <c r="F239" s="148" t="s">
        <v>403</v>
      </c>
      <c r="G239" s="523" t="s">
        <v>404</v>
      </c>
      <c r="H239" s="523"/>
      <c r="I239" s="523"/>
      <c r="J239" s="523"/>
      <c r="K239" s="585"/>
      <c r="L239" s="603" t="e">
        <f>#REF!-#REF!*10%</f>
        <v>#REF!</v>
      </c>
    </row>
    <row r="240" spans="1:12" ht="15" customHeight="1" x14ac:dyDescent="0.25">
      <c r="A240" s="564"/>
      <c r="B240" s="568"/>
      <c r="C240" s="614"/>
      <c r="D240" s="767"/>
      <c r="E240" s="448"/>
      <c r="F240" s="215" t="s">
        <v>358</v>
      </c>
      <c r="G240" s="523" t="s">
        <v>359</v>
      </c>
      <c r="H240" s="523"/>
      <c r="I240" s="523"/>
      <c r="J240" s="523"/>
      <c r="K240" s="585"/>
      <c r="L240" s="603" t="e">
        <f>#REF!-#REF!*10%</f>
        <v>#REF!</v>
      </c>
    </row>
    <row r="241" spans="1:12" ht="15" customHeight="1" x14ac:dyDescent="0.25">
      <c r="A241" s="564"/>
      <c r="B241" s="568"/>
      <c r="C241" s="614"/>
      <c r="D241" s="767"/>
      <c r="E241" s="448"/>
      <c r="F241" s="148" t="s">
        <v>389</v>
      </c>
      <c r="G241" s="523" t="s">
        <v>390</v>
      </c>
      <c r="H241" s="523"/>
      <c r="I241" s="523"/>
      <c r="J241" s="523"/>
      <c r="K241" s="585"/>
      <c r="L241" s="603" t="e">
        <f>#REF!-#REF!*10%</f>
        <v>#REF!</v>
      </c>
    </row>
    <row r="242" spans="1:12" ht="15" customHeight="1" x14ac:dyDescent="0.25">
      <c r="A242" s="564"/>
      <c r="B242" s="568"/>
      <c r="C242" s="614"/>
      <c r="D242" s="767"/>
      <c r="E242" s="448"/>
      <c r="F242" s="93" t="s">
        <v>704</v>
      </c>
      <c r="G242" s="523" t="s">
        <v>705</v>
      </c>
      <c r="H242" s="523"/>
      <c r="I242" s="523"/>
      <c r="J242" s="523"/>
      <c r="K242" s="585"/>
      <c r="L242" s="603" t="e">
        <f>#REF!-#REF!*10%</f>
        <v>#REF!</v>
      </c>
    </row>
    <row r="243" spans="1:12" ht="15" customHeight="1" x14ac:dyDescent="0.25">
      <c r="A243" s="564"/>
      <c r="B243" s="568"/>
      <c r="C243" s="614"/>
      <c r="D243" s="767"/>
      <c r="E243" s="448"/>
      <c r="F243" s="93" t="s">
        <v>706</v>
      </c>
      <c r="G243" s="523" t="s">
        <v>390</v>
      </c>
      <c r="H243" s="523"/>
      <c r="I243" s="523"/>
      <c r="J243" s="523"/>
      <c r="K243" s="585"/>
      <c r="L243" s="603" t="e">
        <f>#REF!-#REF!*10%</f>
        <v>#REF!</v>
      </c>
    </row>
    <row r="244" spans="1:12" ht="15" customHeight="1" x14ac:dyDescent="0.25">
      <c r="A244" s="564"/>
      <c r="B244" s="568"/>
      <c r="C244" s="614"/>
      <c r="D244" s="767"/>
      <c r="E244" s="448"/>
      <c r="F244" s="93" t="s">
        <v>1271</v>
      </c>
      <c r="G244" s="523" t="s">
        <v>390</v>
      </c>
      <c r="H244" s="523"/>
      <c r="I244" s="523"/>
      <c r="J244" s="523"/>
      <c r="K244" s="585"/>
      <c r="L244" s="603" t="e">
        <f>#REF!-#REF!*10%</f>
        <v>#REF!</v>
      </c>
    </row>
    <row r="245" spans="1:12" ht="15" customHeight="1" x14ac:dyDescent="0.25">
      <c r="A245" s="564"/>
      <c r="B245" s="568"/>
      <c r="C245" s="614"/>
      <c r="D245" s="767"/>
      <c r="E245" s="448"/>
      <c r="F245" s="93" t="s">
        <v>707</v>
      </c>
      <c r="G245" s="523" t="s">
        <v>1270</v>
      </c>
      <c r="H245" s="523"/>
      <c r="I245" s="523"/>
      <c r="J245" s="523"/>
      <c r="K245" s="585"/>
      <c r="L245" s="603" t="e">
        <f>#REF!-#REF!*10%</f>
        <v>#REF!</v>
      </c>
    </row>
    <row r="246" spans="1:12" ht="15" customHeight="1" x14ac:dyDescent="0.25">
      <c r="A246" s="564"/>
      <c r="B246" s="568"/>
      <c r="C246" s="614"/>
      <c r="D246" s="767"/>
      <c r="E246" s="448"/>
      <c r="F246" s="93" t="s">
        <v>708</v>
      </c>
      <c r="G246" s="523" t="s">
        <v>390</v>
      </c>
      <c r="H246" s="523"/>
      <c r="I246" s="523"/>
      <c r="J246" s="523"/>
      <c r="K246" s="585"/>
      <c r="L246" s="603" t="e">
        <f>#REF!-#REF!*10%</f>
        <v>#REF!</v>
      </c>
    </row>
    <row r="247" spans="1:12" ht="15" customHeight="1" x14ac:dyDescent="0.25">
      <c r="A247" s="564"/>
      <c r="B247" s="568"/>
      <c r="C247" s="614"/>
      <c r="D247" s="767"/>
      <c r="E247" s="448"/>
      <c r="F247" s="148" t="s">
        <v>377</v>
      </c>
      <c r="G247" s="523" t="s">
        <v>387</v>
      </c>
      <c r="H247" s="523"/>
      <c r="I247" s="523"/>
      <c r="J247" s="523"/>
      <c r="K247" s="585"/>
      <c r="L247" s="603" t="e">
        <f>#REF!-#REF!*10%</f>
        <v>#REF!</v>
      </c>
    </row>
    <row r="248" spans="1:12" ht="15.6" customHeight="1" x14ac:dyDescent="0.25">
      <c r="A248" s="564"/>
      <c r="B248" s="568"/>
      <c r="C248" s="614"/>
      <c r="D248" s="767"/>
      <c r="E248" s="448"/>
      <c r="F248" s="148" t="s">
        <v>562</v>
      </c>
      <c r="G248" s="523" t="s">
        <v>1024</v>
      </c>
      <c r="H248" s="523"/>
      <c r="I248" s="523"/>
      <c r="J248" s="523"/>
      <c r="K248" s="585"/>
      <c r="L248" s="603" t="e">
        <f>#REF!-#REF!*10%</f>
        <v>#REF!</v>
      </c>
    </row>
    <row r="249" spans="1:12" ht="15.6" customHeight="1" x14ac:dyDescent="0.25">
      <c r="A249" s="564"/>
      <c r="B249" s="568"/>
      <c r="C249" s="614"/>
      <c r="D249" s="767"/>
      <c r="E249" s="448"/>
      <c r="F249" s="148" t="s">
        <v>570</v>
      </c>
      <c r="G249" s="523" t="s">
        <v>613</v>
      </c>
      <c r="H249" s="523"/>
      <c r="I249" s="523"/>
      <c r="J249" s="523"/>
      <c r="K249" s="585"/>
      <c r="L249" s="603" t="e">
        <f>#REF!-#REF!*10%</f>
        <v>#REF!</v>
      </c>
    </row>
    <row r="250" spans="1:12" ht="15.6" customHeight="1" x14ac:dyDescent="0.25">
      <c r="A250" s="564"/>
      <c r="B250" s="568"/>
      <c r="C250" s="614"/>
      <c r="D250" s="767"/>
      <c r="E250" s="448"/>
      <c r="F250" s="148" t="s">
        <v>627</v>
      </c>
      <c r="G250" s="523" t="s">
        <v>628</v>
      </c>
      <c r="H250" s="523"/>
      <c r="I250" s="523"/>
      <c r="J250" s="523"/>
      <c r="K250" s="585"/>
      <c r="L250" s="603" t="e">
        <f>#REF!-#REF!*10%</f>
        <v>#REF!</v>
      </c>
    </row>
    <row r="251" spans="1:12" ht="15.6" customHeight="1" x14ac:dyDescent="0.25">
      <c r="A251" s="564"/>
      <c r="B251" s="568"/>
      <c r="C251" s="614"/>
      <c r="D251" s="767"/>
      <c r="E251" s="448"/>
      <c r="F251" s="216" t="s">
        <v>84</v>
      </c>
      <c r="G251" s="465" t="s">
        <v>1711</v>
      </c>
      <c r="H251" s="465"/>
      <c r="I251" s="465"/>
      <c r="J251" s="465"/>
      <c r="K251" s="585"/>
      <c r="L251" s="603" t="e">
        <f>#REF!-#REF!*10%</f>
        <v>#REF!</v>
      </c>
    </row>
    <row r="252" spans="1:12" ht="15" customHeight="1" x14ac:dyDescent="0.25">
      <c r="A252" s="567"/>
      <c r="B252" s="568"/>
      <c r="C252" s="608"/>
      <c r="D252" s="771"/>
      <c r="E252" s="459"/>
      <c r="F252" s="410" t="s">
        <v>1016</v>
      </c>
      <c r="G252" s="492">
        <v>5</v>
      </c>
      <c r="H252" s="492"/>
      <c r="I252" s="492"/>
      <c r="J252" s="492"/>
      <c r="K252" s="720"/>
      <c r="L252" s="721" t="e">
        <f>#REF!-#REF!*10%</f>
        <v>#REF!</v>
      </c>
    </row>
    <row r="253" spans="1:12" ht="24.95" customHeight="1" x14ac:dyDescent="0.25">
      <c r="A253" s="519" t="s">
        <v>644</v>
      </c>
      <c r="B253" s="519"/>
      <c r="C253" s="519"/>
      <c r="D253" s="519"/>
      <c r="E253" s="519"/>
      <c r="F253" s="519"/>
      <c r="G253" s="519"/>
      <c r="H253" s="519"/>
      <c r="I253" s="519"/>
      <c r="J253" s="519"/>
      <c r="K253" s="519"/>
      <c r="L253" s="519"/>
    </row>
    <row r="254" spans="1:12" ht="15" customHeight="1" x14ac:dyDescent="0.25">
      <c r="A254" s="569">
        <v>1</v>
      </c>
      <c r="B254" s="568"/>
      <c r="C254" s="610" t="s">
        <v>938</v>
      </c>
      <c r="D254" s="768"/>
      <c r="E254" s="460"/>
      <c r="F254" s="416" t="s">
        <v>81</v>
      </c>
      <c r="G254" s="715" t="s">
        <v>6</v>
      </c>
      <c r="H254" s="715"/>
      <c r="I254" s="715"/>
      <c r="J254" s="715"/>
      <c r="K254" s="713">
        <v>3</v>
      </c>
      <c r="L254" s="438">
        <v>36232</v>
      </c>
    </row>
    <row r="255" spans="1:12" ht="15" customHeight="1" x14ac:dyDescent="0.25">
      <c r="A255" s="564"/>
      <c r="B255" s="568"/>
      <c r="C255" s="614"/>
      <c r="D255" s="767"/>
      <c r="E255" s="448"/>
      <c r="F255" s="215" t="s">
        <v>80</v>
      </c>
      <c r="G255" s="469">
        <v>20</v>
      </c>
      <c r="H255" s="469"/>
      <c r="I255" s="469"/>
      <c r="J255" s="469"/>
      <c r="K255" s="583"/>
      <c r="L255" s="590"/>
    </row>
    <row r="256" spans="1:12" ht="15" customHeight="1" x14ac:dyDescent="0.25">
      <c r="A256" s="564"/>
      <c r="B256" s="568"/>
      <c r="C256" s="614"/>
      <c r="D256" s="767"/>
      <c r="E256" s="448"/>
      <c r="F256" s="215" t="s">
        <v>8</v>
      </c>
      <c r="G256" s="243">
        <v>3000</v>
      </c>
      <c r="H256" s="244">
        <v>4000</v>
      </c>
      <c r="I256" s="246">
        <v>5000</v>
      </c>
      <c r="J256" s="245">
        <v>6000</v>
      </c>
      <c r="K256" s="583"/>
      <c r="L256" s="590"/>
    </row>
    <row r="257" spans="1:12" ht="15" customHeight="1" x14ac:dyDescent="0.25">
      <c r="A257" s="564"/>
      <c r="B257" s="568"/>
      <c r="C257" s="614"/>
      <c r="D257" s="767"/>
      <c r="E257" s="448"/>
      <c r="F257" s="215" t="s">
        <v>817</v>
      </c>
      <c r="G257" s="243">
        <f>G255*80</f>
        <v>1600</v>
      </c>
      <c r="H257" s="244">
        <f>G255*90</f>
        <v>1800</v>
      </c>
      <c r="I257" s="246">
        <f>G255*100</f>
        <v>2000</v>
      </c>
      <c r="J257" s="245">
        <f>G255*104</f>
        <v>2080</v>
      </c>
      <c r="K257" s="583"/>
      <c r="L257" s="590"/>
    </row>
    <row r="258" spans="1:12" ht="15" customHeight="1" x14ac:dyDescent="0.25">
      <c r="A258" s="564"/>
      <c r="B258" s="568"/>
      <c r="C258" s="614"/>
      <c r="D258" s="767"/>
      <c r="E258" s="448"/>
      <c r="F258" s="215" t="s">
        <v>1269</v>
      </c>
      <c r="G258" s="451">
        <v>0.98</v>
      </c>
      <c r="H258" s="451"/>
      <c r="I258" s="451"/>
      <c r="J258" s="451"/>
      <c r="K258" s="583"/>
      <c r="L258" s="590"/>
    </row>
    <row r="259" spans="1:12" ht="15" customHeight="1" x14ac:dyDescent="0.25">
      <c r="A259" s="564"/>
      <c r="B259" s="568"/>
      <c r="C259" s="614"/>
      <c r="D259" s="767"/>
      <c r="E259" s="448"/>
      <c r="F259" s="93" t="s">
        <v>699</v>
      </c>
      <c r="G259" s="523" t="s">
        <v>700</v>
      </c>
      <c r="H259" s="523"/>
      <c r="I259" s="523"/>
      <c r="J259" s="523"/>
      <c r="K259" s="583"/>
      <c r="L259" s="590"/>
    </row>
    <row r="260" spans="1:12" ht="15" customHeight="1" x14ac:dyDescent="0.25">
      <c r="A260" s="564"/>
      <c r="B260" s="568"/>
      <c r="C260" s="614"/>
      <c r="D260" s="767"/>
      <c r="E260" s="448"/>
      <c r="F260" s="93" t="s">
        <v>1181</v>
      </c>
      <c r="G260" s="462" t="s">
        <v>1179</v>
      </c>
      <c r="H260" s="463"/>
      <c r="I260" s="463"/>
      <c r="J260" s="464"/>
      <c r="K260" s="583"/>
      <c r="L260" s="590"/>
    </row>
    <row r="261" spans="1:12" ht="15" customHeight="1" x14ac:dyDescent="0.25">
      <c r="A261" s="564"/>
      <c r="B261" s="568"/>
      <c r="C261" s="614"/>
      <c r="D261" s="767"/>
      <c r="E261" s="448"/>
      <c r="F261" s="215" t="s">
        <v>83</v>
      </c>
      <c r="G261" s="523">
        <v>65</v>
      </c>
      <c r="H261" s="523"/>
      <c r="I261" s="523"/>
      <c r="J261" s="523"/>
      <c r="K261" s="583"/>
      <c r="L261" s="590"/>
    </row>
    <row r="262" spans="1:12" ht="15" customHeight="1" x14ac:dyDescent="0.25">
      <c r="A262" s="564"/>
      <c r="B262" s="568"/>
      <c r="C262" s="614"/>
      <c r="D262" s="767"/>
      <c r="E262" s="448"/>
      <c r="F262" s="215" t="s">
        <v>429</v>
      </c>
      <c r="G262" s="523" t="s">
        <v>1184</v>
      </c>
      <c r="H262" s="523"/>
      <c r="I262" s="523"/>
      <c r="J262" s="523"/>
      <c r="K262" s="583"/>
      <c r="L262" s="590"/>
    </row>
    <row r="263" spans="1:12" ht="15" customHeight="1" x14ac:dyDescent="0.25">
      <c r="A263" s="564"/>
      <c r="B263" s="568"/>
      <c r="C263" s="614"/>
      <c r="D263" s="767"/>
      <c r="E263" s="448"/>
      <c r="F263" s="215" t="s">
        <v>1110</v>
      </c>
      <c r="G263" s="523" t="s">
        <v>1008</v>
      </c>
      <c r="H263" s="523"/>
      <c r="I263" s="523"/>
      <c r="J263" s="523"/>
      <c r="K263" s="583"/>
      <c r="L263" s="590"/>
    </row>
    <row r="264" spans="1:12" ht="15" customHeight="1" x14ac:dyDescent="0.25">
      <c r="A264" s="564"/>
      <c r="B264" s="568"/>
      <c r="C264" s="614"/>
      <c r="D264" s="767"/>
      <c r="E264" s="448"/>
      <c r="F264" s="215" t="s">
        <v>1109</v>
      </c>
      <c r="G264" s="523" t="s">
        <v>1003</v>
      </c>
      <c r="H264" s="523"/>
      <c r="I264" s="523"/>
      <c r="J264" s="523"/>
      <c r="K264" s="583"/>
      <c r="L264" s="590"/>
    </row>
    <row r="265" spans="1:12" ht="15" customHeight="1" x14ac:dyDescent="0.25">
      <c r="A265" s="564"/>
      <c r="B265" s="568"/>
      <c r="C265" s="614"/>
      <c r="D265" s="767"/>
      <c r="E265" s="448"/>
      <c r="F265" s="148" t="s">
        <v>379</v>
      </c>
      <c r="G265" s="523" t="s">
        <v>399</v>
      </c>
      <c r="H265" s="523"/>
      <c r="I265" s="523"/>
      <c r="J265" s="523"/>
      <c r="K265" s="583"/>
      <c r="L265" s="590"/>
    </row>
    <row r="266" spans="1:12" ht="15" customHeight="1" x14ac:dyDescent="0.25">
      <c r="A266" s="564"/>
      <c r="B266" s="568"/>
      <c r="C266" s="614"/>
      <c r="D266" s="767"/>
      <c r="E266" s="448"/>
      <c r="F266" s="93" t="s">
        <v>701</v>
      </c>
      <c r="G266" s="523">
        <v>100000</v>
      </c>
      <c r="H266" s="523"/>
      <c r="I266" s="523"/>
      <c r="J266" s="523"/>
      <c r="K266" s="583"/>
      <c r="L266" s="590"/>
    </row>
    <row r="267" spans="1:12" ht="15" customHeight="1" x14ac:dyDescent="0.25">
      <c r="A267" s="564"/>
      <c r="B267" s="568"/>
      <c r="C267" s="614"/>
      <c r="D267" s="767"/>
      <c r="E267" s="448"/>
      <c r="F267" s="148" t="s">
        <v>257</v>
      </c>
      <c r="G267" s="523" t="s">
        <v>408</v>
      </c>
      <c r="H267" s="523"/>
      <c r="I267" s="523"/>
      <c r="J267" s="523"/>
      <c r="K267" s="583"/>
      <c r="L267" s="590"/>
    </row>
    <row r="268" spans="1:12" ht="15" customHeight="1" x14ac:dyDescent="0.25">
      <c r="A268" s="564"/>
      <c r="B268" s="568"/>
      <c r="C268" s="614"/>
      <c r="D268" s="767"/>
      <c r="E268" s="448"/>
      <c r="F268" s="148" t="s">
        <v>376</v>
      </c>
      <c r="G268" s="523" t="s">
        <v>400</v>
      </c>
      <c r="H268" s="523"/>
      <c r="I268" s="523"/>
      <c r="J268" s="523"/>
      <c r="K268" s="583"/>
      <c r="L268" s="590"/>
    </row>
    <row r="269" spans="1:12" ht="15" customHeight="1" x14ac:dyDescent="0.25">
      <c r="A269" s="564"/>
      <c r="B269" s="568"/>
      <c r="C269" s="614"/>
      <c r="D269" s="767"/>
      <c r="E269" s="448"/>
      <c r="F269" s="148" t="s">
        <v>381</v>
      </c>
      <c r="G269" s="523" t="s">
        <v>1296</v>
      </c>
      <c r="H269" s="523"/>
      <c r="I269" s="523"/>
      <c r="J269" s="523"/>
      <c r="K269" s="583"/>
      <c r="L269" s="590"/>
    </row>
    <row r="270" spans="1:12" ht="15" customHeight="1" x14ac:dyDescent="0.25">
      <c r="A270" s="564"/>
      <c r="B270" s="568"/>
      <c r="C270" s="614"/>
      <c r="D270" s="767"/>
      <c r="E270" s="448"/>
      <c r="F270" s="148" t="s">
        <v>402</v>
      </c>
      <c r="G270" s="523" t="s">
        <v>1297</v>
      </c>
      <c r="H270" s="523"/>
      <c r="I270" s="523"/>
      <c r="J270" s="523"/>
      <c r="K270" s="584">
        <v>5</v>
      </c>
      <c r="L270" s="533">
        <v>38768</v>
      </c>
    </row>
    <row r="271" spans="1:12" ht="15" customHeight="1" x14ac:dyDescent="0.25">
      <c r="A271" s="564"/>
      <c r="B271" s="568"/>
      <c r="C271" s="614"/>
      <c r="D271" s="767"/>
      <c r="E271" s="448"/>
      <c r="F271" s="148" t="s">
        <v>403</v>
      </c>
      <c r="G271" s="523" t="s">
        <v>404</v>
      </c>
      <c r="H271" s="523"/>
      <c r="I271" s="523"/>
      <c r="J271" s="523"/>
      <c r="K271" s="585"/>
      <c r="L271" s="603" t="e">
        <f>#REF!-#REF!*10%</f>
        <v>#REF!</v>
      </c>
    </row>
    <row r="272" spans="1:12" ht="15" customHeight="1" x14ac:dyDescent="0.25">
      <c r="A272" s="564"/>
      <c r="B272" s="568"/>
      <c r="C272" s="614"/>
      <c r="D272" s="767"/>
      <c r="E272" s="448"/>
      <c r="F272" s="215" t="s">
        <v>358</v>
      </c>
      <c r="G272" s="523" t="s">
        <v>359</v>
      </c>
      <c r="H272" s="523"/>
      <c r="I272" s="523"/>
      <c r="J272" s="523"/>
      <c r="K272" s="585"/>
      <c r="L272" s="603" t="e">
        <f>#REF!-#REF!*10%</f>
        <v>#REF!</v>
      </c>
    </row>
    <row r="273" spans="1:12" ht="15" customHeight="1" x14ac:dyDescent="0.25">
      <c r="A273" s="564"/>
      <c r="B273" s="568"/>
      <c r="C273" s="614"/>
      <c r="D273" s="767"/>
      <c r="E273" s="448"/>
      <c r="F273" s="148" t="s">
        <v>389</v>
      </c>
      <c r="G273" s="523" t="s">
        <v>390</v>
      </c>
      <c r="H273" s="523"/>
      <c r="I273" s="523"/>
      <c r="J273" s="523"/>
      <c r="K273" s="585"/>
      <c r="L273" s="603" t="e">
        <f>#REF!-#REF!*10%</f>
        <v>#REF!</v>
      </c>
    </row>
    <row r="274" spans="1:12" ht="15" customHeight="1" x14ac:dyDescent="0.25">
      <c r="A274" s="564"/>
      <c r="B274" s="568"/>
      <c r="C274" s="614"/>
      <c r="D274" s="767"/>
      <c r="E274" s="448"/>
      <c r="F274" s="93" t="s">
        <v>704</v>
      </c>
      <c r="G274" s="523" t="s">
        <v>705</v>
      </c>
      <c r="H274" s="523"/>
      <c r="I274" s="523"/>
      <c r="J274" s="523"/>
      <c r="K274" s="585"/>
      <c r="L274" s="603" t="e">
        <f>#REF!-#REF!*10%</f>
        <v>#REF!</v>
      </c>
    </row>
    <row r="275" spans="1:12" ht="15" customHeight="1" x14ac:dyDescent="0.25">
      <c r="A275" s="564"/>
      <c r="B275" s="568"/>
      <c r="C275" s="614"/>
      <c r="D275" s="767"/>
      <c r="E275" s="448"/>
      <c r="F275" s="93" t="s">
        <v>706</v>
      </c>
      <c r="G275" s="523" t="s">
        <v>390</v>
      </c>
      <c r="H275" s="523"/>
      <c r="I275" s="523"/>
      <c r="J275" s="523"/>
      <c r="K275" s="585"/>
      <c r="L275" s="603" t="e">
        <f>#REF!-#REF!*10%</f>
        <v>#REF!</v>
      </c>
    </row>
    <row r="276" spans="1:12" ht="15" customHeight="1" x14ac:dyDescent="0.25">
      <c r="A276" s="564"/>
      <c r="B276" s="568"/>
      <c r="C276" s="614"/>
      <c r="D276" s="767"/>
      <c r="E276" s="448"/>
      <c r="F276" s="93" t="s">
        <v>1271</v>
      </c>
      <c r="G276" s="523" t="s">
        <v>390</v>
      </c>
      <c r="H276" s="523"/>
      <c r="I276" s="523"/>
      <c r="J276" s="523"/>
      <c r="K276" s="585"/>
      <c r="L276" s="603" t="e">
        <f>#REF!-#REF!*10%</f>
        <v>#REF!</v>
      </c>
    </row>
    <row r="277" spans="1:12" ht="15" customHeight="1" x14ac:dyDescent="0.25">
      <c r="A277" s="564"/>
      <c r="B277" s="568"/>
      <c r="C277" s="614"/>
      <c r="D277" s="767"/>
      <c r="E277" s="448"/>
      <c r="F277" s="93" t="s">
        <v>707</v>
      </c>
      <c r="G277" s="523" t="s">
        <v>1270</v>
      </c>
      <c r="H277" s="523"/>
      <c r="I277" s="523"/>
      <c r="J277" s="523"/>
      <c r="K277" s="585"/>
      <c r="L277" s="603" t="e">
        <f>#REF!-#REF!*10%</f>
        <v>#REF!</v>
      </c>
    </row>
    <row r="278" spans="1:12" ht="15" customHeight="1" x14ac:dyDescent="0.25">
      <c r="A278" s="564"/>
      <c r="B278" s="568"/>
      <c r="C278" s="614"/>
      <c r="D278" s="767"/>
      <c r="E278" s="448"/>
      <c r="F278" s="93" t="s">
        <v>708</v>
      </c>
      <c r="G278" s="523" t="s">
        <v>390</v>
      </c>
      <c r="H278" s="523"/>
      <c r="I278" s="523"/>
      <c r="J278" s="523"/>
      <c r="K278" s="585"/>
      <c r="L278" s="603" t="e">
        <f>#REF!-#REF!*10%</f>
        <v>#REF!</v>
      </c>
    </row>
    <row r="279" spans="1:12" ht="15" customHeight="1" x14ac:dyDescent="0.25">
      <c r="A279" s="564"/>
      <c r="B279" s="568"/>
      <c r="C279" s="614"/>
      <c r="D279" s="767"/>
      <c r="E279" s="448"/>
      <c r="F279" s="148" t="s">
        <v>377</v>
      </c>
      <c r="G279" s="523" t="s">
        <v>387</v>
      </c>
      <c r="H279" s="523"/>
      <c r="I279" s="523"/>
      <c r="J279" s="523"/>
      <c r="K279" s="585"/>
      <c r="L279" s="603" t="e">
        <f>#REF!-#REF!*10%</f>
        <v>#REF!</v>
      </c>
    </row>
    <row r="280" spans="1:12" ht="15.6" customHeight="1" x14ac:dyDescent="0.25">
      <c r="A280" s="564"/>
      <c r="B280" s="568"/>
      <c r="C280" s="614"/>
      <c r="D280" s="767"/>
      <c r="E280" s="448"/>
      <c r="F280" s="148" t="s">
        <v>562</v>
      </c>
      <c r="G280" s="523" t="s">
        <v>1024</v>
      </c>
      <c r="H280" s="523"/>
      <c r="I280" s="523"/>
      <c r="J280" s="523"/>
      <c r="K280" s="585"/>
      <c r="L280" s="603" t="e">
        <f>#REF!-#REF!*10%</f>
        <v>#REF!</v>
      </c>
    </row>
    <row r="281" spans="1:12" ht="15.6" customHeight="1" x14ac:dyDescent="0.25">
      <c r="A281" s="564"/>
      <c r="B281" s="568"/>
      <c r="C281" s="614"/>
      <c r="D281" s="767"/>
      <c r="E281" s="448"/>
      <c r="F281" s="148" t="s">
        <v>570</v>
      </c>
      <c r="G281" s="523" t="s">
        <v>613</v>
      </c>
      <c r="H281" s="523"/>
      <c r="I281" s="523"/>
      <c r="J281" s="523"/>
      <c r="K281" s="585"/>
      <c r="L281" s="603" t="e">
        <f>#REF!-#REF!*10%</f>
        <v>#REF!</v>
      </c>
    </row>
    <row r="282" spans="1:12" ht="15.6" customHeight="1" x14ac:dyDescent="0.25">
      <c r="A282" s="564"/>
      <c r="B282" s="568"/>
      <c r="C282" s="614"/>
      <c r="D282" s="767"/>
      <c r="E282" s="448"/>
      <c r="F282" s="148" t="s">
        <v>627</v>
      </c>
      <c r="G282" s="523" t="s">
        <v>628</v>
      </c>
      <c r="H282" s="523"/>
      <c r="I282" s="523"/>
      <c r="J282" s="523"/>
      <c r="K282" s="585"/>
      <c r="L282" s="603" t="e">
        <f>#REF!-#REF!*10%</f>
        <v>#REF!</v>
      </c>
    </row>
    <row r="283" spans="1:12" ht="15.6" customHeight="1" x14ac:dyDescent="0.25">
      <c r="A283" s="564"/>
      <c r="B283" s="568"/>
      <c r="C283" s="614"/>
      <c r="D283" s="767"/>
      <c r="E283" s="448"/>
      <c r="F283" s="216" t="s">
        <v>84</v>
      </c>
      <c r="G283" s="465" t="s">
        <v>1711</v>
      </c>
      <c r="H283" s="465"/>
      <c r="I283" s="465"/>
      <c r="J283" s="465"/>
      <c r="K283" s="585"/>
      <c r="L283" s="603" t="e">
        <f>#REF!-#REF!*10%</f>
        <v>#REF!</v>
      </c>
    </row>
    <row r="284" spans="1:12" ht="15" customHeight="1" x14ac:dyDescent="0.25">
      <c r="A284" s="564"/>
      <c r="B284" s="569"/>
      <c r="C284" s="614"/>
      <c r="D284" s="767"/>
      <c r="E284" s="448"/>
      <c r="F284" s="136" t="s">
        <v>1016</v>
      </c>
      <c r="G284" s="454">
        <v>5</v>
      </c>
      <c r="H284" s="454"/>
      <c r="I284" s="454"/>
      <c r="J284" s="454"/>
      <c r="K284" s="585"/>
      <c r="L284" s="603" t="e">
        <f>#REF!-#REF!*10%</f>
        <v>#REF!</v>
      </c>
    </row>
    <row r="285" spans="1:12" ht="15" customHeight="1" x14ac:dyDescent="0.25">
      <c r="A285" s="564">
        <v>2</v>
      </c>
      <c r="B285" s="567"/>
      <c r="C285" s="614" t="s">
        <v>939</v>
      </c>
      <c r="D285" s="767"/>
      <c r="E285" s="448"/>
      <c r="F285" s="215" t="s">
        <v>81</v>
      </c>
      <c r="G285" s="523" t="s">
        <v>6</v>
      </c>
      <c r="H285" s="523"/>
      <c r="I285" s="523"/>
      <c r="J285" s="523"/>
      <c r="K285" s="501">
        <v>3</v>
      </c>
      <c r="L285" s="708">
        <v>37067</v>
      </c>
    </row>
    <row r="286" spans="1:12" ht="15" customHeight="1" x14ac:dyDescent="0.25">
      <c r="A286" s="564"/>
      <c r="B286" s="568"/>
      <c r="C286" s="614"/>
      <c r="D286" s="767"/>
      <c r="E286" s="448"/>
      <c r="F286" s="215" t="s">
        <v>80</v>
      </c>
      <c r="G286" s="469">
        <v>40</v>
      </c>
      <c r="H286" s="469"/>
      <c r="I286" s="469"/>
      <c r="J286" s="469"/>
      <c r="K286" s="583"/>
      <c r="L286" s="590"/>
    </row>
    <row r="287" spans="1:12" ht="15" customHeight="1" x14ac:dyDescent="0.25">
      <c r="A287" s="564"/>
      <c r="B287" s="568"/>
      <c r="C287" s="614"/>
      <c r="D287" s="767"/>
      <c r="E287" s="448"/>
      <c r="F287" s="215" t="s">
        <v>8</v>
      </c>
      <c r="G287" s="243">
        <v>3000</v>
      </c>
      <c r="H287" s="244">
        <v>4000</v>
      </c>
      <c r="I287" s="246">
        <v>5000</v>
      </c>
      <c r="J287" s="245">
        <v>6000</v>
      </c>
      <c r="K287" s="583"/>
      <c r="L287" s="590"/>
    </row>
    <row r="288" spans="1:12" ht="15" customHeight="1" x14ac:dyDescent="0.25">
      <c r="A288" s="564"/>
      <c r="B288" s="568"/>
      <c r="C288" s="614"/>
      <c r="D288" s="767"/>
      <c r="E288" s="448"/>
      <c r="F288" s="215" t="s">
        <v>817</v>
      </c>
      <c r="G288" s="243">
        <f>G286*80</f>
        <v>3200</v>
      </c>
      <c r="H288" s="244">
        <f>G286*90</f>
        <v>3600</v>
      </c>
      <c r="I288" s="246">
        <f>G286*100</f>
        <v>4000</v>
      </c>
      <c r="J288" s="245">
        <f>G286*104</f>
        <v>4160</v>
      </c>
      <c r="K288" s="583"/>
      <c r="L288" s="590"/>
    </row>
    <row r="289" spans="1:12" ht="15" customHeight="1" x14ac:dyDescent="0.25">
      <c r="A289" s="564"/>
      <c r="B289" s="568"/>
      <c r="C289" s="614"/>
      <c r="D289" s="767"/>
      <c r="E289" s="448"/>
      <c r="F289" s="215" t="s">
        <v>1269</v>
      </c>
      <c r="G289" s="451">
        <v>0.98</v>
      </c>
      <c r="H289" s="451"/>
      <c r="I289" s="451"/>
      <c r="J289" s="451"/>
      <c r="K289" s="583"/>
      <c r="L289" s="590"/>
    </row>
    <row r="290" spans="1:12" ht="15" customHeight="1" x14ac:dyDescent="0.25">
      <c r="A290" s="564"/>
      <c r="B290" s="568"/>
      <c r="C290" s="614"/>
      <c r="D290" s="767"/>
      <c r="E290" s="448"/>
      <c r="F290" s="93" t="s">
        <v>699</v>
      </c>
      <c r="G290" s="523" t="s">
        <v>700</v>
      </c>
      <c r="H290" s="523"/>
      <c r="I290" s="523"/>
      <c r="J290" s="523"/>
      <c r="K290" s="583"/>
      <c r="L290" s="590"/>
    </row>
    <row r="291" spans="1:12" ht="15" customHeight="1" x14ac:dyDescent="0.25">
      <c r="A291" s="564"/>
      <c r="B291" s="568"/>
      <c r="C291" s="614"/>
      <c r="D291" s="767"/>
      <c r="E291" s="448"/>
      <c r="F291" s="93" t="s">
        <v>1181</v>
      </c>
      <c r="G291" s="462" t="s">
        <v>1179</v>
      </c>
      <c r="H291" s="463"/>
      <c r="I291" s="463"/>
      <c r="J291" s="464"/>
      <c r="K291" s="583"/>
      <c r="L291" s="590"/>
    </row>
    <row r="292" spans="1:12" ht="15" customHeight="1" x14ac:dyDescent="0.25">
      <c r="A292" s="564"/>
      <c r="B292" s="568"/>
      <c r="C292" s="614"/>
      <c r="D292" s="767"/>
      <c r="E292" s="448"/>
      <c r="F292" s="215" t="s">
        <v>83</v>
      </c>
      <c r="G292" s="523">
        <v>65</v>
      </c>
      <c r="H292" s="523"/>
      <c r="I292" s="523"/>
      <c r="J292" s="523"/>
      <c r="K292" s="583"/>
      <c r="L292" s="590"/>
    </row>
    <row r="293" spans="1:12" ht="15" customHeight="1" x14ac:dyDescent="0.25">
      <c r="A293" s="564"/>
      <c r="B293" s="568"/>
      <c r="C293" s="614"/>
      <c r="D293" s="767"/>
      <c r="E293" s="448"/>
      <c r="F293" s="215" t="s">
        <v>429</v>
      </c>
      <c r="G293" s="523" t="s">
        <v>1184</v>
      </c>
      <c r="H293" s="523"/>
      <c r="I293" s="523"/>
      <c r="J293" s="523"/>
      <c r="K293" s="583"/>
      <c r="L293" s="590"/>
    </row>
    <row r="294" spans="1:12" ht="15" customHeight="1" x14ac:dyDescent="0.25">
      <c r="A294" s="564"/>
      <c r="B294" s="568"/>
      <c r="C294" s="614"/>
      <c r="D294" s="767"/>
      <c r="E294" s="448"/>
      <c r="F294" s="215" t="s">
        <v>1110</v>
      </c>
      <c r="G294" s="523" t="s">
        <v>1008</v>
      </c>
      <c r="H294" s="523"/>
      <c r="I294" s="523"/>
      <c r="J294" s="523"/>
      <c r="K294" s="583"/>
      <c r="L294" s="590"/>
    </row>
    <row r="295" spans="1:12" ht="15" customHeight="1" x14ac:dyDescent="0.25">
      <c r="A295" s="564"/>
      <c r="B295" s="568"/>
      <c r="C295" s="614"/>
      <c r="D295" s="767"/>
      <c r="E295" s="448"/>
      <c r="F295" s="215" t="s">
        <v>1109</v>
      </c>
      <c r="G295" s="523" t="s">
        <v>1003</v>
      </c>
      <c r="H295" s="523"/>
      <c r="I295" s="523"/>
      <c r="J295" s="523"/>
      <c r="K295" s="583"/>
      <c r="L295" s="590"/>
    </row>
    <row r="296" spans="1:12" ht="15" customHeight="1" x14ac:dyDescent="0.25">
      <c r="A296" s="564"/>
      <c r="B296" s="568"/>
      <c r="C296" s="614"/>
      <c r="D296" s="767"/>
      <c r="E296" s="448"/>
      <c r="F296" s="148" t="s">
        <v>379</v>
      </c>
      <c r="G296" s="523" t="s">
        <v>399</v>
      </c>
      <c r="H296" s="523"/>
      <c r="I296" s="523"/>
      <c r="J296" s="523"/>
      <c r="K296" s="583"/>
      <c r="L296" s="590"/>
    </row>
    <row r="297" spans="1:12" ht="15" customHeight="1" x14ac:dyDescent="0.25">
      <c r="A297" s="564"/>
      <c r="B297" s="568"/>
      <c r="C297" s="614"/>
      <c r="D297" s="767"/>
      <c r="E297" s="448"/>
      <c r="F297" s="93" t="s">
        <v>701</v>
      </c>
      <c r="G297" s="523">
        <v>100000</v>
      </c>
      <c r="H297" s="523"/>
      <c r="I297" s="523"/>
      <c r="J297" s="523"/>
      <c r="K297" s="583"/>
      <c r="L297" s="590"/>
    </row>
    <row r="298" spans="1:12" ht="15" customHeight="1" x14ac:dyDescent="0.25">
      <c r="A298" s="564"/>
      <c r="B298" s="568"/>
      <c r="C298" s="614"/>
      <c r="D298" s="767"/>
      <c r="E298" s="448"/>
      <c r="F298" s="148" t="s">
        <v>257</v>
      </c>
      <c r="G298" s="523" t="s">
        <v>408</v>
      </c>
      <c r="H298" s="523"/>
      <c r="I298" s="523"/>
      <c r="J298" s="523"/>
      <c r="K298" s="583"/>
      <c r="L298" s="590"/>
    </row>
    <row r="299" spans="1:12" ht="15" customHeight="1" x14ac:dyDescent="0.25">
      <c r="A299" s="564"/>
      <c r="B299" s="568"/>
      <c r="C299" s="614"/>
      <c r="D299" s="767"/>
      <c r="E299" s="448"/>
      <c r="F299" s="148" t="s">
        <v>376</v>
      </c>
      <c r="G299" s="523" t="s">
        <v>400</v>
      </c>
      <c r="H299" s="523"/>
      <c r="I299" s="523"/>
      <c r="J299" s="523"/>
      <c r="K299" s="583"/>
      <c r="L299" s="590"/>
    </row>
    <row r="300" spans="1:12" ht="15" customHeight="1" x14ac:dyDescent="0.25">
      <c r="A300" s="564"/>
      <c r="B300" s="568"/>
      <c r="C300" s="614"/>
      <c r="D300" s="767"/>
      <c r="E300" s="448"/>
      <c r="F300" s="148" t="s">
        <v>381</v>
      </c>
      <c r="G300" s="523" t="s">
        <v>1296</v>
      </c>
      <c r="H300" s="523"/>
      <c r="I300" s="523"/>
      <c r="J300" s="523"/>
      <c r="K300" s="583"/>
      <c r="L300" s="590"/>
    </row>
    <row r="301" spans="1:12" ht="15" customHeight="1" x14ac:dyDescent="0.25">
      <c r="A301" s="564"/>
      <c r="B301" s="568"/>
      <c r="C301" s="614"/>
      <c r="D301" s="767"/>
      <c r="E301" s="448"/>
      <c r="F301" s="148" t="s">
        <v>402</v>
      </c>
      <c r="G301" s="523" t="s">
        <v>1297</v>
      </c>
      <c r="H301" s="523"/>
      <c r="I301" s="523"/>
      <c r="J301" s="523"/>
      <c r="K301" s="584">
        <v>5</v>
      </c>
      <c r="L301" s="533">
        <v>39662</v>
      </c>
    </row>
    <row r="302" spans="1:12" ht="15" customHeight="1" x14ac:dyDescent="0.25">
      <c r="A302" s="564"/>
      <c r="B302" s="568"/>
      <c r="C302" s="614"/>
      <c r="D302" s="767"/>
      <c r="E302" s="448"/>
      <c r="F302" s="148" t="s">
        <v>403</v>
      </c>
      <c r="G302" s="523" t="s">
        <v>404</v>
      </c>
      <c r="H302" s="523"/>
      <c r="I302" s="523"/>
      <c r="J302" s="523"/>
      <c r="K302" s="585"/>
      <c r="L302" s="603" t="e">
        <f>#REF!-#REF!*10%</f>
        <v>#REF!</v>
      </c>
    </row>
    <row r="303" spans="1:12" ht="15" customHeight="1" x14ac:dyDescent="0.25">
      <c r="A303" s="564"/>
      <c r="B303" s="568"/>
      <c r="C303" s="614"/>
      <c r="D303" s="767"/>
      <c r="E303" s="448"/>
      <c r="F303" s="215" t="s">
        <v>358</v>
      </c>
      <c r="G303" s="523" t="s">
        <v>359</v>
      </c>
      <c r="H303" s="523"/>
      <c r="I303" s="523"/>
      <c r="J303" s="523"/>
      <c r="K303" s="585"/>
      <c r="L303" s="603" t="e">
        <f>#REF!-#REF!*10%</f>
        <v>#REF!</v>
      </c>
    </row>
    <row r="304" spans="1:12" ht="15" customHeight="1" x14ac:dyDescent="0.25">
      <c r="A304" s="564"/>
      <c r="B304" s="568"/>
      <c r="C304" s="614"/>
      <c r="D304" s="767"/>
      <c r="E304" s="448"/>
      <c r="F304" s="148" t="s">
        <v>389</v>
      </c>
      <c r="G304" s="523" t="s">
        <v>390</v>
      </c>
      <c r="H304" s="523"/>
      <c r="I304" s="523"/>
      <c r="J304" s="523"/>
      <c r="K304" s="585"/>
      <c r="L304" s="603" t="e">
        <f>#REF!-#REF!*10%</f>
        <v>#REF!</v>
      </c>
    </row>
    <row r="305" spans="1:12" ht="15" customHeight="1" x14ac:dyDescent="0.25">
      <c r="A305" s="564"/>
      <c r="B305" s="568"/>
      <c r="C305" s="614"/>
      <c r="D305" s="767"/>
      <c r="E305" s="448"/>
      <c r="F305" s="93" t="s">
        <v>704</v>
      </c>
      <c r="G305" s="523" t="s">
        <v>705</v>
      </c>
      <c r="H305" s="523"/>
      <c r="I305" s="523"/>
      <c r="J305" s="523"/>
      <c r="K305" s="585"/>
      <c r="L305" s="603" t="e">
        <f>#REF!-#REF!*10%</f>
        <v>#REF!</v>
      </c>
    </row>
    <row r="306" spans="1:12" ht="15" customHeight="1" x14ac:dyDescent="0.25">
      <c r="A306" s="564"/>
      <c r="B306" s="568"/>
      <c r="C306" s="614"/>
      <c r="D306" s="767"/>
      <c r="E306" s="448"/>
      <c r="F306" s="93" t="s">
        <v>706</v>
      </c>
      <c r="G306" s="523" t="s">
        <v>390</v>
      </c>
      <c r="H306" s="523"/>
      <c r="I306" s="523"/>
      <c r="J306" s="523"/>
      <c r="K306" s="585"/>
      <c r="L306" s="603" t="e">
        <f>#REF!-#REF!*10%</f>
        <v>#REF!</v>
      </c>
    </row>
    <row r="307" spans="1:12" ht="15" customHeight="1" x14ac:dyDescent="0.25">
      <c r="A307" s="564"/>
      <c r="B307" s="568"/>
      <c r="C307" s="614"/>
      <c r="D307" s="767"/>
      <c r="E307" s="448"/>
      <c r="F307" s="93" t="s">
        <v>1271</v>
      </c>
      <c r="G307" s="523" t="s">
        <v>390</v>
      </c>
      <c r="H307" s="523"/>
      <c r="I307" s="523"/>
      <c r="J307" s="523"/>
      <c r="K307" s="585"/>
      <c r="L307" s="603" t="e">
        <f>#REF!-#REF!*10%</f>
        <v>#REF!</v>
      </c>
    </row>
    <row r="308" spans="1:12" ht="15" customHeight="1" x14ac:dyDescent="0.25">
      <c r="A308" s="564"/>
      <c r="B308" s="568"/>
      <c r="C308" s="614"/>
      <c r="D308" s="767"/>
      <c r="E308" s="448"/>
      <c r="F308" s="93" t="s">
        <v>707</v>
      </c>
      <c r="G308" s="523" t="s">
        <v>1270</v>
      </c>
      <c r="H308" s="523"/>
      <c r="I308" s="523"/>
      <c r="J308" s="523"/>
      <c r="K308" s="585"/>
      <c r="L308" s="603" t="e">
        <f>#REF!-#REF!*10%</f>
        <v>#REF!</v>
      </c>
    </row>
    <row r="309" spans="1:12" ht="15" customHeight="1" x14ac:dyDescent="0.25">
      <c r="A309" s="564"/>
      <c r="B309" s="568"/>
      <c r="C309" s="614"/>
      <c r="D309" s="767"/>
      <c r="E309" s="448"/>
      <c r="F309" s="93" t="s">
        <v>708</v>
      </c>
      <c r="G309" s="523" t="s">
        <v>390</v>
      </c>
      <c r="H309" s="523"/>
      <c r="I309" s="523"/>
      <c r="J309" s="523"/>
      <c r="K309" s="585"/>
      <c r="L309" s="603" t="e">
        <f>#REF!-#REF!*10%</f>
        <v>#REF!</v>
      </c>
    </row>
    <row r="310" spans="1:12" ht="15" customHeight="1" x14ac:dyDescent="0.25">
      <c r="A310" s="564"/>
      <c r="B310" s="568"/>
      <c r="C310" s="614"/>
      <c r="D310" s="767"/>
      <c r="E310" s="448"/>
      <c r="F310" s="148" t="s">
        <v>377</v>
      </c>
      <c r="G310" s="523" t="s">
        <v>387</v>
      </c>
      <c r="H310" s="523"/>
      <c r="I310" s="523"/>
      <c r="J310" s="523"/>
      <c r="K310" s="585"/>
      <c r="L310" s="603" t="e">
        <f>#REF!-#REF!*10%</f>
        <v>#REF!</v>
      </c>
    </row>
    <row r="311" spans="1:12" ht="15.6" customHeight="1" x14ac:dyDescent="0.25">
      <c r="A311" s="564"/>
      <c r="B311" s="568"/>
      <c r="C311" s="614"/>
      <c r="D311" s="767"/>
      <c r="E311" s="448"/>
      <c r="F311" s="148" t="s">
        <v>562</v>
      </c>
      <c r="G311" s="523" t="s">
        <v>1024</v>
      </c>
      <c r="H311" s="523"/>
      <c r="I311" s="523"/>
      <c r="J311" s="523"/>
      <c r="K311" s="585"/>
      <c r="L311" s="603" t="e">
        <f>#REF!-#REF!*10%</f>
        <v>#REF!</v>
      </c>
    </row>
    <row r="312" spans="1:12" ht="15.6" customHeight="1" x14ac:dyDescent="0.25">
      <c r="A312" s="564"/>
      <c r="B312" s="568"/>
      <c r="C312" s="614"/>
      <c r="D312" s="767"/>
      <c r="E312" s="448"/>
      <c r="F312" s="148" t="s">
        <v>570</v>
      </c>
      <c r="G312" s="523" t="s">
        <v>613</v>
      </c>
      <c r="H312" s="523"/>
      <c r="I312" s="523"/>
      <c r="J312" s="523"/>
      <c r="K312" s="585"/>
      <c r="L312" s="603" t="e">
        <f>#REF!-#REF!*10%</f>
        <v>#REF!</v>
      </c>
    </row>
    <row r="313" spans="1:12" ht="15.6" customHeight="1" x14ac:dyDescent="0.25">
      <c r="A313" s="564"/>
      <c r="B313" s="568"/>
      <c r="C313" s="614"/>
      <c r="D313" s="767"/>
      <c r="E313" s="448"/>
      <c r="F313" s="148" t="s">
        <v>627</v>
      </c>
      <c r="G313" s="523" t="s">
        <v>628</v>
      </c>
      <c r="H313" s="523"/>
      <c r="I313" s="523"/>
      <c r="J313" s="523"/>
      <c r="K313" s="585"/>
      <c r="L313" s="603" t="e">
        <f>#REF!-#REF!*10%</f>
        <v>#REF!</v>
      </c>
    </row>
    <row r="314" spans="1:12" ht="15.6" customHeight="1" x14ac:dyDescent="0.25">
      <c r="A314" s="564"/>
      <c r="B314" s="568"/>
      <c r="C314" s="614"/>
      <c r="D314" s="767"/>
      <c r="E314" s="448"/>
      <c r="F314" s="216" t="s">
        <v>84</v>
      </c>
      <c r="G314" s="465" t="s">
        <v>1711</v>
      </c>
      <c r="H314" s="465"/>
      <c r="I314" s="465"/>
      <c r="J314" s="465"/>
      <c r="K314" s="585"/>
      <c r="L314" s="603" t="e">
        <f>#REF!-#REF!*10%</f>
        <v>#REF!</v>
      </c>
    </row>
    <row r="315" spans="1:12" ht="15" customHeight="1" x14ac:dyDescent="0.25">
      <c r="A315" s="564"/>
      <c r="B315" s="569"/>
      <c r="C315" s="614"/>
      <c r="D315" s="767"/>
      <c r="E315" s="448"/>
      <c r="F315" s="136" t="s">
        <v>1016</v>
      </c>
      <c r="G315" s="454">
        <v>5</v>
      </c>
      <c r="H315" s="454"/>
      <c r="I315" s="454"/>
      <c r="J315" s="454"/>
      <c r="K315" s="585"/>
      <c r="L315" s="603" t="e">
        <f>#REF!-#REF!*10%</f>
        <v>#REF!</v>
      </c>
    </row>
    <row r="316" spans="1:12" ht="15" customHeight="1" x14ac:dyDescent="0.25">
      <c r="A316" s="564">
        <v>3</v>
      </c>
      <c r="B316" s="567"/>
      <c r="C316" s="614" t="s">
        <v>940</v>
      </c>
      <c r="D316" s="767"/>
      <c r="E316" s="448"/>
      <c r="F316" s="215" t="s">
        <v>81</v>
      </c>
      <c r="G316" s="523" t="s">
        <v>6</v>
      </c>
      <c r="H316" s="523"/>
      <c r="I316" s="523"/>
      <c r="J316" s="523"/>
      <c r="K316" s="501">
        <v>3</v>
      </c>
      <c r="L316" s="708">
        <v>40691</v>
      </c>
    </row>
    <row r="317" spans="1:12" ht="15" customHeight="1" x14ac:dyDescent="0.25">
      <c r="A317" s="564"/>
      <c r="B317" s="568"/>
      <c r="C317" s="614"/>
      <c r="D317" s="767"/>
      <c r="E317" s="448"/>
      <c r="F317" s="215" t="s">
        <v>80</v>
      </c>
      <c r="G317" s="469">
        <v>40</v>
      </c>
      <c r="H317" s="469"/>
      <c r="I317" s="469"/>
      <c r="J317" s="469"/>
      <c r="K317" s="583"/>
      <c r="L317" s="590"/>
    </row>
    <row r="318" spans="1:12" ht="15" customHeight="1" x14ac:dyDescent="0.25">
      <c r="A318" s="564"/>
      <c r="B318" s="568"/>
      <c r="C318" s="614"/>
      <c r="D318" s="767"/>
      <c r="E318" s="448"/>
      <c r="F318" s="215" t="s">
        <v>8</v>
      </c>
      <c r="G318" s="243">
        <v>3000</v>
      </c>
      <c r="H318" s="244">
        <v>4000</v>
      </c>
      <c r="I318" s="246">
        <v>5000</v>
      </c>
      <c r="J318" s="245">
        <v>6000</v>
      </c>
      <c r="K318" s="583"/>
      <c r="L318" s="590"/>
    </row>
    <row r="319" spans="1:12" ht="15" customHeight="1" x14ac:dyDescent="0.25">
      <c r="A319" s="564"/>
      <c r="B319" s="568"/>
      <c r="C319" s="614"/>
      <c r="D319" s="767"/>
      <c r="E319" s="448"/>
      <c r="F319" s="215" t="s">
        <v>817</v>
      </c>
      <c r="G319" s="243">
        <f>G317*80</f>
        <v>3200</v>
      </c>
      <c r="H319" s="244">
        <f>G317*90</f>
        <v>3600</v>
      </c>
      <c r="I319" s="246">
        <f>G317*100</f>
        <v>4000</v>
      </c>
      <c r="J319" s="245">
        <f>G317*104</f>
        <v>4160</v>
      </c>
      <c r="K319" s="583"/>
      <c r="L319" s="590"/>
    </row>
    <row r="320" spans="1:12" ht="15" customHeight="1" x14ac:dyDescent="0.25">
      <c r="A320" s="564"/>
      <c r="B320" s="568"/>
      <c r="C320" s="614"/>
      <c r="D320" s="767"/>
      <c r="E320" s="448"/>
      <c r="F320" s="215" t="s">
        <v>1269</v>
      </c>
      <c r="G320" s="451">
        <v>0.98</v>
      </c>
      <c r="H320" s="451"/>
      <c r="I320" s="451"/>
      <c r="J320" s="451"/>
      <c r="K320" s="583"/>
      <c r="L320" s="590"/>
    </row>
    <row r="321" spans="1:12" ht="15" customHeight="1" x14ac:dyDescent="0.25">
      <c r="A321" s="564"/>
      <c r="B321" s="568"/>
      <c r="C321" s="614"/>
      <c r="D321" s="767"/>
      <c r="E321" s="448"/>
      <c r="F321" s="93" t="s">
        <v>699</v>
      </c>
      <c r="G321" s="523" t="s">
        <v>700</v>
      </c>
      <c r="H321" s="523"/>
      <c r="I321" s="523"/>
      <c r="J321" s="523"/>
      <c r="K321" s="583"/>
      <c r="L321" s="590"/>
    </row>
    <row r="322" spans="1:12" ht="15" customHeight="1" x14ac:dyDescent="0.25">
      <c r="A322" s="564"/>
      <c r="B322" s="568"/>
      <c r="C322" s="614"/>
      <c r="D322" s="767"/>
      <c r="E322" s="448"/>
      <c r="F322" s="93" t="s">
        <v>1181</v>
      </c>
      <c r="G322" s="462" t="s">
        <v>1179</v>
      </c>
      <c r="H322" s="463"/>
      <c r="I322" s="463"/>
      <c r="J322" s="464"/>
      <c r="K322" s="583"/>
      <c r="L322" s="590"/>
    </row>
    <row r="323" spans="1:12" ht="15" customHeight="1" x14ac:dyDescent="0.25">
      <c r="A323" s="564"/>
      <c r="B323" s="568"/>
      <c r="C323" s="614"/>
      <c r="D323" s="767"/>
      <c r="E323" s="448"/>
      <c r="F323" s="215" t="s">
        <v>83</v>
      </c>
      <c r="G323" s="523">
        <v>65</v>
      </c>
      <c r="H323" s="523"/>
      <c r="I323" s="523"/>
      <c r="J323" s="523"/>
      <c r="K323" s="583"/>
      <c r="L323" s="590"/>
    </row>
    <row r="324" spans="1:12" ht="15" customHeight="1" x14ac:dyDescent="0.25">
      <c r="A324" s="564"/>
      <c r="B324" s="568"/>
      <c r="C324" s="614"/>
      <c r="D324" s="767"/>
      <c r="E324" s="448"/>
      <c r="F324" s="215" t="s">
        <v>429</v>
      </c>
      <c r="G324" s="523" t="s">
        <v>1184</v>
      </c>
      <c r="H324" s="523"/>
      <c r="I324" s="523"/>
      <c r="J324" s="523"/>
      <c r="K324" s="583"/>
      <c r="L324" s="590"/>
    </row>
    <row r="325" spans="1:12" ht="15" customHeight="1" x14ac:dyDescent="0.25">
      <c r="A325" s="564"/>
      <c r="B325" s="568"/>
      <c r="C325" s="614"/>
      <c r="D325" s="767"/>
      <c r="E325" s="448"/>
      <c r="F325" s="215" t="s">
        <v>1110</v>
      </c>
      <c r="G325" s="523" t="s">
        <v>1009</v>
      </c>
      <c r="H325" s="523"/>
      <c r="I325" s="523"/>
      <c r="J325" s="523"/>
      <c r="K325" s="583"/>
      <c r="L325" s="590"/>
    </row>
    <row r="326" spans="1:12" ht="15" customHeight="1" x14ac:dyDescent="0.25">
      <c r="A326" s="564"/>
      <c r="B326" s="568"/>
      <c r="C326" s="614"/>
      <c r="D326" s="767"/>
      <c r="E326" s="448"/>
      <c r="F326" s="215" t="s">
        <v>1109</v>
      </c>
      <c r="G326" s="523" t="s">
        <v>1005</v>
      </c>
      <c r="H326" s="523"/>
      <c r="I326" s="523"/>
      <c r="J326" s="523"/>
      <c r="K326" s="583"/>
      <c r="L326" s="590"/>
    </row>
    <row r="327" spans="1:12" ht="15" customHeight="1" x14ac:dyDescent="0.25">
      <c r="A327" s="564"/>
      <c r="B327" s="568"/>
      <c r="C327" s="614"/>
      <c r="D327" s="767"/>
      <c r="E327" s="448"/>
      <c r="F327" s="148" t="s">
        <v>379</v>
      </c>
      <c r="G327" s="523" t="s">
        <v>399</v>
      </c>
      <c r="H327" s="523"/>
      <c r="I327" s="523"/>
      <c r="J327" s="523"/>
      <c r="K327" s="583"/>
      <c r="L327" s="590"/>
    </row>
    <row r="328" spans="1:12" ht="15" customHeight="1" x14ac:dyDescent="0.25">
      <c r="A328" s="564"/>
      <c r="B328" s="568"/>
      <c r="C328" s="614"/>
      <c r="D328" s="767"/>
      <c r="E328" s="448"/>
      <c r="F328" s="93" t="s">
        <v>701</v>
      </c>
      <c r="G328" s="523">
        <v>100000</v>
      </c>
      <c r="H328" s="523"/>
      <c r="I328" s="523"/>
      <c r="J328" s="523"/>
      <c r="K328" s="583"/>
      <c r="L328" s="590"/>
    </row>
    <row r="329" spans="1:12" ht="15" customHeight="1" x14ac:dyDescent="0.25">
      <c r="A329" s="564"/>
      <c r="B329" s="568"/>
      <c r="C329" s="614"/>
      <c r="D329" s="767"/>
      <c r="E329" s="448"/>
      <c r="F329" s="148" t="s">
        <v>257</v>
      </c>
      <c r="G329" s="523" t="s">
        <v>408</v>
      </c>
      <c r="H329" s="523"/>
      <c r="I329" s="523"/>
      <c r="J329" s="523"/>
      <c r="K329" s="583"/>
      <c r="L329" s="590"/>
    </row>
    <row r="330" spans="1:12" ht="15" customHeight="1" x14ac:dyDescent="0.25">
      <c r="A330" s="564"/>
      <c r="B330" s="568"/>
      <c r="C330" s="614"/>
      <c r="D330" s="767"/>
      <c r="E330" s="448"/>
      <c r="F330" s="148" t="s">
        <v>376</v>
      </c>
      <c r="G330" s="523" t="s">
        <v>400</v>
      </c>
      <c r="H330" s="523"/>
      <c r="I330" s="523"/>
      <c r="J330" s="523"/>
      <c r="K330" s="583"/>
      <c r="L330" s="590"/>
    </row>
    <row r="331" spans="1:12" ht="15" customHeight="1" x14ac:dyDescent="0.25">
      <c r="A331" s="564"/>
      <c r="B331" s="568"/>
      <c r="C331" s="614"/>
      <c r="D331" s="767"/>
      <c r="E331" s="448"/>
      <c r="F331" s="148" t="s">
        <v>381</v>
      </c>
      <c r="G331" s="523" t="s">
        <v>1296</v>
      </c>
      <c r="H331" s="523"/>
      <c r="I331" s="523"/>
      <c r="J331" s="523"/>
      <c r="K331" s="583"/>
      <c r="L331" s="590"/>
    </row>
    <row r="332" spans="1:12" ht="15" customHeight="1" x14ac:dyDescent="0.25">
      <c r="A332" s="564"/>
      <c r="B332" s="568"/>
      <c r="C332" s="614"/>
      <c r="D332" s="767"/>
      <c r="E332" s="448"/>
      <c r="F332" s="148" t="s">
        <v>402</v>
      </c>
      <c r="G332" s="523" t="s">
        <v>1297</v>
      </c>
      <c r="H332" s="523"/>
      <c r="I332" s="523"/>
      <c r="J332" s="523"/>
      <c r="K332" s="584">
        <v>5</v>
      </c>
      <c r="L332" s="533">
        <v>43539</v>
      </c>
    </row>
    <row r="333" spans="1:12" ht="15" customHeight="1" x14ac:dyDescent="0.25">
      <c r="A333" s="564"/>
      <c r="B333" s="568"/>
      <c r="C333" s="614"/>
      <c r="D333" s="767"/>
      <c r="E333" s="448"/>
      <c r="F333" s="148" t="s">
        <v>403</v>
      </c>
      <c r="G333" s="523" t="s">
        <v>404</v>
      </c>
      <c r="H333" s="523"/>
      <c r="I333" s="523"/>
      <c r="J333" s="523"/>
      <c r="K333" s="585"/>
      <c r="L333" s="603" t="e">
        <f>#REF!-#REF!*10%</f>
        <v>#REF!</v>
      </c>
    </row>
    <row r="334" spans="1:12" ht="15" customHeight="1" x14ac:dyDescent="0.25">
      <c r="A334" s="564"/>
      <c r="B334" s="568"/>
      <c r="C334" s="614"/>
      <c r="D334" s="767"/>
      <c r="E334" s="448"/>
      <c r="F334" s="215" t="s">
        <v>358</v>
      </c>
      <c r="G334" s="523" t="s">
        <v>359</v>
      </c>
      <c r="H334" s="523"/>
      <c r="I334" s="523"/>
      <c r="J334" s="523"/>
      <c r="K334" s="585"/>
      <c r="L334" s="603" t="e">
        <f>#REF!-#REF!*10%</f>
        <v>#REF!</v>
      </c>
    </row>
    <row r="335" spans="1:12" ht="15" customHeight="1" x14ac:dyDescent="0.25">
      <c r="A335" s="564"/>
      <c r="B335" s="568"/>
      <c r="C335" s="614"/>
      <c r="D335" s="767"/>
      <c r="E335" s="448"/>
      <c r="F335" s="148" t="s">
        <v>389</v>
      </c>
      <c r="G335" s="523" t="s">
        <v>390</v>
      </c>
      <c r="H335" s="523"/>
      <c r="I335" s="523"/>
      <c r="J335" s="523"/>
      <c r="K335" s="585"/>
      <c r="L335" s="603" t="e">
        <f>#REF!-#REF!*10%</f>
        <v>#REF!</v>
      </c>
    </row>
    <row r="336" spans="1:12" ht="15" customHeight="1" x14ac:dyDescent="0.25">
      <c r="A336" s="564"/>
      <c r="B336" s="568"/>
      <c r="C336" s="614"/>
      <c r="D336" s="767"/>
      <c r="E336" s="448"/>
      <c r="F336" s="93" t="s">
        <v>704</v>
      </c>
      <c r="G336" s="523" t="s">
        <v>705</v>
      </c>
      <c r="H336" s="523"/>
      <c r="I336" s="523"/>
      <c r="J336" s="523"/>
      <c r="K336" s="585"/>
      <c r="L336" s="603" t="e">
        <f>#REF!-#REF!*10%</f>
        <v>#REF!</v>
      </c>
    </row>
    <row r="337" spans="1:12" ht="15" customHeight="1" x14ac:dyDescent="0.25">
      <c r="A337" s="564"/>
      <c r="B337" s="568"/>
      <c r="C337" s="614"/>
      <c r="D337" s="767"/>
      <c r="E337" s="448"/>
      <c r="F337" s="93" t="s">
        <v>706</v>
      </c>
      <c r="G337" s="523" t="s">
        <v>390</v>
      </c>
      <c r="H337" s="523"/>
      <c r="I337" s="523"/>
      <c r="J337" s="523"/>
      <c r="K337" s="585"/>
      <c r="L337" s="603" t="e">
        <f>#REF!-#REF!*10%</f>
        <v>#REF!</v>
      </c>
    </row>
    <row r="338" spans="1:12" ht="15" customHeight="1" x14ac:dyDescent="0.25">
      <c r="A338" s="564"/>
      <c r="B338" s="568"/>
      <c r="C338" s="614"/>
      <c r="D338" s="767"/>
      <c r="E338" s="448"/>
      <c r="F338" s="93" t="s">
        <v>1271</v>
      </c>
      <c r="G338" s="523" t="s">
        <v>390</v>
      </c>
      <c r="H338" s="523"/>
      <c r="I338" s="523"/>
      <c r="J338" s="523"/>
      <c r="K338" s="585"/>
      <c r="L338" s="603" t="e">
        <f>#REF!-#REF!*10%</f>
        <v>#REF!</v>
      </c>
    </row>
    <row r="339" spans="1:12" ht="15" customHeight="1" x14ac:dyDescent="0.25">
      <c r="A339" s="564"/>
      <c r="B339" s="568"/>
      <c r="C339" s="614"/>
      <c r="D339" s="767"/>
      <c r="E339" s="448"/>
      <c r="F339" s="93" t="s">
        <v>707</v>
      </c>
      <c r="G339" s="523" t="s">
        <v>1270</v>
      </c>
      <c r="H339" s="523"/>
      <c r="I339" s="523"/>
      <c r="J339" s="523"/>
      <c r="K339" s="585"/>
      <c r="L339" s="603" t="e">
        <f>#REF!-#REF!*10%</f>
        <v>#REF!</v>
      </c>
    </row>
    <row r="340" spans="1:12" ht="15" customHeight="1" x14ac:dyDescent="0.25">
      <c r="A340" s="564"/>
      <c r="B340" s="568"/>
      <c r="C340" s="614"/>
      <c r="D340" s="767"/>
      <c r="E340" s="448"/>
      <c r="F340" s="93" t="s">
        <v>708</v>
      </c>
      <c r="G340" s="523" t="s">
        <v>390</v>
      </c>
      <c r="H340" s="523"/>
      <c r="I340" s="523"/>
      <c r="J340" s="523"/>
      <c r="K340" s="585"/>
      <c r="L340" s="603" t="e">
        <f>#REF!-#REF!*10%</f>
        <v>#REF!</v>
      </c>
    </row>
    <row r="341" spans="1:12" ht="15" customHeight="1" x14ac:dyDescent="0.25">
      <c r="A341" s="564"/>
      <c r="B341" s="568"/>
      <c r="C341" s="614"/>
      <c r="D341" s="767"/>
      <c r="E341" s="448"/>
      <c r="F341" s="148" t="s">
        <v>377</v>
      </c>
      <c r="G341" s="523" t="s">
        <v>387</v>
      </c>
      <c r="H341" s="523"/>
      <c r="I341" s="523"/>
      <c r="J341" s="523"/>
      <c r="K341" s="585"/>
      <c r="L341" s="603" t="e">
        <f>#REF!-#REF!*10%</f>
        <v>#REF!</v>
      </c>
    </row>
    <row r="342" spans="1:12" ht="15.6" customHeight="1" x14ac:dyDescent="0.25">
      <c r="A342" s="564"/>
      <c r="B342" s="568"/>
      <c r="C342" s="614"/>
      <c r="D342" s="767"/>
      <c r="E342" s="448"/>
      <c r="F342" s="148" t="s">
        <v>562</v>
      </c>
      <c r="G342" s="523" t="s">
        <v>1024</v>
      </c>
      <c r="H342" s="523"/>
      <c r="I342" s="523"/>
      <c r="J342" s="523"/>
      <c r="K342" s="585"/>
      <c r="L342" s="603" t="e">
        <f>#REF!-#REF!*10%</f>
        <v>#REF!</v>
      </c>
    </row>
    <row r="343" spans="1:12" ht="15.6" customHeight="1" x14ac:dyDescent="0.25">
      <c r="A343" s="564"/>
      <c r="B343" s="568"/>
      <c r="C343" s="614"/>
      <c r="D343" s="767"/>
      <c r="E343" s="448"/>
      <c r="F343" s="148" t="s">
        <v>570</v>
      </c>
      <c r="G343" s="523" t="s">
        <v>613</v>
      </c>
      <c r="H343" s="523"/>
      <c r="I343" s="523"/>
      <c r="J343" s="523"/>
      <c r="K343" s="585"/>
      <c r="L343" s="603" t="e">
        <f>#REF!-#REF!*10%</f>
        <v>#REF!</v>
      </c>
    </row>
    <row r="344" spans="1:12" ht="15.6" customHeight="1" x14ac:dyDescent="0.25">
      <c r="A344" s="564"/>
      <c r="B344" s="568"/>
      <c r="C344" s="614"/>
      <c r="D344" s="767"/>
      <c r="E344" s="448"/>
      <c r="F344" s="148" t="s">
        <v>627</v>
      </c>
      <c r="G344" s="523" t="s">
        <v>628</v>
      </c>
      <c r="H344" s="523"/>
      <c r="I344" s="523"/>
      <c r="J344" s="523"/>
      <c r="K344" s="585"/>
      <c r="L344" s="603" t="e">
        <f>#REF!-#REF!*10%</f>
        <v>#REF!</v>
      </c>
    </row>
    <row r="345" spans="1:12" ht="15.6" customHeight="1" x14ac:dyDescent="0.25">
      <c r="A345" s="564"/>
      <c r="B345" s="568"/>
      <c r="C345" s="614"/>
      <c r="D345" s="767"/>
      <c r="E345" s="448"/>
      <c r="F345" s="216" t="s">
        <v>84</v>
      </c>
      <c r="G345" s="465" t="s">
        <v>1711</v>
      </c>
      <c r="H345" s="465"/>
      <c r="I345" s="465"/>
      <c r="J345" s="465"/>
      <c r="K345" s="585"/>
      <c r="L345" s="603" t="e">
        <f>#REF!-#REF!*10%</f>
        <v>#REF!</v>
      </c>
    </row>
    <row r="346" spans="1:12" ht="15" customHeight="1" x14ac:dyDescent="0.25">
      <c r="A346" s="564"/>
      <c r="B346" s="569"/>
      <c r="C346" s="614"/>
      <c r="D346" s="767"/>
      <c r="E346" s="448"/>
      <c r="F346" s="136" t="s">
        <v>1016</v>
      </c>
      <c r="G346" s="454">
        <v>5</v>
      </c>
      <c r="H346" s="454"/>
      <c r="I346" s="454"/>
      <c r="J346" s="454"/>
      <c r="K346" s="585"/>
      <c r="L346" s="603" t="e">
        <f>#REF!-#REF!*10%</f>
        <v>#REF!</v>
      </c>
    </row>
    <row r="347" spans="1:12" ht="15" customHeight="1" x14ac:dyDescent="0.25">
      <c r="A347" s="564">
        <v>4</v>
      </c>
      <c r="B347" s="567"/>
      <c r="C347" s="614" t="s">
        <v>941</v>
      </c>
      <c r="D347" s="767"/>
      <c r="E347" s="448"/>
      <c r="F347" s="215" t="s">
        <v>81</v>
      </c>
      <c r="G347" s="523" t="s">
        <v>6</v>
      </c>
      <c r="H347" s="523"/>
      <c r="I347" s="523"/>
      <c r="J347" s="523"/>
      <c r="K347" s="501">
        <v>3</v>
      </c>
      <c r="L347" s="708">
        <v>41528</v>
      </c>
    </row>
    <row r="348" spans="1:12" ht="15" customHeight="1" x14ac:dyDescent="0.25">
      <c r="A348" s="564"/>
      <c r="B348" s="568"/>
      <c r="C348" s="614"/>
      <c r="D348" s="767"/>
      <c r="E348" s="448"/>
      <c r="F348" s="215" t="s">
        <v>80</v>
      </c>
      <c r="G348" s="469">
        <v>60</v>
      </c>
      <c r="H348" s="469"/>
      <c r="I348" s="469"/>
      <c r="J348" s="469"/>
      <c r="K348" s="583"/>
      <c r="L348" s="590"/>
    </row>
    <row r="349" spans="1:12" ht="15" customHeight="1" x14ac:dyDescent="0.25">
      <c r="A349" s="564"/>
      <c r="B349" s="568"/>
      <c r="C349" s="614"/>
      <c r="D349" s="767"/>
      <c r="E349" s="448"/>
      <c r="F349" s="215" t="s">
        <v>8</v>
      </c>
      <c r="G349" s="243">
        <v>3000</v>
      </c>
      <c r="H349" s="244">
        <v>4000</v>
      </c>
      <c r="I349" s="246">
        <v>5000</v>
      </c>
      <c r="J349" s="245">
        <v>6000</v>
      </c>
      <c r="K349" s="583"/>
      <c r="L349" s="590"/>
    </row>
    <row r="350" spans="1:12" ht="15" customHeight="1" x14ac:dyDescent="0.25">
      <c r="A350" s="564"/>
      <c r="B350" s="568"/>
      <c r="C350" s="614"/>
      <c r="D350" s="767"/>
      <c r="E350" s="448"/>
      <c r="F350" s="215" t="s">
        <v>817</v>
      </c>
      <c r="G350" s="243">
        <f>G348*80</f>
        <v>4800</v>
      </c>
      <c r="H350" s="244">
        <f>G348*90</f>
        <v>5400</v>
      </c>
      <c r="I350" s="246">
        <f>G348*100</f>
        <v>6000</v>
      </c>
      <c r="J350" s="245">
        <f>G348*104</f>
        <v>6240</v>
      </c>
      <c r="K350" s="583"/>
      <c r="L350" s="590"/>
    </row>
    <row r="351" spans="1:12" ht="15" customHeight="1" x14ac:dyDescent="0.25">
      <c r="A351" s="564"/>
      <c r="B351" s="568"/>
      <c r="C351" s="614"/>
      <c r="D351" s="767"/>
      <c r="E351" s="448"/>
      <c r="F351" s="215" t="s">
        <v>1269</v>
      </c>
      <c r="G351" s="451">
        <v>0.98</v>
      </c>
      <c r="H351" s="451"/>
      <c r="I351" s="451"/>
      <c r="J351" s="451"/>
      <c r="K351" s="583"/>
      <c r="L351" s="590"/>
    </row>
    <row r="352" spans="1:12" ht="15" customHeight="1" x14ac:dyDescent="0.25">
      <c r="A352" s="564"/>
      <c r="B352" s="568"/>
      <c r="C352" s="614"/>
      <c r="D352" s="767"/>
      <c r="E352" s="448"/>
      <c r="F352" s="93" t="s">
        <v>699</v>
      </c>
      <c r="G352" s="523" t="s">
        <v>700</v>
      </c>
      <c r="H352" s="523"/>
      <c r="I352" s="523"/>
      <c r="J352" s="523"/>
      <c r="K352" s="583"/>
      <c r="L352" s="590"/>
    </row>
    <row r="353" spans="1:12" ht="15" customHeight="1" x14ac:dyDescent="0.25">
      <c r="A353" s="564"/>
      <c r="B353" s="568"/>
      <c r="C353" s="614"/>
      <c r="D353" s="767"/>
      <c r="E353" s="448"/>
      <c r="F353" s="93" t="s">
        <v>1181</v>
      </c>
      <c r="G353" s="462" t="s">
        <v>1179</v>
      </c>
      <c r="H353" s="463"/>
      <c r="I353" s="463"/>
      <c r="J353" s="464"/>
      <c r="K353" s="583"/>
      <c r="L353" s="590"/>
    </row>
    <row r="354" spans="1:12" ht="15" customHeight="1" x14ac:dyDescent="0.25">
      <c r="A354" s="564"/>
      <c r="B354" s="568"/>
      <c r="C354" s="614"/>
      <c r="D354" s="767"/>
      <c r="E354" s="448"/>
      <c r="F354" s="215" t="s">
        <v>83</v>
      </c>
      <c r="G354" s="523">
        <v>65</v>
      </c>
      <c r="H354" s="523"/>
      <c r="I354" s="523"/>
      <c r="J354" s="523"/>
      <c r="K354" s="583"/>
      <c r="L354" s="590"/>
    </row>
    <row r="355" spans="1:12" ht="15" customHeight="1" x14ac:dyDescent="0.25">
      <c r="A355" s="564"/>
      <c r="B355" s="568"/>
      <c r="C355" s="614"/>
      <c r="D355" s="767"/>
      <c r="E355" s="448"/>
      <c r="F355" s="215" t="s">
        <v>429</v>
      </c>
      <c r="G355" s="523" t="s">
        <v>1184</v>
      </c>
      <c r="H355" s="523"/>
      <c r="I355" s="523"/>
      <c r="J355" s="523"/>
      <c r="K355" s="583"/>
      <c r="L355" s="590"/>
    </row>
    <row r="356" spans="1:12" ht="15" customHeight="1" x14ac:dyDescent="0.25">
      <c r="A356" s="564"/>
      <c r="B356" s="568"/>
      <c r="C356" s="614"/>
      <c r="D356" s="767"/>
      <c r="E356" s="448"/>
      <c r="F356" s="215" t="s">
        <v>1110</v>
      </c>
      <c r="G356" s="523" t="s">
        <v>1009</v>
      </c>
      <c r="H356" s="523"/>
      <c r="I356" s="523"/>
      <c r="J356" s="523"/>
      <c r="K356" s="583"/>
      <c r="L356" s="590"/>
    </row>
    <row r="357" spans="1:12" ht="15" customHeight="1" x14ac:dyDescent="0.25">
      <c r="A357" s="564"/>
      <c r="B357" s="568"/>
      <c r="C357" s="614"/>
      <c r="D357" s="767"/>
      <c r="E357" s="448"/>
      <c r="F357" s="215" t="s">
        <v>1109</v>
      </c>
      <c r="G357" s="523" t="s">
        <v>1005</v>
      </c>
      <c r="H357" s="523"/>
      <c r="I357" s="523"/>
      <c r="J357" s="523"/>
      <c r="K357" s="583"/>
      <c r="L357" s="590"/>
    </row>
    <row r="358" spans="1:12" ht="15" customHeight="1" x14ac:dyDescent="0.25">
      <c r="A358" s="564"/>
      <c r="B358" s="568"/>
      <c r="C358" s="614"/>
      <c r="D358" s="767"/>
      <c r="E358" s="448"/>
      <c r="F358" s="148" t="s">
        <v>379</v>
      </c>
      <c r="G358" s="523" t="s">
        <v>399</v>
      </c>
      <c r="H358" s="523"/>
      <c r="I358" s="523"/>
      <c r="J358" s="523"/>
      <c r="K358" s="583"/>
      <c r="L358" s="590"/>
    </row>
    <row r="359" spans="1:12" ht="15" customHeight="1" x14ac:dyDescent="0.25">
      <c r="A359" s="564"/>
      <c r="B359" s="568"/>
      <c r="C359" s="614"/>
      <c r="D359" s="767"/>
      <c r="E359" s="448"/>
      <c r="F359" s="93" t="s">
        <v>701</v>
      </c>
      <c r="G359" s="523">
        <v>100000</v>
      </c>
      <c r="H359" s="523"/>
      <c r="I359" s="523"/>
      <c r="J359" s="523"/>
      <c r="K359" s="583"/>
      <c r="L359" s="590"/>
    </row>
    <row r="360" spans="1:12" ht="15" customHeight="1" x14ac:dyDescent="0.25">
      <c r="A360" s="564"/>
      <c r="B360" s="568"/>
      <c r="C360" s="614"/>
      <c r="D360" s="767"/>
      <c r="E360" s="448"/>
      <c r="F360" s="148" t="s">
        <v>257</v>
      </c>
      <c r="G360" s="523" t="s">
        <v>408</v>
      </c>
      <c r="H360" s="523"/>
      <c r="I360" s="523"/>
      <c r="J360" s="523"/>
      <c r="K360" s="583"/>
      <c r="L360" s="590"/>
    </row>
    <row r="361" spans="1:12" ht="15" customHeight="1" x14ac:dyDescent="0.25">
      <c r="A361" s="564"/>
      <c r="B361" s="568"/>
      <c r="C361" s="614"/>
      <c r="D361" s="767"/>
      <c r="E361" s="448"/>
      <c r="F361" s="148" t="s">
        <v>376</v>
      </c>
      <c r="G361" s="523" t="s">
        <v>400</v>
      </c>
      <c r="H361" s="523"/>
      <c r="I361" s="523"/>
      <c r="J361" s="523"/>
      <c r="K361" s="583"/>
      <c r="L361" s="590"/>
    </row>
    <row r="362" spans="1:12" ht="15" customHeight="1" x14ac:dyDescent="0.25">
      <c r="A362" s="564"/>
      <c r="B362" s="568"/>
      <c r="C362" s="614"/>
      <c r="D362" s="767"/>
      <c r="E362" s="448"/>
      <c r="F362" s="148" t="s">
        <v>381</v>
      </c>
      <c r="G362" s="523" t="s">
        <v>1296</v>
      </c>
      <c r="H362" s="523"/>
      <c r="I362" s="523"/>
      <c r="J362" s="523"/>
      <c r="K362" s="583"/>
      <c r="L362" s="590"/>
    </row>
    <row r="363" spans="1:12" ht="15" customHeight="1" x14ac:dyDescent="0.25">
      <c r="A363" s="564"/>
      <c r="B363" s="568"/>
      <c r="C363" s="614"/>
      <c r="D363" s="767"/>
      <c r="E363" s="448"/>
      <c r="F363" s="148" t="s">
        <v>402</v>
      </c>
      <c r="G363" s="523" t="s">
        <v>1297</v>
      </c>
      <c r="H363" s="523"/>
      <c r="I363" s="523"/>
      <c r="J363" s="523"/>
      <c r="K363" s="584">
        <v>5</v>
      </c>
      <c r="L363" s="533">
        <v>44435</v>
      </c>
    </row>
    <row r="364" spans="1:12" ht="15" customHeight="1" x14ac:dyDescent="0.25">
      <c r="A364" s="564"/>
      <c r="B364" s="568"/>
      <c r="C364" s="614"/>
      <c r="D364" s="767"/>
      <c r="E364" s="448"/>
      <c r="F364" s="148" t="s">
        <v>403</v>
      </c>
      <c r="G364" s="523" t="s">
        <v>404</v>
      </c>
      <c r="H364" s="523"/>
      <c r="I364" s="523"/>
      <c r="J364" s="523"/>
      <c r="K364" s="585"/>
      <c r="L364" s="603" t="e">
        <f>#REF!-#REF!*10%</f>
        <v>#REF!</v>
      </c>
    </row>
    <row r="365" spans="1:12" ht="15" customHeight="1" x14ac:dyDescent="0.25">
      <c r="A365" s="564"/>
      <c r="B365" s="568"/>
      <c r="C365" s="614"/>
      <c r="D365" s="767"/>
      <c r="E365" s="448"/>
      <c r="F365" s="215" t="s">
        <v>358</v>
      </c>
      <c r="G365" s="523" t="s">
        <v>359</v>
      </c>
      <c r="H365" s="523"/>
      <c r="I365" s="523"/>
      <c r="J365" s="523"/>
      <c r="K365" s="585"/>
      <c r="L365" s="603" t="e">
        <f>#REF!-#REF!*10%</f>
        <v>#REF!</v>
      </c>
    </row>
    <row r="366" spans="1:12" ht="15" customHeight="1" x14ac:dyDescent="0.25">
      <c r="A366" s="564"/>
      <c r="B366" s="568"/>
      <c r="C366" s="614"/>
      <c r="D366" s="767"/>
      <c r="E366" s="448"/>
      <c r="F366" s="148" t="s">
        <v>389</v>
      </c>
      <c r="G366" s="523" t="s">
        <v>390</v>
      </c>
      <c r="H366" s="523"/>
      <c r="I366" s="523"/>
      <c r="J366" s="523"/>
      <c r="K366" s="585"/>
      <c r="L366" s="603" t="e">
        <f>#REF!-#REF!*10%</f>
        <v>#REF!</v>
      </c>
    </row>
    <row r="367" spans="1:12" ht="15" customHeight="1" x14ac:dyDescent="0.25">
      <c r="A367" s="564"/>
      <c r="B367" s="568"/>
      <c r="C367" s="614"/>
      <c r="D367" s="767"/>
      <c r="E367" s="448"/>
      <c r="F367" s="93" t="s">
        <v>704</v>
      </c>
      <c r="G367" s="523" t="s">
        <v>705</v>
      </c>
      <c r="H367" s="523"/>
      <c r="I367" s="523"/>
      <c r="J367" s="523"/>
      <c r="K367" s="585"/>
      <c r="L367" s="603" t="e">
        <f>#REF!-#REF!*10%</f>
        <v>#REF!</v>
      </c>
    </row>
    <row r="368" spans="1:12" ht="15" customHeight="1" x14ac:dyDescent="0.25">
      <c r="A368" s="564"/>
      <c r="B368" s="568"/>
      <c r="C368" s="614"/>
      <c r="D368" s="767"/>
      <c r="E368" s="448"/>
      <c r="F368" s="93" t="s">
        <v>706</v>
      </c>
      <c r="G368" s="523" t="s">
        <v>390</v>
      </c>
      <c r="H368" s="523"/>
      <c r="I368" s="523"/>
      <c r="J368" s="523"/>
      <c r="K368" s="585"/>
      <c r="L368" s="603" t="e">
        <f>#REF!-#REF!*10%</f>
        <v>#REF!</v>
      </c>
    </row>
    <row r="369" spans="1:12" ht="15" customHeight="1" x14ac:dyDescent="0.25">
      <c r="A369" s="564"/>
      <c r="B369" s="568"/>
      <c r="C369" s="614"/>
      <c r="D369" s="767"/>
      <c r="E369" s="448"/>
      <c r="F369" s="93" t="s">
        <v>1271</v>
      </c>
      <c r="G369" s="523" t="s">
        <v>390</v>
      </c>
      <c r="H369" s="523"/>
      <c r="I369" s="523"/>
      <c r="J369" s="523"/>
      <c r="K369" s="585"/>
      <c r="L369" s="603" t="e">
        <f>#REF!-#REF!*10%</f>
        <v>#REF!</v>
      </c>
    </row>
    <row r="370" spans="1:12" ht="15" customHeight="1" x14ac:dyDescent="0.25">
      <c r="A370" s="564"/>
      <c r="B370" s="568"/>
      <c r="C370" s="614"/>
      <c r="D370" s="767"/>
      <c r="E370" s="448"/>
      <c r="F370" s="93" t="s">
        <v>707</v>
      </c>
      <c r="G370" s="523" t="s">
        <v>1270</v>
      </c>
      <c r="H370" s="523"/>
      <c r="I370" s="523"/>
      <c r="J370" s="523"/>
      <c r="K370" s="585"/>
      <c r="L370" s="603" t="e">
        <f>#REF!-#REF!*10%</f>
        <v>#REF!</v>
      </c>
    </row>
    <row r="371" spans="1:12" ht="15" customHeight="1" x14ac:dyDescent="0.25">
      <c r="A371" s="564"/>
      <c r="B371" s="568"/>
      <c r="C371" s="614"/>
      <c r="D371" s="767"/>
      <c r="E371" s="448"/>
      <c r="F371" s="93" t="s">
        <v>708</v>
      </c>
      <c r="G371" s="523" t="s">
        <v>390</v>
      </c>
      <c r="H371" s="523"/>
      <c r="I371" s="523"/>
      <c r="J371" s="523"/>
      <c r="K371" s="585"/>
      <c r="L371" s="603" t="e">
        <f>#REF!-#REF!*10%</f>
        <v>#REF!</v>
      </c>
    </row>
    <row r="372" spans="1:12" ht="15" customHeight="1" x14ac:dyDescent="0.25">
      <c r="A372" s="564"/>
      <c r="B372" s="568"/>
      <c r="C372" s="614"/>
      <c r="D372" s="767"/>
      <c r="E372" s="448"/>
      <c r="F372" s="148" t="s">
        <v>377</v>
      </c>
      <c r="G372" s="523" t="s">
        <v>387</v>
      </c>
      <c r="H372" s="523"/>
      <c r="I372" s="523"/>
      <c r="J372" s="523"/>
      <c r="K372" s="585"/>
      <c r="L372" s="603" t="e">
        <f>#REF!-#REF!*10%</f>
        <v>#REF!</v>
      </c>
    </row>
    <row r="373" spans="1:12" ht="15.6" customHeight="1" x14ac:dyDescent="0.25">
      <c r="A373" s="564"/>
      <c r="B373" s="568"/>
      <c r="C373" s="614"/>
      <c r="D373" s="767"/>
      <c r="E373" s="448"/>
      <c r="F373" s="148" t="s">
        <v>562</v>
      </c>
      <c r="G373" s="523" t="s">
        <v>1024</v>
      </c>
      <c r="H373" s="523"/>
      <c r="I373" s="523"/>
      <c r="J373" s="523"/>
      <c r="K373" s="585"/>
      <c r="L373" s="603" t="e">
        <f>#REF!-#REF!*10%</f>
        <v>#REF!</v>
      </c>
    </row>
    <row r="374" spans="1:12" ht="15.6" customHeight="1" x14ac:dyDescent="0.25">
      <c r="A374" s="564"/>
      <c r="B374" s="568"/>
      <c r="C374" s="614"/>
      <c r="D374" s="767"/>
      <c r="E374" s="448"/>
      <c r="F374" s="148" t="s">
        <v>570</v>
      </c>
      <c r="G374" s="523" t="s">
        <v>613</v>
      </c>
      <c r="H374" s="523"/>
      <c r="I374" s="523"/>
      <c r="J374" s="523"/>
      <c r="K374" s="585"/>
      <c r="L374" s="603" t="e">
        <f>#REF!-#REF!*10%</f>
        <v>#REF!</v>
      </c>
    </row>
    <row r="375" spans="1:12" ht="15.6" customHeight="1" x14ac:dyDescent="0.25">
      <c r="A375" s="564"/>
      <c r="B375" s="568"/>
      <c r="C375" s="614"/>
      <c r="D375" s="767"/>
      <c r="E375" s="448"/>
      <c r="F375" s="148" t="s">
        <v>627</v>
      </c>
      <c r="G375" s="523" t="s">
        <v>628</v>
      </c>
      <c r="H375" s="523"/>
      <c r="I375" s="523"/>
      <c r="J375" s="523"/>
      <c r="K375" s="585"/>
      <c r="L375" s="603" t="e">
        <f>#REF!-#REF!*10%</f>
        <v>#REF!</v>
      </c>
    </row>
    <row r="376" spans="1:12" ht="15.6" customHeight="1" x14ac:dyDescent="0.25">
      <c r="A376" s="564"/>
      <c r="B376" s="568"/>
      <c r="C376" s="614"/>
      <c r="D376" s="767"/>
      <c r="E376" s="448"/>
      <c r="F376" s="216" t="s">
        <v>84</v>
      </c>
      <c r="G376" s="465" t="s">
        <v>1711</v>
      </c>
      <c r="H376" s="465"/>
      <c r="I376" s="465"/>
      <c r="J376" s="465"/>
      <c r="K376" s="585"/>
      <c r="L376" s="603" t="e">
        <f>#REF!-#REF!*10%</f>
        <v>#REF!</v>
      </c>
    </row>
    <row r="377" spans="1:12" ht="15" customHeight="1" x14ac:dyDescent="0.25">
      <c r="A377" s="564"/>
      <c r="B377" s="569"/>
      <c r="C377" s="614"/>
      <c r="D377" s="767"/>
      <c r="E377" s="448"/>
      <c r="F377" s="136" t="s">
        <v>1016</v>
      </c>
      <c r="G377" s="454">
        <v>5</v>
      </c>
      <c r="H377" s="454"/>
      <c r="I377" s="454"/>
      <c r="J377" s="454"/>
      <c r="K377" s="585"/>
      <c r="L377" s="603" t="e">
        <f>#REF!-#REF!*10%</f>
        <v>#REF!</v>
      </c>
    </row>
    <row r="378" spans="1:12" ht="15" customHeight="1" x14ac:dyDescent="0.25">
      <c r="A378" s="564">
        <v>5</v>
      </c>
      <c r="B378" s="567"/>
      <c r="C378" s="614" t="s">
        <v>942</v>
      </c>
      <c r="D378" s="767"/>
      <c r="E378" s="448"/>
      <c r="F378" s="215" t="s">
        <v>81</v>
      </c>
      <c r="G378" s="523" t="s">
        <v>6</v>
      </c>
      <c r="H378" s="523"/>
      <c r="I378" s="523"/>
      <c r="J378" s="523"/>
      <c r="K378" s="501">
        <v>3</v>
      </c>
      <c r="L378" s="708">
        <v>45707</v>
      </c>
    </row>
    <row r="379" spans="1:12" ht="15" customHeight="1" x14ac:dyDescent="0.25">
      <c r="A379" s="564"/>
      <c r="B379" s="568"/>
      <c r="C379" s="614"/>
      <c r="D379" s="767"/>
      <c r="E379" s="448"/>
      <c r="F379" s="215" t="s">
        <v>80</v>
      </c>
      <c r="G379" s="469">
        <v>60</v>
      </c>
      <c r="H379" s="469"/>
      <c r="I379" s="469"/>
      <c r="J379" s="469"/>
      <c r="K379" s="583"/>
      <c r="L379" s="590"/>
    </row>
    <row r="380" spans="1:12" ht="15" customHeight="1" x14ac:dyDescent="0.25">
      <c r="A380" s="564"/>
      <c r="B380" s="568"/>
      <c r="C380" s="614"/>
      <c r="D380" s="767"/>
      <c r="E380" s="448"/>
      <c r="F380" s="215" t="s">
        <v>8</v>
      </c>
      <c r="G380" s="243">
        <v>3000</v>
      </c>
      <c r="H380" s="244">
        <v>4000</v>
      </c>
      <c r="I380" s="246">
        <v>5000</v>
      </c>
      <c r="J380" s="245">
        <v>6000</v>
      </c>
      <c r="K380" s="583"/>
      <c r="L380" s="590"/>
    </row>
    <row r="381" spans="1:12" ht="15" customHeight="1" x14ac:dyDescent="0.25">
      <c r="A381" s="564"/>
      <c r="B381" s="568"/>
      <c r="C381" s="614"/>
      <c r="D381" s="767"/>
      <c r="E381" s="448"/>
      <c r="F381" s="215" t="s">
        <v>817</v>
      </c>
      <c r="G381" s="243">
        <f>G379*80</f>
        <v>4800</v>
      </c>
      <c r="H381" s="244">
        <f>G379*90</f>
        <v>5400</v>
      </c>
      <c r="I381" s="246">
        <f>G379*100</f>
        <v>6000</v>
      </c>
      <c r="J381" s="245">
        <f>G379*104</f>
        <v>6240</v>
      </c>
      <c r="K381" s="583"/>
      <c r="L381" s="590"/>
    </row>
    <row r="382" spans="1:12" ht="15" customHeight="1" x14ac:dyDescent="0.25">
      <c r="A382" s="564"/>
      <c r="B382" s="568"/>
      <c r="C382" s="614"/>
      <c r="D382" s="767"/>
      <c r="E382" s="448"/>
      <c r="F382" s="215" t="s">
        <v>1269</v>
      </c>
      <c r="G382" s="451">
        <v>0.98</v>
      </c>
      <c r="H382" s="451"/>
      <c r="I382" s="451"/>
      <c r="J382" s="451"/>
      <c r="K382" s="583"/>
      <c r="L382" s="590"/>
    </row>
    <row r="383" spans="1:12" ht="15" customHeight="1" x14ac:dyDescent="0.25">
      <c r="A383" s="564"/>
      <c r="B383" s="568"/>
      <c r="C383" s="614"/>
      <c r="D383" s="767"/>
      <c r="E383" s="448"/>
      <c r="F383" s="93" t="s">
        <v>699</v>
      </c>
      <c r="G383" s="523" t="s">
        <v>700</v>
      </c>
      <c r="H383" s="523"/>
      <c r="I383" s="523"/>
      <c r="J383" s="523"/>
      <c r="K383" s="583"/>
      <c r="L383" s="590"/>
    </row>
    <row r="384" spans="1:12" ht="15" customHeight="1" x14ac:dyDescent="0.25">
      <c r="A384" s="564"/>
      <c r="B384" s="568"/>
      <c r="C384" s="614"/>
      <c r="D384" s="767"/>
      <c r="E384" s="448"/>
      <c r="F384" s="93" t="s">
        <v>1181</v>
      </c>
      <c r="G384" s="462" t="s">
        <v>1179</v>
      </c>
      <c r="H384" s="463"/>
      <c r="I384" s="463"/>
      <c r="J384" s="464"/>
      <c r="K384" s="583"/>
      <c r="L384" s="590"/>
    </row>
    <row r="385" spans="1:12" ht="15" customHeight="1" x14ac:dyDescent="0.25">
      <c r="A385" s="564"/>
      <c r="B385" s="568"/>
      <c r="C385" s="614"/>
      <c r="D385" s="767"/>
      <c r="E385" s="448"/>
      <c r="F385" s="215" t="s">
        <v>83</v>
      </c>
      <c r="G385" s="523">
        <v>65</v>
      </c>
      <c r="H385" s="523"/>
      <c r="I385" s="523"/>
      <c r="J385" s="523"/>
      <c r="K385" s="583"/>
      <c r="L385" s="590"/>
    </row>
    <row r="386" spans="1:12" ht="15" customHeight="1" x14ac:dyDescent="0.25">
      <c r="A386" s="564"/>
      <c r="B386" s="568"/>
      <c r="C386" s="614"/>
      <c r="D386" s="767"/>
      <c r="E386" s="448"/>
      <c r="F386" s="215" t="s">
        <v>429</v>
      </c>
      <c r="G386" s="523" t="s">
        <v>1184</v>
      </c>
      <c r="H386" s="523"/>
      <c r="I386" s="523"/>
      <c r="J386" s="523"/>
      <c r="K386" s="583"/>
      <c r="L386" s="590"/>
    </row>
    <row r="387" spans="1:12" ht="15" customHeight="1" x14ac:dyDescent="0.25">
      <c r="A387" s="564"/>
      <c r="B387" s="568"/>
      <c r="C387" s="614"/>
      <c r="D387" s="767"/>
      <c r="E387" s="448"/>
      <c r="F387" s="215" t="s">
        <v>1110</v>
      </c>
      <c r="G387" s="523" t="s">
        <v>1010</v>
      </c>
      <c r="H387" s="523"/>
      <c r="I387" s="523"/>
      <c r="J387" s="523"/>
      <c r="K387" s="583"/>
      <c r="L387" s="590"/>
    </row>
    <row r="388" spans="1:12" ht="15" customHeight="1" x14ac:dyDescent="0.25">
      <c r="A388" s="564"/>
      <c r="B388" s="568"/>
      <c r="C388" s="614"/>
      <c r="D388" s="767"/>
      <c r="E388" s="448"/>
      <c r="F388" s="215" t="s">
        <v>1109</v>
      </c>
      <c r="G388" s="523" t="s">
        <v>1011</v>
      </c>
      <c r="H388" s="523"/>
      <c r="I388" s="523"/>
      <c r="J388" s="523"/>
      <c r="K388" s="583"/>
      <c r="L388" s="590"/>
    </row>
    <row r="389" spans="1:12" ht="15" customHeight="1" x14ac:dyDescent="0.25">
      <c r="A389" s="564"/>
      <c r="B389" s="568"/>
      <c r="C389" s="614"/>
      <c r="D389" s="767"/>
      <c r="E389" s="448"/>
      <c r="F389" s="148" t="s">
        <v>379</v>
      </c>
      <c r="G389" s="523" t="s">
        <v>399</v>
      </c>
      <c r="H389" s="523"/>
      <c r="I389" s="523"/>
      <c r="J389" s="523"/>
      <c r="K389" s="583"/>
      <c r="L389" s="590"/>
    </row>
    <row r="390" spans="1:12" ht="15" customHeight="1" x14ac:dyDescent="0.25">
      <c r="A390" s="564"/>
      <c r="B390" s="568"/>
      <c r="C390" s="614"/>
      <c r="D390" s="767"/>
      <c r="E390" s="448"/>
      <c r="F390" s="93" t="s">
        <v>701</v>
      </c>
      <c r="G390" s="523">
        <v>100000</v>
      </c>
      <c r="H390" s="523"/>
      <c r="I390" s="523"/>
      <c r="J390" s="523"/>
      <c r="K390" s="583"/>
      <c r="L390" s="590"/>
    </row>
    <row r="391" spans="1:12" ht="15" customHeight="1" x14ac:dyDescent="0.25">
      <c r="A391" s="564"/>
      <c r="B391" s="568"/>
      <c r="C391" s="614"/>
      <c r="D391" s="767"/>
      <c r="E391" s="448"/>
      <c r="F391" s="148" t="s">
        <v>257</v>
      </c>
      <c r="G391" s="523" t="s">
        <v>408</v>
      </c>
      <c r="H391" s="523"/>
      <c r="I391" s="523"/>
      <c r="J391" s="523"/>
      <c r="K391" s="583"/>
      <c r="L391" s="590"/>
    </row>
    <row r="392" spans="1:12" ht="15" customHeight="1" x14ac:dyDescent="0.25">
      <c r="A392" s="564"/>
      <c r="B392" s="568"/>
      <c r="C392" s="614"/>
      <c r="D392" s="767"/>
      <c r="E392" s="448"/>
      <c r="F392" s="148" t="s">
        <v>376</v>
      </c>
      <c r="G392" s="523" t="s">
        <v>400</v>
      </c>
      <c r="H392" s="523"/>
      <c r="I392" s="523"/>
      <c r="J392" s="523"/>
      <c r="K392" s="583"/>
      <c r="L392" s="590"/>
    </row>
    <row r="393" spans="1:12" ht="15" customHeight="1" x14ac:dyDescent="0.25">
      <c r="A393" s="564"/>
      <c r="B393" s="568"/>
      <c r="C393" s="614"/>
      <c r="D393" s="767"/>
      <c r="E393" s="448"/>
      <c r="F393" s="148" t="s">
        <v>381</v>
      </c>
      <c r="G393" s="523" t="s">
        <v>1296</v>
      </c>
      <c r="H393" s="523"/>
      <c r="I393" s="523"/>
      <c r="J393" s="523"/>
      <c r="K393" s="583"/>
      <c r="L393" s="590"/>
    </row>
    <row r="394" spans="1:12" ht="15" customHeight="1" x14ac:dyDescent="0.25">
      <c r="A394" s="564"/>
      <c r="B394" s="568"/>
      <c r="C394" s="614"/>
      <c r="D394" s="767"/>
      <c r="E394" s="448"/>
      <c r="F394" s="148" t="s">
        <v>402</v>
      </c>
      <c r="G394" s="523" t="s">
        <v>1297</v>
      </c>
      <c r="H394" s="523"/>
      <c r="I394" s="523"/>
      <c r="J394" s="523"/>
      <c r="K394" s="584">
        <v>5</v>
      </c>
      <c r="L394" s="533">
        <v>48907</v>
      </c>
    </row>
    <row r="395" spans="1:12" ht="15" customHeight="1" x14ac:dyDescent="0.25">
      <c r="A395" s="564"/>
      <c r="B395" s="568"/>
      <c r="C395" s="614"/>
      <c r="D395" s="767"/>
      <c r="E395" s="448"/>
      <c r="F395" s="148" t="s">
        <v>403</v>
      </c>
      <c r="G395" s="523" t="s">
        <v>404</v>
      </c>
      <c r="H395" s="523"/>
      <c r="I395" s="523"/>
      <c r="J395" s="523"/>
      <c r="K395" s="585"/>
      <c r="L395" s="603" t="e">
        <f>#REF!-#REF!*10%</f>
        <v>#REF!</v>
      </c>
    </row>
    <row r="396" spans="1:12" ht="15" customHeight="1" x14ac:dyDescent="0.25">
      <c r="A396" s="564"/>
      <c r="B396" s="568"/>
      <c r="C396" s="614"/>
      <c r="D396" s="767"/>
      <c r="E396" s="448"/>
      <c r="F396" s="215" t="s">
        <v>358</v>
      </c>
      <c r="G396" s="523" t="s">
        <v>359</v>
      </c>
      <c r="H396" s="523"/>
      <c r="I396" s="523"/>
      <c r="J396" s="523"/>
      <c r="K396" s="585"/>
      <c r="L396" s="603" t="e">
        <f>#REF!-#REF!*10%</f>
        <v>#REF!</v>
      </c>
    </row>
    <row r="397" spans="1:12" ht="15" customHeight="1" x14ac:dyDescent="0.25">
      <c r="A397" s="564"/>
      <c r="B397" s="568"/>
      <c r="C397" s="614"/>
      <c r="D397" s="767"/>
      <c r="E397" s="448"/>
      <c r="F397" s="148" t="s">
        <v>389</v>
      </c>
      <c r="G397" s="523" t="s">
        <v>390</v>
      </c>
      <c r="H397" s="523"/>
      <c r="I397" s="523"/>
      <c r="J397" s="523"/>
      <c r="K397" s="585"/>
      <c r="L397" s="603" t="e">
        <f>#REF!-#REF!*10%</f>
        <v>#REF!</v>
      </c>
    </row>
    <row r="398" spans="1:12" ht="15" customHeight="1" x14ac:dyDescent="0.25">
      <c r="A398" s="564"/>
      <c r="B398" s="568"/>
      <c r="C398" s="614"/>
      <c r="D398" s="767"/>
      <c r="E398" s="448"/>
      <c r="F398" s="93" t="s">
        <v>704</v>
      </c>
      <c r="G398" s="523" t="s">
        <v>705</v>
      </c>
      <c r="H398" s="523"/>
      <c r="I398" s="523"/>
      <c r="J398" s="523"/>
      <c r="K398" s="585"/>
      <c r="L398" s="603" t="e">
        <f>#REF!-#REF!*10%</f>
        <v>#REF!</v>
      </c>
    </row>
    <row r="399" spans="1:12" ht="15" customHeight="1" x14ac:dyDescent="0.25">
      <c r="A399" s="564"/>
      <c r="B399" s="568"/>
      <c r="C399" s="614"/>
      <c r="D399" s="767"/>
      <c r="E399" s="448"/>
      <c r="F399" s="93" t="s">
        <v>706</v>
      </c>
      <c r="G399" s="523" t="s">
        <v>390</v>
      </c>
      <c r="H399" s="523"/>
      <c r="I399" s="523"/>
      <c r="J399" s="523"/>
      <c r="K399" s="585"/>
      <c r="L399" s="603" t="e">
        <f>#REF!-#REF!*10%</f>
        <v>#REF!</v>
      </c>
    </row>
    <row r="400" spans="1:12" ht="15" customHeight="1" x14ac:dyDescent="0.25">
      <c r="A400" s="564"/>
      <c r="B400" s="568"/>
      <c r="C400" s="614"/>
      <c r="D400" s="767"/>
      <c r="E400" s="448"/>
      <c r="F400" s="93" t="s">
        <v>1271</v>
      </c>
      <c r="G400" s="523" t="s">
        <v>390</v>
      </c>
      <c r="H400" s="523"/>
      <c r="I400" s="523"/>
      <c r="J400" s="523"/>
      <c r="K400" s="585"/>
      <c r="L400" s="603" t="e">
        <f>#REF!-#REF!*10%</f>
        <v>#REF!</v>
      </c>
    </row>
    <row r="401" spans="1:12" ht="15" customHeight="1" x14ac:dyDescent="0.25">
      <c r="A401" s="564"/>
      <c r="B401" s="568"/>
      <c r="C401" s="614"/>
      <c r="D401" s="767"/>
      <c r="E401" s="448"/>
      <c r="F401" s="93" t="s">
        <v>707</v>
      </c>
      <c r="G401" s="523" t="s">
        <v>1270</v>
      </c>
      <c r="H401" s="523"/>
      <c r="I401" s="523"/>
      <c r="J401" s="523"/>
      <c r="K401" s="585"/>
      <c r="L401" s="603" t="e">
        <f>#REF!-#REF!*10%</f>
        <v>#REF!</v>
      </c>
    </row>
    <row r="402" spans="1:12" ht="15" customHeight="1" x14ac:dyDescent="0.25">
      <c r="A402" s="564"/>
      <c r="B402" s="568"/>
      <c r="C402" s="614"/>
      <c r="D402" s="767"/>
      <c r="E402" s="448"/>
      <c r="F402" s="93" t="s">
        <v>708</v>
      </c>
      <c r="G402" s="523" t="s">
        <v>390</v>
      </c>
      <c r="H402" s="523"/>
      <c r="I402" s="523"/>
      <c r="J402" s="523"/>
      <c r="K402" s="585"/>
      <c r="L402" s="603" t="e">
        <f>#REF!-#REF!*10%</f>
        <v>#REF!</v>
      </c>
    </row>
    <row r="403" spans="1:12" ht="15" customHeight="1" x14ac:dyDescent="0.25">
      <c r="A403" s="564"/>
      <c r="B403" s="568"/>
      <c r="C403" s="614"/>
      <c r="D403" s="767"/>
      <c r="E403" s="448"/>
      <c r="F403" s="148" t="s">
        <v>377</v>
      </c>
      <c r="G403" s="523" t="s">
        <v>387</v>
      </c>
      <c r="H403" s="523"/>
      <c r="I403" s="523"/>
      <c r="J403" s="523"/>
      <c r="K403" s="585"/>
      <c r="L403" s="603" t="e">
        <f>#REF!-#REF!*10%</f>
        <v>#REF!</v>
      </c>
    </row>
    <row r="404" spans="1:12" ht="15.6" customHeight="1" x14ac:dyDescent="0.25">
      <c r="A404" s="564"/>
      <c r="B404" s="568"/>
      <c r="C404" s="614"/>
      <c r="D404" s="767"/>
      <c r="E404" s="448"/>
      <c r="F404" s="148" t="s">
        <v>562</v>
      </c>
      <c r="G404" s="523" t="s">
        <v>1024</v>
      </c>
      <c r="H404" s="523"/>
      <c r="I404" s="523"/>
      <c r="J404" s="523"/>
      <c r="K404" s="585"/>
      <c r="L404" s="603" t="e">
        <f>#REF!-#REF!*10%</f>
        <v>#REF!</v>
      </c>
    </row>
    <row r="405" spans="1:12" ht="15.6" customHeight="1" x14ac:dyDescent="0.25">
      <c r="A405" s="564"/>
      <c r="B405" s="568"/>
      <c r="C405" s="614"/>
      <c r="D405" s="767"/>
      <c r="E405" s="448"/>
      <c r="F405" s="148" t="s">
        <v>570</v>
      </c>
      <c r="G405" s="523" t="s">
        <v>613</v>
      </c>
      <c r="H405" s="523"/>
      <c r="I405" s="523"/>
      <c r="J405" s="523"/>
      <c r="K405" s="585"/>
      <c r="L405" s="603" t="e">
        <f>#REF!-#REF!*10%</f>
        <v>#REF!</v>
      </c>
    </row>
    <row r="406" spans="1:12" ht="15.6" customHeight="1" x14ac:dyDescent="0.25">
      <c r="A406" s="564"/>
      <c r="B406" s="568"/>
      <c r="C406" s="614"/>
      <c r="D406" s="767"/>
      <c r="E406" s="448"/>
      <c r="F406" s="148" t="s">
        <v>627</v>
      </c>
      <c r="G406" s="523" t="s">
        <v>628</v>
      </c>
      <c r="H406" s="523"/>
      <c r="I406" s="523"/>
      <c r="J406" s="523"/>
      <c r="K406" s="585"/>
      <c r="L406" s="603" t="e">
        <f>#REF!-#REF!*10%</f>
        <v>#REF!</v>
      </c>
    </row>
    <row r="407" spans="1:12" ht="15.6" customHeight="1" x14ac:dyDescent="0.25">
      <c r="A407" s="564"/>
      <c r="B407" s="568"/>
      <c r="C407" s="614"/>
      <c r="D407" s="767"/>
      <c r="E407" s="448"/>
      <c r="F407" s="216" t="s">
        <v>84</v>
      </c>
      <c r="G407" s="465" t="s">
        <v>1711</v>
      </c>
      <c r="H407" s="465"/>
      <c r="I407" s="465"/>
      <c r="J407" s="465"/>
      <c r="K407" s="585"/>
      <c r="L407" s="603" t="e">
        <f>#REF!-#REF!*10%</f>
        <v>#REF!</v>
      </c>
    </row>
    <row r="408" spans="1:12" ht="15" customHeight="1" x14ac:dyDescent="0.25">
      <c r="A408" s="564"/>
      <c r="B408" s="569"/>
      <c r="C408" s="614"/>
      <c r="D408" s="767"/>
      <c r="E408" s="448"/>
      <c r="F408" s="136" t="s">
        <v>1016</v>
      </c>
      <c r="G408" s="454">
        <v>5</v>
      </c>
      <c r="H408" s="454"/>
      <c r="I408" s="454"/>
      <c r="J408" s="454"/>
      <c r="K408" s="585"/>
      <c r="L408" s="603" t="e">
        <f>#REF!-#REF!*10%</f>
        <v>#REF!</v>
      </c>
    </row>
  </sheetData>
  <sheetProtection sort="0"/>
  <mergeCells count="499">
    <mergeCell ref="L394:L408"/>
    <mergeCell ref="K4:K19"/>
    <mergeCell ref="K20:K34"/>
    <mergeCell ref="K35:K50"/>
    <mergeCell ref="K51:K65"/>
    <mergeCell ref="K66:K81"/>
    <mergeCell ref="K82:K96"/>
    <mergeCell ref="K97:K112"/>
    <mergeCell ref="K113:K127"/>
    <mergeCell ref="K129:K144"/>
    <mergeCell ref="K145:K159"/>
    <mergeCell ref="K160:K175"/>
    <mergeCell ref="K176:K190"/>
    <mergeCell ref="K191:K206"/>
    <mergeCell ref="K207:K221"/>
    <mergeCell ref="K222:K237"/>
    <mergeCell ref="K238:K252"/>
    <mergeCell ref="K254:K269"/>
    <mergeCell ref="K270:K284"/>
    <mergeCell ref="K316:K331"/>
    <mergeCell ref="K332:K346"/>
    <mergeCell ref="L207:L221"/>
    <mergeCell ref="L191:L206"/>
    <mergeCell ref="L238:L252"/>
    <mergeCell ref="L270:L284"/>
    <mergeCell ref="L254:L269"/>
    <mergeCell ref="K347:K362"/>
    <mergeCell ref="K363:K377"/>
    <mergeCell ref="L378:L393"/>
    <mergeCell ref="L332:L346"/>
    <mergeCell ref="L347:L362"/>
    <mergeCell ref="K378:K393"/>
    <mergeCell ref="L363:L377"/>
    <mergeCell ref="L316:L331"/>
    <mergeCell ref="L301:L315"/>
    <mergeCell ref="L4:L19"/>
    <mergeCell ref="L20:L34"/>
    <mergeCell ref="L51:L65"/>
    <mergeCell ref="L66:L81"/>
    <mergeCell ref="L35:L50"/>
    <mergeCell ref="L82:L96"/>
    <mergeCell ref="L97:L112"/>
    <mergeCell ref="L113:L127"/>
    <mergeCell ref="L129:L144"/>
    <mergeCell ref="A128:L128"/>
    <mergeCell ref="A129:A159"/>
    <mergeCell ref="G141:J141"/>
    <mergeCell ref="G149:J149"/>
    <mergeCell ref="G150:J150"/>
    <mergeCell ref="G151:J151"/>
    <mergeCell ref="G152:J152"/>
    <mergeCell ref="G153:J153"/>
    <mergeCell ref="G136:J136"/>
    <mergeCell ref="G137:J137"/>
    <mergeCell ref="C129:C159"/>
    <mergeCell ref="D129:D159"/>
    <mergeCell ref="G134:J134"/>
    <mergeCell ref="G135:J135"/>
    <mergeCell ref="L145:L159"/>
    <mergeCell ref="G8:J8"/>
    <mergeCell ref="G351:J351"/>
    <mergeCell ref="G320:J320"/>
    <mergeCell ref="G289:J289"/>
    <mergeCell ref="G258:J258"/>
    <mergeCell ref="G226:J226"/>
    <mergeCell ref="G195:J195"/>
    <mergeCell ref="G164:J164"/>
    <mergeCell ref="G133:J133"/>
    <mergeCell ref="G101:J101"/>
    <mergeCell ref="G10:J10"/>
    <mergeCell ref="G34:J34"/>
    <mergeCell ref="G159:J159"/>
    <mergeCell ref="G284:J284"/>
    <mergeCell ref="G169:J169"/>
    <mergeCell ref="G170:J170"/>
    <mergeCell ref="G171:J171"/>
    <mergeCell ref="G173:J173"/>
    <mergeCell ref="G186:J186"/>
    <mergeCell ref="G197:J197"/>
    <mergeCell ref="G14:J14"/>
    <mergeCell ref="G156:J156"/>
    <mergeCell ref="G157:J157"/>
    <mergeCell ref="G158:J158"/>
    <mergeCell ref="G348:J348"/>
    <mergeCell ref="A253:L253"/>
    <mergeCell ref="B347:B377"/>
    <mergeCell ref="D347:D377"/>
    <mergeCell ref="E347:E377"/>
    <mergeCell ref="C222:C252"/>
    <mergeCell ref="D222:D252"/>
    <mergeCell ref="G231:J231"/>
    <mergeCell ref="G232:J232"/>
    <mergeCell ref="G252:J252"/>
    <mergeCell ref="L222:L237"/>
    <mergeCell ref="G138:J138"/>
    <mergeCell ref="G139:J139"/>
    <mergeCell ref="G140:J140"/>
    <mergeCell ref="G142:J142"/>
    <mergeCell ref="G143:J143"/>
    <mergeCell ref="G155:J155"/>
    <mergeCell ref="G129:J129"/>
    <mergeCell ref="G144:J144"/>
    <mergeCell ref="G145:J145"/>
    <mergeCell ref="G146:J146"/>
    <mergeCell ref="G147:J147"/>
    <mergeCell ref="G148:J148"/>
    <mergeCell ref="G154:J154"/>
    <mergeCell ref="G393:J393"/>
    <mergeCell ref="G383:J383"/>
    <mergeCell ref="G390:J390"/>
    <mergeCell ref="B378:B408"/>
    <mergeCell ref="B4:B34"/>
    <mergeCell ref="B35:B65"/>
    <mergeCell ref="B66:B96"/>
    <mergeCell ref="B97:B127"/>
    <mergeCell ref="B129:B159"/>
    <mergeCell ref="B160:B190"/>
    <mergeCell ref="B191:B221"/>
    <mergeCell ref="B222:B252"/>
    <mergeCell ref="B254:B284"/>
    <mergeCell ref="G28:J28"/>
    <mergeCell ref="G47:J47"/>
    <mergeCell ref="G55:J55"/>
    <mergeCell ref="G222:J222"/>
    <mergeCell ref="G67:J67"/>
    <mergeCell ref="G73:J73"/>
    <mergeCell ref="G74:J74"/>
    <mergeCell ref="G75:J75"/>
    <mergeCell ref="G76:J76"/>
    <mergeCell ref="G167:J167"/>
    <mergeCell ref="G168:J168"/>
    <mergeCell ref="K394:K408"/>
    <mergeCell ref="G340:J340"/>
    <mergeCell ref="G322:J322"/>
    <mergeCell ref="G294:J294"/>
    <mergeCell ref="G295:J295"/>
    <mergeCell ref="G255:J255"/>
    <mergeCell ref="G296:J296"/>
    <mergeCell ref="G298:J298"/>
    <mergeCell ref="G299:J299"/>
    <mergeCell ref="G300:J300"/>
    <mergeCell ref="G290:J290"/>
    <mergeCell ref="G297:J297"/>
    <mergeCell ref="G338:J338"/>
    <mergeCell ref="G291:J291"/>
    <mergeCell ref="G286:J286"/>
    <mergeCell ref="G292:J292"/>
    <mergeCell ref="G293:J293"/>
    <mergeCell ref="G274:J274"/>
    <mergeCell ref="G386:J386"/>
    <mergeCell ref="G387:J387"/>
    <mergeCell ref="G388:J388"/>
    <mergeCell ref="G389:J389"/>
    <mergeCell ref="G391:J391"/>
    <mergeCell ref="G392:J392"/>
    <mergeCell ref="G15:J15"/>
    <mergeCell ref="G17:J17"/>
    <mergeCell ref="G18:J18"/>
    <mergeCell ref="G19:J19"/>
    <mergeCell ref="G33:J33"/>
    <mergeCell ref="G315:J315"/>
    <mergeCell ref="G346:J346"/>
    <mergeCell ref="G377:J377"/>
    <mergeCell ref="G190:J190"/>
    <mergeCell ref="G221:J221"/>
    <mergeCell ref="G361:J361"/>
    <mergeCell ref="G352:J352"/>
    <mergeCell ref="G354:J354"/>
    <mergeCell ref="G359:J359"/>
    <mergeCell ref="G317:J317"/>
    <mergeCell ref="G323:J323"/>
    <mergeCell ref="G324:J324"/>
    <mergeCell ref="G325:J325"/>
    <mergeCell ref="G326:J326"/>
    <mergeCell ref="G245:J245"/>
    <mergeCell ref="G246:J246"/>
    <mergeCell ref="G228:J228"/>
    <mergeCell ref="G229:J229"/>
    <mergeCell ref="G230:J230"/>
    <mergeCell ref="G236:J236"/>
    <mergeCell ref="G248:J248"/>
    <mergeCell ref="G249:J249"/>
    <mergeCell ref="G250:J250"/>
    <mergeCell ref="G251:J251"/>
    <mergeCell ref="G227:J227"/>
    <mergeCell ref="G234:J234"/>
    <mergeCell ref="G242:J242"/>
    <mergeCell ref="G243:J243"/>
    <mergeCell ref="G244:J244"/>
    <mergeCell ref="A378:A408"/>
    <mergeCell ref="C378:C408"/>
    <mergeCell ref="D378:D408"/>
    <mergeCell ref="G378:J378"/>
    <mergeCell ref="G394:J394"/>
    <mergeCell ref="G395:J395"/>
    <mergeCell ref="G396:J396"/>
    <mergeCell ref="G397:J397"/>
    <mergeCell ref="G403:J403"/>
    <mergeCell ref="G404:J404"/>
    <mergeCell ref="G405:J405"/>
    <mergeCell ref="G406:J406"/>
    <mergeCell ref="G407:J407"/>
    <mergeCell ref="E378:E408"/>
    <mergeCell ref="G398:J398"/>
    <mergeCell ref="G399:J399"/>
    <mergeCell ref="G400:J400"/>
    <mergeCell ref="G401:J401"/>
    <mergeCell ref="G402:J402"/>
    <mergeCell ref="G408:J408"/>
    <mergeCell ref="G384:J384"/>
    <mergeCell ref="G382:J382"/>
    <mergeCell ref="G379:J379"/>
    <mergeCell ref="G385:J385"/>
    <mergeCell ref="A347:A377"/>
    <mergeCell ref="G353:J353"/>
    <mergeCell ref="C347:C377"/>
    <mergeCell ref="G363:J363"/>
    <mergeCell ref="G364:J364"/>
    <mergeCell ref="G365:J365"/>
    <mergeCell ref="G366:J366"/>
    <mergeCell ref="G372:J372"/>
    <mergeCell ref="G373:J373"/>
    <mergeCell ref="G374:J374"/>
    <mergeCell ref="G375:J375"/>
    <mergeCell ref="G376:J376"/>
    <mergeCell ref="G367:J367"/>
    <mergeCell ref="G368:J368"/>
    <mergeCell ref="G369:J369"/>
    <mergeCell ref="G370:J370"/>
    <mergeCell ref="G371:J371"/>
    <mergeCell ref="G347:J347"/>
    <mergeCell ref="G355:J355"/>
    <mergeCell ref="G356:J356"/>
    <mergeCell ref="G357:J357"/>
    <mergeCell ref="G358:J358"/>
    <mergeCell ref="G360:J360"/>
    <mergeCell ref="G362:J362"/>
    <mergeCell ref="A316:A346"/>
    <mergeCell ref="C316:C346"/>
    <mergeCell ref="D316:D346"/>
    <mergeCell ref="G316:J316"/>
    <mergeCell ref="G332:J332"/>
    <mergeCell ref="G333:J333"/>
    <mergeCell ref="G334:J334"/>
    <mergeCell ref="G335:J335"/>
    <mergeCell ref="G341:J341"/>
    <mergeCell ref="G342:J342"/>
    <mergeCell ref="G343:J343"/>
    <mergeCell ref="G344:J344"/>
    <mergeCell ref="G345:J345"/>
    <mergeCell ref="E316:E346"/>
    <mergeCell ref="B316:B346"/>
    <mergeCell ref="G327:J327"/>
    <mergeCell ref="G329:J329"/>
    <mergeCell ref="G330:J330"/>
    <mergeCell ref="G331:J331"/>
    <mergeCell ref="G321:J321"/>
    <mergeCell ref="G328:J328"/>
    <mergeCell ref="G339:J339"/>
    <mergeCell ref="G336:J336"/>
    <mergeCell ref="G337:J337"/>
    <mergeCell ref="L285:L300"/>
    <mergeCell ref="K285:K300"/>
    <mergeCell ref="K301:K315"/>
    <mergeCell ref="A285:A315"/>
    <mergeCell ref="C285:C315"/>
    <mergeCell ref="D285:D315"/>
    <mergeCell ref="G285:J285"/>
    <mergeCell ref="G301:J301"/>
    <mergeCell ref="G302:J302"/>
    <mergeCell ref="G303:J303"/>
    <mergeCell ref="G304:J304"/>
    <mergeCell ref="G310:J310"/>
    <mergeCell ref="G311:J311"/>
    <mergeCell ref="G312:J312"/>
    <mergeCell ref="G313:J313"/>
    <mergeCell ref="G314:J314"/>
    <mergeCell ref="E285:E315"/>
    <mergeCell ref="B285:B315"/>
    <mergeCell ref="G305:J305"/>
    <mergeCell ref="G306:J306"/>
    <mergeCell ref="G307:J307"/>
    <mergeCell ref="G308:J308"/>
    <mergeCell ref="G309:J309"/>
    <mergeCell ref="A254:A284"/>
    <mergeCell ref="C254:C284"/>
    <mergeCell ref="D254:D284"/>
    <mergeCell ref="G254:J254"/>
    <mergeCell ref="G264:J264"/>
    <mergeCell ref="G265:J265"/>
    <mergeCell ref="G267:J267"/>
    <mergeCell ref="G268:J268"/>
    <mergeCell ref="G269:J269"/>
    <mergeCell ref="G259:J259"/>
    <mergeCell ref="G275:J275"/>
    <mergeCell ref="G276:J276"/>
    <mergeCell ref="G277:J277"/>
    <mergeCell ref="G270:J270"/>
    <mergeCell ref="G271:J271"/>
    <mergeCell ref="G272:J272"/>
    <mergeCell ref="G273:J273"/>
    <mergeCell ref="G279:J279"/>
    <mergeCell ref="G280:J280"/>
    <mergeCell ref="G281:J281"/>
    <mergeCell ref="G282:J282"/>
    <mergeCell ref="G283:J283"/>
    <mergeCell ref="G278:J278"/>
    <mergeCell ref="G266:J266"/>
    <mergeCell ref="G217:J217"/>
    <mergeCell ref="G218:J218"/>
    <mergeCell ref="G219:J219"/>
    <mergeCell ref="G220:J220"/>
    <mergeCell ref="G196:J196"/>
    <mergeCell ref="G203:J203"/>
    <mergeCell ref="G211:J211"/>
    <mergeCell ref="G212:J212"/>
    <mergeCell ref="G213:J213"/>
    <mergeCell ref="G262:J262"/>
    <mergeCell ref="G263:J263"/>
    <mergeCell ref="G261:J261"/>
    <mergeCell ref="A191:A221"/>
    <mergeCell ref="C191:C221"/>
    <mergeCell ref="D191:D221"/>
    <mergeCell ref="G191:J191"/>
    <mergeCell ref="G205:J205"/>
    <mergeCell ref="G206:J206"/>
    <mergeCell ref="G207:J207"/>
    <mergeCell ref="G208:J208"/>
    <mergeCell ref="G209:J209"/>
    <mergeCell ref="G210:J210"/>
    <mergeCell ref="G216:J216"/>
    <mergeCell ref="G214:J214"/>
    <mergeCell ref="G215:J215"/>
    <mergeCell ref="G260:J260"/>
    <mergeCell ref="G192:J192"/>
    <mergeCell ref="G198:J198"/>
    <mergeCell ref="G199:J199"/>
    <mergeCell ref="G200:J200"/>
    <mergeCell ref="G201:J201"/>
    <mergeCell ref="G202:J202"/>
    <mergeCell ref="G204:J204"/>
    <mergeCell ref="L160:L175"/>
    <mergeCell ref="L176:L190"/>
    <mergeCell ref="G178:J178"/>
    <mergeCell ref="G179:J179"/>
    <mergeCell ref="G185:J185"/>
    <mergeCell ref="G187:J187"/>
    <mergeCell ref="G188:J188"/>
    <mergeCell ref="G189:J189"/>
    <mergeCell ref="G165:J165"/>
    <mergeCell ref="G181:J181"/>
    <mergeCell ref="G182:J182"/>
    <mergeCell ref="G183:J183"/>
    <mergeCell ref="G184:J184"/>
    <mergeCell ref="G180:J180"/>
    <mergeCell ref="G172:J172"/>
    <mergeCell ref="G177:J177"/>
    <mergeCell ref="G176:J176"/>
    <mergeCell ref="G161:J161"/>
    <mergeCell ref="G117:J117"/>
    <mergeCell ref="G118:J118"/>
    <mergeCell ref="G119:J119"/>
    <mergeCell ref="G120:J120"/>
    <mergeCell ref="G121:J121"/>
    <mergeCell ref="G102:J102"/>
    <mergeCell ref="G127:J127"/>
    <mergeCell ref="G103:J103"/>
    <mergeCell ref="G130:J130"/>
    <mergeCell ref="A97:A127"/>
    <mergeCell ref="C97:C127"/>
    <mergeCell ref="D97:D127"/>
    <mergeCell ref="G97:J97"/>
    <mergeCell ref="G111:J111"/>
    <mergeCell ref="G112:J112"/>
    <mergeCell ref="G113:J113"/>
    <mergeCell ref="G114:J114"/>
    <mergeCell ref="G115:J115"/>
    <mergeCell ref="G116:J116"/>
    <mergeCell ref="G122:J122"/>
    <mergeCell ref="E97:E127"/>
    <mergeCell ref="G98:J98"/>
    <mergeCell ref="G104:J104"/>
    <mergeCell ref="G105:J105"/>
    <mergeCell ref="G106:J106"/>
    <mergeCell ref="G107:J107"/>
    <mergeCell ref="G108:J108"/>
    <mergeCell ref="G110:J110"/>
    <mergeCell ref="G123:J123"/>
    <mergeCell ref="G124:J124"/>
    <mergeCell ref="G125:J125"/>
    <mergeCell ref="G126:J126"/>
    <mergeCell ref="G109:J109"/>
    <mergeCell ref="E129:E159"/>
    <mergeCell ref="G96:J96"/>
    <mergeCell ref="G72:J72"/>
    <mergeCell ref="G70:J70"/>
    <mergeCell ref="A66:A96"/>
    <mergeCell ref="C66:C96"/>
    <mergeCell ref="D66:D96"/>
    <mergeCell ref="G66:J66"/>
    <mergeCell ref="G80:J80"/>
    <mergeCell ref="G81:J81"/>
    <mergeCell ref="G82:J82"/>
    <mergeCell ref="G83:J83"/>
    <mergeCell ref="G84:J84"/>
    <mergeCell ref="G85:J85"/>
    <mergeCell ref="G91:J91"/>
    <mergeCell ref="E66:E96"/>
    <mergeCell ref="G77:J77"/>
    <mergeCell ref="G79:J79"/>
    <mergeCell ref="G92:J92"/>
    <mergeCell ref="G93:J93"/>
    <mergeCell ref="G94:J94"/>
    <mergeCell ref="G95:J95"/>
    <mergeCell ref="G90:J90"/>
    <mergeCell ref="G71:J71"/>
    <mergeCell ref="G78:J78"/>
    <mergeCell ref="G45:J45"/>
    <mergeCell ref="G46:J46"/>
    <mergeCell ref="G48:J48"/>
    <mergeCell ref="G61:J61"/>
    <mergeCell ref="G62:J62"/>
    <mergeCell ref="G39:J39"/>
    <mergeCell ref="G87:J87"/>
    <mergeCell ref="G88:J88"/>
    <mergeCell ref="G43:J43"/>
    <mergeCell ref="G44:J44"/>
    <mergeCell ref="G89:J89"/>
    <mergeCell ref="G86:J86"/>
    <mergeCell ref="C35:C65"/>
    <mergeCell ref="D35:D65"/>
    <mergeCell ref="G35:J35"/>
    <mergeCell ref="G49:J49"/>
    <mergeCell ref="G50:J50"/>
    <mergeCell ref="G51:J51"/>
    <mergeCell ref="G52:J52"/>
    <mergeCell ref="G53:J53"/>
    <mergeCell ref="G54:J54"/>
    <mergeCell ref="G60:J60"/>
    <mergeCell ref="E35:E65"/>
    <mergeCell ref="G63:J63"/>
    <mergeCell ref="G64:J64"/>
    <mergeCell ref="G40:J40"/>
    <mergeCell ref="G56:J56"/>
    <mergeCell ref="G57:J57"/>
    <mergeCell ref="G58:J58"/>
    <mergeCell ref="G59:J59"/>
    <mergeCell ref="G65:J65"/>
    <mergeCell ref="G41:J41"/>
    <mergeCell ref="G36:J36"/>
    <mergeCell ref="G42:J42"/>
    <mergeCell ref="F2:J2"/>
    <mergeCell ref="A4:A34"/>
    <mergeCell ref="C4:C34"/>
    <mergeCell ref="D4:D34"/>
    <mergeCell ref="G4:J4"/>
    <mergeCell ref="G20:J20"/>
    <mergeCell ref="G21:J21"/>
    <mergeCell ref="G22:J22"/>
    <mergeCell ref="G23:J23"/>
    <mergeCell ref="G29:J29"/>
    <mergeCell ref="G5:J5"/>
    <mergeCell ref="G11:J11"/>
    <mergeCell ref="G12:J12"/>
    <mergeCell ref="G13:J13"/>
    <mergeCell ref="G9:J9"/>
    <mergeCell ref="G30:J30"/>
    <mergeCell ref="G31:J31"/>
    <mergeCell ref="G32:J32"/>
    <mergeCell ref="E4:E34"/>
    <mergeCell ref="G16:J16"/>
    <mergeCell ref="G24:J24"/>
    <mergeCell ref="G25:J25"/>
    <mergeCell ref="G26:J26"/>
    <mergeCell ref="G27:J27"/>
    <mergeCell ref="A35:A65"/>
    <mergeCell ref="A3:L3"/>
    <mergeCell ref="A1:L1"/>
    <mergeCell ref="E160:E190"/>
    <mergeCell ref="E191:E221"/>
    <mergeCell ref="E222:E252"/>
    <mergeCell ref="E254:E284"/>
    <mergeCell ref="G237:J237"/>
    <mergeCell ref="G238:J238"/>
    <mergeCell ref="G239:J239"/>
    <mergeCell ref="G240:J240"/>
    <mergeCell ref="G241:J241"/>
    <mergeCell ref="G247:J247"/>
    <mergeCell ref="G223:J223"/>
    <mergeCell ref="G233:J233"/>
    <mergeCell ref="G235:J235"/>
    <mergeCell ref="A222:A252"/>
    <mergeCell ref="G166:J166"/>
    <mergeCell ref="A160:A190"/>
    <mergeCell ref="C160:C190"/>
    <mergeCell ref="D160:D190"/>
    <mergeCell ref="G160:J160"/>
    <mergeCell ref="G174:J174"/>
    <mergeCell ref="G175:J175"/>
  </mergeCells>
  <pageMargins left="0.17" right="0.17" top="0.87" bottom="0.17" header="0.3" footer="0.3"/>
  <pageSetup paperSize="9" scale="54" orientation="portrait" r:id="rId1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8">
    <tabColor rgb="FF00FFFF"/>
    <pageSetUpPr fitToPage="1"/>
  </sheetPr>
  <dimension ref="A1:L676"/>
  <sheetViews>
    <sheetView zoomScale="88" zoomScaleNormal="88" zoomScaleSheetLayoutView="90" workbookViewId="0">
      <selection activeCell="A2" sqref="A2"/>
    </sheetView>
  </sheetViews>
  <sheetFormatPr defaultColWidth="9.140625" defaultRowHeight="19.5" x14ac:dyDescent="0.3"/>
  <cols>
    <col min="1" max="2" width="4.7109375" style="220" customWidth="1"/>
    <col min="3" max="3" width="21.7109375" style="366" customWidth="1"/>
    <col min="4" max="4" width="71.7109375" style="57" customWidth="1"/>
    <col min="5" max="5" width="30.7109375" style="57" customWidth="1"/>
    <col min="6" max="6" width="32.7109375" style="221" customWidth="1"/>
    <col min="7" max="10" width="8.28515625" style="154" customWidth="1"/>
    <col min="11" max="11" width="11.7109375" style="154" customWidth="1"/>
    <col min="12" max="12" width="30.42578125" style="339" customWidth="1"/>
    <col min="13" max="16384" width="9.140625" style="57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09" t="s">
        <v>73</v>
      </c>
      <c r="B2" s="406" t="s">
        <v>1191</v>
      </c>
      <c r="C2" s="409" t="s">
        <v>74</v>
      </c>
      <c r="D2" s="409" t="s">
        <v>1022</v>
      </c>
      <c r="E2" s="409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85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361</v>
      </c>
      <c r="D4" s="777"/>
      <c r="E4" s="460"/>
      <c r="F4" s="417" t="s">
        <v>81</v>
      </c>
      <c r="G4" s="715" t="s">
        <v>6</v>
      </c>
      <c r="H4" s="715"/>
      <c r="I4" s="715"/>
      <c r="J4" s="715"/>
      <c r="K4" s="713">
        <v>3</v>
      </c>
      <c r="L4" s="439">
        <v>3852</v>
      </c>
    </row>
    <row r="5" spans="1:12" ht="15" customHeight="1" x14ac:dyDescent="0.25">
      <c r="A5" s="564"/>
      <c r="B5" s="568"/>
      <c r="C5" s="614"/>
      <c r="D5" s="773"/>
      <c r="E5" s="448"/>
      <c r="F5" s="147" t="s">
        <v>80</v>
      </c>
      <c r="G5" s="469">
        <v>30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14"/>
      <c r="D6" s="773"/>
      <c r="E6" s="448"/>
      <c r="F6" s="147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614"/>
      <c r="D7" s="773"/>
      <c r="E7" s="448"/>
      <c r="F7" s="147" t="s">
        <v>817</v>
      </c>
      <c r="G7" s="243">
        <f>G5*88</f>
        <v>2640</v>
      </c>
      <c r="H7" s="244">
        <f>G5*99</f>
        <v>2970</v>
      </c>
      <c r="I7" s="246">
        <f>G5*110</f>
        <v>3300</v>
      </c>
      <c r="J7" s="245">
        <f>G5*114</f>
        <v>3420</v>
      </c>
      <c r="K7" s="583"/>
      <c r="L7" s="602"/>
    </row>
    <row r="8" spans="1:12" ht="15" customHeight="1" x14ac:dyDescent="0.25">
      <c r="A8" s="564"/>
      <c r="B8" s="568"/>
      <c r="C8" s="614"/>
      <c r="D8" s="773"/>
      <c r="E8" s="448"/>
      <c r="F8" s="147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614"/>
      <c r="D9" s="773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614"/>
      <c r="D10" s="773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14"/>
      <c r="D11" s="773"/>
      <c r="E11" s="448"/>
      <c r="F11" s="94" t="s">
        <v>83</v>
      </c>
      <c r="G11" s="523">
        <v>20</v>
      </c>
      <c r="H11" s="523"/>
      <c r="I11" s="523"/>
      <c r="J11" s="523"/>
      <c r="K11" s="583"/>
      <c r="L11" s="602"/>
    </row>
    <row r="12" spans="1:12" ht="15" customHeight="1" x14ac:dyDescent="0.25">
      <c r="A12" s="564"/>
      <c r="B12" s="568"/>
      <c r="C12" s="614"/>
      <c r="D12" s="773"/>
      <c r="E12" s="448"/>
      <c r="F12" s="94" t="s">
        <v>1381</v>
      </c>
      <c r="G12" s="523">
        <v>54</v>
      </c>
      <c r="H12" s="523"/>
      <c r="I12" s="523">
        <v>65</v>
      </c>
      <c r="J12" s="523"/>
      <c r="K12" s="583"/>
      <c r="L12" s="602"/>
    </row>
    <row r="13" spans="1:12" ht="15" customHeight="1" x14ac:dyDescent="0.25">
      <c r="A13" s="564"/>
      <c r="B13" s="568"/>
      <c r="C13" s="614"/>
      <c r="D13" s="773"/>
      <c r="E13" s="448"/>
      <c r="F13" s="94" t="s">
        <v>396</v>
      </c>
      <c r="G13" s="523" t="s">
        <v>415</v>
      </c>
      <c r="H13" s="523"/>
      <c r="I13" s="523"/>
      <c r="J13" s="523"/>
      <c r="K13" s="583"/>
      <c r="L13" s="602"/>
    </row>
    <row r="14" spans="1:12" ht="15" customHeight="1" x14ac:dyDescent="0.25">
      <c r="A14" s="564"/>
      <c r="B14" s="568"/>
      <c r="C14" s="614"/>
      <c r="D14" s="773"/>
      <c r="E14" s="448"/>
      <c r="F14" s="94" t="s">
        <v>418</v>
      </c>
      <c r="G14" s="523" t="s">
        <v>416</v>
      </c>
      <c r="H14" s="523"/>
      <c r="I14" s="523"/>
      <c r="J14" s="523"/>
      <c r="K14" s="583"/>
      <c r="L14" s="602"/>
    </row>
    <row r="15" spans="1:12" s="51" customFormat="1" ht="15" customHeight="1" x14ac:dyDescent="0.25">
      <c r="A15" s="564"/>
      <c r="B15" s="568"/>
      <c r="C15" s="614"/>
      <c r="D15" s="773"/>
      <c r="E15" s="448"/>
      <c r="F15" s="94" t="s">
        <v>421</v>
      </c>
      <c r="G15" s="523" t="s">
        <v>386</v>
      </c>
      <c r="H15" s="523"/>
      <c r="I15" s="523"/>
      <c r="J15" s="523"/>
      <c r="K15" s="583"/>
      <c r="L15" s="602"/>
    </row>
    <row r="16" spans="1:12" s="51" customFormat="1" ht="15" customHeight="1" x14ac:dyDescent="0.25">
      <c r="A16" s="564"/>
      <c r="B16" s="568"/>
      <c r="C16" s="614"/>
      <c r="D16" s="773"/>
      <c r="E16" s="448"/>
      <c r="F16" s="148" t="s">
        <v>379</v>
      </c>
      <c r="G16" s="523" t="s">
        <v>399</v>
      </c>
      <c r="H16" s="523"/>
      <c r="I16" s="523"/>
      <c r="J16" s="523"/>
      <c r="K16" s="583"/>
      <c r="L16" s="602"/>
    </row>
    <row r="17" spans="1:12" s="51" customFormat="1" ht="15" customHeight="1" x14ac:dyDescent="0.25">
      <c r="A17" s="564"/>
      <c r="B17" s="568"/>
      <c r="C17" s="614"/>
      <c r="D17" s="773"/>
      <c r="E17" s="448"/>
      <c r="F17" s="93" t="s">
        <v>701</v>
      </c>
      <c r="G17" s="523">
        <v>100000</v>
      </c>
      <c r="H17" s="523"/>
      <c r="I17" s="523"/>
      <c r="J17" s="523"/>
      <c r="K17" s="583"/>
      <c r="L17" s="602"/>
    </row>
    <row r="18" spans="1:12" s="51" customFormat="1" ht="15" customHeight="1" x14ac:dyDescent="0.25">
      <c r="A18" s="564"/>
      <c r="B18" s="568"/>
      <c r="C18" s="614"/>
      <c r="D18" s="773"/>
      <c r="E18" s="448"/>
      <c r="F18" s="148" t="s">
        <v>257</v>
      </c>
      <c r="G18" s="523" t="s">
        <v>658</v>
      </c>
      <c r="H18" s="523"/>
      <c r="I18" s="523"/>
      <c r="J18" s="523"/>
      <c r="K18" s="583"/>
      <c r="L18" s="602"/>
    </row>
    <row r="19" spans="1:12" s="51" customFormat="1" ht="15" customHeight="1" x14ac:dyDescent="0.25">
      <c r="A19" s="564"/>
      <c r="B19" s="568"/>
      <c r="C19" s="614"/>
      <c r="D19" s="773"/>
      <c r="E19" s="448"/>
      <c r="F19" s="148" t="s">
        <v>422</v>
      </c>
      <c r="G19" s="523" t="s">
        <v>1209</v>
      </c>
      <c r="H19" s="523"/>
      <c r="I19" s="523"/>
      <c r="J19" s="523"/>
      <c r="K19" s="583"/>
      <c r="L19" s="602"/>
    </row>
    <row r="20" spans="1:12" s="51" customFormat="1" ht="15" customHeight="1" x14ac:dyDescent="0.25">
      <c r="A20" s="564"/>
      <c r="B20" s="568"/>
      <c r="C20" s="614"/>
      <c r="D20" s="773"/>
      <c r="E20" s="448"/>
      <c r="F20" s="148" t="s">
        <v>376</v>
      </c>
      <c r="G20" s="772" t="s">
        <v>417</v>
      </c>
      <c r="H20" s="772"/>
      <c r="I20" s="772"/>
      <c r="J20" s="772"/>
      <c r="K20" s="583"/>
      <c r="L20" s="602"/>
    </row>
    <row r="21" spans="1:12" s="51" customFormat="1" ht="15" customHeight="1" x14ac:dyDescent="0.25">
      <c r="A21" s="564"/>
      <c r="B21" s="568"/>
      <c r="C21" s="614"/>
      <c r="D21" s="773"/>
      <c r="E21" s="448"/>
      <c r="F21" s="148" t="s">
        <v>381</v>
      </c>
      <c r="G21" s="523" t="s">
        <v>419</v>
      </c>
      <c r="H21" s="523"/>
      <c r="I21" s="523"/>
      <c r="J21" s="523"/>
      <c r="K21" s="584">
        <v>5</v>
      </c>
      <c r="L21" s="533">
        <v>4122</v>
      </c>
    </row>
    <row r="22" spans="1:12" s="51" customFormat="1" ht="15" customHeight="1" x14ac:dyDescent="0.25">
      <c r="A22" s="564"/>
      <c r="B22" s="568"/>
      <c r="C22" s="614"/>
      <c r="D22" s="773"/>
      <c r="E22" s="448"/>
      <c r="F22" s="148" t="s">
        <v>402</v>
      </c>
      <c r="G22" s="523" t="s">
        <v>420</v>
      </c>
      <c r="H22" s="523"/>
      <c r="I22" s="523"/>
      <c r="J22" s="523"/>
      <c r="K22" s="585"/>
      <c r="L22" s="603" t="e">
        <f>#REF!-#REF!*10%</f>
        <v>#REF!</v>
      </c>
    </row>
    <row r="23" spans="1:12" s="51" customFormat="1" ht="15" customHeight="1" x14ac:dyDescent="0.25">
      <c r="A23" s="564"/>
      <c r="B23" s="568"/>
      <c r="C23" s="614"/>
      <c r="D23" s="773"/>
      <c r="E23" s="448"/>
      <c r="F23" s="148" t="s">
        <v>403</v>
      </c>
      <c r="G23" s="523" t="s">
        <v>404</v>
      </c>
      <c r="H23" s="523"/>
      <c r="I23" s="523"/>
      <c r="J23" s="523"/>
      <c r="K23" s="585"/>
      <c r="L23" s="603" t="e">
        <f>#REF!-#REF!*10%</f>
        <v>#REF!</v>
      </c>
    </row>
    <row r="24" spans="1:12" s="51" customFormat="1" ht="15" customHeight="1" x14ac:dyDescent="0.25">
      <c r="A24" s="564"/>
      <c r="B24" s="568"/>
      <c r="C24" s="614"/>
      <c r="D24" s="773"/>
      <c r="E24" s="448"/>
      <c r="F24" s="94" t="s">
        <v>358</v>
      </c>
      <c r="G24" s="523" t="s">
        <v>360</v>
      </c>
      <c r="H24" s="523"/>
      <c r="I24" s="523"/>
      <c r="J24" s="523"/>
      <c r="K24" s="585"/>
      <c r="L24" s="603" t="e">
        <f>#REF!-#REF!*10%</f>
        <v>#REF!</v>
      </c>
    </row>
    <row r="25" spans="1:12" s="51" customFormat="1" ht="15" customHeight="1" x14ac:dyDescent="0.25">
      <c r="A25" s="564"/>
      <c r="B25" s="568"/>
      <c r="C25" s="614"/>
      <c r="D25" s="773"/>
      <c r="E25" s="448"/>
      <c r="F25" s="148" t="s">
        <v>389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s="51" customFormat="1" ht="15" customHeight="1" x14ac:dyDescent="0.25">
      <c r="A26" s="564"/>
      <c r="B26" s="568"/>
      <c r="C26" s="614"/>
      <c r="D26" s="773"/>
      <c r="E26" s="448"/>
      <c r="F26" s="93" t="s">
        <v>704</v>
      </c>
      <c r="G26" s="523" t="s">
        <v>705</v>
      </c>
      <c r="H26" s="523"/>
      <c r="I26" s="523"/>
      <c r="J26" s="523"/>
      <c r="K26" s="585"/>
      <c r="L26" s="603" t="e">
        <f>#REF!-#REF!*10%</f>
        <v>#REF!</v>
      </c>
    </row>
    <row r="27" spans="1:12" s="51" customFormat="1" ht="15" customHeight="1" x14ac:dyDescent="0.25">
      <c r="A27" s="564"/>
      <c r="B27" s="568"/>
      <c r="C27" s="614"/>
      <c r="D27" s="773"/>
      <c r="E27" s="448"/>
      <c r="F27" s="93" t="s">
        <v>706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2" s="51" customFormat="1" ht="15" customHeight="1" x14ac:dyDescent="0.25">
      <c r="A28" s="564"/>
      <c r="B28" s="568"/>
      <c r="C28" s="614"/>
      <c r="D28" s="773"/>
      <c r="E28" s="448"/>
      <c r="F28" s="93" t="s">
        <v>1271</v>
      </c>
      <c r="G28" s="523" t="s">
        <v>390</v>
      </c>
      <c r="H28" s="523"/>
      <c r="I28" s="523"/>
      <c r="J28" s="523"/>
      <c r="K28" s="585"/>
      <c r="L28" s="603" t="e">
        <f>#REF!-#REF!*10%</f>
        <v>#REF!</v>
      </c>
    </row>
    <row r="29" spans="1:12" s="51" customFormat="1" ht="15" customHeight="1" x14ac:dyDescent="0.25">
      <c r="A29" s="564"/>
      <c r="B29" s="568"/>
      <c r="C29" s="614"/>
      <c r="D29" s="773"/>
      <c r="E29" s="448"/>
      <c r="F29" s="93" t="s">
        <v>707</v>
      </c>
      <c r="G29" s="523" t="s">
        <v>1270</v>
      </c>
      <c r="H29" s="523"/>
      <c r="I29" s="523"/>
      <c r="J29" s="523"/>
      <c r="K29" s="585"/>
      <c r="L29" s="603" t="e">
        <f>#REF!-#REF!*10%</f>
        <v>#REF!</v>
      </c>
    </row>
    <row r="30" spans="1:12" s="51" customFormat="1" ht="15" customHeight="1" x14ac:dyDescent="0.25">
      <c r="A30" s="564"/>
      <c r="B30" s="568"/>
      <c r="C30" s="614"/>
      <c r="D30" s="773"/>
      <c r="E30" s="448"/>
      <c r="F30" s="93" t="s">
        <v>708</v>
      </c>
      <c r="G30" s="523" t="s">
        <v>390</v>
      </c>
      <c r="H30" s="523"/>
      <c r="I30" s="523"/>
      <c r="J30" s="523"/>
      <c r="K30" s="585"/>
      <c r="L30" s="603" t="e">
        <f>#REF!-#REF!*10%</f>
        <v>#REF!</v>
      </c>
    </row>
    <row r="31" spans="1:12" s="51" customFormat="1" ht="15" customHeight="1" x14ac:dyDescent="0.25">
      <c r="A31" s="564"/>
      <c r="B31" s="568"/>
      <c r="C31" s="614"/>
      <c r="D31" s="773"/>
      <c r="E31" s="448"/>
      <c r="F31" s="148" t="s">
        <v>377</v>
      </c>
      <c r="G31" s="523" t="s">
        <v>387</v>
      </c>
      <c r="H31" s="523"/>
      <c r="I31" s="523"/>
      <c r="J31" s="523"/>
      <c r="K31" s="585"/>
      <c r="L31" s="603" t="e">
        <f>#REF!-#REF!*10%</f>
        <v>#REF!</v>
      </c>
    </row>
    <row r="32" spans="1:12" s="51" customFormat="1" ht="15" customHeight="1" x14ac:dyDescent="0.25">
      <c r="A32" s="564"/>
      <c r="B32" s="568"/>
      <c r="C32" s="614"/>
      <c r="D32" s="773"/>
      <c r="E32" s="448"/>
      <c r="F32" s="148" t="s">
        <v>388</v>
      </c>
      <c r="G32" s="523" t="s">
        <v>393</v>
      </c>
      <c r="H32" s="523"/>
      <c r="I32" s="523"/>
      <c r="J32" s="523"/>
      <c r="K32" s="585"/>
      <c r="L32" s="603" t="e">
        <f>#REF!-#REF!*10%</f>
        <v>#REF!</v>
      </c>
    </row>
    <row r="33" spans="1:12" s="51" customFormat="1" ht="15.6" customHeight="1" x14ac:dyDescent="0.25">
      <c r="A33" s="564"/>
      <c r="B33" s="568"/>
      <c r="C33" s="614"/>
      <c r="D33" s="773"/>
      <c r="E33" s="448"/>
      <c r="F33" s="148" t="s">
        <v>562</v>
      </c>
      <c r="G33" s="523" t="s">
        <v>1086</v>
      </c>
      <c r="H33" s="523"/>
      <c r="I33" s="523"/>
      <c r="J33" s="523"/>
      <c r="K33" s="585"/>
      <c r="L33" s="603" t="e">
        <f>#REF!-#REF!*10%</f>
        <v>#REF!</v>
      </c>
    </row>
    <row r="34" spans="1:12" s="51" customFormat="1" ht="15.6" customHeight="1" x14ac:dyDescent="0.25">
      <c r="A34" s="564"/>
      <c r="B34" s="568"/>
      <c r="C34" s="614"/>
      <c r="D34" s="773"/>
      <c r="E34" s="448"/>
      <c r="F34" s="148" t="s">
        <v>570</v>
      </c>
      <c r="G34" s="523" t="s">
        <v>626</v>
      </c>
      <c r="H34" s="523"/>
      <c r="I34" s="523"/>
      <c r="J34" s="523"/>
      <c r="K34" s="585"/>
      <c r="L34" s="603" t="e">
        <f>#REF!-#REF!*10%</f>
        <v>#REF!</v>
      </c>
    </row>
    <row r="35" spans="1:12" s="51" customFormat="1" ht="15.6" customHeight="1" x14ac:dyDescent="0.25">
      <c r="A35" s="564"/>
      <c r="B35" s="568"/>
      <c r="C35" s="614"/>
      <c r="D35" s="773"/>
      <c r="E35" s="448"/>
      <c r="F35" s="167" t="s">
        <v>84</v>
      </c>
      <c r="G35" s="465">
        <v>2.5</v>
      </c>
      <c r="H35" s="465"/>
      <c r="I35" s="465"/>
      <c r="J35" s="465"/>
      <c r="K35" s="585"/>
      <c r="L35" s="603" t="e">
        <f>#REF!-#REF!*10%</f>
        <v>#REF!</v>
      </c>
    </row>
    <row r="36" spans="1:12" ht="15" customHeight="1" x14ac:dyDescent="0.25">
      <c r="A36" s="564"/>
      <c r="B36" s="569"/>
      <c r="C36" s="614"/>
      <c r="D36" s="773"/>
      <c r="E36" s="448"/>
      <c r="F36" s="136" t="s">
        <v>1016</v>
      </c>
      <c r="G36" s="454">
        <v>5</v>
      </c>
      <c r="H36" s="454"/>
      <c r="I36" s="454"/>
      <c r="J36" s="454"/>
      <c r="K36" s="585"/>
      <c r="L36" s="603" t="e">
        <f>#REF!-#REF!*10%</f>
        <v>#REF!</v>
      </c>
    </row>
    <row r="37" spans="1:12" ht="15" customHeight="1" x14ac:dyDescent="0.25">
      <c r="A37" s="564">
        <v>2</v>
      </c>
      <c r="B37" s="567"/>
      <c r="C37" s="614" t="s">
        <v>362</v>
      </c>
      <c r="D37" s="773"/>
      <c r="E37" s="448"/>
      <c r="F37" s="147" t="s">
        <v>81</v>
      </c>
      <c r="G37" s="523" t="s">
        <v>6</v>
      </c>
      <c r="H37" s="523"/>
      <c r="I37" s="523"/>
      <c r="J37" s="523"/>
      <c r="K37" s="501">
        <v>3</v>
      </c>
      <c r="L37" s="716">
        <v>3953</v>
      </c>
    </row>
    <row r="38" spans="1:12" ht="15" customHeight="1" x14ac:dyDescent="0.25">
      <c r="A38" s="564"/>
      <c r="B38" s="568"/>
      <c r="C38" s="614"/>
      <c r="D38" s="773"/>
      <c r="E38" s="448"/>
      <c r="F38" s="147" t="s">
        <v>80</v>
      </c>
      <c r="G38" s="469">
        <v>36</v>
      </c>
      <c r="H38" s="469"/>
      <c r="I38" s="469"/>
      <c r="J38" s="469"/>
      <c r="K38" s="583"/>
      <c r="L38" s="602"/>
    </row>
    <row r="39" spans="1:12" ht="15" customHeight="1" x14ac:dyDescent="0.25">
      <c r="A39" s="564"/>
      <c r="B39" s="568"/>
      <c r="C39" s="614"/>
      <c r="D39" s="773"/>
      <c r="E39" s="448"/>
      <c r="F39" s="147" t="s">
        <v>8</v>
      </c>
      <c r="G39" s="243">
        <v>3000</v>
      </c>
      <c r="H39" s="244">
        <v>4000</v>
      </c>
      <c r="I39" s="246">
        <v>5000</v>
      </c>
      <c r="J39" s="245">
        <v>6000</v>
      </c>
      <c r="K39" s="583"/>
      <c r="L39" s="602"/>
    </row>
    <row r="40" spans="1:12" ht="15" customHeight="1" x14ac:dyDescent="0.25">
      <c r="A40" s="564"/>
      <c r="B40" s="568"/>
      <c r="C40" s="614"/>
      <c r="D40" s="773"/>
      <c r="E40" s="448"/>
      <c r="F40" s="147" t="s">
        <v>817</v>
      </c>
      <c r="G40" s="243">
        <f>G38*88</f>
        <v>3168</v>
      </c>
      <c r="H40" s="244">
        <f>G38*99</f>
        <v>3564</v>
      </c>
      <c r="I40" s="246">
        <f>G38*110</f>
        <v>3960</v>
      </c>
      <c r="J40" s="245">
        <f>G38*114</f>
        <v>4104</v>
      </c>
      <c r="K40" s="583"/>
      <c r="L40" s="602"/>
    </row>
    <row r="41" spans="1:12" ht="15" customHeight="1" x14ac:dyDescent="0.25">
      <c r="A41" s="564"/>
      <c r="B41" s="568"/>
      <c r="C41" s="614"/>
      <c r="D41" s="773"/>
      <c r="E41" s="448"/>
      <c r="F41" s="147" t="s">
        <v>1269</v>
      </c>
      <c r="G41" s="451">
        <v>0.98</v>
      </c>
      <c r="H41" s="451"/>
      <c r="I41" s="451"/>
      <c r="J41" s="451"/>
      <c r="K41" s="583"/>
      <c r="L41" s="602"/>
    </row>
    <row r="42" spans="1:12" ht="15" customHeight="1" x14ac:dyDescent="0.25">
      <c r="A42" s="564"/>
      <c r="B42" s="568"/>
      <c r="C42" s="614"/>
      <c r="D42" s="773"/>
      <c r="E42" s="448"/>
      <c r="F42" s="93" t="s">
        <v>699</v>
      </c>
      <c r="G42" s="523" t="s">
        <v>700</v>
      </c>
      <c r="H42" s="523"/>
      <c r="I42" s="523"/>
      <c r="J42" s="523"/>
      <c r="K42" s="583"/>
      <c r="L42" s="602"/>
    </row>
    <row r="43" spans="1:12" ht="15" customHeight="1" x14ac:dyDescent="0.25">
      <c r="A43" s="564"/>
      <c r="B43" s="568"/>
      <c r="C43" s="614"/>
      <c r="D43" s="773"/>
      <c r="E43" s="448"/>
      <c r="F43" s="93" t="s">
        <v>1181</v>
      </c>
      <c r="G43" s="462" t="s">
        <v>1179</v>
      </c>
      <c r="H43" s="463"/>
      <c r="I43" s="463"/>
      <c r="J43" s="464"/>
      <c r="K43" s="583"/>
      <c r="L43" s="602"/>
    </row>
    <row r="44" spans="1:12" ht="15" customHeight="1" x14ac:dyDescent="0.25">
      <c r="A44" s="564"/>
      <c r="B44" s="568"/>
      <c r="C44" s="614"/>
      <c r="D44" s="773"/>
      <c r="E44" s="448"/>
      <c r="F44" s="94" t="s">
        <v>83</v>
      </c>
      <c r="G44" s="523">
        <v>20</v>
      </c>
      <c r="H44" s="523"/>
      <c r="I44" s="523"/>
      <c r="J44" s="523"/>
      <c r="K44" s="583"/>
      <c r="L44" s="602"/>
    </row>
    <row r="45" spans="1:12" ht="15" customHeight="1" x14ac:dyDescent="0.25">
      <c r="A45" s="564"/>
      <c r="B45" s="568"/>
      <c r="C45" s="614"/>
      <c r="D45" s="773"/>
      <c r="E45" s="448"/>
      <c r="F45" s="94" t="s">
        <v>1381</v>
      </c>
      <c r="G45" s="523">
        <v>54</v>
      </c>
      <c r="H45" s="523"/>
      <c r="I45" s="523">
        <v>65</v>
      </c>
      <c r="J45" s="523"/>
      <c r="K45" s="583"/>
      <c r="L45" s="602"/>
    </row>
    <row r="46" spans="1:12" ht="15" customHeight="1" x14ac:dyDescent="0.25">
      <c r="A46" s="564"/>
      <c r="B46" s="568"/>
      <c r="C46" s="614"/>
      <c r="D46" s="773"/>
      <c r="E46" s="448"/>
      <c r="F46" s="94" t="s">
        <v>396</v>
      </c>
      <c r="G46" s="523" t="s">
        <v>415</v>
      </c>
      <c r="H46" s="523"/>
      <c r="I46" s="523"/>
      <c r="J46" s="523"/>
      <c r="K46" s="583"/>
      <c r="L46" s="602"/>
    </row>
    <row r="47" spans="1:12" ht="15" customHeight="1" x14ac:dyDescent="0.25">
      <c r="A47" s="564"/>
      <c r="B47" s="568"/>
      <c r="C47" s="614"/>
      <c r="D47" s="773"/>
      <c r="E47" s="448"/>
      <c r="F47" s="94" t="s">
        <v>418</v>
      </c>
      <c r="G47" s="523" t="s">
        <v>416</v>
      </c>
      <c r="H47" s="523"/>
      <c r="I47" s="523"/>
      <c r="J47" s="523"/>
      <c r="K47" s="583"/>
      <c r="L47" s="602"/>
    </row>
    <row r="48" spans="1:12" s="51" customFormat="1" ht="15" customHeight="1" x14ac:dyDescent="0.25">
      <c r="A48" s="564"/>
      <c r="B48" s="568"/>
      <c r="C48" s="614"/>
      <c r="D48" s="773"/>
      <c r="E48" s="448"/>
      <c r="F48" s="94" t="s">
        <v>421</v>
      </c>
      <c r="G48" s="523" t="s">
        <v>386</v>
      </c>
      <c r="H48" s="523"/>
      <c r="I48" s="523"/>
      <c r="J48" s="523"/>
      <c r="K48" s="583"/>
      <c r="L48" s="602"/>
    </row>
    <row r="49" spans="1:12" s="51" customFormat="1" ht="15" customHeight="1" x14ac:dyDescent="0.25">
      <c r="A49" s="564"/>
      <c r="B49" s="568"/>
      <c r="C49" s="614"/>
      <c r="D49" s="773"/>
      <c r="E49" s="448"/>
      <c r="F49" s="148" t="s">
        <v>379</v>
      </c>
      <c r="G49" s="523" t="s">
        <v>399</v>
      </c>
      <c r="H49" s="523"/>
      <c r="I49" s="523"/>
      <c r="J49" s="523"/>
      <c r="K49" s="583"/>
      <c r="L49" s="602"/>
    </row>
    <row r="50" spans="1:12" s="51" customFormat="1" ht="15" customHeight="1" x14ac:dyDescent="0.25">
      <c r="A50" s="564"/>
      <c r="B50" s="568"/>
      <c r="C50" s="614"/>
      <c r="D50" s="773"/>
      <c r="E50" s="448"/>
      <c r="F50" s="93" t="s">
        <v>701</v>
      </c>
      <c r="G50" s="523">
        <v>100000</v>
      </c>
      <c r="H50" s="523"/>
      <c r="I50" s="523"/>
      <c r="J50" s="523"/>
      <c r="K50" s="583"/>
      <c r="L50" s="602"/>
    </row>
    <row r="51" spans="1:12" s="51" customFormat="1" ht="15" customHeight="1" x14ac:dyDescent="0.25">
      <c r="A51" s="564"/>
      <c r="B51" s="568"/>
      <c r="C51" s="614"/>
      <c r="D51" s="773"/>
      <c r="E51" s="448"/>
      <c r="F51" s="148" t="s">
        <v>257</v>
      </c>
      <c r="G51" s="523" t="s">
        <v>658</v>
      </c>
      <c r="H51" s="523"/>
      <c r="I51" s="523"/>
      <c r="J51" s="523"/>
      <c r="K51" s="583"/>
      <c r="L51" s="602"/>
    </row>
    <row r="52" spans="1:12" s="51" customFormat="1" ht="15" customHeight="1" x14ac:dyDescent="0.25">
      <c r="A52" s="564"/>
      <c r="B52" s="568"/>
      <c r="C52" s="614"/>
      <c r="D52" s="773"/>
      <c r="E52" s="448"/>
      <c r="F52" s="148" t="s">
        <v>422</v>
      </c>
      <c r="G52" s="523" t="s">
        <v>1209</v>
      </c>
      <c r="H52" s="523"/>
      <c r="I52" s="523"/>
      <c r="J52" s="523"/>
      <c r="K52" s="583"/>
      <c r="L52" s="602"/>
    </row>
    <row r="53" spans="1:12" s="51" customFormat="1" ht="15" customHeight="1" x14ac:dyDescent="0.25">
      <c r="A53" s="564"/>
      <c r="B53" s="568"/>
      <c r="C53" s="614"/>
      <c r="D53" s="773"/>
      <c r="E53" s="448"/>
      <c r="F53" s="148" t="s">
        <v>376</v>
      </c>
      <c r="G53" s="772" t="s">
        <v>417</v>
      </c>
      <c r="H53" s="772"/>
      <c r="I53" s="772"/>
      <c r="J53" s="772"/>
      <c r="K53" s="583"/>
      <c r="L53" s="602"/>
    </row>
    <row r="54" spans="1:12" s="51" customFormat="1" ht="15" customHeight="1" x14ac:dyDescent="0.25">
      <c r="A54" s="564"/>
      <c r="B54" s="568"/>
      <c r="C54" s="614"/>
      <c r="D54" s="773"/>
      <c r="E54" s="448"/>
      <c r="F54" s="148" t="s">
        <v>381</v>
      </c>
      <c r="G54" s="523" t="s">
        <v>419</v>
      </c>
      <c r="H54" s="523"/>
      <c r="I54" s="523"/>
      <c r="J54" s="523"/>
      <c r="K54" s="584">
        <v>5</v>
      </c>
      <c r="L54" s="533">
        <v>4229</v>
      </c>
    </row>
    <row r="55" spans="1:12" s="51" customFormat="1" ht="15" customHeight="1" x14ac:dyDescent="0.25">
      <c r="A55" s="564"/>
      <c r="B55" s="568"/>
      <c r="C55" s="614"/>
      <c r="D55" s="773"/>
      <c r="E55" s="448"/>
      <c r="F55" s="148" t="s">
        <v>402</v>
      </c>
      <c r="G55" s="523" t="s">
        <v>420</v>
      </c>
      <c r="H55" s="523"/>
      <c r="I55" s="523"/>
      <c r="J55" s="523"/>
      <c r="K55" s="585"/>
      <c r="L55" s="603" t="e">
        <f>#REF!-#REF!*10%</f>
        <v>#REF!</v>
      </c>
    </row>
    <row r="56" spans="1:12" s="51" customFormat="1" ht="15" customHeight="1" x14ac:dyDescent="0.25">
      <c r="A56" s="564"/>
      <c r="B56" s="568"/>
      <c r="C56" s="614"/>
      <c r="D56" s="773"/>
      <c r="E56" s="448"/>
      <c r="F56" s="148" t="s">
        <v>403</v>
      </c>
      <c r="G56" s="523" t="s">
        <v>404</v>
      </c>
      <c r="H56" s="523"/>
      <c r="I56" s="523"/>
      <c r="J56" s="523"/>
      <c r="K56" s="585"/>
      <c r="L56" s="603" t="e">
        <f>#REF!-#REF!*10%</f>
        <v>#REF!</v>
      </c>
    </row>
    <row r="57" spans="1:12" s="51" customFormat="1" ht="15" customHeight="1" x14ac:dyDescent="0.25">
      <c r="A57" s="564"/>
      <c r="B57" s="568"/>
      <c r="C57" s="614"/>
      <c r="D57" s="773"/>
      <c r="E57" s="448"/>
      <c r="F57" s="94" t="s">
        <v>358</v>
      </c>
      <c r="G57" s="523" t="s">
        <v>360</v>
      </c>
      <c r="H57" s="523"/>
      <c r="I57" s="523"/>
      <c r="J57" s="523"/>
      <c r="K57" s="585"/>
      <c r="L57" s="603" t="e">
        <f>#REF!-#REF!*10%</f>
        <v>#REF!</v>
      </c>
    </row>
    <row r="58" spans="1:12" s="51" customFormat="1" ht="15" customHeight="1" x14ac:dyDescent="0.25">
      <c r="A58" s="564"/>
      <c r="B58" s="568"/>
      <c r="C58" s="614"/>
      <c r="D58" s="773"/>
      <c r="E58" s="448"/>
      <c r="F58" s="148" t="s">
        <v>389</v>
      </c>
      <c r="G58" s="523" t="s">
        <v>390</v>
      </c>
      <c r="H58" s="523"/>
      <c r="I58" s="523"/>
      <c r="J58" s="523"/>
      <c r="K58" s="585"/>
      <c r="L58" s="603" t="e">
        <f>#REF!-#REF!*10%</f>
        <v>#REF!</v>
      </c>
    </row>
    <row r="59" spans="1:12" s="51" customFormat="1" ht="15" customHeight="1" x14ac:dyDescent="0.25">
      <c r="A59" s="564"/>
      <c r="B59" s="568"/>
      <c r="C59" s="614"/>
      <c r="D59" s="773"/>
      <c r="E59" s="448"/>
      <c r="F59" s="93" t="s">
        <v>704</v>
      </c>
      <c r="G59" s="523" t="s">
        <v>705</v>
      </c>
      <c r="H59" s="523"/>
      <c r="I59" s="523"/>
      <c r="J59" s="523"/>
      <c r="K59" s="585"/>
      <c r="L59" s="603" t="e">
        <f>#REF!-#REF!*10%</f>
        <v>#REF!</v>
      </c>
    </row>
    <row r="60" spans="1:12" s="51" customFormat="1" ht="15" customHeight="1" x14ac:dyDescent="0.25">
      <c r="A60" s="564"/>
      <c r="B60" s="568"/>
      <c r="C60" s="614"/>
      <c r="D60" s="773"/>
      <c r="E60" s="448"/>
      <c r="F60" s="93" t="s">
        <v>706</v>
      </c>
      <c r="G60" s="523" t="s">
        <v>390</v>
      </c>
      <c r="H60" s="523"/>
      <c r="I60" s="523"/>
      <c r="J60" s="523"/>
      <c r="K60" s="585"/>
      <c r="L60" s="603" t="e">
        <f>#REF!-#REF!*10%</f>
        <v>#REF!</v>
      </c>
    </row>
    <row r="61" spans="1:12" s="51" customFormat="1" ht="15" customHeight="1" x14ac:dyDescent="0.25">
      <c r="A61" s="564"/>
      <c r="B61" s="568"/>
      <c r="C61" s="614"/>
      <c r="D61" s="773"/>
      <c r="E61" s="448"/>
      <c r="F61" s="93" t="s">
        <v>1271</v>
      </c>
      <c r="G61" s="523" t="s">
        <v>390</v>
      </c>
      <c r="H61" s="523"/>
      <c r="I61" s="523"/>
      <c r="J61" s="523"/>
      <c r="K61" s="585"/>
      <c r="L61" s="603" t="e">
        <f>#REF!-#REF!*10%</f>
        <v>#REF!</v>
      </c>
    </row>
    <row r="62" spans="1:12" s="51" customFormat="1" ht="15" customHeight="1" x14ac:dyDescent="0.25">
      <c r="A62" s="564"/>
      <c r="B62" s="568"/>
      <c r="C62" s="614"/>
      <c r="D62" s="773"/>
      <c r="E62" s="448"/>
      <c r="F62" s="93" t="s">
        <v>707</v>
      </c>
      <c r="G62" s="523" t="s">
        <v>1270</v>
      </c>
      <c r="H62" s="523"/>
      <c r="I62" s="523"/>
      <c r="J62" s="523"/>
      <c r="K62" s="585"/>
      <c r="L62" s="603" t="e">
        <f>#REF!-#REF!*10%</f>
        <v>#REF!</v>
      </c>
    </row>
    <row r="63" spans="1:12" s="51" customFormat="1" ht="15" customHeight="1" x14ac:dyDescent="0.25">
      <c r="A63" s="564"/>
      <c r="B63" s="568"/>
      <c r="C63" s="614"/>
      <c r="D63" s="773"/>
      <c r="E63" s="448"/>
      <c r="F63" s="93" t="s">
        <v>708</v>
      </c>
      <c r="G63" s="523" t="s">
        <v>390</v>
      </c>
      <c r="H63" s="523"/>
      <c r="I63" s="523"/>
      <c r="J63" s="523"/>
      <c r="K63" s="585"/>
      <c r="L63" s="603" t="e">
        <f>#REF!-#REF!*10%</f>
        <v>#REF!</v>
      </c>
    </row>
    <row r="64" spans="1:12" s="51" customFormat="1" ht="15" customHeight="1" x14ac:dyDescent="0.25">
      <c r="A64" s="564"/>
      <c r="B64" s="568"/>
      <c r="C64" s="614"/>
      <c r="D64" s="773"/>
      <c r="E64" s="448"/>
      <c r="F64" s="148" t="s">
        <v>377</v>
      </c>
      <c r="G64" s="523" t="s">
        <v>387</v>
      </c>
      <c r="H64" s="523"/>
      <c r="I64" s="523"/>
      <c r="J64" s="523"/>
      <c r="K64" s="585"/>
      <c r="L64" s="603" t="e">
        <f>#REF!-#REF!*10%</f>
        <v>#REF!</v>
      </c>
    </row>
    <row r="65" spans="1:12" s="51" customFormat="1" ht="15" customHeight="1" x14ac:dyDescent="0.25">
      <c r="A65" s="564"/>
      <c r="B65" s="568"/>
      <c r="C65" s="614"/>
      <c r="D65" s="773"/>
      <c r="E65" s="448"/>
      <c r="F65" s="148" t="s">
        <v>388</v>
      </c>
      <c r="G65" s="523" t="s">
        <v>393</v>
      </c>
      <c r="H65" s="523"/>
      <c r="I65" s="523"/>
      <c r="J65" s="523"/>
      <c r="K65" s="585"/>
      <c r="L65" s="603" t="e">
        <f>#REF!-#REF!*10%</f>
        <v>#REF!</v>
      </c>
    </row>
    <row r="66" spans="1:12" s="51" customFormat="1" ht="15.6" customHeight="1" x14ac:dyDescent="0.25">
      <c r="A66" s="564"/>
      <c r="B66" s="568"/>
      <c r="C66" s="614"/>
      <c r="D66" s="773"/>
      <c r="E66" s="448"/>
      <c r="F66" s="148" t="s">
        <v>562</v>
      </c>
      <c r="G66" s="523" t="s">
        <v>1086</v>
      </c>
      <c r="H66" s="523"/>
      <c r="I66" s="523"/>
      <c r="J66" s="523"/>
      <c r="K66" s="585"/>
      <c r="L66" s="603" t="e">
        <f>#REF!-#REF!*10%</f>
        <v>#REF!</v>
      </c>
    </row>
    <row r="67" spans="1:12" s="51" customFormat="1" ht="15.6" customHeight="1" x14ac:dyDescent="0.25">
      <c r="A67" s="564"/>
      <c r="B67" s="568"/>
      <c r="C67" s="614"/>
      <c r="D67" s="773"/>
      <c r="E67" s="448"/>
      <c r="F67" s="148" t="s">
        <v>570</v>
      </c>
      <c r="G67" s="523" t="s">
        <v>626</v>
      </c>
      <c r="H67" s="523"/>
      <c r="I67" s="523"/>
      <c r="J67" s="523"/>
      <c r="K67" s="585"/>
      <c r="L67" s="603" t="e">
        <f>#REF!-#REF!*10%</f>
        <v>#REF!</v>
      </c>
    </row>
    <row r="68" spans="1:12" s="51" customFormat="1" ht="15.6" customHeight="1" x14ac:dyDescent="0.25">
      <c r="A68" s="564"/>
      <c r="B68" s="568"/>
      <c r="C68" s="614"/>
      <c r="D68" s="773"/>
      <c r="E68" s="448"/>
      <c r="F68" s="167" t="s">
        <v>84</v>
      </c>
      <c r="G68" s="465">
        <v>2.5</v>
      </c>
      <c r="H68" s="465"/>
      <c r="I68" s="465"/>
      <c r="J68" s="465"/>
      <c r="K68" s="585"/>
      <c r="L68" s="603" t="e">
        <f>#REF!-#REF!*10%</f>
        <v>#REF!</v>
      </c>
    </row>
    <row r="69" spans="1:12" ht="15" customHeight="1" x14ac:dyDescent="0.25">
      <c r="A69" s="564"/>
      <c r="B69" s="569"/>
      <c r="C69" s="614"/>
      <c r="D69" s="773"/>
      <c r="E69" s="448"/>
      <c r="F69" s="136" t="s">
        <v>1016</v>
      </c>
      <c r="G69" s="454">
        <v>5</v>
      </c>
      <c r="H69" s="454"/>
      <c r="I69" s="454"/>
      <c r="J69" s="454"/>
      <c r="K69" s="585"/>
      <c r="L69" s="603" t="e">
        <f>#REF!-#REF!*10%</f>
        <v>#REF!</v>
      </c>
    </row>
    <row r="70" spans="1:12" ht="15" customHeight="1" x14ac:dyDescent="0.25">
      <c r="A70" s="564">
        <v>3</v>
      </c>
      <c r="B70" s="567"/>
      <c r="C70" s="614" t="s">
        <v>363</v>
      </c>
      <c r="D70" s="773"/>
      <c r="E70" s="448"/>
      <c r="F70" s="147" t="s">
        <v>81</v>
      </c>
      <c r="G70" s="523" t="s">
        <v>6</v>
      </c>
      <c r="H70" s="523"/>
      <c r="I70" s="523"/>
      <c r="J70" s="523"/>
      <c r="K70" s="501">
        <v>3</v>
      </c>
      <c r="L70" s="716">
        <v>4054</v>
      </c>
    </row>
    <row r="71" spans="1:12" ht="15" customHeight="1" x14ac:dyDescent="0.25">
      <c r="A71" s="564"/>
      <c r="B71" s="568"/>
      <c r="C71" s="614"/>
      <c r="D71" s="773"/>
      <c r="E71" s="448"/>
      <c r="F71" s="147" t="s">
        <v>80</v>
      </c>
      <c r="G71" s="469">
        <v>40</v>
      </c>
      <c r="H71" s="469"/>
      <c r="I71" s="469"/>
      <c r="J71" s="469"/>
      <c r="K71" s="583"/>
      <c r="L71" s="602"/>
    </row>
    <row r="72" spans="1:12" ht="15" customHeight="1" x14ac:dyDescent="0.25">
      <c r="A72" s="564"/>
      <c r="B72" s="568"/>
      <c r="C72" s="614"/>
      <c r="D72" s="773"/>
      <c r="E72" s="448"/>
      <c r="F72" s="147" t="s">
        <v>8</v>
      </c>
      <c r="G72" s="243">
        <v>3000</v>
      </c>
      <c r="H72" s="244">
        <v>4000</v>
      </c>
      <c r="I72" s="246">
        <v>5000</v>
      </c>
      <c r="J72" s="245">
        <v>6000</v>
      </c>
      <c r="K72" s="583"/>
      <c r="L72" s="602"/>
    </row>
    <row r="73" spans="1:12" ht="15" customHeight="1" x14ac:dyDescent="0.25">
      <c r="A73" s="564"/>
      <c r="B73" s="568"/>
      <c r="C73" s="614"/>
      <c r="D73" s="773"/>
      <c r="E73" s="448"/>
      <c r="F73" s="147" t="s">
        <v>817</v>
      </c>
      <c r="G73" s="243">
        <f>G71*88</f>
        <v>3520</v>
      </c>
      <c r="H73" s="244">
        <f>G71*99</f>
        <v>3960</v>
      </c>
      <c r="I73" s="246">
        <f>G71*110</f>
        <v>4400</v>
      </c>
      <c r="J73" s="245">
        <f>G71*114</f>
        <v>4560</v>
      </c>
      <c r="K73" s="583"/>
      <c r="L73" s="602"/>
    </row>
    <row r="74" spans="1:12" ht="15" customHeight="1" x14ac:dyDescent="0.25">
      <c r="A74" s="564"/>
      <c r="B74" s="568"/>
      <c r="C74" s="614"/>
      <c r="D74" s="773"/>
      <c r="E74" s="448"/>
      <c r="F74" s="147" t="s">
        <v>1269</v>
      </c>
      <c r="G74" s="451">
        <v>0.98</v>
      </c>
      <c r="H74" s="451"/>
      <c r="I74" s="451"/>
      <c r="J74" s="451"/>
      <c r="K74" s="583"/>
      <c r="L74" s="602"/>
    </row>
    <row r="75" spans="1:12" ht="15" customHeight="1" x14ac:dyDescent="0.25">
      <c r="A75" s="564"/>
      <c r="B75" s="568"/>
      <c r="C75" s="614"/>
      <c r="D75" s="773"/>
      <c r="E75" s="448"/>
      <c r="F75" s="93" t="s">
        <v>699</v>
      </c>
      <c r="G75" s="523" t="s">
        <v>700</v>
      </c>
      <c r="H75" s="523"/>
      <c r="I75" s="523"/>
      <c r="J75" s="523"/>
      <c r="K75" s="583"/>
      <c r="L75" s="602"/>
    </row>
    <row r="76" spans="1:12" ht="15" customHeight="1" x14ac:dyDescent="0.25">
      <c r="A76" s="564"/>
      <c r="B76" s="568"/>
      <c r="C76" s="614"/>
      <c r="D76" s="773"/>
      <c r="E76" s="448"/>
      <c r="F76" s="93" t="s">
        <v>1181</v>
      </c>
      <c r="G76" s="462" t="s">
        <v>1179</v>
      </c>
      <c r="H76" s="463"/>
      <c r="I76" s="463"/>
      <c r="J76" s="464"/>
      <c r="K76" s="583"/>
      <c r="L76" s="602"/>
    </row>
    <row r="77" spans="1:12" ht="15" customHeight="1" x14ac:dyDescent="0.25">
      <c r="A77" s="564"/>
      <c r="B77" s="568"/>
      <c r="C77" s="614"/>
      <c r="D77" s="773"/>
      <c r="E77" s="448"/>
      <c r="F77" s="94" t="s">
        <v>83</v>
      </c>
      <c r="G77" s="523">
        <v>20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773"/>
      <c r="E78" s="448"/>
      <c r="F78" s="94" t="s">
        <v>1381</v>
      </c>
      <c r="G78" s="523">
        <v>54</v>
      </c>
      <c r="H78" s="523"/>
      <c r="I78" s="523">
        <v>65</v>
      </c>
      <c r="J78" s="523"/>
      <c r="K78" s="583"/>
      <c r="L78" s="602"/>
    </row>
    <row r="79" spans="1:12" ht="15" customHeight="1" x14ac:dyDescent="0.25">
      <c r="A79" s="564"/>
      <c r="B79" s="568"/>
      <c r="C79" s="614"/>
      <c r="D79" s="773"/>
      <c r="E79" s="448"/>
      <c r="F79" s="94" t="s">
        <v>396</v>
      </c>
      <c r="G79" s="523" t="s">
        <v>415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773"/>
      <c r="E80" s="448"/>
      <c r="F80" s="94" t="s">
        <v>418</v>
      </c>
      <c r="G80" s="523" t="s">
        <v>416</v>
      </c>
      <c r="H80" s="523"/>
      <c r="I80" s="523"/>
      <c r="J80" s="523"/>
      <c r="K80" s="583"/>
      <c r="L80" s="602"/>
    </row>
    <row r="81" spans="1:12" s="51" customFormat="1" ht="15" customHeight="1" x14ac:dyDescent="0.25">
      <c r="A81" s="564"/>
      <c r="B81" s="568"/>
      <c r="C81" s="614"/>
      <c r="D81" s="773"/>
      <c r="E81" s="448"/>
      <c r="F81" s="94" t="s">
        <v>421</v>
      </c>
      <c r="G81" s="523" t="s">
        <v>386</v>
      </c>
      <c r="H81" s="523"/>
      <c r="I81" s="523"/>
      <c r="J81" s="523"/>
      <c r="K81" s="583"/>
      <c r="L81" s="602"/>
    </row>
    <row r="82" spans="1:12" s="51" customFormat="1" ht="15" customHeight="1" x14ac:dyDescent="0.25">
      <c r="A82" s="564"/>
      <c r="B82" s="568"/>
      <c r="C82" s="614"/>
      <c r="D82" s="773"/>
      <c r="E82" s="448"/>
      <c r="F82" s="148" t="s">
        <v>379</v>
      </c>
      <c r="G82" s="523" t="s">
        <v>399</v>
      </c>
      <c r="H82" s="523"/>
      <c r="I82" s="523"/>
      <c r="J82" s="523"/>
      <c r="K82" s="583"/>
      <c r="L82" s="602"/>
    </row>
    <row r="83" spans="1:12" s="51" customFormat="1" ht="15" customHeight="1" x14ac:dyDescent="0.25">
      <c r="A83" s="564"/>
      <c r="B83" s="568"/>
      <c r="C83" s="614"/>
      <c r="D83" s="773"/>
      <c r="E83" s="448"/>
      <c r="F83" s="93" t="s">
        <v>701</v>
      </c>
      <c r="G83" s="523">
        <v>100000</v>
      </c>
      <c r="H83" s="523"/>
      <c r="I83" s="523"/>
      <c r="J83" s="523"/>
      <c r="K83" s="583"/>
      <c r="L83" s="602"/>
    </row>
    <row r="84" spans="1:12" s="51" customFormat="1" ht="15" customHeight="1" x14ac:dyDescent="0.25">
      <c r="A84" s="564"/>
      <c r="B84" s="568"/>
      <c r="C84" s="614"/>
      <c r="D84" s="773"/>
      <c r="E84" s="448"/>
      <c r="F84" s="148" t="s">
        <v>257</v>
      </c>
      <c r="G84" s="523" t="s">
        <v>658</v>
      </c>
      <c r="H84" s="523"/>
      <c r="I84" s="523"/>
      <c r="J84" s="523"/>
      <c r="K84" s="583"/>
      <c r="L84" s="602"/>
    </row>
    <row r="85" spans="1:12" s="51" customFormat="1" ht="15" customHeight="1" x14ac:dyDescent="0.25">
      <c r="A85" s="564"/>
      <c r="B85" s="568"/>
      <c r="C85" s="614"/>
      <c r="D85" s="773"/>
      <c r="E85" s="448"/>
      <c r="F85" s="148" t="s">
        <v>422</v>
      </c>
      <c r="G85" s="523" t="s">
        <v>1209</v>
      </c>
      <c r="H85" s="523"/>
      <c r="I85" s="523"/>
      <c r="J85" s="523"/>
      <c r="K85" s="583"/>
      <c r="L85" s="602"/>
    </row>
    <row r="86" spans="1:12" s="51" customFormat="1" ht="15" customHeight="1" x14ac:dyDescent="0.25">
      <c r="A86" s="564"/>
      <c r="B86" s="568"/>
      <c r="C86" s="614"/>
      <c r="D86" s="773"/>
      <c r="E86" s="448"/>
      <c r="F86" s="148" t="s">
        <v>376</v>
      </c>
      <c r="G86" s="772" t="s">
        <v>417</v>
      </c>
      <c r="H86" s="772"/>
      <c r="I86" s="772"/>
      <c r="J86" s="772"/>
      <c r="K86" s="583"/>
      <c r="L86" s="602"/>
    </row>
    <row r="87" spans="1:12" s="51" customFormat="1" ht="15" customHeight="1" x14ac:dyDescent="0.25">
      <c r="A87" s="564"/>
      <c r="B87" s="568"/>
      <c r="C87" s="614"/>
      <c r="D87" s="773"/>
      <c r="E87" s="448"/>
      <c r="F87" s="148" t="s">
        <v>381</v>
      </c>
      <c r="G87" s="523" t="s">
        <v>419</v>
      </c>
      <c r="H87" s="523"/>
      <c r="I87" s="523"/>
      <c r="J87" s="523"/>
      <c r="K87" s="584">
        <v>5</v>
      </c>
      <c r="L87" s="533">
        <v>4337</v>
      </c>
    </row>
    <row r="88" spans="1:12" s="51" customFormat="1" ht="15" customHeight="1" x14ac:dyDescent="0.25">
      <c r="A88" s="564"/>
      <c r="B88" s="568"/>
      <c r="C88" s="614"/>
      <c r="D88" s="773"/>
      <c r="E88" s="448"/>
      <c r="F88" s="148" t="s">
        <v>402</v>
      </c>
      <c r="G88" s="523" t="s">
        <v>420</v>
      </c>
      <c r="H88" s="523"/>
      <c r="I88" s="523"/>
      <c r="J88" s="523"/>
      <c r="K88" s="585"/>
      <c r="L88" s="603" t="e">
        <f>#REF!-#REF!*10%</f>
        <v>#REF!</v>
      </c>
    </row>
    <row r="89" spans="1:12" s="51" customFormat="1" ht="15" customHeight="1" x14ac:dyDescent="0.25">
      <c r="A89" s="564"/>
      <c r="B89" s="568"/>
      <c r="C89" s="614"/>
      <c r="D89" s="773"/>
      <c r="E89" s="448"/>
      <c r="F89" s="148" t="s">
        <v>403</v>
      </c>
      <c r="G89" s="523" t="s">
        <v>404</v>
      </c>
      <c r="H89" s="523"/>
      <c r="I89" s="523"/>
      <c r="J89" s="523"/>
      <c r="K89" s="585"/>
      <c r="L89" s="603" t="e">
        <f>#REF!-#REF!*10%</f>
        <v>#REF!</v>
      </c>
    </row>
    <row r="90" spans="1:12" s="51" customFormat="1" ht="15" customHeight="1" x14ac:dyDescent="0.25">
      <c r="A90" s="564"/>
      <c r="B90" s="568"/>
      <c r="C90" s="614"/>
      <c r="D90" s="773"/>
      <c r="E90" s="448"/>
      <c r="F90" s="94" t="s">
        <v>358</v>
      </c>
      <c r="G90" s="523" t="s">
        <v>360</v>
      </c>
      <c r="H90" s="523"/>
      <c r="I90" s="523"/>
      <c r="J90" s="523"/>
      <c r="K90" s="585"/>
      <c r="L90" s="603" t="e">
        <f>#REF!-#REF!*10%</f>
        <v>#REF!</v>
      </c>
    </row>
    <row r="91" spans="1:12" s="51" customFormat="1" ht="15" customHeight="1" x14ac:dyDescent="0.25">
      <c r="A91" s="564"/>
      <c r="B91" s="568"/>
      <c r="C91" s="614"/>
      <c r="D91" s="773"/>
      <c r="E91" s="448"/>
      <c r="F91" s="148" t="s">
        <v>389</v>
      </c>
      <c r="G91" s="523" t="s">
        <v>390</v>
      </c>
      <c r="H91" s="523"/>
      <c r="I91" s="523"/>
      <c r="J91" s="523"/>
      <c r="K91" s="585"/>
      <c r="L91" s="603" t="e">
        <f>#REF!-#REF!*10%</f>
        <v>#REF!</v>
      </c>
    </row>
    <row r="92" spans="1:12" s="51" customFormat="1" ht="15" customHeight="1" x14ac:dyDescent="0.25">
      <c r="A92" s="564"/>
      <c r="B92" s="568"/>
      <c r="C92" s="614"/>
      <c r="D92" s="773"/>
      <c r="E92" s="448"/>
      <c r="F92" s="93" t="s">
        <v>704</v>
      </c>
      <c r="G92" s="523" t="s">
        <v>705</v>
      </c>
      <c r="H92" s="523"/>
      <c r="I92" s="523"/>
      <c r="J92" s="523"/>
      <c r="K92" s="585"/>
      <c r="L92" s="603" t="e">
        <f>#REF!-#REF!*10%</f>
        <v>#REF!</v>
      </c>
    </row>
    <row r="93" spans="1:12" s="51" customFormat="1" ht="15" customHeight="1" x14ac:dyDescent="0.25">
      <c r="A93" s="564"/>
      <c r="B93" s="568"/>
      <c r="C93" s="614"/>
      <c r="D93" s="773"/>
      <c r="E93" s="448"/>
      <c r="F93" s="93" t="s">
        <v>706</v>
      </c>
      <c r="G93" s="523" t="s">
        <v>390</v>
      </c>
      <c r="H93" s="523"/>
      <c r="I93" s="523"/>
      <c r="J93" s="523"/>
      <c r="K93" s="585"/>
      <c r="L93" s="603" t="e">
        <f>#REF!-#REF!*10%</f>
        <v>#REF!</v>
      </c>
    </row>
    <row r="94" spans="1:12" s="51" customFormat="1" ht="15" customHeight="1" x14ac:dyDescent="0.25">
      <c r="A94" s="564"/>
      <c r="B94" s="568"/>
      <c r="C94" s="614"/>
      <c r="D94" s="773"/>
      <c r="E94" s="448"/>
      <c r="F94" s="93" t="s">
        <v>1271</v>
      </c>
      <c r="G94" s="523" t="s">
        <v>390</v>
      </c>
      <c r="H94" s="523"/>
      <c r="I94" s="523"/>
      <c r="J94" s="523"/>
      <c r="K94" s="585"/>
      <c r="L94" s="603" t="e">
        <f>#REF!-#REF!*10%</f>
        <v>#REF!</v>
      </c>
    </row>
    <row r="95" spans="1:12" s="51" customFormat="1" ht="15" customHeight="1" x14ac:dyDescent="0.25">
      <c r="A95" s="564"/>
      <c r="B95" s="568"/>
      <c r="C95" s="614"/>
      <c r="D95" s="773"/>
      <c r="E95" s="448"/>
      <c r="F95" s="93" t="s">
        <v>707</v>
      </c>
      <c r="G95" s="523" t="s">
        <v>1270</v>
      </c>
      <c r="H95" s="523"/>
      <c r="I95" s="523"/>
      <c r="J95" s="523"/>
      <c r="K95" s="585"/>
      <c r="L95" s="603" t="e">
        <f>#REF!-#REF!*10%</f>
        <v>#REF!</v>
      </c>
    </row>
    <row r="96" spans="1:12" s="51" customFormat="1" ht="15" customHeight="1" x14ac:dyDescent="0.25">
      <c r="A96" s="564"/>
      <c r="B96" s="568"/>
      <c r="C96" s="614"/>
      <c r="D96" s="773"/>
      <c r="E96" s="448"/>
      <c r="F96" s="93" t="s">
        <v>708</v>
      </c>
      <c r="G96" s="523" t="s">
        <v>390</v>
      </c>
      <c r="H96" s="523"/>
      <c r="I96" s="523"/>
      <c r="J96" s="523"/>
      <c r="K96" s="585"/>
      <c r="L96" s="603" t="e">
        <f>#REF!-#REF!*10%</f>
        <v>#REF!</v>
      </c>
    </row>
    <row r="97" spans="1:12" s="51" customFormat="1" ht="15" customHeight="1" x14ac:dyDescent="0.25">
      <c r="A97" s="564"/>
      <c r="B97" s="568"/>
      <c r="C97" s="614"/>
      <c r="D97" s="773"/>
      <c r="E97" s="448"/>
      <c r="F97" s="148" t="s">
        <v>377</v>
      </c>
      <c r="G97" s="523" t="s">
        <v>387</v>
      </c>
      <c r="H97" s="523"/>
      <c r="I97" s="523"/>
      <c r="J97" s="523"/>
      <c r="K97" s="585"/>
      <c r="L97" s="603" t="e">
        <f>#REF!-#REF!*10%</f>
        <v>#REF!</v>
      </c>
    </row>
    <row r="98" spans="1:12" s="51" customFormat="1" ht="15" customHeight="1" x14ac:dyDescent="0.25">
      <c r="A98" s="564"/>
      <c r="B98" s="568"/>
      <c r="C98" s="614"/>
      <c r="D98" s="773"/>
      <c r="E98" s="448"/>
      <c r="F98" s="148" t="s">
        <v>388</v>
      </c>
      <c r="G98" s="523" t="s">
        <v>393</v>
      </c>
      <c r="H98" s="523"/>
      <c r="I98" s="523"/>
      <c r="J98" s="523"/>
      <c r="K98" s="585"/>
      <c r="L98" s="603" t="e">
        <f>#REF!-#REF!*10%</f>
        <v>#REF!</v>
      </c>
    </row>
    <row r="99" spans="1:12" s="51" customFormat="1" ht="15.6" customHeight="1" x14ac:dyDescent="0.25">
      <c r="A99" s="564"/>
      <c r="B99" s="568"/>
      <c r="C99" s="614"/>
      <c r="D99" s="773"/>
      <c r="E99" s="448"/>
      <c r="F99" s="148" t="s">
        <v>562</v>
      </c>
      <c r="G99" s="523" t="s">
        <v>1086</v>
      </c>
      <c r="H99" s="523"/>
      <c r="I99" s="523"/>
      <c r="J99" s="523"/>
      <c r="K99" s="585"/>
      <c r="L99" s="603" t="e">
        <f>#REF!-#REF!*10%</f>
        <v>#REF!</v>
      </c>
    </row>
    <row r="100" spans="1:12" s="51" customFormat="1" ht="15.6" customHeight="1" x14ac:dyDescent="0.25">
      <c r="A100" s="564"/>
      <c r="B100" s="568"/>
      <c r="C100" s="614"/>
      <c r="D100" s="773"/>
      <c r="E100" s="448"/>
      <c r="F100" s="148" t="s">
        <v>570</v>
      </c>
      <c r="G100" s="523" t="s">
        <v>626</v>
      </c>
      <c r="H100" s="523"/>
      <c r="I100" s="523"/>
      <c r="J100" s="523"/>
      <c r="K100" s="585"/>
      <c r="L100" s="603" t="e">
        <f>#REF!-#REF!*10%</f>
        <v>#REF!</v>
      </c>
    </row>
    <row r="101" spans="1:12" s="51" customFormat="1" ht="15.6" customHeight="1" x14ac:dyDescent="0.25">
      <c r="A101" s="564"/>
      <c r="B101" s="568"/>
      <c r="C101" s="614"/>
      <c r="D101" s="773"/>
      <c r="E101" s="448"/>
      <c r="F101" s="167" t="s">
        <v>84</v>
      </c>
      <c r="G101" s="465">
        <v>2.5</v>
      </c>
      <c r="H101" s="465"/>
      <c r="I101" s="465"/>
      <c r="J101" s="465"/>
      <c r="K101" s="585"/>
      <c r="L101" s="603" t="e">
        <f>#REF!-#REF!*10%</f>
        <v>#REF!</v>
      </c>
    </row>
    <row r="102" spans="1:12" ht="15" customHeight="1" x14ac:dyDescent="0.25">
      <c r="A102" s="564"/>
      <c r="B102" s="569"/>
      <c r="C102" s="614"/>
      <c r="D102" s="773"/>
      <c r="E102" s="448"/>
      <c r="F102" s="136" t="s">
        <v>1016</v>
      </c>
      <c r="G102" s="454">
        <v>5</v>
      </c>
      <c r="H102" s="454"/>
      <c r="I102" s="454"/>
      <c r="J102" s="454"/>
      <c r="K102" s="585"/>
      <c r="L102" s="603" t="e">
        <f>#REF!-#REF!*10%</f>
        <v>#REF!</v>
      </c>
    </row>
    <row r="103" spans="1:12" ht="15" customHeight="1" x14ac:dyDescent="0.25">
      <c r="A103" s="564">
        <v>4</v>
      </c>
      <c r="B103" s="567"/>
      <c r="C103" s="614" t="s">
        <v>364</v>
      </c>
      <c r="D103" s="773"/>
      <c r="E103" s="448"/>
      <c r="F103" s="147" t="s">
        <v>81</v>
      </c>
      <c r="G103" s="523" t="s">
        <v>6</v>
      </c>
      <c r="H103" s="523"/>
      <c r="I103" s="523"/>
      <c r="J103" s="523"/>
      <c r="K103" s="501">
        <v>3</v>
      </c>
      <c r="L103" s="716">
        <v>4891</v>
      </c>
    </row>
    <row r="104" spans="1:12" ht="15" customHeight="1" x14ac:dyDescent="0.25">
      <c r="A104" s="564"/>
      <c r="B104" s="568"/>
      <c r="C104" s="614"/>
      <c r="D104" s="773"/>
      <c r="E104" s="448"/>
      <c r="F104" s="147" t="s">
        <v>80</v>
      </c>
      <c r="G104" s="469">
        <v>60</v>
      </c>
      <c r="H104" s="469"/>
      <c r="I104" s="469"/>
      <c r="J104" s="469"/>
      <c r="K104" s="583"/>
      <c r="L104" s="602"/>
    </row>
    <row r="105" spans="1:12" ht="15" customHeight="1" x14ac:dyDescent="0.25">
      <c r="A105" s="564"/>
      <c r="B105" s="568"/>
      <c r="C105" s="614"/>
      <c r="D105" s="773"/>
      <c r="E105" s="448"/>
      <c r="F105" s="147" t="s">
        <v>8</v>
      </c>
      <c r="G105" s="243">
        <v>3000</v>
      </c>
      <c r="H105" s="244">
        <v>4000</v>
      </c>
      <c r="I105" s="246">
        <v>5000</v>
      </c>
      <c r="J105" s="245">
        <v>6000</v>
      </c>
      <c r="K105" s="583"/>
      <c r="L105" s="602"/>
    </row>
    <row r="106" spans="1:12" ht="15" customHeight="1" x14ac:dyDescent="0.25">
      <c r="A106" s="564"/>
      <c r="B106" s="568"/>
      <c r="C106" s="614"/>
      <c r="D106" s="773"/>
      <c r="E106" s="448"/>
      <c r="F106" s="147" t="s">
        <v>817</v>
      </c>
      <c r="G106" s="243">
        <f>G104*88</f>
        <v>5280</v>
      </c>
      <c r="H106" s="244">
        <f>G104*99</f>
        <v>5940</v>
      </c>
      <c r="I106" s="246">
        <f>G104*110</f>
        <v>6600</v>
      </c>
      <c r="J106" s="245">
        <f>G104*114</f>
        <v>6840</v>
      </c>
      <c r="K106" s="583"/>
      <c r="L106" s="602"/>
    </row>
    <row r="107" spans="1:12" ht="15" customHeight="1" x14ac:dyDescent="0.25">
      <c r="A107" s="564"/>
      <c r="B107" s="568"/>
      <c r="C107" s="614"/>
      <c r="D107" s="773"/>
      <c r="E107" s="448"/>
      <c r="F107" s="147" t="s">
        <v>1269</v>
      </c>
      <c r="G107" s="451">
        <v>0.98</v>
      </c>
      <c r="H107" s="451"/>
      <c r="I107" s="451"/>
      <c r="J107" s="451"/>
      <c r="K107" s="583"/>
      <c r="L107" s="602"/>
    </row>
    <row r="108" spans="1:12" ht="15" customHeight="1" x14ac:dyDescent="0.25">
      <c r="A108" s="564"/>
      <c r="B108" s="568"/>
      <c r="C108" s="614"/>
      <c r="D108" s="773"/>
      <c r="E108" s="448"/>
      <c r="F108" s="93" t="s">
        <v>699</v>
      </c>
      <c r="G108" s="523" t="s">
        <v>700</v>
      </c>
      <c r="H108" s="523"/>
      <c r="I108" s="523"/>
      <c r="J108" s="523"/>
      <c r="K108" s="583"/>
      <c r="L108" s="602"/>
    </row>
    <row r="109" spans="1:12" ht="15" customHeight="1" x14ac:dyDescent="0.25">
      <c r="A109" s="564"/>
      <c r="B109" s="568"/>
      <c r="C109" s="614"/>
      <c r="D109" s="773"/>
      <c r="E109" s="448"/>
      <c r="F109" s="93" t="s">
        <v>1181</v>
      </c>
      <c r="G109" s="462" t="s">
        <v>1179</v>
      </c>
      <c r="H109" s="463"/>
      <c r="I109" s="463"/>
      <c r="J109" s="464"/>
      <c r="K109" s="583"/>
      <c r="L109" s="602"/>
    </row>
    <row r="110" spans="1:12" ht="15" customHeight="1" x14ac:dyDescent="0.25">
      <c r="A110" s="564"/>
      <c r="B110" s="568"/>
      <c r="C110" s="614"/>
      <c r="D110" s="773"/>
      <c r="E110" s="448"/>
      <c r="F110" s="94" t="s">
        <v>83</v>
      </c>
      <c r="G110" s="523">
        <v>20</v>
      </c>
      <c r="H110" s="523"/>
      <c r="I110" s="523"/>
      <c r="J110" s="523"/>
      <c r="K110" s="583"/>
      <c r="L110" s="602"/>
    </row>
    <row r="111" spans="1:12" ht="15" customHeight="1" x14ac:dyDescent="0.25">
      <c r="A111" s="564"/>
      <c r="B111" s="568"/>
      <c r="C111" s="614"/>
      <c r="D111" s="773"/>
      <c r="E111" s="448"/>
      <c r="F111" s="94" t="s">
        <v>1381</v>
      </c>
      <c r="G111" s="523">
        <v>54</v>
      </c>
      <c r="H111" s="523"/>
      <c r="I111" s="523">
        <v>65</v>
      </c>
      <c r="J111" s="523"/>
      <c r="K111" s="583"/>
      <c r="L111" s="602"/>
    </row>
    <row r="112" spans="1:12" ht="15" customHeight="1" x14ac:dyDescent="0.25">
      <c r="A112" s="564"/>
      <c r="B112" s="568"/>
      <c r="C112" s="614"/>
      <c r="D112" s="773"/>
      <c r="E112" s="448"/>
      <c r="F112" s="94" t="s">
        <v>396</v>
      </c>
      <c r="G112" s="523" t="s">
        <v>415</v>
      </c>
      <c r="H112" s="523"/>
      <c r="I112" s="523"/>
      <c r="J112" s="523"/>
      <c r="K112" s="583"/>
      <c r="L112" s="602"/>
    </row>
    <row r="113" spans="1:12" ht="15" customHeight="1" x14ac:dyDescent="0.25">
      <c r="A113" s="564"/>
      <c r="B113" s="568"/>
      <c r="C113" s="614"/>
      <c r="D113" s="773"/>
      <c r="E113" s="448"/>
      <c r="F113" s="94" t="s">
        <v>418</v>
      </c>
      <c r="G113" s="523" t="s">
        <v>416</v>
      </c>
      <c r="H113" s="523"/>
      <c r="I113" s="523"/>
      <c r="J113" s="523"/>
      <c r="K113" s="583"/>
      <c r="L113" s="602"/>
    </row>
    <row r="114" spans="1:12" s="51" customFormat="1" ht="15" customHeight="1" x14ac:dyDescent="0.25">
      <c r="A114" s="564"/>
      <c r="B114" s="568"/>
      <c r="C114" s="614"/>
      <c r="D114" s="773"/>
      <c r="E114" s="448"/>
      <c r="F114" s="94" t="s">
        <v>421</v>
      </c>
      <c r="G114" s="523" t="s">
        <v>386</v>
      </c>
      <c r="H114" s="523"/>
      <c r="I114" s="523"/>
      <c r="J114" s="523"/>
      <c r="K114" s="583"/>
      <c r="L114" s="602"/>
    </row>
    <row r="115" spans="1:12" s="51" customFormat="1" ht="15" customHeight="1" x14ac:dyDescent="0.25">
      <c r="A115" s="564"/>
      <c r="B115" s="568"/>
      <c r="C115" s="614"/>
      <c r="D115" s="773"/>
      <c r="E115" s="448"/>
      <c r="F115" s="148" t="s">
        <v>379</v>
      </c>
      <c r="G115" s="523" t="s">
        <v>399</v>
      </c>
      <c r="H115" s="523"/>
      <c r="I115" s="523"/>
      <c r="J115" s="523"/>
      <c r="K115" s="583"/>
      <c r="L115" s="602"/>
    </row>
    <row r="116" spans="1:12" s="51" customFormat="1" ht="15" customHeight="1" x14ac:dyDescent="0.25">
      <c r="A116" s="564"/>
      <c r="B116" s="568"/>
      <c r="C116" s="614"/>
      <c r="D116" s="773"/>
      <c r="E116" s="448"/>
      <c r="F116" s="93" t="s">
        <v>701</v>
      </c>
      <c r="G116" s="523">
        <v>100000</v>
      </c>
      <c r="H116" s="523"/>
      <c r="I116" s="523"/>
      <c r="J116" s="523"/>
      <c r="K116" s="583"/>
      <c r="L116" s="602"/>
    </row>
    <row r="117" spans="1:12" s="51" customFormat="1" ht="15" customHeight="1" x14ac:dyDescent="0.25">
      <c r="A117" s="564"/>
      <c r="B117" s="568"/>
      <c r="C117" s="614"/>
      <c r="D117" s="773"/>
      <c r="E117" s="448"/>
      <c r="F117" s="148" t="s">
        <v>257</v>
      </c>
      <c r="G117" s="523" t="s">
        <v>658</v>
      </c>
      <c r="H117" s="523"/>
      <c r="I117" s="523"/>
      <c r="J117" s="523"/>
      <c r="K117" s="583"/>
      <c r="L117" s="602"/>
    </row>
    <row r="118" spans="1:12" s="51" customFormat="1" ht="15" customHeight="1" x14ac:dyDescent="0.25">
      <c r="A118" s="564"/>
      <c r="B118" s="568"/>
      <c r="C118" s="614"/>
      <c r="D118" s="773"/>
      <c r="E118" s="448"/>
      <c r="F118" s="148" t="s">
        <v>422</v>
      </c>
      <c r="G118" s="523" t="s">
        <v>1209</v>
      </c>
      <c r="H118" s="523"/>
      <c r="I118" s="523"/>
      <c r="J118" s="523"/>
      <c r="K118" s="583"/>
      <c r="L118" s="602"/>
    </row>
    <row r="119" spans="1:12" s="51" customFormat="1" ht="15" customHeight="1" x14ac:dyDescent="0.25">
      <c r="A119" s="564"/>
      <c r="B119" s="568"/>
      <c r="C119" s="614"/>
      <c r="D119" s="773"/>
      <c r="E119" s="448"/>
      <c r="F119" s="148" t="s">
        <v>376</v>
      </c>
      <c r="G119" s="772" t="s">
        <v>417</v>
      </c>
      <c r="H119" s="772"/>
      <c r="I119" s="772"/>
      <c r="J119" s="772"/>
      <c r="K119" s="583"/>
      <c r="L119" s="602"/>
    </row>
    <row r="120" spans="1:12" s="51" customFormat="1" ht="15" customHeight="1" x14ac:dyDescent="0.25">
      <c r="A120" s="564"/>
      <c r="B120" s="568"/>
      <c r="C120" s="614"/>
      <c r="D120" s="773"/>
      <c r="E120" s="448"/>
      <c r="F120" s="148" t="s">
        <v>381</v>
      </c>
      <c r="G120" s="523" t="s">
        <v>419</v>
      </c>
      <c r="H120" s="523"/>
      <c r="I120" s="523"/>
      <c r="J120" s="523"/>
      <c r="K120" s="584">
        <v>5</v>
      </c>
      <c r="L120" s="533">
        <v>5233</v>
      </c>
    </row>
    <row r="121" spans="1:12" s="51" customFormat="1" ht="15" customHeight="1" x14ac:dyDescent="0.25">
      <c r="A121" s="564"/>
      <c r="B121" s="568"/>
      <c r="C121" s="614"/>
      <c r="D121" s="773"/>
      <c r="E121" s="448"/>
      <c r="F121" s="148" t="s">
        <v>402</v>
      </c>
      <c r="G121" s="523" t="s">
        <v>420</v>
      </c>
      <c r="H121" s="523"/>
      <c r="I121" s="523"/>
      <c r="J121" s="523"/>
      <c r="K121" s="585"/>
      <c r="L121" s="603" t="e">
        <f>#REF!-#REF!*10%</f>
        <v>#REF!</v>
      </c>
    </row>
    <row r="122" spans="1:12" s="51" customFormat="1" ht="15" customHeight="1" x14ac:dyDescent="0.25">
      <c r="A122" s="564"/>
      <c r="B122" s="568"/>
      <c r="C122" s="614"/>
      <c r="D122" s="773"/>
      <c r="E122" s="448"/>
      <c r="F122" s="148" t="s">
        <v>403</v>
      </c>
      <c r="G122" s="523" t="s">
        <v>404</v>
      </c>
      <c r="H122" s="523"/>
      <c r="I122" s="523"/>
      <c r="J122" s="523"/>
      <c r="K122" s="585"/>
      <c r="L122" s="603" t="e">
        <f>#REF!-#REF!*10%</f>
        <v>#REF!</v>
      </c>
    </row>
    <row r="123" spans="1:12" s="51" customFormat="1" ht="15" customHeight="1" x14ac:dyDescent="0.25">
      <c r="A123" s="564"/>
      <c r="B123" s="568"/>
      <c r="C123" s="614"/>
      <c r="D123" s="773"/>
      <c r="E123" s="448"/>
      <c r="F123" s="94" t="s">
        <v>358</v>
      </c>
      <c r="G123" s="523" t="s">
        <v>360</v>
      </c>
      <c r="H123" s="523"/>
      <c r="I123" s="523"/>
      <c r="J123" s="523"/>
      <c r="K123" s="585"/>
      <c r="L123" s="603" t="e">
        <f>#REF!-#REF!*10%</f>
        <v>#REF!</v>
      </c>
    </row>
    <row r="124" spans="1:12" s="51" customFormat="1" ht="15" customHeight="1" x14ac:dyDescent="0.25">
      <c r="A124" s="564"/>
      <c r="B124" s="568"/>
      <c r="C124" s="614"/>
      <c r="D124" s="773"/>
      <c r="E124" s="448"/>
      <c r="F124" s="148" t="s">
        <v>389</v>
      </c>
      <c r="G124" s="523" t="s">
        <v>390</v>
      </c>
      <c r="H124" s="523"/>
      <c r="I124" s="523"/>
      <c r="J124" s="523"/>
      <c r="K124" s="585"/>
      <c r="L124" s="603" t="e">
        <f>#REF!-#REF!*10%</f>
        <v>#REF!</v>
      </c>
    </row>
    <row r="125" spans="1:12" s="51" customFormat="1" ht="15" customHeight="1" x14ac:dyDescent="0.25">
      <c r="A125" s="564"/>
      <c r="B125" s="568"/>
      <c r="C125" s="614"/>
      <c r="D125" s="773"/>
      <c r="E125" s="448"/>
      <c r="F125" s="93" t="s">
        <v>704</v>
      </c>
      <c r="G125" s="523" t="s">
        <v>705</v>
      </c>
      <c r="H125" s="523"/>
      <c r="I125" s="523"/>
      <c r="J125" s="523"/>
      <c r="K125" s="585"/>
      <c r="L125" s="603" t="e">
        <f>#REF!-#REF!*10%</f>
        <v>#REF!</v>
      </c>
    </row>
    <row r="126" spans="1:12" s="51" customFormat="1" ht="15" customHeight="1" x14ac:dyDescent="0.25">
      <c r="A126" s="564"/>
      <c r="B126" s="568"/>
      <c r="C126" s="614"/>
      <c r="D126" s="773"/>
      <c r="E126" s="448"/>
      <c r="F126" s="93" t="s">
        <v>706</v>
      </c>
      <c r="G126" s="523" t="s">
        <v>390</v>
      </c>
      <c r="H126" s="523"/>
      <c r="I126" s="523"/>
      <c r="J126" s="523"/>
      <c r="K126" s="585"/>
      <c r="L126" s="603" t="e">
        <f>#REF!-#REF!*10%</f>
        <v>#REF!</v>
      </c>
    </row>
    <row r="127" spans="1:12" s="51" customFormat="1" ht="15" customHeight="1" x14ac:dyDescent="0.25">
      <c r="A127" s="564"/>
      <c r="B127" s="568"/>
      <c r="C127" s="614"/>
      <c r="D127" s="773"/>
      <c r="E127" s="448"/>
      <c r="F127" s="93" t="s">
        <v>1271</v>
      </c>
      <c r="G127" s="523" t="s">
        <v>390</v>
      </c>
      <c r="H127" s="523"/>
      <c r="I127" s="523"/>
      <c r="J127" s="523"/>
      <c r="K127" s="585"/>
      <c r="L127" s="603" t="e">
        <f>#REF!-#REF!*10%</f>
        <v>#REF!</v>
      </c>
    </row>
    <row r="128" spans="1:12" s="51" customFormat="1" ht="15" customHeight="1" x14ac:dyDescent="0.25">
      <c r="A128" s="564"/>
      <c r="B128" s="568"/>
      <c r="C128" s="614"/>
      <c r="D128" s="773"/>
      <c r="E128" s="448"/>
      <c r="F128" s="93" t="s">
        <v>707</v>
      </c>
      <c r="G128" s="523" t="s">
        <v>1270</v>
      </c>
      <c r="H128" s="523"/>
      <c r="I128" s="523"/>
      <c r="J128" s="523"/>
      <c r="K128" s="585"/>
      <c r="L128" s="603" t="e">
        <f>#REF!-#REF!*10%</f>
        <v>#REF!</v>
      </c>
    </row>
    <row r="129" spans="1:12" s="51" customFormat="1" ht="15" customHeight="1" x14ac:dyDescent="0.25">
      <c r="A129" s="564"/>
      <c r="B129" s="568"/>
      <c r="C129" s="614"/>
      <c r="D129" s="773"/>
      <c r="E129" s="448"/>
      <c r="F129" s="93" t="s">
        <v>708</v>
      </c>
      <c r="G129" s="523" t="s">
        <v>390</v>
      </c>
      <c r="H129" s="523"/>
      <c r="I129" s="523"/>
      <c r="J129" s="523"/>
      <c r="K129" s="585"/>
      <c r="L129" s="603" t="e">
        <f>#REF!-#REF!*10%</f>
        <v>#REF!</v>
      </c>
    </row>
    <row r="130" spans="1:12" s="51" customFormat="1" ht="15" customHeight="1" x14ac:dyDescent="0.25">
      <c r="A130" s="564"/>
      <c r="B130" s="568"/>
      <c r="C130" s="614"/>
      <c r="D130" s="773"/>
      <c r="E130" s="448"/>
      <c r="F130" s="148" t="s">
        <v>377</v>
      </c>
      <c r="G130" s="523" t="s">
        <v>387</v>
      </c>
      <c r="H130" s="523"/>
      <c r="I130" s="523"/>
      <c r="J130" s="523"/>
      <c r="K130" s="585"/>
      <c r="L130" s="603" t="e">
        <f>#REF!-#REF!*10%</f>
        <v>#REF!</v>
      </c>
    </row>
    <row r="131" spans="1:12" s="51" customFormat="1" ht="15" customHeight="1" x14ac:dyDescent="0.25">
      <c r="A131" s="564"/>
      <c r="B131" s="568"/>
      <c r="C131" s="614"/>
      <c r="D131" s="773"/>
      <c r="E131" s="448"/>
      <c r="F131" s="148" t="s">
        <v>388</v>
      </c>
      <c r="G131" s="523" t="s">
        <v>393</v>
      </c>
      <c r="H131" s="523"/>
      <c r="I131" s="523"/>
      <c r="J131" s="523"/>
      <c r="K131" s="585"/>
      <c r="L131" s="603" t="e">
        <f>#REF!-#REF!*10%</f>
        <v>#REF!</v>
      </c>
    </row>
    <row r="132" spans="1:12" s="51" customFormat="1" ht="15.6" customHeight="1" x14ac:dyDescent="0.25">
      <c r="A132" s="564"/>
      <c r="B132" s="568"/>
      <c r="C132" s="614"/>
      <c r="D132" s="773"/>
      <c r="E132" s="448"/>
      <c r="F132" s="148" t="s">
        <v>562</v>
      </c>
      <c r="G132" s="523" t="s">
        <v>1086</v>
      </c>
      <c r="H132" s="523"/>
      <c r="I132" s="523"/>
      <c r="J132" s="523"/>
      <c r="K132" s="585"/>
      <c r="L132" s="603" t="e">
        <f>#REF!-#REF!*10%</f>
        <v>#REF!</v>
      </c>
    </row>
    <row r="133" spans="1:12" s="51" customFormat="1" ht="15.6" customHeight="1" x14ac:dyDescent="0.25">
      <c r="A133" s="564"/>
      <c r="B133" s="568"/>
      <c r="C133" s="614"/>
      <c r="D133" s="773"/>
      <c r="E133" s="448"/>
      <c r="F133" s="148" t="s">
        <v>570</v>
      </c>
      <c r="G133" s="523" t="s">
        <v>626</v>
      </c>
      <c r="H133" s="523"/>
      <c r="I133" s="523"/>
      <c r="J133" s="523"/>
      <c r="K133" s="585"/>
      <c r="L133" s="603" t="e">
        <f>#REF!-#REF!*10%</f>
        <v>#REF!</v>
      </c>
    </row>
    <row r="134" spans="1:12" s="51" customFormat="1" ht="15.6" customHeight="1" x14ac:dyDescent="0.25">
      <c r="A134" s="564"/>
      <c r="B134" s="568"/>
      <c r="C134" s="614"/>
      <c r="D134" s="773"/>
      <c r="E134" s="448"/>
      <c r="F134" s="167" t="s">
        <v>84</v>
      </c>
      <c r="G134" s="465">
        <v>2.5</v>
      </c>
      <c r="H134" s="465"/>
      <c r="I134" s="465"/>
      <c r="J134" s="465"/>
      <c r="K134" s="585"/>
      <c r="L134" s="603" t="e">
        <f>#REF!-#REF!*10%</f>
        <v>#REF!</v>
      </c>
    </row>
    <row r="135" spans="1:12" ht="15" customHeight="1" x14ac:dyDescent="0.25">
      <c r="A135" s="567"/>
      <c r="B135" s="568"/>
      <c r="C135" s="608"/>
      <c r="D135" s="774"/>
      <c r="E135" s="459"/>
      <c r="F135" s="410" t="s">
        <v>1016</v>
      </c>
      <c r="G135" s="492">
        <v>5</v>
      </c>
      <c r="H135" s="492"/>
      <c r="I135" s="492"/>
      <c r="J135" s="492"/>
      <c r="K135" s="720"/>
      <c r="L135" s="721" t="e">
        <f>#REF!-#REF!*10%</f>
        <v>#REF!</v>
      </c>
    </row>
    <row r="136" spans="1:12" ht="26.25" customHeight="1" x14ac:dyDescent="0.25">
      <c r="A136" s="519" t="s">
        <v>667</v>
      </c>
      <c r="B136" s="519"/>
      <c r="C136" s="519"/>
      <c r="D136" s="519"/>
      <c r="E136" s="519"/>
      <c r="F136" s="519"/>
      <c r="G136" s="519"/>
      <c r="H136" s="519"/>
      <c r="I136" s="519"/>
      <c r="J136" s="519"/>
      <c r="K136" s="519"/>
      <c r="L136" s="519"/>
    </row>
    <row r="137" spans="1:12" ht="15" customHeight="1" x14ac:dyDescent="0.25">
      <c r="A137" s="569">
        <v>1</v>
      </c>
      <c r="B137" s="568"/>
      <c r="C137" s="610" t="s">
        <v>664</v>
      </c>
      <c r="D137" s="777"/>
      <c r="E137" s="460"/>
      <c r="F137" s="417" t="s">
        <v>81</v>
      </c>
      <c r="G137" s="715" t="s">
        <v>6</v>
      </c>
      <c r="H137" s="715"/>
      <c r="I137" s="715"/>
      <c r="J137" s="715"/>
      <c r="K137" s="713">
        <v>3</v>
      </c>
      <c r="L137" s="439">
        <v>3674</v>
      </c>
    </row>
    <row r="138" spans="1:12" ht="15" customHeight="1" x14ac:dyDescent="0.25">
      <c r="A138" s="564"/>
      <c r="B138" s="568"/>
      <c r="C138" s="614"/>
      <c r="D138" s="773"/>
      <c r="E138" s="448"/>
      <c r="F138" s="147" t="s">
        <v>80</v>
      </c>
      <c r="G138" s="469">
        <v>15</v>
      </c>
      <c r="H138" s="469"/>
      <c r="I138" s="469"/>
      <c r="J138" s="469"/>
      <c r="K138" s="583"/>
      <c r="L138" s="602"/>
    </row>
    <row r="139" spans="1:12" ht="15" customHeight="1" x14ac:dyDescent="0.25">
      <c r="A139" s="564"/>
      <c r="B139" s="568"/>
      <c r="C139" s="614"/>
      <c r="D139" s="773"/>
      <c r="E139" s="448"/>
      <c r="F139" s="147" t="s">
        <v>8</v>
      </c>
      <c r="G139" s="243">
        <v>3000</v>
      </c>
      <c r="H139" s="244">
        <v>4000</v>
      </c>
      <c r="I139" s="246">
        <v>5000</v>
      </c>
      <c r="J139" s="245">
        <v>6000</v>
      </c>
      <c r="K139" s="583"/>
      <c r="L139" s="602"/>
    </row>
    <row r="140" spans="1:12" ht="15" customHeight="1" x14ac:dyDescent="0.25">
      <c r="A140" s="564"/>
      <c r="B140" s="568"/>
      <c r="C140" s="614"/>
      <c r="D140" s="773"/>
      <c r="E140" s="448"/>
      <c r="F140" s="147" t="s">
        <v>817</v>
      </c>
      <c r="G140" s="243">
        <f>G138*88</f>
        <v>1320</v>
      </c>
      <c r="H140" s="244">
        <f>G138*99</f>
        <v>1485</v>
      </c>
      <c r="I140" s="246">
        <f>G138*110</f>
        <v>1650</v>
      </c>
      <c r="J140" s="245">
        <f>G138*114</f>
        <v>1710</v>
      </c>
      <c r="K140" s="583"/>
      <c r="L140" s="602"/>
    </row>
    <row r="141" spans="1:12" ht="15" customHeight="1" x14ac:dyDescent="0.25">
      <c r="A141" s="564"/>
      <c r="B141" s="568"/>
      <c r="C141" s="614"/>
      <c r="D141" s="773"/>
      <c r="E141" s="448"/>
      <c r="F141" s="147" t="s">
        <v>1269</v>
      </c>
      <c r="G141" s="451">
        <v>0.98</v>
      </c>
      <c r="H141" s="451"/>
      <c r="I141" s="451"/>
      <c r="J141" s="451"/>
      <c r="K141" s="583"/>
      <c r="L141" s="602"/>
    </row>
    <row r="142" spans="1:12" ht="15" customHeight="1" x14ac:dyDescent="0.25">
      <c r="A142" s="564"/>
      <c r="B142" s="568"/>
      <c r="C142" s="614"/>
      <c r="D142" s="773"/>
      <c r="E142" s="448"/>
      <c r="F142" s="93" t="s">
        <v>699</v>
      </c>
      <c r="G142" s="523" t="s">
        <v>700</v>
      </c>
      <c r="H142" s="523"/>
      <c r="I142" s="523"/>
      <c r="J142" s="523"/>
      <c r="K142" s="583"/>
      <c r="L142" s="602"/>
    </row>
    <row r="143" spans="1:12" ht="15" customHeight="1" x14ac:dyDescent="0.25">
      <c r="A143" s="564"/>
      <c r="B143" s="568"/>
      <c r="C143" s="614"/>
      <c r="D143" s="773"/>
      <c r="E143" s="448"/>
      <c r="F143" s="93" t="s">
        <v>1181</v>
      </c>
      <c r="G143" s="462" t="s">
        <v>1179</v>
      </c>
      <c r="H143" s="463"/>
      <c r="I143" s="463"/>
      <c r="J143" s="464"/>
      <c r="K143" s="583"/>
      <c r="L143" s="602"/>
    </row>
    <row r="144" spans="1:12" ht="15" customHeight="1" x14ac:dyDescent="0.25">
      <c r="A144" s="564"/>
      <c r="B144" s="568"/>
      <c r="C144" s="614"/>
      <c r="D144" s="773"/>
      <c r="E144" s="448"/>
      <c r="F144" s="94" t="s">
        <v>83</v>
      </c>
      <c r="G144" s="523">
        <v>20</v>
      </c>
      <c r="H144" s="523"/>
      <c r="I144" s="523"/>
      <c r="J144" s="523"/>
      <c r="K144" s="583"/>
      <c r="L144" s="602"/>
    </row>
    <row r="145" spans="1:12" ht="15" customHeight="1" x14ac:dyDescent="0.25">
      <c r="A145" s="564"/>
      <c r="B145" s="568"/>
      <c r="C145" s="614"/>
      <c r="D145" s="773"/>
      <c r="E145" s="448"/>
      <c r="F145" s="94" t="s">
        <v>1381</v>
      </c>
      <c r="G145" s="523">
        <v>54</v>
      </c>
      <c r="H145" s="523"/>
      <c r="I145" s="523">
        <v>65</v>
      </c>
      <c r="J145" s="523"/>
      <c r="K145" s="583"/>
      <c r="L145" s="602"/>
    </row>
    <row r="146" spans="1:12" ht="15" customHeight="1" x14ac:dyDescent="0.25">
      <c r="A146" s="564"/>
      <c r="B146" s="568"/>
      <c r="C146" s="614"/>
      <c r="D146" s="773"/>
      <c r="E146" s="448"/>
      <c r="F146" s="94" t="s">
        <v>396</v>
      </c>
      <c r="G146" s="523" t="s">
        <v>415</v>
      </c>
      <c r="H146" s="523"/>
      <c r="I146" s="523"/>
      <c r="J146" s="523"/>
      <c r="K146" s="583"/>
      <c r="L146" s="602"/>
    </row>
    <row r="147" spans="1:12" ht="15" customHeight="1" x14ac:dyDescent="0.25">
      <c r="A147" s="564"/>
      <c r="B147" s="568"/>
      <c r="C147" s="614"/>
      <c r="D147" s="773"/>
      <c r="E147" s="448"/>
      <c r="F147" s="94" t="s">
        <v>418</v>
      </c>
      <c r="G147" s="523" t="s">
        <v>424</v>
      </c>
      <c r="H147" s="523"/>
      <c r="I147" s="523"/>
      <c r="J147" s="523"/>
      <c r="K147" s="583"/>
      <c r="L147" s="602"/>
    </row>
    <row r="148" spans="1:12" s="51" customFormat="1" ht="15" customHeight="1" x14ac:dyDescent="0.25">
      <c r="A148" s="564"/>
      <c r="B148" s="568"/>
      <c r="C148" s="614"/>
      <c r="D148" s="773"/>
      <c r="E148" s="448"/>
      <c r="F148" s="94" t="s">
        <v>421</v>
      </c>
      <c r="G148" s="523" t="s">
        <v>386</v>
      </c>
      <c r="H148" s="523"/>
      <c r="I148" s="523"/>
      <c r="J148" s="523"/>
      <c r="K148" s="583"/>
      <c r="L148" s="602"/>
    </row>
    <row r="149" spans="1:12" s="51" customFormat="1" ht="15" customHeight="1" x14ac:dyDescent="0.25">
      <c r="A149" s="564"/>
      <c r="B149" s="568"/>
      <c r="C149" s="614"/>
      <c r="D149" s="773"/>
      <c r="E149" s="448"/>
      <c r="F149" s="148" t="s">
        <v>379</v>
      </c>
      <c r="G149" s="523" t="s">
        <v>399</v>
      </c>
      <c r="H149" s="523"/>
      <c r="I149" s="523"/>
      <c r="J149" s="523"/>
      <c r="K149" s="583"/>
      <c r="L149" s="602"/>
    </row>
    <row r="150" spans="1:12" s="51" customFormat="1" ht="15" customHeight="1" x14ac:dyDescent="0.25">
      <c r="A150" s="564"/>
      <c r="B150" s="568"/>
      <c r="C150" s="614"/>
      <c r="D150" s="773"/>
      <c r="E150" s="448"/>
      <c r="F150" s="93" t="s">
        <v>701</v>
      </c>
      <c r="G150" s="523">
        <v>100000</v>
      </c>
      <c r="H150" s="523"/>
      <c r="I150" s="523"/>
      <c r="J150" s="523"/>
      <c r="K150" s="583"/>
      <c r="L150" s="602"/>
    </row>
    <row r="151" spans="1:12" s="51" customFormat="1" ht="15" customHeight="1" x14ac:dyDescent="0.25">
      <c r="A151" s="564"/>
      <c r="B151" s="568"/>
      <c r="C151" s="614"/>
      <c r="D151" s="773"/>
      <c r="E151" s="448"/>
      <c r="F151" s="148" t="s">
        <v>257</v>
      </c>
      <c r="G151" s="523" t="s">
        <v>658</v>
      </c>
      <c r="H151" s="523"/>
      <c r="I151" s="523"/>
      <c r="J151" s="523"/>
      <c r="K151" s="583"/>
      <c r="L151" s="602"/>
    </row>
    <row r="152" spans="1:12" s="51" customFormat="1" ht="15" customHeight="1" x14ac:dyDescent="0.25">
      <c r="A152" s="564"/>
      <c r="B152" s="568"/>
      <c r="C152" s="614"/>
      <c r="D152" s="773"/>
      <c r="E152" s="448"/>
      <c r="F152" s="148" t="s">
        <v>422</v>
      </c>
      <c r="G152" s="523" t="s">
        <v>1209</v>
      </c>
      <c r="H152" s="523"/>
      <c r="I152" s="523"/>
      <c r="J152" s="523"/>
      <c r="K152" s="583"/>
      <c r="L152" s="602"/>
    </row>
    <row r="153" spans="1:12" s="51" customFormat="1" ht="15" customHeight="1" x14ac:dyDescent="0.25">
      <c r="A153" s="564"/>
      <c r="B153" s="568"/>
      <c r="C153" s="614"/>
      <c r="D153" s="773"/>
      <c r="E153" s="448"/>
      <c r="F153" s="148" t="s">
        <v>376</v>
      </c>
      <c r="G153" s="772" t="s">
        <v>417</v>
      </c>
      <c r="H153" s="772"/>
      <c r="I153" s="772"/>
      <c r="J153" s="772"/>
      <c r="K153" s="583"/>
      <c r="L153" s="602"/>
    </row>
    <row r="154" spans="1:12" s="51" customFormat="1" ht="15" customHeight="1" x14ac:dyDescent="0.25">
      <c r="A154" s="564"/>
      <c r="B154" s="568"/>
      <c r="C154" s="614"/>
      <c r="D154" s="773"/>
      <c r="E154" s="448"/>
      <c r="F154" s="148" t="s">
        <v>381</v>
      </c>
      <c r="G154" s="523" t="s">
        <v>419</v>
      </c>
      <c r="H154" s="523"/>
      <c r="I154" s="523"/>
      <c r="J154" s="523"/>
      <c r="K154" s="584">
        <v>5</v>
      </c>
      <c r="L154" s="533">
        <v>3931</v>
      </c>
    </row>
    <row r="155" spans="1:12" s="51" customFormat="1" ht="15" customHeight="1" x14ac:dyDescent="0.25">
      <c r="A155" s="564"/>
      <c r="B155" s="568"/>
      <c r="C155" s="614"/>
      <c r="D155" s="773"/>
      <c r="E155" s="448"/>
      <c r="F155" s="148" t="s">
        <v>402</v>
      </c>
      <c r="G155" s="523" t="s">
        <v>420</v>
      </c>
      <c r="H155" s="523"/>
      <c r="I155" s="523"/>
      <c r="J155" s="523"/>
      <c r="K155" s="585"/>
      <c r="L155" s="603" t="e">
        <f>#REF!-#REF!*10%</f>
        <v>#REF!</v>
      </c>
    </row>
    <row r="156" spans="1:12" s="51" customFormat="1" ht="15" customHeight="1" x14ac:dyDescent="0.25">
      <c r="A156" s="564"/>
      <c r="B156" s="568"/>
      <c r="C156" s="614"/>
      <c r="D156" s="773"/>
      <c r="E156" s="448"/>
      <c r="F156" s="148" t="s">
        <v>403</v>
      </c>
      <c r="G156" s="523" t="s">
        <v>404</v>
      </c>
      <c r="H156" s="523"/>
      <c r="I156" s="523"/>
      <c r="J156" s="523"/>
      <c r="K156" s="585"/>
      <c r="L156" s="603" t="e">
        <f>#REF!-#REF!*10%</f>
        <v>#REF!</v>
      </c>
    </row>
    <row r="157" spans="1:12" s="51" customFormat="1" ht="15" customHeight="1" x14ac:dyDescent="0.25">
      <c r="A157" s="564"/>
      <c r="B157" s="568"/>
      <c r="C157" s="614"/>
      <c r="D157" s="773"/>
      <c r="E157" s="448"/>
      <c r="F157" s="94" t="s">
        <v>358</v>
      </c>
      <c r="G157" s="523" t="s">
        <v>360</v>
      </c>
      <c r="H157" s="523"/>
      <c r="I157" s="523"/>
      <c r="J157" s="523"/>
      <c r="K157" s="585"/>
      <c r="L157" s="603" t="e">
        <f>#REF!-#REF!*10%</f>
        <v>#REF!</v>
      </c>
    </row>
    <row r="158" spans="1:12" s="51" customFormat="1" ht="15" customHeight="1" x14ac:dyDescent="0.25">
      <c r="A158" s="564"/>
      <c r="B158" s="568"/>
      <c r="C158" s="614"/>
      <c r="D158" s="773"/>
      <c r="E158" s="448"/>
      <c r="F158" s="148" t="s">
        <v>389</v>
      </c>
      <c r="G158" s="523" t="s">
        <v>390</v>
      </c>
      <c r="H158" s="523"/>
      <c r="I158" s="523"/>
      <c r="J158" s="523"/>
      <c r="K158" s="585"/>
      <c r="L158" s="603" t="e">
        <f>#REF!-#REF!*10%</f>
        <v>#REF!</v>
      </c>
    </row>
    <row r="159" spans="1:12" s="51" customFormat="1" ht="15" customHeight="1" x14ac:dyDescent="0.25">
      <c r="A159" s="564"/>
      <c r="B159" s="568"/>
      <c r="C159" s="614"/>
      <c r="D159" s="773"/>
      <c r="E159" s="448"/>
      <c r="F159" s="93" t="s">
        <v>704</v>
      </c>
      <c r="G159" s="523" t="s">
        <v>705</v>
      </c>
      <c r="H159" s="523"/>
      <c r="I159" s="523"/>
      <c r="J159" s="523"/>
      <c r="K159" s="585"/>
      <c r="L159" s="603" t="e">
        <f>#REF!-#REF!*10%</f>
        <v>#REF!</v>
      </c>
    </row>
    <row r="160" spans="1:12" s="51" customFormat="1" ht="15" customHeight="1" x14ac:dyDescent="0.25">
      <c r="A160" s="564"/>
      <c r="B160" s="568"/>
      <c r="C160" s="614"/>
      <c r="D160" s="773"/>
      <c r="E160" s="448"/>
      <c r="F160" s="93" t="s">
        <v>706</v>
      </c>
      <c r="G160" s="523" t="s">
        <v>390</v>
      </c>
      <c r="H160" s="523"/>
      <c r="I160" s="523"/>
      <c r="J160" s="523"/>
      <c r="K160" s="585"/>
      <c r="L160" s="603" t="e">
        <f>#REF!-#REF!*10%</f>
        <v>#REF!</v>
      </c>
    </row>
    <row r="161" spans="1:12" s="51" customFormat="1" ht="15" customHeight="1" x14ac:dyDescent="0.25">
      <c r="A161" s="564"/>
      <c r="B161" s="568"/>
      <c r="C161" s="614"/>
      <c r="D161" s="773"/>
      <c r="E161" s="448"/>
      <c r="F161" s="93" t="s">
        <v>1271</v>
      </c>
      <c r="G161" s="523" t="s">
        <v>390</v>
      </c>
      <c r="H161" s="523"/>
      <c r="I161" s="523"/>
      <c r="J161" s="523"/>
      <c r="K161" s="585"/>
      <c r="L161" s="603" t="e">
        <f>#REF!-#REF!*10%</f>
        <v>#REF!</v>
      </c>
    </row>
    <row r="162" spans="1:12" s="51" customFormat="1" ht="15" customHeight="1" x14ac:dyDescent="0.25">
      <c r="A162" s="564"/>
      <c r="B162" s="568"/>
      <c r="C162" s="614"/>
      <c r="D162" s="773"/>
      <c r="E162" s="448"/>
      <c r="F162" s="93" t="s">
        <v>707</v>
      </c>
      <c r="G162" s="523" t="s">
        <v>1270</v>
      </c>
      <c r="H162" s="523"/>
      <c r="I162" s="523"/>
      <c r="J162" s="523"/>
      <c r="K162" s="585"/>
      <c r="L162" s="603" t="e">
        <f>#REF!-#REF!*10%</f>
        <v>#REF!</v>
      </c>
    </row>
    <row r="163" spans="1:12" s="51" customFormat="1" ht="15" customHeight="1" x14ac:dyDescent="0.25">
      <c r="A163" s="564"/>
      <c r="B163" s="568"/>
      <c r="C163" s="614"/>
      <c r="D163" s="773"/>
      <c r="E163" s="448"/>
      <c r="F163" s="93" t="s">
        <v>708</v>
      </c>
      <c r="G163" s="523" t="s">
        <v>390</v>
      </c>
      <c r="H163" s="523"/>
      <c r="I163" s="523"/>
      <c r="J163" s="523"/>
      <c r="K163" s="585"/>
      <c r="L163" s="603" t="e">
        <f>#REF!-#REF!*10%</f>
        <v>#REF!</v>
      </c>
    </row>
    <row r="164" spans="1:12" s="51" customFormat="1" ht="15" customHeight="1" x14ac:dyDescent="0.25">
      <c r="A164" s="564"/>
      <c r="B164" s="568"/>
      <c r="C164" s="614"/>
      <c r="D164" s="773"/>
      <c r="E164" s="448"/>
      <c r="F164" s="148" t="s">
        <v>377</v>
      </c>
      <c r="G164" s="523" t="s">
        <v>387</v>
      </c>
      <c r="H164" s="523"/>
      <c r="I164" s="523"/>
      <c r="J164" s="523"/>
      <c r="K164" s="585"/>
      <c r="L164" s="603" t="e">
        <f>#REF!-#REF!*10%</f>
        <v>#REF!</v>
      </c>
    </row>
    <row r="165" spans="1:12" s="51" customFormat="1" ht="15" customHeight="1" x14ac:dyDescent="0.25">
      <c r="A165" s="564"/>
      <c r="B165" s="568"/>
      <c r="C165" s="614"/>
      <c r="D165" s="773"/>
      <c r="E165" s="448"/>
      <c r="F165" s="148" t="s">
        <v>388</v>
      </c>
      <c r="G165" s="523" t="s">
        <v>393</v>
      </c>
      <c r="H165" s="523"/>
      <c r="I165" s="523"/>
      <c r="J165" s="523"/>
      <c r="K165" s="585"/>
      <c r="L165" s="603" t="e">
        <f>#REF!-#REF!*10%</f>
        <v>#REF!</v>
      </c>
    </row>
    <row r="166" spans="1:12" s="51" customFormat="1" ht="15.6" customHeight="1" x14ac:dyDescent="0.25">
      <c r="A166" s="564"/>
      <c r="B166" s="568"/>
      <c r="C166" s="614"/>
      <c r="D166" s="773"/>
      <c r="E166" s="448"/>
      <c r="F166" s="148" t="s">
        <v>562</v>
      </c>
      <c r="G166" s="523" t="s">
        <v>1086</v>
      </c>
      <c r="H166" s="523"/>
      <c r="I166" s="523"/>
      <c r="J166" s="523"/>
      <c r="K166" s="585"/>
      <c r="L166" s="603" t="e">
        <f>#REF!-#REF!*10%</f>
        <v>#REF!</v>
      </c>
    </row>
    <row r="167" spans="1:12" s="51" customFormat="1" ht="15.6" customHeight="1" x14ac:dyDescent="0.25">
      <c r="A167" s="564"/>
      <c r="B167" s="568"/>
      <c r="C167" s="614"/>
      <c r="D167" s="773"/>
      <c r="E167" s="448"/>
      <c r="F167" s="148" t="s">
        <v>570</v>
      </c>
      <c r="G167" s="523" t="s">
        <v>626</v>
      </c>
      <c r="H167" s="523"/>
      <c r="I167" s="523"/>
      <c r="J167" s="523"/>
      <c r="K167" s="585"/>
      <c r="L167" s="603" t="e">
        <f>#REF!-#REF!*10%</f>
        <v>#REF!</v>
      </c>
    </row>
    <row r="168" spans="1:12" s="51" customFormat="1" ht="15.6" customHeight="1" x14ac:dyDescent="0.25">
      <c r="A168" s="564"/>
      <c r="B168" s="568"/>
      <c r="C168" s="614"/>
      <c r="D168" s="773"/>
      <c r="E168" s="448"/>
      <c r="F168" s="167" t="s">
        <v>84</v>
      </c>
      <c r="G168" s="465">
        <v>2.5</v>
      </c>
      <c r="H168" s="465"/>
      <c r="I168" s="465"/>
      <c r="J168" s="465"/>
      <c r="K168" s="585"/>
      <c r="L168" s="603" t="e">
        <f>#REF!-#REF!*10%</f>
        <v>#REF!</v>
      </c>
    </row>
    <row r="169" spans="1:12" ht="15" customHeight="1" x14ac:dyDescent="0.25">
      <c r="A169" s="564"/>
      <c r="B169" s="569"/>
      <c r="C169" s="614"/>
      <c r="D169" s="773"/>
      <c r="E169" s="448"/>
      <c r="F169" s="136" t="s">
        <v>1016</v>
      </c>
      <c r="G169" s="454">
        <v>5</v>
      </c>
      <c r="H169" s="454"/>
      <c r="I169" s="454"/>
      <c r="J169" s="454"/>
      <c r="K169" s="585"/>
      <c r="L169" s="603" t="e">
        <f>#REF!-#REF!*10%</f>
        <v>#REF!</v>
      </c>
    </row>
    <row r="170" spans="1:12" ht="15" customHeight="1" x14ac:dyDescent="0.25">
      <c r="A170" s="564">
        <v>2</v>
      </c>
      <c r="B170" s="567"/>
      <c r="C170" s="614" t="s">
        <v>665</v>
      </c>
      <c r="D170" s="773"/>
      <c r="E170" s="448"/>
      <c r="F170" s="147" t="s">
        <v>81</v>
      </c>
      <c r="G170" s="523" t="s">
        <v>6</v>
      </c>
      <c r="H170" s="523"/>
      <c r="I170" s="523"/>
      <c r="J170" s="523"/>
      <c r="K170" s="501">
        <v>3</v>
      </c>
      <c r="L170" s="716">
        <v>3800</v>
      </c>
    </row>
    <row r="171" spans="1:12" ht="15" customHeight="1" x14ac:dyDescent="0.25">
      <c r="A171" s="564"/>
      <c r="B171" s="568"/>
      <c r="C171" s="614"/>
      <c r="D171" s="773"/>
      <c r="E171" s="448"/>
      <c r="F171" s="147" t="s">
        <v>80</v>
      </c>
      <c r="G171" s="469">
        <v>18</v>
      </c>
      <c r="H171" s="469"/>
      <c r="I171" s="469"/>
      <c r="J171" s="469"/>
      <c r="K171" s="583"/>
      <c r="L171" s="602"/>
    </row>
    <row r="172" spans="1:12" ht="15" customHeight="1" x14ac:dyDescent="0.25">
      <c r="A172" s="564"/>
      <c r="B172" s="568"/>
      <c r="C172" s="614"/>
      <c r="D172" s="773"/>
      <c r="E172" s="448"/>
      <c r="F172" s="147" t="s">
        <v>8</v>
      </c>
      <c r="G172" s="243">
        <v>3000</v>
      </c>
      <c r="H172" s="244">
        <v>4000</v>
      </c>
      <c r="I172" s="246">
        <v>5000</v>
      </c>
      <c r="J172" s="245">
        <v>6000</v>
      </c>
      <c r="K172" s="583"/>
      <c r="L172" s="602"/>
    </row>
    <row r="173" spans="1:12" ht="15" customHeight="1" x14ac:dyDescent="0.25">
      <c r="A173" s="564"/>
      <c r="B173" s="568"/>
      <c r="C173" s="614"/>
      <c r="D173" s="773"/>
      <c r="E173" s="448"/>
      <c r="F173" s="147" t="s">
        <v>817</v>
      </c>
      <c r="G173" s="243">
        <f>G171*88</f>
        <v>1584</v>
      </c>
      <c r="H173" s="244">
        <f>G171*99</f>
        <v>1782</v>
      </c>
      <c r="I173" s="246">
        <f>G171*110</f>
        <v>1980</v>
      </c>
      <c r="J173" s="245">
        <f>G171*114</f>
        <v>2052</v>
      </c>
      <c r="K173" s="583"/>
      <c r="L173" s="602"/>
    </row>
    <row r="174" spans="1:12" ht="15" customHeight="1" x14ac:dyDescent="0.25">
      <c r="A174" s="564"/>
      <c r="B174" s="568"/>
      <c r="C174" s="614"/>
      <c r="D174" s="773"/>
      <c r="E174" s="448"/>
      <c r="F174" s="147" t="s">
        <v>1269</v>
      </c>
      <c r="G174" s="451">
        <v>0.98</v>
      </c>
      <c r="H174" s="451"/>
      <c r="I174" s="451"/>
      <c r="J174" s="451"/>
      <c r="K174" s="583"/>
      <c r="L174" s="602"/>
    </row>
    <row r="175" spans="1:12" ht="15" customHeight="1" x14ac:dyDescent="0.25">
      <c r="A175" s="564"/>
      <c r="B175" s="568"/>
      <c r="C175" s="614"/>
      <c r="D175" s="773"/>
      <c r="E175" s="448"/>
      <c r="F175" s="93" t="s">
        <v>699</v>
      </c>
      <c r="G175" s="523" t="s">
        <v>700</v>
      </c>
      <c r="H175" s="523"/>
      <c r="I175" s="523"/>
      <c r="J175" s="523"/>
      <c r="K175" s="583"/>
      <c r="L175" s="602"/>
    </row>
    <row r="176" spans="1:12" ht="15" customHeight="1" x14ac:dyDescent="0.25">
      <c r="A176" s="564"/>
      <c r="B176" s="568"/>
      <c r="C176" s="614"/>
      <c r="D176" s="773"/>
      <c r="E176" s="448"/>
      <c r="F176" s="93" t="s">
        <v>1181</v>
      </c>
      <c r="G176" s="462" t="s">
        <v>1179</v>
      </c>
      <c r="H176" s="463"/>
      <c r="I176" s="463"/>
      <c r="J176" s="464"/>
      <c r="K176" s="583"/>
      <c r="L176" s="602"/>
    </row>
    <row r="177" spans="1:12" ht="15" customHeight="1" x14ac:dyDescent="0.25">
      <c r="A177" s="564"/>
      <c r="B177" s="568"/>
      <c r="C177" s="614"/>
      <c r="D177" s="773"/>
      <c r="E177" s="448"/>
      <c r="F177" s="94" t="s">
        <v>83</v>
      </c>
      <c r="G177" s="523">
        <v>20</v>
      </c>
      <c r="H177" s="523"/>
      <c r="I177" s="523"/>
      <c r="J177" s="523"/>
      <c r="K177" s="583"/>
      <c r="L177" s="602"/>
    </row>
    <row r="178" spans="1:12" ht="15" customHeight="1" x14ac:dyDescent="0.25">
      <c r="A178" s="564"/>
      <c r="B178" s="568"/>
      <c r="C178" s="614"/>
      <c r="D178" s="773"/>
      <c r="E178" s="448"/>
      <c r="F178" s="94" t="s">
        <v>1381</v>
      </c>
      <c r="G178" s="523">
        <v>54</v>
      </c>
      <c r="H178" s="523"/>
      <c r="I178" s="523">
        <v>65</v>
      </c>
      <c r="J178" s="523"/>
      <c r="K178" s="583"/>
      <c r="L178" s="602"/>
    </row>
    <row r="179" spans="1:12" ht="15" customHeight="1" x14ac:dyDescent="0.25">
      <c r="A179" s="564"/>
      <c r="B179" s="568"/>
      <c r="C179" s="614"/>
      <c r="D179" s="773"/>
      <c r="E179" s="448"/>
      <c r="F179" s="94" t="s">
        <v>396</v>
      </c>
      <c r="G179" s="523" t="s">
        <v>415</v>
      </c>
      <c r="H179" s="523"/>
      <c r="I179" s="523"/>
      <c r="J179" s="523"/>
      <c r="K179" s="583"/>
      <c r="L179" s="602"/>
    </row>
    <row r="180" spans="1:12" ht="15" customHeight="1" x14ac:dyDescent="0.25">
      <c r="A180" s="564"/>
      <c r="B180" s="568"/>
      <c r="C180" s="614"/>
      <c r="D180" s="773"/>
      <c r="E180" s="448"/>
      <c r="F180" s="94" t="s">
        <v>418</v>
      </c>
      <c r="G180" s="523" t="s">
        <v>424</v>
      </c>
      <c r="H180" s="523"/>
      <c r="I180" s="523"/>
      <c r="J180" s="523"/>
      <c r="K180" s="583"/>
      <c r="L180" s="602"/>
    </row>
    <row r="181" spans="1:12" s="51" customFormat="1" ht="15" customHeight="1" x14ac:dyDescent="0.25">
      <c r="A181" s="564"/>
      <c r="B181" s="568"/>
      <c r="C181" s="614"/>
      <c r="D181" s="773"/>
      <c r="E181" s="448"/>
      <c r="F181" s="94" t="s">
        <v>421</v>
      </c>
      <c r="G181" s="523" t="s">
        <v>386</v>
      </c>
      <c r="H181" s="523"/>
      <c r="I181" s="523"/>
      <c r="J181" s="523"/>
      <c r="K181" s="583"/>
      <c r="L181" s="602"/>
    </row>
    <row r="182" spans="1:12" s="51" customFormat="1" ht="15" customHeight="1" x14ac:dyDescent="0.25">
      <c r="A182" s="564"/>
      <c r="B182" s="568"/>
      <c r="C182" s="614"/>
      <c r="D182" s="773"/>
      <c r="E182" s="448"/>
      <c r="F182" s="148" t="s">
        <v>379</v>
      </c>
      <c r="G182" s="523" t="s">
        <v>399</v>
      </c>
      <c r="H182" s="523"/>
      <c r="I182" s="523"/>
      <c r="J182" s="523"/>
      <c r="K182" s="583"/>
      <c r="L182" s="602"/>
    </row>
    <row r="183" spans="1:12" s="51" customFormat="1" ht="15" customHeight="1" x14ac:dyDescent="0.25">
      <c r="A183" s="564"/>
      <c r="B183" s="568"/>
      <c r="C183" s="614"/>
      <c r="D183" s="773"/>
      <c r="E183" s="448"/>
      <c r="F183" s="93" t="s">
        <v>701</v>
      </c>
      <c r="G183" s="523">
        <v>100000</v>
      </c>
      <c r="H183" s="523"/>
      <c r="I183" s="523"/>
      <c r="J183" s="523"/>
      <c r="K183" s="583"/>
      <c r="L183" s="602"/>
    </row>
    <row r="184" spans="1:12" s="51" customFormat="1" ht="15" customHeight="1" x14ac:dyDescent="0.25">
      <c r="A184" s="564"/>
      <c r="B184" s="568"/>
      <c r="C184" s="614"/>
      <c r="D184" s="773"/>
      <c r="E184" s="448"/>
      <c r="F184" s="148" t="s">
        <v>257</v>
      </c>
      <c r="G184" s="523" t="s">
        <v>658</v>
      </c>
      <c r="H184" s="523"/>
      <c r="I184" s="523"/>
      <c r="J184" s="523"/>
      <c r="K184" s="583"/>
      <c r="L184" s="602"/>
    </row>
    <row r="185" spans="1:12" s="51" customFormat="1" ht="15" customHeight="1" x14ac:dyDescent="0.25">
      <c r="A185" s="564"/>
      <c r="B185" s="568"/>
      <c r="C185" s="614"/>
      <c r="D185" s="773"/>
      <c r="E185" s="448"/>
      <c r="F185" s="148" t="s">
        <v>422</v>
      </c>
      <c r="G185" s="523" t="s">
        <v>1209</v>
      </c>
      <c r="H185" s="523"/>
      <c r="I185" s="523"/>
      <c r="J185" s="523"/>
      <c r="K185" s="583"/>
      <c r="L185" s="602"/>
    </row>
    <row r="186" spans="1:12" s="51" customFormat="1" ht="15" customHeight="1" x14ac:dyDescent="0.25">
      <c r="A186" s="564"/>
      <c r="B186" s="568"/>
      <c r="C186" s="614"/>
      <c r="D186" s="773"/>
      <c r="E186" s="448"/>
      <c r="F186" s="148" t="s">
        <v>376</v>
      </c>
      <c r="G186" s="772" t="s">
        <v>417</v>
      </c>
      <c r="H186" s="772"/>
      <c r="I186" s="772"/>
      <c r="J186" s="772"/>
      <c r="K186" s="583"/>
      <c r="L186" s="602"/>
    </row>
    <row r="187" spans="1:12" s="51" customFormat="1" ht="15" customHeight="1" x14ac:dyDescent="0.25">
      <c r="A187" s="564"/>
      <c r="B187" s="568"/>
      <c r="C187" s="614"/>
      <c r="D187" s="773"/>
      <c r="E187" s="448"/>
      <c r="F187" s="148" t="s">
        <v>381</v>
      </c>
      <c r="G187" s="523" t="s">
        <v>419</v>
      </c>
      <c r="H187" s="523"/>
      <c r="I187" s="523"/>
      <c r="J187" s="523"/>
      <c r="K187" s="584">
        <v>5</v>
      </c>
      <c r="L187" s="533">
        <v>4066</v>
      </c>
    </row>
    <row r="188" spans="1:12" s="51" customFormat="1" ht="15" customHeight="1" x14ac:dyDescent="0.25">
      <c r="A188" s="564"/>
      <c r="B188" s="568"/>
      <c r="C188" s="614"/>
      <c r="D188" s="773"/>
      <c r="E188" s="448"/>
      <c r="F188" s="148" t="s">
        <v>402</v>
      </c>
      <c r="G188" s="523" t="s">
        <v>420</v>
      </c>
      <c r="H188" s="523"/>
      <c r="I188" s="523"/>
      <c r="J188" s="523"/>
      <c r="K188" s="585"/>
      <c r="L188" s="603" t="e">
        <f>#REF!-#REF!*10%</f>
        <v>#REF!</v>
      </c>
    </row>
    <row r="189" spans="1:12" s="51" customFormat="1" ht="15" customHeight="1" x14ac:dyDescent="0.25">
      <c r="A189" s="564"/>
      <c r="B189" s="568"/>
      <c r="C189" s="614"/>
      <c r="D189" s="773"/>
      <c r="E189" s="448"/>
      <c r="F189" s="148" t="s">
        <v>403</v>
      </c>
      <c r="G189" s="523" t="s">
        <v>404</v>
      </c>
      <c r="H189" s="523"/>
      <c r="I189" s="523"/>
      <c r="J189" s="523"/>
      <c r="K189" s="585"/>
      <c r="L189" s="603" t="e">
        <f>#REF!-#REF!*10%</f>
        <v>#REF!</v>
      </c>
    </row>
    <row r="190" spans="1:12" s="51" customFormat="1" ht="15" customHeight="1" x14ac:dyDescent="0.25">
      <c r="A190" s="564"/>
      <c r="B190" s="568"/>
      <c r="C190" s="614"/>
      <c r="D190" s="773"/>
      <c r="E190" s="448"/>
      <c r="F190" s="94" t="s">
        <v>358</v>
      </c>
      <c r="G190" s="523" t="s">
        <v>360</v>
      </c>
      <c r="H190" s="523"/>
      <c r="I190" s="523"/>
      <c r="J190" s="523"/>
      <c r="K190" s="585"/>
      <c r="L190" s="603" t="e">
        <f>#REF!-#REF!*10%</f>
        <v>#REF!</v>
      </c>
    </row>
    <row r="191" spans="1:12" s="51" customFormat="1" ht="15" customHeight="1" x14ac:dyDescent="0.25">
      <c r="A191" s="564"/>
      <c r="B191" s="568"/>
      <c r="C191" s="614"/>
      <c r="D191" s="773"/>
      <c r="E191" s="448"/>
      <c r="F191" s="148" t="s">
        <v>389</v>
      </c>
      <c r="G191" s="523" t="s">
        <v>390</v>
      </c>
      <c r="H191" s="523"/>
      <c r="I191" s="523"/>
      <c r="J191" s="523"/>
      <c r="K191" s="585"/>
      <c r="L191" s="603" t="e">
        <f>#REF!-#REF!*10%</f>
        <v>#REF!</v>
      </c>
    </row>
    <row r="192" spans="1:12" s="51" customFormat="1" ht="15" customHeight="1" x14ac:dyDescent="0.25">
      <c r="A192" s="564"/>
      <c r="B192" s="568"/>
      <c r="C192" s="614"/>
      <c r="D192" s="773"/>
      <c r="E192" s="448"/>
      <c r="F192" s="93" t="s">
        <v>704</v>
      </c>
      <c r="G192" s="523" t="s">
        <v>705</v>
      </c>
      <c r="H192" s="523"/>
      <c r="I192" s="523"/>
      <c r="J192" s="523"/>
      <c r="K192" s="585"/>
      <c r="L192" s="603" t="e">
        <f>#REF!-#REF!*10%</f>
        <v>#REF!</v>
      </c>
    </row>
    <row r="193" spans="1:12" s="51" customFormat="1" ht="15" customHeight="1" x14ac:dyDescent="0.25">
      <c r="A193" s="564"/>
      <c r="B193" s="568"/>
      <c r="C193" s="614"/>
      <c r="D193" s="773"/>
      <c r="E193" s="448"/>
      <c r="F193" s="93" t="s">
        <v>706</v>
      </c>
      <c r="G193" s="523" t="s">
        <v>390</v>
      </c>
      <c r="H193" s="523"/>
      <c r="I193" s="523"/>
      <c r="J193" s="523"/>
      <c r="K193" s="585"/>
      <c r="L193" s="603" t="e">
        <f>#REF!-#REF!*10%</f>
        <v>#REF!</v>
      </c>
    </row>
    <row r="194" spans="1:12" s="51" customFormat="1" ht="15" customHeight="1" x14ac:dyDescent="0.25">
      <c r="A194" s="564"/>
      <c r="B194" s="568"/>
      <c r="C194" s="614"/>
      <c r="D194" s="773"/>
      <c r="E194" s="448"/>
      <c r="F194" s="93" t="s">
        <v>1271</v>
      </c>
      <c r="G194" s="523" t="s">
        <v>390</v>
      </c>
      <c r="H194" s="523"/>
      <c r="I194" s="523"/>
      <c r="J194" s="523"/>
      <c r="K194" s="585"/>
      <c r="L194" s="603" t="e">
        <f>#REF!-#REF!*10%</f>
        <v>#REF!</v>
      </c>
    </row>
    <row r="195" spans="1:12" s="51" customFormat="1" ht="15" customHeight="1" x14ac:dyDescent="0.25">
      <c r="A195" s="564"/>
      <c r="B195" s="568"/>
      <c r="C195" s="614"/>
      <c r="D195" s="773"/>
      <c r="E195" s="448"/>
      <c r="F195" s="93" t="s">
        <v>707</v>
      </c>
      <c r="G195" s="523" t="s">
        <v>1270</v>
      </c>
      <c r="H195" s="523"/>
      <c r="I195" s="523"/>
      <c r="J195" s="523"/>
      <c r="K195" s="585"/>
      <c r="L195" s="603" t="e">
        <f>#REF!-#REF!*10%</f>
        <v>#REF!</v>
      </c>
    </row>
    <row r="196" spans="1:12" s="51" customFormat="1" ht="15" customHeight="1" x14ac:dyDescent="0.25">
      <c r="A196" s="564"/>
      <c r="B196" s="568"/>
      <c r="C196" s="614"/>
      <c r="D196" s="773"/>
      <c r="E196" s="448"/>
      <c r="F196" s="93" t="s">
        <v>708</v>
      </c>
      <c r="G196" s="523" t="s">
        <v>390</v>
      </c>
      <c r="H196" s="523"/>
      <c r="I196" s="523"/>
      <c r="J196" s="523"/>
      <c r="K196" s="585"/>
      <c r="L196" s="603" t="e">
        <f>#REF!-#REF!*10%</f>
        <v>#REF!</v>
      </c>
    </row>
    <row r="197" spans="1:12" s="51" customFormat="1" ht="15" customHeight="1" x14ac:dyDescent="0.25">
      <c r="A197" s="564"/>
      <c r="B197" s="568"/>
      <c r="C197" s="614"/>
      <c r="D197" s="773"/>
      <c r="E197" s="448"/>
      <c r="F197" s="148" t="s">
        <v>377</v>
      </c>
      <c r="G197" s="523" t="s">
        <v>387</v>
      </c>
      <c r="H197" s="523"/>
      <c r="I197" s="523"/>
      <c r="J197" s="523"/>
      <c r="K197" s="585"/>
      <c r="L197" s="603" t="e">
        <f>#REF!-#REF!*10%</f>
        <v>#REF!</v>
      </c>
    </row>
    <row r="198" spans="1:12" s="51" customFormat="1" ht="15" customHeight="1" x14ac:dyDescent="0.25">
      <c r="A198" s="564"/>
      <c r="B198" s="568"/>
      <c r="C198" s="614"/>
      <c r="D198" s="773"/>
      <c r="E198" s="448"/>
      <c r="F198" s="148" t="s">
        <v>388</v>
      </c>
      <c r="G198" s="523" t="s">
        <v>393</v>
      </c>
      <c r="H198" s="523"/>
      <c r="I198" s="523"/>
      <c r="J198" s="523"/>
      <c r="K198" s="585"/>
      <c r="L198" s="603" t="e">
        <f>#REF!-#REF!*10%</f>
        <v>#REF!</v>
      </c>
    </row>
    <row r="199" spans="1:12" s="51" customFormat="1" ht="15.6" customHeight="1" x14ac:dyDescent="0.25">
      <c r="A199" s="564"/>
      <c r="B199" s="568"/>
      <c r="C199" s="614"/>
      <c r="D199" s="773"/>
      <c r="E199" s="448"/>
      <c r="F199" s="148" t="s">
        <v>562</v>
      </c>
      <c r="G199" s="523" t="s">
        <v>1086</v>
      </c>
      <c r="H199" s="523"/>
      <c r="I199" s="523"/>
      <c r="J199" s="523"/>
      <c r="K199" s="585"/>
      <c r="L199" s="603" t="e">
        <f>#REF!-#REF!*10%</f>
        <v>#REF!</v>
      </c>
    </row>
    <row r="200" spans="1:12" s="51" customFormat="1" ht="15.6" customHeight="1" x14ac:dyDescent="0.25">
      <c r="A200" s="564"/>
      <c r="B200" s="568"/>
      <c r="C200" s="614"/>
      <c r="D200" s="773"/>
      <c r="E200" s="448"/>
      <c r="F200" s="148" t="s">
        <v>570</v>
      </c>
      <c r="G200" s="523" t="s">
        <v>626</v>
      </c>
      <c r="H200" s="523"/>
      <c r="I200" s="523"/>
      <c r="J200" s="523"/>
      <c r="K200" s="585"/>
      <c r="L200" s="603" t="e">
        <f>#REF!-#REF!*10%</f>
        <v>#REF!</v>
      </c>
    </row>
    <row r="201" spans="1:12" s="51" customFormat="1" ht="15.6" customHeight="1" x14ac:dyDescent="0.25">
      <c r="A201" s="564"/>
      <c r="B201" s="568"/>
      <c r="C201" s="614"/>
      <c r="D201" s="773"/>
      <c r="E201" s="448"/>
      <c r="F201" s="167" t="s">
        <v>84</v>
      </c>
      <c r="G201" s="465">
        <v>2.5</v>
      </c>
      <c r="H201" s="465"/>
      <c r="I201" s="465"/>
      <c r="J201" s="465"/>
      <c r="K201" s="585"/>
      <c r="L201" s="603" t="e">
        <f>#REF!-#REF!*10%</f>
        <v>#REF!</v>
      </c>
    </row>
    <row r="202" spans="1:12" ht="15" customHeight="1" x14ac:dyDescent="0.25">
      <c r="A202" s="564"/>
      <c r="B202" s="569"/>
      <c r="C202" s="614"/>
      <c r="D202" s="773"/>
      <c r="E202" s="448"/>
      <c r="F202" s="136" t="s">
        <v>1016</v>
      </c>
      <c r="G202" s="454">
        <v>5</v>
      </c>
      <c r="H202" s="454"/>
      <c r="I202" s="454"/>
      <c r="J202" s="454"/>
      <c r="K202" s="585"/>
      <c r="L202" s="603" t="e">
        <f>#REF!-#REF!*10%</f>
        <v>#REF!</v>
      </c>
    </row>
    <row r="203" spans="1:12" ht="15" customHeight="1" x14ac:dyDescent="0.25">
      <c r="A203" s="564">
        <v>3</v>
      </c>
      <c r="B203" s="567"/>
      <c r="C203" s="614" t="s">
        <v>666</v>
      </c>
      <c r="D203" s="773"/>
      <c r="E203" s="448"/>
      <c r="F203" s="147" t="s">
        <v>81</v>
      </c>
      <c r="G203" s="523" t="s">
        <v>6</v>
      </c>
      <c r="H203" s="523"/>
      <c r="I203" s="523"/>
      <c r="J203" s="523"/>
      <c r="K203" s="501">
        <v>3</v>
      </c>
      <c r="L203" s="716">
        <v>3928</v>
      </c>
    </row>
    <row r="204" spans="1:12" ht="15" customHeight="1" x14ac:dyDescent="0.25">
      <c r="A204" s="564"/>
      <c r="B204" s="568"/>
      <c r="C204" s="614"/>
      <c r="D204" s="773"/>
      <c r="E204" s="448"/>
      <c r="F204" s="147" t="s">
        <v>80</v>
      </c>
      <c r="G204" s="469">
        <v>20</v>
      </c>
      <c r="H204" s="469"/>
      <c r="I204" s="469"/>
      <c r="J204" s="469"/>
      <c r="K204" s="583"/>
      <c r="L204" s="602"/>
    </row>
    <row r="205" spans="1:12" ht="15" customHeight="1" x14ac:dyDescent="0.25">
      <c r="A205" s="564"/>
      <c r="B205" s="568"/>
      <c r="C205" s="614"/>
      <c r="D205" s="773"/>
      <c r="E205" s="448"/>
      <c r="F205" s="147" t="s">
        <v>8</v>
      </c>
      <c r="G205" s="243">
        <v>3000</v>
      </c>
      <c r="H205" s="244">
        <v>4000</v>
      </c>
      <c r="I205" s="246">
        <v>5000</v>
      </c>
      <c r="J205" s="245">
        <v>6000</v>
      </c>
      <c r="K205" s="583"/>
      <c r="L205" s="602"/>
    </row>
    <row r="206" spans="1:12" ht="15" customHeight="1" x14ac:dyDescent="0.25">
      <c r="A206" s="564"/>
      <c r="B206" s="568"/>
      <c r="C206" s="614"/>
      <c r="D206" s="773"/>
      <c r="E206" s="448"/>
      <c r="F206" s="147" t="s">
        <v>817</v>
      </c>
      <c r="G206" s="243">
        <f>G204*88</f>
        <v>1760</v>
      </c>
      <c r="H206" s="244">
        <f>G204*99</f>
        <v>1980</v>
      </c>
      <c r="I206" s="246">
        <f>G204*110</f>
        <v>2200</v>
      </c>
      <c r="J206" s="245">
        <f>G204*114</f>
        <v>2280</v>
      </c>
      <c r="K206" s="583"/>
      <c r="L206" s="602"/>
    </row>
    <row r="207" spans="1:12" ht="15" customHeight="1" x14ac:dyDescent="0.25">
      <c r="A207" s="564"/>
      <c r="B207" s="568"/>
      <c r="C207" s="614"/>
      <c r="D207" s="773"/>
      <c r="E207" s="448"/>
      <c r="F207" s="147" t="s">
        <v>1269</v>
      </c>
      <c r="G207" s="451">
        <v>0.98</v>
      </c>
      <c r="H207" s="451"/>
      <c r="I207" s="451"/>
      <c r="J207" s="451"/>
      <c r="K207" s="583"/>
      <c r="L207" s="602"/>
    </row>
    <row r="208" spans="1:12" ht="15" customHeight="1" x14ac:dyDescent="0.25">
      <c r="A208" s="564"/>
      <c r="B208" s="568"/>
      <c r="C208" s="614"/>
      <c r="D208" s="773"/>
      <c r="E208" s="448"/>
      <c r="F208" s="93" t="s">
        <v>699</v>
      </c>
      <c r="G208" s="523" t="s">
        <v>700</v>
      </c>
      <c r="H208" s="523"/>
      <c r="I208" s="523"/>
      <c r="J208" s="523"/>
      <c r="K208" s="583"/>
      <c r="L208" s="602"/>
    </row>
    <row r="209" spans="1:12" ht="15" customHeight="1" x14ac:dyDescent="0.25">
      <c r="A209" s="564"/>
      <c r="B209" s="568"/>
      <c r="C209" s="614"/>
      <c r="D209" s="773"/>
      <c r="E209" s="448"/>
      <c r="F209" s="93" t="s">
        <v>1181</v>
      </c>
      <c r="G209" s="462" t="s">
        <v>1179</v>
      </c>
      <c r="H209" s="463"/>
      <c r="I209" s="463"/>
      <c r="J209" s="464"/>
      <c r="K209" s="583"/>
      <c r="L209" s="602"/>
    </row>
    <row r="210" spans="1:12" ht="15" customHeight="1" x14ac:dyDescent="0.25">
      <c r="A210" s="564"/>
      <c r="B210" s="568"/>
      <c r="C210" s="614"/>
      <c r="D210" s="773"/>
      <c r="E210" s="448"/>
      <c r="F210" s="94" t="s">
        <v>83</v>
      </c>
      <c r="G210" s="523">
        <v>20</v>
      </c>
      <c r="H210" s="523"/>
      <c r="I210" s="523"/>
      <c r="J210" s="523"/>
      <c r="K210" s="583"/>
      <c r="L210" s="602"/>
    </row>
    <row r="211" spans="1:12" ht="15" customHeight="1" x14ac:dyDescent="0.25">
      <c r="A211" s="564"/>
      <c r="B211" s="568"/>
      <c r="C211" s="614"/>
      <c r="D211" s="773"/>
      <c r="E211" s="448"/>
      <c r="F211" s="94" t="s">
        <v>1381</v>
      </c>
      <c r="G211" s="523">
        <v>54</v>
      </c>
      <c r="H211" s="523"/>
      <c r="I211" s="523">
        <v>65</v>
      </c>
      <c r="J211" s="523"/>
      <c r="K211" s="583"/>
      <c r="L211" s="602"/>
    </row>
    <row r="212" spans="1:12" ht="15" customHeight="1" x14ac:dyDescent="0.25">
      <c r="A212" s="564"/>
      <c r="B212" s="568"/>
      <c r="C212" s="614"/>
      <c r="D212" s="773"/>
      <c r="E212" s="448"/>
      <c r="F212" s="94" t="s">
        <v>396</v>
      </c>
      <c r="G212" s="523" t="s">
        <v>415</v>
      </c>
      <c r="H212" s="523"/>
      <c r="I212" s="523"/>
      <c r="J212" s="523"/>
      <c r="K212" s="583"/>
      <c r="L212" s="602"/>
    </row>
    <row r="213" spans="1:12" ht="15" customHeight="1" x14ac:dyDescent="0.25">
      <c r="A213" s="564"/>
      <c r="B213" s="568"/>
      <c r="C213" s="614"/>
      <c r="D213" s="773"/>
      <c r="E213" s="448"/>
      <c r="F213" s="94" t="s">
        <v>418</v>
      </c>
      <c r="G213" s="523" t="s">
        <v>424</v>
      </c>
      <c r="H213" s="523"/>
      <c r="I213" s="523"/>
      <c r="J213" s="523"/>
      <c r="K213" s="583"/>
      <c r="L213" s="602"/>
    </row>
    <row r="214" spans="1:12" s="51" customFormat="1" ht="15" customHeight="1" x14ac:dyDescent="0.25">
      <c r="A214" s="564"/>
      <c r="B214" s="568"/>
      <c r="C214" s="614"/>
      <c r="D214" s="773"/>
      <c r="E214" s="448"/>
      <c r="F214" s="94" t="s">
        <v>421</v>
      </c>
      <c r="G214" s="523" t="s">
        <v>386</v>
      </c>
      <c r="H214" s="523"/>
      <c r="I214" s="523"/>
      <c r="J214" s="523"/>
      <c r="K214" s="583"/>
      <c r="L214" s="602"/>
    </row>
    <row r="215" spans="1:12" s="51" customFormat="1" ht="15" customHeight="1" x14ac:dyDescent="0.25">
      <c r="A215" s="564"/>
      <c r="B215" s="568"/>
      <c r="C215" s="614"/>
      <c r="D215" s="773"/>
      <c r="E215" s="448"/>
      <c r="F215" s="148" t="s">
        <v>379</v>
      </c>
      <c r="G215" s="523" t="s">
        <v>399</v>
      </c>
      <c r="H215" s="523"/>
      <c r="I215" s="523"/>
      <c r="J215" s="523"/>
      <c r="K215" s="583"/>
      <c r="L215" s="602"/>
    </row>
    <row r="216" spans="1:12" s="51" customFormat="1" ht="15" customHeight="1" x14ac:dyDescent="0.25">
      <c r="A216" s="564"/>
      <c r="B216" s="568"/>
      <c r="C216" s="614"/>
      <c r="D216" s="773"/>
      <c r="E216" s="448"/>
      <c r="F216" s="93" t="s">
        <v>701</v>
      </c>
      <c r="G216" s="523">
        <v>100000</v>
      </c>
      <c r="H216" s="523"/>
      <c r="I216" s="523"/>
      <c r="J216" s="523"/>
      <c r="K216" s="583"/>
      <c r="L216" s="602"/>
    </row>
    <row r="217" spans="1:12" s="51" customFormat="1" ht="15" customHeight="1" x14ac:dyDescent="0.25">
      <c r="A217" s="564"/>
      <c r="B217" s="568"/>
      <c r="C217" s="614"/>
      <c r="D217" s="773"/>
      <c r="E217" s="448"/>
      <c r="F217" s="148" t="s">
        <v>257</v>
      </c>
      <c r="G217" s="523" t="s">
        <v>658</v>
      </c>
      <c r="H217" s="523"/>
      <c r="I217" s="523"/>
      <c r="J217" s="523"/>
      <c r="K217" s="583"/>
      <c r="L217" s="602"/>
    </row>
    <row r="218" spans="1:12" s="51" customFormat="1" ht="15" customHeight="1" x14ac:dyDescent="0.25">
      <c r="A218" s="564"/>
      <c r="B218" s="568"/>
      <c r="C218" s="614"/>
      <c r="D218" s="773"/>
      <c r="E218" s="448"/>
      <c r="F218" s="148" t="s">
        <v>422</v>
      </c>
      <c r="G218" s="523" t="s">
        <v>1209</v>
      </c>
      <c r="H218" s="523"/>
      <c r="I218" s="523"/>
      <c r="J218" s="523"/>
      <c r="K218" s="583"/>
      <c r="L218" s="602"/>
    </row>
    <row r="219" spans="1:12" s="51" customFormat="1" ht="15" customHeight="1" x14ac:dyDescent="0.25">
      <c r="A219" s="564"/>
      <c r="B219" s="568"/>
      <c r="C219" s="614"/>
      <c r="D219" s="773"/>
      <c r="E219" s="448"/>
      <c r="F219" s="148" t="s">
        <v>376</v>
      </c>
      <c r="G219" s="772" t="s">
        <v>417</v>
      </c>
      <c r="H219" s="772"/>
      <c r="I219" s="772"/>
      <c r="J219" s="772"/>
      <c r="K219" s="583"/>
      <c r="L219" s="602"/>
    </row>
    <row r="220" spans="1:12" s="51" customFormat="1" ht="15" customHeight="1" x14ac:dyDescent="0.25">
      <c r="A220" s="564"/>
      <c r="B220" s="568"/>
      <c r="C220" s="614"/>
      <c r="D220" s="773"/>
      <c r="E220" s="448"/>
      <c r="F220" s="148" t="s">
        <v>381</v>
      </c>
      <c r="G220" s="523" t="s">
        <v>419</v>
      </c>
      <c r="H220" s="523"/>
      <c r="I220" s="523"/>
      <c r="J220" s="523"/>
      <c r="K220" s="584">
        <v>5</v>
      </c>
      <c r="L220" s="533">
        <v>4203</v>
      </c>
    </row>
    <row r="221" spans="1:12" s="51" customFormat="1" ht="15" customHeight="1" x14ac:dyDescent="0.25">
      <c r="A221" s="564"/>
      <c r="B221" s="568"/>
      <c r="C221" s="614"/>
      <c r="D221" s="773"/>
      <c r="E221" s="448"/>
      <c r="F221" s="148" t="s">
        <v>402</v>
      </c>
      <c r="G221" s="523" t="s">
        <v>420</v>
      </c>
      <c r="H221" s="523"/>
      <c r="I221" s="523"/>
      <c r="J221" s="523"/>
      <c r="K221" s="585"/>
      <c r="L221" s="603" t="e">
        <f>#REF!-#REF!*10%</f>
        <v>#REF!</v>
      </c>
    </row>
    <row r="222" spans="1:12" s="51" customFormat="1" ht="15" customHeight="1" x14ac:dyDescent="0.25">
      <c r="A222" s="564"/>
      <c r="B222" s="568"/>
      <c r="C222" s="614"/>
      <c r="D222" s="773"/>
      <c r="E222" s="448"/>
      <c r="F222" s="148" t="s">
        <v>403</v>
      </c>
      <c r="G222" s="523" t="s">
        <v>404</v>
      </c>
      <c r="H222" s="523"/>
      <c r="I222" s="523"/>
      <c r="J222" s="523"/>
      <c r="K222" s="585"/>
      <c r="L222" s="603" t="e">
        <f>#REF!-#REF!*10%</f>
        <v>#REF!</v>
      </c>
    </row>
    <row r="223" spans="1:12" s="51" customFormat="1" ht="15" customHeight="1" x14ac:dyDescent="0.25">
      <c r="A223" s="564"/>
      <c r="B223" s="568"/>
      <c r="C223" s="614"/>
      <c r="D223" s="773"/>
      <c r="E223" s="448"/>
      <c r="F223" s="94" t="s">
        <v>358</v>
      </c>
      <c r="G223" s="523" t="s">
        <v>360</v>
      </c>
      <c r="H223" s="523"/>
      <c r="I223" s="523"/>
      <c r="J223" s="523"/>
      <c r="K223" s="585"/>
      <c r="L223" s="603" t="e">
        <f>#REF!-#REF!*10%</f>
        <v>#REF!</v>
      </c>
    </row>
    <row r="224" spans="1:12" s="51" customFormat="1" ht="15" customHeight="1" x14ac:dyDescent="0.25">
      <c r="A224" s="564"/>
      <c r="B224" s="568"/>
      <c r="C224" s="614"/>
      <c r="D224" s="773"/>
      <c r="E224" s="448"/>
      <c r="F224" s="148" t="s">
        <v>389</v>
      </c>
      <c r="G224" s="523" t="s">
        <v>390</v>
      </c>
      <c r="H224" s="523"/>
      <c r="I224" s="523"/>
      <c r="J224" s="523"/>
      <c r="K224" s="585"/>
      <c r="L224" s="603" t="e">
        <f>#REF!-#REF!*10%</f>
        <v>#REF!</v>
      </c>
    </row>
    <row r="225" spans="1:12" s="51" customFormat="1" ht="15" customHeight="1" x14ac:dyDescent="0.25">
      <c r="A225" s="564"/>
      <c r="B225" s="568"/>
      <c r="C225" s="614"/>
      <c r="D225" s="773"/>
      <c r="E225" s="448"/>
      <c r="F225" s="93" t="s">
        <v>704</v>
      </c>
      <c r="G225" s="523" t="s">
        <v>705</v>
      </c>
      <c r="H225" s="523"/>
      <c r="I225" s="523"/>
      <c r="J225" s="523"/>
      <c r="K225" s="585"/>
      <c r="L225" s="603" t="e">
        <f>#REF!-#REF!*10%</f>
        <v>#REF!</v>
      </c>
    </row>
    <row r="226" spans="1:12" s="51" customFormat="1" ht="15" customHeight="1" x14ac:dyDescent="0.25">
      <c r="A226" s="564"/>
      <c r="B226" s="568"/>
      <c r="C226" s="614"/>
      <c r="D226" s="773"/>
      <c r="E226" s="448"/>
      <c r="F226" s="93" t="s">
        <v>706</v>
      </c>
      <c r="G226" s="523" t="s">
        <v>390</v>
      </c>
      <c r="H226" s="523"/>
      <c r="I226" s="523"/>
      <c r="J226" s="523"/>
      <c r="K226" s="585"/>
      <c r="L226" s="603" t="e">
        <f>#REF!-#REF!*10%</f>
        <v>#REF!</v>
      </c>
    </row>
    <row r="227" spans="1:12" s="51" customFormat="1" ht="15" customHeight="1" x14ac:dyDescent="0.25">
      <c r="A227" s="564"/>
      <c r="B227" s="568"/>
      <c r="C227" s="614"/>
      <c r="D227" s="773"/>
      <c r="E227" s="448"/>
      <c r="F227" s="93" t="s">
        <v>1271</v>
      </c>
      <c r="G227" s="523" t="s">
        <v>390</v>
      </c>
      <c r="H227" s="523"/>
      <c r="I227" s="523"/>
      <c r="J227" s="523"/>
      <c r="K227" s="585"/>
      <c r="L227" s="603" t="e">
        <f>#REF!-#REF!*10%</f>
        <v>#REF!</v>
      </c>
    </row>
    <row r="228" spans="1:12" s="51" customFormat="1" ht="15" customHeight="1" x14ac:dyDescent="0.25">
      <c r="A228" s="564"/>
      <c r="B228" s="568"/>
      <c r="C228" s="614"/>
      <c r="D228" s="773"/>
      <c r="E228" s="448"/>
      <c r="F228" s="93" t="s">
        <v>707</v>
      </c>
      <c r="G228" s="523" t="s">
        <v>1270</v>
      </c>
      <c r="H228" s="523"/>
      <c r="I228" s="523"/>
      <c r="J228" s="523"/>
      <c r="K228" s="585"/>
      <c r="L228" s="603" t="e">
        <f>#REF!-#REF!*10%</f>
        <v>#REF!</v>
      </c>
    </row>
    <row r="229" spans="1:12" s="51" customFormat="1" ht="15" customHeight="1" x14ac:dyDescent="0.25">
      <c r="A229" s="564"/>
      <c r="B229" s="568"/>
      <c r="C229" s="614"/>
      <c r="D229" s="773"/>
      <c r="E229" s="448"/>
      <c r="F229" s="93" t="s">
        <v>708</v>
      </c>
      <c r="G229" s="523" t="s">
        <v>390</v>
      </c>
      <c r="H229" s="523"/>
      <c r="I229" s="523"/>
      <c r="J229" s="523"/>
      <c r="K229" s="585"/>
      <c r="L229" s="603" t="e">
        <f>#REF!-#REF!*10%</f>
        <v>#REF!</v>
      </c>
    </row>
    <row r="230" spans="1:12" s="51" customFormat="1" ht="15" customHeight="1" x14ac:dyDescent="0.25">
      <c r="A230" s="564"/>
      <c r="B230" s="568"/>
      <c r="C230" s="614"/>
      <c r="D230" s="773"/>
      <c r="E230" s="448"/>
      <c r="F230" s="148" t="s">
        <v>377</v>
      </c>
      <c r="G230" s="523" t="s">
        <v>387</v>
      </c>
      <c r="H230" s="523"/>
      <c r="I230" s="523"/>
      <c r="J230" s="523"/>
      <c r="K230" s="585"/>
      <c r="L230" s="603" t="e">
        <f>#REF!-#REF!*10%</f>
        <v>#REF!</v>
      </c>
    </row>
    <row r="231" spans="1:12" s="51" customFormat="1" ht="15" customHeight="1" x14ac:dyDescent="0.25">
      <c r="A231" s="564"/>
      <c r="B231" s="568"/>
      <c r="C231" s="614"/>
      <c r="D231" s="773"/>
      <c r="E231" s="448"/>
      <c r="F231" s="148" t="s">
        <v>388</v>
      </c>
      <c r="G231" s="523" t="s">
        <v>393</v>
      </c>
      <c r="H231" s="523"/>
      <c r="I231" s="523"/>
      <c r="J231" s="523"/>
      <c r="K231" s="585"/>
      <c r="L231" s="603" t="e">
        <f>#REF!-#REF!*10%</f>
        <v>#REF!</v>
      </c>
    </row>
    <row r="232" spans="1:12" s="51" customFormat="1" ht="15.6" customHeight="1" x14ac:dyDescent="0.25">
      <c r="A232" s="564"/>
      <c r="B232" s="568"/>
      <c r="C232" s="614"/>
      <c r="D232" s="773"/>
      <c r="E232" s="448"/>
      <c r="F232" s="148" t="s">
        <v>562</v>
      </c>
      <c r="G232" s="523" t="s">
        <v>1086</v>
      </c>
      <c r="H232" s="523"/>
      <c r="I232" s="523"/>
      <c r="J232" s="523"/>
      <c r="K232" s="585"/>
      <c r="L232" s="603" t="e">
        <f>#REF!-#REF!*10%</f>
        <v>#REF!</v>
      </c>
    </row>
    <row r="233" spans="1:12" s="51" customFormat="1" ht="15.6" customHeight="1" x14ac:dyDescent="0.25">
      <c r="A233" s="564"/>
      <c r="B233" s="568"/>
      <c r="C233" s="614"/>
      <c r="D233" s="773"/>
      <c r="E233" s="448"/>
      <c r="F233" s="148" t="s">
        <v>570</v>
      </c>
      <c r="G233" s="523" t="s">
        <v>626</v>
      </c>
      <c r="H233" s="523"/>
      <c r="I233" s="523"/>
      <c r="J233" s="523"/>
      <c r="K233" s="585"/>
      <c r="L233" s="603" t="e">
        <f>#REF!-#REF!*10%</f>
        <v>#REF!</v>
      </c>
    </row>
    <row r="234" spans="1:12" s="51" customFormat="1" ht="15.6" customHeight="1" x14ac:dyDescent="0.25">
      <c r="A234" s="564"/>
      <c r="B234" s="568"/>
      <c r="C234" s="614"/>
      <c r="D234" s="773"/>
      <c r="E234" s="448"/>
      <c r="F234" s="167" t="s">
        <v>84</v>
      </c>
      <c r="G234" s="465">
        <v>2.5</v>
      </c>
      <c r="H234" s="465"/>
      <c r="I234" s="465"/>
      <c r="J234" s="465"/>
      <c r="K234" s="585"/>
      <c r="L234" s="603" t="e">
        <f>#REF!-#REF!*10%</f>
        <v>#REF!</v>
      </c>
    </row>
    <row r="235" spans="1:12" ht="15" customHeight="1" x14ac:dyDescent="0.25">
      <c r="A235" s="564"/>
      <c r="B235" s="569"/>
      <c r="C235" s="614"/>
      <c r="D235" s="773"/>
      <c r="E235" s="448"/>
      <c r="F235" s="136" t="s">
        <v>1016</v>
      </c>
      <c r="G235" s="454">
        <v>5</v>
      </c>
      <c r="H235" s="454"/>
      <c r="I235" s="454"/>
      <c r="J235" s="454"/>
      <c r="K235" s="585"/>
      <c r="L235" s="603" t="e">
        <f>#REF!-#REF!*10%</f>
        <v>#REF!</v>
      </c>
    </row>
    <row r="236" spans="1:12" ht="15" customHeight="1" x14ac:dyDescent="0.25">
      <c r="A236" s="564">
        <v>4</v>
      </c>
      <c r="B236" s="567"/>
      <c r="C236" s="614" t="s">
        <v>365</v>
      </c>
      <c r="D236" s="773"/>
      <c r="E236" s="448"/>
      <c r="F236" s="147" t="s">
        <v>81</v>
      </c>
      <c r="G236" s="523" t="s">
        <v>6</v>
      </c>
      <c r="H236" s="523"/>
      <c r="I236" s="523"/>
      <c r="J236" s="523"/>
      <c r="K236" s="501">
        <v>3</v>
      </c>
      <c r="L236" s="716">
        <v>3852</v>
      </c>
    </row>
    <row r="237" spans="1:12" ht="15" customHeight="1" x14ac:dyDescent="0.25">
      <c r="A237" s="564"/>
      <c r="B237" s="568"/>
      <c r="C237" s="614"/>
      <c r="D237" s="773"/>
      <c r="E237" s="448"/>
      <c r="F237" s="147" t="s">
        <v>80</v>
      </c>
      <c r="G237" s="469">
        <v>30</v>
      </c>
      <c r="H237" s="469"/>
      <c r="I237" s="469"/>
      <c r="J237" s="469"/>
      <c r="K237" s="583"/>
      <c r="L237" s="602"/>
    </row>
    <row r="238" spans="1:12" ht="15" customHeight="1" x14ac:dyDescent="0.25">
      <c r="A238" s="564"/>
      <c r="B238" s="568"/>
      <c r="C238" s="614"/>
      <c r="D238" s="773"/>
      <c r="E238" s="448"/>
      <c r="F238" s="147" t="s">
        <v>8</v>
      </c>
      <c r="G238" s="243">
        <v>3000</v>
      </c>
      <c r="H238" s="244">
        <v>4000</v>
      </c>
      <c r="I238" s="246">
        <v>5000</v>
      </c>
      <c r="J238" s="245">
        <v>6000</v>
      </c>
      <c r="K238" s="583"/>
      <c r="L238" s="602"/>
    </row>
    <row r="239" spans="1:12" ht="15" customHeight="1" x14ac:dyDescent="0.25">
      <c r="A239" s="564"/>
      <c r="B239" s="568"/>
      <c r="C239" s="614"/>
      <c r="D239" s="773"/>
      <c r="E239" s="448"/>
      <c r="F239" s="147" t="s">
        <v>817</v>
      </c>
      <c r="G239" s="243">
        <f>G237*88</f>
        <v>2640</v>
      </c>
      <c r="H239" s="244">
        <f>G237*99</f>
        <v>2970</v>
      </c>
      <c r="I239" s="246">
        <f>G237*110</f>
        <v>3300</v>
      </c>
      <c r="J239" s="245">
        <f>G237*114</f>
        <v>3420</v>
      </c>
      <c r="K239" s="583"/>
      <c r="L239" s="602"/>
    </row>
    <row r="240" spans="1:12" ht="15" customHeight="1" x14ac:dyDescent="0.25">
      <c r="A240" s="564"/>
      <c r="B240" s="568"/>
      <c r="C240" s="614"/>
      <c r="D240" s="773"/>
      <c r="E240" s="448"/>
      <c r="F240" s="147" t="s">
        <v>1269</v>
      </c>
      <c r="G240" s="451">
        <v>0.98</v>
      </c>
      <c r="H240" s="451"/>
      <c r="I240" s="451"/>
      <c r="J240" s="451"/>
      <c r="K240" s="583"/>
      <c r="L240" s="602"/>
    </row>
    <row r="241" spans="1:12" ht="15" customHeight="1" x14ac:dyDescent="0.25">
      <c r="A241" s="564"/>
      <c r="B241" s="568"/>
      <c r="C241" s="614"/>
      <c r="D241" s="773"/>
      <c r="E241" s="448"/>
      <c r="F241" s="93" t="s">
        <v>699</v>
      </c>
      <c r="G241" s="523" t="s">
        <v>700</v>
      </c>
      <c r="H241" s="523"/>
      <c r="I241" s="523"/>
      <c r="J241" s="523"/>
      <c r="K241" s="583"/>
      <c r="L241" s="602"/>
    </row>
    <row r="242" spans="1:12" ht="15" customHeight="1" x14ac:dyDescent="0.25">
      <c r="A242" s="564"/>
      <c r="B242" s="568"/>
      <c r="C242" s="614"/>
      <c r="D242" s="773"/>
      <c r="E242" s="448"/>
      <c r="F242" s="93" t="s">
        <v>1181</v>
      </c>
      <c r="G242" s="462" t="s">
        <v>1179</v>
      </c>
      <c r="H242" s="463"/>
      <c r="I242" s="463"/>
      <c r="J242" s="464"/>
      <c r="K242" s="583"/>
      <c r="L242" s="602"/>
    </row>
    <row r="243" spans="1:12" ht="15" customHeight="1" x14ac:dyDescent="0.25">
      <c r="A243" s="564"/>
      <c r="B243" s="568"/>
      <c r="C243" s="614"/>
      <c r="D243" s="773"/>
      <c r="E243" s="448"/>
      <c r="F243" s="94" t="s">
        <v>83</v>
      </c>
      <c r="G243" s="523">
        <v>20</v>
      </c>
      <c r="H243" s="523"/>
      <c r="I243" s="523"/>
      <c r="J243" s="523"/>
      <c r="K243" s="583"/>
      <c r="L243" s="602"/>
    </row>
    <row r="244" spans="1:12" ht="15" customHeight="1" x14ac:dyDescent="0.25">
      <c r="A244" s="564"/>
      <c r="B244" s="568"/>
      <c r="C244" s="614"/>
      <c r="D244" s="773"/>
      <c r="E244" s="448"/>
      <c r="F244" s="94" t="s">
        <v>1381</v>
      </c>
      <c r="G244" s="523">
        <v>54</v>
      </c>
      <c r="H244" s="523"/>
      <c r="I244" s="523">
        <v>65</v>
      </c>
      <c r="J244" s="523"/>
      <c r="K244" s="583"/>
      <c r="L244" s="602"/>
    </row>
    <row r="245" spans="1:12" ht="15" customHeight="1" x14ac:dyDescent="0.25">
      <c r="A245" s="564"/>
      <c r="B245" s="568"/>
      <c r="C245" s="614"/>
      <c r="D245" s="773"/>
      <c r="E245" s="448"/>
      <c r="F245" s="94" t="s">
        <v>396</v>
      </c>
      <c r="G245" s="523" t="s">
        <v>415</v>
      </c>
      <c r="H245" s="523"/>
      <c r="I245" s="523"/>
      <c r="J245" s="523"/>
      <c r="K245" s="583"/>
      <c r="L245" s="602"/>
    </row>
    <row r="246" spans="1:12" ht="15" customHeight="1" x14ac:dyDescent="0.25">
      <c r="A246" s="564"/>
      <c r="B246" s="568"/>
      <c r="C246" s="614"/>
      <c r="D246" s="773"/>
      <c r="E246" s="448"/>
      <c r="F246" s="94" t="s">
        <v>418</v>
      </c>
      <c r="G246" s="523" t="s">
        <v>423</v>
      </c>
      <c r="H246" s="523"/>
      <c r="I246" s="523"/>
      <c r="J246" s="523"/>
      <c r="K246" s="583"/>
      <c r="L246" s="602"/>
    </row>
    <row r="247" spans="1:12" s="51" customFormat="1" ht="15" customHeight="1" x14ac:dyDescent="0.25">
      <c r="A247" s="564"/>
      <c r="B247" s="568"/>
      <c r="C247" s="614"/>
      <c r="D247" s="773"/>
      <c r="E247" s="448"/>
      <c r="F247" s="94" t="s">
        <v>421</v>
      </c>
      <c r="G247" s="523" t="s">
        <v>386</v>
      </c>
      <c r="H247" s="523"/>
      <c r="I247" s="523"/>
      <c r="J247" s="523"/>
      <c r="K247" s="583"/>
      <c r="L247" s="602"/>
    </row>
    <row r="248" spans="1:12" s="51" customFormat="1" ht="15" customHeight="1" x14ac:dyDescent="0.25">
      <c r="A248" s="564"/>
      <c r="B248" s="568"/>
      <c r="C248" s="614"/>
      <c r="D248" s="773"/>
      <c r="E248" s="448"/>
      <c r="F248" s="148" t="s">
        <v>379</v>
      </c>
      <c r="G248" s="523" t="s">
        <v>399</v>
      </c>
      <c r="H248" s="523"/>
      <c r="I248" s="523"/>
      <c r="J248" s="523"/>
      <c r="K248" s="583"/>
      <c r="L248" s="602"/>
    </row>
    <row r="249" spans="1:12" s="51" customFormat="1" ht="15" customHeight="1" x14ac:dyDescent="0.25">
      <c r="A249" s="564"/>
      <c r="B249" s="568"/>
      <c r="C249" s="614"/>
      <c r="D249" s="773"/>
      <c r="E249" s="448"/>
      <c r="F249" s="93" t="s">
        <v>701</v>
      </c>
      <c r="G249" s="523">
        <v>100000</v>
      </c>
      <c r="H249" s="523"/>
      <c r="I249" s="523"/>
      <c r="J249" s="523"/>
      <c r="K249" s="583"/>
      <c r="L249" s="602"/>
    </row>
    <row r="250" spans="1:12" s="51" customFormat="1" ht="15" customHeight="1" x14ac:dyDescent="0.25">
      <c r="A250" s="564"/>
      <c r="B250" s="568"/>
      <c r="C250" s="614"/>
      <c r="D250" s="773"/>
      <c r="E250" s="448"/>
      <c r="F250" s="148" t="s">
        <v>257</v>
      </c>
      <c r="G250" s="523" t="s">
        <v>658</v>
      </c>
      <c r="H250" s="523"/>
      <c r="I250" s="523"/>
      <c r="J250" s="523"/>
      <c r="K250" s="583"/>
      <c r="L250" s="602"/>
    </row>
    <row r="251" spans="1:12" s="51" customFormat="1" ht="15" customHeight="1" x14ac:dyDescent="0.25">
      <c r="A251" s="564"/>
      <c r="B251" s="568"/>
      <c r="C251" s="614"/>
      <c r="D251" s="773"/>
      <c r="E251" s="448"/>
      <c r="F251" s="148" t="s">
        <v>422</v>
      </c>
      <c r="G251" s="523" t="s">
        <v>1209</v>
      </c>
      <c r="H251" s="523"/>
      <c r="I251" s="523"/>
      <c r="J251" s="523"/>
      <c r="K251" s="583"/>
      <c r="L251" s="602"/>
    </row>
    <row r="252" spans="1:12" s="51" customFormat="1" ht="15" customHeight="1" x14ac:dyDescent="0.25">
      <c r="A252" s="564"/>
      <c r="B252" s="568"/>
      <c r="C252" s="614"/>
      <c r="D252" s="773"/>
      <c r="E252" s="448"/>
      <c r="F252" s="148" t="s">
        <v>376</v>
      </c>
      <c r="G252" s="772" t="s">
        <v>417</v>
      </c>
      <c r="H252" s="772"/>
      <c r="I252" s="772"/>
      <c r="J252" s="772"/>
      <c r="K252" s="583"/>
      <c r="L252" s="602"/>
    </row>
    <row r="253" spans="1:12" s="51" customFormat="1" ht="15" customHeight="1" x14ac:dyDescent="0.25">
      <c r="A253" s="564"/>
      <c r="B253" s="568"/>
      <c r="C253" s="614"/>
      <c r="D253" s="773"/>
      <c r="E253" s="448"/>
      <c r="F253" s="148" t="s">
        <v>381</v>
      </c>
      <c r="G253" s="523" t="s">
        <v>419</v>
      </c>
      <c r="H253" s="523"/>
      <c r="I253" s="523"/>
      <c r="J253" s="523"/>
      <c r="K253" s="584">
        <v>5</v>
      </c>
      <c r="L253" s="533">
        <v>4122</v>
      </c>
    </row>
    <row r="254" spans="1:12" s="51" customFormat="1" ht="15" customHeight="1" x14ac:dyDescent="0.25">
      <c r="A254" s="564"/>
      <c r="B254" s="568"/>
      <c r="C254" s="614"/>
      <c r="D254" s="773"/>
      <c r="E254" s="448"/>
      <c r="F254" s="148" t="s">
        <v>402</v>
      </c>
      <c r="G254" s="523" t="s">
        <v>420</v>
      </c>
      <c r="H254" s="523"/>
      <c r="I254" s="523"/>
      <c r="J254" s="523"/>
      <c r="K254" s="585"/>
      <c r="L254" s="603" t="e">
        <f>#REF!-#REF!*10%</f>
        <v>#REF!</v>
      </c>
    </row>
    <row r="255" spans="1:12" s="51" customFormat="1" ht="15" customHeight="1" x14ac:dyDescent="0.25">
      <c r="A255" s="564"/>
      <c r="B255" s="568"/>
      <c r="C255" s="614"/>
      <c r="D255" s="773"/>
      <c r="E255" s="448"/>
      <c r="F255" s="148" t="s">
        <v>403</v>
      </c>
      <c r="G255" s="523" t="s">
        <v>404</v>
      </c>
      <c r="H255" s="523"/>
      <c r="I255" s="523"/>
      <c r="J255" s="523"/>
      <c r="K255" s="585"/>
      <c r="L255" s="603" t="e">
        <f>#REF!-#REF!*10%</f>
        <v>#REF!</v>
      </c>
    </row>
    <row r="256" spans="1:12" s="51" customFormat="1" ht="15" customHeight="1" x14ac:dyDescent="0.25">
      <c r="A256" s="564"/>
      <c r="B256" s="568"/>
      <c r="C256" s="614"/>
      <c r="D256" s="773"/>
      <c r="E256" s="448"/>
      <c r="F256" s="94" t="s">
        <v>358</v>
      </c>
      <c r="G256" s="523" t="s">
        <v>360</v>
      </c>
      <c r="H256" s="523"/>
      <c r="I256" s="523"/>
      <c r="J256" s="523"/>
      <c r="K256" s="585"/>
      <c r="L256" s="603" t="e">
        <f>#REF!-#REF!*10%</f>
        <v>#REF!</v>
      </c>
    </row>
    <row r="257" spans="1:12" s="51" customFormat="1" ht="15" customHeight="1" x14ac:dyDescent="0.25">
      <c r="A257" s="564"/>
      <c r="B257" s="568"/>
      <c r="C257" s="614"/>
      <c r="D257" s="773"/>
      <c r="E257" s="448"/>
      <c r="F257" s="148" t="s">
        <v>389</v>
      </c>
      <c r="G257" s="523" t="s">
        <v>390</v>
      </c>
      <c r="H257" s="523"/>
      <c r="I257" s="523"/>
      <c r="J257" s="523"/>
      <c r="K257" s="585"/>
      <c r="L257" s="603" t="e">
        <f>#REF!-#REF!*10%</f>
        <v>#REF!</v>
      </c>
    </row>
    <row r="258" spans="1:12" s="51" customFormat="1" ht="15" customHeight="1" x14ac:dyDescent="0.25">
      <c r="A258" s="564"/>
      <c r="B258" s="568"/>
      <c r="C258" s="614"/>
      <c r="D258" s="773"/>
      <c r="E258" s="448"/>
      <c r="F258" s="93" t="s">
        <v>704</v>
      </c>
      <c r="G258" s="523" t="s">
        <v>705</v>
      </c>
      <c r="H258" s="523"/>
      <c r="I258" s="523"/>
      <c r="J258" s="523"/>
      <c r="K258" s="585"/>
      <c r="L258" s="603" t="e">
        <f>#REF!-#REF!*10%</f>
        <v>#REF!</v>
      </c>
    </row>
    <row r="259" spans="1:12" s="51" customFormat="1" ht="15" customHeight="1" x14ac:dyDescent="0.25">
      <c r="A259" s="564"/>
      <c r="B259" s="568"/>
      <c r="C259" s="614"/>
      <c r="D259" s="773"/>
      <c r="E259" s="448"/>
      <c r="F259" s="93" t="s">
        <v>706</v>
      </c>
      <c r="G259" s="523" t="s">
        <v>390</v>
      </c>
      <c r="H259" s="523"/>
      <c r="I259" s="523"/>
      <c r="J259" s="523"/>
      <c r="K259" s="585"/>
      <c r="L259" s="603" t="e">
        <f>#REF!-#REF!*10%</f>
        <v>#REF!</v>
      </c>
    </row>
    <row r="260" spans="1:12" s="51" customFormat="1" ht="15" customHeight="1" x14ac:dyDescent="0.25">
      <c r="A260" s="564"/>
      <c r="B260" s="568"/>
      <c r="C260" s="614"/>
      <c r="D260" s="773"/>
      <c r="E260" s="448"/>
      <c r="F260" s="93" t="s">
        <v>1271</v>
      </c>
      <c r="G260" s="523" t="s">
        <v>390</v>
      </c>
      <c r="H260" s="523"/>
      <c r="I260" s="523"/>
      <c r="J260" s="523"/>
      <c r="K260" s="585"/>
      <c r="L260" s="603" t="e">
        <f>#REF!-#REF!*10%</f>
        <v>#REF!</v>
      </c>
    </row>
    <row r="261" spans="1:12" s="51" customFormat="1" ht="15" customHeight="1" x14ac:dyDescent="0.25">
      <c r="A261" s="564"/>
      <c r="B261" s="568"/>
      <c r="C261" s="614"/>
      <c r="D261" s="773"/>
      <c r="E261" s="448"/>
      <c r="F261" s="93" t="s">
        <v>707</v>
      </c>
      <c r="G261" s="523" t="s">
        <v>1270</v>
      </c>
      <c r="H261" s="523"/>
      <c r="I261" s="523"/>
      <c r="J261" s="523"/>
      <c r="K261" s="585"/>
      <c r="L261" s="603" t="e">
        <f>#REF!-#REF!*10%</f>
        <v>#REF!</v>
      </c>
    </row>
    <row r="262" spans="1:12" s="51" customFormat="1" ht="15" customHeight="1" x14ac:dyDescent="0.25">
      <c r="A262" s="564"/>
      <c r="B262" s="568"/>
      <c r="C262" s="614"/>
      <c r="D262" s="773"/>
      <c r="E262" s="448"/>
      <c r="F262" s="93" t="s">
        <v>708</v>
      </c>
      <c r="G262" s="523" t="s">
        <v>390</v>
      </c>
      <c r="H262" s="523"/>
      <c r="I262" s="523"/>
      <c r="J262" s="523"/>
      <c r="K262" s="585"/>
      <c r="L262" s="603" t="e">
        <f>#REF!-#REF!*10%</f>
        <v>#REF!</v>
      </c>
    </row>
    <row r="263" spans="1:12" s="51" customFormat="1" ht="15" customHeight="1" x14ac:dyDescent="0.25">
      <c r="A263" s="564"/>
      <c r="B263" s="568"/>
      <c r="C263" s="614"/>
      <c r="D263" s="773"/>
      <c r="E263" s="448"/>
      <c r="F263" s="148" t="s">
        <v>377</v>
      </c>
      <c r="G263" s="523" t="s">
        <v>387</v>
      </c>
      <c r="H263" s="523"/>
      <c r="I263" s="523"/>
      <c r="J263" s="523"/>
      <c r="K263" s="585"/>
      <c r="L263" s="603" t="e">
        <f>#REF!-#REF!*10%</f>
        <v>#REF!</v>
      </c>
    </row>
    <row r="264" spans="1:12" s="51" customFormat="1" ht="15" customHeight="1" x14ac:dyDescent="0.25">
      <c r="A264" s="564"/>
      <c r="B264" s="568"/>
      <c r="C264" s="614"/>
      <c r="D264" s="773"/>
      <c r="E264" s="448"/>
      <c r="F264" s="148" t="s">
        <v>388</v>
      </c>
      <c r="G264" s="523" t="s">
        <v>393</v>
      </c>
      <c r="H264" s="523"/>
      <c r="I264" s="523"/>
      <c r="J264" s="523"/>
      <c r="K264" s="585"/>
      <c r="L264" s="603" t="e">
        <f>#REF!-#REF!*10%</f>
        <v>#REF!</v>
      </c>
    </row>
    <row r="265" spans="1:12" s="51" customFormat="1" ht="15.6" customHeight="1" x14ac:dyDescent="0.25">
      <c r="A265" s="564"/>
      <c r="B265" s="568"/>
      <c r="C265" s="614"/>
      <c r="D265" s="773"/>
      <c r="E265" s="448"/>
      <c r="F265" s="148" t="s">
        <v>562</v>
      </c>
      <c r="G265" s="523" t="s">
        <v>1086</v>
      </c>
      <c r="H265" s="523"/>
      <c r="I265" s="523"/>
      <c r="J265" s="523"/>
      <c r="K265" s="585"/>
      <c r="L265" s="603" t="e">
        <f>#REF!-#REF!*10%</f>
        <v>#REF!</v>
      </c>
    </row>
    <row r="266" spans="1:12" s="51" customFormat="1" ht="15.6" customHeight="1" x14ac:dyDescent="0.25">
      <c r="A266" s="564"/>
      <c r="B266" s="568"/>
      <c r="C266" s="614"/>
      <c r="D266" s="773"/>
      <c r="E266" s="448"/>
      <c r="F266" s="148" t="s">
        <v>570</v>
      </c>
      <c r="G266" s="523" t="s">
        <v>626</v>
      </c>
      <c r="H266" s="523"/>
      <c r="I266" s="523"/>
      <c r="J266" s="523"/>
      <c r="K266" s="585"/>
      <c r="L266" s="603" t="e">
        <f>#REF!-#REF!*10%</f>
        <v>#REF!</v>
      </c>
    </row>
    <row r="267" spans="1:12" s="51" customFormat="1" ht="15.6" customHeight="1" x14ac:dyDescent="0.25">
      <c r="A267" s="564"/>
      <c r="B267" s="568"/>
      <c r="C267" s="614"/>
      <c r="D267" s="773"/>
      <c r="E267" s="448"/>
      <c r="F267" s="167" t="s">
        <v>84</v>
      </c>
      <c r="G267" s="465">
        <v>2.5</v>
      </c>
      <c r="H267" s="465"/>
      <c r="I267" s="465"/>
      <c r="J267" s="465"/>
      <c r="K267" s="585"/>
      <c r="L267" s="603" t="e">
        <f>#REF!-#REF!*10%</f>
        <v>#REF!</v>
      </c>
    </row>
    <row r="268" spans="1:12" ht="15" customHeight="1" x14ac:dyDescent="0.25">
      <c r="A268" s="564"/>
      <c r="B268" s="569"/>
      <c r="C268" s="614"/>
      <c r="D268" s="773"/>
      <c r="E268" s="448"/>
      <c r="F268" s="136" t="s">
        <v>1016</v>
      </c>
      <c r="G268" s="454">
        <v>5</v>
      </c>
      <c r="H268" s="454"/>
      <c r="I268" s="454"/>
      <c r="J268" s="454"/>
      <c r="K268" s="585"/>
      <c r="L268" s="603" t="e">
        <f>#REF!-#REF!*10%</f>
        <v>#REF!</v>
      </c>
    </row>
    <row r="269" spans="1:12" ht="15" customHeight="1" x14ac:dyDescent="0.25">
      <c r="A269" s="564">
        <v>5</v>
      </c>
      <c r="B269" s="567"/>
      <c r="C269" s="614" t="s">
        <v>366</v>
      </c>
      <c r="D269" s="773"/>
      <c r="E269" s="448"/>
      <c r="F269" s="147" t="s">
        <v>81</v>
      </c>
      <c r="G269" s="523" t="s">
        <v>6</v>
      </c>
      <c r="H269" s="523"/>
      <c r="I269" s="523"/>
      <c r="J269" s="523"/>
      <c r="K269" s="501">
        <v>3</v>
      </c>
      <c r="L269" s="716">
        <v>3953</v>
      </c>
    </row>
    <row r="270" spans="1:12" ht="15" customHeight="1" x14ac:dyDescent="0.25">
      <c r="A270" s="564"/>
      <c r="B270" s="568"/>
      <c r="C270" s="614"/>
      <c r="D270" s="773"/>
      <c r="E270" s="448"/>
      <c r="F270" s="147" t="s">
        <v>80</v>
      </c>
      <c r="G270" s="469">
        <v>36</v>
      </c>
      <c r="H270" s="469"/>
      <c r="I270" s="469"/>
      <c r="J270" s="469"/>
      <c r="K270" s="583"/>
      <c r="L270" s="602"/>
    </row>
    <row r="271" spans="1:12" ht="15" customHeight="1" x14ac:dyDescent="0.25">
      <c r="A271" s="564"/>
      <c r="B271" s="568"/>
      <c r="C271" s="614"/>
      <c r="D271" s="773"/>
      <c r="E271" s="448"/>
      <c r="F271" s="147" t="s">
        <v>8</v>
      </c>
      <c r="G271" s="243">
        <v>3000</v>
      </c>
      <c r="H271" s="244">
        <v>4000</v>
      </c>
      <c r="I271" s="246">
        <v>5000</v>
      </c>
      <c r="J271" s="245">
        <v>6000</v>
      </c>
      <c r="K271" s="583"/>
      <c r="L271" s="602"/>
    </row>
    <row r="272" spans="1:12" ht="15" customHeight="1" x14ac:dyDescent="0.25">
      <c r="A272" s="564"/>
      <c r="B272" s="568"/>
      <c r="C272" s="614"/>
      <c r="D272" s="773"/>
      <c r="E272" s="448"/>
      <c r="F272" s="147" t="s">
        <v>817</v>
      </c>
      <c r="G272" s="243">
        <f>G270*88</f>
        <v>3168</v>
      </c>
      <c r="H272" s="244">
        <f>G270*99</f>
        <v>3564</v>
      </c>
      <c r="I272" s="246">
        <f>G270*110</f>
        <v>3960</v>
      </c>
      <c r="J272" s="245">
        <f>G270*114</f>
        <v>4104</v>
      </c>
      <c r="K272" s="583"/>
      <c r="L272" s="602"/>
    </row>
    <row r="273" spans="1:12" ht="15" customHeight="1" x14ac:dyDescent="0.25">
      <c r="A273" s="564"/>
      <c r="B273" s="568"/>
      <c r="C273" s="614"/>
      <c r="D273" s="773"/>
      <c r="E273" s="448"/>
      <c r="F273" s="147" t="s">
        <v>1269</v>
      </c>
      <c r="G273" s="451">
        <v>0.98</v>
      </c>
      <c r="H273" s="451"/>
      <c r="I273" s="451"/>
      <c r="J273" s="451"/>
      <c r="K273" s="583"/>
      <c r="L273" s="602"/>
    </row>
    <row r="274" spans="1:12" ht="15" customHeight="1" x14ac:dyDescent="0.25">
      <c r="A274" s="564"/>
      <c r="B274" s="568"/>
      <c r="C274" s="614"/>
      <c r="D274" s="773"/>
      <c r="E274" s="448"/>
      <c r="F274" s="93" t="s">
        <v>699</v>
      </c>
      <c r="G274" s="523" t="s">
        <v>700</v>
      </c>
      <c r="H274" s="523"/>
      <c r="I274" s="523"/>
      <c r="J274" s="523"/>
      <c r="K274" s="583"/>
      <c r="L274" s="602"/>
    </row>
    <row r="275" spans="1:12" ht="15" customHeight="1" x14ac:dyDescent="0.25">
      <c r="A275" s="564"/>
      <c r="B275" s="568"/>
      <c r="C275" s="614"/>
      <c r="D275" s="773"/>
      <c r="E275" s="448"/>
      <c r="F275" s="93" t="s">
        <v>1181</v>
      </c>
      <c r="G275" s="462" t="s">
        <v>1179</v>
      </c>
      <c r="H275" s="463"/>
      <c r="I275" s="463"/>
      <c r="J275" s="464"/>
      <c r="K275" s="583"/>
      <c r="L275" s="602"/>
    </row>
    <row r="276" spans="1:12" ht="15" customHeight="1" x14ac:dyDescent="0.25">
      <c r="A276" s="564"/>
      <c r="B276" s="568"/>
      <c r="C276" s="614"/>
      <c r="D276" s="773"/>
      <c r="E276" s="448"/>
      <c r="F276" s="94" t="s">
        <v>83</v>
      </c>
      <c r="G276" s="523">
        <v>20</v>
      </c>
      <c r="H276" s="523"/>
      <c r="I276" s="523"/>
      <c r="J276" s="523"/>
      <c r="K276" s="583"/>
      <c r="L276" s="602"/>
    </row>
    <row r="277" spans="1:12" ht="15" customHeight="1" x14ac:dyDescent="0.25">
      <c r="A277" s="564"/>
      <c r="B277" s="568"/>
      <c r="C277" s="614"/>
      <c r="D277" s="773"/>
      <c r="E277" s="448"/>
      <c r="F277" s="94" t="s">
        <v>1381</v>
      </c>
      <c r="G277" s="523">
        <v>54</v>
      </c>
      <c r="H277" s="523"/>
      <c r="I277" s="523">
        <v>65</v>
      </c>
      <c r="J277" s="523"/>
      <c r="K277" s="583"/>
      <c r="L277" s="602"/>
    </row>
    <row r="278" spans="1:12" ht="15" customHeight="1" x14ac:dyDescent="0.25">
      <c r="A278" s="564"/>
      <c r="B278" s="568"/>
      <c r="C278" s="614"/>
      <c r="D278" s="773"/>
      <c r="E278" s="448"/>
      <c r="F278" s="94" t="s">
        <v>396</v>
      </c>
      <c r="G278" s="523" t="s">
        <v>415</v>
      </c>
      <c r="H278" s="523"/>
      <c r="I278" s="523"/>
      <c r="J278" s="523"/>
      <c r="K278" s="583"/>
      <c r="L278" s="602"/>
    </row>
    <row r="279" spans="1:12" ht="15" customHeight="1" x14ac:dyDescent="0.25">
      <c r="A279" s="564"/>
      <c r="B279" s="568"/>
      <c r="C279" s="614"/>
      <c r="D279" s="773"/>
      <c r="E279" s="448"/>
      <c r="F279" s="94" t="s">
        <v>418</v>
      </c>
      <c r="G279" s="523" t="s">
        <v>423</v>
      </c>
      <c r="H279" s="523"/>
      <c r="I279" s="523"/>
      <c r="J279" s="523"/>
      <c r="K279" s="583"/>
      <c r="L279" s="602"/>
    </row>
    <row r="280" spans="1:12" s="51" customFormat="1" ht="15" customHeight="1" x14ac:dyDescent="0.25">
      <c r="A280" s="564"/>
      <c r="B280" s="568"/>
      <c r="C280" s="614"/>
      <c r="D280" s="773"/>
      <c r="E280" s="448"/>
      <c r="F280" s="94" t="s">
        <v>421</v>
      </c>
      <c r="G280" s="523" t="s">
        <v>386</v>
      </c>
      <c r="H280" s="523"/>
      <c r="I280" s="523"/>
      <c r="J280" s="523"/>
      <c r="K280" s="583"/>
      <c r="L280" s="602"/>
    </row>
    <row r="281" spans="1:12" s="51" customFormat="1" ht="15" customHeight="1" x14ac:dyDescent="0.25">
      <c r="A281" s="564"/>
      <c r="B281" s="568"/>
      <c r="C281" s="614"/>
      <c r="D281" s="773"/>
      <c r="E281" s="448"/>
      <c r="F281" s="148" t="s">
        <v>379</v>
      </c>
      <c r="G281" s="523" t="s">
        <v>399</v>
      </c>
      <c r="H281" s="523"/>
      <c r="I281" s="523"/>
      <c r="J281" s="523"/>
      <c r="K281" s="583"/>
      <c r="L281" s="602"/>
    </row>
    <row r="282" spans="1:12" s="51" customFormat="1" ht="15" customHeight="1" x14ac:dyDescent="0.25">
      <c r="A282" s="564"/>
      <c r="B282" s="568"/>
      <c r="C282" s="614"/>
      <c r="D282" s="773"/>
      <c r="E282" s="448"/>
      <c r="F282" s="93" t="s">
        <v>701</v>
      </c>
      <c r="G282" s="523">
        <v>100000</v>
      </c>
      <c r="H282" s="523"/>
      <c r="I282" s="523"/>
      <c r="J282" s="523"/>
      <c r="K282" s="583"/>
      <c r="L282" s="602"/>
    </row>
    <row r="283" spans="1:12" s="51" customFormat="1" ht="15" customHeight="1" x14ac:dyDescent="0.25">
      <c r="A283" s="564"/>
      <c r="B283" s="568"/>
      <c r="C283" s="614"/>
      <c r="D283" s="773"/>
      <c r="E283" s="448"/>
      <c r="F283" s="148" t="s">
        <v>257</v>
      </c>
      <c r="G283" s="523" t="s">
        <v>658</v>
      </c>
      <c r="H283" s="523"/>
      <c r="I283" s="523"/>
      <c r="J283" s="523"/>
      <c r="K283" s="583"/>
      <c r="L283" s="602"/>
    </row>
    <row r="284" spans="1:12" s="51" customFormat="1" ht="15" customHeight="1" x14ac:dyDescent="0.25">
      <c r="A284" s="564"/>
      <c r="B284" s="568"/>
      <c r="C284" s="614"/>
      <c r="D284" s="773"/>
      <c r="E284" s="448"/>
      <c r="F284" s="148" t="s">
        <v>422</v>
      </c>
      <c r="G284" s="523" t="s">
        <v>1209</v>
      </c>
      <c r="H284" s="523"/>
      <c r="I284" s="523"/>
      <c r="J284" s="523"/>
      <c r="K284" s="583"/>
      <c r="L284" s="602"/>
    </row>
    <row r="285" spans="1:12" s="51" customFormat="1" ht="15" customHeight="1" x14ac:dyDescent="0.25">
      <c r="A285" s="564"/>
      <c r="B285" s="568"/>
      <c r="C285" s="614"/>
      <c r="D285" s="773"/>
      <c r="E285" s="448"/>
      <c r="F285" s="148" t="s">
        <v>376</v>
      </c>
      <c r="G285" s="772" t="s">
        <v>417</v>
      </c>
      <c r="H285" s="772"/>
      <c r="I285" s="772"/>
      <c r="J285" s="772"/>
      <c r="K285" s="583"/>
      <c r="L285" s="602"/>
    </row>
    <row r="286" spans="1:12" s="51" customFormat="1" ht="15" customHeight="1" x14ac:dyDescent="0.25">
      <c r="A286" s="564"/>
      <c r="B286" s="568"/>
      <c r="C286" s="614"/>
      <c r="D286" s="773"/>
      <c r="E286" s="448"/>
      <c r="F286" s="148" t="s">
        <v>381</v>
      </c>
      <c r="G286" s="523" t="s">
        <v>419</v>
      </c>
      <c r="H286" s="523"/>
      <c r="I286" s="523"/>
      <c r="J286" s="523"/>
      <c r="K286" s="584">
        <v>5</v>
      </c>
      <c r="L286" s="533">
        <v>4229</v>
      </c>
    </row>
    <row r="287" spans="1:12" s="51" customFormat="1" ht="15" customHeight="1" x14ac:dyDescent="0.25">
      <c r="A287" s="564"/>
      <c r="B287" s="568"/>
      <c r="C287" s="614"/>
      <c r="D287" s="773"/>
      <c r="E287" s="448"/>
      <c r="F287" s="148" t="s">
        <v>402</v>
      </c>
      <c r="G287" s="523" t="s">
        <v>420</v>
      </c>
      <c r="H287" s="523"/>
      <c r="I287" s="523"/>
      <c r="J287" s="523"/>
      <c r="K287" s="585"/>
      <c r="L287" s="603" t="e">
        <f>#REF!-#REF!*10%</f>
        <v>#REF!</v>
      </c>
    </row>
    <row r="288" spans="1:12" s="51" customFormat="1" ht="15" customHeight="1" x14ac:dyDescent="0.25">
      <c r="A288" s="564"/>
      <c r="B288" s="568"/>
      <c r="C288" s="614"/>
      <c r="D288" s="773"/>
      <c r="E288" s="448"/>
      <c r="F288" s="148" t="s">
        <v>403</v>
      </c>
      <c r="G288" s="523" t="s">
        <v>404</v>
      </c>
      <c r="H288" s="523"/>
      <c r="I288" s="523"/>
      <c r="J288" s="523"/>
      <c r="K288" s="585"/>
      <c r="L288" s="603" t="e">
        <f>#REF!-#REF!*10%</f>
        <v>#REF!</v>
      </c>
    </row>
    <row r="289" spans="1:12" s="51" customFormat="1" ht="15" customHeight="1" x14ac:dyDescent="0.25">
      <c r="A289" s="564"/>
      <c r="B289" s="568"/>
      <c r="C289" s="614"/>
      <c r="D289" s="773"/>
      <c r="E289" s="448"/>
      <c r="F289" s="94" t="s">
        <v>358</v>
      </c>
      <c r="G289" s="523" t="s">
        <v>360</v>
      </c>
      <c r="H289" s="523"/>
      <c r="I289" s="523"/>
      <c r="J289" s="523"/>
      <c r="K289" s="585"/>
      <c r="L289" s="603" t="e">
        <f>#REF!-#REF!*10%</f>
        <v>#REF!</v>
      </c>
    </row>
    <row r="290" spans="1:12" s="51" customFormat="1" ht="15" customHeight="1" x14ac:dyDescent="0.25">
      <c r="A290" s="564"/>
      <c r="B290" s="568"/>
      <c r="C290" s="614"/>
      <c r="D290" s="773"/>
      <c r="E290" s="448"/>
      <c r="F290" s="148" t="s">
        <v>389</v>
      </c>
      <c r="G290" s="523" t="s">
        <v>390</v>
      </c>
      <c r="H290" s="523"/>
      <c r="I290" s="523"/>
      <c r="J290" s="523"/>
      <c r="K290" s="585"/>
      <c r="L290" s="603" t="e">
        <f>#REF!-#REF!*10%</f>
        <v>#REF!</v>
      </c>
    </row>
    <row r="291" spans="1:12" s="51" customFormat="1" ht="15" customHeight="1" x14ac:dyDescent="0.25">
      <c r="A291" s="564"/>
      <c r="B291" s="568"/>
      <c r="C291" s="614"/>
      <c r="D291" s="773"/>
      <c r="E291" s="448"/>
      <c r="F291" s="93" t="s">
        <v>704</v>
      </c>
      <c r="G291" s="523" t="s">
        <v>705</v>
      </c>
      <c r="H291" s="523"/>
      <c r="I291" s="523"/>
      <c r="J291" s="523"/>
      <c r="K291" s="585"/>
      <c r="L291" s="603" t="e">
        <f>#REF!-#REF!*10%</f>
        <v>#REF!</v>
      </c>
    </row>
    <row r="292" spans="1:12" s="51" customFormat="1" ht="15" customHeight="1" x14ac:dyDescent="0.25">
      <c r="A292" s="564"/>
      <c r="B292" s="568"/>
      <c r="C292" s="614"/>
      <c r="D292" s="773"/>
      <c r="E292" s="448"/>
      <c r="F292" s="93" t="s">
        <v>706</v>
      </c>
      <c r="G292" s="523" t="s">
        <v>390</v>
      </c>
      <c r="H292" s="523"/>
      <c r="I292" s="523"/>
      <c r="J292" s="523"/>
      <c r="K292" s="585"/>
      <c r="L292" s="603" t="e">
        <f>#REF!-#REF!*10%</f>
        <v>#REF!</v>
      </c>
    </row>
    <row r="293" spans="1:12" s="51" customFormat="1" ht="15" customHeight="1" x14ac:dyDescent="0.25">
      <c r="A293" s="564"/>
      <c r="B293" s="568"/>
      <c r="C293" s="614"/>
      <c r="D293" s="773"/>
      <c r="E293" s="448"/>
      <c r="F293" s="93" t="s">
        <v>1271</v>
      </c>
      <c r="G293" s="523" t="s">
        <v>390</v>
      </c>
      <c r="H293" s="523"/>
      <c r="I293" s="523"/>
      <c r="J293" s="523"/>
      <c r="K293" s="585"/>
      <c r="L293" s="603" t="e">
        <f>#REF!-#REF!*10%</f>
        <v>#REF!</v>
      </c>
    </row>
    <row r="294" spans="1:12" s="51" customFormat="1" ht="15" customHeight="1" x14ac:dyDescent="0.25">
      <c r="A294" s="564"/>
      <c r="B294" s="568"/>
      <c r="C294" s="614"/>
      <c r="D294" s="773"/>
      <c r="E294" s="448"/>
      <c r="F294" s="93" t="s">
        <v>707</v>
      </c>
      <c r="G294" s="523" t="s">
        <v>1270</v>
      </c>
      <c r="H294" s="523"/>
      <c r="I294" s="523"/>
      <c r="J294" s="523"/>
      <c r="K294" s="585"/>
      <c r="L294" s="603" t="e">
        <f>#REF!-#REF!*10%</f>
        <v>#REF!</v>
      </c>
    </row>
    <row r="295" spans="1:12" s="51" customFormat="1" ht="15" customHeight="1" x14ac:dyDescent="0.25">
      <c r="A295" s="564"/>
      <c r="B295" s="568"/>
      <c r="C295" s="614"/>
      <c r="D295" s="773"/>
      <c r="E295" s="448"/>
      <c r="F295" s="93" t="s">
        <v>708</v>
      </c>
      <c r="G295" s="523" t="s">
        <v>390</v>
      </c>
      <c r="H295" s="523"/>
      <c r="I295" s="523"/>
      <c r="J295" s="523"/>
      <c r="K295" s="585"/>
      <c r="L295" s="603" t="e">
        <f>#REF!-#REF!*10%</f>
        <v>#REF!</v>
      </c>
    </row>
    <row r="296" spans="1:12" s="51" customFormat="1" ht="15" customHeight="1" x14ac:dyDescent="0.25">
      <c r="A296" s="564"/>
      <c r="B296" s="568"/>
      <c r="C296" s="614"/>
      <c r="D296" s="773"/>
      <c r="E296" s="448"/>
      <c r="F296" s="148" t="s">
        <v>377</v>
      </c>
      <c r="G296" s="523" t="s">
        <v>387</v>
      </c>
      <c r="H296" s="523"/>
      <c r="I296" s="523"/>
      <c r="J296" s="523"/>
      <c r="K296" s="585"/>
      <c r="L296" s="603" t="e">
        <f>#REF!-#REF!*10%</f>
        <v>#REF!</v>
      </c>
    </row>
    <row r="297" spans="1:12" s="51" customFormat="1" ht="15" customHeight="1" x14ac:dyDescent="0.25">
      <c r="A297" s="564"/>
      <c r="B297" s="568"/>
      <c r="C297" s="614"/>
      <c r="D297" s="773"/>
      <c r="E297" s="448"/>
      <c r="F297" s="148" t="s">
        <v>388</v>
      </c>
      <c r="G297" s="523" t="s">
        <v>393</v>
      </c>
      <c r="H297" s="523"/>
      <c r="I297" s="523"/>
      <c r="J297" s="523"/>
      <c r="K297" s="585"/>
      <c r="L297" s="603" t="e">
        <f>#REF!-#REF!*10%</f>
        <v>#REF!</v>
      </c>
    </row>
    <row r="298" spans="1:12" s="51" customFormat="1" ht="15.6" customHeight="1" x14ac:dyDescent="0.25">
      <c r="A298" s="564"/>
      <c r="B298" s="568"/>
      <c r="C298" s="614"/>
      <c r="D298" s="773"/>
      <c r="E298" s="448"/>
      <c r="F298" s="148" t="s">
        <v>562</v>
      </c>
      <c r="G298" s="523" t="s">
        <v>1086</v>
      </c>
      <c r="H298" s="523"/>
      <c r="I298" s="523"/>
      <c r="J298" s="523"/>
      <c r="K298" s="585"/>
      <c r="L298" s="603" t="e">
        <f>#REF!-#REF!*10%</f>
        <v>#REF!</v>
      </c>
    </row>
    <row r="299" spans="1:12" s="51" customFormat="1" ht="15.6" customHeight="1" x14ac:dyDescent="0.25">
      <c r="A299" s="564"/>
      <c r="B299" s="568"/>
      <c r="C299" s="614"/>
      <c r="D299" s="773"/>
      <c r="E299" s="448"/>
      <c r="F299" s="148" t="s">
        <v>570</v>
      </c>
      <c r="G299" s="523" t="s">
        <v>626</v>
      </c>
      <c r="H299" s="523"/>
      <c r="I299" s="523"/>
      <c r="J299" s="523"/>
      <c r="K299" s="585"/>
      <c r="L299" s="603" t="e">
        <f>#REF!-#REF!*10%</f>
        <v>#REF!</v>
      </c>
    </row>
    <row r="300" spans="1:12" s="51" customFormat="1" ht="15.6" customHeight="1" x14ac:dyDescent="0.25">
      <c r="A300" s="564"/>
      <c r="B300" s="568"/>
      <c r="C300" s="614"/>
      <c r="D300" s="773"/>
      <c r="E300" s="448"/>
      <c r="F300" s="167" t="s">
        <v>84</v>
      </c>
      <c r="G300" s="465">
        <v>2.5</v>
      </c>
      <c r="H300" s="465"/>
      <c r="I300" s="465"/>
      <c r="J300" s="465"/>
      <c r="K300" s="585"/>
      <c r="L300" s="603" t="e">
        <f>#REF!-#REF!*10%</f>
        <v>#REF!</v>
      </c>
    </row>
    <row r="301" spans="1:12" ht="15" customHeight="1" x14ac:dyDescent="0.25">
      <c r="A301" s="564"/>
      <c r="B301" s="569"/>
      <c r="C301" s="614"/>
      <c r="D301" s="773"/>
      <c r="E301" s="448"/>
      <c r="F301" s="136" t="s">
        <v>1016</v>
      </c>
      <c r="G301" s="454">
        <v>5</v>
      </c>
      <c r="H301" s="454"/>
      <c r="I301" s="454"/>
      <c r="J301" s="454"/>
      <c r="K301" s="585"/>
      <c r="L301" s="603" t="e">
        <f>#REF!-#REF!*10%</f>
        <v>#REF!</v>
      </c>
    </row>
    <row r="302" spans="1:12" ht="15" customHeight="1" x14ac:dyDescent="0.25">
      <c r="A302" s="564">
        <v>6</v>
      </c>
      <c r="B302" s="567"/>
      <c r="C302" s="614" t="s">
        <v>367</v>
      </c>
      <c r="D302" s="773"/>
      <c r="E302" s="448"/>
      <c r="F302" s="147" t="s">
        <v>81</v>
      </c>
      <c r="G302" s="523" t="s">
        <v>6</v>
      </c>
      <c r="H302" s="523"/>
      <c r="I302" s="523"/>
      <c r="J302" s="523"/>
      <c r="K302" s="501">
        <v>3</v>
      </c>
      <c r="L302" s="716">
        <v>4054</v>
      </c>
    </row>
    <row r="303" spans="1:12" ht="15" customHeight="1" x14ac:dyDescent="0.25">
      <c r="A303" s="564"/>
      <c r="B303" s="568"/>
      <c r="C303" s="614"/>
      <c r="D303" s="773"/>
      <c r="E303" s="448"/>
      <c r="F303" s="147" t="s">
        <v>80</v>
      </c>
      <c r="G303" s="469">
        <v>40</v>
      </c>
      <c r="H303" s="469"/>
      <c r="I303" s="469"/>
      <c r="J303" s="469"/>
      <c r="K303" s="583"/>
      <c r="L303" s="602"/>
    </row>
    <row r="304" spans="1:12" ht="15" customHeight="1" x14ac:dyDescent="0.25">
      <c r="A304" s="564"/>
      <c r="B304" s="568"/>
      <c r="C304" s="614"/>
      <c r="D304" s="773"/>
      <c r="E304" s="448"/>
      <c r="F304" s="147" t="s">
        <v>8</v>
      </c>
      <c r="G304" s="243">
        <v>3000</v>
      </c>
      <c r="H304" s="244">
        <v>4000</v>
      </c>
      <c r="I304" s="246">
        <v>5000</v>
      </c>
      <c r="J304" s="245">
        <v>6000</v>
      </c>
      <c r="K304" s="583"/>
      <c r="L304" s="602"/>
    </row>
    <row r="305" spans="1:12" ht="15" customHeight="1" x14ac:dyDescent="0.25">
      <c r="A305" s="564"/>
      <c r="B305" s="568"/>
      <c r="C305" s="614"/>
      <c r="D305" s="773"/>
      <c r="E305" s="448"/>
      <c r="F305" s="147" t="s">
        <v>817</v>
      </c>
      <c r="G305" s="243">
        <f>G303*88</f>
        <v>3520</v>
      </c>
      <c r="H305" s="244">
        <f>G303*99</f>
        <v>3960</v>
      </c>
      <c r="I305" s="246">
        <f>G303*110</f>
        <v>4400</v>
      </c>
      <c r="J305" s="245">
        <f>G303*114</f>
        <v>4560</v>
      </c>
      <c r="K305" s="583"/>
      <c r="L305" s="602"/>
    </row>
    <row r="306" spans="1:12" ht="15" customHeight="1" x14ac:dyDescent="0.25">
      <c r="A306" s="564"/>
      <c r="B306" s="568"/>
      <c r="C306" s="614"/>
      <c r="D306" s="773"/>
      <c r="E306" s="448"/>
      <c r="F306" s="147" t="s">
        <v>1269</v>
      </c>
      <c r="G306" s="451">
        <v>0.98</v>
      </c>
      <c r="H306" s="451"/>
      <c r="I306" s="451"/>
      <c r="J306" s="451"/>
      <c r="K306" s="583"/>
      <c r="L306" s="602"/>
    </row>
    <row r="307" spans="1:12" ht="15" customHeight="1" x14ac:dyDescent="0.25">
      <c r="A307" s="564"/>
      <c r="B307" s="568"/>
      <c r="C307" s="614"/>
      <c r="D307" s="773"/>
      <c r="E307" s="448"/>
      <c r="F307" s="93" t="s">
        <v>699</v>
      </c>
      <c r="G307" s="523" t="s">
        <v>700</v>
      </c>
      <c r="H307" s="523"/>
      <c r="I307" s="523"/>
      <c r="J307" s="523"/>
      <c r="K307" s="583"/>
      <c r="L307" s="602"/>
    </row>
    <row r="308" spans="1:12" ht="15" customHeight="1" x14ac:dyDescent="0.25">
      <c r="A308" s="564"/>
      <c r="B308" s="568"/>
      <c r="C308" s="614"/>
      <c r="D308" s="773"/>
      <c r="E308" s="448"/>
      <c r="F308" s="93" t="s">
        <v>1181</v>
      </c>
      <c r="G308" s="462" t="s">
        <v>1179</v>
      </c>
      <c r="H308" s="463"/>
      <c r="I308" s="463"/>
      <c r="J308" s="464"/>
      <c r="K308" s="583"/>
      <c r="L308" s="602"/>
    </row>
    <row r="309" spans="1:12" ht="15" customHeight="1" x14ac:dyDescent="0.25">
      <c r="A309" s="564"/>
      <c r="B309" s="568"/>
      <c r="C309" s="614"/>
      <c r="D309" s="773"/>
      <c r="E309" s="448"/>
      <c r="F309" s="94" t="s">
        <v>83</v>
      </c>
      <c r="G309" s="523">
        <v>20</v>
      </c>
      <c r="H309" s="523"/>
      <c r="I309" s="523"/>
      <c r="J309" s="523"/>
      <c r="K309" s="583"/>
      <c r="L309" s="602"/>
    </row>
    <row r="310" spans="1:12" ht="15" customHeight="1" x14ac:dyDescent="0.25">
      <c r="A310" s="564"/>
      <c r="B310" s="568"/>
      <c r="C310" s="614"/>
      <c r="D310" s="773"/>
      <c r="E310" s="448"/>
      <c r="F310" s="94" t="s">
        <v>1381</v>
      </c>
      <c r="G310" s="523">
        <v>54</v>
      </c>
      <c r="H310" s="523"/>
      <c r="I310" s="523">
        <v>65</v>
      </c>
      <c r="J310" s="523"/>
      <c r="K310" s="583"/>
      <c r="L310" s="602"/>
    </row>
    <row r="311" spans="1:12" ht="15" customHeight="1" x14ac:dyDescent="0.25">
      <c r="A311" s="564"/>
      <c r="B311" s="568"/>
      <c r="C311" s="614"/>
      <c r="D311" s="773"/>
      <c r="E311" s="448"/>
      <c r="F311" s="94" t="s">
        <v>396</v>
      </c>
      <c r="G311" s="523" t="s">
        <v>415</v>
      </c>
      <c r="H311" s="523"/>
      <c r="I311" s="523"/>
      <c r="J311" s="523"/>
      <c r="K311" s="583"/>
      <c r="L311" s="602"/>
    </row>
    <row r="312" spans="1:12" ht="15" customHeight="1" x14ac:dyDescent="0.25">
      <c r="A312" s="564"/>
      <c r="B312" s="568"/>
      <c r="C312" s="614"/>
      <c r="D312" s="773"/>
      <c r="E312" s="448"/>
      <c r="F312" s="94" t="s">
        <v>418</v>
      </c>
      <c r="G312" s="523" t="s">
        <v>423</v>
      </c>
      <c r="H312" s="523"/>
      <c r="I312" s="523"/>
      <c r="J312" s="523"/>
      <c r="K312" s="583"/>
      <c r="L312" s="602"/>
    </row>
    <row r="313" spans="1:12" s="51" customFormat="1" ht="15" customHeight="1" x14ac:dyDescent="0.25">
      <c r="A313" s="564"/>
      <c r="B313" s="568"/>
      <c r="C313" s="614"/>
      <c r="D313" s="773"/>
      <c r="E313" s="448"/>
      <c r="F313" s="94" t="s">
        <v>421</v>
      </c>
      <c r="G313" s="523" t="s">
        <v>386</v>
      </c>
      <c r="H313" s="523"/>
      <c r="I313" s="523"/>
      <c r="J313" s="523"/>
      <c r="K313" s="583"/>
      <c r="L313" s="602"/>
    </row>
    <row r="314" spans="1:12" s="51" customFormat="1" ht="15" customHeight="1" x14ac:dyDescent="0.25">
      <c r="A314" s="564"/>
      <c r="B314" s="568"/>
      <c r="C314" s="614"/>
      <c r="D314" s="773"/>
      <c r="E314" s="448"/>
      <c r="F314" s="148" t="s">
        <v>379</v>
      </c>
      <c r="G314" s="523" t="s">
        <v>399</v>
      </c>
      <c r="H314" s="523"/>
      <c r="I314" s="523"/>
      <c r="J314" s="523"/>
      <c r="K314" s="583"/>
      <c r="L314" s="602"/>
    </row>
    <row r="315" spans="1:12" s="51" customFormat="1" ht="15" customHeight="1" x14ac:dyDescent="0.25">
      <c r="A315" s="564"/>
      <c r="B315" s="568"/>
      <c r="C315" s="614"/>
      <c r="D315" s="773"/>
      <c r="E315" s="448"/>
      <c r="F315" s="93" t="s">
        <v>701</v>
      </c>
      <c r="G315" s="523">
        <v>100000</v>
      </c>
      <c r="H315" s="523"/>
      <c r="I315" s="523"/>
      <c r="J315" s="523"/>
      <c r="K315" s="583"/>
      <c r="L315" s="602"/>
    </row>
    <row r="316" spans="1:12" s="51" customFormat="1" ht="15" customHeight="1" x14ac:dyDescent="0.25">
      <c r="A316" s="564"/>
      <c r="B316" s="568"/>
      <c r="C316" s="614"/>
      <c r="D316" s="773"/>
      <c r="E316" s="448"/>
      <c r="F316" s="148" t="s">
        <v>257</v>
      </c>
      <c r="G316" s="523" t="s">
        <v>658</v>
      </c>
      <c r="H316" s="523"/>
      <c r="I316" s="523"/>
      <c r="J316" s="523"/>
      <c r="K316" s="583"/>
      <c r="L316" s="602"/>
    </row>
    <row r="317" spans="1:12" s="51" customFormat="1" ht="15" customHeight="1" x14ac:dyDescent="0.25">
      <c r="A317" s="564"/>
      <c r="B317" s="568"/>
      <c r="C317" s="614"/>
      <c r="D317" s="773"/>
      <c r="E317" s="448"/>
      <c r="F317" s="148" t="s">
        <v>422</v>
      </c>
      <c r="G317" s="523" t="s">
        <v>1209</v>
      </c>
      <c r="H317" s="523"/>
      <c r="I317" s="523"/>
      <c r="J317" s="523"/>
      <c r="K317" s="583"/>
      <c r="L317" s="602"/>
    </row>
    <row r="318" spans="1:12" s="51" customFormat="1" ht="15" customHeight="1" x14ac:dyDescent="0.25">
      <c r="A318" s="564"/>
      <c r="B318" s="568"/>
      <c r="C318" s="614"/>
      <c r="D318" s="773"/>
      <c r="E318" s="448"/>
      <c r="F318" s="148" t="s">
        <v>376</v>
      </c>
      <c r="G318" s="772" t="s">
        <v>417</v>
      </c>
      <c r="H318" s="772"/>
      <c r="I318" s="772"/>
      <c r="J318" s="772"/>
      <c r="K318" s="583"/>
      <c r="L318" s="602"/>
    </row>
    <row r="319" spans="1:12" s="51" customFormat="1" ht="15" customHeight="1" x14ac:dyDescent="0.25">
      <c r="A319" s="564"/>
      <c r="B319" s="568"/>
      <c r="C319" s="614"/>
      <c r="D319" s="773"/>
      <c r="E319" s="448"/>
      <c r="F319" s="148" t="s">
        <v>381</v>
      </c>
      <c r="G319" s="523" t="s">
        <v>419</v>
      </c>
      <c r="H319" s="523"/>
      <c r="I319" s="523"/>
      <c r="J319" s="523"/>
      <c r="K319" s="584">
        <v>5</v>
      </c>
      <c r="L319" s="533">
        <v>4337</v>
      </c>
    </row>
    <row r="320" spans="1:12" s="51" customFormat="1" ht="15" customHeight="1" x14ac:dyDescent="0.25">
      <c r="A320" s="564"/>
      <c r="B320" s="568"/>
      <c r="C320" s="614"/>
      <c r="D320" s="773"/>
      <c r="E320" s="448"/>
      <c r="F320" s="148" t="s">
        <v>402</v>
      </c>
      <c r="G320" s="523" t="s">
        <v>420</v>
      </c>
      <c r="H320" s="523"/>
      <c r="I320" s="523"/>
      <c r="J320" s="523"/>
      <c r="K320" s="585"/>
      <c r="L320" s="603" t="e">
        <f>#REF!-#REF!*10%</f>
        <v>#REF!</v>
      </c>
    </row>
    <row r="321" spans="1:12" s="51" customFormat="1" ht="15" customHeight="1" x14ac:dyDescent="0.25">
      <c r="A321" s="564"/>
      <c r="B321" s="568"/>
      <c r="C321" s="614"/>
      <c r="D321" s="773"/>
      <c r="E321" s="448"/>
      <c r="F321" s="148" t="s">
        <v>403</v>
      </c>
      <c r="G321" s="523" t="s">
        <v>404</v>
      </c>
      <c r="H321" s="523"/>
      <c r="I321" s="523"/>
      <c r="J321" s="523"/>
      <c r="K321" s="585"/>
      <c r="L321" s="603" t="e">
        <f>#REF!-#REF!*10%</f>
        <v>#REF!</v>
      </c>
    </row>
    <row r="322" spans="1:12" s="51" customFormat="1" ht="15" customHeight="1" x14ac:dyDescent="0.25">
      <c r="A322" s="564"/>
      <c r="B322" s="568"/>
      <c r="C322" s="614"/>
      <c r="D322" s="773"/>
      <c r="E322" s="448"/>
      <c r="F322" s="94" t="s">
        <v>358</v>
      </c>
      <c r="G322" s="523" t="s">
        <v>360</v>
      </c>
      <c r="H322" s="523"/>
      <c r="I322" s="523"/>
      <c r="J322" s="523"/>
      <c r="K322" s="585"/>
      <c r="L322" s="603" t="e">
        <f>#REF!-#REF!*10%</f>
        <v>#REF!</v>
      </c>
    </row>
    <row r="323" spans="1:12" s="51" customFormat="1" ht="15" customHeight="1" x14ac:dyDescent="0.25">
      <c r="A323" s="564"/>
      <c r="B323" s="568"/>
      <c r="C323" s="614"/>
      <c r="D323" s="773"/>
      <c r="E323" s="448"/>
      <c r="F323" s="148" t="s">
        <v>389</v>
      </c>
      <c r="G323" s="523" t="s">
        <v>390</v>
      </c>
      <c r="H323" s="523"/>
      <c r="I323" s="523"/>
      <c r="J323" s="523"/>
      <c r="K323" s="585"/>
      <c r="L323" s="603" t="e">
        <f>#REF!-#REF!*10%</f>
        <v>#REF!</v>
      </c>
    </row>
    <row r="324" spans="1:12" s="51" customFormat="1" ht="15" customHeight="1" x14ac:dyDescent="0.25">
      <c r="A324" s="564"/>
      <c r="B324" s="568"/>
      <c r="C324" s="614"/>
      <c r="D324" s="773"/>
      <c r="E324" s="448"/>
      <c r="F324" s="93" t="s">
        <v>704</v>
      </c>
      <c r="G324" s="523" t="s">
        <v>705</v>
      </c>
      <c r="H324" s="523"/>
      <c r="I324" s="523"/>
      <c r="J324" s="523"/>
      <c r="K324" s="585"/>
      <c r="L324" s="603" t="e">
        <f>#REF!-#REF!*10%</f>
        <v>#REF!</v>
      </c>
    </row>
    <row r="325" spans="1:12" s="51" customFormat="1" ht="15" customHeight="1" x14ac:dyDescent="0.25">
      <c r="A325" s="564"/>
      <c r="B325" s="568"/>
      <c r="C325" s="614"/>
      <c r="D325" s="773"/>
      <c r="E325" s="448"/>
      <c r="F325" s="93" t="s">
        <v>706</v>
      </c>
      <c r="G325" s="523" t="s">
        <v>390</v>
      </c>
      <c r="H325" s="523"/>
      <c r="I325" s="523"/>
      <c r="J325" s="523"/>
      <c r="K325" s="585"/>
      <c r="L325" s="603" t="e">
        <f>#REF!-#REF!*10%</f>
        <v>#REF!</v>
      </c>
    </row>
    <row r="326" spans="1:12" s="51" customFormat="1" ht="15" customHeight="1" x14ac:dyDescent="0.25">
      <c r="A326" s="564"/>
      <c r="B326" s="568"/>
      <c r="C326" s="614"/>
      <c r="D326" s="773"/>
      <c r="E326" s="448"/>
      <c r="F326" s="93" t="s">
        <v>1271</v>
      </c>
      <c r="G326" s="523" t="s">
        <v>390</v>
      </c>
      <c r="H326" s="523"/>
      <c r="I326" s="523"/>
      <c r="J326" s="523"/>
      <c r="K326" s="585"/>
      <c r="L326" s="603" t="e">
        <f>#REF!-#REF!*10%</f>
        <v>#REF!</v>
      </c>
    </row>
    <row r="327" spans="1:12" s="51" customFormat="1" ht="15" customHeight="1" x14ac:dyDescent="0.25">
      <c r="A327" s="564"/>
      <c r="B327" s="568"/>
      <c r="C327" s="614"/>
      <c r="D327" s="773"/>
      <c r="E327" s="448"/>
      <c r="F327" s="93" t="s">
        <v>707</v>
      </c>
      <c r="G327" s="523" t="s">
        <v>1270</v>
      </c>
      <c r="H327" s="523"/>
      <c r="I327" s="523"/>
      <c r="J327" s="523"/>
      <c r="K327" s="585"/>
      <c r="L327" s="603" t="e">
        <f>#REF!-#REF!*10%</f>
        <v>#REF!</v>
      </c>
    </row>
    <row r="328" spans="1:12" s="51" customFormat="1" ht="15" customHeight="1" x14ac:dyDescent="0.25">
      <c r="A328" s="564"/>
      <c r="B328" s="568"/>
      <c r="C328" s="614"/>
      <c r="D328" s="773"/>
      <c r="E328" s="448"/>
      <c r="F328" s="93" t="s">
        <v>708</v>
      </c>
      <c r="G328" s="523" t="s">
        <v>390</v>
      </c>
      <c r="H328" s="523"/>
      <c r="I328" s="523"/>
      <c r="J328" s="523"/>
      <c r="K328" s="585"/>
      <c r="L328" s="603" t="e">
        <f>#REF!-#REF!*10%</f>
        <v>#REF!</v>
      </c>
    </row>
    <row r="329" spans="1:12" s="51" customFormat="1" ht="15" customHeight="1" x14ac:dyDescent="0.25">
      <c r="A329" s="564"/>
      <c r="B329" s="568"/>
      <c r="C329" s="614"/>
      <c r="D329" s="773"/>
      <c r="E329" s="448"/>
      <c r="F329" s="148" t="s">
        <v>377</v>
      </c>
      <c r="G329" s="523" t="s">
        <v>387</v>
      </c>
      <c r="H329" s="523"/>
      <c r="I329" s="523"/>
      <c r="J329" s="523"/>
      <c r="K329" s="585"/>
      <c r="L329" s="603" t="e">
        <f>#REF!-#REF!*10%</f>
        <v>#REF!</v>
      </c>
    </row>
    <row r="330" spans="1:12" s="51" customFormat="1" ht="15" customHeight="1" x14ac:dyDescent="0.25">
      <c r="A330" s="564"/>
      <c r="B330" s="568"/>
      <c r="C330" s="614"/>
      <c r="D330" s="773"/>
      <c r="E330" s="448"/>
      <c r="F330" s="148" t="s">
        <v>388</v>
      </c>
      <c r="G330" s="523" t="s">
        <v>393</v>
      </c>
      <c r="H330" s="523"/>
      <c r="I330" s="523"/>
      <c r="J330" s="523"/>
      <c r="K330" s="585"/>
      <c r="L330" s="603" t="e">
        <f>#REF!-#REF!*10%</f>
        <v>#REF!</v>
      </c>
    </row>
    <row r="331" spans="1:12" s="51" customFormat="1" ht="15.6" customHeight="1" x14ac:dyDescent="0.25">
      <c r="A331" s="564"/>
      <c r="B331" s="568"/>
      <c r="C331" s="614"/>
      <c r="D331" s="773"/>
      <c r="E331" s="448"/>
      <c r="F331" s="148" t="s">
        <v>562</v>
      </c>
      <c r="G331" s="523" t="s">
        <v>1086</v>
      </c>
      <c r="H331" s="523"/>
      <c r="I331" s="523"/>
      <c r="J331" s="523"/>
      <c r="K331" s="585"/>
      <c r="L331" s="603" t="e">
        <f>#REF!-#REF!*10%</f>
        <v>#REF!</v>
      </c>
    </row>
    <row r="332" spans="1:12" s="51" customFormat="1" ht="15.6" customHeight="1" x14ac:dyDescent="0.25">
      <c r="A332" s="564"/>
      <c r="B332" s="568"/>
      <c r="C332" s="614"/>
      <c r="D332" s="773"/>
      <c r="E332" s="448"/>
      <c r="F332" s="148" t="s">
        <v>570</v>
      </c>
      <c r="G332" s="523" t="s">
        <v>626</v>
      </c>
      <c r="H332" s="523"/>
      <c r="I332" s="523"/>
      <c r="J332" s="523"/>
      <c r="K332" s="585"/>
      <c r="L332" s="603" t="e">
        <f>#REF!-#REF!*10%</f>
        <v>#REF!</v>
      </c>
    </row>
    <row r="333" spans="1:12" s="51" customFormat="1" ht="15.6" customHeight="1" x14ac:dyDescent="0.25">
      <c r="A333" s="564"/>
      <c r="B333" s="568"/>
      <c r="C333" s="614"/>
      <c r="D333" s="773"/>
      <c r="E333" s="448"/>
      <c r="F333" s="167" t="s">
        <v>84</v>
      </c>
      <c r="G333" s="465">
        <v>2.5</v>
      </c>
      <c r="H333" s="465"/>
      <c r="I333" s="465"/>
      <c r="J333" s="465"/>
      <c r="K333" s="585"/>
      <c r="L333" s="603" t="e">
        <f>#REF!-#REF!*10%</f>
        <v>#REF!</v>
      </c>
    </row>
    <row r="334" spans="1:12" ht="15" customHeight="1" x14ac:dyDescent="0.25">
      <c r="A334" s="564"/>
      <c r="B334" s="569"/>
      <c r="C334" s="614"/>
      <c r="D334" s="773"/>
      <c r="E334" s="448"/>
      <c r="F334" s="136" t="s">
        <v>1016</v>
      </c>
      <c r="G334" s="454">
        <v>5</v>
      </c>
      <c r="H334" s="454"/>
      <c r="I334" s="454"/>
      <c r="J334" s="454"/>
      <c r="K334" s="585"/>
      <c r="L334" s="603" t="e">
        <f>#REF!-#REF!*10%</f>
        <v>#REF!</v>
      </c>
    </row>
    <row r="335" spans="1:12" ht="15" customHeight="1" x14ac:dyDescent="0.25">
      <c r="A335" s="564">
        <v>7</v>
      </c>
      <c r="B335" s="567"/>
      <c r="C335" s="614" t="s">
        <v>368</v>
      </c>
      <c r="D335" s="773"/>
      <c r="E335" s="448"/>
      <c r="F335" s="147" t="s">
        <v>81</v>
      </c>
      <c r="G335" s="523" t="s">
        <v>6</v>
      </c>
      <c r="H335" s="523"/>
      <c r="I335" s="523"/>
      <c r="J335" s="523"/>
      <c r="K335" s="501">
        <v>3</v>
      </c>
      <c r="L335" s="716">
        <v>4941</v>
      </c>
    </row>
    <row r="336" spans="1:12" ht="15" customHeight="1" x14ac:dyDescent="0.25">
      <c r="A336" s="564"/>
      <c r="B336" s="568"/>
      <c r="C336" s="614"/>
      <c r="D336" s="773"/>
      <c r="E336" s="448"/>
      <c r="F336" s="147" t="s">
        <v>80</v>
      </c>
      <c r="G336" s="469">
        <v>60</v>
      </c>
      <c r="H336" s="469"/>
      <c r="I336" s="469"/>
      <c r="J336" s="469"/>
      <c r="K336" s="583"/>
      <c r="L336" s="602"/>
    </row>
    <row r="337" spans="1:12" ht="15" customHeight="1" x14ac:dyDescent="0.25">
      <c r="A337" s="564"/>
      <c r="B337" s="568"/>
      <c r="C337" s="614"/>
      <c r="D337" s="773"/>
      <c r="E337" s="448"/>
      <c r="F337" s="147" t="s">
        <v>8</v>
      </c>
      <c r="G337" s="243">
        <v>3000</v>
      </c>
      <c r="H337" s="244">
        <v>4000</v>
      </c>
      <c r="I337" s="246">
        <v>5000</v>
      </c>
      <c r="J337" s="245">
        <v>6000</v>
      </c>
      <c r="K337" s="583"/>
      <c r="L337" s="602"/>
    </row>
    <row r="338" spans="1:12" ht="15" customHeight="1" x14ac:dyDescent="0.25">
      <c r="A338" s="564"/>
      <c r="B338" s="568"/>
      <c r="C338" s="614"/>
      <c r="D338" s="773"/>
      <c r="E338" s="448"/>
      <c r="F338" s="147" t="s">
        <v>817</v>
      </c>
      <c r="G338" s="243">
        <f>G336*88</f>
        <v>5280</v>
      </c>
      <c r="H338" s="244">
        <f>G336*99</f>
        <v>5940</v>
      </c>
      <c r="I338" s="246">
        <f>G336*110</f>
        <v>6600</v>
      </c>
      <c r="J338" s="245">
        <f>G336*114</f>
        <v>6840</v>
      </c>
      <c r="K338" s="583"/>
      <c r="L338" s="602"/>
    </row>
    <row r="339" spans="1:12" ht="15" customHeight="1" x14ac:dyDescent="0.25">
      <c r="A339" s="564"/>
      <c r="B339" s="568"/>
      <c r="C339" s="614"/>
      <c r="D339" s="773"/>
      <c r="E339" s="448"/>
      <c r="F339" s="147" t="s">
        <v>1269</v>
      </c>
      <c r="G339" s="451">
        <v>0.98</v>
      </c>
      <c r="H339" s="451"/>
      <c r="I339" s="451"/>
      <c r="J339" s="451"/>
      <c r="K339" s="583"/>
      <c r="L339" s="602"/>
    </row>
    <row r="340" spans="1:12" ht="15" customHeight="1" x14ac:dyDescent="0.25">
      <c r="A340" s="564"/>
      <c r="B340" s="568"/>
      <c r="C340" s="614"/>
      <c r="D340" s="773"/>
      <c r="E340" s="448"/>
      <c r="F340" s="93" t="s">
        <v>699</v>
      </c>
      <c r="G340" s="523" t="s">
        <v>700</v>
      </c>
      <c r="H340" s="523"/>
      <c r="I340" s="523"/>
      <c r="J340" s="523"/>
      <c r="K340" s="583"/>
      <c r="L340" s="602"/>
    </row>
    <row r="341" spans="1:12" ht="15" customHeight="1" x14ac:dyDescent="0.25">
      <c r="A341" s="564"/>
      <c r="B341" s="568"/>
      <c r="C341" s="614"/>
      <c r="D341" s="773"/>
      <c r="E341" s="448"/>
      <c r="F341" s="93" t="s">
        <v>1181</v>
      </c>
      <c r="G341" s="462" t="s">
        <v>1179</v>
      </c>
      <c r="H341" s="463"/>
      <c r="I341" s="463"/>
      <c r="J341" s="464"/>
      <c r="K341" s="583"/>
      <c r="L341" s="602"/>
    </row>
    <row r="342" spans="1:12" ht="15" customHeight="1" x14ac:dyDescent="0.25">
      <c r="A342" s="564"/>
      <c r="B342" s="568"/>
      <c r="C342" s="614"/>
      <c r="D342" s="773"/>
      <c r="E342" s="448"/>
      <c r="F342" s="94" t="s">
        <v>83</v>
      </c>
      <c r="G342" s="523">
        <v>20</v>
      </c>
      <c r="H342" s="523"/>
      <c r="I342" s="523"/>
      <c r="J342" s="523"/>
      <c r="K342" s="583"/>
      <c r="L342" s="602"/>
    </row>
    <row r="343" spans="1:12" ht="15" customHeight="1" x14ac:dyDescent="0.25">
      <c r="A343" s="564"/>
      <c r="B343" s="568"/>
      <c r="C343" s="614"/>
      <c r="D343" s="773"/>
      <c r="E343" s="448"/>
      <c r="F343" s="94" t="s">
        <v>1381</v>
      </c>
      <c r="G343" s="523">
        <v>54</v>
      </c>
      <c r="H343" s="523"/>
      <c r="I343" s="523">
        <v>65</v>
      </c>
      <c r="J343" s="523"/>
      <c r="K343" s="583"/>
      <c r="L343" s="602"/>
    </row>
    <row r="344" spans="1:12" ht="15" customHeight="1" x14ac:dyDescent="0.25">
      <c r="A344" s="564"/>
      <c r="B344" s="568"/>
      <c r="C344" s="614"/>
      <c r="D344" s="773"/>
      <c r="E344" s="448"/>
      <c r="F344" s="94" t="s">
        <v>396</v>
      </c>
      <c r="G344" s="523" t="s">
        <v>415</v>
      </c>
      <c r="H344" s="523"/>
      <c r="I344" s="523"/>
      <c r="J344" s="523"/>
      <c r="K344" s="583"/>
      <c r="L344" s="602"/>
    </row>
    <row r="345" spans="1:12" ht="15" customHeight="1" x14ac:dyDescent="0.25">
      <c r="A345" s="564"/>
      <c r="B345" s="568"/>
      <c r="C345" s="614"/>
      <c r="D345" s="773"/>
      <c r="E345" s="448"/>
      <c r="F345" s="94" t="s">
        <v>418</v>
      </c>
      <c r="G345" s="523" t="s">
        <v>423</v>
      </c>
      <c r="H345" s="523"/>
      <c r="I345" s="523"/>
      <c r="J345" s="523"/>
      <c r="K345" s="583"/>
      <c r="L345" s="602"/>
    </row>
    <row r="346" spans="1:12" s="51" customFormat="1" ht="15" customHeight="1" x14ac:dyDescent="0.25">
      <c r="A346" s="564"/>
      <c r="B346" s="568"/>
      <c r="C346" s="614"/>
      <c r="D346" s="773"/>
      <c r="E346" s="448"/>
      <c r="F346" s="94" t="s">
        <v>421</v>
      </c>
      <c r="G346" s="523" t="s">
        <v>386</v>
      </c>
      <c r="H346" s="523"/>
      <c r="I346" s="523"/>
      <c r="J346" s="523"/>
      <c r="K346" s="583"/>
      <c r="L346" s="602"/>
    </row>
    <row r="347" spans="1:12" s="51" customFormat="1" ht="15" customHeight="1" x14ac:dyDescent="0.25">
      <c r="A347" s="564"/>
      <c r="B347" s="568"/>
      <c r="C347" s="614"/>
      <c r="D347" s="773"/>
      <c r="E347" s="448"/>
      <c r="F347" s="148" t="s">
        <v>379</v>
      </c>
      <c r="G347" s="523" t="s">
        <v>399</v>
      </c>
      <c r="H347" s="523"/>
      <c r="I347" s="523"/>
      <c r="J347" s="523"/>
      <c r="K347" s="583"/>
      <c r="L347" s="602"/>
    </row>
    <row r="348" spans="1:12" s="51" customFormat="1" ht="15" customHeight="1" x14ac:dyDescent="0.25">
      <c r="A348" s="564"/>
      <c r="B348" s="568"/>
      <c r="C348" s="614"/>
      <c r="D348" s="773"/>
      <c r="E348" s="448"/>
      <c r="F348" s="93" t="s">
        <v>701</v>
      </c>
      <c r="G348" s="523">
        <v>100000</v>
      </c>
      <c r="H348" s="523"/>
      <c r="I348" s="523"/>
      <c r="J348" s="523"/>
      <c r="K348" s="583"/>
      <c r="L348" s="602"/>
    </row>
    <row r="349" spans="1:12" s="51" customFormat="1" ht="15" customHeight="1" x14ac:dyDescent="0.25">
      <c r="A349" s="564"/>
      <c r="B349" s="568"/>
      <c r="C349" s="614"/>
      <c r="D349" s="773"/>
      <c r="E349" s="448"/>
      <c r="F349" s="148" t="s">
        <v>257</v>
      </c>
      <c r="G349" s="523" t="s">
        <v>658</v>
      </c>
      <c r="H349" s="523"/>
      <c r="I349" s="523"/>
      <c r="J349" s="523"/>
      <c r="K349" s="583"/>
      <c r="L349" s="602"/>
    </row>
    <row r="350" spans="1:12" s="51" customFormat="1" ht="15" customHeight="1" x14ac:dyDescent="0.25">
      <c r="A350" s="564"/>
      <c r="B350" s="568"/>
      <c r="C350" s="614"/>
      <c r="D350" s="773"/>
      <c r="E350" s="448"/>
      <c r="F350" s="148" t="s">
        <v>422</v>
      </c>
      <c r="G350" s="523" t="s">
        <v>1209</v>
      </c>
      <c r="H350" s="523"/>
      <c r="I350" s="523"/>
      <c r="J350" s="523"/>
      <c r="K350" s="583"/>
      <c r="L350" s="602"/>
    </row>
    <row r="351" spans="1:12" s="51" customFormat="1" ht="15" customHeight="1" x14ac:dyDescent="0.25">
      <c r="A351" s="564"/>
      <c r="B351" s="568"/>
      <c r="C351" s="614"/>
      <c r="D351" s="773"/>
      <c r="E351" s="448"/>
      <c r="F351" s="148" t="s">
        <v>376</v>
      </c>
      <c r="G351" s="772" t="s">
        <v>417</v>
      </c>
      <c r="H351" s="772"/>
      <c r="I351" s="772"/>
      <c r="J351" s="772"/>
      <c r="K351" s="583"/>
      <c r="L351" s="602"/>
    </row>
    <row r="352" spans="1:12" s="51" customFormat="1" ht="15" customHeight="1" x14ac:dyDescent="0.25">
      <c r="A352" s="564"/>
      <c r="B352" s="568"/>
      <c r="C352" s="614"/>
      <c r="D352" s="773"/>
      <c r="E352" s="448"/>
      <c r="F352" s="148" t="s">
        <v>381</v>
      </c>
      <c r="G352" s="523" t="s">
        <v>419</v>
      </c>
      <c r="H352" s="523"/>
      <c r="I352" s="523"/>
      <c r="J352" s="523"/>
      <c r="K352" s="584">
        <v>5</v>
      </c>
      <c r="L352" s="533">
        <v>5287</v>
      </c>
    </row>
    <row r="353" spans="1:12" s="51" customFormat="1" ht="15" customHeight="1" x14ac:dyDescent="0.25">
      <c r="A353" s="564"/>
      <c r="B353" s="568"/>
      <c r="C353" s="614"/>
      <c r="D353" s="773"/>
      <c r="E353" s="448"/>
      <c r="F353" s="148" t="s">
        <v>402</v>
      </c>
      <c r="G353" s="523" t="s">
        <v>420</v>
      </c>
      <c r="H353" s="523"/>
      <c r="I353" s="523"/>
      <c r="J353" s="523"/>
      <c r="K353" s="585"/>
      <c r="L353" s="603" t="e">
        <f>#REF!-#REF!*10%</f>
        <v>#REF!</v>
      </c>
    </row>
    <row r="354" spans="1:12" s="51" customFormat="1" ht="15" customHeight="1" x14ac:dyDescent="0.25">
      <c r="A354" s="564"/>
      <c r="B354" s="568"/>
      <c r="C354" s="614"/>
      <c r="D354" s="773"/>
      <c r="E354" s="448"/>
      <c r="F354" s="148" t="s">
        <v>403</v>
      </c>
      <c r="G354" s="523" t="s">
        <v>404</v>
      </c>
      <c r="H354" s="523"/>
      <c r="I354" s="523"/>
      <c r="J354" s="523"/>
      <c r="K354" s="585"/>
      <c r="L354" s="603" t="e">
        <f>#REF!-#REF!*10%</f>
        <v>#REF!</v>
      </c>
    </row>
    <row r="355" spans="1:12" s="51" customFormat="1" ht="15" customHeight="1" x14ac:dyDescent="0.25">
      <c r="A355" s="564"/>
      <c r="B355" s="568"/>
      <c r="C355" s="614"/>
      <c r="D355" s="773"/>
      <c r="E355" s="448"/>
      <c r="F355" s="94" t="s">
        <v>358</v>
      </c>
      <c r="G355" s="523" t="s">
        <v>360</v>
      </c>
      <c r="H355" s="523"/>
      <c r="I355" s="523"/>
      <c r="J355" s="523"/>
      <c r="K355" s="585"/>
      <c r="L355" s="603" t="e">
        <f>#REF!-#REF!*10%</f>
        <v>#REF!</v>
      </c>
    </row>
    <row r="356" spans="1:12" s="51" customFormat="1" ht="15" customHeight="1" x14ac:dyDescent="0.25">
      <c r="A356" s="564"/>
      <c r="B356" s="568"/>
      <c r="C356" s="614"/>
      <c r="D356" s="773"/>
      <c r="E356" s="448"/>
      <c r="F356" s="148" t="s">
        <v>389</v>
      </c>
      <c r="G356" s="523" t="s">
        <v>390</v>
      </c>
      <c r="H356" s="523"/>
      <c r="I356" s="523"/>
      <c r="J356" s="523"/>
      <c r="K356" s="585"/>
      <c r="L356" s="603" t="e">
        <f>#REF!-#REF!*10%</f>
        <v>#REF!</v>
      </c>
    </row>
    <row r="357" spans="1:12" s="51" customFormat="1" ht="15" customHeight="1" x14ac:dyDescent="0.25">
      <c r="A357" s="564"/>
      <c r="B357" s="568"/>
      <c r="C357" s="614"/>
      <c r="D357" s="773"/>
      <c r="E357" s="448"/>
      <c r="F357" s="93" t="s">
        <v>704</v>
      </c>
      <c r="G357" s="523" t="s">
        <v>705</v>
      </c>
      <c r="H357" s="523"/>
      <c r="I357" s="523"/>
      <c r="J357" s="523"/>
      <c r="K357" s="585"/>
      <c r="L357" s="603" t="e">
        <f>#REF!-#REF!*10%</f>
        <v>#REF!</v>
      </c>
    </row>
    <row r="358" spans="1:12" s="51" customFormat="1" ht="15" customHeight="1" x14ac:dyDescent="0.25">
      <c r="A358" s="564"/>
      <c r="B358" s="568"/>
      <c r="C358" s="614"/>
      <c r="D358" s="773"/>
      <c r="E358" s="448"/>
      <c r="F358" s="93" t="s">
        <v>706</v>
      </c>
      <c r="G358" s="523" t="s">
        <v>390</v>
      </c>
      <c r="H358" s="523"/>
      <c r="I358" s="523"/>
      <c r="J358" s="523"/>
      <c r="K358" s="585"/>
      <c r="L358" s="603" t="e">
        <f>#REF!-#REF!*10%</f>
        <v>#REF!</v>
      </c>
    </row>
    <row r="359" spans="1:12" s="51" customFormat="1" ht="15" customHeight="1" x14ac:dyDescent="0.25">
      <c r="A359" s="564"/>
      <c r="B359" s="568"/>
      <c r="C359" s="614"/>
      <c r="D359" s="773"/>
      <c r="E359" s="448"/>
      <c r="F359" s="93" t="s">
        <v>1271</v>
      </c>
      <c r="G359" s="523" t="s">
        <v>390</v>
      </c>
      <c r="H359" s="523"/>
      <c r="I359" s="523"/>
      <c r="J359" s="523"/>
      <c r="K359" s="585"/>
      <c r="L359" s="603" t="e">
        <f>#REF!-#REF!*10%</f>
        <v>#REF!</v>
      </c>
    </row>
    <row r="360" spans="1:12" s="51" customFormat="1" ht="15" customHeight="1" x14ac:dyDescent="0.25">
      <c r="A360" s="564"/>
      <c r="B360" s="568"/>
      <c r="C360" s="614"/>
      <c r="D360" s="773"/>
      <c r="E360" s="448"/>
      <c r="F360" s="93" t="s">
        <v>707</v>
      </c>
      <c r="G360" s="523" t="s">
        <v>1270</v>
      </c>
      <c r="H360" s="523"/>
      <c r="I360" s="523"/>
      <c r="J360" s="523"/>
      <c r="K360" s="585"/>
      <c r="L360" s="603" t="e">
        <f>#REF!-#REF!*10%</f>
        <v>#REF!</v>
      </c>
    </row>
    <row r="361" spans="1:12" s="51" customFormat="1" ht="15" customHeight="1" x14ac:dyDescent="0.25">
      <c r="A361" s="564"/>
      <c r="B361" s="568"/>
      <c r="C361" s="614"/>
      <c r="D361" s="773"/>
      <c r="E361" s="448"/>
      <c r="F361" s="93" t="s">
        <v>708</v>
      </c>
      <c r="G361" s="523" t="s">
        <v>390</v>
      </c>
      <c r="H361" s="523"/>
      <c r="I361" s="523"/>
      <c r="J361" s="523"/>
      <c r="K361" s="585"/>
      <c r="L361" s="603" t="e">
        <f>#REF!-#REF!*10%</f>
        <v>#REF!</v>
      </c>
    </row>
    <row r="362" spans="1:12" s="51" customFormat="1" ht="15" customHeight="1" x14ac:dyDescent="0.25">
      <c r="A362" s="564"/>
      <c r="B362" s="568"/>
      <c r="C362" s="614"/>
      <c r="D362" s="773"/>
      <c r="E362" s="448"/>
      <c r="F362" s="148" t="s">
        <v>377</v>
      </c>
      <c r="G362" s="523" t="s">
        <v>387</v>
      </c>
      <c r="H362" s="523"/>
      <c r="I362" s="523"/>
      <c r="J362" s="523"/>
      <c r="K362" s="585"/>
      <c r="L362" s="603" t="e">
        <f>#REF!-#REF!*10%</f>
        <v>#REF!</v>
      </c>
    </row>
    <row r="363" spans="1:12" s="51" customFormat="1" ht="15" customHeight="1" x14ac:dyDescent="0.25">
      <c r="A363" s="564"/>
      <c r="B363" s="568"/>
      <c r="C363" s="614"/>
      <c r="D363" s="773"/>
      <c r="E363" s="448"/>
      <c r="F363" s="148" t="s">
        <v>388</v>
      </c>
      <c r="G363" s="523" t="s">
        <v>393</v>
      </c>
      <c r="H363" s="523"/>
      <c r="I363" s="523"/>
      <c r="J363" s="523"/>
      <c r="K363" s="585"/>
      <c r="L363" s="603" t="e">
        <f>#REF!-#REF!*10%</f>
        <v>#REF!</v>
      </c>
    </row>
    <row r="364" spans="1:12" s="51" customFormat="1" ht="15.6" customHeight="1" x14ac:dyDescent="0.25">
      <c r="A364" s="564"/>
      <c r="B364" s="568"/>
      <c r="C364" s="614"/>
      <c r="D364" s="773"/>
      <c r="E364" s="448"/>
      <c r="F364" s="148" t="s">
        <v>562</v>
      </c>
      <c r="G364" s="523" t="s">
        <v>1086</v>
      </c>
      <c r="H364" s="523"/>
      <c r="I364" s="523"/>
      <c r="J364" s="523"/>
      <c r="K364" s="585"/>
      <c r="L364" s="603" t="e">
        <f>#REF!-#REF!*10%</f>
        <v>#REF!</v>
      </c>
    </row>
    <row r="365" spans="1:12" s="51" customFormat="1" ht="15.6" customHeight="1" x14ac:dyDescent="0.25">
      <c r="A365" s="564"/>
      <c r="B365" s="568"/>
      <c r="C365" s="614"/>
      <c r="D365" s="773"/>
      <c r="E365" s="448"/>
      <c r="F365" s="148" t="s">
        <v>570</v>
      </c>
      <c r="G365" s="523" t="s">
        <v>626</v>
      </c>
      <c r="H365" s="523"/>
      <c r="I365" s="523"/>
      <c r="J365" s="523"/>
      <c r="K365" s="585"/>
      <c r="L365" s="603" t="e">
        <f>#REF!-#REF!*10%</f>
        <v>#REF!</v>
      </c>
    </row>
    <row r="366" spans="1:12" s="51" customFormat="1" ht="15.6" customHeight="1" x14ac:dyDescent="0.25">
      <c r="A366" s="564"/>
      <c r="B366" s="568"/>
      <c r="C366" s="614"/>
      <c r="D366" s="773"/>
      <c r="E366" s="448"/>
      <c r="F366" s="167" t="s">
        <v>84</v>
      </c>
      <c r="G366" s="465">
        <v>2.5</v>
      </c>
      <c r="H366" s="465"/>
      <c r="I366" s="465"/>
      <c r="J366" s="465"/>
      <c r="K366" s="585"/>
      <c r="L366" s="603" t="e">
        <f>#REF!-#REF!*10%</f>
        <v>#REF!</v>
      </c>
    </row>
    <row r="367" spans="1:12" ht="15" customHeight="1" x14ac:dyDescent="0.25">
      <c r="A367" s="567"/>
      <c r="B367" s="568"/>
      <c r="C367" s="608"/>
      <c r="D367" s="774"/>
      <c r="E367" s="459"/>
      <c r="F367" s="410" t="s">
        <v>1016</v>
      </c>
      <c r="G367" s="492">
        <v>5</v>
      </c>
      <c r="H367" s="492"/>
      <c r="I367" s="492"/>
      <c r="J367" s="492"/>
      <c r="K367" s="720"/>
      <c r="L367" s="721" t="e">
        <f>#REF!-#REF!*10%</f>
        <v>#REF!</v>
      </c>
    </row>
    <row r="368" spans="1:12" ht="26.25" customHeight="1" x14ac:dyDescent="0.25">
      <c r="A368" s="519" t="s">
        <v>1210</v>
      </c>
      <c r="B368" s="519"/>
      <c r="C368" s="519"/>
      <c r="D368" s="519"/>
      <c r="E368" s="519"/>
      <c r="F368" s="519"/>
      <c r="G368" s="519"/>
      <c r="H368" s="519"/>
      <c r="I368" s="519"/>
      <c r="J368" s="519"/>
      <c r="K368" s="519"/>
      <c r="L368" s="519"/>
    </row>
    <row r="369" spans="1:12" ht="15" customHeight="1" x14ac:dyDescent="0.25">
      <c r="A369" s="569">
        <v>1</v>
      </c>
      <c r="B369" s="568"/>
      <c r="C369" s="610" t="s">
        <v>369</v>
      </c>
      <c r="D369" s="775"/>
      <c r="E369" s="460"/>
      <c r="F369" s="417" t="s">
        <v>81</v>
      </c>
      <c r="G369" s="715" t="s">
        <v>6</v>
      </c>
      <c r="H369" s="715"/>
      <c r="I369" s="715"/>
      <c r="J369" s="715"/>
      <c r="K369" s="713">
        <v>3</v>
      </c>
      <c r="L369" s="439">
        <v>8993</v>
      </c>
    </row>
    <row r="370" spans="1:12" ht="15" customHeight="1" x14ac:dyDescent="0.25">
      <c r="A370" s="564"/>
      <c r="B370" s="568"/>
      <c r="C370" s="614"/>
      <c r="D370" s="776"/>
      <c r="E370" s="448"/>
      <c r="F370" s="147" t="s">
        <v>80</v>
      </c>
      <c r="G370" s="469">
        <v>60</v>
      </c>
      <c r="H370" s="469"/>
      <c r="I370" s="469"/>
      <c r="J370" s="469"/>
      <c r="K370" s="583"/>
      <c r="L370" s="602"/>
    </row>
    <row r="371" spans="1:12" ht="15" customHeight="1" x14ac:dyDescent="0.25">
      <c r="A371" s="564"/>
      <c r="B371" s="568"/>
      <c r="C371" s="614"/>
      <c r="D371" s="776"/>
      <c r="E371" s="448"/>
      <c r="F371" s="147" t="s">
        <v>8</v>
      </c>
      <c r="G371" s="243">
        <v>3000</v>
      </c>
      <c r="H371" s="244">
        <v>4000</v>
      </c>
      <c r="I371" s="246">
        <v>5000</v>
      </c>
      <c r="J371" s="245">
        <v>6000</v>
      </c>
      <c r="K371" s="583"/>
      <c r="L371" s="602"/>
    </row>
    <row r="372" spans="1:12" ht="15" customHeight="1" x14ac:dyDescent="0.25">
      <c r="A372" s="564"/>
      <c r="B372" s="568"/>
      <c r="C372" s="614"/>
      <c r="D372" s="776"/>
      <c r="E372" s="448"/>
      <c r="F372" s="147" t="s">
        <v>817</v>
      </c>
      <c r="G372" s="243">
        <f>G370*88</f>
        <v>5280</v>
      </c>
      <c r="H372" s="244">
        <f>G370*99</f>
        <v>5940</v>
      </c>
      <c r="I372" s="246">
        <f>G370*110</f>
        <v>6600</v>
      </c>
      <c r="J372" s="245">
        <f>G370*114</f>
        <v>6840</v>
      </c>
      <c r="K372" s="583"/>
      <c r="L372" s="602"/>
    </row>
    <row r="373" spans="1:12" ht="15" customHeight="1" x14ac:dyDescent="0.25">
      <c r="A373" s="564"/>
      <c r="B373" s="568"/>
      <c r="C373" s="614"/>
      <c r="D373" s="776"/>
      <c r="E373" s="448"/>
      <c r="F373" s="147" t="s">
        <v>1269</v>
      </c>
      <c r="G373" s="451">
        <v>0.98</v>
      </c>
      <c r="H373" s="451"/>
      <c r="I373" s="451"/>
      <c r="J373" s="451"/>
      <c r="K373" s="583"/>
      <c r="L373" s="602"/>
    </row>
    <row r="374" spans="1:12" ht="15" customHeight="1" x14ac:dyDescent="0.25">
      <c r="A374" s="564"/>
      <c r="B374" s="568"/>
      <c r="C374" s="614"/>
      <c r="D374" s="776"/>
      <c r="E374" s="448"/>
      <c r="F374" s="93" t="s">
        <v>699</v>
      </c>
      <c r="G374" s="523" t="s">
        <v>700</v>
      </c>
      <c r="H374" s="523"/>
      <c r="I374" s="523"/>
      <c r="J374" s="523"/>
      <c r="K374" s="583"/>
      <c r="L374" s="602"/>
    </row>
    <row r="375" spans="1:12" ht="15" customHeight="1" x14ac:dyDescent="0.25">
      <c r="A375" s="564"/>
      <c r="B375" s="568"/>
      <c r="C375" s="614"/>
      <c r="D375" s="776"/>
      <c r="E375" s="448"/>
      <c r="F375" s="93" t="s">
        <v>1181</v>
      </c>
      <c r="G375" s="462" t="s">
        <v>1179</v>
      </c>
      <c r="H375" s="463"/>
      <c r="I375" s="463"/>
      <c r="J375" s="464"/>
      <c r="K375" s="583"/>
      <c r="L375" s="602"/>
    </row>
    <row r="376" spans="1:12" ht="15" customHeight="1" x14ac:dyDescent="0.25">
      <c r="A376" s="564"/>
      <c r="B376" s="568"/>
      <c r="C376" s="614"/>
      <c r="D376" s="776"/>
      <c r="E376" s="448"/>
      <c r="F376" s="94" t="s">
        <v>83</v>
      </c>
      <c r="G376" s="523">
        <v>20</v>
      </c>
      <c r="H376" s="523"/>
      <c r="I376" s="523"/>
      <c r="J376" s="523"/>
      <c r="K376" s="583"/>
      <c r="L376" s="602"/>
    </row>
    <row r="377" spans="1:12" ht="15" customHeight="1" x14ac:dyDescent="0.25">
      <c r="A377" s="564"/>
      <c r="B377" s="568"/>
      <c r="C377" s="614"/>
      <c r="D377" s="776"/>
      <c r="E377" s="448"/>
      <c r="F377" s="94" t="s">
        <v>1381</v>
      </c>
      <c r="G377" s="523">
        <v>54</v>
      </c>
      <c r="H377" s="523"/>
      <c r="I377" s="523">
        <v>65</v>
      </c>
      <c r="J377" s="523"/>
      <c r="K377" s="583"/>
      <c r="L377" s="602"/>
    </row>
    <row r="378" spans="1:12" ht="15" customHeight="1" x14ac:dyDescent="0.25">
      <c r="A378" s="564"/>
      <c r="B378" s="568"/>
      <c r="C378" s="614"/>
      <c r="D378" s="776"/>
      <c r="E378" s="448"/>
      <c r="F378" s="94" t="s">
        <v>396</v>
      </c>
      <c r="G378" s="523" t="s">
        <v>415</v>
      </c>
      <c r="H378" s="523"/>
      <c r="I378" s="523"/>
      <c r="J378" s="523"/>
      <c r="K378" s="583"/>
      <c r="L378" s="602"/>
    </row>
    <row r="379" spans="1:12" ht="15" customHeight="1" x14ac:dyDescent="0.25">
      <c r="A379" s="564"/>
      <c r="B379" s="568"/>
      <c r="C379" s="614"/>
      <c r="D379" s="776"/>
      <c r="E379" s="448"/>
      <c r="F379" s="94" t="s">
        <v>418</v>
      </c>
      <c r="G379" s="523" t="s">
        <v>425</v>
      </c>
      <c r="H379" s="523"/>
      <c r="I379" s="523"/>
      <c r="J379" s="523"/>
      <c r="K379" s="583"/>
      <c r="L379" s="602"/>
    </row>
    <row r="380" spans="1:12" s="51" customFormat="1" ht="15" customHeight="1" x14ac:dyDescent="0.25">
      <c r="A380" s="564"/>
      <c r="B380" s="568"/>
      <c r="C380" s="614"/>
      <c r="D380" s="776"/>
      <c r="E380" s="448"/>
      <c r="F380" s="94" t="s">
        <v>421</v>
      </c>
      <c r="G380" s="523" t="s">
        <v>386</v>
      </c>
      <c r="H380" s="523"/>
      <c r="I380" s="523"/>
      <c r="J380" s="523"/>
      <c r="K380" s="583"/>
      <c r="L380" s="602"/>
    </row>
    <row r="381" spans="1:12" s="51" customFormat="1" ht="15" customHeight="1" x14ac:dyDescent="0.25">
      <c r="A381" s="564"/>
      <c r="B381" s="568"/>
      <c r="C381" s="614"/>
      <c r="D381" s="776"/>
      <c r="E381" s="448"/>
      <c r="F381" s="148" t="s">
        <v>379</v>
      </c>
      <c r="G381" s="523" t="s">
        <v>399</v>
      </c>
      <c r="H381" s="523"/>
      <c r="I381" s="523"/>
      <c r="J381" s="523"/>
      <c r="K381" s="583"/>
      <c r="L381" s="602"/>
    </row>
    <row r="382" spans="1:12" s="51" customFormat="1" ht="15" customHeight="1" x14ac:dyDescent="0.25">
      <c r="A382" s="564"/>
      <c r="B382" s="568"/>
      <c r="C382" s="614"/>
      <c r="D382" s="776"/>
      <c r="E382" s="448"/>
      <c r="F382" s="93" t="s">
        <v>701</v>
      </c>
      <c r="G382" s="523">
        <v>100000</v>
      </c>
      <c r="H382" s="523"/>
      <c r="I382" s="523"/>
      <c r="J382" s="523"/>
      <c r="K382" s="583"/>
      <c r="L382" s="602"/>
    </row>
    <row r="383" spans="1:12" s="51" customFormat="1" ht="15" customHeight="1" x14ac:dyDescent="0.25">
      <c r="A383" s="564"/>
      <c r="B383" s="568"/>
      <c r="C383" s="614"/>
      <c r="D383" s="776"/>
      <c r="E383" s="448"/>
      <c r="F383" s="148" t="s">
        <v>257</v>
      </c>
      <c r="G383" s="523" t="s">
        <v>658</v>
      </c>
      <c r="H383" s="523"/>
      <c r="I383" s="523"/>
      <c r="J383" s="523"/>
      <c r="K383" s="583"/>
      <c r="L383" s="602"/>
    </row>
    <row r="384" spans="1:12" s="51" customFormat="1" ht="15" customHeight="1" x14ac:dyDescent="0.25">
      <c r="A384" s="564"/>
      <c r="B384" s="568"/>
      <c r="C384" s="614"/>
      <c r="D384" s="776"/>
      <c r="E384" s="448"/>
      <c r="F384" s="148" t="s">
        <v>422</v>
      </c>
      <c r="G384" s="523" t="s">
        <v>1209</v>
      </c>
      <c r="H384" s="523"/>
      <c r="I384" s="523"/>
      <c r="J384" s="523"/>
      <c r="K384" s="583"/>
      <c r="L384" s="602"/>
    </row>
    <row r="385" spans="1:12" s="51" customFormat="1" ht="15" customHeight="1" x14ac:dyDescent="0.25">
      <c r="A385" s="564"/>
      <c r="B385" s="568"/>
      <c r="C385" s="614"/>
      <c r="D385" s="776"/>
      <c r="E385" s="448"/>
      <c r="F385" s="148" t="s">
        <v>376</v>
      </c>
      <c r="G385" s="772" t="s">
        <v>417</v>
      </c>
      <c r="H385" s="772"/>
      <c r="I385" s="772"/>
      <c r="J385" s="772"/>
      <c r="K385" s="583"/>
      <c r="L385" s="602"/>
    </row>
    <row r="386" spans="1:12" s="51" customFormat="1" ht="15" customHeight="1" x14ac:dyDescent="0.25">
      <c r="A386" s="564"/>
      <c r="B386" s="568"/>
      <c r="C386" s="614"/>
      <c r="D386" s="776"/>
      <c r="E386" s="448"/>
      <c r="F386" s="148" t="s">
        <v>381</v>
      </c>
      <c r="G386" s="523" t="s">
        <v>419</v>
      </c>
      <c r="H386" s="523"/>
      <c r="I386" s="523"/>
      <c r="J386" s="523"/>
      <c r="K386" s="584">
        <v>5</v>
      </c>
      <c r="L386" s="533">
        <v>9622</v>
      </c>
    </row>
    <row r="387" spans="1:12" s="51" customFormat="1" ht="15" customHeight="1" x14ac:dyDescent="0.25">
      <c r="A387" s="564"/>
      <c r="B387" s="568"/>
      <c r="C387" s="614"/>
      <c r="D387" s="776"/>
      <c r="E387" s="448"/>
      <c r="F387" s="148" t="s">
        <v>402</v>
      </c>
      <c r="G387" s="523" t="s">
        <v>420</v>
      </c>
      <c r="H387" s="523"/>
      <c r="I387" s="523"/>
      <c r="J387" s="523"/>
      <c r="K387" s="585"/>
      <c r="L387" s="603" t="e">
        <f>#REF!-#REF!*10%</f>
        <v>#REF!</v>
      </c>
    </row>
    <row r="388" spans="1:12" s="51" customFormat="1" ht="15" customHeight="1" x14ac:dyDescent="0.25">
      <c r="A388" s="564"/>
      <c r="B388" s="568"/>
      <c r="C388" s="614"/>
      <c r="D388" s="776"/>
      <c r="E388" s="448"/>
      <c r="F388" s="148" t="s">
        <v>403</v>
      </c>
      <c r="G388" s="523" t="s">
        <v>404</v>
      </c>
      <c r="H388" s="523"/>
      <c r="I388" s="523"/>
      <c r="J388" s="523"/>
      <c r="K388" s="585"/>
      <c r="L388" s="603" t="e">
        <f>#REF!-#REF!*10%</f>
        <v>#REF!</v>
      </c>
    </row>
    <row r="389" spans="1:12" s="51" customFormat="1" ht="15" customHeight="1" x14ac:dyDescent="0.25">
      <c r="A389" s="564"/>
      <c r="B389" s="568"/>
      <c r="C389" s="614"/>
      <c r="D389" s="776"/>
      <c r="E389" s="448"/>
      <c r="F389" s="94" t="s">
        <v>358</v>
      </c>
      <c r="G389" s="523" t="s">
        <v>360</v>
      </c>
      <c r="H389" s="523"/>
      <c r="I389" s="523"/>
      <c r="J389" s="523"/>
      <c r="K389" s="585"/>
      <c r="L389" s="603" t="e">
        <f>#REF!-#REF!*10%</f>
        <v>#REF!</v>
      </c>
    </row>
    <row r="390" spans="1:12" s="51" customFormat="1" ht="15" customHeight="1" x14ac:dyDescent="0.25">
      <c r="A390" s="564"/>
      <c r="B390" s="568"/>
      <c r="C390" s="614"/>
      <c r="D390" s="776"/>
      <c r="E390" s="448"/>
      <c r="F390" s="148" t="s">
        <v>389</v>
      </c>
      <c r="G390" s="523" t="s">
        <v>390</v>
      </c>
      <c r="H390" s="523"/>
      <c r="I390" s="523"/>
      <c r="J390" s="523"/>
      <c r="K390" s="585"/>
      <c r="L390" s="603" t="e">
        <f>#REF!-#REF!*10%</f>
        <v>#REF!</v>
      </c>
    </row>
    <row r="391" spans="1:12" s="51" customFormat="1" ht="15" customHeight="1" x14ac:dyDescent="0.25">
      <c r="A391" s="564"/>
      <c r="B391" s="568"/>
      <c r="C391" s="614"/>
      <c r="D391" s="776"/>
      <c r="E391" s="448"/>
      <c r="F391" s="93" t="s">
        <v>704</v>
      </c>
      <c r="G391" s="523" t="s">
        <v>705</v>
      </c>
      <c r="H391" s="523"/>
      <c r="I391" s="523"/>
      <c r="J391" s="523"/>
      <c r="K391" s="585"/>
      <c r="L391" s="603" t="e">
        <f>#REF!-#REF!*10%</f>
        <v>#REF!</v>
      </c>
    </row>
    <row r="392" spans="1:12" s="51" customFormat="1" ht="15" customHeight="1" x14ac:dyDescent="0.25">
      <c r="A392" s="564"/>
      <c r="B392" s="568"/>
      <c r="C392" s="614"/>
      <c r="D392" s="776"/>
      <c r="E392" s="448"/>
      <c r="F392" s="93" t="s">
        <v>706</v>
      </c>
      <c r="G392" s="523" t="s">
        <v>390</v>
      </c>
      <c r="H392" s="523"/>
      <c r="I392" s="523"/>
      <c r="J392" s="523"/>
      <c r="K392" s="585"/>
      <c r="L392" s="603" t="e">
        <f>#REF!-#REF!*10%</f>
        <v>#REF!</v>
      </c>
    </row>
    <row r="393" spans="1:12" s="51" customFormat="1" ht="15" customHeight="1" x14ac:dyDescent="0.25">
      <c r="A393" s="564"/>
      <c r="B393" s="568"/>
      <c r="C393" s="614"/>
      <c r="D393" s="776"/>
      <c r="E393" s="448"/>
      <c r="F393" s="93" t="s">
        <v>1271</v>
      </c>
      <c r="G393" s="523" t="s">
        <v>390</v>
      </c>
      <c r="H393" s="523"/>
      <c r="I393" s="523"/>
      <c r="J393" s="523"/>
      <c r="K393" s="585"/>
      <c r="L393" s="603" t="e">
        <f>#REF!-#REF!*10%</f>
        <v>#REF!</v>
      </c>
    </row>
    <row r="394" spans="1:12" s="51" customFormat="1" ht="15" customHeight="1" x14ac:dyDescent="0.25">
      <c r="A394" s="564"/>
      <c r="B394" s="568"/>
      <c r="C394" s="614"/>
      <c r="D394" s="776"/>
      <c r="E394" s="448"/>
      <c r="F394" s="93" t="s">
        <v>707</v>
      </c>
      <c r="G394" s="523" t="s">
        <v>1270</v>
      </c>
      <c r="H394" s="523"/>
      <c r="I394" s="523"/>
      <c r="J394" s="523"/>
      <c r="K394" s="585"/>
      <c r="L394" s="603" t="e">
        <f>#REF!-#REF!*10%</f>
        <v>#REF!</v>
      </c>
    </row>
    <row r="395" spans="1:12" s="51" customFormat="1" ht="15" customHeight="1" x14ac:dyDescent="0.25">
      <c r="A395" s="564"/>
      <c r="B395" s="568"/>
      <c r="C395" s="614"/>
      <c r="D395" s="776"/>
      <c r="E395" s="448"/>
      <c r="F395" s="93" t="s">
        <v>708</v>
      </c>
      <c r="G395" s="523" t="s">
        <v>390</v>
      </c>
      <c r="H395" s="523"/>
      <c r="I395" s="523"/>
      <c r="J395" s="523"/>
      <c r="K395" s="585"/>
      <c r="L395" s="603" t="e">
        <f>#REF!-#REF!*10%</f>
        <v>#REF!</v>
      </c>
    </row>
    <row r="396" spans="1:12" s="51" customFormat="1" ht="15" customHeight="1" x14ac:dyDescent="0.25">
      <c r="A396" s="564"/>
      <c r="B396" s="568"/>
      <c r="C396" s="614"/>
      <c r="D396" s="776"/>
      <c r="E396" s="448"/>
      <c r="F396" s="148" t="s">
        <v>377</v>
      </c>
      <c r="G396" s="523" t="s">
        <v>387</v>
      </c>
      <c r="H396" s="523"/>
      <c r="I396" s="523"/>
      <c r="J396" s="523"/>
      <c r="K396" s="585"/>
      <c r="L396" s="603" t="e">
        <f>#REF!-#REF!*10%</f>
        <v>#REF!</v>
      </c>
    </row>
    <row r="397" spans="1:12" s="51" customFormat="1" ht="15" customHeight="1" x14ac:dyDescent="0.25">
      <c r="A397" s="564"/>
      <c r="B397" s="568"/>
      <c r="C397" s="614"/>
      <c r="D397" s="776"/>
      <c r="E397" s="448"/>
      <c r="F397" s="148" t="s">
        <v>388</v>
      </c>
      <c r="G397" s="523" t="s">
        <v>393</v>
      </c>
      <c r="H397" s="523"/>
      <c r="I397" s="523"/>
      <c r="J397" s="523"/>
      <c r="K397" s="585"/>
      <c r="L397" s="603" t="e">
        <f>#REF!-#REF!*10%</f>
        <v>#REF!</v>
      </c>
    </row>
    <row r="398" spans="1:12" s="51" customFormat="1" ht="15.6" customHeight="1" x14ac:dyDescent="0.25">
      <c r="A398" s="564"/>
      <c r="B398" s="568"/>
      <c r="C398" s="614"/>
      <c r="D398" s="776"/>
      <c r="E398" s="448"/>
      <c r="F398" s="148" t="s">
        <v>562</v>
      </c>
      <c r="G398" s="523" t="s">
        <v>1086</v>
      </c>
      <c r="H398" s="523"/>
      <c r="I398" s="523"/>
      <c r="J398" s="523"/>
      <c r="K398" s="585"/>
      <c r="L398" s="603" t="e">
        <f>#REF!-#REF!*10%</f>
        <v>#REF!</v>
      </c>
    </row>
    <row r="399" spans="1:12" s="51" customFormat="1" ht="15.6" customHeight="1" x14ac:dyDescent="0.25">
      <c r="A399" s="564"/>
      <c r="B399" s="568"/>
      <c r="C399" s="614"/>
      <c r="D399" s="776"/>
      <c r="E399" s="448"/>
      <c r="F399" s="148" t="s">
        <v>570</v>
      </c>
      <c r="G399" s="523" t="s">
        <v>626</v>
      </c>
      <c r="H399" s="523"/>
      <c r="I399" s="523"/>
      <c r="J399" s="523"/>
      <c r="K399" s="585"/>
      <c r="L399" s="603" t="e">
        <f>#REF!-#REF!*10%</f>
        <v>#REF!</v>
      </c>
    </row>
    <row r="400" spans="1:12" s="51" customFormat="1" ht="15.6" customHeight="1" x14ac:dyDescent="0.25">
      <c r="A400" s="564"/>
      <c r="B400" s="568"/>
      <c r="C400" s="614"/>
      <c r="D400" s="776"/>
      <c r="E400" s="448"/>
      <c r="F400" s="167" t="s">
        <v>84</v>
      </c>
      <c r="G400" s="465">
        <v>5</v>
      </c>
      <c r="H400" s="465"/>
      <c r="I400" s="465"/>
      <c r="J400" s="465"/>
      <c r="K400" s="585"/>
      <c r="L400" s="603" t="e">
        <f>#REF!-#REF!*10%</f>
        <v>#REF!</v>
      </c>
    </row>
    <row r="401" spans="1:12" ht="15" customHeight="1" x14ac:dyDescent="0.25">
      <c r="A401" s="564"/>
      <c r="B401" s="569"/>
      <c r="C401" s="614"/>
      <c r="D401" s="776"/>
      <c r="E401" s="448"/>
      <c r="F401" s="136" t="s">
        <v>1016</v>
      </c>
      <c r="G401" s="454">
        <v>5</v>
      </c>
      <c r="H401" s="454"/>
      <c r="I401" s="454"/>
      <c r="J401" s="454"/>
      <c r="K401" s="585"/>
      <c r="L401" s="603" t="e">
        <f>#REF!-#REF!*10%</f>
        <v>#REF!</v>
      </c>
    </row>
    <row r="402" spans="1:12" ht="15" customHeight="1" x14ac:dyDescent="0.25">
      <c r="A402" s="564">
        <v>2</v>
      </c>
      <c r="B402" s="567"/>
      <c r="C402" s="614" t="s">
        <v>370</v>
      </c>
      <c r="D402" s="776"/>
      <c r="E402" s="448"/>
      <c r="F402" s="147" t="s">
        <v>81</v>
      </c>
      <c r="G402" s="523" t="s">
        <v>6</v>
      </c>
      <c r="H402" s="523"/>
      <c r="I402" s="523"/>
      <c r="J402" s="523"/>
      <c r="K402" s="501">
        <v>3</v>
      </c>
      <c r="L402" s="716">
        <v>9151</v>
      </c>
    </row>
    <row r="403" spans="1:12" ht="15" customHeight="1" x14ac:dyDescent="0.25">
      <c r="A403" s="564"/>
      <c r="B403" s="568"/>
      <c r="C403" s="614"/>
      <c r="D403" s="776"/>
      <c r="E403" s="448"/>
      <c r="F403" s="147" t="s">
        <v>80</v>
      </c>
      <c r="G403" s="469">
        <v>70</v>
      </c>
      <c r="H403" s="469"/>
      <c r="I403" s="469"/>
      <c r="J403" s="469"/>
      <c r="K403" s="583"/>
      <c r="L403" s="602"/>
    </row>
    <row r="404" spans="1:12" ht="15" customHeight="1" x14ac:dyDescent="0.25">
      <c r="A404" s="564"/>
      <c r="B404" s="568"/>
      <c r="C404" s="614"/>
      <c r="D404" s="776"/>
      <c r="E404" s="448"/>
      <c r="F404" s="147" t="s">
        <v>8</v>
      </c>
      <c r="G404" s="243">
        <v>3000</v>
      </c>
      <c r="H404" s="244">
        <v>4000</v>
      </c>
      <c r="I404" s="246">
        <v>5000</v>
      </c>
      <c r="J404" s="245">
        <v>6000</v>
      </c>
      <c r="K404" s="583"/>
      <c r="L404" s="602"/>
    </row>
    <row r="405" spans="1:12" ht="15" customHeight="1" x14ac:dyDescent="0.25">
      <c r="A405" s="564"/>
      <c r="B405" s="568"/>
      <c r="C405" s="614"/>
      <c r="D405" s="776"/>
      <c r="E405" s="448"/>
      <c r="F405" s="147" t="s">
        <v>817</v>
      </c>
      <c r="G405" s="243">
        <f>G403*88</f>
        <v>6160</v>
      </c>
      <c r="H405" s="244">
        <f>G403*99</f>
        <v>6930</v>
      </c>
      <c r="I405" s="246">
        <f>G403*110</f>
        <v>7700</v>
      </c>
      <c r="J405" s="245">
        <f>G403*114</f>
        <v>7980</v>
      </c>
      <c r="K405" s="583"/>
      <c r="L405" s="602"/>
    </row>
    <row r="406" spans="1:12" ht="15" customHeight="1" x14ac:dyDescent="0.25">
      <c r="A406" s="564"/>
      <c r="B406" s="568"/>
      <c r="C406" s="614"/>
      <c r="D406" s="776"/>
      <c r="E406" s="448"/>
      <c r="F406" s="147" t="s">
        <v>1269</v>
      </c>
      <c r="G406" s="451">
        <v>0.98</v>
      </c>
      <c r="H406" s="451"/>
      <c r="I406" s="451"/>
      <c r="J406" s="451"/>
      <c r="K406" s="583"/>
      <c r="L406" s="602"/>
    </row>
    <row r="407" spans="1:12" ht="15" customHeight="1" x14ac:dyDescent="0.25">
      <c r="A407" s="564"/>
      <c r="B407" s="568"/>
      <c r="C407" s="614"/>
      <c r="D407" s="776"/>
      <c r="E407" s="448"/>
      <c r="F407" s="93" t="s">
        <v>699</v>
      </c>
      <c r="G407" s="523" t="s">
        <v>700</v>
      </c>
      <c r="H407" s="523"/>
      <c r="I407" s="523"/>
      <c r="J407" s="523"/>
      <c r="K407" s="583"/>
      <c r="L407" s="602"/>
    </row>
    <row r="408" spans="1:12" ht="15" customHeight="1" x14ac:dyDescent="0.25">
      <c r="A408" s="564"/>
      <c r="B408" s="568"/>
      <c r="C408" s="614"/>
      <c r="D408" s="776"/>
      <c r="E408" s="448"/>
      <c r="F408" s="93" t="s">
        <v>1181</v>
      </c>
      <c r="G408" s="462" t="s">
        <v>1179</v>
      </c>
      <c r="H408" s="463"/>
      <c r="I408" s="463"/>
      <c r="J408" s="464"/>
      <c r="K408" s="583"/>
      <c r="L408" s="602"/>
    </row>
    <row r="409" spans="1:12" ht="15" customHeight="1" x14ac:dyDescent="0.25">
      <c r="A409" s="564"/>
      <c r="B409" s="568"/>
      <c r="C409" s="614"/>
      <c r="D409" s="776"/>
      <c r="E409" s="448"/>
      <c r="F409" s="94" t="s">
        <v>83</v>
      </c>
      <c r="G409" s="523">
        <v>20</v>
      </c>
      <c r="H409" s="523"/>
      <c r="I409" s="523"/>
      <c r="J409" s="523"/>
      <c r="K409" s="583"/>
      <c r="L409" s="602"/>
    </row>
    <row r="410" spans="1:12" ht="15" customHeight="1" x14ac:dyDescent="0.25">
      <c r="A410" s="564"/>
      <c r="B410" s="568"/>
      <c r="C410" s="614"/>
      <c r="D410" s="776"/>
      <c r="E410" s="448"/>
      <c r="F410" s="94" t="s">
        <v>1381</v>
      </c>
      <c r="G410" s="523">
        <v>54</v>
      </c>
      <c r="H410" s="523"/>
      <c r="I410" s="523">
        <v>65</v>
      </c>
      <c r="J410" s="523"/>
      <c r="K410" s="583"/>
      <c r="L410" s="602"/>
    </row>
    <row r="411" spans="1:12" ht="15" customHeight="1" x14ac:dyDescent="0.25">
      <c r="A411" s="564"/>
      <c r="B411" s="568"/>
      <c r="C411" s="614"/>
      <c r="D411" s="776"/>
      <c r="E411" s="448"/>
      <c r="F411" s="94" t="s">
        <v>396</v>
      </c>
      <c r="G411" s="523" t="s">
        <v>415</v>
      </c>
      <c r="H411" s="523"/>
      <c r="I411" s="523"/>
      <c r="J411" s="523"/>
      <c r="K411" s="583"/>
      <c r="L411" s="602"/>
    </row>
    <row r="412" spans="1:12" ht="15" customHeight="1" x14ac:dyDescent="0.25">
      <c r="A412" s="564"/>
      <c r="B412" s="568"/>
      <c r="C412" s="614"/>
      <c r="D412" s="776"/>
      <c r="E412" s="448"/>
      <c r="F412" s="94" t="s">
        <v>418</v>
      </c>
      <c r="G412" s="523" t="s">
        <v>425</v>
      </c>
      <c r="H412" s="523"/>
      <c r="I412" s="523"/>
      <c r="J412" s="523"/>
      <c r="K412" s="583"/>
      <c r="L412" s="602"/>
    </row>
    <row r="413" spans="1:12" s="51" customFormat="1" ht="15" customHeight="1" x14ac:dyDescent="0.25">
      <c r="A413" s="564"/>
      <c r="B413" s="568"/>
      <c r="C413" s="614"/>
      <c r="D413" s="776"/>
      <c r="E413" s="448"/>
      <c r="F413" s="94" t="s">
        <v>421</v>
      </c>
      <c r="G413" s="523" t="s">
        <v>386</v>
      </c>
      <c r="H413" s="523"/>
      <c r="I413" s="523"/>
      <c r="J413" s="523"/>
      <c r="K413" s="583"/>
      <c r="L413" s="602"/>
    </row>
    <row r="414" spans="1:12" s="51" customFormat="1" ht="15" customHeight="1" x14ac:dyDescent="0.25">
      <c r="A414" s="564"/>
      <c r="B414" s="568"/>
      <c r="C414" s="614"/>
      <c r="D414" s="776"/>
      <c r="E414" s="448"/>
      <c r="F414" s="148" t="s">
        <v>379</v>
      </c>
      <c r="G414" s="523" t="s">
        <v>399</v>
      </c>
      <c r="H414" s="523"/>
      <c r="I414" s="523"/>
      <c r="J414" s="523"/>
      <c r="K414" s="583"/>
      <c r="L414" s="602"/>
    </row>
    <row r="415" spans="1:12" s="51" customFormat="1" ht="15" customHeight="1" x14ac:dyDescent="0.25">
      <c r="A415" s="564"/>
      <c r="B415" s="568"/>
      <c r="C415" s="614"/>
      <c r="D415" s="776"/>
      <c r="E415" s="448"/>
      <c r="F415" s="93" t="s">
        <v>701</v>
      </c>
      <c r="G415" s="523">
        <v>100000</v>
      </c>
      <c r="H415" s="523"/>
      <c r="I415" s="523"/>
      <c r="J415" s="523"/>
      <c r="K415" s="583"/>
      <c r="L415" s="602"/>
    </row>
    <row r="416" spans="1:12" s="51" customFormat="1" ht="15" customHeight="1" x14ac:dyDescent="0.25">
      <c r="A416" s="564"/>
      <c r="B416" s="568"/>
      <c r="C416" s="614"/>
      <c r="D416" s="776"/>
      <c r="E416" s="448"/>
      <c r="F416" s="148" t="s">
        <v>257</v>
      </c>
      <c r="G416" s="523" t="s">
        <v>658</v>
      </c>
      <c r="H416" s="523"/>
      <c r="I416" s="523"/>
      <c r="J416" s="523"/>
      <c r="K416" s="583"/>
      <c r="L416" s="602"/>
    </row>
    <row r="417" spans="1:12" s="51" customFormat="1" ht="15" customHeight="1" x14ac:dyDescent="0.25">
      <c r="A417" s="564"/>
      <c r="B417" s="568"/>
      <c r="C417" s="614"/>
      <c r="D417" s="776"/>
      <c r="E417" s="448"/>
      <c r="F417" s="148" t="s">
        <v>422</v>
      </c>
      <c r="G417" s="523" t="s">
        <v>1209</v>
      </c>
      <c r="H417" s="523"/>
      <c r="I417" s="523"/>
      <c r="J417" s="523"/>
      <c r="K417" s="583"/>
      <c r="L417" s="602"/>
    </row>
    <row r="418" spans="1:12" s="51" customFormat="1" ht="15" customHeight="1" x14ac:dyDescent="0.25">
      <c r="A418" s="564"/>
      <c r="B418" s="568"/>
      <c r="C418" s="614"/>
      <c r="D418" s="776"/>
      <c r="E418" s="448"/>
      <c r="F418" s="148" t="s">
        <v>376</v>
      </c>
      <c r="G418" s="772" t="s">
        <v>417</v>
      </c>
      <c r="H418" s="772"/>
      <c r="I418" s="772"/>
      <c r="J418" s="772"/>
      <c r="K418" s="583"/>
      <c r="L418" s="602"/>
    </row>
    <row r="419" spans="1:12" s="51" customFormat="1" ht="15" customHeight="1" x14ac:dyDescent="0.25">
      <c r="A419" s="564"/>
      <c r="B419" s="568"/>
      <c r="C419" s="614"/>
      <c r="D419" s="776"/>
      <c r="E419" s="448"/>
      <c r="F419" s="148" t="s">
        <v>381</v>
      </c>
      <c r="G419" s="523" t="s">
        <v>419</v>
      </c>
      <c r="H419" s="523"/>
      <c r="I419" s="523"/>
      <c r="J419" s="523"/>
      <c r="K419" s="584">
        <v>5</v>
      </c>
      <c r="L419" s="533">
        <v>9792</v>
      </c>
    </row>
    <row r="420" spans="1:12" s="51" customFormat="1" ht="15" customHeight="1" x14ac:dyDescent="0.25">
      <c r="A420" s="564"/>
      <c r="B420" s="568"/>
      <c r="C420" s="614"/>
      <c r="D420" s="776"/>
      <c r="E420" s="448"/>
      <c r="F420" s="148" t="s">
        <v>402</v>
      </c>
      <c r="G420" s="523" t="s">
        <v>420</v>
      </c>
      <c r="H420" s="523"/>
      <c r="I420" s="523"/>
      <c r="J420" s="523"/>
      <c r="K420" s="585"/>
      <c r="L420" s="603" t="e">
        <f>#REF!-#REF!*10%</f>
        <v>#REF!</v>
      </c>
    </row>
    <row r="421" spans="1:12" s="51" customFormat="1" ht="15" customHeight="1" x14ac:dyDescent="0.25">
      <c r="A421" s="564"/>
      <c r="B421" s="568"/>
      <c r="C421" s="614"/>
      <c r="D421" s="776"/>
      <c r="E421" s="448"/>
      <c r="F421" s="148" t="s">
        <v>403</v>
      </c>
      <c r="G421" s="523" t="s">
        <v>404</v>
      </c>
      <c r="H421" s="523"/>
      <c r="I421" s="523"/>
      <c r="J421" s="523"/>
      <c r="K421" s="585"/>
      <c r="L421" s="603" t="e">
        <f>#REF!-#REF!*10%</f>
        <v>#REF!</v>
      </c>
    </row>
    <row r="422" spans="1:12" s="51" customFormat="1" ht="15" customHeight="1" x14ac:dyDescent="0.25">
      <c r="A422" s="564"/>
      <c r="B422" s="568"/>
      <c r="C422" s="614"/>
      <c r="D422" s="776"/>
      <c r="E422" s="448"/>
      <c r="F422" s="94" t="s">
        <v>358</v>
      </c>
      <c r="G422" s="523" t="s">
        <v>360</v>
      </c>
      <c r="H422" s="523"/>
      <c r="I422" s="523"/>
      <c r="J422" s="523"/>
      <c r="K422" s="585"/>
      <c r="L422" s="603" t="e">
        <f>#REF!-#REF!*10%</f>
        <v>#REF!</v>
      </c>
    </row>
    <row r="423" spans="1:12" s="51" customFormat="1" ht="15" customHeight="1" x14ac:dyDescent="0.25">
      <c r="A423" s="564"/>
      <c r="B423" s="568"/>
      <c r="C423" s="614"/>
      <c r="D423" s="776"/>
      <c r="E423" s="448"/>
      <c r="F423" s="148" t="s">
        <v>389</v>
      </c>
      <c r="G423" s="523" t="s">
        <v>390</v>
      </c>
      <c r="H423" s="523"/>
      <c r="I423" s="523"/>
      <c r="J423" s="523"/>
      <c r="K423" s="585"/>
      <c r="L423" s="603" t="e">
        <f>#REF!-#REF!*10%</f>
        <v>#REF!</v>
      </c>
    </row>
    <row r="424" spans="1:12" s="51" customFormat="1" ht="15" customHeight="1" x14ac:dyDescent="0.25">
      <c r="A424" s="564"/>
      <c r="B424" s="568"/>
      <c r="C424" s="614"/>
      <c r="D424" s="776"/>
      <c r="E424" s="448"/>
      <c r="F424" s="93" t="s">
        <v>704</v>
      </c>
      <c r="G424" s="523" t="s">
        <v>705</v>
      </c>
      <c r="H424" s="523"/>
      <c r="I424" s="523"/>
      <c r="J424" s="523"/>
      <c r="K424" s="585"/>
      <c r="L424" s="603" t="e">
        <f>#REF!-#REF!*10%</f>
        <v>#REF!</v>
      </c>
    </row>
    <row r="425" spans="1:12" s="51" customFormat="1" ht="15" customHeight="1" x14ac:dyDescent="0.25">
      <c r="A425" s="564"/>
      <c r="B425" s="568"/>
      <c r="C425" s="614"/>
      <c r="D425" s="776"/>
      <c r="E425" s="448"/>
      <c r="F425" s="93" t="s">
        <v>706</v>
      </c>
      <c r="G425" s="523" t="s">
        <v>390</v>
      </c>
      <c r="H425" s="523"/>
      <c r="I425" s="523"/>
      <c r="J425" s="523"/>
      <c r="K425" s="585"/>
      <c r="L425" s="603" t="e">
        <f>#REF!-#REF!*10%</f>
        <v>#REF!</v>
      </c>
    </row>
    <row r="426" spans="1:12" s="51" customFormat="1" ht="15" customHeight="1" x14ac:dyDescent="0.25">
      <c r="A426" s="564"/>
      <c r="B426" s="568"/>
      <c r="C426" s="614"/>
      <c r="D426" s="776"/>
      <c r="E426" s="448"/>
      <c r="F426" s="93" t="s">
        <v>1271</v>
      </c>
      <c r="G426" s="523" t="s">
        <v>390</v>
      </c>
      <c r="H426" s="523"/>
      <c r="I426" s="523"/>
      <c r="J426" s="523"/>
      <c r="K426" s="585"/>
      <c r="L426" s="603" t="e">
        <f>#REF!-#REF!*10%</f>
        <v>#REF!</v>
      </c>
    </row>
    <row r="427" spans="1:12" s="51" customFormat="1" ht="15" customHeight="1" x14ac:dyDescent="0.25">
      <c r="A427" s="564"/>
      <c r="B427" s="568"/>
      <c r="C427" s="614"/>
      <c r="D427" s="776"/>
      <c r="E427" s="448"/>
      <c r="F427" s="93" t="s">
        <v>707</v>
      </c>
      <c r="G427" s="523" t="s">
        <v>1270</v>
      </c>
      <c r="H427" s="523"/>
      <c r="I427" s="523"/>
      <c r="J427" s="523"/>
      <c r="K427" s="585"/>
      <c r="L427" s="603" t="e">
        <f>#REF!-#REF!*10%</f>
        <v>#REF!</v>
      </c>
    </row>
    <row r="428" spans="1:12" s="51" customFormat="1" ht="15" customHeight="1" x14ac:dyDescent="0.25">
      <c r="A428" s="564"/>
      <c r="B428" s="568"/>
      <c r="C428" s="614"/>
      <c r="D428" s="776"/>
      <c r="E428" s="448"/>
      <c r="F428" s="93" t="s">
        <v>708</v>
      </c>
      <c r="G428" s="523" t="s">
        <v>390</v>
      </c>
      <c r="H428" s="523"/>
      <c r="I428" s="523"/>
      <c r="J428" s="523"/>
      <c r="K428" s="585"/>
      <c r="L428" s="603" t="e">
        <f>#REF!-#REF!*10%</f>
        <v>#REF!</v>
      </c>
    </row>
    <row r="429" spans="1:12" s="51" customFormat="1" ht="15" customHeight="1" x14ac:dyDescent="0.25">
      <c r="A429" s="564"/>
      <c r="B429" s="568"/>
      <c r="C429" s="614"/>
      <c r="D429" s="776"/>
      <c r="E429" s="448"/>
      <c r="F429" s="148" t="s">
        <v>377</v>
      </c>
      <c r="G429" s="523" t="s">
        <v>387</v>
      </c>
      <c r="H429" s="523"/>
      <c r="I429" s="523"/>
      <c r="J429" s="523"/>
      <c r="K429" s="585"/>
      <c r="L429" s="603" t="e">
        <f>#REF!-#REF!*10%</f>
        <v>#REF!</v>
      </c>
    </row>
    <row r="430" spans="1:12" s="51" customFormat="1" ht="15" customHeight="1" x14ac:dyDescent="0.25">
      <c r="A430" s="564"/>
      <c r="B430" s="568"/>
      <c r="C430" s="614"/>
      <c r="D430" s="776"/>
      <c r="E430" s="448"/>
      <c r="F430" s="148" t="s">
        <v>388</v>
      </c>
      <c r="G430" s="523" t="s">
        <v>393</v>
      </c>
      <c r="H430" s="523"/>
      <c r="I430" s="523"/>
      <c r="J430" s="523"/>
      <c r="K430" s="585"/>
      <c r="L430" s="603" t="e">
        <f>#REF!-#REF!*10%</f>
        <v>#REF!</v>
      </c>
    </row>
    <row r="431" spans="1:12" s="51" customFormat="1" ht="15.6" customHeight="1" x14ac:dyDescent="0.25">
      <c r="A431" s="564"/>
      <c r="B431" s="568"/>
      <c r="C431" s="614"/>
      <c r="D431" s="776"/>
      <c r="E431" s="448"/>
      <c r="F431" s="148" t="s">
        <v>562</v>
      </c>
      <c r="G431" s="523" t="s">
        <v>1086</v>
      </c>
      <c r="H431" s="523"/>
      <c r="I431" s="523"/>
      <c r="J431" s="523"/>
      <c r="K431" s="585"/>
      <c r="L431" s="603" t="e">
        <f>#REF!-#REF!*10%</f>
        <v>#REF!</v>
      </c>
    </row>
    <row r="432" spans="1:12" s="51" customFormat="1" ht="15.6" customHeight="1" x14ac:dyDescent="0.25">
      <c r="A432" s="564"/>
      <c r="B432" s="568"/>
      <c r="C432" s="614"/>
      <c r="D432" s="776"/>
      <c r="E432" s="448"/>
      <c r="F432" s="148" t="s">
        <v>570</v>
      </c>
      <c r="G432" s="523" t="s">
        <v>626</v>
      </c>
      <c r="H432" s="523"/>
      <c r="I432" s="523"/>
      <c r="J432" s="523"/>
      <c r="K432" s="585"/>
      <c r="L432" s="603" t="e">
        <f>#REF!-#REF!*10%</f>
        <v>#REF!</v>
      </c>
    </row>
    <row r="433" spans="1:12" s="51" customFormat="1" ht="15.6" customHeight="1" x14ac:dyDescent="0.25">
      <c r="A433" s="564"/>
      <c r="B433" s="568"/>
      <c r="C433" s="614"/>
      <c r="D433" s="776"/>
      <c r="E433" s="448"/>
      <c r="F433" s="167" t="s">
        <v>84</v>
      </c>
      <c r="G433" s="465">
        <v>5</v>
      </c>
      <c r="H433" s="465"/>
      <c r="I433" s="465"/>
      <c r="J433" s="465"/>
      <c r="K433" s="585"/>
      <c r="L433" s="603" t="e">
        <f>#REF!-#REF!*10%</f>
        <v>#REF!</v>
      </c>
    </row>
    <row r="434" spans="1:12" ht="15" customHeight="1" x14ac:dyDescent="0.25">
      <c r="A434" s="564"/>
      <c r="B434" s="569"/>
      <c r="C434" s="614"/>
      <c r="D434" s="776"/>
      <c r="E434" s="448"/>
      <c r="F434" s="136" t="s">
        <v>1016</v>
      </c>
      <c r="G434" s="454">
        <v>5</v>
      </c>
      <c r="H434" s="454"/>
      <c r="I434" s="454"/>
      <c r="J434" s="454"/>
      <c r="K434" s="585"/>
      <c r="L434" s="603" t="e">
        <f>#REF!-#REF!*10%</f>
        <v>#REF!</v>
      </c>
    </row>
    <row r="435" spans="1:12" ht="15" customHeight="1" x14ac:dyDescent="0.25">
      <c r="A435" s="564">
        <v>3</v>
      </c>
      <c r="B435" s="567"/>
      <c r="C435" s="614" t="s">
        <v>371</v>
      </c>
      <c r="D435" s="776"/>
      <c r="E435" s="448"/>
      <c r="F435" s="147" t="s">
        <v>81</v>
      </c>
      <c r="G435" s="523" t="s">
        <v>6</v>
      </c>
      <c r="H435" s="523"/>
      <c r="I435" s="523"/>
      <c r="J435" s="523"/>
      <c r="K435" s="501">
        <v>3</v>
      </c>
      <c r="L435" s="716">
        <v>10784</v>
      </c>
    </row>
    <row r="436" spans="1:12" ht="15" customHeight="1" x14ac:dyDescent="0.25">
      <c r="A436" s="564"/>
      <c r="B436" s="568"/>
      <c r="C436" s="614"/>
      <c r="D436" s="776"/>
      <c r="E436" s="448"/>
      <c r="F436" s="147" t="s">
        <v>80</v>
      </c>
      <c r="G436" s="469">
        <v>80</v>
      </c>
      <c r="H436" s="469"/>
      <c r="I436" s="469"/>
      <c r="J436" s="469"/>
      <c r="K436" s="583"/>
      <c r="L436" s="602"/>
    </row>
    <row r="437" spans="1:12" ht="15" customHeight="1" x14ac:dyDescent="0.25">
      <c r="A437" s="564"/>
      <c r="B437" s="568"/>
      <c r="C437" s="614"/>
      <c r="D437" s="776"/>
      <c r="E437" s="448"/>
      <c r="F437" s="147" t="s">
        <v>8</v>
      </c>
      <c r="G437" s="243">
        <v>3000</v>
      </c>
      <c r="H437" s="244">
        <v>4000</v>
      </c>
      <c r="I437" s="246">
        <v>5000</v>
      </c>
      <c r="J437" s="245">
        <v>6000</v>
      </c>
      <c r="K437" s="583"/>
      <c r="L437" s="602"/>
    </row>
    <row r="438" spans="1:12" ht="15" customHeight="1" x14ac:dyDescent="0.25">
      <c r="A438" s="564"/>
      <c r="B438" s="568"/>
      <c r="C438" s="614"/>
      <c r="D438" s="776"/>
      <c r="E438" s="448"/>
      <c r="F438" s="147" t="s">
        <v>817</v>
      </c>
      <c r="G438" s="243">
        <f>G436*88</f>
        <v>7040</v>
      </c>
      <c r="H438" s="244">
        <f>G436*99</f>
        <v>7920</v>
      </c>
      <c r="I438" s="246">
        <f>G436*110</f>
        <v>8800</v>
      </c>
      <c r="J438" s="245">
        <f>G436*114</f>
        <v>9120</v>
      </c>
      <c r="K438" s="583"/>
      <c r="L438" s="602"/>
    </row>
    <row r="439" spans="1:12" ht="15" customHeight="1" x14ac:dyDescent="0.25">
      <c r="A439" s="564"/>
      <c r="B439" s="568"/>
      <c r="C439" s="614"/>
      <c r="D439" s="776"/>
      <c r="E439" s="448"/>
      <c r="F439" s="147" t="s">
        <v>1269</v>
      </c>
      <c r="G439" s="451">
        <v>0.98</v>
      </c>
      <c r="H439" s="451"/>
      <c r="I439" s="451"/>
      <c r="J439" s="451"/>
      <c r="K439" s="583"/>
      <c r="L439" s="602"/>
    </row>
    <row r="440" spans="1:12" ht="15" customHeight="1" x14ac:dyDescent="0.25">
      <c r="A440" s="564"/>
      <c r="B440" s="568"/>
      <c r="C440" s="614"/>
      <c r="D440" s="776"/>
      <c r="E440" s="448"/>
      <c r="F440" s="93" t="s">
        <v>699</v>
      </c>
      <c r="G440" s="523" t="s">
        <v>700</v>
      </c>
      <c r="H440" s="523"/>
      <c r="I440" s="523"/>
      <c r="J440" s="523"/>
      <c r="K440" s="583"/>
      <c r="L440" s="602"/>
    </row>
    <row r="441" spans="1:12" ht="15" customHeight="1" x14ac:dyDescent="0.25">
      <c r="A441" s="564"/>
      <c r="B441" s="568"/>
      <c r="C441" s="614"/>
      <c r="D441" s="776"/>
      <c r="E441" s="448"/>
      <c r="F441" s="93" t="s">
        <v>1181</v>
      </c>
      <c r="G441" s="462" t="s">
        <v>1179</v>
      </c>
      <c r="H441" s="463"/>
      <c r="I441" s="463"/>
      <c r="J441" s="464"/>
      <c r="K441" s="583"/>
      <c r="L441" s="602"/>
    </row>
    <row r="442" spans="1:12" ht="15" customHeight="1" x14ac:dyDescent="0.25">
      <c r="A442" s="564"/>
      <c r="B442" s="568"/>
      <c r="C442" s="614"/>
      <c r="D442" s="776"/>
      <c r="E442" s="448"/>
      <c r="F442" s="94" t="s">
        <v>83</v>
      </c>
      <c r="G442" s="523">
        <v>20</v>
      </c>
      <c r="H442" s="523"/>
      <c r="I442" s="523"/>
      <c r="J442" s="523"/>
      <c r="K442" s="583"/>
      <c r="L442" s="602"/>
    </row>
    <row r="443" spans="1:12" ht="15" customHeight="1" x14ac:dyDescent="0.25">
      <c r="A443" s="564"/>
      <c r="B443" s="568"/>
      <c r="C443" s="614"/>
      <c r="D443" s="776"/>
      <c r="E443" s="448"/>
      <c r="F443" s="94" t="s">
        <v>1381</v>
      </c>
      <c r="G443" s="523">
        <v>54</v>
      </c>
      <c r="H443" s="523"/>
      <c r="I443" s="523">
        <v>65</v>
      </c>
      <c r="J443" s="523"/>
      <c r="K443" s="583"/>
      <c r="L443" s="602"/>
    </row>
    <row r="444" spans="1:12" ht="15" customHeight="1" x14ac:dyDescent="0.25">
      <c r="A444" s="564"/>
      <c r="B444" s="568"/>
      <c r="C444" s="614"/>
      <c r="D444" s="776"/>
      <c r="E444" s="448"/>
      <c r="F444" s="94" t="s">
        <v>396</v>
      </c>
      <c r="G444" s="523" t="s">
        <v>415</v>
      </c>
      <c r="H444" s="523"/>
      <c r="I444" s="523"/>
      <c r="J444" s="523"/>
      <c r="K444" s="583"/>
      <c r="L444" s="602"/>
    </row>
    <row r="445" spans="1:12" ht="15" customHeight="1" x14ac:dyDescent="0.25">
      <c r="A445" s="564"/>
      <c r="B445" s="568"/>
      <c r="C445" s="614"/>
      <c r="D445" s="776"/>
      <c r="E445" s="448"/>
      <c r="F445" s="94" t="s">
        <v>418</v>
      </c>
      <c r="G445" s="523" t="s">
        <v>425</v>
      </c>
      <c r="H445" s="523"/>
      <c r="I445" s="523"/>
      <c r="J445" s="523"/>
      <c r="K445" s="583"/>
      <c r="L445" s="602"/>
    </row>
    <row r="446" spans="1:12" s="51" customFormat="1" ht="15" customHeight="1" x14ac:dyDescent="0.25">
      <c r="A446" s="564"/>
      <c r="B446" s="568"/>
      <c r="C446" s="614"/>
      <c r="D446" s="776"/>
      <c r="E446" s="448"/>
      <c r="F446" s="94" t="s">
        <v>421</v>
      </c>
      <c r="G446" s="523" t="s">
        <v>386</v>
      </c>
      <c r="H446" s="523"/>
      <c r="I446" s="523"/>
      <c r="J446" s="523"/>
      <c r="K446" s="583"/>
      <c r="L446" s="602"/>
    </row>
    <row r="447" spans="1:12" s="51" customFormat="1" ht="15" customHeight="1" x14ac:dyDescent="0.25">
      <c r="A447" s="564"/>
      <c r="B447" s="568"/>
      <c r="C447" s="614"/>
      <c r="D447" s="776"/>
      <c r="E447" s="448"/>
      <c r="F447" s="148" t="s">
        <v>379</v>
      </c>
      <c r="G447" s="523" t="s">
        <v>399</v>
      </c>
      <c r="H447" s="523"/>
      <c r="I447" s="523"/>
      <c r="J447" s="523"/>
      <c r="K447" s="583"/>
      <c r="L447" s="602"/>
    </row>
    <row r="448" spans="1:12" s="51" customFormat="1" ht="15" customHeight="1" x14ac:dyDescent="0.25">
      <c r="A448" s="564"/>
      <c r="B448" s="568"/>
      <c r="C448" s="614"/>
      <c r="D448" s="776"/>
      <c r="E448" s="448"/>
      <c r="F448" s="93" t="s">
        <v>701</v>
      </c>
      <c r="G448" s="523">
        <v>100000</v>
      </c>
      <c r="H448" s="523"/>
      <c r="I448" s="523"/>
      <c r="J448" s="523"/>
      <c r="K448" s="583"/>
      <c r="L448" s="602"/>
    </row>
    <row r="449" spans="1:12" s="51" customFormat="1" ht="15" customHeight="1" x14ac:dyDescent="0.25">
      <c r="A449" s="564"/>
      <c r="B449" s="568"/>
      <c r="C449" s="614"/>
      <c r="D449" s="776"/>
      <c r="E449" s="448"/>
      <c r="F449" s="148" t="s">
        <v>257</v>
      </c>
      <c r="G449" s="523" t="s">
        <v>658</v>
      </c>
      <c r="H449" s="523"/>
      <c r="I449" s="523"/>
      <c r="J449" s="523"/>
      <c r="K449" s="583"/>
      <c r="L449" s="602"/>
    </row>
    <row r="450" spans="1:12" s="51" customFormat="1" ht="15" customHeight="1" x14ac:dyDescent="0.25">
      <c r="A450" s="564"/>
      <c r="B450" s="568"/>
      <c r="C450" s="614"/>
      <c r="D450" s="776"/>
      <c r="E450" s="448"/>
      <c r="F450" s="148" t="s">
        <v>422</v>
      </c>
      <c r="G450" s="523" t="s">
        <v>1209</v>
      </c>
      <c r="H450" s="523"/>
      <c r="I450" s="523"/>
      <c r="J450" s="523"/>
      <c r="K450" s="583"/>
      <c r="L450" s="602"/>
    </row>
    <row r="451" spans="1:12" s="51" customFormat="1" ht="15" customHeight="1" x14ac:dyDescent="0.25">
      <c r="A451" s="564"/>
      <c r="B451" s="568"/>
      <c r="C451" s="614"/>
      <c r="D451" s="776"/>
      <c r="E451" s="448"/>
      <c r="F451" s="148" t="s">
        <v>376</v>
      </c>
      <c r="G451" s="772" t="s">
        <v>417</v>
      </c>
      <c r="H451" s="772"/>
      <c r="I451" s="772"/>
      <c r="J451" s="772"/>
      <c r="K451" s="583"/>
      <c r="L451" s="602"/>
    </row>
    <row r="452" spans="1:12" s="51" customFormat="1" ht="15" customHeight="1" x14ac:dyDescent="0.25">
      <c r="A452" s="564"/>
      <c r="B452" s="568"/>
      <c r="C452" s="614"/>
      <c r="D452" s="776"/>
      <c r="E452" s="448"/>
      <c r="F452" s="148" t="s">
        <v>381</v>
      </c>
      <c r="G452" s="523" t="s">
        <v>419</v>
      </c>
      <c r="H452" s="523"/>
      <c r="I452" s="523"/>
      <c r="J452" s="523"/>
      <c r="K452" s="584">
        <v>5</v>
      </c>
      <c r="L452" s="533">
        <v>11539</v>
      </c>
    </row>
    <row r="453" spans="1:12" s="51" customFormat="1" ht="15" customHeight="1" x14ac:dyDescent="0.25">
      <c r="A453" s="564"/>
      <c r="B453" s="568"/>
      <c r="C453" s="614"/>
      <c r="D453" s="776"/>
      <c r="E453" s="448"/>
      <c r="F453" s="148" t="s">
        <v>402</v>
      </c>
      <c r="G453" s="523" t="s">
        <v>420</v>
      </c>
      <c r="H453" s="523"/>
      <c r="I453" s="523"/>
      <c r="J453" s="523"/>
      <c r="K453" s="585"/>
      <c r="L453" s="603" t="e">
        <f>#REF!-#REF!*10%</f>
        <v>#REF!</v>
      </c>
    </row>
    <row r="454" spans="1:12" s="51" customFormat="1" ht="15" customHeight="1" x14ac:dyDescent="0.25">
      <c r="A454" s="564"/>
      <c r="B454" s="568"/>
      <c r="C454" s="614"/>
      <c r="D454" s="776"/>
      <c r="E454" s="448"/>
      <c r="F454" s="148" t="s">
        <v>403</v>
      </c>
      <c r="G454" s="523" t="s">
        <v>404</v>
      </c>
      <c r="H454" s="523"/>
      <c r="I454" s="523"/>
      <c r="J454" s="523"/>
      <c r="K454" s="585"/>
      <c r="L454" s="603" t="e">
        <f>#REF!-#REF!*10%</f>
        <v>#REF!</v>
      </c>
    </row>
    <row r="455" spans="1:12" s="51" customFormat="1" ht="15" customHeight="1" x14ac:dyDescent="0.25">
      <c r="A455" s="564"/>
      <c r="B455" s="568"/>
      <c r="C455" s="614"/>
      <c r="D455" s="776"/>
      <c r="E455" s="448"/>
      <c r="F455" s="94" t="s">
        <v>358</v>
      </c>
      <c r="G455" s="523" t="s">
        <v>360</v>
      </c>
      <c r="H455" s="523"/>
      <c r="I455" s="523"/>
      <c r="J455" s="523"/>
      <c r="K455" s="585"/>
      <c r="L455" s="603" t="e">
        <f>#REF!-#REF!*10%</f>
        <v>#REF!</v>
      </c>
    </row>
    <row r="456" spans="1:12" s="51" customFormat="1" ht="15" customHeight="1" x14ac:dyDescent="0.25">
      <c r="A456" s="564"/>
      <c r="B456" s="568"/>
      <c r="C456" s="614"/>
      <c r="D456" s="776"/>
      <c r="E456" s="448"/>
      <c r="F456" s="148" t="s">
        <v>389</v>
      </c>
      <c r="G456" s="523" t="s">
        <v>390</v>
      </c>
      <c r="H456" s="523"/>
      <c r="I456" s="523"/>
      <c r="J456" s="523"/>
      <c r="K456" s="585"/>
      <c r="L456" s="603" t="e">
        <f>#REF!-#REF!*10%</f>
        <v>#REF!</v>
      </c>
    </row>
    <row r="457" spans="1:12" s="51" customFormat="1" ht="15" customHeight="1" x14ac:dyDescent="0.25">
      <c r="A457" s="564"/>
      <c r="B457" s="568"/>
      <c r="C457" s="614"/>
      <c r="D457" s="776"/>
      <c r="E457" s="448"/>
      <c r="F457" s="93" t="s">
        <v>704</v>
      </c>
      <c r="G457" s="523" t="s">
        <v>705</v>
      </c>
      <c r="H457" s="523"/>
      <c r="I457" s="523"/>
      <c r="J457" s="523"/>
      <c r="K457" s="585"/>
      <c r="L457" s="603" t="e">
        <f>#REF!-#REF!*10%</f>
        <v>#REF!</v>
      </c>
    </row>
    <row r="458" spans="1:12" s="51" customFormat="1" ht="15" customHeight="1" x14ac:dyDescent="0.25">
      <c r="A458" s="564"/>
      <c r="B458" s="568"/>
      <c r="C458" s="614"/>
      <c r="D458" s="776"/>
      <c r="E458" s="448"/>
      <c r="F458" s="93" t="s">
        <v>706</v>
      </c>
      <c r="G458" s="523" t="s">
        <v>390</v>
      </c>
      <c r="H458" s="523"/>
      <c r="I458" s="523"/>
      <c r="J458" s="523"/>
      <c r="K458" s="585"/>
      <c r="L458" s="603" t="e">
        <f>#REF!-#REF!*10%</f>
        <v>#REF!</v>
      </c>
    </row>
    <row r="459" spans="1:12" s="51" customFormat="1" ht="15" customHeight="1" x14ac:dyDescent="0.25">
      <c r="A459" s="564"/>
      <c r="B459" s="568"/>
      <c r="C459" s="614"/>
      <c r="D459" s="776"/>
      <c r="E459" s="448"/>
      <c r="F459" s="93" t="s">
        <v>1271</v>
      </c>
      <c r="G459" s="523" t="s">
        <v>390</v>
      </c>
      <c r="H459" s="523"/>
      <c r="I459" s="523"/>
      <c r="J459" s="523"/>
      <c r="K459" s="585"/>
      <c r="L459" s="603" t="e">
        <f>#REF!-#REF!*10%</f>
        <v>#REF!</v>
      </c>
    </row>
    <row r="460" spans="1:12" s="51" customFormat="1" ht="15" customHeight="1" x14ac:dyDescent="0.25">
      <c r="A460" s="564"/>
      <c r="B460" s="568"/>
      <c r="C460" s="614"/>
      <c r="D460" s="776"/>
      <c r="E460" s="448"/>
      <c r="F460" s="93" t="s">
        <v>707</v>
      </c>
      <c r="G460" s="523" t="s">
        <v>1270</v>
      </c>
      <c r="H460" s="523"/>
      <c r="I460" s="523"/>
      <c r="J460" s="523"/>
      <c r="K460" s="585"/>
      <c r="L460" s="603" t="e">
        <f>#REF!-#REF!*10%</f>
        <v>#REF!</v>
      </c>
    </row>
    <row r="461" spans="1:12" s="51" customFormat="1" ht="15" customHeight="1" x14ac:dyDescent="0.25">
      <c r="A461" s="564"/>
      <c r="B461" s="568"/>
      <c r="C461" s="614"/>
      <c r="D461" s="776"/>
      <c r="E461" s="448"/>
      <c r="F461" s="93" t="s">
        <v>708</v>
      </c>
      <c r="G461" s="523" t="s">
        <v>390</v>
      </c>
      <c r="H461" s="523"/>
      <c r="I461" s="523"/>
      <c r="J461" s="523"/>
      <c r="K461" s="585"/>
      <c r="L461" s="603" t="e">
        <f>#REF!-#REF!*10%</f>
        <v>#REF!</v>
      </c>
    </row>
    <row r="462" spans="1:12" s="51" customFormat="1" ht="15" customHeight="1" x14ac:dyDescent="0.25">
      <c r="A462" s="564"/>
      <c r="B462" s="568"/>
      <c r="C462" s="614"/>
      <c r="D462" s="776"/>
      <c r="E462" s="448"/>
      <c r="F462" s="148" t="s">
        <v>377</v>
      </c>
      <c r="G462" s="523" t="s">
        <v>387</v>
      </c>
      <c r="H462" s="523"/>
      <c r="I462" s="523"/>
      <c r="J462" s="523"/>
      <c r="K462" s="585"/>
      <c r="L462" s="603" t="e">
        <f>#REF!-#REF!*10%</f>
        <v>#REF!</v>
      </c>
    </row>
    <row r="463" spans="1:12" s="51" customFormat="1" ht="15" customHeight="1" x14ac:dyDescent="0.25">
      <c r="A463" s="564"/>
      <c r="B463" s="568"/>
      <c r="C463" s="614"/>
      <c r="D463" s="776"/>
      <c r="E463" s="448"/>
      <c r="F463" s="148" t="s">
        <v>388</v>
      </c>
      <c r="G463" s="523" t="s">
        <v>393</v>
      </c>
      <c r="H463" s="523"/>
      <c r="I463" s="523"/>
      <c r="J463" s="523"/>
      <c r="K463" s="585"/>
      <c r="L463" s="603" t="e">
        <f>#REF!-#REF!*10%</f>
        <v>#REF!</v>
      </c>
    </row>
    <row r="464" spans="1:12" s="51" customFormat="1" ht="15.6" customHeight="1" x14ac:dyDescent="0.25">
      <c r="A464" s="564"/>
      <c r="B464" s="568"/>
      <c r="C464" s="614"/>
      <c r="D464" s="776"/>
      <c r="E464" s="448"/>
      <c r="F464" s="148" t="s">
        <v>562</v>
      </c>
      <c r="G464" s="523" t="s">
        <v>1086</v>
      </c>
      <c r="H464" s="523"/>
      <c r="I464" s="523"/>
      <c r="J464" s="523"/>
      <c r="K464" s="585"/>
      <c r="L464" s="603" t="e">
        <f>#REF!-#REF!*10%</f>
        <v>#REF!</v>
      </c>
    </row>
    <row r="465" spans="1:12" s="51" customFormat="1" ht="15.6" customHeight="1" x14ac:dyDescent="0.25">
      <c r="A465" s="564"/>
      <c r="B465" s="568"/>
      <c r="C465" s="614"/>
      <c r="D465" s="776"/>
      <c r="E465" s="448"/>
      <c r="F465" s="148" t="s">
        <v>570</v>
      </c>
      <c r="G465" s="523" t="s">
        <v>626</v>
      </c>
      <c r="H465" s="523"/>
      <c r="I465" s="523"/>
      <c r="J465" s="523"/>
      <c r="K465" s="585"/>
      <c r="L465" s="603" t="e">
        <f>#REF!-#REF!*10%</f>
        <v>#REF!</v>
      </c>
    </row>
    <row r="466" spans="1:12" s="51" customFormat="1" ht="15.6" customHeight="1" x14ac:dyDescent="0.25">
      <c r="A466" s="564"/>
      <c r="B466" s="568"/>
      <c r="C466" s="614"/>
      <c r="D466" s="776"/>
      <c r="E466" s="448"/>
      <c r="F466" s="167" t="s">
        <v>84</v>
      </c>
      <c r="G466" s="465">
        <v>5</v>
      </c>
      <c r="H466" s="465"/>
      <c r="I466" s="465"/>
      <c r="J466" s="465"/>
      <c r="K466" s="585"/>
      <c r="L466" s="603" t="e">
        <f>#REF!-#REF!*10%</f>
        <v>#REF!</v>
      </c>
    </row>
    <row r="467" spans="1:12" ht="15" customHeight="1" x14ac:dyDescent="0.25">
      <c r="A467" s="564"/>
      <c r="B467" s="569"/>
      <c r="C467" s="614"/>
      <c r="D467" s="776"/>
      <c r="E467" s="448"/>
      <c r="F467" s="136" t="s">
        <v>1016</v>
      </c>
      <c r="G467" s="454">
        <v>5</v>
      </c>
      <c r="H467" s="454"/>
      <c r="I467" s="454"/>
      <c r="J467" s="454"/>
      <c r="K467" s="585"/>
      <c r="L467" s="603" t="e">
        <f>#REF!-#REF!*10%</f>
        <v>#REF!</v>
      </c>
    </row>
    <row r="468" spans="1:12" ht="26.25" customHeight="1" x14ac:dyDescent="0.25">
      <c r="A468" s="519" t="s">
        <v>348</v>
      </c>
      <c r="B468" s="519"/>
      <c r="C468" s="519"/>
      <c r="D468" s="519"/>
      <c r="E468" s="519"/>
      <c r="F468" s="519"/>
      <c r="G468" s="519"/>
      <c r="H468" s="519"/>
      <c r="I468" s="519"/>
      <c r="J468" s="519"/>
      <c r="K468" s="57"/>
      <c r="L468" s="57"/>
    </row>
    <row r="469" spans="1:12" ht="15" customHeight="1" x14ac:dyDescent="0.25">
      <c r="A469" s="564">
        <v>1</v>
      </c>
      <c r="B469" s="567"/>
      <c r="C469" s="614" t="s">
        <v>372</v>
      </c>
      <c r="D469" s="778"/>
      <c r="E469" s="448"/>
      <c r="F469" s="147" t="s">
        <v>81</v>
      </c>
      <c r="G469" s="523" t="s">
        <v>6</v>
      </c>
      <c r="H469" s="523"/>
      <c r="I469" s="523"/>
      <c r="J469" s="523"/>
      <c r="K469" s="501">
        <v>3</v>
      </c>
      <c r="L469" s="716">
        <v>3420</v>
      </c>
    </row>
    <row r="470" spans="1:12" ht="15" customHeight="1" x14ac:dyDescent="0.25">
      <c r="A470" s="564"/>
      <c r="B470" s="568"/>
      <c r="C470" s="614"/>
      <c r="D470" s="779"/>
      <c r="E470" s="448"/>
      <c r="F470" s="147" t="s">
        <v>80</v>
      </c>
      <c r="G470" s="469">
        <v>30</v>
      </c>
      <c r="H470" s="469"/>
      <c r="I470" s="469"/>
      <c r="J470" s="469"/>
      <c r="K470" s="583"/>
      <c r="L470" s="602"/>
    </row>
    <row r="471" spans="1:12" ht="15" customHeight="1" x14ac:dyDescent="0.25">
      <c r="A471" s="564"/>
      <c r="B471" s="568"/>
      <c r="C471" s="614"/>
      <c r="D471" s="779"/>
      <c r="E471" s="448"/>
      <c r="F471" s="147" t="s">
        <v>8</v>
      </c>
      <c r="G471" s="243">
        <v>3000</v>
      </c>
      <c r="H471" s="244">
        <v>4000</v>
      </c>
      <c r="I471" s="246">
        <v>5000</v>
      </c>
      <c r="J471" s="245">
        <v>6000</v>
      </c>
      <c r="K471" s="583"/>
      <c r="L471" s="602"/>
    </row>
    <row r="472" spans="1:12" ht="15" customHeight="1" x14ac:dyDescent="0.25">
      <c r="A472" s="564"/>
      <c r="B472" s="568"/>
      <c r="C472" s="614"/>
      <c r="D472" s="779"/>
      <c r="E472" s="448"/>
      <c r="F472" s="147" t="s">
        <v>817</v>
      </c>
      <c r="G472" s="243">
        <f>G470*88</f>
        <v>2640</v>
      </c>
      <c r="H472" s="244">
        <f>G470*99</f>
        <v>2970</v>
      </c>
      <c r="I472" s="246">
        <f>G470*110</f>
        <v>3300</v>
      </c>
      <c r="J472" s="245">
        <f>G470*114</f>
        <v>3420</v>
      </c>
      <c r="K472" s="583"/>
      <c r="L472" s="602"/>
    </row>
    <row r="473" spans="1:12" ht="15" customHeight="1" x14ac:dyDescent="0.25">
      <c r="A473" s="564"/>
      <c r="B473" s="568"/>
      <c r="C473" s="614"/>
      <c r="D473" s="779"/>
      <c r="E473" s="448"/>
      <c r="F473" s="147" t="s">
        <v>1269</v>
      </c>
      <c r="G473" s="451">
        <v>0.98</v>
      </c>
      <c r="H473" s="451"/>
      <c r="I473" s="451"/>
      <c r="J473" s="451"/>
      <c r="K473" s="583"/>
      <c r="L473" s="602"/>
    </row>
    <row r="474" spans="1:12" ht="15" customHeight="1" x14ac:dyDescent="0.25">
      <c r="A474" s="564"/>
      <c r="B474" s="568"/>
      <c r="C474" s="614"/>
      <c r="D474" s="779"/>
      <c r="E474" s="448"/>
      <c r="F474" s="93" t="s">
        <v>699</v>
      </c>
      <c r="G474" s="523" t="s">
        <v>700</v>
      </c>
      <c r="H474" s="523"/>
      <c r="I474" s="523"/>
      <c r="J474" s="523"/>
      <c r="K474" s="583"/>
      <c r="L474" s="602"/>
    </row>
    <row r="475" spans="1:12" ht="15" customHeight="1" x14ac:dyDescent="0.25">
      <c r="A475" s="564"/>
      <c r="B475" s="568"/>
      <c r="C475" s="614"/>
      <c r="D475" s="779"/>
      <c r="E475" s="448"/>
      <c r="F475" s="93" t="s">
        <v>1181</v>
      </c>
      <c r="G475" s="462" t="s">
        <v>1179</v>
      </c>
      <c r="H475" s="463"/>
      <c r="I475" s="463"/>
      <c r="J475" s="464"/>
      <c r="K475" s="583"/>
      <c r="L475" s="602"/>
    </row>
    <row r="476" spans="1:12" ht="15" customHeight="1" x14ac:dyDescent="0.25">
      <c r="A476" s="564"/>
      <c r="B476" s="568"/>
      <c r="C476" s="614"/>
      <c r="D476" s="779"/>
      <c r="E476" s="448"/>
      <c r="F476" s="94" t="s">
        <v>83</v>
      </c>
      <c r="G476" s="523">
        <v>40</v>
      </c>
      <c r="H476" s="523"/>
      <c r="I476" s="523"/>
      <c r="J476" s="523"/>
      <c r="K476" s="583"/>
      <c r="L476" s="602"/>
    </row>
    <row r="477" spans="1:12" ht="15" customHeight="1" x14ac:dyDescent="0.25">
      <c r="A477" s="564"/>
      <c r="B477" s="568"/>
      <c r="C477" s="614"/>
      <c r="D477" s="779"/>
      <c r="E477" s="448"/>
      <c r="F477" s="94" t="s">
        <v>1381</v>
      </c>
      <c r="G477" s="523">
        <v>54</v>
      </c>
      <c r="H477" s="523"/>
      <c r="I477" s="523">
        <v>65</v>
      </c>
      <c r="J477" s="523"/>
      <c r="K477" s="583"/>
      <c r="L477" s="602"/>
    </row>
    <row r="478" spans="1:12" ht="15" customHeight="1" x14ac:dyDescent="0.25">
      <c r="A478" s="564"/>
      <c r="B478" s="568"/>
      <c r="C478" s="614"/>
      <c r="D478" s="779"/>
      <c r="E478" s="448"/>
      <c r="F478" s="94" t="s">
        <v>396</v>
      </c>
      <c r="G478" s="523" t="s">
        <v>415</v>
      </c>
      <c r="H478" s="523"/>
      <c r="I478" s="523"/>
      <c r="J478" s="523"/>
      <c r="K478" s="583"/>
      <c r="L478" s="602"/>
    </row>
    <row r="479" spans="1:12" ht="15" customHeight="1" x14ac:dyDescent="0.25">
      <c r="A479" s="564"/>
      <c r="B479" s="568"/>
      <c r="C479" s="614"/>
      <c r="D479" s="779"/>
      <c r="E479" s="448"/>
      <c r="F479" s="94" t="s">
        <v>418</v>
      </c>
      <c r="G479" s="523" t="s">
        <v>762</v>
      </c>
      <c r="H479" s="523"/>
      <c r="I479" s="523"/>
      <c r="J479" s="523"/>
      <c r="K479" s="583"/>
      <c r="L479" s="602"/>
    </row>
    <row r="480" spans="1:12" s="51" customFormat="1" ht="14.25" customHeight="1" x14ac:dyDescent="0.25">
      <c r="A480" s="564"/>
      <c r="B480" s="568"/>
      <c r="C480" s="614"/>
      <c r="D480" s="779"/>
      <c r="E480" s="448"/>
      <c r="F480" s="94" t="s">
        <v>421</v>
      </c>
      <c r="G480" s="523" t="s">
        <v>386</v>
      </c>
      <c r="H480" s="523"/>
      <c r="I480" s="523"/>
      <c r="J480" s="523"/>
      <c r="K480" s="583"/>
      <c r="L480" s="602"/>
    </row>
    <row r="481" spans="1:12" s="51" customFormat="1" ht="15" customHeight="1" x14ac:dyDescent="0.25">
      <c r="A481" s="564"/>
      <c r="B481" s="568"/>
      <c r="C481" s="614"/>
      <c r="D481" s="779"/>
      <c r="E481" s="448"/>
      <c r="F481" s="148" t="s">
        <v>379</v>
      </c>
      <c r="G481" s="523" t="s">
        <v>399</v>
      </c>
      <c r="H481" s="523"/>
      <c r="I481" s="523"/>
      <c r="J481" s="523"/>
      <c r="K481" s="583"/>
      <c r="L481" s="602"/>
    </row>
    <row r="482" spans="1:12" s="51" customFormat="1" ht="15" customHeight="1" x14ac:dyDescent="0.25">
      <c r="A482" s="564"/>
      <c r="B482" s="568"/>
      <c r="C482" s="614"/>
      <c r="D482" s="779"/>
      <c r="E482" s="448"/>
      <c r="F482" s="93" t="s">
        <v>701</v>
      </c>
      <c r="G482" s="523">
        <v>100000</v>
      </c>
      <c r="H482" s="523"/>
      <c r="I482" s="523"/>
      <c r="J482" s="523"/>
      <c r="K482" s="583"/>
      <c r="L482" s="602"/>
    </row>
    <row r="483" spans="1:12" s="51" customFormat="1" ht="15" customHeight="1" x14ac:dyDescent="0.25">
      <c r="A483" s="564"/>
      <c r="B483" s="568"/>
      <c r="C483" s="614"/>
      <c r="D483" s="779"/>
      <c r="E483" s="448"/>
      <c r="F483" s="148" t="s">
        <v>257</v>
      </c>
      <c r="G483" s="523" t="s">
        <v>1025</v>
      </c>
      <c r="H483" s="523"/>
      <c r="I483" s="523"/>
      <c r="J483" s="523"/>
      <c r="K483" s="583"/>
      <c r="L483" s="602"/>
    </row>
    <row r="484" spans="1:12" s="51" customFormat="1" ht="15" customHeight="1" x14ac:dyDescent="0.25">
      <c r="A484" s="564"/>
      <c r="B484" s="568"/>
      <c r="C484" s="614"/>
      <c r="D484" s="779"/>
      <c r="E484" s="448"/>
      <c r="F484" s="148" t="s">
        <v>422</v>
      </c>
      <c r="G484" s="523" t="s">
        <v>1026</v>
      </c>
      <c r="H484" s="523"/>
      <c r="I484" s="523"/>
      <c r="J484" s="523"/>
      <c r="K484" s="583"/>
      <c r="L484" s="602"/>
    </row>
    <row r="485" spans="1:12" s="51" customFormat="1" ht="15" customHeight="1" x14ac:dyDescent="0.25">
      <c r="A485" s="564"/>
      <c r="B485" s="568"/>
      <c r="C485" s="614"/>
      <c r="D485" s="779"/>
      <c r="E485" s="448"/>
      <c r="F485" s="148" t="s">
        <v>376</v>
      </c>
      <c r="G485" s="772" t="s">
        <v>417</v>
      </c>
      <c r="H485" s="772"/>
      <c r="I485" s="772"/>
      <c r="J485" s="772"/>
      <c r="K485" s="583"/>
      <c r="L485" s="602"/>
    </row>
    <row r="486" spans="1:12" s="51" customFormat="1" ht="15" customHeight="1" x14ac:dyDescent="0.25">
      <c r="A486" s="564"/>
      <c r="B486" s="568"/>
      <c r="C486" s="614"/>
      <c r="D486" s="779"/>
      <c r="E486" s="448"/>
      <c r="F486" s="148" t="s">
        <v>381</v>
      </c>
      <c r="G486" s="523" t="s">
        <v>419</v>
      </c>
      <c r="H486" s="523"/>
      <c r="I486" s="523"/>
      <c r="J486" s="523"/>
      <c r="K486" s="584">
        <v>5</v>
      </c>
      <c r="L486" s="533">
        <v>3659</v>
      </c>
    </row>
    <row r="487" spans="1:12" s="51" customFormat="1" ht="15" customHeight="1" x14ac:dyDescent="0.25">
      <c r="A487" s="564"/>
      <c r="B487" s="568"/>
      <c r="C487" s="614"/>
      <c r="D487" s="779"/>
      <c r="E487" s="448"/>
      <c r="F487" s="148" t="s">
        <v>402</v>
      </c>
      <c r="G487" s="523" t="s">
        <v>420</v>
      </c>
      <c r="H487" s="523"/>
      <c r="I487" s="523"/>
      <c r="J487" s="523"/>
      <c r="K487" s="585"/>
      <c r="L487" s="603" t="e">
        <f>#REF!-#REF!*10%</f>
        <v>#REF!</v>
      </c>
    </row>
    <row r="488" spans="1:12" s="51" customFormat="1" ht="15" customHeight="1" x14ac:dyDescent="0.25">
      <c r="A488" s="564"/>
      <c r="B488" s="568"/>
      <c r="C488" s="614"/>
      <c r="D488" s="779"/>
      <c r="E488" s="448"/>
      <c r="F488" s="148" t="s">
        <v>403</v>
      </c>
      <c r="G488" s="523" t="s">
        <v>404</v>
      </c>
      <c r="H488" s="523"/>
      <c r="I488" s="523"/>
      <c r="J488" s="523"/>
      <c r="K488" s="585"/>
      <c r="L488" s="603" t="e">
        <f>#REF!-#REF!*10%</f>
        <v>#REF!</v>
      </c>
    </row>
    <row r="489" spans="1:12" s="51" customFormat="1" ht="15" customHeight="1" x14ac:dyDescent="0.25">
      <c r="A489" s="564"/>
      <c r="B489" s="568"/>
      <c r="C489" s="614"/>
      <c r="D489" s="779"/>
      <c r="E489" s="448"/>
      <c r="F489" s="94" t="s">
        <v>358</v>
      </c>
      <c r="G489" s="523" t="s">
        <v>360</v>
      </c>
      <c r="H489" s="523"/>
      <c r="I489" s="523"/>
      <c r="J489" s="523"/>
      <c r="K489" s="585"/>
      <c r="L489" s="603" t="e">
        <f>#REF!-#REF!*10%</f>
        <v>#REF!</v>
      </c>
    </row>
    <row r="490" spans="1:12" s="51" customFormat="1" ht="15" customHeight="1" x14ac:dyDescent="0.25">
      <c r="A490" s="564"/>
      <c r="B490" s="568"/>
      <c r="C490" s="614"/>
      <c r="D490" s="779"/>
      <c r="E490" s="448"/>
      <c r="F490" s="148" t="s">
        <v>389</v>
      </c>
      <c r="G490" s="523" t="s">
        <v>390</v>
      </c>
      <c r="H490" s="523"/>
      <c r="I490" s="523"/>
      <c r="J490" s="523"/>
      <c r="K490" s="585"/>
      <c r="L490" s="603" t="e">
        <f>#REF!-#REF!*10%</f>
        <v>#REF!</v>
      </c>
    </row>
    <row r="491" spans="1:12" s="51" customFormat="1" ht="15" customHeight="1" x14ac:dyDescent="0.25">
      <c r="A491" s="564"/>
      <c r="B491" s="568"/>
      <c r="C491" s="614"/>
      <c r="D491" s="779"/>
      <c r="E491" s="448"/>
      <c r="F491" s="93" t="s">
        <v>704</v>
      </c>
      <c r="G491" s="523" t="s">
        <v>705</v>
      </c>
      <c r="H491" s="523"/>
      <c r="I491" s="523"/>
      <c r="J491" s="523"/>
      <c r="K491" s="585"/>
      <c r="L491" s="603" t="e">
        <f>#REF!-#REF!*10%</f>
        <v>#REF!</v>
      </c>
    </row>
    <row r="492" spans="1:12" s="51" customFormat="1" ht="15" customHeight="1" x14ac:dyDescent="0.25">
      <c r="A492" s="564"/>
      <c r="B492" s="568"/>
      <c r="C492" s="614"/>
      <c r="D492" s="779"/>
      <c r="E492" s="448"/>
      <c r="F492" s="93" t="s">
        <v>706</v>
      </c>
      <c r="G492" s="523" t="s">
        <v>390</v>
      </c>
      <c r="H492" s="523"/>
      <c r="I492" s="523"/>
      <c r="J492" s="523"/>
      <c r="K492" s="585"/>
      <c r="L492" s="603" t="e">
        <f>#REF!-#REF!*10%</f>
        <v>#REF!</v>
      </c>
    </row>
    <row r="493" spans="1:12" s="51" customFormat="1" ht="15" customHeight="1" x14ac:dyDescent="0.25">
      <c r="A493" s="564"/>
      <c r="B493" s="568"/>
      <c r="C493" s="614"/>
      <c r="D493" s="779"/>
      <c r="E493" s="448"/>
      <c r="F493" s="93" t="s">
        <v>1271</v>
      </c>
      <c r="G493" s="523" t="s">
        <v>390</v>
      </c>
      <c r="H493" s="523"/>
      <c r="I493" s="523"/>
      <c r="J493" s="523"/>
      <c r="K493" s="585"/>
      <c r="L493" s="603" t="e">
        <f>#REF!-#REF!*10%</f>
        <v>#REF!</v>
      </c>
    </row>
    <row r="494" spans="1:12" s="51" customFormat="1" ht="15" customHeight="1" x14ac:dyDescent="0.25">
      <c r="A494" s="564"/>
      <c r="B494" s="568"/>
      <c r="C494" s="614"/>
      <c r="D494" s="779"/>
      <c r="E494" s="448"/>
      <c r="F494" s="93" t="s">
        <v>707</v>
      </c>
      <c r="G494" s="523" t="s">
        <v>1270</v>
      </c>
      <c r="H494" s="523"/>
      <c r="I494" s="523"/>
      <c r="J494" s="523"/>
      <c r="K494" s="585"/>
      <c r="L494" s="603" t="e">
        <f>#REF!-#REF!*10%</f>
        <v>#REF!</v>
      </c>
    </row>
    <row r="495" spans="1:12" s="51" customFormat="1" ht="15" customHeight="1" x14ac:dyDescent="0.25">
      <c r="A495" s="564"/>
      <c r="B495" s="568"/>
      <c r="C495" s="614"/>
      <c r="D495" s="779"/>
      <c r="E495" s="448"/>
      <c r="F495" s="93" t="s">
        <v>708</v>
      </c>
      <c r="G495" s="523" t="s">
        <v>390</v>
      </c>
      <c r="H495" s="523"/>
      <c r="I495" s="523"/>
      <c r="J495" s="523"/>
      <c r="K495" s="585"/>
      <c r="L495" s="603" t="e">
        <f>#REF!-#REF!*10%</f>
        <v>#REF!</v>
      </c>
    </row>
    <row r="496" spans="1:12" s="51" customFormat="1" ht="15" customHeight="1" x14ac:dyDescent="0.25">
      <c r="A496" s="564"/>
      <c r="B496" s="568"/>
      <c r="C496" s="614"/>
      <c r="D496" s="779"/>
      <c r="E496" s="448"/>
      <c r="F496" s="148" t="s">
        <v>377</v>
      </c>
      <c r="G496" s="523" t="s">
        <v>387</v>
      </c>
      <c r="H496" s="523"/>
      <c r="I496" s="523"/>
      <c r="J496" s="523"/>
      <c r="K496" s="585"/>
      <c r="L496" s="603" t="e">
        <f>#REF!-#REF!*10%</f>
        <v>#REF!</v>
      </c>
    </row>
    <row r="497" spans="1:12" s="51" customFormat="1" ht="15" customHeight="1" x14ac:dyDescent="0.25">
      <c r="A497" s="564"/>
      <c r="B497" s="568"/>
      <c r="C497" s="614"/>
      <c r="D497" s="779"/>
      <c r="E497" s="448"/>
      <c r="F497" s="148" t="s">
        <v>388</v>
      </c>
      <c r="G497" s="523" t="s">
        <v>393</v>
      </c>
      <c r="H497" s="523"/>
      <c r="I497" s="523"/>
      <c r="J497" s="523"/>
      <c r="K497" s="585"/>
      <c r="L497" s="603" t="e">
        <f>#REF!-#REF!*10%</f>
        <v>#REF!</v>
      </c>
    </row>
    <row r="498" spans="1:12" s="51" customFormat="1" ht="15.6" customHeight="1" x14ac:dyDescent="0.25">
      <c r="A498" s="564"/>
      <c r="B498" s="568"/>
      <c r="C498" s="614"/>
      <c r="D498" s="779"/>
      <c r="E498" s="448"/>
      <c r="F498" s="148" t="s">
        <v>562</v>
      </c>
      <c r="G498" s="523" t="s">
        <v>1086</v>
      </c>
      <c r="H498" s="523"/>
      <c r="I498" s="523"/>
      <c r="J498" s="523"/>
      <c r="K498" s="585"/>
      <c r="L498" s="603" t="e">
        <f>#REF!-#REF!*10%</f>
        <v>#REF!</v>
      </c>
    </row>
    <row r="499" spans="1:12" s="51" customFormat="1" ht="15.6" customHeight="1" x14ac:dyDescent="0.25">
      <c r="A499" s="564"/>
      <c r="B499" s="568"/>
      <c r="C499" s="614"/>
      <c r="D499" s="779"/>
      <c r="E499" s="448"/>
      <c r="F499" s="148" t="s">
        <v>570</v>
      </c>
      <c r="G499" s="523" t="s">
        <v>626</v>
      </c>
      <c r="H499" s="523"/>
      <c r="I499" s="523"/>
      <c r="J499" s="523"/>
      <c r="K499" s="585"/>
      <c r="L499" s="603" t="e">
        <f>#REF!-#REF!*10%</f>
        <v>#REF!</v>
      </c>
    </row>
    <row r="500" spans="1:12" s="51" customFormat="1" ht="15.6" customHeight="1" x14ac:dyDescent="0.25">
      <c r="A500" s="564"/>
      <c r="B500" s="568"/>
      <c r="C500" s="614"/>
      <c r="D500" s="779"/>
      <c r="E500" s="448"/>
      <c r="F500" s="167" t="s">
        <v>84</v>
      </c>
      <c r="G500" s="465">
        <v>2.5</v>
      </c>
      <c r="H500" s="465"/>
      <c r="I500" s="465"/>
      <c r="J500" s="465"/>
      <c r="K500" s="585"/>
      <c r="L500" s="603" t="e">
        <f>#REF!-#REF!*10%</f>
        <v>#REF!</v>
      </c>
    </row>
    <row r="501" spans="1:12" ht="15" customHeight="1" x14ac:dyDescent="0.25">
      <c r="A501" s="564"/>
      <c r="B501" s="569"/>
      <c r="C501" s="614"/>
      <c r="D501" s="780"/>
      <c r="E501" s="448"/>
      <c r="F501" s="136" t="s">
        <v>1016</v>
      </c>
      <c r="G501" s="454">
        <v>5</v>
      </c>
      <c r="H501" s="454"/>
      <c r="I501" s="454"/>
      <c r="J501" s="454"/>
      <c r="K501" s="585"/>
      <c r="L501" s="603" t="e">
        <f>#REF!-#REF!*10%</f>
        <v>#REF!</v>
      </c>
    </row>
    <row r="502" spans="1:12" ht="15" customHeight="1" x14ac:dyDescent="0.25">
      <c r="A502" s="564">
        <v>2</v>
      </c>
      <c r="B502" s="567"/>
      <c r="C502" s="614" t="s">
        <v>373</v>
      </c>
      <c r="D502" s="778"/>
      <c r="E502" s="448"/>
      <c r="F502" s="147" t="s">
        <v>81</v>
      </c>
      <c r="G502" s="523" t="s">
        <v>6</v>
      </c>
      <c r="H502" s="523"/>
      <c r="I502" s="523"/>
      <c r="J502" s="523"/>
      <c r="K502" s="501">
        <v>3</v>
      </c>
      <c r="L502" s="716">
        <v>3564</v>
      </c>
    </row>
    <row r="503" spans="1:12" ht="15" customHeight="1" x14ac:dyDescent="0.25">
      <c r="A503" s="564"/>
      <c r="B503" s="568"/>
      <c r="C503" s="614"/>
      <c r="D503" s="779"/>
      <c r="E503" s="448"/>
      <c r="F503" s="147" t="s">
        <v>80</v>
      </c>
      <c r="G503" s="469">
        <v>36</v>
      </c>
      <c r="H503" s="469"/>
      <c r="I503" s="469"/>
      <c r="J503" s="469"/>
      <c r="K503" s="583"/>
      <c r="L503" s="602"/>
    </row>
    <row r="504" spans="1:12" ht="15" customHeight="1" x14ac:dyDescent="0.25">
      <c r="A504" s="564"/>
      <c r="B504" s="568"/>
      <c r="C504" s="614"/>
      <c r="D504" s="779"/>
      <c r="E504" s="448"/>
      <c r="F504" s="147" t="s">
        <v>8</v>
      </c>
      <c r="G504" s="243">
        <v>3000</v>
      </c>
      <c r="H504" s="244">
        <v>4000</v>
      </c>
      <c r="I504" s="246">
        <v>5000</v>
      </c>
      <c r="J504" s="245">
        <v>6000</v>
      </c>
      <c r="K504" s="583"/>
      <c r="L504" s="602"/>
    </row>
    <row r="505" spans="1:12" ht="15" customHeight="1" x14ac:dyDescent="0.25">
      <c r="A505" s="564"/>
      <c r="B505" s="568"/>
      <c r="C505" s="614"/>
      <c r="D505" s="779"/>
      <c r="E505" s="448"/>
      <c r="F505" s="147" t="s">
        <v>817</v>
      </c>
      <c r="G505" s="243">
        <f>G503*88</f>
        <v>3168</v>
      </c>
      <c r="H505" s="244">
        <f>G503*99</f>
        <v>3564</v>
      </c>
      <c r="I505" s="246">
        <f>G503*110</f>
        <v>3960</v>
      </c>
      <c r="J505" s="245">
        <f>G503*114</f>
        <v>4104</v>
      </c>
      <c r="K505" s="583"/>
      <c r="L505" s="602"/>
    </row>
    <row r="506" spans="1:12" ht="15" customHeight="1" x14ac:dyDescent="0.25">
      <c r="A506" s="564"/>
      <c r="B506" s="568"/>
      <c r="C506" s="614"/>
      <c r="D506" s="779"/>
      <c r="E506" s="448"/>
      <c r="F506" s="147" t="s">
        <v>1269</v>
      </c>
      <c r="G506" s="451">
        <v>0.98</v>
      </c>
      <c r="H506" s="451"/>
      <c r="I506" s="451"/>
      <c r="J506" s="451"/>
      <c r="K506" s="583"/>
      <c r="L506" s="602"/>
    </row>
    <row r="507" spans="1:12" ht="15" customHeight="1" x14ac:dyDescent="0.25">
      <c r="A507" s="564"/>
      <c r="B507" s="568"/>
      <c r="C507" s="614"/>
      <c r="D507" s="779"/>
      <c r="E507" s="448"/>
      <c r="F507" s="93" t="s">
        <v>699</v>
      </c>
      <c r="G507" s="523" t="s">
        <v>700</v>
      </c>
      <c r="H507" s="523"/>
      <c r="I507" s="523"/>
      <c r="J507" s="523"/>
      <c r="K507" s="583"/>
      <c r="L507" s="602"/>
    </row>
    <row r="508" spans="1:12" ht="15" customHeight="1" x14ac:dyDescent="0.25">
      <c r="A508" s="564"/>
      <c r="B508" s="568"/>
      <c r="C508" s="614"/>
      <c r="D508" s="779"/>
      <c r="E508" s="448"/>
      <c r="F508" s="93" t="s">
        <v>1181</v>
      </c>
      <c r="G508" s="462" t="s">
        <v>1179</v>
      </c>
      <c r="H508" s="463"/>
      <c r="I508" s="463"/>
      <c r="J508" s="464"/>
      <c r="K508" s="583"/>
      <c r="L508" s="602"/>
    </row>
    <row r="509" spans="1:12" ht="15" customHeight="1" x14ac:dyDescent="0.25">
      <c r="A509" s="564"/>
      <c r="B509" s="568"/>
      <c r="C509" s="614"/>
      <c r="D509" s="779"/>
      <c r="E509" s="448"/>
      <c r="F509" s="94" t="s">
        <v>83</v>
      </c>
      <c r="G509" s="523">
        <v>40</v>
      </c>
      <c r="H509" s="523"/>
      <c r="I509" s="523"/>
      <c r="J509" s="523"/>
      <c r="K509" s="583"/>
      <c r="L509" s="602"/>
    </row>
    <row r="510" spans="1:12" ht="15" customHeight="1" x14ac:dyDescent="0.25">
      <c r="A510" s="564"/>
      <c r="B510" s="568"/>
      <c r="C510" s="614"/>
      <c r="D510" s="779"/>
      <c r="E510" s="448"/>
      <c r="F510" s="94" t="s">
        <v>1381</v>
      </c>
      <c r="G510" s="523">
        <v>54</v>
      </c>
      <c r="H510" s="523"/>
      <c r="I510" s="523">
        <v>65</v>
      </c>
      <c r="J510" s="523"/>
      <c r="K510" s="583"/>
      <c r="L510" s="602"/>
    </row>
    <row r="511" spans="1:12" ht="15" customHeight="1" x14ac:dyDescent="0.25">
      <c r="A511" s="564"/>
      <c r="B511" s="568"/>
      <c r="C511" s="614"/>
      <c r="D511" s="779"/>
      <c r="E511" s="448"/>
      <c r="F511" s="94" t="s">
        <v>396</v>
      </c>
      <c r="G511" s="523" t="s">
        <v>415</v>
      </c>
      <c r="H511" s="523"/>
      <c r="I511" s="523"/>
      <c r="J511" s="523"/>
      <c r="K511" s="583"/>
      <c r="L511" s="602"/>
    </row>
    <row r="512" spans="1:12" ht="15" customHeight="1" x14ac:dyDescent="0.25">
      <c r="A512" s="564"/>
      <c r="B512" s="568"/>
      <c r="C512" s="614"/>
      <c r="D512" s="779"/>
      <c r="E512" s="448"/>
      <c r="F512" s="94" t="s">
        <v>418</v>
      </c>
      <c r="G512" s="523" t="s">
        <v>762</v>
      </c>
      <c r="H512" s="523"/>
      <c r="I512" s="523"/>
      <c r="J512" s="523"/>
      <c r="K512" s="583"/>
      <c r="L512" s="602"/>
    </row>
    <row r="513" spans="1:12" s="51" customFormat="1" ht="14.25" customHeight="1" x14ac:dyDescent="0.25">
      <c r="A513" s="564"/>
      <c r="B513" s="568"/>
      <c r="C513" s="614"/>
      <c r="D513" s="779"/>
      <c r="E513" s="448"/>
      <c r="F513" s="94" t="s">
        <v>421</v>
      </c>
      <c r="G513" s="523" t="s">
        <v>386</v>
      </c>
      <c r="H513" s="523"/>
      <c r="I513" s="523"/>
      <c r="J513" s="523"/>
      <c r="K513" s="583"/>
      <c r="L513" s="602"/>
    </row>
    <row r="514" spans="1:12" s="51" customFormat="1" ht="15" customHeight="1" x14ac:dyDescent="0.25">
      <c r="A514" s="564"/>
      <c r="B514" s="568"/>
      <c r="C514" s="614"/>
      <c r="D514" s="779"/>
      <c r="E514" s="448"/>
      <c r="F514" s="148" t="s">
        <v>379</v>
      </c>
      <c r="G514" s="523" t="s">
        <v>399</v>
      </c>
      <c r="H514" s="523"/>
      <c r="I514" s="523"/>
      <c r="J514" s="523"/>
      <c r="K514" s="583"/>
      <c r="L514" s="602"/>
    </row>
    <row r="515" spans="1:12" s="51" customFormat="1" ht="15" customHeight="1" x14ac:dyDescent="0.25">
      <c r="A515" s="564"/>
      <c r="B515" s="568"/>
      <c r="C515" s="614"/>
      <c r="D515" s="779"/>
      <c r="E515" s="448"/>
      <c r="F515" s="93" t="s">
        <v>701</v>
      </c>
      <c r="G515" s="523">
        <v>100000</v>
      </c>
      <c r="H515" s="523"/>
      <c r="I515" s="523"/>
      <c r="J515" s="523"/>
      <c r="K515" s="583"/>
      <c r="L515" s="602"/>
    </row>
    <row r="516" spans="1:12" s="51" customFormat="1" ht="15" customHeight="1" x14ac:dyDescent="0.25">
      <c r="A516" s="564"/>
      <c r="B516" s="568"/>
      <c r="C516" s="614"/>
      <c r="D516" s="779"/>
      <c r="E516" s="448"/>
      <c r="F516" s="148" t="s">
        <v>257</v>
      </c>
      <c r="G516" s="523" t="s">
        <v>1025</v>
      </c>
      <c r="H516" s="523"/>
      <c r="I516" s="523"/>
      <c r="J516" s="523"/>
      <c r="K516" s="583"/>
      <c r="L516" s="602"/>
    </row>
    <row r="517" spans="1:12" s="51" customFormat="1" ht="15" customHeight="1" x14ac:dyDescent="0.25">
      <c r="A517" s="564"/>
      <c r="B517" s="568"/>
      <c r="C517" s="614"/>
      <c r="D517" s="779"/>
      <c r="E517" s="448"/>
      <c r="F517" s="148" t="s">
        <v>422</v>
      </c>
      <c r="G517" s="523" t="s">
        <v>1026</v>
      </c>
      <c r="H517" s="523"/>
      <c r="I517" s="523"/>
      <c r="J517" s="523"/>
      <c r="K517" s="583"/>
      <c r="L517" s="602"/>
    </row>
    <row r="518" spans="1:12" s="51" customFormat="1" ht="15" customHeight="1" x14ac:dyDescent="0.25">
      <c r="A518" s="564"/>
      <c r="B518" s="568"/>
      <c r="C518" s="614"/>
      <c r="D518" s="779"/>
      <c r="E518" s="448"/>
      <c r="F518" s="148" t="s">
        <v>376</v>
      </c>
      <c r="G518" s="772" t="s">
        <v>417</v>
      </c>
      <c r="H518" s="772"/>
      <c r="I518" s="772"/>
      <c r="J518" s="772"/>
      <c r="K518" s="583"/>
      <c r="L518" s="602"/>
    </row>
    <row r="519" spans="1:12" s="51" customFormat="1" ht="15" customHeight="1" x14ac:dyDescent="0.25">
      <c r="A519" s="564"/>
      <c r="B519" s="568"/>
      <c r="C519" s="614"/>
      <c r="D519" s="779"/>
      <c r="E519" s="448"/>
      <c r="F519" s="148" t="s">
        <v>381</v>
      </c>
      <c r="G519" s="523" t="s">
        <v>419</v>
      </c>
      <c r="H519" s="523"/>
      <c r="I519" s="523"/>
      <c r="J519" s="523"/>
      <c r="K519" s="584">
        <v>5</v>
      </c>
      <c r="L519" s="533">
        <v>3813</v>
      </c>
    </row>
    <row r="520" spans="1:12" s="51" customFormat="1" ht="15" customHeight="1" x14ac:dyDescent="0.25">
      <c r="A520" s="564"/>
      <c r="B520" s="568"/>
      <c r="C520" s="614"/>
      <c r="D520" s="779"/>
      <c r="E520" s="448"/>
      <c r="F520" s="148" t="s">
        <v>402</v>
      </c>
      <c r="G520" s="523" t="s">
        <v>420</v>
      </c>
      <c r="H520" s="523"/>
      <c r="I520" s="523"/>
      <c r="J520" s="523"/>
      <c r="K520" s="585"/>
      <c r="L520" s="603" t="e">
        <f>#REF!-#REF!*10%</f>
        <v>#REF!</v>
      </c>
    </row>
    <row r="521" spans="1:12" s="51" customFormat="1" ht="15" customHeight="1" x14ac:dyDescent="0.25">
      <c r="A521" s="564"/>
      <c r="B521" s="568"/>
      <c r="C521" s="614"/>
      <c r="D521" s="779"/>
      <c r="E521" s="448"/>
      <c r="F521" s="148" t="s">
        <v>403</v>
      </c>
      <c r="G521" s="523" t="s">
        <v>404</v>
      </c>
      <c r="H521" s="523"/>
      <c r="I521" s="523"/>
      <c r="J521" s="523"/>
      <c r="K521" s="585"/>
      <c r="L521" s="603" t="e">
        <f>#REF!-#REF!*10%</f>
        <v>#REF!</v>
      </c>
    </row>
    <row r="522" spans="1:12" s="51" customFormat="1" ht="15" customHeight="1" x14ac:dyDescent="0.25">
      <c r="A522" s="564"/>
      <c r="B522" s="568"/>
      <c r="C522" s="614"/>
      <c r="D522" s="779"/>
      <c r="E522" s="448"/>
      <c r="F522" s="94" t="s">
        <v>358</v>
      </c>
      <c r="G522" s="523" t="s">
        <v>360</v>
      </c>
      <c r="H522" s="523"/>
      <c r="I522" s="523"/>
      <c r="J522" s="523"/>
      <c r="K522" s="585"/>
      <c r="L522" s="603" t="e">
        <f>#REF!-#REF!*10%</f>
        <v>#REF!</v>
      </c>
    </row>
    <row r="523" spans="1:12" s="51" customFormat="1" ht="15" customHeight="1" x14ac:dyDescent="0.25">
      <c r="A523" s="564"/>
      <c r="B523" s="568"/>
      <c r="C523" s="614"/>
      <c r="D523" s="779"/>
      <c r="E523" s="448"/>
      <c r="F523" s="148" t="s">
        <v>389</v>
      </c>
      <c r="G523" s="523" t="s">
        <v>390</v>
      </c>
      <c r="H523" s="523"/>
      <c r="I523" s="523"/>
      <c r="J523" s="523"/>
      <c r="K523" s="585"/>
      <c r="L523" s="603" t="e">
        <f>#REF!-#REF!*10%</f>
        <v>#REF!</v>
      </c>
    </row>
    <row r="524" spans="1:12" s="51" customFormat="1" ht="15" customHeight="1" x14ac:dyDescent="0.25">
      <c r="A524" s="564"/>
      <c r="B524" s="568"/>
      <c r="C524" s="614"/>
      <c r="D524" s="779"/>
      <c r="E524" s="448"/>
      <c r="F524" s="93" t="s">
        <v>704</v>
      </c>
      <c r="G524" s="523" t="s">
        <v>705</v>
      </c>
      <c r="H524" s="523"/>
      <c r="I524" s="523"/>
      <c r="J524" s="523"/>
      <c r="K524" s="585"/>
      <c r="L524" s="603" t="e">
        <f>#REF!-#REF!*10%</f>
        <v>#REF!</v>
      </c>
    </row>
    <row r="525" spans="1:12" s="51" customFormat="1" ht="15" customHeight="1" x14ac:dyDescent="0.25">
      <c r="A525" s="564"/>
      <c r="B525" s="568"/>
      <c r="C525" s="614"/>
      <c r="D525" s="779"/>
      <c r="E525" s="448"/>
      <c r="F525" s="93" t="s">
        <v>706</v>
      </c>
      <c r="G525" s="523" t="s">
        <v>390</v>
      </c>
      <c r="H525" s="523"/>
      <c r="I525" s="523"/>
      <c r="J525" s="523"/>
      <c r="K525" s="585"/>
      <c r="L525" s="603" t="e">
        <f>#REF!-#REF!*10%</f>
        <v>#REF!</v>
      </c>
    </row>
    <row r="526" spans="1:12" s="51" customFormat="1" ht="15" customHeight="1" x14ac:dyDescent="0.25">
      <c r="A526" s="564"/>
      <c r="B526" s="568"/>
      <c r="C526" s="614"/>
      <c r="D526" s="779"/>
      <c r="E526" s="448"/>
      <c r="F526" s="93" t="s">
        <v>1271</v>
      </c>
      <c r="G526" s="523" t="s">
        <v>390</v>
      </c>
      <c r="H526" s="523"/>
      <c r="I526" s="523"/>
      <c r="J526" s="523"/>
      <c r="K526" s="585"/>
      <c r="L526" s="603" t="e">
        <f>#REF!-#REF!*10%</f>
        <v>#REF!</v>
      </c>
    </row>
    <row r="527" spans="1:12" s="51" customFormat="1" ht="15" customHeight="1" x14ac:dyDescent="0.25">
      <c r="A527" s="564"/>
      <c r="B527" s="568"/>
      <c r="C527" s="614"/>
      <c r="D527" s="779"/>
      <c r="E527" s="448"/>
      <c r="F527" s="93" t="s">
        <v>707</v>
      </c>
      <c r="G527" s="523" t="s">
        <v>1270</v>
      </c>
      <c r="H527" s="523"/>
      <c r="I527" s="523"/>
      <c r="J527" s="523"/>
      <c r="K527" s="585"/>
      <c r="L527" s="603" t="e">
        <f>#REF!-#REF!*10%</f>
        <v>#REF!</v>
      </c>
    </row>
    <row r="528" spans="1:12" s="51" customFormat="1" ht="15" customHeight="1" x14ac:dyDescent="0.25">
      <c r="A528" s="564"/>
      <c r="B528" s="568"/>
      <c r="C528" s="614"/>
      <c r="D528" s="779"/>
      <c r="E528" s="448"/>
      <c r="F528" s="93" t="s">
        <v>708</v>
      </c>
      <c r="G528" s="523" t="s">
        <v>390</v>
      </c>
      <c r="H528" s="523"/>
      <c r="I528" s="523"/>
      <c r="J528" s="523"/>
      <c r="K528" s="585"/>
      <c r="L528" s="603" t="e">
        <f>#REF!-#REF!*10%</f>
        <v>#REF!</v>
      </c>
    </row>
    <row r="529" spans="1:12" s="51" customFormat="1" ht="15" customHeight="1" x14ac:dyDescent="0.25">
      <c r="A529" s="564"/>
      <c r="B529" s="568"/>
      <c r="C529" s="614"/>
      <c r="D529" s="779"/>
      <c r="E529" s="448"/>
      <c r="F529" s="148" t="s">
        <v>377</v>
      </c>
      <c r="G529" s="523" t="s">
        <v>387</v>
      </c>
      <c r="H529" s="523"/>
      <c r="I529" s="523"/>
      <c r="J529" s="523"/>
      <c r="K529" s="585"/>
      <c r="L529" s="603" t="e">
        <f>#REF!-#REF!*10%</f>
        <v>#REF!</v>
      </c>
    </row>
    <row r="530" spans="1:12" s="51" customFormat="1" ht="15" customHeight="1" x14ac:dyDescent="0.25">
      <c r="A530" s="564"/>
      <c r="B530" s="568"/>
      <c r="C530" s="614"/>
      <c r="D530" s="779"/>
      <c r="E530" s="448"/>
      <c r="F530" s="148" t="s">
        <v>388</v>
      </c>
      <c r="G530" s="523" t="s">
        <v>393</v>
      </c>
      <c r="H530" s="523"/>
      <c r="I530" s="523"/>
      <c r="J530" s="523"/>
      <c r="K530" s="585"/>
      <c r="L530" s="603" t="e">
        <f>#REF!-#REF!*10%</f>
        <v>#REF!</v>
      </c>
    </row>
    <row r="531" spans="1:12" s="51" customFormat="1" ht="15.6" customHeight="1" x14ac:dyDescent="0.25">
      <c r="A531" s="564"/>
      <c r="B531" s="568"/>
      <c r="C531" s="614"/>
      <c r="D531" s="779"/>
      <c r="E531" s="448"/>
      <c r="F531" s="148" t="s">
        <v>562</v>
      </c>
      <c r="G531" s="523" t="s">
        <v>1086</v>
      </c>
      <c r="H531" s="523"/>
      <c r="I531" s="523"/>
      <c r="J531" s="523"/>
      <c r="K531" s="585"/>
      <c r="L531" s="603" t="e">
        <f>#REF!-#REF!*10%</f>
        <v>#REF!</v>
      </c>
    </row>
    <row r="532" spans="1:12" s="51" customFormat="1" ht="15.6" customHeight="1" x14ac:dyDescent="0.25">
      <c r="A532" s="564"/>
      <c r="B532" s="568"/>
      <c r="C532" s="614"/>
      <c r="D532" s="779"/>
      <c r="E532" s="448"/>
      <c r="F532" s="148" t="s">
        <v>570</v>
      </c>
      <c r="G532" s="523" t="s">
        <v>626</v>
      </c>
      <c r="H532" s="523"/>
      <c r="I532" s="523"/>
      <c r="J532" s="523"/>
      <c r="K532" s="585"/>
      <c r="L532" s="603" t="e">
        <f>#REF!-#REF!*10%</f>
        <v>#REF!</v>
      </c>
    </row>
    <row r="533" spans="1:12" s="51" customFormat="1" ht="15.6" customHeight="1" x14ac:dyDescent="0.25">
      <c r="A533" s="564"/>
      <c r="B533" s="568"/>
      <c r="C533" s="614"/>
      <c r="D533" s="779"/>
      <c r="E533" s="448"/>
      <c r="F533" s="167" t="s">
        <v>84</v>
      </c>
      <c r="G533" s="465">
        <v>2.5</v>
      </c>
      <c r="H533" s="465"/>
      <c r="I533" s="465"/>
      <c r="J533" s="465"/>
      <c r="K533" s="585"/>
      <c r="L533" s="603" t="e">
        <f>#REF!-#REF!*10%</f>
        <v>#REF!</v>
      </c>
    </row>
    <row r="534" spans="1:12" ht="15" customHeight="1" x14ac:dyDescent="0.25">
      <c r="A534" s="564"/>
      <c r="B534" s="569"/>
      <c r="C534" s="614"/>
      <c r="D534" s="780"/>
      <c r="E534" s="448"/>
      <c r="F534" s="136" t="s">
        <v>1016</v>
      </c>
      <c r="G534" s="454">
        <v>5</v>
      </c>
      <c r="H534" s="454"/>
      <c r="I534" s="454"/>
      <c r="J534" s="454"/>
      <c r="K534" s="585"/>
      <c r="L534" s="603" t="e">
        <f>#REF!-#REF!*10%</f>
        <v>#REF!</v>
      </c>
    </row>
    <row r="535" spans="1:12" ht="15" customHeight="1" x14ac:dyDescent="0.25">
      <c r="A535" s="564">
        <v>3</v>
      </c>
      <c r="B535" s="567"/>
      <c r="C535" s="614" t="s">
        <v>374</v>
      </c>
      <c r="D535" s="778"/>
      <c r="E535" s="448"/>
      <c r="F535" s="147" t="s">
        <v>81</v>
      </c>
      <c r="G535" s="523" t="s">
        <v>6</v>
      </c>
      <c r="H535" s="523"/>
      <c r="I535" s="523"/>
      <c r="J535" s="523"/>
      <c r="K535" s="501">
        <v>3</v>
      </c>
      <c r="L535" s="716">
        <v>3717</v>
      </c>
    </row>
    <row r="536" spans="1:12" ht="15" customHeight="1" x14ac:dyDescent="0.25">
      <c r="A536" s="564"/>
      <c r="B536" s="568"/>
      <c r="C536" s="614"/>
      <c r="D536" s="779"/>
      <c r="E536" s="448"/>
      <c r="F536" s="147" t="s">
        <v>80</v>
      </c>
      <c r="G536" s="469">
        <v>40</v>
      </c>
      <c r="H536" s="469"/>
      <c r="I536" s="469"/>
      <c r="J536" s="469"/>
      <c r="K536" s="583"/>
      <c r="L536" s="602"/>
    </row>
    <row r="537" spans="1:12" ht="15" customHeight="1" x14ac:dyDescent="0.25">
      <c r="A537" s="564"/>
      <c r="B537" s="568"/>
      <c r="C537" s="614"/>
      <c r="D537" s="779"/>
      <c r="E537" s="448"/>
      <c r="F537" s="147" t="s">
        <v>8</v>
      </c>
      <c r="G537" s="243">
        <v>3000</v>
      </c>
      <c r="H537" s="244">
        <v>4000</v>
      </c>
      <c r="I537" s="246">
        <v>5000</v>
      </c>
      <c r="J537" s="245">
        <v>6000</v>
      </c>
      <c r="K537" s="583"/>
      <c r="L537" s="602"/>
    </row>
    <row r="538" spans="1:12" ht="15" customHeight="1" x14ac:dyDescent="0.25">
      <c r="A538" s="564"/>
      <c r="B538" s="568"/>
      <c r="C538" s="614"/>
      <c r="D538" s="779"/>
      <c r="E538" s="448"/>
      <c r="F538" s="147" t="s">
        <v>817</v>
      </c>
      <c r="G538" s="243">
        <f>G536*88</f>
        <v>3520</v>
      </c>
      <c r="H538" s="244">
        <f>G536*99</f>
        <v>3960</v>
      </c>
      <c r="I538" s="246">
        <f>G536*110</f>
        <v>4400</v>
      </c>
      <c r="J538" s="245">
        <f>G536*114</f>
        <v>4560</v>
      </c>
      <c r="K538" s="583"/>
      <c r="L538" s="602"/>
    </row>
    <row r="539" spans="1:12" ht="15" customHeight="1" x14ac:dyDescent="0.25">
      <c r="A539" s="564"/>
      <c r="B539" s="568"/>
      <c r="C539" s="614"/>
      <c r="D539" s="779"/>
      <c r="E539" s="448"/>
      <c r="F539" s="147" t="s">
        <v>1269</v>
      </c>
      <c r="G539" s="451">
        <v>0.98</v>
      </c>
      <c r="H539" s="451"/>
      <c r="I539" s="451"/>
      <c r="J539" s="451"/>
      <c r="K539" s="583"/>
      <c r="L539" s="602"/>
    </row>
    <row r="540" spans="1:12" ht="15" customHeight="1" x14ac:dyDescent="0.25">
      <c r="A540" s="564"/>
      <c r="B540" s="568"/>
      <c r="C540" s="614"/>
      <c r="D540" s="779"/>
      <c r="E540" s="448"/>
      <c r="F540" s="93" t="s">
        <v>699</v>
      </c>
      <c r="G540" s="523" t="s">
        <v>700</v>
      </c>
      <c r="H540" s="523"/>
      <c r="I540" s="523"/>
      <c r="J540" s="523"/>
      <c r="K540" s="583"/>
      <c r="L540" s="602"/>
    </row>
    <row r="541" spans="1:12" ht="15" customHeight="1" x14ac:dyDescent="0.25">
      <c r="A541" s="564"/>
      <c r="B541" s="568"/>
      <c r="C541" s="614"/>
      <c r="D541" s="779"/>
      <c r="E541" s="448"/>
      <c r="F541" s="93" t="s">
        <v>1181</v>
      </c>
      <c r="G541" s="462" t="s">
        <v>1179</v>
      </c>
      <c r="H541" s="463"/>
      <c r="I541" s="463"/>
      <c r="J541" s="464"/>
      <c r="K541" s="583"/>
      <c r="L541" s="602"/>
    </row>
    <row r="542" spans="1:12" ht="15" customHeight="1" x14ac:dyDescent="0.25">
      <c r="A542" s="564"/>
      <c r="B542" s="568"/>
      <c r="C542" s="614"/>
      <c r="D542" s="779"/>
      <c r="E542" s="448"/>
      <c r="F542" s="94" t="s">
        <v>83</v>
      </c>
      <c r="G542" s="523">
        <v>40</v>
      </c>
      <c r="H542" s="523"/>
      <c r="I542" s="523"/>
      <c r="J542" s="523"/>
      <c r="K542" s="583"/>
      <c r="L542" s="602"/>
    </row>
    <row r="543" spans="1:12" ht="15" customHeight="1" x14ac:dyDescent="0.25">
      <c r="A543" s="564"/>
      <c r="B543" s="568"/>
      <c r="C543" s="614"/>
      <c r="D543" s="779"/>
      <c r="E543" s="448"/>
      <c r="F543" s="94" t="s">
        <v>1381</v>
      </c>
      <c r="G543" s="523">
        <v>54</v>
      </c>
      <c r="H543" s="523"/>
      <c r="I543" s="523">
        <v>65</v>
      </c>
      <c r="J543" s="523"/>
      <c r="K543" s="583"/>
      <c r="L543" s="602"/>
    </row>
    <row r="544" spans="1:12" ht="15" customHeight="1" x14ac:dyDescent="0.25">
      <c r="A544" s="564"/>
      <c r="B544" s="568"/>
      <c r="C544" s="614"/>
      <c r="D544" s="779"/>
      <c r="E544" s="448"/>
      <c r="F544" s="94" t="s">
        <v>396</v>
      </c>
      <c r="G544" s="523" t="s">
        <v>415</v>
      </c>
      <c r="H544" s="523"/>
      <c r="I544" s="523"/>
      <c r="J544" s="523"/>
      <c r="K544" s="583"/>
      <c r="L544" s="602"/>
    </row>
    <row r="545" spans="1:12" ht="15" customHeight="1" x14ac:dyDescent="0.25">
      <c r="A545" s="564"/>
      <c r="B545" s="568"/>
      <c r="C545" s="614"/>
      <c r="D545" s="779"/>
      <c r="E545" s="448"/>
      <c r="F545" s="94" t="s">
        <v>418</v>
      </c>
      <c r="G545" s="523" t="s">
        <v>762</v>
      </c>
      <c r="H545" s="523"/>
      <c r="I545" s="523"/>
      <c r="J545" s="523"/>
      <c r="K545" s="583"/>
      <c r="L545" s="602"/>
    </row>
    <row r="546" spans="1:12" s="51" customFormat="1" ht="14.25" customHeight="1" x14ac:dyDescent="0.25">
      <c r="A546" s="564"/>
      <c r="B546" s="568"/>
      <c r="C546" s="614"/>
      <c r="D546" s="779"/>
      <c r="E546" s="448"/>
      <c r="F546" s="94" t="s">
        <v>421</v>
      </c>
      <c r="G546" s="523" t="s">
        <v>386</v>
      </c>
      <c r="H546" s="523"/>
      <c r="I546" s="523"/>
      <c r="J546" s="523"/>
      <c r="K546" s="583"/>
      <c r="L546" s="602"/>
    </row>
    <row r="547" spans="1:12" s="51" customFormat="1" ht="15" customHeight="1" x14ac:dyDescent="0.25">
      <c r="A547" s="564"/>
      <c r="B547" s="568"/>
      <c r="C547" s="614"/>
      <c r="D547" s="779"/>
      <c r="E547" s="448"/>
      <c r="F547" s="148" t="s">
        <v>379</v>
      </c>
      <c r="G547" s="523" t="s">
        <v>399</v>
      </c>
      <c r="H547" s="523"/>
      <c r="I547" s="523"/>
      <c r="J547" s="523"/>
      <c r="K547" s="583"/>
      <c r="L547" s="602"/>
    </row>
    <row r="548" spans="1:12" s="51" customFormat="1" ht="15" customHeight="1" x14ac:dyDescent="0.25">
      <c r="A548" s="564"/>
      <c r="B548" s="568"/>
      <c r="C548" s="614"/>
      <c r="D548" s="779"/>
      <c r="E548" s="448"/>
      <c r="F548" s="93" t="s">
        <v>701</v>
      </c>
      <c r="G548" s="523">
        <v>100000</v>
      </c>
      <c r="H548" s="523"/>
      <c r="I548" s="523"/>
      <c r="J548" s="523"/>
      <c r="K548" s="583"/>
      <c r="L548" s="602"/>
    </row>
    <row r="549" spans="1:12" s="51" customFormat="1" ht="15" customHeight="1" x14ac:dyDescent="0.25">
      <c r="A549" s="564"/>
      <c r="B549" s="568"/>
      <c r="C549" s="614"/>
      <c r="D549" s="779"/>
      <c r="E549" s="448"/>
      <c r="F549" s="148" t="s">
        <v>257</v>
      </c>
      <c r="G549" s="523" t="s">
        <v>1025</v>
      </c>
      <c r="H549" s="523"/>
      <c r="I549" s="523"/>
      <c r="J549" s="523"/>
      <c r="K549" s="583"/>
      <c r="L549" s="602"/>
    </row>
    <row r="550" spans="1:12" s="51" customFormat="1" ht="15" customHeight="1" x14ac:dyDescent="0.25">
      <c r="A550" s="564"/>
      <c r="B550" s="568"/>
      <c r="C550" s="614"/>
      <c r="D550" s="779"/>
      <c r="E550" s="448"/>
      <c r="F550" s="148" t="s">
        <v>422</v>
      </c>
      <c r="G550" s="523" t="s">
        <v>1026</v>
      </c>
      <c r="H550" s="523"/>
      <c r="I550" s="523"/>
      <c r="J550" s="523"/>
      <c r="K550" s="583"/>
      <c r="L550" s="602"/>
    </row>
    <row r="551" spans="1:12" s="51" customFormat="1" ht="15" customHeight="1" x14ac:dyDescent="0.25">
      <c r="A551" s="564"/>
      <c r="B551" s="568"/>
      <c r="C551" s="614"/>
      <c r="D551" s="779"/>
      <c r="E551" s="448"/>
      <c r="F551" s="148" t="s">
        <v>376</v>
      </c>
      <c r="G551" s="772" t="s">
        <v>417</v>
      </c>
      <c r="H551" s="772"/>
      <c r="I551" s="772"/>
      <c r="J551" s="772"/>
      <c r="K551" s="583"/>
      <c r="L551" s="602"/>
    </row>
    <row r="552" spans="1:12" s="51" customFormat="1" ht="15" customHeight="1" x14ac:dyDescent="0.25">
      <c r="A552" s="564"/>
      <c r="B552" s="568"/>
      <c r="C552" s="614"/>
      <c r="D552" s="779"/>
      <c r="E552" s="448"/>
      <c r="F552" s="148" t="s">
        <v>381</v>
      </c>
      <c r="G552" s="523" t="s">
        <v>419</v>
      </c>
      <c r="H552" s="523"/>
      <c r="I552" s="523"/>
      <c r="J552" s="523"/>
      <c r="K552" s="584">
        <v>5</v>
      </c>
      <c r="L552" s="533">
        <v>3977</v>
      </c>
    </row>
    <row r="553" spans="1:12" s="51" customFormat="1" ht="15" customHeight="1" x14ac:dyDescent="0.25">
      <c r="A553" s="564"/>
      <c r="B553" s="568"/>
      <c r="C553" s="614"/>
      <c r="D553" s="779"/>
      <c r="E553" s="448"/>
      <c r="F553" s="148" t="s">
        <v>402</v>
      </c>
      <c r="G553" s="523" t="s">
        <v>420</v>
      </c>
      <c r="H553" s="523"/>
      <c r="I553" s="523"/>
      <c r="J553" s="523"/>
      <c r="K553" s="585"/>
      <c r="L553" s="603" t="e">
        <f>#REF!-#REF!*10%</f>
        <v>#REF!</v>
      </c>
    </row>
    <row r="554" spans="1:12" s="51" customFormat="1" ht="15" customHeight="1" x14ac:dyDescent="0.25">
      <c r="A554" s="564"/>
      <c r="B554" s="568"/>
      <c r="C554" s="614"/>
      <c r="D554" s="779"/>
      <c r="E554" s="448"/>
      <c r="F554" s="148" t="s">
        <v>403</v>
      </c>
      <c r="G554" s="523" t="s">
        <v>404</v>
      </c>
      <c r="H554" s="523"/>
      <c r="I554" s="523"/>
      <c r="J554" s="523"/>
      <c r="K554" s="585"/>
      <c r="L554" s="603" t="e">
        <f>#REF!-#REF!*10%</f>
        <v>#REF!</v>
      </c>
    </row>
    <row r="555" spans="1:12" s="51" customFormat="1" ht="15" customHeight="1" x14ac:dyDescent="0.25">
      <c r="A555" s="564"/>
      <c r="B555" s="568"/>
      <c r="C555" s="614"/>
      <c r="D555" s="779"/>
      <c r="E555" s="448"/>
      <c r="F555" s="94" t="s">
        <v>358</v>
      </c>
      <c r="G555" s="523" t="s">
        <v>360</v>
      </c>
      <c r="H555" s="523"/>
      <c r="I555" s="523"/>
      <c r="J555" s="523"/>
      <c r="K555" s="585"/>
      <c r="L555" s="603" t="e">
        <f>#REF!-#REF!*10%</f>
        <v>#REF!</v>
      </c>
    </row>
    <row r="556" spans="1:12" s="51" customFormat="1" ht="15" customHeight="1" x14ac:dyDescent="0.25">
      <c r="A556" s="564"/>
      <c r="B556" s="568"/>
      <c r="C556" s="614"/>
      <c r="D556" s="779"/>
      <c r="E556" s="448"/>
      <c r="F556" s="148" t="s">
        <v>389</v>
      </c>
      <c r="G556" s="523" t="s">
        <v>390</v>
      </c>
      <c r="H556" s="523"/>
      <c r="I556" s="523"/>
      <c r="J556" s="523"/>
      <c r="K556" s="585"/>
      <c r="L556" s="603" t="e">
        <f>#REF!-#REF!*10%</f>
        <v>#REF!</v>
      </c>
    </row>
    <row r="557" spans="1:12" s="51" customFormat="1" ht="15" customHeight="1" x14ac:dyDescent="0.25">
      <c r="A557" s="564"/>
      <c r="B557" s="568"/>
      <c r="C557" s="614"/>
      <c r="D557" s="779"/>
      <c r="E557" s="448"/>
      <c r="F557" s="93" t="s">
        <v>704</v>
      </c>
      <c r="G557" s="523" t="s">
        <v>705</v>
      </c>
      <c r="H557" s="523"/>
      <c r="I557" s="523"/>
      <c r="J557" s="523"/>
      <c r="K557" s="585"/>
      <c r="L557" s="603" t="e">
        <f>#REF!-#REF!*10%</f>
        <v>#REF!</v>
      </c>
    </row>
    <row r="558" spans="1:12" s="51" customFormat="1" ht="15" customHeight="1" x14ac:dyDescent="0.25">
      <c r="A558" s="564"/>
      <c r="B558" s="568"/>
      <c r="C558" s="614"/>
      <c r="D558" s="779"/>
      <c r="E558" s="448"/>
      <c r="F558" s="93" t="s">
        <v>706</v>
      </c>
      <c r="G558" s="523" t="s">
        <v>390</v>
      </c>
      <c r="H558" s="523"/>
      <c r="I558" s="523"/>
      <c r="J558" s="523"/>
      <c r="K558" s="585"/>
      <c r="L558" s="603" t="e">
        <f>#REF!-#REF!*10%</f>
        <v>#REF!</v>
      </c>
    </row>
    <row r="559" spans="1:12" s="51" customFormat="1" ht="15" customHeight="1" x14ac:dyDescent="0.25">
      <c r="A559" s="564"/>
      <c r="B559" s="568"/>
      <c r="C559" s="614"/>
      <c r="D559" s="779"/>
      <c r="E559" s="448"/>
      <c r="F559" s="93" t="s">
        <v>1271</v>
      </c>
      <c r="G559" s="523" t="s">
        <v>390</v>
      </c>
      <c r="H559" s="523"/>
      <c r="I559" s="523"/>
      <c r="J559" s="523"/>
      <c r="K559" s="585"/>
      <c r="L559" s="603" t="e">
        <f>#REF!-#REF!*10%</f>
        <v>#REF!</v>
      </c>
    </row>
    <row r="560" spans="1:12" s="51" customFormat="1" ht="15" customHeight="1" x14ac:dyDescent="0.25">
      <c r="A560" s="564"/>
      <c r="B560" s="568"/>
      <c r="C560" s="614"/>
      <c r="D560" s="779"/>
      <c r="E560" s="448"/>
      <c r="F560" s="93" t="s">
        <v>707</v>
      </c>
      <c r="G560" s="523" t="s">
        <v>1270</v>
      </c>
      <c r="H560" s="523"/>
      <c r="I560" s="523"/>
      <c r="J560" s="523"/>
      <c r="K560" s="585"/>
      <c r="L560" s="603" t="e">
        <f>#REF!-#REF!*10%</f>
        <v>#REF!</v>
      </c>
    </row>
    <row r="561" spans="1:12" s="51" customFormat="1" ht="15" customHeight="1" x14ac:dyDescent="0.25">
      <c r="A561" s="564"/>
      <c r="B561" s="568"/>
      <c r="C561" s="614"/>
      <c r="D561" s="779"/>
      <c r="E561" s="448"/>
      <c r="F561" s="93" t="s">
        <v>708</v>
      </c>
      <c r="G561" s="523" t="s">
        <v>390</v>
      </c>
      <c r="H561" s="523"/>
      <c r="I561" s="523"/>
      <c r="J561" s="523"/>
      <c r="K561" s="585"/>
      <c r="L561" s="603" t="e">
        <f>#REF!-#REF!*10%</f>
        <v>#REF!</v>
      </c>
    </row>
    <row r="562" spans="1:12" s="51" customFormat="1" ht="15" customHeight="1" x14ac:dyDescent="0.25">
      <c r="A562" s="564"/>
      <c r="B562" s="568"/>
      <c r="C562" s="614"/>
      <c r="D562" s="779"/>
      <c r="E562" s="448"/>
      <c r="F562" s="148" t="s">
        <v>377</v>
      </c>
      <c r="G562" s="523" t="s">
        <v>387</v>
      </c>
      <c r="H562" s="523"/>
      <c r="I562" s="523"/>
      <c r="J562" s="523"/>
      <c r="K562" s="585"/>
      <c r="L562" s="603" t="e">
        <f>#REF!-#REF!*10%</f>
        <v>#REF!</v>
      </c>
    </row>
    <row r="563" spans="1:12" s="51" customFormat="1" ht="15" customHeight="1" x14ac:dyDescent="0.25">
      <c r="A563" s="564"/>
      <c r="B563" s="568"/>
      <c r="C563" s="614"/>
      <c r="D563" s="779"/>
      <c r="E563" s="448"/>
      <c r="F563" s="148" t="s">
        <v>388</v>
      </c>
      <c r="G563" s="523" t="s">
        <v>393</v>
      </c>
      <c r="H563" s="523"/>
      <c r="I563" s="523"/>
      <c r="J563" s="523"/>
      <c r="K563" s="585"/>
      <c r="L563" s="603" t="e">
        <f>#REF!-#REF!*10%</f>
        <v>#REF!</v>
      </c>
    </row>
    <row r="564" spans="1:12" s="51" customFormat="1" ht="15.6" customHeight="1" x14ac:dyDescent="0.25">
      <c r="A564" s="564"/>
      <c r="B564" s="568"/>
      <c r="C564" s="614"/>
      <c r="D564" s="779"/>
      <c r="E564" s="448"/>
      <c r="F564" s="148" t="s">
        <v>562</v>
      </c>
      <c r="G564" s="523" t="s">
        <v>1086</v>
      </c>
      <c r="H564" s="523"/>
      <c r="I564" s="523"/>
      <c r="J564" s="523"/>
      <c r="K564" s="585"/>
      <c r="L564" s="603" t="e">
        <f>#REF!-#REF!*10%</f>
        <v>#REF!</v>
      </c>
    </row>
    <row r="565" spans="1:12" s="51" customFormat="1" ht="15.6" customHeight="1" x14ac:dyDescent="0.25">
      <c r="A565" s="564"/>
      <c r="B565" s="568"/>
      <c r="C565" s="614"/>
      <c r="D565" s="779"/>
      <c r="E565" s="448"/>
      <c r="F565" s="148" t="s">
        <v>570</v>
      </c>
      <c r="G565" s="523" t="s">
        <v>626</v>
      </c>
      <c r="H565" s="523"/>
      <c r="I565" s="523"/>
      <c r="J565" s="523"/>
      <c r="K565" s="585"/>
      <c r="L565" s="603" t="e">
        <f>#REF!-#REF!*10%</f>
        <v>#REF!</v>
      </c>
    </row>
    <row r="566" spans="1:12" s="51" customFormat="1" ht="15.6" customHeight="1" x14ac:dyDescent="0.25">
      <c r="A566" s="564"/>
      <c r="B566" s="568"/>
      <c r="C566" s="614"/>
      <c r="D566" s="779"/>
      <c r="E566" s="448"/>
      <c r="F566" s="167" t="s">
        <v>84</v>
      </c>
      <c r="G566" s="465">
        <v>2.5</v>
      </c>
      <c r="H566" s="465"/>
      <c r="I566" s="465"/>
      <c r="J566" s="465"/>
      <c r="K566" s="585"/>
      <c r="L566" s="603" t="e">
        <f>#REF!-#REF!*10%</f>
        <v>#REF!</v>
      </c>
    </row>
    <row r="567" spans="1:12" ht="15" customHeight="1" x14ac:dyDescent="0.25">
      <c r="A567" s="564"/>
      <c r="B567" s="569"/>
      <c r="C567" s="614"/>
      <c r="D567" s="780"/>
      <c r="E567" s="448"/>
      <c r="F567" s="136" t="s">
        <v>1016</v>
      </c>
      <c r="G567" s="454">
        <v>5</v>
      </c>
      <c r="H567" s="454"/>
      <c r="I567" s="454"/>
      <c r="J567" s="454"/>
      <c r="K567" s="585"/>
      <c r="L567" s="603" t="e">
        <f>#REF!-#REF!*10%</f>
        <v>#REF!</v>
      </c>
    </row>
    <row r="568" spans="1:12" ht="15" customHeight="1" x14ac:dyDescent="0.25">
      <c r="A568" s="564">
        <v>4</v>
      </c>
      <c r="B568" s="567"/>
      <c r="C568" s="614" t="s">
        <v>375</v>
      </c>
      <c r="D568" s="778"/>
      <c r="E568" s="448"/>
      <c r="F568" s="147" t="s">
        <v>81</v>
      </c>
      <c r="G568" s="523" t="s">
        <v>6</v>
      </c>
      <c r="H568" s="523"/>
      <c r="I568" s="523"/>
      <c r="J568" s="523"/>
      <c r="K568" s="501">
        <v>3</v>
      </c>
      <c r="L568" s="716">
        <v>4165</v>
      </c>
    </row>
    <row r="569" spans="1:12" ht="15" customHeight="1" x14ac:dyDescent="0.25">
      <c r="A569" s="564"/>
      <c r="B569" s="568"/>
      <c r="C569" s="614"/>
      <c r="D569" s="779"/>
      <c r="E569" s="448"/>
      <c r="F569" s="147" t="s">
        <v>80</v>
      </c>
      <c r="G569" s="469">
        <v>60</v>
      </c>
      <c r="H569" s="469"/>
      <c r="I569" s="469"/>
      <c r="J569" s="469"/>
      <c r="K569" s="583"/>
      <c r="L569" s="602"/>
    </row>
    <row r="570" spans="1:12" ht="15" customHeight="1" x14ac:dyDescent="0.25">
      <c r="A570" s="564"/>
      <c r="B570" s="568"/>
      <c r="C570" s="614"/>
      <c r="D570" s="779"/>
      <c r="E570" s="448"/>
      <c r="F570" s="147" t="s">
        <v>8</v>
      </c>
      <c r="G570" s="243">
        <v>3000</v>
      </c>
      <c r="H570" s="244">
        <v>4000</v>
      </c>
      <c r="I570" s="246">
        <v>5000</v>
      </c>
      <c r="J570" s="245">
        <v>6000</v>
      </c>
      <c r="K570" s="583"/>
      <c r="L570" s="602"/>
    </row>
    <row r="571" spans="1:12" ht="15" customHeight="1" x14ac:dyDescent="0.25">
      <c r="A571" s="564"/>
      <c r="B571" s="568"/>
      <c r="C571" s="614"/>
      <c r="D571" s="779"/>
      <c r="E571" s="448"/>
      <c r="F571" s="147" t="s">
        <v>817</v>
      </c>
      <c r="G571" s="243">
        <f>G569*88</f>
        <v>5280</v>
      </c>
      <c r="H571" s="244">
        <f>G569*99</f>
        <v>5940</v>
      </c>
      <c r="I571" s="246">
        <f>G569*110</f>
        <v>6600</v>
      </c>
      <c r="J571" s="245">
        <f>G569*114</f>
        <v>6840</v>
      </c>
      <c r="K571" s="583"/>
      <c r="L571" s="602"/>
    </row>
    <row r="572" spans="1:12" ht="15" customHeight="1" x14ac:dyDescent="0.25">
      <c r="A572" s="564"/>
      <c r="B572" s="568"/>
      <c r="C572" s="614"/>
      <c r="D572" s="779"/>
      <c r="E572" s="448"/>
      <c r="F572" s="147" t="s">
        <v>1269</v>
      </c>
      <c r="G572" s="451">
        <v>0.98</v>
      </c>
      <c r="H572" s="451"/>
      <c r="I572" s="451"/>
      <c r="J572" s="451"/>
      <c r="K572" s="583"/>
      <c r="L572" s="602"/>
    </row>
    <row r="573" spans="1:12" ht="15" customHeight="1" x14ac:dyDescent="0.25">
      <c r="A573" s="564"/>
      <c r="B573" s="568"/>
      <c r="C573" s="614"/>
      <c r="D573" s="779"/>
      <c r="E573" s="448"/>
      <c r="F573" s="93" t="s">
        <v>699</v>
      </c>
      <c r="G573" s="523" t="s">
        <v>700</v>
      </c>
      <c r="H573" s="523"/>
      <c r="I573" s="523"/>
      <c r="J573" s="523"/>
      <c r="K573" s="583"/>
      <c r="L573" s="602"/>
    </row>
    <row r="574" spans="1:12" ht="15" customHeight="1" x14ac:dyDescent="0.25">
      <c r="A574" s="564"/>
      <c r="B574" s="568"/>
      <c r="C574" s="614"/>
      <c r="D574" s="779"/>
      <c r="E574" s="448"/>
      <c r="F574" s="93" t="s">
        <v>1181</v>
      </c>
      <c r="G574" s="462" t="s">
        <v>1179</v>
      </c>
      <c r="H574" s="463"/>
      <c r="I574" s="463"/>
      <c r="J574" s="464"/>
      <c r="K574" s="583"/>
      <c r="L574" s="602"/>
    </row>
    <row r="575" spans="1:12" ht="15" customHeight="1" x14ac:dyDescent="0.25">
      <c r="A575" s="564"/>
      <c r="B575" s="568"/>
      <c r="C575" s="614"/>
      <c r="D575" s="779"/>
      <c r="E575" s="448"/>
      <c r="F575" s="94" t="s">
        <v>83</v>
      </c>
      <c r="G575" s="523">
        <v>40</v>
      </c>
      <c r="H575" s="523"/>
      <c r="I575" s="523"/>
      <c r="J575" s="523"/>
      <c r="K575" s="583"/>
      <c r="L575" s="602"/>
    </row>
    <row r="576" spans="1:12" ht="15" customHeight="1" x14ac:dyDescent="0.25">
      <c r="A576" s="564"/>
      <c r="B576" s="568"/>
      <c r="C576" s="614"/>
      <c r="D576" s="779"/>
      <c r="E576" s="448"/>
      <c r="F576" s="94" t="s">
        <v>1381</v>
      </c>
      <c r="G576" s="523">
        <v>54</v>
      </c>
      <c r="H576" s="523"/>
      <c r="I576" s="523">
        <v>65</v>
      </c>
      <c r="J576" s="523"/>
      <c r="K576" s="583"/>
      <c r="L576" s="602"/>
    </row>
    <row r="577" spans="1:12" ht="15" customHeight="1" x14ac:dyDescent="0.25">
      <c r="A577" s="564"/>
      <c r="B577" s="568"/>
      <c r="C577" s="614"/>
      <c r="D577" s="779"/>
      <c r="E577" s="448"/>
      <c r="F577" s="94" t="s">
        <v>396</v>
      </c>
      <c r="G577" s="523" t="s">
        <v>415</v>
      </c>
      <c r="H577" s="523"/>
      <c r="I577" s="523"/>
      <c r="J577" s="523"/>
      <c r="K577" s="583"/>
      <c r="L577" s="602"/>
    </row>
    <row r="578" spans="1:12" ht="15" customHeight="1" x14ac:dyDescent="0.25">
      <c r="A578" s="564"/>
      <c r="B578" s="568"/>
      <c r="C578" s="614"/>
      <c r="D578" s="779"/>
      <c r="E578" s="448"/>
      <c r="F578" s="94" t="s">
        <v>418</v>
      </c>
      <c r="G578" s="523" t="s">
        <v>762</v>
      </c>
      <c r="H578" s="523"/>
      <c r="I578" s="523"/>
      <c r="J578" s="523"/>
      <c r="K578" s="583"/>
      <c r="L578" s="602"/>
    </row>
    <row r="579" spans="1:12" s="51" customFormat="1" ht="14.25" customHeight="1" x14ac:dyDescent="0.25">
      <c r="A579" s="564"/>
      <c r="B579" s="568"/>
      <c r="C579" s="614"/>
      <c r="D579" s="779"/>
      <c r="E579" s="448"/>
      <c r="F579" s="94" t="s">
        <v>421</v>
      </c>
      <c r="G579" s="523" t="s">
        <v>386</v>
      </c>
      <c r="H579" s="523"/>
      <c r="I579" s="523"/>
      <c r="J579" s="523"/>
      <c r="K579" s="583"/>
      <c r="L579" s="602"/>
    </row>
    <row r="580" spans="1:12" s="51" customFormat="1" ht="15" customHeight="1" x14ac:dyDescent="0.25">
      <c r="A580" s="564"/>
      <c r="B580" s="568"/>
      <c r="C580" s="614"/>
      <c r="D580" s="779"/>
      <c r="E580" s="448"/>
      <c r="F580" s="148" t="s">
        <v>379</v>
      </c>
      <c r="G580" s="523" t="s">
        <v>399</v>
      </c>
      <c r="H580" s="523"/>
      <c r="I580" s="523"/>
      <c r="J580" s="523"/>
      <c r="K580" s="583"/>
      <c r="L580" s="602"/>
    </row>
    <row r="581" spans="1:12" s="51" customFormat="1" ht="15" customHeight="1" x14ac:dyDescent="0.25">
      <c r="A581" s="564"/>
      <c r="B581" s="568"/>
      <c r="C581" s="614"/>
      <c r="D581" s="779"/>
      <c r="E581" s="448"/>
      <c r="F581" s="93" t="s">
        <v>701</v>
      </c>
      <c r="G581" s="523">
        <v>100000</v>
      </c>
      <c r="H581" s="523"/>
      <c r="I581" s="523"/>
      <c r="J581" s="523"/>
      <c r="K581" s="583"/>
      <c r="L581" s="602"/>
    </row>
    <row r="582" spans="1:12" s="51" customFormat="1" ht="15" customHeight="1" x14ac:dyDescent="0.25">
      <c r="A582" s="564"/>
      <c r="B582" s="568"/>
      <c r="C582" s="614"/>
      <c r="D582" s="779"/>
      <c r="E582" s="448"/>
      <c r="F582" s="148" t="s">
        <v>257</v>
      </c>
      <c r="G582" s="523" t="s">
        <v>1025</v>
      </c>
      <c r="H582" s="523"/>
      <c r="I582" s="523"/>
      <c r="J582" s="523"/>
      <c r="K582" s="583"/>
      <c r="L582" s="602"/>
    </row>
    <row r="583" spans="1:12" s="51" customFormat="1" ht="15" customHeight="1" x14ac:dyDescent="0.25">
      <c r="A583" s="564"/>
      <c r="B583" s="568"/>
      <c r="C583" s="614"/>
      <c r="D583" s="779"/>
      <c r="E583" s="448"/>
      <c r="F583" s="148" t="s">
        <v>422</v>
      </c>
      <c r="G583" s="523" t="s">
        <v>1026</v>
      </c>
      <c r="H583" s="523"/>
      <c r="I583" s="523"/>
      <c r="J583" s="523"/>
      <c r="K583" s="583"/>
      <c r="L583" s="602"/>
    </row>
    <row r="584" spans="1:12" s="51" customFormat="1" ht="15" customHeight="1" x14ac:dyDescent="0.25">
      <c r="A584" s="564"/>
      <c r="B584" s="568"/>
      <c r="C584" s="614"/>
      <c r="D584" s="779"/>
      <c r="E584" s="448"/>
      <c r="F584" s="148" t="s">
        <v>376</v>
      </c>
      <c r="G584" s="772" t="s">
        <v>417</v>
      </c>
      <c r="H584" s="772"/>
      <c r="I584" s="772"/>
      <c r="J584" s="772"/>
      <c r="K584" s="583"/>
      <c r="L584" s="602"/>
    </row>
    <row r="585" spans="1:12" s="51" customFormat="1" ht="15" customHeight="1" x14ac:dyDescent="0.25">
      <c r="A585" s="564"/>
      <c r="B585" s="568"/>
      <c r="C585" s="614"/>
      <c r="D585" s="779"/>
      <c r="E585" s="448"/>
      <c r="F585" s="148" t="s">
        <v>381</v>
      </c>
      <c r="G585" s="523" t="s">
        <v>419</v>
      </c>
      <c r="H585" s="523"/>
      <c r="I585" s="523"/>
      <c r="J585" s="523"/>
      <c r="K585" s="584">
        <v>5</v>
      </c>
      <c r="L585" s="533">
        <v>4457</v>
      </c>
    </row>
    <row r="586" spans="1:12" s="51" customFormat="1" ht="15" customHeight="1" x14ac:dyDescent="0.25">
      <c r="A586" s="564"/>
      <c r="B586" s="568"/>
      <c r="C586" s="614"/>
      <c r="D586" s="779"/>
      <c r="E586" s="448"/>
      <c r="F586" s="148" t="s">
        <v>402</v>
      </c>
      <c r="G586" s="523" t="s">
        <v>420</v>
      </c>
      <c r="H586" s="523"/>
      <c r="I586" s="523"/>
      <c r="J586" s="523"/>
      <c r="K586" s="585"/>
      <c r="L586" s="603" t="e">
        <f>#REF!-#REF!*10%</f>
        <v>#REF!</v>
      </c>
    </row>
    <row r="587" spans="1:12" s="51" customFormat="1" ht="15" customHeight="1" x14ac:dyDescent="0.25">
      <c r="A587" s="564"/>
      <c r="B587" s="568"/>
      <c r="C587" s="614"/>
      <c r="D587" s="779"/>
      <c r="E587" s="448"/>
      <c r="F587" s="148" t="s">
        <v>403</v>
      </c>
      <c r="G587" s="523" t="s">
        <v>404</v>
      </c>
      <c r="H587" s="523"/>
      <c r="I587" s="523"/>
      <c r="J587" s="523"/>
      <c r="K587" s="585"/>
      <c r="L587" s="603" t="e">
        <f>#REF!-#REF!*10%</f>
        <v>#REF!</v>
      </c>
    </row>
    <row r="588" spans="1:12" s="51" customFormat="1" ht="15" customHeight="1" x14ac:dyDescent="0.25">
      <c r="A588" s="564"/>
      <c r="B588" s="568"/>
      <c r="C588" s="614"/>
      <c r="D588" s="779"/>
      <c r="E588" s="448"/>
      <c r="F588" s="94" t="s">
        <v>358</v>
      </c>
      <c r="G588" s="523" t="s">
        <v>360</v>
      </c>
      <c r="H588" s="523"/>
      <c r="I588" s="523"/>
      <c r="J588" s="523"/>
      <c r="K588" s="585"/>
      <c r="L588" s="603" t="e">
        <f>#REF!-#REF!*10%</f>
        <v>#REF!</v>
      </c>
    </row>
    <row r="589" spans="1:12" s="51" customFormat="1" ht="15" customHeight="1" x14ac:dyDescent="0.25">
      <c r="A589" s="564"/>
      <c r="B589" s="568"/>
      <c r="C589" s="614"/>
      <c r="D589" s="779"/>
      <c r="E589" s="448"/>
      <c r="F589" s="148" t="s">
        <v>389</v>
      </c>
      <c r="G589" s="523" t="s">
        <v>390</v>
      </c>
      <c r="H589" s="523"/>
      <c r="I589" s="523"/>
      <c r="J589" s="523"/>
      <c r="K589" s="585"/>
      <c r="L589" s="603" t="e">
        <f>#REF!-#REF!*10%</f>
        <v>#REF!</v>
      </c>
    </row>
    <row r="590" spans="1:12" s="51" customFormat="1" ht="15" customHeight="1" x14ac:dyDescent="0.25">
      <c r="A590" s="564"/>
      <c r="B590" s="568"/>
      <c r="C590" s="614"/>
      <c r="D590" s="779"/>
      <c r="E590" s="448"/>
      <c r="F590" s="93" t="s">
        <v>704</v>
      </c>
      <c r="G590" s="523" t="s">
        <v>705</v>
      </c>
      <c r="H590" s="523"/>
      <c r="I590" s="523"/>
      <c r="J590" s="523"/>
      <c r="K590" s="585"/>
      <c r="L590" s="603" t="e">
        <f>#REF!-#REF!*10%</f>
        <v>#REF!</v>
      </c>
    </row>
    <row r="591" spans="1:12" s="51" customFormat="1" ht="15" customHeight="1" x14ac:dyDescent="0.25">
      <c r="A591" s="564"/>
      <c r="B591" s="568"/>
      <c r="C591" s="614"/>
      <c r="D591" s="779"/>
      <c r="E591" s="448"/>
      <c r="F591" s="93" t="s">
        <v>706</v>
      </c>
      <c r="G591" s="523" t="s">
        <v>390</v>
      </c>
      <c r="H591" s="523"/>
      <c r="I591" s="523"/>
      <c r="J591" s="523"/>
      <c r="K591" s="585"/>
      <c r="L591" s="603" t="e">
        <f>#REF!-#REF!*10%</f>
        <v>#REF!</v>
      </c>
    </row>
    <row r="592" spans="1:12" s="51" customFormat="1" ht="15" customHeight="1" x14ac:dyDescent="0.25">
      <c r="A592" s="564"/>
      <c r="B592" s="568"/>
      <c r="C592" s="614"/>
      <c r="D592" s="779"/>
      <c r="E592" s="448"/>
      <c r="F592" s="93" t="s">
        <v>1271</v>
      </c>
      <c r="G592" s="523" t="s">
        <v>390</v>
      </c>
      <c r="H592" s="523"/>
      <c r="I592" s="523"/>
      <c r="J592" s="523"/>
      <c r="K592" s="585"/>
      <c r="L592" s="603" t="e">
        <f>#REF!-#REF!*10%</f>
        <v>#REF!</v>
      </c>
    </row>
    <row r="593" spans="1:12" s="51" customFormat="1" ht="15" customHeight="1" x14ac:dyDescent="0.25">
      <c r="A593" s="564"/>
      <c r="B593" s="568"/>
      <c r="C593" s="614"/>
      <c r="D593" s="779"/>
      <c r="E593" s="448"/>
      <c r="F593" s="93" t="s">
        <v>707</v>
      </c>
      <c r="G593" s="523" t="s">
        <v>1270</v>
      </c>
      <c r="H593" s="523"/>
      <c r="I593" s="523"/>
      <c r="J593" s="523"/>
      <c r="K593" s="585"/>
      <c r="L593" s="603" t="e">
        <f>#REF!-#REF!*10%</f>
        <v>#REF!</v>
      </c>
    </row>
    <row r="594" spans="1:12" s="51" customFormat="1" ht="15" customHeight="1" x14ac:dyDescent="0.25">
      <c r="A594" s="564"/>
      <c r="B594" s="568"/>
      <c r="C594" s="614"/>
      <c r="D594" s="779"/>
      <c r="E594" s="448"/>
      <c r="F594" s="93" t="s">
        <v>708</v>
      </c>
      <c r="G594" s="523" t="s">
        <v>390</v>
      </c>
      <c r="H594" s="523"/>
      <c r="I594" s="523"/>
      <c r="J594" s="523"/>
      <c r="K594" s="585"/>
      <c r="L594" s="603" t="e">
        <f>#REF!-#REF!*10%</f>
        <v>#REF!</v>
      </c>
    </row>
    <row r="595" spans="1:12" s="51" customFormat="1" ht="15" customHeight="1" x14ac:dyDescent="0.25">
      <c r="A595" s="564"/>
      <c r="B595" s="568"/>
      <c r="C595" s="614"/>
      <c r="D595" s="779"/>
      <c r="E595" s="448"/>
      <c r="F595" s="148" t="s">
        <v>377</v>
      </c>
      <c r="G595" s="523" t="s">
        <v>387</v>
      </c>
      <c r="H595" s="523"/>
      <c r="I595" s="523"/>
      <c r="J595" s="523"/>
      <c r="K595" s="585"/>
      <c r="L595" s="603" t="e">
        <f>#REF!-#REF!*10%</f>
        <v>#REF!</v>
      </c>
    </row>
    <row r="596" spans="1:12" s="51" customFormat="1" ht="15" customHeight="1" x14ac:dyDescent="0.25">
      <c r="A596" s="564"/>
      <c r="B596" s="568"/>
      <c r="C596" s="614"/>
      <c r="D596" s="779"/>
      <c r="E596" s="448"/>
      <c r="F596" s="148" t="s">
        <v>388</v>
      </c>
      <c r="G596" s="523" t="s">
        <v>393</v>
      </c>
      <c r="H596" s="523"/>
      <c r="I596" s="523"/>
      <c r="J596" s="523"/>
      <c r="K596" s="585"/>
      <c r="L596" s="603" t="e">
        <f>#REF!-#REF!*10%</f>
        <v>#REF!</v>
      </c>
    </row>
    <row r="597" spans="1:12" s="51" customFormat="1" ht="15.6" customHeight="1" x14ac:dyDescent="0.25">
      <c r="A597" s="564"/>
      <c r="B597" s="568"/>
      <c r="C597" s="614"/>
      <c r="D597" s="779"/>
      <c r="E597" s="448"/>
      <c r="F597" s="148" t="s">
        <v>562</v>
      </c>
      <c r="G597" s="523" t="s">
        <v>1086</v>
      </c>
      <c r="H597" s="523"/>
      <c r="I597" s="523"/>
      <c r="J597" s="523"/>
      <c r="K597" s="585"/>
      <c r="L597" s="603" t="e">
        <f>#REF!-#REF!*10%</f>
        <v>#REF!</v>
      </c>
    </row>
    <row r="598" spans="1:12" s="51" customFormat="1" ht="15.6" customHeight="1" x14ac:dyDescent="0.25">
      <c r="A598" s="564"/>
      <c r="B598" s="568"/>
      <c r="C598" s="614"/>
      <c r="D598" s="779"/>
      <c r="E598" s="448"/>
      <c r="F598" s="148" t="s">
        <v>570</v>
      </c>
      <c r="G598" s="523" t="s">
        <v>626</v>
      </c>
      <c r="H598" s="523"/>
      <c r="I598" s="523"/>
      <c r="J598" s="523"/>
      <c r="K598" s="585"/>
      <c r="L598" s="603" t="e">
        <f>#REF!-#REF!*10%</f>
        <v>#REF!</v>
      </c>
    </row>
    <row r="599" spans="1:12" s="51" customFormat="1" ht="15.6" customHeight="1" x14ac:dyDescent="0.25">
      <c r="A599" s="564"/>
      <c r="B599" s="568"/>
      <c r="C599" s="614"/>
      <c r="D599" s="779"/>
      <c r="E599" s="448"/>
      <c r="F599" s="167" t="s">
        <v>84</v>
      </c>
      <c r="G599" s="465">
        <v>2.7</v>
      </c>
      <c r="H599" s="465"/>
      <c r="I599" s="465"/>
      <c r="J599" s="465"/>
      <c r="K599" s="585"/>
      <c r="L599" s="603" t="e">
        <f>#REF!-#REF!*10%</f>
        <v>#REF!</v>
      </c>
    </row>
    <row r="600" spans="1:12" ht="15" customHeight="1" x14ac:dyDescent="0.25">
      <c r="A600" s="564"/>
      <c r="B600" s="569"/>
      <c r="C600" s="614"/>
      <c r="D600" s="780"/>
      <c r="E600" s="448"/>
      <c r="F600" s="136" t="s">
        <v>1016</v>
      </c>
      <c r="G600" s="454">
        <v>5</v>
      </c>
      <c r="H600" s="454"/>
      <c r="I600" s="454"/>
      <c r="J600" s="454"/>
      <c r="K600" s="585"/>
      <c r="L600" s="603" t="e">
        <f>#REF!-#REF!*10%</f>
        <v>#REF!</v>
      </c>
    </row>
    <row r="601" spans="1:12" x14ac:dyDescent="0.3">
      <c r="J601" s="222"/>
      <c r="K601" s="222"/>
      <c r="L601" s="348"/>
    </row>
    <row r="602" spans="1:12" x14ac:dyDescent="0.3">
      <c r="J602" s="222"/>
      <c r="K602" s="222"/>
      <c r="L602" s="348"/>
    </row>
    <row r="603" spans="1:12" x14ac:dyDescent="0.3">
      <c r="J603" s="222"/>
      <c r="K603" s="222"/>
      <c r="L603" s="348"/>
    </row>
    <row r="604" spans="1:12" x14ac:dyDescent="0.3">
      <c r="J604" s="222"/>
      <c r="K604" s="222"/>
      <c r="L604" s="348"/>
    </row>
    <row r="605" spans="1:12" x14ac:dyDescent="0.3">
      <c r="J605" s="222"/>
      <c r="K605" s="222"/>
      <c r="L605" s="348"/>
    </row>
    <row r="606" spans="1:12" x14ac:dyDescent="0.3">
      <c r="J606" s="222"/>
      <c r="K606" s="222"/>
      <c r="L606" s="348"/>
    </row>
    <row r="607" spans="1:12" x14ac:dyDescent="0.3">
      <c r="J607" s="222"/>
      <c r="K607" s="222"/>
      <c r="L607" s="348"/>
    </row>
    <row r="608" spans="1:12" x14ac:dyDescent="0.3">
      <c r="J608" s="222"/>
      <c r="K608" s="222"/>
      <c r="L608" s="348"/>
    </row>
    <row r="609" spans="10:12" x14ac:dyDescent="0.3">
      <c r="J609" s="222"/>
      <c r="K609" s="222"/>
      <c r="L609" s="348"/>
    </row>
    <row r="610" spans="10:12" x14ac:dyDescent="0.3">
      <c r="J610" s="222"/>
      <c r="K610" s="222"/>
      <c r="L610" s="348"/>
    </row>
    <row r="611" spans="10:12" x14ac:dyDescent="0.3">
      <c r="J611" s="222"/>
      <c r="K611" s="222"/>
      <c r="L611" s="348"/>
    </row>
    <row r="612" spans="10:12" x14ac:dyDescent="0.3">
      <c r="J612" s="222"/>
      <c r="K612" s="222"/>
      <c r="L612" s="348"/>
    </row>
    <row r="613" spans="10:12" x14ac:dyDescent="0.3">
      <c r="J613" s="222"/>
      <c r="K613" s="222"/>
      <c r="L613" s="348"/>
    </row>
    <row r="614" spans="10:12" x14ac:dyDescent="0.3">
      <c r="J614" s="222"/>
      <c r="K614" s="222"/>
      <c r="L614" s="348"/>
    </row>
    <row r="615" spans="10:12" x14ac:dyDescent="0.3">
      <c r="J615" s="222"/>
      <c r="K615" s="222"/>
      <c r="L615" s="348"/>
    </row>
    <row r="616" spans="10:12" x14ac:dyDescent="0.3">
      <c r="J616" s="222"/>
      <c r="K616" s="222"/>
      <c r="L616" s="348"/>
    </row>
    <row r="617" spans="10:12" x14ac:dyDescent="0.3">
      <c r="J617" s="222"/>
      <c r="K617" s="222"/>
      <c r="L617" s="348"/>
    </row>
    <row r="618" spans="10:12" x14ac:dyDescent="0.3">
      <c r="J618" s="222"/>
      <c r="K618" s="222"/>
      <c r="L618" s="348"/>
    </row>
    <row r="619" spans="10:12" x14ac:dyDescent="0.3">
      <c r="J619" s="222"/>
      <c r="K619" s="222"/>
      <c r="L619" s="348"/>
    </row>
    <row r="620" spans="10:12" x14ac:dyDescent="0.3">
      <c r="J620" s="222"/>
      <c r="K620" s="222"/>
      <c r="L620" s="348"/>
    </row>
    <row r="621" spans="10:12" x14ac:dyDescent="0.3">
      <c r="J621" s="222"/>
      <c r="K621" s="222"/>
      <c r="L621" s="348"/>
    </row>
    <row r="622" spans="10:12" x14ac:dyDescent="0.3">
      <c r="J622" s="222"/>
      <c r="K622" s="222"/>
      <c r="L622" s="348"/>
    </row>
    <row r="623" spans="10:12" x14ac:dyDescent="0.3">
      <c r="J623" s="222"/>
      <c r="K623" s="222"/>
      <c r="L623" s="348"/>
    </row>
    <row r="624" spans="10:12" x14ac:dyDescent="0.3">
      <c r="J624" s="222"/>
      <c r="K624" s="222"/>
      <c r="L624" s="348"/>
    </row>
    <row r="625" spans="10:12" x14ac:dyDescent="0.3">
      <c r="J625" s="222"/>
      <c r="K625" s="222"/>
      <c r="L625" s="348"/>
    </row>
    <row r="626" spans="10:12" x14ac:dyDescent="0.3">
      <c r="J626" s="222"/>
      <c r="K626" s="222"/>
      <c r="L626" s="348"/>
    </row>
    <row r="627" spans="10:12" x14ac:dyDescent="0.3">
      <c r="J627" s="222"/>
      <c r="K627" s="222"/>
      <c r="L627" s="348"/>
    </row>
    <row r="628" spans="10:12" x14ac:dyDescent="0.3">
      <c r="J628" s="222"/>
      <c r="K628" s="222"/>
      <c r="L628" s="348"/>
    </row>
    <row r="629" spans="10:12" x14ac:dyDescent="0.3">
      <c r="J629" s="222"/>
      <c r="K629" s="222"/>
      <c r="L629" s="348"/>
    </row>
    <row r="630" spans="10:12" x14ac:dyDescent="0.3">
      <c r="J630" s="222"/>
      <c r="K630" s="222"/>
      <c r="L630" s="348"/>
    </row>
    <row r="631" spans="10:12" x14ac:dyDescent="0.3">
      <c r="J631" s="222"/>
      <c r="K631" s="222"/>
      <c r="L631" s="348"/>
    </row>
    <row r="632" spans="10:12" x14ac:dyDescent="0.3">
      <c r="J632" s="222"/>
      <c r="K632" s="222"/>
      <c r="L632" s="348"/>
    </row>
    <row r="633" spans="10:12" x14ac:dyDescent="0.3">
      <c r="J633" s="222"/>
      <c r="K633" s="222"/>
      <c r="L633" s="348"/>
    </row>
    <row r="634" spans="10:12" x14ac:dyDescent="0.3">
      <c r="J634" s="222"/>
      <c r="K634" s="222"/>
      <c r="L634" s="348"/>
    </row>
    <row r="635" spans="10:12" x14ac:dyDescent="0.3">
      <c r="J635" s="222"/>
      <c r="K635" s="222"/>
      <c r="L635" s="348"/>
    </row>
    <row r="636" spans="10:12" x14ac:dyDescent="0.3">
      <c r="J636" s="222"/>
      <c r="K636" s="222"/>
      <c r="L636" s="348"/>
    </row>
    <row r="637" spans="10:12" x14ac:dyDescent="0.3">
      <c r="J637" s="222"/>
      <c r="K637" s="222"/>
      <c r="L637" s="348"/>
    </row>
    <row r="638" spans="10:12" x14ac:dyDescent="0.3">
      <c r="J638" s="222"/>
      <c r="K638" s="222"/>
      <c r="L638" s="348"/>
    </row>
    <row r="639" spans="10:12" x14ac:dyDescent="0.3">
      <c r="J639" s="222"/>
      <c r="K639" s="222"/>
      <c r="L639" s="348"/>
    </row>
    <row r="640" spans="10:12" x14ac:dyDescent="0.3">
      <c r="J640" s="222"/>
      <c r="K640" s="222"/>
      <c r="L640" s="348"/>
    </row>
    <row r="641" spans="3:12" x14ac:dyDescent="0.3">
      <c r="J641" s="222"/>
      <c r="K641" s="222"/>
      <c r="L641" s="348"/>
    </row>
    <row r="642" spans="3:12" x14ac:dyDescent="0.3">
      <c r="J642" s="222"/>
      <c r="K642" s="222"/>
      <c r="L642" s="348"/>
    </row>
    <row r="643" spans="3:12" x14ac:dyDescent="0.3">
      <c r="J643" s="222"/>
      <c r="K643" s="222"/>
      <c r="L643" s="348"/>
    </row>
    <row r="644" spans="3:12" x14ac:dyDescent="0.3">
      <c r="J644" s="222"/>
      <c r="K644" s="222"/>
      <c r="L644" s="348"/>
    </row>
    <row r="645" spans="3:12" x14ac:dyDescent="0.3">
      <c r="J645" s="222"/>
      <c r="K645" s="222"/>
      <c r="L645" s="348"/>
    </row>
    <row r="646" spans="3:12" x14ac:dyDescent="0.3">
      <c r="J646" s="222"/>
      <c r="K646" s="222"/>
      <c r="L646" s="348"/>
    </row>
    <row r="647" spans="3:12" x14ac:dyDescent="0.3">
      <c r="J647" s="222"/>
      <c r="K647" s="222"/>
      <c r="L647" s="348"/>
    </row>
    <row r="648" spans="3:12" x14ac:dyDescent="0.3">
      <c r="J648" s="222"/>
      <c r="K648" s="222"/>
      <c r="L648" s="348"/>
    </row>
    <row r="649" spans="3:12" x14ac:dyDescent="0.3">
      <c r="J649" s="222"/>
      <c r="K649" s="222"/>
      <c r="L649" s="348"/>
    </row>
    <row r="650" spans="3:12" x14ac:dyDescent="0.3">
      <c r="J650" s="222"/>
      <c r="K650" s="222"/>
      <c r="L650" s="348"/>
    </row>
    <row r="651" spans="3:12" x14ac:dyDescent="0.3">
      <c r="C651" s="367"/>
      <c r="F651" s="154"/>
      <c r="G651" s="222"/>
      <c r="L651" s="348"/>
    </row>
    <row r="652" spans="3:12" x14ac:dyDescent="0.3">
      <c r="C652" s="367"/>
      <c r="F652" s="154"/>
      <c r="G652" s="222"/>
      <c r="L652" s="348"/>
    </row>
    <row r="653" spans="3:12" x14ac:dyDescent="0.3">
      <c r="C653" s="367"/>
      <c r="F653" s="154"/>
      <c r="G653" s="222"/>
      <c r="L653" s="348"/>
    </row>
    <row r="654" spans="3:12" x14ac:dyDescent="0.3">
      <c r="C654" s="367"/>
      <c r="F654" s="154"/>
      <c r="G654" s="222"/>
      <c r="L654" s="348"/>
    </row>
    <row r="655" spans="3:12" x14ac:dyDescent="0.3">
      <c r="C655" s="367"/>
      <c r="F655" s="154"/>
      <c r="G655" s="222"/>
      <c r="L655" s="348"/>
    </row>
    <row r="656" spans="3:12" x14ac:dyDescent="0.3">
      <c r="C656" s="367"/>
      <c r="F656" s="154"/>
      <c r="G656" s="222"/>
      <c r="L656" s="348"/>
    </row>
    <row r="657" spans="3:12" x14ac:dyDescent="0.3">
      <c r="C657" s="367"/>
      <c r="F657" s="154"/>
      <c r="G657" s="222"/>
      <c r="L657" s="348"/>
    </row>
    <row r="658" spans="3:12" x14ac:dyDescent="0.3">
      <c r="C658" s="367"/>
      <c r="F658" s="154"/>
      <c r="G658" s="222"/>
      <c r="L658" s="348"/>
    </row>
    <row r="659" spans="3:12" x14ac:dyDescent="0.3">
      <c r="C659" s="367"/>
      <c r="F659" s="154"/>
      <c r="G659" s="222"/>
      <c r="L659" s="348"/>
    </row>
    <row r="660" spans="3:12" x14ac:dyDescent="0.3">
      <c r="C660" s="367"/>
      <c r="F660" s="154"/>
      <c r="G660" s="222"/>
      <c r="L660" s="348"/>
    </row>
    <row r="661" spans="3:12" x14ac:dyDescent="0.3">
      <c r="C661" s="367"/>
      <c r="F661" s="154"/>
      <c r="G661" s="222"/>
      <c r="L661" s="348"/>
    </row>
    <row r="662" spans="3:12" x14ac:dyDescent="0.3">
      <c r="C662" s="367"/>
      <c r="F662" s="154"/>
      <c r="G662" s="222"/>
      <c r="L662" s="348"/>
    </row>
    <row r="663" spans="3:12" x14ac:dyDescent="0.3">
      <c r="C663" s="367"/>
      <c r="F663" s="154"/>
      <c r="G663" s="222"/>
      <c r="L663" s="348"/>
    </row>
    <row r="664" spans="3:12" x14ac:dyDescent="0.3">
      <c r="C664" s="367"/>
      <c r="F664" s="154"/>
      <c r="G664" s="222"/>
      <c r="L664" s="348"/>
    </row>
    <row r="665" spans="3:12" x14ac:dyDescent="0.3">
      <c r="C665" s="367"/>
      <c r="F665" s="154"/>
      <c r="G665" s="222"/>
      <c r="L665" s="348"/>
    </row>
    <row r="666" spans="3:12" x14ac:dyDescent="0.3">
      <c r="C666" s="367"/>
      <c r="F666" s="154"/>
      <c r="G666" s="222"/>
      <c r="L666" s="348"/>
    </row>
    <row r="667" spans="3:12" x14ac:dyDescent="0.3">
      <c r="C667" s="367"/>
      <c r="F667" s="154"/>
      <c r="G667" s="222"/>
      <c r="L667" s="348"/>
    </row>
    <row r="668" spans="3:12" x14ac:dyDescent="0.3">
      <c r="C668" s="367"/>
      <c r="F668" s="154"/>
      <c r="G668" s="222"/>
      <c r="L668" s="348"/>
    </row>
    <row r="669" spans="3:12" x14ac:dyDescent="0.3">
      <c r="C669" s="367"/>
      <c r="F669" s="154"/>
      <c r="G669" s="222"/>
      <c r="L669" s="348"/>
    </row>
    <row r="670" spans="3:12" x14ac:dyDescent="0.3">
      <c r="J670" s="222"/>
      <c r="K670" s="222"/>
      <c r="L670" s="348"/>
    </row>
    <row r="671" spans="3:12" x14ac:dyDescent="0.3">
      <c r="J671" s="222"/>
      <c r="K671" s="222"/>
      <c r="L671" s="348"/>
    </row>
    <row r="672" spans="3:12" x14ac:dyDescent="0.3">
      <c r="J672" s="222"/>
      <c r="K672" s="222"/>
      <c r="L672" s="348"/>
    </row>
    <row r="673" spans="10:12" x14ac:dyDescent="0.3">
      <c r="J673" s="222"/>
      <c r="K673" s="222"/>
      <c r="L673" s="348"/>
    </row>
    <row r="674" spans="10:12" x14ac:dyDescent="0.3">
      <c r="J674" s="222"/>
      <c r="K674" s="222"/>
      <c r="L674" s="348"/>
    </row>
    <row r="675" spans="10:12" x14ac:dyDescent="0.3">
      <c r="J675" s="222"/>
      <c r="K675" s="222"/>
      <c r="L675" s="348"/>
    </row>
    <row r="676" spans="10:12" x14ac:dyDescent="0.3">
      <c r="J676" s="222"/>
      <c r="K676" s="222"/>
      <c r="L676" s="348"/>
    </row>
  </sheetData>
  <sheetProtection sort="0"/>
  <mergeCells count="744">
    <mergeCell ref="L452:L467"/>
    <mergeCell ref="L469:L485"/>
    <mergeCell ref="L486:L501"/>
    <mergeCell ref="L502:L518"/>
    <mergeCell ref="L519:L534"/>
    <mergeCell ref="L535:L551"/>
    <mergeCell ref="L552:L567"/>
    <mergeCell ref="L568:L584"/>
    <mergeCell ref="L585:L600"/>
    <mergeCell ref="L302:L318"/>
    <mergeCell ref="L319:L334"/>
    <mergeCell ref="L335:L351"/>
    <mergeCell ref="L352:L367"/>
    <mergeCell ref="L369:L385"/>
    <mergeCell ref="L386:L401"/>
    <mergeCell ref="L402:L418"/>
    <mergeCell ref="L419:L434"/>
    <mergeCell ref="L435:L451"/>
    <mergeCell ref="L154:L169"/>
    <mergeCell ref="L170:L186"/>
    <mergeCell ref="L187:L202"/>
    <mergeCell ref="L203:L219"/>
    <mergeCell ref="L220:L235"/>
    <mergeCell ref="L236:L252"/>
    <mergeCell ref="L253:L268"/>
    <mergeCell ref="L269:L285"/>
    <mergeCell ref="L286:L301"/>
    <mergeCell ref="L4:L20"/>
    <mergeCell ref="L21:L36"/>
    <mergeCell ref="L37:L53"/>
    <mergeCell ref="L54:L69"/>
    <mergeCell ref="L70:L86"/>
    <mergeCell ref="L87:L102"/>
    <mergeCell ref="L103:L119"/>
    <mergeCell ref="L120:L135"/>
    <mergeCell ref="L137:L153"/>
    <mergeCell ref="K502:K518"/>
    <mergeCell ref="K519:K534"/>
    <mergeCell ref="K535:K551"/>
    <mergeCell ref="K552:K567"/>
    <mergeCell ref="K568:K584"/>
    <mergeCell ref="K585:K600"/>
    <mergeCell ref="K402:K418"/>
    <mergeCell ref="K419:K434"/>
    <mergeCell ref="K435:K451"/>
    <mergeCell ref="K452:K467"/>
    <mergeCell ref="K469:K485"/>
    <mergeCell ref="K486:K501"/>
    <mergeCell ref="K302:K318"/>
    <mergeCell ref="K319:K334"/>
    <mergeCell ref="K335:K351"/>
    <mergeCell ref="K352:K367"/>
    <mergeCell ref="K369:K385"/>
    <mergeCell ref="K386:K401"/>
    <mergeCell ref="K203:K219"/>
    <mergeCell ref="K220:K235"/>
    <mergeCell ref="K236:K252"/>
    <mergeCell ref="K253:K268"/>
    <mergeCell ref="K269:K285"/>
    <mergeCell ref="K286:K301"/>
    <mergeCell ref="K103:K119"/>
    <mergeCell ref="K120:K135"/>
    <mergeCell ref="K137:K153"/>
    <mergeCell ref="K154:K169"/>
    <mergeCell ref="K170:K186"/>
    <mergeCell ref="K187:K202"/>
    <mergeCell ref="K4:K20"/>
    <mergeCell ref="K21:K36"/>
    <mergeCell ref="K37:K53"/>
    <mergeCell ref="K54:K69"/>
    <mergeCell ref="K70:K86"/>
    <mergeCell ref="K87:K102"/>
    <mergeCell ref="G12:H12"/>
    <mergeCell ref="I12:J12"/>
    <mergeCell ref="I277:J277"/>
    <mergeCell ref="G244:H244"/>
    <mergeCell ref="I244:J244"/>
    <mergeCell ref="G211:H211"/>
    <mergeCell ref="I211:J211"/>
    <mergeCell ref="G178:H178"/>
    <mergeCell ref="I178:J178"/>
    <mergeCell ref="G145:H145"/>
    <mergeCell ref="I145:J145"/>
    <mergeCell ref="G114:J114"/>
    <mergeCell ref="G89:J89"/>
    <mergeCell ref="G257:J257"/>
    <mergeCell ref="G222:J222"/>
    <mergeCell ref="G243:J243"/>
    <mergeCell ref="G235:J235"/>
    <mergeCell ref="G177:J177"/>
    <mergeCell ref="G41:J41"/>
    <mergeCell ref="G111:H111"/>
    <mergeCell ref="I111:J111"/>
    <mergeCell ref="G78:H78"/>
    <mergeCell ref="I78:J78"/>
    <mergeCell ref="G45:H45"/>
    <mergeCell ref="G341:J341"/>
    <mergeCell ref="G308:J308"/>
    <mergeCell ref="G457:J457"/>
    <mergeCell ref="G431:J431"/>
    <mergeCell ref="G446:J446"/>
    <mergeCell ref="G533:J533"/>
    <mergeCell ref="G515:J515"/>
    <mergeCell ref="G524:J524"/>
    <mergeCell ref="G485:J485"/>
    <mergeCell ref="G463:J463"/>
    <mergeCell ref="G501:J501"/>
    <mergeCell ref="G499:J499"/>
    <mergeCell ref="G498:J498"/>
    <mergeCell ref="G509:J509"/>
    <mergeCell ref="G490:J490"/>
    <mergeCell ref="G507:J507"/>
    <mergeCell ref="G497:J497"/>
    <mergeCell ref="G491:J491"/>
    <mergeCell ref="G464:J464"/>
    <mergeCell ref="G465:J465"/>
    <mergeCell ref="G510:H510"/>
    <mergeCell ref="I510:J510"/>
    <mergeCell ref="G513:J513"/>
    <mergeCell ref="G525:J525"/>
    <mergeCell ref="G8:J8"/>
    <mergeCell ref="G176:J176"/>
    <mergeCell ref="G143:J143"/>
    <mergeCell ref="G109:J109"/>
    <mergeCell ref="G76:J76"/>
    <mergeCell ref="G43:J43"/>
    <mergeCell ref="G572:J572"/>
    <mergeCell ref="G539:J539"/>
    <mergeCell ref="G506:J506"/>
    <mergeCell ref="G473:J473"/>
    <mergeCell ref="G439:J439"/>
    <mergeCell ref="G406:J406"/>
    <mergeCell ref="G373:J373"/>
    <mergeCell ref="G339:J339"/>
    <mergeCell ref="G306:J306"/>
    <mergeCell ref="G273:J273"/>
    <mergeCell ref="G240:J240"/>
    <mergeCell ref="G207:J207"/>
    <mergeCell ref="G174:J174"/>
    <mergeCell ref="G141:J141"/>
    <mergeCell ref="G107:J107"/>
    <mergeCell ref="G74:J74"/>
    <mergeCell ref="G10:J10"/>
    <mergeCell ref="G508:J508"/>
    <mergeCell ref="B469:B501"/>
    <mergeCell ref="B502:B534"/>
    <mergeCell ref="B535:B567"/>
    <mergeCell ref="B568:B600"/>
    <mergeCell ref="B4:B36"/>
    <mergeCell ref="B37:B69"/>
    <mergeCell ref="B70:B102"/>
    <mergeCell ref="B103:B135"/>
    <mergeCell ref="B137:B169"/>
    <mergeCell ref="B170:B202"/>
    <mergeCell ref="B203:B235"/>
    <mergeCell ref="B236:B268"/>
    <mergeCell ref="B269:B301"/>
    <mergeCell ref="G566:J566"/>
    <mergeCell ref="G551:J551"/>
    <mergeCell ref="G576:H576"/>
    <mergeCell ref="I576:J576"/>
    <mergeCell ref="G543:H543"/>
    <mergeCell ref="I543:J543"/>
    <mergeCell ref="G556:J556"/>
    <mergeCell ref="G552:J552"/>
    <mergeCell ref="G562:J562"/>
    <mergeCell ref="G558:J558"/>
    <mergeCell ref="G545:J545"/>
    <mergeCell ref="G567:J567"/>
    <mergeCell ref="G544:J544"/>
    <mergeCell ref="G521:J521"/>
    <mergeCell ref="G522:J522"/>
    <mergeCell ref="G523:J523"/>
    <mergeCell ref="G517:J517"/>
    <mergeCell ref="G518:J518"/>
    <mergeCell ref="G516:J516"/>
    <mergeCell ref="G514:J514"/>
    <mergeCell ref="G477:H477"/>
    <mergeCell ref="I477:J477"/>
    <mergeCell ref="G496:J496"/>
    <mergeCell ref="G487:J487"/>
    <mergeCell ref="G488:J488"/>
    <mergeCell ref="G489:J489"/>
    <mergeCell ref="G492:J492"/>
    <mergeCell ref="G493:J493"/>
    <mergeCell ref="G494:J494"/>
    <mergeCell ref="G495:J495"/>
    <mergeCell ref="G475:J475"/>
    <mergeCell ref="G458:J458"/>
    <mergeCell ref="G461:J461"/>
    <mergeCell ref="G459:J459"/>
    <mergeCell ref="G466:J466"/>
    <mergeCell ref="G483:J483"/>
    <mergeCell ref="G482:J482"/>
    <mergeCell ref="G462:J462"/>
    <mergeCell ref="G486:J486"/>
    <mergeCell ref="G484:J484"/>
    <mergeCell ref="G413:J413"/>
    <mergeCell ref="G440:J440"/>
    <mergeCell ref="G453:J453"/>
    <mergeCell ref="G449:J449"/>
    <mergeCell ref="G450:J450"/>
    <mergeCell ref="G429:J429"/>
    <mergeCell ref="G448:J448"/>
    <mergeCell ref="G451:J451"/>
    <mergeCell ref="G452:J452"/>
    <mergeCell ref="G433:J433"/>
    <mergeCell ref="G447:J447"/>
    <mergeCell ref="G434:J434"/>
    <mergeCell ref="G432:J432"/>
    <mergeCell ref="G430:J430"/>
    <mergeCell ref="G443:H443"/>
    <mergeCell ref="I443:J443"/>
    <mergeCell ref="G441:J441"/>
    <mergeCell ref="G364:J364"/>
    <mergeCell ref="G346:J346"/>
    <mergeCell ref="G348:J348"/>
    <mergeCell ref="G385:J385"/>
    <mergeCell ref="G345:J345"/>
    <mergeCell ref="G227:J227"/>
    <mergeCell ref="G228:J228"/>
    <mergeCell ref="G229:J229"/>
    <mergeCell ref="G340:J340"/>
    <mergeCell ref="G334:J334"/>
    <mergeCell ref="G331:J331"/>
    <mergeCell ref="G281:J281"/>
    <mergeCell ref="G311:J311"/>
    <mergeCell ref="G309:J309"/>
    <mergeCell ref="G333:J333"/>
    <mergeCell ref="G294:J294"/>
    <mergeCell ref="G314:J314"/>
    <mergeCell ref="G316:J316"/>
    <mergeCell ref="G317:J317"/>
    <mergeCell ref="G353:J353"/>
    <mergeCell ref="G354:J354"/>
    <mergeCell ref="G258:J258"/>
    <mergeCell ref="G259:J259"/>
    <mergeCell ref="G233:J233"/>
    <mergeCell ref="G179:J179"/>
    <mergeCell ref="G237:J237"/>
    <mergeCell ref="G246:J246"/>
    <mergeCell ref="G254:J254"/>
    <mergeCell ref="G255:J255"/>
    <mergeCell ref="G248:J248"/>
    <mergeCell ref="G212:J212"/>
    <mergeCell ref="G216:J216"/>
    <mergeCell ref="G198:J198"/>
    <mergeCell ref="G184:J184"/>
    <mergeCell ref="G185:J185"/>
    <mergeCell ref="G189:J189"/>
    <mergeCell ref="G218:J218"/>
    <mergeCell ref="G234:J234"/>
    <mergeCell ref="G242:J242"/>
    <mergeCell ref="G209:J209"/>
    <mergeCell ref="G247:J247"/>
    <mergeCell ref="G226:J226"/>
    <mergeCell ref="G250:J250"/>
    <mergeCell ref="G251:J251"/>
    <mergeCell ref="G252:J252"/>
    <mergeCell ref="G253:J253"/>
    <mergeCell ref="G241:J241"/>
    <mergeCell ref="G217:J217"/>
    <mergeCell ref="A535:A567"/>
    <mergeCell ref="D535:D567"/>
    <mergeCell ref="A502:A534"/>
    <mergeCell ref="D502:D534"/>
    <mergeCell ref="C502:C534"/>
    <mergeCell ref="C535:C567"/>
    <mergeCell ref="G511:J511"/>
    <mergeCell ref="G512:J512"/>
    <mergeCell ref="G534:J534"/>
    <mergeCell ref="G535:J535"/>
    <mergeCell ref="G554:J554"/>
    <mergeCell ref="G555:J555"/>
    <mergeCell ref="G531:J531"/>
    <mergeCell ref="G532:J532"/>
    <mergeCell ref="G540:J540"/>
    <mergeCell ref="G529:J529"/>
    <mergeCell ref="G526:J526"/>
    <mergeCell ref="G527:J527"/>
    <mergeCell ref="G550:J550"/>
    <mergeCell ref="G547:J547"/>
    <mergeCell ref="G519:J519"/>
    <mergeCell ref="G520:J520"/>
    <mergeCell ref="G502:J502"/>
    <mergeCell ref="G503:J503"/>
    <mergeCell ref="G536:J536"/>
    <mergeCell ref="G574:J574"/>
    <mergeCell ref="G541:J541"/>
    <mergeCell ref="G564:J564"/>
    <mergeCell ref="G565:J565"/>
    <mergeCell ref="G557:J557"/>
    <mergeCell ref="G559:J559"/>
    <mergeCell ref="G563:J563"/>
    <mergeCell ref="A568:A600"/>
    <mergeCell ref="D568:D600"/>
    <mergeCell ref="C568:C600"/>
    <mergeCell ref="G577:J577"/>
    <mergeCell ref="G578:J578"/>
    <mergeCell ref="G599:J599"/>
    <mergeCell ref="G569:J569"/>
    <mergeCell ref="G575:J575"/>
    <mergeCell ref="G598:J598"/>
    <mergeCell ref="G573:J573"/>
    <mergeCell ref="G581:J581"/>
    <mergeCell ref="G595:J595"/>
    <mergeCell ref="G596:J596"/>
    <mergeCell ref="G583:J583"/>
    <mergeCell ref="G590:J590"/>
    <mergeCell ref="G591:J591"/>
    <mergeCell ref="G592:J592"/>
    <mergeCell ref="E568:E600"/>
    <mergeCell ref="G568:J568"/>
    <mergeCell ref="G584:J584"/>
    <mergeCell ref="G585:J585"/>
    <mergeCell ref="G586:J586"/>
    <mergeCell ref="G589:J589"/>
    <mergeCell ref="G582:J582"/>
    <mergeCell ref="G600:J600"/>
    <mergeCell ref="G594:J594"/>
    <mergeCell ref="G588:J588"/>
    <mergeCell ref="G597:J597"/>
    <mergeCell ref="G593:J593"/>
    <mergeCell ref="G587:J587"/>
    <mergeCell ref="G579:J579"/>
    <mergeCell ref="G580:J580"/>
    <mergeCell ref="G366:J366"/>
    <mergeCell ref="G445:J445"/>
    <mergeCell ref="G467:J467"/>
    <mergeCell ref="G469:J469"/>
    <mergeCell ref="G470:J470"/>
    <mergeCell ref="G476:J476"/>
    <mergeCell ref="A468:J468"/>
    <mergeCell ref="G460:J460"/>
    <mergeCell ref="D435:D467"/>
    <mergeCell ref="A435:A467"/>
    <mergeCell ref="C469:C501"/>
    <mergeCell ref="G480:J480"/>
    <mergeCell ref="G474:J474"/>
    <mergeCell ref="G481:J481"/>
    <mergeCell ref="A469:A501"/>
    <mergeCell ref="C435:C467"/>
    <mergeCell ref="B369:B401"/>
    <mergeCell ref="B402:B434"/>
    <mergeCell ref="B435:B467"/>
    <mergeCell ref="A369:A401"/>
    <mergeCell ref="A402:A434"/>
    <mergeCell ref="G369:J369"/>
    <mergeCell ref="G416:J416"/>
    <mergeCell ref="G383:J383"/>
    <mergeCell ref="G269:J269"/>
    <mergeCell ref="G362:J362"/>
    <mergeCell ref="G282:J282"/>
    <mergeCell ref="G270:J270"/>
    <mergeCell ref="G279:J279"/>
    <mergeCell ref="G274:J274"/>
    <mergeCell ref="G332:J332"/>
    <mergeCell ref="G350:J350"/>
    <mergeCell ref="G351:J351"/>
    <mergeCell ref="G359:J359"/>
    <mergeCell ref="G319:J319"/>
    <mergeCell ref="G330:J330"/>
    <mergeCell ref="G321:J321"/>
    <mergeCell ref="G322:J322"/>
    <mergeCell ref="G329:J329"/>
    <mergeCell ref="G324:J324"/>
    <mergeCell ref="G325:J325"/>
    <mergeCell ref="G326:J326"/>
    <mergeCell ref="G327:J327"/>
    <mergeCell ref="G328:J328"/>
    <mergeCell ref="G323:J323"/>
    <mergeCell ref="G335:J335"/>
    <mergeCell ref="G342:J342"/>
    <mergeCell ref="G344:J344"/>
    <mergeCell ref="A236:A268"/>
    <mergeCell ref="A269:A301"/>
    <mergeCell ref="A302:A334"/>
    <mergeCell ref="A137:A169"/>
    <mergeCell ref="C236:C268"/>
    <mergeCell ref="C269:C301"/>
    <mergeCell ref="C302:C334"/>
    <mergeCell ref="A335:A367"/>
    <mergeCell ref="C335:C367"/>
    <mergeCell ref="C137:C169"/>
    <mergeCell ref="B302:B334"/>
    <mergeCell ref="B335:B367"/>
    <mergeCell ref="A170:A202"/>
    <mergeCell ref="A203:A235"/>
    <mergeCell ref="C170:C202"/>
    <mergeCell ref="C203:C235"/>
    <mergeCell ref="G4:J4"/>
    <mergeCell ref="G5:J5"/>
    <mergeCell ref="G11:J11"/>
    <mergeCell ref="G13:J13"/>
    <mergeCell ref="G14:J14"/>
    <mergeCell ref="G71:J71"/>
    <mergeCell ref="G46:J46"/>
    <mergeCell ref="G47:J47"/>
    <mergeCell ref="G69:J69"/>
    <mergeCell ref="G70:J70"/>
    <mergeCell ref="G32:J32"/>
    <mergeCell ref="G25:J25"/>
    <mergeCell ref="G31:J31"/>
    <mergeCell ref="G18:J18"/>
    <mergeCell ref="G20:J20"/>
    <mergeCell ref="G21:J21"/>
    <mergeCell ref="G22:J22"/>
    <mergeCell ref="G52:J52"/>
    <mergeCell ref="G16:J16"/>
    <mergeCell ref="G48:J48"/>
    <mergeCell ref="G49:J49"/>
    <mergeCell ref="G36:J36"/>
    <mergeCell ref="G68:J68"/>
    <mergeCell ref="I45:J45"/>
    <mergeCell ref="C37:C69"/>
    <mergeCell ref="D4:D36"/>
    <mergeCell ref="D37:D69"/>
    <mergeCell ref="D70:D102"/>
    <mergeCell ref="D103:D135"/>
    <mergeCell ref="G86:J86"/>
    <mergeCell ref="G87:J87"/>
    <mergeCell ref="G9:J9"/>
    <mergeCell ref="G17:J17"/>
    <mergeCell ref="G26:J26"/>
    <mergeCell ref="G27:J27"/>
    <mergeCell ref="G28:J28"/>
    <mergeCell ref="G29:J29"/>
    <mergeCell ref="G30:J30"/>
    <mergeCell ref="G50:J50"/>
    <mergeCell ref="G59:J59"/>
    <mergeCell ref="G15:J15"/>
    <mergeCell ref="G125:J125"/>
    <mergeCell ref="G126:J126"/>
    <mergeCell ref="G92:J92"/>
    <mergeCell ref="G97:J97"/>
    <mergeCell ref="G98:J98"/>
    <mergeCell ref="G117:J117"/>
    <mergeCell ref="G101:J101"/>
    <mergeCell ref="C369:C401"/>
    <mergeCell ref="C402:C434"/>
    <mergeCell ref="G165:J165"/>
    <mergeCell ref="G365:J365"/>
    <mergeCell ref="G355:J355"/>
    <mergeCell ref="G376:J376"/>
    <mergeCell ref="G415:J415"/>
    <mergeCell ref="G374:J374"/>
    <mergeCell ref="G401:J401"/>
    <mergeCell ref="G386:J386"/>
    <mergeCell ref="G387:J387"/>
    <mergeCell ref="G378:J378"/>
    <mergeCell ref="G370:J370"/>
    <mergeCell ref="G382:J382"/>
    <mergeCell ref="G388:J388"/>
    <mergeCell ref="G414:J414"/>
    <mergeCell ref="G403:J403"/>
    <mergeCell ref="G409:J409"/>
    <mergeCell ref="G398:J398"/>
    <mergeCell ref="G357:J357"/>
    <mergeCell ref="G358:J358"/>
    <mergeCell ref="G363:J363"/>
    <mergeCell ref="D402:D434"/>
    <mergeCell ref="G352:J352"/>
    <mergeCell ref="F2:J2"/>
    <mergeCell ref="G44:J44"/>
    <mergeCell ref="G214:J214"/>
    <mergeCell ref="G293:J293"/>
    <mergeCell ref="G297:J297"/>
    <mergeCell ref="G303:J303"/>
    <mergeCell ref="G280:J280"/>
    <mergeCell ref="G360:J360"/>
    <mergeCell ref="G361:J361"/>
    <mergeCell ref="G356:J356"/>
    <mergeCell ref="G231:J231"/>
    <mergeCell ref="G267:J267"/>
    <mergeCell ref="G298:J298"/>
    <mergeCell ref="G283:J283"/>
    <mergeCell ref="G288:J288"/>
    <mergeCell ref="G284:J284"/>
    <mergeCell ref="G285:J285"/>
    <mergeCell ref="G286:J286"/>
    <mergeCell ref="G264:J264"/>
    <mergeCell ref="G291:J291"/>
    <mergeCell ref="G292:J292"/>
    <mergeCell ref="G295:J295"/>
    <mergeCell ref="G313:J313"/>
    <mergeCell ref="G275:J275"/>
    <mergeCell ref="G23:J23"/>
    <mergeCell ref="G84:J84"/>
    <mergeCell ref="G24:J24"/>
    <mergeCell ref="G33:J33"/>
    <mergeCell ref="G34:J34"/>
    <mergeCell ref="G35:J35"/>
    <mergeCell ref="G63:J63"/>
    <mergeCell ref="G65:J65"/>
    <mergeCell ref="G51:J51"/>
    <mergeCell ref="G58:J58"/>
    <mergeCell ref="G54:J54"/>
    <mergeCell ref="G62:J62"/>
    <mergeCell ref="G55:J55"/>
    <mergeCell ref="G77:J77"/>
    <mergeCell ref="G60:J60"/>
    <mergeCell ref="G61:J61"/>
    <mergeCell ref="G110:J110"/>
    <mergeCell ref="D469:D501"/>
    <mergeCell ref="G104:J104"/>
    <mergeCell ref="G130:J130"/>
    <mergeCell ref="G131:J131"/>
    <mergeCell ref="G121:J121"/>
    <mergeCell ref="G99:J99"/>
    <mergeCell ref="G123:J123"/>
    <mergeCell ref="G129:J129"/>
    <mergeCell ref="G444:J444"/>
    <mergeCell ref="G435:J435"/>
    <mergeCell ref="G436:J436"/>
    <mergeCell ref="G442:J442"/>
    <mergeCell ref="G312:J312"/>
    <mergeCell ref="G336:J336"/>
    <mergeCell ref="G236:J236"/>
    <mergeCell ref="G302:J302"/>
    <mergeCell ref="G300:J300"/>
    <mergeCell ref="G299:J299"/>
    <mergeCell ref="G349:J349"/>
    <mergeCell ref="G320:J320"/>
    <mergeCell ref="G287:J287"/>
    <mergeCell ref="G289:J289"/>
    <mergeCell ref="G266:J266"/>
    <mergeCell ref="G127:J127"/>
    <mergeCell ref="G124:J124"/>
    <mergeCell ref="G37:J37"/>
    <mergeCell ref="G38:J38"/>
    <mergeCell ref="G122:J122"/>
    <mergeCell ref="A37:A69"/>
    <mergeCell ref="A4:A36"/>
    <mergeCell ref="A103:A135"/>
    <mergeCell ref="G79:J79"/>
    <mergeCell ref="G80:J80"/>
    <mergeCell ref="G66:J66"/>
    <mergeCell ref="G75:J75"/>
    <mergeCell ref="G42:J42"/>
    <mergeCell ref="G53:J53"/>
    <mergeCell ref="G85:J85"/>
    <mergeCell ref="C4:C36"/>
    <mergeCell ref="G93:J93"/>
    <mergeCell ref="G113:J113"/>
    <mergeCell ref="G100:J100"/>
    <mergeCell ref="G135:J135"/>
    <mergeCell ref="G120:J120"/>
    <mergeCell ref="G116:J116"/>
    <mergeCell ref="G119:J119"/>
    <mergeCell ref="G118:J118"/>
    <mergeCell ref="A70:A102"/>
    <mergeCell ref="C70:C102"/>
    <mergeCell ref="C103:C135"/>
    <mergeCell ref="G155:J155"/>
    <mergeCell ref="G166:J166"/>
    <mergeCell ref="G188:J188"/>
    <mergeCell ref="G167:J167"/>
    <mergeCell ref="G164:J164"/>
    <mergeCell ref="G156:J156"/>
    <mergeCell ref="G158:J158"/>
    <mergeCell ref="G144:J144"/>
    <mergeCell ref="G128:J128"/>
    <mergeCell ref="G132:J132"/>
    <mergeCell ref="G133:J133"/>
    <mergeCell ref="G82:J82"/>
    <mergeCell ref="G90:J90"/>
    <mergeCell ref="G83:J83"/>
    <mergeCell ref="G81:J81"/>
    <mergeCell ref="G180:J180"/>
    <mergeCell ref="G94:J94"/>
    <mergeCell ref="G95:J95"/>
    <mergeCell ref="G96:J96"/>
    <mergeCell ref="G88:J88"/>
    <mergeCell ref="G108:J108"/>
    <mergeCell ref="G379:J379"/>
    <mergeCell ref="G399:J399"/>
    <mergeCell ref="G367:J367"/>
    <mergeCell ref="G407:J407"/>
    <mergeCell ref="G412:J412"/>
    <mergeCell ref="G390:J390"/>
    <mergeCell ref="G391:J391"/>
    <mergeCell ref="G400:J400"/>
    <mergeCell ref="G395:J395"/>
    <mergeCell ref="G396:J396"/>
    <mergeCell ref="G411:J411"/>
    <mergeCell ref="G380:J380"/>
    <mergeCell ref="G384:J384"/>
    <mergeCell ref="G397:J397"/>
    <mergeCell ref="G392:J392"/>
    <mergeCell ref="G393:J393"/>
    <mergeCell ref="G381:J381"/>
    <mergeCell ref="G410:H410"/>
    <mergeCell ref="I410:J410"/>
    <mergeCell ref="G377:H377"/>
    <mergeCell ref="I377:J377"/>
    <mergeCell ref="G408:J408"/>
    <mergeCell ref="G375:J375"/>
    <mergeCell ref="D369:D401"/>
    <mergeCell ref="D137:D169"/>
    <mergeCell ref="D170:D202"/>
    <mergeCell ref="D203:D235"/>
    <mergeCell ref="D236:D268"/>
    <mergeCell ref="D269:D301"/>
    <mergeCell ref="D302:D334"/>
    <mergeCell ref="G199:J199"/>
    <mergeCell ref="G201:J201"/>
    <mergeCell ref="G194:J194"/>
    <mergeCell ref="G213:J213"/>
    <mergeCell ref="G219:J219"/>
    <mergeCell ref="G220:J220"/>
    <mergeCell ref="G221:J221"/>
    <mergeCell ref="G223:J223"/>
    <mergeCell ref="G224:J224"/>
    <mergeCell ref="G230:J230"/>
    <mergeCell ref="G256:J256"/>
    <mergeCell ref="G261:J261"/>
    <mergeCell ref="G262:J262"/>
    <mergeCell ref="G249:J249"/>
    <mergeCell ref="G232:J232"/>
    <mergeCell ref="G245:J245"/>
    <mergeCell ref="G225:J225"/>
    <mergeCell ref="G150:J150"/>
    <mergeCell ref="G142:J142"/>
    <mergeCell ref="G148:J148"/>
    <mergeCell ref="G149:J149"/>
    <mergeCell ref="G147:J147"/>
    <mergeCell ref="G137:J137"/>
    <mergeCell ref="G138:J138"/>
    <mergeCell ref="G169:J169"/>
    <mergeCell ref="G153:J153"/>
    <mergeCell ref="G157:J157"/>
    <mergeCell ref="G152:J152"/>
    <mergeCell ref="G154:J154"/>
    <mergeCell ref="G160:J160"/>
    <mergeCell ref="G161:J161"/>
    <mergeCell ref="G168:J168"/>
    <mergeCell ref="D335:D367"/>
    <mergeCell ref="E4:E36"/>
    <mergeCell ref="E37:E69"/>
    <mergeCell ref="E70:E102"/>
    <mergeCell ref="E103:E135"/>
    <mergeCell ref="E137:E169"/>
    <mergeCell ref="E170:E202"/>
    <mergeCell ref="E203:E235"/>
    <mergeCell ref="E236:E268"/>
    <mergeCell ref="E269:E301"/>
    <mergeCell ref="E302:E334"/>
    <mergeCell ref="E335:E367"/>
    <mergeCell ref="E535:E567"/>
    <mergeCell ref="G420:J420"/>
    <mergeCell ref="G423:J423"/>
    <mergeCell ref="G422:J422"/>
    <mergeCell ref="G478:J478"/>
    <mergeCell ref="G479:J479"/>
    <mergeCell ref="G500:J500"/>
    <mergeCell ref="G425:J425"/>
    <mergeCell ref="G424:J424"/>
    <mergeCell ref="G421:J421"/>
    <mergeCell ref="G426:J426"/>
    <mergeCell ref="G427:J427"/>
    <mergeCell ref="G455:J455"/>
    <mergeCell ref="G456:J456"/>
    <mergeCell ref="G454:J454"/>
    <mergeCell ref="G561:J561"/>
    <mergeCell ref="G553:J553"/>
    <mergeCell ref="G530:J530"/>
    <mergeCell ref="G549:J549"/>
    <mergeCell ref="G542:J542"/>
    <mergeCell ref="G528:J528"/>
    <mergeCell ref="G548:J548"/>
    <mergeCell ref="G560:J560"/>
    <mergeCell ref="G546:J546"/>
    <mergeCell ref="E369:E401"/>
    <mergeCell ref="E402:E434"/>
    <mergeCell ref="E435:E467"/>
    <mergeCell ref="E469:E501"/>
    <mergeCell ref="E502:E534"/>
    <mergeCell ref="G417:J417"/>
    <mergeCell ref="G418:J418"/>
    <mergeCell ref="G268:J268"/>
    <mergeCell ref="G260:J260"/>
    <mergeCell ref="G290:J290"/>
    <mergeCell ref="G307:J307"/>
    <mergeCell ref="G296:J296"/>
    <mergeCell ref="G263:J263"/>
    <mergeCell ref="G265:J265"/>
    <mergeCell ref="G318:J318"/>
    <mergeCell ref="G315:J315"/>
    <mergeCell ref="G276:J276"/>
    <mergeCell ref="G278:J278"/>
    <mergeCell ref="G301:J301"/>
    <mergeCell ref="G428:J428"/>
    <mergeCell ref="G419:J419"/>
    <mergeCell ref="G402:J402"/>
    <mergeCell ref="G389:J389"/>
    <mergeCell ref="G394:J394"/>
    <mergeCell ref="G91:J91"/>
    <mergeCell ref="G19:J19"/>
    <mergeCell ref="G64:J64"/>
    <mergeCell ref="G215:J215"/>
    <mergeCell ref="G195:J195"/>
    <mergeCell ref="G197:J197"/>
    <mergeCell ref="G192:J192"/>
    <mergeCell ref="G193:J193"/>
    <mergeCell ref="G190:J190"/>
    <mergeCell ref="G171:J171"/>
    <mergeCell ref="G183:J183"/>
    <mergeCell ref="G181:J181"/>
    <mergeCell ref="G182:J182"/>
    <mergeCell ref="G175:J175"/>
    <mergeCell ref="G186:J186"/>
    <mergeCell ref="G210:J210"/>
    <mergeCell ref="G196:J196"/>
    <mergeCell ref="G208:J208"/>
    <mergeCell ref="G202:J202"/>
    <mergeCell ref="G200:J200"/>
    <mergeCell ref="G159:J159"/>
    <mergeCell ref="G170:J170"/>
    <mergeCell ref="G187:J187"/>
    <mergeCell ref="G146:J146"/>
    <mergeCell ref="A1:L1"/>
    <mergeCell ref="A3:L3"/>
    <mergeCell ref="A136:L136"/>
    <mergeCell ref="A368:L368"/>
    <mergeCell ref="G203:J203"/>
    <mergeCell ref="G204:J204"/>
    <mergeCell ref="G191:J191"/>
    <mergeCell ref="G67:J67"/>
    <mergeCell ref="G56:J56"/>
    <mergeCell ref="G57:J57"/>
    <mergeCell ref="G347:J347"/>
    <mergeCell ref="G343:H343"/>
    <mergeCell ref="I343:J343"/>
    <mergeCell ref="G310:H310"/>
    <mergeCell ref="I310:J310"/>
    <mergeCell ref="G277:H277"/>
    <mergeCell ref="G134:J134"/>
    <mergeCell ref="G162:J162"/>
    <mergeCell ref="G163:J163"/>
    <mergeCell ref="G151:J151"/>
    <mergeCell ref="G112:J112"/>
    <mergeCell ref="G102:J102"/>
    <mergeCell ref="G103:J103"/>
    <mergeCell ref="G115:J115"/>
  </mergeCells>
  <pageMargins left="0.25" right="0.25" top="0.53" bottom="0.21" header="0.3" footer="0.3"/>
  <pageSetup paperSize="9" scale="65" fitToHeight="0" orientation="portrait" r:id="rId1"/>
  <rowBreaks count="1" manualBreakCount="1">
    <brk id="368" max="9" man="1"/>
  </rowBreaks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6">
    <tabColor rgb="FF0033CC"/>
    <pageSetUpPr fitToPage="1"/>
  </sheetPr>
  <dimension ref="A1:L388"/>
  <sheetViews>
    <sheetView zoomScale="85" zoomScaleNormal="85" zoomScaleSheetLayoutView="80" workbookViewId="0">
      <selection activeCell="A2" sqref="A2"/>
    </sheetView>
  </sheetViews>
  <sheetFormatPr defaultColWidth="9.140625" defaultRowHeight="19.5" x14ac:dyDescent="0.3"/>
  <cols>
    <col min="1" max="2" width="4.7109375" style="153" customWidth="1"/>
    <col min="3" max="3" width="21.7109375" style="366" customWidth="1"/>
    <col min="4" max="4" width="71.7109375" style="57" customWidth="1"/>
    <col min="5" max="5" width="30.7109375" style="57" customWidth="1"/>
    <col min="6" max="6" width="32.7109375" style="154" customWidth="1"/>
    <col min="7" max="9" width="8.28515625" style="154" customWidth="1"/>
    <col min="10" max="10" width="8.28515625" style="223" customWidth="1"/>
    <col min="11" max="11" width="13" style="223" customWidth="1"/>
    <col min="12" max="12" width="31.28515625" style="339" customWidth="1"/>
    <col min="13" max="16384" width="9.140625" style="57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09" t="s">
        <v>73</v>
      </c>
      <c r="B2" s="406" t="s">
        <v>1191</v>
      </c>
      <c r="C2" s="409" t="s">
        <v>74</v>
      </c>
      <c r="D2" s="409" t="s">
        <v>1022</v>
      </c>
      <c r="E2" s="409" t="s">
        <v>1021</v>
      </c>
      <c r="F2" s="481" t="s">
        <v>76</v>
      </c>
      <c r="G2" s="481"/>
      <c r="H2" s="481"/>
      <c r="I2" s="481"/>
      <c r="J2" s="481"/>
      <c r="K2" s="403" t="s">
        <v>1601</v>
      </c>
      <c r="L2" s="405" t="s">
        <v>1719</v>
      </c>
    </row>
    <row r="3" spans="1:12" ht="24.95" customHeight="1" x14ac:dyDescent="0.25">
      <c r="A3" s="519" t="s">
        <v>1281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69">
        <v>1</v>
      </c>
      <c r="B4" s="568"/>
      <c r="C4" s="610" t="s">
        <v>1282</v>
      </c>
      <c r="D4" s="780"/>
      <c r="E4" s="460"/>
      <c r="F4" s="417" t="s">
        <v>81</v>
      </c>
      <c r="G4" s="715" t="s">
        <v>6</v>
      </c>
      <c r="H4" s="715"/>
      <c r="I4" s="715"/>
      <c r="J4" s="715"/>
      <c r="K4" s="713">
        <v>3</v>
      </c>
      <c r="L4" s="439">
        <v>3490</v>
      </c>
    </row>
    <row r="5" spans="1:12" ht="15" customHeight="1" x14ac:dyDescent="0.25">
      <c r="A5" s="564"/>
      <c r="B5" s="568"/>
      <c r="C5" s="614"/>
      <c r="D5" s="781"/>
      <c r="E5" s="448"/>
      <c r="F5" s="147" t="s">
        <v>80</v>
      </c>
      <c r="G5" s="469">
        <v>30</v>
      </c>
      <c r="H5" s="469"/>
      <c r="I5" s="469"/>
      <c r="J5" s="469"/>
      <c r="K5" s="583"/>
      <c r="L5" s="602"/>
    </row>
    <row r="6" spans="1:12" ht="15" customHeight="1" x14ac:dyDescent="0.25">
      <c r="A6" s="564"/>
      <c r="B6" s="568"/>
      <c r="C6" s="614"/>
      <c r="D6" s="781"/>
      <c r="E6" s="448"/>
      <c r="F6" s="147" t="s">
        <v>8</v>
      </c>
      <c r="G6" s="243">
        <v>3000</v>
      </c>
      <c r="H6" s="244">
        <v>4000</v>
      </c>
      <c r="I6" s="246">
        <v>5000</v>
      </c>
      <c r="J6" s="245">
        <v>6000</v>
      </c>
      <c r="K6" s="583"/>
      <c r="L6" s="602"/>
    </row>
    <row r="7" spans="1:12" ht="15" customHeight="1" x14ac:dyDescent="0.25">
      <c r="A7" s="564"/>
      <c r="B7" s="568"/>
      <c r="C7" s="614"/>
      <c r="D7" s="781"/>
      <c r="E7" s="448"/>
      <c r="F7" s="147" t="s">
        <v>817</v>
      </c>
      <c r="G7" s="243">
        <f>G5*88</f>
        <v>2640</v>
      </c>
      <c r="H7" s="244">
        <f>G5*99</f>
        <v>2970</v>
      </c>
      <c r="I7" s="246">
        <f>G5*110</f>
        <v>3300</v>
      </c>
      <c r="J7" s="245">
        <f>G5*114</f>
        <v>3420</v>
      </c>
      <c r="K7" s="583"/>
      <c r="L7" s="602"/>
    </row>
    <row r="8" spans="1:12" ht="15" customHeight="1" x14ac:dyDescent="0.25">
      <c r="A8" s="564"/>
      <c r="B8" s="568"/>
      <c r="C8" s="614"/>
      <c r="D8" s="781"/>
      <c r="E8" s="448"/>
      <c r="F8" s="147" t="s">
        <v>1269</v>
      </c>
      <c r="G8" s="451">
        <v>0.98</v>
      </c>
      <c r="H8" s="451"/>
      <c r="I8" s="451"/>
      <c r="J8" s="451"/>
      <c r="K8" s="583"/>
      <c r="L8" s="602"/>
    </row>
    <row r="9" spans="1:12" ht="15" customHeight="1" x14ac:dyDescent="0.25">
      <c r="A9" s="564"/>
      <c r="B9" s="568"/>
      <c r="C9" s="614"/>
      <c r="D9" s="781"/>
      <c r="E9" s="448"/>
      <c r="F9" s="93" t="s">
        <v>1283</v>
      </c>
      <c r="G9" s="523" t="s">
        <v>700</v>
      </c>
      <c r="H9" s="523"/>
      <c r="I9" s="523"/>
      <c r="J9" s="523"/>
      <c r="K9" s="583"/>
      <c r="L9" s="602"/>
    </row>
    <row r="10" spans="1:12" ht="15" customHeight="1" x14ac:dyDescent="0.25">
      <c r="A10" s="564"/>
      <c r="B10" s="568"/>
      <c r="C10" s="614"/>
      <c r="D10" s="781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64"/>
      <c r="B11" s="568"/>
      <c r="C11" s="614"/>
      <c r="D11" s="781"/>
      <c r="E11" s="448"/>
      <c r="F11" s="147" t="s">
        <v>83</v>
      </c>
      <c r="G11" s="523">
        <v>65</v>
      </c>
      <c r="H11" s="523"/>
      <c r="I11" s="523"/>
      <c r="J11" s="523"/>
      <c r="K11" s="583"/>
      <c r="L11" s="602"/>
    </row>
    <row r="12" spans="1:12" ht="15" customHeight="1" x14ac:dyDescent="0.25">
      <c r="A12" s="564"/>
      <c r="B12" s="568"/>
      <c r="C12" s="614"/>
      <c r="D12" s="781"/>
      <c r="E12" s="448"/>
      <c r="F12" s="147" t="s">
        <v>396</v>
      </c>
      <c r="G12" s="607" t="s">
        <v>397</v>
      </c>
      <c r="H12" s="607"/>
      <c r="I12" s="607"/>
      <c r="J12" s="607"/>
      <c r="K12" s="583"/>
      <c r="L12" s="602"/>
    </row>
    <row r="13" spans="1:12" ht="15" customHeight="1" x14ac:dyDescent="0.25">
      <c r="A13" s="564"/>
      <c r="B13" s="568"/>
      <c r="C13" s="614"/>
      <c r="D13" s="781"/>
      <c r="E13" s="448"/>
      <c r="F13" s="147" t="s">
        <v>256</v>
      </c>
      <c r="G13" s="523" t="s">
        <v>7</v>
      </c>
      <c r="H13" s="523"/>
      <c r="I13" s="523"/>
      <c r="J13" s="523"/>
      <c r="K13" s="583"/>
      <c r="L13" s="602"/>
    </row>
    <row r="14" spans="1:12" ht="15" customHeight="1" x14ac:dyDescent="0.25">
      <c r="A14" s="564"/>
      <c r="B14" s="568"/>
      <c r="C14" s="614"/>
      <c r="D14" s="781"/>
      <c r="E14" s="448"/>
      <c r="F14" s="94" t="s">
        <v>421</v>
      </c>
      <c r="G14" s="523" t="s">
        <v>386</v>
      </c>
      <c r="H14" s="523"/>
      <c r="I14" s="523"/>
      <c r="J14" s="523"/>
      <c r="K14" s="583"/>
      <c r="L14" s="602"/>
    </row>
    <row r="15" spans="1:12" ht="15" customHeight="1" x14ac:dyDescent="0.25">
      <c r="A15" s="564"/>
      <c r="B15" s="568"/>
      <c r="C15" s="614"/>
      <c r="D15" s="781"/>
      <c r="E15" s="448"/>
      <c r="F15" s="148" t="s">
        <v>379</v>
      </c>
      <c r="G15" s="523" t="s">
        <v>399</v>
      </c>
      <c r="H15" s="523"/>
      <c r="I15" s="523"/>
      <c r="J15" s="523"/>
      <c r="K15" s="583"/>
      <c r="L15" s="602"/>
    </row>
    <row r="16" spans="1:12" ht="15" customHeight="1" x14ac:dyDescent="0.25">
      <c r="A16" s="564"/>
      <c r="B16" s="568"/>
      <c r="C16" s="614"/>
      <c r="D16" s="781"/>
      <c r="E16" s="448"/>
      <c r="F16" s="93" t="s">
        <v>701</v>
      </c>
      <c r="G16" s="523">
        <v>100000</v>
      </c>
      <c r="H16" s="523"/>
      <c r="I16" s="523"/>
      <c r="J16" s="523"/>
      <c r="K16" s="583"/>
      <c r="L16" s="602"/>
    </row>
    <row r="17" spans="1:12" ht="15" customHeight="1" x14ac:dyDescent="0.25">
      <c r="A17" s="564"/>
      <c r="B17" s="568"/>
      <c r="C17" s="614"/>
      <c r="D17" s="781"/>
      <c r="E17" s="448"/>
      <c r="F17" s="148" t="s">
        <v>257</v>
      </c>
      <c r="G17" s="523" t="s">
        <v>1025</v>
      </c>
      <c r="H17" s="523"/>
      <c r="I17" s="523"/>
      <c r="J17" s="523"/>
      <c r="K17" s="583"/>
      <c r="L17" s="602"/>
    </row>
    <row r="18" spans="1:12" ht="15" customHeight="1" x14ac:dyDescent="0.25">
      <c r="A18" s="564"/>
      <c r="B18" s="568"/>
      <c r="C18" s="614"/>
      <c r="D18" s="781"/>
      <c r="E18" s="448"/>
      <c r="F18" s="148" t="s">
        <v>422</v>
      </c>
      <c r="G18" s="523" t="s">
        <v>1026</v>
      </c>
      <c r="H18" s="523"/>
      <c r="I18" s="523"/>
      <c r="J18" s="523"/>
      <c r="K18" s="583"/>
      <c r="L18" s="602"/>
    </row>
    <row r="19" spans="1:12" ht="15" customHeight="1" x14ac:dyDescent="0.25">
      <c r="A19" s="564"/>
      <c r="B19" s="568"/>
      <c r="C19" s="614"/>
      <c r="D19" s="781"/>
      <c r="E19" s="448"/>
      <c r="F19" s="148" t="s">
        <v>376</v>
      </c>
      <c r="G19" s="523" t="s">
        <v>426</v>
      </c>
      <c r="H19" s="523"/>
      <c r="I19" s="523"/>
      <c r="J19" s="523"/>
      <c r="K19" s="583"/>
      <c r="L19" s="602"/>
    </row>
    <row r="20" spans="1:12" ht="15" customHeight="1" x14ac:dyDescent="0.25">
      <c r="A20" s="564"/>
      <c r="B20" s="568"/>
      <c r="C20" s="614"/>
      <c r="D20" s="781"/>
      <c r="E20" s="448"/>
      <c r="F20" s="148" t="s">
        <v>381</v>
      </c>
      <c r="G20" s="523" t="s">
        <v>427</v>
      </c>
      <c r="H20" s="523"/>
      <c r="I20" s="523"/>
      <c r="J20" s="523"/>
      <c r="K20" s="583"/>
      <c r="L20" s="602"/>
    </row>
    <row r="21" spans="1:12" ht="15" customHeight="1" x14ac:dyDescent="0.25">
      <c r="A21" s="564"/>
      <c r="B21" s="568"/>
      <c r="C21" s="614"/>
      <c r="D21" s="781"/>
      <c r="E21" s="448"/>
      <c r="F21" s="94" t="s">
        <v>358</v>
      </c>
      <c r="G21" s="523" t="s">
        <v>428</v>
      </c>
      <c r="H21" s="523"/>
      <c r="I21" s="523"/>
      <c r="J21" s="523"/>
      <c r="K21" s="584">
        <v>5</v>
      </c>
      <c r="L21" s="533">
        <v>3735</v>
      </c>
    </row>
    <row r="22" spans="1:12" ht="15" customHeight="1" x14ac:dyDescent="0.25">
      <c r="A22" s="564"/>
      <c r="B22" s="568"/>
      <c r="C22" s="614"/>
      <c r="D22" s="781"/>
      <c r="E22" s="448"/>
      <c r="F22" s="148" t="s">
        <v>389</v>
      </c>
      <c r="G22" s="523" t="s">
        <v>390</v>
      </c>
      <c r="H22" s="523"/>
      <c r="I22" s="523"/>
      <c r="J22" s="523"/>
      <c r="K22" s="585"/>
      <c r="L22" s="603" t="e">
        <f>#REF!-#REF!*10%</f>
        <v>#REF!</v>
      </c>
    </row>
    <row r="23" spans="1:12" ht="15" customHeight="1" x14ac:dyDescent="0.25">
      <c r="A23" s="564"/>
      <c r="B23" s="568"/>
      <c r="C23" s="614"/>
      <c r="D23" s="781"/>
      <c r="E23" s="448"/>
      <c r="F23" s="93" t="s">
        <v>704</v>
      </c>
      <c r="G23" s="523" t="s">
        <v>1284</v>
      </c>
      <c r="H23" s="523"/>
      <c r="I23" s="523"/>
      <c r="J23" s="523"/>
      <c r="K23" s="585"/>
      <c r="L23" s="603" t="e">
        <f>#REF!-#REF!*10%</f>
        <v>#REF!</v>
      </c>
    </row>
    <row r="24" spans="1:12" ht="15" customHeight="1" x14ac:dyDescent="0.25">
      <c r="A24" s="564"/>
      <c r="B24" s="568"/>
      <c r="C24" s="614"/>
      <c r="D24" s="781"/>
      <c r="E24" s="448"/>
      <c r="F24" s="93" t="s">
        <v>706</v>
      </c>
      <c r="G24" s="523" t="s">
        <v>390</v>
      </c>
      <c r="H24" s="523"/>
      <c r="I24" s="523"/>
      <c r="J24" s="523"/>
      <c r="K24" s="585"/>
      <c r="L24" s="603" t="e">
        <f>#REF!-#REF!*10%</f>
        <v>#REF!</v>
      </c>
    </row>
    <row r="25" spans="1:12" ht="15" customHeight="1" x14ac:dyDescent="0.25">
      <c r="A25" s="564"/>
      <c r="B25" s="568"/>
      <c r="C25" s="614"/>
      <c r="D25" s="781"/>
      <c r="E25" s="448"/>
      <c r="F25" s="93" t="s">
        <v>1271</v>
      </c>
      <c r="G25" s="523" t="s">
        <v>390</v>
      </c>
      <c r="H25" s="523"/>
      <c r="I25" s="523"/>
      <c r="J25" s="523"/>
      <c r="K25" s="585"/>
      <c r="L25" s="603" t="e">
        <f>#REF!-#REF!*10%</f>
        <v>#REF!</v>
      </c>
    </row>
    <row r="26" spans="1:12" ht="15" customHeight="1" x14ac:dyDescent="0.25">
      <c r="A26" s="564"/>
      <c r="B26" s="568"/>
      <c r="C26" s="614"/>
      <c r="D26" s="781"/>
      <c r="E26" s="448"/>
      <c r="F26" s="93" t="s">
        <v>707</v>
      </c>
      <c r="G26" s="523" t="s">
        <v>1270</v>
      </c>
      <c r="H26" s="523"/>
      <c r="I26" s="523"/>
      <c r="J26" s="523"/>
      <c r="K26" s="585"/>
      <c r="L26" s="603" t="e">
        <f>#REF!-#REF!*10%</f>
        <v>#REF!</v>
      </c>
    </row>
    <row r="27" spans="1:12" ht="15" customHeight="1" x14ac:dyDescent="0.25">
      <c r="A27" s="564"/>
      <c r="B27" s="568"/>
      <c r="C27" s="614"/>
      <c r="D27" s="781"/>
      <c r="E27" s="448"/>
      <c r="F27" s="93" t="s">
        <v>708</v>
      </c>
      <c r="G27" s="523" t="s">
        <v>390</v>
      </c>
      <c r="H27" s="523"/>
      <c r="I27" s="523"/>
      <c r="J27" s="523"/>
      <c r="K27" s="585"/>
      <c r="L27" s="603" t="e">
        <f>#REF!-#REF!*10%</f>
        <v>#REF!</v>
      </c>
    </row>
    <row r="28" spans="1:12" ht="15" customHeight="1" x14ac:dyDescent="0.25">
      <c r="A28" s="564"/>
      <c r="B28" s="568"/>
      <c r="C28" s="614"/>
      <c r="D28" s="781"/>
      <c r="E28" s="448"/>
      <c r="F28" s="148" t="s">
        <v>377</v>
      </c>
      <c r="G28" s="523" t="s">
        <v>1285</v>
      </c>
      <c r="H28" s="523"/>
      <c r="I28" s="523"/>
      <c r="J28" s="523"/>
      <c r="K28" s="585"/>
      <c r="L28" s="603" t="e">
        <f>#REF!-#REF!*10%</f>
        <v>#REF!</v>
      </c>
    </row>
    <row r="29" spans="1:12" ht="15" customHeight="1" x14ac:dyDescent="0.25">
      <c r="A29" s="564"/>
      <c r="B29" s="568"/>
      <c r="C29" s="614"/>
      <c r="D29" s="781"/>
      <c r="E29" s="448"/>
      <c r="F29" s="148" t="s">
        <v>388</v>
      </c>
      <c r="G29" s="523" t="s">
        <v>393</v>
      </c>
      <c r="H29" s="523"/>
      <c r="I29" s="523"/>
      <c r="J29" s="523"/>
      <c r="K29" s="585"/>
      <c r="L29" s="603" t="e">
        <f>#REF!-#REF!*10%</f>
        <v>#REF!</v>
      </c>
    </row>
    <row r="30" spans="1:12" s="51" customFormat="1" ht="15.6" customHeight="1" x14ac:dyDescent="0.25">
      <c r="A30" s="564"/>
      <c r="B30" s="568"/>
      <c r="C30" s="614"/>
      <c r="D30" s="781"/>
      <c r="E30" s="448"/>
      <c r="F30" s="148" t="s">
        <v>562</v>
      </c>
      <c r="G30" s="523" t="s">
        <v>1086</v>
      </c>
      <c r="H30" s="523"/>
      <c r="I30" s="523"/>
      <c r="J30" s="523"/>
      <c r="K30" s="585"/>
      <c r="L30" s="603" t="e">
        <f>#REF!-#REF!*10%</f>
        <v>#REF!</v>
      </c>
    </row>
    <row r="31" spans="1:12" s="51" customFormat="1" ht="15.6" customHeight="1" x14ac:dyDescent="0.25">
      <c r="A31" s="564"/>
      <c r="B31" s="568"/>
      <c r="C31" s="614"/>
      <c r="D31" s="781"/>
      <c r="E31" s="448"/>
      <c r="F31" s="148" t="s">
        <v>570</v>
      </c>
      <c r="G31" s="523" t="s">
        <v>656</v>
      </c>
      <c r="H31" s="523"/>
      <c r="I31" s="523"/>
      <c r="J31" s="523"/>
      <c r="K31" s="585"/>
      <c r="L31" s="603" t="e">
        <f>#REF!-#REF!*10%</f>
        <v>#REF!</v>
      </c>
    </row>
    <row r="32" spans="1:12" s="51" customFormat="1" ht="15.6" customHeight="1" x14ac:dyDescent="0.25">
      <c r="A32" s="564"/>
      <c r="B32" s="568"/>
      <c r="C32" s="614"/>
      <c r="D32" s="781"/>
      <c r="E32" s="448"/>
      <c r="F32" s="149" t="s">
        <v>84</v>
      </c>
      <c r="G32" s="465">
        <v>2.5</v>
      </c>
      <c r="H32" s="465"/>
      <c r="I32" s="465"/>
      <c r="J32" s="465"/>
      <c r="K32" s="585"/>
      <c r="L32" s="603" t="e">
        <f>#REF!-#REF!*10%</f>
        <v>#REF!</v>
      </c>
    </row>
    <row r="33" spans="1:12" ht="15" customHeight="1" x14ac:dyDescent="0.25">
      <c r="A33" s="564"/>
      <c r="B33" s="569"/>
      <c r="C33" s="614"/>
      <c r="D33" s="781"/>
      <c r="E33" s="448"/>
      <c r="F33" s="136" t="s">
        <v>1016</v>
      </c>
      <c r="G33" s="454">
        <v>5</v>
      </c>
      <c r="H33" s="454"/>
      <c r="I33" s="454"/>
      <c r="J33" s="454"/>
      <c r="K33" s="585"/>
      <c r="L33" s="603" t="e">
        <f>#REF!-#REF!*10%</f>
        <v>#REF!</v>
      </c>
    </row>
    <row r="34" spans="1:12" ht="15" customHeight="1" x14ac:dyDescent="0.25">
      <c r="A34" s="564">
        <v>2</v>
      </c>
      <c r="B34" s="567"/>
      <c r="C34" s="614" t="s">
        <v>1286</v>
      </c>
      <c r="D34" s="781"/>
      <c r="E34" s="448"/>
      <c r="F34" s="147" t="s">
        <v>81</v>
      </c>
      <c r="G34" s="523" t="s">
        <v>6</v>
      </c>
      <c r="H34" s="523"/>
      <c r="I34" s="523"/>
      <c r="J34" s="523"/>
      <c r="K34" s="501">
        <v>3</v>
      </c>
      <c r="L34" s="708">
        <v>3609</v>
      </c>
    </row>
    <row r="35" spans="1:12" ht="15" customHeight="1" x14ac:dyDescent="0.25">
      <c r="A35" s="564"/>
      <c r="B35" s="568"/>
      <c r="C35" s="614"/>
      <c r="D35" s="781"/>
      <c r="E35" s="448"/>
      <c r="F35" s="147" t="s">
        <v>80</v>
      </c>
      <c r="G35" s="469">
        <v>36</v>
      </c>
      <c r="H35" s="469"/>
      <c r="I35" s="469"/>
      <c r="J35" s="469"/>
      <c r="K35" s="583"/>
      <c r="L35" s="590"/>
    </row>
    <row r="36" spans="1:12" ht="15" customHeight="1" x14ac:dyDescent="0.25">
      <c r="A36" s="564"/>
      <c r="B36" s="568"/>
      <c r="C36" s="614"/>
      <c r="D36" s="781"/>
      <c r="E36" s="448"/>
      <c r="F36" s="147" t="s">
        <v>8</v>
      </c>
      <c r="G36" s="243">
        <v>3000</v>
      </c>
      <c r="H36" s="244">
        <v>4000</v>
      </c>
      <c r="I36" s="246">
        <v>5000</v>
      </c>
      <c r="J36" s="245">
        <v>6000</v>
      </c>
      <c r="K36" s="583"/>
      <c r="L36" s="590"/>
    </row>
    <row r="37" spans="1:12" ht="15" customHeight="1" x14ac:dyDescent="0.25">
      <c r="A37" s="564"/>
      <c r="B37" s="568"/>
      <c r="C37" s="614"/>
      <c r="D37" s="781"/>
      <c r="E37" s="448"/>
      <c r="F37" s="147" t="s">
        <v>817</v>
      </c>
      <c r="G37" s="243">
        <f>G35*88</f>
        <v>3168</v>
      </c>
      <c r="H37" s="244">
        <f>G35*99</f>
        <v>3564</v>
      </c>
      <c r="I37" s="246">
        <f>G35*110</f>
        <v>3960</v>
      </c>
      <c r="J37" s="245">
        <f>G35*114</f>
        <v>4104</v>
      </c>
      <c r="K37" s="583"/>
      <c r="L37" s="590"/>
    </row>
    <row r="38" spans="1:12" ht="15" customHeight="1" x14ac:dyDescent="0.25">
      <c r="A38" s="564"/>
      <c r="B38" s="568"/>
      <c r="C38" s="614"/>
      <c r="D38" s="781"/>
      <c r="E38" s="448"/>
      <c r="F38" s="147" t="s">
        <v>1269</v>
      </c>
      <c r="G38" s="451">
        <v>0.98</v>
      </c>
      <c r="H38" s="451"/>
      <c r="I38" s="451"/>
      <c r="J38" s="451"/>
      <c r="K38" s="583"/>
      <c r="L38" s="590"/>
    </row>
    <row r="39" spans="1:12" ht="15" customHeight="1" x14ac:dyDescent="0.25">
      <c r="A39" s="564"/>
      <c r="B39" s="568"/>
      <c r="C39" s="614"/>
      <c r="D39" s="781"/>
      <c r="E39" s="448"/>
      <c r="F39" s="93" t="s">
        <v>1283</v>
      </c>
      <c r="G39" s="523" t="s">
        <v>700</v>
      </c>
      <c r="H39" s="523"/>
      <c r="I39" s="523"/>
      <c r="J39" s="523"/>
      <c r="K39" s="583"/>
      <c r="L39" s="590"/>
    </row>
    <row r="40" spans="1:12" ht="15" customHeight="1" x14ac:dyDescent="0.25">
      <c r="A40" s="564"/>
      <c r="B40" s="568"/>
      <c r="C40" s="614"/>
      <c r="D40" s="781"/>
      <c r="E40" s="448"/>
      <c r="F40" s="93" t="s">
        <v>1181</v>
      </c>
      <c r="G40" s="462" t="s">
        <v>1179</v>
      </c>
      <c r="H40" s="463"/>
      <c r="I40" s="463"/>
      <c r="J40" s="464"/>
      <c r="K40" s="583"/>
      <c r="L40" s="590"/>
    </row>
    <row r="41" spans="1:12" ht="15" customHeight="1" x14ac:dyDescent="0.25">
      <c r="A41" s="564"/>
      <c r="B41" s="568"/>
      <c r="C41" s="614"/>
      <c r="D41" s="781"/>
      <c r="E41" s="448"/>
      <c r="F41" s="147" t="s">
        <v>83</v>
      </c>
      <c r="G41" s="523">
        <v>65</v>
      </c>
      <c r="H41" s="523"/>
      <c r="I41" s="523"/>
      <c r="J41" s="523"/>
      <c r="K41" s="583"/>
      <c r="L41" s="590"/>
    </row>
    <row r="42" spans="1:12" ht="15" customHeight="1" x14ac:dyDescent="0.25">
      <c r="A42" s="564"/>
      <c r="B42" s="568"/>
      <c r="C42" s="614"/>
      <c r="D42" s="781"/>
      <c r="E42" s="448"/>
      <c r="F42" s="147" t="s">
        <v>396</v>
      </c>
      <c r="G42" s="607" t="s">
        <v>397</v>
      </c>
      <c r="H42" s="607"/>
      <c r="I42" s="607"/>
      <c r="J42" s="607"/>
      <c r="K42" s="583"/>
      <c r="L42" s="590"/>
    </row>
    <row r="43" spans="1:12" ht="15" customHeight="1" x14ac:dyDescent="0.25">
      <c r="A43" s="564"/>
      <c r="B43" s="568"/>
      <c r="C43" s="614"/>
      <c r="D43" s="781"/>
      <c r="E43" s="448"/>
      <c r="F43" s="147" t="s">
        <v>256</v>
      </c>
      <c r="G43" s="523" t="s">
        <v>7</v>
      </c>
      <c r="H43" s="523"/>
      <c r="I43" s="523"/>
      <c r="J43" s="523"/>
      <c r="K43" s="583"/>
      <c r="L43" s="590"/>
    </row>
    <row r="44" spans="1:12" ht="15" customHeight="1" x14ac:dyDescent="0.25">
      <c r="A44" s="564"/>
      <c r="B44" s="568"/>
      <c r="C44" s="614"/>
      <c r="D44" s="781"/>
      <c r="E44" s="448"/>
      <c r="F44" s="94" t="s">
        <v>421</v>
      </c>
      <c r="G44" s="523" t="s">
        <v>386</v>
      </c>
      <c r="H44" s="523"/>
      <c r="I44" s="523"/>
      <c r="J44" s="523"/>
      <c r="K44" s="583"/>
      <c r="L44" s="590"/>
    </row>
    <row r="45" spans="1:12" ht="15" customHeight="1" x14ac:dyDescent="0.25">
      <c r="A45" s="564"/>
      <c r="B45" s="568"/>
      <c r="C45" s="614"/>
      <c r="D45" s="781"/>
      <c r="E45" s="448"/>
      <c r="F45" s="148" t="s">
        <v>379</v>
      </c>
      <c r="G45" s="523" t="s">
        <v>399</v>
      </c>
      <c r="H45" s="523"/>
      <c r="I45" s="523"/>
      <c r="J45" s="523"/>
      <c r="K45" s="583"/>
      <c r="L45" s="590"/>
    </row>
    <row r="46" spans="1:12" ht="15" customHeight="1" x14ac:dyDescent="0.25">
      <c r="A46" s="564"/>
      <c r="B46" s="568"/>
      <c r="C46" s="614"/>
      <c r="D46" s="781"/>
      <c r="E46" s="448"/>
      <c r="F46" s="93" t="s">
        <v>701</v>
      </c>
      <c r="G46" s="523">
        <v>100000</v>
      </c>
      <c r="H46" s="523"/>
      <c r="I46" s="523"/>
      <c r="J46" s="523"/>
      <c r="K46" s="583"/>
      <c r="L46" s="590"/>
    </row>
    <row r="47" spans="1:12" ht="15" customHeight="1" x14ac:dyDescent="0.25">
      <c r="A47" s="564"/>
      <c r="B47" s="568"/>
      <c r="C47" s="614"/>
      <c r="D47" s="781"/>
      <c r="E47" s="448"/>
      <c r="F47" s="148" t="s">
        <v>257</v>
      </c>
      <c r="G47" s="523" t="s">
        <v>1025</v>
      </c>
      <c r="H47" s="523"/>
      <c r="I47" s="523"/>
      <c r="J47" s="523"/>
      <c r="K47" s="583"/>
      <c r="L47" s="590"/>
    </row>
    <row r="48" spans="1:12" ht="15" customHeight="1" x14ac:dyDescent="0.25">
      <c r="A48" s="564"/>
      <c r="B48" s="568"/>
      <c r="C48" s="614"/>
      <c r="D48" s="781"/>
      <c r="E48" s="448"/>
      <c r="F48" s="148" t="s">
        <v>422</v>
      </c>
      <c r="G48" s="523" t="s">
        <v>1026</v>
      </c>
      <c r="H48" s="523"/>
      <c r="I48" s="523"/>
      <c r="J48" s="523"/>
      <c r="K48" s="583"/>
      <c r="L48" s="590"/>
    </row>
    <row r="49" spans="1:12" ht="15" customHeight="1" x14ac:dyDescent="0.25">
      <c r="A49" s="564"/>
      <c r="B49" s="568"/>
      <c r="C49" s="614"/>
      <c r="D49" s="781"/>
      <c r="E49" s="448"/>
      <c r="F49" s="148" t="s">
        <v>376</v>
      </c>
      <c r="G49" s="523" t="s">
        <v>426</v>
      </c>
      <c r="H49" s="523"/>
      <c r="I49" s="523"/>
      <c r="J49" s="523"/>
      <c r="K49" s="583"/>
      <c r="L49" s="590"/>
    </row>
    <row r="50" spans="1:12" ht="15" customHeight="1" x14ac:dyDescent="0.25">
      <c r="A50" s="564"/>
      <c r="B50" s="568"/>
      <c r="C50" s="614"/>
      <c r="D50" s="781"/>
      <c r="E50" s="448"/>
      <c r="F50" s="148" t="s">
        <v>381</v>
      </c>
      <c r="G50" s="523" t="s">
        <v>427</v>
      </c>
      <c r="H50" s="523"/>
      <c r="I50" s="523"/>
      <c r="J50" s="523"/>
      <c r="K50" s="584">
        <v>5</v>
      </c>
      <c r="L50" s="443">
        <v>3862</v>
      </c>
    </row>
    <row r="51" spans="1:12" ht="15" customHeight="1" x14ac:dyDescent="0.25">
      <c r="A51" s="564"/>
      <c r="B51" s="568"/>
      <c r="C51" s="614"/>
      <c r="D51" s="781"/>
      <c r="E51" s="448"/>
      <c r="F51" s="94" t="s">
        <v>358</v>
      </c>
      <c r="G51" s="523" t="s">
        <v>428</v>
      </c>
      <c r="H51" s="523"/>
      <c r="I51" s="523"/>
      <c r="J51" s="523"/>
      <c r="K51" s="585"/>
      <c r="L51" s="591" t="e">
        <f>#REF!-#REF!*10%</f>
        <v>#REF!</v>
      </c>
    </row>
    <row r="52" spans="1:12" ht="15" customHeight="1" x14ac:dyDescent="0.25">
      <c r="A52" s="564"/>
      <c r="B52" s="568"/>
      <c r="C52" s="614"/>
      <c r="D52" s="781"/>
      <c r="E52" s="448"/>
      <c r="F52" s="148" t="s">
        <v>389</v>
      </c>
      <c r="G52" s="523" t="s">
        <v>390</v>
      </c>
      <c r="H52" s="523"/>
      <c r="I52" s="523"/>
      <c r="J52" s="523"/>
      <c r="K52" s="585"/>
      <c r="L52" s="591" t="e">
        <f>#REF!-#REF!*10%</f>
        <v>#REF!</v>
      </c>
    </row>
    <row r="53" spans="1:12" ht="15" customHeight="1" x14ac:dyDescent="0.25">
      <c r="A53" s="564"/>
      <c r="B53" s="568"/>
      <c r="C53" s="614"/>
      <c r="D53" s="781"/>
      <c r="E53" s="448"/>
      <c r="F53" s="93" t="s">
        <v>704</v>
      </c>
      <c r="G53" s="523" t="s">
        <v>1284</v>
      </c>
      <c r="H53" s="523"/>
      <c r="I53" s="523"/>
      <c r="J53" s="523"/>
      <c r="K53" s="585"/>
      <c r="L53" s="591" t="e">
        <f>#REF!-#REF!*10%</f>
        <v>#REF!</v>
      </c>
    </row>
    <row r="54" spans="1:12" ht="15" customHeight="1" x14ac:dyDescent="0.25">
      <c r="A54" s="564"/>
      <c r="B54" s="568"/>
      <c r="C54" s="614"/>
      <c r="D54" s="781"/>
      <c r="E54" s="448"/>
      <c r="F54" s="93" t="s">
        <v>706</v>
      </c>
      <c r="G54" s="523" t="s">
        <v>390</v>
      </c>
      <c r="H54" s="523"/>
      <c r="I54" s="523"/>
      <c r="J54" s="523"/>
      <c r="K54" s="585"/>
      <c r="L54" s="591" t="e">
        <f>#REF!-#REF!*10%</f>
        <v>#REF!</v>
      </c>
    </row>
    <row r="55" spans="1:12" ht="15" customHeight="1" x14ac:dyDescent="0.25">
      <c r="A55" s="564"/>
      <c r="B55" s="568"/>
      <c r="C55" s="614"/>
      <c r="D55" s="781"/>
      <c r="E55" s="448"/>
      <c r="F55" s="93" t="s">
        <v>1271</v>
      </c>
      <c r="G55" s="523" t="s">
        <v>390</v>
      </c>
      <c r="H55" s="523"/>
      <c r="I55" s="523"/>
      <c r="J55" s="523"/>
      <c r="K55" s="585"/>
      <c r="L55" s="591" t="e">
        <f>#REF!-#REF!*10%</f>
        <v>#REF!</v>
      </c>
    </row>
    <row r="56" spans="1:12" ht="15" customHeight="1" x14ac:dyDescent="0.25">
      <c r="A56" s="564"/>
      <c r="B56" s="568"/>
      <c r="C56" s="614"/>
      <c r="D56" s="781"/>
      <c r="E56" s="448"/>
      <c r="F56" s="93" t="s">
        <v>707</v>
      </c>
      <c r="G56" s="523" t="s">
        <v>1270</v>
      </c>
      <c r="H56" s="523"/>
      <c r="I56" s="523"/>
      <c r="J56" s="523"/>
      <c r="K56" s="585"/>
      <c r="L56" s="591" t="e">
        <f>#REF!-#REF!*10%</f>
        <v>#REF!</v>
      </c>
    </row>
    <row r="57" spans="1:12" ht="15" customHeight="1" x14ac:dyDescent="0.25">
      <c r="A57" s="564"/>
      <c r="B57" s="568"/>
      <c r="C57" s="614"/>
      <c r="D57" s="781"/>
      <c r="E57" s="448"/>
      <c r="F57" s="93" t="s">
        <v>708</v>
      </c>
      <c r="G57" s="523" t="s">
        <v>390</v>
      </c>
      <c r="H57" s="523"/>
      <c r="I57" s="523"/>
      <c r="J57" s="523"/>
      <c r="K57" s="585"/>
      <c r="L57" s="591" t="e">
        <f>#REF!-#REF!*10%</f>
        <v>#REF!</v>
      </c>
    </row>
    <row r="58" spans="1:12" ht="15" customHeight="1" x14ac:dyDescent="0.25">
      <c r="A58" s="564"/>
      <c r="B58" s="568"/>
      <c r="C58" s="614"/>
      <c r="D58" s="781"/>
      <c r="E58" s="448"/>
      <c r="F58" s="148" t="s">
        <v>377</v>
      </c>
      <c r="G58" s="523" t="s">
        <v>1285</v>
      </c>
      <c r="H58" s="523"/>
      <c r="I58" s="523"/>
      <c r="J58" s="523"/>
      <c r="K58" s="585"/>
      <c r="L58" s="591" t="e">
        <f>#REF!-#REF!*10%</f>
        <v>#REF!</v>
      </c>
    </row>
    <row r="59" spans="1:12" ht="15" customHeight="1" x14ac:dyDescent="0.25">
      <c r="A59" s="564"/>
      <c r="B59" s="568"/>
      <c r="C59" s="614"/>
      <c r="D59" s="781"/>
      <c r="E59" s="448"/>
      <c r="F59" s="148" t="s">
        <v>388</v>
      </c>
      <c r="G59" s="523" t="s">
        <v>393</v>
      </c>
      <c r="H59" s="523"/>
      <c r="I59" s="523"/>
      <c r="J59" s="523"/>
      <c r="K59" s="585"/>
      <c r="L59" s="591" t="e">
        <f>#REF!-#REF!*10%</f>
        <v>#REF!</v>
      </c>
    </row>
    <row r="60" spans="1:12" s="51" customFormat="1" ht="15.6" customHeight="1" x14ac:dyDescent="0.25">
      <c r="A60" s="564"/>
      <c r="B60" s="568"/>
      <c r="C60" s="614"/>
      <c r="D60" s="781"/>
      <c r="E60" s="448"/>
      <c r="F60" s="148" t="s">
        <v>562</v>
      </c>
      <c r="G60" s="523" t="s">
        <v>1086</v>
      </c>
      <c r="H60" s="523"/>
      <c r="I60" s="523"/>
      <c r="J60" s="523"/>
      <c r="K60" s="585"/>
      <c r="L60" s="591" t="e">
        <f>#REF!-#REF!*10%</f>
        <v>#REF!</v>
      </c>
    </row>
    <row r="61" spans="1:12" s="51" customFormat="1" ht="15.6" customHeight="1" x14ac:dyDescent="0.25">
      <c r="A61" s="564"/>
      <c r="B61" s="568"/>
      <c r="C61" s="614"/>
      <c r="D61" s="781"/>
      <c r="E61" s="448"/>
      <c r="F61" s="148" t="s">
        <v>570</v>
      </c>
      <c r="G61" s="523" t="s">
        <v>656</v>
      </c>
      <c r="H61" s="523"/>
      <c r="I61" s="523"/>
      <c r="J61" s="523"/>
      <c r="K61" s="585"/>
      <c r="L61" s="591" t="e">
        <f>#REF!-#REF!*10%</f>
        <v>#REF!</v>
      </c>
    </row>
    <row r="62" spans="1:12" s="51" customFormat="1" ht="15.6" customHeight="1" x14ac:dyDescent="0.25">
      <c r="A62" s="564"/>
      <c r="B62" s="568"/>
      <c r="C62" s="614"/>
      <c r="D62" s="781"/>
      <c r="E62" s="448"/>
      <c r="F62" s="149" t="s">
        <v>84</v>
      </c>
      <c r="G62" s="465">
        <v>2.5</v>
      </c>
      <c r="H62" s="465"/>
      <c r="I62" s="465"/>
      <c r="J62" s="465"/>
      <c r="K62" s="585"/>
      <c r="L62" s="591" t="e">
        <f>#REF!-#REF!*10%</f>
        <v>#REF!</v>
      </c>
    </row>
    <row r="63" spans="1:12" ht="15" customHeight="1" x14ac:dyDescent="0.25">
      <c r="A63" s="564"/>
      <c r="B63" s="569"/>
      <c r="C63" s="614"/>
      <c r="D63" s="781"/>
      <c r="E63" s="448"/>
      <c r="F63" s="136" t="s">
        <v>1016</v>
      </c>
      <c r="G63" s="454">
        <v>5</v>
      </c>
      <c r="H63" s="454"/>
      <c r="I63" s="454"/>
      <c r="J63" s="454"/>
      <c r="K63" s="585"/>
      <c r="L63" s="591" t="e">
        <f>#REF!-#REF!*10%</f>
        <v>#REF!</v>
      </c>
    </row>
    <row r="64" spans="1:12" ht="15" customHeight="1" x14ac:dyDescent="0.25">
      <c r="A64" s="564">
        <v>3</v>
      </c>
      <c r="B64" s="567"/>
      <c r="C64" s="614" t="s">
        <v>1287</v>
      </c>
      <c r="D64" s="781"/>
      <c r="E64" s="448"/>
      <c r="F64" s="147" t="s">
        <v>81</v>
      </c>
      <c r="G64" s="523" t="s">
        <v>6</v>
      </c>
      <c r="H64" s="523"/>
      <c r="I64" s="523"/>
      <c r="J64" s="523"/>
      <c r="K64" s="501">
        <v>3</v>
      </c>
      <c r="L64" s="716">
        <v>3850</v>
      </c>
    </row>
    <row r="65" spans="1:12" ht="15" customHeight="1" x14ac:dyDescent="0.25">
      <c r="A65" s="564"/>
      <c r="B65" s="568"/>
      <c r="C65" s="614"/>
      <c r="D65" s="781"/>
      <c r="E65" s="448"/>
      <c r="F65" s="147" t="s">
        <v>80</v>
      </c>
      <c r="G65" s="469">
        <v>40</v>
      </c>
      <c r="H65" s="469"/>
      <c r="I65" s="469"/>
      <c r="J65" s="469"/>
      <c r="K65" s="583"/>
      <c r="L65" s="602"/>
    </row>
    <row r="66" spans="1:12" ht="15" customHeight="1" x14ac:dyDescent="0.25">
      <c r="A66" s="564"/>
      <c r="B66" s="568"/>
      <c r="C66" s="614"/>
      <c r="D66" s="781"/>
      <c r="E66" s="448"/>
      <c r="F66" s="147" t="s">
        <v>8</v>
      </c>
      <c r="G66" s="243">
        <v>3000</v>
      </c>
      <c r="H66" s="244">
        <v>4000</v>
      </c>
      <c r="I66" s="246">
        <v>5000</v>
      </c>
      <c r="J66" s="245">
        <v>6000</v>
      </c>
      <c r="K66" s="583"/>
      <c r="L66" s="602"/>
    </row>
    <row r="67" spans="1:12" ht="15" customHeight="1" x14ac:dyDescent="0.25">
      <c r="A67" s="564"/>
      <c r="B67" s="568"/>
      <c r="C67" s="614"/>
      <c r="D67" s="781"/>
      <c r="E67" s="448"/>
      <c r="F67" s="147" t="s">
        <v>817</v>
      </c>
      <c r="G67" s="243">
        <f>G65*88</f>
        <v>3520</v>
      </c>
      <c r="H67" s="244">
        <f>G65*99</f>
        <v>3960</v>
      </c>
      <c r="I67" s="246">
        <f>G65*110</f>
        <v>4400</v>
      </c>
      <c r="J67" s="245">
        <f>G65*114</f>
        <v>4560</v>
      </c>
      <c r="K67" s="583"/>
      <c r="L67" s="602"/>
    </row>
    <row r="68" spans="1:12" ht="15" customHeight="1" x14ac:dyDescent="0.25">
      <c r="A68" s="564"/>
      <c r="B68" s="568"/>
      <c r="C68" s="614"/>
      <c r="D68" s="781"/>
      <c r="E68" s="448"/>
      <c r="F68" s="147" t="s">
        <v>1269</v>
      </c>
      <c r="G68" s="451">
        <v>0.98</v>
      </c>
      <c r="H68" s="451"/>
      <c r="I68" s="451"/>
      <c r="J68" s="451"/>
      <c r="K68" s="583"/>
      <c r="L68" s="602"/>
    </row>
    <row r="69" spans="1:12" ht="15" customHeight="1" x14ac:dyDescent="0.25">
      <c r="A69" s="564"/>
      <c r="B69" s="568"/>
      <c r="C69" s="614"/>
      <c r="D69" s="781"/>
      <c r="E69" s="448"/>
      <c r="F69" s="93" t="s">
        <v>1283</v>
      </c>
      <c r="G69" s="523" t="s">
        <v>700</v>
      </c>
      <c r="H69" s="523"/>
      <c r="I69" s="523"/>
      <c r="J69" s="523"/>
      <c r="K69" s="583"/>
      <c r="L69" s="602"/>
    </row>
    <row r="70" spans="1:12" ht="15" customHeight="1" x14ac:dyDescent="0.25">
      <c r="A70" s="564"/>
      <c r="B70" s="568"/>
      <c r="C70" s="614"/>
      <c r="D70" s="781"/>
      <c r="E70" s="448"/>
      <c r="F70" s="93" t="s">
        <v>1181</v>
      </c>
      <c r="G70" s="462" t="s">
        <v>1179</v>
      </c>
      <c r="H70" s="463"/>
      <c r="I70" s="463"/>
      <c r="J70" s="464"/>
      <c r="K70" s="583"/>
      <c r="L70" s="602"/>
    </row>
    <row r="71" spans="1:12" ht="15" customHeight="1" x14ac:dyDescent="0.25">
      <c r="A71" s="564"/>
      <c r="B71" s="568"/>
      <c r="C71" s="614"/>
      <c r="D71" s="781"/>
      <c r="E71" s="448"/>
      <c r="F71" s="147" t="s">
        <v>83</v>
      </c>
      <c r="G71" s="523">
        <v>65</v>
      </c>
      <c r="H71" s="523"/>
      <c r="I71" s="523"/>
      <c r="J71" s="523"/>
      <c r="K71" s="583"/>
      <c r="L71" s="602"/>
    </row>
    <row r="72" spans="1:12" ht="15" customHeight="1" x14ac:dyDescent="0.25">
      <c r="A72" s="564"/>
      <c r="B72" s="568"/>
      <c r="C72" s="614"/>
      <c r="D72" s="781"/>
      <c r="E72" s="448"/>
      <c r="F72" s="147" t="s">
        <v>396</v>
      </c>
      <c r="G72" s="607" t="s">
        <v>397</v>
      </c>
      <c r="H72" s="607"/>
      <c r="I72" s="607"/>
      <c r="J72" s="607"/>
      <c r="K72" s="583"/>
      <c r="L72" s="602"/>
    </row>
    <row r="73" spans="1:12" ht="15" customHeight="1" x14ac:dyDescent="0.25">
      <c r="A73" s="564"/>
      <c r="B73" s="568"/>
      <c r="C73" s="614"/>
      <c r="D73" s="781"/>
      <c r="E73" s="448"/>
      <c r="F73" s="147" t="s">
        <v>256</v>
      </c>
      <c r="G73" s="523" t="s">
        <v>7</v>
      </c>
      <c r="H73" s="523"/>
      <c r="I73" s="523"/>
      <c r="J73" s="523"/>
      <c r="K73" s="583"/>
      <c r="L73" s="602"/>
    </row>
    <row r="74" spans="1:12" ht="15" customHeight="1" x14ac:dyDescent="0.25">
      <c r="A74" s="564"/>
      <c r="B74" s="568"/>
      <c r="C74" s="614"/>
      <c r="D74" s="781"/>
      <c r="E74" s="448"/>
      <c r="F74" s="94" t="s">
        <v>421</v>
      </c>
      <c r="G74" s="523" t="s">
        <v>386</v>
      </c>
      <c r="H74" s="523"/>
      <c r="I74" s="523"/>
      <c r="J74" s="523"/>
      <c r="K74" s="583"/>
      <c r="L74" s="602"/>
    </row>
    <row r="75" spans="1:12" ht="15" customHeight="1" x14ac:dyDescent="0.25">
      <c r="A75" s="564"/>
      <c r="B75" s="568"/>
      <c r="C75" s="614"/>
      <c r="D75" s="781"/>
      <c r="E75" s="448"/>
      <c r="F75" s="148" t="s">
        <v>379</v>
      </c>
      <c r="G75" s="523" t="s">
        <v>399</v>
      </c>
      <c r="H75" s="523"/>
      <c r="I75" s="523"/>
      <c r="J75" s="523"/>
      <c r="K75" s="583"/>
      <c r="L75" s="602"/>
    </row>
    <row r="76" spans="1:12" ht="15" customHeight="1" x14ac:dyDescent="0.25">
      <c r="A76" s="564"/>
      <c r="B76" s="568"/>
      <c r="C76" s="614"/>
      <c r="D76" s="781"/>
      <c r="E76" s="448"/>
      <c r="F76" s="93" t="s">
        <v>701</v>
      </c>
      <c r="G76" s="523">
        <v>100000</v>
      </c>
      <c r="H76" s="523"/>
      <c r="I76" s="523"/>
      <c r="J76" s="523"/>
      <c r="K76" s="583"/>
      <c r="L76" s="602"/>
    </row>
    <row r="77" spans="1:12" ht="15" customHeight="1" x14ac:dyDescent="0.25">
      <c r="A77" s="564"/>
      <c r="B77" s="568"/>
      <c r="C77" s="614"/>
      <c r="D77" s="781"/>
      <c r="E77" s="448"/>
      <c r="F77" s="148" t="s">
        <v>257</v>
      </c>
      <c r="G77" s="523" t="s">
        <v>1025</v>
      </c>
      <c r="H77" s="523"/>
      <c r="I77" s="523"/>
      <c r="J77" s="523"/>
      <c r="K77" s="583"/>
      <c r="L77" s="602"/>
    </row>
    <row r="78" spans="1:12" ht="15" customHeight="1" x14ac:dyDescent="0.25">
      <c r="A78" s="564"/>
      <c r="B78" s="568"/>
      <c r="C78" s="614"/>
      <c r="D78" s="781"/>
      <c r="E78" s="448"/>
      <c r="F78" s="148" t="s">
        <v>422</v>
      </c>
      <c r="G78" s="523" t="s">
        <v>1026</v>
      </c>
      <c r="H78" s="523"/>
      <c r="I78" s="523"/>
      <c r="J78" s="523"/>
      <c r="K78" s="583"/>
      <c r="L78" s="602"/>
    </row>
    <row r="79" spans="1:12" ht="15" customHeight="1" x14ac:dyDescent="0.25">
      <c r="A79" s="564"/>
      <c r="B79" s="568"/>
      <c r="C79" s="614"/>
      <c r="D79" s="781"/>
      <c r="E79" s="448"/>
      <c r="F79" s="148" t="s">
        <v>376</v>
      </c>
      <c r="G79" s="523" t="s">
        <v>426</v>
      </c>
      <c r="H79" s="523"/>
      <c r="I79" s="523"/>
      <c r="J79" s="523"/>
      <c r="K79" s="583"/>
      <c r="L79" s="602"/>
    </row>
    <row r="80" spans="1:12" ht="15" customHeight="1" x14ac:dyDescent="0.25">
      <c r="A80" s="564"/>
      <c r="B80" s="568"/>
      <c r="C80" s="614"/>
      <c r="D80" s="781"/>
      <c r="E80" s="448"/>
      <c r="F80" s="148" t="s">
        <v>381</v>
      </c>
      <c r="G80" s="523" t="s">
        <v>427</v>
      </c>
      <c r="H80" s="523"/>
      <c r="I80" s="523"/>
      <c r="J80" s="523"/>
      <c r="K80" s="584">
        <v>5</v>
      </c>
      <c r="L80" s="443">
        <v>4120</v>
      </c>
    </row>
    <row r="81" spans="1:12" ht="15" customHeight="1" x14ac:dyDescent="0.25">
      <c r="A81" s="564"/>
      <c r="B81" s="568"/>
      <c r="C81" s="614"/>
      <c r="D81" s="781"/>
      <c r="E81" s="448"/>
      <c r="F81" s="94" t="s">
        <v>358</v>
      </c>
      <c r="G81" s="523" t="s">
        <v>428</v>
      </c>
      <c r="H81" s="523"/>
      <c r="I81" s="523"/>
      <c r="J81" s="523"/>
      <c r="K81" s="585"/>
      <c r="L81" s="591" t="e">
        <f>#REF!-#REF!*10%</f>
        <v>#REF!</v>
      </c>
    </row>
    <row r="82" spans="1:12" ht="15" customHeight="1" x14ac:dyDescent="0.25">
      <c r="A82" s="564"/>
      <c r="B82" s="568"/>
      <c r="C82" s="614"/>
      <c r="D82" s="781"/>
      <c r="E82" s="448"/>
      <c r="F82" s="148" t="s">
        <v>389</v>
      </c>
      <c r="G82" s="523" t="s">
        <v>390</v>
      </c>
      <c r="H82" s="523"/>
      <c r="I82" s="523"/>
      <c r="J82" s="523"/>
      <c r="K82" s="585"/>
      <c r="L82" s="591" t="e">
        <f>#REF!-#REF!*10%</f>
        <v>#REF!</v>
      </c>
    </row>
    <row r="83" spans="1:12" ht="15" customHeight="1" x14ac:dyDescent="0.25">
      <c r="A83" s="564"/>
      <c r="B83" s="568"/>
      <c r="C83" s="614"/>
      <c r="D83" s="781"/>
      <c r="E83" s="448"/>
      <c r="F83" s="93" t="s">
        <v>704</v>
      </c>
      <c r="G83" s="523" t="s">
        <v>1284</v>
      </c>
      <c r="H83" s="523"/>
      <c r="I83" s="523"/>
      <c r="J83" s="523"/>
      <c r="K83" s="585"/>
      <c r="L83" s="591" t="e">
        <f>#REF!-#REF!*10%</f>
        <v>#REF!</v>
      </c>
    </row>
    <row r="84" spans="1:12" ht="15" customHeight="1" x14ac:dyDescent="0.25">
      <c r="A84" s="564"/>
      <c r="B84" s="568"/>
      <c r="C84" s="614"/>
      <c r="D84" s="781"/>
      <c r="E84" s="448"/>
      <c r="F84" s="93" t="s">
        <v>706</v>
      </c>
      <c r="G84" s="523" t="s">
        <v>390</v>
      </c>
      <c r="H84" s="523"/>
      <c r="I84" s="523"/>
      <c r="J84" s="523"/>
      <c r="K84" s="585"/>
      <c r="L84" s="591" t="e">
        <f>#REF!-#REF!*10%</f>
        <v>#REF!</v>
      </c>
    </row>
    <row r="85" spans="1:12" ht="15" customHeight="1" x14ac:dyDescent="0.25">
      <c r="A85" s="564"/>
      <c r="B85" s="568"/>
      <c r="C85" s="614"/>
      <c r="D85" s="781"/>
      <c r="E85" s="448"/>
      <c r="F85" s="93" t="s">
        <v>1271</v>
      </c>
      <c r="G85" s="523" t="s">
        <v>390</v>
      </c>
      <c r="H85" s="523"/>
      <c r="I85" s="523"/>
      <c r="J85" s="523"/>
      <c r="K85" s="585"/>
      <c r="L85" s="591" t="e">
        <f>#REF!-#REF!*10%</f>
        <v>#REF!</v>
      </c>
    </row>
    <row r="86" spans="1:12" ht="15" customHeight="1" x14ac:dyDescent="0.25">
      <c r="A86" s="564"/>
      <c r="B86" s="568"/>
      <c r="C86" s="614"/>
      <c r="D86" s="781"/>
      <c r="E86" s="448"/>
      <c r="F86" s="93" t="s">
        <v>707</v>
      </c>
      <c r="G86" s="523" t="s">
        <v>1270</v>
      </c>
      <c r="H86" s="523"/>
      <c r="I86" s="523"/>
      <c r="J86" s="523"/>
      <c r="K86" s="585"/>
      <c r="L86" s="591" t="e">
        <f>#REF!-#REF!*10%</f>
        <v>#REF!</v>
      </c>
    </row>
    <row r="87" spans="1:12" ht="15" customHeight="1" x14ac:dyDescent="0.25">
      <c r="A87" s="564"/>
      <c r="B87" s="568"/>
      <c r="C87" s="614"/>
      <c r="D87" s="781"/>
      <c r="E87" s="448"/>
      <c r="F87" s="93" t="s">
        <v>708</v>
      </c>
      <c r="G87" s="523" t="s">
        <v>390</v>
      </c>
      <c r="H87" s="523"/>
      <c r="I87" s="523"/>
      <c r="J87" s="523"/>
      <c r="K87" s="585"/>
      <c r="L87" s="591" t="e">
        <f>#REF!-#REF!*10%</f>
        <v>#REF!</v>
      </c>
    </row>
    <row r="88" spans="1:12" ht="15" customHeight="1" x14ac:dyDescent="0.25">
      <c r="A88" s="564"/>
      <c r="B88" s="568"/>
      <c r="C88" s="614"/>
      <c r="D88" s="781"/>
      <c r="E88" s="448"/>
      <c r="F88" s="148" t="s">
        <v>377</v>
      </c>
      <c r="G88" s="523" t="s">
        <v>1285</v>
      </c>
      <c r="H88" s="523"/>
      <c r="I88" s="523"/>
      <c r="J88" s="523"/>
      <c r="K88" s="585"/>
      <c r="L88" s="591" t="e">
        <f>#REF!-#REF!*10%</f>
        <v>#REF!</v>
      </c>
    </row>
    <row r="89" spans="1:12" ht="15" customHeight="1" x14ac:dyDescent="0.25">
      <c r="A89" s="564"/>
      <c r="B89" s="568"/>
      <c r="C89" s="614"/>
      <c r="D89" s="781"/>
      <c r="E89" s="448"/>
      <c r="F89" s="148" t="s">
        <v>388</v>
      </c>
      <c r="G89" s="523" t="s">
        <v>393</v>
      </c>
      <c r="H89" s="523"/>
      <c r="I89" s="523"/>
      <c r="J89" s="523"/>
      <c r="K89" s="585"/>
      <c r="L89" s="591" t="e">
        <f>#REF!-#REF!*10%</f>
        <v>#REF!</v>
      </c>
    </row>
    <row r="90" spans="1:12" s="51" customFormat="1" ht="15.6" customHeight="1" x14ac:dyDescent="0.25">
      <c r="A90" s="564"/>
      <c r="B90" s="568"/>
      <c r="C90" s="614"/>
      <c r="D90" s="781"/>
      <c r="E90" s="448"/>
      <c r="F90" s="148" t="s">
        <v>562</v>
      </c>
      <c r="G90" s="523" t="s">
        <v>1086</v>
      </c>
      <c r="H90" s="523"/>
      <c r="I90" s="523"/>
      <c r="J90" s="523"/>
      <c r="K90" s="585"/>
      <c r="L90" s="591" t="e">
        <f>#REF!-#REF!*10%</f>
        <v>#REF!</v>
      </c>
    </row>
    <row r="91" spans="1:12" s="51" customFormat="1" ht="15.6" customHeight="1" x14ac:dyDescent="0.25">
      <c r="A91" s="564"/>
      <c r="B91" s="568"/>
      <c r="C91" s="614"/>
      <c r="D91" s="781"/>
      <c r="E91" s="448"/>
      <c r="F91" s="148" t="s">
        <v>570</v>
      </c>
      <c r="G91" s="523" t="s">
        <v>656</v>
      </c>
      <c r="H91" s="523"/>
      <c r="I91" s="523"/>
      <c r="J91" s="523"/>
      <c r="K91" s="585"/>
      <c r="L91" s="591" t="e">
        <f>#REF!-#REF!*10%</f>
        <v>#REF!</v>
      </c>
    </row>
    <row r="92" spans="1:12" s="51" customFormat="1" ht="15.6" customHeight="1" x14ac:dyDescent="0.25">
      <c r="A92" s="564"/>
      <c r="B92" s="568"/>
      <c r="C92" s="614"/>
      <c r="D92" s="781"/>
      <c r="E92" s="448"/>
      <c r="F92" s="149" t="s">
        <v>84</v>
      </c>
      <c r="G92" s="465">
        <v>2.5</v>
      </c>
      <c r="H92" s="465"/>
      <c r="I92" s="465"/>
      <c r="J92" s="465"/>
      <c r="K92" s="585"/>
      <c r="L92" s="591" t="e">
        <f>#REF!-#REF!*10%</f>
        <v>#REF!</v>
      </c>
    </row>
    <row r="93" spans="1:12" ht="15" customHeight="1" x14ac:dyDescent="0.25">
      <c r="A93" s="564"/>
      <c r="B93" s="569"/>
      <c r="C93" s="614"/>
      <c r="D93" s="781"/>
      <c r="E93" s="448"/>
      <c r="F93" s="136" t="s">
        <v>1016</v>
      </c>
      <c r="G93" s="454">
        <v>5</v>
      </c>
      <c r="H93" s="454"/>
      <c r="I93" s="454"/>
      <c r="J93" s="454"/>
      <c r="K93" s="585"/>
      <c r="L93" s="591" t="e">
        <f>#REF!-#REF!*10%</f>
        <v>#REF!</v>
      </c>
    </row>
    <row r="94" spans="1:12" ht="15" customHeight="1" x14ac:dyDescent="0.25">
      <c r="A94" s="564">
        <v>4</v>
      </c>
      <c r="B94" s="567"/>
      <c r="C94" s="614" t="s">
        <v>1288</v>
      </c>
      <c r="D94" s="781"/>
      <c r="E94" s="448"/>
      <c r="F94" s="147" t="s">
        <v>81</v>
      </c>
      <c r="G94" s="523" t="s">
        <v>6</v>
      </c>
      <c r="H94" s="523"/>
      <c r="I94" s="523"/>
      <c r="J94" s="523"/>
      <c r="K94" s="501">
        <v>3</v>
      </c>
      <c r="L94" s="716">
        <v>4694</v>
      </c>
    </row>
    <row r="95" spans="1:12" ht="15" customHeight="1" x14ac:dyDescent="0.25">
      <c r="A95" s="564"/>
      <c r="B95" s="568"/>
      <c r="C95" s="614"/>
      <c r="D95" s="781"/>
      <c r="E95" s="448"/>
      <c r="F95" s="147" t="s">
        <v>80</v>
      </c>
      <c r="G95" s="469">
        <v>60</v>
      </c>
      <c r="H95" s="469"/>
      <c r="I95" s="469"/>
      <c r="J95" s="469"/>
      <c r="K95" s="583"/>
      <c r="L95" s="602"/>
    </row>
    <row r="96" spans="1:12" ht="15" customHeight="1" x14ac:dyDescent="0.25">
      <c r="A96" s="564"/>
      <c r="B96" s="568"/>
      <c r="C96" s="614"/>
      <c r="D96" s="781"/>
      <c r="E96" s="448"/>
      <c r="F96" s="147" t="s">
        <v>8</v>
      </c>
      <c r="G96" s="243">
        <v>3000</v>
      </c>
      <c r="H96" s="244">
        <v>4000</v>
      </c>
      <c r="I96" s="246">
        <v>5000</v>
      </c>
      <c r="J96" s="245">
        <v>6000</v>
      </c>
      <c r="K96" s="583"/>
      <c r="L96" s="602"/>
    </row>
    <row r="97" spans="1:12" ht="15" customHeight="1" x14ac:dyDescent="0.25">
      <c r="A97" s="564"/>
      <c r="B97" s="568"/>
      <c r="C97" s="614"/>
      <c r="D97" s="781"/>
      <c r="E97" s="448"/>
      <c r="F97" s="147" t="s">
        <v>817</v>
      </c>
      <c r="G97" s="243">
        <f>G95*88</f>
        <v>5280</v>
      </c>
      <c r="H97" s="244">
        <f>G95*99</f>
        <v>5940</v>
      </c>
      <c r="I97" s="246">
        <f>G95*110</f>
        <v>6600</v>
      </c>
      <c r="J97" s="245">
        <f>G95*114</f>
        <v>6840</v>
      </c>
      <c r="K97" s="583"/>
      <c r="L97" s="602"/>
    </row>
    <row r="98" spans="1:12" ht="15" customHeight="1" x14ac:dyDescent="0.25">
      <c r="A98" s="564"/>
      <c r="B98" s="568"/>
      <c r="C98" s="614"/>
      <c r="D98" s="781"/>
      <c r="E98" s="448"/>
      <c r="F98" s="147" t="s">
        <v>1269</v>
      </c>
      <c r="G98" s="451">
        <v>0.98</v>
      </c>
      <c r="H98" s="451"/>
      <c r="I98" s="451"/>
      <c r="J98" s="451"/>
      <c r="K98" s="583"/>
      <c r="L98" s="602"/>
    </row>
    <row r="99" spans="1:12" ht="15" customHeight="1" x14ac:dyDescent="0.25">
      <c r="A99" s="564"/>
      <c r="B99" s="568"/>
      <c r="C99" s="614"/>
      <c r="D99" s="781"/>
      <c r="E99" s="448"/>
      <c r="F99" s="93" t="s">
        <v>1283</v>
      </c>
      <c r="G99" s="523" t="s">
        <v>700</v>
      </c>
      <c r="H99" s="523"/>
      <c r="I99" s="523"/>
      <c r="J99" s="523"/>
      <c r="K99" s="583"/>
      <c r="L99" s="602"/>
    </row>
    <row r="100" spans="1:12" ht="15" customHeight="1" x14ac:dyDescent="0.25">
      <c r="A100" s="564"/>
      <c r="B100" s="568"/>
      <c r="C100" s="614"/>
      <c r="D100" s="781"/>
      <c r="E100" s="448"/>
      <c r="F100" s="93" t="s">
        <v>1181</v>
      </c>
      <c r="G100" s="462" t="s">
        <v>1179</v>
      </c>
      <c r="H100" s="463"/>
      <c r="I100" s="463"/>
      <c r="J100" s="464"/>
      <c r="K100" s="583"/>
      <c r="L100" s="602"/>
    </row>
    <row r="101" spans="1:12" ht="15" customHeight="1" x14ac:dyDescent="0.25">
      <c r="A101" s="564"/>
      <c r="B101" s="568"/>
      <c r="C101" s="614"/>
      <c r="D101" s="781"/>
      <c r="E101" s="448"/>
      <c r="F101" s="147" t="s">
        <v>83</v>
      </c>
      <c r="G101" s="523">
        <v>65</v>
      </c>
      <c r="H101" s="523"/>
      <c r="I101" s="523"/>
      <c r="J101" s="523"/>
      <c r="K101" s="583"/>
      <c r="L101" s="602"/>
    </row>
    <row r="102" spans="1:12" ht="15" customHeight="1" x14ac:dyDescent="0.25">
      <c r="A102" s="564"/>
      <c r="B102" s="568"/>
      <c r="C102" s="614"/>
      <c r="D102" s="781"/>
      <c r="E102" s="448"/>
      <c r="F102" s="147" t="s">
        <v>396</v>
      </c>
      <c r="G102" s="607" t="s">
        <v>397</v>
      </c>
      <c r="H102" s="607"/>
      <c r="I102" s="607"/>
      <c r="J102" s="607"/>
      <c r="K102" s="583"/>
      <c r="L102" s="602"/>
    </row>
    <row r="103" spans="1:12" ht="15" customHeight="1" x14ac:dyDescent="0.25">
      <c r="A103" s="564"/>
      <c r="B103" s="568"/>
      <c r="C103" s="614"/>
      <c r="D103" s="781"/>
      <c r="E103" s="448"/>
      <c r="F103" s="147" t="s">
        <v>256</v>
      </c>
      <c r="G103" s="523" t="s">
        <v>7</v>
      </c>
      <c r="H103" s="523"/>
      <c r="I103" s="523"/>
      <c r="J103" s="523"/>
      <c r="K103" s="583"/>
      <c r="L103" s="602"/>
    </row>
    <row r="104" spans="1:12" ht="15" customHeight="1" x14ac:dyDescent="0.25">
      <c r="A104" s="564"/>
      <c r="B104" s="568"/>
      <c r="C104" s="614"/>
      <c r="D104" s="781"/>
      <c r="E104" s="448"/>
      <c r="F104" s="94" t="s">
        <v>421</v>
      </c>
      <c r="G104" s="523" t="s">
        <v>386</v>
      </c>
      <c r="H104" s="523"/>
      <c r="I104" s="523"/>
      <c r="J104" s="523"/>
      <c r="K104" s="583"/>
      <c r="L104" s="602"/>
    </row>
    <row r="105" spans="1:12" ht="15" customHeight="1" x14ac:dyDescent="0.25">
      <c r="A105" s="564"/>
      <c r="B105" s="568"/>
      <c r="C105" s="614"/>
      <c r="D105" s="781"/>
      <c r="E105" s="448"/>
      <c r="F105" s="148" t="s">
        <v>379</v>
      </c>
      <c r="G105" s="523" t="s">
        <v>399</v>
      </c>
      <c r="H105" s="523"/>
      <c r="I105" s="523"/>
      <c r="J105" s="523"/>
      <c r="K105" s="583"/>
      <c r="L105" s="602"/>
    </row>
    <row r="106" spans="1:12" ht="15" customHeight="1" x14ac:dyDescent="0.25">
      <c r="A106" s="564"/>
      <c r="B106" s="568"/>
      <c r="C106" s="614"/>
      <c r="D106" s="781"/>
      <c r="E106" s="448"/>
      <c r="F106" s="93" t="s">
        <v>701</v>
      </c>
      <c r="G106" s="523">
        <v>100000</v>
      </c>
      <c r="H106" s="523"/>
      <c r="I106" s="523"/>
      <c r="J106" s="523"/>
      <c r="K106" s="583"/>
      <c r="L106" s="602"/>
    </row>
    <row r="107" spans="1:12" ht="15" customHeight="1" x14ac:dyDescent="0.25">
      <c r="A107" s="564"/>
      <c r="B107" s="568"/>
      <c r="C107" s="614"/>
      <c r="D107" s="781"/>
      <c r="E107" s="448"/>
      <c r="F107" s="148" t="s">
        <v>257</v>
      </c>
      <c r="G107" s="523" t="s">
        <v>1025</v>
      </c>
      <c r="H107" s="523"/>
      <c r="I107" s="523"/>
      <c r="J107" s="523"/>
      <c r="K107" s="583"/>
      <c r="L107" s="602"/>
    </row>
    <row r="108" spans="1:12" ht="15" customHeight="1" x14ac:dyDescent="0.25">
      <c r="A108" s="564"/>
      <c r="B108" s="568"/>
      <c r="C108" s="614"/>
      <c r="D108" s="781"/>
      <c r="E108" s="448"/>
      <c r="F108" s="148" t="s">
        <v>422</v>
      </c>
      <c r="G108" s="523" t="s">
        <v>1026</v>
      </c>
      <c r="H108" s="523"/>
      <c r="I108" s="523"/>
      <c r="J108" s="523"/>
      <c r="K108" s="583"/>
      <c r="L108" s="602"/>
    </row>
    <row r="109" spans="1:12" ht="15" customHeight="1" x14ac:dyDescent="0.25">
      <c r="A109" s="564"/>
      <c r="B109" s="568"/>
      <c r="C109" s="614"/>
      <c r="D109" s="781"/>
      <c r="E109" s="448"/>
      <c r="F109" s="148" t="s">
        <v>376</v>
      </c>
      <c r="G109" s="523" t="s">
        <v>426</v>
      </c>
      <c r="H109" s="523"/>
      <c r="I109" s="523"/>
      <c r="J109" s="523"/>
      <c r="K109" s="583"/>
      <c r="L109" s="602"/>
    </row>
    <row r="110" spans="1:12" ht="15" customHeight="1" x14ac:dyDescent="0.25">
      <c r="A110" s="564"/>
      <c r="B110" s="568"/>
      <c r="C110" s="614"/>
      <c r="D110" s="781"/>
      <c r="E110" s="448"/>
      <c r="F110" s="148" t="s">
        <v>381</v>
      </c>
      <c r="G110" s="523" t="s">
        <v>427</v>
      </c>
      <c r="H110" s="523"/>
      <c r="I110" s="523"/>
      <c r="J110" s="523"/>
      <c r="K110" s="584">
        <v>5</v>
      </c>
      <c r="L110" s="443">
        <v>5023</v>
      </c>
    </row>
    <row r="111" spans="1:12" ht="15" customHeight="1" x14ac:dyDescent="0.25">
      <c r="A111" s="564"/>
      <c r="B111" s="568"/>
      <c r="C111" s="614"/>
      <c r="D111" s="781"/>
      <c r="E111" s="448"/>
      <c r="F111" s="94" t="s">
        <v>358</v>
      </c>
      <c r="G111" s="523" t="s">
        <v>428</v>
      </c>
      <c r="H111" s="523"/>
      <c r="I111" s="523"/>
      <c r="J111" s="523"/>
      <c r="K111" s="585"/>
      <c r="L111" s="591" t="e">
        <f>#REF!-#REF!*10%</f>
        <v>#REF!</v>
      </c>
    </row>
    <row r="112" spans="1:12" ht="15" customHeight="1" x14ac:dyDescent="0.25">
      <c r="A112" s="564"/>
      <c r="B112" s="568"/>
      <c r="C112" s="614"/>
      <c r="D112" s="781"/>
      <c r="E112" s="448"/>
      <c r="F112" s="148" t="s">
        <v>389</v>
      </c>
      <c r="G112" s="523" t="s">
        <v>390</v>
      </c>
      <c r="H112" s="523"/>
      <c r="I112" s="523"/>
      <c r="J112" s="523"/>
      <c r="K112" s="585"/>
      <c r="L112" s="591" t="e">
        <f>#REF!-#REF!*10%</f>
        <v>#REF!</v>
      </c>
    </row>
    <row r="113" spans="1:12" ht="15" customHeight="1" x14ac:dyDescent="0.25">
      <c r="A113" s="564"/>
      <c r="B113" s="568"/>
      <c r="C113" s="614"/>
      <c r="D113" s="781"/>
      <c r="E113" s="448"/>
      <c r="F113" s="93" t="s">
        <v>704</v>
      </c>
      <c r="G113" s="523" t="s">
        <v>1284</v>
      </c>
      <c r="H113" s="523"/>
      <c r="I113" s="523"/>
      <c r="J113" s="523"/>
      <c r="K113" s="585"/>
      <c r="L113" s="591" t="e">
        <f>#REF!-#REF!*10%</f>
        <v>#REF!</v>
      </c>
    </row>
    <row r="114" spans="1:12" ht="15" customHeight="1" x14ac:dyDescent="0.25">
      <c r="A114" s="564"/>
      <c r="B114" s="568"/>
      <c r="C114" s="614"/>
      <c r="D114" s="781"/>
      <c r="E114" s="448"/>
      <c r="F114" s="93" t="s">
        <v>706</v>
      </c>
      <c r="G114" s="523" t="s">
        <v>390</v>
      </c>
      <c r="H114" s="523"/>
      <c r="I114" s="523"/>
      <c r="J114" s="523"/>
      <c r="K114" s="585"/>
      <c r="L114" s="591" t="e">
        <f>#REF!-#REF!*10%</f>
        <v>#REF!</v>
      </c>
    </row>
    <row r="115" spans="1:12" ht="15" customHeight="1" x14ac:dyDescent="0.25">
      <c r="A115" s="564"/>
      <c r="B115" s="568"/>
      <c r="C115" s="614"/>
      <c r="D115" s="781"/>
      <c r="E115" s="448"/>
      <c r="F115" s="93" t="s">
        <v>1271</v>
      </c>
      <c r="G115" s="523" t="s">
        <v>390</v>
      </c>
      <c r="H115" s="523"/>
      <c r="I115" s="523"/>
      <c r="J115" s="523"/>
      <c r="K115" s="585"/>
      <c r="L115" s="591" t="e">
        <f>#REF!-#REF!*10%</f>
        <v>#REF!</v>
      </c>
    </row>
    <row r="116" spans="1:12" ht="15" customHeight="1" x14ac:dyDescent="0.25">
      <c r="A116" s="564"/>
      <c r="B116" s="568"/>
      <c r="C116" s="614"/>
      <c r="D116" s="781"/>
      <c r="E116" s="448"/>
      <c r="F116" s="93" t="s">
        <v>707</v>
      </c>
      <c r="G116" s="523" t="s">
        <v>1270</v>
      </c>
      <c r="H116" s="523"/>
      <c r="I116" s="523"/>
      <c r="J116" s="523"/>
      <c r="K116" s="585"/>
      <c r="L116" s="591" t="e">
        <f>#REF!-#REF!*10%</f>
        <v>#REF!</v>
      </c>
    </row>
    <row r="117" spans="1:12" ht="15" customHeight="1" x14ac:dyDescent="0.25">
      <c r="A117" s="564"/>
      <c r="B117" s="568"/>
      <c r="C117" s="614"/>
      <c r="D117" s="781"/>
      <c r="E117" s="448"/>
      <c r="F117" s="93" t="s">
        <v>708</v>
      </c>
      <c r="G117" s="523" t="s">
        <v>390</v>
      </c>
      <c r="H117" s="523"/>
      <c r="I117" s="523"/>
      <c r="J117" s="523"/>
      <c r="K117" s="585"/>
      <c r="L117" s="591" t="e">
        <f>#REF!-#REF!*10%</f>
        <v>#REF!</v>
      </c>
    </row>
    <row r="118" spans="1:12" ht="15" customHeight="1" x14ac:dyDescent="0.25">
      <c r="A118" s="564"/>
      <c r="B118" s="568"/>
      <c r="C118" s="614"/>
      <c r="D118" s="781"/>
      <c r="E118" s="448"/>
      <c r="F118" s="148" t="s">
        <v>377</v>
      </c>
      <c r="G118" s="523" t="s">
        <v>1285</v>
      </c>
      <c r="H118" s="523"/>
      <c r="I118" s="523"/>
      <c r="J118" s="523"/>
      <c r="K118" s="585"/>
      <c r="L118" s="591" t="e">
        <f>#REF!-#REF!*10%</f>
        <v>#REF!</v>
      </c>
    </row>
    <row r="119" spans="1:12" ht="15" customHeight="1" x14ac:dyDescent="0.25">
      <c r="A119" s="564"/>
      <c r="B119" s="568"/>
      <c r="C119" s="614"/>
      <c r="D119" s="781"/>
      <c r="E119" s="448"/>
      <c r="F119" s="148" t="s">
        <v>388</v>
      </c>
      <c r="G119" s="523" t="s">
        <v>393</v>
      </c>
      <c r="H119" s="523"/>
      <c r="I119" s="523"/>
      <c r="J119" s="523"/>
      <c r="K119" s="585"/>
      <c r="L119" s="591" t="e">
        <f>#REF!-#REF!*10%</f>
        <v>#REF!</v>
      </c>
    </row>
    <row r="120" spans="1:12" s="51" customFormat="1" ht="15.6" customHeight="1" x14ac:dyDescent="0.25">
      <c r="A120" s="564"/>
      <c r="B120" s="568"/>
      <c r="C120" s="614"/>
      <c r="D120" s="781"/>
      <c r="E120" s="448"/>
      <c r="F120" s="148" t="s">
        <v>562</v>
      </c>
      <c r="G120" s="523" t="s">
        <v>1086</v>
      </c>
      <c r="H120" s="523"/>
      <c r="I120" s="523"/>
      <c r="J120" s="523"/>
      <c r="K120" s="585"/>
      <c r="L120" s="591" t="e">
        <f>#REF!-#REF!*10%</f>
        <v>#REF!</v>
      </c>
    </row>
    <row r="121" spans="1:12" s="51" customFormat="1" ht="15.6" customHeight="1" x14ac:dyDescent="0.25">
      <c r="A121" s="564"/>
      <c r="B121" s="568"/>
      <c r="C121" s="614"/>
      <c r="D121" s="781"/>
      <c r="E121" s="448"/>
      <c r="F121" s="148" t="s">
        <v>570</v>
      </c>
      <c r="G121" s="523" t="s">
        <v>656</v>
      </c>
      <c r="H121" s="523"/>
      <c r="I121" s="523"/>
      <c r="J121" s="523"/>
      <c r="K121" s="585"/>
      <c r="L121" s="591" t="e">
        <f>#REF!-#REF!*10%</f>
        <v>#REF!</v>
      </c>
    </row>
    <row r="122" spans="1:12" s="51" customFormat="1" ht="15.6" customHeight="1" x14ac:dyDescent="0.25">
      <c r="A122" s="564"/>
      <c r="B122" s="568"/>
      <c r="C122" s="614"/>
      <c r="D122" s="781"/>
      <c r="E122" s="448"/>
      <c r="F122" s="149" t="s">
        <v>84</v>
      </c>
      <c r="G122" s="465">
        <v>2.5</v>
      </c>
      <c r="H122" s="465"/>
      <c r="I122" s="465"/>
      <c r="J122" s="465"/>
      <c r="K122" s="585"/>
      <c r="L122" s="591" t="e">
        <f>#REF!-#REF!*10%</f>
        <v>#REF!</v>
      </c>
    </row>
    <row r="123" spans="1:12" ht="15" customHeight="1" x14ac:dyDescent="0.25">
      <c r="A123" s="564"/>
      <c r="B123" s="569"/>
      <c r="C123" s="614"/>
      <c r="D123" s="781"/>
      <c r="E123" s="448"/>
      <c r="F123" s="136" t="s">
        <v>1016</v>
      </c>
      <c r="G123" s="454">
        <v>5</v>
      </c>
      <c r="H123" s="454"/>
      <c r="I123" s="454"/>
      <c r="J123" s="454"/>
      <c r="K123" s="585"/>
      <c r="L123" s="591" t="e">
        <f>#REF!-#REF!*10%</f>
        <v>#REF!</v>
      </c>
    </row>
    <row r="124" spans="1:12" ht="15" customHeight="1" x14ac:dyDescent="0.25">
      <c r="A124" s="564">
        <v>5</v>
      </c>
      <c r="B124" s="567"/>
      <c r="C124" s="614" t="s">
        <v>1289</v>
      </c>
      <c r="D124" s="781"/>
      <c r="E124" s="448"/>
      <c r="F124" s="147" t="s">
        <v>81</v>
      </c>
      <c r="G124" s="523" t="s">
        <v>6</v>
      </c>
      <c r="H124" s="523"/>
      <c r="I124" s="523"/>
      <c r="J124" s="523"/>
      <c r="K124" s="501">
        <v>3</v>
      </c>
      <c r="L124" s="716">
        <v>6379</v>
      </c>
    </row>
    <row r="125" spans="1:12" ht="15" customHeight="1" x14ac:dyDescent="0.25">
      <c r="A125" s="564"/>
      <c r="B125" s="568"/>
      <c r="C125" s="614"/>
      <c r="D125" s="781"/>
      <c r="E125" s="448"/>
      <c r="F125" s="147" t="s">
        <v>80</v>
      </c>
      <c r="G125" s="469">
        <v>80</v>
      </c>
      <c r="H125" s="469"/>
      <c r="I125" s="469"/>
      <c r="J125" s="469"/>
      <c r="K125" s="583"/>
      <c r="L125" s="602"/>
    </row>
    <row r="126" spans="1:12" ht="15" customHeight="1" x14ac:dyDescent="0.25">
      <c r="A126" s="564"/>
      <c r="B126" s="568"/>
      <c r="C126" s="614"/>
      <c r="D126" s="781"/>
      <c r="E126" s="448"/>
      <c r="F126" s="147" t="s">
        <v>8</v>
      </c>
      <c r="G126" s="243">
        <v>3000</v>
      </c>
      <c r="H126" s="244">
        <v>4000</v>
      </c>
      <c r="I126" s="246">
        <v>5000</v>
      </c>
      <c r="J126" s="245">
        <v>6000</v>
      </c>
      <c r="K126" s="583"/>
      <c r="L126" s="602"/>
    </row>
    <row r="127" spans="1:12" ht="15" customHeight="1" x14ac:dyDescent="0.25">
      <c r="A127" s="564"/>
      <c r="B127" s="568"/>
      <c r="C127" s="614"/>
      <c r="D127" s="781"/>
      <c r="E127" s="448"/>
      <c r="F127" s="147" t="s">
        <v>817</v>
      </c>
      <c r="G127" s="243">
        <f>G125*88</f>
        <v>7040</v>
      </c>
      <c r="H127" s="244">
        <f>G125*99</f>
        <v>7920</v>
      </c>
      <c r="I127" s="246">
        <f>G125*110</f>
        <v>8800</v>
      </c>
      <c r="J127" s="245">
        <f>G125*114</f>
        <v>9120</v>
      </c>
      <c r="K127" s="583"/>
      <c r="L127" s="602"/>
    </row>
    <row r="128" spans="1:12" ht="15" customHeight="1" x14ac:dyDescent="0.25">
      <c r="A128" s="564"/>
      <c r="B128" s="568"/>
      <c r="C128" s="614"/>
      <c r="D128" s="781"/>
      <c r="E128" s="448"/>
      <c r="F128" s="147" t="s">
        <v>1269</v>
      </c>
      <c r="G128" s="451">
        <v>0.98</v>
      </c>
      <c r="H128" s="451"/>
      <c r="I128" s="451"/>
      <c r="J128" s="451"/>
      <c r="K128" s="583"/>
      <c r="L128" s="602"/>
    </row>
    <row r="129" spans="1:12" ht="15" customHeight="1" x14ac:dyDescent="0.25">
      <c r="A129" s="564"/>
      <c r="B129" s="568"/>
      <c r="C129" s="614"/>
      <c r="D129" s="781"/>
      <c r="E129" s="448"/>
      <c r="F129" s="93" t="s">
        <v>1283</v>
      </c>
      <c r="G129" s="523" t="s">
        <v>700</v>
      </c>
      <c r="H129" s="523"/>
      <c r="I129" s="523"/>
      <c r="J129" s="523"/>
      <c r="K129" s="583"/>
      <c r="L129" s="602"/>
    </row>
    <row r="130" spans="1:12" ht="15" customHeight="1" x14ac:dyDescent="0.25">
      <c r="A130" s="564"/>
      <c r="B130" s="568"/>
      <c r="C130" s="614"/>
      <c r="D130" s="781"/>
      <c r="E130" s="448"/>
      <c r="F130" s="93" t="s">
        <v>1181</v>
      </c>
      <c r="G130" s="462" t="s">
        <v>1179</v>
      </c>
      <c r="H130" s="463"/>
      <c r="I130" s="463"/>
      <c r="J130" s="464"/>
      <c r="K130" s="583"/>
      <c r="L130" s="602"/>
    </row>
    <row r="131" spans="1:12" ht="15" customHeight="1" x14ac:dyDescent="0.25">
      <c r="A131" s="564"/>
      <c r="B131" s="568"/>
      <c r="C131" s="614"/>
      <c r="D131" s="781"/>
      <c r="E131" s="448"/>
      <c r="F131" s="147" t="s">
        <v>83</v>
      </c>
      <c r="G131" s="523">
        <v>65</v>
      </c>
      <c r="H131" s="523"/>
      <c r="I131" s="523"/>
      <c r="J131" s="523"/>
      <c r="K131" s="583"/>
      <c r="L131" s="602"/>
    </row>
    <row r="132" spans="1:12" ht="15" customHeight="1" x14ac:dyDescent="0.25">
      <c r="A132" s="564"/>
      <c r="B132" s="568"/>
      <c r="C132" s="614"/>
      <c r="D132" s="781"/>
      <c r="E132" s="448"/>
      <c r="F132" s="147" t="s">
        <v>396</v>
      </c>
      <c r="G132" s="607" t="s">
        <v>397</v>
      </c>
      <c r="H132" s="607"/>
      <c r="I132" s="607"/>
      <c r="J132" s="607"/>
      <c r="K132" s="583"/>
      <c r="L132" s="602"/>
    </row>
    <row r="133" spans="1:12" ht="15" customHeight="1" x14ac:dyDescent="0.25">
      <c r="A133" s="564"/>
      <c r="B133" s="568"/>
      <c r="C133" s="614"/>
      <c r="D133" s="781"/>
      <c r="E133" s="448"/>
      <c r="F133" s="147" t="s">
        <v>256</v>
      </c>
      <c r="G133" s="523" t="s">
        <v>7</v>
      </c>
      <c r="H133" s="523"/>
      <c r="I133" s="523"/>
      <c r="J133" s="523"/>
      <c r="K133" s="583"/>
      <c r="L133" s="602"/>
    </row>
    <row r="134" spans="1:12" ht="15" customHeight="1" x14ac:dyDescent="0.25">
      <c r="A134" s="564"/>
      <c r="B134" s="568"/>
      <c r="C134" s="614"/>
      <c r="D134" s="781"/>
      <c r="E134" s="448"/>
      <c r="F134" s="94" t="s">
        <v>421</v>
      </c>
      <c r="G134" s="523" t="s">
        <v>386</v>
      </c>
      <c r="H134" s="523"/>
      <c r="I134" s="523"/>
      <c r="J134" s="523"/>
      <c r="K134" s="583"/>
      <c r="L134" s="602"/>
    </row>
    <row r="135" spans="1:12" ht="15" customHeight="1" x14ac:dyDescent="0.25">
      <c r="A135" s="564"/>
      <c r="B135" s="568"/>
      <c r="C135" s="614"/>
      <c r="D135" s="781"/>
      <c r="E135" s="448"/>
      <c r="F135" s="148" t="s">
        <v>379</v>
      </c>
      <c r="G135" s="523" t="s">
        <v>399</v>
      </c>
      <c r="H135" s="523"/>
      <c r="I135" s="523"/>
      <c r="J135" s="523"/>
      <c r="K135" s="583"/>
      <c r="L135" s="602"/>
    </row>
    <row r="136" spans="1:12" ht="15" customHeight="1" x14ac:dyDescent="0.25">
      <c r="A136" s="564"/>
      <c r="B136" s="568"/>
      <c r="C136" s="614"/>
      <c r="D136" s="781"/>
      <c r="E136" s="448"/>
      <c r="F136" s="93" t="s">
        <v>701</v>
      </c>
      <c r="G136" s="523">
        <v>100000</v>
      </c>
      <c r="H136" s="523"/>
      <c r="I136" s="523"/>
      <c r="J136" s="523"/>
      <c r="K136" s="583"/>
      <c r="L136" s="602"/>
    </row>
    <row r="137" spans="1:12" ht="15" customHeight="1" x14ac:dyDescent="0.25">
      <c r="A137" s="564"/>
      <c r="B137" s="568"/>
      <c r="C137" s="614"/>
      <c r="D137" s="781"/>
      <c r="E137" s="448"/>
      <c r="F137" s="148" t="s">
        <v>257</v>
      </c>
      <c r="G137" s="523" t="s">
        <v>1025</v>
      </c>
      <c r="H137" s="523"/>
      <c r="I137" s="523"/>
      <c r="J137" s="523"/>
      <c r="K137" s="583"/>
      <c r="L137" s="602"/>
    </row>
    <row r="138" spans="1:12" ht="15" customHeight="1" x14ac:dyDescent="0.25">
      <c r="A138" s="564"/>
      <c r="B138" s="568"/>
      <c r="C138" s="614"/>
      <c r="D138" s="781"/>
      <c r="E138" s="448"/>
      <c r="F138" s="148" t="s">
        <v>422</v>
      </c>
      <c r="G138" s="523" t="s">
        <v>1026</v>
      </c>
      <c r="H138" s="523"/>
      <c r="I138" s="523"/>
      <c r="J138" s="523"/>
      <c r="K138" s="583"/>
      <c r="L138" s="602"/>
    </row>
    <row r="139" spans="1:12" ht="15" customHeight="1" x14ac:dyDescent="0.25">
      <c r="A139" s="564"/>
      <c r="B139" s="568"/>
      <c r="C139" s="614"/>
      <c r="D139" s="781"/>
      <c r="E139" s="448"/>
      <c r="F139" s="148" t="s">
        <v>376</v>
      </c>
      <c r="G139" s="523" t="s">
        <v>426</v>
      </c>
      <c r="H139" s="523"/>
      <c r="I139" s="523"/>
      <c r="J139" s="523"/>
      <c r="K139" s="583"/>
      <c r="L139" s="602"/>
    </row>
    <row r="140" spans="1:12" ht="15" customHeight="1" x14ac:dyDescent="0.25">
      <c r="A140" s="564"/>
      <c r="B140" s="568"/>
      <c r="C140" s="614"/>
      <c r="D140" s="781"/>
      <c r="E140" s="448"/>
      <c r="F140" s="148" t="s">
        <v>381</v>
      </c>
      <c r="G140" s="523" t="s">
        <v>427</v>
      </c>
      <c r="H140" s="523"/>
      <c r="I140" s="523"/>
      <c r="J140" s="523"/>
      <c r="K140" s="584">
        <v>5</v>
      </c>
      <c r="L140" s="443">
        <v>6826</v>
      </c>
    </row>
    <row r="141" spans="1:12" ht="15" customHeight="1" x14ac:dyDescent="0.25">
      <c r="A141" s="564"/>
      <c r="B141" s="568"/>
      <c r="C141" s="614"/>
      <c r="D141" s="781"/>
      <c r="E141" s="448"/>
      <c r="F141" s="94" t="s">
        <v>358</v>
      </c>
      <c r="G141" s="523" t="s">
        <v>428</v>
      </c>
      <c r="H141" s="523"/>
      <c r="I141" s="523"/>
      <c r="J141" s="523"/>
      <c r="K141" s="585"/>
      <c r="L141" s="591" t="e">
        <f>#REF!-#REF!*10%</f>
        <v>#REF!</v>
      </c>
    </row>
    <row r="142" spans="1:12" ht="15" customHeight="1" x14ac:dyDescent="0.25">
      <c r="A142" s="564"/>
      <c r="B142" s="568"/>
      <c r="C142" s="614"/>
      <c r="D142" s="781"/>
      <c r="E142" s="448"/>
      <c r="F142" s="148" t="s">
        <v>389</v>
      </c>
      <c r="G142" s="523" t="s">
        <v>390</v>
      </c>
      <c r="H142" s="523"/>
      <c r="I142" s="523"/>
      <c r="J142" s="523"/>
      <c r="K142" s="585"/>
      <c r="L142" s="591" t="e">
        <f>#REF!-#REF!*10%</f>
        <v>#REF!</v>
      </c>
    </row>
    <row r="143" spans="1:12" ht="15" customHeight="1" x14ac:dyDescent="0.25">
      <c r="A143" s="564"/>
      <c r="B143" s="568"/>
      <c r="C143" s="614"/>
      <c r="D143" s="781"/>
      <c r="E143" s="448"/>
      <c r="F143" s="93" t="s">
        <v>704</v>
      </c>
      <c r="G143" s="523" t="s">
        <v>1284</v>
      </c>
      <c r="H143" s="523"/>
      <c r="I143" s="523"/>
      <c r="J143" s="523"/>
      <c r="K143" s="585"/>
      <c r="L143" s="591" t="e">
        <f>#REF!-#REF!*10%</f>
        <v>#REF!</v>
      </c>
    </row>
    <row r="144" spans="1:12" ht="15" customHeight="1" x14ac:dyDescent="0.25">
      <c r="A144" s="564"/>
      <c r="B144" s="568"/>
      <c r="C144" s="614"/>
      <c r="D144" s="781"/>
      <c r="E144" s="448"/>
      <c r="F144" s="93" t="s">
        <v>706</v>
      </c>
      <c r="G144" s="523" t="s">
        <v>390</v>
      </c>
      <c r="H144" s="523"/>
      <c r="I144" s="523"/>
      <c r="J144" s="523"/>
      <c r="K144" s="585"/>
      <c r="L144" s="591" t="e">
        <f>#REF!-#REF!*10%</f>
        <v>#REF!</v>
      </c>
    </row>
    <row r="145" spans="1:12" ht="15" customHeight="1" x14ac:dyDescent="0.25">
      <c r="A145" s="564"/>
      <c r="B145" s="568"/>
      <c r="C145" s="614"/>
      <c r="D145" s="781"/>
      <c r="E145" s="448"/>
      <c r="F145" s="93" t="s">
        <v>1271</v>
      </c>
      <c r="G145" s="523" t="s">
        <v>390</v>
      </c>
      <c r="H145" s="523"/>
      <c r="I145" s="523"/>
      <c r="J145" s="523"/>
      <c r="K145" s="585"/>
      <c r="L145" s="591" t="e">
        <f>#REF!-#REF!*10%</f>
        <v>#REF!</v>
      </c>
    </row>
    <row r="146" spans="1:12" ht="15" customHeight="1" x14ac:dyDescent="0.25">
      <c r="A146" s="564"/>
      <c r="B146" s="568"/>
      <c r="C146" s="614"/>
      <c r="D146" s="781"/>
      <c r="E146" s="448"/>
      <c r="F146" s="93" t="s">
        <v>707</v>
      </c>
      <c r="G146" s="523" t="s">
        <v>1270</v>
      </c>
      <c r="H146" s="523"/>
      <c r="I146" s="523"/>
      <c r="J146" s="523"/>
      <c r="K146" s="585"/>
      <c r="L146" s="591" t="e">
        <f>#REF!-#REF!*10%</f>
        <v>#REF!</v>
      </c>
    </row>
    <row r="147" spans="1:12" ht="15" customHeight="1" x14ac:dyDescent="0.25">
      <c r="A147" s="564"/>
      <c r="B147" s="568"/>
      <c r="C147" s="614"/>
      <c r="D147" s="781"/>
      <c r="E147" s="448"/>
      <c r="F147" s="93" t="s">
        <v>708</v>
      </c>
      <c r="G147" s="523" t="s">
        <v>390</v>
      </c>
      <c r="H147" s="523"/>
      <c r="I147" s="523"/>
      <c r="J147" s="523"/>
      <c r="K147" s="585"/>
      <c r="L147" s="591" t="e">
        <f>#REF!-#REF!*10%</f>
        <v>#REF!</v>
      </c>
    </row>
    <row r="148" spans="1:12" ht="15" customHeight="1" x14ac:dyDescent="0.25">
      <c r="A148" s="564"/>
      <c r="B148" s="568"/>
      <c r="C148" s="614"/>
      <c r="D148" s="781"/>
      <c r="E148" s="448"/>
      <c r="F148" s="148" t="s">
        <v>377</v>
      </c>
      <c r="G148" s="523" t="s">
        <v>1285</v>
      </c>
      <c r="H148" s="523"/>
      <c r="I148" s="523"/>
      <c r="J148" s="523"/>
      <c r="K148" s="585"/>
      <c r="L148" s="591" t="e">
        <f>#REF!-#REF!*10%</f>
        <v>#REF!</v>
      </c>
    </row>
    <row r="149" spans="1:12" ht="15" customHeight="1" x14ac:dyDescent="0.25">
      <c r="A149" s="564"/>
      <c r="B149" s="568"/>
      <c r="C149" s="614"/>
      <c r="D149" s="781"/>
      <c r="E149" s="448"/>
      <c r="F149" s="148" t="s">
        <v>388</v>
      </c>
      <c r="G149" s="523" t="s">
        <v>393</v>
      </c>
      <c r="H149" s="523"/>
      <c r="I149" s="523"/>
      <c r="J149" s="523"/>
      <c r="K149" s="585"/>
      <c r="L149" s="591" t="e">
        <f>#REF!-#REF!*10%</f>
        <v>#REF!</v>
      </c>
    </row>
    <row r="150" spans="1:12" s="51" customFormat="1" ht="15.6" customHeight="1" x14ac:dyDescent="0.25">
      <c r="A150" s="564"/>
      <c r="B150" s="568"/>
      <c r="C150" s="614"/>
      <c r="D150" s="781"/>
      <c r="E150" s="448"/>
      <c r="F150" s="148" t="s">
        <v>562</v>
      </c>
      <c r="G150" s="523" t="s">
        <v>1086</v>
      </c>
      <c r="H150" s="523"/>
      <c r="I150" s="523"/>
      <c r="J150" s="523"/>
      <c r="K150" s="585"/>
      <c r="L150" s="591" t="e">
        <f>#REF!-#REF!*10%</f>
        <v>#REF!</v>
      </c>
    </row>
    <row r="151" spans="1:12" s="51" customFormat="1" ht="15.6" customHeight="1" x14ac:dyDescent="0.25">
      <c r="A151" s="564"/>
      <c r="B151" s="568"/>
      <c r="C151" s="614"/>
      <c r="D151" s="781"/>
      <c r="E151" s="448"/>
      <c r="F151" s="148" t="s">
        <v>570</v>
      </c>
      <c r="G151" s="523" t="s">
        <v>656</v>
      </c>
      <c r="H151" s="523"/>
      <c r="I151" s="523"/>
      <c r="J151" s="523"/>
      <c r="K151" s="585"/>
      <c r="L151" s="591" t="e">
        <f>#REF!-#REF!*10%</f>
        <v>#REF!</v>
      </c>
    </row>
    <row r="152" spans="1:12" s="51" customFormat="1" ht="15.6" customHeight="1" x14ac:dyDescent="0.25">
      <c r="A152" s="564"/>
      <c r="B152" s="568"/>
      <c r="C152" s="614"/>
      <c r="D152" s="781"/>
      <c r="E152" s="448"/>
      <c r="F152" s="149" t="s">
        <v>84</v>
      </c>
      <c r="G152" s="465">
        <v>2.5</v>
      </c>
      <c r="H152" s="465"/>
      <c r="I152" s="465"/>
      <c r="J152" s="465"/>
      <c r="K152" s="585"/>
      <c r="L152" s="591" t="e">
        <f>#REF!-#REF!*10%</f>
        <v>#REF!</v>
      </c>
    </row>
    <row r="153" spans="1:12" ht="15" customHeight="1" x14ac:dyDescent="0.25">
      <c r="A153" s="567"/>
      <c r="B153" s="568"/>
      <c r="C153" s="608"/>
      <c r="D153" s="778"/>
      <c r="E153" s="459"/>
      <c r="F153" s="410" t="s">
        <v>1016</v>
      </c>
      <c r="G153" s="492">
        <v>5</v>
      </c>
      <c r="H153" s="492"/>
      <c r="I153" s="492"/>
      <c r="J153" s="492"/>
      <c r="K153" s="720"/>
      <c r="L153" s="591" t="e">
        <f>#REF!-#REF!*10%</f>
        <v>#REF!</v>
      </c>
    </row>
    <row r="154" spans="1:12" ht="27" customHeight="1" x14ac:dyDescent="0.25">
      <c r="A154" s="519" t="s">
        <v>1290</v>
      </c>
      <c r="B154" s="519"/>
      <c r="C154" s="519"/>
      <c r="D154" s="519"/>
      <c r="E154" s="519"/>
      <c r="F154" s="519"/>
      <c r="G154" s="519"/>
      <c r="H154" s="519"/>
      <c r="I154" s="519"/>
      <c r="J154" s="519"/>
      <c r="K154" s="519"/>
      <c r="L154" s="519"/>
    </row>
    <row r="155" spans="1:12" ht="15" customHeight="1" x14ac:dyDescent="0.25">
      <c r="A155" s="569">
        <v>1</v>
      </c>
      <c r="B155" s="568"/>
      <c r="C155" s="610" t="s">
        <v>1291</v>
      </c>
      <c r="D155" s="780"/>
      <c r="E155" s="460"/>
      <c r="F155" s="417" t="s">
        <v>81</v>
      </c>
      <c r="G155" s="715" t="s">
        <v>6</v>
      </c>
      <c r="H155" s="715"/>
      <c r="I155" s="715"/>
      <c r="J155" s="715"/>
      <c r="K155" s="713">
        <v>3</v>
      </c>
      <c r="L155" s="439">
        <v>3386</v>
      </c>
    </row>
    <row r="156" spans="1:12" ht="15" customHeight="1" x14ac:dyDescent="0.25">
      <c r="A156" s="564"/>
      <c r="B156" s="568"/>
      <c r="C156" s="614"/>
      <c r="D156" s="781"/>
      <c r="E156" s="448"/>
      <c r="F156" s="147" t="s">
        <v>80</v>
      </c>
      <c r="G156" s="469">
        <v>30</v>
      </c>
      <c r="H156" s="469"/>
      <c r="I156" s="469"/>
      <c r="J156" s="469"/>
      <c r="K156" s="583"/>
      <c r="L156" s="602"/>
    </row>
    <row r="157" spans="1:12" ht="15" customHeight="1" x14ac:dyDescent="0.25">
      <c r="A157" s="564"/>
      <c r="B157" s="568"/>
      <c r="C157" s="614"/>
      <c r="D157" s="781"/>
      <c r="E157" s="448"/>
      <c r="F157" s="147" t="s">
        <v>8</v>
      </c>
      <c r="G157" s="243">
        <v>3000</v>
      </c>
      <c r="H157" s="244">
        <v>4000</v>
      </c>
      <c r="I157" s="246">
        <v>5000</v>
      </c>
      <c r="J157" s="245">
        <v>6000</v>
      </c>
      <c r="K157" s="583"/>
      <c r="L157" s="602"/>
    </row>
    <row r="158" spans="1:12" ht="15" customHeight="1" x14ac:dyDescent="0.25">
      <c r="A158" s="564"/>
      <c r="B158" s="568"/>
      <c r="C158" s="614"/>
      <c r="D158" s="781"/>
      <c r="E158" s="448"/>
      <c r="F158" s="147" t="s">
        <v>817</v>
      </c>
      <c r="G158" s="243">
        <f>G156*88</f>
        <v>2640</v>
      </c>
      <c r="H158" s="244">
        <f>G156*99</f>
        <v>2970</v>
      </c>
      <c r="I158" s="246">
        <f>G156*110</f>
        <v>3300</v>
      </c>
      <c r="J158" s="245">
        <f>G156*114</f>
        <v>3420</v>
      </c>
      <c r="K158" s="583"/>
      <c r="L158" s="602"/>
    </row>
    <row r="159" spans="1:12" ht="15" customHeight="1" x14ac:dyDescent="0.25">
      <c r="A159" s="564"/>
      <c r="B159" s="568"/>
      <c r="C159" s="614"/>
      <c r="D159" s="781"/>
      <c r="E159" s="448"/>
      <c r="F159" s="147" t="s">
        <v>1269</v>
      </c>
      <c r="G159" s="451">
        <v>0.98</v>
      </c>
      <c r="H159" s="451"/>
      <c r="I159" s="451"/>
      <c r="J159" s="451"/>
      <c r="K159" s="583"/>
      <c r="L159" s="602"/>
    </row>
    <row r="160" spans="1:12" ht="15" customHeight="1" x14ac:dyDescent="0.25">
      <c r="A160" s="564"/>
      <c r="B160" s="568"/>
      <c r="C160" s="614"/>
      <c r="D160" s="781"/>
      <c r="E160" s="448"/>
      <c r="F160" s="93" t="s">
        <v>1283</v>
      </c>
      <c r="G160" s="523" t="s">
        <v>700</v>
      </c>
      <c r="H160" s="523"/>
      <c r="I160" s="523"/>
      <c r="J160" s="523"/>
      <c r="K160" s="583"/>
      <c r="L160" s="602"/>
    </row>
    <row r="161" spans="1:12" ht="15" customHeight="1" x14ac:dyDescent="0.25">
      <c r="A161" s="564"/>
      <c r="B161" s="568"/>
      <c r="C161" s="614"/>
      <c r="D161" s="781"/>
      <c r="E161" s="448"/>
      <c r="F161" s="93" t="s">
        <v>1181</v>
      </c>
      <c r="G161" s="462" t="s">
        <v>1179</v>
      </c>
      <c r="H161" s="463"/>
      <c r="I161" s="463"/>
      <c r="J161" s="464"/>
      <c r="K161" s="583"/>
      <c r="L161" s="602"/>
    </row>
    <row r="162" spans="1:12" ht="15" customHeight="1" x14ac:dyDescent="0.25">
      <c r="A162" s="564"/>
      <c r="B162" s="568"/>
      <c r="C162" s="614"/>
      <c r="D162" s="781"/>
      <c r="E162" s="448"/>
      <c r="F162" s="147" t="s">
        <v>83</v>
      </c>
      <c r="G162" s="523">
        <v>65</v>
      </c>
      <c r="H162" s="523"/>
      <c r="I162" s="523"/>
      <c r="J162" s="523"/>
      <c r="K162" s="583"/>
      <c r="L162" s="602"/>
    </row>
    <row r="163" spans="1:12" ht="15" customHeight="1" x14ac:dyDescent="0.25">
      <c r="A163" s="564"/>
      <c r="B163" s="568"/>
      <c r="C163" s="614"/>
      <c r="D163" s="781"/>
      <c r="E163" s="448"/>
      <c r="F163" s="147" t="s">
        <v>396</v>
      </c>
      <c r="G163" s="607" t="s">
        <v>397</v>
      </c>
      <c r="H163" s="607"/>
      <c r="I163" s="607"/>
      <c r="J163" s="607"/>
      <c r="K163" s="583"/>
      <c r="L163" s="602"/>
    </row>
    <row r="164" spans="1:12" ht="15" customHeight="1" x14ac:dyDescent="0.25">
      <c r="A164" s="564"/>
      <c r="B164" s="568"/>
      <c r="C164" s="614"/>
      <c r="D164" s="781"/>
      <c r="E164" s="448"/>
      <c r="F164" s="147" t="s">
        <v>256</v>
      </c>
      <c r="G164" s="523" t="s">
        <v>25</v>
      </c>
      <c r="H164" s="523"/>
      <c r="I164" s="523"/>
      <c r="J164" s="523"/>
      <c r="K164" s="583"/>
      <c r="L164" s="602"/>
    </row>
    <row r="165" spans="1:12" ht="15" customHeight="1" x14ac:dyDescent="0.25">
      <c r="A165" s="564"/>
      <c r="B165" s="568"/>
      <c r="C165" s="614"/>
      <c r="D165" s="781"/>
      <c r="E165" s="448"/>
      <c r="F165" s="94" t="s">
        <v>421</v>
      </c>
      <c r="G165" s="523" t="s">
        <v>386</v>
      </c>
      <c r="H165" s="523"/>
      <c r="I165" s="523"/>
      <c r="J165" s="523"/>
      <c r="K165" s="583"/>
      <c r="L165" s="602"/>
    </row>
    <row r="166" spans="1:12" ht="15" customHeight="1" x14ac:dyDescent="0.25">
      <c r="A166" s="564"/>
      <c r="B166" s="568"/>
      <c r="C166" s="614"/>
      <c r="D166" s="781"/>
      <c r="E166" s="448"/>
      <c r="F166" s="148" t="s">
        <v>379</v>
      </c>
      <c r="G166" s="523" t="s">
        <v>399</v>
      </c>
      <c r="H166" s="523"/>
      <c r="I166" s="523"/>
      <c r="J166" s="523"/>
      <c r="K166" s="583"/>
      <c r="L166" s="602"/>
    </row>
    <row r="167" spans="1:12" ht="15" customHeight="1" x14ac:dyDescent="0.25">
      <c r="A167" s="564"/>
      <c r="B167" s="568"/>
      <c r="C167" s="614"/>
      <c r="D167" s="781"/>
      <c r="E167" s="448"/>
      <c r="F167" s="93" t="s">
        <v>701</v>
      </c>
      <c r="G167" s="523">
        <v>100000</v>
      </c>
      <c r="H167" s="523"/>
      <c r="I167" s="523"/>
      <c r="J167" s="523"/>
      <c r="K167" s="583"/>
      <c r="L167" s="602"/>
    </row>
    <row r="168" spans="1:12" ht="15" customHeight="1" x14ac:dyDescent="0.25">
      <c r="A168" s="564"/>
      <c r="B168" s="568"/>
      <c r="C168" s="614"/>
      <c r="D168" s="781"/>
      <c r="E168" s="448"/>
      <c r="F168" s="148" t="s">
        <v>257</v>
      </c>
      <c r="G168" s="523" t="s">
        <v>1025</v>
      </c>
      <c r="H168" s="523"/>
      <c r="I168" s="523"/>
      <c r="J168" s="523"/>
      <c r="K168" s="583"/>
      <c r="L168" s="602"/>
    </row>
    <row r="169" spans="1:12" ht="15" customHeight="1" x14ac:dyDescent="0.25">
      <c r="A169" s="564"/>
      <c r="B169" s="568"/>
      <c r="C169" s="614"/>
      <c r="D169" s="781"/>
      <c r="E169" s="448"/>
      <c r="F169" s="148" t="s">
        <v>422</v>
      </c>
      <c r="G169" s="523" t="s">
        <v>1026</v>
      </c>
      <c r="H169" s="523"/>
      <c r="I169" s="523"/>
      <c r="J169" s="523"/>
      <c r="K169" s="583"/>
      <c r="L169" s="602"/>
    </row>
    <row r="170" spans="1:12" ht="15" customHeight="1" x14ac:dyDescent="0.25">
      <c r="A170" s="564"/>
      <c r="B170" s="568"/>
      <c r="C170" s="614"/>
      <c r="D170" s="781"/>
      <c r="E170" s="448"/>
      <c r="F170" s="148" t="s">
        <v>376</v>
      </c>
      <c r="G170" s="523" t="s">
        <v>426</v>
      </c>
      <c r="H170" s="523"/>
      <c r="I170" s="523"/>
      <c r="J170" s="523"/>
      <c r="K170" s="583"/>
      <c r="L170" s="602"/>
    </row>
    <row r="171" spans="1:12" ht="15" customHeight="1" x14ac:dyDescent="0.25">
      <c r="A171" s="564"/>
      <c r="B171" s="568"/>
      <c r="C171" s="614"/>
      <c r="D171" s="781"/>
      <c r="E171" s="448"/>
      <c r="F171" s="148" t="s">
        <v>381</v>
      </c>
      <c r="G171" s="523" t="s">
        <v>427</v>
      </c>
      <c r="H171" s="523"/>
      <c r="I171" s="523"/>
      <c r="J171" s="523"/>
      <c r="K171" s="584">
        <v>5</v>
      </c>
      <c r="L171" s="443">
        <v>3623</v>
      </c>
    </row>
    <row r="172" spans="1:12" ht="15" customHeight="1" x14ac:dyDescent="0.25">
      <c r="A172" s="564"/>
      <c r="B172" s="568"/>
      <c r="C172" s="614"/>
      <c r="D172" s="781"/>
      <c r="E172" s="448"/>
      <c r="F172" s="94" t="s">
        <v>358</v>
      </c>
      <c r="G172" s="523" t="s">
        <v>428</v>
      </c>
      <c r="H172" s="523"/>
      <c r="I172" s="523"/>
      <c r="J172" s="523"/>
      <c r="K172" s="585"/>
      <c r="L172" s="591" t="e">
        <f>#REF!-#REF!*10%</f>
        <v>#REF!</v>
      </c>
    </row>
    <row r="173" spans="1:12" ht="15" customHeight="1" x14ac:dyDescent="0.25">
      <c r="A173" s="564"/>
      <c r="B173" s="568"/>
      <c r="C173" s="614"/>
      <c r="D173" s="781"/>
      <c r="E173" s="448"/>
      <c r="F173" s="148" t="s">
        <v>389</v>
      </c>
      <c r="G173" s="523" t="s">
        <v>390</v>
      </c>
      <c r="H173" s="523"/>
      <c r="I173" s="523"/>
      <c r="J173" s="523"/>
      <c r="K173" s="585"/>
      <c r="L173" s="591" t="e">
        <f>#REF!-#REF!*10%</f>
        <v>#REF!</v>
      </c>
    </row>
    <row r="174" spans="1:12" ht="15" customHeight="1" x14ac:dyDescent="0.25">
      <c r="A174" s="564"/>
      <c r="B174" s="568"/>
      <c r="C174" s="614"/>
      <c r="D174" s="781"/>
      <c r="E174" s="448"/>
      <c r="F174" s="93" t="s">
        <v>704</v>
      </c>
      <c r="G174" s="523" t="s">
        <v>1284</v>
      </c>
      <c r="H174" s="523"/>
      <c r="I174" s="523"/>
      <c r="J174" s="523"/>
      <c r="K174" s="585"/>
      <c r="L174" s="591" t="e">
        <f>#REF!-#REF!*10%</f>
        <v>#REF!</v>
      </c>
    </row>
    <row r="175" spans="1:12" ht="15" customHeight="1" x14ac:dyDescent="0.25">
      <c r="A175" s="564"/>
      <c r="B175" s="568"/>
      <c r="C175" s="614"/>
      <c r="D175" s="781"/>
      <c r="E175" s="448"/>
      <c r="F175" s="93" t="s">
        <v>706</v>
      </c>
      <c r="G175" s="523" t="s">
        <v>390</v>
      </c>
      <c r="H175" s="523"/>
      <c r="I175" s="523"/>
      <c r="J175" s="523"/>
      <c r="K175" s="585"/>
      <c r="L175" s="591" t="e">
        <f>#REF!-#REF!*10%</f>
        <v>#REF!</v>
      </c>
    </row>
    <row r="176" spans="1:12" ht="15" customHeight="1" x14ac:dyDescent="0.25">
      <c r="A176" s="564"/>
      <c r="B176" s="568"/>
      <c r="C176" s="614"/>
      <c r="D176" s="781"/>
      <c r="E176" s="448"/>
      <c r="F176" s="93" t="s">
        <v>1271</v>
      </c>
      <c r="G176" s="523" t="s">
        <v>390</v>
      </c>
      <c r="H176" s="523"/>
      <c r="I176" s="523"/>
      <c r="J176" s="523"/>
      <c r="K176" s="585"/>
      <c r="L176" s="591" t="e">
        <f>#REF!-#REF!*10%</f>
        <v>#REF!</v>
      </c>
    </row>
    <row r="177" spans="1:12" ht="15" customHeight="1" x14ac:dyDescent="0.25">
      <c r="A177" s="564"/>
      <c r="B177" s="568"/>
      <c r="C177" s="614"/>
      <c r="D177" s="781"/>
      <c r="E177" s="448"/>
      <c r="F177" s="93" t="s">
        <v>707</v>
      </c>
      <c r="G177" s="523" t="s">
        <v>1270</v>
      </c>
      <c r="H177" s="523"/>
      <c r="I177" s="523"/>
      <c r="J177" s="523"/>
      <c r="K177" s="585"/>
      <c r="L177" s="591" t="e">
        <f>#REF!-#REF!*10%</f>
        <v>#REF!</v>
      </c>
    </row>
    <row r="178" spans="1:12" ht="15" customHeight="1" x14ac:dyDescent="0.25">
      <c r="A178" s="564"/>
      <c r="B178" s="568"/>
      <c r="C178" s="614"/>
      <c r="D178" s="781"/>
      <c r="E178" s="448"/>
      <c r="F178" s="93" t="s">
        <v>708</v>
      </c>
      <c r="G178" s="523" t="s">
        <v>390</v>
      </c>
      <c r="H178" s="523"/>
      <c r="I178" s="523"/>
      <c r="J178" s="523"/>
      <c r="K178" s="585"/>
      <c r="L178" s="591" t="e">
        <f>#REF!-#REF!*10%</f>
        <v>#REF!</v>
      </c>
    </row>
    <row r="179" spans="1:12" ht="15" customHeight="1" x14ac:dyDescent="0.25">
      <c r="A179" s="564"/>
      <c r="B179" s="568"/>
      <c r="C179" s="614"/>
      <c r="D179" s="781"/>
      <c r="E179" s="448"/>
      <c r="F179" s="148" t="s">
        <v>377</v>
      </c>
      <c r="G179" s="523" t="s">
        <v>1285</v>
      </c>
      <c r="H179" s="523"/>
      <c r="I179" s="523"/>
      <c r="J179" s="523"/>
      <c r="K179" s="585"/>
      <c r="L179" s="591" t="e">
        <f>#REF!-#REF!*10%</f>
        <v>#REF!</v>
      </c>
    </row>
    <row r="180" spans="1:12" ht="15" customHeight="1" x14ac:dyDescent="0.25">
      <c r="A180" s="564"/>
      <c r="B180" s="568"/>
      <c r="C180" s="614"/>
      <c r="D180" s="781"/>
      <c r="E180" s="448"/>
      <c r="F180" s="148" t="s">
        <v>388</v>
      </c>
      <c r="G180" s="523" t="s">
        <v>393</v>
      </c>
      <c r="H180" s="523"/>
      <c r="I180" s="523"/>
      <c r="J180" s="523"/>
      <c r="K180" s="585"/>
      <c r="L180" s="591" t="e">
        <f>#REF!-#REF!*10%</f>
        <v>#REF!</v>
      </c>
    </row>
    <row r="181" spans="1:12" s="51" customFormat="1" ht="15.6" customHeight="1" x14ac:dyDescent="0.25">
      <c r="A181" s="564"/>
      <c r="B181" s="568"/>
      <c r="C181" s="614"/>
      <c r="D181" s="781"/>
      <c r="E181" s="448"/>
      <c r="F181" s="148" t="s">
        <v>562</v>
      </c>
      <c r="G181" s="523" t="s">
        <v>1086</v>
      </c>
      <c r="H181" s="523"/>
      <c r="I181" s="523"/>
      <c r="J181" s="523"/>
      <c r="K181" s="585"/>
      <c r="L181" s="591" t="e">
        <f>#REF!-#REF!*10%</f>
        <v>#REF!</v>
      </c>
    </row>
    <row r="182" spans="1:12" s="51" customFormat="1" ht="15.6" customHeight="1" x14ac:dyDescent="0.25">
      <c r="A182" s="564"/>
      <c r="B182" s="568"/>
      <c r="C182" s="614"/>
      <c r="D182" s="781"/>
      <c r="E182" s="448"/>
      <c r="F182" s="148" t="s">
        <v>570</v>
      </c>
      <c r="G182" s="523" t="s">
        <v>656</v>
      </c>
      <c r="H182" s="523"/>
      <c r="I182" s="523"/>
      <c r="J182" s="523"/>
      <c r="K182" s="585"/>
      <c r="L182" s="591" t="e">
        <f>#REF!-#REF!*10%</f>
        <v>#REF!</v>
      </c>
    </row>
    <row r="183" spans="1:12" s="51" customFormat="1" ht="15.6" customHeight="1" x14ac:dyDescent="0.25">
      <c r="A183" s="564"/>
      <c r="B183" s="568"/>
      <c r="C183" s="614"/>
      <c r="D183" s="781"/>
      <c r="E183" s="448"/>
      <c r="F183" s="149" t="s">
        <v>84</v>
      </c>
      <c r="G183" s="465">
        <v>2.2000000000000002</v>
      </c>
      <c r="H183" s="465"/>
      <c r="I183" s="465"/>
      <c r="J183" s="465"/>
      <c r="K183" s="585"/>
      <c r="L183" s="591" t="e">
        <f>#REF!-#REF!*10%</f>
        <v>#REF!</v>
      </c>
    </row>
    <row r="184" spans="1:12" ht="15" customHeight="1" x14ac:dyDescent="0.25">
      <c r="A184" s="564"/>
      <c r="B184" s="569"/>
      <c r="C184" s="614"/>
      <c r="D184" s="781"/>
      <c r="E184" s="448"/>
      <c r="F184" s="136" t="s">
        <v>1016</v>
      </c>
      <c r="G184" s="454">
        <v>5</v>
      </c>
      <c r="H184" s="454"/>
      <c r="I184" s="454"/>
      <c r="J184" s="454"/>
      <c r="K184" s="585"/>
      <c r="L184" s="591" t="e">
        <f>#REF!-#REF!*10%</f>
        <v>#REF!</v>
      </c>
    </row>
    <row r="185" spans="1:12" ht="15" customHeight="1" x14ac:dyDescent="0.25">
      <c r="A185" s="564">
        <v>2</v>
      </c>
      <c r="B185" s="567"/>
      <c r="C185" s="614" t="s">
        <v>1292</v>
      </c>
      <c r="D185" s="781"/>
      <c r="E185" s="448"/>
      <c r="F185" s="147" t="s">
        <v>81</v>
      </c>
      <c r="G185" s="523" t="s">
        <v>6</v>
      </c>
      <c r="H185" s="523"/>
      <c r="I185" s="523"/>
      <c r="J185" s="523"/>
      <c r="K185" s="501">
        <v>3</v>
      </c>
      <c r="L185" s="716">
        <v>3668</v>
      </c>
    </row>
    <row r="186" spans="1:12" ht="15" customHeight="1" x14ac:dyDescent="0.25">
      <c r="A186" s="564"/>
      <c r="B186" s="568"/>
      <c r="C186" s="614"/>
      <c r="D186" s="781"/>
      <c r="E186" s="448"/>
      <c r="F186" s="147" t="s">
        <v>80</v>
      </c>
      <c r="G186" s="469">
        <v>36</v>
      </c>
      <c r="H186" s="469"/>
      <c r="I186" s="469"/>
      <c r="J186" s="469"/>
      <c r="K186" s="583"/>
      <c r="L186" s="602"/>
    </row>
    <row r="187" spans="1:12" ht="15" customHeight="1" x14ac:dyDescent="0.25">
      <c r="A187" s="564"/>
      <c r="B187" s="568"/>
      <c r="C187" s="614"/>
      <c r="D187" s="781"/>
      <c r="E187" s="448"/>
      <c r="F187" s="147" t="s">
        <v>8</v>
      </c>
      <c r="G187" s="243">
        <v>3000</v>
      </c>
      <c r="H187" s="244">
        <v>4000</v>
      </c>
      <c r="I187" s="246">
        <v>5000</v>
      </c>
      <c r="J187" s="245">
        <v>6000</v>
      </c>
      <c r="K187" s="583"/>
      <c r="L187" s="602"/>
    </row>
    <row r="188" spans="1:12" ht="15" customHeight="1" x14ac:dyDescent="0.25">
      <c r="A188" s="564"/>
      <c r="B188" s="568"/>
      <c r="C188" s="614"/>
      <c r="D188" s="781"/>
      <c r="E188" s="448"/>
      <c r="F188" s="147" t="s">
        <v>817</v>
      </c>
      <c r="G188" s="243">
        <f>G186*88</f>
        <v>3168</v>
      </c>
      <c r="H188" s="244">
        <f>G186*99</f>
        <v>3564</v>
      </c>
      <c r="I188" s="246">
        <f>G186*110</f>
        <v>3960</v>
      </c>
      <c r="J188" s="245">
        <f>G186*114</f>
        <v>4104</v>
      </c>
      <c r="K188" s="583"/>
      <c r="L188" s="602"/>
    </row>
    <row r="189" spans="1:12" ht="15" customHeight="1" x14ac:dyDescent="0.25">
      <c r="A189" s="564"/>
      <c r="B189" s="568"/>
      <c r="C189" s="614"/>
      <c r="D189" s="781"/>
      <c r="E189" s="448"/>
      <c r="F189" s="147" t="s">
        <v>1269</v>
      </c>
      <c r="G189" s="451">
        <v>0.98</v>
      </c>
      <c r="H189" s="451"/>
      <c r="I189" s="451"/>
      <c r="J189" s="451"/>
      <c r="K189" s="583"/>
      <c r="L189" s="602"/>
    </row>
    <row r="190" spans="1:12" ht="15" customHeight="1" x14ac:dyDescent="0.25">
      <c r="A190" s="564"/>
      <c r="B190" s="568"/>
      <c r="C190" s="614"/>
      <c r="D190" s="781"/>
      <c r="E190" s="448"/>
      <c r="F190" s="93" t="s">
        <v>1283</v>
      </c>
      <c r="G190" s="523" t="s">
        <v>700</v>
      </c>
      <c r="H190" s="523"/>
      <c r="I190" s="523"/>
      <c r="J190" s="523"/>
      <c r="K190" s="583"/>
      <c r="L190" s="602"/>
    </row>
    <row r="191" spans="1:12" ht="15" customHeight="1" x14ac:dyDescent="0.25">
      <c r="A191" s="564"/>
      <c r="B191" s="568"/>
      <c r="C191" s="614"/>
      <c r="D191" s="781"/>
      <c r="E191" s="448"/>
      <c r="F191" s="93" t="s">
        <v>1181</v>
      </c>
      <c r="G191" s="462" t="s">
        <v>1179</v>
      </c>
      <c r="H191" s="463"/>
      <c r="I191" s="463"/>
      <c r="J191" s="464"/>
      <c r="K191" s="583"/>
      <c r="L191" s="602"/>
    </row>
    <row r="192" spans="1:12" ht="15" customHeight="1" x14ac:dyDescent="0.25">
      <c r="A192" s="564"/>
      <c r="B192" s="568"/>
      <c r="C192" s="614"/>
      <c r="D192" s="781"/>
      <c r="E192" s="448"/>
      <c r="F192" s="147" t="s">
        <v>83</v>
      </c>
      <c r="G192" s="523">
        <v>65</v>
      </c>
      <c r="H192" s="523"/>
      <c r="I192" s="523"/>
      <c r="J192" s="523"/>
      <c r="K192" s="583"/>
      <c r="L192" s="602"/>
    </row>
    <row r="193" spans="1:12" ht="15" customHeight="1" x14ac:dyDescent="0.25">
      <c r="A193" s="564"/>
      <c r="B193" s="568"/>
      <c r="C193" s="614"/>
      <c r="D193" s="781"/>
      <c r="E193" s="448"/>
      <c r="F193" s="147" t="s">
        <v>396</v>
      </c>
      <c r="G193" s="607" t="s">
        <v>397</v>
      </c>
      <c r="H193" s="607"/>
      <c r="I193" s="607"/>
      <c r="J193" s="607"/>
      <c r="K193" s="583"/>
      <c r="L193" s="602"/>
    </row>
    <row r="194" spans="1:12" ht="15" customHeight="1" x14ac:dyDescent="0.25">
      <c r="A194" s="564"/>
      <c r="B194" s="568"/>
      <c r="C194" s="614"/>
      <c r="D194" s="781"/>
      <c r="E194" s="448"/>
      <c r="F194" s="147" t="s">
        <v>256</v>
      </c>
      <c r="G194" s="523" t="s">
        <v>25</v>
      </c>
      <c r="H194" s="523"/>
      <c r="I194" s="523"/>
      <c r="J194" s="523"/>
      <c r="K194" s="583"/>
      <c r="L194" s="602"/>
    </row>
    <row r="195" spans="1:12" ht="15" customHeight="1" x14ac:dyDescent="0.25">
      <c r="A195" s="564"/>
      <c r="B195" s="568"/>
      <c r="C195" s="614"/>
      <c r="D195" s="781"/>
      <c r="E195" s="448"/>
      <c r="F195" s="94" t="s">
        <v>421</v>
      </c>
      <c r="G195" s="523" t="s">
        <v>386</v>
      </c>
      <c r="H195" s="523"/>
      <c r="I195" s="523"/>
      <c r="J195" s="523"/>
      <c r="K195" s="583"/>
      <c r="L195" s="602"/>
    </row>
    <row r="196" spans="1:12" ht="15" customHeight="1" x14ac:dyDescent="0.25">
      <c r="A196" s="564"/>
      <c r="B196" s="568"/>
      <c r="C196" s="614"/>
      <c r="D196" s="781"/>
      <c r="E196" s="448"/>
      <c r="F196" s="148" t="s">
        <v>379</v>
      </c>
      <c r="G196" s="523" t="s">
        <v>399</v>
      </c>
      <c r="H196" s="523"/>
      <c r="I196" s="523"/>
      <c r="J196" s="523"/>
      <c r="K196" s="583"/>
      <c r="L196" s="602"/>
    </row>
    <row r="197" spans="1:12" ht="15" customHeight="1" x14ac:dyDescent="0.25">
      <c r="A197" s="564"/>
      <c r="B197" s="568"/>
      <c r="C197" s="614"/>
      <c r="D197" s="781"/>
      <c r="E197" s="448"/>
      <c r="F197" s="93" t="s">
        <v>701</v>
      </c>
      <c r="G197" s="523">
        <v>100000</v>
      </c>
      <c r="H197" s="523"/>
      <c r="I197" s="523"/>
      <c r="J197" s="523"/>
      <c r="K197" s="583"/>
      <c r="L197" s="602"/>
    </row>
    <row r="198" spans="1:12" ht="15" customHeight="1" x14ac:dyDescent="0.25">
      <c r="A198" s="564"/>
      <c r="B198" s="568"/>
      <c r="C198" s="614"/>
      <c r="D198" s="781"/>
      <c r="E198" s="448"/>
      <c r="F198" s="148" t="s">
        <v>257</v>
      </c>
      <c r="G198" s="523" t="s">
        <v>1025</v>
      </c>
      <c r="H198" s="523"/>
      <c r="I198" s="523"/>
      <c r="J198" s="523"/>
      <c r="K198" s="583"/>
      <c r="L198" s="602"/>
    </row>
    <row r="199" spans="1:12" ht="15" customHeight="1" x14ac:dyDescent="0.25">
      <c r="A199" s="564"/>
      <c r="B199" s="568"/>
      <c r="C199" s="614"/>
      <c r="D199" s="781"/>
      <c r="E199" s="448"/>
      <c r="F199" s="148" t="s">
        <v>422</v>
      </c>
      <c r="G199" s="523" t="s">
        <v>1026</v>
      </c>
      <c r="H199" s="523"/>
      <c r="I199" s="523"/>
      <c r="J199" s="523"/>
      <c r="K199" s="583"/>
      <c r="L199" s="602"/>
    </row>
    <row r="200" spans="1:12" ht="15" customHeight="1" x14ac:dyDescent="0.25">
      <c r="A200" s="564"/>
      <c r="B200" s="568"/>
      <c r="C200" s="614"/>
      <c r="D200" s="781"/>
      <c r="E200" s="448"/>
      <c r="F200" s="148" t="s">
        <v>376</v>
      </c>
      <c r="G200" s="523" t="s">
        <v>426</v>
      </c>
      <c r="H200" s="523"/>
      <c r="I200" s="523"/>
      <c r="J200" s="523"/>
      <c r="K200" s="583"/>
      <c r="L200" s="602"/>
    </row>
    <row r="201" spans="1:12" ht="15" customHeight="1" x14ac:dyDescent="0.25">
      <c r="A201" s="564"/>
      <c r="B201" s="568"/>
      <c r="C201" s="614"/>
      <c r="D201" s="781"/>
      <c r="E201" s="448"/>
      <c r="F201" s="148" t="s">
        <v>381</v>
      </c>
      <c r="G201" s="523" t="s">
        <v>427</v>
      </c>
      <c r="H201" s="523"/>
      <c r="I201" s="523"/>
      <c r="J201" s="523"/>
      <c r="K201" s="584">
        <v>5</v>
      </c>
      <c r="L201" s="443">
        <v>3925</v>
      </c>
    </row>
    <row r="202" spans="1:12" ht="15" customHeight="1" x14ac:dyDescent="0.25">
      <c r="A202" s="564"/>
      <c r="B202" s="568"/>
      <c r="C202" s="614"/>
      <c r="D202" s="781"/>
      <c r="E202" s="448"/>
      <c r="F202" s="94" t="s">
        <v>358</v>
      </c>
      <c r="G202" s="523" t="s">
        <v>428</v>
      </c>
      <c r="H202" s="523"/>
      <c r="I202" s="523"/>
      <c r="J202" s="523"/>
      <c r="K202" s="585"/>
      <c r="L202" s="591" t="e">
        <f>#REF!-#REF!*10%</f>
        <v>#REF!</v>
      </c>
    </row>
    <row r="203" spans="1:12" ht="15" customHeight="1" x14ac:dyDescent="0.25">
      <c r="A203" s="564"/>
      <c r="B203" s="568"/>
      <c r="C203" s="614"/>
      <c r="D203" s="781"/>
      <c r="E203" s="448"/>
      <c r="F203" s="148" t="s">
        <v>389</v>
      </c>
      <c r="G203" s="523" t="s">
        <v>390</v>
      </c>
      <c r="H203" s="523"/>
      <c r="I203" s="523"/>
      <c r="J203" s="523"/>
      <c r="K203" s="585"/>
      <c r="L203" s="591" t="e">
        <f>#REF!-#REF!*10%</f>
        <v>#REF!</v>
      </c>
    </row>
    <row r="204" spans="1:12" ht="15" customHeight="1" x14ac:dyDescent="0.25">
      <c r="A204" s="564"/>
      <c r="B204" s="568"/>
      <c r="C204" s="614"/>
      <c r="D204" s="781"/>
      <c r="E204" s="448"/>
      <c r="F204" s="93" t="s">
        <v>704</v>
      </c>
      <c r="G204" s="523" t="s">
        <v>1284</v>
      </c>
      <c r="H204" s="523"/>
      <c r="I204" s="523"/>
      <c r="J204" s="523"/>
      <c r="K204" s="585"/>
      <c r="L204" s="591" t="e">
        <f>#REF!-#REF!*10%</f>
        <v>#REF!</v>
      </c>
    </row>
    <row r="205" spans="1:12" ht="15" customHeight="1" x14ac:dyDescent="0.25">
      <c r="A205" s="564"/>
      <c r="B205" s="568"/>
      <c r="C205" s="614"/>
      <c r="D205" s="781"/>
      <c r="E205" s="448"/>
      <c r="F205" s="93" t="s">
        <v>706</v>
      </c>
      <c r="G205" s="523" t="s">
        <v>390</v>
      </c>
      <c r="H205" s="523"/>
      <c r="I205" s="523"/>
      <c r="J205" s="523"/>
      <c r="K205" s="585"/>
      <c r="L205" s="591" t="e">
        <f>#REF!-#REF!*10%</f>
        <v>#REF!</v>
      </c>
    </row>
    <row r="206" spans="1:12" ht="15" customHeight="1" x14ac:dyDescent="0.25">
      <c r="A206" s="564"/>
      <c r="B206" s="568"/>
      <c r="C206" s="614"/>
      <c r="D206" s="781"/>
      <c r="E206" s="448"/>
      <c r="F206" s="93" t="s">
        <v>1271</v>
      </c>
      <c r="G206" s="523" t="s">
        <v>390</v>
      </c>
      <c r="H206" s="523"/>
      <c r="I206" s="523"/>
      <c r="J206" s="523"/>
      <c r="K206" s="585"/>
      <c r="L206" s="591" t="e">
        <f>#REF!-#REF!*10%</f>
        <v>#REF!</v>
      </c>
    </row>
    <row r="207" spans="1:12" ht="15" customHeight="1" x14ac:dyDescent="0.25">
      <c r="A207" s="564"/>
      <c r="B207" s="568"/>
      <c r="C207" s="614"/>
      <c r="D207" s="781"/>
      <c r="E207" s="448"/>
      <c r="F207" s="93" t="s">
        <v>707</v>
      </c>
      <c r="G207" s="523" t="s">
        <v>1270</v>
      </c>
      <c r="H207" s="523"/>
      <c r="I207" s="523"/>
      <c r="J207" s="523"/>
      <c r="K207" s="585"/>
      <c r="L207" s="591" t="e">
        <f>#REF!-#REF!*10%</f>
        <v>#REF!</v>
      </c>
    </row>
    <row r="208" spans="1:12" ht="15" customHeight="1" x14ac:dyDescent="0.25">
      <c r="A208" s="564"/>
      <c r="B208" s="568"/>
      <c r="C208" s="614"/>
      <c r="D208" s="781"/>
      <c r="E208" s="448"/>
      <c r="F208" s="93" t="s">
        <v>708</v>
      </c>
      <c r="G208" s="523" t="s">
        <v>390</v>
      </c>
      <c r="H208" s="523"/>
      <c r="I208" s="523"/>
      <c r="J208" s="523"/>
      <c r="K208" s="585"/>
      <c r="L208" s="591" t="e">
        <f>#REF!-#REF!*10%</f>
        <v>#REF!</v>
      </c>
    </row>
    <row r="209" spans="1:12" ht="15" customHeight="1" x14ac:dyDescent="0.25">
      <c r="A209" s="564"/>
      <c r="B209" s="568"/>
      <c r="C209" s="614"/>
      <c r="D209" s="781"/>
      <c r="E209" s="448"/>
      <c r="F209" s="148" t="s">
        <v>377</v>
      </c>
      <c r="G209" s="523" t="s">
        <v>1285</v>
      </c>
      <c r="H209" s="523"/>
      <c r="I209" s="523"/>
      <c r="J209" s="523"/>
      <c r="K209" s="585"/>
      <c r="L209" s="591" t="e">
        <f>#REF!-#REF!*10%</f>
        <v>#REF!</v>
      </c>
    </row>
    <row r="210" spans="1:12" ht="15" customHeight="1" x14ac:dyDescent="0.25">
      <c r="A210" s="564"/>
      <c r="B210" s="568"/>
      <c r="C210" s="614"/>
      <c r="D210" s="781"/>
      <c r="E210" s="448"/>
      <c r="F210" s="148" t="s">
        <v>388</v>
      </c>
      <c r="G210" s="523" t="s">
        <v>393</v>
      </c>
      <c r="H210" s="523"/>
      <c r="I210" s="523"/>
      <c r="J210" s="523"/>
      <c r="K210" s="585"/>
      <c r="L210" s="591" t="e">
        <f>#REF!-#REF!*10%</f>
        <v>#REF!</v>
      </c>
    </row>
    <row r="211" spans="1:12" s="51" customFormat="1" ht="15.6" customHeight="1" x14ac:dyDescent="0.25">
      <c r="A211" s="564"/>
      <c r="B211" s="568"/>
      <c r="C211" s="614"/>
      <c r="D211" s="781"/>
      <c r="E211" s="448"/>
      <c r="F211" s="148" t="s">
        <v>562</v>
      </c>
      <c r="G211" s="523" t="s">
        <v>1086</v>
      </c>
      <c r="H211" s="523"/>
      <c r="I211" s="523"/>
      <c r="J211" s="523"/>
      <c r="K211" s="585"/>
      <c r="L211" s="591" t="e">
        <f>#REF!-#REF!*10%</f>
        <v>#REF!</v>
      </c>
    </row>
    <row r="212" spans="1:12" s="51" customFormat="1" ht="15.6" customHeight="1" x14ac:dyDescent="0.25">
      <c r="A212" s="564"/>
      <c r="B212" s="568"/>
      <c r="C212" s="614"/>
      <c r="D212" s="781"/>
      <c r="E212" s="448"/>
      <c r="F212" s="148" t="s">
        <v>570</v>
      </c>
      <c r="G212" s="523" t="s">
        <v>656</v>
      </c>
      <c r="H212" s="523"/>
      <c r="I212" s="523"/>
      <c r="J212" s="523"/>
      <c r="K212" s="585"/>
      <c r="L212" s="591" t="e">
        <f>#REF!-#REF!*10%</f>
        <v>#REF!</v>
      </c>
    </row>
    <row r="213" spans="1:12" s="51" customFormat="1" ht="15.6" customHeight="1" x14ac:dyDescent="0.25">
      <c r="A213" s="564"/>
      <c r="B213" s="568"/>
      <c r="C213" s="614"/>
      <c r="D213" s="781"/>
      <c r="E213" s="448"/>
      <c r="F213" s="149" t="s">
        <v>84</v>
      </c>
      <c r="G213" s="465">
        <v>2.2000000000000002</v>
      </c>
      <c r="H213" s="465"/>
      <c r="I213" s="465"/>
      <c r="J213" s="465"/>
      <c r="K213" s="585"/>
      <c r="L213" s="591" t="e">
        <f>#REF!-#REF!*10%</f>
        <v>#REF!</v>
      </c>
    </row>
    <row r="214" spans="1:12" ht="15" customHeight="1" x14ac:dyDescent="0.25">
      <c r="A214" s="564"/>
      <c r="B214" s="569"/>
      <c r="C214" s="614"/>
      <c r="D214" s="781"/>
      <c r="E214" s="448"/>
      <c r="F214" s="136" t="s">
        <v>1016</v>
      </c>
      <c r="G214" s="454">
        <v>5</v>
      </c>
      <c r="H214" s="454"/>
      <c r="I214" s="454"/>
      <c r="J214" s="454"/>
      <c r="K214" s="585"/>
      <c r="L214" s="591" t="e">
        <f>#REF!-#REF!*10%</f>
        <v>#REF!</v>
      </c>
    </row>
    <row r="215" spans="1:12" ht="15" customHeight="1" x14ac:dyDescent="0.25">
      <c r="A215" s="564">
        <v>3</v>
      </c>
      <c r="B215" s="567"/>
      <c r="C215" s="614" t="s">
        <v>1293</v>
      </c>
      <c r="D215" s="781"/>
      <c r="E215" s="448"/>
      <c r="F215" s="147" t="s">
        <v>81</v>
      </c>
      <c r="G215" s="523" t="s">
        <v>6</v>
      </c>
      <c r="H215" s="523"/>
      <c r="I215" s="523"/>
      <c r="J215" s="523"/>
      <c r="K215" s="501">
        <v>3</v>
      </c>
      <c r="L215" s="716">
        <v>3956</v>
      </c>
    </row>
    <row r="216" spans="1:12" ht="15" customHeight="1" x14ac:dyDescent="0.25">
      <c r="A216" s="564"/>
      <c r="B216" s="568"/>
      <c r="C216" s="614"/>
      <c r="D216" s="781"/>
      <c r="E216" s="448"/>
      <c r="F216" s="147" t="s">
        <v>80</v>
      </c>
      <c r="G216" s="469">
        <v>40</v>
      </c>
      <c r="H216" s="469"/>
      <c r="I216" s="469"/>
      <c r="J216" s="469"/>
      <c r="K216" s="583"/>
      <c r="L216" s="602"/>
    </row>
    <row r="217" spans="1:12" ht="15" customHeight="1" x14ac:dyDescent="0.25">
      <c r="A217" s="564"/>
      <c r="B217" s="568"/>
      <c r="C217" s="614"/>
      <c r="D217" s="781"/>
      <c r="E217" s="448"/>
      <c r="F217" s="147" t="s">
        <v>8</v>
      </c>
      <c r="G217" s="243">
        <v>3000</v>
      </c>
      <c r="H217" s="244">
        <v>4000</v>
      </c>
      <c r="I217" s="246">
        <v>5000</v>
      </c>
      <c r="J217" s="245">
        <v>6000</v>
      </c>
      <c r="K217" s="583"/>
      <c r="L217" s="602"/>
    </row>
    <row r="218" spans="1:12" ht="15" customHeight="1" x14ac:dyDescent="0.25">
      <c r="A218" s="564"/>
      <c r="B218" s="568"/>
      <c r="C218" s="614"/>
      <c r="D218" s="781"/>
      <c r="E218" s="448"/>
      <c r="F218" s="147" t="s">
        <v>817</v>
      </c>
      <c r="G218" s="243">
        <f>G216*88</f>
        <v>3520</v>
      </c>
      <c r="H218" s="244">
        <f>G216*99</f>
        <v>3960</v>
      </c>
      <c r="I218" s="246">
        <f>G216*110</f>
        <v>4400</v>
      </c>
      <c r="J218" s="245">
        <f>G216*114</f>
        <v>4560</v>
      </c>
      <c r="K218" s="583"/>
      <c r="L218" s="602"/>
    </row>
    <row r="219" spans="1:12" ht="15" customHeight="1" x14ac:dyDescent="0.25">
      <c r="A219" s="564"/>
      <c r="B219" s="568"/>
      <c r="C219" s="614"/>
      <c r="D219" s="781"/>
      <c r="E219" s="448"/>
      <c r="F219" s="147" t="s">
        <v>1269</v>
      </c>
      <c r="G219" s="451">
        <v>0.98</v>
      </c>
      <c r="H219" s="451"/>
      <c r="I219" s="451"/>
      <c r="J219" s="451"/>
      <c r="K219" s="583"/>
      <c r="L219" s="602"/>
    </row>
    <row r="220" spans="1:12" ht="15" customHeight="1" x14ac:dyDescent="0.25">
      <c r="A220" s="564"/>
      <c r="B220" s="568"/>
      <c r="C220" s="614"/>
      <c r="D220" s="781"/>
      <c r="E220" s="448"/>
      <c r="F220" s="93" t="s">
        <v>1283</v>
      </c>
      <c r="G220" s="523" t="s">
        <v>700</v>
      </c>
      <c r="H220" s="523"/>
      <c r="I220" s="523"/>
      <c r="J220" s="523"/>
      <c r="K220" s="583"/>
      <c r="L220" s="602"/>
    </row>
    <row r="221" spans="1:12" ht="15" customHeight="1" x14ac:dyDescent="0.25">
      <c r="A221" s="564"/>
      <c r="B221" s="568"/>
      <c r="C221" s="614"/>
      <c r="D221" s="781"/>
      <c r="E221" s="448"/>
      <c r="F221" s="93" t="s">
        <v>1181</v>
      </c>
      <c r="G221" s="462" t="s">
        <v>1179</v>
      </c>
      <c r="H221" s="463"/>
      <c r="I221" s="463"/>
      <c r="J221" s="464"/>
      <c r="K221" s="583"/>
      <c r="L221" s="602"/>
    </row>
    <row r="222" spans="1:12" ht="15" customHeight="1" x14ac:dyDescent="0.25">
      <c r="A222" s="564"/>
      <c r="B222" s="568"/>
      <c r="C222" s="614"/>
      <c r="D222" s="781"/>
      <c r="E222" s="448"/>
      <c r="F222" s="147" t="s">
        <v>83</v>
      </c>
      <c r="G222" s="523">
        <v>65</v>
      </c>
      <c r="H222" s="523"/>
      <c r="I222" s="523"/>
      <c r="J222" s="523"/>
      <c r="K222" s="583"/>
      <c r="L222" s="602"/>
    </row>
    <row r="223" spans="1:12" ht="15" customHeight="1" x14ac:dyDescent="0.25">
      <c r="A223" s="564"/>
      <c r="B223" s="568"/>
      <c r="C223" s="614"/>
      <c r="D223" s="781"/>
      <c r="E223" s="448"/>
      <c r="F223" s="147" t="s">
        <v>396</v>
      </c>
      <c r="G223" s="607" t="s">
        <v>397</v>
      </c>
      <c r="H223" s="607"/>
      <c r="I223" s="607"/>
      <c r="J223" s="607"/>
      <c r="K223" s="583"/>
      <c r="L223" s="602"/>
    </row>
    <row r="224" spans="1:12" ht="15" customHeight="1" x14ac:dyDescent="0.25">
      <c r="A224" s="564"/>
      <c r="B224" s="568"/>
      <c r="C224" s="614"/>
      <c r="D224" s="781"/>
      <c r="E224" s="448"/>
      <c r="F224" s="147" t="s">
        <v>256</v>
      </c>
      <c r="G224" s="523" t="s">
        <v>25</v>
      </c>
      <c r="H224" s="523"/>
      <c r="I224" s="523"/>
      <c r="J224" s="523"/>
      <c r="K224" s="583"/>
      <c r="L224" s="602"/>
    </row>
    <row r="225" spans="1:12" ht="15" customHeight="1" x14ac:dyDescent="0.25">
      <c r="A225" s="564"/>
      <c r="B225" s="568"/>
      <c r="C225" s="614"/>
      <c r="D225" s="781"/>
      <c r="E225" s="448"/>
      <c r="F225" s="94" t="s">
        <v>421</v>
      </c>
      <c r="G225" s="523" t="s">
        <v>386</v>
      </c>
      <c r="H225" s="523"/>
      <c r="I225" s="523"/>
      <c r="J225" s="523"/>
      <c r="K225" s="583"/>
      <c r="L225" s="602"/>
    </row>
    <row r="226" spans="1:12" ht="15" customHeight="1" x14ac:dyDescent="0.25">
      <c r="A226" s="564"/>
      <c r="B226" s="568"/>
      <c r="C226" s="614"/>
      <c r="D226" s="781"/>
      <c r="E226" s="448"/>
      <c r="F226" s="148" t="s">
        <v>379</v>
      </c>
      <c r="G226" s="523" t="s">
        <v>399</v>
      </c>
      <c r="H226" s="523"/>
      <c r="I226" s="523"/>
      <c r="J226" s="523"/>
      <c r="K226" s="583"/>
      <c r="L226" s="602"/>
    </row>
    <row r="227" spans="1:12" ht="15" customHeight="1" x14ac:dyDescent="0.25">
      <c r="A227" s="564"/>
      <c r="B227" s="568"/>
      <c r="C227" s="614"/>
      <c r="D227" s="781"/>
      <c r="E227" s="448"/>
      <c r="F227" s="93" t="s">
        <v>701</v>
      </c>
      <c r="G227" s="523">
        <v>100000</v>
      </c>
      <c r="H227" s="523"/>
      <c r="I227" s="523"/>
      <c r="J227" s="523"/>
      <c r="K227" s="583"/>
      <c r="L227" s="602"/>
    </row>
    <row r="228" spans="1:12" ht="15" customHeight="1" x14ac:dyDescent="0.25">
      <c r="A228" s="564"/>
      <c r="B228" s="568"/>
      <c r="C228" s="614"/>
      <c r="D228" s="781"/>
      <c r="E228" s="448"/>
      <c r="F228" s="148" t="s">
        <v>257</v>
      </c>
      <c r="G228" s="523" t="s">
        <v>1025</v>
      </c>
      <c r="H228" s="523"/>
      <c r="I228" s="523"/>
      <c r="J228" s="523"/>
      <c r="K228" s="583"/>
      <c r="L228" s="602"/>
    </row>
    <row r="229" spans="1:12" ht="15" customHeight="1" x14ac:dyDescent="0.25">
      <c r="A229" s="564"/>
      <c r="B229" s="568"/>
      <c r="C229" s="614"/>
      <c r="D229" s="781"/>
      <c r="E229" s="448"/>
      <c r="F229" s="148" t="s">
        <v>422</v>
      </c>
      <c r="G229" s="523" t="s">
        <v>1026</v>
      </c>
      <c r="H229" s="523"/>
      <c r="I229" s="523"/>
      <c r="J229" s="523"/>
      <c r="K229" s="583"/>
      <c r="L229" s="602"/>
    </row>
    <row r="230" spans="1:12" ht="15" customHeight="1" x14ac:dyDescent="0.25">
      <c r="A230" s="564"/>
      <c r="B230" s="568"/>
      <c r="C230" s="614"/>
      <c r="D230" s="781"/>
      <c r="E230" s="448"/>
      <c r="F230" s="148" t="s">
        <v>376</v>
      </c>
      <c r="G230" s="523" t="s">
        <v>426</v>
      </c>
      <c r="H230" s="523"/>
      <c r="I230" s="523"/>
      <c r="J230" s="523"/>
      <c r="K230" s="583"/>
      <c r="L230" s="602"/>
    </row>
    <row r="231" spans="1:12" ht="15" customHeight="1" x14ac:dyDescent="0.25">
      <c r="A231" s="564"/>
      <c r="B231" s="568"/>
      <c r="C231" s="614"/>
      <c r="D231" s="781"/>
      <c r="E231" s="448"/>
      <c r="F231" s="148" t="s">
        <v>381</v>
      </c>
      <c r="G231" s="523" t="s">
        <v>427</v>
      </c>
      <c r="H231" s="523"/>
      <c r="I231" s="523"/>
      <c r="J231" s="523"/>
      <c r="K231" s="584">
        <v>5</v>
      </c>
      <c r="L231" s="443">
        <v>4233</v>
      </c>
    </row>
    <row r="232" spans="1:12" ht="15" customHeight="1" x14ac:dyDescent="0.25">
      <c r="A232" s="564"/>
      <c r="B232" s="568"/>
      <c r="C232" s="614"/>
      <c r="D232" s="781"/>
      <c r="E232" s="448"/>
      <c r="F232" s="94" t="s">
        <v>358</v>
      </c>
      <c r="G232" s="523" t="s">
        <v>428</v>
      </c>
      <c r="H232" s="523"/>
      <c r="I232" s="523"/>
      <c r="J232" s="523"/>
      <c r="K232" s="585"/>
      <c r="L232" s="591" t="e">
        <f>#REF!-#REF!*10%</f>
        <v>#REF!</v>
      </c>
    </row>
    <row r="233" spans="1:12" ht="15" customHeight="1" x14ac:dyDescent="0.25">
      <c r="A233" s="564"/>
      <c r="B233" s="568"/>
      <c r="C233" s="614"/>
      <c r="D233" s="781"/>
      <c r="E233" s="448"/>
      <c r="F233" s="148" t="s">
        <v>389</v>
      </c>
      <c r="G233" s="523" t="s">
        <v>390</v>
      </c>
      <c r="H233" s="523"/>
      <c r="I233" s="523"/>
      <c r="J233" s="523"/>
      <c r="K233" s="585"/>
      <c r="L233" s="591" t="e">
        <f>#REF!-#REF!*10%</f>
        <v>#REF!</v>
      </c>
    </row>
    <row r="234" spans="1:12" ht="15" customHeight="1" x14ac:dyDescent="0.25">
      <c r="A234" s="564"/>
      <c r="B234" s="568"/>
      <c r="C234" s="614"/>
      <c r="D234" s="781"/>
      <c r="E234" s="448"/>
      <c r="F234" s="93" t="s">
        <v>704</v>
      </c>
      <c r="G234" s="523" t="s">
        <v>1284</v>
      </c>
      <c r="H234" s="523"/>
      <c r="I234" s="523"/>
      <c r="J234" s="523"/>
      <c r="K234" s="585"/>
      <c r="L234" s="591" t="e">
        <f>#REF!-#REF!*10%</f>
        <v>#REF!</v>
      </c>
    </row>
    <row r="235" spans="1:12" ht="15" customHeight="1" x14ac:dyDescent="0.25">
      <c r="A235" s="564"/>
      <c r="B235" s="568"/>
      <c r="C235" s="614"/>
      <c r="D235" s="781"/>
      <c r="E235" s="448"/>
      <c r="F235" s="93" t="s">
        <v>706</v>
      </c>
      <c r="G235" s="523" t="s">
        <v>390</v>
      </c>
      <c r="H235" s="523"/>
      <c r="I235" s="523"/>
      <c r="J235" s="523"/>
      <c r="K235" s="585"/>
      <c r="L235" s="591" t="e">
        <f>#REF!-#REF!*10%</f>
        <v>#REF!</v>
      </c>
    </row>
    <row r="236" spans="1:12" ht="15" customHeight="1" x14ac:dyDescent="0.25">
      <c r="A236" s="564"/>
      <c r="B236" s="568"/>
      <c r="C236" s="614"/>
      <c r="D236" s="781"/>
      <c r="E236" s="448"/>
      <c r="F236" s="93" t="s">
        <v>1271</v>
      </c>
      <c r="G236" s="523" t="s">
        <v>390</v>
      </c>
      <c r="H236" s="523"/>
      <c r="I236" s="523"/>
      <c r="J236" s="523"/>
      <c r="K236" s="585"/>
      <c r="L236" s="591" t="e">
        <f>#REF!-#REF!*10%</f>
        <v>#REF!</v>
      </c>
    </row>
    <row r="237" spans="1:12" ht="15" customHeight="1" x14ac:dyDescent="0.25">
      <c r="A237" s="564"/>
      <c r="B237" s="568"/>
      <c r="C237" s="614"/>
      <c r="D237" s="781"/>
      <c r="E237" s="448"/>
      <c r="F237" s="93" t="s">
        <v>707</v>
      </c>
      <c r="G237" s="523" t="s">
        <v>1270</v>
      </c>
      <c r="H237" s="523"/>
      <c r="I237" s="523"/>
      <c r="J237" s="523"/>
      <c r="K237" s="585"/>
      <c r="L237" s="591" t="e">
        <f>#REF!-#REF!*10%</f>
        <v>#REF!</v>
      </c>
    </row>
    <row r="238" spans="1:12" ht="15" customHeight="1" x14ac:dyDescent="0.25">
      <c r="A238" s="564"/>
      <c r="B238" s="568"/>
      <c r="C238" s="614"/>
      <c r="D238" s="781"/>
      <c r="E238" s="448"/>
      <c r="F238" s="93" t="s">
        <v>708</v>
      </c>
      <c r="G238" s="523" t="s">
        <v>390</v>
      </c>
      <c r="H238" s="523"/>
      <c r="I238" s="523"/>
      <c r="J238" s="523"/>
      <c r="K238" s="585"/>
      <c r="L238" s="591" t="e">
        <f>#REF!-#REF!*10%</f>
        <v>#REF!</v>
      </c>
    </row>
    <row r="239" spans="1:12" ht="15" customHeight="1" x14ac:dyDescent="0.25">
      <c r="A239" s="564"/>
      <c r="B239" s="568"/>
      <c r="C239" s="614"/>
      <c r="D239" s="781"/>
      <c r="E239" s="448"/>
      <c r="F239" s="148" t="s">
        <v>377</v>
      </c>
      <c r="G239" s="523" t="s">
        <v>1285</v>
      </c>
      <c r="H239" s="523"/>
      <c r="I239" s="523"/>
      <c r="J239" s="523"/>
      <c r="K239" s="585"/>
      <c r="L239" s="591" t="e">
        <f>#REF!-#REF!*10%</f>
        <v>#REF!</v>
      </c>
    </row>
    <row r="240" spans="1:12" ht="15" customHeight="1" x14ac:dyDescent="0.25">
      <c r="A240" s="564"/>
      <c r="B240" s="568"/>
      <c r="C240" s="614"/>
      <c r="D240" s="781"/>
      <c r="E240" s="448"/>
      <c r="F240" s="148" t="s">
        <v>388</v>
      </c>
      <c r="G240" s="523" t="s">
        <v>393</v>
      </c>
      <c r="H240" s="523"/>
      <c r="I240" s="523"/>
      <c r="J240" s="523"/>
      <c r="K240" s="585"/>
      <c r="L240" s="591" t="e">
        <f>#REF!-#REF!*10%</f>
        <v>#REF!</v>
      </c>
    </row>
    <row r="241" spans="1:12" s="51" customFormat="1" ht="15.6" customHeight="1" x14ac:dyDescent="0.25">
      <c r="A241" s="564"/>
      <c r="B241" s="568"/>
      <c r="C241" s="614"/>
      <c r="D241" s="781"/>
      <c r="E241" s="448"/>
      <c r="F241" s="148" t="s">
        <v>562</v>
      </c>
      <c r="G241" s="523" t="s">
        <v>1086</v>
      </c>
      <c r="H241" s="523"/>
      <c r="I241" s="523"/>
      <c r="J241" s="523"/>
      <c r="K241" s="585"/>
      <c r="L241" s="591" t="e">
        <f>#REF!-#REF!*10%</f>
        <v>#REF!</v>
      </c>
    </row>
    <row r="242" spans="1:12" s="51" customFormat="1" ht="15.6" customHeight="1" x14ac:dyDescent="0.25">
      <c r="A242" s="564"/>
      <c r="B242" s="568"/>
      <c r="C242" s="614"/>
      <c r="D242" s="781"/>
      <c r="E242" s="448"/>
      <c r="F242" s="148" t="s">
        <v>570</v>
      </c>
      <c r="G242" s="523" t="s">
        <v>656</v>
      </c>
      <c r="H242" s="523"/>
      <c r="I242" s="523"/>
      <c r="J242" s="523"/>
      <c r="K242" s="585"/>
      <c r="L242" s="591" t="e">
        <f>#REF!-#REF!*10%</f>
        <v>#REF!</v>
      </c>
    </row>
    <row r="243" spans="1:12" s="51" customFormat="1" ht="15.6" customHeight="1" x14ac:dyDescent="0.25">
      <c r="A243" s="564"/>
      <c r="B243" s="568"/>
      <c r="C243" s="614"/>
      <c r="D243" s="781"/>
      <c r="E243" s="448"/>
      <c r="F243" s="149" t="s">
        <v>84</v>
      </c>
      <c r="G243" s="465">
        <v>2.2000000000000002</v>
      </c>
      <c r="H243" s="465"/>
      <c r="I243" s="465"/>
      <c r="J243" s="465"/>
      <c r="K243" s="585"/>
      <c r="L243" s="591" t="e">
        <f>#REF!-#REF!*10%</f>
        <v>#REF!</v>
      </c>
    </row>
    <row r="244" spans="1:12" ht="15" customHeight="1" x14ac:dyDescent="0.25">
      <c r="A244" s="564"/>
      <c r="B244" s="569"/>
      <c r="C244" s="614"/>
      <c r="D244" s="781"/>
      <c r="E244" s="448"/>
      <c r="F244" s="136" t="s">
        <v>1016</v>
      </c>
      <c r="G244" s="454">
        <v>5</v>
      </c>
      <c r="H244" s="454"/>
      <c r="I244" s="454"/>
      <c r="J244" s="454"/>
      <c r="K244" s="585"/>
      <c r="L244" s="591" t="e">
        <f>#REF!-#REF!*10%</f>
        <v>#REF!</v>
      </c>
    </row>
    <row r="245" spans="1:12" ht="15" customHeight="1" x14ac:dyDescent="0.25">
      <c r="A245" s="564">
        <v>4</v>
      </c>
      <c r="B245" s="567"/>
      <c r="C245" s="614" t="s">
        <v>1294</v>
      </c>
      <c r="D245" s="781"/>
      <c r="E245" s="448"/>
      <c r="F245" s="147" t="s">
        <v>81</v>
      </c>
      <c r="G245" s="523" t="s">
        <v>6</v>
      </c>
      <c r="H245" s="523"/>
      <c r="I245" s="523"/>
      <c r="J245" s="523"/>
      <c r="K245" s="501">
        <v>3</v>
      </c>
      <c r="L245" s="716">
        <v>5647</v>
      </c>
    </row>
    <row r="246" spans="1:12" ht="15" customHeight="1" x14ac:dyDescent="0.25">
      <c r="A246" s="564"/>
      <c r="B246" s="568"/>
      <c r="C246" s="614"/>
      <c r="D246" s="781"/>
      <c r="E246" s="448"/>
      <c r="F246" s="147" t="s">
        <v>80</v>
      </c>
      <c r="G246" s="469">
        <v>60</v>
      </c>
      <c r="H246" s="469"/>
      <c r="I246" s="469"/>
      <c r="J246" s="469"/>
      <c r="K246" s="583"/>
      <c r="L246" s="602"/>
    </row>
    <row r="247" spans="1:12" ht="15" customHeight="1" x14ac:dyDescent="0.25">
      <c r="A247" s="564"/>
      <c r="B247" s="568"/>
      <c r="C247" s="614"/>
      <c r="D247" s="781"/>
      <c r="E247" s="448"/>
      <c r="F247" s="147" t="s">
        <v>8</v>
      </c>
      <c r="G247" s="243">
        <v>3000</v>
      </c>
      <c r="H247" s="244">
        <v>4000</v>
      </c>
      <c r="I247" s="246">
        <v>5000</v>
      </c>
      <c r="J247" s="245">
        <v>6000</v>
      </c>
      <c r="K247" s="583"/>
      <c r="L247" s="602"/>
    </row>
    <row r="248" spans="1:12" ht="15" customHeight="1" x14ac:dyDescent="0.25">
      <c r="A248" s="564"/>
      <c r="B248" s="568"/>
      <c r="C248" s="614"/>
      <c r="D248" s="781"/>
      <c r="E248" s="448"/>
      <c r="F248" s="147" t="s">
        <v>817</v>
      </c>
      <c r="G248" s="243">
        <f>G246*88</f>
        <v>5280</v>
      </c>
      <c r="H248" s="244">
        <f>G246*99</f>
        <v>5940</v>
      </c>
      <c r="I248" s="246">
        <f>G246*110</f>
        <v>6600</v>
      </c>
      <c r="J248" s="245">
        <f>G246*114</f>
        <v>6840</v>
      </c>
      <c r="K248" s="583"/>
      <c r="L248" s="602"/>
    </row>
    <row r="249" spans="1:12" ht="15" customHeight="1" x14ac:dyDescent="0.25">
      <c r="A249" s="564"/>
      <c r="B249" s="568"/>
      <c r="C249" s="614"/>
      <c r="D249" s="781"/>
      <c r="E249" s="448"/>
      <c r="F249" s="147" t="s">
        <v>1269</v>
      </c>
      <c r="G249" s="451">
        <v>0.98</v>
      </c>
      <c r="H249" s="451"/>
      <c r="I249" s="451"/>
      <c r="J249" s="451"/>
      <c r="K249" s="583"/>
      <c r="L249" s="602"/>
    </row>
    <row r="250" spans="1:12" ht="15" customHeight="1" x14ac:dyDescent="0.25">
      <c r="A250" s="564"/>
      <c r="B250" s="568"/>
      <c r="C250" s="614"/>
      <c r="D250" s="781"/>
      <c r="E250" s="448"/>
      <c r="F250" s="93" t="s">
        <v>1283</v>
      </c>
      <c r="G250" s="523" t="s">
        <v>700</v>
      </c>
      <c r="H250" s="523"/>
      <c r="I250" s="523"/>
      <c r="J250" s="523"/>
      <c r="K250" s="583"/>
      <c r="L250" s="602"/>
    </row>
    <row r="251" spans="1:12" ht="15" customHeight="1" x14ac:dyDescent="0.25">
      <c r="A251" s="564"/>
      <c r="B251" s="568"/>
      <c r="C251" s="614"/>
      <c r="D251" s="781"/>
      <c r="E251" s="448"/>
      <c r="F251" s="93" t="s">
        <v>1181</v>
      </c>
      <c r="G251" s="462" t="s">
        <v>1179</v>
      </c>
      <c r="H251" s="463"/>
      <c r="I251" s="463"/>
      <c r="J251" s="464"/>
      <c r="K251" s="583"/>
      <c r="L251" s="602"/>
    </row>
    <row r="252" spans="1:12" ht="15" customHeight="1" x14ac:dyDescent="0.25">
      <c r="A252" s="564"/>
      <c r="B252" s="568"/>
      <c r="C252" s="614"/>
      <c r="D252" s="781"/>
      <c r="E252" s="448"/>
      <c r="F252" s="147" t="s">
        <v>83</v>
      </c>
      <c r="G252" s="523">
        <v>65</v>
      </c>
      <c r="H252" s="523"/>
      <c r="I252" s="523"/>
      <c r="J252" s="523"/>
      <c r="K252" s="583"/>
      <c r="L252" s="602"/>
    </row>
    <row r="253" spans="1:12" ht="15" customHeight="1" x14ac:dyDescent="0.25">
      <c r="A253" s="564"/>
      <c r="B253" s="568"/>
      <c r="C253" s="614"/>
      <c r="D253" s="781"/>
      <c r="E253" s="448"/>
      <c r="F253" s="147" t="s">
        <v>396</v>
      </c>
      <c r="G253" s="607" t="s">
        <v>397</v>
      </c>
      <c r="H253" s="607"/>
      <c r="I253" s="607"/>
      <c r="J253" s="607"/>
      <c r="K253" s="583"/>
      <c r="L253" s="602"/>
    </row>
    <row r="254" spans="1:12" ht="15" customHeight="1" x14ac:dyDescent="0.25">
      <c r="A254" s="564"/>
      <c r="B254" s="568"/>
      <c r="C254" s="614"/>
      <c r="D254" s="781"/>
      <c r="E254" s="448"/>
      <c r="F254" s="147" t="s">
        <v>256</v>
      </c>
      <c r="G254" s="523" t="s">
        <v>25</v>
      </c>
      <c r="H254" s="523"/>
      <c r="I254" s="523"/>
      <c r="J254" s="523"/>
      <c r="K254" s="583"/>
      <c r="L254" s="602"/>
    </row>
    <row r="255" spans="1:12" ht="15" customHeight="1" x14ac:dyDescent="0.25">
      <c r="A255" s="564"/>
      <c r="B255" s="568"/>
      <c r="C255" s="614"/>
      <c r="D255" s="781"/>
      <c r="E255" s="448"/>
      <c r="F255" s="94" t="s">
        <v>421</v>
      </c>
      <c r="G255" s="523" t="s">
        <v>386</v>
      </c>
      <c r="H255" s="523"/>
      <c r="I255" s="523"/>
      <c r="J255" s="523"/>
      <c r="K255" s="583"/>
      <c r="L255" s="602"/>
    </row>
    <row r="256" spans="1:12" ht="15" customHeight="1" x14ac:dyDescent="0.25">
      <c r="A256" s="564"/>
      <c r="B256" s="568"/>
      <c r="C256" s="614"/>
      <c r="D256" s="781"/>
      <c r="E256" s="448"/>
      <c r="F256" s="148" t="s">
        <v>379</v>
      </c>
      <c r="G256" s="523" t="s">
        <v>399</v>
      </c>
      <c r="H256" s="523"/>
      <c r="I256" s="523"/>
      <c r="J256" s="523"/>
      <c r="K256" s="583"/>
      <c r="L256" s="602"/>
    </row>
    <row r="257" spans="1:12" ht="15" customHeight="1" x14ac:dyDescent="0.25">
      <c r="A257" s="564"/>
      <c r="B257" s="568"/>
      <c r="C257" s="614"/>
      <c r="D257" s="781"/>
      <c r="E257" s="448"/>
      <c r="F257" s="93" t="s">
        <v>701</v>
      </c>
      <c r="G257" s="523">
        <v>100000</v>
      </c>
      <c r="H257" s="523"/>
      <c r="I257" s="523"/>
      <c r="J257" s="523"/>
      <c r="K257" s="583"/>
      <c r="L257" s="602"/>
    </row>
    <row r="258" spans="1:12" ht="15" customHeight="1" x14ac:dyDescent="0.25">
      <c r="A258" s="564"/>
      <c r="B258" s="568"/>
      <c r="C258" s="614"/>
      <c r="D258" s="781"/>
      <c r="E258" s="448"/>
      <c r="F258" s="148" t="s">
        <v>257</v>
      </c>
      <c r="G258" s="523" t="s">
        <v>1025</v>
      </c>
      <c r="H258" s="523"/>
      <c r="I258" s="523"/>
      <c r="J258" s="523"/>
      <c r="K258" s="583"/>
      <c r="L258" s="602"/>
    </row>
    <row r="259" spans="1:12" ht="15" customHeight="1" x14ac:dyDescent="0.25">
      <c r="A259" s="564"/>
      <c r="B259" s="568"/>
      <c r="C259" s="614"/>
      <c r="D259" s="781"/>
      <c r="E259" s="448"/>
      <c r="F259" s="148" t="s">
        <v>422</v>
      </c>
      <c r="G259" s="523" t="s">
        <v>1026</v>
      </c>
      <c r="H259" s="523"/>
      <c r="I259" s="523"/>
      <c r="J259" s="523"/>
      <c r="K259" s="583"/>
      <c r="L259" s="602"/>
    </row>
    <row r="260" spans="1:12" ht="15" customHeight="1" x14ac:dyDescent="0.25">
      <c r="A260" s="564"/>
      <c r="B260" s="568"/>
      <c r="C260" s="614"/>
      <c r="D260" s="781"/>
      <c r="E260" s="448"/>
      <c r="F260" s="148" t="s">
        <v>376</v>
      </c>
      <c r="G260" s="523" t="s">
        <v>426</v>
      </c>
      <c r="H260" s="523"/>
      <c r="I260" s="523"/>
      <c r="J260" s="523"/>
      <c r="K260" s="583"/>
      <c r="L260" s="602"/>
    </row>
    <row r="261" spans="1:12" ht="15" customHeight="1" x14ac:dyDescent="0.25">
      <c r="A261" s="564"/>
      <c r="B261" s="568"/>
      <c r="C261" s="614"/>
      <c r="D261" s="781"/>
      <c r="E261" s="448"/>
      <c r="F261" s="148" t="s">
        <v>381</v>
      </c>
      <c r="G261" s="523" t="s">
        <v>427</v>
      </c>
      <c r="H261" s="523"/>
      <c r="I261" s="523"/>
      <c r="J261" s="523"/>
      <c r="K261" s="584">
        <v>5</v>
      </c>
      <c r="L261" s="443">
        <v>6042</v>
      </c>
    </row>
    <row r="262" spans="1:12" ht="15" customHeight="1" x14ac:dyDescent="0.25">
      <c r="A262" s="564"/>
      <c r="B262" s="568"/>
      <c r="C262" s="614"/>
      <c r="D262" s="781"/>
      <c r="E262" s="448"/>
      <c r="F262" s="94" t="s">
        <v>358</v>
      </c>
      <c r="G262" s="523" t="s">
        <v>428</v>
      </c>
      <c r="H262" s="523"/>
      <c r="I262" s="523"/>
      <c r="J262" s="523"/>
      <c r="K262" s="585"/>
      <c r="L262" s="591" t="e">
        <f>#REF!-#REF!*10%</f>
        <v>#REF!</v>
      </c>
    </row>
    <row r="263" spans="1:12" ht="15" customHeight="1" x14ac:dyDescent="0.25">
      <c r="A263" s="564"/>
      <c r="B263" s="568"/>
      <c r="C263" s="614"/>
      <c r="D263" s="781"/>
      <c r="E263" s="448"/>
      <c r="F263" s="148" t="s">
        <v>389</v>
      </c>
      <c r="G263" s="523" t="s">
        <v>390</v>
      </c>
      <c r="H263" s="523"/>
      <c r="I263" s="523"/>
      <c r="J263" s="523"/>
      <c r="K263" s="585"/>
      <c r="L263" s="591" t="e">
        <f>#REF!-#REF!*10%</f>
        <v>#REF!</v>
      </c>
    </row>
    <row r="264" spans="1:12" ht="15" customHeight="1" x14ac:dyDescent="0.25">
      <c r="A264" s="564"/>
      <c r="B264" s="568"/>
      <c r="C264" s="614"/>
      <c r="D264" s="781"/>
      <c r="E264" s="448"/>
      <c r="F264" s="93" t="s">
        <v>704</v>
      </c>
      <c r="G264" s="523" t="s">
        <v>1284</v>
      </c>
      <c r="H264" s="523"/>
      <c r="I264" s="523"/>
      <c r="J264" s="523"/>
      <c r="K264" s="585"/>
      <c r="L264" s="591" t="e">
        <f>#REF!-#REF!*10%</f>
        <v>#REF!</v>
      </c>
    </row>
    <row r="265" spans="1:12" ht="15" customHeight="1" x14ac:dyDescent="0.25">
      <c r="A265" s="564"/>
      <c r="B265" s="568"/>
      <c r="C265" s="614"/>
      <c r="D265" s="781"/>
      <c r="E265" s="448"/>
      <c r="F265" s="93" t="s">
        <v>706</v>
      </c>
      <c r="G265" s="523" t="s">
        <v>390</v>
      </c>
      <c r="H265" s="523"/>
      <c r="I265" s="523"/>
      <c r="J265" s="523"/>
      <c r="K265" s="585"/>
      <c r="L265" s="591" t="e">
        <f>#REF!-#REF!*10%</f>
        <v>#REF!</v>
      </c>
    </row>
    <row r="266" spans="1:12" ht="15" customHeight="1" x14ac:dyDescent="0.25">
      <c r="A266" s="564"/>
      <c r="B266" s="568"/>
      <c r="C266" s="614"/>
      <c r="D266" s="781"/>
      <c r="E266" s="448"/>
      <c r="F266" s="93" t="s">
        <v>1271</v>
      </c>
      <c r="G266" s="523" t="s">
        <v>390</v>
      </c>
      <c r="H266" s="523"/>
      <c r="I266" s="523"/>
      <c r="J266" s="523"/>
      <c r="K266" s="585"/>
      <c r="L266" s="591" t="e">
        <f>#REF!-#REF!*10%</f>
        <v>#REF!</v>
      </c>
    </row>
    <row r="267" spans="1:12" ht="15" customHeight="1" x14ac:dyDescent="0.25">
      <c r="A267" s="564"/>
      <c r="B267" s="568"/>
      <c r="C267" s="614"/>
      <c r="D267" s="781"/>
      <c r="E267" s="448"/>
      <c r="F267" s="93" t="s">
        <v>707</v>
      </c>
      <c r="G267" s="523" t="s">
        <v>1270</v>
      </c>
      <c r="H267" s="523"/>
      <c r="I267" s="523"/>
      <c r="J267" s="523"/>
      <c r="K267" s="585"/>
      <c r="L267" s="591" t="e">
        <f>#REF!-#REF!*10%</f>
        <v>#REF!</v>
      </c>
    </row>
    <row r="268" spans="1:12" ht="15" customHeight="1" x14ac:dyDescent="0.25">
      <c r="A268" s="564"/>
      <c r="B268" s="568"/>
      <c r="C268" s="614"/>
      <c r="D268" s="781"/>
      <c r="E268" s="448"/>
      <c r="F268" s="93" t="s">
        <v>708</v>
      </c>
      <c r="G268" s="523" t="s">
        <v>390</v>
      </c>
      <c r="H268" s="523"/>
      <c r="I268" s="523"/>
      <c r="J268" s="523"/>
      <c r="K268" s="585"/>
      <c r="L268" s="591" t="e">
        <f>#REF!-#REF!*10%</f>
        <v>#REF!</v>
      </c>
    </row>
    <row r="269" spans="1:12" ht="15" customHeight="1" x14ac:dyDescent="0.25">
      <c r="A269" s="564"/>
      <c r="B269" s="568"/>
      <c r="C269" s="614"/>
      <c r="D269" s="781"/>
      <c r="E269" s="448"/>
      <c r="F269" s="148" t="s">
        <v>377</v>
      </c>
      <c r="G269" s="523" t="s">
        <v>1285</v>
      </c>
      <c r="H269" s="523"/>
      <c r="I269" s="523"/>
      <c r="J269" s="523"/>
      <c r="K269" s="585"/>
      <c r="L269" s="591" t="e">
        <f>#REF!-#REF!*10%</f>
        <v>#REF!</v>
      </c>
    </row>
    <row r="270" spans="1:12" ht="15" customHeight="1" x14ac:dyDescent="0.25">
      <c r="A270" s="564"/>
      <c r="B270" s="568"/>
      <c r="C270" s="614"/>
      <c r="D270" s="781"/>
      <c r="E270" s="448"/>
      <c r="F270" s="148" t="s">
        <v>388</v>
      </c>
      <c r="G270" s="523" t="s">
        <v>393</v>
      </c>
      <c r="H270" s="523"/>
      <c r="I270" s="523"/>
      <c r="J270" s="523"/>
      <c r="K270" s="585"/>
      <c r="L270" s="591" t="e">
        <f>#REF!-#REF!*10%</f>
        <v>#REF!</v>
      </c>
    </row>
    <row r="271" spans="1:12" s="51" customFormat="1" ht="15.6" customHeight="1" x14ac:dyDescent="0.25">
      <c r="A271" s="564"/>
      <c r="B271" s="568"/>
      <c r="C271" s="614"/>
      <c r="D271" s="781"/>
      <c r="E271" s="448"/>
      <c r="F271" s="148" t="s">
        <v>562</v>
      </c>
      <c r="G271" s="523" t="s">
        <v>1086</v>
      </c>
      <c r="H271" s="523"/>
      <c r="I271" s="523"/>
      <c r="J271" s="523"/>
      <c r="K271" s="585"/>
      <c r="L271" s="591" t="e">
        <f>#REF!-#REF!*10%</f>
        <v>#REF!</v>
      </c>
    </row>
    <row r="272" spans="1:12" s="51" customFormat="1" ht="15.6" customHeight="1" x14ac:dyDescent="0.25">
      <c r="A272" s="564"/>
      <c r="B272" s="568"/>
      <c r="C272" s="614"/>
      <c r="D272" s="781"/>
      <c r="E272" s="448"/>
      <c r="F272" s="148" t="s">
        <v>570</v>
      </c>
      <c r="G272" s="523" t="s">
        <v>656</v>
      </c>
      <c r="H272" s="523"/>
      <c r="I272" s="523"/>
      <c r="J272" s="523"/>
      <c r="K272" s="585"/>
      <c r="L272" s="591" t="e">
        <f>#REF!-#REF!*10%</f>
        <v>#REF!</v>
      </c>
    </row>
    <row r="273" spans="1:12" s="51" customFormat="1" ht="15.6" customHeight="1" x14ac:dyDescent="0.25">
      <c r="A273" s="564"/>
      <c r="B273" s="568"/>
      <c r="C273" s="614"/>
      <c r="D273" s="781"/>
      <c r="E273" s="448"/>
      <c r="F273" s="149" t="s">
        <v>84</v>
      </c>
      <c r="G273" s="465">
        <v>2.2000000000000002</v>
      </c>
      <c r="H273" s="465"/>
      <c r="I273" s="465"/>
      <c r="J273" s="465"/>
      <c r="K273" s="585"/>
      <c r="L273" s="591" t="e">
        <f>#REF!-#REF!*10%</f>
        <v>#REF!</v>
      </c>
    </row>
    <row r="274" spans="1:12" ht="15" customHeight="1" x14ac:dyDescent="0.25">
      <c r="A274" s="564"/>
      <c r="B274" s="569"/>
      <c r="C274" s="614"/>
      <c r="D274" s="781"/>
      <c r="E274" s="448"/>
      <c r="F274" s="136" t="s">
        <v>1016</v>
      </c>
      <c r="G274" s="454">
        <v>5</v>
      </c>
      <c r="H274" s="454"/>
      <c r="I274" s="454"/>
      <c r="J274" s="454"/>
      <c r="K274" s="585"/>
      <c r="L274" s="591" t="e">
        <f>#REF!-#REF!*10%</f>
        <v>#REF!</v>
      </c>
    </row>
    <row r="275" spans="1:12" ht="15" customHeight="1" x14ac:dyDescent="0.25">
      <c r="A275" s="564">
        <v>5</v>
      </c>
      <c r="B275" s="567"/>
      <c r="C275" s="614" t="s">
        <v>1295</v>
      </c>
      <c r="D275" s="781"/>
      <c r="E275" s="448"/>
      <c r="F275" s="147" t="s">
        <v>81</v>
      </c>
      <c r="G275" s="523" t="s">
        <v>6</v>
      </c>
      <c r="H275" s="523"/>
      <c r="I275" s="523"/>
      <c r="J275" s="523"/>
      <c r="K275" s="501">
        <v>3</v>
      </c>
      <c r="L275" s="716">
        <v>6491</v>
      </c>
    </row>
    <row r="276" spans="1:12" ht="15" customHeight="1" x14ac:dyDescent="0.25">
      <c r="A276" s="564"/>
      <c r="B276" s="568"/>
      <c r="C276" s="614"/>
      <c r="D276" s="781"/>
      <c r="E276" s="448"/>
      <c r="F276" s="147" t="s">
        <v>80</v>
      </c>
      <c r="G276" s="469">
        <v>80</v>
      </c>
      <c r="H276" s="469"/>
      <c r="I276" s="469"/>
      <c r="J276" s="469"/>
      <c r="K276" s="583"/>
      <c r="L276" s="602"/>
    </row>
    <row r="277" spans="1:12" ht="15" customHeight="1" x14ac:dyDescent="0.25">
      <c r="A277" s="564"/>
      <c r="B277" s="568"/>
      <c r="C277" s="614"/>
      <c r="D277" s="781"/>
      <c r="E277" s="448"/>
      <c r="F277" s="147" t="s">
        <v>8</v>
      </c>
      <c r="G277" s="243">
        <v>3000</v>
      </c>
      <c r="H277" s="244">
        <v>4000</v>
      </c>
      <c r="I277" s="246">
        <v>5000</v>
      </c>
      <c r="J277" s="245">
        <v>6000</v>
      </c>
      <c r="K277" s="583"/>
      <c r="L277" s="602"/>
    </row>
    <row r="278" spans="1:12" ht="15" customHeight="1" x14ac:dyDescent="0.25">
      <c r="A278" s="564"/>
      <c r="B278" s="568"/>
      <c r="C278" s="614"/>
      <c r="D278" s="781"/>
      <c r="E278" s="448"/>
      <c r="F278" s="147" t="s">
        <v>817</v>
      </c>
      <c r="G278" s="243">
        <f>G276*88</f>
        <v>7040</v>
      </c>
      <c r="H278" s="244">
        <f>G276*99</f>
        <v>7920</v>
      </c>
      <c r="I278" s="246">
        <f>G276*110</f>
        <v>8800</v>
      </c>
      <c r="J278" s="245">
        <f>G276*114</f>
        <v>9120</v>
      </c>
      <c r="K278" s="583"/>
      <c r="L278" s="602"/>
    </row>
    <row r="279" spans="1:12" ht="15" customHeight="1" x14ac:dyDescent="0.25">
      <c r="A279" s="564"/>
      <c r="B279" s="568"/>
      <c r="C279" s="614"/>
      <c r="D279" s="781"/>
      <c r="E279" s="448"/>
      <c r="F279" s="147" t="s">
        <v>1269</v>
      </c>
      <c r="G279" s="451">
        <v>0.98</v>
      </c>
      <c r="H279" s="451"/>
      <c r="I279" s="451"/>
      <c r="J279" s="451"/>
      <c r="K279" s="583"/>
      <c r="L279" s="602"/>
    </row>
    <row r="280" spans="1:12" ht="15" customHeight="1" x14ac:dyDescent="0.25">
      <c r="A280" s="564"/>
      <c r="B280" s="568"/>
      <c r="C280" s="614"/>
      <c r="D280" s="781"/>
      <c r="E280" s="448"/>
      <c r="F280" s="93" t="s">
        <v>1283</v>
      </c>
      <c r="G280" s="523" t="s">
        <v>700</v>
      </c>
      <c r="H280" s="523"/>
      <c r="I280" s="523"/>
      <c r="J280" s="523"/>
      <c r="K280" s="583"/>
      <c r="L280" s="602"/>
    </row>
    <row r="281" spans="1:12" ht="15" customHeight="1" x14ac:dyDescent="0.25">
      <c r="A281" s="564"/>
      <c r="B281" s="568"/>
      <c r="C281" s="614"/>
      <c r="D281" s="781"/>
      <c r="E281" s="448"/>
      <c r="F281" s="93" t="s">
        <v>1181</v>
      </c>
      <c r="G281" s="462" t="s">
        <v>1179</v>
      </c>
      <c r="H281" s="463"/>
      <c r="I281" s="463"/>
      <c r="J281" s="464"/>
      <c r="K281" s="583"/>
      <c r="L281" s="602"/>
    </row>
    <row r="282" spans="1:12" ht="15" customHeight="1" x14ac:dyDescent="0.25">
      <c r="A282" s="564"/>
      <c r="B282" s="568"/>
      <c r="C282" s="614"/>
      <c r="D282" s="781"/>
      <c r="E282" s="448"/>
      <c r="F282" s="147" t="s">
        <v>83</v>
      </c>
      <c r="G282" s="523">
        <v>65</v>
      </c>
      <c r="H282" s="523"/>
      <c r="I282" s="523"/>
      <c r="J282" s="523"/>
      <c r="K282" s="583"/>
      <c r="L282" s="602"/>
    </row>
    <row r="283" spans="1:12" ht="15" customHeight="1" x14ac:dyDescent="0.25">
      <c r="A283" s="564"/>
      <c r="B283" s="568"/>
      <c r="C283" s="614"/>
      <c r="D283" s="781"/>
      <c r="E283" s="448"/>
      <c r="F283" s="147" t="s">
        <v>396</v>
      </c>
      <c r="G283" s="607" t="s">
        <v>397</v>
      </c>
      <c r="H283" s="607"/>
      <c r="I283" s="607"/>
      <c r="J283" s="607"/>
      <c r="K283" s="583"/>
      <c r="L283" s="602"/>
    </row>
    <row r="284" spans="1:12" ht="15" customHeight="1" x14ac:dyDescent="0.25">
      <c r="A284" s="564"/>
      <c r="B284" s="568"/>
      <c r="C284" s="614"/>
      <c r="D284" s="781"/>
      <c r="E284" s="448"/>
      <c r="F284" s="147" t="s">
        <v>256</v>
      </c>
      <c r="G284" s="523" t="s">
        <v>25</v>
      </c>
      <c r="H284" s="523"/>
      <c r="I284" s="523"/>
      <c r="J284" s="523"/>
      <c r="K284" s="583"/>
      <c r="L284" s="602"/>
    </row>
    <row r="285" spans="1:12" ht="15" customHeight="1" x14ac:dyDescent="0.25">
      <c r="A285" s="564"/>
      <c r="B285" s="568"/>
      <c r="C285" s="614"/>
      <c r="D285" s="781"/>
      <c r="E285" s="448"/>
      <c r="F285" s="94" t="s">
        <v>421</v>
      </c>
      <c r="G285" s="523" t="s">
        <v>386</v>
      </c>
      <c r="H285" s="523"/>
      <c r="I285" s="523"/>
      <c r="J285" s="523"/>
      <c r="K285" s="583"/>
      <c r="L285" s="602"/>
    </row>
    <row r="286" spans="1:12" ht="15" customHeight="1" x14ac:dyDescent="0.25">
      <c r="A286" s="564"/>
      <c r="B286" s="568"/>
      <c r="C286" s="614"/>
      <c r="D286" s="781"/>
      <c r="E286" s="448"/>
      <c r="F286" s="148" t="s">
        <v>379</v>
      </c>
      <c r="G286" s="523" t="s">
        <v>399</v>
      </c>
      <c r="H286" s="523"/>
      <c r="I286" s="523"/>
      <c r="J286" s="523"/>
      <c r="K286" s="583"/>
      <c r="L286" s="602"/>
    </row>
    <row r="287" spans="1:12" ht="15" customHeight="1" x14ac:dyDescent="0.25">
      <c r="A287" s="564"/>
      <c r="B287" s="568"/>
      <c r="C287" s="614"/>
      <c r="D287" s="781"/>
      <c r="E287" s="448"/>
      <c r="F287" s="93" t="s">
        <v>701</v>
      </c>
      <c r="G287" s="523">
        <v>100000</v>
      </c>
      <c r="H287" s="523"/>
      <c r="I287" s="523"/>
      <c r="J287" s="523"/>
      <c r="K287" s="583"/>
      <c r="L287" s="602"/>
    </row>
    <row r="288" spans="1:12" ht="15" customHeight="1" x14ac:dyDescent="0.25">
      <c r="A288" s="564"/>
      <c r="B288" s="568"/>
      <c r="C288" s="614"/>
      <c r="D288" s="781"/>
      <c r="E288" s="448"/>
      <c r="F288" s="148" t="s">
        <v>257</v>
      </c>
      <c r="G288" s="523" t="s">
        <v>1025</v>
      </c>
      <c r="H288" s="523"/>
      <c r="I288" s="523"/>
      <c r="J288" s="523"/>
      <c r="K288" s="583"/>
      <c r="L288" s="602"/>
    </row>
    <row r="289" spans="1:12" ht="15" customHeight="1" x14ac:dyDescent="0.25">
      <c r="A289" s="564"/>
      <c r="B289" s="568"/>
      <c r="C289" s="614"/>
      <c r="D289" s="781"/>
      <c r="E289" s="448"/>
      <c r="F289" s="148" t="s">
        <v>422</v>
      </c>
      <c r="G289" s="523" t="s">
        <v>1026</v>
      </c>
      <c r="H289" s="523"/>
      <c r="I289" s="523"/>
      <c r="J289" s="523"/>
      <c r="K289" s="583"/>
      <c r="L289" s="602"/>
    </row>
    <row r="290" spans="1:12" ht="15" customHeight="1" x14ac:dyDescent="0.25">
      <c r="A290" s="564"/>
      <c r="B290" s="568"/>
      <c r="C290" s="614"/>
      <c r="D290" s="781"/>
      <c r="E290" s="448"/>
      <c r="F290" s="148" t="s">
        <v>376</v>
      </c>
      <c r="G290" s="523" t="s">
        <v>426</v>
      </c>
      <c r="H290" s="523"/>
      <c r="I290" s="523"/>
      <c r="J290" s="523"/>
      <c r="K290" s="583"/>
      <c r="L290" s="602"/>
    </row>
    <row r="291" spans="1:12" ht="15" customHeight="1" x14ac:dyDescent="0.25">
      <c r="A291" s="564"/>
      <c r="B291" s="568"/>
      <c r="C291" s="614"/>
      <c r="D291" s="781"/>
      <c r="E291" s="448"/>
      <c r="F291" s="148" t="s">
        <v>381</v>
      </c>
      <c r="G291" s="523" t="s">
        <v>427</v>
      </c>
      <c r="H291" s="523"/>
      <c r="I291" s="523"/>
      <c r="J291" s="523"/>
      <c r="K291" s="584">
        <v>5</v>
      </c>
      <c r="L291" s="443">
        <v>6945</v>
      </c>
    </row>
    <row r="292" spans="1:12" ht="15" customHeight="1" x14ac:dyDescent="0.25">
      <c r="A292" s="564"/>
      <c r="B292" s="568"/>
      <c r="C292" s="614"/>
      <c r="D292" s="781"/>
      <c r="E292" s="448"/>
      <c r="F292" s="94" t="s">
        <v>358</v>
      </c>
      <c r="G292" s="523" t="s">
        <v>428</v>
      </c>
      <c r="H292" s="523"/>
      <c r="I292" s="523"/>
      <c r="J292" s="523"/>
      <c r="K292" s="585"/>
      <c r="L292" s="591" t="e">
        <f>#REF!-#REF!*10%</f>
        <v>#REF!</v>
      </c>
    </row>
    <row r="293" spans="1:12" ht="15" customHeight="1" x14ac:dyDescent="0.25">
      <c r="A293" s="564"/>
      <c r="B293" s="568"/>
      <c r="C293" s="614"/>
      <c r="D293" s="781"/>
      <c r="E293" s="448"/>
      <c r="F293" s="148" t="s">
        <v>389</v>
      </c>
      <c r="G293" s="523" t="s">
        <v>390</v>
      </c>
      <c r="H293" s="523"/>
      <c r="I293" s="523"/>
      <c r="J293" s="523"/>
      <c r="K293" s="585"/>
      <c r="L293" s="591" t="e">
        <f>#REF!-#REF!*10%</f>
        <v>#REF!</v>
      </c>
    </row>
    <row r="294" spans="1:12" ht="15" customHeight="1" x14ac:dyDescent="0.25">
      <c r="A294" s="564"/>
      <c r="B294" s="568"/>
      <c r="C294" s="614"/>
      <c r="D294" s="781"/>
      <c r="E294" s="448"/>
      <c r="F294" s="93" t="s">
        <v>704</v>
      </c>
      <c r="G294" s="523" t="s">
        <v>1284</v>
      </c>
      <c r="H294" s="523"/>
      <c r="I294" s="523"/>
      <c r="J294" s="523"/>
      <c r="K294" s="585"/>
      <c r="L294" s="591" t="e">
        <f>#REF!-#REF!*10%</f>
        <v>#REF!</v>
      </c>
    </row>
    <row r="295" spans="1:12" ht="15" customHeight="1" x14ac:dyDescent="0.25">
      <c r="A295" s="564"/>
      <c r="B295" s="568"/>
      <c r="C295" s="614"/>
      <c r="D295" s="781"/>
      <c r="E295" s="448"/>
      <c r="F295" s="93" t="s">
        <v>706</v>
      </c>
      <c r="G295" s="523" t="s">
        <v>390</v>
      </c>
      <c r="H295" s="523"/>
      <c r="I295" s="523"/>
      <c r="J295" s="523"/>
      <c r="K295" s="585"/>
      <c r="L295" s="591" t="e">
        <f>#REF!-#REF!*10%</f>
        <v>#REF!</v>
      </c>
    </row>
    <row r="296" spans="1:12" ht="15" customHeight="1" x14ac:dyDescent="0.25">
      <c r="A296" s="564"/>
      <c r="B296" s="568"/>
      <c r="C296" s="614"/>
      <c r="D296" s="781"/>
      <c r="E296" s="448"/>
      <c r="F296" s="93" t="s">
        <v>1271</v>
      </c>
      <c r="G296" s="523" t="s">
        <v>390</v>
      </c>
      <c r="H296" s="523"/>
      <c r="I296" s="523"/>
      <c r="J296" s="523"/>
      <c r="K296" s="585"/>
      <c r="L296" s="591" t="e">
        <f>#REF!-#REF!*10%</f>
        <v>#REF!</v>
      </c>
    </row>
    <row r="297" spans="1:12" ht="15" customHeight="1" x14ac:dyDescent="0.25">
      <c r="A297" s="564"/>
      <c r="B297" s="568"/>
      <c r="C297" s="614"/>
      <c r="D297" s="781"/>
      <c r="E297" s="448"/>
      <c r="F297" s="93" t="s">
        <v>707</v>
      </c>
      <c r="G297" s="523" t="s">
        <v>1270</v>
      </c>
      <c r="H297" s="523"/>
      <c r="I297" s="523"/>
      <c r="J297" s="523"/>
      <c r="K297" s="585"/>
      <c r="L297" s="591" t="e">
        <f>#REF!-#REF!*10%</f>
        <v>#REF!</v>
      </c>
    </row>
    <row r="298" spans="1:12" ht="15" customHeight="1" x14ac:dyDescent="0.25">
      <c r="A298" s="564"/>
      <c r="B298" s="568"/>
      <c r="C298" s="614"/>
      <c r="D298" s="781"/>
      <c r="E298" s="448"/>
      <c r="F298" s="93" t="s">
        <v>708</v>
      </c>
      <c r="G298" s="523" t="s">
        <v>390</v>
      </c>
      <c r="H298" s="523"/>
      <c r="I298" s="523"/>
      <c r="J298" s="523"/>
      <c r="K298" s="585"/>
      <c r="L298" s="591" t="e">
        <f>#REF!-#REF!*10%</f>
        <v>#REF!</v>
      </c>
    </row>
    <row r="299" spans="1:12" ht="15" customHeight="1" x14ac:dyDescent="0.25">
      <c r="A299" s="564"/>
      <c r="B299" s="568"/>
      <c r="C299" s="614"/>
      <c r="D299" s="781"/>
      <c r="E299" s="448"/>
      <c r="F299" s="148" t="s">
        <v>377</v>
      </c>
      <c r="G299" s="523" t="s">
        <v>1285</v>
      </c>
      <c r="H299" s="523"/>
      <c r="I299" s="523"/>
      <c r="J299" s="523"/>
      <c r="K299" s="585"/>
      <c r="L299" s="591" t="e">
        <f>#REF!-#REF!*10%</f>
        <v>#REF!</v>
      </c>
    </row>
    <row r="300" spans="1:12" ht="15" customHeight="1" x14ac:dyDescent="0.25">
      <c r="A300" s="564"/>
      <c r="B300" s="568"/>
      <c r="C300" s="614"/>
      <c r="D300" s="781"/>
      <c r="E300" s="448"/>
      <c r="F300" s="148" t="s">
        <v>388</v>
      </c>
      <c r="G300" s="523" t="s">
        <v>393</v>
      </c>
      <c r="H300" s="523"/>
      <c r="I300" s="523"/>
      <c r="J300" s="523"/>
      <c r="K300" s="585"/>
      <c r="L300" s="591" t="e">
        <f>#REF!-#REF!*10%</f>
        <v>#REF!</v>
      </c>
    </row>
    <row r="301" spans="1:12" s="51" customFormat="1" ht="15.6" customHeight="1" x14ac:dyDescent="0.25">
      <c r="A301" s="564"/>
      <c r="B301" s="568"/>
      <c r="C301" s="614"/>
      <c r="D301" s="781"/>
      <c r="E301" s="448"/>
      <c r="F301" s="148" t="s">
        <v>562</v>
      </c>
      <c r="G301" s="523" t="s">
        <v>1086</v>
      </c>
      <c r="H301" s="523"/>
      <c r="I301" s="523"/>
      <c r="J301" s="523"/>
      <c r="K301" s="585"/>
      <c r="L301" s="591" t="e">
        <f>#REF!-#REF!*10%</f>
        <v>#REF!</v>
      </c>
    </row>
    <row r="302" spans="1:12" s="51" customFormat="1" ht="15.6" customHeight="1" x14ac:dyDescent="0.25">
      <c r="A302" s="564"/>
      <c r="B302" s="568"/>
      <c r="C302" s="614"/>
      <c r="D302" s="781"/>
      <c r="E302" s="448"/>
      <c r="F302" s="148" t="s">
        <v>570</v>
      </c>
      <c r="G302" s="523" t="s">
        <v>656</v>
      </c>
      <c r="H302" s="523"/>
      <c r="I302" s="523"/>
      <c r="J302" s="523"/>
      <c r="K302" s="585"/>
      <c r="L302" s="591" t="e">
        <f>#REF!-#REF!*10%</f>
        <v>#REF!</v>
      </c>
    </row>
    <row r="303" spans="1:12" s="51" customFormat="1" ht="15.6" customHeight="1" x14ac:dyDescent="0.25">
      <c r="A303" s="564"/>
      <c r="B303" s="568"/>
      <c r="C303" s="614"/>
      <c r="D303" s="781"/>
      <c r="E303" s="448"/>
      <c r="F303" s="149" t="s">
        <v>84</v>
      </c>
      <c r="G303" s="465">
        <v>2.2000000000000002</v>
      </c>
      <c r="H303" s="465"/>
      <c r="I303" s="465"/>
      <c r="J303" s="465"/>
      <c r="K303" s="585"/>
      <c r="L303" s="591" t="e">
        <f>#REF!-#REF!*10%</f>
        <v>#REF!</v>
      </c>
    </row>
    <row r="304" spans="1:12" ht="15" customHeight="1" x14ac:dyDescent="0.25">
      <c r="A304" s="564"/>
      <c r="B304" s="569"/>
      <c r="C304" s="614"/>
      <c r="D304" s="781"/>
      <c r="E304" s="448"/>
      <c r="F304" s="136" t="s">
        <v>1016</v>
      </c>
      <c r="G304" s="454">
        <v>5</v>
      </c>
      <c r="H304" s="454"/>
      <c r="I304" s="454"/>
      <c r="J304" s="454"/>
      <c r="K304" s="585"/>
      <c r="L304" s="596" t="e">
        <f>#REF!-#REF!*10%</f>
        <v>#REF!</v>
      </c>
    </row>
    <row r="305" spans="10:11" ht="15" customHeight="1" x14ac:dyDescent="0.3">
      <c r="J305" s="179"/>
      <c r="K305" s="179"/>
    </row>
    <row r="306" spans="10:11" ht="15" customHeight="1" x14ac:dyDescent="0.3">
      <c r="J306" s="179"/>
      <c r="K306" s="179"/>
    </row>
    <row r="307" spans="10:11" ht="15" customHeight="1" x14ac:dyDescent="0.3">
      <c r="J307" s="179"/>
      <c r="K307" s="179"/>
    </row>
    <row r="308" spans="10:11" ht="15" customHeight="1" x14ac:dyDescent="0.3">
      <c r="J308" s="179"/>
      <c r="K308" s="179"/>
    </row>
    <row r="309" spans="10:11" ht="15" customHeight="1" x14ac:dyDescent="0.3">
      <c r="J309" s="179"/>
      <c r="K309" s="179"/>
    </row>
    <row r="310" spans="10:11" ht="15" customHeight="1" x14ac:dyDescent="0.3">
      <c r="J310" s="179"/>
      <c r="K310" s="179"/>
    </row>
    <row r="311" spans="10:11" ht="15" customHeight="1" x14ac:dyDescent="0.3">
      <c r="J311" s="179"/>
      <c r="K311" s="179"/>
    </row>
    <row r="312" spans="10:11" ht="15" customHeight="1" x14ac:dyDescent="0.3">
      <c r="J312" s="179"/>
      <c r="K312" s="179"/>
    </row>
    <row r="313" spans="10:11" ht="15" customHeight="1" x14ac:dyDescent="0.3">
      <c r="J313" s="179"/>
      <c r="K313" s="179"/>
    </row>
    <row r="314" spans="10:11" ht="15" customHeight="1" x14ac:dyDescent="0.3">
      <c r="J314" s="179"/>
      <c r="K314" s="179"/>
    </row>
    <row r="315" spans="10:11" ht="15" customHeight="1" x14ac:dyDescent="0.3">
      <c r="J315" s="179"/>
      <c r="K315" s="179"/>
    </row>
    <row r="316" spans="10:11" ht="15" customHeight="1" x14ac:dyDescent="0.3">
      <c r="J316" s="179"/>
      <c r="K316" s="179"/>
    </row>
    <row r="317" spans="10:11" ht="15" customHeight="1" x14ac:dyDescent="0.3">
      <c r="J317" s="179"/>
      <c r="K317" s="179"/>
    </row>
    <row r="318" spans="10:11" ht="15" customHeight="1" x14ac:dyDescent="0.3">
      <c r="J318" s="179"/>
      <c r="K318" s="179"/>
    </row>
    <row r="319" spans="10:11" ht="15" customHeight="1" x14ac:dyDescent="0.3">
      <c r="J319" s="179"/>
      <c r="K319" s="179"/>
    </row>
    <row r="320" spans="10:11" ht="15" customHeight="1" x14ac:dyDescent="0.3">
      <c r="J320" s="179"/>
      <c r="K320" s="179"/>
    </row>
    <row r="321" spans="10:11" ht="15" customHeight="1" x14ac:dyDescent="0.3">
      <c r="J321" s="179"/>
      <c r="K321" s="179"/>
    </row>
    <row r="322" spans="10:11" ht="15" customHeight="1" x14ac:dyDescent="0.3">
      <c r="J322" s="179"/>
      <c r="K322" s="179"/>
    </row>
    <row r="323" spans="10:11" ht="15" customHeight="1" x14ac:dyDescent="0.3">
      <c r="J323" s="179"/>
      <c r="K323" s="179"/>
    </row>
    <row r="324" spans="10:11" ht="15" customHeight="1" x14ac:dyDescent="0.3">
      <c r="J324" s="179"/>
      <c r="K324" s="179"/>
    </row>
    <row r="325" spans="10:11" ht="15" customHeight="1" x14ac:dyDescent="0.3">
      <c r="J325" s="179"/>
      <c r="K325" s="179"/>
    </row>
    <row r="326" spans="10:11" ht="15" customHeight="1" x14ac:dyDescent="0.3">
      <c r="J326" s="179"/>
      <c r="K326" s="179"/>
    </row>
    <row r="327" spans="10:11" ht="15" customHeight="1" x14ac:dyDescent="0.3">
      <c r="J327" s="179"/>
      <c r="K327" s="179"/>
    </row>
    <row r="328" spans="10:11" ht="15" customHeight="1" x14ac:dyDescent="0.3">
      <c r="J328" s="179"/>
      <c r="K328" s="179"/>
    </row>
    <row r="329" spans="10:11" ht="15" customHeight="1" x14ac:dyDescent="0.3">
      <c r="J329" s="179"/>
      <c r="K329" s="179"/>
    </row>
    <row r="330" spans="10:11" ht="15" customHeight="1" x14ac:dyDescent="0.3">
      <c r="J330" s="179"/>
      <c r="K330" s="179"/>
    </row>
    <row r="331" spans="10:11" ht="15" customHeight="1" x14ac:dyDescent="0.3">
      <c r="J331" s="179"/>
      <c r="K331" s="179"/>
    </row>
    <row r="332" spans="10:11" ht="15" customHeight="1" x14ac:dyDescent="0.3">
      <c r="J332" s="179"/>
      <c r="K332" s="179"/>
    </row>
    <row r="333" spans="10:11" ht="15" customHeight="1" x14ac:dyDescent="0.3">
      <c r="J333" s="179"/>
      <c r="K333" s="179"/>
    </row>
    <row r="334" spans="10:11" ht="15" customHeight="1" x14ac:dyDescent="0.3">
      <c r="J334" s="179"/>
      <c r="K334" s="179"/>
    </row>
    <row r="335" spans="10:11" ht="15" customHeight="1" x14ac:dyDescent="0.3">
      <c r="J335" s="179"/>
      <c r="K335" s="179"/>
    </row>
    <row r="336" spans="10:11" ht="15" customHeight="1" x14ac:dyDescent="0.3">
      <c r="J336" s="179"/>
      <c r="K336" s="179"/>
    </row>
    <row r="337" spans="10:11" ht="15" customHeight="1" x14ac:dyDescent="0.3">
      <c r="J337" s="179"/>
      <c r="K337" s="179"/>
    </row>
    <row r="338" spans="10:11" ht="15" customHeight="1" x14ac:dyDescent="0.3">
      <c r="J338" s="179"/>
      <c r="K338" s="179"/>
    </row>
    <row r="339" spans="10:11" ht="15" customHeight="1" x14ac:dyDescent="0.3">
      <c r="J339" s="179"/>
      <c r="K339" s="179"/>
    </row>
    <row r="340" spans="10:11" ht="15" customHeight="1" x14ac:dyDescent="0.3">
      <c r="J340" s="179"/>
      <c r="K340" s="179"/>
    </row>
    <row r="341" spans="10:11" ht="15" customHeight="1" x14ac:dyDescent="0.3">
      <c r="J341" s="179"/>
      <c r="K341" s="179"/>
    </row>
    <row r="342" spans="10:11" ht="15" customHeight="1" x14ac:dyDescent="0.3">
      <c r="J342" s="179"/>
      <c r="K342" s="179"/>
    </row>
    <row r="343" spans="10:11" ht="15" customHeight="1" x14ac:dyDescent="0.3">
      <c r="J343" s="179"/>
      <c r="K343" s="179"/>
    </row>
    <row r="344" spans="10:11" ht="15" customHeight="1" x14ac:dyDescent="0.3">
      <c r="J344" s="179"/>
      <c r="K344" s="179"/>
    </row>
    <row r="345" spans="10:11" ht="15" customHeight="1" x14ac:dyDescent="0.3">
      <c r="J345" s="179"/>
      <c r="K345" s="179"/>
    </row>
    <row r="346" spans="10:11" ht="15" customHeight="1" x14ac:dyDescent="0.3">
      <c r="J346" s="179"/>
      <c r="K346" s="179"/>
    </row>
    <row r="347" spans="10:11" ht="15" customHeight="1" x14ac:dyDescent="0.3">
      <c r="J347" s="179"/>
      <c r="K347" s="179"/>
    </row>
    <row r="348" spans="10:11" ht="15" customHeight="1" x14ac:dyDescent="0.3">
      <c r="J348" s="179"/>
      <c r="K348" s="179"/>
    </row>
    <row r="349" spans="10:11" ht="15" customHeight="1" x14ac:dyDescent="0.3">
      <c r="J349" s="179"/>
      <c r="K349" s="179"/>
    </row>
    <row r="350" spans="10:11" ht="15" customHeight="1" x14ac:dyDescent="0.3">
      <c r="J350" s="179"/>
      <c r="K350" s="179"/>
    </row>
    <row r="351" spans="10:11" ht="15" customHeight="1" x14ac:dyDescent="0.3">
      <c r="J351" s="179"/>
      <c r="K351" s="179"/>
    </row>
    <row r="352" spans="10:11" ht="15" customHeight="1" x14ac:dyDescent="0.3">
      <c r="J352" s="179"/>
      <c r="K352" s="179"/>
    </row>
    <row r="353" spans="10:11" ht="15" customHeight="1" x14ac:dyDescent="0.3">
      <c r="J353" s="179"/>
      <c r="K353" s="179"/>
    </row>
    <row r="354" spans="10:11" ht="15" customHeight="1" x14ac:dyDescent="0.3">
      <c r="J354" s="179"/>
      <c r="K354" s="179"/>
    </row>
    <row r="355" spans="10:11" ht="15" customHeight="1" x14ac:dyDescent="0.3">
      <c r="J355" s="179"/>
      <c r="K355" s="179"/>
    </row>
    <row r="356" spans="10:11" ht="15" customHeight="1" x14ac:dyDescent="0.3">
      <c r="J356" s="179"/>
      <c r="K356" s="179"/>
    </row>
    <row r="357" spans="10:11" ht="15" customHeight="1" x14ac:dyDescent="0.3">
      <c r="J357" s="179"/>
      <c r="K357" s="179"/>
    </row>
    <row r="358" spans="10:11" ht="15" customHeight="1" x14ac:dyDescent="0.3">
      <c r="J358" s="179"/>
      <c r="K358" s="179"/>
    </row>
    <row r="359" spans="10:11" ht="15" customHeight="1" x14ac:dyDescent="0.3">
      <c r="J359" s="179"/>
      <c r="K359" s="179"/>
    </row>
    <row r="360" spans="10:11" ht="15" customHeight="1" x14ac:dyDescent="0.3">
      <c r="J360" s="179"/>
      <c r="K360" s="179"/>
    </row>
    <row r="361" spans="10:11" ht="15" customHeight="1" x14ac:dyDescent="0.3">
      <c r="J361" s="179"/>
      <c r="K361" s="179"/>
    </row>
    <row r="362" spans="10:11" ht="15" customHeight="1" x14ac:dyDescent="0.3">
      <c r="J362" s="179"/>
      <c r="K362" s="179"/>
    </row>
    <row r="363" spans="10:11" ht="15" customHeight="1" x14ac:dyDescent="0.3">
      <c r="J363" s="179"/>
      <c r="K363" s="179"/>
    </row>
    <row r="364" spans="10:11" ht="15" customHeight="1" x14ac:dyDescent="0.3">
      <c r="J364" s="179"/>
      <c r="K364" s="179"/>
    </row>
    <row r="365" spans="10:11" x14ac:dyDescent="0.3">
      <c r="J365" s="179"/>
      <c r="K365" s="179"/>
    </row>
    <row r="366" spans="10:11" x14ac:dyDescent="0.3">
      <c r="J366" s="179"/>
      <c r="K366" s="179"/>
    </row>
    <row r="367" spans="10:11" x14ac:dyDescent="0.3">
      <c r="J367" s="179"/>
      <c r="K367" s="179"/>
    </row>
    <row r="368" spans="10:11" x14ac:dyDescent="0.3">
      <c r="J368" s="179"/>
      <c r="K368" s="179"/>
    </row>
    <row r="369" spans="10:11" x14ac:dyDescent="0.3">
      <c r="J369" s="179"/>
      <c r="K369" s="179"/>
    </row>
    <row r="370" spans="10:11" x14ac:dyDescent="0.3">
      <c r="J370" s="179"/>
      <c r="K370" s="179"/>
    </row>
    <row r="371" spans="10:11" x14ac:dyDescent="0.3">
      <c r="J371" s="179"/>
      <c r="K371" s="179"/>
    </row>
    <row r="372" spans="10:11" x14ac:dyDescent="0.3">
      <c r="J372" s="179"/>
      <c r="K372" s="179"/>
    </row>
    <row r="373" spans="10:11" x14ac:dyDescent="0.3">
      <c r="J373" s="179"/>
      <c r="K373" s="179"/>
    </row>
    <row r="374" spans="10:11" x14ac:dyDescent="0.3">
      <c r="J374" s="179"/>
      <c r="K374" s="179"/>
    </row>
    <row r="375" spans="10:11" x14ac:dyDescent="0.3">
      <c r="J375" s="179"/>
      <c r="K375" s="179"/>
    </row>
    <row r="376" spans="10:11" x14ac:dyDescent="0.3">
      <c r="J376" s="179"/>
      <c r="K376" s="179"/>
    </row>
    <row r="377" spans="10:11" x14ac:dyDescent="0.3">
      <c r="J377" s="179"/>
      <c r="K377" s="179"/>
    </row>
    <row r="378" spans="10:11" x14ac:dyDescent="0.3">
      <c r="J378" s="179"/>
      <c r="K378" s="179"/>
    </row>
    <row r="379" spans="10:11" x14ac:dyDescent="0.3">
      <c r="J379" s="179"/>
      <c r="K379" s="179"/>
    </row>
    <row r="380" spans="10:11" x14ac:dyDescent="0.3">
      <c r="J380" s="179"/>
      <c r="K380" s="179"/>
    </row>
    <row r="381" spans="10:11" x14ac:dyDescent="0.3">
      <c r="J381" s="179"/>
      <c r="K381" s="179"/>
    </row>
    <row r="382" spans="10:11" x14ac:dyDescent="0.3">
      <c r="J382" s="179"/>
      <c r="K382" s="179"/>
    </row>
    <row r="383" spans="10:11" x14ac:dyDescent="0.3">
      <c r="J383" s="179"/>
      <c r="K383" s="179"/>
    </row>
    <row r="384" spans="10:11" x14ac:dyDescent="0.3">
      <c r="J384" s="179"/>
      <c r="K384" s="179"/>
    </row>
    <row r="385" spans="10:11" x14ac:dyDescent="0.3">
      <c r="J385" s="179"/>
      <c r="K385" s="179"/>
    </row>
    <row r="386" spans="10:11" x14ac:dyDescent="0.3">
      <c r="J386" s="179"/>
      <c r="K386" s="179"/>
    </row>
    <row r="387" spans="10:11" x14ac:dyDescent="0.3">
      <c r="J387" s="179"/>
      <c r="K387" s="179"/>
    </row>
    <row r="388" spans="10:11" x14ac:dyDescent="0.3">
      <c r="J388" s="179"/>
      <c r="K388" s="179"/>
    </row>
  </sheetData>
  <sheetProtection sort="0"/>
  <mergeCells count="374">
    <mergeCell ref="A3:L3"/>
    <mergeCell ref="A1:L1"/>
    <mergeCell ref="K275:K290"/>
    <mergeCell ref="K291:K304"/>
    <mergeCell ref="K80:K93"/>
    <mergeCell ref="K94:K109"/>
    <mergeCell ref="K110:K123"/>
    <mergeCell ref="K124:K139"/>
    <mergeCell ref="K140:K153"/>
    <mergeCell ref="K155:K170"/>
    <mergeCell ref="K171:K184"/>
    <mergeCell ref="K185:K200"/>
    <mergeCell ref="K201:K214"/>
    <mergeCell ref="K215:K230"/>
    <mergeCell ref="K231:K244"/>
    <mergeCell ref="K245:K260"/>
    <mergeCell ref="K261:K274"/>
    <mergeCell ref="L291:L304"/>
    <mergeCell ref="L245:L260"/>
    <mergeCell ref="L140:L153"/>
    <mergeCell ref="L155:L170"/>
    <mergeCell ref="L171:L184"/>
    <mergeCell ref="L185:L200"/>
    <mergeCell ref="L201:L214"/>
    <mergeCell ref="L215:L230"/>
    <mergeCell ref="L231:L244"/>
    <mergeCell ref="L261:L274"/>
    <mergeCell ref="L275:L290"/>
    <mergeCell ref="L4:L20"/>
    <mergeCell ref="L21:L33"/>
    <mergeCell ref="L34:L49"/>
    <mergeCell ref="L50:L63"/>
    <mergeCell ref="L64:L79"/>
    <mergeCell ref="L80:L93"/>
    <mergeCell ref="L94:L109"/>
    <mergeCell ref="L110:L123"/>
    <mergeCell ref="L124:L139"/>
    <mergeCell ref="G189:J189"/>
    <mergeCell ref="G159:J159"/>
    <mergeCell ref="G128:J128"/>
    <mergeCell ref="G98:J98"/>
    <mergeCell ref="G68:J68"/>
    <mergeCell ref="G89:J89"/>
    <mergeCell ref="G104:J104"/>
    <mergeCell ref="G108:J108"/>
    <mergeCell ref="G109:J109"/>
    <mergeCell ref="G112:J112"/>
    <mergeCell ref="G134:J134"/>
    <mergeCell ref="G135:J135"/>
    <mergeCell ref="G100:J100"/>
    <mergeCell ref="G95:J95"/>
    <mergeCell ref="G150:J150"/>
    <mergeCell ref="G151:J151"/>
    <mergeCell ref="G99:J99"/>
    <mergeCell ref="G143:J143"/>
    <mergeCell ref="G144:J144"/>
    <mergeCell ref="G145:J145"/>
    <mergeCell ref="G146:J146"/>
    <mergeCell ref="G167:J167"/>
    <mergeCell ref="G165:J165"/>
    <mergeCell ref="G166:J166"/>
    <mergeCell ref="G169:J169"/>
    <mergeCell ref="G170:J170"/>
    <mergeCell ref="G54:J54"/>
    <mergeCell ref="G19:J19"/>
    <mergeCell ref="G20:J20"/>
    <mergeCell ref="G25:J25"/>
    <mergeCell ref="G8:J8"/>
    <mergeCell ref="G9:J9"/>
    <mergeCell ref="G16:J16"/>
    <mergeCell ref="G23:J23"/>
    <mergeCell ref="G24:J24"/>
    <mergeCell ref="G21:J21"/>
    <mergeCell ref="G22:J22"/>
    <mergeCell ref="G14:J14"/>
    <mergeCell ref="G48:J48"/>
    <mergeCell ref="G49:J49"/>
    <mergeCell ref="G52:J52"/>
    <mergeCell ref="G58:J58"/>
    <mergeCell ref="G59:J59"/>
    <mergeCell ref="G74:J74"/>
    <mergeCell ref="G75:J75"/>
    <mergeCell ref="G51:J51"/>
    <mergeCell ref="G73:J73"/>
    <mergeCell ref="B275:B304"/>
    <mergeCell ref="B4:B33"/>
    <mergeCell ref="B34:B63"/>
    <mergeCell ref="B64:B93"/>
    <mergeCell ref="B94:B123"/>
    <mergeCell ref="B124:B153"/>
    <mergeCell ref="B155:B184"/>
    <mergeCell ref="B185:B214"/>
    <mergeCell ref="B215:B244"/>
    <mergeCell ref="B245:B274"/>
    <mergeCell ref="A154:L154"/>
    <mergeCell ref="G303:J303"/>
    <mergeCell ref="G33:J33"/>
    <mergeCell ref="G184:J184"/>
    <mergeCell ref="G62:J62"/>
    <mergeCell ref="G92:J92"/>
    <mergeCell ref="G122:J122"/>
    <mergeCell ref="G152:J152"/>
    <mergeCell ref="G213:J213"/>
    <mergeCell ref="G243:J243"/>
    <mergeCell ref="G273:J273"/>
    <mergeCell ref="G268:J268"/>
    <mergeCell ref="G250:J250"/>
    <mergeCell ref="G239:J239"/>
    <mergeCell ref="G176:J176"/>
    <mergeCell ref="G177:J177"/>
    <mergeCell ref="G178:J178"/>
    <mergeCell ref="G197:J197"/>
    <mergeCell ref="G204:J204"/>
    <mergeCell ref="G190:J190"/>
    <mergeCell ref="G56:J56"/>
    <mergeCell ref="G57:J57"/>
    <mergeCell ref="G76:J76"/>
    <mergeCell ref="G121:J121"/>
    <mergeCell ref="G77:J77"/>
    <mergeCell ref="G78:J78"/>
    <mergeCell ref="G79:J79"/>
    <mergeCell ref="G82:J82"/>
    <mergeCell ref="G103:J103"/>
    <mergeCell ref="G130:J130"/>
    <mergeCell ref="G113:J113"/>
    <mergeCell ref="G137:J137"/>
    <mergeCell ref="G138:J138"/>
    <mergeCell ref="G129:J129"/>
    <mergeCell ref="G153:J153"/>
    <mergeCell ref="G136:J136"/>
    <mergeCell ref="G139:J139"/>
    <mergeCell ref="G168:J168"/>
    <mergeCell ref="G300:J300"/>
    <mergeCell ref="G255:J255"/>
    <mergeCell ref="G256:J256"/>
    <mergeCell ref="G258:J258"/>
    <mergeCell ref="G259:J259"/>
    <mergeCell ref="G260:J260"/>
    <mergeCell ref="G263:J263"/>
    <mergeCell ref="G269:J269"/>
    <mergeCell ref="G270:J270"/>
    <mergeCell ref="G285:J285"/>
    <mergeCell ref="G291:J291"/>
    <mergeCell ref="G280:J280"/>
    <mergeCell ref="G287:J287"/>
    <mergeCell ref="G294:J294"/>
    <mergeCell ref="G295:J295"/>
    <mergeCell ref="G296:J296"/>
    <mergeCell ref="G297:J297"/>
    <mergeCell ref="G271:J271"/>
    <mergeCell ref="G272:J272"/>
    <mergeCell ref="G265:J265"/>
    <mergeCell ref="G266:J266"/>
    <mergeCell ref="G267:J267"/>
    <mergeCell ref="G288:J288"/>
    <mergeCell ref="G289:J289"/>
    <mergeCell ref="G293:J293"/>
    <mergeCell ref="G299:J299"/>
    <mergeCell ref="G106:J106"/>
    <mergeCell ref="G182:J182"/>
    <mergeCell ref="G186:J186"/>
    <mergeCell ref="G192:J192"/>
    <mergeCell ref="G193:J193"/>
    <mergeCell ref="G194:J194"/>
    <mergeCell ref="G298:J298"/>
    <mergeCell ref="G292:J292"/>
    <mergeCell ref="G286:J286"/>
    <mergeCell ref="G200:J200"/>
    <mergeCell ref="G203:J203"/>
    <mergeCell ref="G209:J209"/>
    <mergeCell ref="G210:J210"/>
    <mergeCell ref="G275:J275"/>
    <mergeCell ref="G276:J276"/>
    <mergeCell ref="G282:J282"/>
    <mergeCell ref="G264:J264"/>
    <mergeCell ref="G220:J220"/>
    <mergeCell ref="G231:J231"/>
    <mergeCell ref="G237:J237"/>
    <mergeCell ref="G238:J238"/>
    <mergeCell ref="G160:J160"/>
    <mergeCell ref="C155:C184"/>
    <mergeCell ref="C185:C214"/>
    <mergeCell ref="G183:J183"/>
    <mergeCell ref="G185:J185"/>
    <mergeCell ref="G173:J173"/>
    <mergeCell ref="G198:J198"/>
    <mergeCell ref="G199:J199"/>
    <mergeCell ref="G208:J208"/>
    <mergeCell ref="G211:J211"/>
    <mergeCell ref="G155:J155"/>
    <mergeCell ref="G156:J156"/>
    <mergeCell ref="G162:J162"/>
    <mergeCell ref="G163:J163"/>
    <mergeCell ref="G164:J164"/>
    <mergeCell ref="G181:J181"/>
    <mergeCell ref="G201:J201"/>
    <mergeCell ref="G161:J161"/>
    <mergeCell ref="G179:J179"/>
    <mergeCell ref="G180:J180"/>
    <mergeCell ref="G195:J195"/>
    <mergeCell ref="G196:J196"/>
    <mergeCell ref="G174:J174"/>
    <mergeCell ref="G175:J175"/>
    <mergeCell ref="G171:J171"/>
    <mergeCell ref="F2:J2"/>
    <mergeCell ref="C4:C33"/>
    <mergeCell ref="C34:C63"/>
    <mergeCell ref="C64:C93"/>
    <mergeCell ref="C94:C123"/>
    <mergeCell ref="C124:C153"/>
    <mergeCell ref="A4:A33"/>
    <mergeCell ref="G31:J31"/>
    <mergeCell ref="G29:J29"/>
    <mergeCell ref="G28:J28"/>
    <mergeCell ref="G5:J5"/>
    <mergeCell ref="G30:J30"/>
    <mergeCell ref="G84:J84"/>
    <mergeCell ref="G85:J85"/>
    <mergeCell ref="G69:J69"/>
    <mergeCell ref="A124:A153"/>
    <mergeCell ref="G123:J123"/>
    <mergeCell ref="G124:J124"/>
    <mergeCell ref="G125:J125"/>
    <mergeCell ref="D34:D63"/>
    <mergeCell ref="D64:D93"/>
    <mergeCell ref="G45:J45"/>
    <mergeCell ref="G47:J47"/>
    <mergeCell ref="D124:D153"/>
    <mergeCell ref="G304:J304"/>
    <mergeCell ref="A155:A184"/>
    <mergeCell ref="D155:D184"/>
    <mergeCell ref="C215:C244"/>
    <mergeCell ref="C245:C274"/>
    <mergeCell ref="G214:J214"/>
    <mergeCell ref="A185:A214"/>
    <mergeCell ref="D185:D214"/>
    <mergeCell ref="G253:J253"/>
    <mergeCell ref="G254:J254"/>
    <mergeCell ref="G274:J274"/>
    <mergeCell ref="G191:J191"/>
    <mergeCell ref="A275:A304"/>
    <mergeCell ref="D275:D304"/>
    <mergeCell ref="A215:A244"/>
    <mergeCell ref="D215:D244"/>
    <mergeCell ref="C275:C304"/>
    <mergeCell ref="G215:J215"/>
    <mergeCell ref="G216:J216"/>
    <mergeCell ref="G222:J222"/>
    <mergeCell ref="G223:J223"/>
    <mergeCell ref="G224:J224"/>
    <mergeCell ref="G234:J234"/>
    <mergeCell ref="G235:J235"/>
    <mergeCell ref="D245:D274"/>
    <mergeCell ref="A245:A274"/>
    <mergeCell ref="G142:J142"/>
    <mergeCell ref="G148:J148"/>
    <mergeCell ref="A34:A63"/>
    <mergeCell ref="D4:D33"/>
    <mergeCell ref="G26:J26"/>
    <mergeCell ref="G27:J27"/>
    <mergeCell ref="G46:J46"/>
    <mergeCell ref="G53:J53"/>
    <mergeCell ref="G10:J10"/>
    <mergeCell ref="G11:J11"/>
    <mergeCell ref="G12:J12"/>
    <mergeCell ref="G13:J13"/>
    <mergeCell ref="G32:J32"/>
    <mergeCell ref="G34:J34"/>
    <mergeCell ref="G35:J35"/>
    <mergeCell ref="G41:J41"/>
    <mergeCell ref="G42:J42"/>
    <mergeCell ref="G43:J43"/>
    <mergeCell ref="G38:J38"/>
    <mergeCell ref="G40:J40"/>
    <mergeCell ref="G39:J39"/>
    <mergeCell ref="G4:J4"/>
    <mergeCell ref="G283:J283"/>
    <mergeCell ref="G284:J284"/>
    <mergeCell ref="G262:J262"/>
    <mergeCell ref="G232:J232"/>
    <mergeCell ref="G233:J233"/>
    <mergeCell ref="G261:J261"/>
    <mergeCell ref="G236:J236"/>
    <mergeCell ref="G257:J257"/>
    <mergeCell ref="G202:J202"/>
    <mergeCell ref="G228:J228"/>
    <mergeCell ref="G227:J227"/>
    <mergeCell ref="G212:J212"/>
    <mergeCell ref="G244:J244"/>
    <mergeCell ref="G245:J245"/>
    <mergeCell ref="G246:J246"/>
    <mergeCell ref="G252:J252"/>
    <mergeCell ref="G225:J225"/>
    <mergeCell ref="G226:J226"/>
    <mergeCell ref="G279:J279"/>
    <mergeCell ref="G249:J249"/>
    <mergeCell ref="G219:J219"/>
    <mergeCell ref="G240:J240"/>
    <mergeCell ref="G302:J302"/>
    <mergeCell ref="G90:J90"/>
    <mergeCell ref="G91:J91"/>
    <mergeCell ref="G120:J120"/>
    <mergeCell ref="E275:E304"/>
    <mergeCell ref="G290:J290"/>
    <mergeCell ref="G140:J140"/>
    <mergeCell ref="G141:J141"/>
    <mergeCell ref="G172:J172"/>
    <mergeCell ref="G149:J149"/>
    <mergeCell ref="G229:J229"/>
    <mergeCell ref="G205:J205"/>
    <mergeCell ref="G206:J206"/>
    <mergeCell ref="G207:J207"/>
    <mergeCell ref="G230:J230"/>
    <mergeCell ref="G241:J241"/>
    <mergeCell ref="G242:J242"/>
    <mergeCell ref="G281:J281"/>
    <mergeCell ref="G251:J251"/>
    <mergeCell ref="G221:J221"/>
    <mergeCell ref="G301:J301"/>
    <mergeCell ref="G131:J131"/>
    <mergeCell ref="G132:J132"/>
    <mergeCell ref="G133:J133"/>
    <mergeCell ref="E155:E184"/>
    <mergeCell ref="E185:E214"/>
    <mergeCell ref="E215:E244"/>
    <mergeCell ref="E245:E274"/>
    <mergeCell ref="G15:J15"/>
    <mergeCell ref="G17:J17"/>
    <mergeCell ref="G18:J18"/>
    <mergeCell ref="E4:E33"/>
    <mergeCell ref="G60:J60"/>
    <mergeCell ref="G61:J61"/>
    <mergeCell ref="G88:J88"/>
    <mergeCell ref="G86:J86"/>
    <mergeCell ref="G87:J87"/>
    <mergeCell ref="G94:J94"/>
    <mergeCell ref="G70:J70"/>
    <mergeCell ref="G114:J114"/>
    <mergeCell ref="G115:J115"/>
    <mergeCell ref="G116:J116"/>
    <mergeCell ref="G117:J117"/>
    <mergeCell ref="G147:J147"/>
    <mergeCell ref="G118:J118"/>
    <mergeCell ref="G119:J119"/>
    <mergeCell ref="G80:J80"/>
    <mergeCell ref="G81:J81"/>
    <mergeCell ref="K4:K20"/>
    <mergeCell ref="K21:K33"/>
    <mergeCell ref="K34:K49"/>
    <mergeCell ref="K50:K63"/>
    <mergeCell ref="K64:K79"/>
    <mergeCell ref="E34:E63"/>
    <mergeCell ref="E64:E93"/>
    <mergeCell ref="E94:E123"/>
    <mergeCell ref="E124:E153"/>
    <mergeCell ref="G93:J93"/>
    <mergeCell ref="G83:J83"/>
    <mergeCell ref="G105:J105"/>
    <mergeCell ref="G107:J107"/>
    <mergeCell ref="G55:J55"/>
    <mergeCell ref="G101:J101"/>
    <mergeCell ref="A94:A123"/>
    <mergeCell ref="A64:A93"/>
    <mergeCell ref="G110:J110"/>
    <mergeCell ref="G111:J111"/>
    <mergeCell ref="G44:J44"/>
    <mergeCell ref="G63:J63"/>
    <mergeCell ref="G64:J64"/>
    <mergeCell ref="G65:J65"/>
    <mergeCell ref="G71:J71"/>
    <mergeCell ref="G72:J72"/>
    <mergeCell ref="G50:J50"/>
    <mergeCell ref="G102:J102"/>
    <mergeCell ref="D94:D123"/>
  </mergeCells>
  <pageMargins left="0.25" right="0.25" top="0.75" bottom="0.75" header="0.3" footer="0.3"/>
  <pageSetup paperSize="9" scale="58" fitToHeight="0" orientation="portrait" horizontalDpi="180" verticalDpi="180" r:id="rId1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FF"/>
    <pageSetUpPr fitToPage="1"/>
  </sheetPr>
  <dimension ref="A1:L680"/>
  <sheetViews>
    <sheetView zoomScale="90" zoomScaleNormal="90" zoomScaleSheetLayoutView="80" workbookViewId="0">
      <selection activeCell="A2" sqref="A2"/>
    </sheetView>
  </sheetViews>
  <sheetFormatPr defaultRowHeight="19.5" x14ac:dyDescent="0.3"/>
  <cols>
    <col min="1" max="2" width="4.7109375" style="153" customWidth="1"/>
    <col min="3" max="3" width="21.7109375" style="366" customWidth="1"/>
    <col min="4" max="4" width="71.7109375" style="51" customWidth="1"/>
    <col min="5" max="5" width="30.7109375" style="51" customWidth="1"/>
    <col min="6" max="6" width="32.7109375" style="53" customWidth="1"/>
    <col min="7" max="10" width="8.28515625" style="53" customWidth="1"/>
    <col min="11" max="11" width="11.42578125" style="53" customWidth="1"/>
    <col min="12" max="12" width="32.140625" style="339" customWidth="1"/>
    <col min="13" max="16384" width="9.140625" style="51"/>
  </cols>
  <sheetData>
    <row r="1" spans="1:1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</row>
    <row r="2" spans="1:12" s="50" customFormat="1" ht="60" customHeight="1" x14ac:dyDescent="0.25">
      <c r="A2" s="426" t="s">
        <v>73</v>
      </c>
      <c r="B2" s="326" t="s">
        <v>1191</v>
      </c>
      <c r="C2" s="426" t="s">
        <v>74</v>
      </c>
      <c r="D2" s="426" t="s">
        <v>1022</v>
      </c>
      <c r="E2" s="426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</row>
    <row r="3" spans="1:12" ht="24.95" customHeight="1" x14ac:dyDescent="0.25">
      <c r="A3" s="519" t="s">
        <v>1709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2" ht="15" customHeight="1" x14ac:dyDescent="0.25">
      <c r="A4" s="549">
        <v>1</v>
      </c>
      <c r="B4" s="551"/>
      <c r="C4" s="755" t="s">
        <v>1697</v>
      </c>
      <c r="D4" s="782"/>
      <c r="E4" s="760"/>
      <c r="F4" s="302" t="s">
        <v>81</v>
      </c>
      <c r="G4" s="613" t="s">
        <v>6</v>
      </c>
      <c r="H4" s="613"/>
      <c r="I4" s="613"/>
      <c r="J4" s="613"/>
      <c r="K4" s="501">
        <v>3</v>
      </c>
      <c r="L4" s="716">
        <v>2683</v>
      </c>
    </row>
    <row r="5" spans="1:12" ht="15" customHeight="1" x14ac:dyDescent="0.25">
      <c r="A5" s="549"/>
      <c r="B5" s="552"/>
      <c r="C5" s="755"/>
      <c r="D5" s="783"/>
      <c r="E5" s="760"/>
      <c r="F5" s="302" t="s">
        <v>80</v>
      </c>
      <c r="G5" s="469">
        <v>10</v>
      </c>
      <c r="H5" s="469"/>
      <c r="I5" s="469"/>
      <c r="J5" s="469"/>
      <c r="K5" s="583"/>
      <c r="L5" s="602"/>
    </row>
    <row r="6" spans="1:12" ht="15" customHeight="1" x14ac:dyDescent="0.25">
      <c r="A6" s="549"/>
      <c r="B6" s="552"/>
      <c r="C6" s="755"/>
      <c r="D6" s="783"/>
      <c r="E6" s="760"/>
      <c r="F6" s="302" t="s">
        <v>1</v>
      </c>
      <c r="G6" s="299">
        <v>3000</v>
      </c>
      <c r="H6" s="300">
        <v>4000</v>
      </c>
      <c r="I6" s="301">
        <v>5000</v>
      </c>
      <c r="J6" s="279">
        <v>6000</v>
      </c>
      <c r="K6" s="583"/>
      <c r="L6" s="602"/>
    </row>
    <row r="7" spans="1:12" ht="15" customHeight="1" x14ac:dyDescent="0.25">
      <c r="A7" s="549"/>
      <c r="B7" s="552"/>
      <c r="C7" s="755"/>
      <c r="D7" s="783"/>
      <c r="E7" s="760"/>
      <c r="F7" s="302" t="s">
        <v>817</v>
      </c>
      <c r="G7" s="299">
        <f>G5*100</f>
        <v>1000</v>
      </c>
      <c r="H7" s="300">
        <f>G5*110</f>
        <v>1100</v>
      </c>
      <c r="I7" s="301">
        <f>G5*120</f>
        <v>1200</v>
      </c>
      <c r="J7" s="279">
        <f>G5*123</f>
        <v>1230</v>
      </c>
      <c r="K7" s="583"/>
      <c r="L7" s="602"/>
    </row>
    <row r="8" spans="1:12" ht="15" customHeight="1" x14ac:dyDescent="0.25">
      <c r="A8" s="549"/>
      <c r="B8" s="552"/>
      <c r="C8" s="755"/>
      <c r="D8" s="783"/>
      <c r="E8" s="760"/>
      <c r="F8" s="302" t="s">
        <v>1269</v>
      </c>
      <c r="G8" s="619">
        <v>0.98</v>
      </c>
      <c r="H8" s="619"/>
      <c r="I8" s="619"/>
      <c r="J8" s="619"/>
      <c r="K8" s="583"/>
      <c r="L8" s="602"/>
    </row>
    <row r="9" spans="1:12" ht="15" customHeight="1" x14ac:dyDescent="0.25">
      <c r="A9" s="549"/>
      <c r="B9" s="552"/>
      <c r="C9" s="755"/>
      <c r="D9" s="783"/>
      <c r="E9" s="760"/>
      <c r="F9" s="294" t="s">
        <v>699</v>
      </c>
      <c r="G9" s="559" t="s">
        <v>700</v>
      </c>
      <c r="H9" s="559"/>
      <c r="I9" s="559"/>
      <c r="J9" s="559"/>
      <c r="K9" s="583"/>
      <c r="L9" s="602"/>
    </row>
    <row r="10" spans="1:12" ht="15" customHeight="1" x14ac:dyDescent="0.25">
      <c r="A10" s="549"/>
      <c r="B10" s="552"/>
      <c r="C10" s="755"/>
      <c r="D10" s="783"/>
      <c r="E10" s="760"/>
      <c r="F10" s="294" t="s">
        <v>1181</v>
      </c>
      <c r="G10" s="462" t="s">
        <v>1179</v>
      </c>
      <c r="H10" s="463"/>
      <c r="I10" s="463"/>
      <c r="J10" s="464"/>
      <c r="K10" s="583"/>
      <c r="L10" s="602"/>
    </row>
    <row r="11" spans="1:12" ht="15" customHeight="1" x14ac:dyDescent="0.25">
      <c r="A11" s="549"/>
      <c r="B11" s="552"/>
      <c r="C11" s="755"/>
      <c r="D11" s="783"/>
      <c r="E11" s="760"/>
      <c r="F11" s="302" t="s">
        <v>83</v>
      </c>
      <c r="G11" s="613">
        <v>54</v>
      </c>
      <c r="H11" s="613"/>
      <c r="I11" s="613"/>
      <c r="J11" s="613"/>
      <c r="K11" s="583"/>
      <c r="L11" s="602"/>
    </row>
    <row r="12" spans="1:12" ht="15" customHeight="1" x14ac:dyDescent="0.25">
      <c r="A12" s="549"/>
      <c r="B12" s="552"/>
      <c r="C12" s="755"/>
      <c r="D12" s="783"/>
      <c r="E12" s="760"/>
      <c r="F12" s="302" t="s">
        <v>396</v>
      </c>
      <c r="G12" s="613" t="s">
        <v>397</v>
      </c>
      <c r="H12" s="613"/>
      <c r="I12" s="613"/>
      <c r="J12" s="613"/>
      <c r="K12" s="583"/>
      <c r="L12" s="602"/>
    </row>
    <row r="13" spans="1:12" ht="15" customHeight="1" x14ac:dyDescent="0.25">
      <c r="A13" s="549"/>
      <c r="B13" s="552"/>
      <c r="C13" s="755"/>
      <c r="D13" s="783"/>
      <c r="E13" s="760"/>
      <c r="F13" s="302" t="s">
        <v>3</v>
      </c>
      <c r="G13" s="613" t="s">
        <v>1698</v>
      </c>
      <c r="H13" s="613"/>
      <c r="I13" s="613"/>
      <c r="J13" s="613"/>
      <c r="K13" s="583"/>
      <c r="L13" s="602"/>
    </row>
    <row r="14" spans="1:12" ht="15" customHeight="1" x14ac:dyDescent="0.25">
      <c r="A14" s="549"/>
      <c r="B14" s="552"/>
      <c r="C14" s="755"/>
      <c r="D14" s="783"/>
      <c r="E14" s="760"/>
      <c r="F14" s="297" t="s">
        <v>379</v>
      </c>
      <c r="G14" s="559" t="s">
        <v>380</v>
      </c>
      <c r="H14" s="559"/>
      <c r="I14" s="559"/>
      <c r="J14" s="559"/>
      <c r="K14" s="583"/>
      <c r="L14" s="602"/>
    </row>
    <row r="15" spans="1:12" ht="15" customHeight="1" x14ac:dyDescent="0.25">
      <c r="A15" s="549"/>
      <c r="B15" s="552"/>
      <c r="C15" s="755"/>
      <c r="D15" s="783"/>
      <c r="E15" s="760"/>
      <c r="F15" s="294" t="s">
        <v>701</v>
      </c>
      <c r="G15" s="559">
        <v>100000</v>
      </c>
      <c r="H15" s="559"/>
      <c r="I15" s="559"/>
      <c r="J15" s="559"/>
      <c r="K15" s="583"/>
      <c r="L15" s="602"/>
    </row>
    <row r="16" spans="1:12" ht="15" customHeight="1" x14ac:dyDescent="0.25">
      <c r="A16" s="549"/>
      <c r="B16" s="552"/>
      <c r="C16" s="755"/>
      <c r="D16" s="783"/>
      <c r="E16" s="760"/>
      <c r="F16" s="297" t="s">
        <v>257</v>
      </c>
      <c r="G16" s="559" t="s">
        <v>556</v>
      </c>
      <c r="H16" s="559"/>
      <c r="I16" s="559"/>
      <c r="J16" s="559"/>
      <c r="K16" s="583"/>
      <c r="L16" s="602"/>
    </row>
    <row r="17" spans="1:12" ht="15" customHeight="1" x14ac:dyDescent="0.25">
      <c r="A17" s="549"/>
      <c r="B17" s="552"/>
      <c r="C17" s="755"/>
      <c r="D17" s="783"/>
      <c r="E17" s="760"/>
      <c r="F17" s="297" t="s">
        <v>376</v>
      </c>
      <c r="G17" s="559" t="s">
        <v>1382</v>
      </c>
      <c r="H17" s="559"/>
      <c r="I17" s="559"/>
      <c r="J17" s="559"/>
      <c r="K17" s="583"/>
      <c r="L17" s="602"/>
    </row>
    <row r="18" spans="1:12" ht="24.95" customHeight="1" x14ac:dyDescent="0.25">
      <c r="A18" s="549"/>
      <c r="B18" s="552"/>
      <c r="C18" s="755"/>
      <c r="D18" s="783"/>
      <c r="E18" s="760"/>
      <c r="F18" s="294" t="s">
        <v>702</v>
      </c>
      <c r="G18" s="559" t="s">
        <v>1699</v>
      </c>
      <c r="H18" s="559"/>
      <c r="I18" s="559"/>
      <c r="J18" s="559"/>
      <c r="K18" s="583"/>
      <c r="L18" s="602"/>
    </row>
    <row r="19" spans="1:12" ht="15" customHeight="1" x14ac:dyDescent="0.25">
      <c r="A19" s="549"/>
      <c r="B19" s="552"/>
      <c r="C19" s="755"/>
      <c r="D19" s="783"/>
      <c r="E19" s="760"/>
      <c r="F19" s="297" t="s">
        <v>381</v>
      </c>
      <c r="G19" s="559" t="s">
        <v>1700</v>
      </c>
      <c r="H19" s="559"/>
      <c r="I19" s="559"/>
      <c r="J19" s="559"/>
      <c r="K19" s="583"/>
      <c r="L19" s="602"/>
    </row>
    <row r="20" spans="1:12" ht="15" customHeight="1" x14ac:dyDescent="0.25">
      <c r="A20" s="549"/>
      <c r="B20" s="552"/>
      <c r="C20" s="755"/>
      <c r="D20" s="783"/>
      <c r="E20" s="760"/>
      <c r="F20" s="295" t="s">
        <v>358</v>
      </c>
      <c r="G20" s="523" t="s">
        <v>359</v>
      </c>
      <c r="H20" s="523"/>
      <c r="I20" s="523"/>
      <c r="J20" s="523"/>
      <c r="K20" s="584">
        <v>5</v>
      </c>
      <c r="L20" s="533">
        <v>2871</v>
      </c>
    </row>
    <row r="21" spans="1:12" ht="15" customHeight="1" x14ac:dyDescent="0.25">
      <c r="A21" s="549"/>
      <c r="B21" s="552"/>
      <c r="C21" s="755"/>
      <c r="D21" s="783"/>
      <c r="E21" s="760"/>
      <c r="F21" s="297" t="s">
        <v>383</v>
      </c>
      <c r="G21" s="559" t="s">
        <v>384</v>
      </c>
      <c r="H21" s="559"/>
      <c r="I21" s="559"/>
      <c r="J21" s="559"/>
      <c r="K21" s="585"/>
      <c r="L21" s="603" t="e">
        <f>#REF!-#REF!*10%</f>
        <v>#REF!</v>
      </c>
    </row>
    <row r="22" spans="1:12" ht="15" customHeight="1" x14ac:dyDescent="0.25">
      <c r="A22" s="549"/>
      <c r="B22" s="552"/>
      <c r="C22" s="755"/>
      <c r="D22" s="783"/>
      <c r="E22" s="760"/>
      <c r="F22" s="297" t="s">
        <v>385</v>
      </c>
      <c r="G22" s="559" t="s">
        <v>398</v>
      </c>
      <c r="H22" s="559"/>
      <c r="I22" s="559"/>
      <c r="J22" s="559"/>
      <c r="K22" s="585"/>
      <c r="L22" s="603" t="e">
        <f>#REF!-#REF!*10%</f>
        <v>#REF!</v>
      </c>
    </row>
    <row r="23" spans="1:12" ht="15" customHeight="1" x14ac:dyDescent="0.25">
      <c r="A23" s="549"/>
      <c r="B23" s="552"/>
      <c r="C23" s="755"/>
      <c r="D23" s="783"/>
      <c r="E23" s="760"/>
      <c r="F23" s="297" t="s">
        <v>389</v>
      </c>
      <c r="G23" s="559" t="s">
        <v>390</v>
      </c>
      <c r="H23" s="559"/>
      <c r="I23" s="559"/>
      <c r="J23" s="559"/>
      <c r="K23" s="585"/>
      <c r="L23" s="603" t="e">
        <f>#REF!-#REF!*10%</f>
        <v>#REF!</v>
      </c>
    </row>
    <row r="24" spans="1:12" ht="15" customHeight="1" x14ac:dyDescent="0.25">
      <c r="A24" s="549"/>
      <c r="B24" s="552"/>
      <c r="C24" s="755"/>
      <c r="D24" s="783"/>
      <c r="E24" s="760"/>
      <c r="F24" s="294" t="s">
        <v>704</v>
      </c>
      <c r="G24" s="559" t="s">
        <v>705</v>
      </c>
      <c r="H24" s="559"/>
      <c r="I24" s="559"/>
      <c r="J24" s="559"/>
      <c r="K24" s="585"/>
      <c r="L24" s="603" t="e">
        <f>#REF!-#REF!*10%</f>
        <v>#REF!</v>
      </c>
    </row>
    <row r="25" spans="1:12" ht="15" customHeight="1" x14ac:dyDescent="0.25">
      <c r="A25" s="549"/>
      <c r="B25" s="552"/>
      <c r="C25" s="755"/>
      <c r="D25" s="783"/>
      <c r="E25" s="760"/>
      <c r="F25" s="294" t="s">
        <v>706</v>
      </c>
      <c r="G25" s="559" t="s">
        <v>390</v>
      </c>
      <c r="H25" s="559"/>
      <c r="I25" s="559"/>
      <c r="J25" s="559"/>
      <c r="K25" s="585"/>
      <c r="L25" s="603" t="e">
        <f>#REF!-#REF!*10%</f>
        <v>#REF!</v>
      </c>
    </row>
    <row r="26" spans="1:12" ht="15" customHeight="1" x14ac:dyDescent="0.25">
      <c r="A26" s="549"/>
      <c r="B26" s="552"/>
      <c r="C26" s="755"/>
      <c r="D26" s="783"/>
      <c r="E26" s="760"/>
      <c r="F26" s="294" t="s">
        <v>1271</v>
      </c>
      <c r="G26" s="559" t="s">
        <v>390</v>
      </c>
      <c r="H26" s="559"/>
      <c r="I26" s="559"/>
      <c r="J26" s="559"/>
      <c r="K26" s="585"/>
      <c r="L26" s="603" t="e">
        <f>#REF!-#REF!*10%</f>
        <v>#REF!</v>
      </c>
    </row>
    <row r="27" spans="1:12" ht="15" customHeight="1" x14ac:dyDescent="0.25">
      <c r="A27" s="549"/>
      <c r="B27" s="552"/>
      <c r="C27" s="755"/>
      <c r="D27" s="783"/>
      <c r="E27" s="760"/>
      <c r="F27" s="294" t="s">
        <v>707</v>
      </c>
      <c r="G27" s="559" t="s">
        <v>1270</v>
      </c>
      <c r="H27" s="559"/>
      <c r="I27" s="559"/>
      <c r="J27" s="559"/>
      <c r="K27" s="585"/>
      <c r="L27" s="603" t="e">
        <f>#REF!-#REF!*10%</f>
        <v>#REF!</v>
      </c>
    </row>
    <row r="28" spans="1:12" ht="15" customHeight="1" x14ac:dyDescent="0.25">
      <c r="A28" s="549"/>
      <c r="B28" s="552"/>
      <c r="C28" s="755"/>
      <c r="D28" s="783"/>
      <c r="E28" s="760"/>
      <c r="F28" s="294" t="s">
        <v>708</v>
      </c>
      <c r="G28" s="559" t="s">
        <v>390</v>
      </c>
      <c r="H28" s="559"/>
      <c r="I28" s="559"/>
      <c r="J28" s="559"/>
      <c r="K28" s="585"/>
      <c r="L28" s="603" t="e">
        <f>#REF!-#REF!*10%</f>
        <v>#REF!</v>
      </c>
    </row>
    <row r="29" spans="1:12" ht="15" customHeight="1" x14ac:dyDescent="0.25">
      <c r="A29" s="549"/>
      <c r="B29" s="552"/>
      <c r="C29" s="755"/>
      <c r="D29" s="783"/>
      <c r="E29" s="760"/>
      <c r="F29" s="297" t="s">
        <v>377</v>
      </c>
      <c r="G29" s="559" t="s">
        <v>387</v>
      </c>
      <c r="H29" s="559"/>
      <c r="I29" s="559"/>
      <c r="J29" s="559"/>
      <c r="K29" s="585"/>
      <c r="L29" s="603" t="e">
        <f>#REF!-#REF!*10%</f>
        <v>#REF!</v>
      </c>
    </row>
    <row r="30" spans="1:12" ht="15" customHeight="1" x14ac:dyDescent="0.25">
      <c r="A30" s="549"/>
      <c r="B30" s="552"/>
      <c r="C30" s="755"/>
      <c r="D30" s="783"/>
      <c r="E30" s="760"/>
      <c r="F30" s="297" t="s">
        <v>388</v>
      </c>
      <c r="G30" s="559" t="s">
        <v>393</v>
      </c>
      <c r="H30" s="559"/>
      <c r="I30" s="559"/>
      <c r="J30" s="559"/>
      <c r="K30" s="585"/>
      <c r="L30" s="603" t="e">
        <f>#REF!-#REF!*10%</f>
        <v>#REF!</v>
      </c>
    </row>
    <row r="31" spans="1:12" ht="15.6" customHeight="1" x14ac:dyDescent="0.25">
      <c r="A31" s="549"/>
      <c r="B31" s="552"/>
      <c r="C31" s="755"/>
      <c r="D31" s="783"/>
      <c r="E31" s="760"/>
      <c r="F31" s="297" t="s">
        <v>562</v>
      </c>
      <c r="G31" s="559" t="s">
        <v>1024</v>
      </c>
      <c r="H31" s="559"/>
      <c r="I31" s="559"/>
      <c r="J31" s="559"/>
      <c r="K31" s="585"/>
      <c r="L31" s="603" t="e">
        <f>#REF!-#REF!*10%</f>
        <v>#REF!</v>
      </c>
    </row>
    <row r="32" spans="1:12" ht="15.6" customHeight="1" x14ac:dyDescent="0.25">
      <c r="A32" s="549"/>
      <c r="B32" s="552"/>
      <c r="C32" s="755"/>
      <c r="D32" s="783"/>
      <c r="E32" s="760"/>
      <c r="F32" s="297" t="s">
        <v>570</v>
      </c>
      <c r="G32" s="559" t="s">
        <v>613</v>
      </c>
      <c r="H32" s="559"/>
      <c r="I32" s="559"/>
      <c r="J32" s="559"/>
      <c r="K32" s="585"/>
      <c r="L32" s="603" t="e">
        <f>#REF!-#REF!*10%</f>
        <v>#REF!</v>
      </c>
    </row>
    <row r="33" spans="1:12" ht="15.6" customHeight="1" x14ac:dyDescent="0.25">
      <c r="A33" s="549"/>
      <c r="B33" s="552"/>
      <c r="C33" s="755"/>
      <c r="D33" s="783"/>
      <c r="E33" s="760"/>
      <c r="F33" s="427" t="s">
        <v>4</v>
      </c>
      <c r="G33" s="615">
        <v>0.33</v>
      </c>
      <c r="H33" s="615"/>
      <c r="I33" s="615"/>
      <c r="J33" s="615"/>
      <c r="K33" s="585"/>
      <c r="L33" s="603" t="e">
        <f>#REF!-#REF!*10%</f>
        <v>#REF!</v>
      </c>
    </row>
    <row r="34" spans="1:12" ht="15" customHeight="1" x14ac:dyDescent="0.25">
      <c r="A34" s="549"/>
      <c r="B34" s="553"/>
      <c r="C34" s="755"/>
      <c r="D34" s="784"/>
      <c r="E34" s="760"/>
      <c r="F34" s="296" t="s">
        <v>1016</v>
      </c>
      <c r="G34" s="620">
        <v>5</v>
      </c>
      <c r="H34" s="620"/>
      <c r="I34" s="620"/>
      <c r="J34" s="620"/>
      <c r="K34" s="585"/>
      <c r="L34" s="603" t="e">
        <f>#REF!-#REF!*10%</f>
        <v>#REF!</v>
      </c>
    </row>
    <row r="35" spans="1:12" ht="15" customHeight="1" x14ac:dyDescent="0.25">
      <c r="A35" s="549">
        <v>2</v>
      </c>
      <c r="B35" s="551"/>
      <c r="C35" s="755" t="s">
        <v>1701</v>
      </c>
      <c r="D35" s="639"/>
      <c r="E35" s="760"/>
      <c r="F35" s="302" t="s">
        <v>81</v>
      </c>
      <c r="G35" s="613" t="s">
        <v>6</v>
      </c>
      <c r="H35" s="613"/>
      <c r="I35" s="613"/>
      <c r="J35" s="613"/>
      <c r="K35" s="501">
        <v>3</v>
      </c>
      <c r="L35" s="716">
        <v>3637</v>
      </c>
    </row>
    <row r="36" spans="1:12" ht="15" customHeight="1" x14ac:dyDescent="0.25">
      <c r="A36" s="549"/>
      <c r="B36" s="552"/>
      <c r="C36" s="755"/>
      <c r="D36" s="639"/>
      <c r="E36" s="760"/>
      <c r="F36" s="302" t="s">
        <v>80</v>
      </c>
      <c r="G36" s="469">
        <v>20</v>
      </c>
      <c r="H36" s="469"/>
      <c r="I36" s="469"/>
      <c r="J36" s="469"/>
      <c r="K36" s="583"/>
      <c r="L36" s="602"/>
    </row>
    <row r="37" spans="1:12" ht="15" customHeight="1" x14ac:dyDescent="0.25">
      <c r="A37" s="549"/>
      <c r="B37" s="552"/>
      <c r="C37" s="755"/>
      <c r="D37" s="639"/>
      <c r="E37" s="760"/>
      <c r="F37" s="302" t="s">
        <v>1</v>
      </c>
      <c r="G37" s="299">
        <v>3000</v>
      </c>
      <c r="H37" s="300">
        <v>4000</v>
      </c>
      <c r="I37" s="301">
        <v>5000</v>
      </c>
      <c r="J37" s="279">
        <v>6000</v>
      </c>
      <c r="K37" s="583"/>
      <c r="L37" s="602"/>
    </row>
    <row r="38" spans="1:12" ht="15" customHeight="1" x14ac:dyDescent="0.25">
      <c r="A38" s="549"/>
      <c r="B38" s="552"/>
      <c r="C38" s="755"/>
      <c r="D38" s="639"/>
      <c r="E38" s="760"/>
      <c r="F38" s="302" t="s">
        <v>817</v>
      </c>
      <c r="G38" s="299">
        <f>G36*100</f>
        <v>2000</v>
      </c>
      <c r="H38" s="300">
        <f>G36*110</f>
        <v>2200</v>
      </c>
      <c r="I38" s="301">
        <f>G36*120</f>
        <v>2400</v>
      </c>
      <c r="J38" s="279">
        <f>G36*123</f>
        <v>2460</v>
      </c>
      <c r="K38" s="583"/>
      <c r="L38" s="602"/>
    </row>
    <row r="39" spans="1:12" ht="15" customHeight="1" x14ac:dyDescent="0.25">
      <c r="A39" s="549"/>
      <c r="B39" s="552"/>
      <c r="C39" s="755"/>
      <c r="D39" s="639"/>
      <c r="E39" s="760"/>
      <c r="F39" s="302" t="s">
        <v>1269</v>
      </c>
      <c r="G39" s="619">
        <v>0.98</v>
      </c>
      <c r="H39" s="619"/>
      <c r="I39" s="619"/>
      <c r="J39" s="619"/>
      <c r="K39" s="583"/>
      <c r="L39" s="602"/>
    </row>
    <row r="40" spans="1:12" ht="15" customHeight="1" x14ac:dyDescent="0.25">
      <c r="A40" s="549"/>
      <c r="B40" s="552"/>
      <c r="C40" s="755"/>
      <c r="D40" s="639"/>
      <c r="E40" s="760"/>
      <c r="F40" s="294" t="s">
        <v>699</v>
      </c>
      <c r="G40" s="559" t="s">
        <v>700</v>
      </c>
      <c r="H40" s="559"/>
      <c r="I40" s="559"/>
      <c r="J40" s="559"/>
      <c r="K40" s="583"/>
      <c r="L40" s="602"/>
    </row>
    <row r="41" spans="1:12" ht="15" customHeight="1" x14ac:dyDescent="0.25">
      <c r="A41" s="549"/>
      <c r="B41" s="552"/>
      <c r="C41" s="755"/>
      <c r="D41" s="639"/>
      <c r="E41" s="760"/>
      <c r="F41" s="294" t="s">
        <v>1181</v>
      </c>
      <c r="G41" s="462" t="s">
        <v>1179</v>
      </c>
      <c r="H41" s="463"/>
      <c r="I41" s="463"/>
      <c r="J41" s="464"/>
      <c r="K41" s="583"/>
      <c r="L41" s="602"/>
    </row>
    <row r="42" spans="1:12" ht="15" customHeight="1" x14ac:dyDescent="0.25">
      <c r="A42" s="549"/>
      <c r="B42" s="552"/>
      <c r="C42" s="755"/>
      <c r="D42" s="639"/>
      <c r="E42" s="760"/>
      <c r="F42" s="302" t="s">
        <v>83</v>
      </c>
      <c r="G42" s="613">
        <v>54</v>
      </c>
      <c r="H42" s="613"/>
      <c r="I42" s="613"/>
      <c r="J42" s="613"/>
      <c r="K42" s="583"/>
      <c r="L42" s="602"/>
    </row>
    <row r="43" spans="1:12" ht="15" customHeight="1" x14ac:dyDescent="0.25">
      <c r="A43" s="549"/>
      <c r="B43" s="552"/>
      <c r="C43" s="755"/>
      <c r="D43" s="639"/>
      <c r="E43" s="760"/>
      <c r="F43" s="302" t="s">
        <v>396</v>
      </c>
      <c r="G43" s="613" t="s">
        <v>397</v>
      </c>
      <c r="H43" s="613"/>
      <c r="I43" s="613"/>
      <c r="J43" s="613"/>
      <c r="K43" s="583"/>
      <c r="L43" s="602"/>
    </row>
    <row r="44" spans="1:12" ht="15" customHeight="1" x14ac:dyDescent="0.25">
      <c r="A44" s="549"/>
      <c r="B44" s="552"/>
      <c r="C44" s="755"/>
      <c r="D44" s="639"/>
      <c r="E44" s="760"/>
      <c r="F44" s="302" t="s">
        <v>3</v>
      </c>
      <c r="G44" s="613" t="s">
        <v>1702</v>
      </c>
      <c r="H44" s="613"/>
      <c r="I44" s="613"/>
      <c r="J44" s="613"/>
      <c r="K44" s="583"/>
      <c r="L44" s="602"/>
    </row>
    <row r="45" spans="1:12" ht="15" customHeight="1" x14ac:dyDescent="0.25">
      <c r="A45" s="549"/>
      <c r="B45" s="552"/>
      <c r="C45" s="755"/>
      <c r="D45" s="639"/>
      <c r="E45" s="760"/>
      <c r="F45" s="297" t="s">
        <v>379</v>
      </c>
      <c r="G45" s="559" t="s">
        <v>380</v>
      </c>
      <c r="H45" s="559"/>
      <c r="I45" s="559"/>
      <c r="J45" s="559"/>
      <c r="K45" s="583"/>
      <c r="L45" s="602"/>
    </row>
    <row r="46" spans="1:12" ht="15" customHeight="1" x14ac:dyDescent="0.25">
      <c r="A46" s="549"/>
      <c r="B46" s="552"/>
      <c r="C46" s="755"/>
      <c r="D46" s="639"/>
      <c r="E46" s="760"/>
      <c r="F46" s="294" t="s">
        <v>701</v>
      </c>
      <c r="G46" s="559">
        <v>100000</v>
      </c>
      <c r="H46" s="559"/>
      <c r="I46" s="559"/>
      <c r="J46" s="559"/>
      <c r="K46" s="583"/>
      <c r="L46" s="602"/>
    </row>
    <row r="47" spans="1:12" ht="15" customHeight="1" x14ac:dyDescent="0.25">
      <c r="A47" s="549"/>
      <c r="B47" s="552"/>
      <c r="C47" s="755"/>
      <c r="D47" s="639"/>
      <c r="E47" s="760"/>
      <c r="F47" s="297" t="s">
        <v>257</v>
      </c>
      <c r="G47" s="559" t="s">
        <v>556</v>
      </c>
      <c r="H47" s="559"/>
      <c r="I47" s="559"/>
      <c r="J47" s="559"/>
      <c r="K47" s="583"/>
      <c r="L47" s="602"/>
    </row>
    <row r="48" spans="1:12" ht="15" customHeight="1" x14ac:dyDescent="0.25">
      <c r="A48" s="549"/>
      <c r="B48" s="552"/>
      <c r="C48" s="755"/>
      <c r="D48" s="639"/>
      <c r="E48" s="760"/>
      <c r="F48" s="297" t="s">
        <v>376</v>
      </c>
      <c r="G48" s="559" t="s">
        <v>1382</v>
      </c>
      <c r="H48" s="559"/>
      <c r="I48" s="559"/>
      <c r="J48" s="559"/>
      <c r="K48" s="583"/>
      <c r="L48" s="602"/>
    </row>
    <row r="49" spans="1:12" ht="24.95" customHeight="1" x14ac:dyDescent="0.25">
      <c r="A49" s="549"/>
      <c r="B49" s="552"/>
      <c r="C49" s="755"/>
      <c r="D49" s="639"/>
      <c r="E49" s="760"/>
      <c r="F49" s="294" t="s">
        <v>702</v>
      </c>
      <c r="G49" s="559" t="s">
        <v>1699</v>
      </c>
      <c r="H49" s="559"/>
      <c r="I49" s="559"/>
      <c r="J49" s="559"/>
      <c r="K49" s="583"/>
      <c r="L49" s="602"/>
    </row>
    <row r="50" spans="1:12" ht="15" customHeight="1" x14ac:dyDescent="0.25">
      <c r="A50" s="549"/>
      <c r="B50" s="552"/>
      <c r="C50" s="755"/>
      <c r="D50" s="639"/>
      <c r="E50" s="760"/>
      <c r="F50" s="297" t="s">
        <v>381</v>
      </c>
      <c r="G50" s="559" t="s">
        <v>1594</v>
      </c>
      <c r="H50" s="559"/>
      <c r="I50" s="559"/>
      <c r="J50" s="559"/>
      <c r="K50" s="583"/>
      <c r="L50" s="602"/>
    </row>
    <row r="51" spans="1:12" ht="15" customHeight="1" x14ac:dyDescent="0.25">
      <c r="A51" s="549"/>
      <c r="B51" s="552"/>
      <c r="C51" s="755"/>
      <c r="D51" s="639"/>
      <c r="E51" s="760"/>
      <c r="F51" s="295" t="s">
        <v>358</v>
      </c>
      <c r="G51" s="523" t="s">
        <v>359</v>
      </c>
      <c r="H51" s="523"/>
      <c r="I51" s="523"/>
      <c r="J51" s="523"/>
      <c r="K51" s="584">
        <v>5</v>
      </c>
      <c r="L51" s="533">
        <v>3891</v>
      </c>
    </row>
    <row r="52" spans="1:12" ht="15" customHeight="1" x14ac:dyDescent="0.25">
      <c r="A52" s="549"/>
      <c r="B52" s="552"/>
      <c r="C52" s="755"/>
      <c r="D52" s="639"/>
      <c r="E52" s="760"/>
      <c r="F52" s="297" t="s">
        <v>383</v>
      </c>
      <c r="G52" s="559" t="s">
        <v>384</v>
      </c>
      <c r="H52" s="559"/>
      <c r="I52" s="559"/>
      <c r="J52" s="559"/>
      <c r="K52" s="585"/>
      <c r="L52" s="603" t="e">
        <f>#REF!-#REF!*10%</f>
        <v>#REF!</v>
      </c>
    </row>
    <row r="53" spans="1:12" ht="15" customHeight="1" x14ac:dyDescent="0.25">
      <c r="A53" s="549"/>
      <c r="B53" s="552"/>
      <c r="C53" s="755"/>
      <c r="D53" s="639"/>
      <c r="E53" s="760"/>
      <c r="F53" s="297" t="s">
        <v>385</v>
      </c>
      <c r="G53" s="559" t="s">
        <v>398</v>
      </c>
      <c r="H53" s="559"/>
      <c r="I53" s="559"/>
      <c r="J53" s="559"/>
      <c r="K53" s="585"/>
      <c r="L53" s="603" t="e">
        <f>#REF!-#REF!*10%</f>
        <v>#REF!</v>
      </c>
    </row>
    <row r="54" spans="1:12" ht="15" customHeight="1" x14ac:dyDescent="0.25">
      <c r="A54" s="549"/>
      <c r="B54" s="552"/>
      <c r="C54" s="755"/>
      <c r="D54" s="639"/>
      <c r="E54" s="760"/>
      <c r="F54" s="297" t="s">
        <v>389</v>
      </c>
      <c r="G54" s="559" t="s">
        <v>390</v>
      </c>
      <c r="H54" s="559"/>
      <c r="I54" s="559"/>
      <c r="J54" s="559"/>
      <c r="K54" s="585"/>
      <c r="L54" s="603" t="e">
        <f>#REF!-#REF!*10%</f>
        <v>#REF!</v>
      </c>
    </row>
    <row r="55" spans="1:12" ht="15" customHeight="1" x14ac:dyDescent="0.25">
      <c r="A55" s="549"/>
      <c r="B55" s="552"/>
      <c r="C55" s="755"/>
      <c r="D55" s="639"/>
      <c r="E55" s="760"/>
      <c r="F55" s="294" t="s">
        <v>704</v>
      </c>
      <c r="G55" s="559" t="s">
        <v>705</v>
      </c>
      <c r="H55" s="559"/>
      <c r="I55" s="559"/>
      <c r="J55" s="559"/>
      <c r="K55" s="585"/>
      <c r="L55" s="603" t="e">
        <f>#REF!-#REF!*10%</f>
        <v>#REF!</v>
      </c>
    </row>
    <row r="56" spans="1:12" ht="15" customHeight="1" x14ac:dyDescent="0.25">
      <c r="A56" s="549"/>
      <c r="B56" s="552"/>
      <c r="C56" s="755"/>
      <c r="D56" s="639"/>
      <c r="E56" s="760"/>
      <c r="F56" s="294" t="s">
        <v>706</v>
      </c>
      <c r="G56" s="559" t="s">
        <v>390</v>
      </c>
      <c r="H56" s="559"/>
      <c r="I56" s="559"/>
      <c r="J56" s="559"/>
      <c r="K56" s="585"/>
      <c r="L56" s="603" t="e">
        <f>#REF!-#REF!*10%</f>
        <v>#REF!</v>
      </c>
    </row>
    <row r="57" spans="1:12" ht="15" customHeight="1" x14ac:dyDescent="0.25">
      <c r="A57" s="549"/>
      <c r="B57" s="552"/>
      <c r="C57" s="755"/>
      <c r="D57" s="639"/>
      <c r="E57" s="760"/>
      <c r="F57" s="294" t="s">
        <v>1271</v>
      </c>
      <c r="G57" s="559" t="s">
        <v>390</v>
      </c>
      <c r="H57" s="559"/>
      <c r="I57" s="559"/>
      <c r="J57" s="559"/>
      <c r="K57" s="585"/>
      <c r="L57" s="603" t="e">
        <f>#REF!-#REF!*10%</f>
        <v>#REF!</v>
      </c>
    </row>
    <row r="58" spans="1:12" ht="15" customHeight="1" x14ac:dyDescent="0.25">
      <c r="A58" s="549"/>
      <c r="B58" s="552"/>
      <c r="C58" s="755"/>
      <c r="D58" s="639"/>
      <c r="E58" s="760"/>
      <c r="F58" s="294" t="s">
        <v>707</v>
      </c>
      <c r="G58" s="559" t="s">
        <v>1270</v>
      </c>
      <c r="H58" s="559"/>
      <c r="I58" s="559"/>
      <c r="J58" s="559"/>
      <c r="K58" s="585"/>
      <c r="L58" s="603" t="e">
        <f>#REF!-#REF!*10%</f>
        <v>#REF!</v>
      </c>
    </row>
    <row r="59" spans="1:12" ht="15" customHeight="1" x14ac:dyDescent="0.25">
      <c r="A59" s="549"/>
      <c r="B59" s="552"/>
      <c r="C59" s="755"/>
      <c r="D59" s="639"/>
      <c r="E59" s="760"/>
      <c r="F59" s="294" t="s">
        <v>708</v>
      </c>
      <c r="G59" s="559" t="s">
        <v>390</v>
      </c>
      <c r="H59" s="559"/>
      <c r="I59" s="559"/>
      <c r="J59" s="559"/>
      <c r="K59" s="585"/>
      <c r="L59" s="603" t="e">
        <f>#REF!-#REF!*10%</f>
        <v>#REF!</v>
      </c>
    </row>
    <row r="60" spans="1:12" ht="15" customHeight="1" x14ac:dyDescent="0.25">
      <c r="A60" s="549"/>
      <c r="B60" s="552"/>
      <c r="C60" s="755"/>
      <c r="D60" s="639"/>
      <c r="E60" s="760"/>
      <c r="F60" s="297" t="s">
        <v>377</v>
      </c>
      <c r="G60" s="559" t="s">
        <v>387</v>
      </c>
      <c r="H60" s="559"/>
      <c r="I60" s="559"/>
      <c r="J60" s="559"/>
      <c r="K60" s="585"/>
      <c r="L60" s="603" t="e">
        <f>#REF!-#REF!*10%</f>
        <v>#REF!</v>
      </c>
    </row>
    <row r="61" spans="1:12" ht="15" customHeight="1" x14ac:dyDescent="0.25">
      <c r="A61" s="549"/>
      <c r="B61" s="552"/>
      <c r="C61" s="755"/>
      <c r="D61" s="639"/>
      <c r="E61" s="760"/>
      <c r="F61" s="297" t="s">
        <v>388</v>
      </c>
      <c r="G61" s="559" t="s">
        <v>393</v>
      </c>
      <c r="H61" s="559"/>
      <c r="I61" s="559"/>
      <c r="J61" s="559"/>
      <c r="K61" s="585"/>
      <c r="L61" s="603" t="e">
        <f>#REF!-#REF!*10%</f>
        <v>#REF!</v>
      </c>
    </row>
    <row r="62" spans="1:12" ht="15.6" customHeight="1" x14ac:dyDescent="0.25">
      <c r="A62" s="549"/>
      <c r="B62" s="552"/>
      <c r="C62" s="755"/>
      <c r="D62" s="639"/>
      <c r="E62" s="760"/>
      <c r="F62" s="297" t="s">
        <v>562</v>
      </c>
      <c r="G62" s="559" t="s">
        <v>1024</v>
      </c>
      <c r="H62" s="559"/>
      <c r="I62" s="559"/>
      <c r="J62" s="559"/>
      <c r="K62" s="585"/>
      <c r="L62" s="603" t="e">
        <f>#REF!-#REF!*10%</f>
        <v>#REF!</v>
      </c>
    </row>
    <row r="63" spans="1:12" ht="15.6" customHeight="1" x14ac:dyDescent="0.25">
      <c r="A63" s="549"/>
      <c r="B63" s="552"/>
      <c r="C63" s="755"/>
      <c r="D63" s="639"/>
      <c r="E63" s="760"/>
      <c r="F63" s="297" t="s">
        <v>570</v>
      </c>
      <c r="G63" s="559" t="s">
        <v>613</v>
      </c>
      <c r="H63" s="559"/>
      <c r="I63" s="559"/>
      <c r="J63" s="559"/>
      <c r="K63" s="585"/>
      <c r="L63" s="603" t="e">
        <f>#REF!-#REF!*10%</f>
        <v>#REF!</v>
      </c>
    </row>
    <row r="64" spans="1:12" ht="15.6" customHeight="1" x14ac:dyDescent="0.25">
      <c r="A64" s="549"/>
      <c r="B64" s="552"/>
      <c r="C64" s="755"/>
      <c r="D64" s="639"/>
      <c r="E64" s="760"/>
      <c r="F64" s="427" t="s">
        <v>4</v>
      </c>
      <c r="G64" s="615">
        <v>0.65</v>
      </c>
      <c r="H64" s="615"/>
      <c r="I64" s="615"/>
      <c r="J64" s="615"/>
      <c r="K64" s="585"/>
      <c r="L64" s="603" t="e">
        <f>#REF!-#REF!*10%</f>
        <v>#REF!</v>
      </c>
    </row>
    <row r="65" spans="1:12" ht="15" customHeight="1" x14ac:dyDescent="0.25">
      <c r="A65" s="549"/>
      <c r="B65" s="553"/>
      <c r="C65" s="755"/>
      <c r="D65" s="639"/>
      <c r="E65" s="760"/>
      <c r="F65" s="296" t="s">
        <v>1016</v>
      </c>
      <c r="G65" s="620">
        <v>5</v>
      </c>
      <c r="H65" s="620"/>
      <c r="I65" s="620"/>
      <c r="J65" s="620"/>
      <c r="K65" s="585"/>
      <c r="L65" s="603" t="e">
        <f>#REF!-#REF!*10%</f>
        <v>#REF!</v>
      </c>
    </row>
    <row r="66" spans="1:12" ht="15" customHeight="1" x14ac:dyDescent="0.25">
      <c r="A66" s="549">
        <v>3</v>
      </c>
      <c r="B66" s="551"/>
      <c r="C66" s="755" t="s">
        <v>1703</v>
      </c>
      <c r="D66" s="639"/>
      <c r="E66" s="760"/>
      <c r="F66" s="302" t="s">
        <v>81</v>
      </c>
      <c r="G66" s="613" t="s">
        <v>6</v>
      </c>
      <c r="H66" s="613"/>
      <c r="I66" s="613"/>
      <c r="J66" s="613"/>
      <c r="K66" s="501">
        <v>3</v>
      </c>
      <c r="L66" s="716">
        <v>4502</v>
      </c>
    </row>
    <row r="67" spans="1:12" ht="15" customHeight="1" x14ac:dyDescent="0.25">
      <c r="A67" s="549"/>
      <c r="B67" s="552"/>
      <c r="C67" s="755"/>
      <c r="D67" s="785"/>
      <c r="E67" s="760"/>
      <c r="F67" s="302" t="s">
        <v>80</v>
      </c>
      <c r="G67" s="469">
        <v>30</v>
      </c>
      <c r="H67" s="469"/>
      <c r="I67" s="469"/>
      <c r="J67" s="469"/>
      <c r="K67" s="583"/>
      <c r="L67" s="602"/>
    </row>
    <row r="68" spans="1:12" ht="15" customHeight="1" x14ac:dyDescent="0.25">
      <c r="A68" s="549"/>
      <c r="B68" s="552"/>
      <c r="C68" s="755"/>
      <c r="D68" s="785"/>
      <c r="E68" s="760"/>
      <c r="F68" s="302" t="s">
        <v>1</v>
      </c>
      <c r="G68" s="299">
        <v>3000</v>
      </c>
      <c r="H68" s="300">
        <v>4000</v>
      </c>
      <c r="I68" s="301">
        <v>5000</v>
      </c>
      <c r="J68" s="279">
        <v>6000</v>
      </c>
      <c r="K68" s="583"/>
      <c r="L68" s="602"/>
    </row>
    <row r="69" spans="1:12" ht="15" customHeight="1" x14ac:dyDescent="0.25">
      <c r="A69" s="549"/>
      <c r="B69" s="552"/>
      <c r="C69" s="755"/>
      <c r="D69" s="785"/>
      <c r="E69" s="760"/>
      <c r="F69" s="302" t="s">
        <v>817</v>
      </c>
      <c r="G69" s="299">
        <f>G67*100</f>
        <v>3000</v>
      </c>
      <c r="H69" s="300">
        <f>G67*110</f>
        <v>3300</v>
      </c>
      <c r="I69" s="301">
        <f>G67*120</f>
        <v>3600</v>
      </c>
      <c r="J69" s="279">
        <f>G67*123</f>
        <v>3690</v>
      </c>
      <c r="K69" s="583"/>
      <c r="L69" s="602"/>
    </row>
    <row r="70" spans="1:12" ht="15" customHeight="1" x14ac:dyDescent="0.25">
      <c r="A70" s="549"/>
      <c r="B70" s="552"/>
      <c r="C70" s="755"/>
      <c r="D70" s="785"/>
      <c r="E70" s="760"/>
      <c r="F70" s="302" t="s">
        <v>1269</v>
      </c>
      <c r="G70" s="619">
        <v>0.98</v>
      </c>
      <c r="H70" s="619"/>
      <c r="I70" s="619"/>
      <c r="J70" s="619"/>
      <c r="K70" s="583"/>
      <c r="L70" s="602"/>
    </row>
    <row r="71" spans="1:12" ht="15" customHeight="1" x14ac:dyDescent="0.25">
      <c r="A71" s="549"/>
      <c r="B71" s="552"/>
      <c r="C71" s="755"/>
      <c r="D71" s="785"/>
      <c r="E71" s="760"/>
      <c r="F71" s="294" t="s">
        <v>699</v>
      </c>
      <c r="G71" s="559" t="s">
        <v>700</v>
      </c>
      <c r="H71" s="559"/>
      <c r="I71" s="559"/>
      <c r="J71" s="559"/>
      <c r="K71" s="583"/>
      <c r="L71" s="602"/>
    </row>
    <row r="72" spans="1:12" ht="15" customHeight="1" x14ac:dyDescent="0.25">
      <c r="A72" s="549"/>
      <c r="B72" s="552"/>
      <c r="C72" s="755"/>
      <c r="D72" s="785"/>
      <c r="E72" s="760"/>
      <c r="F72" s="294" t="s">
        <v>1181</v>
      </c>
      <c r="G72" s="462" t="s">
        <v>1179</v>
      </c>
      <c r="H72" s="463"/>
      <c r="I72" s="463"/>
      <c r="J72" s="464"/>
      <c r="K72" s="583"/>
      <c r="L72" s="602"/>
    </row>
    <row r="73" spans="1:12" ht="15" customHeight="1" x14ac:dyDescent="0.25">
      <c r="A73" s="549"/>
      <c r="B73" s="552"/>
      <c r="C73" s="755"/>
      <c r="D73" s="785"/>
      <c r="E73" s="760"/>
      <c r="F73" s="302" t="s">
        <v>83</v>
      </c>
      <c r="G73" s="613">
        <v>54</v>
      </c>
      <c r="H73" s="613"/>
      <c r="I73" s="613"/>
      <c r="J73" s="613"/>
      <c r="K73" s="583"/>
      <c r="L73" s="602"/>
    </row>
    <row r="74" spans="1:12" ht="15" customHeight="1" x14ac:dyDescent="0.25">
      <c r="A74" s="549"/>
      <c r="B74" s="552"/>
      <c r="C74" s="755"/>
      <c r="D74" s="785"/>
      <c r="E74" s="760"/>
      <c r="F74" s="302" t="s">
        <v>396</v>
      </c>
      <c r="G74" s="613" t="s">
        <v>397</v>
      </c>
      <c r="H74" s="613"/>
      <c r="I74" s="613"/>
      <c r="J74" s="613"/>
      <c r="K74" s="583"/>
      <c r="L74" s="602"/>
    </row>
    <row r="75" spans="1:12" ht="15" customHeight="1" x14ac:dyDescent="0.25">
      <c r="A75" s="549"/>
      <c r="B75" s="552"/>
      <c r="C75" s="755"/>
      <c r="D75" s="785"/>
      <c r="E75" s="760"/>
      <c r="F75" s="302" t="s">
        <v>3</v>
      </c>
      <c r="G75" s="613" t="s">
        <v>1704</v>
      </c>
      <c r="H75" s="613"/>
      <c r="I75" s="613"/>
      <c r="J75" s="613"/>
      <c r="K75" s="583"/>
      <c r="L75" s="602"/>
    </row>
    <row r="76" spans="1:12" ht="15" customHeight="1" x14ac:dyDescent="0.25">
      <c r="A76" s="549"/>
      <c r="B76" s="552"/>
      <c r="C76" s="755"/>
      <c r="D76" s="785"/>
      <c r="E76" s="760"/>
      <c r="F76" s="297" t="s">
        <v>379</v>
      </c>
      <c r="G76" s="559" t="s">
        <v>380</v>
      </c>
      <c r="H76" s="559"/>
      <c r="I76" s="559"/>
      <c r="J76" s="559"/>
      <c r="K76" s="583"/>
      <c r="L76" s="602"/>
    </row>
    <row r="77" spans="1:12" ht="15" customHeight="1" x14ac:dyDescent="0.25">
      <c r="A77" s="549"/>
      <c r="B77" s="552"/>
      <c r="C77" s="755"/>
      <c r="D77" s="785"/>
      <c r="E77" s="760"/>
      <c r="F77" s="294" t="s">
        <v>701</v>
      </c>
      <c r="G77" s="559">
        <v>100000</v>
      </c>
      <c r="H77" s="559"/>
      <c r="I77" s="559"/>
      <c r="J77" s="559"/>
      <c r="K77" s="583"/>
      <c r="L77" s="602"/>
    </row>
    <row r="78" spans="1:12" ht="15" customHeight="1" x14ac:dyDescent="0.25">
      <c r="A78" s="549"/>
      <c r="B78" s="552"/>
      <c r="C78" s="755"/>
      <c r="D78" s="785"/>
      <c r="E78" s="760"/>
      <c r="F78" s="297" t="s">
        <v>257</v>
      </c>
      <c r="G78" s="559" t="s">
        <v>556</v>
      </c>
      <c r="H78" s="559"/>
      <c r="I78" s="559"/>
      <c r="J78" s="559"/>
      <c r="K78" s="583"/>
      <c r="L78" s="602"/>
    </row>
    <row r="79" spans="1:12" ht="15" customHeight="1" x14ac:dyDescent="0.25">
      <c r="A79" s="549"/>
      <c r="B79" s="552"/>
      <c r="C79" s="755"/>
      <c r="D79" s="785"/>
      <c r="E79" s="760"/>
      <c r="F79" s="297" t="s">
        <v>376</v>
      </c>
      <c r="G79" s="559" t="s">
        <v>1382</v>
      </c>
      <c r="H79" s="559"/>
      <c r="I79" s="559"/>
      <c r="J79" s="559"/>
      <c r="K79" s="583"/>
      <c r="L79" s="602"/>
    </row>
    <row r="80" spans="1:12" ht="24.95" customHeight="1" x14ac:dyDescent="0.25">
      <c r="A80" s="549"/>
      <c r="B80" s="552"/>
      <c r="C80" s="755"/>
      <c r="D80" s="785"/>
      <c r="E80" s="760"/>
      <c r="F80" s="294" t="s">
        <v>702</v>
      </c>
      <c r="G80" s="559" t="s">
        <v>1699</v>
      </c>
      <c r="H80" s="559"/>
      <c r="I80" s="559"/>
      <c r="J80" s="559"/>
      <c r="K80" s="583"/>
      <c r="L80" s="602"/>
    </row>
    <row r="81" spans="1:12" ht="15" customHeight="1" x14ac:dyDescent="0.25">
      <c r="A81" s="549"/>
      <c r="B81" s="552"/>
      <c r="C81" s="755"/>
      <c r="D81" s="785"/>
      <c r="E81" s="760"/>
      <c r="F81" s="297" t="s">
        <v>381</v>
      </c>
      <c r="G81" s="621" t="s">
        <v>1700</v>
      </c>
      <c r="H81" s="622"/>
      <c r="I81" s="622"/>
      <c r="J81" s="623"/>
      <c r="K81" s="583"/>
      <c r="L81" s="602"/>
    </row>
    <row r="82" spans="1:12" ht="15" customHeight="1" x14ac:dyDescent="0.25">
      <c r="A82" s="549"/>
      <c r="B82" s="552"/>
      <c r="C82" s="755"/>
      <c r="D82" s="785"/>
      <c r="E82" s="760"/>
      <c r="F82" s="295" t="s">
        <v>358</v>
      </c>
      <c r="G82" s="523" t="s">
        <v>359</v>
      </c>
      <c r="H82" s="523"/>
      <c r="I82" s="523"/>
      <c r="J82" s="523"/>
      <c r="K82" s="584">
        <v>5</v>
      </c>
      <c r="L82" s="533">
        <v>4817</v>
      </c>
    </row>
    <row r="83" spans="1:12" ht="15" customHeight="1" x14ac:dyDescent="0.25">
      <c r="A83" s="549"/>
      <c r="B83" s="552"/>
      <c r="C83" s="755"/>
      <c r="D83" s="785"/>
      <c r="E83" s="760"/>
      <c r="F83" s="297" t="s">
        <v>383</v>
      </c>
      <c r="G83" s="559" t="s">
        <v>384</v>
      </c>
      <c r="H83" s="559"/>
      <c r="I83" s="559"/>
      <c r="J83" s="559"/>
      <c r="K83" s="585"/>
      <c r="L83" s="603" t="e">
        <f>#REF!-#REF!*10%</f>
        <v>#REF!</v>
      </c>
    </row>
    <row r="84" spans="1:12" ht="15" customHeight="1" x14ac:dyDescent="0.25">
      <c r="A84" s="549"/>
      <c r="B84" s="552"/>
      <c r="C84" s="755"/>
      <c r="D84" s="785"/>
      <c r="E84" s="760"/>
      <c r="F84" s="297" t="s">
        <v>385</v>
      </c>
      <c r="G84" s="559" t="s">
        <v>398</v>
      </c>
      <c r="H84" s="559"/>
      <c r="I84" s="559"/>
      <c r="J84" s="559"/>
      <c r="K84" s="585"/>
      <c r="L84" s="603" t="e">
        <f>#REF!-#REF!*10%</f>
        <v>#REF!</v>
      </c>
    </row>
    <row r="85" spans="1:12" ht="15" customHeight="1" x14ac:dyDescent="0.25">
      <c r="A85" s="549"/>
      <c r="B85" s="552"/>
      <c r="C85" s="755"/>
      <c r="D85" s="785"/>
      <c r="E85" s="760"/>
      <c r="F85" s="297" t="s">
        <v>389</v>
      </c>
      <c r="G85" s="559" t="s">
        <v>390</v>
      </c>
      <c r="H85" s="559"/>
      <c r="I85" s="559"/>
      <c r="J85" s="559"/>
      <c r="K85" s="585"/>
      <c r="L85" s="603" t="e">
        <f>#REF!-#REF!*10%</f>
        <v>#REF!</v>
      </c>
    </row>
    <row r="86" spans="1:12" ht="15" customHeight="1" x14ac:dyDescent="0.25">
      <c r="A86" s="549"/>
      <c r="B86" s="552"/>
      <c r="C86" s="755"/>
      <c r="D86" s="785"/>
      <c r="E86" s="760"/>
      <c r="F86" s="294" t="s">
        <v>704</v>
      </c>
      <c r="G86" s="559" t="s">
        <v>705</v>
      </c>
      <c r="H86" s="559"/>
      <c r="I86" s="559"/>
      <c r="J86" s="559"/>
      <c r="K86" s="585"/>
      <c r="L86" s="603" t="e">
        <f>#REF!-#REF!*10%</f>
        <v>#REF!</v>
      </c>
    </row>
    <row r="87" spans="1:12" ht="15" customHeight="1" x14ac:dyDescent="0.25">
      <c r="A87" s="549"/>
      <c r="B87" s="552"/>
      <c r="C87" s="755"/>
      <c r="D87" s="785"/>
      <c r="E87" s="760"/>
      <c r="F87" s="294" t="s">
        <v>706</v>
      </c>
      <c r="G87" s="559" t="s">
        <v>390</v>
      </c>
      <c r="H87" s="559"/>
      <c r="I87" s="559"/>
      <c r="J87" s="559"/>
      <c r="K87" s="585"/>
      <c r="L87" s="603" t="e">
        <f>#REF!-#REF!*10%</f>
        <v>#REF!</v>
      </c>
    </row>
    <row r="88" spans="1:12" ht="15" customHeight="1" x14ac:dyDescent="0.25">
      <c r="A88" s="549"/>
      <c r="B88" s="552"/>
      <c r="C88" s="755"/>
      <c r="D88" s="785"/>
      <c r="E88" s="760"/>
      <c r="F88" s="294" t="s">
        <v>1271</v>
      </c>
      <c r="G88" s="559" t="s">
        <v>390</v>
      </c>
      <c r="H88" s="559"/>
      <c r="I88" s="559"/>
      <c r="J88" s="559"/>
      <c r="K88" s="585"/>
      <c r="L88" s="603" t="e">
        <f>#REF!-#REF!*10%</f>
        <v>#REF!</v>
      </c>
    </row>
    <row r="89" spans="1:12" ht="15" customHeight="1" x14ac:dyDescent="0.25">
      <c r="A89" s="549"/>
      <c r="B89" s="552"/>
      <c r="C89" s="755"/>
      <c r="D89" s="785"/>
      <c r="E89" s="760"/>
      <c r="F89" s="294" t="s">
        <v>707</v>
      </c>
      <c r="G89" s="559" t="s">
        <v>1270</v>
      </c>
      <c r="H89" s="559"/>
      <c r="I89" s="559"/>
      <c r="J89" s="559"/>
      <c r="K89" s="585"/>
      <c r="L89" s="603" t="e">
        <f>#REF!-#REF!*10%</f>
        <v>#REF!</v>
      </c>
    </row>
    <row r="90" spans="1:12" ht="15" customHeight="1" x14ac:dyDescent="0.25">
      <c r="A90" s="549"/>
      <c r="B90" s="552"/>
      <c r="C90" s="755"/>
      <c r="D90" s="785"/>
      <c r="E90" s="760"/>
      <c r="F90" s="294" t="s">
        <v>708</v>
      </c>
      <c r="G90" s="559" t="s">
        <v>390</v>
      </c>
      <c r="H90" s="559"/>
      <c r="I90" s="559"/>
      <c r="J90" s="559"/>
      <c r="K90" s="585"/>
      <c r="L90" s="603" t="e">
        <f>#REF!-#REF!*10%</f>
        <v>#REF!</v>
      </c>
    </row>
    <row r="91" spans="1:12" ht="15" customHeight="1" x14ac:dyDescent="0.25">
      <c r="A91" s="549"/>
      <c r="B91" s="552"/>
      <c r="C91" s="755"/>
      <c r="D91" s="785"/>
      <c r="E91" s="760"/>
      <c r="F91" s="297" t="s">
        <v>377</v>
      </c>
      <c r="G91" s="559" t="s">
        <v>387</v>
      </c>
      <c r="H91" s="559"/>
      <c r="I91" s="559"/>
      <c r="J91" s="559"/>
      <c r="K91" s="585"/>
      <c r="L91" s="603" t="e">
        <f>#REF!-#REF!*10%</f>
        <v>#REF!</v>
      </c>
    </row>
    <row r="92" spans="1:12" ht="15" customHeight="1" x14ac:dyDescent="0.25">
      <c r="A92" s="549"/>
      <c r="B92" s="552"/>
      <c r="C92" s="755"/>
      <c r="D92" s="785"/>
      <c r="E92" s="760"/>
      <c r="F92" s="297" t="s">
        <v>388</v>
      </c>
      <c r="G92" s="559" t="s">
        <v>393</v>
      </c>
      <c r="H92" s="559"/>
      <c r="I92" s="559"/>
      <c r="J92" s="559"/>
      <c r="K92" s="585"/>
      <c r="L92" s="603" t="e">
        <f>#REF!-#REF!*10%</f>
        <v>#REF!</v>
      </c>
    </row>
    <row r="93" spans="1:12" ht="15.6" customHeight="1" x14ac:dyDescent="0.25">
      <c r="A93" s="549"/>
      <c r="B93" s="552"/>
      <c r="C93" s="755"/>
      <c r="D93" s="785"/>
      <c r="E93" s="760"/>
      <c r="F93" s="297" t="s">
        <v>562</v>
      </c>
      <c r="G93" s="559" t="s">
        <v>1024</v>
      </c>
      <c r="H93" s="559"/>
      <c r="I93" s="559"/>
      <c r="J93" s="559"/>
      <c r="K93" s="585"/>
      <c r="L93" s="603" t="e">
        <f>#REF!-#REF!*10%</f>
        <v>#REF!</v>
      </c>
    </row>
    <row r="94" spans="1:12" ht="15.6" customHeight="1" x14ac:dyDescent="0.25">
      <c r="A94" s="549"/>
      <c r="B94" s="552"/>
      <c r="C94" s="755"/>
      <c r="D94" s="785"/>
      <c r="E94" s="760"/>
      <c r="F94" s="297" t="s">
        <v>570</v>
      </c>
      <c r="G94" s="559" t="s">
        <v>613</v>
      </c>
      <c r="H94" s="559"/>
      <c r="I94" s="559"/>
      <c r="J94" s="559"/>
      <c r="K94" s="585"/>
      <c r="L94" s="603" t="e">
        <f>#REF!-#REF!*10%</f>
        <v>#REF!</v>
      </c>
    </row>
    <row r="95" spans="1:12" ht="15.6" customHeight="1" x14ac:dyDescent="0.25">
      <c r="A95" s="549"/>
      <c r="B95" s="552"/>
      <c r="C95" s="755"/>
      <c r="D95" s="785"/>
      <c r="E95" s="760"/>
      <c r="F95" s="427" t="s">
        <v>4</v>
      </c>
      <c r="G95" s="615">
        <v>1</v>
      </c>
      <c r="H95" s="615"/>
      <c r="I95" s="615"/>
      <c r="J95" s="615"/>
      <c r="K95" s="585"/>
      <c r="L95" s="603" t="e">
        <f>#REF!-#REF!*10%</f>
        <v>#REF!</v>
      </c>
    </row>
    <row r="96" spans="1:12" ht="15" customHeight="1" x14ac:dyDescent="0.25">
      <c r="A96" s="549"/>
      <c r="B96" s="553"/>
      <c r="C96" s="755"/>
      <c r="D96" s="785"/>
      <c r="E96" s="760"/>
      <c r="F96" s="296" t="s">
        <v>1016</v>
      </c>
      <c r="G96" s="620">
        <v>5</v>
      </c>
      <c r="H96" s="620"/>
      <c r="I96" s="620"/>
      <c r="J96" s="620"/>
      <c r="K96" s="585"/>
      <c r="L96" s="603" t="e">
        <f>#REF!-#REF!*10%</f>
        <v>#REF!</v>
      </c>
    </row>
    <row r="97" spans="1:12" ht="15" customHeight="1" x14ac:dyDescent="0.25">
      <c r="A97" s="549">
        <v>4</v>
      </c>
      <c r="B97" s="551"/>
      <c r="C97" s="755" t="s">
        <v>1705</v>
      </c>
      <c r="D97" s="639"/>
      <c r="E97" s="760"/>
      <c r="F97" s="302" t="s">
        <v>81</v>
      </c>
      <c r="G97" s="613" t="s">
        <v>6</v>
      </c>
      <c r="H97" s="613"/>
      <c r="I97" s="613"/>
      <c r="J97" s="613"/>
      <c r="K97" s="501">
        <v>3</v>
      </c>
      <c r="L97" s="716">
        <v>5714</v>
      </c>
    </row>
    <row r="98" spans="1:12" ht="15" customHeight="1" x14ac:dyDescent="0.25">
      <c r="A98" s="549"/>
      <c r="B98" s="552"/>
      <c r="C98" s="755"/>
      <c r="D98" s="785"/>
      <c r="E98" s="760"/>
      <c r="F98" s="302" t="s">
        <v>80</v>
      </c>
      <c r="G98" s="469">
        <v>40</v>
      </c>
      <c r="H98" s="469"/>
      <c r="I98" s="469"/>
      <c r="J98" s="469"/>
      <c r="K98" s="583"/>
      <c r="L98" s="602"/>
    </row>
    <row r="99" spans="1:12" ht="15" customHeight="1" x14ac:dyDescent="0.25">
      <c r="A99" s="549"/>
      <c r="B99" s="552"/>
      <c r="C99" s="755"/>
      <c r="D99" s="785"/>
      <c r="E99" s="760"/>
      <c r="F99" s="302" t="s">
        <v>1</v>
      </c>
      <c r="G99" s="299">
        <v>3000</v>
      </c>
      <c r="H99" s="300">
        <v>4000</v>
      </c>
      <c r="I99" s="301">
        <v>5000</v>
      </c>
      <c r="J99" s="279">
        <v>6000</v>
      </c>
      <c r="K99" s="583"/>
      <c r="L99" s="602"/>
    </row>
    <row r="100" spans="1:12" ht="15" customHeight="1" x14ac:dyDescent="0.25">
      <c r="A100" s="549"/>
      <c r="B100" s="552"/>
      <c r="C100" s="755"/>
      <c r="D100" s="785"/>
      <c r="E100" s="760"/>
      <c r="F100" s="302" t="s">
        <v>817</v>
      </c>
      <c r="G100" s="299">
        <f>G98*100</f>
        <v>4000</v>
      </c>
      <c r="H100" s="300">
        <f>G98*110</f>
        <v>4400</v>
      </c>
      <c r="I100" s="301">
        <f>G98*120</f>
        <v>4800</v>
      </c>
      <c r="J100" s="279">
        <f>G98*123</f>
        <v>4920</v>
      </c>
      <c r="K100" s="583"/>
      <c r="L100" s="602"/>
    </row>
    <row r="101" spans="1:12" ht="15" customHeight="1" x14ac:dyDescent="0.25">
      <c r="A101" s="549"/>
      <c r="B101" s="552"/>
      <c r="C101" s="755"/>
      <c r="D101" s="785"/>
      <c r="E101" s="760"/>
      <c r="F101" s="302" t="s">
        <v>1269</v>
      </c>
      <c r="G101" s="619">
        <v>0.98</v>
      </c>
      <c r="H101" s="619"/>
      <c r="I101" s="619"/>
      <c r="J101" s="619"/>
      <c r="K101" s="583"/>
      <c r="L101" s="602"/>
    </row>
    <row r="102" spans="1:12" ht="15" customHeight="1" x14ac:dyDescent="0.25">
      <c r="A102" s="549"/>
      <c r="B102" s="552"/>
      <c r="C102" s="755"/>
      <c r="D102" s="785"/>
      <c r="E102" s="760"/>
      <c r="F102" s="294" t="s">
        <v>699</v>
      </c>
      <c r="G102" s="559" t="s">
        <v>700</v>
      </c>
      <c r="H102" s="559"/>
      <c r="I102" s="559"/>
      <c r="J102" s="559"/>
      <c r="K102" s="583"/>
      <c r="L102" s="602"/>
    </row>
    <row r="103" spans="1:12" ht="15" customHeight="1" x14ac:dyDescent="0.25">
      <c r="A103" s="549"/>
      <c r="B103" s="552"/>
      <c r="C103" s="755"/>
      <c r="D103" s="785"/>
      <c r="E103" s="760"/>
      <c r="F103" s="294" t="s">
        <v>1181</v>
      </c>
      <c r="G103" s="462" t="s">
        <v>1179</v>
      </c>
      <c r="H103" s="463"/>
      <c r="I103" s="463"/>
      <c r="J103" s="464"/>
      <c r="K103" s="583"/>
      <c r="L103" s="602"/>
    </row>
    <row r="104" spans="1:12" ht="15" customHeight="1" x14ac:dyDescent="0.25">
      <c r="A104" s="549"/>
      <c r="B104" s="552"/>
      <c r="C104" s="755"/>
      <c r="D104" s="785"/>
      <c r="E104" s="760"/>
      <c r="F104" s="302" t="s">
        <v>83</v>
      </c>
      <c r="G104" s="613">
        <v>54</v>
      </c>
      <c r="H104" s="613"/>
      <c r="I104" s="613"/>
      <c r="J104" s="613"/>
      <c r="K104" s="583"/>
      <c r="L104" s="602"/>
    </row>
    <row r="105" spans="1:12" ht="15" customHeight="1" x14ac:dyDescent="0.25">
      <c r="A105" s="549"/>
      <c r="B105" s="552"/>
      <c r="C105" s="755"/>
      <c r="D105" s="785"/>
      <c r="E105" s="760"/>
      <c r="F105" s="302" t="s">
        <v>396</v>
      </c>
      <c r="G105" s="613" t="s">
        <v>397</v>
      </c>
      <c r="H105" s="613"/>
      <c r="I105" s="613"/>
      <c r="J105" s="613"/>
      <c r="K105" s="583"/>
      <c r="L105" s="602"/>
    </row>
    <row r="106" spans="1:12" ht="15" customHeight="1" x14ac:dyDescent="0.25">
      <c r="A106" s="549"/>
      <c r="B106" s="552"/>
      <c r="C106" s="755"/>
      <c r="D106" s="785"/>
      <c r="E106" s="760"/>
      <c r="F106" s="302" t="s">
        <v>3</v>
      </c>
      <c r="G106" s="613" t="s">
        <v>1706</v>
      </c>
      <c r="H106" s="613"/>
      <c r="I106" s="613"/>
      <c r="J106" s="613"/>
      <c r="K106" s="583"/>
      <c r="L106" s="602"/>
    </row>
    <row r="107" spans="1:12" ht="15" customHeight="1" x14ac:dyDescent="0.25">
      <c r="A107" s="549"/>
      <c r="B107" s="552"/>
      <c r="C107" s="755"/>
      <c r="D107" s="785"/>
      <c r="E107" s="760"/>
      <c r="F107" s="297" t="s">
        <v>379</v>
      </c>
      <c r="G107" s="559" t="s">
        <v>380</v>
      </c>
      <c r="H107" s="559"/>
      <c r="I107" s="559"/>
      <c r="J107" s="559"/>
      <c r="K107" s="583"/>
      <c r="L107" s="602"/>
    </row>
    <row r="108" spans="1:12" ht="15" customHeight="1" x14ac:dyDescent="0.25">
      <c r="A108" s="549"/>
      <c r="B108" s="552"/>
      <c r="C108" s="755"/>
      <c r="D108" s="785"/>
      <c r="E108" s="760"/>
      <c r="F108" s="294" t="s">
        <v>701</v>
      </c>
      <c r="G108" s="559">
        <v>100000</v>
      </c>
      <c r="H108" s="559"/>
      <c r="I108" s="559"/>
      <c r="J108" s="559"/>
      <c r="K108" s="583"/>
      <c r="L108" s="602"/>
    </row>
    <row r="109" spans="1:12" ht="15" customHeight="1" x14ac:dyDescent="0.25">
      <c r="A109" s="549"/>
      <c r="B109" s="552"/>
      <c r="C109" s="755"/>
      <c r="D109" s="785"/>
      <c r="E109" s="760"/>
      <c r="F109" s="297" t="s">
        <v>257</v>
      </c>
      <c r="G109" s="559" t="s">
        <v>556</v>
      </c>
      <c r="H109" s="559"/>
      <c r="I109" s="559"/>
      <c r="J109" s="559"/>
      <c r="K109" s="583"/>
      <c r="L109" s="602"/>
    </row>
    <row r="110" spans="1:12" ht="15" customHeight="1" x14ac:dyDescent="0.25">
      <c r="A110" s="549"/>
      <c r="B110" s="552"/>
      <c r="C110" s="755"/>
      <c r="D110" s="785"/>
      <c r="E110" s="760"/>
      <c r="F110" s="297" t="s">
        <v>376</v>
      </c>
      <c r="G110" s="559" t="s">
        <v>392</v>
      </c>
      <c r="H110" s="559"/>
      <c r="I110" s="559"/>
      <c r="J110" s="559"/>
      <c r="K110" s="583"/>
      <c r="L110" s="602"/>
    </row>
    <row r="111" spans="1:12" ht="24.95" customHeight="1" x14ac:dyDescent="0.25">
      <c r="A111" s="549"/>
      <c r="B111" s="552"/>
      <c r="C111" s="755"/>
      <c r="D111" s="785"/>
      <c r="E111" s="760"/>
      <c r="F111" s="294" t="s">
        <v>702</v>
      </c>
      <c r="G111" s="559" t="s">
        <v>1699</v>
      </c>
      <c r="H111" s="559"/>
      <c r="I111" s="559"/>
      <c r="J111" s="559"/>
      <c r="K111" s="583"/>
      <c r="L111" s="602"/>
    </row>
    <row r="112" spans="1:12" ht="15" customHeight="1" x14ac:dyDescent="0.25">
      <c r="A112" s="549"/>
      <c r="B112" s="552"/>
      <c r="C112" s="755"/>
      <c r="D112" s="785"/>
      <c r="E112" s="760"/>
      <c r="F112" s="297" t="s">
        <v>381</v>
      </c>
      <c r="G112" s="559" t="s">
        <v>1594</v>
      </c>
      <c r="H112" s="559"/>
      <c r="I112" s="559"/>
      <c r="J112" s="559"/>
      <c r="K112" s="583"/>
      <c r="L112" s="602"/>
    </row>
    <row r="113" spans="1:12" ht="15" customHeight="1" x14ac:dyDescent="0.25">
      <c r="A113" s="549"/>
      <c r="B113" s="552"/>
      <c r="C113" s="755"/>
      <c r="D113" s="785"/>
      <c r="E113" s="760"/>
      <c r="F113" s="295" t="s">
        <v>358</v>
      </c>
      <c r="G113" s="523" t="s">
        <v>359</v>
      </c>
      <c r="H113" s="523"/>
      <c r="I113" s="523"/>
      <c r="J113" s="523"/>
      <c r="K113" s="584">
        <v>5</v>
      </c>
      <c r="L113" s="533">
        <v>6114</v>
      </c>
    </row>
    <row r="114" spans="1:12" ht="15" customHeight="1" x14ac:dyDescent="0.25">
      <c r="A114" s="549"/>
      <c r="B114" s="552"/>
      <c r="C114" s="755"/>
      <c r="D114" s="785"/>
      <c r="E114" s="760"/>
      <c r="F114" s="297" t="s">
        <v>383</v>
      </c>
      <c r="G114" s="559" t="s">
        <v>384</v>
      </c>
      <c r="H114" s="559"/>
      <c r="I114" s="559"/>
      <c r="J114" s="559"/>
      <c r="K114" s="585"/>
      <c r="L114" s="603" t="e">
        <f>#REF!-#REF!*10%</f>
        <v>#REF!</v>
      </c>
    </row>
    <row r="115" spans="1:12" ht="15" customHeight="1" x14ac:dyDescent="0.25">
      <c r="A115" s="549"/>
      <c r="B115" s="552"/>
      <c r="C115" s="755"/>
      <c r="D115" s="785"/>
      <c r="E115" s="760"/>
      <c r="F115" s="297" t="s">
        <v>385</v>
      </c>
      <c r="G115" s="559" t="s">
        <v>398</v>
      </c>
      <c r="H115" s="559"/>
      <c r="I115" s="559"/>
      <c r="J115" s="559"/>
      <c r="K115" s="585"/>
      <c r="L115" s="603" t="e">
        <f>#REF!-#REF!*10%</f>
        <v>#REF!</v>
      </c>
    </row>
    <row r="116" spans="1:12" ht="15" customHeight="1" x14ac:dyDescent="0.25">
      <c r="A116" s="549"/>
      <c r="B116" s="552"/>
      <c r="C116" s="755"/>
      <c r="D116" s="785"/>
      <c r="E116" s="760"/>
      <c r="F116" s="297" t="s">
        <v>389</v>
      </c>
      <c r="G116" s="559" t="s">
        <v>390</v>
      </c>
      <c r="H116" s="559"/>
      <c r="I116" s="559"/>
      <c r="J116" s="559"/>
      <c r="K116" s="585"/>
      <c r="L116" s="603" t="e">
        <f>#REF!-#REF!*10%</f>
        <v>#REF!</v>
      </c>
    </row>
    <row r="117" spans="1:12" ht="15" customHeight="1" x14ac:dyDescent="0.25">
      <c r="A117" s="549"/>
      <c r="B117" s="552"/>
      <c r="C117" s="755"/>
      <c r="D117" s="785"/>
      <c r="E117" s="760"/>
      <c r="F117" s="294" t="s">
        <v>704</v>
      </c>
      <c r="G117" s="559" t="s">
        <v>705</v>
      </c>
      <c r="H117" s="559"/>
      <c r="I117" s="559"/>
      <c r="J117" s="559"/>
      <c r="K117" s="585"/>
      <c r="L117" s="603" t="e">
        <f>#REF!-#REF!*10%</f>
        <v>#REF!</v>
      </c>
    </row>
    <row r="118" spans="1:12" ht="15" customHeight="1" x14ac:dyDescent="0.25">
      <c r="A118" s="549"/>
      <c r="B118" s="552"/>
      <c r="C118" s="755"/>
      <c r="D118" s="785"/>
      <c r="E118" s="760"/>
      <c r="F118" s="294" t="s">
        <v>706</v>
      </c>
      <c r="G118" s="559" t="s">
        <v>390</v>
      </c>
      <c r="H118" s="559"/>
      <c r="I118" s="559"/>
      <c r="J118" s="559"/>
      <c r="K118" s="585"/>
      <c r="L118" s="603" t="e">
        <f>#REF!-#REF!*10%</f>
        <v>#REF!</v>
      </c>
    </row>
    <row r="119" spans="1:12" ht="15" customHeight="1" x14ac:dyDescent="0.25">
      <c r="A119" s="549"/>
      <c r="B119" s="552"/>
      <c r="C119" s="755"/>
      <c r="D119" s="785"/>
      <c r="E119" s="760"/>
      <c r="F119" s="294" t="s">
        <v>1271</v>
      </c>
      <c r="G119" s="559" t="s">
        <v>390</v>
      </c>
      <c r="H119" s="559"/>
      <c r="I119" s="559"/>
      <c r="J119" s="559"/>
      <c r="K119" s="585"/>
      <c r="L119" s="603" t="e">
        <f>#REF!-#REF!*10%</f>
        <v>#REF!</v>
      </c>
    </row>
    <row r="120" spans="1:12" ht="15" customHeight="1" x14ac:dyDescent="0.25">
      <c r="A120" s="549"/>
      <c r="B120" s="552"/>
      <c r="C120" s="755"/>
      <c r="D120" s="785"/>
      <c r="E120" s="760"/>
      <c r="F120" s="294" t="s">
        <v>707</v>
      </c>
      <c r="G120" s="559" t="s">
        <v>1270</v>
      </c>
      <c r="H120" s="559"/>
      <c r="I120" s="559"/>
      <c r="J120" s="559"/>
      <c r="K120" s="585"/>
      <c r="L120" s="603" t="e">
        <f>#REF!-#REF!*10%</f>
        <v>#REF!</v>
      </c>
    </row>
    <row r="121" spans="1:12" ht="15" customHeight="1" x14ac:dyDescent="0.25">
      <c r="A121" s="549"/>
      <c r="B121" s="552"/>
      <c r="C121" s="755"/>
      <c r="D121" s="785"/>
      <c r="E121" s="760"/>
      <c r="F121" s="294" t="s">
        <v>708</v>
      </c>
      <c r="G121" s="559" t="s">
        <v>390</v>
      </c>
      <c r="H121" s="559"/>
      <c r="I121" s="559"/>
      <c r="J121" s="559"/>
      <c r="K121" s="585"/>
      <c r="L121" s="603" t="e">
        <f>#REF!-#REF!*10%</f>
        <v>#REF!</v>
      </c>
    </row>
    <row r="122" spans="1:12" ht="15" customHeight="1" x14ac:dyDescent="0.25">
      <c r="A122" s="549"/>
      <c r="B122" s="552"/>
      <c r="C122" s="755"/>
      <c r="D122" s="785"/>
      <c r="E122" s="760"/>
      <c r="F122" s="297" t="s">
        <v>377</v>
      </c>
      <c r="G122" s="559" t="s">
        <v>387</v>
      </c>
      <c r="H122" s="559"/>
      <c r="I122" s="559"/>
      <c r="J122" s="559"/>
      <c r="K122" s="585"/>
      <c r="L122" s="603" t="e">
        <f>#REF!-#REF!*10%</f>
        <v>#REF!</v>
      </c>
    </row>
    <row r="123" spans="1:12" ht="15" customHeight="1" x14ac:dyDescent="0.25">
      <c r="A123" s="549"/>
      <c r="B123" s="552"/>
      <c r="C123" s="755"/>
      <c r="D123" s="785"/>
      <c r="E123" s="760"/>
      <c r="F123" s="297" t="s">
        <v>388</v>
      </c>
      <c r="G123" s="559" t="s">
        <v>393</v>
      </c>
      <c r="H123" s="559"/>
      <c r="I123" s="559"/>
      <c r="J123" s="559"/>
      <c r="K123" s="585"/>
      <c r="L123" s="603" t="e">
        <f>#REF!-#REF!*10%</f>
        <v>#REF!</v>
      </c>
    </row>
    <row r="124" spans="1:12" ht="15.6" customHeight="1" x14ac:dyDescent="0.25">
      <c r="A124" s="549"/>
      <c r="B124" s="552"/>
      <c r="C124" s="755"/>
      <c r="D124" s="785"/>
      <c r="E124" s="760"/>
      <c r="F124" s="297" t="s">
        <v>562</v>
      </c>
      <c r="G124" s="559" t="s">
        <v>1024</v>
      </c>
      <c r="H124" s="559"/>
      <c r="I124" s="559"/>
      <c r="J124" s="559"/>
      <c r="K124" s="585"/>
      <c r="L124" s="603" t="e">
        <f>#REF!-#REF!*10%</f>
        <v>#REF!</v>
      </c>
    </row>
    <row r="125" spans="1:12" ht="15.6" customHeight="1" x14ac:dyDescent="0.25">
      <c r="A125" s="549"/>
      <c r="B125" s="552"/>
      <c r="C125" s="755"/>
      <c r="D125" s="785"/>
      <c r="E125" s="760"/>
      <c r="F125" s="297" t="s">
        <v>570</v>
      </c>
      <c r="G125" s="559" t="s">
        <v>613</v>
      </c>
      <c r="H125" s="559"/>
      <c r="I125" s="559"/>
      <c r="J125" s="559"/>
      <c r="K125" s="585"/>
      <c r="L125" s="603" t="e">
        <f>#REF!-#REF!*10%</f>
        <v>#REF!</v>
      </c>
    </row>
    <row r="126" spans="1:12" ht="15.6" customHeight="1" x14ac:dyDescent="0.25">
      <c r="A126" s="549"/>
      <c r="B126" s="552"/>
      <c r="C126" s="755"/>
      <c r="D126" s="785"/>
      <c r="E126" s="760"/>
      <c r="F126" s="427" t="s">
        <v>4</v>
      </c>
      <c r="G126" s="615">
        <v>1.33</v>
      </c>
      <c r="H126" s="615"/>
      <c r="I126" s="615"/>
      <c r="J126" s="615"/>
      <c r="K126" s="585"/>
      <c r="L126" s="603" t="e">
        <f>#REF!-#REF!*10%</f>
        <v>#REF!</v>
      </c>
    </row>
    <row r="127" spans="1:12" ht="15" customHeight="1" x14ac:dyDescent="0.25">
      <c r="A127" s="549"/>
      <c r="B127" s="553"/>
      <c r="C127" s="755"/>
      <c r="D127" s="785"/>
      <c r="E127" s="760"/>
      <c r="F127" s="296" t="s">
        <v>1016</v>
      </c>
      <c r="G127" s="620">
        <v>5</v>
      </c>
      <c r="H127" s="620"/>
      <c r="I127" s="620"/>
      <c r="J127" s="620"/>
      <c r="K127" s="585"/>
      <c r="L127" s="603" t="e">
        <f>#REF!-#REF!*10%</f>
        <v>#REF!</v>
      </c>
    </row>
    <row r="128" spans="1:12" ht="15" customHeight="1" x14ac:dyDescent="0.25">
      <c r="A128" s="549">
        <v>5</v>
      </c>
      <c r="B128" s="551"/>
      <c r="C128" s="755" t="s">
        <v>1707</v>
      </c>
      <c r="D128" s="639"/>
      <c r="E128" s="760"/>
      <c r="F128" s="302" t="s">
        <v>81</v>
      </c>
      <c r="G128" s="613" t="s">
        <v>6</v>
      </c>
      <c r="H128" s="613"/>
      <c r="I128" s="613"/>
      <c r="J128" s="613"/>
      <c r="K128" s="501">
        <v>3</v>
      </c>
      <c r="L128" s="716">
        <v>5976</v>
      </c>
    </row>
    <row r="129" spans="1:12" ht="15" customHeight="1" x14ac:dyDescent="0.25">
      <c r="A129" s="549"/>
      <c r="B129" s="552"/>
      <c r="C129" s="755"/>
      <c r="D129" s="785"/>
      <c r="E129" s="760"/>
      <c r="F129" s="302" t="s">
        <v>80</v>
      </c>
      <c r="G129" s="469">
        <v>50</v>
      </c>
      <c r="H129" s="469"/>
      <c r="I129" s="469"/>
      <c r="J129" s="469"/>
      <c r="K129" s="583"/>
      <c r="L129" s="602"/>
    </row>
    <row r="130" spans="1:12" ht="15" customHeight="1" x14ac:dyDescent="0.25">
      <c r="A130" s="549"/>
      <c r="B130" s="552"/>
      <c r="C130" s="755"/>
      <c r="D130" s="785"/>
      <c r="E130" s="760"/>
      <c r="F130" s="302" t="s">
        <v>1</v>
      </c>
      <c r="G130" s="299">
        <v>3000</v>
      </c>
      <c r="H130" s="300">
        <v>4000</v>
      </c>
      <c r="I130" s="301">
        <v>5000</v>
      </c>
      <c r="J130" s="279">
        <v>6000</v>
      </c>
      <c r="K130" s="583"/>
      <c r="L130" s="602"/>
    </row>
    <row r="131" spans="1:12" ht="15" customHeight="1" x14ac:dyDescent="0.25">
      <c r="A131" s="549"/>
      <c r="B131" s="552"/>
      <c r="C131" s="755"/>
      <c r="D131" s="785"/>
      <c r="E131" s="760"/>
      <c r="F131" s="302" t="s">
        <v>817</v>
      </c>
      <c r="G131" s="299">
        <f>G129*100</f>
        <v>5000</v>
      </c>
      <c r="H131" s="300">
        <f>G129*110</f>
        <v>5500</v>
      </c>
      <c r="I131" s="301">
        <f>G129*120</f>
        <v>6000</v>
      </c>
      <c r="J131" s="279">
        <f>G129*123</f>
        <v>6150</v>
      </c>
      <c r="K131" s="583"/>
      <c r="L131" s="602"/>
    </row>
    <row r="132" spans="1:12" ht="15" customHeight="1" x14ac:dyDescent="0.25">
      <c r="A132" s="549"/>
      <c r="B132" s="552"/>
      <c r="C132" s="755"/>
      <c r="D132" s="785"/>
      <c r="E132" s="760"/>
      <c r="F132" s="302" t="s">
        <v>1269</v>
      </c>
      <c r="G132" s="619">
        <v>0.98</v>
      </c>
      <c r="H132" s="619"/>
      <c r="I132" s="619"/>
      <c r="J132" s="619"/>
      <c r="K132" s="583"/>
      <c r="L132" s="602"/>
    </row>
    <row r="133" spans="1:12" ht="15" customHeight="1" x14ac:dyDescent="0.25">
      <c r="A133" s="549"/>
      <c r="B133" s="552"/>
      <c r="C133" s="755"/>
      <c r="D133" s="785"/>
      <c r="E133" s="760"/>
      <c r="F133" s="294" t="s">
        <v>699</v>
      </c>
      <c r="G133" s="559" t="s">
        <v>700</v>
      </c>
      <c r="H133" s="559"/>
      <c r="I133" s="559"/>
      <c r="J133" s="559"/>
      <c r="K133" s="583"/>
      <c r="L133" s="602"/>
    </row>
    <row r="134" spans="1:12" ht="15" customHeight="1" x14ac:dyDescent="0.25">
      <c r="A134" s="549"/>
      <c r="B134" s="552"/>
      <c r="C134" s="755"/>
      <c r="D134" s="785"/>
      <c r="E134" s="760"/>
      <c r="F134" s="294" t="s">
        <v>1181</v>
      </c>
      <c r="G134" s="462" t="s">
        <v>1179</v>
      </c>
      <c r="H134" s="463"/>
      <c r="I134" s="463"/>
      <c r="J134" s="464"/>
      <c r="K134" s="583"/>
      <c r="L134" s="602"/>
    </row>
    <row r="135" spans="1:12" ht="15" customHeight="1" x14ac:dyDescent="0.25">
      <c r="A135" s="549"/>
      <c r="B135" s="552"/>
      <c r="C135" s="755"/>
      <c r="D135" s="785"/>
      <c r="E135" s="760"/>
      <c r="F135" s="302" t="s">
        <v>83</v>
      </c>
      <c r="G135" s="613">
        <v>54</v>
      </c>
      <c r="H135" s="613"/>
      <c r="I135" s="613"/>
      <c r="J135" s="613"/>
      <c r="K135" s="583"/>
      <c r="L135" s="602"/>
    </row>
    <row r="136" spans="1:12" ht="15" customHeight="1" x14ac:dyDescent="0.25">
      <c r="A136" s="549"/>
      <c r="B136" s="552"/>
      <c r="C136" s="755"/>
      <c r="D136" s="785"/>
      <c r="E136" s="760"/>
      <c r="F136" s="302" t="s">
        <v>396</v>
      </c>
      <c r="G136" s="613" t="s">
        <v>397</v>
      </c>
      <c r="H136" s="613"/>
      <c r="I136" s="613"/>
      <c r="J136" s="613"/>
      <c r="K136" s="583"/>
      <c r="L136" s="602"/>
    </row>
    <row r="137" spans="1:12" ht="15" customHeight="1" x14ac:dyDescent="0.25">
      <c r="A137" s="549"/>
      <c r="B137" s="552"/>
      <c r="C137" s="755"/>
      <c r="D137" s="785"/>
      <c r="E137" s="760"/>
      <c r="F137" s="302" t="s">
        <v>3</v>
      </c>
      <c r="G137" s="613" t="s">
        <v>1708</v>
      </c>
      <c r="H137" s="613"/>
      <c r="I137" s="613"/>
      <c r="J137" s="613"/>
      <c r="K137" s="583"/>
      <c r="L137" s="602"/>
    </row>
    <row r="138" spans="1:12" ht="15" customHeight="1" x14ac:dyDescent="0.25">
      <c r="A138" s="549"/>
      <c r="B138" s="552"/>
      <c r="C138" s="755"/>
      <c r="D138" s="785"/>
      <c r="E138" s="760"/>
      <c r="F138" s="297" t="s">
        <v>379</v>
      </c>
      <c r="G138" s="559" t="s">
        <v>380</v>
      </c>
      <c r="H138" s="559"/>
      <c r="I138" s="559"/>
      <c r="J138" s="559"/>
      <c r="K138" s="583"/>
      <c r="L138" s="602"/>
    </row>
    <row r="139" spans="1:12" ht="15" customHeight="1" x14ac:dyDescent="0.25">
      <c r="A139" s="549"/>
      <c r="B139" s="552"/>
      <c r="C139" s="755"/>
      <c r="D139" s="785"/>
      <c r="E139" s="760"/>
      <c r="F139" s="294" t="s">
        <v>701</v>
      </c>
      <c r="G139" s="559">
        <v>100000</v>
      </c>
      <c r="H139" s="559"/>
      <c r="I139" s="559"/>
      <c r="J139" s="559"/>
      <c r="K139" s="583"/>
      <c r="L139" s="602"/>
    </row>
    <row r="140" spans="1:12" ht="15" customHeight="1" x14ac:dyDescent="0.25">
      <c r="A140" s="549"/>
      <c r="B140" s="552"/>
      <c r="C140" s="755"/>
      <c r="D140" s="785"/>
      <c r="E140" s="760"/>
      <c r="F140" s="297" t="s">
        <v>257</v>
      </c>
      <c r="G140" s="559" t="s">
        <v>556</v>
      </c>
      <c r="H140" s="559"/>
      <c r="I140" s="559"/>
      <c r="J140" s="559"/>
      <c r="K140" s="583"/>
      <c r="L140" s="602"/>
    </row>
    <row r="141" spans="1:12" ht="15" customHeight="1" x14ac:dyDescent="0.25">
      <c r="A141" s="549"/>
      <c r="B141" s="552"/>
      <c r="C141" s="755"/>
      <c r="D141" s="785"/>
      <c r="E141" s="760"/>
      <c r="F141" s="297" t="s">
        <v>376</v>
      </c>
      <c r="G141" s="559" t="s">
        <v>392</v>
      </c>
      <c r="H141" s="559"/>
      <c r="I141" s="559"/>
      <c r="J141" s="559"/>
      <c r="K141" s="583"/>
      <c r="L141" s="602"/>
    </row>
    <row r="142" spans="1:12" ht="24.95" customHeight="1" x14ac:dyDescent="0.25">
      <c r="A142" s="549"/>
      <c r="B142" s="552"/>
      <c r="C142" s="755"/>
      <c r="D142" s="785"/>
      <c r="E142" s="760"/>
      <c r="F142" s="294" t="s">
        <v>702</v>
      </c>
      <c r="G142" s="559" t="s">
        <v>1699</v>
      </c>
      <c r="H142" s="559"/>
      <c r="I142" s="559"/>
      <c r="J142" s="559"/>
      <c r="K142" s="583"/>
      <c r="L142" s="602"/>
    </row>
    <row r="143" spans="1:12" ht="15" customHeight="1" x14ac:dyDescent="0.25">
      <c r="A143" s="549"/>
      <c r="B143" s="552"/>
      <c r="C143" s="755"/>
      <c r="D143" s="785"/>
      <c r="E143" s="760"/>
      <c r="F143" s="297" t="s">
        <v>381</v>
      </c>
      <c r="G143" s="559" t="s">
        <v>1594</v>
      </c>
      <c r="H143" s="559"/>
      <c r="I143" s="559"/>
      <c r="J143" s="559"/>
      <c r="K143" s="583"/>
      <c r="L143" s="602"/>
    </row>
    <row r="144" spans="1:12" ht="15" customHeight="1" x14ac:dyDescent="0.25">
      <c r="A144" s="549"/>
      <c r="B144" s="552"/>
      <c r="C144" s="755"/>
      <c r="D144" s="785"/>
      <c r="E144" s="760"/>
      <c r="F144" s="295" t="s">
        <v>358</v>
      </c>
      <c r="G144" s="523" t="s">
        <v>359</v>
      </c>
      <c r="H144" s="523"/>
      <c r="I144" s="523"/>
      <c r="J144" s="523"/>
      <c r="K144" s="584">
        <v>5</v>
      </c>
      <c r="L144" s="533">
        <v>6395</v>
      </c>
    </row>
    <row r="145" spans="1:12" ht="15" customHeight="1" x14ac:dyDescent="0.25">
      <c r="A145" s="549"/>
      <c r="B145" s="552"/>
      <c r="C145" s="755"/>
      <c r="D145" s="785"/>
      <c r="E145" s="760"/>
      <c r="F145" s="297" t="s">
        <v>383</v>
      </c>
      <c r="G145" s="559" t="s">
        <v>384</v>
      </c>
      <c r="H145" s="559"/>
      <c r="I145" s="559"/>
      <c r="J145" s="559"/>
      <c r="K145" s="585"/>
      <c r="L145" s="603" t="e">
        <f>#REF!-#REF!*10%</f>
        <v>#REF!</v>
      </c>
    </row>
    <row r="146" spans="1:12" ht="15" customHeight="1" x14ac:dyDescent="0.25">
      <c r="A146" s="549"/>
      <c r="B146" s="552"/>
      <c r="C146" s="755"/>
      <c r="D146" s="785"/>
      <c r="E146" s="760"/>
      <c r="F146" s="297" t="s">
        <v>385</v>
      </c>
      <c r="G146" s="559" t="s">
        <v>398</v>
      </c>
      <c r="H146" s="559"/>
      <c r="I146" s="559"/>
      <c r="J146" s="559"/>
      <c r="K146" s="585"/>
      <c r="L146" s="603" t="e">
        <f>#REF!-#REF!*10%</f>
        <v>#REF!</v>
      </c>
    </row>
    <row r="147" spans="1:12" ht="15" customHeight="1" x14ac:dyDescent="0.25">
      <c r="A147" s="549"/>
      <c r="B147" s="552"/>
      <c r="C147" s="755"/>
      <c r="D147" s="785"/>
      <c r="E147" s="760"/>
      <c r="F147" s="297" t="s">
        <v>389</v>
      </c>
      <c r="G147" s="559" t="s">
        <v>390</v>
      </c>
      <c r="H147" s="559"/>
      <c r="I147" s="559"/>
      <c r="J147" s="559"/>
      <c r="K147" s="585"/>
      <c r="L147" s="603" t="e">
        <f>#REF!-#REF!*10%</f>
        <v>#REF!</v>
      </c>
    </row>
    <row r="148" spans="1:12" ht="15" customHeight="1" x14ac:dyDescent="0.25">
      <c r="A148" s="549"/>
      <c r="B148" s="552"/>
      <c r="C148" s="755"/>
      <c r="D148" s="785"/>
      <c r="E148" s="760"/>
      <c r="F148" s="294" t="s">
        <v>704</v>
      </c>
      <c r="G148" s="559" t="s">
        <v>705</v>
      </c>
      <c r="H148" s="559"/>
      <c r="I148" s="559"/>
      <c r="J148" s="559"/>
      <c r="K148" s="585"/>
      <c r="L148" s="603" t="e">
        <f>#REF!-#REF!*10%</f>
        <v>#REF!</v>
      </c>
    </row>
    <row r="149" spans="1:12" ht="15" customHeight="1" x14ac:dyDescent="0.25">
      <c r="A149" s="549"/>
      <c r="B149" s="552"/>
      <c r="C149" s="755"/>
      <c r="D149" s="785"/>
      <c r="E149" s="760"/>
      <c r="F149" s="294" t="s">
        <v>706</v>
      </c>
      <c r="G149" s="559" t="s">
        <v>390</v>
      </c>
      <c r="H149" s="559"/>
      <c r="I149" s="559"/>
      <c r="J149" s="559"/>
      <c r="K149" s="585"/>
      <c r="L149" s="603" t="e">
        <f>#REF!-#REF!*10%</f>
        <v>#REF!</v>
      </c>
    </row>
    <row r="150" spans="1:12" ht="15" customHeight="1" x14ac:dyDescent="0.25">
      <c r="A150" s="549"/>
      <c r="B150" s="552"/>
      <c r="C150" s="755"/>
      <c r="D150" s="785"/>
      <c r="E150" s="760"/>
      <c r="F150" s="294" t="s">
        <v>1271</v>
      </c>
      <c r="G150" s="559" t="s">
        <v>390</v>
      </c>
      <c r="H150" s="559"/>
      <c r="I150" s="559"/>
      <c r="J150" s="559"/>
      <c r="K150" s="585"/>
      <c r="L150" s="603" t="e">
        <f>#REF!-#REF!*10%</f>
        <v>#REF!</v>
      </c>
    </row>
    <row r="151" spans="1:12" ht="15" customHeight="1" x14ac:dyDescent="0.25">
      <c r="A151" s="549"/>
      <c r="B151" s="552"/>
      <c r="C151" s="755"/>
      <c r="D151" s="785"/>
      <c r="E151" s="760"/>
      <c r="F151" s="294" t="s">
        <v>707</v>
      </c>
      <c r="G151" s="559" t="s">
        <v>1270</v>
      </c>
      <c r="H151" s="559"/>
      <c r="I151" s="559"/>
      <c r="J151" s="559"/>
      <c r="K151" s="585"/>
      <c r="L151" s="603" t="e">
        <f>#REF!-#REF!*10%</f>
        <v>#REF!</v>
      </c>
    </row>
    <row r="152" spans="1:12" ht="15" customHeight="1" x14ac:dyDescent="0.25">
      <c r="A152" s="549"/>
      <c r="B152" s="552"/>
      <c r="C152" s="755"/>
      <c r="D152" s="785"/>
      <c r="E152" s="760"/>
      <c r="F152" s="294" t="s">
        <v>708</v>
      </c>
      <c r="G152" s="559" t="s">
        <v>390</v>
      </c>
      <c r="H152" s="559"/>
      <c r="I152" s="559"/>
      <c r="J152" s="559"/>
      <c r="K152" s="585"/>
      <c r="L152" s="603" t="e">
        <f>#REF!-#REF!*10%</f>
        <v>#REF!</v>
      </c>
    </row>
    <row r="153" spans="1:12" ht="15" customHeight="1" x14ac:dyDescent="0.25">
      <c r="A153" s="549"/>
      <c r="B153" s="552"/>
      <c r="C153" s="755"/>
      <c r="D153" s="785"/>
      <c r="E153" s="760"/>
      <c r="F153" s="297" t="s">
        <v>377</v>
      </c>
      <c r="G153" s="559" t="s">
        <v>387</v>
      </c>
      <c r="H153" s="559"/>
      <c r="I153" s="559"/>
      <c r="J153" s="559"/>
      <c r="K153" s="585"/>
      <c r="L153" s="603" t="e">
        <f>#REF!-#REF!*10%</f>
        <v>#REF!</v>
      </c>
    </row>
    <row r="154" spans="1:12" ht="15" customHeight="1" x14ac:dyDescent="0.25">
      <c r="A154" s="549"/>
      <c r="B154" s="552"/>
      <c r="C154" s="755"/>
      <c r="D154" s="785"/>
      <c r="E154" s="760"/>
      <c r="F154" s="297" t="s">
        <v>388</v>
      </c>
      <c r="G154" s="559" t="s">
        <v>393</v>
      </c>
      <c r="H154" s="559"/>
      <c r="I154" s="559"/>
      <c r="J154" s="559"/>
      <c r="K154" s="585"/>
      <c r="L154" s="603" t="e">
        <f>#REF!-#REF!*10%</f>
        <v>#REF!</v>
      </c>
    </row>
    <row r="155" spans="1:12" ht="15.6" customHeight="1" x14ac:dyDescent="0.25">
      <c r="A155" s="549"/>
      <c r="B155" s="552"/>
      <c r="C155" s="755"/>
      <c r="D155" s="785"/>
      <c r="E155" s="760"/>
      <c r="F155" s="297" t="s">
        <v>562</v>
      </c>
      <c r="G155" s="559" t="s">
        <v>1024</v>
      </c>
      <c r="H155" s="559"/>
      <c r="I155" s="559"/>
      <c r="J155" s="559"/>
      <c r="K155" s="585"/>
      <c r="L155" s="603" t="e">
        <f>#REF!-#REF!*10%</f>
        <v>#REF!</v>
      </c>
    </row>
    <row r="156" spans="1:12" ht="15.6" customHeight="1" x14ac:dyDescent="0.25">
      <c r="A156" s="549"/>
      <c r="B156" s="552"/>
      <c r="C156" s="755"/>
      <c r="D156" s="785"/>
      <c r="E156" s="760"/>
      <c r="F156" s="297" t="s">
        <v>570</v>
      </c>
      <c r="G156" s="559" t="s">
        <v>613</v>
      </c>
      <c r="H156" s="559"/>
      <c r="I156" s="559"/>
      <c r="J156" s="559"/>
      <c r="K156" s="585"/>
      <c r="L156" s="603" t="e">
        <f>#REF!-#REF!*10%</f>
        <v>#REF!</v>
      </c>
    </row>
    <row r="157" spans="1:12" ht="15.6" customHeight="1" x14ac:dyDescent="0.25">
      <c r="A157" s="549"/>
      <c r="B157" s="552"/>
      <c r="C157" s="755"/>
      <c r="D157" s="785"/>
      <c r="E157" s="760"/>
      <c r="F157" s="427" t="s">
        <v>4</v>
      </c>
      <c r="G157" s="615">
        <v>1.7</v>
      </c>
      <c r="H157" s="615"/>
      <c r="I157" s="615"/>
      <c r="J157" s="615"/>
      <c r="K157" s="585"/>
      <c r="L157" s="603" t="e">
        <f>#REF!-#REF!*10%</f>
        <v>#REF!</v>
      </c>
    </row>
    <row r="158" spans="1:12" ht="15" customHeight="1" x14ac:dyDescent="0.25">
      <c r="A158" s="549"/>
      <c r="B158" s="553"/>
      <c r="C158" s="755"/>
      <c r="D158" s="785"/>
      <c r="E158" s="760"/>
      <c r="F158" s="296" t="s">
        <v>1016</v>
      </c>
      <c r="G158" s="620">
        <v>5</v>
      </c>
      <c r="H158" s="620"/>
      <c r="I158" s="620"/>
      <c r="J158" s="620"/>
      <c r="K158" s="585"/>
      <c r="L158" s="603" t="e">
        <f>#REF!-#REF!*10%</f>
        <v>#REF!</v>
      </c>
    </row>
    <row r="159" spans="1:12" ht="15" customHeight="1" x14ac:dyDescent="0.25">
      <c r="A159" s="51"/>
      <c r="B159" s="51"/>
      <c r="C159" s="51"/>
      <c r="F159" s="51"/>
      <c r="G159" s="51"/>
      <c r="H159" s="51"/>
      <c r="I159" s="51"/>
      <c r="J159" s="51"/>
      <c r="K159" s="51"/>
      <c r="L159" s="51"/>
    </row>
    <row r="160" spans="1:12" ht="15" customHeight="1" x14ac:dyDescent="0.25">
      <c r="A160" s="51"/>
      <c r="B160" s="51"/>
      <c r="C160" s="51"/>
      <c r="F160" s="51"/>
      <c r="G160" s="51"/>
      <c r="H160" s="51"/>
      <c r="I160" s="51"/>
      <c r="J160" s="51"/>
      <c r="K160" s="51"/>
      <c r="L160" s="51"/>
    </row>
    <row r="161" spans="1:12" ht="15" customHeight="1" x14ac:dyDescent="0.25">
      <c r="A161" s="51"/>
      <c r="B161" s="51"/>
      <c r="C161" s="51"/>
      <c r="F161" s="51"/>
      <c r="G161" s="51"/>
      <c r="H161" s="51"/>
      <c r="I161" s="51"/>
      <c r="J161" s="51"/>
      <c r="K161" s="51"/>
      <c r="L161" s="51"/>
    </row>
    <row r="162" spans="1:12" ht="15" customHeight="1" x14ac:dyDescent="0.25">
      <c r="A162" s="51"/>
      <c r="B162" s="51"/>
      <c r="C162" s="51"/>
      <c r="F162" s="51"/>
      <c r="G162" s="51"/>
      <c r="H162" s="51"/>
      <c r="I162" s="51"/>
      <c r="J162" s="51"/>
      <c r="K162" s="51"/>
      <c r="L162" s="51"/>
    </row>
    <row r="163" spans="1:12" ht="15" customHeight="1" x14ac:dyDescent="0.25">
      <c r="A163" s="51"/>
      <c r="B163" s="51"/>
      <c r="C163" s="51"/>
      <c r="F163" s="51"/>
      <c r="G163" s="51"/>
      <c r="H163" s="51"/>
      <c r="I163" s="51"/>
      <c r="J163" s="51"/>
      <c r="K163" s="51"/>
      <c r="L163" s="51"/>
    </row>
    <row r="164" spans="1:12" ht="15" customHeight="1" x14ac:dyDescent="0.25">
      <c r="A164" s="51"/>
      <c r="B164" s="51"/>
      <c r="C164" s="51"/>
      <c r="F164" s="51"/>
      <c r="G164" s="51"/>
      <c r="H164" s="51"/>
      <c r="I164" s="51"/>
      <c r="J164" s="51"/>
      <c r="K164" s="51"/>
      <c r="L164" s="51"/>
    </row>
    <row r="165" spans="1:12" ht="15" customHeight="1" x14ac:dyDescent="0.25">
      <c r="A165" s="51"/>
      <c r="B165" s="51"/>
      <c r="C165" s="51"/>
      <c r="F165" s="51"/>
      <c r="G165" s="51"/>
      <c r="H165" s="51"/>
      <c r="I165" s="51"/>
      <c r="J165" s="51"/>
      <c r="K165" s="51"/>
      <c r="L165" s="51"/>
    </row>
    <row r="166" spans="1:12" ht="15" customHeight="1" x14ac:dyDescent="0.25">
      <c r="A166" s="51"/>
      <c r="B166" s="51"/>
      <c r="C166" s="51"/>
      <c r="F166" s="51"/>
      <c r="G166" s="51"/>
      <c r="H166" s="51"/>
      <c r="I166" s="51"/>
      <c r="J166" s="51"/>
      <c r="K166" s="51"/>
      <c r="L166" s="51"/>
    </row>
    <row r="167" spans="1:12" ht="15" customHeight="1" x14ac:dyDescent="0.25">
      <c r="A167" s="51"/>
      <c r="B167" s="51"/>
      <c r="C167" s="51"/>
      <c r="F167" s="51"/>
      <c r="G167" s="51"/>
      <c r="H167" s="51"/>
      <c r="I167" s="51"/>
      <c r="J167" s="51"/>
      <c r="K167" s="51"/>
      <c r="L167" s="51"/>
    </row>
    <row r="168" spans="1:12" ht="15" customHeight="1" x14ac:dyDescent="0.25">
      <c r="A168" s="51"/>
      <c r="B168" s="51"/>
      <c r="C168" s="51"/>
      <c r="F168" s="51"/>
      <c r="G168" s="51"/>
      <c r="H168" s="51"/>
      <c r="I168" s="51"/>
      <c r="J168" s="51"/>
      <c r="K168" s="51"/>
      <c r="L168" s="51"/>
    </row>
    <row r="169" spans="1:12" ht="15" customHeight="1" x14ac:dyDescent="0.25">
      <c r="A169" s="51"/>
      <c r="B169" s="51"/>
      <c r="C169" s="51"/>
      <c r="F169" s="51"/>
      <c r="G169" s="51"/>
      <c r="H169" s="51"/>
      <c r="I169" s="51"/>
      <c r="J169" s="51"/>
      <c r="K169" s="51"/>
      <c r="L169" s="51"/>
    </row>
    <row r="170" spans="1:12" ht="15" customHeight="1" x14ac:dyDescent="0.25">
      <c r="A170" s="51"/>
      <c r="B170" s="51"/>
      <c r="C170" s="51"/>
      <c r="F170" s="51"/>
      <c r="G170" s="51"/>
      <c r="H170" s="51"/>
      <c r="I170" s="51"/>
      <c r="J170" s="51"/>
      <c r="K170" s="51"/>
      <c r="L170" s="51"/>
    </row>
    <row r="171" spans="1:12" ht="15" customHeight="1" x14ac:dyDescent="0.25">
      <c r="A171" s="51"/>
      <c r="B171" s="51"/>
      <c r="C171" s="51"/>
      <c r="F171" s="51"/>
      <c r="G171" s="51"/>
      <c r="H171" s="51"/>
      <c r="I171" s="51"/>
      <c r="J171" s="51"/>
      <c r="K171" s="51"/>
      <c r="L171" s="51"/>
    </row>
    <row r="172" spans="1:12" ht="15" customHeight="1" x14ac:dyDescent="0.25">
      <c r="A172" s="51"/>
      <c r="B172" s="51"/>
      <c r="C172" s="51"/>
      <c r="F172" s="51"/>
      <c r="G172" s="51"/>
      <c r="H172" s="51"/>
      <c r="I172" s="51"/>
      <c r="J172" s="51"/>
      <c r="K172" s="51"/>
      <c r="L172" s="51"/>
    </row>
    <row r="173" spans="1:12" ht="15" customHeight="1" x14ac:dyDescent="0.25">
      <c r="A173" s="51"/>
      <c r="B173" s="51"/>
      <c r="C173" s="51"/>
      <c r="F173" s="51"/>
      <c r="G173" s="51"/>
      <c r="H173" s="51"/>
      <c r="I173" s="51"/>
      <c r="J173" s="51"/>
      <c r="K173" s="51"/>
      <c r="L173" s="51"/>
    </row>
    <row r="174" spans="1:12" ht="15" customHeight="1" x14ac:dyDescent="0.25">
      <c r="A174" s="51"/>
      <c r="B174" s="51"/>
      <c r="C174" s="51"/>
      <c r="F174" s="51"/>
      <c r="G174" s="51"/>
      <c r="H174" s="51"/>
      <c r="I174" s="51"/>
      <c r="J174" s="51"/>
      <c r="K174" s="51"/>
      <c r="L174" s="51"/>
    </row>
    <row r="175" spans="1:12" ht="15" customHeight="1" x14ac:dyDescent="0.25">
      <c r="A175" s="51"/>
      <c r="B175" s="51"/>
      <c r="C175" s="51"/>
      <c r="F175" s="51"/>
      <c r="G175" s="51"/>
      <c r="H175" s="51"/>
      <c r="I175" s="51"/>
      <c r="J175" s="51"/>
      <c r="K175" s="51"/>
      <c r="L175" s="51"/>
    </row>
    <row r="176" spans="1:12" ht="15" customHeight="1" x14ac:dyDescent="0.25">
      <c r="A176" s="51"/>
      <c r="B176" s="51"/>
      <c r="C176" s="51"/>
      <c r="F176" s="51"/>
      <c r="G176" s="51"/>
      <c r="H176" s="51"/>
      <c r="I176" s="51"/>
      <c r="J176" s="51"/>
      <c r="K176" s="51"/>
      <c r="L176" s="51"/>
    </row>
    <row r="177" spans="1:12" ht="15" customHeight="1" x14ac:dyDescent="0.25">
      <c r="A177" s="51"/>
      <c r="B177" s="51"/>
      <c r="C177" s="51"/>
      <c r="F177" s="51"/>
      <c r="G177" s="51"/>
      <c r="H177" s="51"/>
      <c r="I177" s="51"/>
      <c r="J177" s="51"/>
      <c r="K177" s="51"/>
      <c r="L177" s="51"/>
    </row>
    <row r="178" spans="1:12" ht="15" customHeight="1" x14ac:dyDescent="0.25">
      <c r="A178" s="51"/>
      <c r="B178" s="51"/>
      <c r="C178" s="51"/>
      <c r="F178" s="51"/>
      <c r="G178" s="51"/>
      <c r="H178" s="51"/>
      <c r="I178" s="51"/>
      <c r="J178" s="51"/>
      <c r="K178" s="51"/>
      <c r="L178" s="51"/>
    </row>
    <row r="179" spans="1:12" ht="15" customHeight="1" x14ac:dyDescent="0.25">
      <c r="A179" s="51"/>
      <c r="B179" s="51"/>
      <c r="C179" s="51"/>
      <c r="F179" s="51"/>
      <c r="G179" s="51"/>
      <c r="H179" s="51"/>
      <c r="I179" s="51"/>
      <c r="J179" s="51"/>
      <c r="K179" s="51"/>
      <c r="L179" s="51"/>
    </row>
    <row r="180" spans="1:12" ht="15" customHeight="1" x14ac:dyDescent="0.25">
      <c r="A180" s="51"/>
      <c r="B180" s="51"/>
      <c r="C180" s="51"/>
      <c r="F180" s="51"/>
      <c r="G180" s="51"/>
      <c r="H180" s="51"/>
      <c r="I180" s="51"/>
      <c r="J180" s="51"/>
      <c r="K180" s="51"/>
      <c r="L180" s="51"/>
    </row>
    <row r="181" spans="1:12" ht="15" customHeight="1" x14ac:dyDescent="0.25">
      <c r="A181" s="51"/>
      <c r="B181" s="51"/>
      <c r="C181" s="51"/>
      <c r="F181" s="51"/>
      <c r="G181" s="51"/>
      <c r="H181" s="51"/>
      <c r="I181" s="51"/>
      <c r="J181" s="51"/>
      <c r="K181" s="51"/>
      <c r="L181" s="51"/>
    </row>
    <row r="182" spans="1:12" ht="15" customHeight="1" x14ac:dyDescent="0.25">
      <c r="A182" s="51"/>
      <c r="B182" s="51"/>
      <c r="C182" s="51"/>
      <c r="F182" s="51"/>
      <c r="G182" s="51"/>
      <c r="H182" s="51"/>
      <c r="I182" s="51"/>
      <c r="J182" s="51"/>
      <c r="K182" s="51"/>
      <c r="L182" s="51"/>
    </row>
    <row r="183" spans="1:12" ht="15" customHeight="1" x14ac:dyDescent="0.25">
      <c r="A183" s="51"/>
      <c r="B183" s="51"/>
      <c r="C183" s="51"/>
      <c r="F183" s="51"/>
      <c r="G183" s="51"/>
      <c r="H183" s="51"/>
      <c r="I183" s="51"/>
      <c r="J183" s="51"/>
      <c r="K183" s="51"/>
      <c r="L183" s="51"/>
    </row>
    <row r="184" spans="1:12" ht="15" customHeight="1" x14ac:dyDescent="0.25">
      <c r="A184" s="51"/>
      <c r="B184" s="51"/>
      <c r="C184" s="51"/>
      <c r="F184" s="51"/>
      <c r="G184" s="51"/>
      <c r="H184" s="51"/>
      <c r="I184" s="51"/>
      <c r="J184" s="51"/>
      <c r="K184" s="51"/>
      <c r="L184" s="51"/>
    </row>
    <row r="185" spans="1:12" ht="15" customHeight="1" x14ac:dyDescent="0.25">
      <c r="A185" s="51"/>
      <c r="B185" s="51"/>
      <c r="C185" s="51"/>
      <c r="F185" s="51"/>
      <c r="G185" s="51"/>
      <c r="H185" s="51"/>
      <c r="I185" s="51"/>
      <c r="J185" s="51"/>
      <c r="K185" s="51"/>
      <c r="L185" s="51"/>
    </row>
    <row r="186" spans="1:12" ht="15.6" customHeight="1" x14ac:dyDescent="0.25">
      <c r="A186" s="51"/>
      <c r="B186" s="51"/>
      <c r="C186" s="51"/>
      <c r="F186" s="51"/>
      <c r="G186" s="51"/>
      <c r="H186" s="51"/>
      <c r="I186" s="51"/>
      <c r="J186" s="51"/>
      <c r="K186" s="51"/>
      <c r="L186" s="51"/>
    </row>
    <row r="187" spans="1:12" ht="15.6" customHeight="1" x14ac:dyDescent="0.25">
      <c r="A187" s="51"/>
      <c r="B187" s="51"/>
      <c r="C187" s="51"/>
      <c r="F187" s="51"/>
      <c r="G187" s="51"/>
      <c r="H187" s="51"/>
      <c r="I187" s="51"/>
      <c r="J187" s="51"/>
      <c r="K187" s="51"/>
      <c r="L187" s="51"/>
    </row>
    <row r="188" spans="1:12" ht="15.6" customHeight="1" x14ac:dyDescent="0.25">
      <c r="A188" s="51"/>
      <c r="B188" s="51"/>
      <c r="C188" s="51"/>
      <c r="F188" s="51"/>
      <c r="G188" s="51"/>
      <c r="H188" s="51"/>
      <c r="I188" s="51"/>
      <c r="J188" s="51"/>
      <c r="K188" s="51"/>
      <c r="L188" s="51"/>
    </row>
    <row r="189" spans="1:12" ht="15" customHeight="1" x14ac:dyDescent="0.25">
      <c r="A189" s="51"/>
      <c r="B189" s="51"/>
      <c r="C189" s="51"/>
      <c r="F189" s="51"/>
      <c r="G189" s="51"/>
      <c r="H189" s="51"/>
      <c r="I189" s="51"/>
      <c r="J189" s="51"/>
      <c r="K189" s="51"/>
      <c r="L189" s="51"/>
    </row>
    <row r="190" spans="1:12" ht="15" customHeight="1" x14ac:dyDescent="0.25">
      <c r="A190" s="51"/>
      <c r="B190" s="51"/>
      <c r="C190" s="51"/>
      <c r="F190" s="51"/>
      <c r="G190" s="51"/>
      <c r="H190" s="51"/>
      <c r="I190" s="51"/>
      <c r="J190" s="51"/>
      <c r="K190" s="51"/>
      <c r="L190" s="51"/>
    </row>
    <row r="191" spans="1:12" ht="15" customHeight="1" x14ac:dyDescent="0.25">
      <c r="A191" s="51"/>
      <c r="B191" s="51"/>
      <c r="C191" s="51"/>
      <c r="F191" s="51"/>
      <c r="G191" s="51"/>
      <c r="H191" s="51"/>
      <c r="I191" s="51"/>
      <c r="J191" s="51"/>
      <c r="K191" s="51"/>
      <c r="L191" s="51"/>
    </row>
    <row r="192" spans="1:12" ht="15" customHeight="1" x14ac:dyDescent="0.25">
      <c r="A192" s="51"/>
      <c r="B192" s="51"/>
      <c r="C192" s="51"/>
      <c r="F192" s="51"/>
      <c r="G192" s="51"/>
      <c r="H192" s="51"/>
      <c r="I192" s="51"/>
      <c r="J192" s="51"/>
      <c r="K192" s="51"/>
      <c r="L192" s="51"/>
    </row>
    <row r="193" spans="1:12" ht="15" customHeight="1" x14ac:dyDescent="0.25">
      <c r="A193" s="51"/>
      <c r="B193" s="51"/>
      <c r="C193" s="51"/>
      <c r="F193" s="51"/>
      <c r="G193" s="51"/>
      <c r="H193" s="51"/>
      <c r="I193" s="51"/>
      <c r="J193" s="51"/>
      <c r="K193" s="51"/>
      <c r="L193" s="51"/>
    </row>
    <row r="194" spans="1:12" ht="15" customHeight="1" x14ac:dyDescent="0.25">
      <c r="A194" s="51"/>
      <c r="B194" s="51"/>
      <c r="C194" s="51"/>
      <c r="F194" s="51"/>
      <c r="G194" s="51"/>
      <c r="H194" s="51"/>
      <c r="I194" s="51"/>
      <c r="J194" s="51"/>
      <c r="K194" s="51"/>
      <c r="L194" s="51"/>
    </row>
    <row r="195" spans="1:12" ht="15" customHeight="1" x14ac:dyDescent="0.25">
      <c r="A195" s="51"/>
      <c r="B195" s="51"/>
      <c r="C195" s="51"/>
      <c r="F195" s="51"/>
      <c r="G195" s="51"/>
      <c r="H195" s="51"/>
      <c r="I195" s="51"/>
      <c r="J195" s="51"/>
      <c r="K195" s="51"/>
      <c r="L195" s="51"/>
    </row>
    <row r="196" spans="1:12" ht="15" customHeight="1" x14ac:dyDescent="0.25">
      <c r="A196" s="51"/>
      <c r="B196" s="51"/>
      <c r="C196" s="51"/>
      <c r="F196" s="51"/>
      <c r="G196" s="51"/>
      <c r="H196" s="51"/>
      <c r="I196" s="51"/>
      <c r="J196" s="51"/>
      <c r="K196" s="51"/>
      <c r="L196" s="51"/>
    </row>
    <row r="197" spans="1:12" ht="15" customHeight="1" x14ac:dyDescent="0.25">
      <c r="A197" s="51"/>
      <c r="B197" s="51"/>
      <c r="C197" s="51"/>
      <c r="F197" s="51"/>
      <c r="G197" s="51"/>
      <c r="H197" s="51"/>
      <c r="I197" s="51"/>
      <c r="J197" s="51"/>
      <c r="K197" s="51"/>
      <c r="L197" s="51"/>
    </row>
    <row r="198" spans="1:12" ht="15" customHeight="1" x14ac:dyDescent="0.25">
      <c r="A198" s="51"/>
      <c r="B198" s="51"/>
      <c r="C198" s="51"/>
      <c r="F198" s="51"/>
      <c r="G198" s="51"/>
      <c r="H198" s="51"/>
      <c r="I198" s="51"/>
      <c r="J198" s="51"/>
      <c r="K198" s="51"/>
      <c r="L198" s="51"/>
    </row>
    <row r="199" spans="1:12" ht="15" customHeight="1" x14ac:dyDescent="0.25">
      <c r="A199" s="51"/>
      <c r="B199" s="51"/>
      <c r="C199" s="51"/>
      <c r="F199" s="51"/>
      <c r="G199" s="51"/>
      <c r="H199" s="51"/>
      <c r="I199" s="51"/>
      <c r="J199" s="51"/>
      <c r="K199" s="51"/>
      <c r="L199" s="51"/>
    </row>
    <row r="200" spans="1:12" ht="15" customHeight="1" x14ac:dyDescent="0.25">
      <c r="A200" s="51"/>
      <c r="B200" s="51"/>
      <c r="C200" s="51"/>
      <c r="F200" s="51"/>
      <c r="G200" s="51"/>
      <c r="H200" s="51"/>
      <c r="I200" s="51"/>
      <c r="J200" s="51"/>
      <c r="K200" s="51"/>
      <c r="L200" s="51"/>
    </row>
    <row r="201" spans="1:12" ht="15" customHeight="1" x14ac:dyDescent="0.25">
      <c r="A201" s="51"/>
      <c r="B201" s="51"/>
      <c r="C201" s="51"/>
      <c r="F201" s="51"/>
      <c r="G201" s="51"/>
      <c r="H201" s="51"/>
      <c r="I201" s="51"/>
      <c r="J201" s="51"/>
      <c r="K201" s="51"/>
      <c r="L201" s="51"/>
    </row>
    <row r="202" spans="1:12" ht="15" customHeight="1" x14ac:dyDescent="0.25">
      <c r="A202" s="51"/>
      <c r="B202" s="51"/>
      <c r="C202" s="51"/>
      <c r="F202" s="51"/>
      <c r="G202" s="51"/>
      <c r="H202" s="51"/>
      <c r="I202" s="51"/>
      <c r="J202" s="51"/>
      <c r="K202" s="51"/>
      <c r="L202" s="51"/>
    </row>
    <row r="203" spans="1:12" ht="15" customHeight="1" x14ac:dyDescent="0.25">
      <c r="A203" s="51"/>
      <c r="B203" s="51"/>
      <c r="C203" s="51"/>
      <c r="F203" s="51"/>
      <c r="G203" s="51"/>
      <c r="H203" s="51"/>
      <c r="I203" s="51"/>
      <c r="J203" s="51"/>
      <c r="K203" s="51"/>
      <c r="L203" s="51"/>
    </row>
    <row r="204" spans="1:12" ht="15" customHeight="1" x14ac:dyDescent="0.25">
      <c r="A204" s="51"/>
      <c r="B204" s="51"/>
      <c r="C204" s="51"/>
      <c r="F204" s="51"/>
      <c r="G204" s="51"/>
      <c r="H204" s="51"/>
      <c r="I204" s="51"/>
      <c r="J204" s="51"/>
      <c r="K204" s="51"/>
      <c r="L204" s="51"/>
    </row>
    <row r="205" spans="1:12" ht="15" customHeight="1" x14ac:dyDescent="0.25">
      <c r="A205" s="51"/>
      <c r="B205" s="51"/>
      <c r="C205" s="51"/>
      <c r="F205" s="51"/>
      <c r="G205" s="51"/>
      <c r="H205" s="51"/>
      <c r="I205" s="51"/>
      <c r="J205" s="51"/>
      <c r="K205" s="51"/>
      <c r="L205" s="51"/>
    </row>
    <row r="206" spans="1:12" ht="15" customHeight="1" x14ac:dyDescent="0.25">
      <c r="A206" s="51"/>
      <c r="B206" s="51"/>
      <c r="C206" s="51"/>
      <c r="F206" s="51"/>
      <c r="G206" s="51"/>
      <c r="H206" s="51"/>
      <c r="I206" s="51"/>
      <c r="J206" s="51"/>
      <c r="K206" s="51"/>
      <c r="L206" s="51"/>
    </row>
    <row r="207" spans="1:12" ht="15" customHeight="1" x14ac:dyDescent="0.25">
      <c r="A207" s="51"/>
      <c r="B207" s="51"/>
      <c r="C207" s="51"/>
      <c r="F207" s="51"/>
      <c r="G207" s="51"/>
      <c r="H207" s="51"/>
      <c r="I207" s="51"/>
      <c r="J207" s="51"/>
      <c r="K207" s="51"/>
      <c r="L207" s="51"/>
    </row>
    <row r="208" spans="1:12" ht="15" customHeight="1" x14ac:dyDescent="0.25">
      <c r="A208" s="51"/>
      <c r="B208" s="51"/>
      <c r="C208" s="51"/>
      <c r="F208" s="51"/>
      <c r="G208" s="51"/>
      <c r="H208" s="51"/>
      <c r="I208" s="51"/>
      <c r="J208" s="51"/>
      <c r="K208" s="51"/>
      <c r="L208" s="51"/>
    </row>
    <row r="209" spans="1:12" ht="15" customHeight="1" x14ac:dyDescent="0.25">
      <c r="A209" s="51"/>
      <c r="B209" s="51"/>
      <c r="C209" s="51"/>
      <c r="F209" s="51"/>
      <c r="G209" s="51"/>
      <c r="H209" s="51"/>
      <c r="I209" s="51"/>
      <c r="J209" s="51"/>
      <c r="K209" s="51"/>
      <c r="L209" s="51"/>
    </row>
    <row r="210" spans="1:12" ht="15" customHeight="1" x14ac:dyDescent="0.25">
      <c r="A210" s="51"/>
      <c r="B210" s="51"/>
      <c r="C210" s="51"/>
      <c r="F210" s="51"/>
      <c r="G210" s="51"/>
      <c r="H210" s="51"/>
      <c r="I210" s="51"/>
      <c r="J210" s="51"/>
      <c r="K210" s="51"/>
      <c r="L210" s="51"/>
    </row>
    <row r="211" spans="1:12" ht="15" customHeight="1" x14ac:dyDescent="0.25">
      <c r="A211" s="51"/>
      <c r="B211" s="51"/>
      <c r="C211" s="51"/>
      <c r="F211" s="51"/>
      <c r="G211" s="51"/>
      <c r="H211" s="51"/>
      <c r="I211" s="51"/>
      <c r="J211" s="51"/>
      <c r="K211" s="51"/>
      <c r="L211" s="51"/>
    </row>
    <row r="212" spans="1:12" ht="15" customHeight="1" x14ac:dyDescent="0.25">
      <c r="A212" s="51"/>
      <c r="B212" s="51"/>
      <c r="C212" s="51"/>
      <c r="F212" s="51"/>
      <c r="G212" s="51"/>
      <c r="H212" s="51"/>
      <c r="I212" s="51"/>
      <c r="J212" s="51"/>
      <c r="K212" s="51"/>
      <c r="L212" s="51"/>
    </row>
    <row r="213" spans="1:12" ht="15" customHeight="1" x14ac:dyDescent="0.25">
      <c r="A213" s="51"/>
      <c r="B213" s="51"/>
      <c r="C213" s="51"/>
      <c r="F213" s="51"/>
      <c r="G213" s="51"/>
      <c r="H213" s="51"/>
      <c r="I213" s="51"/>
      <c r="J213" s="51"/>
      <c r="K213" s="51"/>
      <c r="L213" s="51"/>
    </row>
    <row r="214" spans="1:12" ht="15" customHeight="1" x14ac:dyDescent="0.25">
      <c r="A214" s="51"/>
      <c r="B214" s="51"/>
      <c r="C214" s="51"/>
      <c r="F214" s="51"/>
      <c r="G214" s="51"/>
      <c r="H214" s="51"/>
      <c r="I214" s="51"/>
      <c r="J214" s="51"/>
      <c r="K214" s="51"/>
      <c r="L214" s="51"/>
    </row>
    <row r="215" spans="1:12" ht="15" customHeight="1" x14ac:dyDescent="0.25">
      <c r="A215" s="51"/>
      <c r="B215" s="51"/>
      <c r="C215" s="51"/>
      <c r="F215" s="51"/>
      <c r="G215" s="51"/>
      <c r="H215" s="51"/>
      <c r="I215" s="51"/>
      <c r="J215" s="51"/>
      <c r="K215" s="51"/>
      <c r="L215" s="51"/>
    </row>
    <row r="216" spans="1:12" ht="15" customHeight="1" x14ac:dyDescent="0.25">
      <c r="A216" s="51"/>
      <c r="B216" s="51"/>
      <c r="C216" s="51"/>
      <c r="F216" s="51"/>
      <c r="G216" s="51"/>
      <c r="H216" s="51"/>
      <c r="I216" s="51"/>
      <c r="J216" s="51"/>
      <c r="K216" s="51"/>
      <c r="L216" s="51"/>
    </row>
    <row r="217" spans="1:12" ht="15.6" customHeight="1" x14ac:dyDescent="0.25">
      <c r="A217" s="51"/>
      <c r="B217" s="51"/>
      <c r="C217" s="51"/>
      <c r="F217" s="51"/>
      <c r="G217" s="51"/>
      <c r="H217" s="51"/>
      <c r="I217" s="51"/>
      <c r="J217" s="51"/>
      <c r="K217" s="51"/>
      <c r="L217" s="51"/>
    </row>
    <row r="218" spans="1:12" ht="15.6" customHeight="1" x14ac:dyDescent="0.25">
      <c r="A218" s="51"/>
      <c r="B218" s="51"/>
      <c r="C218" s="51"/>
      <c r="F218" s="51"/>
      <c r="G218" s="51"/>
      <c r="H218" s="51"/>
      <c r="I218" s="51"/>
      <c r="J218" s="51"/>
      <c r="K218" s="51"/>
      <c r="L218" s="51"/>
    </row>
    <row r="219" spans="1:12" ht="15.6" customHeight="1" x14ac:dyDescent="0.25">
      <c r="A219" s="51"/>
      <c r="B219" s="51"/>
      <c r="C219" s="51"/>
      <c r="F219" s="51"/>
      <c r="G219" s="51"/>
      <c r="H219" s="51"/>
      <c r="I219" s="51"/>
      <c r="J219" s="51"/>
      <c r="K219" s="51"/>
      <c r="L219" s="51"/>
    </row>
    <row r="220" spans="1:12" ht="15" customHeight="1" x14ac:dyDescent="0.25">
      <c r="A220" s="51"/>
      <c r="B220" s="51"/>
      <c r="C220" s="51"/>
      <c r="F220" s="51"/>
      <c r="G220" s="51"/>
      <c r="H220" s="51"/>
      <c r="I220" s="51"/>
      <c r="J220" s="51"/>
      <c r="K220" s="51"/>
      <c r="L220" s="51"/>
    </row>
    <row r="221" spans="1:12" ht="15" customHeight="1" x14ac:dyDescent="0.25">
      <c r="A221" s="51"/>
      <c r="B221" s="51"/>
      <c r="C221" s="51"/>
      <c r="F221" s="51"/>
      <c r="G221" s="51"/>
      <c r="H221" s="51"/>
      <c r="I221" s="51"/>
      <c r="J221" s="51"/>
      <c r="K221" s="51"/>
      <c r="L221" s="51"/>
    </row>
    <row r="222" spans="1:12" ht="15" customHeight="1" x14ac:dyDescent="0.25">
      <c r="A222" s="51"/>
      <c r="B222" s="51"/>
      <c r="C222" s="51"/>
      <c r="F222" s="51"/>
      <c r="G222" s="51"/>
      <c r="H222" s="51"/>
      <c r="I222" s="51"/>
      <c r="J222" s="51"/>
      <c r="K222" s="51"/>
      <c r="L222" s="51"/>
    </row>
    <row r="223" spans="1:12" ht="15" customHeight="1" x14ac:dyDescent="0.25">
      <c r="A223" s="51"/>
      <c r="B223" s="51"/>
      <c r="C223" s="51"/>
      <c r="F223" s="51"/>
      <c r="G223" s="51"/>
      <c r="H223" s="51"/>
      <c r="I223" s="51"/>
      <c r="J223" s="51"/>
      <c r="K223" s="51"/>
      <c r="L223" s="51"/>
    </row>
    <row r="224" spans="1:12" ht="15" customHeight="1" x14ac:dyDescent="0.25">
      <c r="A224" s="51"/>
      <c r="B224" s="51"/>
      <c r="C224" s="51"/>
      <c r="F224" s="51"/>
      <c r="G224" s="51"/>
      <c r="H224" s="51"/>
      <c r="I224" s="51"/>
      <c r="J224" s="51"/>
      <c r="K224" s="51"/>
      <c r="L224" s="51"/>
    </row>
    <row r="225" spans="1:12" ht="15" customHeight="1" x14ac:dyDescent="0.25">
      <c r="A225" s="51"/>
      <c r="B225" s="51"/>
      <c r="C225" s="51"/>
      <c r="F225" s="51"/>
      <c r="G225" s="51"/>
      <c r="H225" s="51"/>
      <c r="I225" s="51"/>
      <c r="J225" s="51"/>
      <c r="K225" s="51"/>
      <c r="L225" s="51"/>
    </row>
    <row r="226" spans="1:12" ht="15" customHeight="1" x14ac:dyDescent="0.25">
      <c r="A226" s="51"/>
      <c r="B226" s="51"/>
      <c r="C226" s="51"/>
      <c r="F226" s="51"/>
      <c r="G226" s="51"/>
      <c r="H226" s="51"/>
      <c r="I226" s="51"/>
      <c r="J226" s="51"/>
      <c r="K226" s="51"/>
      <c r="L226" s="51"/>
    </row>
    <row r="227" spans="1:12" ht="15" customHeight="1" x14ac:dyDescent="0.25">
      <c r="A227" s="51"/>
      <c r="B227" s="51"/>
      <c r="C227" s="51"/>
      <c r="F227" s="51"/>
      <c r="G227" s="51"/>
      <c r="H227" s="51"/>
      <c r="I227" s="51"/>
      <c r="J227" s="51"/>
      <c r="K227" s="51"/>
      <c r="L227" s="51"/>
    </row>
    <row r="228" spans="1:12" ht="15" customHeight="1" x14ac:dyDescent="0.25">
      <c r="A228" s="51"/>
      <c r="B228" s="51"/>
      <c r="C228" s="51"/>
      <c r="F228" s="51"/>
      <c r="G228" s="51"/>
      <c r="H228" s="51"/>
      <c r="I228" s="51"/>
      <c r="J228" s="51"/>
      <c r="K228" s="51"/>
      <c r="L228" s="51"/>
    </row>
    <row r="229" spans="1:12" ht="15" customHeight="1" x14ac:dyDescent="0.25">
      <c r="A229" s="51"/>
      <c r="B229" s="51"/>
      <c r="C229" s="51"/>
      <c r="F229" s="51"/>
      <c r="G229" s="51"/>
      <c r="H229" s="51"/>
      <c r="I229" s="51"/>
      <c r="J229" s="51"/>
      <c r="K229" s="51"/>
      <c r="L229" s="51"/>
    </row>
    <row r="230" spans="1:12" ht="15" customHeight="1" x14ac:dyDescent="0.25">
      <c r="A230" s="51"/>
      <c r="B230" s="51"/>
      <c r="C230" s="51"/>
      <c r="F230" s="51"/>
      <c r="G230" s="51"/>
      <c r="H230" s="51"/>
      <c r="I230" s="51"/>
      <c r="J230" s="51"/>
      <c r="K230" s="51"/>
      <c r="L230" s="51"/>
    </row>
    <row r="231" spans="1:12" ht="15" customHeight="1" x14ac:dyDescent="0.25">
      <c r="A231" s="51"/>
      <c r="B231" s="51"/>
      <c r="C231" s="51"/>
      <c r="F231" s="51"/>
      <c r="G231" s="51"/>
      <c r="H231" s="51"/>
      <c r="I231" s="51"/>
      <c r="J231" s="51"/>
      <c r="K231" s="51"/>
      <c r="L231" s="51"/>
    </row>
    <row r="232" spans="1:12" ht="15" customHeight="1" x14ac:dyDescent="0.25">
      <c r="A232" s="51"/>
      <c r="B232" s="51"/>
      <c r="C232" s="51"/>
      <c r="F232" s="51"/>
      <c r="G232" s="51"/>
      <c r="H232" s="51"/>
      <c r="I232" s="51"/>
      <c r="J232" s="51"/>
      <c r="K232" s="51"/>
      <c r="L232" s="51"/>
    </row>
    <row r="233" spans="1:12" ht="15" customHeight="1" x14ac:dyDescent="0.25">
      <c r="A233" s="51"/>
      <c r="B233" s="51"/>
      <c r="C233" s="51"/>
      <c r="F233" s="51"/>
      <c r="G233" s="51"/>
      <c r="H233" s="51"/>
      <c r="I233" s="51"/>
      <c r="J233" s="51"/>
      <c r="K233" s="51"/>
      <c r="L233" s="51"/>
    </row>
    <row r="234" spans="1:12" ht="15" customHeight="1" x14ac:dyDescent="0.25">
      <c r="A234" s="51"/>
      <c r="B234" s="51"/>
      <c r="C234" s="51"/>
      <c r="F234" s="51"/>
      <c r="G234" s="51"/>
      <c r="H234" s="51"/>
      <c r="I234" s="51"/>
      <c r="J234" s="51"/>
      <c r="K234" s="51"/>
      <c r="L234" s="51"/>
    </row>
    <row r="235" spans="1:12" ht="15" customHeight="1" x14ac:dyDescent="0.25">
      <c r="A235" s="51"/>
      <c r="B235" s="51"/>
      <c r="C235" s="51"/>
      <c r="F235" s="51"/>
      <c r="G235" s="51"/>
      <c r="H235" s="51"/>
      <c r="I235" s="51"/>
      <c r="J235" s="51"/>
      <c r="K235" s="51"/>
      <c r="L235" s="51"/>
    </row>
    <row r="236" spans="1:12" ht="15" customHeight="1" x14ac:dyDescent="0.25">
      <c r="A236" s="51"/>
      <c r="B236" s="51"/>
      <c r="C236" s="51"/>
      <c r="F236" s="51"/>
      <c r="G236" s="51"/>
      <c r="H236" s="51"/>
      <c r="I236" s="51"/>
      <c r="J236" s="51"/>
      <c r="K236" s="51"/>
      <c r="L236" s="51"/>
    </row>
    <row r="237" spans="1:12" ht="15" customHeight="1" x14ac:dyDescent="0.25">
      <c r="A237" s="51"/>
      <c r="B237" s="51"/>
      <c r="C237" s="51"/>
      <c r="F237" s="51"/>
      <c r="G237" s="51"/>
      <c r="H237" s="51"/>
      <c r="I237" s="51"/>
      <c r="J237" s="51"/>
      <c r="K237" s="51"/>
      <c r="L237" s="51"/>
    </row>
    <row r="238" spans="1:12" ht="15" customHeight="1" x14ac:dyDescent="0.25">
      <c r="A238" s="51"/>
      <c r="B238" s="51"/>
      <c r="C238" s="51"/>
      <c r="F238" s="51"/>
      <c r="G238" s="51"/>
      <c r="H238" s="51"/>
      <c r="I238" s="51"/>
      <c r="J238" s="51"/>
      <c r="K238" s="51"/>
      <c r="L238" s="51"/>
    </row>
    <row r="239" spans="1:12" ht="15" customHeight="1" x14ac:dyDescent="0.25">
      <c r="A239" s="51"/>
      <c r="B239" s="51"/>
      <c r="C239" s="51"/>
      <c r="F239" s="51"/>
      <c r="G239" s="51"/>
      <c r="H239" s="51"/>
      <c r="I239" s="51"/>
      <c r="J239" s="51"/>
      <c r="K239" s="51"/>
      <c r="L239" s="51"/>
    </row>
    <row r="240" spans="1:12" ht="15" customHeight="1" x14ac:dyDescent="0.25">
      <c r="A240" s="51"/>
      <c r="B240" s="51"/>
      <c r="C240" s="51"/>
      <c r="F240" s="51"/>
      <c r="G240" s="51"/>
      <c r="H240" s="51"/>
      <c r="I240" s="51"/>
      <c r="J240" s="51"/>
      <c r="K240" s="51"/>
      <c r="L240" s="51"/>
    </row>
    <row r="241" spans="1:12" ht="15" customHeight="1" x14ac:dyDescent="0.25">
      <c r="A241" s="51"/>
      <c r="B241" s="51"/>
      <c r="C241" s="51"/>
      <c r="F241" s="51"/>
      <c r="G241" s="51"/>
      <c r="H241" s="51"/>
      <c r="I241" s="51"/>
      <c r="J241" s="51"/>
      <c r="K241" s="51"/>
      <c r="L241" s="51"/>
    </row>
    <row r="242" spans="1:12" ht="15" customHeight="1" x14ac:dyDescent="0.25">
      <c r="A242" s="51"/>
      <c r="B242" s="51"/>
      <c r="C242" s="51"/>
      <c r="F242" s="51"/>
      <c r="G242" s="51"/>
      <c r="H242" s="51"/>
      <c r="I242" s="51"/>
      <c r="J242" s="51"/>
      <c r="K242" s="51"/>
      <c r="L242" s="51"/>
    </row>
    <row r="243" spans="1:12" ht="15" customHeight="1" x14ac:dyDescent="0.25">
      <c r="A243" s="51"/>
      <c r="B243" s="51"/>
      <c r="C243" s="51"/>
      <c r="F243" s="51"/>
      <c r="G243" s="51"/>
      <c r="H243" s="51"/>
      <c r="I243" s="51"/>
      <c r="J243" s="51"/>
      <c r="K243" s="51"/>
      <c r="L243" s="51"/>
    </row>
    <row r="244" spans="1:12" ht="15" customHeight="1" x14ac:dyDescent="0.25">
      <c r="A244" s="51"/>
      <c r="B244" s="51"/>
      <c r="C244" s="51"/>
      <c r="F244" s="51"/>
      <c r="G244" s="51"/>
      <c r="H244" s="51"/>
      <c r="I244" s="51"/>
      <c r="J244" s="51"/>
      <c r="K244" s="51"/>
      <c r="L244" s="51"/>
    </row>
    <row r="245" spans="1:12" ht="15" customHeight="1" x14ac:dyDescent="0.25">
      <c r="A245" s="51"/>
      <c r="B245" s="51"/>
      <c r="C245" s="51"/>
      <c r="F245" s="51"/>
      <c r="G245" s="51"/>
      <c r="H245" s="51"/>
      <c r="I245" s="51"/>
      <c r="J245" s="51"/>
      <c r="K245" s="51"/>
      <c r="L245" s="51"/>
    </row>
    <row r="246" spans="1:12" ht="15" customHeight="1" x14ac:dyDescent="0.25">
      <c r="A246" s="51"/>
      <c r="B246" s="51"/>
      <c r="C246" s="51"/>
      <c r="F246" s="51"/>
      <c r="G246" s="51"/>
      <c r="H246" s="51"/>
      <c r="I246" s="51"/>
      <c r="J246" s="51"/>
      <c r="K246" s="51"/>
      <c r="L246" s="51"/>
    </row>
    <row r="247" spans="1:12" ht="15" customHeight="1" x14ac:dyDescent="0.25">
      <c r="A247" s="51"/>
      <c r="B247" s="51"/>
      <c r="C247" s="51"/>
      <c r="F247" s="51"/>
      <c r="G247" s="51"/>
      <c r="H247" s="51"/>
      <c r="I247" s="51"/>
      <c r="J247" s="51"/>
      <c r="K247" s="51"/>
      <c r="L247" s="51"/>
    </row>
    <row r="248" spans="1:12" ht="15.6" customHeight="1" x14ac:dyDescent="0.25">
      <c r="A248" s="51"/>
      <c r="B248" s="51"/>
      <c r="C248" s="51"/>
      <c r="F248" s="51"/>
      <c r="G248" s="51"/>
      <c r="H248" s="51"/>
      <c r="I248" s="51"/>
      <c r="J248" s="51"/>
      <c r="K248" s="51"/>
      <c r="L248" s="51"/>
    </row>
    <row r="249" spans="1:12" ht="15.6" customHeight="1" x14ac:dyDescent="0.25">
      <c r="A249" s="51"/>
      <c r="B249" s="51"/>
      <c r="C249" s="51"/>
      <c r="F249" s="51"/>
      <c r="G249" s="51"/>
      <c r="H249" s="51"/>
      <c r="I249" s="51"/>
      <c r="J249" s="51"/>
      <c r="K249" s="51"/>
      <c r="L249" s="51"/>
    </row>
    <row r="250" spans="1:12" ht="15.6" customHeight="1" x14ac:dyDescent="0.25">
      <c r="A250" s="51"/>
      <c r="B250" s="51"/>
      <c r="C250" s="51"/>
      <c r="F250" s="51"/>
      <c r="G250" s="51"/>
      <c r="H250" s="51"/>
      <c r="I250" s="51"/>
      <c r="J250" s="51"/>
      <c r="K250" s="51"/>
      <c r="L250" s="51"/>
    </row>
    <row r="251" spans="1:12" ht="15" customHeight="1" x14ac:dyDescent="0.25">
      <c r="A251" s="51"/>
      <c r="B251" s="51"/>
      <c r="C251" s="51"/>
      <c r="F251" s="51"/>
      <c r="G251" s="51"/>
      <c r="H251" s="51"/>
      <c r="I251" s="51"/>
      <c r="J251" s="51"/>
      <c r="K251" s="51"/>
      <c r="L251" s="51"/>
    </row>
    <row r="252" spans="1:12" ht="15" customHeight="1" x14ac:dyDescent="0.25">
      <c r="A252" s="51"/>
      <c r="B252" s="51"/>
      <c r="C252" s="51"/>
      <c r="F252" s="51"/>
      <c r="G252" s="51"/>
      <c r="H252" s="51"/>
      <c r="I252" s="51"/>
      <c r="J252" s="51"/>
      <c r="K252" s="51"/>
      <c r="L252" s="51"/>
    </row>
    <row r="253" spans="1:12" ht="15" customHeight="1" x14ac:dyDescent="0.25">
      <c r="A253" s="51"/>
      <c r="B253" s="51"/>
      <c r="C253" s="51"/>
      <c r="F253" s="51"/>
      <c r="G253" s="51"/>
      <c r="H253" s="51"/>
      <c r="I253" s="51"/>
      <c r="J253" s="51"/>
      <c r="K253" s="51"/>
      <c r="L253" s="51"/>
    </row>
    <row r="254" spans="1:12" ht="15" customHeight="1" x14ac:dyDescent="0.25">
      <c r="A254" s="51"/>
      <c r="B254" s="51"/>
      <c r="C254" s="51"/>
      <c r="F254" s="51"/>
      <c r="G254" s="51"/>
      <c r="H254" s="51"/>
      <c r="I254" s="51"/>
      <c r="J254" s="51"/>
      <c r="K254" s="51"/>
      <c r="L254" s="51"/>
    </row>
    <row r="255" spans="1:12" ht="15" customHeight="1" x14ac:dyDescent="0.25">
      <c r="A255" s="51"/>
      <c r="B255" s="51"/>
      <c r="C255" s="51"/>
      <c r="F255" s="51"/>
      <c r="G255" s="51"/>
      <c r="H255" s="51"/>
      <c r="I255" s="51"/>
      <c r="J255" s="51"/>
      <c r="K255" s="51"/>
      <c r="L255" s="51"/>
    </row>
    <row r="256" spans="1:12" ht="15" customHeight="1" x14ac:dyDescent="0.25">
      <c r="A256" s="51"/>
      <c r="B256" s="51"/>
      <c r="C256" s="51"/>
      <c r="F256" s="51"/>
      <c r="G256" s="51"/>
      <c r="H256" s="51"/>
      <c r="I256" s="51"/>
      <c r="J256" s="51"/>
      <c r="K256" s="51"/>
      <c r="L256" s="51"/>
    </row>
    <row r="257" spans="1:12" ht="15" customHeight="1" x14ac:dyDescent="0.25">
      <c r="A257" s="51"/>
      <c r="B257" s="51"/>
      <c r="C257" s="51"/>
      <c r="F257" s="51"/>
      <c r="G257" s="51"/>
      <c r="H257" s="51"/>
      <c r="I257" s="51"/>
      <c r="J257" s="51"/>
      <c r="K257" s="51"/>
      <c r="L257" s="51"/>
    </row>
    <row r="258" spans="1:12" ht="15" customHeight="1" x14ac:dyDescent="0.25">
      <c r="A258" s="51"/>
      <c r="B258" s="51"/>
      <c r="C258" s="51"/>
      <c r="F258" s="51"/>
      <c r="G258" s="51"/>
      <c r="H258" s="51"/>
      <c r="I258" s="51"/>
      <c r="J258" s="51"/>
      <c r="K258" s="51"/>
      <c r="L258" s="51"/>
    </row>
    <row r="259" spans="1:12" ht="15" customHeight="1" x14ac:dyDescent="0.25">
      <c r="A259" s="51"/>
      <c r="B259" s="51"/>
      <c r="C259" s="51"/>
      <c r="F259" s="51"/>
      <c r="G259" s="51"/>
      <c r="H259" s="51"/>
      <c r="I259" s="51"/>
      <c r="J259" s="51"/>
      <c r="K259" s="51"/>
      <c r="L259" s="51"/>
    </row>
    <row r="260" spans="1:12" ht="15" customHeight="1" x14ac:dyDescent="0.25">
      <c r="A260" s="51"/>
      <c r="B260" s="51"/>
      <c r="C260" s="51"/>
      <c r="F260" s="51"/>
      <c r="G260" s="51"/>
      <c r="H260" s="51"/>
      <c r="I260" s="51"/>
      <c r="J260" s="51"/>
      <c r="K260" s="51"/>
      <c r="L260" s="51"/>
    </row>
    <row r="261" spans="1:12" ht="15" customHeight="1" x14ac:dyDescent="0.25">
      <c r="A261" s="51"/>
      <c r="B261" s="51"/>
      <c r="C261" s="51"/>
      <c r="F261" s="51"/>
      <c r="G261" s="51"/>
      <c r="H261" s="51"/>
      <c r="I261" s="51"/>
      <c r="J261" s="51"/>
      <c r="K261" s="51"/>
      <c r="L261" s="51"/>
    </row>
    <row r="262" spans="1:12" ht="15" customHeight="1" x14ac:dyDescent="0.25">
      <c r="A262" s="51"/>
      <c r="B262" s="51"/>
      <c r="C262" s="51"/>
      <c r="F262" s="51"/>
      <c r="G262" s="51"/>
      <c r="H262" s="51"/>
      <c r="I262" s="51"/>
      <c r="J262" s="51"/>
      <c r="K262" s="51"/>
      <c r="L262" s="51"/>
    </row>
    <row r="263" spans="1:12" ht="15" customHeight="1" x14ac:dyDescent="0.25">
      <c r="A263" s="51"/>
      <c r="B263" s="51"/>
      <c r="C263" s="51"/>
      <c r="F263" s="51"/>
      <c r="G263" s="51"/>
      <c r="H263" s="51"/>
      <c r="I263" s="51"/>
      <c r="J263" s="51"/>
      <c r="K263" s="51"/>
      <c r="L263" s="51"/>
    </row>
    <row r="264" spans="1:12" ht="15" customHeight="1" x14ac:dyDescent="0.25">
      <c r="A264" s="51"/>
      <c r="B264" s="51"/>
      <c r="C264" s="51"/>
      <c r="F264" s="51"/>
      <c r="G264" s="51"/>
      <c r="H264" s="51"/>
      <c r="I264" s="51"/>
      <c r="J264" s="51"/>
      <c r="K264" s="51"/>
      <c r="L264" s="51"/>
    </row>
    <row r="265" spans="1:12" ht="15" customHeight="1" x14ac:dyDescent="0.25">
      <c r="A265" s="51"/>
      <c r="B265" s="51"/>
      <c r="C265" s="51"/>
      <c r="F265" s="51"/>
      <c r="G265" s="51"/>
      <c r="H265" s="51"/>
      <c r="I265" s="51"/>
      <c r="J265" s="51"/>
      <c r="K265" s="51"/>
      <c r="L265" s="51"/>
    </row>
    <row r="266" spans="1:12" ht="15" customHeight="1" x14ac:dyDescent="0.25">
      <c r="A266" s="51"/>
      <c r="B266" s="51"/>
      <c r="C266" s="51"/>
      <c r="F266" s="51"/>
      <c r="G266" s="51"/>
      <c r="H266" s="51"/>
      <c r="I266" s="51"/>
      <c r="J266" s="51"/>
      <c r="K266" s="51"/>
      <c r="L266" s="51"/>
    </row>
    <row r="267" spans="1:12" ht="15" customHeight="1" x14ac:dyDescent="0.25">
      <c r="A267" s="51"/>
      <c r="B267" s="51"/>
      <c r="C267" s="51"/>
      <c r="F267" s="51"/>
      <c r="G267" s="51"/>
      <c r="H267" s="51"/>
      <c r="I267" s="51"/>
      <c r="J267" s="51"/>
      <c r="K267" s="51"/>
      <c r="L267" s="51"/>
    </row>
    <row r="268" spans="1:12" ht="15" customHeight="1" x14ac:dyDescent="0.25">
      <c r="A268" s="51"/>
      <c r="B268" s="51"/>
      <c r="C268" s="51"/>
      <c r="F268" s="51"/>
      <c r="G268" s="51"/>
      <c r="H268" s="51"/>
      <c r="I268" s="51"/>
      <c r="J268" s="51"/>
      <c r="K268" s="51"/>
      <c r="L268" s="51"/>
    </row>
    <row r="269" spans="1:12" ht="15" customHeight="1" x14ac:dyDescent="0.25">
      <c r="A269" s="51"/>
      <c r="B269" s="51"/>
      <c r="C269" s="51"/>
      <c r="F269" s="51"/>
      <c r="G269" s="51"/>
      <c r="H269" s="51"/>
      <c r="I269" s="51"/>
      <c r="J269" s="51"/>
      <c r="K269" s="51"/>
      <c r="L269" s="51"/>
    </row>
    <row r="270" spans="1:12" ht="15" customHeight="1" x14ac:dyDescent="0.25">
      <c r="A270" s="51"/>
      <c r="B270" s="51"/>
      <c r="C270" s="51"/>
      <c r="F270" s="51"/>
      <c r="G270" s="51"/>
      <c r="H270" s="51"/>
      <c r="I270" s="51"/>
      <c r="J270" s="51"/>
      <c r="K270" s="51"/>
      <c r="L270" s="51"/>
    </row>
    <row r="271" spans="1:12" ht="15" customHeight="1" x14ac:dyDescent="0.25">
      <c r="A271" s="51"/>
      <c r="B271" s="51"/>
      <c r="C271" s="51"/>
      <c r="F271" s="51"/>
      <c r="G271" s="51"/>
      <c r="H271" s="51"/>
      <c r="I271" s="51"/>
      <c r="J271" s="51"/>
      <c r="K271" s="51"/>
      <c r="L271" s="51"/>
    </row>
    <row r="272" spans="1:12" ht="15" customHeight="1" x14ac:dyDescent="0.25">
      <c r="A272" s="51"/>
      <c r="B272" s="51"/>
      <c r="C272" s="51"/>
      <c r="F272" s="51"/>
      <c r="G272" s="51"/>
      <c r="H272" s="51"/>
      <c r="I272" s="51"/>
      <c r="J272" s="51"/>
      <c r="K272" s="51"/>
      <c r="L272" s="51"/>
    </row>
    <row r="273" spans="1:12" ht="15" customHeight="1" x14ac:dyDescent="0.25">
      <c r="A273" s="51"/>
      <c r="B273" s="51"/>
      <c r="C273" s="51"/>
      <c r="F273" s="51"/>
      <c r="G273" s="51"/>
      <c r="H273" s="51"/>
      <c r="I273" s="51"/>
      <c r="J273" s="51"/>
      <c r="K273" s="51"/>
      <c r="L273" s="51"/>
    </row>
    <row r="274" spans="1:12" ht="15" customHeight="1" x14ac:dyDescent="0.25">
      <c r="A274" s="51"/>
      <c r="B274" s="51"/>
      <c r="C274" s="51"/>
      <c r="F274" s="51"/>
      <c r="G274" s="51"/>
      <c r="H274" s="51"/>
      <c r="I274" s="51"/>
      <c r="J274" s="51"/>
      <c r="K274" s="51"/>
      <c r="L274" s="51"/>
    </row>
    <row r="275" spans="1:12" ht="15" customHeight="1" x14ac:dyDescent="0.25">
      <c r="A275" s="51"/>
      <c r="B275" s="51"/>
      <c r="C275" s="51"/>
      <c r="F275" s="51"/>
      <c r="G275" s="51"/>
      <c r="H275" s="51"/>
      <c r="I275" s="51"/>
      <c r="J275" s="51"/>
      <c r="K275" s="51"/>
      <c r="L275" s="51"/>
    </row>
    <row r="276" spans="1:12" ht="15" customHeight="1" x14ac:dyDescent="0.25">
      <c r="A276" s="51"/>
      <c r="B276" s="51"/>
      <c r="C276" s="51"/>
      <c r="F276" s="51"/>
      <c r="G276" s="51"/>
      <c r="H276" s="51"/>
      <c r="I276" s="51"/>
      <c r="J276" s="51"/>
      <c r="K276" s="51"/>
      <c r="L276" s="51"/>
    </row>
    <row r="277" spans="1:12" ht="15" customHeight="1" x14ac:dyDescent="0.25">
      <c r="A277" s="51"/>
      <c r="B277" s="51"/>
      <c r="C277" s="51"/>
      <c r="F277" s="51"/>
      <c r="G277" s="51"/>
      <c r="H277" s="51"/>
      <c r="I277" s="51"/>
      <c r="J277" s="51"/>
      <c r="K277" s="51"/>
      <c r="L277" s="51"/>
    </row>
    <row r="278" spans="1:12" ht="15" customHeight="1" x14ac:dyDescent="0.25">
      <c r="A278" s="51"/>
      <c r="B278" s="51"/>
      <c r="C278" s="51"/>
      <c r="F278" s="51"/>
      <c r="G278" s="51"/>
      <c r="H278" s="51"/>
      <c r="I278" s="51"/>
      <c r="J278" s="51"/>
      <c r="K278" s="51"/>
      <c r="L278" s="51"/>
    </row>
    <row r="279" spans="1:12" ht="15.6" customHeight="1" x14ac:dyDescent="0.25">
      <c r="A279" s="51"/>
      <c r="B279" s="51"/>
      <c r="C279" s="51"/>
      <c r="F279" s="51"/>
      <c r="G279" s="51"/>
      <c r="H279" s="51"/>
      <c r="I279" s="51"/>
      <c r="J279" s="51"/>
      <c r="K279" s="51"/>
      <c r="L279" s="51"/>
    </row>
    <row r="280" spans="1:12" ht="15.6" customHeight="1" x14ac:dyDescent="0.25">
      <c r="A280" s="51"/>
      <c r="B280" s="51"/>
      <c r="C280" s="51"/>
      <c r="F280" s="51"/>
      <c r="G280" s="51"/>
      <c r="H280" s="51"/>
      <c r="I280" s="51"/>
      <c r="J280" s="51"/>
      <c r="K280" s="51"/>
      <c r="L280" s="51"/>
    </row>
    <row r="281" spans="1:12" ht="15.6" customHeight="1" x14ac:dyDescent="0.25">
      <c r="A281" s="51"/>
      <c r="B281" s="51"/>
      <c r="C281" s="51"/>
      <c r="F281" s="51"/>
      <c r="G281" s="51"/>
      <c r="H281" s="51"/>
      <c r="I281" s="51"/>
      <c r="J281" s="51"/>
      <c r="K281" s="51"/>
      <c r="L281" s="51"/>
    </row>
    <row r="282" spans="1:12" ht="15" customHeight="1" x14ac:dyDescent="0.25">
      <c r="A282" s="51"/>
      <c r="B282" s="51"/>
      <c r="C282" s="51"/>
      <c r="F282" s="51"/>
      <c r="G282" s="51"/>
      <c r="H282" s="51"/>
      <c r="I282" s="51"/>
      <c r="J282" s="51"/>
      <c r="K282" s="51"/>
      <c r="L282" s="51"/>
    </row>
    <row r="283" spans="1:12" ht="15" customHeight="1" x14ac:dyDescent="0.25">
      <c r="A283" s="51"/>
      <c r="B283" s="51"/>
      <c r="C283" s="51"/>
      <c r="F283" s="51"/>
      <c r="G283" s="51"/>
      <c r="H283" s="51"/>
      <c r="I283" s="51"/>
      <c r="J283" s="51"/>
      <c r="K283" s="51"/>
      <c r="L283" s="51"/>
    </row>
    <row r="284" spans="1:12" ht="15" customHeight="1" x14ac:dyDescent="0.25">
      <c r="A284" s="51"/>
      <c r="B284" s="51"/>
      <c r="C284" s="51"/>
      <c r="F284" s="51"/>
      <c r="G284" s="51"/>
      <c r="H284" s="51"/>
      <c r="I284" s="51"/>
      <c r="J284" s="51"/>
      <c r="K284" s="51"/>
      <c r="L284" s="51"/>
    </row>
    <row r="285" spans="1:12" ht="15" customHeight="1" x14ac:dyDescent="0.25">
      <c r="A285" s="51"/>
      <c r="B285" s="51"/>
      <c r="C285" s="51"/>
      <c r="F285" s="51"/>
      <c r="G285" s="51"/>
      <c r="H285" s="51"/>
      <c r="I285" s="51"/>
      <c r="J285" s="51"/>
      <c r="K285" s="51"/>
      <c r="L285" s="51"/>
    </row>
    <row r="286" spans="1:12" ht="15" customHeight="1" x14ac:dyDescent="0.25">
      <c r="A286" s="51"/>
      <c r="B286" s="51"/>
      <c r="C286" s="51"/>
      <c r="F286" s="51"/>
      <c r="G286" s="51"/>
      <c r="H286" s="51"/>
      <c r="I286" s="51"/>
      <c r="J286" s="51"/>
      <c r="K286" s="51"/>
      <c r="L286" s="51"/>
    </row>
    <row r="287" spans="1:12" ht="15" customHeight="1" x14ac:dyDescent="0.25">
      <c r="A287" s="51"/>
      <c r="B287" s="51"/>
      <c r="C287" s="51"/>
      <c r="F287" s="51"/>
      <c r="G287" s="51"/>
      <c r="H287" s="51"/>
      <c r="I287" s="51"/>
      <c r="J287" s="51"/>
      <c r="K287" s="51"/>
      <c r="L287" s="51"/>
    </row>
    <row r="288" spans="1:12" ht="15" customHeight="1" x14ac:dyDescent="0.25">
      <c r="A288" s="51"/>
      <c r="B288" s="51"/>
      <c r="C288" s="51"/>
      <c r="F288" s="51"/>
      <c r="G288" s="51"/>
      <c r="H288" s="51"/>
      <c r="I288" s="51"/>
      <c r="J288" s="51"/>
      <c r="K288" s="51"/>
      <c r="L288" s="51"/>
    </row>
    <row r="289" spans="1:12" ht="15" customHeight="1" x14ac:dyDescent="0.25">
      <c r="A289" s="51"/>
      <c r="B289" s="51"/>
      <c r="C289" s="51"/>
      <c r="F289" s="51"/>
      <c r="G289" s="51"/>
      <c r="H289" s="51"/>
      <c r="I289" s="51"/>
      <c r="J289" s="51"/>
      <c r="K289" s="51"/>
      <c r="L289" s="51"/>
    </row>
    <row r="290" spans="1:12" ht="15" customHeight="1" x14ac:dyDescent="0.25">
      <c r="A290" s="51"/>
      <c r="B290" s="51"/>
      <c r="C290" s="51"/>
      <c r="F290" s="51"/>
      <c r="G290" s="51"/>
      <c r="H290" s="51"/>
      <c r="I290" s="51"/>
      <c r="J290" s="51"/>
      <c r="K290" s="51"/>
      <c r="L290" s="51"/>
    </row>
    <row r="291" spans="1:12" ht="15" customHeight="1" x14ac:dyDescent="0.25">
      <c r="A291" s="51"/>
      <c r="B291" s="51"/>
      <c r="C291" s="51"/>
      <c r="F291" s="51"/>
      <c r="G291" s="51"/>
      <c r="H291" s="51"/>
      <c r="I291" s="51"/>
      <c r="J291" s="51"/>
      <c r="K291" s="51"/>
      <c r="L291" s="51"/>
    </row>
    <row r="292" spans="1:12" ht="15" customHeight="1" x14ac:dyDescent="0.25">
      <c r="A292" s="51"/>
      <c r="B292" s="51"/>
      <c r="C292" s="51"/>
      <c r="F292" s="51"/>
      <c r="G292" s="51"/>
      <c r="H292" s="51"/>
      <c r="I292" s="51"/>
      <c r="J292" s="51"/>
      <c r="K292" s="51"/>
      <c r="L292" s="51"/>
    </row>
    <row r="293" spans="1:12" ht="15" customHeight="1" x14ac:dyDescent="0.25">
      <c r="A293" s="51"/>
      <c r="B293" s="51"/>
      <c r="C293" s="51"/>
      <c r="F293" s="51"/>
      <c r="G293" s="51"/>
      <c r="H293" s="51"/>
      <c r="I293" s="51"/>
      <c r="J293" s="51"/>
      <c r="K293" s="51"/>
      <c r="L293" s="51"/>
    </row>
    <row r="294" spans="1:12" ht="15" customHeight="1" x14ac:dyDescent="0.25">
      <c r="A294" s="51"/>
      <c r="B294" s="51"/>
      <c r="C294" s="51"/>
      <c r="F294" s="51"/>
      <c r="G294" s="51"/>
      <c r="H294" s="51"/>
      <c r="I294" s="51"/>
      <c r="J294" s="51"/>
      <c r="K294" s="51"/>
      <c r="L294" s="51"/>
    </row>
    <row r="295" spans="1:12" ht="15" customHeight="1" x14ac:dyDescent="0.25">
      <c r="A295" s="51"/>
      <c r="B295" s="51"/>
      <c r="C295" s="51"/>
      <c r="F295" s="51"/>
      <c r="G295" s="51"/>
      <c r="H295" s="51"/>
      <c r="I295" s="51"/>
      <c r="J295" s="51"/>
      <c r="K295" s="51"/>
      <c r="L295" s="51"/>
    </row>
    <row r="296" spans="1:12" ht="15" customHeight="1" x14ac:dyDescent="0.25">
      <c r="A296" s="51"/>
      <c r="B296" s="51"/>
      <c r="C296" s="51"/>
      <c r="F296" s="51"/>
      <c r="G296" s="51"/>
      <c r="H296" s="51"/>
      <c r="I296" s="51"/>
      <c r="J296" s="51"/>
      <c r="K296" s="51"/>
      <c r="L296" s="51"/>
    </row>
    <row r="297" spans="1:12" ht="15" customHeight="1" x14ac:dyDescent="0.25">
      <c r="A297" s="51"/>
      <c r="B297" s="51"/>
      <c r="C297" s="51"/>
      <c r="F297" s="51"/>
      <c r="G297" s="51"/>
      <c r="H297" s="51"/>
      <c r="I297" s="51"/>
      <c r="J297" s="51"/>
      <c r="K297" s="51"/>
      <c r="L297" s="51"/>
    </row>
    <row r="298" spans="1:12" ht="15" customHeight="1" x14ac:dyDescent="0.25">
      <c r="A298" s="51"/>
      <c r="B298" s="51"/>
      <c r="C298" s="51"/>
      <c r="F298" s="51"/>
      <c r="G298" s="51"/>
      <c r="H298" s="51"/>
      <c r="I298" s="51"/>
      <c r="J298" s="51"/>
      <c r="K298" s="51"/>
      <c r="L298" s="51"/>
    </row>
    <row r="299" spans="1:12" ht="15" customHeight="1" x14ac:dyDescent="0.25">
      <c r="A299" s="51"/>
      <c r="B299" s="51"/>
      <c r="C299" s="51"/>
      <c r="F299" s="51"/>
      <c r="G299" s="51"/>
      <c r="H299" s="51"/>
      <c r="I299" s="51"/>
      <c r="J299" s="51"/>
      <c r="K299" s="51"/>
      <c r="L299" s="51"/>
    </row>
    <row r="300" spans="1:12" ht="15" customHeight="1" x14ac:dyDescent="0.25">
      <c r="A300" s="51"/>
      <c r="B300" s="51"/>
      <c r="C300" s="51"/>
      <c r="F300" s="51"/>
      <c r="G300" s="51"/>
      <c r="H300" s="51"/>
      <c r="I300" s="51"/>
      <c r="J300" s="51"/>
      <c r="K300" s="51"/>
      <c r="L300" s="51"/>
    </row>
    <row r="301" spans="1:12" ht="15" customHeight="1" x14ac:dyDescent="0.25">
      <c r="A301" s="51"/>
      <c r="B301" s="51"/>
      <c r="C301" s="51"/>
      <c r="F301" s="51"/>
      <c r="G301" s="51"/>
      <c r="H301" s="51"/>
      <c r="I301" s="51"/>
      <c r="J301" s="51"/>
      <c r="K301" s="51"/>
      <c r="L301" s="51"/>
    </row>
    <row r="302" spans="1:12" ht="15" customHeight="1" x14ac:dyDescent="0.25">
      <c r="A302" s="51"/>
      <c r="B302" s="51"/>
      <c r="C302" s="51"/>
      <c r="F302" s="51"/>
      <c r="G302" s="51"/>
      <c r="H302" s="51"/>
      <c r="I302" s="51"/>
      <c r="J302" s="51"/>
      <c r="K302" s="51"/>
      <c r="L302" s="51"/>
    </row>
    <row r="303" spans="1:12" ht="15" customHeight="1" x14ac:dyDescent="0.25">
      <c r="A303" s="51"/>
      <c r="B303" s="51"/>
      <c r="C303" s="51"/>
      <c r="F303" s="51"/>
      <c r="G303" s="51"/>
      <c r="H303" s="51"/>
      <c r="I303" s="51"/>
      <c r="J303" s="51"/>
      <c r="K303" s="51"/>
      <c r="L303" s="51"/>
    </row>
    <row r="304" spans="1:12" ht="15" customHeight="1" x14ac:dyDescent="0.25">
      <c r="A304" s="51"/>
      <c r="B304" s="51"/>
      <c r="C304" s="51"/>
      <c r="F304" s="51"/>
      <c r="G304" s="51"/>
      <c r="H304" s="51"/>
      <c r="I304" s="51"/>
      <c r="J304" s="51"/>
      <c r="K304" s="51"/>
      <c r="L304" s="51"/>
    </row>
    <row r="305" spans="1:12" ht="15" customHeight="1" x14ac:dyDescent="0.25">
      <c r="A305" s="51"/>
      <c r="B305" s="51"/>
      <c r="C305" s="51"/>
      <c r="F305" s="51"/>
      <c r="G305" s="51"/>
      <c r="H305" s="51"/>
      <c r="I305" s="51"/>
      <c r="J305" s="51"/>
      <c r="K305" s="51"/>
      <c r="L305" s="51"/>
    </row>
    <row r="306" spans="1:12" ht="15" customHeight="1" x14ac:dyDescent="0.25">
      <c r="A306" s="51"/>
      <c r="B306" s="51"/>
      <c r="C306" s="51"/>
      <c r="F306" s="51"/>
      <c r="G306" s="51"/>
      <c r="H306" s="51"/>
      <c r="I306" s="51"/>
      <c r="J306" s="51"/>
      <c r="K306" s="51"/>
      <c r="L306" s="51"/>
    </row>
    <row r="307" spans="1:12" ht="15" customHeight="1" x14ac:dyDescent="0.25">
      <c r="A307" s="51"/>
      <c r="B307" s="51"/>
      <c r="C307" s="51"/>
      <c r="F307" s="51"/>
      <c r="G307" s="51"/>
      <c r="H307" s="51"/>
      <c r="I307" s="51"/>
      <c r="J307" s="51"/>
      <c r="K307" s="51"/>
      <c r="L307" s="51"/>
    </row>
    <row r="308" spans="1:12" ht="15" customHeight="1" x14ac:dyDescent="0.25">
      <c r="A308" s="51"/>
      <c r="B308" s="51"/>
      <c r="C308" s="51"/>
      <c r="F308" s="51"/>
      <c r="G308" s="51"/>
      <c r="H308" s="51"/>
      <c r="I308" s="51"/>
      <c r="J308" s="51"/>
      <c r="K308" s="51"/>
      <c r="L308" s="51"/>
    </row>
    <row r="309" spans="1:12" ht="15" customHeight="1" x14ac:dyDescent="0.25">
      <c r="A309" s="51"/>
      <c r="B309" s="51"/>
      <c r="C309" s="51"/>
      <c r="F309" s="51"/>
      <c r="G309" s="51"/>
      <c r="H309" s="51"/>
      <c r="I309" s="51"/>
      <c r="J309" s="51"/>
      <c r="K309" s="51"/>
      <c r="L309" s="51"/>
    </row>
    <row r="310" spans="1:12" ht="15.6" customHeight="1" x14ac:dyDescent="0.25">
      <c r="A310" s="51"/>
      <c r="B310" s="51"/>
      <c r="C310" s="51"/>
      <c r="F310" s="51"/>
      <c r="G310" s="51"/>
      <c r="H310" s="51"/>
      <c r="I310" s="51"/>
      <c r="J310" s="51"/>
      <c r="K310" s="51"/>
      <c r="L310" s="51"/>
    </row>
    <row r="311" spans="1:12" ht="15.6" customHeight="1" x14ac:dyDescent="0.25">
      <c r="A311" s="51"/>
      <c r="B311" s="51"/>
      <c r="C311" s="51"/>
      <c r="F311" s="51"/>
      <c r="G311" s="51"/>
      <c r="H311" s="51"/>
      <c r="I311" s="51"/>
      <c r="J311" s="51"/>
      <c r="K311" s="51"/>
      <c r="L311" s="51"/>
    </row>
    <row r="312" spans="1:12" ht="15.6" customHeight="1" x14ac:dyDescent="0.25">
      <c r="A312" s="51"/>
      <c r="B312" s="51"/>
      <c r="C312" s="51"/>
      <c r="F312" s="51"/>
      <c r="G312" s="51"/>
      <c r="H312" s="51"/>
      <c r="I312" s="51"/>
      <c r="J312" s="51"/>
      <c r="K312" s="51"/>
      <c r="L312" s="51"/>
    </row>
    <row r="313" spans="1:12" ht="15" customHeight="1" x14ac:dyDescent="0.25">
      <c r="A313" s="51"/>
      <c r="B313" s="51"/>
      <c r="C313" s="51"/>
      <c r="F313" s="51"/>
      <c r="G313" s="51"/>
      <c r="H313" s="51"/>
      <c r="I313" s="51"/>
      <c r="J313" s="51"/>
      <c r="K313" s="51"/>
      <c r="L313" s="51"/>
    </row>
    <row r="314" spans="1:12" ht="28.5" customHeight="1" x14ac:dyDescent="0.25">
      <c r="A314" s="51"/>
      <c r="B314" s="51"/>
      <c r="C314" s="51"/>
      <c r="F314" s="51"/>
      <c r="G314" s="51"/>
      <c r="H314" s="51"/>
      <c r="I314" s="51"/>
      <c r="J314" s="51"/>
      <c r="K314" s="51"/>
      <c r="L314" s="51"/>
    </row>
    <row r="315" spans="1:12" ht="15" customHeight="1" x14ac:dyDescent="0.25">
      <c r="A315" s="51"/>
      <c r="B315" s="51"/>
      <c r="C315" s="51"/>
      <c r="F315" s="51"/>
      <c r="G315" s="51"/>
      <c r="H315" s="51"/>
      <c r="I315" s="51"/>
      <c r="J315" s="51"/>
      <c r="K315" s="51"/>
      <c r="L315" s="51"/>
    </row>
    <row r="316" spans="1:12" ht="15" customHeight="1" x14ac:dyDescent="0.25">
      <c r="A316" s="51"/>
      <c r="B316" s="51"/>
      <c r="C316" s="51"/>
      <c r="F316" s="51"/>
      <c r="G316" s="51"/>
      <c r="H316" s="51"/>
      <c r="I316" s="51"/>
      <c r="J316" s="51"/>
      <c r="K316" s="51"/>
      <c r="L316" s="51"/>
    </row>
    <row r="317" spans="1:12" ht="15" customHeight="1" x14ac:dyDescent="0.25">
      <c r="A317" s="51"/>
      <c r="B317" s="51"/>
      <c r="C317" s="51"/>
      <c r="F317" s="51"/>
      <c r="G317" s="51"/>
      <c r="H317" s="51"/>
      <c r="I317" s="51"/>
      <c r="J317" s="51"/>
      <c r="K317" s="51"/>
      <c r="L317" s="51"/>
    </row>
    <row r="318" spans="1:12" ht="15" customHeight="1" x14ac:dyDescent="0.25">
      <c r="A318" s="51"/>
      <c r="B318" s="51"/>
      <c r="C318" s="51"/>
      <c r="F318" s="51"/>
      <c r="G318" s="51"/>
      <c r="H318" s="51"/>
      <c r="I318" s="51"/>
      <c r="J318" s="51"/>
      <c r="K318" s="51"/>
      <c r="L318" s="51"/>
    </row>
    <row r="319" spans="1:12" ht="15" customHeight="1" x14ac:dyDescent="0.25">
      <c r="A319" s="51"/>
      <c r="B319" s="51"/>
      <c r="C319" s="51"/>
      <c r="F319" s="51"/>
      <c r="G319" s="51"/>
      <c r="H319" s="51"/>
      <c r="I319" s="51"/>
      <c r="J319" s="51"/>
      <c r="K319" s="51"/>
      <c r="L319" s="51"/>
    </row>
    <row r="320" spans="1:12" ht="15" customHeight="1" x14ac:dyDescent="0.25">
      <c r="A320" s="51"/>
      <c r="B320" s="51"/>
      <c r="C320" s="51"/>
      <c r="F320" s="51"/>
      <c r="G320" s="51"/>
      <c r="H320" s="51"/>
      <c r="I320" s="51"/>
      <c r="J320" s="51"/>
      <c r="K320" s="51"/>
      <c r="L320" s="51"/>
    </row>
    <row r="321" spans="1:12" ht="15" customHeight="1" x14ac:dyDescent="0.25">
      <c r="A321" s="51"/>
      <c r="B321" s="51"/>
      <c r="C321" s="51"/>
      <c r="F321" s="51"/>
      <c r="G321" s="51"/>
      <c r="H321" s="51"/>
      <c r="I321" s="51"/>
      <c r="J321" s="51"/>
      <c r="K321" s="51"/>
      <c r="L321" s="51"/>
    </row>
    <row r="322" spans="1:12" ht="15" customHeight="1" x14ac:dyDescent="0.25">
      <c r="A322" s="51"/>
      <c r="B322" s="51"/>
      <c r="C322" s="51"/>
      <c r="F322" s="51"/>
      <c r="G322" s="51"/>
      <c r="H322" s="51"/>
      <c r="I322" s="51"/>
      <c r="J322" s="51"/>
      <c r="K322" s="51"/>
      <c r="L322" s="51"/>
    </row>
    <row r="323" spans="1:12" ht="15" customHeight="1" x14ac:dyDescent="0.25">
      <c r="A323" s="51"/>
      <c r="B323" s="51"/>
      <c r="C323" s="51"/>
      <c r="F323" s="51"/>
      <c r="G323" s="51"/>
      <c r="H323" s="51"/>
      <c r="I323" s="51"/>
      <c r="J323" s="51"/>
      <c r="K323" s="51"/>
      <c r="L323" s="51"/>
    </row>
    <row r="324" spans="1:12" ht="15" customHeight="1" x14ac:dyDescent="0.25">
      <c r="A324" s="51"/>
      <c r="B324" s="51"/>
      <c r="C324" s="51"/>
      <c r="F324" s="51"/>
      <c r="G324" s="51"/>
      <c r="H324" s="51"/>
      <c r="I324" s="51"/>
      <c r="J324" s="51"/>
      <c r="K324" s="51"/>
      <c r="L324" s="51"/>
    </row>
    <row r="325" spans="1:12" ht="15" customHeight="1" x14ac:dyDescent="0.25">
      <c r="A325" s="51"/>
      <c r="B325" s="51"/>
      <c r="C325" s="51"/>
      <c r="F325" s="51"/>
      <c r="G325" s="51"/>
      <c r="H325" s="51"/>
      <c r="I325" s="51"/>
      <c r="J325" s="51"/>
      <c r="K325" s="51"/>
      <c r="L325" s="51"/>
    </row>
    <row r="326" spans="1:12" ht="15" customHeight="1" x14ac:dyDescent="0.25">
      <c r="A326" s="51"/>
      <c r="B326" s="51"/>
      <c r="C326" s="51"/>
      <c r="F326" s="51"/>
      <c r="G326" s="51"/>
      <c r="H326" s="51"/>
      <c r="I326" s="51"/>
      <c r="J326" s="51"/>
      <c r="K326" s="51"/>
      <c r="L326" s="51"/>
    </row>
    <row r="327" spans="1:12" ht="15" customHeight="1" x14ac:dyDescent="0.25">
      <c r="A327" s="51"/>
      <c r="B327" s="51"/>
      <c r="C327" s="51"/>
      <c r="F327" s="51"/>
      <c r="G327" s="51"/>
      <c r="H327" s="51"/>
      <c r="I327" s="51"/>
      <c r="J327" s="51"/>
      <c r="K327" s="51"/>
      <c r="L327" s="51"/>
    </row>
    <row r="328" spans="1:12" ht="15" customHeight="1" x14ac:dyDescent="0.25">
      <c r="A328" s="51"/>
      <c r="B328" s="51"/>
      <c r="C328" s="51"/>
      <c r="F328" s="51"/>
      <c r="G328" s="51"/>
      <c r="H328" s="51"/>
      <c r="I328" s="51"/>
      <c r="J328" s="51"/>
      <c r="K328" s="51"/>
      <c r="L328" s="51"/>
    </row>
    <row r="329" spans="1:12" ht="15" customHeight="1" x14ac:dyDescent="0.25">
      <c r="A329" s="51"/>
      <c r="B329" s="51"/>
      <c r="C329" s="51"/>
      <c r="F329" s="51"/>
      <c r="G329" s="51"/>
      <c r="H329" s="51"/>
      <c r="I329" s="51"/>
      <c r="J329" s="51"/>
      <c r="K329" s="51"/>
      <c r="L329" s="51"/>
    </row>
    <row r="330" spans="1:12" ht="15" customHeight="1" x14ac:dyDescent="0.25">
      <c r="A330" s="51"/>
      <c r="B330" s="51"/>
      <c r="C330" s="51"/>
      <c r="F330" s="51"/>
      <c r="G330" s="51"/>
      <c r="H330" s="51"/>
      <c r="I330" s="51"/>
      <c r="J330" s="51"/>
      <c r="K330" s="51"/>
      <c r="L330" s="51"/>
    </row>
    <row r="331" spans="1:12" ht="15" customHeight="1" x14ac:dyDescent="0.25">
      <c r="A331" s="51"/>
      <c r="B331" s="51"/>
      <c r="C331" s="51"/>
      <c r="F331" s="51"/>
      <c r="G331" s="51"/>
      <c r="H331" s="51"/>
      <c r="I331" s="51"/>
      <c r="J331" s="51"/>
      <c r="K331" s="51"/>
      <c r="L331" s="51"/>
    </row>
    <row r="332" spans="1:12" ht="15" customHeight="1" x14ac:dyDescent="0.25">
      <c r="A332" s="51"/>
      <c r="B332" s="51"/>
      <c r="C332" s="51"/>
      <c r="F332" s="51"/>
      <c r="G332" s="51"/>
      <c r="H332" s="51"/>
      <c r="I332" s="51"/>
      <c r="J332" s="51"/>
      <c r="K332" s="51"/>
      <c r="L332" s="51"/>
    </row>
    <row r="333" spans="1:12" ht="15" customHeight="1" x14ac:dyDescent="0.25">
      <c r="A333" s="51"/>
      <c r="B333" s="51"/>
      <c r="C333" s="51"/>
      <c r="F333" s="51"/>
      <c r="G333" s="51"/>
      <c r="H333" s="51"/>
      <c r="I333" s="51"/>
      <c r="J333" s="51"/>
      <c r="K333" s="51"/>
      <c r="L333" s="51"/>
    </row>
    <row r="334" spans="1:12" ht="15" customHeight="1" x14ac:dyDescent="0.25">
      <c r="A334" s="51"/>
      <c r="B334" s="51"/>
      <c r="C334" s="51"/>
      <c r="F334" s="51"/>
      <c r="G334" s="51"/>
      <c r="H334" s="51"/>
      <c r="I334" s="51"/>
      <c r="J334" s="51"/>
      <c r="K334" s="51"/>
      <c r="L334" s="51"/>
    </row>
    <row r="335" spans="1:12" ht="15" customHeight="1" x14ac:dyDescent="0.25">
      <c r="A335" s="51"/>
      <c r="B335" s="51"/>
      <c r="C335" s="51"/>
      <c r="F335" s="51"/>
      <c r="G335" s="51"/>
      <c r="H335" s="51"/>
      <c r="I335" s="51"/>
      <c r="J335" s="51"/>
      <c r="K335" s="51"/>
      <c r="L335" s="51"/>
    </row>
    <row r="336" spans="1:12" ht="15" customHeight="1" x14ac:dyDescent="0.25">
      <c r="A336" s="51"/>
      <c r="B336" s="51"/>
      <c r="C336" s="51"/>
      <c r="F336" s="51"/>
      <c r="G336" s="51"/>
      <c r="H336" s="51"/>
      <c r="I336" s="51"/>
      <c r="J336" s="51"/>
      <c r="K336" s="51"/>
      <c r="L336" s="51"/>
    </row>
    <row r="337" spans="1:12" ht="15" customHeight="1" x14ac:dyDescent="0.25">
      <c r="A337" s="51"/>
      <c r="B337" s="51"/>
      <c r="C337" s="51"/>
      <c r="F337" s="51"/>
      <c r="G337" s="51"/>
      <c r="H337" s="51"/>
      <c r="I337" s="51"/>
      <c r="J337" s="51"/>
      <c r="K337" s="51"/>
      <c r="L337" s="51"/>
    </row>
    <row r="338" spans="1:12" ht="15" customHeight="1" x14ac:dyDescent="0.25">
      <c r="A338" s="51"/>
      <c r="B338" s="51"/>
      <c r="C338" s="51"/>
      <c r="F338" s="51"/>
      <c r="G338" s="51"/>
      <c r="H338" s="51"/>
      <c r="I338" s="51"/>
      <c r="J338" s="51"/>
      <c r="K338" s="51"/>
      <c r="L338" s="51"/>
    </row>
    <row r="339" spans="1:12" ht="15" customHeight="1" x14ac:dyDescent="0.25">
      <c r="A339" s="51"/>
      <c r="B339" s="51"/>
      <c r="C339" s="51"/>
      <c r="F339" s="51"/>
      <c r="G339" s="51"/>
      <c r="H339" s="51"/>
      <c r="I339" s="51"/>
      <c r="J339" s="51"/>
      <c r="K339" s="51"/>
      <c r="L339" s="51"/>
    </row>
    <row r="340" spans="1:12" ht="15" customHeight="1" x14ac:dyDescent="0.25">
      <c r="A340" s="51"/>
      <c r="B340" s="51"/>
      <c r="C340" s="51"/>
      <c r="F340" s="51"/>
      <c r="G340" s="51"/>
      <c r="H340" s="51"/>
      <c r="I340" s="51"/>
      <c r="J340" s="51"/>
      <c r="K340" s="51"/>
      <c r="L340" s="51"/>
    </row>
    <row r="341" spans="1:12" ht="15" customHeight="1" x14ac:dyDescent="0.25">
      <c r="A341" s="51"/>
      <c r="B341" s="51"/>
      <c r="C341" s="51"/>
      <c r="F341" s="51"/>
      <c r="G341" s="51"/>
      <c r="H341" s="51"/>
      <c r="I341" s="51"/>
      <c r="J341" s="51"/>
      <c r="K341" s="51"/>
      <c r="L341" s="51"/>
    </row>
    <row r="342" spans="1:12" ht="15.6" customHeight="1" x14ac:dyDescent="0.25">
      <c r="A342" s="51"/>
      <c r="B342" s="51"/>
      <c r="C342" s="51"/>
      <c r="F342" s="51"/>
      <c r="G342" s="51"/>
      <c r="H342" s="51"/>
      <c r="I342" s="51"/>
      <c r="J342" s="51"/>
      <c r="K342" s="51"/>
      <c r="L342" s="51"/>
    </row>
    <row r="343" spans="1:12" ht="15.6" customHeight="1" x14ac:dyDescent="0.25">
      <c r="A343" s="51"/>
      <c r="B343" s="51"/>
      <c r="C343" s="51"/>
      <c r="F343" s="51"/>
      <c r="G343" s="51"/>
      <c r="H343" s="51"/>
      <c r="I343" s="51"/>
      <c r="J343" s="51"/>
      <c r="K343" s="51"/>
      <c r="L343" s="51"/>
    </row>
    <row r="344" spans="1:12" ht="15.6" customHeight="1" x14ac:dyDescent="0.25">
      <c r="A344" s="51"/>
      <c r="B344" s="51"/>
      <c r="C344" s="51"/>
      <c r="F344" s="51"/>
      <c r="G344" s="51"/>
      <c r="H344" s="51"/>
      <c r="I344" s="51"/>
      <c r="J344" s="51"/>
      <c r="K344" s="51"/>
      <c r="L344" s="51"/>
    </row>
    <row r="345" spans="1:12" ht="15" customHeight="1" x14ac:dyDescent="0.25">
      <c r="A345" s="51"/>
      <c r="B345" s="51"/>
      <c r="C345" s="51"/>
      <c r="F345" s="51"/>
      <c r="G345" s="51"/>
      <c r="H345" s="51"/>
      <c r="I345" s="51"/>
      <c r="J345" s="51"/>
      <c r="K345" s="51"/>
      <c r="L345" s="51"/>
    </row>
    <row r="346" spans="1:12" ht="15" customHeight="1" x14ac:dyDescent="0.25">
      <c r="A346" s="51"/>
      <c r="B346" s="51"/>
      <c r="C346" s="51"/>
      <c r="F346" s="51"/>
      <c r="G346" s="51"/>
      <c r="H346" s="51"/>
      <c r="I346" s="51"/>
      <c r="J346" s="51"/>
      <c r="K346" s="51"/>
      <c r="L346" s="51"/>
    </row>
    <row r="347" spans="1:12" ht="15" customHeight="1" x14ac:dyDescent="0.25">
      <c r="A347" s="51"/>
      <c r="B347" s="51"/>
      <c r="C347" s="51"/>
      <c r="F347" s="51"/>
      <c r="G347" s="51"/>
      <c r="H347" s="51"/>
      <c r="I347" s="51"/>
      <c r="J347" s="51"/>
      <c r="K347" s="51"/>
      <c r="L347" s="51"/>
    </row>
    <row r="348" spans="1:12" ht="15" customHeight="1" x14ac:dyDescent="0.25">
      <c r="A348" s="51"/>
      <c r="B348" s="51"/>
      <c r="C348" s="51"/>
      <c r="F348" s="51"/>
      <c r="G348" s="51"/>
      <c r="H348" s="51"/>
      <c r="I348" s="51"/>
      <c r="J348" s="51"/>
      <c r="K348" s="51"/>
      <c r="L348" s="51"/>
    </row>
    <row r="349" spans="1:12" ht="15" customHeight="1" x14ac:dyDescent="0.25">
      <c r="A349" s="51"/>
      <c r="B349" s="51"/>
      <c r="C349" s="51"/>
      <c r="F349" s="51"/>
      <c r="G349" s="51"/>
      <c r="H349" s="51"/>
      <c r="I349" s="51"/>
      <c r="J349" s="51"/>
      <c r="K349" s="51"/>
      <c r="L349" s="51"/>
    </row>
    <row r="350" spans="1:12" ht="15" customHeight="1" x14ac:dyDescent="0.25">
      <c r="A350" s="51"/>
      <c r="B350" s="51"/>
      <c r="C350" s="51"/>
      <c r="F350" s="51"/>
      <c r="G350" s="51"/>
      <c r="H350" s="51"/>
      <c r="I350" s="51"/>
      <c r="J350" s="51"/>
      <c r="K350" s="51"/>
      <c r="L350" s="51"/>
    </row>
    <row r="351" spans="1:12" ht="15" customHeight="1" x14ac:dyDescent="0.25">
      <c r="A351" s="51"/>
      <c r="B351" s="51"/>
      <c r="C351" s="51"/>
      <c r="F351" s="51"/>
      <c r="G351" s="51"/>
      <c r="H351" s="51"/>
      <c r="I351" s="51"/>
      <c r="J351" s="51"/>
      <c r="K351" s="51"/>
      <c r="L351" s="51"/>
    </row>
    <row r="352" spans="1:12" ht="15" customHeight="1" x14ac:dyDescent="0.25">
      <c r="A352" s="51"/>
      <c r="B352" s="51"/>
      <c r="C352" s="51"/>
      <c r="F352" s="51"/>
      <c r="G352" s="51"/>
      <c r="H352" s="51"/>
      <c r="I352" s="51"/>
      <c r="J352" s="51"/>
      <c r="K352" s="51"/>
      <c r="L352" s="51"/>
    </row>
    <row r="353" spans="1:12" ht="15" customHeight="1" x14ac:dyDescent="0.25">
      <c r="A353" s="51"/>
      <c r="B353" s="51"/>
      <c r="C353" s="51"/>
      <c r="F353" s="51"/>
      <c r="G353" s="51"/>
      <c r="H353" s="51"/>
      <c r="I353" s="51"/>
      <c r="J353" s="51"/>
      <c r="K353" s="51"/>
      <c r="L353" s="51"/>
    </row>
    <row r="354" spans="1:12" ht="15" customHeight="1" x14ac:dyDescent="0.25">
      <c r="A354" s="51"/>
      <c r="B354" s="51"/>
      <c r="C354" s="51"/>
      <c r="F354" s="51"/>
      <c r="G354" s="51"/>
      <c r="H354" s="51"/>
      <c r="I354" s="51"/>
      <c r="J354" s="51"/>
      <c r="K354" s="51"/>
      <c r="L354" s="51"/>
    </row>
    <row r="355" spans="1:12" ht="15" customHeight="1" x14ac:dyDescent="0.25">
      <c r="A355" s="51"/>
      <c r="B355" s="51"/>
      <c r="C355" s="51"/>
      <c r="F355" s="51"/>
      <c r="G355" s="51"/>
      <c r="H355" s="51"/>
      <c r="I355" s="51"/>
      <c r="J355" s="51"/>
      <c r="K355" s="51"/>
      <c r="L355" s="51"/>
    </row>
    <row r="356" spans="1:12" ht="15" customHeight="1" x14ac:dyDescent="0.25">
      <c r="A356" s="51"/>
      <c r="B356" s="51"/>
      <c r="C356" s="51"/>
      <c r="F356" s="51"/>
      <c r="G356" s="51"/>
      <c r="H356" s="51"/>
      <c r="I356" s="51"/>
      <c r="J356" s="51"/>
      <c r="K356" s="51"/>
      <c r="L356" s="51"/>
    </row>
    <row r="357" spans="1:12" ht="15" customHeight="1" x14ac:dyDescent="0.25">
      <c r="A357" s="51"/>
      <c r="B357" s="51"/>
      <c r="C357" s="51"/>
      <c r="F357" s="51"/>
      <c r="G357" s="51"/>
      <c r="H357" s="51"/>
      <c r="I357" s="51"/>
      <c r="J357" s="51"/>
      <c r="K357" s="51"/>
      <c r="L357" s="51"/>
    </row>
    <row r="358" spans="1:12" ht="15" customHeight="1" x14ac:dyDescent="0.25">
      <c r="A358" s="51"/>
      <c r="B358" s="51"/>
      <c r="C358" s="51"/>
      <c r="F358" s="51"/>
      <c r="G358" s="51"/>
      <c r="H358" s="51"/>
      <c r="I358" s="51"/>
      <c r="J358" s="51"/>
      <c r="K358" s="51"/>
      <c r="L358" s="51"/>
    </row>
    <row r="359" spans="1:12" ht="15" customHeight="1" x14ac:dyDescent="0.25">
      <c r="A359" s="51"/>
      <c r="B359" s="51"/>
      <c r="C359" s="51"/>
      <c r="F359" s="51"/>
      <c r="G359" s="51"/>
      <c r="H359" s="51"/>
      <c r="I359" s="51"/>
      <c r="J359" s="51"/>
      <c r="K359" s="51"/>
      <c r="L359" s="51"/>
    </row>
    <row r="360" spans="1:12" ht="15" customHeight="1" x14ac:dyDescent="0.25">
      <c r="A360" s="51"/>
      <c r="B360" s="51"/>
      <c r="C360" s="51"/>
      <c r="F360" s="51"/>
      <c r="G360" s="51"/>
      <c r="H360" s="51"/>
      <c r="I360" s="51"/>
      <c r="J360" s="51"/>
      <c r="K360" s="51"/>
      <c r="L360" s="51"/>
    </row>
    <row r="361" spans="1:12" ht="15" customHeight="1" x14ac:dyDescent="0.25">
      <c r="A361" s="51"/>
      <c r="B361" s="51"/>
      <c r="C361" s="51"/>
      <c r="F361" s="51"/>
      <c r="G361" s="51"/>
      <c r="H361" s="51"/>
      <c r="I361" s="51"/>
      <c r="J361" s="51"/>
      <c r="K361" s="51"/>
      <c r="L361" s="51"/>
    </row>
    <row r="362" spans="1:12" ht="15" customHeight="1" x14ac:dyDescent="0.25">
      <c r="A362" s="51"/>
      <c r="B362" s="51"/>
      <c r="C362" s="51"/>
      <c r="F362" s="51"/>
      <c r="G362" s="51"/>
      <c r="H362" s="51"/>
      <c r="I362" s="51"/>
      <c r="J362" s="51"/>
      <c r="K362" s="51"/>
      <c r="L362" s="51"/>
    </row>
    <row r="363" spans="1:12" ht="15" customHeight="1" x14ac:dyDescent="0.25">
      <c r="A363" s="51"/>
      <c r="B363" s="51"/>
      <c r="C363" s="51"/>
      <c r="F363" s="51"/>
      <c r="G363" s="51"/>
      <c r="H363" s="51"/>
      <c r="I363" s="51"/>
      <c r="J363" s="51"/>
      <c r="K363" s="51"/>
      <c r="L363" s="51"/>
    </row>
    <row r="364" spans="1:12" ht="15" customHeight="1" x14ac:dyDescent="0.25">
      <c r="A364" s="51"/>
      <c r="B364" s="51"/>
      <c r="C364" s="51"/>
      <c r="F364" s="51"/>
      <c r="G364" s="51"/>
      <c r="H364" s="51"/>
      <c r="I364" s="51"/>
      <c r="J364" s="51"/>
      <c r="K364" s="51"/>
      <c r="L364" s="51"/>
    </row>
    <row r="365" spans="1:12" ht="15" customHeight="1" x14ac:dyDescent="0.25">
      <c r="A365" s="51"/>
      <c r="B365" s="51"/>
      <c r="C365" s="51"/>
      <c r="F365" s="51"/>
      <c r="G365" s="51"/>
      <c r="H365" s="51"/>
      <c r="I365" s="51"/>
      <c r="J365" s="51"/>
      <c r="K365" s="51"/>
      <c r="L365" s="51"/>
    </row>
    <row r="366" spans="1:12" ht="15" customHeight="1" x14ac:dyDescent="0.25">
      <c r="A366" s="51"/>
      <c r="B366" s="51"/>
      <c r="C366" s="51"/>
      <c r="F366" s="51"/>
      <c r="G366" s="51"/>
      <c r="H366" s="51"/>
      <c r="I366" s="51"/>
      <c r="J366" s="51"/>
      <c r="K366" s="51"/>
      <c r="L366" s="51"/>
    </row>
    <row r="367" spans="1:12" ht="15" customHeight="1" x14ac:dyDescent="0.25">
      <c r="A367" s="51"/>
      <c r="B367" s="51"/>
      <c r="C367" s="51"/>
      <c r="F367" s="51"/>
      <c r="G367" s="51"/>
      <c r="H367" s="51"/>
      <c r="I367" s="51"/>
      <c r="J367" s="51"/>
      <c r="K367" s="51"/>
      <c r="L367" s="51"/>
    </row>
    <row r="368" spans="1:12" ht="15" customHeight="1" x14ac:dyDescent="0.25">
      <c r="A368" s="51"/>
      <c r="B368" s="51"/>
      <c r="C368" s="51"/>
      <c r="F368" s="51"/>
      <c r="G368" s="51"/>
      <c r="H368" s="51"/>
      <c r="I368" s="51"/>
      <c r="J368" s="51"/>
      <c r="K368" s="51"/>
      <c r="L368" s="51"/>
    </row>
    <row r="369" spans="1:12" ht="15" customHeight="1" x14ac:dyDescent="0.25">
      <c r="A369" s="51"/>
      <c r="B369" s="51"/>
      <c r="C369" s="51"/>
      <c r="F369" s="51"/>
      <c r="G369" s="51"/>
      <c r="H369" s="51"/>
      <c r="I369" s="51"/>
      <c r="J369" s="51"/>
      <c r="K369" s="51"/>
      <c r="L369" s="51"/>
    </row>
    <row r="370" spans="1:12" ht="15" customHeight="1" x14ac:dyDescent="0.25">
      <c r="A370" s="51"/>
      <c r="B370" s="51"/>
      <c r="C370" s="51"/>
      <c r="F370" s="51"/>
      <c r="G370" s="51"/>
      <c r="H370" s="51"/>
      <c r="I370" s="51"/>
      <c r="J370" s="51"/>
      <c r="K370" s="51"/>
      <c r="L370" s="51"/>
    </row>
    <row r="371" spans="1:12" ht="15" customHeight="1" x14ac:dyDescent="0.25">
      <c r="A371" s="51"/>
      <c r="B371" s="51"/>
      <c r="C371" s="51"/>
      <c r="F371" s="51"/>
      <c r="G371" s="51"/>
      <c r="H371" s="51"/>
      <c r="I371" s="51"/>
      <c r="J371" s="51"/>
      <c r="K371" s="51"/>
      <c r="L371" s="51"/>
    </row>
    <row r="372" spans="1:12" ht="15" customHeight="1" x14ac:dyDescent="0.25">
      <c r="A372" s="51"/>
      <c r="B372" s="51"/>
      <c r="C372" s="51"/>
      <c r="F372" s="51"/>
      <c r="G372" s="51"/>
      <c r="H372" s="51"/>
      <c r="I372" s="51"/>
      <c r="J372" s="51"/>
      <c r="K372" s="51"/>
      <c r="L372" s="51"/>
    </row>
    <row r="373" spans="1:12" ht="15.6" customHeight="1" x14ac:dyDescent="0.25">
      <c r="A373" s="51"/>
      <c r="B373" s="51"/>
      <c r="C373" s="51"/>
      <c r="F373" s="51"/>
      <c r="G373" s="51"/>
      <c r="H373" s="51"/>
      <c r="I373" s="51"/>
      <c r="J373" s="51"/>
      <c r="K373" s="51"/>
      <c r="L373" s="51"/>
    </row>
    <row r="374" spans="1:12" ht="15.6" customHeight="1" x14ac:dyDescent="0.25">
      <c r="A374" s="51"/>
      <c r="B374" s="51"/>
      <c r="C374" s="51"/>
      <c r="F374" s="51"/>
      <c r="G374" s="51"/>
      <c r="H374" s="51"/>
      <c r="I374" s="51"/>
      <c r="J374" s="51"/>
      <c r="K374" s="51"/>
      <c r="L374" s="51"/>
    </row>
    <row r="375" spans="1:12" ht="15.6" customHeight="1" x14ac:dyDescent="0.25">
      <c r="A375" s="51"/>
      <c r="B375" s="51"/>
      <c r="C375" s="51"/>
      <c r="F375" s="51"/>
      <c r="G375" s="51"/>
      <c r="H375" s="51"/>
      <c r="I375" s="51"/>
      <c r="J375" s="51"/>
      <c r="K375" s="51"/>
      <c r="L375" s="51"/>
    </row>
    <row r="376" spans="1:12" ht="15" customHeight="1" x14ac:dyDescent="0.25">
      <c r="A376" s="51"/>
      <c r="B376" s="51"/>
      <c r="C376" s="51"/>
      <c r="F376" s="51"/>
      <c r="G376" s="51"/>
      <c r="H376" s="51"/>
      <c r="I376" s="51"/>
      <c r="J376" s="51"/>
      <c r="K376" s="51"/>
      <c r="L376" s="51"/>
    </row>
    <row r="377" spans="1:12" ht="15" customHeight="1" x14ac:dyDescent="0.25">
      <c r="A377" s="51"/>
      <c r="B377" s="51"/>
      <c r="C377" s="51"/>
      <c r="F377" s="51"/>
      <c r="G377" s="51"/>
      <c r="H377" s="51"/>
      <c r="I377" s="51"/>
      <c r="J377" s="51"/>
      <c r="K377" s="51"/>
      <c r="L377" s="51"/>
    </row>
    <row r="378" spans="1:12" ht="15" customHeight="1" x14ac:dyDescent="0.25">
      <c r="A378" s="51"/>
      <c r="B378" s="51"/>
      <c r="C378" s="51"/>
      <c r="F378" s="51"/>
      <c r="G378" s="51"/>
      <c r="H378" s="51"/>
      <c r="I378" s="51"/>
      <c r="J378" s="51"/>
      <c r="K378" s="51"/>
      <c r="L378" s="51"/>
    </row>
    <row r="379" spans="1:12" ht="15" customHeight="1" x14ac:dyDescent="0.25">
      <c r="A379" s="51"/>
      <c r="B379" s="51"/>
      <c r="C379" s="51"/>
      <c r="F379" s="51"/>
      <c r="G379" s="51"/>
      <c r="H379" s="51"/>
      <c r="I379" s="51"/>
      <c r="J379" s="51"/>
      <c r="K379" s="51"/>
      <c r="L379" s="51"/>
    </row>
    <row r="380" spans="1:12" ht="15" customHeight="1" x14ac:dyDescent="0.25">
      <c r="A380" s="51"/>
      <c r="B380" s="51"/>
      <c r="C380" s="51"/>
      <c r="F380" s="51"/>
      <c r="G380" s="51"/>
      <c r="H380" s="51"/>
      <c r="I380" s="51"/>
      <c r="J380" s="51"/>
      <c r="K380" s="51"/>
      <c r="L380" s="51"/>
    </row>
    <row r="381" spans="1:12" ht="15" customHeight="1" x14ac:dyDescent="0.25">
      <c r="A381" s="51"/>
      <c r="B381" s="51"/>
      <c r="C381" s="51"/>
      <c r="F381" s="51"/>
      <c r="G381" s="51"/>
      <c r="H381" s="51"/>
      <c r="I381" s="51"/>
      <c r="J381" s="51"/>
      <c r="K381" s="51"/>
      <c r="L381" s="51"/>
    </row>
    <row r="382" spans="1:12" ht="15" customHeight="1" x14ac:dyDescent="0.25">
      <c r="A382" s="51"/>
      <c r="B382" s="51"/>
      <c r="C382" s="51"/>
      <c r="F382" s="51"/>
      <c r="G382" s="51"/>
      <c r="H382" s="51"/>
      <c r="I382" s="51"/>
      <c r="J382" s="51"/>
      <c r="K382" s="51"/>
      <c r="L382" s="51"/>
    </row>
    <row r="383" spans="1:12" ht="15" customHeight="1" x14ac:dyDescent="0.25">
      <c r="A383" s="51"/>
      <c r="B383" s="51"/>
      <c r="C383" s="51"/>
      <c r="F383" s="51"/>
      <c r="G383" s="51"/>
      <c r="H383" s="51"/>
      <c r="I383" s="51"/>
      <c r="J383" s="51"/>
      <c r="K383" s="51"/>
      <c r="L383" s="51"/>
    </row>
    <row r="384" spans="1:12" ht="15" customHeight="1" x14ac:dyDescent="0.25">
      <c r="A384" s="51"/>
      <c r="B384" s="51"/>
      <c r="C384" s="51"/>
      <c r="F384" s="51"/>
      <c r="G384" s="51"/>
      <c r="H384" s="51"/>
      <c r="I384" s="51"/>
      <c r="J384" s="51"/>
      <c r="K384" s="51"/>
      <c r="L384" s="51"/>
    </row>
    <row r="385" spans="1:12" ht="15" customHeight="1" x14ac:dyDescent="0.25">
      <c r="A385" s="51"/>
      <c r="B385" s="51"/>
      <c r="C385" s="51"/>
      <c r="F385" s="51"/>
      <c r="G385" s="51"/>
      <c r="H385" s="51"/>
      <c r="I385" s="51"/>
      <c r="J385" s="51"/>
      <c r="K385" s="51"/>
      <c r="L385" s="51"/>
    </row>
    <row r="386" spans="1:12" ht="15" customHeight="1" x14ac:dyDescent="0.25">
      <c r="A386" s="51"/>
      <c r="B386" s="51"/>
      <c r="C386" s="51"/>
      <c r="F386" s="51"/>
      <c r="G386" s="51"/>
      <c r="H386" s="51"/>
      <c r="I386" s="51"/>
      <c r="J386" s="51"/>
      <c r="K386" s="51"/>
      <c r="L386" s="51"/>
    </row>
    <row r="387" spans="1:12" ht="15" customHeight="1" x14ac:dyDescent="0.25">
      <c r="A387" s="51"/>
      <c r="B387" s="51"/>
      <c r="C387" s="51"/>
      <c r="F387" s="51"/>
      <c r="G387" s="51"/>
      <c r="H387" s="51"/>
      <c r="I387" s="51"/>
      <c r="J387" s="51"/>
      <c r="K387" s="51"/>
      <c r="L387" s="51"/>
    </row>
    <row r="388" spans="1:12" ht="15" customHeight="1" x14ac:dyDescent="0.25">
      <c r="A388" s="51"/>
      <c r="B388" s="51"/>
      <c r="C388" s="51"/>
      <c r="F388" s="51"/>
      <c r="G388" s="51"/>
      <c r="H388" s="51"/>
      <c r="I388" s="51"/>
      <c r="J388" s="51"/>
      <c r="K388" s="51"/>
      <c r="L388" s="51"/>
    </row>
    <row r="389" spans="1:12" ht="15" customHeight="1" x14ac:dyDescent="0.25">
      <c r="A389" s="51"/>
      <c r="B389" s="51"/>
      <c r="C389" s="51"/>
      <c r="F389" s="51"/>
      <c r="G389" s="51"/>
      <c r="H389" s="51"/>
      <c r="I389" s="51"/>
      <c r="J389" s="51"/>
      <c r="K389" s="51"/>
      <c r="L389" s="51"/>
    </row>
    <row r="390" spans="1:12" ht="15" customHeight="1" x14ac:dyDescent="0.25">
      <c r="A390" s="51"/>
      <c r="B390" s="51"/>
      <c r="C390" s="51"/>
      <c r="F390" s="51"/>
      <c r="G390" s="51"/>
      <c r="H390" s="51"/>
      <c r="I390" s="51"/>
      <c r="J390" s="51"/>
      <c r="K390" s="51"/>
      <c r="L390" s="51"/>
    </row>
    <row r="391" spans="1:12" ht="15" customHeight="1" x14ac:dyDescent="0.25">
      <c r="A391" s="51"/>
      <c r="B391" s="51"/>
      <c r="C391" s="51"/>
      <c r="F391" s="51"/>
      <c r="G391" s="51"/>
      <c r="H391" s="51"/>
      <c r="I391" s="51"/>
      <c r="J391" s="51"/>
      <c r="K391" s="51"/>
      <c r="L391" s="51"/>
    </row>
    <row r="392" spans="1:12" ht="15" customHeight="1" x14ac:dyDescent="0.25">
      <c r="A392" s="51"/>
      <c r="B392" s="51"/>
      <c r="C392" s="51"/>
      <c r="F392" s="51"/>
      <c r="G392" s="51"/>
      <c r="H392" s="51"/>
      <c r="I392" s="51"/>
      <c r="J392" s="51"/>
      <c r="K392" s="51"/>
      <c r="L392" s="51"/>
    </row>
    <row r="393" spans="1:12" ht="15" customHeight="1" x14ac:dyDescent="0.25">
      <c r="A393" s="51"/>
      <c r="B393" s="51"/>
      <c r="C393" s="51"/>
      <c r="F393" s="51"/>
      <c r="G393" s="51"/>
      <c r="H393" s="51"/>
      <c r="I393" s="51"/>
      <c r="J393" s="51"/>
      <c r="K393" s="51"/>
      <c r="L393" s="51"/>
    </row>
    <row r="394" spans="1:12" ht="15" customHeight="1" x14ac:dyDescent="0.25">
      <c r="A394" s="51"/>
      <c r="B394" s="51"/>
      <c r="C394" s="51"/>
      <c r="F394" s="51"/>
      <c r="G394" s="51"/>
      <c r="H394" s="51"/>
      <c r="I394" s="51"/>
      <c r="J394" s="51"/>
      <c r="K394" s="51"/>
      <c r="L394" s="51"/>
    </row>
    <row r="395" spans="1:12" ht="15" customHeight="1" x14ac:dyDescent="0.25">
      <c r="A395" s="51"/>
      <c r="B395" s="51"/>
      <c r="C395" s="51"/>
      <c r="F395" s="51"/>
      <c r="G395" s="51"/>
      <c r="H395" s="51"/>
      <c r="I395" s="51"/>
      <c r="J395" s="51"/>
      <c r="K395" s="51"/>
      <c r="L395" s="51"/>
    </row>
    <row r="396" spans="1:12" ht="15" customHeight="1" x14ac:dyDescent="0.25">
      <c r="A396" s="51"/>
      <c r="B396" s="51"/>
      <c r="C396" s="51"/>
      <c r="F396" s="51"/>
      <c r="G396" s="51"/>
      <c r="H396" s="51"/>
      <c r="I396" s="51"/>
      <c r="J396" s="51"/>
      <c r="K396" s="51"/>
      <c r="L396" s="51"/>
    </row>
    <row r="397" spans="1:12" ht="15" customHeight="1" x14ac:dyDescent="0.25">
      <c r="A397" s="51"/>
      <c r="B397" s="51"/>
      <c r="C397" s="51"/>
      <c r="F397" s="51"/>
      <c r="G397" s="51"/>
      <c r="H397" s="51"/>
      <c r="I397" s="51"/>
      <c r="J397" s="51"/>
      <c r="K397" s="51"/>
      <c r="L397" s="51"/>
    </row>
    <row r="398" spans="1:12" ht="15" customHeight="1" x14ac:dyDescent="0.25">
      <c r="A398" s="51"/>
      <c r="B398" s="51"/>
      <c r="C398" s="51"/>
      <c r="F398" s="51"/>
      <c r="G398" s="51"/>
      <c r="H398" s="51"/>
      <c r="I398" s="51"/>
      <c r="J398" s="51"/>
      <c r="K398" s="51"/>
      <c r="L398" s="51"/>
    </row>
    <row r="399" spans="1:12" ht="15" customHeight="1" x14ac:dyDescent="0.25">
      <c r="A399" s="51"/>
      <c r="B399" s="51"/>
      <c r="C399" s="51"/>
      <c r="F399" s="51"/>
      <c r="G399" s="51"/>
      <c r="H399" s="51"/>
      <c r="I399" s="51"/>
      <c r="J399" s="51"/>
      <c r="K399" s="51"/>
      <c r="L399" s="51"/>
    </row>
    <row r="400" spans="1:12" ht="15" customHeight="1" x14ac:dyDescent="0.25">
      <c r="A400" s="51"/>
      <c r="B400" s="51"/>
      <c r="C400" s="51"/>
      <c r="F400" s="51"/>
      <c r="G400" s="51"/>
      <c r="H400" s="51"/>
      <c r="I400" s="51"/>
      <c r="J400" s="51"/>
      <c r="K400" s="51"/>
      <c r="L400" s="51"/>
    </row>
    <row r="401" spans="1:12" ht="15" customHeight="1" x14ac:dyDescent="0.25">
      <c r="A401" s="51"/>
      <c r="B401" s="51"/>
      <c r="C401" s="51"/>
      <c r="F401" s="51"/>
      <c r="G401" s="51"/>
      <c r="H401" s="51"/>
      <c r="I401" s="51"/>
      <c r="J401" s="51"/>
      <c r="K401" s="51"/>
      <c r="L401" s="51"/>
    </row>
    <row r="402" spans="1:12" ht="15" customHeight="1" x14ac:dyDescent="0.25">
      <c r="A402" s="51"/>
      <c r="B402" s="51"/>
      <c r="C402" s="51"/>
      <c r="F402" s="51"/>
      <c r="G402" s="51"/>
      <c r="H402" s="51"/>
      <c r="I402" s="51"/>
      <c r="J402" s="51"/>
      <c r="K402" s="51"/>
      <c r="L402" s="51"/>
    </row>
    <row r="403" spans="1:12" ht="15" customHeight="1" x14ac:dyDescent="0.25">
      <c r="A403" s="51"/>
      <c r="B403" s="51"/>
      <c r="C403" s="51"/>
      <c r="F403" s="51"/>
      <c r="G403" s="51"/>
      <c r="H403" s="51"/>
      <c r="I403" s="51"/>
      <c r="J403" s="51"/>
      <c r="K403" s="51"/>
      <c r="L403" s="51"/>
    </row>
    <row r="404" spans="1:12" ht="15.6" customHeight="1" x14ac:dyDescent="0.25">
      <c r="A404" s="51"/>
      <c r="B404" s="51"/>
      <c r="C404" s="51"/>
      <c r="F404" s="51"/>
      <c r="G404" s="51"/>
      <c r="H404" s="51"/>
      <c r="I404" s="51"/>
      <c r="J404" s="51"/>
      <c r="K404" s="51"/>
      <c r="L404" s="51"/>
    </row>
    <row r="405" spans="1:12" ht="15.6" customHeight="1" x14ac:dyDescent="0.25">
      <c r="A405" s="51"/>
      <c r="B405" s="51"/>
      <c r="C405" s="51"/>
      <c r="F405" s="51"/>
      <c r="G405" s="51"/>
      <c r="H405" s="51"/>
      <c r="I405" s="51"/>
      <c r="J405" s="51"/>
      <c r="K405" s="51"/>
      <c r="L405" s="51"/>
    </row>
    <row r="406" spans="1:12" ht="15.6" customHeight="1" x14ac:dyDescent="0.25">
      <c r="A406" s="51"/>
      <c r="B406" s="51"/>
      <c r="C406" s="51"/>
      <c r="F406" s="51"/>
      <c r="G406" s="51"/>
      <c r="H406" s="51"/>
      <c r="I406" s="51"/>
      <c r="J406" s="51"/>
      <c r="K406" s="51"/>
      <c r="L406" s="51"/>
    </row>
    <row r="407" spans="1:12" ht="15" customHeight="1" x14ac:dyDescent="0.25">
      <c r="A407" s="51"/>
      <c r="B407" s="51"/>
      <c r="C407" s="51"/>
      <c r="F407" s="51"/>
      <c r="G407" s="51"/>
      <c r="H407" s="51"/>
      <c r="I407" s="51"/>
      <c r="J407" s="51"/>
      <c r="K407" s="51"/>
      <c r="L407" s="51"/>
    </row>
    <row r="408" spans="1:12" ht="15" customHeight="1" x14ac:dyDescent="0.25">
      <c r="A408" s="51"/>
      <c r="B408" s="51"/>
      <c r="C408" s="51"/>
      <c r="F408" s="51"/>
      <c r="G408" s="51"/>
      <c r="H408" s="51"/>
      <c r="I408" s="51"/>
      <c r="J408" s="51"/>
      <c r="K408" s="51"/>
      <c r="L408" s="51"/>
    </row>
    <row r="409" spans="1:12" ht="15" customHeight="1" x14ac:dyDescent="0.25">
      <c r="A409" s="51"/>
      <c r="B409" s="51"/>
      <c r="C409" s="51"/>
      <c r="F409" s="51"/>
      <c r="G409" s="51"/>
      <c r="H409" s="51"/>
      <c r="I409" s="51"/>
      <c r="J409" s="51"/>
      <c r="K409" s="51"/>
      <c r="L409" s="51"/>
    </row>
    <row r="410" spans="1:12" ht="15" customHeight="1" x14ac:dyDescent="0.25">
      <c r="A410" s="51"/>
      <c r="B410" s="51"/>
      <c r="C410" s="51"/>
      <c r="F410" s="51"/>
      <c r="G410" s="51"/>
      <c r="H410" s="51"/>
      <c r="I410" s="51"/>
      <c r="J410" s="51"/>
      <c r="K410" s="51"/>
      <c r="L410" s="51"/>
    </row>
    <row r="411" spans="1:12" ht="15" customHeight="1" x14ac:dyDescent="0.25">
      <c r="A411" s="51"/>
      <c r="B411" s="51"/>
      <c r="C411" s="51"/>
      <c r="F411" s="51"/>
      <c r="G411" s="51"/>
      <c r="H411" s="51"/>
      <c r="I411" s="51"/>
      <c r="J411" s="51"/>
      <c r="K411" s="51"/>
      <c r="L411" s="51"/>
    </row>
    <row r="412" spans="1:12" ht="15" customHeight="1" x14ac:dyDescent="0.25">
      <c r="A412" s="51"/>
      <c r="B412" s="51"/>
      <c r="C412" s="51"/>
      <c r="F412" s="51"/>
      <c r="G412" s="51"/>
      <c r="H412" s="51"/>
      <c r="I412" s="51"/>
      <c r="J412" s="51"/>
      <c r="K412" s="51"/>
      <c r="L412" s="51"/>
    </row>
    <row r="413" spans="1:12" ht="15" customHeight="1" x14ac:dyDescent="0.25">
      <c r="A413" s="51"/>
      <c r="B413" s="51"/>
      <c r="C413" s="51"/>
      <c r="F413" s="51"/>
      <c r="G413" s="51"/>
      <c r="H413" s="51"/>
      <c r="I413" s="51"/>
      <c r="J413" s="51"/>
      <c r="K413" s="51"/>
      <c r="L413" s="51"/>
    </row>
    <row r="414" spans="1:12" ht="15" customHeight="1" x14ac:dyDescent="0.25">
      <c r="A414" s="51"/>
      <c r="B414" s="51"/>
      <c r="C414" s="51"/>
      <c r="F414" s="51"/>
      <c r="G414" s="51"/>
      <c r="H414" s="51"/>
      <c r="I414" s="51"/>
      <c r="J414" s="51"/>
      <c r="K414" s="51"/>
      <c r="L414" s="51"/>
    </row>
    <row r="415" spans="1:12" ht="15" customHeight="1" x14ac:dyDescent="0.25">
      <c r="A415" s="51"/>
      <c r="B415" s="51"/>
      <c r="C415" s="51"/>
      <c r="F415" s="51"/>
      <c r="G415" s="51"/>
      <c r="H415" s="51"/>
      <c r="I415" s="51"/>
      <c r="J415" s="51"/>
      <c r="K415" s="51"/>
      <c r="L415" s="51"/>
    </row>
    <row r="416" spans="1:12" ht="15" customHeight="1" x14ac:dyDescent="0.25">
      <c r="A416" s="51"/>
      <c r="B416" s="51"/>
      <c r="C416" s="51"/>
      <c r="F416" s="51"/>
      <c r="G416" s="51"/>
      <c r="H416" s="51"/>
      <c r="I416" s="51"/>
      <c r="J416" s="51"/>
      <c r="K416" s="51"/>
      <c r="L416" s="51"/>
    </row>
    <row r="417" spans="1:12" ht="15" customHeight="1" x14ac:dyDescent="0.25">
      <c r="A417" s="51"/>
      <c r="B417" s="51"/>
      <c r="C417" s="51"/>
      <c r="F417" s="51"/>
      <c r="G417" s="51"/>
      <c r="H417" s="51"/>
      <c r="I417" s="51"/>
      <c r="J417" s="51"/>
      <c r="K417" s="51"/>
      <c r="L417" s="51"/>
    </row>
    <row r="418" spans="1:12" ht="15" customHeight="1" x14ac:dyDescent="0.25">
      <c r="A418" s="51"/>
      <c r="B418" s="51"/>
      <c r="C418" s="51"/>
      <c r="F418" s="51"/>
      <c r="G418" s="51"/>
      <c r="H418" s="51"/>
      <c r="I418" s="51"/>
      <c r="J418" s="51"/>
      <c r="K418" s="51"/>
      <c r="L418" s="51"/>
    </row>
    <row r="419" spans="1:12" ht="15" customHeight="1" x14ac:dyDescent="0.25">
      <c r="A419" s="51"/>
      <c r="B419" s="51"/>
      <c r="C419" s="51"/>
      <c r="F419" s="51"/>
      <c r="G419" s="51"/>
      <c r="H419" s="51"/>
      <c r="I419" s="51"/>
      <c r="J419" s="51"/>
      <c r="K419" s="51"/>
      <c r="L419" s="51"/>
    </row>
    <row r="420" spans="1:12" ht="15" customHeight="1" x14ac:dyDescent="0.25">
      <c r="A420" s="51"/>
      <c r="B420" s="51"/>
      <c r="C420" s="51"/>
      <c r="F420" s="51"/>
      <c r="G420" s="51"/>
      <c r="H420" s="51"/>
      <c r="I420" s="51"/>
      <c r="J420" s="51"/>
      <c r="K420" s="51"/>
      <c r="L420" s="51"/>
    </row>
    <row r="421" spans="1:12" ht="15" customHeight="1" x14ac:dyDescent="0.25">
      <c r="A421" s="51"/>
      <c r="B421" s="51"/>
      <c r="C421" s="51"/>
      <c r="F421" s="51"/>
      <c r="G421" s="51"/>
      <c r="H421" s="51"/>
      <c r="I421" s="51"/>
      <c r="J421" s="51"/>
      <c r="K421" s="51"/>
      <c r="L421" s="51"/>
    </row>
    <row r="422" spans="1:12" ht="15" customHeight="1" x14ac:dyDescent="0.25">
      <c r="A422" s="51"/>
      <c r="B422" s="51"/>
      <c r="C422" s="51"/>
      <c r="F422" s="51"/>
      <c r="G422" s="51"/>
      <c r="H422" s="51"/>
      <c r="I422" s="51"/>
      <c r="J422" s="51"/>
      <c r="K422" s="51"/>
      <c r="L422" s="51"/>
    </row>
    <row r="423" spans="1:12" ht="15" customHeight="1" x14ac:dyDescent="0.25">
      <c r="A423" s="51"/>
      <c r="B423" s="51"/>
      <c r="C423" s="51"/>
      <c r="F423" s="51"/>
      <c r="G423" s="51"/>
      <c r="H423" s="51"/>
      <c r="I423" s="51"/>
      <c r="J423" s="51"/>
      <c r="K423" s="51"/>
      <c r="L423" s="51"/>
    </row>
    <row r="424" spans="1:12" ht="15" customHeight="1" x14ac:dyDescent="0.25">
      <c r="A424" s="51"/>
      <c r="B424" s="51"/>
      <c r="C424" s="51"/>
      <c r="F424" s="51"/>
      <c r="G424" s="51"/>
      <c r="H424" s="51"/>
      <c r="I424" s="51"/>
      <c r="J424" s="51"/>
      <c r="K424" s="51"/>
      <c r="L424" s="51"/>
    </row>
    <row r="425" spans="1:12" ht="15" customHeight="1" x14ac:dyDescent="0.25">
      <c r="A425" s="51"/>
      <c r="B425" s="51"/>
      <c r="C425" s="51"/>
      <c r="F425" s="51"/>
      <c r="G425" s="51"/>
      <c r="H425" s="51"/>
      <c r="I425" s="51"/>
      <c r="J425" s="51"/>
      <c r="K425" s="51"/>
      <c r="L425" s="51"/>
    </row>
    <row r="426" spans="1:12" ht="15" customHeight="1" x14ac:dyDescent="0.25">
      <c r="A426" s="51"/>
      <c r="B426" s="51"/>
      <c r="C426" s="51"/>
      <c r="F426" s="51"/>
      <c r="G426" s="51"/>
      <c r="H426" s="51"/>
      <c r="I426" s="51"/>
      <c r="J426" s="51"/>
      <c r="K426" s="51"/>
      <c r="L426" s="51"/>
    </row>
    <row r="427" spans="1:12" ht="15" customHeight="1" x14ac:dyDescent="0.25">
      <c r="A427" s="51"/>
      <c r="B427" s="51"/>
      <c r="C427" s="51"/>
      <c r="F427" s="51"/>
      <c r="G427" s="51"/>
      <c r="H427" s="51"/>
      <c r="I427" s="51"/>
      <c r="J427" s="51"/>
      <c r="K427" s="51"/>
      <c r="L427" s="51"/>
    </row>
    <row r="428" spans="1:12" ht="15" customHeight="1" x14ac:dyDescent="0.25">
      <c r="A428" s="51"/>
      <c r="B428" s="51"/>
      <c r="C428" s="51"/>
      <c r="F428" s="51"/>
      <c r="G428" s="51"/>
      <c r="H428" s="51"/>
      <c r="I428" s="51"/>
      <c r="J428" s="51"/>
      <c r="K428" s="51"/>
      <c r="L428" s="51"/>
    </row>
    <row r="429" spans="1:12" ht="15" customHeight="1" x14ac:dyDescent="0.25">
      <c r="A429" s="51"/>
      <c r="B429" s="51"/>
      <c r="C429" s="51"/>
      <c r="F429" s="51"/>
      <c r="G429" s="51"/>
      <c r="H429" s="51"/>
      <c r="I429" s="51"/>
      <c r="J429" s="51"/>
      <c r="K429" s="51"/>
      <c r="L429" s="51"/>
    </row>
    <row r="430" spans="1:12" ht="15" customHeight="1" x14ac:dyDescent="0.25">
      <c r="A430" s="51"/>
      <c r="B430" s="51"/>
      <c r="C430" s="51"/>
      <c r="F430" s="51"/>
      <c r="G430" s="51"/>
      <c r="H430" s="51"/>
      <c r="I430" s="51"/>
      <c r="J430" s="51"/>
      <c r="K430" s="51"/>
      <c r="L430" s="51"/>
    </row>
    <row r="431" spans="1:12" ht="15" customHeight="1" x14ac:dyDescent="0.25">
      <c r="A431" s="51"/>
      <c r="B431" s="51"/>
      <c r="C431" s="51"/>
      <c r="F431" s="51"/>
      <c r="G431" s="51"/>
      <c r="H431" s="51"/>
      <c r="I431" s="51"/>
      <c r="J431" s="51"/>
      <c r="K431" s="51"/>
      <c r="L431" s="51"/>
    </row>
    <row r="432" spans="1:12" ht="15" customHeight="1" x14ac:dyDescent="0.25">
      <c r="A432" s="51"/>
      <c r="B432" s="51"/>
      <c r="C432" s="51"/>
      <c r="F432" s="51"/>
      <c r="G432" s="51"/>
      <c r="H432" s="51"/>
      <c r="I432" s="51"/>
      <c r="J432" s="51"/>
      <c r="K432" s="51"/>
      <c r="L432" s="51"/>
    </row>
    <row r="433" spans="1:12" ht="15" customHeight="1" x14ac:dyDescent="0.25">
      <c r="A433" s="51"/>
      <c r="B433" s="51"/>
      <c r="C433" s="51"/>
      <c r="F433" s="51"/>
      <c r="G433" s="51"/>
      <c r="H433" s="51"/>
      <c r="I433" s="51"/>
      <c r="J433" s="51"/>
      <c r="K433" s="51"/>
      <c r="L433" s="51"/>
    </row>
    <row r="434" spans="1:12" ht="15" customHeight="1" x14ac:dyDescent="0.25">
      <c r="A434" s="51"/>
      <c r="B434" s="51"/>
      <c r="C434" s="51"/>
      <c r="F434" s="51"/>
      <c r="G434" s="51"/>
      <c r="H434" s="51"/>
      <c r="I434" s="51"/>
      <c r="J434" s="51"/>
      <c r="K434" s="51"/>
      <c r="L434" s="51"/>
    </row>
    <row r="435" spans="1:12" ht="15.6" customHeight="1" x14ac:dyDescent="0.25">
      <c r="A435" s="51"/>
      <c r="B435" s="51"/>
      <c r="C435" s="51"/>
      <c r="F435" s="51"/>
      <c r="G435" s="51"/>
      <c r="H435" s="51"/>
      <c r="I435" s="51"/>
      <c r="J435" s="51"/>
      <c r="K435" s="51"/>
      <c r="L435" s="51"/>
    </row>
    <row r="436" spans="1:12" ht="15.6" customHeight="1" x14ac:dyDescent="0.25">
      <c r="A436" s="51"/>
      <c r="B436" s="51"/>
      <c r="C436" s="51"/>
      <c r="F436" s="51"/>
      <c r="G436" s="51"/>
      <c r="H436" s="51"/>
      <c r="I436" s="51"/>
      <c r="J436" s="51"/>
      <c r="K436" s="51"/>
      <c r="L436" s="51"/>
    </row>
    <row r="437" spans="1:12" ht="15.6" customHeight="1" x14ac:dyDescent="0.25">
      <c r="A437" s="51"/>
      <c r="B437" s="51"/>
      <c r="C437" s="51"/>
      <c r="F437" s="51"/>
      <c r="G437" s="51"/>
      <c r="H437" s="51"/>
      <c r="I437" s="51"/>
      <c r="J437" s="51"/>
      <c r="K437" s="51"/>
      <c r="L437" s="51"/>
    </row>
    <row r="438" spans="1:12" ht="15" customHeight="1" x14ac:dyDescent="0.25">
      <c r="A438" s="51"/>
      <c r="B438" s="51"/>
      <c r="C438" s="51"/>
      <c r="F438" s="51"/>
      <c r="G438" s="51"/>
      <c r="H438" s="51"/>
      <c r="I438" s="51"/>
      <c r="J438" s="51"/>
      <c r="K438" s="51"/>
      <c r="L438" s="51"/>
    </row>
    <row r="439" spans="1:12" ht="15" customHeight="1" x14ac:dyDescent="0.25">
      <c r="A439" s="51"/>
      <c r="B439" s="51"/>
      <c r="C439" s="51"/>
      <c r="F439" s="51"/>
      <c r="G439" s="51"/>
      <c r="H439" s="51"/>
      <c r="I439" s="51"/>
      <c r="J439" s="51"/>
      <c r="K439" s="51"/>
      <c r="L439" s="51"/>
    </row>
    <row r="440" spans="1:12" ht="15" customHeight="1" x14ac:dyDescent="0.25">
      <c r="A440" s="51"/>
      <c r="B440" s="51"/>
      <c r="C440" s="51"/>
      <c r="F440" s="51"/>
      <c r="G440" s="51"/>
      <c r="H440" s="51"/>
      <c r="I440" s="51"/>
      <c r="J440" s="51"/>
      <c r="K440" s="51"/>
      <c r="L440" s="51"/>
    </row>
    <row r="441" spans="1:12" ht="15" customHeight="1" x14ac:dyDescent="0.25">
      <c r="A441" s="51"/>
      <c r="B441" s="51"/>
      <c r="C441" s="51"/>
      <c r="F441" s="51"/>
      <c r="G441" s="51"/>
      <c r="H441" s="51"/>
      <c r="I441" s="51"/>
      <c r="J441" s="51"/>
      <c r="K441" s="51"/>
      <c r="L441" s="51"/>
    </row>
    <row r="442" spans="1:12" ht="15" customHeight="1" x14ac:dyDescent="0.25">
      <c r="A442" s="51"/>
      <c r="B442" s="51"/>
      <c r="C442" s="51"/>
      <c r="F442" s="51"/>
      <c r="G442" s="51"/>
      <c r="H442" s="51"/>
      <c r="I442" s="51"/>
      <c r="J442" s="51"/>
      <c r="K442" s="51"/>
      <c r="L442" s="51"/>
    </row>
    <row r="443" spans="1:12" ht="15" customHeight="1" x14ac:dyDescent="0.25">
      <c r="A443" s="51"/>
      <c r="B443" s="51"/>
      <c r="C443" s="51"/>
      <c r="F443" s="51"/>
      <c r="G443" s="51"/>
      <c r="H443" s="51"/>
      <c r="I443" s="51"/>
      <c r="J443" s="51"/>
      <c r="K443" s="51"/>
      <c r="L443" s="51"/>
    </row>
    <row r="444" spans="1:12" ht="15" customHeight="1" x14ac:dyDescent="0.25">
      <c r="A444" s="51"/>
      <c r="B444" s="51"/>
      <c r="C444" s="51"/>
      <c r="F444" s="51"/>
      <c r="G444" s="51"/>
      <c r="H444" s="51"/>
      <c r="I444" s="51"/>
      <c r="J444" s="51"/>
      <c r="K444" s="51"/>
      <c r="L444" s="51"/>
    </row>
    <row r="445" spans="1:12" ht="15" customHeight="1" x14ac:dyDescent="0.25">
      <c r="A445" s="51"/>
      <c r="B445" s="51"/>
      <c r="C445" s="51"/>
      <c r="F445" s="51"/>
      <c r="G445" s="51"/>
      <c r="H445" s="51"/>
      <c r="I445" s="51"/>
      <c r="J445" s="51"/>
      <c r="K445" s="51"/>
      <c r="L445" s="51"/>
    </row>
    <row r="446" spans="1:12" ht="15" customHeight="1" x14ac:dyDescent="0.25">
      <c r="A446" s="51"/>
      <c r="B446" s="51"/>
      <c r="C446" s="51"/>
      <c r="F446" s="51"/>
      <c r="G446" s="51"/>
      <c r="H446" s="51"/>
      <c r="I446" s="51"/>
      <c r="J446" s="51"/>
      <c r="K446" s="51"/>
      <c r="L446" s="51"/>
    </row>
    <row r="447" spans="1:12" ht="15" customHeight="1" x14ac:dyDescent="0.25">
      <c r="A447" s="51"/>
      <c r="B447" s="51"/>
      <c r="C447" s="51"/>
      <c r="F447" s="51"/>
      <c r="G447" s="51"/>
      <c r="H447" s="51"/>
      <c r="I447" s="51"/>
      <c r="J447" s="51"/>
      <c r="K447" s="51"/>
      <c r="L447" s="51"/>
    </row>
    <row r="448" spans="1:12" ht="15" customHeight="1" x14ac:dyDescent="0.25">
      <c r="A448" s="51"/>
      <c r="B448" s="51"/>
      <c r="C448" s="51"/>
      <c r="F448" s="51"/>
      <c r="G448" s="51"/>
      <c r="H448" s="51"/>
      <c r="I448" s="51"/>
      <c r="J448" s="51"/>
      <c r="K448" s="51"/>
      <c r="L448" s="51"/>
    </row>
    <row r="449" spans="1:12" ht="15" customHeight="1" x14ac:dyDescent="0.25">
      <c r="A449" s="51"/>
      <c r="B449" s="51"/>
      <c r="C449" s="51"/>
      <c r="F449" s="51"/>
      <c r="G449" s="51"/>
      <c r="H449" s="51"/>
      <c r="I449" s="51"/>
      <c r="J449" s="51"/>
      <c r="K449" s="51"/>
      <c r="L449" s="51"/>
    </row>
    <row r="450" spans="1:12" ht="15" customHeight="1" x14ac:dyDescent="0.25">
      <c r="A450" s="51"/>
      <c r="B450" s="51"/>
      <c r="C450" s="51"/>
      <c r="F450" s="51"/>
      <c r="G450" s="51"/>
      <c r="H450" s="51"/>
      <c r="I450" s="51"/>
      <c r="J450" s="51"/>
      <c r="K450" s="51"/>
      <c r="L450" s="51"/>
    </row>
    <row r="451" spans="1:12" ht="15" customHeight="1" x14ac:dyDescent="0.25">
      <c r="A451" s="51"/>
      <c r="B451" s="51"/>
      <c r="C451" s="51"/>
      <c r="F451" s="51"/>
      <c r="G451" s="51"/>
      <c r="H451" s="51"/>
      <c r="I451" s="51"/>
      <c r="J451" s="51"/>
      <c r="K451" s="51"/>
      <c r="L451" s="51"/>
    </row>
    <row r="452" spans="1:12" ht="15" customHeight="1" x14ac:dyDescent="0.25">
      <c r="A452" s="51"/>
      <c r="B452" s="51"/>
      <c r="C452" s="51"/>
      <c r="F452" s="51"/>
      <c r="G452" s="51"/>
      <c r="H452" s="51"/>
      <c r="I452" s="51"/>
      <c r="J452" s="51"/>
      <c r="K452" s="51"/>
      <c r="L452" s="51"/>
    </row>
    <row r="453" spans="1:12" ht="15" customHeight="1" x14ac:dyDescent="0.25">
      <c r="A453" s="51"/>
      <c r="B453" s="51"/>
      <c r="C453" s="51"/>
      <c r="F453" s="51"/>
      <c r="G453" s="51"/>
      <c r="H453" s="51"/>
      <c r="I453" s="51"/>
      <c r="J453" s="51"/>
      <c r="K453" s="51"/>
      <c r="L453" s="51"/>
    </row>
    <row r="454" spans="1:12" ht="15" customHeight="1" x14ac:dyDescent="0.25">
      <c r="A454" s="51"/>
      <c r="B454" s="51"/>
      <c r="C454" s="51"/>
      <c r="F454" s="51"/>
      <c r="G454" s="51"/>
      <c r="H454" s="51"/>
      <c r="I454" s="51"/>
      <c r="J454" s="51"/>
      <c r="K454" s="51"/>
      <c r="L454" s="51"/>
    </row>
    <row r="455" spans="1:12" ht="15" customHeight="1" x14ac:dyDescent="0.25">
      <c r="A455" s="51"/>
      <c r="B455" s="51"/>
      <c r="C455" s="51"/>
      <c r="F455" s="51"/>
      <c r="G455" s="51"/>
      <c r="H455" s="51"/>
      <c r="I455" s="51"/>
      <c r="J455" s="51"/>
      <c r="K455" s="51"/>
      <c r="L455" s="51"/>
    </row>
    <row r="456" spans="1:12" ht="15" customHeight="1" x14ac:dyDescent="0.25">
      <c r="A456" s="51"/>
      <c r="B456" s="51"/>
      <c r="C456" s="51"/>
      <c r="F456" s="51"/>
      <c r="G456" s="51"/>
      <c r="H456" s="51"/>
      <c r="I456" s="51"/>
      <c r="J456" s="51"/>
      <c r="K456" s="51"/>
      <c r="L456" s="51"/>
    </row>
    <row r="457" spans="1:12" ht="15" customHeight="1" x14ac:dyDescent="0.25">
      <c r="A457" s="51"/>
      <c r="B457" s="51"/>
      <c r="C457" s="51"/>
      <c r="F457" s="51"/>
      <c r="G457" s="51"/>
      <c r="H457" s="51"/>
      <c r="I457" s="51"/>
      <c r="J457" s="51"/>
      <c r="K457" s="51"/>
      <c r="L457" s="51"/>
    </row>
    <row r="458" spans="1:12" ht="15" customHeight="1" x14ac:dyDescent="0.25">
      <c r="A458" s="51"/>
      <c r="B458" s="51"/>
      <c r="C458" s="51"/>
      <c r="F458" s="51"/>
      <c r="G458" s="51"/>
      <c r="H458" s="51"/>
      <c r="I458" s="51"/>
      <c r="J458" s="51"/>
      <c r="K458" s="51"/>
      <c r="L458" s="51"/>
    </row>
    <row r="459" spans="1:12" ht="15" customHeight="1" x14ac:dyDescent="0.25">
      <c r="A459" s="51"/>
      <c r="B459" s="51"/>
      <c r="C459" s="51"/>
      <c r="F459" s="51"/>
      <c r="G459" s="51"/>
      <c r="H459" s="51"/>
      <c r="I459" s="51"/>
      <c r="J459" s="51"/>
      <c r="K459" s="51"/>
      <c r="L459" s="51"/>
    </row>
    <row r="460" spans="1:12" ht="15" customHeight="1" x14ac:dyDescent="0.25">
      <c r="A460" s="51"/>
      <c r="B460" s="51"/>
      <c r="C460" s="51"/>
      <c r="F460" s="51"/>
      <c r="G460" s="51"/>
      <c r="H460" s="51"/>
      <c r="I460" s="51"/>
      <c r="J460" s="51"/>
      <c r="K460" s="51"/>
      <c r="L460" s="51"/>
    </row>
    <row r="461" spans="1:12" ht="15" customHeight="1" x14ac:dyDescent="0.25">
      <c r="A461" s="51"/>
      <c r="B461" s="51"/>
      <c r="C461" s="51"/>
      <c r="F461" s="51"/>
      <c r="G461" s="51"/>
      <c r="H461" s="51"/>
      <c r="I461" s="51"/>
      <c r="J461" s="51"/>
      <c r="K461" s="51"/>
      <c r="L461" s="51"/>
    </row>
    <row r="462" spans="1:12" ht="15" customHeight="1" x14ac:dyDescent="0.25">
      <c r="A462" s="51"/>
      <c r="B462" s="51"/>
      <c r="C462" s="51"/>
      <c r="F462" s="51"/>
      <c r="G462" s="51"/>
      <c r="H462" s="51"/>
      <c r="I462" s="51"/>
      <c r="J462" s="51"/>
      <c r="K462" s="51"/>
      <c r="L462" s="51"/>
    </row>
    <row r="463" spans="1:12" ht="15" customHeight="1" x14ac:dyDescent="0.25">
      <c r="A463" s="51"/>
      <c r="B463" s="51"/>
      <c r="C463" s="51"/>
      <c r="F463" s="51"/>
      <c r="G463" s="51"/>
      <c r="H463" s="51"/>
      <c r="I463" s="51"/>
      <c r="J463" s="51"/>
      <c r="K463" s="51"/>
      <c r="L463" s="51"/>
    </row>
    <row r="464" spans="1:12" ht="15" customHeight="1" x14ac:dyDescent="0.25">
      <c r="A464" s="51"/>
      <c r="B464" s="51"/>
      <c r="C464" s="51"/>
      <c r="F464" s="51"/>
      <c r="G464" s="51"/>
      <c r="H464" s="51"/>
      <c r="I464" s="51"/>
      <c r="J464" s="51"/>
      <c r="K464" s="51"/>
      <c r="L464" s="51"/>
    </row>
    <row r="465" spans="1:12" ht="15" customHeight="1" x14ac:dyDescent="0.25">
      <c r="A465" s="51"/>
      <c r="B465" s="51"/>
      <c r="C465" s="51"/>
      <c r="F465" s="51"/>
      <c r="G465" s="51"/>
      <c r="H465" s="51"/>
      <c r="I465" s="51"/>
      <c r="J465" s="51"/>
      <c r="K465" s="51"/>
      <c r="L465" s="51"/>
    </row>
    <row r="466" spans="1:12" ht="15.6" customHeight="1" x14ac:dyDescent="0.25">
      <c r="A466" s="51"/>
      <c r="B466" s="51"/>
      <c r="C466" s="51"/>
      <c r="F466" s="51"/>
      <c r="G466" s="51"/>
      <c r="H466" s="51"/>
      <c r="I466" s="51"/>
      <c r="J466" s="51"/>
      <c r="K466" s="51"/>
      <c r="L466" s="51"/>
    </row>
    <row r="467" spans="1:12" ht="15.6" customHeight="1" x14ac:dyDescent="0.25">
      <c r="A467" s="51"/>
      <c r="B467" s="51"/>
      <c r="C467" s="51"/>
      <c r="F467" s="51"/>
      <c r="G467" s="51"/>
      <c r="H467" s="51"/>
      <c r="I467" s="51"/>
      <c r="J467" s="51"/>
      <c r="K467" s="51"/>
      <c r="L467" s="51"/>
    </row>
    <row r="468" spans="1:12" ht="15.6" customHeight="1" x14ac:dyDescent="0.25">
      <c r="A468" s="51"/>
      <c r="B468" s="51"/>
      <c r="C468" s="51"/>
      <c r="F468" s="51"/>
      <c r="G468" s="51"/>
      <c r="H468" s="51"/>
      <c r="I468" s="51"/>
      <c r="J468" s="51"/>
      <c r="K468" s="51"/>
      <c r="L468" s="51"/>
    </row>
    <row r="469" spans="1:12" ht="15" customHeight="1" x14ac:dyDescent="0.25">
      <c r="A469" s="51"/>
      <c r="B469" s="51"/>
      <c r="C469" s="51"/>
      <c r="F469" s="51"/>
      <c r="G469" s="51"/>
      <c r="H469" s="51"/>
      <c r="I469" s="51"/>
      <c r="J469" s="51"/>
      <c r="K469" s="51"/>
      <c r="L469" s="51"/>
    </row>
    <row r="470" spans="1:12" ht="15" customHeight="1" x14ac:dyDescent="0.25">
      <c r="A470" s="51"/>
      <c r="B470" s="51"/>
      <c r="C470" s="51"/>
      <c r="F470" s="51"/>
      <c r="G470" s="51"/>
      <c r="H470" s="51"/>
      <c r="I470" s="51"/>
      <c r="J470" s="51"/>
      <c r="K470" s="51"/>
      <c r="L470" s="51"/>
    </row>
    <row r="471" spans="1:12" ht="15" customHeight="1" x14ac:dyDescent="0.25">
      <c r="A471" s="51"/>
      <c r="B471" s="51"/>
      <c r="C471" s="51"/>
      <c r="F471" s="51"/>
      <c r="G471" s="51"/>
      <c r="H471" s="51"/>
      <c r="I471" s="51"/>
      <c r="J471" s="51"/>
      <c r="K471" s="51"/>
      <c r="L471" s="51"/>
    </row>
    <row r="472" spans="1:12" ht="15" customHeight="1" x14ac:dyDescent="0.25">
      <c r="A472" s="51"/>
      <c r="B472" s="51"/>
      <c r="C472" s="51"/>
      <c r="F472" s="51"/>
      <c r="G472" s="51"/>
      <c r="H472" s="51"/>
      <c r="I472" s="51"/>
      <c r="J472" s="51"/>
      <c r="K472" s="51"/>
      <c r="L472" s="51"/>
    </row>
    <row r="473" spans="1:12" ht="15" customHeight="1" x14ac:dyDescent="0.25">
      <c r="A473" s="51"/>
      <c r="B473" s="51"/>
      <c r="C473" s="51"/>
      <c r="F473" s="51"/>
      <c r="G473" s="51"/>
      <c r="H473" s="51"/>
      <c r="I473" s="51"/>
      <c r="J473" s="51"/>
      <c r="K473" s="51"/>
      <c r="L473" s="51"/>
    </row>
    <row r="474" spans="1:12" ht="15" customHeight="1" x14ac:dyDescent="0.25">
      <c r="A474" s="51"/>
      <c r="B474" s="51"/>
      <c r="C474" s="51"/>
      <c r="F474" s="51"/>
      <c r="G474" s="51"/>
      <c r="H474" s="51"/>
      <c r="I474" s="51"/>
      <c r="J474" s="51"/>
      <c r="K474" s="51"/>
      <c r="L474" s="51"/>
    </row>
    <row r="475" spans="1:12" ht="15" customHeight="1" x14ac:dyDescent="0.25">
      <c r="A475" s="51"/>
      <c r="B475" s="51"/>
      <c r="C475" s="51"/>
      <c r="F475" s="51"/>
      <c r="G475" s="51"/>
      <c r="H475" s="51"/>
      <c r="I475" s="51"/>
      <c r="J475" s="51"/>
      <c r="K475" s="51"/>
      <c r="L475" s="51"/>
    </row>
    <row r="476" spans="1:12" ht="15" customHeight="1" x14ac:dyDescent="0.25">
      <c r="A476" s="51"/>
      <c r="B476" s="51"/>
      <c r="C476" s="51"/>
      <c r="F476" s="51"/>
      <c r="G476" s="51"/>
      <c r="H476" s="51"/>
      <c r="I476" s="51"/>
      <c r="J476" s="51"/>
      <c r="K476" s="51"/>
      <c r="L476" s="51"/>
    </row>
    <row r="477" spans="1:12" ht="15" customHeight="1" x14ac:dyDescent="0.25">
      <c r="A477" s="51"/>
      <c r="B477" s="51"/>
      <c r="C477" s="51"/>
      <c r="F477" s="51"/>
      <c r="G477" s="51"/>
      <c r="H477" s="51"/>
      <c r="I477" s="51"/>
      <c r="J477" s="51"/>
      <c r="K477" s="51"/>
      <c r="L477" s="51"/>
    </row>
    <row r="478" spans="1:12" ht="15" customHeight="1" x14ac:dyDescent="0.25">
      <c r="A478" s="51"/>
      <c r="B478" s="51"/>
      <c r="C478" s="51"/>
      <c r="F478" s="51"/>
      <c r="G478" s="51"/>
      <c r="H478" s="51"/>
      <c r="I478" s="51"/>
      <c r="J478" s="51"/>
      <c r="K478" s="51"/>
      <c r="L478" s="51"/>
    </row>
    <row r="479" spans="1:12" ht="15" customHeight="1" x14ac:dyDescent="0.25">
      <c r="A479" s="51"/>
      <c r="B479" s="51"/>
      <c r="C479" s="51"/>
      <c r="F479" s="51"/>
      <c r="G479" s="51"/>
      <c r="H479" s="51"/>
      <c r="I479" s="51"/>
      <c r="J479" s="51"/>
      <c r="K479" s="51"/>
      <c r="L479" s="51"/>
    </row>
    <row r="480" spans="1:12" ht="15" customHeight="1" x14ac:dyDescent="0.25">
      <c r="A480" s="51"/>
      <c r="B480" s="51"/>
      <c r="C480" s="51"/>
      <c r="F480" s="51"/>
      <c r="G480" s="51"/>
      <c r="H480" s="51"/>
      <c r="I480" s="51"/>
      <c r="J480" s="51"/>
      <c r="K480" s="51"/>
      <c r="L480" s="51"/>
    </row>
    <row r="481" spans="1:12" ht="15" customHeight="1" x14ac:dyDescent="0.25">
      <c r="A481" s="51"/>
      <c r="B481" s="51"/>
      <c r="C481" s="51"/>
      <c r="F481" s="51"/>
      <c r="G481" s="51"/>
      <c r="H481" s="51"/>
      <c r="I481" s="51"/>
      <c r="J481" s="51"/>
      <c r="K481" s="51"/>
      <c r="L481" s="51"/>
    </row>
    <row r="482" spans="1:12" ht="15" customHeight="1" x14ac:dyDescent="0.25">
      <c r="A482" s="51"/>
      <c r="B482" s="51"/>
      <c r="C482" s="51"/>
      <c r="F482" s="51"/>
      <c r="G482" s="51"/>
      <c r="H482" s="51"/>
      <c r="I482" s="51"/>
      <c r="J482" s="51"/>
      <c r="K482" s="51"/>
      <c r="L482" s="51"/>
    </row>
    <row r="483" spans="1:12" ht="15" customHeight="1" x14ac:dyDescent="0.25">
      <c r="A483" s="51"/>
      <c r="B483" s="51"/>
      <c r="C483" s="51"/>
      <c r="F483" s="51"/>
      <c r="G483" s="51"/>
      <c r="H483" s="51"/>
      <c r="I483" s="51"/>
      <c r="J483" s="51"/>
      <c r="K483" s="51"/>
      <c r="L483" s="51"/>
    </row>
    <row r="484" spans="1:12" ht="15" customHeight="1" x14ac:dyDescent="0.25">
      <c r="A484" s="51"/>
      <c r="B484" s="51"/>
      <c r="C484" s="51"/>
      <c r="F484" s="51"/>
      <c r="G484" s="51"/>
      <c r="H484" s="51"/>
      <c r="I484" s="51"/>
      <c r="J484" s="51"/>
      <c r="K484" s="51"/>
      <c r="L484" s="51"/>
    </row>
    <row r="485" spans="1:12" ht="15" customHeight="1" x14ac:dyDescent="0.25">
      <c r="A485" s="51"/>
      <c r="B485" s="51"/>
      <c r="C485" s="51"/>
      <c r="F485" s="51"/>
      <c r="G485" s="51"/>
      <c r="H485" s="51"/>
      <c r="I485" s="51"/>
      <c r="J485" s="51"/>
      <c r="K485" s="51"/>
      <c r="L485" s="51"/>
    </row>
    <row r="486" spans="1:12" ht="15" customHeight="1" x14ac:dyDescent="0.25">
      <c r="A486" s="51"/>
      <c r="B486" s="51"/>
      <c r="C486" s="51"/>
      <c r="F486" s="51"/>
      <c r="G486" s="51"/>
      <c r="H486" s="51"/>
      <c r="I486" s="51"/>
      <c r="J486" s="51"/>
      <c r="K486" s="51"/>
      <c r="L486" s="51"/>
    </row>
    <row r="487" spans="1:12" ht="15" customHeight="1" x14ac:dyDescent="0.25">
      <c r="A487" s="51"/>
      <c r="B487" s="51"/>
      <c r="C487" s="51"/>
      <c r="F487" s="51"/>
      <c r="G487" s="51"/>
      <c r="H487" s="51"/>
      <c r="I487" s="51"/>
      <c r="J487" s="51"/>
      <c r="K487" s="51"/>
      <c r="L487" s="51"/>
    </row>
    <row r="488" spans="1:12" ht="15" customHeight="1" x14ac:dyDescent="0.25">
      <c r="A488" s="51"/>
      <c r="B488" s="51"/>
      <c r="C488" s="51"/>
      <c r="F488" s="51"/>
      <c r="G488" s="51"/>
      <c r="H488" s="51"/>
      <c r="I488" s="51"/>
      <c r="J488" s="51"/>
      <c r="K488" s="51"/>
      <c r="L488" s="51"/>
    </row>
    <row r="489" spans="1:12" ht="15" customHeight="1" x14ac:dyDescent="0.25">
      <c r="A489" s="51"/>
      <c r="B489" s="51"/>
      <c r="C489" s="51"/>
      <c r="F489" s="51"/>
      <c r="G489" s="51"/>
      <c r="H489" s="51"/>
      <c r="I489" s="51"/>
      <c r="J489" s="51"/>
      <c r="K489" s="51"/>
      <c r="L489" s="51"/>
    </row>
    <row r="490" spans="1:12" ht="15" customHeight="1" x14ac:dyDescent="0.25">
      <c r="A490" s="51"/>
      <c r="B490" s="51"/>
      <c r="C490" s="51"/>
      <c r="F490" s="51"/>
      <c r="G490" s="51"/>
      <c r="H490" s="51"/>
      <c r="I490" s="51"/>
      <c r="J490" s="51"/>
      <c r="K490" s="51"/>
      <c r="L490" s="51"/>
    </row>
    <row r="491" spans="1:12" ht="15" customHeight="1" x14ac:dyDescent="0.25">
      <c r="A491" s="51"/>
      <c r="B491" s="51"/>
      <c r="C491" s="51"/>
      <c r="F491" s="51"/>
      <c r="G491" s="51"/>
      <c r="H491" s="51"/>
      <c r="I491" s="51"/>
      <c r="J491" s="51"/>
      <c r="K491" s="51"/>
      <c r="L491" s="51"/>
    </row>
    <row r="492" spans="1:12" ht="15" customHeight="1" x14ac:dyDescent="0.25">
      <c r="A492" s="51"/>
      <c r="B492" s="51"/>
      <c r="C492" s="51"/>
      <c r="F492" s="51"/>
      <c r="G492" s="51"/>
      <c r="H492" s="51"/>
      <c r="I492" s="51"/>
      <c r="J492" s="51"/>
      <c r="K492" s="51"/>
      <c r="L492" s="51"/>
    </row>
    <row r="493" spans="1:12" ht="15" customHeight="1" x14ac:dyDescent="0.25">
      <c r="A493" s="51"/>
      <c r="B493" s="51"/>
      <c r="C493" s="51"/>
      <c r="F493" s="51"/>
      <c r="G493" s="51"/>
      <c r="H493" s="51"/>
      <c r="I493" s="51"/>
      <c r="J493" s="51"/>
      <c r="K493" s="51"/>
      <c r="L493" s="51"/>
    </row>
    <row r="494" spans="1:12" ht="15" customHeight="1" x14ac:dyDescent="0.25">
      <c r="A494" s="51"/>
      <c r="B494" s="51"/>
      <c r="C494" s="51"/>
      <c r="F494" s="51"/>
      <c r="G494" s="51"/>
      <c r="H494" s="51"/>
      <c r="I494" s="51"/>
      <c r="J494" s="51"/>
      <c r="K494" s="51"/>
      <c r="L494" s="51"/>
    </row>
    <row r="495" spans="1:12" ht="15" customHeight="1" x14ac:dyDescent="0.25">
      <c r="A495" s="51"/>
      <c r="B495" s="51"/>
      <c r="C495" s="51"/>
      <c r="F495" s="51"/>
      <c r="G495" s="51"/>
      <c r="H495" s="51"/>
      <c r="I495" s="51"/>
      <c r="J495" s="51"/>
      <c r="K495" s="51"/>
      <c r="L495" s="51"/>
    </row>
    <row r="496" spans="1:12" ht="15" customHeight="1" x14ac:dyDescent="0.25">
      <c r="A496" s="51"/>
      <c r="B496" s="51"/>
      <c r="C496" s="51"/>
      <c r="F496" s="51"/>
      <c r="G496" s="51"/>
      <c r="H496" s="51"/>
      <c r="I496" s="51"/>
      <c r="J496" s="51"/>
      <c r="K496" s="51"/>
      <c r="L496" s="51"/>
    </row>
    <row r="497" spans="1:12" ht="15.6" customHeight="1" x14ac:dyDescent="0.25">
      <c r="A497" s="51"/>
      <c r="B497" s="51"/>
      <c r="C497" s="51"/>
      <c r="F497" s="51"/>
      <c r="G497" s="51"/>
      <c r="H497" s="51"/>
      <c r="I497" s="51"/>
      <c r="J497" s="51"/>
      <c r="K497" s="51"/>
      <c r="L497" s="51"/>
    </row>
    <row r="498" spans="1:12" ht="15.6" customHeight="1" x14ac:dyDescent="0.25">
      <c r="A498" s="51"/>
      <c r="B498" s="51"/>
      <c r="C498" s="51"/>
      <c r="F498" s="51"/>
      <c r="G498" s="51"/>
      <c r="H498" s="51"/>
      <c r="I498" s="51"/>
      <c r="J498" s="51"/>
      <c r="K498" s="51"/>
      <c r="L498" s="51"/>
    </row>
    <row r="499" spans="1:12" ht="15.6" customHeight="1" x14ac:dyDescent="0.25">
      <c r="A499" s="51"/>
      <c r="B499" s="51"/>
      <c r="C499" s="51"/>
      <c r="F499" s="51"/>
      <c r="G499" s="51"/>
      <c r="H499" s="51"/>
      <c r="I499" s="51"/>
      <c r="J499" s="51"/>
      <c r="K499" s="51"/>
      <c r="L499" s="51"/>
    </row>
    <row r="500" spans="1:12" ht="15" customHeight="1" x14ac:dyDescent="0.25">
      <c r="A500" s="51"/>
      <c r="B500" s="51"/>
      <c r="C500" s="51"/>
      <c r="F500" s="51"/>
      <c r="G500" s="51"/>
      <c r="H500" s="51"/>
      <c r="I500" s="51"/>
      <c r="J500" s="51"/>
      <c r="K500" s="51"/>
      <c r="L500" s="51"/>
    </row>
    <row r="501" spans="1:12" ht="15" customHeight="1" x14ac:dyDescent="0.25">
      <c r="A501" s="51"/>
      <c r="B501" s="51"/>
      <c r="C501" s="51"/>
      <c r="F501" s="51"/>
      <c r="G501" s="51"/>
      <c r="H501" s="51"/>
      <c r="I501" s="51"/>
      <c r="J501" s="51"/>
      <c r="K501" s="51"/>
      <c r="L501" s="51"/>
    </row>
    <row r="502" spans="1:12" ht="15" customHeight="1" x14ac:dyDescent="0.25">
      <c r="A502" s="51"/>
      <c r="B502" s="51"/>
      <c r="C502" s="51"/>
      <c r="F502" s="51"/>
      <c r="G502" s="51"/>
      <c r="H502" s="51"/>
      <c r="I502" s="51"/>
      <c r="J502" s="51"/>
      <c r="K502" s="51"/>
      <c r="L502" s="51"/>
    </row>
    <row r="503" spans="1:12" ht="15" customHeight="1" x14ac:dyDescent="0.25">
      <c r="A503" s="51"/>
      <c r="B503" s="51"/>
      <c r="C503" s="51"/>
      <c r="F503" s="51"/>
      <c r="G503" s="51"/>
      <c r="H503" s="51"/>
      <c r="I503" s="51"/>
      <c r="J503" s="51"/>
      <c r="K503" s="51"/>
      <c r="L503" s="51"/>
    </row>
    <row r="504" spans="1:12" ht="15" customHeight="1" x14ac:dyDescent="0.25">
      <c r="A504" s="51"/>
      <c r="B504" s="51"/>
      <c r="C504" s="51"/>
      <c r="F504" s="51"/>
      <c r="G504" s="51"/>
      <c r="H504" s="51"/>
      <c r="I504" s="51"/>
      <c r="J504" s="51"/>
      <c r="K504" s="51"/>
      <c r="L504" s="51"/>
    </row>
    <row r="505" spans="1:12" ht="15" customHeight="1" x14ac:dyDescent="0.25">
      <c r="A505" s="51"/>
      <c r="B505" s="51"/>
      <c r="C505" s="51"/>
      <c r="F505" s="51"/>
      <c r="G505" s="51"/>
      <c r="H505" s="51"/>
      <c r="I505" s="51"/>
      <c r="J505" s="51"/>
      <c r="K505" s="51"/>
      <c r="L505" s="51"/>
    </row>
    <row r="506" spans="1:12" ht="15" customHeight="1" x14ac:dyDescent="0.25">
      <c r="A506" s="51"/>
      <c r="B506" s="51"/>
      <c r="C506" s="51"/>
      <c r="F506" s="51"/>
      <c r="G506" s="51"/>
      <c r="H506" s="51"/>
      <c r="I506" s="51"/>
      <c r="J506" s="51"/>
      <c r="K506" s="51"/>
      <c r="L506" s="51"/>
    </row>
    <row r="507" spans="1:12" ht="15" customHeight="1" x14ac:dyDescent="0.25">
      <c r="A507" s="51"/>
      <c r="B507" s="51"/>
      <c r="C507" s="51"/>
      <c r="F507" s="51"/>
      <c r="G507" s="51"/>
      <c r="H507" s="51"/>
      <c r="I507" s="51"/>
      <c r="J507" s="51"/>
      <c r="K507" s="51"/>
      <c r="L507" s="51"/>
    </row>
    <row r="508" spans="1:12" ht="15" customHeight="1" x14ac:dyDescent="0.25">
      <c r="A508" s="51"/>
      <c r="B508" s="51"/>
      <c r="C508" s="51"/>
      <c r="F508" s="51"/>
      <c r="G508" s="51"/>
      <c r="H508" s="51"/>
      <c r="I508" s="51"/>
      <c r="J508" s="51"/>
      <c r="K508" s="51"/>
      <c r="L508" s="51"/>
    </row>
    <row r="509" spans="1:12" ht="15" customHeight="1" x14ac:dyDescent="0.25">
      <c r="A509" s="51"/>
      <c r="B509" s="51"/>
      <c r="C509" s="51"/>
      <c r="F509" s="51"/>
      <c r="G509" s="51"/>
      <c r="H509" s="51"/>
      <c r="I509" s="51"/>
      <c r="J509" s="51"/>
      <c r="K509" s="51"/>
      <c r="L509" s="51"/>
    </row>
    <row r="510" spans="1:12" ht="15" customHeight="1" x14ac:dyDescent="0.25">
      <c r="A510" s="51"/>
      <c r="B510" s="51"/>
      <c r="C510" s="51"/>
      <c r="F510" s="51"/>
      <c r="G510" s="51"/>
      <c r="H510" s="51"/>
      <c r="I510" s="51"/>
      <c r="J510" s="51"/>
      <c r="K510" s="51"/>
      <c r="L510" s="51"/>
    </row>
    <row r="511" spans="1:12" ht="15" customHeight="1" x14ac:dyDescent="0.25">
      <c r="A511" s="51"/>
      <c r="B511" s="51"/>
      <c r="C511" s="51"/>
      <c r="F511" s="51"/>
      <c r="G511" s="51"/>
      <c r="H511" s="51"/>
      <c r="I511" s="51"/>
      <c r="J511" s="51"/>
      <c r="K511" s="51"/>
      <c r="L511" s="51"/>
    </row>
    <row r="512" spans="1:12" ht="15" customHeight="1" x14ac:dyDescent="0.25">
      <c r="A512" s="51"/>
      <c r="B512" s="51"/>
      <c r="C512" s="51"/>
      <c r="F512" s="51"/>
      <c r="G512" s="51"/>
      <c r="H512" s="51"/>
      <c r="I512" s="51"/>
      <c r="J512" s="51"/>
      <c r="K512" s="51"/>
      <c r="L512" s="51"/>
    </row>
    <row r="513" spans="1:12" ht="15" customHeight="1" x14ac:dyDescent="0.25">
      <c r="A513" s="51"/>
      <c r="B513" s="51"/>
      <c r="C513" s="51"/>
      <c r="F513" s="51"/>
      <c r="G513" s="51"/>
      <c r="H513" s="51"/>
      <c r="I513" s="51"/>
      <c r="J513" s="51"/>
      <c r="K513" s="51"/>
      <c r="L513" s="51"/>
    </row>
    <row r="514" spans="1:12" ht="15" customHeight="1" x14ac:dyDescent="0.25">
      <c r="A514" s="51"/>
      <c r="B514" s="51"/>
      <c r="C514" s="51"/>
      <c r="F514" s="51"/>
      <c r="G514" s="51"/>
      <c r="H514" s="51"/>
      <c r="I514" s="51"/>
      <c r="J514" s="51"/>
      <c r="K514" s="51"/>
      <c r="L514" s="51"/>
    </row>
    <row r="515" spans="1:12" ht="15" customHeight="1" x14ac:dyDescent="0.25">
      <c r="A515" s="51"/>
      <c r="B515" s="51"/>
      <c r="C515" s="51"/>
      <c r="F515" s="51"/>
      <c r="G515" s="51"/>
      <c r="H515" s="51"/>
      <c r="I515" s="51"/>
      <c r="J515" s="51"/>
      <c r="K515" s="51"/>
      <c r="L515" s="51"/>
    </row>
    <row r="516" spans="1:12" ht="15" customHeight="1" x14ac:dyDescent="0.25">
      <c r="A516" s="51"/>
      <c r="B516" s="51"/>
      <c r="C516" s="51"/>
      <c r="F516" s="51"/>
      <c r="G516" s="51"/>
      <c r="H516" s="51"/>
      <c r="I516" s="51"/>
      <c r="J516" s="51"/>
      <c r="K516" s="51"/>
      <c r="L516" s="51"/>
    </row>
    <row r="517" spans="1:12" ht="15" customHeight="1" x14ac:dyDescent="0.25">
      <c r="A517" s="51"/>
      <c r="B517" s="51"/>
      <c r="C517" s="51"/>
      <c r="F517" s="51"/>
      <c r="G517" s="51"/>
      <c r="H517" s="51"/>
      <c r="I517" s="51"/>
      <c r="J517" s="51"/>
      <c r="K517" s="51"/>
      <c r="L517" s="51"/>
    </row>
    <row r="518" spans="1:12" ht="15" customHeight="1" x14ac:dyDescent="0.25">
      <c r="A518" s="51"/>
      <c r="B518" s="51"/>
      <c r="C518" s="51"/>
      <c r="F518" s="51"/>
      <c r="G518" s="51"/>
      <c r="H518" s="51"/>
      <c r="I518" s="51"/>
      <c r="J518" s="51"/>
      <c r="K518" s="51"/>
      <c r="L518" s="51"/>
    </row>
    <row r="519" spans="1:12" ht="15" customHeight="1" x14ac:dyDescent="0.25">
      <c r="A519" s="51"/>
      <c r="B519" s="51"/>
      <c r="C519" s="51"/>
      <c r="F519" s="51"/>
      <c r="G519" s="51"/>
      <c r="H519" s="51"/>
      <c r="I519" s="51"/>
      <c r="J519" s="51"/>
      <c r="K519" s="51"/>
      <c r="L519" s="51"/>
    </row>
    <row r="520" spans="1:12" ht="15" customHeight="1" x14ac:dyDescent="0.25">
      <c r="A520" s="51"/>
      <c r="B520" s="51"/>
      <c r="C520" s="51"/>
      <c r="F520" s="51"/>
      <c r="G520" s="51"/>
      <c r="H520" s="51"/>
      <c r="I520" s="51"/>
      <c r="J520" s="51"/>
      <c r="K520" s="51"/>
      <c r="L520" s="51"/>
    </row>
    <row r="521" spans="1:12" ht="15" customHeight="1" x14ac:dyDescent="0.25">
      <c r="A521" s="51"/>
      <c r="B521" s="51"/>
      <c r="C521" s="51"/>
      <c r="F521" s="51"/>
      <c r="G521" s="51"/>
      <c r="H521" s="51"/>
      <c r="I521" s="51"/>
      <c r="J521" s="51"/>
      <c r="K521" s="51"/>
      <c r="L521" s="51"/>
    </row>
    <row r="522" spans="1:12" ht="15" customHeight="1" x14ac:dyDescent="0.25">
      <c r="A522" s="51"/>
      <c r="B522" s="51"/>
      <c r="C522" s="51"/>
      <c r="F522" s="51"/>
      <c r="G522" s="51"/>
      <c r="H522" s="51"/>
      <c r="I522" s="51"/>
      <c r="J522" s="51"/>
      <c r="K522" s="51"/>
      <c r="L522" s="51"/>
    </row>
    <row r="523" spans="1:12" ht="15" customHeight="1" x14ac:dyDescent="0.25">
      <c r="A523" s="51"/>
      <c r="B523" s="51"/>
      <c r="C523" s="51"/>
      <c r="F523" s="51"/>
      <c r="G523" s="51"/>
      <c r="H523" s="51"/>
      <c r="I523" s="51"/>
      <c r="J523" s="51"/>
      <c r="K523" s="51"/>
      <c r="L523" s="51"/>
    </row>
    <row r="524" spans="1:12" ht="15" customHeight="1" x14ac:dyDescent="0.25">
      <c r="A524" s="51"/>
      <c r="B524" s="51"/>
      <c r="C524" s="51"/>
      <c r="F524" s="51"/>
      <c r="G524" s="51"/>
      <c r="H524" s="51"/>
      <c r="I524" s="51"/>
      <c r="J524" s="51"/>
      <c r="K524" s="51"/>
      <c r="L524" s="51"/>
    </row>
    <row r="525" spans="1:12" ht="15" customHeight="1" x14ac:dyDescent="0.25">
      <c r="A525" s="51"/>
      <c r="B525" s="51"/>
      <c r="C525" s="51"/>
      <c r="F525" s="51"/>
      <c r="G525" s="51"/>
      <c r="H525" s="51"/>
      <c r="I525" s="51"/>
      <c r="J525" s="51"/>
      <c r="K525" s="51"/>
      <c r="L525" s="51"/>
    </row>
    <row r="526" spans="1:12" ht="15" customHeight="1" x14ac:dyDescent="0.25">
      <c r="A526" s="51"/>
      <c r="B526" s="51"/>
      <c r="C526" s="51"/>
      <c r="F526" s="51"/>
      <c r="G526" s="51"/>
      <c r="H526" s="51"/>
      <c r="I526" s="51"/>
      <c r="J526" s="51"/>
      <c r="K526" s="51"/>
      <c r="L526" s="51"/>
    </row>
    <row r="527" spans="1:12" ht="15" customHeight="1" x14ac:dyDescent="0.25">
      <c r="A527" s="51"/>
      <c r="B527" s="51"/>
      <c r="C527" s="51"/>
      <c r="F527" s="51"/>
      <c r="G527" s="51"/>
      <c r="H527" s="51"/>
      <c r="I527" s="51"/>
      <c r="J527" s="51"/>
      <c r="K527" s="51"/>
      <c r="L527" s="51"/>
    </row>
    <row r="528" spans="1:12" ht="15.6" customHeight="1" x14ac:dyDescent="0.25">
      <c r="A528" s="51"/>
      <c r="B528" s="51"/>
      <c r="C528" s="51"/>
      <c r="F528" s="51"/>
      <c r="G528" s="51"/>
      <c r="H528" s="51"/>
      <c r="I528" s="51"/>
      <c r="J528" s="51"/>
      <c r="K528" s="51"/>
      <c r="L528" s="51"/>
    </row>
    <row r="529" spans="1:12" ht="15.6" customHeight="1" x14ac:dyDescent="0.25">
      <c r="A529" s="51"/>
      <c r="B529" s="51"/>
      <c r="C529" s="51"/>
      <c r="F529" s="51"/>
      <c r="G529" s="51"/>
      <c r="H529" s="51"/>
      <c r="I529" s="51"/>
      <c r="J529" s="51"/>
      <c r="K529" s="51"/>
      <c r="L529" s="51"/>
    </row>
    <row r="530" spans="1:12" ht="15.6" customHeight="1" x14ac:dyDescent="0.25">
      <c r="A530" s="51"/>
      <c r="B530" s="51"/>
      <c r="C530" s="51"/>
      <c r="F530" s="51"/>
      <c r="G530" s="51"/>
      <c r="H530" s="51"/>
      <c r="I530" s="51"/>
      <c r="J530" s="51"/>
      <c r="K530" s="51"/>
      <c r="L530" s="51"/>
    </row>
    <row r="531" spans="1:12" ht="15" customHeight="1" x14ac:dyDescent="0.25">
      <c r="A531" s="51"/>
      <c r="B531" s="51"/>
      <c r="C531" s="51"/>
      <c r="F531" s="51"/>
      <c r="G531" s="51"/>
      <c r="H531" s="51"/>
      <c r="I531" s="51"/>
      <c r="J531" s="51"/>
      <c r="K531" s="51"/>
      <c r="L531" s="51"/>
    </row>
    <row r="532" spans="1:12" ht="15" customHeight="1" x14ac:dyDescent="0.25">
      <c r="A532" s="51"/>
      <c r="B532" s="51"/>
      <c r="C532" s="51"/>
      <c r="F532" s="51"/>
      <c r="G532" s="51"/>
      <c r="H532" s="51"/>
      <c r="I532" s="51"/>
      <c r="J532" s="51"/>
      <c r="K532" s="51"/>
      <c r="L532" s="51"/>
    </row>
    <row r="533" spans="1:12" ht="15" customHeight="1" x14ac:dyDescent="0.25">
      <c r="A533" s="51"/>
      <c r="B533" s="51"/>
      <c r="C533" s="51"/>
      <c r="F533" s="51"/>
      <c r="G533" s="51"/>
      <c r="H533" s="51"/>
      <c r="I533" s="51"/>
      <c r="J533" s="51"/>
      <c r="K533" s="51"/>
      <c r="L533" s="51"/>
    </row>
    <row r="534" spans="1:12" ht="15" customHeight="1" x14ac:dyDescent="0.25">
      <c r="A534" s="51"/>
      <c r="B534" s="51"/>
      <c r="C534" s="51"/>
      <c r="F534" s="51"/>
      <c r="G534" s="51"/>
      <c r="H534" s="51"/>
      <c r="I534" s="51"/>
      <c r="J534" s="51"/>
      <c r="K534" s="51"/>
      <c r="L534" s="51"/>
    </row>
    <row r="535" spans="1:12" ht="15" customHeight="1" x14ac:dyDescent="0.25">
      <c r="A535" s="51"/>
      <c r="B535" s="51"/>
      <c r="C535" s="51"/>
      <c r="F535" s="51"/>
      <c r="G535" s="51"/>
      <c r="H535" s="51"/>
      <c r="I535" s="51"/>
      <c r="J535" s="51"/>
      <c r="K535" s="51"/>
      <c r="L535" s="51"/>
    </row>
    <row r="536" spans="1:12" ht="15" customHeight="1" x14ac:dyDescent="0.25">
      <c r="A536" s="51"/>
      <c r="B536" s="51"/>
      <c r="C536" s="51"/>
      <c r="F536" s="51"/>
      <c r="G536" s="51"/>
      <c r="H536" s="51"/>
      <c r="I536" s="51"/>
      <c r="J536" s="51"/>
      <c r="K536" s="51"/>
      <c r="L536" s="51"/>
    </row>
    <row r="537" spans="1:12" ht="15" customHeight="1" x14ac:dyDescent="0.25">
      <c r="A537" s="51"/>
      <c r="B537" s="51"/>
      <c r="C537" s="51"/>
      <c r="F537" s="51"/>
      <c r="G537" s="51"/>
      <c r="H537" s="51"/>
      <c r="I537" s="51"/>
      <c r="J537" s="51"/>
      <c r="K537" s="51"/>
      <c r="L537" s="51"/>
    </row>
    <row r="538" spans="1:12" ht="15" customHeight="1" x14ac:dyDescent="0.25">
      <c r="A538" s="51"/>
      <c r="B538" s="51"/>
      <c r="C538" s="51"/>
      <c r="F538" s="51"/>
      <c r="G538" s="51"/>
      <c r="H538" s="51"/>
      <c r="I538" s="51"/>
      <c r="J538" s="51"/>
      <c r="K538" s="51"/>
      <c r="L538" s="51"/>
    </row>
    <row r="539" spans="1:12" ht="15" customHeight="1" x14ac:dyDescent="0.25">
      <c r="A539" s="51"/>
      <c r="B539" s="51"/>
      <c r="C539" s="51"/>
      <c r="F539" s="51"/>
      <c r="G539" s="51"/>
      <c r="H539" s="51"/>
      <c r="I539" s="51"/>
      <c r="J539" s="51"/>
      <c r="K539" s="51"/>
      <c r="L539" s="51"/>
    </row>
    <row r="540" spans="1:12" ht="15" customHeight="1" x14ac:dyDescent="0.25">
      <c r="A540" s="51"/>
      <c r="B540" s="51"/>
      <c r="C540" s="51"/>
      <c r="F540" s="51"/>
      <c r="G540" s="51"/>
      <c r="H540" s="51"/>
      <c r="I540" s="51"/>
      <c r="J540" s="51"/>
      <c r="K540" s="51"/>
      <c r="L540" s="51"/>
    </row>
    <row r="541" spans="1:12" ht="15" customHeight="1" x14ac:dyDescent="0.25">
      <c r="A541" s="51"/>
      <c r="B541" s="51"/>
      <c r="C541" s="51"/>
      <c r="F541" s="51"/>
      <c r="G541" s="51"/>
      <c r="H541" s="51"/>
      <c r="I541" s="51"/>
      <c r="J541" s="51"/>
      <c r="K541" s="51"/>
      <c r="L541" s="51"/>
    </row>
    <row r="542" spans="1:12" ht="15" customHeight="1" x14ac:dyDescent="0.25">
      <c r="A542" s="51"/>
      <c r="B542" s="51"/>
      <c r="C542" s="51"/>
      <c r="F542" s="51"/>
      <c r="G542" s="51"/>
      <c r="H542" s="51"/>
      <c r="I542" s="51"/>
      <c r="J542" s="51"/>
      <c r="K542" s="51"/>
      <c r="L542" s="51"/>
    </row>
    <row r="543" spans="1:12" ht="15" customHeight="1" x14ac:dyDescent="0.25">
      <c r="A543" s="51"/>
      <c r="B543" s="51"/>
      <c r="C543" s="51"/>
      <c r="F543" s="51"/>
      <c r="G543" s="51"/>
      <c r="H543" s="51"/>
      <c r="I543" s="51"/>
      <c r="J543" s="51"/>
      <c r="K543" s="51"/>
      <c r="L543" s="51"/>
    </row>
    <row r="544" spans="1:12" ht="15" customHeight="1" x14ac:dyDescent="0.25">
      <c r="A544" s="51"/>
      <c r="B544" s="51"/>
      <c r="C544" s="51"/>
      <c r="F544" s="51"/>
      <c r="G544" s="51"/>
      <c r="H544" s="51"/>
      <c r="I544" s="51"/>
      <c r="J544" s="51"/>
      <c r="K544" s="51"/>
      <c r="L544" s="51"/>
    </row>
    <row r="545" spans="1:12" ht="15" customHeight="1" x14ac:dyDescent="0.25">
      <c r="A545" s="51"/>
      <c r="B545" s="51"/>
      <c r="C545" s="51"/>
      <c r="F545" s="51"/>
      <c r="G545" s="51"/>
      <c r="H545" s="51"/>
      <c r="I545" s="51"/>
      <c r="J545" s="51"/>
      <c r="K545" s="51"/>
      <c r="L545" s="51"/>
    </row>
    <row r="546" spans="1:12" ht="15" customHeight="1" x14ac:dyDescent="0.25">
      <c r="A546" s="51"/>
      <c r="B546" s="51"/>
      <c r="C546" s="51"/>
      <c r="F546" s="51"/>
      <c r="G546" s="51"/>
      <c r="H546" s="51"/>
      <c r="I546" s="51"/>
      <c r="J546" s="51"/>
      <c r="K546" s="51"/>
      <c r="L546" s="51"/>
    </row>
    <row r="547" spans="1:12" ht="15" customHeight="1" x14ac:dyDescent="0.25">
      <c r="A547" s="51"/>
      <c r="B547" s="51"/>
      <c r="C547" s="51"/>
      <c r="F547" s="51"/>
      <c r="G547" s="51"/>
      <c r="H547" s="51"/>
      <c r="I547" s="51"/>
      <c r="J547" s="51"/>
      <c r="K547" s="51"/>
      <c r="L547" s="51"/>
    </row>
    <row r="548" spans="1:12" ht="15" customHeight="1" x14ac:dyDescent="0.25">
      <c r="A548" s="51"/>
      <c r="B548" s="51"/>
      <c r="C548" s="51"/>
      <c r="F548" s="51"/>
      <c r="G548" s="51"/>
      <c r="H548" s="51"/>
      <c r="I548" s="51"/>
      <c r="J548" s="51"/>
      <c r="K548" s="51"/>
      <c r="L548" s="51"/>
    </row>
    <row r="549" spans="1:12" ht="15" customHeight="1" x14ac:dyDescent="0.25">
      <c r="A549" s="51"/>
      <c r="B549" s="51"/>
      <c r="C549" s="51"/>
      <c r="F549" s="51"/>
      <c r="G549" s="51"/>
      <c r="H549" s="51"/>
      <c r="I549" s="51"/>
      <c r="J549" s="51"/>
      <c r="K549" s="51"/>
      <c r="L549" s="51"/>
    </row>
    <row r="550" spans="1:12" ht="15" customHeight="1" x14ac:dyDescent="0.25">
      <c r="A550" s="51"/>
      <c r="B550" s="51"/>
      <c r="C550" s="51"/>
      <c r="F550" s="51"/>
      <c r="G550" s="51"/>
      <c r="H550" s="51"/>
      <c r="I550" s="51"/>
      <c r="J550" s="51"/>
      <c r="K550" s="51"/>
      <c r="L550" s="51"/>
    </row>
    <row r="551" spans="1:12" ht="15" customHeight="1" x14ac:dyDescent="0.25">
      <c r="A551" s="51"/>
      <c r="B551" s="51"/>
      <c r="C551" s="51"/>
      <c r="F551" s="51"/>
      <c r="G551" s="51"/>
      <c r="H551" s="51"/>
      <c r="I551" s="51"/>
      <c r="J551" s="51"/>
      <c r="K551" s="51"/>
      <c r="L551" s="51"/>
    </row>
    <row r="552" spans="1:12" ht="15" customHeight="1" x14ac:dyDescent="0.25">
      <c r="A552" s="51"/>
      <c r="B552" s="51"/>
      <c r="C552" s="51"/>
      <c r="F552" s="51"/>
      <c r="G552" s="51"/>
      <c r="H552" s="51"/>
      <c r="I552" s="51"/>
      <c r="J552" s="51"/>
      <c r="K552" s="51"/>
      <c r="L552" s="51"/>
    </row>
    <row r="553" spans="1:12" ht="15" customHeight="1" x14ac:dyDescent="0.25">
      <c r="A553" s="51"/>
      <c r="B553" s="51"/>
      <c r="C553" s="51"/>
      <c r="F553" s="51"/>
      <c r="G553" s="51"/>
      <c r="H553" s="51"/>
      <c r="I553" s="51"/>
      <c r="J553" s="51"/>
      <c r="K553" s="51"/>
      <c r="L553" s="51"/>
    </row>
    <row r="554" spans="1:12" ht="15" customHeight="1" x14ac:dyDescent="0.25">
      <c r="A554" s="51"/>
      <c r="B554" s="51"/>
      <c r="C554" s="51"/>
      <c r="F554" s="51"/>
      <c r="G554" s="51"/>
      <c r="H554" s="51"/>
      <c r="I554" s="51"/>
      <c r="J554" s="51"/>
      <c r="K554" s="51"/>
      <c r="L554" s="51"/>
    </row>
    <row r="555" spans="1:12" ht="15" customHeight="1" x14ac:dyDescent="0.25">
      <c r="A555" s="51"/>
      <c r="B555" s="51"/>
      <c r="C555" s="51"/>
      <c r="F555" s="51"/>
      <c r="G555" s="51"/>
      <c r="H555" s="51"/>
      <c r="I555" s="51"/>
      <c r="J555" s="51"/>
      <c r="K555" s="51"/>
      <c r="L555" s="51"/>
    </row>
    <row r="556" spans="1:12" ht="15" customHeight="1" x14ac:dyDescent="0.25">
      <c r="A556" s="51"/>
      <c r="B556" s="51"/>
      <c r="C556" s="51"/>
      <c r="F556" s="51"/>
      <c r="G556" s="51"/>
      <c r="H556" s="51"/>
      <c r="I556" s="51"/>
      <c r="J556" s="51"/>
      <c r="K556" s="51"/>
      <c r="L556" s="51"/>
    </row>
    <row r="557" spans="1:12" ht="15" customHeight="1" x14ac:dyDescent="0.25">
      <c r="A557" s="51"/>
      <c r="B557" s="51"/>
      <c r="C557" s="51"/>
      <c r="F557" s="51"/>
      <c r="G557" s="51"/>
      <c r="H557" s="51"/>
      <c r="I557" s="51"/>
      <c r="J557" s="51"/>
      <c r="K557" s="51"/>
      <c r="L557" s="51"/>
    </row>
    <row r="558" spans="1:12" ht="15" customHeight="1" x14ac:dyDescent="0.25">
      <c r="A558" s="51"/>
      <c r="B558" s="51"/>
      <c r="C558" s="51"/>
      <c r="F558" s="51"/>
      <c r="G558" s="51"/>
      <c r="H558" s="51"/>
      <c r="I558" s="51"/>
      <c r="J558" s="51"/>
      <c r="K558" s="51"/>
      <c r="L558" s="51"/>
    </row>
    <row r="559" spans="1:12" ht="15.6" customHeight="1" x14ac:dyDescent="0.25">
      <c r="A559" s="51"/>
      <c r="B559" s="51"/>
      <c r="C559" s="51"/>
      <c r="F559" s="51"/>
      <c r="G559" s="51"/>
      <c r="H559" s="51"/>
      <c r="I559" s="51"/>
      <c r="J559" s="51"/>
      <c r="K559" s="51"/>
      <c r="L559" s="51"/>
    </row>
    <row r="560" spans="1:12" ht="15.6" customHeight="1" x14ac:dyDescent="0.25">
      <c r="A560" s="51"/>
      <c r="B560" s="51"/>
      <c r="C560" s="51"/>
      <c r="F560" s="51"/>
      <c r="G560" s="51"/>
      <c r="H560" s="51"/>
      <c r="I560" s="51"/>
      <c r="J560" s="51"/>
      <c r="K560" s="51"/>
      <c r="L560" s="51"/>
    </row>
    <row r="561" spans="1:12" ht="15.6" customHeight="1" x14ac:dyDescent="0.25">
      <c r="A561" s="51"/>
      <c r="B561" s="51"/>
      <c r="C561" s="51"/>
      <c r="F561" s="51"/>
      <c r="G561" s="51"/>
      <c r="H561" s="51"/>
      <c r="I561" s="51"/>
      <c r="J561" s="51"/>
      <c r="K561" s="51"/>
      <c r="L561" s="51"/>
    </row>
    <row r="562" spans="1:12" ht="15" customHeight="1" x14ac:dyDescent="0.25">
      <c r="A562" s="51"/>
      <c r="B562" s="51"/>
      <c r="C562" s="51"/>
      <c r="F562" s="51"/>
      <c r="G562" s="51"/>
      <c r="H562" s="51"/>
      <c r="I562" s="51"/>
      <c r="J562" s="51"/>
      <c r="K562" s="51"/>
      <c r="L562" s="51"/>
    </row>
    <row r="563" spans="1:12" ht="15" customHeight="1" x14ac:dyDescent="0.3"/>
    <row r="564" spans="1:12" ht="15" customHeight="1" x14ac:dyDescent="0.3"/>
    <row r="565" spans="1:12" ht="15" customHeight="1" x14ac:dyDescent="0.3"/>
    <row r="566" spans="1:12" ht="15" customHeight="1" x14ac:dyDescent="0.3"/>
    <row r="567" spans="1:12" ht="15" customHeight="1" x14ac:dyDescent="0.3"/>
    <row r="568" spans="1:12" ht="15" customHeight="1" x14ac:dyDescent="0.3"/>
    <row r="569" spans="1:12" ht="15" customHeight="1" x14ac:dyDescent="0.3"/>
    <row r="570" spans="1:12" ht="15" customHeight="1" x14ac:dyDescent="0.3"/>
    <row r="571" spans="1:12" ht="15" customHeight="1" x14ac:dyDescent="0.3"/>
    <row r="572" spans="1:12" ht="15" customHeight="1" x14ac:dyDescent="0.3"/>
    <row r="573" spans="1:12" ht="15" customHeight="1" x14ac:dyDescent="0.3"/>
    <row r="574" spans="1:12" ht="15" customHeight="1" x14ac:dyDescent="0.3"/>
    <row r="575" spans="1:12" ht="15" customHeight="1" x14ac:dyDescent="0.3"/>
    <row r="576" spans="1:12" ht="15" customHeight="1" x14ac:dyDescent="0.3"/>
    <row r="577" ht="15" customHeight="1" x14ac:dyDescent="0.3"/>
    <row r="578" ht="15" customHeight="1" x14ac:dyDescent="0.3"/>
    <row r="579" ht="15" customHeight="1" x14ac:dyDescent="0.3"/>
    <row r="580" ht="15" customHeight="1" x14ac:dyDescent="0.3"/>
    <row r="581" ht="15" customHeight="1" x14ac:dyDescent="0.3"/>
    <row r="582" ht="15" customHeight="1" x14ac:dyDescent="0.3"/>
    <row r="583" ht="15" customHeight="1" x14ac:dyDescent="0.3"/>
    <row r="584" ht="15" customHeight="1" x14ac:dyDescent="0.3"/>
    <row r="585" ht="15" customHeight="1" x14ac:dyDescent="0.3"/>
    <row r="586" ht="15" customHeight="1" x14ac:dyDescent="0.3"/>
    <row r="587" ht="15" customHeight="1" x14ac:dyDescent="0.3"/>
    <row r="588" ht="15" customHeight="1" x14ac:dyDescent="0.3"/>
    <row r="589" ht="15" customHeight="1" x14ac:dyDescent="0.3"/>
    <row r="590" ht="15.6" customHeight="1" x14ac:dyDescent="0.3"/>
    <row r="591" ht="15.6" customHeight="1" x14ac:dyDescent="0.3"/>
    <row r="592" ht="15.6" customHeight="1" x14ac:dyDescent="0.3"/>
    <row r="593" ht="15" customHeight="1" x14ac:dyDescent="0.3"/>
    <row r="594" ht="15" customHeight="1" x14ac:dyDescent="0.3"/>
    <row r="595" ht="15" customHeight="1" x14ac:dyDescent="0.3"/>
    <row r="596" ht="15" customHeight="1" x14ac:dyDescent="0.3"/>
    <row r="597" ht="15" customHeight="1" x14ac:dyDescent="0.3"/>
    <row r="598" ht="15" customHeight="1" x14ac:dyDescent="0.3"/>
    <row r="599" ht="15" customHeight="1" x14ac:dyDescent="0.3"/>
    <row r="600" ht="15" customHeight="1" x14ac:dyDescent="0.3"/>
    <row r="601" ht="15" customHeight="1" x14ac:dyDescent="0.3"/>
    <row r="602" ht="15" customHeight="1" x14ac:dyDescent="0.3"/>
    <row r="603" ht="15" customHeight="1" x14ac:dyDescent="0.3"/>
    <row r="604" ht="15" customHeight="1" x14ac:dyDescent="0.3"/>
    <row r="605" ht="15" customHeight="1" x14ac:dyDescent="0.3"/>
    <row r="606" ht="15" customHeight="1" x14ac:dyDescent="0.3"/>
    <row r="607" ht="15" customHeight="1" x14ac:dyDescent="0.3"/>
    <row r="608" ht="15" customHeight="1" x14ac:dyDescent="0.3"/>
    <row r="609" ht="15" customHeight="1" x14ac:dyDescent="0.3"/>
    <row r="610" ht="15" customHeight="1" x14ac:dyDescent="0.3"/>
    <row r="611" ht="15" customHeight="1" x14ac:dyDescent="0.3"/>
    <row r="612" ht="15" customHeight="1" x14ac:dyDescent="0.3"/>
    <row r="613" ht="15" customHeight="1" x14ac:dyDescent="0.3"/>
    <row r="614" ht="15" customHeight="1" x14ac:dyDescent="0.3"/>
    <row r="615" ht="15" customHeight="1" x14ac:dyDescent="0.3"/>
    <row r="616" ht="15" customHeight="1" x14ac:dyDescent="0.3"/>
    <row r="617" ht="15" customHeight="1" x14ac:dyDescent="0.3"/>
    <row r="618" ht="15" customHeight="1" x14ac:dyDescent="0.3"/>
    <row r="619" ht="15" customHeight="1" x14ac:dyDescent="0.3"/>
    <row r="620" ht="15" customHeight="1" x14ac:dyDescent="0.3"/>
    <row r="621" ht="15.6" customHeight="1" x14ac:dyDescent="0.3"/>
    <row r="622" ht="15.6" customHeight="1" x14ac:dyDescent="0.3"/>
    <row r="623" ht="15.6" customHeight="1" x14ac:dyDescent="0.3"/>
    <row r="624" ht="15" customHeight="1" x14ac:dyDescent="0.3"/>
    <row r="625" ht="15" customHeight="1" x14ac:dyDescent="0.3"/>
    <row r="626" ht="15" customHeight="1" x14ac:dyDescent="0.3"/>
    <row r="627" ht="15" customHeight="1" x14ac:dyDescent="0.3"/>
    <row r="628" ht="15" customHeight="1" x14ac:dyDescent="0.3"/>
    <row r="629" ht="15" customHeight="1" x14ac:dyDescent="0.3"/>
    <row r="630" ht="15" customHeight="1" x14ac:dyDescent="0.3"/>
    <row r="631" ht="15" customHeight="1" x14ac:dyDescent="0.3"/>
    <row r="632" ht="15" customHeight="1" x14ac:dyDescent="0.3"/>
    <row r="633" ht="15" customHeight="1" x14ac:dyDescent="0.3"/>
    <row r="634" ht="15" customHeight="1" x14ac:dyDescent="0.3"/>
    <row r="635" ht="15" customHeight="1" x14ac:dyDescent="0.3"/>
    <row r="636" ht="15" customHeight="1" x14ac:dyDescent="0.3"/>
    <row r="637" ht="15" customHeight="1" x14ac:dyDescent="0.3"/>
    <row r="638" ht="15" customHeight="1" x14ac:dyDescent="0.3"/>
    <row r="639" ht="15" customHeight="1" x14ac:dyDescent="0.3"/>
    <row r="640" ht="15" customHeight="1" x14ac:dyDescent="0.3"/>
    <row r="641" ht="15" customHeight="1" x14ac:dyDescent="0.3"/>
    <row r="642" ht="15" customHeight="1" x14ac:dyDescent="0.3"/>
    <row r="643" ht="15" customHeight="1" x14ac:dyDescent="0.3"/>
    <row r="644" ht="15" customHeight="1" x14ac:dyDescent="0.3"/>
    <row r="645" ht="15" customHeight="1" x14ac:dyDescent="0.3"/>
    <row r="646" ht="15" customHeight="1" x14ac:dyDescent="0.3"/>
    <row r="647" ht="15" customHeight="1" x14ac:dyDescent="0.3"/>
    <row r="648" ht="15" customHeight="1" x14ac:dyDescent="0.3"/>
    <row r="649" ht="15" customHeight="1" x14ac:dyDescent="0.3"/>
    <row r="650" ht="15" customHeight="1" x14ac:dyDescent="0.3"/>
    <row r="651" ht="15" customHeight="1" x14ac:dyDescent="0.3"/>
    <row r="652" ht="15" customHeight="1" x14ac:dyDescent="0.3"/>
    <row r="653" ht="15" customHeight="1" x14ac:dyDescent="0.3"/>
    <row r="654" ht="15" customHeight="1" x14ac:dyDescent="0.3"/>
    <row r="655" ht="15" customHeight="1" x14ac:dyDescent="0.3"/>
    <row r="656" ht="15" customHeight="1" x14ac:dyDescent="0.3"/>
    <row r="657" ht="15" customHeight="1" x14ac:dyDescent="0.3"/>
    <row r="658" ht="15" customHeight="1" x14ac:dyDescent="0.3"/>
    <row r="659" ht="15" customHeight="1" x14ac:dyDescent="0.3"/>
    <row r="660" ht="15" customHeight="1" x14ac:dyDescent="0.3"/>
    <row r="661" ht="15" customHeight="1" x14ac:dyDescent="0.3"/>
    <row r="662" ht="15" customHeight="1" x14ac:dyDescent="0.3"/>
    <row r="663" ht="15" customHeight="1" x14ac:dyDescent="0.3"/>
    <row r="664" ht="15" customHeight="1" x14ac:dyDescent="0.3"/>
    <row r="665" ht="15" customHeight="1" x14ac:dyDescent="0.3"/>
    <row r="666" ht="15" customHeight="1" x14ac:dyDescent="0.3"/>
    <row r="667" ht="15" customHeight="1" x14ac:dyDescent="0.3"/>
    <row r="668" ht="15" customHeight="1" x14ac:dyDescent="0.3"/>
    <row r="669" ht="15" customHeight="1" x14ac:dyDescent="0.3"/>
    <row r="670" ht="15" customHeight="1" x14ac:dyDescent="0.3"/>
    <row r="671" ht="15" customHeight="1" x14ac:dyDescent="0.3"/>
    <row r="672" ht="15" customHeight="1" x14ac:dyDescent="0.3"/>
    <row r="673" ht="15" customHeight="1" x14ac:dyDescent="0.3"/>
    <row r="674" ht="15" customHeight="1" x14ac:dyDescent="0.3"/>
    <row r="675" ht="15" customHeight="1" x14ac:dyDescent="0.3"/>
    <row r="676" ht="15" customHeight="1" x14ac:dyDescent="0.3"/>
    <row r="677" ht="15" customHeight="1" x14ac:dyDescent="0.3"/>
    <row r="678" ht="15" customHeight="1" x14ac:dyDescent="0.3"/>
    <row r="679" ht="15" customHeight="1" x14ac:dyDescent="0.3"/>
    <row r="680" ht="15" customHeight="1" x14ac:dyDescent="0.3"/>
  </sheetData>
  <sheetProtection sort="0"/>
  <mergeCells count="193">
    <mergeCell ref="G157:J157"/>
    <mergeCell ref="G158:J158"/>
    <mergeCell ref="L144:L158"/>
    <mergeCell ref="K128:K143"/>
    <mergeCell ref="G145:J145"/>
    <mergeCell ref="G146:J146"/>
    <mergeCell ref="G147:J147"/>
    <mergeCell ref="G148:J148"/>
    <mergeCell ref="G149:J149"/>
    <mergeCell ref="G140:J140"/>
    <mergeCell ref="G141:J141"/>
    <mergeCell ref="G142:J142"/>
    <mergeCell ref="G143:J143"/>
    <mergeCell ref="G144:J144"/>
    <mergeCell ref="K144:K158"/>
    <mergeCell ref="G150:J150"/>
    <mergeCell ref="G151:J151"/>
    <mergeCell ref="G152:J152"/>
    <mergeCell ref="G153:J153"/>
    <mergeCell ref="L128:L143"/>
    <mergeCell ref="L113:L127"/>
    <mergeCell ref="G123:J123"/>
    <mergeCell ref="G124:J124"/>
    <mergeCell ref="G125:J125"/>
    <mergeCell ref="G126:J126"/>
    <mergeCell ref="G127:J127"/>
    <mergeCell ref="G154:J154"/>
    <mergeCell ref="G155:J155"/>
    <mergeCell ref="A128:A158"/>
    <mergeCell ref="B128:B158"/>
    <mergeCell ref="C128:C158"/>
    <mergeCell ref="D128:D158"/>
    <mergeCell ref="E128:E158"/>
    <mergeCell ref="G128:J128"/>
    <mergeCell ref="G129:J129"/>
    <mergeCell ref="G132:J132"/>
    <mergeCell ref="G133:J133"/>
    <mergeCell ref="G134:J134"/>
    <mergeCell ref="G135:J135"/>
    <mergeCell ref="G136:J136"/>
    <mergeCell ref="G137:J137"/>
    <mergeCell ref="G138:J138"/>
    <mergeCell ref="G139:J139"/>
    <mergeCell ref="G156:J156"/>
    <mergeCell ref="G116:J116"/>
    <mergeCell ref="G117:J117"/>
    <mergeCell ref="G118:J118"/>
    <mergeCell ref="G119:J119"/>
    <mergeCell ref="G120:J120"/>
    <mergeCell ref="G121:J121"/>
    <mergeCell ref="G122:J122"/>
    <mergeCell ref="G113:J113"/>
    <mergeCell ref="K113:K127"/>
    <mergeCell ref="L82:L96"/>
    <mergeCell ref="A97:A127"/>
    <mergeCell ref="B97:B127"/>
    <mergeCell ref="C97:C127"/>
    <mergeCell ref="D97:D127"/>
    <mergeCell ref="E97:E127"/>
    <mergeCell ref="G98:J98"/>
    <mergeCell ref="G101:J101"/>
    <mergeCell ref="G102:J102"/>
    <mergeCell ref="G103:J103"/>
    <mergeCell ref="G104:J104"/>
    <mergeCell ref="G105:J105"/>
    <mergeCell ref="G106:J106"/>
    <mergeCell ref="G107:J107"/>
    <mergeCell ref="G108:J108"/>
    <mergeCell ref="G97:J97"/>
    <mergeCell ref="K97:K112"/>
    <mergeCell ref="L97:L112"/>
    <mergeCell ref="G109:J109"/>
    <mergeCell ref="G110:J110"/>
    <mergeCell ref="G111:J111"/>
    <mergeCell ref="G112:J112"/>
    <mergeCell ref="G114:J114"/>
    <mergeCell ref="G115:J115"/>
    <mergeCell ref="G87:J87"/>
    <mergeCell ref="G92:J92"/>
    <mergeCell ref="G93:J93"/>
    <mergeCell ref="G94:J94"/>
    <mergeCell ref="G95:J95"/>
    <mergeCell ref="G96:J96"/>
    <mergeCell ref="K82:K96"/>
    <mergeCell ref="G88:J88"/>
    <mergeCell ref="G89:J89"/>
    <mergeCell ref="G90:J90"/>
    <mergeCell ref="G91:J91"/>
    <mergeCell ref="A66:A96"/>
    <mergeCell ref="B66:B96"/>
    <mergeCell ref="C66:C96"/>
    <mergeCell ref="D66:D96"/>
    <mergeCell ref="E66:E96"/>
    <mergeCell ref="G66:J66"/>
    <mergeCell ref="G67:J67"/>
    <mergeCell ref="G70:J70"/>
    <mergeCell ref="G71:J71"/>
    <mergeCell ref="G72:J72"/>
    <mergeCell ref="G73:J73"/>
    <mergeCell ref="G74:J74"/>
    <mergeCell ref="G75:J75"/>
    <mergeCell ref="G76:J76"/>
    <mergeCell ref="G77:J77"/>
    <mergeCell ref="G78:J78"/>
    <mergeCell ref="G79:J79"/>
    <mergeCell ref="G80:J80"/>
    <mergeCell ref="G81:J81"/>
    <mergeCell ref="G82:J82"/>
    <mergeCell ref="G83:J83"/>
    <mergeCell ref="G84:J84"/>
    <mergeCell ref="G85:J85"/>
    <mergeCell ref="G86:J86"/>
    <mergeCell ref="L51:L65"/>
    <mergeCell ref="G61:J61"/>
    <mergeCell ref="G62:J62"/>
    <mergeCell ref="G63:J63"/>
    <mergeCell ref="G64:J64"/>
    <mergeCell ref="L66:L81"/>
    <mergeCell ref="G65:J65"/>
    <mergeCell ref="G52:J52"/>
    <mergeCell ref="G53:J53"/>
    <mergeCell ref="G54:J54"/>
    <mergeCell ref="G55:J55"/>
    <mergeCell ref="G56:J56"/>
    <mergeCell ref="G57:J57"/>
    <mergeCell ref="G58:J58"/>
    <mergeCell ref="G59:J59"/>
    <mergeCell ref="G60:J60"/>
    <mergeCell ref="G51:J51"/>
    <mergeCell ref="K66:K81"/>
    <mergeCell ref="L20:L34"/>
    <mergeCell ref="G21:J21"/>
    <mergeCell ref="G22:J22"/>
    <mergeCell ref="G23:J23"/>
    <mergeCell ref="G24:J24"/>
    <mergeCell ref="G25:J25"/>
    <mergeCell ref="G26:J26"/>
    <mergeCell ref="G27:J27"/>
    <mergeCell ref="K35:K50"/>
    <mergeCell ref="L35:L50"/>
    <mergeCell ref="G32:J32"/>
    <mergeCell ref="G33:J33"/>
    <mergeCell ref="G34:J34"/>
    <mergeCell ref="G45:J45"/>
    <mergeCell ref="G46:J46"/>
    <mergeCell ref="G47:J47"/>
    <mergeCell ref="G48:J48"/>
    <mergeCell ref="G49:J49"/>
    <mergeCell ref="G50:J50"/>
    <mergeCell ref="G39:J39"/>
    <mergeCell ref="G40:J40"/>
    <mergeCell ref="G41:J41"/>
    <mergeCell ref="G42:J42"/>
    <mergeCell ref="G43:J43"/>
    <mergeCell ref="G20:J20"/>
    <mergeCell ref="K20:K34"/>
    <mergeCell ref="G28:J28"/>
    <mergeCell ref="G29:J29"/>
    <mergeCell ref="G30:J30"/>
    <mergeCell ref="G31:J31"/>
    <mergeCell ref="A35:A65"/>
    <mergeCell ref="B35:B65"/>
    <mergeCell ref="C35:C65"/>
    <mergeCell ref="D35:D65"/>
    <mergeCell ref="E35:E65"/>
    <mergeCell ref="G35:J35"/>
    <mergeCell ref="G36:J36"/>
    <mergeCell ref="K51:K65"/>
    <mergeCell ref="G44:J44"/>
    <mergeCell ref="L4:L19"/>
    <mergeCell ref="G5:J5"/>
    <mergeCell ref="G8:J8"/>
    <mergeCell ref="G9:J9"/>
    <mergeCell ref="G10:J10"/>
    <mergeCell ref="G11:J11"/>
    <mergeCell ref="A1:L1"/>
    <mergeCell ref="F2:J2"/>
    <mergeCell ref="A3:L3"/>
    <mergeCell ref="A4:A34"/>
    <mergeCell ref="B4:B34"/>
    <mergeCell ref="C4:C34"/>
    <mergeCell ref="D4:D34"/>
    <mergeCell ref="E4:E34"/>
    <mergeCell ref="G4:J4"/>
    <mergeCell ref="K4:K19"/>
    <mergeCell ref="G12:J12"/>
    <mergeCell ref="G13:J13"/>
    <mergeCell ref="G14:J14"/>
    <mergeCell ref="G15:J15"/>
    <mergeCell ref="G16:J16"/>
    <mergeCell ref="G17:J17"/>
    <mergeCell ref="G18:J18"/>
    <mergeCell ref="G19:J19"/>
  </mergeCells>
  <pageMargins left="0.25" right="0.25" top="0.44" bottom="0.17" header="0.3" footer="0.3"/>
  <pageSetup paperSize="9" scale="54" fitToHeight="0" orientation="portrait" r:id="rId1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8">
    <tabColor rgb="FFFFFF00"/>
    <pageSetUpPr fitToPage="1"/>
  </sheetPr>
  <dimension ref="A1:M1564"/>
  <sheetViews>
    <sheetView zoomScale="76" zoomScaleNormal="76" zoomScaleSheetLayoutView="90" workbookViewId="0">
      <selection activeCell="A2" sqref="A2"/>
    </sheetView>
  </sheetViews>
  <sheetFormatPr defaultColWidth="9.140625" defaultRowHeight="19.5" x14ac:dyDescent="0.3"/>
  <cols>
    <col min="1" max="2" width="4.7109375" style="220" customWidth="1"/>
    <col min="3" max="3" width="21.7109375" style="366" customWidth="1"/>
    <col min="4" max="4" width="71.7109375" style="57" customWidth="1"/>
    <col min="5" max="5" width="30.7109375" style="57" customWidth="1"/>
    <col min="6" max="6" width="32.7109375" style="221" customWidth="1"/>
    <col min="7" max="10" width="8.28515625" style="154" customWidth="1"/>
    <col min="11" max="11" width="11.28515625" style="154" customWidth="1"/>
    <col min="12" max="12" width="33.5703125" style="339" customWidth="1"/>
    <col min="13" max="13" width="20.7109375" style="229" customWidth="1"/>
    <col min="14" max="16384" width="9.140625" style="57"/>
  </cols>
  <sheetData>
    <row r="1" spans="1:13" ht="35.1" customHeight="1" x14ac:dyDescent="0.2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 s="802"/>
    </row>
    <row r="2" spans="1:13" s="49" customFormat="1" ht="60" customHeight="1" x14ac:dyDescent="0.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  <c r="M2" s="802"/>
    </row>
    <row r="3" spans="1:13" ht="24.95" customHeight="1" x14ac:dyDescent="0.25">
      <c r="A3" s="519" t="s">
        <v>792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  <c r="M3" s="231"/>
    </row>
    <row r="4" spans="1:13" ht="15" customHeight="1" x14ac:dyDescent="0.25">
      <c r="A4" s="564">
        <v>1</v>
      </c>
      <c r="B4" s="567"/>
      <c r="C4" s="614" t="s">
        <v>793</v>
      </c>
      <c r="D4" s="773"/>
      <c r="E4" s="448"/>
      <c r="F4" s="147" t="s">
        <v>81</v>
      </c>
      <c r="G4" s="523" t="s">
        <v>10</v>
      </c>
      <c r="H4" s="523"/>
      <c r="I4" s="523"/>
      <c r="J4" s="523"/>
      <c r="K4" s="539">
        <v>3</v>
      </c>
      <c r="L4" s="601">
        <v>1480</v>
      </c>
      <c r="M4" s="799" t="s">
        <v>1114</v>
      </c>
    </row>
    <row r="5" spans="1:13" ht="15" customHeight="1" x14ac:dyDescent="0.25">
      <c r="A5" s="564"/>
      <c r="B5" s="568"/>
      <c r="C5" s="614"/>
      <c r="D5" s="773"/>
      <c r="E5" s="448"/>
      <c r="F5" s="147" t="s">
        <v>80</v>
      </c>
      <c r="G5" s="469">
        <v>3</v>
      </c>
      <c r="H5" s="469"/>
      <c r="I5" s="469"/>
      <c r="J5" s="469"/>
      <c r="K5" s="583"/>
      <c r="L5" s="602"/>
      <c r="M5" s="800"/>
    </row>
    <row r="6" spans="1:13" ht="15" customHeight="1" x14ac:dyDescent="0.25">
      <c r="A6" s="564"/>
      <c r="B6" s="568"/>
      <c r="C6" s="614"/>
      <c r="D6" s="773"/>
      <c r="E6" s="448"/>
      <c r="F6" s="147" t="s">
        <v>8</v>
      </c>
      <c r="G6" s="243">
        <v>3000</v>
      </c>
      <c r="H6" s="244">
        <v>4000</v>
      </c>
      <c r="I6" s="246">
        <v>5500</v>
      </c>
      <c r="J6" s="257">
        <v>6000</v>
      </c>
      <c r="K6" s="583"/>
      <c r="L6" s="602"/>
      <c r="M6" s="800"/>
    </row>
    <row r="7" spans="1:13" ht="15" customHeight="1" x14ac:dyDescent="0.25">
      <c r="A7" s="564"/>
      <c r="B7" s="568"/>
      <c r="C7" s="614"/>
      <c r="D7" s="773"/>
      <c r="E7" s="448"/>
      <c r="F7" s="147" t="s">
        <v>82</v>
      </c>
      <c r="G7" s="243">
        <f>G5*143</f>
        <v>429</v>
      </c>
      <c r="H7" s="244">
        <f>G5*153.3</f>
        <v>459.90000000000003</v>
      </c>
      <c r="I7" s="246">
        <f>G5*163.2</f>
        <v>489.59999999999997</v>
      </c>
      <c r="J7" s="224"/>
      <c r="K7" s="583"/>
      <c r="L7" s="602"/>
      <c r="M7" s="800"/>
    </row>
    <row r="8" spans="1:13" ht="15" customHeight="1" x14ac:dyDescent="0.25">
      <c r="A8" s="564"/>
      <c r="B8" s="568"/>
      <c r="C8" s="614"/>
      <c r="D8" s="773"/>
      <c r="E8" s="448"/>
      <c r="F8" s="147" t="s">
        <v>1269</v>
      </c>
      <c r="G8" s="451">
        <v>0.98</v>
      </c>
      <c r="H8" s="451"/>
      <c r="I8" s="451"/>
      <c r="J8" s="451"/>
      <c r="K8" s="583"/>
      <c r="L8" s="602"/>
      <c r="M8" s="800"/>
    </row>
    <row r="9" spans="1:13" ht="15" customHeight="1" x14ac:dyDescent="0.25">
      <c r="A9" s="564"/>
      <c r="B9" s="568"/>
      <c r="C9" s="614"/>
      <c r="D9" s="773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  <c r="M9" s="800"/>
    </row>
    <row r="10" spans="1:13" ht="15" customHeight="1" x14ac:dyDescent="0.25">
      <c r="A10" s="564"/>
      <c r="B10" s="568"/>
      <c r="C10" s="614"/>
      <c r="D10" s="773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  <c r="M10" s="800"/>
    </row>
    <row r="11" spans="1:13" ht="15" customHeight="1" x14ac:dyDescent="0.25">
      <c r="A11" s="564"/>
      <c r="B11" s="568"/>
      <c r="C11" s="614"/>
      <c r="D11" s="773"/>
      <c r="E11" s="448"/>
      <c r="F11" s="94" t="s">
        <v>83</v>
      </c>
      <c r="G11" s="523">
        <v>54</v>
      </c>
      <c r="H11" s="523"/>
      <c r="I11" s="523"/>
      <c r="J11" s="523"/>
      <c r="K11" s="583"/>
      <c r="L11" s="602"/>
      <c r="M11" s="800"/>
    </row>
    <row r="12" spans="1:13" ht="15" customHeight="1" x14ac:dyDescent="0.25">
      <c r="A12" s="564"/>
      <c r="B12" s="568"/>
      <c r="C12" s="614"/>
      <c r="D12" s="773"/>
      <c r="E12" s="448"/>
      <c r="F12" s="94" t="s">
        <v>396</v>
      </c>
      <c r="G12" s="523" t="s">
        <v>397</v>
      </c>
      <c r="H12" s="523"/>
      <c r="I12" s="523"/>
      <c r="J12" s="523"/>
      <c r="K12" s="583"/>
      <c r="L12" s="602"/>
      <c r="M12" s="800"/>
    </row>
    <row r="13" spans="1:13" ht="15" customHeight="1" x14ac:dyDescent="0.25">
      <c r="A13" s="564"/>
      <c r="B13" s="568"/>
      <c r="C13" s="614"/>
      <c r="D13" s="773"/>
      <c r="E13" s="448"/>
      <c r="F13" s="94" t="s">
        <v>743</v>
      </c>
      <c r="G13" s="523" t="s">
        <v>744</v>
      </c>
      <c r="H13" s="523"/>
      <c r="I13" s="523"/>
      <c r="J13" s="523"/>
      <c r="K13" s="583"/>
      <c r="L13" s="602"/>
      <c r="M13" s="800"/>
    </row>
    <row r="14" spans="1:13" s="51" customFormat="1" ht="15" customHeight="1" x14ac:dyDescent="0.25">
      <c r="A14" s="564"/>
      <c r="B14" s="568"/>
      <c r="C14" s="614"/>
      <c r="D14" s="773"/>
      <c r="E14" s="448"/>
      <c r="F14" s="94" t="s">
        <v>421</v>
      </c>
      <c r="G14" s="523" t="s">
        <v>386</v>
      </c>
      <c r="H14" s="523"/>
      <c r="I14" s="523"/>
      <c r="J14" s="523"/>
      <c r="K14" s="583"/>
      <c r="L14" s="602"/>
      <c r="M14" s="800"/>
    </row>
    <row r="15" spans="1:13" s="51" customFormat="1" ht="15" customHeight="1" x14ac:dyDescent="0.25">
      <c r="A15" s="564"/>
      <c r="B15" s="568"/>
      <c r="C15" s="614"/>
      <c r="D15" s="773"/>
      <c r="E15" s="448"/>
      <c r="F15" s="148" t="s">
        <v>379</v>
      </c>
      <c r="G15" s="523" t="s">
        <v>745</v>
      </c>
      <c r="H15" s="523"/>
      <c r="I15" s="523"/>
      <c r="J15" s="523"/>
      <c r="K15" s="583"/>
      <c r="L15" s="602"/>
      <c r="M15" s="800"/>
    </row>
    <row r="16" spans="1:13" s="51" customFormat="1" ht="15" customHeight="1" x14ac:dyDescent="0.25">
      <c r="A16" s="564"/>
      <c r="B16" s="568"/>
      <c r="C16" s="614"/>
      <c r="D16" s="773"/>
      <c r="E16" s="448"/>
      <c r="F16" s="148" t="s">
        <v>257</v>
      </c>
      <c r="G16" s="523" t="s">
        <v>658</v>
      </c>
      <c r="H16" s="523"/>
      <c r="I16" s="523"/>
      <c r="J16" s="523"/>
      <c r="K16" s="583"/>
      <c r="L16" s="602"/>
      <c r="M16" s="800"/>
    </row>
    <row r="17" spans="1:13" s="51" customFormat="1" ht="15" customHeight="1" x14ac:dyDescent="0.25">
      <c r="A17" s="564"/>
      <c r="B17" s="568"/>
      <c r="C17" s="614"/>
      <c r="D17" s="773"/>
      <c r="E17" s="448"/>
      <c r="F17" s="148" t="s">
        <v>422</v>
      </c>
      <c r="G17" s="523" t="s">
        <v>794</v>
      </c>
      <c r="H17" s="523"/>
      <c r="I17" s="523"/>
      <c r="J17" s="523"/>
      <c r="K17" s="583"/>
      <c r="L17" s="602"/>
      <c r="M17" s="800"/>
    </row>
    <row r="18" spans="1:13" s="51" customFormat="1" ht="15" customHeight="1" x14ac:dyDescent="0.25">
      <c r="A18" s="564"/>
      <c r="B18" s="568"/>
      <c r="C18" s="614"/>
      <c r="D18" s="773"/>
      <c r="E18" s="448"/>
      <c r="F18" s="148" t="s">
        <v>376</v>
      </c>
      <c r="G18" s="523" t="s">
        <v>746</v>
      </c>
      <c r="H18" s="523"/>
      <c r="I18" s="523"/>
      <c r="J18" s="523"/>
      <c r="K18" s="583"/>
      <c r="L18" s="602"/>
      <c r="M18" s="800"/>
    </row>
    <row r="19" spans="1:13" s="51" customFormat="1" ht="15" customHeight="1" x14ac:dyDescent="0.25">
      <c r="A19" s="564"/>
      <c r="B19" s="568"/>
      <c r="C19" s="614"/>
      <c r="D19" s="773"/>
      <c r="E19" s="448"/>
      <c r="F19" s="148" t="s">
        <v>381</v>
      </c>
      <c r="G19" s="523" t="s">
        <v>795</v>
      </c>
      <c r="H19" s="523"/>
      <c r="I19" s="523"/>
      <c r="J19" s="523"/>
      <c r="K19" s="583"/>
      <c r="L19" s="602"/>
      <c r="M19" s="800"/>
    </row>
    <row r="20" spans="1:13" s="51" customFormat="1" ht="15" customHeight="1" x14ac:dyDescent="0.25">
      <c r="A20" s="564"/>
      <c r="B20" s="568"/>
      <c r="C20" s="614"/>
      <c r="D20" s="773"/>
      <c r="E20" s="448"/>
      <c r="F20" s="148" t="s">
        <v>796</v>
      </c>
      <c r="G20" s="523" t="s">
        <v>797</v>
      </c>
      <c r="H20" s="523"/>
      <c r="I20" s="523"/>
      <c r="J20" s="523"/>
      <c r="K20" s="583"/>
      <c r="L20" s="602"/>
      <c r="M20" s="800"/>
    </row>
    <row r="21" spans="1:13" s="51" customFormat="1" ht="15" customHeight="1" x14ac:dyDescent="0.25">
      <c r="A21" s="564"/>
      <c r="B21" s="568"/>
      <c r="C21" s="614"/>
      <c r="D21" s="773"/>
      <c r="E21" s="448"/>
      <c r="F21" s="94" t="s">
        <v>358</v>
      </c>
      <c r="G21" s="523" t="s">
        <v>748</v>
      </c>
      <c r="H21" s="523"/>
      <c r="I21" s="523"/>
      <c r="J21" s="523"/>
      <c r="K21" s="584">
        <v>5</v>
      </c>
      <c r="L21" s="533">
        <v>1583</v>
      </c>
      <c r="M21" s="800"/>
    </row>
    <row r="22" spans="1:13" s="51" customFormat="1" ht="15" customHeight="1" x14ac:dyDescent="0.25">
      <c r="A22" s="564"/>
      <c r="B22" s="568"/>
      <c r="C22" s="614"/>
      <c r="D22" s="773"/>
      <c r="E22" s="448"/>
      <c r="F22" s="93" t="s">
        <v>704</v>
      </c>
      <c r="G22" s="523" t="s">
        <v>1284</v>
      </c>
      <c r="H22" s="523"/>
      <c r="I22" s="523"/>
      <c r="J22" s="523"/>
      <c r="K22" s="585"/>
      <c r="L22" s="603" t="e">
        <f>#REF!-#REF!*10%</f>
        <v>#REF!</v>
      </c>
      <c r="M22" s="800"/>
    </row>
    <row r="23" spans="1:13" s="51" customFormat="1" ht="15.75" customHeight="1" x14ac:dyDescent="0.25">
      <c r="A23" s="564"/>
      <c r="B23" s="568"/>
      <c r="C23" s="614"/>
      <c r="D23" s="773"/>
      <c r="E23" s="448"/>
      <c r="F23" s="148" t="s">
        <v>377</v>
      </c>
      <c r="G23" s="523" t="s">
        <v>749</v>
      </c>
      <c r="H23" s="523"/>
      <c r="I23" s="523"/>
      <c r="J23" s="523"/>
      <c r="K23" s="585"/>
      <c r="L23" s="603" t="e">
        <f>#REF!-#REF!*10%</f>
        <v>#REF!</v>
      </c>
      <c r="M23" s="800"/>
    </row>
    <row r="24" spans="1:13" s="51" customFormat="1" ht="15.75" customHeight="1" x14ac:dyDescent="0.25">
      <c r="A24" s="564"/>
      <c r="B24" s="568"/>
      <c r="C24" s="614"/>
      <c r="D24" s="773"/>
      <c r="E24" s="448"/>
      <c r="F24" s="148" t="s">
        <v>798</v>
      </c>
      <c r="G24" s="801" t="s">
        <v>799</v>
      </c>
      <c r="H24" s="801"/>
      <c r="I24" s="801"/>
      <c r="J24" s="801"/>
      <c r="K24" s="585"/>
      <c r="L24" s="603" t="e">
        <f>#REF!-#REF!*10%</f>
        <v>#REF!</v>
      </c>
      <c r="M24" s="800"/>
    </row>
    <row r="25" spans="1:13" s="51" customFormat="1" ht="15" customHeight="1" x14ac:dyDescent="0.25">
      <c r="A25" s="564"/>
      <c r="B25" s="568"/>
      <c r="C25" s="614"/>
      <c r="D25" s="773"/>
      <c r="E25" s="448"/>
      <c r="F25" s="148" t="s">
        <v>1139</v>
      </c>
      <c r="G25" s="801" t="s">
        <v>799</v>
      </c>
      <c r="H25" s="801"/>
      <c r="I25" s="801"/>
      <c r="J25" s="801"/>
      <c r="K25" s="585"/>
      <c r="L25" s="603" t="e">
        <f>#REF!-#REF!*10%</f>
        <v>#REF!</v>
      </c>
      <c r="M25" s="800"/>
    </row>
    <row r="26" spans="1:13" s="51" customFormat="1" ht="15" customHeight="1" x14ac:dyDescent="0.25">
      <c r="A26" s="564"/>
      <c r="B26" s="568"/>
      <c r="C26" s="614"/>
      <c r="D26" s="773"/>
      <c r="E26" s="448"/>
      <c r="F26" s="148" t="s">
        <v>801</v>
      </c>
      <c r="G26" s="801" t="s">
        <v>799</v>
      </c>
      <c r="H26" s="801"/>
      <c r="I26" s="801"/>
      <c r="J26" s="801"/>
      <c r="K26" s="585"/>
      <c r="L26" s="603" t="e">
        <f>#REF!-#REF!*10%</f>
        <v>#REF!</v>
      </c>
      <c r="M26" s="800"/>
    </row>
    <row r="27" spans="1:13" s="51" customFormat="1" ht="15" customHeight="1" x14ac:dyDescent="0.25">
      <c r="A27" s="564"/>
      <c r="B27" s="568"/>
      <c r="C27" s="614"/>
      <c r="D27" s="773"/>
      <c r="E27" s="448"/>
      <c r="F27" s="148" t="s">
        <v>802</v>
      </c>
      <c r="G27" s="801" t="s">
        <v>799</v>
      </c>
      <c r="H27" s="801"/>
      <c r="I27" s="801"/>
      <c r="J27" s="801"/>
      <c r="K27" s="585"/>
      <c r="L27" s="603" t="e">
        <f>#REF!-#REF!*10%</f>
        <v>#REF!</v>
      </c>
      <c r="M27" s="800"/>
    </row>
    <row r="28" spans="1:13" s="51" customFormat="1" ht="15" customHeight="1" x14ac:dyDescent="0.25">
      <c r="A28" s="564"/>
      <c r="B28" s="568"/>
      <c r="C28" s="614"/>
      <c r="D28" s="773"/>
      <c r="E28" s="448"/>
      <c r="F28" s="148" t="s">
        <v>803</v>
      </c>
      <c r="G28" s="801" t="s">
        <v>799</v>
      </c>
      <c r="H28" s="801"/>
      <c r="I28" s="801"/>
      <c r="J28" s="801"/>
      <c r="K28" s="585"/>
      <c r="L28" s="603" t="e">
        <f>#REF!-#REF!*10%</f>
        <v>#REF!</v>
      </c>
      <c r="M28" s="800"/>
    </row>
    <row r="29" spans="1:13" s="51" customFormat="1" ht="15" customHeight="1" x14ac:dyDescent="0.25">
      <c r="A29" s="564"/>
      <c r="B29" s="568"/>
      <c r="C29" s="614"/>
      <c r="D29" s="773"/>
      <c r="E29" s="448"/>
      <c r="F29" s="148" t="s">
        <v>1138</v>
      </c>
      <c r="G29" s="801" t="s">
        <v>799</v>
      </c>
      <c r="H29" s="801"/>
      <c r="I29" s="801"/>
      <c r="J29" s="801"/>
      <c r="K29" s="585"/>
      <c r="L29" s="603" t="e">
        <f>#REF!-#REF!*10%</f>
        <v>#REF!</v>
      </c>
      <c r="M29" s="800"/>
    </row>
    <row r="30" spans="1:13" s="51" customFormat="1" ht="15.6" customHeight="1" x14ac:dyDescent="0.25">
      <c r="A30" s="564"/>
      <c r="B30" s="568"/>
      <c r="C30" s="614"/>
      <c r="D30" s="773"/>
      <c r="E30" s="448"/>
      <c r="F30" s="148" t="s">
        <v>562</v>
      </c>
      <c r="G30" s="523" t="s">
        <v>1085</v>
      </c>
      <c r="H30" s="523"/>
      <c r="I30" s="523"/>
      <c r="J30" s="523"/>
      <c r="K30" s="585"/>
      <c r="L30" s="603" t="e">
        <f>#REF!-#REF!*10%</f>
        <v>#REF!</v>
      </c>
      <c r="M30" s="800"/>
    </row>
    <row r="31" spans="1:13" s="51" customFormat="1" ht="15.6" customHeight="1" x14ac:dyDescent="0.25">
      <c r="A31" s="564"/>
      <c r="B31" s="568"/>
      <c r="C31" s="614"/>
      <c r="D31" s="773"/>
      <c r="E31" s="448"/>
      <c r="F31" s="148" t="s">
        <v>570</v>
      </c>
      <c r="G31" s="523" t="s">
        <v>614</v>
      </c>
      <c r="H31" s="523"/>
      <c r="I31" s="523"/>
      <c r="J31" s="523"/>
      <c r="K31" s="585"/>
      <c r="L31" s="603" t="e">
        <f>#REF!-#REF!*10%</f>
        <v>#REF!</v>
      </c>
      <c r="M31" s="800"/>
    </row>
    <row r="32" spans="1:13" s="51" customFormat="1" ht="15.6" customHeight="1" x14ac:dyDescent="0.25">
      <c r="A32" s="564"/>
      <c r="B32" s="568"/>
      <c r="C32" s="614"/>
      <c r="D32" s="773"/>
      <c r="E32" s="448"/>
      <c r="F32" s="167" t="s">
        <v>84</v>
      </c>
      <c r="G32" s="722">
        <v>0.25</v>
      </c>
      <c r="H32" s="722"/>
      <c r="I32" s="722"/>
      <c r="J32" s="722"/>
      <c r="K32" s="585"/>
      <c r="L32" s="603" t="e">
        <f>#REF!-#REF!*10%</f>
        <v>#REF!</v>
      </c>
      <c r="M32" s="800"/>
    </row>
    <row r="33" spans="1:13" ht="15" customHeight="1" x14ac:dyDescent="0.25">
      <c r="A33" s="564"/>
      <c r="B33" s="569"/>
      <c r="C33" s="614"/>
      <c r="D33" s="773"/>
      <c r="E33" s="448"/>
      <c r="F33" s="136" t="s">
        <v>1016</v>
      </c>
      <c r="G33" s="523">
        <v>5</v>
      </c>
      <c r="H33" s="523"/>
      <c r="I33" s="523"/>
      <c r="J33" s="523"/>
      <c r="K33" s="585"/>
      <c r="L33" s="603" t="e">
        <f>#REF!-#REF!*10%</f>
        <v>#REF!</v>
      </c>
      <c r="M33" s="800"/>
    </row>
    <row r="34" spans="1:13" ht="15" customHeight="1" x14ac:dyDescent="0.25">
      <c r="A34" s="564">
        <v>2</v>
      </c>
      <c r="B34" s="567"/>
      <c r="C34" s="614" t="s">
        <v>805</v>
      </c>
      <c r="D34" s="773"/>
      <c r="E34" s="448"/>
      <c r="F34" s="147" t="s">
        <v>81</v>
      </c>
      <c r="G34" s="523" t="s">
        <v>10</v>
      </c>
      <c r="H34" s="523"/>
      <c r="I34" s="523"/>
      <c r="J34" s="523"/>
      <c r="K34" s="539">
        <v>3</v>
      </c>
      <c r="L34" s="601">
        <v>1807</v>
      </c>
      <c r="M34" s="799" t="s">
        <v>1115</v>
      </c>
    </row>
    <row r="35" spans="1:13" ht="15" customHeight="1" x14ac:dyDescent="0.25">
      <c r="A35" s="564"/>
      <c r="B35" s="568"/>
      <c r="C35" s="614"/>
      <c r="D35" s="773"/>
      <c r="E35" s="448"/>
      <c r="F35" s="147" t="s">
        <v>80</v>
      </c>
      <c r="G35" s="469">
        <v>3</v>
      </c>
      <c r="H35" s="469"/>
      <c r="I35" s="469"/>
      <c r="J35" s="469"/>
      <c r="K35" s="583"/>
      <c r="L35" s="602"/>
      <c r="M35" s="800"/>
    </row>
    <row r="36" spans="1:13" ht="15" customHeight="1" x14ac:dyDescent="0.25">
      <c r="A36" s="564"/>
      <c r="B36" s="568"/>
      <c r="C36" s="614"/>
      <c r="D36" s="773"/>
      <c r="E36" s="448"/>
      <c r="F36" s="147" t="s">
        <v>8</v>
      </c>
      <c r="G36" s="243">
        <v>3000</v>
      </c>
      <c r="H36" s="244">
        <v>4000</v>
      </c>
      <c r="I36" s="246">
        <v>5500</v>
      </c>
      <c r="J36" s="257">
        <v>6000</v>
      </c>
      <c r="K36" s="583"/>
      <c r="L36" s="602"/>
      <c r="M36" s="800"/>
    </row>
    <row r="37" spans="1:13" ht="15" customHeight="1" x14ac:dyDescent="0.25">
      <c r="A37" s="564"/>
      <c r="B37" s="568"/>
      <c r="C37" s="614"/>
      <c r="D37" s="773"/>
      <c r="E37" s="448"/>
      <c r="F37" s="147" t="s">
        <v>82</v>
      </c>
      <c r="G37" s="243">
        <f>G35*143</f>
        <v>429</v>
      </c>
      <c r="H37" s="244">
        <f>G35*153.3</f>
        <v>459.90000000000003</v>
      </c>
      <c r="I37" s="246">
        <f>G35*163.2</f>
        <v>489.59999999999997</v>
      </c>
      <c r="J37" s="224"/>
      <c r="K37" s="583"/>
      <c r="L37" s="602"/>
      <c r="M37" s="800"/>
    </row>
    <row r="38" spans="1:13" ht="15" customHeight="1" x14ac:dyDescent="0.25">
      <c r="A38" s="564"/>
      <c r="B38" s="568"/>
      <c r="C38" s="614"/>
      <c r="D38" s="773"/>
      <c r="E38" s="448"/>
      <c r="F38" s="147" t="s">
        <v>1269</v>
      </c>
      <c r="G38" s="451">
        <v>0.98</v>
      </c>
      <c r="H38" s="451"/>
      <c r="I38" s="451"/>
      <c r="J38" s="451"/>
      <c r="K38" s="583"/>
      <c r="L38" s="602"/>
      <c r="M38" s="800"/>
    </row>
    <row r="39" spans="1:13" ht="15" customHeight="1" x14ac:dyDescent="0.25">
      <c r="A39" s="564"/>
      <c r="B39" s="568"/>
      <c r="C39" s="614"/>
      <c r="D39" s="773"/>
      <c r="E39" s="448"/>
      <c r="F39" s="93" t="s">
        <v>699</v>
      </c>
      <c r="G39" s="523" t="s">
        <v>700</v>
      </c>
      <c r="H39" s="523"/>
      <c r="I39" s="523"/>
      <c r="J39" s="523"/>
      <c r="K39" s="583"/>
      <c r="L39" s="602"/>
      <c r="M39" s="800"/>
    </row>
    <row r="40" spans="1:13" ht="15" customHeight="1" x14ac:dyDescent="0.25">
      <c r="A40" s="564"/>
      <c r="B40" s="568"/>
      <c r="C40" s="614"/>
      <c r="D40" s="773"/>
      <c r="E40" s="448"/>
      <c r="F40" s="93" t="s">
        <v>1181</v>
      </c>
      <c r="G40" s="462" t="s">
        <v>1179</v>
      </c>
      <c r="H40" s="463"/>
      <c r="I40" s="463"/>
      <c r="J40" s="464"/>
      <c r="K40" s="583"/>
      <c r="L40" s="602"/>
      <c r="M40" s="800"/>
    </row>
    <row r="41" spans="1:13" ht="15" customHeight="1" x14ac:dyDescent="0.25">
      <c r="A41" s="564"/>
      <c r="B41" s="568"/>
      <c r="C41" s="614"/>
      <c r="D41" s="773"/>
      <c r="E41" s="448"/>
      <c r="F41" s="94" t="s">
        <v>83</v>
      </c>
      <c r="G41" s="523">
        <v>54</v>
      </c>
      <c r="H41" s="523"/>
      <c r="I41" s="523"/>
      <c r="J41" s="523"/>
      <c r="K41" s="583"/>
      <c r="L41" s="602"/>
      <c r="M41" s="800"/>
    </row>
    <row r="42" spans="1:13" ht="15" customHeight="1" x14ac:dyDescent="0.25">
      <c r="A42" s="564"/>
      <c r="B42" s="568"/>
      <c r="C42" s="614"/>
      <c r="D42" s="773"/>
      <c r="E42" s="448"/>
      <c r="F42" s="94" t="s">
        <v>396</v>
      </c>
      <c r="G42" s="523" t="s">
        <v>397</v>
      </c>
      <c r="H42" s="523"/>
      <c r="I42" s="523"/>
      <c r="J42" s="523"/>
      <c r="K42" s="583"/>
      <c r="L42" s="602"/>
      <c r="M42" s="800"/>
    </row>
    <row r="43" spans="1:13" ht="15" customHeight="1" x14ac:dyDescent="0.25">
      <c r="A43" s="564"/>
      <c r="B43" s="568"/>
      <c r="C43" s="614"/>
      <c r="D43" s="773"/>
      <c r="E43" s="448"/>
      <c r="F43" s="94" t="s">
        <v>743</v>
      </c>
      <c r="G43" s="523" t="s">
        <v>744</v>
      </c>
      <c r="H43" s="523"/>
      <c r="I43" s="523"/>
      <c r="J43" s="523"/>
      <c r="K43" s="583"/>
      <c r="L43" s="602"/>
      <c r="M43" s="800"/>
    </row>
    <row r="44" spans="1:13" s="51" customFormat="1" ht="15" customHeight="1" x14ac:dyDescent="0.25">
      <c r="A44" s="564"/>
      <c r="B44" s="568"/>
      <c r="C44" s="614"/>
      <c r="D44" s="773"/>
      <c r="E44" s="448"/>
      <c r="F44" s="94" t="s">
        <v>421</v>
      </c>
      <c r="G44" s="523" t="s">
        <v>386</v>
      </c>
      <c r="H44" s="523"/>
      <c r="I44" s="523"/>
      <c r="J44" s="523"/>
      <c r="K44" s="583"/>
      <c r="L44" s="602"/>
      <c r="M44" s="800"/>
    </row>
    <row r="45" spans="1:13" s="51" customFormat="1" ht="15" customHeight="1" x14ac:dyDescent="0.25">
      <c r="A45" s="564"/>
      <c r="B45" s="568"/>
      <c r="C45" s="614"/>
      <c r="D45" s="773"/>
      <c r="E45" s="448"/>
      <c r="F45" s="148" t="s">
        <v>379</v>
      </c>
      <c r="G45" s="523" t="s">
        <v>745</v>
      </c>
      <c r="H45" s="523"/>
      <c r="I45" s="523"/>
      <c r="J45" s="523"/>
      <c r="K45" s="583"/>
      <c r="L45" s="602"/>
      <c r="M45" s="800"/>
    </row>
    <row r="46" spans="1:13" s="51" customFormat="1" ht="15" customHeight="1" x14ac:dyDescent="0.25">
      <c r="A46" s="564"/>
      <c r="B46" s="568"/>
      <c r="C46" s="614"/>
      <c r="D46" s="773"/>
      <c r="E46" s="448"/>
      <c r="F46" s="148" t="s">
        <v>257</v>
      </c>
      <c r="G46" s="523" t="s">
        <v>658</v>
      </c>
      <c r="H46" s="523"/>
      <c r="I46" s="523"/>
      <c r="J46" s="523"/>
      <c r="K46" s="583"/>
      <c r="L46" s="602"/>
      <c r="M46" s="800"/>
    </row>
    <row r="47" spans="1:13" s="51" customFormat="1" ht="15" customHeight="1" x14ac:dyDescent="0.25">
      <c r="A47" s="564"/>
      <c r="B47" s="568"/>
      <c r="C47" s="614"/>
      <c r="D47" s="773"/>
      <c r="E47" s="448"/>
      <c r="F47" s="148" t="s">
        <v>422</v>
      </c>
      <c r="G47" s="523" t="s">
        <v>794</v>
      </c>
      <c r="H47" s="523"/>
      <c r="I47" s="523"/>
      <c r="J47" s="523"/>
      <c r="K47" s="583"/>
      <c r="L47" s="602"/>
      <c r="M47" s="800"/>
    </row>
    <row r="48" spans="1:13" s="51" customFormat="1" ht="15" customHeight="1" x14ac:dyDescent="0.25">
      <c r="A48" s="564"/>
      <c r="B48" s="568"/>
      <c r="C48" s="614"/>
      <c r="D48" s="773"/>
      <c r="E48" s="448"/>
      <c r="F48" s="148" t="s">
        <v>376</v>
      </c>
      <c r="G48" s="523" t="s">
        <v>746</v>
      </c>
      <c r="H48" s="523"/>
      <c r="I48" s="523"/>
      <c r="J48" s="523"/>
      <c r="K48" s="583"/>
      <c r="L48" s="602"/>
      <c r="M48" s="800"/>
    </row>
    <row r="49" spans="1:13" s="51" customFormat="1" ht="15" customHeight="1" x14ac:dyDescent="0.25">
      <c r="A49" s="564"/>
      <c r="B49" s="568"/>
      <c r="C49" s="614"/>
      <c r="D49" s="773"/>
      <c r="E49" s="448"/>
      <c r="F49" s="148" t="s">
        <v>381</v>
      </c>
      <c r="G49" s="523" t="s">
        <v>795</v>
      </c>
      <c r="H49" s="523"/>
      <c r="I49" s="523"/>
      <c r="J49" s="523"/>
      <c r="K49" s="583"/>
      <c r="L49" s="602"/>
      <c r="M49" s="800"/>
    </row>
    <row r="50" spans="1:13" s="51" customFormat="1" ht="15" customHeight="1" x14ac:dyDescent="0.25">
      <c r="A50" s="564"/>
      <c r="B50" s="568"/>
      <c r="C50" s="614"/>
      <c r="D50" s="773"/>
      <c r="E50" s="448"/>
      <c r="F50" s="148" t="s">
        <v>796</v>
      </c>
      <c r="G50" s="523" t="s">
        <v>797</v>
      </c>
      <c r="H50" s="523"/>
      <c r="I50" s="523"/>
      <c r="J50" s="523"/>
      <c r="K50" s="583"/>
      <c r="L50" s="602"/>
      <c r="M50" s="800"/>
    </row>
    <row r="51" spans="1:13" s="51" customFormat="1" ht="15" customHeight="1" x14ac:dyDescent="0.25">
      <c r="A51" s="564"/>
      <c r="B51" s="568"/>
      <c r="C51" s="614"/>
      <c r="D51" s="773"/>
      <c r="E51" s="448"/>
      <c r="F51" s="94" t="s">
        <v>358</v>
      </c>
      <c r="G51" s="523" t="s">
        <v>748</v>
      </c>
      <c r="H51" s="523"/>
      <c r="I51" s="523"/>
      <c r="J51" s="523"/>
      <c r="K51" s="584">
        <v>5</v>
      </c>
      <c r="L51" s="533">
        <v>1934</v>
      </c>
      <c r="M51" s="800"/>
    </row>
    <row r="52" spans="1:13" s="51" customFormat="1" ht="15" customHeight="1" x14ac:dyDescent="0.25">
      <c r="A52" s="564"/>
      <c r="B52" s="568"/>
      <c r="C52" s="614"/>
      <c r="D52" s="773"/>
      <c r="E52" s="448"/>
      <c r="F52" s="93" t="s">
        <v>704</v>
      </c>
      <c r="G52" s="523" t="s">
        <v>1284</v>
      </c>
      <c r="H52" s="523"/>
      <c r="I52" s="523"/>
      <c r="J52" s="523"/>
      <c r="K52" s="585"/>
      <c r="L52" s="603" t="e">
        <f>#REF!-#REF!*10%</f>
        <v>#REF!</v>
      </c>
      <c r="M52" s="800"/>
    </row>
    <row r="53" spans="1:13" s="51" customFormat="1" ht="15.75" customHeight="1" x14ac:dyDescent="0.25">
      <c r="A53" s="564"/>
      <c r="B53" s="568"/>
      <c r="C53" s="614"/>
      <c r="D53" s="773"/>
      <c r="E53" s="448"/>
      <c r="F53" s="148" t="s">
        <v>377</v>
      </c>
      <c r="G53" s="523" t="s">
        <v>749</v>
      </c>
      <c r="H53" s="523"/>
      <c r="I53" s="523"/>
      <c r="J53" s="523"/>
      <c r="K53" s="585"/>
      <c r="L53" s="603" t="e">
        <f>#REF!-#REF!*10%</f>
        <v>#REF!</v>
      </c>
      <c r="M53" s="800"/>
    </row>
    <row r="54" spans="1:13" s="51" customFormat="1" ht="15.75" customHeight="1" x14ac:dyDescent="0.25">
      <c r="A54" s="564"/>
      <c r="B54" s="568"/>
      <c r="C54" s="614"/>
      <c r="D54" s="773"/>
      <c r="E54" s="448"/>
      <c r="F54" s="148" t="s">
        <v>798</v>
      </c>
      <c r="G54" s="801" t="s">
        <v>806</v>
      </c>
      <c r="H54" s="801"/>
      <c r="I54" s="801"/>
      <c r="J54" s="801"/>
      <c r="K54" s="585"/>
      <c r="L54" s="603" t="e">
        <f>#REF!-#REF!*10%</f>
        <v>#REF!</v>
      </c>
      <c r="M54" s="800"/>
    </row>
    <row r="55" spans="1:13" s="51" customFormat="1" ht="15" customHeight="1" x14ac:dyDescent="0.25">
      <c r="A55" s="564"/>
      <c r="B55" s="568"/>
      <c r="C55" s="614"/>
      <c r="D55" s="773"/>
      <c r="E55" s="448"/>
      <c r="F55" s="148" t="s">
        <v>1139</v>
      </c>
      <c r="G55" s="523" t="s">
        <v>799</v>
      </c>
      <c r="H55" s="523"/>
      <c r="I55" s="523"/>
      <c r="J55" s="523"/>
      <c r="K55" s="585"/>
      <c r="L55" s="603" t="e">
        <f>#REF!-#REF!*10%</f>
        <v>#REF!</v>
      </c>
      <c r="M55" s="800"/>
    </row>
    <row r="56" spans="1:13" s="51" customFormat="1" ht="15" customHeight="1" x14ac:dyDescent="0.25">
      <c r="A56" s="564"/>
      <c r="B56" s="568"/>
      <c r="C56" s="614"/>
      <c r="D56" s="773"/>
      <c r="E56" s="448"/>
      <c r="F56" s="148" t="s">
        <v>801</v>
      </c>
      <c r="G56" s="801">
        <v>10</v>
      </c>
      <c r="H56" s="801"/>
      <c r="I56" s="801"/>
      <c r="J56" s="801"/>
      <c r="K56" s="585"/>
      <c r="L56" s="603" t="e">
        <f>#REF!-#REF!*10%</f>
        <v>#REF!</v>
      </c>
      <c r="M56" s="800"/>
    </row>
    <row r="57" spans="1:13" s="51" customFormat="1" ht="15" customHeight="1" x14ac:dyDescent="0.25">
      <c r="A57" s="564"/>
      <c r="B57" s="568"/>
      <c r="C57" s="614"/>
      <c r="D57" s="773"/>
      <c r="E57" s="448"/>
      <c r="F57" s="148" t="s">
        <v>802</v>
      </c>
      <c r="G57" s="523" t="s">
        <v>799</v>
      </c>
      <c r="H57" s="523"/>
      <c r="I57" s="523"/>
      <c r="J57" s="523"/>
      <c r="K57" s="585"/>
      <c r="L57" s="603" t="e">
        <f>#REF!-#REF!*10%</f>
        <v>#REF!</v>
      </c>
      <c r="M57" s="800"/>
    </row>
    <row r="58" spans="1:13" s="51" customFormat="1" ht="15" customHeight="1" x14ac:dyDescent="0.25">
      <c r="A58" s="564"/>
      <c r="B58" s="568"/>
      <c r="C58" s="614"/>
      <c r="D58" s="773"/>
      <c r="E58" s="448"/>
      <c r="F58" s="148" t="s">
        <v>803</v>
      </c>
      <c r="G58" s="801" t="s">
        <v>1137</v>
      </c>
      <c r="H58" s="801"/>
      <c r="I58" s="801"/>
      <c r="J58" s="801"/>
      <c r="K58" s="585"/>
      <c r="L58" s="603" t="e">
        <f>#REF!-#REF!*10%</f>
        <v>#REF!</v>
      </c>
      <c r="M58" s="800"/>
    </row>
    <row r="59" spans="1:13" s="51" customFormat="1" ht="15" customHeight="1" x14ac:dyDescent="0.25">
      <c r="A59" s="564"/>
      <c r="B59" s="568"/>
      <c r="C59" s="614"/>
      <c r="D59" s="773"/>
      <c r="E59" s="448"/>
      <c r="F59" s="148" t="s">
        <v>1138</v>
      </c>
      <c r="G59" s="523" t="s">
        <v>799</v>
      </c>
      <c r="H59" s="523"/>
      <c r="I59" s="523"/>
      <c r="J59" s="523"/>
      <c r="K59" s="585"/>
      <c r="L59" s="603" t="e">
        <f>#REF!-#REF!*10%</f>
        <v>#REF!</v>
      </c>
      <c r="M59" s="800"/>
    </row>
    <row r="60" spans="1:13" s="51" customFormat="1" ht="15.6" customHeight="1" x14ac:dyDescent="0.25">
      <c r="A60" s="564"/>
      <c r="B60" s="568"/>
      <c r="C60" s="614"/>
      <c r="D60" s="773"/>
      <c r="E60" s="448"/>
      <c r="F60" s="148" t="s">
        <v>562</v>
      </c>
      <c r="G60" s="523" t="s">
        <v>1085</v>
      </c>
      <c r="H60" s="523"/>
      <c r="I60" s="523"/>
      <c r="J60" s="523"/>
      <c r="K60" s="585"/>
      <c r="L60" s="603" t="e">
        <f>#REF!-#REF!*10%</f>
        <v>#REF!</v>
      </c>
      <c r="M60" s="800"/>
    </row>
    <row r="61" spans="1:13" s="51" customFormat="1" ht="15.6" customHeight="1" x14ac:dyDescent="0.25">
      <c r="A61" s="564"/>
      <c r="B61" s="568"/>
      <c r="C61" s="614"/>
      <c r="D61" s="773"/>
      <c r="E61" s="448"/>
      <c r="F61" s="148" t="s">
        <v>570</v>
      </c>
      <c r="G61" s="523" t="s">
        <v>614</v>
      </c>
      <c r="H61" s="523"/>
      <c r="I61" s="523"/>
      <c r="J61" s="523"/>
      <c r="K61" s="585"/>
      <c r="L61" s="603" t="e">
        <f>#REF!-#REF!*10%</f>
        <v>#REF!</v>
      </c>
      <c r="M61" s="800"/>
    </row>
    <row r="62" spans="1:13" s="51" customFormat="1" ht="15.6" customHeight="1" x14ac:dyDescent="0.25">
      <c r="A62" s="564"/>
      <c r="B62" s="568"/>
      <c r="C62" s="614"/>
      <c r="D62" s="773"/>
      <c r="E62" s="448"/>
      <c r="F62" s="167" t="s">
        <v>84</v>
      </c>
      <c r="G62" s="722">
        <v>0.25</v>
      </c>
      <c r="H62" s="722"/>
      <c r="I62" s="722"/>
      <c r="J62" s="722"/>
      <c r="K62" s="585"/>
      <c r="L62" s="603" t="e">
        <f>#REF!-#REF!*10%</f>
        <v>#REF!</v>
      </c>
      <c r="M62" s="800"/>
    </row>
    <row r="63" spans="1:13" ht="15" customHeight="1" x14ac:dyDescent="0.25">
      <c r="A63" s="564"/>
      <c r="B63" s="569"/>
      <c r="C63" s="614"/>
      <c r="D63" s="773"/>
      <c r="E63" s="448"/>
      <c r="F63" s="136" t="s">
        <v>1016</v>
      </c>
      <c r="G63" s="523">
        <v>5</v>
      </c>
      <c r="H63" s="523"/>
      <c r="I63" s="523"/>
      <c r="J63" s="523"/>
      <c r="K63" s="585"/>
      <c r="L63" s="603" t="e">
        <f>#REF!-#REF!*10%</f>
        <v>#REF!</v>
      </c>
      <c r="M63" s="800"/>
    </row>
    <row r="64" spans="1:13" ht="15" customHeight="1" x14ac:dyDescent="0.25">
      <c r="A64" s="564">
        <v>3</v>
      </c>
      <c r="B64" s="567"/>
      <c r="C64" s="614" t="s">
        <v>807</v>
      </c>
      <c r="D64" s="773"/>
      <c r="E64" s="448"/>
      <c r="F64" s="147" t="s">
        <v>81</v>
      </c>
      <c r="G64" s="523" t="s">
        <v>10</v>
      </c>
      <c r="H64" s="523"/>
      <c r="I64" s="523"/>
      <c r="J64" s="523"/>
      <c r="K64" s="539">
        <v>3</v>
      </c>
      <c r="L64" s="601">
        <v>1807</v>
      </c>
      <c r="M64" s="799" t="s">
        <v>1116</v>
      </c>
    </row>
    <row r="65" spans="1:13" ht="15" customHeight="1" x14ac:dyDescent="0.25">
      <c r="A65" s="564"/>
      <c r="B65" s="568"/>
      <c r="C65" s="614"/>
      <c r="D65" s="773"/>
      <c r="E65" s="448"/>
      <c r="F65" s="147" t="s">
        <v>80</v>
      </c>
      <c r="G65" s="469">
        <v>3</v>
      </c>
      <c r="H65" s="469"/>
      <c r="I65" s="469"/>
      <c r="J65" s="469"/>
      <c r="K65" s="583"/>
      <c r="L65" s="602"/>
      <c r="M65" s="800"/>
    </row>
    <row r="66" spans="1:13" ht="15" customHeight="1" x14ac:dyDescent="0.25">
      <c r="A66" s="564"/>
      <c r="B66" s="568"/>
      <c r="C66" s="614"/>
      <c r="D66" s="773"/>
      <c r="E66" s="448"/>
      <c r="F66" s="147" t="s">
        <v>8</v>
      </c>
      <c r="G66" s="243">
        <v>3000</v>
      </c>
      <c r="H66" s="244">
        <v>4000</v>
      </c>
      <c r="I66" s="246">
        <v>5500</v>
      </c>
      <c r="J66" s="257">
        <v>6000</v>
      </c>
      <c r="K66" s="583"/>
      <c r="L66" s="602"/>
      <c r="M66" s="800"/>
    </row>
    <row r="67" spans="1:13" ht="15" customHeight="1" x14ac:dyDescent="0.25">
      <c r="A67" s="564"/>
      <c r="B67" s="568"/>
      <c r="C67" s="614"/>
      <c r="D67" s="773"/>
      <c r="E67" s="448"/>
      <c r="F67" s="147" t="s">
        <v>82</v>
      </c>
      <c r="G67" s="243">
        <f>G65*143</f>
        <v>429</v>
      </c>
      <c r="H67" s="244">
        <f>G65*153.3</f>
        <v>459.90000000000003</v>
      </c>
      <c r="I67" s="246">
        <f>G65*163.2</f>
        <v>489.59999999999997</v>
      </c>
      <c r="J67" s="224"/>
      <c r="K67" s="583"/>
      <c r="L67" s="602"/>
      <c r="M67" s="800"/>
    </row>
    <row r="68" spans="1:13" ht="15" customHeight="1" x14ac:dyDescent="0.25">
      <c r="A68" s="564"/>
      <c r="B68" s="568"/>
      <c r="C68" s="614"/>
      <c r="D68" s="773"/>
      <c r="E68" s="448"/>
      <c r="F68" s="147" t="s">
        <v>1269</v>
      </c>
      <c r="G68" s="451">
        <v>0.98</v>
      </c>
      <c r="H68" s="451"/>
      <c r="I68" s="451"/>
      <c r="J68" s="451"/>
      <c r="K68" s="583"/>
      <c r="L68" s="602"/>
      <c r="M68" s="800"/>
    </row>
    <row r="69" spans="1:13" ht="15" customHeight="1" x14ac:dyDescent="0.25">
      <c r="A69" s="564"/>
      <c r="B69" s="568"/>
      <c r="C69" s="614"/>
      <c r="D69" s="773"/>
      <c r="E69" s="448"/>
      <c r="F69" s="93" t="s">
        <v>699</v>
      </c>
      <c r="G69" s="523" t="s">
        <v>700</v>
      </c>
      <c r="H69" s="523"/>
      <c r="I69" s="523"/>
      <c r="J69" s="523"/>
      <c r="K69" s="583"/>
      <c r="L69" s="602"/>
      <c r="M69" s="800"/>
    </row>
    <row r="70" spans="1:13" ht="15" customHeight="1" x14ac:dyDescent="0.25">
      <c r="A70" s="564"/>
      <c r="B70" s="568"/>
      <c r="C70" s="614"/>
      <c r="D70" s="773"/>
      <c r="E70" s="448"/>
      <c r="F70" s="93" t="s">
        <v>1181</v>
      </c>
      <c r="G70" s="462" t="s">
        <v>1179</v>
      </c>
      <c r="H70" s="463"/>
      <c r="I70" s="463"/>
      <c r="J70" s="464"/>
      <c r="K70" s="583"/>
      <c r="L70" s="602"/>
      <c r="M70" s="800"/>
    </row>
    <row r="71" spans="1:13" ht="15" customHeight="1" x14ac:dyDescent="0.25">
      <c r="A71" s="564"/>
      <c r="B71" s="568"/>
      <c r="C71" s="614"/>
      <c r="D71" s="773"/>
      <c r="E71" s="448"/>
      <c r="F71" s="94" t="s">
        <v>83</v>
      </c>
      <c r="G71" s="523">
        <v>54</v>
      </c>
      <c r="H71" s="523"/>
      <c r="I71" s="523"/>
      <c r="J71" s="523"/>
      <c r="K71" s="583"/>
      <c r="L71" s="602"/>
      <c r="M71" s="800"/>
    </row>
    <row r="72" spans="1:13" ht="15" customHeight="1" x14ac:dyDescent="0.25">
      <c r="A72" s="564"/>
      <c r="B72" s="568"/>
      <c r="C72" s="614"/>
      <c r="D72" s="773"/>
      <c r="E72" s="448"/>
      <c r="F72" s="94" t="s">
        <v>396</v>
      </c>
      <c r="G72" s="523" t="s">
        <v>397</v>
      </c>
      <c r="H72" s="523"/>
      <c r="I72" s="523"/>
      <c r="J72" s="523"/>
      <c r="K72" s="583"/>
      <c r="L72" s="602"/>
      <c r="M72" s="800"/>
    </row>
    <row r="73" spans="1:13" ht="15" customHeight="1" x14ac:dyDescent="0.25">
      <c r="A73" s="564"/>
      <c r="B73" s="568"/>
      <c r="C73" s="614"/>
      <c r="D73" s="773"/>
      <c r="E73" s="448"/>
      <c r="F73" s="94" t="s">
        <v>743</v>
      </c>
      <c r="G73" s="523" t="s">
        <v>744</v>
      </c>
      <c r="H73" s="523"/>
      <c r="I73" s="523"/>
      <c r="J73" s="523"/>
      <c r="K73" s="583"/>
      <c r="L73" s="602"/>
      <c r="M73" s="800"/>
    </row>
    <row r="74" spans="1:13" s="51" customFormat="1" ht="15" customHeight="1" x14ac:dyDescent="0.25">
      <c r="A74" s="564"/>
      <c r="B74" s="568"/>
      <c r="C74" s="614"/>
      <c r="D74" s="773"/>
      <c r="E74" s="448"/>
      <c r="F74" s="94" t="s">
        <v>421</v>
      </c>
      <c r="G74" s="523" t="s">
        <v>386</v>
      </c>
      <c r="H74" s="523"/>
      <c r="I74" s="523"/>
      <c r="J74" s="523"/>
      <c r="K74" s="583"/>
      <c r="L74" s="602"/>
      <c r="M74" s="800"/>
    </row>
    <row r="75" spans="1:13" s="51" customFormat="1" ht="15" customHeight="1" x14ac:dyDescent="0.25">
      <c r="A75" s="564"/>
      <c r="B75" s="568"/>
      <c r="C75" s="614"/>
      <c r="D75" s="773"/>
      <c r="E75" s="448"/>
      <c r="F75" s="148" t="s">
        <v>379</v>
      </c>
      <c r="G75" s="523" t="s">
        <v>745</v>
      </c>
      <c r="H75" s="523"/>
      <c r="I75" s="523"/>
      <c r="J75" s="523"/>
      <c r="K75" s="583"/>
      <c r="L75" s="602"/>
      <c r="M75" s="800"/>
    </row>
    <row r="76" spans="1:13" s="51" customFormat="1" ht="15" customHeight="1" x14ac:dyDescent="0.25">
      <c r="A76" s="564"/>
      <c r="B76" s="568"/>
      <c r="C76" s="614"/>
      <c r="D76" s="773"/>
      <c r="E76" s="448"/>
      <c r="F76" s="148" t="s">
        <v>257</v>
      </c>
      <c r="G76" s="523" t="s">
        <v>658</v>
      </c>
      <c r="H76" s="523"/>
      <c r="I76" s="523"/>
      <c r="J76" s="523"/>
      <c r="K76" s="583"/>
      <c r="L76" s="602"/>
      <c r="M76" s="800"/>
    </row>
    <row r="77" spans="1:13" s="51" customFormat="1" ht="15" customHeight="1" x14ac:dyDescent="0.25">
      <c r="A77" s="564"/>
      <c r="B77" s="568"/>
      <c r="C77" s="614"/>
      <c r="D77" s="773"/>
      <c r="E77" s="448"/>
      <c r="F77" s="148" t="s">
        <v>422</v>
      </c>
      <c r="G77" s="523" t="s">
        <v>794</v>
      </c>
      <c r="H77" s="523"/>
      <c r="I77" s="523"/>
      <c r="J77" s="523"/>
      <c r="K77" s="583"/>
      <c r="L77" s="602"/>
      <c r="M77" s="800"/>
    </row>
    <row r="78" spans="1:13" s="51" customFormat="1" ht="15" customHeight="1" x14ac:dyDescent="0.25">
      <c r="A78" s="564"/>
      <c r="B78" s="568"/>
      <c r="C78" s="614"/>
      <c r="D78" s="773"/>
      <c r="E78" s="448"/>
      <c r="F78" s="148" t="s">
        <v>376</v>
      </c>
      <c r="G78" s="523" t="s">
        <v>746</v>
      </c>
      <c r="H78" s="523"/>
      <c r="I78" s="523"/>
      <c r="J78" s="523"/>
      <c r="K78" s="583"/>
      <c r="L78" s="602"/>
      <c r="M78" s="800"/>
    </row>
    <row r="79" spans="1:13" s="51" customFormat="1" ht="15" customHeight="1" x14ac:dyDescent="0.25">
      <c r="A79" s="564"/>
      <c r="B79" s="568"/>
      <c r="C79" s="614"/>
      <c r="D79" s="773"/>
      <c r="E79" s="448"/>
      <c r="F79" s="148" t="s">
        <v>381</v>
      </c>
      <c r="G79" s="523" t="s">
        <v>795</v>
      </c>
      <c r="H79" s="523"/>
      <c r="I79" s="523"/>
      <c r="J79" s="523"/>
      <c r="K79" s="583"/>
      <c r="L79" s="602"/>
      <c r="M79" s="800"/>
    </row>
    <row r="80" spans="1:13" s="51" customFormat="1" ht="15" customHeight="1" x14ac:dyDescent="0.25">
      <c r="A80" s="564"/>
      <c r="B80" s="568"/>
      <c r="C80" s="614"/>
      <c r="D80" s="773"/>
      <c r="E80" s="448"/>
      <c r="F80" s="148" t="s">
        <v>796</v>
      </c>
      <c r="G80" s="523" t="s">
        <v>797</v>
      </c>
      <c r="H80" s="523"/>
      <c r="I80" s="523"/>
      <c r="J80" s="523"/>
      <c r="K80" s="583"/>
      <c r="L80" s="602"/>
      <c r="M80" s="800"/>
    </row>
    <row r="81" spans="1:13" s="51" customFormat="1" ht="15" customHeight="1" x14ac:dyDescent="0.25">
      <c r="A81" s="564"/>
      <c r="B81" s="568"/>
      <c r="C81" s="614"/>
      <c r="D81" s="773"/>
      <c r="E81" s="448"/>
      <c r="F81" s="94" t="s">
        <v>358</v>
      </c>
      <c r="G81" s="523" t="s">
        <v>748</v>
      </c>
      <c r="H81" s="523"/>
      <c r="I81" s="523"/>
      <c r="J81" s="523"/>
      <c r="K81" s="584">
        <v>5</v>
      </c>
      <c r="L81" s="533">
        <v>1934</v>
      </c>
      <c r="M81" s="800"/>
    </row>
    <row r="82" spans="1:13" s="51" customFormat="1" ht="15" customHeight="1" x14ac:dyDescent="0.25">
      <c r="A82" s="564"/>
      <c r="B82" s="568"/>
      <c r="C82" s="614"/>
      <c r="D82" s="773"/>
      <c r="E82" s="448"/>
      <c r="F82" s="93" t="s">
        <v>704</v>
      </c>
      <c r="G82" s="523" t="s">
        <v>1284</v>
      </c>
      <c r="H82" s="523"/>
      <c r="I82" s="523"/>
      <c r="J82" s="523"/>
      <c r="K82" s="585"/>
      <c r="L82" s="603" t="e">
        <f>#REF!-#REF!*10%</f>
        <v>#REF!</v>
      </c>
      <c r="M82" s="800"/>
    </row>
    <row r="83" spans="1:13" s="51" customFormat="1" ht="15.75" customHeight="1" x14ac:dyDescent="0.25">
      <c r="A83" s="564"/>
      <c r="B83" s="568"/>
      <c r="C83" s="614"/>
      <c r="D83" s="773"/>
      <c r="E83" s="448"/>
      <c r="F83" s="148" t="s">
        <v>377</v>
      </c>
      <c r="G83" s="523" t="s">
        <v>749</v>
      </c>
      <c r="H83" s="523"/>
      <c r="I83" s="523"/>
      <c r="J83" s="523"/>
      <c r="K83" s="585"/>
      <c r="L83" s="603" t="e">
        <f>#REF!-#REF!*10%</f>
        <v>#REF!</v>
      </c>
      <c r="M83" s="800"/>
    </row>
    <row r="84" spans="1:13" s="51" customFormat="1" ht="15.75" customHeight="1" x14ac:dyDescent="0.25">
      <c r="A84" s="564"/>
      <c r="B84" s="568"/>
      <c r="C84" s="614"/>
      <c r="D84" s="773"/>
      <c r="E84" s="448"/>
      <c r="F84" s="148" t="s">
        <v>798</v>
      </c>
      <c r="G84" s="801" t="s">
        <v>808</v>
      </c>
      <c r="H84" s="801"/>
      <c r="I84" s="801"/>
      <c r="J84" s="801"/>
      <c r="K84" s="585"/>
      <c r="L84" s="603" t="e">
        <f>#REF!-#REF!*10%</f>
        <v>#REF!</v>
      </c>
      <c r="M84" s="800"/>
    </row>
    <row r="85" spans="1:13" s="51" customFormat="1" ht="15" customHeight="1" x14ac:dyDescent="0.25">
      <c r="A85" s="564"/>
      <c r="B85" s="568"/>
      <c r="C85" s="614"/>
      <c r="D85" s="773"/>
      <c r="E85" s="448"/>
      <c r="F85" s="148" t="s">
        <v>1139</v>
      </c>
      <c r="G85" s="523" t="s">
        <v>799</v>
      </c>
      <c r="H85" s="523"/>
      <c r="I85" s="523"/>
      <c r="J85" s="523"/>
      <c r="K85" s="585"/>
      <c r="L85" s="603" t="e">
        <f>#REF!-#REF!*10%</f>
        <v>#REF!</v>
      </c>
      <c r="M85" s="800"/>
    </row>
    <row r="86" spans="1:13" s="51" customFormat="1" ht="15" customHeight="1" x14ac:dyDescent="0.25">
      <c r="A86" s="564"/>
      <c r="B86" s="568"/>
      <c r="C86" s="614"/>
      <c r="D86" s="773"/>
      <c r="E86" s="448"/>
      <c r="F86" s="148" t="s">
        <v>801</v>
      </c>
      <c r="G86" s="523" t="s">
        <v>799</v>
      </c>
      <c r="H86" s="523"/>
      <c r="I86" s="523"/>
      <c r="J86" s="523"/>
      <c r="K86" s="585"/>
      <c r="L86" s="603" t="e">
        <f>#REF!-#REF!*10%</f>
        <v>#REF!</v>
      </c>
      <c r="M86" s="800"/>
    </row>
    <row r="87" spans="1:13" s="51" customFormat="1" ht="15" customHeight="1" x14ac:dyDescent="0.25">
      <c r="A87" s="564"/>
      <c r="B87" s="568"/>
      <c r="C87" s="614"/>
      <c r="D87" s="773"/>
      <c r="E87" s="448"/>
      <c r="F87" s="148" t="s">
        <v>802</v>
      </c>
      <c r="G87" s="801">
        <v>60</v>
      </c>
      <c r="H87" s="801"/>
      <c r="I87" s="801"/>
      <c r="J87" s="801"/>
      <c r="K87" s="585"/>
      <c r="L87" s="603" t="e">
        <f>#REF!-#REF!*10%</f>
        <v>#REF!</v>
      </c>
      <c r="M87" s="800"/>
    </row>
    <row r="88" spans="1:13" s="51" customFormat="1" ht="15" customHeight="1" x14ac:dyDescent="0.25">
      <c r="A88" s="564"/>
      <c r="B88" s="568"/>
      <c r="C88" s="614"/>
      <c r="D88" s="773"/>
      <c r="E88" s="448"/>
      <c r="F88" s="148" t="s">
        <v>803</v>
      </c>
      <c r="G88" s="801">
        <v>1</v>
      </c>
      <c r="H88" s="801"/>
      <c r="I88" s="801"/>
      <c r="J88" s="801"/>
      <c r="K88" s="585"/>
      <c r="L88" s="603" t="e">
        <f>#REF!-#REF!*10%</f>
        <v>#REF!</v>
      </c>
      <c r="M88" s="800"/>
    </row>
    <row r="89" spans="1:13" s="51" customFormat="1" ht="15" customHeight="1" x14ac:dyDescent="0.25">
      <c r="A89" s="564"/>
      <c r="B89" s="568"/>
      <c r="C89" s="614"/>
      <c r="D89" s="773"/>
      <c r="E89" s="448"/>
      <c r="F89" s="148" t="s">
        <v>1138</v>
      </c>
      <c r="G89" s="523" t="s">
        <v>799</v>
      </c>
      <c r="H89" s="523"/>
      <c r="I89" s="523"/>
      <c r="J89" s="523"/>
      <c r="K89" s="585"/>
      <c r="L89" s="603" t="e">
        <f>#REF!-#REF!*10%</f>
        <v>#REF!</v>
      </c>
      <c r="M89" s="800"/>
    </row>
    <row r="90" spans="1:13" s="51" customFormat="1" ht="15.6" customHeight="1" x14ac:dyDescent="0.25">
      <c r="A90" s="564"/>
      <c r="B90" s="568"/>
      <c r="C90" s="614"/>
      <c r="D90" s="773"/>
      <c r="E90" s="448"/>
      <c r="F90" s="148" t="s">
        <v>562</v>
      </c>
      <c r="G90" s="523" t="s">
        <v>1085</v>
      </c>
      <c r="H90" s="523"/>
      <c r="I90" s="523"/>
      <c r="J90" s="523"/>
      <c r="K90" s="585"/>
      <c r="L90" s="603" t="e">
        <f>#REF!-#REF!*10%</f>
        <v>#REF!</v>
      </c>
      <c r="M90" s="800"/>
    </row>
    <row r="91" spans="1:13" s="51" customFormat="1" ht="15.6" customHeight="1" x14ac:dyDescent="0.25">
      <c r="A91" s="564"/>
      <c r="B91" s="568"/>
      <c r="C91" s="614"/>
      <c r="D91" s="773"/>
      <c r="E91" s="448"/>
      <c r="F91" s="148" t="s">
        <v>570</v>
      </c>
      <c r="G91" s="523" t="s">
        <v>614</v>
      </c>
      <c r="H91" s="523"/>
      <c r="I91" s="523"/>
      <c r="J91" s="523"/>
      <c r="K91" s="585"/>
      <c r="L91" s="603" t="e">
        <f>#REF!-#REF!*10%</f>
        <v>#REF!</v>
      </c>
      <c r="M91" s="800"/>
    </row>
    <row r="92" spans="1:13" s="51" customFormat="1" ht="15.6" customHeight="1" x14ac:dyDescent="0.25">
      <c r="A92" s="564"/>
      <c r="B92" s="568"/>
      <c r="C92" s="614"/>
      <c r="D92" s="773"/>
      <c r="E92" s="448"/>
      <c r="F92" s="167" t="s">
        <v>84</v>
      </c>
      <c r="G92" s="722">
        <v>0.25</v>
      </c>
      <c r="H92" s="722"/>
      <c r="I92" s="722"/>
      <c r="J92" s="722"/>
      <c r="K92" s="585"/>
      <c r="L92" s="603" t="e">
        <f>#REF!-#REF!*10%</f>
        <v>#REF!</v>
      </c>
      <c r="M92" s="800"/>
    </row>
    <row r="93" spans="1:13" ht="15" customHeight="1" x14ac:dyDescent="0.25">
      <c r="A93" s="564"/>
      <c r="B93" s="569"/>
      <c r="C93" s="614"/>
      <c r="D93" s="773"/>
      <c r="E93" s="448"/>
      <c r="F93" s="136" t="s">
        <v>1016</v>
      </c>
      <c r="G93" s="523">
        <v>5</v>
      </c>
      <c r="H93" s="523"/>
      <c r="I93" s="523"/>
      <c r="J93" s="523"/>
      <c r="K93" s="585"/>
      <c r="L93" s="603" t="e">
        <f>#REF!-#REF!*10%</f>
        <v>#REF!</v>
      </c>
      <c r="M93" s="800"/>
    </row>
    <row r="94" spans="1:13" ht="15" customHeight="1" x14ac:dyDescent="0.25">
      <c r="A94" s="564">
        <v>4</v>
      </c>
      <c r="B94" s="567"/>
      <c r="C94" s="614" t="s">
        <v>809</v>
      </c>
      <c r="D94" s="773"/>
      <c r="E94" s="448"/>
      <c r="F94" s="147" t="s">
        <v>81</v>
      </c>
      <c r="G94" s="523" t="s">
        <v>10</v>
      </c>
      <c r="H94" s="523"/>
      <c r="I94" s="523"/>
      <c r="J94" s="523"/>
      <c r="K94" s="539">
        <v>3</v>
      </c>
      <c r="L94" s="601">
        <v>1807</v>
      </c>
      <c r="M94" s="799" t="s">
        <v>1117</v>
      </c>
    </row>
    <row r="95" spans="1:13" ht="15" customHeight="1" x14ac:dyDescent="0.25">
      <c r="A95" s="564"/>
      <c r="B95" s="568"/>
      <c r="C95" s="614"/>
      <c r="D95" s="773"/>
      <c r="E95" s="448"/>
      <c r="F95" s="147" t="s">
        <v>80</v>
      </c>
      <c r="G95" s="469">
        <v>3</v>
      </c>
      <c r="H95" s="469"/>
      <c r="I95" s="469"/>
      <c r="J95" s="469"/>
      <c r="K95" s="583"/>
      <c r="L95" s="602"/>
      <c r="M95" s="800"/>
    </row>
    <row r="96" spans="1:13" ht="15" customHeight="1" x14ac:dyDescent="0.25">
      <c r="A96" s="564"/>
      <c r="B96" s="568"/>
      <c r="C96" s="614"/>
      <c r="D96" s="773"/>
      <c r="E96" s="448"/>
      <c r="F96" s="147" t="s">
        <v>8</v>
      </c>
      <c r="G96" s="243">
        <v>3000</v>
      </c>
      <c r="H96" s="244">
        <v>4000</v>
      </c>
      <c r="I96" s="246">
        <v>5500</v>
      </c>
      <c r="J96" s="257">
        <v>6000</v>
      </c>
      <c r="K96" s="583"/>
      <c r="L96" s="602"/>
      <c r="M96" s="800"/>
    </row>
    <row r="97" spans="1:13" ht="15" customHeight="1" x14ac:dyDescent="0.25">
      <c r="A97" s="564"/>
      <c r="B97" s="568"/>
      <c r="C97" s="614"/>
      <c r="D97" s="773"/>
      <c r="E97" s="448"/>
      <c r="F97" s="147" t="s">
        <v>82</v>
      </c>
      <c r="G97" s="243">
        <f>G95*143</f>
        <v>429</v>
      </c>
      <c r="H97" s="244">
        <f>G95*153.3</f>
        <v>459.90000000000003</v>
      </c>
      <c r="I97" s="246">
        <f>G95*163.2</f>
        <v>489.59999999999997</v>
      </c>
      <c r="J97" s="224"/>
      <c r="K97" s="583"/>
      <c r="L97" s="602"/>
      <c r="M97" s="800"/>
    </row>
    <row r="98" spans="1:13" ht="15" customHeight="1" x14ac:dyDescent="0.25">
      <c r="A98" s="564"/>
      <c r="B98" s="568"/>
      <c r="C98" s="614"/>
      <c r="D98" s="773"/>
      <c r="E98" s="448"/>
      <c r="F98" s="147" t="s">
        <v>1269</v>
      </c>
      <c r="G98" s="451">
        <v>0.98</v>
      </c>
      <c r="H98" s="451"/>
      <c r="I98" s="451"/>
      <c r="J98" s="451"/>
      <c r="K98" s="583"/>
      <c r="L98" s="602"/>
      <c r="M98" s="800"/>
    </row>
    <row r="99" spans="1:13" ht="15" customHeight="1" x14ac:dyDescent="0.25">
      <c r="A99" s="564"/>
      <c r="B99" s="568"/>
      <c r="C99" s="614"/>
      <c r="D99" s="773"/>
      <c r="E99" s="448"/>
      <c r="F99" s="93" t="s">
        <v>699</v>
      </c>
      <c r="G99" s="523" t="s">
        <v>700</v>
      </c>
      <c r="H99" s="523"/>
      <c r="I99" s="523"/>
      <c r="J99" s="523"/>
      <c r="K99" s="583"/>
      <c r="L99" s="602"/>
      <c r="M99" s="800"/>
    </row>
    <row r="100" spans="1:13" ht="15" customHeight="1" x14ac:dyDescent="0.25">
      <c r="A100" s="564"/>
      <c r="B100" s="568"/>
      <c r="C100" s="614"/>
      <c r="D100" s="773"/>
      <c r="E100" s="448"/>
      <c r="F100" s="93" t="s">
        <v>1181</v>
      </c>
      <c r="G100" s="462" t="s">
        <v>1179</v>
      </c>
      <c r="H100" s="463"/>
      <c r="I100" s="463"/>
      <c r="J100" s="464"/>
      <c r="K100" s="583"/>
      <c r="L100" s="602"/>
      <c r="M100" s="800"/>
    </row>
    <row r="101" spans="1:13" ht="15" customHeight="1" x14ac:dyDescent="0.25">
      <c r="A101" s="564"/>
      <c r="B101" s="568"/>
      <c r="C101" s="614"/>
      <c r="D101" s="773"/>
      <c r="E101" s="448"/>
      <c r="F101" s="94" t="s">
        <v>83</v>
      </c>
      <c r="G101" s="523">
        <v>54</v>
      </c>
      <c r="H101" s="523"/>
      <c r="I101" s="523"/>
      <c r="J101" s="523"/>
      <c r="K101" s="583"/>
      <c r="L101" s="602"/>
      <c r="M101" s="800"/>
    </row>
    <row r="102" spans="1:13" ht="15" customHeight="1" x14ac:dyDescent="0.25">
      <c r="A102" s="564"/>
      <c r="B102" s="568"/>
      <c r="C102" s="614"/>
      <c r="D102" s="773"/>
      <c r="E102" s="448"/>
      <c r="F102" s="94" t="s">
        <v>396</v>
      </c>
      <c r="G102" s="523" t="s">
        <v>397</v>
      </c>
      <c r="H102" s="523"/>
      <c r="I102" s="523"/>
      <c r="J102" s="523"/>
      <c r="K102" s="583"/>
      <c r="L102" s="602"/>
      <c r="M102" s="800"/>
    </row>
    <row r="103" spans="1:13" ht="15" customHeight="1" x14ac:dyDescent="0.25">
      <c r="A103" s="564"/>
      <c r="B103" s="568"/>
      <c r="C103" s="614"/>
      <c r="D103" s="773"/>
      <c r="E103" s="448"/>
      <c r="F103" s="94" t="s">
        <v>743</v>
      </c>
      <c r="G103" s="523" t="s">
        <v>744</v>
      </c>
      <c r="H103" s="523"/>
      <c r="I103" s="523"/>
      <c r="J103" s="523"/>
      <c r="K103" s="583"/>
      <c r="L103" s="602"/>
      <c r="M103" s="800"/>
    </row>
    <row r="104" spans="1:13" s="51" customFormat="1" ht="15" customHeight="1" x14ac:dyDescent="0.25">
      <c r="A104" s="564"/>
      <c r="B104" s="568"/>
      <c r="C104" s="614"/>
      <c r="D104" s="773"/>
      <c r="E104" s="448"/>
      <c r="F104" s="94" t="s">
        <v>421</v>
      </c>
      <c r="G104" s="523" t="s">
        <v>386</v>
      </c>
      <c r="H104" s="523"/>
      <c r="I104" s="523"/>
      <c r="J104" s="523"/>
      <c r="K104" s="583"/>
      <c r="L104" s="602"/>
      <c r="M104" s="800"/>
    </row>
    <row r="105" spans="1:13" s="51" customFormat="1" ht="15" customHeight="1" x14ac:dyDescent="0.25">
      <c r="A105" s="564"/>
      <c r="B105" s="568"/>
      <c r="C105" s="614"/>
      <c r="D105" s="773"/>
      <c r="E105" s="448"/>
      <c r="F105" s="148" t="s">
        <v>379</v>
      </c>
      <c r="G105" s="523" t="s">
        <v>745</v>
      </c>
      <c r="H105" s="523"/>
      <c r="I105" s="523"/>
      <c r="J105" s="523"/>
      <c r="K105" s="583"/>
      <c r="L105" s="602"/>
      <c r="M105" s="800"/>
    </row>
    <row r="106" spans="1:13" s="51" customFormat="1" ht="15" customHeight="1" x14ac:dyDescent="0.25">
      <c r="A106" s="564"/>
      <c r="B106" s="568"/>
      <c r="C106" s="614"/>
      <c r="D106" s="773"/>
      <c r="E106" s="448"/>
      <c r="F106" s="148" t="s">
        <v>257</v>
      </c>
      <c r="G106" s="523" t="s">
        <v>658</v>
      </c>
      <c r="H106" s="523"/>
      <c r="I106" s="523"/>
      <c r="J106" s="523"/>
      <c r="K106" s="583"/>
      <c r="L106" s="602"/>
      <c r="M106" s="800"/>
    </row>
    <row r="107" spans="1:13" s="51" customFormat="1" ht="15" customHeight="1" x14ac:dyDescent="0.25">
      <c r="A107" s="564"/>
      <c r="B107" s="568"/>
      <c r="C107" s="614"/>
      <c r="D107" s="773"/>
      <c r="E107" s="448"/>
      <c r="F107" s="148" t="s">
        <v>422</v>
      </c>
      <c r="G107" s="523" t="s">
        <v>794</v>
      </c>
      <c r="H107" s="523"/>
      <c r="I107" s="523"/>
      <c r="J107" s="523"/>
      <c r="K107" s="583"/>
      <c r="L107" s="602"/>
      <c r="M107" s="800"/>
    </row>
    <row r="108" spans="1:13" s="51" customFormat="1" ht="15" customHeight="1" x14ac:dyDescent="0.25">
      <c r="A108" s="564"/>
      <c r="B108" s="568"/>
      <c r="C108" s="614"/>
      <c r="D108" s="773"/>
      <c r="E108" s="448"/>
      <c r="F108" s="148" t="s">
        <v>376</v>
      </c>
      <c r="G108" s="523" t="s">
        <v>746</v>
      </c>
      <c r="H108" s="523"/>
      <c r="I108" s="523"/>
      <c r="J108" s="523"/>
      <c r="K108" s="583"/>
      <c r="L108" s="602"/>
      <c r="M108" s="800"/>
    </row>
    <row r="109" spans="1:13" s="51" customFormat="1" ht="15" customHeight="1" x14ac:dyDescent="0.25">
      <c r="A109" s="564"/>
      <c r="B109" s="568"/>
      <c r="C109" s="614"/>
      <c r="D109" s="773"/>
      <c r="E109" s="448"/>
      <c r="F109" s="148" t="s">
        <v>381</v>
      </c>
      <c r="G109" s="523" t="s">
        <v>795</v>
      </c>
      <c r="H109" s="523"/>
      <c r="I109" s="523"/>
      <c r="J109" s="523"/>
      <c r="K109" s="583"/>
      <c r="L109" s="602"/>
      <c r="M109" s="800"/>
    </row>
    <row r="110" spans="1:13" s="51" customFormat="1" ht="15" customHeight="1" x14ac:dyDescent="0.25">
      <c r="A110" s="564"/>
      <c r="B110" s="568"/>
      <c r="C110" s="614"/>
      <c r="D110" s="773"/>
      <c r="E110" s="448"/>
      <c r="F110" s="148" t="s">
        <v>796</v>
      </c>
      <c r="G110" s="523" t="s">
        <v>797</v>
      </c>
      <c r="H110" s="523"/>
      <c r="I110" s="523"/>
      <c r="J110" s="523"/>
      <c r="K110" s="583"/>
      <c r="L110" s="602"/>
      <c r="M110" s="800"/>
    </row>
    <row r="111" spans="1:13" s="51" customFormat="1" ht="15" customHeight="1" x14ac:dyDescent="0.25">
      <c r="A111" s="564"/>
      <c r="B111" s="568"/>
      <c r="C111" s="614"/>
      <c r="D111" s="773"/>
      <c r="E111" s="448"/>
      <c r="F111" s="94" t="s">
        <v>358</v>
      </c>
      <c r="G111" s="523" t="s">
        <v>748</v>
      </c>
      <c r="H111" s="523"/>
      <c r="I111" s="523"/>
      <c r="J111" s="523"/>
      <c r="K111" s="584">
        <v>5</v>
      </c>
      <c r="L111" s="533">
        <v>1934</v>
      </c>
      <c r="M111" s="800"/>
    </row>
    <row r="112" spans="1:13" s="51" customFormat="1" ht="15" customHeight="1" x14ac:dyDescent="0.25">
      <c r="A112" s="564"/>
      <c r="B112" s="568"/>
      <c r="C112" s="614"/>
      <c r="D112" s="773"/>
      <c r="E112" s="448"/>
      <c r="F112" s="93" t="s">
        <v>704</v>
      </c>
      <c r="G112" s="523" t="s">
        <v>1284</v>
      </c>
      <c r="H112" s="523"/>
      <c r="I112" s="523"/>
      <c r="J112" s="523"/>
      <c r="K112" s="585"/>
      <c r="L112" s="603" t="e">
        <f>#REF!-#REF!*10%</f>
        <v>#REF!</v>
      </c>
      <c r="M112" s="800"/>
    </row>
    <row r="113" spans="1:13" s="51" customFormat="1" ht="15.75" customHeight="1" x14ac:dyDescent="0.25">
      <c r="A113" s="564"/>
      <c r="B113" s="568"/>
      <c r="C113" s="614"/>
      <c r="D113" s="773"/>
      <c r="E113" s="448"/>
      <c r="F113" s="148" t="s">
        <v>377</v>
      </c>
      <c r="G113" s="523" t="s">
        <v>749</v>
      </c>
      <c r="H113" s="523"/>
      <c r="I113" s="523"/>
      <c r="J113" s="523"/>
      <c r="K113" s="585"/>
      <c r="L113" s="603" t="e">
        <f>#REF!-#REF!*10%</f>
        <v>#REF!</v>
      </c>
      <c r="M113" s="800"/>
    </row>
    <row r="114" spans="1:13" s="51" customFormat="1" ht="15.75" customHeight="1" x14ac:dyDescent="0.25">
      <c r="A114" s="564"/>
      <c r="B114" s="568"/>
      <c r="C114" s="614"/>
      <c r="D114" s="773"/>
      <c r="E114" s="448"/>
      <c r="F114" s="148" t="s">
        <v>798</v>
      </c>
      <c r="G114" s="801" t="s">
        <v>810</v>
      </c>
      <c r="H114" s="801"/>
      <c r="I114" s="801"/>
      <c r="J114" s="801"/>
      <c r="K114" s="585"/>
      <c r="L114" s="603" t="e">
        <f>#REF!-#REF!*10%</f>
        <v>#REF!</v>
      </c>
      <c r="M114" s="800"/>
    </row>
    <row r="115" spans="1:13" s="51" customFormat="1" ht="15" customHeight="1" x14ac:dyDescent="0.25">
      <c r="A115" s="564"/>
      <c r="B115" s="568"/>
      <c r="C115" s="614"/>
      <c r="D115" s="773"/>
      <c r="E115" s="448"/>
      <c r="F115" s="148" t="s">
        <v>1139</v>
      </c>
      <c r="G115" s="523" t="s">
        <v>799</v>
      </c>
      <c r="H115" s="523"/>
      <c r="I115" s="523"/>
      <c r="J115" s="523"/>
      <c r="K115" s="585"/>
      <c r="L115" s="603" t="e">
        <f>#REF!-#REF!*10%</f>
        <v>#REF!</v>
      </c>
      <c r="M115" s="800"/>
    </row>
    <row r="116" spans="1:13" s="51" customFormat="1" ht="15" customHeight="1" x14ac:dyDescent="0.25">
      <c r="A116" s="564"/>
      <c r="B116" s="568"/>
      <c r="C116" s="614"/>
      <c r="D116" s="773"/>
      <c r="E116" s="448"/>
      <c r="F116" s="148" t="s">
        <v>801</v>
      </c>
      <c r="G116" s="801">
        <v>10</v>
      </c>
      <c r="H116" s="801"/>
      <c r="I116" s="801"/>
      <c r="J116" s="801"/>
      <c r="K116" s="585"/>
      <c r="L116" s="603" t="e">
        <f>#REF!-#REF!*10%</f>
        <v>#REF!</v>
      </c>
      <c r="M116" s="800"/>
    </row>
    <row r="117" spans="1:13" s="51" customFormat="1" ht="15" customHeight="1" x14ac:dyDescent="0.25">
      <c r="A117" s="564"/>
      <c r="B117" s="568"/>
      <c r="C117" s="614"/>
      <c r="D117" s="773"/>
      <c r="E117" s="448"/>
      <c r="F117" s="148" t="s">
        <v>802</v>
      </c>
      <c r="G117" s="801">
        <v>60</v>
      </c>
      <c r="H117" s="801"/>
      <c r="I117" s="801"/>
      <c r="J117" s="801"/>
      <c r="K117" s="585"/>
      <c r="L117" s="603" t="e">
        <f>#REF!-#REF!*10%</f>
        <v>#REF!</v>
      </c>
      <c r="M117" s="800"/>
    </row>
    <row r="118" spans="1:13" s="51" customFormat="1" ht="15" customHeight="1" x14ac:dyDescent="0.25">
      <c r="A118" s="564"/>
      <c r="B118" s="568"/>
      <c r="C118" s="614"/>
      <c r="D118" s="773"/>
      <c r="E118" s="448"/>
      <c r="F118" s="148" t="s">
        <v>803</v>
      </c>
      <c r="G118" s="801" t="s">
        <v>1137</v>
      </c>
      <c r="H118" s="801"/>
      <c r="I118" s="801"/>
      <c r="J118" s="801"/>
      <c r="K118" s="585"/>
      <c r="L118" s="603" t="e">
        <f>#REF!-#REF!*10%</f>
        <v>#REF!</v>
      </c>
      <c r="M118" s="800"/>
    </row>
    <row r="119" spans="1:13" s="51" customFormat="1" ht="15" customHeight="1" x14ac:dyDescent="0.25">
      <c r="A119" s="564"/>
      <c r="B119" s="568"/>
      <c r="C119" s="614"/>
      <c r="D119" s="773"/>
      <c r="E119" s="448"/>
      <c r="F119" s="148" t="s">
        <v>1138</v>
      </c>
      <c r="G119" s="523" t="s">
        <v>799</v>
      </c>
      <c r="H119" s="523"/>
      <c r="I119" s="523"/>
      <c r="J119" s="523"/>
      <c r="K119" s="585"/>
      <c r="L119" s="603" t="e">
        <f>#REF!-#REF!*10%</f>
        <v>#REF!</v>
      </c>
      <c r="M119" s="800"/>
    </row>
    <row r="120" spans="1:13" s="51" customFormat="1" ht="15.6" customHeight="1" x14ac:dyDescent="0.25">
      <c r="A120" s="564"/>
      <c r="B120" s="568"/>
      <c r="C120" s="614"/>
      <c r="D120" s="773"/>
      <c r="E120" s="448"/>
      <c r="F120" s="148" t="s">
        <v>562</v>
      </c>
      <c r="G120" s="523" t="s">
        <v>1085</v>
      </c>
      <c r="H120" s="523"/>
      <c r="I120" s="523"/>
      <c r="J120" s="523"/>
      <c r="K120" s="585"/>
      <c r="L120" s="603" t="e">
        <f>#REF!-#REF!*10%</f>
        <v>#REF!</v>
      </c>
      <c r="M120" s="800"/>
    </row>
    <row r="121" spans="1:13" s="51" customFormat="1" ht="15.6" customHeight="1" x14ac:dyDescent="0.25">
      <c r="A121" s="564"/>
      <c r="B121" s="568"/>
      <c r="C121" s="614"/>
      <c r="D121" s="773"/>
      <c r="E121" s="448"/>
      <c r="F121" s="148" t="s">
        <v>570</v>
      </c>
      <c r="G121" s="523" t="s">
        <v>614</v>
      </c>
      <c r="H121" s="523"/>
      <c r="I121" s="523"/>
      <c r="J121" s="523"/>
      <c r="K121" s="585"/>
      <c r="L121" s="603" t="e">
        <f>#REF!-#REF!*10%</f>
        <v>#REF!</v>
      </c>
      <c r="M121" s="800"/>
    </row>
    <row r="122" spans="1:13" s="51" customFormat="1" ht="15.6" customHeight="1" x14ac:dyDescent="0.25">
      <c r="A122" s="564"/>
      <c r="B122" s="568"/>
      <c r="C122" s="614"/>
      <c r="D122" s="773"/>
      <c r="E122" s="448"/>
      <c r="F122" s="167" t="s">
        <v>84</v>
      </c>
      <c r="G122" s="722">
        <v>0.25</v>
      </c>
      <c r="H122" s="722"/>
      <c r="I122" s="722"/>
      <c r="J122" s="722"/>
      <c r="K122" s="585"/>
      <c r="L122" s="603" t="e">
        <f>#REF!-#REF!*10%</f>
        <v>#REF!</v>
      </c>
      <c r="M122" s="800"/>
    </row>
    <row r="123" spans="1:13" ht="15" customHeight="1" x14ac:dyDescent="0.25">
      <c r="A123" s="564"/>
      <c r="B123" s="569"/>
      <c r="C123" s="614"/>
      <c r="D123" s="773"/>
      <c r="E123" s="448"/>
      <c r="F123" s="136" t="s">
        <v>1016</v>
      </c>
      <c r="G123" s="523">
        <v>5</v>
      </c>
      <c r="H123" s="523"/>
      <c r="I123" s="523"/>
      <c r="J123" s="523"/>
      <c r="K123" s="585"/>
      <c r="L123" s="603" t="e">
        <f>#REF!-#REF!*10%</f>
        <v>#REF!</v>
      </c>
      <c r="M123" s="800"/>
    </row>
    <row r="124" spans="1:13" ht="15" customHeight="1" x14ac:dyDescent="0.25">
      <c r="A124" s="564">
        <v>5</v>
      </c>
      <c r="B124" s="567"/>
      <c r="C124" s="614" t="s">
        <v>811</v>
      </c>
      <c r="D124" s="773"/>
      <c r="E124" s="448"/>
      <c r="F124" s="147" t="s">
        <v>81</v>
      </c>
      <c r="G124" s="523" t="s">
        <v>10</v>
      </c>
      <c r="H124" s="523"/>
      <c r="I124" s="523"/>
      <c r="J124" s="523"/>
      <c r="K124" s="539">
        <v>3</v>
      </c>
      <c r="L124" s="601">
        <v>1807</v>
      </c>
      <c r="M124" s="799" t="s">
        <v>1113</v>
      </c>
    </row>
    <row r="125" spans="1:13" ht="15" customHeight="1" x14ac:dyDescent="0.25">
      <c r="A125" s="564"/>
      <c r="B125" s="568"/>
      <c r="C125" s="614"/>
      <c r="D125" s="773"/>
      <c r="E125" s="448"/>
      <c r="F125" s="147" t="s">
        <v>80</v>
      </c>
      <c r="G125" s="469">
        <v>3</v>
      </c>
      <c r="H125" s="469"/>
      <c r="I125" s="469"/>
      <c r="J125" s="469"/>
      <c r="K125" s="583"/>
      <c r="L125" s="602"/>
      <c r="M125" s="800"/>
    </row>
    <row r="126" spans="1:13" ht="15" customHeight="1" x14ac:dyDescent="0.25">
      <c r="A126" s="564"/>
      <c r="B126" s="568"/>
      <c r="C126" s="614"/>
      <c r="D126" s="773"/>
      <c r="E126" s="448"/>
      <c r="F126" s="147" t="s">
        <v>8</v>
      </c>
      <c r="G126" s="243">
        <v>3000</v>
      </c>
      <c r="H126" s="244">
        <v>4000</v>
      </c>
      <c r="I126" s="246">
        <v>5500</v>
      </c>
      <c r="J126" s="257">
        <v>6000</v>
      </c>
      <c r="K126" s="583"/>
      <c r="L126" s="602"/>
      <c r="M126" s="800"/>
    </row>
    <row r="127" spans="1:13" ht="15" customHeight="1" x14ac:dyDescent="0.25">
      <c r="A127" s="564"/>
      <c r="B127" s="568"/>
      <c r="C127" s="614"/>
      <c r="D127" s="773"/>
      <c r="E127" s="448"/>
      <c r="F127" s="147" t="s">
        <v>82</v>
      </c>
      <c r="G127" s="243">
        <f>G125*143</f>
        <v>429</v>
      </c>
      <c r="H127" s="244">
        <f>G125*153.3</f>
        <v>459.90000000000003</v>
      </c>
      <c r="I127" s="246">
        <f>G125*163.2</f>
        <v>489.59999999999997</v>
      </c>
      <c r="J127" s="224"/>
      <c r="K127" s="583"/>
      <c r="L127" s="602"/>
      <c r="M127" s="800"/>
    </row>
    <row r="128" spans="1:13" ht="15" customHeight="1" x14ac:dyDescent="0.25">
      <c r="A128" s="564"/>
      <c r="B128" s="568"/>
      <c r="C128" s="614"/>
      <c r="D128" s="773"/>
      <c r="E128" s="448"/>
      <c r="F128" s="147" t="s">
        <v>1269</v>
      </c>
      <c r="G128" s="451">
        <v>0.98</v>
      </c>
      <c r="H128" s="451"/>
      <c r="I128" s="451"/>
      <c r="J128" s="451"/>
      <c r="K128" s="583"/>
      <c r="L128" s="602"/>
      <c r="M128" s="800"/>
    </row>
    <row r="129" spans="1:13" ht="15" customHeight="1" x14ac:dyDescent="0.25">
      <c r="A129" s="564"/>
      <c r="B129" s="568"/>
      <c r="C129" s="614"/>
      <c r="D129" s="773"/>
      <c r="E129" s="448"/>
      <c r="F129" s="93" t="s">
        <v>699</v>
      </c>
      <c r="G129" s="523" t="s">
        <v>700</v>
      </c>
      <c r="H129" s="523"/>
      <c r="I129" s="523"/>
      <c r="J129" s="523"/>
      <c r="K129" s="583"/>
      <c r="L129" s="602"/>
      <c r="M129" s="800"/>
    </row>
    <row r="130" spans="1:13" ht="15" customHeight="1" x14ac:dyDescent="0.25">
      <c r="A130" s="564"/>
      <c r="B130" s="568"/>
      <c r="C130" s="614"/>
      <c r="D130" s="773"/>
      <c r="E130" s="448"/>
      <c r="F130" s="93" t="s">
        <v>1181</v>
      </c>
      <c r="G130" s="462" t="s">
        <v>1179</v>
      </c>
      <c r="H130" s="463"/>
      <c r="I130" s="463"/>
      <c r="J130" s="464"/>
      <c r="K130" s="583"/>
      <c r="L130" s="602"/>
      <c r="M130" s="800"/>
    </row>
    <row r="131" spans="1:13" ht="15" customHeight="1" x14ac:dyDescent="0.25">
      <c r="A131" s="564"/>
      <c r="B131" s="568"/>
      <c r="C131" s="614"/>
      <c r="D131" s="773"/>
      <c r="E131" s="448"/>
      <c r="F131" s="94" t="s">
        <v>83</v>
      </c>
      <c r="G131" s="523">
        <v>54</v>
      </c>
      <c r="H131" s="523"/>
      <c r="I131" s="523"/>
      <c r="J131" s="523"/>
      <c r="K131" s="583"/>
      <c r="L131" s="602"/>
      <c r="M131" s="800"/>
    </row>
    <row r="132" spans="1:13" ht="15" customHeight="1" x14ac:dyDescent="0.25">
      <c r="A132" s="564"/>
      <c r="B132" s="568"/>
      <c r="C132" s="614"/>
      <c r="D132" s="773"/>
      <c r="E132" s="448"/>
      <c r="F132" s="94" t="s">
        <v>396</v>
      </c>
      <c r="G132" s="523" t="s">
        <v>397</v>
      </c>
      <c r="H132" s="523"/>
      <c r="I132" s="523"/>
      <c r="J132" s="523"/>
      <c r="K132" s="583"/>
      <c r="L132" s="602"/>
      <c r="M132" s="800"/>
    </row>
    <row r="133" spans="1:13" ht="15" customHeight="1" x14ac:dyDescent="0.25">
      <c r="A133" s="564"/>
      <c r="B133" s="568"/>
      <c r="C133" s="614"/>
      <c r="D133" s="773"/>
      <c r="E133" s="448"/>
      <c r="F133" s="94" t="s">
        <v>743</v>
      </c>
      <c r="G133" s="523" t="s">
        <v>744</v>
      </c>
      <c r="H133" s="523"/>
      <c r="I133" s="523"/>
      <c r="J133" s="523"/>
      <c r="K133" s="583"/>
      <c r="L133" s="602"/>
      <c r="M133" s="800"/>
    </row>
    <row r="134" spans="1:13" s="51" customFormat="1" ht="15" customHeight="1" x14ac:dyDescent="0.25">
      <c r="A134" s="564"/>
      <c r="B134" s="568"/>
      <c r="C134" s="614"/>
      <c r="D134" s="773"/>
      <c r="E134" s="448"/>
      <c r="F134" s="94" t="s">
        <v>421</v>
      </c>
      <c r="G134" s="523" t="s">
        <v>386</v>
      </c>
      <c r="H134" s="523"/>
      <c r="I134" s="523"/>
      <c r="J134" s="523"/>
      <c r="K134" s="583"/>
      <c r="L134" s="602"/>
      <c r="M134" s="800"/>
    </row>
    <row r="135" spans="1:13" s="51" customFormat="1" ht="15" customHeight="1" x14ac:dyDescent="0.25">
      <c r="A135" s="564"/>
      <c r="B135" s="568"/>
      <c r="C135" s="614"/>
      <c r="D135" s="773"/>
      <c r="E135" s="448"/>
      <c r="F135" s="148" t="s">
        <v>379</v>
      </c>
      <c r="G135" s="523" t="s">
        <v>745</v>
      </c>
      <c r="H135" s="523"/>
      <c r="I135" s="523"/>
      <c r="J135" s="523"/>
      <c r="K135" s="583"/>
      <c r="L135" s="602"/>
      <c r="M135" s="800"/>
    </row>
    <row r="136" spans="1:13" s="51" customFormat="1" ht="15" customHeight="1" x14ac:dyDescent="0.25">
      <c r="A136" s="564"/>
      <c r="B136" s="568"/>
      <c r="C136" s="614"/>
      <c r="D136" s="773"/>
      <c r="E136" s="448"/>
      <c r="F136" s="148" t="s">
        <v>257</v>
      </c>
      <c r="G136" s="523" t="s">
        <v>658</v>
      </c>
      <c r="H136" s="523"/>
      <c r="I136" s="523"/>
      <c r="J136" s="523"/>
      <c r="K136" s="583"/>
      <c r="L136" s="602"/>
      <c r="M136" s="800"/>
    </row>
    <row r="137" spans="1:13" s="51" customFormat="1" ht="15" customHeight="1" x14ac:dyDescent="0.25">
      <c r="A137" s="564"/>
      <c r="B137" s="568"/>
      <c r="C137" s="614"/>
      <c r="D137" s="773"/>
      <c r="E137" s="448"/>
      <c r="F137" s="148" t="s">
        <v>422</v>
      </c>
      <c r="G137" s="523" t="s">
        <v>794</v>
      </c>
      <c r="H137" s="523"/>
      <c r="I137" s="523"/>
      <c r="J137" s="523"/>
      <c r="K137" s="583"/>
      <c r="L137" s="602"/>
      <c r="M137" s="800"/>
    </row>
    <row r="138" spans="1:13" s="51" customFormat="1" ht="15" customHeight="1" x14ac:dyDescent="0.25">
      <c r="A138" s="564"/>
      <c r="B138" s="568"/>
      <c r="C138" s="614"/>
      <c r="D138" s="773"/>
      <c r="E138" s="448"/>
      <c r="F138" s="148" t="s">
        <v>376</v>
      </c>
      <c r="G138" s="523" t="s">
        <v>746</v>
      </c>
      <c r="H138" s="523"/>
      <c r="I138" s="523"/>
      <c r="J138" s="523"/>
      <c r="K138" s="583"/>
      <c r="L138" s="602"/>
      <c r="M138" s="800"/>
    </row>
    <row r="139" spans="1:13" s="51" customFormat="1" ht="15" customHeight="1" x14ac:dyDescent="0.25">
      <c r="A139" s="564"/>
      <c r="B139" s="568"/>
      <c r="C139" s="614"/>
      <c r="D139" s="773"/>
      <c r="E139" s="448"/>
      <c r="F139" s="148" t="s">
        <v>381</v>
      </c>
      <c r="G139" s="523" t="s">
        <v>795</v>
      </c>
      <c r="H139" s="523"/>
      <c r="I139" s="523"/>
      <c r="J139" s="523"/>
      <c r="K139" s="583"/>
      <c r="L139" s="602"/>
      <c r="M139" s="800"/>
    </row>
    <row r="140" spans="1:13" s="51" customFormat="1" ht="15" customHeight="1" x14ac:dyDescent="0.25">
      <c r="A140" s="564"/>
      <c r="B140" s="568"/>
      <c r="C140" s="614"/>
      <c r="D140" s="773"/>
      <c r="E140" s="448"/>
      <c r="F140" s="148" t="s">
        <v>796</v>
      </c>
      <c r="G140" s="523" t="s">
        <v>797</v>
      </c>
      <c r="H140" s="523"/>
      <c r="I140" s="523"/>
      <c r="J140" s="523"/>
      <c r="K140" s="583"/>
      <c r="L140" s="602"/>
      <c r="M140" s="800"/>
    </row>
    <row r="141" spans="1:13" s="51" customFormat="1" ht="15" customHeight="1" x14ac:dyDescent="0.25">
      <c r="A141" s="564"/>
      <c r="B141" s="568"/>
      <c r="C141" s="614"/>
      <c r="D141" s="773"/>
      <c r="E141" s="448"/>
      <c r="F141" s="94" t="s">
        <v>358</v>
      </c>
      <c r="G141" s="523" t="s">
        <v>748</v>
      </c>
      <c r="H141" s="523"/>
      <c r="I141" s="523"/>
      <c r="J141" s="523"/>
      <c r="K141" s="584">
        <v>5</v>
      </c>
      <c r="L141" s="533">
        <v>1934</v>
      </c>
      <c r="M141" s="800"/>
    </row>
    <row r="142" spans="1:13" s="51" customFormat="1" ht="15" customHeight="1" x14ac:dyDescent="0.25">
      <c r="A142" s="564"/>
      <c r="B142" s="568"/>
      <c r="C142" s="614"/>
      <c r="D142" s="773"/>
      <c r="E142" s="448"/>
      <c r="F142" s="93" t="s">
        <v>704</v>
      </c>
      <c r="G142" s="523" t="s">
        <v>1284</v>
      </c>
      <c r="H142" s="523"/>
      <c r="I142" s="523"/>
      <c r="J142" s="523"/>
      <c r="K142" s="585"/>
      <c r="L142" s="603" t="e">
        <f>#REF!-#REF!*10%</f>
        <v>#REF!</v>
      </c>
      <c r="M142" s="800"/>
    </row>
    <row r="143" spans="1:13" s="51" customFormat="1" ht="15.75" customHeight="1" x14ac:dyDescent="0.25">
      <c r="A143" s="564"/>
      <c r="B143" s="568"/>
      <c r="C143" s="614"/>
      <c r="D143" s="773"/>
      <c r="E143" s="448"/>
      <c r="F143" s="148" t="s">
        <v>377</v>
      </c>
      <c r="G143" s="523" t="s">
        <v>749</v>
      </c>
      <c r="H143" s="523"/>
      <c r="I143" s="523"/>
      <c r="J143" s="523"/>
      <c r="K143" s="585"/>
      <c r="L143" s="603" t="e">
        <f>#REF!-#REF!*10%</f>
        <v>#REF!</v>
      </c>
      <c r="M143" s="800"/>
    </row>
    <row r="144" spans="1:13" s="51" customFormat="1" ht="15.75" customHeight="1" x14ac:dyDescent="0.25">
      <c r="A144" s="564"/>
      <c r="B144" s="568"/>
      <c r="C144" s="614"/>
      <c r="D144" s="773"/>
      <c r="E144" s="448"/>
      <c r="F144" s="148" t="s">
        <v>798</v>
      </c>
      <c r="G144" s="801" t="s">
        <v>810</v>
      </c>
      <c r="H144" s="801"/>
      <c r="I144" s="801"/>
      <c r="J144" s="801"/>
      <c r="K144" s="585"/>
      <c r="L144" s="603" t="e">
        <f>#REF!-#REF!*10%</f>
        <v>#REF!</v>
      </c>
      <c r="M144" s="800"/>
    </row>
    <row r="145" spans="1:13" s="51" customFormat="1" ht="15" customHeight="1" x14ac:dyDescent="0.25">
      <c r="A145" s="564"/>
      <c r="B145" s="568"/>
      <c r="C145" s="614"/>
      <c r="D145" s="773"/>
      <c r="E145" s="448"/>
      <c r="F145" s="148" t="s">
        <v>1139</v>
      </c>
      <c r="G145" s="523" t="s">
        <v>799</v>
      </c>
      <c r="H145" s="523"/>
      <c r="I145" s="523"/>
      <c r="J145" s="523"/>
      <c r="K145" s="585"/>
      <c r="L145" s="603" t="e">
        <f>#REF!-#REF!*10%</f>
        <v>#REF!</v>
      </c>
      <c r="M145" s="800"/>
    </row>
    <row r="146" spans="1:13" s="51" customFormat="1" ht="15" customHeight="1" x14ac:dyDescent="0.25">
      <c r="A146" s="564"/>
      <c r="B146" s="568"/>
      <c r="C146" s="614"/>
      <c r="D146" s="773"/>
      <c r="E146" s="448"/>
      <c r="F146" s="148" t="s">
        <v>801</v>
      </c>
      <c r="G146" s="801">
        <v>10</v>
      </c>
      <c r="H146" s="801"/>
      <c r="I146" s="801"/>
      <c r="J146" s="801"/>
      <c r="K146" s="585"/>
      <c r="L146" s="603" t="e">
        <f>#REF!-#REF!*10%</f>
        <v>#REF!</v>
      </c>
      <c r="M146" s="800"/>
    </row>
    <row r="147" spans="1:13" s="51" customFormat="1" ht="15" customHeight="1" x14ac:dyDescent="0.25">
      <c r="A147" s="564"/>
      <c r="B147" s="568"/>
      <c r="C147" s="614"/>
      <c r="D147" s="773"/>
      <c r="E147" s="448"/>
      <c r="F147" s="148" t="s">
        <v>802</v>
      </c>
      <c r="G147" s="801">
        <v>60</v>
      </c>
      <c r="H147" s="801"/>
      <c r="I147" s="801"/>
      <c r="J147" s="801"/>
      <c r="K147" s="585"/>
      <c r="L147" s="603" t="e">
        <f>#REF!-#REF!*10%</f>
        <v>#REF!</v>
      </c>
      <c r="M147" s="800"/>
    </row>
    <row r="148" spans="1:13" s="51" customFormat="1" ht="15" customHeight="1" x14ac:dyDescent="0.25">
      <c r="A148" s="564"/>
      <c r="B148" s="568"/>
      <c r="C148" s="614"/>
      <c r="D148" s="773"/>
      <c r="E148" s="448"/>
      <c r="F148" s="148" t="s">
        <v>803</v>
      </c>
      <c r="G148" s="801" t="s">
        <v>1137</v>
      </c>
      <c r="H148" s="801"/>
      <c r="I148" s="801"/>
      <c r="J148" s="801"/>
      <c r="K148" s="585"/>
      <c r="L148" s="603" t="e">
        <f>#REF!-#REF!*10%</f>
        <v>#REF!</v>
      </c>
      <c r="M148" s="800"/>
    </row>
    <row r="149" spans="1:13" s="51" customFormat="1" ht="15" customHeight="1" x14ac:dyDescent="0.25">
      <c r="A149" s="564"/>
      <c r="B149" s="568"/>
      <c r="C149" s="614"/>
      <c r="D149" s="773"/>
      <c r="E149" s="448"/>
      <c r="F149" s="148" t="s">
        <v>1138</v>
      </c>
      <c r="G149" s="801">
        <v>80</v>
      </c>
      <c r="H149" s="801"/>
      <c r="I149" s="801"/>
      <c r="J149" s="801"/>
      <c r="K149" s="585"/>
      <c r="L149" s="603" t="e">
        <f>#REF!-#REF!*10%</f>
        <v>#REF!</v>
      </c>
      <c r="M149" s="800"/>
    </row>
    <row r="150" spans="1:13" s="51" customFormat="1" ht="15.6" customHeight="1" x14ac:dyDescent="0.25">
      <c r="A150" s="564"/>
      <c r="B150" s="568"/>
      <c r="C150" s="614"/>
      <c r="D150" s="773"/>
      <c r="E150" s="448"/>
      <c r="F150" s="148" t="s">
        <v>562</v>
      </c>
      <c r="G150" s="523" t="s">
        <v>1085</v>
      </c>
      <c r="H150" s="523"/>
      <c r="I150" s="523"/>
      <c r="J150" s="523"/>
      <c r="K150" s="585"/>
      <c r="L150" s="603" t="e">
        <f>#REF!-#REF!*10%</f>
        <v>#REF!</v>
      </c>
      <c r="M150" s="800"/>
    </row>
    <row r="151" spans="1:13" s="51" customFormat="1" ht="15.6" customHeight="1" x14ac:dyDescent="0.25">
      <c r="A151" s="564"/>
      <c r="B151" s="568"/>
      <c r="C151" s="614"/>
      <c r="D151" s="773"/>
      <c r="E151" s="448"/>
      <c r="F151" s="148" t="s">
        <v>570</v>
      </c>
      <c r="G151" s="523" t="s">
        <v>614</v>
      </c>
      <c r="H151" s="523"/>
      <c r="I151" s="523"/>
      <c r="J151" s="523"/>
      <c r="K151" s="585"/>
      <c r="L151" s="603" t="e">
        <f>#REF!-#REF!*10%</f>
        <v>#REF!</v>
      </c>
      <c r="M151" s="800"/>
    </row>
    <row r="152" spans="1:13" s="51" customFormat="1" ht="15.6" customHeight="1" x14ac:dyDescent="0.25">
      <c r="A152" s="564"/>
      <c r="B152" s="568"/>
      <c r="C152" s="614"/>
      <c r="D152" s="773"/>
      <c r="E152" s="448"/>
      <c r="F152" s="167" t="s">
        <v>84</v>
      </c>
      <c r="G152" s="722">
        <v>0.25</v>
      </c>
      <c r="H152" s="722"/>
      <c r="I152" s="722"/>
      <c r="J152" s="722"/>
      <c r="K152" s="585"/>
      <c r="L152" s="603" t="e">
        <f>#REF!-#REF!*10%</f>
        <v>#REF!</v>
      </c>
      <c r="M152" s="800"/>
    </row>
    <row r="153" spans="1:13" ht="15" customHeight="1" x14ac:dyDescent="0.25">
      <c r="A153" s="564"/>
      <c r="B153" s="569"/>
      <c r="C153" s="614"/>
      <c r="D153" s="773"/>
      <c r="E153" s="448"/>
      <c r="F153" s="136" t="s">
        <v>1016</v>
      </c>
      <c r="G153" s="523">
        <v>5</v>
      </c>
      <c r="H153" s="523"/>
      <c r="I153" s="523"/>
      <c r="J153" s="523"/>
      <c r="K153" s="585"/>
      <c r="L153" s="603" t="e">
        <f>#REF!-#REF!*10%</f>
        <v>#REF!</v>
      </c>
      <c r="M153" s="800"/>
    </row>
    <row r="154" spans="1:13" ht="15" customHeight="1" x14ac:dyDescent="0.25">
      <c r="A154" s="564">
        <v>6</v>
      </c>
      <c r="B154" s="567"/>
      <c r="C154" s="614" t="s">
        <v>812</v>
      </c>
      <c r="D154" s="773"/>
      <c r="E154" s="448"/>
      <c r="F154" s="147" t="s">
        <v>81</v>
      </c>
      <c r="G154" s="523" t="s">
        <v>10</v>
      </c>
      <c r="H154" s="523"/>
      <c r="I154" s="523"/>
      <c r="J154" s="523"/>
      <c r="K154" s="539">
        <v>3</v>
      </c>
      <c r="L154" s="601">
        <v>1807</v>
      </c>
      <c r="M154" s="799" t="s">
        <v>1118</v>
      </c>
    </row>
    <row r="155" spans="1:13" ht="15" customHeight="1" x14ac:dyDescent="0.25">
      <c r="A155" s="564"/>
      <c r="B155" s="568"/>
      <c r="C155" s="614"/>
      <c r="D155" s="773"/>
      <c r="E155" s="448"/>
      <c r="F155" s="147" t="s">
        <v>80</v>
      </c>
      <c r="G155" s="469">
        <v>3</v>
      </c>
      <c r="H155" s="469"/>
      <c r="I155" s="469"/>
      <c r="J155" s="469"/>
      <c r="K155" s="583"/>
      <c r="L155" s="602"/>
      <c r="M155" s="800"/>
    </row>
    <row r="156" spans="1:13" ht="15" customHeight="1" x14ac:dyDescent="0.25">
      <c r="A156" s="564"/>
      <c r="B156" s="568"/>
      <c r="C156" s="614"/>
      <c r="D156" s="773"/>
      <c r="E156" s="448"/>
      <c r="F156" s="147" t="s">
        <v>8</v>
      </c>
      <c r="G156" s="243">
        <v>3000</v>
      </c>
      <c r="H156" s="244">
        <v>4000</v>
      </c>
      <c r="I156" s="246">
        <v>5500</v>
      </c>
      <c r="J156" s="257">
        <v>6000</v>
      </c>
      <c r="K156" s="583"/>
      <c r="L156" s="602"/>
      <c r="M156" s="800"/>
    </row>
    <row r="157" spans="1:13" ht="15" customHeight="1" x14ac:dyDescent="0.25">
      <c r="A157" s="564"/>
      <c r="B157" s="568"/>
      <c r="C157" s="614"/>
      <c r="D157" s="773"/>
      <c r="E157" s="448"/>
      <c r="F157" s="147" t="s">
        <v>82</v>
      </c>
      <c r="G157" s="243">
        <f>G155*143</f>
        <v>429</v>
      </c>
      <c r="H157" s="244">
        <f>G155*153.3</f>
        <v>459.90000000000003</v>
      </c>
      <c r="I157" s="246">
        <f>G155*163.2</f>
        <v>489.59999999999997</v>
      </c>
      <c r="J157" s="224"/>
      <c r="K157" s="583"/>
      <c r="L157" s="602"/>
      <c r="M157" s="800"/>
    </row>
    <row r="158" spans="1:13" ht="15" customHeight="1" x14ac:dyDescent="0.25">
      <c r="A158" s="564"/>
      <c r="B158" s="568"/>
      <c r="C158" s="614"/>
      <c r="D158" s="773"/>
      <c r="E158" s="448"/>
      <c r="F158" s="147" t="s">
        <v>1269</v>
      </c>
      <c r="G158" s="451">
        <v>0.98</v>
      </c>
      <c r="H158" s="451"/>
      <c r="I158" s="451"/>
      <c r="J158" s="451"/>
      <c r="K158" s="583"/>
      <c r="L158" s="602"/>
      <c r="M158" s="800"/>
    </row>
    <row r="159" spans="1:13" ht="15" customHeight="1" x14ac:dyDescent="0.25">
      <c r="A159" s="564"/>
      <c r="B159" s="568"/>
      <c r="C159" s="614"/>
      <c r="D159" s="773"/>
      <c r="E159" s="448"/>
      <c r="F159" s="93" t="s">
        <v>699</v>
      </c>
      <c r="G159" s="523" t="s">
        <v>700</v>
      </c>
      <c r="H159" s="523"/>
      <c r="I159" s="523"/>
      <c r="J159" s="523"/>
      <c r="K159" s="583"/>
      <c r="L159" s="602"/>
      <c r="M159" s="800"/>
    </row>
    <row r="160" spans="1:13" ht="15" customHeight="1" x14ac:dyDescent="0.25">
      <c r="A160" s="564"/>
      <c r="B160" s="568"/>
      <c r="C160" s="614"/>
      <c r="D160" s="773"/>
      <c r="E160" s="448"/>
      <c r="F160" s="93" t="s">
        <v>1181</v>
      </c>
      <c r="G160" s="462" t="s">
        <v>1179</v>
      </c>
      <c r="H160" s="463"/>
      <c r="I160" s="463"/>
      <c r="J160" s="464"/>
      <c r="K160" s="583"/>
      <c r="L160" s="602"/>
      <c r="M160" s="800"/>
    </row>
    <row r="161" spans="1:13" ht="15" customHeight="1" x14ac:dyDescent="0.25">
      <c r="A161" s="564"/>
      <c r="B161" s="568"/>
      <c r="C161" s="614"/>
      <c r="D161" s="773"/>
      <c r="E161" s="448"/>
      <c r="F161" s="94" t="s">
        <v>83</v>
      </c>
      <c r="G161" s="523">
        <v>54</v>
      </c>
      <c r="H161" s="523"/>
      <c r="I161" s="523"/>
      <c r="J161" s="523"/>
      <c r="K161" s="583"/>
      <c r="L161" s="602"/>
      <c r="M161" s="800"/>
    </row>
    <row r="162" spans="1:13" ht="15" customHeight="1" x14ac:dyDescent="0.25">
      <c r="A162" s="564"/>
      <c r="B162" s="568"/>
      <c r="C162" s="614"/>
      <c r="D162" s="773"/>
      <c r="E162" s="448"/>
      <c r="F162" s="94" t="s">
        <v>396</v>
      </c>
      <c r="G162" s="523" t="s">
        <v>397</v>
      </c>
      <c r="H162" s="523"/>
      <c r="I162" s="523"/>
      <c r="J162" s="523"/>
      <c r="K162" s="583"/>
      <c r="L162" s="602"/>
      <c r="M162" s="800"/>
    </row>
    <row r="163" spans="1:13" ht="15" customHeight="1" x14ac:dyDescent="0.25">
      <c r="A163" s="564"/>
      <c r="B163" s="568"/>
      <c r="C163" s="614"/>
      <c r="D163" s="773"/>
      <c r="E163" s="448"/>
      <c r="F163" s="94" t="s">
        <v>743</v>
      </c>
      <c r="G163" s="523" t="s">
        <v>744</v>
      </c>
      <c r="H163" s="523"/>
      <c r="I163" s="523"/>
      <c r="J163" s="523"/>
      <c r="K163" s="583"/>
      <c r="L163" s="602"/>
      <c r="M163" s="800"/>
    </row>
    <row r="164" spans="1:13" s="51" customFormat="1" ht="15" customHeight="1" x14ac:dyDescent="0.25">
      <c r="A164" s="564"/>
      <c r="B164" s="568"/>
      <c r="C164" s="614"/>
      <c r="D164" s="773"/>
      <c r="E164" s="448"/>
      <c r="F164" s="94" t="s">
        <v>421</v>
      </c>
      <c r="G164" s="523" t="s">
        <v>386</v>
      </c>
      <c r="H164" s="523"/>
      <c r="I164" s="523"/>
      <c r="J164" s="523"/>
      <c r="K164" s="583"/>
      <c r="L164" s="602"/>
      <c r="M164" s="800"/>
    </row>
    <row r="165" spans="1:13" s="51" customFormat="1" ht="15" customHeight="1" x14ac:dyDescent="0.25">
      <c r="A165" s="564"/>
      <c r="B165" s="568"/>
      <c r="C165" s="614"/>
      <c r="D165" s="773"/>
      <c r="E165" s="448"/>
      <c r="F165" s="148" t="s">
        <v>379</v>
      </c>
      <c r="G165" s="523" t="s">
        <v>745</v>
      </c>
      <c r="H165" s="523"/>
      <c r="I165" s="523"/>
      <c r="J165" s="523"/>
      <c r="K165" s="583"/>
      <c r="L165" s="602"/>
      <c r="M165" s="800"/>
    </row>
    <row r="166" spans="1:13" s="51" customFormat="1" ht="15" customHeight="1" x14ac:dyDescent="0.25">
      <c r="A166" s="564"/>
      <c r="B166" s="568"/>
      <c r="C166" s="614"/>
      <c r="D166" s="773"/>
      <c r="E166" s="448"/>
      <c r="F166" s="148" t="s">
        <v>257</v>
      </c>
      <c r="G166" s="523" t="s">
        <v>658</v>
      </c>
      <c r="H166" s="523"/>
      <c r="I166" s="523"/>
      <c r="J166" s="523"/>
      <c r="K166" s="583"/>
      <c r="L166" s="602"/>
      <c r="M166" s="800"/>
    </row>
    <row r="167" spans="1:13" s="51" customFormat="1" ht="15" customHeight="1" x14ac:dyDescent="0.25">
      <c r="A167" s="564"/>
      <c r="B167" s="568"/>
      <c r="C167" s="614"/>
      <c r="D167" s="773"/>
      <c r="E167" s="448"/>
      <c r="F167" s="148" t="s">
        <v>422</v>
      </c>
      <c r="G167" s="523" t="s">
        <v>794</v>
      </c>
      <c r="H167" s="523"/>
      <c r="I167" s="523"/>
      <c r="J167" s="523"/>
      <c r="K167" s="583"/>
      <c r="L167" s="602"/>
      <c r="M167" s="800"/>
    </row>
    <row r="168" spans="1:13" s="51" customFormat="1" ht="15" customHeight="1" x14ac:dyDescent="0.25">
      <c r="A168" s="564"/>
      <c r="B168" s="568"/>
      <c r="C168" s="614"/>
      <c r="D168" s="773"/>
      <c r="E168" s="448"/>
      <c r="F168" s="148" t="s">
        <v>376</v>
      </c>
      <c r="G168" s="523" t="s">
        <v>746</v>
      </c>
      <c r="H168" s="523"/>
      <c r="I168" s="523"/>
      <c r="J168" s="523"/>
      <c r="K168" s="583"/>
      <c r="L168" s="602"/>
      <c r="M168" s="800"/>
    </row>
    <row r="169" spans="1:13" s="51" customFormat="1" ht="15" customHeight="1" x14ac:dyDescent="0.25">
      <c r="A169" s="564"/>
      <c r="B169" s="568"/>
      <c r="C169" s="614"/>
      <c r="D169" s="773"/>
      <c r="E169" s="448"/>
      <c r="F169" s="148" t="s">
        <v>381</v>
      </c>
      <c r="G169" s="523" t="s">
        <v>795</v>
      </c>
      <c r="H169" s="523"/>
      <c r="I169" s="523"/>
      <c r="J169" s="523"/>
      <c r="K169" s="583"/>
      <c r="L169" s="602"/>
      <c r="M169" s="800"/>
    </row>
    <row r="170" spans="1:13" s="51" customFormat="1" ht="15" customHeight="1" x14ac:dyDescent="0.25">
      <c r="A170" s="564"/>
      <c r="B170" s="568"/>
      <c r="C170" s="614"/>
      <c r="D170" s="773"/>
      <c r="E170" s="448"/>
      <c r="F170" s="148" t="s">
        <v>796</v>
      </c>
      <c r="G170" s="523" t="s">
        <v>797</v>
      </c>
      <c r="H170" s="523"/>
      <c r="I170" s="523"/>
      <c r="J170" s="523"/>
      <c r="K170" s="583"/>
      <c r="L170" s="602"/>
      <c r="M170" s="800"/>
    </row>
    <row r="171" spans="1:13" s="51" customFormat="1" ht="15" customHeight="1" x14ac:dyDescent="0.25">
      <c r="A171" s="564"/>
      <c r="B171" s="568"/>
      <c r="C171" s="614"/>
      <c r="D171" s="773"/>
      <c r="E171" s="448"/>
      <c r="F171" s="94" t="s">
        <v>358</v>
      </c>
      <c r="G171" s="523" t="s">
        <v>748</v>
      </c>
      <c r="H171" s="523"/>
      <c r="I171" s="523"/>
      <c r="J171" s="523"/>
      <c r="K171" s="584">
        <v>5</v>
      </c>
      <c r="L171" s="533">
        <v>1934</v>
      </c>
      <c r="M171" s="800"/>
    </row>
    <row r="172" spans="1:13" s="51" customFormat="1" ht="15" customHeight="1" x14ac:dyDescent="0.25">
      <c r="A172" s="564"/>
      <c r="B172" s="568"/>
      <c r="C172" s="614"/>
      <c r="D172" s="773"/>
      <c r="E172" s="448"/>
      <c r="F172" s="93" t="s">
        <v>704</v>
      </c>
      <c r="G172" s="523" t="s">
        <v>1284</v>
      </c>
      <c r="H172" s="523"/>
      <c r="I172" s="523"/>
      <c r="J172" s="523"/>
      <c r="K172" s="585"/>
      <c r="L172" s="603" t="e">
        <f>#REF!-#REF!*10%</f>
        <v>#REF!</v>
      </c>
      <c r="M172" s="800"/>
    </row>
    <row r="173" spans="1:13" s="51" customFormat="1" ht="15.75" customHeight="1" x14ac:dyDescent="0.25">
      <c r="A173" s="564"/>
      <c r="B173" s="568"/>
      <c r="C173" s="614"/>
      <c r="D173" s="773"/>
      <c r="E173" s="448"/>
      <c r="F173" s="148" t="s">
        <v>377</v>
      </c>
      <c r="G173" s="523" t="s">
        <v>749</v>
      </c>
      <c r="H173" s="523"/>
      <c r="I173" s="523"/>
      <c r="J173" s="523"/>
      <c r="K173" s="585"/>
      <c r="L173" s="603" t="e">
        <f>#REF!-#REF!*10%</f>
        <v>#REF!</v>
      </c>
      <c r="M173" s="800"/>
    </row>
    <row r="174" spans="1:13" s="51" customFormat="1" ht="15.75" customHeight="1" x14ac:dyDescent="0.25">
      <c r="A174" s="564"/>
      <c r="B174" s="568"/>
      <c r="C174" s="614"/>
      <c r="D174" s="773"/>
      <c r="E174" s="448"/>
      <c r="F174" s="148" t="s">
        <v>798</v>
      </c>
      <c r="G174" s="801" t="s">
        <v>810</v>
      </c>
      <c r="H174" s="801"/>
      <c r="I174" s="801"/>
      <c r="J174" s="801"/>
      <c r="K174" s="585"/>
      <c r="L174" s="603" t="e">
        <f>#REF!-#REF!*10%</f>
        <v>#REF!</v>
      </c>
      <c r="M174" s="800"/>
    </row>
    <row r="175" spans="1:13" s="51" customFormat="1" ht="15" customHeight="1" x14ac:dyDescent="0.25">
      <c r="A175" s="564"/>
      <c r="B175" s="568"/>
      <c r="C175" s="614"/>
      <c r="D175" s="773"/>
      <c r="E175" s="448"/>
      <c r="F175" s="148" t="s">
        <v>1139</v>
      </c>
      <c r="G175" s="523" t="s">
        <v>799</v>
      </c>
      <c r="H175" s="523"/>
      <c r="I175" s="523"/>
      <c r="J175" s="523"/>
      <c r="K175" s="585"/>
      <c r="L175" s="603" t="e">
        <f>#REF!-#REF!*10%</f>
        <v>#REF!</v>
      </c>
      <c r="M175" s="800"/>
    </row>
    <row r="176" spans="1:13" s="51" customFormat="1" ht="15" customHeight="1" x14ac:dyDescent="0.25">
      <c r="A176" s="564"/>
      <c r="B176" s="568"/>
      <c r="C176" s="614"/>
      <c r="D176" s="773"/>
      <c r="E176" s="448"/>
      <c r="F176" s="148" t="s">
        <v>801</v>
      </c>
      <c r="G176" s="801">
        <v>10</v>
      </c>
      <c r="H176" s="801"/>
      <c r="I176" s="801"/>
      <c r="J176" s="801"/>
      <c r="K176" s="585"/>
      <c r="L176" s="603" t="e">
        <f>#REF!-#REF!*10%</f>
        <v>#REF!</v>
      </c>
      <c r="M176" s="800"/>
    </row>
    <row r="177" spans="1:13" s="51" customFormat="1" ht="15" customHeight="1" x14ac:dyDescent="0.25">
      <c r="A177" s="564"/>
      <c r="B177" s="568"/>
      <c r="C177" s="614"/>
      <c r="D177" s="773"/>
      <c r="E177" s="448"/>
      <c r="F177" s="148" t="s">
        <v>802</v>
      </c>
      <c r="G177" s="801">
        <v>60</v>
      </c>
      <c r="H177" s="801"/>
      <c r="I177" s="801"/>
      <c r="J177" s="801"/>
      <c r="K177" s="585"/>
      <c r="L177" s="603" t="e">
        <f>#REF!-#REF!*10%</f>
        <v>#REF!</v>
      </c>
      <c r="M177" s="800"/>
    </row>
    <row r="178" spans="1:13" s="51" customFormat="1" ht="15" customHeight="1" x14ac:dyDescent="0.25">
      <c r="A178" s="564"/>
      <c r="B178" s="568"/>
      <c r="C178" s="614"/>
      <c r="D178" s="773"/>
      <c r="E178" s="448"/>
      <c r="F178" s="148" t="s">
        <v>803</v>
      </c>
      <c r="G178" s="801" t="s">
        <v>1137</v>
      </c>
      <c r="H178" s="801"/>
      <c r="I178" s="801"/>
      <c r="J178" s="801"/>
      <c r="K178" s="585"/>
      <c r="L178" s="603" t="e">
        <f>#REF!-#REF!*10%</f>
        <v>#REF!</v>
      </c>
      <c r="M178" s="800"/>
    </row>
    <row r="179" spans="1:13" s="51" customFormat="1" ht="15" customHeight="1" x14ac:dyDescent="0.25">
      <c r="A179" s="564"/>
      <c r="B179" s="568"/>
      <c r="C179" s="614"/>
      <c r="D179" s="773"/>
      <c r="E179" s="448"/>
      <c r="F179" s="148" t="s">
        <v>1138</v>
      </c>
      <c r="G179" s="801">
        <v>80</v>
      </c>
      <c r="H179" s="801"/>
      <c r="I179" s="801"/>
      <c r="J179" s="801"/>
      <c r="K179" s="585"/>
      <c r="L179" s="603" t="e">
        <f>#REF!-#REF!*10%</f>
        <v>#REF!</v>
      </c>
      <c r="M179" s="800"/>
    </row>
    <row r="180" spans="1:13" s="51" customFormat="1" ht="15.6" customHeight="1" x14ac:dyDescent="0.25">
      <c r="A180" s="564"/>
      <c r="B180" s="568"/>
      <c r="C180" s="614"/>
      <c r="D180" s="773"/>
      <c r="E180" s="448"/>
      <c r="F180" s="148" t="s">
        <v>562</v>
      </c>
      <c r="G180" s="523" t="s">
        <v>1085</v>
      </c>
      <c r="H180" s="523"/>
      <c r="I180" s="523"/>
      <c r="J180" s="523"/>
      <c r="K180" s="585"/>
      <c r="L180" s="603" t="e">
        <f>#REF!-#REF!*10%</f>
        <v>#REF!</v>
      </c>
      <c r="M180" s="800"/>
    </row>
    <row r="181" spans="1:13" s="51" customFormat="1" ht="15.6" customHeight="1" x14ac:dyDescent="0.25">
      <c r="A181" s="564"/>
      <c r="B181" s="568"/>
      <c r="C181" s="614"/>
      <c r="D181" s="773"/>
      <c r="E181" s="448"/>
      <c r="F181" s="148" t="s">
        <v>570</v>
      </c>
      <c r="G181" s="523" t="s">
        <v>614</v>
      </c>
      <c r="H181" s="523"/>
      <c r="I181" s="523"/>
      <c r="J181" s="523"/>
      <c r="K181" s="585"/>
      <c r="L181" s="603" t="e">
        <f>#REF!-#REF!*10%</f>
        <v>#REF!</v>
      </c>
      <c r="M181" s="800"/>
    </row>
    <row r="182" spans="1:13" s="51" customFormat="1" ht="15.6" customHeight="1" x14ac:dyDescent="0.25">
      <c r="A182" s="564"/>
      <c r="B182" s="568"/>
      <c r="C182" s="614"/>
      <c r="D182" s="773"/>
      <c r="E182" s="448"/>
      <c r="F182" s="167" t="s">
        <v>84</v>
      </c>
      <c r="G182" s="722">
        <v>0.25</v>
      </c>
      <c r="H182" s="722"/>
      <c r="I182" s="722"/>
      <c r="J182" s="722"/>
      <c r="K182" s="585"/>
      <c r="L182" s="603" t="e">
        <f>#REF!-#REF!*10%</f>
        <v>#REF!</v>
      </c>
      <c r="M182" s="800"/>
    </row>
    <row r="183" spans="1:13" ht="15" customHeight="1" x14ac:dyDescent="0.25">
      <c r="A183" s="564"/>
      <c r="B183" s="569"/>
      <c r="C183" s="614"/>
      <c r="D183" s="773"/>
      <c r="E183" s="448"/>
      <c r="F183" s="136" t="s">
        <v>1016</v>
      </c>
      <c r="G183" s="523">
        <v>5</v>
      </c>
      <c r="H183" s="523"/>
      <c r="I183" s="523"/>
      <c r="J183" s="523"/>
      <c r="K183" s="585"/>
      <c r="L183" s="603" t="e">
        <f>#REF!-#REF!*10%</f>
        <v>#REF!</v>
      </c>
      <c r="M183" s="800"/>
    </row>
    <row r="184" spans="1:13" ht="15" customHeight="1" x14ac:dyDescent="0.25">
      <c r="A184" s="564">
        <v>7</v>
      </c>
      <c r="B184" s="567"/>
      <c r="C184" s="614" t="s">
        <v>813</v>
      </c>
      <c r="D184" s="773"/>
      <c r="E184" s="448"/>
      <c r="F184" s="147" t="s">
        <v>81</v>
      </c>
      <c r="G184" s="523" t="s">
        <v>10</v>
      </c>
      <c r="H184" s="523"/>
      <c r="I184" s="523"/>
      <c r="J184" s="523"/>
      <c r="K184" s="539">
        <v>3</v>
      </c>
      <c r="L184" s="601">
        <v>2596</v>
      </c>
      <c r="M184" s="799" t="s">
        <v>1140</v>
      </c>
    </row>
    <row r="185" spans="1:13" ht="15" customHeight="1" x14ac:dyDescent="0.25">
      <c r="A185" s="564"/>
      <c r="B185" s="568"/>
      <c r="C185" s="614"/>
      <c r="D185" s="773"/>
      <c r="E185" s="448"/>
      <c r="F185" s="147" t="s">
        <v>80</v>
      </c>
      <c r="G185" s="469">
        <v>3</v>
      </c>
      <c r="H185" s="469"/>
      <c r="I185" s="469"/>
      <c r="J185" s="469"/>
      <c r="K185" s="583"/>
      <c r="L185" s="602"/>
      <c r="M185" s="800"/>
    </row>
    <row r="186" spans="1:13" ht="15" customHeight="1" x14ac:dyDescent="0.25">
      <c r="A186" s="564"/>
      <c r="B186" s="568"/>
      <c r="C186" s="614"/>
      <c r="D186" s="773"/>
      <c r="E186" s="448"/>
      <c r="F186" s="147" t="s">
        <v>8</v>
      </c>
      <c r="G186" s="243">
        <v>3000</v>
      </c>
      <c r="H186" s="244">
        <v>4000</v>
      </c>
      <c r="I186" s="246">
        <v>5500</v>
      </c>
      <c r="J186" s="257">
        <v>6000</v>
      </c>
      <c r="K186" s="583"/>
      <c r="L186" s="602"/>
      <c r="M186" s="800"/>
    </row>
    <row r="187" spans="1:13" ht="15" customHeight="1" x14ac:dyDescent="0.25">
      <c r="A187" s="564"/>
      <c r="B187" s="568"/>
      <c r="C187" s="614"/>
      <c r="D187" s="773"/>
      <c r="E187" s="448"/>
      <c r="F187" s="147" t="s">
        <v>82</v>
      </c>
      <c r="G187" s="243">
        <f>G185*143</f>
        <v>429</v>
      </c>
      <c r="H187" s="244">
        <f>G185*153.3</f>
        <v>459.90000000000003</v>
      </c>
      <c r="I187" s="246">
        <f>G185*163.2</f>
        <v>489.59999999999997</v>
      </c>
      <c r="J187" s="224"/>
      <c r="K187" s="583"/>
      <c r="L187" s="602"/>
      <c r="M187" s="800"/>
    </row>
    <row r="188" spans="1:13" ht="15" customHeight="1" x14ac:dyDescent="0.25">
      <c r="A188" s="564"/>
      <c r="B188" s="568"/>
      <c r="C188" s="614"/>
      <c r="D188" s="773"/>
      <c r="E188" s="448"/>
      <c r="F188" s="147" t="s">
        <v>1269</v>
      </c>
      <c r="G188" s="451">
        <v>0.98</v>
      </c>
      <c r="H188" s="451"/>
      <c r="I188" s="451"/>
      <c r="J188" s="451"/>
      <c r="K188" s="583"/>
      <c r="L188" s="602"/>
      <c r="M188" s="800"/>
    </row>
    <row r="189" spans="1:13" ht="15" customHeight="1" x14ac:dyDescent="0.25">
      <c r="A189" s="564"/>
      <c r="B189" s="568"/>
      <c r="C189" s="614"/>
      <c r="D189" s="773"/>
      <c r="E189" s="448"/>
      <c r="F189" s="93" t="s">
        <v>699</v>
      </c>
      <c r="G189" s="523" t="s">
        <v>700</v>
      </c>
      <c r="H189" s="523"/>
      <c r="I189" s="523"/>
      <c r="J189" s="523"/>
      <c r="K189" s="583"/>
      <c r="L189" s="602"/>
      <c r="M189" s="800"/>
    </row>
    <row r="190" spans="1:13" ht="15" customHeight="1" x14ac:dyDescent="0.25">
      <c r="A190" s="564"/>
      <c r="B190" s="568"/>
      <c r="C190" s="614"/>
      <c r="D190" s="773"/>
      <c r="E190" s="448"/>
      <c r="F190" s="93" t="s">
        <v>1181</v>
      </c>
      <c r="G190" s="462" t="s">
        <v>1179</v>
      </c>
      <c r="H190" s="463"/>
      <c r="I190" s="463"/>
      <c r="J190" s="464"/>
      <c r="K190" s="583"/>
      <c r="L190" s="602"/>
      <c r="M190" s="800"/>
    </row>
    <row r="191" spans="1:13" ht="15" customHeight="1" x14ac:dyDescent="0.25">
      <c r="A191" s="564"/>
      <c r="B191" s="568"/>
      <c r="C191" s="614"/>
      <c r="D191" s="773"/>
      <c r="E191" s="448"/>
      <c r="F191" s="94" t="s">
        <v>83</v>
      </c>
      <c r="G191" s="523">
        <v>54</v>
      </c>
      <c r="H191" s="523"/>
      <c r="I191" s="523"/>
      <c r="J191" s="523"/>
      <c r="K191" s="583"/>
      <c r="L191" s="602"/>
      <c r="M191" s="800"/>
    </row>
    <row r="192" spans="1:13" ht="15" customHeight="1" x14ac:dyDescent="0.25">
      <c r="A192" s="564"/>
      <c r="B192" s="568"/>
      <c r="C192" s="614"/>
      <c r="D192" s="773"/>
      <c r="E192" s="448"/>
      <c r="F192" s="94" t="s">
        <v>396</v>
      </c>
      <c r="G192" s="523" t="s">
        <v>397</v>
      </c>
      <c r="H192" s="523"/>
      <c r="I192" s="523"/>
      <c r="J192" s="523"/>
      <c r="K192" s="583"/>
      <c r="L192" s="602"/>
      <c r="M192" s="800"/>
    </row>
    <row r="193" spans="1:13" ht="15" customHeight="1" x14ac:dyDescent="0.25">
      <c r="A193" s="564"/>
      <c r="B193" s="568"/>
      <c r="C193" s="614"/>
      <c r="D193" s="773"/>
      <c r="E193" s="448"/>
      <c r="F193" s="94" t="s">
        <v>743</v>
      </c>
      <c r="G193" s="523" t="s">
        <v>744</v>
      </c>
      <c r="H193" s="523"/>
      <c r="I193" s="523"/>
      <c r="J193" s="523"/>
      <c r="K193" s="583"/>
      <c r="L193" s="602"/>
      <c r="M193" s="800"/>
    </row>
    <row r="194" spans="1:13" s="51" customFormat="1" ht="15" customHeight="1" x14ac:dyDescent="0.25">
      <c r="A194" s="564"/>
      <c r="B194" s="568"/>
      <c r="C194" s="614"/>
      <c r="D194" s="773"/>
      <c r="E194" s="448"/>
      <c r="F194" s="94" t="s">
        <v>421</v>
      </c>
      <c r="G194" s="523" t="s">
        <v>386</v>
      </c>
      <c r="H194" s="523"/>
      <c r="I194" s="523"/>
      <c r="J194" s="523"/>
      <c r="K194" s="583"/>
      <c r="L194" s="602"/>
      <c r="M194" s="800"/>
    </row>
    <row r="195" spans="1:13" s="51" customFormat="1" ht="15" customHeight="1" x14ac:dyDescent="0.25">
      <c r="A195" s="564"/>
      <c r="B195" s="568"/>
      <c r="C195" s="614"/>
      <c r="D195" s="773"/>
      <c r="E195" s="448"/>
      <c r="F195" s="148" t="s">
        <v>379</v>
      </c>
      <c r="G195" s="523" t="s">
        <v>745</v>
      </c>
      <c r="H195" s="523"/>
      <c r="I195" s="523"/>
      <c r="J195" s="523"/>
      <c r="K195" s="583"/>
      <c r="L195" s="602"/>
      <c r="M195" s="800"/>
    </row>
    <row r="196" spans="1:13" s="51" customFormat="1" ht="15" customHeight="1" x14ac:dyDescent="0.25">
      <c r="A196" s="564"/>
      <c r="B196" s="568"/>
      <c r="C196" s="614"/>
      <c r="D196" s="773"/>
      <c r="E196" s="448"/>
      <c r="F196" s="148" t="s">
        <v>257</v>
      </c>
      <c r="G196" s="523" t="s">
        <v>658</v>
      </c>
      <c r="H196" s="523"/>
      <c r="I196" s="523"/>
      <c r="J196" s="523"/>
      <c r="K196" s="583"/>
      <c r="L196" s="602"/>
      <c r="M196" s="800"/>
    </row>
    <row r="197" spans="1:13" s="51" customFormat="1" ht="15" customHeight="1" x14ac:dyDescent="0.25">
      <c r="A197" s="564"/>
      <c r="B197" s="568"/>
      <c r="C197" s="614"/>
      <c r="D197" s="773"/>
      <c r="E197" s="448"/>
      <c r="F197" s="148" t="s">
        <v>422</v>
      </c>
      <c r="G197" s="523" t="s">
        <v>794</v>
      </c>
      <c r="H197" s="523"/>
      <c r="I197" s="523"/>
      <c r="J197" s="523"/>
      <c r="K197" s="583"/>
      <c r="L197" s="602"/>
      <c r="M197" s="800"/>
    </row>
    <row r="198" spans="1:13" s="51" customFormat="1" ht="15" customHeight="1" x14ac:dyDescent="0.25">
      <c r="A198" s="564"/>
      <c r="B198" s="568"/>
      <c r="C198" s="614"/>
      <c r="D198" s="773"/>
      <c r="E198" s="448"/>
      <c r="F198" s="148" t="s">
        <v>376</v>
      </c>
      <c r="G198" s="523" t="s">
        <v>746</v>
      </c>
      <c r="H198" s="523"/>
      <c r="I198" s="523"/>
      <c r="J198" s="523"/>
      <c r="K198" s="583"/>
      <c r="L198" s="602"/>
      <c r="M198" s="800"/>
    </row>
    <row r="199" spans="1:13" s="51" customFormat="1" ht="15" customHeight="1" x14ac:dyDescent="0.25">
      <c r="A199" s="564"/>
      <c r="B199" s="568"/>
      <c r="C199" s="614"/>
      <c r="D199" s="773"/>
      <c r="E199" s="448"/>
      <c r="F199" s="148" t="s">
        <v>381</v>
      </c>
      <c r="G199" s="523" t="s">
        <v>795</v>
      </c>
      <c r="H199" s="523"/>
      <c r="I199" s="523"/>
      <c r="J199" s="523"/>
      <c r="K199" s="583"/>
      <c r="L199" s="602"/>
      <c r="M199" s="800"/>
    </row>
    <row r="200" spans="1:13" s="51" customFormat="1" ht="15" customHeight="1" x14ac:dyDescent="0.25">
      <c r="A200" s="564"/>
      <c r="B200" s="568"/>
      <c r="C200" s="614"/>
      <c r="D200" s="773"/>
      <c r="E200" s="448"/>
      <c r="F200" s="148" t="s">
        <v>796</v>
      </c>
      <c r="G200" s="523" t="s">
        <v>797</v>
      </c>
      <c r="H200" s="523"/>
      <c r="I200" s="523"/>
      <c r="J200" s="523"/>
      <c r="K200" s="583"/>
      <c r="L200" s="602"/>
      <c r="M200" s="800"/>
    </row>
    <row r="201" spans="1:13" s="51" customFormat="1" ht="15" customHeight="1" x14ac:dyDescent="0.25">
      <c r="A201" s="564"/>
      <c r="B201" s="568"/>
      <c r="C201" s="614"/>
      <c r="D201" s="773"/>
      <c r="E201" s="448"/>
      <c r="F201" s="94" t="s">
        <v>358</v>
      </c>
      <c r="G201" s="523" t="s">
        <v>748</v>
      </c>
      <c r="H201" s="523"/>
      <c r="I201" s="523"/>
      <c r="J201" s="523"/>
      <c r="K201" s="584">
        <v>5</v>
      </c>
      <c r="L201" s="533">
        <v>2777</v>
      </c>
      <c r="M201" s="800"/>
    </row>
    <row r="202" spans="1:13" s="51" customFormat="1" ht="15" customHeight="1" x14ac:dyDescent="0.25">
      <c r="A202" s="564"/>
      <c r="B202" s="568"/>
      <c r="C202" s="614"/>
      <c r="D202" s="773"/>
      <c r="E202" s="448"/>
      <c r="F202" s="93" t="s">
        <v>704</v>
      </c>
      <c r="G202" s="523" t="s">
        <v>1284</v>
      </c>
      <c r="H202" s="523"/>
      <c r="I202" s="523"/>
      <c r="J202" s="523"/>
      <c r="K202" s="585"/>
      <c r="L202" s="603" t="e">
        <f>#REF!-#REF!*10%</f>
        <v>#REF!</v>
      </c>
      <c r="M202" s="800"/>
    </row>
    <row r="203" spans="1:13" s="51" customFormat="1" ht="15.75" customHeight="1" x14ac:dyDescent="0.25">
      <c r="A203" s="564"/>
      <c r="B203" s="568"/>
      <c r="C203" s="614"/>
      <c r="D203" s="773"/>
      <c r="E203" s="448"/>
      <c r="F203" s="148" t="s">
        <v>377</v>
      </c>
      <c r="G203" s="523" t="s">
        <v>749</v>
      </c>
      <c r="H203" s="523"/>
      <c r="I203" s="523"/>
      <c r="J203" s="523"/>
      <c r="K203" s="585"/>
      <c r="L203" s="603" t="e">
        <f>#REF!-#REF!*10%</f>
        <v>#REF!</v>
      </c>
      <c r="M203" s="800"/>
    </row>
    <row r="204" spans="1:13" s="51" customFormat="1" ht="15.75" customHeight="1" x14ac:dyDescent="0.25">
      <c r="A204" s="564"/>
      <c r="B204" s="568"/>
      <c r="C204" s="614"/>
      <c r="D204" s="773"/>
      <c r="E204" s="448"/>
      <c r="F204" s="148" t="s">
        <v>798</v>
      </c>
      <c r="G204" s="801" t="s">
        <v>814</v>
      </c>
      <c r="H204" s="801"/>
      <c r="I204" s="801"/>
      <c r="J204" s="801"/>
      <c r="K204" s="585"/>
      <c r="L204" s="603" t="e">
        <f>#REF!-#REF!*10%</f>
        <v>#REF!</v>
      </c>
      <c r="M204" s="800"/>
    </row>
    <row r="205" spans="1:13" s="51" customFormat="1" ht="15" customHeight="1" x14ac:dyDescent="0.25">
      <c r="A205" s="564"/>
      <c r="B205" s="568"/>
      <c r="C205" s="614"/>
      <c r="D205" s="773"/>
      <c r="E205" s="448"/>
      <c r="F205" s="148" t="s">
        <v>1139</v>
      </c>
      <c r="G205" s="523" t="s">
        <v>799</v>
      </c>
      <c r="H205" s="523"/>
      <c r="I205" s="523"/>
      <c r="J205" s="523"/>
      <c r="K205" s="585"/>
      <c r="L205" s="603" t="e">
        <f>#REF!-#REF!*10%</f>
        <v>#REF!</v>
      </c>
      <c r="M205" s="800"/>
    </row>
    <row r="206" spans="1:13" s="51" customFormat="1" ht="15" customHeight="1" x14ac:dyDescent="0.25">
      <c r="A206" s="564"/>
      <c r="B206" s="568"/>
      <c r="C206" s="614"/>
      <c r="D206" s="773"/>
      <c r="E206" s="448"/>
      <c r="F206" s="148" t="s">
        <v>801</v>
      </c>
      <c r="G206" s="801">
        <v>10</v>
      </c>
      <c r="H206" s="801"/>
      <c r="I206" s="801"/>
      <c r="J206" s="801"/>
      <c r="K206" s="585"/>
      <c r="L206" s="603" t="e">
        <f>#REF!-#REF!*10%</f>
        <v>#REF!</v>
      </c>
      <c r="M206" s="800"/>
    </row>
    <row r="207" spans="1:13" s="51" customFormat="1" ht="15" customHeight="1" x14ac:dyDescent="0.25">
      <c r="A207" s="564"/>
      <c r="B207" s="568"/>
      <c r="C207" s="614"/>
      <c r="D207" s="773"/>
      <c r="E207" s="448"/>
      <c r="F207" s="148" t="s">
        <v>802</v>
      </c>
      <c r="G207" s="801">
        <v>60</v>
      </c>
      <c r="H207" s="801"/>
      <c r="I207" s="801"/>
      <c r="J207" s="801"/>
      <c r="K207" s="585"/>
      <c r="L207" s="603" t="e">
        <f>#REF!-#REF!*10%</f>
        <v>#REF!</v>
      </c>
      <c r="M207" s="800"/>
    </row>
    <row r="208" spans="1:13" s="51" customFormat="1" ht="15" customHeight="1" x14ac:dyDescent="0.25">
      <c r="A208" s="564"/>
      <c r="B208" s="568"/>
      <c r="C208" s="614"/>
      <c r="D208" s="773"/>
      <c r="E208" s="448"/>
      <c r="F208" s="148" t="s">
        <v>803</v>
      </c>
      <c r="G208" s="801" t="s">
        <v>1137</v>
      </c>
      <c r="H208" s="801"/>
      <c r="I208" s="801"/>
      <c r="J208" s="801"/>
      <c r="K208" s="585"/>
      <c r="L208" s="603" t="e">
        <f>#REF!-#REF!*10%</f>
        <v>#REF!</v>
      </c>
      <c r="M208" s="800"/>
    </row>
    <row r="209" spans="1:13" s="51" customFormat="1" ht="15" customHeight="1" x14ac:dyDescent="0.25">
      <c r="A209" s="564"/>
      <c r="B209" s="568"/>
      <c r="C209" s="614"/>
      <c r="D209" s="773"/>
      <c r="E209" s="448"/>
      <c r="F209" s="148" t="s">
        <v>1138</v>
      </c>
      <c r="G209" s="523" t="s">
        <v>799</v>
      </c>
      <c r="H209" s="523"/>
      <c r="I209" s="523"/>
      <c r="J209" s="523"/>
      <c r="K209" s="585"/>
      <c r="L209" s="603" t="e">
        <f>#REF!-#REF!*10%</f>
        <v>#REF!</v>
      </c>
      <c r="M209" s="800"/>
    </row>
    <row r="210" spans="1:13" s="51" customFormat="1" ht="15.6" customHeight="1" x14ac:dyDescent="0.25">
      <c r="A210" s="564"/>
      <c r="B210" s="568"/>
      <c r="C210" s="614"/>
      <c r="D210" s="773"/>
      <c r="E210" s="448"/>
      <c r="F210" s="148" t="s">
        <v>562</v>
      </c>
      <c r="G210" s="523" t="s">
        <v>1085</v>
      </c>
      <c r="H210" s="523"/>
      <c r="I210" s="523"/>
      <c r="J210" s="523"/>
      <c r="K210" s="585"/>
      <c r="L210" s="603" t="e">
        <f>#REF!-#REF!*10%</f>
        <v>#REF!</v>
      </c>
      <c r="M210" s="800"/>
    </row>
    <row r="211" spans="1:13" s="51" customFormat="1" ht="15.6" customHeight="1" x14ac:dyDescent="0.25">
      <c r="A211" s="564"/>
      <c r="B211" s="568"/>
      <c r="C211" s="614"/>
      <c r="D211" s="773"/>
      <c r="E211" s="448"/>
      <c r="F211" s="148" t="s">
        <v>570</v>
      </c>
      <c r="G211" s="523" t="s">
        <v>614</v>
      </c>
      <c r="H211" s="523"/>
      <c r="I211" s="523"/>
      <c r="J211" s="523"/>
      <c r="K211" s="585"/>
      <c r="L211" s="603" t="e">
        <f>#REF!-#REF!*10%</f>
        <v>#REF!</v>
      </c>
      <c r="M211" s="800"/>
    </row>
    <row r="212" spans="1:13" s="51" customFormat="1" ht="15.6" customHeight="1" x14ac:dyDescent="0.25">
      <c r="A212" s="564"/>
      <c r="B212" s="568"/>
      <c r="C212" s="614"/>
      <c r="D212" s="773"/>
      <c r="E212" s="448"/>
      <c r="F212" s="167" t="s">
        <v>84</v>
      </c>
      <c r="G212" s="722">
        <v>0.25</v>
      </c>
      <c r="H212" s="722"/>
      <c r="I212" s="722"/>
      <c r="J212" s="722"/>
      <c r="K212" s="585"/>
      <c r="L212" s="603" t="e">
        <f>#REF!-#REF!*10%</f>
        <v>#REF!</v>
      </c>
      <c r="M212" s="800"/>
    </row>
    <row r="213" spans="1:13" ht="15" customHeight="1" x14ac:dyDescent="0.25">
      <c r="A213" s="564"/>
      <c r="B213" s="569"/>
      <c r="C213" s="614"/>
      <c r="D213" s="773"/>
      <c r="E213" s="448"/>
      <c r="F213" s="136" t="s">
        <v>1016</v>
      </c>
      <c r="G213" s="523">
        <v>5</v>
      </c>
      <c r="H213" s="523"/>
      <c r="I213" s="523"/>
      <c r="J213" s="523"/>
      <c r="K213" s="585"/>
      <c r="L213" s="603" t="e">
        <f>#REF!-#REF!*10%</f>
        <v>#REF!</v>
      </c>
      <c r="M213" s="800"/>
    </row>
    <row r="214" spans="1:13" ht="15" customHeight="1" x14ac:dyDescent="0.25">
      <c r="A214" s="564">
        <v>8</v>
      </c>
      <c r="B214" s="567"/>
      <c r="C214" s="614" t="s">
        <v>816</v>
      </c>
      <c r="D214" s="773"/>
      <c r="E214" s="448"/>
      <c r="F214" s="147" t="s">
        <v>81</v>
      </c>
      <c r="G214" s="523" t="s">
        <v>10</v>
      </c>
      <c r="H214" s="523"/>
      <c r="I214" s="523"/>
      <c r="J214" s="523"/>
      <c r="K214" s="539">
        <v>3</v>
      </c>
      <c r="L214" s="601">
        <v>1636</v>
      </c>
      <c r="M214" s="799" t="s">
        <v>1114</v>
      </c>
    </row>
    <row r="215" spans="1:13" ht="15" customHeight="1" x14ac:dyDescent="0.25">
      <c r="A215" s="564"/>
      <c r="B215" s="568"/>
      <c r="C215" s="614"/>
      <c r="D215" s="773"/>
      <c r="E215" s="448"/>
      <c r="F215" s="147" t="s">
        <v>80</v>
      </c>
      <c r="G215" s="469">
        <v>4</v>
      </c>
      <c r="H215" s="469"/>
      <c r="I215" s="469"/>
      <c r="J215" s="469"/>
      <c r="K215" s="583"/>
      <c r="L215" s="602"/>
      <c r="M215" s="800"/>
    </row>
    <row r="216" spans="1:13" ht="15" customHeight="1" x14ac:dyDescent="0.25">
      <c r="A216" s="564"/>
      <c r="B216" s="568"/>
      <c r="C216" s="614"/>
      <c r="D216" s="773"/>
      <c r="E216" s="448"/>
      <c r="F216" s="147" t="s">
        <v>8</v>
      </c>
      <c r="G216" s="243">
        <v>3000</v>
      </c>
      <c r="H216" s="244">
        <v>4000</v>
      </c>
      <c r="I216" s="246">
        <v>5500</v>
      </c>
      <c r="J216" s="257">
        <v>6000</v>
      </c>
      <c r="K216" s="583"/>
      <c r="L216" s="602"/>
      <c r="M216" s="800"/>
    </row>
    <row r="217" spans="1:13" ht="15" customHeight="1" x14ac:dyDescent="0.25">
      <c r="A217" s="564"/>
      <c r="B217" s="568"/>
      <c r="C217" s="614"/>
      <c r="D217" s="773"/>
      <c r="E217" s="448"/>
      <c r="F217" s="147" t="s">
        <v>82</v>
      </c>
      <c r="G217" s="243">
        <f>G215*117</f>
        <v>468</v>
      </c>
      <c r="H217" s="244">
        <f>G215*125</f>
        <v>500</v>
      </c>
      <c r="I217" s="246">
        <f>G215*133.1</f>
        <v>532.4</v>
      </c>
      <c r="J217" s="224"/>
      <c r="K217" s="583"/>
      <c r="L217" s="602"/>
      <c r="M217" s="800"/>
    </row>
    <row r="218" spans="1:13" ht="15" customHeight="1" x14ac:dyDescent="0.25">
      <c r="A218" s="564"/>
      <c r="B218" s="568"/>
      <c r="C218" s="614"/>
      <c r="D218" s="773"/>
      <c r="E218" s="448"/>
      <c r="F218" s="147" t="s">
        <v>1269</v>
      </c>
      <c r="G218" s="451">
        <v>0.98</v>
      </c>
      <c r="H218" s="451"/>
      <c r="I218" s="451"/>
      <c r="J218" s="451"/>
      <c r="K218" s="583"/>
      <c r="L218" s="602"/>
      <c r="M218" s="800"/>
    </row>
    <row r="219" spans="1:13" ht="15" customHeight="1" x14ac:dyDescent="0.25">
      <c r="A219" s="564"/>
      <c r="B219" s="568"/>
      <c r="C219" s="614"/>
      <c r="D219" s="773"/>
      <c r="E219" s="448"/>
      <c r="F219" s="93" t="s">
        <v>699</v>
      </c>
      <c r="G219" s="523" t="s">
        <v>700</v>
      </c>
      <c r="H219" s="523"/>
      <c r="I219" s="523"/>
      <c r="J219" s="523"/>
      <c r="K219" s="583"/>
      <c r="L219" s="602"/>
      <c r="M219" s="800"/>
    </row>
    <row r="220" spans="1:13" ht="15" customHeight="1" x14ac:dyDescent="0.25">
      <c r="A220" s="564"/>
      <c r="B220" s="568"/>
      <c r="C220" s="614"/>
      <c r="D220" s="773"/>
      <c r="E220" s="448"/>
      <c r="F220" s="93" t="s">
        <v>1181</v>
      </c>
      <c r="G220" s="462" t="s">
        <v>1179</v>
      </c>
      <c r="H220" s="463"/>
      <c r="I220" s="463"/>
      <c r="J220" s="464"/>
      <c r="K220" s="583"/>
      <c r="L220" s="602"/>
      <c r="M220" s="800"/>
    </row>
    <row r="221" spans="1:13" ht="15" customHeight="1" x14ac:dyDescent="0.25">
      <c r="A221" s="564"/>
      <c r="B221" s="568"/>
      <c r="C221" s="614"/>
      <c r="D221" s="773"/>
      <c r="E221" s="448"/>
      <c r="F221" s="94" t="s">
        <v>83</v>
      </c>
      <c r="G221" s="523">
        <v>54</v>
      </c>
      <c r="H221" s="523"/>
      <c r="I221" s="523"/>
      <c r="J221" s="523"/>
      <c r="K221" s="583"/>
      <c r="L221" s="602"/>
      <c r="M221" s="800"/>
    </row>
    <row r="222" spans="1:13" ht="15" customHeight="1" x14ac:dyDescent="0.25">
      <c r="A222" s="564"/>
      <c r="B222" s="568"/>
      <c r="C222" s="614"/>
      <c r="D222" s="773"/>
      <c r="E222" s="448"/>
      <c r="F222" s="94" t="s">
        <v>396</v>
      </c>
      <c r="G222" s="523" t="s">
        <v>397</v>
      </c>
      <c r="H222" s="523"/>
      <c r="I222" s="523"/>
      <c r="J222" s="523"/>
      <c r="K222" s="583"/>
      <c r="L222" s="602"/>
      <c r="M222" s="800"/>
    </row>
    <row r="223" spans="1:13" ht="15" customHeight="1" x14ac:dyDescent="0.25">
      <c r="A223" s="564"/>
      <c r="B223" s="568"/>
      <c r="C223" s="614"/>
      <c r="D223" s="773"/>
      <c r="E223" s="448"/>
      <c r="F223" s="94" t="s">
        <v>743</v>
      </c>
      <c r="G223" s="523" t="s">
        <v>744</v>
      </c>
      <c r="H223" s="523"/>
      <c r="I223" s="523"/>
      <c r="J223" s="523"/>
      <c r="K223" s="583"/>
      <c r="L223" s="602"/>
      <c r="M223" s="800"/>
    </row>
    <row r="224" spans="1:13" s="51" customFormat="1" ht="15" customHeight="1" x14ac:dyDescent="0.25">
      <c r="A224" s="564"/>
      <c r="B224" s="568"/>
      <c r="C224" s="614"/>
      <c r="D224" s="773"/>
      <c r="E224" s="448"/>
      <c r="F224" s="94" t="s">
        <v>421</v>
      </c>
      <c r="G224" s="523" t="s">
        <v>386</v>
      </c>
      <c r="H224" s="523"/>
      <c r="I224" s="523"/>
      <c r="J224" s="523"/>
      <c r="K224" s="583"/>
      <c r="L224" s="602"/>
      <c r="M224" s="800"/>
    </row>
    <row r="225" spans="1:13" s="51" customFormat="1" ht="15" customHeight="1" x14ac:dyDescent="0.25">
      <c r="A225" s="564"/>
      <c r="B225" s="568"/>
      <c r="C225" s="614"/>
      <c r="D225" s="773"/>
      <c r="E225" s="448"/>
      <c r="F225" s="148" t="s">
        <v>379</v>
      </c>
      <c r="G225" s="523" t="s">
        <v>745</v>
      </c>
      <c r="H225" s="523"/>
      <c r="I225" s="523"/>
      <c r="J225" s="523"/>
      <c r="K225" s="583"/>
      <c r="L225" s="602"/>
      <c r="M225" s="800"/>
    </row>
    <row r="226" spans="1:13" s="51" customFormat="1" ht="15" customHeight="1" x14ac:dyDescent="0.25">
      <c r="A226" s="564"/>
      <c r="B226" s="568"/>
      <c r="C226" s="614"/>
      <c r="D226" s="773"/>
      <c r="E226" s="448"/>
      <c r="F226" s="148" t="s">
        <v>257</v>
      </c>
      <c r="G226" s="523" t="s">
        <v>658</v>
      </c>
      <c r="H226" s="523"/>
      <c r="I226" s="523"/>
      <c r="J226" s="523"/>
      <c r="K226" s="583"/>
      <c r="L226" s="602"/>
      <c r="M226" s="800"/>
    </row>
    <row r="227" spans="1:13" s="51" customFormat="1" ht="15" customHeight="1" x14ac:dyDescent="0.25">
      <c r="A227" s="564"/>
      <c r="B227" s="568"/>
      <c r="C227" s="614"/>
      <c r="D227" s="773"/>
      <c r="E227" s="448"/>
      <c r="F227" s="148" t="s">
        <v>422</v>
      </c>
      <c r="G227" s="523" t="s">
        <v>794</v>
      </c>
      <c r="H227" s="523"/>
      <c r="I227" s="523"/>
      <c r="J227" s="523"/>
      <c r="K227" s="583"/>
      <c r="L227" s="602"/>
      <c r="M227" s="800"/>
    </row>
    <row r="228" spans="1:13" s="51" customFormat="1" ht="15" customHeight="1" x14ac:dyDescent="0.25">
      <c r="A228" s="564"/>
      <c r="B228" s="568"/>
      <c r="C228" s="614"/>
      <c r="D228" s="773"/>
      <c r="E228" s="448"/>
      <c r="F228" s="148" t="s">
        <v>376</v>
      </c>
      <c r="G228" s="523" t="s">
        <v>746</v>
      </c>
      <c r="H228" s="523"/>
      <c r="I228" s="523"/>
      <c r="J228" s="523"/>
      <c r="K228" s="583"/>
      <c r="L228" s="602"/>
      <c r="M228" s="800"/>
    </row>
    <row r="229" spans="1:13" s="51" customFormat="1" ht="15" customHeight="1" x14ac:dyDescent="0.25">
      <c r="A229" s="564"/>
      <c r="B229" s="568"/>
      <c r="C229" s="614"/>
      <c r="D229" s="773"/>
      <c r="E229" s="448"/>
      <c r="F229" s="148" t="s">
        <v>381</v>
      </c>
      <c r="G229" s="523" t="s">
        <v>795</v>
      </c>
      <c r="H229" s="523"/>
      <c r="I229" s="523"/>
      <c r="J229" s="523"/>
      <c r="K229" s="583"/>
      <c r="L229" s="602"/>
      <c r="M229" s="800"/>
    </row>
    <row r="230" spans="1:13" s="51" customFormat="1" ht="15" customHeight="1" x14ac:dyDescent="0.25">
      <c r="A230" s="564"/>
      <c r="B230" s="568"/>
      <c r="C230" s="614"/>
      <c r="D230" s="773"/>
      <c r="E230" s="448"/>
      <c r="F230" s="148" t="s">
        <v>796</v>
      </c>
      <c r="G230" s="523" t="s">
        <v>797</v>
      </c>
      <c r="H230" s="523"/>
      <c r="I230" s="523"/>
      <c r="J230" s="523"/>
      <c r="K230" s="583"/>
      <c r="L230" s="602"/>
      <c r="M230" s="800"/>
    </row>
    <row r="231" spans="1:13" s="51" customFormat="1" ht="15" customHeight="1" x14ac:dyDescent="0.25">
      <c r="A231" s="564"/>
      <c r="B231" s="568"/>
      <c r="C231" s="614"/>
      <c r="D231" s="773"/>
      <c r="E231" s="448"/>
      <c r="F231" s="94" t="s">
        <v>358</v>
      </c>
      <c r="G231" s="523" t="s">
        <v>748</v>
      </c>
      <c r="H231" s="523"/>
      <c r="I231" s="523"/>
      <c r="J231" s="523"/>
      <c r="K231" s="584">
        <v>5</v>
      </c>
      <c r="L231" s="533">
        <v>1751</v>
      </c>
      <c r="M231" s="800"/>
    </row>
    <row r="232" spans="1:13" s="51" customFormat="1" ht="15" customHeight="1" x14ac:dyDescent="0.25">
      <c r="A232" s="564"/>
      <c r="B232" s="568"/>
      <c r="C232" s="614"/>
      <c r="D232" s="773"/>
      <c r="E232" s="448"/>
      <c r="F232" s="93" t="s">
        <v>704</v>
      </c>
      <c r="G232" s="523" t="s">
        <v>1284</v>
      </c>
      <c r="H232" s="523"/>
      <c r="I232" s="523"/>
      <c r="J232" s="523"/>
      <c r="K232" s="585"/>
      <c r="L232" s="603" t="e">
        <f>#REF!-#REF!*10%</f>
        <v>#REF!</v>
      </c>
      <c r="M232" s="800"/>
    </row>
    <row r="233" spans="1:13" s="51" customFormat="1" ht="15.75" customHeight="1" x14ac:dyDescent="0.25">
      <c r="A233" s="564"/>
      <c r="B233" s="568"/>
      <c r="C233" s="614"/>
      <c r="D233" s="773"/>
      <c r="E233" s="448"/>
      <c r="F233" s="148" t="s">
        <v>377</v>
      </c>
      <c r="G233" s="523" t="s">
        <v>749</v>
      </c>
      <c r="H233" s="523"/>
      <c r="I233" s="523"/>
      <c r="J233" s="523"/>
      <c r="K233" s="585"/>
      <c r="L233" s="603" t="e">
        <f>#REF!-#REF!*10%</f>
        <v>#REF!</v>
      </c>
      <c r="M233" s="800"/>
    </row>
    <row r="234" spans="1:13" s="51" customFormat="1" ht="15.75" customHeight="1" x14ac:dyDescent="0.25">
      <c r="A234" s="564"/>
      <c r="B234" s="568"/>
      <c r="C234" s="614"/>
      <c r="D234" s="773"/>
      <c r="E234" s="448"/>
      <c r="F234" s="148" t="s">
        <v>798</v>
      </c>
      <c r="G234" s="801" t="s">
        <v>799</v>
      </c>
      <c r="H234" s="801"/>
      <c r="I234" s="801"/>
      <c r="J234" s="801"/>
      <c r="K234" s="585"/>
      <c r="L234" s="603" t="e">
        <f>#REF!-#REF!*10%</f>
        <v>#REF!</v>
      </c>
      <c r="M234" s="800"/>
    </row>
    <row r="235" spans="1:13" s="51" customFormat="1" ht="15" customHeight="1" x14ac:dyDescent="0.25">
      <c r="A235" s="564"/>
      <c r="B235" s="568"/>
      <c r="C235" s="614"/>
      <c r="D235" s="773"/>
      <c r="E235" s="448"/>
      <c r="F235" s="148" t="s">
        <v>1139</v>
      </c>
      <c r="G235" s="801" t="s">
        <v>799</v>
      </c>
      <c r="H235" s="801"/>
      <c r="I235" s="801"/>
      <c r="J235" s="801"/>
      <c r="K235" s="585"/>
      <c r="L235" s="603" t="e">
        <f>#REF!-#REF!*10%</f>
        <v>#REF!</v>
      </c>
      <c r="M235" s="800"/>
    </row>
    <row r="236" spans="1:13" s="51" customFormat="1" ht="15" customHeight="1" x14ac:dyDescent="0.25">
      <c r="A236" s="564"/>
      <c r="B236" s="568"/>
      <c r="C236" s="614"/>
      <c r="D236" s="773"/>
      <c r="E236" s="448"/>
      <c r="F236" s="148" t="s">
        <v>801</v>
      </c>
      <c r="G236" s="801" t="s">
        <v>799</v>
      </c>
      <c r="H236" s="801"/>
      <c r="I236" s="801"/>
      <c r="J236" s="801"/>
      <c r="K236" s="585"/>
      <c r="L236" s="603" t="e">
        <f>#REF!-#REF!*10%</f>
        <v>#REF!</v>
      </c>
      <c r="M236" s="800"/>
    </row>
    <row r="237" spans="1:13" s="51" customFormat="1" ht="15" customHeight="1" x14ac:dyDescent="0.25">
      <c r="A237" s="564"/>
      <c r="B237" s="568"/>
      <c r="C237" s="614"/>
      <c r="D237" s="773"/>
      <c r="E237" s="448"/>
      <c r="F237" s="148" t="s">
        <v>802</v>
      </c>
      <c r="G237" s="801" t="s">
        <v>799</v>
      </c>
      <c r="H237" s="801"/>
      <c r="I237" s="801"/>
      <c r="J237" s="801"/>
      <c r="K237" s="585"/>
      <c r="L237" s="603" t="e">
        <f>#REF!-#REF!*10%</f>
        <v>#REF!</v>
      </c>
      <c r="M237" s="800"/>
    </row>
    <row r="238" spans="1:13" s="51" customFormat="1" ht="15" customHeight="1" x14ac:dyDescent="0.25">
      <c r="A238" s="564"/>
      <c r="B238" s="568"/>
      <c r="C238" s="614"/>
      <c r="D238" s="773"/>
      <c r="E238" s="448"/>
      <c r="F238" s="148" t="s">
        <v>803</v>
      </c>
      <c r="G238" s="801" t="s">
        <v>799</v>
      </c>
      <c r="H238" s="801"/>
      <c r="I238" s="801"/>
      <c r="J238" s="801"/>
      <c r="K238" s="585"/>
      <c r="L238" s="603" t="e">
        <f>#REF!-#REF!*10%</f>
        <v>#REF!</v>
      </c>
      <c r="M238" s="800"/>
    </row>
    <row r="239" spans="1:13" s="51" customFormat="1" ht="15" customHeight="1" x14ac:dyDescent="0.25">
      <c r="A239" s="564"/>
      <c r="B239" s="568"/>
      <c r="C239" s="614"/>
      <c r="D239" s="773"/>
      <c r="E239" s="448"/>
      <c r="F239" s="148" t="s">
        <v>1138</v>
      </c>
      <c r="G239" s="801" t="s">
        <v>799</v>
      </c>
      <c r="H239" s="801"/>
      <c r="I239" s="801"/>
      <c r="J239" s="801"/>
      <c r="K239" s="585"/>
      <c r="L239" s="603" t="e">
        <f>#REF!-#REF!*10%</f>
        <v>#REF!</v>
      </c>
      <c r="M239" s="800"/>
    </row>
    <row r="240" spans="1:13" s="51" customFormat="1" ht="15.6" customHeight="1" x14ac:dyDescent="0.25">
      <c r="A240" s="564"/>
      <c r="B240" s="568"/>
      <c r="C240" s="614"/>
      <c r="D240" s="773"/>
      <c r="E240" s="448"/>
      <c r="F240" s="148" t="s">
        <v>562</v>
      </c>
      <c r="G240" s="523" t="s">
        <v>1085</v>
      </c>
      <c r="H240" s="523"/>
      <c r="I240" s="523"/>
      <c r="J240" s="523"/>
      <c r="K240" s="585"/>
      <c r="L240" s="603" t="e">
        <f>#REF!-#REF!*10%</f>
        <v>#REF!</v>
      </c>
      <c r="M240" s="800"/>
    </row>
    <row r="241" spans="1:13" s="51" customFormat="1" ht="15.6" customHeight="1" x14ac:dyDescent="0.25">
      <c r="A241" s="564"/>
      <c r="B241" s="568"/>
      <c r="C241" s="614"/>
      <c r="D241" s="773"/>
      <c r="E241" s="448"/>
      <c r="F241" s="148" t="s">
        <v>570</v>
      </c>
      <c r="G241" s="523" t="s">
        <v>614</v>
      </c>
      <c r="H241" s="523"/>
      <c r="I241" s="523"/>
      <c r="J241" s="523"/>
      <c r="K241" s="585"/>
      <c r="L241" s="603" t="e">
        <f>#REF!-#REF!*10%</f>
        <v>#REF!</v>
      </c>
      <c r="M241" s="800"/>
    </row>
    <row r="242" spans="1:13" s="51" customFormat="1" ht="15.6" customHeight="1" x14ac:dyDescent="0.25">
      <c r="A242" s="564"/>
      <c r="B242" s="568"/>
      <c r="C242" s="614"/>
      <c r="D242" s="773"/>
      <c r="E242" s="448"/>
      <c r="F242" s="167" t="s">
        <v>84</v>
      </c>
      <c r="G242" s="722">
        <v>0.25</v>
      </c>
      <c r="H242" s="722"/>
      <c r="I242" s="722"/>
      <c r="J242" s="722"/>
      <c r="K242" s="585"/>
      <c r="L242" s="603" t="e">
        <f>#REF!-#REF!*10%</f>
        <v>#REF!</v>
      </c>
      <c r="M242" s="800"/>
    </row>
    <row r="243" spans="1:13" ht="15" customHeight="1" x14ac:dyDescent="0.25">
      <c r="A243" s="564"/>
      <c r="B243" s="569"/>
      <c r="C243" s="614"/>
      <c r="D243" s="773"/>
      <c r="E243" s="448"/>
      <c r="F243" s="136" t="s">
        <v>1016</v>
      </c>
      <c r="G243" s="523">
        <v>5</v>
      </c>
      <c r="H243" s="523"/>
      <c r="I243" s="523"/>
      <c r="J243" s="523"/>
      <c r="K243" s="585"/>
      <c r="L243" s="603" t="e">
        <f>#REF!-#REF!*10%</f>
        <v>#REF!</v>
      </c>
      <c r="M243" s="800"/>
    </row>
    <row r="244" spans="1:13" ht="15" customHeight="1" x14ac:dyDescent="0.25">
      <c r="A244" s="564">
        <v>9</v>
      </c>
      <c r="B244" s="567"/>
      <c r="C244" s="614" t="s">
        <v>818</v>
      </c>
      <c r="D244" s="773"/>
      <c r="E244" s="448"/>
      <c r="F244" s="147" t="s">
        <v>81</v>
      </c>
      <c r="G244" s="523" t="s">
        <v>10</v>
      </c>
      <c r="H244" s="523"/>
      <c r="I244" s="523"/>
      <c r="J244" s="523"/>
      <c r="K244" s="539">
        <v>3</v>
      </c>
      <c r="L244" s="601">
        <v>1955</v>
      </c>
      <c r="M244" s="799" t="s">
        <v>1115</v>
      </c>
    </row>
    <row r="245" spans="1:13" ht="15" customHeight="1" x14ac:dyDescent="0.25">
      <c r="A245" s="564"/>
      <c r="B245" s="568"/>
      <c r="C245" s="614"/>
      <c r="D245" s="773"/>
      <c r="E245" s="448"/>
      <c r="F245" s="147" t="s">
        <v>80</v>
      </c>
      <c r="G245" s="469">
        <v>4</v>
      </c>
      <c r="H245" s="469"/>
      <c r="I245" s="469"/>
      <c r="J245" s="469"/>
      <c r="K245" s="583"/>
      <c r="L245" s="602"/>
      <c r="M245" s="800"/>
    </row>
    <row r="246" spans="1:13" ht="15" customHeight="1" x14ac:dyDescent="0.25">
      <c r="A246" s="564"/>
      <c r="B246" s="568"/>
      <c r="C246" s="614"/>
      <c r="D246" s="773"/>
      <c r="E246" s="448"/>
      <c r="F246" s="147" t="s">
        <v>8</v>
      </c>
      <c r="G246" s="243">
        <v>3000</v>
      </c>
      <c r="H246" s="244">
        <v>4000</v>
      </c>
      <c r="I246" s="246">
        <v>5500</v>
      </c>
      <c r="J246" s="257">
        <v>6000</v>
      </c>
      <c r="K246" s="583"/>
      <c r="L246" s="602"/>
      <c r="M246" s="800"/>
    </row>
    <row r="247" spans="1:13" ht="15" customHeight="1" x14ac:dyDescent="0.25">
      <c r="A247" s="564"/>
      <c r="B247" s="568"/>
      <c r="C247" s="614"/>
      <c r="D247" s="773"/>
      <c r="E247" s="448"/>
      <c r="F247" s="147" t="s">
        <v>82</v>
      </c>
      <c r="G247" s="243">
        <f>G245*117</f>
        <v>468</v>
      </c>
      <c r="H247" s="244">
        <f>G245*125</f>
        <v>500</v>
      </c>
      <c r="I247" s="246">
        <f>G245*133.1</f>
        <v>532.4</v>
      </c>
      <c r="J247" s="224"/>
      <c r="K247" s="583"/>
      <c r="L247" s="602"/>
      <c r="M247" s="800"/>
    </row>
    <row r="248" spans="1:13" ht="15" customHeight="1" x14ac:dyDescent="0.25">
      <c r="A248" s="564"/>
      <c r="B248" s="568"/>
      <c r="C248" s="614"/>
      <c r="D248" s="773"/>
      <c r="E248" s="448"/>
      <c r="F248" s="147" t="s">
        <v>1269</v>
      </c>
      <c r="G248" s="451">
        <v>0.98</v>
      </c>
      <c r="H248" s="451"/>
      <c r="I248" s="451"/>
      <c r="J248" s="451"/>
      <c r="K248" s="583"/>
      <c r="L248" s="602"/>
      <c r="M248" s="800"/>
    </row>
    <row r="249" spans="1:13" ht="15" customHeight="1" x14ac:dyDescent="0.25">
      <c r="A249" s="564"/>
      <c r="B249" s="568"/>
      <c r="C249" s="614"/>
      <c r="D249" s="773"/>
      <c r="E249" s="448"/>
      <c r="F249" s="93" t="s">
        <v>699</v>
      </c>
      <c r="G249" s="523" t="s">
        <v>700</v>
      </c>
      <c r="H249" s="523"/>
      <c r="I249" s="523"/>
      <c r="J249" s="523"/>
      <c r="K249" s="583"/>
      <c r="L249" s="602"/>
      <c r="M249" s="800"/>
    </row>
    <row r="250" spans="1:13" ht="15" customHeight="1" x14ac:dyDescent="0.25">
      <c r="A250" s="564"/>
      <c r="B250" s="568"/>
      <c r="C250" s="614"/>
      <c r="D250" s="773"/>
      <c r="E250" s="448"/>
      <c r="F250" s="93" t="s">
        <v>1181</v>
      </c>
      <c r="G250" s="462" t="s">
        <v>1179</v>
      </c>
      <c r="H250" s="463"/>
      <c r="I250" s="463"/>
      <c r="J250" s="464"/>
      <c r="K250" s="583"/>
      <c r="L250" s="602"/>
      <c r="M250" s="800"/>
    </row>
    <row r="251" spans="1:13" ht="15" customHeight="1" x14ac:dyDescent="0.25">
      <c r="A251" s="564"/>
      <c r="B251" s="568"/>
      <c r="C251" s="614"/>
      <c r="D251" s="773"/>
      <c r="E251" s="448"/>
      <c r="F251" s="94" t="s">
        <v>83</v>
      </c>
      <c r="G251" s="523">
        <v>54</v>
      </c>
      <c r="H251" s="523"/>
      <c r="I251" s="523"/>
      <c r="J251" s="523"/>
      <c r="K251" s="583"/>
      <c r="L251" s="602"/>
      <c r="M251" s="800"/>
    </row>
    <row r="252" spans="1:13" ht="15" customHeight="1" x14ac:dyDescent="0.25">
      <c r="A252" s="564"/>
      <c r="B252" s="568"/>
      <c r="C252" s="614"/>
      <c r="D252" s="773"/>
      <c r="E252" s="448"/>
      <c r="F252" s="94" t="s">
        <v>396</v>
      </c>
      <c r="G252" s="523" t="s">
        <v>397</v>
      </c>
      <c r="H252" s="523"/>
      <c r="I252" s="523"/>
      <c r="J252" s="523"/>
      <c r="K252" s="583"/>
      <c r="L252" s="602"/>
      <c r="M252" s="800"/>
    </row>
    <row r="253" spans="1:13" ht="15" customHeight="1" x14ac:dyDescent="0.25">
      <c r="A253" s="564"/>
      <c r="B253" s="568"/>
      <c r="C253" s="614"/>
      <c r="D253" s="773"/>
      <c r="E253" s="448"/>
      <c r="F253" s="94" t="s">
        <v>743</v>
      </c>
      <c r="G253" s="523" t="s">
        <v>744</v>
      </c>
      <c r="H253" s="523"/>
      <c r="I253" s="523"/>
      <c r="J253" s="523"/>
      <c r="K253" s="583"/>
      <c r="L253" s="602"/>
      <c r="M253" s="800"/>
    </row>
    <row r="254" spans="1:13" s="51" customFormat="1" ht="15" customHeight="1" x14ac:dyDescent="0.25">
      <c r="A254" s="564"/>
      <c r="B254" s="568"/>
      <c r="C254" s="614"/>
      <c r="D254" s="773"/>
      <c r="E254" s="448"/>
      <c r="F254" s="94" t="s">
        <v>421</v>
      </c>
      <c r="G254" s="523" t="s">
        <v>386</v>
      </c>
      <c r="H254" s="523"/>
      <c r="I254" s="523"/>
      <c r="J254" s="523"/>
      <c r="K254" s="583"/>
      <c r="L254" s="602"/>
      <c r="M254" s="800"/>
    </row>
    <row r="255" spans="1:13" s="51" customFormat="1" ht="15" customHeight="1" x14ac:dyDescent="0.25">
      <c r="A255" s="564"/>
      <c r="B255" s="568"/>
      <c r="C255" s="614"/>
      <c r="D255" s="773"/>
      <c r="E255" s="448"/>
      <c r="F255" s="148" t="s">
        <v>379</v>
      </c>
      <c r="G255" s="523" t="s">
        <v>745</v>
      </c>
      <c r="H255" s="523"/>
      <c r="I255" s="523"/>
      <c r="J255" s="523"/>
      <c r="K255" s="583"/>
      <c r="L255" s="602"/>
      <c r="M255" s="800"/>
    </row>
    <row r="256" spans="1:13" s="51" customFormat="1" ht="15" customHeight="1" x14ac:dyDescent="0.25">
      <c r="A256" s="564"/>
      <c r="B256" s="568"/>
      <c r="C256" s="614"/>
      <c r="D256" s="773"/>
      <c r="E256" s="448"/>
      <c r="F256" s="148" t="s">
        <v>257</v>
      </c>
      <c r="G256" s="523" t="s">
        <v>658</v>
      </c>
      <c r="H256" s="523"/>
      <c r="I256" s="523"/>
      <c r="J256" s="523"/>
      <c r="K256" s="583"/>
      <c r="L256" s="602"/>
      <c r="M256" s="800"/>
    </row>
    <row r="257" spans="1:13" s="51" customFormat="1" ht="15" customHeight="1" x14ac:dyDescent="0.25">
      <c r="A257" s="564"/>
      <c r="B257" s="568"/>
      <c r="C257" s="614"/>
      <c r="D257" s="773"/>
      <c r="E257" s="448"/>
      <c r="F257" s="148" t="s">
        <v>422</v>
      </c>
      <c r="G257" s="523" t="s">
        <v>794</v>
      </c>
      <c r="H257" s="523"/>
      <c r="I257" s="523"/>
      <c r="J257" s="523"/>
      <c r="K257" s="583"/>
      <c r="L257" s="602"/>
      <c r="M257" s="800"/>
    </row>
    <row r="258" spans="1:13" s="51" customFormat="1" ht="15" customHeight="1" x14ac:dyDescent="0.25">
      <c r="A258" s="564"/>
      <c r="B258" s="568"/>
      <c r="C258" s="614"/>
      <c r="D258" s="773"/>
      <c r="E258" s="448"/>
      <c r="F258" s="148" t="s">
        <v>376</v>
      </c>
      <c r="G258" s="523" t="s">
        <v>746</v>
      </c>
      <c r="H258" s="523"/>
      <c r="I258" s="523"/>
      <c r="J258" s="523"/>
      <c r="K258" s="583"/>
      <c r="L258" s="602"/>
      <c r="M258" s="800"/>
    </row>
    <row r="259" spans="1:13" s="51" customFormat="1" ht="15" customHeight="1" x14ac:dyDescent="0.25">
      <c r="A259" s="564"/>
      <c r="B259" s="568"/>
      <c r="C259" s="614"/>
      <c r="D259" s="773"/>
      <c r="E259" s="448"/>
      <c r="F259" s="148" t="s">
        <v>381</v>
      </c>
      <c r="G259" s="523" t="s">
        <v>795</v>
      </c>
      <c r="H259" s="523"/>
      <c r="I259" s="523"/>
      <c r="J259" s="523"/>
      <c r="K259" s="583"/>
      <c r="L259" s="602"/>
      <c r="M259" s="800"/>
    </row>
    <row r="260" spans="1:13" s="51" customFormat="1" ht="15" customHeight="1" x14ac:dyDescent="0.25">
      <c r="A260" s="564"/>
      <c r="B260" s="568"/>
      <c r="C260" s="614"/>
      <c r="D260" s="773"/>
      <c r="E260" s="448"/>
      <c r="F260" s="148" t="s">
        <v>796</v>
      </c>
      <c r="G260" s="523" t="s">
        <v>797</v>
      </c>
      <c r="H260" s="523"/>
      <c r="I260" s="523"/>
      <c r="J260" s="523"/>
      <c r="K260" s="583"/>
      <c r="L260" s="602"/>
      <c r="M260" s="800"/>
    </row>
    <row r="261" spans="1:13" s="51" customFormat="1" ht="15" customHeight="1" x14ac:dyDescent="0.25">
      <c r="A261" s="564"/>
      <c r="B261" s="568"/>
      <c r="C261" s="614"/>
      <c r="D261" s="773"/>
      <c r="E261" s="448"/>
      <c r="F261" s="94" t="s">
        <v>358</v>
      </c>
      <c r="G261" s="523" t="s">
        <v>748</v>
      </c>
      <c r="H261" s="523"/>
      <c r="I261" s="523"/>
      <c r="J261" s="523"/>
      <c r="K261" s="584">
        <v>5</v>
      </c>
      <c r="L261" s="533">
        <v>2092</v>
      </c>
      <c r="M261" s="800"/>
    </row>
    <row r="262" spans="1:13" s="51" customFormat="1" ht="15" customHeight="1" x14ac:dyDescent="0.25">
      <c r="A262" s="564"/>
      <c r="B262" s="568"/>
      <c r="C262" s="614"/>
      <c r="D262" s="773"/>
      <c r="E262" s="448"/>
      <c r="F262" s="93" t="s">
        <v>704</v>
      </c>
      <c r="G262" s="523" t="s">
        <v>1284</v>
      </c>
      <c r="H262" s="523"/>
      <c r="I262" s="523"/>
      <c r="J262" s="523"/>
      <c r="K262" s="585"/>
      <c r="L262" s="603" t="e">
        <f>#REF!-#REF!*10%</f>
        <v>#REF!</v>
      </c>
      <c r="M262" s="800"/>
    </row>
    <row r="263" spans="1:13" s="51" customFormat="1" ht="15.75" customHeight="1" x14ac:dyDescent="0.25">
      <c r="A263" s="564"/>
      <c r="B263" s="568"/>
      <c r="C263" s="614"/>
      <c r="D263" s="773"/>
      <c r="E263" s="448"/>
      <c r="F263" s="148" t="s">
        <v>377</v>
      </c>
      <c r="G263" s="523" t="s">
        <v>749</v>
      </c>
      <c r="H263" s="523"/>
      <c r="I263" s="523"/>
      <c r="J263" s="523"/>
      <c r="K263" s="585"/>
      <c r="L263" s="603" t="e">
        <f>#REF!-#REF!*10%</f>
        <v>#REF!</v>
      </c>
      <c r="M263" s="800"/>
    </row>
    <row r="264" spans="1:13" s="51" customFormat="1" ht="15.75" customHeight="1" x14ac:dyDescent="0.25">
      <c r="A264" s="564"/>
      <c r="B264" s="568"/>
      <c r="C264" s="614"/>
      <c r="D264" s="773"/>
      <c r="E264" s="448"/>
      <c r="F264" s="148" t="s">
        <v>798</v>
      </c>
      <c r="G264" s="801" t="s">
        <v>806</v>
      </c>
      <c r="H264" s="801"/>
      <c r="I264" s="801"/>
      <c r="J264" s="801"/>
      <c r="K264" s="585"/>
      <c r="L264" s="603" t="e">
        <f>#REF!-#REF!*10%</f>
        <v>#REF!</v>
      </c>
      <c r="M264" s="800"/>
    </row>
    <row r="265" spans="1:13" s="51" customFormat="1" ht="15" customHeight="1" x14ac:dyDescent="0.25">
      <c r="A265" s="564"/>
      <c r="B265" s="568"/>
      <c r="C265" s="614"/>
      <c r="D265" s="773"/>
      <c r="E265" s="448"/>
      <c r="F265" s="148" t="s">
        <v>1139</v>
      </c>
      <c r="G265" s="523" t="s">
        <v>799</v>
      </c>
      <c r="H265" s="523"/>
      <c r="I265" s="523"/>
      <c r="J265" s="523"/>
      <c r="K265" s="585"/>
      <c r="L265" s="603" t="e">
        <f>#REF!-#REF!*10%</f>
        <v>#REF!</v>
      </c>
      <c r="M265" s="800"/>
    </row>
    <row r="266" spans="1:13" s="51" customFormat="1" ht="15" customHeight="1" x14ac:dyDescent="0.25">
      <c r="A266" s="564"/>
      <c r="B266" s="568"/>
      <c r="C266" s="614"/>
      <c r="D266" s="773"/>
      <c r="E266" s="448"/>
      <c r="F266" s="148" t="s">
        <v>801</v>
      </c>
      <c r="G266" s="801">
        <v>10</v>
      </c>
      <c r="H266" s="801"/>
      <c r="I266" s="801"/>
      <c r="J266" s="801"/>
      <c r="K266" s="585"/>
      <c r="L266" s="603" t="e">
        <f>#REF!-#REF!*10%</f>
        <v>#REF!</v>
      </c>
      <c r="M266" s="800"/>
    </row>
    <row r="267" spans="1:13" s="51" customFormat="1" ht="15" customHeight="1" x14ac:dyDescent="0.25">
      <c r="A267" s="564"/>
      <c r="B267" s="568"/>
      <c r="C267" s="614"/>
      <c r="D267" s="773"/>
      <c r="E267" s="448"/>
      <c r="F267" s="148" t="s">
        <v>802</v>
      </c>
      <c r="G267" s="523" t="s">
        <v>799</v>
      </c>
      <c r="H267" s="523"/>
      <c r="I267" s="523"/>
      <c r="J267" s="523"/>
      <c r="K267" s="585"/>
      <c r="L267" s="603" t="e">
        <f>#REF!-#REF!*10%</f>
        <v>#REF!</v>
      </c>
      <c r="M267" s="800"/>
    </row>
    <row r="268" spans="1:13" s="51" customFormat="1" ht="15" customHeight="1" x14ac:dyDescent="0.25">
      <c r="A268" s="564"/>
      <c r="B268" s="568"/>
      <c r="C268" s="614"/>
      <c r="D268" s="773"/>
      <c r="E268" s="448"/>
      <c r="F268" s="148" t="s">
        <v>803</v>
      </c>
      <c r="G268" s="801" t="s">
        <v>1137</v>
      </c>
      <c r="H268" s="801"/>
      <c r="I268" s="801"/>
      <c r="J268" s="801"/>
      <c r="K268" s="585"/>
      <c r="L268" s="603" t="e">
        <f>#REF!-#REF!*10%</f>
        <v>#REF!</v>
      </c>
      <c r="M268" s="800"/>
    </row>
    <row r="269" spans="1:13" s="51" customFormat="1" ht="15" customHeight="1" x14ac:dyDescent="0.25">
      <c r="A269" s="564"/>
      <c r="B269" s="568"/>
      <c r="C269" s="614"/>
      <c r="D269" s="773"/>
      <c r="E269" s="448"/>
      <c r="F269" s="148" t="s">
        <v>1138</v>
      </c>
      <c r="G269" s="523" t="s">
        <v>799</v>
      </c>
      <c r="H269" s="523"/>
      <c r="I269" s="523"/>
      <c r="J269" s="523"/>
      <c r="K269" s="585"/>
      <c r="L269" s="603" t="e">
        <f>#REF!-#REF!*10%</f>
        <v>#REF!</v>
      </c>
      <c r="M269" s="800"/>
    </row>
    <row r="270" spans="1:13" s="51" customFormat="1" ht="15.6" customHeight="1" x14ac:dyDescent="0.25">
      <c r="A270" s="564"/>
      <c r="B270" s="568"/>
      <c r="C270" s="614"/>
      <c r="D270" s="773"/>
      <c r="E270" s="448"/>
      <c r="F270" s="148" t="s">
        <v>562</v>
      </c>
      <c r="G270" s="523" t="s">
        <v>1085</v>
      </c>
      <c r="H270" s="523"/>
      <c r="I270" s="523"/>
      <c r="J270" s="523"/>
      <c r="K270" s="585"/>
      <c r="L270" s="603" t="e">
        <f>#REF!-#REF!*10%</f>
        <v>#REF!</v>
      </c>
      <c r="M270" s="800"/>
    </row>
    <row r="271" spans="1:13" s="51" customFormat="1" ht="15.6" customHeight="1" x14ac:dyDescent="0.25">
      <c r="A271" s="564"/>
      <c r="B271" s="568"/>
      <c r="C271" s="614"/>
      <c r="D271" s="773"/>
      <c r="E271" s="448"/>
      <c r="F271" s="148" t="s">
        <v>570</v>
      </c>
      <c r="G271" s="523" t="s">
        <v>614</v>
      </c>
      <c r="H271" s="523"/>
      <c r="I271" s="523"/>
      <c r="J271" s="523"/>
      <c r="K271" s="585"/>
      <c r="L271" s="603" t="e">
        <f>#REF!-#REF!*10%</f>
        <v>#REF!</v>
      </c>
      <c r="M271" s="800"/>
    </row>
    <row r="272" spans="1:13" s="51" customFormat="1" ht="15.6" customHeight="1" x14ac:dyDescent="0.25">
      <c r="A272" s="564"/>
      <c r="B272" s="568"/>
      <c r="C272" s="614"/>
      <c r="D272" s="773"/>
      <c r="E272" s="448"/>
      <c r="F272" s="167" t="s">
        <v>84</v>
      </c>
      <c r="G272" s="722">
        <v>0.25</v>
      </c>
      <c r="H272" s="722"/>
      <c r="I272" s="722"/>
      <c r="J272" s="722"/>
      <c r="K272" s="585"/>
      <c r="L272" s="603" t="e">
        <f>#REF!-#REF!*10%</f>
        <v>#REF!</v>
      </c>
      <c r="M272" s="800"/>
    </row>
    <row r="273" spans="1:13" ht="15" customHeight="1" x14ac:dyDescent="0.25">
      <c r="A273" s="564"/>
      <c r="B273" s="569"/>
      <c r="C273" s="614"/>
      <c r="D273" s="773"/>
      <c r="E273" s="448"/>
      <c r="F273" s="136" t="s">
        <v>1016</v>
      </c>
      <c r="G273" s="523">
        <v>5</v>
      </c>
      <c r="H273" s="523"/>
      <c r="I273" s="523"/>
      <c r="J273" s="523"/>
      <c r="K273" s="585"/>
      <c r="L273" s="603" t="e">
        <f>#REF!-#REF!*10%</f>
        <v>#REF!</v>
      </c>
      <c r="M273" s="800"/>
    </row>
    <row r="274" spans="1:13" ht="15" customHeight="1" x14ac:dyDescent="0.25">
      <c r="A274" s="564">
        <v>10</v>
      </c>
      <c r="B274" s="567"/>
      <c r="C274" s="614" t="s">
        <v>819</v>
      </c>
      <c r="D274" s="773"/>
      <c r="E274" s="448"/>
      <c r="F274" s="147" t="s">
        <v>81</v>
      </c>
      <c r="G274" s="523" t="s">
        <v>10</v>
      </c>
      <c r="H274" s="523"/>
      <c r="I274" s="523"/>
      <c r="J274" s="523"/>
      <c r="K274" s="539">
        <v>3</v>
      </c>
      <c r="L274" s="601">
        <v>1955</v>
      </c>
      <c r="M274" s="799" t="s">
        <v>1116</v>
      </c>
    </row>
    <row r="275" spans="1:13" ht="15" customHeight="1" x14ac:dyDescent="0.25">
      <c r="A275" s="564"/>
      <c r="B275" s="568"/>
      <c r="C275" s="614"/>
      <c r="D275" s="773"/>
      <c r="E275" s="448"/>
      <c r="F275" s="147" t="s">
        <v>80</v>
      </c>
      <c r="G275" s="469">
        <v>4</v>
      </c>
      <c r="H275" s="469"/>
      <c r="I275" s="469"/>
      <c r="J275" s="469"/>
      <c r="K275" s="583"/>
      <c r="L275" s="602"/>
      <c r="M275" s="800"/>
    </row>
    <row r="276" spans="1:13" ht="15" customHeight="1" x14ac:dyDescent="0.25">
      <c r="A276" s="564"/>
      <c r="B276" s="568"/>
      <c r="C276" s="614"/>
      <c r="D276" s="773"/>
      <c r="E276" s="448"/>
      <c r="F276" s="147" t="s">
        <v>8</v>
      </c>
      <c r="G276" s="243">
        <v>3000</v>
      </c>
      <c r="H276" s="244">
        <v>4000</v>
      </c>
      <c r="I276" s="246">
        <v>5500</v>
      </c>
      <c r="J276" s="257">
        <v>6000</v>
      </c>
      <c r="K276" s="583"/>
      <c r="L276" s="602"/>
      <c r="M276" s="800"/>
    </row>
    <row r="277" spans="1:13" ht="15" customHeight="1" x14ac:dyDescent="0.25">
      <c r="A277" s="564"/>
      <c r="B277" s="568"/>
      <c r="C277" s="614"/>
      <c r="D277" s="773"/>
      <c r="E277" s="448"/>
      <c r="F277" s="147" t="s">
        <v>82</v>
      </c>
      <c r="G277" s="243">
        <f>G275*117</f>
        <v>468</v>
      </c>
      <c r="H277" s="244">
        <f>G275*125</f>
        <v>500</v>
      </c>
      <c r="I277" s="246">
        <f>G275*133.1</f>
        <v>532.4</v>
      </c>
      <c r="J277" s="224"/>
      <c r="K277" s="583"/>
      <c r="L277" s="602"/>
      <c r="M277" s="800"/>
    </row>
    <row r="278" spans="1:13" ht="15" customHeight="1" x14ac:dyDescent="0.25">
      <c r="A278" s="564"/>
      <c r="B278" s="568"/>
      <c r="C278" s="614"/>
      <c r="D278" s="773"/>
      <c r="E278" s="448"/>
      <c r="F278" s="147" t="s">
        <v>1269</v>
      </c>
      <c r="G278" s="451">
        <v>0.98</v>
      </c>
      <c r="H278" s="451"/>
      <c r="I278" s="451"/>
      <c r="J278" s="451"/>
      <c r="K278" s="583"/>
      <c r="L278" s="602"/>
      <c r="M278" s="800"/>
    </row>
    <row r="279" spans="1:13" ht="15" customHeight="1" x14ac:dyDescent="0.25">
      <c r="A279" s="564"/>
      <c r="B279" s="568"/>
      <c r="C279" s="614"/>
      <c r="D279" s="773"/>
      <c r="E279" s="448"/>
      <c r="F279" s="93" t="s">
        <v>699</v>
      </c>
      <c r="G279" s="523" t="s">
        <v>700</v>
      </c>
      <c r="H279" s="523"/>
      <c r="I279" s="523"/>
      <c r="J279" s="523"/>
      <c r="K279" s="583"/>
      <c r="L279" s="602"/>
      <c r="M279" s="800"/>
    </row>
    <row r="280" spans="1:13" ht="15" customHeight="1" x14ac:dyDescent="0.25">
      <c r="A280" s="564"/>
      <c r="B280" s="568"/>
      <c r="C280" s="614"/>
      <c r="D280" s="773"/>
      <c r="E280" s="448"/>
      <c r="F280" s="93" t="s">
        <v>1181</v>
      </c>
      <c r="G280" s="462" t="s">
        <v>1179</v>
      </c>
      <c r="H280" s="463"/>
      <c r="I280" s="463"/>
      <c r="J280" s="464"/>
      <c r="K280" s="583"/>
      <c r="L280" s="602"/>
      <c r="M280" s="800"/>
    </row>
    <row r="281" spans="1:13" ht="15" customHeight="1" x14ac:dyDescent="0.25">
      <c r="A281" s="564"/>
      <c r="B281" s="568"/>
      <c r="C281" s="614"/>
      <c r="D281" s="773"/>
      <c r="E281" s="448"/>
      <c r="F281" s="94" t="s">
        <v>83</v>
      </c>
      <c r="G281" s="523">
        <v>54</v>
      </c>
      <c r="H281" s="523"/>
      <c r="I281" s="523"/>
      <c r="J281" s="523"/>
      <c r="K281" s="583"/>
      <c r="L281" s="602"/>
      <c r="M281" s="800"/>
    </row>
    <row r="282" spans="1:13" ht="15" customHeight="1" x14ac:dyDescent="0.25">
      <c r="A282" s="564"/>
      <c r="B282" s="568"/>
      <c r="C282" s="614"/>
      <c r="D282" s="773"/>
      <c r="E282" s="448"/>
      <c r="F282" s="94" t="s">
        <v>396</v>
      </c>
      <c r="G282" s="523" t="s">
        <v>397</v>
      </c>
      <c r="H282" s="523"/>
      <c r="I282" s="523"/>
      <c r="J282" s="523"/>
      <c r="K282" s="583"/>
      <c r="L282" s="602"/>
      <c r="M282" s="800"/>
    </row>
    <row r="283" spans="1:13" ht="15" customHeight="1" x14ac:dyDescent="0.25">
      <c r="A283" s="564"/>
      <c r="B283" s="568"/>
      <c r="C283" s="614"/>
      <c r="D283" s="773"/>
      <c r="E283" s="448"/>
      <c r="F283" s="94" t="s">
        <v>743</v>
      </c>
      <c r="G283" s="523" t="s">
        <v>744</v>
      </c>
      <c r="H283" s="523"/>
      <c r="I283" s="523"/>
      <c r="J283" s="523"/>
      <c r="K283" s="583"/>
      <c r="L283" s="602"/>
      <c r="M283" s="800"/>
    </row>
    <row r="284" spans="1:13" s="51" customFormat="1" ht="15" customHeight="1" x14ac:dyDescent="0.25">
      <c r="A284" s="564"/>
      <c r="B284" s="568"/>
      <c r="C284" s="614"/>
      <c r="D284" s="773"/>
      <c r="E284" s="448"/>
      <c r="F284" s="94" t="s">
        <v>421</v>
      </c>
      <c r="G284" s="523" t="s">
        <v>386</v>
      </c>
      <c r="H284" s="523"/>
      <c r="I284" s="523"/>
      <c r="J284" s="523"/>
      <c r="K284" s="583"/>
      <c r="L284" s="602"/>
      <c r="M284" s="800"/>
    </row>
    <row r="285" spans="1:13" s="51" customFormat="1" ht="15" customHeight="1" x14ac:dyDescent="0.25">
      <c r="A285" s="564"/>
      <c r="B285" s="568"/>
      <c r="C285" s="614"/>
      <c r="D285" s="773"/>
      <c r="E285" s="448"/>
      <c r="F285" s="148" t="s">
        <v>379</v>
      </c>
      <c r="G285" s="523" t="s">
        <v>745</v>
      </c>
      <c r="H285" s="523"/>
      <c r="I285" s="523"/>
      <c r="J285" s="523"/>
      <c r="K285" s="583"/>
      <c r="L285" s="602"/>
      <c r="M285" s="800"/>
    </row>
    <row r="286" spans="1:13" s="51" customFormat="1" ht="15" customHeight="1" x14ac:dyDescent="0.25">
      <c r="A286" s="564"/>
      <c r="B286" s="568"/>
      <c r="C286" s="614"/>
      <c r="D286" s="773"/>
      <c r="E286" s="448"/>
      <c r="F286" s="148" t="s">
        <v>257</v>
      </c>
      <c r="G286" s="523" t="s">
        <v>658</v>
      </c>
      <c r="H286" s="523"/>
      <c r="I286" s="523"/>
      <c r="J286" s="523"/>
      <c r="K286" s="583"/>
      <c r="L286" s="602"/>
      <c r="M286" s="800"/>
    </row>
    <row r="287" spans="1:13" s="51" customFormat="1" ht="15" customHeight="1" x14ac:dyDescent="0.25">
      <c r="A287" s="564"/>
      <c r="B287" s="568"/>
      <c r="C287" s="614"/>
      <c r="D287" s="773"/>
      <c r="E287" s="448"/>
      <c r="F287" s="148" t="s">
        <v>422</v>
      </c>
      <c r="G287" s="523" t="s">
        <v>794</v>
      </c>
      <c r="H287" s="523"/>
      <c r="I287" s="523"/>
      <c r="J287" s="523"/>
      <c r="K287" s="583"/>
      <c r="L287" s="602"/>
      <c r="M287" s="800"/>
    </row>
    <row r="288" spans="1:13" s="51" customFormat="1" ht="15" customHeight="1" x14ac:dyDescent="0.25">
      <c r="A288" s="564"/>
      <c r="B288" s="568"/>
      <c r="C288" s="614"/>
      <c r="D288" s="773"/>
      <c r="E288" s="448"/>
      <c r="F288" s="148" t="s">
        <v>376</v>
      </c>
      <c r="G288" s="523" t="s">
        <v>746</v>
      </c>
      <c r="H288" s="523"/>
      <c r="I288" s="523"/>
      <c r="J288" s="523"/>
      <c r="K288" s="583"/>
      <c r="L288" s="602"/>
      <c r="M288" s="800"/>
    </row>
    <row r="289" spans="1:13" s="51" customFormat="1" ht="15" customHeight="1" x14ac:dyDescent="0.25">
      <c r="A289" s="564"/>
      <c r="B289" s="568"/>
      <c r="C289" s="614"/>
      <c r="D289" s="773"/>
      <c r="E289" s="448"/>
      <c r="F289" s="148" t="s">
        <v>381</v>
      </c>
      <c r="G289" s="523" t="s">
        <v>795</v>
      </c>
      <c r="H289" s="523"/>
      <c r="I289" s="523"/>
      <c r="J289" s="523"/>
      <c r="K289" s="583"/>
      <c r="L289" s="602"/>
      <c r="M289" s="800"/>
    </row>
    <row r="290" spans="1:13" s="51" customFormat="1" ht="15" customHeight="1" x14ac:dyDescent="0.25">
      <c r="A290" s="564"/>
      <c r="B290" s="568"/>
      <c r="C290" s="614"/>
      <c r="D290" s="773"/>
      <c r="E290" s="448"/>
      <c r="F290" s="148" t="s">
        <v>796</v>
      </c>
      <c r="G290" s="523" t="s">
        <v>797</v>
      </c>
      <c r="H290" s="523"/>
      <c r="I290" s="523"/>
      <c r="J290" s="523"/>
      <c r="K290" s="583"/>
      <c r="L290" s="602"/>
      <c r="M290" s="800"/>
    </row>
    <row r="291" spans="1:13" s="51" customFormat="1" ht="15" customHeight="1" x14ac:dyDescent="0.25">
      <c r="A291" s="564"/>
      <c r="B291" s="568"/>
      <c r="C291" s="614"/>
      <c r="D291" s="773"/>
      <c r="E291" s="448"/>
      <c r="F291" s="94" t="s">
        <v>358</v>
      </c>
      <c r="G291" s="523" t="s">
        <v>748</v>
      </c>
      <c r="H291" s="523"/>
      <c r="I291" s="523"/>
      <c r="J291" s="523"/>
      <c r="K291" s="584">
        <v>5</v>
      </c>
      <c r="L291" s="533">
        <v>2092</v>
      </c>
      <c r="M291" s="800"/>
    </row>
    <row r="292" spans="1:13" s="51" customFormat="1" ht="15" customHeight="1" x14ac:dyDescent="0.25">
      <c r="A292" s="564"/>
      <c r="B292" s="568"/>
      <c r="C292" s="614"/>
      <c r="D292" s="773"/>
      <c r="E292" s="448"/>
      <c r="F292" s="93" t="s">
        <v>704</v>
      </c>
      <c r="G292" s="523" t="s">
        <v>1284</v>
      </c>
      <c r="H292" s="523"/>
      <c r="I292" s="523"/>
      <c r="J292" s="523"/>
      <c r="K292" s="585"/>
      <c r="L292" s="603" t="e">
        <f>#REF!-#REF!*10%</f>
        <v>#REF!</v>
      </c>
      <c r="M292" s="800"/>
    </row>
    <row r="293" spans="1:13" s="51" customFormat="1" ht="15.75" customHeight="1" x14ac:dyDescent="0.25">
      <c r="A293" s="564"/>
      <c r="B293" s="568"/>
      <c r="C293" s="614"/>
      <c r="D293" s="773"/>
      <c r="E293" s="448"/>
      <c r="F293" s="148" t="s">
        <v>377</v>
      </c>
      <c r="G293" s="523" t="s">
        <v>749</v>
      </c>
      <c r="H293" s="523"/>
      <c r="I293" s="523"/>
      <c r="J293" s="523"/>
      <c r="K293" s="585"/>
      <c r="L293" s="603" t="e">
        <f>#REF!-#REF!*10%</f>
        <v>#REF!</v>
      </c>
      <c r="M293" s="800"/>
    </row>
    <row r="294" spans="1:13" s="51" customFormat="1" ht="15.75" customHeight="1" x14ac:dyDescent="0.25">
      <c r="A294" s="564"/>
      <c r="B294" s="568"/>
      <c r="C294" s="614"/>
      <c r="D294" s="773"/>
      <c r="E294" s="448"/>
      <c r="F294" s="148" t="s">
        <v>798</v>
      </c>
      <c r="G294" s="801" t="s">
        <v>808</v>
      </c>
      <c r="H294" s="801"/>
      <c r="I294" s="801"/>
      <c r="J294" s="801"/>
      <c r="K294" s="585"/>
      <c r="L294" s="603" t="e">
        <f>#REF!-#REF!*10%</f>
        <v>#REF!</v>
      </c>
      <c r="M294" s="800"/>
    </row>
    <row r="295" spans="1:13" s="51" customFormat="1" ht="15" customHeight="1" x14ac:dyDescent="0.25">
      <c r="A295" s="564"/>
      <c r="B295" s="568"/>
      <c r="C295" s="614"/>
      <c r="D295" s="773"/>
      <c r="E295" s="448"/>
      <c r="F295" s="148" t="s">
        <v>1139</v>
      </c>
      <c r="G295" s="523" t="s">
        <v>799</v>
      </c>
      <c r="H295" s="523"/>
      <c r="I295" s="523"/>
      <c r="J295" s="523"/>
      <c r="K295" s="585"/>
      <c r="L295" s="603" t="e">
        <f>#REF!-#REF!*10%</f>
        <v>#REF!</v>
      </c>
      <c r="M295" s="800"/>
    </row>
    <row r="296" spans="1:13" s="51" customFormat="1" ht="15" customHeight="1" x14ac:dyDescent="0.25">
      <c r="A296" s="564"/>
      <c r="B296" s="568"/>
      <c r="C296" s="614"/>
      <c r="D296" s="773"/>
      <c r="E296" s="448"/>
      <c r="F296" s="148" t="s">
        <v>801</v>
      </c>
      <c r="G296" s="523" t="s">
        <v>799</v>
      </c>
      <c r="H296" s="523"/>
      <c r="I296" s="523"/>
      <c r="J296" s="523"/>
      <c r="K296" s="585"/>
      <c r="L296" s="603" t="e">
        <f>#REF!-#REF!*10%</f>
        <v>#REF!</v>
      </c>
      <c r="M296" s="800"/>
    </row>
    <row r="297" spans="1:13" s="51" customFormat="1" ht="15" customHeight="1" x14ac:dyDescent="0.25">
      <c r="A297" s="564"/>
      <c r="B297" s="568"/>
      <c r="C297" s="614"/>
      <c r="D297" s="773"/>
      <c r="E297" s="448"/>
      <c r="F297" s="148" t="s">
        <v>802</v>
      </c>
      <c r="G297" s="801">
        <v>60</v>
      </c>
      <c r="H297" s="801"/>
      <c r="I297" s="801"/>
      <c r="J297" s="801"/>
      <c r="K297" s="585"/>
      <c r="L297" s="603" t="e">
        <f>#REF!-#REF!*10%</f>
        <v>#REF!</v>
      </c>
      <c r="M297" s="800"/>
    </row>
    <row r="298" spans="1:13" s="51" customFormat="1" ht="15" customHeight="1" x14ac:dyDescent="0.25">
      <c r="A298" s="564"/>
      <c r="B298" s="568"/>
      <c r="C298" s="614"/>
      <c r="D298" s="773"/>
      <c r="E298" s="448"/>
      <c r="F298" s="148" t="s">
        <v>803</v>
      </c>
      <c r="G298" s="801">
        <v>1</v>
      </c>
      <c r="H298" s="801"/>
      <c r="I298" s="801"/>
      <c r="J298" s="801"/>
      <c r="K298" s="585"/>
      <c r="L298" s="603" t="e">
        <f>#REF!-#REF!*10%</f>
        <v>#REF!</v>
      </c>
      <c r="M298" s="800"/>
    </row>
    <row r="299" spans="1:13" s="51" customFormat="1" ht="15" customHeight="1" x14ac:dyDescent="0.25">
      <c r="A299" s="564"/>
      <c r="B299" s="568"/>
      <c r="C299" s="614"/>
      <c r="D299" s="773"/>
      <c r="E299" s="448"/>
      <c r="F299" s="148" t="s">
        <v>1138</v>
      </c>
      <c r="G299" s="523" t="s">
        <v>799</v>
      </c>
      <c r="H299" s="523"/>
      <c r="I299" s="523"/>
      <c r="J299" s="523"/>
      <c r="K299" s="585"/>
      <c r="L299" s="603" t="e">
        <f>#REF!-#REF!*10%</f>
        <v>#REF!</v>
      </c>
      <c r="M299" s="800"/>
    </row>
    <row r="300" spans="1:13" s="51" customFormat="1" ht="15.6" customHeight="1" x14ac:dyDescent="0.25">
      <c r="A300" s="564"/>
      <c r="B300" s="568"/>
      <c r="C300" s="614"/>
      <c r="D300" s="773"/>
      <c r="E300" s="448"/>
      <c r="F300" s="148" t="s">
        <v>562</v>
      </c>
      <c r="G300" s="523" t="s">
        <v>1085</v>
      </c>
      <c r="H300" s="523"/>
      <c r="I300" s="523"/>
      <c r="J300" s="523"/>
      <c r="K300" s="585"/>
      <c r="L300" s="603" t="e">
        <f>#REF!-#REF!*10%</f>
        <v>#REF!</v>
      </c>
      <c r="M300" s="800"/>
    </row>
    <row r="301" spans="1:13" s="51" customFormat="1" ht="15.6" customHeight="1" x14ac:dyDescent="0.25">
      <c r="A301" s="564"/>
      <c r="B301" s="568"/>
      <c r="C301" s="614"/>
      <c r="D301" s="773"/>
      <c r="E301" s="448"/>
      <c r="F301" s="148" t="s">
        <v>570</v>
      </c>
      <c r="G301" s="523" t="s">
        <v>614</v>
      </c>
      <c r="H301" s="523"/>
      <c r="I301" s="523"/>
      <c r="J301" s="523"/>
      <c r="K301" s="585"/>
      <c r="L301" s="603" t="e">
        <f>#REF!-#REF!*10%</f>
        <v>#REF!</v>
      </c>
      <c r="M301" s="800"/>
    </row>
    <row r="302" spans="1:13" s="51" customFormat="1" ht="15.6" customHeight="1" x14ac:dyDescent="0.25">
      <c r="A302" s="564"/>
      <c r="B302" s="568"/>
      <c r="C302" s="614"/>
      <c r="D302" s="773"/>
      <c r="E302" s="448"/>
      <c r="F302" s="167" t="s">
        <v>84</v>
      </c>
      <c r="G302" s="722">
        <v>0.25</v>
      </c>
      <c r="H302" s="722"/>
      <c r="I302" s="722"/>
      <c r="J302" s="722"/>
      <c r="K302" s="585"/>
      <c r="L302" s="603" t="e">
        <f>#REF!-#REF!*10%</f>
        <v>#REF!</v>
      </c>
      <c r="M302" s="800"/>
    </row>
    <row r="303" spans="1:13" ht="15" customHeight="1" x14ac:dyDescent="0.25">
      <c r="A303" s="564"/>
      <c r="B303" s="569"/>
      <c r="C303" s="614"/>
      <c r="D303" s="773"/>
      <c r="E303" s="448"/>
      <c r="F303" s="136" t="s">
        <v>1016</v>
      </c>
      <c r="G303" s="523">
        <v>5</v>
      </c>
      <c r="H303" s="523"/>
      <c r="I303" s="523"/>
      <c r="J303" s="523"/>
      <c r="K303" s="585"/>
      <c r="L303" s="603" t="e">
        <f>#REF!-#REF!*10%</f>
        <v>#REF!</v>
      </c>
      <c r="M303" s="800"/>
    </row>
    <row r="304" spans="1:13" ht="15" customHeight="1" x14ac:dyDescent="0.25">
      <c r="A304" s="564">
        <v>11</v>
      </c>
      <c r="B304" s="567"/>
      <c r="C304" s="614" t="s">
        <v>820</v>
      </c>
      <c r="D304" s="773"/>
      <c r="E304" s="448"/>
      <c r="F304" s="147" t="s">
        <v>81</v>
      </c>
      <c r="G304" s="523" t="s">
        <v>10</v>
      </c>
      <c r="H304" s="523"/>
      <c r="I304" s="523"/>
      <c r="J304" s="523"/>
      <c r="K304" s="539">
        <v>3</v>
      </c>
      <c r="L304" s="601">
        <v>1955</v>
      </c>
      <c r="M304" s="799" t="s">
        <v>1117</v>
      </c>
    </row>
    <row r="305" spans="1:13" ht="15" customHeight="1" x14ac:dyDescent="0.25">
      <c r="A305" s="564"/>
      <c r="B305" s="568"/>
      <c r="C305" s="614"/>
      <c r="D305" s="773"/>
      <c r="E305" s="448"/>
      <c r="F305" s="147" t="s">
        <v>80</v>
      </c>
      <c r="G305" s="469">
        <v>4</v>
      </c>
      <c r="H305" s="469"/>
      <c r="I305" s="469"/>
      <c r="J305" s="469"/>
      <c r="K305" s="583"/>
      <c r="L305" s="602"/>
      <c r="M305" s="800"/>
    </row>
    <row r="306" spans="1:13" ht="15" customHeight="1" x14ac:dyDescent="0.25">
      <c r="A306" s="564"/>
      <c r="B306" s="568"/>
      <c r="C306" s="614"/>
      <c r="D306" s="773"/>
      <c r="E306" s="448"/>
      <c r="F306" s="147" t="s">
        <v>8</v>
      </c>
      <c r="G306" s="243">
        <v>3000</v>
      </c>
      <c r="H306" s="244">
        <v>4000</v>
      </c>
      <c r="I306" s="246">
        <v>5500</v>
      </c>
      <c r="J306" s="257">
        <v>6000</v>
      </c>
      <c r="K306" s="583"/>
      <c r="L306" s="602"/>
      <c r="M306" s="800"/>
    </row>
    <row r="307" spans="1:13" ht="15" customHeight="1" x14ac:dyDescent="0.25">
      <c r="A307" s="564"/>
      <c r="B307" s="568"/>
      <c r="C307" s="614"/>
      <c r="D307" s="773"/>
      <c r="E307" s="448"/>
      <c r="F307" s="147" t="s">
        <v>82</v>
      </c>
      <c r="G307" s="243">
        <f>G305*117</f>
        <v>468</v>
      </c>
      <c r="H307" s="244">
        <f>G305*125</f>
        <v>500</v>
      </c>
      <c r="I307" s="246">
        <f>G305*133.1</f>
        <v>532.4</v>
      </c>
      <c r="J307" s="224"/>
      <c r="K307" s="583"/>
      <c r="L307" s="602"/>
      <c r="M307" s="800"/>
    </row>
    <row r="308" spans="1:13" ht="15" customHeight="1" x14ac:dyDescent="0.25">
      <c r="A308" s="564"/>
      <c r="B308" s="568"/>
      <c r="C308" s="614"/>
      <c r="D308" s="773"/>
      <c r="E308" s="448"/>
      <c r="F308" s="147" t="s">
        <v>1269</v>
      </c>
      <c r="G308" s="451">
        <v>0.98</v>
      </c>
      <c r="H308" s="451"/>
      <c r="I308" s="451"/>
      <c r="J308" s="451"/>
      <c r="K308" s="583"/>
      <c r="L308" s="602"/>
      <c r="M308" s="800"/>
    </row>
    <row r="309" spans="1:13" ht="15" customHeight="1" x14ac:dyDescent="0.25">
      <c r="A309" s="564"/>
      <c r="B309" s="568"/>
      <c r="C309" s="614"/>
      <c r="D309" s="773"/>
      <c r="E309" s="448"/>
      <c r="F309" s="93" t="s">
        <v>699</v>
      </c>
      <c r="G309" s="523" t="s">
        <v>700</v>
      </c>
      <c r="H309" s="523"/>
      <c r="I309" s="523"/>
      <c r="J309" s="523"/>
      <c r="K309" s="583"/>
      <c r="L309" s="602"/>
      <c r="M309" s="800"/>
    </row>
    <row r="310" spans="1:13" ht="15" customHeight="1" x14ac:dyDescent="0.25">
      <c r="A310" s="564"/>
      <c r="B310" s="568"/>
      <c r="C310" s="614"/>
      <c r="D310" s="773"/>
      <c r="E310" s="448"/>
      <c r="F310" s="93" t="s">
        <v>1181</v>
      </c>
      <c r="G310" s="462" t="s">
        <v>1179</v>
      </c>
      <c r="H310" s="463"/>
      <c r="I310" s="463"/>
      <c r="J310" s="464"/>
      <c r="K310" s="583"/>
      <c r="L310" s="602"/>
      <c r="M310" s="800"/>
    </row>
    <row r="311" spans="1:13" ht="15" customHeight="1" x14ac:dyDescent="0.25">
      <c r="A311" s="564"/>
      <c r="B311" s="568"/>
      <c r="C311" s="614"/>
      <c r="D311" s="773"/>
      <c r="E311" s="448"/>
      <c r="F311" s="94" t="s">
        <v>83</v>
      </c>
      <c r="G311" s="523">
        <v>54</v>
      </c>
      <c r="H311" s="523"/>
      <c r="I311" s="523"/>
      <c r="J311" s="523"/>
      <c r="K311" s="583"/>
      <c r="L311" s="602"/>
      <c r="M311" s="800"/>
    </row>
    <row r="312" spans="1:13" ht="15" customHeight="1" x14ac:dyDescent="0.25">
      <c r="A312" s="564"/>
      <c r="B312" s="568"/>
      <c r="C312" s="614"/>
      <c r="D312" s="773"/>
      <c r="E312" s="448"/>
      <c r="F312" s="94" t="s">
        <v>396</v>
      </c>
      <c r="G312" s="523" t="s">
        <v>397</v>
      </c>
      <c r="H312" s="523"/>
      <c r="I312" s="523"/>
      <c r="J312" s="523"/>
      <c r="K312" s="583"/>
      <c r="L312" s="602"/>
      <c r="M312" s="800"/>
    </row>
    <row r="313" spans="1:13" ht="15" customHeight="1" x14ac:dyDescent="0.25">
      <c r="A313" s="564"/>
      <c r="B313" s="568"/>
      <c r="C313" s="614"/>
      <c r="D313" s="773"/>
      <c r="E313" s="448"/>
      <c r="F313" s="94" t="s">
        <v>743</v>
      </c>
      <c r="G313" s="523" t="s">
        <v>744</v>
      </c>
      <c r="H313" s="523"/>
      <c r="I313" s="523"/>
      <c r="J313" s="523"/>
      <c r="K313" s="583"/>
      <c r="L313" s="602"/>
      <c r="M313" s="800"/>
    </row>
    <row r="314" spans="1:13" s="51" customFormat="1" ht="15" customHeight="1" x14ac:dyDescent="0.25">
      <c r="A314" s="564"/>
      <c r="B314" s="568"/>
      <c r="C314" s="614"/>
      <c r="D314" s="773"/>
      <c r="E314" s="448"/>
      <c r="F314" s="94" t="s">
        <v>421</v>
      </c>
      <c r="G314" s="523" t="s">
        <v>386</v>
      </c>
      <c r="H314" s="523"/>
      <c r="I314" s="523"/>
      <c r="J314" s="523"/>
      <c r="K314" s="583"/>
      <c r="L314" s="602"/>
      <c r="M314" s="800"/>
    </row>
    <row r="315" spans="1:13" s="51" customFormat="1" ht="15" customHeight="1" x14ac:dyDescent="0.25">
      <c r="A315" s="564"/>
      <c r="B315" s="568"/>
      <c r="C315" s="614"/>
      <c r="D315" s="773"/>
      <c r="E315" s="448"/>
      <c r="F315" s="148" t="s">
        <v>379</v>
      </c>
      <c r="G315" s="523" t="s">
        <v>745</v>
      </c>
      <c r="H315" s="523"/>
      <c r="I315" s="523"/>
      <c r="J315" s="523"/>
      <c r="K315" s="583"/>
      <c r="L315" s="602"/>
      <c r="M315" s="800"/>
    </row>
    <row r="316" spans="1:13" s="51" customFormat="1" ht="15" customHeight="1" x14ac:dyDescent="0.25">
      <c r="A316" s="564"/>
      <c r="B316" s="568"/>
      <c r="C316" s="614"/>
      <c r="D316" s="773"/>
      <c r="E316" s="448"/>
      <c r="F316" s="148" t="s">
        <v>257</v>
      </c>
      <c r="G316" s="523" t="s">
        <v>658</v>
      </c>
      <c r="H316" s="523"/>
      <c r="I316" s="523"/>
      <c r="J316" s="523"/>
      <c r="K316" s="583"/>
      <c r="L316" s="602"/>
      <c r="M316" s="800"/>
    </row>
    <row r="317" spans="1:13" s="51" customFormat="1" ht="15" customHeight="1" x14ac:dyDescent="0.25">
      <c r="A317" s="564"/>
      <c r="B317" s="568"/>
      <c r="C317" s="614"/>
      <c r="D317" s="773"/>
      <c r="E317" s="448"/>
      <c r="F317" s="148" t="s">
        <v>422</v>
      </c>
      <c r="G317" s="523" t="s">
        <v>794</v>
      </c>
      <c r="H317" s="523"/>
      <c r="I317" s="523"/>
      <c r="J317" s="523"/>
      <c r="K317" s="583"/>
      <c r="L317" s="602"/>
      <c r="M317" s="800"/>
    </row>
    <row r="318" spans="1:13" s="51" customFormat="1" ht="15" customHeight="1" x14ac:dyDescent="0.25">
      <c r="A318" s="564"/>
      <c r="B318" s="568"/>
      <c r="C318" s="614"/>
      <c r="D318" s="773"/>
      <c r="E318" s="448"/>
      <c r="F318" s="148" t="s">
        <v>376</v>
      </c>
      <c r="G318" s="523" t="s">
        <v>746</v>
      </c>
      <c r="H318" s="523"/>
      <c r="I318" s="523"/>
      <c r="J318" s="523"/>
      <c r="K318" s="583"/>
      <c r="L318" s="602"/>
      <c r="M318" s="800"/>
    </row>
    <row r="319" spans="1:13" s="51" customFormat="1" ht="15" customHeight="1" x14ac:dyDescent="0.25">
      <c r="A319" s="564"/>
      <c r="B319" s="568"/>
      <c r="C319" s="614"/>
      <c r="D319" s="773"/>
      <c r="E319" s="448"/>
      <c r="F319" s="148" t="s">
        <v>381</v>
      </c>
      <c r="G319" s="523" t="s">
        <v>795</v>
      </c>
      <c r="H319" s="523"/>
      <c r="I319" s="523"/>
      <c r="J319" s="523"/>
      <c r="K319" s="583"/>
      <c r="L319" s="602"/>
      <c r="M319" s="800"/>
    </row>
    <row r="320" spans="1:13" s="51" customFormat="1" ht="15" customHeight="1" x14ac:dyDescent="0.25">
      <c r="A320" s="564"/>
      <c r="B320" s="568"/>
      <c r="C320" s="614"/>
      <c r="D320" s="773"/>
      <c r="E320" s="448"/>
      <c r="F320" s="148" t="s">
        <v>796</v>
      </c>
      <c r="G320" s="523" t="s">
        <v>797</v>
      </c>
      <c r="H320" s="523"/>
      <c r="I320" s="523"/>
      <c r="J320" s="523"/>
      <c r="K320" s="583"/>
      <c r="L320" s="602"/>
      <c r="M320" s="800"/>
    </row>
    <row r="321" spans="1:13" s="51" customFormat="1" ht="15" customHeight="1" x14ac:dyDescent="0.25">
      <c r="A321" s="564"/>
      <c r="B321" s="568"/>
      <c r="C321" s="614"/>
      <c r="D321" s="773"/>
      <c r="E321" s="448"/>
      <c r="F321" s="94" t="s">
        <v>358</v>
      </c>
      <c r="G321" s="523" t="s">
        <v>748</v>
      </c>
      <c r="H321" s="523"/>
      <c r="I321" s="523"/>
      <c r="J321" s="523"/>
      <c r="K321" s="584">
        <v>5</v>
      </c>
      <c r="L321" s="533">
        <v>2092</v>
      </c>
      <c r="M321" s="800"/>
    </row>
    <row r="322" spans="1:13" s="51" customFormat="1" ht="15" customHeight="1" x14ac:dyDescent="0.25">
      <c r="A322" s="564"/>
      <c r="B322" s="568"/>
      <c r="C322" s="614"/>
      <c r="D322" s="773"/>
      <c r="E322" s="448"/>
      <c r="F322" s="93" t="s">
        <v>704</v>
      </c>
      <c r="G322" s="523" t="s">
        <v>1284</v>
      </c>
      <c r="H322" s="523"/>
      <c r="I322" s="523"/>
      <c r="J322" s="523"/>
      <c r="K322" s="585"/>
      <c r="L322" s="603" t="e">
        <f>#REF!-#REF!*10%</f>
        <v>#REF!</v>
      </c>
      <c r="M322" s="800"/>
    </row>
    <row r="323" spans="1:13" s="51" customFormat="1" ht="15.75" customHeight="1" x14ac:dyDescent="0.25">
      <c r="A323" s="564"/>
      <c r="B323" s="568"/>
      <c r="C323" s="614"/>
      <c r="D323" s="773"/>
      <c r="E323" s="448"/>
      <c r="F323" s="148" t="s">
        <v>377</v>
      </c>
      <c r="G323" s="523" t="s">
        <v>749</v>
      </c>
      <c r="H323" s="523"/>
      <c r="I323" s="523"/>
      <c r="J323" s="523"/>
      <c r="K323" s="585"/>
      <c r="L323" s="603" t="e">
        <f>#REF!-#REF!*10%</f>
        <v>#REF!</v>
      </c>
      <c r="M323" s="800"/>
    </row>
    <row r="324" spans="1:13" s="51" customFormat="1" ht="15.75" customHeight="1" x14ac:dyDescent="0.25">
      <c r="A324" s="564"/>
      <c r="B324" s="568"/>
      <c r="C324" s="614"/>
      <c r="D324" s="773"/>
      <c r="E324" s="448"/>
      <c r="F324" s="148" t="s">
        <v>798</v>
      </c>
      <c r="G324" s="801" t="s">
        <v>810</v>
      </c>
      <c r="H324" s="801"/>
      <c r="I324" s="801"/>
      <c r="J324" s="801"/>
      <c r="K324" s="585"/>
      <c r="L324" s="603" t="e">
        <f>#REF!-#REF!*10%</f>
        <v>#REF!</v>
      </c>
      <c r="M324" s="800"/>
    </row>
    <row r="325" spans="1:13" s="51" customFormat="1" ht="15" customHeight="1" x14ac:dyDescent="0.25">
      <c r="A325" s="564"/>
      <c r="B325" s="568"/>
      <c r="C325" s="614"/>
      <c r="D325" s="773"/>
      <c r="E325" s="448"/>
      <c r="F325" s="148" t="s">
        <v>1139</v>
      </c>
      <c r="G325" s="523" t="s">
        <v>799</v>
      </c>
      <c r="H325" s="523"/>
      <c r="I325" s="523"/>
      <c r="J325" s="523"/>
      <c r="K325" s="585"/>
      <c r="L325" s="603" t="e">
        <f>#REF!-#REF!*10%</f>
        <v>#REF!</v>
      </c>
      <c r="M325" s="800"/>
    </row>
    <row r="326" spans="1:13" s="51" customFormat="1" ht="15" customHeight="1" x14ac:dyDescent="0.25">
      <c r="A326" s="564"/>
      <c r="B326" s="568"/>
      <c r="C326" s="614"/>
      <c r="D326" s="773"/>
      <c r="E326" s="448"/>
      <c r="F326" s="148" t="s">
        <v>801</v>
      </c>
      <c r="G326" s="801">
        <v>10</v>
      </c>
      <c r="H326" s="801"/>
      <c r="I326" s="801"/>
      <c r="J326" s="801"/>
      <c r="K326" s="585"/>
      <c r="L326" s="603" t="e">
        <f>#REF!-#REF!*10%</f>
        <v>#REF!</v>
      </c>
      <c r="M326" s="800"/>
    </row>
    <row r="327" spans="1:13" s="51" customFormat="1" ht="15" customHeight="1" x14ac:dyDescent="0.25">
      <c r="A327" s="564"/>
      <c r="B327" s="568"/>
      <c r="C327" s="614"/>
      <c r="D327" s="773"/>
      <c r="E327" s="448"/>
      <c r="F327" s="148" t="s">
        <v>802</v>
      </c>
      <c r="G327" s="801">
        <v>60</v>
      </c>
      <c r="H327" s="801"/>
      <c r="I327" s="801"/>
      <c r="J327" s="801"/>
      <c r="K327" s="585"/>
      <c r="L327" s="603" t="e">
        <f>#REF!-#REF!*10%</f>
        <v>#REF!</v>
      </c>
      <c r="M327" s="800"/>
    </row>
    <row r="328" spans="1:13" s="51" customFormat="1" ht="15" customHeight="1" x14ac:dyDescent="0.25">
      <c r="A328" s="564"/>
      <c r="B328" s="568"/>
      <c r="C328" s="614"/>
      <c r="D328" s="773"/>
      <c r="E328" s="448"/>
      <c r="F328" s="148" t="s">
        <v>803</v>
      </c>
      <c r="G328" s="801" t="s">
        <v>1137</v>
      </c>
      <c r="H328" s="801"/>
      <c r="I328" s="801"/>
      <c r="J328" s="801"/>
      <c r="K328" s="585"/>
      <c r="L328" s="603" t="e">
        <f>#REF!-#REF!*10%</f>
        <v>#REF!</v>
      </c>
      <c r="M328" s="800"/>
    </row>
    <row r="329" spans="1:13" s="51" customFormat="1" ht="15" customHeight="1" x14ac:dyDescent="0.25">
      <c r="A329" s="564"/>
      <c r="B329" s="568"/>
      <c r="C329" s="614"/>
      <c r="D329" s="773"/>
      <c r="E329" s="448"/>
      <c r="F329" s="148" t="s">
        <v>1138</v>
      </c>
      <c r="G329" s="523" t="s">
        <v>799</v>
      </c>
      <c r="H329" s="523"/>
      <c r="I329" s="523"/>
      <c r="J329" s="523"/>
      <c r="K329" s="585"/>
      <c r="L329" s="603" t="e">
        <f>#REF!-#REF!*10%</f>
        <v>#REF!</v>
      </c>
      <c r="M329" s="800"/>
    </row>
    <row r="330" spans="1:13" s="51" customFormat="1" ht="15.6" customHeight="1" x14ac:dyDescent="0.25">
      <c r="A330" s="564"/>
      <c r="B330" s="568"/>
      <c r="C330" s="614"/>
      <c r="D330" s="773"/>
      <c r="E330" s="448"/>
      <c r="F330" s="148" t="s">
        <v>562</v>
      </c>
      <c r="G330" s="523" t="s">
        <v>1085</v>
      </c>
      <c r="H330" s="523"/>
      <c r="I330" s="523"/>
      <c r="J330" s="523"/>
      <c r="K330" s="585"/>
      <c r="L330" s="603" t="e">
        <f>#REF!-#REF!*10%</f>
        <v>#REF!</v>
      </c>
      <c r="M330" s="800"/>
    </row>
    <row r="331" spans="1:13" s="51" customFormat="1" ht="15.6" customHeight="1" x14ac:dyDescent="0.25">
      <c r="A331" s="564"/>
      <c r="B331" s="568"/>
      <c r="C331" s="614"/>
      <c r="D331" s="773"/>
      <c r="E331" s="448"/>
      <c r="F331" s="148" t="s">
        <v>570</v>
      </c>
      <c r="G331" s="523" t="s">
        <v>614</v>
      </c>
      <c r="H331" s="523"/>
      <c r="I331" s="523"/>
      <c r="J331" s="523"/>
      <c r="K331" s="585"/>
      <c r="L331" s="603" t="e">
        <f>#REF!-#REF!*10%</f>
        <v>#REF!</v>
      </c>
      <c r="M331" s="800"/>
    </row>
    <row r="332" spans="1:13" s="51" customFormat="1" ht="15.6" customHeight="1" x14ac:dyDescent="0.25">
      <c r="A332" s="564"/>
      <c r="B332" s="568"/>
      <c r="C332" s="614"/>
      <c r="D332" s="773"/>
      <c r="E332" s="448"/>
      <c r="F332" s="167" t="s">
        <v>84</v>
      </c>
      <c r="G332" s="722">
        <v>0.25</v>
      </c>
      <c r="H332" s="722"/>
      <c r="I332" s="722"/>
      <c r="J332" s="722"/>
      <c r="K332" s="585"/>
      <c r="L332" s="603" t="e">
        <f>#REF!-#REF!*10%</f>
        <v>#REF!</v>
      </c>
      <c r="M332" s="800"/>
    </row>
    <row r="333" spans="1:13" ht="15" customHeight="1" x14ac:dyDescent="0.25">
      <c r="A333" s="564"/>
      <c r="B333" s="569"/>
      <c r="C333" s="614"/>
      <c r="D333" s="773"/>
      <c r="E333" s="448"/>
      <c r="F333" s="136" t="s">
        <v>1016</v>
      </c>
      <c r="G333" s="523">
        <v>5</v>
      </c>
      <c r="H333" s="523"/>
      <c r="I333" s="523"/>
      <c r="J333" s="523"/>
      <c r="K333" s="585"/>
      <c r="L333" s="603" t="e">
        <f>#REF!-#REF!*10%</f>
        <v>#REF!</v>
      </c>
      <c r="M333" s="800"/>
    </row>
    <row r="334" spans="1:13" ht="15" customHeight="1" x14ac:dyDescent="0.25">
      <c r="A334" s="564">
        <v>12</v>
      </c>
      <c r="B334" s="567"/>
      <c r="C334" s="614" t="s">
        <v>821</v>
      </c>
      <c r="D334" s="773"/>
      <c r="E334" s="448"/>
      <c r="F334" s="147" t="s">
        <v>81</v>
      </c>
      <c r="G334" s="523" t="s">
        <v>10</v>
      </c>
      <c r="H334" s="523"/>
      <c r="I334" s="523"/>
      <c r="J334" s="523"/>
      <c r="K334" s="539">
        <v>3</v>
      </c>
      <c r="L334" s="601">
        <v>1955</v>
      </c>
      <c r="M334" s="799" t="s">
        <v>1113</v>
      </c>
    </row>
    <row r="335" spans="1:13" ht="15" customHeight="1" x14ac:dyDescent="0.25">
      <c r="A335" s="564"/>
      <c r="B335" s="568"/>
      <c r="C335" s="614"/>
      <c r="D335" s="773"/>
      <c r="E335" s="448"/>
      <c r="F335" s="147" t="s">
        <v>80</v>
      </c>
      <c r="G335" s="469">
        <v>4</v>
      </c>
      <c r="H335" s="469"/>
      <c r="I335" s="469"/>
      <c r="J335" s="469"/>
      <c r="K335" s="583"/>
      <c r="L335" s="602"/>
      <c r="M335" s="800"/>
    </row>
    <row r="336" spans="1:13" ht="15" customHeight="1" x14ac:dyDescent="0.25">
      <c r="A336" s="564"/>
      <c r="B336" s="568"/>
      <c r="C336" s="614"/>
      <c r="D336" s="773"/>
      <c r="E336" s="448"/>
      <c r="F336" s="147" t="s">
        <v>8</v>
      </c>
      <c r="G336" s="243">
        <v>3000</v>
      </c>
      <c r="H336" s="244">
        <v>4000</v>
      </c>
      <c r="I336" s="246">
        <v>5500</v>
      </c>
      <c r="J336" s="257">
        <v>6000</v>
      </c>
      <c r="K336" s="583"/>
      <c r="L336" s="602"/>
      <c r="M336" s="800"/>
    </row>
    <row r="337" spans="1:13" ht="15" customHeight="1" x14ac:dyDescent="0.25">
      <c r="A337" s="564"/>
      <c r="B337" s="568"/>
      <c r="C337" s="614"/>
      <c r="D337" s="773"/>
      <c r="E337" s="448"/>
      <c r="F337" s="147" t="s">
        <v>82</v>
      </c>
      <c r="G337" s="243">
        <f>G335*117</f>
        <v>468</v>
      </c>
      <c r="H337" s="244">
        <f>G335*125</f>
        <v>500</v>
      </c>
      <c r="I337" s="246">
        <f>G335*133.1</f>
        <v>532.4</v>
      </c>
      <c r="J337" s="224"/>
      <c r="K337" s="583"/>
      <c r="L337" s="602"/>
      <c r="M337" s="800"/>
    </row>
    <row r="338" spans="1:13" ht="15" customHeight="1" x14ac:dyDescent="0.25">
      <c r="A338" s="564"/>
      <c r="B338" s="568"/>
      <c r="C338" s="614"/>
      <c r="D338" s="773"/>
      <c r="E338" s="448"/>
      <c r="F338" s="147" t="s">
        <v>1269</v>
      </c>
      <c r="G338" s="451">
        <v>0.98</v>
      </c>
      <c r="H338" s="451"/>
      <c r="I338" s="451"/>
      <c r="J338" s="451"/>
      <c r="K338" s="583"/>
      <c r="L338" s="602"/>
      <c r="M338" s="800"/>
    </row>
    <row r="339" spans="1:13" ht="15" customHeight="1" x14ac:dyDescent="0.25">
      <c r="A339" s="564"/>
      <c r="B339" s="568"/>
      <c r="C339" s="614"/>
      <c r="D339" s="773"/>
      <c r="E339" s="448"/>
      <c r="F339" s="93" t="s">
        <v>699</v>
      </c>
      <c r="G339" s="523" t="s">
        <v>700</v>
      </c>
      <c r="H339" s="523"/>
      <c r="I339" s="523"/>
      <c r="J339" s="523"/>
      <c r="K339" s="583"/>
      <c r="L339" s="602"/>
      <c r="M339" s="800"/>
    </row>
    <row r="340" spans="1:13" ht="15" customHeight="1" x14ac:dyDescent="0.25">
      <c r="A340" s="564"/>
      <c r="B340" s="568"/>
      <c r="C340" s="614"/>
      <c r="D340" s="773"/>
      <c r="E340" s="448"/>
      <c r="F340" s="93" t="s">
        <v>1181</v>
      </c>
      <c r="G340" s="462" t="s">
        <v>1179</v>
      </c>
      <c r="H340" s="463"/>
      <c r="I340" s="463"/>
      <c r="J340" s="464"/>
      <c r="K340" s="583"/>
      <c r="L340" s="602"/>
      <c r="M340" s="800"/>
    </row>
    <row r="341" spans="1:13" ht="15" customHeight="1" x14ac:dyDescent="0.25">
      <c r="A341" s="564"/>
      <c r="B341" s="568"/>
      <c r="C341" s="614"/>
      <c r="D341" s="773"/>
      <c r="E341" s="448"/>
      <c r="F341" s="94" t="s">
        <v>83</v>
      </c>
      <c r="G341" s="523">
        <v>54</v>
      </c>
      <c r="H341" s="523"/>
      <c r="I341" s="523"/>
      <c r="J341" s="523"/>
      <c r="K341" s="583"/>
      <c r="L341" s="602"/>
      <c r="M341" s="800"/>
    </row>
    <row r="342" spans="1:13" ht="15" customHeight="1" x14ac:dyDescent="0.25">
      <c r="A342" s="564"/>
      <c r="B342" s="568"/>
      <c r="C342" s="614"/>
      <c r="D342" s="773"/>
      <c r="E342" s="448"/>
      <c r="F342" s="94" t="s">
        <v>396</v>
      </c>
      <c r="G342" s="523" t="s">
        <v>397</v>
      </c>
      <c r="H342" s="523"/>
      <c r="I342" s="523"/>
      <c r="J342" s="523"/>
      <c r="K342" s="583"/>
      <c r="L342" s="602"/>
      <c r="M342" s="800"/>
    </row>
    <row r="343" spans="1:13" ht="15" customHeight="1" x14ac:dyDescent="0.25">
      <c r="A343" s="564"/>
      <c r="B343" s="568"/>
      <c r="C343" s="614"/>
      <c r="D343" s="773"/>
      <c r="E343" s="448"/>
      <c r="F343" s="94" t="s">
        <v>743</v>
      </c>
      <c r="G343" s="523" t="s">
        <v>744</v>
      </c>
      <c r="H343" s="523"/>
      <c r="I343" s="523"/>
      <c r="J343" s="523"/>
      <c r="K343" s="583"/>
      <c r="L343" s="602"/>
      <c r="M343" s="800"/>
    </row>
    <row r="344" spans="1:13" s="51" customFormat="1" ht="15" customHeight="1" x14ac:dyDescent="0.25">
      <c r="A344" s="564"/>
      <c r="B344" s="568"/>
      <c r="C344" s="614"/>
      <c r="D344" s="773"/>
      <c r="E344" s="448"/>
      <c r="F344" s="94" t="s">
        <v>421</v>
      </c>
      <c r="G344" s="523" t="s">
        <v>386</v>
      </c>
      <c r="H344" s="523"/>
      <c r="I344" s="523"/>
      <c r="J344" s="523"/>
      <c r="K344" s="583"/>
      <c r="L344" s="602"/>
      <c r="M344" s="800"/>
    </row>
    <row r="345" spans="1:13" s="51" customFormat="1" ht="15" customHeight="1" x14ac:dyDescent="0.25">
      <c r="A345" s="564"/>
      <c r="B345" s="568"/>
      <c r="C345" s="614"/>
      <c r="D345" s="773"/>
      <c r="E345" s="448"/>
      <c r="F345" s="148" t="s">
        <v>379</v>
      </c>
      <c r="G345" s="523" t="s">
        <v>745</v>
      </c>
      <c r="H345" s="523"/>
      <c r="I345" s="523"/>
      <c r="J345" s="523"/>
      <c r="K345" s="583"/>
      <c r="L345" s="602"/>
      <c r="M345" s="800"/>
    </row>
    <row r="346" spans="1:13" s="51" customFormat="1" ht="15" customHeight="1" x14ac:dyDescent="0.25">
      <c r="A346" s="564"/>
      <c r="B346" s="568"/>
      <c r="C346" s="614"/>
      <c r="D346" s="773"/>
      <c r="E346" s="448"/>
      <c r="F346" s="148" t="s">
        <v>257</v>
      </c>
      <c r="G346" s="523" t="s">
        <v>658</v>
      </c>
      <c r="H346" s="523"/>
      <c r="I346" s="523"/>
      <c r="J346" s="523"/>
      <c r="K346" s="583"/>
      <c r="L346" s="602"/>
      <c r="M346" s="800"/>
    </row>
    <row r="347" spans="1:13" s="51" customFormat="1" ht="15" customHeight="1" x14ac:dyDescent="0.25">
      <c r="A347" s="564"/>
      <c r="B347" s="568"/>
      <c r="C347" s="614"/>
      <c r="D347" s="773"/>
      <c r="E347" s="448"/>
      <c r="F347" s="148" t="s">
        <v>422</v>
      </c>
      <c r="G347" s="523" t="s">
        <v>794</v>
      </c>
      <c r="H347" s="523"/>
      <c r="I347" s="523"/>
      <c r="J347" s="523"/>
      <c r="K347" s="583"/>
      <c r="L347" s="602"/>
      <c r="M347" s="800"/>
    </row>
    <row r="348" spans="1:13" s="51" customFormat="1" ht="15" customHeight="1" x14ac:dyDescent="0.25">
      <c r="A348" s="564"/>
      <c r="B348" s="568"/>
      <c r="C348" s="614"/>
      <c r="D348" s="773"/>
      <c r="E348" s="448"/>
      <c r="F348" s="148" t="s">
        <v>376</v>
      </c>
      <c r="G348" s="523" t="s">
        <v>746</v>
      </c>
      <c r="H348" s="523"/>
      <c r="I348" s="523"/>
      <c r="J348" s="523"/>
      <c r="K348" s="583"/>
      <c r="L348" s="602"/>
      <c r="M348" s="800"/>
    </row>
    <row r="349" spans="1:13" s="51" customFormat="1" ht="15" customHeight="1" x14ac:dyDescent="0.25">
      <c r="A349" s="564"/>
      <c r="B349" s="568"/>
      <c r="C349" s="614"/>
      <c r="D349" s="773"/>
      <c r="E349" s="448"/>
      <c r="F349" s="148" t="s">
        <v>381</v>
      </c>
      <c r="G349" s="523" t="s">
        <v>795</v>
      </c>
      <c r="H349" s="523"/>
      <c r="I349" s="523"/>
      <c r="J349" s="523"/>
      <c r="K349" s="583"/>
      <c r="L349" s="602"/>
      <c r="M349" s="800"/>
    </row>
    <row r="350" spans="1:13" s="51" customFormat="1" ht="15" customHeight="1" x14ac:dyDescent="0.25">
      <c r="A350" s="564"/>
      <c r="B350" s="568"/>
      <c r="C350" s="614"/>
      <c r="D350" s="773"/>
      <c r="E350" s="448"/>
      <c r="F350" s="148" t="s">
        <v>796</v>
      </c>
      <c r="G350" s="523" t="s">
        <v>797</v>
      </c>
      <c r="H350" s="523"/>
      <c r="I350" s="523"/>
      <c r="J350" s="523"/>
      <c r="K350" s="583"/>
      <c r="L350" s="602"/>
      <c r="M350" s="800"/>
    </row>
    <row r="351" spans="1:13" s="51" customFormat="1" ht="15" customHeight="1" x14ac:dyDescent="0.25">
      <c r="A351" s="564"/>
      <c r="B351" s="568"/>
      <c r="C351" s="614"/>
      <c r="D351" s="773"/>
      <c r="E351" s="448"/>
      <c r="F351" s="94" t="s">
        <v>358</v>
      </c>
      <c r="G351" s="523" t="s">
        <v>748</v>
      </c>
      <c r="H351" s="523"/>
      <c r="I351" s="523"/>
      <c r="J351" s="523"/>
      <c r="K351" s="584">
        <v>5</v>
      </c>
      <c r="L351" s="533">
        <v>2092</v>
      </c>
      <c r="M351" s="800"/>
    </row>
    <row r="352" spans="1:13" s="51" customFormat="1" ht="15" customHeight="1" x14ac:dyDescent="0.25">
      <c r="A352" s="564"/>
      <c r="B352" s="568"/>
      <c r="C352" s="614"/>
      <c r="D352" s="773"/>
      <c r="E352" s="448"/>
      <c r="F352" s="93" t="s">
        <v>704</v>
      </c>
      <c r="G352" s="523" t="s">
        <v>1284</v>
      </c>
      <c r="H352" s="523"/>
      <c r="I352" s="523"/>
      <c r="J352" s="523"/>
      <c r="K352" s="585"/>
      <c r="L352" s="603" t="e">
        <f>#REF!-#REF!*10%</f>
        <v>#REF!</v>
      </c>
      <c r="M352" s="800"/>
    </row>
    <row r="353" spans="1:13" s="51" customFormat="1" ht="15.75" customHeight="1" x14ac:dyDescent="0.25">
      <c r="A353" s="564"/>
      <c r="B353" s="568"/>
      <c r="C353" s="614"/>
      <c r="D353" s="773"/>
      <c r="E353" s="448"/>
      <c r="F353" s="148" t="s">
        <v>377</v>
      </c>
      <c r="G353" s="523" t="s">
        <v>749</v>
      </c>
      <c r="H353" s="523"/>
      <c r="I353" s="523"/>
      <c r="J353" s="523"/>
      <c r="K353" s="585"/>
      <c r="L353" s="603" t="e">
        <f>#REF!-#REF!*10%</f>
        <v>#REF!</v>
      </c>
      <c r="M353" s="800"/>
    </row>
    <row r="354" spans="1:13" s="51" customFormat="1" ht="15.75" customHeight="1" x14ac:dyDescent="0.25">
      <c r="A354" s="564"/>
      <c r="B354" s="568"/>
      <c r="C354" s="614"/>
      <c r="D354" s="773"/>
      <c r="E354" s="448"/>
      <c r="F354" s="148" t="s">
        <v>798</v>
      </c>
      <c r="G354" s="801" t="s">
        <v>810</v>
      </c>
      <c r="H354" s="801"/>
      <c r="I354" s="801"/>
      <c r="J354" s="801"/>
      <c r="K354" s="585"/>
      <c r="L354" s="603" t="e">
        <f>#REF!-#REF!*10%</f>
        <v>#REF!</v>
      </c>
      <c r="M354" s="800"/>
    </row>
    <row r="355" spans="1:13" s="51" customFormat="1" ht="15" customHeight="1" x14ac:dyDescent="0.25">
      <c r="A355" s="564"/>
      <c r="B355" s="568"/>
      <c r="C355" s="614"/>
      <c r="D355" s="773"/>
      <c r="E355" s="448"/>
      <c r="F355" s="148" t="s">
        <v>1139</v>
      </c>
      <c r="G355" s="523" t="s">
        <v>799</v>
      </c>
      <c r="H355" s="523"/>
      <c r="I355" s="523"/>
      <c r="J355" s="523"/>
      <c r="K355" s="585"/>
      <c r="L355" s="603" t="e">
        <f>#REF!-#REF!*10%</f>
        <v>#REF!</v>
      </c>
      <c r="M355" s="800"/>
    </row>
    <row r="356" spans="1:13" s="51" customFormat="1" ht="15" customHeight="1" x14ac:dyDescent="0.25">
      <c r="A356" s="564"/>
      <c r="B356" s="568"/>
      <c r="C356" s="614"/>
      <c r="D356" s="773"/>
      <c r="E356" s="448"/>
      <c r="F356" s="148" t="s">
        <v>801</v>
      </c>
      <c r="G356" s="801">
        <v>10</v>
      </c>
      <c r="H356" s="801"/>
      <c r="I356" s="801"/>
      <c r="J356" s="801"/>
      <c r="K356" s="585"/>
      <c r="L356" s="603" t="e">
        <f>#REF!-#REF!*10%</f>
        <v>#REF!</v>
      </c>
      <c r="M356" s="800"/>
    </row>
    <row r="357" spans="1:13" s="51" customFormat="1" ht="15" customHeight="1" x14ac:dyDescent="0.25">
      <c r="A357" s="564"/>
      <c r="B357" s="568"/>
      <c r="C357" s="614"/>
      <c r="D357" s="773"/>
      <c r="E357" s="448"/>
      <c r="F357" s="148" t="s">
        <v>802</v>
      </c>
      <c r="G357" s="801">
        <v>60</v>
      </c>
      <c r="H357" s="801"/>
      <c r="I357" s="801"/>
      <c r="J357" s="801"/>
      <c r="K357" s="585"/>
      <c r="L357" s="603" t="e">
        <f>#REF!-#REF!*10%</f>
        <v>#REF!</v>
      </c>
      <c r="M357" s="800"/>
    </row>
    <row r="358" spans="1:13" s="51" customFormat="1" ht="15" customHeight="1" x14ac:dyDescent="0.25">
      <c r="A358" s="564"/>
      <c r="B358" s="568"/>
      <c r="C358" s="614"/>
      <c r="D358" s="773"/>
      <c r="E358" s="448"/>
      <c r="F358" s="148" t="s">
        <v>803</v>
      </c>
      <c r="G358" s="801">
        <v>1</v>
      </c>
      <c r="H358" s="801"/>
      <c r="I358" s="801"/>
      <c r="J358" s="801"/>
      <c r="K358" s="585"/>
      <c r="L358" s="603" t="e">
        <f>#REF!-#REF!*10%</f>
        <v>#REF!</v>
      </c>
      <c r="M358" s="800"/>
    </row>
    <row r="359" spans="1:13" s="51" customFormat="1" ht="15" customHeight="1" x14ac:dyDescent="0.25">
      <c r="A359" s="564"/>
      <c r="B359" s="568"/>
      <c r="C359" s="614"/>
      <c r="D359" s="773"/>
      <c r="E359" s="448"/>
      <c r="F359" s="148" t="s">
        <v>1138</v>
      </c>
      <c r="G359" s="801">
        <v>80</v>
      </c>
      <c r="H359" s="801"/>
      <c r="I359" s="801"/>
      <c r="J359" s="801"/>
      <c r="K359" s="585"/>
      <c r="L359" s="603" t="e">
        <f>#REF!-#REF!*10%</f>
        <v>#REF!</v>
      </c>
      <c r="M359" s="800"/>
    </row>
    <row r="360" spans="1:13" s="51" customFormat="1" ht="15.6" customHeight="1" x14ac:dyDescent="0.25">
      <c r="A360" s="564"/>
      <c r="B360" s="568"/>
      <c r="C360" s="614"/>
      <c r="D360" s="773"/>
      <c r="E360" s="448"/>
      <c r="F360" s="148" t="s">
        <v>562</v>
      </c>
      <c r="G360" s="523" t="s">
        <v>1085</v>
      </c>
      <c r="H360" s="523"/>
      <c r="I360" s="523"/>
      <c r="J360" s="523"/>
      <c r="K360" s="585"/>
      <c r="L360" s="603" t="e">
        <f>#REF!-#REF!*10%</f>
        <v>#REF!</v>
      </c>
      <c r="M360" s="800"/>
    </row>
    <row r="361" spans="1:13" s="51" customFormat="1" ht="15.6" customHeight="1" x14ac:dyDescent="0.25">
      <c r="A361" s="564"/>
      <c r="B361" s="568"/>
      <c r="C361" s="614"/>
      <c r="D361" s="773"/>
      <c r="E361" s="448"/>
      <c r="F361" s="148" t="s">
        <v>570</v>
      </c>
      <c r="G361" s="523" t="s">
        <v>614</v>
      </c>
      <c r="H361" s="523"/>
      <c r="I361" s="523"/>
      <c r="J361" s="523"/>
      <c r="K361" s="585"/>
      <c r="L361" s="603" t="e">
        <f>#REF!-#REF!*10%</f>
        <v>#REF!</v>
      </c>
      <c r="M361" s="800"/>
    </row>
    <row r="362" spans="1:13" s="51" customFormat="1" ht="15.6" customHeight="1" x14ac:dyDescent="0.25">
      <c r="A362" s="564"/>
      <c r="B362" s="568"/>
      <c r="C362" s="614"/>
      <c r="D362" s="773"/>
      <c r="E362" s="448"/>
      <c r="F362" s="167" t="s">
        <v>84</v>
      </c>
      <c r="G362" s="722">
        <v>0.25</v>
      </c>
      <c r="H362" s="722"/>
      <c r="I362" s="722"/>
      <c r="J362" s="722"/>
      <c r="K362" s="585"/>
      <c r="L362" s="603" t="e">
        <f>#REF!-#REF!*10%</f>
        <v>#REF!</v>
      </c>
      <c r="M362" s="800"/>
    </row>
    <row r="363" spans="1:13" ht="15" customHeight="1" x14ac:dyDescent="0.25">
      <c r="A363" s="564"/>
      <c r="B363" s="569"/>
      <c r="C363" s="614"/>
      <c r="D363" s="773"/>
      <c r="E363" s="448"/>
      <c r="F363" s="136" t="s">
        <v>1016</v>
      </c>
      <c r="G363" s="523">
        <v>5</v>
      </c>
      <c r="H363" s="523"/>
      <c r="I363" s="523"/>
      <c r="J363" s="523"/>
      <c r="K363" s="585"/>
      <c r="L363" s="603" t="e">
        <f>#REF!-#REF!*10%</f>
        <v>#REF!</v>
      </c>
      <c r="M363" s="800"/>
    </row>
    <row r="364" spans="1:13" ht="15" customHeight="1" x14ac:dyDescent="0.25">
      <c r="A364" s="564">
        <v>13</v>
      </c>
      <c r="B364" s="567"/>
      <c r="C364" s="614" t="s">
        <v>822</v>
      </c>
      <c r="D364" s="773"/>
      <c r="E364" s="448"/>
      <c r="F364" s="147" t="s">
        <v>81</v>
      </c>
      <c r="G364" s="523" t="s">
        <v>10</v>
      </c>
      <c r="H364" s="523"/>
      <c r="I364" s="523"/>
      <c r="J364" s="523"/>
      <c r="K364" s="539">
        <v>3</v>
      </c>
      <c r="L364" s="601">
        <v>1955</v>
      </c>
      <c r="M364" s="799" t="s">
        <v>1118</v>
      </c>
    </row>
    <row r="365" spans="1:13" ht="15" customHeight="1" x14ac:dyDescent="0.25">
      <c r="A365" s="564"/>
      <c r="B365" s="568"/>
      <c r="C365" s="614"/>
      <c r="D365" s="773"/>
      <c r="E365" s="448"/>
      <c r="F365" s="147" t="s">
        <v>80</v>
      </c>
      <c r="G365" s="469">
        <v>4</v>
      </c>
      <c r="H365" s="469"/>
      <c r="I365" s="469"/>
      <c r="J365" s="469"/>
      <c r="K365" s="583"/>
      <c r="L365" s="602"/>
      <c r="M365" s="800"/>
    </row>
    <row r="366" spans="1:13" ht="15" customHeight="1" x14ac:dyDescent="0.25">
      <c r="A366" s="564"/>
      <c r="B366" s="568"/>
      <c r="C366" s="614"/>
      <c r="D366" s="773"/>
      <c r="E366" s="448"/>
      <c r="F366" s="147" t="s">
        <v>8</v>
      </c>
      <c r="G366" s="243">
        <v>3000</v>
      </c>
      <c r="H366" s="244">
        <v>4000</v>
      </c>
      <c r="I366" s="246">
        <v>5500</v>
      </c>
      <c r="J366" s="257">
        <v>6000</v>
      </c>
      <c r="K366" s="583"/>
      <c r="L366" s="602"/>
      <c r="M366" s="800"/>
    </row>
    <row r="367" spans="1:13" ht="15" customHeight="1" x14ac:dyDescent="0.25">
      <c r="A367" s="564"/>
      <c r="B367" s="568"/>
      <c r="C367" s="614"/>
      <c r="D367" s="773"/>
      <c r="E367" s="448"/>
      <c r="F367" s="147" t="s">
        <v>82</v>
      </c>
      <c r="G367" s="243">
        <f>G365*117</f>
        <v>468</v>
      </c>
      <c r="H367" s="244">
        <f>G365*125</f>
        <v>500</v>
      </c>
      <c r="I367" s="246">
        <f>G365*133.1</f>
        <v>532.4</v>
      </c>
      <c r="J367" s="224"/>
      <c r="K367" s="583"/>
      <c r="L367" s="602"/>
      <c r="M367" s="800"/>
    </row>
    <row r="368" spans="1:13" ht="15" customHeight="1" x14ac:dyDescent="0.25">
      <c r="A368" s="564"/>
      <c r="B368" s="568"/>
      <c r="C368" s="614"/>
      <c r="D368" s="773"/>
      <c r="E368" s="448"/>
      <c r="F368" s="147" t="s">
        <v>1269</v>
      </c>
      <c r="G368" s="451">
        <v>0.98</v>
      </c>
      <c r="H368" s="451"/>
      <c r="I368" s="451"/>
      <c r="J368" s="451"/>
      <c r="K368" s="583"/>
      <c r="L368" s="602"/>
      <c r="M368" s="800"/>
    </row>
    <row r="369" spans="1:13" ht="15" customHeight="1" x14ac:dyDescent="0.25">
      <c r="A369" s="564"/>
      <c r="B369" s="568"/>
      <c r="C369" s="614"/>
      <c r="D369" s="773"/>
      <c r="E369" s="448"/>
      <c r="F369" s="93" t="s">
        <v>699</v>
      </c>
      <c r="G369" s="523" t="s">
        <v>700</v>
      </c>
      <c r="H369" s="523"/>
      <c r="I369" s="523"/>
      <c r="J369" s="523"/>
      <c r="K369" s="583"/>
      <c r="L369" s="602"/>
      <c r="M369" s="800"/>
    </row>
    <row r="370" spans="1:13" ht="15" customHeight="1" x14ac:dyDescent="0.25">
      <c r="A370" s="564"/>
      <c r="B370" s="568"/>
      <c r="C370" s="614"/>
      <c r="D370" s="773"/>
      <c r="E370" s="448"/>
      <c r="F370" s="93" t="s">
        <v>1181</v>
      </c>
      <c r="G370" s="462" t="s">
        <v>1179</v>
      </c>
      <c r="H370" s="463"/>
      <c r="I370" s="463"/>
      <c r="J370" s="464"/>
      <c r="K370" s="583"/>
      <c r="L370" s="602"/>
      <c r="M370" s="800"/>
    </row>
    <row r="371" spans="1:13" ht="15" customHeight="1" x14ac:dyDescent="0.25">
      <c r="A371" s="564"/>
      <c r="B371" s="568"/>
      <c r="C371" s="614"/>
      <c r="D371" s="773"/>
      <c r="E371" s="448"/>
      <c r="F371" s="94" t="s">
        <v>83</v>
      </c>
      <c r="G371" s="523">
        <v>54</v>
      </c>
      <c r="H371" s="523"/>
      <c r="I371" s="523"/>
      <c r="J371" s="523"/>
      <c r="K371" s="583"/>
      <c r="L371" s="602"/>
      <c r="M371" s="800"/>
    </row>
    <row r="372" spans="1:13" ht="15" customHeight="1" x14ac:dyDescent="0.25">
      <c r="A372" s="564"/>
      <c r="B372" s="568"/>
      <c r="C372" s="614"/>
      <c r="D372" s="773"/>
      <c r="E372" s="448"/>
      <c r="F372" s="94" t="s">
        <v>396</v>
      </c>
      <c r="G372" s="523" t="s">
        <v>397</v>
      </c>
      <c r="H372" s="523"/>
      <c r="I372" s="523"/>
      <c r="J372" s="523"/>
      <c r="K372" s="583"/>
      <c r="L372" s="602"/>
      <c r="M372" s="800"/>
    </row>
    <row r="373" spans="1:13" ht="15" customHeight="1" x14ac:dyDescent="0.25">
      <c r="A373" s="564"/>
      <c r="B373" s="568"/>
      <c r="C373" s="614"/>
      <c r="D373" s="773"/>
      <c r="E373" s="448"/>
      <c r="F373" s="94" t="s">
        <v>743</v>
      </c>
      <c r="G373" s="523" t="s">
        <v>744</v>
      </c>
      <c r="H373" s="523"/>
      <c r="I373" s="523"/>
      <c r="J373" s="523"/>
      <c r="K373" s="583"/>
      <c r="L373" s="602"/>
      <c r="M373" s="800"/>
    </row>
    <row r="374" spans="1:13" s="51" customFormat="1" ht="15" customHeight="1" x14ac:dyDescent="0.25">
      <c r="A374" s="564"/>
      <c r="B374" s="568"/>
      <c r="C374" s="614"/>
      <c r="D374" s="773"/>
      <c r="E374" s="448"/>
      <c r="F374" s="94" t="s">
        <v>421</v>
      </c>
      <c r="G374" s="523" t="s">
        <v>386</v>
      </c>
      <c r="H374" s="523"/>
      <c r="I374" s="523"/>
      <c r="J374" s="523"/>
      <c r="K374" s="583"/>
      <c r="L374" s="602"/>
      <c r="M374" s="800"/>
    </row>
    <row r="375" spans="1:13" s="51" customFormat="1" ht="15" customHeight="1" x14ac:dyDescent="0.25">
      <c r="A375" s="564"/>
      <c r="B375" s="568"/>
      <c r="C375" s="614"/>
      <c r="D375" s="773"/>
      <c r="E375" s="448"/>
      <c r="F375" s="148" t="s">
        <v>379</v>
      </c>
      <c r="G375" s="523" t="s">
        <v>745</v>
      </c>
      <c r="H375" s="523"/>
      <c r="I375" s="523"/>
      <c r="J375" s="523"/>
      <c r="K375" s="583"/>
      <c r="L375" s="602"/>
      <c r="M375" s="800"/>
    </row>
    <row r="376" spans="1:13" s="51" customFormat="1" ht="15" customHeight="1" x14ac:dyDescent="0.25">
      <c r="A376" s="564"/>
      <c r="B376" s="568"/>
      <c r="C376" s="614"/>
      <c r="D376" s="773"/>
      <c r="E376" s="448"/>
      <c r="F376" s="148" t="s">
        <v>257</v>
      </c>
      <c r="G376" s="523" t="s">
        <v>658</v>
      </c>
      <c r="H376" s="523"/>
      <c r="I376" s="523"/>
      <c r="J376" s="523"/>
      <c r="K376" s="583"/>
      <c r="L376" s="602"/>
      <c r="M376" s="800"/>
    </row>
    <row r="377" spans="1:13" s="51" customFormat="1" ht="15" customHeight="1" x14ac:dyDescent="0.25">
      <c r="A377" s="564"/>
      <c r="B377" s="568"/>
      <c r="C377" s="614"/>
      <c r="D377" s="773"/>
      <c r="E377" s="448"/>
      <c r="F377" s="148" t="s">
        <v>422</v>
      </c>
      <c r="G377" s="523" t="s">
        <v>794</v>
      </c>
      <c r="H377" s="523"/>
      <c r="I377" s="523"/>
      <c r="J377" s="523"/>
      <c r="K377" s="583"/>
      <c r="L377" s="602"/>
      <c r="M377" s="800"/>
    </row>
    <row r="378" spans="1:13" s="51" customFormat="1" ht="15" customHeight="1" x14ac:dyDescent="0.25">
      <c r="A378" s="564"/>
      <c r="B378" s="568"/>
      <c r="C378" s="614"/>
      <c r="D378" s="773"/>
      <c r="E378" s="448"/>
      <c r="F378" s="148" t="s">
        <v>376</v>
      </c>
      <c r="G378" s="523" t="s">
        <v>746</v>
      </c>
      <c r="H378" s="523"/>
      <c r="I378" s="523"/>
      <c r="J378" s="523"/>
      <c r="K378" s="583"/>
      <c r="L378" s="602"/>
      <c r="M378" s="800"/>
    </row>
    <row r="379" spans="1:13" s="51" customFormat="1" ht="15" customHeight="1" x14ac:dyDescent="0.25">
      <c r="A379" s="564"/>
      <c r="B379" s="568"/>
      <c r="C379" s="614"/>
      <c r="D379" s="773"/>
      <c r="E379" s="448"/>
      <c r="F379" s="148" t="s">
        <v>381</v>
      </c>
      <c r="G379" s="523" t="s">
        <v>795</v>
      </c>
      <c r="H379" s="523"/>
      <c r="I379" s="523"/>
      <c r="J379" s="523"/>
      <c r="K379" s="583"/>
      <c r="L379" s="602"/>
      <c r="M379" s="800"/>
    </row>
    <row r="380" spans="1:13" s="51" customFormat="1" ht="15" customHeight="1" x14ac:dyDescent="0.25">
      <c r="A380" s="564"/>
      <c r="B380" s="568"/>
      <c r="C380" s="614"/>
      <c r="D380" s="773"/>
      <c r="E380" s="448"/>
      <c r="F380" s="148" t="s">
        <v>796</v>
      </c>
      <c r="G380" s="523" t="s">
        <v>797</v>
      </c>
      <c r="H380" s="523"/>
      <c r="I380" s="523"/>
      <c r="J380" s="523"/>
      <c r="K380" s="583"/>
      <c r="L380" s="602"/>
      <c r="M380" s="800"/>
    </row>
    <row r="381" spans="1:13" s="51" customFormat="1" ht="15" customHeight="1" x14ac:dyDescent="0.25">
      <c r="A381" s="564"/>
      <c r="B381" s="568"/>
      <c r="C381" s="614"/>
      <c r="D381" s="773"/>
      <c r="E381" s="448"/>
      <c r="F381" s="94" t="s">
        <v>358</v>
      </c>
      <c r="G381" s="523" t="s">
        <v>748</v>
      </c>
      <c r="H381" s="523"/>
      <c r="I381" s="523"/>
      <c r="J381" s="523"/>
      <c r="K381" s="584">
        <v>5</v>
      </c>
      <c r="L381" s="533">
        <v>2092</v>
      </c>
      <c r="M381" s="800"/>
    </row>
    <row r="382" spans="1:13" s="51" customFormat="1" ht="15" customHeight="1" x14ac:dyDescent="0.25">
      <c r="A382" s="564"/>
      <c r="B382" s="568"/>
      <c r="C382" s="614"/>
      <c r="D382" s="773"/>
      <c r="E382" s="448"/>
      <c r="F382" s="93" t="s">
        <v>704</v>
      </c>
      <c r="G382" s="523" t="s">
        <v>1284</v>
      </c>
      <c r="H382" s="523"/>
      <c r="I382" s="523"/>
      <c r="J382" s="523"/>
      <c r="K382" s="585"/>
      <c r="L382" s="603" t="e">
        <f>#REF!-#REF!*10%</f>
        <v>#REF!</v>
      </c>
      <c r="M382" s="800"/>
    </row>
    <row r="383" spans="1:13" s="51" customFormat="1" ht="15.75" customHeight="1" x14ac:dyDescent="0.25">
      <c r="A383" s="564"/>
      <c r="B383" s="568"/>
      <c r="C383" s="614"/>
      <c r="D383" s="773"/>
      <c r="E383" s="448"/>
      <c r="F383" s="148" t="s">
        <v>377</v>
      </c>
      <c r="G383" s="523" t="s">
        <v>749</v>
      </c>
      <c r="H383" s="523"/>
      <c r="I383" s="523"/>
      <c r="J383" s="523"/>
      <c r="K383" s="585"/>
      <c r="L383" s="603" t="e">
        <f>#REF!-#REF!*10%</f>
        <v>#REF!</v>
      </c>
      <c r="M383" s="800"/>
    </row>
    <row r="384" spans="1:13" s="51" customFormat="1" ht="15.75" customHeight="1" x14ac:dyDescent="0.25">
      <c r="A384" s="564"/>
      <c r="B384" s="568"/>
      <c r="C384" s="614"/>
      <c r="D384" s="773"/>
      <c r="E384" s="448"/>
      <c r="F384" s="148" t="s">
        <v>798</v>
      </c>
      <c r="G384" s="801" t="s">
        <v>810</v>
      </c>
      <c r="H384" s="801"/>
      <c r="I384" s="801"/>
      <c r="J384" s="801"/>
      <c r="K384" s="585"/>
      <c r="L384" s="603" t="e">
        <f>#REF!-#REF!*10%</f>
        <v>#REF!</v>
      </c>
      <c r="M384" s="800"/>
    </row>
    <row r="385" spans="1:13" s="51" customFormat="1" ht="15" customHeight="1" x14ac:dyDescent="0.25">
      <c r="A385" s="564"/>
      <c r="B385" s="568"/>
      <c r="C385" s="614"/>
      <c r="D385" s="773"/>
      <c r="E385" s="448"/>
      <c r="F385" s="148" t="s">
        <v>1139</v>
      </c>
      <c r="G385" s="523" t="s">
        <v>799</v>
      </c>
      <c r="H385" s="523"/>
      <c r="I385" s="523"/>
      <c r="J385" s="523"/>
      <c r="K385" s="585"/>
      <c r="L385" s="603" t="e">
        <f>#REF!-#REF!*10%</f>
        <v>#REF!</v>
      </c>
      <c r="M385" s="800"/>
    </row>
    <row r="386" spans="1:13" s="51" customFormat="1" ht="15" customHeight="1" x14ac:dyDescent="0.25">
      <c r="A386" s="564"/>
      <c r="B386" s="568"/>
      <c r="C386" s="614"/>
      <c r="D386" s="773"/>
      <c r="E386" s="448"/>
      <c r="F386" s="148" t="s">
        <v>801</v>
      </c>
      <c r="G386" s="801">
        <v>10</v>
      </c>
      <c r="H386" s="801"/>
      <c r="I386" s="801"/>
      <c r="J386" s="801"/>
      <c r="K386" s="585"/>
      <c r="L386" s="603" t="e">
        <f>#REF!-#REF!*10%</f>
        <v>#REF!</v>
      </c>
      <c r="M386" s="800"/>
    </row>
    <row r="387" spans="1:13" s="51" customFormat="1" ht="15" customHeight="1" x14ac:dyDescent="0.25">
      <c r="A387" s="564"/>
      <c r="B387" s="568"/>
      <c r="C387" s="614"/>
      <c r="D387" s="773"/>
      <c r="E387" s="448"/>
      <c r="F387" s="148" t="s">
        <v>802</v>
      </c>
      <c r="G387" s="801">
        <v>60</v>
      </c>
      <c r="H387" s="801"/>
      <c r="I387" s="801"/>
      <c r="J387" s="801"/>
      <c r="K387" s="585"/>
      <c r="L387" s="603" t="e">
        <f>#REF!-#REF!*10%</f>
        <v>#REF!</v>
      </c>
      <c r="M387" s="800"/>
    </row>
    <row r="388" spans="1:13" s="51" customFormat="1" ht="15" customHeight="1" x14ac:dyDescent="0.25">
      <c r="A388" s="564"/>
      <c r="B388" s="568"/>
      <c r="C388" s="614"/>
      <c r="D388" s="773"/>
      <c r="E388" s="448"/>
      <c r="F388" s="148" t="s">
        <v>803</v>
      </c>
      <c r="G388" s="801" t="s">
        <v>1137</v>
      </c>
      <c r="H388" s="801"/>
      <c r="I388" s="801"/>
      <c r="J388" s="801"/>
      <c r="K388" s="585"/>
      <c r="L388" s="603" t="e">
        <f>#REF!-#REF!*10%</f>
        <v>#REF!</v>
      </c>
      <c r="M388" s="800"/>
    </row>
    <row r="389" spans="1:13" s="51" customFormat="1" ht="15" customHeight="1" x14ac:dyDescent="0.25">
      <c r="A389" s="564"/>
      <c r="B389" s="568"/>
      <c r="C389" s="614"/>
      <c r="D389" s="773"/>
      <c r="E389" s="448"/>
      <c r="F389" s="148" t="s">
        <v>1138</v>
      </c>
      <c r="G389" s="801">
        <v>80</v>
      </c>
      <c r="H389" s="801"/>
      <c r="I389" s="801"/>
      <c r="J389" s="801"/>
      <c r="K389" s="585"/>
      <c r="L389" s="603" t="e">
        <f>#REF!-#REF!*10%</f>
        <v>#REF!</v>
      </c>
      <c r="M389" s="800"/>
    </row>
    <row r="390" spans="1:13" s="51" customFormat="1" ht="15.6" customHeight="1" x14ac:dyDescent="0.25">
      <c r="A390" s="564"/>
      <c r="B390" s="568"/>
      <c r="C390" s="614"/>
      <c r="D390" s="773"/>
      <c r="E390" s="448"/>
      <c r="F390" s="148" t="s">
        <v>562</v>
      </c>
      <c r="G390" s="523" t="s">
        <v>1085</v>
      </c>
      <c r="H390" s="523"/>
      <c r="I390" s="523"/>
      <c r="J390" s="523"/>
      <c r="K390" s="585"/>
      <c r="L390" s="603" t="e">
        <f>#REF!-#REF!*10%</f>
        <v>#REF!</v>
      </c>
      <c r="M390" s="800"/>
    </row>
    <row r="391" spans="1:13" s="51" customFormat="1" ht="15.6" customHeight="1" x14ac:dyDescent="0.25">
      <c r="A391" s="564"/>
      <c r="B391" s="568"/>
      <c r="C391" s="614"/>
      <c r="D391" s="773"/>
      <c r="E391" s="448"/>
      <c r="F391" s="148" t="s">
        <v>570</v>
      </c>
      <c r="G391" s="523" t="s">
        <v>614</v>
      </c>
      <c r="H391" s="523"/>
      <c r="I391" s="523"/>
      <c r="J391" s="523"/>
      <c r="K391" s="585"/>
      <c r="L391" s="603" t="e">
        <f>#REF!-#REF!*10%</f>
        <v>#REF!</v>
      </c>
      <c r="M391" s="800"/>
    </row>
    <row r="392" spans="1:13" s="51" customFormat="1" ht="15.6" customHeight="1" x14ac:dyDescent="0.25">
      <c r="A392" s="564"/>
      <c r="B392" s="568"/>
      <c r="C392" s="614"/>
      <c r="D392" s="773"/>
      <c r="E392" s="448"/>
      <c r="F392" s="167" t="s">
        <v>84</v>
      </c>
      <c r="G392" s="722">
        <v>0.25</v>
      </c>
      <c r="H392" s="722"/>
      <c r="I392" s="722"/>
      <c r="J392" s="722"/>
      <c r="K392" s="585"/>
      <c r="L392" s="603" t="e">
        <f>#REF!-#REF!*10%</f>
        <v>#REF!</v>
      </c>
      <c r="M392" s="800"/>
    </row>
    <row r="393" spans="1:13" ht="15" customHeight="1" x14ac:dyDescent="0.25">
      <c r="A393" s="564"/>
      <c r="B393" s="569"/>
      <c r="C393" s="614"/>
      <c r="D393" s="773"/>
      <c r="E393" s="448"/>
      <c r="F393" s="136" t="s">
        <v>1016</v>
      </c>
      <c r="G393" s="523">
        <v>5</v>
      </c>
      <c r="H393" s="523"/>
      <c r="I393" s="523"/>
      <c r="J393" s="523"/>
      <c r="K393" s="585"/>
      <c r="L393" s="603" t="e">
        <f>#REF!-#REF!*10%</f>
        <v>#REF!</v>
      </c>
      <c r="M393" s="800"/>
    </row>
    <row r="394" spans="1:13" ht="15" customHeight="1" x14ac:dyDescent="0.25">
      <c r="A394" s="564">
        <v>14</v>
      </c>
      <c r="B394" s="567"/>
      <c r="C394" s="614" t="s">
        <v>823</v>
      </c>
      <c r="D394" s="773"/>
      <c r="E394" s="448"/>
      <c r="F394" s="147" t="s">
        <v>81</v>
      </c>
      <c r="G394" s="523" t="s">
        <v>10</v>
      </c>
      <c r="H394" s="523"/>
      <c r="I394" s="523"/>
      <c r="J394" s="523"/>
      <c r="K394" s="539">
        <v>3</v>
      </c>
      <c r="L394" s="601">
        <v>2698</v>
      </c>
      <c r="M394" s="799" t="s">
        <v>1140</v>
      </c>
    </row>
    <row r="395" spans="1:13" ht="15" customHeight="1" x14ac:dyDescent="0.25">
      <c r="A395" s="564"/>
      <c r="B395" s="568"/>
      <c r="C395" s="614"/>
      <c r="D395" s="773"/>
      <c r="E395" s="448"/>
      <c r="F395" s="147" t="s">
        <v>80</v>
      </c>
      <c r="G395" s="469">
        <v>4</v>
      </c>
      <c r="H395" s="469"/>
      <c r="I395" s="469"/>
      <c r="J395" s="469"/>
      <c r="K395" s="583"/>
      <c r="L395" s="602"/>
      <c r="M395" s="800"/>
    </row>
    <row r="396" spans="1:13" ht="15" customHeight="1" x14ac:dyDescent="0.25">
      <c r="A396" s="564"/>
      <c r="B396" s="568"/>
      <c r="C396" s="614"/>
      <c r="D396" s="773"/>
      <c r="E396" s="448"/>
      <c r="F396" s="147" t="s">
        <v>8</v>
      </c>
      <c r="G396" s="243">
        <v>3000</v>
      </c>
      <c r="H396" s="244">
        <v>4000</v>
      </c>
      <c r="I396" s="246">
        <v>5500</v>
      </c>
      <c r="J396" s="257">
        <v>6000</v>
      </c>
      <c r="K396" s="583"/>
      <c r="L396" s="602"/>
      <c r="M396" s="800"/>
    </row>
    <row r="397" spans="1:13" ht="15" customHeight="1" x14ac:dyDescent="0.25">
      <c r="A397" s="564"/>
      <c r="B397" s="568"/>
      <c r="C397" s="614"/>
      <c r="D397" s="773"/>
      <c r="E397" s="448"/>
      <c r="F397" s="147" t="s">
        <v>82</v>
      </c>
      <c r="G397" s="243">
        <f>G395*117</f>
        <v>468</v>
      </c>
      <c r="H397" s="244">
        <f>G395*125</f>
        <v>500</v>
      </c>
      <c r="I397" s="246">
        <f>G395*133.1</f>
        <v>532.4</v>
      </c>
      <c r="J397" s="224"/>
      <c r="K397" s="583"/>
      <c r="L397" s="602"/>
      <c r="M397" s="800"/>
    </row>
    <row r="398" spans="1:13" ht="15" customHeight="1" x14ac:dyDescent="0.25">
      <c r="A398" s="564"/>
      <c r="B398" s="568"/>
      <c r="C398" s="614"/>
      <c r="D398" s="773"/>
      <c r="E398" s="448"/>
      <c r="F398" s="147" t="s">
        <v>1269</v>
      </c>
      <c r="G398" s="451">
        <v>0.98</v>
      </c>
      <c r="H398" s="451"/>
      <c r="I398" s="451"/>
      <c r="J398" s="451"/>
      <c r="K398" s="583"/>
      <c r="L398" s="602"/>
      <c r="M398" s="800"/>
    </row>
    <row r="399" spans="1:13" ht="15" customHeight="1" x14ac:dyDescent="0.25">
      <c r="A399" s="564"/>
      <c r="B399" s="568"/>
      <c r="C399" s="614"/>
      <c r="D399" s="773"/>
      <c r="E399" s="448"/>
      <c r="F399" s="93" t="s">
        <v>699</v>
      </c>
      <c r="G399" s="523" t="s">
        <v>700</v>
      </c>
      <c r="H399" s="523"/>
      <c r="I399" s="523"/>
      <c r="J399" s="523"/>
      <c r="K399" s="583"/>
      <c r="L399" s="602"/>
      <c r="M399" s="800"/>
    </row>
    <row r="400" spans="1:13" ht="15" customHeight="1" x14ac:dyDescent="0.25">
      <c r="A400" s="564"/>
      <c r="B400" s="568"/>
      <c r="C400" s="614"/>
      <c r="D400" s="773"/>
      <c r="E400" s="448"/>
      <c r="F400" s="93" t="s">
        <v>1181</v>
      </c>
      <c r="G400" s="462" t="s">
        <v>1179</v>
      </c>
      <c r="H400" s="463"/>
      <c r="I400" s="463"/>
      <c r="J400" s="464"/>
      <c r="K400" s="583"/>
      <c r="L400" s="602"/>
      <c r="M400" s="800"/>
    </row>
    <row r="401" spans="1:13" ht="15" customHeight="1" x14ac:dyDescent="0.25">
      <c r="A401" s="564"/>
      <c r="B401" s="568"/>
      <c r="C401" s="614"/>
      <c r="D401" s="773"/>
      <c r="E401" s="448"/>
      <c r="F401" s="94" t="s">
        <v>83</v>
      </c>
      <c r="G401" s="523">
        <v>54</v>
      </c>
      <c r="H401" s="523"/>
      <c r="I401" s="523"/>
      <c r="J401" s="523"/>
      <c r="K401" s="583"/>
      <c r="L401" s="602"/>
      <c r="M401" s="800"/>
    </row>
    <row r="402" spans="1:13" ht="15" customHeight="1" x14ac:dyDescent="0.25">
      <c r="A402" s="564"/>
      <c r="B402" s="568"/>
      <c r="C402" s="614"/>
      <c r="D402" s="773"/>
      <c r="E402" s="448"/>
      <c r="F402" s="94" t="s">
        <v>396</v>
      </c>
      <c r="G402" s="523" t="s">
        <v>397</v>
      </c>
      <c r="H402" s="523"/>
      <c r="I402" s="523"/>
      <c r="J402" s="523"/>
      <c r="K402" s="583"/>
      <c r="L402" s="602"/>
      <c r="M402" s="800"/>
    </row>
    <row r="403" spans="1:13" ht="15" customHeight="1" x14ac:dyDescent="0.25">
      <c r="A403" s="564"/>
      <c r="B403" s="568"/>
      <c r="C403" s="614"/>
      <c r="D403" s="773"/>
      <c r="E403" s="448"/>
      <c r="F403" s="94" t="s">
        <v>743</v>
      </c>
      <c r="G403" s="523" t="s">
        <v>744</v>
      </c>
      <c r="H403" s="523"/>
      <c r="I403" s="523"/>
      <c r="J403" s="523"/>
      <c r="K403" s="583"/>
      <c r="L403" s="602"/>
      <c r="M403" s="800"/>
    </row>
    <row r="404" spans="1:13" s="51" customFormat="1" ht="15" customHeight="1" x14ac:dyDescent="0.25">
      <c r="A404" s="564"/>
      <c r="B404" s="568"/>
      <c r="C404" s="614"/>
      <c r="D404" s="773"/>
      <c r="E404" s="448"/>
      <c r="F404" s="94" t="s">
        <v>421</v>
      </c>
      <c r="G404" s="523" t="s">
        <v>386</v>
      </c>
      <c r="H404" s="523"/>
      <c r="I404" s="523"/>
      <c r="J404" s="523"/>
      <c r="K404" s="583"/>
      <c r="L404" s="602"/>
      <c r="M404" s="800"/>
    </row>
    <row r="405" spans="1:13" s="51" customFormat="1" ht="15" customHeight="1" x14ac:dyDescent="0.25">
      <c r="A405" s="564"/>
      <c r="B405" s="568"/>
      <c r="C405" s="614"/>
      <c r="D405" s="773"/>
      <c r="E405" s="448"/>
      <c r="F405" s="148" t="s">
        <v>379</v>
      </c>
      <c r="G405" s="523" t="s">
        <v>745</v>
      </c>
      <c r="H405" s="523"/>
      <c r="I405" s="523"/>
      <c r="J405" s="523"/>
      <c r="K405" s="583"/>
      <c r="L405" s="602"/>
      <c r="M405" s="800"/>
    </row>
    <row r="406" spans="1:13" s="51" customFormat="1" ht="15" customHeight="1" x14ac:dyDescent="0.25">
      <c r="A406" s="564"/>
      <c r="B406" s="568"/>
      <c r="C406" s="614"/>
      <c r="D406" s="773"/>
      <c r="E406" s="448"/>
      <c r="F406" s="148" t="s">
        <v>257</v>
      </c>
      <c r="G406" s="523" t="s">
        <v>658</v>
      </c>
      <c r="H406" s="523"/>
      <c r="I406" s="523"/>
      <c r="J406" s="523"/>
      <c r="K406" s="583"/>
      <c r="L406" s="602"/>
      <c r="M406" s="800"/>
    </row>
    <row r="407" spans="1:13" s="51" customFormat="1" ht="15" customHeight="1" x14ac:dyDescent="0.25">
      <c r="A407" s="564"/>
      <c r="B407" s="568"/>
      <c r="C407" s="614"/>
      <c r="D407" s="773"/>
      <c r="E407" s="448"/>
      <c r="F407" s="148" t="s">
        <v>422</v>
      </c>
      <c r="G407" s="523" t="s">
        <v>794</v>
      </c>
      <c r="H407" s="523"/>
      <c r="I407" s="523"/>
      <c r="J407" s="523"/>
      <c r="K407" s="583"/>
      <c r="L407" s="602"/>
      <c r="M407" s="800"/>
    </row>
    <row r="408" spans="1:13" s="51" customFormat="1" ht="15" customHeight="1" x14ac:dyDescent="0.25">
      <c r="A408" s="564"/>
      <c r="B408" s="568"/>
      <c r="C408" s="614"/>
      <c r="D408" s="773"/>
      <c r="E408" s="448"/>
      <c r="F408" s="148" t="s">
        <v>376</v>
      </c>
      <c r="G408" s="523" t="s">
        <v>746</v>
      </c>
      <c r="H408" s="523"/>
      <c r="I408" s="523"/>
      <c r="J408" s="523"/>
      <c r="K408" s="583"/>
      <c r="L408" s="602"/>
      <c r="M408" s="800"/>
    </row>
    <row r="409" spans="1:13" s="51" customFormat="1" ht="15" customHeight="1" x14ac:dyDescent="0.25">
      <c r="A409" s="564"/>
      <c r="B409" s="568"/>
      <c r="C409" s="614"/>
      <c r="D409" s="773"/>
      <c r="E409" s="448"/>
      <c r="F409" s="148" t="s">
        <v>381</v>
      </c>
      <c r="G409" s="523" t="s">
        <v>795</v>
      </c>
      <c r="H409" s="523"/>
      <c r="I409" s="523"/>
      <c r="J409" s="523"/>
      <c r="K409" s="583"/>
      <c r="L409" s="602"/>
      <c r="M409" s="800"/>
    </row>
    <row r="410" spans="1:13" s="51" customFormat="1" ht="15" customHeight="1" x14ac:dyDescent="0.25">
      <c r="A410" s="564"/>
      <c r="B410" s="568"/>
      <c r="C410" s="614"/>
      <c r="D410" s="773"/>
      <c r="E410" s="448"/>
      <c r="F410" s="148" t="s">
        <v>796</v>
      </c>
      <c r="G410" s="523" t="s">
        <v>797</v>
      </c>
      <c r="H410" s="523"/>
      <c r="I410" s="523"/>
      <c r="J410" s="523"/>
      <c r="K410" s="583"/>
      <c r="L410" s="602"/>
      <c r="M410" s="800"/>
    </row>
    <row r="411" spans="1:13" s="51" customFormat="1" ht="15" customHeight="1" x14ac:dyDescent="0.25">
      <c r="A411" s="564"/>
      <c r="B411" s="568"/>
      <c r="C411" s="614"/>
      <c r="D411" s="773"/>
      <c r="E411" s="448"/>
      <c r="F411" s="94" t="s">
        <v>358</v>
      </c>
      <c r="G411" s="523" t="s">
        <v>748</v>
      </c>
      <c r="H411" s="523"/>
      <c r="I411" s="523"/>
      <c r="J411" s="523"/>
      <c r="K411" s="584">
        <v>5</v>
      </c>
      <c r="L411" s="533">
        <v>2887</v>
      </c>
      <c r="M411" s="800"/>
    </row>
    <row r="412" spans="1:13" s="51" customFormat="1" ht="15" customHeight="1" x14ac:dyDescent="0.25">
      <c r="A412" s="564"/>
      <c r="B412" s="568"/>
      <c r="C412" s="614"/>
      <c r="D412" s="773"/>
      <c r="E412" s="448"/>
      <c r="F412" s="93" t="s">
        <v>704</v>
      </c>
      <c r="G412" s="523" t="s">
        <v>1284</v>
      </c>
      <c r="H412" s="523"/>
      <c r="I412" s="523"/>
      <c r="J412" s="523"/>
      <c r="K412" s="585"/>
      <c r="L412" s="603" t="e">
        <f>#REF!-#REF!*10%</f>
        <v>#REF!</v>
      </c>
      <c r="M412" s="800"/>
    </row>
    <row r="413" spans="1:13" s="51" customFormat="1" ht="15.75" customHeight="1" x14ac:dyDescent="0.25">
      <c r="A413" s="564"/>
      <c r="B413" s="568"/>
      <c r="C413" s="614"/>
      <c r="D413" s="773"/>
      <c r="E413" s="448"/>
      <c r="F413" s="148" t="s">
        <v>377</v>
      </c>
      <c r="G413" s="523" t="s">
        <v>749</v>
      </c>
      <c r="H413" s="523"/>
      <c r="I413" s="523"/>
      <c r="J413" s="523"/>
      <c r="K413" s="585"/>
      <c r="L413" s="603" t="e">
        <f>#REF!-#REF!*10%</f>
        <v>#REF!</v>
      </c>
      <c r="M413" s="800"/>
    </row>
    <row r="414" spans="1:13" s="51" customFormat="1" ht="15.75" customHeight="1" x14ac:dyDescent="0.25">
      <c r="A414" s="564"/>
      <c r="B414" s="568"/>
      <c r="C414" s="614"/>
      <c r="D414" s="773"/>
      <c r="E414" s="448"/>
      <c r="F414" s="148" t="s">
        <v>798</v>
      </c>
      <c r="G414" s="801" t="s">
        <v>814</v>
      </c>
      <c r="H414" s="801"/>
      <c r="I414" s="801"/>
      <c r="J414" s="801"/>
      <c r="K414" s="585"/>
      <c r="L414" s="603" t="e">
        <f>#REF!-#REF!*10%</f>
        <v>#REF!</v>
      </c>
      <c r="M414" s="800"/>
    </row>
    <row r="415" spans="1:13" s="51" customFormat="1" ht="15" customHeight="1" x14ac:dyDescent="0.25">
      <c r="A415" s="564"/>
      <c r="B415" s="568"/>
      <c r="C415" s="614"/>
      <c r="D415" s="773"/>
      <c r="E415" s="448"/>
      <c r="F415" s="148" t="s">
        <v>1139</v>
      </c>
      <c r="G415" s="523" t="s">
        <v>799</v>
      </c>
      <c r="H415" s="523"/>
      <c r="I415" s="523"/>
      <c r="J415" s="523"/>
      <c r="K415" s="585"/>
      <c r="L415" s="603" t="e">
        <f>#REF!-#REF!*10%</f>
        <v>#REF!</v>
      </c>
      <c r="M415" s="800"/>
    </row>
    <row r="416" spans="1:13" s="51" customFormat="1" ht="15" customHeight="1" x14ac:dyDescent="0.25">
      <c r="A416" s="564"/>
      <c r="B416" s="568"/>
      <c r="C416" s="614"/>
      <c r="D416" s="773"/>
      <c r="E416" s="448"/>
      <c r="F416" s="148" t="s">
        <v>801</v>
      </c>
      <c r="G416" s="801">
        <v>10</v>
      </c>
      <c r="H416" s="801"/>
      <c r="I416" s="801"/>
      <c r="J416" s="801"/>
      <c r="K416" s="585"/>
      <c r="L416" s="603" t="e">
        <f>#REF!-#REF!*10%</f>
        <v>#REF!</v>
      </c>
      <c r="M416" s="800"/>
    </row>
    <row r="417" spans="1:13" s="51" customFormat="1" ht="15" customHeight="1" x14ac:dyDescent="0.25">
      <c r="A417" s="564"/>
      <c r="B417" s="568"/>
      <c r="C417" s="614"/>
      <c r="D417" s="773"/>
      <c r="E417" s="448"/>
      <c r="F417" s="148" t="s">
        <v>802</v>
      </c>
      <c r="G417" s="801">
        <v>60</v>
      </c>
      <c r="H417" s="801"/>
      <c r="I417" s="801"/>
      <c r="J417" s="801"/>
      <c r="K417" s="585"/>
      <c r="L417" s="603" t="e">
        <f>#REF!-#REF!*10%</f>
        <v>#REF!</v>
      </c>
      <c r="M417" s="800"/>
    </row>
    <row r="418" spans="1:13" s="51" customFormat="1" ht="15" customHeight="1" x14ac:dyDescent="0.25">
      <c r="A418" s="564"/>
      <c r="B418" s="568"/>
      <c r="C418" s="614"/>
      <c r="D418" s="773"/>
      <c r="E418" s="448"/>
      <c r="F418" s="148" t="s">
        <v>803</v>
      </c>
      <c r="G418" s="801" t="s">
        <v>1137</v>
      </c>
      <c r="H418" s="801"/>
      <c r="I418" s="801"/>
      <c r="J418" s="801"/>
      <c r="K418" s="585"/>
      <c r="L418" s="603" t="e">
        <f>#REF!-#REF!*10%</f>
        <v>#REF!</v>
      </c>
      <c r="M418" s="800"/>
    </row>
    <row r="419" spans="1:13" s="51" customFormat="1" ht="15" customHeight="1" x14ac:dyDescent="0.25">
      <c r="A419" s="564"/>
      <c r="B419" s="568"/>
      <c r="C419" s="614"/>
      <c r="D419" s="773"/>
      <c r="E419" s="448"/>
      <c r="F419" s="148" t="s">
        <v>1138</v>
      </c>
      <c r="G419" s="523" t="s">
        <v>799</v>
      </c>
      <c r="H419" s="523"/>
      <c r="I419" s="523"/>
      <c r="J419" s="523"/>
      <c r="K419" s="585"/>
      <c r="L419" s="603" t="e">
        <f>#REF!-#REF!*10%</f>
        <v>#REF!</v>
      </c>
      <c r="M419" s="800"/>
    </row>
    <row r="420" spans="1:13" s="51" customFormat="1" ht="15.6" customHeight="1" x14ac:dyDescent="0.25">
      <c r="A420" s="564"/>
      <c r="B420" s="568"/>
      <c r="C420" s="614"/>
      <c r="D420" s="773"/>
      <c r="E420" s="448"/>
      <c r="F420" s="148" t="s">
        <v>562</v>
      </c>
      <c r="G420" s="523" t="s">
        <v>1085</v>
      </c>
      <c r="H420" s="523"/>
      <c r="I420" s="523"/>
      <c r="J420" s="523"/>
      <c r="K420" s="585"/>
      <c r="L420" s="603" t="e">
        <f>#REF!-#REF!*10%</f>
        <v>#REF!</v>
      </c>
      <c r="M420" s="800"/>
    </row>
    <row r="421" spans="1:13" s="51" customFormat="1" ht="15.6" customHeight="1" x14ac:dyDescent="0.25">
      <c r="A421" s="564"/>
      <c r="B421" s="568"/>
      <c r="C421" s="614"/>
      <c r="D421" s="773"/>
      <c r="E421" s="448"/>
      <c r="F421" s="148" t="s">
        <v>570</v>
      </c>
      <c r="G421" s="523" t="s">
        <v>614</v>
      </c>
      <c r="H421" s="523"/>
      <c r="I421" s="523"/>
      <c r="J421" s="523"/>
      <c r="K421" s="585"/>
      <c r="L421" s="603" t="e">
        <f>#REF!-#REF!*10%</f>
        <v>#REF!</v>
      </c>
      <c r="M421" s="800"/>
    </row>
    <row r="422" spans="1:13" s="51" customFormat="1" ht="15.6" customHeight="1" x14ac:dyDescent="0.25">
      <c r="A422" s="564"/>
      <c r="B422" s="568"/>
      <c r="C422" s="614"/>
      <c r="D422" s="773"/>
      <c r="E422" s="448"/>
      <c r="F422" s="167" t="s">
        <v>84</v>
      </c>
      <c r="G422" s="722">
        <v>0.25</v>
      </c>
      <c r="H422" s="722"/>
      <c r="I422" s="722"/>
      <c r="J422" s="722"/>
      <c r="K422" s="585"/>
      <c r="L422" s="603" t="e">
        <f>#REF!-#REF!*10%</f>
        <v>#REF!</v>
      </c>
      <c r="M422" s="800"/>
    </row>
    <row r="423" spans="1:13" ht="15" customHeight="1" x14ac:dyDescent="0.25">
      <c r="A423" s="564"/>
      <c r="B423" s="569"/>
      <c r="C423" s="614"/>
      <c r="D423" s="773"/>
      <c r="E423" s="448"/>
      <c r="F423" s="136" t="s">
        <v>1016</v>
      </c>
      <c r="G423" s="523">
        <v>5</v>
      </c>
      <c r="H423" s="523"/>
      <c r="I423" s="523"/>
      <c r="J423" s="523"/>
      <c r="K423" s="585"/>
      <c r="L423" s="603" t="e">
        <f>#REF!-#REF!*10%</f>
        <v>#REF!</v>
      </c>
      <c r="M423" s="800"/>
    </row>
    <row r="424" spans="1:13" ht="15" customHeight="1" x14ac:dyDescent="0.25">
      <c r="A424" s="564">
        <v>15</v>
      </c>
      <c r="B424" s="567"/>
      <c r="C424" s="614" t="s">
        <v>824</v>
      </c>
      <c r="D424" s="773"/>
      <c r="E424" s="448"/>
      <c r="F424" s="147" t="s">
        <v>81</v>
      </c>
      <c r="G424" s="523" t="s">
        <v>10</v>
      </c>
      <c r="H424" s="523"/>
      <c r="I424" s="523"/>
      <c r="J424" s="523"/>
      <c r="K424" s="539">
        <v>3</v>
      </c>
      <c r="L424" s="601">
        <v>1726</v>
      </c>
      <c r="M424" s="799" t="s">
        <v>1114</v>
      </c>
    </row>
    <row r="425" spans="1:13" ht="15" customHeight="1" x14ac:dyDescent="0.25">
      <c r="A425" s="564"/>
      <c r="B425" s="568"/>
      <c r="C425" s="614"/>
      <c r="D425" s="773"/>
      <c r="E425" s="448"/>
      <c r="F425" s="147" t="s">
        <v>80</v>
      </c>
      <c r="G425" s="469">
        <v>5</v>
      </c>
      <c r="H425" s="469"/>
      <c r="I425" s="469"/>
      <c r="J425" s="469"/>
      <c r="K425" s="583"/>
      <c r="L425" s="602"/>
      <c r="M425" s="800"/>
    </row>
    <row r="426" spans="1:13" ht="15" customHeight="1" x14ac:dyDescent="0.25">
      <c r="A426" s="564"/>
      <c r="B426" s="568"/>
      <c r="C426" s="614"/>
      <c r="D426" s="773"/>
      <c r="E426" s="448"/>
      <c r="F426" s="147" t="s">
        <v>8</v>
      </c>
      <c r="G426" s="243">
        <v>3000</v>
      </c>
      <c r="H426" s="244">
        <v>4000</v>
      </c>
      <c r="I426" s="246">
        <v>5500</v>
      </c>
      <c r="J426" s="257">
        <v>6000</v>
      </c>
      <c r="K426" s="583"/>
      <c r="L426" s="602"/>
      <c r="M426" s="800"/>
    </row>
    <row r="427" spans="1:13" ht="15" customHeight="1" x14ac:dyDescent="0.25">
      <c r="A427" s="564"/>
      <c r="B427" s="568"/>
      <c r="C427" s="614"/>
      <c r="D427" s="773"/>
      <c r="E427" s="448"/>
      <c r="F427" s="147" t="s">
        <v>82</v>
      </c>
      <c r="G427" s="243">
        <f>G425*122</f>
        <v>610</v>
      </c>
      <c r="H427" s="244">
        <f>G425*130</f>
        <v>650</v>
      </c>
      <c r="I427" s="246">
        <f>G425*138.4</f>
        <v>692</v>
      </c>
      <c r="J427" s="224"/>
      <c r="K427" s="583"/>
      <c r="L427" s="602"/>
      <c r="M427" s="800"/>
    </row>
    <row r="428" spans="1:13" ht="15" customHeight="1" x14ac:dyDescent="0.25">
      <c r="A428" s="564"/>
      <c r="B428" s="568"/>
      <c r="C428" s="614"/>
      <c r="D428" s="773"/>
      <c r="E428" s="448"/>
      <c r="F428" s="147" t="s">
        <v>1269</v>
      </c>
      <c r="G428" s="451">
        <v>0.98</v>
      </c>
      <c r="H428" s="451"/>
      <c r="I428" s="451"/>
      <c r="J428" s="451"/>
      <c r="K428" s="583"/>
      <c r="L428" s="602"/>
      <c r="M428" s="800"/>
    </row>
    <row r="429" spans="1:13" ht="15" customHeight="1" x14ac:dyDescent="0.25">
      <c r="A429" s="564"/>
      <c r="B429" s="568"/>
      <c r="C429" s="614"/>
      <c r="D429" s="773"/>
      <c r="E429" s="448"/>
      <c r="F429" s="93" t="s">
        <v>699</v>
      </c>
      <c r="G429" s="523" t="s">
        <v>700</v>
      </c>
      <c r="H429" s="523"/>
      <c r="I429" s="523"/>
      <c r="J429" s="523"/>
      <c r="K429" s="583"/>
      <c r="L429" s="602"/>
      <c r="M429" s="800"/>
    </row>
    <row r="430" spans="1:13" ht="15" customHeight="1" x14ac:dyDescent="0.25">
      <c r="A430" s="564"/>
      <c r="B430" s="568"/>
      <c r="C430" s="614"/>
      <c r="D430" s="773"/>
      <c r="E430" s="448"/>
      <c r="F430" s="93" t="s">
        <v>1181</v>
      </c>
      <c r="G430" s="462" t="s">
        <v>1179</v>
      </c>
      <c r="H430" s="463"/>
      <c r="I430" s="463"/>
      <c r="J430" s="464"/>
      <c r="K430" s="583"/>
      <c r="L430" s="602"/>
      <c r="M430" s="800"/>
    </row>
    <row r="431" spans="1:13" ht="15" customHeight="1" x14ac:dyDescent="0.25">
      <c r="A431" s="564"/>
      <c r="B431" s="568"/>
      <c r="C431" s="614"/>
      <c r="D431" s="773"/>
      <c r="E431" s="448"/>
      <c r="F431" s="94" t="s">
        <v>83</v>
      </c>
      <c r="G431" s="523">
        <v>54</v>
      </c>
      <c r="H431" s="523"/>
      <c r="I431" s="523"/>
      <c r="J431" s="523"/>
      <c r="K431" s="583"/>
      <c r="L431" s="602"/>
      <c r="M431" s="800"/>
    </row>
    <row r="432" spans="1:13" ht="15" customHeight="1" x14ac:dyDescent="0.25">
      <c r="A432" s="564"/>
      <c r="B432" s="568"/>
      <c r="C432" s="614"/>
      <c r="D432" s="773"/>
      <c r="E432" s="448"/>
      <c r="F432" s="94" t="s">
        <v>396</v>
      </c>
      <c r="G432" s="523" t="s">
        <v>397</v>
      </c>
      <c r="H432" s="523"/>
      <c r="I432" s="523"/>
      <c r="J432" s="523"/>
      <c r="K432" s="583"/>
      <c r="L432" s="602"/>
      <c r="M432" s="800"/>
    </row>
    <row r="433" spans="1:13" ht="15" customHeight="1" x14ac:dyDescent="0.25">
      <c r="A433" s="564"/>
      <c r="B433" s="568"/>
      <c r="C433" s="614"/>
      <c r="D433" s="773"/>
      <c r="E433" s="448"/>
      <c r="F433" s="94" t="s">
        <v>743</v>
      </c>
      <c r="G433" s="523" t="s">
        <v>744</v>
      </c>
      <c r="H433" s="523"/>
      <c r="I433" s="523"/>
      <c r="J433" s="523"/>
      <c r="K433" s="583"/>
      <c r="L433" s="602"/>
      <c r="M433" s="800"/>
    </row>
    <row r="434" spans="1:13" s="51" customFormat="1" ht="15" customHeight="1" x14ac:dyDescent="0.25">
      <c r="A434" s="564"/>
      <c r="B434" s="568"/>
      <c r="C434" s="614"/>
      <c r="D434" s="773"/>
      <c r="E434" s="448"/>
      <c r="F434" s="94" t="s">
        <v>421</v>
      </c>
      <c r="G434" s="523" t="s">
        <v>386</v>
      </c>
      <c r="H434" s="523"/>
      <c r="I434" s="523"/>
      <c r="J434" s="523"/>
      <c r="K434" s="583"/>
      <c r="L434" s="602"/>
      <c r="M434" s="800"/>
    </row>
    <row r="435" spans="1:13" s="51" customFormat="1" ht="15" customHeight="1" x14ac:dyDescent="0.25">
      <c r="A435" s="564"/>
      <c r="B435" s="568"/>
      <c r="C435" s="614"/>
      <c r="D435" s="773"/>
      <c r="E435" s="448"/>
      <c r="F435" s="148" t="s">
        <v>379</v>
      </c>
      <c r="G435" s="523" t="s">
        <v>745</v>
      </c>
      <c r="H435" s="523"/>
      <c r="I435" s="523"/>
      <c r="J435" s="523"/>
      <c r="K435" s="583"/>
      <c r="L435" s="602"/>
      <c r="M435" s="800"/>
    </row>
    <row r="436" spans="1:13" s="51" customFormat="1" ht="15" customHeight="1" x14ac:dyDescent="0.25">
      <c r="A436" s="564"/>
      <c r="B436" s="568"/>
      <c r="C436" s="614"/>
      <c r="D436" s="773"/>
      <c r="E436" s="448"/>
      <c r="F436" s="148" t="s">
        <v>257</v>
      </c>
      <c r="G436" s="523" t="s">
        <v>658</v>
      </c>
      <c r="H436" s="523"/>
      <c r="I436" s="523"/>
      <c r="J436" s="523"/>
      <c r="K436" s="583"/>
      <c r="L436" s="602"/>
      <c r="M436" s="800"/>
    </row>
    <row r="437" spans="1:13" s="51" customFormat="1" ht="15" customHeight="1" x14ac:dyDescent="0.25">
      <c r="A437" s="564"/>
      <c r="B437" s="568"/>
      <c r="C437" s="614"/>
      <c r="D437" s="773"/>
      <c r="E437" s="448"/>
      <c r="F437" s="148" t="s">
        <v>422</v>
      </c>
      <c r="G437" s="523" t="s">
        <v>794</v>
      </c>
      <c r="H437" s="523"/>
      <c r="I437" s="523"/>
      <c r="J437" s="523"/>
      <c r="K437" s="583"/>
      <c r="L437" s="602"/>
      <c r="M437" s="800"/>
    </row>
    <row r="438" spans="1:13" s="51" customFormat="1" ht="15" customHeight="1" x14ac:dyDescent="0.25">
      <c r="A438" s="564"/>
      <c r="B438" s="568"/>
      <c r="C438" s="614"/>
      <c r="D438" s="773"/>
      <c r="E438" s="448"/>
      <c r="F438" s="148" t="s">
        <v>376</v>
      </c>
      <c r="G438" s="523" t="s">
        <v>746</v>
      </c>
      <c r="H438" s="523"/>
      <c r="I438" s="523"/>
      <c r="J438" s="523"/>
      <c r="K438" s="583"/>
      <c r="L438" s="602"/>
      <c r="M438" s="800"/>
    </row>
    <row r="439" spans="1:13" s="51" customFormat="1" ht="15" customHeight="1" x14ac:dyDescent="0.25">
      <c r="A439" s="564"/>
      <c r="B439" s="568"/>
      <c r="C439" s="614"/>
      <c r="D439" s="773"/>
      <c r="E439" s="448"/>
      <c r="F439" s="148" t="s">
        <v>381</v>
      </c>
      <c r="G439" s="523" t="s">
        <v>795</v>
      </c>
      <c r="H439" s="523"/>
      <c r="I439" s="523"/>
      <c r="J439" s="523"/>
      <c r="K439" s="583"/>
      <c r="L439" s="602"/>
      <c r="M439" s="800"/>
    </row>
    <row r="440" spans="1:13" s="51" customFormat="1" ht="15" customHeight="1" x14ac:dyDescent="0.25">
      <c r="A440" s="564"/>
      <c r="B440" s="568"/>
      <c r="C440" s="614"/>
      <c r="D440" s="773"/>
      <c r="E440" s="448"/>
      <c r="F440" s="148" t="s">
        <v>796</v>
      </c>
      <c r="G440" s="523" t="s">
        <v>797</v>
      </c>
      <c r="H440" s="523"/>
      <c r="I440" s="523"/>
      <c r="J440" s="523"/>
      <c r="K440" s="583"/>
      <c r="L440" s="602"/>
      <c r="M440" s="800"/>
    </row>
    <row r="441" spans="1:13" s="51" customFormat="1" ht="15" customHeight="1" x14ac:dyDescent="0.25">
      <c r="A441" s="564"/>
      <c r="B441" s="568"/>
      <c r="C441" s="614"/>
      <c r="D441" s="773"/>
      <c r="E441" s="448"/>
      <c r="F441" s="94" t="s">
        <v>358</v>
      </c>
      <c r="G441" s="523" t="s">
        <v>748</v>
      </c>
      <c r="H441" s="523"/>
      <c r="I441" s="523"/>
      <c r="J441" s="523"/>
      <c r="K441" s="584">
        <v>5</v>
      </c>
      <c r="L441" s="533">
        <v>1847</v>
      </c>
      <c r="M441" s="800"/>
    </row>
    <row r="442" spans="1:13" s="51" customFormat="1" ht="15" customHeight="1" x14ac:dyDescent="0.25">
      <c r="A442" s="564"/>
      <c r="B442" s="568"/>
      <c r="C442" s="614"/>
      <c r="D442" s="773"/>
      <c r="E442" s="448"/>
      <c r="F442" s="93" t="s">
        <v>704</v>
      </c>
      <c r="G442" s="523" t="s">
        <v>1284</v>
      </c>
      <c r="H442" s="523"/>
      <c r="I442" s="523"/>
      <c r="J442" s="523"/>
      <c r="K442" s="585"/>
      <c r="L442" s="603" t="e">
        <f>#REF!-#REF!*10%</f>
        <v>#REF!</v>
      </c>
      <c r="M442" s="800"/>
    </row>
    <row r="443" spans="1:13" s="51" customFormat="1" ht="15.75" customHeight="1" x14ac:dyDescent="0.25">
      <c r="A443" s="564"/>
      <c r="B443" s="568"/>
      <c r="C443" s="614"/>
      <c r="D443" s="773"/>
      <c r="E443" s="448"/>
      <c r="F443" s="148" t="s">
        <v>377</v>
      </c>
      <c r="G443" s="523" t="s">
        <v>749</v>
      </c>
      <c r="H443" s="523"/>
      <c r="I443" s="523"/>
      <c r="J443" s="523"/>
      <c r="K443" s="585"/>
      <c r="L443" s="603" t="e">
        <f>#REF!-#REF!*10%</f>
        <v>#REF!</v>
      </c>
      <c r="M443" s="800"/>
    </row>
    <row r="444" spans="1:13" s="51" customFormat="1" ht="15.75" customHeight="1" x14ac:dyDescent="0.25">
      <c r="A444" s="564"/>
      <c r="B444" s="568"/>
      <c r="C444" s="614"/>
      <c r="D444" s="773"/>
      <c r="E444" s="448"/>
      <c r="F444" s="148" t="s">
        <v>798</v>
      </c>
      <c r="G444" s="801" t="s">
        <v>799</v>
      </c>
      <c r="H444" s="801"/>
      <c r="I444" s="801"/>
      <c r="J444" s="801"/>
      <c r="K444" s="585"/>
      <c r="L444" s="603" t="e">
        <f>#REF!-#REF!*10%</f>
        <v>#REF!</v>
      </c>
      <c r="M444" s="800"/>
    </row>
    <row r="445" spans="1:13" s="51" customFormat="1" ht="15" customHeight="1" x14ac:dyDescent="0.25">
      <c r="A445" s="564"/>
      <c r="B445" s="568"/>
      <c r="C445" s="614"/>
      <c r="D445" s="773"/>
      <c r="E445" s="448"/>
      <c r="F445" s="148" t="s">
        <v>1139</v>
      </c>
      <c r="G445" s="801" t="s">
        <v>799</v>
      </c>
      <c r="H445" s="801"/>
      <c r="I445" s="801"/>
      <c r="J445" s="801"/>
      <c r="K445" s="585"/>
      <c r="L445" s="603" t="e">
        <f>#REF!-#REF!*10%</f>
        <v>#REF!</v>
      </c>
      <c r="M445" s="800"/>
    </row>
    <row r="446" spans="1:13" s="51" customFormat="1" ht="15" customHeight="1" x14ac:dyDescent="0.25">
      <c r="A446" s="564"/>
      <c r="B446" s="568"/>
      <c r="C446" s="614"/>
      <c r="D446" s="773"/>
      <c r="E446" s="448"/>
      <c r="F446" s="148" t="s">
        <v>801</v>
      </c>
      <c r="G446" s="801" t="s">
        <v>799</v>
      </c>
      <c r="H446" s="801"/>
      <c r="I446" s="801"/>
      <c r="J446" s="801"/>
      <c r="K446" s="585"/>
      <c r="L446" s="603" t="e">
        <f>#REF!-#REF!*10%</f>
        <v>#REF!</v>
      </c>
      <c r="M446" s="800"/>
    </row>
    <row r="447" spans="1:13" s="51" customFormat="1" ht="15" customHeight="1" x14ac:dyDescent="0.25">
      <c r="A447" s="564"/>
      <c r="B447" s="568"/>
      <c r="C447" s="614"/>
      <c r="D447" s="773"/>
      <c r="E447" s="448"/>
      <c r="F447" s="148" t="s">
        <v>802</v>
      </c>
      <c r="G447" s="801" t="s">
        <v>799</v>
      </c>
      <c r="H447" s="801"/>
      <c r="I447" s="801"/>
      <c r="J447" s="801"/>
      <c r="K447" s="585"/>
      <c r="L447" s="603" t="e">
        <f>#REF!-#REF!*10%</f>
        <v>#REF!</v>
      </c>
      <c r="M447" s="800"/>
    </row>
    <row r="448" spans="1:13" s="51" customFormat="1" ht="15" customHeight="1" x14ac:dyDescent="0.25">
      <c r="A448" s="564"/>
      <c r="B448" s="568"/>
      <c r="C448" s="614"/>
      <c r="D448" s="773"/>
      <c r="E448" s="448"/>
      <c r="F448" s="148" t="s">
        <v>803</v>
      </c>
      <c r="G448" s="801" t="s">
        <v>799</v>
      </c>
      <c r="H448" s="801"/>
      <c r="I448" s="801"/>
      <c r="J448" s="801"/>
      <c r="K448" s="585"/>
      <c r="L448" s="603" t="e">
        <f>#REF!-#REF!*10%</f>
        <v>#REF!</v>
      </c>
      <c r="M448" s="800"/>
    </row>
    <row r="449" spans="1:13" s="51" customFormat="1" ht="15" customHeight="1" x14ac:dyDescent="0.25">
      <c r="A449" s="564"/>
      <c r="B449" s="568"/>
      <c r="C449" s="614"/>
      <c r="D449" s="773"/>
      <c r="E449" s="448"/>
      <c r="F449" s="148" t="s">
        <v>1138</v>
      </c>
      <c r="G449" s="801" t="s">
        <v>799</v>
      </c>
      <c r="H449" s="801"/>
      <c r="I449" s="801"/>
      <c r="J449" s="801"/>
      <c r="K449" s="585"/>
      <c r="L449" s="603" t="e">
        <f>#REF!-#REF!*10%</f>
        <v>#REF!</v>
      </c>
      <c r="M449" s="800"/>
    </row>
    <row r="450" spans="1:13" s="51" customFormat="1" ht="15.6" customHeight="1" x14ac:dyDescent="0.25">
      <c r="A450" s="564"/>
      <c r="B450" s="568"/>
      <c r="C450" s="614"/>
      <c r="D450" s="773"/>
      <c r="E450" s="448"/>
      <c r="F450" s="148" t="s">
        <v>562</v>
      </c>
      <c r="G450" s="523" t="s">
        <v>1085</v>
      </c>
      <c r="H450" s="523"/>
      <c r="I450" s="523"/>
      <c r="J450" s="523"/>
      <c r="K450" s="585"/>
      <c r="L450" s="603" t="e">
        <f>#REF!-#REF!*10%</f>
        <v>#REF!</v>
      </c>
      <c r="M450" s="800"/>
    </row>
    <row r="451" spans="1:13" s="51" customFormat="1" ht="15.6" customHeight="1" x14ac:dyDescent="0.25">
      <c r="A451" s="564"/>
      <c r="B451" s="568"/>
      <c r="C451" s="614"/>
      <c r="D451" s="773"/>
      <c r="E451" s="448"/>
      <c r="F451" s="148" t="s">
        <v>570</v>
      </c>
      <c r="G451" s="523" t="s">
        <v>614</v>
      </c>
      <c r="H451" s="523"/>
      <c r="I451" s="523"/>
      <c r="J451" s="523"/>
      <c r="K451" s="585"/>
      <c r="L451" s="603" t="e">
        <f>#REF!-#REF!*10%</f>
        <v>#REF!</v>
      </c>
      <c r="M451" s="800"/>
    </row>
    <row r="452" spans="1:13" s="51" customFormat="1" ht="15.6" customHeight="1" x14ac:dyDescent="0.25">
      <c r="A452" s="564"/>
      <c r="B452" s="568"/>
      <c r="C452" s="614"/>
      <c r="D452" s="773"/>
      <c r="E452" s="448"/>
      <c r="F452" s="167" t="s">
        <v>84</v>
      </c>
      <c r="G452" s="722">
        <v>0.25</v>
      </c>
      <c r="H452" s="722"/>
      <c r="I452" s="722"/>
      <c r="J452" s="722"/>
      <c r="K452" s="585"/>
      <c r="L452" s="603" t="e">
        <f>#REF!-#REF!*10%</f>
        <v>#REF!</v>
      </c>
      <c r="M452" s="800"/>
    </row>
    <row r="453" spans="1:13" ht="15" customHeight="1" x14ac:dyDescent="0.25">
      <c r="A453" s="564"/>
      <c r="B453" s="569"/>
      <c r="C453" s="614"/>
      <c r="D453" s="773"/>
      <c r="E453" s="448"/>
      <c r="F453" s="136" t="s">
        <v>1016</v>
      </c>
      <c r="G453" s="523">
        <v>5</v>
      </c>
      <c r="H453" s="523"/>
      <c r="I453" s="523"/>
      <c r="J453" s="523"/>
      <c r="K453" s="585"/>
      <c r="L453" s="603" t="e">
        <f>#REF!-#REF!*10%</f>
        <v>#REF!</v>
      </c>
      <c r="M453" s="800"/>
    </row>
    <row r="454" spans="1:13" ht="15" customHeight="1" x14ac:dyDescent="0.25">
      <c r="A454" s="564">
        <v>16</v>
      </c>
      <c r="B454" s="567"/>
      <c r="C454" s="614" t="s">
        <v>825</v>
      </c>
      <c r="D454" s="773"/>
      <c r="E454" s="448"/>
      <c r="F454" s="147" t="s">
        <v>81</v>
      </c>
      <c r="G454" s="523" t="s">
        <v>10</v>
      </c>
      <c r="H454" s="523"/>
      <c r="I454" s="523"/>
      <c r="J454" s="523"/>
      <c r="K454" s="539">
        <v>3</v>
      </c>
      <c r="L454" s="601">
        <v>2075</v>
      </c>
      <c r="M454" s="799" t="s">
        <v>1115</v>
      </c>
    </row>
    <row r="455" spans="1:13" ht="15" customHeight="1" x14ac:dyDescent="0.25">
      <c r="A455" s="564"/>
      <c r="B455" s="568"/>
      <c r="C455" s="614"/>
      <c r="D455" s="773"/>
      <c r="E455" s="448"/>
      <c r="F455" s="147" t="s">
        <v>80</v>
      </c>
      <c r="G455" s="469">
        <v>5</v>
      </c>
      <c r="H455" s="469"/>
      <c r="I455" s="469"/>
      <c r="J455" s="469"/>
      <c r="K455" s="583"/>
      <c r="L455" s="602"/>
      <c r="M455" s="800"/>
    </row>
    <row r="456" spans="1:13" ht="15" customHeight="1" x14ac:dyDescent="0.25">
      <c r="A456" s="564"/>
      <c r="B456" s="568"/>
      <c r="C456" s="614"/>
      <c r="D456" s="773"/>
      <c r="E456" s="448"/>
      <c r="F456" s="147" t="s">
        <v>8</v>
      </c>
      <c r="G456" s="243">
        <v>3000</v>
      </c>
      <c r="H456" s="244">
        <v>4000</v>
      </c>
      <c r="I456" s="246">
        <v>5500</v>
      </c>
      <c r="J456" s="257">
        <v>6000</v>
      </c>
      <c r="K456" s="583"/>
      <c r="L456" s="602"/>
      <c r="M456" s="800"/>
    </row>
    <row r="457" spans="1:13" ht="15" customHeight="1" x14ac:dyDescent="0.25">
      <c r="A457" s="564"/>
      <c r="B457" s="568"/>
      <c r="C457" s="614"/>
      <c r="D457" s="773"/>
      <c r="E457" s="448"/>
      <c r="F457" s="147" t="s">
        <v>82</v>
      </c>
      <c r="G457" s="243">
        <f>G455*122</f>
        <v>610</v>
      </c>
      <c r="H457" s="244">
        <f>G455*130</f>
        <v>650</v>
      </c>
      <c r="I457" s="246">
        <f>G455*138.4</f>
        <v>692</v>
      </c>
      <c r="J457" s="224"/>
      <c r="K457" s="583"/>
      <c r="L457" s="602"/>
      <c r="M457" s="800"/>
    </row>
    <row r="458" spans="1:13" ht="15" customHeight="1" x14ac:dyDescent="0.25">
      <c r="A458" s="564"/>
      <c r="B458" s="568"/>
      <c r="C458" s="614"/>
      <c r="D458" s="773"/>
      <c r="E458" s="448"/>
      <c r="F458" s="147" t="s">
        <v>1269</v>
      </c>
      <c r="G458" s="451">
        <v>0.98</v>
      </c>
      <c r="H458" s="451"/>
      <c r="I458" s="451"/>
      <c r="J458" s="451"/>
      <c r="K458" s="583"/>
      <c r="L458" s="602"/>
      <c r="M458" s="800"/>
    </row>
    <row r="459" spans="1:13" ht="15" customHeight="1" x14ac:dyDescent="0.25">
      <c r="A459" s="564"/>
      <c r="B459" s="568"/>
      <c r="C459" s="614"/>
      <c r="D459" s="773"/>
      <c r="E459" s="448"/>
      <c r="F459" s="93" t="s">
        <v>699</v>
      </c>
      <c r="G459" s="523" t="s">
        <v>700</v>
      </c>
      <c r="H459" s="523"/>
      <c r="I459" s="523"/>
      <c r="J459" s="523"/>
      <c r="K459" s="583"/>
      <c r="L459" s="602"/>
      <c r="M459" s="800"/>
    </row>
    <row r="460" spans="1:13" ht="15" customHeight="1" x14ac:dyDescent="0.25">
      <c r="A460" s="564"/>
      <c r="B460" s="568"/>
      <c r="C460" s="614"/>
      <c r="D460" s="773"/>
      <c r="E460" s="448"/>
      <c r="F460" s="93" t="s">
        <v>1181</v>
      </c>
      <c r="G460" s="462" t="s">
        <v>1179</v>
      </c>
      <c r="H460" s="463"/>
      <c r="I460" s="463"/>
      <c r="J460" s="464"/>
      <c r="K460" s="583"/>
      <c r="L460" s="602"/>
      <c r="M460" s="800"/>
    </row>
    <row r="461" spans="1:13" ht="15" customHeight="1" x14ac:dyDescent="0.25">
      <c r="A461" s="564"/>
      <c r="B461" s="568"/>
      <c r="C461" s="614"/>
      <c r="D461" s="773"/>
      <c r="E461" s="448"/>
      <c r="F461" s="94" t="s">
        <v>83</v>
      </c>
      <c r="G461" s="523">
        <v>54</v>
      </c>
      <c r="H461" s="523"/>
      <c r="I461" s="523"/>
      <c r="J461" s="523"/>
      <c r="K461" s="583"/>
      <c r="L461" s="602"/>
      <c r="M461" s="800"/>
    </row>
    <row r="462" spans="1:13" ht="15" customHeight="1" x14ac:dyDescent="0.25">
      <c r="A462" s="564"/>
      <c r="B462" s="568"/>
      <c r="C462" s="614"/>
      <c r="D462" s="773"/>
      <c r="E462" s="448"/>
      <c r="F462" s="94" t="s">
        <v>396</v>
      </c>
      <c r="G462" s="523" t="s">
        <v>397</v>
      </c>
      <c r="H462" s="523"/>
      <c r="I462" s="523"/>
      <c r="J462" s="523"/>
      <c r="K462" s="583"/>
      <c r="L462" s="602"/>
      <c r="M462" s="800"/>
    </row>
    <row r="463" spans="1:13" ht="15" customHeight="1" x14ac:dyDescent="0.25">
      <c r="A463" s="564"/>
      <c r="B463" s="568"/>
      <c r="C463" s="614"/>
      <c r="D463" s="773"/>
      <c r="E463" s="448"/>
      <c r="F463" s="94" t="s">
        <v>743</v>
      </c>
      <c r="G463" s="523" t="s">
        <v>744</v>
      </c>
      <c r="H463" s="523"/>
      <c r="I463" s="523"/>
      <c r="J463" s="523"/>
      <c r="K463" s="583"/>
      <c r="L463" s="602"/>
      <c r="M463" s="800"/>
    </row>
    <row r="464" spans="1:13" s="51" customFormat="1" ht="15" customHeight="1" x14ac:dyDescent="0.25">
      <c r="A464" s="564"/>
      <c r="B464" s="568"/>
      <c r="C464" s="614"/>
      <c r="D464" s="773"/>
      <c r="E464" s="448"/>
      <c r="F464" s="94" t="s">
        <v>421</v>
      </c>
      <c r="G464" s="523" t="s">
        <v>386</v>
      </c>
      <c r="H464" s="523"/>
      <c r="I464" s="523"/>
      <c r="J464" s="523"/>
      <c r="K464" s="583"/>
      <c r="L464" s="602"/>
      <c r="M464" s="800"/>
    </row>
    <row r="465" spans="1:13" s="51" customFormat="1" ht="15" customHeight="1" x14ac:dyDescent="0.25">
      <c r="A465" s="564"/>
      <c r="B465" s="568"/>
      <c r="C465" s="614"/>
      <c r="D465" s="773"/>
      <c r="E465" s="448"/>
      <c r="F465" s="148" t="s">
        <v>379</v>
      </c>
      <c r="G465" s="523" t="s">
        <v>745</v>
      </c>
      <c r="H465" s="523"/>
      <c r="I465" s="523"/>
      <c r="J465" s="523"/>
      <c r="K465" s="583"/>
      <c r="L465" s="602"/>
      <c r="M465" s="800"/>
    </row>
    <row r="466" spans="1:13" s="51" customFormat="1" ht="15" customHeight="1" x14ac:dyDescent="0.25">
      <c r="A466" s="564"/>
      <c r="B466" s="568"/>
      <c r="C466" s="614"/>
      <c r="D466" s="773"/>
      <c r="E466" s="448"/>
      <c r="F466" s="148" t="s">
        <v>257</v>
      </c>
      <c r="G466" s="523" t="s">
        <v>658</v>
      </c>
      <c r="H466" s="523"/>
      <c r="I466" s="523"/>
      <c r="J466" s="523"/>
      <c r="K466" s="583"/>
      <c r="L466" s="602"/>
      <c r="M466" s="800"/>
    </row>
    <row r="467" spans="1:13" s="51" customFormat="1" ht="15" customHeight="1" x14ac:dyDescent="0.25">
      <c r="A467" s="564"/>
      <c r="B467" s="568"/>
      <c r="C467" s="614"/>
      <c r="D467" s="773"/>
      <c r="E467" s="448"/>
      <c r="F467" s="148" t="s">
        <v>422</v>
      </c>
      <c r="G467" s="523" t="s">
        <v>794</v>
      </c>
      <c r="H467" s="523"/>
      <c r="I467" s="523"/>
      <c r="J467" s="523"/>
      <c r="K467" s="583"/>
      <c r="L467" s="602"/>
      <c r="M467" s="800"/>
    </row>
    <row r="468" spans="1:13" s="51" customFormat="1" ht="15" customHeight="1" x14ac:dyDescent="0.25">
      <c r="A468" s="564"/>
      <c r="B468" s="568"/>
      <c r="C468" s="614"/>
      <c r="D468" s="773"/>
      <c r="E468" s="448"/>
      <c r="F468" s="148" t="s">
        <v>376</v>
      </c>
      <c r="G468" s="523" t="s">
        <v>746</v>
      </c>
      <c r="H468" s="523"/>
      <c r="I468" s="523"/>
      <c r="J468" s="523"/>
      <c r="K468" s="583"/>
      <c r="L468" s="602"/>
      <c r="M468" s="800"/>
    </row>
    <row r="469" spans="1:13" s="51" customFormat="1" ht="15" customHeight="1" x14ac:dyDescent="0.25">
      <c r="A469" s="564"/>
      <c r="B469" s="568"/>
      <c r="C469" s="614"/>
      <c r="D469" s="773"/>
      <c r="E469" s="448"/>
      <c r="F469" s="148" t="s">
        <v>381</v>
      </c>
      <c r="G469" s="523" t="s">
        <v>795</v>
      </c>
      <c r="H469" s="523"/>
      <c r="I469" s="523"/>
      <c r="J469" s="523"/>
      <c r="K469" s="583"/>
      <c r="L469" s="602"/>
      <c r="M469" s="800"/>
    </row>
    <row r="470" spans="1:13" s="51" customFormat="1" ht="15" customHeight="1" x14ac:dyDescent="0.25">
      <c r="A470" s="564"/>
      <c r="B470" s="568"/>
      <c r="C470" s="614"/>
      <c r="D470" s="773"/>
      <c r="E470" s="448"/>
      <c r="F470" s="148" t="s">
        <v>796</v>
      </c>
      <c r="G470" s="523" t="s">
        <v>797</v>
      </c>
      <c r="H470" s="523"/>
      <c r="I470" s="523"/>
      <c r="J470" s="523"/>
      <c r="K470" s="583"/>
      <c r="L470" s="602"/>
      <c r="M470" s="800"/>
    </row>
    <row r="471" spans="1:13" s="51" customFormat="1" ht="15" customHeight="1" x14ac:dyDescent="0.25">
      <c r="A471" s="564"/>
      <c r="B471" s="568"/>
      <c r="C471" s="614"/>
      <c r="D471" s="773"/>
      <c r="E471" s="448"/>
      <c r="F471" s="94" t="s">
        <v>358</v>
      </c>
      <c r="G471" s="523" t="s">
        <v>748</v>
      </c>
      <c r="H471" s="523"/>
      <c r="I471" s="523"/>
      <c r="J471" s="523"/>
      <c r="K471" s="584">
        <v>5</v>
      </c>
      <c r="L471" s="533">
        <v>2221</v>
      </c>
      <c r="M471" s="800"/>
    </row>
    <row r="472" spans="1:13" s="51" customFormat="1" ht="15" customHeight="1" x14ac:dyDescent="0.25">
      <c r="A472" s="564"/>
      <c r="B472" s="568"/>
      <c r="C472" s="614"/>
      <c r="D472" s="773"/>
      <c r="E472" s="448"/>
      <c r="F472" s="93" t="s">
        <v>704</v>
      </c>
      <c r="G472" s="523" t="s">
        <v>1284</v>
      </c>
      <c r="H472" s="523"/>
      <c r="I472" s="523"/>
      <c r="J472" s="523"/>
      <c r="K472" s="585"/>
      <c r="L472" s="603" t="e">
        <f>#REF!-#REF!*10%</f>
        <v>#REF!</v>
      </c>
      <c r="M472" s="800"/>
    </row>
    <row r="473" spans="1:13" s="51" customFormat="1" ht="15.75" customHeight="1" x14ac:dyDescent="0.25">
      <c r="A473" s="564"/>
      <c r="B473" s="568"/>
      <c r="C473" s="614"/>
      <c r="D473" s="773"/>
      <c r="E473" s="448"/>
      <c r="F473" s="148" t="s">
        <v>377</v>
      </c>
      <c r="G473" s="523" t="s">
        <v>749</v>
      </c>
      <c r="H473" s="523"/>
      <c r="I473" s="523"/>
      <c r="J473" s="523"/>
      <c r="K473" s="585"/>
      <c r="L473" s="603" t="e">
        <f>#REF!-#REF!*10%</f>
        <v>#REF!</v>
      </c>
      <c r="M473" s="800"/>
    </row>
    <row r="474" spans="1:13" s="51" customFormat="1" ht="15.75" customHeight="1" x14ac:dyDescent="0.25">
      <c r="A474" s="564"/>
      <c r="B474" s="568"/>
      <c r="C474" s="614"/>
      <c r="D474" s="773"/>
      <c r="E474" s="448"/>
      <c r="F474" s="148" t="s">
        <v>798</v>
      </c>
      <c r="G474" s="801" t="s">
        <v>806</v>
      </c>
      <c r="H474" s="801"/>
      <c r="I474" s="801"/>
      <c r="J474" s="801"/>
      <c r="K474" s="585"/>
      <c r="L474" s="603" t="e">
        <f>#REF!-#REF!*10%</f>
        <v>#REF!</v>
      </c>
      <c r="M474" s="800"/>
    </row>
    <row r="475" spans="1:13" s="51" customFormat="1" ht="15" customHeight="1" x14ac:dyDescent="0.25">
      <c r="A475" s="564"/>
      <c r="B475" s="568"/>
      <c r="C475" s="614"/>
      <c r="D475" s="773"/>
      <c r="E475" s="448"/>
      <c r="F475" s="148" t="s">
        <v>1139</v>
      </c>
      <c r="G475" s="523" t="s">
        <v>799</v>
      </c>
      <c r="H475" s="523"/>
      <c r="I475" s="523"/>
      <c r="J475" s="523"/>
      <c r="K475" s="585"/>
      <c r="L475" s="603" t="e">
        <f>#REF!-#REF!*10%</f>
        <v>#REF!</v>
      </c>
      <c r="M475" s="800"/>
    </row>
    <row r="476" spans="1:13" s="51" customFormat="1" ht="15" customHeight="1" x14ac:dyDescent="0.25">
      <c r="A476" s="564"/>
      <c r="B476" s="568"/>
      <c r="C476" s="614"/>
      <c r="D476" s="773"/>
      <c r="E476" s="448"/>
      <c r="F476" s="148" t="s">
        <v>801</v>
      </c>
      <c r="G476" s="801">
        <v>10</v>
      </c>
      <c r="H476" s="801"/>
      <c r="I476" s="801"/>
      <c r="J476" s="801"/>
      <c r="K476" s="585"/>
      <c r="L476" s="603" t="e">
        <f>#REF!-#REF!*10%</f>
        <v>#REF!</v>
      </c>
      <c r="M476" s="800"/>
    </row>
    <row r="477" spans="1:13" s="51" customFormat="1" ht="15" customHeight="1" x14ac:dyDescent="0.25">
      <c r="A477" s="564"/>
      <c r="B477" s="568"/>
      <c r="C477" s="614"/>
      <c r="D477" s="773"/>
      <c r="E477" s="448"/>
      <c r="F477" s="148" t="s">
        <v>802</v>
      </c>
      <c r="G477" s="523" t="s">
        <v>799</v>
      </c>
      <c r="H477" s="523"/>
      <c r="I477" s="523"/>
      <c r="J477" s="523"/>
      <c r="K477" s="585"/>
      <c r="L477" s="603" t="e">
        <f>#REF!-#REF!*10%</f>
        <v>#REF!</v>
      </c>
      <c r="M477" s="800"/>
    </row>
    <row r="478" spans="1:13" s="51" customFormat="1" ht="15" customHeight="1" x14ac:dyDescent="0.25">
      <c r="A478" s="564"/>
      <c r="B478" s="568"/>
      <c r="C478" s="614"/>
      <c r="D478" s="773"/>
      <c r="E478" s="448"/>
      <c r="F478" s="148" t="s">
        <v>803</v>
      </c>
      <c r="G478" s="801" t="s">
        <v>1137</v>
      </c>
      <c r="H478" s="801"/>
      <c r="I478" s="801"/>
      <c r="J478" s="801"/>
      <c r="K478" s="585"/>
      <c r="L478" s="603" t="e">
        <f>#REF!-#REF!*10%</f>
        <v>#REF!</v>
      </c>
      <c r="M478" s="800"/>
    </row>
    <row r="479" spans="1:13" s="51" customFormat="1" ht="15" customHeight="1" x14ac:dyDescent="0.25">
      <c r="A479" s="564"/>
      <c r="B479" s="568"/>
      <c r="C479" s="614"/>
      <c r="D479" s="773"/>
      <c r="E479" s="448"/>
      <c r="F479" s="148" t="s">
        <v>1138</v>
      </c>
      <c r="G479" s="523" t="s">
        <v>799</v>
      </c>
      <c r="H479" s="523"/>
      <c r="I479" s="523"/>
      <c r="J479" s="523"/>
      <c r="K479" s="585"/>
      <c r="L479" s="603" t="e">
        <f>#REF!-#REF!*10%</f>
        <v>#REF!</v>
      </c>
      <c r="M479" s="800"/>
    </row>
    <row r="480" spans="1:13" s="51" customFormat="1" ht="15.6" customHeight="1" x14ac:dyDescent="0.25">
      <c r="A480" s="564"/>
      <c r="B480" s="568"/>
      <c r="C480" s="614"/>
      <c r="D480" s="773"/>
      <c r="E480" s="448"/>
      <c r="F480" s="148" t="s">
        <v>562</v>
      </c>
      <c r="G480" s="523" t="s">
        <v>1085</v>
      </c>
      <c r="H480" s="523"/>
      <c r="I480" s="523"/>
      <c r="J480" s="523"/>
      <c r="K480" s="585"/>
      <c r="L480" s="603" t="e">
        <f>#REF!-#REF!*10%</f>
        <v>#REF!</v>
      </c>
      <c r="M480" s="800"/>
    </row>
    <row r="481" spans="1:13" s="51" customFormat="1" ht="15.6" customHeight="1" x14ac:dyDescent="0.25">
      <c r="A481" s="564"/>
      <c r="B481" s="568"/>
      <c r="C481" s="614"/>
      <c r="D481" s="773"/>
      <c r="E481" s="448"/>
      <c r="F481" s="148" t="s">
        <v>570</v>
      </c>
      <c r="G481" s="523" t="s">
        <v>614</v>
      </c>
      <c r="H481" s="523"/>
      <c r="I481" s="523"/>
      <c r="J481" s="523"/>
      <c r="K481" s="585"/>
      <c r="L481" s="603" t="e">
        <f>#REF!-#REF!*10%</f>
        <v>#REF!</v>
      </c>
      <c r="M481" s="800"/>
    </row>
    <row r="482" spans="1:13" s="51" customFormat="1" ht="15.6" customHeight="1" x14ac:dyDescent="0.25">
      <c r="A482" s="564"/>
      <c r="B482" s="568"/>
      <c r="C482" s="614"/>
      <c r="D482" s="773"/>
      <c r="E482" s="448"/>
      <c r="F482" s="167" t="s">
        <v>84</v>
      </c>
      <c r="G482" s="722">
        <v>0.25</v>
      </c>
      <c r="H482" s="722"/>
      <c r="I482" s="722"/>
      <c r="J482" s="722"/>
      <c r="K482" s="585"/>
      <c r="L482" s="603" t="e">
        <f>#REF!-#REF!*10%</f>
        <v>#REF!</v>
      </c>
      <c r="M482" s="800"/>
    </row>
    <row r="483" spans="1:13" ht="15" customHeight="1" x14ac:dyDescent="0.25">
      <c r="A483" s="564"/>
      <c r="B483" s="569"/>
      <c r="C483" s="614"/>
      <c r="D483" s="773"/>
      <c r="E483" s="448"/>
      <c r="F483" s="136" t="s">
        <v>1016</v>
      </c>
      <c r="G483" s="523">
        <v>5</v>
      </c>
      <c r="H483" s="523"/>
      <c r="I483" s="523"/>
      <c r="J483" s="523"/>
      <c r="K483" s="585"/>
      <c r="L483" s="603" t="e">
        <f>#REF!-#REF!*10%</f>
        <v>#REF!</v>
      </c>
      <c r="M483" s="800"/>
    </row>
    <row r="484" spans="1:13" ht="15" customHeight="1" x14ac:dyDescent="0.25">
      <c r="A484" s="564">
        <v>17</v>
      </c>
      <c r="B484" s="567"/>
      <c r="C484" s="614" t="s">
        <v>826</v>
      </c>
      <c r="D484" s="773"/>
      <c r="E484" s="448"/>
      <c r="F484" s="147" t="s">
        <v>81</v>
      </c>
      <c r="G484" s="523" t="s">
        <v>10</v>
      </c>
      <c r="H484" s="523"/>
      <c r="I484" s="523"/>
      <c r="J484" s="523"/>
      <c r="K484" s="539">
        <v>3</v>
      </c>
      <c r="L484" s="601">
        <v>2075</v>
      </c>
      <c r="M484" s="799" t="s">
        <v>1116</v>
      </c>
    </row>
    <row r="485" spans="1:13" ht="15" customHeight="1" x14ac:dyDescent="0.25">
      <c r="A485" s="564"/>
      <c r="B485" s="568"/>
      <c r="C485" s="614"/>
      <c r="D485" s="773"/>
      <c r="E485" s="448"/>
      <c r="F485" s="147" t="s">
        <v>80</v>
      </c>
      <c r="G485" s="469">
        <v>5</v>
      </c>
      <c r="H485" s="469"/>
      <c r="I485" s="469"/>
      <c r="J485" s="469"/>
      <c r="K485" s="583"/>
      <c r="L485" s="602"/>
      <c r="M485" s="800"/>
    </row>
    <row r="486" spans="1:13" ht="15" customHeight="1" x14ac:dyDescent="0.25">
      <c r="A486" s="564"/>
      <c r="B486" s="568"/>
      <c r="C486" s="614"/>
      <c r="D486" s="773"/>
      <c r="E486" s="448"/>
      <c r="F486" s="147" t="s">
        <v>8</v>
      </c>
      <c r="G486" s="243">
        <v>3000</v>
      </c>
      <c r="H486" s="244">
        <v>4000</v>
      </c>
      <c r="I486" s="246">
        <v>5500</v>
      </c>
      <c r="J486" s="257">
        <v>6000</v>
      </c>
      <c r="K486" s="583"/>
      <c r="L486" s="602"/>
      <c r="M486" s="800"/>
    </row>
    <row r="487" spans="1:13" ht="15" customHeight="1" x14ac:dyDescent="0.25">
      <c r="A487" s="564"/>
      <c r="B487" s="568"/>
      <c r="C487" s="614"/>
      <c r="D487" s="773"/>
      <c r="E487" s="448"/>
      <c r="F487" s="147" t="s">
        <v>82</v>
      </c>
      <c r="G487" s="243">
        <f>G485*122</f>
        <v>610</v>
      </c>
      <c r="H487" s="244">
        <f>G485*130</f>
        <v>650</v>
      </c>
      <c r="I487" s="246">
        <f>G485*138.4</f>
        <v>692</v>
      </c>
      <c r="J487" s="224"/>
      <c r="K487" s="583"/>
      <c r="L487" s="602"/>
      <c r="M487" s="800"/>
    </row>
    <row r="488" spans="1:13" ht="15" customHeight="1" x14ac:dyDescent="0.25">
      <c r="A488" s="564"/>
      <c r="B488" s="568"/>
      <c r="C488" s="614"/>
      <c r="D488" s="773"/>
      <c r="E488" s="448"/>
      <c r="F488" s="147" t="s">
        <v>1269</v>
      </c>
      <c r="G488" s="451">
        <v>0.98</v>
      </c>
      <c r="H488" s="451"/>
      <c r="I488" s="451"/>
      <c r="J488" s="451"/>
      <c r="K488" s="583"/>
      <c r="L488" s="602"/>
      <c r="M488" s="800"/>
    </row>
    <row r="489" spans="1:13" ht="15" customHeight="1" x14ac:dyDescent="0.25">
      <c r="A489" s="564"/>
      <c r="B489" s="568"/>
      <c r="C489" s="614"/>
      <c r="D489" s="773"/>
      <c r="E489" s="448"/>
      <c r="F489" s="93" t="s">
        <v>699</v>
      </c>
      <c r="G489" s="523" t="s">
        <v>700</v>
      </c>
      <c r="H489" s="523"/>
      <c r="I489" s="523"/>
      <c r="J489" s="523"/>
      <c r="K489" s="583"/>
      <c r="L489" s="602"/>
      <c r="M489" s="800"/>
    </row>
    <row r="490" spans="1:13" ht="15" customHeight="1" x14ac:dyDescent="0.25">
      <c r="A490" s="564"/>
      <c r="B490" s="568"/>
      <c r="C490" s="614"/>
      <c r="D490" s="773"/>
      <c r="E490" s="448"/>
      <c r="F490" s="93" t="s">
        <v>1181</v>
      </c>
      <c r="G490" s="462" t="s">
        <v>1179</v>
      </c>
      <c r="H490" s="463"/>
      <c r="I490" s="463"/>
      <c r="J490" s="464"/>
      <c r="K490" s="583"/>
      <c r="L490" s="602"/>
      <c r="M490" s="800"/>
    </row>
    <row r="491" spans="1:13" ht="15" customHeight="1" x14ac:dyDescent="0.25">
      <c r="A491" s="564"/>
      <c r="B491" s="568"/>
      <c r="C491" s="614"/>
      <c r="D491" s="773"/>
      <c r="E491" s="448"/>
      <c r="F491" s="94" t="s">
        <v>83</v>
      </c>
      <c r="G491" s="523">
        <v>54</v>
      </c>
      <c r="H491" s="523"/>
      <c r="I491" s="523"/>
      <c r="J491" s="523"/>
      <c r="K491" s="583"/>
      <c r="L491" s="602"/>
      <c r="M491" s="800"/>
    </row>
    <row r="492" spans="1:13" ht="15" customHeight="1" x14ac:dyDescent="0.25">
      <c r="A492" s="564"/>
      <c r="B492" s="568"/>
      <c r="C492" s="614"/>
      <c r="D492" s="773"/>
      <c r="E492" s="448"/>
      <c r="F492" s="94" t="s">
        <v>396</v>
      </c>
      <c r="G492" s="523" t="s">
        <v>397</v>
      </c>
      <c r="H492" s="523"/>
      <c r="I492" s="523"/>
      <c r="J492" s="523"/>
      <c r="K492" s="583"/>
      <c r="L492" s="602"/>
      <c r="M492" s="800"/>
    </row>
    <row r="493" spans="1:13" ht="15" customHeight="1" x14ac:dyDescent="0.25">
      <c r="A493" s="564"/>
      <c r="B493" s="568"/>
      <c r="C493" s="614"/>
      <c r="D493" s="773"/>
      <c r="E493" s="448"/>
      <c r="F493" s="94" t="s">
        <v>743</v>
      </c>
      <c r="G493" s="523" t="s">
        <v>744</v>
      </c>
      <c r="H493" s="523"/>
      <c r="I493" s="523"/>
      <c r="J493" s="523"/>
      <c r="K493" s="583"/>
      <c r="L493" s="602"/>
      <c r="M493" s="800"/>
    </row>
    <row r="494" spans="1:13" s="51" customFormat="1" ht="15" customHeight="1" x14ac:dyDescent="0.25">
      <c r="A494" s="564"/>
      <c r="B494" s="568"/>
      <c r="C494" s="614"/>
      <c r="D494" s="773"/>
      <c r="E494" s="448"/>
      <c r="F494" s="94" t="s">
        <v>421</v>
      </c>
      <c r="G494" s="523" t="s">
        <v>386</v>
      </c>
      <c r="H494" s="523"/>
      <c r="I494" s="523"/>
      <c r="J494" s="523"/>
      <c r="K494" s="583"/>
      <c r="L494" s="602"/>
      <c r="M494" s="800"/>
    </row>
    <row r="495" spans="1:13" s="51" customFormat="1" ht="15" customHeight="1" x14ac:dyDescent="0.25">
      <c r="A495" s="564"/>
      <c r="B495" s="568"/>
      <c r="C495" s="614"/>
      <c r="D495" s="773"/>
      <c r="E495" s="448"/>
      <c r="F495" s="148" t="s">
        <v>379</v>
      </c>
      <c r="G495" s="523" t="s">
        <v>745</v>
      </c>
      <c r="H495" s="523"/>
      <c r="I495" s="523"/>
      <c r="J495" s="523"/>
      <c r="K495" s="583"/>
      <c r="L495" s="602"/>
      <c r="M495" s="800"/>
    </row>
    <row r="496" spans="1:13" s="51" customFormat="1" ht="15" customHeight="1" x14ac:dyDescent="0.25">
      <c r="A496" s="564"/>
      <c r="B496" s="568"/>
      <c r="C496" s="614"/>
      <c r="D496" s="773"/>
      <c r="E496" s="448"/>
      <c r="F496" s="148" t="s">
        <v>257</v>
      </c>
      <c r="G496" s="523" t="s">
        <v>658</v>
      </c>
      <c r="H496" s="523"/>
      <c r="I496" s="523"/>
      <c r="J496" s="523"/>
      <c r="K496" s="583"/>
      <c r="L496" s="602"/>
      <c r="M496" s="800"/>
    </row>
    <row r="497" spans="1:13" s="51" customFormat="1" ht="15" customHeight="1" x14ac:dyDescent="0.25">
      <c r="A497" s="564"/>
      <c r="B497" s="568"/>
      <c r="C497" s="614"/>
      <c r="D497" s="773"/>
      <c r="E497" s="448"/>
      <c r="F497" s="148" t="s">
        <v>422</v>
      </c>
      <c r="G497" s="523" t="s">
        <v>794</v>
      </c>
      <c r="H497" s="523"/>
      <c r="I497" s="523"/>
      <c r="J497" s="523"/>
      <c r="K497" s="583"/>
      <c r="L497" s="602"/>
      <c r="M497" s="800"/>
    </row>
    <row r="498" spans="1:13" s="51" customFormat="1" ht="15" customHeight="1" x14ac:dyDescent="0.25">
      <c r="A498" s="564"/>
      <c r="B498" s="568"/>
      <c r="C498" s="614"/>
      <c r="D498" s="773"/>
      <c r="E498" s="448"/>
      <c r="F498" s="148" t="s">
        <v>376</v>
      </c>
      <c r="G498" s="523" t="s">
        <v>746</v>
      </c>
      <c r="H498" s="523"/>
      <c r="I498" s="523"/>
      <c r="J498" s="523"/>
      <c r="K498" s="583"/>
      <c r="L498" s="602"/>
      <c r="M498" s="800"/>
    </row>
    <row r="499" spans="1:13" s="51" customFormat="1" ht="15" customHeight="1" x14ac:dyDescent="0.25">
      <c r="A499" s="564"/>
      <c r="B499" s="568"/>
      <c r="C499" s="614"/>
      <c r="D499" s="773"/>
      <c r="E499" s="448"/>
      <c r="F499" s="148" t="s">
        <v>381</v>
      </c>
      <c r="G499" s="523" t="s">
        <v>795</v>
      </c>
      <c r="H499" s="523"/>
      <c r="I499" s="523"/>
      <c r="J499" s="523"/>
      <c r="K499" s="583"/>
      <c r="L499" s="602"/>
      <c r="M499" s="800"/>
    </row>
    <row r="500" spans="1:13" s="51" customFormat="1" ht="15" customHeight="1" x14ac:dyDescent="0.25">
      <c r="A500" s="564"/>
      <c r="B500" s="568"/>
      <c r="C500" s="614"/>
      <c r="D500" s="773"/>
      <c r="E500" s="448"/>
      <c r="F500" s="148" t="s">
        <v>796</v>
      </c>
      <c r="G500" s="523" t="s">
        <v>797</v>
      </c>
      <c r="H500" s="523"/>
      <c r="I500" s="523"/>
      <c r="J500" s="523"/>
      <c r="K500" s="583"/>
      <c r="L500" s="602"/>
      <c r="M500" s="800"/>
    </row>
    <row r="501" spans="1:13" s="51" customFormat="1" ht="15" customHeight="1" x14ac:dyDescent="0.25">
      <c r="A501" s="564"/>
      <c r="B501" s="568"/>
      <c r="C501" s="614"/>
      <c r="D501" s="773"/>
      <c r="E501" s="448"/>
      <c r="F501" s="94" t="s">
        <v>358</v>
      </c>
      <c r="G501" s="523" t="s">
        <v>748</v>
      </c>
      <c r="H501" s="523"/>
      <c r="I501" s="523"/>
      <c r="J501" s="523"/>
      <c r="K501" s="584">
        <v>5</v>
      </c>
      <c r="L501" s="533">
        <v>2221</v>
      </c>
      <c r="M501" s="800"/>
    </row>
    <row r="502" spans="1:13" s="51" customFormat="1" ht="15" customHeight="1" x14ac:dyDescent="0.25">
      <c r="A502" s="564"/>
      <c r="B502" s="568"/>
      <c r="C502" s="614"/>
      <c r="D502" s="773"/>
      <c r="E502" s="448"/>
      <c r="F502" s="93" t="s">
        <v>704</v>
      </c>
      <c r="G502" s="523" t="s">
        <v>1284</v>
      </c>
      <c r="H502" s="523"/>
      <c r="I502" s="523"/>
      <c r="J502" s="523"/>
      <c r="K502" s="585"/>
      <c r="L502" s="603" t="e">
        <f>#REF!-#REF!*10%</f>
        <v>#REF!</v>
      </c>
      <c r="M502" s="800"/>
    </row>
    <row r="503" spans="1:13" s="51" customFormat="1" ht="15.75" customHeight="1" x14ac:dyDescent="0.25">
      <c r="A503" s="564"/>
      <c r="B503" s="568"/>
      <c r="C503" s="614"/>
      <c r="D503" s="773"/>
      <c r="E503" s="448"/>
      <c r="F503" s="148" t="s">
        <v>377</v>
      </c>
      <c r="G503" s="523" t="s">
        <v>749</v>
      </c>
      <c r="H503" s="523"/>
      <c r="I503" s="523"/>
      <c r="J503" s="523"/>
      <c r="K503" s="585"/>
      <c r="L503" s="603" t="e">
        <f>#REF!-#REF!*10%</f>
        <v>#REF!</v>
      </c>
      <c r="M503" s="800"/>
    </row>
    <row r="504" spans="1:13" s="51" customFormat="1" ht="15.75" customHeight="1" x14ac:dyDescent="0.25">
      <c r="A504" s="564"/>
      <c r="B504" s="568"/>
      <c r="C504" s="614"/>
      <c r="D504" s="773"/>
      <c r="E504" s="448"/>
      <c r="F504" s="148" t="s">
        <v>798</v>
      </c>
      <c r="G504" s="801" t="s">
        <v>808</v>
      </c>
      <c r="H504" s="801"/>
      <c r="I504" s="801"/>
      <c r="J504" s="801"/>
      <c r="K504" s="585"/>
      <c r="L504" s="603" t="e">
        <f>#REF!-#REF!*10%</f>
        <v>#REF!</v>
      </c>
      <c r="M504" s="800"/>
    </row>
    <row r="505" spans="1:13" s="51" customFormat="1" ht="15" customHeight="1" x14ac:dyDescent="0.25">
      <c r="A505" s="564"/>
      <c r="B505" s="568"/>
      <c r="C505" s="614"/>
      <c r="D505" s="773"/>
      <c r="E505" s="448"/>
      <c r="F505" s="148" t="s">
        <v>1139</v>
      </c>
      <c r="G505" s="523" t="s">
        <v>799</v>
      </c>
      <c r="H505" s="523"/>
      <c r="I505" s="523"/>
      <c r="J505" s="523"/>
      <c r="K505" s="585"/>
      <c r="L505" s="603" t="e">
        <f>#REF!-#REF!*10%</f>
        <v>#REF!</v>
      </c>
      <c r="M505" s="800"/>
    </row>
    <row r="506" spans="1:13" s="51" customFormat="1" ht="15" customHeight="1" x14ac:dyDescent="0.25">
      <c r="A506" s="564"/>
      <c r="B506" s="568"/>
      <c r="C506" s="614"/>
      <c r="D506" s="773"/>
      <c r="E506" s="448"/>
      <c r="F506" s="148" t="s">
        <v>801</v>
      </c>
      <c r="G506" s="523" t="s">
        <v>799</v>
      </c>
      <c r="H506" s="523"/>
      <c r="I506" s="523"/>
      <c r="J506" s="523"/>
      <c r="K506" s="585"/>
      <c r="L506" s="603" t="e">
        <f>#REF!-#REF!*10%</f>
        <v>#REF!</v>
      </c>
      <c r="M506" s="800"/>
    </row>
    <row r="507" spans="1:13" s="51" customFormat="1" ht="15" customHeight="1" x14ac:dyDescent="0.25">
      <c r="A507" s="564"/>
      <c r="B507" s="568"/>
      <c r="C507" s="614"/>
      <c r="D507" s="773"/>
      <c r="E507" s="448"/>
      <c r="F507" s="148" t="s">
        <v>802</v>
      </c>
      <c r="G507" s="801">
        <v>60</v>
      </c>
      <c r="H507" s="801"/>
      <c r="I507" s="801"/>
      <c r="J507" s="801"/>
      <c r="K507" s="585"/>
      <c r="L507" s="603" t="e">
        <f>#REF!-#REF!*10%</f>
        <v>#REF!</v>
      </c>
      <c r="M507" s="800"/>
    </row>
    <row r="508" spans="1:13" s="51" customFormat="1" ht="15" customHeight="1" x14ac:dyDescent="0.25">
      <c r="A508" s="564"/>
      <c r="B508" s="568"/>
      <c r="C508" s="614"/>
      <c r="D508" s="773"/>
      <c r="E508" s="448"/>
      <c r="F508" s="148" t="s">
        <v>803</v>
      </c>
      <c r="G508" s="801">
        <v>1</v>
      </c>
      <c r="H508" s="801"/>
      <c r="I508" s="801"/>
      <c r="J508" s="801"/>
      <c r="K508" s="585"/>
      <c r="L508" s="603" t="e">
        <f>#REF!-#REF!*10%</f>
        <v>#REF!</v>
      </c>
      <c r="M508" s="800"/>
    </row>
    <row r="509" spans="1:13" s="51" customFormat="1" ht="15" customHeight="1" x14ac:dyDescent="0.25">
      <c r="A509" s="564"/>
      <c r="B509" s="568"/>
      <c r="C509" s="614"/>
      <c r="D509" s="773"/>
      <c r="E509" s="448"/>
      <c r="F509" s="148" t="s">
        <v>1138</v>
      </c>
      <c r="G509" s="523" t="s">
        <v>799</v>
      </c>
      <c r="H509" s="523"/>
      <c r="I509" s="523"/>
      <c r="J509" s="523"/>
      <c r="K509" s="585"/>
      <c r="L509" s="603" t="e">
        <f>#REF!-#REF!*10%</f>
        <v>#REF!</v>
      </c>
      <c r="M509" s="800"/>
    </row>
    <row r="510" spans="1:13" s="51" customFormat="1" ht="15.6" customHeight="1" x14ac:dyDescent="0.25">
      <c r="A510" s="564"/>
      <c r="B510" s="568"/>
      <c r="C510" s="614"/>
      <c r="D510" s="773"/>
      <c r="E510" s="448"/>
      <c r="F510" s="148" t="s">
        <v>562</v>
      </c>
      <c r="G510" s="523" t="s">
        <v>1085</v>
      </c>
      <c r="H510" s="523"/>
      <c r="I510" s="523"/>
      <c r="J510" s="523"/>
      <c r="K510" s="585"/>
      <c r="L510" s="603" t="e">
        <f>#REF!-#REF!*10%</f>
        <v>#REF!</v>
      </c>
      <c r="M510" s="800"/>
    </row>
    <row r="511" spans="1:13" s="51" customFormat="1" ht="15.6" customHeight="1" x14ac:dyDescent="0.25">
      <c r="A511" s="564"/>
      <c r="B511" s="568"/>
      <c r="C511" s="614"/>
      <c r="D511" s="773"/>
      <c r="E511" s="448"/>
      <c r="F511" s="148" t="s">
        <v>570</v>
      </c>
      <c r="G511" s="523" t="s">
        <v>614</v>
      </c>
      <c r="H511" s="523"/>
      <c r="I511" s="523"/>
      <c r="J511" s="523"/>
      <c r="K511" s="585"/>
      <c r="L511" s="603" t="e">
        <f>#REF!-#REF!*10%</f>
        <v>#REF!</v>
      </c>
      <c r="M511" s="800"/>
    </row>
    <row r="512" spans="1:13" s="51" customFormat="1" ht="15.6" customHeight="1" x14ac:dyDescent="0.25">
      <c r="A512" s="564"/>
      <c r="B512" s="568"/>
      <c r="C512" s="614"/>
      <c r="D512" s="773"/>
      <c r="E512" s="448"/>
      <c r="F512" s="167" t="s">
        <v>84</v>
      </c>
      <c r="G512" s="722">
        <v>0.25</v>
      </c>
      <c r="H512" s="722"/>
      <c r="I512" s="722"/>
      <c r="J512" s="722"/>
      <c r="K512" s="585"/>
      <c r="L512" s="603" t="e">
        <f>#REF!-#REF!*10%</f>
        <v>#REF!</v>
      </c>
      <c r="M512" s="800"/>
    </row>
    <row r="513" spans="1:13" ht="15" customHeight="1" x14ac:dyDescent="0.25">
      <c r="A513" s="564"/>
      <c r="B513" s="569"/>
      <c r="C513" s="614"/>
      <c r="D513" s="773"/>
      <c r="E513" s="448"/>
      <c r="F513" s="136" t="s">
        <v>1016</v>
      </c>
      <c r="G513" s="523">
        <v>5</v>
      </c>
      <c r="H513" s="523"/>
      <c r="I513" s="523"/>
      <c r="J513" s="523"/>
      <c r="K513" s="585"/>
      <c r="L513" s="603" t="e">
        <f>#REF!-#REF!*10%</f>
        <v>#REF!</v>
      </c>
      <c r="M513" s="800"/>
    </row>
    <row r="514" spans="1:13" ht="15" customHeight="1" x14ac:dyDescent="0.25">
      <c r="A514" s="564">
        <v>18</v>
      </c>
      <c r="B514" s="567"/>
      <c r="C514" s="614" t="s">
        <v>827</v>
      </c>
      <c r="D514" s="773"/>
      <c r="E514" s="448"/>
      <c r="F514" s="147" t="s">
        <v>81</v>
      </c>
      <c r="G514" s="523" t="s">
        <v>10</v>
      </c>
      <c r="H514" s="523"/>
      <c r="I514" s="523"/>
      <c r="J514" s="523"/>
      <c r="K514" s="539">
        <v>3</v>
      </c>
      <c r="L514" s="601">
        <v>2075</v>
      </c>
      <c r="M514" s="799" t="s">
        <v>1117</v>
      </c>
    </row>
    <row r="515" spans="1:13" ht="15" customHeight="1" x14ac:dyDescent="0.25">
      <c r="A515" s="564"/>
      <c r="B515" s="568"/>
      <c r="C515" s="614"/>
      <c r="D515" s="773"/>
      <c r="E515" s="448"/>
      <c r="F515" s="147" t="s">
        <v>80</v>
      </c>
      <c r="G515" s="469">
        <v>5</v>
      </c>
      <c r="H515" s="469"/>
      <c r="I515" s="469"/>
      <c r="J515" s="469"/>
      <c r="K515" s="583"/>
      <c r="L515" s="602"/>
      <c r="M515" s="800"/>
    </row>
    <row r="516" spans="1:13" ht="15" customHeight="1" x14ac:dyDescent="0.25">
      <c r="A516" s="564"/>
      <c r="B516" s="568"/>
      <c r="C516" s="614"/>
      <c r="D516" s="773"/>
      <c r="E516" s="448"/>
      <c r="F516" s="147" t="s">
        <v>8</v>
      </c>
      <c r="G516" s="243">
        <v>3000</v>
      </c>
      <c r="H516" s="244">
        <v>4000</v>
      </c>
      <c r="I516" s="246">
        <v>5500</v>
      </c>
      <c r="J516" s="257">
        <v>6000</v>
      </c>
      <c r="K516" s="583"/>
      <c r="L516" s="602"/>
      <c r="M516" s="800"/>
    </row>
    <row r="517" spans="1:13" ht="15" customHeight="1" x14ac:dyDescent="0.25">
      <c r="A517" s="564"/>
      <c r="B517" s="568"/>
      <c r="C517" s="614"/>
      <c r="D517" s="773"/>
      <c r="E517" s="448"/>
      <c r="F517" s="147" t="s">
        <v>82</v>
      </c>
      <c r="G517" s="243">
        <f>G515*122</f>
        <v>610</v>
      </c>
      <c r="H517" s="244">
        <f>G515*130</f>
        <v>650</v>
      </c>
      <c r="I517" s="246">
        <f>G515*138.4</f>
        <v>692</v>
      </c>
      <c r="J517" s="224"/>
      <c r="K517" s="583"/>
      <c r="L517" s="602"/>
      <c r="M517" s="800"/>
    </row>
    <row r="518" spans="1:13" ht="15" customHeight="1" x14ac:dyDescent="0.25">
      <c r="A518" s="564"/>
      <c r="B518" s="568"/>
      <c r="C518" s="614"/>
      <c r="D518" s="773"/>
      <c r="E518" s="448"/>
      <c r="F518" s="147" t="s">
        <v>1269</v>
      </c>
      <c r="G518" s="451">
        <v>0.98</v>
      </c>
      <c r="H518" s="451"/>
      <c r="I518" s="451"/>
      <c r="J518" s="451"/>
      <c r="K518" s="583"/>
      <c r="L518" s="602"/>
      <c r="M518" s="800"/>
    </row>
    <row r="519" spans="1:13" ht="15" customHeight="1" x14ac:dyDescent="0.25">
      <c r="A519" s="564"/>
      <c r="B519" s="568"/>
      <c r="C519" s="614"/>
      <c r="D519" s="773"/>
      <c r="E519" s="448"/>
      <c r="F519" s="93" t="s">
        <v>699</v>
      </c>
      <c r="G519" s="523" t="s">
        <v>700</v>
      </c>
      <c r="H519" s="523"/>
      <c r="I519" s="523"/>
      <c r="J519" s="523"/>
      <c r="K519" s="583"/>
      <c r="L519" s="602"/>
      <c r="M519" s="800"/>
    </row>
    <row r="520" spans="1:13" ht="15" customHeight="1" x14ac:dyDescent="0.25">
      <c r="A520" s="564"/>
      <c r="B520" s="568"/>
      <c r="C520" s="614"/>
      <c r="D520" s="773"/>
      <c r="E520" s="448"/>
      <c r="F520" s="93" t="s">
        <v>1181</v>
      </c>
      <c r="G520" s="462" t="s">
        <v>1179</v>
      </c>
      <c r="H520" s="463"/>
      <c r="I520" s="463"/>
      <c r="J520" s="464"/>
      <c r="K520" s="583"/>
      <c r="L520" s="602"/>
      <c r="M520" s="800"/>
    </row>
    <row r="521" spans="1:13" ht="15" customHeight="1" x14ac:dyDescent="0.25">
      <c r="A521" s="564"/>
      <c r="B521" s="568"/>
      <c r="C521" s="614"/>
      <c r="D521" s="773"/>
      <c r="E521" s="448"/>
      <c r="F521" s="94" t="s">
        <v>83</v>
      </c>
      <c r="G521" s="523">
        <v>54</v>
      </c>
      <c r="H521" s="523"/>
      <c r="I521" s="523"/>
      <c r="J521" s="523"/>
      <c r="K521" s="583"/>
      <c r="L521" s="602"/>
      <c r="M521" s="800"/>
    </row>
    <row r="522" spans="1:13" ht="15" customHeight="1" x14ac:dyDescent="0.25">
      <c r="A522" s="564"/>
      <c r="B522" s="568"/>
      <c r="C522" s="614"/>
      <c r="D522" s="773"/>
      <c r="E522" s="448"/>
      <c r="F522" s="94" t="s">
        <v>396</v>
      </c>
      <c r="G522" s="523" t="s">
        <v>397</v>
      </c>
      <c r="H522" s="523"/>
      <c r="I522" s="523"/>
      <c r="J522" s="523"/>
      <c r="K522" s="583"/>
      <c r="L522" s="602"/>
      <c r="M522" s="800"/>
    </row>
    <row r="523" spans="1:13" ht="15" customHeight="1" x14ac:dyDescent="0.25">
      <c r="A523" s="564"/>
      <c r="B523" s="568"/>
      <c r="C523" s="614"/>
      <c r="D523" s="773"/>
      <c r="E523" s="448"/>
      <c r="F523" s="94" t="s">
        <v>743</v>
      </c>
      <c r="G523" s="523" t="s">
        <v>744</v>
      </c>
      <c r="H523" s="523"/>
      <c r="I523" s="523"/>
      <c r="J523" s="523"/>
      <c r="K523" s="583"/>
      <c r="L523" s="602"/>
      <c r="M523" s="800"/>
    </row>
    <row r="524" spans="1:13" s="51" customFormat="1" ht="15" customHeight="1" x14ac:dyDescent="0.25">
      <c r="A524" s="564"/>
      <c r="B524" s="568"/>
      <c r="C524" s="614"/>
      <c r="D524" s="773"/>
      <c r="E524" s="448"/>
      <c r="F524" s="94" t="s">
        <v>421</v>
      </c>
      <c r="G524" s="523" t="s">
        <v>386</v>
      </c>
      <c r="H524" s="523"/>
      <c r="I524" s="523"/>
      <c r="J524" s="523"/>
      <c r="K524" s="583"/>
      <c r="L524" s="602"/>
      <c r="M524" s="800"/>
    </row>
    <row r="525" spans="1:13" s="51" customFormat="1" ht="15" customHeight="1" x14ac:dyDescent="0.25">
      <c r="A525" s="564"/>
      <c r="B525" s="568"/>
      <c r="C525" s="614"/>
      <c r="D525" s="773"/>
      <c r="E525" s="448"/>
      <c r="F525" s="148" t="s">
        <v>379</v>
      </c>
      <c r="G525" s="523" t="s">
        <v>745</v>
      </c>
      <c r="H525" s="523"/>
      <c r="I525" s="523"/>
      <c r="J525" s="523"/>
      <c r="K525" s="583"/>
      <c r="L525" s="602"/>
      <c r="M525" s="800"/>
    </row>
    <row r="526" spans="1:13" s="51" customFormat="1" ht="15" customHeight="1" x14ac:dyDescent="0.25">
      <c r="A526" s="564"/>
      <c r="B526" s="568"/>
      <c r="C526" s="614"/>
      <c r="D526" s="773"/>
      <c r="E526" s="448"/>
      <c r="F526" s="148" t="s">
        <v>257</v>
      </c>
      <c r="G526" s="523" t="s">
        <v>658</v>
      </c>
      <c r="H526" s="523"/>
      <c r="I526" s="523"/>
      <c r="J526" s="523"/>
      <c r="K526" s="583"/>
      <c r="L526" s="602"/>
      <c r="M526" s="800"/>
    </row>
    <row r="527" spans="1:13" s="51" customFormat="1" ht="15" customHeight="1" x14ac:dyDescent="0.25">
      <c r="A527" s="564"/>
      <c r="B527" s="568"/>
      <c r="C527" s="614"/>
      <c r="D527" s="773"/>
      <c r="E527" s="448"/>
      <c r="F527" s="148" t="s">
        <v>422</v>
      </c>
      <c r="G527" s="523" t="s">
        <v>794</v>
      </c>
      <c r="H527" s="523"/>
      <c r="I527" s="523"/>
      <c r="J527" s="523"/>
      <c r="K527" s="583"/>
      <c r="L527" s="602"/>
      <c r="M527" s="800"/>
    </row>
    <row r="528" spans="1:13" s="51" customFormat="1" ht="15" customHeight="1" x14ac:dyDescent="0.25">
      <c r="A528" s="564"/>
      <c r="B528" s="568"/>
      <c r="C528" s="614"/>
      <c r="D528" s="773"/>
      <c r="E528" s="448"/>
      <c r="F528" s="148" t="s">
        <v>376</v>
      </c>
      <c r="G528" s="523" t="s">
        <v>746</v>
      </c>
      <c r="H528" s="523"/>
      <c r="I528" s="523"/>
      <c r="J528" s="523"/>
      <c r="K528" s="583"/>
      <c r="L528" s="602"/>
      <c r="M528" s="800"/>
    </row>
    <row r="529" spans="1:13" s="51" customFormat="1" ht="15" customHeight="1" x14ac:dyDescent="0.25">
      <c r="A529" s="564"/>
      <c r="B529" s="568"/>
      <c r="C529" s="614"/>
      <c r="D529" s="773"/>
      <c r="E529" s="448"/>
      <c r="F529" s="148" t="s">
        <v>381</v>
      </c>
      <c r="G529" s="523" t="s">
        <v>795</v>
      </c>
      <c r="H529" s="523"/>
      <c r="I529" s="523"/>
      <c r="J529" s="523"/>
      <c r="K529" s="583"/>
      <c r="L529" s="602"/>
      <c r="M529" s="800"/>
    </row>
    <row r="530" spans="1:13" s="51" customFormat="1" ht="15" customHeight="1" x14ac:dyDescent="0.25">
      <c r="A530" s="564"/>
      <c r="B530" s="568"/>
      <c r="C530" s="614"/>
      <c r="D530" s="773"/>
      <c r="E530" s="448"/>
      <c r="F530" s="148" t="s">
        <v>796</v>
      </c>
      <c r="G530" s="523" t="s">
        <v>797</v>
      </c>
      <c r="H530" s="523"/>
      <c r="I530" s="523"/>
      <c r="J530" s="523"/>
      <c r="K530" s="583"/>
      <c r="L530" s="602"/>
      <c r="M530" s="800"/>
    </row>
    <row r="531" spans="1:13" s="51" customFormat="1" ht="15" customHeight="1" x14ac:dyDescent="0.25">
      <c r="A531" s="564"/>
      <c r="B531" s="568"/>
      <c r="C531" s="614"/>
      <c r="D531" s="773"/>
      <c r="E531" s="448"/>
      <c r="F531" s="94" t="s">
        <v>358</v>
      </c>
      <c r="G531" s="523" t="s">
        <v>748</v>
      </c>
      <c r="H531" s="523"/>
      <c r="I531" s="523"/>
      <c r="J531" s="523"/>
      <c r="K531" s="584">
        <v>5</v>
      </c>
      <c r="L531" s="533">
        <v>2221</v>
      </c>
      <c r="M531" s="800"/>
    </row>
    <row r="532" spans="1:13" s="51" customFormat="1" ht="15" customHeight="1" x14ac:dyDescent="0.25">
      <c r="A532" s="564"/>
      <c r="B532" s="568"/>
      <c r="C532" s="614"/>
      <c r="D532" s="773"/>
      <c r="E532" s="448"/>
      <c r="F532" s="93" t="s">
        <v>704</v>
      </c>
      <c r="G532" s="523" t="s">
        <v>1284</v>
      </c>
      <c r="H532" s="523"/>
      <c r="I532" s="523"/>
      <c r="J532" s="523"/>
      <c r="K532" s="585"/>
      <c r="L532" s="603" t="e">
        <f>#REF!-#REF!*10%</f>
        <v>#REF!</v>
      </c>
      <c r="M532" s="800"/>
    </row>
    <row r="533" spans="1:13" s="51" customFormat="1" ht="15.75" customHeight="1" x14ac:dyDescent="0.25">
      <c r="A533" s="564"/>
      <c r="B533" s="568"/>
      <c r="C533" s="614"/>
      <c r="D533" s="773"/>
      <c r="E533" s="448"/>
      <c r="F533" s="148" t="s">
        <v>377</v>
      </c>
      <c r="G533" s="523" t="s">
        <v>749</v>
      </c>
      <c r="H533" s="523"/>
      <c r="I533" s="523"/>
      <c r="J533" s="523"/>
      <c r="K533" s="585"/>
      <c r="L533" s="603" t="e">
        <f>#REF!-#REF!*10%</f>
        <v>#REF!</v>
      </c>
      <c r="M533" s="800"/>
    </row>
    <row r="534" spans="1:13" s="51" customFormat="1" ht="15.75" customHeight="1" x14ac:dyDescent="0.25">
      <c r="A534" s="564"/>
      <c r="B534" s="568"/>
      <c r="C534" s="614"/>
      <c r="D534" s="773"/>
      <c r="E534" s="448"/>
      <c r="F534" s="148" t="s">
        <v>798</v>
      </c>
      <c r="G534" s="801" t="s">
        <v>810</v>
      </c>
      <c r="H534" s="801"/>
      <c r="I534" s="801"/>
      <c r="J534" s="801"/>
      <c r="K534" s="585"/>
      <c r="L534" s="603" t="e">
        <f>#REF!-#REF!*10%</f>
        <v>#REF!</v>
      </c>
      <c r="M534" s="800"/>
    </row>
    <row r="535" spans="1:13" s="51" customFormat="1" ht="15" customHeight="1" x14ac:dyDescent="0.25">
      <c r="A535" s="564"/>
      <c r="B535" s="568"/>
      <c r="C535" s="614"/>
      <c r="D535" s="773"/>
      <c r="E535" s="448"/>
      <c r="F535" s="148" t="s">
        <v>1139</v>
      </c>
      <c r="G535" s="523" t="s">
        <v>799</v>
      </c>
      <c r="H535" s="523"/>
      <c r="I535" s="523"/>
      <c r="J535" s="523"/>
      <c r="K535" s="585"/>
      <c r="L535" s="603" t="e">
        <f>#REF!-#REF!*10%</f>
        <v>#REF!</v>
      </c>
      <c r="M535" s="800"/>
    </row>
    <row r="536" spans="1:13" s="51" customFormat="1" ht="15" customHeight="1" x14ac:dyDescent="0.25">
      <c r="A536" s="564"/>
      <c r="B536" s="568"/>
      <c r="C536" s="614"/>
      <c r="D536" s="773"/>
      <c r="E536" s="448"/>
      <c r="F536" s="148" t="s">
        <v>801</v>
      </c>
      <c r="G536" s="801">
        <v>10</v>
      </c>
      <c r="H536" s="801"/>
      <c r="I536" s="801"/>
      <c r="J536" s="801"/>
      <c r="K536" s="585"/>
      <c r="L536" s="603" t="e">
        <f>#REF!-#REF!*10%</f>
        <v>#REF!</v>
      </c>
      <c r="M536" s="800"/>
    </row>
    <row r="537" spans="1:13" s="51" customFormat="1" ht="15" customHeight="1" x14ac:dyDescent="0.25">
      <c r="A537" s="564"/>
      <c r="B537" s="568"/>
      <c r="C537" s="614"/>
      <c r="D537" s="773"/>
      <c r="E537" s="448"/>
      <c r="F537" s="148" t="s">
        <v>802</v>
      </c>
      <c r="G537" s="801">
        <v>60</v>
      </c>
      <c r="H537" s="801"/>
      <c r="I537" s="801"/>
      <c r="J537" s="801"/>
      <c r="K537" s="585"/>
      <c r="L537" s="603" t="e">
        <f>#REF!-#REF!*10%</f>
        <v>#REF!</v>
      </c>
      <c r="M537" s="800"/>
    </row>
    <row r="538" spans="1:13" s="51" customFormat="1" ht="15" customHeight="1" x14ac:dyDescent="0.25">
      <c r="A538" s="564"/>
      <c r="B538" s="568"/>
      <c r="C538" s="614"/>
      <c r="D538" s="773"/>
      <c r="E538" s="448"/>
      <c r="F538" s="148" t="s">
        <v>803</v>
      </c>
      <c r="G538" s="801" t="s">
        <v>1137</v>
      </c>
      <c r="H538" s="801"/>
      <c r="I538" s="801"/>
      <c r="J538" s="801"/>
      <c r="K538" s="585"/>
      <c r="L538" s="603" t="e">
        <f>#REF!-#REF!*10%</f>
        <v>#REF!</v>
      </c>
      <c r="M538" s="800"/>
    </row>
    <row r="539" spans="1:13" s="51" customFormat="1" ht="15" customHeight="1" x14ac:dyDescent="0.25">
      <c r="A539" s="564"/>
      <c r="B539" s="568"/>
      <c r="C539" s="614"/>
      <c r="D539" s="773"/>
      <c r="E539" s="448"/>
      <c r="F539" s="148" t="s">
        <v>1138</v>
      </c>
      <c r="G539" s="523" t="s">
        <v>799</v>
      </c>
      <c r="H539" s="523"/>
      <c r="I539" s="523"/>
      <c r="J539" s="523"/>
      <c r="K539" s="585"/>
      <c r="L539" s="603" t="e">
        <f>#REF!-#REF!*10%</f>
        <v>#REF!</v>
      </c>
      <c r="M539" s="800"/>
    </row>
    <row r="540" spans="1:13" s="51" customFormat="1" ht="15.6" customHeight="1" x14ac:dyDescent="0.25">
      <c r="A540" s="564"/>
      <c r="B540" s="568"/>
      <c r="C540" s="614"/>
      <c r="D540" s="773"/>
      <c r="E540" s="448"/>
      <c r="F540" s="148" t="s">
        <v>562</v>
      </c>
      <c r="G540" s="523" t="s">
        <v>1085</v>
      </c>
      <c r="H540" s="523"/>
      <c r="I540" s="523"/>
      <c r="J540" s="523"/>
      <c r="K540" s="585"/>
      <c r="L540" s="603" t="e">
        <f>#REF!-#REF!*10%</f>
        <v>#REF!</v>
      </c>
      <c r="M540" s="800"/>
    </row>
    <row r="541" spans="1:13" s="51" customFormat="1" ht="15.6" customHeight="1" x14ac:dyDescent="0.25">
      <c r="A541" s="564"/>
      <c r="B541" s="568"/>
      <c r="C541" s="614"/>
      <c r="D541" s="773"/>
      <c r="E541" s="448"/>
      <c r="F541" s="148" t="s">
        <v>570</v>
      </c>
      <c r="G541" s="523" t="s">
        <v>614</v>
      </c>
      <c r="H541" s="523"/>
      <c r="I541" s="523"/>
      <c r="J541" s="523"/>
      <c r="K541" s="585"/>
      <c r="L541" s="603" t="e">
        <f>#REF!-#REF!*10%</f>
        <v>#REF!</v>
      </c>
      <c r="M541" s="800"/>
    </row>
    <row r="542" spans="1:13" s="51" customFormat="1" ht="15.6" customHeight="1" x14ac:dyDescent="0.25">
      <c r="A542" s="564"/>
      <c r="B542" s="568"/>
      <c r="C542" s="614"/>
      <c r="D542" s="773"/>
      <c r="E542" s="448"/>
      <c r="F542" s="167" t="s">
        <v>84</v>
      </c>
      <c r="G542" s="722">
        <v>0.25</v>
      </c>
      <c r="H542" s="722"/>
      <c r="I542" s="722"/>
      <c r="J542" s="722"/>
      <c r="K542" s="585"/>
      <c r="L542" s="603" t="e">
        <f>#REF!-#REF!*10%</f>
        <v>#REF!</v>
      </c>
      <c r="M542" s="800"/>
    </row>
    <row r="543" spans="1:13" ht="15" customHeight="1" x14ac:dyDescent="0.25">
      <c r="A543" s="564"/>
      <c r="B543" s="569"/>
      <c r="C543" s="614"/>
      <c r="D543" s="773"/>
      <c r="E543" s="448"/>
      <c r="F543" s="136" t="s">
        <v>1016</v>
      </c>
      <c r="G543" s="523">
        <v>5</v>
      </c>
      <c r="H543" s="523"/>
      <c r="I543" s="523"/>
      <c r="J543" s="523"/>
      <c r="K543" s="585"/>
      <c r="L543" s="603" t="e">
        <f>#REF!-#REF!*10%</f>
        <v>#REF!</v>
      </c>
      <c r="M543" s="800"/>
    </row>
    <row r="544" spans="1:13" ht="15" customHeight="1" x14ac:dyDescent="0.25">
      <c r="A544" s="564">
        <v>19</v>
      </c>
      <c r="B544" s="567"/>
      <c r="C544" s="614" t="s">
        <v>828</v>
      </c>
      <c r="D544" s="773"/>
      <c r="E544" s="448"/>
      <c r="F544" s="147" t="s">
        <v>81</v>
      </c>
      <c r="G544" s="523" t="s">
        <v>10</v>
      </c>
      <c r="H544" s="523"/>
      <c r="I544" s="523"/>
      <c r="J544" s="523"/>
      <c r="K544" s="539">
        <v>3</v>
      </c>
      <c r="L544" s="601">
        <v>2075</v>
      </c>
      <c r="M544" s="799" t="s">
        <v>1113</v>
      </c>
    </row>
    <row r="545" spans="1:13" ht="15" customHeight="1" x14ac:dyDescent="0.25">
      <c r="A545" s="564"/>
      <c r="B545" s="568"/>
      <c r="C545" s="614"/>
      <c r="D545" s="773"/>
      <c r="E545" s="448"/>
      <c r="F545" s="147" t="s">
        <v>80</v>
      </c>
      <c r="G545" s="469">
        <v>5</v>
      </c>
      <c r="H545" s="469"/>
      <c r="I545" s="469"/>
      <c r="J545" s="469"/>
      <c r="K545" s="583"/>
      <c r="L545" s="602"/>
      <c r="M545" s="800"/>
    </row>
    <row r="546" spans="1:13" ht="15" customHeight="1" x14ac:dyDescent="0.25">
      <c r="A546" s="564"/>
      <c r="B546" s="568"/>
      <c r="C546" s="614"/>
      <c r="D546" s="773"/>
      <c r="E546" s="448"/>
      <c r="F546" s="147" t="s">
        <v>8</v>
      </c>
      <c r="G546" s="243">
        <v>3000</v>
      </c>
      <c r="H546" s="244">
        <v>4000</v>
      </c>
      <c r="I546" s="246">
        <v>5500</v>
      </c>
      <c r="J546" s="257">
        <v>6000</v>
      </c>
      <c r="K546" s="583"/>
      <c r="L546" s="602"/>
      <c r="M546" s="800"/>
    </row>
    <row r="547" spans="1:13" ht="15" customHeight="1" x14ac:dyDescent="0.25">
      <c r="A547" s="564"/>
      <c r="B547" s="568"/>
      <c r="C547" s="614"/>
      <c r="D547" s="773"/>
      <c r="E547" s="448"/>
      <c r="F547" s="147" t="s">
        <v>82</v>
      </c>
      <c r="G547" s="243">
        <f>G545*122</f>
        <v>610</v>
      </c>
      <c r="H547" s="244">
        <f>G545*130</f>
        <v>650</v>
      </c>
      <c r="I547" s="246">
        <f>G545*138.4</f>
        <v>692</v>
      </c>
      <c r="J547" s="224"/>
      <c r="K547" s="583"/>
      <c r="L547" s="602"/>
      <c r="M547" s="800"/>
    </row>
    <row r="548" spans="1:13" ht="15" customHeight="1" x14ac:dyDescent="0.25">
      <c r="A548" s="564"/>
      <c r="B548" s="568"/>
      <c r="C548" s="614"/>
      <c r="D548" s="773"/>
      <c r="E548" s="448"/>
      <c r="F548" s="147" t="s">
        <v>1269</v>
      </c>
      <c r="G548" s="451">
        <v>0.98</v>
      </c>
      <c r="H548" s="451"/>
      <c r="I548" s="451"/>
      <c r="J548" s="451"/>
      <c r="K548" s="583"/>
      <c r="L548" s="602"/>
      <c r="M548" s="800"/>
    </row>
    <row r="549" spans="1:13" ht="15" customHeight="1" x14ac:dyDescent="0.25">
      <c r="A549" s="564"/>
      <c r="B549" s="568"/>
      <c r="C549" s="614"/>
      <c r="D549" s="773"/>
      <c r="E549" s="448"/>
      <c r="F549" s="93" t="s">
        <v>699</v>
      </c>
      <c r="G549" s="523" t="s">
        <v>700</v>
      </c>
      <c r="H549" s="523"/>
      <c r="I549" s="523"/>
      <c r="J549" s="523"/>
      <c r="K549" s="583"/>
      <c r="L549" s="602"/>
      <c r="M549" s="800"/>
    </row>
    <row r="550" spans="1:13" ht="15" customHeight="1" x14ac:dyDescent="0.25">
      <c r="A550" s="564"/>
      <c r="B550" s="568"/>
      <c r="C550" s="614"/>
      <c r="D550" s="773"/>
      <c r="E550" s="448"/>
      <c r="F550" s="93" t="s">
        <v>1181</v>
      </c>
      <c r="G550" s="462" t="s">
        <v>1179</v>
      </c>
      <c r="H550" s="463"/>
      <c r="I550" s="463"/>
      <c r="J550" s="464"/>
      <c r="K550" s="583"/>
      <c r="L550" s="602"/>
      <c r="M550" s="800"/>
    </row>
    <row r="551" spans="1:13" ht="15" customHeight="1" x14ac:dyDescent="0.25">
      <c r="A551" s="564"/>
      <c r="B551" s="568"/>
      <c r="C551" s="614"/>
      <c r="D551" s="773"/>
      <c r="E551" s="448"/>
      <c r="F551" s="94" t="s">
        <v>83</v>
      </c>
      <c r="G551" s="523">
        <v>54</v>
      </c>
      <c r="H551" s="523"/>
      <c r="I551" s="523"/>
      <c r="J551" s="523"/>
      <c r="K551" s="583"/>
      <c r="L551" s="602"/>
      <c r="M551" s="800"/>
    </row>
    <row r="552" spans="1:13" ht="15" customHeight="1" x14ac:dyDescent="0.25">
      <c r="A552" s="564"/>
      <c r="B552" s="568"/>
      <c r="C552" s="614"/>
      <c r="D552" s="773"/>
      <c r="E552" s="448"/>
      <c r="F552" s="94" t="s">
        <v>396</v>
      </c>
      <c r="G552" s="523" t="s">
        <v>397</v>
      </c>
      <c r="H552" s="523"/>
      <c r="I552" s="523"/>
      <c r="J552" s="523"/>
      <c r="K552" s="583"/>
      <c r="L552" s="602"/>
      <c r="M552" s="800"/>
    </row>
    <row r="553" spans="1:13" ht="15" customHeight="1" x14ac:dyDescent="0.25">
      <c r="A553" s="564"/>
      <c r="B553" s="568"/>
      <c r="C553" s="614"/>
      <c r="D553" s="773"/>
      <c r="E553" s="448"/>
      <c r="F553" s="94" t="s">
        <v>743</v>
      </c>
      <c r="G553" s="523" t="s">
        <v>744</v>
      </c>
      <c r="H553" s="523"/>
      <c r="I553" s="523"/>
      <c r="J553" s="523"/>
      <c r="K553" s="583"/>
      <c r="L553" s="602"/>
      <c r="M553" s="800"/>
    </row>
    <row r="554" spans="1:13" s="51" customFormat="1" ht="15" customHeight="1" x14ac:dyDescent="0.25">
      <c r="A554" s="564"/>
      <c r="B554" s="568"/>
      <c r="C554" s="614"/>
      <c r="D554" s="773"/>
      <c r="E554" s="448"/>
      <c r="F554" s="94" t="s">
        <v>421</v>
      </c>
      <c r="G554" s="523" t="s">
        <v>386</v>
      </c>
      <c r="H554" s="523"/>
      <c r="I554" s="523"/>
      <c r="J554" s="523"/>
      <c r="K554" s="583"/>
      <c r="L554" s="602"/>
      <c r="M554" s="800"/>
    </row>
    <row r="555" spans="1:13" s="51" customFormat="1" ht="15" customHeight="1" x14ac:dyDescent="0.25">
      <c r="A555" s="564"/>
      <c r="B555" s="568"/>
      <c r="C555" s="614"/>
      <c r="D555" s="773"/>
      <c r="E555" s="448"/>
      <c r="F555" s="148" t="s">
        <v>379</v>
      </c>
      <c r="G555" s="523" t="s">
        <v>745</v>
      </c>
      <c r="H555" s="523"/>
      <c r="I555" s="523"/>
      <c r="J555" s="523"/>
      <c r="K555" s="583"/>
      <c r="L555" s="602"/>
      <c r="M555" s="800"/>
    </row>
    <row r="556" spans="1:13" s="51" customFormat="1" ht="15" customHeight="1" x14ac:dyDescent="0.25">
      <c r="A556" s="564"/>
      <c r="B556" s="568"/>
      <c r="C556" s="614"/>
      <c r="D556" s="773"/>
      <c r="E556" s="448"/>
      <c r="F556" s="148" t="s">
        <v>257</v>
      </c>
      <c r="G556" s="523" t="s">
        <v>658</v>
      </c>
      <c r="H556" s="523"/>
      <c r="I556" s="523"/>
      <c r="J556" s="523"/>
      <c r="K556" s="583"/>
      <c r="L556" s="602"/>
      <c r="M556" s="800"/>
    </row>
    <row r="557" spans="1:13" s="51" customFormat="1" ht="15" customHeight="1" x14ac:dyDescent="0.25">
      <c r="A557" s="564"/>
      <c r="B557" s="568"/>
      <c r="C557" s="614"/>
      <c r="D557" s="773"/>
      <c r="E557" s="448"/>
      <c r="F557" s="148" t="s">
        <v>422</v>
      </c>
      <c r="G557" s="523" t="s">
        <v>794</v>
      </c>
      <c r="H557" s="523"/>
      <c r="I557" s="523"/>
      <c r="J557" s="523"/>
      <c r="K557" s="583"/>
      <c r="L557" s="602"/>
      <c r="M557" s="800"/>
    </row>
    <row r="558" spans="1:13" s="51" customFormat="1" ht="15" customHeight="1" x14ac:dyDescent="0.25">
      <c r="A558" s="564"/>
      <c r="B558" s="568"/>
      <c r="C558" s="614"/>
      <c r="D558" s="773"/>
      <c r="E558" s="448"/>
      <c r="F558" s="148" t="s">
        <v>376</v>
      </c>
      <c r="G558" s="523" t="s">
        <v>746</v>
      </c>
      <c r="H558" s="523"/>
      <c r="I558" s="523"/>
      <c r="J558" s="523"/>
      <c r="K558" s="583"/>
      <c r="L558" s="602"/>
      <c r="M558" s="800"/>
    </row>
    <row r="559" spans="1:13" s="51" customFormat="1" ht="15" customHeight="1" x14ac:dyDescent="0.25">
      <c r="A559" s="564"/>
      <c r="B559" s="568"/>
      <c r="C559" s="614"/>
      <c r="D559" s="773"/>
      <c r="E559" s="448"/>
      <c r="F559" s="148" t="s">
        <v>381</v>
      </c>
      <c r="G559" s="523" t="s">
        <v>795</v>
      </c>
      <c r="H559" s="523"/>
      <c r="I559" s="523"/>
      <c r="J559" s="523"/>
      <c r="K559" s="583"/>
      <c r="L559" s="602"/>
      <c r="M559" s="800"/>
    </row>
    <row r="560" spans="1:13" s="51" customFormat="1" ht="15" customHeight="1" x14ac:dyDescent="0.25">
      <c r="A560" s="564"/>
      <c r="B560" s="568"/>
      <c r="C560" s="614"/>
      <c r="D560" s="773"/>
      <c r="E560" s="448"/>
      <c r="F560" s="148" t="s">
        <v>796</v>
      </c>
      <c r="G560" s="523" t="s">
        <v>797</v>
      </c>
      <c r="H560" s="523"/>
      <c r="I560" s="523"/>
      <c r="J560" s="523"/>
      <c r="K560" s="583"/>
      <c r="L560" s="602"/>
      <c r="M560" s="800"/>
    </row>
    <row r="561" spans="1:13" s="51" customFormat="1" ht="15" customHeight="1" x14ac:dyDescent="0.25">
      <c r="A561" s="564"/>
      <c r="B561" s="568"/>
      <c r="C561" s="614"/>
      <c r="D561" s="773"/>
      <c r="E561" s="448"/>
      <c r="F561" s="94" t="s">
        <v>358</v>
      </c>
      <c r="G561" s="523" t="s">
        <v>748</v>
      </c>
      <c r="H561" s="523"/>
      <c r="I561" s="523"/>
      <c r="J561" s="523"/>
      <c r="K561" s="584">
        <v>5</v>
      </c>
      <c r="L561" s="533">
        <v>2221</v>
      </c>
      <c r="M561" s="800"/>
    </row>
    <row r="562" spans="1:13" s="51" customFormat="1" ht="15" customHeight="1" x14ac:dyDescent="0.25">
      <c r="A562" s="564"/>
      <c r="B562" s="568"/>
      <c r="C562" s="614"/>
      <c r="D562" s="773"/>
      <c r="E562" s="448"/>
      <c r="F562" s="93" t="s">
        <v>704</v>
      </c>
      <c r="G562" s="523" t="s">
        <v>1284</v>
      </c>
      <c r="H562" s="523"/>
      <c r="I562" s="523"/>
      <c r="J562" s="523"/>
      <c r="K562" s="585"/>
      <c r="L562" s="603" t="e">
        <f>#REF!-#REF!*10%</f>
        <v>#REF!</v>
      </c>
      <c r="M562" s="800"/>
    </row>
    <row r="563" spans="1:13" s="51" customFormat="1" ht="15.75" customHeight="1" x14ac:dyDescent="0.25">
      <c r="A563" s="564"/>
      <c r="B563" s="568"/>
      <c r="C563" s="614"/>
      <c r="D563" s="773"/>
      <c r="E563" s="448"/>
      <c r="F563" s="148" t="s">
        <v>377</v>
      </c>
      <c r="G563" s="523" t="s">
        <v>749</v>
      </c>
      <c r="H563" s="523"/>
      <c r="I563" s="523"/>
      <c r="J563" s="523"/>
      <c r="K563" s="585"/>
      <c r="L563" s="603" t="e">
        <f>#REF!-#REF!*10%</f>
        <v>#REF!</v>
      </c>
      <c r="M563" s="800"/>
    </row>
    <row r="564" spans="1:13" s="51" customFormat="1" ht="15.75" customHeight="1" x14ac:dyDescent="0.25">
      <c r="A564" s="564"/>
      <c r="B564" s="568"/>
      <c r="C564" s="614"/>
      <c r="D564" s="773"/>
      <c r="E564" s="448"/>
      <c r="F564" s="148" t="s">
        <v>798</v>
      </c>
      <c r="G564" s="801" t="s">
        <v>810</v>
      </c>
      <c r="H564" s="801"/>
      <c r="I564" s="801"/>
      <c r="J564" s="801"/>
      <c r="K564" s="585"/>
      <c r="L564" s="603" t="e">
        <f>#REF!-#REF!*10%</f>
        <v>#REF!</v>
      </c>
      <c r="M564" s="800"/>
    </row>
    <row r="565" spans="1:13" s="51" customFormat="1" ht="15" customHeight="1" x14ac:dyDescent="0.25">
      <c r="A565" s="564"/>
      <c r="B565" s="568"/>
      <c r="C565" s="614"/>
      <c r="D565" s="773"/>
      <c r="E565" s="448"/>
      <c r="F565" s="148" t="s">
        <v>1139</v>
      </c>
      <c r="G565" s="523" t="s">
        <v>799</v>
      </c>
      <c r="H565" s="523"/>
      <c r="I565" s="523"/>
      <c r="J565" s="523"/>
      <c r="K565" s="585"/>
      <c r="L565" s="603" t="e">
        <f>#REF!-#REF!*10%</f>
        <v>#REF!</v>
      </c>
      <c r="M565" s="800"/>
    </row>
    <row r="566" spans="1:13" s="51" customFormat="1" ht="15" customHeight="1" x14ac:dyDescent="0.25">
      <c r="A566" s="564"/>
      <c r="B566" s="568"/>
      <c r="C566" s="614"/>
      <c r="D566" s="773"/>
      <c r="E566" s="448"/>
      <c r="F566" s="148" t="s">
        <v>801</v>
      </c>
      <c r="G566" s="801">
        <v>10</v>
      </c>
      <c r="H566" s="801"/>
      <c r="I566" s="801"/>
      <c r="J566" s="801"/>
      <c r="K566" s="585"/>
      <c r="L566" s="603" t="e">
        <f>#REF!-#REF!*10%</f>
        <v>#REF!</v>
      </c>
      <c r="M566" s="800"/>
    </row>
    <row r="567" spans="1:13" s="51" customFormat="1" ht="15" customHeight="1" x14ac:dyDescent="0.25">
      <c r="A567" s="564"/>
      <c r="B567" s="568"/>
      <c r="C567" s="614"/>
      <c r="D567" s="773"/>
      <c r="E567" s="448"/>
      <c r="F567" s="148" t="s">
        <v>802</v>
      </c>
      <c r="G567" s="801">
        <v>60</v>
      </c>
      <c r="H567" s="801"/>
      <c r="I567" s="801"/>
      <c r="J567" s="801"/>
      <c r="K567" s="585"/>
      <c r="L567" s="603" t="e">
        <f>#REF!-#REF!*10%</f>
        <v>#REF!</v>
      </c>
      <c r="M567" s="800"/>
    </row>
    <row r="568" spans="1:13" s="51" customFormat="1" ht="15" customHeight="1" x14ac:dyDescent="0.25">
      <c r="A568" s="564"/>
      <c r="B568" s="568"/>
      <c r="C568" s="614"/>
      <c r="D568" s="773"/>
      <c r="E568" s="448"/>
      <c r="F568" s="148" t="s">
        <v>803</v>
      </c>
      <c r="G568" s="801" t="s">
        <v>1137</v>
      </c>
      <c r="H568" s="801"/>
      <c r="I568" s="801"/>
      <c r="J568" s="801"/>
      <c r="K568" s="585"/>
      <c r="L568" s="603" t="e">
        <f>#REF!-#REF!*10%</f>
        <v>#REF!</v>
      </c>
      <c r="M568" s="800"/>
    </row>
    <row r="569" spans="1:13" s="51" customFormat="1" ht="15" customHeight="1" x14ac:dyDescent="0.25">
      <c r="A569" s="564"/>
      <c r="B569" s="568"/>
      <c r="C569" s="614"/>
      <c r="D569" s="773"/>
      <c r="E569" s="448"/>
      <c r="F569" s="148" t="s">
        <v>1138</v>
      </c>
      <c r="G569" s="801">
        <v>80</v>
      </c>
      <c r="H569" s="801"/>
      <c r="I569" s="801"/>
      <c r="J569" s="801"/>
      <c r="K569" s="585"/>
      <c r="L569" s="603" t="e">
        <f>#REF!-#REF!*10%</f>
        <v>#REF!</v>
      </c>
      <c r="M569" s="800"/>
    </row>
    <row r="570" spans="1:13" s="51" customFormat="1" ht="15.6" customHeight="1" x14ac:dyDescent="0.25">
      <c r="A570" s="564"/>
      <c r="B570" s="568"/>
      <c r="C570" s="614"/>
      <c r="D570" s="773"/>
      <c r="E570" s="448"/>
      <c r="F570" s="148" t="s">
        <v>562</v>
      </c>
      <c r="G570" s="523" t="s">
        <v>1085</v>
      </c>
      <c r="H570" s="523"/>
      <c r="I570" s="523"/>
      <c r="J570" s="523"/>
      <c r="K570" s="585"/>
      <c r="L570" s="603" t="e">
        <f>#REF!-#REF!*10%</f>
        <v>#REF!</v>
      </c>
      <c r="M570" s="800"/>
    </row>
    <row r="571" spans="1:13" s="51" customFormat="1" ht="15.6" customHeight="1" x14ac:dyDescent="0.25">
      <c r="A571" s="564"/>
      <c r="B571" s="568"/>
      <c r="C571" s="614"/>
      <c r="D571" s="773"/>
      <c r="E571" s="448"/>
      <c r="F571" s="148" t="s">
        <v>570</v>
      </c>
      <c r="G571" s="523" t="s">
        <v>614</v>
      </c>
      <c r="H571" s="523"/>
      <c r="I571" s="523"/>
      <c r="J571" s="523"/>
      <c r="K571" s="585"/>
      <c r="L571" s="603" t="e">
        <f>#REF!-#REF!*10%</f>
        <v>#REF!</v>
      </c>
      <c r="M571" s="800"/>
    </row>
    <row r="572" spans="1:13" s="51" customFormat="1" ht="15.6" customHeight="1" x14ac:dyDescent="0.25">
      <c r="A572" s="564"/>
      <c r="B572" s="568"/>
      <c r="C572" s="614"/>
      <c r="D572" s="773"/>
      <c r="E572" s="448"/>
      <c r="F572" s="167" t="s">
        <v>84</v>
      </c>
      <c r="G572" s="722">
        <v>0.25</v>
      </c>
      <c r="H572" s="722"/>
      <c r="I572" s="722"/>
      <c r="J572" s="722"/>
      <c r="K572" s="585"/>
      <c r="L572" s="603" t="e">
        <f>#REF!-#REF!*10%</f>
        <v>#REF!</v>
      </c>
      <c r="M572" s="800"/>
    </row>
    <row r="573" spans="1:13" ht="15" customHeight="1" x14ac:dyDescent="0.25">
      <c r="A573" s="564"/>
      <c r="B573" s="569"/>
      <c r="C573" s="614"/>
      <c r="D573" s="773"/>
      <c r="E573" s="448"/>
      <c r="F573" s="136" t="s">
        <v>1016</v>
      </c>
      <c r="G573" s="523">
        <v>5</v>
      </c>
      <c r="H573" s="523"/>
      <c r="I573" s="523"/>
      <c r="J573" s="523"/>
      <c r="K573" s="585"/>
      <c r="L573" s="603" t="e">
        <f>#REF!-#REF!*10%</f>
        <v>#REF!</v>
      </c>
      <c r="M573" s="800"/>
    </row>
    <row r="574" spans="1:13" ht="15" customHeight="1" x14ac:dyDescent="0.25">
      <c r="A574" s="564">
        <v>20</v>
      </c>
      <c r="B574" s="567"/>
      <c r="C574" s="614" t="s">
        <v>829</v>
      </c>
      <c r="D574" s="773"/>
      <c r="E574" s="448"/>
      <c r="F574" s="147" t="s">
        <v>81</v>
      </c>
      <c r="G574" s="523" t="s">
        <v>10</v>
      </c>
      <c r="H574" s="523"/>
      <c r="I574" s="523"/>
      <c r="J574" s="523"/>
      <c r="K574" s="539">
        <v>3</v>
      </c>
      <c r="L574" s="601">
        <v>2075</v>
      </c>
      <c r="M574" s="799" t="s">
        <v>1118</v>
      </c>
    </row>
    <row r="575" spans="1:13" ht="15" customHeight="1" x14ac:dyDescent="0.25">
      <c r="A575" s="564"/>
      <c r="B575" s="568"/>
      <c r="C575" s="614"/>
      <c r="D575" s="773"/>
      <c r="E575" s="448"/>
      <c r="F575" s="147" t="s">
        <v>80</v>
      </c>
      <c r="G575" s="469">
        <v>5</v>
      </c>
      <c r="H575" s="469"/>
      <c r="I575" s="469"/>
      <c r="J575" s="469"/>
      <c r="K575" s="583"/>
      <c r="L575" s="602"/>
      <c r="M575" s="800"/>
    </row>
    <row r="576" spans="1:13" ht="15" customHeight="1" x14ac:dyDescent="0.25">
      <c r="A576" s="564"/>
      <c r="B576" s="568"/>
      <c r="C576" s="614"/>
      <c r="D576" s="773"/>
      <c r="E576" s="448"/>
      <c r="F576" s="147" t="s">
        <v>8</v>
      </c>
      <c r="G576" s="243">
        <v>3000</v>
      </c>
      <c r="H576" s="244">
        <v>4000</v>
      </c>
      <c r="I576" s="246">
        <v>5500</v>
      </c>
      <c r="J576" s="257">
        <v>6000</v>
      </c>
      <c r="K576" s="583"/>
      <c r="L576" s="602"/>
      <c r="M576" s="800"/>
    </row>
    <row r="577" spans="1:13" ht="15" customHeight="1" x14ac:dyDescent="0.25">
      <c r="A577" s="564"/>
      <c r="B577" s="568"/>
      <c r="C577" s="614"/>
      <c r="D577" s="773"/>
      <c r="E577" s="448"/>
      <c r="F577" s="147" t="s">
        <v>82</v>
      </c>
      <c r="G577" s="243">
        <f>G575*122</f>
        <v>610</v>
      </c>
      <c r="H577" s="244">
        <f>G575*130</f>
        <v>650</v>
      </c>
      <c r="I577" s="246">
        <f>G575*138.4</f>
        <v>692</v>
      </c>
      <c r="J577" s="224"/>
      <c r="K577" s="583"/>
      <c r="L577" s="602"/>
      <c r="M577" s="800"/>
    </row>
    <row r="578" spans="1:13" ht="15" customHeight="1" x14ac:dyDescent="0.25">
      <c r="A578" s="564"/>
      <c r="B578" s="568"/>
      <c r="C578" s="614"/>
      <c r="D578" s="773"/>
      <c r="E578" s="448"/>
      <c r="F578" s="147" t="s">
        <v>1269</v>
      </c>
      <c r="G578" s="451">
        <v>0.98</v>
      </c>
      <c r="H578" s="451"/>
      <c r="I578" s="451"/>
      <c r="J578" s="451"/>
      <c r="K578" s="583"/>
      <c r="L578" s="602"/>
      <c r="M578" s="800"/>
    </row>
    <row r="579" spans="1:13" ht="15" customHeight="1" x14ac:dyDescent="0.25">
      <c r="A579" s="564"/>
      <c r="B579" s="568"/>
      <c r="C579" s="614"/>
      <c r="D579" s="773"/>
      <c r="E579" s="448"/>
      <c r="F579" s="93" t="s">
        <v>699</v>
      </c>
      <c r="G579" s="523" t="s">
        <v>700</v>
      </c>
      <c r="H579" s="523"/>
      <c r="I579" s="523"/>
      <c r="J579" s="523"/>
      <c r="K579" s="583"/>
      <c r="L579" s="602"/>
      <c r="M579" s="800"/>
    </row>
    <row r="580" spans="1:13" ht="15" customHeight="1" x14ac:dyDescent="0.25">
      <c r="A580" s="564"/>
      <c r="B580" s="568"/>
      <c r="C580" s="614"/>
      <c r="D580" s="773"/>
      <c r="E580" s="448"/>
      <c r="F580" s="93" t="s">
        <v>1181</v>
      </c>
      <c r="G580" s="462" t="s">
        <v>1179</v>
      </c>
      <c r="H580" s="463"/>
      <c r="I580" s="463"/>
      <c r="J580" s="464"/>
      <c r="K580" s="583"/>
      <c r="L580" s="602"/>
      <c r="M580" s="800"/>
    </row>
    <row r="581" spans="1:13" ht="15" customHeight="1" x14ac:dyDescent="0.25">
      <c r="A581" s="564"/>
      <c r="B581" s="568"/>
      <c r="C581" s="614"/>
      <c r="D581" s="773"/>
      <c r="E581" s="448"/>
      <c r="F581" s="94" t="s">
        <v>83</v>
      </c>
      <c r="G581" s="523">
        <v>54</v>
      </c>
      <c r="H581" s="523"/>
      <c r="I581" s="523"/>
      <c r="J581" s="523"/>
      <c r="K581" s="583"/>
      <c r="L581" s="602"/>
      <c r="M581" s="800"/>
    </row>
    <row r="582" spans="1:13" ht="15" customHeight="1" x14ac:dyDescent="0.25">
      <c r="A582" s="564"/>
      <c r="B582" s="568"/>
      <c r="C582" s="614"/>
      <c r="D582" s="773"/>
      <c r="E582" s="448"/>
      <c r="F582" s="94" t="s">
        <v>396</v>
      </c>
      <c r="G582" s="523" t="s">
        <v>397</v>
      </c>
      <c r="H582" s="523"/>
      <c r="I582" s="523"/>
      <c r="J582" s="523"/>
      <c r="K582" s="583"/>
      <c r="L582" s="602"/>
      <c r="M582" s="800"/>
    </row>
    <row r="583" spans="1:13" ht="15" customHeight="1" x14ac:dyDescent="0.25">
      <c r="A583" s="564"/>
      <c r="B583" s="568"/>
      <c r="C583" s="614"/>
      <c r="D583" s="773"/>
      <c r="E583" s="448"/>
      <c r="F583" s="94" t="s">
        <v>743</v>
      </c>
      <c r="G583" s="523" t="s">
        <v>744</v>
      </c>
      <c r="H583" s="523"/>
      <c r="I583" s="523"/>
      <c r="J583" s="523"/>
      <c r="K583" s="583"/>
      <c r="L583" s="602"/>
      <c r="M583" s="800"/>
    </row>
    <row r="584" spans="1:13" s="51" customFormat="1" ht="15" customHeight="1" x14ac:dyDescent="0.25">
      <c r="A584" s="564"/>
      <c r="B584" s="568"/>
      <c r="C584" s="614"/>
      <c r="D584" s="773"/>
      <c r="E584" s="448"/>
      <c r="F584" s="94" t="s">
        <v>421</v>
      </c>
      <c r="G584" s="523" t="s">
        <v>386</v>
      </c>
      <c r="H584" s="523"/>
      <c r="I584" s="523"/>
      <c r="J584" s="523"/>
      <c r="K584" s="583"/>
      <c r="L584" s="602"/>
      <c r="M584" s="800"/>
    </row>
    <row r="585" spans="1:13" s="51" customFormat="1" ht="15" customHeight="1" x14ac:dyDescent="0.25">
      <c r="A585" s="564"/>
      <c r="B585" s="568"/>
      <c r="C585" s="614"/>
      <c r="D585" s="773"/>
      <c r="E585" s="448"/>
      <c r="F585" s="148" t="s">
        <v>379</v>
      </c>
      <c r="G585" s="523" t="s">
        <v>745</v>
      </c>
      <c r="H585" s="523"/>
      <c r="I585" s="523"/>
      <c r="J585" s="523"/>
      <c r="K585" s="583"/>
      <c r="L585" s="602"/>
      <c r="M585" s="800"/>
    </row>
    <row r="586" spans="1:13" s="51" customFormat="1" ht="15" customHeight="1" x14ac:dyDescent="0.25">
      <c r="A586" s="564"/>
      <c r="B586" s="568"/>
      <c r="C586" s="614"/>
      <c r="D586" s="773"/>
      <c r="E586" s="448"/>
      <c r="F586" s="148" t="s">
        <v>257</v>
      </c>
      <c r="G586" s="523" t="s">
        <v>658</v>
      </c>
      <c r="H586" s="523"/>
      <c r="I586" s="523"/>
      <c r="J586" s="523"/>
      <c r="K586" s="583"/>
      <c r="L586" s="602"/>
      <c r="M586" s="800"/>
    </row>
    <row r="587" spans="1:13" s="51" customFormat="1" ht="15" customHeight="1" x14ac:dyDescent="0.25">
      <c r="A587" s="564"/>
      <c r="B587" s="568"/>
      <c r="C587" s="614"/>
      <c r="D587" s="773"/>
      <c r="E587" s="448"/>
      <c r="F587" s="148" t="s">
        <v>422</v>
      </c>
      <c r="G587" s="523" t="s">
        <v>794</v>
      </c>
      <c r="H587" s="523"/>
      <c r="I587" s="523"/>
      <c r="J587" s="523"/>
      <c r="K587" s="583"/>
      <c r="L587" s="602"/>
      <c r="M587" s="800"/>
    </row>
    <row r="588" spans="1:13" s="51" customFormat="1" ht="15" customHeight="1" x14ac:dyDescent="0.25">
      <c r="A588" s="564"/>
      <c r="B588" s="568"/>
      <c r="C588" s="614"/>
      <c r="D588" s="773"/>
      <c r="E588" s="448"/>
      <c r="F588" s="148" t="s">
        <v>376</v>
      </c>
      <c r="G588" s="523" t="s">
        <v>746</v>
      </c>
      <c r="H588" s="523"/>
      <c r="I588" s="523"/>
      <c r="J588" s="523"/>
      <c r="K588" s="583"/>
      <c r="L588" s="602"/>
      <c r="M588" s="800"/>
    </row>
    <row r="589" spans="1:13" s="51" customFormat="1" ht="15" customHeight="1" x14ac:dyDescent="0.25">
      <c r="A589" s="564"/>
      <c r="B589" s="568"/>
      <c r="C589" s="614"/>
      <c r="D589" s="773"/>
      <c r="E589" s="448"/>
      <c r="F589" s="148" t="s">
        <v>381</v>
      </c>
      <c r="G589" s="523" t="s">
        <v>795</v>
      </c>
      <c r="H589" s="523"/>
      <c r="I589" s="523"/>
      <c r="J589" s="523"/>
      <c r="K589" s="583"/>
      <c r="L589" s="602"/>
      <c r="M589" s="800"/>
    </row>
    <row r="590" spans="1:13" s="51" customFormat="1" ht="15" customHeight="1" x14ac:dyDescent="0.25">
      <c r="A590" s="564"/>
      <c r="B590" s="568"/>
      <c r="C590" s="614"/>
      <c r="D590" s="773"/>
      <c r="E590" s="448"/>
      <c r="F590" s="148" t="s">
        <v>796</v>
      </c>
      <c r="G590" s="523" t="s">
        <v>797</v>
      </c>
      <c r="H590" s="523"/>
      <c r="I590" s="523"/>
      <c r="J590" s="523"/>
      <c r="K590" s="583"/>
      <c r="L590" s="602"/>
      <c r="M590" s="800"/>
    </row>
    <row r="591" spans="1:13" s="51" customFormat="1" ht="15" customHeight="1" x14ac:dyDescent="0.25">
      <c r="A591" s="564"/>
      <c r="B591" s="568"/>
      <c r="C591" s="614"/>
      <c r="D591" s="773"/>
      <c r="E591" s="448"/>
      <c r="F591" s="94" t="s">
        <v>358</v>
      </c>
      <c r="G591" s="523" t="s">
        <v>748</v>
      </c>
      <c r="H591" s="523"/>
      <c r="I591" s="523"/>
      <c r="J591" s="523"/>
      <c r="K591" s="584">
        <v>5</v>
      </c>
      <c r="L591" s="533">
        <v>2221</v>
      </c>
      <c r="M591" s="800"/>
    </row>
    <row r="592" spans="1:13" s="51" customFormat="1" ht="15" customHeight="1" x14ac:dyDescent="0.25">
      <c r="A592" s="564"/>
      <c r="B592" s="568"/>
      <c r="C592" s="614"/>
      <c r="D592" s="773"/>
      <c r="E592" s="448"/>
      <c r="F592" s="93" t="s">
        <v>704</v>
      </c>
      <c r="G592" s="523" t="s">
        <v>1284</v>
      </c>
      <c r="H592" s="523"/>
      <c r="I592" s="523"/>
      <c r="J592" s="523"/>
      <c r="K592" s="585"/>
      <c r="L592" s="603" t="e">
        <f>#REF!-#REF!*10%</f>
        <v>#REF!</v>
      </c>
      <c r="M592" s="800"/>
    </row>
    <row r="593" spans="1:13" s="51" customFormat="1" ht="15.75" customHeight="1" x14ac:dyDescent="0.25">
      <c r="A593" s="564"/>
      <c r="B593" s="568"/>
      <c r="C593" s="614"/>
      <c r="D593" s="773"/>
      <c r="E593" s="448"/>
      <c r="F593" s="148" t="s">
        <v>377</v>
      </c>
      <c r="G593" s="523" t="s">
        <v>749</v>
      </c>
      <c r="H593" s="523"/>
      <c r="I593" s="523"/>
      <c r="J593" s="523"/>
      <c r="K593" s="585"/>
      <c r="L593" s="603" t="e">
        <f>#REF!-#REF!*10%</f>
        <v>#REF!</v>
      </c>
      <c r="M593" s="800"/>
    </row>
    <row r="594" spans="1:13" s="51" customFormat="1" ht="15.75" customHeight="1" x14ac:dyDescent="0.25">
      <c r="A594" s="564"/>
      <c r="B594" s="568"/>
      <c r="C594" s="614"/>
      <c r="D594" s="773"/>
      <c r="E594" s="448"/>
      <c r="F594" s="148" t="s">
        <v>798</v>
      </c>
      <c r="G594" s="801" t="s">
        <v>810</v>
      </c>
      <c r="H594" s="801"/>
      <c r="I594" s="801"/>
      <c r="J594" s="801"/>
      <c r="K594" s="585"/>
      <c r="L594" s="603" t="e">
        <f>#REF!-#REF!*10%</f>
        <v>#REF!</v>
      </c>
      <c r="M594" s="800"/>
    </row>
    <row r="595" spans="1:13" s="51" customFormat="1" ht="15" customHeight="1" x14ac:dyDescent="0.25">
      <c r="A595" s="564"/>
      <c r="B595" s="568"/>
      <c r="C595" s="614"/>
      <c r="D595" s="773"/>
      <c r="E595" s="448"/>
      <c r="F595" s="148" t="s">
        <v>1139</v>
      </c>
      <c r="G595" s="523" t="s">
        <v>799</v>
      </c>
      <c r="H595" s="523"/>
      <c r="I595" s="523"/>
      <c r="J595" s="523"/>
      <c r="K595" s="585"/>
      <c r="L595" s="603" t="e">
        <f>#REF!-#REF!*10%</f>
        <v>#REF!</v>
      </c>
      <c r="M595" s="800"/>
    </row>
    <row r="596" spans="1:13" s="51" customFormat="1" ht="15" customHeight="1" x14ac:dyDescent="0.25">
      <c r="A596" s="564"/>
      <c r="B596" s="568"/>
      <c r="C596" s="614"/>
      <c r="D596" s="773"/>
      <c r="E596" s="448"/>
      <c r="F596" s="148" t="s">
        <v>801</v>
      </c>
      <c r="G596" s="801">
        <v>10</v>
      </c>
      <c r="H596" s="801"/>
      <c r="I596" s="801"/>
      <c r="J596" s="801"/>
      <c r="K596" s="585"/>
      <c r="L596" s="603" t="e">
        <f>#REF!-#REF!*10%</f>
        <v>#REF!</v>
      </c>
      <c r="M596" s="800"/>
    </row>
    <row r="597" spans="1:13" s="51" customFormat="1" ht="15" customHeight="1" x14ac:dyDescent="0.25">
      <c r="A597" s="564"/>
      <c r="B597" s="568"/>
      <c r="C597" s="614"/>
      <c r="D597" s="773"/>
      <c r="E597" s="448"/>
      <c r="F597" s="148" t="s">
        <v>802</v>
      </c>
      <c r="G597" s="801">
        <v>60</v>
      </c>
      <c r="H597" s="801"/>
      <c r="I597" s="801"/>
      <c r="J597" s="801"/>
      <c r="K597" s="585"/>
      <c r="L597" s="603" t="e">
        <f>#REF!-#REF!*10%</f>
        <v>#REF!</v>
      </c>
      <c r="M597" s="800"/>
    </row>
    <row r="598" spans="1:13" s="51" customFormat="1" ht="15" customHeight="1" x14ac:dyDescent="0.25">
      <c r="A598" s="564"/>
      <c r="B598" s="568"/>
      <c r="C598" s="614"/>
      <c r="D598" s="773"/>
      <c r="E598" s="448"/>
      <c r="F598" s="148" t="s">
        <v>803</v>
      </c>
      <c r="G598" s="801" t="s">
        <v>1137</v>
      </c>
      <c r="H598" s="801"/>
      <c r="I598" s="801"/>
      <c r="J598" s="801"/>
      <c r="K598" s="585"/>
      <c r="L598" s="603" t="e">
        <f>#REF!-#REF!*10%</f>
        <v>#REF!</v>
      </c>
      <c r="M598" s="800"/>
    </row>
    <row r="599" spans="1:13" s="51" customFormat="1" ht="15" customHeight="1" x14ac:dyDescent="0.25">
      <c r="A599" s="564"/>
      <c r="B599" s="568"/>
      <c r="C599" s="614"/>
      <c r="D599" s="773"/>
      <c r="E599" s="448"/>
      <c r="F599" s="148" t="s">
        <v>1138</v>
      </c>
      <c r="G599" s="801">
        <v>80</v>
      </c>
      <c r="H599" s="801"/>
      <c r="I599" s="801"/>
      <c r="J599" s="801"/>
      <c r="K599" s="585"/>
      <c r="L599" s="603" t="e">
        <f>#REF!-#REF!*10%</f>
        <v>#REF!</v>
      </c>
      <c r="M599" s="800"/>
    </row>
    <row r="600" spans="1:13" s="51" customFormat="1" ht="15.6" customHeight="1" x14ac:dyDescent="0.25">
      <c r="A600" s="564"/>
      <c r="B600" s="568"/>
      <c r="C600" s="614"/>
      <c r="D600" s="773"/>
      <c r="E600" s="448"/>
      <c r="F600" s="148" t="s">
        <v>562</v>
      </c>
      <c r="G600" s="523" t="s">
        <v>1085</v>
      </c>
      <c r="H600" s="523"/>
      <c r="I600" s="523"/>
      <c r="J600" s="523"/>
      <c r="K600" s="585"/>
      <c r="L600" s="603" t="e">
        <f>#REF!-#REF!*10%</f>
        <v>#REF!</v>
      </c>
      <c r="M600" s="800"/>
    </row>
    <row r="601" spans="1:13" s="51" customFormat="1" ht="15.6" customHeight="1" x14ac:dyDescent="0.25">
      <c r="A601" s="564"/>
      <c r="B601" s="568"/>
      <c r="C601" s="614"/>
      <c r="D601" s="773"/>
      <c r="E601" s="448"/>
      <c r="F601" s="148" t="s">
        <v>570</v>
      </c>
      <c r="G601" s="523" t="s">
        <v>614</v>
      </c>
      <c r="H601" s="523"/>
      <c r="I601" s="523"/>
      <c r="J601" s="523"/>
      <c r="K601" s="585"/>
      <c r="L601" s="603" t="e">
        <f>#REF!-#REF!*10%</f>
        <v>#REF!</v>
      </c>
      <c r="M601" s="800"/>
    </row>
    <row r="602" spans="1:13" s="51" customFormat="1" ht="15.6" customHeight="1" x14ac:dyDescent="0.25">
      <c r="A602" s="564"/>
      <c r="B602" s="568"/>
      <c r="C602" s="614"/>
      <c r="D602" s="773"/>
      <c r="E602" s="448"/>
      <c r="F602" s="167" t="s">
        <v>84</v>
      </c>
      <c r="G602" s="722">
        <v>0.25</v>
      </c>
      <c r="H602" s="722"/>
      <c r="I602" s="722"/>
      <c r="J602" s="722"/>
      <c r="K602" s="585"/>
      <c r="L602" s="603" t="e">
        <f>#REF!-#REF!*10%</f>
        <v>#REF!</v>
      </c>
      <c r="M602" s="800"/>
    </row>
    <row r="603" spans="1:13" ht="15" customHeight="1" x14ac:dyDescent="0.25">
      <c r="A603" s="564"/>
      <c r="B603" s="569"/>
      <c r="C603" s="614"/>
      <c r="D603" s="773"/>
      <c r="E603" s="448"/>
      <c r="F603" s="136" t="s">
        <v>1016</v>
      </c>
      <c r="G603" s="523">
        <v>5</v>
      </c>
      <c r="H603" s="523"/>
      <c r="I603" s="523"/>
      <c r="J603" s="523"/>
      <c r="K603" s="585"/>
      <c r="L603" s="603" t="e">
        <f>#REF!-#REF!*10%</f>
        <v>#REF!</v>
      </c>
      <c r="M603" s="800"/>
    </row>
    <row r="604" spans="1:13" ht="15" customHeight="1" x14ac:dyDescent="0.25">
      <c r="A604" s="564">
        <v>21</v>
      </c>
      <c r="B604" s="567"/>
      <c r="C604" s="614" t="s">
        <v>830</v>
      </c>
      <c r="D604" s="773"/>
      <c r="E604" s="448"/>
      <c r="F604" s="147" t="s">
        <v>81</v>
      </c>
      <c r="G604" s="523" t="s">
        <v>10</v>
      </c>
      <c r="H604" s="523"/>
      <c r="I604" s="523"/>
      <c r="J604" s="523"/>
      <c r="K604" s="539">
        <v>3</v>
      </c>
      <c r="L604" s="601">
        <v>2795</v>
      </c>
      <c r="M604" s="799" t="s">
        <v>1140</v>
      </c>
    </row>
    <row r="605" spans="1:13" ht="15" customHeight="1" x14ac:dyDescent="0.25">
      <c r="A605" s="564"/>
      <c r="B605" s="568"/>
      <c r="C605" s="614"/>
      <c r="D605" s="773"/>
      <c r="E605" s="448"/>
      <c r="F605" s="147" t="s">
        <v>80</v>
      </c>
      <c r="G605" s="469">
        <v>5</v>
      </c>
      <c r="H605" s="469"/>
      <c r="I605" s="469"/>
      <c r="J605" s="469"/>
      <c r="K605" s="583"/>
      <c r="L605" s="602"/>
      <c r="M605" s="800"/>
    </row>
    <row r="606" spans="1:13" ht="15" customHeight="1" x14ac:dyDescent="0.25">
      <c r="A606" s="564"/>
      <c r="B606" s="568"/>
      <c r="C606" s="614"/>
      <c r="D606" s="773"/>
      <c r="E606" s="448"/>
      <c r="F606" s="147" t="s">
        <v>8</v>
      </c>
      <c r="G606" s="243">
        <v>3000</v>
      </c>
      <c r="H606" s="244">
        <v>4000</v>
      </c>
      <c r="I606" s="246">
        <v>5500</v>
      </c>
      <c r="J606" s="257">
        <v>6000</v>
      </c>
      <c r="K606" s="583"/>
      <c r="L606" s="602"/>
      <c r="M606" s="800"/>
    </row>
    <row r="607" spans="1:13" ht="15" customHeight="1" x14ac:dyDescent="0.25">
      <c r="A607" s="564"/>
      <c r="B607" s="568"/>
      <c r="C607" s="614"/>
      <c r="D607" s="773"/>
      <c r="E607" s="448"/>
      <c r="F607" s="147" t="s">
        <v>82</v>
      </c>
      <c r="G607" s="243">
        <f>G605*122</f>
        <v>610</v>
      </c>
      <c r="H607" s="244">
        <f>G605*130</f>
        <v>650</v>
      </c>
      <c r="I607" s="246">
        <f>G605*138.4</f>
        <v>692</v>
      </c>
      <c r="J607" s="224"/>
      <c r="K607" s="583"/>
      <c r="L607" s="602"/>
      <c r="M607" s="800"/>
    </row>
    <row r="608" spans="1:13" ht="15" customHeight="1" x14ac:dyDescent="0.25">
      <c r="A608" s="564"/>
      <c r="B608" s="568"/>
      <c r="C608" s="614"/>
      <c r="D608" s="773"/>
      <c r="E608" s="448"/>
      <c r="F608" s="147" t="s">
        <v>1269</v>
      </c>
      <c r="G608" s="451">
        <v>0.98</v>
      </c>
      <c r="H608" s="451"/>
      <c r="I608" s="451"/>
      <c r="J608" s="451"/>
      <c r="K608" s="583"/>
      <c r="L608" s="602"/>
      <c r="M608" s="800"/>
    </row>
    <row r="609" spans="1:13" ht="15" customHeight="1" x14ac:dyDescent="0.25">
      <c r="A609" s="564"/>
      <c r="B609" s="568"/>
      <c r="C609" s="614"/>
      <c r="D609" s="773"/>
      <c r="E609" s="448"/>
      <c r="F609" s="93" t="s">
        <v>699</v>
      </c>
      <c r="G609" s="523" t="s">
        <v>700</v>
      </c>
      <c r="H609" s="523"/>
      <c r="I609" s="523"/>
      <c r="J609" s="523"/>
      <c r="K609" s="583"/>
      <c r="L609" s="602"/>
      <c r="M609" s="800"/>
    </row>
    <row r="610" spans="1:13" ht="15" customHeight="1" x14ac:dyDescent="0.25">
      <c r="A610" s="564"/>
      <c r="B610" s="568"/>
      <c r="C610" s="614"/>
      <c r="D610" s="773"/>
      <c r="E610" s="448"/>
      <c r="F610" s="93" t="s">
        <v>1181</v>
      </c>
      <c r="G610" s="462" t="s">
        <v>1179</v>
      </c>
      <c r="H610" s="463"/>
      <c r="I610" s="463"/>
      <c r="J610" s="464"/>
      <c r="K610" s="583"/>
      <c r="L610" s="602"/>
      <c r="M610" s="800"/>
    </row>
    <row r="611" spans="1:13" ht="15" customHeight="1" x14ac:dyDescent="0.25">
      <c r="A611" s="564"/>
      <c r="B611" s="568"/>
      <c r="C611" s="614"/>
      <c r="D611" s="773"/>
      <c r="E611" s="448"/>
      <c r="F611" s="94" t="s">
        <v>83</v>
      </c>
      <c r="G611" s="523">
        <v>54</v>
      </c>
      <c r="H611" s="523"/>
      <c r="I611" s="523"/>
      <c r="J611" s="523"/>
      <c r="K611" s="583"/>
      <c r="L611" s="602"/>
      <c r="M611" s="800"/>
    </row>
    <row r="612" spans="1:13" ht="15" customHeight="1" x14ac:dyDescent="0.25">
      <c r="A612" s="564"/>
      <c r="B612" s="568"/>
      <c r="C612" s="614"/>
      <c r="D612" s="773"/>
      <c r="E612" s="448"/>
      <c r="F612" s="94" t="s">
        <v>396</v>
      </c>
      <c r="G612" s="523" t="s">
        <v>397</v>
      </c>
      <c r="H612" s="523"/>
      <c r="I612" s="523"/>
      <c r="J612" s="523"/>
      <c r="K612" s="583"/>
      <c r="L612" s="602"/>
      <c r="M612" s="800"/>
    </row>
    <row r="613" spans="1:13" ht="15" customHeight="1" x14ac:dyDescent="0.25">
      <c r="A613" s="564"/>
      <c r="B613" s="568"/>
      <c r="C613" s="614"/>
      <c r="D613" s="773"/>
      <c r="E613" s="448"/>
      <c r="F613" s="94" t="s">
        <v>743</v>
      </c>
      <c r="G613" s="523" t="s">
        <v>744</v>
      </c>
      <c r="H613" s="523"/>
      <c r="I613" s="523"/>
      <c r="J613" s="523"/>
      <c r="K613" s="583"/>
      <c r="L613" s="602"/>
      <c r="M613" s="800"/>
    </row>
    <row r="614" spans="1:13" s="51" customFormat="1" ht="15" customHeight="1" x14ac:dyDescent="0.25">
      <c r="A614" s="564"/>
      <c r="B614" s="568"/>
      <c r="C614" s="614"/>
      <c r="D614" s="773"/>
      <c r="E614" s="448"/>
      <c r="F614" s="94" t="s">
        <v>421</v>
      </c>
      <c r="G614" s="523" t="s">
        <v>386</v>
      </c>
      <c r="H614" s="523"/>
      <c r="I614" s="523"/>
      <c r="J614" s="523"/>
      <c r="K614" s="583"/>
      <c r="L614" s="602"/>
      <c r="M614" s="800"/>
    </row>
    <row r="615" spans="1:13" s="51" customFormat="1" ht="15" customHeight="1" x14ac:dyDescent="0.25">
      <c r="A615" s="564"/>
      <c r="B615" s="568"/>
      <c r="C615" s="614"/>
      <c r="D615" s="773"/>
      <c r="E615" s="448"/>
      <c r="F615" s="148" t="s">
        <v>379</v>
      </c>
      <c r="G615" s="523" t="s">
        <v>745</v>
      </c>
      <c r="H615" s="523"/>
      <c r="I615" s="523"/>
      <c r="J615" s="523"/>
      <c r="K615" s="583"/>
      <c r="L615" s="602"/>
      <c r="M615" s="800"/>
    </row>
    <row r="616" spans="1:13" s="51" customFormat="1" ht="15" customHeight="1" x14ac:dyDescent="0.25">
      <c r="A616" s="564"/>
      <c r="B616" s="568"/>
      <c r="C616" s="614"/>
      <c r="D616" s="773"/>
      <c r="E616" s="448"/>
      <c r="F616" s="148" t="s">
        <v>257</v>
      </c>
      <c r="G616" s="523" t="s">
        <v>658</v>
      </c>
      <c r="H616" s="523"/>
      <c r="I616" s="523"/>
      <c r="J616" s="523"/>
      <c r="K616" s="583"/>
      <c r="L616" s="602"/>
      <c r="M616" s="800"/>
    </row>
    <row r="617" spans="1:13" s="51" customFormat="1" ht="15" customHeight="1" x14ac:dyDescent="0.25">
      <c r="A617" s="564"/>
      <c r="B617" s="568"/>
      <c r="C617" s="614"/>
      <c r="D617" s="773"/>
      <c r="E617" s="448"/>
      <c r="F617" s="148" t="s">
        <v>422</v>
      </c>
      <c r="G617" s="523" t="s">
        <v>794</v>
      </c>
      <c r="H617" s="523"/>
      <c r="I617" s="523"/>
      <c r="J617" s="523"/>
      <c r="K617" s="583"/>
      <c r="L617" s="602"/>
      <c r="M617" s="800"/>
    </row>
    <row r="618" spans="1:13" s="51" customFormat="1" ht="15" customHeight="1" x14ac:dyDescent="0.25">
      <c r="A618" s="564"/>
      <c r="B618" s="568"/>
      <c r="C618" s="614"/>
      <c r="D618" s="773"/>
      <c r="E618" s="448"/>
      <c r="F618" s="148" t="s">
        <v>376</v>
      </c>
      <c r="G618" s="523" t="s">
        <v>746</v>
      </c>
      <c r="H618" s="523"/>
      <c r="I618" s="523"/>
      <c r="J618" s="523"/>
      <c r="K618" s="583"/>
      <c r="L618" s="602"/>
      <c r="M618" s="800"/>
    </row>
    <row r="619" spans="1:13" s="51" customFormat="1" ht="15" customHeight="1" x14ac:dyDescent="0.25">
      <c r="A619" s="564"/>
      <c r="B619" s="568"/>
      <c r="C619" s="614"/>
      <c r="D619" s="773"/>
      <c r="E619" s="448"/>
      <c r="F619" s="148" t="s">
        <v>381</v>
      </c>
      <c r="G619" s="523" t="s">
        <v>795</v>
      </c>
      <c r="H619" s="523"/>
      <c r="I619" s="523"/>
      <c r="J619" s="523"/>
      <c r="K619" s="583"/>
      <c r="L619" s="602"/>
      <c r="M619" s="800"/>
    </row>
    <row r="620" spans="1:13" s="51" customFormat="1" ht="15" customHeight="1" x14ac:dyDescent="0.25">
      <c r="A620" s="564"/>
      <c r="B620" s="568"/>
      <c r="C620" s="614"/>
      <c r="D620" s="773"/>
      <c r="E620" s="448"/>
      <c r="F620" s="148" t="s">
        <v>796</v>
      </c>
      <c r="G620" s="523" t="s">
        <v>797</v>
      </c>
      <c r="H620" s="523"/>
      <c r="I620" s="523"/>
      <c r="J620" s="523"/>
      <c r="K620" s="583"/>
      <c r="L620" s="602"/>
      <c r="M620" s="800"/>
    </row>
    <row r="621" spans="1:13" s="51" customFormat="1" ht="15" customHeight="1" x14ac:dyDescent="0.25">
      <c r="A621" s="564"/>
      <c r="B621" s="568"/>
      <c r="C621" s="614"/>
      <c r="D621" s="773"/>
      <c r="E621" s="448"/>
      <c r="F621" s="94" t="s">
        <v>358</v>
      </c>
      <c r="G621" s="523" t="s">
        <v>748</v>
      </c>
      <c r="H621" s="523"/>
      <c r="I621" s="523"/>
      <c r="J621" s="523"/>
      <c r="K621" s="584">
        <v>5</v>
      </c>
      <c r="L621" s="533">
        <v>2991</v>
      </c>
      <c r="M621" s="800"/>
    </row>
    <row r="622" spans="1:13" s="51" customFormat="1" ht="15" customHeight="1" x14ac:dyDescent="0.25">
      <c r="A622" s="564"/>
      <c r="B622" s="568"/>
      <c r="C622" s="614"/>
      <c r="D622" s="773"/>
      <c r="E622" s="448"/>
      <c r="F622" s="93" t="s">
        <v>704</v>
      </c>
      <c r="G622" s="523" t="s">
        <v>1284</v>
      </c>
      <c r="H622" s="523"/>
      <c r="I622" s="523"/>
      <c r="J622" s="523"/>
      <c r="K622" s="585"/>
      <c r="L622" s="603" t="e">
        <f>#REF!-#REF!*10%</f>
        <v>#REF!</v>
      </c>
      <c r="M622" s="800"/>
    </row>
    <row r="623" spans="1:13" s="51" customFormat="1" ht="15.75" customHeight="1" x14ac:dyDescent="0.25">
      <c r="A623" s="564"/>
      <c r="B623" s="568"/>
      <c r="C623" s="614"/>
      <c r="D623" s="773"/>
      <c r="E623" s="448"/>
      <c r="F623" s="148" t="s">
        <v>377</v>
      </c>
      <c r="G623" s="523" t="s">
        <v>749</v>
      </c>
      <c r="H623" s="523"/>
      <c r="I623" s="523"/>
      <c r="J623" s="523"/>
      <c r="K623" s="585"/>
      <c r="L623" s="603" t="e">
        <f>#REF!-#REF!*10%</f>
        <v>#REF!</v>
      </c>
      <c r="M623" s="800"/>
    </row>
    <row r="624" spans="1:13" s="51" customFormat="1" ht="15.75" customHeight="1" x14ac:dyDescent="0.25">
      <c r="A624" s="564"/>
      <c r="B624" s="568"/>
      <c r="C624" s="614"/>
      <c r="D624" s="773"/>
      <c r="E624" s="448"/>
      <c r="F624" s="148" t="s">
        <v>798</v>
      </c>
      <c r="G624" s="801" t="s">
        <v>814</v>
      </c>
      <c r="H624" s="801"/>
      <c r="I624" s="801"/>
      <c r="J624" s="801"/>
      <c r="K624" s="585"/>
      <c r="L624" s="603" t="e">
        <f>#REF!-#REF!*10%</f>
        <v>#REF!</v>
      </c>
      <c r="M624" s="800"/>
    </row>
    <row r="625" spans="1:13" s="51" customFormat="1" ht="15" customHeight="1" x14ac:dyDescent="0.25">
      <c r="A625" s="564"/>
      <c r="B625" s="568"/>
      <c r="C625" s="614"/>
      <c r="D625" s="773"/>
      <c r="E625" s="448"/>
      <c r="F625" s="148" t="s">
        <v>1139</v>
      </c>
      <c r="G625" s="523" t="s">
        <v>799</v>
      </c>
      <c r="H625" s="523"/>
      <c r="I625" s="523"/>
      <c r="J625" s="523"/>
      <c r="K625" s="585"/>
      <c r="L625" s="603" t="e">
        <f>#REF!-#REF!*10%</f>
        <v>#REF!</v>
      </c>
      <c r="M625" s="800"/>
    </row>
    <row r="626" spans="1:13" s="51" customFormat="1" ht="15" customHeight="1" x14ac:dyDescent="0.25">
      <c r="A626" s="564"/>
      <c r="B626" s="568"/>
      <c r="C626" s="614"/>
      <c r="D626" s="773"/>
      <c r="E626" s="448"/>
      <c r="F626" s="148" t="s">
        <v>801</v>
      </c>
      <c r="G626" s="801">
        <v>10</v>
      </c>
      <c r="H626" s="801"/>
      <c r="I626" s="801"/>
      <c r="J626" s="801"/>
      <c r="K626" s="585"/>
      <c r="L626" s="603" t="e">
        <f>#REF!-#REF!*10%</f>
        <v>#REF!</v>
      </c>
      <c r="M626" s="800"/>
    </row>
    <row r="627" spans="1:13" s="51" customFormat="1" ht="15" customHeight="1" x14ac:dyDescent="0.25">
      <c r="A627" s="564"/>
      <c r="B627" s="568"/>
      <c r="C627" s="614"/>
      <c r="D627" s="773"/>
      <c r="E627" s="448"/>
      <c r="F627" s="148" t="s">
        <v>802</v>
      </c>
      <c r="G627" s="801">
        <v>60</v>
      </c>
      <c r="H627" s="801"/>
      <c r="I627" s="801"/>
      <c r="J627" s="801"/>
      <c r="K627" s="585"/>
      <c r="L627" s="603" t="e">
        <f>#REF!-#REF!*10%</f>
        <v>#REF!</v>
      </c>
      <c r="M627" s="800"/>
    </row>
    <row r="628" spans="1:13" s="51" customFormat="1" ht="15" customHeight="1" x14ac:dyDescent="0.25">
      <c r="A628" s="564"/>
      <c r="B628" s="568"/>
      <c r="C628" s="614"/>
      <c r="D628" s="773"/>
      <c r="E628" s="448"/>
      <c r="F628" s="148" t="s">
        <v>803</v>
      </c>
      <c r="G628" s="801" t="s">
        <v>1137</v>
      </c>
      <c r="H628" s="801"/>
      <c r="I628" s="801"/>
      <c r="J628" s="801"/>
      <c r="K628" s="585"/>
      <c r="L628" s="603" t="e">
        <f>#REF!-#REF!*10%</f>
        <v>#REF!</v>
      </c>
      <c r="M628" s="800"/>
    </row>
    <row r="629" spans="1:13" s="51" customFormat="1" ht="15" customHeight="1" x14ac:dyDescent="0.25">
      <c r="A629" s="564"/>
      <c r="B629" s="568"/>
      <c r="C629" s="614"/>
      <c r="D629" s="773"/>
      <c r="E629" s="448"/>
      <c r="F629" s="148" t="s">
        <v>1138</v>
      </c>
      <c r="G629" s="523" t="s">
        <v>799</v>
      </c>
      <c r="H629" s="523"/>
      <c r="I629" s="523"/>
      <c r="J629" s="523"/>
      <c r="K629" s="585"/>
      <c r="L629" s="603" t="e">
        <f>#REF!-#REF!*10%</f>
        <v>#REF!</v>
      </c>
      <c r="M629" s="800"/>
    </row>
    <row r="630" spans="1:13" s="51" customFormat="1" ht="15.6" customHeight="1" x14ac:dyDescent="0.25">
      <c r="A630" s="564"/>
      <c r="B630" s="568"/>
      <c r="C630" s="614"/>
      <c r="D630" s="773"/>
      <c r="E630" s="448"/>
      <c r="F630" s="148" t="s">
        <v>562</v>
      </c>
      <c r="G630" s="523" t="s">
        <v>1085</v>
      </c>
      <c r="H630" s="523"/>
      <c r="I630" s="523"/>
      <c r="J630" s="523"/>
      <c r="K630" s="585"/>
      <c r="L630" s="603" t="e">
        <f>#REF!-#REF!*10%</f>
        <v>#REF!</v>
      </c>
      <c r="M630" s="800"/>
    </row>
    <row r="631" spans="1:13" s="51" customFormat="1" ht="15.6" customHeight="1" x14ac:dyDescent="0.25">
      <c r="A631" s="564"/>
      <c r="B631" s="568"/>
      <c r="C631" s="614"/>
      <c r="D631" s="773"/>
      <c r="E631" s="448"/>
      <c r="F631" s="148" t="s">
        <v>570</v>
      </c>
      <c r="G631" s="523" t="s">
        <v>614</v>
      </c>
      <c r="H631" s="523"/>
      <c r="I631" s="523"/>
      <c r="J631" s="523"/>
      <c r="K631" s="585"/>
      <c r="L631" s="603" t="e">
        <f>#REF!-#REF!*10%</f>
        <v>#REF!</v>
      </c>
      <c r="M631" s="800"/>
    </row>
    <row r="632" spans="1:13" s="51" customFormat="1" ht="15.6" customHeight="1" x14ac:dyDescent="0.25">
      <c r="A632" s="564"/>
      <c r="B632" s="568"/>
      <c r="C632" s="614"/>
      <c r="D632" s="773"/>
      <c r="E632" s="448"/>
      <c r="F632" s="167" t="s">
        <v>84</v>
      </c>
      <c r="G632" s="722">
        <v>0.25</v>
      </c>
      <c r="H632" s="722"/>
      <c r="I632" s="722"/>
      <c r="J632" s="722"/>
      <c r="K632" s="585"/>
      <c r="L632" s="603" t="e">
        <f>#REF!-#REF!*10%</f>
        <v>#REF!</v>
      </c>
      <c r="M632" s="800"/>
    </row>
    <row r="633" spans="1:13" ht="15" customHeight="1" x14ac:dyDescent="0.25">
      <c r="A633" s="564"/>
      <c r="B633" s="569"/>
      <c r="C633" s="614"/>
      <c r="D633" s="773"/>
      <c r="E633" s="448"/>
      <c r="F633" s="136" t="s">
        <v>1016</v>
      </c>
      <c r="G633" s="523">
        <v>5</v>
      </c>
      <c r="H633" s="523"/>
      <c r="I633" s="523"/>
      <c r="J633" s="523"/>
      <c r="K633" s="585"/>
      <c r="L633" s="603" t="e">
        <f>#REF!-#REF!*10%</f>
        <v>#REF!</v>
      </c>
      <c r="M633" s="800"/>
    </row>
    <row r="634" spans="1:13" ht="26.25" customHeight="1" x14ac:dyDescent="0.25">
      <c r="A634" s="519" t="s">
        <v>831</v>
      </c>
      <c r="B634" s="519"/>
      <c r="C634" s="519"/>
      <c r="D634" s="519"/>
      <c r="E634" s="519"/>
      <c r="F634" s="519"/>
      <c r="G634" s="519"/>
      <c r="H634" s="519"/>
      <c r="I634" s="519"/>
      <c r="J634" s="519"/>
      <c r="K634" s="519"/>
      <c r="L634" s="519"/>
    </row>
    <row r="635" spans="1:13" ht="15" customHeight="1" x14ac:dyDescent="0.25">
      <c r="A635" s="564">
        <v>1</v>
      </c>
      <c r="B635" s="567"/>
      <c r="C635" s="614" t="s">
        <v>832</v>
      </c>
      <c r="D635" s="773"/>
      <c r="E635" s="448"/>
      <c r="F635" s="147" t="s">
        <v>81</v>
      </c>
      <c r="G635" s="523" t="s">
        <v>10</v>
      </c>
      <c r="H635" s="523"/>
      <c r="I635" s="523"/>
      <c r="J635" s="523"/>
      <c r="K635" s="539">
        <v>3</v>
      </c>
      <c r="L635" s="601">
        <v>2104</v>
      </c>
      <c r="M635" s="799" t="s">
        <v>1114</v>
      </c>
    </row>
    <row r="636" spans="1:13" ht="15" customHeight="1" x14ac:dyDescent="0.25">
      <c r="A636" s="564"/>
      <c r="B636" s="568"/>
      <c r="C636" s="614"/>
      <c r="D636" s="773"/>
      <c r="E636" s="448"/>
      <c r="F636" s="147" t="s">
        <v>80</v>
      </c>
      <c r="G636" s="469">
        <v>6</v>
      </c>
      <c r="H636" s="469"/>
      <c r="I636" s="469"/>
      <c r="J636" s="469"/>
      <c r="K636" s="583"/>
      <c r="L636" s="602"/>
      <c r="M636" s="800"/>
    </row>
    <row r="637" spans="1:13" ht="15" customHeight="1" x14ac:dyDescent="0.25">
      <c r="A637" s="564"/>
      <c r="B637" s="568"/>
      <c r="C637" s="614"/>
      <c r="D637" s="773"/>
      <c r="E637" s="448"/>
      <c r="F637" s="147" t="s">
        <v>8</v>
      </c>
      <c r="G637" s="243">
        <v>3000</v>
      </c>
      <c r="H637" s="244">
        <v>4000</v>
      </c>
      <c r="I637" s="246">
        <v>5500</v>
      </c>
      <c r="J637" s="257">
        <v>6000</v>
      </c>
      <c r="K637" s="583"/>
      <c r="L637" s="602"/>
      <c r="M637" s="800"/>
    </row>
    <row r="638" spans="1:13" ht="15" customHeight="1" x14ac:dyDescent="0.25">
      <c r="A638" s="564"/>
      <c r="B638" s="568"/>
      <c r="C638" s="614"/>
      <c r="D638" s="773"/>
      <c r="E638" s="448"/>
      <c r="F638" s="147" t="s">
        <v>82</v>
      </c>
      <c r="G638" s="243">
        <f>G636*132</f>
        <v>792</v>
      </c>
      <c r="H638" s="244">
        <f>G636*141.6</f>
        <v>849.59999999999991</v>
      </c>
      <c r="I638" s="246">
        <f>G636*150</f>
        <v>900</v>
      </c>
      <c r="J638" s="224"/>
      <c r="K638" s="583"/>
      <c r="L638" s="602"/>
      <c r="M638" s="800"/>
    </row>
    <row r="639" spans="1:13" ht="15" customHeight="1" x14ac:dyDescent="0.25">
      <c r="A639" s="564"/>
      <c r="B639" s="568"/>
      <c r="C639" s="614"/>
      <c r="D639" s="773"/>
      <c r="E639" s="448"/>
      <c r="F639" s="147" t="s">
        <v>1269</v>
      </c>
      <c r="G639" s="451">
        <v>0.98</v>
      </c>
      <c r="H639" s="451"/>
      <c r="I639" s="451"/>
      <c r="J639" s="451"/>
      <c r="K639" s="583"/>
      <c r="L639" s="602"/>
      <c r="M639" s="800"/>
    </row>
    <row r="640" spans="1:13" ht="15" customHeight="1" x14ac:dyDescent="0.25">
      <c r="A640" s="564"/>
      <c r="B640" s="568"/>
      <c r="C640" s="614"/>
      <c r="D640" s="773"/>
      <c r="E640" s="448"/>
      <c r="F640" s="93" t="s">
        <v>699</v>
      </c>
      <c r="G640" s="523" t="s">
        <v>700</v>
      </c>
      <c r="H640" s="523"/>
      <c r="I640" s="523"/>
      <c r="J640" s="523"/>
      <c r="K640" s="583"/>
      <c r="L640" s="602"/>
      <c r="M640" s="800"/>
    </row>
    <row r="641" spans="1:13" ht="15" customHeight="1" x14ac:dyDescent="0.25">
      <c r="A641" s="564"/>
      <c r="B641" s="568"/>
      <c r="C641" s="614"/>
      <c r="D641" s="773"/>
      <c r="E641" s="448"/>
      <c r="F641" s="93" t="s">
        <v>1181</v>
      </c>
      <c r="G641" s="462" t="s">
        <v>1179</v>
      </c>
      <c r="H641" s="463"/>
      <c r="I641" s="463"/>
      <c r="J641" s="464"/>
      <c r="K641" s="583"/>
      <c r="L641" s="602"/>
      <c r="M641" s="800"/>
    </row>
    <row r="642" spans="1:13" ht="15" customHeight="1" x14ac:dyDescent="0.25">
      <c r="A642" s="564"/>
      <c r="B642" s="568"/>
      <c r="C642" s="614"/>
      <c r="D642" s="773"/>
      <c r="E642" s="448"/>
      <c r="F642" s="94" t="s">
        <v>83</v>
      </c>
      <c r="G642" s="523">
        <v>54</v>
      </c>
      <c r="H642" s="523"/>
      <c r="I642" s="523"/>
      <c r="J642" s="523"/>
      <c r="K642" s="583"/>
      <c r="L642" s="602"/>
      <c r="M642" s="800"/>
    </row>
    <row r="643" spans="1:13" ht="15" customHeight="1" x14ac:dyDescent="0.25">
      <c r="A643" s="564"/>
      <c r="B643" s="568"/>
      <c r="C643" s="614"/>
      <c r="D643" s="773"/>
      <c r="E643" s="448"/>
      <c r="F643" s="94" t="s">
        <v>396</v>
      </c>
      <c r="G643" s="523" t="s">
        <v>397</v>
      </c>
      <c r="H643" s="523"/>
      <c r="I643" s="523"/>
      <c r="J643" s="523"/>
      <c r="K643" s="583"/>
      <c r="L643" s="602"/>
      <c r="M643" s="800"/>
    </row>
    <row r="644" spans="1:13" ht="15" customHeight="1" x14ac:dyDescent="0.25">
      <c r="A644" s="564"/>
      <c r="B644" s="568"/>
      <c r="C644" s="614"/>
      <c r="D644" s="773"/>
      <c r="E644" s="448"/>
      <c r="F644" s="94" t="s">
        <v>743</v>
      </c>
      <c r="G644" s="523" t="s">
        <v>747</v>
      </c>
      <c r="H644" s="523"/>
      <c r="I644" s="523"/>
      <c r="J644" s="523"/>
      <c r="K644" s="583"/>
      <c r="L644" s="602"/>
      <c r="M644" s="800"/>
    </row>
    <row r="645" spans="1:13" s="51" customFormat="1" ht="15" customHeight="1" x14ac:dyDescent="0.25">
      <c r="A645" s="564"/>
      <c r="B645" s="568"/>
      <c r="C645" s="614"/>
      <c r="D645" s="773"/>
      <c r="E645" s="448"/>
      <c r="F645" s="94" t="s">
        <v>421</v>
      </c>
      <c r="G645" s="523" t="s">
        <v>386</v>
      </c>
      <c r="H645" s="523"/>
      <c r="I645" s="523"/>
      <c r="J645" s="523"/>
      <c r="K645" s="583"/>
      <c r="L645" s="602"/>
      <c r="M645" s="800"/>
    </row>
    <row r="646" spans="1:13" s="51" customFormat="1" ht="15" customHeight="1" x14ac:dyDescent="0.25">
      <c r="A646" s="564"/>
      <c r="B646" s="568"/>
      <c r="C646" s="614"/>
      <c r="D646" s="773"/>
      <c r="E646" s="448"/>
      <c r="F646" s="148" t="s">
        <v>379</v>
      </c>
      <c r="G646" s="523" t="s">
        <v>745</v>
      </c>
      <c r="H646" s="523"/>
      <c r="I646" s="523"/>
      <c r="J646" s="523"/>
      <c r="K646" s="583"/>
      <c r="L646" s="602"/>
      <c r="M646" s="800"/>
    </row>
    <row r="647" spans="1:13" s="51" customFormat="1" ht="15" customHeight="1" x14ac:dyDescent="0.25">
      <c r="A647" s="564"/>
      <c r="B647" s="568"/>
      <c r="C647" s="614"/>
      <c r="D647" s="773"/>
      <c r="E647" s="448"/>
      <c r="F647" s="148" t="s">
        <v>257</v>
      </c>
      <c r="G647" s="523" t="s">
        <v>658</v>
      </c>
      <c r="H647" s="523"/>
      <c r="I647" s="523"/>
      <c r="J647" s="523"/>
      <c r="K647" s="583"/>
      <c r="L647" s="602"/>
      <c r="M647" s="800"/>
    </row>
    <row r="648" spans="1:13" s="51" customFormat="1" ht="15" customHeight="1" x14ac:dyDescent="0.25">
      <c r="A648" s="564"/>
      <c r="B648" s="568"/>
      <c r="C648" s="614"/>
      <c r="D648" s="773"/>
      <c r="E648" s="448"/>
      <c r="F648" s="148" t="s">
        <v>422</v>
      </c>
      <c r="G648" s="523" t="s">
        <v>794</v>
      </c>
      <c r="H648" s="523"/>
      <c r="I648" s="523"/>
      <c r="J648" s="523"/>
      <c r="K648" s="583"/>
      <c r="L648" s="602"/>
      <c r="M648" s="800"/>
    </row>
    <row r="649" spans="1:13" s="51" customFormat="1" ht="15" customHeight="1" x14ac:dyDescent="0.25">
      <c r="A649" s="564"/>
      <c r="B649" s="568"/>
      <c r="C649" s="614"/>
      <c r="D649" s="773"/>
      <c r="E649" s="448"/>
      <c r="F649" s="148" t="s">
        <v>376</v>
      </c>
      <c r="G649" s="523" t="s">
        <v>746</v>
      </c>
      <c r="H649" s="523"/>
      <c r="I649" s="523"/>
      <c r="J649" s="523"/>
      <c r="K649" s="583"/>
      <c r="L649" s="602"/>
      <c r="M649" s="800"/>
    </row>
    <row r="650" spans="1:13" s="51" customFormat="1" ht="15" customHeight="1" x14ac:dyDescent="0.25">
      <c r="A650" s="564"/>
      <c r="B650" s="568"/>
      <c r="C650" s="614"/>
      <c r="D650" s="773"/>
      <c r="E650" s="448"/>
      <c r="F650" s="148" t="s">
        <v>381</v>
      </c>
      <c r="G650" s="523" t="s">
        <v>795</v>
      </c>
      <c r="H650" s="523"/>
      <c r="I650" s="523"/>
      <c r="J650" s="523"/>
      <c r="K650" s="583"/>
      <c r="L650" s="602"/>
      <c r="M650" s="800"/>
    </row>
    <row r="651" spans="1:13" s="51" customFormat="1" ht="15" customHeight="1" x14ac:dyDescent="0.25">
      <c r="A651" s="564"/>
      <c r="B651" s="568"/>
      <c r="C651" s="614"/>
      <c r="D651" s="773"/>
      <c r="E651" s="448"/>
      <c r="F651" s="148" t="s">
        <v>796</v>
      </c>
      <c r="G651" s="523" t="s">
        <v>797</v>
      </c>
      <c r="H651" s="523"/>
      <c r="I651" s="523"/>
      <c r="J651" s="523"/>
      <c r="K651" s="583"/>
      <c r="L651" s="602"/>
      <c r="M651" s="800"/>
    </row>
    <row r="652" spans="1:13" s="51" customFormat="1" ht="15" customHeight="1" x14ac:dyDescent="0.25">
      <c r="A652" s="564"/>
      <c r="B652" s="568"/>
      <c r="C652" s="614"/>
      <c r="D652" s="773"/>
      <c r="E652" s="448"/>
      <c r="F652" s="94" t="s">
        <v>358</v>
      </c>
      <c r="G652" s="523" t="s">
        <v>748</v>
      </c>
      <c r="H652" s="523"/>
      <c r="I652" s="523"/>
      <c r="J652" s="523"/>
      <c r="K652" s="584">
        <v>5</v>
      </c>
      <c r="L652" s="533">
        <v>2251</v>
      </c>
      <c r="M652" s="800"/>
    </row>
    <row r="653" spans="1:13" s="51" customFormat="1" ht="15" customHeight="1" x14ac:dyDescent="0.25">
      <c r="A653" s="564"/>
      <c r="B653" s="568"/>
      <c r="C653" s="614"/>
      <c r="D653" s="773"/>
      <c r="E653" s="448"/>
      <c r="F653" s="93" t="s">
        <v>704</v>
      </c>
      <c r="G653" s="523" t="s">
        <v>1284</v>
      </c>
      <c r="H653" s="523"/>
      <c r="I653" s="523"/>
      <c r="J653" s="523"/>
      <c r="K653" s="585"/>
      <c r="L653" s="603" t="e">
        <f>#REF!-#REF!*10%</f>
        <v>#REF!</v>
      </c>
      <c r="M653" s="800"/>
    </row>
    <row r="654" spans="1:13" s="51" customFormat="1" ht="15.75" customHeight="1" x14ac:dyDescent="0.25">
      <c r="A654" s="564"/>
      <c r="B654" s="568"/>
      <c r="C654" s="614"/>
      <c r="D654" s="773"/>
      <c r="E654" s="448"/>
      <c r="F654" s="148" t="s">
        <v>377</v>
      </c>
      <c r="G654" s="523" t="s">
        <v>749</v>
      </c>
      <c r="H654" s="523"/>
      <c r="I654" s="523"/>
      <c r="J654" s="523"/>
      <c r="K654" s="585"/>
      <c r="L654" s="603" t="e">
        <f>#REF!-#REF!*10%</f>
        <v>#REF!</v>
      </c>
      <c r="M654" s="800"/>
    </row>
    <row r="655" spans="1:13" s="51" customFormat="1" ht="15.75" customHeight="1" x14ac:dyDescent="0.25">
      <c r="A655" s="564"/>
      <c r="B655" s="568"/>
      <c r="C655" s="614"/>
      <c r="D655" s="773"/>
      <c r="E655" s="448"/>
      <c r="F655" s="148" t="s">
        <v>798</v>
      </c>
      <c r="G655" s="801" t="s">
        <v>799</v>
      </c>
      <c r="H655" s="801"/>
      <c r="I655" s="801"/>
      <c r="J655" s="801"/>
      <c r="K655" s="585"/>
      <c r="L655" s="603" t="e">
        <f>#REF!-#REF!*10%</f>
        <v>#REF!</v>
      </c>
      <c r="M655" s="800"/>
    </row>
    <row r="656" spans="1:13" s="51" customFormat="1" ht="15" customHeight="1" x14ac:dyDescent="0.25">
      <c r="A656" s="564"/>
      <c r="B656" s="568"/>
      <c r="C656" s="614"/>
      <c r="D656" s="773"/>
      <c r="E656" s="448"/>
      <c r="F656" s="148" t="s">
        <v>1139</v>
      </c>
      <c r="G656" s="801" t="s">
        <v>799</v>
      </c>
      <c r="H656" s="801"/>
      <c r="I656" s="801"/>
      <c r="J656" s="801"/>
      <c r="K656" s="585"/>
      <c r="L656" s="603" t="e">
        <f>#REF!-#REF!*10%</f>
        <v>#REF!</v>
      </c>
      <c r="M656" s="800"/>
    </row>
    <row r="657" spans="1:13" s="51" customFormat="1" ht="15" customHeight="1" x14ac:dyDescent="0.25">
      <c r="A657" s="564"/>
      <c r="B657" s="568"/>
      <c r="C657" s="614"/>
      <c r="D657" s="773"/>
      <c r="E657" s="448"/>
      <c r="F657" s="148" t="s">
        <v>801</v>
      </c>
      <c r="G657" s="801" t="s">
        <v>799</v>
      </c>
      <c r="H657" s="801"/>
      <c r="I657" s="801"/>
      <c r="J657" s="801"/>
      <c r="K657" s="585"/>
      <c r="L657" s="603" t="e">
        <f>#REF!-#REF!*10%</f>
        <v>#REF!</v>
      </c>
      <c r="M657" s="800"/>
    </row>
    <row r="658" spans="1:13" s="51" customFormat="1" ht="15" customHeight="1" x14ac:dyDescent="0.25">
      <c r="A658" s="564"/>
      <c r="B658" s="568"/>
      <c r="C658" s="614"/>
      <c r="D658" s="773"/>
      <c r="E658" s="448"/>
      <c r="F658" s="148" t="s">
        <v>802</v>
      </c>
      <c r="G658" s="801" t="s">
        <v>799</v>
      </c>
      <c r="H658" s="801"/>
      <c r="I658" s="801"/>
      <c r="J658" s="801"/>
      <c r="K658" s="585"/>
      <c r="L658" s="603" t="e">
        <f>#REF!-#REF!*10%</f>
        <v>#REF!</v>
      </c>
      <c r="M658" s="800"/>
    </row>
    <row r="659" spans="1:13" s="51" customFormat="1" ht="15" customHeight="1" x14ac:dyDescent="0.25">
      <c r="A659" s="564"/>
      <c r="B659" s="568"/>
      <c r="C659" s="614"/>
      <c r="D659" s="773"/>
      <c r="E659" s="448"/>
      <c r="F659" s="148" t="s">
        <v>803</v>
      </c>
      <c r="G659" s="801" t="s">
        <v>799</v>
      </c>
      <c r="H659" s="801"/>
      <c r="I659" s="801"/>
      <c r="J659" s="801"/>
      <c r="K659" s="585"/>
      <c r="L659" s="603" t="e">
        <f>#REF!-#REF!*10%</f>
        <v>#REF!</v>
      </c>
      <c r="M659" s="800"/>
    </row>
    <row r="660" spans="1:13" s="51" customFormat="1" ht="15" customHeight="1" x14ac:dyDescent="0.25">
      <c r="A660" s="564"/>
      <c r="B660" s="568"/>
      <c r="C660" s="614"/>
      <c r="D660" s="773"/>
      <c r="E660" s="448"/>
      <c r="F660" s="148" t="s">
        <v>1138</v>
      </c>
      <c r="G660" s="801" t="s">
        <v>799</v>
      </c>
      <c r="H660" s="801"/>
      <c r="I660" s="801"/>
      <c r="J660" s="801"/>
      <c r="K660" s="585"/>
      <c r="L660" s="603" t="e">
        <f>#REF!-#REF!*10%</f>
        <v>#REF!</v>
      </c>
      <c r="M660" s="800"/>
    </row>
    <row r="661" spans="1:13" s="51" customFormat="1" ht="15.6" customHeight="1" x14ac:dyDescent="0.25">
      <c r="A661" s="564"/>
      <c r="B661" s="568"/>
      <c r="C661" s="614"/>
      <c r="D661" s="773"/>
      <c r="E661" s="448"/>
      <c r="F661" s="148" t="s">
        <v>562</v>
      </c>
      <c r="G661" s="523" t="s">
        <v>1085</v>
      </c>
      <c r="H661" s="523"/>
      <c r="I661" s="523"/>
      <c r="J661" s="523"/>
      <c r="K661" s="585"/>
      <c r="L661" s="603" t="e">
        <f>#REF!-#REF!*10%</f>
        <v>#REF!</v>
      </c>
      <c r="M661" s="800"/>
    </row>
    <row r="662" spans="1:13" s="51" customFormat="1" ht="15.6" customHeight="1" x14ac:dyDescent="0.25">
      <c r="A662" s="564"/>
      <c r="B662" s="568"/>
      <c r="C662" s="614"/>
      <c r="D662" s="773"/>
      <c r="E662" s="448"/>
      <c r="F662" s="148" t="s">
        <v>570</v>
      </c>
      <c r="G662" s="523" t="s">
        <v>614</v>
      </c>
      <c r="H662" s="523"/>
      <c r="I662" s="523"/>
      <c r="J662" s="523"/>
      <c r="K662" s="585"/>
      <c r="L662" s="603" t="e">
        <f>#REF!-#REF!*10%</f>
        <v>#REF!</v>
      </c>
      <c r="M662" s="800"/>
    </row>
    <row r="663" spans="1:13" s="51" customFormat="1" ht="15.6" customHeight="1" x14ac:dyDescent="0.25">
      <c r="A663" s="564"/>
      <c r="B663" s="568"/>
      <c r="C663" s="614"/>
      <c r="D663" s="773"/>
      <c r="E663" s="448"/>
      <c r="F663" s="167" t="s">
        <v>84</v>
      </c>
      <c r="G663" s="722">
        <v>0.3</v>
      </c>
      <c r="H663" s="722"/>
      <c r="I663" s="722"/>
      <c r="J663" s="722"/>
      <c r="K663" s="585"/>
      <c r="L663" s="603" t="e">
        <f>#REF!-#REF!*10%</f>
        <v>#REF!</v>
      </c>
      <c r="M663" s="800"/>
    </row>
    <row r="664" spans="1:13" ht="15" customHeight="1" x14ac:dyDescent="0.25">
      <c r="A664" s="564"/>
      <c r="B664" s="569"/>
      <c r="C664" s="614"/>
      <c r="D664" s="773"/>
      <c r="E664" s="448"/>
      <c r="F664" s="136" t="s">
        <v>1016</v>
      </c>
      <c r="G664" s="523">
        <v>5</v>
      </c>
      <c r="H664" s="523"/>
      <c r="I664" s="523"/>
      <c r="J664" s="523"/>
      <c r="K664" s="585"/>
      <c r="L664" s="603" t="e">
        <f>#REF!-#REF!*10%</f>
        <v>#REF!</v>
      </c>
      <c r="M664" s="800"/>
    </row>
    <row r="665" spans="1:13" ht="15" customHeight="1" x14ac:dyDescent="0.25">
      <c r="A665" s="564">
        <v>2</v>
      </c>
      <c r="B665" s="567"/>
      <c r="C665" s="614" t="s">
        <v>833</v>
      </c>
      <c r="D665" s="773"/>
      <c r="E665" s="448"/>
      <c r="F665" s="147" t="s">
        <v>81</v>
      </c>
      <c r="G665" s="523" t="s">
        <v>10</v>
      </c>
      <c r="H665" s="523"/>
      <c r="I665" s="523"/>
      <c r="J665" s="523"/>
      <c r="K665" s="539">
        <v>3</v>
      </c>
      <c r="L665" s="601">
        <v>2403</v>
      </c>
      <c r="M665" s="799" t="s">
        <v>1115</v>
      </c>
    </row>
    <row r="666" spans="1:13" ht="15" customHeight="1" x14ac:dyDescent="0.25">
      <c r="A666" s="564"/>
      <c r="B666" s="568"/>
      <c r="C666" s="614"/>
      <c r="D666" s="773"/>
      <c r="E666" s="448"/>
      <c r="F666" s="147" t="s">
        <v>80</v>
      </c>
      <c r="G666" s="469">
        <v>6</v>
      </c>
      <c r="H666" s="469"/>
      <c r="I666" s="469"/>
      <c r="J666" s="469"/>
      <c r="K666" s="583"/>
      <c r="L666" s="602"/>
      <c r="M666" s="800"/>
    </row>
    <row r="667" spans="1:13" ht="15" customHeight="1" x14ac:dyDescent="0.25">
      <c r="A667" s="564"/>
      <c r="B667" s="568"/>
      <c r="C667" s="614"/>
      <c r="D667" s="773"/>
      <c r="E667" s="448"/>
      <c r="F667" s="147" t="s">
        <v>8</v>
      </c>
      <c r="G667" s="243">
        <v>3000</v>
      </c>
      <c r="H667" s="244">
        <v>4000</v>
      </c>
      <c r="I667" s="246">
        <v>5500</v>
      </c>
      <c r="J667" s="257">
        <v>6000</v>
      </c>
      <c r="K667" s="583"/>
      <c r="L667" s="602"/>
      <c r="M667" s="800"/>
    </row>
    <row r="668" spans="1:13" ht="15" customHeight="1" x14ac:dyDescent="0.25">
      <c r="A668" s="564"/>
      <c r="B668" s="568"/>
      <c r="C668" s="614"/>
      <c r="D668" s="773"/>
      <c r="E668" s="448"/>
      <c r="F668" s="147" t="s">
        <v>82</v>
      </c>
      <c r="G668" s="243">
        <f>G666*132</f>
        <v>792</v>
      </c>
      <c r="H668" s="244">
        <f>G666*141.6</f>
        <v>849.59999999999991</v>
      </c>
      <c r="I668" s="246">
        <f>G666*150</f>
        <v>900</v>
      </c>
      <c r="J668" s="224"/>
      <c r="K668" s="583"/>
      <c r="L668" s="602"/>
      <c r="M668" s="800"/>
    </row>
    <row r="669" spans="1:13" ht="15" customHeight="1" x14ac:dyDescent="0.25">
      <c r="A669" s="564"/>
      <c r="B669" s="568"/>
      <c r="C669" s="614"/>
      <c r="D669" s="773"/>
      <c r="E669" s="448"/>
      <c r="F669" s="147" t="s">
        <v>1269</v>
      </c>
      <c r="G669" s="451">
        <v>0.98</v>
      </c>
      <c r="H669" s="451"/>
      <c r="I669" s="451"/>
      <c r="J669" s="451"/>
      <c r="K669" s="583"/>
      <c r="L669" s="602"/>
      <c r="M669" s="800"/>
    </row>
    <row r="670" spans="1:13" ht="15" customHeight="1" x14ac:dyDescent="0.25">
      <c r="A670" s="564"/>
      <c r="B670" s="568"/>
      <c r="C670" s="614"/>
      <c r="D670" s="773"/>
      <c r="E670" s="448"/>
      <c r="F670" s="93" t="s">
        <v>699</v>
      </c>
      <c r="G670" s="523" t="s">
        <v>700</v>
      </c>
      <c r="H670" s="523"/>
      <c r="I670" s="523"/>
      <c r="J670" s="523"/>
      <c r="K670" s="583"/>
      <c r="L670" s="602"/>
      <c r="M670" s="800"/>
    </row>
    <row r="671" spans="1:13" ht="15" customHeight="1" x14ac:dyDescent="0.25">
      <c r="A671" s="564"/>
      <c r="B671" s="568"/>
      <c r="C671" s="614"/>
      <c r="D671" s="773"/>
      <c r="E671" s="448"/>
      <c r="F671" s="93" t="s">
        <v>1181</v>
      </c>
      <c r="G671" s="462" t="s">
        <v>1179</v>
      </c>
      <c r="H671" s="463"/>
      <c r="I671" s="463"/>
      <c r="J671" s="464"/>
      <c r="K671" s="583"/>
      <c r="L671" s="602"/>
      <c r="M671" s="800"/>
    </row>
    <row r="672" spans="1:13" ht="15" customHeight="1" x14ac:dyDescent="0.25">
      <c r="A672" s="564"/>
      <c r="B672" s="568"/>
      <c r="C672" s="614"/>
      <c r="D672" s="773"/>
      <c r="E672" s="448"/>
      <c r="F672" s="94" t="s">
        <v>83</v>
      </c>
      <c r="G672" s="523">
        <v>54</v>
      </c>
      <c r="H672" s="523"/>
      <c r="I672" s="523"/>
      <c r="J672" s="523"/>
      <c r="K672" s="583"/>
      <c r="L672" s="602"/>
      <c r="M672" s="800"/>
    </row>
    <row r="673" spans="1:13" ht="15" customHeight="1" x14ac:dyDescent="0.25">
      <c r="A673" s="564"/>
      <c r="B673" s="568"/>
      <c r="C673" s="614"/>
      <c r="D673" s="773"/>
      <c r="E673" s="448"/>
      <c r="F673" s="94" t="s">
        <v>396</v>
      </c>
      <c r="G673" s="523" t="s">
        <v>397</v>
      </c>
      <c r="H673" s="523"/>
      <c r="I673" s="523"/>
      <c r="J673" s="523"/>
      <c r="K673" s="583"/>
      <c r="L673" s="602"/>
      <c r="M673" s="800"/>
    </row>
    <row r="674" spans="1:13" ht="15" customHeight="1" x14ac:dyDescent="0.25">
      <c r="A674" s="564"/>
      <c r="B674" s="568"/>
      <c r="C674" s="614"/>
      <c r="D674" s="773"/>
      <c r="E674" s="448"/>
      <c r="F674" s="94" t="s">
        <v>743</v>
      </c>
      <c r="G674" s="523" t="s">
        <v>747</v>
      </c>
      <c r="H674" s="523"/>
      <c r="I674" s="523"/>
      <c r="J674" s="523"/>
      <c r="K674" s="583"/>
      <c r="L674" s="602"/>
      <c r="M674" s="800"/>
    </row>
    <row r="675" spans="1:13" s="51" customFormat="1" ht="15" customHeight="1" x14ac:dyDescent="0.25">
      <c r="A675" s="564"/>
      <c r="B675" s="568"/>
      <c r="C675" s="614"/>
      <c r="D675" s="773"/>
      <c r="E675" s="448"/>
      <c r="F675" s="94" t="s">
        <v>421</v>
      </c>
      <c r="G675" s="523" t="s">
        <v>386</v>
      </c>
      <c r="H675" s="523"/>
      <c r="I675" s="523"/>
      <c r="J675" s="523"/>
      <c r="K675" s="583"/>
      <c r="L675" s="602"/>
      <c r="M675" s="800"/>
    </row>
    <row r="676" spans="1:13" s="51" customFormat="1" ht="15" customHeight="1" x14ac:dyDescent="0.25">
      <c r="A676" s="564"/>
      <c r="B676" s="568"/>
      <c r="C676" s="614"/>
      <c r="D676" s="773"/>
      <c r="E676" s="448"/>
      <c r="F676" s="148" t="s">
        <v>379</v>
      </c>
      <c r="G676" s="523" t="s">
        <v>745</v>
      </c>
      <c r="H676" s="523"/>
      <c r="I676" s="523"/>
      <c r="J676" s="523"/>
      <c r="K676" s="583"/>
      <c r="L676" s="602"/>
      <c r="M676" s="800"/>
    </row>
    <row r="677" spans="1:13" s="51" customFormat="1" ht="15" customHeight="1" x14ac:dyDescent="0.25">
      <c r="A677" s="564"/>
      <c r="B677" s="568"/>
      <c r="C677" s="614"/>
      <c r="D677" s="773"/>
      <c r="E677" s="448"/>
      <c r="F677" s="148" t="s">
        <v>257</v>
      </c>
      <c r="G677" s="523" t="s">
        <v>658</v>
      </c>
      <c r="H677" s="523"/>
      <c r="I677" s="523"/>
      <c r="J677" s="523"/>
      <c r="K677" s="583"/>
      <c r="L677" s="602"/>
      <c r="M677" s="800"/>
    </row>
    <row r="678" spans="1:13" s="51" customFormat="1" ht="15" customHeight="1" x14ac:dyDescent="0.25">
      <c r="A678" s="564"/>
      <c r="B678" s="568"/>
      <c r="C678" s="614"/>
      <c r="D678" s="773"/>
      <c r="E678" s="448"/>
      <c r="F678" s="148" t="s">
        <v>422</v>
      </c>
      <c r="G678" s="523" t="s">
        <v>794</v>
      </c>
      <c r="H678" s="523"/>
      <c r="I678" s="523"/>
      <c r="J678" s="523"/>
      <c r="K678" s="583"/>
      <c r="L678" s="602"/>
      <c r="M678" s="800"/>
    </row>
    <row r="679" spans="1:13" s="51" customFormat="1" ht="15" customHeight="1" x14ac:dyDescent="0.25">
      <c r="A679" s="564"/>
      <c r="B679" s="568"/>
      <c r="C679" s="614"/>
      <c r="D679" s="773"/>
      <c r="E679" s="448"/>
      <c r="F679" s="148" t="s">
        <v>376</v>
      </c>
      <c r="G679" s="523" t="s">
        <v>746</v>
      </c>
      <c r="H679" s="523"/>
      <c r="I679" s="523"/>
      <c r="J679" s="523"/>
      <c r="K679" s="583"/>
      <c r="L679" s="602"/>
      <c r="M679" s="800"/>
    </row>
    <row r="680" spans="1:13" s="51" customFormat="1" ht="15" customHeight="1" x14ac:dyDescent="0.25">
      <c r="A680" s="564"/>
      <c r="B680" s="568"/>
      <c r="C680" s="614"/>
      <c r="D680" s="773"/>
      <c r="E680" s="448"/>
      <c r="F680" s="148" t="s">
        <v>381</v>
      </c>
      <c r="G680" s="523" t="s">
        <v>795</v>
      </c>
      <c r="H680" s="523"/>
      <c r="I680" s="523"/>
      <c r="J680" s="523"/>
      <c r="K680" s="583"/>
      <c r="L680" s="602"/>
      <c r="M680" s="800"/>
    </row>
    <row r="681" spans="1:13" s="51" customFormat="1" ht="15" customHeight="1" x14ac:dyDescent="0.25">
      <c r="A681" s="564"/>
      <c r="B681" s="568"/>
      <c r="C681" s="614"/>
      <c r="D681" s="773"/>
      <c r="E681" s="448"/>
      <c r="F681" s="148" t="s">
        <v>796</v>
      </c>
      <c r="G681" s="523" t="s">
        <v>797</v>
      </c>
      <c r="H681" s="523"/>
      <c r="I681" s="523"/>
      <c r="J681" s="523"/>
      <c r="K681" s="583"/>
      <c r="L681" s="602"/>
      <c r="M681" s="800"/>
    </row>
    <row r="682" spans="1:13" s="51" customFormat="1" ht="15" customHeight="1" x14ac:dyDescent="0.25">
      <c r="A682" s="564"/>
      <c r="B682" s="568"/>
      <c r="C682" s="614"/>
      <c r="D682" s="773"/>
      <c r="E682" s="448"/>
      <c r="F682" s="94" t="s">
        <v>358</v>
      </c>
      <c r="G682" s="523" t="s">
        <v>748</v>
      </c>
      <c r="H682" s="523"/>
      <c r="I682" s="523"/>
      <c r="J682" s="523"/>
      <c r="K682" s="584">
        <v>5</v>
      </c>
      <c r="L682" s="533">
        <v>2571</v>
      </c>
      <c r="M682" s="800"/>
    </row>
    <row r="683" spans="1:13" s="51" customFormat="1" ht="15" customHeight="1" x14ac:dyDescent="0.25">
      <c r="A683" s="564"/>
      <c r="B683" s="568"/>
      <c r="C683" s="614"/>
      <c r="D683" s="773"/>
      <c r="E683" s="448"/>
      <c r="F683" s="93" t="s">
        <v>704</v>
      </c>
      <c r="G683" s="523" t="s">
        <v>1284</v>
      </c>
      <c r="H683" s="523"/>
      <c r="I683" s="523"/>
      <c r="J683" s="523"/>
      <c r="K683" s="585"/>
      <c r="L683" s="603" t="e">
        <f>#REF!-#REF!*10%</f>
        <v>#REF!</v>
      </c>
      <c r="M683" s="800"/>
    </row>
    <row r="684" spans="1:13" s="51" customFormat="1" ht="15.75" customHeight="1" x14ac:dyDescent="0.25">
      <c r="A684" s="564"/>
      <c r="B684" s="568"/>
      <c r="C684" s="614"/>
      <c r="D684" s="773"/>
      <c r="E684" s="448"/>
      <c r="F684" s="148" t="s">
        <v>377</v>
      </c>
      <c r="G684" s="523" t="s">
        <v>749</v>
      </c>
      <c r="H684" s="523"/>
      <c r="I684" s="523"/>
      <c r="J684" s="523"/>
      <c r="K684" s="585"/>
      <c r="L684" s="603" t="e">
        <f>#REF!-#REF!*10%</f>
        <v>#REF!</v>
      </c>
      <c r="M684" s="800"/>
    </row>
    <row r="685" spans="1:13" s="51" customFormat="1" ht="15.75" customHeight="1" x14ac:dyDescent="0.25">
      <c r="A685" s="564"/>
      <c r="B685" s="568"/>
      <c r="C685" s="614"/>
      <c r="D685" s="773"/>
      <c r="E685" s="448"/>
      <c r="F685" s="148" t="s">
        <v>798</v>
      </c>
      <c r="G685" s="801" t="s">
        <v>806</v>
      </c>
      <c r="H685" s="801"/>
      <c r="I685" s="801"/>
      <c r="J685" s="801"/>
      <c r="K685" s="585"/>
      <c r="L685" s="603" t="e">
        <f>#REF!-#REF!*10%</f>
        <v>#REF!</v>
      </c>
      <c r="M685" s="800"/>
    </row>
    <row r="686" spans="1:13" s="51" customFormat="1" ht="15" customHeight="1" x14ac:dyDescent="0.25">
      <c r="A686" s="564"/>
      <c r="B686" s="568"/>
      <c r="C686" s="614"/>
      <c r="D686" s="773"/>
      <c r="E686" s="448"/>
      <c r="F686" s="148" t="s">
        <v>1139</v>
      </c>
      <c r="G686" s="523" t="s">
        <v>799</v>
      </c>
      <c r="H686" s="523"/>
      <c r="I686" s="523"/>
      <c r="J686" s="523"/>
      <c r="K686" s="585"/>
      <c r="L686" s="603" t="e">
        <f>#REF!-#REF!*10%</f>
        <v>#REF!</v>
      </c>
      <c r="M686" s="800"/>
    </row>
    <row r="687" spans="1:13" s="51" customFormat="1" ht="15" customHeight="1" x14ac:dyDescent="0.25">
      <c r="A687" s="564"/>
      <c r="B687" s="568"/>
      <c r="C687" s="614"/>
      <c r="D687" s="773"/>
      <c r="E687" s="448"/>
      <c r="F687" s="148" t="s">
        <v>801</v>
      </c>
      <c r="G687" s="801">
        <v>10</v>
      </c>
      <c r="H687" s="801"/>
      <c r="I687" s="801"/>
      <c r="J687" s="801"/>
      <c r="K687" s="585"/>
      <c r="L687" s="603" t="e">
        <f>#REF!-#REF!*10%</f>
        <v>#REF!</v>
      </c>
      <c r="M687" s="800"/>
    </row>
    <row r="688" spans="1:13" s="51" customFormat="1" ht="15" customHeight="1" x14ac:dyDescent="0.25">
      <c r="A688" s="564"/>
      <c r="B688" s="568"/>
      <c r="C688" s="614"/>
      <c r="D688" s="773"/>
      <c r="E688" s="448"/>
      <c r="F688" s="148" t="s">
        <v>802</v>
      </c>
      <c r="G688" s="523" t="s">
        <v>799</v>
      </c>
      <c r="H688" s="523"/>
      <c r="I688" s="523"/>
      <c r="J688" s="523"/>
      <c r="K688" s="585"/>
      <c r="L688" s="603" t="e">
        <f>#REF!-#REF!*10%</f>
        <v>#REF!</v>
      </c>
      <c r="M688" s="800"/>
    </row>
    <row r="689" spans="1:13" s="51" customFormat="1" ht="15" customHeight="1" x14ac:dyDescent="0.25">
      <c r="A689" s="564"/>
      <c r="B689" s="568"/>
      <c r="C689" s="614"/>
      <c r="D689" s="773"/>
      <c r="E689" s="448"/>
      <c r="F689" s="148" t="s">
        <v>803</v>
      </c>
      <c r="G689" s="801" t="s">
        <v>1137</v>
      </c>
      <c r="H689" s="801"/>
      <c r="I689" s="801"/>
      <c r="J689" s="801"/>
      <c r="K689" s="585"/>
      <c r="L689" s="603" t="e">
        <f>#REF!-#REF!*10%</f>
        <v>#REF!</v>
      </c>
      <c r="M689" s="800"/>
    </row>
    <row r="690" spans="1:13" s="51" customFormat="1" ht="15" customHeight="1" x14ac:dyDescent="0.25">
      <c r="A690" s="564"/>
      <c r="B690" s="568"/>
      <c r="C690" s="614"/>
      <c r="D690" s="773"/>
      <c r="E690" s="448"/>
      <c r="F690" s="148" t="s">
        <v>1138</v>
      </c>
      <c r="G690" s="523" t="s">
        <v>799</v>
      </c>
      <c r="H690" s="523"/>
      <c r="I690" s="523"/>
      <c r="J690" s="523"/>
      <c r="K690" s="585"/>
      <c r="L690" s="603" t="e">
        <f>#REF!-#REF!*10%</f>
        <v>#REF!</v>
      </c>
      <c r="M690" s="800"/>
    </row>
    <row r="691" spans="1:13" s="51" customFormat="1" ht="15.6" customHeight="1" x14ac:dyDescent="0.25">
      <c r="A691" s="564"/>
      <c r="B691" s="568"/>
      <c r="C691" s="614"/>
      <c r="D691" s="773"/>
      <c r="E691" s="448"/>
      <c r="F691" s="148" t="s">
        <v>562</v>
      </c>
      <c r="G691" s="523" t="s">
        <v>1085</v>
      </c>
      <c r="H691" s="523"/>
      <c r="I691" s="523"/>
      <c r="J691" s="523"/>
      <c r="K691" s="585"/>
      <c r="L691" s="603" t="e">
        <f>#REF!-#REF!*10%</f>
        <v>#REF!</v>
      </c>
      <c r="M691" s="800"/>
    </row>
    <row r="692" spans="1:13" s="51" customFormat="1" ht="15.6" customHeight="1" x14ac:dyDescent="0.25">
      <c r="A692" s="564"/>
      <c r="B692" s="568"/>
      <c r="C692" s="614"/>
      <c r="D692" s="773"/>
      <c r="E692" s="448"/>
      <c r="F692" s="148" t="s">
        <v>570</v>
      </c>
      <c r="G692" s="523" t="s">
        <v>614</v>
      </c>
      <c r="H692" s="523"/>
      <c r="I692" s="523"/>
      <c r="J692" s="523"/>
      <c r="K692" s="585"/>
      <c r="L692" s="603" t="e">
        <f>#REF!-#REF!*10%</f>
        <v>#REF!</v>
      </c>
      <c r="M692" s="800"/>
    </row>
    <row r="693" spans="1:13" s="51" customFormat="1" ht="15.6" customHeight="1" x14ac:dyDescent="0.25">
      <c r="A693" s="564"/>
      <c r="B693" s="568"/>
      <c r="C693" s="614"/>
      <c r="D693" s="773"/>
      <c r="E693" s="448"/>
      <c r="F693" s="167" t="s">
        <v>84</v>
      </c>
      <c r="G693" s="722">
        <v>0.3</v>
      </c>
      <c r="H693" s="722"/>
      <c r="I693" s="722"/>
      <c r="J693" s="722"/>
      <c r="K693" s="585"/>
      <c r="L693" s="603" t="e">
        <f>#REF!-#REF!*10%</f>
        <v>#REF!</v>
      </c>
      <c r="M693" s="800"/>
    </row>
    <row r="694" spans="1:13" ht="15" customHeight="1" x14ac:dyDescent="0.25">
      <c r="A694" s="564"/>
      <c r="B694" s="569"/>
      <c r="C694" s="614"/>
      <c r="D694" s="773"/>
      <c r="E694" s="448"/>
      <c r="F694" s="136" t="s">
        <v>1016</v>
      </c>
      <c r="G694" s="523">
        <v>5</v>
      </c>
      <c r="H694" s="523"/>
      <c r="I694" s="523"/>
      <c r="J694" s="523"/>
      <c r="K694" s="585"/>
      <c r="L694" s="603" t="e">
        <f>#REF!-#REF!*10%</f>
        <v>#REF!</v>
      </c>
      <c r="M694" s="800"/>
    </row>
    <row r="695" spans="1:13" ht="15" customHeight="1" x14ac:dyDescent="0.25">
      <c r="A695" s="564">
        <v>3</v>
      </c>
      <c r="B695" s="567"/>
      <c r="C695" s="614" t="s">
        <v>834</v>
      </c>
      <c r="D695" s="773"/>
      <c r="E695" s="448"/>
      <c r="F695" s="147" t="s">
        <v>81</v>
      </c>
      <c r="G695" s="523" t="s">
        <v>10</v>
      </c>
      <c r="H695" s="523"/>
      <c r="I695" s="523"/>
      <c r="J695" s="523"/>
      <c r="K695" s="539">
        <v>3</v>
      </c>
      <c r="L695" s="601">
        <v>2403</v>
      </c>
      <c r="M695" s="799" t="s">
        <v>1116</v>
      </c>
    </row>
    <row r="696" spans="1:13" ht="15" customHeight="1" x14ac:dyDescent="0.25">
      <c r="A696" s="564"/>
      <c r="B696" s="568"/>
      <c r="C696" s="614"/>
      <c r="D696" s="773"/>
      <c r="E696" s="448"/>
      <c r="F696" s="147" t="s">
        <v>80</v>
      </c>
      <c r="G696" s="469">
        <v>6</v>
      </c>
      <c r="H696" s="469"/>
      <c r="I696" s="469"/>
      <c r="J696" s="469"/>
      <c r="K696" s="583"/>
      <c r="L696" s="602"/>
      <c r="M696" s="800"/>
    </row>
    <row r="697" spans="1:13" ht="15" customHeight="1" x14ac:dyDescent="0.25">
      <c r="A697" s="564"/>
      <c r="B697" s="568"/>
      <c r="C697" s="614"/>
      <c r="D697" s="773"/>
      <c r="E697" s="448"/>
      <c r="F697" s="147" t="s">
        <v>8</v>
      </c>
      <c r="G697" s="243">
        <v>3000</v>
      </c>
      <c r="H697" s="244">
        <v>4000</v>
      </c>
      <c r="I697" s="246">
        <v>5500</v>
      </c>
      <c r="J697" s="257">
        <v>6000</v>
      </c>
      <c r="K697" s="583"/>
      <c r="L697" s="602"/>
      <c r="M697" s="800"/>
    </row>
    <row r="698" spans="1:13" ht="15" customHeight="1" x14ac:dyDescent="0.25">
      <c r="A698" s="564"/>
      <c r="B698" s="568"/>
      <c r="C698" s="614"/>
      <c r="D698" s="773"/>
      <c r="E698" s="448"/>
      <c r="F698" s="147" t="s">
        <v>82</v>
      </c>
      <c r="G698" s="243">
        <f>G696*132</f>
        <v>792</v>
      </c>
      <c r="H698" s="244">
        <f>G696*141.6</f>
        <v>849.59999999999991</v>
      </c>
      <c r="I698" s="246">
        <f>G696*150</f>
        <v>900</v>
      </c>
      <c r="J698" s="224"/>
      <c r="K698" s="583"/>
      <c r="L698" s="602"/>
      <c r="M698" s="800"/>
    </row>
    <row r="699" spans="1:13" ht="15" customHeight="1" x14ac:dyDescent="0.25">
      <c r="A699" s="564"/>
      <c r="B699" s="568"/>
      <c r="C699" s="614"/>
      <c r="D699" s="773"/>
      <c r="E699" s="448"/>
      <c r="F699" s="147" t="s">
        <v>1269</v>
      </c>
      <c r="G699" s="451">
        <v>0.98</v>
      </c>
      <c r="H699" s="451"/>
      <c r="I699" s="451"/>
      <c r="J699" s="451"/>
      <c r="K699" s="583"/>
      <c r="L699" s="602"/>
      <c r="M699" s="800"/>
    </row>
    <row r="700" spans="1:13" ht="15" customHeight="1" x14ac:dyDescent="0.25">
      <c r="A700" s="564"/>
      <c r="B700" s="568"/>
      <c r="C700" s="614"/>
      <c r="D700" s="773"/>
      <c r="E700" s="448"/>
      <c r="F700" s="93" t="s">
        <v>699</v>
      </c>
      <c r="G700" s="523" t="s">
        <v>700</v>
      </c>
      <c r="H700" s="523"/>
      <c r="I700" s="523"/>
      <c r="J700" s="523"/>
      <c r="K700" s="583"/>
      <c r="L700" s="602"/>
      <c r="M700" s="800"/>
    </row>
    <row r="701" spans="1:13" ht="15" customHeight="1" x14ac:dyDescent="0.25">
      <c r="A701" s="564"/>
      <c r="B701" s="568"/>
      <c r="C701" s="614"/>
      <c r="D701" s="773"/>
      <c r="E701" s="448"/>
      <c r="F701" s="93" t="s">
        <v>1181</v>
      </c>
      <c r="G701" s="462" t="s">
        <v>1179</v>
      </c>
      <c r="H701" s="463"/>
      <c r="I701" s="463"/>
      <c r="J701" s="464"/>
      <c r="K701" s="583"/>
      <c r="L701" s="602"/>
      <c r="M701" s="800"/>
    </row>
    <row r="702" spans="1:13" ht="15" customHeight="1" x14ac:dyDescent="0.25">
      <c r="A702" s="564"/>
      <c r="B702" s="568"/>
      <c r="C702" s="614"/>
      <c r="D702" s="773"/>
      <c r="E702" s="448"/>
      <c r="F702" s="94" t="s">
        <v>83</v>
      </c>
      <c r="G702" s="523">
        <v>54</v>
      </c>
      <c r="H702" s="523"/>
      <c r="I702" s="523"/>
      <c r="J702" s="523"/>
      <c r="K702" s="583"/>
      <c r="L702" s="602"/>
      <c r="M702" s="800"/>
    </row>
    <row r="703" spans="1:13" ht="15" customHeight="1" x14ac:dyDescent="0.25">
      <c r="A703" s="564"/>
      <c r="B703" s="568"/>
      <c r="C703" s="614"/>
      <c r="D703" s="773"/>
      <c r="E703" s="448"/>
      <c r="F703" s="94" t="s">
        <v>396</v>
      </c>
      <c r="G703" s="523" t="s">
        <v>397</v>
      </c>
      <c r="H703" s="523"/>
      <c r="I703" s="523"/>
      <c r="J703" s="523"/>
      <c r="K703" s="583"/>
      <c r="L703" s="602"/>
      <c r="M703" s="800"/>
    </row>
    <row r="704" spans="1:13" ht="15" customHeight="1" x14ac:dyDescent="0.25">
      <c r="A704" s="564"/>
      <c r="B704" s="568"/>
      <c r="C704" s="614"/>
      <c r="D704" s="773"/>
      <c r="E704" s="448"/>
      <c r="F704" s="94" t="s">
        <v>743</v>
      </c>
      <c r="G704" s="523" t="s">
        <v>747</v>
      </c>
      <c r="H704" s="523"/>
      <c r="I704" s="523"/>
      <c r="J704" s="523"/>
      <c r="K704" s="583"/>
      <c r="L704" s="602"/>
      <c r="M704" s="800"/>
    </row>
    <row r="705" spans="1:13" s="51" customFormat="1" ht="15" customHeight="1" x14ac:dyDescent="0.25">
      <c r="A705" s="564"/>
      <c r="B705" s="568"/>
      <c r="C705" s="614"/>
      <c r="D705" s="773"/>
      <c r="E705" s="448"/>
      <c r="F705" s="94" t="s">
        <v>421</v>
      </c>
      <c r="G705" s="523" t="s">
        <v>386</v>
      </c>
      <c r="H705" s="523"/>
      <c r="I705" s="523"/>
      <c r="J705" s="523"/>
      <c r="K705" s="583"/>
      <c r="L705" s="602"/>
      <c r="M705" s="800"/>
    </row>
    <row r="706" spans="1:13" s="51" customFormat="1" ht="15" customHeight="1" x14ac:dyDescent="0.25">
      <c r="A706" s="564"/>
      <c r="B706" s="568"/>
      <c r="C706" s="614"/>
      <c r="D706" s="773"/>
      <c r="E706" s="448"/>
      <c r="F706" s="148" t="s">
        <v>379</v>
      </c>
      <c r="G706" s="523" t="s">
        <v>745</v>
      </c>
      <c r="H706" s="523"/>
      <c r="I706" s="523"/>
      <c r="J706" s="523"/>
      <c r="K706" s="583"/>
      <c r="L706" s="602"/>
      <c r="M706" s="800"/>
    </row>
    <row r="707" spans="1:13" s="51" customFormat="1" ht="15" customHeight="1" x14ac:dyDescent="0.25">
      <c r="A707" s="564"/>
      <c r="B707" s="568"/>
      <c r="C707" s="614"/>
      <c r="D707" s="773"/>
      <c r="E707" s="448"/>
      <c r="F707" s="148" t="s">
        <v>257</v>
      </c>
      <c r="G707" s="523" t="s">
        <v>658</v>
      </c>
      <c r="H707" s="523"/>
      <c r="I707" s="523"/>
      <c r="J707" s="523"/>
      <c r="K707" s="583"/>
      <c r="L707" s="602"/>
      <c r="M707" s="800"/>
    </row>
    <row r="708" spans="1:13" s="51" customFormat="1" ht="15" customHeight="1" x14ac:dyDescent="0.25">
      <c r="A708" s="564"/>
      <c r="B708" s="568"/>
      <c r="C708" s="614"/>
      <c r="D708" s="773"/>
      <c r="E708" s="448"/>
      <c r="F708" s="148" t="s">
        <v>422</v>
      </c>
      <c r="G708" s="523" t="s">
        <v>794</v>
      </c>
      <c r="H708" s="523"/>
      <c r="I708" s="523"/>
      <c r="J708" s="523"/>
      <c r="K708" s="583"/>
      <c r="L708" s="602"/>
      <c r="M708" s="800"/>
    </row>
    <row r="709" spans="1:13" s="51" customFormat="1" ht="15" customHeight="1" x14ac:dyDescent="0.25">
      <c r="A709" s="564"/>
      <c r="B709" s="568"/>
      <c r="C709" s="614"/>
      <c r="D709" s="773"/>
      <c r="E709" s="448"/>
      <c r="F709" s="148" t="s">
        <v>376</v>
      </c>
      <c r="G709" s="523" t="s">
        <v>746</v>
      </c>
      <c r="H709" s="523"/>
      <c r="I709" s="523"/>
      <c r="J709" s="523"/>
      <c r="K709" s="583"/>
      <c r="L709" s="602"/>
      <c r="M709" s="800"/>
    </row>
    <row r="710" spans="1:13" s="51" customFormat="1" ht="15" customHeight="1" x14ac:dyDescent="0.25">
      <c r="A710" s="564"/>
      <c r="B710" s="568"/>
      <c r="C710" s="614"/>
      <c r="D710" s="773"/>
      <c r="E710" s="448"/>
      <c r="F710" s="148" t="s">
        <v>381</v>
      </c>
      <c r="G710" s="523" t="s">
        <v>795</v>
      </c>
      <c r="H710" s="523"/>
      <c r="I710" s="523"/>
      <c r="J710" s="523"/>
      <c r="K710" s="583"/>
      <c r="L710" s="602"/>
      <c r="M710" s="800"/>
    </row>
    <row r="711" spans="1:13" s="51" customFormat="1" ht="15" customHeight="1" x14ac:dyDescent="0.25">
      <c r="A711" s="564"/>
      <c r="B711" s="568"/>
      <c r="C711" s="614"/>
      <c r="D711" s="773"/>
      <c r="E711" s="448"/>
      <c r="F711" s="148" t="s">
        <v>796</v>
      </c>
      <c r="G711" s="523" t="s">
        <v>797</v>
      </c>
      <c r="H711" s="523"/>
      <c r="I711" s="523"/>
      <c r="J711" s="523"/>
      <c r="K711" s="583"/>
      <c r="L711" s="602"/>
      <c r="M711" s="800"/>
    </row>
    <row r="712" spans="1:13" s="51" customFormat="1" ht="15" customHeight="1" x14ac:dyDescent="0.25">
      <c r="A712" s="564"/>
      <c r="B712" s="568"/>
      <c r="C712" s="614"/>
      <c r="D712" s="773"/>
      <c r="E712" s="448"/>
      <c r="F712" s="94" t="s">
        <v>358</v>
      </c>
      <c r="G712" s="523" t="s">
        <v>748</v>
      </c>
      <c r="H712" s="523"/>
      <c r="I712" s="523"/>
      <c r="J712" s="523"/>
      <c r="K712" s="584">
        <v>5</v>
      </c>
      <c r="L712" s="533">
        <v>2571</v>
      </c>
      <c r="M712" s="800"/>
    </row>
    <row r="713" spans="1:13" s="51" customFormat="1" ht="15" customHeight="1" x14ac:dyDescent="0.25">
      <c r="A713" s="564"/>
      <c r="B713" s="568"/>
      <c r="C713" s="614"/>
      <c r="D713" s="773"/>
      <c r="E713" s="448"/>
      <c r="F713" s="93" t="s">
        <v>704</v>
      </c>
      <c r="G713" s="523" t="s">
        <v>1284</v>
      </c>
      <c r="H713" s="523"/>
      <c r="I713" s="523"/>
      <c r="J713" s="523"/>
      <c r="K713" s="585"/>
      <c r="L713" s="603" t="e">
        <f>#REF!-#REF!*10%</f>
        <v>#REF!</v>
      </c>
      <c r="M713" s="800"/>
    </row>
    <row r="714" spans="1:13" s="51" customFormat="1" ht="15.75" customHeight="1" x14ac:dyDescent="0.25">
      <c r="A714" s="564"/>
      <c r="B714" s="568"/>
      <c r="C714" s="614"/>
      <c r="D714" s="773"/>
      <c r="E714" s="448"/>
      <c r="F714" s="148" t="s">
        <v>377</v>
      </c>
      <c r="G714" s="523" t="s">
        <v>749</v>
      </c>
      <c r="H714" s="523"/>
      <c r="I714" s="523"/>
      <c r="J714" s="523"/>
      <c r="K714" s="585"/>
      <c r="L714" s="603" t="e">
        <f>#REF!-#REF!*10%</f>
        <v>#REF!</v>
      </c>
      <c r="M714" s="800"/>
    </row>
    <row r="715" spans="1:13" s="51" customFormat="1" ht="15.75" customHeight="1" x14ac:dyDescent="0.25">
      <c r="A715" s="564"/>
      <c r="B715" s="568"/>
      <c r="C715" s="614"/>
      <c r="D715" s="773"/>
      <c r="E715" s="448"/>
      <c r="F715" s="148" t="s">
        <v>798</v>
      </c>
      <c r="G715" s="801" t="s">
        <v>808</v>
      </c>
      <c r="H715" s="801"/>
      <c r="I715" s="801"/>
      <c r="J715" s="801"/>
      <c r="K715" s="585"/>
      <c r="L715" s="603" t="e">
        <f>#REF!-#REF!*10%</f>
        <v>#REF!</v>
      </c>
      <c r="M715" s="800"/>
    </row>
    <row r="716" spans="1:13" s="51" customFormat="1" ht="15" customHeight="1" x14ac:dyDescent="0.25">
      <c r="A716" s="564"/>
      <c r="B716" s="568"/>
      <c r="C716" s="614"/>
      <c r="D716" s="773"/>
      <c r="E716" s="448"/>
      <c r="F716" s="148" t="s">
        <v>1139</v>
      </c>
      <c r="G716" s="523" t="s">
        <v>799</v>
      </c>
      <c r="H716" s="523"/>
      <c r="I716" s="523"/>
      <c r="J716" s="523"/>
      <c r="K716" s="585"/>
      <c r="L716" s="603" t="e">
        <f>#REF!-#REF!*10%</f>
        <v>#REF!</v>
      </c>
      <c r="M716" s="800"/>
    </row>
    <row r="717" spans="1:13" s="51" customFormat="1" ht="15" customHeight="1" x14ac:dyDescent="0.25">
      <c r="A717" s="564"/>
      <c r="B717" s="568"/>
      <c r="C717" s="614"/>
      <c r="D717" s="773"/>
      <c r="E717" s="448"/>
      <c r="F717" s="148" t="s">
        <v>801</v>
      </c>
      <c r="G717" s="523" t="s">
        <v>799</v>
      </c>
      <c r="H717" s="523"/>
      <c r="I717" s="523"/>
      <c r="J717" s="523"/>
      <c r="K717" s="585"/>
      <c r="L717" s="603" t="e">
        <f>#REF!-#REF!*10%</f>
        <v>#REF!</v>
      </c>
      <c r="M717" s="800"/>
    </row>
    <row r="718" spans="1:13" s="51" customFormat="1" ht="15" customHeight="1" x14ac:dyDescent="0.25">
      <c r="A718" s="564"/>
      <c r="B718" s="568"/>
      <c r="C718" s="614"/>
      <c r="D718" s="773"/>
      <c r="E718" s="448"/>
      <c r="F718" s="148" t="s">
        <v>802</v>
      </c>
      <c r="G718" s="801">
        <v>60</v>
      </c>
      <c r="H718" s="801"/>
      <c r="I718" s="801"/>
      <c r="J718" s="801"/>
      <c r="K718" s="585"/>
      <c r="L718" s="603" t="e">
        <f>#REF!-#REF!*10%</f>
        <v>#REF!</v>
      </c>
      <c r="M718" s="800"/>
    </row>
    <row r="719" spans="1:13" s="51" customFormat="1" ht="15" customHeight="1" x14ac:dyDescent="0.25">
      <c r="A719" s="564"/>
      <c r="B719" s="568"/>
      <c r="C719" s="614"/>
      <c r="D719" s="773"/>
      <c r="E719" s="448"/>
      <c r="F719" s="148" t="s">
        <v>803</v>
      </c>
      <c r="G719" s="801">
        <v>1</v>
      </c>
      <c r="H719" s="801"/>
      <c r="I719" s="801"/>
      <c r="J719" s="801"/>
      <c r="K719" s="585"/>
      <c r="L719" s="603" t="e">
        <f>#REF!-#REF!*10%</f>
        <v>#REF!</v>
      </c>
      <c r="M719" s="800"/>
    </row>
    <row r="720" spans="1:13" s="51" customFormat="1" ht="15" customHeight="1" x14ac:dyDescent="0.25">
      <c r="A720" s="564"/>
      <c r="B720" s="568"/>
      <c r="C720" s="614"/>
      <c r="D720" s="773"/>
      <c r="E720" s="448"/>
      <c r="F720" s="148" t="s">
        <v>1138</v>
      </c>
      <c r="G720" s="523" t="s">
        <v>799</v>
      </c>
      <c r="H720" s="523"/>
      <c r="I720" s="523"/>
      <c r="J720" s="523"/>
      <c r="K720" s="585"/>
      <c r="L720" s="603" t="e">
        <f>#REF!-#REF!*10%</f>
        <v>#REF!</v>
      </c>
      <c r="M720" s="800"/>
    </row>
    <row r="721" spans="1:13" s="51" customFormat="1" ht="15.6" customHeight="1" x14ac:dyDescent="0.25">
      <c r="A721" s="564"/>
      <c r="B721" s="568"/>
      <c r="C721" s="614"/>
      <c r="D721" s="773"/>
      <c r="E721" s="448"/>
      <c r="F721" s="148" t="s">
        <v>562</v>
      </c>
      <c r="G721" s="523" t="s">
        <v>1085</v>
      </c>
      <c r="H721" s="523"/>
      <c r="I721" s="523"/>
      <c r="J721" s="523"/>
      <c r="K721" s="585"/>
      <c r="L721" s="603" t="e">
        <f>#REF!-#REF!*10%</f>
        <v>#REF!</v>
      </c>
      <c r="M721" s="800"/>
    </row>
    <row r="722" spans="1:13" s="51" customFormat="1" ht="15.6" customHeight="1" x14ac:dyDescent="0.25">
      <c r="A722" s="564"/>
      <c r="B722" s="568"/>
      <c r="C722" s="614"/>
      <c r="D722" s="773"/>
      <c r="E722" s="448"/>
      <c r="F722" s="148" t="s">
        <v>570</v>
      </c>
      <c r="G722" s="523" t="s">
        <v>614</v>
      </c>
      <c r="H722" s="523"/>
      <c r="I722" s="523"/>
      <c r="J722" s="523"/>
      <c r="K722" s="585"/>
      <c r="L722" s="603" t="e">
        <f>#REF!-#REF!*10%</f>
        <v>#REF!</v>
      </c>
      <c r="M722" s="800"/>
    </row>
    <row r="723" spans="1:13" s="51" customFormat="1" ht="15.6" customHeight="1" x14ac:dyDescent="0.25">
      <c r="A723" s="564"/>
      <c r="B723" s="568"/>
      <c r="C723" s="614"/>
      <c r="D723" s="773"/>
      <c r="E723" s="448"/>
      <c r="F723" s="167" t="s">
        <v>84</v>
      </c>
      <c r="G723" s="722">
        <v>0.3</v>
      </c>
      <c r="H723" s="722"/>
      <c r="I723" s="722"/>
      <c r="J723" s="722"/>
      <c r="K723" s="585"/>
      <c r="L723" s="603" t="e">
        <f>#REF!-#REF!*10%</f>
        <v>#REF!</v>
      </c>
      <c r="M723" s="800"/>
    </row>
    <row r="724" spans="1:13" ht="15" customHeight="1" x14ac:dyDescent="0.25">
      <c r="A724" s="564"/>
      <c r="B724" s="569"/>
      <c r="C724" s="614"/>
      <c r="D724" s="773"/>
      <c r="E724" s="448"/>
      <c r="F724" s="136" t="s">
        <v>1016</v>
      </c>
      <c r="G724" s="523">
        <v>5</v>
      </c>
      <c r="H724" s="523"/>
      <c r="I724" s="523"/>
      <c r="J724" s="523"/>
      <c r="K724" s="585"/>
      <c r="L724" s="603" t="e">
        <f>#REF!-#REF!*10%</f>
        <v>#REF!</v>
      </c>
      <c r="M724" s="800"/>
    </row>
    <row r="725" spans="1:13" ht="15" customHeight="1" x14ac:dyDescent="0.25">
      <c r="A725" s="564">
        <v>4</v>
      </c>
      <c r="B725" s="567"/>
      <c r="C725" s="614" t="s">
        <v>835</v>
      </c>
      <c r="D725" s="773"/>
      <c r="E725" s="448"/>
      <c r="F725" s="147" t="s">
        <v>81</v>
      </c>
      <c r="G725" s="523" t="s">
        <v>10</v>
      </c>
      <c r="H725" s="523"/>
      <c r="I725" s="523"/>
      <c r="J725" s="523"/>
      <c r="K725" s="539">
        <v>3</v>
      </c>
      <c r="L725" s="601">
        <v>2403</v>
      </c>
      <c r="M725" s="799" t="s">
        <v>1117</v>
      </c>
    </row>
    <row r="726" spans="1:13" ht="15" customHeight="1" x14ac:dyDescent="0.25">
      <c r="A726" s="564"/>
      <c r="B726" s="568"/>
      <c r="C726" s="614"/>
      <c r="D726" s="773"/>
      <c r="E726" s="448"/>
      <c r="F726" s="147" t="s">
        <v>80</v>
      </c>
      <c r="G726" s="469">
        <v>6</v>
      </c>
      <c r="H726" s="469"/>
      <c r="I726" s="469"/>
      <c r="J726" s="469"/>
      <c r="K726" s="583"/>
      <c r="L726" s="602"/>
      <c r="M726" s="800"/>
    </row>
    <row r="727" spans="1:13" ht="15" customHeight="1" x14ac:dyDescent="0.25">
      <c r="A727" s="564"/>
      <c r="B727" s="568"/>
      <c r="C727" s="614"/>
      <c r="D727" s="773"/>
      <c r="E727" s="448"/>
      <c r="F727" s="147" t="s">
        <v>8</v>
      </c>
      <c r="G727" s="243">
        <v>3000</v>
      </c>
      <c r="H727" s="244">
        <v>4000</v>
      </c>
      <c r="I727" s="246">
        <v>5500</v>
      </c>
      <c r="J727" s="257">
        <v>6000</v>
      </c>
      <c r="K727" s="583"/>
      <c r="L727" s="602"/>
      <c r="M727" s="800"/>
    </row>
    <row r="728" spans="1:13" ht="15" customHeight="1" x14ac:dyDescent="0.25">
      <c r="A728" s="564"/>
      <c r="B728" s="568"/>
      <c r="C728" s="614"/>
      <c r="D728" s="773"/>
      <c r="E728" s="448"/>
      <c r="F728" s="147" t="s">
        <v>82</v>
      </c>
      <c r="G728" s="243">
        <f>G726*132</f>
        <v>792</v>
      </c>
      <c r="H728" s="244">
        <f>G726*141.6</f>
        <v>849.59999999999991</v>
      </c>
      <c r="I728" s="246">
        <f>G726*150</f>
        <v>900</v>
      </c>
      <c r="J728" s="224"/>
      <c r="K728" s="583"/>
      <c r="L728" s="602"/>
      <c r="M728" s="800"/>
    </row>
    <row r="729" spans="1:13" ht="15" customHeight="1" x14ac:dyDescent="0.25">
      <c r="A729" s="564"/>
      <c r="B729" s="568"/>
      <c r="C729" s="614"/>
      <c r="D729" s="773"/>
      <c r="E729" s="448"/>
      <c r="F729" s="147" t="s">
        <v>1269</v>
      </c>
      <c r="G729" s="451">
        <v>0.98</v>
      </c>
      <c r="H729" s="451"/>
      <c r="I729" s="451"/>
      <c r="J729" s="451"/>
      <c r="K729" s="583"/>
      <c r="L729" s="602"/>
      <c r="M729" s="800"/>
    </row>
    <row r="730" spans="1:13" ht="15" customHeight="1" x14ac:dyDescent="0.25">
      <c r="A730" s="564"/>
      <c r="B730" s="568"/>
      <c r="C730" s="614"/>
      <c r="D730" s="773"/>
      <c r="E730" s="448"/>
      <c r="F730" s="93" t="s">
        <v>699</v>
      </c>
      <c r="G730" s="523" t="s">
        <v>700</v>
      </c>
      <c r="H730" s="523"/>
      <c r="I730" s="523"/>
      <c r="J730" s="523"/>
      <c r="K730" s="583"/>
      <c r="L730" s="602"/>
      <c r="M730" s="800"/>
    </row>
    <row r="731" spans="1:13" ht="15" customHeight="1" x14ac:dyDescent="0.25">
      <c r="A731" s="564"/>
      <c r="B731" s="568"/>
      <c r="C731" s="614"/>
      <c r="D731" s="773"/>
      <c r="E731" s="448"/>
      <c r="F731" s="93" t="s">
        <v>1181</v>
      </c>
      <c r="G731" s="462" t="s">
        <v>1179</v>
      </c>
      <c r="H731" s="463"/>
      <c r="I731" s="463"/>
      <c r="J731" s="464"/>
      <c r="K731" s="583"/>
      <c r="L731" s="602"/>
      <c r="M731" s="800"/>
    </row>
    <row r="732" spans="1:13" ht="15" customHeight="1" x14ac:dyDescent="0.25">
      <c r="A732" s="564"/>
      <c r="B732" s="568"/>
      <c r="C732" s="614"/>
      <c r="D732" s="773"/>
      <c r="E732" s="448"/>
      <c r="F732" s="94" t="s">
        <v>83</v>
      </c>
      <c r="G732" s="523">
        <v>54</v>
      </c>
      <c r="H732" s="523"/>
      <c r="I732" s="523"/>
      <c r="J732" s="523"/>
      <c r="K732" s="583"/>
      <c r="L732" s="602"/>
      <c r="M732" s="800"/>
    </row>
    <row r="733" spans="1:13" ht="15" customHeight="1" x14ac:dyDescent="0.25">
      <c r="A733" s="564"/>
      <c r="B733" s="568"/>
      <c r="C733" s="614"/>
      <c r="D733" s="773"/>
      <c r="E733" s="448"/>
      <c r="F733" s="94" t="s">
        <v>396</v>
      </c>
      <c r="G733" s="523" t="s">
        <v>397</v>
      </c>
      <c r="H733" s="523"/>
      <c r="I733" s="523"/>
      <c r="J733" s="523"/>
      <c r="K733" s="583"/>
      <c r="L733" s="602"/>
      <c r="M733" s="800"/>
    </row>
    <row r="734" spans="1:13" ht="15" customHeight="1" x14ac:dyDescent="0.25">
      <c r="A734" s="564"/>
      <c r="B734" s="568"/>
      <c r="C734" s="614"/>
      <c r="D734" s="773"/>
      <c r="E734" s="448"/>
      <c r="F734" s="94" t="s">
        <v>743</v>
      </c>
      <c r="G734" s="523" t="s">
        <v>747</v>
      </c>
      <c r="H734" s="523"/>
      <c r="I734" s="523"/>
      <c r="J734" s="523"/>
      <c r="K734" s="583"/>
      <c r="L734" s="602"/>
      <c r="M734" s="800"/>
    </row>
    <row r="735" spans="1:13" s="51" customFormat="1" ht="15" customHeight="1" x14ac:dyDescent="0.25">
      <c r="A735" s="564"/>
      <c r="B735" s="568"/>
      <c r="C735" s="614"/>
      <c r="D735" s="773"/>
      <c r="E735" s="448"/>
      <c r="F735" s="94" t="s">
        <v>421</v>
      </c>
      <c r="G735" s="523" t="s">
        <v>386</v>
      </c>
      <c r="H735" s="523"/>
      <c r="I735" s="523"/>
      <c r="J735" s="523"/>
      <c r="K735" s="583"/>
      <c r="L735" s="602"/>
      <c r="M735" s="800"/>
    </row>
    <row r="736" spans="1:13" s="51" customFormat="1" ht="15" customHeight="1" x14ac:dyDescent="0.25">
      <c r="A736" s="564"/>
      <c r="B736" s="568"/>
      <c r="C736" s="614"/>
      <c r="D736" s="773"/>
      <c r="E736" s="448"/>
      <c r="F736" s="148" t="s">
        <v>379</v>
      </c>
      <c r="G736" s="523" t="s">
        <v>745</v>
      </c>
      <c r="H736" s="523"/>
      <c r="I736" s="523"/>
      <c r="J736" s="523"/>
      <c r="K736" s="583"/>
      <c r="L736" s="602"/>
      <c r="M736" s="800"/>
    </row>
    <row r="737" spans="1:13" s="51" customFormat="1" ht="15" customHeight="1" x14ac:dyDescent="0.25">
      <c r="A737" s="564"/>
      <c r="B737" s="568"/>
      <c r="C737" s="614"/>
      <c r="D737" s="773"/>
      <c r="E737" s="448"/>
      <c r="F737" s="148" t="s">
        <v>257</v>
      </c>
      <c r="G737" s="523" t="s">
        <v>658</v>
      </c>
      <c r="H737" s="523"/>
      <c r="I737" s="523"/>
      <c r="J737" s="523"/>
      <c r="K737" s="583"/>
      <c r="L737" s="602"/>
      <c r="M737" s="800"/>
    </row>
    <row r="738" spans="1:13" s="51" customFormat="1" ht="15" customHeight="1" x14ac:dyDescent="0.25">
      <c r="A738" s="564"/>
      <c r="B738" s="568"/>
      <c r="C738" s="614"/>
      <c r="D738" s="773"/>
      <c r="E738" s="448"/>
      <c r="F738" s="148" t="s">
        <v>422</v>
      </c>
      <c r="G738" s="523" t="s">
        <v>794</v>
      </c>
      <c r="H738" s="523"/>
      <c r="I738" s="523"/>
      <c r="J738" s="523"/>
      <c r="K738" s="583"/>
      <c r="L738" s="602"/>
      <c r="M738" s="800"/>
    </row>
    <row r="739" spans="1:13" s="51" customFormat="1" ht="15" customHeight="1" x14ac:dyDescent="0.25">
      <c r="A739" s="564"/>
      <c r="B739" s="568"/>
      <c r="C739" s="614"/>
      <c r="D739" s="773"/>
      <c r="E739" s="448"/>
      <c r="F739" s="148" t="s">
        <v>376</v>
      </c>
      <c r="G739" s="523" t="s">
        <v>746</v>
      </c>
      <c r="H739" s="523"/>
      <c r="I739" s="523"/>
      <c r="J739" s="523"/>
      <c r="K739" s="583"/>
      <c r="L739" s="602"/>
      <c r="M739" s="800"/>
    </row>
    <row r="740" spans="1:13" s="51" customFormat="1" ht="15" customHeight="1" x14ac:dyDescent="0.25">
      <c r="A740" s="564"/>
      <c r="B740" s="568"/>
      <c r="C740" s="614"/>
      <c r="D740" s="773"/>
      <c r="E740" s="448"/>
      <c r="F740" s="148" t="s">
        <v>381</v>
      </c>
      <c r="G740" s="523" t="s">
        <v>795</v>
      </c>
      <c r="H740" s="523"/>
      <c r="I740" s="523"/>
      <c r="J740" s="523"/>
      <c r="K740" s="583"/>
      <c r="L740" s="602"/>
      <c r="M740" s="800"/>
    </row>
    <row r="741" spans="1:13" s="51" customFormat="1" ht="15" customHeight="1" x14ac:dyDescent="0.25">
      <c r="A741" s="564"/>
      <c r="B741" s="568"/>
      <c r="C741" s="614"/>
      <c r="D741" s="773"/>
      <c r="E741" s="448"/>
      <c r="F741" s="148" t="s">
        <v>796</v>
      </c>
      <c r="G741" s="523" t="s">
        <v>797</v>
      </c>
      <c r="H741" s="523"/>
      <c r="I741" s="523"/>
      <c r="J741" s="523"/>
      <c r="K741" s="583"/>
      <c r="L741" s="602"/>
      <c r="M741" s="800"/>
    </row>
    <row r="742" spans="1:13" s="51" customFormat="1" ht="15" customHeight="1" x14ac:dyDescent="0.25">
      <c r="A742" s="564"/>
      <c r="B742" s="568"/>
      <c r="C742" s="614"/>
      <c r="D742" s="773"/>
      <c r="E742" s="448"/>
      <c r="F742" s="94" t="s">
        <v>358</v>
      </c>
      <c r="G742" s="523" t="s">
        <v>748</v>
      </c>
      <c r="H742" s="523"/>
      <c r="I742" s="523"/>
      <c r="J742" s="523"/>
      <c r="K742" s="584">
        <v>5</v>
      </c>
      <c r="L742" s="533">
        <v>2571</v>
      </c>
      <c r="M742" s="800"/>
    </row>
    <row r="743" spans="1:13" s="51" customFormat="1" ht="15" customHeight="1" x14ac:dyDescent="0.25">
      <c r="A743" s="564"/>
      <c r="B743" s="568"/>
      <c r="C743" s="614"/>
      <c r="D743" s="773"/>
      <c r="E743" s="448"/>
      <c r="F743" s="93" t="s">
        <v>704</v>
      </c>
      <c r="G743" s="523" t="s">
        <v>1284</v>
      </c>
      <c r="H743" s="523"/>
      <c r="I743" s="523"/>
      <c r="J743" s="523"/>
      <c r="K743" s="585"/>
      <c r="L743" s="603" t="e">
        <f>#REF!-#REF!*10%</f>
        <v>#REF!</v>
      </c>
      <c r="M743" s="800"/>
    </row>
    <row r="744" spans="1:13" s="51" customFormat="1" ht="15.75" customHeight="1" x14ac:dyDescent="0.25">
      <c r="A744" s="564"/>
      <c r="B744" s="568"/>
      <c r="C744" s="614"/>
      <c r="D744" s="773"/>
      <c r="E744" s="448"/>
      <c r="F744" s="148" t="s">
        <v>377</v>
      </c>
      <c r="G744" s="523" t="s">
        <v>749</v>
      </c>
      <c r="H744" s="523"/>
      <c r="I744" s="523"/>
      <c r="J744" s="523"/>
      <c r="K744" s="585"/>
      <c r="L744" s="603" t="e">
        <f>#REF!-#REF!*10%</f>
        <v>#REF!</v>
      </c>
      <c r="M744" s="800"/>
    </row>
    <row r="745" spans="1:13" s="51" customFormat="1" ht="15.75" customHeight="1" x14ac:dyDescent="0.25">
      <c r="A745" s="564"/>
      <c r="B745" s="568"/>
      <c r="C745" s="614"/>
      <c r="D745" s="773"/>
      <c r="E745" s="448"/>
      <c r="F745" s="148" t="s">
        <v>798</v>
      </c>
      <c r="G745" s="801" t="s">
        <v>810</v>
      </c>
      <c r="H745" s="801"/>
      <c r="I745" s="801"/>
      <c r="J745" s="801"/>
      <c r="K745" s="585"/>
      <c r="L745" s="603" t="e">
        <f>#REF!-#REF!*10%</f>
        <v>#REF!</v>
      </c>
      <c r="M745" s="800"/>
    </row>
    <row r="746" spans="1:13" s="51" customFormat="1" ht="15" customHeight="1" x14ac:dyDescent="0.25">
      <c r="A746" s="564"/>
      <c r="B746" s="568"/>
      <c r="C746" s="614"/>
      <c r="D746" s="773"/>
      <c r="E746" s="448"/>
      <c r="F746" s="148" t="s">
        <v>1139</v>
      </c>
      <c r="G746" s="523" t="s">
        <v>799</v>
      </c>
      <c r="H746" s="523"/>
      <c r="I746" s="523"/>
      <c r="J746" s="523"/>
      <c r="K746" s="585"/>
      <c r="L746" s="603" t="e">
        <f>#REF!-#REF!*10%</f>
        <v>#REF!</v>
      </c>
      <c r="M746" s="800"/>
    </row>
    <row r="747" spans="1:13" s="51" customFormat="1" ht="15" customHeight="1" x14ac:dyDescent="0.25">
      <c r="A747" s="564"/>
      <c r="B747" s="568"/>
      <c r="C747" s="614"/>
      <c r="D747" s="773"/>
      <c r="E747" s="448"/>
      <c r="F747" s="148" t="s">
        <v>801</v>
      </c>
      <c r="G747" s="801">
        <v>10</v>
      </c>
      <c r="H747" s="801"/>
      <c r="I747" s="801"/>
      <c r="J747" s="801"/>
      <c r="K747" s="585"/>
      <c r="L747" s="603" t="e">
        <f>#REF!-#REF!*10%</f>
        <v>#REF!</v>
      </c>
      <c r="M747" s="800"/>
    </row>
    <row r="748" spans="1:13" s="51" customFormat="1" ht="15" customHeight="1" x14ac:dyDescent="0.25">
      <c r="A748" s="564"/>
      <c r="B748" s="568"/>
      <c r="C748" s="614"/>
      <c r="D748" s="773"/>
      <c r="E748" s="448"/>
      <c r="F748" s="148" t="s">
        <v>802</v>
      </c>
      <c r="G748" s="801">
        <v>60</v>
      </c>
      <c r="H748" s="801"/>
      <c r="I748" s="801"/>
      <c r="J748" s="801"/>
      <c r="K748" s="585"/>
      <c r="L748" s="603" t="e">
        <f>#REF!-#REF!*10%</f>
        <v>#REF!</v>
      </c>
      <c r="M748" s="800"/>
    </row>
    <row r="749" spans="1:13" s="51" customFormat="1" ht="15" customHeight="1" x14ac:dyDescent="0.25">
      <c r="A749" s="564"/>
      <c r="B749" s="568"/>
      <c r="C749" s="614"/>
      <c r="D749" s="773"/>
      <c r="E749" s="448"/>
      <c r="F749" s="148" t="s">
        <v>803</v>
      </c>
      <c r="G749" s="801" t="s">
        <v>1137</v>
      </c>
      <c r="H749" s="801"/>
      <c r="I749" s="801"/>
      <c r="J749" s="801"/>
      <c r="K749" s="585"/>
      <c r="L749" s="603" t="e">
        <f>#REF!-#REF!*10%</f>
        <v>#REF!</v>
      </c>
      <c r="M749" s="800"/>
    </row>
    <row r="750" spans="1:13" s="51" customFormat="1" ht="15" customHeight="1" x14ac:dyDescent="0.25">
      <c r="A750" s="564"/>
      <c r="B750" s="568"/>
      <c r="C750" s="614"/>
      <c r="D750" s="773"/>
      <c r="E750" s="448"/>
      <c r="F750" s="148" t="s">
        <v>1138</v>
      </c>
      <c r="G750" s="523" t="s">
        <v>799</v>
      </c>
      <c r="H750" s="523"/>
      <c r="I750" s="523"/>
      <c r="J750" s="523"/>
      <c r="K750" s="585"/>
      <c r="L750" s="603" t="e">
        <f>#REF!-#REF!*10%</f>
        <v>#REF!</v>
      </c>
      <c r="M750" s="800"/>
    </row>
    <row r="751" spans="1:13" s="51" customFormat="1" ht="15.6" customHeight="1" x14ac:dyDescent="0.25">
      <c r="A751" s="564"/>
      <c r="B751" s="568"/>
      <c r="C751" s="614"/>
      <c r="D751" s="773"/>
      <c r="E751" s="448"/>
      <c r="F751" s="148" t="s">
        <v>562</v>
      </c>
      <c r="G751" s="523" t="s">
        <v>1085</v>
      </c>
      <c r="H751" s="523"/>
      <c r="I751" s="523"/>
      <c r="J751" s="523"/>
      <c r="K751" s="585"/>
      <c r="L751" s="603" t="e">
        <f>#REF!-#REF!*10%</f>
        <v>#REF!</v>
      </c>
      <c r="M751" s="800"/>
    </row>
    <row r="752" spans="1:13" s="51" customFormat="1" ht="15.6" customHeight="1" x14ac:dyDescent="0.25">
      <c r="A752" s="564"/>
      <c r="B752" s="568"/>
      <c r="C752" s="614"/>
      <c r="D752" s="773"/>
      <c r="E752" s="448"/>
      <c r="F752" s="148" t="s">
        <v>570</v>
      </c>
      <c r="G752" s="523" t="s">
        <v>614</v>
      </c>
      <c r="H752" s="523"/>
      <c r="I752" s="523"/>
      <c r="J752" s="523"/>
      <c r="K752" s="585"/>
      <c r="L752" s="603" t="e">
        <f>#REF!-#REF!*10%</f>
        <v>#REF!</v>
      </c>
      <c r="M752" s="800"/>
    </row>
    <row r="753" spans="1:13" s="51" customFormat="1" ht="15.6" customHeight="1" x14ac:dyDescent="0.25">
      <c r="A753" s="564"/>
      <c r="B753" s="568"/>
      <c r="C753" s="614"/>
      <c r="D753" s="773"/>
      <c r="E753" s="448"/>
      <c r="F753" s="167" t="s">
        <v>84</v>
      </c>
      <c r="G753" s="722">
        <v>0.3</v>
      </c>
      <c r="H753" s="722"/>
      <c r="I753" s="722"/>
      <c r="J753" s="722"/>
      <c r="K753" s="585"/>
      <c r="L753" s="603" t="e">
        <f>#REF!-#REF!*10%</f>
        <v>#REF!</v>
      </c>
      <c r="M753" s="800"/>
    </row>
    <row r="754" spans="1:13" ht="15" customHeight="1" x14ac:dyDescent="0.25">
      <c r="A754" s="564"/>
      <c r="B754" s="569"/>
      <c r="C754" s="614"/>
      <c r="D754" s="773"/>
      <c r="E754" s="448"/>
      <c r="F754" s="136" t="s">
        <v>1016</v>
      </c>
      <c r="G754" s="523">
        <v>5</v>
      </c>
      <c r="H754" s="523"/>
      <c r="I754" s="523"/>
      <c r="J754" s="523"/>
      <c r="K754" s="585"/>
      <c r="L754" s="603" t="e">
        <f>#REF!-#REF!*10%</f>
        <v>#REF!</v>
      </c>
      <c r="M754" s="800"/>
    </row>
    <row r="755" spans="1:13" ht="15" customHeight="1" x14ac:dyDescent="0.25">
      <c r="A755" s="564">
        <v>5</v>
      </c>
      <c r="B755" s="567"/>
      <c r="C755" s="614" t="s">
        <v>836</v>
      </c>
      <c r="D755" s="773"/>
      <c r="E755" s="448"/>
      <c r="F755" s="147" t="s">
        <v>81</v>
      </c>
      <c r="G755" s="523" t="s">
        <v>10</v>
      </c>
      <c r="H755" s="523"/>
      <c r="I755" s="523"/>
      <c r="J755" s="523"/>
      <c r="K755" s="539">
        <v>3</v>
      </c>
      <c r="L755" s="601">
        <v>2403</v>
      </c>
      <c r="M755" s="799" t="s">
        <v>1113</v>
      </c>
    </row>
    <row r="756" spans="1:13" ht="15" customHeight="1" x14ac:dyDescent="0.25">
      <c r="A756" s="564"/>
      <c r="B756" s="568"/>
      <c r="C756" s="614"/>
      <c r="D756" s="773"/>
      <c r="E756" s="448"/>
      <c r="F756" s="147" t="s">
        <v>80</v>
      </c>
      <c r="G756" s="469">
        <v>6</v>
      </c>
      <c r="H756" s="469"/>
      <c r="I756" s="469"/>
      <c r="J756" s="469"/>
      <c r="K756" s="583"/>
      <c r="L756" s="602"/>
      <c r="M756" s="800"/>
    </row>
    <row r="757" spans="1:13" ht="15" customHeight="1" x14ac:dyDescent="0.25">
      <c r="A757" s="564"/>
      <c r="B757" s="568"/>
      <c r="C757" s="614"/>
      <c r="D757" s="773"/>
      <c r="E757" s="448"/>
      <c r="F757" s="147" t="s">
        <v>8</v>
      </c>
      <c r="G757" s="243">
        <v>3000</v>
      </c>
      <c r="H757" s="244">
        <v>4000</v>
      </c>
      <c r="I757" s="246">
        <v>5500</v>
      </c>
      <c r="J757" s="257">
        <v>6000</v>
      </c>
      <c r="K757" s="583"/>
      <c r="L757" s="602"/>
      <c r="M757" s="800"/>
    </row>
    <row r="758" spans="1:13" ht="15" customHeight="1" x14ac:dyDescent="0.25">
      <c r="A758" s="564"/>
      <c r="B758" s="568"/>
      <c r="C758" s="614"/>
      <c r="D758" s="773"/>
      <c r="E758" s="448"/>
      <c r="F758" s="147" t="s">
        <v>82</v>
      </c>
      <c r="G758" s="243">
        <f>G756*132</f>
        <v>792</v>
      </c>
      <c r="H758" s="244">
        <f>G756*141.6</f>
        <v>849.59999999999991</v>
      </c>
      <c r="I758" s="246">
        <f>G756*150</f>
        <v>900</v>
      </c>
      <c r="J758" s="224"/>
      <c r="K758" s="583"/>
      <c r="L758" s="602"/>
      <c r="M758" s="800"/>
    </row>
    <row r="759" spans="1:13" ht="15" customHeight="1" x14ac:dyDescent="0.25">
      <c r="A759" s="564"/>
      <c r="B759" s="568"/>
      <c r="C759" s="614"/>
      <c r="D759" s="773"/>
      <c r="E759" s="448"/>
      <c r="F759" s="147" t="s">
        <v>1269</v>
      </c>
      <c r="G759" s="451">
        <v>0.98</v>
      </c>
      <c r="H759" s="451"/>
      <c r="I759" s="451"/>
      <c r="J759" s="451"/>
      <c r="K759" s="583"/>
      <c r="L759" s="602"/>
      <c r="M759" s="800"/>
    </row>
    <row r="760" spans="1:13" ht="15" customHeight="1" x14ac:dyDescent="0.25">
      <c r="A760" s="564"/>
      <c r="B760" s="568"/>
      <c r="C760" s="614"/>
      <c r="D760" s="773"/>
      <c r="E760" s="448"/>
      <c r="F760" s="93" t="s">
        <v>699</v>
      </c>
      <c r="G760" s="523" t="s">
        <v>700</v>
      </c>
      <c r="H760" s="523"/>
      <c r="I760" s="523"/>
      <c r="J760" s="523"/>
      <c r="K760" s="583"/>
      <c r="L760" s="602"/>
      <c r="M760" s="800"/>
    </row>
    <row r="761" spans="1:13" ht="15" customHeight="1" x14ac:dyDescent="0.25">
      <c r="A761" s="564"/>
      <c r="B761" s="568"/>
      <c r="C761" s="614"/>
      <c r="D761" s="773"/>
      <c r="E761" s="448"/>
      <c r="F761" s="93" t="s">
        <v>1181</v>
      </c>
      <c r="G761" s="462" t="s">
        <v>1179</v>
      </c>
      <c r="H761" s="463"/>
      <c r="I761" s="463"/>
      <c r="J761" s="464"/>
      <c r="K761" s="583"/>
      <c r="L761" s="602"/>
      <c r="M761" s="800"/>
    </row>
    <row r="762" spans="1:13" ht="15" customHeight="1" x14ac:dyDescent="0.25">
      <c r="A762" s="564"/>
      <c r="B762" s="568"/>
      <c r="C762" s="614"/>
      <c r="D762" s="773"/>
      <c r="E762" s="448"/>
      <c r="F762" s="94" t="s">
        <v>83</v>
      </c>
      <c r="G762" s="523">
        <v>54</v>
      </c>
      <c r="H762" s="523"/>
      <c r="I762" s="523"/>
      <c r="J762" s="523"/>
      <c r="K762" s="583"/>
      <c r="L762" s="602"/>
      <c r="M762" s="800"/>
    </row>
    <row r="763" spans="1:13" ht="15" customHeight="1" x14ac:dyDescent="0.25">
      <c r="A763" s="564"/>
      <c r="B763" s="568"/>
      <c r="C763" s="614"/>
      <c r="D763" s="773"/>
      <c r="E763" s="448"/>
      <c r="F763" s="94" t="s">
        <v>396</v>
      </c>
      <c r="G763" s="523" t="s">
        <v>397</v>
      </c>
      <c r="H763" s="523"/>
      <c r="I763" s="523"/>
      <c r="J763" s="523"/>
      <c r="K763" s="583"/>
      <c r="L763" s="602"/>
      <c r="M763" s="800"/>
    </row>
    <row r="764" spans="1:13" ht="15" customHeight="1" x14ac:dyDescent="0.25">
      <c r="A764" s="564"/>
      <c r="B764" s="568"/>
      <c r="C764" s="614"/>
      <c r="D764" s="773"/>
      <c r="E764" s="448"/>
      <c r="F764" s="94" t="s">
        <v>743</v>
      </c>
      <c r="G764" s="523" t="s">
        <v>747</v>
      </c>
      <c r="H764" s="523"/>
      <c r="I764" s="523"/>
      <c r="J764" s="523"/>
      <c r="K764" s="583"/>
      <c r="L764" s="602"/>
      <c r="M764" s="800"/>
    </row>
    <row r="765" spans="1:13" s="51" customFormat="1" ht="15" customHeight="1" x14ac:dyDescent="0.25">
      <c r="A765" s="564"/>
      <c r="B765" s="568"/>
      <c r="C765" s="614"/>
      <c r="D765" s="773"/>
      <c r="E765" s="448"/>
      <c r="F765" s="94" t="s">
        <v>421</v>
      </c>
      <c r="G765" s="523" t="s">
        <v>386</v>
      </c>
      <c r="H765" s="523"/>
      <c r="I765" s="523"/>
      <c r="J765" s="523"/>
      <c r="K765" s="583"/>
      <c r="L765" s="602"/>
      <c r="M765" s="800"/>
    </row>
    <row r="766" spans="1:13" s="51" customFormat="1" ht="15" customHeight="1" x14ac:dyDescent="0.25">
      <c r="A766" s="564"/>
      <c r="B766" s="568"/>
      <c r="C766" s="614"/>
      <c r="D766" s="773"/>
      <c r="E766" s="448"/>
      <c r="F766" s="148" t="s">
        <v>379</v>
      </c>
      <c r="G766" s="523" t="s">
        <v>745</v>
      </c>
      <c r="H766" s="523"/>
      <c r="I766" s="523"/>
      <c r="J766" s="523"/>
      <c r="K766" s="583"/>
      <c r="L766" s="602"/>
      <c r="M766" s="800"/>
    </row>
    <row r="767" spans="1:13" s="51" customFormat="1" ht="15" customHeight="1" x14ac:dyDescent="0.25">
      <c r="A767" s="564"/>
      <c r="B767" s="568"/>
      <c r="C767" s="614"/>
      <c r="D767" s="773"/>
      <c r="E767" s="448"/>
      <c r="F767" s="148" t="s">
        <v>257</v>
      </c>
      <c r="G767" s="523" t="s">
        <v>658</v>
      </c>
      <c r="H767" s="523"/>
      <c r="I767" s="523"/>
      <c r="J767" s="523"/>
      <c r="K767" s="583"/>
      <c r="L767" s="602"/>
      <c r="M767" s="800"/>
    </row>
    <row r="768" spans="1:13" s="51" customFormat="1" ht="15" customHeight="1" x14ac:dyDescent="0.25">
      <c r="A768" s="564"/>
      <c r="B768" s="568"/>
      <c r="C768" s="614"/>
      <c r="D768" s="773"/>
      <c r="E768" s="448"/>
      <c r="F768" s="148" t="s">
        <v>422</v>
      </c>
      <c r="G768" s="523" t="s">
        <v>794</v>
      </c>
      <c r="H768" s="523"/>
      <c r="I768" s="523"/>
      <c r="J768" s="523"/>
      <c r="K768" s="583"/>
      <c r="L768" s="602"/>
      <c r="M768" s="800"/>
    </row>
    <row r="769" spans="1:13" s="51" customFormat="1" ht="15" customHeight="1" x14ac:dyDescent="0.25">
      <c r="A769" s="564"/>
      <c r="B769" s="568"/>
      <c r="C769" s="614"/>
      <c r="D769" s="773"/>
      <c r="E769" s="448"/>
      <c r="F769" s="148" t="s">
        <v>376</v>
      </c>
      <c r="G769" s="523" t="s">
        <v>746</v>
      </c>
      <c r="H769" s="523"/>
      <c r="I769" s="523"/>
      <c r="J769" s="523"/>
      <c r="K769" s="583"/>
      <c r="L769" s="602"/>
      <c r="M769" s="800"/>
    </row>
    <row r="770" spans="1:13" s="51" customFormat="1" ht="15" customHeight="1" x14ac:dyDescent="0.25">
      <c r="A770" s="564"/>
      <c r="B770" s="568"/>
      <c r="C770" s="614"/>
      <c r="D770" s="773"/>
      <c r="E770" s="448"/>
      <c r="F770" s="148" t="s">
        <v>381</v>
      </c>
      <c r="G770" s="523" t="s">
        <v>795</v>
      </c>
      <c r="H770" s="523"/>
      <c r="I770" s="523"/>
      <c r="J770" s="523"/>
      <c r="K770" s="583"/>
      <c r="L770" s="602"/>
      <c r="M770" s="800"/>
    </row>
    <row r="771" spans="1:13" s="51" customFormat="1" ht="15" customHeight="1" x14ac:dyDescent="0.25">
      <c r="A771" s="564"/>
      <c r="B771" s="568"/>
      <c r="C771" s="614"/>
      <c r="D771" s="773"/>
      <c r="E771" s="448"/>
      <c r="F771" s="148" t="s">
        <v>796</v>
      </c>
      <c r="G771" s="523" t="s">
        <v>797</v>
      </c>
      <c r="H771" s="523"/>
      <c r="I771" s="523"/>
      <c r="J771" s="523"/>
      <c r="K771" s="583"/>
      <c r="L771" s="602"/>
      <c r="M771" s="800"/>
    </row>
    <row r="772" spans="1:13" s="51" customFormat="1" ht="15" customHeight="1" x14ac:dyDescent="0.25">
      <c r="A772" s="564"/>
      <c r="B772" s="568"/>
      <c r="C772" s="614"/>
      <c r="D772" s="773"/>
      <c r="E772" s="448"/>
      <c r="F772" s="94" t="s">
        <v>358</v>
      </c>
      <c r="G772" s="523" t="s">
        <v>748</v>
      </c>
      <c r="H772" s="523"/>
      <c r="I772" s="523"/>
      <c r="J772" s="523"/>
      <c r="K772" s="584">
        <v>5</v>
      </c>
      <c r="L772" s="533">
        <v>2571</v>
      </c>
      <c r="M772" s="800"/>
    </row>
    <row r="773" spans="1:13" s="51" customFormat="1" ht="15" customHeight="1" x14ac:dyDescent="0.25">
      <c r="A773" s="564"/>
      <c r="B773" s="568"/>
      <c r="C773" s="614"/>
      <c r="D773" s="773"/>
      <c r="E773" s="448"/>
      <c r="F773" s="93" t="s">
        <v>704</v>
      </c>
      <c r="G773" s="523" t="s">
        <v>1284</v>
      </c>
      <c r="H773" s="523"/>
      <c r="I773" s="523"/>
      <c r="J773" s="523"/>
      <c r="K773" s="585"/>
      <c r="L773" s="603" t="e">
        <f>#REF!-#REF!*10%</f>
        <v>#REF!</v>
      </c>
      <c r="M773" s="800"/>
    </row>
    <row r="774" spans="1:13" s="51" customFormat="1" ht="15.75" customHeight="1" x14ac:dyDescent="0.25">
      <c r="A774" s="564"/>
      <c r="B774" s="568"/>
      <c r="C774" s="614"/>
      <c r="D774" s="773"/>
      <c r="E774" s="448"/>
      <c r="F774" s="148" t="s">
        <v>377</v>
      </c>
      <c r="G774" s="523" t="s">
        <v>749</v>
      </c>
      <c r="H774" s="523"/>
      <c r="I774" s="523"/>
      <c r="J774" s="523"/>
      <c r="K774" s="585"/>
      <c r="L774" s="603" t="e">
        <f>#REF!-#REF!*10%</f>
        <v>#REF!</v>
      </c>
      <c r="M774" s="800"/>
    </row>
    <row r="775" spans="1:13" s="51" customFormat="1" ht="15.75" customHeight="1" x14ac:dyDescent="0.25">
      <c r="A775" s="564"/>
      <c r="B775" s="568"/>
      <c r="C775" s="614"/>
      <c r="D775" s="773"/>
      <c r="E775" s="448"/>
      <c r="F775" s="148" t="s">
        <v>798</v>
      </c>
      <c r="G775" s="801" t="s">
        <v>810</v>
      </c>
      <c r="H775" s="801"/>
      <c r="I775" s="801"/>
      <c r="J775" s="801"/>
      <c r="K775" s="585"/>
      <c r="L775" s="603" t="e">
        <f>#REF!-#REF!*10%</f>
        <v>#REF!</v>
      </c>
      <c r="M775" s="800"/>
    </row>
    <row r="776" spans="1:13" s="51" customFormat="1" ht="15" customHeight="1" x14ac:dyDescent="0.25">
      <c r="A776" s="564"/>
      <c r="B776" s="568"/>
      <c r="C776" s="614"/>
      <c r="D776" s="773"/>
      <c r="E776" s="448"/>
      <c r="F776" s="148" t="s">
        <v>1139</v>
      </c>
      <c r="G776" s="523" t="s">
        <v>799</v>
      </c>
      <c r="H776" s="523"/>
      <c r="I776" s="523"/>
      <c r="J776" s="523"/>
      <c r="K776" s="585"/>
      <c r="L776" s="603" t="e">
        <f>#REF!-#REF!*10%</f>
        <v>#REF!</v>
      </c>
      <c r="M776" s="800"/>
    </row>
    <row r="777" spans="1:13" s="51" customFormat="1" ht="15" customHeight="1" x14ac:dyDescent="0.25">
      <c r="A777" s="564"/>
      <c r="B777" s="568"/>
      <c r="C777" s="614"/>
      <c r="D777" s="773"/>
      <c r="E777" s="448"/>
      <c r="F777" s="148" t="s">
        <v>801</v>
      </c>
      <c r="G777" s="801">
        <v>10</v>
      </c>
      <c r="H777" s="801"/>
      <c r="I777" s="801"/>
      <c r="J777" s="801"/>
      <c r="K777" s="585"/>
      <c r="L777" s="603" t="e">
        <f>#REF!-#REF!*10%</f>
        <v>#REF!</v>
      </c>
      <c r="M777" s="800"/>
    </row>
    <row r="778" spans="1:13" s="51" customFormat="1" ht="15" customHeight="1" x14ac:dyDescent="0.25">
      <c r="A778" s="564"/>
      <c r="B778" s="568"/>
      <c r="C778" s="614"/>
      <c r="D778" s="773"/>
      <c r="E778" s="448"/>
      <c r="F778" s="148" t="s">
        <v>802</v>
      </c>
      <c r="G778" s="801">
        <v>60</v>
      </c>
      <c r="H778" s="801"/>
      <c r="I778" s="801"/>
      <c r="J778" s="801"/>
      <c r="K778" s="585"/>
      <c r="L778" s="603" t="e">
        <f>#REF!-#REF!*10%</f>
        <v>#REF!</v>
      </c>
      <c r="M778" s="800"/>
    </row>
    <row r="779" spans="1:13" s="51" customFormat="1" ht="15" customHeight="1" x14ac:dyDescent="0.25">
      <c r="A779" s="564"/>
      <c r="B779" s="568"/>
      <c r="C779" s="614"/>
      <c r="D779" s="773"/>
      <c r="E779" s="448"/>
      <c r="F779" s="148" t="s">
        <v>803</v>
      </c>
      <c r="G779" s="801" t="s">
        <v>1137</v>
      </c>
      <c r="H779" s="801"/>
      <c r="I779" s="801"/>
      <c r="J779" s="801"/>
      <c r="K779" s="585"/>
      <c r="L779" s="603" t="e">
        <f>#REF!-#REF!*10%</f>
        <v>#REF!</v>
      </c>
      <c r="M779" s="800"/>
    </row>
    <row r="780" spans="1:13" s="51" customFormat="1" ht="15" customHeight="1" x14ac:dyDescent="0.25">
      <c r="A780" s="564"/>
      <c r="B780" s="568"/>
      <c r="C780" s="614"/>
      <c r="D780" s="773"/>
      <c r="E780" s="448"/>
      <c r="F780" s="148" t="s">
        <v>1138</v>
      </c>
      <c r="G780" s="801">
        <v>80</v>
      </c>
      <c r="H780" s="801"/>
      <c r="I780" s="801"/>
      <c r="J780" s="801"/>
      <c r="K780" s="585"/>
      <c r="L780" s="603" t="e">
        <f>#REF!-#REF!*10%</f>
        <v>#REF!</v>
      </c>
      <c r="M780" s="800"/>
    </row>
    <row r="781" spans="1:13" s="51" customFormat="1" ht="15.6" customHeight="1" x14ac:dyDescent="0.25">
      <c r="A781" s="564"/>
      <c r="B781" s="568"/>
      <c r="C781" s="614"/>
      <c r="D781" s="773"/>
      <c r="E781" s="448"/>
      <c r="F781" s="148" t="s">
        <v>562</v>
      </c>
      <c r="G781" s="523" t="s">
        <v>1085</v>
      </c>
      <c r="H781" s="523"/>
      <c r="I781" s="523"/>
      <c r="J781" s="523"/>
      <c r="K781" s="585"/>
      <c r="L781" s="603" t="e">
        <f>#REF!-#REF!*10%</f>
        <v>#REF!</v>
      </c>
      <c r="M781" s="800"/>
    </row>
    <row r="782" spans="1:13" s="51" customFormat="1" ht="15.6" customHeight="1" x14ac:dyDescent="0.25">
      <c r="A782" s="564"/>
      <c r="B782" s="568"/>
      <c r="C782" s="614"/>
      <c r="D782" s="773"/>
      <c r="E782" s="448"/>
      <c r="F782" s="148" t="s">
        <v>570</v>
      </c>
      <c r="G782" s="523" t="s">
        <v>614</v>
      </c>
      <c r="H782" s="523"/>
      <c r="I782" s="523"/>
      <c r="J782" s="523"/>
      <c r="K782" s="585"/>
      <c r="L782" s="603" t="e">
        <f>#REF!-#REF!*10%</f>
        <v>#REF!</v>
      </c>
      <c r="M782" s="800"/>
    </row>
    <row r="783" spans="1:13" s="51" customFormat="1" ht="15.6" customHeight="1" x14ac:dyDescent="0.25">
      <c r="A783" s="564"/>
      <c r="B783" s="568"/>
      <c r="C783" s="614"/>
      <c r="D783" s="773"/>
      <c r="E783" s="448"/>
      <c r="F783" s="167" t="s">
        <v>84</v>
      </c>
      <c r="G783" s="722">
        <v>0.3</v>
      </c>
      <c r="H783" s="722"/>
      <c r="I783" s="722"/>
      <c r="J783" s="722"/>
      <c r="K783" s="585"/>
      <c r="L783" s="603" t="e">
        <f>#REF!-#REF!*10%</f>
        <v>#REF!</v>
      </c>
      <c r="M783" s="800"/>
    </row>
    <row r="784" spans="1:13" ht="15" customHeight="1" x14ac:dyDescent="0.25">
      <c r="A784" s="564"/>
      <c r="B784" s="569"/>
      <c r="C784" s="614"/>
      <c r="D784" s="773"/>
      <c r="E784" s="448"/>
      <c r="F784" s="136" t="s">
        <v>1016</v>
      </c>
      <c r="G784" s="523">
        <v>5</v>
      </c>
      <c r="H784" s="523"/>
      <c r="I784" s="523"/>
      <c r="J784" s="523"/>
      <c r="K784" s="585"/>
      <c r="L784" s="603" t="e">
        <f>#REF!-#REF!*10%</f>
        <v>#REF!</v>
      </c>
      <c r="M784" s="800"/>
    </row>
    <row r="785" spans="1:13" ht="15" customHeight="1" x14ac:dyDescent="0.25">
      <c r="A785" s="564">
        <v>6</v>
      </c>
      <c r="B785" s="567"/>
      <c r="C785" s="614" t="s">
        <v>837</v>
      </c>
      <c r="D785" s="773"/>
      <c r="E785" s="448"/>
      <c r="F785" s="147" t="s">
        <v>81</v>
      </c>
      <c r="G785" s="523" t="s">
        <v>10</v>
      </c>
      <c r="H785" s="523"/>
      <c r="I785" s="523"/>
      <c r="J785" s="523"/>
      <c r="K785" s="539">
        <v>3</v>
      </c>
      <c r="L785" s="601">
        <v>2403</v>
      </c>
      <c r="M785" s="799" t="s">
        <v>1118</v>
      </c>
    </row>
    <row r="786" spans="1:13" ht="15" customHeight="1" x14ac:dyDescent="0.25">
      <c r="A786" s="564"/>
      <c r="B786" s="568"/>
      <c r="C786" s="614"/>
      <c r="D786" s="773"/>
      <c r="E786" s="448"/>
      <c r="F786" s="147" t="s">
        <v>80</v>
      </c>
      <c r="G786" s="469">
        <v>6</v>
      </c>
      <c r="H786" s="469"/>
      <c r="I786" s="469"/>
      <c r="J786" s="469"/>
      <c r="K786" s="583"/>
      <c r="L786" s="602"/>
      <c r="M786" s="800"/>
    </row>
    <row r="787" spans="1:13" ht="15" customHeight="1" x14ac:dyDescent="0.25">
      <c r="A787" s="564"/>
      <c r="B787" s="568"/>
      <c r="C787" s="614"/>
      <c r="D787" s="773"/>
      <c r="E787" s="448"/>
      <c r="F787" s="147" t="s">
        <v>8</v>
      </c>
      <c r="G787" s="243">
        <v>3000</v>
      </c>
      <c r="H787" s="244">
        <v>4000</v>
      </c>
      <c r="I787" s="246">
        <v>5500</v>
      </c>
      <c r="J787" s="257">
        <v>6000</v>
      </c>
      <c r="K787" s="583"/>
      <c r="L787" s="602"/>
      <c r="M787" s="800"/>
    </row>
    <row r="788" spans="1:13" ht="15" customHeight="1" x14ac:dyDescent="0.25">
      <c r="A788" s="564"/>
      <c r="B788" s="568"/>
      <c r="C788" s="614"/>
      <c r="D788" s="773"/>
      <c r="E788" s="448"/>
      <c r="F788" s="147" t="s">
        <v>82</v>
      </c>
      <c r="G788" s="243">
        <f>G786*132</f>
        <v>792</v>
      </c>
      <c r="H788" s="244">
        <f>G786*141.6</f>
        <v>849.59999999999991</v>
      </c>
      <c r="I788" s="246">
        <f>G786*150</f>
        <v>900</v>
      </c>
      <c r="J788" s="224"/>
      <c r="K788" s="583"/>
      <c r="L788" s="602"/>
      <c r="M788" s="800"/>
    </row>
    <row r="789" spans="1:13" ht="15" customHeight="1" x14ac:dyDescent="0.25">
      <c r="A789" s="564"/>
      <c r="B789" s="568"/>
      <c r="C789" s="614"/>
      <c r="D789" s="773"/>
      <c r="E789" s="448"/>
      <c r="F789" s="147" t="s">
        <v>1269</v>
      </c>
      <c r="G789" s="451">
        <v>0.98</v>
      </c>
      <c r="H789" s="451"/>
      <c r="I789" s="451"/>
      <c r="J789" s="451"/>
      <c r="K789" s="583"/>
      <c r="L789" s="602"/>
      <c r="M789" s="800"/>
    </row>
    <row r="790" spans="1:13" ht="15" customHeight="1" x14ac:dyDescent="0.25">
      <c r="A790" s="564"/>
      <c r="B790" s="568"/>
      <c r="C790" s="614"/>
      <c r="D790" s="773"/>
      <c r="E790" s="448"/>
      <c r="F790" s="93" t="s">
        <v>699</v>
      </c>
      <c r="G790" s="523" t="s">
        <v>700</v>
      </c>
      <c r="H790" s="523"/>
      <c r="I790" s="523"/>
      <c r="J790" s="523"/>
      <c r="K790" s="583"/>
      <c r="L790" s="602"/>
      <c r="M790" s="800"/>
    </row>
    <row r="791" spans="1:13" ht="15" customHeight="1" x14ac:dyDescent="0.25">
      <c r="A791" s="564"/>
      <c r="B791" s="568"/>
      <c r="C791" s="614"/>
      <c r="D791" s="773"/>
      <c r="E791" s="448"/>
      <c r="F791" s="93" t="s">
        <v>1181</v>
      </c>
      <c r="G791" s="462" t="s">
        <v>1179</v>
      </c>
      <c r="H791" s="463"/>
      <c r="I791" s="463"/>
      <c r="J791" s="464"/>
      <c r="K791" s="583"/>
      <c r="L791" s="602"/>
      <c r="M791" s="800"/>
    </row>
    <row r="792" spans="1:13" ht="15" customHeight="1" x14ac:dyDescent="0.25">
      <c r="A792" s="564"/>
      <c r="B792" s="568"/>
      <c r="C792" s="614"/>
      <c r="D792" s="773"/>
      <c r="E792" s="448"/>
      <c r="F792" s="94" t="s">
        <v>83</v>
      </c>
      <c r="G792" s="523">
        <v>54</v>
      </c>
      <c r="H792" s="523"/>
      <c r="I792" s="523"/>
      <c r="J792" s="523"/>
      <c r="K792" s="583"/>
      <c r="L792" s="602"/>
      <c r="M792" s="800"/>
    </row>
    <row r="793" spans="1:13" ht="15" customHeight="1" x14ac:dyDescent="0.25">
      <c r="A793" s="564"/>
      <c r="B793" s="568"/>
      <c r="C793" s="614"/>
      <c r="D793" s="773"/>
      <c r="E793" s="448"/>
      <c r="F793" s="94" t="s">
        <v>396</v>
      </c>
      <c r="G793" s="523" t="s">
        <v>397</v>
      </c>
      <c r="H793" s="523"/>
      <c r="I793" s="523"/>
      <c r="J793" s="523"/>
      <c r="K793" s="583"/>
      <c r="L793" s="602"/>
      <c r="M793" s="800"/>
    </row>
    <row r="794" spans="1:13" ht="15" customHeight="1" x14ac:dyDescent="0.25">
      <c r="A794" s="564"/>
      <c r="B794" s="568"/>
      <c r="C794" s="614"/>
      <c r="D794" s="773"/>
      <c r="E794" s="448"/>
      <c r="F794" s="94" t="s">
        <v>743</v>
      </c>
      <c r="G794" s="523" t="s">
        <v>747</v>
      </c>
      <c r="H794" s="523"/>
      <c r="I794" s="523"/>
      <c r="J794" s="523"/>
      <c r="K794" s="583"/>
      <c r="L794" s="602"/>
      <c r="M794" s="800"/>
    </row>
    <row r="795" spans="1:13" s="51" customFormat="1" ht="15" customHeight="1" x14ac:dyDescent="0.25">
      <c r="A795" s="564"/>
      <c r="B795" s="568"/>
      <c r="C795" s="614"/>
      <c r="D795" s="773"/>
      <c r="E795" s="448"/>
      <c r="F795" s="94" t="s">
        <v>421</v>
      </c>
      <c r="G795" s="523" t="s">
        <v>386</v>
      </c>
      <c r="H795" s="523"/>
      <c r="I795" s="523"/>
      <c r="J795" s="523"/>
      <c r="K795" s="583"/>
      <c r="L795" s="602"/>
      <c r="M795" s="800"/>
    </row>
    <row r="796" spans="1:13" s="51" customFormat="1" ht="15" customHeight="1" x14ac:dyDescent="0.25">
      <c r="A796" s="564"/>
      <c r="B796" s="568"/>
      <c r="C796" s="614"/>
      <c r="D796" s="773"/>
      <c r="E796" s="448"/>
      <c r="F796" s="148" t="s">
        <v>379</v>
      </c>
      <c r="G796" s="523" t="s">
        <v>745</v>
      </c>
      <c r="H796" s="523"/>
      <c r="I796" s="523"/>
      <c r="J796" s="523"/>
      <c r="K796" s="583"/>
      <c r="L796" s="602"/>
      <c r="M796" s="800"/>
    </row>
    <row r="797" spans="1:13" s="51" customFormat="1" ht="15" customHeight="1" x14ac:dyDescent="0.25">
      <c r="A797" s="564"/>
      <c r="B797" s="568"/>
      <c r="C797" s="614"/>
      <c r="D797" s="773"/>
      <c r="E797" s="448"/>
      <c r="F797" s="148" t="s">
        <v>257</v>
      </c>
      <c r="G797" s="523" t="s">
        <v>658</v>
      </c>
      <c r="H797" s="523"/>
      <c r="I797" s="523"/>
      <c r="J797" s="523"/>
      <c r="K797" s="583"/>
      <c r="L797" s="602"/>
      <c r="M797" s="800"/>
    </row>
    <row r="798" spans="1:13" s="51" customFormat="1" ht="15" customHeight="1" x14ac:dyDescent="0.25">
      <c r="A798" s="564"/>
      <c r="B798" s="568"/>
      <c r="C798" s="614"/>
      <c r="D798" s="773"/>
      <c r="E798" s="448"/>
      <c r="F798" s="148" t="s">
        <v>422</v>
      </c>
      <c r="G798" s="523" t="s">
        <v>794</v>
      </c>
      <c r="H798" s="523"/>
      <c r="I798" s="523"/>
      <c r="J798" s="523"/>
      <c r="K798" s="583"/>
      <c r="L798" s="602"/>
      <c r="M798" s="800"/>
    </row>
    <row r="799" spans="1:13" s="51" customFormat="1" ht="15" customHeight="1" x14ac:dyDescent="0.25">
      <c r="A799" s="564"/>
      <c r="B799" s="568"/>
      <c r="C799" s="614"/>
      <c r="D799" s="773"/>
      <c r="E799" s="448"/>
      <c r="F799" s="148" t="s">
        <v>376</v>
      </c>
      <c r="G799" s="523" t="s">
        <v>746</v>
      </c>
      <c r="H799" s="523"/>
      <c r="I799" s="523"/>
      <c r="J799" s="523"/>
      <c r="K799" s="583"/>
      <c r="L799" s="602"/>
      <c r="M799" s="800"/>
    </row>
    <row r="800" spans="1:13" s="51" customFormat="1" ht="15" customHeight="1" x14ac:dyDescent="0.25">
      <c r="A800" s="564"/>
      <c r="B800" s="568"/>
      <c r="C800" s="614"/>
      <c r="D800" s="773"/>
      <c r="E800" s="448"/>
      <c r="F800" s="148" t="s">
        <v>381</v>
      </c>
      <c r="G800" s="523" t="s">
        <v>795</v>
      </c>
      <c r="H800" s="523"/>
      <c r="I800" s="523"/>
      <c r="J800" s="523"/>
      <c r="K800" s="583"/>
      <c r="L800" s="602"/>
      <c r="M800" s="800"/>
    </row>
    <row r="801" spans="1:13" s="51" customFormat="1" ht="15" customHeight="1" x14ac:dyDescent="0.25">
      <c r="A801" s="564"/>
      <c r="B801" s="568"/>
      <c r="C801" s="614"/>
      <c r="D801" s="773"/>
      <c r="E801" s="448"/>
      <c r="F801" s="148" t="s">
        <v>796</v>
      </c>
      <c r="G801" s="523" t="s">
        <v>797</v>
      </c>
      <c r="H801" s="523"/>
      <c r="I801" s="523"/>
      <c r="J801" s="523"/>
      <c r="K801" s="583"/>
      <c r="L801" s="602"/>
      <c r="M801" s="800"/>
    </row>
    <row r="802" spans="1:13" s="51" customFormat="1" ht="15" customHeight="1" x14ac:dyDescent="0.25">
      <c r="A802" s="564"/>
      <c r="B802" s="568"/>
      <c r="C802" s="614"/>
      <c r="D802" s="773"/>
      <c r="E802" s="448"/>
      <c r="F802" s="94" t="s">
        <v>358</v>
      </c>
      <c r="G802" s="523" t="s">
        <v>748</v>
      </c>
      <c r="H802" s="523"/>
      <c r="I802" s="523"/>
      <c r="J802" s="523"/>
      <c r="K802" s="584">
        <v>5</v>
      </c>
      <c r="L802" s="533">
        <v>2571</v>
      </c>
      <c r="M802" s="800"/>
    </row>
    <row r="803" spans="1:13" s="51" customFormat="1" ht="15" customHeight="1" x14ac:dyDescent="0.25">
      <c r="A803" s="564"/>
      <c r="B803" s="568"/>
      <c r="C803" s="614"/>
      <c r="D803" s="773"/>
      <c r="E803" s="448"/>
      <c r="F803" s="93" t="s">
        <v>704</v>
      </c>
      <c r="G803" s="523" t="s">
        <v>1284</v>
      </c>
      <c r="H803" s="523"/>
      <c r="I803" s="523"/>
      <c r="J803" s="523"/>
      <c r="K803" s="585"/>
      <c r="L803" s="603" t="e">
        <f>#REF!-#REF!*10%</f>
        <v>#REF!</v>
      </c>
      <c r="M803" s="800"/>
    </row>
    <row r="804" spans="1:13" s="51" customFormat="1" ht="15.75" customHeight="1" x14ac:dyDescent="0.25">
      <c r="A804" s="564"/>
      <c r="B804" s="568"/>
      <c r="C804" s="614"/>
      <c r="D804" s="773"/>
      <c r="E804" s="448"/>
      <c r="F804" s="148" t="s">
        <v>377</v>
      </c>
      <c r="G804" s="523" t="s">
        <v>749</v>
      </c>
      <c r="H804" s="523"/>
      <c r="I804" s="523"/>
      <c r="J804" s="523"/>
      <c r="K804" s="585"/>
      <c r="L804" s="603" t="e">
        <f>#REF!-#REF!*10%</f>
        <v>#REF!</v>
      </c>
      <c r="M804" s="800"/>
    </row>
    <row r="805" spans="1:13" s="51" customFormat="1" ht="15.75" customHeight="1" x14ac:dyDescent="0.25">
      <c r="A805" s="564"/>
      <c r="B805" s="568"/>
      <c r="C805" s="614"/>
      <c r="D805" s="773"/>
      <c r="E805" s="448"/>
      <c r="F805" s="148" t="s">
        <v>798</v>
      </c>
      <c r="G805" s="801" t="s">
        <v>810</v>
      </c>
      <c r="H805" s="801"/>
      <c r="I805" s="801"/>
      <c r="J805" s="801"/>
      <c r="K805" s="585"/>
      <c r="L805" s="603" t="e">
        <f>#REF!-#REF!*10%</f>
        <v>#REF!</v>
      </c>
      <c r="M805" s="800"/>
    </row>
    <row r="806" spans="1:13" s="51" customFormat="1" ht="15" customHeight="1" x14ac:dyDescent="0.25">
      <c r="A806" s="564"/>
      <c r="B806" s="568"/>
      <c r="C806" s="614"/>
      <c r="D806" s="773"/>
      <c r="E806" s="448"/>
      <c r="F806" s="148" t="s">
        <v>1139</v>
      </c>
      <c r="G806" s="523" t="s">
        <v>799</v>
      </c>
      <c r="H806" s="523"/>
      <c r="I806" s="523"/>
      <c r="J806" s="523"/>
      <c r="K806" s="585"/>
      <c r="L806" s="603" t="e">
        <f>#REF!-#REF!*10%</f>
        <v>#REF!</v>
      </c>
      <c r="M806" s="800"/>
    </row>
    <row r="807" spans="1:13" s="51" customFormat="1" ht="15" customHeight="1" x14ac:dyDescent="0.25">
      <c r="A807" s="564"/>
      <c r="B807" s="568"/>
      <c r="C807" s="614"/>
      <c r="D807" s="773"/>
      <c r="E807" s="448"/>
      <c r="F807" s="148" t="s">
        <v>801</v>
      </c>
      <c r="G807" s="801">
        <v>10</v>
      </c>
      <c r="H807" s="801"/>
      <c r="I807" s="801"/>
      <c r="J807" s="801"/>
      <c r="K807" s="585"/>
      <c r="L807" s="603" t="e">
        <f>#REF!-#REF!*10%</f>
        <v>#REF!</v>
      </c>
      <c r="M807" s="800"/>
    </row>
    <row r="808" spans="1:13" s="51" customFormat="1" ht="15" customHeight="1" x14ac:dyDescent="0.25">
      <c r="A808" s="564"/>
      <c r="B808" s="568"/>
      <c r="C808" s="614"/>
      <c r="D808" s="773"/>
      <c r="E808" s="448"/>
      <c r="F808" s="148" t="s">
        <v>802</v>
      </c>
      <c r="G808" s="801">
        <v>60</v>
      </c>
      <c r="H808" s="801"/>
      <c r="I808" s="801"/>
      <c r="J808" s="801"/>
      <c r="K808" s="585"/>
      <c r="L808" s="603" t="e">
        <f>#REF!-#REF!*10%</f>
        <v>#REF!</v>
      </c>
      <c r="M808" s="800"/>
    </row>
    <row r="809" spans="1:13" s="51" customFormat="1" ht="15" customHeight="1" x14ac:dyDescent="0.25">
      <c r="A809" s="564"/>
      <c r="B809" s="568"/>
      <c r="C809" s="614"/>
      <c r="D809" s="773"/>
      <c r="E809" s="448"/>
      <c r="F809" s="148" t="s">
        <v>803</v>
      </c>
      <c r="G809" s="801" t="s">
        <v>1137</v>
      </c>
      <c r="H809" s="801"/>
      <c r="I809" s="801"/>
      <c r="J809" s="801"/>
      <c r="K809" s="585"/>
      <c r="L809" s="603" t="e">
        <f>#REF!-#REF!*10%</f>
        <v>#REF!</v>
      </c>
      <c r="M809" s="800"/>
    </row>
    <row r="810" spans="1:13" s="51" customFormat="1" ht="15" customHeight="1" x14ac:dyDescent="0.25">
      <c r="A810" s="564"/>
      <c r="B810" s="568"/>
      <c r="C810" s="614"/>
      <c r="D810" s="773"/>
      <c r="E810" s="448"/>
      <c r="F810" s="148" t="s">
        <v>1138</v>
      </c>
      <c r="G810" s="801">
        <v>80</v>
      </c>
      <c r="H810" s="801"/>
      <c r="I810" s="801"/>
      <c r="J810" s="801"/>
      <c r="K810" s="585"/>
      <c r="L810" s="603" t="e">
        <f>#REF!-#REF!*10%</f>
        <v>#REF!</v>
      </c>
      <c r="M810" s="800"/>
    </row>
    <row r="811" spans="1:13" s="51" customFormat="1" ht="15.6" customHeight="1" x14ac:dyDescent="0.25">
      <c r="A811" s="564"/>
      <c r="B811" s="568"/>
      <c r="C811" s="614"/>
      <c r="D811" s="773"/>
      <c r="E811" s="448"/>
      <c r="F811" s="148" t="s">
        <v>562</v>
      </c>
      <c r="G811" s="523" t="s">
        <v>1085</v>
      </c>
      <c r="H811" s="523"/>
      <c r="I811" s="523"/>
      <c r="J811" s="523"/>
      <c r="K811" s="585"/>
      <c r="L811" s="603" t="e">
        <f>#REF!-#REF!*10%</f>
        <v>#REF!</v>
      </c>
      <c r="M811" s="800"/>
    </row>
    <row r="812" spans="1:13" s="51" customFormat="1" ht="15.6" customHeight="1" x14ac:dyDescent="0.25">
      <c r="A812" s="564"/>
      <c r="B812" s="568"/>
      <c r="C812" s="614"/>
      <c r="D812" s="773"/>
      <c r="E812" s="448"/>
      <c r="F812" s="148" t="s">
        <v>570</v>
      </c>
      <c r="G812" s="523" t="s">
        <v>614</v>
      </c>
      <c r="H812" s="523"/>
      <c r="I812" s="523"/>
      <c r="J812" s="523"/>
      <c r="K812" s="585"/>
      <c r="L812" s="603" t="e">
        <f>#REF!-#REF!*10%</f>
        <v>#REF!</v>
      </c>
      <c r="M812" s="800"/>
    </row>
    <row r="813" spans="1:13" s="51" customFormat="1" ht="15.6" customHeight="1" x14ac:dyDescent="0.25">
      <c r="A813" s="564"/>
      <c r="B813" s="568"/>
      <c r="C813" s="614"/>
      <c r="D813" s="773"/>
      <c r="E813" s="448"/>
      <c r="F813" s="167" t="s">
        <v>84</v>
      </c>
      <c r="G813" s="722">
        <v>0.3</v>
      </c>
      <c r="H813" s="722"/>
      <c r="I813" s="722"/>
      <c r="J813" s="722"/>
      <c r="K813" s="585"/>
      <c r="L813" s="603" t="e">
        <f>#REF!-#REF!*10%</f>
        <v>#REF!</v>
      </c>
      <c r="M813" s="800"/>
    </row>
    <row r="814" spans="1:13" ht="15" customHeight="1" x14ac:dyDescent="0.25">
      <c r="A814" s="564"/>
      <c r="B814" s="569"/>
      <c r="C814" s="614"/>
      <c r="D814" s="773"/>
      <c r="E814" s="448"/>
      <c r="F814" s="136" t="s">
        <v>1016</v>
      </c>
      <c r="G814" s="523">
        <v>5</v>
      </c>
      <c r="H814" s="523"/>
      <c r="I814" s="523"/>
      <c r="J814" s="523"/>
      <c r="K814" s="585"/>
      <c r="L814" s="603" t="e">
        <f>#REF!-#REF!*10%</f>
        <v>#REF!</v>
      </c>
      <c r="M814" s="800"/>
    </row>
    <row r="815" spans="1:13" ht="15" customHeight="1" x14ac:dyDescent="0.25">
      <c r="A815" s="564">
        <v>7</v>
      </c>
      <c r="B815" s="567"/>
      <c r="C815" s="614" t="s">
        <v>838</v>
      </c>
      <c r="D815" s="773"/>
      <c r="E815" s="448"/>
      <c r="F815" s="147" t="s">
        <v>81</v>
      </c>
      <c r="G815" s="523" t="s">
        <v>10</v>
      </c>
      <c r="H815" s="523"/>
      <c r="I815" s="523"/>
      <c r="J815" s="523"/>
      <c r="K815" s="539">
        <v>3</v>
      </c>
      <c r="L815" s="601">
        <v>2974</v>
      </c>
      <c r="M815" s="799" t="s">
        <v>1140</v>
      </c>
    </row>
    <row r="816" spans="1:13" ht="15" customHeight="1" x14ac:dyDescent="0.25">
      <c r="A816" s="564"/>
      <c r="B816" s="568"/>
      <c r="C816" s="614"/>
      <c r="D816" s="773"/>
      <c r="E816" s="448"/>
      <c r="F816" s="147" t="s">
        <v>80</v>
      </c>
      <c r="G816" s="469">
        <v>6</v>
      </c>
      <c r="H816" s="469"/>
      <c r="I816" s="469"/>
      <c r="J816" s="469"/>
      <c r="K816" s="583"/>
      <c r="L816" s="602"/>
      <c r="M816" s="800"/>
    </row>
    <row r="817" spans="1:13" ht="15" customHeight="1" x14ac:dyDescent="0.25">
      <c r="A817" s="564"/>
      <c r="B817" s="568"/>
      <c r="C817" s="614"/>
      <c r="D817" s="773"/>
      <c r="E817" s="448"/>
      <c r="F817" s="147" t="s">
        <v>8</v>
      </c>
      <c r="G817" s="243">
        <v>3000</v>
      </c>
      <c r="H817" s="244">
        <v>4000</v>
      </c>
      <c r="I817" s="246">
        <v>5500</v>
      </c>
      <c r="J817" s="257">
        <v>6000</v>
      </c>
      <c r="K817" s="583"/>
      <c r="L817" s="602"/>
      <c r="M817" s="800"/>
    </row>
    <row r="818" spans="1:13" ht="15" customHeight="1" x14ac:dyDescent="0.25">
      <c r="A818" s="564"/>
      <c r="B818" s="568"/>
      <c r="C818" s="614"/>
      <c r="D818" s="773"/>
      <c r="E818" s="448"/>
      <c r="F818" s="147" t="s">
        <v>82</v>
      </c>
      <c r="G818" s="243">
        <f>G816*132</f>
        <v>792</v>
      </c>
      <c r="H818" s="244">
        <f>G816*141.6</f>
        <v>849.59999999999991</v>
      </c>
      <c r="I818" s="246">
        <f>G816*150</f>
        <v>900</v>
      </c>
      <c r="J818" s="224"/>
      <c r="K818" s="583"/>
      <c r="L818" s="602"/>
      <c r="M818" s="800"/>
    </row>
    <row r="819" spans="1:13" ht="15" customHeight="1" x14ac:dyDescent="0.25">
      <c r="A819" s="564"/>
      <c r="B819" s="568"/>
      <c r="C819" s="614"/>
      <c r="D819" s="773"/>
      <c r="E819" s="448"/>
      <c r="F819" s="147" t="s">
        <v>1269</v>
      </c>
      <c r="G819" s="451">
        <v>0.98</v>
      </c>
      <c r="H819" s="451"/>
      <c r="I819" s="451"/>
      <c r="J819" s="451"/>
      <c r="K819" s="583"/>
      <c r="L819" s="602"/>
      <c r="M819" s="800"/>
    </row>
    <row r="820" spans="1:13" ht="15" customHeight="1" x14ac:dyDescent="0.25">
      <c r="A820" s="564"/>
      <c r="B820" s="568"/>
      <c r="C820" s="614"/>
      <c r="D820" s="773"/>
      <c r="E820" s="448"/>
      <c r="F820" s="93" t="s">
        <v>699</v>
      </c>
      <c r="G820" s="523" t="s">
        <v>700</v>
      </c>
      <c r="H820" s="523"/>
      <c r="I820" s="523"/>
      <c r="J820" s="523"/>
      <c r="K820" s="583"/>
      <c r="L820" s="602"/>
      <c r="M820" s="800"/>
    </row>
    <row r="821" spans="1:13" ht="15" customHeight="1" x14ac:dyDescent="0.25">
      <c r="A821" s="564"/>
      <c r="B821" s="568"/>
      <c r="C821" s="614"/>
      <c r="D821" s="773"/>
      <c r="E821" s="448"/>
      <c r="F821" s="93" t="s">
        <v>1181</v>
      </c>
      <c r="G821" s="462" t="s">
        <v>1179</v>
      </c>
      <c r="H821" s="463"/>
      <c r="I821" s="463"/>
      <c r="J821" s="464"/>
      <c r="K821" s="583"/>
      <c r="L821" s="602"/>
      <c r="M821" s="800"/>
    </row>
    <row r="822" spans="1:13" ht="15" customHeight="1" x14ac:dyDescent="0.25">
      <c r="A822" s="564"/>
      <c r="B822" s="568"/>
      <c r="C822" s="614"/>
      <c r="D822" s="773"/>
      <c r="E822" s="448"/>
      <c r="F822" s="94" t="s">
        <v>83</v>
      </c>
      <c r="G822" s="523">
        <v>54</v>
      </c>
      <c r="H822" s="523"/>
      <c r="I822" s="523"/>
      <c r="J822" s="523"/>
      <c r="K822" s="583"/>
      <c r="L822" s="602"/>
      <c r="M822" s="800"/>
    </row>
    <row r="823" spans="1:13" ht="15" customHeight="1" x14ac:dyDescent="0.25">
      <c r="A823" s="564"/>
      <c r="B823" s="568"/>
      <c r="C823" s="614"/>
      <c r="D823" s="773"/>
      <c r="E823" s="448"/>
      <c r="F823" s="94" t="s">
        <v>396</v>
      </c>
      <c r="G823" s="523" t="s">
        <v>397</v>
      </c>
      <c r="H823" s="523"/>
      <c r="I823" s="523"/>
      <c r="J823" s="523"/>
      <c r="K823" s="583"/>
      <c r="L823" s="602"/>
      <c r="M823" s="800"/>
    </row>
    <row r="824" spans="1:13" ht="15" customHeight="1" x14ac:dyDescent="0.25">
      <c r="A824" s="564"/>
      <c r="B824" s="568"/>
      <c r="C824" s="614"/>
      <c r="D824" s="773"/>
      <c r="E824" s="448"/>
      <c r="F824" s="94" t="s">
        <v>743</v>
      </c>
      <c r="G824" s="523" t="s">
        <v>747</v>
      </c>
      <c r="H824" s="523"/>
      <c r="I824" s="523"/>
      <c r="J824" s="523"/>
      <c r="K824" s="583"/>
      <c r="L824" s="602"/>
      <c r="M824" s="800"/>
    </row>
    <row r="825" spans="1:13" s="51" customFormat="1" ht="15" customHeight="1" x14ac:dyDescent="0.25">
      <c r="A825" s="564"/>
      <c r="B825" s="568"/>
      <c r="C825" s="614"/>
      <c r="D825" s="773"/>
      <c r="E825" s="448"/>
      <c r="F825" s="94" t="s">
        <v>421</v>
      </c>
      <c r="G825" s="523" t="s">
        <v>386</v>
      </c>
      <c r="H825" s="523"/>
      <c r="I825" s="523"/>
      <c r="J825" s="523"/>
      <c r="K825" s="583"/>
      <c r="L825" s="602"/>
      <c r="M825" s="800"/>
    </row>
    <row r="826" spans="1:13" s="51" customFormat="1" ht="15" customHeight="1" x14ac:dyDescent="0.25">
      <c r="A826" s="564"/>
      <c r="B826" s="568"/>
      <c r="C826" s="614"/>
      <c r="D826" s="773"/>
      <c r="E826" s="448"/>
      <c r="F826" s="148" t="s">
        <v>379</v>
      </c>
      <c r="G826" s="523" t="s">
        <v>745</v>
      </c>
      <c r="H826" s="523"/>
      <c r="I826" s="523"/>
      <c r="J826" s="523"/>
      <c r="K826" s="583"/>
      <c r="L826" s="602"/>
      <c r="M826" s="800"/>
    </row>
    <row r="827" spans="1:13" s="51" customFormat="1" ht="15" customHeight="1" x14ac:dyDescent="0.25">
      <c r="A827" s="564"/>
      <c r="B827" s="568"/>
      <c r="C827" s="614"/>
      <c r="D827" s="773"/>
      <c r="E827" s="448"/>
      <c r="F827" s="148" t="s">
        <v>257</v>
      </c>
      <c r="G827" s="523" t="s">
        <v>658</v>
      </c>
      <c r="H827" s="523"/>
      <c r="I827" s="523"/>
      <c r="J827" s="523"/>
      <c r="K827" s="583"/>
      <c r="L827" s="602"/>
      <c r="M827" s="800"/>
    </row>
    <row r="828" spans="1:13" s="51" customFormat="1" ht="15" customHeight="1" x14ac:dyDescent="0.25">
      <c r="A828" s="564"/>
      <c r="B828" s="568"/>
      <c r="C828" s="614"/>
      <c r="D828" s="773"/>
      <c r="E828" s="448"/>
      <c r="F828" s="148" t="s">
        <v>422</v>
      </c>
      <c r="G828" s="523" t="s">
        <v>794</v>
      </c>
      <c r="H828" s="523"/>
      <c r="I828" s="523"/>
      <c r="J828" s="523"/>
      <c r="K828" s="583"/>
      <c r="L828" s="602"/>
      <c r="M828" s="800"/>
    </row>
    <row r="829" spans="1:13" s="51" customFormat="1" ht="15" customHeight="1" x14ac:dyDescent="0.25">
      <c r="A829" s="564"/>
      <c r="B829" s="568"/>
      <c r="C829" s="614"/>
      <c r="D829" s="773"/>
      <c r="E829" s="448"/>
      <c r="F829" s="148" t="s">
        <v>376</v>
      </c>
      <c r="G829" s="523" t="s">
        <v>746</v>
      </c>
      <c r="H829" s="523"/>
      <c r="I829" s="523"/>
      <c r="J829" s="523"/>
      <c r="K829" s="583"/>
      <c r="L829" s="602"/>
      <c r="M829" s="800"/>
    </row>
    <row r="830" spans="1:13" s="51" customFormat="1" ht="15" customHeight="1" x14ac:dyDescent="0.25">
      <c r="A830" s="564"/>
      <c r="B830" s="568"/>
      <c r="C830" s="614"/>
      <c r="D830" s="773"/>
      <c r="E830" s="448"/>
      <c r="F830" s="148" t="s">
        <v>381</v>
      </c>
      <c r="G830" s="523" t="s">
        <v>795</v>
      </c>
      <c r="H830" s="523"/>
      <c r="I830" s="523"/>
      <c r="J830" s="523"/>
      <c r="K830" s="583"/>
      <c r="L830" s="602"/>
      <c r="M830" s="800"/>
    </row>
    <row r="831" spans="1:13" s="51" customFormat="1" ht="15" customHeight="1" x14ac:dyDescent="0.25">
      <c r="A831" s="564"/>
      <c r="B831" s="568"/>
      <c r="C831" s="614"/>
      <c r="D831" s="773"/>
      <c r="E831" s="448"/>
      <c r="F831" s="148" t="s">
        <v>796</v>
      </c>
      <c r="G831" s="523" t="s">
        <v>797</v>
      </c>
      <c r="H831" s="523"/>
      <c r="I831" s="523"/>
      <c r="J831" s="523"/>
      <c r="K831" s="583"/>
      <c r="L831" s="602"/>
      <c r="M831" s="800"/>
    </row>
    <row r="832" spans="1:13" s="51" customFormat="1" ht="15" customHeight="1" x14ac:dyDescent="0.25">
      <c r="A832" s="564"/>
      <c r="B832" s="568"/>
      <c r="C832" s="614"/>
      <c r="D832" s="773"/>
      <c r="E832" s="448"/>
      <c r="F832" s="94" t="s">
        <v>358</v>
      </c>
      <c r="G832" s="523" t="s">
        <v>748</v>
      </c>
      <c r="H832" s="523"/>
      <c r="I832" s="523"/>
      <c r="J832" s="523"/>
      <c r="K832" s="584">
        <v>5</v>
      </c>
      <c r="L832" s="533">
        <v>3182</v>
      </c>
      <c r="M832" s="800"/>
    </row>
    <row r="833" spans="1:13" s="51" customFormat="1" ht="15" customHeight="1" x14ac:dyDescent="0.25">
      <c r="A833" s="564"/>
      <c r="B833" s="568"/>
      <c r="C833" s="614"/>
      <c r="D833" s="773"/>
      <c r="E833" s="448"/>
      <c r="F833" s="93" t="s">
        <v>704</v>
      </c>
      <c r="G833" s="523" t="s">
        <v>1284</v>
      </c>
      <c r="H833" s="523"/>
      <c r="I833" s="523"/>
      <c r="J833" s="523"/>
      <c r="K833" s="585"/>
      <c r="L833" s="603" t="e">
        <f>#REF!-#REF!*10%</f>
        <v>#REF!</v>
      </c>
      <c r="M833" s="800"/>
    </row>
    <row r="834" spans="1:13" s="51" customFormat="1" ht="15.75" customHeight="1" x14ac:dyDescent="0.25">
      <c r="A834" s="564"/>
      <c r="B834" s="568"/>
      <c r="C834" s="614"/>
      <c r="D834" s="773"/>
      <c r="E834" s="448"/>
      <c r="F834" s="148" t="s">
        <v>377</v>
      </c>
      <c r="G834" s="523" t="s">
        <v>749</v>
      </c>
      <c r="H834" s="523"/>
      <c r="I834" s="523"/>
      <c r="J834" s="523"/>
      <c r="K834" s="585"/>
      <c r="L834" s="603" t="e">
        <f>#REF!-#REF!*10%</f>
        <v>#REF!</v>
      </c>
      <c r="M834" s="800"/>
    </row>
    <row r="835" spans="1:13" s="51" customFormat="1" ht="15.75" customHeight="1" x14ac:dyDescent="0.25">
      <c r="A835" s="564"/>
      <c r="B835" s="568"/>
      <c r="C835" s="614"/>
      <c r="D835" s="773"/>
      <c r="E835" s="448"/>
      <c r="F835" s="148" t="s">
        <v>798</v>
      </c>
      <c r="G835" s="801" t="s">
        <v>814</v>
      </c>
      <c r="H835" s="801"/>
      <c r="I835" s="801"/>
      <c r="J835" s="801"/>
      <c r="K835" s="585"/>
      <c r="L835" s="603" t="e">
        <f>#REF!-#REF!*10%</f>
        <v>#REF!</v>
      </c>
      <c r="M835" s="800"/>
    </row>
    <row r="836" spans="1:13" s="51" customFormat="1" ht="15" customHeight="1" x14ac:dyDescent="0.25">
      <c r="A836" s="564"/>
      <c r="B836" s="568"/>
      <c r="C836" s="614"/>
      <c r="D836" s="773"/>
      <c r="E836" s="448"/>
      <c r="F836" s="148" t="s">
        <v>1139</v>
      </c>
      <c r="G836" s="523" t="s">
        <v>799</v>
      </c>
      <c r="H836" s="523"/>
      <c r="I836" s="523"/>
      <c r="J836" s="523"/>
      <c r="K836" s="585"/>
      <c r="L836" s="603" t="e">
        <f>#REF!-#REF!*10%</f>
        <v>#REF!</v>
      </c>
      <c r="M836" s="800"/>
    </row>
    <row r="837" spans="1:13" s="51" customFormat="1" ht="15" customHeight="1" x14ac:dyDescent="0.25">
      <c r="A837" s="564"/>
      <c r="B837" s="568"/>
      <c r="C837" s="614"/>
      <c r="D837" s="773"/>
      <c r="E837" s="448"/>
      <c r="F837" s="148" t="s">
        <v>801</v>
      </c>
      <c r="G837" s="801">
        <v>10</v>
      </c>
      <c r="H837" s="801"/>
      <c r="I837" s="801"/>
      <c r="J837" s="801"/>
      <c r="K837" s="585"/>
      <c r="L837" s="603" t="e">
        <f>#REF!-#REF!*10%</f>
        <v>#REF!</v>
      </c>
      <c r="M837" s="800"/>
    </row>
    <row r="838" spans="1:13" s="51" customFormat="1" ht="15" customHeight="1" x14ac:dyDescent="0.25">
      <c r="A838" s="564"/>
      <c r="B838" s="568"/>
      <c r="C838" s="614"/>
      <c r="D838" s="773"/>
      <c r="E838" s="448"/>
      <c r="F838" s="148" t="s">
        <v>802</v>
      </c>
      <c r="G838" s="801">
        <v>60</v>
      </c>
      <c r="H838" s="801"/>
      <c r="I838" s="801"/>
      <c r="J838" s="801"/>
      <c r="K838" s="585"/>
      <c r="L838" s="603" t="e">
        <f>#REF!-#REF!*10%</f>
        <v>#REF!</v>
      </c>
      <c r="M838" s="800"/>
    </row>
    <row r="839" spans="1:13" s="51" customFormat="1" ht="15" customHeight="1" x14ac:dyDescent="0.25">
      <c r="A839" s="564"/>
      <c r="B839" s="568"/>
      <c r="C839" s="614"/>
      <c r="D839" s="773"/>
      <c r="E839" s="448"/>
      <c r="F839" s="148" t="s">
        <v>803</v>
      </c>
      <c r="G839" s="801" t="s">
        <v>1137</v>
      </c>
      <c r="H839" s="801"/>
      <c r="I839" s="801"/>
      <c r="J839" s="801"/>
      <c r="K839" s="585"/>
      <c r="L839" s="603" t="e">
        <f>#REF!-#REF!*10%</f>
        <v>#REF!</v>
      </c>
      <c r="M839" s="800"/>
    </row>
    <row r="840" spans="1:13" s="51" customFormat="1" ht="15" customHeight="1" x14ac:dyDescent="0.25">
      <c r="A840" s="564"/>
      <c r="B840" s="568"/>
      <c r="C840" s="614"/>
      <c r="D840" s="773"/>
      <c r="E840" s="448"/>
      <c r="F840" s="148" t="s">
        <v>1138</v>
      </c>
      <c r="G840" s="523" t="s">
        <v>799</v>
      </c>
      <c r="H840" s="523"/>
      <c r="I840" s="523"/>
      <c r="J840" s="523"/>
      <c r="K840" s="585"/>
      <c r="L840" s="603" t="e">
        <f>#REF!-#REF!*10%</f>
        <v>#REF!</v>
      </c>
      <c r="M840" s="800"/>
    </row>
    <row r="841" spans="1:13" s="51" customFormat="1" ht="15.6" customHeight="1" x14ac:dyDescent="0.25">
      <c r="A841" s="564"/>
      <c r="B841" s="568"/>
      <c r="C841" s="614"/>
      <c r="D841" s="773"/>
      <c r="E841" s="448"/>
      <c r="F841" s="148" t="s">
        <v>562</v>
      </c>
      <c r="G841" s="523" t="s">
        <v>1085</v>
      </c>
      <c r="H841" s="523"/>
      <c r="I841" s="523"/>
      <c r="J841" s="523"/>
      <c r="K841" s="585"/>
      <c r="L841" s="603" t="e">
        <f>#REF!-#REF!*10%</f>
        <v>#REF!</v>
      </c>
      <c r="M841" s="800"/>
    </row>
    <row r="842" spans="1:13" s="51" customFormat="1" ht="15.6" customHeight="1" x14ac:dyDescent="0.25">
      <c r="A842" s="564"/>
      <c r="B842" s="568"/>
      <c r="C842" s="614"/>
      <c r="D842" s="773"/>
      <c r="E842" s="448"/>
      <c r="F842" s="148" t="s">
        <v>570</v>
      </c>
      <c r="G842" s="523" t="s">
        <v>614</v>
      </c>
      <c r="H842" s="523"/>
      <c r="I842" s="523"/>
      <c r="J842" s="523"/>
      <c r="K842" s="585"/>
      <c r="L842" s="603" t="e">
        <f>#REF!-#REF!*10%</f>
        <v>#REF!</v>
      </c>
      <c r="M842" s="800"/>
    </row>
    <row r="843" spans="1:13" s="51" customFormat="1" ht="15.6" customHeight="1" x14ac:dyDescent="0.25">
      <c r="A843" s="564"/>
      <c r="B843" s="568"/>
      <c r="C843" s="614"/>
      <c r="D843" s="773"/>
      <c r="E843" s="448"/>
      <c r="F843" s="167" t="s">
        <v>84</v>
      </c>
      <c r="G843" s="722">
        <v>0.25</v>
      </c>
      <c r="H843" s="722"/>
      <c r="I843" s="722"/>
      <c r="J843" s="722"/>
      <c r="K843" s="585"/>
      <c r="L843" s="603" t="e">
        <f>#REF!-#REF!*10%</f>
        <v>#REF!</v>
      </c>
      <c r="M843" s="800"/>
    </row>
    <row r="844" spans="1:13" ht="15" customHeight="1" x14ac:dyDescent="0.25">
      <c r="A844" s="564"/>
      <c r="B844" s="569"/>
      <c r="C844" s="614"/>
      <c r="D844" s="773"/>
      <c r="E844" s="448"/>
      <c r="F844" s="136" t="s">
        <v>1016</v>
      </c>
      <c r="G844" s="523">
        <v>5</v>
      </c>
      <c r="H844" s="523"/>
      <c r="I844" s="523"/>
      <c r="J844" s="523"/>
      <c r="K844" s="585"/>
      <c r="L844" s="603" t="e">
        <f>#REF!-#REF!*10%</f>
        <v>#REF!</v>
      </c>
      <c r="M844" s="800"/>
    </row>
    <row r="845" spans="1:13" ht="15" customHeight="1" x14ac:dyDescent="0.25">
      <c r="A845" s="564">
        <v>8</v>
      </c>
      <c r="B845" s="567"/>
      <c r="C845" s="614" t="s">
        <v>839</v>
      </c>
      <c r="D845" s="773"/>
      <c r="E845" s="448"/>
      <c r="F845" s="147" t="s">
        <v>81</v>
      </c>
      <c r="G845" s="523" t="s">
        <v>10</v>
      </c>
      <c r="H845" s="523"/>
      <c r="I845" s="523"/>
      <c r="J845" s="523"/>
      <c r="K845" s="539">
        <v>3</v>
      </c>
      <c r="L845" s="601">
        <v>2230</v>
      </c>
      <c r="M845" s="799" t="s">
        <v>1114</v>
      </c>
    </row>
    <row r="846" spans="1:13" ht="15" customHeight="1" x14ac:dyDescent="0.25">
      <c r="A846" s="564"/>
      <c r="B846" s="568"/>
      <c r="C846" s="614"/>
      <c r="D846" s="773"/>
      <c r="E846" s="448"/>
      <c r="F846" s="147" t="s">
        <v>80</v>
      </c>
      <c r="G846" s="469">
        <v>8</v>
      </c>
      <c r="H846" s="469"/>
      <c r="I846" s="469"/>
      <c r="J846" s="469"/>
      <c r="K846" s="583"/>
      <c r="L846" s="602"/>
      <c r="M846" s="800"/>
    </row>
    <row r="847" spans="1:13" ht="15" customHeight="1" x14ac:dyDescent="0.25">
      <c r="A847" s="564"/>
      <c r="B847" s="568"/>
      <c r="C847" s="614"/>
      <c r="D847" s="773"/>
      <c r="E847" s="448"/>
      <c r="F847" s="147" t="s">
        <v>8</v>
      </c>
      <c r="G847" s="243">
        <v>3000</v>
      </c>
      <c r="H847" s="244">
        <v>4000</v>
      </c>
      <c r="I847" s="246">
        <v>5500</v>
      </c>
      <c r="J847" s="257">
        <v>6000</v>
      </c>
      <c r="K847" s="583"/>
      <c r="L847" s="602"/>
      <c r="M847" s="800"/>
    </row>
    <row r="848" spans="1:13" ht="15" customHeight="1" x14ac:dyDescent="0.25">
      <c r="A848" s="564"/>
      <c r="B848" s="568"/>
      <c r="C848" s="614"/>
      <c r="D848" s="773"/>
      <c r="E848" s="448"/>
      <c r="F848" s="147" t="s">
        <v>82</v>
      </c>
      <c r="G848" s="243">
        <f>G846*123</f>
        <v>984</v>
      </c>
      <c r="H848" s="244">
        <f>G846*131.2</f>
        <v>1049.5999999999999</v>
      </c>
      <c r="I848" s="246">
        <f>G846*140</f>
        <v>1120</v>
      </c>
      <c r="J848" s="224"/>
      <c r="K848" s="583"/>
      <c r="L848" s="602"/>
      <c r="M848" s="800"/>
    </row>
    <row r="849" spans="1:13" ht="15" customHeight="1" x14ac:dyDescent="0.25">
      <c r="A849" s="564"/>
      <c r="B849" s="568"/>
      <c r="C849" s="614"/>
      <c r="D849" s="773"/>
      <c r="E849" s="448"/>
      <c r="F849" s="147" t="s">
        <v>1269</v>
      </c>
      <c r="G849" s="451">
        <v>0.98</v>
      </c>
      <c r="H849" s="451"/>
      <c r="I849" s="451"/>
      <c r="J849" s="451"/>
      <c r="K849" s="583"/>
      <c r="L849" s="602"/>
      <c r="M849" s="800"/>
    </row>
    <row r="850" spans="1:13" ht="15" customHeight="1" x14ac:dyDescent="0.25">
      <c r="A850" s="564"/>
      <c r="B850" s="568"/>
      <c r="C850" s="614"/>
      <c r="D850" s="773"/>
      <c r="E850" s="448"/>
      <c r="F850" s="93" t="s">
        <v>699</v>
      </c>
      <c r="G850" s="523" t="s">
        <v>700</v>
      </c>
      <c r="H850" s="523"/>
      <c r="I850" s="523"/>
      <c r="J850" s="523"/>
      <c r="K850" s="583"/>
      <c r="L850" s="602"/>
      <c r="M850" s="800"/>
    </row>
    <row r="851" spans="1:13" ht="15" customHeight="1" x14ac:dyDescent="0.25">
      <c r="A851" s="564"/>
      <c r="B851" s="568"/>
      <c r="C851" s="614"/>
      <c r="D851" s="773"/>
      <c r="E851" s="448"/>
      <c r="F851" s="93" t="s">
        <v>1181</v>
      </c>
      <c r="G851" s="462" t="s">
        <v>1179</v>
      </c>
      <c r="H851" s="463"/>
      <c r="I851" s="463"/>
      <c r="J851" s="464"/>
      <c r="K851" s="583"/>
      <c r="L851" s="602"/>
      <c r="M851" s="800"/>
    </row>
    <row r="852" spans="1:13" ht="15" customHeight="1" x14ac:dyDescent="0.25">
      <c r="A852" s="564"/>
      <c r="B852" s="568"/>
      <c r="C852" s="614"/>
      <c r="D852" s="773"/>
      <c r="E852" s="448"/>
      <c r="F852" s="94" t="s">
        <v>83</v>
      </c>
      <c r="G852" s="523">
        <v>54</v>
      </c>
      <c r="H852" s="523"/>
      <c r="I852" s="523"/>
      <c r="J852" s="523"/>
      <c r="K852" s="583"/>
      <c r="L852" s="602"/>
      <c r="M852" s="800"/>
    </row>
    <row r="853" spans="1:13" ht="15" customHeight="1" x14ac:dyDescent="0.25">
      <c r="A853" s="564"/>
      <c r="B853" s="568"/>
      <c r="C853" s="614"/>
      <c r="D853" s="773"/>
      <c r="E853" s="448"/>
      <c r="F853" s="94" t="s">
        <v>396</v>
      </c>
      <c r="G853" s="523" t="s">
        <v>397</v>
      </c>
      <c r="H853" s="523"/>
      <c r="I853" s="523"/>
      <c r="J853" s="523"/>
      <c r="K853" s="583"/>
      <c r="L853" s="602"/>
      <c r="M853" s="800"/>
    </row>
    <row r="854" spans="1:13" ht="15" customHeight="1" x14ac:dyDescent="0.25">
      <c r="A854" s="564"/>
      <c r="B854" s="568"/>
      <c r="C854" s="614"/>
      <c r="D854" s="773"/>
      <c r="E854" s="448"/>
      <c r="F854" s="94" t="s">
        <v>743</v>
      </c>
      <c r="G854" s="523" t="s">
        <v>747</v>
      </c>
      <c r="H854" s="523"/>
      <c r="I854" s="523"/>
      <c r="J854" s="523"/>
      <c r="K854" s="583"/>
      <c r="L854" s="602"/>
      <c r="M854" s="800"/>
    </row>
    <row r="855" spans="1:13" s="51" customFormat="1" ht="15" customHeight="1" x14ac:dyDescent="0.25">
      <c r="A855" s="564"/>
      <c r="B855" s="568"/>
      <c r="C855" s="614"/>
      <c r="D855" s="773"/>
      <c r="E855" s="448"/>
      <c r="F855" s="94" t="s">
        <v>421</v>
      </c>
      <c r="G855" s="523" t="s">
        <v>386</v>
      </c>
      <c r="H855" s="523"/>
      <c r="I855" s="523"/>
      <c r="J855" s="523"/>
      <c r="K855" s="583"/>
      <c r="L855" s="602"/>
      <c r="M855" s="800"/>
    </row>
    <row r="856" spans="1:13" s="51" customFormat="1" ht="15" customHeight="1" x14ac:dyDescent="0.25">
      <c r="A856" s="564"/>
      <c r="B856" s="568"/>
      <c r="C856" s="614"/>
      <c r="D856" s="773"/>
      <c r="E856" s="448"/>
      <c r="F856" s="148" t="s">
        <v>379</v>
      </c>
      <c r="G856" s="523" t="s">
        <v>745</v>
      </c>
      <c r="H856" s="523"/>
      <c r="I856" s="523"/>
      <c r="J856" s="523"/>
      <c r="K856" s="583"/>
      <c r="L856" s="602"/>
      <c r="M856" s="800"/>
    </row>
    <row r="857" spans="1:13" s="51" customFormat="1" ht="15" customHeight="1" x14ac:dyDescent="0.25">
      <c r="A857" s="564"/>
      <c r="B857" s="568"/>
      <c r="C857" s="614"/>
      <c r="D857" s="773"/>
      <c r="E857" s="448"/>
      <c r="F857" s="148" t="s">
        <v>257</v>
      </c>
      <c r="G857" s="523" t="s">
        <v>658</v>
      </c>
      <c r="H857" s="523"/>
      <c r="I857" s="523"/>
      <c r="J857" s="523"/>
      <c r="K857" s="583"/>
      <c r="L857" s="602"/>
      <c r="M857" s="800"/>
    </row>
    <row r="858" spans="1:13" s="51" customFormat="1" ht="15" customHeight="1" x14ac:dyDescent="0.25">
      <c r="A858" s="564"/>
      <c r="B858" s="568"/>
      <c r="C858" s="614"/>
      <c r="D858" s="773"/>
      <c r="E858" s="448"/>
      <c r="F858" s="148" t="s">
        <v>422</v>
      </c>
      <c r="G858" s="523" t="s">
        <v>794</v>
      </c>
      <c r="H858" s="523"/>
      <c r="I858" s="523"/>
      <c r="J858" s="523"/>
      <c r="K858" s="583"/>
      <c r="L858" s="602"/>
      <c r="M858" s="800"/>
    </row>
    <row r="859" spans="1:13" s="51" customFormat="1" ht="15" customHeight="1" x14ac:dyDescent="0.25">
      <c r="A859" s="564"/>
      <c r="B859" s="568"/>
      <c r="C859" s="614"/>
      <c r="D859" s="773"/>
      <c r="E859" s="448"/>
      <c r="F859" s="148" t="s">
        <v>376</v>
      </c>
      <c r="G859" s="523" t="s">
        <v>746</v>
      </c>
      <c r="H859" s="523"/>
      <c r="I859" s="523"/>
      <c r="J859" s="523"/>
      <c r="K859" s="583"/>
      <c r="L859" s="602"/>
      <c r="M859" s="800"/>
    </row>
    <row r="860" spans="1:13" s="51" customFormat="1" ht="15" customHeight="1" x14ac:dyDescent="0.25">
      <c r="A860" s="564"/>
      <c r="B860" s="568"/>
      <c r="C860" s="614"/>
      <c r="D860" s="773"/>
      <c r="E860" s="448"/>
      <c r="F860" s="148" t="s">
        <v>381</v>
      </c>
      <c r="G860" s="523" t="s">
        <v>795</v>
      </c>
      <c r="H860" s="523"/>
      <c r="I860" s="523"/>
      <c r="J860" s="523"/>
      <c r="K860" s="583"/>
      <c r="L860" s="602"/>
      <c r="M860" s="800"/>
    </row>
    <row r="861" spans="1:13" s="51" customFormat="1" ht="15" customHeight="1" x14ac:dyDescent="0.25">
      <c r="A861" s="564"/>
      <c r="B861" s="568"/>
      <c r="C861" s="614"/>
      <c r="D861" s="773"/>
      <c r="E861" s="448"/>
      <c r="F861" s="148" t="s">
        <v>796</v>
      </c>
      <c r="G861" s="523" t="s">
        <v>797</v>
      </c>
      <c r="H861" s="523"/>
      <c r="I861" s="523"/>
      <c r="J861" s="523"/>
      <c r="K861" s="583"/>
      <c r="L861" s="602"/>
      <c r="M861" s="800"/>
    </row>
    <row r="862" spans="1:13" s="51" customFormat="1" ht="15" customHeight="1" x14ac:dyDescent="0.25">
      <c r="A862" s="564"/>
      <c r="B862" s="568"/>
      <c r="C862" s="614"/>
      <c r="D862" s="773"/>
      <c r="E862" s="448"/>
      <c r="F862" s="94" t="s">
        <v>358</v>
      </c>
      <c r="G862" s="523" t="s">
        <v>748</v>
      </c>
      <c r="H862" s="523"/>
      <c r="I862" s="523"/>
      <c r="J862" s="523"/>
      <c r="K862" s="584">
        <v>5</v>
      </c>
      <c r="L862" s="533">
        <v>2386</v>
      </c>
      <c r="M862" s="800"/>
    </row>
    <row r="863" spans="1:13" s="51" customFormat="1" ht="15" customHeight="1" x14ac:dyDescent="0.25">
      <c r="A863" s="564"/>
      <c r="B863" s="568"/>
      <c r="C863" s="614"/>
      <c r="D863" s="773"/>
      <c r="E863" s="448"/>
      <c r="F863" s="93" t="s">
        <v>704</v>
      </c>
      <c r="G863" s="523" t="s">
        <v>1284</v>
      </c>
      <c r="H863" s="523"/>
      <c r="I863" s="523"/>
      <c r="J863" s="523"/>
      <c r="K863" s="585"/>
      <c r="L863" s="603" t="e">
        <f>#REF!-#REF!*10%</f>
        <v>#REF!</v>
      </c>
      <c r="M863" s="800"/>
    </row>
    <row r="864" spans="1:13" s="51" customFormat="1" ht="15.75" customHeight="1" x14ac:dyDescent="0.25">
      <c r="A864" s="564"/>
      <c r="B864" s="568"/>
      <c r="C864" s="614"/>
      <c r="D864" s="773"/>
      <c r="E864" s="448"/>
      <c r="F864" s="148" t="s">
        <v>377</v>
      </c>
      <c r="G864" s="523" t="s">
        <v>749</v>
      </c>
      <c r="H864" s="523"/>
      <c r="I864" s="523"/>
      <c r="J864" s="523"/>
      <c r="K864" s="585"/>
      <c r="L864" s="603" t="e">
        <f>#REF!-#REF!*10%</f>
        <v>#REF!</v>
      </c>
      <c r="M864" s="800"/>
    </row>
    <row r="865" spans="1:13" s="51" customFormat="1" ht="15.75" customHeight="1" x14ac:dyDescent="0.25">
      <c r="A865" s="564"/>
      <c r="B865" s="568"/>
      <c r="C865" s="614"/>
      <c r="D865" s="773"/>
      <c r="E865" s="448"/>
      <c r="F865" s="148" t="s">
        <v>798</v>
      </c>
      <c r="G865" s="801" t="s">
        <v>799</v>
      </c>
      <c r="H865" s="801"/>
      <c r="I865" s="801"/>
      <c r="J865" s="801"/>
      <c r="K865" s="585"/>
      <c r="L865" s="603" t="e">
        <f>#REF!-#REF!*10%</f>
        <v>#REF!</v>
      </c>
      <c r="M865" s="800"/>
    </row>
    <row r="866" spans="1:13" s="51" customFormat="1" ht="15" customHeight="1" x14ac:dyDescent="0.25">
      <c r="A866" s="564"/>
      <c r="B866" s="568"/>
      <c r="C866" s="614"/>
      <c r="D866" s="773"/>
      <c r="E866" s="448"/>
      <c r="F866" s="148" t="s">
        <v>1139</v>
      </c>
      <c r="G866" s="801" t="s">
        <v>799</v>
      </c>
      <c r="H866" s="801"/>
      <c r="I866" s="801"/>
      <c r="J866" s="801"/>
      <c r="K866" s="585"/>
      <c r="L866" s="603" t="e">
        <f>#REF!-#REF!*10%</f>
        <v>#REF!</v>
      </c>
      <c r="M866" s="800"/>
    </row>
    <row r="867" spans="1:13" s="51" customFormat="1" ht="15" customHeight="1" x14ac:dyDescent="0.25">
      <c r="A867" s="564"/>
      <c r="B867" s="568"/>
      <c r="C867" s="614"/>
      <c r="D867" s="773"/>
      <c r="E867" s="448"/>
      <c r="F867" s="148" t="s">
        <v>801</v>
      </c>
      <c r="G867" s="801" t="s">
        <v>799</v>
      </c>
      <c r="H867" s="801"/>
      <c r="I867" s="801"/>
      <c r="J867" s="801"/>
      <c r="K867" s="585"/>
      <c r="L867" s="603" t="e">
        <f>#REF!-#REF!*10%</f>
        <v>#REF!</v>
      </c>
      <c r="M867" s="800"/>
    </row>
    <row r="868" spans="1:13" s="51" customFormat="1" ht="15" customHeight="1" x14ac:dyDescent="0.25">
      <c r="A868" s="564"/>
      <c r="B868" s="568"/>
      <c r="C868" s="614"/>
      <c r="D868" s="773"/>
      <c r="E868" s="448"/>
      <c r="F868" s="148" t="s">
        <v>802</v>
      </c>
      <c r="G868" s="801" t="s">
        <v>799</v>
      </c>
      <c r="H868" s="801"/>
      <c r="I868" s="801"/>
      <c r="J868" s="801"/>
      <c r="K868" s="585"/>
      <c r="L868" s="603" t="e">
        <f>#REF!-#REF!*10%</f>
        <v>#REF!</v>
      </c>
      <c r="M868" s="800"/>
    </row>
    <row r="869" spans="1:13" s="51" customFormat="1" ht="15" customHeight="1" x14ac:dyDescent="0.25">
      <c r="A869" s="564"/>
      <c r="B869" s="568"/>
      <c r="C869" s="614"/>
      <c r="D869" s="773"/>
      <c r="E869" s="448"/>
      <c r="F869" s="148" t="s">
        <v>803</v>
      </c>
      <c r="G869" s="801" t="s">
        <v>799</v>
      </c>
      <c r="H869" s="801"/>
      <c r="I869" s="801"/>
      <c r="J869" s="801"/>
      <c r="K869" s="585"/>
      <c r="L869" s="603" t="e">
        <f>#REF!-#REF!*10%</f>
        <v>#REF!</v>
      </c>
      <c r="M869" s="800"/>
    </row>
    <row r="870" spans="1:13" s="51" customFormat="1" ht="15" customHeight="1" x14ac:dyDescent="0.25">
      <c r="A870" s="564"/>
      <c r="B870" s="568"/>
      <c r="C870" s="614"/>
      <c r="D870" s="773"/>
      <c r="E870" s="448"/>
      <c r="F870" s="148" t="s">
        <v>1138</v>
      </c>
      <c r="G870" s="801" t="s">
        <v>799</v>
      </c>
      <c r="H870" s="801"/>
      <c r="I870" s="801"/>
      <c r="J870" s="801"/>
      <c r="K870" s="585"/>
      <c r="L870" s="603" t="e">
        <f>#REF!-#REF!*10%</f>
        <v>#REF!</v>
      </c>
      <c r="M870" s="800"/>
    </row>
    <row r="871" spans="1:13" s="51" customFormat="1" ht="15.6" customHeight="1" x14ac:dyDescent="0.25">
      <c r="A871" s="564"/>
      <c r="B871" s="568"/>
      <c r="C871" s="614"/>
      <c r="D871" s="773"/>
      <c r="E871" s="448"/>
      <c r="F871" s="148" t="s">
        <v>562</v>
      </c>
      <c r="G871" s="523" t="s">
        <v>1085</v>
      </c>
      <c r="H871" s="523"/>
      <c r="I871" s="523"/>
      <c r="J871" s="523"/>
      <c r="K871" s="585"/>
      <c r="L871" s="603" t="e">
        <f>#REF!-#REF!*10%</f>
        <v>#REF!</v>
      </c>
      <c r="M871" s="800"/>
    </row>
    <row r="872" spans="1:13" s="51" customFormat="1" ht="15.6" customHeight="1" x14ac:dyDescent="0.25">
      <c r="A872" s="564"/>
      <c r="B872" s="568"/>
      <c r="C872" s="614"/>
      <c r="D872" s="773"/>
      <c r="E872" s="448"/>
      <c r="F872" s="148" t="s">
        <v>570</v>
      </c>
      <c r="G872" s="523" t="s">
        <v>614</v>
      </c>
      <c r="H872" s="523"/>
      <c r="I872" s="523"/>
      <c r="J872" s="523"/>
      <c r="K872" s="585"/>
      <c r="L872" s="603" t="e">
        <f>#REF!-#REF!*10%</f>
        <v>#REF!</v>
      </c>
      <c r="M872" s="800"/>
    </row>
    <row r="873" spans="1:13" s="51" customFormat="1" ht="15.6" customHeight="1" x14ac:dyDescent="0.25">
      <c r="A873" s="564"/>
      <c r="B873" s="568"/>
      <c r="C873" s="614"/>
      <c r="D873" s="773"/>
      <c r="E873" s="448"/>
      <c r="F873" s="167" t="s">
        <v>84</v>
      </c>
      <c r="G873" s="722">
        <v>0.3</v>
      </c>
      <c r="H873" s="722"/>
      <c r="I873" s="722"/>
      <c r="J873" s="722"/>
      <c r="K873" s="585"/>
      <c r="L873" s="603" t="e">
        <f>#REF!-#REF!*10%</f>
        <v>#REF!</v>
      </c>
      <c r="M873" s="800"/>
    </row>
    <row r="874" spans="1:13" ht="15" customHeight="1" x14ac:dyDescent="0.25">
      <c r="A874" s="564"/>
      <c r="B874" s="569"/>
      <c r="C874" s="614"/>
      <c r="D874" s="773"/>
      <c r="E874" s="448"/>
      <c r="F874" s="136" t="s">
        <v>1016</v>
      </c>
      <c r="G874" s="523">
        <v>5</v>
      </c>
      <c r="H874" s="523"/>
      <c r="I874" s="523"/>
      <c r="J874" s="523"/>
      <c r="K874" s="585"/>
      <c r="L874" s="603" t="e">
        <f>#REF!-#REF!*10%</f>
        <v>#REF!</v>
      </c>
      <c r="M874" s="800"/>
    </row>
    <row r="875" spans="1:13" ht="15" customHeight="1" x14ac:dyDescent="0.25">
      <c r="A875" s="564">
        <v>9</v>
      </c>
      <c r="B875" s="567"/>
      <c r="C875" s="614" t="s">
        <v>840</v>
      </c>
      <c r="D875" s="773"/>
      <c r="E875" s="448"/>
      <c r="F875" s="147" t="s">
        <v>81</v>
      </c>
      <c r="G875" s="523" t="s">
        <v>10</v>
      </c>
      <c r="H875" s="523"/>
      <c r="I875" s="523"/>
      <c r="J875" s="523"/>
      <c r="K875" s="539">
        <v>3</v>
      </c>
      <c r="L875" s="601">
        <v>2484</v>
      </c>
      <c r="M875" s="799" t="s">
        <v>1115</v>
      </c>
    </row>
    <row r="876" spans="1:13" ht="15" customHeight="1" x14ac:dyDescent="0.25">
      <c r="A876" s="564"/>
      <c r="B876" s="568"/>
      <c r="C876" s="614"/>
      <c r="D876" s="773"/>
      <c r="E876" s="448"/>
      <c r="F876" s="147" t="s">
        <v>80</v>
      </c>
      <c r="G876" s="469">
        <v>8</v>
      </c>
      <c r="H876" s="469"/>
      <c r="I876" s="469"/>
      <c r="J876" s="469"/>
      <c r="K876" s="583"/>
      <c r="L876" s="602"/>
      <c r="M876" s="800"/>
    </row>
    <row r="877" spans="1:13" ht="15" customHeight="1" x14ac:dyDescent="0.25">
      <c r="A877" s="564"/>
      <c r="B877" s="568"/>
      <c r="C877" s="614"/>
      <c r="D877" s="773"/>
      <c r="E877" s="448"/>
      <c r="F877" s="147" t="s">
        <v>8</v>
      </c>
      <c r="G877" s="243">
        <v>3000</v>
      </c>
      <c r="H877" s="244">
        <v>4000</v>
      </c>
      <c r="I877" s="246">
        <v>5500</v>
      </c>
      <c r="J877" s="257">
        <v>6000</v>
      </c>
      <c r="K877" s="583"/>
      <c r="L877" s="602"/>
      <c r="M877" s="800"/>
    </row>
    <row r="878" spans="1:13" ht="15" customHeight="1" x14ac:dyDescent="0.25">
      <c r="A878" s="564"/>
      <c r="B878" s="568"/>
      <c r="C878" s="614"/>
      <c r="D878" s="773"/>
      <c r="E878" s="448"/>
      <c r="F878" s="147" t="s">
        <v>82</v>
      </c>
      <c r="G878" s="243">
        <f>G876*123</f>
        <v>984</v>
      </c>
      <c r="H878" s="244">
        <f>G876*131.2</f>
        <v>1049.5999999999999</v>
      </c>
      <c r="I878" s="246">
        <f>G876*140</f>
        <v>1120</v>
      </c>
      <c r="J878" s="224"/>
      <c r="K878" s="583"/>
      <c r="L878" s="602"/>
      <c r="M878" s="800"/>
    </row>
    <row r="879" spans="1:13" ht="15" customHeight="1" x14ac:dyDescent="0.25">
      <c r="A879" s="564"/>
      <c r="B879" s="568"/>
      <c r="C879" s="614"/>
      <c r="D879" s="773"/>
      <c r="E879" s="448"/>
      <c r="F879" s="147" t="s">
        <v>1269</v>
      </c>
      <c r="G879" s="451">
        <v>0.98</v>
      </c>
      <c r="H879" s="451"/>
      <c r="I879" s="451"/>
      <c r="J879" s="451"/>
      <c r="K879" s="583"/>
      <c r="L879" s="602"/>
      <c r="M879" s="800"/>
    </row>
    <row r="880" spans="1:13" ht="15" customHeight="1" x14ac:dyDescent="0.25">
      <c r="A880" s="564"/>
      <c r="B880" s="568"/>
      <c r="C880" s="614"/>
      <c r="D880" s="773"/>
      <c r="E880" s="448"/>
      <c r="F880" s="93" t="s">
        <v>699</v>
      </c>
      <c r="G880" s="523" t="s">
        <v>700</v>
      </c>
      <c r="H880" s="523"/>
      <c r="I880" s="523"/>
      <c r="J880" s="523"/>
      <c r="K880" s="583"/>
      <c r="L880" s="602"/>
      <c r="M880" s="800"/>
    </row>
    <row r="881" spans="1:13" ht="15" customHeight="1" x14ac:dyDescent="0.25">
      <c r="A881" s="564"/>
      <c r="B881" s="568"/>
      <c r="C881" s="614"/>
      <c r="D881" s="773"/>
      <c r="E881" s="448"/>
      <c r="F881" s="93" t="s">
        <v>1181</v>
      </c>
      <c r="G881" s="462" t="s">
        <v>1179</v>
      </c>
      <c r="H881" s="463"/>
      <c r="I881" s="463"/>
      <c r="J881" s="464"/>
      <c r="K881" s="583"/>
      <c r="L881" s="602"/>
      <c r="M881" s="800"/>
    </row>
    <row r="882" spans="1:13" ht="15" customHeight="1" x14ac:dyDescent="0.25">
      <c r="A882" s="564"/>
      <c r="B882" s="568"/>
      <c r="C882" s="614"/>
      <c r="D882" s="773"/>
      <c r="E882" s="448"/>
      <c r="F882" s="94" t="s">
        <v>83</v>
      </c>
      <c r="G882" s="523">
        <v>54</v>
      </c>
      <c r="H882" s="523"/>
      <c r="I882" s="523"/>
      <c r="J882" s="523"/>
      <c r="K882" s="583"/>
      <c r="L882" s="602"/>
      <c r="M882" s="800"/>
    </row>
    <row r="883" spans="1:13" ht="15" customHeight="1" x14ac:dyDescent="0.25">
      <c r="A883" s="564"/>
      <c r="B883" s="568"/>
      <c r="C883" s="614"/>
      <c r="D883" s="773"/>
      <c r="E883" s="448"/>
      <c r="F883" s="94" t="s">
        <v>396</v>
      </c>
      <c r="G883" s="523" t="s">
        <v>397</v>
      </c>
      <c r="H883" s="523"/>
      <c r="I883" s="523"/>
      <c r="J883" s="523"/>
      <c r="K883" s="583"/>
      <c r="L883" s="602"/>
      <c r="M883" s="800"/>
    </row>
    <row r="884" spans="1:13" ht="15" customHeight="1" x14ac:dyDescent="0.25">
      <c r="A884" s="564"/>
      <c r="B884" s="568"/>
      <c r="C884" s="614"/>
      <c r="D884" s="773"/>
      <c r="E884" s="448"/>
      <c r="F884" s="94" t="s">
        <v>743</v>
      </c>
      <c r="G884" s="523" t="s">
        <v>747</v>
      </c>
      <c r="H884" s="523"/>
      <c r="I884" s="523"/>
      <c r="J884" s="523"/>
      <c r="K884" s="583"/>
      <c r="L884" s="602"/>
      <c r="M884" s="800"/>
    </row>
    <row r="885" spans="1:13" s="51" customFormat="1" ht="15" customHeight="1" x14ac:dyDescent="0.25">
      <c r="A885" s="564"/>
      <c r="B885" s="568"/>
      <c r="C885" s="614"/>
      <c r="D885" s="773"/>
      <c r="E885" s="448"/>
      <c r="F885" s="94" t="s">
        <v>421</v>
      </c>
      <c r="G885" s="523" t="s">
        <v>386</v>
      </c>
      <c r="H885" s="523"/>
      <c r="I885" s="523"/>
      <c r="J885" s="523"/>
      <c r="K885" s="583"/>
      <c r="L885" s="602"/>
      <c r="M885" s="800"/>
    </row>
    <row r="886" spans="1:13" s="51" customFormat="1" ht="15" customHeight="1" x14ac:dyDescent="0.25">
      <c r="A886" s="564"/>
      <c r="B886" s="568"/>
      <c r="C886" s="614"/>
      <c r="D886" s="773"/>
      <c r="E886" s="448"/>
      <c r="F886" s="148" t="s">
        <v>379</v>
      </c>
      <c r="G886" s="523" t="s">
        <v>745</v>
      </c>
      <c r="H886" s="523"/>
      <c r="I886" s="523"/>
      <c r="J886" s="523"/>
      <c r="K886" s="583"/>
      <c r="L886" s="602"/>
      <c r="M886" s="800"/>
    </row>
    <row r="887" spans="1:13" s="51" customFormat="1" ht="15" customHeight="1" x14ac:dyDescent="0.25">
      <c r="A887" s="564"/>
      <c r="B887" s="568"/>
      <c r="C887" s="614"/>
      <c r="D887" s="773"/>
      <c r="E887" s="448"/>
      <c r="F887" s="148" t="s">
        <v>257</v>
      </c>
      <c r="G887" s="523" t="s">
        <v>658</v>
      </c>
      <c r="H887" s="523"/>
      <c r="I887" s="523"/>
      <c r="J887" s="523"/>
      <c r="K887" s="583"/>
      <c r="L887" s="602"/>
      <c r="M887" s="800"/>
    </row>
    <row r="888" spans="1:13" s="51" customFormat="1" ht="15" customHeight="1" x14ac:dyDescent="0.25">
      <c r="A888" s="564"/>
      <c r="B888" s="568"/>
      <c r="C888" s="614"/>
      <c r="D888" s="773"/>
      <c r="E888" s="448"/>
      <c r="F888" s="148" t="s">
        <v>422</v>
      </c>
      <c r="G888" s="523" t="s">
        <v>794</v>
      </c>
      <c r="H888" s="523"/>
      <c r="I888" s="523"/>
      <c r="J888" s="523"/>
      <c r="K888" s="583"/>
      <c r="L888" s="602"/>
      <c r="M888" s="800"/>
    </row>
    <row r="889" spans="1:13" s="51" customFormat="1" ht="15" customHeight="1" x14ac:dyDescent="0.25">
      <c r="A889" s="564"/>
      <c r="B889" s="568"/>
      <c r="C889" s="614"/>
      <c r="D889" s="773"/>
      <c r="E889" s="448"/>
      <c r="F889" s="148" t="s">
        <v>376</v>
      </c>
      <c r="G889" s="523" t="s">
        <v>746</v>
      </c>
      <c r="H889" s="523"/>
      <c r="I889" s="523"/>
      <c r="J889" s="523"/>
      <c r="K889" s="583"/>
      <c r="L889" s="602"/>
      <c r="M889" s="800"/>
    </row>
    <row r="890" spans="1:13" s="51" customFormat="1" ht="15" customHeight="1" x14ac:dyDescent="0.25">
      <c r="A890" s="564"/>
      <c r="B890" s="568"/>
      <c r="C890" s="614"/>
      <c r="D890" s="773"/>
      <c r="E890" s="448"/>
      <c r="F890" s="148" t="s">
        <v>381</v>
      </c>
      <c r="G890" s="523" t="s">
        <v>795</v>
      </c>
      <c r="H890" s="523"/>
      <c r="I890" s="523"/>
      <c r="J890" s="523"/>
      <c r="K890" s="583"/>
      <c r="L890" s="602"/>
      <c r="M890" s="800"/>
    </row>
    <row r="891" spans="1:13" s="51" customFormat="1" ht="15" customHeight="1" x14ac:dyDescent="0.25">
      <c r="A891" s="564"/>
      <c r="B891" s="568"/>
      <c r="C891" s="614"/>
      <c r="D891" s="773"/>
      <c r="E891" s="448"/>
      <c r="F891" s="148" t="s">
        <v>796</v>
      </c>
      <c r="G891" s="523" t="s">
        <v>797</v>
      </c>
      <c r="H891" s="523"/>
      <c r="I891" s="523"/>
      <c r="J891" s="523"/>
      <c r="K891" s="583"/>
      <c r="L891" s="602"/>
      <c r="M891" s="800"/>
    </row>
    <row r="892" spans="1:13" s="51" customFormat="1" ht="15" customHeight="1" x14ac:dyDescent="0.25">
      <c r="A892" s="564"/>
      <c r="B892" s="568"/>
      <c r="C892" s="614"/>
      <c r="D892" s="773"/>
      <c r="E892" s="448"/>
      <c r="F892" s="94" t="s">
        <v>358</v>
      </c>
      <c r="G892" s="523" t="s">
        <v>748</v>
      </c>
      <c r="H892" s="523"/>
      <c r="I892" s="523"/>
      <c r="J892" s="523"/>
      <c r="K892" s="584">
        <v>5</v>
      </c>
      <c r="L892" s="533">
        <v>2658</v>
      </c>
      <c r="M892" s="800"/>
    </row>
    <row r="893" spans="1:13" s="51" customFormat="1" ht="15" customHeight="1" x14ac:dyDescent="0.25">
      <c r="A893" s="564"/>
      <c r="B893" s="568"/>
      <c r="C893" s="614"/>
      <c r="D893" s="773"/>
      <c r="E893" s="448"/>
      <c r="F893" s="93" t="s">
        <v>704</v>
      </c>
      <c r="G893" s="523" t="s">
        <v>1284</v>
      </c>
      <c r="H893" s="523"/>
      <c r="I893" s="523"/>
      <c r="J893" s="523"/>
      <c r="K893" s="585"/>
      <c r="L893" s="603" t="e">
        <f>#REF!-#REF!*10%</f>
        <v>#REF!</v>
      </c>
      <c r="M893" s="800"/>
    </row>
    <row r="894" spans="1:13" s="51" customFormat="1" ht="15.75" customHeight="1" x14ac:dyDescent="0.25">
      <c r="A894" s="564"/>
      <c r="B894" s="568"/>
      <c r="C894" s="614"/>
      <c r="D894" s="773"/>
      <c r="E894" s="448"/>
      <c r="F894" s="148" t="s">
        <v>377</v>
      </c>
      <c r="G894" s="523" t="s">
        <v>749</v>
      </c>
      <c r="H894" s="523"/>
      <c r="I894" s="523"/>
      <c r="J894" s="523"/>
      <c r="K894" s="585"/>
      <c r="L894" s="603" t="e">
        <f>#REF!-#REF!*10%</f>
        <v>#REF!</v>
      </c>
      <c r="M894" s="800"/>
    </row>
    <row r="895" spans="1:13" s="51" customFormat="1" ht="15.75" customHeight="1" x14ac:dyDescent="0.25">
      <c r="A895" s="564"/>
      <c r="B895" s="568"/>
      <c r="C895" s="614"/>
      <c r="D895" s="773"/>
      <c r="E895" s="448"/>
      <c r="F895" s="148" t="s">
        <v>798</v>
      </c>
      <c r="G895" s="801" t="s">
        <v>806</v>
      </c>
      <c r="H895" s="801"/>
      <c r="I895" s="801"/>
      <c r="J895" s="801"/>
      <c r="K895" s="585"/>
      <c r="L895" s="603" t="e">
        <f>#REF!-#REF!*10%</f>
        <v>#REF!</v>
      </c>
      <c r="M895" s="800"/>
    </row>
    <row r="896" spans="1:13" s="51" customFormat="1" ht="15" customHeight="1" x14ac:dyDescent="0.25">
      <c r="A896" s="564"/>
      <c r="B896" s="568"/>
      <c r="C896" s="614"/>
      <c r="D896" s="773"/>
      <c r="E896" s="448"/>
      <c r="F896" s="148" t="s">
        <v>1139</v>
      </c>
      <c r="G896" s="523" t="s">
        <v>799</v>
      </c>
      <c r="H896" s="523"/>
      <c r="I896" s="523"/>
      <c r="J896" s="523"/>
      <c r="K896" s="585"/>
      <c r="L896" s="603" t="e">
        <f>#REF!-#REF!*10%</f>
        <v>#REF!</v>
      </c>
      <c r="M896" s="800"/>
    </row>
    <row r="897" spans="1:13" s="51" customFormat="1" ht="15" customHeight="1" x14ac:dyDescent="0.25">
      <c r="A897" s="564"/>
      <c r="B897" s="568"/>
      <c r="C897" s="614"/>
      <c r="D897" s="773"/>
      <c r="E897" s="448"/>
      <c r="F897" s="148" t="s">
        <v>801</v>
      </c>
      <c r="G897" s="801">
        <v>10</v>
      </c>
      <c r="H897" s="801"/>
      <c r="I897" s="801"/>
      <c r="J897" s="801"/>
      <c r="K897" s="585"/>
      <c r="L897" s="603" t="e">
        <f>#REF!-#REF!*10%</f>
        <v>#REF!</v>
      </c>
      <c r="M897" s="800"/>
    </row>
    <row r="898" spans="1:13" s="51" customFormat="1" ht="15" customHeight="1" x14ac:dyDescent="0.25">
      <c r="A898" s="564"/>
      <c r="B898" s="568"/>
      <c r="C898" s="614"/>
      <c r="D898" s="773"/>
      <c r="E898" s="448"/>
      <c r="F898" s="148" t="s">
        <v>802</v>
      </c>
      <c r="G898" s="523" t="s">
        <v>799</v>
      </c>
      <c r="H898" s="523"/>
      <c r="I898" s="523"/>
      <c r="J898" s="523"/>
      <c r="K898" s="585"/>
      <c r="L898" s="603" t="e">
        <f>#REF!-#REF!*10%</f>
        <v>#REF!</v>
      </c>
      <c r="M898" s="800"/>
    </row>
    <row r="899" spans="1:13" s="51" customFormat="1" ht="15" customHeight="1" x14ac:dyDescent="0.25">
      <c r="A899" s="564"/>
      <c r="B899" s="568"/>
      <c r="C899" s="614"/>
      <c r="D899" s="773"/>
      <c r="E899" s="448"/>
      <c r="F899" s="148" t="s">
        <v>803</v>
      </c>
      <c r="G899" s="801" t="s">
        <v>1137</v>
      </c>
      <c r="H899" s="801"/>
      <c r="I899" s="801"/>
      <c r="J899" s="801"/>
      <c r="K899" s="585"/>
      <c r="L899" s="603" t="e">
        <f>#REF!-#REF!*10%</f>
        <v>#REF!</v>
      </c>
      <c r="M899" s="800"/>
    </row>
    <row r="900" spans="1:13" s="51" customFormat="1" ht="15" customHeight="1" x14ac:dyDescent="0.25">
      <c r="A900" s="564"/>
      <c r="B900" s="568"/>
      <c r="C900" s="614"/>
      <c r="D900" s="773"/>
      <c r="E900" s="448"/>
      <c r="F900" s="148" t="s">
        <v>1138</v>
      </c>
      <c r="G900" s="523" t="s">
        <v>799</v>
      </c>
      <c r="H900" s="523"/>
      <c r="I900" s="523"/>
      <c r="J900" s="523"/>
      <c r="K900" s="585"/>
      <c r="L900" s="603" t="e">
        <f>#REF!-#REF!*10%</f>
        <v>#REF!</v>
      </c>
      <c r="M900" s="800"/>
    </row>
    <row r="901" spans="1:13" s="51" customFormat="1" ht="15.6" customHeight="1" x14ac:dyDescent="0.25">
      <c r="A901" s="564"/>
      <c r="B901" s="568"/>
      <c r="C901" s="614"/>
      <c r="D901" s="773"/>
      <c r="E901" s="448"/>
      <c r="F901" s="148" t="s">
        <v>562</v>
      </c>
      <c r="G901" s="523" t="s">
        <v>1085</v>
      </c>
      <c r="H901" s="523"/>
      <c r="I901" s="523"/>
      <c r="J901" s="523"/>
      <c r="K901" s="585"/>
      <c r="L901" s="603" t="e">
        <f>#REF!-#REF!*10%</f>
        <v>#REF!</v>
      </c>
      <c r="M901" s="800"/>
    </row>
    <row r="902" spans="1:13" s="51" customFormat="1" ht="15.6" customHeight="1" x14ac:dyDescent="0.25">
      <c r="A902" s="564"/>
      <c r="B902" s="568"/>
      <c r="C902" s="614"/>
      <c r="D902" s="773"/>
      <c r="E902" s="448"/>
      <c r="F902" s="148" t="s">
        <v>570</v>
      </c>
      <c r="G902" s="523" t="s">
        <v>614</v>
      </c>
      <c r="H902" s="523"/>
      <c r="I902" s="523"/>
      <c r="J902" s="523"/>
      <c r="K902" s="585"/>
      <c r="L902" s="603" t="e">
        <f>#REF!-#REF!*10%</f>
        <v>#REF!</v>
      </c>
      <c r="M902" s="800"/>
    </row>
    <row r="903" spans="1:13" s="51" customFormat="1" ht="15.6" customHeight="1" x14ac:dyDescent="0.25">
      <c r="A903" s="564"/>
      <c r="B903" s="568"/>
      <c r="C903" s="614"/>
      <c r="D903" s="773"/>
      <c r="E903" s="448"/>
      <c r="F903" s="167" t="s">
        <v>84</v>
      </c>
      <c r="G903" s="722">
        <v>0.3</v>
      </c>
      <c r="H903" s="722"/>
      <c r="I903" s="722"/>
      <c r="J903" s="722"/>
      <c r="K903" s="585"/>
      <c r="L903" s="603" t="e">
        <f>#REF!-#REF!*10%</f>
        <v>#REF!</v>
      </c>
      <c r="M903" s="800"/>
    </row>
    <row r="904" spans="1:13" ht="15" customHeight="1" x14ac:dyDescent="0.25">
      <c r="A904" s="564"/>
      <c r="B904" s="569"/>
      <c r="C904" s="614"/>
      <c r="D904" s="773"/>
      <c r="E904" s="448"/>
      <c r="F904" s="136" t="s">
        <v>1016</v>
      </c>
      <c r="G904" s="523">
        <v>5</v>
      </c>
      <c r="H904" s="523"/>
      <c r="I904" s="523"/>
      <c r="J904" s="523"/>
      <c r="K904" s="585"/>
      <c r="L904" s="603" t="e">
        <f>#REF!-#REF!*10%</f>
        <v>#REF!</v>
      </c>
      <c r="M904" s="800"/>
    </row>
    <row r="905" spans="1:13" ht="15" customHeight="1" x14ac:dyDescent="0.25">
      <c r="A905" s="564">
        <v>10</v>
      </c>
      <c r="B905" s="567"/>
      <c r="C905" s="614" t="s">
        <v>841</v>
      </c>
      <c r="D905" s="773"/>
      <c r="E905" s="448"/>
      <c r="F905" s="147" t="s">
        <v>81</v>
      </c>
      <c r="G905" s="523" t="s">
        <v>10</v>
      </c>
      <c r="H905" s="523"/>
      <c r="I905" s="523"/>
      <c r="J905" s="523"/>
      <c r="K905" s="539">
        <v>3</v>
      </c>
      <c r="L905" s="601">
        <v>2484</v>
      </c>
      <c r="M905" s="799" t="s">
        <v>1116</v>
      </c>
    </row>
    <row r="906" spans="1:13" ht="15" customHeight="1" x14ac:dyDescent="0.25">
      <c r="A906" s="564"/>
      <c r="B906" s="568"/>
      <c r="C906" s="614"/>
      <c r="D906" s="773"/>
      <c r="E906" s="448"/>
      <c r="F906" s="147" t="s">
        <v>80</v>
      </c>
      <c r="G906" s="469">
        <v>8</v>
      </c>
      <c r="H906" s="469"/>
      <c r="I906" s="469"/>
      <c r="J906" s="469"/>
      <c r="K906" s="583"/>
      <c r="L906" s="602"/>
      <c r="M906" s="800"/>
    </row>
    <row r="907" spans="1:13" ht="15" customHeight="1" x14ac:dyDescent="0.25">
      <c r="A907" s="564"/>
      <c r="B907" s="568"/>
      <c r="C907" s="614"/>
      <c r="D907" s="773"/>
      <c r="E907" s="448"/>
      <c r="F907" s="147" t="s">
        <v>8</v>
      </c>
      <c r="G907" s="243">
        <v>3000</v>
      </c>
      <c r="H907" s="244">
        <v>4000</v>
      </c>
      <c r="I907" s="246">
        <v>5500</v>
      </c>
      <c r="J907" s="257">
        <v>6000</v>
      </c>
      <c r="K907" s="583"/>
      <c r="L907" s="602"/>
      <c r="M907" s="800"/>
    </row>
    <row r="908" spans="1:13" ht="15" customHeight="1" x14ac:dyDescent="0.25">
      <c r="A908" s="564"/>
      <c r="B908" s="568"/>
      <c r="C908" s="614"/>
      <c r="D908" s="773"/>
      <c r="E908" s="448"/>
      <c r="F908" s="147" t="s">
        <v>82</v>
      </c>
      <c r="G908" s="243">
        <f>G906*123</f>
        <v>984</v>
      </c>
      <c r="H908" s="244">
        <f>G906*131.2</f>
        <v>1049.5999999999999</v>
      </c>
      <c r="I908" s="246">
        <f>G906*140</f>
        <v>1120</v>
      </c>
      <c r="J908" s="224"/>
      <c r="K908" s="583"/>
      <c r="L908" s="602"/>
      <c r="M908" s="800"/>
    </row>
    <row r="909" spans="1:13" ht="15" customHeight="1" x14ac:dyDescent="0.25">
      <c r="A909" s="564"/>
      <c r="B909" s="568"/>
      <c r="C909" s="614"/>
      <c r="D909" s="773"/>
      <c r="E909" s="448"/>
      <c r="F909" s="147" t="s">
        <v>1269</v>
      </c>
      <c r="G909" s="451">
        <v>0.98</v>
      </c>
      <c r="H909" s="451"/>
      <c r="I909" s="451"/>
      <c r="J909" s="451"/>
      <c r="K909" s="583"/>
      <c r="L909" s="602"/>
      <c r="M909" s="800"/>
    </row>
    <row r="910" spans="1:13" ht="15" customHeight="1" x14ac:dyDescent="0.25">
      <c r="A910" s="564"/>
      <c r="B910" s="568"/>
      <c r="C910" s="614"/>
      <c r="D910" s="773"/>
      <c r="E910" s="448"/>
      <c r="F910" s="93" t="s">
        <v>699</v>
      </c>
      <c r="G910" s="523" t="s">
        <v>700</v>
      </c>
      <c r="H910" s="523"/>
      <c r="I910" s="523"/>
      <c r="J910" s="523"/>
      <c r="K910" s="583"/>
      <c r="L910" s="602"/>
      <c r="M910" s="800"/>
    </row>
    <row r="911" spans="1:13" ht="15" customHeight="1" x14ac:dyDescent="0.25">
      <c r="A911" s="564"/>
      <c r="B911" s="568"/>
      <c r="C911" s="614"/>
      <c r="D911" s="773"/>
      <c r="E911" s="448"/>
      <c r="F911" s="93" t="s">
        <v>1181</v>
      </c>
      <c r="G911" s="462" t="s">
        <v>1179</v>
      </c>
      <c r="H911" s="463"/>
      <c r="I911" s="463"/>
      <c r="J911" s="464"/>
      <c r="K911" s="583"/>
      <c r="L911" s="602"/>
      <c r="M911" s="800"/>
    </row>
    <row r="912" spans="1:13" ht="15" customHeight="1" x14ac:dyDescent="0.25">
      <c r="A912" s="564"/>
      <c r="B912" s="568"/>
      <c r="C912" s="614"/>
      <c r="D912" s="773"/>
      <c r="E912" s="448"/>
      <c r="F912" s="94" t="s">
        <v>83</v>
      </c>
      <c r="G912" s="523">
        <v>54</v>
      </c>
      <c r="H912" s="523"/>
      <c r="I912" s="523"/>
      <c r="J912" s="523"/>
      <c r="K912" s="583"/>
      <c r="L912" s="602"/>
      <c r="M912" s="800"/>
    </row>
    <row r="913" spans="1:13" ht="15" customHeight="1" x14ac:dyDescent="0.25">
      <c r="A913" s="564"/>
      <c r="B913" s="568"/>
      <c r="C913" s="614"/>
      <c r="D913" s="773"/>
      <c r="E913" s="448"/>
      <c r="F913" s="94" t="s">
        <v>396</v>
      </c>
      <c r="G913" s="523" t="s">
        <v>397</v>
      </c>
      <c r="H913" s="523"/>
      <c r="I913" s="523"/>
      <c r="J913" s="523"/>
      <c r="K913" s="583"/>
      <c r="L913" s="602"/>
      <c r="M913" s="800"/>
    </row>
    <row r="914" spans="1:13" ht="15" customHeight="1" x14ac:dyDescent="0.25">
      <c r="A914" s="564"/>
      <c r="B914" s="568"/>
      <c r="C914" s="614"/>
      <c r="D914" s="773"/>
      <c r="E914" s="448"/>
      <c r="F914" s="94" t="s">
        <v>743</v>
      </c>
      <c r="G914" s="523" t="s">
        <v>747</v>
      </c>
      <c r="H914" s="523"/>
      <c r="I914" s="523"/>
      <c r="J914" s="523"/>
      <c r="K914" s="583"/>
      <c r="L914" s="602"/>
      <c r="M914" s="800"/>
    </row>
    <row r="915" spans="1:13" s="51" customFormat="1" ht="15" customHeight="1" x14ac:dyDescent="0.25">
      <c r="A915" s="564"/>
      <c r="B915" s="568"/>
      <c r="C915" s="614"/>
      <c r="D915" s="773"/>
      <c r="E915" s="448"/>
      <c r="F915" s="94" t="s">
        <v>421</v>
      </c>
      <c r="G915" s="523" t="s">
        <v>386</v>
      </c>
      <c r="H915" s="523"/>
      <c r="I915" s="523"/>
      <c r="J915" s="523"/>
      <c r="K915" s="583"/>
      <c r="L915" s="602"/>
      <c r="M915" s="800"/>
    </row>
    <row r="916" spans="1:13" s="51" customFormat="1" ht="15" customHeight="1" x14ac:dyDescent="0.25">
      <c r="A916" s="564"/>
      <c r="B916" s="568"/>
      <c r="C916" s="614"/>
      <c r="D916" s="773"/>
      <c r="E916" s="448"/>
      <c r="F916" s="148" t="s">
        <v>379</v>
      </c>
      <c r="G916" s="523" t="s">
        <v>745</v>
      </c>
      <c r="H916" s="523"/>
      <c r="I916" s="523"/>
      <c r="J916" s="523"/>
      <c r="K916" s="583"/>
      <c r="L916" s="602"/>
      <c r="M916" s="800"/>
    </row>
    <row r="917" spans="1:13" s="51" customFormat="1" ht="15" customHeight="1" x14ac:dyDescent="0.25">
      <c r="A917" s="564"/>
      <c r="B917" s="568"/>
      <c r="C917" s="614"/>
      <c r="D917" s="773"/>
      <c r="E917" s="448"/>
      <c r="F917" s="148" t="s">
        <v>257</v>
      </c>
      <c r="G917" s="523" t="s">
        <v>658</v>
      </c>
      <c r="H917" s="523"/>
      <c r="I917" s="523"/>
      <c r="J917" s="523"/>
      <c r="K917" s="583"/>
      <c r="L917" s="602"/>
      <c r="M917" s="800"/>
    </row>
    <row r="918" spans="1:13" s="51" customFormat="1" ht="15" customHeight="1" x14ac:dyDescent="0.25">
      <c r="A918" s="564"/>
      <c r="B918" s="568"/>
      <c r="C918" s="614"/>
      <c r="D918" s="773"/>
      <c r="E918" s="448"/>
      <c r="F918" s="148" t="s">
        <v>422</v>
      </c>
      <c r="G918" s="523" t="s">
        <v>794</v>
      </c>
      <c r="H918" s="523"/>
      <c r="I918" s="523"/>
      <c r="J918" s="523"/>
      <c r="K918" s="583"/>
      <c r="L918" s="602"/>
      <c r="M918" s="800"/>
    </row>
    <row r="919" spans="1:13" s="51" customFormat="1" ht="15" customHeight="1" x14ac:dyDescent="0.25">
      <c r="A919" s="564"/>
      <c r="B919" s="568"/>
      <c r="C919" s="614"/>
      <c r="D919" s="773"/>
      <c r="E919" s="448"/>
      <c r="F919" s="148" t="s">
        <v>376</v>
      </c>
      <c r="G919" s="523" t="s">
        <v>746</v>
      </c>
      <c r="H919" s="523"/>
      <c r="I919" s="523"/>
      <c r="J919" s="523"/>
      <c r="K919" s="583"/>
      <c r="L919" s="602"/>
      <c r="M919" s="800"/>
    </row>
    <row r="920" spans="1:13" s="51" customFormat="1" ht="15" customHeight="1" x14ac:dyDescent="0.25">
      <c r="A920" s="564"/>
      <c r="B920" s="568"/>
      <c r="C920" s="614"/>
      <c r="D920" s="773"/>
      <c r="E920" s="448"/>
      <c r="F920" s="148" t="s">
        <v>381</v>
      </c>
      <c r="G920" s="523" t="s">
        <v>795</v>
      </c>
      <c r="H920" s="523"/>
      <c r="I920" s="523"/>
      <c r="J920" s="523"/>
      <c r="K920" s="583"/>
      <c r="L920" s="602"/>
      <c r="M920" s="800"/>
    </row>
    <row r="921" spans="1:13" s="51" customFormat="1" ht="15" customHeight="1" x14ac:dyDescent="0.25">
      <c r="A921" s="564"/>
      <c r="B921" s="568"/>
      <c r="C921" s="614"/>
      <c r="D921" s="773"/>
      <c r="E921" s="448"/>
      <c r="F921" s="148" t="s">
        <v>796</v>
      </c>
      <c r="G921" s="523" t="s">
        <v>797</v>
      </c>
      <c r="H921" s="523"/>
      <c r="I921" s="523"/>
      <c r="J921" s="523"/>
      <c r="K921" s="583"/>
      <c r="L921" s="602"/>
      <c r="M921" s="800"/>
    </row>
    <row r="922" spans="1:13" s="51" customFormat="1" ht="15" customHeight="1" x14ac:dyDescent="0.25">
      <c r="A922" s="564"/>
      <c r="B922" s="568"/>
      <c r="C922" s="614"/>
      <c r="D922" s="773"/>
      <c r="E922" s="448"/>
      <c r="F922" s="94" t="s">
        <v>358</v>
      </c>
      <c r="G922" s="523" t="s">
        <v>748</v>
      </c>
      <c r="H922" s="523"/>
      <c r="I922" s="523"/>
      <c r="J922" s="523"/>
      <c r="K922" s="584">
        <v>5</v>
      </c>
      <c r="L922" s="533">
        <v>2658</v>
      </c>
      <c r="M922" s="800"/>
    </row>
    <row r="923" spans="1:13" s="51" customFormat="1" ht="15" customHeight="1" x14ac:dyDescent="0.25">
      <c r="A923" s="564"/>
      <c r="B923" s="568"/>
      <c r="C923" s="614"/>
      <c r="D923" s="773"/>
      <c r="E923" s="448"/>
      <c r="F923" s="93" t="s">
        <v>704</v>
      </c>
      <c r="G923" s="523" t="s">
        <v>1284</v>
      </c>
      <c r="H923" s="523"/>
      <c r="I923" s="523"/>
      <c r="J923" s="523"/>
      <c r="K923" s="585"/>
      <c r="L923" s="603" t="e">
        <f>#REF!-#REF!*10%</f>
        <v>#REF!</v>
      </c>
      <c r="M923" s="800"/>
    </row>
    <row r="924" spans="1:13" s="51" customFormat="1" ht="15.75" customHeight="1" x14ac:dyDescent="0.25">
      <c r="A924" s="564"/>
      <c r="B924" s="568"/>
      <c r="C924" s="614"/>
      <c r="D924" s="773"/>
      <c r="E924" s="448"/>
      <c r="F924" s="148" t="s">
        <v>377</v>
      </c>
      <c r="G924" s="523" t="s">
        <v>749</v>
      </c>
      <c r="H924" s="523"/>
      <c r="I924" s="523"/>
      <c r="J924" s="523"/>
      <c r="K924" s="585"/>
      <c r="L924" s="603" t="e">
        <f>#REF!-#REF!*10%</f>
        <v>#REF!</v>
      </c>
      <c r="M924" s="800"/>
    </row>
    <row r="925" spans="1:13" s="51" customFormat="1" ht="15.75" customHeight="1" x14ac:dyDescent="0.25">
      <c r="A925" s="564"/>
      <c r="B925" s="568"/>
      <c r="C925" s="614"/>
      <c r="D925" s="773"/>
      <c r="E925" s="448"/>
      <c r="F925" s="148" t="s">
        <v>798</v>
      </c>
      <c r="G925" s="801" t="s">
        <v>808</v>
      </c>
      <c r="H925" s="801"/>
      <c r="I925" s="801"/>
      <c r="J925" s="801"/>
      <c r="K925" s="585"/>
      <c r="L925" s="603" t="e">
        <f>#REF!-#REF!*10%</f>
        <v>#REF!</v>
      </c>
      <c r="M925" s="800"/>
    </row>
    <row r="926" spans="1:13" s="51" customFormat="1" ht="15" customHeight="1" x14ac:dyDescent="0.25">
      <c r="A926" s="564"/>
      <c r="B926" s="568"/>
      <c r="C926" s="614"/>
      <c r="D926" s="773"/>
      <c r="E926" s="448"/>
      <c r="F926" s="148" t="s">
        <v>1139</v>
      </c>
      <c r="G926" s="523" t="s">
        <v>799</v>
      </c>
      <c r="H926" s="523"/>
      <c r="I926" s="523"/>
      <c r="J926" s="523"/>
      <c r="K926" s="585"/>
      <c r="L926" s="603" t="e">
        <f>#REF!-#REF!*10%</f>
        <v>#REF!</v>
      </c>
      <c r="M926" s="800"/>
    </row>
    <row r="927" spans="1:13" s="51" customFormat="1" ht="15" customHeight="1" x14ac:dyDescent="0.25">
      <c r="A927" s="564"/>
      <c r="B927" s="568"/>
      <c r="C927" s="614"/>
      <c r="D927" s="773"/>
      <c r="E927" s="448"/>
      <c r="F927" s="148" t="s">
        <v>801</v>
      </c>
      <c r="G927" s="523" t="s">
        <v>799</v>
      </c>
      <c r="H927" s="523"/>
      <c r="I927" s="523"/>
      <c r="J927" s="523"/>
      <c r="K927" s="585"/>
      <c r="L927" s="603" t="e">
        <f>#REF!-#REF!*10%</f>
        <v>#REF!</v>
      </c>
      <c r="M927" s="800"/>
    </row>
    <row r="928" spans="1:13" s="51" customFormat="1" ht="15" customHeight="1" x14ac:dyDescent="0.25">
      <c r="A928" s="564"/>
      <c r="B928" s="568"/>
      <c r="C928" s="614"/>
      <c r="D928" s="773"/>
      <c r="E928" s="448"/>
      <c r="F928" s="148" t="s">
        <v>802</v>
      </c>
      <c r="G928" s="801">
        <v>60</v>
      </c>
      <c r="H928" s="801"/>
      <c r="I928" s="801"/>
      <c r="J928" s="801"/>
      <c r="K928" s="585"/>
      <c r="L928" s="603" t="e">
        <f>#REF!-#REF!*10%</f>
        <v>#REF!</v>
      </c>
      <c r="M928" s="800"/>
    </row>
    <row r="929" spans="1:13" s="51" customFormat="1" ht="15" customHeight="1" x14ac:dyDescent="0.25">
      <c r="A929" s="564"/>
      <c r="B929" s="568"/>
      <c r="C929" s="614"/>
      <c r="D929" s="773"/>
      <c r="E929" s="448"/>
      <c r="F929" s="148" t="s">
        <v>803</v>
      </c>
      <c r="G929" s="801">
        <v>1</v>
      </c>
      <c r="H929" s="801"/>
      <c r="I929" s="801"/>
      <c r="J929" s="801"/>
      <c r="K929" s="585"/>
      <c r="L929" s="603" t="e">
        <f>#REF!-#REF!*10%</f>
        <v>#REF!</v>
      </c>
      <c r="M929" s="800"/>
    </row>
    <row r="930" spans="1:13" s="51" customFormat="1" ht="15" customHeight="1" x14ac:dyDescent="0.25">
      <c r="A930" s="564"/>
      <c r="B930" s="568"/>
      <c r="C930" s="614"/>
      <c r="D930" s="773"/>
      <c r="E930" s="448"/>
      <c r="F930" s="148" t="s">
        <v>1138</v>
      </c>
      <c r="G930" s="523" t="s">
        <v>799</v>
      </c>
      <c r="H930" s="523"/>
      <c r="I930" s="523"/>
      <c r="J930" s="523"/>
      <c r="K930" s="585"/>
      <c r="L930" s="603" t="e">
        <f>#REF!-#REF!*10%</f>
        <v>#REF!</v>
      </c>
      <c r="M930" s="800"/>
    </row>
    <row r="931" spans="1:13" s="51" customFormat="1" ht="15.6" customHeight="1" x14ac:dyDescent="0.25">
      <c r="A931" s="564"/>
      <c r="B931" s="568"/>
      <c r="C931" s="614"/>
      <c r="D931" s="773"/>
      <c r="E931" s="448"/>
      <c r="F931" s="148" t="s">
        <v>562</v>
      </c>
      <c r="G931" s="523" t="s">
        <v>1085</v>
      </c>
      <c r="H931" s="523"/>
      <c r="I931" s="523"/>
      <c r="J931" s="523"/>
      <c r="K931" s="585"/>
      <c r="L931" s="603" t="e">
        <f>#REF!-#REF!*10%</f>
        <v>#REF!</v>
      </c>
      <c r="M931" s="800"/>
    </row>
    <row r="932" spans="1:13" s="51" customFormat="1" ht="15.6" customHeight="1" x14ac:dyDescent="0.25">
      <c r="A932" s="564"/>
      <c r="B932" s="568"/>
      <c r="C932" s="614"/>
      <c r="D932" s="773"/>
      <c r="E932" s="448"/>
      <c r="F932" s="148" t="s">
        <v>570</v>
      </c>
      <c r="G932" s="523" t="s">
        <v>614</v>
      </c>
      <c r="H932" s="523"/>
      <c r="I932" s="523"/>
      <c r="J932" s="523"/>
      <c r="K932" s="585"/>
      <c r="L932" s="603" t="e">
        <f>#REF!-#REF!*10%</f>
        <v>#REF!</v>
      </c>
      <c r="M932" s="800"/>
    </row>
    <row r="933" spans="1:13" s="51" customFormat="1" ht="15.6" customHeight="1" x14ac:dyDescent="0.25">
      <c r="A933" s="564"/>
      <c r="B933" s="568"/>
      <c r="C933" s="614"/>
      <c r="D933" s="773"/>
      <c r="E933" s="448"/>
      <c r="F933" s="167" t="s">
        <v>84</v>
      </c>
      <c r="G933" s="722">
        <v>0.3</v>
      </c>
      <c r="H933" s="722"/>
      <c r="I933" s="722"/>
      <c r="J933" s="722"/>
      <c r="K933" s="585"/>
      <c r="L933" s="603" t="e">
        <f>#REF!-#REF!*10%</f>
        <v>#REF!</v>
      </c>
      <c r="M933" s="800"/>
    </row>
    <row r="934" spans="1:13" ht="15" customHeight="1" x14ac:dyDescent="0.25">
      <c r="A934" s="564"/>
      <c r="B934" s="569"/>
      <c r="C934" s="614"/>
      <c r="D934" s="773"/>
      <c r="E934" s="448"/>
      <c r="F934" s="136" t="s">
        <v>1016</v>
      </c>
      <c r="G934" s="523">
        <v>5</v>
      </c>
      <c r="H934" s="523"/>
      <c r="I934" s="523"/>
      <c r="J934" s="523"/>
      <c r="K934" s="585"/>
      <c r="L934" s="603" t="e">
        <f>#REF!-#REF!*10%</f>
        <v>#REF!</v>
      </c>
      <c r="M934" s="800"/>
    </row>
    <row r="935" spans="1:13" ht="15" customHeight="1" x14ac:dyDescent="0.25">
      <c r="A935" s="564">
        <v>11</v>
      </c>
      <c r="B935" s="567"/>
      <c r="C935" s="614" t="s">
        <v>842</v>
      </c>
      <c r="D935" s="773"/>
      <c r="E935" s="448"/>
      <c r="F935" s="147" t="s">
        <v>81</v>
      </c>
      <c r="G935" s="523" t="s">
        <v>10</v>
      </c>
      <c r="H935" s="523"/>
      <c r="I935" s="523"/>
      <c r="J935" s="523"/>
      <c r="K935" s="539">
        <v>3</v>
      </c>
      <c r="L935" s="601">
        <v>2484</v>
      </c>
      <c r="M935" s="799" t="s">
        <v>1117</v>
      </c>
    </row>
    <row r="936" spans="1:13" ht="15" customHeight="1" x14ac:dyDescent="0.25">
      <c r="A936" s="564"/>
      <c r="B936" s="568"/>
      <c r="C936" s="614"/>
      <c r="D936" s="773"/>
      <c r="E936" s="448"/>
      <c r="F936" s="147" t="s">
        <v>80</v>
      </c>
      <c r="G936" s="469">
        <v>8</v>
      </c>
      <c r="H936" s="469"/>
      <c r="I936" s="469"/>
      <c r="J936" s="469"/>
      <c r="K936" s="583"/>
      <c r="L936" s="602"/>
      <c r="M936" s="800"/>
    </row>
    <row r="937" spans="1:13" ht="15" customHeight="1" x14ac:dyDescent="0.25">
      <c r="A937" s="564"/>
      <c r="B937" s="568"/>
      <c r="C937" s="614"/>
      <c r="D937" s="773"/>
      <c r="E937" s="448"/>
      <c r="F937" s="147" t="s">
        <v>8</v>
      </c>
      <c r="G937" s="243">
        <v>3000</v>
      </c>
      <c r="H937" s="244">
        <v>4000</v>
      </c>
      <c r="I937" s="246">
        <v>5500</v>
      </c>
      <c r="J937" s="257">
        <v>6000</v>
      </c>
      <c r="K937" s="583"/>
      <c r="L937" s="602"/>
      <c r="M937" s="800"/>
    </row>
    <row r="938" spans="1:13" ht="15" customHeight="1" x14ac:dyDescent="0.25">
      <c r="A938" s="564"/>
      <c r="B938" s="568"/>
      <c r="C938" s="614"/>
      <c r="D938" s="773"/>
      <c r="E938" s="448"/>
      <c r="F938" s="147" t="s">
        <v>82</v>
      </c>
      <c r="G938" s="243">
        <f>G936*123</f>
        <v>984</v>
      </c>
      <c r="H938" s="244">
        <f>G936*131.2</f>
        <v>1049.5999999999999</v>
      </c>
      <c r="I938" s="246">
        <f>G936*140</f>
        <v>1120</v>
      </c>
      <c r="J938" s="224"/>
      <c r="K938" s="583"/>
      <c r="L938" s="602"/>
      <c r="M938" s="800"/>
    </row>
    <row r="939" spans="1:13" ht="15" customHeight="1" x14ac:dyDescent="0.25">
      <c r="A939" s="564"/>
      <c r="B939" s="568"/>
      <c r="C939" s="614"/>
      <c r="D939" s="773"/>
      <c r="E939" s="448"/>
      <c r="F939" s="147" t="s">
        <v>1269</v>
      </c>
      <c r="G939" s="451">
        <v>0.98</v>
      </c>
      <c r="H939" s="451"/>
      <c r="I939" s="451"/>
      <c r="J939" s="451"/>
      <c r="K939" s="583"/>
      <c r="L939" s="602"/>
      <c r="M939" s="800"/>
    </row>
    <row r="940" spans="1:13" ht="15" customHeight="1" x14ac:dyDescent="0.25">
      <c r="A940" s="564"/>
      <c r="B940" s="568"/>
      <c r="C940" s="614"/>
      <c r="D940" s="773"/>
      <c r="E940" s="448"/>
      <c r="F940" s="93" t="s">
        <v>699</v>
      </c>
      <c r="G940" s="523" t="s">
        <v>700</v>
      </c>
      <c r="H940" s="523"/>
      <c r="I940" s="523"/>
      <c r="J940" s="523"/>
      <c r="K940" s="583"/>
      <c r="L940" s="602"/>
      <c r="M940" s="800"/>
    </row>
    <row r="941" spans="1:13" ht="15" customHeight="1" x14ac:dyDescent="0.25">
      <c r="A941" s="564"/>
      <c r="B941" s="568"/>
      <c r="C941" s="614"/>
      <c r="D941" s="773"/>
      <c r="E941" s="448"/>
      <c r="F941" s="93" t="s">
        <v>1181</v>
      </c>
      <c r="G941" s="462" t="s">
        <v>1179</v>
      </c>
      <c r="H941" s="463"/>
      <c r="I941" s="463"/>
      <c r="J941" s="464"/>
      <c r="K941" s="583"/>
      <c r="L941" s="602"/>
      <c r="M941" s="800"/>
    </row>
    <row r="942" spans="1:13" ht="15" customHeight="1" x14ac:dyDescent="0.25">
      <c r="A942" s="564"/>
      <c r="B942" s="568"/>
      <c r="C942" s="614"/>
      <c r="D942" s="773"/>
      <c r="E942" s="448"/>
      <c r="F942" s="94" t="s">
        <v>83</v>
      </c>
      <c r="G942" s="523">
        <v>54</v>
      </c>
      <c r="H942" s="523"/>
      <c r="I942" s="523"/>
      <c r="J942" s="523"/>
      <c r="K942" s="583"/>
      <c r="L942" s="602"/>
      <c r="M942" s="800"/>
    </row>
    <row r="943" spans="1:13" ht="15" customHeight="1" x14ac:dyDescent="0.25">
      <c r="A943" s="564"/>
      <c r="B943" s="568"/>
      <c r="C943" s="614"/>
      <c r="D943" s="773"/>
      <c r="E943" s="448"/>
      <c r="F943" s="94" t="s">
        <v>396</v>
      </c>
      <c r="G943" s="523" t="s">
        <v>397</v>
      </c>
      <c r="H943" s="523"/>
      <c r="I943" s="523"/>
      <c r="J943" s="523"/>
      <c r="K943" s="583"/>
      <c r="L943" s="602"/>
      <c r="M943" s="800"/>
    </row>
    <row r="944" spans="1:13" ht="15" customHeight="1" x14ac:dyDescent="0.25">
      <c r="A944" s="564"/>
      <c r="B944" s="568"/>
      <c r="C944" s="614"/>
      <c r="D944" s="773"/>
      <c r="E944" s="448"/>
      <c r="F944" s="94" t="s">
        <v>743</v>
      </c>
      <c r="G944" s="523" t="s">
        <v>747</v>
      </c>
      <c r="H944" s="523"/>
      <c r="I944" s="523"/>
      <c r="J944" s="523"/>
      <c r="K944" s="583"/>
      <c r="L944" s="602"/>
      <c r="M944" s="800"/>
    </row>
    <row r="945" spans="1:13" s="51" customFormat="1" ht="15" customHeight="1" x14ac:dyDescent="0.25">
      <c r="A945" s="564"/>
      <c r="B945" s="568"/>
      <c r="C945" s="614"/>
      <c r="D945" s="773"/>
      <c r="E945" s="448"/>
      <c r="F945" s="94" t="s">
        <v>421</v>
      </c>
      <c r="G945" s="523" t="s">
        <v>386</v>
      </c>
      <c r="H945" s="523"/>
      <c r="I945" s="523"/>
      <c r="J945" s="523"/>
      <c r="K945" s="583"/>
      <c r="L945" s="602"/>
      <c r="M945" s="800"/>
    </row>
    <row r="946" spans="1:13" s="51" customFormat="1" ht="15" customHeight="1" x14ac:dyDescent="0.25">
      <c r="A946" s="564"/>
      <c r="B946" s="568"/>
      <c r="C946" s="614"/>
      <c r="D946" s="773"/>
      <c r="E946" s="448"/>
      <c r="F946" s="148" t="s">
        <v>379</v>
      </c>
      <c r="G946" s="523" t="s">
        <v>745</v>
      </c>
      <c r="H946" s="523"/>
      <c r="I946" s="523"/>
      <c r="J946" s="523"/>
      <c r="K946" s="583"/>
      <c r="L946" s="602"/>
      <c r="M946" s="800"/>
    </row>
    <row r="947" spans="1:13" s="51" customFormat="1" ht="15" customHeight="1" x14ac:dyDescent="0.25">
      <c r="A947" s="564"/>
      <c r="B947" s="568"/>
      <c r="C947" s="614"/>
      <c r="D947" s="773"/>
      <c r="E947" s="448"/>
      <c r="F947" s="148" t="s">
        <v>257</v>
      </c>
      <c r="G947" s="523" t="s">
        <v>658</v>
      </c>
      <c r="H947" s="523"/>
      <c r="I947" s="523"/>
      <c r="J947" s="523"/>
      <c r="K947" s="583"/>
      <c r="L947" s="602"/>
      <c r="M947" s="800"/>
    </row>
    <row r="948" spans="1:13" s="51" customFormat="1" ht="15" customHeight="1" x14ac:dyDescent="0.25">
      <c r="A948" s="564"/>
      <c r="B948" s="568"/>
      <c r="C948" s="614"/>
      <c r="D948" s="773"/>
      <c r="E948" s="448"/>
      <c r="F948" s="148" t="s">
        <v>422</v>
      </c>
      <c r="G948" s="523" t="s">
        <v>794</v>
      </c>
      <c r="H948" s="523"/>
      <c r="I948" s="523"/>
      <c r="J948" s="523"/>
      <c r="K948" s="583"/>
      <c r="L948" s="602"/>
      <c r="M948" s="800"/>
    </row>
    <row r="949" spans="1:13" s="51" customFormat="1" ht="15" customHeight="1" x14ac:dyDescent="0.25">
      <c r="A949" s="564"/>
      <c r="B949" s="568"/>
      <c r="C949" s="614"/>
      <c r="D949" s="773"/>
      <c r="E949" s="448"/>
      <c r="F949" s="148" t="s">
        <v>376</v>
      </c>
      <c r="G949" s="523" t="s">
        <v>746</v>
      </c>
      <c r="H949" s="523"/>
      <c r="I949" s="523"/>
      <c r="J949" s="523"/>
      <c r="K949" s="583"/>
      <c r="L949" s="602"/>
      <c r="M949" s="800"/>
    </row>
    <row r="950" spans="1:13" s="51" customFormat="1" ht="15" customHeight="1" x14ac:dyDescent="0.25">
      <c r="A950" s="564"/>
      <c r="B950" s="568"/>
      <c r="C950" s="614"/>
      <c r="D950" s="773"/>
      <c r="E950" s="448"/>
      <c r="F950" s="148" t="s">
        <v>381</v>
      </c>
      <c r="G950" s="523" t="s">
        <v>795</v>
      </c>
      <c r="H950" s="523"/>
      <c r="I950" s="523"/>
      <c r="J950" s="523"/>
      <c r="K950" s="583"/>
      <c r="L950" s="602"/>
      <c r="M950" s="800"/>
    </row>
    <row r="951" spans="1:13" s="51" customFormat="1" ht="15" customHeight="1" x14ac:dyDescent="0.25">
      <c r="A951" s="564"/>
      <c r="B951" s="568"/>
      <c r="C951" s="614"/>
      <c r="D951" s="773"/>
      <c r="E951" s="448"/>
      <c r="F951" s="148" t="s">
        <v>796</v>
      </c>
      <c r="G951" s="523" t="s">
        <v>797</v>
      </c>
      <c r="H951" s="523"/>
      <c r="I951" s="523"/>
      <c r="J951" s="523"/>
      <c r="K951" s="583"/>
      <c r="L951" s="602"/>
      <c r="M951" s="800"/>
    </row>
    <row r="952" spans="1:13" s="51" customFormat="1" ht="15" customHeight="1" x14ac:dyDescent="0.25">
      <c r="A952" s="564"/>
      <c r="B952" s="568"/>
      <c r="C952" s="614"/>
      <c r="D952" s="773"/>
      <c r="E952" s="448"/>
      <c r="F952" s="94" t="s">
        <v>358</v>
      </c>
      <c r="G952" s="523" t="s">
        <v>748</v>
      </c>
      <c r="H952" s="523"/>
      <c r="I952" s="523"/>
      <c r="J952" s="523"/>
      <c r="K952" s="584">
        <v>5</v>
      </c>
      <c r="L952" s="533">
        <v>2658</v>
      </c>
      <c r="M952" s="800"/>
    </row>
    <row r="953" spans="1:13" s="51" customFormat="1" ht="15" customHeight="1" x14ac:dyDescent="0.25">
      <c r="A953" s="564"/>
      <c r="B953" s="568"/>
      <c r="C953" s="614"/>
      <c r="D953" s="773"/>
      <c r="E953" s="448"/>
      <c r="F953" s="93" t="s">
        <v>704</v>
      </c>
      <c r="G953" s="523" t="s">
        <v>1284</v>
      </c>
      <c r="H953" s="523"/>
      <c r="I953" s="523"/>
      <c r="J953" s="523"/>
      <c r="K953" s="585"/>
      <c r="L953" s="603" t="e">
        <f>#REF!-#REF!*10%</f>
        <v>#REF!</v>
      </c>
      <c r="M953" s="800"/>
    </row>
    <row r="954" spans="1:13" s="51" customFormat="1" ht="15.75" customHeight="1" x14ac:dyDescent="0.25">
      <c r="A954" s="564"/>
      <c r="B954" s="568"/>
      <c r="C954" s="614"/>
      <c r="D954" s="773"/>
      <c r="E954" s="448"/>
      <c r="F954" s="148" t="s">
        <v>377</v>
      </c>
      <c r="G954" s="523" t="s">
        <v>749</v>
      </c>
      <c r="H954" s="523"/>
      <c r="I954" s="523"/>
      <c r="J954" s="523"/>
      <c r="K954" s="585"/>
      <c r="L954" s="603" t="e">
        <f>#REF!-#REF!*10%</f>
        <v>#REF!</v>
      </c>
      <c r="M954" s="800"/>
    </row>
    <row r="955" spans="1:13" s="51" customFormat="1" ht="15.75" customHeight="1" x14ac:dyDescent="0.25">
      <c r="A955" s="564"/>
      <c r="B955" s="568"/>
      <c r="C955" s="614"/>
      <c r="D955" s="773"/>
      <c r="E955" s="448"/>
      <c r="F955" s="148" t="s">
        <v>798</v>
      </c>
      <c r="G955" s="801" t="s">
        <v>810</v>
      </c>
      <c r="H955" s="801"/>
      <c r="I955" s="801"/>
      <c r="J955" s="801"/>
      <c r="K955" s="585"/>
      <c r="L955" s="603" t="e">
        <f>#REF!-#REF!*10%</f>
        <v>#REF!</v>
      </c>
      <c r="M955" s="800"/>
    </row>
    <row r="956" spans="1:13" s="51" customFormat="1" ht="15" customHeight="1" x14ac:dyDescent="0.25">
      <c r="A956" s="564"/>
      <c r="B956" s="568"/>
      <c r="C956" s="614"/>
      <c r="D956" s="773"/>
      <c r="E956" s="448"/>
      <c r="F956" s="148" t="s">
        <v>1139</v>
      </c>
      <c r="G956" s="523" t="s">
        <v>799</v>
      </c>
      <c r="H956" s="523"/>
      <c r="I956" s="523"/>
      <c r="J956" s="523"/>
      <c r="K956" s="585"/>
      <c r="L956" s="603" t="e">
        <f>#REF!-#REF!*10%</f>
        <v>#REF!</v>
      </c>
      <c r="M956" s="800"/>
    </row>
    <row r="957" spans="1:13" s="51" customFormat="1" ht="15" customHeight="1" x14ac:dyDescent="0.25">
      <c r="A957" s="564"/>
      <c r="B957" s="568"/>
      <c r="C957" s="614"/>
      <c r="D957" s="773"/>
      <c r="E957" s="448"/>
      <c r="F957" s="148" t="s">
        <v>801</v>
      </c>
      <c r="G957" s="801">
        <v>10</v>
      </c>
      <c r="H957" s="801"/>
      <c r="I957" s="801"/>
      <c r="J957" s="801"/>
      <c r="K957" s="585"/>
      <c r="L957" s="603" t="e">
        <f>#REF!-#REF!*10%</f>
        <v>#REF!</v>
      </c>
      <c r="M957" s="800"/>
    </row>
    <row r="958" spans="1:13" s="51" customFormat="1" ht="15" customHeight="1" x14ac:dyDescent="0.25">
      <c r="A958" s="564"/>
      <c r="B958" s="568"/>
      <c r="C958" s="614"/>
      <c r="D958" s="773"/>
      <c r="E958" s="448"/>
      <c r="F958" s="148" t="s">
        <v>802</v>
      </c>
      <c r="G958" s="801">
        <v>60</v>
      </c>
      <c r="H958" s="801"/>
      <c r="I958" s="801"/>
      <c r="J958" s="801"/>
      <c r="K958" s="585"/>
      <c r="L958" s="603" t="e">
        <f>#REF!-#REF!*10%</f>
        <v>#REF!</v>
      </c>
      <c r="M958" s="800"/>
    </row>
    <row r="959" spans="1:13" s="51" customFormat="1" ht="15" customHeight="1" x14ac:dyDescent="0.25">
      <c r="A959" s="564"/>
      <c r="B959" s="568"/>
      <c r="C959" s="614"/>
      <c r="D959" s="773"/>
      <c r="E959" s="448"/>
      <c r="F959" s="148" t="s">
        <v>803</v>
      </c>
      <c r="G959" s="801" t="s">
        <v>1137</v>
      </c>
      <c r="H959" s="801"/>
      <c r="I959" s="801"/>
      <c r="J959" s="801"/>
      <c r="K959" s="585"/>
      <c r="L959" s="603" t="e">
        <f>#REF!-#REF!*10%</f>
        <v>#REF!</v>
      </c>
      <c r="M959" s="800"/>
    </row>
    <row r="960" spans="1:13" s="51" customFormat="1" ht="15" customHeight="1" x14ac:dyDescent="0.25">
      <c r="A960" s="564"/>
      <c r="B960" s="568"/>
      <c r="C960" s="614"/>
      <c r="D960" s="773"/>
      <c r="E960" s="448"/>
      <c r="F960" s="148" t="s">
        <v>1138</v>
      </c>
      <c r="G960" s="523" t="s">
        <v>799</v>
      </c>
      <c r="H960" s="523"/>
      <c r="I960" s="523"/>
      <c r="J960" s="523"/>
      <c r="K960" s="585"/>
      <c r="L960" s="603" t="e">
        <f>#REF!-#REF!*10%</f>
        <v>#REF!</v>
      </c>
      <c r="M960" s="800"/>
    </row>
    <row r="961" spans="1:13" s="51" customFormat="1" ht="15.6" customHeight="1" x14ac:dyDescent="0.25">
      <c r="A961" s="564"/>
      <c r="B961" s="568"/>
      <c r="C961" s="614"/>
      <c r="D961" s="773"/>
      <c r="E961" s="448"/>
      <c r="F961" s="148" t="s">
        <v>562</v>
      </c>
      <c r="G961" s="523" t="s">
        <v>1085</v>
      </c>
      <c r="H961" s="523"/>
      <c r="I961" s="523"/>
      <c r="J961" s="523"/>
      <c r="K961" s="585"/>
      <c r="L961" s="603" t="e">
        <f>#REF!-#REF!*10%</f>
        <v>#REF!</v>
      </c>
      <c r="M961" s="800"/>
    </row>
    <row r="962" spans="1:13" s="51" customFormat="1" ht="15.6" customHeight="1" x14ac:dyDescent="0.25">
      <c r="A962" s="564"/>
      <c r="B962" s="568"/>
      <c r="C962" s="614"/>
      <c r="D962" s="773"/>
      <c r="E962" s="448"/>
      <c r="F962" s="148" t="s">
        <v>570</v>
      </c>
      <c r="G962" s="523" t="s">
        <v>614</v>
      </c>
      <c r="H962" s="523"/>
      <c r="I962" s="523"/>
      <c r="J962" s="523"/>
      <c r="K962" s="585"/>
      <c r="L962" s="603" t="e">
        <f>#REF!-#REF!*10%</f>
        <v>#REF!</v>
      </c>
      <c r="M962" s="800"/>
    </row>
    <row r="963" spans="1:13" s="51" customFormat="1" ht="15.6" customHeight="1" x14ac:dyDescent="0.25">
      <c r="A963" s="564"/>
      <c r="B963" s="568"/>
      <c r="C963" s="614"/>
      <c r="D963" s="773"/>
      <c r="E963" s="448"/>
      <c r="F963" s="167" t="s">
        <v>84</v>
      </c>
      <c r="G963" s="722">
        <v>0.3</v>
      </c>
      <c r="H963" s="722"/>
      <c r="I963" s="722"/>
      <c r="J963" s="722"/>
      <c r="K963" s="585"/>
      <c r="L963" s="603" t="e">
        <f>#REF!-#REF!*10%</f>
        <v>#REF!</v>
      </c>
      <c r="M963" s="800"/>
    </row>
    <row r="964" spans="1:13" ht="15" customHeight="1" x14ac:dyDescent="0.25">
      <c r="A964" s="564"/>
      <c r="B964" s="569"/>
      <c r="C964" s="614"/>
      <c r="D964" s="773"/>
      <c r="E964" s="448"/>
      <c r="F964" s="136" t="s">
        <v>1016</v>
      </c>
      <c r="G964" s="523">
        <v>5</v>
      </c>
      <c r="H964" s="523"/>
      <c r="I964" s="523"/>
      <c r="J964" s="523"/>
      <c r="K964" s="585"/>
      <c r="L964" s="603" t="e">
        <f>#REF!-#REF!*10%</f>
        <v>#REF!</v>
      </c>
      <c r="M964" s="800"/>
    </row>
    <row r="965" spans="1:13" ht="15" customHeight="1" x14ac:dyDescent="0.25">
      <c r="A965" s="564">
        <v>12</v>
      </c>
      <c r="B965" s="567"/>
      <c r="C965" s="614" t="s">
        <v>843</v>
      </c>
      <c r="D965" s="773"/>
      <c r="E965" s="448"/>
      <c r="F965" s="147" t="s">
        <v>81</v>
      </c>
      <c r="G965" s="523" t="s">
        <v>10</v>
      </c>
      <c r="H965" s="523"/>
      <c r="I965" s="523"/>
      <c r="J965" s="523"/>
      <c r="K965" s="539">
        <v>3</v>
      </c>
      <c r="L965" s="601">
        <v>2484</v>
      </c>
      <c r="M965" s="799" t="s">
        <v>1113</v>
      </c>
    </row>
    <row r="966" spans="1:13" ht="15" customHeight="1" x14ac:dyDescent="0.25">
      <c r="A966" s="564"/>
      <c r="B966" s="568"/>
      <c r="C966" s="614"/>
      <c r="D966" s="773"/>
      <c r="E966" s="448"/>
      <c r="F966" s="147" t="s">
        <v>80</v>
      </c>
      <c r="G966" s="469">
        <v>8</v>
      </c>
      <c r="H966" s="469"/>
      <c r="I966" s="469"/>
      <c r="J966" s="469"/>
      <c r="K966" s="583"/>
      <c r="L966" s="602"/>
      <c r="M966" s="800"/>
    </row>
    <row r="967" spans="1:13" ht="15" customHeight="1" x14ac:dyDescent="0.25">
      <c r="A967" s="564"/>
      <c r="B967" s="568"/>
      <c r="C967" s="614"/>
      <c r="D967" s="773"/>
      <c r="E967" s="448"/>
      <c r="F967" s="147" t="s">
        <v>8</v>
      </c>
      <c r="G967" s="243">
        <v>3000</v>
      </c>
      <c r="H967" s="244">
        <v>4000</v>
      </c>
      <c r="I967" s="246">
        <v>5500</v>
      </c>
      <c r="J967" s="257">
        <v>6000</v>
      </c>
      <c r="K967" s="583"/>
      <c r="L967" s="602"/>
      <c r="M967" s="800"/>
    </row>
    <row r="968" spans="1:13" ht="15" customHeight="1" x14ac:dyDescent="0.25">
      <c r="A968" s="564"/>
      <c r="B968" s="568"/>
      <c r="C968" s="614"/>
      <c r="D968" s="773"/>
      <c r="E968" s="448"/>
      <c r="F968" s="147" t="s">
        <v>82</v>
      </c>
      <c r="G968" s="243">
        <f>G966*123</f>
        <v>984</v>
      </c>
      <c r="H968" s="244">
        <f>G966*131.2</f>
        <v>1049.5999999999999</v>
      </c>
      <c r="I968" s="246">
        <f>G966*140</f>
        <v>1120</v>
      </c>
      <c r="J968" s="224"/>
      <c r="K968" s="583"/>
      <c r="L968" s="602"/>
      <c r="M968" s="800"/>
    </row>
    <row r="969" spans="1:13" ht="15" customHeight="1" x14ac:dyDescent="0.25">
      <c r="A969" s="564"/>
      <c r="B969" s="568"/>
      <c r="C969" s="614"/>
      <c r="D969" s="773"/>
      <c r="E969" s="448"/>
      <c r="F969" s="147" t="s">
        <v>1269</v>
      </c>
      <c r="G969" s="451">
        <v>0.98</v>
      </c>
      <c r="H969" s="451"/>
      <c r="I969" s="451"/>
      <c r="J969" s="451"/>
      <c r="K969" s="583"/>
      <c r="L969" s="602"/>
      <c r="M969" s="800"/>
    </row>
    <row r="970" spans="1:13" ht="15" customHeight="1" x14ac:dyDescent="0.25">
      <c r="A970" s="564"/>
      <c r="B970" s="568"/>
      <c r="C970" s="614"/>
      <c r="D970" s="773"/>
      <c r="E970" s="448"/>
      <c r="F970" s="93" t="s">
        <v>699</v>
      </c>
      <c r="G970" s="523" t="s">
        <v>700</v>
      </c>
      <c r="H970" s="523"/>
      <c r="I970" s="523"/>
      <c r="J970" s="523"/>
      <c r="K970" s="583"/>
      <c r="L970" s="602"/>
      <c r="M970" s="800"/>
    </row>
    <row r="971" spans="1:13" ht="15" customHeight="1" x14ac:dyDescent="0.25">
      <c r="A971" s="564"/>
      <c r="B971" s="568"/>
      <c r="C971" s="614"/>
      <c r="D971" s="773"/>
      <c r="E971" s="448"/>
      <c r="F971" s="93" t="s">
        <v>1181</v>
      </c>
      <c r="G971" s="462" t="s">
        <v>1179</v>
      </c>
      <c r="H971" s="463"/>
      <c r="I971" s="463"/>
      <c r="J971" s="464"/>
      <c r="K971" s="583"/>
      <c r="L971" s="602"/>
      <c r="M971" s="800"/>
    </row>
    <row r="972" spans="1:13" ht="15" customHeight="1" x14ac:dyDescent="0.25">
      <c r="A972" s="564"/>
      <c r="B972" s="568"/>
      <c r="C972" s="614"/>
      <c r="D972" s="773"/>
      <c r="E972" s="448"/>
      <c r="F972" s="94" t="s">
        <v>83</v>
      </c>
      <c r="G972" s="523">
        <v>54</v>
      </c>
      <c r="H972" s="523"/>
      <c r="I972" s="523"/>
      <c r="J972" s="523"/>
      <c r="K972" s="583"/>
      <c r="L972" s="602"/>
      <c r="M972" s="800"/>
    </row>
    <row r="973" spans="1:13" ht="15" customHeight="1" x14ac:dyDescent="0.25">
      <c r="A973" s="564"/>
      <c r="B973" s="568"/>
      <c r="C973" s="614"/>
      <c r="D973" s="773"/>
      <c r="E973" s="448"/>
      <c r="F973" s="94" t="s">
        <v>396</v>
      </c>
      <c r="G973" s="523" t="s">
        <v>397</v>
      </c>
      <c r="H973" s="523"/>
      <c r="I973" s="523"/>
      <c r="J973" s="523"/>
      <c r="K973" s="583"/>
      <c r="L973" s="602"/>
      <c r="M973" s="800"/>
    </row>
    <row r="974" spans="1:13" ht="15" customHeight="1" x14ac:dyDescent="0.25">
      <c r="A974" s="564"/>
      <c r="B974" s="568"/>
      <c r="C974" s="614"/>
      <c r="D974" s="773"/>
      <c r="E974" s="448"/>
      <c r="F974" s="94" t="s">
        <v>743</v>
      </c>
      <c r="G974" s="523" t="s">
        <v>747</v>
      </c>
      <c r="H974" s="523"/>
      <c r="I974" s="523"/>
      <c r="J974" s="523"/>
      <c r="K974" s="583"/>
      <c r="L974" s="602"/>
      <c r="M974" s="800"/>
    </row>
    <row r="975" spans="1:13" s="51" customFormat="1" ht="15" customHeight="1" x14ac:dyDescent="0.25">
      <c r="A975" s="564"/>
      <c r="B975" s="568"/>
      <c r="C975" s="614"/>
      <c r="D975" s="773"/>
      <c r="E975" s="448"/>
      <c r="F975" s="94" t="s">
        <v>421</v>
      </c>
      <c r="G975" s="523" t="s">
        <v>386</v>
      </c>
      <c r="H975" s="523"/>
      <c r="I975" s="523"/>
      <c r="J975" s="523"/>
      <c r="K975" s="583"/>
      <c r="L975" s="602"/>
      <c r="M975" s="800"/>
    </row>
    <row r="976" spans="1:13" s="51" customFormat="1" ht="15" customHeight="1" x14ac:dyDescent="0.25">
      <c r="A976" s="564"/>
      <c r="B976" s="568"/>
      <c r="C976" s="614"/>
      <c r="D976" s="773"/>
      <c r="E976" s="448"/>
      <c r="F976" s="148" t="s">
        <v>379</v>
      </c>
      <c r="G976" s="523" t="s">
        <v>745</v>
      </c>
      <c r="H976" s="523"/>
      <c r="I976" s="523"/>
      <c r="J976" s="523"/>
      <c r="K976" s="583"/>
      <c r="L976" s="602"/>
      <c r="M976" s="800"/>
    </row>
    <row r="977" spans="1:13" s="51" customFormat="1" ht="15" customHeight="1" x14ac:dyDescent="0.25">
      <c r="A977" s="564"/>
      <c r="B977" s="568"/>
      <c r="C977" s="614"/>
      <c r="D977" s="773"/>
      <c r="E977" s="448"/>
      <c r="F977" s="148" t="s">
        <v>257</v>
      </c>
      <c r="G977" s="523" t="s">
        <v>658</v>
      </c>
      <c r="H977" s="523"/>
      <c r="I977" s="523"/>
      <c r="J977" s="523"/>
      <c r="K977" s="583"/>
      <c r="L977" s="602"/>
      <c r="M977" s="800"/>
    </row>
    <row r="978" spans="1:13" s="51" customFormat="1" ht="15" customHeight="1" x14ac:dyDescent="0.25">
      <c r="A978" s="564"/>
      <c r="B978" s="568"/>
      <c r="C978" s="614"/>
      <c r="D978" s="773"/>
      <c r="E978" s="448"/>
      <c r="F978" s="148" t="s">
        <v>422</v>
      </c>
      <c r="G978" s="523" t="s">
        <v>794</v>
      </c>
      <c r="H978" s="523"/>
      <c r="I978" s="523"/>
      <c r="J978" s="523"/>
      <c r="K978" s="583"/>
      <c r="L978" s="602"/>
      <c r="M978" s="800"/>
    </row>
    <row r="979" spans="1:13" s="51" customFormat="1" ht="15" customHeight="1" x14ac:dyDescent="0.25">
      <c r="A979" s="564"/>
      <c r="B979" s="568"/>
      <c r="C979" s="614"/>
      <c r="D979" s="773"/>
      <c r="E979" s="448"/>
      <c r="F979" s="148" t="s">
        <v>376</v>
      </c>
      <c r="G979" s="523" t="s">
        <v>746</v>
      </c>
      <c r="H979" s="523"/>
      <c r="I979" s="523"/>
      <c r="J979" s="523"/>
      <c r="K979" s="583"/>
      <c r="L979" s="602"/>
      <c r="M979" s="800"/>
    </row>
    <row r="980" spans="1:13" s="51" customFormat="1" ht="15" customHeight="1" x14ac:dyDescent="0.25">
      <c r="A980" s="564"/>
      <c r="B980" s="568"/>
      <c r="C980" s="614"/>
      <c r="D980" s="773"/>
      <c r="E980" s="448"/>
      <c r="F980" s="148" t="s">
        <v>381</v>
      </c>
      <c r="G980" s="523" t="s">
        <v>795</v>
      </c>
      <c r="H980" s="523"/>
      <c r="I980" s="523"/>
      <c r="J980" s="523"/>
      <c r="K980" s="583"/>
      <c r="L980" s="602"/>
      <c r="M980" s="800"/>
    </row>
    <row r="981" spans="1:13" s="51" customFormat="1" ht="15" customHeight="1" x14ac:dyDescent="0.25">
      <c r="A981" s="564"/>
      <c r="B981" s="568"/>
      <c r="C981" s="614"/>
      <c r="D981" s="773"/>
      <c r="E981" s="448"/>
      <c r="F981" s="148" t="s">
        <v>796</v>
      </c>
      <c r="G981" s="523" t="s">
        <v>797</v>
      </c>
      <c r="H981" s="523"/>
      <c r="I981" s="523"/>
      <c r="J981" s="523"/>
      <c r="K981" s="583"/>
      <c r="L981" s="602"/>
      <c r="M981" s="800"/>
    </row>
    <row r="982" spans="1:13" s="51" customFormat="1" ht="15" customHeight="1" x14ac:dyDescent="0.25">
      <c r="A982" s="564"/>
      <c r="B982" s="568"/>
      <c r="C982" s="614"/>
      <c r="D982" s="773"/>
      <c r="E982" s="448"/>
      <c r="F982" s="94" t="s">
        <v>358</v>
      </c>
      <c r="G982" s="523" t="s">
        <v>748</v>
      </c>
      <c r="H982" s="523"/>
      <c r="I982" s="523"/>
      <c r="J982" s="523"/>
      <c r="K982" s="584">
        <v>5</v>
      </c>
      <c r="L982" s="533">
        <v>2658</v>
      </c>
      <c r="M982" s="800"/>
    </row>
    <row r="983" spans="1:13" s="51" customFormat="1" ht="15" customHeight="1" x14ac:dyDescent="0.25">
      <c r="A983" s="564"/>
      <c r="B983" s="568"/>
      <c r="C983" s="614"/>
      <c r="D983" s="773"/>
      <c r="E983" s="448"/>
      <c r="F983" s="93" t="s">
        <v>704</v>
      </c>
      <c r="G983" s="523" t="s">
        <v>1284</v>
      </c>
      <c r="H983" s="523"/>
      <c r="I983" s="523"/>
      <c r="J983" s="523"/>
      <c r="K983" s="585"/>
      <c r="L983" s="603" t="e">
        <f>#REF!-#REF!*10%</f>
        <v>#REF!</v>
      </c>
      <c r="M983" s="800"/>
    </row>
    <row r="984" spans="1:13" s="51" customFormat="1" ht="15.75" customHeight="1" x14ac:dyDescent="0.25">
      <c r="A984" s="564"/>
      <c r="B984" s="568"/>
      <c r="C984" s="614"/>
      <c r="D984" s="773"/>
      <c r="E984" s="448"/>
      <c r="F984" s="148" t="s">
        <v>377</v>
      </c>
      <c r="G984" s="523" t="s">
        <v>749</v>
      </c>
      <c r="H984" s="523"/>
      <c r="I984" s="523"/>
      <c r="J984" s="523"/>
      <c r="K984" s="585"/>
      <c r="L984" s="603" t="e">
        <f>#REF!-#REF!*10%</f>
        <v>#REF!</v>
      </c>
      <c r="M984" s="800"/>
    </row>
    <row r="985" spans="1:13" s="51" customFormat="1" ht="15.75" customHeight="1" x14ac:dyDescent="0.25">
      <c r="A985" s="564"/>
      <c r="B985" s="568"/>
      <c r="C985" s="614"/>
      <c r="D985" s="773"/>
      <c r="E985" s="448"/>
      <c r="F985" s="148" t="s">
        <v>798</v>
      </c>
      <c r="G985" s="801" t="s">
        <v>810</v>
      </c>
      <c r="H985" s="801"/>
      <c r="I985" s="801"/>
      <c r="J985" s="801"/>
      <c r="K985" s="585"/>
      <c r="L985" s="603" t="e">
        <f>#REF!-#REF!*10%</f>
        <v>#REF!</v>
      </c>
      <c r="M985" s="800"/>
    </row>
    <row r="986" spans="1:13" s="51" customFormat="1" ht="15" customHeight="1" x14ac:dyDescent="0.25">
      <c r="A986" s="564"/>
      <c r="B986" s="568"/>
      <c r="C986" s="614"/>
      <c r="D986" s="773"/>
      <c r="E986" s="448"/>
      <c r="F986" s="148" t="s">
        <v>1139</v>
      </c>
      <c r="G986" s="523" t="s">
        <v>799</v>
      </c>
      <c r="H986" s="523"/>
      <c r="I986" s="523"/>
      <c r="J986" s="523"/>
      <c r="K986" s="585"/>
      <c r="L986" s="603" t="e">
        <f>#REF!-#REF!*10%</f>
        <v>#REF!</v>
      </c>
      <c r="M986" s="800"/>
    </row>
    <row r="987" spans="1:13" s="51" customFormat="1" ht="15" customHeight="1" x14ac:dyDescent="0.25">
      <c r="A987" s="564"/>
      <c r="B987" s="568"/>
      <c r="C987" s="614"/>
      <c r="D987" s="773"/>
      <c r="E987" s="448"/>
      <c r="F987" s="148" t="s">
        <v>801</v>
      </c>
      <c r="G987" s="801">
        <v>10</v>
      </c>
      <c r="H987" s="801"/>
      <c r="I987" s="801"/>
      <c r="J987" s="801"/>
      <c r="K987" s="585"/>
      <c r="L987" s="603" t="e">
        <f>#REF!-#REF!*10%</f>
        <v>#REF!</v>
      </c>
      <c r="M987" s="800"/>
    </row>
    <row r="988" spans="1:13" s="51" customFormat="1" ht="15" customHeight="1" x14ac:dyDescent="0.25">
      <c r="A988" s="564"/>
      <c r="B988" s="568"/>
      <c r="C988" s="614"/>
      <c r="D988" s="773"/>
      <c r="E988" s="448"/>
      <c r="F988" s="148" t="s">
        <v>802</v>
      </c>
      <c r="G988" s="801">
        <v>60</v>
      </c>
      <c r="H988" s="801"/>
      <c r="I988" s="801"/>
      <c r="J988" s="801"/>
      <c r="K988" s="585"/>
      <c r="L988" s="603" t="e">
        <f>#REF!-#REF!*10%</f>
        <v>#REF!</v>
      </c>
      <c r="M988" s="800"/>
    </row>
    <row r="989" spans="1:13" s="51" customFormat="1" ht="15" customHeight="1" x14ac:dyDescent="0.25">
      <c r="A989" s="564"/>
      <c r="B989" s="568"/>
      <c r="C989" s="614"/>
      <c r="D989" s="773"/>
      <c r="E989" s="448"/>
      <c r="F989" s="148" t="s">
        <v>803</v>
      </c>
      <c r="G989" s="801" t="s">
        <v>1137</v>
      </c>
      <c r="H989" s="801"/>
      <c r="I989" s="801"/>
      <c r="J989" s="801"/>
      <c r="K989" s="585"/>
      <c r="L989" s="603" t="e">
        <f>#REF!-#REF!*10%</f>
        <v>#REF!</v>
      </c>
      <c r="M989" s="800"/>
    </row>
    <row r="990" spans="1:13" s="51" customFormat="1" ht="15" customHeight="1" x14ac:dyDescent="0.25">
      <c r="A990" s="564"/>
      <c r="B990" s="568"/>
      <c r="C990" s="614"/>
      <c r="D990" s="773"/>
      <c r="E990" s="448"/>
      <c r="F990" s="148" t="s">
        <v>1138</v>
      </c>
      <c r="G990" s="801">
        <v>80</v>
      </c>
      <c r="H990" s="801"/>
      <c r="I990" s="801"/>
      <c r="J990" s="801"/>
      <c r="K990" s="585"/>
      <c r="L990" s="603" t="e">
        <f>#REF!-#REF!*10%</f>
        <v>#REF!</v>
      </c>
      <c r="M990" s="800"/>
    </row>
    <row r="991" spans="1:13" s="51" customFormat="1" ht="15.6" customHeight="1" x14ac:dyDescent="0.25">
      <c r="A991" s="564"/>
      <c r="B991" s="568"/>
      <c r="C991" s="614"/>
      <c r="D991" s="773"/>
      <c r="E991" s="448"/>
      <c r="F991" s="148" t="s">
        <v>562</v>
      </c>
      <c r="G991" s="523" t="s">
        <v>1085</v>
      </c>
      <c r="H991" s="523"/>
      <c r="I991" s="523"/>
      <c r="J991" s="523"/>
      <c r="K991" s="585"/>
      <c r="L991" s="603" t="e">
        <f>#REF!-#REF!*10%</f>
        <v>#REF!</v>
      </c>
      <c r="M991" s="800"/>
    </row>
    <row r="992" spans="1:13" s="51" customFormat="1" ht="15.6" customHeight="1" x14ac:dyDescent="0.25">
      <c r="A992" s="564"/>
      <c r="B992" s="568"/>
      <c r="C992" s="614"/>
      <c r="D992" s="773"/>
      <c r="E992" s="448"/>
      <c r="F992" s="148" t="s">
        <v>570</v>
      </c>
      <c r="G992" s="523" t="s">
        <v>614</v>
      </c>
      <c r="H992" s="523"/>
      <c r="I992" s="523"/>
      <c r="J992" s="523"/>
      <c r="K992" s="585"/>
      <c r="L992" s="603" t="e">
        <f>#REF!-#REF!*10%</f>
        <v>#REF!</v>
      </c>
      <c r="M992" s="800"/>
    </row>
    <row r="993" spans="1:13" s="51" customFormat="1" ht="15.6" customHeight="1" x14ac:dyDescent="0.25">
      <c r="A993" s="564"/>
      <c r="B993" s="568"/>
      <c r="C993" s="614"/>
      <c r="D993" s="773"/>
      <c r="E993" s="448"/>
      <c r="F993" s="167" t="s">
        <v>84</v>
      </c>
      <c r="G993" s="722">
        <v>0.3</v>
      </c>
      <c r="H993" s="722"/>
      <c r="I993" s="722"/>
      <c r="J993" s="722"/>
      <c r="K993" s="585"/>
      <c r="L993" s="603" t="e">
        <f>#REF!-#REF!*10%</f>
        <v>#REF!</v>
      </c>
      <c r="M993" s="800"/>
    </row>
    <row r="994" spans="1:13" ht="15" customHeight="1" x14ac:dyDescent="0.25">
      <c r="A994" s="564"/>
      <c r="B994" s="569"/>
      <c r="C994" s="614"/>
      <c r="D994" s="773"/>
      <c r="E994" s="448"/>
      <c r="F994" s="136" t="s">
        <v>1016</v>
      </c>
      <c r="G994" s="523">
        <v>5</v>
      </c>
      <c r="H994" s="523"/>
      <c r="I994" s="523"/>
      <c r="J994" s="523"/>
      <c r="K994" s="585"/>
      <c r="L994" s="603" t="e">
        <f>#REF!-#REF!*10%</f>
        <v>#REF!</v>
      </c>
      <c r="M994" s="800"/>
    </row>
    <row r="995" spans="1:13" ht="15" customHeight="1" x14ac:dyDescent="0.25">
      <c r="A995" s="564">
        <v>13</v>
      </c>
      <c r="B995" s="567"/>
      <c r="C995" s="614" t="s">
        <v>844</v>
      </c>
      <c r="D995" s="773"/>
      <c r="E995" s="448"/>
      <c r="F995" s="147" t="s">
        <v>81</v>
      </c>
      <c r="G995" s="523" t="s">
        <v>10</v>
      </c>
      <c r="H995" s="523"/>
      <c r="I995" s="523"/>
      <c r="J995" s="523"/>
      <c r="K995" s="539">
        <v>3</v>
      </c>
      <c r="L995" s="601">
        <v>2484</v>
      </c>
      <c r="M995" s="799" t="s">
        <v>1118</v>
      </c>
    </row>
    <row r="996" spans="1:13" ht="15" customHeight="1" x14ac:dyDescent="0.25">
      <c r="A996" s="564"/>
      <c r="B996" s="568"/>
      <c r="C996" s="614"/>
      <c r="D996" s="773"/>
      <c r="E996" s="448"/>
      <c r="F996" s="147" t="s">
        <v>80</v>
      </c>
      <c r="G996" s="469">
        <v>8</v>
      </c>
      <c r="H996" s="469"/>
      <c r="I996" s="469"/>
      <c r="J996" s="469"/>
      <c r="K996" s="583"/>
      <c r="L996" s="602"/>
      <c r="M996" s="800"/>
    </row>
    <row r="997" spans="1:13" ht="15" customHeight="1" x14ac:dyDescent="0.25">
      <c r="A997" s="564"/>
      <c r="B997" s="568"/>
      <c r="C997" s="614"/>
      <c r="D997" s="773"/>
      <c r="E997" s="448"/>
      <c r="F997" s="147" t="s">
        <v>8</v>
      </c>
      <c r="G997" s="243">
        <v>3000</v>
      </c>
      <c r="H997" s="244">
        <v>4000</v>
      </c>
      <c r="I997" s="246">
        <v>5500</v>
      </c>
      <c r="J997" s="257">
        <v>6000</v>
      </c>
      <c r="K997" s="583"/>
      <c r="L997" s="602"/>
      <c r="M997" s="800"/>
    </row>
    <row r="998" spans="1:13" ht="15" customHeight="1" x14ac:dyDescent="0.25">
      <c r="A998" s="564"/>
      <c r="B998" s="568"/>
      <c r="C998" s="614"/>
      <c r="D998" s="773"/>
      <c r="E998" s="448"/>
      <c r="F998" s="147" t="s">
        <v>82</v>
      </c>
      <c r="G998" s="243">
        <f>G996*123</f>
        <v>984</v>
      </c>
      <c r="H998" s="244">
        <f>G996*131.2</f>
        <v>1049.5999999999999</v>
      </c>
      <c r="I998" s="246">
        <f>G996*140</f>
        <v>1120</v>
      </c>
      <c r="J998" s="224"/>
      <c r="K998" s="583"/>
      <c r="L998" s="602"/>
      <c r="M998" s="800"/>
    </row>
    <row r="999" spans="1:13" ht="15" customHeight="1" x14ac:dyDescent="0.25">
      <c r="A999" s="564"/>
      <c r="B999" s="568"/>
      <c r="C999" s="614"/>
      <c r="D999" s="773"/>
      <c r="E999" s="448"/>
      <c r="F999" s="147" t="s">
        <v>1269</v>
      </c>
      <c r="G999" s="451">
        <v>0.98</v>
      </c>
      <c r="H999" s="451"/>
      <c r="I999" s="451"/>
      <c r="J999" s="451"/>
      <c r="K999" s="583"/>
      <c r="L999" s="602"/>
      <c r="M999" s="800"/>
    </row>
    <row r="1000" spans="1:13" ht="15" customHeight="1" x14ac:dyDescent="0.25">
      <c r="A1000" s="564"/>
      <c r="B1000" s="568"/>
      <c r="C1000" s="614"/>
      <c r="D1000" s="773"/>
      <c r="E1000" s="448"/>
      <c r="F1000" s="93" t="s">
        <v>699</v>
      </c>
      <c r="G1000" s="523" t="s">
        <v>700</v>
      </c>
      <c r="H1000" s="523"/>
      <c r="I1000" s="523"/>
      <c r="J1000" s="523"/>
      <c r="K1000" s="583"/>
      <c r="L1000" s="602"/>
      <c r="M1000" s="800"/>
    </row>
    <row r="1001" spans="1:13" ht="15" customHeight="1" x14ac:dyDescent="0.25">
      <c r="A1001" s="564"/>
      <c r="B1001" s="568"/>
      <c r="C1001" s="614"/>
      <c r="D1001" s="773"/>
      <c r="E1001" s="448"/>
      <c r="F1001" s="93" t="s">
        <v>1181</v>
      </c>
      <c r="G1001" s="462" t="s">
        <v>1179</v>
      </c>
      <c r="H1001" s="463"/>
      <c r="I1001" s="463"/>
      <c r="J1001" s="464"/>
      <c r="K1001" s="583"/>
      <c r="L1001" s="602"/>
      <c r="M1001" s="800"/>
    </row>
    <row r="1002" spans="1:13" ht="15" customHeight="1" x14ac:dyDescent="0.25">
      <c r="A1002" s="564"/>
      <c r="B1002" s="568"/>
      <c r="C1002" s="614"/>
      <c r="D1002" s="773"/>
      <c r="E1002" s="448"/>
      <c r="F1002" s="94" t="s">
        <v>83</v>
      </c>
      <c r="G1002" s="523">
        <v>54</v>
      </c>
      <c r="H1002" s="523"/>
      <c r="I1002" s="523"/>
      <c r="J1002" s="523"/>
      <c r="K1002" s="583"/>
      <c r="L1002" s="602"/>
      <c r="M1002" s="800"/>
    </row>
    <row r="1003" spans="1:13" ht="15" customHeight="1" x14ac:dyDescent="0.25">
      <c r="A1003" s="564"/>
      <c r="B1003" s="568"/>
      <c r="C1003" s="614"/>
      <c r="D1003" s="773"/>
      <c r="E1003" s="448"/>
      <c r="F1003" s="94" t="s">
        <v>396</v>
      </c>
      <c r="G1003" s="523" t="s">
        <v>397</v>
      </c>
      <c r="H1003" s="523"/>
      <c r="I1003" s="523"/>
      <c r="J1003" s="523"/>
      <c r="K1003" s="583"/>
      <c r="L1003" s="602"/>
      <c r="M1003" s="800"/>
    </row>
    <row r="1004" spans="1:13" ht="15" customHeight="1" x14ac:dyDescent="0.25">
      <c r="A1004" s="564"/>
      <c r="B1004" s="568"/>
      <c r="C1004" s="614"/>
      <c r="D1004" s="773"/>
      <c r="E1004" s="448"/>
      <c r="F1004" s="94" t="s">
        <v>743</v>
      </c>
      <c r="G1004" s="523" t="s">
        <v>747</v>
      </c>
      <c r="H1004" s="523"/>
      <c r="I1004" s="523"/>
      <c r="J1004" s="523"/>
      <c r="K1004" s="583"/>
      <c r="L1004" s="602"/>
      <c r="M1004" s="800"/>
    </row>
    <row r="1005" spans="1:13" s="51" customFormat="1" ht="15" customHeight="1" x14ac:dyDescent="0.25">
      <c r="A1005" s="564"/>
      <c r="B1005" s="568"/>
      <c r="C1005" s="614"/>
      <c r="D1005" s="773"/>
      <c r="E1005" s="448"/>
      <c r="F1005" s="94" t="s">
        <v>421</v>
      </c>
      <c r="G1005" s="523" t="s">
        <v>386</v>
      </c>
      <c r="H1005" s="523"/>
      <c r="I1005" s="523"/>
      <c r="J1005" s="523"/>
      <c r="K1005" s="583"/>
      <c r="L1005" s="602"/>
      <c r="M1005" s="800"/>
    </row>
    <row r="1006" spans="1:13" s="51" customFormat="1" ht="15" customHeight="1" x14ac:dyDescent="0.25">
      <c r="A1006" s="564"/>
      <c r="B1006" s="568"/>
      <c r="C1006" s="614"/>
      <c r="D1006" s="773"/>
      <c r="E1006" s="448"/>
      <c r="F1006" s="148" t="s">
        <v>379</v>
      </c>
      <c r="G1006" s="523" t="s">
        <v>745</v>
      </c>
      <c r="H1006" s="523"/>
      <c r="I1006" s="523"/>
      <c r="J1006" s="523"/>
      <c r="K1006" s="583"/>
      <c r="L1006" s="602"/>
      <c r="M1006" s="800"/>
    </row>
    <row r="1007" spans="1:13" s="51" customFormat="1" ht="15" customHeight="1" x14ac:dyDescent="0.25">
      <c r="A1007" s="564"/>
      <c r="B1007" s="568"/>
      <c r="C1007" s="614"/>
      <c r="D1007" s="773"/>
      <c r="E1007" s="448"/>
      <c r="F1007" s="148" t="s">
        <v>257</v>
      </c>
      <c r="G1007" s="523" t="s">
        <v>658</v>
      </c>
      <c r="H1007" s="523"/>
      <c r="I1007" s="523"/>
      <c r="J1007" s="523"/>
      <c r="K1007" s="583"/>
      <c r="L1007" s="602"/>
      <c r="M1007" s="800"/>
    </row>
    <row r="1008" spans="1:13" s="51" customFormat="1" ht="15" customHeight="1" x14ac:dyDescent="0.25">
      <c r="A1008" s="564"/>
      <c r="B1008" s="568"/>
      <c r="C1008" s="614"/>
      <c r="D1008" s="773"/>
      <c r="E1008" s="448"/>
      <c r="F1008" s="148" t="s">
        <v>422</v>
      </c>
      <c r="G1008" s="523" t="s">
        <v>794</v>
      </c>
      <c r="H1008" s="523"/>
      <c r="I1008" s="523"/>
      <c r="J1008" s="523"/>
      <c r="K1008" s="583"/>
      <c r="L1008" s="602"/>
      <c r="M1008" s="800"/>
    </row>
    <row r="1009" spans="1:13" s="51" customFormat="1" ht="15" customHeight="1" x14ac:dyDescent="0.25">
      <c r="A1009" s="564"/>
      <c r="B1009" s="568"/>
      <c r="C1009" s="614"/>
      <c r="D1009" s="773"/>
      <c r="E1009" s="448"/>
      <c r="F1009" s="148" t="s">
        <v>376</v>
      </c>
      <c r="G1009" s="523" t="s">
        <v>746</v>
      </c>
      <c r="H1009" s="523"/>
      <c r="I1009" s="523"/>
      <c r="J1009" s="523"/>
      <c r="K1009" s="583"/>
      <c r="L1009" s="602"/>
      <c r="M1009" s="800"/>
    </row>
    <row r="1010" spans="1:13" s="51" customFormat="1" ht="15" customHeight="1" x14ac:dyDescent="0.25">
      <c r="A1010" s="564"/>
      <c r="B1010" s="568"/>
      <c r="C1010" s="614"/>
      <c r="D1010" s="773"/>
      <c r="E1010" s="448"/>
      <c r="F1010" s="148" t="s">
        <v>381</v>
      </c>
      <c r="G1010" s="523" t="s">
        <v>795</v>
      </c>
      <c r="H1010" s="523"/>
      <c r="I1010" s="523"/>
      <c r="J1010" s="523"/>
      <c r="K1010" s="583"/>
      <c r="L1010" s="602"/>
      <c r="M1010" s="800"/>
    </row>
    <row r="1011" spans="1:13" s="51" customFormat="1" ht="15" customHeight="1" x14ac:dyDescent="0.25">
      <c r="A1011" s="564"/>
      <c r="B1011" s="568"/>
      <c r="C1011" s="614"/>
      <c r="D1011" s="773"/>
      <c r="E1011" s="448"/>
      <c r="F1011" s="148" t="s">
        <v>796</v>
      </c>
      <c r="G1011" s="523" t="s">
        <v>797</v>
      </c>
      <c r="H1011" s="523"/>
      <c r="I1011" s="523"/>
      <c r="J1011" s="523"/>
      <c r="K1011" s="583"/>
      <c r="L1011" s="602"/>
      <c r="M1011" s="800"/>
    </row>
    <row r="1012" spans="1:13" s="51" customFormat="1" ht="15" customHeight="1" x14ac:dyDescent="0.25">
      <c r="A1012" s="564"/>
      <c r="B1012" s="568"/>
      <c r="C1012" s="614"/>
      <c r="D1012" s="773"/>
      <c r="E1012" s="448"/>
      <c r="F1012" s="94" t="s">
        <v>358</v>
      </c>
      <c r="G1012" s="523" t="s">
        <v>748</v>
      </c>
      <c r="H1012" s="523"/>
      <c r="I1012" s="523"/>
      <c r="J1012" s="523"/>
      <c r="K1012" s="584">
        <v>5</v>
      </c>
      <c r="L1012" s="533">
        <v>2658</v>
      </c>
      <c r="M1012" s="800"/>
    </row>
    <row r="1013" spans="1:13" s="51" customFormat="1" ht="15" customHeight="1" x14ac:dyDescent="0.25">
      <c r="A1013" s="564"/>
      <c r="B1013" s="568"/>
      <c r="C1013" s="614"/>
      <c r="D1013" s="773"/>
      <c r="E1013" s="448"/>
      <c r="F1013" s="93" t="s">
        <v>704</v>
      </c>
      <c r="G1013" s="523" t="s">
        <v>1284</v>
      </c>
      <c r="H1013" s="523"/>
      <c r="I1013" s="523"/>
      <c r="J1013" s="523"/>
      <c r="K1013" s="585"/>
      <c r="L1013" s="603" t="e">
        <f>#REF!-#REF!*10%</f>
        <v>#REF!</v>
      </c>
      <c r="M1013" s="800"/>
    </row>
    <row r="1014" spans="1:13" s="51" customFormat="1" ht="15.75" customHeight="1" x14ac:dyDescent="0.25">
      <c r="A1014" s="564"/>
      <c r="B1014" s="568"/>
      <c r="C1014" s="614"/>
      <c r="D1014" s="773"/>
      <c r="E1014" s="448"/>
      <c r="F1014" s="148" t="s">
        <v>377</v>
      </c>
      <c r="G1014" s="523" t="s">
        <v>749</v>
      </c>
      <c r="H1014" s="523"/>
      <c r="I1014" s="523"/>
      <c r="J1014" s="523"/>
      <c r="K1014" s="585"/>
      <c r="L1014" s="603" t="e">
        <f>#REF!-#REF!*10%</f>
        <v>#REF!</v>
      </c>
      <c r="M1014" s="800"/>
    </row>
    <row r="1015" spans="1:13" s="51" customFormat="1" ht="15.75" customHeight="1" x14ac:dyDescent="0.25">
      <c r="A1015" s="564"/>
      <c r="B1015" s="568"/>
      <c r="C1015" s="614"/>
      <c r="D1015" s="773"/>
      <c r="E1015" s="448"/>
      <c r="F1015" s="148" t="s">
        <v>798</v>
      </c>
      <c r="G1015" s="801" t="s">
        <v>810</v>
      </c>
      <c r="H1015" s="801"/>
      <c r="I1015" s="801"/>
      <c r="J1015" s="801"/>
      <c r="K1015" s="585"/>
      <c r="L1015" s="603" t="e">
        <f>#REF!-#REF!*10%</f>
        <v>#REF!</v>
      </c>
      <c r="M1015" s="800"/>
    </row>
    <row r="1016" spans="1:13" s="51" customFormat="1" ht="15" customHeight="1" x14ac:dyDescent="0.25">
      <c r="A1016" s="564"/>
      <c r="B1016" s="568"/>
      <c r="C1016" s="614"/>
      <c r="D1016" s="773"/>
      <c r="E1016" s="448"/>
      <c r="F1016" s="148" t="s">
        <v>1139</v>
      </c>
      <c r="G1016" s="523" t="s">
        <v>799</v>
      </c>
      <c r="H1016" s="523"/>
      <c r="I1016" s="523"/>
      <c r="J1016" s="523"/>
      <c r="K1016" s="585"/>
      <c r="L1016" s="603" t="e">
        <f>#REF!-#REF!*10%</f>
        <v>#REF!</v>
      </c>
      <c r="M1016" s="800"/>
    </row>
    <row r="1017" spans="1:13" s="51" customFormat="1" ht="15" customHeight="1" x14ac:dyDescent="0.25">
      <c r="A1017" s="564"/>
      <c r="B1017" s="568"/>
      <c r="C1017" s="614"/>
      <c r="D1017" s="773"/>
      <c r="E1017" s="448"/>
      <c r="F1017" s="148" t="s">
        <v>801</v>
      </c>
      <c r="G1017" s="801">
        <v>10</v>
      </c>
      <c r="H1017" s="801"/>
      <c r="I1017" s="801"/>
      <c r="J1017" s="801"/>
      <c r="K1017" s="585"/>
      <c r="L1017" s="603" t="e">
        <f>#REF!-#REF!*10%</f>
        <v>#REF!</v>
      </c>
      <c r="M1017" s="800"/>
    </row>
    <row r="1018" spans="1:13" s="51" customFormat="1" ht="15" customHeight="1" x14ac:dyDescent="0.25">
      <c r="A1018" s="564"/>
      <c r="B1018" s="568"/>
      <c r="C1018" s="614"/>
      <c r="D1018" s="773"/>
      <c r="E1018" s="448"/>
      <c r="F1018" s="148" t="s">
        <v>802</v>
      </c>
      <c r="G1018" s="801">
        <v>60</v>
      </c>
      <c r="H1018" s="801"/>
      <c r="I1018" s="801"/>
      <c r="J1018" s="801"/>
      <c r="K1018" s="585"/>
      <c r="L1018" s="603" t="e">
        <f>#REF!-#REF!*10%</f>
        <v>#REF!</v>
      </c>
      <c r="M1018" s="800"/>
    </row>
    <row r="1019" spans="1:13" s="51" customFormat="1" ht="15" customHeight="1" x14ac:dyDescent="0.25">
      <c r="A1019" s="564"/>
      <c r="B1019" s="568"/>
      <c r="C1019" s="614"/>
      <c r="D1019" s="773"/>
      <c r="E1019" s="448"/>
      <c r="F1019" s="148" t="s">
        <v>803</v>
      </c>
      <c r="G1019" s="801" t="s">
        <v>1137</v>
      </c>
      <c r="H1019" s="801"/>
      <c r="I1019" s="801"/>
      <c r="J1019" s="801"/>
      <c r="K1019" s="585"/>
      <c r="L1019" s="603" t="e">
        <f>#REF!-#REF!*10%</f>
        <v>#REF!</v>
      </c>
      <c r="M1019" s="800"/>
    </row>
    <row r="1020" spans="1:13" s="51" customFormat="1" ht="15" customHeight="1" x14ac:dyDescent="0.25">
      <c r="A1020" s="564"/>
      <c r="B1020" s="568"/>
      <c r="C1020" s="614"/>
      <c r="D1020" s="773"/>
      <c r="E1020" s="448"/>
      <c r="F1020" s="148" t="s">
        <v>1138</v>
      </c>
      <c r="G1020" s="801">
        <v>80</v>
      </c>
      <c r="H1020" s="801"/>
      <c r="I1020" s="801"/>
      <c r="J1020" s="801"/>
      <c r="K1020" s="585"/>
      <c r="L1020" s="603" t="e">
        <f>#REF!-#REF!*10%</f>
        <v>#REF!</v>
      </c>
      <c r="M1020" s="800"/>
    </row>
    <row r="1021" spans="1:13" s="51" customFormat="1" ht="15.6" customHeight="1" x14ac:dyDescent="0.25">
      <c r="A1021" s="564"/>
      <c r="B1021" s="568"/>
      <c r="C1021" s="614"/>
      <c r="D1021" s="773"/>
      <c r="E1021" s="448"/>
      <c r="F1021" s="148" t="s">
        <v>562</v>
      </c>
      <c r="G1021" s="523" t="s">
        <v>1085</v>
      </c>
      <c r="H1021" s="523"/>
      <c r="I1021" s="523"/>
      <c r="J1021" s="523"/>
      <c r="K1021" s="585"/>
      <c r="L1021" s="603" t="e">
        <f>#REF!-#REF!*10%</f>
        <v>#REF!</v>
      </c>
      <c r="M1021" s="800"/>
    </row>
    <row r="1022" spans="1:13" s="51" customFormat="1" ht="15.6" customHeight="1" x14ac:dyDescent="0.25">
      <c r="A1022" s="564"/>
      <c r="B1022" s="568"/>
      <c r="C1022" s="614"/>
      <c r="D1022" s="773"/>
      <c r="E1022" s="448"/>
      <c r="F1022" s="148" t="s">
        <v>570</v>
      </c>
      <c r="G1022" s="523" t="s">
        <v>614</v>
      </c>
      <c r="H1022" s="523"/>
      <c r="I1022" s="523"/>
      <c r="J1022" s="523"/>
      <c r="K1022" s="585"/>
      <c r="L1022" s="603" t="e">
        <f>#REF!-#REF!*10%</f>
        <v>#REF!</v>
      </c>
      <c r="M1022" s="800"/>
    </row>
    <row r="1023" spans="1:13" s="51" customFormat="1" ht="15.6" customHeight="1" x14ac:dyDescent="0.25">
      <c r="A1023" s="564"/>
      <c r="B1023" s="568"/>
      <c r="C1023" s="614"/>
      <c r="D1023" s="773"/>
      <c r="E1023" s="448"/>
      <c r="F1023" s="167" t="s">
        <v>84</v>
      </c>
      <c r="G1023" s="722">
        <v>0.3</v>
      </c>
      <c r="H1023" s="722"/>
      <c r="I1023" s="722"/>
      <c r="J1023" s="722"/>
      <c r="K1023" s="585"/>
      <c r="L1023" s="603" t="e">
        <f>#REF!-#REF!*10%</f>
        <v>#REF!</v>
      </c>
      <c r="M1023" s="800"/>
    </row>
    <row r="1024" spans="1:13" ht="15" customHeight="1" x14ac:dyDescent="0.25">
      <c r="A1024" s="564"/>
      <c r="B1024" s="569"/>
      <c r="C1024" s="614"/>
      <c r="D1024" s="773"/>
      <c r="E1024" s="448"/>
      <c r="F1024" s="136" t="s">
        <v>1016</v>
      </c>
      <c r="G1024" s="523">
        <v>5</v>
      </c>
      <c r="H1024" s="523"/>
      <c r="I1024" s="523"/>
      <c r="J1024" s="523"/>
      <c r="K1024" s="585"/>
      <c r="L1024" s="603" t="e">
        <f>#REF!-#REF!*10%</f>
        <v>#REF!</v>
      </c>
      <c r="M1024" s="800"/>
    </row>
    <row r="1025" spans="1:13" ht="15" customHeight="1" x14ac:dyDescent="0.25">
      <c r="A1025" s="564">
        <v>14</v>
      </c>
      <c r="B1025" s="567"/>
      <c r="C1025" s="614" t="s">
        <v>845</v>
      </c>
      <c r="D1025" s="773"/>
      <c r="E1025" s="448"/>
      <c r="F1025" s="147" t="s">
        <v>81</v>
      </c>
      <c r="G1025" s="523" t="s">
        <v>10</v>
      </c>
      <c r="H1025" s="523"/>
      <c r="I1025" s="523"/>
      <c r="J1025" s="523"/>
      <c r="K1025" s="539">
        <v>3</v>
      </c>
      <c r="L1025" s="601">
        <v>3415</v>
      </c>
      <c r="M1025" s="799" t="s">
        <v>1140</v>
      </c>
    </row>
    <row r="1026" spans="1:13" ht="15" customHeight="1" x14ac:dyDescent="0.25">
      <c r="A1026" s="564"/>
      <c r="B1026" s="568"/>
      <c r="C1026" s="614"/>
      <c r="D1026" s="773"/>
      <c r="E1026" s="448"/>
      <c r="F1026" s="147" t="s">
        <v>80</v>
      </c>
      <c r="G1026" s="469">
        <v>8</v>
      </c>
      <c r="H1026" s="469"/>
      <c r="I1026" s="469"/>
      <c r="J1026" s="469"/>
      <c r="K1026" s="583"/>
      <c r="L1026" s="602"/>
      <c r="M1026" s="800"/>
    </row>
    <row r="1027" spans="1:13" ht="15" customHeight="1" x14ac:dyDescent="0.25">
      <c r="A1027" s="564"/>
      <c r="B1027" s="568"/>
      <c r="C1027" s="614"/>
      <c r="D1027" s="773"/>
      <c r="E1027" s="448"/>
      <c r="F1027" s="147" t="s">
        <v>8</v>
      </c>
      <c r="G1027" s="243">
        <v>3000</v>
      </c>
      <c r="H1027" s="244">
        <v>4000</v>
      </c>
      <c r="I1027" s="246">
        <v>5500</v>
      </c>
      <c r="J1027" s="257">
        <v>6000</v>
      </c>
      <c r="K1027" s="583"/>
      <c r="L1027" s="602"/>
      <c r="M1027" s="800"/>
    </row>
    <row r="1028" spans="1:13" ht="15" customHeight="1" x14ac:dyDescent="0.25">
      <c r="A1028" s="564"/>
      <c r="B1028" s="568"/>
      <c r="C1028" s="614"/>
      <c r="D1028" s="773"/>
      <c r="E1028" s="448"/>
      <c r="F1028" s="147" t="s">
        <v>82</v>
      </c>
      <c r="G1028" s="243">
        <f>G1026*123</f>
        <v>984</v>
      </c>
      <c r="H1028" s="244">
        <f>G1026*131.2</f>
        <v>1049.5999999999999</v>
      </c>
      <c r="I1028" s="246">
        <f>G1026*140</f>
        <v>1120</v>
      </c>
      <c r="J1028" s="224"/>
      <c r="K1028" s="583"/>
      <c r="L1028" s="602"/>
      <c r="M1028" s="800"/>
    </row>
    <row r="1029" spans="1:13" ht="15" customHeight="1" x14ac:dyDescent="0.25">
      <c r="A1029" s="564"/>
      <c r="B1029" s="568"/>
      <c r="C1029" s="614"/>
      <c r="D1029" s="773"/>
      <c r="E1029" s="448"/>
      <c r="F1029" s="147" t="s">
        <v>1269</v>
      </c>
      <c r="G1029" s="451">
        <v>0.98</v>
      </c>
      <c r="H1029" s="451"/>
      <c r="I1029" s="451"/>
      <c r="J1029" s="451"/>
      <c r="K1029" s="583"/>
      <c r="L1029" s="602"/>
      <c r="M1029" s="800"/>
    </row>
    <row r="1030" spans="1:13" ht="15" customHeight="1" x14ac:dyDescent="0.25">
      <c r="A1030" s="564"/>
      <c r="B1030" s="568"/>
      <c r="C1030" s="614"/>
      <c r="D1030" s="773"/>
      <c r="E1030" s="448"/>
      <c r="F1030" s="93" t="s">
        <v>699</v>
      </c>
      <c r="G1030" s="523" t="s">
        <v>700</v>
      </c>
      <c r="H1030" s="523"/>
      <c r="I1030" s="523"/>
      <c r="J1030" s="523"/>
      <c r="K1030" s="583"/>
      <c r="L1030" s="602"/>
      <c r="M1030" s="800"/>
    </row>
    <row r="1031" spans="1:13" ht="15" customHeight="1" x14ac:dyDescent="0.25">
      <c r="A1031" s="564"/>
      <c r="B1031" s="568"/>
      <c r="C1031" s="614"/>
      <c r="D1031" s="773"/>
      <c r="E1031" s="448"/>
      <c r="F1031" s="93" t="s">
        <v>1181</v>
      </c>
      <c r="G1031" s="462" t="s">
        <v>1179</v>
      </c>
      <c r="H1031" s="463"/>
      <c r="I1031" s="463"/>
      <c r="J1031" s="464"/>
      <c r="K1031" s="583"/>
      <c r="L1031" s="602"/>
      <c r="M1031" s="800"/>
    </row>
    <row r="1032" spans="1:13" ht="15" customHeight="1" x14ac:dyDescent="0.25">
      <c r="A1032" s="564"/>
      <c r="B1032" s="568"/>
      <c r="C1032" s="614"/>
      <c r="D1032" s="773"/>
      <c r="E1032" s="448"/>
      <c r="F1032" s="94" t="s">
        <v>83</v>
      </c>
      <c r="G1032" s="523">
        <v>54</v>
      </c>
      <c r="H1032" s="523"/>
      <c r="I1032" s="523"/>
      <c r="J1032" s="523"/>
      <c r="K1032" s="583"/>
      <c r="L1032" s="602"/>
      <c r="M1032" s="800"/>
    </row>
    <row r="1033" spans="1:13" ht="15" customHeight="1" x14ac:dyDescent="0.25">
      <c r="A1033" s="564"/>
      <c r="B1033" s="568"/>
      <c r="C1033" s="614"/>
      <c r="D1033" s="773"/>
      <c r="E1033" s="448"/>
      <c r="F1033" s="94" t="s">
        <v>396</v>
      </c>
      <c r="G1033" s="523" t="s">
        <v>397</v>
      </c>
      <c r="H1033" s="523"/>
      <c r="I1033" s="523"/>
      <c r="J1033" s="523"/>
      <c r="K1033" s="583"/>
      <c r="L1033" s="602"/>
      <c r="M1033" s="800"/>
    </row>
    <row r="1034" spans="1:13" ht="15" customHeight="1" x14ac:dyDescent="0.25">
      <c r="A1034" s="564"/>
      <c r="B1034" s="568"/>
      <c r="C1034" s="614"/>
      <c r="D1034" s="773"/>
      <c r="E1034" s="448"/>
      <c r="F1034" s="94" t="s">
        <v>743</v>
      </c>
      <c r="G1034" s="523" t="s">
        <v>747</v>
      </c>
      <c r="H1034" s="523"/>
      <c r="I1034" s="523"/>
      <c r="J1034" s="523"/>
      <c r="K1034" s="583"/>
      <c r="L1034" s="602"/>
      <c r="M1034" s="800"/>
    </row>
    <row r="1035" spans="1:13" s="51" customFormat="1" ht="15" customHeight="1" x14ac:dyDescent="0.25">
      <c r="A1035" s="564"/>
      <c r="B1035" s="568"/>
      <c r="C1035" s="614"/>
      <c r="D1035" s="773"/>
      <c r="E1035" s="448"/>
      <c r="F1035" s="94" t="s">
        <v>421</v>
      </c>
      <c r="G1035" s="523" t="s">
        <v>386</v>
      </c>
      <c r="H1035" s="523"/>
      <c r="I1035" s="523"/>
      <c r="J1035" s="523"/>
      <c r="K1035" s="583"/>
      <c r="L1035" s="602"/>
      <c r="M1035" s="800"/>
    </row>
    <row r="1036" spans="1:13" s="51" customFormat="1" ht="15" customHeight="1" x14ac:dyDescent="0.25">
      <c r="A1036" s="564"/>
      <c r="B1036" s="568"/>
      <c r="C1036" s="614"/>
      <c r="D1036" s="773"/>
      <c r="E1036" s="448"/>
      <c r="F1036" s="148" t="s">
        <v>379</v>
      </c>
      <c r="G1036" s="523" t="s">
        <v>745</v>
      </c>
      <c r="H1036" s="523"/>
      <c r="I1036" s="523"/>
      <c r="J1036" s="523"/>
      <c r="K1036" s="583"/>
      <c r="L1036" s="602"/>
      <c r="M1036" s="800"/>
    </row>
    <row r="1037" spans="1:13" s="51" customFormat="1" ht="15" customHeight="1" x14ac:dyDescent="0.25">
      <c r="A1037" s="564"/>
      <c r="B1037" s="568"/>
      <c r="C1037" s="614"/>
      <c r="D1037" s="773"/>
      <c r="E1037" s="448"/>
      <c r="F1037" s="148" t="s">
        <v>257</v>
      </c>
      <c r="G1037" s="523" t="s">
        <v>658</v>
      </c>
      <c r="H1037" s="523"/>
      <c r="I1037" s="523"/>
      <c r="J1037" s="523"/>
      <c r="K1037" s="583"/>
      <c r="L1037" s="602"/>
      <c r="M1037" s="800"/>
    </row>
    <row r="1038" spans="1:13" s="51" customFormat="1" ht="15" customHeight="1" x14ac:dyDescent="0.25">
      <c r="A1038" s="564"/>
      <c r="B1038" s="568"/>
      <c r="C1038" s="614"/>
      <c r="D1038" s="773"/>
      <c r="E1038" s="448"/>
      <c r="F1038" s="148" t="s">
        <v>422</v>
      </c>
      <c r="G1038" s="523" t="s">
        <v>794</v>
      </c>
      <c r="H1038" s="523"/>
      <c r="I1038" s="523"/>
      <c r="J1038" s="523"/>
      <c r="K1038" s="583"/>
      <c r="L1038" s="602"/>
      <c r="M1038" s="800"/>
    </row>
    <row r="1039" spans="1:13" s="51" customFormat="1" ht="15" customHeight="1" x14ac:dyDescent="0.25">
      <c r="A1039" s="564"/>
      <c r="B1039" s="568"/>
      <c r="C1039" s="614"/>
      <c r="D1039" s="773"/>
      <c r="E1039" s="448"/>
      <c r="F1039" s="148" t="s">
        <v>376</v>
      </c>
      <c r="G1039" s="523" t="s">
        <v>746</v>
      </c>
      <c r="H1039" s="523"/>
      <c r="I1039" s="523"/>
      <c r="J1039" s="523"/>
      <c r="K1039" s="583"/>
      <c r="L1039" s="602"/>
      <c r="M1039" s="800"/>
    </row>
    <row r="1040" spans="1:13" s="51" customFormat="1" ht="15" customHeight="1" x14ac:dyDescent="0.25">
      <c r="A1040" s="564"/>
      <c r="B1040" s="568"/>
      <c r="C1040" s="614"/>
      <c r="D1040" s="773"/>
      <c r="E1040" s="448"/>
      <c r="F1040" s="148" t="s">
        <v>381</v>
      </c>
      <c r="G1040" s="523" t="s">
        <v>795</v>
      </c>
      <c r="H1040" s="523"/>
      <c r="I1040" s="523"/>
      <c r="J1040" s="523"/>
      <c r="K1040" s="583"/>
      <c r="L1040" s="602"/>
      <c r="M1040" s="800"/>
    </row>
    <row r="1041" spans="1:13" s="51" customFormat="1" ht="15" customHeight="1" x14ac:dyDescent="0.25">
      <c r="A1041" s="564"/>
      <c r="B1041" s="568"/>
      <c r="C1041" s="614"/>
      <c r="D1041" s="773"/>
      <c r="E1041" s="448"/>
      <c r="F1041" s="148" t="s">
        <v>796</v>
      </c>
      <c r="G1041" s="523" t="s">
        <v>797</v>
      </c>
      <c r="H1041" s="523"/>
      <c r="I1041" s="523"/>
      <c r="J1041" s="523"/>
      <c r="K1041" s="583"/>
      <c r="L1041" s="602"/>
      <c r="M1041" s="800"/>
    </row>
    <row r="1042" spans="1:13" s="51" customFormat="1" ht="15" customHeight="1" x14ac:dyDescent="0.25">
      <c r="A1042" s="564"/>
      <c r="B1042" s="568"/>
      <c r="C1042" s="614"/>
      <c r="D1042" s="773"/>
      <c r="E1042" s="448"/>
      <c r="F1042" s="94" t="s">
        <v>358</v>
      </c>
      <c r="G1042" s="523" t="s">
        <v>748</v>
      </c>
      <c r="H1042" s="523"/>
      <c r="I1042" s="523"/>
      <c r="J1042" s="523"/>
      <c r="K1042" s="584">
        <v>5</v>
      </c>
      <c r="L1042" s="533">
        <v>3654</v>
      </c>
      <c r="M1042" s="800"/>
    </row>
    <row r="1043" spans="1:13" s="51" customFormat="1" ht="15" customHeight="1" x14ac:dyDescent="0.25">
      <c r="A1043" s="564"/>
      <c r="B1043" s="568"/>
      <c r="C1043" s="614"/>
      <c r="D1043" s="773"/>
      <c r="E1043" s="448"/>
      <c r="F1043" s="93" t="s">
        <v>704</v>
      </c>
      <c r="G1043" s="523" t="s">
        <v>1284</v>
      </c>
      <c r="H1043" s="523"/>
      <c r="I1043" s="523"/>
      <c r="J1043" s="523"/>
      <c r="K1043" s="585"/>
      <c r="L1043" s="603" t="e">
        <f>#REF!-#REF!*10%</f>
        <v>#REF!</v>
      </c>
      <c r="M1043" s="800"/>
    </row>
    <row r="1044" spans="1:13" s="51" customFormat="1" ht="15.75" customHeight="1" x14ac:dyDescent="0.25">
      <c r="A1044" s="564"/>
      <c r="B1044" s="568"/>
      <c r="C1044" s="614"/>
      <c r="D1044" s="773"/>
      <c r="E1044" s="448"/>
      <c r="F1044" s="148" t="s">
        <v>377</v>
      </c>
      <c r="G1044" s="523" t="s">
        <v>749</v>
      </c>
      <c r="H1044" s="523"/>
      <c r="I1044" s="523"/>
      <c r="J1044" s="523"/>
      <c r="K1044" s="585"/>
      <c r="L1044" s="603" t="e">
        <f>#REF!-#REF!*10%</f>
        <v>#REF!</v>
      </c>
      <c r="M1044" s="800"/>
    </row>
    <row r="1045" spans="1:13" s="51" customFormat="1" ht="15.75" customHeight="1" x14ac:dyDescent="0.25">
      <c r="A1045" s="564"/>
      <c r="B1045" s="568"/>
      <c r="C1045" s="614"/>
      <c r="D1045" s="773"/>
      <c r="E1045" s="448"/>
      <c r="F1045" s="148" t="s">
        <v>798</v>
      </c>
      <c r="G1045" s="801" t="s">
        <v>814</v>
      </c>
      <c r="H1045" s="801"/>
      <c r="I1045" s="801"/>
      <c r="J1045" s="801"/>
      <c r="K1045" s="585"/>
      <c r="L1045" s="603" t="e">
        <f>#REF!-#REF!*10%</f>
        <v>#REF!</v>
      </c>
      <c r="M1045" s="800"/>
    </row>
    <row r="1046" spans="1:13" s="51" customFormat="1" ht="15" customHeight="1" x14ac:dyDescent="0.25">
      <c r="A1046" s="564"/>
      <c r="B1046" s="568"/>
      <c r="C1046" s="614"/>
      <c r="D1046" s="773"/>
      <c r="E1046" s="448"/>
      <c r="F1046" s="148" t="s">
        <v>1139</v>
      </c>
      <c r="G1046" s="523" t="s">
        <v>799</v>
      </c>
      <c r="H1046" s="523"/>
      <c r="I1046" s="523"/>
      <c r="J1046" s="523"/>
      <c r="K1046" s="585"/>
      <c r="L1046" s="603" t="e">
        <f>#REF!-#REF!*10%</f>
        <v>#REF!</v>
      </c>
      <c r="M1046" s="800"/>
    </row>
    <row r="1047" spans="1:13" s="51" customFormat="1" ht="15" customHeight="1" x14ac:dyDescent="0.25">
      <c r="A1047" s="564"/>
      <c r="B1047" s="568"/>
      <c r="C1047" s="614"/>
      <c r="D1047" s="773"/>
      <c r="E1047" s="448"/>
      <c r="F1047" s="148" t="s">
        <v>801</v>
      </c>
      <c r="G1047" s="801">
        <v>10</v>
      </c>
      <c r="H1047" s="801"/>
      <c r="I1047" s="801"/>
      <c r="J1047" s="801"/>
      <c r="K1047" s="585"/>
      <c r="L1047" s="603" t="e">
        <f>#REF!-#REF!*10%</f>
        <v>#REF!</v>
      </c>
      <c r="M1047" s="800"/>
    </row>
    <row r="1048" spans="1:13" s="51" customFormat="1" ht="15" customHeight="1" x14ac:dyDescent="0.25">
      <c r="A1048" s="564"/>
      <c r="B1048" s="568"/>
      <c r="C1048" s="614"/>
      <c r="D1048" s="773"/>
      <c r="E1048" s="448"/>
      <c r="F1048" s="148" t="s">
        <v>802</v>
      </c>
      <c r="G1048" s="801">
        <v>60</v>
      </c>
      <c r="H1048" s="801"/>
      <c r="I1048" s="801"/>
      <c r="J1048" s="801"/>
      <c r="K1048" s="585"/>
      <c r="L1048" s="603" t="e">
        <f>#REF!-#REF!*10%</f>
        <v>#REF!</v>
      </c>
      <c r="M1048" s="800"/>
    </row>
    <row r="1049" spans="1:13" s="51" customFormat="1" ht="15" customHeight="1" x14ac:dyDescent="0.25">
      <c r="A1049" s="564"/>
      <c r="B1049" s="568"/>
      <c r="C1049" s="614"/>
      <c r="D1049" s="773"/>
      <c r="E1049" s="448"/>
      <c r="F1049" s="148" t="s">
        <v>803</v>
      </c>
      <c r="G1049" s="801" t="s">
        <v>1137</v>
      </c>
      <c r="H1049" s="801"/>
      <c r="I1049" s="801"/>
      <c r="J1049" s="801"/>
      <c r="K1049" s="585"/>
      <c r="L1049" s="603" t="e">
        <f>#REF!-#REF!*10%</f>
        <v>#REF!</v>
      </c>
      <c r="M1049" s="800"/>
    </row>
    <row r="1050" spans="1:13" s="51" customFormat="1" ht="15" customHeight="1" x14ac:dyDescent="0.25">
      <c r="A1050" s="564"/>
      <c r="B1050" s="568"/>
      <c r="C1050" s="614"/>
      <c r="D1050" s="773"/>
      <c r="E1050" s="448"/>
      <c r="F1050" s="148" t="s">
        <v>1138</v>
      </c>
      <c r="G1050" s="523" t="s">
        <v>799</v>
      </c>
      <c r="H1050" s="523"/>
      <c r="I1050" s="523"/>
      <c r="J1050" s="523"/>
      <c r="K1050" s="585"/>
      <c r="L1050" s="603" t="e">
        <f>#REF!-#REF!*10%</f>
        <v>#REF!</v>
      </c>
      <c r="M1050" s="800"/>
    </row>
    <row r="1051" spans="1:13" s="51" customFormat="1" ht="15.6" customHeight="1" x14ac:dyDescent="0.25">
      <c r="A1051" s="564"/>
      <c r="B1051" s="568"/>
      <c r="C1051" s="614"/>
      <c r="D1051" s="773"/>
      <c r="E1051" s="448"/>
      <c r="F1051" s="148" t="s">
        <v>562</v>
      </c>
      <c r="G1051" s="523" t="s">
        <v>1085</v>
      </c>
      <c r="H1051" s="523"/>
      <c r="I1051" s="523"/>
      <c r="J1051" s="523"/>
      <c r="K1051" s="585"/>
      <c r="L1051" s="603" t="e">
        <f>#REF!-#REF!*10%</f>
        <v>#REF!</v>
      </c>
      <c r="M1051" s="800"/>
    </row>
    <row r="1052" spans="1:13" s="51" customFormat="1" ht="15.6" customHeight="1" x14ac:dyDescent="0.25">
      <c r="A1052" s="564"/>
      <c r="B1052" s="568"/>
      <c r="C1052" s="614"/>
      <c r="D1052" s="773"/>
      <c r="E1052" s="448"/>
      <c r="F1052" s="148" t="s">
        <v>570</v>
      </c>
      <c r="G1052" s="523" t="s">
        <v>614</v>
      </c>
      <c r="H1052" s="523"/>
      <c r="I1052" s="523"/>
      <c r="J1052" s="523"/>
      <c r="K1052" s="585"/>
      <c r="L1052" s="603" t="e">
        <f>#REF!-#REF!*10%</f>
        <v>#REF!</v>
      </c>
      <c r="M1052" s="800"/>
    </row>
    <row r="1053" spans="1:13" s="51" customFormat="1" ht="15.6" customHeight="1" x14ac:dyDescent="0.25">
      <c r="A1053" s="564"/>
      <c r="B1053" s="568"/>
      <c r="C1053" s="614"/>
      <c r="D1053" s="773"/>
      <c r="E1053" s="448"/>
      <c r="F1053" s="167" t="s">
        <v>84</v>
      </c>
      <c r="G1053" s="722">
        <v>0.25</v>
      </c>
      <c r="H1053" s="722"/>
      <c r="I1053" s="722"/>
      <c r="J1053" s="722"/>
      <c r="K1053" s="585"/>
      <c r="L1053" s="603" t="e">
        <f>#REF!-#REF!*10%</f>
        <v>#REF!</v>
      </c>
      <c r="M1053" s="800"/>
    </row>
    <row r="1054" spans="1:13" ht="15" customHeight="1" x14ac:dyDescent="0.25">
      <c r="A1054" s="564"/>
      <c r="B1054" s="569"/>
      <c r="C1054" s="614"/>
      <c r="D1054" s="773"/>
      <c r="E1054" s="448"/>
      <c r="F1054" s="136" t="s">
        <v>1016</v>
      </c>
      <c r="G1054" s="523">
        <v>5</v>
      </c>
      <c r="H1054" s="523"/>
      <c r="I1054" s="523"/>
      <c r="J1054" s="523"/>
      <c r="K1054" s="585"/>
      <c r="L1054" s="603" t="e">
        <f>#REF!-#REF!*10%</f>
        <v>#REF!</v>
      </c>
      <c r="M1054" s="800"/>
    </row>
    <row r="1055" spans="1:13" ht="15" customHeight="1" x14ac:dyDescent="0.25">
      <c r="A1055" s="564">
        <v>15</v>
      </c>
      <c r="B1055" s="567"/>
      <c r="C1055" s="614" t="s">
        <v>846</v>
      </c>
      <c r="D1055" s="773"/>
      <c r="E1055" s="448"/>
      <c r="F1055" s="147" t="s">
        <v>81</v>
      </c>
      <c r="G1055" s="523" t="s">
        <v>10</v>
      </c>
      <c r="H1055" s="523"/>
      <c r="I1055" s="523"/>
      <c r="J1055" s="523"/>
      <c r="K1055" s="539">
        <v>3</v>
      </c>
      <c r="L1055" s="601">
        <v>2551</v>
      </c>
      <c r="M1055" s="799" t="s">
        <v>1114</v>
      </c>
    </row>
    <row r="1056" spans="1:13" ht="15" customHeight="1" x14ac:dyDescent="0.25">
      <c r="A1056" s="564"/>
      <c r="B1056" s="568"/>
      <c r="C1056" s="614"/>
      <c r="D1056" s="773"/>
      <c r="E1056" s="448"/>
      <c r="F1056" s="147" t="s">
        <v>80</v>
      </c>
      <c r="G1056" s="469">
        <v>10</v>
      </c>
      <c r="H1056" s="469"/>
      <c r="I1056" s="469"/>
      <c r="J1056" s="469"/>
      <c r="K1056" s="583"/>
      <c r="L1056" s="602"/>
      <c r="M1056" s="800"/>
    </row>
    <row r="1057" spans="1:13" ht="15" customHeight="1" x14ac:dyDescent="0.25">
      <c r="A1057" s="564"/>
      <c r="B1057" s="568"/>
      <c r="C1057" s="614"/>
      <c r="D1057" s="773"/>
      <c r="E1057" s="448"/>
      <c r="F1057" s="147" t="s">
        <v>8</v>
      </c>
      <c r="G1057" s="243">
        <v>3000</v>
      </c>
      <c r="H1057" s="244">
        <v>4000</v>
      </c>
      <c r="I1057" s="246">
        <v>5500</v>
      </c>
      <c r="J1057" s="257">
        <v>6000</v>
      </c>
      <c r="K1057" s="583"/>
      <c r="L1057" s="602"/>
      <c r="M1057" s="800"/>
    </row>
    <row r="1058" spans="1:13" ht="15" customHeight="1" x14ac:dyDescent="0.25">
      <c r="A1058" s="564"/>
      <c r="B1058" s="568"/>
      <c r="C1058" s="614"/>
      <c r="D1058" s="773"/>
      <c r="E1058" s="448"/>
      <c r="F1058" s="147" t="s">
        <v>82</v>
      </c>
      <c r="G1058" s="243">
        <f>G1056*122</f>
        <v>1220</v>
      </c>
      <c r="H1058" s="244">
        <f>G1056*130</f>
        <v>1300</v>
      </c>
      <c r="I1058" s="246">
        <f>G1056*138</f>
        <v>1380</v>
      </c>
      <c r="J1058" s="224"/>
      <c r="K1058" s="583"/>
      <c r="L1058" s="602"/>
      <c r="M1058" s="800"/>
    </row>
    <row r="1059" spans="1:13" ht="15" customHeight="1" x14ac:dyDescent="0.25">
      <c r="A1059" s="564"/>
      <c r="B1059" s="568"/>
      <c r="C1059" s="614"/>
      <c r="D1059" s="773"/>
      <c r="E1059" s="448"/>
      <c r="F1059" s="147" t="s">
        <v>1269</v>
      </c>
      <c r="G1059" s="451">
        <v>0.98</v>
      </c>
      <c r="H1059" s="451"/>
      <c r="I1059" s="451"/>
      <c r="J1059" s="451"/>
      <c r="K1059" s="583"/>
      <c r="L1059" s="602"/>
      <c r="M1059" s="800"/>
    </row>
    <row r="1060" spans="1:13" ht="15" customHeight="1" x14ac:dyDescent="0.25">
      <c r="A1060" s="564"/>
      <c r="B1060" s="568"/>
      <c r="C1060" s="614"/>
      <c r="D1060" s="773"/>
      <c r="E1060" s="448"/>
      <c r="F1060" s="93" t="s">
        <v>699</v>
      </c>
      <c r="G1060" s="523" t="s">
        <v>700</v>
      </c>
      <c r="H1060" s="523"/>
      <c r="I1060" s="523"/>
      <c r="J1060" s="523"/>
      <c r="K1060" s="583"/>
      <c r="L1060" s="602"/>
      <c r="M1060" s="800"/>
    </row>
    <row r="1061" spans="1:13" ht="15" customHeight="1" x14ac:dyDescent="0.25">
      <c r="A1061" s="564"/>
      <c r="B1061" s="568"/>
      <c r="C1061" s="614"/>
      <c r="D1061" s="773"/>
      <c r="E1061" s="448"/>
      <c r="F1061" s="93" t="s">
        <v>1181</v>
      </c>
      <c r="G1061" s="462" t="s">
        <v>1179</v>
      </c>
      <c r="H1061" s="463"/>
      <c r="I1061" s="463"/>
      <c r="J1061" s="464"/>
      <c r="K1061" s="583"/>
      <c r="L1061" s="602"/>
      <c r="M1061" s="800"/>
    </row>
    <row r="1062" spans="1:13" ht="15" customHeight="1" x14ac:dyDescent="0.25">
      <c r="A1062" s="564"/>
      <c r="B1062" s="568"/>
      <c r="C1062" s="614"/>
      <c r="D1062" s="773"/>
      <c r="E1062" s="448"/>
      <c r="F1062" s="94" t="s">
        <v>83</v>
      </c>
      <c r="G1062" s="523">
        <v>54</v>
      </c>
      <c r="H1062" s="523"/>
      <c r="I1062" s="523"/>
      <c r="J1062" s="523"/>
      <c r="K1062" s="583"/>
      <c r="L1062" s="602"/>
      <c r="M1062" s="800"/>
    </row>
    <row r="1063" spans="1:13" ht="15" customHeight="1" x14ac:dyDescent="0.25">
      <c r="A1063" s="564"/>
      <c r="B1063" s="568"/>
      <c r="C1063" s="614"/>
      <c r="D1063" s="773"/>
      <c r="E1063" s="448"/>
      <c r="F1063" s="94" t="s">
        <v>396</v>
      </c>
      <c r="G1063" s="523" t="s">
        <v>397</v>
      </c>
      <c r="H1063" s="523"/>
      <c r="I1063" s="523"/>
      <c r="J1063" s="523"/>
      <c r="K1063" s="583"/>
      <c r="L1063" s="602"/>
      <c r="M1063" s="800"/>
    </row>
    <row r="1064" spans="1:13" ht="15" customHeight="1" x14ac:dyDescent="0.25">
      <c r="A1064" s="564"/>
      <c r="B1064" s="568"/>
      <c r="C1064" s="614"/>
      <c r="D1064" s="773"/>
      <c r="E1064" s="448"/>
      <c r="F1064" s="94" t="s">
        <v>743</v>
      </c>
      <c r="G1064" s="523" t="s">
        <v>747</v>
      </c>
      <c r="H1064" s="523"/>
      <c r="I1064" s="523"/>
      <c r="J1064" s="523"/>
      <c r="K1064" s="583"/>
      <c r="L1064" s="602"/>
      <c r="M1064" s="800"/>
    </row>
    <row r="1065" spans="1:13" s="51" customFormat="1" ht="15" customHeight="1" x14ac:dyDescent="0.25">
      <c r="A1065" s="564"/>
      <c r="B1065" s="568"/>
      <c r="C1065" s="614"/>
      <c r="D1065" s="773"/>
      <c r="E1065" s="448"/>
      <c r="F1065" s="94" t="s">
        <v>421</v>
      </c>
      <c r="G1065" s="523" t="s">
        <v>386</v>
      </c>
      <c r="H1065" s="523"/>
      <c r="I1065" s="523"/>
      <c r="J1065" s="523"/>
      <c r="K1065" s="583"/>
      <c r="L1065" s="602"/>
      <c r="M1065" s="800"/>
    </row>
    <row r="1066" spans="1:13" s="51" customFormat="1" ht="15" customHeight="1" x14ac:dyDescent="0.25">
      <c r="A1066" s="564"/>
      <c r="B1066" s="568"/>
      <c r="C1066" s="614"/>
      <c r="D1066" s="773"/>
      <c r="E1066" s="448"/>
      <c r="F1066" s="148" t="s">
        <v>379</v>
      </c>
      <c r="G1066" s="523" t="s">
        <v>745</v>
      </c>
      <c r="H1066" s="523"/>
      <c r="I1066" s="523"/>
      <c r="J1066" s="523"/>
      <c r="K1066" s="583"/>
      <c r="L1066" s="602"/>
      <c r="M1066" s="800"/>
    </row>
    <row r="1067" spans="1:13" s="51" customFormat="1" ht="15" customHeight="1" x14ac:dyDescent="0.25">
      <c r="A1067" s="564"/>
      <c r="B1067" s="568"/>
      <c r="C1067" s="614"/>
      <c r="D1067" s="773"/>
      <c r="E1067" s="448"/>
      <c r="F1067" s="148" t="s">
        <v>257</v>
      </c>
      <c r="G1067" s="523" t="s">
        <v>658</v>
      </c>
      <c r="H1067" s="523"/>
      <c r="I1067" s="523"/>
      <c r="J1067" s="523"/>
      <c r="K1067" s="583"/>
      <c r="L1067" s="602"/>
      <c r="M1067" s="800"/>
    </row>
    <row r="1068" spans="1:13" s="51" customFormat="1" ht="15" customHeight="1" x14ac:dyDescent="0.25">
      <c r="A1068" s="564"/>
      <c r="B1068" s="568"/>
      <c r="C1068" s="614"/>
      <c r="D1068" s="773"/>
      <c r="E1068" s="448"/>
      <c r="F1068" s="148" t="s">
        <v>422</v>
      </c>
      <c r="G1068" s="523" t="s">
        <v>794</v>
      </c>
      <c r="H1068" s="523"/>
      <c r="I1068" s="523"/>
      <c r="J1068" s="523"/>
      <c r="K1068" s="583"/>
      <c r="L1068" s="602"/>
      <c r="M1068" s="800"/>
    </row>
    <row r="1069" spans="1:13" s="51" customFormat="1" ht="15" customHeight="1" x14ac:dyDescent="0.25">
      <c r="A1069" s="564"/>
      <c r="B1069" s="568"/>
      <c r="C1069" s="614"/>
      <c r="D1069" s="773"/>
      <c r="E1069" s="448"/>
      <c r="F1069" s="148" t="s">
        <v>376</v>
      </c>
      <c r="G1069" s="523" t="s">
        <v>746</v>
      </c>
      <c r="H1069" s="523"/>
      <c r="I1069" s="523"/>
      <c r="J1069" s="523"/>
      <c r="K1069" s="583"/>
      <c r="L1069" s="602"/>
      <c r="M1069" s="800"/>
    </row>
    <row r="1070" spans="1:13" s="51" customFormat="1" ht="15" customHeight="1" x14ac:dyDescent="0.25">
      <c r="A1070" s="564"/>
      <c r="B1070" s="568"/>
      <c r="C1070" s="614"/>
      <c r="D1070" s="773"/>
      <c r="E1070" s="448"/>
      <c r="F1070" s="148" t="s">
        <v>381</v>
      </c>
      <c r="G1070" s="523" t="s">
        <v>795</v>
      </c>
      <c r="H1070" s="523"/>
      <c r="I1070" s="523"/>
      <c r="J1070" s="523"/>
      <c r="K1070" s="583"/>
      <c r="L1070" s="602"/>
      <c r="M1070" s="800"/>
    </row>
    <row r="1071" spans="1:13" s="51" customFormat="1" ht="15" customHeight="1" x14ac:dyDescent="0.25">
      <c r="A1071" s="564"/>
      <c r="B1071" s="568"/>
      <c r="C1071" s="614"/>
      <c r="D1071" s="773"/>
      <c r="E1071" s="448"/>
      <c r="F1071" s="148" t="s">
        <v>796</v>
      </c>
      <c r="G1071" s="523" t="s">
        <v>797</v>
      </c>
      <c r="H1071" s="523"/>
      <c r="I1071" s="523"/>
      <c r="J1071" s="523"/>
      <c r="K1071" s="583"/>
      <c r="L1071" s="602"/>
      <c r="M1071" s="800"/>
    </row>
    <row r="1072" spans="1:13" s="51" customFormat="1" ht="15" customHeight="1" x14ac:dyDescent="0.25">
      <c r="A1072" s="564"/>
      <c r="B1072" s="568"/>
      <c r="C1072" s="614"/>
      <c r="D1072" s="773"/>
      <c r="E1072" s="448"/>
      <c r="F1072" s="94" t="s">
        <v>358</v>
      </c>
      <c r="G1072" s="523" t="s">
        <v>748</v>
      </c>
      <c r="H1072" s="523"/>
      <c r="I1072" s="523"/>
      <c r="J1072" s="523"/>
      <c r="K1072" s="584">
        <v>5</v>
      </c>
      <c r="L1072" s="533">
        <v>2729</v>
      </c>
      <c r="M1072" s="800"/>
    </row>
    <row r="1073" spans="1:13" s="51" customFormat="1" ht="15" customHeight="1" x14ac:dyDescent="0.25">
      <c r="A1073" s="564"/>
      <c r="B1073" s="568"/>
      <c r="C1073" s="614"/>
      <c r="D1073" s="773"/>
      <c r="E1073" s="448"/>
      <c r="F1073" s="93" t="s">
        <v>704</v>
      </c>
      <c r="G1073" s="523" t="s">
        <v>1284</v>
      </c>
      <c r="H1073" s="523"/>
      <c r="I1073" s="523"/>
      <c r="J1073" s="523"/>
      <c r="K1073" s="585"/>
      <c r="L1073" s="603" t="e">
        <f>#REF!-#REF!*10%</f>
        <v>#REF!</v>
      </c>
      <c r="M1073" s="800"/>
    </row>
    <row r="1074" spans="1:13" s="51" customFormat="1" ht="15.75" customHeight="1" x14ac:dyDescent="0.25">
      <c r="A1074" s="564"/>
      <c r="B1074" s="568"/>
      <c r="C1074" s="614"/>
      <c r="D1074" s="773"/>
      <c r="E1074" s="448"/>
      <c r="F1074" s="148" t="s">
        <v>377</v>
      </c>
      <c r="G1074" s="523" t="s">
        <v>749</v>
      </c>
      <c r="H1074" s="523"/>
      <c r="I1074" s="523"/>
      <c r="J1074" s="523"/>
      <c r="K1074" s="585"/>
      <c r="L1074" s="603" t="e">
        <f>#REF!-#REF!*10%</f>
        <v>#REF!</v>
      </c>
      <c r="M1074" s="800"/>
    </row>
    <row r="1075" spans="1:13" s="51" customFormat="1" ht="15.75" customHeight="1" x14ac:dyDescent="0.25">
      <c r="A1075" s="564"/>
      <c r="B1075" s="568"/>
      <c r="C1075" s="614"/>
      <c r="D1075" s="773"/>
      <c r="E1075" s="448"/>
      <c r="F1075" s="148" t="s">
        <v>798</v>
      </c>
      <c r="G1075" s="801" t="s">
        <v>799</v>
      </c>
      <c r="H1075" s="801"/>
      <c r="I1075" s="801"/>
      <c r="J1075" s="801"/>
      <c r="K1075" s="585"/>
      <c r="L1075" s="603" t="e">
        <f>#REF!-#REF!*10%</f>
        <v>#REF!</v>
      </c>
      <c r="M1075" s="800"/>
    </row>
    <row r="1076" spans="1:13" s="51" customFormat="1" ht="15" customHeight="1" x14ac:dyDescent="0.25">
      <c r="A1076" s="564"/>
      <c r="B1076" s="568"/>
      <c r="C1076" s="614"/>
      <c r="D1076" s="773"/>
      <c r="E1076" s="448"/>
      <c r="F1076" s="148" t="s">
        <v>1139</v>
      </c>
      <c r="G1076" s="801" t="s">
        <v>799</v>
      </c>
      <c r="H1076" s="801"/>
      <c r="I1076" s="801"/>
      <c r="J1076" s="801"/>
      <c r="K1076" s="585"/>
      <c r="L1076" s="603" t="e">
        <f>#REF!-#REF!*10%</f>
        <v>#REF!</v>
      </c>
      <c r="M1076" s="800"/>
    </row>
    <row r="1077" spans="1:13" s="51" customFormat="1" ht="15" customHeight="1" x14ac:dyDescent="0.25">
      <c r="A1077" s="564"/>
      <c r="B1077" s="568"/>
      <c r="C1077" s="614"/>
      <c r="D1077" s="773"/>
      <c r="E1077" s="448"/>
      <c r="F1077" s="148" t="s">
        <v>801</v>
      </c>
      <c r="G1077" s="801" t="s">
        <v>799</v>
      </c>
      <c r="H1077" s="801"/>
      <c r="I1077" s="801"/>
      <c r="J1077" s="801"/>
      <c r="K1077" s="585"/>
      <c r="L1077" s="603" t="e">
        <f>#REF!-#REF!*10%</f>
        <v>#REF!</v>
      </c>
      <c r="M1077" s="800"/>
    </row>
    <row r="1078" spans="1:13" s="51" customFormat="1" ht="15" customHeight="1" x14ac:dyDescent="0.25">
      <c r="A1078" s="564"/>
      <c r="B1078" s="568"/>
      <c r="C1078" s="614"/>
      <c r="D1078" s="773"/>
      <c r="E1078" s="448"/>
      <c r="F1078" s="148" t="s">
        <v>802</v>
      </c>
      <c r="G1078" s="801" t="s">
        <v>799</v>
      </c>
      <c r="H1078" s="801"/>
      <c r="I1078" s="801"/>
      <c r="J1078" s="801"/>
      <c r="K1078" s="585"/>
      <c r="L1078" s="603" t="e">
        <f>#REF!-#REF!*10%</f>
        <v>#REF!</v>
      </c>
      <c r="M1078" s="800"/>
    </row>
    <row r="1079" spans="1:13" s="51" customFormat="1" ht="15" customHeight="1" x14ac:dyDescent="0.25">
      <c r="A1079" s="564"/>
      <c r="B1079" s="568"/>
      <c r="C1079" s="614"/>
      <c r="D1079" s="773"/>
      <c r="E1079" s="448"/>
      <c r="F1079" s="148" t="s">
        <v>803</v>
      </c>
      <c r="G1079" s="801" t="s">
        <v>799</v>
      </c>
      <c r="H1079" s="801"/>
      <c r="I1079" s="801"/>
      <c r="J1079" s="801"/>
      <c r="K1079" s="585"/>
      <c r="L1079" s="603" t="e">
        <f>#REF!-#REF!*10%</f>
        <v>#REF!</v>
      </c>
      <c r="M1079" s="800"/>
    </row>
    <row r="1080" spans="1:13" s="51" customFormat="1" ht="15" customHeight="1" x14ac:dyDescent="0.25">
      <c r="A1080" s="564"/>
      <c r="B1080" s="568"/>
      <c r="C1080" s="614"/>
      <c r="D1080" s="773"/>
      <c r="E1080" s="448"/>
      <c r="F1080" s="148" t="s">
        <v>1138</v>
      </c>
      <c r="G1080" s="801" t="s">
        <v>799</v>
      </c>
      <c r="H1080" s="801"/>
      <c r="I1080" s="801"/>
      <c r="J1080" s="801"/>
      <c r="K1080" s="585"/>
      <c r="L1080" s="603" t="e">
        <f>#REF!-#REF!*10%</f>
        <v>#REF!</v>
      </c>
      <c r="M1080" s="800"/>
    </row>
    <row r="1081" spans="1:13" s="51" customFormat="1" ht="15.6" customHeight="1" x14ac:dyDescent="0.25">
      <c r="A1081" s="564"/>
      <c r="B1081" s="568"/>
      <c r="C1081" s="614"/>
      <c r="D1081" s="773"/>
      <c r="E1081" s="448"/>
      <c r="F1081" s="148" t="s">
        <v>562</v>
      </c>
      <c r="G1081" s="523" t="s">
        <v>1085</v>
      </c>
      <c r="H1081" s="523"/>
      <c r="I1081" s="523"/>
      <c r="J1081" s="523"/>
      <c r="K1081" s="585"/>
      <c r="L1081" s="603" t="e">
        <f>#REF!-#REF!*10%</f>
        <v>#REF!</v>
      </c>
      <c r="M1081" s="800"/>
    </row>
    <row r="1082" spans="1:13" s="51" customFormat="1" ht="15.6" customHeight="1" x14ac:dyDescent="0.25">
      <c r="A1082" s="564"/>
      <c r="B1082" s="568"/>
      <c r="C1082" s="614"/>
      <c r="D1082" s="773"/>
      <c r="E1082" s="448"/>
      <c r="F1082" s="148" t="s">
        <v>570</v>
      </c>
      <c r="G1082" s="523" t="s">
        <v>614</v>
      </c>
      <c r="H1082" s="523"/>
      <c r="I1082" s="523"/>
      <c r="J1082" s="523"/>
      <c r="K1082" s="585"/>
      <c r="L1082" s="603" t="e">
        <f>#REF!-#REF!*10%</f>
        <v>#REF!</v>
      </c>
      <c r="M1082" s="800"/>
    </row>
    <row r="1083" spans="1:13" s="51" customFormat="1" ht="15.6" customHeight="1" x14ac:dyDescent="0.25">
      <c r="A1083" s="564"/>
      <c r="B1083" s="568"/>
      <c r="C1083" s="614"/>
      <c r="D1083" s="773"/>
      <c r="E1083" s="448"/>
      <c r="F1083" s="167" t="s">
        <v>84</v>
      </c>
      <c r="G1083" s="722">
        <v>0.3</v>
      </c>
      <c r="H1083" s="722"/>
      <c r="I1083" s="722"/>
      <c r="J1083" s="722"/>
      <c r="K1083" s="585"/>
      <c r="L1083" s="603" t="e">
        <f>#REF!-#REF!*10%</f>
        <v>#REF!</v>
      </c>
      <c r="M1083" s="800"/>
    </row>
    <row r="1084" spans="1:13" ht="15" customHeight="1" x14ac:dyDescent="0.25">
      <c r="A1084" s="564"/>
      <c r="B1084" s="569"/>
      <c r="C1084" s="614"/>
      <c r="D1084" s="773"/>
      <c r="E1084" s="448"/>
      <c r="F1084" s="136" t="s">
        <v>1016</v>
      </c>
      <c r="G1084" s="523">
        <v>5</v>
      </c>
      <c r="H1084" s="523"/>
      <c r="I1084" s="523"/>
      <c r="J1084" s="523"/>
      <c r="K1084" s="585"/>
      <c r="L1084" s="603" t="e">
        <f>#REF!-#REF!*10%</f>
        <v>#REF!</v>
      </c>
      <c r="M1084" s="800"/>
    </row>
    <row r="1085" spans="1:13" ht="15" customHeight="1" x14ac:dyDescent="0.25">
      <c r="A1085" s="564">
        <v>16</v>
      </c>
      <c r="B1085" s="567"/>
      <c r="C1085" s="614" t="s">
        <v>847</v>
      </c>
      <c r="D1085" s="773"/>
      <c r="E1085" s="448"/>
      <c r="F1085" s="147" t="s">
        <v>81</v>
      </c>
      <c r="G1085" s="523" t="s">
        <v>10</v>
      </c>
      <c r="H1085" s="523"/>
      <c r="I1085" s="523"/>
      <c r="J1085" s="523"/>
      <c r="K1085" s="539">
        <v>3</v>
      </c>
      <c r="L1085" s="601">
        <v>2862</v>
      </c>
      <c r="M1085" s="799" t="s">
        <v>1115</v>
      </c>
    </row>
    <row r="1086" spans="1:13" ht="15" customHeight="1" x14ac:dyDescent="0.25">
      <c r="A1086" s="564"/>
      <c r="B1086" s="568"/>
      <c r="C1086" s="614"/>
      <c r="D1086" s="773"/>
      <c r="E1086" s="448"/>
      <c r="F1086" s="147" t="s">
        <v>80</v>
      </c>
      <c r="G1086" s="469">
        <v>10</v>
      </c>
      <c r="H1086" s="469"/>
      <c r="I1086" s="469"/>
      <c r="J1086" s="469"/>
      <c r="K1086" s="583"/>
      <c r="L1086" s="602"/>
      <c r="M1086" s="800"/>
    </row>
    <row r="1087" spans="1:13" ht="15" customHeight="1" x14ac:dyDescent="0.25">
      <c r="A1087" s="564"/>
      <c r="B1087" s="568"/>
      <c r="C1087" s="614"/>
      <c r="D1087" s="773"/>
      <c r="E1087" s="448"/>
      <c r="F1087" s="147" t="s">
        <v>8</v>
      </c>
      <c r="G1087" s="243">
        <v>3000</v>
      </c>
      <c r="H1087" s="244">
        <v>4000</v>
      </c>
      <c r="I1087" s="246">
        <v>5500</v>
      </c>
      <c r="J1087" s="257">
        <v>6000</v>
      </c>
      <c r="K1087" s="583"/>
      <c r="L1087" s="602"/>
      <c r="M1087" s="800"/>
    </row>
    <row r="1088" spans="1:13" ht="15" customHeight="1" x14ac:dyDescent="0.25">
      <c r="A1088" s="564"/>
      <c r="B1088" s="568"/>
      <c r="C1088" s="614"/>
      <c r="D1088" s="773"/>
      <c r="E1088" s="448"/>
      <c r="F1088" s="147" t="s">
        <v>82</v>
      </c>
      <c r="G1088" s="243">
        <f>G1086*122</f>
        <v>1220</v>
      </c>
      <c r="H1088" s="244">
        <f>G1086*130</f>
        <v>1300</v>
      </c>
      <c r="I1088" s="246">
        <f>G1086*138</f>
        <v>1380</v>
      </c>
      <c r="J1088" s="224"/>
      <c r="K1088" s="583"/>
      <c r="L1088" s="602"/>
      <c r="M1088" s="800"/>
    </row>
    <row r="1089" spans="1:13" ht="15" customHeight="1" x14ac:dyDescent="0.25">
      <c r="A1089" s="564"/>
      <c r="B1089" s="568"/>
      <c r="C1089" s="614"/>
      <c r="D1089" s="773"/>
      <c r="E1089" s="448"/>
      <c r="F1089" s="147" t="s">
        <v>1269</v>
      </c>
      <c r="G1089" s="451">
        <v>0.98</v>
      </c>
      <c r="H1089" s="451"/>
      <c r="I1089" s="451"/>
      <c r="J1089" s="451"/>
      <c r="K1089" s="583"/>
      <c r="L1089" s="602"/>
      <c r="M1089" s="800"/>
    </row>
    <row r="1090" spans="1:13" ht="15" customHeight="1" x14ac:dyDescent="0.25">
      <c r="A1090" s="564"/>
      <c r="B1090" s="568"/>
      <c r="C1090" s="614"/>
      <c r="D1090" s="773"/>
      <c r="E1090" s="448"/>
      <c r="F1090" s="93" t="s">
        <v>699</v>
      </c>
      <c r="G1090" s="523" t="s">
        <v>700</v>
      </c>
      <c r="H1090" s="523"/>
      <c r="I1090" s="523"/>
      <c r="J1090" s="523"/>
      <c r="K1090" s="583"/>
      <c r="L1090" s="602"/>
      <c r="M1090" s="800"/>
    </row>
    <row r="1091" spans="1:13" ht="15" customHeight="1" x14ac:dyDescent="0.25">
      <c r="A1091" s="564"/>
      <c r="B1091" s="568"/>
      <c r="C1091" s="614"/>
      <c r="D1091" s="773"/>
      <c r="E1091" s="448"/>
      <c r="F1091" s="93" t="s">
        <v>1181</v>
      </c>
      <c r="G1091" s="462" t="s">
        <v>1179</v>
      </c>
      <c r="H1091" s="463"/>
      <c r="I1091" s="463"/>
      <c r="J1091" s="464"/>
      <c r="K1091" s="583"/>
      <c r="L1091" s="602"/>
      <c r="M1091" s="800"/>
    </row>
    <row r="1092" spans="1:13" ht="15" customHeight="1" x14ac:dyDescent="0.25">
      <c r="A1092" s="564"/>
      <c r="B1092" s="568"/>
      <c r="C1092" s="614"/>
      <c r="D1092" s="773"/>
      <c r="E1092" s="448"/>
      <c r="F1092" s="94" t="s">
        <v>83</v>
      </c>
      <c r="G1092" s="523">
        <v>54</v>
      </c>
      <c r="H1092" s="523"/>
      <c r="I1092" s="523"/>
      <c r="J1092" s="523"/>
      <c r="K1092" s="583"/>
      <c r="L1092" s="602"/>
      <c r="M1092" s="800"/>
    </row>
    <row r="1093" spans="1:13" ht="15" customHeight="1" x14ac:dyDescent="0.25">
      <c r="A1093" s="564"/>
      <c r="B1093" s="568"/>
      <c r="C1093" s="614"/>
      <c r="D1093" s="773"/>
      <c r="E1093" s="448"/>
      <c r="F1093" s="94" t="s">
        <v>396</v>
      </c>
      <c r="G1093" s="523" t="s">
        <v>397</v>
      </c>
      <c r="H1093" s="523"/>
      <c r="I1093" s="523"/>
      <c r="J1093" s="523"/>
      <c r="K1093" s="583"/>
      <c r="L1093" s="602"/>
      <c r="M1093" s="800"/>
    </row>
    <row r="1094" spans="1:13" ht="15" customHeight="1" x14ac:dyDescent="0.25">
      <c r="A1094" s="564"/>
      <c r="B1094" s="568"/>
      <c r="C1094" s="614"/>
      <c r="D1094" s="773"/>
      <c r="E1094" s="448"/>
      <c r="F1094" s="94" t="s">
        <v>743</v>
      </c>
      <c r="G1094" s="523" t="s">
        <v>747</v>
      </c>
      <c r="H1094" s="523"/>
      <c r="I1094" s="523"/>
      <c r="J1094" s="523"/>
      <c r="K1094" s="583"/>
      <c r="L1094" s="602"/>
      <c r="M1094" s="800"/>
    </row>
    <row r="1095" spans="1:13" s="51" customFormat="1" ht="15" customHeight="1" x14ac:dyDescent="0.25">
      <c r="A1095" s="564"/>
      <c r="B1095" s="568"/>
      <c r="C1095" s="614"/>
      <c r="D1095" s="773"/>
      <c r="E1095" s="448"/>
      <c r="F1095" s="94" t="s">
        <v>421</v>
      </c>
      <c r="G1095" s="523" t="s">
        <v>386</v>
      </c>
      <c r="H1095" s="523"/>
      <c r="I1095" s="523"/>
      <c r="J1095" s="523"/>
      <c r="K1095" s="583"/>
      <c r="L1095" s="602"/>
      <c r="M1095" s="800"/>
    </row>
    <row r="1096" spans="1:13" s="51" customFormat="1" ht="15" customHeight="1" x14ac:dyDescent="0.25">
      <c r="A1096" s="564"/>
      <c r="B1096" s="568"/>
      <c r="C1096" s="614"/>
      <c r="D1096" s="773"/>
      <c r="E1096" s="448"/>
      <c r="F1096" s="148" t="s">
        <v>379</v>
      </c>
      <c r="G1096" s="523" t="s">
        <v>745</v>
      </c>
      <c r="H1096" s="523"/>
      <c r="I1096" s="523"/>
      <c r="J1096" s="523"/>
      <c r="K1096" s="583"/>
      <c r="L1096" s="602"/>
      <c r="M1096" s="800"/>
    </row>
    <row r="1097" spans="1:13" s="51" customFormat="1" ht="15" customHeight="1" x14ac:dyDescent="0.25">
      <c r="A1097" s="564"/>
      <c r="B1097" s="568"/>
      <c r="C1097" s="614"/>
      <c r="D1097" s="773"/>
      <c r="E1097" s="448"/>
      <c r="F1097" s="148" t="s">
        <v>257</v>
      </c>
      <c r="G1097" s="523" t="s">
        <v>658</v>
      </c>
      <c r="H1097" s="523"/>
      <c r="I1097" s="523"/>
      <c r="J1097" s="523"/>
      <c r="K1097" s="583"/>
      <c r="L1097" s="602"/>
      <c r="M1097" s="800"/>
    </row>
    <row r="1098" spans="1:13" s="51" customFormat="1" ht="15" customHeight="1" x14ac:dyDescent="0.25">
      <c r="A1098" s="564"/>
      <c r="B1098" s="568"/>
      <c r="C1098" s="614"/>
      <c r="D1098" s="773"/>
      <c r="E1098" s="448"/>
      <c r="F1098" s="148" t="s">
        <v>422</v>
      </c>
      <c r="G1098" s="523" t="s">
        <v>794</v>
      </c>
      <c r="H1098" s="523"/>
      <c r="I1098" s="523"/>
      <c r="J1098" s="523"/>
      <c r="K1098" s="583"/>
      <c r="L1098" s="602"/>
      <c r="M1098" s="800"/>
    </row>
    <row r="1099" spans="1:13" s="51" customFormat="1" ht="15" customHeight="1" x14ac:dyDescent="0.25">
      <c r="A1099" s="564"/>
      <c r="B1099" s="568"/>
      <c r="C1099" s="614"/>
      <c r="D1099" s="773"/>
      <c r="E1099" s="448"/>
      <c r="F1099" s="148" t="s">
        <v>376</v>
      </c>
      <c r="G1099" s="523" t="s">
        <v>746</v>
      </c>
      <c r="H1099" s="523"/>
      <c r="I1099" s="523"/>
      <c r="J1099" s="523"/>
      <c r="K1099" s="583"/>
      <c r="L1099" s="602"/>
      <c r="M1099" s="800"/>
    </row>
    <row r="1100" spans="1:13" s="51" customFormat="1" ht="15" customHeight="1" x14ac:dyDescent="0.25">
      <c r="A1100" s="564"/>
      <c r="B1100" s="568"/>
      <c r="C1100" s="614"/>
      <c r="D1100" s="773"/>
      <c r="E1100" s="448"/>
      <c r="F1100" s="148" t="s">
        <v>381</v>
      </c>
      <c r="G1100" s="523" t="s">
        <v>795</v>
      </c>
      <c r="H1100" s="523"/>
      <c r="I1100" s="523"/>
      <c r="J1100" s="523"/>
      <c r="K1100" s="583"/>
      <c r="L1100" s="602"/>
      <c r="M1100" s="800"/>
    </row>
    <row r="1101" spans="1:13" s="51" customFormat="1" ht="15" customHeight="1" x14ac:dyDescent="0.25">
      <c r="A1101" s="564"/>
      <c r="B1101" s="568"/>
      <c r="C1101" s="614"/>
      <c r="D1101" s="773"/>
      <c r="E1101" s="448"/>
      <c r="F1101" s="148" t="s">
        <v>796</v>
      </c>
      <c r="G1101" s="523" t="s">
        <v>797</v>
      </c>
      <c r="H1101" s="523"/>
      <c r="I1101" s="523"/>
      <c r="J1101" s="523"/>
      <c r="K1101" s="583"/>
      <c r="L1101" s="602"/>
      <c r="M1101" s="800"/>
    </row>
    <row r="1102" spans="1:13" s="51" customFormat="1" ht="15" customHeight="1" x14ac:dyDescent="0.25">
      <c r="A1102" s="564"/>
      <c r="B1102" s="568"/>
      <c r="C1102" s="614"/>
      <c r="D1102" s="773"/>
      <c r="E1102" s="448"/>
      <c r="F1102" s="94" t="s">
        <v>358</v>
      </c>
      <c r="G1102" s="523" t="s">
        <v>748</v>
      </c>
      <c r="H1102" s="523"/>
      <c r="I1102" s="523"/>
      <c r="J1102" s="523"/>
      <c r="K1102" s="584">
        <v>5</v>
      </c>
      <c r="L1102" s="533">
        <v>3062</v>
      </c>
      <c r="M1102" s="800"/>
    </row>
    <row r="1103" spans="1:13" s="51" customFormat="1" ht="15" customHeight="1" x14ac:dyDescent="0.25">
      <c r="A1103" s="564"/>
      <c r="B1103" s="568"/>
      <c r="C1103" s="614"/>
      <c r="D1103" s="773"/>
      <c r="E1103" s="448"/>
      <c r="F1103" s="93" t="s">
        <v>704</v>
      </c>
      <c r="G1103" s="523" t="s">
        <v>1284</v>
      </c>
      <c r="H1103" s="523"/>
      <c r="I1103" s="523"/>
      <c r="J1103" s="523"/>
      <c r="K1103" s="585"/>
      <c r="L1103" s="603" t="e">
        <f>#REF!-#REF!*10%</f>
        <v>#REF!</v>
      </c>
      <c r="M1103" s="800"/>
    </row>
    <row r="1104" spans="1:13" s="51" customFormat="1" ht="15.75" customHeight="1" x14ac:dyDescent="0.25">
      <c r="A1104" s="564"/>
      <c r="B1104" s="568"/>
      <c r="C1104" s="614"/>
      <c r="D1104" s="773"/>
      <c r="E1104" s="448"/>
      <c r="F1104" s="148" t="s">
        <v>377</v>
      </c>
      <c r="G1104" s="523" t="s">
        <v>749</v>
      </c>
      <c r="H1104" s="523"/>
      <c r="I1104" s="523"/>
      <c r="J1104" s="523"/>
      <c r="K1104" s="585"/>
      <c r="L1104" s="603" t="e">
        <f>#REF!-#REF!*10%</f>
        <v>#REF!</v>
      </c>
      <c r="M1104" s="800"/>
    </row>
    <row r="1105" spans="1:13" s="51" customFormat="1" ht="15.75" customHeight="1" x14ac:dyDescent="0.25">
      <c r="A1105" s="564"/>
      <c r="B1105" s="568"/>
      <c r="C1105" s="614"/>
      <c r="D1105" s="773"/>
      <c r="E1105" s="448"/>
      <c r="F1105" s="148" t="s">
        <v>798</v>
      </c>
      <c r="G1105" s="801" t="s">
        <v>806</v>
      </c>
      <c r="H1105" s="801"/>
      <c r="I1105" s="801"/>
      <c r="J1105" s="801"/>
      <c r="K1105" s="585"/>
      <c r="L1105" s="603" t="e">
        <f>#REF!-#REF!*10%</f>
        <v>#REF!</v>
      </c>
      <c r="M1105" s="800"/>
    </row>
    <row r="1106" spans="1:13" s="51" customFormat="1" ht="15" customHeight="1" x14ac:dyDescent="0.25">
      <c r="A1106" s="564"/>
      <c r="B1106" s="568"/>
      <c r="C1106" s="614"/>
      <c r="D1106" s="773"/>
      <c r="E1106" s="448"/>
      <c r="F1106" s="148" t="s">
        <v>1139</v>
      </c>
      <c r="G1106" s="523" t="s">
        <v>799</v>
      </c>
      <c r="H1106" s="523"/>
      <c r="I1106" s="523"/>
      <c r="J1106" s="523"/>
      <c r="K1106" s="585"/>
      <c r="L1106" s="603" t="e">
        <f>#REF!-#REF!*10%</f>
        <v>#REF!</v>
      </c>
      <c r="M1106" s="800"/>
    </row>
    <row r="1107" spans="1:13" s="51" customFormat="1" ht="15" customHeight="1" x14ac:dyDescent="0.25">
      <c r="A1107" s="564"/>
      <c r="B1107" s="568"/>
      <c r="C1107" s="614"/>
      <c r="D1107" s="773"/>
      <c r="E1107" s="448"/>
      <c r="F1107" s="148" t="s">
        <v>801</v>
      </c>
      <c r="G1107" s="801">
        <v>10</v>
      </c>
      <c r="H1107" s="801"/>
      <c r="I1107" s="801"/>
      <c r="J1107" s="801"/>
      <c r="K1107" s="585"/>
      <c r="L1107" s="603" t="e">
        <f>#REF!-#REF!*10%</f>
        <v>#REF!</v>
      </c>
      <c r="M1107" s="800"/>
    </row>
    <row r="1108" spans="1:13" s="51" customFormat="1" ht="15" customHeight="1" x14ac:dyDescent="0.25">
      <c r="A1108" s="564"/>
      <c r="B1108" s="568"/>
      <c r="C1108" s="614"/>
      <c r="D1108" s="773"/>
      <c r="E1108" s="448"/>
      <c r="F1108" s="148" t="s">
        <v>802</v>
      </c>
      <c r="G1108" s="523" t="s">
        <v>799</v>
      </c>
      <c r="H1108" s="523"/>
      <c r="I1108" s="523"/>
      <c r="J1108" s="523"/>
      <c r="K1108" s="585"/>
      <c r="L1108" s="603" t="e">
        <f>#REF!-#REF!*10%</f>
        <v>#REF!</v>
      </c>
      <c r="M1108" s="800"/>
    </row>
    <row r="1109" spans="1:13" s="51" customFormat="1" ht="15" customHeight="1" x14ac:dyDescent="0.25">
      <c r="A1109" s="564"/>
      <c r="B1109" s="568"/>
      <c r="C1109" s="614"/>
      <c r="D1109" s="773"/>
      <c r="E1109" s="448"/>
      <c r="F1109" s="148" t="s">
        <v>803</v>
      </c>
      <c r="G1109" s="801" t="s">
        <v>1137</v>
      </c>
      <c r="H1109" s="801"/>
      <c r="I1109" s="801"/>
      <c r="J1109" s="801"/>
      <c r="K1109" s="585"/>
      <c r="L1109" s="603" t="e">
        <f>#REF!-#REF!*10%</f>
        <v>#REF!</v>
      </c>
      <c r="M1109" s="800"/>
    </row>
    <row r="1110" spans="1:13" s="51" customFormat="1" ht="15" customHeight="1" x14ac:dyDescent="0.25">
      <c r="A1110" s="564"/>
      <c r="B1110" s="568"/>
      <c r="C1110" s="614"/>
      <c r="D1110" s="773"/>
      <c r="E1110" s="448"/>
      <c r="F1110" s="148" t="s">
        <v>1138</v>
      </c>
      <c r="G1110" s="523" t="s">
        <v>799</v>
      </c>
      <c r="H1110" s="523"/>
      <c r="I1110" s="523"/>
      <c r="J1110" s="523"/>
      <c r="K1110" s="585"/>
      <c r="L1110" s="603" t="e">
        <f>#REF!-#REF!*10%</f>
        <v>#REF!</v>
      </c>
      <c r="M1110" s="800"/>
    </row>
    <row r="1111" spans="1:13" s="51" customFormat="1" ht="15.6" customHeight="1" x14ac:dyDescent="0.25">
      <c r="A1111" s="564"/>
      <c r="B1111" s="568"/>
      <c r="C1111" s="614"/>
      <c r="D1111" s="773"/>
      <c r="E1111" s="448"/>
      <c r="F1111" s="148" t="s">
        <v>562</v>
      </c>
      <c r="G1111" s="523" t="s">
        <v>1085</v>
      </c>
      <c r="H1111" s="523"/>
      <c r="I1111" s="523"/>
      <c r="J1111" s="523"/>
      <c r="K1111" s="585"/>
      <c r="L1111" s="603" t="e">
        <f>#REF!-#REF!*10%</f>
        <v>#REF!</v>
      </c>
      <c r="M1111" s="800"/>
    </row>
    <row r="1112" spans="1:13" s="51" customFormat="1" ht="15.6" customHeight="1" x14ac:dyDescent="0.25">
      <c r="A1112" s="564"/>
      <c r="B1112" s="568"/>
      <c r="C1112" s="614"/>
      <c r="D1112" s="773"/>
      <c r="E1112" s="448"/>
      <c r="F1112" s="148" t="s">
        <v>570</v>
      </c>
      <c r="G1112" s="523" t="s">
        <v>614</v>
      </c>
      <c r="H1112" s="523"/>
      <c r="I1112" s="523"/>
      <c r="J1112" s="523"/>
      <c r="K1112" s="585"/>
      <c r="L1112" s="603" t="e">
        <f>#REF!-#REF!*10%</f>
        <v>#REF!</v>
      </c>
      <c r="M1112" s="800"/>
    </row>
    <row r="1113" spans="1:13" s="51" customFormat="1" ht="15.6" customHeight="1" x14ac:dyDescent="0.25">
      <c r="A1113" s="564"/>
      <c r="B1113" s="568"/>
      <c r="C1113" s="614"/>
      <c r="D1113" s="773"/>
      <c r="E1113" s="448"/>
      <c r="F1113" s="167" t="s">
        <v>84</v>
      </c>
      <c r="G1113" s="722">
        <v>0.3</v>
      </c>
      <c r="H1113" s="722"/>
      <c r="I1113" s="722"/>
      <c r="J1113" s="722"/>
      <c r="K1113" s="585"/>
      <c r="L1113" s="603" t="e">
        <f>#REF!-#REF!*10%</f>
        <v>#REF!</v>
      </c>
      <c r="M1113" s="800"/>
    </row>
    <row r="1114" spans="1:13" ht="15" customHeight="1" x14ac:dyDescent="0.25">
      <c r="A1114" s="564"/>
      <c r="B1114" s="569"/>
      <c r="C1114" s="614"/>
      <c r="D1114" s="773"/>
      <c r="E1114" s="448"/>
      <c r="F1114" s="136" t="s">
        <v>1016</v>
      </c>
      <c r="G1114" s="523">
        <v>5</v>
      </c>
      <c r="H1114" s="523"/>
      <c r="I1114" s="523"/>
      <c r="J1114" s="523"/>
      <c r="K1114" s="585"/>
      <c r="L1114" s="603" t="e">
        <f>#REF!-#REF!*10%</f>
        <v>#REF!</v>
      </c>
      <c r="M1114" s="800"/>
    </row>
    <row r="1115" spans="1:13" ht="15" customHeight="1" x14ac:dyDescent="0.25">
      <c r="A1115" s="564">
        <v>17</v>
      </c>
      <c r="B1115" s="567"/>
      <c r="C1115" s="614" t="s">
        <v>848</v>
      </c>
      <c r="D1115" s="773"/>
      <c r="E1115" s="448"/>
      <c r="F1115" s="147" t="s">
        <v>81</v>
      </c>
      <c r="G1115" s="523" t="s">
        <v>10</v>
      </c>
      <c r="H1115" s="523"/>
      <c r="I1115" s="523"/>
      <c r="J1115" s="523"/>
      <c r="K1115" s="539">
        <v>3</v>
      </c>
      <c r="L1115" s="601">
        <v>2862</v>
      </c>
      <c r="M1115" s="799" t="s">
        <v>1116</v>
      </c>
    </row>
    <row r="1116" spans="1:13" ht="15" customHeight="1" x14ac:dyDescent="0.25">
      <c r="A1116" s="564"/>
      <c r="B1116" s="568"/>
      <c r="C1116" s="614"/>
      <c r="D1116" s="773"/>
      <c r="E1116" s="448"/>
      <c r="F1116" s="147" t="s">
        <v>80</v>
      </c>
      <c r="G1116" s="469">
        <v>10</v>
      </c>
      <c r="H1116" s="469"/>
      <c r="I1116" s="469"/>
      <c r="J1116" s="469"/>
      <c r="K1116" s="583"/>
      <c r="L1116" s="602"/>
      <c r="M1116" s="800"/>
    </row>
    <row r="1117" spans="1:13" ht="15" customHeight="1" x14ac:dyDescent="0.25">
      <c r="A1117" s="564"/>
      <c r="B1117" s="568"/>
      <c r="C1117" s="614"/>
      <c r="D1117" s="773"/>
      <c r="E1117" s="448"/>
      <c r="F1117" s="147" t="s">
        <v>8</v>
      </c>
      <c r="G1117" s="243">
        <v>3000</v>
      </c>
      <c r="H1117" s="244">
        <v>4000</v>
      </c>
      <c r="I1117" s="246">
        <v>5500</v>
      </c>
      <c r="J1117" s="257">
        <v>6000</v>
      </c>
      <c r="K1117" s="583"/>
      <c r="L1117" s="602"/>
      <c r="M1117" s="800"/>
    </row>
    <row r="1118" spans="1:13" ht="15" customHeight="1" x14ac:dyDescent="0.25">
      <c r="A1118" s="564"/>
      <c r="B1118" s="568"/>
      <c r="C1118" s="614"/>
      <c r="D1118" s="773"/>
      <c r="E1118" s="448"/>
      <c r="F1118" s="147" t="s">
        <v>82</v>
      </c>
      <c r="G1118" s="243">
        <f>G1116*122</f>
        <v>1220</v>
      </c>
      <c r="H1118" s="244">
        <f>G1116*130</f>
        <v>1300</v>
      </c>
      <c r="I1118" s="246">
        <f>G1116*138</f>
        <v>1380</v>
      </c>
      <c r="J1118" s="224"/>
      <c r="K1118" s="583"/>
      <c r="L1118" s="602"/>
      <c r="M1118" s="800"/>
    </row>
    <row r="1119" spans="1:13" ht="15" customHeight="1" x14ac:dyDescent="0.25">
      <c r="A1119" s="564"/>
      <c r="B1119" s="568"/>
      <c r="C1119" s="614"/>
      <c r="D1119" s="773"/>
      <c r="E1119" s="448"/>
      <c r="F1119" s="147" t="s">
        <v>1269</v>
      </c>
      <c r="G1119" s="451">
        <v>0.98</v>
      </c>
      <c r="H1119" s="451"/>
      <c r="I1119" s="451"/>
      <c r="J1119" s="451"/>
      <c r="K1119" s="583"/>
      <c r="L1119" s="602"/>
      <c r="M1119" s="800"/>
    </row>
    <row r="1120" spans="1:13" ht="15" customHeight="1" x14ac:dyDescent="0.25">
      <c r="A1120" s="564"/>
      <c r="B1120" s="568"/>
      <c r="C1120" s="614"/>
      <c r="D1120" s="773"/>
      <c r="E1120" s="448"/>
      <c r="F1120" s="93" t="s">
        <v>699</v>
      </c>
      <c r="G1120" s="523" t="s">
        <v>700</v>
      </c>
      <c r="H1120" s="523"/>
      <c r="I1120" s="523"/>
      <c r="J1120" s="523"/>
      <c r="K1120" s="583"/>
      <c r="L1120" s="602"/>
      <c r="M1120" s="800"/>
    </row>
    <row r="1121" spans="1:13" ht="15" customHeight="1" x14ac:dyDescent="0.25">
      <c r="A1121" s="564"/>
      <c r="B1121" s="568"/>
      <c r="C1121" s="614"/>
      <c r="D1121" s="773"/>
      <c r="E1121" s="448"/>
      <c r="F1121" s="93" t="s">
        <v>1181</v>
      </c>
      <c r="G1121" s="462" t="s">
        <v>1179</v>
      </c>
      <c r="H1121" s="463"/>
      <c r="I1121" s="463"/>
      <c r="J1121" s="464"/>
      <c r="K1121" s="583"/>
      <c r="L1121" s="602"/>
      <c r="M1121" s="800"/>
    </row>
    <row r="1122" spans="1:13" ht="15" customHeight="1" x14ac:dyDescent="0.25">
      <c r="A1122" s="564"/>
      <c r="B1122" s="568"/>
      <c r="C1122" s="614"/>
      <c r="D1122" s="773"/>
      <c r="E1122" s="448"/>
      <c r="F1122" s="94" t="s">
        <v>83</v>
      </c>
      <c r="G1122" s="523">
        <v>54</v>
      </c>
      <c r="H1122" s="523"/>
      <c r="I1122" s="523"/>
      <c r="J1122" s="523"/>
      <c r="K1122" s="583"/>
      <c r="L1122" s="602"/>
      <c r="M1122" s="800"/>
    </row>
    <row r="1123" spans="1:13" ht="15" customHeight="1" x14ac:dyDescent="0.25">
      <c r="A1123" s="564"/>
      <c r="B1123" s="568"/>
      <c r="C1123" s="614"/>
      <c r="D1123" s="773"/>
      <c r="E1123" s="448"/>
      <c r="F1123" s="94" t="s">
        <v>396</v>
      </c>
      <c r="G1123" s="523" t="s">
        <v>397</v>
      </c>
      <c r="H1123" s="523"/>
      <c r="I1123" s="523"/>
      <c r="J1123" s="523"/>
      <c r="K1123" s="583"/>
      <c r="L1123" s="602"/>
      <c r="M1123" s="800"/>
    </row>
    <row r="1124" spans="1:13" ht="15" customHeight="1" x14ac:dyDescent="0.25">
      <c r="A1124" s="564"/>
      <c r="B1124" s="568"/>
      <c r="C1124" s="614"/>
      <c r="D1124" s="773"/>
      <c r="E1124" s="448"/>
      <c r="F1124" s="94" t="s">
        <v>743</v>
      </c>
      <c r="G1124" s="523" t="s">
        <v>747</v>
      </c>
      <c r="H1124" s="523"/>
      <c r="I1124" s="523"/>
      <c r="J1124" s="523"/>
      <c r="K1124" s="583"/>
      <c r="L1124" s="602"/>
      <c r="M1124" s="800"/>
    </row>
    <row r="1125" spans="1:13" s="51" customFormat="1" ht="15" customHeight="1" x14ac:dyDescent="0.25">
      <c r="A1125" s="564"/>
      <c r="B1125" s="568"/>
      <c r="C1125" s="614"/>
      <c r="D1125" s="773"/>
      <c r="E1125" s="448"/>
      <c r="F1125" s="94" t="s">
        <v>421</v>
      </c>
      <c r="G1125" s="523" t="s">
        <v>386</v>
      </c>
      <c r="H1125" s="523"/>
      <c r="I1125" s="523"/>
      <c r="J1125" s="523"/>
      <c r="K1125" s="583"/>
      <c r="L1125" s="602"/>
      <c r="M1125" s="800"/>
    </row>
    <row r="1126" spans="1:13" s="51" customFormat="1" ht="15" customHeight="1" x14ac:dyDescent="0.25">
      <c r="A1126" s="564"/>
      <c r="B1126" s="568"/>
      <c r="C1126" s="614"/>
      <c r="D1126" s="773"/>
      <c r="E1126" s="448"/>
      <c r="F1126" s="148" t="s">
        <v>379</v>
      </c>
      <c r="G1126" s="523" t="s">
        <v>745</v>
      </c>
      <c r="H1126" s="523"/>
      <c r="I1126" s="523"/>
      <c r="J1126" s="523"/>
      <c r="K1126" s="583"/>
      <c r="L1126" s="602"/>
      <c r="M1126" s="800"/>
    </row>
    <row r="1127" spans="1:13" s="51" customFormat="1" ht="15" customHeight="1" x14ac:dyDescent="0.25">
      <c r="A1127" s="564"/>
      <c r="B1127" s="568"/>
      <c r="C1127" s="614"/>
      <c r="D1127" s="773"/>
      <c r="E1127" s="448"/>
      <c r="F1127" s="148" t="s">
        <v>257</v>
      </c>
      <c r="G1127" s="523" t="s">
        <v>658</v>
      </c>
      <c r="H1127" s="523"/>
      <c r="I1127" s="523"/>
      <c r="J1127" s="523"/>
      <c r="K1127" s="583"/>
      <c r="L1127" s="602"/>
      <c r="M1127" s="800"/>
    </row>
    <row r="1128" spans="1:13" s="51" customFormat="1" ht="15" customHeight="1" x14ac:dyDescent="0.25">
      <c r="A1128" s="564"/>
      <c r="B1128" s="568"/>
      <c r="C1128" s="614"/>
      <c r="D1128" s="773"/>
      <c r="E1128" s="448"/>
      <c r="F1128" s="148" t="s">
        <v>422</v>
      </c>
      <c r="G1128" s="523" t="s">
        <v>794</v>
      </c>
      <c r="H1128" s="523"/>
      <c r="I1128" s="523"/>
      <c r="J1128" s="523"/>
      <c r="K1128" s="583"/>
      <c r="L1128" s="602"/>
      <c r="M1128" s="800"/>
    </row>
    <row r="1129" spans="1:13" s="51" customFormat="1" ht="15" customHeight="1" x14ac:dyDescent="0.25">
      <c r="A1129" s="564"/>
      <c r="B1129" s="568"/>
      <c r="C1129" s="614"/>
      <c r="D1129" s="773"/>
      <c r="E1129" s="448"/>
      <c r="F1129" s="148" t="s">
        <v>376</v>
      </c>
      <c r="G1129" s="523" t="s">
        <v>746</v>
      </c>
      <c r="H1129" s="523"/>
      <c r="I1129" s="523"/>
      <c r="J1129" s="523"/>
      <c r="K1129" s="583"/>
      <c r="L1129" s="602"/>
      <c r="M1129" s="800"/>
    </row>
    <row r="1130" spans="1:13" s="51" customFormat="1" ht="15" customHeight="1" x14ac:dyDescent="0.25">
      <c r="A1130" s="564"/>
      <c r="B1130" s="568"/>
      <c r="C1130" s="614"/>
      <c r="D1130" s="773"/>
      <c r="E1130" s="448"/>
      <c r="F1130" s="148" t="s">
        <v>381</v>
      </c>
      <c r="G1130" s="523" t="s">
        <v>795</v>
      </c>
      <c r="H1130" s="523"/>
      <c r="I1130" s="523"/>
      <c r="J1130" s="523"/>
      <c r="K1130" s="583"/>
      <c r="L1130" s="602"/>
      <c r="M1130" s="800"/>
    </row>
    <row r="1131" spans="1:13" s="51" customFormat="1" ht="15" customHeight="1" x14ac:dyDescent="0.25">
      <c r="A1131" s="564"/>
      <c r="B1131" s="568"/>
      <c r="C1131" s="614"/>
      <c r="D1131" s="773"/>
      <c r="E1131" s="448"/>
      <c r="F1131" s="148" t="s">
        <v>796</v>
      </c>
      <c r="G1131" s="523" t="s">
        <v>797</v>
      </c>
      <c r="H1131" s="523"/>
      <c r="I1131" s="523"/>
      <c r="J1131" s="523"/>
      <c r="K1131" s="583"/>
      <c r="L1131" s="602"/>
      <c r="M1131" s="800"/>
    </row>
    <row r="1132" spans="1:13" s="51" customFormat="1" ht="15" customHeight="1" x14ac:dyDescent="0.25">
      <c r="A1132" s="564"/>
      <c r="B1132" s="568"/>
      <c r="C1132" s="614"/>
      <c r="D1132" s="773"/>
      <c r="E1132" s="448"/>
      <c r="F1132" s="94" t="s">
        <v>358</v>
      </c>
      <c r="G1132" s="523" t="s">
        <v>748</v>
      </c>
      <c r="H1132" s="523"/>
      <c r="I1132" s="523"/>
      <c r="J1132" s="523"/>
      <c r="K1132" s="584">
        <v>5</v>
      </c>
      <c r="L1132" s="533">
        <v>3062</v>
      </c>
      <c r="M1132" s="800"/>
    </row>
    <row r="1133" spans="1:13" s="51" customFormat="1" ht="15" customHeight="1" x14ac:dyDescent="0.25">
      <c r="A1133" s="564"/>
      <c r="B1133" s="568"/>
      <c r="C1133" s="614"/>
      <c r="D1133" s="773"/>
      <c r="E1133" s="448"/>
      <c r="F1133" s="93" t="s">
        <v>704</v>
      </c>
      <c r="G1133" s="523" t="s">
        <v>1284</v>
      </c>
      <c r="H1133" s="523"/>
      <c r="I1133" s="523"/>
      <c r="J1133" s="523"/>
      <c r="K1133" s="585"/>
      <c r="L1133" s="603" t="e">
        <f>#REF!-#REF!*10%</f>
        <v>#REF!</v>
      </c>
      <c r="M1133" s="800"/>
    </row>
    <row r="1134" spans="1:13" s="51" customFormat="1" ht="15.75" customHeight="1" x14ac:dyDescent="0.25">
      <c r="A1134" s="564"/>
      <c r="B1134" s="568"/>
      <c r="C1134" s="614"/>
      <c r="D1134" s="773"/>
      <c r="E1134" s="448"/>
      <c r="F1134" s="148" t="s">
        <v>377</v>
      </c>
      <c r="G1134" s="523" t="s">
        <v>749</v>
      </c>
      <c r="H1134" s="523"/>
      <c r="I1134" s="523"/>
      <c r="J1134" s="523"/>
      <c r="K1134" s="585"/>
      <c r="L1134" s="603" t="e">
        <f>#REF!-#REF!*10%</f>
        <v>#REF!</v>
      </c>
      <c r="M1134" s="800"/>
    </row>
    <row r="1135" spans="1:13" s="51" customFormat="1" ht="15.75" customHeight="1" x14ac:dyDescent="0.25">
      <c r="A1135" s="564"/>
      <c r="B1135" s="568"/>
      <c r="C1135" s="614"/>
      <c r="D1135" s="773"/>
      <c r="E1135" s="448"/>
      <c r="F1135" s="148" t="s">
        <v>798</v>
      </c>
      <c r="G1135" s="801" t="s">
        <v>808</v>
      </c>
      <c r="H1135" s="801"/>
      <c r="I1135" s="801"/>
      <c r="J1135" s="801"/>
      <c r="K1135" s="585"/>
      <c r="L1135" s="603" t="e">
        <f>#REF!-#REF!*10%</f>
        <v>#REF!</v>
      </c>
      <c r="M1135" s="800"/>
    </row>
    <row r="1136" spans="1:13" s="51" customFormat="1" ht="15" customHeight="1" x14ac:dyDescent="0.25">
      <c r="A1136" s="564"/>
      <c r="B1136" s="568"/>
      <c r="C1136" s="614"/>
      <c r="D1136" s="773"/>
      <c r="E1136" s="448"/>
      <c r="F1136" s="148" t="s">
        <v>1139</v>
      </c>
      <c r="G1136" s="523" t="s">
        <v>799</v>
      </c>
      <c r="H1136" s="523"/>
      <c r="I1136" s="523"/>
      <c r="J1136" s="523"/>
      <c r="K1136" s="585"/>
      <c r="L1136" s="603" t="e">
        <f>#REF!-#REF!*10%</f>
        <v>#REF!</v>
      </c>
      <c r="M1136" s="800"/>
    </row>
    <row r="1137" spans="1:13" s="51" customFormat="1" ht="15" customHeight="1" x14ac:dyDescent="0.25">
      <c r="A1137" s="564"/>
      <c r="B1137" s="568"/>
      <c r="C1137" s="614"/>
      <c r="D1137" s="773"/>
      <c r="E1137" s="448"/>
      <c r="F1137" s="148" t="s">
        <v>801</v>
      </c>
      <c r="G1137" s="523" t="s">
        <v>799</v>
      </c>
      <c r="H1137" s="523"/>
      <c r="I1137" s="523"/>
      <c r="J1137" s="523"/>
      <c r="K1137" s="585"/>
      <c r="L1137" s="603" t="e">
        <f>#REF!-#REF!*10%</f>
        <v>#REF!</v>
      </c>
      <c r="M1137" s="800"/>
    </row>
    <row r="1138" spans="1:13" s="51" customFormat="1" ht="15" customHeight="1" x14ac:dyDescent="0.25">
      <c r="A1138" s="564"/>
      <c r="B1138" s="568"/>
      <c r="C1138" s="614"/>
      <c r="D1138" s="773"/>
      <c r="E1138" s="448"/>
      <c r="F1138" s="148" t="s">
        <v>802</v>
      </c>
      <c r="G1138" s="801">
        <v>60</v>
      </c>
      <c r="H1138" s="801"/>
      <c r="I1138" s="801"/>
      <c r="J1138" s="801"/>
      <c r="K1138" s="585"/>
      <c r="L1138" s="603" t="e">
        <f>#REF!-#REF!*10%</f>
        <v>#REF!</v>
      </c>
      <c r="M1138" s="800"/>
    </row>
    <row r="1139" spans="1:13" s="51" customFormat="1" ht="15" customHeight="1" x14ac:dyDescent="0.25">
      <c r="A1139" s="564"/>
      <c r="B1139" s="568"/>
      <c r="C1139" s="614"/>
      <c r="D1139" s="773"/>
      <c r="E1139" s="448"/>
      <c r="F1139" s="148" t="s">
        <v>803</v>
      </c>
      <c r="G1139" s="801">
        <v>1</v>
      </c>
      <c r="H1139" s="801"/>
      <c r="I1139" s="801"/>
      <c r="J1139" s="801"/>
      <c r="K1139" s="585"/>
      <c r="L1139" s="603" t="e">
        <f>#REF!-#REF!*10%</f>
        <v>#REF!</v>
      </c>
      <c r="M1139" s="800"/>
    </row>
    <row r="1140" spans="1:13" s="51" customFormat="1" ht="15" customHeight="1" x14ac:dyDescent="0.25">
      <c r="A1140" s="564"/>
      <c r="B1140" s="568"/>
      <c r="C1140" s="614"/>
      <c r="D1140" s="773"/>
      <c r="E1140" s="448"/>
      <c r="F1140" s="148" t="s">
        <v>1138</v>
      </c>
      <c r="G1140" s="523" t="s">
        <v>799</v>
      </c>
      <c r="H1140" s="523"/>
      <c r="I1140" s="523"/>
      <c r="J1140" s="523"/>
      <c r="K1140" s="585"/>
      <c r="L1140" s="603" t="e">
        <f>#REF!-#REF!*10%</f>
        <v>#REF!</v>
      </c>
      <c r="M1140" s="800"/>
    </row>
    <row r="1141" spans="1:13" s="51" customFormat="1" ht="15.6" customHeight="1" x14ac:dyDescent="0.25">
      <c r="A1141" s="564"/>
      <c r="B1141" s="568"/>
      <c r="C1141" s="614"/>
      <c r="D1141" s="773"/>
      <c r="E1141" s="448"/>
      <c r="F1141" s="148" t="s">
        <v>562</v>
      </c>
      <c r="G1141" s="523" t="s">
        <v>1085</v>
      </c>
      <c r="H1141" s="523"/>
      <c r="I1141" s="523"/>
      <c r="J1141" s="523"/>
      <c r="K1141" s="585"/>
      <c r="L1141" s="603" t="e">
        <f>#REF!-#REF!*10%</f>
        <v>#REF!</v>
      </c>
      <c r="M1141" s="800"/>
    </row>
    <row r="1142" spans="1:13" s="51" customFormat="1" ht="15.6" customHeight="1" x14ac:dyDescent="0.25">
      <c r="A1142" s="564"/>
      <c r="B1142" s="568"/>
      <c r="C1142" s="614"/>
      <c r="D1142" s="773"/>
      <c r="E1142" s="448"/>
      <c r="F1142" s="148" t="s">
        <v>570</v>
      </c>
      <c r="G1142" s="523" t="s">
        <v>614</v>
      </c>
      <c r="H1142" s="523"/>
      <c r="I1142" s="523"/>
      <c r="J1142" s="523"/>
      <c r="K1142" s="585"/>
      <c r="L1142" s="603" t="e">
        <f>#REF!-#REF!*10%</f>
        <v>#REF!</v>
      </c>
      <c r="M1142" s="800"/>
    </row>
    <row r="1143" spans="1:13" s="51" customFormat="1" ht="15.6" customHeight="1" x14ac:dyDescent="0.25">
      <c r="A1143" s="564"/>
      <c r="B1143" s="568"/>
      <c r="C1143" s="614"/>
      <c r="D1143" s="773"/>
      <c r="E1143" s="448"/>
      <c r="F1143" s="167" t="s">
        <v>84</v>
      </c>
      <c r="G1143" s="722">
        <v>0.3</v>
      </c>
      <c r="H1143" s="722"/>
      <c r="I1143" s="722"/>
      <c r="J1143" s="722"/>
      <c r="K1143" s="585"/>
      <c r="L1143" s="603" t="e">
        <f>#REF!-#REF!*10%</f>
        <v>#REF!</v>
      </c>
      <c r="M1143" s="800"/>
    </row>
    <row r="1144" spans="1:13" ht="15" customHeight="1" x14ac:dyDescent="0.25">
      <c r="A1144" s="564"/>
      <c r="B1144" s="569"/>
      <c r="C1144" s="614"/>
      <c r="D1144" s="773"/>
      <c r="E1144" s="448"/>
      <c r="F1144" s="136" t="s">
        <v>1016</v>
      </c>
      <c r="G1144" s="523">
        <v>5</v>
      </c>
      <c r="H1144" s="523"/>
      <c r="I1144" s="523"/>
      <c r="J1144" s="523"/>
      <c r="K1144" s="585"/>
      <c r="L1144" s="603" t="e">
        <f>#REF!-#REF!*10%</f>
        <v>#REF!</v>
      </c>
      <c r="M1144" s="800"/>
    </row>
    <row r="1145" spans="1:13" ht="15" customHeight="1" x14ac:dyDescent="0.25">
      <c r="A1145" s="564">
        <v>18</v>
      </c>
      <c r="B1145" s="567"/>
      <c r="C1145" s="614" t="s">
        <v>849</v>
      </c>
      <c r="D1145" s="773"/>
      <c r="E1145" s="448"/>
      <c r="F1145" s="147" t="s">
        <v>81</v>
      </c>
      <c r="G1145" s="523" t="s">
        <v>10</v>
      </c>
      <c r="H1145" s="523"/>
      <c r="I1145" s="523"/>
      <c r="J1145" s="523"/>
      <c r="K1145" s="539">
        <v>3</v>
      </c>
      <c r="L1145" s="601">
        <v>2862</v>
      </c>
      <c r="M1145" s="799" t="s">
        <v>1117</v>
      </c>
    </row>
    <row r="1146" spans="1:13" ht="15" customHeight="1" x14ac:dyDescent="0.25">
      <c r="A1146" s="564"/>
      <c r="B1146" s="568"/>
      <c r="C1146" s="614"/>
      <c r="D1146" s="773"/>
      <c r="E1146" s="448"/>
      <c r="F1146" s="147" t="s">
        <v>80</v>
      </c>
      <c r="G1146" s="469">
        <v>10</v>
      </c>
      <c r="H1146" s="469"/>
      <c r="I1146" s="469"/>
      <c r="J1146" s="469"/>
      <c r="K1146" s="583"/>
      <c r="L1146" s="602"/>
      <c r="M1146" s="800"/>
    </row>
    <row r="1147" spans="1:13" ht="15" customHeight="1" x14ac:dyDescent="0.25">
      <c r="A1147" s="564"/>
      <c r="B1147" s="568"/>
      <c r="C1147" s="614"/>
      <c r="D1147" s="773"/>
      <c r="E1147" s="448"/>
      <c r="F1147" s="147" t="s">
        <v>8</v>
      </c>
      <c r="G1147" s="243">
        <v>3000</v>
      </c>
      <c r="H1147" s="244">
        <v>4000</v>
      </c>
      <c r="I1147" s="246">
        <v>5500</v>
      </c>
      <c r="J1147" s="257">
        <v>6000</v>
      </c>
      <c r="K1147" s="583"/>
      <c r="L1147" s="602"/>
      <c r="M1147" s="800"/>
    </row>
    <row r="1148" spans="1:13" ht="15" customHeight="1" x14ac:dyDescent="0.25">
      <c r="A1148" s="564"/>
      <c r="B1148" s="568"/>
      <c r="C1148" s="614"/>
      <c r="D1148" s="773"/>
      <c r="E1148" s="448"/>
      <c r="F1148" s="147" t="s">
        <v>82</v>
      </c>
      <c r="G1148" s="243">
        <f>G1146*122</f>
        <v>1220</v>
      </c>
      <c r="H1148" s="244">
        <f>G1146*130</f>
        <v>1300</v>
      </c>
      <c r="I1148" s="246">
        <f>G1146*138</f>
        <v>1380</v>
      </c>
      <c r="J1148" s="224"/>
      <c r="K1148" s="583"/>
      <c r="L1148" s="602"/>
      <c r="M1148" s="800"/>
    </row>
    <row r="1149" spans="1:13" ht="15" customHeight="1" x14ac:dyDescent="0.25">
      <c r="A1149" s="564"/>
      <c r="B1149" s="568"/>
      <c r="C1149" s="614"/>
      <c r="D1149" s="773"/>
      <c r="E1149" s="448"/>
      <c r="F1149" s="147" t="s">
        <v>1269</v>
      </c>
      <c r="G1149" s="451">
        <v>0.98</v>
      </c>
      <c r="H1149" s="451"/>
      <c r="I1149" s="451"/>
      <c r="J1149" s="451"/>
      <c r="K1149" s="583"/>
      <c r="L1149" s="602"/>
      <c r="M1149" s="800"/>
    </row>
    <row r="1150" spans="1:13" ht="15" customHeight="1" x14ac:dyDescent="0.25">
      <c r="A1150" s="564"/>
      <c r="B1150" s="568"/>
      <c r="C1150" s="614"/>
      <c r="D1150" s="773"/>
      <c r="E1150" s="448"/>
      <c r="F1150" s="93" t="s">
        <v>699</v>
      </c>
      <c r="G1150" s="523" t="s">
        <v>700</v>
      </c>
      <c r="H1150" s="523"/>
      <c r="I1150" s="523"/>
      <c r="J1150" s="523"/>
      <c r="K1150" s="583"/>
      <c r="L1150" s="602"/>
      <c r="M1150" s="800"/>
    </row>
    <row r="1151" spans="1:13" ht="15" customHeight="1" x14ac:dyDescent="0.25">
      <c r="A1151" s="564"/>
      <c r="B1151" s="568"/>
      <c r="C1151" s="614"/>
      <c r="D1151" s="773"/>
      <c r="E1151" s="448"/>
      <c r="F1151" s="93" t="s">
        <v>1181</v>
      </c>
      <c r="G1151" s="462" t="s">
        <v>1179</v>
      </c>
      <c r="H1151" s="463"/>
      <c r="I1151" s="463"/>
      <c r="J1151" s="464"/>
      <c r="K1151" s="583"/>
      <c r="L1151" s="602"/>
      <c r="M1151" s="800"/>
    </row>
    <row r="1152" spans="1:13" ht="15" customHeight="1" x14ac:dyDescent="0.25">
      <c r="A1152" s="564"/>
      <c r="B1152" s="568"/>
      <c r="C1152" s="614"/>
      <c r="D1152" s="773"/>
      <c r="E1152" s="448"/>
      <c r="F1152" s="94" t="s">
        <v>83</v>
      </c>
      <c r="G1152" s="523">
        <v>54</v>
      </c>
      <c r="H1152" s="523"/>
      <c r="I1152" s="523"/>
      <c r="J1152" s="523"/>
      <c r="K1152" s="583"/>
      <c r="L1152" s="602"/>
      <c r="M1152" s="800"/>
    </row>
    <row r="1153" spans="1:13" ht="15" customHeight="1" x14ac:dyDescent="0.25">
      <c r="A1153" s="564"/>
      <c r="B1153" s="568"/>
      <c r="C1153" s="614"/>
      <c r="D1153" s="773"/>
      <c r="E1153" s="448"/>
      <c r="F1153" s="94" t="s">
        <v>396</v>
      </c>
      <c r="G1153" s="523" t="s">
        <v>397</v>
      </c>
      <c r="H1153" s="523"/>
      <c r="I1153" s="523"/>
      <c r="J1153" s="523"/>
      <c r="K1153" s="583"/>
      <c r="L1153" s="602"/>
      <c r="M1153" s="800"/>
    </row>
    <row r="1154" spans="1:13" ht="15" customHeight="1" x14ac:dyDescent="0.25">
      <c r="A1154" s="564"/>
      <c r="B1154" s="568"/>
      <c r="C1154" s="614"/>
      <c r="D1154" s="773"/>
      <c r="E1154" s="448"/>
      <c r="F1154" s="94" t="s">
        <v>743</v>
      </c>
      <c r="G1154" s="523" t="s">
        <v>747</v>
      </c>
      <c r="H1154" s="523"/>
      <c r="I1154" s="523"/>
      <c r="J1154" s="523"/>
      <c r="K1154" s="583"/>
      <c r="L1154" s="602"/>
      <c r="M1154" s="800"/>
    </row>
    <row r="1155" spans="1:13" s="51" customFormat="1" ht="15" customHeight="1" x14ac:dyDescent="0.25">
      <c r="A1155" s="564"/>
      <c r="B1155" s="568"/>
      <c r="C1155" s="614"/>
      <c r="D1155" s="773"/>
      <c r="E1155" s="448"/>
      <c r="F1155" s="94" t="s">
        <v>421</v>
      </c>
      <c r="G1155" s="523" t="s">
        <v>386</v>
      </c>
      <c r="H1155" s="523"/>
      <c r="I1155" s="523"/>
      <c r="J1155" s="523"/>
      <c r="K1155" s="583"/>
      <c r="L1155" s="602"/>
      <c r="M1155" s="800"/>
    </row>
    <row r="1156" spans="1:13" s="51" customFormat="1" ht="15" customHeight="1" x14ac:dyDescent="0.25">
      <c r="A1156" s="564"/>
      <c r="B1156" s="568"/>
      <c r="C1156" s="614"/>
      <c r="D1156" s="773"/>
      <c r="E1156" s="448"/>
      <c r="F1156" s="148" t="s">
        <v>379</v>
      </c>
      <c r="G1156" s="523" t="s">
        <v>745</v>
      </c>
      <c r="H1156" s="523"/>
      <c r="I1156" s="523"/>
      <c r="J1156" s="523"/>
      <c r="K1156" s="583"/>
      <c r="L1156" s="602"/>
      <c r="M1156" s="800"/>
    </row>
    <row r="1157" spans="1:13" s="51" customFormat="1" ht="15" customHeight="1" x14ac:dyDescent="0.25">
      <c r="A1157" s="564"/>
      <c r="B1157" s="568"/>
      <c r="C1157" s="614"/>
      <c r="D1157" s="773"/>
      <c r="E1157" s="448"/>
      <c r="F1157" s="148" t="s">
        <v>257</v>
      </c>
      <c r="G1157" s="523" t="s">
        <v>658</v>
      </c>
      <c r="H1157" s="523"/>
      <c r="I1157" s="523"/>
      <c r="J1157" s="523"/>
      <c r="K1157" s="583"/>
      <c r="L1157" s="602"/>
      <c r="M1157" s="800"/>
    </row>
    <row r="1158" spans="1:13" s="51" customFormat="1" ht="15" customHeight="1" x14ac:dyDescent="0.25">
      <c r="A1158" s="564"/>
      <c r="B1158" s="568"/>
      <c r="C1158" s="614"/>
      <c r="D1158" s="773"/>
      <c r="E1158" s="448"/>
      <c r="F1158" s="148" t="s">
        <v>422</v>
      </c>
      <c r="G1158" s="523" t="s">
        <v>794</v>
      </c>
      <c r="H1158" s="523"/>
      <c r="I1158" s="523"/>
      <c r="J1158" s="523"/>
      <c r="K1158" s="583"/>
      <c r="L1158" s="602"/>
      <c r="M1158" s="800"/>
    </row>
    <row r="1159" spans="1:13" s="51" customFormat="1" ht="15" customHeight="1" x14ac:dyDescent="0.25">
      <c r="A1159" s="564"/>
      <c r="B1159" s="568"/>
      <c r="C1159" s="614"/>
      <c r="D1159" s="773"/>
      <c r="E1159" s="448"/>
      <c r="F1159" s="148" t="s">
        <v>376</v>
      </c>
      <c r="G1159" s="523" t="s">
        <v>746</v>
      </c>
      <c r="H1159" s="523"/>
      <c r="I1159" s="523"/>
      <c r="J1159" s="523"/>
      <c r="K1159" s="583"/>
      <c r="L1159" s="602"/>
      <c r="M1159" s="800"/>
    </row>
    <row r="1160" spans="1:13" s="51" customFormat="1" ht="15" customHeight="1" x14ac:dyDescent="0.25">
      <c r="A1160" s="564"/>
      <c r="B1160" s="568"/>
      <c r="C1160" s="614"/>
      <c r="D1160" s="773"/>
      <c r="E1160" s="448"/>
      <c r="F1160" s="148" t="s">
        <v>381</v>
      </c>
      <c r="G1160" s="523" t="s">
        <v>795</v>
      </c>
      <c r="H1160" s="523"/>
      <c r="I1160" s="523"/>
      <c r="J1160" s="523"/>
      <c r="K1160" s="583"/>
      <c r="L1160" s="602"/>
      <c r="M1160" s="800"/>
    </row>
    <row r="1161" spans="1:13" s="51" customFormat="1" ht="15" customHeight="1" x14ac:dyDescent="0.25">
      <c r="A1161" s="564"/>
      <c r="B1161" s="568"/>
      <c r="C1161" s="614"/>
      <c r="D1161" s="773"/>
      <c r="E1161" s="448"/>
      <c r="F1161" s="148" t="s">
        <v>796</v>
      </c>
      <c r="G1161" s="523" t="s">
        <v>797</v>
      </c>
      <c r="H1161" s="523"/>
      <c r="I1161" s="523"/>
      <c r="J1161" s="523"/>
      <c r="K1161" s="583"/>
      <c r="L1161" s="602"/>
      <c r="M1161" s="800"/>
    </row>
    <row r="1162" spans="1:13" s="51" customFormat="1" ht="15" customHeight="1" x14ac:dyDescent="0.25">
      <c r="A1162" s="564"/>
      <c r="B1162" s="568"/>
      <c r="C1162" s="614"/>
      <c r="D1162" s="773"/>
      <c r="E1162" s="448"/>
      <c r="F1162" s="94" t="s">
        <v>358</v>
      </c>
      <c r="G1162" s="523" t="s">
        <v>748</v>
      </c>
      <c r="H1162" s="523"/>
      <c r="I1162" s="523"/>
      <c r="J1162" s="523"/>
      <c r="K1162" s="584">
        <v>5</v>
      </c>
      <c r="L1162" s="533">
        <v>3062</v>
      </c>
      <c r="M1162" s="800"/>
    </row>
    <row r="1163" spans="1:13" s="51" customFormat="1" ht="15" customHeight="1" x14ac:dyDescent="0.25">
      <c r="A1163" s="564"/>
      <c r="B1163" s="568"/>
      <c r="C1163" s="614"/>
      <c r="D1163" s="773"/>
      <c r="E1163" s="448"/>
      <c r="F1163" s="93" t="s">
        <v>704</v>
      </c>
      <c r="G1163" s="523" t="s">
        <v>1284</v>
      </c>
      <c r="H1163" s="523"/>
      <c r="I1163" s="523"/>
      <c r="J1163" s="523"/>
      <c r="K1163" s="585"/>
      <c r="L1163" s="603" t="e">
        <f>#REF!-#REF!*10%</f>
        <v>#REF!</v>
      </c>
      <c r="M1163" s="800"/>
    </row>
    <row r="1164" spans="1:13" s="51" customFormat="1" ht="15.75" customHeight="1" x14ac:dyDescent="0.25">
      <c r="A1164" s="564"/>
      <c r="B1164" s="568"/>
      <c r="C1164" s="614"/>
      <c r="D1164" s="773"/>
      <c r="E1164" s="448"/>
      <c r="F1164" s="148" t="s">
        <v>377</v>
      </c>
      <c r="G1164" s="523" t="s">
        <v>749</v>
      </c>
      <c r="H1164" s="523"/>
      <c r="I1164" s="523"/>
      <c r="J1164" s="523"/>
      <c r="K1164" s="585"/>
      <c r="L1164" s="603" t="e">
        <f>#REF!-#REF!*10%</f>
        <v>#REF!</v>
      </c>
      <c r="M1164" s="800"/>
    </row>
    <row r="1165" spans="1:13" s="51" customFormat="1" ht="15.75" customHeight="1" x14ac:dyDescent="0.25">
      <c r="A1165" s="564"/>
      <c r="B1165" s="568"/>
      <c r="C1165" s="614"/>
      <c r="D1165" s="773"/>
      <c r="E1165" s="448"/>
      <c r="F1165" s="148" t="s">
        <v>798</v>
      </c>
      <c r="G1165" s="801" t="s">
        <v>810</v>
      </c>
      <c r="H1165" s="801"/>
      <c r="I1165" s="801"/>
      <c r="J1165" s="801"/>
      <c r="K1165" s="585"/>
      <c r="L1165" s="603" t="e">
        <f>#REF!-#REF!*10%</f>
        <v>#REF!</v>
      </c>
      <c r="M1165" s="800"/>
    </row>
    <row r="1166" spans="1:13" s="51" customFormat="1" ht="15" customHeight="1" x14ac:dyDescent="0.25">
      <c r="A1166" s="564"/>
      <c r="B1166" s="568"/>
      <c r="C1166" s="614"/>
      <c r="D1166" s="773"/>
      <c r="E1166" s="448"/>
      <c r="F1166" s="148" t="s">
        <v>1139</v>
      </c>
      <c r="G1166" s="523" t="s">
        <v>799</v>
      </c>
      <c r="H1166" s="523"/>
      <c r="I1166" s="523"/>
      <c r="J1166" s="523"/>
      <c r="K1166" s="585"/>
      <c r="L1166" s="603" t="e">
        <f>#REF!-#REF!*10%</f>
        <v>#REF!</v>
      </c>
      <c r="M1166" s="800"/>
    </row>
    <row r="1167" spans="1:13" s="51" customFormat="1" ht="15" customHeight="1" x14ac:dyDescent="0.25">
      <c r="A1167" s="564"/>
      <c r="B1167" s="568"/>
      <c r="C1167" s="614"/>
      <c r="D1167" s="773"/>
      <c r="E1167" s="448"/>
      <c r="F1167" s="148" t="s">
        <v>801</v>
      </c>
      <c r="G1167" s="801">
        <v>10</v>
      </c>
      <c r="H1167" s="801"/>
      <c r="I1167" s="801"/>
      <c r="J1167" s="801"/>
      <c r="K1167" s="585"/>
      <c r="L1167" s="603" t="e">
        <f>#REF!-#REF!*10%</f>
        <v>#REF!</v>
      </c>
      <c r="M1167" s="800"/>
    </row>
    <row r="1168" spans="1:13" s="51" customFormat="1" ht="15" customHeight="1" x14ac:dyDescent="0.25">
      <c r="A1168" s="564"/>
      <c r="B1168" s="568"/>
      <c r="C1168" s="614"/>
      <c r="D1168" s="773"/>
      <c r="E1168" s="448"/>
      <c r="F1168" s="148" t="s">
        <v>802</v>
      </c>
      <c r="G1168" s="801">
        <v>60</v>
      </c>
      <c r="H1168" s="801"/>
      <c r="I1168" s="801"/>
      <c r="J1168" s="801"/>
      <c r="K1168" s="585"/>
      <c r="L1168" s="603" t="e">
        <f>#REF!-#REF!*10%</f>
        <v>#REF!</v>
      </c>
      <c r="M1168" s="800"/>
    </row>
    <row r="1169" spans="1:13" s="51" customFormat="1" ht="15" customHeight="1" x14ac:dyDescent="0.25">
      <c r="A1169" s="564"/>
      <c r="B1169" s="568"/>
      <c r="C1169" s="614"/>
      <c r="D1169" s="773"/>
      <c r="E1169" s="448"/>
      <c r="F1169" s="148" t="s">
        <v>803</v>
      </c>
      <c r="G1169" s="801" t="s">
        <v>1137</v>
      </c>
      <c r="H1169" s="801"/>
      <c r="I1169" s="801"/>
      <c r="J1169" s="801"/>
      <c r="K1169" s="585"/>
      <c r="L1169" s="603" t="e">
        <f>#REF!-#REF!*10%</f>
        <v>#REF!</v>
      </c>
      <c r="M1169" s="800"/>
    </row>
    <row r="1170" spans="1:13" s="51" customFormat="1" ht="15" customHeight="1" x14ac:dyDescent="0.25">
      <c r="A1170" s="564"/>
      <c r="B1170" s="568"/>
      <c r="C1170" s="614"/>
      <c r="D1170" s="773"/>
      <c r="E1170" s="448"/>
      <c r="F1170" s="148" t="s">
        <v>1138</v>
      </c>
      <c r="G1170" s="523" t="s">
        <v>799</v>
      </c>
      <c r="H1170" s="523"/>
      <c r="I1170" s="523"/>
      <c r="J1170" s="523"/>
      <c r="K1170" s="585"/>
      <c r="L1170" s="603" t="e">
        <f>#REF!-#REF!*10%</f>
        <v>#REF!</v>
      </c>
      <c r="M1170" s="800"/>
    </row>
    <row r="1171" spans="1:13" s="51" customFormat="1" ht="15.6" customHeight="1" x14ac:dyDescent="0.25">
      <c r="A1171" s="564"/>
      <c r="B1171" s="568"/>
      <c r="C1171" s="614"/>
      <c r="D1171" s="773"/>
      <c r="E1171" s="448"/>
      <c r="F1171" s="148" t="s">
        <v>562</v>
      </c>
      <c r="G1171" s="523" t="s">
        <v>1085</v>
      </c>
      <c r="H1171" s="523"/>
      <c r="I1171" s="523"/>
      <c r="J1171" s="523"/>
      <c r="K1171" s="585"/>
      <c r="L1171" s="603" t="e">
        <f>#REF!-#REF!*10%</f>
        <v>#REF!</v>
      </c>
      <c r="M1171" s="800"/>
    </row>
    <row r="1172" spans="1:13" s="51" customFormat="1" ht="15.6" customHeight="1" x14ac:dyDescent="0.25">
      <c r="A1172" s="564"/>
      <c r="B1172" s="568"/>
      <c r="C1172" s="614"/>
      <c r="D1172" s="773"/>
      <c r="E1172" s="448"/>
      <c r="F1172" s="148" t="s">
        <v>570</v>
      </c>
      <c r="G1172" s="523" t="s">
        <v>614</v>
      </c>
      <c r="H1172" s="523"/>
      <c r="I1172" s="523"/>
      <c r="J1172" s="523"/>
      <c r="K1172" s="585"/>
      <c r="L1172" s="603" t="e">
        <f>#REF!-#REF!*10%</f>
        <v>#REF!</v>
      </c>
      <c r="M1172" s="800"/>
    </row>
    <row r="1173" spans="1:13" s="51" customFormat="1" ht="15.6" customHeight="1" x14ac:dyDescent="0.25">
      <c r="A1173" s="564"/>
      <c r="B1173" s="568"/>
      <c r="C1173" s="614"/>
      <c r="D1173" s="773"/>
      <c r="E1173" s="448"/>
      <c r="F1173" s="167" t="s">
        <v>84</v>
      </c>
      <c r="G1173" s="722">
        <v>0.3</v>
      </c>
      <c r="H1173" s="722"/>
      <c r="I1173" s="722"/>
      <c r="J1173" s="722"/>
      <c r="K1173" s="585"/>
      <c r="L1173" s="603" t="e">
        <f>#REF!-#REF!*10%</f>
        <v>#REF!</v>
      </c>
      <c r="M1173" s="800"/>
    </row>
    <row r="1174" spans="1:13" ht="15" customHeight="1" x14ac:dyDescent="0.25">
      <c r="A1174" s="564"/>
      <c r="B1174" s="569"/>
      <c r="C1174" s="614"/>
      <c r="D1174" s="773"/>
      <c r="E1174" s="448"/>
      <c r="F1174" s="136" t="s">
        <v>1016</v>
      </c>
      <c r="G1174" s="523">
        <v>5</v>
      </c>
      <c r="H1174" s="523"/>
      <c r="I1174" s="523"/>
      <c r="J1174" s="523"/>
      <c r="K1174" s="585"/>
      <c r="L1174" s="603" t="e">
        <f>#REF!-#REF!*10%</f>
        <v>#REF!</v>
      </c>
      <c r="M1174" s="800"/>
    </row>
    <row r="1175" spans="1:13" ht="15" customHeight="1" x14ac:dyDescent="0.25">
      <c r="A1175" s="564">
        <v>19</v>
      </c>
      <c r="B1175" s="567"/>
      <c r="C1175" s="614" t="s">
        <v>850</v>
      </c>
      <c r="D1175" s="773"/>
      <c r="E1175" s="448"/>
      <c r="F1175" s="147" t="s">
        <v>81</v>
      </c>
      <c r="G1175" s="523" t="s">
        <v>10</v>
      </c>
      <c r="H1175" s="523"/>
      <c r="I1175" s="523"/>
      <c r="J1175" s="523"/>
      <c r="K1175" s="539">
        <v>3</v>
      </c>
      <c r="L1175" s="601">
        <v>2862</v>
      </c>
      <c r="M1175" s="799" t="s">
        <v>1113</v>
      </c>
    </row>
    <row r="1176" spans="1:13" ht="15" customHeight="1" x14ac:dyDescent="0.25">
      <c r="A1176" s="564"/>
      <c r="B1176" s="568"/>
      <c r="C1176" s="614"/>
      <c r="D1176" s="773"/>
      <c r="E1176" s="448"/>
      <c r="F1176" s="147" t="s">
        <v>80</v>
      </c>
      <c r="G1176" s="469">
        <v>10</v>
      </c>
      <c r="H1176" s="469"/>
      <c r="I1176" s="469"/>
      <c r="J1176" s="469"/>
      <c r="K1176" s="583"/>
      <c r="L1176" s="602"/>
      <c r="M1176" s="800"/>
    </row>
    <row r="1177" spans="1:13" ht="15" customHeight="1" x14ac:dyDescent="0.25">
      <c r="A1177" s="564"/>
      <c r="B1177" s="568"/>
      <c r="C1177" s="614"/>
      <c r="D1177" s="773"/>
      <c r="E1177" s="448"/>
      <c r="F1177" s="147" t="s">
        <v>8</v>
      </c>
      <c r="G1177" s="243">
        <v>3000</v>
      </c>
      <c r="H1177" s="244">
        <v>4000</v>
      </c>
      <c r="I1177" s="246">
        <v>5500</v>
      </c>
      <c r="J1177" s="257">
        <v>6000</v>
      </c>
      <c r="K1177" s="583"/>
      <c r="L1177" s="602"/>
      <c r="M1177" s="800"/>
    </row>
    <row r="1178" spans="1:13" ht="15" customHeight="1" x14ac:dyDescent="0.25">
      <c r="A1178" s="564"/>
      <c r="B1178" s="568"/>
      <c r="C1178" s="614"/>
      <c r="D1178" s="773"/>
      <c r="E1178" s="448"/>
      <c r="F1178" s="147" t="s">
        <v>82</v>
      </c>
      <c r="G1178" s="243">
        <f>G1176*122</f>
        <v>1220</v>
      </c>
      <c r="H1178" s="244">
        <f>G1176*130</f>
        <v>1300</v>
      </c>
      <c r="I1178" s="246">
        <f>G1176*138</f>
        <v>1380</v>
      </c>
      <c r="J1178" s="224"/>
      <c r="K1178" s="583"/>
      <c r="L1178" s="602"/>
      <c r="M1178" s="800"/>
    </row>
    <row r="1179" spans="1:13" ht="15" customHeight="1" x14ac:dyDescent="0.25">
      <c r="A1179" s="564"/>
      <c r="B1179" s="568"/>
      <c r="C1179" s="614"/>
      <c r="D1179" s="773"/>
      <c r="E1179" s="448"/>
      <c r="F1179" s="147" t="s">
        <v>1269</v>
      </c>
      <c r="G1179" s="451">
        <v>0.98</v>
      </c>
      <c r="H1179" s="451"/>
      <c r="I1179" s="451"/>
      <c r="J1179" s="451"/>
      <c r="K1179" s="583"/>
      <c r="L1179" s="602"/>
      <c r="M1179" s="800"/>
    </row>
    <row r="1180" spans="1:13" ht="15" customHeight="1" x14ac:dyDescent="0.25">
      <c r="A1180" s="564"/>
      <c r="B1180" s="568"/>
      <c r="C1180" s="614"/>
      <c r="D1180" s="773"/>
      <c r="E1180" s="448"/>
      <c r="F1180" s="93" t="s">
        <v>699</v>
      </c>
      <c r="G1180" s="523" t="s">
        <v>700</v>
      </c>
      <c r="H1180" s="523"/>
      <c r="I1180" s="523"/>
      <c r="J1180" s="523"/>
      <c r="K1180" s="583"/>
      <c r="L1180" s="602"/>
      <c r="M1180" s="800"/>
    </row>
    <row r="1181" spans="1:13" ht="15" customHeight="1" x14ac:dyDescent="0.25">
      <c r="A1181" s="564"/>
      <c r="B1181" s="568"/>
      <c r="C1181" s="614"/>
      <c r="D1181" s="773"/>
      <c r="E1181" s="448"/>
      <c r="F1181" s="93" t="s">
        <v>1181</v>
      </c>
      <c r="G1181" s="462" t="s">
        <v>1179</v>
      </c>
      <c r="H1181" s="463"/>
      <c r="I1181" s="463"/>
      <c r="J1181" s="464"/>
      <c r="K1181" s="583"/>
      <c r="L1181" s="602"/>
      <c r="M1181" s="800"/>
    </row>
    <row r="1182" spans="1:13" ht="15" customHeight="1" x14ac:dyDescent="0.25">
      <c r="A1182" s="564"/>
      <c r="B1182" s="568"/>
      <c r="C1182" s="614"/>
      <c r="D1182" s="773"/>
      <c r="E1182" s="448"/>
      <c r="F1182" s="94" t="s">
        <v>83</v>
      </c>
      <c r="G1182" s="523">
        <v>54</v>
      </c>
      <c r="H1182" s="523"/>
      <c r="I1182" s="523"/>
      <c r="J1182" s="523"/>
      <c r="K1182" s="583"/>
      <c r="L1182" s="602"/>
      <c r="M1182" s="800"/>
    </row>
    <row r="1183" spans="1:13" ht="15" customHeight="1" x14ac:dyDescent="0.25">
      <c r="A1183" s="564"/>
      <c r="B1183" s="568"/>
      <c r="C1183" s="614"/>
      <c r="D1183" s="773"/>
      <c r="E1183" s="448"/>
      <c r="F1183" s="94" t="s">
        <v>396</v>
      </c>
      <c r="G1183" s="523" t="s">
        <v>397</v>
      </c>
      <c r="H1183" s="523"/>
      <c r="I1183" s="523"/>
      <c r="J1183" s="523"/>
      <c r="K1183" s="583"/>
      <c r="L1183" s="602"/>
      <c r="M1183" s="800"/>
    </row>
    <row r="1184" spans="1:13" ht="15" customHeight="1" x14ac:dyDescent="0.25">
      <c r="A1184" s="564"/>
      <c r="B1184" s="568"/>
      <c r="C1184" s="614"/>
      <c r="D1184" s="773"/>
      <c r="E1184" s="448"/>
      <c r="F1184" s="94" t="s">
        <v>743</v>
      </c>
      <c r="G1184" s="523" t="s">
        <v>747</v>
      </c>
      <c r="H1184" s="523"/>
      <c r="I1184" s="523"/>
      <c r="J1184" s="523"/>
      <c r="K1184" s="583"/>
      <c r="L1184" s="602"/>
      <c r="M1184" s="800"/>
    </row>
    <row r="1185" spans="1:13" s="51" customFormat="1" ht="15" customHeight="1" x14ac:dyDescent="0.25">
      <c r="A1185" s="564"/>
      <c r="B1185" s="568"/>
      <c r="C1185" s="614"/>
      <c r="D1185" s="773"/>
      <c r="E1185" s="448"/>
      <c r="F1185" s="94" t="s">
        <v>421</v>
      </c>
      <c r="G1185" s="523" t="s">
        <v>386</v>
      </c>
      <c r="H1185" s="523"/>
      <c r="I1185" s="523"/>
      <c r="J1185" s="523"/>
      <c r="K1185" s="583"/>
      <c r="L1185" s="602"/>
      <c r="M1185" s="800"/>
    </row>
    <row r="1186" spans="1:13" s="51" customFormat="1" ht="15" customHeight="1" x14ac:dyDescent="0.25">
      <c r="A1186" s="564"/>
      <c r="B1186" s="568"/>
      <c r="C1186" s="614"/>
      <c r="D1186" s="773"/>
      <c r="E1186" s="448"/>
      <c r="F1186" s="148" t="s">
        <v>379</v>
      </c>
      <c r="G1186" s="523" t="s">
        <v>745</v>
      </c>
      <c r="H1186" s="523"/>
      <c r="I1186" s="523"/>
      <c r="J1186" s="523"/>
      <c r="K1186" s="583"/>
      <c r="L1186" s="602"/>
      <c r="M1186" s="800"/>
    </row>
    <row r="1187" spans="1:13" s="51" customFormat="1" ht="15" customHeight="1" x14ac:dyDescent="0.25">
      <c r="A1187" s="564"/>
      <c r="B1187" s="568"/>
      <c r="C1187" s="614"/>
      <c r="D1187" s="773"/>
      <c r="E1187" s="448"/>
      <c r="F1187" s="148" t="s">
        <v>257</v>
      </c>
      <c r="G1187" s="523" t="s">
        <v>658</v>
      </c>
      <c r="H1187" s="523"/>
      <c r="I1187" s="523"/>
      <c r="J1187" s="523"/>
      <c r="K1187" s="583"/>
      <c r="L1187" s="602"/>
      <c r="M1187" s="800"/>
    </row>
    <row r="1188" spans="1:13" s="51" customFormat="1" ht="15" customHeight="1" x14ac:dyDescent="0.25">
      <c r="A1188" s="564"/>
      <c r="B1188" s="568"/>
      <c r="C1188" s="614"/>
      <c r="D1188" s="773"/>
      <c r="E1188" s="448"/>
      <c r="F1188" s="148" t="s">
        <v>422</v>
      </c>
      <c r="G1188" s="523" t="s">
        <v>794</v>
      </c>
      <c r="H1188" s="523"/>
      <c r="I1188" s="523"/>
      <c r="J1188" s="523"/>
      <c r="K1188" s="583"/>
      <c r="L1188" s="602"/>
      <c r="M1188" s="800"/>
    </row>
    <row r="1189" spans="1:13" s="51" customFormat="1" ht="15" customHeight="1" x14ac:dyDescent="0.25">
      <c r="A1189" s="564"/>
      <c r="B1189" s="568"/>
      <c r="C1189" s="614"/>
      <c r="D1189" s="773"/>
      <c r="E1189" s="448"/>
      <c r="F1189" s="148" t="s">
        <v>376</v>
      </c>
      <c r="G1189" s="523" t="s">
        <v>746</v>
      </c>
      <c r="H1189" s="523"/>
      <c r="I1189" s="523"/>
      <c r="J1189" s="523"/>
      <c r="K1189" s="583"/>
      <c r="L1189" s="602"/>
      <c r="M1189" s="800"/>
    </row>
    <row r="1190" spans="1:13" s="51" customFormat="1" ht="15" customHeight="1" x14ac:dyDescent="0.25">
      <c r="A1190" s="564"/>
      <c r="B1190" s="568"/>
      <c r="C1190" s="614"/>
      <c r="D1190" s="773"/>
      <c r="E1190" s="448"/>
      <c r="F1190" s="148" t="s">
        <v>381</v>
      </c>
      <c r="G1190" s="523" t="s">
        <v>795</v>
      </c>
      <c r="H1190" s="523"/>
      <c r="I1190" s="523"/>
      <c r="J1190" s="523"/>
      <c r="K1190" s="583"/>
      <c r="L1190" s="602"/>
      <c r="M1190" s="800"/>
    </row>
    <row r="1191" spans="1:13" s="51" customFormat="1" ht="15" customHeight="1" x14ac:dyDescent="0.25">
      <c r="A1191" s="564"/>
      <c r="B1191" s="568"/>
      <c r="C1191" s="614"/>
      <c r="D1191" s="773"/>
      <c r="E1191" s="448"/>
      <c r="F1191" s="148" t="s">
        <v>796</v>
      </c>
      <c r="G1191" s="523" t="s">
        <v>797</v>
      </c>
      <c r="H1191" s="523"/>
      <c r="I1191" s="523"/>
      <c r="J1191" s="523"/>
      <c r="K1191" s="583"/>
      <c r="L1191" s="602"/>
      <c r="M1191" s="800"/>
    </row>
    <row r="1192" spans="1:13" s="51" customFormat="1" ht="15" customHeight="1" x14ac:dyDescent="0.25">
      <c r="A1192" s="564"/>
      <c r="B1192" s="568"/>
      <c r="C1192" s="614"/>
      <c r="D1192" s="773"/>
      <c r="E1192" s="448"/>
      <c r="F1192" s="94" t="s">
        <v>358</v>
      </c>
      <c r="G1192" s="523" t="s">
        <v>748</v>
      </c>
      <c r="H1192" s="523"/>
      <c r="I1192" s="523"/>
      <c r="J1192" s="523"/>
      <c r="K1192" s="584">
        <v>5</v>
      </c>
      <c r="L1192" s="533">
        <v>3062</v>
      </c>
      <c r="M1192" s="800"/>
    </row>
    <row r="1193" spans="1:13" s="51" customFormat="1" ht="15" customHeight="1" x14ac:dyDescent="0.25">
      <c r="A1193" s="564"/>
      <c r="B1193" s="568"/>
      <c r="C1193" s="614"/>
      <c r="D1193" s="773"/>
      <c r="E1193" s="448"/>
      <c r="F1193" s="93" t="s">
        <v>704</v>
      </c>
      <c r="G1193" s="523" t="s">
        <v>1284</v>
      </c>
      <c r="H1193" s="523"/>
      <c r="I1193" s="523"/>
      <c r="J1193" s="523"/>
      <c r="K1193" s="585"/>
      <c r="L1193" s="603" t="e">
        <f>#REF!-#REF!*10%</f>
        <v>#REF!</v>
      </c>
      <c r="M1193" s="800"/>
    </row>
    <row r="1194" spans="1:13" s="51" customFormat="1" ht="15.75" customHeight="1" x14ac:dyDescent="0.25">
      <c r="A1194" s="564"/>
      <c r="B1194" s="568"/>
      <c r="C1194" s="614"/>
      <c r="D1194" s="773"/>
      <c r="E1194" s="448"/>
      <c r="F1194" s="148" t="s">
        <v>377</v>
      </c>
      <c r="G1194" s="523" t="s">
        <v>749</v>
      </c>
      <c r="H1194" s="523"/>
      <c r="I1194" s="523"/>
      <c r="J1194" s="523"/>
      <c r="K1194" s="585"/>
      <c r="L1194" s="603" t="e">
        <f>#REF!-#REF!*10%</f>
        <v>#REF!</v>
      </c>
      <c r="M1194" s="800"/>
    </row>
    <row r="1195" spans="1:13" s="51" customFormat="1" ht="15.75" customHeight="1" x14ac:dyDescent="0.25">
      <c r="A1195" s="564"/>
      <c r="B1195" s="568"/>
      <c r="C1195" s="614"/>
      <c r="D1195" s="773"/>
      <c r="E1195" s="448"/>
      <c r="F1195" s="148" t="s">
        <v>798</v>
      </c>
      <c r="G1195" s="801" t="s">
        <v>810</v>
      </c>
      <c r="H1195" s="801"/>
      <c r="I1195" s="801"/>
      <c r="J1195" s="801"/>
      <c r="K1195" s="585"/>
      <c r="L1195" s="603" t="e">
        <f>#REF!-#REF!*10%</f>
        <v>#REF!</v>
      </c>
      <c r="M1195" s="800"/>
    </row>
    <row r="1196" spans="1:13" s="51" customFormat="1" ht="15" customHeight="1" x14ac:dyDescent="0.25">
      <c r="A1196" s="564"/>
      <c r="B1196" s="568"/>
      <c r="C1196" s="614"/>
      <c r="D1196" s="773"/>
      <c r="E1196" s="448"/>
      <c r="F1196" s="148" t="s">
        <v>1139</v>
      </c>
      <c r="G1196" s="523" t="s">
        <v>799</v>
      </c>
      <c r="H1196" s="523"/>
      <c r="I1196" s="523"/>
      <c r="J1196" s="523"/>
      <c r="K1196" s="585"/>
      <c r="L1196" s="603" t="e">
        <f>#REF!-#REF!*10%</f>
        <v>#REF!</v>
      </c>
      <c r="M1196" s="800"/>
    </row>
    <row r="1197" spans="1:13" s="51" customFormat="1" ht="15" customHeight="1" x14ac:dyDescent="0.25">
      <c r="A1197" s="564"/>
      <c r="B1197" s="568"/>
      <c r="C1197" s="614"/>
      <c r="D1197" s="773"/>
      <c r="E1197" s="448"/>
      <c r="F1197" s="148" t="s">
        <v>801</v>
      </c>
      <c r="G1197" s="801">
        <v>10</v>
      </c>
      <c r="H1197" s="801"/>
      <c r="I1197" s="801"/>
      <c r="J1197" s="801"/>
      <c r="K1197" s="585"/>
      <c r="L1197" s="603" t="e">
        <f>#REF!-#REF!*10%</f>
        <v>#REF!</v>
      </c>
      <c r="M1197" s="800"/>
    </row>
    <row r="1198" spans="1:13" s="51" customFormat="1" ht="15" customHeight="1" x14ac:dyDescent="0.25">
      <c r="A1198" s="564"/>
      <c r="B1198" s="568"/>
      <c r="C1198" s="614"/>
      <c r="D1198" s="773"/>
      <c r="E1198" s="448"/>
      <c r="F1198" s="148" t="s">
        <v>802</v>
      </c>
      <c r="G1198" s="801">
        <v>60</v>
      </c>
      <c r="H1198" s="801"/>
      <c r="I1198" s="801"/>
      <c r="J1198" s="801"/>
      <c r="K1198" s="585"/>
      <c r="L1198" s="603" t="e">
        <f>#REF!-#REF!*10%</f>
        <v>#REF!</v>
      </c>
      <c r="M1198" s="800"/>
    </row>
    <row r="1199" spans="1:13" s="51" customFormat="1" ht="15" customHeight="1" x14ac:dyDescent="0.25">
      <c r="A1199" s="564"/>
      <c r="B1199" s="568"/>
      <c r="C1199" s="614"/>
      <c r="D1199" s="773"/>
      <c r="E1199" s="448"/>
      <c r="F1199" s="148" t="s">
        <v>803</v>
      </c>
      <c r="G1199" s="801" t="s">
        <v>1137</v>
      </c>
      <c r="H1199" s="801"/>
      <c r="I1199" s="801"/>
      <c r="J1199" s="801"/>
      <c r="K1199" s="585"/>
      <c r="L1199" s="603" t="e">
        <f>#REF!-#REF!*10%</f>
        <v>#REF!</v>
      </c>
      <c r="M1199" s="800"/>
    </row>
    <row r="1200" spans="1:13" s="51" customFormat="1" ht="15" customHeight="1" x14ac:dyDescent="0.25">
      <c r="A1200" s="564"/>
      <c r="B1200" s="568"/>
      <c r="C1200" s="614"/>
      <c r="D1200" s="773"/>
      <c r="E1200" s="448"/>
      <c r="F1200" s="148" t="s">
        <v>1138</v>
      </c>
      <c r="G1200" s="801">
        <v>80</v>
      </c>
      <c r="H1200" s="801"/>
      <c r="I1200" s="801"/>
      <c r="J1200" s="801"/>
      <c r="K1200" s="585"/>
      <c r="L1200" s="603" t="e">
        <f>#REF!-#REF!*10%</f>
        <v>#REF!</v>
      </c>
      <c r="M1200" s="800"/>
    </row>
    <row r="1201" spans="1:13" s="51" customFormat="1" ht="15.6" customHeight="1" x14ac:dyDescent="0.25">
      <c r="A1201" s="564"/>
      <c r="B1201" s="568"/>
      <c r="C1201" s="614"/>
      <c r="D1201" s="773"/>
      <c r="E1201" s="448"/>
      <c r="F1201" s="148" t="s">
        <v>562</v>
      </c>
      <c r="G1201" s="523" t="s">
        <v>1085</v>
      </c>
      <c r="H1201" s="523"/>
      <c r="I1201" s="523"/>
      <c r="J1201" s="523"/>
      <c r="K1201" s="585"/>
      <c r="L1201" s="603" t="e">
        <f>#REF!-#REF!*10%</f>
        <v>#REF!</v>
      </c>
      <c r="M1201" s="800"/>
    </row>
    <row r="1202" spans="1:13" s="51" customFormat="1" ht="15.6" customHeight="1" x14ac:dyDescent="0.25">
      <c r="A1202" s="564"/>
      <c r="B1202" s="568"/>
      <c r="C1202" s="614"/>
      <c r="D1202" s="773"/>
      <c r="E1202" s="448"/>
      <c r="F1202" s="148" t="s">
        <v>570</v>
      </c>
      <c r="G1202" s="523" t="s">
        <v>614</v>
      </c>
      <c r="H1202" s="523"/>
      <c r="I1202" s="523"/>
      <c r="J1202" s="523"/>
      <c r="K1202" s="585"/>
      <c r="L1202" s="603" t="e">
        <f>#REF!-#REF!*10%</f>
        <v>#REF!</v>
      </c>
      <c r="M1202" s="800"/>
    </row>
    <row r="1203" spans="1:13" s="51" customFormat="1" ht="15.6" customHeight="1" x14ac:dyDescent="0.25">
      <c r="A1203" s="564"/>
      <c r="B1203" s="568"/>
      <c r="C1203" s="614"/>
      <c r="D1203" s="773"/>
      <c r="E1203" s="448"/>
      <c r="F1203" s="167" t="s">
        <v>84</v>
      </c>
      <c r="G1203" s="722">
        <v>0.3</v>
      </c>
      <c r="H1203" s="722"/>
      <c r="I1203" s="722"/>
      <c r="J1203" s="722"/>
      <c r="K1203" s="585"/>
      <c r="L1203" s="603" t="e">
        <f>#REF!-#REF!*10%</f>
        <v>#REF!</v>
      </c>
      <c r="M1203" s="800"/>
    </row>
    <row r="1204" spans="1:13" ht="15" customHeight="1" x14ac:dyDescent="0.25">
      <c r="A1204" s="564"/>
      <c r="B1204" s="569"/>
      <c r="C1204" s="614"/>
      <c r="D1204" s="773"/>
      <c r="E1204" s="448"/>
      <c r="F1204" s="136" t="s">
        <v>1016</v>
      </c>
      <c r="G1204" s="523">
        <v>5</v>
      </c>
      <c r="H1204" s="523"/>
      <c r="I1204" s="523"/>
      <c r="J1204" s="523"/>
      <c r="K1204" s="585"/>
      <c r="L1204" s="603" t="e">
        <f>#REF!-#REF!*10%</f>
        <v>#REF!</v>
      </c>
      <c r="M1204" s="800"/>
    </row>
    <row r="1205" spans="1:13" ht="15" customHeight="1" x14ac:dyDescent="0.25">
      <c r="A1205" s="564">
        <v>20</v>
      </c>
      <c r="B1205" s="567"/>
      <c r="C1205" s="614" t="s">
        <v>851</v>
      </c>
      <c r="D1205" s="773"/>
      <c r="E1205" s="448"/>
      <c r="F1205" s="147" t="s">
        <v>81</v>
      </c>
      <c r="G1205" s="523" t="s">
        <v>10</v>
      </c>
      <c r="H1205" s="523"/>
      <c r="I1205" s="523"/>
      <c r="J1205" s="523"/>
      <c r="K1205" s="539">
        <v>3</v>
      </c>
      <c r="L1205" s="601">
        <v>2862</v>
      </c>
      <c r="M1205" s="799" t="s">
        <v>1118</v>
      </c>
    </row>
    <row r="1206" spans="1:13" ht="15" customHeight="1" x14ac:dyDescent="0.25">
      <c r="A1206" s="564"/>
      <c r="B1206" s="568"/>
      <c r="C1206" s="614"/>
      <c r="D1206" s="773"/>
      <c r="E1206" s="448"/>
      <c r="F1206" s="147" t="s">
        <v>80</v>
      </c>
      <c r="G1206" s="469">
        <v>10</v>
      </c>
      <c r="H1206" s="469"/>
      <c r="I1206" s="469"/>
      <c r="J1206" s="469"/>
      <c r="K1206" s="583"/>
      <c r="L1206" s="602"/>
      <c r="M1206" s="800"/>
    </row>
    <row r="1207" spans="1:13" ht="15" customHeight="1" x14ac:dyDescent="0.25">
      <c r="A1207" s="564"/>
      <c r="B1207" s="568"/>
      <c r="C1207" s="614"/>
      <c r="D1207" s="773"/>
      <c r="E1207" s="448"/>
      <c r="F1207" s="147" t="s">
        <v>8</v>
      </c>
      <c r="G1207" s="243">
        <v>3000</v>
      </c>
      <c r="H1207" s="244">
        <v>4000</v>
      </c>
      <c r="I1207" s="246">
        <v>5500</v>
      </c>
      <c r="J1207" s="308">
        <v>6000</v>
      </c>
      <c r="K1207" s="583"/>
      <c r="L1207" s="602"/>
      <c r="M1207" s="800"/>
    </row>
    <row r="1208" spans="1:13" ht="15" customHeight="1" x14ac:dyDescent="0.25">
      <c r="A1208" s="564"/>
      <c r="B1208" s="568"/>
      <c r="C1208" s="614"/>
      <c r="D1208" s="773"/>
      <c r="E1208" s="448"/>
      <c r="F1208" s="147" t="s">
        <v>82</v>
      </c>
      <c r="G1208" s="243">
        <f>G1206*122</f>
        <v>1220</v>
      </c>
      <c r="H1208" s="244">
        <f>G1206*130</f>
        <v>1300</v>
      </c>
      <c r="I1208" s="246">
        <f>G1206*138</f>
        <v>1380</v>
      </c>
      <c r="J1208" s="224"/>
      <c r="K1208" s="583"/>
      <c r="L1208" s="602"/>
      <c r="M1208" s="800"/>
    </row>
    <row r="1209" spans="1:13" ht="15" customHeight="1" x14ac:dyDescent="0.25">
      <c r="A1209" s="564"/>
      <c r="B1209" s="568"/>
      <c r="C1209" s="614"/>
      <c r="D1209" s="773"/>
      <c r="E1209" s="448"/>
      <c r="F1209" s="147" t="s">
        <v>1269</v>
      </c>
      <c r="G1209" s="451">
        <v>0.98</v>
      </c>
      <c r="H1209" s="451"/>
      <c r="I1209" s="451"/>
      <c r="J1209" s="451"/>
      <c r="K1209" s="583"/>
      <c r="L1209" s="602"/>
      <c r="M1209" s="800"/>
    </row>
    <row r="1210" spans="1:13" ht="15" customHeight="1" x14ac:dyDescent="0.25">
      <c r="A1210" s="564"/>
      <c r="B1210" s="568"/>
      <c r="C1210" s="614"/>
      <c r="D1210" s="773"/>
      <c r="E1210" s="448"/>
      <c r="F1210" s="93" t="s">
        <v>699</v>
      </c>
      <c r="G1210" s="523" t="s">
        <v>700</v>
      </c>
      <c r="H1210" s="523"/>
      <c r="I1210" s="523"/>
      <c r="J1210" s="523"/>
      <c r="K1210" s="583"/>
      <c r="L1210" s="602"/>
      <c r="M1210" s="800"/>
    </row>
    <row r="1211" spans="1:13" ht="15" customHeight="1" x14ac:dyDescent="0.25">
      <c r="A1211" s="564"/>
      <c r="B1211" s="568"/>
      <c r="C1211" s="614"/>
      <c r="D1211" s="773"/>
      <c r="E1211" s="448"/>
      <c r="F1211" s="93" t="s">
        <v>1181</v>
      </c>
      <c r="G1211" s="462" t="s">
        <v>1179</v>
      </c>
      <c r="H1211" s="463"/>
      <c r="I1211" s="463"/>
      <c r="J1211" s="464"/>
      <c r="K1211" s="583"/>
      <c r="L1211" s="602"/>
      <c r="M1211" s="800"/>
    </row>
    <row r="1212" spans="1:13" ht="15" customHeight="1" x14ac:dyDescent="0.25">
      <c r="A1212" s="564"/>
      <c r="B1212" s="568"/>
      <c r="C1212" s="614"/>
      <c r="D1212" s="773"/>
      <c r="E1212" s="448"/>
      <c r="F1212" s="94" t="s">
        <v>83</v>
      </c>
      <c r="G1212" s="523">
        <v>54</v>
      </c>
      <c r="H1212" s="523"/>
      <c r="I1212" s="523"/>
      <c r="J1212" s="523"/>
      <c r="K1212" s="583"/>
      <c r="L1212" s="602"/>
      <c r="M1212" s="800"/>
    </row>
    <row r="1213" spans="1:13" ht="15" customHeight="1" x14ac:dyDescent="0.25">
      <c r="A1213" s="564"/>
      <c r="B1213" s="568"/>
      <c r="C1213" s="614"/>
      <c r="D1213" s="773"/>
      <c r="E1213" s="448"/>
      <c r="F1213" s="94" t="s">
        <v>396</v>
      </c>
      <c r="G1213" s="523" t="s">
        <v>397</v>
      </c>
      <c r="H1213" s="523"/>
      <c r="I1213" s="523"/>
      <c r="J1213" s="523"/>
      <c r="K1213" s="583"/>
      <c r="L1213" s="602"/>
      <c r="M1213" s="800"/>
    </row>
    <row r="1214" spans="1:13" ht="15" customHeight="1" x14ac:dyDescent="0.25">
      <c r="A1214" s="564"/>
      <c r="B1214" s="568"/>
      <c r="C1214" s="614"/>
      <c r="D1214" s="773"/>
      <c r="E1214" s="448"/>
      <c r="F1214" s="94" t="s">
        <v>743</v>
      </c>
      <c r="G1214" s="523" t="s">
        <v>747</v>
      </c>
      <c r="H1214" s="523"/>
      <c r="I1214" s="523"/>
      <c r="J1214" s="523"/>
      <c r="K1214" s="583"/>
      <c r="L1214" s="602"/>
      <c r="M1214" s="800"/>
    </row>
    <row r="1215" spans="1:13" s="51" customFormat="1" ht="15" customHeight="1" x14ac:dyDescent="0.25">
      <c r="A1215" s="564"/>
      <c r="B1215" s="568"/>
      <c r="C1215" s="614"/>
      <c r="D1215" s="773"/>
      <c r="E1215" s="448"/>
      <c r="F1215" s="94" t="s">
        <v>421</v>
      </c>
      <c r="G1215" s="523" t="s">
        <v>386</v>
      </c>
      <c r="H1215" s="523"/>
      <c r="I1215" s="523"/>
      <c r="J1215" s="523"/>
      <c r="K1215" s="583"/>
      <c r="L1215" s="602"/>
      <c r="M1215" s="800"/>
    </row>
    <row r="1216" spans="1:13" s="51" customFormat="1" ht="15" customHeight="1" x14ac:dyDescent="0.25">
      <c r="A1216" s="564"/>
      <c r="B1216" s="568"/>
      <c r="C1216" s="614"/>
      <c r="D1216" s="773"/>
      <c r="E1216" s="448"/>
      <c r="F1216" s="148" t="s">
        <v>379</v>
      </c>
      <c r="G1216" s="523" t="s">
        <v>745</v>
      </c>
      <c r="H1216" s="523"/>
      <c r="I1216" s="523"/>
      <c r="J1216" s="523"/>
      <c r="K1216" s="583"/>
      <c r="L1216" s="602"/>
      <c r="M1216" s="800"/>
    </row>
    <row r="1217" spans="1:13" s="51" customFormat="1" ht="15" customHeight="1" x14ac:dyDescent="0.25">
      <c r="A1217" s="564"/>
      <c r="B1217" s="568"/>
      <c r="C1217" s="614"/>
      <c r="D1217" s="773"/>
      <c r="E1217" s="448"/>
      <c r="F1217" s="148" t="s">
        <v>257</v>
      </c>
      <c r="G1217" s="523" t="s">
        <v>658</v>
      </c>
      <c r="H1217" s="523"/>
      <c r="I1217" s="523"/>
      <c r="J1217" s="523"/>
      <c r="K1217" s="583"/>
      <c r="L1217" s="602"/>
      <c r="M1217" s="800"/>
    </row>
    <row r="1218" spans="1:13" s="51" customFormat="1" ht="15" customHeight="1" x14ac:dyDescent="0.25">
      <c r="A1218" s="564"/>
      <c r="B1218" s="568"/>
      <c r="C1218" s="614"/>
      <c r="D1218" s="773"/>
      <c r="E1218" s="448"/>
      <c r="F1218" s="148" t="s">
        <v>422</v>
      </c>
      <c r="G1218" s="523" t="s">
        <v>794</v>
      </c>
      <c r="H1218" s="523"/>
      <c r="I1218" s="523"/>
      <c r="J1218" s="523"/>
      <c r="K1218" s="583"/>
      <c r="L1218" s="602"/>
      <c r="M1218" s="800"/>
    </row>
    <row r="1219" spans="1:13" s="51" customFormat="1" ht="15" customHeight="1" x14ac:dyDescent="0.25">
      <c r="A1219" s="564"/>
      <c r="B1219" s="568"/>
      <c r="C1219" s="614"/>
      <c r="D1219" s="773"/>
      <c r="E1219" s="448"/>
      <c r="F1219" s="148" t="s">
        <v>376</v>
      </c>
      <c r="G1219" s="523" t="s">
        <v>746</v>
      </c>
      <c r="H1219" s="523"/>
      <c r="I1219" s="523"/>
      <c r="J1219" s="523"/>
      <c r="K1219" s="583"/>
      <c r="L1219" s="602"/>
      <c r="M1219" s="800"/>
    </row>
    <row r="1220" spans="1:13" s="51" customFormat="1" ht="15" customHeight="1" x14ac:dyDescent="0.25">
      <c r="A1220" s="564"/>
      <c r="B1220" s="568"/>
      <c r="C1220" s="614"/>
      <c r="D1220" s="773"/>
      <c r="E1220" s="448"/>
      <c r="F1220" s="148" t="s">
        <v>381</v>
      </c>
      <c r="G1220" s="523" t="s">
        <v>795</v>
      </c>
      <c r="H1220" s="523"/>
      <c r="I1220" s="523"/>
      <c r="J1220" s="523"/>
      <c r="K1220" s="583"/>
      <c r="L1220" s="602"/>
      <c r="M1220" s="800"/>
    </row>
    <row r="1221" spans="1:13" s="51" customFormat="1" ht="15" customHeight="1" x14ac:dyDescent="0.25">
      <c r="A1221" s="564"/>
      <c r="B1221" s="568"/>
      <c r="C1221" s="614"/>
      <c r="D1221" s="773"/>
      <c r="E1221" s="448"/>
      <c r="F1221" s="148" t="s">
        <v>796</v>
      </c>
      <c r="G1221" s="523" t="s">
        <v>797</v>
      </c>
      <c r="H1221" s="523"/>
      <c r="I1221" s="523"/>
      <c r="J1221" s="523"/>
      <c r="K1221" s="583"/>
      <c r="L1221" s="602"/>
      <c r="M1221" s="800"/>
    </row>
    <row r="1222" spans="1:13" s="51" customFormat="1" ht="15" customHeight="1" x14ac:dyDescent="0.25">
      <c r="A1222" s="564"/>
      <c r="B1222" s="568"/>
      <c r="C1222" s="614"/>
      <c r="D1222" s="773"/>
      <c r="E1222" s="448"/>
      <c r="F1222" s="94" t="s">
        <v>358</v>
      </c>
      <c r="G1222" s="523" t="s">
        <v>748</v>
      </c>
      <c r="H1222" s="523"/>
      <c r="I1222" s="523"/>
      <c r="J1222" s="523"/>
      <c r="K1222" s="584">
        <v>5</v>
      </c>
      <c r="L1222" s="533">
        <v>3062</v>
      </c>
      <c r="M1222" s="800"/>
    </row>
    <row r="1223" spans="1:13" s="51" customFormat="1" ht="15" customHeight="1" x14ac:dyDescent="0.25">
      <c r="A1223" s="564"/>
      <c r="B1223" s="568"/>
      <c r="C1223" s="614"/>
      <c r="D1223" s="773"/>
      <c r="E1223" s="448"/>
      <c r="F1223" s="93" t="s">
        <v>704</v>
      </c>
      <c r="G1223" s="523" t="s">
        <v>1284</v>
      </c>
      <c r="H1223" s="523"/>
      <c r="I1223" s="523"/>
      <c r="J1223" s="523"/>
      <c r="K1223" s="585"/>
      <c r="L1223" s="603" t="e">
        <f>#REF!-#REF!*10%</f>
        <v>#REF!</v>
      </c>
      <c r="M1223" s="800"/>
    </row>
    <row r="1224" spans="1:13" s="51" customFormat="1" ht="15.75" customHeight="1" x14ac:dyDescent="0.25">
      <c r="A1224" s="564"/>
      <c r="B1224" s="568"/>
      <c r="C1224" s="614"/>
      <c r="D1224" s="773"/>
      <c r="E1224" s="448"/>
      <c r="F1224" s="148" t="s">
        <v>377</v>
      </c>
      <c r="G1224" s="523" t="s">
        <v>749</v>
      </c>
      <c r="H1224" s="523"/>
      <c r="I1224" s="523"/>
      <c r="J1224" s="523"/>
      <c r="K1224" s="585"/>
      <c r="L1224" s="603" t="e">
        <f>#REF!-#REF!*10%</f>
        <v>#REF!</v>
      </c>
      <c r="M1224" s="800"/>
    </row>
    <row r="1225" spans="1:13" s="51" customFormat="1" ht="15.75" customHeight="1" x14ac:dyDescent="0.25">
      <c r="A1225" s="564"/>
      <c r="B1225" s="568"/>
      <c r="C1225" s="614"/>
      <c r="D1225" s="773"/>
      <c r="E1225" s="448"/>
      <c r="F1225" s="148" t="s">
        <v>798</v>
      </c>
      <c r="G1225" s="801" t="s">
        <v>810</v>
      </c>
      <c r="H1225" s="801"/>
      <c r="I1225" s="801"/>
      <c r="J1225" s="801"/>
      <c r="K1225" s="585"/>
      <c r="L1225" s="603" t="e">
        <f>#REF!-#REF!*10%</f>
        <v>#REF!</v>
      </c>
      <c r="M1225" s="800"/>
    </row>
    <row r="1226" spans="1:13" s="51" customFormat="1" ht="15" customHeight="1" x14ac:dyDescent="0.25">
      <c r="A1226" s="564"/>
      <c r="B1226" s="568"/>
      <c r="C1226" s="614"/>
      <c r="D1226" s="773"/>
      <c r="E1226" s="448"/>
      <c r="F1226" s="148" t="s">
        <v>1139</v>
      </c>
      <c r="G1226" s="523" t="s">
        <v>799</v>
      </c>
      <c r="H1226" s="523"/>
      <c r="I1226" s="523"/>
      <c r="J1226" s="523"/>
      <c r="K1226" s="585"/>
      <c r="L1226" s="603" t="e">
        <f>#REF!-#REF!*10%</f>
        <v>#REF!</v>
      </c>
      <c r="M1226" s="800"/>
    </row>
    <row r="1227" spans="1:13" s="51" customFormat="1" ht="15" customHeight="1" x14ac:dyDescent="0.25">
      <c r="A1227" s="564"/>
      <c r="B1227" s="568"/>
      <c r="C1227" s="614"/>
      <c r="D1227" s="773"/>
      <c r="E1227" s="448"/>
      <c r="F1227" s="148" t="s">
        <v>801</v>
      </c>
      <c r="G1227" s="801">
        <v>10</v>
      </c>
      <c r="H1227" s="801"/>
      <c r="I1227" s="801"/>
      <c r="J1227" s="801"/>
      <c r="K1227" s="585"/>
      <c r="L1227" s="603" t="e">
        <f>#REF!-#REF!*10%</f>
        <v>#REF!</v>
      </c>
      <c r="M1227" s="800"/>
    </row>
    <row r="1228" spans="1:13" s="51" customFormat="1" ht="15" customHeight="1" x14ac:dyDescent="0.25">
      <c r="A1228" s="564"/>
      <c r="B1228" s="568"/>
      <c r="C1228" s="614"/>
      <c r="D1228" s="773"/>
      <c r="E1228" s="448"/>
      <c r="F1228" s="148" t="s">
        <v>802</v>
      </c>
      <c r="G1228" s="801">
        <v>60</v>
      </c>
      <c r="H1228" s="801"/>
      <c r="I1228" s="801"/>
      <c r="J1228" s="801"/>
      <c r="K1228" s="585"/>
      <c r="L1228" s="603" t="e">
        <f>#REF!-#REF!*10%</f>
        <v>#REF!</v>
      </c>
      <c r="M1228" s="800"/>
    </row>
    <row r="1229" spans="1:13" s="51" customFormat="1" ht="15" customHeight="1" x14ac:dyDescent="0.25">
      <c r="A1229" s="564"/>
      <c r="B1229" s="568"/>
      <c r="C1229" s="614"/>
      <c r="D1229" s="773"/>
      <c r="E1229" s="448"/>
      <c r="F1229" s="148" t="s">
        <v>803</v>
      </c>
      <c r="G1229" s="801" t="s">
        <v>1137</v>
      </c>
      <c r="H1229" s="801"/>
      <c r="I1229" s="801"/>
      <c r="J1229" s="801"/>
      <c r="K1229" s="585"/>
      <c r="L1229" s="603" t="e">
        <f>#REF!-#REF!*10%</f>
        <v>#REF!</v>
      </c>
      <c r="M1229" s="800"/>
    </row>
    <row r="1230" spans="1:13" s="51" customFormat="1" ht="15" customHeight="1" x14ac:dyDescent="0.25">
      <c r="A1230" s="564"/>
      <c r="B1230" s="568"/>
      <c r="C1230" s="614"/>
      <c r="D1230" s="773"/>
      <c r="E1230" s="448"/>
      <c r="F1230" s="148" t="s">
        <v>1138</v>
      </c>
      <c r="G1230" s="801">
        <v>80</v>
      </c>
      <c r="H1230" s="801"/>
      <c r="I1230" s="801"/>
      <c r="J1230" s="801"/>
      <c r="K1230" s="585"/>
      <c r="L1230" s="603" t="e">
        <f>#REF!-#REF!*10%</f>
        <v>#REF!</v>
      </c>
      <c r="M1230" s="800"/>
    </row>
    <row r="1231" spans="1:13" s="51" customFormat="1" ht="15.6" customHeight="1" x14ac:dyDescent="0.25">
      <c r="A1231" s="564"/>
      <c r="B1231" s="568"/>
      <c r="C1231" s="614"/>
      <c r="D1231" s="773"/>
      <c r="E1231" s="448"/>
      <c r="F1231" s="148" t="s">
        <v>562</v>
      </c>
      <c r="G1231" s="523" t="s">
        <v>1085</v>
      </c>
      <c r="H1231" s="523"/>
      <c r="I1231" s="523"/>
      <c r="J1231" s="523"/>
      <c r="K1231" s="585"/>
      <c r="L1231" s="603" t="e">
        <f>#REF!-#REF!*10%</f>
        <v>#REF!</v>
      </c>
      <c r="M1231" s="800"/>
    </row>
    <row r="1232" spans="1:13" s="51" customFormat="1" ht="15.6" customHeight="1" x14ac:dyDescent="0.25">
      <c r="A1232" s="564"/>
      <c r="B1232" s="568"/>
      <c r="C1232" s="614"/>
      <c r="D1232" s="773"/>
      <c r="E1232" s="448"/>
      <c r="F1232" s="148" t="s">
        <v>570</v>
      </c>
      <c r="G1232" s="523" t="s">
        <v>614</v>
      </c>
      <c r="H1232" s="523"/>
      <c r="I1232" s="523"/>
      <c r="J1232" s="523"/>
      <c r="K1232" s="585"/>
      <c r="L1232" s="603" t="e">
        <f>#REF!-#REF!*10%</f>
        <v>#REF!</v>
      </c>
      <c r="M1232" s="800"/>
    </row>
    <row r="1233" spans="1:13" s="51" customFormat="1" ht="15.6" customHeight="1" x14ac:dyDescent="0.25">
      <c r="A1233" s="564"/>
      <c r="B1233" s="568"/>
      <c r="C1233" s="614"/>
      <c r="D1233" s="773"/>
      <c r="E1233" s="448"/>
      <c r="F1233" s="167" t="s">
        <v>84</v>
      </c>
      <c r="G1233" s="722">
        <v>0.3</v>
      </c>
      <c r="H1233" s="722"/>
      <c r="I1233" s="722"/>
      <c r="J1233" s="722"/>
      <c r="K1233" s="585"/>
      <c r="L1233" s="603" t="e">
        <f>#REF!-#REF!*10%</f>
        <v>#REF!</v>
      </c>
      <c r="M1233" s="800"/>
    </row>
    <row r="1234" spans="1:13" ht="15" customHeight="1" x14ac:dyDescent="0.25">
      <c r="A1234" s="564"/>
      <c r="B1234" s="569"/>
      <c r="C1234" s="614"/>
      <c r="D1234" s="773"/>
      <c r="E1234" s="448"/>
      <c r="F1234" s="136" t="s">
        <v>1016</v>
      </c>
      <c r="G1234" s="523">
        <v>5</v>
      </c>
      <c r="H1234" s="523"/>
      <c r="I1234" s="523"/>
      <c r="J1234" s="523"/>
      <c r="K1234" s="585"/>
      <c r="L1234" s="603" t="e">
        <f>#REF!-#REF!*10%</f>
        <v>#REF!</v>
      </c>
      <c r="M1234" s="800"/>
    </row>
    <row r="1235" spans="1:13" ht="15" customHeight="1" x14ac:dyDescent="0.25">
      <c r="A1235" s="564">
        <v>21</v>
      </c>
      <c r="B1235" s="567"/>
      <c r="C1235" s="614" t="s">
        <v>852</v>
      </c>
      <c r="D1235" s="773"/>
      <c r="E1235" s="448"/>
      <c r="F1235" s="147" t="s">
        <v>81</v>
      </c>
      <c r="G1235" s="523" t="s">
        <v>10</v>
      </c>
      <c r="H1235" s="523"/>
      <c r="I1235" s="523"/>
      <c r="J1235" s="523"/>
      <c r="K1235" s="539">
        <v>3</v>
      </c>
      <c r="L1235" s="601">
        <v>3695</v>
      </c>
      <c r="M1235" s="799" t="s">
        <v>1140</v>
      </c>
    </row>
    <row r="1236" spans="1:13" ht="15" customHeight="1" x14ac:dyDescent="0.25">
      <c r="A1236" s="564"/>
      <c r="B1236" s="568"/>
      <c r="C1236" s="614"/>
      <c r="D1236" s="773"/>
      <c r="E1236" s="448"/>
      <c r="F1236" s="147" t="s">
        <v>80</v>
      </c>
      <c r="G1236" s="469">
        <v>10</v>
      </c>
      <c r="H1236" s="469"/>
      <c r="I1236" s="469"/>
      <c r="J1236" s="469"/>
      <c r="K1236" s="583"/>
      <c r="L1236" s="602"/>
      <c r="M1236" s="800"/>
    </row>
    <row r="1237" spans="1:13" ht="15" customHeight="1" x14ac:dyDescent="0.25">
      <c r="A1237" s="564"/>
      <c r="B1237" s="568"/>
      <c r="C1237" s="614"/>
      <c r="D1237" s="773"/>
      <c r="E1237" s="448"/>
      <c r="F1237" s="147" t="s">
        <v>8</v>
      </c>
      <c r="G1237" s="243">
        <v>3000</v>
      </c>
      <c r="H1237" s="244">
        <v>4000</v>
      </c>
      <c r="I1237" s="246">
        <v>5500</v>
      </c>
      <c r="J1237" s="257">
        <v>6000</v>
      </c>
      <c r="K1237" s="583"/>
      <c r="L1237" s="602"/>
      <c r="M1237" s="800"/>
    </row>
    <row r="1238" spans="1:13" ht="15" customHeight="1" x14ac:dyDescent="0.25">
      <c r="A1238" s="564"/>
      <c r="B1238" s="568"/>
      <c r="C1238" s="614"/>
      <c r="D1238" s="773"/>
      <c r="E1238" s="448"/>
      <c r="F1238" s="147" t="s">
        <v>82</v>
      </c>
      <c r="G1238" s="243">
        <f>G1236*122</f>
        <v>1220</v>
      </c>
      <c r="H1238" s="244">
        <f>G1236*130</f>
        <v>1300</v>
      </c>
      <c r="I1238" s="246">
        <f>G1236*138</f>
        <v>1380</v>
      </c>
      <c r="J1238" s="224"/>
      <c r="K1238" s="583"/>
      <c r="L1238" s="602"/>
      <c r="M1238" s="800"/>
    </row>
    <row r="1239" spans="1:13" ht="15" customHeight="1" x14ac:dyDescent="0.25">
      <c r="A1239" s="564"/>
      <c r="B1239" s="568"/>
      <c r="C1239" s="614"/>
      <c r="D1239" s="773"/>
      <c r="E1239" s="448"/>
      <c r="F1239" s="147" t="s">
        <v>1269</v>
      </c>
      <c r="G1239" s="451">
        <v>0.98</v>
      </c>
      <c r="H1239" s="451"/>
      <c r="I1239" s="451"/>
      <c r="J1239" s="451"/>
      <c r="K1239" s="583"/>
      <c r="L1239" s="602"/>
      <c r="M1239" s="800"/>
    </row>
    <row r="1240" spans="1:13" ht="15" customHeight="1" x14ac:dyDescent="0.25">
      <c r="A1240" s="564"/>
      <c r="B1240" s="568"/>
      <c r="C1240" s="614"/>
      <c r="D1240" s="773"/>
      <c r="E1240" s="448"/>
      <c r="F1240" s="93" t="s">
        <v>699</v>
      </c>
      <c r="G1240" s="523" t="s">
        <v>700</v>
      </c>
      <c r="H1240" s="523"/>
      <c r="I1240" s="523"/>
      <c r="J1240" s="523"/>
      <c r="K1240" s="583"/>
      <c r="L1240" s="602"/>
      <c r="M1240" s="800"/>
    </row>
    <row r="1241" spans="1:13" ht="15" customHeight="1" x14ac:dyDescent="0.25">
      <c r="A1241" s="564"/>
      <c r="B1241" s="568"/>
      <c r="C1241" s="614"/>
      <c r="D1241" s="773"/>
      <c r="E1241" s="448"/>
      <c r="F1241" s="93" t="s">
        <v>1181</v>
      </c>
      <c r="G1241" s="462" t="s">
        <v>1179</v>
      </c>
      <c r="H1241" s="463"/>
      <c r="I1241" s="463"/>
      <c r="J1241" s="464"/>
      <c r="K1241" s="583"/>
      <c r="L1241" s="602"/>
      <c r="M1241" s="800"/>
    </row>
    <row r="1242" spans="1:13" ht="15" customHeight="1" x14ac:dyDescent="0.25">
      <c r="A1242" s="564"/>
      <c r="B1242" s="568"/>
      <c r="C1242" s="614"/>
      <c r="D1242" s="773"/>
      <c r="E1242" s="448"/>
      <c r="F1242" s="94" t="s">
        <v>83</v>
      </c>
      <c r="G1242" s="523">
        <v>54</v>
      </c>
      <c r="H1242" s="523"/>
      <c r="I1242" s="523"/>
      <c r="J1242" s="523"/>
      <c r="K1242" s="583"/>
      <c r="L1242" s="602"/>
      <c r="M1242" s="800"/>
    </row>
    <row r="1243" spans="1:13" ht="15" customHeight="1" x14ac:dyDescent="0.25">
      <c r="A1243" s="564"/>
      <c r="B1243" s="568"/>
      <c r="C1243" s="614"/>
      <c r="D1243" s="773"/>
      <c r="E1243" s="448"/>
      <c r="F1243" s="94" t="s">
        <v>396</v>
      </c>
      <c r="G1243" s="523" t="s">
        <v>397</v>
      </c>
      <c r="H1243" s="523"/>
      <c r="I1243" s="523"/>
      <c r="J1243" s="523"/>
      <c r="K1243" s="583"/>
      <c r="L1243" s="602"/>
      <c r="M1243" s="800"/>
    </row>
    <row r="1244" spans="1:13" ht="15" customHeight="1" x14ac:dyDescent="0.25">
      <c r="A1244" s="564"/>
      <c r="B1244" s="568"/>
      <c r="C1244" s="614"/>
      <c r="D1244" s="773"/>
      <c r="E1244" s="448"/>
      <c r="F1244" s="94" t="s">
        <v>743</v>
      </c>
      <c r="G1244" s="523" t="s">
        <v>747</v>
      </c>
      <c r="H1244" s="523"/>
      <c r="I1244" s="523"/>
      <c r="J1244" s="523"/>
      <c r="K1244" s="583"/>
      <c r="L1244" s="602"/>
      <c r="M1244" s="800"/>
    </row>
    <row r="1245" spans="1:13" s="51" customFormat="1" ht="15" customHeight="1" x14ac:dyDescent="0.25">
      <c r="A1245" s="564"/>
      <c r="B1245" s="568"/>
      <c r="C1245" s="614"/>
      <c r="D1245" s="773"/>
      <c r="E1245" s="448"/>
      <c r="F1245" s="94" t="s">
        <v>421</v>
      </c>
      <c r="G1245" s="523" t="s">
        <v>386</v>
      </c>
      <c r="H1245" s="523"/>
      <c r="I1245" s="523"/>
      <c r="J1245" s="523"/>
      <c r="K1245" s="583"/>
      <c r="L1245" s="602"/>
      <c r="M1245" s="800"/>
    </row>
    <row r="1246" spans="1:13" s="51" customFormat="1" ht="15" customHeight="1" x14ac:dyDescent="0.25">
      <c r="A1246" s="564"/>
      <c r="B1246" s="568"/>
      <c r="C1246" s="614"/>
      <c r="D1246" s="773"/>
      <c r="E1246" s="448"/>
      <c r="F1246" s="148" t="s">
        <v>379</v>
      </c>
      <c r="G1246" s="523" t="s">
        <v>745</v>
      </c>
      <c r="H1246" s="523"/>
      <c r="I1246" s="523"/>
      <c r="J1246" s="523"/>
      <c r="K1246" s="583"/>
      <c r="L1246" s="602"/>
      <c r="M1246" s="800"/>
    </row>
    <row r="1247" spans="1:13" s="51" customFormat="1" ht="15" customHeight="1" x14ac:dyDescent="0.25">
      <c r="A1247" s="564"/>
      <c r="B1247" s="568"/>
      <c r="C1247" s="614"/>
      <c r="D1247" s="773"/>
      <c r="E1247" s="448"/>
      <c r="F1247" s="148" t="s">
        <v>257</v>
      </c>
      <c r="G1247" s="523" t="s">
        <v>658</v>
      </c>
      <c r="H1247" s="523"/>
      <c r="I1247" s="523"/>
      <c r="J1247" s="523"/>
      <c r="K1247" s="583"/>
      <c r="L1247" s="602"/>
      <c r="M1247" s="800"/>
    </row>
    <row r="1248" spans="1:13" s="51" customFormat="1" ht="15" customHeight="1" x14ac:dyDescent="0.25">
      <c r="A1248" s="564"/>
      <c r="B1248" s="568"/>
      <c r="C1248" s="614"/>
      <c r="D1248" s="773"/>
      <c r="E1248" s="448"/>
      <c r="F1248" s="148" t="s">
        <v>422</v>
      </c>
      <c r="G1248" s="523" t="s">
        <v>794</v>
      </c>
      <c r="H1248" s="523"/>
      <c r="I1248" s="523"/>
      <c r="J1248" s="523"/>
      <c r="K1248" s="583"/>
      <c r="L1248" s="602"/>
      <c r="M1248" s="800"/>
    </row>
    <row r="1249" spans="1:13" s="51" customFormat="1" ht="15" customHeight="1" x14ac:dyDescent="0.25">
      <c r="A1249" s="564"/>
      <c r="B1249" s="568"/>
      <c r="C1249" s="614"/>
      <c r="D1249" s="773"/>
      <c r="E1249" s="448"/>
      <c r="F1249" s="148" t="s">
        <v>376</v>
      </c>
      <c r="G1249" s="523" t="s">
        <v>746</v>
      </c>
      <c r="H1249" s="523"/>
      <c r="I1249" s="523"/>
      <c r="J1249" s="523"/>
      <c r="K1249" s="583"/>
      <c r="L1249" s="602"/>
      <c r="M1249" s="800"/>
    </row>
    <row r="1250" spans="1:13" s="51" customFormat="1" ht="15" customHeight="1" x14ac:dyDescent="0.25">
      <c r="A1250" s="564"/>
      <c r="B1250" s="568"/>
      <c r="C1250" s="614"/>
      <c r="D1250" s="773"/>
      <c r="E1250" s="448"/>
      <c r="F1250" s="148" t="s">
        <v>381</v>
      </c>
      <c r="G1250" s="523" t="s">
        <v>795</v>
      </c>
      <c r="H1250" s="523"/>
      <c r="I1250" s="523"/>
      <c r="J1250" s="523"/>
      <c r="K1250" s="583"/>
      <c r="L1250" s="602"/>
      <c r="M1250" s="800"/>
    </row>
    <row r="1251" spans="1:13" s="51" customFormat="1" ht="15" customHeight="1" x14ac:dyDescent="0.25">
      <c r="A1251" s="564"/>
      <c r="B1251" s="568"/>
      <c r="C1251" s="614"/>
      <c r="D1251" s="773"/>
      <c r="E1251" s="448"/>
      <c r="F1251" s="148" t="s">
        <v>796</v>
      </c>
      <c r="G1251" s="523" t="s">
        <v>797</v>
      </c>
      <c r="H1251" s="523"/>
      <c r="I1251" s="523"/>
      <c r="J1251" s="523"/>
      <c r="K1251" s="583"/>
      <c r="L1251" s="602"/>
      <c r="M1251" s="800"/>
    </row>
    <row r="1252" spans="1:13" s="51" customFormat="1" ht="15" customHeight="1" x14ac:dyDescent="0.25">
      <c r="A1252" s="564"/>
      <c r="B1252" s="568"/>
      <c r="C1252" s="614"/>
      <c r="D1252" s="773"/>
      <c r="E1252" s="448"/>
      <c r="F1252" s="94" t="s">
        <v>358</v>
      </c>
      <c r="G1252" s="523" t="s">
        <v>748</v>
      </c>
      <c r="H1252" s="523"/>
      <c r="I1252" s="523"/>
      <c r="J1252" s="523"/>
      <c r="K1252" s="584">
        <v>5</v>
      </c>
      <c r="L1252" s="533">
        <v>3954</v>
      </c>
      <c r="M1252" s="800"/>
    </row>
    <row r="1253" spans="1:13" s="51" customFormat="1" ht="15" customHeight="1" x14ac:dyDescent="0.25">
      <c r="A1253" s="564"/>
      <c r="B1253" s="568"/>
      <c r="C1253" s="614"/>
      <c r="D1253" s="773"/>
      <c r="E1253" s="448"/>
      <c r="F1253" s="93" t="s">
        <v>704</v>
      </c>
      <c r="G1253" s="523" t="s">
        <v>1284</v>
      </c>
      <c r="H1253" s="523"/>
      <c r="I1253" s="523"/>
      <c r="J1253" s="523"/>
      <c r="K1253" s="585"/>
      <c r="L1253" s="603" t="e">
        <f>#REF!-#REF!*10%</f>
        <v>#REF!</v>
      </c>
      <c r="M1253" s="800"/>
    </row>
    <row r="1254" spans="1:13" s="51" customFormat="1" ht="15.75" customHeight="1" x14ac:dyDescent="0.25">
      <c r="A1254" s="564"/>
      <c r="B1254" s="568"/>
      <c r="C1254" s="614"/>
      <c r="D1254" s="773"/>
      <c r="E1254" s="448"/>
      <c r="F1254" s="148" t="s">
        <v>377</v>
      </c>
      <c r="G1254" s="523" t="s">
        <v>749</v>
      </c>
      <c r="H1254" s="523"/>
      <c r="I1254" s="523"/>
      <c r="J1254" s="523"/>
      <c r="K1254" s="585"/>
      <c r="L1254" s="603" t="e">
        <f>#REF!-#REF!*10%</f>
        <v>#REF!</v>
      </c>
      <c r="M1254" s="800"/>
    </row>
    <row r="1255" spans="1:13" s="51" customFormat="1" ht="15.75" customHeight="1" x14ac:dyDescent="0.25">
      <c r="A1255" s="564"/>
      <c r="B1255" s="568"/>
      <c r="C1255" s="614"/>
      <c r="D1255" s="773"/>
      <c r="E1255" s="448"/>
      <c r="F1255" s="148" t="s">
        <v>798</v>
      </c>
      <c r="G1255" s="801" t="s">
        <v>814</v>
      </c>
      <c r="H1255" s="801"/>
      <c r="I1255" s="801"/>
      <c r="J1255" s="801"/>
      <c r="K1255" s="585"/>
      <c r="L1255" s="603" t="e">
        <f>#REF!-#REF!*10%</f>
        <v>#REF!</v>
      </c>
      <c r="M1255" s="800"/>
    </row>
    <row r="1256" spans="1:13" s="51" customFormat="1" ht="15" customHeight="1" x14ac:dyDescent="0.25">
      <c r="A1256" s="564"/>
      <c r="B1256" s="568"/>
      <c r="C1256" s="614"/>
      <c r="D1256" s="773"/>
      <c r="E1256" s="448"/>
      <c r="F1256" s="148" t="s">
        <v>1139</v>
      </c>
      <c r="G1256" s="523" t="s">
        <v>799</v>
      </c>
      <c r="H1256" s="523"/>
      <c r="I1256" s="523"/>
      <c r="J1256" s="523"/>
      <c r="K1256" s="585"/>
      <c r="L1256" s="603" t="e">
        <f>#REF!-#REF!*10%</f>
        <v>#REF!</v>
      </c>
      <c r="M1256" s="800"/>
    </row>
    <row r="1257" spans="1:13" s="51" customFormat="1" ht="15" customHeight="1" x14ac:dyDescent="0.25">
      <c r="A1257" s="564"/>
      <c r="B1257" s="568"/>
      <c r="C1257" s="614"/>
      <c r="D1257" s="773"/>
      <c r="E1257" s="448"/>
      <c r="F1257" s="148" t="s">
        <v>801</v>
      </c>
      <c r="G1257" s="801">
        <v>10</v>
      </c>
      <c r="H1257" s="801"/>
      <c r="I1257" s="801"/>
      <c r="J1257" s="801"/>
      <c r="K1257" s="585"/>
      <c r="L1257" s="603" t="e">
        <f>#REF!-#REF!*10%</f>
        <v>#REF!</v>
      </c>
      <c r="M1257" s="800"/>
    </row>
    <row r="1258" spans="1:13" s="51" customFormat="1" ht="15" customHeight="1" x14ac:dyDescent="0.25">
      <c r="A1258" s="564"/>
      <c r="B1258" s="568"/>
      <c r="C1258" s="614"/>
      <c r="D1258" s="773"/>
      <c r="E1258" s="448"/>
      <c r="F1258" s="148" t="s">
        <v>802</v>
      </c>
      <c r="G1258" s="801">
        <v>60</v>
      </c>
      <c r="H1258" s="801"/>
      <c r="I1258" s="801"/>
      <c r="J1258" s="801"/>
      <c r="K1258" s="585"/>
      <c r="L1258" s="603" t="e">
        <f>#REF!-#REF!*10%</f>
        <v>#REF!</v>
      </c>
      <c r="M1258" s="800"/>
    </row>
    <row r="1259" spans="1:13" s="51" customFormat="1" ht="15" customHeight="1" x14ac:dyDescent="0.25">
      <c r="A1259" s="564"/>
      <c r="B1259" s="568"/>
      <c r="C1259" s="614"/>
      <c r="D1259" s="773"/>
      <c r="E1259" s="448"/>
      <c r="F1259" s="148" t="s">
        <v>803</v>
      </c>
      <c r="G1259" s="801" t="s">
        <v>1137</v>
      </c>
      <c r="H1259" s="801"/>
      <c r="I1259" s="801"/>
      <c r="J1259" s="801"/>
      <c r="K1259" s="585"/>
      <c r="L1259" s="603" t="e">
        <f>#REF!-#REF!*10%</f>
        <v>#REF!</v>
      </c>
      <c r="M1259" s="800"/>
    </row>
    <row r="1260" spans="1:13" s="51" customFormat="1" ht="15" customHeight="1" x14ac:dyDescent="0.25">
      <c r="A1260" s="564"/>
      <c r="B1260" s="568"/>
      <c r="C1260" s="614"/>
      <c r="D1260" s="773"/>
      <c r="E1260" s="448"/>
      <c r="F1260" s="148" t="s">
        <v>1138</v>
      </c>
      <c r="G1260" s="523" t="s">
        <v>799</v>
      </c>
      <c r="H1260" s="523"/>
      <c r="I1260" s="523"/>
      <c r="J1260" s="523"/>
      <c r="K1260" s="585"/>
      <c r="L1260" s="603" t="e">
        <f>#REF!-#REF!*10%</f>
        <v>#REF!</v>
      </c>
      <c r="M1260" s="800"/>
    </row>
    <row r="1261" spans="1:13" s="51" customFormat="1" ht="15.6" customHeight="1" x14ac:dyDescent="0.25">
      <c r="A1261" s="564"/>
      <c r="B1261" s="568"/>
      <c r="C1261" s="614"/>
      <c r="D1261" s="773"/>
      <c r="E1261" s="448"/>
      <c r="F1261" s="148" t="s">
        <v>562</v>
      </c>
      <c r="G1261" s="523" t="s">
        <v>1085</v>
      </c>
      <c r="H1261" s="523"/>
      <c r="I1261" s="523"/>
      <c r="J1261" s="523"/>
      <c r="K1261" s="585"/>
      <c r="L1261" s="603" t="e">
        <f>#REF!-#REF!*10%</f>
        <v>#REF!</v>
      </c>
      <c r="M1261" s="800"/>
    </row>
    <row r="1262" spans="1:13" s="51" customFormat="1" ht="15.6" customHeight="1" x14ac:dyDescent="0.25">
      <c r="A1262" s="564"/>
      <c r="B1262" s="568"/>
      <c r="C1262" s="614"/>
      <c r="D1262" s="773"/>
      <c r="E1262" s="448"/>
      <c r="F1262" s="148" t="s">
        <v>570</v>
      </c>
      <c r="G1262" s="523" t="s">
        <v>614</v>
      </c>
      <c r="H1262" s="523"/>
      <c r="I1262" s="523"/>
      <c r="J1262" s="523"/>
      <c r="K1262" s="585"/>
      <c r="L1262" s="603" t="e">
        <f>#REF!-#REF!*10%</f>
        <v>#REF!</v>
      </c>
      <c r="M1262" s="800"/>
    </row>
    <row r="1263" spans="1:13" s="51" customFormat="1" ht="15.6" customHeight="1" x14ac:dyDescent="0.25">
      <c r="A1263" s="564"/>
      <c r="B1263" s="568"/>
      <c r="C1263" s="614"/>
      <c r="D1263" s="773"/>
      <c r="E1263" s="448"/>
      <c r="F1263" s="167" t="s">
        <v>84</v>
      </c>
      <c r="G1263" s="722">
        <v>0.25</v>
      </c>
      <c r="H1263" s="722"/>
      <c r="I1263" s="722"/>
      <c r="J1263" s="722"/>
      <c r="K1263" s="585"/>
      <c r="L1263" s="603" t="e">
        <f>#REF!-#REF!*10%</f>
        <v>#REF!</v>
      </c>
      <c r="M1263" s="800"/>
    </row>
    <row r="1264" spans="1:13" ht="15" customHeight="1" x14ac:dyDescent="0.25">
      <c r="A1264" s="564"/>
      <c r="B1264" s="569"/>
      <c r="C1264" s="614"/>
      <c r="D1264" s="773"/>
      <c r="E1264" s="448"/>
      <c r="F1264" s="136" t="s">
        <v>1016</v>
      </c>
      <c r="G1264" s="523">
        <v>5</v>
      </c>
      <c r="H1264" s="523"/>
      <c r="I1264" s="523"/>
      <c r="J1264" s="523"/>
      <c r="K1264" s="585"/>
      <c r="L1264" s="603" t="e">
        <f>#REF!-#REF!*10%</f>
        <v>#REF!</v>
      </c>
      <c r="M1264" s="800"/>
    </row>
    <row r="1265" spans="1:13" ht="15" customHeight="1" x14ac:dyDescent="0.25">
      <c r="A1265" s="564">
        <v>22</v>
      </c>
      <c r="B1265" s="567"/>
      <c r="C1265" s="614" t="s">
        <v>853</v>
      </c>
      <c r="D1265" s="773"/>
      <c r="E1265" s="448"/>
      <c r="F1265" s="147" t="s">
        <v>81</v>
      </c>
      <c r="G1265" s="523" t="s">
        <v>10</v>
      </c>
      <c r="H1265" s="523"/>
      <c r="I1265" s="523"/>
      <c r="J1265" s="523"/>
      <c r="K1265" s="539">
        <v>3</v>
      </c>
      <c r="L1265" s="601">
        <v>2862</v>
      </c>
      <c r="M1265" s="799" t="s">
        <v>1114</v>
      </c>
    </row>
    <row r="1266" spans="1:13" ht="15" customHeight="1" x14ac:dyDescent="0.25">
      <c r="A1266" s="564"/>
      <c r="B1266" s="568"/>
      <c r="C1266" s="614"/>
      <c r="D1266" s="773"/>
      <c r="E1266" s="448"/>
      <c r="F1266" s="147" t="s">
        <v>80</v>
      </c>
      <c r="G1266" s="469">
        <v>12</v>
      </c>
      <c r="H1266" s="469"/>
      <c r="I1266" s="469"/>
      <c r="J1266" s="469"/>
      <c r="K1266" s="583"/>
      <c r="L1266" s="602"/>
      <c r="M1266" s="800"/>
    </row>
    <row r="1267" spans="1:13" ht="15" customHeight="1" x14ac:dyDescent="0.25">
      <c r="A1267" s="564"/>
      <c r="B1267" s="568"/>
      <c r="C1267" s="614"/>
      <c r="D1267" s="773"/>
      <c r="E1267" s="448"/>
      <c r="F1267" s="147" t="s">
        <v>8</v>
      </c>
      <c r="G1267" s="243">
        <v>3000</v>
      </c>
      <c r="H1267" s="244">
        <v>4000</v>
      </c>
      <c r="I1267" s="246">
        <v>5500</v>
      </c>
      <c r="J1267" s="257">
        <v>6000</v>
      </c>
      <c r="K1267" s="583"/>
      <c r="L1267" s="602"/>
      <c r="M1267" s="800"/>
    </row>
    <row r="1268" spans="1:13" ht="15" customHeight="1" x14ac:dyDescent="0.25">
      <c r="A1268" s="564"/>
      <c r="B1268" s="568"/>
      <c r="C1268" s="614"/>
      <c r="D1268" s="773"/>
      <c r="E1268" s="448"/>
      <c r="F1268" s="147" t="s">
        <v>82</v>
      </c>
      <c r="G1268" s="243">
        <f>G1266*109</f>
        <v>1308</v>
      </c>
      <c r="H1268" s="244">
        <f>G1266*116.7</f>
        <v>1400.4</v>
      </c>
      <c r="I1268" s="246">
        <f>G1266*124.2</f>
        <v>1490.4</v>
      </c>
      <c r="J1268" s="224"/>
      <c r="K1268" s="583"/>
      <c r="L1268" s="602"/>
      <c r="M1268" s="800"/>
    </row>
    <row r="1269" spans="1:13" ht="15" customHeight="1" x14ac:dyDescent="0.25">
      <c r="A1269" s="564"/>
      <c r="B1269" s="568"/>
      <c r="C1269" s="614"/>
      <c r="D1269" s="773"/>
      <c r="E1269" s="448"/>
      <c r="F1269" s="147" t="s">
        <v>1269</v>
      </c>
      <c r="G1269" s="451">
        <v>0.98</v>
      </c>
      <c r="H1269" s="451"/>
      <c r="I1269" s="451"/>
      <c r="J1269" s="451"/>
      <c r="K1269" s="583"/>
      <c r="L1269" s="602"/>
      <c r="M1269" s="800"/>
    </row>
    <row r="1270" spans="1:13" ht="15" customHeight="1" x14ac:dyDescent="0.25">
      <c r="A1270" s="564"/>
      <c r="B1270" s="568"/>
      <c r="C1270" s="614"/>
      <c r="D1270" s="773"/>
      <c r="E1270" s="448"/>
      <c r="F1270" s="93" t="s">
        <v>699</v>
      </c>
      <c r="G1270" s="523" t="s">
        <v>700</v>
      </c>
      <c r="H1270" s="523"/>
      <c r="I1270" s="523"/>
      <c r="J1270" s="523"/>
      <c r="K1270" s="583"/>
      <c r="L1270" s="602"/>
      <c r="M1270" s="800"/>
    </row>
    <row r="1271" spans="1:13" ht="15" customHeight="1" x14ac:dyDescent="0.25">
      <c r="A1271" s="564"/>
      <c r="B1271" s="568"/>
      <c r="C1271" s="614"/>
      <c r="D1271" s="773"/>
      <c r="E1271" s="448"/>
      <c r="F1271" s="93" t="s">
        <v>1181</v>
      </c>
      <c r="G1271" s="462" t="s">
        <v>1179</v>
      </c>
      <c r="H1271" s="463"/>
      <c r="I1271" s="463"/>
      <c r="J1271" s="464"/>
      <c r="K1271" s="583"/>
      <c r="L1271" s="602"/>
      <c r="M1271" s="800"/>
    </row>
    <row r="1272" spans="1:13" ht="15" customHeight="1" x14ac:dyDescent="0.25">
      <c r="A1272" s="564"/>
      <c r="B1272" s="568"/>
      <c r="C1272" s="614"/>
      <c r="D1272" s="773"/>
      <c r="E1272" s="448"/>
      <c r="F1272" s="94" t="s">
        <v>83</v>
      </c>
      <c r="G1272" s="523">
        <v>54</v>
      </c>
      <c r="H1272" s="523"/>
      <c r="I1272" s="523"/>
      <c r="J1272" s="523"/>
      <c r="K1272" s="583"/>
      <c r="L1272" s="602"/>
      <c r="M1272" s="800"/>
    </row>
    <row r="1273" spans="1:13" ht="15" customHeight="1" x14ac:dyDescent="0.25">
      <c r="A1273" s="564"/>
      <c r="B1273" s="568"/>
      <c r="C1273" s="614"/>
      <c r="D1273" s="773"/>
      <c r="E1273" s="448"/>
      <c r="F1273" s="94" t="s">
        <v>396</v>
      </c>
      <c r="G1273" s="523" t="s">
        <v>397</v>
      </c>
      <c r="H1273" s="523"/>
      <c r="I1273" s="523"/>
      <c r="J1273" s="523"/>
      <c r="K1273" s="583"/>
      <c r="L1273" s="602"/>
      <c r="M1273" s="800"/>
    </row>
    <row r="1274" spans="1:13" ht="15" customHeight="1" x14ac:dyDescent="0.25">
      <c r="A1274" s="564"/>
      <c r="B1274" s="568"/>
      <c r="C1274" s="614"/>
      <c r="D1274" s="773"/>
      <c r="E1274" s="448"/>
      <c r="F1274" s="94" t="s">
        <v>743</v>
      </c>
      <c r="G1274" s="523" t="s">
        <v>747</v>
      </c>
      <c r="H1274" s="523"/>
      <c r="I1274" s="523"/>
      <c r="J1274" s="523"/>
      <c r="K1274" s="583"/>
      <c r="L1274" s="602"/>
      <c r="M1274" s="800"/>
    </row>
    <row r="1275" spans="1:13" s="51" customFormat="1" ht="15" customHeight="1" x14ac:dyDescent="0.25">
      <c r="A1275" s="564"/>
      <c r="B1275" s="568"/>
      <c r="C1275" s="614"/>
      <c r="D1275" s="773"/>
      <c r="E1275" s="448"/>
      <c r="F1275" s="94" t="s">
        <v>421</v>
      </c>
      <c r="G1275" s="523" t="s">
        <v>386</v>
      </c>
      <c r="H1275" s="523"/>
      <c r="I1275" s="523"/>
      <c r="J1275" s="523"/>
      <c r="K1275" s="583"/>
      <c r="L1275" s="602"/>
      <c r="M1275" s="800"/>
    </row>
    <row r="1276" spans="1:13" s="51" customFormat="1" ht="15" customHeight="1" x14ac:dyDescent="0.25">
      <c r="A1276" s="564"/>
      <c r="B1276" s="568"/>
      <c r="C1276" s="614"/>
      <c r="D1276" s="773"/>
      <c r="E1276" s="448"/>
      <c r="F1276" s="148" t="s">
        <v>379</v>
      </c>
      <c r="G1276" s="523" t="s">
        <v>745</v>
      </c>
      <c r="H1276" s="523"/>
      <c r="I1276" s="523"/>
      <c r="J1276" s="523"/>
      <c r="K1276" s="583"/>
      <c r="L1276" s="602"/>
      <c r="M1276" s="800"/>
    </row>
    <row r="1277" spans="1:13" s="51" customFormat="1" ht="15" customHeight="1" x14ac:dyDescent="0.25">
      <c r="A1277" s="564"/>
      <c r="B1277" s="568"/>
      <c r="C1277" s="614"/>
      <c r="D1277" s="773"/>
      <c r="E1277" s="448"/>
      <c r="F1277" s="148" t="s">
        <v>257</v>
      </c>
      <c r="G1277" s="523" t="s">
        <v>658</v>
      </c>
      <c r="H1277" s="523"/>
      <c r="I1277" s="523"/>
      <c r="J1277" s="523"/>
      <c r="K1277" s="583"/>
      <c r="L1277" s="602"/>
      <c r="M1277" s="800"/>
    </row>
    <row r="1278" spans="1:13" s="51" customFormat="1" ht="15" customHeight="1" x14ac:dyDescent="0.25">
      <c r="A1278" s="564"/>
      <c r="B1278" s="568"/>
      <c r="C1278" s="614"/>
      <c r="D1278" s="773"/>
      <c r="E1278" s="448"/>
      <c r="F1278" s="148" t="s">
        <v>422</v>
      </c>
      <c r="G1278" s="523" t="s">
        <v>794</v>
      </c>
      <c r="H1278" s="523"/>
      <c r="I1278" s="523"/>
      <c r="J1278" s="523"/>
      <c r="K1278" s="583"/>
      <c r="L1278" s="602"/>
      <c r="M1278" s="800"/>
    </row>
    <row r="1279" spans="1:13" s="51" customFormat="1" ht="15" customHeight="1" x14ac:dyDescent="0.25">
      <c r="A1279" s="564"/>
      <c r="B1279" s="568"/>
      <c r="C1279" s="614"/>
      <c r="D1279" s="773"/>
      <c r="E1279" s="448"/>
      <c r="F1279" s="148" t="s">
        <v>376</v>
      </c>
      <c r="G1279" s="523" t="s">
        <v>746</v>
      </c>
      <c r="H1279" s="523"/>
      <c r="I1279" s="523"/>
      <c r="J1279" s="523"/>
      <c r="K1279" s="583"/>
      <c r="L1279" s="602"/>
      <c r="M1279" s="800"/>
    </row>
    <row r="1280" spans="1:13" s="51" customFormat="1" ht="15" customHeight="1" x14ac:dyDescent="0.25">
      <c r="A1280" s="564"/>
      <c r="B1280" s="568"/>
      <c r="C1280" s="614"/>
      <c r="D1280" s="773"/>
      <c r="E1280" s="448"/>
      <c r="F1280" s="148" t="s">
        <v>381</v>
      </c>
      <c r="G1280" s="523" t="s">
        <v>795</v>
      </c>
      <c r="H1280" s="523"/>
      <c r="I1280" s="523"/>
      <c r="J1280" s="523"/>
      <c r="K1280" s="583"/>
      <c r="L1280" s="602"/>
      <c r="M1280" s="800"/>
    </row>
    <row r="1281" spans="1:13" s="51" customFormat="1" ht="15" customHeight="1" x14ac:dyDescent="0.25">
      <c r="A1281" s="564"/>
      <c r="B1281" s="568"/>
      <c r="C1281" s="614"/>
      <c r="D1281" s="773"/>
      <c r="E1281" s="448"/>
      <c r="F1281" s="148" t="s">
        <v>796</v>
      </c>
      <c r="G1281" s="523" t="s">
        <v>797</v>
      </c>
      <c r="H1281" s="523"/>
      <c r="I1281" s="523"/>
      <c r="J1281" s="523"/>
      <c r="K1281" s="583"/>
      <c r="L1281" s="602"/>
      <c r="M1281" s="800"/>
    </row>
    <row r="1282" spans="1:13" s="51" customFormat="1" ht="15" customHeight="1" x14ac:dyDescent="0.25">
      <c r="A1282" s="564"/>
      <c r="B1282" s="568"/>
      <c r="C1282" s="614"/>
      <c r="D1282" s="773"/>
      <c r="E1282" s="448"/>
      <c r="F1282" s="94" t="s">
        <v>358</v>
      </c>
      <c r="G1282" s="523" t="s">
        <v>748</v>
      </c>
      <c r="H1282" s="523"/>
      <c r="I1282" s="523"/>
      <c r="J1282" s="523"/>
      <c r="K1282" s="584">
        <v>5</v>
      </c>
      <c r="L1282" s="533">
        <v>3062</v>
      </c>
      <c r="M1282" s="800"/>
    </row>
    <row r="1283" spans="1:13" s="51" customFormat="1" ht="15" customHeight="1" x14ac:dyDescent="0.25">
      <c r="A1283" s="564"/>
      <c r="B1283" s="568"/>
      <c r="C1283" s="614"/>
      <c r="D1283" s="773"/>
      <c r="E1283" s="448"/>
      <c r="F1283" s="93" t="s">
        <v>704</v>
      </c>
      <c r="G1283" s="523" t="s">
        <v>1284</v>
      </c>
      <c r="H1283" s="523"/>
      <c r="I1283" s="523"/>
      <c r="J1283" s="523"/>
      <c r="K1283" s="585"/>
      <c r="L1283" s="603" t="e">
        <f>#REF!-#REF!*10%</f>
        <v>#REF!</v>
      </c>
      <c r="M1283" s="800"/>
    </row>
    <row r="1284" spans="1:13" s="51" customFormat="1" ht="15.75" customHeight="1" x14ac:dyDescent="0.25">
      <c r="A1284" s="564"/>
      <c r="B1284" s="568"/>
      <c r="C1284" s="614"/>
      <c r="D1284" s="773"/>
      <c r="E1284" s="448"/>
      <c r="F1284" s="148" t="s">
        <v>377</v>
      </c>
      <c r="G1284" s="523" t="s">
        <v>749</v>
      </c>
      <c r="H1284" s="523"/>
      <c r="I1284" s="523"/>
      <c r="J1284" s="523"/>
      <c r="K1284" s="585"/>
      <c r="L1284" s="603" t="e">
        <f>#REF!-#REF!*10%</f>
        <v>#REF!</v>
      </c>
      <c r="M1284" s="800"/>
    </row>
    <row r="1285" spans="1:13" s="51" customFormat="1" ht="15.75" customHeight="1" x14ac:dyDescent="0.25">
      <c r="A1285" s="564"/>
      <c r="B1285" s="568"/>
      <c r="C1285" s="614"/>
      <c r="D1285" s="773"/>
      <c r="E1285" s="448"/>
      <c r="F1285" s="148" t="s">
        <v>798</v>
      </c>
      <c r="G1285" s="801" t="s">
        <v>799</v>
      </c>
      <c r="H1285" s="801"/>
      <c r="I1285" s="801"/>
      <c r="J1285" s="801"/>
      <c r="K1285" s="585"/>
      <c r="L1285" s="603" t="e">
        <f>#REF!-#REF!*10%</f>
        <v>#REF!</v>
      </c>
      <c r="M1285" s="800"/>
    </row>
    <row r="1286" spans="1:13" s="51" customFormat="1" ht="15" customHeight="1" x14ac:dyDescent="0.25">
      <c r="A1286" s="564"/>
      <c r="B1286" s="568"/>
      <c r="C1286" s="614"/>
      <c r="D1286" s="773"/>
      <c r="E1286" s="448"/>
      <c r="F1286" s="148" t="s">
        <v>1139</v>
      </c>
      <c r="G1286" s="801" t="s">
        <v>799</v>
      </c>
      <c r="H1286" s="801"/>
      <c r="I1286" s="801"/>
      <c r="J1286" s="801"/>
      <c r="K1286" s="585"/>
      <c r="L1286" s="603" t="e">
        <f>#REF!-#REF!*10%</f>
        <v>#REF!</v>
      </c>
      <c r="M1286" s="800"/>
    </row>
    <row r="1287" spans="1:13" s="51" customFormat="1" ht="15" customHeight="1" x14ac:dyDescent="0.25">
      <c r="A1287" s="564"/>
      <c r="B1287" s="568"/>
      <c r="C1287" s="614"/>
      <c r="D1287" s="773"/>
      <c r="E1287" s="448"/>
      <c r="F1287" s="148" t="s">
        <v>801</v>
      </c>
      <c r="G1287" s="801" t="s">
        <v>799</v>
      </c>
      <c r="H1287" s="801"/>
      <c r="I1287" s="801"/>
      <c r="J1287" s="801"/>
      <c r="K1287" s="585"/>
      <c r="L1287" s="603" t="e">
        <f>#REF!-#REF!*10%</f>
        <v>#REF!</v>
      </c>
      <c r="M1287" s="800"/>
    </row>
    <row r="1288" spans="1:13" s="51" customFormat="1" ht="15" customHeight="1" x14ac:dyDescent="0.25">
      <c r="A1288" s="564"/>
      <c r="B1288" s="568"/>
      <c r="C1288" s="614"/>
      <c r="D1288" s="773"/>
      <c r="E1288" s="448"/>
      <c r="F1288" s="148" t="s">
        <v>802</v>
      </c>
      <c r="G1288" s="801" t="s">
        <v>799</v>
      </c>
      <c r="H1288" s="801"/>
      <c r="I1288" s="801"/>
      <c r="J1288" s="801"/>
      <c r="K1288" s="585"/>
      <c r="L1288" s="603" t="e">
        <f>#REF!-#REF!*10%</f>
        <v>#REF!</v>
      </c>
      <c r="M1288" s="800"/>
    </row>
    <row r="1289" spans="1:13" s="51" customFormat="1" ht="15" customHeight="1" x14ac:dyDescent="0.25">
      <c r="A1289" s="564"/>
      <c r="B1289" s="568"/>
      <c r="C1289" s="614"/>
      <c r="D1289" s="773"/>
      <c r="E1289" s="448"/>
      <c r="F1289" s="148" t="s">
        <v>803</v>
      </c>
      <c r="G1289" s="801" t="s">
        <v>799</v>
      </c>
      <c r="H1289" s="801"/>
      <c r="I1289" s="801"/>
      <c r="J1289" s="801"/>
      <c r="K1289" s="585"/>
      <c r="L1289" s="603" t="e">
        <f>#REF!-#REF!*10%</f>
        <v>#REF!</v>
      </c>
      <c r="M1289" s="800"/>
    </row>
    <row r="1290" spans="1:13" s="51" customFormat="1" ht="15" customHeight="1" x14ac:dyDescent="0.25">
      <c r="A1290" s="564"/>
      <c r="B1290" s="568"/>
      <c r="C1290" s="614"/>
      <c r="D1290" s="773"/>
      <c r="E1290" s="448"/>
      <c r="F1290" s="148" t="s">
        <v>1138</v>
      </c>
      <c r="G1290" s="801" t="s">
        <v>799</v>
      </c>
      <c r="H1290" s="801"/>
      <c r="I1290" s="801"/>
      <c r="J1290" s="801"/>
      <c r="K1290" s="585"/>
      <c r="L1290" s="603" t="e">
        <f>#REF!-#REF!*10%</f>
        <v>#REF!</v>
      </c>
      <c r="M1290" s="800"/>
    </row>
    <row r="1291" spans="1:13" s="51" customFormat="1" ht="15.6" customHeight="1" x14ac:dyDescent="0.25">
      <c r="A1291" s="564"/>
      <c r="B1291" s="568"/>
      <c r="C1291" s="614"/>
      <c r="D1291" s="773"/>
      <c r="E1291" s="448"/>
      <c r="F1291" s="148" t="s">
        <v>562</v>
      </c>
      <c r="G1291" s="523" t="s">
        <v>1085</v>
      </c>
      <c r="H1291" s="523"/>
      <c r="I1291" s="523"/>
      <c r="J1291" s="523"/>
      <c r="K1291" s="585"/>
      <c r="L1291" s="603" t="e">
        <f>#REF!-#REF!*10%</f>
        <v>#REF!</v>
      </c>
      <c r="M1291" s="800"/>
    </row>
    <row r="1292" spans="1:13" s="51" customFormat="1" ht="15.6" customHeight="1" x14ac:dyDescent="0.25">
      <c r="A1292" s="564"/>
      <c r="B1292" s="568"/>
      <c r="C1292" s="614"/>
      <c r="D1292" s="773"/>
      <c r="E1292" s="448"/>
      <c r="F1292" s="148" t="s">
        <v>570</v>
      </c>
      <c r="G1292" s="523" t="s">
        <v>614</v>
      </c>
      <c r="H1292" s="523"/>
      <c r="I1292" s="523"/>
      <c r="J1292" s="523"/>
      <c r="K1292" s="585"/>
      <c r="L1292" s="603" t="e">
        <f>#REF!-#REF!*10%</f>
        <v>#REF!</v>
      </c>
      <c r="M1292" s="800"/>
    </row>
    <row r="1293" spans="1:13" s="51" customFormat="1" ht="15.6" customHeight="1" x14ac:dyDescent="0.25">
      <c r="A1293" s="564"/>
      <c r="B1293" s="568"/>
      <c r="C1293" s="614"/>
      <c r="D1293" s="773"/>
      <c r="E1293" s="448"/>
      <c r="F1293" s="167" t="s">
        <v>84</v>
      </c>
      <c r="G1293" s="722">
        <v>0.3</v>
      </c>
      <c r="H1293" s="722"/>
      <c r="I1293" s="722"/>
      <c r="J1293" s="722"/>
      <c r="K1293" s="585"/>
      <c r="L1293" s="603" t="e">
        <f>#REF!-#REF!*10%</f>
        <v>#REF!</v>
      </c>
      <c r="M1293" s="800"/>
    </row>
    <row r="1294" spans="1:13" ht="15" customHeight="1" x14ac:dyDescent="0.25">
      <c r="A1294" s="564"/>
      <c r="B1294" s="569"/>
      <c r="C1294" s="614"/>
      <c r="D1294" s="773"/>
      <c r="E1294" s="448"/>
      <c r="F1294" s="136" t="s">
        <v>1016</v>
      </c>
      <c r="G1294" s="523">
        <v>5</v>
      </c>
      <c r="H1294" s="523"/>
      <c r="I1294" s="523"/>
      <c r="J1294" s="523"/>
      <c r="K1294" s="585"/>
      <c r="L1294" s="603" t="e">
        <f>#REF!-#REF!*10%</f>
        <v>#REF!</v>
      </c>
      <c r="M1294" s="800"/>
    </row>
    <row r="1295" spans="1:13" ht="15" customHeight="1" x14ac:dyDescent="0.25">
      <c r="A1295" s="564">
        <v>23</v>
      </c>
      <c r="B1295" s="567"/>
      <c r="C1295" s="614" t="s">
        <v>854</v>
      </c>
      <c r="D1295" s="773"/>
      <c r="E1295" s="448"/>
      <c r="F1295" s="147" t="s">
        <v>81</v>
      </c>
      <c r="G1295" s="523" t="s">
        <v>10</v>
      </c>
      <c r="H1295" s="523"/>
      <c r="I1295" s="523"/>
      <c r="J1295" s="523"/>
      <c r="K1295" s="539">
        <v>3</v>
      </c>
      <c r="L1295" s="601">
        <v>3204</v>
      </c>
      <c r="M1295" s="799" t="s">
        <v>1115</v>
      </c>
    </row>
    <row r="1296" spans="1:13" ht="15" customHeight="1" x14ac:dyDescent="0.25">
      <c r="A1296" s="564"/>
      <c r="B1296" s="568"/>
      <c r="C1296" s="614"/>
      <c r="D1296" s="773"/>
      <c r="E1296" s="448"/>
      <c r="F1296" s="147" t="s">
        <v>80</v>
      </c>
      <c r="G1296" s="469">
        <v>12</v>
      </c>
      <c r="H1296" s="469"/>
      <c r="I1296" s="469"/>
      <c r="J1296" s="469"/>
      <c r="K1296" s="583"/>
      <c r="L1296" s="602"/>
      <c r="M1296" s="800"/>
    </row>
    <row r="1297" spans="1:13" ht="15" customHeight="1" x14ac:dyDescent="0.25">
      <c r="A1297" s="564"/>
      <c r="B1297" s="568"/>
      <c r="C1297" s="614"/>
      <c r="D1297" s="773"/>
      <c r="E1297" s="448"/>
      <c r="F1297" s="147" t="s">
        <v>8</v>
      </c>
      <c r="G1297" s="243">
        <v>3000</v>
      </c>
      <c r="H1297" s="244">
        <v>4000</v>
      </c>
      <c r="I1297" s="246">
        <v>5500</v>
      </c>
      <c r="J1297" s="257">
        <v>6000</v>
      </c>
      <c r="K1297" s="583"/>
      <c r="L1297" s="602"/>
      <c r="M1297" s="800"/>
    </row>
    <row r="1298" spans="1:13" ht="15" customHeight="1" x14ac:dyDescent="0.25">
      <c r="A1298" s="564"/>
      <c r="B1298" s="568"/>
      <c r="C1298" s="614"/>
      <c r="D1298" s="773"/>
      <c r="E1298" s="448"/>
      <c r="F1298" s="147" t="s">
        <v>82</v>
      </c>
      <c r="G1298" s="243">
        <f>G1296*109</f>
        <v>1308</v>
      </c>
      <c r="H1298" s="244">
        <f>G1296*116.7</f>
        <v>1400.4</v>
      </c>
      <c r="I1298" s="246">
        <f>G1296*124.2</f>
        <v>1490.4</v>
      </c>
      <c r="J1298" s="224"/>
      <c r="K1298" s="583"/>
      <c r="L1298" s="602"/>
      <c r="M1298" s="800"/>
    </row>
    <row r="1299" spans="1:13" ht="15" customHeight="1" x14ac:dyDescent="0.25">
      <c r="A1299" s="564"/>
      <c r="B1299" s="568"/>
      <c r="C1299" s="614"/>
      <c r="D1299" s="773"/>
      <c r="E1299" s="448"/>
      <c r="F1299" s="147" t="s">
        <v>1269</v>
      </c>
      <c r="G1299" s="451">
        <v>0.98</v>
      </c>
      <c r="H1299" s="451"/>
      <c r="I1299" s="451"/>
      <c r="J1299" s="451"/>
      <c r="K1299" s="583"/>
      <c r="L1299" s="602"/>
      <c r="M1299" s="800"/>
    </row>
    <row r="1300" spans="1:13" ht="15" customHeight="1" x14ac:dyDescent="0.25">
      <c r="A1300" s="564"/>
      <c r="B1300" s="568"/>
      <c r="C1300" s="614"/>
      <c r="D1300" s="773"/>
      <c r="E1300" s="448"/>
      <c r="F1300" s="93" t="s">
        <v>699</v>
      </c>
      <c r="G1300" s="523" t="s">
        <v>700</v>
      </c>
      <c r="H1300" s="523"/>
      <c r="I1300" s="523"/>
      <c r="J1300" s="523"/>
      <c r="K1300" s="583"/>
      <c r="L1300" s="602"/>
      <c r="M1300" s="800"/>
    </row>
    <row r="1301" spans="1:13" ht="15" customHeight="1" x14ac:dyDescent="0.25">
      <c r="A1301" s="564"/>
      <c r="B1301" s="568"/>
      <c r="C1301" s="614"/>
      <c r="D1301" s="773"/>
      <c r="E1301" s="448"/>
      <c r="F1301" s="93" t="s">
        <v>1181</v>
      </c>
      <c r="G1301" s="462" t="s">
        <v>1179</v>
      </c>
      <c r="H1301" s="463"/>
      <c r="I1301" s="463"/>
      <c r="J1301" s="464"/>
      <c r="K1301" s="583"/>
      <c r="L1301" s="602"/>
      <c r="M1301" s="800"/>
    </row>
    <row r="1302" spans="1:13" ht="15" customHeight="1" x14ac:dyDescent="0.25">
      <c r="A1302" s="564"/>
      <c r="B1302" s="568"/>
      <c r="C1302" s="614"/>
      <c r="D1302" s="773"/>
      <c r="E1302" s="448"/>
      <c r="F1302" s="94" t="s">
        <v>83</v>
      </c>
      <c r="G1302" s="523">
        <v>54</v>
      </c>
      <c r="H1302" s="523"/>
      <c r="I1302" s="523"/>
      <c r="J1302" s="523"/>
      <c r="K1302" s="583"/>
      <c r="L1302" s="602"/>
      <c r="M1302" s="800"/>
    </row>
    <row r="1303" spans="1:13" ht="15" customHeight="1" x14ac:dyDescent="0.25">
      <c r="A1303" s="564"/>
      <c r="B1303" s="568"/>
      <c r="C1303" s="614"/>
      <c r="D1303" s="773"/>
      <c r="E1303" s="448"/>
      <c r="F1303" s="94" t="s">
        <v>396</v>
      </c>
      <c r="G1303" s="523" t="s">
        <v>397</v>
      </c>
      <c r="H1303" s="523"/>
      <c r="I1303" s="523"/>
      <c r="J1303" s="523"/>
      <c r="K1303" s="583"/>
      <c r="L1303" s="602"/>
      <c r="M1303" s="800"/>
    </row>
    <row r="1304" spans="1:13" ht="15" customHeight="1" x14ac:dyDescent="0.25">
      <c r="A1304" s="564"/>
      <c r="B1304" s="568"/>
      <c r="C1304" s="614"/>
      <c r="D1304" s="773"/>
      <c r="E1304" s="448"/>
      <c r="F1304" s="94" t="s">
        <v>743</v>
      </c>
      <c r="G1304" s="523" t="s">
        <v>747</v>
      </c>
      <c r="H1304" s="523"/>
      <c r="I1304" s="523"/>
      <c r="J1304" s="523"/>
      <c r="K1304" s="583"/>
      <c r="L1304" s="602"/>
      <c r="M1304" s="800"/>
    </row>
    <row r="1305" spans="1:13" s="51" customFormat="1" ht="15" customHeight="1" x14ac:dyDescent="0.25">
      <c r="A1305" s="564"/>
      <c r="B1305" s="568"/>
      <c r="C1305" s="614"/>
      <c r="D1305" s="773"/>
      <c r="E1305" s="448"/>
      <c r="F1305" s="94" t="s">
        <v>421</v>
      </c>
      <c r="G1305" s="523" t="s">
        <v>386</v>
      </c>
      <c r="H1305" s="523"/>
      <c r="I1305" s="523"/>
      <c r="J1305" s="523"/>
      <c r="K1305" s="583"/>
      <c r="L1305" s="602"/>
      <c r="M1305" s="800"/>
    </row>
    <row r="1306" spans="1:13" s="51" customFormat="1" ht="15" customHeight="1" x14ac:dyDescent="0.25">
      <c r="A1306" s="564"/>
      <c r="B1306" s="568"/>
      <c r="C1306" s="614"/>
      <c r="D1306" s="773"/>
      <c r="E1306" s="448"/>
      <c r="F1306" s="148" t="s">
        <v>379</v>
      </c>
      <c r="G1306" s="523" t="s">
        <v>745</v>
      </c>
      <c r="H1306" s="523"/>
      <c r="I1306" s="523"/>
      <c r="J1306" s="523"/>
      <c r="K1306" s="583"/>
      <c r="L1306" s="602"/>
      <c r="M1306" s="800"/>
    </row>
    <row r="1307" spans="1:13" s="51" customFormat="1" ht="15" customHeight="1" x14ac:dyDescent="0.25">
      <c r="A1307" s="564"/>
      <c r="B1307" s="568"/>
      <c r="C1307" s="614"/>
      <c r="D1307" s="773"/>
      <c r="E1307" s="448"/>
      <c r="F1307" s="148" t="s">
        <v>257</v>
      </c>
      <c r="G1307" s="523" t="s">
        <v>658</v>
      </c>
      <c r="H1307" s="523"/>
      <c r="I1307" s="523"/>
      <c r="J1307" s="523"/>
      <c r="K1307" s="583"/>
      <c r="L1307" s="602"/>
      <c r="M1307" s="800"/>
    </row>
    <row r="1308" spans="1:13" s="51" customFormat="1" ht="15" customHeight="1" x14ac:dyDescent="0.25">
      <c r="A1308" s="564"/>
      <c r="B1308" s="568"/>
      <c r="C1308" s="614"/>
      <c r="D1308" s="773"/>
      <c r="E1308" s="448"/>
      <c r="F1308" s="148" t="s">
        <v>422</v>
      </c>
      <c r="G1308" s="523" t="s">
        <v>794</v>
      </c>
      <c r="H1308" s="523"/>
      <c r="I1308" s="523"/>
      <c r="J1308" s="523"/>
      <c r="K1308" s="583"/>
      <c r="L1308" s="602"/>
      <c r="M1308" s="800"/>
    </row>
    <row r="1309" spans="1:13" s="51" customFormat="1" ht="15" customHeight="1" x14ac:dyDescent="0.25">
      <c r="A1309" s="564"/>
      <c r="B1309" s="568"/>
      <c r="C1309" s="614"/>
      <c r="D1309" s="773"/>
      <c r="E1309" s="448"/>
      <c r="F1309" s="148" t="s">
        <v>376</v>
      </c>
      <c r="G1309" s="523" t="s">
        <v>746</v>
      </c>
      <c r="H1309" s="523"/>
      <c r="I1309" s="523"/>
      <c r="J1309" s="523"/>
      <c r="K1309" s="583"/>
      <c r="L1309" s="602"/>
      <c r="M1309" s="800"/>
    </row>
    <row r="1310" spans="1:13" s="51" customFormat="1" ht="15" customHeight="1" x14ac:dyDescent="0.25">
      <c r="A1310" s="564"/>
      <c r="B1310" s="568"/>
      <c r="C1310" s="614"/>
      <c r="D1310" s="773"/>
      <c r="E1310" s="448"/>
      <c r="F1310" s="148" t="s">
        <v>381</v>
      </c>
      <c r="G1310" s="523" t="s">
        <v>795</v>
      </c>
      <c r="H1310" s="523"/>
      <c r="I1310" s="523"/>
      <c r="J1310" s="523"/>
      <c r="K1310" s="583"/>
      <c r="L1310" s="602"/>
      <c r="M1310" s="800"/>
    </row>
    <row r="1311" spans="1:13" s="51" customFormat="1" ht="15" customHeight="1" x14ac:dyDescent="0.25">
      <c r="A1311" s="564"/>
      <c r="B1311" s="568"/>
      <c r="C1311" s="614"/>
      <c r="D1311" s="773"/>
      <c r="E1311" s="448"/>
      <c r="F1311" s="148" t="s">
        <v>796</v>
      </c>
      <c r="G1311" s="523" t="s">
        <v>797</v>
      </c>
      <c r="H1311" s="523"/>
      <c r="I1311" s="523"/>
      <c r="J1311" s="523"/>
      <c r="K1311" s="583"/>
      <c r="L1311" s="602"/>
      <c r="M1311" s="800"/>
    </row>
    <row r="1312" spans="1:13" s="51" customFormat="1" ht="15" customHeight="1" x14ac:dyDescent="0.25">
      <c r="A1312" s="564"/>
      <c r="B1312" s="568"/>
      <c r="C1312" s="614"/>
      <c r="D1312" s="773"/>
      <c r="E1312" s="448"/>
      <c r="F1312" s="94" t="s">
        <v>358</v>
      </c>
      <c r="G1312" s="523" t="s">
        <v>748</v>
      </c>
      <c r="H1312" s="523"/>
      <c r="I1312" s="523"/>
      <c r="J1312" s="523"/>
      <c r="K1312" s="584">
        <v>5</v>
      </c>
      <c r="L1312" s="533">
        <v>3428</v>
      </c>
      <c r="M1312" s="800"/>
    </row>
    <row r="1313" spans="1:13" s="51" customFormat="1" ht="15" customHeight="1" x14ac:dyDescent="0.25">
      <c r="A1313" s="564"/>
      <c r="B1313" s="568"/>
      <c r="C1313" s="614"/>
      <c r="D1313" s="773"/>
      <c r="E1313" s="448"/>
      <c r="F1313" s="93" t="s">
        <v>704</v>
      </c>
      <c r="G1313" s="523" t="s">
        <v>1284</v>
      </c>
      <c r="H1313" s="523"/>
      <c r="I1313" s="523"/>
      <c r="J1313" s="523"/>
      <c r="K1313" s="585"/>
      <c r="L1313" s="603" t="e">
        <f>#REF!-#REF!*10%</f>
        <v>#REF!</v>
      </c>
      <c r="M1313" s="800"/>
    </row>
    <row r="1314" spans="1:13" s="51" customFormat="1" ht="15.75" customHeight="1" x14ac:dyDescent="0.25">
      <c r="A1314" s="564"/>
      <c r="B1314" s="568"/>
      <c r="C1314" s="614"/>
      <c r="D1314" s="773"/>
      <c r="E1314" s="448"/>
      <c r="F1314" s="148" t="s">
        <v>377</v>
      </c>
      <c r="G1314" s="523" t="s">
        <v>749</v>
      </c>
      <c r="H1314" s="523"/>
      <c r="I1314" s="523"/>
      <c r="J1314" s="523"/>
      <c r="K1314" s="585"/>
      <c r="L1314" s="603" t="e">
        <f>#REF!-#REF!*10%</f>
        <v>#REF!</v>
      </c>
      <c r="M1314" s="800"/>
    </row>
    <row r="1315" spans="1:13" s="51" customFormat="1" ht="15.75" customHeight="1" x14ac:dyDescent="0.25">
      <c r="A1315" s="564"/>
      <c r="B1315" s="568"/>
      <c r="C1315" s="614"/>
      <c r="D1315" s="773"/>
      <c r="E1315" s="448"/>
      <c r="F1315" s="148" t="s">
        <v>798</v>
      </c>
      <c r="G1315" s="801" t="s">
        <v>806</v>
      </c>
      <c r="H1315" s="801"/>
      <c r="I1315" s="801"/>
      <c r="J1315" s="801"/>
      <c r="K1315" s="585"/>
      <c r="L1315" s="603" t="e">
        <f>#REF!-#REF!*10%</f>
        <v>#REF!</v>
      </c>
      <c r="M1315" s="800"/>
    </row>
    <row r="1316" spans="1:13" s="51" customFormat="1" ht="15" customHeight="1" x14ac:dyDescent="0.25">
      <c r="A1316" s="564"/>
      <c r="B1316" s="568"/>
      <c r="C1316" s="614"/>
      <c r="D1316" s="773"/>
      <c r="E1316" s="448"/>
      <c r="F1316" s="148" t="s">
        <v>1139</v>
      </c>
      <c r="G1316" s="523" t="s">
        <v>799</v>
      </c>
      <c r="H1316" s="523"/>
      <c r="I1316" s="523"/>
      <c r="J1316" s="523"/>
      <c r="K1316" s="585"/>
      <c r="L1316" s="603" t="e">
        <f>#REF!-#REF!*10%</f>
        <v>#REF!</v>
      </c>
      <c r="M1316" s="800"/>
    </row>
    <row r="1317" spans="1:13" s="51" customFormat="1" ht="15" customHeight="1" x14ac:dyDescent="0.25">
      <c r="A1317" s="564"/>
      <c r="B1317" s="568"/>
      <c r="C1317" s="614"/>
      <c r="D1317" s="773"/>
      <c r="E1317" s="448"/>
      <c r="F1317" s="148" t="s">
        <v>801</v>
      </c>
      <c r="G1317" s="801">
        <v>10</v>
      </c>
      <c r="H1317" s="801"/>
      <c r="I1317" s="801"/>
      <c r="J1317" s="801"/>
      <c r="K1317" s="585"/>
      <c r="L1317" s="603" t="e">
        <f>#REF!-#REF!*10%</f>
        <v>#REF!</v>
      </c>
      <c r="M1317" s="800"/>
    </row>
    <row r="1318" spans="1:13" s="51" customFormat="1" ht="15" customHeight="1" x14ac:dyDescent="0.25">
      <c r="A1318" s="564"/>
      <c r="B1318" s="568"/>
      <c r="C1318" s="614"/>
      <c r="D1318" s="773"/>
      <c r="E1318" s="448"/>
      <c r="F1318" s="148" t="s">
        <v>802</v>
      </c>
      <c r="G1318" s="523" t="s">
        <v>799</v>
      </c>
      <c r="H1318" s="523"/>
      <c r="I1318" s="523"/>
      <c r="J1318" s="523"/>
      <c r="K1318" s="585"/>
      <c r="L1318" s="603" t="e">
        <f>#REF!-#REF!*10%</f>
        <v>#REF!</v>
      </c>
      <c r="M1318" s="800"/>
    </row>
    <row r="1319" spans="1:13" s="51" customFormat="1" ht="15" customHeight="1" x14ac:dyDescent="0.25">
      <c r="A1319" s="564"/>
      <c r="B1319" s="568"/>
      <c r="C1319" s="614"/>
      <c r="D1319" s="773"/>
      <c r="E1319" s="448"/>
      <c r="F1319" s="148" t="s">
        <v>803</v>
      </c>
      <c r="G1319" s="801" t="s">
        <v>1137</v>
      </c>
      <c r="H1319" s="801"/>
      <c r="I1319" s="801"/>
      <c r="J1319" s="801"/>
      <c r="K1319" s="585"/>
      <c r="L1319" s="603" t="e">
        <f>#REF!-#REF!*10%</f>
        <v>#REF!</v>
      </c>
      <c r="M1319" s="800"/>
    </row>
    <row r="1320" spans="1:13" s="51" customFormat="1" ht="15" customHeight="1" x14ac:dyDescent="0.25">
      <c r="A1320" s="564"/>
      <c r="B1320" s="568"/>
      <c r="C1320" s="614"/>
      <c r="D1320" s="773"/>
      <c r="E1320" s="448"/>
      <c r="F1320" s="148" t="s">
        <v>1138</v>
      </c>
      <c r="G1320" s="523" t="s">
        <v>799</v>
      </c>
      <c r="H1320" s="523"/>
      <c r="I1320" s="523"/>
      <c r="J1320" s="523"/>
      <c r="K1320" s="585"/>
      <c r="L1320" s="603" t="e">
        <f>#REF!-#REF!*10%</f>
        <v>#REF!</v>
      </c>
      <c r="M1320" s="800"/>
    </row>
    <row r="1321" spans="1:13" s="51" customFormat="1" ht="15.6" customHeight="1" x14ac:dyDescent="0.25">
      <c r="A1321" s="564"/>
      <c r="B1321" s="568"/>
      <c r="C1321" s="614"/>
      <c r="D1321" s="773"/>
      <c r="E1321" s="448"/>
      <c r="F1321" s="148" t="s">
        <v>562</v>
      </c>
      <c r="G1321" s="523" t="s">
        <v>1085</v>
      </c>
      <c r="H1321" s="523"/>
      <c r="I1321" s="523"/>
      <c r="J1321" s="523"/>
      <c r="K1321" s="585"/>
      <c r="L1321" s="603" t="e">
        <f>#REF!-#REF!*10%</f>
        <v>#REF!</v>
      </c>
      <c r="M1321" s="800"/>
    </row>
    <row r="1322" spans="1:13" s="51" customFormat="1" ht="15.6" customHeight="1" x14ac:dyDescent="0.25">
      <c r="A1322" s="564"/>
      <c r="B1322" s="568"/>
      <c r="C1322" s="614"/>
      <c r="D1322" s="773"/>
      <c r="E1322" s="448"/>
      <c r="F1322" s="148" t="s">
        <v>570</v>
      </c>
      <c r="G1322" s="523" t="s">
        <v>614</v>
      </c>
      <c r="H1322" s="523"/>
      <c r="I1322" s="523"/>
      <c r="J1322" s="523"/>
      <c r="K1322" s="585"/>
      <c r="L1322" s="603" t="e">
        <f>#REF!-#REF!*10%</f>
        <v>#REF!</v>
      </c>
      <c r="M1322" s="800"/>
    </row>
    <row r="1323" spans="1:13" s="51" customFormat="1" ht="15.6" customHeight="1" x14ac:dyDescent="0.25">
      <c r="A1323" s="564"/>
      <c r="B1323" s="568"/>
      <c r="C1323" s="614"/>
      <c r="D1323" s="773"/>
      <c r="E1323" s="448"/>
      <c r="F1323" s="167" t="s">
        <v>84</v>
      </c>
      <c r="G1323" s="722">
        <v>0.3</v>
      </c>
      <c r="H1323" s="722"/>
      <c r="I1323" s="722"/>
      <c r="J1323" s="722"/>
      <c r="K1323" s="585"/>
      <c r="L1323" s="603" t="e">
        <f>#REF!-#REF!*10%</f>
        <v>#REF!</v>
      </c>
      <c r="M1323" s="800"/>
    </row>
    <row r="1324" spans="1:13" ht="15" customHeight="1" x14ac:dyDescent="0.25">
      <c r="A1324" s="564"/>
      <c r="B1324" s="569"/>
      <c r="C1324" s="614"/>
      <c r="D1324" s="773"/>
      <c r="E1324" s="448"/>
      <c r="F1324" s="136" t="s">
        <v>1016</v>
      </c>
      <c r="G1324" s="523">
        <v>5</v>
      </c>
      <c r="H1324" s="523"/>
      <c r="I1324" s="523"/>
      <c r="J1324" s="523"/>
      <c r="K1324" s="585"/>
      <c r="L1324" s="603" t="e">
        <f>#REF!-#REF!*10%</f>
        <v>#REF!</v>
      </c>
      <c r="M1324" s="800"/>
    </row>
    <row r="1325" spans="1:13" ht="15" customHeight="1" x14ac:dyDescent="0.25">
      <c r="A1325" s="564">
        <v>24</v>
      </c>
      <c r="B1325" s="567"/>
      <c r="C1325" s="614" t="s">
        <v>855</v>
      </c>
      <c r="D1325" s="773"/>
      <c r="E1325" s="448"/>
      <c r="F1325" s="147" t="s">
        <v>81</v>
      </c>
      <c r="G1325" s="523" t="s">
        <v>10</v>
      </c>
      <c r="H1325" s="523"/>
      <c r="I1325" s="523"/>
      <c r="J1325" s="523"/>
      <c r="K1325" s="539">
        <v>3</v>
      </c>
      <c r="L1325" s="601">
        <v>3204</v>
      </c>
      <c r="M1325" s="799" t="s">
        <v>1116</v>
      </c>
    </row>
    <row r="1326" spans="1:13" ht="15" customHeight="1" x14ac:dyDescent="0.25">
      <c r="A1326" s="564"/>
      <c r="B1326" s="568"/>
      <c r="C1326" s="614"/>
      <c r="D1326" s="773"/>
      <c r="E1326" s="448"/>
      <c r="F1326" s="147" t="s">
        <v>80</v>
      </c>
      <c r="G1326" s="469">
        <v>12</v>
      </c>
      <c r="H1326" s="469"/>
      <c r="I1326" s="469"/>
      <c r="J1326" s="469"/>
      <c r="K1326" s="583"/>
      <c r="L1326" s="602"/>
      <c r="M1326" s="800"/>
    </row>
    <row r="1327" spans="1:13" ht="15" customHeight="1" x14ac:dyDescent="0.25">
      <c r="A1327" s="564"/>
      <c r="B1327" s="568"/>
      <c r="C1327" s="614"/>
      <c r="D1327" s="773"/>
      <c r="E1327" s="448"/>
      <c r="F1327" s="147" t="s">
        <v>8</v>
      </c>
      <c r="G1327" s="243">
        <v>3000</v>
      </c>
      <c r="H1327" s="244">
        <v>4000</v>
      </c>
      <c r="I1327" s="246">
        <v>5500</v>
      </c>
      <c r="J1327" s="257">
        <v>6000</v>
      </c>
      <c r="K1327" s="583"/>
      <c r="L1327" s="602"/>
      <c r="M1327" s="800"/>
    </row>
    <row r="1328" spans="1:13" ht="15" customHeight="1" x14ac:dyDescent="0.25">
      <c r="A1328" s="564"/>
      <c r="B1328" s="568"/>
      <c r="C1328" s="614"/>
      <c r="D1328" s="773"/>
      <c r="E1328" s="448"/>
      <c r="F1328" s="147" t="s">
        <v>82</v>
      </c>
      <c r="G1328" s="243">
        <f>G1326*109</f>
        <v>1308</v>
      </c>
      <c r="H1328" s="244">
        <f>G1326*116.7</f>
        <v>1400.4</v>
      </c>
      <c r="I1328" s="246">
        <f>G1326*124.2</f>
        <v>1490.4</v>
      </c>
      <c r="J1328" s="224"/>
      <c r="K1328" s="583"/>
      <c r="L1328" s="602"/>
      <c r="M1328" s="800"/>
    </row>
    <row r="1329" spans="1:13" ht="15" customHeight="1" x14ac:dyDescent="0.25">
      <c r="A1329" s="564"/>
      <c r="B1329" s="568"/>
      <c r="C1329" s="614"/>
      <c r="D1329" s="773"/>
      <c r="E1329" s="448"/>
      <c r="F1329" s="147" t="s">
        <v>1269</v>
      </c>
      <c r="G1329" s="451">
        <v>0.98</v>
      </c>
      <c r="H1329" s="451"/>
      <c r="I1329" s="451"/>
      <c r="J1329" s="451"/>
      <c r="K1329" s="583"/>
      <c r="L1329" s="602"/>
      <c r="M1329" s="800"/>
    </row>
    <row r="1330" spans="1:13" ht="15" customHeight="1" x14ac:dyDescent="0.25">
      <c r="A1330" s="564"/>
      <c r="B1330" s="568"/>
      <c r="C1330" s="614"/>
      <c r="D1330" s="773"/>
      <c r="E1330" s="448"/>
      <c r="F1330" s="93" t="s">
        <v>699</v>
      </c>
      <c r="G1330" s="523" t="s">
        <v>700</v>
      </c>
      <c r="H1330" s="523"/>
      <c r="I1330" s="523"/>
      <c r="J1330" s="523"/>
      <c r="K1330" s="583"/>
      <c r="L1330" s="602"/>
      <c r="M1330" s="800"/>
    </row>
    <row r="1331" spans="1:13" ht="15" customHeight="1" x14ac:dyDescent="0.25">
      <c r="A1331" s="564"/>
      <c r="B1331" s="568"/>
      <c r="C1331" s="614"/>
      <c r="D1331" s="773"/>
      <c r="E1331" s="448"/>
      <c r="F1331" s="93" t="s">
        <v>1181</v>
      </c>
      <c r="G1331" s="462" t="s">
        <v>1179</v>
      </c>
      <c r="H1331" s="463"/>
      <c r="I1331" s="463"/>
      <c r="J1331" s="464"/>
      <c r="K1331" s="583"/>
      <c r="L1331" s="602"/>
      <c r="M1331" s="800"/>
    </row>
    <row r="1332" spans="1:13" ht="15" customHeight="1" x14ac:dyDescent="0.25">
      <c r="A1332" s="564"/>
      <c r="B1332" s="568"/>
      <c r="C1332" s="614"/>
      <c r="D1332" s="773"/>
      <c r="E1332" s="448"/>
      <c r="F1332" s="94" t="s">
        <v>83</v>
      </c>
      <c r="G1332" s="523">
        <v>54</v>
      </c>
      <c r="H1332" s="523"/>
      <c r="I1332" s="523"/>
      <c r="J1332" s="523"/>
      <c r="K1332" s="583"/>
      <c r="L1332" s="602"/>
      <c r="M1332" s="800"/>
    </row>
    <row r="1333" spans="1:13" ht="15" customHeight="1" x14ac:dyDescent="0.25">
      <c r="A1333" s="564"/>
      <c r="B1333" s="568"/>
      <c r="C1333" s="614"/>
      <c r="D1333" s="773"/>
      <c r="E1333" s="448"/>
      <c r="F1333" s="94" t="s">
        <v>396</v>
      </c>
      <c r="G1333" s="523" t="s">
        <v>397</v>
      </c>
      <c r="H1333" s="523"/>
      <c r="I1333" s="523"/>
      <c r="J1333" s="523"/>
      <c r="K1333" s="583"/>
      <c r="L1333" s="602"/>
      <c r="M1333" s="800"/>
    </row>
    <row r="1334" spans="1:13" ht="15" customHeight="1" x14ac:dyDescent="0.25">
      <c r="A1334" s="564"/>
      <c r="B1334" s="568"/>
      <c r="C1334" s="614"/>
      <c r="D1334" s="773"/>
      <c r="E1334" s="448"/>
      <c r="F1334" s="94" t="s">
        <v>743</v>
      </c>
      <c r="G1334" s="523" t="s">
        <v>747</v>
      </c>
      <c r="H1334" s="523"/>
      <c r="I1334" s="523"/>
      <c r="J1334" s="523"/>
      <c r="K1334" s="583"/>
      <c r="L1334" s="602"/>
      <c r="M1334" s="800"/>
    </row>
    <row r="1335" spans="1:13" s="51" customFormat="1" ht="15" customHeight="1" x14ac:dyDescent="0.25">
      <c r="A1335" s="564"/>
      <c r="B1335" s="568"/>
      <c r="C1335" s="614"/>
      <c r="D1335" s="773"/>
      <c r="E1335" s="448"/>
      <c r="F1335" s="94" t="s">
        <v>421</v>
      </c>
      <c r="G1335" s="523" t="s">
        <v>386</v>
      </c>
      <c r="H1335" s="523"/>
      <c r="I1335" s="523"/>
      <c r="J1335" s="523"/>
      <c r="K1335" s="583"/>
      <c r="L1335" s="602"/>
      <c r="M1335" s="800"/>
    </row>
    <row r="1336" spans="1:13" s="51" customFormat="1" ht="15" customHeight="1" x14ac:dyDescent="0.25">
      <c r="A1336" s="564"/>
      <c r="B1336" s="568"/>
      <c r="C1336" s="614"/>
      <c r="D1336" s="773"/>
      <c r="E1336" s="448"/>
      <c r="F1336" s="148" t="s">
        <v>379</v>
      </c>
      <c r="G1336" s="523" t="s">
        <v>745</v>
      </c>
      <c r="H1336" s="523"/>
      <c r="I1336" s="523"/>
      <c r="J1336" s="523"/>
      <c r="K1336" s="583"/>
      <c r="L1336" s="602"/>
      <c r="M1336" s="800"/>
    </row>
    <row r="1337" spans="1:13" s="51" customFormat="1" ht="15" customHeight="1" x14ac:dyDescent="0.25">
      <c r="A1337" s="564"/>
      <c r="B1337" s="568"/>
      <c r="C1337" s="614"/>
      <c r="D1337" s="773"/>
      <c r="E1337" s="448"/>
      <c r="F1337" s="148" t="s">
        <v>257</v>
      </c>
      <c r="G1337" s="523" t="s">
        <v>658</v>
      </c>
      <c r="H1337" s="523"/>
      <c r="I1337" s="523"/>
      <c r="J1337" s="523"/>
      <c r="K1337" s="583"/>
      <c r="L1337" s="602"/>
      <c r="M1337" s="800"/>
    </row>
    <row r="1338" spans="1:13" s="51" customFormat="1" ht="15" customHeight="1" x14ac:dyDescent="0.25">
      <c r="A1338" s="564"/>
      <c r="B1338" s="568"/>
      <c r="C1338" s="614"/>
      <c r="D1338" s="773"/>
      <c r="E1338" s="448"/>
      <c r="F1338" s="148" t="s">
        <v>422</v>
      </c>
      <c r="G1338" s="523" t="s">
        <v>794</v>
      </c>
      <c r="H1338" s="523"/>
      <c r="I1338" s="523"/>
      <c r="J1338" s="523"/>
      <c r="K1338" s="583"/>
      <c r="L1338" s="602"/>
      <c r="M1338" s="800"/>
    </row>
    <row r="1339" spans="1:13" s="51" customFormat="1" ht="15" customHeight="1" x14ac:dyDescent="0.25">
      <c r="A1339" s="564"/>
      <c r="B1339" s="568"/>
      <c r="C1339" s="614"/>
      <c r="D1339" s="773"/>
      <c r="E1339" s="448"/>
      <c r="F1339" s="148" t="s">
        <v>376</v>
      </c>
      <c r="G1339" s="523" t="s">
        <v>746</v>
      </c>
      <c r="H1339" s="523"/>
      <c r="I1339" s="523"/>
      <c r="J1339" s="523"/>
      <c r="K1339" s="583"/>
      <c r="L1339" s="602"/>
      <c r="M1339" s="800"/>
    </row>
    <row r="1340" spans="1:13" s="51" customFormat="1" ht="15" customHeight="1" x14ac:dyDescent="0.25">
      <c r="A1340" s="564"/>
      <c r="B1340" s="568"/>
      <c r="C1340" s="614"/>
      <c r="D1340" s="773"/>
      <c r="E1340" s="448"/>
      <c r="F1340" s="148" t="s">
        <v>381</v>
      </c>
      <c r="G1340" s="523" t="s">
        <v>795</v>
      </c>
      <c r="H1340" s="523"/>
      <c r="I1340" s="523"/>
      <c r="J1340" s="523"/>
      <c r="K1340" s="583"/>
      <c r="L1340" s="602"/>
      <c r="M1340" s="800"/>
    </row>
    <row r="1341" spans="1:13" s="51" customFormat="1" ht="15" customHeight="1" x14ac:dyDescent="0.25">
      <c r="A1341" s="564"/>
      <c r="B1341" s="568"/>
      <c r="C1341" s="614"/>
      <c r="D1341" s="773"/>
      <c r="E1341" s="448"/>
      <c r="F1341" s="148" t="s">
        <v>796</v>
      </c>
      <c r="G1341" s="523" t="s">
        <v>797</v>
      </c>
      <c r="H1341" s="523"/>
      <c r="I1341" s="523"/>
      <c r="J1341" s="523"/>
      <c r="K1341" s="583"/>
      <c r="L1341" s="602"/>
      <c r="M1341" s="800"/>
    </row>
    <row r="1342" spans="1:13" s="51" customFormat="1" ht="15" customHeight="1" x14ac:dyDescent="0.25">
      <c r="A1342" s="564"/>
      <c r="B1342" s="568"/>
      <c r="C1342" s="614"/>
      <c r="D1342" s="773"/>
      <c r="E1342" s="448"/>
      <c r="F1342" s="94" t="s">
        <v>358</v>
      </c>
      <c r="G1342" s="523" t="s">
        <v>748</v>
      </c>
      <c r="H1342" s="523"/>
      <c r="I1342" s="523"/>
      <c r="J1342" s="523"/>
      <c r="K1342" s="584">
        <v>5</v>
      </c>
      <c r="L1342" s="533">
        <v>3428</v>
      </c>
      <c r="M1342" s="800"/>
    </row>
    <row r="1343" spans="1:13" s="51" customFormat="1" ht="15" customHeight="1" x14ac:dyDescent="0.25">
      <c r="A1343" s="564"/>
      <c r="B1343" s="568"/>
      <c r="C1343" s="614"/>
      <c r="D1343" s="773"/>
      <c r="E1343" s="448"/>
      <c r="F1343" s="93" t="s">
        <v>704</v>
      </c>
      <c r="G1343" s="523" t="s">
        <v>1284</v>
      </c>
      <c r="H1343" s="523"/>
      <c r="I1343" s="523"/>
      <c r="J1343" s="523"/>
      <c r="K1343" s="585"/>
      <c r="L1343" s="603" t="e">
        <f>#REF!-#REF!*10%</f>
        <v>#REF!</v>
      </c>
      <c r="M1343" s="800"/>
    </row>
    <row r="1344" spans="1:13" s="51" customFormat="1" ht="15.75" customHeight="1" x14ac:dyDescent="0.25">
      <c r="A1344" s="564"/>
      <c r="B1344" s="568"/>
      <c r="C1344" s="614"/>
      <c r="D1344" s="773"/>
      <c r="E1344" s="448"/>
      <c r="F1344" s="148" t="s">
        <v>377</v>
      </c>
      <c r="G1344" s="523" t="s">
        <v>749</v>
      </c>
      <c r="H1344" s="523"/>
      <c r="I1344" s="523"/>
      <c r="J1344" s="523"/>
      <c r="K1344" s="585"/>
      <c r="L1344" s="603" t="e">
        <f>#REF!-#REF!*10%</f>
        <v>#REF!</v>
      </c>
      <c r="M1344" s="800"/>
    </row>
    <row r="1345" spans="1:13" s="51" customFormat="1" ht="15.75" customHeight="1" x14ac:dyDescent="0.25">
      <c r="A1345" s="564"/>
      <c r="B1345" s="568"/>
      <c r="C1345" s="614"/>
      <c r="D1345" s="773"/>
      <c r="E1345" s="448"/>
      <c r="F1345" s="148" t="s">
        <v>798</v>
      </c>
      <c r="G1345" s="801" t="s">
        <v>808</v>
      </c>
      <c r="H1345" s="801"/>
      <c r="I1345" s="801"/>
      <c r="J1345" s="801"/>
      <c r="K1345" s="585"/>
      <c r="L1345" s="603" t="e">
        <f>#REF!-#REF!*10%</f>
        <v>#REF!</v>
      </c>
      <c r="M1345" s="800"/>
    </row>
    <row r="1346" spans="1:13" s="51" customFormat="1" ht="15" customHeight="1" x14ac:dyDescent="0.25">
      <c r="A1346" s="564"/>
      <c r="B1346" s="568"/>
      <c r="C1346" s="614"/>
      <c r="D1346" s="773"/>
      <c r="E1346" s="448"/>
      <c r="F1346" s="148" t="s">
        <v>1139</v>
      </c>
      <c r="G1346" s="523" t="s">
        <v>799</v>
      </c>
      <c r="H1346" s="523"/>
      <c r="I1346" s="523"/>
      <c r="J1346" s="523"/>
      <c r="K1346" s="585"/>
      <c r="L1346" s="603" t="e">
        <f>#REF!-#REF!*10%</f>
        <v>#REF!</v>
      </c>
      <c r="M1346" s="800"/>
    </row>
    <row r="1347" spans="1:13" s="51" customFormat="1" ht="15" customHeight="1" x14ac:dyDescent="0.25">
      <c r="A1347" s="564"/>
      <c r="B1347" s="568"/>
      <c r="C1347" s="614"/>
      <c r="D1347" s="773"/>
      <c r="E1347" s="448"/>
      <c r="F1347" s="148" t="s">
        <v>801</v>
      </c>
      <c r="G1347" s="523" t="s">
        <v>799</v>
      </c>
      <c r="H1347" s="523"/>
      <c r="I1347" s="523"/>
      <c r="J1347" s="523"/>
      <c r="K1347" s="585"/>
      <c r="L1347" s="603" t="e">
        <f>#REF!-#REF!*10%</f>
        <v>#REF!</v>
      </c>
      <c r="M1347" s="800"/>
    </row>
    <row r="1348" spans="1:13" s="51" customFormat="1" ht="15" customHeight="1" x14ac:dyDescent="0.25">
      <c r="A1348" s="564"/>
      <c r="B1348" s="568"/>
      <c r="C1348" s="614"/>
      <c r="D1348" s="773"/>
      <c r="E1348" s="448"/>
      <c r="F1348" s="148" t="s">
        <v>802</v>
      </c>
      <c r="G1348" s="801">
        <v>60</v>
      </c>
      <c r="H1348" s="801"/>
      <c r="I1348" s="801"/>
      <c r="J1348" s="801"/>
      <c r="K1348" s="585"/>
      <c r="L1348" s="603" t="e">
        <f>#REF!-#REF!*10%</f>
        <v>#REF!</v>
      </c>
      <c r="M1348" s="800"/>
    </row>
    <row r="1349" spans="1:13" s="51" customFormat="1" ht="15" customHeight="1" x14ac:dyDescent="0.25">
      <c r="A1349" s="564"/>
      <c r="B1349" s="568"/>
      <c r="C1349" s="614"/>
      <c r="D1349" s="773"/>
      <c r="E1349" s="448"/>
      <c r="F1349" s="148" t="s">
        <v>803</v>
      </c>
      <c r="G1349" s="801">
        <v>1</v>
      </c>
      <c r="H1349" s="801"/>
      <c r="I1349" s="801"/>
      <c r="J1349" s="801"/>
      <c r="K1349" s="585"/>
      <c r="L1349" s="603" t="e">
        <f>#REF!-#REF!*10%</f>
        <v>#REF!</v>
      </c>
      <c r="M1349" s="800"/>
    </row>
    <row r="1350" spans="1:13" s="51" customFormat="1" ht="15" customHeight="1" x14ac:dyDescent="0.25">
      <c r="A1350" s="564"/>
      <c r="B1350" s="568"/>
      <c r="C1350" s="614"/>
      <c r="D1350" s="773"/>
      <c r="E1350" s="448"/>
      <c r="F1350" s="148" t="s">
        <v>1138</v>
      </c>
      <c r="G1350" s="523" t="s">
        <v>799</v>
      </c>
      <c r="H1350" s="523"/>
      <c r="I1350" s="523"/>
      <c r="J1350" s="523"/>
      <c r="K1350" s="585"/>
      <c r="L1350" s="603" t="e">
        <f>#REF!-#REF!*10%</f>
        <v>#REF!</v>
      </c>
      <c r="M1350" s="800"/>
    </row>
    <row r="1351" spans="1:13" s="51" customFormat="1" ht="15.6" customHeight="1" x14ac:dyDescent="0.25">
      <c r="A1351" s="564"/>
      <c r="B1351" s="568"/>
      <c r="C1351" s="614"/>
      <c r="D1351" s="773"/>
      <c r="E1351" s="448"/>
      <c r="F1351" s="148" t="s">
        <v>562</v>
      </c>
      <c r="G1351" s="523" t="s">
        <v>1085</v>
      </c>
      <c r="H1351" s="523"/>
      <c r="I1351" s="523"/>
      <c r="J1351" s="523"/>
      <c r="K1351" s="585"/>
      <c r="L1351" s="603" t="e">
        <f>#REF!-#REF!*10%</f>
        <v>#REF!</v>
      </c>
      <c r="M1351" s="800"/>
    </row>
    <row r="1352" spans="1:13" s="51" customFormat="1" ht="15.6" customHeight="1" x14ac:dyDescent="0.25">
      <c r="A1352" s="564"/>
      <c r="B1352" s="568"/>
      <c r="C1352" s="614"/>
      <c r="D1352" s="773"/>
      <c r="E1352" s="448"/>
      <c r="F1352" s="148" t="s">
        <v>570</v>
      </c>
      <c r="G1352" s="523" t="s">
        <v>614</v>
      </c>
      <c r="H1352" s="523"/>
      <c r="I1352" s="523"/>
      <c r="J1352" s="523"/>
      <c r="K1352" s="585"/>
      <c r="L1352" s="603" t="e">
        <f>#REF!-#REF!*10%</f>
        <v>#REF!</v>
      </c>
      <c r="M1352" s="800"/>
    </row>
    <row r="1353" spans="1:13" s="51" customFormat="1" ht="15.6" customHeight="1" x14ac:dyDescent="0.25">
      <c r="A1353" s="564"/>
      <c r="B1353" s="568"/>
      <c r="C1353" s="614"/>
      <c r="D1353" s="773"/>
      <c r="E1353" s="448"/>
      <c r="F1353" s="167" t="s">
        <v>84</v>
      </c>
      <c r="G1353" s="722">
        <v>0.3</v>
      </c>
      <c r="H1353" s="722"/>
      <c r="I1353" s="722"/>
      <c r="J1353" s="722"/>
      <c r="K1353" s="585"/>
      <c r="L1353" s="603" t="e">
        <f>#REF!-#REF!*10%</f>
        <v>#REF!</v>
      </c>
      <c r="M1353" s="800"/>
    </row>
    <row r="1354" spans="1:13" ht="15" customHeight="1" x14ac:dyDescent="0.25">
      <c r="A1354" s="564"/>
      <c r="B1354" s="569"/>
      <c r="C1354" s="614"/>
      <c r="D1354" s="773"/>
      <c r="E1354" s="448"/>
      <c r="F1354" s="136" t="s">
        <v>1016</v>
      </c>
      <c r="G1354" s="523">
        <v>5</v>
      </c>
      <c r="H1354" s="523"/>
      <c r="I1354" s="523"/>
      <c r="J1354" s="523"/>
      <c r="K1354" s="585"/>
      <c r="L1354" s="603" t="e">
        <f>#REF!-#REF!*10%</f>
        <v>#REF!</v>
      </c>
      <c r="M1354" s="800"/>
    </row>
    <row r="1355" spans="1:13" ht="15" customHeight="1" x14ac:dyDescent="0.25">
      <c r="A1355" s="564">
        <v>25</v>
      </c>
      <c r="B1355" s="567"/>
      <c r="C1355" s="614" t="s">
        <v>856</v>
      </c>
      <c r="D1355" s="773"/>
      <c r="E1355" s="448"/>
      <c r="F1355" s="147" t="s">
        <v>81</v>
      </c>
      <c r="G1355" s="523" t="s">
        <v>10</v>
      </c>
      <c r="H1355" s="523"/>
      <c r="I1355" s="523"/>
      <c r="J1355" s="523"/>
      <c r="K1355" s="539">
        <v>3</v>
      </c>
      <c r="L1355" s="601">
        <v>3204</v>
      </c>
      <c r="M1355" s="799" t="s">
        <v>1117</v>
      </c>
    </row>
    <row r="1356" spans="1:13" ht="15" customHeight="1" x14ac:dyDescent="0.25">
      <c r="A1356" s="564"/>
      <c r="B1356" s="568"/>
      <c r="C1356" s="614"/>
      <c r="D1356" s="773"/>
      <c r="E1356" s="448"/>
      <c r="F1356" s="147" t="s">
        <v>80</v>
      </c>
      <c r="G1356" s="469">
        <v>12</v>
      </c>
      <c r="H1356" s="469"/>
      <c r="I1356" s="469"/>
      <c r="J1356" s="469"/>
      <c r="K1356" s="583"/>
      <c r="L1356" s="602"/>
      <c r="M1356" s="800"/>
    </row>
    <row r="1357" spans="1:13" ht="15" customHeight="1" x14ac:dyDescent="0.25">
      <c r="A1357" s="564"/>
      <c r="B1357" s="568"/>
      <c r="C1357" s="614"/>
      <c r="D1357" s="773"/>
      <c r="E1357" s="448"/>
      <c r="F1357" s="147" t="s">
        <v>8</v>
      </c>
      <c r="G1357" s="243">
        <v>3000</v>
      </c>
      <c r="H1357" s="244">
        <v>4000</v>
      </c>
      <c r="I1357" s="246">
        <v>5500</v>
      </c>
      <c r="J1357" s="257">
        <v>6000</v>
      </c>
      <c r="K1357" s="583"/>
      <c r="L1357" s="602"/>
      <c r="M1357" s="800"/>
    </row>
    <row r="1358" spans="1:13" ht="15" customHeight="1" x14ac:dyDescent="0.25">
      <c r="A1358" s="564"/>
      <c r="B1358" s="568"/>
      <c r="C1358" s="614"/>
      <c r="D1358" s="773"/>
      <c r="E1358" s="448"/>
      <c r="F1358" s="147" t="s">
        <v>82</v>
      </c>
      <c r="G1358" s="243">
        <f>G1356*109</f>
        <v>1308</v>
      </c>
      <c r="H1358" s="244">
        <f>G1356*116.7</f>
        <v>1400.4</v>
      </c>
      <c r="I1358" s="246">
        <f>G1356*124.2</f>
        <v>1490.4</v>
      </c>
      <c r="J1358" s="224"/>
      <c r="K1358" s="583"/>
      <c r="L1358" s="602"/>
      <c r="M1358" s="800"/>
    </row>
    <row r="1359" spans="1:13" ht="15" customHeight="1" x14ac:dyDescent="0.25">
      <c r="A1359" s="564"/>
      <c r="B1359" s="568"/>
      <c r="C1359" s="614"/>
      <c r="D1359" s="773"/>
      <c r="E1359" s="448"/>
      <c r="F1359" s="147" t="s">
        <v>1269</v>
      </c>
      <c r="G1359" s="451">
        <v>0.98</v>
      </c>
      <c r="H1359" s="451"/>
      <c r="I1359" s="451"/>
      <c r="J1359" s="451"/>
      <c r="K1359" s="583"/>
      <c r="L1359" s="602"/>
      <c r="M1359" s="800"/>
    </row>
    <row r="1360" spans="1:13" ht="15" customHeight="1" x14ac:dyDescent="0.25">
      <c r="A1360" s="564"/>
      <c r="B1360" s="568"/>
      <c r="C1360" s="614"/>
      <c r="D1360" s="773"/>
      <c r="E1360" s="448"/>
      <c r="F1360" s="93" t="s">
        <v>699</v>
      </c>
      <c r="G1360" s="523" t="s">
        <v>700</v>
      </c>
      <c r="H1360" s="523"/>
      <c r="I1360" s="523"/>
      <c r="J1360" s="523"/>
      <c r="K1360" s="583"/>
      <c r="L1360" s="602"/>
      <c r="M1360" s="800"/>
    </row>
    <row r="1361" spans="1:13" ht="15" customHeight="1" x14ac:dyDescent="0.25">
      <c r="A1361" s="564"/>
      <c r="B1361" s="568"/>
      <c r="C1361" s="614"/>
      <c r="D1361" s="773"/>
      <c r="E1361" s="448"/>
      <c r="F1361" s="93" t="s">
        <v>1181</v>
      </c>
      <c r="G1361" s="462" t="s">
        <v>1179</v>
      </c>
      <c r="H1361" s="463"/>
      <c r="I1361" s="463"/>
      <c r="J1361" s="464"/>
      <c r="K1361" s="583"/>
      <c r="L1361" s="602"/>
      <c r="M1361" s="800"/>
    </row>
    <row r="1362" spans="1:13" ht="15" customHeight="1" x14ac:dyDescent="0.25">
      <c r="A1362" s="564"/>
      <c r="B1362" s="568"/>
      <c r="C1362" s="614"/>
      <c r="D1362" s="773"/>
      <c r="E1362" s="448"/>
      <c r="F1362" s="94" t="s">
        <v>83</v>
      </c>
      <c r="G1362" s="523">
        <v>54</v>
      </c>
      <c r="H1362" s="523"/>
      <c r="I1362" s="523"/>
      <c r="J1362" s="523"/>
      <c r="K1362" s="583"/>
      <c r="L1362" s="602"/>
      <c r="M1362" s="800"/>
    </row>
    <row r="1363" spans="1:13" ht="15" customHeight="1" x14ac:dyDescent="0.25">
      <c r="A1363" s="564"/>
      <c r="B1363" s="568"/>
      <c r="C1363" s="614"/>
      <c r="D1363" s="773"/>
      <c r="E1363" s="448"/>
      <c r="F1363" s="94" t="s">
        <v>396</v>
      </c>
      <c r="G1363" s="523" t="s">
        <v>397</v>
      </c>
      <c r="H1363" s="523"/>
      <c r="I1363" s="523"/>
      <c r="J1363" s="523"/>
      <c r="K1363" s="583"/>
      <c r="L1363" s="602"/>
      <c r="M1363" s="800"/>
    </row>
    <row r="1364" spans="1:13" ht="15" customHeight="1" x14ac:dyDescent="0.25">
      <c r="A1364" s="564"/>
      <c r="B1364" s="568"/>
      <c r="C1364" s="614"/>
      <c r="D1364" s="773"/>
      <c r="E1364" s="448"/>
      <c r="F1364" s="94" t="s">
        <v>743</v>
      </c>
      <c r="G1364" s="523" t="s">
        <v>747</v>
      </c>
      <c r="H1364" s="523"/>
      <c r="I1364" s="523"/>
      <c r="J1364" s="523"/>
      <c r="K1364" s="583"/>
      <c r="L1364" s="602"/>
      <c r="M1364" s="800"/>
    </row>
    <row r="1365" spans="1:13" s="51" customFormat="1" ht="15" customHeight="1" x14ac:dyDescent="0.25">
      <c r="A1365" s="564"/>
      <c r="B1365" s="568"/>
      <c r="C1365" s="614"/>
      <c r="D1365" s="773"/>
      <c r="E1365" s="448"/>
      <c r="F1365" s="94" t="s">
        <v>421</v>
      </c>
      <c r="G1365" s="523" t="s">
        <v>386</v>
      </c>
      <c r="H1365" s="523"/>
      <c r="I1365" s="523"/>
      <c r="J1365" s="523"/>
      <c r="K1365" s="583"/>
      <c r="L1365" s="602"/>
      <c r="M1365" s="800"/>
    </row>
    <row r="1366" spans="1:13" s="51" customFormat="1" ht="15" customHeight="1" x14ac:dyDescent="0.25">
      <c r="A1366" s="564"/>
      <c r="B1366" s="568"/>
      <c r="C1366" s="614"/>
      <c r="D1366" s="773"/>
      <c r="E1366" s="448"/>
      <c r="F1366" s="148" t="s">
        <v>379</v>
      </c>
      <c r="G1366" s="523" t="s">
        <v>745</v>
      </c>
      <c r="H1366" s="523"/>
      <c r="I1366" s="523"/>
      <c r="J1366" s="523"/>
      <c r="K1366" s="583"/>
      <c r="L1366" s="602"/>
      <c r="M1366" s="800"/>
    </row>
    <row r="1367" spans="1:13" s="51" customFormat="1" ht="15" customHeight="1" x14ac:dyDescent="0.25">
      <c r="A1367" s="564"/>
      <c r="B1367" s="568"/>
      <c r="C1367" s="614"/>
      <c r="D1367" s="773"/>
      <c r="E1367" s="448"/>
      <c r="F1367" s="148" t="s">
        <v>257</v>
      </c>
      <c r="G1367" s="523" t="s">
        <v>658</v>
      </c>
      <c r="H1367" s="523"/>
      <c r="I1367" s="523"/>
      <c r="J1367" s="523"/>
      <c r="K1367" s="583"/>
      <c r="L1367" s="602"/>
      <c r="M1367" s="800"/>
    </row>
    <row r="1368" spans="1:13" s="51" customFormat="1" ht="15" customHeight="1" x14ac:dyDescent="0.25">
      <c r="A1368" s="564"/>
      <c r="B1368" s="568"/>
      <c r="C1368" s="614"/>
      <c r="D1368" s="773"/>
      <c r="E1368" s="448"/>
      <c r="F1368" s="148" t="s">
        <v>422</v>
      </c>
      <c r="G1368" s="523" t="s">
        <v>794</v>
      </c>
      <c r="H1368" s="523"/>
      <c r="I1368" s="523"/>
      <c r="J1368" s="523"/>
      <c r="K1368" s="583"/>
      <c r="L1368" s="602"/>
      <c r="M1368" s="800"/>
    </row>
    <row r="1369" spans="1:13" s="51" customFormat="1" ht="15" customHeight="1" x14ac:dyDescent="0.25">
      <c r="A1369" s="564"/>
      <c r="B1369" s="568"/>
      <c r="C1369" s="614"/>
      <c r="D1369" s="773"/>
      <c r="E1369" s="448"/>
      <c r="F1369" s="148" t="s">
        <v>376</v>
      </c>
      <c r="G1369" s="523" t="s">
        <v>746</v>
      </c>
      <c r="H1369" s="523"/>
      <c r="I1369" s="523"/>
      <c r="J1369" s="523"/>
      <c r="K1369" s="583"/>
      <c r="L1369" s="602"/>
      <c r="M1369" s="800"/>
    </row>
    <row r="1370" spans="1:13" s="51" customFormat="1" ht="15" customHeight="1" x14ac:dyDescent="0.25">
      <c r="A1370" s="564"/>
      <c r="B1370" s="568"/>
      <c r="C1370" s="614"/>
      <c r="D1370" s="773"/>
      <c r="E1370" s="448"/>
      <c r="F1370" s="148" t="s">
        <v>381</v>
      </c>
      <c r="G1370" s="523" t="s">
        <v>795</v>
      </c>
      <c r="H1370" s="523"/>
      <c r="I1370" s="523"/>
      <c r="J1370" s="523"/>
      <c r="K1370" s="583"/>
      <c r="L1370" s="602"/>
      <c r="M1370" s="800"/>
    </row>
    <row r="1371" spans="1:13" s="51" customFormat="1" ht="15" customHeight="1" x14ac:dyDescent="0.25">
      <c r="A1371" s="564"/>
      <c r="B1371" s="568"/>
      <c r="C1371" s="614"/>
      <c r="D1371" s="773"/>
      <c r="E1371" s="448"/>
      <c r="F1371" s="148" t="s">
        <v>796</v>
      </c>
      <c r="G1371" s="523" t="s">
        <v>797</v>
      </c>
      <c r="H1371" s="523"/>
      <c r="I1371" s="523"/>
      <c r="J1371" s="523"/>
      <c r="K1371" s="583"/>
      <c r="L1371" s="602"/>
      <c r="M1371" s="800"/>
    </row>
    <row r="1372" spans="1:13" s="51" customFormat="1" ht="15" customHeight="1" x14ac:dyDescent="0.25">
      <c r="A1372" s="564"/>
      <c r="B1372" s="568"/>
      <c r="C1372" s="614"/>
      <c r="D1372" s="773"/>
      <c r="E1372" s="448"/>
      <c r="F1372" s="94" t="s">
        <v>358</v>
      </c>
      <c r="G1372" s="523" t="s">
        <v>748</v>
      </c>
      <c r="H1372" s="523"/>
      <c r="I1372" s="523"/>
      <c r="J1372" s="523"/>
      <c r="K1372" s="584">
        <v>5</v>
      </c>
      <c r="L1372" s="533">
        <v>3428</v>
      </c>
      <c r="M1372" s="800"/>
    </row>
    <row r="1373" spans="1:13" s="51" customFormat="1" ht="15" customHeight="1" x14ac:dyDescent="0.25">
      <c r="A1373" s="564"/>
      <c r="B1373" s="568"/>
      <c r="C1373" s="614"/>
      <c r="D1373" s="773"/>
      <c r="E1373" s="448"/>
      <c r="F1373" s="93" t="s">
        <v>704</v>
      </c>
      <c r="G1373" s="523" t="s">
        <v>1284</v>
      </c>
      <c r="H1373" s="523"/>
      <c r="I1373" s="523"/>
      <c r="J1373" s="523"/>
      <c r="K1373" s="585"/>
      <c r="L1373" s="603" t="e">
        <f>#REF!-#REF!*10%</f>
        <v>#REF!</v>
      </c>
      <c r="M1373" s="800"/>
    </row>
    <row r="1374" spans="1:13" s="51" customFormat="1" ht="15.75" customHeight="1" x14ac:dyDescent="0.25">
      <c r="A1374" s="564"/>
      <c r="B1374" s="568"/>
      <c r="C1374" s="614"/>
      <c r="D1374" s="773"/>
      <c r="E1374" s="448"/>
      <c r="F1374" s="148" t="s">
        <v>377</v>
      </c>
      <c r="G1374" s="523" t="s">
        <v>749</v>
      </c>
      <c r="H1374" s="523"/>
      <c r="I1374" s="523"/>
      <c r="J1374" s="523"/>
      <c r="K1374" s="585"/>
      <c r="L1374" s="603" t="e">
        <f>#REF!-#REF!*10%</f>
        <v>#REF!</v>
      </c>
      <c r="M1374" s="800"/>
    </row>
    <row r="1375" spans="1:13" s="51" customFormat="1" ht="15.75" customHeight="1" x14ac:dyDescent="0.25">
      <c r="A1375" s="564"/>
      <c r="B1375" s="568"/>
      <c r="C1375" s="614"/>
      <c r="D1375" s="773"/>
      <c r="E1375" s="448"/>
      <c r="F1375" s="148" t="s">
        <v>798</v>
      </c>
      <c r="G1375" s="801" t="s">
        <v>810</v>
      </c>
      <c r="H1375" s="801"/>
      <c r="I1375" s="801"/>
      <c r="J1375" s="801"/>
      <c r="K1375" s="585"/>
      <c r="L1375" s="603" t="e">
        <f>#REF!-#REF!*10%</f>
        <v>#REF!</v>
      </c>
      <c r="M1375" s="800"/>
    </row>
    <row r="1376" spans="1:13" s="51" customFormat="1" ht="15" customHeight="1" x14ac:dyDescent="0.25">
      <c r="A1376" s="564"/>
      <c r="B1376" s="568"/>
      <c r="C1376" s="614"/>
      <c r="D1376" s="773"/>
      <c r="E1376" s="448"/>
      <c r="F1376" s="148" t="s">
        <v>1139</v>
      </c>
      <c r="G1376" s="523" t="s">
        <v>799</v>
      </c>
      <c r="H1376" s="523"/>
      <c r="I1376" s="523"/>
      <c r="J1376" s="523"/>
      <c r="K1376" s="585"/>
      <c r="L1376" s="603" t="e">
        <f>#REF!-#REF!*10%</f>
        <v>#REF!</v>
      </c>
      <c r="M1376" s="800"/>
    </row>
    <row r="1377" spans="1:13" s="51" customFormat="1" ht="15" customHeight="1" x14ac:dyDescent="0.25">
      <c r="A1377" s="564"/>
      <c r="B1377" s="568"/>
      <c r="C1377" s="614"/>
      <c r="D1377" s="773"/>
      <c r="E1377" s="448"/>
      <c r="F1377" s="148" t="s">
        <v>801</v>
      </c>
      <c r="G1377" s="801">
        <v>10</v>
      </c>
      <c r="H1377" s="801"/>
      <c r="I1377" s="801"/>
      <c r="J1377" s="801"/>
      <c r="K1377" s="585"/>
      <c r="L1377" s="603" t="e">
        <f>#REF!-#REF!*10%</f>
        <v>#REF!</v>
      </c>
      <c r="M1377" s="800"/>
    </row>
    <row r="1378" spans="1:13" s="51" customFormat="1" ht="15" customHeight="1" x14ac:dyDescent="0.25">
      <c r="A1378" s="564"/>
      <c r="B1378" s="568"/>
      <c r="C1378" s="614"/>
      <c r="D1378" s="773"/>
      <c r="E1378" s="448"/>
      <c r="F1378" s="148" t="s">
        <v>802</v>
      </c>
      <c r="G1378" s="801">
        <v>60</v>
      </c>
      <c r="H1378" s="801"/>
      <c r="I1378" s="801"/>
      <c r="J1378" s="801"/>
      <c r="K1378" s="585"/>
      <c r="L1378" s="603" t="e">
        <f>#REF!-#REF!*10%</f>
        <v>#REF!</v>
      </c>
      <c r="M1378" s="800"/>
    </row>
    <row r="1379" spans="1:13" s="51" customFormat="1" ht="15" customHeight="1" x14ac:dyDescent="0.25">
      <c r="A1379" s="564"/>
      <c r="B1379" s="568"/>
      <c r="C1379" s="614"/>
      <c r="D1379" s="773"/>
      <c r="E1379" s="448"/>
      <c r="F1379" s="148" t="s">
        <v>803</v>
      </c>
      <c r="G1379" s="801" t="s">
        <v>1137</v>
      </c>
      <c r="H1379" s="801"/>
      <c r="I1379" s="801"/>
      <c r="J1379" s="801"/>
      <c r="K1379" s="585"/>
      <c r="L1379" s="603" t="e">
        <f>#REF!-#REF!*10%</f>
        <v>#REF!</v>
      </c>
      <c r="M1379" s="800"/>
    </row>
    <row r="1380" spans="1:13" s="51" customFormat="1" ht="15" customHeight="1" x14ac:dyDescent="0.25">
      <c r="A1380" s="564"/>
      <c r="B1380" s="568"/>
      <c r="C1380" s="614"/>
      <c r="D1380" s="773"/>
      <c r="E1380" s="448"/>
      <c r="F1380" s="148" t="s">
        <v>1138</v>
      </c>
      <c r="G1380" s="523" t="s">
        <v>799</v>
      </c>
      <c r="H1380" s="523"/>
      <c r="I1380" s="523"/>
      <c r="J1380" s="523"/>
      <c r="K1380" s="585"/>
      <c r="L1380" s="603" t="e">
        <f>#REF!-#REF!*10%</f>
        <v>#REF!</v>
      </c>
      <c r="M1380" s="800"/>
    </row>
    <row r="1381" spans="1:13" s="51" customFormat="1" ht="15.6" customHeight="1" x14ac:dyDescent="0.25">
      <c r="A1381" s="564"/>
      <c r="B1381" s="568"/>
      <c r="C1381" s="614"/>
      <c r="D1381" s="773"/>
      <c r="E1381" s="448"/>
      <c r="F1381" s="148" t="s">
        <v>562</v>
      </c>
      <c r="G1381" s="523" t="s">
        <v>1085</v>
      </c>
      <c r="H1381" s="523"/>
      <c r="I1381" s="523"/>
      <c r="J1381" s="523"/>
      <c r="K1381" s="585"/>
      <c r="L1381" s="603" t="e">
        <f>#REF!-#REF!*10%</f>
        <v>#REF!</v>
      </c>
      <c r="M1381" s="800"/>
    </row>
    <row r="1382" spans="1:13" s="51" customFormat="1" ht="15.6" customHeight="1" x14ac:dyDescent="0.25">
      <c r="A1382" s="564"/>
      <c r="B1382" s="568"/>
      <c r="C1382" s="614"/>
      <c r="D1382" s="773"/>
      <c r="E1382" s="448"/>
      <c r="F1382" s="148" t="s">
        <v>570</v>
      </c>
      <c r="G1382" s="523" t="s">
        <v>614</v>
      </c>
      <c r="H1382" s="523"/>
      <c r="I1382" s="523"/>
      <c r="J1382" s="523"/>
      <c r="K1382" s="585"/>
      <c r="L1382" s="603" t="e">
        <f>#REF!-#REF!*10%</f>
        <v>#REF!</v>
      </c>
      <c r="M1382" s="800"/>
    </row>
    <row r="1383" spans="1:13" s="51" customFormat="1" ht="15.6" customHeight="1" x14ac:dyDescent="0.25">
      <c r="A1383" s="564"/>
      <c r="B1383" s="568"/>
      <c r="C1383" s="614"/>
      <c r="D1383" s="773"/>
      <c r="E1383" s="448"/>
      <c r="F1383" s="167" t="s">
        <v>84</v>
      </c>
      <c r="G1383" s="722">
        <v>0.3</v>
      </c>
      <c r="H1383" s="722"/>
      <c r="I1383" s="722"/>
      <c r="J1383" s="722"/>
      <c r="K1383" s="585"/>
      <c r="L1383" s="603" t="e">
        <f>#REF!-#REF!*10%</f>
        <v>#REF!</v>
      </c>
      <c r="M1383" s="800"/>
    </row>
    <row r="1384" spans="1:13" ht="15" customHeight="1" x14ac:dyDescent="0.25">
      <c r="A1384" s="564"/>
      <c r="B1384" s="569"/>
      <c r="C1384" s="614"/>
      <c r="D1384" s="773"/>
      <c r="E1384" s="448"/>
      <c r="F1384" s="136" t="s">
        <v>1016</v>
      </c>
      <c r="G1384" s="523">
        <v>5</v>
      </c>
      <c r="H1384" s="523"/>
      <c r="I1384" s="523"/>
      <c r="J1384" s="523"/>
      <c r="K1384" s="585"/>
      <c r="L1384" s="603" t="e">
        <f>#REF!-#REF!*10%</f>
        <v>#REF!</v>
      </c>
      <c r="M1384" s="800"/>
    </row>
    <row r="1385" spans="1:13" ht="15" customHeight="1" x14ac:dyDescent="0.25">
      <c r="A1385" s="564">
        <v>26</v>
      </c>
      <c r="B1385" s="567"/>
      <c r="C1385" s="614" t="s">
        <v>857</v>
      </c>
      <c r="D1385" s="773"/>
      <c r="E1385" s="448"/>
      <c r="F1385" s="147" t="s">
        <v>81</v>
      </c>
      <c r="G1385" s="523" t="s">
        <v>10</v>
      </c>
      <c r="H1385" s="523"/>
      <c r="I1385" s="523"/>
      <c r="J1385" s="523"/>
      <c r="K1385" s="539">
        <v>3</v>
      </c>
      <c r="L1385" s="601">
        <v>3204</v>
      </c>
      <c r="M1385" s="799" t="s">
        <v>1113</v>
      </c>
    </row>
    <row r="1386" spans="1:13" ht="15" customHeight="1" x14ac:dyDescent="0.25">
      <c r="A1386" s="564"/>
      <c r="B1386" s="568"/>
      <c r="C1386" s="614"/>
      <c r="D1386" s="773"/>
      <c r="E1386" s="448"/>
      <c r="F1386" s="147" t="s">
        <v>80</v>
      </c>
      <c r="G1386" s="469">
        <v>12</v>
      </c>
      <c r="H1386" s="469"/>
      <c r="I1386" s="469"/>
      <c r="J1386" s="469"/>
      <c r="K1386" s="583"/>
      <c r="L1386" s="602"/>
      <c r="M1386" s="800"/>
    </row>
    <row r="1387" spans="1:13" ht="15" customHeight="1" x14ac:dyDescent="0.25">
      <c r="A1387" s="564"/>
      <c r="B1387" s="568"/>
      <c r="C1387" s="614"/>
      <c r="D1387" s="773"/>
      <c r="E1387" s="448"/>
      <c r="F1387" s="147" t="s">
        <v>8</v>
      </c>
      <c r="G1387" s="243">
        <v>3000</v>
      </c>
      <c r="H1387" s="244">
        <v>4000</v>
      </c>
      <c r="I1387" s="246">
        <v>5500</v>
      </c>
      <c r="J1387" s="257">
        <v>6000</v>
      </c>
      <c r="K1387" s="583"/>
      <c r="L1387" s="602"/>
      <c r="M1387" s="800"/>
    </row>
    <row r="1388" spans="1:13" ht="15" customHeight="1" x14ac:dyDescent="0.25">
      <c r="A1388" s="564"/>
      <c r="B1388" s="568"/>
      <c r="C1388" s="614"/>
      <c r="D1388" s="773"/>
      <c r="E1388" s="448"/>
      <c r="F1388" s="147" t="s">
        <v>82</v>
      </c>
      <c r="G1388" s="243">
        <f>G1386*109</f>
        <v>1308</v>
      </c>
      <c r="H1388" s="244">
        <f>G1386*116.7</f>
        <v>1400.4</v>
      </c>
      <c r="I1388" s="246">
        <f>G1386*124.2</f>
        <v>1490.4</v>
      </c>
      <c r="J1388" s="224"/>
      <c r="K1388" s="583"/>
      <c r="L1388" s="602"/>
      <c r="M1388" s="800"/>
    </row>
    <row r="1389" spans="1:13" ht="15" customHeight="1" x14ac:dyDescent="0.25">
      <c r="A1389" s="564"/>
      <c r="B1389" s="568"/>
      <c r="C1389" s="614"/>
      <c r="D1389" s="773"/>
      <c r="E1389" s="448"/>
      <c r="F1389" s="147" t="s">
        <v>1269</v>
      </c>
      <c r="G1389" s="451">
        <v>0.98</v>
      </c>
      <c r="H1389" s="451"/>
      <c r="I1389" s="451"/>
      <c r="J1389" s="451"/>
      <c r="K1389" s="583"/>
      <c r="L1389" s="602"/>
      <c r="M1389" s="800"/>
    </row>
    <row r="1390" spans="1:13" ht="15" customHeight="1" x14ac:dyDescent="0.25">
      <c r="A1390" s="564"/>
      <c r="B1390" s="568"/>
      <c r="C1390" s="614"/>
      <c r="D1390" s="773"/>
      <c r="E1390" s="448"/>
      <c r="F1390" s="93" t="s">
        <v>699</v>
      </c>
      <c r="G1390" s="523" t="s">
        <v>700</v>
      </c>
      <c r="H1390" s="523"/>
      <c r="I1390" s="523"/>
      <c r="J1390" s="523"/>
      <c r="K1390" s="583"/>
      <c r="L1390" s="602"/>
      <c r="M1390" s="800"/>
    </row>
    <row r="1391" spans="1:13" ht="15" customHeight="1" x14ac:dyDescent="0.25">
      <c r="A1391" s="564"/>
      <c r="B1391" s="568"/>
      <c r="C1391" s="614"/>
      <c r="D1391" s="773"/>
      <c r="E1391" s="448"/>
      <c r="F1391" s="93" t="s">
        <v>1181</v>
      </c>
      <c r="G1391" s="462" t="s">
        <v>1179</v>
      </c>
      <c r="H1391" s="463"/>
      <c r="I1391" s="463"/>
      <c r="J1391" s="464"/>
      <c r="K1391" s="583"/>
      <c r="L1391" s="602"/>
      <c r="M1391" s="800"/>
    </row>
    <row r="1392" spans="1:13" ht="15" customHeight="1" x14ac:dyDescent="0.25">
      <c r="A1392" s="564"/>
      <c r="B1392" s="568"/>
      <c r="C1392" s="614"/>
      <c r="D1392" s="773"/>
      <c r="E1392" s="448"/>
      <c r="F1392" s="94" t="s">
        <v>83</v>
      </c>
      <c r="G1392" s="523">
        <v>54</v>
      </c>
      <c r="H1392" s="523"/>
      <c r="I1392" s="523"/>
      <c r="J1392" s="523"/>
      <c r="K1392" s="583"/>
      <c r="L1392" s="602"/>
      <c r="M1392" s="800"/>
    </row>
    <row r="1393" spans="1:13" ht="15" customHeight="1" x14ac:dyDescent="0.25">
      <c r="A1393" s="564"/>
      <c r="B1393" s="568"/>
      <c r="C1393" s="614"/>
      <c r="D1393" s="773"/>
      <c r="E1393" s="448"/>
      <c r="F1393" s="94" t="s">
        <v>396</v>
      </c>
      <c r="G1393" s="523" t="s">
        <v>397</v>
      </c>
      <c r="H1393" s="523"/>
      <c r="I1393" s="523"/>
      <c r="J1393" s="523"/>
      <c r="K1393" s="583"/>
      <c r="L1393" s="602"/>
      <c r="M1393" s="800"/>
    </row>
    <row r="1394" spans="1:13" ht="15" customHeight="1" x14ac:dyDescent="0.25">
      <c r="A1394" s="564"/>
      <c r="B1394" s="568"/>
      <c r="C1394" s="614"/>
      <c r="D1394" s="773"/>
      <c r="E1394" s="448"/>
      <c r="F1394" s="94" t="s">
        <v>743</v>
      </c>
      <c r="G1394" s="523" t="s">
        <v>747</v>
      </c>
      <c r="H1394" s="523"/>
      <c r="I1394" s="523"/>
      <c r="J1394" s="523"/>
      <c r="K1394" s="583"/>
      <c r="L1394" s="602"/>
      <c r="M1394" s="800"/>
    </row>
    <row r="1395" spans="1:13" s="51" customFormat="1" ht="15" customHeight="1" x14ac:dyDescent="0.25">
      <c r="A1395" s="564"/>
      <c r="B1395" s="568"/>
      <c r="C1395" s="614"/>
      <c r="D1395" s="773"/>
      <c r="E1395" s="448"/>
      <c r="F1395" s="94" t="s">
        <v>421</v>
      </c>
      <c r="G1395" s="523" t="s">
        <v>386</v>
      </c>
      <c r="H1395" s="523"/>
      <c r="I1395" s="523"/>
      <c r="J1395" s="523"/>
      <c r="K1395" s="583"/>
      <c r="L1395" s="602"/>
      <c r="M1395" s="800"/>
    </row>
    <row r="1396" spans="1:13" s="51" customFormat="1" ht="15" customHeight="1" x14ac:dyDescent="0.25">
      <c r="A1396" s="564"/>
      <c r="B1396" s="568"/>
      <c r="C1396" s="614"/>
      <c r="D1396" s="773"/>
      <c r="E1396" s="448"/>
      <c r="F1396" s="148" t="s">
        <v>379</v>
      </c>
      <c r="G1396" s="523" t="s">
        <v>745</v>
      </c>
      <c r="H1396" s="523"/>
      <c r="I1396" s="523"/>
      <c r="J1396" s="523"/>
      <c r="K1396" s="583"/>
      <c r="L1396" s="602"/>
      <c r="M1396" s="800"/>
    </row>
    <row r="1397" spans="1:13" s="51" customFormat="1" ht="15" customHeight="1" x14ac:dyDescent="0.25">
      <c r="A1397" s="564"/>
      <c r="B1397" s="568"/>
      <c r="C1397" s="614"/>
      <c r="D1397" s="773"/>
      <c r="E1397" s="448"/>
      <c r="F1397" s="148" t="s">
        <v>257</v>
      </c>
      <c r="G1397" s="523" t="s">
        <v>658</v>
      </c>
      <c r="H1397" s="523"/>
      <c r="I1397" s="523"/>
      <c r="J1397" s="523"/>
      <c r="K1397" s="583"/>
      <c r="L1397" s="602"/>
      <c r="M1397" s="800"/>
    </row>
    <row r="1398" spans="1:13" s="51" customFormat="1" ht="15" customHeight="1" x14ac:dyDescent="0.25">
      <c r="A1398" s="564"/>
      <c r="B1398" s="568"/>
      <c r="C1398" s="614"/>
      <c r="D1398" s="773"/>
      <c r="E1398" s="448"/>
      <c r="F1398" s="148" t="s">
        <v>422</v>
      </c>
      <c r="G1398" s="523" t="s">
        <v>794</v>
      </c>
      <c r="H1398" s="523"/>
      <c r="I1398" s="523"/>
      <c r="J1398" s="523"/>
      <c r="K1398" s="583"/>
      <c r="L1398" s="602"/>
      <c r="M1398" s="800"/>
    </row>
    <row r="1399" spans="1:13" s="51" customFormat="1" ht="15" customHeight="1" x14ac:dyDescent="0.25">
      <c r="A1399" s="564"/>
      <c r="B1399" s="568"/>
      <c r="C1399" s="614"/>
      <c r="D1399" s="773"/>
      <c r="E1399" s="448"/>
      <c r="F1399" s="148" t="s">
        <v>376</v>
      </c>
      <c r="G1399" s="523" t="s">
        <v>746</v>
      </c>
      <c r="H1399" s="523"/>
      <c r="I1399" s="523"/>
      <c r="J1399" s="523"/>
      <c r="K1399" s="583"/>
      <c r="L1399" s="602"/>
      <c r="M1399" s="800"/>
    </row>
    <row r="1400" spans="1:13" s="51" customFormat="1" ht="15" customHeight="1" x14ac:dyDescent="0.25">
      <c r="A1400" s="564"/>
      <c r="B1400" s="568"/>
      <c r="C1400" s="614"/>
      <c r="D1400" s="773"/>
      <c r="E1400" s="448"/>
      <c r="F1400" s="148" t="s">
        <v>381</v>
      </c>
      <c r="G1400" s="523" t="s">
        <v>795</v>
      </c>
      <c r="H1400" s="523"/>
      <c r="I1400" s="523"/>
      <c r="J1400" s="523"/>
      <c r="K1400" s="583"/>
      <c r="L1400" s="602"/>
      <c r="M1400" s="800"/>
    </row>
    <row r="1401" spans="1:13" s="51" customFormat="1" ht="15" customHeight="1" x14ac:dyDescent="0.25">
      <c r="A1401" s="564"/>
      <c r="B1401" s="568"/>
      <c r="C1401" s="614"/>
      <c r="D1401" s="773"/>
      <c r="E1401" s="448"/>
      <c r="F1401" s="148" t="s">
        <v>796</v>
      </c>
      <c r="G1401" s="523" t="s">
        <v>797</v>
      </c>
      <c r="H1401" s="523"/>
      <c r="I1401" s="523"/>
      <c r="J1401" s="523"/>
      <c r="K1401" s="583"/>
      <c r="L1401" s="602"/>
      <c r="M1401" s="800"/>
    </row>
    <row r="1402" spans="1:13" s="51" customFormat="1" ht="15" customHeight="1" x14ac:dyDescent="0.25">
      <c r="A1402" s="564"/>
      <c r="B1402" s="568"/>
      <c r="C1402" s="614"/>
      <c r="D1402" s="773"/>
      <c r="E1402" s="448"/>
      <c r="F1402" s="94" t="s">
        <v>358</v>
      </c>
      <c r="G1402" s="523" t="s">
        <v>748</v>
      </c>
      <c r="H1402" s="523"/>
      <c r="I1402" s="523"/>
      <c r="J1402" s="523"/>
      <c r="K1402" s="584">
        <v>5</v>
      </c>
      <c r="L1402" s="533">
        <v>3428</v>
      </c>
      <c r="M1402" s="800"/>
    </row>
    <row r="1403" spans="1:13" s="51" customFormat="1" ht="15" customHeight="1" x14ac:dyDescent="0.25">
      <c r="A1403" s="564"/>
      <c r="B1403" s="568"/>
      <c r="C1403" s="614"/>
      <c r="D1403" s="773"/>
      <c r="E1403" s="448"/>
      <c r="F1403" s="93" t="s">
        <v>704</v>
      </c>
      <c r="G1403" s="523" t="s">
        <v>1284</v>
      </c>
      <c r="H1403" s="523"/>
      <c r="I1403" s="523"/>
      <c r="J1403" s="523"/>
      <c r="K1403" s="585"/>
      <c r="L1403" s="603" t="e">
        <f>#REF!-#REF!*10%</f>
        <v>#REF!</v>
      </c>
      <c r="M1403" s="800"/>
    </row>
    <row r="1404" spans="1:13" s="51" customFormat="1" ht="15.75" customHeight="1" x14ac:dyDescent="0.25">
      <c r="A1404" s="564"/>
      <c r="B1404" s="568"/>
      <c r="C1404" s="614"/>
      <c r="D1404" s="773"/>
      <c r="E1404" s="448"/>
      <c r="F1404" s="148" t="s">
        <v>377</v>
      </c>
      <c r="G1404" s="523" t="s">
        <v>749</v>
      </c>
      <c r="H1404" s="523"/>
      <c r="I1404" s="523"/>
      <c r="J1404" s="523"/>
      <c r="K1404" s="585"/>
      <c r="L1404" s="603" t="e">
        <f>#REF!-#REF!*10%</f>
        <v>#REF!</v>
      </c>
      <c r="M1404" s="800"/>
    </row>
    <row r="1405" spans="1:13" s="51" customFormat="1" ht="15.75" customHeight="1" x14ac:dyDescent="0.25">
      <c r="A1405" s="564"/>
      <c r="B1405" s="568"/>
      <c r="C1405" s="614"/>
      <c r="D1405" s="773"/>
      <c r="E1405" s="448"/>
      <c r="F1405" s="148" t="s">
        <v>798</v>
      </c>
      <c r="G1405" s="801" t="s">
        <v>810</v>
      </c>
      <c r="H1405" s="801"/>
      <c r="I1405" s="801"/>
      <c r="J1405" s="801"/>
      <c r="K1405" s="585"/>
      <c r="L1405" s="603" t="e">
        <f>#REF!-#REF!*10%</f>
        <v>#REF!</v>
      </c>
      <c r="M1405" s="800"/>
    </row>
    <row r="1406" spans="1:13" s="51" customFormat="1" ht="15" customHeight="1" x14ac:dyDescent="0.25">
      <c r="A1406" s="564"/>
      <c r="B1406" s="568"/>
      <c r="C1406" s="614"/>
      <c r="D1406" s="773"/>
      <c r="E1406" s="448"/>
      <c r="F1406" s="148" t="s">
        <v>1139</v>
      </c>
      <c r="G1406" s="523" t="s">
        <v>799</v>
      </c>
      <c r="H1406" s="523"/>
      <c r="I1406" s="523"/>
      <c r="J1406" s="523"/>
      <c r="K1406" s="585"/>
      <c r="L1406" s="603" t="e">
        <f>#REF!-#REF!*10%</f>
        <v>#REF!</v>
      </c>
      <c r="M1406" s="800"/>
    </row>
    <row r="1407" spans="1:13" s="51" customFormat="1" ht="15" customHeight="1" x14ac:dyDescent="0.25">
      <c r="A1407" s="564"/>
      <c r="B1407" s="568"/>
      <c r="C1407" s="614"/>
      <c r="D1407" s="773"/>
      <c r="E1407" s="448"/>
      <c r="F1407" s="148" t="s">
        <v>801</v>
      </c>
      <c r="G1407" s="801">
        <v>10</v>
      </c>
      <c r="H1407" s="801"/>
      <c r="I1407" s="801"/>
      <c r="J1407" s="801"/>
      <c r="K1407" s="585"/>
      <c r="L1407" s="603" t="e">
        <f>#REF!-#REF!*10%</f>
        <v>#REF!</v>
      </c>
      <c r="M1407" s="800"/>
    </row>
    <row r="1408" spans="1:13" s="51" customFormat="1" ht="15" customHeight="1" x14ac:dyDescent="0.25">
      <c r="A1408" s="564"/>
      <c r="B1408" s="568"/>
      <c r="C1408" s="614"/>
      <c r="D1408" s="773"/>
      <c r="E1408" s="448"/>
      <c r="F1408" s="148" t="s">
        <v>802</v>
      </c>
      <c r="G1408" s="801">
        <v>60</v>
      </c>
      <c r="H1408" s="801"/>
      <c r="I1408" s="801"/>
      <c r="J1408" s="801"/>
      <c r="K1408" s="585"/>
      <c r="L1408" s="603" t="e">
        <f>#REF!-#REF!*10%</f>
        <v>#REF!</v>
      </c>
      <c r="M1408" s="800"/>
    </row>
    <row r="1409" spans="1:13" s="51" customFormat="1" ht="15" customHeight="1" x14ac:dyDescent="0.25">
      <c r="A1409" s="564"/>
      <c r="B1409" s="568"/>
      <c r="C1409" s="614"/>
      <c r="D1409" s="773"/>
      <c r="E1409" s="448"/>
      <c r="F1409" s="148" t="s">
        <v>803</v>
      </c>
      <c r="G1409" s="801" t="s">
        <v>1137</v>
      </c>
      <c r="H1409" s="801"/>
      <c r="I1409" s="801"/>
      <c r="J1409" s="801"/>
      <c r="K1409" s="585"/>
      <c r="L1409" s="603" t="e">
        <f>#REF!-#REF!*10%</f>
        <v>#REF!</v>
      </c>
      <c r="M1409" s="800"/>
    </row>
    <row r="1410" spans="1:13" s="51" customFormat="1" ht="15" customHeight="1" x14ac:dyDescent="0.25">
      <c r="A1410" s="564"/>
      <c r="B1410" s="568"/>
      <c r="C1410" s="614"/>
      <c r="D1410" s="773"/>
      <c r="E1410" s="448"/>
      <c r="F1410" s="148" t="s">
        <v>1138</v>
      </c>
      <c r="G1410" s="801">
        <v>80</v>
      </c>
      <c r="H1410" s="801"/>
      <c r="I1410" s="801"/>
      <c r="J1410" s="801"/>
      <c r="K1410" s="585"/>
      <c r="L1410" s="603" t="e">
        <f>#REF!-#REF!*10%</f>
        <v>#REF!</v>
      </c>
      <c r="M1410" s="800"/>
    </row>
    <row r="1411" spans="1:13" s="51" customFormat="1" ht="15.6" customHeight="1" x14ac:dyDescent="0.25">
      <c r="A1411" s="564"/>
      <c r="B1411" s="568"/>
      <c r="C1411" s="614"/>
      <c r="D1411" s="773"/>
      <c r="E1411" s="448"/>
      <c r="F1411" s="148" t="s">
        <v>562</v>
      </c>
      <c r="G1411" s="523" t="s">
        <v>1085</v>
      </c>
      <c r="H1411" s="523"/>
      <c r="I1411" s="523"/>
      <c r="J1411" s="523"/>
      <c r="K1411" s="585"/>
      <c r="L1411" s="603" t="e">
        <f>#REF!-#REF!*10%</f>
        <v>#REF!</v>
      </c>
      <c r="M1411" s="800"/>
    </row>
    <row r="1412" spans="1:13" s="51" customFormat="1" ht="15.6" customHeight="1" x14ac:dyDescent="0.25">
      <c r="A1412" s="564"/>
      <c r="B1412" s="568"/>
      <c r="C1412" s="614"/>
      <c r="D1412" s="773"/>
      <c r="E1412" s="448"/>
      <c r="F1412" s="148" t="s">
        <v>570</v>
      </c>
      <c r="G1412" s="523" t="s">
        <v>614</v>
      </c>
      <c r="H1412" s="523"/>
      <c r="I1412" s="523"/>
      <c r="J1412" s="523"/>
      <c r="K1412" s="585"/>
      <c r="L1412" s="603" t="e">
        <f>#REF!-#REF!*10%</f>
        <v>#REF!</v>
      </c>
      <c r="M1412" s="800"/>
    </row>
    <row r="1413" spans="1:13" s="51" customFormat="1" ht="15.6" customHeight="1" x14ac:dyDescent="0.25">
      <c r="A1413" s="564"/>
      <c r="B1413" s="568"/>
      <c r="C1413" s="614"/>
      <c r="D1413" s="773"/>
      <c r="E1413" s="448"/>
      <c r="F1413" s="167" t="s">
        <v>84</v>
      </c>
      <c r="G1413" s="722">
        <v>0.3</v>
      </c>
      <c r="H1413" s="722"/>
      <c r="I1413" s="722"/>
      <c r="J1413" s="722"/>
      <c r="K1413" s="585"/>
      <c r="L1413" s="603" t="e">
        <f>#REF!-#REF!*10%</f>
        <v>#REF!</v>
      </c>
      <c r="M1413" s="800"/>
    </row>
    <row r="1414" spans="1:13" ht="15" customHeight="1" x14ac:dyDescent="0.25">
      <c r="A1414" s="564"/>
      <c r="B1414" s="569"/>
      <c r="C1414" s="614"/>
      <c r="D1414" s="773"/>
      <c r="E1414" s="448"/>
      <c r="F1414" s="136" t="s">
        <v>1016</v>
      </c>
      <c r="G1414" s="523">
        <v>5</v>
      </c>
      <c r="H1414" s="523"/>
      <c r="I1414" s="523"/>
      <c r="J1414" s="523"/>
      <c r="K1414" s="585"/>
      <c r="L1414" s="603" t="e">
        <f>#REF!-#REF!*10%</f>
        <v>#REF!</v>
      </c>
      <c r="M1414" s="800"/>
    </row>
    <row r="1415" spans="1:13" ht="15" customHeight="1" x14ac:dyDescent="0.25">
      <c r="A1415" s="564">
        <v>27</v>
      </c>
      <c r="B1415" s="567"/>
      <c r="C1415" s="614" t="s">
        <v>858</v>
      </c>
      <c r="D1415" s="773"/>
      <c r="E1415" s="448"/>
      <c r="F1415" s="147" t="s">
        <v>81</v>
      </c>
      <c r="G1415" s="523" t="s">
        <v>10</v>
      </c>
      <c r="H1415" s="523"/>
      <c r="I1415" s="523"/>
      <c r="J1415" s="523"/>
      <c r="K1415" s="539">
        <v>3</v>
      </c>
      <c r="L1415" s="601">
        <v>3204</v>
      </c>
      <c r="M1415" s="799" t="s">
        <v>1118</v>
      </c>
    </row>
    <row r="1416" spans="1:13" ht="15" customHeight="1" x14ac:dyDescent="0.25">
      <c r="A1416" s="564"/>
      <c r="B1416" s="568"/>
      <c r="C1416" s="614"/>
      <c r="D1416" s="773"/>
      <c r="E1416" s="448"/>
      <c r="F1416" s="147" t="s">
        <v>80</v>
      </c>
      <c r="G1416" s="469">
        <v>12</v>
      </c>
      <c r="H1416" s="469"/>
      <c r="I1416" s="469"/>
      <c r="J1416" s="469"/>
      <c r="K1416" s="583"/>
      <c r="L1416" s="602"/>
      <c r="M1416" s="800"/>
    </row>
    <row r="1417" spans="1:13" ht="15" customHeight="1" x14ac:dyDescent="0.25">
      <c r="A1417" s="564"/>
      <c r="B1417" s="568"/>
      <c r="C1417" s="614"/>
      <c r="D1417" s="773"/>
      <c r="E1417" s="448"/>
      <c r="F1417" s="147" t="s">
        <v>8</v>
      </c>
      <c r="G1417" s="243">
        <v>3000</v>
      </c>
      <c r="H1417" s="244">
        <v>4000</v>
      </c>
      <c r="I1417" s="246">
        <v>5500</v>
      </c>
      <c r="J1417" s="308">
        <v>6000</v>
      </c>
      <c r="K1417" s="583"/>
      <c r="L1417" s="602"/>
      <c r="M1417" s="800"/>
    </row>
    <row r="1418" spans="1:13" ht="15" customHeight="1" x14ac:dyDescent="0.25">
      <c r="A1418" s="564"/>
      <c r="B1418" s="568"/>
      <c r="C1418" s="614"/>
      <c r="D1418" s="773"/>
      <c r="E1418" s="448"/>
      <c r="F1418" s="147" t="s">
        <v>82</v>
      </c>
      <c r="G1418" s="243">
        <f>G1416*109</f>
        <v>1308</v>
      </c>
      <c r="H1418" s="244">
        <f>G1416*116.7</f>
        <v>1400.4</v>
      </c>
      <c r="I1418" s="246">
        <f>G1416*124.2</f>
        <v>1490.4</v>
      </c>
      <c r="J1418" s="224"/>
      <c r="K1418" s="583"/>
      <c r="L1418" s="602"/>
      <c r="M1418" s="800"/>
    </row>
    <row r="1419" spans="1:13" ht="15" customHeight="1" x14ac:dyDescent="0.25">
      <c r="A1419" s="564"/>
      <c r="B1419" s="568"/>
      <c r="C1419" s="614"/>
      <c r="D1419" s="773"/>
      <c r="E1419" s="448"/>
      <c r="F1419" s="147" t="s">
        <v>1269</v>
      </c>
      <c r="G1419" s="451">
        <v>0.98</v>
      </c>
      <c r="H1419" s="451"/>
      <c r="I1419" s="451"/>
      <c r="J1419" s="451"/>
      <c r="K1419" s="583"/>
      <c r="L1419" s="602"/>
      <c r="M1419" s="800"/>
    </row>
    <row r="1420" spans="1:13" ht="15" customHeight="1" x14ac:dyDescent="0.25">
      <c r="A1420" s="564"/>
      <c r="B1420" s="568"/>
      <c r="C1420" s="614"/>
      <c r="D1420" s="773"/>
      <c r="E1420" s="448"/>
      <c r="F1420" s="93" t="s">
        <v>699</v>
      </c>
      <c r="G1420" s="523" t="s">
        <v>700</v>
      </c>
      <c r="H1420" s="523"/>
      <c r="I1420" s="523"/>
      <c r="J1420" s="523"/>
      <c r="K1420" s="583"/>
      <c r="L1420" s="602"/>
      <c r="M1420" s="800"/>
    </row>
    <row r="1421" spans="1:13" ht="15" customHeight="1" x14ac:dyDescent="0.25">
      <c r="A1421" s="564"/>
      <c r="B1421" s="568"/>
      <c r="C1421" s="614"/>
      <c r="D1421" s="773"/>
      <c r="E1421" s="448"/>
      <c r="F1421" s="93" t="s">
        <v>1181</v>
      </c>
      <c r="G1421" s="462" t="s">
        <v>1179</v>
      </c>
      <c r="H1421" s="463"/>
      <c r="I1421" s="463"/>
      <c r="J1421" s="464"/>
      <c r="K1421" s="583"/>
      <c r="L1421" s="602"/>
      <c r="M1421" s="800"/>
    </row>
    <row r="1422" spans="1:13" ht="15" customHeight="1" x14ac:dyDescent="0.25">
      <c r="A1422" s="564"/>
      <c r="B1422" s="568"/>
      <c r="C1422" s="614"/>
      <c r="D1422" s="773"/>
      <c r="E1422" s="448"/>
      <c r="F1422" s="94" t="s">
        <v>83</v>
      </c>
      <c r="G1422" s="523">
        <v>54</v>
      </c>
      <c r="H1422" s="523"/>
      <c r="I1422" s="523"/>
      <c r="J1422" s="523"/>
      <c r="K1422" s="583"/>
      <c r="L1422" s="602"/>
      <c r="M1422" s="800"/>
    </row>
    <row r="1423" spans="1:13" ht="15" customHeight="1" x14ac:dyDescent="0.25">
      <c r="A1423" s="564"/>
      <c r="B1423" s="568"/>
      <c r="C1423" s="614"/>
      <c r="D1423" s="773"/>
      <c r="E1423" s="448"/>
      <c r="F1423" s="94" t="s">
        <v>396</v>
      </c>
      <c r="G1423" s="523" t="s">
        <v>397</v>
      </c>
      <c r="H1423" s="523"/>
      <c r="I1423" s="523"/>
      <c r="J1423" s="523"/>
      <c r="K1423" s="583"/>
      <c r="L1423" s="602"/>
      <c r="M1423" s="800"/>
    </row>
    <row r="1424" spans="1:13" ht="15" customHeight="1" x14ac:dyDescent="0.25">
      <c r="A1424" s="564"/>
      <c r="B1424" s="568"/>
      <c r="C1424" s="614"/>
      <c r="D1424" s="773"/>
      <c r="E1424" s="448"/>
      <c r="F1424" s="94" t="s">
        <v>743</v>
      </c>
      <c r="G1424" s="523" t="s">
        <v>747</v>
      </c>
      <c r="H1424" s="523"/>
      <c r="I1424" s="523"/>
      <c r="J1424" s="523"/>
      <c r="K1424" s="583"/>
      <c r="L1424" s="602"/>
      <c r="M1424" s="800"/>
    </row>
    <row r="1425" spans="1:13" s="51" customFormat="1" ht="15" customHeight="1" x14ac:dyDescent="0.25">
      <c r="A1425" s="564"/>
      <c r="B1425" s="568"/>
      <c r="C1425" s="614"/>
      <c r="D1425" s="773"/>
      <c r="E1425" s="448"/>
      <c r="F1425" s="94" t="s">
        <v>421</v>
      </c>
      <c r="G1425" s="523" t="s">
        <v>386</v>
      </c>
      <c r="H1425" s="523"/>
      <c r="I1425" s="523"/>
      <c r="J1425" s="523"/>
      <c r="K1425" s="583"/>
      <c r="L1425" s="602"/>
      <c r="M1425" s="800"/>
    </row>
    <row r="1426" spans="1:13" s="51" customFormat="1" ht="15" customHeight="1" x14ac:dyDescent="0.25">
      <c r="A1426" s="564"/>
      <c r="B1426" s="568"/>
      <c r="C1426" s="614"/>
      <c r="D1426" s="773"/>
      <c r="E1426" s="448"/>
      <c r="F1426" s="148" t="s">
        <v>379</v>
      </c>
      <c r="G1426" s="523" t="s">
        <v>745</v>
      </c>
      <c r="H1426" s="523"/>
      <c r="I1426" s="523"/>
      <c r="J1426" s="523"/>
      <c r="K1426" s="583"/>
      <c r="L1426" s="602"/>
      <c r="M1426" s="800"/>
    </row>
    <row r="1427" spans="1:13" s="51" customFormat="1" ht="15" customHeight="1" x14ac:dyDescent="0.25">
      <c r="A1427" s="564"/>
      <c r="B1427" s="568"/>
      <c r="C1427" s="614"/>
      <c r="D1427" s="773"/>
      <c r="E1427" s="448"/>
      <c r="F1427" s="148" t="s">
        <v>257</v>
      </c>
      <c r="G1427" s="523" t="s">
        <v>658</v>
      </c>
      <c r="H1427" s="523"/>
      <c r="I1427" s="523"/>
      <c r="J1427" s="523"/>
      <c r="K1427" s="583"/>
      <c r="L1427" s="602"/>
      <c r="M1427" s="800"/>
    </row>
    <row r="1428" spans="1:13" s="51" customFormat="1" ht="15" customHeight="1" x14ac:dyDescent="0.25">
      <c r="A1428" s="564"/>
      <c r="B1428" s="568"/>
      <c r="C1428" s="614"/>
      <c r="D1428" s="773"/>
      <c r="E1428" s="448"/>
      <c r="F1428" s="148" t="s">
        <v>422</v>
      </c>
      <c r="G1428" s="523" t="s">
        <v>794</v>
      </c>
      <c r="H1428" s="523"/>
      <c r="I1428" s="523"/>
      <c r="J1428" s="523"/>
      <c r="K1428" s="583"/>
      <c r="L1428" s="602"/>
      <c r="M1428" s="800"/>
    </row>
    <row r="1429" spans="1:13" s="51" customFormat="1" ht="15" customHeight="1" x14ac:dyDescent="0.25">
      <c r="A1429" s="564"/>
      <c r="B1429" s="568"/>
      <c r="C1429" s="614"/>
      <c r="D1429" s="773"/>
      <c r="E1429" s="448"/>
      <c r="F1429" s="148" t="s">
        <v>376</v>
      </c>
      <c r="G1429" s="523" t="s">
        <v>746</v>
      </c>
      <c r="H1429" s="523"/>
      <c r="I1429" s="523"/>
      <c r="J1429" s="523"/>
      <c r="K1429" s="583"/>
      <c r="L1429" s="602"/>
      <c r="M1429" s="800"/>
    </row>
    <row r="1430" spans="1:13" s="51" customFormat="1" ht="15" customHeight="1" x14ac:dyDescent="0.25">
      <c r="A1430" s="564"/>
      <c r="B1430" s="568"/>
      <c r="C1430" s="614"/>
      <c r="D1430" s="773"/>
      <c r="E1430" s="448"/>
      <c r="F1430" s="148" t="s">
        <v>381</v>
      </c>
      <c r="G1430" s="523" t="s">
        <v>795</v>
      </c>
      <c r="H1430" s="523"/>
      <c r="I1430" s="523"/>
      <c r="J1430" s="523"/>
      <c r="K1430" s="583"/>
      <c r="L1430" s="602"/>
      <c r="M1430" s="800"/>
    </row>
    <row r="1431" spans="1:13" s="51" customFormat="1" ht="15" customHeight="1" x14ac:dyDescent="0.25">
      <c r="A1431" s="564"/>
      <c r="B1431" s="568"/>
      <c r="C1431" s="614"/>
      <c r="D1431" s="773"/>
      <c r="E1431" s="448"/>
      <c r="F1431" s="148" t="s">
        <v>796</v>
      </c>
      <c r="G1431" s="523" t="s">
        <v>797</v>
      </c>
      <c r="H1431" s="523"/>
      <c r="I1431" s="523"/>
      <c r="J1431" s="523"/>
      <c r="K1431" s="583"/>
      <c r="L1431" s="602"/>
      <c r="M1431" s="800"/>
    </row>
    <row r="1432" spans="1:13" s="51" customFormat="1" ht="15" customHeight="1" x14ac:dyDescent="0.25">
      <c r="A1432" s="564"/>
      <c r="B1432" s="568"/>
      <c r="C1432" s="614"/>
      <c r="D1432" s="773"/>
      <c r="E1432" s="448"/>
      <c r="F1432" s="94" t="s">
        <v>358</v>
      </c>
      <c r="G1432" s="523" t="s">
        <v>748</v>
      </c>
      <c r="H1432" s="523"/>
      <c r="I1432" s="523"/>
      <c r="J1432" s="523"/>
      <c r="K1432" s="584">
        <v>5</v>
      </c>
      <c r="L1432" s="533">
        <v>3428</v>
      </c>
      <c r="M1432" s="800"/>
    </row>
    <row r="1433" spans="1:13" s="51" customFormat="1" ht="15" customHeight="1" x14ac:dyDescent="0.25">
      <c r="A1433" s="564"/>
      <c r="B1433" s="568"/>
      <c r="C1433" s="614"/>
      <c r="D1433" s="773"/>
      <c r="E1433" s="448"/>
      <c r="F1433" s="93" t="s">
        <v>704</v>
      </c>
      <c r="G1433" s="523" t="s">
        <v>1284</v>
      </c>
      <c r="H1433" s="523"/>
      <c r="I1433" s="523"/>
      <c r="J1433" s="523"/>
      <c r="K1433" s="585"/>
      <c r="L1433" s="603" t="e">
        <f>#REF!-#REF!*10%</f>
        <v>#REF!</v>
      </c>
      <c r="M1433" s="800"/>
    </row>
    <row r="1434" spans="1:13" s="51" customFormat="1" ht="15.75" customHeight="1" x14ac:dyDescent="0.25">
      <c r="A1434" s="564"/>
      <c r="B1434" s="568"/>
      <c r="C1434" s="614"/>
      <c r="D1434" s="773"/>
      <c r="E1434" s="448"/>
      <c r="F1434" s="148" t="s">
        <v>377</v>
      </c>
      <c r="G1434" s="523" t="s">
        <v>749</v>
      </c>
      <c r="H1434" s="523"/>
      <c r="I1434" s="523"/>
      <c r="J1434" s="523"/>
      <c r="K1434" s="585"/>
      <c r="L1434" s="603" t="e">
        <f>#REF!-#REF!*10%</f>
        <v>#REF!</v>
      </c>
      <c r="M1434" s="800"/>
    </row>
    <row r="1435" spans="1:13" s="51" customFormat="1" ht="15.75" customHeight="1" x14ac:dyDescent="0.25">
      <c r="A1435" s="564"/>
      <c r="B1435" s="568"/>
      <c r="C1435" s="614"/>
      <c r="D1435" s="773"/>
      <c r="E1435" s="448"/>
      <c r="F1435" s="148" t="s">
        <v>798</v>
      </c>
      <c r="G1435" s="801" t="s">
        <v>810</v>
      </c>
      <c r="H1435" s="801"/>
      <c r="I1435" s="801"/>
      <c r="J1435" s="801"/>
      <c r="K1435" s="585"/>
      <c r="L1435" s="603" t="e">
        <f>#REF!-#REF!*10%</f>
        <v>#REF!</v>
      </c>
      <c r="M1435" s="800"/>
    </row>
    <row r="1436" spans="1:13" s="51" customFormat="1" ht="15" customHeight="1" x14ac:dyDescent="0.25">
      <c r="A1436" s="564"/>
      <c r="B1436" s="568"/>
      <c r="C1436" s="614"/>
      <c r="D1436" s="773"/>
      <c r="E1436" s="448"/>
      <c r="F1436" s="148" t="s">
        <v>1139</v>
      </c>
      <c r="G1436" s="523" t="s">
        <v>799</v>
      </c>
      <c r="H1436" s="523"/>
      <c r="I1436" s="523"/>
      <c r="J1436" s="523"/>
      <c r="K1436" s="585"/>
      <c r="L1436" s="603" t="e">
        <f>#REF!-#REF!*10%</f>
        <v>#REF!</v>
      </c>
      <c r="M1436" s="800"/>
    </row>
    <row r="1437" spans="1:13" s="51" customFormat="1" ht="15" customHeight="1" x14ac:dyDescent="0.25">
      <c r="A1437" s="564"/>
      <c r="B1437" s="568"/>
      <c r="C1437" s="614"/>
      <c r="D1437" s="773"/>
      <c r="E1437" s="448"/>
      <c r="F1437" s="148" t="s">
        <v>801</v>
      </c>
      <c r="G1437" s="801">
        <v>10</v>
      </c>
      <c r="H1437" s="801"/>
      <c r="I1437" s="801"/>
      <c r="J1437" s="801"/>
      <c r="K1437" s="585"/>
      <c r="L1437" s="603" t="e">
        <f>#REF!-#REF!*10%</f>
        <v>#REF!</v>
      </c>
      <c r="M1437" s="800"/>
    </row>
    <row r="1438" spans="1:13" s="51" customFormat="1" ht="15" customHeight="1" x14ac:dyDescent="0.25">
      <c r="A1438" s="564"/>
      <c r="B1438" s="568"/>
      <c r="C1438" s="614"/>
      <c r="D1438" s="773"/>
      <c r="E1438" s="448"/>
      <c r="F1438" s="148" t="s">
        <v>802</v>
      </c>
      <c r="G1438" s="801">
        <v>60</v>
      </c>
      <c r="H1438" s="801"/>
      <c r="I1438" s="801"/>
      <c r="J1438" s="801"/>
      <c r="K1438" s="585"/>
      <c r="L1438" s="603" t="e">
        <f>#REF!-#REF!*10%</f>
        <v>#REF!</v>
      </c>
      <c r="M1438" s="800"/>
    </row>
    <row r="1439" spans="1:13" s="51" customFormat="1" ht="15" customHeight="1" x14ac:dyDescent="0.25">
      <c r="A1439" s="564"/>
      <c r="B1439" s="568"/>
      <c r="C1439" s="614"/>
      <c r="D1439" s="773"/>
      <c r="E1439" s="448"/>
      <c r="F1439" s="148" t="s">
        <v>803</v>
      </c>
      <c r="G1439" s="801" t="s">
        <v>1137</v>
      </c>
      <c r="H1439" s="801"/>
      <c r="I1439" s="801"/>
      <c r="J1439" s="801"/>
      <c r="K1439" s="585"/>
      <c r="L1439" s="603" t="e">
        <f>#REF!-#REF!*10%</f>
        <v>#REF!</v>
      </c>
      <c r="M1439" s="800"/>
    </row>
    <row r="1440" spans="1:13" s="51" customFormat="1" ht="15" customHeight="1" x14ac:dyDescent="0.25">
      <c r="A1440" s="564"/>
      <c r="B1440" s="568"/>
      <c r="C1440" s="614"/>
      <c r="D1440" s="773"/>
      <c r="E1440" s="448"/>
      <c r="F1440" s="148" t="s">
        <v>1138</v>
      </c>
      <c r="G1440" s="801">
        <v>80</v>
      </c>
      <c r="H1440" s="801"/>
      <c r="I1440" s="801"/>
      <c r="J1440" s="801"/>
      <c r="K1440" s="585"/>
      <c r="L1440" s="603" t="e">
        <f>#REF!-#REF!*10%</f>
        <v>#REF!</v>
      </c>
      <c r="M1440" s="800"/>
    </row>
    <row r="1441" spans="1:13" s="51" customFormat="1" ht="15.6" customHeight="1" x14ac:dyDescent="0.25">
      <c r="A1441" s="564"/>
      <c r="B1441" s="568"/>
      <c r="C1441" s="614"/>
      <c r="D1441" s="773"/>
      <c r="E1441" s="448"/>
      <c r="F1441" s="148" t="s">
        <v>562</v>
      </c>
      <c r="G1441" s="523" t="s">
        <v>1085</v>
      </c>
      <c r="H1441" s="523"/>
      <c r="I1441" s="523"/>
      <c r="J1441" s="523"/>
      <c r="K1441" s="585"/>
      <c r="L1441" s="603" t="e">
        <f>#REF!-#REF!*10%</f>
        <v>#REF!</v>
      </c>
      <c r="M1441" s="800"/>
    </row>
    <row r="1442" spans="1:13" s="51" customFormat="1" ht="15.6" customHeight="1" x14ac:dyDescent="0.25">
      <c r="A1442" s="564"/>
      <c r="B1442" s="568"/>
      <c r="C1442" s="614"/>
      <c r="D1442" s="773"/>
      <c r="E1442" s="448"/>
      <c r="F1442" s="148" t="s">
        <v>570</v>
      </c>
      <c r="G1442" s="523" t="s">
        <v>614</v>
      </c>
      <c r="H1442" s="523"/>
      <c r="I1442" s="523"/>
      <c r="J1442" s="523"/>
      <c r="K1442" s="585"/>
      <c r="L1442" s="603" t="e">
        <f>#REF!-#REF!*10%</f>
        <v>#REF!</v>
      </c>
      <c r="M1442" s="800"/>
    </row>
    <row r="1443" spans="1:13" s="51" customFormat="1" ht="15.6" customHeight="1" x14ac:dyDescent="0.25">
      <c r="A1443" s="564"/>
      <c r="B1443" s="568"/>
      <c r="C1443" s="614"/>
      <c r="D1443" s="773"/>
      <c r="E1443" s="448"/>
      <c r="F1443" s="167" t="s">
        <v>84</v>
      </c>
      <c r="G1443" s="722">
        <v>0.3</v>
      </c>
      <c r="H1443" s="722"/>
      <c r="I1443" s="722"/>
      <c r="J1443" s="722"/>
      <c r="K1443" s="585"/>
      <c r="L1443" s="603" t="e">
        <f>#REF!-#REF!*10%</f>
        <v>#REF!</v>
      </c>
      <c r="M1443" s="800"/>
    </row>
    <row r="1444" spans="1:13" ht="15" customHeight="1" x14ac:dyDescent="0.25">
      <c r="A1444" s="564"/>
      <c r="B1444" s="569"/>
      <c r="C1444" s="614"/>
      <c r="D1444" s="773"/>
      <c r="E1444" s="448"/>
      <c r="F1444" s="136" t="s">
        <v>1016</v>
      </c>
      <c r="G1444" s="523">
        <v>5</v>
      </c>
      <c r="H1444" s="523"/>
      <c r="I1444" s="523"/>
      <c r="J1444" s="523"/>
      <c r="K1444" s="585"/>
      <c r="L1444" s="603" t="e">
        <f>#REF!-#REF!*10%</f>
        <v>#REF!</v>
      </c>
      <c r="M1444" s="800"/>
    </row>
    <row r="1445" spans="1:13" ht="15" customHeight="1" x14ac:dyDescent="0.25">
      <c r="A1445" s="564">
        <v>28</v>
      </c>
      <c r="B1445" s="567"/>
      <c r="C1445" s="614" t="s">
        <v>859</v>
      </c>
      <c r="D1445" s="773"/>
      <c r="E1445" s="448"/>
      <c r="F1445" s="147" t="s">
        <v>81</v>
      </c>
      <c r="G1445" s="523" t="s">
        <v>10</v>
      </c>
      <c r="H1445" s="523"/>
      <c r="I1445" s="523"/>
      <c r="J1445" s="523"/>
      <c r="K1445" s="539">
        <v>3</v>
      </c>
      <c r="L1445" s="601">
        <v>4091</v>
      </c>
      <c r="M1445" s="799" t="s">
        <v>1140</v>
      </c>
    </row>
    <row r="1446" spans="1:13" ht="15" customHeight="1" x14ac:dyDescent="0.25">
      <c r="A1446" s="564"/>
      <c r="B1446" s="568"/>
      <c r="C1446" s="614"/>
      <c r="D1446" s="773"/>
      <c r="E1446" s="448"/>
      <c r="F1446" s="147" t="s">
        <v>80</v>
      </c>
      <c r="G1446" s="469">
        <v>12</v>
      </c>
      <c r="H1446" s="469"/>
      <c r="I1446" s="469"/>
      <c r="J1446" s="469"/>
      <c r="K1446" s="583"/>
      <c r="L1446" s="602"/>
      <c r="M1446" s="800"/>
    </row>
    <row r="1447" spans="1:13" ht="15" customHeight="1" x14ac:dyDescent="0.25">
      <c r="A1447" s="564"/>
      <c r="B1447" s="568"/>
      <c r="C1447" s="614"/>
      <c r="D1447" s="773"/>
      <c r="E1447" s="448"/>
      <c r="F1447" s="147" t="s">
        <v>8</v>
      </c>
      <c r="G1447" s="243">
        <v>3000</v>
      </c>
      <c r="H1447" s="244">
        <v>4000</v>
      </c>
      <c r="I1447" s="246">
        <v>5500</v>
      </c>
      <c r="J1447" s="257">
        <v>6000</v>
      </c>
      <c r="K1447" s="583"/>
      <c r="L1447" s="602"/>
      <c r="M1447" s="800"/>
    </row>
    <row r="1448" spans="1:13" ht="15" customHeight="1" x14ac:dyDescent="0.25">
      <c r="A1448" s="564"/>
      <c r="B1448" s="568"/>
      <c r="C1448" s="614"/>
      <c r="D1448" s="773"/>
      <c r="E1448" s="448"/>
      <c r="F1448" s="147" t="s">
        <v>82</v>
      </c>
      <c r="G1448" s="243">
        <f>G1446*109</f>
        <v>1308</v>
      </c>
      <c r="H1448" s="244">
        <f>G1446*116.7</f>
        <v>1400.4</v>
      </c>
      <c r="I1448" s="246">
        <f>G1446*124.2</f>
        <v>1490.4</v>
      </c>
      <c r="J1448" s="224"/>
      <c r="K1448" s="583"/>
      <c r="L1448" s="602"/>
      <c r="M1448" s="800"/>
    </row>
    <row r="1449" spans="1:13" ht="15" customHeight="1" x14ac:dyDescent="0.25">
      <c r="A1449" s="564"/>
      <c r="B1449" s="568"/>
      <c r="C1449" s="614"/>
      <c r="D1449" s="773"/>
      <c r="E1449" s="448"/>
      <c r="F1449" s="147" t="s">
        <v>1269</v>
      </c>
      <c r="G1449" s="451">
        <v>0.98</v>
      </c>
      <c r="H1449" s="451"/>
      <c r="I1449" s="451"/>
      <c r="J1449" s="451"/>
      <c r="K1449" s="583"/>
      <c r="L1449" s="602"/>
      <c r="M1449" s="800"/>
    </row>
    <row r="1450" spans="1:13" ht="15" customHeight="1" x14ac:dyDescent="0.25">
      <c r="A1450" s="564"/>
      <c r="B1450" s="568"/>
      <c r="C1450" s="614"/>
      <c r="D1450" s="773"/>
      <c r="E1450" s="448"/>
      <c r="F1450" s="93" t="s">
        <v>699</v>
      </c>
      <c r="G1450" s="523" t="s">
        <v>700</v>
      </c>
      <c r="H1450" s="523"/>
      <c r="I1450" s="523"/>
      <c r="J1450" s="523"/>
      <c r="K1450" s="583"/>
      <c r="L1450" s="602"/>
      <c r="M1450" s="800"/>
    </row>
    <row r="1451" spans="1:13" ht="15" customHeight="1" x14ac:dyDescent="0.25">
      <c r="A1451" s="564"/>
      <c r="B1451" s="568"/>
      <c r="C1451" s="614"/>
      <c r="D1451" s="773"/>
      <c r="E1451" s="448"/>
      <c r="F1451" s="93" t="s">
        <v>1181</v>
      </c>
      <c r="G1451" s="462" t="s">
        <v>1179</v>
      </c>
      <c r="H1451" s="463"/>
      <c r="I1451" s="463"/>
      <c r="J1451" s="464"/>
      <c r="K1451" s="583"/>
      <c r="L1451" s="602"/>
      <c r="M1451" s="800"/>
    </row>
    <row r="1452" spans="1:13" ht="15" customHeight="1" x14ac:dyDescent="0.25">
      <c r="A1452" s="564"/>
      <c r="B1452" s="568"/>
      <c r="C1452" s="614"/>
      <c r="D1452" s="773"/>
      <c r="E1452" s="448"/>
      <c r="F1452" s="94" t="s">
        <v>83</v>
      </c>
      <c r="G1452" s="523">
        <v>54</v>
      </c>
      <c r="H1452" s="523"/>
      <c r="I1452" s="523"/>
      <c r="J1452" s="523"/>
      <c r="K1452" s="583"/>
      <c r="L1452" s="602"/>
      <c r="M1452" s="800"/>
    </row>
    <row r="1453" spans="1:13" ht="15" customHeight="1" x14ac:dyDescent="0.25">
      <c r="A1453" s="564"/>
      <c r="B1453" s="568"/>
      <c r="C1453" s="614"/>
      <c r="D1453" s="773"/>
      <c r="E1453" s="448"/>
      <c r="F1453" s="94" t="s">
        <v>396</v>
      </c>
      <c r="G1453" s="523" t="s">
        <v>397</v>
      </c>
      <c r="H1453" s="523"/>
      <c r="I1453" s="523"/>
      <c r="J1453" s="523"/>
      <c r="K1453" s="583"/>
      <c r="L1453" s="602"/>
      <c r="M1453" s="800"/>
    </row>
    <row r="1454" spans="1:13" ht="15" customHeight="1" x14ac:dyDescent="0.25">
      <c r="A1454" s="564"/>
      <c r="B1454" s="568"/>
      <c r="C1454" s="614"/>
      <c r="D1454" s="773"/>
      <c r="E1454" s="448"/>
      <c r="F1454" s="94" t="s">
        <v>743</v>
      </c>
      <c r="G1454" s="523" t="s">
        <v>747</v>
      </c>
      <c r="H1454" s="523"/>
      <c r="I1454" s="523"/>
      <c r="J1454" s="523"/>
      <c r="K1454" s="583"/>
      <c r="L1454" s="602"/>
      <c r="M1454" s="800"/>
    </row>
    <row r="1455" spans="1:13" s="51" customFormat="1" ht="15" customHeight="1" x14ac:dyDescent="0.25">
      <c r="A1455" s="564"/>
      <c r="B1455" s="568"/>
      <c r="C1455" s="614"/>
      <c r="D1455" s="773"/>
      <c r="E1455" s="448"/>
      <c r="F1455" s="94" t="s">
        <v>421</v>
      </c>
      <c r="G1455" s="523" t="s">
        <v>386</v>
      </c>
      <c r="H1455" s="523"/>
      <c r="I1455" s="523"/>
      <c r="J1455" s="523"/>
      <c r="K1455" s="583"/>
      <c r="L1455" s="602"/>
      <c r="M1455" s="800"/>
    </row>
    <row r="1456" spans="1:13" s="51" customFormat="1" ht="15" customHeight="1" x14ac:dyDescent="0.25">
      <c r="A1456" s="564"/>
      <c r="B1456" s="568"/>
      <c r="C1456" s="614"/>
      <c r="D1456" s="773"/>
      <c r="E1456" s="448"/>
      <c r="F1456" s="148" t="s">
        <v>379</v>
      </c>
      <c r="G1456" s="523" t="s">
        <v>745</v>
      </c>
      <c r="H1456" s="523"/>
      <c r="I1456" s="523"/>
      <c r="J1456" s="523"/>
      <c r="K1456" s="583"/>
      <c r="L1456" s="602"/>
      <c r="M1456" s="800"/>
    </row>
    <row r="1457" spans="1:13" s="51" customFormat="1" ht="15" customHeight="1" x14ac:dyDescent="0.25">
      <c r="A1457" s="564"/>
      <c r="B1457" s="568"/>
      <c r="C1457" s="614"/>
      <c r="D1457" s="773"/>
      <c r="E1457" s="448"/>
      <c r="F1457" s="148" t="s">
        <v>257</v>
      </c>
      <c r="G1457" s="523" t="s">
        <v>658</v>
      </c>
      <c r="H1457" s="523"/>
      <c r="I1457" s="523"/>
      <c r="J1457" s="523"/>
      <c r="K1457" s="583"/>
      <c r="L1457" s="602"/>
      <c r="M1457" s="800"/>
    </row>
    <row r="1458" spans="1:13" s="51" customFormat="1" ht="15" customHeight="1" x14ac:dyDescent="0.25">
      <c r="A1458" s="564"/>
      <c r="B1458" s="568"/>
      <c r="C1458" s="614"/>
      <c r="D1458" s="773"/>
      <c r="E1458" s="448"/>
      <c r="F1458" s="148" t="s">
        <v>422</v>
      </c>
      <c r="G1458" s="523" t="s">
        <v>794</v>
      </c>
      <c r="H1458" s="523"/>
      <c r="I1458" s="523"/>
      <c r="J1458" s="523"/>
      <c r="K1458" s="583"/>
      <c r="L1458" s="602"/>
      <c r="M1458" s="800"/>
    </row>
    <row r="1459" spans="1:13" s="51" customFormat="1" ht="15" customHeight="1" x14ac:dyDescent="0.25">
      <c r="A1459" s="564"/>
      <c r="B1459" s="568"/>
      <c r="C1459" s="614"/>
      <c r="D1459" s="773"/>
      <c r="E1459" s="448"/>
      <c r="F1459" s="148" t="s">
        <v>376</v>
      </c>
      <c r="G1459" s="523" t="s">
        <v>746</v>
      </c>
      <c r="H1459" s="523"/>
      <c r="I1459" s="523"/>
      <c r="J1459" s="523"/>
      <c r="K1459" s="583"/>
      <c r="L1459" s="602"/>
      <c r="M1459" s="800"/>
    </row>
    <row r="1460" spans="1:13" s="51" customFormat="1" ht="15" customHeight="1" x14ac:dyDescent="0.25">
      <c r="A1460" s="564"/>
      <c r="B1460" s="568"/>
      <c r="C1460" s="614"/>
      <c r="D1460" s="773"/>
      <c r="E1460" s="448"/>
      <c r="F1460" s="148" t="s">
        <v>381</v>
      </c>
      <c r="G1460" s="523" t="s">
        <v>795</v>
      </c>
      <c r="H1460" s="523"/>
      <c r="I1460" s="523"/>
      <c r="J1460" s="523"/>
      <c r="K1460" s="583"/>
      <c r="L1460" s="602"/>
      <c r="M1460" s="800"/>
    </row>
    <row r="1461" spans="1:13" s="51" customFormat="1" ht="15" customHeight="1" x14ac:dyDescent="0.25">
      <c r="A1461" s="564"/>
      <c r="B1461" s="568"/>
      <c r="C1461" s="614"/>
      <c r="D1461" s="773"/>
      <c r="E1461" s="448"/>
      <c r="F1461" s="148" t="s">
        <v>796</v>
      </c>
      <c r="G1461" s="523" t="s">
        <v>797</v>
      </c>
      <c r="H1461" s="523"/>
      <c r="I1461" s="523"/>
      <c r="J1461" s="523"/>
      <c r="K1461" s="583"/>
      <c r="L1461" s="602"/>
      <c r="M1461" s="800"/>
    </row>
    <row r="1462" spans="1:13" s="51" customFormat="1" ht="15" customHeight="1" x14ac:dyDescent="0.25">
      <c r="A1462" s="564"/>
      <c r="B1462" s="568"/>
      <c r="C1462" s="614"/>
      <c r="D1462" s="773"/>
      <c r="E1462" s="448"/>
      <c r="F1462" s="94" t="s">
        <v>358</v>
      </c>
      <c r="G1462" s="523" t="s">
        <v>748</v>
      </c>
      <c r="H1462" s="523"/>
      <c r="I1462" s="523"/>
      <c r="J1462" s="523"/>
      <c r="K1462" s="584">
        <v>5</v>
      </c>
      <c r="L1462" s="533">
        <v>4378</v>
      </c>
      <c r="M1462" s="800"/>
    </row>
    <row r="1463" spans="1:13" s="51" customFormat="1" ht="15" customHeight="1" x14ac:dyDescent="0.25">
      <c r="A1463" s="564"/>
      <c r="B1463" s="568"/>
      <c r="C1463" s="614"/>
      <c r="D1463" s="773"/>
      <c r="E1463" s="448"/>
      <c r="F1463" s="93" t="s">
        <v>704</v>
      </c>
      <c r="G1463" s="523" t="s">
        <v>1284</v>
      </c>
      <c r="H1463" s="523"/>
      <c r="I1463" s="523"/>
      <c r="J1463" s="523"/>
      <c r="K1463" s="585"/>
      <c r="L1463" s="603" t="e">
        <f>#REF!-#REF!*10%</f>
        <v>#REF!</v>
      </c>
      <c r="M1463" s="800"/>
    </row>
    <row r="1464" spans="1:13" s="51" customFormat="1" ht="15.75" customHeight="1" x14ac:dyDescent="0.25">
      <c r="A1464" s="564"/>
      <c r="B1464" s="568"/>
      <c r="C1464" s="614"/>
      <c r="D1464" s="773"/>
      <c r="E1464" s="448"/>
      <c r="F1464" s="148" t="s">
        <v>377</v>
      </c>
      <c r="G1464" s="523" t="s">
        <v>749</v>
      </c>
      <c r="H1464" s="523"/>
      <c r="I1464" s="523"/>
      <c r="J1464" s="523"/>
      <c r="K1464" s="585"/>
      <c r="L1464" s="603" t="e">
        <f>#REF!-#REF!*10%</f>
        <v>#REF!</v>
      </c>
      <c r="M1464" s="800"/>
    </row>
    <row r="1465" spans="1:13" s="51" customFormat="1" ht="15.75" customHeight="1" x14ac:dyDescent="0.25">
      <c r="A1465" s="564"/>
      <c r="B1465" s="568"/>
      <c r="C1465" s="614"/>
      <c r="D1465" s="773"/>
      <c r="E1465" s="448"/>
      <c r="F1465" s="148" t="s">
        <v>798</v>
      </c>
      <c r="G1465" s="801" t="s">
        <v>814</v>
      </c>
      <c r="H1465" s="801"/>
      <c r="I1465" s="801"/>
      <c r="J1465" s="801"/>
      <c r="K1465" s="585"/>
      <c r="L1465" s="603" t="e">
        <f>#REF!-#REF!*10%</f>
        <v>#REF!</v>
      </c>
      <c r="M1465" s="800"/>
    </row>
    <row r="1466" spans="1:13" s="51" customFormat="1" ht="15" customHeight="1" x14ac:dyDescent="0.25">
      <c r="A1466" s="564"/>
      <c r="B1466" s="568"/>
      <c r="C1466" s="614"/>
      <c r="D1466" s="773"/>
      <c r="E1466" s="448"/>
      <c r="F1466" s="148" t="s">
        <v>1139</v>
      </c>
      <c r="G1466" s="523" t="s">
        <v>799</v>
      </c>
      <c r="H1466" s="523"/>
      <c r="I1466" s="523"/>
      <c r="J1466" s="523"/>
      <c r="K1466" s="585"/>
      <c r="L1466" s="603" t="e">
        <f>#REF!-#REF!*10%</f>
        <v>#REF!</v>
      </c>
      <c r="M1466" s="800"/>
    </row>
    <row r="1467" spans="1:13" s="51" customFormat="1" ht="15" customHeight="1" x14ac:dyDescent="0.25">
      <c r="A1467" s="564"/>
      <c r="B1467" s="568"/>
      <c r="C1467" s="614"/>
      <c r="D1467" s="773"/>
      <c r="E1467" s="448"/>
      <c r="F1467" s="148" t="s">
        <v>801</v>
      </c>
      <c r="G1467" s="801">
        <v>10</v>
      </c>
      <c r="H1467" s="801"/>
      <c r="I1467" s="801"/>
      <c r="J1467" s="801"/>
      <c r="K1467" s="585"/>
      <c r="L1467" s="603" t="e">
        <f>#REF!-#REF!*10%</f>
        <v>#REF!</v>
      </c>
      <c r="M1467" s="800"/>
    </row>
    <row r="1468" spans="1:13" s="51" customFormat="1" ht="15" customHeight="1" x14ac:dyDescent="0.25">
      <c r="A1468" s="564"/>
      <c r="B1468" s="568"/>
      <c r="C1468" s="614"/>
      <c r="D1468" s="773"/>
      <c r="E1468" s="448"/>
      <c r="F1468" s="148" t="s">
        <v>802</v>
      </c>
      <c r="G1468" s="801">
        <v>60</v>
      </c>
      <c r="H1468" s="801"/>
      <c r="I1468" s="801"/>
      <c r="J1468" s="801"/>
      <c r="K1468" s="585"/>
      <c r="L1468" s="603" t="e">
        <f>#REF!-#REF!*10%</f>
        <v>#REF!</v>
      </c>
      <c r="M1468" s="800"/>
    </row>
    <row r="1469" spans="1:13" s="51" customFormat="1" ht="15" customHeight="1" x14ac:dyDescent="0.25">
      <c r="A1469" s="564"/>
      <c r="B1469" s="568"/>
      <c r="C1469" s="614"/>
      <c r="D1469" s="773"/>
      <c r="E1469" s="448"/>
      <c r="F1469" s="148" t="s">
        <v>803</v>
      </c>
      <c r="G1469" s="801" t="s">
        <v>1137</v>
      </c>
      <c r="H1469" s="801"/>
      <c r="I1469" s="801"/>
      <c r="J1469" s="801"/>
      <c r="K1469" s="585"/>
      <c r="L1469" s="603" t="e">
        <f>#REF!-#REF!*10%</f>
        <v>#REF!</v>
      </c>
      <c r="M1469" s="800"/>
    </row>
    <row r="1470" spans="1:13" s="51" customFormat="1" ht="15" customHeight="1" x14ac:dyDescent="0.25">
      <c r="A1470" s="564"/>
      <c r="B1470" s="568"/>
      <c r="C1470" s="614"/>
      <c r="D1470" s="773"/>
      <c r="E1470" s="448"/>
      <c r="F1470" s="148" t="s">
        <v>1138</v>
      </c>
      <c r="G1470" s="523" t="s">
        <v>799</v>
      </c>
      <c r="H1470" s="523"/>
      <c r="I1470" s="523"/>
      <c r="J1470" s="523"/>
      <c r="K1470" s="585"/>
      <c r="L1470" s="603" t="e">
        <f>#REF!-#REF!*10%</f>
        <v>#REF!</v>
      </c>
      <c r="M1470" s="800"/>
    </row>
    <row r="1471" spans="1:13" s="51" customFormat="1" ht="15.6" customHeight="1" x14ac:dyDescent="0.25">
      <c r="A1471" s="564"/>
      <c r="B1471" s="568"/>
      <c r="C1471" s="614"/>
      <c r="D1471" s="773"/>
      <c r="E1471" s="448"/>
      <c r="F1471" s="148" t="s">
        <v>562</v>
      </c>
      <c r="G1471" s="523" t="s">
        <v>1085</v>
      </c>
      <c r="H1471" s="523"/>
      <c r="I1471" s="523"/>
      <c r="J1471" s="523"/>
      <c r="K1471" s="585"/>
      <c r="L1471" s="603" t="e">
        <f>#REF!-#REF!*10%</f>
        <v>#REF!</v>
      </c>
      <c r="M1471" s="800"/>
    </row>
    <row r="1472" spans="1:13" s="51" customFormat="1" ht="15.6" customHeight="1" x14ac:dyDescent="0.25">
      <c r="A1472" s="564"/>
      <c r="B1472" s="568"/>
      <c r="C1472" s="614"/>
      <c r="D1472" s="773"/>
      <c r="E1472" s="448"/>
      <c r="F1472" s="148" t="s">
        <v>570</v>
      </c>
      <c r="G1472" s="523" t="s">
        <v>614</v>
      </c>
      <c r="H1472" s="523"/>
      <c r="I1472" s="523"/>
      <c r="J1472" s="523"/>
      <c r="K1472" s="585"/>
      <c r="L1472" s="603" t="e">
        <f>#REF!-#REF!*10%</f>
        <v>#REF!</v>
      </c>
      <c r="M1472" s="800"/>
    </row>
    <row r="1473" spans="1:13" s="51" customFormat="1" ht="15.6" customHeight="1" x14ac:dyDescent="0.25">
      <c r="A1473" s="564"/>
      <c r="B1473" s="568"/>
      <c r="C1473" s="614"/>
      <c r="D1473" s="773"/>
      <c r="E1473" s="448"/>
      <c r="F1473" s="167" t="s">
        <v>84</v>
      </c>
      <c r="G1473" s="722">
        <v>0.25</v>
      </c>
      <c r="H1473" s="722"/>
      <c r="I1473" s="722"/>
      <c r="J1473" s="722"/>
      <c r="K1473" s="585"/>
      <c r="L1473" s="603" t="e">
        <f>#REF!-#REF!*10%</f>
        <v>#REF!</v>
      </c>
      <c r="M1473" s="800"/>
    </row>
    <row r="1474" spans="1:13" ht="15" customHeight="1" x14ac:dyDescent="0.25">
      <c r="A1474" s="564"/>
      <c r="B1474" s="569"/>
      <c r="C1474" s="614"/>
      <c r="D1474" s="773"/>
      <c r="E1474" s="448"/>
      <c r="F1474" s="136" t="s">
        <v>1016</v>
      </c>
      <c r="G1474" s="523">
        <v>5</v>
      </c>
      <c r="H1474" s="523"/>
      <c r="I1474" s="523"/>
      <c r="J1474" s="523"/>
      <c r="K1474" s="585"/>
      <c r="L1474" s="603" t="e">
        <f>#REF!-#REF!*10%</f>
        <v>#REF!</v>
      </c>
      <c r="M1474" s="800"/>
    </row>
    <row r="1475" spans="1:13" ht="15" customHeight="1" x14ac:dyDescent="0.25">
      <c r="A1475" s="564">
        <v>29</v>
      </c>
      <c r="B1475" s="790">
        <v>1</v>
      </c>
      <c r="C1475" s="791" t="s">
        <v>1512</v>
      </c>
      <c r="D1475" s="520"/>
      <c r="E1475" s="760"/>
      <c r="F1475" s="302" t="s">
        <v>81</v>
      </c>
      <c r="G1475" s="559" t="s">
        <v>10</v>
      </c>
      <c r="H1475" s="559"/>
      <c r="I1475" s="559"/>
      <c r="J1475" s="559"/>
      <c r="K1475" s="539">
        <v>3</v>
      </c>
      <c r="L1475" s="601">
        <v>3443</v>
      </c>
    </row>
    <row r="1476" spans="1:13" ht="15" customHeight="1" x14ac:dyDescent="0.25">
      <c r="A1476" s="564"/>
      <c r="B1476" s="790"/>
      <c r="C1476" s="791"/>
      <c r="D1476" s="792"/>
      <c r="E1476" s="760"/>
      <c r="F1476" s="302" t="s">
        <v>80</v>
      </c>
      <c r="G1476" s="469">
        <v>15</v>
      </c>
      <c r="H1476" s="469"/>
      <c r="I1476" s="469"/>
      <c r="J1476" s="469"/>
      <c r="K1476" s="583"/>
      <c r="L1476" s="602"/>
    </row>
    <row r="1477" spans="1:13" ht="15" customHeight="1" x14ac:dyDescent="0.25">
      <c r="A1477" s="564"/>
      <c r="B1477" s="790"/>
      <c r="C1477" s="791"/>
      <c r="D1477" s="792"/>
      <c r="E1477" s="760"/>
      <c r="F1477" s="302" t="s">
        <v>8</v>
      </c>
      <c r="G1477" s="299">
        <v>3000</v>
      </c>
      <c r="H1477" s="300">
        <v>4000</v>
      </c>
      <c r="I1477" s="301">
        <v>5500</v>
      </c>
      <c r="J1477" s="304">
        <v>6000</v>
      </c>
      <c r="K1477" s="583"/>
      <c r="L1477" s="602"/>
    </row>
    <row r="1478" spans="1:13" ht="15" customHeight="1" x14ac:dyDescent="0.25">
      <c r="A1478" s="564"/>
      <c r="B1478" s="790"/>
      <c r="C1478" s="791"/>
      <c r="D1478" s="792"/>
      <c r="E1478" s="760"/>
      <c r="F1478" s="302" t="s">
        <v>82</v>
      </c>
      <c r="G1478" s="299">
        <v>1635</v>
      </c>
      <c r="H1478" s="300">
        <v>1750.5</v>
      </c>
      <c r="I1478" s="301">
        <v>1863</v>
      </c>
      <c r="J1478" s="303"/>
      <c r="K1478" s="583"/>
      <c r="L1478" s="602"/>
    </row>
    <row r="1479" spans="1:13" ht="15" customHeight="1" x14ac:dyDescent="0.25">
      <c r="A1479" s="564"/>
      <c r="B1479" s="790"/>
      <c r="C1479" s="791"/>
      <c r="D1479" s="792"/>
      <c r="E1479" s="760"/>
      <c r="F1479" s="302" t="s">
        <v>1269</v>
      </c>
      <c r="G1479" s="619">
        <v>0.98</v>
      </c>
      <c r="H1479" s="619"/>
      <c r="I1479" s="619"/>
      <c r="J1479" s="619"/>
      <c r="K1479" s="583"/>
      <c r="L1479" s="602"/>
    </row>
    <row r="1480" spans="1:13" ht="15" customHeight="1" x14ac:dyDescent="0.25">
      <c r="A1480" s="564"/>
      <c r="B1480" s="790"/>
      <c r="C1480" s="791"/>
      <c r="D1480" s="792"/>
      <c r="E1480" s="760"/>
      <c r="F1480" s="294" t="s">
        <v>699</v>
      </c>
      <c r="G1480" s="559" t="s">
        <v>700</v>
      </c>
      <c r="H1480" s="559"/>
      <c r="I1480" s="559"/>
      <c r="J1480" s="559"/>
      <c r="K1480" s="583"/>
      <c r="L1480" s="602"/>
    </row>
    <row r="1481" spans="1:13" ht="15" customHeight="1" x14ac:dyDescent="0.25">
      <c r="A1481" s="564"/>
      <c r="B1481" s="790"/>
      <c r="C1481" s="791"/>
      <c r="D1481" s="792"/>
      <c r="E1481" s="760"/>
      <c r="F1481" s="294" t="s">
        <v>1181</v>
      </c>
      <c r="G1481" s="462" t="s">
        <v>1179</v>
      </c>
      <c r="H1481" s="463"/>
      <c r="I1481" s="463"/>
      <c r="J1481" s="464"/>
      <c r="K1481" s="583"/>
      <c r="L1481" s="602"/>
    </row>
    <row r="1482" spans="1:13" ht="15" customHeight="1" x14ac:dyDescent="0.25">
      <c r="A1482" s="564"/>
      <c r="B1482" s="790"/>
      <c r="C1482" s="791"/>
      <c r="D1482" s="792"/>
      <c r="E1482" s="760"/>
      <c r="F1482" s="295" t="s">
        <v>83</v>
      </c>
      <c r="G1482" s="559">
        <v>54</v>
      </c>
      <c r="H1482" s="559"/>
      <c r="I1482" s="559"/>
      <c r="J1482" s="559"/>
      <c r="K1482" s="583"/>
      <c r="L1482" s="602"/>
    </row>
    <row r="1483" spans="1:13" ht="15" customHeight="1" x14ac:dyDescent="0.25">
      <c r="A1483" s="564"/>
      <c r="B1483" s="790"/>
      <c r="C1483" s="791"/>
      <c r="D1483" s="792"/>
      <c r="E1483" s="760"/>
      <c r="F1483" s="295" t="s">
        <v>396</v>
      </c>
      <c r="G1483" s="559" t="s">
        <v>397</v>
      </c>
      <c r="H1483" s="559"/>
      <c r="I1483" s="559"/>
      <c r="J1483" s="559"/>
      <c r="K1483" s="583"/>
      <c r="L1483" s="602"/>
    </row>
    <row r="1484" spans="1:13" ht="15" customHeight="1" x14ac:dyDescent="0.25">
      <c r="A1484" s="564"/>
      <c r="B1484" s="790"/>
      <c r="C1484" s="791"/>
      <c r="D1484" s="792"/>
      <c r="E1484" s="760"/>
      <c r="F1484" s="295" t="s">
        <v>418</v>
      </c>
      <c r="G1484" s="559" t="s">
        <v>1507</v>
      </c>
      <c r="H1484" s="559"/>
      <c r="I1484" s="559"/>
      <c r="J1484" s="559"/>
      <c r="K1484" s="583"/>
      <c r="L1484" s="602"/>
    </row>
    <row r="1485" spans="1:13" ht="15" customHeight="1" x14ac:dyDescent="0.25">
      <c r="A1485" s="564"/>
      <c r="B1485" s="790"/>
      <c r="C1485" s="791"/>
      <c r="D1485" s="792"/>
      <c r="E1485" s="760"/>
      <c r="F1485" s="295" t="s">
        <v>421</v>
      </c>
      <c r="G1485" s="559" t="s">
        <v>386</v>
      </c>
      <c r="H1485" s="559"/>
      <c r="I1485" s="559"/>
      <c r="J1485" s="559"/>
      <c r="K1485" s="583"/>
      <c r="L1485" s="602"/>
    </row>
    <row r="1486" spans="1:13" ht="15" customHeight="1" x14ac:dyDescent="0.25">
      <c r="A1486" s="564"/>
      <c r="B1486" s="790"/>
      <c r="C1486" s="791"/>
      <c r="D1486" s="792"/>
      <c r="E1486" s="760"/>
      <c r="F1486" s="297" t="s">
        <v>379</v>
      </c>
      <c r="G1486" s="559" t="s">
        <v>745</v>
      </c>
      <c r="H1486" s="559"/>
      <c r="I1486" s="559"/>
      <c r="J1486" s="559"/>
      <c r="K1486" s="583"/>
      <c r="L1486" s="602"/>
    </row>
    <row r="1487" spans="1:13" ht="15" customHeight="1" x14ac:dyDescent="0.25">
      <c r="A1487" s="564"/>
      <c r="B1487" s="790"/>
      <c r="C1487" s="791"/>
      <c r="D1487" s="792"/>
      <c r="E1487" s="760"/>
      <c r="F1487" s="297" t="s">
        <v>257</v>
      </c>
      <c r="G1487" s="559" t="s">
        <v>1508</v>
      </c>
      <c r="H1487" s="559"/>
      <c r="I1487" s="559"/>
      <c r="J1487" s="559"/>
      <c r="K1487" s="583"/>
      <c r="L1487" s="602"/>
    </row>
    <row r="1488" spans="1:13" ht="15" customHeight="1" x14ac:dyDescent="0.25">
      <c r="A1488" s="564"/>
      <c r="B1488" s="790"/>
      <c r="C1488" s="791"/>
      <c r="D1488" s="792"/>
      <c r="E1488" s="760"/>
      <c r="F1488" s="297" t="s">
        <v>422</v>
      </c>
      <c r="G1488" s="559" t="s">
        <v>794</v>
      </c>
      <c r="H1488" s="559"/>
      <c r="I1488" s="559"/>
      <c r="J1488" s="559"/>
      <c r="K1488" s="583"/>
      <c r="L1488" s="602"/>
    </row>
    <row r="1489" spans="1:12" ht="15" customHeight="1" x14ac:dyDescent="0.25">
      <c r="A1489" s="564"/>
      <c r="B1489" s="790"/>
      <c r="C1489" s="791"/>
      <c r="D1489" s="792"/>
      <c r="E1489" s="760"/>
      <c r="F1489" s="297" t="s">
        <v>376</v>
      </c>
      <c r="G1489" s="559" t="s">
        <v>746</v>
      </c>
      <c r="H1489" s="559"/>
      <c r="I1489" s="559"/>
      <c r="J1489" s="559"/>
      <c r="K1489" s="583"/>
      <c r="L1489" s="602"/>
    </row>
    <row r="1490" spans="1:12" ht="15" customHeight="1" x14ac:dyDescent="0.25">
      <c r="A1490" s="564"/>
      <c r="B1490" s="790"/>
      <c r="C1490" s="791"/>
      <c r="D1490" s="792"/>
      <c r="E1490" s="760"/>
      <c r="F1490" s="297" t="s">
        <v>381</v>
      </c>
      <c r="G1490" s="559" t="s">
        <v>795</v>
      </c>
      <c r="H1490" s="559"/>
      <c r="I1490" s="559"/>
      <c r="J1490" s="559"/>
      <c r="K1490" s="583"/>
      <c r="L1490" s="602"/>
    </row>
    <row r="1491" spans="1:12" ht="15" customHeight="1" x14ac:dyDescent="0.25">
      <c r="A1491" s="564"/>
      <c r="B1491" s="790"/>
      <c r="C1491" s="791"/>
      <c r="D1491" s="792"/>
      <c r="E1491" s="760"/>
      <c r="F1491" s="297" t="s">
        <v>796</v>
      </c>
      <c r="G1491" s="559" t="s">
        <v>797</v>
      </c>
      <c r="H1491" s="559"/>
      <c r="I1491" s="559"/>
      <c r="J1491" s="559"/>
      <c r="K1491" s="583"/>
      <c r="L1491" s="602"/>
    </row>
    <row r="1492" spans="1:12" ht="15" customHeight="1" x14ac:dyDescent="0.25">
      <c r="A1492" s="564"/>
      <c r="B1492" s="790"/>
      <c r="C1492" s="791"/>
      <c r="D1492" s="792"/>
      <c r="E1492" s="760"/>
      <c r="F1492" s="295" t="s">
        <v>358</v>
      </c>
      <c r="G1492" s="559" t="s">
        <v>748</v>
      </c>
      <c r="H1492" s="559"/>
      <c r="I1492" s="559"/>
      <c r="J1492" s="559"/>
      <c r="K1492" s="584">
        <v>5</v>
      </c>
      <c r="L1492" s="533">
        <v>3684</v>
      </c>
    </row>
    <row r="1493" spans="1:12" ht="15" customHeight="1" x14ac:dyDescent="0.25">
      <c r="A1493" s="564"/>
      <c r="B1493" s="790"/>
      <c r="C1493" s="791"/>
      <c r="D1493" s="792"/>
      <c r="E1493" s="760"/>
      <c r="F1493" s="294" t="s">
        <v>704</v>
      </c>
      <c r="G1493" s="559" t="s">
        <v>1284</v>
      </c>
      <c r="H1493" s="559"/>
      <c r="I1493" s="559"/>
      <c r="J1493" s="559"/>
      <c r="K1493" s="585"/>
      <c r="L1493" s="603" t="e">
        <f>#REF!-#REF!*10%</f>
        <v>#REF!</v>
      </c>
    </row>
    <row r="1494" spans="1:12" ht="15" customHeight="1" x14ac:dyDescent="0.25">
      <c r="A1494" s="564"/>
      <c r="B1494" s="790"/>
      <c r="C1494" s="791"/>
      <c r="D1494" s="792"/>
      <c r="E1494" s="760"/>
      <c r="F1494" s="297" t="s">
        <v>377</v>
      </c>
      <c r="G1494" s="559" t="s">
        <v>749</v>
      </c>
      <c r="H1494" s="559"/>
      <c r="I1494" s="559"/>
      <c r="J1494" s="559"/>
      <c r="K1494" s="585"/>
      <c r="L1494" s="603" t="e">
        <f>#REF!-#REF!*10%</f>
        <v>#REF!</v>
      </c>
    </row>
    <row r="1495" spans="1:12" ht="15" customHeight="1" x14ac:dyDescent="0.25">
      <c r="A1495" s="564"/>
      <c r="B1495" s="790"/>
      <c r="C1495" s="791"/>
      <c r="D1495" s="792"/>
      <c r="E1495" s="760"/>
      <c r="F1495" s="297" t="s">
        <v>798</v>
      </c>
      <c r="G1495" s="787" t="s">
        <v>799</v>
      </c>
      <c r="H1495" s="788"/>
      <c r="I1495" s="788"/>
      <c r="J1495" s="789"/>
      <c r="K1495" s="585"/>
      <c r="L1495" s="603" t="e">
        <f>#REF!-#REF!*10%</f>
        <v>#REF!</v>
      </c>
    </row>
    <row r="1496" spans="1:12" ht="15" customHeight="1" x14ac:dyDescent="0.25">
      <c r="A1496" s="564"/>
      <c r="B1496" s="790"/>
      <c r="C1496" s="791"/>
      <c r="D1496" s="792"/>
      <c r="E1496" s="760"/>
      <c r="F1496" s="297" t="s">
        <v>1139</v>
      </c>
      <c r="G1496" s="787" t="s">
        <v>799</v>
      </c>
      <c r="H1496" s="788"/>
      <c r="I1496" s="788"/>
      <c r="J1496" s="789"/>
      <c r="K1496" s="585"/>
      <c r="L1496" s="603" t="e">
        <f>#REF!-#REF!*10%</f>
        <v>#REF!</v>
      </c>
    </row>
    <row r="1497" spans="1:12" ht="15" customHeight="1" x14ac:dyDescent="0.25">
      <c r="A1497" s="564"/>
      <c r="B1497" s="790"/>
      <c r="C1497" s="791"/>
      <c r="D1497" s="792"/>
      <c r="E1497" s="760"/>
      <c r="F1497" s="297" t="s">
        <v>801</v>
      </c>
      <c r="G1497" s="787" t="s">
        <v>799</v>
      </c>
      <c r="H1497" s="788"/>
      <c r="I1497" s="788"/>
      <c r="J1497" s="789"/>
      <c r="K1497" s="585"/>
      <c r="L1497" s="603" t="e">
        <f>#REF!-#REF!*10%</f>
        <v>#REF!</v>
      </c>
    </row>
    <row r="1498" spans="1:12" ht="15" customHeight="1" x14ac:dyDescent="0.25">
      <c r="A1498" s="564"/>
      <c r="B1498" s="790"/>
      <c r="C1498" s="791"/>
      <c r="D1498" s="792"/>
      <c r="E1498" s="760"/>
      <c r="F1498" s="297" t="s">
        <v>802</v>
      </c>
      <c r="G1498" s="787" t="s">
        <v>799</v>
      </c>
      <c r="H1498" s="788"/>
      <c r="I1498" s="788"/>
      <c r="J1498" s="789"/>
      <c r="K1498" s="585"/>
      <c r="L1498" s="603" t="e">
        <f>#REF!-#REF!*10%</f>
        <v>#REF!</v>
      </c>
    </row>
    <row r="1499" spans="1:12" ht="15" customHeight="1" x14ac:dyDescent="0.25">
      <c r="A1499" s="564"/>
      <c r="B1499" s="790"/>
      <c r="C1499" s="791"/>
      <c r="D1499" s="792"/>
      <c r="E1499" s="760"/>
      <c r="F1499" s="297" t="s">
        <v>803</v>
      </c>
      <c r="G1499" s="787" t="s">
        <v>799</v>
      </c>
      <c r="H1499" s="788"/>
      <c r="I1499" s="788"/>
      <c r="J1499" s="789"/>
      <c r="K1499" s="585"/>
      <c r="L1499" s="603" t="e">
        <f>#REF!-#REF!*10%</f>
        <v>#REF!</v>
      </c>
    </row>
    <row r="1500" spans="1:12" ht="15" customHeight="1" x14ac:dyDescent="0.25">
      <c r="A1500" s="564"/>
      <c r="B1500" s="790"/>
      <c r="C1500" s="791"/>
      <c r="D1500" s="792"/>
      <c r="E1500" s="760"/>
      <c r="F1500" s="297" t="s">
        <v>1138</v>
      </c>
      <c r="G1500" s="787" t="s">
        <v>799</v>
      </c>
      <c r="H1500" s="788"/>
      <c r="I1500" s="788"/>
      <c r="J1500" s="789"/>
      <c r="K1500" s="585"/>
      <c r="L1500" s="603" t="e">
        <f>#REF!-#REF!*10%</f>
        <v>#REF!</v>
      </c>
    </row>
    <row r="1501" spans="1:12" ht="15" customHeight="1" x14ac:dyDescent="0.25">
      <c r="A1501" s="564"/>
      <c r="B1501" s="790"/>
      <c r="C1501" s="791"/>
      <c r="D1501" s="792"/>
      <c r="E1501" s="760"/>
      <c r="F1501" s="297" t="s">
        <v>562</v>
      </c>
      <c r="G1501" s="559" t="s">
        <v>1085</v>
      </c>
      <c r="H1501" s="559"/>
      <c r="I1501" s="559"/>
      <c r="J1501" s="559"/>
      <c r="K1501" s="585"/>
      <c r="L1501" s="603" t="e">
        <f>#REF!-#REF!*10%</f>
        <v>#REF!</v>
      </c>
    </row>
    <row r="1502" spans="1:12" ht="15" customHeight="1" x14ac:dyDescent="0.25">
      <c r="A1502" s="564"/>
      <c r="B1502" s="790"/>
      <c r="C1502" s="791"/>
      <c r="D1502" s="792"/>
      <c r="E1502" s="760"/>
      <c r="F1502" s="297" t="s">
        <v>570</v>
      </c>
      <c r="G1502" s="559" t="s">
        <v>614</v>
      </c>
      <c r="H1502" s="559"/>
      <c r="I1502" s="559"/>
      <c r="J1502" s="559"/>
      <c r="K1502" s="585"/>
      <c r="L1502" s="603" t="e">
        <f>#REF!-#REF!*10%</f>
        <v>#REF!</v>
      </c>
    </row>
    <row r="1503" spans="1:12" ht="15" customHeight="1" x14ac:dyDescent="0.25">
      <c r="A1503" s="564"/>
      <c r="B1503" s="790"/>
      <c r="C1503" s="791"/>
      <c r="D1503" s="792"/>
      <c r="E1503" s="760"/>
      <c r="F1503" s="298" t="s">
        <v>84</v>
      </c>
      <c r="G1503" s="786">
        <v>0.25</v>
      </c>
      <c r="H1503" s="786"/>
      <c r="I1503" s="786"/>
      <c r="J1503" s="786"/>
      <c r="K1503" s="585"/>
      <c r="L1503" s="603" t="e">
        <f>#REF!-#REF!*10%</f>
        <v>#REF!</v>
      </c>
    </row>
    <row r="1504" spans="1:12" ht="15" customHeight="1" x14ac:dyDescent="0.25">
      <c r="A1504" s="564"/>
      <c r="B1504" s="790"/>
      <c r="C1504" s="791"/>
      <c r="D1504" s="792"/>
      <c r="E1504" s="760"/>
      <c r="F1504" s="296" t="s">
        <v>1016</v>
      </c>
      <c r="G1504" s="559">
        <v>5</v>
      </c>
      <c r="H1504" s="559"/>
      <c r="I1504" s="559"/>
      <c r="J1504" s="559"/>
      <c r="K1504" s="585"/>
      <c r="L1504" s="603" t="e">
        <f>#REF!-#REF!*10%</f>
        <v>#REF!</v>
      </c>
    </row>
    <row r="1505" spans="1:12" ht="15" customHeight="1" x14ac:dyDescent="0.25">
      <c r="A1505" s="564">
        <v>30</v>
      </c>
      <c r="B1505" s="790">
        <v>2</v>
      </c>
      <c r="C1505" s="791" t="s">
        <v>1511</v>
      </c>
      <c r="D1505" s="520"/>
      <c r="E1505" s="760"/>
      <c r="F1505" s="302" t="s">
        <v>81</v>
      </c>
      <c r="G1505" s="559" t="s">
        <v>10</v>
      </c>
      <c r="H1505" s="559"/>
      <c r="I1505" s="559"/>
      <c r="J1505" s="559"/>
      <c r="K1505" s="539">
        <v>3</v>
      </c>
      <c r="L1505" s="601">
        <v>3645</v>
      </c>
    </row>
    <row r="1506" spans="1:12" ht="15" customHeight="1" x14ac:dyDescent="0.25">
      <c r="A1506" s="564"/>
      <c r="B1506" s="790"/>
      <c r="C1506" s="791"/>
      <c r="D1506" s="792"/>
      <c r="E1506" s="760"/>
      <c r="F1506" s="302" t="s">
        <v>80</v>
      </c>
      <c r="G1506" s="469">
        <v>18</v>
      </c>
      <c r="H1506" s="469"/>
      <c r="I1506" s="469"/>
      <c r="J1506" s="469"/>
      <c r="K1506" s="583"/>
      <c r="L1506" s="602"/>
    </row>
    <row r="1507" spans="1:12" ht="15" customHeight="1" x14ac:dyDescent="0.25">
      <c r="A1507" s="564"/>
      <c r="B1507" s="790"/>
      <c r="C1507" s="791"/>
      <c r="D1507" s="792"/>
      <c r="E1507" s="760"/>
      <c r="F1507" s="302" t="s">
        <v>8</v>
      </c>
      <c r="G1507" s="299">
        <v>3000</v>
      </c>
      <c r="H1507" s="300">
        <v>4000</v>
      </c>
      <c r="I1507" s="301">
        <v>5500</v>
      </c>
      <c r="J1507" s="304">
        <v>6000</v>
      </c>
      <c r="K1507" s="583"/>
      <c r="L1507" s="602"/>
    </row>
    <row r="1508" spans="1:12" ht="15" customHeight="1" x14ac:dyDescent="0.25">
      <c r="A1508" s="564"/>
      <c r="B1508" s="790"/>
      <c r="C1508" s="791"/>
      <c r="D1508" s="792"/>
      <c r="E1508" s="760"/>
      <c r="F1508" s="302" t="s">
        <v>82</v>
      </c>
      <c r="G1508" s="299">
        <v>1962</v>
      </c>
      <c r="H1508" s="300">
        <v>2100.6</v>
      </c>
      <c r="I1508" s="301">
        <v>2235.6</v>
      </c>
      <c r="J1508" s="303"/>
      <c r="K1508" s="583"/>
      <c r="L1508" s="602"/>
    </row>
    <row r="1509" spans="1:12" ht="15" customHeight="1" x14ac:dyDescent="0.25">
      <c r="A1509" s="564"/>
      <c r="B1509" s="790"/>
      <c r="C1509" s="791"/>
      <c r="D1509" s="792"/>
      <c r="E1509" s="760"/>
      <c r="F1509" s="302" t="s">
        <v>1269</v>
      </c>
      <c r="G1509" s="619">
        <v>0.98</v>
      </c>
      <c r="H1509" s="619"/>
      <c r="I1509" s="619"/>
      <c r="J1509" s="619"/>
      <c r="K1509" s="583"/>
      <c r="L1509" s="602"/>
    </row>
    <row r="1510" spans="1:12" ht="15" customHeight="1" x14ac:dyDescent="0.25">
      <c r="A1510" s="564"/>
      <c r="B1510" s="790"/>
      <c r="C1510" s="791"/>
      <c r="D1510" s="792"/>
      <c r="E1510" s="760"/>
      <c r="F1510" s="294" t="s">
        <v>699</v>
      </c>
      <c r="G1510" s="559" t="s">
        <v>700</v>
      </c>
      <c r="H1510" s="559"/>
      <c r="I1510" s="559"/>
      <c r="J1510" s="559"/>
      <c r="K1510" s="583"/>
      <c r="L1510" s="602"/>
    </row>
    <row r="1511" spans="1:12" ht="15" customHeight="1" x14ac:dyDescent="0.25">
      <c r="A1511" s="564"/>
      <c r="B1511" s="790"/>
      <c r="C1511" s="791"/>
      <c r="D1511" s="792"/>
      <c r="E1511" s="760"/>
      <c r="F1511" s="294" t="s">
        <v>1181</v>
      </c>
      <c r="G1511" s="462" t="s">
        <v>1179</v>
      </c>
      <c r="H1511" s="463"/>
      <c r="I1511" s="463"/>
      <c r="J1511" s="464"/>
      <c r="K1511" s="583"/>
      <c r="L1511" s="602"/>
    </row>
    <row r="1512" spans="1:12" ht="15" customHeight="1" x14ac:dyDescent="0.25">
      <c r="A1512" s="564"/>
      <c r="B1512" s="790"/>
      <c r="C1512" s="791"/>
      <c r="D1512" s="792"/>
      <c r="E1512" s="760"/>
      <c r="F1512" s="295" t="s">
        <v>83</v>
      </c>
      <c r="G1512" s="559">
        <v>54</v>
      </c>
      <c r="H1512" s="559"/>
      <c r="I1512" s="559"/>
      <c r="J1512" s="559"/>
      <c r="K1512" s="583"/>
      <c r="L1512" s="602"/>
    </row>
    <row r="1513" spans="1:12" ht="15" customHeight="1" x14ac:dyDescent="0.25">
      <c r="A1513" s="564"/>
      <c r="B1513" s="790"/>
      <c r="C1513" s="791"/>
      <c r="D1513" s="792"/>
      <c r="E1513" s="760"/>
      <c r="F1513" s="295" t="s">
        <v>396</v>
      </c>
      <c r="G1513" s="559" t="s">
        <v>397</v>
      </c>
      <c r="H1513" s="559"/>
      <c r="I1513" s="559"/>
      <c r="J1513" s="559"/>
      <c r="K1513" s="583"/>
      <c r="L1513" s="602"/>
    </row>
    <row r="1514" spans="1:12" ht="15" customHeight="1" x14ac:dyDescent="0.25">
      <c r="A1514" s="564"/>
      <c r="B1514" s="790"/>
      <c r="C1514" s="791"/>
      <c r="D1514" s="792"/>
      <c r="E1514" s="760"/>
      <c r="F1514" s="295" t="s">
        <v>418</v>
      </c>
      <c r="G1514" s="559" t="s">
        <v>1507</v>
      </c>
      <c r="H1514" s="559"/>
      <c r="I1514" s="559"/>
      <c r="J1514" s="559"/>
      <c r="K1514" s="583"/>
      <c r="L1514" s="602"/>
    </row>
    <row r="1515" spans="1:12" ht="15" customHeight="1" x14ac:dyDescent="0.25">
      <c r="A1515" s="564"/>
      <c r="B1515" s="790"/>
      <c r="C1515" s="791"/>
      <c r="D1515" s="792"/>
      <c r="E1515" s="760"/>
      <c r="F1515" s="295" t="s">
        <v>421</v>
      </c>
      <c r="G1515" s="559" t="s">
        <v>386</v>
      </c>
      <c r="H1515" s="559"/>
      <c r="I1515" s="559"/>
      <c r="J1515" s="559"/>
      <c r="K1515" s="583"/>
      <c r="L1515" s="602"/>
    </row>
    <row r="1516" spans="1:12" ht="15" customHeight="1" x14ac:dyDescent="0.25">
      <c r="A1516" s="564"/>
      <c r="B1516" s="790"/>
      <c r="C1516" s="791"/>
      <c r="D1516" s="792"/>
      <c r="E1516" s="760"/>
      <c r="F1516" s="297" t="s">
        <v>379</v>
      </c>
      <c r="G1516" s="559" t="s">
        <v>745</v>
      </c>
      <c r="H1516" s="559"/>
      <c r="I1516" s="559"/>
      <c r="J1516" s="559"/>
      <c r="K1516" s="583"/>
      <c r="L1516" s="602"/>
    </row>
    <row r="1517" spans="1:12" ht="15" customHeight="1" x14ac:dyDescent="0.25">
      <c r="A1517" s="564"/>
      <c r="B1517" s="790"/>
      <c r="C1517" s="791"/>
      <c r="D1517" s="792"/>
      <c r="E1517" s="760"/>
      <c r="F1517" s="297" t="s">
        <v>257</v>
      </c>
      <c r="G1517" s="559" t="s">
        <v>1508</v>
      </c>
      <c r="H1517" s="559"/>
      <c r="I1517" s="559"/>
      <c r="J1517" s="559"/>
      <c r="K1517" s="583"/>
      <c r="L1517" s="602"/>
    </row>
    <row r="1518" spans="1:12" ht="15" customHeight="1" x14ac:dyDescent="0.25">
      <c r="A1518" s="564"/>
      <c r="B1518" s="790"/>
      <c r="C1518" s="791"/>
      <c r="D1518" s="792"/>
      <c r="E1518" s="760"/>
      <c r="F1518" s="297" t="s">
        <v>422</v>
      </c>
      <c r="G1518" s="559" t="s">
        <v>794</v>
      </c>
      <c r="H1518" s="559"/>
      <c r="I1518" s="559"/>
      <c r="J1518" s="559"/>
      <c r="K1518" s="583"/>
      <c r="L1518" s="602"/>
    </row>
    <row r="1519" spans="1:12" ht="15" customHeight="1" x14ac:dyDescent="0.25">
      <c r="A1519" s="564"/>
      <c r="B1519" s="790"/>
      <c r="C1519" s="791"/>
      <c r="D1519" s="792"/>
      <c r="E1519" s="760"/>
      <c r="F1519" s="297" t="s">
        <v>376</v>
      </c>
      <c r="G1519" s="559" t="s">
        <v>746</v>
      </c>
      <c r="H1519" s="559"/>
      <c r="I1519" s="559"/>
      <c r="J1519" s="559"/>
      <c r="K1519" s="583"/>
      <c r="L1519" s="602"/>
    </row>
    <row r="1520" spans="1:12" ht="15" customHeight="1" x14ac:dyDescent="0.25">
      <c r="A1520" s="564"/>
      <c r="B1520" s="790"/>
      <c r="C1520" s="791"/>
      <c r="D1520" s="792"/>
      <c r="E1520" s="760"/>
      <c r="F1520" s="297" t="s">
        <v>381</v>
      </c>
      <c r="G1520" s="559" t="s">
        <v>795</v>
      </c>
      <c r="H1520" s="559"/>
      <c r="I1520" s="559"/>
      <c r="J1520" s="559"/>
      <c r="K1520" s="583"/>
      <c r="L1520" s="602"/>
    </row>
    <row r="1521" spans="1:12" ht="15" customHeight="1" x14ac:dyDescent="0.25">
      <c r="A1521" s="564"/>
      <c r="B1521" s="790"/>
      <c r="C1521" s="791"/>
      <c r="D1521" s="792"/>
      <c r="E1521" s="760"/>
      <c r="F1521" s="297" t="s">
        <v>796</v>
      </c>
      <c r="G1521" s="559" t="s">
        <v>797</v>
      </c>
      <c r="H1521" s="559"/>
      <c r="I1521" s="559"/>
      <c r="J1521" s="559"/>
      <c r="K1521" s="583"/>
      <c r="L1521" s="602"/>
    </row>
    <row r="1522" spans="1:12" ht="15" customHeight="1" x14ac:dyDescent="0.25">
      <c r="A1522" s="564"/>
      <c r="B1522" s="790"/>
      <c r="C1522" s="791"/>
      <c r="D1522" s="792"/>
      <c r="E1522" s="760"/>
      <c r="F1522" s="295" t="s">
        <v>358</v>
      </c>
      <c r="G1522" s="559" t="s">
        <v>748</v>
      </c>
      <c r="H1522" s="559"/>
      <c r="I1522" s="559"/>
      <c r="J1522" s="559"/>
      <c r="K1522" s="584">
        <v>5</v>
      </c>
      <c r="L1522" s="533">
        <v>3900</v>
      </c>
    </row>
    <row r="1523" spans="1:12" ht="15" customHeight="1" x14ac:dyDescent="0.25">
      <c r="A1523" s="564"/>
      <c r="B1523" s="790"/>
      <c r="C1523" s="791"/>
      <c r="D1523" s="792"/>
      <c r="E1523" s="760"/>
      <c r="F1523" s="294" t="s">
        <v>704</v>
      </c>
      <c r="G1523" s="559" t="s">
        <v>1284</v>
      </c>
      <c r="H1523" s="559"/>
      <c r="I1523" s="559"/>
      <c r="J1523" s="559"/>
      <c r="K1523" s="585"/>
      <c r="L1523" s="603" t="e">
        <f>#REF!-#REF!*10%</f>
        <v>#REF!</v>
      </c>
    </row>
    <row r="1524" spans="1:12" ht="15" customHeight="1" x14ac:dyDescent="0.25">
      <c r="A1524" s="564"/>
      <c r="B1524" s="790"/>
      <c r="C1524" s="791"/>
      <c r="D1524" s="792"/>
      <c r="E1524" s="760"/>
      <c r="F1524" s="297" t="s">
        <v>377</v>
      </c>
      <c r="G1524" s="559" t="s">
        <v>749</v>
      </c>
      <c r="H1524" s="559"/>
      <c r="I1524" s="559"/>
      <c r="J1524" s="559"/>
      <c r="K1524" s="585"/>
      <c r="L1524" s="603" t="e">
        <f>#REF!-#REF!*10%</f>
        <v>#REF!</v>
      </c>
    </row>
    <row r="1525" spans="1:12" ht="15" customHeight="1" x14ac:dyDescent="0.25">
      <c r="A1525" s="564"/>
      <c r="B1525" s="790"/>
      <c r="C1525" s="791"/>
      <c r="D1525" s="792"/>
      <c r="E1525" s="760"/>
      <c r="F1525" s="297" t="s">
        <v>798</v>
      </c>
      <c r="G1525" s="787" t="s">
        <v>799</v>
      </c>
      <c r="H1525" s="788"/>
      <c r="I1525" s="788"/>
      <c r="J1525" s="789"/>
      <c r="K1525" s="585"/>
      <c r="L1525" s="603" t="e">
        <f>#REF!-#REF!*10%</f>
        <v>#REF!</v>
      </c>
    </row>
    <row r="1526" spans="1:12" ht="15" customHeight="1" x14ac:dyDescent="0.25">
      <c r="A1526" s="564"/>
      <c r="B1526" s="790"/>
      <c r="C1526" s="791"/>
      <c r="D1526" s="792"/>
      <c r="E1526" s="760"/>
      <c r="F1526" s="297" t="s">
        <v>1139</v>
      </c>
      <c r="G1526" s="787" t="s">
        <v>799</v>
      </c>
      <c r="H1526" s="788"/>
      <c r="I1526" s="788"/>
      <c r="J1526" s="789"/>
      <c r="K1526" s="585"/>
      <c r="L1526" s="603" t="e">
        <f>#REF!-#REF!*10%</f>
        <v>#REF!</v>
      </c>
    </row>
    <row r="1527" spans="1:12" ht="15" customHeight="1" x14ac:dyDescent="0.25">
      <c r="A1527" s="564"/>
      <c r="B1527" s="790"/>
      <c r="C1527" s="791"/>
      <c r="D1527" s="792"/>
      <c r="E1527" s="760"/>
      <c r="F1527" s="297" t="s">
        <v>801</v>
      </c>
      <c r="G1527" s="787" t="s">
        <v>799</v>
      </c>
      <c r="H1527" s="788"/>
      <c r="I1527" s="788"/>
      <c r="J1527" s="789"/>
      <c r="K1527" s="585"/>
      <c r="L1527" s="603" t="e">
        <f>#REF!-#REF!*10%</f>
        <v>#REF!</v>
      </c>
    </row>
    <row r="1528" spans="1:12" ht="15" customHeight="1" x14ac:dyDescent="0.25">
      <c r="A1528" s="564"/>
      <c r="B1528" s="790"/>
      <c r="C1528" s="791"/>
      <c r="D1528" s="792"/>
      <c r="E1528" s="760"/>
      <c r="F1528" s="297" t="s">
        <v>802</v>
      </c>
      <c r="G1528" s="787" t="s">
        <v>799</v>
      </c>
      <c r="H1528" s="788"/>
      <c r="I1528" s="788"/>
      <c r="J1528" s="789"/>
      <c r="K1528" s="585"/>
      <c r="L1528" s="603" t="e">
        <f>#REF!-#REF!*10%</f>
        <v>#REF!</v>
      </c>
    </row>
    <row r="1529" spans="1:12" ht="15" customHeight="1" x14ac:dyDescent="0.25">
      <c r="A1529" s="564"/>
      <c r="B1529" s="790"/>
      <c r="C1529" s="791"/>
      <c r="D1529" s="792"/>
      <c r="E1529" s="760"/>
      <c r="F1529" s="297" t="s">
        <v>803</v>
      </c>
      <c r="G1529" s="787" t="s">
        <v>799</v>
      </c>
      <c r="H1529" s="788"/>
      <c r="I1529" s="788"/>
      <c r="J1529" s="789"/>
      <c r="K1529" s="585"/>
      <c r="L1529" s="603" t="e">
        <f>#REF!-#REF!*10%</f>
        <v>#REF!</v>
      </c>
    </row>
    <row r="1530" spans="1:12" ht="15" customHeight="1" x14ac:dyDescent="0.25">
      <c r="A1530" s="564"/>
      <c r="B1530" s="790"/>
      <c r="C1530" s="791"/>
      <c r="D1530" s="792"/>
      <c r="E1530" s="760"/>
      <c r="F1530" s="297" t="s">
        <v>1138</v>
      </c>
      <c r="G1530" s="787" t="s">
        <v>799</v>
      </c>
      <c r="H1530" s="788"/>
      <c r="I1530" s="788"/>
      <c r="J1530" s="789"/>
      <c r="K1530" s="585"/>
      <c r="L1530" s="603" t="e">
        <f>#REF!-#REF!*10%</f>
        <v>#REF!</v>
      </c>
    </row>
    <row r="1531" spans="1:12" ht="15" customHeight="1" x14ac:dyDescent="0.25">
      <c r="A1531" s="564"/>
      <c r="B1531" s="790"/>
      <c r="C1531" s="791"/>
      <c r="D1531" s="792"/>
      <c r="E1531" s="760"/>
      <c r="F1531" s="297" t="s">
        <v>562</v>
      </c>
      <c r="G1531" s="559" t="s">
        <v>1085</v>
      </c>
      <c r="H1531" s="559"/>
      <c r="I1531" s="559"/>
      <c r="J1531" s="559"/>
      <c r="K1531" s="585"/>
      <c r="L1531" s="603" t="e">
        <f>#REF!-#REF!*10%</f>
        <v>#REF!</v>
      </c>
    </row>
    <row r="1532" spans="1:12" ht="15" customHeight="1" x14ac:dyDescent="0.25">
      <c r="A1532" s="564"/>
      <c r="B1532" s="790"/>
      <c r="C1532" s="791"/>
      <c r="D1532" s="792"/>
      <c r="E1532" s="760"/>
      <c r="F1532" s="297" t="s">
        <v>570</v>
      </c>
      <c r="G1532" s="559" t="s">
        <v>614</v>
      </c>
      <c r="H1532" s="559"/>
      <c r="I1532" s="559"/>
      <c r="J1532" s="559"/>
      <c r="K1532" s="585"/>
      <c r="L1532" s="603" t="e">
        <f>#REF!-#REF!*10%</f>
        <v>#REF!</v>
      </c>
    </row>
    <row r="1533" spans="1:12" ht="15" customHeight="1" x14ac:dyDescent="0.25">
      <c r="A1533" s="564"/>
      <c r="B1533" s="790"/>
      <c r="C1533" s="791"/>
      <c r="D1533" s="792"/>
      <c r="E1533" s="760"/>
      <c r="F1533" s="298" t="s">
        <v>84</v>
      </c>
      <c r="G1533" s="786">
        <v>0.25</v>
      </c>
      <c r="H1533" s="786"/>
      <c r="I1533" s="786"/>
      <c r="J1533" s="786"/>
      <c r="K1533" s="585"/>
      <c r="L1533" s="603" t="e">
        <f>#REF!-#REF!*10%</f>
        <v>#REF!</v>
      </c>
    </row>
    <row r="1534" spans="1:12" ht="15" customHeight="1" x14ac:dyDescent="0.25">
      <c r="A1534" s="564"/>
      <c r="B1534" s="790"/>
      <c r="C1534" s="791"/>
      <c r="D1534" s="792"/>
      <c r="E1534" s="760"/>
      <c r="F1534" s="296" t="s">
        <v>1016</v>
      </c>
      <c r="G1534" s="559">
        <v>5</v>
      </c>
      <c r="H1534" s="559"/>
      <c r="I1534" s="559"/>
      <c r="J1534" s="559"/>
      <c r="K1534" s="585"/>
      <c r="L1534" s="603" t="e">
        <f>#REF!-#REF!*10%</f>
        <v>#REF!</v>
      </c>
    </row>
    <row r="1535" spans="1:12" ht="15" customHeight="1" x14ac:dyDescent="0.25">
      <c r="A1535" s="564">
        <v>31</v>
      </c>
      <c r="B1535" s="790">
        <v>3</v>
      </c>
      <c r="C1535" s="791" t="s">
        <v>1509</v>
      </c>
      <c r="D1535" s="520"/>
      <c r="E1535" s="760"/>
      <c r="F1535" s="302" t="s">
        <v>81</v>
      </c>
      <c r="G1535" s="621" t="s">
        <v>10</v>
      </c>
      <c r="H1535" s="622"/>
      <c r="I1535" s="622"/>
      <c r="J1535" s="623"/>
      <c r="K1535" s="539">
        <v>3</v>
      </c>
      <c r="L1535" s="601">
        <v>4050</v>
      </c>
    </row>
    <row r="1536" spans="1:12" ht="15" customHeight="1" x14ac:dyDescent="0.25">
      <c r="A1536" s="564"/>
      <c r="B1536" s="790"/>
      <c r="C1536" s="791"/>
      <c r="D1536" s="792"/>
      <c r="E1536" s="760"/>
      <c r="F1536" s="302" t="s">
        <v>80</v>
      </c>
      <c r="G1536" s="554">
        <v>25</v>
      </c>
      <c r="H1536" s="555"/>
      <c r="I1536" s="555"/>
      <c r="J1536" s="556"/>
      <c r="K1536" s="583"/>
      <c r="L1536" s="602"/>
    </row>
    <row r="1537" spans="1:12" ht="15" customHeight="1" x14ac:dyDescent="0.25">
      <c r="A1537" s="564"/>
      <c r="B1537" s="790"/>
      <c r="C1537" s="791"/>
      <c r="D1537" s="792"/>
      <c r="E1537" s="760"/>
      <c r="F1537" s="302" t="s">
        <v>8</v>
      </c>
      <c r="G1537" s="299">
        <v>3000</v>
      </c>
      <c r="H1537" s="300">
        <v>4000</v>
      </c>
      <c r="I1537" s="301">
        <v>5500</v>
      </c>
      <c r="J1537" s="304">
        <v>6000</v>
      </c>
      <c r="K1537" s="583"/>
      <c r="L1537" s="602"/>
    </row>
    <row r="1538" spans="1:12" ht="15" customHeight="1" x14ac:dyDescent="0.25">
      <c r="A1538" s="564"/>
      <c r="B1538" s="790"/>
      <c r="C1538" s="791"/>
      <c r="D1538" s="792"/>
      <c r="E1538" s="760"/>
      <c r="F1538" s="302" t="s">
        <v>82</v>
      </c>
      <c r="G1538" s="299">
        <v>2725</v>
      </c>
      <c r="H1538" s="300">
        <v>2917.5</v>
      </c>
      <c r="I1538" s="301">
        <v>3105</v>
      </c>
      <c r="J1538" s="303"/>
      <c r="K1538" s="583"/>
      <c r="L1538" s="602"/>
    </row>
    <row r="1539" spans="1:12" ht="15" customHeight="1" x14ac:dyDescent="0.25">
      <c r="A1539" s="564"/>
      <c r="B1539" s="790"/>
      <c r="C1539" s="791"/>
      <c r="D1539" s="792"/>
      <c r="E1539" s="760"/>
      <c r="F1539" s="302" t="s">
        <v>1269</v>
      </c>
      <c r="G1539" s="796">
        <v>0.98</v>
      </c>
      <c r="H1539" s="797"/>
      <c r="I1539" s="797"/>
      <c r="J1539" s="798"/>
      <c r="K1539" s="583"/>
      <c r="L1539" s="602"/>
    </row>
    <row r="1540" spans="1:12" ht="15" customHeight="1" x14ac:dyDescent="0.25">
      <c r="A1540" s="564"/>
      <c r="B1540" s="790"/>
      <c r="C1540" s="791"/>
      <c r="D1540" s="792"/>
      <c r="E1540" s="760"/>
      <c r="F1540" s="294" t="s">
        <v>699</v>
      </c>
      <c r="G1540" s="621" t="s">
        <v>700</v>
      </c>
      <c r="H1540" s="622"/>
      <c r="I1540" s="622"/>
      <c r="J1540" s="623"/>
      <c r="K1540" s="583"/>
      <c r="L1540" s="602"/>
    </row>
    <row r="1541" spans="1:12" ht="15" customHeight="1" x14ac:dyDescent="0.25">
      <c r="A1541" s="564"/>
      <c r="B1541" s="790"/>
      <c r="C1541" s="791"/>
      <c r="D1541" s="792"/>
      <c r="E1541" s="760"/>
      <c r="F1541" s="294" t="s">
        <v>1181</v>
      </c>
      <c r="G1541" s="462" t="s">
        <v>1179</v>
      </c>
      <c r="H1541" s="463"/>
      <c r="I1541" s="463"/>
      <c r="J1541" s="464"/>
      <c r="K1541" s="583"/>
      <c r="L1541" s="602"/>
    </row>
    <row r="1542" spans="1:12" ht="15" customHeight="1" x14ac:dyDescent="0.25">
      <c r="A1542" s="564"/>
      <c r="B1542" s="790"/>
      <c r="C1542" s="791"/>
      <c r="D1542" s="792"/>
      <c r="E1542" s="760"/>
      <c r="F1542" s="295" t="s">
        <v>83</v>
      </c>
      <c r="G1542" s="621">
        <v>54</v>
      </c>
      <c r="H1542" s="622"/>
      <c r="I1542" s="622"/>
      <c r="J1542" s="623"/>
      <c r="K1542" s="583"/>
      <c r="L1542" s="602"/>
    </row>
    <row r="1543" spans="1:12" ht="15" customHeight="1" x14ac:dyDescent="0.25">
      <c r="A1543" s="564"/>
      <c r="B1543" s="790"/>
      <c r="C1543" s="791"/>
      <c r="D1543" s="792"/>
      <c r="E1543" s="760"/>
      <c r="F1543" s="295" t="s">
        <v>396</v>
      </c>
      <c r="G1543" s="621" t="s">
        <v>397</v>
      </c>
      <c r="H1543" s="622"/>
      <c r="I1543" s="622"/>
      <c r="J1543" s="623"/>
      <c r="K1543" s="583"/>
      <c r="L1543" s="602"/>
    </row>
    <row r="1544" spans="1:12" ht="15" customHeight="1" x14ac:dyDescent="0.25">
      <c r="A1544" s="564"/>
      <c r="B1544" s="790"/>
      <c r="C1544" s="791"/>
      <c r="D1544" s="792"/>
      <c r="E1544" s="760"/>
      <c r="F1544" s="295" t="s">
        <v>743</v>
      </c>
      <c r="G1544" s="621" t="s">
        <v>1510</v>
      </c>
      <c r="H1544" s="622"/>
      <c r="I1544" s="622"/>
      <c r="J1544" s="623"/>
      <c r="K1544" s="583"/>
      <c r="L1544" s="602"/>
    </row>
    <row r="1545" spans="1:12" ht="15" customHeight="1" x14ac:dyDescent="0.25">
      <c r="A1545" s="564"/>
      <c r="B1545" s="790"/>
      <c r="C1545" s="791"/>
      <c r="D1545" s="792"/>
      <c r="E1545" s="760"/>
      <c r="F1545" s="295" t="s">
        <v>421</v>
      </c>
      <c r="G1545" s="621" t="s">
        <v>386</v>
      </c>
      <c r="H1545" s="622"/>
      <c r="I1545" s="622"/>
      <c r="J1545" s="623"/>
      <c r="K1545" s="583"/>
      <c r="L1545" s="602"/>
    </row>
    <row r="1546" spans="1:12" ht="15" customHeight="1" x14ac:dyDescent="0.25">
      <c r="A1546" s="564"/>
      <c r="B1546" s="790"/>
      <c r="C1546" s="791"/>
      <c r="D1546" s="792"/>
      <c r="E1546" s="760"/>
      <c r="F1546" s="297" t="s">
        <v>379</v>
      </c>
      <c r="G1546" s="621" t="s">
        <v>745</v>
      </c>
      <c r="H1546" s="622"/>
      <c r="I1546" s="622"/>
      <c r="J1546" s="623"/>
      <c r="K1546" s="583"/>
      <c r="L1546" s="602"/>
    </row>
    <row r="1547" spans="1:12" ht="15" customHeight="1" x14ac:dyDescent="0.25">
      <c r="A1547" s="564"/>
      <c r="B1547" s="790"/>
      <c r="C1547" s="791"/>
      <c r="D1547" s="792"/>
      <c r="E1547" s="760"/>
      <c r="F1547" s="297" t="s">
        <v>257</v>
      </c>
      <c r="G1547" s="621" t="s">
        <v>658</v>
      </c>
      <c r="H1547" s="622"/>
      <c r="I1547" s="622"/>
      <c r="J1547" s="623"/>
      <c r="K1547" s="583"/>
      <c r="L1547" s="602"/>
    </row>
    <row r="1548" spans="1:12" ht="15" customHeight="1" x14ac:dyDescent="0.25">
      <c r="A1548" s="564"/>
      <c r="B1548" s="790"/>
      <c r="C1548" s="791"/>
      <c r="D1548" s="792"/>
      <c r="E1548" s="760"/>
      <c r="F1548" s="297" t="s">
        <v>422</v>
      </c>
      <c r="G1548" s="621" t="s">
        <v>794</v>
      </c>
      <c r="H1548" s="622"/>
      <c r="I1548" s="622"/>
      <c r="J1548" s="623"/>
      <c r="K1548" s="583"/>
      <c r="L1548" s="602"/>
    </row>
    <row r="1549" spans="1:12" ht="15" customHeight="1" x14ac:dyDescent="0.25">
      <c r="A1549" s="564"/>
      <c r="B1549" s="790"/>
      <c r="C1549" s="791"/>
      <c r="D1549" s="792"/>
      <c r="E1549" s="760"/>
      <c r="F1549" s="297" t="s">
        <v>376</v>
      </c>
      <c r="G1549" s="621" t="s">
        <v>746</v>
      </c>
      <c r="H1549" s="622"/>
      <c r="I1549" s="622"/>
      <c r="J1549" s="623"/>
      <c r="K1549" s="583"/>
      <c r="L1549" s="602"/>
    </row>
    <row r="1550" spans="1:12" ht="15" customHeight="1" x14ac:dyDescent="0.25">
      <c r="A1550" s="564"/>
      <c r="B1550" s="790"/>
      <c r="C1550" s="791"/>
      <c r="D1550" s="792"/>
      <c r="E1550" s="760"/>
      <c r="F1550" s="297" t="s">
        <v>381</v>
      </c>
      <c r="G1550" s="621" t="s">
        <v>795</v>
      </c>
      <c r="H1550" s="622"/>
      <c r="I1550" s="622"/>
      <c r="J1550" s="623"/>
      <c r="K1550" s="583"/>
      <c r="L1550" s="602"/>
    </row>
    <row r="1551" spans="1:12" ht="15" customHeight="1" x14ac:dyDescent="0.25">
      <c r="A1551" s="564"/>
      <c r="B1551" s="790"/>
      <c r="C1551" s="791"/>
      <c r="D1551" s="792"/>
      <c r="E1551" s="760"/>
      <c r="F1551" s="297" t="s">
        <v>796</v>
      </c>
      <c r="G1551" s="621" t="s">
        <v>797</v>
      </c>
      <c r="H1551" s="622"/>
      <c r="I1551" s="622"/>
      <c r="J1551" s="623"/>
      <c r="K1551" s="583"/>
      <c r="L1551" s="602"/>
    </row>
    <row r="1552" spans="1:12" ht="15" customHeight="1" x14ac:dyDescent="0.25">
      <c r="A1552" s="564"/>
      <c r="B1552" s="790"/>
      <c r="C1552" s="791"/>
      <c r="D1552" s="792"/>
      <c r="E1552" s="760"/>
      <c r="F1552" s="295" t="s">
        <v>358</v>
      </c>
      <c r="G1552" s="621" t="s">
        <v>748</v>
      </c>
      <c r="H1552" s="622"/>
      <c r="I1552" s="622"/>
      <c r="J1552" s="623"/>
      <c r="K1552" s="584">
        <v>5</v>
      </c>
      <c r="L1552" s="533">
        <v>4334</v>
      </c>
    </row>
    <row r="1553" spans="1:12" ht="15" customHeight="1" x14ac:dyDescent="0.25">
      <c r="A1553" s="564"/>
      <c r="B1553" s="790"/>
      <c r="C1553" s="791"/>
      <c r="D1553" s="792"/>
      <c r="E1553" s="760"/>
      <c r="F1553" s="294" t="s">
        <v>704</v>
      </c>
      <c r="G1553" s="621" t="s">
        <v>1284</v>
      </c>
      <c r="H1553" s="622"/>
      <c r="I1553" s="622"/>
      <c r="J1553" s="623"/>
      <c r="K1553" s="585"/>
      <c r="L1553" s="603" t="e">
        <f>#REF!-#REF!*10%</f>
        <v>#REF!</v>
      </c>
    </row>
    <row r="1554" spans="1:12" ht="15" customHeight="1" x14ac:dyDescent="0.25">
      <c r="A1554" s="564"/>
      <c r="B1554" s="790"/>
      <c r="C1554" s="791"/>
      <c r="D1554" s="792"/>
      <c r="E1554" s="760"/>
      <c r="F1554" s="297" t="s">
        <v>377</v>
      </c>
      <c r="G1554" s="621" t="s">
        <v>749</v>
      </c>
      <c r="H1554" s="622"/>
      <c r="I1554" s="622"/>
      <c r="J1554" s="623"/>
      <c r="K1554" s="585"/>
      <c r="L1554" s="603" t="e">
        <f>#REF!-#REF!*10%</f>
        <v>#REF!</v>
      </c>
    </row>
    <row r="1555" spans="1:12" ht="15" customHeight="1" x14ac:dyDescent="0.25">
      <c r="A1555" s="564"/>
      <c r="B1555" s="790"/>
      <c r="C1555" s="791"/>
      <c r="D1555" s="792"/>
      <c r="E1555" s="760"/>
      <c r="F1555" s="297" t="s">
        <v>798</v>
      </c>
      <c r="G1555" s="787" t="s">
        <v>799</v>
      </c>
      <c r="H1555" s="788"/>
      <c r="I1555" s="788"/>
      <c r="J1555" s="789"/>
      <c r="K1555" s="585"/>
      <c r="L1555" s="603" t="e">
        <f>#REF!-#REF!*10%</f>
        <v>#REF!</v>
      </c>
    </row>
    <row r="1556" spans="1:12" ht="15" customHeight="1" x14ac:dyDescent="0.25">
      <c r="A1556" s="564"/>
      <c r="B1556" s="790"/>
      <c r="C1556" s="791"/>
      <c r="D1556" s="792"/>
      <c r="E1556" s="760"/>
      <c r="F1556" s="297" t="s">
        <v>1139</v>
      </c>
      <c r="G1556" s="787" t="s">
        <v>799</v>
      </c>
      <c r="H1556" s="788"/>
      <c r="I1556" s="788"/>
      <c r="J1556" s="789"/>
      <c r="K1556" s="585"/>
      <c r="L1556" s="603" t="e">
        <f>#REF!-#REF!*10%</f>
        <v>#REF!</v>
      </c>
    </row>
    <row r="1557" spans="1:12" ht="15" customHeight="1" x14ac:dyDescent="0.25">
      <c r="A1557" s="564"/>
      <c r="B1557" s="790"/>
      <c r="C1557" s="791"/>
      <c r="D1557" s="792"/>
      <c r="E1557" s="760"/>
      <c r="F1557" s="297" t="s">
        <v>801</v>
      </c>
      <c r="G1557" s="787" t="s">
        <v>799</v>
      </c>
      <c r="H1557" s="788"/>
      <c r="I1557" s="788"/>
      <c r="J1557" s="789"/>
      <c r="K1557" s="585"/>
      <c r="L1557" s="603" t="e">
        <f>#REF!-#REF!*10%</f>
        <v>#REF!</v>
      </c>
    </row>
    <row r="1558" spans="1:12" ht="15" customHeight="1" x14ac:dyDescent="0.25">
      <c r="A1558" s="564"/>
      <c r="B1558" s="790"/>
      <c r="C1558" s="791"/>
      <c r="D1558" s="792"/>
      <c r="E1558" s="760"/>
      <c r="F1558" s="297" t="s">
        <v>802</v>
      </c>
      <c r="G1558" s="787" t="s">
        <v>799</v>
      </c>
      <c r="H1558" s="788"/>
      <c r="I1558" s="788"/>
      <c r="J1558" s="789"/>
      <c r="K1558" s="585"/>
      <c r="L1558" s="603" t="e">
        <f>#REF!-#REF!*10%</f>
        <v>#REF!</v>
      </c>
    </row>
    <row r="1559" spans="1:12" ht="15" customHeight="1" x14ac:dyDescent="0.25">
      <c r="A1559" s="564"/>
      <c r="B1559" s="790"/>
      <c r="C1559" s="791"/>
      <c r="D1559" s="792"/>
      <c r="E1559" s="760"/>
      <c r="F1559" s="297" t="s">
        <v>803</v>
      </c>
      <c r="G1559" s="787" t="s">
        <v>799</v>
      </c>
      <c r="H1559" s="788"/>
      <c r="I1559" s="788"/>
      <c r="J1559" s="789"/>
      <c r="K1559" s="585"/>
      <c r="L1559" s="603" t="e">
        <f>#REF!-#REF!*10%</f>
        <v>#REF!</v>
      </c>
    </row>
    <row r="1560" spans="1:12" ht="15" customHeight="1" x14ac:dyDescent="0.25">
      <c r="A1560" s="564"/>
      <c r="B1560" s="790"/>
      <c r="C1560" s="791"/>
      <c r="D1560" s="792"/>
      <c r="E1560" s="760"/>
      <c r="F1560" s="297" t="s">
        <v>1138</v>
      </c>
      <c r="G1560" s="787" t="s">
        <v>799</v>
      </c>
      <c r="H1560" s="788"/>
      <c r="I1560" s="788"/>
      <c r="J1560" s="789"/>
      <c r="K1560" s="585"/>
      <c r="L1560" s="603" t="e">
        <f>#REF!-#REF!*10%</f>
        <v>#REF!</v>
      </c>
    </row>
    <row r="1561" spans="1:12" ht="15" customHeight="1" x14ac:dyDescent="0.25">
      <c r="A1561" s="564"/>
      <c r="B1561" s="790"/>
      <c r="C1561" s="791"/>
      <c r="D1561" s="792"/>
      <c r="E1561" s="760"/>
      <c r="F1561" s="297" t="s">
        <v>562</v>
      </c>
      <c r="G1561" s="621" t="s">
        <v>1085</v>
      </c>
      <c r="H1561" s="622"/>
      <c r="I1561" s="622"/>
      <c r="J1561" s="623"/>
      <c r="K1561" s="585"/>
      <c r="L1561" s="603" t="e">
        <f>#REF!-#REF!*10%</f>
        <v>#REF!</v>
      </c>
    </row>
    <row r="1562" spans="1:12" ht="15" customHeight="1" x14ac:dyDescent="0.25">
      <c r="A1562" s="564"/>
      <c r="B1562" s="790"/>
      <c r="C1562" s="791"/>
      <c r="D1562" s="792"/>
      <c r="E1562" s="760"/>
      <c r="F1562" s="297" t="s">
        <v>570</v>
      </c>
      <c r="G1562" s="621" t="s">
        <v>614</v>
      </c>
      <c r="H1562" s="622"/>
      <c r="I1562" s="622"/>
      <c r="J1562" s="623"/>
      <c r="K1562" s="585"/>
      <c r="L1562" s="603" t="e">
        <f>#REF!-#REF!*10%</f>
        <v>#REF!</v>
      </c>
    </row>
    <row r="1563" spans="1:12" ht="15" customHeight="1" x14ac:dyDescent="0.25">
      <c r="A1563" s="564"/>
      <c r="B1563" s="790"/>
      <c r="C1563" s="791"/>
      <c r="D1563" s="792"/>
      <c r="E1563" s="760"/>
      <c r="F1563" s="298" t="s">
        <v>84</v>
      </c>
      <c r="G1563" s="793">
        <v>0.3</v>
      </c>
      <c r="H1563" s="794"/>
      <c r="I1563" s="794"/>
      <c r="J1563" s="795"/>
      <c r="K1563" s="585"/>
      <c r="L1563" s="603" t="e">
        <f>#REF!-#REF!*10%</f>
        <v>#REF!</v>
      </c>
    </row>
    <row r="1564" spans="1:12" ht="15" customHeight="1" x14ac:dyDescent="0.25">
      <c r="A1564" s="564"/>
      <c r="B1564" s="790"/>
      <c r="C1564" s="791"/>
      <c r="D1564" s="792"/>
      <c r="E1564" s="760"/>
      <c r="F1564" s="296" t="s">
        <v>1016</v>
      </c>
      <c r="G1564" s="621">
        <v>5</v>
      </c>
      <c r="H1564" s="622"/>
      <c r="I1564" s="622"/>
      <c r="J1564" s="623"/>
      <c r="K1564" s="585"/>
      <c r="L1564" s="603" t="e">
        <f>#REF!-#REF!*10%</f>
        <v>#REF!</v>
      </c>
    </row>
  </sheetData>
  <sheetProtection sort="0"/>
  <mergeCells count="1978">
    <mergeCell ref="K1505:K1521"/>
    <mergeCell ref="K1072:K1084"/>
    <mergeCell ref="K1085:K1101"/>
    <mergeCell ref="K1102:K1114"/>
    <mergeCell ref="K1115:K1131"/>
    <mergeCell ref="K1132:K1144"/>
    <mergeCell ref="K1145:K1161"/>
    <mergeCell ref="K1162:K1174"/>
    <mergeCell ref="K1175:K1191"/>
    <mergeCell ref="K1192:K1204"/>
    <mergeCell ref="K1205:K1221"/>
    <mergeCell ref="K1222:K1234"/>
    <mergeCell ref="K1235:K1251"/>
    <mergeCell ref="K1252:K1264"/>
    <mergeCell ref="K1522:K1534"/>
    <mergeCell ref="K1535:K1551"/>
    <mergeCell ref="K1552:K1564"/>
    <mergeCell ref="K1265:K1281"/>
    <mergeCell ref="K1282:K1294"/>
    <mergeCell ref="K1295:K1311"/>
    <mergeCell ref="K1312:K1324"/>
    <mergeCell ref="K1325:K1341"/>
    <mergeCell ref="K1342:K1354"/>
    <mergeCell ref="K1355:K1371"/>
    <mergeCell ref="K1372:K1384"/>
    <mergeCell ref="K1385:K1401"/>
    <mergeCell ref="K1402:K1414"/>
    <mergeCell ref="K1415:K1431"/>
    <mergeCell ref="K1432:K1444"/>
    <mergeCell ref="K1445:K1461"/>
    <mergeCell ref="K1462:K1474"/>
    <mergeCell ref="K1475:K1491"/>
    <mergeCell ref="K484:K500"/>
    <mergeCell ref="K501:K513"/>
    <mergeCell ref="K514:K530"/>
    <mergeCell ref="K531:K543"/>
    <mergeCell ref="K544:K560"/>
    <mergeCell ref="K561:K573"/>
    <mergeCell ref="K1492:K1504"/>
    <mergeCell ref="K725:K741"/>
    <mergeCell ref="K742:K754"/>
    <mergeCell ref="K755:K771"/>
    <mergeCell ref="K772:K784"/>
    <mergeCell ref="K785:K801"/>
    <mergeCell ref="K802:K814"/>
    <mergeCell ref="K815:K831"/>
    <mergeCell ref="K832:K844"/>
    <mergeCell ref="K845:K861"/>
    <mergeCell ref="K862:K874"/>
    <mergeCell ref="K875:K891"/>
    <mergeCell ref="K892:K904"/>
    <mergeCell ref="K905:K921"/>
    <mergeCell ref="K1012:K1024"/>
    <mergeCell ref="K1025:K1041"/>
    <mergeCell ref="K1042:K1054"/>
    <mergeCell ref="K1055:K1071"/>
    <mergeCell ref="K922:K934"/>
    <mergeCell ref="K935:K951"/>
    <mergeCell ref="K952:K964"/>
    <mergeCell ref="K965:K981"/>
    <mergeCell ref="K982:K994"/>
    <mergeCell ref="K995:K1011"/>
    <mergeCell ref="L1535:L1551"/>
    <mergeCell ref="L1552:L1564"/>
    <mergeCell ref="L1492:L1504"/>
    <mergeCell ref="L1505:L1521"/>
    <mergeCell ref="L1522:L1534"/>
    <mergeCell ref="K4:K20"/>
    <mergeCell ref="K21:K33"/>
    <mergeCell ref="K34:K50"/>
    <mergeCell ref="K51:K63"/>
    <mergeCell ref="K64:K80"/>
    <mergeCell ref="K81:K93"/>
    <mergeCell ref="K94:K110"/>
    <mergeCell ref="K111:K123"/>
    <mergeCell ref="K124:K140"/>
    <mergeCell ref="K141:K153"/>
    <mergeCell ref="K154:K170"/>
    <mergeCell ref="K171:K183"/>
    <mergeCell ref="K184:K200"/>
    <mergeCell ref="K201:K213"/>
    <mergeCell ref="K214:K230"/>
    <mergeCell ref="K231:K243"/>
    <mergeCell ref="K244:K260"/>
    <mergeCell ref="K334:K350"/>
    <mergeCell ref="K351:K363"/>
    <mergeCell ref="K364:K380"/>
    <mergeCell ref="K381:K393"/>
    <mergeCell ref="K394:K410"/>
    <mergeCell ref="K411:K423"/>
    <mergeCell ref="K424:K440"/>
    <mergeCell ref="K441:K453"/>
    <mergeCell ref="K454:K470"/>
    <mergeCell ref="K471:K483"/>
    <mergeCell ref="L1265:L1281"/>
    <mergeCell ref="L1282:L1294"/>
    <mergeCell ref="L1295:L1311"/>
    <mergeCell ref="L1222:L1234"/>
    <mergeCell ref="L1235:L1251"/>
    <mergeCell ref="L1252:L1264"/>
    <mergeCell ref="L1355:L1371"/>
    <mergeCell ref="L1372:L1384"/>
    <mergeCell ref="L1385:L1401"/>
    <mergeCell ref="L1312:L1324"/>
    <mergeCell ref="L1325:L1341"/>
    <mergeCell ref="L1342:L1354"/>
    <mergeCell ref="L1445:L1461"/>
    <mergeCell ref="L1462:L1474"/>
    <mergeCell ref="L1475:L1491"/>
    <mergeCell ref="L1402:L1414"/>
    <mergeCell ref="L1415:L1431"/>
    <mergeCell ref="L1432:L1444"/>
    <mergeCell ref="L995:L1011"/>
    <mergeCell ref="L1012:L1024"/>
    <mergeCell ref="L1025:L1041"/>
    <mergeCell ref="L952:L964"/>
    <mergeCell ref="L965:L981"/>
    <mergeCell ref="L982:L994"/>
    <mergeCell ref="L1085:L1101"/>
    <mergeCell ref="L1102:L1114"/>
    <mergeCell ref="L1115:L1131"/>
    <mergeCell ref="L1042:L1054"/>
    <mergeCell ref="L1055:L1071"/>
    <mergeCell ref="L1072:L1084"/>
    <mergeCell ref="L1175:L1191"/>
    <mergeCell ref="L1192:L1204"/>
    <mergeCell ref="L1205:L1221"/>
    <mergeCell ref="L1132:L1144"/>
    <mergeCell ref="L1145:L1161"/>
    <mergeCell ref="L1162:L1174"/>
    <mergeCell ref="L725:L741"/>
    <mergeCell ref="L742:L754"/>
    <mergeCell ref="L755:L771"/>
    <mergeCell ref="L682:L694"/>
    <mergeCell ref="L695:L711"/>
    <mergeCell ref="L712:L724"/>
    <mergeCell ref="L815:L831"/>
    <mergeCell ref="L832:L844"/>
    <mergeCell ref="L845:L861"/>
    <mergeCell ref="L772:L784"/>
    <mergeCell ref="L785:L801"/>
    <mergeCell ref="L802:L814"/>
    <mergeCell ref="L905:L921"/>
    <mergeCell ref="L922:L934"/>
    <mergeCell ref="L935:L951"/>
    <mergeCell ref="L862:L874"/>
    <mergeCell ref="L875:L891"/>
    <mergeCell ref="L892:L904"/>
    <mergeCell ref="L334:L350"/>
    <mergeCell ref="L351:L363"/>
    <mergeCell ref="L454:L470"/>
    <mergeCell ref="L471:L483"/>
    <mergeCell ref="L484:L500"/>
    <mergeCell ref="L411:L423"/>
    <mergeCell ref="L424:L440"/>
    <mergeCell ref="L441:L453"/>
    <mergeCell ref="L544:L560"/>
    <mergeCell ref="L561:L573"/>
    <mergeCell ref="L574:L590"/>
    <mergeCell ref="L501:L513"/>
    <mergeCell ref="L514:L530"/>
    <mergeCell ref="L531:L543"/>
    <mergeCell ref="L635:L651"/>
    <mergeCell ref="L652:L664"/>
    <mergeCell ref="L665:L681"/>
    <mergeCell ref="L591:L603"/>
    <mergeCell ref="L604:L620"/>
    <mergeCell ref="L621:L633"/>
    <mergeCell ref="L4:L20"/>
    <mergeCell ref="L21:L33"/>
    <mergeCell ref="L34:L50"/>
    <mergeCell ref="K574:K590"/>
    <mergeCell ref="K591:K603"/>
    <mergeCell ref="K261:K273"/>
    <mergeCell ref="K274:K290"/>
    <mergeCell ref="K291:K303"/>
    <mergeCell ref="K304:K320"/>
    <mergeCell ref="K321:K333"/>
    <mergeCell ref="L94:L110"/>
    <mergeCell ref="L111:L123"/>
    <mergeCell ref="L124:L140"/>
    <mergeCell ref="L51:L63"/>
    <mergeCell ref="L64:L80"/>
    <mergeCell ref="L81:L93"/>
    <mergeCell ref="L184:L200"/>
    <mergeCell ref="L201:L213"/>
    <mergeCell ref="L214:L230"/>
    <mergeCell ref="L141:L153"/>
    <mergeCell ref="L154:L170"/>
    <mergeCell ref="L171:L183"/>
    <mergeCell ref="L274:L290"/>
    <mergeCell ref="L291:L303"/>
    <mergeCell ref="L304:L320"/>
    <mergeCell ref="L231:L243"/>
    <mergeCell ref="L244:L260"/>
    <mergeCell ref="L261:L273"/>
    <mergeCell ref="L364:L380"/>
    <mergeCell ref="L381:L393"/>
    <mergeCell ref="L394:L410"/>
    <mergeCell ref="L321:L333"/>
    <mergeCell ref="K604:K620"/>
    <mergeCell ref="K621:K633"/>
    <mergeCell ref="K635:K651"/>
    <mergeCell ref="K652:K664"/>
    <mergeCell ref="K665:K681"/>
    <mergeCell ref="K682:K694"/>
    <mergeCell ref="K695:K711"/>
    <mergeCell ref="K712:K724"/>
    <mergeCell ref="G622:J622"/>
    <mergeCell ref="G653:J653"/>
    <mergeCell ref="G683:J683"/>
    <mergeCell ref="G713:J713"/>
    <mergeCell ref="G743:J743"/>
    <mergeCell ref="G773:J773"/>
    <mergeCell ref="G803:J803"/>
    <mergeCell ref="G688:J688"/>
    <mergeCell ref="G603:J603"/>
    <mergeCell ref="G610:J610"/>
    <mergeCell ref="G655:J655"/>
    <mergeCell ref="G656:J656"/>
    <mergeCell ref="G657:J657"/>
    <mergeCell ref="G658:J658"/>
    <mergeCell ref="G659:J659"/>
    <mergeCell ref="G660:J660"/>
    <mergeCell ref="G661:J661"/>
    <mergeCell ref="G662:J662"/>
    <mergeCell ref="G663:J663"/>
    <mergeCell ref="G664:J664"/>
    <mergeCell ref="G633:J633"/>
    <mergeCell ref="G620:J620"/>
    <mergeCell ref="G621:J621"/>
    <mergeCell ref="G623:J623"/>
    <mergeCell ref="G580:J580"/>
    <mergeCell ref="G608:J608"/>
    <mergeCell ref="G625:J625"/>
    <mergeCell ref="G643:J643"/>
    <mergeCell ref="G644:J644"/>
    <mergeCell ref="G645:J645"/>
    <mergeCell ref="G646:J646"/>
    <mergeCell ref="G647:J647"/>
    <mergeCell ref="G611:J611"/>
    <mergeCell ref="G612:J612"/>
    <mergeCell ref="G613:J613"/>
    <mergeCell ref="G614:J614"/>
    <mergeCell ref="G875:J875"/>
    <mergeCell ref="G887:J887"/>
    <mergeCell ref="G888:J888"/>
    <mergeCell ref="G1042:J1042"/>
    <mergeCell ref="G1052:J1052"/>
    <mergeCell ref="G589:J589"/>
    <mergeCell ref="G590:J590"/>
    <mergeCell ref="G591:J591"/>
    <mergeCell ref="G593:J593"/>
    <mergeCell ref="G594:J594"/>
    <mergeCell ref="G595:J595"/>
    <mergeCell ref="G596:J596"/>
    <mergeCell ref="A634:L634"/>
    <mergeCell ref="A635:A664"/>
    <mergeCell ref="C635:C664"/>
    <mergeCell ref="D635:D664"/>
    <mergeCell ref="A604:A633"/>
    <mergeCell ref="C604:C633"/>
    <mergeCell ref="D604:D633"/>
    <mergeCell ref="G654:J654"/>
    <mergeCell ref="G1053:J1053"/>
    <mergeCell ref="G1054:J1054"/>
    <mergeCell ref="G1014:J1014"/>
    <mergeCell ref="G893:J893"/>
    <mergeCell ref="G923:J923"/>
    <mergeCell ref="G953:J953"/>
    <mergeCell ref="G983:J983"/>
    <mergeCell ref="G1013:J1013"/>
    <mergeCell ref="G1043:J1043"/>
    <mergeCell ref="G635:J635"/>
    <mergeCell ref="G636:J636"/>
    <mergeCell ref="G641:J641"/>
    <mergeCell ref="G639:J639"/>
    <mergeCell ref="G744:J744"/>
    <mergeCell ref="G766:J766"/>
    <mergeCell ref="G767:J767"/>
    <mergeCell ref="G768:J768"/>
    <mergeCell ref="G769:J769"/>
    <mergeCell ref="G770:J770"/>
    <mergeCell ref="G682:J682"/>
    <mergeCell ref="G684:J684"/>
    <mergeCell ref="G685:J685"/>
    <mergeCell ref="G686:J686"/>
    <mergeCell ref="G687:J687"/>
    <mergeCell ref="G771:J771"/>
    <mergeCell ref="G681:J681"/>
    <mergeCell ref="G872:J872"/>
    <mergeCell ref="G648:J648"/>
    <mergeCell ref="G649:J649"/>
    <mergeCell ref="G650:J650"/>
    <mergeCell ref="G651:J651"/>
    <mergeCell ref="G652:J652"/>
    <mergeCell ref="G269:J269"/>
    <mergeCell ref="G64:J64"/>
    <mergeCell ref="G65:J65"/>
    <mergeCell ref="G248:J248"/>
    <mergeCell ref="G218:J218"/>
    <mergeCell ref="G188:J188"/>
    <mergeCell ref="G158:J158"/>
    <mergeCell ref="G128:J128"/>
    <mergeCell ref="G266:J266"/>
    <mergeCell ref="G267:J267"/>
    <mergeCell ref="G268:J268"/>
    <mergeCell ref="G85:J85"/>
    <mergeCell ref="G86:J86"/>
    <mergeCell ref="G129:J129"/>
    <mergeCell ref="G99:J99"/>
    <mergeCell ref="G69:J69"/>
    <mergeCell ref="G138:J138"/>
    <mergeCell ref="G139:J139"/>
    <mergeCell ref="G213:J213"/>
    <mergeCell ref="G214:J214"/>
    <mergeCell ref="G215:J215"/>
    <mergeCell ref="G232:J232"/>
    <mergeCell ref="G262:J262"/>
    <mergeCell ref="G148:J148"/>
    <mergeCell ref="G258:J258"/>
    <mergeCell ref="G221:J221"/>
    <mergeCell ref="G222:J222"/>
    <mergeCell ref="G223:J223"/>
    <mergeCell ref="G160:J160"/>
    <mergeCell ref="G105:J105"/>
    <mergeCell ref="G106:J106"/>
    <mergeCell ref="G107:J107"/>
    <mergeCell ref="G294:J294"/>
    <mergeCell ref="G295:J295"/>
    <mergeCell ref="G382:J382"/>
    <mergeCell ref="G412:J412"/>
    <mergeCell ref="G442:J442"/>
    <mergeCell ref="G472:J472"/>
    <mergeCell ref="G398:J398"/>
    <mergeCell ref="G368:J368"/>
    <mergeCell ref="G338:J338"/>
    <mergeCell ref="G308:J308"/>
    <mergeCell ref="G278:J278"/>
    <mergeCell ref="G296:J296"/>
    <mergeCell ref="G297:J297"/>
    <mergeCell ref="G279:J279"/>
    <mergeCell ref="G311:J311"/>
    <mergeCell ref="G312:J312"/>
    <mergeCell ref="G313:J313"/>
    <mergeCell ref="G314:J314"/>
    <mergeCell ref="G315:J315"/>
    <mergeCell ref="G316:J316"/>
    <mergeCell ref="G317:J317"/>
    <mergeCell ref="G318:J318"/>
    <mergeCell ref="G319:J319"/>
    <mergeCell ref="G309:J309"/>
    <mergeCell ref="G323:J323"/>
    <mergeCell ref="G292:J292"/>
    <mergeCell ref="G322:J322"/>
    <mergeCell ref="G356:J356"/>
    <mergeCell ref="G357:J357"/>
    <mergeCell ref="G346:J346"/>
    <mergeCell ref="G347:J347"/>
    <mergeCell ref="G364:J364"/>
    <mergeCell ref="B454:B483"/>
    <mergeCell ref="B484:B513"/>
    <mergeCell ref="G969:J969"/>
    <mergeCell ref="B274:B303"/>
    <mergeCell ref="B304:B333"/>
    <mergeCell ref="B334:B363"/>
    <mergeCell ref="B364:B393"/>
    <mergeCell ref="B394:B423"/>
    <mergeCell ref="B424:B453"/>
    <mergeCell ref="G345:J345"/>
    <mergeCell ref="G497:J497"/>
    <mergeCell ref="G498:J498"/>
    <mergeCell ref="G499:J499"/>
    <mergeCell ref="G500:J500"/>
    <mergeCell ref="G501:J501"/>
    <mergeCell ref="G503:J503"/>
    <mergeCell ref="G504:J504"/>
    <mergeCell ref="G505:J505"/>
    <mergeCell ref="G490:J490"/>
    <mergeCell ref="G460:J460"/>
    <mergeCell ref="G430:J430"/>
    <mergeCell ref="G400:J400"/>
    <mergeCell ref="G370:J370"/>
    <mergeCell ref="G340:J340"/>
    <mergeCell ref="G310:J310"/>
    <mergeCell ref="G280:J280"/>
    <mergeCell ref="G874:J874"/>
    <mergeCell ref="G598:J598"/>
    <mergeCell ref="G527:J527"/>
    <mergeCell ref="G520:J520"/>
    <mergeCell ref="G484:J484"/>
    <mergeCell ref="G485:J485"/>
    <mergeCell ref="G265:J265"/>
    <mergeCell ref="G552:J552"/>
    <mergeCell ref="G553:J553"/>
    <mergeCell ref="G554:J554"/>
    <mergeCell ref="G555:J555"/>
    <mergeCell ref="G709:J709"/>
    <mergeCell ref="G701:J701"/>
    <mergeCell ref="G671:J671"/>
    <mergeCell ref="G699:J699"/>
    <mergeCell ref="G672:J672"/>
    <mergeCell ref="G689:J689"/>
    <mergeCell ref="G690:J690"/>
    <mergeCell ref="G890:J890"/>
    <mergeCell ref="G891:J891"/>
    <mergeCell ref="G892:J892"/>
    <mergeCell ref="G881:J881"/>
    <mergeCell ref="G736:J736"/>
    <mergeCell ref="G556:J556"/>
    <mergeCell ref="G557:J557"/>
    <mergeCell ref="G558:J558"/>
    <mergeCell ref="G833:J833"/>
    <mergeCell ref="G863:J863"/>
    <mergeCell ref="G582:J582"/>
    <mergeCell ref="G579:J579"/>
    <mergeCell ref="G604:J604"/>
    <mergeCell ref="G605:J605"/>
    <mergeCell ref="G615:J615"/>
    <mergeCell ref="G616:J616"/>
    <mergeCell ref="G617:J617"/>
    <mergeCell ref="G618:J618"/>
    <mergeCell ref="G619:J619"/>
    <mergeCell ref="G587:J587"/>
    <mergeCell ref="B1175:B1204"/>
    <mergeCell ref="B1205:B1234"/>
    <mergeCell ref="B1235:B1264"/>
    <mergeCell ref="B1265:B1294"/>
    <mergeCell ref="B1295:B1324"/>
    <mergeCell ref="B1325:B1354"/>
    <mergeCell ref="B1355:B1384"/>
    <mergeCell ref="B1385:B1414"/>
    <mergeCell ref="B1415:B1444"/>
    <mergeCell ref="B1445:B1474"/>
    <mergeCell ref="B514:B543"/>
    <mergeCell ref="B544:B573"/>
    <mergeCell ref="B574:B603"/>
    <mergeCell ref="B604:B633"/>
    <mergeCell ref="B635:B664"/>
    <mergeCell ref="B665:B694"/>
    <mergeCell ref="B695:B724"/>
    <mergeCell ref="B725:B754"/>
    <mergeCell ref="B755:B784"/>
    <mergeCell ref="B785:B814"/>
    <mergeCell ref="B815:B844"/>
    <mergeCell ref="B845:B874"/>
    <mergeCell ref="B875:B904"/>
    <mergeCell ref="B905:B934"/>
    <mergeCell ref="B935:B964"/>
    <mergeCell ref="B965:B994"/>
    <mergeCell ref="B995:B1024"/>
    <mergeCell ref="B1025:B1054"/>
    <mergeCell ref="B1055:B1084"/>
    <mergeCell ref="B1085:B1114"/>
    <mergeCell ref="B1115:B1144"/>
    <mergeCell ref="B1145:B1174"/>
    <mergeCell ref="G1121:J1121"/>
    <mergeCell ref="G1091:J1091"/>
    <mergeCell ref="G1061:J1061"/>
    <mergeCell ref="G1031:J1031"/>
    <mergeCell ref="G1001:J1001"/>
    <mergeCell ref="G971:J971"/>
    <mergeCell ref="G993:J993"/>
    <mergeCell ref="G994:J994"/>
    <mergeCell ref="G995:J995"/>
    <mergeCell ref="G1000:J1000"/>
    <mergeCell ref="G996:J996"/>
    <mergeCell ref="G1081:J1081"/>
    <mergeCell ref="G1082:J1082"/>
    <mergeCell ref="G1083:J1083"/>
    <mergeCell ref="G1084:J1084"/>
    <mergeCell ref="G1085:J1085"/>
    <mergeCell ref="G1086:J1086"/>
    <mergeCell ref="G1092:J1092"/>
    <mergeCell ref="G1093:J1093"/>
    <mergeCell ref="G1094:J1094"/>
    <mergeCell ref="G1095:J1095"/>
    <mergeCell ref="G1096:J1096"/>
    <mergeCell ref="G1033:J1033"/>
    <mergeCell ref="G1011:J1011"/>
    <mergeCell ref="G1012:J1012"/>
    <mergeCell ref="G980:J980"/>
    <mergeCell ref="G1046:J1046"/>
    <mergeCell ref="G1047:J1047"/>
    <mergeCell ref="G1048:J1048"/>
    <mergeCell ref="G1049:J1049"/>
    <mergeCell ref="G1050:J1050"/>
    <mergeCell ref="G1051:J1051"/>
    <mergeCell ref="M1:M2"/>
    <mergeCell ref="M454:M483"/>
    <mergeCell ref="M484:M513"/>
    <mergeCell ref="M514:M543"/>
    <mergeCell ref="M544:M573"/>
    <mergeCell ref="M574:M603"/>
    <mergeCell ref="M604:M633"/>
    <mergeCell ref="M635:M664"/>
    <mergeCell ref="M665:M694"/>
    <mergeCell ref="M695:M724"/>
    <mergeCell ref="M725:M754"/>
    <mergeCell ref="M755:M784"/>
    <mergeCell ref="M785:M814"/>
    <mergeCell ref="M815:M844"/>
    <mergeCell ref="M845:M874"/>
    <mergeCell ref="M875:M904"/>
    <mergeCell ref="M905:M934"/>
    <mergeCell ref="M334:M363"/>
    <mergeCell ref="M364:M393"/>
    <mergeCell ref="M394:M423"/>
    <mergeCell ref="M4:M33"/>
    <mergeCell ref="M34:M63"/>
    <mergeCell ref="M64:M93"/>
    <mergeCell ref="M94:M123"/>
    <mergeCell ref="M124:M153"/>
    <mergeCell ref="M154:M183"/>
    <mergeCell ref="M184:M213"/>
    <mergeCell ref="M214:M243"/>
    <mergeCell ref="M244:M273"/>
    <mergeCell ref="M274:M303"/>
    <mergeCell ref="M304:M333"/>
    <mergeCell ref="M935:M964"/>
    <mergeCell ref="A1:L1"/>
    <mergeCell ref="A304:A333"/>
    <mergeCell ref="C304:C333"/>
    <mergeCell ref="D304:D333"/>
    <mergeCell ref="G118:J118"/>
    <mergeCell ref="B34:B63"/>
    <mergeCell ref="B64:B93"/>
    <mergeCell ref="B94:B123"/>
    <mergeCell ref="M424:M453"/>
    <mergeCell ref="A214:A243"/>
    <mergeCell ref="C214:C243"/>
    <mergeCell ref="D214:D243"/>
    <mergeCell ref="A184:A213"/>
    <mergeCell ref="C184:C213"/>
    <mergeCell ref="D184:D213"/>
    <mergeCell ref="A244:A273"/>
    <mergeCell ref="G95:J95"/>
    <mergeCell ref="G101:J101"/>
    <mergeCell ref="G102:J102"/>
    <mergeCell ref="G103:J103"/>
    <mergeCell ref="G104:J104"/>
    <mergeCell ref="G124:J124"/>
    <mergeCell ref="G71:J71"/>
    <mergeCell ref="G72:J72"/>
    <mergeCell ref="G119:J119"/>
    <mergeCell ref="G259:J259"/>
    <mergeCell ref="G260:J260"/>
    <mergeCell ref="G261:J261"/>
    <mergeCell ref="G263:J263"/>
    <mergeCell ref="G264:J264"/>
    <mergeCell ref="G184:J184"/>
    <mergeCell ref="A334:A363"/>
    <mergeCell ref="C334:C363"/>
    <mergeCell ref="D334:D363"/>
    <mergeCell ref="B124:B153"/>
    <mergeCell ref="B154:B183"/>
    <mergeCell ref="G272:J272"/>
    <mergeCell ref="G273:J273"/>
    <mergeCell ref="G274:J274"/>
    <mergeCell ref="G335:J335"/>
    <mergeCell ref="G341:J341"/>
    <mergeCell ref="G339:J339"/>
    <mergeCell ref="G304:J304"/>
    <mergeCell ref="G224:J224"/>
    <mergeCell ref="G225:J225"/>
    <mergeCell ref="G226:J226"/>
    <mergeCell ref="G227:J227"/>
    <mergeCell ref="G228:J228"/>
    <mergeCell ref="G229:J229"/>
    <mergeCell ref="C244:C273"/>
    <mergeCell ref="D244:D273"/>
    <mergeCell ref="G137:J137"/>
    <mergeCell ref="G142:J142"/>
    <mergeCell ref="G172:J172"/>
    <mergeCell ref="G202:J202"/>
    <mergeCell ref="G270:J270"/>
    <mergeCell ref="G327:J327"/>
    <mergeCell ref="G328:J328"/>
    <mergeCell ref="G305:J305"/>
    <mergeCell ref="G271:J271"/>
    <mergeCell ref="G250:J250"/>
    <mergeCell ref="G220:J220"/>
    <mergeCell ref="G190:J190"/>
    <mergeCell ref="G239:J239"/>
    <mergeCell ref="G240:J240"/>
    <mergeCell ref="G241:J241"/>
    <mergeCell ref="G242:J242"/>
    <mergeCell ref="G243:J243"/>
    <mergeCell ref="G244:J244"/>
    <mergeCell ref="G185:J185"/>
    <mergeCell ref="G209:J209"/>
    <mergeCell ref="G210:J210"/>
    <mergeCell ref="G211:J211"/>
    <mergeCell ref="G212:J212"/>
    <mergeCell ref="G140:J140"/>
    <mergeCell ref="G141:J141"/>
    <mergeCell ref="G144:J144"/>
    <mergeCell ref="G145:J145"/>
    <mergeCell ref="G146:J146"/>
    <mergeCell ref="G147:J147"/>
    <mergeCell ref="G208:J208"/>
    <mergeCell ref="A154:A183"/>
    <mergeCell ref="C154:C183"/>
    <mergeCell ref="D154:D183"/>
    <mergeCell ref="G125:J125"/>
    <mergeCell ref="G131:J131"/>
    <mergeCell ref="G130:J130"/>
    <mergeCell ref="G82:J82"/>
    <mergeCell ref="G108:J108"/>
    <mergeCell ref="G230:J230"/>
    <mergeCell ref="G231:J231"/>
    <mergeCell ref="G233:J233"/>
    <mergeCell ref="G234:J234"/>
    <mergeCell ref="G219:J219"/>
    <mergeCell ref="G235:J235"/>
    <mergeCell ref="G236:J236"/>
    <mergeCell ref="G237:J237"/>
    <mergeCell ref="G238:J238"/>
    <mergeCell ref="E94:E123"/>
    <mergeCell ref="G132:J132"/>
    <mergeCell ref="G143:J143"/>
    <mergeCell ref="G114:J114"/>
    <mergeCell ref="G115:J115"/>
    <mergeCell ref="G116:J116"/>
    <mergeCell ref="G120:J120"/>
    <mergeCell ref="G121:J121"/>
    <mergeCell ref="G122:J122"/>
    <mergeCell ref="G98:J98"/>
    <mergeCell ref="G109:J109"/>
    <mergeCell ref="G110:J110"/>
    <mergeCell ref="G111:J111"/>
    <mergeCell ref="G133:J133"/>
    <mergeCell ref="G134:J134"/>
    <mergeCell ref="G54:J54"/>
    <mergeCell ref="A34:A63"/>
    <mergeCell ref="G112:J112"/>
    <mergeCell ref="G62:J62"/>
    <mergeCell ref="G73:J73"/>
    <mergeCell ref="G52:J52"/>
    <mergeCell ref="G15:J15"/>
    <mergeCell ref="G113:J113"/>
    <mergeCell ref="G17:J17"/>
    <mergeCell ref="G18:J18"/>
    <mergeCell ref="G19:J19"/>
    <mergeCell ref="G20:J20"/>
    <mergeCell ref="A274:A303"/>
    <mergeCell ref="C274:C303"/>
    <mergeCell ref="D274:D303"/>
    <mergeCell ref="G257:J257"/>
    <mergeCell ref="B184:B213"/>
    <mergeCell ref="B214:B243"/>
    <mergeCell ref="B244:B273"/>
    <mergeCell ref="G68:J68"/>
    <mergeCell ref="G100:J100"/>
    <mergeCell ref="G70:J70"/>
    <mergeCell ref="G123:J123"/>
    <mergeCell ref="A94:A123"/>
    <mergeCell ref="C94:C123"/>
    <mergeCell ref="D94:D123"/>
    <mergeCell ref="A124:A153"/>
    <mergeCell ref="C124:C153"/>
    <mergeCell ref="D124:D153"/>
    <mergeCell ref="A64:A93"/>
    <mergeCell ref="C64:C93"/>
    <mergeCell ref="G41:J41"/>
    <mergeCell ref="G42:J42"/>
    <mergeCell ref="A4:A33"/>
    <mergeCell ref="C4:C33"/>
    <mergeCell ref="D4:D33"/>
    <mergeCell ref="G74:J74"/>
    <mergeCell ref="G75:J75"/>
    <mergeCell ref="G76:J76"/>
    <mergeCell ref="G77:J77"/>
    <mergeCell ref="G78:J78"/>
    <mergeCell ref="G87:J87"/>
    <mergeCell ref="G88:J88"/>
    <mergeCell ref="G89:J89"/>
    <mergeCell ref="G90:J90"/>
    <mergeCell ref="G91:J91"/>
    <mergeCell ref="G92:J92"/>
    <mergeCell ref="G93:J93"/>
    <mergeCell ref="B4:B33"/>
    <mergeCell ref="E64:E93"/>
    <mergeCell ref="D64:D93"/>
    <mergeCell ref="G79:J79"/>
    <mergeCell ref="G80:J80"/>
    <mergeCell ref="G81:J81"/>
    <mergeCell ref="G83:J83"/>
    <mergeCell ref="G84:J84"/>
    <mergeCell ref="G48:J48"/>
    <mergeCell ref="G49:J49"/>
    <mergeCell ref="G50:J50"/>
    <mergeCell ref="G63:J63"/>
    <mergeCell ref="G24:J24"/>
    <mergeCell ref="G55:J55"/>
    <mergeCell ref="G56:J56"/>
    <mergeCell ref="G57:J57"/>
    <mergeCell ref="G135:J135"/>
    <mergeCell ref="G136:J136"/>
    <mergeCell ref="G60:J60"/>
    <mergeCell ref="G61:J61"/>
    <mergeCell ref="G94:J94"/>
    <mergeCell ref="G117:J117"/>
    <mergeCell ref="G43:J43"/>
    <mergeCell ref="G44:J44"/>
    <mergeCell ref="G45:J45"/>
    <mergeCell ref="G46:J46"/>
    <mergeCell ref="G47:J47"/>
    <mergeCell ref="D34:D63"/>
    <mergeCell ref="G9:J9"/>
    <mergeCell ref="E4:E33"/>
    <mergeCell ref="E34:E63"/>
    <mergeCell ref="G39:J39"/>
    <mergeCell ref="G38:J38"/>
    <mergeCell ref="G8:J8"/>
    <mergeCell ref="G40:J40"/>
    <mergeCell ref="G10:J10"/>
    <mergeCell ref="G51:J51"/>
    <mergeCell ref="G53:J53"/>
    <mergeCell ref="G4:J4"/>
    <mergeCell ref="G5:J5"/>
    <mergeCell ref="G11:J11"/>
    <mergeCell ref="G12:J12"/>
    <mergeCell ref="G13:J13"/>
    <mergeCell ref="G14:J14"/>
    <mergeCell ref="G22:J22"/>
    <mergeCell ref="G16:J16"/>
    <mergeCell ref="G21:J21"/>
    <mergeCell ref="G23:J23"/>
    <mergeCell ref="G58:J58"/>
    <mergeCell ref="G59:J59"/>
    <mergeCell ref="G342:J342"/>
    <mergeCell ref="G358:J358"/>
    <mergeCell ref="G359:J359"/>
    <mergeCell ref="G360:J360"/>
    <mergeCell ref="G361:J361"/>
    <mergeCell ref="G362:J362"/>
    <mergeCell ref="G363:J363"/>
    <mergeCell ref="G365:J365"/>
    <mergeCell ref="G348:J348"/>
    <mergeCell ref="G378:J378"/>
    <mergeCell ref="G379:J379"/>
    <mergeCell ref="C34:C63"/>
    <mergeCell ref="G25:J25"/>
    <mergeCell ref="G26:J26"/>
    <mergeCell ref="G27:J27"/>
    <mergeCell ref="G28:J28"/>
    <mergeCell ref="G29:J29"/>
    <mergeCell ref="G30:J30"/>
    <mergeCell ref="G181:J181"/>
    <mergeCell ref="G182:J182"/>
    <mergeCell ref="G183:J183"/>
    <mergeCell ref="E124:E153"/>
    <mergeCell ref="E154:E183"/>
    <mergeCell ref="G31:J31"/>
    <mergeCell ref="G32:J32"/>
    <mergeCell ref="G33:J33"/>
    <mergeCell ref="G34:J34"/>
    <mergeCell ref="G35:J35"/>
    <mergeCell ref="G245:J245"/>
    <mergeCell ref="G251:J251"/>
    <mergeCell ref="G249:J249"/>
    <mergeCell ref="G252:J252"/>
    <mergeCell ref="A364:A393"/>
    <mergeCell ref="C364:C393"/>
    <mergeCell ref="D364:D393"/>
    <mergeCell ref="A394:A423"/>
    <mergeCell ref="C394:C423"/>
    <mergeCell ref="D394:D423"/>
    <mergeCell ref="G394:J394"/>
    <mergeCell ref="G395:J395"/>
    <mergeCell ref="G401:J401"/>
    <mergeCell ref="G402:J402"/>
    <mergeCell ref="G403:J403"/>
    <mergeCell ref="G404:J404"/>
    <mergeCell ref="G405:J405"/>
    <mergeCell ref="G406:J406"/>
    <mergeCell ref="G407:J407"/>
    <mergeCell ref="G408:J408"/>
    <mergeCell ref="G374:J374"/>
    <mergeCell ref="G420:J420"/>
    <mergeCell ref="G421:J421"/>
    <mergeCell ref="G422:J422"/>
    <mergeCell ref="G423:J423"/>
    <mergeCell ref="G371:J371"/>
    <mergeCell ref="G372:J372"/>
    <mergeCell ref="G373:J373"/>
    <mergeCell ref="G369:J369"/>
    <mergeCell ref="G410:J410"/>
    <mergeCell ref="G411:J411"/>
    <mergeCell ref="G380:J380"/>
    <mergeCell ref="G381:J381"/>
    <mergeCell ref="G383:J383"/>
    <mergeCell ref="A424:A453"/>
    <mergeCell ref="C424:C453"/>
    <mergeCell ref="D424:D453"/>
    <mergeCell ref="G375:J375"/>
    <mergeCell ref="G376:J376"/>
    <mergeCell ref="G377:J377"/>
    <mergeCell ref="A484:A513"/>
    <mergeCell ref="C484:C513"/>
    <mergeCell ref="D484:D513"/>
    <mergeCell ref="G462:J462"/>
    <mergeCell ref="G463:J463"/>
    <mergeCell ref="G464:J464"/>
    <mergeCell ref="G465:J465"/>
    <mergeCell ref="G466:J466"/>
    <mergeCell ref="G467:J467"/>
    <mergeCell ref="A454:A483"/>
    <mergeCell ref="C454:C483"/>
    <mergeCell ref="D454:D483"/>
    <mergeCell ref="G491:J491"/>
    <mergeCell ref="G492:J492"/>
    <mergeCell ref="G493:J493"/>
    <mergeCell ref="G494:J494"/>
    <mergeCell ref="G495:J495"/>
    <mergeCell ref="G496:J496"/>
    <mergeCell ref="G424:J424"/>
    <mergeCell ref="G425:J425"/>
    <mergeCell ref="G431:J431"/>
    <mergeCell ref="G384:J384"/>
    <mergeCell ref="G385:J385"/>
    <mergeCell ref="G386:J386"/>
    <mergeCell ref="G387:J387"/>
    <mergeCell ref="G389:J389"/>
    <mergeCell ref="A574:A603"/>
    <mergeCell ref="C574:C603"/>
    <mergeCell ref="D574:D603"/>
    <mergeCell ref="A544:A573"/>
    <mergeCell ref="C544:C573"/>
    <mergeCell ref="D544:D573"/>
    <mergeCell ref="G531:J531"/>
    <mergeCell ref="G533:J533"/>
    <mergeCell ref="G534:J534"/>
    <mergeCell ref="G535:J535"/>
    <mergeCell ref="G536:J536"/>
    <mergeCell ref="G537:J537"/>
    <mergeCell ref="A514:A543"/>
    <mergeCell ref="C514:C543"/>
    <mergeCell ref="D514:D543"/>
    <mergeCell ref="G583:J583"/>
    <mergeCell ref="G584:J584"/>
    <mergeCell ref="G585:J585"/>
    <mergeCell ref="G586:J586"/>
    <mergeCell ref="G599:J599"/>
    <mergeCell ref="G600:J600"/>
    <mergeCell ref="G601:J601"/>
    <mergeCell ref="G602:J602"/>
    <mergeCell ref="G542:J542"/>
    <mergeCell ref="G528:J528"/>
    <mergeCell ref="G529:J529"/>
    <mergeCell ref="G530:J530"/>
    <mergeCell ref="G548:J548"/>
    <mergeCell ref="G550:J550"/>
    <mergeCell ref="G532:J532"/>
    <mergeCell ref="G597:J597"/>
    <mergeCell ref="G551:J551"/>
    <mergeCell ref="A695:A724"/>
    <mergeCell ref="C695:C724"/>
    <mergeCell ref="D695:D724"/>
    <mergeCell ref="G711:J711"/>
    <mergeCell ref="G712:J712"/>
    <mergeCell ref="G714:J714"/>
    <mergeCell ref="G715:J715"/>
    <mergeCell ref="G716:J716"/>
    <mergeCell ref="G717:J717"/>
    <mergeCell ref="G718:J718"/>
    <mergeCell ref="G719:J719"/>
    <mergeCell ref="G720:J720"/>
    <mergeCell ref="G721:J721"/>
    <mergeCell ref="A665:A694"/>
    <mergeCell ref="C665:C694"/>
    <mergeCell ref="D665:D694"/>
    <mergeCell ref="G691:J691"/>
    <mergeCell ref="G692:J692"/>
    <mergeCell ref="G693:J693"/>
    <mergeCell ref="G694:J694"/>
    <mergeCell ref="G695:J695"/>
    <mergeCell ref="G696:J696"/>
    <mergeCell ref="G702:J702"/>
    <mergeCell ref="G703:J703"/>
    <mergeCell ref="G704:J704"/>
    <mergeCell ref="G665:J665"/>
    <mergeCell ref="G666:J666"/>
    <mergeCell ref="G673:J673"/>
    <mergeCell ref="G674:J674"/>
    <mergeCell ref="G675:J675"/>
    <mergeCell ref="G680:J680"/>
    <mergeCell ref="A785:A814"/>
    <mergeCell ref="C785:C814"/>
    <mergeCell ref="D785:D814"/>
    <mergeCell ref="G755:J755"/>
    <mergeCell ref="G756:J756"/>
    <mergeCell ref="G762:J762"/>
    <mergeCell ref="G763:J763"/>
    <mergeCell ref="G764:J764"/>
    <mergeCell ref="G765:J765"/>
    <mergeCell ref="G745:J745"/>
    <mergeCell ref="G746:J746"/>
    <mergeCell ref="G747:J747"/>
    <mergeCell ref="G748:J748"/>
    <mergeCell ref="G749:J749"/>
    <mergeCell ref="G750:J750"/>
    <mergeCell ref="G751:J751"/>
    <mergeCell ref="G752:J752"/>
    <mergeCell ref="G753:J753"/>
    <mergeCell ref="C725:C754"/>
    <mergeCell ref="D725:D754"/>
    <mergeCell ref="A755:A784"/>
    <mergeCell ref="C755:C784"/>
    <mergeCell ref="D755:D784"/>
    <mergeCell ref="A725:A754"/>
    <mergeCell ref="G735:J735"/>
    <mergeCell ref="G725:J725"/>
    <mergeCell ref="G726:J726"/>
    <mergeCell ref="G732:J732"/>
    <mergeCell ref="G733:J733"/>
    <mergeCell ref="G734:J734"/>
    <mergeCell ref="G731:J731"/>
    <mergeCell ref="G772:J772"/>
    <mergeCell ref="A845:A874"/>
    <mergeCell ref="C845:C874"/>
    <mergeCell ref="D845:D874"/>
    <mergeCell ref="G829:J829"/>
    <mergeCell ref="G830:J830"/>
    <mergeCell ref="G831:J831"/>
    <mergeCell ref="G832:J832"/>
    <mergeCell ref="G834:J834"/>
    <mergeCell ref="G835:J835"/>
    <mergeCell ref="A815:A844"/>
    <mergeCell ref="C815:C844"/>
    <mergeCell ref="D815:D844"/>
    <mergeCell ref="G827:J827"/>
    <mergeCell ref="G828:J828"/>
    <mergeCell ref="G836:J836"/>
    <mergeCell ref="G837:J837"/>
    <mergeCell ref="G838:J838"/>
    <mergeCell ref="G839:J839"/>
    <mergeCell ref="G840:J840"/>
    <mergeCell ref="G841:J841"/>
    <mergeCell ref="G842:J842"/>
    <mergeCell ref="G816:J816"/>
    <mergeCell ref="G864:J864"/>
    <mergeCell ref="G851:J851"/>
    <mergeCell ref="G821:J821"/>
    <mergeCell ref="G819:J819"/>
    <mergeCell ref="G849:J849"/>
    <mergeCell ref="G852:J852"/>
    <mergeCell ref="G865:J865"/>
    <mergeCell ref="G866:J866"/>
    <mergeCell ref="G867:J867"/>
    <mergeCell ref="G873:J873"/>
    <mergeCell ref="A905:A934"/>
    <mergeCell ref="C905:C934"/>
    <mergeCell ref="D905:D934"/>
    <mergeCell ref="G876:J876"/>
    <mergeCell ref="G882:J882"/>
    <mergeCell ref="G883:J883"/>
    <mergeCell ref="G884:J884"/>
    <mergeCell ref="G885:J885"/>
    <mergeCell ref="G886:J886"/>
    <mergeCell ref="A875:A904"/>
    <mergeCell ref="C875:C904"/>
    <mergeCell ref="D875:D904"/>
    <mergeCell ref="G900:J900"/>
    <mergeCell ref="G901:J901"/>
    <mergeCell ref="G902:J902"/>
    <mergeCell ref="G903:J903"/>
    <mergeCell ref="G904:J904"/>
    <mergeCell ref="G905:J905"/>
    <mergeCell ref="G906:J906"/>
    <mergeCell ref="G912:J912"/>
    <mergeCell ref="G913:J913"/>
    <mergeCell ref="G914:J914"/>
    <mergeCell ref="G915:J915"/>
    <mergeCell ref="G916:J916"/>
    <mergeCell ref="G917:J917"/>
    <mergeCell ref="G889:J889"/>
    <mergeCell ref="G879:J879"/>
    <mergeCell ref="G894:J894"/>
    <mergeCell ref="G895:J895"/>
    <mergeCell ref="G896:J896"/>
    <mergeCell ref="G897:J897"/>
    <mergeCell ref="G898:J898"/>
    <mergeCell ref="A965:A994"/>
    <mergeCell ref="C965:C994"/>
    <mergeCell ref="D965:D994"/>
    <mergeCell ref="G950:J950"/>
    <mergeCell ref="G951:J951"/>
    <mergeCell ref="G952:J952"/>
    <mergeCell ref="G954:J954"/>
    <mergeCell ref="G955:J955"/>
    <mergeCell ref="G956:J956"/>
    <mergeCell ref="A935:A964"/>
    <mergeCell ref="C935:C964"/>
    <mergeCell ref="D935:D964"/>
    <mergeCell ref="G942:J942"/>
    <mergeCell ref="G943:J943"/>
    <mergeCell ref="G944:J944"/>
    <mergeCell ref="G945:J945"/>
    <mergeCell ref="G946:J946"/>
    <mergeCell ref="G947:J947"/>
    <mergeCell ref="G948:J948"/>
    <mergeCell ref="G949:J949"/>
    <mergeCell ref="G957:J957"/>
    <mergeCell ref="G958:J958"/>
    <mergeCell ref="G959:J959"/>
    <mergeCell ref="G960:J960"/>
    <mergeCell ref="G961:J961"/>
    <mergeCell ref="G990:J990"/>
    <mergeCell ref="G991:J991"/>
    <mergeCell ref="G992:J992"/>
    <mergeCell ref="G970:J970"/>
    <mergeCell ref="G940:J940"/>
    <mergeCell ref="G979:J979"/>
    <mergeCell ref="G981:J981"/>
    <mergeCell ref="A1025:A1054"/>
    <mergeCell ref="C1025:C1054"/>
    <mergeCell ref="D1025:D1054"/>
    <mergeCell ref="G1002:J1002"/>
    <mergeCell ref="G1003:J1003"/>
    <mergeCell ref="G1004:J1004"/>
    <mergeCell ref="G1005:J1005"/>
    <mergeCell ref="G1006:J1006"/>
    <mergeCell ref="G1007:J1007"/>
    <mergeCell ref="A995:A1024"/>
    <mergeCell ref="C995:C1024"/>
    <mergeCell ref="D995:D1024"/>
    <mergeCell ref="G1015:J1015"/>
    <mergeCell ref="G1016:J1016"/>
    <mergeCell ref="G1017:J1017"/>
    <mergeCell ref="G1018:J1018"/>
    <mergeCell ref="G1019:J1019"/>
    <mergeCell ref="G1020:J1020"/>
    <mergeCell ref="G1021:J1021"/>
    <mergeCell ref="G1022:J1022"/>
    <mergeCell ref="G1023:J1023"/>
    <mergeCell ref="G1024:J1024"/>
    <mergeCell ref="G1025:J1025"/>
    <mergeCell ref="G1026:J1026"/>
    <mergeCell ref="G1032:J1032"/>
    <mergeCell ref="G1010:J1010"/>
    <mergeCell ref="G1036:J1036"/>
    <mergeCell ref="G1037:J1037"/>
    <mergeCell ref="G1038:J1038"/>
    <mergeCell ref="G1039:J1039"/>
    <mergeCell ref="G1040:J1040"/>
    <mergeCell ref="G1041:J1041"/>
    <mergeCell ref="A1085:A1114"/>
    <mergeCell ref="C1085:C1114"/>
    <mergeCell ref="D1085:D1114"/>
    <mergeCell ref="G1071:J1071"/>
    <mergeCell ref="G1072:J1072"/>
    <mergeCell ref="G1074:J1074"/>
    <mergeCell ref="G1075:J1075"/>
    <mergeCell ref="G1076:J1076"/>
    <mergeCell ref="A1055:A1084"/>
    <mergeCell ref="C1055:C1084"/>
    <mergeCell ref="D1055:D1084"/>
    <mergeCell ref="G1098:J1098"/>
    <mergeCell ref="G1067:J1067"/>
    <mergeCell ref="G1068:J1068"/>
    <mergeCell ref="G1069:J1069"/>
    <mergeCell ref="G1070:J1070"/>
    <mergeCell ref="G1114:J1114"/>
    <mergeCell ref="G1106:J1106"/>
    <mergeCell ref="G1107:J1107"/>
    <mergeCell ref="G1108:J1108"/>
    <mergeCell ref="G1109:J1109"/>
    <mergeCell ref="G1110:J1110"/>
    <mergeCell ref="G1111:J1111"/>
    <mergeCell ref="G1112:J1112"/>
    <mergeCell ref="G1113:J1113"/>
    <mergeCell ref="G1089:J1089"/>
    <mergeCell ref="G1065:J1065"/>
    <mergeCell ref="G1066:J1066"/>
    <mergeCell ref="G1077:J1077"/>
    <mergeCell ref="G1078:J1078"/>
    <mergeCell ref="G1079:J1079"/>
    <mergeCell ref="G1080:J1080"/>
    <mergeCell ref="A1145:A1174"/>
    <mergeCell ref="C1145:C1174"/>
    <mergeCell ref="D1145:D1174"/>
    <mergeCell ref="G1122:J1122"/>
    <mergeCell ref="G1123:J1123"/>
    <mergeCell ref="G1124:J1124"/>
    <mergeCell ref="G1125:J1125"/>
    <mergeCell ref="G1126:J1126"/>
    <mergeCell ref="G1127:J1127"/>
    <mergeCell ref="A1115:A1144"/>
    <mergeCell ref="C1115:C1144"/>
    <mergeCell ref="D1115:D1144"/>
    <mergeCell ref="G1128:J1128"/>
    <mergeCell ref="G1129:J1129"/>
    <mergeCell ref="G1130:J1130"/>
    <mergeCell ref="G1131:J1131"/>
    <mergeCell ref="G1132:J1132"/>
    <mergeCell ref="G1134:J1134"/>
    <mergeCell ref="G1135:J1135"/>
    <mergeCell ref="G1136:J1136"/>
    <mergeCell ref="G1137:J1137"/>
    <mergeCell ref="G1138:J1138"/>
    <mergeCell ref="G1139:J1139"/>
    <mergeCell ref="G1140:J1140"/>
    <mergeCell ref="G1141:J1141"/>
    <mergeCell ref="G1142:J1142"/>
    <mergeCell ref="G1115:J1115"/>
    <mergeCell ref="G1116:J1116"/>
    <mergeCell ref="G1158:J1158"/>
    <mergeCell ref="G1159:J1159"/>
    <mergeCell ref="G1160:J1160"/>
    <mergeCell ref="G1168:J1168"/>
    <mergeCell ref="A1205:A1234"/>
    <mergeCell ref="C1205:C1234"/>
    <mergeCell ref="D1205:D1234"/>
    <mergeCell ref="G1191:J1191"/>
    <mergeCell ref="G1192:J1192"/>
    <mergeCell ref="G1194:J1194"/>
    <mergeCell ref="G1195:J1195"/>
    <mergeCell ref="G1196:J1196"/>
    <mergeCell ref="G1197:J1197"/>
    <mergeCell ref="A1175:A1204"/>
    <mergeCell ref="C1175:C1204"/>
    <mergeCell ref="D1175:D1204"/>
    <mergeCell ref="G1187:J1187"/>
    <mergeCell ref="G1188:J1188"/>
    <mergeCell ref="G1189:J1189"/>
    <mergeCell ref="G1190:J1190"/>
    <mergeCell ref="G1198:J1198"/>
    <mergeCell ref="G1199:J1199"/>
    <mergeCell ref="G1200:J1200"/>
    <mergeCell ref="G1201:J1201"/>
    <mergeCell ref="G1202:J1202"/>
    <mergeCell ref="G1203:J1203"/>
    <mergeCell ref="G1204:J1204"/>
    <mergeCell ref="G1205:J1205"/>
    <mergeCell ref="G1206:J1206"/>
    <mergeCell ref="G1212:J1212"/>
    <mergeCell ref="G1183:J1183"/>
    <mergeCell ref="G1184:J1184"/>
    <mergeCell ref="G1185:J1185"/>
    <mergeCell ref="G1186:J1186"/>
    <mergeCell ref="G1213:J1213"/>
    <mergeCell ref="G1211:J1211"/>
    <mergeCell ref="A1265:A1294"/>
    <mergeCell ref="C1265:C1294"/>
    <mergeCell ref="D1265:D1294"/>
    <mergeCell ref="G1243:J1243"/>
    <mergeCell ref="G1244:J1244"/>
    <mergeCell ref="G1245:J1245"/>
    <mergeCell ref="G1246:J1246"/>
    <mergeCell ref="G1247:J1247"/>
    <mergeCell ref="G1248:J1248"/>
    <mergeCell ref="A1235:A1264"/>
    <mergeCell ref="C1235:C1264"/>
    <mergeCell ref="D1235:D1264"/>
    <mergeCell ref="G1258:J1258"/>
    <mergeCell ref="G1259:J1259"/>
    <mergeCell ref="G1260:J1260"/>
    <mergeCell ref="G1261:J1261"/>
    <mergeCell ref="G1262:J1262"/>
    <mergeCell ref="G1263:J1263"/>
    <mergeCell ref="G1264:J1264"/>
    <mergeCell ref="G1265:J1265"/>
    <mergeCell ref="G1266:J1266"/>
    <mergeCell ref="G1272:J1272"/>
    <mergeCell ref="G1273:J1273"/>
    <mergeCell ref="G1274:J1274"/>
    <mergeCell ref="G1275:J1275"/>
    <mergeCell ref="G1276:J1276"/>
    <mergeCell ref="G1256:J1256"/>
    <mergeCell ref="G1257:J1257"/>
    <mergeCell ref="G1277:J1277"/>
    <mergeCell ref="G1278:J1278"/>
    <mergeCell ref="G1279:J1279"/>
    <mergeCell ref="G1271:J1271"/>
    <mergeCell ref="A1355:A1384"/>
    <mergeCell ref="C1355:C1384"/>
    <mergeCell ref="D1355:D1384"/>
    <mergeCell ref="A1325:A1354"/>
    <mergeCell ref="C1325:C1354"/>
    <mergeCell ref="D1325:D1354"/>
    <mergeCell ref="G1312:J1312"/>
    <mergeCell ref="G1314:J1314"/>
    <mergeCell ref="G1315:J1315"/>
    <mergeCell ref="G1316:J1316"/>
    <mergeCell ref="G1317:J1317"/>
    <mergeCell ref="G1318:J1318"/>
    <mergeCell ref="A1295:A1324"/>
    <mergeCell ref="C1295:C1324"/>
    <mergeCell ref="D1295:D1324"/>
    <mergeCell ref="G1295:J1295"/>
    <mergeCell ref="G1296:J1296"/>
    <mergeCell ref="G1302:J1302"/>
    <mergeCell ref="G1303:J1303"/>
    <mergeCell ref="G1304:J1304"/>
    <mergeCell ref="G1305:J1305"/>
    <mergeCell ref="G1320:J1320"/>
    <mergeCell ref="G1321:J1321"/>
    <mergeCell ref="G1322:J1322"/>
    <mergeCell ref="G1323:J1323"/>
    <mergeCell ref="G1324:J1324"/>
    <mergeCell ref="G1325:J1325"/>
    <mergeCell ref="G1326:J1326"/>
    <mergeCell ref="G1332:J1332"/>
    <mergeCell ref="G1333:J1333"/>
    <mergeCell ref="G1329:J1329"/>
    <mergeCell ref="G1331:J1331"/>
    <mergeCell ref="A3:L3"/>
    <mergeCell ref="A1445:A1474"/>
    <mergeCell ref="C1445:C1474"/>
    <mergeCell ref="D1445:D1474"/>
    <mergeCell ref="G1434:J1434"/>
    <mergeCell ref="G1435:J1435"/>
    <mergeCell ref="G1436:J1436"/>
    <mergeCell ref="G1437:J1437"/>
    <mergeCell ref="G1438:J1438"/>
    <mergeCell ref="G1439:J1439"/>
    <mergeCell ref="G1440:J1440"/>
    <mergeCell ref="G1441:J1441"/>
    <mergeCell ref="A1415:A1444"/>
    <mergeCell ref="C1415:C1444"/>
    <mergeCell ref="D1415:D1444"/>
    <mergeCell ref="A1385:A1414"/>
    <mergeCell ref="C1385:C1414"/>
    <mergeCell ref="D1385:D1414"/>
    <mergeCell ref="G194:J194"/>
    <mergeCell ref="G195:J195"/>
    <mergeCell ref="G196:J196"/>
    <mergeCell ref="G197:J197"/>
    <mergeCell ref="G198:J198"/>
    <mergeCell ref="G199:J199"/>
    <mergeCell ref="G200:J200"/>
    <mergeCell ref="G201:J201"/>
    <mergeCell ref="G203:J203"/>
    <mergeCell ref="G204:J204"/>
    <mergeCell ref="G205:J205"/>
    <mergeCell ref="G206:J206"/>
    <mergeCell ref="G207:J207"/>
    <mergeCell ref="G1280:J1280"/>
    <mergeCell ref="F2:J2"/>
    <mergeCell ref="G191:J191"/>
    <mergeCell ref="G192:J192"/>
    <mergeCell ref="G193:J193"/>
    <mergeCell ref="G150:J150"/>
    <mergeCell ref="G151:J151"/>
    <mergeCell ref="G152:J152"/>
    <mergeCell ref="G153:J153"/>
    <mergeCell ref="G154:J154"/>
    <mergeCell ref="G155:J155"/>
    <mergeCell ref="G161:J161"/>
    <mergeCell ref="G162:J162"/>
    <mergeCell ref="G163:J163"/>
    <mergeCell ref="G164:J164"/>
    <mergeCell ref="G165:J165"/>
    <mergeCell ref="G166:J166"/>
    <mergeCell ref="G167:J167"/>
    <mergeCell ref="G168:J168"/>
    <mergeCell ref="G169:J169"/>
    <mergeCell ref="G189:J189"/>
    <mergeCell ref="G149:J149"/>
    <mergeCell ref="G173:J173"/>
    <mergeCell ref="G159:J159"/>
    <mergeCell ref="G170:J170"/>
    <mergeCell ref="G171:J171"/>
    <mergeCell ref="G174:J174"/>
    <mergeCell ref="G175:J175"/>
    <mergeCell ref="G176:J176"/>
    <mergeCell ref="G177:J177"/>
    <mergeCell ref="G178:J178"/>
    <mergeCell ref="G179:J179"/>
    <mergeCell ref="G180:J180"/>
    <mergeCell ref="G253:J253"/>
    <mergeCell ref="G254:J254"/>
    <mergeCell ref="G255:J255"/>
    <mergeCell ref="G334:J334"/>
    <mergeCell ref="G333:J333"/>
    <mergeCell ref="G275:J275"/>
    <mergeCell ref="G281:J281"/>
    <mergeCell ref="G291:J291"/>
    <mergeCell ref="G293:J293"/>
    <mergeCell ref="G287:J287"/>
    <mergeCell ref="G288:J288"/>
    <mergeCell ref="G289:J289"/>
    <mergeCell ref="G290:J290"/>
    <mergeCell ref="G298:J298"/>
    <mergeCell ref="G299:J299"/>
    <mergeCell ref="G300:J300"/>
    <mergeCell ref="G301:J301"/>
    <mergeCell ref="G302:J302"/>
    <mergeCell ref="G303:J303"/>
    <mergeCell ref="G324:J324"/>
    <mergeCell ref="G325:J325"/>
    <mergeCell ref="G326:J326"/>
    <mergeCell ref="G329:J329"/>
    <mergeCell ref="G330:J330"/>
    <mergeCell ref="G331:J331"/>
    <mergeCell ref="G332:J332"/>
    <mergeCell ref="G256:J256"/>
    <mergeCell ref="G282:J282"/>
    <mergeCell ref="G283:J283"/>
    <mergeCell ref="G284:J284"/>
    <mergeCell ref="G285:J285"/>
    <mergeCell ref="G286:J286"/>
    <mergeCell ref="G439:J439"/>
    <mergeCell ref="G440:J440"/>
    <mergeCell ref="G441:J441"/>
    <mergeCell ref="G443:J443"/>
    <mergeCell ref="G444:J444"/>
    <mergeCell ref="G445:J445"/>
    <mergeCell ref="G446:J446"/>
    <mergeCell ref="G447:J447"/>
    <mergeCell ref="G448:J448"/>
    <mergeCell ref="G449:J449"/>
    <mergeCell ref="G450:J450"/>
    <mergeCell ref="G451:J451"/>
    <mergeCell ref="G452:J452"/>
    <mergeCell ref="G453:J453"/>
    <mergeCell ref="G454:J454"/>
    <mergeCell ref="G455:J455"/>
    <mergeCell ref="G506:J506"/>
    <mergeCell ref="G502:J502"/>
    <mergeCell ref="G470:J470"/>
    <mergeCell ref="G471:J471"/>
    <mergeCell ref="G473:J473"/>
    <mergeCell ref="G474:J474"/>
    <mergeCell ref="G475:J475"/>
    <mergeCell ref="G476:J476"/>
    <mergeCell ref="G507:J507"/>
    <mergeCell ref="G508:J508"/>
    <mergeCell ref="G509:J509"/>
    <mergeCell ref="G510:J510"/>
    <mergeCell ref="G526:J526"/>
    <mergeCell ref="G511:J511"/>
    <mergeCell ref="G512:J512"/>
    <mergeCell ref="G513:J513"/>
    <mergeCell ref="G514:J514"/>
    <mergeCell ref="G515:J515"/>
    <mergeCell ref="G521:J521"/>
    <mergeCell ref="G522:J522"/>
    <mergeCell ref="G523:J523"/>
    <mergeCell ref="G524:J524"/>
    <mergeCell ref="G525:J525"/>
    <mergeCell ref="G434:J434"/>
    <mergeCell ref="G435:J435"/>
    <mergeCell ref="G436:J436"/>
    <mergeCell ref="G479:J479"/>
    <mergeCell ref="G480:J480"/>
    <mergeCell ref="G481:J481"/>
    <mergeCell ref="G482:J482"/>
    <mergeCell ref="G483:J483"/>
    <mergeCell ref="G437:J437"/>
    <mergeCell ref="G438:J438"/>
    <mergeCell ref="G477:J477"/>
    <mergeCell ref="G478:J478"/>
    <mergeCell ref="G489:J489"/>
    <mergeCell ref="G488:J488"/>
    <mergeCell ref="G458:J458"/>
    <mergeCell ref="G468:J468"/>
    <mergeCell ref="G469:J469"/>
    <mergeCell ref="G549:J549"/>
    <mergeCell ref="G519:J519"/>
    <mergeCell ref="G538:J538"/>
    <mergeCell ref="G539:J539"/>
    <mergeCell ref="G540:J540"/>
    <mergeCell ref="G541:J541"/>
    <mergeCell ref="G543:J543"/>
    <mergeCell ref="G544:J544"/>
    <mergeCell ref="G545:J545"/>
    <mergeCell ref="G518:J518"/>
    <mergeCell ref="G559:J559"/>
    <mergeCell ref="G578:J578"/>
    <mergeCell ref="G592:J592"/>
    <mergeCell ref="G609:J609"/>
    <mergeCell ref="G560:J560"/>
    <mergeCell ref="G561:J561"/>
    <mergeCell ref="G563:J563"/>
    <mergeCell ref="G564:J564"/>
    <mergeCell ref="G565:J565"/>
    <mergeCell ref="G566:J566"/>
    <mergeCell ref="G567:J567"/>
    <mergeCell ref="G568:J568"/>
    <mergeCell ref="G569:J569"/>
    <mergeCell ref="G570:J570"/>
    <mergeCell ref="G571:J571"/>
    <mergeCell ref="G572:J572"/>
    <mergeCell ref="G562:J562"/>
    <mergeCell ref="G573:J573"/>
    <mergeCell ref="G574:J574"/>
    <mergeCell ref="G575:J575"/>
    <mergeCell ref="G581:J581"/>
    <mergeCell ref="G588:J588"/>
    <mergeCell ref="G624:J624"/>
    <mergeCell ref="G729:J729"/>
    <mergeCell ref="G705:J705"/>
    <mergeCell ref="G706:J706"/>
    <mergeCell ref="G669:J669"/>
    <mergeCell ref="G707:J707"/>
    <mergeCell ref="G708:J708"/>
    <mergeCell ref="G739:J739"/>
    <mergeCell ref="G740:J740"/>
    <mergeCell ref="G741:J741"/>
    <mergeCell ref="G742:J742"/>
    <mergeCell ref="G737:J737"/>
    <mergeCell ref="G626:J626"/>
    <mergeCell ref="G627:J627"/>
    <mergeCell ref="G628:J628"/>
    <mergeCell ref="G629:J629"/>
    <mergeCell ref="G630:J630"/>
    <mergeCell ref="G631:J631"/>
    <mergeCell ref="G632:J632"/>
    <mergeCell ref="G642:J642"/>
    <mergeCell ref="G640:J640"/>
    <mergeCell ref="G710:J710"/>
    <mergeCell ref="G722:J722"/>
    <mergeCell ref="G723:J723"/>
    <mergeCell ref="G724:J724"/>
    <mergeCell ref="G676:J676"/>
    <mergeCell ref="G677:J677"/>
    <mergeCell ref="G678:J678"/>
    <mergeCell ref="G679:J679"/>
    <mergeCell ref="G738:J738"/>
    <mergeCell ref="G774:J774"/>
    <mergeCell ref="G775:J775"/>
    <mergeCell ref="G761:J761"/>
    <mergeCell ref="G759:J759"/>
    <mergeCell ref="G754:J754"/>
    <mergeCell ref="G776:J776"/>
    <mergeCell ref="G777:J777"/>
    <mergeCell ref="G778:J778"/>
    <mergeCell ref="G779:J779"/>
    <mergeCell ref="G780:J780"/>
    <mergeCell ref="G781:J781"/>
    <mergeCell ref="G782:J782"/>
    <mergeCell ref="G783:J783"/>
    <mergeCell ref="G784:J784"/>
    <mergeCell ref="G785:J785"/>
    <mergeCell ref="G786:J786"/>
    <mergeCell ref="G792:J792"/>
    <mergeCell ref="G844:J844"/>
    <mergeCell ref="G845:J845"/>
    <mergeCell ref="G846:J846"/>
    <mergeCell ref="G793:J793"/>
    <mergeCell ref="G794:J794"/>
    <mergeCell ref="G795:J795"/>
    <mergeCell ref="G796:J796"/>
    <mergeCell ref="G797:J797"/>
    <mergeCell ref="G791:J791"/>
    <mergeCell ref="G789:J789"/>
    <mergeCell ref="G798:J798"/>
    <mergeCell ref="G799:J799"/>
    <mergeCell ref="G800:J800"/>
    <mergeCell ref="G801:J801"/>
    <mergeCell ref="G802:J802"/>
    <mergeCell ref="G804:J804"/>
    <mergeCell ref="G805:J805"/>
    <mergeCell ref="G806:J806"/>
    <mergeCell ref="G807:J807"/>
    <mergeCell ref="G808:J808"/>
    <mergeCell ref="G982:J982"/>
    <mergeCell ref="G984:J984"/>
    <mergeCell ref="G985:J985"/>
    <mergeCell ref="G986:J986"/>
    <mergeCell ref="G809:J809"/>
    <mergeCell ref="G810:J810"/>
    <mergeCell ref="G811:J811"/>
    <mergeCell ref="G812:J812"/>
    <mergeCell ref="G813:J813"/>
    <mergeCell ref="G814:J814"/>
    <mergeCell ref="G815:J815"/>
    <mergeCell ref="G868:J868"/>
    <mergeCell ref="G869:J869"/>
    <mergeCell ref="G870:J870"/>
    <mergeCell ref="G871:J871"/>
    <mergeCell ref="G822:J822"/>
    <mergeCell ref="G823:J823"/>
    <mergeCell ref="G824:J824"/>
    <mergeCell ref="G825:J825"/>
    <mergeCell ref="G826:J826"/>
    <mergeCell ref="G853:J853"/>
    <mergeCell ref="G854:J854"/>
    <mergeCell ref="G855:J855"/>
    <mergeCell ref="G856:J856"/>
    <mergeCell ref="G857:J857"/>
    <mergeCell ref="G858:J858"/>
    <mergeCell ref="G859:J859"/>
    <mergeCell ref="G860:J860"/>
    <mergeCell ref="G861:J861"/>
    <mergeCell ref="G862:J862"/>
    <mergeCell ref="G843:J843"/>
    <mergeCell ref="G978:J978"/>
    <mergeCell ref="G1149:J1149"/>
    <mergeCell ref="G1119:J1119"/>
    <mergeCell ref="G1120:J1120"/>
    <mergeCell ref="G1103:J1103"/>
    <mergeCell ref="G1133:J1133"/>
    <mergeCell ref="G1073:J1073"/>
    <mergeCell ref="G1062:J1062"/>
    <mergeCell ref="G1059:J1059"/>
    <mergeCell ref="G899:J899"/>
    <mergeCell ref="G919:J919"/>
    <mergeCell ref="G920:J920"/>
    <mergeCell ref="G921:J921"/>
    <mergeCell ref="G922:J922"/>
    <mergeCell ref="G924:J924"/>
    <mergeCell ref="G925:J925"/>
    <mergeCell ref="G926:J926"/>
    <mergeCell ref="G927:J927"/>
    <mergeCell ref="G928:J928"/>
    <mergeCell ref="G929:J929"/>
    <mergeCell ref="G930:J930"/>
    <mergeCell ref="G911:J911"/>
    <mergeCell ref="G909:J909"/>
    <mergeCell ref="G918:J918"/>
    <mergeCell ref="G931:J931"/>
    <mergeCell ref="G932:J932"/>
    <mergeCell ref="G910:J910"/>
    <mergeCell ref="G999:J999"/>
    <mergeCell ref="G1055:J1055"/>
    <mergeCell ref="G1056:J1056"/>
    <mergeCell ref="G1008:J1008"/>
    <mergeCell ref="G1009:J1009"/>
    <mergeCell ref="G1029:J1029"/>
    <mergeCell ref="G1097:J1097"/>
    <mergeCell ref="G1099:J1099"/>
    <mergeCell ref="G1100:J1100"/>
    <mergeCell ref="G1090:J1090"/>
    <mergeCell ref="G1060:J1060"/>
    <mergeCell ref="G1030:J1030"/>
    <mergeCell ref="G1063:J1063"/>
    <mergeCell ref="G1064:J1064"/>
    <mergeCell ref="G1034:J1034"/>
    <mergeCell ref="G1035:J1035"/>
    <mergeCell ref="G1044:J1044"/>
    <mergeCell ref="G1045:J1045"/>
    <mergeCell ref="G1162:J1162"/>
    <mergeCell ref="G1164:J1164"/>
    <mergeCell ref="G1165:J1165"/>
    <mergeCell ref="G1166:J1166"/>
    <mergeCell ref="G1167:J1167"/>
    <mergeCell ref="G1150:J1150"/>
    <mergeCell ref="G1101:J1101"/>
    <mergeCell ref="G1102:J1102"/>
    <mergeCell ref="G1104:J1104"/>
    <mergeCell ref="G1105:J1105"/>
    <mergeCell ref="G1143:J1143"/>
    <mergeCell ref="G1144:J1144"/>
    <mergeCell ref="G1145:J1145"/>
    <mergeCell ref="G1146:J1146"/>
    <mergeCell ref="G1152:J1152"/>
    <mergeCell ref="G1153:J1153"/>
    <mergeCell ref="G1154:J1154"/>
    <mergeCell ref="G1155:J1155"/>
    <mergeCell ref="G1156:J1156"/>
    <mergeCell ref="G1157:J1157"/>
    <mergeCell ref="G1169:J1169"/>
    <mergeCell ref="G1170:J1170"/>
    <mergeCell ref="G1171:J1171"/>
    <mergeCell ref="G1172:J1172"/>
    <mergeCell ref="G1173:J1173"/>
    <mergeCell ref="G1174:J1174"/>
    <mergeCell ref="G1163:J1163"/>
    <mergeCell ref="G1175:J1175"/>
    <mergeCell ref="G1176:J1176"/>
    <mergeCell ref="G1182:J1182"/>
    <mergeCell ref="G1180:J1180"/>
    <mergeCell ref="G1161:J1161"/>
    <mergeCell ref="G1181:J1181"/>
    <mergeCell ref="G1151:J1151"/>
    <mergeCell ref="G1215:J1215"/>
    <mergeCell ref="G1216:J1216"/>
    <mergeCell ref="G1217:J1217"/>
    <mergeCell ref="G1223:J1223"/>
    <mergeCell ref="G1249:J1249"/>
    <mergeCell ref="G1250:J1250"/>
    <mergeCell ref="G1251:J1251"/>
    <mergeCell ref="G1252:J1252"/>
    <mergeCell ref="G1254:J1254"/>
    <mergeCell ref="G1255:J1255"/>
    <mergeCell ref="G1239:J1239"/>
    <mergeCell ref="G1241:J1241"/>
    <mergeCell ref="G1253:J1253"/>
    <mergeCell ref="G1218:J1218"/>
    <mergeCell ref="G1219:J1219"/>
    <mergeCell ref="G1210:J1210"/>
    <mergeCell ref="G1220:J1220"/>
    <mergeCell ref="G1209:J1209"/>
    <mergeCell ref="G1179:J1179"/>
    <mergeCell ref="G1193:J1193"/>
    <mergeCell ref="G1221:J1221"/>
    <mergeCell ref="G1222:J1222"/>
    <mergeCell ref="G1224:J1224"/>
    <mergeCell ref="G1225:J1225"/>
    <mergeCell ref="G1226:J1226"/>
    <mergeCell ref="G1227:J1227"/>
    <mergeCell ref="G1228:J1228"/>
    <mergeCell ref="G1214:J1214"/>
    <mergeCell ref="G1229:J1229"/>
    <mergeCell ref="G1230:J1230"/>
    <mergeCell ref="G1307:J1307"/>
    <mergeCell ref="G1308:J1308"/>
    <mergeCell ref="G1309:J1309"/>
    <mergeCell ref="G1310:J1310"/>
    <mergeCell ref="G1313:J1313"/>
    <mergeCell ref="G1231:J1231"/>
    <mergeCell ref="G1232:J1232"/>
    <mergeCell ref="G1233:J1233"/>
    <mergeCell ref="G1234:J1234"/>
    <mergeCell ref="G1235:J1235"/>
    <mergeCell ref="G1236:J1236"/>
    <mergeCell ref="G1242:J1242"/>
    <mergeCell ref="G1240:J1240"/>
    <mergeCell ref="G1269:J1269"/>
    <mergeCell ref="G1300:J1300"/>
    <mergeCell ref="G1270:J1270"/>
    <mergeCell ref="G1299:J1299"/>
    <mergeCell ref="G1301:J1301"/>
    <mergeCell ref="G1347:J1347"/>
    <mergeCell ref="G1348:J1348"/>
    <mergeCell ref="G1349:J1349"/>
    <mergeCell ref="G1343:J1343"/>
    <mergeCell ref="G1397:J1397"/>
    <mergeCell ref="G1364:J1364"/>
    <mergeCell ref="G1365:J1365"/>
    <mergeCell ref="G1350:J1350"/>
    <mergeCell ref="G1351:J1351"/>
    <mergeCell ref="G1352:J1352"/>
    <mergeCell ref="G1353:J1353"/>
    <mergeCell ref="G1354:J1354"/>
    <mergeCell ref="G1355:J1355"/>
    <mergeCell ref="G1356:J1356"/>
    <mergeCell ref="G1362:J1362"/>
    <mergeCell ref="G1281:J1281"/>
    <mergeCell ref="G1282:J1282"/>
    <mergeCell ref="G1284:J1284"/>
    <mergeCell ref="G1285:J1285"/>
    <mergeCell ref="G1286:J1286"/>
    <mergeCell ref="G1283:J1283"/>
    <mergeCell ref="G1287:J1287"/>
    <mergeCell ref="G1288:J1288"/>
    <mergeCell ref="G1289:J1289"/>
    <mergeCell ref="G1290:J1290"/>
    <mergeCell ref="G1291:J1291"/>
    <mergeCell ref="G1292:J1292"/>
    <mergeCell ref="G1293:J1293"/>
    <mergeCell ref="G1294:J1294"/>
    <mergeCell ref="G1311:J1311"/>
    <mergeCell ref="G1319:J1319"/>
    <mergeCell ref="G1306:J1306"/>
    <mergeCell ref="G1446:J1446"/>
    <mergeCell ref="G1452:J1452"/>
    <mergeCell ref="G1453:J1453"/>
    <mergeCell ref="G1454:J1454"/>
    <mergeCell ref="G1455:J1455"/>
    <mergeCell ref="G1456:J1456"/>
    <mergeCell ref="G1457:J1457"/>
    <mergeCell ref="G1458:J1458"/>
    <mergeCell ref="G1459:J1459"/>
    <mergeCell ref="G1460:J1460"/>
    <mergeCell ref="G1461:J1461"/>
    <mergeCell ref="G1379:J1379"/>
    <mergeCell ref="G1398:J1398"/>
    <mergeCell ref="G1399:J1399"/>
    <mergeCell ref="G1400:J1400"/>
    <mergeCell ref="G1401:J1401"/>
    <mergeCell ref="G1402:J1402"/>
    <mergeCell ref="G1404:J1404"/>
    <mergeCell ref="G1419:J1419"/>
    <mergeCell ref="G1433:J1433"/>
    <mergeCell ref="G1395:J1395"/>
    <mergeCell ref="G1396:J1396"/>
    <mergeCell ref="G1466:J1466"/>
    <mergeCell ref="G1467:J1467"/>
    <mergeCell ref="G1468:J1468"/>
    <mergeCell ref="G1469:J1469"/>
    <mergeCell ref="G1470:J1470"/>
    <mergeCell ref="G1471:J1471"/>
    <mergeCell ref="G1472:J1472"/>
    <mergeCell ref="G1473:J1473"/>
    <mergeCell ref="G1474:J1474"/>
    <mergeCell ref="G1450:J1450"/>
    <mergeCell ref="G1420:J1420"/>
    <mergeCell ref="G1390:J1390"/>
    <mergeCell ref="G1360:J1360"/>
    <mergeCell ref="G1330:J1330"/>
    <mergeCell ref="G1363:J1363"/>
    <mergeCell ref="G1370:J1370"/>
    <mergeCell ref="G1371:J1371"/>
    <mergeCell ref="G1372:J1372"/>
    <mergeCell ref="G1374:J1374"/>
    <mergeCell ref="G1375:J1375"/>
    <mergeCell ref="G1376:J1376"/>
    <mergeCell ref="G1377:J1377"/>
    <mergeCell ref="G1378:J1378"/>
    <mergeCell ref="G1391:J1391"/>
    <mergeCell ref="G1361:J1361"/>
    <mergeCell ref="G1389:J1389"/>
    <mergeCell ref="G1359:J1359"/>
    <mergeCell ref="G1373:J1373"/>
    <mergeCell ref="G1403:J1403"/>
    <mergeCell ref="G1393:J1393"/>
    <mergeCell ref="G1394:J1394"/>
    <mergeCell ref="G1442:J1442"/>
    <mergeCell ref="G1465:J1465"/>
    <mergeCell ref="G1407:J1407"/>
    <mergeCell ref="G1408:J1408"/>
    <mergeCell ref="G1409:J1409"/>
    <mergeCell ref="G1410:J1410"/>
    <mergeCell ref="G1462:J1462"/>
    <mergeCell ref="G1464:J1464"/>
    <mergeCell ref="G1411:J1411"/>
    <mergeCell ref="G1412:J1412"/>
    <mergeCell ref="G1413:J1413"/>
    <mergeCell ref="G1414:J1414"/>
    <mergeCell ref="G1415:J1415"/>
    <mergeCell ref="G1416:J1416"/>
    <mergeCell ref="G1422:J1422"/>
    <mergeCell ref="G1423:J1423"/>
    <mergeCell ref="G1424:J1424"/>
    <mergeCell ref="G1405:J1405"/>
    <mergeCell ref="G1425:J1425"/>
    <mergeCell ref="G1426:J1426"/>
    <mergeCell ref="G1427:J1427"/>
    <mergeCell ref="G1428:J1428"/>
    <mergeCell ref="G1429:J1429"/>
    <mergeCell ref="G1430:J1430"/>
    <mergeCell ref="G1431:J1431"/>
    <mergeCell ref="G1432:J1432"/>
    <mergeCell ref="G1451:J1451"/>
    <mergeCell ref="G1421:J1421"/>
    <mergeCell ref="G1449:J1449"/>
    <mergeCell ref="G1463:J1463"/>
    <mergeCell ref="G1443:J1443"/>
    <mergeCell ref="G1444:J1444"/>
    <mergeCell ref="G1445:J1445"/>
    <mergeCell ref="G390:J390"/>
    <mergeCell ref="G391:J391"/>
    <mergeCell ref="G349:J349"/>
    <mergeCell ref="G350:J350"/>
    <mergeCell ref="G351:J351"/>
    <mergeCell ref="G353:J353"/>
    <mergeCell ref="G343:J343"/>
    <mergeCell ref="G344:J344"/>
    <mergeCell ref="G352:J352"/>
    <mergeCell ref="G392:J392"/>
    <mergeCell ref="G393:J393"/>
    <mergeCell ref="G413:J413"/>
    <mergeCell ref="G414:J414"/>
    <mergeCell ref="G409:J409"/>
    <mergeCell ref="G428:J428"/>
    <mergeCell ref="G399:J399"/>
    <mergeCell ref="G354:J354"/>
    <mergeCell ref="G355:J355"/>
    <mergeCell ref="G419:J419"/>
    <mergeCell ref="G432:J432"/>
    <mergeCell ref="G433:J433"/>
    <mergeCell ref="G429:J429"/>
    <mergeCell ref="G388:J388"/>
    <mergeCell ref="G418:J418"/>
    <mergeCell ref="G987:J987"/>
    <mergeCell ref="G988:J988"/>
    <mergeCell ref="G989:J989"/>
    <mergeCell ref="G966:J966"/>
    <mergeCell ref="G972:J972"/>
    <mergeCell ref="G973:J973"/>
    <mergeCell ref="E184:E213"/>
    <mergeCell ref="E214:E243"/>
    <mergeCell ref="E244:E273"/>
    <mergeCell ref="E274:E303"/>
    <mergeCell ref="E304:E333"/>
    <mergeCell ref="E334:E363"/>
    <mergeCell ref="E364:E393"/>
    <mergeCell ref="E394:E423"/>
    <mergeCell ref="E424:E453"/>
    <mergeCell ref="E454:E483"/>
    <mergeCell ref="G880:J880"/>
    <mergeCell ref="G850:J850"/>
    <mergeCell ref="G820:J820"/>
    <mergeCell ref="G790:J790"/>
    <mergeCell ref="G760:J760"/>
    <mergeCell ref="G730:J730"/>
    <mergeCell ref="G700:J700"/>
    <mergeCell ref="G670:J670"/>
    <mergeCell ref="G415:J415"/>
    <mergeCell ref="G416:J416"/>
    <mergeCell ref="G417:J417"/>
    <mergeCell ref="G320:J320"/>
    <mergeCell ref="G321:J321"/>
    <mergeCell ref="G461:J461"/>
    <mergeCell ref="G459:J459"/>
    <mergeCell ref="M965:M994"/>
    <mergeCell ref="E514:E543"/>
    <mergeCell ref="E544:E573"/>
    <mergeCell ref="E574:E603"/>
    <mergeCell ref="E604:E633"/>
    <mergeCell ref="E635:E664"/>
    <mergeCell ref="E665:E694"/>
    <mergeCell ref="E695:E724"/>
    <mergeCell ref="E725:E754"/>
    <mergeCell ref="E755:E784"/>
    <mergeCell ref="E785:E814"/>
    <mergeCell ref="E815:E844"/>
    <mergeCell ref="E845:E874"/>
    <mergeCell ref="E875:E904"/>
    <mergeCell ref="E905:E934"/>
    <mergeCell ref="E935:E964"/>
    <mergeCell ref="E965:E994"/>
    <mergeCell ref="G933:J933"/>
    <mergeCell ref="G934:J934"/>
    <mergeCell ref="G935:J935"/>
    <mergeCell ref="G936:J936"/>
    <mergeCell ref="G963:J963"/>
    <mergeCell ref="G964:J964"/>
    <mergeCell ref="G965:J965"/>
    <mergeCell ref="G974:J974"/>
    <mergeCell ref="G975:J975"/>
    <mergeCell ref="G976:J976"/>
    <mergeCell ref="G977:J977"/>
    <mergeCell ref="G941:J941"/>
    <mergeCell ref="G939:J939"/>
    <mergeCell ref="G962:J962"/>
    <mergeCell ref="E995:E1024"/>
    <mergeCell ref="E1025:E1054"/>
    <mergeCell ref="E1055:E1084"/>
    <mergeCell ref="E1085:E1114"/>
    <mergeCell ref="E1115:E1144"/>
    <mergeCell ref="E1145:E1174"/>
    <mergeCell ref="E1175:E1204"/>
    <mergeCell ref="E1205:E1234"/>
    <mergeCell ref="E1235:E1264"/>
    <mergeCell ref="E1265:E1294"/>
    <mergeCell ref="E1295:E1324"/>
    <mergeCell ref="E1325:E1354"/>
    <mergeCell ref="E1355:E1384"/>
    <mergeCell ref="E1385:E1414"/>
    <mergeCell ref="G1385:J1385"/>
    <mergeCell ref="G1386:J1386"/>
    <mergeCell ref="G1392:J1392"/>
    <mergeCell ref="G1334:J1334"/>
    <mergeCell ref="G1335:J1335"/>
    <mergeCell ref="G1336:J1336"/>
    <mergeCell ref="G1337:J1337"/>
    <mergeCell ref="G1338:J1338"/>
    <mergeCell ref="G1339:J1339"/>
    <mergeCell ref="G1340:J1340"/>
    <mergeCell ref="G1341:J1341"/>
    <mergeCell ref="G1342:J1342"/>
    <mergeCell ref="G1344:J1344"/>
    <mergeCell ref="G1345:J1345"/>
    <mergeCell ref="G1346:J1346"/>
    <mergeCell ref="E1415:E1444"/>
    <mergeCell ref="E1445:E1474"/>
    <mergeCell ref="E484:E513"/>
    <mergeCell ref="G1521:J1521"/>
    <mergeCell ref="G1532:J1532"/>
    <mergeCell ref="G1533:J1533"/>
    <mergeCell ref="M995:M1024"/>
    <mergeCell ref="M1025:M1054"/>
    <mergeCell ref="M1055:M1084"/>
    <mergeCell ref="M1085:M1114"/>
    <mergeCell ref="M1115:M1144"/>
    <mergeCell ref="M1145:M1174"/>
    <mergeCell ref="M1175:M1204"/>
    <mergeCell ref="M1205:M1234"/>
    <mergeCell ref="M1235:M1264"/>
    <mergeCell ref="M1265:M1294"/>
    <mergeCell ref="M1295:M1324"/>
    <mergeCell ref="M1325:M1354"/>
    <mergeCell ref="M1355:M1384"/>
    <mergeCell ref="M1385:M1414"/>
    <mergeCell ref="M1415:M1444"/>
    <mergeCell ref="M1445:M1474"/>
    <mergeCell ref="G1406:J1406"/>
    <mergeCell ref="G1380:J1380"/>
    <mergeCell ref="G1381:J1381"/>
    <mergeCell ref="G1382:J1382"/>
    <mergeCell ref="G1366:J1366"/>
    <mergeCell ref="G1367:J1367"/>
    <mergeCell ref="G1368:J1368"/>
    <mergeCell ref="G1369:J1369"/>
    <mergeCell ref="G1383:J1383"/>
    <mergeCell ref="G1384:J1384"/>
    <mergeCell ref="G1550:J1550"/>
    <mergeCell ref="G1551:J1551"/>
    <mergeCell ref="G1552:J1552"/>
    <mergeCell ref="G1553:J1553"/>
    <mergeCell ref="G1554:J1554"/>
    <mergeCell ref="G1491:J1491"/>
    <mergeCell ref="G1492:J1492"/>
    <mergeCell ref="G1493:J1493"/>
    <mergeCell ref="G1494:J1494"/>
    <mergeCell ref="G1499:J1499"/>
    <mergeCell ref="G1522:J1522"/>
    <mergeCell ref="G1523:J1523"/>
    <mergeCell ref="G1524:J1524"/>
    <mergeCell ref="G1525:J1525"/>
    <mergeCell ref="G1526:J1526"/>
    <mergeCell ref="G1517:J1517"/>
    <mergeCell ref="G1518:J1518"/>
    <mergeCell ref="G1519:J1519"/>
    <mergeCell ref="G1534:J1534"/>
    <mergeCell ref="G1527:J1527"/>
    <mergeCell ref="G1512:J1512"/>
    <mergeCell ref="G1513:J1513"/>
    <mergeCell ref="G1514:J1514"/>
    <mergeCell ref="G1496:J1496"/>
    <mergeCell ref="G1497:J1497"/>
    <mergeCell ref="G1498:J1498"/>
    <mergeCell ref="G1506:J1506"/>
    <mergeCell ref="G1509:J1509"/>
    <mergeCell ref="G1510:J1510"/>
    <mergeCell ref="G1511:J1511"/>
    <mergeCell ref="G1500:J1500"/>
    <mergeCell ref="G1520:J1520"/>
    <mergeCell ref="G1475:J1475"/>
    <mergeCell ref="G1476:J1476"/>
    <mergeCell ref="G1479:J1479"/>
    <mergeCell ref="G1480:J1480"/>
    <mergeCell ref="G1481:J1481"/>
    <mergeCell ref="G1482:J1482"/>
    <mergeCell ref="G1483:J1483"/>
    <mergeCell ref="G1484:J1484"/>
    <mergeCell ref="G1515:J1515"/>
    <mergeCell ref="G1516:J1516"/>
    <mergeCell ref="A1535:A1564"/>
    <mergeCell ref="G1536:J1536"/>
    <mergeCell ref="G1539:J1539"/>
    <mergeCell ref="G1540:J1540"/>
    <mergeCell ref="G1541:J1541"/>
    <mergeCell ref="G1542:J1542"/>
    <mergeCell ref="G1543:J1543"/>
    <mergeCell ref="G1544:J1544"/>
    <mergeCell ref="G1545:J1545"/>
    <mergeCell ref="G1546:J1546"/>
    <mergeCell ref="G1547:J1547"/>
    <mergeCell ref="G1548:J1548"/>
    <mergeCell ref="G1549:J1549"/>
    <mergeCell ref="G1560:J1560"/>
    <mergeCell ref="G1561:J1561"/>
    <mergeCell ref="G1562:J1562"/>
    <mergeCell ref="G1555:J1555"/>
    <mergeCell ref="G1556:J1556"/>
    <mergeCell ref="G1557:J1557"/>
    <mergeCell ref="G1558:J1558"/>
    <mergeCell ref="G1559:J1559"/>
    <mergeCell ref="G1564:J1564"/>
    <mergeCell ref="G1485:J1485"/>
    <mergeCell ref="G1486:J1486"/>
    <mergeCell ref="G1487:J1487"/>
    <mergeCell ref="G1488:J1488"/>
    <mergeCell ref="G1489:J1489"/>
    <mergeCell ref="G1501:J1501"/>
    <mergeCell ref="G1502:J1502"/>
    <mergeCell ref="G1503:J1503"/>
    <mergeCell ref="G1504:J1504"/>
    <mergeCell ref="G1495:J1495"/>
    <mergeCell ref="A1475:A1504"/>
    <mergeCell ref="A1505:A1534"/>
    <mergeCell ref="G1490:J1490"/>
    <mergeCell ref="B1535:B1564"/>
    <mergeCell ref="C1535:C1564"/>
    <mergeCell ref="D1535:D1564"/>
    <mergeCell ref="E1535:E1564"/>
    <mergeCell ref="G1563:J1563"/>
    <mergeCell ref="G1528:J1528"/>
    <mergeCell ref="G1529:J1529"/>
    <mergeCell ref="G1530:J1530"/>
    <mergeCell ref="G1531:J1531"/>
    <mergeCell ref="G1535:J1535"/>
    <mergeCell ref="B1475:B1504"/>
    <mergeCell ref="B1505:B1534"/>
    <mergeCell ref="C1505:C1534"/>
    <mergeCell ref="D1505:D1534"/>
    <mergeCell ref="E1505:E1534"/>
    <mergeCell ref="G1505:J1505"/>
    <mergeCell ref="C1475:C1504"/>
    <mergeCell ref="D1475:D1504"/>
    <mergeCell ref="E1475:E1504"/>
  </mergeCells>
  <pageMargins left="0.25" right="0.25" top="0.53" bottom="0.21" header="0.3" footer="0.3"/>
  <pageSetup paperSize="9" scale="65" fitToHeight="0" orientation="portrait" r:id="rId1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9">
    <tabColor rgb="FFFFFF00"/>
    <pageSetUpPr fitToPage="1"/>
  </sheetPr>
  <dimension ref="A1:M605"/>
  <sheetViews>
    <sheetView zoomScale="80" zoomScaleNormal="80" zoomScaleSheetLayoutView="90" workbookViewId="0">
      <selection activeCell="A2" sqref="A2"/>
    </sheetView>
  </sheetViews>
  <sheetFormatPr defaultColWidth="9.140625" defaultRowHeight="19.5" x14ac:dyDescent="0.3"/>
  <cols>
    <col min="1" max="2" width="4.7109375" style="220" customWidth="1"/>
    <col min="3" max="3" width="21.7109375" style="366" customWidth="1"/>
    <col min="4" max="4" width="71.7109375" style="57" customWidth="1"/>
    <col min="5" max="5" width="30.7109375" style="57" customWidth="1"/>
    <col min="6" max="6" width="32.7109375" style="221" customWidth="1"/>
    <col min="7" max="10" width="8.28515625" style="154" customWidth="1"/>
    <col min="11" max="11" width="12.5703125" style="154" customWidth="1"/>
    <col min="12" max="12" width="31.42578125" style="339" customWidth="1"/>
    <col min="13" max="13" width="20.7109375" style="230" customWidth="1"/>
    <col min="14" max="16384" width="9.140625" style="57"/>
  </cols>
  <sheetData>
    <row r="1" spans="1:13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 s="802"/>
    </row>
    <row r="2" spans="1:13" s="50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  <c r="M2" s="802"/>
    </row>
    <row r="3" spans="1:13" ht="24.95" customHeight="1" x14ac:dyDescent="0.25">
      <c r="A3" s="519" t="s">
        <v>860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3" ht="15" customHeight="1" x14ac:dyDescent="0.25">
      <c r="A4" s="564">
        <v>1</v>
      </c>
      <c r="B4" s="567"/>
      <c r="C4" s="614" t="s">
        <v>861</v>
      </c>
      <c r="D4" s="773"/>
      <c r="E4" s="448"/>
      <c r="F4" s="147" t="s">
        <v>862</v>
      </c>
      <c r="G4" s="523">
        <v>12</v>
      </c>
      <c r="H4" s="523"/>
      <c r="I4" s="523"/>
      <c r="J4" s="523"/>
      <c r="K4" s="539">
        <v>3</v>
      </c>
      <c r="L4" s="601">
        <v>1370</v>
      </c>
      <c r="M4" s="799" t="s">
        <v>1125</v>
      </c>
    </row>
    <row r="5" spans="1:13" ht="15" customHeight="1" x14ac:dyDescent="0.25">
      <c r="A5" s="564"/>
      <c r="B5" s="568"/>
      <c r="C5" s="614"/>
      <c r="D5" s="773"/>
      <c r="E5" s="448"/>
      <c r="F5" s="147" t="s">
        <v>80</v>
      </c>
      <c r="G5" s="469">
        <v>3</v>
      </c>
      <c r="H5" s="469"/>
      <c r="I5" s="469"/>
      <c r="J5" s="469"/>
      <c r="K5" s="583"/>
      <c r="L5" s="602"/>
      <c r="M5" s="800"/>
    </row>
    <row r="6" spans="1:13" ht="15" customHeight="1" x14ac:dyDescent="0.25">
      <c r="A6" s="564"/>
      <c r="B6" s="568"/>
      <c r="C6" s="614"/>
      <c r="D6" s="773"/>
      <c r="E6" s="448"/>
      <c r="F6" s="147" t="s">
        <v>8</v>
      </c>
      <c r="G6" s="243">
        <v>3000</v>
      </c>
      <c r="H6" s="244">
        <v>4000</v>
      </c>
      <c r="I6" s="246">
        <v>5500</v>
      </c>
      <c r="J6" s="257">
        <v>6000</v>
      </c>
      <c r="K6" s="583"/>
      <c r="L6" s="602"/>
      <c r="M6" s="800"/>
    </row>
    <row r="7" spans="1:13" ht="15" customHeight="1" x14ac:dyDescent="0.25">
      <c r="A7" s="564"/>
      <c r="B7" s="568"/>
      <c r="C7" s="614"/>
      <c r="D7" s="773"/>
      <c r="E7" s="448"/>
      <c r="F7" s="147" t="s">
        <v>82</v>
      </c>
      <c r="G7" s="243">
        <f>G5*143</f>
        <v>429</v>
      </c>
      <c r="H7" s="244">
        <f>G5*153.3</f>
        <v>459.90000000000003</v>
      </c>
      <c r="I7" s="246">
        <f>G5*163.2</f>
        <v>489.59999999999997</v>
      </c>
      <c r="J7" s="224"/>
      <c r="K7" s="583"/>
      <c r="L7" s="602"/>
      <c r="M7" s="800"/>
    </row>
    <row r="8" spans="1:13" ht="15" customHeight="1" x14ac:dyDescent="0.25">
      <c r="A8" s="564"/>
      <c r="B8" s="568"/>
      <c r="C8" s="614"/>
      <c r="D8" s="773"/>
      <c r="E8" s="448"/>
      <c r="F8" s="147" t="s">
        <v>1269</v>
      </c>
      <c r="G8" s="451">
        <v>0.98</v>
      </c>
      <c r="H8" s="451"/>
      <c r="I8" s="451"/>
      <c r="J8" s="451"/>
      <c r="K8" s="583"/>
      <c r="L8" s="602"/>
      <c r="M8" s="800"/>
    </row>
    <row r="9" spans="1:13" ht="15" customHeight="1" x14ac:dyDescent="0.25">
      <c r="A9" s="564"/>
      <c r="B9" s="568"/>
      <c r="C9" s="614"/>
      <c r="D9" s="773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  <c r="M9" s="800"/>
    </row>
    <row r="10" spans="1:13" ht="15" customHeight="1" x14ac:dyDescent="0.25">
      <c r="A10" s="564"/>
      <c r="B10" s="568"/>
      <c r="C10" s="614"/>
      <c r="D10" s="773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  <c r="M10" s="800"/>
    </row>
    <row r="11" spans="1:13" ht="15" customHeight="1" x14ac:dyDescent="0.25">
      <c r="A11" s="564"/>
      <c r="B11" s="568"/>
      <c r="C11" s="614"/>
      <c r="D11" s="773"/>
      <c r="E11" s="448"/>
      <c r="F11" s="94" t="s">
        <v>83</v>
      </c>
      <c r="G11" s="523">
        <v>54</v>
      </c>
      <c r="H11" s="523"/>
      <c r="I11" s="523"/>
      <c r="J11" s="523"/>
      <c r="K11" s="583"/>
      <c r="L11" s="602"/>
      <c r="M11" s="800"/>
    </row>
    <row r="12" spans="1:13" ht="15" customHeight="1" x14ac:dyDescent="0.25">
      <c r="A12" s="564"/>
      <c r="B12" s="568"/>
      <c r="C12" s="614"/>
      <c r="D12" s="773"/>
      <c r="E12" s="448"/>
      <c r="F12" s="94" t="s">
        <v>396</v>
      </c>
      <c r="G12" s="523" t="s">
        <v>397</v>
      </c>
      <c r="H12" s="523"/>
      <c r="I12" s="523"/>
      <c r="J12" s="523"/>
      <c r="K12" s="583"/>
      <c r="L12" s="602"/>
      <c r="M12" s="800"/>
    </row>
    <row r="13" spans="1:13" ht="15" customHeight="1" x14ac:dyDescent="0.25">
      <c r="A13" s="564"/>
      <c r="B13" s="568"/>
      <c r="C13" s="614"/>
      <c r="D13" s="773"/>
      <c r="E13" s="448"/>
      <c r="F13" s="94" t="s">
        <v>743</v>
      </c>
      <c r="G13" s="523" t="s">
        <v>744</v>
      </c>
      <c r="H13" s="523"/>
      <c r="I13" s="523"/>
      <c r="J13" s="523"/>
      <c r="K13" s="583"/>
      <c r="L13" s="602"/>
      <c r="M13" s="800"/>
    </row>
    <row r="14" spans="1:13" s="51" customFormat="1" ht="15" customHeight="1" x14ac:dyDescent="0.25">
      <c r="A14" s="564"/>
      <c r="B14" s="568"/>
      <c r="C14" s="614"/>
      <c r="D14" s="773"/>
      <c r="E14" s="448"/>
      <c r="F14" s="94" t="s">
        <v>421</v>
      </c>
      <c r="G14" s="523" t="s">
        <v>386</v>
      </c>
      <c r="H14" s="523"/>
      <c r="I14" s="523"/>
      <c r="J14" s="523"/>
      <c r="K14" s="583"/>
      <c r="L14" s="602"/>
      <c r="M14" s="800"/>
    </row>
    <row r="15" spans="1:13" s="51" customFormat="1" ht="15" customHeight="1" x14ac:dyDescent="0.25">
      <c r="A15" s="564"/>
      <c r="B15" s="568"/>
      <c r="C15" s="614"/>
      <c r="D15" s="773"/>
      <c r="E15" s="448"/>
      <c r="F15" s="148" t="s">
        <v>379</v>
      </c>
      <c r="G15" s="523" t="s">
        <v>745</v>
      </c>
      <c r="H15" s="523"/>
      <c r="I15" s="523"/>
      <c r="J15" s="523"/>
      <c r="K15" s="583"/>
      <c r="L15" s="602"/>
      <c r="M15" s="800"/>
    </row>
    <row r="16" spans="1:13" s="51" customFormat="1" ht="15" customHeight="1" x14ac:dyDescent="0.25">
      <c r="A16" s="564"/>
      <c r="B16" s="568"/>
      <c r="C16" s="614"/>
      <c r="D16" s="773"/>
      <c r="E16" s="448"/>
      <c r="F16" s="148" t="s">
        <v>257</v>
      </c>
      <c r="G16" s="523" t="s">
        <v>658</v>
      </c>
      <c r="H16" s="523"/>
      <c r="I16" s="523"/>
      <c r="J16" s="523"/>
      <c r="K16" s="583"/>
      <c r="L16" s="602"/>
      <c r="M16" s="800"/>
    </row>
    <row r="17" spans="1:13" s="51" customFormat="1" ht="15" customHeight="1" x14ac:dyDescent="0.25">
      <c r="A17" s="564"/>
      <c r="B17" s="568"/>
      <c r="C17" s="614"/>
      <c r="D17" s="773"/>
      <c r="E17" s="448"/>
      <c r="F17" s="148" t="s">
        <v>422</v>
      </c>
      <c r="G17" s="523" t="s">
        <v>794</v>
      </c>
      <c r="H17" s="523"/>
      <c r="I17" s="523"/>
      <c r="J17" s="523"/>
      <c r="K17" s="583"/>
      <c r="L17" s="602"/>
      <c r="M17" s="800"/>
    </row>
    <row r="18" spans="1:13" s="51" customFormat="1" ht="15" customHeight="1" x14ac:dyDescent="0.25">
      <c r="A18" s="564"/>
      <c r="B18" s="568"/>
      <c r="C18" s="614"/>
      <c r="D18" s="773"/>
      <c r="E18" s="448"/>
      <c r="F18" s="148" t="s">
        <v>376</v>
      </c>
      <c r="G18" s="523" t="s">
        <v>746</v>
      </c>
      <c r="H18" s="523"/>
      <c r="I18" s="523"/>
      <c r="J18" s="523"/>
      <c r="K18" s="583"/>
      <c r="L18" s="602"/>
      <c r="M18" s="800"/>
    </row>
    <row r="19" spans="1:13" s="51" customFormat="1" ht="15" customHeight="1" x14ac:dyDescent="0.25">
      <c r="A19" s="564"/>
      <c r="B19" s="568"/>
      <c r="C19" s="614"/>
      <c r="D19" s="773"/>
      <c r="E19" s="448"/>
      <c r="F19" s="148" t="s">
        <v>381</v>
      </c>
      <c r="G19" s="523" t="s">
        <v>795</v>
      </c>
      <c r="H19" s="523"/>
      <c r="I19" s="523"/>
      <c r="J19" s="523"/>
      <c r="K19" s="583"/>
      <c r="L19" s="602"/>
      <c r="M19" s="800"/>
    </row>
    <row r="20" spans="1:13" s="51" customFormat="1" ht="15" customHeight="1" x14ac:dyDescent="0.25">
      <c r="A20" s="564"/>
      <c r="B20" s="568"/>
      <c r="C20" s="614"/>
      <c r="D20" s="773"/>
      <c r="E20" s="448"/>
      <c r="F20" s="148" t="s">
        <v>796</v>
      </c>
      <c r="G20" s="523" t="s">
        <v>797</v>
      </c>
      <c r="H20" s="523"/>
      <c r="I20" s="523"/>
      <c r="J20" s="523"/>
      <c r="K20" s="583"/>
      <c r="L20" s="602"/>
      <c r="M20" s="800"/>
    </row>
    <row r="21" spans="1:13" s="51" customFormat="1" ht="15" customHeight="1" x14ac:dyDescent="0.25">
      <c r="A21" s="564"/>
      <c r="B21" s="568"/>
      <c r="C21" s="614"/>
      <c r="D21" s="773"/>
      <c r="E21" s="448"/>
      <c r="F21" s="94" t="s">
        <v>358</v>
      </c>
      <c r="G21" s="523" t="s">
        <v>748</v>
      </c>
      <c r="H21" s="523"/>
      <c r="I21" s="523"/>
      <c r="J21" s="523"/>
      <c r="K21" s="584">
        <v>5</v>
      </c>
      <c r="L21" s="533">
        <v>1466</v>
      </c>
      <c r="M21" s="800"/>
    </row>
    <row r="22" spans="1:13" s="51" customFormat="1" ht="15" customHeight="1" x14ac:dyDescent="0.25">
      <c r="A22" s="564"/>
      <c r="B22" s="568"/>
      <c r="C22" s="614"/>
      <c r="D22" s="773"/>
      <c r="E22" s="448"/>
      <c r="F22" s="93" t="s">
        <v>704</v>
      </c>
      <c r="G22" s="523" t="s">
        <v>1284</v>
      </c>
      <c r="H22" s="523"/>
      <c r="I22" s="523"/>
      <c r="J22" s="523"/>
      <c r="K22" s="585"/>
      <c r="L22" s="603" t="e">
        <f>#REF!-#REF!*10%</f>
        <v>#REF!</v>
      </c>
      <c r="M22" s="800"/>
    </row>
    <row r="23" spans="1:13" s="51" customFormat="1" ht="15.75" customHeight="1" x14ac:dyDescent="0.25">
      <c r="A23" s="564"/>
      <c r="B23" s="568"/>
      <c r="C23" s="614"/>
      <c r="D23" s="773"/>
      <c r="E23" s="448"/>
      <c r="F23" s="148" t="s">
        <v>377</v>
      </c>
      <c r="G23" s="523" t="s">
        <v>749</v>
      </c>
      <c r="H23" s="523"/>
      <c r="I23" s="523"/>
      <c r="J23" s="523"/>
      <c r="K23" s="585"/>
      <c r="L23" s="603" t="e">
        <f>#REF!-#REF!*10%</f>
        <v>#REF!</v>
      </c>
      <c r="M23" s="800"/>
    </row>
    <row r="24" spans="1:13" s="51" customFormat="1" ht="15.75" customHeight="1" x14ac:dyDescent="0.25">
      <c r="A24" s="564"/>
      <c r="B24" s="568"/>
      <c r="C24" s="614"/>
      <c r="D24" s="773"/>
      <c r="E24" s="448"/>
      <c r="F24" s="148" t="s">
        <v>798</v>
      </c>
      <c r="G24" s="801" t="s">
        <v>799</v>
      </c>
      <c r="H24" s="801"/>
      <c r="I24" s="801"/>
      <c r="J24" s="801"/>
      <c r="K24" s="585"/>
      <c r="L24" s="603" t="e">
        <f>#REF!-#REF!*10%</f>
        <v>#REF!</v>
      </c>
      <c r="M24" s="800"/>
    </row>
    <row r="25" spans="1:13" s="51" customFormat="1" ht="15" customHeight="1" x14ac:dyDescent="0.25">
      <c r="A25" s="564"/>
      <c r="B25" s="568"/>
      <c r="C25" s="614"/>
      <c r="D25" s="773"/>
      <c r="E25" s="448"/>
      <c r="F25" s="148" t="s">
        <v>800</v>
      </c>
      <c r="G25" s="801" t="s">
        <v>799</v>
      </c>
      <c r="H25" s="801"/>
      <c r="I25" s="801"/>
      <c r="J25" s="801"/>
      <c r="K25" s="585"/>
      <c r="L25" s="603" t="e">
        <f>#REF!-#REF!*10%</f>
        <v>#REF!</v>
      </c>
      <c r="M25" s="800"/>
    </row>
    <row r="26" spans="1:13" s="51" customFormat="1" ht="15" customHeight="1" x14ac:dyDescent="0.25">
      <c r="A26" s="564"/>
      <c r="B26" s="568"/>
      <c r="C26" s="614"/>
      <c r="D26" s="773"/>
      <c r="E26" s="448"/>
      <c r="F26" s="148" t="s">
        <v>801</v>
      </c>
      <c r="G26" s="801" t="s">
        <v>799</v>
      </c>
      <c r="H26" s="801"/>
      <c r="I26" s="801"/>
      <c r="J26" s="801"/>
      <c r="K26" s="585"/>
      <c r="L26" s="603" t="e">
        <f>#REF!-#REF!*10%</f>
        <v>#REF!</v>
      </c>
      <c r="M26" s="800"/>
    </row>
    <row r="27" spans="1:13" s="51" customFormat="1" ht="15" customHeight="1" x14ac:dyDescent="0.25">
      <c r="A27" s="564"/>
      <c r="B27" s="568"/>
      <c r="C27" s="614"/>
      <c r="D27" s="773"/>
      <c r="E27" s="448"/>
      <c r="F27" s="148" t="s">
        <v>802</v>
      </c>
      <c r="G27" s="801" t="s">
        <v>799</v>
      </c>
      <c r="H27" s="801"/>
      <c r="I27" s="801"/>
      <c r="J27" s="801"/>
      <c r="K27" s="585"/>
      <c r="L27" s="603" t="e">
        <f>#REF!-#REF!*10%</f>
        <v>#REF!</v>
      </c>
      <c r="M27" s="800"/>
    </row>
    <row r="28" spans="1:13" s="51" customFormat="1" ht="15" customHeight="1" x14ac:dyDescent="0.25">
      <c r="A28" s="564"/>
      <c r="B28" s="568"/>
      <c r="C28" s="614"/>
      <c r="D28" s="773"/>
      <c r="E28" s="448"/>
      <c r="F28" s="148" t="s">
        <v>803</v>
      </c>
      <c r="G28" s="801" t="s">
        <v>799</v>
      </c>
      <c r="H28" s="801"/>
      <c r="I28" s="801"/>
      <c r="J28" s="801"/>
      <c r="K28" s="585"/>
      <c r="L28" s="603" t="e">
        <f>#REF!-#REF!*10%</f>
        <v>#REF!</v>
      </c>
      <c r="M28" s="800"/>
    </row>
    <row r="29" spans="1:13" s="51" customFormat="1" ht="15" customHeight="1" x14ac:dyDescent="0.25">
      <c r="A29" s="564"/>
      <c r="B29" s="568"/>
      <c r="C29" s="614"/>
      <c r="D29" s="773"/>
      <c r="E29" s="448"/>
      <c r="F29" s="148" t="s">
        <v>804</v>
      </c>
      <c r="G29" s="801" t="s">
        <v>799</v>
      </c>
      <c r="H29" s="801"/>
      <c r="I29" s="801"/>
      <c r="J29" s="801"/>
      <c r="K29" s="585"/>
      <c r="L29" s="603" t="e">
        <f>#REF!-#REF!*10%</f>
        <v>#REF!</v>
      </c>
      <c r="M29" s="800"/>
    </row>
    <row r="30" spans="1:13" s="51" customFormat="1" ht="15.6" customHeight="1" x14ac:dyDescent="0.25">
      <c r="A30" s="564"/>
      <c r="B30" s="568"/>
      <c r="C30" s="614"/>
      <c r="D30" s="773"/>
      <c r="E30" s="448"/>
      <c r="F30" s="148" t="s">
        <v>562</v>
      </c>
      <c r="G30" s="523" t="s">
        <v>1085</v>
      </c>
      <c r="H30" s="523"/>
      <c r="I30" s="523"/>
      <c r="J30" s="523"/>
      <c r="K30" s="585"/>
      <c r="L30" s="603" t="e">
        <f>#REF!-#REF!*10%</f>
        <v>#REF!</v>
      </c>
      <c r="M30" s="800"/>
    </row>
    <row r="31" spans="1:13" s="51" customFormat="1" ht="15.6" customHeight="1" x14ac:dyDescent="0.25">
      <c r="A31" s="564"/>
      <c r="B31" s="568"/>
      <c r="C31" s="614"/>
      <c r="D31" s="773"/>
      <c r="E31" s="448"/>
      <c r="F31" s="148" t="s">
        <v>570</v>
      </c>
      <c r="G31" s="523" t="s">
        <v>614</v>
      </c>
      <c r="H31" s="523"/>
      <c r="I31" s="523"/>
      <c r="J31" s="523"/>
      <c r="K31" s="585"/>
      <c r="L31" s="603" t="e">
        <f>#REF!-#REF!*10%</f>
        <v>#REF!</v>
      </c>
      <c r="M31" s="800"/>
    </row>
    <row r="32" spans="1:13" s="51" customFormat="1" ht="15.6" customHeight="1" x14ac:dyDescent="0.25">
      <c r="A32" s="564"/>
      <c r="B32" s="568"/>
      <c r="C32" s="614"/>
      <c r="D32" s="773"/>
      <c r="E32" s="448"/>
      <c r="F32" s="167" t="s">
        <v>84</v>
      </c>
      <c r="G32" s="722">
        <v>0.25</v>
      </c>
      <c r="H32" s="722"/>
      <c r="I32" s="722"/>
      <c r="J32" s="722"/>
      <c r="K32" s="585"/>
      <c r="L32" s="603" t="e">
        <f>#REF!-#REF!*10%</f>
        <v>#REF!</v>
      </c>
      <c r="M32" s="800"/>
    </row>
    <row r="33" spans="1:13" ht="15" customHeight="1" x14ac:dyDescent="0.25">
      <c r="A33" s="564"/>
      <c r="B33" s="569"/>
      <c r="C33" s="614"/>
      <c r="D33" s="773"/>
      <c r="E33" s="448"/>
      <c r="F33" s="136" t="s">
        <v>1016</v>
      </c>
      <c r="G33" s="523">
        <v>5</v>
      </c>
      <c r="H33" s="523"/>
      <c r="I33" s="523"/>
      <c r="J33" s="523"/>
      <c r="K33" s="585"/>
      <c r="L33" s="603" t="e">
        <f>#REF!-#REF!*10%</f>
        <v>#REF!</v>
      </c>
      <c r="M33" s="800"/>
    </row>
    <row r="34" spans="1:13" ht="15" customHeight="1" x14ac:dyDescent="0.25">
      <c r="A34" s="564">
        <v>2</v>
      </c>
      <c r="B34" s="567"/>
      <c r="C34" s="614" t="s">
        <v>863</v>
      </c>
      <c r="D34" s="773"/>
      <c r="E34" s="448"/>
      <c r="F34" s="147" t="s">
        <v>862</v>
      </c>
      <c r="G34" s="523">
        <v>12</v>
      </c>
      <c r="H34" s="523"/>
      <c r="I34" s="523"/>
      <c r="J34" s="523"/>
      <c r="K34" s="539">
        <v>3</v>
      </c>
      <c r="L34" s="601">
        <v>1629</v>
      </c>
      <c r="M34" s="799" t="s">
        <v>1126</v>
      </c>
    </row>
    <row r="35" spans="1:13" ht="15" customHeight="1" x14ac:dyDescent="0.25">
      <c r="A35" s="564"/>
      <c r="B35" s="568"/>
      <c r="C35" s="614"/>
      <c r="D35" s="773"/>
      <c r="E35" s="448"/>
      <c r="F35" s="147" t="s">
        <v>80</v>
      </c>
      <c r="G35" s="469">
        <v>3</v>
      </c>
      <c r="H35" s="469"/>
      <c r="I35" s="469"/>
      <c r="J35" s="469"/>
      <c r="K35" s="583"/>
      <c r="L35" s="602"/>
      <c r="M35" s="800"/>
    </row>
    <row r="36" spans="1:13" ht="15" customHeight="1" x14ac:dyDescent="0.25">
      <c r="A36" s="564"/>
      <c r="B36" s="568"/>
      <c r="C36" s="614"/>
      <c r="D36" s="773"/>
      <c r="E36" s="448"/>
      <c r="F36" s="147" t="s">
        <v>8</v>
      </c>
      <c r="G36" s="243">
        <v>3000</v>
      </c>
      <c r="H36" s="244">
        <v>4000</v>
      </c>
      <c r="I36" s="246">
        <v>5500</v>
      </c>
      <c r="J36" s="257">
        <v>6000</v>
      </c>
      <c r="K36" s="583"/>
      <c r="L36" s="602"/>
      <c r="M36" s="800"/>
    </row>
    <row r="37" spans="1:13" ht="15" customHeight="1" x14ac:dyDescent="0.25">
      <c r="A37" s="564"/>
      <c r="B37" s="568"/>
      <c r="C37" s="614"/>
      <c r="D37" s="773"/>
      <c r="E37" s="448"/>
      <c r="F37" s="147" t="s">
        <v>82</v>
      </c>
      <c r="G37" s="243">
        <f>G35*143</f>
        <v>429</v>
      </c>
      <c r="H37" s="244">
        <f>G35*153.3</f>
        <v>459.90000000000003</v>
      </c>
      <c r="I37" s="246">
        <f>G35*163.2</f>
        <v>489.59999999999997</v>
      </c>
      <c r="J37" s="224"/>
      <c r="K37" s="583"/>
      <c r="L37" s="602"/>
      <c r="M37" s="800"/>
    </row>
    <row r="38" spans="1:13" ht="15" customHeight="1" x14ac:dyDescent="0.25">
      <c r="A38" s="564"/>
      <c r="B38" s="568"/>
      <c r="C38" s="614"/>
      <c r="D38" s="773"/>
      <c r="E38" s="448"/>
      <c r="F38" s="147" t="s">
        <v>1269</v>
      </c>
      <c r="G38" s="451">
        <v>0.98</v>
      </c>
      <c r="H38" s="451"/>
      <c r="I38" s="451"/>
      <c r="J38" s="451"/>
      <c r="K38" s="583"/>
      <c r="L38" s="602"/>
      <c r="M38" s="800"/>
    </row>
    <row r="39" spans="1:13" ht="15" customHeight="1" x14ac:dyDescent="0.25">
      <c r="A39" s="564"/>
      <c r="B39" s="568"/>
      <c r="C39" s="614"/>
      <c r="D39" s="773"/>
      <c r="E39" s="448"/>
      <c r="F39" s="93" t="s">
        <v>699</v>
      </c>
      <c r="G39" s="523" t="s">
        <v>700</v>
      </c>
      <c r="H39" s="523"/>
      <c r="I39" s="523"/>
      <c r="J39" s="523"/>
      <c r="K39" s="583"/>
      <c r="L39" s="602"/>
      <c r="M39" s="800"/>
    </row>
    <row r="40" spans="1:13" ht="15" customHeight="1" x14ac:dyDescent="0.25">
      <c r="A40" s="564"/>
      <c r="B40" s="568"/>
      <c r="C40" s="614"/>
      <c r="D40" s="773"/>
      <c r="E40" s="448"/>
      <c r="F40" s="93" t="s">
        <v>1181</v>
      </c>
      <c r="G40" s="462" t="s">
        <v>1179</v>
      </c>
      <c r="H40" s="463"/>
      <c r="I40" s="463"/>
      <c r="J40" s="464"/>
      <c r="K40" s="583"/>
      <c r="L40" s="602"/>
      <c r="M40" s="800"/>
    </row>
    <row r="41" spans="1:13" ht="15" customHeight="1" x14ac:dyDescent="0.25">
      <c r="A41" s="564"/>
      <c r="B41" s="568"/>
      <c r="C41" s="614"/>
      <c r="D41" s="773"/>
      <c r="E41" s="448"/>
      <c r="F41" s="94" t="s">
        <v>83</v>
      </c>
      <c r="G41" s="523">
        <v>54</v>
      </c>
      <c r="H41" s="523"/>
      <c r="I41" s="523"/>
      <c r="J41" s="523"/>
      <c r="K41" s="583"/>
      <c r="L41" s="602"/>
      <c r="M41" s="800"/>
    </row>
    <row r="42" spans="1:13" ht="15" customHeight="1" x14ac:dyDescent="0.25">
      <c r="A42" s="564"/>
      <c r="B42" s="568"/>
      <c r="C42" s="614"/>
      <c r="D42" s="773"/>
      <c r="E42" s="448"/>
      <c r="F42" s="94" t="s">
        <v>396</v>
      </c>
      <c r="G42" s="523" t="s">
        <v>397</v>
      </c>
      <c r="H42" s="523"/>
      <c r="I42" s="523"/>
      <c r="J42" s="523"/>
      <c r="K42" s="583"/>
      <c r="L42" s="602"/>
      <c r="M42" s="800"/>
    </row>
    <row r="43" spans="1:13" ht="15" customHeight="1" x14ac:dyDescent="0.25">
      <c r="A43" s="564"/>
      <c r="B43" s="568"/>
      <c r="C43" s="614"/>
      <c r="D43" s="773"/>
      <c r="E43" s="448"/>
      <c r="F43" s="94" t="s">
        <v>743</v>
      </c>
      <c r="G43" s="523" t="s">
        <v>744</v>
      </c>
      <c r="H43" s="523"/>
      <c r="I43" s="523"/>
      <c r="J43" s="523"/>
      <c r="K43" s="583"/>
      <c r="L43" s="602"/>
      <c r="M43" s="800"/>
    </row>
    <row r="44" spans="1:13" s="51" customFormat="1" ht="15" customHeight="1" x14ac:dyDescent="0.25">
      <c r="A44" s="564"/>
      <c r="B44" s="568"/>
      <c r="C44" s="614"/>
      <c r="D44" s="773"/>
      <c r="E44" s="448"/>
      <c r="F44" s="94" t="s">
        <v>421</v>
      </c>
      <c r="G44" s="523" t="s">
        <v>386</v>
      </c>
      <c r="H44" s="523"/>
      <c r="I44" s="523"/>
      <c r="J44" s="523"/>
      <c r="K44" s="583"/>
      <c r="L44" s="602"/>
      <c r="M44" s="800"/>
    </row>
    <row r="45" spans="1:13" s="51" customFormat="1" ht="15" customHeight="1" x14ac:dyDescent="0.25">
      <c r="A45" s="564"/>
      <c r="B45" s="568"/>
      <c r="C45" s="614"/>
      <c r="D45" s="773"/>
      <c r="E45" s="448"/>
      <c r="F45" s="148" t="s">
        <v>379</v>
      </c>
      <c r="G45" s="523" t="s">
        <v>745</v>
      </c>
      <c r="H45" s="523"/>
      <c r="I45" s="523"/>
      <c r="J45" s="523"/>
      <c r="K45" s="583"/>
      <c r="L45" s="602"/>
      <c r="M45" s="800"/>
    </row>
    <row r="46" spans="1:13" s="51" customFormat="1" ht="15" customHeight="1" x14ac:dyDescent="0.25">
      <c r="A46" s="564"/>
      <c r="B46" s="568"/>
      <c r="C46" s="614"/>
      <c r="D46" s="773"/>
      <c r="E46" s="448"/>
      <c r="F46" s="148" t="s">
        <v>257</v>
      </c>
      <c r="G46" s="523" t="s">
        <v>658</v>
      </c>
      <c r="H46" s="523"/>
      <c r="I46" s="523"/>
      <c r="J46" s="523"/>
      <c r="K46" s="583"/>
      <c r="L46" s="602"/>
      <c r="M46" s="800"/>
    </row>
    <row r="47" spans="1:13" s="51" customFormat="1" ht="15" customHeight="1" x14ac:dyDescent="0.25">
      <c r="A47" s="564"/>
      <c r="B47" s="568"/>
      <c r="C47" s="614"/>
      <c r="D47" s="773"/>
      <c r="E47" s="448"/>
      <c r="F47" s="148" t="s">
        <v>422</v>
      </c>
      <c r="G47" s="523" t="s">
        <v>794</v>
      </c>
      <c r="H47" s="523"/>
      <c r="I47" s="523"/>
      <c r="J47" s="523"/>
      <c r="K47" s="583"/>
      <c r="L47" s="602"/>
      <c r="M47" s="800"/>
    </row>
    <row r="48" spans="1:13" s="51" customFormat="1" ht="15" customHeight="1" x14ac:dyDescent="0.25">
      <c r="A48" s="564"/>
      <c r="B48" s="568"/>
      <c r="C48" s="614"/>
      <c r="D48" s="773"/>
      <c r="E48" s="448"/>
      <c r="F48" s="148" t="s">
        <v>376</v>
      </c>
      <c r="G48" s="523" t="s">
        <v>746</v>
      </c>
      <c r="H48" s="523"/>
      <c r="I48" s="523"/>
      <c r="J48" s="523"/>
      <c r="K48" s="583"/>
      <c r="L48" s="602"/>
      <c r="M48" s="800"/>
    </row>
    <row r="49" spans="1:13" s="51" customFormat="1" ht="15" customHeight="1" x14ac:dyDescent="0.25">
      <c r="A49" s="564"/>
      <c r="B49" s="568"/>
      <c r="C49" s="614"/>
      <c r="D49" s="773"/>
      <c r="E49" s="448"/>
      <c r="F49" s="148" t="s">
        <v>381</v>
      </c>
      <c r="G49" s="523" t="s">
        <v>795</v>
      </c>
      <c r="H49" s="523"/>
      <c r="I49" s="523"/>
      <c r="J49" s="523"/>
      <c r="K49" s="583"/>
      <c r="L49" s="602"/>
      <c r="M49" s="800"/>
    </row>
    <row r="50" spans="1:13" s="51" customFormat="1" ht="15" customHeight="1" x14ac:dyDescent="0.25">
      <c r="A50" s="564"/>
      <c r="B50" s="568"/>
      <c r="C50" s="614"/>
      <c r="D50" s="773"/>
      <c r="E50" s="448"/>
      <c r="F50" s="148" t="s">
        <v>796</v>
      </c>
      <c r="G50" s="523" t="s">
        <v>797</v>
      </c>
      <c r="H50" s="523"/>
      <c r="I50" s="523"/>
      <c r="J50" s="523"/>
      <c r="K50" s="583"/>
      <c r="L50" s="602"/>
      <c r="M50" s="800"/>
    </row>
    <row r="51" spans="1:13" s="51" customFormat="1" ht="15" customHeight="1" x14ac:dyDescent="0.25">
      <c r="A51" s="564"/>
      <c r="B51" s="568"/>
      <c r="C51" s="614"/>
      <c r="D51" s="773"/>
      <c r="E51" s="448"/>
      <c r="F51" s="94" t="s">
        <v>358</v>
      </c>
      <c r="G51" s="523" t="s">
        <v>748</v>
      </c>
      <c r="H51" s="523"/>
      <c r="I51" s="523"/>
      <c r="J51" s="523"/>
      <c r="K51" s="584">
        <v>5</v>
      </c>
      <c r="L51" s="533">
        <v>1743</v>
      </c>
      <c r="M51" s="800"/>
    </row>
    <row r="52" spans="1:13" s="51" customFormat="1" ht="15" customHeight="1" x14ac:dyDescent="0.25">
      <c r="A52" s="564"/>
      <c r="B52" s="568"/>
      <c r="C52" s="614"/>
      <c r="D52" s="773"/>
      <c r="E52" s="448"/>
      <c r="F52" s="93" t="s">
        <v>704</v>
      </c>
      <c r="G52" s="523" t="s">
        <v>1284</v>
      </c>
      <c r="H52" s="523"/>
      <c r="I52" s="523"/>
      <c r="J52" s="523"/>
      <c r="K52" s="585"/>
      <c r="L52" s="603" t="e">
        <f>#REF!-#REF!*10%</f>
        <v>#REF!</v>
      </c>
      <c r="M52" s="800"/>
    </row>
    <row r="53" spans="1:13" s="51" customFormat="1" ht="15.75" customHeight="1" x14ac:dyDescent="0.25">
      <c r="A53" s="564"/>
      <c r="B53" s="568"/>
      <c r="C53" s="614"/>
      <c r="D53" s="773"/>
      <c r="E53" s="448"/>
      <c r="F53" s="148" t="s">
        <v>377</v>
      </c>
      <c r="G53" s="523" t="s">
        <v>749</v>
      </c>
      <c r="H53" s="523"/>
      <c r="I53" s="523"/>
      <c r="J53" s="523"/>
      <c r="K53" s="585"/>
      <c r="L53" s="603" t="e">
        <f>#REF!-#REF!*10%</f>
        <v>#REF!</v>
      </c>
      <c r="M53" s="800"/>
    </row>
    <row r="54" spans="1:13" s="51" customFormat="1" ht="15.75" customHeight="1" x14ac:dyDescent="0.25">
      <c r="A54" s="564"/>
      <c r="B54" s="568"/>
      <c r="C54" s="614"/>
      <c r="D54" s="773"/>
      <c r="E54" s="448"/>
      <c r="F54" s="148" t="s">
        <v>798</v>
      </c>
      <c r="G54" s="801" t="s">
        <v>806</v>
      </c>
      <c r="H54" s="801"/>
      <c r="I54" s="801"/>
      <c r="J54" s="801"/>
      <c r="K54" s="585"/>
      <c r="L54" s="603" t="e">
        <f>#REF!-#REF!*10%</f>
        <v>#REF!</v>
      </c>
      <c r="M54" s="800"/>
    </row>
    <row r="55" spans="1:13" s="51" customFormat="1" ht="15" customHeight="1" x14ac:dyDescent="0.25">
      <c r="A55" s="564"/>
      <c r="B55" s="568"/>
      <c r="C55" s="614"/>
      <c r="D55" s="773"/>
      <c r="E55" s="448"/>
      <c r="F55" s="148" t="s">
        <v>800</v>
      </c>
      <c r="G55" s="523" t="s">
        <v>799</v>
      </c>
      <c r="H55" s="523"/>
      <c r="I55" s="523"/>
      <c r="J55" s="523"/>
      <c r="K55" s="585"/>
      <c r="L55" s="603" t="e">
        <f>#REF!-#REF!*10%</f>
        <v>#REF!</v>
      </c>
      <c r="M55" s="800"/>
    </row>
    <row r="56" spans="1:13" s="51" customFormat="1" ht="15" customHeight="1" x14ac:dyDescent="0.25">
      <c r="A56" s="564"/>
      <c r="B56" s="568"/>
      <c r="C56" s="614"/>
      <c r="D56" s="773"/>
      <c r="E56" s="448"/>
      <c r="F56" s="148" t="s">
        <v>801</v>
      </c>
      <c r="G56" s="801">
        <v>10</v>
      </c>
      <c r="H56" s="801"/>
      <c r="I56" s="801"/>
      <c r="J56" s="801"/>
      <c r="K56" s="585"/>
      <c r="L56" s="603" t="e">
        <f>#REF!-#REF!*10%</f>
        <v>#REF!</v>
      </c>
      <c r="M56" s="800"/>
    </row>
    <row r="57" spans="1:13" s="51" customFormat="1" ht="15" customHeight="1" x14ac:dyDescent="0.25">
      <c r="A57" s="564"/>
      <c r="B57" s="568"/>
      <c r="C57" s="614"/>
      <c r="D57" s="773"/>
      <c r="E57" s="448"/>
      <c r="F57" s="148" t="s">
        <v>802</v>
      </c>
      <c r="G57" s="523" t="s">
        <v>799</v>
      </c>
      <c r="H57" s="523"/>
      <c r="I57" s="523"/>
      <c r="J57" s="523"/>
      <c r="K57" s="585"/>
      <c r="L57" s="603" t="e">
        <f>#REF!-#REF!*10%</f>
        <v>#REF!</v>
      </c>
      <c r="M57" s="800"/>
    </row>
    <row r="58" spans="1:13" s="51" customFormat="1" ht="15" customHeight="1" x14ac:dyDescent="0.25">
      <c r="A58" s="564"/>
      <c r="B58" s="568"/>
      <c r="C58" s="614"/>
      <c r="D58" s="773"/>
      <c r="E58" s="448"/>
      <c r="F58" s="148" t="s">
        <v>803</v>
      </c>
      <c r="G58" s="801">
        <v>4</v>
      </c>
      <c r="H58" s="801"/>
      <c r="I58" s="801"/>
      <c r="J58" s="801"/>
      <c r="K58" s="585"/>
      <c r="L58" s="603" t="e">
        <f>#REF!-#REF!*10%</f>
        <v>#REF!</v>
      </c>
      <c r="M58" s="800"/>
    </row>
    <row r="59" spans="1:13" s="51" customFormat="1" ht="15" customHeight="1" x14ac:dyDescent="0.25">
      <c r="A59" s="564"/>
      <c r="B59" s="568"/>
      <c r="C59" s="614"/>
      <c r="D59" s="773"/>
      <c r="E59" s="448"/>
      <c r="F59" s="148" t="s">
        <v>804</v>
      </c>
      <c r="G59" s="523" t="s">
        <v>799</v>
      </c>
      <c r="H59" s="523"/>
      <c r="I59" s="523"/>
      <c r="J59" s="523"/>
      <c r="K59" s="585"/>
      <c r="L59" s="603" t="e">
        <f>#REF!-#REF!*10%</f>
        <v>#REF!</v>
      </c>
      <c r="M59" s="800"/>
    </row>
    <row r="60" spans="1:13" s="51" customFormat="1" ht="15.6" customHeight="1" x14ac:dyDescent="0.25">
      <c r="A60" s="564"/>
      <c r="B60" s="568"/>
      <c r="C60" s="614"/>
      <c r="D60" s="773"/>
      <c r="E60" s="448"/>
      <c r="F60" s="148" t="s">
        <v>562</v>
      </c>
      <c r="G60" s="523" t="s">
        <v>1085</v>
      </c>
      <c r="H60" s="523"/>
      <c r="I60" s="523"/>
      <c r="J60" s="523"/>
      <c r="K60" s="585"/>
      <c r="L60" s="603" t="e">
        <f>#REF!-#REF!*10%</f>
        <v>#REF!</v>
      </c>
      <c r="M60" s="800"/>
    </row>
    <row r="61" spans="1:13" s="51" customFormat="1" ht="15.6" customHeight="1" x14ac:dyDescent="0.25">
      <c r="A61" s="564"/>
      <c r="B61" s="568"/>
      <c r="C61" s="614"/>
      <c r="D61" s="773"/>
      <c r="E61" s="448"/>
      <c r="F61" s="148" t="s">
        <v>570</v>
      </c>
      <c r="G61" s="523" t="s">
        <v>614</v>
      </c>
      <c r="H61" s="523"/>
      <c r="I61" s="523"/>
      <c r="J61" s="523"/>
      <c r="K61" s="585"/>
      <c r="L61" s="603" t="e">
        <f>#REF!-#REF!*10%</f>
        <v>#REF!</v>
      </c>
      <c r="M61" s="800"/>
    </row>
    <row r="62" spans="1:13" s="51" customFormat="1" ht="15.6" customHeight="1" x14ac:dyDescent="0.25">
      <c r="A62" s="564"/>
      <c r="B62" s="568"/>
      <c r="C62" s="614"/>
      <c r="D62" s="773"/>
      <c r="E62" s="448"/>
      <c r="F62" s="167" t="s">
        <v>84</v>
      </c>
      <c r="G62" s="722">
        <v>0.25</v>
      </c>
      <c r="H62" s="722"/>
      <c r="I62" s="722"/>
      <c r="J62" s="722"/>
      <c r="K62" s="585"/>
      <c r="L62" s="603" t="e">
        <f>#REF!-#REF!*10%</f>
        <v>#REF!</v>
      </c>
      <c r="M62" s="800"/>
    </row>
    <row r="63" spans="1:13" ht="15" customHeight="1" x14ac:dyDescent="0.25">
      <c r="A63" s="564"/>
      <c r="B63" s="569"/>
      <c r="C63" s="614"/>
      <c r="D63" s="773"/>
      <c r="E63" s="448"/>
      <c r="F63" s="136" t="s">
        <v>1016</v>
      </c>
      <c r="G63" s="523">
        <v>5</v>
      </c>
      <c r="H63" s="523"/>
      <c r="I63" s="523"/>
      <c r="J63" s="523"/>
      <c r="K63" s="585"/>
      <c r="L63" s="603" t="e">
        <f>#REF!-#REF!*10%</f>
        <v>#REF!</v>
      </c>
      <c r="M63" s="800"/>
    </row>
    <row r="64" spans="1:13" ht="15" customHeight="1" x14ac:dyDescent="0.25">
      <c r="A64" s="564">
        <v>3</v>
      </c>
      <c r="B64" s="567"/>
      <c r="C64" s="614" t="s">
        <v>864</v>
      </c>
      <c r="D64" s="773"/>
      <c r="E64" s="448"/>
      <c r="F64" s="147" t="s">
        <v>862</v>
      </c>
      <c r="G64" s="523">
        <v>12</v>
      </c>
      <c r="H64" s="523"/>
      <c r="I64" s="523"/>
      <c r="J64" s="523"/>
      <c r="K64" s="539">
        <v>3</v>
      </c>
      <c r="L64" s="601">
        <v>1629</v>
      </c>
      <c r="M64" s="799" t="s">
        <v>1127</v>
      </c>
    </row>
    <row r="65" spans="1:13" ht="15" customHeight="1" x14ac:dyDescent="0.25">
      <c r="A65" s="564"/>
      <c r="B65" s="568"/>
      <c r="C65" s="614"/>
      <c r="D65" s="773"/>
      <c r="E65" s="448"/>
      <c r="F65" s="147" t="s">
        <v>80</v>
      </c>
      <c r="G65" s="469">
        <v>3</v>
      </c>
      <c r="H65" s="469"/>
      <c r="I65" s="469"/>
      <c r="J65" s="469"/>
      <c r="K65" s="583"/>
      <c r="L65" s="602"/>
      <c r="M65" s="800"/>
    </row>
    <row r="66" spans="1:13" ht="15" customHeight="1" x14ac:dyDescent="0.25">
      <c r="A66" s="564"/>
      <c r="B66" s="568"/>
      <c r="C66" s="614"/>
      <c r="D66" s="773"/>
      <c r="E66" s="448"/>
      <c r="F66" s="147" t="s">
        <v>8</v>
      </c>
      <c r="G66" s="243">
        <v>3000</v>
      </c>
      <c r="H66" s="244">
        <v>4000</v>
      </c>
      <c r="I66" s="246">
        <v>5500</v>
      </c>
      <c r="J66" s="257">
        <v>6000</v>
      </c>
      <c r="K66" s="583"/>
      <c r="L66" s="602"/>
      <c r="M66" s="800"/>
    </row>
    <row r="67" spans="1:13" ht="15" customHeight="1" x14ac:dyDescent="0.25">
      <c r="A67" s="564"/>
      <c r="B67" s="568"/>
      <c r="C67" s="614"/>
      <c r="D67" s="773"/>
      <c r="E67" s="448"/>
      <c r="F67" s="147" t="s">
        <v>82</v>
      </c>
      <c r="G67" s="243">
        <f>G65*143</f>
        <v>429</v>
      </c>
      <c r="H67" s="244">
        <f>G65*153.3</f>
        <v>459.90000000000003</v>
      </c>
      <c r="I67" s="246">
        <f>G65*163.2</f>
        <v>489.59999999999997</v>
      </c>
      <c r="J67" s="224"/>
      <c r="K67" s="583"/>
      <c r="L67" s="602"/>
      <c r="M67" s="800"/>
    </row>
    <row r="68" spans="1:13" ht="15" customHeight="1" x14ac:dyDescent="0.25">
      <c r="A68" s="564"/>
      <c r="B68" s="568"/>
      <c r="C68" s="614"/>
      <c r="D68" s="773"/>
      <c r="E68" s="448"/>
      <c r="F68" s="147" t="s">
        <v>1269</v>
      </c>
      <c r="G68" s="451">
        <v>0.98</v>
      </c>
      <c r="H68" s="451"/>
      <c r="I68" s="451"/>
      <c r="J68" s="451"/>
      <c r="K68" s="583"/>
      <c r="L68" s="602"/>
      <c r="M68" s="800"/>
    </row>
    <row r="69" spans="1:13" ht="15" customHeight="1" x14ac:dyDescent="0.25">
      <c r="A69" s="564"/>
      <c r="B69" s="568"/>
      <c r="C69" s="614"/>
      <c r="D69" s="773"/>
      <c r="E69" s="448"/>
      <c r="F69" s="93" t="s">
        <v>699</v>
      </c>
      <c r="G69" s="523" t="s">
        <v>700</v>
      </c>
      <c r="H69" s="523"/>
      <c r="I69" s="523"/>
      <c r="J69" s="523"/>
      <c r="K69" s="583"/>
      <c r="L69" s="602"/>
      <c r="M69" s="800"/>
    </row>
    <row r="70" spans="1:13" ht="15" customHeight="1" x14ac:dyDescent="0.25">
      <c r="A70" s="564"/>
      <c r="B70" s="568"/>
      <c r="C70" s="614"/>
      <c r="D70" s="773"/>
      <c r="E70" s="448"/>
      <c r="F70" s="93" t="s">
        <v>1181</v>
      </c>
      <c r="G70" s="462" t="s">
        <v>1179</v>
      </c>
      <c r="H70" s="463"/>
      <c r="I70" s="463"/>
      <c r="J70" s="464"/>
      <c r="K70" s="583"/>
      <c r="L70" s="602"/>
      <c r="M70" s="800"/>
    </row>
    <row r="71" spans="1:13" ht="15" customHeight="1" x14ac:dyDescent="0.25">
      <c r="A71" s="564"/>
      <c r="B71" s="568"/>
      <c r="C71" s="614"/>
      <c r="D71" s="773"/>
      <c r="E71" s="448"/>
      <c r="F71" s="94" t="s">
        <v>83</v>
      </c>
      <c r="G71" s="523">
        <v>54</v>
      </c>
      <c r="H71" s="523"/>
      <c r="I71" s="523"/>
      <c r="J71" s="523"/>
      <c r="K71" s="583"/>
      <c r="L71" s="602"/>
      <c r="M71" s="800"/>
    </row>
    <row r="72" spans="1:13" ht="15" customHeight="1" x14ac:dyDescent="0.25">
      <c r="A72" s="564"/>
      <c r="B72" s="568"/>
      <c r="C72" s="614"/>
      <c r="D72" s="773"/>
      <c r="E72" s="448"/>
      <c r="F72" s="94" t="s">
        <v>396</v>
      </c>
      <c r="G72" s="523" t="s">
        <v>397</v>
      </c>
      <c r="H72" s="523"/>
      <c r="I72" s="523"/>
      <c r="J72" s="523"/>
      <c r="K72" s="583"/>
      <c r="L72" s="602"/>
      <c r="M72" s="800"/>
    </row>
    <row r="73" spans="1:13" ht="15" customHeight="1" x14ac:dyDescent="0.25">
      <c r="A73" s="564"/>
      <c r="B73" s="568"/>
      <c r="C73" s="614"/>
      <c r="D73" s="773"/>
      <c r="E73" s="448"/>
      <c r="F73" s="94" t="s">
        <v>743</v>
      </c>
      <c r="G73" s="523" t="s">
        <v>744</v>
      </c>
      <c r="H73" s="523"/>
      <c r="I73" s="523"/>
      <c r="J73" s="523"/>
      <c r="K73" s="583"/>
      <c r="L73" s="602"/>
      <c r="M73" s="800"/>
    </row>
    <row r="74" spans="1:13" s="51" customFormat="1" ht="15" customHeight="1" x14ac:dyDescent="0.25">
      <c r="A74" s="564"/>
      <c r="B74" s="568"/>
      <c r="C74" s="614"/>
      <c r="D74" s="773"/>
      <c r="E74" s="448"/>
      <c r="F74" s="94" t="s">
        <v>421</v>
      </c>
      <c r="G74" s="523" t="s">
        <v>386</v>
      </c>
      <c r="H74" s="523"/>
      <c r="I74" s="523"/>
      <c r="J74" s="523"/>
      <c r="K74" s="583"/>
      <c r="L74" s="602"/>
      <c r="M74" s="800"/>
    </row>
    <row r="75" spans="1:13" s="51" customFormat="1" ht="15" customHeight="1" x14ac:dyDescent="0.25">
      <c r="A75" s="564"/>
      <c r="B75" s="568"/>
      <c r="C75" s="614"/>
      <c r="D75" s="773"/>
      <c r="E75" s="448"/>
      <c r="F75" s="148" t="s">
        <v>379</v>
      </c>
      <c r="G75" s="523" t="s">
        <v>745</v>
      </c>
      <c r="H75" s="523"/>
      <c r="I75" s="523"/>
      <c r="J75" s="523"/>
      <c r="K75" s="583"/>
      <c r="L75" s="602"/>
      <c r="M75" s="800"/>
    </row>
    <row r="76" spans="1:13" s="51" customFormat="1" ht="15" customHeight="1" x14ac:dyDescent="0.25">
      <c r="A76" s="564"/>
      <c r="B76" s="568"/>
      <c r="C76" s="614"/>
      <c r="D76" s="773"/>
      <c r="E76" s="448"/>
      <c r="F76" s="148" t="s">
        <v>257</v>
      </c>
      <c r="G76" s="523" t="s">
        <v>658</v>
      </c>
      <c r="H76" s="523"/>
      <c r="I76" s="523"/>
      <c r="J76" s="523"/>
      <c r="K76" s="583"/>
      <c r="L76" s="602"/>
      <c r="M76" s="800"/>
    </row>
    <row r="77" spans="1:13" s="51" customFormat="1" ht="15" customHeight="1" x14ac:dyDescent="0.25">
      <c r="A77" s="564"/>
      <c r="B77" s="568"/>
      <c r="C77" s="614"/>
      <c r="D77" s="773"/>
      <c r="E77" s="448"/>
      <c r="F77" s="148" t="s">
        <v>422</v>
      </c>
      <c r="G77" s="523" t="s">
        <v>794</v>
      </c>
      <c r="H77" s="523"/>
      <c r="I77" s="523"/>
      <c r="J77" s="523"/>
      <c r="K77" s="583"/>
      <c r="L77" s="602"/>
      <c r="M77" s="800"/>
    </row>
    <row r="78" spans="1:13" s="51" customFormat="1" ht="15" customHeight="1" x14ac:dyDescent="0.25">
      <c r="A78" s="564"/>
      <c r="B78" s="568"/>
      <c r="C78" s="614"/>
      <c r="D78" s="773"/>
      <c r="E78" s="448"/>
      <c r="F78" s="148" t="s">
        <v>376</v>
      </c>
      <c r="G78" s="523" t="s">
        <v>746</v>
      </c>
      <c r="H78" s="523"/>
      <c r="I78" s="523"/>
      <c r="J78" s="523"/>
      <c r="K78" s="583"/>
      <c r="L78" s="602"/>
      <c r="M78" s="800"/>
    </row>
    <row r="79" spans="1:13" s="51" customFormat="1" ht="15" customHeight="1" x14ac:dyDescent="0.25">
      <c r="A79" s="564"/>
      <c r="B79" s="568"/>
      <c r="C79" s="614"/>
      <c r="D79" s="773"/>
      <c r="E79" s="448"/>
      <c r="F79" s="148" t="s">
        <v>381</v>
      </c>
      <c r="G79" s="523" t="s">
        <v>795</v>
      </c>
      <c r="H79" s="523"/>
      <c r="I79" s="523"/>
      <c r="J79" s="523"/>
      <c r="K79" s="583"/>
      <c r="L79" s="602"/>
      <c r="M79" s="800"/>
    </row>
    <row r="80" spans="1:13" s="51" customFormat="1" ht="15" customHeight="1" x14ac:dyDescent="0.25">
      <c r="A80" s="564"/>
      <c r="B80" s="568"/>
      <c r="C80" s="614"/>
      <c r="D80" s="773"/>
      <c r="E80" s="448"/>
      <c r="F80" s="148" t="s">
        <v>796</v>
      </c>
      <c r="G80" s="523" t="s">
        <v>797</v>
      </c>
      <c r="H80" s="523"/>
      <c r="I80" s="523"/>
      <c r="J80" s="523"/>
      <c r="K80" s="583"/>
      <c r="L80" s="602"/>
      <c r="M80" s="800"/>
    </row>
    <row r="81" spans="1:13" s="51" customFormat="1" ht="15" customHeight="1" x14ac:dyDescent="0.25">
      <c r="A81" s="564"/>
      <c r="B81" s="568"/>
      <c r="C81" s="614"/>
      <c r="D81" s="773"/>
      <c r="E81" s="448"/>
      <c r="F81" s="94" t="s">
        <v>358</v>
      </c>
      <c r="G81" s="523" t="s">
        <v>748</v>
      </c>
      <c r="H81" s="523"/>
      <c r="I81" s="523"/>
      <c r="J81" s="523"/>
      <c r="K81" s="584">
        <v>5</v>
      </c>
      <c r="L81" s="533">
        <v>1743</v>
      </c>
      <c r="M81" s="800"/>
    </row>
    <row r="82" spans="1:13" s="51" customFormat="1" ht="15" customHeight="1" x14ac:dyDescent="0.25">
      <c r="A82" s="564"/>
      <c r="B82" s="568"/>
      <c r="C82" s="614"/>
      <c r="D82" s="773"/>
      <c r="E82" s="448"/>
      <c r="F82" s="93" t="s">
        <v>704</v>
      </c>
      <c r="G82" s="523" t="s">
        <v>1284</v>
      </c>
      <c r="H82" s="523"/>
      <c r="I82" s="523"/>
      <c r="J82" s="523"/>
      <c r="K82" s="585"/>
      <c r="L82" s="603" t="e">
        <f>#REF!-#REF!*10%</f>
        <v>#REF!</v>
      </c>
      <c r="M82" s="800"/>
    </row>
    <row r="83" spans="1:13" s="51" customFormat="1" ht="15.75" customHeight="1" x14ac:dyDescent="0.25">
      <c r="A83" s="564"/>
      <c r="B83" s="568"/>
      <c r="C83" s="614"/>
      <c r="D83" s="773"/>
      <c r="E83" s="448"/>
      <c r="F83" s="148" t="s">
        <v>377</v>
      </c>
      <c r="G83" s="523" t="s">
        <v>749</v>
      </c>
      <c r="H83" s="523"/>
      <c r="I83" s="523"/>
      <c r="J83" s="523"/>
      <c r="K83" s="585"/>
      <c r="L83" s="603" t="e">
        <f>#REF!-#REF!*10%</f>
        <v>#REF!</v>
      </c>
      <c r="M83" s="800"/>
    </row>
    <row r="84" spans="1:13" s="51" customFormat="1" ht="15.75" customHeight="1" x14ac:dyDescent="0.25">
      <c r="A84" s="564"/>
      <c r="B84" s="568"/>
      <c r="C84" s="614"/>
      <c r="D84" s="773"/>
      <c r="E84" s="448"/>
      <c r="F84" s="148" t="s">
        <v>798</v>
      </c>
      <c r="G84" s="801" t="s">
        <v>808</v>
      </c>
      <c r="H84" s="801"/>
      <c r="I84" s="801"/>
      <c r="J84" s="801"/>
      <c r="K84" s="585"/>
      <c r="L84" s="603" t="e">
        <f>#REF!-#REF!*10%</f>
        <v>#REF!</v>
      </c>
      <c r="M84" s="800"/>
    </row>
    <row r="85" spans="1:13" s="51" customFormat="1" ht="15" customHeight="1" x14ac:dyDescent="0.25">
      <c r="A85" s="564"/>
      <c r="B85" s="568"/>
      <c r="C85" s="614"/>
      <c r="D85" s="773"/>
      <c r="E85" s="448"/>
      <c r="F85" s="148" t="s">
        <v>800</v>
      </c>
      <c r="G85" s="523" t="s">
        <v>799</v>
      </c>
      <c r="H85" s="523"/>
      <c r="I85" s="523"/>
      <c r="J85" s="523"/>
      <c r="K85" s="585"/>
      <c r="L85" s="603" t="e">
        <f>#REF!-#REF!*10%</f>
        <v>#REF!</v>
      </c>
      <c r="M85" s="800"/>
    </row>
    <row r="86" spans="1:13" s="51" customFormat="1" ht="15" customHeight="1" x14ac:dyDescent="0.25">
      <c r="A86" s="564"/>
      <c r="B86" s="568"/>
      <c r="C86" s="614"/>
      <c r="D86" s="773"/>
      <c r="E86" s="448"/>
      <c r="F86" s="148" t="s">
        <v>801</v>
      </c>
      <c r="G86" s="523" t="s">
        <v>799</v>
      </c>
      <c r="H86" s="523"/>
      <c r="I86" s="523"/>
      <c r="J86" s="523"/>
      <c r="K86" s="585"/>
      <c r="L86" s="603" t="e">
        <f>#REF!-#REF!*10%</f>
        <v>#REF!</v>
      </c>
      <c r="M86" s="800"/>
    </row>
    <row r="87" spans="1:13" s="51" customFormat="1" ht="15" customHeight="1" x14ac:dyDescent="0.25">
      <c r="A87" s="564"/>
      <c r="B87" s="568"/>
      <c r="C87" s="614"/>
      <c r="D87" s="773"/>
      <c r="E87" s="448"/>
      <c r="F87" s="148" t="s">
        <v>802</v>
      </c>
      <c r="G87" s="801">
        <v>60</v>
      </c>
      <c r="H87" s="801"/>
      <c r="I87" s="801"/>
      <c r="J87" s="801"/>
      <c r="K87" s="585"/>
      <c r="L87" s="603" t="e">
        <f>#REF!-#REF!*10%</f>
        <v>#REF!</v>
      </c>
      <c r="M87" s="800"/>
    </row>
    <row r="88" spans="1:13" s="51" customFormat="1" ht="15" customHeight="1" x14ac:dyDescent="0.25">
      <c r="A88" s="564"/>
      <c r="B88" s="568"/>
      <c r="C88" s="614"/>
      <c r="D88" s="773"/>
      <c r="E88" s="448"/>
      <c r="F88" s="148" t="s">
        <v>803</v>
      </c>
      <c r="G88" s="801">
        <v>1</v>
      </c>
      <c r="H88" s="801"/>
      <c r="I88" s="801"/>
      <c r="J88" s="801"/>
      <c r="K88" s="585"/>
      <c r="L88" s="603" t="e">
        <f>#REF!-#REF!*10%</f>
        <v>#REF!</v>
      </c>
      <c r="M88" s="800"/>
    </row>
    <row r="89" spans="1:13" s="51" customFormat="1" ht="15" customHeight="1" x14ac:dyDescent="0.25">
      <c r="A89" s="564"/>
      <c r="B89" s="568"/>
      <c r="C89" s="614"/>
      <c r="D89" s="773"/>
      <c r="E89" s="448"/>
      <c r="F89" s="148" t="s">
        <v>804</v>
      </c>
      <c r="G89" s="523" t="s">
        <v>799</v>
      </c>
      <c r="H89" s="523"/>
      <c r="I89" s="523"/>
      <c r="J89" s="523"/>
      <c r="K89" s="585"/>
      <c r="L89" s="603" t="e">
        <f>#REF!-#REF!*10%</f>
        <v>#REF!</v>
      </c>
      <c r="M89" s="800"/>
    </row>
    <row r="90" spans="1:13" s="51" customFormat="1" ht="15.6" customHeight="1" x14ac:dyDescent="0.25">
      <c r="A90" s="564"/>
      <c r="B90" s="568"/>
      <c r="C90" s="614"/>
      <c r="D90" s="773"/>
      <c r="E90" s="448"/>
      <c r="F90" s="148" t="s">
        <v>562</v>
      </c>
      <c r="G90" s="523" t="s">
        <v>1085</v>
      </c>
      <c r="H90" s="523"/>
      <c r="I90" s="523"/>
      <c r="J90" s="523"/>
      <c r="K90" s="585"/>
      <c r="L90" s="603" t="e">
        <f>#REF!-#REF!*10%</f>
        <v>#REF!</v>
      </c>
      <c r="M90" s="800"/>
    </row>
    <row r="91" spans="1:13" s="51" customFormat="1" ht="15.6" customHeight="1" x14ac:dyDescent="0.25">
      <c r="A91" s="564"/>
      <c r="B91" s="568"/>
      <c r="C91" s="614"/>
      <c r="D91" s="773"/>
      <c r="E91" s="448"/>
      <c r="F91" s="148" t="s">
        <v>570</v>
      </c>
      <c r="G91" s="523" t="s">
        <v>614</v>
      </c>
      <c r="H91" s="523"/>
      <c r="I91" s="523"/>
      <c r="J91" s="523"/>
      <c r="K91" s="585"/>
      <c r="L91" s="603" t="e">
        <f>#REF!-#REF!*10%</f>
        <v>#REF!</v>
      </c>
      <c r="M91" s="800"/>
    </row>
    <row r="92" spans="1:13" s="51" customFormat="1" ht="15.6" customHeight="1" x14ac:dyDescent="0.25">
      <c r="A92" s="564"/>
      <c r="B92" s="568"/>
      <c r="C92" s="614"/>
      <c r="D92" s="773"/>
      <c r="E92" s="448"/>
      <c r="F92" s="167" t="s">
        <v>84</v>
      </c>
      <c r="G92" s="722">
        <v>0.25</v>
      </c>
      <c r="H92" s="722"/>
      <c r="I92" s="722"/>
      <c r="J92" s="722"/>
      <c r="K92" s="585"/>
      <c r="L92" s="603" t="e">
        <f>#REF!-#REF!*10%</f>
        <v>#REF!</v>
      </c>
      <c r="M92" s="800"/>
    </row>
    <row r="93" spans="1:13" ht="15" customHeight="1" x14ac:dyDescent="0.25">
      <c r="A93" s="564"/>
      <c r="B93" s="569"/>
      <c r="C93" s="614"/>
      <c r="D93" s="773"/>
      <c r="E93" s="448"/>
      <c r="F93" s="136" t="s">
        <v>1016</v>
      </c>
      <c r="G93" s="523">
        <v>5</v>
      </c>
      <c r="H93" s="523"/>
      <c r="I93" s="523"/>
      <c r="J93" s="523"/>
      <c r="K93" s="585"/>
      <c r="L93" s="603" t="e">
        <f>#REF!-#REF!*10%</f>
        <v>#REF!</v>
      </c>
      <c r="M93" s="800"/>
    </row>
    <row r="94" spans="1:13" ht="15" customHeight="1" x14ac:dyDescent="0.25">
      <c r="A94" s="564">
        <v>4</v>
      </c>
      <c r="B94" s="567"/>
      <c r="C94" s="614" t="s">
        <v>865</v>
      </c>
      <c r="D94" s="773"/>
      <c r="E94" s="448"/>
      <c r="F94" s="147" t="s">
        <v>862</v>
      </c>
      <c r="G94" s="523">
        <v>12</v>
      </c>
      <c r="H94" s="523"/>
      <c r="I94" s="523"/>
      <c r="J94" s="523"/>
      <c r="K94" s="539">
        <v>3</v>
      </c>
      <c r="L94" s="601">
        <v>1629</v>
      </c>
      <c r="M94" s="799" t="s">
        <v>1128</v>
      </c>
    </row>
    <row r="95" spans="1:13" ht="15" customHeight="1" x14ac:dyDescent="0.25">
      <c r="A95" s="564"/>
      <c r="B95" s="568"/>
      <c r="C95" s="614"/>
      <c r="D95" s="773"/>
      <c r="E95" s="448"/>
      <c r="F95" s="147" t="s">
        <v>80</v>
      </c>
      <c r="G95" s="469">
        <v>3</v>
      </c>
      <c r="H95" s="469"/>
      <c r="I95" s="469"/>
      <c r="J95" s="469"/>
      <c r="K95" s="583"/>
      <c r="L95" s="602"/>
      <c r="M95" s="800"/>
    </row>
    <row r="96" spans="1:13" ht="15" customHeight="1" x14ac:dyDescent="0.25">
      <c r="A96" s="564"/>
      <c r="B96" s="568"/>
      <c r="C96" s="614"/>
      <c r="D96" s="773"/>
      <c r="E96" s="448"/>
      <c r="F96" s="147" t="s">
        <v>8</v>
      </c>
      <c r="G96" s="243">
        <v>3000</v>
      </c>
      <c r="H96" s="244">
        <v>4000</v>
      </c>
      <c r="I96" s="246">
        <v>5500</v>
      </c>
      <c r="J96" s="257">
        <v>6000</v>
      </c>
      <c r="K96" s="583"/>
      <c r="L96" s="602"/>
      <c r="M96" s="800"/>
    </row>
    <row r="97" spans="1:13" ht="15" customHeight="1" x14ac:dyDescent="0.25">
      <c r="A97" s="564"/>
      <c r="B97" s="568"/>
      <c r="C97" s="614"/>
      <c r="D97" s="773"/>
      <c r="E97" s="448"/>
      <c r="F97" s="147" t="s">
        <v>82</v>
      </c>
      <c r="G97" s="243">
        <f>G95*143</f>
        <v>429</v>
      </c>
      <c r="H97" s="244">
        <f>G95*153.3</f>
        <v>459.90000000000003</v>
      </c>
      <c r="I97" s="246">
        <f>G95*163.2</f>
        <v>489.59999999999997</v>
      </c>
      <c r="J97" s="224"/>
      <c r="K97" s="583"/>
      <c r="L97" s="602"/>
      <c r="M97" s="800"/>
    </row>
    <row r="98" spans="1:13" ht="15" customHeight="1" x14ac:dyDescent="0.25">
      <c r="A98" s="564"/>
      <c r="B98" s="568"/>
      <c r="C98" s="614"/>
      <c r="D98" s="773"/>
      <c r="E98" s="448"/>
      <c r="F98" s="147" t="s">
        <v>1269</v>
      </c>
      <c r="G98" s="451">
        <v>0.98</v>
      </c>
      <c r="H98" s="451"/>
      <c r="I98" s="451"/>
      <c r="J98" s="451"/>
      <c r="K98" s="583"/>
      <c r="L98" s="602"/>
      <c r="M98" s="800"/>
    </row>
    <row r="99" spans="1:13" ht="15" customHeight="1" x14ac:dyDescent="0.25">
      <c r="A99" s="564"/>
      <c r="B99" s="568"/>
      <c r="C99" s="614"/>
      <c r="D99" s="773"/>
      <c r="E99" s="448"/>
      <c r="F99" s="93" t="s">
        <v>699</v>
      </c>
      <c r="G99" s="523" t="s">
        <v>700</v>
      </c>
      <c r="H99" s="523"/>
      <c r="I99" s="523"/>
      <c r="J99" s="523"/>
      <c r="K99" s="583"/>
      <c r="L99" s="602"/>
      <c r="M99" s="800"/>
    </row>
    <row r="100" spans="1:13" ht="15" customHeight="1" x14ac:dyDescent="0.25">
      <c r="A100" s="564"/>
      <c r="B100" s="568"/>
      <c r="C100" s="614"/>
      <c r="D100" s="773"/>
      <c r="E100" s="448"/>
      <c r="F100" s="93" t="s">
        <v>1181</v>
      </c>
      <c r="G100" s="462" t="s">
        <v>1179</v>
      </c>
      <c r="H100" s="463"/>
      <c r="I100" s="463"/>
      <c r="J100" s="464"/>
      <c r="K100" s="583"/>
      <c r="L100" s="602"/>
      <c r="M100" s="800"/>
    </row>
    <row r="101" spans="1:13" ht="15" customHeight="1" x14ac:dyDescent="0.25">
      <c r="A101" s="564"/>
      <c r="B101" s="568"/>
      <c r="C101" s="614"/>
      <c r="D101" s="773"/>
      <c r="E101" s="448"/>
      <c r="F101" s="94" t="s">
        <v>83</v>
      </c>
      <c r="G101" s="523">
        <v>54</v>
      </c>
      <c r="H101" s="523"/>
      <c r="I101" s="523"/>
      <c r="J101" s="523"/>
      <c r="K101" s="583"/>
      <c r="L101" s="602"/>
      <c r="M101" s="800"/>
    </row>
    <row r="102" spans="1:13" ht="15" customHeight="1" x14ac:dyDescent="0.25">
      <c r="A102" s="564"/>
      <c r="B102" s="568"/>
      <c r="C102" s="614"/>
      <c r="D102" s="773"/>
      <c r="E102" s="448"/>
      <c r="F102" s="94" t="s">
        <v>396</v>
      </c>
      <c r="G102" s="523" t="s">
        <v>397</v>
      </c>
      <c r="H102" s="523"/>
      <c r="I102" s="523"/>
      <c r="J102" s="523"/>
      <c r="K102" s="583"/>
      <c r="L102" s="602"/>
      <c r="M102" s="800"/>
    </row>
    <row r="103" spans="1:13" ht="15" customHeight="1" x14ac:dyDescent="0.25">
      <c r="A103" s="564"/>
      <c r="B103" s="568"/>
      <c r="C103" s="614"/>
      <c r="D103" s="773"/>
      <c r="E103" s="448"/>
      <c r="F103" s="94" t="s">
        <v>743</v>
      </c>
      <c r="G103" s="523" t="s">
        <v>744</v>
      </c>
      <c r="H103" s="523"/>
      <c r="I103" s="523"/>
      <c r="J103" s="523"/>
      <c r="K103" s="583"/>
      <c r="L103" s="602"/>
      <c r="M103" s="800"/>
    </row>
    <row r="104" spans="1:13" s="51" customFormat="1" ht="15" customHeight="1" x14ac:dyDescent="0.25">
      <c r="A104" s="564"/>
      <c r="B104" s="568"/>
      <c r="C104" s="614"/>
      <c r="D104" s="773"/>
      <c r="E104" s="448"/>
      <c r="F104" s="94" t="s">
        <v>421</v>
      </c>
      <c r="G104" s="523" t="s">
        <v>386</v>
      </c>
      <c r="H104" s="523"/>
      <c r="I104" s="523"/>
      <c r="J104" s="523"/>
      <c r="K104" s="583"/>
      <c r="L104" s="602"/>
      <c r="M104" s="800"/>
    </row>
    <row r="105" spans="1:13" s="51" customFormat="1" ht="15" customHeight="1" x14ac:dyDescent="0.25">
      <c r="A105" s="564"/>
      <c r="B105" s="568"/>
      <c r="C105" s="614"/>
      <c r="D105" s="773"/>
      <c r="E105" s="448"/>
      <c r="F105" s="148" t="s">
        <v>379</v>
      </c>
      <c r="G105" s="523" t="s">
        <v>745</v>
      </c>
      <c r="H105" s="523"/>
      <c r="I105" s="523"/>
      <c r="J105" s="523"/>
      <c r="K105" s="583"/>
      <c r="L105" s="602"/>
      <c r="M105" s="800"/>
    </row>
    <row r="106" spans="1:13" s="51" customFormat="1" ht="15" customHeight="1" x14ac:dyDescent="0.25">
      <c r="A106" s="564"/>
      <c r="B106" s="568"/>
      <c r="C106" s="614"/>
      <c r="D106" s="773"/>
      <c r="E106" s="448"/>
      <c r="F106" s="148" t="s">
        <v>257</v>
      </c>
      <c r="G106" s="523" t="s">
        <v>658</v>
      </c>
      <c r="H106" s="523"/>
      <c r="I106" s="523"/>
      <c r="J106" s="523"/>
      <c r="K106" s="583"/>
      <c r="L106" s="602"/>
      <c r="M106" s="800"/>
    </row>
    <row r="107" spans="1:13" s="51" customFormat="1" ht="15" customHeight="1" x14ac:dyDescent="0.25">
      <c r="A107" s="564"/>
      <c r="B107" s="568"/>
      <c r="C107" s="614"/>
      <c r="D107" s="773"/>
      <c r="E107" s="448"/>
      <c r="F107" s="148" t="s">
        <v>422</v>
      </c>
      <c r="G107" s="523" t="s">
        <v>794</v>
      </c>
      <c r="H107" s="523"/>
      <c r="I107" s="523"/>
      <c r="J107" s="523"/>
      <c r="K107" s="583"/>
      <c r="L107" s="602"/>
      <c r="M107" s="800"/>
    </row>
    <row r="108" spans="1:13" s="51" customFormat="1" ht="15" customHeight="1" x14ac:dyDescent="0.25">
      <c r="A108" s="564"/>
      <c r="B108" s="568"/>
      <c r="C108" s="614"/>
      <c r="D108" s="773"/>
      <c r="E108" s="448"/>
      <c r="F108" s="148" t="s">
        <v>376</v>
      </c>
      <c r="G108" s="523" t="s">
        <v>746</v>
      </c>
      <c r="H108" s="523"/>
      <c r="I108" s="523"/>
      <c r="J108" s="523"/>
      <c r="K108" s="583"/>
      <c r="L108" s="602"/>
      <c r="M108" s="800"/>
    </row>
    <row r="109" spans="1:13" s="51" customFormat="1" ht="15" customHeight="1" x14ac:dyDescent="0.25">
      <c r="A109" s="564"/>
      <c r="B109" s="568"/>
      <c r="C109" s="614"/>
      <c r="D109" s="773"/>
      <c r="E109" s="448"/>
      <c r="F109" s="148" t="s">
        <v>381</v>
      </c>
      <c r="G109" s="523" t="s">
        <v>795</v>
      </c>
      <c r="H109" s="523"/>
      <c r="I109" s="523"/>
      <c r="J109" s="523"/>
      <c r="K109" s="583"/>
      <c r="L109" s="602"/>
      <c r="M109" s="800"/>
    </row>
    <row r="110" spans="1:13" s="51" customFormat="1" ht="15" customHeight="1" x14ac:dyDescent="0.25">
      <c r="A110" s="564"/>
      <c r="B110" s="568"/>
      <c r="C110" s="614"/>
      <c r="D110" s="773"/>
      <c r="E110" s="448"/>
      <c r="F110" s="148" t="s">
        <v>796</v>
      </c>
      <c r="G110" s="523" t="s">
        <v>797</v>
      </c>
      <c r="H110" s="523"/>
      <c r="I110" s="523"/>
      <c r="J110" s="523"/>
      <c r="K110" s="583"/>
      <c r="L110" s="602"/>
      <c r="M110" s="800"/>
    </row>
    <row r="111" spans="1:13" s="51" customFormat="1" ht="15" customHeight="1" x14ac:dyDescent="0.25">
      <c r="A111" s="564"/>
      <c r="B111" s="568"/>
      <c r="C111" s="614"/>
      <c r="D111" s="773"/>
      <c r="E111" s="448"/>
      <c r="F111" s="94" t="s">
        <v>358</v>
      </c>
      <c r="G111" s="523" t="s">
        <v>748</v>
      </c>
      <c r="H111" s="523"/>
      <c r="I111" s="523"/>
      <c r="J111" s="523"/>
      <c r="K111" s="584">
        <v>5</v>
      </c>
      <c r="L111" s="533">
        <v>1743</v>
      </c>
      <c r="M111" s="800"/>
    </row>
    <row r="112" spans="1:13" s="51" customFormat="1" ht="15" customHeight="1" x14ac:dyDescent="0.25">
      <c r="A112" s="564"/>
      <c r="B112" s="568"/>
      <c r="C112" s="614"/>
      <c r="D112" s="773"/>
      <c r="E112" s="448"/>
      <c r="F112" s="93" t="s">
        <v>704</v>
      </c>
      <c r="G112" s="523" t="s">
        <v>1284</v>
      </c>
      <c r="H112" s="523"/>
      <c r="I112" s="523"/>
      <c r="J112" s="523"/>
      <c r="K112" s="585"/>
      <c r="L112" s="603" t="e">
        <f>#REF!-#REF!*10%</f>
        <v>#REF!</v>
      </c>
      <c r="M112" s="800"/>
    </row>
    <row r="113" spans="1:13" s="51" customFormat="1" ht="15.75" customHeight="1" x14ac:dyDescent="0.25">
      <c r="A113" s="564"/>
      <c r="B113" s="568"/>
      <c r="C113" s="614"/>
      <c r="D113" s="773"/>
      <c r="E113" s="448"/>
      <c r="F113" s="148" t="s">
        <v>377</v>
      </c>
      <c r="G113" s="523" t="s">
        <v>749</v>
      </c>
      <c r="H113" s="523"/>
      <c r="I113" s="523"/>
      <c r="J113" s="523"/>
      <c r="K113" s="585"/>
      <c r="L113" s="603" t="e">
        <f>#REF!-#REF!*10%</f>
        <v>#REF!</v>
      </c>
      <c r="M113" s="800"/>
    </row>
    <row r="114" spans="1:13" s="51" customFormat="1" ht="15.75" customHeight="1" x14ac:dyDescent="0.25">
      <c r="A114" s="564"/>
      <c r="B114" s="568"/>
      <c r="C114" s="614"/>
      <c r="D114" s="773"/>
      <c r="E114" s="448"/>
      <c r="F114" s="148" t="s">
        <v>798</v>
      </c>
      <c r="G114" s="801" t="s">
        <v>810</v>
      </c>
      <c r="H114" s="801"/>
      <c r="I114" s="801"/>
      <c r="J114" s="801"/>
      <c r="K114" s="585"/>
      <c r="L114" s="603" t="e">
        <f>#REF!-#REF!*10%</f>
        <v>#REF!</v>
      </c>
      <c r="M114" s="800"/>
    </row>
    <row r="115" spans="1:13" s="51" customFormat="1" ht="15" customHeight="1" x14ac:dyDescent="0.25">
      <c r="A115" s="564"/>
      <c r="B115" s="568"/>
      <c r="C115" s="614"/>
      <c r="D115" s="773"/>
      <c r="E115" s="448"/>
      <c r="F115" s="148" t="s">
        <v>800</v>
      </c>
      <c r="G115" s="523" t="s">
        <v>799</v>
      </c>
      <c r="H115" s="523"/>
      <c r="I115" s="523"/>
      <c r="J115" s="523"/>
      <c r="K115" s="585"/>
      <c r="L115" s="603" t="e">
        <f>#REF!-#REF!*10%</f>
        <v>#REF!</v>
      </c>
      <c r="M115" s="800"/>
    </row>
    <row r="116" spans="1:13" s="51" customFormat="1" ht="15" customHeight="1" x14ac:dyDescent="0.25">
      <c r="A116" s="564"/>
      <c r="B116" s="568"/>
      <c r="C116" s="614"/>
      <c r="D116" s="773"/>
      <c r="E116" s="448"/>
      <c r="F116" s="148" t="s">
        <v>801</v>
      </c>
      <c r="G116" s="801">
        <v>10</v>
      </c>
      <c r="H116" s="801"/>
      <c r="I116" s="801"/>
      <c r="J116" s="801"/>
      <c r="K116" s="585"/>
      <c r="L116" s="603" t="e">
        <f>#REF!-#REF!*10%</f>
        <v>#REF!</v>
      </c>
      <c r="M116" s="800"/>
    </row>
    <row r="117" spans="1:13" s="51" customFormat="1" ht="15" customHeight="1" x14ac:dyDescent="0.25">
      <c r="A117" s="564"/>
      <c r="B117" s="568"/>
      <c r="C117" s="614"/>
      <c r="D117" s="773"/>
      <c r="E117" s="448"/>
      <c r="F117" s="148" t="s">
        <v>802</v>
      </c>
      <c r="G117" s="801">
        <v>60</v>
      </c>
      <c r="H117" s="801"/>
      <c r="I117" s="801"/>
      <c r="J117" s="801"/>
      <c r="K117" s="585"/>
      <c r="L117" s="603" t="e">
        <f>#REF!-#REF!*10%</f>
        <v>#REF!</v>
      </c>
      <c r="M117" s="800"/>
    </row>
    <row r="118" spans="1:13" s="51" customFormat="1" ht="15" customHeight="1" x14ac:dyDescent="0.25">
      <c r="A118" s="564"/>
      <c r="B118" s="568"/>
      <c r="C118" s="614"/>
      <c r="D118" s="773"/>
      <c r="E118" s="448"/>
      <c r="F118" s="148" t="s">
        <v>803</v>
      </c>
      <c r="G118" s="801">
        <v>1</v>
      </c>
      <c r="H118" s="801"/>
      <c r="I118" s="801"/>
      <c r="J118" s="801"/>
      <c r="K118" s="585"/>
      <c r="L118" s="603" t="e">
        <f>#REF!-#REF!*10%</f>
        <v>#REF!</v>
      </c>
      <c r="M118" s="800"/>
    </row>
    <row r="119" spans="1:13" s="51" customFormat="1" ht="15" customHeight="1" x14ac:dyDescent="0.25">
      <c r="A119" s="564"/>
      <c r="B119" s="568"/>
      <c r="C119" s="614"/>
      <c r="D119" s="773"/>
      <c r="E119" s="448"/>
      <c r="F119" s="148" t="s">
        <v>804</v>
      </c>
      <c r="G119" s="523" t="s">
        <v>799</v>
      </c>
      <c r="H119" s="523"/>
      <c r="I119" s="523"/>
      <c r="J119" s="523"/>
      <c r="K119" s="585"/>
      <c r="L119" s="603" t="e">
        <f>#REF!-#REF!*10%</f>
        <v>#REF!</v>
      </c>
      <c r="M119" s="800"/>
    </row>
    <row r="120" spans="1:13" s="51" customFormat="1" ht="15.6" customHeight="1" x14ac:dyDescent="0.25">
      <c r="A120" s="564"/>
      <c r="B120" s="568"/>
      <c r="C120" s="614"/>
      <c r="D120" s="773"/>
      <c r="E120" s="448"/>
      <c r="F120" s="148" t="s">
        <v>562</v>
      </c>
      <c r="G120" s="523" t="s">
        <v>1085</v>
      </c>
      <c r="H120" s="523"/>
      <c r="I120" s="523"/>
      <c r="J120" s="523"/>
      <c r="K120" s="585"/>
      <c r="L120" s="603" t="e">
        <f>#REF!-#REF!*10%</f>
        <v>#REF!</v>
      </c>
      <c r="M120" s="800"/>
    </row>
    <row r="121" spans="1:13" s="51" customFormat="1" ht="15.6" customHeight="1" x14ac:dyDescent="0.25">
      <c r="A121" s="564"/>
      <c r="B121" s="568"/>
      <c r="C121" s="614"/>
      <c r="D121" s="773"/>
      <c r="E121" s="448"/>
      <c r="F121" s="148" t="s">
        <v>570</v>
      </c>
      <c r="G121" s="523" t="s">
        <v>614</v>
      </c>
      <c r="H121" s="523"/>
      <c r="I121" s="523"/>
      <c r="J121" s="523"/>
      <c r="K121" s="585"/>
      <c r="L121" s="603" t="e">
        <f>#REF!-#REF!*10%</f>
        <v>#REF!</v>
      </c>
      <c r="M121" s="800"/>
    </row>
    <row r="122" spans="1:13" s="51" customFormat="1" ht="15.6" customHeight="1" x14ac:dyDescent="0.25">
      <c r="A122" s="564"/>
      <c r="B122" s="568"/>
      <c r="C122" s="614"/>
      <c r="D122" s="773"/>
      <c r="E122" s="448"/>
      <c r="F122" s="167" t="s">
        <v>84</v>
      </c>
      <c r="G122" s="722">
        <v>0.25</v>
      </c>
      <c r="H122" s="722"/>
      <c r="I122" s="722"/>
      <c r="J122" s="722"/>
      <c r="K122" s="585"/>
      <c r="L122" s="603" t="e">
        <f>#REF!-#REF!*10%</f>
        <v>#REF!</v>
      </c>
      <c r="M122" s="800"/>
    </row>
    <row r="123" spans="1:13" ht="15" customHeight="1" x14ac:dyDescent="0.25">
      <c r="A123" s="564"/>
      <c r="B123" s="569"/>
      <c r="C123" s="614"/>
      <c r="D123" s="773"/>
      <c r="E123" s="448"/>
      <c r="F123" s="136" t="s">
        <v>1016</v>
      </c>
      <c r="G123" s="523">
        <v>5</v>
      </c>
      <c r="H123" s="523"/>
      <c r="I123" s="523"/>
      <c r="J123" s="523"/>
      <c r="K123" s="585"/>
      <c r="L123" s="603" t="e">
        <f>#REF!-#REF!*10%</f>
        <v>#REF!</v>
      </c>
      <c r="M123" s="800"/>
    </row>
    <row r="124" spans="1:13" ht="15" customHeight="1" x14ac:dyDescent="0.25">
      <c r="A124" s="564">
        <v>5</v>
      </c>
      <c r="B124" s="567"/>
      <c r="C124" s="614" t="s">
        <v>866</v>
      </c>
      <c r="D124" s="773"/>
      <c r="E124" s="448"/>
      <c r="F124" s="147" t="s">
        <v>862</v>
      </c>
      <c r="G124" s="523">
        <v>12</v>
      </c>
      <c r="H124" s="523"/>
      <c r="I124" s="523"/>
      <c r="J124" s="523"/>
      <c r="K124" s="539">
        <v>3</v>
      </c>
      <c r="L124" s="601">
        <v>1660</v>
      </c>
      <c r="M124" s="799" t="s">
        <v>1125</v>
      </c>
    </row>
    <row r="125" spans="1:13" ht="15" customHeight="1" x14ac:dyDescent="0.25">
      <c r="A125" s="564"/>
      <c r="B125" s="568"/>
      <c r="C125" s="614"/>
      <c r="D125" s="773"/>
      <c r="E125" s="448"/>
      <c r="F125" s="147" t="s">
        <v>80</v>
      </c>
      <c r="G125" s="469">
        <v>6</v>
      </c>
      <c r="H125" s="469"/>
      <c r="I125" s="469"/>
      <c r="J125" s="469"/>
      <c r="K125" s="583"/>
      <c r="L125" s="602"/>
      <c r="M125" s="800"/>
    </row>
    <row r="126" spans="1:13" ht="15" customHeight="1" x14ac:dyDescent="0.25">
      <c r="A126" s="564"/>
      <c r="B126" s="568"/>
      <c r="C126" s="614"/>
      <c r="D126" s="773"/>
      <c r="E126" s="448"/>
      <c r="F126" s="147" t="s">
        <v>8</v>
      </c>
      <c r="G126" s="243">
        <v>3000</v>
      </c>
      <c r="H126" s="244">
        <v>4000</v>
      </c>
      <c r="I126" s="246">
        <v>5500</v>
      </c>
      <c r="J126" s="257">
        <v>6000</v>
      </c>
      <c r="K126" s="583"/>
      <c r="L126" s="602"/>
      <c r="M126" s="800"/>
    </row>
    <row r="127" spans="1:13" ht="15" customHeight="1" x14ac:dyDescent="0.25">
      <c r="A127" s="564"/>
      <c r="B127" s="568"/>
      <c r="C127" s="614"/>
      <c r="D127" s="773"/>
      <c r="E127" s="448"/>
      <c r="F127" s="147" t="s">
        <v>82</v>
      </c>
      <c r="G127" s="243">
        <f>G125*125</f>
        <v>750</v>
      </c>
      <c r="H127" s="244">
        <f>G125*133.3</f>
        <v>799.80000000000007</v>
      </c>
      <c r="I127" s="246">
        <f>G125*142</f>
        <v>852</v>
      </c>
      <c r="J127" s="224"/>
      <c r="K127" s="583"/>
      <c r="L127" s="602"/>
      <c r="M127" s="800"/>
    </row>
    <row r="128" spans="1:13" ht="15" customHeight="1" x14ac:dyDescent="0.25">
      <c r="A128" s="564"/>
      <c r="B128" s="568"/>
      <c r="C128" s="614"/>
      <c r="D128" s="773"/>
      <c r="E128" s="448"/>
      <c r="F128" s="147" t="s">
        <v>1269</v>
      </c>
      <c r="G128" s="451">
        <v>0.98</v>
      </c>
      <c r="H128" s="451"/>
      <c r="I128" s="451"/>
      <c r="J128" s="451"/>
      <c r="K128" s="583"/>
      <c r="L128" s="602"/>
      <c r="M128" s="800"/>
    </row>
    <row r="129" spans="1:13" ht="15" customHeight="1" x14ac:dyDescent="0.25">
      <c r="A129" s="564"/>
      <c r="B129" s="568"/>
      <c r="C129" s="614"/>
      <c r="D129" s="773"/>
      <c r="E129" s="448"/>
      <c r="F129" s="93" t="s">
        <v>699</v>
      </c>
      <c r="G129" s="523" t="s">
        <v>700</v>
      </c>
      <c r="H129" s="523"/>
      <c r="I129" s="523"/>
      <c r="J129" s="523"/>
      <c r="K129" s="583"/>
      <c r="L129" s="602"/>
      <c r="M129" s="800"/>
    </row>
    <row r="130" spans="1:13" ht="15" customHeight="1" x14ac:dyDescent="0.25">
      <c r="A130" s="564"/>
      <c r="B130" s="568"/>
      <c r="C130" s="614"/>
      <c r="D130" s="773"/>
      <c r="E130" s="448"/>
      <c r="F130" s="93" t="s">
        <v>1181</v>
      </c>
      <c r="G130" s="462" t="s">
        <v>1179</v>
      </c>
      <c r="H130" s="463"/>
      <c r="I130" s="463"/>
      <c r="J130" s="464"/>
      <c r="K130" s="583"/>
      <c r="L130" s="602"/>
      <c r="M130" s="800"/>
    </row>
    <row r="131" spans="1:13" ht="15" customHeight="1" x14ac:dyDescent="0.25">
      <c r="A131" s="564"/>
      <c r="B131" s="568"/>
      <c r="C131" s="614"/>
      <c r="D131" s="773"/>
      <c r="E131" s="448"/>
      <c r="F131" s="94" t="s">
        <v>83</v>
      </c>
      <c r="G131" s="523">
        <v>54</v>
      </c>
      <c r="H131" s="523"/>
      <c r="I131" s="523"/>
      <c r="J131" s="523"/>
      <c r="K131" s="583"/>
      <c r="L131" s="602"/>
      <c r="M131" s="800"/>
    </row>
    <row r="132" spans="1:13" ht="15" customHeight="1" x14ac:dyDescent="0.25">
      <c r="A132" s="564"/>
      <c r="B132" s="568"/>
      <c r="C132" s="614"/>
      <c r="D132" s="773"/>
      <c r="E132" s="448"/>
      <c r="F132" s="94" t="s">
        <v>396</v>
      </c>
      <c r="G132" s="523" t="s">
        <v>397</v>
      </c>
      <c r="H132" s="523"/>
      <c r="I132" s="523"/>
      <c r="J132" s="523"/>
      <c r="K132" s="583"/>
      <c r="L132" s="602"/>
      <c r="M132" s="800"/>
    </row>
    <row r="133" spans="1:13" ht="15" customHeight="1" x14ac:dyDescent="0.25">
      <c r="A133" s="564"/>
      <c r="B133" s="568"/>
      <c r="C133" s="614"/>
      <c r="D133" s="773"/>
      <c r="E133" s="448"/>
      <c r="F133" s="94" t="s">
        <v>743</v>
      </c>
      <c r="G133" s="523" t="s">
        <v>744</v>
      </c>
      <c r="H133" s="523"/>
      <c r="I133" s="523"/>
      <c r="J133" s="523"/>
      <c r="K133" s="583"/>
      <c r="L133" s="602"/>
      <c r="M133" s="800"/>
    </row>
    <row r="134" spans="1:13" s="51" customFormat="1" ht="15" customHeight="1" x14ac:dyDescent="0.25">
      <c r="A134" s="564"/>
      <c r="B134" s="568"/>
      <c r="C134" s="614"/>
      <c r="D134" s="773"/>
      <c r="E134" s="448"/>
      <c r="F134" s="94" t="s">
        <v>421</v>
      </c>
      <c r="G134" s="523" t="s">
        <v>386</v>
      </c>
      <c r="H134" s="523"/>
      <c r="I134" s="523"/>
      <c r="J134" s="523"/>
      <c r="K134" s="583"/>
      <c r="L134" s="602"/>
      <c r="M134" s="800"/>
    </row>
    <row r="135" spans="1:13" s="51" customFormat="1" ht="15" customHeight="1" x14ac:dyDescent="0.25">
      <c r="A135" s="564"/>
      <c r="B135" s="568"/>
      <c r="C135" s="614"/>
      <c r="D135" s="773"/>
      <c r="E135" s="448"/>
      <c r="F135" s="148" t="s">
        <v>379</v>
      </c>
      <c r="G135" s="523" t="s">
        <v>745</v>
      </c>
      <c r="H135" s="523"/>
      <c r="I135" s="523"/>
      <c r="J135" s="523"/>
      <c r="K135" s="583"/>
      <c r="L135" s="602"/>
      <c r="M135" s="800"/>
    </row>
    <row r="136" spans="1:13" s="51" customFormat="1" ht="15" customHeight="1" x14ac:dyDescent="0.25">
      <c r="A136" s="564"/>
      <c r="B136" s="568"/>
      <c r="C136" s="614"/>
      <c r="D136" s="773"/>
      <c r="E136" s="448"/>
      <c r="F136" s="148" t="s">
        <v>257</v>
      </c>
      <c r="G136" s="523" t="s">
        <v>658</v>
      </c>
      <c r="H136" s="523"/>
      <c r="I136" s="523"/>
      <c r="J136" s="523"/>
      <c r="K136" s="583"/>
      <c r="L136" s="602"/>
      <c r="M136" s="800"/>
    </row>
    <row r="137" spans="1:13" s="51" customFormat="1" ht="15" customHeight="1" x14ac:dyDescent="0.25">
      <c r="A137" s="564"/>
      <c r="B137" s="568"/>
      <c r="C137" s="614"/>
      <c r="D137" s="773"/>
      <c r="E137" s="448"/>
      <c r="F137" s="148" t="s">
        <v>422</v>
      </c>
      <c r="G137" s="523" t="s">
        <v>794</v>
      </c>
      <c r="H137" s="523"/>
      <c r="I137" s="523"/>
      <c r="J137" s="523"/>
      <c r="K137" s="583"/>
      <c r="L137" s="602"/>
      <c r="M137" s="800"/>
    </row>
    <row r="138" spans="1:13" s="51" customFormat="1" ht="15" customHeight="1" x14ac:dyDescent="0.25">
      <c r="A138" s="564"/>
      <c r="B138" s="568"/>
      <c r="C138" s="614"/>
      <c r="D138" s="773"/>
      <c r="E138" s="448"/>
      <c r="F138" s="148" t="s">
        <v>376</v>
      </c>
      <c r="G138" s="523" t="s">
        <v>746</v>
      </c>
      <c r="H138" s="523"/>
      <c r="I138" s="523"/>
      <c r="J138" s="523"/>
      <c r="K138" s="583"/>
      <c r="L138" s="602"/>
      <c r="M138" s="800"/>
    </row>
    <row r="139" spans="1:13" s="51" customFormat="1" ht="15" customHeight="1" x14ac:dyDescent="0.25">
      <c r="A139" s="564"/>
      <c r="B139" s="568"/>
      <c r="C139" s="614"/>
      <c r="D139" s="773"/>
      <c r="E139" s="448"/>
      <c r="F139" s="148" t="s">
        <v>381</v>
      </c>
      <c r="G139" s="523" t="s">
        <v>795</v>
      </c>
      <c r="H139" s="523"/>
      <c r="I139" s="523"/>
      <c r="J139" s="523"/>
      <c r="K139" s="583"/>
      <c r="L139" s="602"/>
      <c r="M139" s="800"/>
    </row>
    <row r="140" spans="1:13" s="51" customFormat="1" ht="15" customHeight="1" x14ac:dyDescent="0.25">
      <c r="A140" s="564"/>
      <c r="B140" s="568"/>
      <c r="C140" s="614"/>
      <c r="D140" s="773"/>
      <c r="E140" s="448"/>
      <c r="F140" s="148" t="s">
        <v>796</v>
      </c>
      <c r="G140" s="523" t="s">
        <v>797</v>
      </c>
      <c r="H140" s="523"/>
      <c r="I140" s="523"/>
      <c r="J140" s="523"/>
      <c r="K140" s="583"/>
      <c r="L140" s="602"/>
      <c r="M140" s="800"/>
    </row>
    <row r="141" spans="1:13" s="51" customFormat="1" ht="15" customHeight="1" x14ac:dyDescent="0.25">
      <c r="A141" s="564"/>
      <c r="B141" s="568"/>
      <c r="C141" s="614"/>
      <c r="D141" s="773"/>
      <c r="E141" s="448"/>
      <c r="F141" s="94" t="s">
        <v>358</v>
      </c>
      <c r="G141" s="523" t="s">
        <v>748</v>
      </c>
      <c r="H141" s="523"/>
      <c r="I141" s="523"/>
      <c r="J141" s="523"/>
      <c r="K141" s="584">
        <v>5</v>
      </c>
      <c r="L141" s="533">
        <v>1776</v>
      </c>
      <c r="M141" s="800"/>
    </row>
    <row r="142" spans="1:13" s="51" customFormat="1" ht="15" customHeight="1" x14ac:dyDescent="0.25">
      <c r="A142" s="564"/>
      <c r="B142" s="568"/>
      <c r="C142" s="614"/>
      <c r="D142" s="773"/>
      <c r="E142" s="448"/>
      <c r="F142" s="93" t="s">
        <v>704</v>
      </c>
      <c r="G142" s="523" t="s">
        <v>1284</v>
      </c>
      <c r="H142" s="523"/>
      <c r="I142" s="523"/>
      <c r="J142" s="523"/>
      <c r="K142" s="585"/>
      <c r="L142" s="603" t="e">
        <f>#REF!-#REF!*10%</f>
        <v>#REF!</v>
      </c>
      <c r="M142" s="800"/>
    </row>
    <row r="143" spans="1:13" s="51" customFormat="1" ht="15.75" customHeight="1" x14ac:dyDescent="0.25">
      <c r="A143" s="564"/>
      <c r="B143" s="568"/>
      <c r="C143" s="614"/>
      <c r="D143" s="773"/>
      <c r="E143" s="448"/>
      <c r="F143" s="148" t="s">
        <v>377</v>
      </c>
      <c r="G143" s="523" t="s">
        <v>749</v>
      </c>
      <c r="H143" s="523"/>
      <c r="I143" s="523"/>
      <c r="J143" s="523"/>
      <c r="K143" s="585"/>
      <c r="L143" s="603" t="e">
        <f>#REF!-#REF!*10%</f>
        <v>#REF!</v>
      </c>
      <c r="M143" s="800"/>
    </row>
    <row r="144" spans="1:13" s="51" customFormat="1" ht="15.75" customHeight="1" x14ac:dyDescent="0.25">
      <c r="A144" s="564"/>
      <c r="B144" s="568"/>
      <c r="C144" s="614"/>
      <c r="D144" s="773"/>
      <c r="E144" s="448"/>
      <c r="F144" s="148" t="s">
        <v>798</v>
      </c>
      <c r="G144" s="801" t="s">
        <v>799</v>
      </c>
      <c r="H144" s="801"/>
      <c r="I144" s="801"/>
      <c r="J144" s="801"/>
      <c r="K144" s="585"/>
      <c r="L144" s="603" t="e">
        <f>#REF!-#REF!*10%</f>
        <v>#REF!</v>
      </c>
      <c r="M144" s="800"/>
    </row>
    <row r="145" spans="1:13" s="51" customFormat="1" ht="15" customHeight="1" x14ac:dyDescent="0.25">
      <c r="A145" s="564"/>
      <c r="B145" s="568"/>
      <c r="C145" s="614"/>
      <c r="D145" s="773"/>
      <c r="E145" s="448"/>
      <c r="F145" s="148" t="s">
        <v>800</v>
      </c>
      <c r="G145" s="801" t="s">
        <v>799</v>
      </c>
      <c r="H145" s="801"/>
      <c r="I145" s="801"/>
      <c r="J145" s="801"/>
      <c r="K145" s="585"/>
      <c r="L145" s="603" t="e">
        <f>#REF!-#REF!*10%</f>
        <v>#REF!</v>
      </c>
      <c r="M145" s="800"/>
    </row>
    <row r="146" spans="1:13" s="51" customFormat="1" ht="15" customHeight="1" x14ac:dyDescent="0.25">
      <c r="A146" s="564"/>
      <c r="B146" s="568"/>
      <c r="C146" s="614"/>
      <c r="D146" s="773"/>
      <c r="E146" s="448"/>
      <c r="F146" s="148" t="s">
        <v>801</v>
      </c>
      <c r="G146" s="801" t="s">
        <v>799</v>
      </c>
      <c r="H146" s="801"/>
      <c r="I146" s="801"/>
      <c r="J146" s="801"/>
      <c r="K146" s="585"/>
      <c r="L146" s="603" t="e">
        <f>#REF!-#REF!*10%</f>
        <v>#REF!</v>
      </c>
      <c r="M146" s="800"/>
    </row>
    <row r="147" spans="1:13" s="51" customFormat="1" ht="15" customHeight="1" x14ac:dyDescent="0.25">
      <c r="A147" s="564"/>
      <c r="B147" s="568"/>
      <c r="C147" s="614"/>
      <c r="D147" s="773"/>
      <c r="E147" s="448"/>
      <c r="F147" s="148" t="s">
        <v>802</v>
      </c>
      <c r="G147" s="801" t="s">
        <v>799</v>
      </c>
      <c r="H147" s="801"/>
      <c r="I147" s="801"/>
      <c r="J147" s="801"/>
      <c r="K147" s="585"/>
      <c r="L147" s="603" t="e">
        <f>#REF!-#REF!*10%</f>
        <v>#REF!</v>
      </c>
      <c r="M147" s="800"/>
    </row>
    <row r="148" spans="1:13" s="51" customFormat="1" ht="15" customHeight="1" x14ac:dyDescent="0.25">
      <c r="A148" s="564"/>
      <c r="B148" s="568"/>
      <c r="C148" s="614"/>
      <c r="D148" s="773"/>
      <c r="E148" s="448"/>
      <c r="F148" s="148" t="s">
        <v>803</v>
      </c>
      <c r="G148" s="801" t="s">
        <v>799</v>
      </c>
      <c r="H148" s="801"/>
      <c r="I148" s="801"/>
      <c r="J148" s="801"/>
      <c r="K148" s="585"/>
      <c r="L148" s="603" t="e">
        <f>#REF!-#REF!*10%</f>
        <v>#REF!</v>
      </c>
      <c r="M148" s="800"/>
    </row>
    <row r="149" spans="1:13" s="51" customFormat="1" ht="15" customHeight="1" x14ac:dyDescent="0.25">
      <c r="A149" s="564"/>
      <c r="B149" s="568"/>
      <c r="C149" s="614"/>
      <c r="D149" s="773"/>
      <c r="E149" s="448"/>
      <c r="F149" s="148" t="s">
        <v>804</v>
      </c>
      <c r="G149" s="801" t="s">
        <v>799</v>
      </c>
      <c r="H149" s="801"/>
      <c r="I149" s="801"/>
      <c r="J149" s="801"/>
      <c r="K149" s="585"/>
      <c r="L149" s="603" t="e">
        <f>#REF!-#REF!*10%</f>
        <v>#REF!</v>
      </c>
      <c r="M149" s="800"/>
    </row>
    <row r="150" spans="1:13" s="51" customFormat="1" ht="15.6" customHeight="1" x14ac:dyDescent="0.25">
      <c r="A150" s="564"/>
      <c r="B150" s="568"/>
      <c r="C150" s="614"/>
      <c r="D150" s="773"/>
      <c r="E150" s="448"/>
      <c r="F150" s="148" t="s">
        <v>562</v>
      </c>
      <c r="G150" s="523" t="s">
        <v>1085</v>
      </c>
      <c r="H150" s="523"/>
      <c r="I150" s="523"/>
      <c r="J150" s="523"/>
      <c r="K150" s="585"/>
      <c r="L150" s="603" t="e">
        <f>#REF!-#REF!*10%</f>
        <v>#REF!</v>
      </c>
      <c r="M150" s="800"/>
    </row>
    <row r="151" spans="1:13" s="51" customFormat="1" ht="15.6" customHeight="1" x14ac:dyDescent="0.25">
      <c r="A151" s="564"/>
      <c r="B151" s="568"/>
      <c r="C151" s="614"/>
      <c r="D151" s="773"/>
      <c r="E151" s="448"/>
      <c r="F151" s="148" t="s">
        <v>570</v>
      </c>
      <c r="G151" s="523" t="s">
        <v>614</v>
      </c>
      <c r="H151" s="523"/>
      <c r="I151" s="523"/>
      <c r="J151" s="523"/>
      <c r="K151" s="585"/>
      <c r="L151" s="603" t="e">
        <f>#REF!-#REF!*10%</f>
        <v>#REF!</v>
      </c>
      <c r="M151" s="800"/>
    </row>
    <row r="152" spans="1:13" s="51" customFormat="1" ht="15.6" customHeight="1" x14ac:dyDescent="0.25">
      <c r="A152" s="564"/>
      <c r="B152" s="568"/>
      <c r="C152" s="614"/>
      <c r="D152" s="773"/>
      <c r="E152" s="448"/>
      <c r="F152" s="167" t="s">
        <v>84</v>
      </c>
      <c r="G152" s="722">
        <v>0.25</v>
      </c>
      <c r="H152" s="722"/>
      <c r="I152" s="722"/>
      <c r="J152" s="722"/>
      <c r="K152" s="585"/>
      <c r="L152" s="603" t="e">
        <f>#REF!-#REF!*10%</f>
        <v>#REF!</v>
      </c>
      <c r="M152" s="800"/>
    </row>
    <row r="153" spans="1:13" ht="15" customHeight="1" x14ac:dyDescent="0.25">
      <c r="A153" s="564"/>
      <c r="B153" s="569"/>
      <c r="C153" s="614"/>
      <c r="D153" s="773"/>
      <c r="E153" s="448"/>
      <c r="F153" s="136" t="s">
        <v>1016</v>
      </c>
      <c r="G153" s="523">
        <v>5</v>
      </c>
      <c r="H153" s="523"/>
      <c r="I153" s="523"/>
      <c r="J153" s="523"/>
      <c r="K153" s="585"/>
      <c r="L153" s="603" t="e">
        <f>#REF!-#REF!*10%</f>
        <v>#REF!</v>
      </c>
      <c r="M153" s="800"/>
    </row>
    <row r="154" spans="1:13" ht="15" customHeight="1" x14ac:dyDescent="0.25">
      <c r="A154" s="564">
        <v>6</v>
      </c>
      <c r="B154" s="567"/>
      <c r="C154" s="614" t="s">
        <v>867</v>
      </c>
      <c r="D154" s="773"/>
      <c r="E154" s="448"/>
      <c r="F154" s="147" t="s">
        <v>862</v>
      </c>
      <c r="G154" s="523">
        <v>12</v>
      </c>
      <c r="H154" s="523"/>
      <c r="I154" s="523"/>
      <c r="J154" s="523"/>
      <c r="K154" s="539">
        <v>3</v>
      </c>
      <c r="L154" s="601">
        <v>1926</v>
      </c>
      <c r="M154" s="799" t="s">
        <v>1126</v>
      </c>
    </row>
    <row r="155" spans="1:13" ht="15" customHeight="1" x14ac:dyDescent="0.25">
      <c r="A155" s="564"/>
      <c r="B155" s="568"/>
      <c r="C155" s="614"/>
      <c r="D155" s="773"/>
      <c r="E155" s="448"/>
      <c r="F155" s="147" t="s">
        <v>80</v>
      </c>
      <c r="G155" s="469">
        <v>6</v>
      </c>
      <c r="H155" s="469"/>
      <c r="I155" s="469"/>
      <c r="J155" s="469"/>
      <c r="K155" s="583"/>
      <c r="L155" s="602"/>
      <c r="M155" s="800"/>
    </row>
    <row r="156" spans="1:13" ht="15" customHeight="1" x14ac:dyDescent="0.25">
      <c r="A156" s="564"/>
      <c r="B156" s="568"/>
      <c r="C156" s="614"/>
      <c r="D156" s="773"/>
      <c r="E156" s="448"/>
      <c r="F156" s="147" t="s">
        <v>8</v>
      </c>
      <c r="G156" s="243">
        <v>3000</v>
      </c>
      <c r="H156" s="244">
        <v>4000</v>
      </c>
      <c r="I156" s="246">
        <v>5500</v>
      </c>
      <c r="J156" s="257">
        <v>6000</v>
      </c>
      <c r="K156" s="583"/>
      <c r="L156" s="602"/>
      <c r="M156" s="800"/>
    </row>
    <row r="157" spans="1:13" ht="15" customHeight="1" x14ac:dyDescent="0.25">
      <c r="A157" s="564"/>
      <c r="B157" s="568"/>
      <c r="C157" s="614"/>
      <c r="D157" s="773"/>
      <c r="E157" s="448"/>
      <c r="F157" s="147" t="s">
        <v>82</v>
      </c>
      <c r="G157" s="243">
        <f>G155*125</f>
        <v>750</v>
      </c>
      <c r="H157" s="244">
        <f>G155*133.3</f>
        <v>799.80000000000007</v>
      </c>
      <c r="I157" s="246">
        <f>G155*142</f>
        <v>852</v>
      </c>
      <c r="J157" s="224"/>
      <c r="K157" s="583"/>
      <c r="L157" s="602"/>
      <c r="M157" s="800"/>
    </row>
    <row r="158" spans="1:13" ht="15" customHeight="1" x14ac:dyDescent="0.25">
      <c r="A158" s="564"/>
      <c r="B158" s="568"/>
      <c r="C158" s="614"/>
      <c r="D158" s="773"/>
      <c r="E158" s="448"/>
      <c r="F158" s="147" t="s">
        <v>1269</v>
      </c>
      <c r="G158" s="451">
        <v>0.98</v>
      </c>
      <c r="H158" s="451"/>
      <c r="I158" s="451"/>
      <c r="J158" s="451"/>
      <c r="K158" s="583"/>
      <c r="L158" s="602"/>
      <c r="M158" s="800"/>
    </row>
    <row r="159" spans="1:13" ht="15" customHeight="1" x14ac:dyDescent="0.25">
      <c r="A159" s="564"/>
      <c r="B159" s="568"/>
      <c r="C159" s="614"/>
      <c r="D159" s="773"/>
      <c r="E159" s="448"/>
      <c r="F159" s="93" t="s">
        <v>699</v>
      </c>
      <c r="G159" s="523" t="s">
        <v>700</v>
      </c>
      <c r="H159" s="523"/>
      <c r="I159" s="523"/>
      <c r="J159" s="523"/>
      <c r="K159" s="583"/>
      <c r="L159" s="602"/>
      <c r="M159" s="800"/>
    </row>
    <row r="160" spans="1:13" ht="15" customHeight="1" x14ac:dyDescent="0.25">
      <c r="A160" s="564"/>
      <c r="B160" s="568"/>
      <c r="C160" s="614"/>
      <c r="D160" s="773"/>
      <c r="E160" s="448"/>
      <c r="F160" s="93" t="s">
        <v>1181</v>
      </c>
      <c r="G160" s="462" t="s">
        <v>1179</v>
      </c>
      <c r="H160" s="463"/>
      <c r="I160" s="463"/>
      <c r="J160" s="464"/>
      <c r="K160" s="583"/>
      <c r="L160" s="602"/>
      <c r="M160" s="800"/>
    </row>
    <row r="161" spans="1:13" ht="15" customHeight="1" x14ac:dyDescent="0.25">
      <c r="A161" s="564"/>
      <c r="B161" s="568"/>
      <c r="C161" s="614"/>
      <c r="D161" s="773"/>
      <c r="E161" s="448"/>
      <c r="F161" s="94" t="s">
        <v>83</v>
      </c>
      <c r="G161" s="523">
        <v>54</v>
      </c>
      <c r="H161" s="523"/>
      <c r="I161" s="523"/>
      <c r="J161" s="523"/>
      <c r="K161" s="583"/>
      <c r="L161" s="602"/>
      <c r="M161" s="800"/>
    </row>
    <row r="162" spans="1:13" ht="15" customHeight="1" x14ac:dyDescent="0.25">
      <c r="A162" s="564"/>
      <c r="B162" s="568"/>
      <c r="C162" s="614"/>
      <c r="D162" s="773"/>
      <c r="E162" s="448"/>
      <c r="F162" s="94" t="s">
        <v>396</v>
      </c>
      <c r="G162" s="523" t="s">
        <v>397</v>
      </c>
      <c r="H162" s="523"/>
      <c r="I162" s="523"/>
      <c r="J162" s="523"/>
      <c r="K162" s="583"/>
      <c r="L162" s="602"/>
      <c r="M162" s="800"/>
    </row>
    <row r="163" spans="1:13" ht="15" customHeight="1" x14ac:dyDescent="0.25">
      <c r="A163" s="564"/>
      <c r="B163" s="568"/>
      <c r="C163" s="614"/>
      <c r="D163" s="773"/>
      <c r="E163" s="448"/>
      <c r="F163" s="94" t="s">
        <v>743</v>
      </c>
      <c r="G163" s="523" t="s">
        <v>744</v>
      </c>
      <c r="H163" s="523"/>
      <c r="I163" s="523"/>
      <c r="J163" s="523"/>
      <c r="K163" s="583"/>
      <c r="L163" s="602"/>
      <c r="M163" s="800"/>
    </row>
    <row r="164" spans="1:13" s="51" customFormat="1" ht="15" customHeight="1" x14ac:dyDescent="0.25">
      <c r="A164" s="564"/>
      <c r="B164" s="568"/>
      <c r="C164" s="614"/>
      <c r="D164" s="773"/>
      <c r="E164" s="448"/>
      <c r="F164" s="94" t="s">
        <v>421</v>
      </c>
      <c r="G164" s="523" t="s">
        <v>386</v>
      </c>
      <c r="H164" s="523"/>
      <c r="I164" s="523"/>
      <c r="J164" s="523"/>
      <c r="K164" s="583"/>
      <c r="L164" s="602"/>
      <c r="M164" s="800"/>
    </row>
    <row r="165" spans="1:13" s="51" customFormat="1" ht="15" customHeight="1" x14ac:dyDescent="0.25">
      <c r="A165" s="564"/>
      <c r="B165" s="568"/>
      <c r="C165" s="614"/>
      <c r="D165" s="773"/>
      <c r="E165" s="448"/>
      <c r="F165" s="148" t="s">
        <v>379</v>
      </c>
      <c r="G165" s="523" t="s">
        <v>745</v>
      </c>
      <c r="H165" s="523"/>
      <c r="I165" s="523"/>
      <c r="J165" s="523"/>
      <c r="K165" s="583"/>
      <c r="L165" s="602"/>
      <c r="M165" s="800"/>
    </row>
    <row r="166" spans="1:13" s="51" customFormat="1" ht="15" customHeight="1" x14ac:dyDescent="0.25">
      <c r="A166" s="564"/>
      <c r="B166" s="568"/>
      <c r="C166" s="614"/>
      <c r="D166" s="773"/>
      <c r="E166" s="448"/>
      <c r="F166" s="148" t="s">
        <v>257</v>
      </c>
      <c r="G166" s="523" t="s">
        <v>658</v>
      </c>
      <c r="H166" s="523"/>
      <c r="I166" s="523"/>
      <c r="J166" s="523"/>
      <c r="K166" s="583"/>
      <c r="L166" s="602"/>
      <c r="M166" s="800"/>
    </row>
    <row r="167" spans="1:13" s="51" customFormat="1" ht="15" customHeight="1" x14ac:dyDescent="0.25">
      <c r="A167" s="564"/>
      <c r="B167" s="568"/>
      <c r="C167" s="614"/>
      <c r="D167" s="773"/>
      <c r="E167" s="448"/>
      <c r="F167" s="148" t="s">
        <v>422</v>
      </c>
      <c r="G167" s="523" t="s">
        <v>794</v>
      </c>
      <c r="H167" s="523"/>
      <c r="I167" s="523"/>
      <c r="J167" s="523"/>
      <c r="K167" s="583"/>
      <c r="L167" s="602"/>
      <c r="M167" s="800"/>
    </row>
    <row r="168" spans="1:13" s="51" customFormat="1" ht="15" customHeight="1" x14ac:dyDescent="0.25">
      <c r="A168" s="564"/>
      <c r="B168" s="568"/>
      <c r="C168" s="614"/>
      <c r="D168" s="773"/>
      <c r="E168" s="448"/>
      <c r="F168" s="148" t="s">
        <v>376</v>
      </c>
      <c r="G168" s="523" t="s">
        <v>746</v>
      </c>
      <c r="H168" s="523"/>
      <c r="I168" s="523"/>
      <c r="J168" s="523"/>
      <c r="K168" s="583"/>
      <c r="L168" s="602"/>
      <c r="M168" s="800"/>
    </row>
    <row r="169" spans="1:13" s="51" customFormat="1" ht="15" customHeight="1" x14ac:dyDescent="0.25">
      <c r="A169" s="564"/>
      <c r="B169" s="568"/>
      <c r="C169" s="614"/>
      <c r="D169" s="773"/>
      <c r="E169" s="448"/>
      <c r="F169" s="148" t="s">
        <v>381</v>
      </c>
      <c r="G169" s="523" t="s">
        <v>795</v>
      </c>
      <c r="H169" s="523"/>
      <c r="I169" s="523"/>
      <c r="J169" s="523"/>
      <c r="K169" s="583"/>
      <c r="L169" s="602"/>
      <c r="M169" s="800"/>
    </row>
    <row r="170" spans="1:13" s="51" customFormat="1" ht="15" customHeight="1" x14ac:dyDescent="0.25">
      <c r="A170" s="564"/>
      <c r="B170" s="568"/>
      <c r="C170" s="614"/>
      <c r="D170" s="773"/>
      <c r="E170" s="448"/>
      <c r="F170" s="148" t="s">
        <v>796</v>
      </c>
      <c r="G170" s="523" t="s">
        <v>797</v>
      </c>
      <c r="H170" s="523"/>
      <c r="I170" s="523"/>
      <c r="J170" s="523"/>
      <c r="K170" s="583"/>
      <c r="L170" s="602"/>
      <c r="M170" s="800"/>
    </row>
    <row r="171" spans="1:13" s="51" customFormat="1" ht="15" customHeight="1" x14ac:dyDescent="0.25">
      <c r="A171" s="564"/>
      <c r="B171" s="568"/>
      <c r="C171" s="614"/>
      <c r="D171" s="773"/>
      <c r="E171" s="448"/>
      <c r="F171" s="94" t="s">
        <v>358</v>
      </c>
      <c r="G171" s="523" t="s">
        <v>748</v>
      </c>
      <c r="H171" s="523"/>
      <c r="I171" s="523"/>
      <c r="J171" s="523"/>
      <c r="K171" s="584">
        <v>5</v>
      </c>
      <c r="L171" s="533">
        <v>2061</v>
      </c>
      <c r="M171" s="800"/>
    </row>
    <row r="172" spans="1:13" s="51" customFormat="1" ht="15" customHeight="1" x14ac:dyDescent="0.25">
      <c r="A172" s="564"/>
      <c r="B172" s="568"/>
      <c r="C172" s="614"/>
      <c r="D172" s="773"/>
      <c r="E172" s="448"/>
      <c r="F172" s="93" t="s">
        <v>704</v>
      </c>
      <c r="G172" s="523" t="s">
        <v>1284</v>
      </c>
      <c r="H172" s="523"/>
      <c r="I172" s="523"/>
      <c r="J172" s="523"/>
      <c r="K172" s="585"/>
      <c r="L172" s="603" t="e">
        <f>#REF!-#REF!*10%</f>
        <v>#REF!</v>
      </c>
      <c r="M172" s="800"/>
    </row>
    <row r="173" spans="1:13" s="51" customFormat="1" ht="15.75" customHeight="1" x14ac:dyDescent="0.25">
      <c r="A173" s="564"/>
      <c r="B173" s="568"/>
      <c r="C173" s="614"/>
      <c r="D173" s="773"/>
      <c r="E173" s="448"/>
      <c r="F173" s="148" t="s">
        <v>377</v>
      </c>
      <c r="G173" s="523" t="s">
        <v>749</v>
      </c>
      <c r="H173" s="523"/>
      <c r="I173" s="523"/>
      <c r="J173" s="523"/>
      <c r="K173" s="585"/>
      <c r="L173" s="603" t="e">
        <f>#REF!-#REF!*10%</f>
        <v>#REF!</v>
      </c>
      <c r="M173" s="800"/>
    </row>
    <row r="174" spans="1:13" s="51" customFormat="1" ht="15.75" customHeight="1" x14ac:dyDescent="0.25">
      <c r="A174" s="564"/>
      <c r="B174" s="568"/>
      <c r="C174" s="614"/>
      <c r="D174" s="773"/>
      <c r="E174" s="448"/>
      <c r="F174" s="148" t="s">
        <v>798</v>
      </c>
      <c r="G174" s="801" t="s">
        <v>806</v>
      </c>
      <c r="H174" s="801"/>
      <c r="I174" s="801"/>
      <c r="J174" s="801"/>
      <c r="K174" s="585"/>
      <c r="L174" s="603" t="e">
        <f>#REF!-#REF!*10%</f>
        <v>#REF!</v>
      </c>
      <c r="M174" s="800"/>
    </row>
    <row r="175" spans="1:13" s="51" customFormat="1" ht="15" customHeight="1" x14ac:dyDescent="0.25">
      <c r="A175" s="564"/>
      <c r="B175" s="568"/>
      <c r="C175" s="614"/>
      <c r="D175" s="773"/>
      <c r="E175" s="448"/>
      <c r="F175" s="148" t="s">
        <v>800</v>
      </c>
      <c r="G175" s="523" t="s">
        <v>799</v>
      </c>
      <c r="H175" s="523"/>
      <c r="I175" s="523"/>
      <c r="J175" s="523"/>
      <c r="K175" s="585"/>
      <c r="L175" s="603" t="e">
        <f>#REF!-#REF!*10%</f>
        <v>#REF!</v>
      </c>
      <c r="M175" s="800"/>
    </row>
    <row r="176" spans="1:13" s="51" customFormat="1" ht="15" customHeight="1" x14ac:dyDescent="0.25">
      <c r="A176" s="564"/>
      <c r="B176" s="568"/>
      <c r="C176" s="614"/>
      <c r="D176" s="773"/>
      <c r="E176" s="448"/>
      <c r="F176" s="148" t="s">
        <v>801</v>
      </c>
      <c r="G176" s="801">
        <v>10</v>
      </c>
      <c r="H176" s="801"/>
      <c r="I176" s="801"/>
      <c r="J176" s="801"/>
      <c r="K176" s="585"/>
      <c r="L176" s="603" t="e">
        <f>#REF!-#REF!*10%</f>
        <v>#REF!</v>
      </c>
      <c r="M176" s="800"/>
    </row>
    <row r="177" spans="1:13" s="51" customFormat="1" ht="15" customHeight="1" x14ac:dyDescent="0.25">
      <c r="A177" s="564"/>
      <c r="B177" s="568"/>
      <c r="C177" s="614"/>
      <c r="D177" s="773"/>
      <c r="E177" s="448"/>
      <c r="F177" s="148" t="s">
        <v>802</v>
      </c>
      <c r="G177" s="523" t="s">
        <v>799</v>
      </c>
      <c r="H177" s="523"/>
      <c r="I177" s="523"/>
      <c r="J177" s="523"/>
      <c r="K177" s="585"/>
      <c r="L177" s="603" t="e">
        <f>#REF!-#REF!*10%</f>
        <v>#REF!</v>
      </c>
      <c r="M177" s="800"/>
    </row>
    <row r="178" spans="1:13" s="51" customFormat="1" ht="15" customHeight="1" x14ac:dyDescent="0.25">
      <c r="A178" s="564"/>
      <c r="B178" s="568"/>
      <c r="C178" s="614"/>
      <c r="D178" s="773"/>
      <c r="E178" s="448"/>
      <c r="F178" s="148" t="s">
        <v>803</v>
      </c>
      <c r="G178" s="801">
        <v>4</v>
      </c>
      <c r="H178" s="801"/>
      <c r="I178" s="801"/>
      <c r="J178" s="801"/>
      <c r="K178" s="585"/>
      <c r="L178" s="603" t="e">
        <f>#REF!-#REF!*10%</f>
        <v>#REF!</v>
      </c>
      <c r="M178" s="800"/>
    </row>
    <row r="179" spans="1:13" s="51" customFormat="1" ht="15" customHeight="1" x14ac:dyDescent="0.25">
      <c r="A179" s="564"/>
      <c r="B179" s="568"/>
      <c r="C179" s="614"/>
      <c r="D179" s="773"/>
      <c r="E179" s="448"/>
      <c r="F179" s="148" t="s">
        <v>804</v>
      </c>
      <c r="G179" s="523" t="s">
        <v>799</v>
      </c>
      <c r="H179" s="523"/>
      <c r="I179" s="523"/>
      <c r="J179" s="523"/>
      <c r="K179" s="585"/>
      <c r="L179" s="603" t="e">
        <f>#REF!-#REF!*10%</f>
        <v>#REF!</v>
      </c>
      <c r="M179" s="800"/>
    </row>
    <row r="180" spans="1:13" s="51" customFormat="1" ht="15.6" customHeight="1" x14ac:dyDescent="0.25">
      <c r="A180" s="564"/>
      <c r="B180" s="568"/>
      <c r="C180" s="614"/>
      <c r="D180" s="773"/>
      <c r="E180" s="448"/>
      <c r="F180" s="148" t="s">
        <v>562</v>
      </c>
      <c r="G180" s="523" t="s">
        <v>1085</v>
      </c>
      <c r="H180" s="523"/>
      <c r="I180" s="523"/>
      <c r="J180" s="523"/>
      <c r="K180" s="585"/>
      <c r="L180" s="603" t="e">
        <f>#REF!-#REF!*10%</f>
        <v>#REF!</v>
      </c>
      <c r="M180" s="800"/>
    </row>
    <row r="181" spans="1:13" s="51" customFormat="1" ht="15.6" customHeight="1" x14ac:dyDescent="0.25">
      <c r="A181" s="564"/>
      <c r="B181" s="568"/>
      <c r="C181" s="614"/>
      <c r="D181" s="773"/>
      <c r="E181" s="448"/>
      <c r="F181" s="148" t="s">
        <v>570</v>
      </c>
      <c r="G181" s="523" t="s">
        <v>614</v>
      </c>
      <c r="H181" s="523"/>
      <c r="I181" s="523"/>
      <c r="J181" s="523"/>
      <c r="K181" s="585"/>
      <c r="L181" s="603" t="e">
        <f>#REF!-#REF!*10%</f>
        <v>#REF!</v>
      </c>
      <c r="M181" s="800"/>
    </row>
    <row r="182" spans="1:13" s="51" customFormat="1" ht="15.6" customHeight="1" x14ac:dyDescent="0.25">
      <c r="A182" s="564"/>
      <c r="B182" s="568"/>
      <c r="C182" s="614"/>
      <c r="D182" s="773"/>
      <c r="E182" s="448"/>
      <c r="F182" s="167" t="s">
        <v>84</v>
      </c>
      <c r="G182" s="722">
        <v>0.25</v>
      </c>
      <c r="H182" s="722"/>
      <c r="I182" s="722"/>
      <c r="J182" s="722"/>
      <c r="K182" s="585"/>
      <c r="L182" s="603" t="e">
        <f>#REF!-#REF!*10%</f>
        <v>#REF!</v>
      </c>
      <c r="M182" s="800"/>
    </row>
    <row r="183" spans="1:13" ht="15" customHeight="1" x14ac:dyDescent="0.25">
      <c r="A183" s="564"/>
      <c r="B183" s="569"/>
      <c r="C183" s="614"/>
      <c r="D183" s="773"/>
      <c r="E183" s="448"/>
      <c r="F183" s="136" t="s">
        <v>1016</v>
      </c>
      <c r="G183" s="523">
        <v>5</v>
      </c>
      <c r="H183" s="523"/>
      <c r="I183" s="523"/>
      <c r="J183" s="523"/>
      <c r="K183" s="585"/>
      <c r="L183" s="603" t="e">
        <f>#REF!-#REF!*10%</f>
        <v>#REF!</v>
      </c>
      <c r="M183" s="800"/>
    </row>
    <row r="184" spans="1:13" ht="15" customHeight="1" x14ac:dyDescent="0.25">
      <c r="A184" s="564">
        <v>7</v>
      </c>
      <c r="B184" s="567"/>
      <c r="C184" s="614" t="s">
        <v>868</v>
      </c>
      <c r="D184" s="773"/>
      <c r="E184" s="448"/>
      <c r="F184" s="147" t="s">
        <v>862</v>
      </c>
      <c r="G184" s="523">
        <v>12</v>
      </c>
      <c r="H184" s="523"/>
      <c r="I184" s="523"/>
      <c r="J184" s="523"/>
      <c r="K184" s="539">
        <v>3</v>
      </c>
      <c r="L184" s="601">
        <v>1926</v>
      </c>
      <c r="M184" s="799" t="s">
        <v>1127</v>
      </c>
    </row>
    <row r="185" spans="1:13" ht="15" customHeight="1" x14ac:dyDescent="0.25">
      <c r="A185" s="564"/>
      <c r="B185" s="568"/>
      <c r="C185" s="614"/>
      <c r="D185" s="773"/>
      <c r="E185" s="448"/>
      <c r="F185" s="147" t="s">
        <v>80</v>
      </c>
      <c r="G185" s="469">
        <v>6</v>
      </c>
      <c r="H185" s="469"/>
      <c r="I185" s="469"/>
      <c r="J185" s="469"/>
      <c r="K185" s="583"/>
      <c r="L185" s="602"/>
      <c r="M185" s="800"/>
    </row>
    <row r="186" spans="1:13" ht="15" customHeight="1" x14ac:dyDescent="0.25">
      <c r="A186" s="564"/>
      <c r="B186" s="568"/>
      <c r="C186" s="614"/>
      <c r="D186" s="773"/>
      <c r="E186" s="448"/>
      <c r="F186" s="147" t="s">
        <v>8</v>
      </c>
      <c r="G186" s="243">
        <v>3000</v>
      </c>
      <c r="H186" s="244">
        <v>4000</v>
      </c>
      <c r="I186" s="246">
        <v>5500</v>
      </c>
      <c r="J186" s="257">
        <v>6000</v>
      </c>
      <c r="K186" s="583"/>
      <c r="L186" s="602"/>
      <c r="M186" s="800"/>
    </row>
    <row r="187" spans="1:13" ht="15" customHeight="1" x14ac:dyDescent="0.25">
      <c r="A187" s="564"/>
      <c r="B187" s="568"/>
      <c r="C187" s="614"/>
      <c r="D187" s="773"/>
      <c r="E187" s="448"/>
      <c r="F187" s="147" t="s">
        <v>82</v>
      </c>
      <c r="G187" s="243">
        <f>G185*125</f>
        <v>750</v>
      </c>
      <c r="H187" s="244">
        <f>G185*133.3</f>
        <v>799.80000000000007</v>
      </c>
      <c r="I187" s="246">
        <f>G185*142</f>
        <v>852</v>
      </c>
      <c r="J187" s="224"/>
      <c r="K187" s="583"/>
      <c r="L187" s="602"/>
      <c r="M187" s="800"/>
    </row>
    <row r="188" spans="1:13" ht="15" customHeight="1" x14ac:dyDescent="0.25">
      <c r="A188" s="564"/>
      <c r="B188" s="568"/>
      <c r="C188" s="614"/>
      <c r="D188" s="773"/>
      <c r="E188" s="448"/>
      <c r="F188" s="147" t="s">
        <v>1269</v>
      </c>
      <c r="G188" s="451">
        <v>0.98</v>
      </c>
      <c r="H188" s="451"/>
      <c r="I188" s="451"/>
      <c r="J188" s="451"/>
      <c r="K188" s="583"/>
      <c r="L188" s="602"/>
      <c r="M188" s="800"/>
    </row>
    <row r="189" spans="1:13" ht="15" customHeight="1" x14ac:dyDescent="0.25">
      <c r="A189" s="564"/>
      <c r="B189" s="568"/>
      <c r="C189" s="614"/>
      <c r="D189" s="773"/>
      <c r="E189" s="448"/>
      <c r="F189" s="93" t="s">
        <v>699</v>
      </c>
      <c r="G189" s="523" t="s">
        <v>700</v>
      </c>
      <c r="H189" s="523"/>
      <c r="I189" s="523"/>
      <c r="J189" s="523"/>
      <c r="K189" s="583"/>
      <c r="L189" s="602"/>
      <c r="M189" s="800"/>
    </row>
    <row r="190" spans="1:13" ht="15" customHeight="1" x14ac:dyDescent="0.25">
      <c r="A190" s="564"/>
      <c r="B190" s="568"/>
      <c r="C190" s="614"/>
      <c r="D190" s="773"/>
      <c r="E190" s="448"/>
      <c r="F190" s="93" t="s">
        <v>1181</v>
      </c>
      <c r="G190" s="462" t="s">
        <v>1179</v>
      </c>
      <c r="H190" s="463"/>
      <c r="I190" s="463"/>
      <c r="J190" s="464"/>
      <c r="K190" s="583"/>
      <c r="L190" s="602"/>
      <c r="M190" s="800"/>
    </row>
    <row r="191" spans="1:13" ht="15" customHeight="1" x14ac:dyDescent="0.25">
      <c r="A191" s="564"/>
      <c r="B191" s="568"/>
      <c r="C191" s="614"/>
      <c r="D191" s="773"/>
      <c r="E191" s="448"/>
      <c r="F191" s="94" t="s">
        <v>83</v>
      </c>
      <c r="G191" s="523">
        <v>54</v>
      </c>
      <c r="H191" s="523"/>
      <c r="I191" s="523"/>
      <c r="J191" s="523"/>
      <c r="K191" s="583"/>
      <c r="L191" s="602"/>
      <c r="M191" s="800"/>
    </row>
    <row r="192" spans="1:13" ht="15" customHeight="1" x14ac:dyDescent="0.25">
      <c r="A192" s="564"/>
      <c r="B192" s="568"/>
      <c r="C192" s="614"/>
      <c r="D192" s="773"/>
      <c r="E192" s="448"/>
      <c r="F192" s="94" t="s">
        <v>396</v>
      </c>
      <c r="G192" s="523" t="s">
        <v>397</v>
      </c>
      <c r="H192" s="523"/>
      <c r="I192" s="523"/>
      <c r="J192" s="523"/>
      <c r="K192" s="583"/>
      <c r="L192" s="602"/>
      <c r="M192" s="800"/>
    </row>
    <row r="193" spans="1:13" ht="15" customHeight="1" x14ac:dyDescent="0.25">
      <c r="A193" s="564"/>
      <c r="B193" s="568"/>
      <c r="C193" s="614"/>
      <c r="D193" s="773"/>
      <c r="E193" s="448"/>
      <c r="F193" s="94" t="s">
        <v>743</v>
      </c>
      <c r="G193" s="523" t="s">
        <v>744</v>
      </c>
      <c r="H193" s="523"/>
      <c r="I193" s="523"/>
      <c r="J193" s="523"/>
      <c r="K193" s="583"/>
      <c r="L193" s="602"/>
      <c r="M193" s="800"/>
    </row>
    <row r="194" spans="1:13" s="51" customFormat="1" ht="15" customHeight="1" x14ac:dyDescent="0.25">
      <c r="A194" s="564"/>
      <c r="B194" s="568"/>
      <c r="C194" s="614"/>
      <c r="D194" s="773"/>
      <c r="E194" s="448"/>
      <c r="F194" s="94" t="s">
        <v>421</v>
      </c>
      <c r="G194" s="523" t="s">
        <v>386</v>
      </c>
      <c r="H194" s="523"/>
      <c r="I194" s="523"/>
      <c r="J194" s="523"/>
      <c r="K194" s="583"/>
      <c r="L194" s="602"/>
      <c r="M194" s="800"/>
    </row>
    <row r="195" spans="1:13" s="51" customFormat="1" ht="15" customHeight="1" x14ac:dyDescent="0.25">
      <c r="A195" s="564"/>
      <c r="B195" s="568"/>
      <c r="C195" s="614"/>
      <c r="D195" s="773"/>
      <c r="E195" s="448"/>
      <c r="F195" s="148" t="s">
        <v>379</v>
      </c>
      <c r="G195" s="523" t="s">
        <v>745</v>
      </c>
      <c r="H195" s="523"/>
      <c r="I195" s="523"/>
      <c r="J195" s="523"/>
      <c r="K195" s="583"/>
      <c r="L195" s="602"/>
      <c r="M195" s="800"/>
    </row>
    <row r="196" spans="1:13" s="51" customFormat="1" ht="15" customHeight="1" x14ac:dyDescent="0.25">
      <c r="A196" s="564"/>
      <c r="B196" s="568"/>
      <c r="C196" s="614"/>
      <c r="D196" s="773"/>
      <c r="E196" s="448"/>
      <c r="F196" s="148" t="s">
        <v>257</v>
      </c>
      <c r="G196" s="523" t="s">
        <v>658</v>
      </c>
      <c r="H196" s="523"/>
      <c r="I196" s="523"/>
      <c r="J196" s="523"/>
      <c r="K196" s="583"/>
      <c r="L196" s="602"/>
      <c r="M196" s="800"/>
    </row>
    <row r="197" spans="1:13" s="51" customFormat="1" ht="15" customHeight="1" x14ac:dyDescent="0.25">
      <c r="A197" s="564"/>
      <c r="B197" s="568"/>
      <c r="C197" s="614"/>
      <c r="D197" s="773"/>
      <c r="E197" s="448"/>
      <c r="F197" s="148" t="s">
        <v>422</v>
      </c>
      <c r="G197" s="523" t="s">
        <v>794</v>
      </c>
      <c r="H197" s="523"/>
      <c r="I197" s="523"/>
      <c r="J197" s="523"/>
      <c r="K197" s="583"/>
      <c r="L197" s="602"/>
      <c r="M197" s="800"/>
    </row>
    <row r="198" spans="1:13" s="51" customFormat="1" ht="15" customHeight="1" x14ac:dyDescent="0.25">
      <c r="A198" s="564"/>
      <c r="B198" s="568"/>
      <c r="C198" s="614"/>
      <c r="D198" s="773"/>
      <c r="E198" s="448"/>
      <c r="F198" s="148" t="s">
        <v>376</v>
      </c>
      <c r="G198" s="523" t="s">
        <v>746</v>
      </c>
      <c r="H198" s="523"/>
      <c r="I198" s="523"/>
      <c r="J198" s="523"/>
      <c r="K198" s="583"/>
      <c r="L198" s="602"/>
      <c r="M198" s="800"/>
    </row>
    <row r="199" spans="1:13" s="51" customFormat="1" ht="15" customHeight="1" x14ac:dyDescent="0.25">
      <c r="A199" s="564"/>
      <c r="B199" s="568"/>
      <c r="C199" s="614"/>
      <c r="D199" s="773"/>
      <c r="E199" s="448"/>
      <c r="F199" s="148" t="s">
        <v>381</v>
      </c>
      <c r="G199" s="523" t="s">
        <v>795</v>
      </c>
      <c r="H199" s="523"/>
      <c r="I199" s="523"/>
      <c r="J199" s="523"/>
      <c r="K199" s="583"/>
      <c r="L199" s="602"/>
      <c r="M199" s="800"/>
    </row>
    <row r="200" spans="1:13" s="51" customFormat="1" ht="15" customHeight="1" x14ac:dyDescent="0.25">
      <c r="A200" s="564"/>
      <c r="B200" s="568"/>
      <c r="C200" s="614"/>
      <c r="D200" s="773"/>
      <c r="E200" s="448"/>
      <c r="F200" s="148" t="s">
        <v>796</v>
      </c>
      <c r="G200" s="523" t="s">
        <v>797</v>
      </c>
      <c r="H200" s="523"/>
      <c r="I200" s="523"/>
      <c r="J200" s="523"/>
      <c r="K200" s="583"/>
      <c r="L200" s="602"/>
      <c r="M200" s="800"/>
    </row>
    <row r="201" spans="1:13" s="51" customFormat="1" ht="15" customHeight="1" x14ac:dyDescent="0.25">
      <c r="A201" s="564"/>
      <c r="B201" s="568"/>
      <c r="C201" s="614"/>
      <c r="D201" s="773"/>
      <c r="E201" s="448"/>
      <c r="F201" s="94" t="s">
        <v>358</v>
      </c>
      <c r="G201" s="523" t="s">
        <v>748</v>
      </c>
      <c r="H201" s="523"/>
      <c r="I201" s="523"/>
      <c r="J201" s="523"/>
      <c r="K201" s="584">
        <v>5</v>
      </c>
      <c r="L201" s="533">
        <v>2061</v>
      </c>
      <c r="M201" s="800"/>
    </row>
    <row r="202" spans="1:13" s="51" customFormat="1" ht="15" customHeight="1" x14ac:dyDescent="0.25">
      <c r="A202" s="564"/>
      <c r="B202" s="568"/>
      <c r="C202" s="614"/>
      <c r="D202" s="773"/>
      <c r="E202" s="448"/>
      <c r="F202" s="93" t="s">
        <v>704</v>
      </c>
      <c r="G202" s="523" t="s">
        <v>1284</v>
      </c>
      <c r="H202" s="523"/>
      <c r="I202" s="523"/>
      <c r="J202" s="523"/>
      <c r="K202" s="585"/>
      <c r="L202" s="603" t="e">
        <f>#REF!-#REF!*10%</f>
        <v>#REF!</v>
      </c>
      <c r="M202" s="800"/>
    </row>
    <row r="203" spans="1:13" s="51" customFormat="1" ht="15.75" customHeight="1" x14ac:dyDescent="0.25">
      <c r="A203" s="564"/>
      <c r="B203" s="568"/>
      <c r="C203" s="614"/>
      <c r="D203" s="773"/>
      <c r="E203" s="448"/>
      <c r="F203" s="148" t="s">
        <v>377</v>
      </c>
      <c r="G203" s="523" t="s">
        <v>749</v>
      </c>
      <c r="H203" s="523"/>
      <c r="I203" s="523"/>
      <c r="J203" s="523"/>
      <c r="K203" s="585"/>
      <c r="L203" s="603" t="e">
        <f>#REF!-#REF!*10%</f>
        <v>#REF!</v>
      </c>
      <c r="M203" s="800"/>
    </row>
    <row r="204" spans="1:13" s="51" customFormat="1" ht="15.75" customHeight="1" x14ac:dyDescent="0.25">
      <c r="A204" s="564"/>
      <c r="B204" s="568"/>
      <c r="C204" s="614"/>
      <c r="D204" s="773"/>
      <c r="E204" s="448"/>
      <c r="F204" s="148" t="s">
        <v>798</v>
      </c>
      <c r="G204" s="801" t="s">
        <v>808</v>
      </c>
      <c r="H204" s="801"/>
      <c r="I204" s="801"/>
      <c r="J204" s="801"/>
      <c r="K204" s="585"/>
      <c r="L204" s="603" t="e">
        <f>#REF!-#REF!*10%</f>
        <v>#REF!</v>
      </c>
      <c r="M204" s="800"/>
    </row>
    <row r="205" spans="1:13" s="51" customFormat="1" ht="15" customHeight="1" x14ac:dyDescent="0.25">
      <c r="A205" s="564"/>
      <c r="B205" s="568"/>
      <c r="C205" s="614"/>
      <c r="D205" s="773"/>
      <c r="E205" s="448"/>
      <c r="F205" s="148" t="s">
        <v>800</v>
      </c>
      <c r="G205" s="523" t="s">
        <v>799</v>
      </c>
      <c r="H205" s="523"/>
      <c r="I205" s="523"/>
      <c r="J205" s="523"/>
      <c r="K205" s="585"/>
      <c r="L205" s="603" t="e">
        <f>#REF!-#REF!*10%</f>
        <v>#REF!</v>
      </c>
      <c r="M205" s="800"/>
    </row>
    <row r="206" spans="1:13" s="51" customFormat="1" ht="15" customHeight="1" x14ac:dyDescent="0.25">
      <c r="A206" s="564"/>
      <c r="B206" s="568"/>
      <c r="C206" s="614"/>
      <c r="D206" s="773"/>
      <c r="E206" s="448"/>
      <c r="F206" s="148" t="s">
        <v>801</v>
      </c>
      <c r="G206" s="523" t="s">
        <v>799</v>
      </c>
      <c r="H206" s="523"/>
      <c r="I206" s="523"/>
      <c r="J206" s="523"/>
      <c r="K206" s="585"/>
      <c r="L206" s="603" t="e">
        <f>#REF!-#REF!*10%</f>
        <v>#REF!</v>
      </c>
      <c r="M206" s="800"/>
    </row>
    <row r="207" spans="1:13" s="51" customFormat="1" ht="15" customHeight="1" x14ac:dyDescent="0.25">
      <c r="A207" s="564"/>
      <c r="B207" s="568"/>
      <c r="C207" s="614"/>
      <c r="D207" s="773"/>
      <c r="E207" s="448"/>
      <c r="F207" s="148" t="s">
        <v>802</v>
      </c>
      <c r="G207" s="801">
        <v>60</v>
      </c>
      <c r="H207" s="801"/>
      <c r="I207" s="801"/>
      <c r="J207" s="801"/>
      <c r="K207" s="585"/>
      <c r="L207" s="603" t="e">
        <f>#REF!-#REF!*10%</f>
        <v>#REF!</v>
      </c>
      <c r="M207" s="800"/>
    </row>
    <row r="208" spans="1:13" s="51" customFormat="1" ht="15" customHeight="1" x14ac:dyDescent="0.25">
      <c r="A208" s="564"/>
      <c r="B208" s="568"/>
      <c r="C208" s="614"/>
      <c r="D208" s="773"/>
      <c r="E208" s="448"/>
      <c r="F208" s="148" t="s">
        <v>803</v>
      </c>
      <c r="G208" s="801">
        <v>1</v>
      </c>
      <c r="H208" s="801"/>
      <c r="I208" s="801"/>
      <c r="J208" s="801"/>
      <c r="K208" s="585"/>
      <c r="L208" s="603" t="e">
        <f>#REF!-#REF!*10%</f>
        <v>#REF!</v>
      </c>
      <c r="M208" s="800"/>
    </row>
    <row r="209" spans="1:13" s="51" customFormat="1" ht="15" customHeight="1" x14ac:dyDescent="0.25">
      <c r="A209" s="564"/>
      <c r="B209" s="568"/>
      <c r="C209" s="614"/>
      <c r="D209" s="773"/>
      <c r="E209" s="448"/>
      <c r="F209" s="148" t="s">
        <v>804</v>
      </c>
      <c r="G209" s="523" t="s">
        <v>799</v>
      </c>
      <c r="H209" s="523"/>
      <c r="I209" s="523"/>
      <c r="J209" s="523"/>
      <c r="K209" s="585"/>
      <c r="L209" s="603" t="e">
        <f>#REF!-#REF!*10%</f>
        <v>#REF!</v>
      </c>
      <c r="M209" s="800"/>
    </row>
    <row r="210" spans="1:13" s="51" customFormat="1" ht="15.6" customHeight="1" x14ac:dyDescent="0.25">
      <c r="A210" s="564"/>
      <c r="B210" s="568"/>
      <c r="C210" s="614"/>
      <c r="D210" s="773"/>
      <c r="E210" s="448"/>
      <c r="F210" s="148" t="s">
        <v>562</v>
      </c>
      <c r="G210" s="523" t="s">
        <v>1085</v>
      </c>
      <c r="H210" s="523"/>
      <c r="I210" s="523"/>
      <c r="J210" s="523"/>
      <c r="K210" s="585"/>
      <c r="L210" s="603" t="e">
        <f>#REF!-#REF!*10%</f>
        <v>#REF!</v>
      </c>
      <c r="M210" s="800"/>
    </row>
    <row r="211" spans="1:13" s="51" customFormat="1" ht="15.6" customHeight="1" x14ac:dyDescent="0.25">
      <c r="A211" s="564"/>
      <c r="B211" s="568"/>
      <c r="C211" s="614"/>
      <c r="D211" s="773"/>
      <c r="E211" s="448"/>
      <c r="F211" s="148" t="s">
        <v>570</v>
      </c>
      <c r="G211" s="523" t="s">
        <v>614</v>
      </c>
      <c r="H211" s="523"/>
      <c r="I211" s="523"/>
      <c r="J211" s="523"/>
      <c r="K211" s="585"/>
      <c r="L211" s="603" t="e">
        <f>#REF!-#REF!*10%</f>
        <v>#REF!</v>
      </c>
      <c r="M211" s="800"/>
    </row>
    <row r="212" spans="1:13" s="51" customFormat="1" ht="15.6" customHeight="1" x14ac:dyDescent="0.25">
      <c r="A212" s="564"/>
      <c r="B212" s="568"/>
      <c r="C212" s="614"/>
      <c r="D212" s="773"/>
      <c r="E212" s="448"/>
      <c r="F212" s="167" t="s">
        <v>84</v>
      </c>
      <c r="G212" s="722">
        <v>0.25</v>
      </c>
      <c r="H212" s="722"/>
      <c r="I212" s="722"/>
      <c r="J212" s="722"/>
      <c r="K212" s="585"/>
      <c r="L212" s="603" t="e">
        <f>#REF!-#REF!*10%</f>
        <v>#REF!</v>
      </c>
      <c r="M212" s="800"/>
    </row>
    <row r="213" spans="1:13" ht="15" customHeight="1" x14ac:dyDescent="0.25">
      <c r="A213" s="564"/>
      <c r="B213" s="569"/>
      <c r="C213" s="614"/>
      <c r="D213" s="773"/>
      <c r="E213" s="448"/>
      <c r="F213" s="136" t="s">
        <v>1016</v>
      </c>
      <c r="G213" s="523">
        <v>5</v>
      </c>
      <c r="H213" s="523"/>
      <c r="I213" s="523"/>
      <c r="J213" s="523"/>
      <c r="K213" s="585"/>
      <c r="L213" s="603" t="e">
        <f>#REF!-#REF!*10%</f>
        <v>#REF!</v>
      </c>
      <c r="M213" s="800"/>
    </row>
    <row r="214" spans="1:13" ht="15" customHeight="1" x14ac:dyDescent="0.25">
      <c r="A214" s="564">
        <v>8</v>
      </c>
      <c r="B214" s="567"/>
      <c r="C214" s="614" t="s">
        <v>869</v>
      </c>
      <c r="D214" s="773"/>
      <c r="E214" s="448"/>
      <c r="F214" s="147" t="s">
        <v>862</v>
      </c>
      <c r="G214" s="523">
        <v>12</v>
      </c>
      <c r="H214" s="523"/>
      <c r="I214" s="523"/>
      <c r="J214" s="523"/>
      <c r="K214" s="539">
        <v>3</v>
      </c>
      <c r="L214" s="601">
        <v>1926</v>
      </c>
      <c r="M214" s="799" t="s">
        <v>1128</v>
      </c>
    </row>
    <row r="215" spans="1:13" ht="15" customHeight="1" x14ac:dyDescent="0.25">
      <c r="A215" s="564"/>
      <c r="B215" s="568"/>
      <c r="C215" s="614"/>
      <c r="D215" s="773"/>
      <c r="E215" s="448"/>
      <c r="F215" s="147" t="s">
        <v>80</v>
      </c>
      <c r="G215" s="469">
        <v>6</v>
      </c>
      <c r="H215" s="469"/>
      <c r="I215" s="469"/>
      <c r="J215" s="469"/>
      <c r="K215" s="583"/>
      <c r="L215" s="602"/>
      <c r="M215" s="800"/>
    </row>
    <row r="216" spans="1:13" ht="15" customHeight="1" x14ac:dyDescent="0.25">
      <c r="A216" s="564"/>
      <c r="B216" s="568"/>
      <c r="C216" s="614"/>
      <c r="D216" s="773"/>
      <c r="E216" s="448"/>
      <c r="F216" s="147" t="s">
        <v>8</v>
      </c>
      <c r="G216" s="243">
        <v>3000</v>
      </c>
      <c r="H216" s="244">
        <v>4000</v>
      </c>
      <c r="I216" s="246">
        <v>5500</v>
      </c>
      <c r="J216" s="257">
        <v>6000</v>
      </c>
      <c r="K216" s="583"/>
      <c r="L216" s="602"/>
      <c r="M216" s="800"/>
    </row>
    <row r="217" spans="1:13" ht="15" customHeight="1" x14ac:dyDescent="0.25">
      <c r="A217" s="564"/>
      <c r="B217" s="568"/>
      <c r="C217" s="614"/>
      <c r="D217" s="773"/>
      <c r="E217" s="448"/>
      <c r="F217" s="147" t="s">
        <v>82</v>
      </c>
      <c r="G217" s="243">
        <f>G215*125</f>
        <v>750</v>
      </c>
      <c r="H217" s="244">
        <f>G215*133</f>
        <v>798</v>
      </c>
      <c r="I217" s="246">
        <f>G215*142</f>
        <v>852</v>
      </c>
      <c r="J217" s="224"/>
      <c r="K217" s="583"/>
      <c r="L217" s="602"/>
      <c r="M217" s="800"/>
    </row>
    <row r="218" spans="1:13" ht="15" customHeight="1" x14ac:dyDescent="0.25">
      <c r="A218" s="564"/>
      <c r="B218" s="568"/>
      <c r="C218" s="614"/>
      <c r="D218" s="773"/>
      <c r="E218" s="448"/>
      <c r="F218" s="147" t="s">
        <v>1269</v>
      </c>
      <c r="G218" s="451">
        <v>0.98</v>
      </c>
      <c r="H218" s="451"/>
      <c r="I218" s="451"/>
      <c r="J218" s="451"/>
      <c r="K218" s="583"/>
      <c r="L218" s="602"/>
      <c r="M218" s="800"/>
    </row>
    <row r="219" spans="1:13" ht="15" customHeight="1" x14ac:dyDescent="0.25">
      <c r="A219" s="564"/>
      <c r="B219" s="568"/>
      <c r="C219" s="614"/>
      <c r="D219" s="773"/>
      <c r="E219" s="448"/>
      <c r="F219" s="93" t="s">
        <v>699</v>
      </c>
      <c r="G219" s="523" t="s">
        <v>700</v>
      </c>
      <c r="H219" s="523"/>
      <c r="I219" s="523"/>
      <c r="J219" s="523"/>
      <c r="K219" s="583"/>
      <c r="L219" s="602"/>
      <c r="M219" s="800"/>
    </row>
    <row r="220" spans="1:13" ht="15" customHeight="1" x14ac:dyDescent="0.25">
      <c r="A220" s="564"/>
      <c r="B220" s="568"/>
      <c r="C220" s="614"/>
      <c r="D220" s="773"/>
      <c r="E220" s="448"/>
      <c r="F220" s="93" t="s">
        <v>1181</v>
      </c>
      <c r="G220" s="462" t="s">
        <v>1179</v>
      </c>
      <c r="H220" s="463"/>
      <c r="I220" s="463"/>
      <c r="J220" s="464"/>
      <c r="K220" s="583"/>
      <c r="L220" s="602"/>
      <c r="M220" s="800"/>
    </row>
    <row r="221" spans="1:13" ht="15" customHeight="1" x14ac:dyDescent="0.25">
      <c r="A221" s="564"/>
      <c r="B221" s="568"/>
      <c r="C221" s="614"/>
      <c r="D221" s="773"/>
      <c r="E221" s="448"/>
      <c r="F221" s="94" t="s">
        <v>83</v>
      </c>
      <c r="G221" s="523">
        <v>54</v>
      </c>
      <c r="H221" s="523"/>
      <c r="I221" s="523"/>
      <c r="J221" s="523"/>
      <c r="K221" s="583"/>
      <c r="L221" s="602"/>
      <c r="M221" s="800"/>
    </row>
    <row r="222" spans="1:13" ht="15" customHeight="1" x14ac:dyDescent="0.25">
      <c r="A222" s="564"/>
      <c r="B222" s="568"/>
      <c r="C222" s="614"/>
      <c r="D222" s="773"/>
      <c r="E222" s="448"/>
      <c r="F222" s="94" t="s">
        <v>396</v>
      </c>
      <c r="G222" s="523" t="s">
        <v>397</v>
      </c>
      <c r="H222" s="523"/>
      <c r="I222" s="523"/>
      <c r="J222" s="523"/>
      <c r="K222" s="583"/>
      <c r="L222" s="602"/>
      <c r="M222" s="800"/>
    </row>
    <row r="223" spans="1:13" ht="15" customHeight="1" x14ac:dyDescent="0.25">
      <c r="A223" s="564"/>
      <c r="B223" s="568"/>
      <c r="C223" s="614"/>
      <c r="D223" s="773"/>
      <c r="E223" s="448"/>
      <c r="F223" s="94" t="s">
        <v>743</v>
      </c>
      <c r="G223" s="523" t="s">
        <v>744</v>
      </c>
      <c r="H223" s="523"/>
      <c r="I223" s="523"/>
      <c r="J223" s="523"/>
      <c r="K223" s="583"/>
      <c r="L223" s="602"/>
      <c r="M223" s="800"/>
    </row>
    <row r="224" spans="1:13" s="51" customFormat="1" ht="15" customHeight="1" x14ac:dyDescent="0.25">
      <c r="A224" s="564"/>
      <c r="B224" s="568"/>
      <c r="C224" s="614"/>
      <c r="D224" s="773"/>
      <c r="E224" s="448"/>
      <c r="F224" s="94" t="s">
        <v>421</v>
      </c>
      <c r="G224" s="523" t="s">
        <v>386</v>
      </c>
      <c r="H224" s="523"/>
      <c r="I224" s="523"/>
      <c r="J224" s="523"/>
      <c r="K224" s="583"/>
      <c r="L224" s="602"/>
      <c r="M224" s="800"/>
    </row>
    <row r="225" spans="1:13" s="51" customFormat="1" ht="15" customHeight="1" x14ac:dyDescent="0.25">
      <c r="A225" s="564"/>
      <c r="B225" s="568"/>
      <c r="C225" s="614"/>
      <c r="D225" s="773"/>
      <c r="E225" s="448"/>
      <c r="F225" s="148" t="s">
        <v>379</v>
      </c>
      <c r="G225" s="523" t="s">
        <v>745</v>
      </c>
      <c r="H225" s="523"/>
      <c r="I225" s="523"/>
      <c r="J225" s="523"/>
      <c r="K225" s="583"/>
      <c r="L225" s="602"/>
      <c r="M225" s="800"/>
    </row>
    <row r="226" spans="1:13" s="51" customFormat="1" ht="15" customHeight="1" x14ac:dyDescent="0.25">
      <c r="A226" s="564"/>
      <c r="B226" s="568"/>
      <c r="C226" s="614"/>
      <c r="D226" s="773"/>
      <c r="E226" s="448"/>
      <c r="F226" s="148" t="s">
        <v>257</v>
      </c>
      <c r="G226" s="523" t="s">
        <v>658</v>
      </c>
      <c r="H226" s="523"/>
      <c r="I226" s="523"/>
      <c r="J226" s="523"/>
      <c r="K226" s="583"/>
      <c r="L226" s="602"/>
      <c r="M226" s="800"/>
    </row>
    <row r="227" spans="1:13" s="51" customFormat="1" ht="15" customHeight="1" x14ac:dyDescent="0.25">
      <c r="A227" s="564"/>
      <c r="B227" s="568"/>
      <c r="C227" s="614"/>
      <c r="D227" s="773"/>
      <c r="E227" s="448"/>
      <c r="F227" s="148" t="s">
        <v>422</v>
      </c>
      <c r="G227" s="523" t="s">
        <v>794</v>
      </c>
      <c r="H227" s="523"/>
      <c r="I227" s="523"/>
      <c r="J227" s="523"/>
      <c r="K227" s="583"/>
      <c r="L227" s="602"/>
      <c r="M227" s="800"/>
    </row>
    <row r="228" spans="1:13" s="51" customFormat="1" ht="15" customHeight="1" x14ac:dyDescent="0.25">
      <c r="A228" s="564"/>
      <c r="B228" s="568"/>
      <c r="C228" s="614"/>
      <c r="D228" s="773"/>
      <c r="E228" s="448"/>
      <c r="F228" s="148" t="s">
        <v>376</v>
      </c>
      <c r="G228" s="523" t="s">
        <v>746</v>
      </c>
      <c r="H228" s="523"/>
      <c r="I228" s="523"/>
      <c r="J228" s="523"/>
      <c r="K228" s="583"/>
      <c r="L228" s="602"/>
      <c r="M228" s="800"/>
    </row>
    <row r="229" spans="1:13" s="51" customFormat="1" ht="15" customHeight="1" x14ac:dyDescent="0.25">
      <c r="A229" s="564"/>
      <c r="B229" s="568"/>
      <c r="C229" s="614"/>
      <c r="D229" s="773"/>
      <c r="E229" s="448"/>
      <c r="F229" s="148" t="s">
        <v>381</v>
      </c>
      <c r="G229" s="523" t="s">
        <v>795</v>
      </c>
      <c r="H229" s="523"/>
      <c r="I229" s="523"/>
      <c r="J229" s="523"/>
      <c r="K229" s="583"/>
      <c r="L229" s="602"/>
      <c r="M229" s="800"/>
    </row>
    <row r="230" spans="1:13" s="51" customFormat="1" ht="15" customHeight="1" x14ac:dyDescent="0.25">
      <c r="A230" s="564"/>
      <c r="B230" s="568"/>
      <c r="C230" s="614"/>
      <c r="D230" s="773"/>
      <c r="E230" s="448"/>
      <c r="F230" s="148" t="s">
        <v>796</v>
      </c>
      <c r="G230" s="523" t="s">
        <v>797</v>
      </c>
      <c r="H230" s="523"/>
      <c r="I230" s="523"/>
      <c r="J230" s="523"/>
      <c r="K230" s="583"/>
      <c r="L230" s="602"/>
      <c r="M230" s="800"/>
    </row>
    <row r="231" spans="1:13" s="51" customFormat="1" ht="15" customHeight="1" x14ac:dyDescent="0.25">
      <c r="A231" s="564"/>
      <c r="B231" s="568"/>
      <c r="C231" s="614"/>
      <c r="D231" s="773"/>
      <c r="E231" s="448"/>
      <c r="F231" s="94" t="s">
        <v>358</v>
      </c>
      <c r="G231" s="523" t="s">
        <v>748</v>
      </c>
      <c r="H231" s="523"/>
      <c r="I231" s="523"/>
      <c r="J231" s="523"/>
      <c r="K231" s="584">
        <v>5</v>
      </c>
      <c r="L231" s="533">
        <v>2061</v>
      </c>
      <c r="M231" s="800"/>
    </row>
    <row r="232" spans="1:13" s="51" customFormat="1" ht="15" customHeight="1" x14ac:dyDescent="0.25">
      <c r="A232" s="564"/>
      <c r="B232" s="568"/>
      <c r="C232" s="614"/>
      <c r="D232" s="773"/>
      <c r="E232" s="448"/>
      <c r="F232" s="93" t="s">
        <v>704</v>
      </c>
      <c r="G232" s="523" t="s">
        <v>1284</v>
      </c>
      <c r="H232" s="523"/>
      <c r="I232" s="523"/>
      <c r="J232" s="523"/>
      <c r="K232" s="585"/>
      <c r="L232" s="603" t="e">
        <f>#REF!-#REF!*10%</f>
        <v>#REF!</v>
      </c>
      <c r="M232" s="800"/>
    </row>
    <row r="233" spans="1:13" s="51" customFormat="1" ht="15.75" customHeight="1" x14ac:dyDescent="0.25">
      <c r="A233" s="564"/>
      <c r="B233" s="568"/>
      <c r="C233" s="614"/>
      <c r="D233" s="773"/>
      <c r="E233" s="448"/>
      <c r="F233" s="148" t="s">
        <v>377</v>
      </c>
      <c r="G233" s="523" t="s">
        <v>749</v>
      </c>
      <c r="H233" s="523"/>
      <c r="I233" s="523"/>
      <c r="J233" s="523"/>
      <c r="K233" s="585"/>
      <c r="L233" s="603" t="e">
        <f>#REF!-#REF!*10%</f>
        <v>#REF!</v>
      </c>
      <c r="M233" s="800"/>
    </row>
    <row r="234" spans="1:13" s="51" customFormat="1" ht="15.75" customHeight="1" x14ac:dyDescent="0.25">
      <c r="A234" s="564"/>
      <c r="B234" s="568"/>
      <c r="C234" s="614"/>
      <c r="D234" s="773"/>
      <c r="E234" s="448"/>
      <c r="F234" s="148" t="s">
        <v>798</v>
      </c>
      <c r="G234" s="801" t="s">
        <v>810</v>
      </c>
      <c r="H234" s="801"/>
      <c r="I234" s="801"/>
      <c r="J234" s="801"/>
      <c r="K234" s="585"/>
      <c r="L234" s="603" t="e">
        <f>#REF!-#REF!*10%</f>
        <v>#REF!</v>
      </c>
      <c r="M234" s="800"/>
    </row>
    <row r="235" spans="1:13" s="51" customFormat="1" ht="15" customHeight="1" x14ac:dyDescent="0.25">
      <c r="A235" s="564"/>
      <c r="B235" s="568"/>
      <c r="C235" s="614"/>
      <c r="D235" s="773"/>
      <c r="E235" s="448"/>
      <c r="F235" s="148" t="s">
        <v>800</v>
      </c>
      <c r="G235" s="523" t="s">
        <v>799</v>
      </c>
      <c r="H235" s="523"/>
      <c r="I235" s="523"/>
      <c r="J235" s="523"/>
      <c r="K235" s="585"/>
      <c r="L235" s="603" t="e">
        <f>#REF!-#REF!*10%</f>
        <v>#REF!</v>
      </c>
      <c r="M235" s="800"/>
    </row>
    <row r="236" spans="1:13" s="51" customFormat="1" ht="15" customHeight="1" x14ac:dyDescent="0.25">
      <c r="A236" s="564"/>
      <c r="B236" s="568"/>
      <c r="C236" s="614"/>
      <c r="D236" s="773"/>
      <c r="E236" s="448"/>
      <c r="F236" s="148" t="s">
        <v>801</v>
      </c>
      <c r="G236" s="801">
        <v>10</v>
      </c>
      <c r="H236" s="801"/>
      <c r="I236" s="801"/>
      <c r="J236" s="801"/>
      <c r="K236" s="585"/>
      <c r="L236" s="603" t="e">
        <f>#REF!-#REF!*10%</f>
        <v>#REF!</v>
      </c>
      <c r="M236" s="800"/>
    </row>
    <row r="237" spans="1:13" s="51" customFormat="1" ht="15" customHeight="1" x14ac:dyDescent="0.25">
      <c r="A237" s="564"/>
      <c r="B237" s="568"/>
      <c r="C237" s="614"/>
      <c r="D237" s="773"/>
      <c r="E237" s="448"/>
      <c r="F237" s="148" t="s">
        <v>802</v>
      </c>
      <c r="G237" s="801">
        <v>60</v>
      </c>
      <c r="H237" s="801"/>
      <c r="I237" s="801"/>
      <c r="J237" s="801"/>
      <c r="K237" s="585"/>
      <c r="L237" s="603" t="e">
        <f>#REF!-#REF!*10%</f>
        <v>#REF!</v>
      </c>
      <c r="M237" s="800"/>
    </row>
    <row r="238" spans="1:13" s="51" customFormat="1" ht="15" customHeight="1" x14ac:dyDescent="0.25">
      <c r="A238" s="564"/>
      <c r="B238" s="568"/>
      <c r="C238" s="614"/>
      <c r="D238" s="773"/>
      <c r="E238" s="448"/>
      <c r="F238" s="148" t="s">
        <v>803</v>
      </c>
      <c r="G238" s="801">
        <v>1</v>
      </c>
      <c r="H238" s="801"/>
      <c r="I238" s="801"/>
      <c r="J238" s="801"/>
      <c r="K238" s="585"/>
      <c r="L238" s="603" t="e">
        <f>#REF!-#REF!*10%</f>
        <v>#REF!</v>
      </c>
      <c r="M238" s="800"/>
    </row>
    <row r="239" spans="1:13" s="51" customFormat="1" ht="15" customHeight="1" x14ac:dyDescent="0.25">
      <c r="A239" s="564"/>
      <c r="B239" s="568"/>
      <c r="C239" s="614"/>
      <c r="D239" s="773"/>
      <c r="E239" s="448"/>
      <c r="F239" s="148" t="s">
        <v>804</v>
      </c>
      <c r="G239" s="523" t="s">
        <v>799</v>
      </c>
      <c r="H239" s="523"/>
      <c r="I239" s="523"/>
      <c r="J239" s="523"/>
      <c r="K239" s="585"/>
      <c r="L239" s="603" t="e">
        <f>#REF!-#REF!*10%</f>
        <v>#REF!</v>
      </c>
      <c r="M239" s="800"/>
    </row>
    <row r="240" spans="1:13" s="51" customFormat="1" ht="15.6" customHeight="1" x14ac:dyDescent="0.25">
      <c r="A240" s="564"/>
      <c r="B240" s="568"/>
      <c r="C240" s="614"/>
      <c r="D240" s="773"/>
      <c r="E240" s="448"/>
      <c r="F240" s="148" t="s">
        <v>562</v>
      </c>
      <c r="G240" s="523" t="s">
        <v>1085</v>
      </c>
      <c r="H240" s="523"/>
      <c r="I240" s="523"/>
      <c r="J240" s="523"/>
      <c r="K240" s="585"/>
      <c r="L240" s="603" t="e">
        <f>#REF!-#REF!*10%</f>
        <v>#REF!</v>
      </c>
      <c r="M240" s="800"/>
    </row>
    <row r="241" spans="1:13" s="51" customFormat="1" ht="15.6" customHeight="1" x14ac:dyDescent="0.25">
      <c r="A241" s="564"/>
      <c r="B241" s="568"/>
      <c r="C241" s="614"/>
      <c r="D241" s="773"/>
      <c r="E241" s="448"/>
      <c r="F241" s="148" t="s">
        <v>570</v>
      </c>
      <c r="G241" s="523" t="s">
        <v>614</v>
      </c>
      <c r="H241" s="523"/>
      <c r="I241" s="523"/>
      <c r="J241" s="523"/>
      <c r="K241" s="585"/>
      <c r="L241" s="603" t="e">
        <f>#REF!-#REF!*10%</f>
        <v>#REF!</v>
      </c>
      <c r="M241" s="800"/>
    </row>
    <row r="242" spans="1:13" s="51" customFormat="1" ht="15.6" customHeight="1" x14ac:dyDescent="0.25">
      <c r="A242" s="564"/>
      <c r="B242" s="568"/>
      <c r="C242" s="614"/>
      <c r="D242" s="773"/>
      <c r="E242" s="448"/>
      <c r="F242" s="167" t="s">
        <v>84</v>
      </c>
      <c r="G242" s="722">
        <v>0.25</v>
      </c>
      <c r="H242" s="722"/>
      <c r="I242" s="722"/>
      <c r="J242" s="722"/>
      <c r="K242" s="585"/>
      <c r="L242" s="603" t="e">
        <f>#REF!-#REF!*10%</f>
        <v>#REF!</v>
      </c>
      <c r="M242" s="800"/>
    </row>
    <row r="243" spans="1:13" ht="15" customHeight="1" x14ac:dyDescent="0.25">
      <c r="A243" s="564"/>
      <c r="B243" s="569"/>
      <c r="C243" s="614"/>
      <c r="D243" s="773"/>
      <c r="E243" s="448"/>
      <c r="F243" s="136" t="s">
        <v>1016</v>
      </c>
      <c r="G243" s="523">
        <v>5</v>
      </c>
      <c r="H243" s="523"/>
      <c r="I243" s="523"/>
      <c r="J243" s="523"/>
      <c r="K243" s="585"/>
      <c r="L243" s="603" t="e">
        <f>#REF!-#REF!*10%</f>
        <v>#REF!</v>
      </c>
      <c r="M243" s="800"/>
    </row>
    <row r="244" spans="1:13" ht="26.25" customHeight="1" x14ac:dyDescent="0.25">
      <c r="A244" s="519" t="s">
        <v>870</v>
      </c>
      <c r="B244" s="519"/>
      <c r="C244" s="519"/>
      <c r="D244" s="519"/>
      <c r="E244" s="519"/>
      <c r="F244" s="519"/>
      <c r="G244" s="519"/>
      <c r="H244" s="519"/>
      <c r="I244" s="519"/>
      <c r="J244" s="519"/>
      <c r="K244" s="519"/>
      <c r="L244" s="519"/>
    </row>
    <row r="245" spans="1:13" ht="15" customHeight="1" x14ac:dyDescent="0.25">
      <c r="A245" s="564">
        <v>1</v>
      </c>
      <c r="B245" s="567"/>
      <c r="C245" s="614" t="s">
        <v>871</v>
      </c>
      <c r="D245" s="773"/>
      <c r="E245" s="448"/>
      <c r="F245" s="147" t="s">
        <v>862</v>
      </c>
      <c r="G245" s="523">
        <v>24</v>
      </c>
      <c r="H245" s="523"/>
      <c r="I245" s="523"/>
      <c r="J245" s="523"/>
      <c r="K245" s="539">
        <v>3</v>
      </c>
      <c r="L245" s="601">
        <v>1370</v>
      </c>
      <c r="M245" s="799" t="s">
        <v>1129</v>
      </c>
    </row>
    <row r="246" spans="1:13" ht="15" customHeight="1" x14ac:dyDescent="0.25">
      <c r="A246" s="564"/>
      <c r="B246" s="568"/>
      <c r="C246" s="614"/>
      <c r="D246" s="773"/>
      <c r="E246" s="448"/>
      <c r="F246" s="147" t="s">
        <v>80</v>
      </c>
      <c r="G246" s="469">
        <v>3</v>
      </c>
      <c r="H246" s="469"/>
      <c r="I246" s="469"/>
      <c r="J246" s="469"/>
      <c r="K246" s="583"/>
      <c r="L246" s="602"/>
      <c r="M246" s="800"/>
    </row>
    <row r="247" spans="1:13" ht="15" customHeight="1" x14ac:dyDescent="0.25">
      <c r="A247" s="564"/>
      <c r="B247" s="568"/>
      <c r="C247" s="614"/>
      <c r="D247" s="773"/>
      <c r="E247" s="448"/>
      <c r="F247" s="147" t="s">
        <v>8</v>
      </c>
      <c r="G247" s="243">
        <v>3000</v>
      </c>
      <c r="H247" s="244">
        <v>4000</v>
      </c>
      <c r="I247" s="246">
        <v>5500</v>
      </c>
      <c r="J247" s="257">
        <v>6000</v>
      </c>
      <c r="K247" s="583"/>
      <c r="L247" s="602"/>
      <c r="M247" s="800"/>
    </row>
    <row r="248" spans="1:13" ht="15" customHeight="1" x14ac:dyDescent="0.25">
      <c r="A248" s="564"/>
      <c r="B248" s="568"/>
      <c r="C248" s="614"/>
      <c r="D248" s="773"/>
      <c r="E248" s="448"/>
      <c r="F248" s="147" t="s">
        <v>82</v>
      </c>
      <c r="G248" s="243">
        <f>G246*125</f>
        <v>375</v>
      </c>
      <c r="H248" s="244">
        <f>G246*133</f>
        <v>399</v>
      </c>
      <c r="I248" s="246">
        <f>G246*142</f>
        <v>426</v>
      </c>
      <c r="J248" s="224"/>
      <c r="K248" s="583"/>
      <c r="L248" s="602"/>
      <c r="M248" s="800"/>
    </row>
    <row r="249" spans="1:13" ht="15" customHeight="1" x14ac:dyDescent="0.25">
      <c r="A249" s="564"/>
      <c r="B249" s="568"/>
      <c r="C249" s="614"/>
      <c r="D249" s="773"/>
      <c r="E249" s="448"/>
      <c r="F249" s="147" t="s">
        <v>1269</v>
      </c>
      <c r="G249" s="451">
        <v>0.98</v>
      </c>
      <c r="H249" s="451"/>
      <c r="I249" s="451"/>
      <c r="J249" s="451"/>
      <c r="K249" s="583"/>
      <c r="L249" s="602"/>
      <c r="M249" s="800"/>
    </row>
    <row r="250" spans="1:13" ht="15" customHeight="1" x14ac:dyDescent="0.25">
      <c r="A250" s="564"/>
      <c r="B250" s="568"/>
      <c r="C250" s="614"/>
      <c r="D250" s="773"/>
      <c r="E250" s="448"/>
      <c r="F250" s="93" t="s">
        <v>699</v>
      </c>
      <c r="G250" s="523" t="s">
        <v>700</v>
      </c>
      <c r="H250" s="523"/>
      <c r="I250" s="523"/>
      <c r="J250" s="523"/>
      <c r="K250" s="583"/>
      <c r="L250" s="602"/>
      <c r="M250" s="800"/>
    </row>
    <row r="251" spans="1:13" ht="15" customHeight="1" x14ac:dyDescent="0.25">
      <c r="A251" s="564"/>
      <c r="B251" s="568"/>
      <c r="C251" s="614"/>
      <c r="D251" s="773"/>
      <c r="E251" s="448"/>
      <c r="F251" s="93" t="s">
        <v>1181</v>
      </c>
      <c r="G251" s="462" t="s">
        <v>1179</v>
      </c>
      <c r="H251" s="463"/>
      <c r="I251" s="463"/>
      <c r="J251" s="464"/>
      <c r="K251" s="583"/>
      <c r="L251" s="602"/>
      <c r="M251" s="800"/>
    </row>
    <row r="252" spans="1:13" ht="15" customHeight="1" x14ac:dyDescent="0.25">
      <c r="A252" s="564"/>
      <c r="B252" s="568"/>
      <c r="C252" s="614"/>
      <c r="D252" s="773"/>
      <c r="E252" s="448"/>
      <c r="F252" s="94" t="s">
        <v>83</v>
      </c>
      <c r="G252" s="523">
        <v>54</v>
      </c>
      <c r="H252" s="523"/>
      <c r="I252" s="523"/>
      <c r="J252" s="523"/>
      <c r="K252" s="583"/>
      <c r="L252" s="602"/>
      <c r="M252" s="800"/>
    </row>
    <row r="253" spans="1:13" ht="15" customHeight="1" x14ac:dyDescent="0.25">
      <c r="A253" s="564"/>
      <c r="B253" s="568"/>
      <c r="C253" s="614"/>
      <c r="D253" s="773"/>
      <c r="E253" s="448"/>
      <c r="F253" s="94" t="s">
        <v>396</v>
      </c>
      <c r="G253" s="523" t="s">
        <v>397</v>
      </c>
      <c r="H253" s="523"/>
      <c r="I253" s="523"/>
      <c r="J253" s="523"/>
      <c r="K253" s="583"/>
      <c r="L253" s="602"/>
      <c r="M253" s="800"/>
    </row>
    <row r="254" spans="1:13" ht="15" customHeight="1" x14ac:dyDescent="0.25">
      <c r="A254" s="564"/>
      <c r="B254" s="568"/>
      <c r="C254" s="614"/>
      <c r="D254" s="773"/>
      <c r="E254" s="448"/>
      <c r="F254" s="94" t="s">
        <v>743</v>
      </c>
      <c r="G254" s="523" t="s">
        <v>744</v>
      </c>
      <c r="H254" s="523"/>
      <c r="I254" s="523"/>
      <c r="J254" s="523"/>
      <c r="K254" s="583"/>
      <c r="L254" s="602"/>
      <c r="M254" s="800"/>
    </row>
    <row r="255" spans="1:13" s="51" customFormat="1" ht="15" customHeight="1" x14ac:dyDescent="0.25">
      <c r="A255" s="564"/>
      <c r="B255" s="568"/>
      <c r="C255" s="614"/>
      <c r="D255" s="773"/>
      <c r="E255" s="448"/>
      <c r="F255" s="94" t="s">
        <v>421</v>
      </c>
      <c r="G255" s="523" t="s">
        <v>386</v>
      </c>
      <c r="H255" s="523"/>
      <c r="I255" s="523"/>
      <c r="J255" s="523"/>
      <c r="K255" s="583"/>
      <c r="L255" s="602"/>
      <c r="M255" s="800"/>
    </row>
    <row r="256" spans="1:13" s="51" customFormat="1" ht="15" customHeight="1" x14ac:dyDescent="0.25">
      <c r="A256" s="564"/>
      <c r="B256" s="568"/>
      <c r="C256" s="614"/>
      <c r="D256" s="773"/>
      <c r="E256" s="448"/>
      <c r="F256" s="148" t="s">
        <v>379</v>
      </c>
      <c r="G256" s="523" t="s">
        <v>745</v>
      </c>
      <c r="H256" s="523"/>
      <c r="I256" s="523"/>
      <c r="J256" s="523"/>
      <c r="K256" s="583"/>
      <c r="L256" s="602"/>
      <c r="M256" s="800"/>
    </row>
    <row r="257" spans="1:13" s="51" customFormat="1" ht="15" customHeight="1" x14ac:dyDescent="0.25">
      <c r="A257" s="564"/>
      <c r="B257" s="568"/>
      <c r="C257" s="614"/>
      <c r="D257" s="773"/>
      <c r="E257" s="448"/>
      <c r="F257" s="148" t="s">
        <v>257</v>
      </c>
      <c r="G257" s="523" t="s">
        <v>658</v>
      </c>
      <c r="H257" s="523"/>
      <c r="I257" s="523"/>
      <c r="J257" s="523"/>
      <c r="K257" s="583"/>
      <c r="L257" s="602"/>
      <c r="M257" s="800"/>
    </row>
    <row r="258" spans="1:13" s="51" customFormat="1" ht="15" customHeight="1" x14ac:dyDescent="0.25">
      <c r="A258" s="564"/>
      <c r="B258" s="568"/>
      <c r="C258" s="614"/>
      <c r="D258" s="773"/>
      <c r="E258" s="448"/>
      <c r="F258" s="148" t="s">
        <v>422</v>
      </c>
      <c r="G258" s="523" t="s">
        <v>794</v>
      </c>
      <c r="H258" s="523"/>
      <c r="I258" s="523"/>
      <c r="J258" s="523"/>
      <c r="K258" s="583"/>
      <c r="L258" s="602"/>
      <c r="M258" s="800"/>
    </row>
    <row r="259" spans="1:13" s="51" customFormat="1" ht="15" customHeight="1" x14ac:dyDescent="0.25">
      <c r="A259" s="564"/>
      <c r="B259" s="568"/>
      <c r="C259" s="614"/>
      <c r="D259" s="773"/>
      <c r="E259" s="448"/>
      <c r="F259" s="148" t="s">
        <v>376</v>
      </c>
      <c r="G259" s="523" t="s">
        <v>746</v>
      </c>
      <c r="H259" s="523"/>
      <c r="I259" s="523"/>
      <c r="J259" s="523"/>
      <c r="K259" s="583"/>
      <c r="L259" s="602"/>
      <c r="M259" s="800"/>
    </row>
    <row r="260" spans="1:13" s="51" customFormat="1" ht="15" customHeight="1" x14ac:dyDescent="0.25">
      <c r="A260" s="564"/>
      <c r="B260" s="568"/>
      <c r="C260" s="614"/>
      <c r="D260" s="773"/>
      <c r="E260" s="448"/>
      <c r="F260" s="148" t="s">
        <v>381</v>
      </c>
      <c r="G260" s="523" t="s">
        <v>795</v>
      </c>
      <c r="H260" s="523"/>
      <c r="I260" s="523"/>
      <c r="J260" s="523"/>
      <c r="K260" s="583"/>
      <c r="L260" s="602"/>
      <c r="M260" s="800"/>
    </row>
    <row r="261" spans="1:13" s="51" customFormat="1" ht="15" customHeight="1" x14ac:dyDescent="0.25">
      <c r="A261" s="564"/>
      <c r="B261" s="568"/>
      <c r="C261" s="614"/>
      <c r="D261" s="773"/>
      <c r="E261" s="448"/>
      <c r="F261" s="148" t="s">
        <v>796</v>
      </c>
      <c r="G261" s="523" t="s">
        <v>797</v>
      </c>
      <c r="H261" s="523"/>
      <c r="I261" s="523"/>
      <c r="J261" s="523"/>
      <c r="K261" s="583"/>
      <c r="L261" s="602"/>
      <c r="M261" s="800"/>
    </row>
    <row r="262" spans="1:13" s="51" customFormat="1" ht="15" customHeight="1" x14ac:dyDescent="0.25">
      <c r="A262" s="564"/>
      <c r="B262" s="568"/>
      <c r="C262" s="614"/>
      <c r="D262" s="773"/>
      <c r="E262" s="448"/>
      <c r="F262" s="94" t="s">
        <v>358</v>
      </c>
      <c r="G262" s="523" t="s">
        <v>748</v>
      </c>
      <c r="H262" s="523"/>
      <c r="I262" s="523"/>
      <c r="J262" s="523"/>
      <c r="K262" s="584">
        <v>5</v>
      </c>
      <c r="L262" s="533">
        <v>1466</v>
      </c>
      <c r="M262" s="800"/>
    </row>
    <row r="263" spans="1:13" s="51" customFormat="1" ht="15" customHeight="1" x14ac:dyDescent="0.25">
      <c r="A263" s="564"/>
      <c r="B263" s="568"/>
      <c r="C263" s="614"/>
      <c r="D263" s="773"/>
      <c r="E263" s="448"/>
      <c r="F263" s="93" t="s">
        <v>704</v>
      </c>
      <c r="G263" s="523" t="s">
        <v>1284</v>
      </c>
      <c r="H263" s="523"/>
      <c r="I263" s="523"/>
      <c r="J263" s="523"/>
      <c r="K263" s="585"/>
      <c r="L263" s="603" t="e">
        <f>#REF!-#REF!*10%</f>
        <v>#REF!</v>
      </c>
      <c r="M263" s="800"/>
    </row>
    <row r="264" spans="1:13" s="51" customFormat="1" ht="15.75" customHeight="1" x14ac:dyDescent="0.25">
      <c r="A264" s="564"/>
      <c r="B264" s="568"/>
      <c r="C264" s="614"/>
      <c r="D264" s="773"/>
      <c r="E264" s="448"/>
      <c r="F264" s="148" t="s">
        <v>377</v>
      </c>
      <c r="G264" s="523" t="s">
        <v>749</v>
      </c>
      <c r="H264" s="523"/>
      <c r="I264" s="523"/>
      <c r="J264" s="523"/>
      <c r="K264" s="585"/>
      <c r="L264" s="603" t="e">
        <f>#REF!-#REF!*10%</f>
        <v>#REF!</v>
      </c>
      <c r="M264" s="800"/>
    </row>
    <row r="265" spans="1:13" s="51" customFormat="1" ht="15.75" customHeight="1" x14ac:dyDescent="0.25">
      <c r="A265" s="564"/>
      <c r="B265" s="568"/>
      <c r="C265" s="614"/>
      <c r="D265" s="773"/>
      <c r="E265" s="448"/>
      <c r="F265" s="148" t="s">
        <v>798</v>
      </c>
      <c r="G265" s="801" t="s">
        <v>799</v>
      </c>
      <c r="H265" s="801"/>
      <c r="I265" s="801"/>
      <c r="J265" s="801"/>
      <c r="K265" s="585"/>
      <c r="L265" s="603" t="e">
        <f>#REF!-#REF!*10%</f>
        <v>#REF!</v>
      </c>
      <c r="M265" s="800"/>
    </row>
    <row r="266" spans="1:13" s="51" customFormat="1" ht="15" customHeight="1" x14ac:dyDescent="0.25">
      <c r="A266" s="564"/>
      <c r="B266" s="568"/>
      <c r="C266" s="614"/>
      <c r="D266" s="773"/>
      <c r="E266" s="448"/>
      <c r="F266" s="148" t="s">
        <v>800</v>
      </c>
      <c r="G266" s="801" t="s">
        <v>799</v>
      </c>
      <c r="H266" s="801"/>
      <c r="I266" s="801"/>
      <c r="J266" s="801"/>
      <c r="K266" s="585"/>
      <c r="L266" s="603" t="e">
        <f>#REF!-#REF!*10%</f>
        <v>#REF!</v>
      </c>
      <c r="M266" s="800"/>
    </row>
    <row r="267" spans="1:13" s="51" customFormat="1" ht="15" customHeight="1" x14ac:dyDescent="0.25">
      <c r="A267" s="564"/>
      <c r="B267" s="568"/>
      <c r="C267" s="614"/>
      <c r="D267" s="773"/>
      <c r="E267" s="448"/>
      <c r="F267" s="148" t="s">
        <v>801</v>
      </c>
      <c r="G267" s="801" t="s">
        <v>799</v>
      </c>
      <c r="H267" s="801"/>
      <c r="I267" s="801"/>
      <c r="J267" s="801"/>
      <c r="K267" s="585"/>
      <c r="L267" s="603" t="e">
        <f>#REF!-#REF!*10%</f>
        <v>#REF!</v>
      </c>
      <c r="M267" s="800"/>
    </row>
    <row r="268" spans="1:13" s="51" customFormat="1" ht="15" customHeight="1" x14ac:dyDescent="0.25">
      <c r="A268" s="564"/>
      <c r="B268" s="568"/>
      <c r="C268" s="614"/>
      <c r="D268" s="773"/>
      <c r="E268" s="448"/>
      <c r="F268" s="148" t="s">
        <v>802</v>
      </c>
      <c r="G268" s="801" t="s">
        <v>799</v>
      </c>
      <c r="H268" s="801"/>
      <c r="I268" s="801"/>
      <c r="J268" s="801"/>
      <c r="K268" s="585"/>
      <c r="L268" s="603" t="e">
        <f>#REF!-#REF!*10%</f>
        <v>#REF!</v>
      </c>
      <c r="M268" s="800"/>
    </row>
    <row r="269" spans="1:13" s="51" customFormat="1" ht="15" customHeight="1" x14ac:dyDescent="0.25">
      <c r="A269" s="564"/>
      <c r="B269" s="568"/>
      <c r="C269" s="614"/>
      <c r="D269" s="773"/>
      <c r="E269" s="448"/>
      <c r="F269" s="148" t="s">
        <v>803</v>
      </c>
      <c r="G269" s="801" t="s">
        <v>799</v>
      </c>
      <c r="H269" s="801"/>
      <c r="I269" s="801"/>
      <c r="J269" s="801"/>
      <c r="K269" s="585"/>
      <c r="L269" s="603" t="e">
        <f>#REF!-#REF!*10%</f>
        <v>#REF!</v>
      </c>
      <c r="M269" s="800"/>
    </row>
    <row r="270" spans="1:13" s="51" customFormat="1" ht="15" customHeight="1" x14ac:dyDescent="0.25">
      <c r="A270" s="564"/>
      <c r="B270" s="568"/>
      <c r="C270" s="614"/>
      <c r="D270" s="773"/>
      <c r="E270" s="448"/>
      <c r="F270" s="148" t="s">
        <v>804</v>
      </c>
      <c r="G270" s="801" t="s">
        <v>799</v>
      </c>
      <c r="H270" s="801"/>
      <c r="I270" s="801"/>
      <c r="J270" s="801"/>
      <c r="K270" s="585"/>
      <c r="L270" s="603" t="e">
        <f>#REF!-#REF!*10%</f>
        <v>#REF!</v>
      </c>
      <c r="M270" s="800"/>
    </row>
    <row r="271" spans="1:13" s="51" customFormat="1" ht="15.6" customHeight="1" x14ac:dyDescent="0.25">
      <c r="A271" s="564"/>
      <c r="B271" s="568"/>
      <c r="C271" s="614"/>
      <c r="D271" s="773"/>
      <c r="E271" s="448"/>
      <c r="F271" s="148" t="s">
        <v>562</v>
      </c>
      <c r="G271" s="523" t="s">
        <v>1085</v>
      </c>
      <c r="H271" s="523"/>
      <c r="I271" s="523"/>
      <c r="J271" s="523"/>
      <c r="K271" s="585"/>
      <c r="L271" s="603" t="e">
        <f>#REF!-#REF!*10%</f>
        <v>#REF!</v>
      </c>
      <c r="M271" s="800"/>
    </row>
    <row r="272" spans="1:13" s="51" customFormat="1" ht="15.6" customHeight="1" x14ac:dyDescent="0.25">
      <c r="A272" s="564"/>
      <c r="B272" s="568"/>
      <c r="C272" s="614"/>
      <c r="D272" s="773"/>
      <c r="E272" s="448"/>
      <c r="F272" s="148" t="s">
        <v>570</v>
      </c>
      <c r="G272" s="523" t="s">
        <v>614</v>
      </c>
      <c r="H272" s="523"/>
      <c r="I272" s="523"/>
      <c r="J272" s="523"/>
      <c r="K272" s="585"/>
      <c r="L272" s="603" t="e">
        <f>#REF!-#REF!*10%</f>
        <v>#REF!</v>
      </c>
      <c r="M272" s="800"/>
    </row>
    <row r="273" spans="1:13" s="51" customFormat="1" ht="15.6" customHeight="1" x14ac:dyDescent="0.25">
      <c r="A273" s="564"/>
      <c r="B273" s="568"/>
      <c r="C273" s="614"/>
      <c r="D273" s="773"/>
      <c r="E273" s="448"/>
      <c r="F273" s="167" t="s">
        <v>84</v>
      </c>
      <c r="G273" s="722">
        <v>0.25</v>
      </c>
      <c r="H273" s="722"/>
      <c r="I273" s="722"/>
      <c r="J273" s="722"/>
      <c r="K273" s="585"/>
      <c r="L273" s="603" t="e">
        <f>#REF!-#REF!*10%</f>
        <v>#REF!</v>
      </c>
      <c r="M273" s="800"/>
    </row>
    <row r="274" spans="1:13" ht="15" customHeight="1" x14ac:dyDescent="0.25">
      <c r="A274" s="564"/>
      <c r="B274" s="569"/>
      <c r="C274" s="614"/>
      <c r="D274" s="773"/>
      <c r="E274" s="448"/>
      <c r="F274" s="136" t="s">
        <v>1016</v>
      </c>
      <c r="G274" s="523">
        <v>5</v>
      </c>
      <c r="H274" s="523"/>
      <c r="I274" s="523"/>
      <c r="J274" s="523"/>
      <c r="K274" s="585"/>
      <c r="L274" s="603" t="e">
        <f>#REF!-#REF!*10%</f>
        <v>#REF!</v>
      </c>
      <c r="M274" s="800"/>
    </row>
    <row r="275" spans="1:13" ht="15" customHeight="1" x14ac:dyDescent="0.25">
      <c r="A275" s="564">
        <v>2</v>
      </c>
      <c r="B275" s="567"/>
      <c r="C275" s="614" t="s">
        <v>872</v>
      </c>
      <c r="D275" s="773"/>
      <c r="E275" s="448"/>
      <c r="F275" s="147" t="s">
        <v>862</v>
      </c>
      <c r="G275" s="523">
        <v>24</v>
      </c>
      <c r="H275" s="523"/>
      <c r="I275" s="523"/>
      <c r="J275" s="523"/>
      <c r="K275" s="539">
        <v>3</v>
      </c>
      <c r="L275" s="601">
        <v>1629</v>
      </c>
      <c r="M275" s="799" t="s">
        <v>1130</v>
      </c>
    </row>
    <row r="276" spans="1:13" ht="15" customHeight="1" x14ac:dyDescent="0.25">
      <c r="A276" s="564"/>
      <c r="B276" s="568"/>
      <c r="C276" s="614"/>
      <c r="D276" s="773"/>
      <c r="E276" s="448"/>
      <c r="F276" s="147" t="s">
        <v>80</v>
      </c>
      <c r="G276" s="469">
        <v>3</v>
      </c>
      <c r="H276" s="469"/>
      <c r="I276" s="469"/>
      <c r="J276" s="469"/>
      <c r="K276" s="583"/>
      <c r="L276" s="602"/>
      <c r="M276" s="800"/>
    </row>
    <row r="277" spans="1:13" ht="15" customHeight="1" x14ac:dyDescent="0.25">
      <c r="A277" s="564"/>
      <c r="B277" s="568"/>
      <c r="C277" s="614"/>
      <c r="D277" s="773"/>
      <c r="E277" s="448"/>
      <c r="F277" s="147" t="s">
        <v>8</v>
      </c>
      <c r="G277" s="243">
        <v>3000</v>
      </c>
      <c r="H277" s="244">
        <v>4000</v>
      </c>
      <c r="I277" s="246">
        <v>5500</v>
      </c>
      <c r="J277" s="257">
        <v>6000</v>
      </c>
      <c r="K277" s="583"/>
      <c r="L277" s="602"/>
      <c r="M277" s="800"/>
    </row>
    <row r="278" spans="1:13" ht="15" customHeight="1" x14ac:dyDescent="0.25">
      <c r="A278" s="564"/>
      <c r="B278" s="568"/>
      <c r="C278" s="614"/>
      <c r="D278" s="773"/>
      <c r="E278" s="448"/>
      <c r="F278" s="147" t="s">
        <v>82</v>
      </c>
      <c r="G278" s="243">
        <f>G276*125</f>
        <v>375</v>
      </c>
      <c r="H278" s="244">
        <f>G276*133</f>
        <v>399</v>
      </c>
      <c r="I278" s="246">
        <f>G276*142</f>
        <v>426</v>
      </c>
      <c r="J278" s="224"/>
      <c r="K278" s="583"/>
      <c r="L278" s="602"/>
      <c r="M278" s="800"/>
    </row>
    <row r="279" spans="1:13" ht="15" customHeight="1" x14ac:dyDescent="0.25">
      <c r="A279" s="564"/>
      <c r="B279" s="568"/>
      <c r="C279" s="614"/>
      <c r="D279" s="773"/>
      <c r="E279" s="448"/>
      <c r="F279" s="147" t="s">
        <v>1269</v>
      </c>
      <c r="G279" s="451">
        <v>0.98</v>
      </c>
      <c r="H279" s="451"/>
      <c r="I279" s="451"/>
      <c r="J279" s="451"/>
      <c r="K279" s="583"/>
      <c r="L279" s="602"/>
      <c r="M279" s="800"/>
    </row>
    <row r="280" spans="1:13" ht="15" customHeight="1" x14ac:dyDescent="0.25">
      <c r="A280" s="564"/>
      <c r="B280" s="568"/>
      <c r="C280" s="614"/>
      <c r="D280" s="773"/>
      <c r="E280" s="448"/>
      <c r="F280" s="93" t="s">
        <v>699</v>
      </c>
      <c r="G280" s="523" t="s">
        <v>700</v>
      </c>
      <c r="H280" s="523"/>
      <c r="I280" s="523"/>
      <c r="J280" s="523"/>
      <c r="K280" s="583"/>
      <c r="L280" s="602"/>
      <c r="M280" s="800"/>
    </row>
    <row r="281" spans="1:13" ht="15" customHeight="1" x14ac:dyDescent="0.25">
      <c r="A281" s="564"/>
      <c r="B281" s="568"/>
      <c r="C281" s="614"/>
      <c r="D281" s="773"/>
      <c r="E281" s="448"/>
      <c r="F281" s="93" t="s">
        <v>1181</v>
      </c>
      <c r="G281" s="462" t="s">
        <v>1179</v>
      </c>
      <c r="H281" s="463"/>
      <c r="I281" s="463"/>
      <c r="J281" s="464"/>
      <c r="K281" s="583"/>
      <c r="L281" s="602"/>
      <c r="M281" s="800"/>
    </row>
    <row r="282" spans="1:13" ht="15" customHeight="1" x14ac:dyDescent="0.25">
      <c r="A282" s="564"/>
      <c r="B282" s="568"/>
      <c r="C282" s="614"/>
      <c r="D282" s="773"/>
      <c r="E282" s="448"/>
      <c r="F282" s="94" t="s">
        <v>83</v>
      </c>
      <c r="G282" s="523">
        <v>54</v>
      </c>
      <c r="H282" s="523"/>
      <c r="I282" s="523"/>
      <c r="J282" s="523"/>
      <c r="K282" s="583"/>
      <c r="L282" s="602"/>
      <c r="M282" s="800"/>
    </row>
    <row r="283" spans="1:13" ht="15" customHeight="1" x14ac:dyDescent="0.25">
      <c r="A283" s="564"/>
      <c r="B283" s="568"/>
      <c r="C283" s="614"/>
      <c r="D283" s="773"/>
      <c r="E283" s="448"/>
      <c r="F283" s="94" t="s">
        <v>396</v>
      </c>
      <c r="G283" s="523" t="s">
        <v>397</v>
      </c>
      <c r="H283" s="523"/>
      <c r="I283" s="523"/>
      <c r="J283" s="523"/>
      <c r="K283" s="583"/>
      <c r="L283" s="602"/>
      <c r="M283" s="800"/>
    </row>
    <row r="284" spans="1:13" ht="15" customHeight="1" x14ac:dyDescent="0.25">
      <c r="A284" s="564"/>
      <c r="B284" s="568"/>
      <c r="C284" s="614"/>
      <c r="D284" s="773"/>
      <c r="E284" s="448"/>
      <c r="F284" s="94" t="s">
        <v>743</v>
      </c>
      <c r="G284" s="523" t="s">
        <v>744</v>
      </c>
      <c r="H284" s="523"/>
      <c r="I284" s="523"/>
      <c r="J284" s="523"/>
      <c r="K284" s="583"/>
      <c r="L284" s="602"/>
      <c r="M284" s="800"/>
    </row>
    <row r="285" spans="1:13" s="51" customFormat="1" ht="15" customHeight="1" x14ac:dyDescent="0.25">
      <c r="A285" s="564"/>
      <c r="B285" s="568"/>
      <c r="C285" s="614"/>
      <c r="D285" s="773"/>
      <c r="E285" s="448"/>
      <c r="F285" s="94" t="s">
        <v>421</v>
      </c>
      <c r="G285" s="523" t="s">
        <v>386</v>
      </c>
      <c r="H285" s="523"/>
      <c r="I285" s="523"/>
      <c r="J285" s="523"/>
      <c r="K285" s="583"/>
      <c r="L285" s="602"/>
      <c r="M285" s="800"/>
    </row>
    <row r="286" spans="1:13" s="51" customFormat="1" ht="15" customHeight="1" x14ac:dyDescent="0.25">
      <c r="A286" s="564"/>
      <c r="B286" s="568"/>
      <c r="C286" s="614"/>
      <c r="D286" s="773"/>
      <c r="E286" s="448"/>
      <c r="F286" s="148" t="s">
        <v>379</v>
      </c>
      <c r="G286" s="523" t="s">
        <v>745</v>
      </c>
      <c r="H286" s="523"/>
      <c r="I286" s="523"/>
      <c r="J286" s="523"/>
      <c r="K286" s="583"/>
      <c r="L286" s="602"/>
      <c r="M286" s="800"/>
    </row>
    <row r="287" spans="1:13" s="51" customFormat="1" ht="15" customHeight="1" x14ac:dyDescent="0.25">
      <c r="A287" s="564"/>
      <c r="B287" s="568"/>
      <c r="C287" s="614"/>
      <c r="D287" s="773"/>
      <c r="E287" s="448"/>
      <c r="F287" s="148" t="s">
        <v>257</v>
      </c>
      <c r="G287" s="523" t="s">
        <v>658</v>
      </c>
      <c r="H287" s="523"/>
      <c r="I287" s="523"/>
      <c r="J287" s="523"/>
      <c r="K287" s="583"/>
      <c r="L287" s="602"/>
      <c r="M287" s="800"/>
    </row>
    <row r="288" spans="1:13" s="51" customFormat="1" ht="15" customHeight="1" x14ac:dyDescent="0.25">
      <c r="A288" s="564"/>
      <c r="B288" s="568"/>
      <c r="C288" s="614"/>
      <c r="D288" s="773"/>
      <c r="E288" s="448"/>
      <c r="F288" s="148" t="s">
        <v>422</v>
      </c>
      <c r="G288" s="523" t="s">
        <v>794</v>
      </c>
      <c r="H288" s="523"/>
      <c r="I288" s="523"/>
      <c r="J288" s="523"/>
      <c r="K288" s="583"/>
      <c r="L288" s="602"/>
      <c r="M288" s="800"/>
    </row>
    <row r="289" spans="1:13" s="51" customFormat="1" ht="15" customHeight="1" x14ac:dyDescent="0.25">
      <c r="A289" s="564"/>
      <c r="B289" s="568"/>
      <c r="C289" s="614"/>
      <c r="D289" s="773"/>
      <c r="E289" s="448"/>
      <c r="F289" s="148" t="s">
        <v>376</v>
      </c>
      <c r="G289" s="523" t="s">
        <v>746</v>
      </c>
      <c r="H289" s="523"/>
      <c r="I289" s="523"/>
      <c r="J289" s="523"/>
      <c r="K289" s="583"/>
      <c r="L289" s="602"/>
      <c r="M289" s="800"/>
    </row>
    <row r="290" spans="1:13" s="51" customFormat="1" ht="15" customHeight="1" x14ac:dyDescent="0.25">
      <c r="A290" s="564"/>
      <c r="B290" s="568"/>
      <c r="C290" s="614"/>
      <c r="D290" s="773"/>
      <c r="E290" s="448"/>
      <c r="F290" s="148" t="s">
        <v>381</v>
      </c>
      <c r="G290" s="523" t="s">
        <v>795</v>
      </c>
      <c r="H290" s="523"/>
      <c r="I290" s="523"/>
      <c r="J290" s="523"/>
      <c r="K290" s="583"/>
      <c r="L290" s="602"/>
      <c r="M290" s="800"/>
    </row>
    <row r="291" spans="1:13" s="51" customFormat="1" ht="15" customHeight="1" x14ac:dyDescent="0.25">
      <c r="A291" s="564"/>
      <c r="B291" s="568"/>
      <c r="C291" s="614"/>
      <c r="D291" s="773"/>
      <c r="E291" s="448"/>
      <c r="F291" s="148" t="s">
        <v>796</v>
      </c>
      <c r="G291" s="523" t="s">
        <v>797</v>
      </c>
      <c r="H291" s="523"/>
      <c r="I291" s="523"/>
      <c r="J291" s="523"/>
      <c r="K291" s="583"/>
      <c r="L291" s="602"/>
      <c r="M291" s="800"/>
    </row>
    <row r="292" spans="1:13" s="51" customFormat="1" ht="15" customHeight="1" x14ac:dyDescent="0.25">
      <c r="A292" s="564"/>
      <c r="B292" s="568"/>
      <c r="C292" s="614"/>
      <c r="D292" s="773"/>
      <c r="E292" s="448"/>
      <c r="F292" s="94" t="s">
        <v>358</v>
      </c>
      <c r="G292" s="523" t="s">
        <v>748</v>
      </c>
      <c r="H292" s="523"/>
      <c r="I292" s="523"/>
      <c r="J292" s="523"/>
      <c r="K292" s="584">
        <v>5</v>
      </c>
      <c r="L292" s="533">
        <v>1743</v>
      </c>
      <c r="M292" s="800"/>
    </row>
    <row r="293" spans="1:13" s="51" customFormat="1" ht="15" customHeight="1" x14ac:dyDescent="0.25">
      <c r="A293" s="564"/>
      <c r="B293" s="568"/>
      <c r="C293" s="614"/>
      <c r="D293" s="773"/>
      <c r="E293" s="448"/>
      <c r="F293" s="93" t="s">
        <v>704</v>
      </c>
      <c r="G293" s="523" t="s">
        <v>1284</v>
      </c>
      <c r="H293" s="523"/>
      <c r="I293" s="523"/>
      <c r="J293" s="523"/>
      <c r="K293" s="585"/>
      <c r="L293" s="603" t="e">
        <f>#REF!-#REF!*10%</f>
        <v>#REF!</v>
      </c>
      <c r="M293" s="800"/>
    </row>
    <row r="294" spans="1:13" s="51" customFormat="1" ht="15.75" customHeight="1" x14ac:dyDescent="0.25">
      <c r="A294" s="564"/>
      <c r="B294" s="568"/>
      <c r="C294" s="614"/>
      <c r="D294" s="773"/>
      <c r="E294" s="448"/>
      <c r="F294" s="148" t="s">
        <v>377</v>
      </c>
      <c r="G294" s="523" t="s">
        <v>749</v>
      </c>
      <c r="H294" s="523"/>
      <c r="I294" s="523"/>
      <c r="J294" s="523"/>
      <c r="K294" s="585"/>
      <c r="L294" s="603" t="e">
        <f>#REF!-#REF!*10%</f>
        <v>#REF!</v>
      </c>
      <c r="M294" s="800"/>
    </row>
    <row r="295" spans="1:13" s="51" customFormat="1" ht="15.75" customHeight="1" x14ac:dyDescent="0.25">
      <c r="A295" s="564"/>
      <c r="B295" s="568"/>
      <c r="C295" s="614"/>
      <c r="D295" s="773"/>
      <c r="E295" s="448"/>
      <c r="F295" s="148" t="s">
        <v>798</v>
      </c>
      <c r="G295" s="801" t="s">
        <v>806</v>
      </c>
      <c r="H295" s="801"/>
      <c r="I295" s="801"/>
      <c r="J295" s="801"/>
      <c r="K295" s="585"/>
      <c r="L295" s="603" t="e">
        <f>#REF!-#REF!*10%</f>
        <v>#REF!</v>
      </c>
      <c r="M295" s="800"/>
    </row>
    <row r="296" spans="1:13" s="51" customFormat="1" ht="15" customHeight="1" x14ac:dyDescent="0.25">
      <c r="A296" s="564"/>
      <c r="B296" s="568"/>
      <c r="C296" s="614"/>
      <c r="D296" s="773"/>
      <c r="E296" s="448"/>
      <c r="F296" s="148" t="s">
        <v>800</v>
      </c>
      <c r="G296" s="523" t="s">
        <v>799</v>
      </c>
      <c r="H296" s="523"/>
      <c r="I296" s="523"/>
      <c r="J296" s="523"/>
      <c r="K296" s="585"/>
      <c r="L296" s="603" t="e">
        <f>#REF!-#REF!*10%</f>
        <v>#REF!</v>
      </c>
      <c r="M296" s="800"/>
    </row>
    <row r="297" spans="1:13" s="51" customFormat="1" ht="15" customHeight="1" x14ac:dyDescent="0.25">
      <c r="A297" s="564"/>
      <c r="B297" s="568"/>
      <c r="C297" s="614"/>
      <c r="D297" s="773"/>
      <c r="E297" s="448"/>
      <c r="F297" s="148" t="s">
        <v>801</v>
      </c>
      <c r="G297" s="801">
        <v>10</v>
      </c>
      <c r="H297" s="801"/>
      <c r="I297" s="801"/>
      <c r="J297" s="801"/>
      <c r="K297" s="585"/>
      <c r="L297" s="603" t="e">
        <f>#REF!-#REF!*10%</f>
        <v>#REF!</v>
      </c>
      <c r="M297" s="800"/>
    </row>
    <row r="298" spans="1:13" s="51" customFormat="1" ht="15" customHeight="1" x14ac:dyDescent="0.25">
      <c r="A298" s="564"/>
      <c r="B298" s="568"/>
      <c r="C298" s="614"/>
      <c r="D298" s="773"/>
      <c r="E298" s="448"/>
      <c r="F298" s="148" t="s">
        <v>802</v>
      </c>
      <c r="G298" s="523" t="s">
        <v>799</v>
      </c>
      <c r="H298" s="523"/>
      <c r="I298" s="523"/>
      <c r="J298" s="523"/>
      <c r="K298" s="585"/>
      <c r="L298" s="603" t="e">
        <f>#REF!-#REF!*10%</f>
        <v>#REF!</v>
      </c>
      <c r="M298" s="800"/>
    </row>
    <row r="299" spans="1:13" s="51" customFormat="1" ht="15" customHeight="1" x14ac:dyDescent="0.25">
      <c r="A299" s="564"/>
      <c r="B299" s="568"/>
      <c r="C299" s="614"/>
      <c r="D299" s="773"/>
      <c r="E299" s="448"/>
      <c r="F299" s="148" t="s">
        <v>803</v>
      </c>
      <c r="G299" s="801">
        <v>4</v>
      </c>
      <c r="H299" s="801"/>
      <c r="I299" s="801"/>
      <c r="J299" s="801"/>
      <c r="K299" s="585"/>
      <c r="L299" s="603" t="e">
        <f>#REF!-#REF!*10%</f>
        <v>#REF!</v>
      </c>
      <c r="M299" s="800"/>
    </row>
    <row r="300" spans="1:13" s="51" customFormat="1" ht="15" customHeight="1" x14ac:dyDescent="0.25">
      <c r="A300" s="564"/>
      <c r="B300" s="568"/>
      <c r="C300" s="614"/>
      <c r="D300" s="773"/>
      <c r="E300" s="448"/>
      <c r="F300" s="148" t="s">
        <v>804</v>
      </c>
      <c r="G300" s="523" t="s">
        <v>799</v>
      </c>
      <c r="H300" s="523"/>
      <c r="I300" s="523"/>
      <c r="J300" s="523"/>
      <c r="K300" s="585"/>
      <c r="L300" s="603" t="e">
        <f>#REF!-#REF!*10%</f>
        <v>#REF!</v>
      </c>
      <c r="M300" s="800"/>
    </row>
    <row r="301" spans="1:13" s="51" customFormat="1" ht="15.6" customHeight="1" x14ac:dyDescent="0.25">
      <c r="A301" s="564"/>
      <c r="B301" s="568"/>
      <c r="C301" s="614"/>
      <c r="D301" s="773"/>
      <c r="E301" s="448"/>
      <c r="F301" s="148" t="s">
        <v>562</v>
      </c>
      <c r="G301" s="523" t="s">
        <v>1085</v>
      </c>
      <c r="H301" s="523"/>
      <c r="I301" s="523"/>
      <c r="J301" s="523"/>
      <c r="K301" s="585"/>
      <c r="L301" s="603" t="e">
        <f>#REF!-#REF!*10%</f>
        <v>#REF!</v>
      </c>
      <c r="M301" s="800"/>
    </row>
    <row r="302" spans="1:13" s="51" customFormat="1" ht="15.6" customHeight="1" x14ac:dyDescent="0.25">
      <c r="A302" s="564"/>
      <c r="B302" s="568"/>
      <c r="C302" s="614"/>
      <c r="D302" s="773"/>
      <c r="E302" s="448"/>
      <c r="F302" s="148" t="s">
        <v>570</v>
      </c>
      <c r="G302" s="523" t="s">
        <v>614</v>
      </c>
      <c r="H302" s="523"/>
      <c r="I302" s="523"/>
      <c r="J302" s="523"/>
      <c r="K302" s="585"/>
      <c r="L302" s="603" t="e">
        <f>#REF!-#REF!*10%</f>
        <v>#REF!</v>
      </c>
      <c r="M302" s="800"/>
    </row>
    <row r="303" spans="1:13" s="51" customFormat="1" ht="15.6" customHeight="1" x14ac:dyDescent="0.25">
      <c r="A303" s="564"/>
      <c r="B303" s="568"/>
      <c r="C303" s="614"/>
      <c r="D303" s="773"/>
      <c r="E303" s="448"/>
      <c r="F303" s="167" t="s">
        <v>84</v>
      </c>
      <c r="G303" s="722">
        <v>0.25</v>
      </c>
      <c r="H303" s="722"/>
      <c r="I303" s="722"/>
      <c r="J303" s="722"/>
      <c r="K303" s="585"/>
      <c r="L303" s="603" t="e">
        <f>#REF!-#REF!*10%</f>
        <v>#REF!</v>
      </c>
      <c r="M303" s="800"/>
    </row>
    <row r="304" spans="1:13" ht="15" customHeight="1" x14ac:dyDescent="0.25">
      <c r="A304" s="564"/>
      <c r="B304" s="569"/>
      <c r="C304" s="614"/>
      <c r="D304" s="773"/>
      <c r="E304" s="448"/>
      <c r="F304" s="136" t="s">
        <v>1016</v>
      </c>
      <c r="G304" s="523">
        <v>5</v>
      </c>
      <c r="H304" s="523"/>
      <c r="I304" s="523"/>
      <c r="J304" s="523"/>
      <c r="K304" s="585"/>
      <c r="L304" s="603" t="e">
        <f>#REF!-#REF!*10%</f>
        <v>#REF!</v>
      </c>
      <c r="M304" s="800"/>
    </row>
    <row r="305" spans="1:13" ht="15" customHeight="1" x14ac:dyDescent="0.25">
      <c r="A305" s="564">
        <v>3</v>
      </c>
      <c r="B305" s="567"/>
      <c r="C305" s="614" t="s">
        <v>873</v>
      </c>
      <c r="D305" s="773"/>
      <c r="E305" s="448"/>
      <c r="F305" s="147" t="s">
        <v>862</v>
      </c>
      <c r="G305" s="523">
        <v>24</v>
      </c>
      <c r="H305" s="523"/>
      <c r="I305" s="523"/>
      <c r="J305" s="523"/>
      <c r="K305" s="539">
        <v>3</v>
      </c>
      <c r="L305" s="601">
        <v>1629</v>
      </c>
      <c r="M305" s="799" t="s">
        <v>1131</v>
      </c>
    </row>
    <row r="306" spans="1:13" ht="15" customHeight="1" x14ac:dyDescent="0.25">
      <c r="A306" s="564"/>
      <c r="B306" s="568"/>
      <c r="C306" s="614"/>
      <c r="D306" s="773"/>
      <c r="E306" s="448"/>
      <c r="F306" s="147" t="s">
        <v>80</v>
      </c>
      <c r="G306" s="469">
        <v>3</v>
      </c>
      <c r="H306" s="469"/>
      <c r="I306" s="469"/>
      <c r="J306" s="469"/>
      <c r="K306" s="583"/>
      <c r="L306" s="602"/>
      <c r="M306" s="800"/>
    </row>
    <row r="307" spans="1:13" ht="15" customHeight="1" x14ac:dyDescent="0.25">
      <c r="A307" s="564"/>
      <c r="B307" s="568"/>
      <c r="C307" s="614"/>
      <c r="D307" s="773"/>
      <c r="E307" s="448"/>
      <c r="F307" s="147" t="s">
        <v>8</v>
      </c>
      <c r="G307" s="243">
        <v>3000</v>
      </c>
      <c r="H307" s="244">
        <v>4000</v>
      </c>
      <c r="I307" s="246">
        <v>5500</v>
      </c>
      <c r="J307" s="257">
        <v>6000</v>
      </c>
      <c r="K307" s="583"/>
      <c r="L307" s="602"/>
      <c r="M307" s="800"/>
    </row>
    <row r="308" spans="1:13" ht="15" customHeight="1" x14ac:dyDescent="0.25">
      <c r="A308" s="564"/>
      <c r="B308" s="568"/>
      <c r="C308" s="614"/>
      <c r="D308" s="773"/>
      <c r="E308" s="448"/>
      <c r="F308" s="147" t="s">
        <v>82</v>
      </c>
      <c r="G308" s="243">
        <f>G306*125</f>
        <v>375</v>
      </c>
      <c r="H308" s="244">
        <f>G306*133</f>
        <v>399</v>
      </c>
      <c r="I308" s="246">
        <f>G306*142</f>
        <v>426</v>
      </c>
      <c r="J308" s="224"/>
      <c r="K308" s="583"/>
      <c r="L308" s="602"/>
      <c r="M308" s="800"/>
    </row>
    <row r="309" spans="1:13" ht="15" customHeight="1" x14ac:dyDescent="0.25">
      <c r="A309" s="564"/>
      <c r="B309" s="568"/>
      <c r="C309" s="614"/>
      <c r="D309" s="773"/>
      <c r="E309" s="448"/>
      <c r="F309" s="147" t="s">
        <v>1269</v>
      </c>
      <c r="G309" s="451">
        <v>0.98</v>
      </c>
      <c r="H309" s="451"/>
      <c r="I309" s="451"/>
      <c r="J309" s="451"/>
      <c r="K309" s="583"/>
      <c r="L309" s="602"/>
      <c r="M309" s="800"/>
    </row>
    <row r="310" spans="1:13" ht="15" customHeight="1" x14ac:dyDescent="0.25">
      <c r="A310" s="564"/>
      <c r="B310" s="568"/>
      <c r="C310" s="614"/>
      <c r="D310" s="773"/>
      <c r="E310" s="448"/>
      <c r="F310" s="93" t="s">
        <v>699</v>
      </c>
      <c r="G310" s="523" t="s">
        <v>700</v>
      </c>
      <c r="H310" s="523"/>
      <c r="I310" s="523"/>
      <c r="J310" s="523"/>
      <c r="K310" s="583"/>
      <c r="L310" s="602"/>
      <c r="M310" s="800"/>
    </row>
    <row r="311" spans="1:13" ht="15" customHeight="1" x14ac:dyDescent="0.25">
      <c r="A311" s="564"/>
      <c r="B311" s="568"/>
      <c r="C311" s="614"/>
      <c r="D311" s="773"/>
      <c r="E311" s="448"/>
      <c r="F311" s="93" t="s">
        <v>1181</v>
      </c>
      <c r="G311" s="462" t="s">
        <v>1179</v>
      </c>
      <c r="H311" s="463"/>
      <c r="I311" s="463"/>
      <c r="J311" s="464"/>
      <c r="K311" s="583"/>
      <c r="L311" s="602"/>
      <c r="M311" s="800"/>
    </row>
    <row r="312" spans="1:13" ht="15" customHeight="1" x14ac:dyDescent="0.25">
      <c r="A312" s="564"/>
      <c r="B312" s="568"/>
      <c r="C312" s="614"/>
      <c r="D312" s="773"/>
      <c r="E312" s="448"/>
      <c r="F312" s="94" t="s">
        <v>83</v>
      </c>
      <c r="G312" s="523">
        <v>54</v>
      </c>
      <c r="H312" s="523"/>
      <c r="I312" s="523"/>
      <c r="J312" s="523"/>
      <c r="K312" s="583"/>
      <c r="L312" s="602"/>
      <c r="M312" s="800"/>
    </row>
    <row r="313" spans="1:13" ht="15" customHeight="1" x14ac:dyDescent="0.25">
      <c r="A313" s="564"/>
      <c r="B313" s="568"/>
      <c r="C313" s="614"/>
      <c r="D313" s="773"/>
      <c r="E313" s="448"/>
      <c r="F313" s="94" t="s">
        <v>396</v>
      </c>
      <c r="G313" s="523" t="s">
        <v>397</v>
      </c>
      <c r="H313" s="523"/>
      <c r="I313" s="523"/>
      <c r="J313" s="523"/>
      <c r="K313" s="583"/>
      <c r="L313" s="602"/>
      <c r="M313" s="800"/>
    </row>
    <row r="314" spans="1:13" ht="15" customHeight="1" x14ac:dyDescent="0.25">
      <c r="A314" s="564"/>
      <c r="B314" s="568"/>
      <c r="C314" s="614"/>
      <c r="D314" s="773"/>
      <c r="E314" s="448"/>
      <c r="F314" s="94" t="s">
        <v>743</v>
      </c>
      <c r="G314" s="523" t="s">
        <v>744</v>
      </c>
      <c r="H314" s="523"/>
      <c r="I314" s="523"/>
      <c r="J314" s="523"/>
      <c r="K314" s="583"/>
      <c r="L314" s="602"/>
      <c r="M314" s="800"/>
    </row>
    <row r="315" spans="1:13" s="51" customFormat="1" ht="15" customHeight="1" x14ac:dyDescent="0.25">
      <c r="A315" s="564"/>
      <c r="B315" s="568"/>
      <c r="C315" s="614"/>
      <c r="D315" s="773"/>
      <c r="E315" s="448"/>
      <c r="F315" s="94" t="s">
        <v>421</v>
      </c>
      <c r="G315" s="523" t="s">
        <v>386</v>
      </c>
      <c r="H315" s="523"/>
      <c r="I315" s="523"/>
      <c r="J315" s="523"/>
      <c r="K315" s="583"/>
      <c r="L315" s="602"/>
      <c r="M315" s="800"/>
    </row>
    <row r="316" spans="1:13" s="51" customFormat="1" ht="15" customHeight="1" x14ac:dyDescent="0.25">
      <c r="A316" s="564"/>
      <c r="B316" s="568"/>
      <c r="C316" s="614"/>
      <c r="D316" s="773"/>
      <c r="E316" s="448"/>
      <c r="F316" s="148" t="s">
        <v>379</v>
      </c>
      <c r="G316" s="523" t="s">
        <v>745</v>
      </c>
      <c r="H316" s="523"/>
      <c r="I316" s="523"/>
      <c r="J316" s="523"/>
      <c r="K316" s="583"/>
      <c r="L316" s="602"/>
      <c r="M316" s="800"/>
    </row>
    <row r="317" spans="1:13" s="51" customFormat="1" ht="15" customHeight="1" x14ac:dyDescent="0.25">
      <c r="A317" s="564"/>
      <c r="B317" s="568"/>
      <c r="C317" s="614"/>
      <c r="D317" s="773"/>
      <c r="E317" s="448"/>
      <c r="F317" s="148" t="s">
        <v>257</v>
      </c>
      <c r="G317" s="523" t="s">
        <v>658</v>
      </c>
      <c r="H317" s="523"/>
      <c r="I317" s="523"/>
      <c r="J317" s="523"/>
      <c r="K317" s="583"/>
      <c r="L317" s="602"/>
      <c r="M317" s="800"/>
    </row>
    <row r="318" spans="1:13" s="51" customFormat="1" ht="15" customHeight="1" x14ac:dyDescent="0.25">
      <c r="A318" s="564"/>
      <c r="B318" s="568"/>
      <c r="C318" s="614"/>
      <c r="D318" s="773"/>
      <c r="E318" s="448"/>
      <c r="F318" s="148" t="s">
        <v>422</v>
      </c>
      <c r="G318" s="523" t="s">
        <v>794</v>
      </c>
      <c r="H318" s="523"/>
      <c r="I318" s="523"/>
      <c r="J318" s="523"/>
      <c r="K318" s="583"/>
      <c r="L318" s="602"/>
      <c r="M318" s="800"/>
    </row>
    <row r="319" spans="1:13" s="51" customFormat="1" ht="15" customHeight="1" x14ac:dyDescent="0.25">
      <c r="A319" s="564"/>
      <c r="B319" s="568"/>
      <c r="C319" s="614"/>
      <c r="D319" s="773"/>
      <c r="E319" s="448"/>
      <c r="F319" s="148" t="s">
        <v>376</v>
      </c>
      <c r="G319" s="523" t="s">
        <v>746</v>
      </c>
      <c r="H319" s="523"/>
      <c r="I319" s="523"/>
      <c r="J319" s="523"/>
      <c r="K319" s="583"/>
      <c r="L319" s="602"/>
      <c r="M319" s="800"/>
    </row>
    <row r="320" spans="1:13" s="51" customFormat="1" ht="15" customHeight="1" x14ac:dyDescent="0.25">
      <c r="A320" s="564"/>
      <c r="B320" s="568"/>
      <c r="C320" s="614"/>
      <c r="D320" s="773"/>
      <c r="E320" s="448"/>
      <c r="F320" s="148" t="s">
        <v>381</v>
      </c>
      <c r="G320" s="523" t="s">
        <v>795</v>
      </c>
      <c r="H320" s="523"/>
      <c r="I320" s="523"/>
      <c r="J320" s="523"/>
      <c r="K320" s="583"/>
      <c r="L320" s="602"/>
      <c r="M320" s="800"/>
    </row>
    <row r="321" spans="1:13" s="51" customFormat="1" ht="15" customHeight="1" x14ac:dyDescent="0.25">
      <c r="A321" s="564"/>
      <c r="B321" s="568"/>
      <c r="C321" s="614"/>
      <c r="D321" s="773"/>
      <c r="E321" s="448"/>
      <c r="F321" s="148" t="s">
        <v>796</v>
      </c>
      <c r="G321" s="523" t="s">
        <v>797</v>
      </c>
      <c r="H321" s="523"/>
      <c r="I321" s="523"/>
      <c r="J321" s="523"/>
      <c r="K321" s="583"/>
      <c r="L321" s="602"/>
      <c r="M321" s="800"/>
    </row>
    <row r="322" spans="1:13" s="51" customFormat="1" ht="15" customHeight="1" x14ac:dyDescent="0.25">
      <c r="A322" s="564"/>
      <c r="B322" s="568"/>
      <c r="C322" s="614"/>
      <c r="D322" s="773"/>
      <c r="E322" s="448"/>
      <c r="F322" s="94" t="s">
        <v>358</v>
      </c>
      <c r="G322" s="523" t="s">
        <v>748</v>
      </c>
      <c r="H322" s="523"/>
      <c r="I322" s="523"/>
      <c r="J322" s="523"/>
      <c r="K322" s="584">
        <v>5</v>
      </c>
      <c r="L322" s="533">
        <v>1743</v>
      </c>
      <c r="M322" s="800"/>
    </row>
    <row r="323" spans="1:13" s="51" customFormat="1" ht="15" customHeight="1" x14ac:dyDescent="0.25">
      <c r="A323" s="564"/>
      <c r="B323" s="568"/>
      <c r="C323" s="614"/>
      <c r="D323" s="773"/>
      <c r="E323" s="448"/>
      <c r="F323" s="93" t="s">
        <v>704</v>
      </c>
      <c r="G323" s="523" t="s">
        <v>1284</v>
      </c>
      <c r="H323" s="523"/>
      <c r="I323" s="523"/>
      <c r="J323" s="523"/>
      <c r="K323" s="585"/>
      <c r="L323" s="603" t="e">
        <f>#REF!-#REF!*10%</f>
        <v>#REF!</v>
      </c>
      <c r="M323" s="800"/>
    </row>
    <row r="324" spans="1:13" s="51" customFormat="1" ht="15.75" customHeight="1" x14ac:dyDescent="0.25">
      <c r="A324" s="564"/>
      <c r="B324" s="568"/>
      <c r="C324" s="614"/>
      <c r="D324" s="773"/>
      <c r="E324" s="448"/>
      <c r="F324" s="148" t="s">
        <v>377</v>
      </c>
      <c r="G324" s="523" t="s">
        <v>749</v>
      </c>
      <c r="H324" s="523"/>
      <c r="I324" s="523"/>
      <c r="J324" s="523"/>
      <c r="K324" s="585"/>
      <c r="L324" s="603" t="e">
        <f>#REF!-#REF!*10%</f>
        <v>#REF!</v>
      </c>
      <c r="M324" s="800"/>
    </row>
    <row r="325" spans="1:13" s="51" customFormat="1" ht="15.75" customHeight="1" x14ac:dyDescent="0.25">
      <c r="A325" s="564"/>
      <c r="B325" s="568"/>
      <c r="C325" s="614"/>
      <c r="D325" s="773"/>
      <c r="E325" s="448"/>
      <c r="F325" s="148" t="s">
        <v>798</v>
      </c>
      <c r="G325" s="801" t="s">
        <v>808</v>
      </c>
      <c r="H325" s="801"/>
      <c r="I325" s="801"/>
      <c r="J325" s="801"/>
      <c r="K325" s="585"/>
      <c r="L325" s="603" t="e">
        <f>#REF!-#REF!*10%</f>
        <v>#REF!</v>
      </c>
      <c r="M325" s="800"/>
    </row>
    <row r="326" spans="1:13" s="51" customFormat="1" ht="15" customHeight="1" x14ac:dyDescent="0.25">
      <c r="A326" s="564"/>
      <c r="B326" s="568"/>
      <c r="C326" s="614"/>
      <c r="D326" s="773"/>
      <c r="E326" s="448"/>
      <c r="F326" s="148" t="s">
        <v>800</v>
      </c>
      <c r="G326" s="523" t="s">
        <v>799</v>
      </c>
      <c r="H326" s="523"/>
      <c r="I326" s="523"/>
      <c r="J326" s="523"/>
      <c r="K326" s="585"/>
      <c r="L326" s="603" t="e">
        <f>#REF!-#REF!*10%</f>
        <v>#REF!</v>
      </c>
      <c r="M326" s="800"/>
    </row>
    <row r="327" spans="1:13" s="51" customFormat="1" ht="15" customHeight="1" x14ac:dyDescent="0.25">
      <c r="A327" s="564"/>
      <c r="B327" s="568"/>
      <c r="C327" s="614"/>
      <c r="D327" s="773"/>
      <c r="E327" s="448"/>
      <c r="F327" s="148" t="s">
        <v>801</v>
      </c>
      <c r="G327" s="523" t="s">
        <v>799</v>
      </c>
      <c r="H327" s="523"/>
      <c r="I327" s="523"/>
      <c r="J327" s="523"/>
      <c r="K327" s="585"/>
      <c r="L327" s="603" t="e">
        <f>#REF!-#REF!*10%</f>
        <v>#REF!</v>
      </c>
      <c r="M327" s="800"/>
    </row>
    <row r="328" spans="1:13" s="51" customFormat="1" ht="15" customHeight="1" x14ac:dyDescent="0.25">
      <c r="A328" s="564"/>
      <c r="B328" s="568"/>
      <c r="C328" s="614"/>
      <c r="D328" s="773"/>
      <c r="E328" s="448"/>
      <c r="F328" s="148" t="s">
        <v>802</v>
      </c>
      <c r="G328" s="801">
        <v>60</v>
      </c>
      <c r="H328" s="801"/>
      <c r="I328" s="801"/>
      <c r="J328" s="801"/>
      <c r="K328" s="585"/>
      <c r="L328" s="603" t="e">
        <f>#REF!-#REF!*10%</f>
        <v>#REF!</v>
      </c>
      <c r="M328" s="800"/>
    </row>
    <row r="329" spans="1:13" s="51" customFormat="1" ht="15" customHeight="1" x14ac:dyDescent="0.25">
      <c r="A329" s="564"/>
      <c r="B329" s="568"/>
      <c r="C329" s="614"/>
      <c r="D329" s="773"/>
      <c r="E329" s="448"/>
      <c r="F329" s="148" t="s">
        <v>803</v>
      </c>
      <c r="G329" s="801">
        <v>1</v>
      </c>
      <c r="H329" s="801"/>
      <c r="I329" s="801"/>
      <c r="J329" s="801"/>
      <c r="K329" s="585"/>
      <c r="L329" s="603" t="e">
        <f>#REF!-#REF!*10%</f>
        <v>#REF!</v>
      </c>
      <c r="M329" s="800"/>
    </row>
    <row r="330" spans="1:13" s="51" customFormat="1" ht="15" customHeight="1" x14ac:dyDescent="0.25">
      <c r="A330" s="564"/>
      <c r="B330" s="568"/>
      <c r="C330" s="614"/>
      <c r="D330" s="773"/>
      <c r="E330" s="448"/>
      <c r="F330" s="148" t="s">
        <v>804</v>
      </c>
      <c r="G330" s="523" t="s">
        <v>799</v>
      </c>
      <c r="H330" s="523"/>
      <c r="I330" s="523"/>
      <c r="J330" s="523"/>
      <c r="K330" s="585"/>
      <c r="L330" s="603" t="e">
        <f>#REF!-#REF!*10%</f>
        <v>#REF!</v>
      </c>
      <c r="M330" s="800"/>
    </row>
    <row r="331" spans="1:13" s="51" customFormat="1" ht="15.6" customHeight="1" x14ac:dyDescent="0.25">
      <c r="A331" s="564"/>
      <c r="B331" s="568"/>
      <c r="C331" s="614"/>
      <c r="D331" s="773"/>
      <c r="E331" s="448"/>
      <c r="F331" s="148" t="s">
        <v>562</v>
      </c>
      <c r="G331" s="523" t="s">
        <v>1085</v>
      </c>
      <c r="H331" s="523"/>
      <c r="I331" s="523"/>
      <c r="J331" s="523"/>
      <c r="K331" s="585"/>
      <c r="L331" s="603" t="e">
        <f>#REF!-#REF!*10%</f>
        <v>#REF!</v>
      </c>
      <c r="M331" s="800"/>
    </row>
    <row r="332" spans="1:13" s="51" customFormat="1" ht="15.6" customHeight="1" x14ac:dyDescent="0.25">
      <c r="A332" s="564"/>
      <c r="B332" s="568"/>
      <c r="C332" s="614"/>
      <c r="D332" s="773"/>
      <c r="E332" s="448"/>
      <c r="F332" s="148" t="s">
        <v>570</v>
      </c>
      <c r="G332" s="523" t="s">
        <v>614</v>
      </c>
      <c r="H332" s="523"/>
      <c r="I332" s="523"/>
      <c r="J332" s="523"/>
      <c r="K332" s="585"/>
      <c r="L332" s="603" t="e">
        <f>#REF!-#REF!*10%</f>
        <v>#REF!</v>
      </c>
      <c r="M332" s="800"/>
    </row>
    <row r="333" spans="1:13" s="51" customFormat="1" ht="15.6" customHeight="1" x14ac:dyDescent="0.25">
      <c r="A333" s="564"/>
      <c r="B333" s="568"/>
      <c r="C333" s="614"/>
      <c r="D333" s="773"/>
      <c r="E333" s="448"/>
      <c r="F333" s="167" t="s">
        <v>84</v>
      </c>
      <c r="G333" s="722">
        <v>0.25</v>
      </c>
      <c r="H333" s="722"/>
      <c r="I333" s="722"/>
      <c r="J333" s="722"/>
      <c r="K333" s="585"/>
      <c r="L333" s="603" t="e">
        <f>#REF!-#REF!*10%</f>
        <v>#REF!</v>
      </c>
      <c r="M333" s="800"/>
    </row>
    <row r="334" spans="1:13" ht="15" customHeight="1" x14ac:dyDescent="0.25">
      <c r="A334" s="564"/>
      <c r="B334" s="569"/>
      <c r="C334" s="614"/>
      <c r="D334" s="773"/>
      <c r="E334" s="448"/>
      <c r="F334" s="136" t="s">
        <v>1016</v>
      </c>
      <c r="G334" s="523">
        <v>5</v>
      </c>
      <c r="H334" s="523"/>
      <c r="I334" s="523"/>
      <c r="J334" s="523"/>
      <c r="K334" s="585"/>
      <c r="L334" s="603" t="e">
        <f>#REF!-#REF!*10%</f>
        <v>#REF!</v>
      </c>
      <c r="M334" s="800"/>
    </row>
    <row r="335" spans="1:13" ht="15" customHeight="1" x14ac:dyDescent="0.25">
      <c r="A335" s="564">
        <v>4</v>
      </c>
      <c r="B335" s="567"/>
      <c r="C335" s="614" t="s">
        <v>874</v>
      </c>
      <c r="D335" s="773"/>
      <c r="E335" s="448"/>
      <c r="F335" s="147" t="s">
        <v>862</v>
      </c>
      <c r="G335" s="523">
        <v>24</v>
      </c>
      <c r="H335" s="523"/>
      <c r="I335" s="523"/>
      <c r="J335" s="523"/>
      <c r="K335" s="539">
        <v>3</v>
      </c>
      <c r="L335" s="601">
        <v>1629</v>
      </c>
      <c r="M335" s="799" t="s">
        <v>1132</v>
      </c>
    </row>
    <row r="336" spans="1:13" ht="15" customHeight="1" x14ac:dyDescent="0.25">
      <c r="A336" s="564"/>
      <c r="B336" s="568"/>
      <c r="C336" s="614"/>
      <c r="D336" s="773"/>
      <c r="E336" s="448"/>
      <c r="F336" s="147" t="s">
        <v>80</v>
      </c>
      <c r="G336" s="469">
        <v>3</v>
      </c>
      <c r="H336" s="469"/>
      <c r="I336" s="469"/>
      <c r="J336" s="469"/>
      <c r="K336" s="583"/>
      <c r="L336" s="602"/>
      <c r="M336" s="800"/>
    </row>
    <row r="337" spans="1:13" ht="15" customHeight="1" x14ac:dyDescent="0.25">
      <c r="A337" s="564"/>
      <c r="B337" s="568"/>
      <c r="C337" s="614"/>
      <c r="D337" s="773"/>
      <c r="E337" s="448"/>
      <c r="F337" s="147" t="s">
        <v>8</v>
      </c>
      <c r="G337" s="243">
        <v>3000</v>
      </c>
      <c r="H337" s="244">
        <v>4000</v>
      </c>
      <c r="I337" s="246">
        <v>5500</v>
      </c>
      <c r="J337" s="257">
        <v>6000</v>
      </c>
      <c r="K337" s="583"/>
      <c r="L337" s="602"/>
      <c r="M337" s="800"/>
    </row>
    <row r="338" spans="1:13" ht="15" customHeight="1" x14ac:dyDescent="0.25">
      <c r="A338" s="564"/>
      <c r="B338" s="568"/>
      <c r="C338" s="614"/>
      <c r="D338" s="773"/>
      <c r="E338" s="448"/>
      <c r="F338" s="147" t="s">
        <v>82</v>
      </c>
      <c r="G338" s="243">
        <f>G336*125</f>
        <v>375</v>
      </c>
      <c r="H338" s="244">
        <f>G336*133</f>
        <v>399</v>
      </c>
      <c r="I338" s="246">
        <f>G336*142</f>
        <v>426</v>
      </c>
      <c r="J338" s="224"/>
      <c r="K338" s="583"/>
      <c r="L338" s="602"/>
      <c r="M338" s="800"/>
    </row>
    <row r="339" spans="1:13" ht="15" customHeight="1" x14ac:dyDescent="0.25">
      <c r="A339" s="564"/>
      <c r="B339" s="568"/>
      <c r="C339" s="614"/>
      <c r="D339" s="773"/>
      <c r="E339" s="448"/>
      <c r="F339" s="147" t="s">
        <v>1269</v>
      </c>
      <c r="G339" s="451">
        <v>0.98</v>
      </c>
      <c r="H339" s="451"/>
      <c r="I339" s="451"/>
      <c r="J339" s="451"/>
      <c r="K339" s="583"/>
      <c r="L339" s="602"/>
      <c r="M339" s="800"/>
    </row>
    <row r="340" spans="1:13" ht="15" customHeight="1" x14ac:dyDescent="0.25">
      <c r="A340" s="564"/>
      <c r="B340" s="568"/>
      <c r="C340" s="614"/>
      <c r="D340" s="773"/>
      <c r="E340" s="448"/>
      <c r="F340" s="93" t="s">
        <v>699</v>
      </c>
      <c r="G340" s="523" t="s">
        <v>700</v>
      </c>
      <c r="H340" s="523"/>
      <c r="I340" s="523"/>
      <c r="J340" s="523"/>
      <c r="K340" s="583"/>
      <c r="L340" s="602"/>
      <c r="M340" s="800"/>
    </row>
    <row r="341" spans="1:13" ht="15" customHeight="1" x14ac:dyDescent="0.25">
      <c r="A341" s="564"/>
      <c r="B341" s="568"/>
      <c r="C341" s="614"/>
      <c r="D341" s="773"/>
      <c r="E341" s="448"/>
      <c r="F341" s="93" t="s">
        <v>1181</v>
      </c>
      <c r="G341" s="462" t="s">
        <v>1179</v>
      </c>
      <c r="H341" s="463"/>
      <c r="I341" s="463"/>
      <c r="J341" s="464"/>
      <c r="K341" s="583"/>
      <c r="L341" s="602"/>
      <c r="M341" s="800"/>
    </row>
    <row r="342" spans="1:13" ht="15" customHeight="1" x14ac:dyDescent="0.25">
      <c r="A342" s="564"/>
      <c r="B342" s="568"/>
      <c r="C342" s="614"/>
      <c r="D342" s="773"/>
      <c r="E342" s="448"/>
      <c r="F342" s="94" t="s">
        <v>83</v>
      </c>
      <c r="G342" s="523">
        <v>54</v>
      </c>
      <c r="H342" s="523"/>
      <c r="I342" s="523"/>
      <c r="J342" s="523"/>
      <c r="K342" s="583"/>
      <c r="L342" s="602"/>
      <c r="M342" s="800"/>
    </row>
    <row r="343" spans="1:13" ht="15" customHeight="1" x14ac:dyDescent="0.25">
      <c r="A343" s="564"/>
      <c r="B343" s="568"/>
      <c r="C343" s="614"/>
      <c r="D343" s="773"/>
      <c r="E343" s="448"/>
      <c r="F343" s="94" t="s">
        <v>396</v>
      </c>
      <c r="G343" s="523" t="s">
        <v>397</v>
      </c>
      <c r="H343" s="523"/>
      <c r="I343" s="523"/>
      <c r="J343" s="523"/>
      <c r="K343" s="583"/>
      <c r="L343" s="602"/>
      <c r="M343" s="800"/>
    </row>
    <row r="344" spans="1:13" ht="15" customHeight="1" x14ac:dyDescent="0.25">
      <c r="A344" s="564"/>
      <c r="B344" s="568"/>
      <c r="C344" s="614"/>
      <c r="D344" s="773"/>
      <c r="E344" s="448"/>
      <c r="F344" s="94" t="s">
        <v>743</v>
      </c>
      <c r="G344" s="523" t="s">
        <v>744</v>
      </c>
      <c r="H344" s="523"/>
      <c r="I344" s="523"/>
      <c r="J344" s="523"/>
      <c r="K344" s="583"/>
      <c r="L344" s="602"/>
      <c r="M344" s="800"/>
    </row>
    <row r="345" spans="1:13" s="51" customFormat="1" ht="15" customHeight="1" x14ac:dyDescent="0.25">
      <c r="A345" s="564"/>
      <c r="B345" s="568"/>
      <c r="C345" s="614"/>
      <c r="D345" s="773"/>
      <c r="E345" s="448"/>
      <c r="F345" s="94" t="s">
        <v>421</v>
      </c>
      <c r="G345" s="523" t="s">
        <v>386</v>
      </c>
      <c r="H345" s="523"/>
      <c r="I345" s="523"/>
      <c r="J345" s="523"/>
      <c r="K345" s="583"/>
      <c r="L345" s="602"/>
      <c r="M345" s="800"/>
    </row>
    <row r="346" spans="1:13" s="51" customFormat="1" ht="15" customHeight="1" x14ac:dyDescent="0.25">
      <c r="A346" s="564"/>
      <c r="B346" s="568"/>
      <c r="C346" s="614"/>
      <c r="D346" s="773"/>
      <c r="E346" s="448"/>
      <c r="F346" s="148" t="s">
        <v>379</v>
      </c>
      <c r="G346" s="523" t="s">
        <v>745</v>
      </c>
      <c r="H346" s="523"/>
      <c r="I346" s="523"/>
      <c r="J346" s="523"/>
      <c r="K346" s="583"/>
      <c r="L346" s="602"/>
      <c r="M346" s="800"/>
    </row>
    <row r="347" spans="1:13" s="51" customFormat="1" ht="15" customHeight="1" x14ac:dyDescent="0.25">
      <c r="A347" s="564"/>
      <c r="B347" s="568"/>
      <c r="C347" s="614"/>
      <c r="D347" s="773"/>
      <c r="E347" s="448"/>
      <c r="F347" s="148" t="s">
        <v>257</v>
      </c>
      <c r="G347" s="523" t="s">
        <v>658</v>
      </c>
      <c r="H347" s="523"/>
      <c r="I347" s="523"/>
      <c r="J347" s="523"/>
      <c r="K347" s="583"/>
      <c r="L347" s="602"/>
      <c r="M347" s="800"/>
    </row>
    <row r="348" spans="1:13" s="51" customFormat="1" ht="15" customHeight="1" x14ac:dyDescent="0.25">
      <c r="A348" s="564"/>
      <c r="B348" s="568"/>
      <c r="C348" s="614"/>
      <c r="D348" s="773"/>
      <c r="E348" s="448"/>
      <c r="F348" s="148" t="s">
        <v>422</v>
      </c>
      <c r="G348" s="523" t="s">
        <v>794</v>
      </c>
      <c r="H348" s="523"/>
      <c r="I348" s="523"/>
      <c r="J348" s="523"/>
      <c r="K348" s="583"/>
      <c r="L348" s="602"/>
      <c r="M348" s="800"/>
    </row>
    <row r="349" spans="1:13" s="51" customFormat="1" ht="15" customHeight="1" x14ac:dyDescent="0.25">
      <c r="A349" s="564"/>
      <c r="B349" s="568"/>
      <c r="C349" s="614"/>
      <c r="D349" s="773"/>
      <c r="E349" s="448"/>
      <c r="F349" s="148" t="s">
        <v>376</v>
      </c>
      <c r="G349" s="523" t="s">
        <v>746</v>
      </c>
      <c r="H349" s="523"/>
      <c r="I349" s="523"/>
      <c r="J349" s="523"/>
      <c r="K349" s="583"/>
      <c r="L349" s="602"/>
      <c r="M349" s="800"/>
    </row>
    <row r="350" spans="1:13" s="51" customFormat="1" ht="15" customHeight="1" x14ac:dyDescent="0.25">
      <c r="A350" s="564"/>
      <c r="B350" s="568"/>
      <c r="C350" s="614"/>
      <c r="D350" s="773"/>
      <c r="E350" s="448"/>
      <c r="F350" s="148" t="s">
        <v>381</v>
      </c>
      <c r="G350" s="523" t="s">
        <v>795</v>
      </c>
      <c r="H350" s="523"/>
      <c r="I350" s="523"/>
      <c r="J350" s="523"/>
      <c r="K350" s="583"/>
      <c r="L350" s="602"/>
      <c r="M350" s="800"/>
    </row>
    <row r="351" spans="1:13" s="51" customFormat="1" ht="15" customHeight="1" x14ac:dyDescent="0.25">
      <c r="A351" s="564"/>
      <c r="B351" s="568"/>
      <c r="C351" s="614"/>
      <c r="D351" s="773"/>
      <c r="E351" s="448"/>
      <c r="F351" s="148" t="s">
        <v>796</v>
      </c>
      <c r="G351" s="523" t="s">
        <v>797</v>
      </c>
      <c r="H351" s="523"/>
      <c r="I351" s="523"/>
      <c r="J351" s="523"/>
      <c r="K351" s="583"/>
      <c r="L351" s="602"/>
      <c r="M351" s="800"/>
    </row>
    <row r="352" spans="1:13" s="51" customFormat="1" ht="15" customHeight="1" x14ac:dyDescent="0.25">
      <c r="A352" s="564"/>
      <c r="B352" s="568"/>
      <c r="C352" s="614"/>
      <c r="D352" s="773"/>
      <c r="E352" s="448"/>
      <c r="F352" s="94" t="s">
        <v>358</v>
      </c>
      <c r="G352" s="523" t="s">
        <v>748</v>
      </c>
      <c r="H352" s="523"/>
      <c r="I352" s="523"/>
      <c r="J352" s="523"/>
      <c r="K352" s="584">
        <v>5</v>
      </c>
      <c r="L352" s="533">
        <v>1743</v>
      </c>
      <c r="M352" s="800"/>
    </row>
    <row r="353" spans="1:13" s="51" customFormat="1" ht="15" customHeight="1" x14ac:dyDescent="0.25">
      <c r="A353" s="564"/>
      <c r="B353" s="568"/>
      <c r="C353" s="614"/>
      <c r="D353" s="773"/>
      <c r="E353" s="448"/>
      <c r="F353" s="93" t="s">
        <v>704</v>
      </c>
      <c r="G353" s="523" t="s">
        <v>1284</v>
      </c>
      <c r="H353" s="523"/>
      <c r="I353" s="523"/>
      <c r="J353" s="523"/>
      <c r="K353" s="585"/>
      <c r="L353" s="603" t="e">
        <f>#REF!-#REF!*10%</f>
        <v>#REF!</v>
      </c>
      <c r="M353" s="800"/>
    </row>
    <row r="354" spans="1:13" s="51" customFormat="1" ht="15.75" customHeight="1" x14ac:dyDescent="0.25">
      <c r="A354" s="564"/>
      <c r="B354" s="568"/>
      <c r="C354" s="614"/>
      <c r="D354" s="773"/>
      <c r="E354" s="448"/>
      <c r="F354" s="148" t="s">
        <v>377</v>
      </c>
      <c r="G354" s="523" t="s">
        <v>749</v>
      </c>
      <c r="H354" s="523"/>
      <c r="I354" s="523"/>
      <c r="J354" s="523"/>
      <c r="K354" s="585"/>
      <c r="L354" s="603" t="e">
        <f>#REF!-#REF!*10%</f>
        <v>#REF!</v>
      </c>
      <c r="M354" s="800"/>
    </row>
    <row r="355" spans="1:13" s="51" customFormat="1" ht="15.75" customHeight="1" x14ac:dyDescent="0.25">
      <c r="A355" s="564"/>
      <c r="B355" s="568"/>
      <c r="C355" s="614"/>
      <c r="D355" s="773"/>
      <c r="E355" s="448"/>
      <c r="F355" s="148" t="s">
        <v>798</v>
      </c>
      <c r="G355" s="801" t="s">
        <v>810</v>
      </c>
      <c r="H355" s="801"/>
      <c r="I355" s="801"/>
      <c r="J355" s="801"/>
      <c r="K355" s="585"/>
      <c r="L355" s="603" t="e">
        <f>#REF!-#REF!*10%</f>
        <v>#REF!</v>
      </c>
      <c r="M355" s="800"/>
    </row>
    <row r="356" spans="1:13" s="51" customFormat="1" ht="15" customHeight="1" x14ac:dyDescent="0.25">
      <c r="A356" s="564"/>
      <c r="B356" s="568"/>
      <c r="C356" s="614"/>
      <c r="D356" s="773"/>
      <c r="E356" s="448"/>
      <c r="F356" s="148" t="s">
        <v>800</v>
      </c>
      <c r="G356" s="523" t="s">
        <v>799</v>
      </c>
      <c r="H356" s="523"/>
      <c r="I356" s="523"/>
      <c r="J356" s="523"/>
      <c r="K356" s="585"/>
      <c r="L356" s="603" t="e">
        <f>#REF!-#REF!*10%</f>
        <v>#REF!</v>
      </c>
      <c r="M356" s="800"/>
    </row>
    <row r="357" spans="1:13" s="51" customFormat="1" ht="15" customHeight="1" x14ac:dyDescent="0.25">
      <c r="A357" s="564"/>
      <c r="B357" s="568"/>
      <c r="C357" s="614"/>
      <c r="D357" s="773"/>
      <c r="E357" s="448"/>
      <c r="F357" s="148" t="s">
        <v>801</v>
      </c>
      <c r="G357" s="801">
        <v>10</v>
      </c>
      <c r="H357" s="801"/>
      <c r="I357" s="801"/>
      <c r="J357" s="801"/>
      <c r="K357" s="585"/>
      <c r="L357" s="603" t="e">
        <f>#REF!-#REF!*10%</f>
        <v>#REF!</v>
      </c>
      <c r="M357" s="800"/>
    </row>
    <row r="358" spans="1:13" s="51" customFormat="1" ht="15" customHeight="1" x14ac:dyDescent="0.25">
      <c r="A358" s="564"/>
      <c r="B358" s="568"/>
      <c r="C358" s="614"/>
      <c r="D358" s="773"/>
      <c r="E358" s="448"/>
      <c r="F358" s="148" t="s">
        <v>802</v>
      </c>
      <c r="G358" s="801">
        <v>60</v>
      </c>
      <c r="H358" s="801"/>
      <c r="I358" s="801"/>
      <c r="J358" s="801"/>
      <c r="K358" s="585"/>
      <c r="L358" s="603" t="e">
        <f>#REF!-#REF!*10%</f>
        <v>#REF!</v>
      </c>
      <c r="M358" s="800"/>
    </row>
    <row r="359" spans="1:13" s="51" customFormat="1" ht="15" customHeight="1" x14ac:dyDescent="0.25">
      <c r="A359" s="564"/>
      <c r="B359" s="568"/>
      <c r="C359" s="614"/>
      <c r="D359" s="773"/>
      <c r="E359" s="448"/>
      <c r="F359" s="148" t="s">
        <v>803</v>
      </c>
      <c r="G359" s="801">
        <v>1</v>
      </c>
      <c r="H359" s="801"/>
      <c r="I359" s="801"/>
      <c r="J359" s="801"/>
      <c r="K359" s="585"/>
      <c r="L359" s="603" t="e">
        <f>#REF!-#REF!*10%</f>
        <v>#REF!</v>
      </c>
      <c r="M359" s="800"/>
    </row>
    <row r="360" spans="1:13" s="51" customFormat="1" ht="15" customHeight="1" x14ac:dyDescent="0.25">
      <c r="A360" s="564"/>
      <c r="B360" s="568"/>
      <c r="C360" s="614"/>
      <c r="D360" s="773"/>
      <c r="E360" s="448"/>
      <c r="F360" s="148" t="s">
        <v>804</v>
      </c>
      <c r="G360" s="523" t="s">
        <v>799</v>
      </c>
      <c r="H360" s="523"/>
      <c r="I360" s="523"/>
      <c r="J360" s="523"/>
      <c r="K360" s="585"/>
      <c r="L360" s="603" t="e">
        <f>#REF!-#REF!*10%</f>
        <v>#REF!</v>
      </c>
      <c r="M360" s="800"/>
    </row>
    <row r="361" spans="1:13" s="51" customFormat="1" ht="15.6" customHeight="1" x14ac:dyDescent="0.25">
      <c r="A361" s="564"/>
      <c r="B361" s="568"/>
      <c r="C361" s="614"/>
      <c r="D361" s="773"/>
      <c r="E361" s="448"/>
      <c r="F361" s="148" t="s">
        <v>562</v>
      </c>
      <c r="G361" s="523" t="s">
        <v>1085</v>
      </c>
      <c r="H361" s="523"/>
      <c r="I361" s="523"/>
      <c r="J361" s="523"/>
      <c r="K361" s="585"/>
      <c r="L361" s="603" t="e">
        <f>#REF!-#REF!*10%</f>
        <v>#REF!</v>
      </c>
      <c r="M361" s="800"/>
    </row>
    <row r="362" spans="1:13" s="51" customFormat="1" ht="15.6" customHeight="1" x14ac:dyDescent="0.25">
      <c r="A362" s="564"/>
      <c r="B362" s="568"/>
      <c r="C362" s="614"/>
      <c r="D362" s="773"/>
      <c r="E362" s="448"/>
      <c r="F362" s="148" t="s">
        <v>570</v>
      </c>
      <c r="G362" s="523" t="s">
        <v>614</v>
      </c>
      <c r="H362" s="523"/>
      <c r="I362" s="523"/>
      <c r="J362" s="523"/>
      <c r="K362" s="585"/>
      <c r="L362" s="603" t="e">
        <f>#REF!-#REF!*10%</f>
        <v>#REF!</v>
      </c>
      <c r="M362" s="800"/>
    </row>
    <row r="363" spans="1:13" s="51" customFormat="1" ht="15.6" customHeight="1" x14ac:dyDescent="0.25">
      <c r="A363" s="564"/>
      <c r="B363" s="568"/>
      <c r="C363" s="614"/>
      <c r="D363" s="773"/>
      <c r="E363" s="448"/>
      <c r="F363" s="167" t="s">
        <v>84</v>
      </c>
      <c r="G363" s="722">
        <v>0.25</v>
      </c>
      <c r="H363" s="722"/>
      <c r="I363" s="722"/>
      <c r="J363" s="722"/>
      <c r="K363" s="585"/>
      <c r="L363" s="603" t="e">
        <f>#REF!-#REF!*10%</f>
        <v>#REF!</v>
      </c>
      <c r="M363" s="800"/>
    </row>
    <row r="364" spans="1:13" ht="15" customHeight="1" x14ac:dyDescent="0.25">
      <c r="A364" s="564"/>
      <c r="B364" s="569"/>
      <c r="C364" s="614"/>
      <c r="D364" s="773"/>
      <c r="E364" s="448"/>
      <c r="F364" s="136" t="s">
        <v>1016</v>
      </c>
      <c r="G364" s="523">
        <v>5</v>
      </c>
      <c r="H364" s="523"/>
      <c r="I364" s="523"/>
      <c r="J364" s="523"/>
      <c r="K364" s="585"/>
      <c r="L364" s="603" t="e">
        <f>#REF!-#REF!*10%</f>
        <v>#REF!</v>
      </c>
      <c r="M364" s="800"/>
    </row>
    <row r="365" spans="1:13" ht="15" customHeight="1" x14ac:dyDescent="0.25">
      <c r="A365" s="564">
        <v>5</v>
      </c>
      <c r="B365" s="567"/>
      <c r="C365" s="614" t="s">
        <v>875</v>
      </c>
      <c r="D365" s="773"/>
      <c r="E365" s="448"/>
      <c r="F365" s="147" t="s">
        <v>862</v>
      </c>
      <c r="G365" s="523">
        <v>24</v>
      </c>
      <c r="H365" s="523"/>
      <c r="I365" s="523"/>
      <c r="J365" s="523"/>
      <c r="K365" s="539">
        <v>3</v>
      </c>
      <c r="L365" s="601">
        <v>1660</v>
      </c>
      <c r="M365" s="799" t="s">
        <v>1129</v>
      </c>
    </row>
    <row r="366" spans="1:13" ht="15" customHeight="1" x14ac:dyDescent="0.25">
      <c r="A366" s="564"/>
      <c r="B366" s="568"/>
      <c r="C366" s="614"/>
      <c r="D366" s="773"/>
      <c r="E366" s="448"/>
      <c r="F366" s="147" t="s">
        <v>80</v>
      </c>
      <c r="G366" s="469">
        <v>6</v>
      </c>
      <c r="H366" s="469"/>
      <c r="I366" s="469"/>
      <c r="J366" s="469"/>
      <c r="K366" s="583"/>
      <c r="L366" s="602"/>
      <c r="M366" s="800"/>
    </row>
    <row r="367" spans="1:13" ht="15" customHeight="1" x14ac:dyDescent="0.25">
      <c r="A367" s="564"/>
      <c r="B367" s="568"/>
      <c r="C367" s="614"/>
      <c r="D367" s="773"/>
      <c r="E367" s="448"/>
      <c r="F367" s="147" t="s">
        <v>8</v>
      </c>
      <c r="G367" s="243">
        <v>3000</v>
      </c>
      <c r="H367" s="244">
        <v>4000</v>
      </c>
      <c r="I367" s="246">
        <v>5500</v>
      </c>
      <c r="J367" s="257">
        <v>6000</v>
      </c>
      <c r="K367" s="583"/>
      <c r="L367" s="602"/>
      <c r="M367" s="800"/>
    </row>
    <row r="368" spans="1:13" ht="15" customHeight="1" x14ac:dyDescent="0.25">
      <c r="A368" s="564"/>
      <c r="B368" s="568"/>
      <c r="C368" s="614"/>
      <c r="D368" s="773"/>
      <c r="E368" s="448"/>
      <c r="F368" s="147" t="s">
        <v>82</v>
      </c>
      <c r="G368" s="243">
        <f>G366*125</f>
        <v>750</v>
      </c>
      <c r="H368" s="244">
        <f>G366*133.3</f>
        <v>799.80000000000007</v>
      </c>
      <c r="I368" s="246">
        <f>G366*142</f>
        <v>852</v>
      </c>
      <c r="J368" s="224"/>
      <c r="K368" s="583"/>
      <c r="L368" s="602"/>
      <c r="M368" s="800"/>
    </row>
    <row r="369" spans="1:13" ht="15" customHeight="1" x14ac:dyDescent="0.25">
      <c r="A369" s="564"/>
      <c r="B369" s="568"/>
      <c r="C369" s="614"/>
      <c r="D369" s="773"/>
      <c r="E369" s="448"/>
      <c r="F369" s="147" t="s">
        <v>1269</v>
      </c>
      <c r="G369" s="451">
        <v>0.98</v>
      </c>
      <c r="H369" s="451"/>
      <c r="I369" s="451"/>
      <c r="J369" s="451"/>
      <c r="K369" s="583"/>
      <c r="L369" s="602"/>
      <c r="M369" s="800"/>
    </row>
    <row r="370" spans="1:13" ht="15" customHeight="1" x14ac:dyDescent="0.25">
      <c r="A370" s="564"/>
      <c r="B370" s="568"/>
      <c r="C370" s="614"/>
      <c r="D370" s="773"/>
      <c r="E370" s="448"/>
      <c r="F370" s="93" t="s">
        <v>699</v>
      </c>
      <c r="G370" s="523" t="s">
        <v>700</v>
      </c>
      <c r="H370" s="523"/>
      <c r="I370" s="523"/>
      <c r="J370" s="523"/>
      <c r="K370" s="583"/>
      <c r="L370" s="602"/>
      <c r="M370" s="800"/>
    </row>
    <row r="371" spans="1:13" ht="15" customHeight="1" x14ac:dyDescent="0.25">
      <c r="A371" s="564"/>
      <c r="B371" s="568"/>
      <c r="C371" s="614"/>
      <c r="D371" s="773"/>
      <c r="E371" s="448"/>
      <c r="F371" s="93" t="s">
        <v>1181</v>
      </c>
      <c r="G371" s="462" t="s">
        <v>1179</v>
      </c>
      <c r="H371" s="463"/>
      <c r="I371" s="463"/>
      <c r="J371" s="464"/>
      <c r="K371" s="583"/>
      <c r="L371" s="602"/>
      <c r="M371" s="800"/>
    </row>
    <row r="372" spans="1:13" ht="15" customHeight="1" x14ac:dyDescent="0.25">
      <c r="A372" s="564"/>
      <c r="B372" s="568"/>
      <c r="C372" s="614"/>
      <c r="D372" s="773"/>
      <c r="E372" s="448"/>
      <c r="F372" s="94" t="s">
        <v>83</v>
      </c>
      <c r="G372" s="523">
        <v>54</v>
      </c>
      <c r="H372" s="523"/>
      <c r="I372" s="523"/>
      <c r="J372" s="523"/>
      <c r="K372" s="583"/>
      <c r="L372" s="602"/>
      <c r="M372" s="800"/>
    </row>
    <row r="373" spans="1:13" ht="15" customHeight="1" x14ac:dyDescent="0.25">
      <c r="A373" s="564"/>
      <c r="B373" s="568"/>
      <c r="C373" s="614"/>
      <c r="D373" s="773"/>
      <c r="E373" s="448"/>
      <c r="F373" s="94" t="s">
        <v>396</v>
      </c>
      <c r="G373" s="523" t="s">
        <v>397</v>
      </c>
      <c r="H373" s="523"/>
      <c r="I373" s="523"/>
      <c r="J373" s="523"/>
      <c r="K373" s="583"/>
      <c r="L373" s="602"/>
      <c r="M373" s="800"/>
    </row>
    <row r="374" spans="1:13" ht="15" customHeight="1" x14ac:dyDescent="0.25">
      <c r="A374" s="564"/>
      <c r="B374" s="568"/>
      <c r="C374" s="614"/>
      <c r="D374" s="773"/>
      <c r="E374" s="448"/>
      <c r="F374" s="94" t="s">
        <v>743</v>
      </c>
      <c r="G374" s="523" t="s">
        <v>744</v>
      </c>
      <c r="H374" s="523"/>
      <c r="I374" s="523"/>
      <c r="J374" s="523"/>
      <c r="K374" s="583"/>
      <c r="L374" s="602"/>
      <c r="M374" s="800"/>
    </row>
    <row r="375" spans="1:13" s="51" customFormat="1" ht="15" customHeight="1" x14ac:dyDescent="0.25">
      <c r="A375" s="564"/>
      <c r="B375" s="568"/>
      <c r="C375" s="614"/>
      <c r="D375" s="773"/>
      <c r="E375" s="448"/>
      <c r="F375" s="94" t="s">
        <v>421</v>
      </c>
      <c r="G375" s="523" t="s">
        <v>386</v>
      </c>
      <c r="H375" s="523"/>
      <c r="I375" s="523"/>
      <c r="J375" s="523"/>
      <c r="K375" s="583"/>
      <c r="L375" s="602"/>
      <c r="M375" s="800"/>
    </row>
    <row r="376" spans="1:13" s="51" customFormat="1" ht="15" customHeight="1" x14ac:dyDescent="0.25">
      <c r="A376" s="564"/>
      <c r="B376" s="568"/>
      <c r="C376" s="614"/>
      <c r="D376" s="773"/>
      <c r="E376" s="448"/>
      <c r="F376" s="148" t="s">
        <v>379</v>
      </c>
      <c r="G376" s="523" t="s">
        <v>745</v>
      </c>
      <c r="H376" s="523"/>
      <c r="I376" s="523"/>
      <c r="J376" s="523"/>
      <c r="K376" s="583"/>
      <c r="L376" s="602"/>
      <c r="M376" s="800"/>
    </row>
    <row r="377" spans="1:13" s="51" customFormat="1" ht="15" customHeight="1" x14ac:dyDescent="0.25">
      <c r="A377" s="564"/>
      <c r="B377" s="568"/>
      <c r="C377" s="614"/>
      <c r="D377" s="773"/>
      <c r="E377" s="448"/>
      <c r="F377" s="148" t="s">
        <v>257</v>
      </c>
      <c r="G377" s="523" t="s">
        <v>658</v>
      </c>
      <c r="H377" s="523"/>
      <c r="I377" s="523"/>
      <c r="J377" s="523"/>
      <c r="K377" s="583"/>
      <c r="L377" s="602"/>
      <c r="M377" s="800"/>
    </row>
    <row r="378" spans="1:13" s="51" customFormat="1" ht="15" customHeight="1" x14ac:dyDescent="0.25">
      <c r="A378" s="564"/>
      <c r="B378" s="568"/>
      <c r="C378" s="614"/>
      <c r="D378" s="773"/>
      <c r="E378" s="448"/>
      <c r="F378" s="148" t="s">
        <v>422</v>
      </c>
      <c r="G378" s="523" t="s">
        <v>794</v>
      </c>
      <c r="H378" s="523"/>
      <c r="I378" s="523"/>
      <c r="J378" s="523"/>
      <c r="K378" s="583"/>
      <c r="L378" s="602"/>
      <c r="M378" s="800"/>
    </row>
    <row r="379" spans="1:13" s="51" customFormat="1" ht="15" customHeight="1" x14ac:dyDescent="0.25">
      <c r="A379" s="564"/>
      <c r="B379" s="568"/>
      <c r="C379" s="614"/>
      <c r="D379" s="773"/>
      <c r="E379" s="448"/>
      <c r="F379" s="148" t="s">
        <v>376</v>
      </c>
      <c r="G379" s="523" t="s">
        <v>746</v>
      </c>
      <c r="H379" s="523"/>
      <c r="I379" s="523"/>
      <c r="J379" s="523"/>
      <c r="K379" s="583"/>
      <c r="L379" s="602"/>
      <c r="M379" s="800"/>
    </row>
    <row r="380" spans="1:13" s="51" customFormat="1" ht="15" customHeight="1" x14ac:dyDescent="0.25">
      <c r="A380" s="564"/>
      <c r="B380" s="568"/>
      <c r="C380" s="614"/>
      <c r="D380" s="773"/>
      <c r="E380" s="448"/>
      <c r="F380" s="148" t="s">
        <v>381</v>
      </c>
      <c r="G380" s="523" t="s">
        <v>795</v>
      </c>
      <c r="H380" s="523"/>
      <c r="I380" s="523"/>
      <c r="J380" s="523"/>
      <c r="K380" s="583"/>
      <c r="L380" s="602"/>
      <c r="M380" s="800"/>
    </row>
    <row r="381" spans="1:13" s="51" customFormat="1" ht="15" customHeight="1" x14ac:dyDescent="0.25">
      <c r="A381" s="564"/>
      <c r="B381" s="568"/>
      <c r="C381" s="614"/>
      <c r="D381" s="773"/>
      <c r="E381" s="448"/>
      <c r="F381" s="148" t="s">
        <v>796</v>
      </c>
      <c r="G381" s="523" t="s">
        <v>797</v>
      </c>
      <c r="H381" s="523"/>
      <c r="I381" s="523"/>
      <c r="J381" s="523"/>
      <c r="K381" s="583"/>
      <c r="L381" s="602"/>
      <c r="M381" s="800"/>
    </row>
    <row r="382" spans="1:13" s="51" customFormat="1" ht="15" customHeight="1" x14ac:dyDescent="0.25">
      <c r="A382" s="564"/>
      <c r="B382" s="568"/>
      <c r="C382" s="614"/>
      <c r="D382" s="773"/>
      <c r="E382" s="448"/>
      <c r="F382" s="94" t="s">
        <v>358</v>
      </c>
      <c r="G382" s="523" t="s">
        <v>748</v>
      </c>
      <c r="H382" s="523"/>
      <c r="I382" s="523"/>
      <c r="J382" s="523"/>
      <c r="K382" s="584">
        <v>5</v>
      </c>
      <c r="L382" s="533">
        <v>1776</v>
      </c>
      <c r="M382" s="800"/>
    </row>
    <row r="383" spans="1:13" s="51" customFormat="1" ht="15" customHeight="1" x14ac:dyDescent="0.25">
      <c r="A383" s="564"/>
      <c r="B383" s="568"/>
      <c r="C383" s="614"/>
      <c r="D383" s="773"/>
      <c r="E383" s="448"/>
      <c r="F383" s="93" t="s">
        <v>704</v>
      </c>
      <c r="G383" s="523" t="s">
        <v>1284</v>
      </c>
      <c r="H383" s="523"/>
      <c r="I383" s="523"/>
      <c r="J383" s="523"/>
      <c r="K383" s="585"/>
      <c r="L383" s="603" t="e">
        <f>#REF!-#REF!*10%</f>
        <v>#REF!</v>
      </c>
      <c r="M383" s="800"/>
    </row>
    <row r="384" spans="1:13" s="51" customFormat="1" ht="15.75" customHeight="1" x14ac:dyDescent="0.25">
      <c r="A384" s="564"/>
      <c r="B384" s="568"/>
      <c r="C384" s="614"/>
      <c r="D384" s="773"/>
      <c r="E384" s="448"/>
      <c r="F384" s="148" t="s">
        <v>377</v>
      </c>
      <c r="G384" s="523" t="s">
        <v>749</v>
      </c>
      <c r="H384" s="523"/>
      <c r="I384" s="523"/>
      <c r="J384" s="523"/>
      <c r="K384" s="585"/>
      <c r="L384" s="603" t="e">
        <f>#REF!-#REF!*10%</f>
        <v>#REF!</v>
      </c>
      <c r="M384" s="800"/>
    </row>
    <row r="385" spans="1:13" s="51" customFormat="1" ht="15.75" customHeight="1" x14ac:dyDescent="0.25">
      <c r="A385" s="564"/>
      <c r="B385" s="568"/>
      <c r="C385" s="614"/>
      <c r="D385" s="773"/>
      <c r="E385" s="448"/>
      <c r="F385" s="148" t="s">
        <v>798</v>
      </c>
      <c r="G385" s="801" t="s">
        <v>799</v>
      </c>
      <c r="H385" s="801"/>
      <c r="I385" s="801"/>
      <c r="J385" s="801"/>
      <c r="K385" s="585"/>
      <c r="L385" s="603" t="e">
        <f>#REF!-#REF!*10%</f>
        <v>#REF!</v>
      </c>
      <c r="M385" s="800"/>
    </row>
    <row r="386" spans="1:13" s="51" customFormat="1" ht="15" customHeight="1" x14ac:dyDescent="0.25">
      <c r="A386" s="564"/>
      <c r="B386" s="568"/>
      <c r="C386" s="614"/>
      <c r="D386" s="773"/>
      <c r="E386" s="448"/>
      <c r="F386" s="148" t="s">
        <v>800</v>
      </c>
      <c r="G386" s="801" t="s">
        <v>799</v>
      </c>
      <c r="H386" s="801"/>
      <c r="I386" s="801"/>
      <c r="J386" s="801"/>
      <c r="K386" s="585"/>
      <c r="L386" s="603" t="e">
        <f>#REF!-#REF!*10%</f>
        <v>#REF!</v>
      </c>
      <c r="M386" s="800"/>
    </row>
    <row r="387" spans="1:13" s="51" customFormat="1" ht="15" customHeight="1" x14ac:dyDescent="0.25">
      <c r="A387" s="564"/>
      <c r="B387" s="568"/>
      <c r="C387" s="614"/>
      <c r="D387" s="773"/>
      <c r="E387" s="448"/>
      <c r="F387" s="148" t="s">
        <v>801</v>
      </c>
      <c r="G387" s="801" t="s">
        <v>799</v>
      </c>
      <c r="H387" s="801"/>
      <c r="I387" s="801"/>
      <c r="J387" s="801"/>
      <c r="K387" s="585"/>
      <c r="L387" s="603" t="e">
        <f>#REF!-#REF!*10%</f>
        <v>#REF!</v>
      </c>
      <c r="M387" s="800"/>
    </row>
    <row r="388" spans="1:13" s="51" customFormat="1" ht="15" customHeight="1" x14ac:dyDescent="0.25">
      <c r="A388" s="564"/>
      <c r="B388" s="568"/>
      <c r="C388" s="614"/>
      <c r="D388" s="773"/>
      <c r="E388" s="448"/>
      <c r="F388" s="148" t="s">
        <v>802</v>
      </c>
      <c r="G388" s="801" t="s">
        <v>799</v>
      </c>
      <c r="H388" s="801"/>
      <c r="I388" s="801"/>
      <c r="J388" s="801"/>
      <c r="K388" s="585"/>
      <c r="L388" s="603" t="e">
        <f>#REF!-#REF!*10%</f>
        <v>#REF!</v>
      </c>
      <c r="M388" s="800"/>
    </row>
    <row r="389" spans="1:13" s="51" customFormat="1" ht="15" customHeight="1" x14ac:dyDescent="0.25">
      <c r="A389" s="564"/>
      <c r="B389" s="568"/>
      <c r="C389" s="614"/>
      <c r="D389" s="773"/>
      <c r="E389" s="448"/>
      <c r="F389" s="148" t="s">
        <v>803</v>
      </c>
      <c r="G389" s="801" t="s">
        <v>799</v>
      </c>
      <c r="H389" s="801"/>
      <c r="I389" s="801"/>
      <c r="J389" s="801"/>
      <c r="K389" s="585"/>
      <c r="L389" s="603" t="e">
        <f>#REF!-#REF!*10%</f>
        <v>#REF!</v>
      </c>
      <c r="M389" s="800"/>
    </row>
    <row r="390" spans="1:13" s="51" customFormat="1" ht="15" customHeight="1" x14ac:dyDescent="0.25">
      <c r="A390" s="564"/>
      <c r="B390" s="568"/>
      <c r="C390" s="614"/>
      <c r="D390" s="773"/>
      <c r="E390" s="448"/>
      <c r="F390" s="148" t="s">
        <v>804</v>
      </c>
      <c r="G390" s="801" t="s">
        <v>799</v>
      </c>
      <c r="H390" s="801"/>
      <c r="I390" s="801"/>
      <c r="J390" s="801"/>
      <c r="K390" s="585"/>
      <c r="L390" s="603" t="e">
        <f>#REF!-#REF!*10%</f>
        <v>#REF!</v>
      </c>
      <c r="M390" s="800"/>
    </row>
    <row r="391" spans="1:13" s="51" customFormat="1" ht="15.6" customHeight="1" x14ac:dyDescent="0.25">
      <c r="A391" s="564"/>
      <c r="B391" s="568"/>
      <c r="C391" s="614"/>
      <c r="D391" s="773"/>
      <c r="E391" s="448"/>
      <c r="F391" s="148" t="s">
        <v>562</v>
      </c>
      <c r="G391" s="523" t="s">
        <v>1085</v>
      </c>
      <c r="H391" s="523"/>
      <c r="I391" s="523"/>
      <c r="J391" s="523"/>
      <c r="K391" s="585"/>
      <c r="L391" s="603" t="e">
        <f>#REF!-#REF!*10%</f>
        <v>#REF!</v>
      </c>
      <c r="M391" s="800"/>
    </row>
    <row r="392" spans="1:13" s="51" customFormat="1" ht="15.6" customHeight="1" x14ac:dyDescent="0.25">
      <c r="A392" s="564"/>
      <c r="B392" s="568"/>
      <c r="C392" s="614"/>
      <c r="D392" s="773"/>
      <c r="E392" s="448"/>
      <c r="F392" s="148" t="s">
        <v>570</v>
      </c>
      <c r="G392" s="523" t="s">
        <v>614</v>
      </c>
      <c r="H392" s="523"/>
      <c r="I392" s="523"/>
      <c r="J392" s="523"/>
      <c r="K392" s="585"/>
      <c r="L392" s="603" t="e">
        <f>#REF!-#REF!*10%</f>
        <v>#REF!</v>
      </c>
      <c r="M392" s="800"/>
    </row>
    <row r="393" spans="1:13" s="51" customFormat="1" ht="15.6" customHeight="1" x14ac:dyDescent="0.25">
      <c r="A393" s="564"/>
      <c r="B393" s="568"/>
      <c r="C393" s="614"/>
      <c r="D393" s="773"/>
      <c r="E393" s="448"/>
      <c r="F393" s="167" t="s">
        <v>84</v>
      </c>
      <c r="G393" s="722">
        <v>0.25</v>
      </c>
      <c r="H393" s="722"/>
      <c r="I393" s="722"/>
      <c r="J393" s="722"/>
      <c r="K393" s="585"/>
      <c r="L393" s="603" t="e">
        <f>#REF!-#REF!*10%</f>
        <v>#REF!</v>
      </c>
      <c r="M393" s="800"/>
    </row>
    <row r="394" spans="1:13" ht="15" customHeight="1" x14ac:dyDescent="0.25">
      <c r="A394" s="564"/>
      <c r="B394" s="569"/>
      <c r="C394" s="614"/>
      <c r="D394" s="773"/>
      <c r="E394" s="448"/>
      <c r="F394" s="136" t="s">
        <v>1016</v>
      </c>
      <c r="G394" s="523">
        <v>5</v>
      </c>
      <c r="H394" s="523"/>
      <c r="I394" s="523"/>
      <c r="J394" s="523"/>
      <c r="K394" s="585"/>
      <c r="L394" s="603" t="e">
        <f>#REF!-#REF!*10%</f>
        <v>#REF!</v>
      </c>
      <c r="M394" s="800"/>
    </row>
    <row r="395" spans="1:13" ht="15" customHeight="1" x14ac:dyDescent="0.25">
      <c r="A395" s="564">
        <v>6</v>
      </c>
      <c r="B395" s="567"/>
      <c r="C395" s="614" t="s">
        <v>876</v>
      </c>
      <c r="D395" s="773"/>
      <c r="E395" s="448"/>
      <c r="F395" s="147" t="s">
        <v>862</v>
      </c>
      <c r="G395" s="523">
        <v>24</v>
      </c>
      <c r="H395" s="523"/>
      <c r="I395" s="523"/>
      <c r="J395" s="523"/>
      <c r="K395" s="539">
        <v>3</v>
      </c>
      <c r="L395" s="601">
        <v>1926</v>
      </c>
      <c r="M395" s="799" t="s">
        <v>1130</v>
      </c>
    </row>
    <row r="396" spans="1:13" ht="15" customHeight="1" x14ac:dyDescent="0.25">
      <c r="A396" s="564"/>
      <c r="B396" s="568"/>
      <c r="C396" s="614"/>
      <c r="D396" s="773"/>
      <c r="E396" s="448"/>
      <c r="F396" s="147" t="s">
        <v>80</v>
      </c>
      <c r="G396" s="469">
        <v>6</v>
      </c>
      <c r="H396" s="469"/>
      <c r="I396" s="469"/>
      <c r="J396" s="469"/>
      <c r="K396" s="583"/>
      <c r="L396" s="602"/>
      <c r="M396" s="800"/>
    </row>
    <row r="397" spans="1:13" ht="15" customHeight="1" x14ac:dyDescent="0.25">
      <c r="A397" s="564"/>
      <c r="B397" s="568"/>
      <c r="C397" s="614"/>
      <c r="D397" s="773"/>
      <c r="E397" s="448"/>
      <c r="F397" s="147" t="s">
        <v>8</v>
      </c>
      <c r="G397" s="243">
        <v>3000</v>
      </c>
      <c r="H397" s="244">
        <v>4000</v>
      </c>
      <c r="I397" s="246">
        <v>5500</v>
      </c>
      <c r="J397" s="257">
        <v>6000</v>
      </c>
      <c r="K397" s="583"/>
      <c r="L397" s="602"/>
      <c r="M397" s="800"/>
    </row>
    <row r="398" spans="1:13" ht="15" customHeight="1" x14ac:dyDescent="0.25">
      <c r="A398" s="564"/>
      <c r="B398" s="568"/>
      <c r="C398" s="614"/>
      <c r="D398" s="773"/>
      <c r="E398" s="448"/>
      <c r="F398" s="147" t="s">
        <v>82</v>
      </c>
      <c r="G398" s="243">
        <f>G396*125</f>
        <v>750</v>
      </c>
      <c r="H398" s="244">
        <f>G396*133.3</f>
        <v>799.80000000000007</v>
      </c>
      <c r="I398" s="246">
        <f>G396*142</f>
        <v>852</v>
      </c>
      <c r="J398" s="224"/>
      <c r="K398" s="583"/>
      <c r="L398" s="602"/>
      <c r="M398" s="800"/>
    </row>
    <row r="399" spans="1:13" ht="15" customHeight="1" x14ac:dyDescent="0.25">
      <c r="A399" s="564"/>
      <c r="B399" s="568"/>
      <c r="C399" s="614"/>
      <c r="D399" s="773"/>
      <c r="E399" s="448"/>
      <c r="F399" s="147" t="s">
        <v>1269</v>
      </c>
      <c r="G399" s="451">
        <v>0.98</v>
      </c>
      <c r="H399" s="451"/>
      <c r="I399" s="451"/>
      <c r="J399" s="451"/>
      <c r="K399" s="583"/>
      <c r="L399" s="602"/>
      <c r="M399" s="800"/>
    </row>
    <row r="400" spans="1:13" ht="15" customHeight="1" x14ac:dyDescent="0.25">
      <c r="A400" s="564"/>
      <c r="B400" s="568"/>
      <c r="C400" s="614"/>
      <c r="D400" s="773"/>
      <c r="E400" s="448"/>
      <c r="F400" s="93" t="s">
        <v>699</v>
      </c>
      <c r="G400" s="523" t="s">
        <v>700</v>
      </c>
      <c r="H400" s="523"/>
      <c r="I400" s="523"/>
      <c r="J400" s="523"/>
      <c r="K400" s="583"/>
      <c r="L400" s="602"/>
      <c r="M400" s="800"/>
    </row>
    <row r="401" spans="1:13" ht="15" customHeight="1" x14ac:dyDescent="0.25">
      <c r="A401" s="564"/>
      <c r="B401" s="568"/>
      <c r="C401" s="614"/>
      <c r="D401" s="773"/>
      <c r="E401" s="448"/>
      <c r="F401" s="93" t="s">
        <v>1181</v>
      </c>
      <c r="G401" s="462" t="s">
        <v>1179</v>
      </c>
      <c r="H401" s="463"/>
      <c r="I401" s="463"/>
      <c r="J401" s="464"/>
      <c r="K401" s="583"/>
      <c r="L401" s="602"/>
      <c r="M401" s="800"/>
    </row>
    <row r="402" spans="1:13" ht="15" customHeight="1" x14ac:dyDescent="0.25">
      <c r="A402" s="564"/>
      <c r="B402" s="568"/>
      <c r="C402" s="614"/>
      <c r="D402" s="773"/>
      <c r="E402" s="448"/>
      <c r="F402" s="94" t="s">
        <v>83</v>
      </c>
      <c r="G402" s="523">
        <v>54</v>
      </c>
      <c r="H402" s="523"/>
      <c r="I402" s="523"/>
      <c r="J402" s="523"/>
      <c r="K402" s="583"/>
      <c r="L402" s="602"/>
      <c r="M402" s="800"/>
    </row>
    <row r="403" spans="1:13" ht="15" customHeight="1" x14ac:dyDescent="0.25">
      <c r="A403" s="564"/>
      <c r="B403" s="568"/>
      <c r="C403" s="614"/>
      <c r="D403" s="773"/>
      <c r="E403" s="448"/>
      <c r="F403" s="94" t="s">
        <v>396</v>
      </c>
      <c r="G403" s="523" t="s">
        <v>397</v>
      </c>
      <c r="H403" s="523"/>
      <c r="I403" s="523"/>
      <c r="J403" s="523"/>
      <c r="K403" s="583"/>
      <c r="L403" s="602"/>
      <c r="M403" s="800"/>
    </row>
    <row r="404" spans="1:13" ht="15" customHeight="1" x14ac:dyDescent="0.25">
      <c r="A404" s="564"/>
      <c r="B404" s="568"/>
      <c r="C404" s="614"/>
      <c r="D404" s="773"/>
      <c r="E404" s="448"/>
      <c r="F404" s="94" t="s">
        <v>743</v>
      </c>
      <c r="G404" s="523" t="s">
        <v>744</v>
      </c>
      <c r="H404" s="523"/>
      <c r="I404" s="523"/>
      <c r="J404" s="523"/>
      <c r="K404" s="583"/>
      <c r="L404" s="602"/>
      <c r="M404" s="800"/>
    </row>
    <row r="405" spans="1:13" s="51" customFormat="1" ht="15" customHeight="1" x14ac:dyDescent="0.25">
      <c r="A405" s="564"/>
      <c r="B405" s="568"/>
      <c r="C405" s="614"/>
      <c r="D405" s="773"/>
      <c r="E405" s="448"/>
      <c r="F405" s="94" t="s">
        <v>421</v>
      </c>
      <c r="G405" s="523" t="s">
        <v>386</v>
      </c>
      <c r="H405" s="523"/>
      <c r="I405" s="523"/>
      <c r="J405" s="523"/>
      <c r="K405" s="583"/>
      <c r="L405" s="602"/>
      <c r="M405" s="800"/>
    </row>
    <row r="406" spans="1:13" s="51" customFormat="1" ht="15" customHeight="1" x14ac:dyDescent="0.25">
      <c r="A406" s="564"/>
      <c r="B406" s="568"/>
      <c r="C406" s="614"/>
      <c r="D406" s="773"/>
      <c r="E406" s="448"/>
      <c r="F406" s="148" t="s">
        <v>379</v>
      </c>
      <c r="G406" s="523" t="s">
        <v>745</v>
      </c>
      <c r="H406" s="523"/>
      <c r="I406" s="523"/>
      <c r="J406" s="523"/>
      <c r="K406" s="583"/>
      <c r="L406" s="602"/>
      <c r="M406" s="800"/>
    </row>
    <row r="407" spans="1:13" s="51" customFormat="1" ht="15" customHeight="1" x14ac:dyDescent="0.25">
      <c r="A407" s="564"/>
      <c r="B407" s="568"/>
      <c r="C407" s="614"/>
      <c r="D407" s="773"/>
      <c r="E407" s="448"/>
      <c r="F407" s="148" t="s">
        <v>257</v>
      </c>
      <c r="G407" s="523" t="s">
        <v>658</v>
      </c>
      <c r="H407" s="523"/>
      <c r="I407" s="523"/>
      <c r="J407" s="523"/>
      <c r="K407" s="583"/>
      <c r="L407" s="602"/>
      <c r="M407" s="800"/>
    </row>
    <row r="408" spans="1:13" s="51" customFormat="1" ht="15" customHeight="1" x14ac:dyDescent="0.25">
      <c r="A408" s="564"/>
      <c r="B408" s="568"/>
      <c r="C408" s="614"/>
      <c r="D408" s="773"/>
      <c r="E408" s="448"/>
      <c r="F408" s="148" t="s">
        <v>422</v>
      </c>
      <c r="G408" s="523" t="s">
        <v>794</v>
      </c>
      <c r="H408" s="523"/>
      <c r="I408" s="523"/>
      <c r="J408" s="523"/>
      <c r="K408" s="583"/>
      <c r="L408" s="602"/>
      <c r="M408" s="800"/>
    </row>
    <row r="409" spans="1:13" s="51" customFormat="1" ht="15" customHeight="1" x14ac:dyDescent="0.25">
      <c r="A409" s="564"/>
      <c r="B409" s="568"/>
      <c r="C409" s="614"/>
      <c r="D409" s="773"/>
      <c r="E409" s="448"/>
      <c r="F409" s="148" t="s">
        <v>376</v>
      </c>
      <c r="G409" s="523" t="s">
        <v>746</v>
      </c>
      <c r="H409" s="523"/>
      <c r="I409" s="523"/>
      <c r="J409" s="523"/>
      <c r="K409" s="583"/>
      <c r="L409" s="602"/>
      <c r="M409" s="800"/>
    </row>
    <row r="410" spans="1:13" s="51" customFormat="1" ht="15" customHeight="1" x14ac:dyDescent="0.25">
      <c r="A410" s="564"/>
      <c r="B410" s="568"/>
      <c r="C410" s="614"/>
      <c r="D410" s="773"/>
      <c r="E410" s="448"/>
      <c r="F410" s="148" t="s">
        <v>381</v>
      </c>
      <c r="G410" s="523" t="s">
        <v>795</v>
      </c>
      <c r="H410" s="523"/>
      <c r="I410" s="523"/>
      <c r="J410" s="523"/>
      <c r="K410" s="583"/>
      <c r="L410" s="602"/>
      <c r="M410" s="800"/>
    </row>
    <row r="411" spans="1:13" s="51" customFormat="1" ht="15" customHeight="1" x14ac:dyDescent="0.25">
      <c r="A411" s="564"/>
      <c r="B411" s="568"/>
      <c r="C411" s="614"/>
      <c r="D411" s="773"/>
      <c r="E411" s="448"/>
      <c r="F411" s="148" t="s">
        <v>796</v>
      </c>
      <c r="G411" s="523" t="s">
        <v>797</v>
      </c>
      <c r="H411" s="523"/>
      <c r="I411" s="523"/>
      <c r="J411" s="523"/>
      <c r="K411" s="583"/>
      <c r="L411" s="602"/>
      <c r="M411" s="800"/>
    </row>
    <row r="412" spans="1:13" s="51" customFormat="1" ht="15" customHeight="1" x14ac:dyDescent="0.25">
      <c r="A412" s="564"/>
      <c r="B412" s="568"/>
      <c r="C412" s="614"/>
      <c r="D412" s="773"/>
      <c r="E412" s="448"/>
      <c r="F412" s="94" t="s">
        <v>358</v>
      </c>
      <c r="G412" s="523" t="s">
        <v>748</v>
      </c>
      <c r="H412" s="523"/>
      <c r="I412" s="523"/>
      <c r="J412" s="523"/>
      <c r="K412" s="584">
        <v>5</v>
      </c>
      <c r="L412" s="533">
        <v>2061</v>
      </c>
      <c r="M412" s="800"/>
    </row>
    <row r="413" spans="1:13" s="51" customFormat="1" ht="15" customHeight="1" x14ac:dyDescent="0.25">
      <c r="A413" s="564"/>
      <c r="B413" s="568"/>
      <c r="C413" s="614"/>
      <c r="D413" s="773"/>
      <c r="E413" s="448"/>
      <c r="F413" s="93" t="s">
        <v>704</v>
      </c>
      <c r="G413" s="523" t="s">
        <v>1284</v>
      </c>
      <c r="H413" s="523"/>
      <c r="I413" s="523"/>
      <c r="J413" s="523"/>
      <c r="K413" s="585"/>
      <c r="L413" s="603" t="e">
        <f>#REF!-#REF!*10%</f>
        <v>#REF!</v>
      </c>
      <c r="M413" s="800"/>
    </row>
    <row r="414" spans="1:13" s="51" customFormat="1" ht="15.75" customHeight="1" x14ac:dyDescent="0.25">
      <c r="A414" s="564"/>
      <c r="B414" s="568"/>
      <c r="C414" s="614"/>
      <c r="D414" s="773"/>
      <c r="E414" s="448"/>
      <c r="F414" s="148" t="s">
        <v>377</v>
      </c>
      <c r="G414" s="523" t="s">
        <v>749</v>
      </c>
      <c r="H414" s="523"/>
      <c r="I414" s="523"/>
      <c r="J414" s="523"/>
      <c r="K414" s="585"/>
      <c r="L414" s="603" t="e">
        <f>#REF!-#REF!*10%</f>
        <v>#REF!</v>
      </c>
      <c r="M414" s="800"/>
    </row>
    <row r="415" spans="1:13" s="51" customFormat="1" ht="15.75" customHeight="1" x14ac:dyDescent="0.25">
      <c r="A415" s="564"/>
      <c r="B415" s="568"/>
      <c r="C415" s="614"/>
      <c r="D415" s="773"/>
      <c r="E415" s="448"/>
      <c r="F415" s="148" t="s">
        <v>798</v>
      </c>
      <c r="G415" s="801" t="s">
        <v>806</v>
      </c>
      <c r="H415" s="801"/>
      <c r="I415" s="801"/>
      <c r="J415" s="801"/>
      <c r="K415" s="585"/>
      <c r="L415" s="603" t="e">
        <f>#REF!-#REF!*10%</f>
        <v>#REF!</v>
      </c>
      <c r="M415" s="800"/>
    </row>
    <row r="416" spans="1:13" s="51" customFormat="1" ht="15" customHeight="1" x14ac:dyDescent="0.25">
      <c r="A416" s="564"/>
      <c r="B416" s="568"/>
      <c r="C416" s="614"/>
      <c r="D416" s="773"/>
      <c r="E416" s="448"/>
      <c r="F416" s="148" t="s">
        <v>800</v>
      </c>
      <c r="G416" s="523" t="s">
        <v>799</v>
      </c>
      <c r="H416" s="523"/>
      <c r="I416" s="523"/>
      <c r="J416" s="523"/>
      <c r="K416" s="585"/>
      <c r="L416" s="603" t="e">
        <f>#REF!-#REF!*10%</f>
        <v>#REF!</v>
      </c>
      <c r="M416" s="800"/>
    </row>
    <row r="417" spans="1:13" s="51" customFormat="1" ht="15" customHeight="1" x14ac:dyDescent="0.25">
      <c r="A417" s="564"/>
      <c r="B417" s="568"/>
      <c r="C417" s="614"/>
      <c r="D417" s="773"/>
      <c r="E417" s="448"/>
      <c r="F417" s="148" t="s">
        <v>801</v>
      </c>
      <c r="G417" s="801">
        <v>10</v>
      </c>
      <c r="H417" s="801"/>
      <c r="I417" s="801"/>
      <c r="J417" s="801"/>
      <c r="K417" s="585"/>
      <c r="L417" s="603" t="e">
        <f>#REF!-#REF!*10%</f>
        <v>#REF!</v>
      </c>
      <c r="M417" s="800"/>
    </row>
    <row r="418" spans="1:13" s="51" customFormat="1" ht="15" customHeight="1" x14ac:dyDescent="0.25">
      <c r="A418" s="564"/>
      <c r="B418" s="568"/>
      <c r="C418" s="614"/>
      <c r="D418" s="773"/>
      <c r="E418" s="448"/>
      <c r="F418" s="148" t="s">
        <v>802</v>
      </c>
      <c r="G418" s="523" t="s">
        <v>799</v>
      </c>
      <c r="H418" s="523"/>
      <c r="I418" s="523"/>
      <c r="J418" s="523"/>
      <c r="K418" s="585"/>
      <c r="L418" s="603" t="e">
        <f>#REF!-#REF!*10%</f>
        <v>#REF!</v>
      </c>
      <c r="M418" s="800"/>
    </row>
    <row r="419" spans="1:13" s="51" customFormat="1" ht="15" customHeight="1" x14ac:dyDescent="0.25">
      <c r="A419" s="564"/>
      <c r="B419" s="568"/>
      <c r="C419" s="614"/>
      <c r="D419" s="773"/>
      <c r="E419" s="448"/>
      <c r="F419" s="148" t="s">
        <v>803</v>
      </c>
      <c r="G419" s="801">
        <v>4</v>
      </c>
      <c r="H419" s="801"/>
      <c r="I419" s="801"/>
      <c r="J419" s="801"/>
      <c r="K419" s="585"/>
      <c r="L419" s="603" t="e">
        <f>#REF!-#REF!*10%</f>
        <v>#REF!</v>
      </c>
      <c r="M419" s="800"/>
    </row>
    <row r="420" spans="1:13" s="51" customFormat="1" ht="15" customHeight="1" x14ac:dyDescent="0.25">
      <c r="A420" s="564"/>
      <c r="B420" s="568"/>
      <c r="C420" s="614"/>
      <c r="D420" s="773"/>
      <c r="E420" s="448"/>
      <c r="F420" s="148" t="s">
        <v>804</v>
      </c>
      <c r="G420" s="523" t="s">
        <v>799</v>
      </c>
      <c r="H420" s="523"/>
      <c r="I420" s="523"/>
      <c r="J420" s="523"/>
      <c r="K420" s="585"/>
      <c r="L420" s="603" t="e">
        <f>#REF!-#REF!*10%</f>
        <v>#REF!</v>
      </c>
      <c r="M420" s="800"/>
    </row>
    <row r="421" spans="1:13" s="51" customFormat="1" ht="15.6" customHeight="1" x14ac:dyDescent="0.25">
      <c r="A421" s="564"/>
      <c r="B421" s="568"/>
      <c r="C421" s="614"/>
      <c r="D421" s="773"/>
      <c r="E421" s="448"/>
      <c r="F421" s="148" t="s">
        <v>562</v>
      </c>
      <c r="G421" s="523" t="s">
        <v>1085</v>
      </c>
      <c r="H421" s="523"/>
      <c r="I421" s="523"/>
      <c r="J421" s="523"/>
      <c r="K421" s="585"/>
      <c r="L421" s="603" t="e">
        <f>#REF!-#REF!*10%</f>
        <v>#REF!</v>
      </c>
      <c r="M421" s="800"/>
    </row>
    <row r="422" spans="1:13" s="51" customFormat="1" ht="15.6" customHeight="1" x14ac:dyDescent="0.25">
      <c r="A422" s="564"/>
      <c r="B422" s="568"/>
      <c r="C422" s="614"/>
      <c r="D422" s="773"/>
      <c r="E422" s="448"/>
      <c r="F422" s="148" t="s">
        <v>570</v>
      </c>
      <c r="G422" s="523" t="s">
        <v>614</v>
      </c>
      <c r="H422" s="523"/>
      <c r="I422" s="523"/>
      <c r="J422" s="523"/>
      <c r="K422" s="585"/>
      <c r="L422" s="603" t="e">
        <f>#REF!-#REF!*10%</f>
        <v>#REF!</v>
      </c>
      <c r="M422" s="800"/>
    </row>
    <row r="423" spans="1:13" s="51" customFormat="1" ht="15.6" customHeight="1" x14ac:dyDescent="0.25">
      <c r="A423" s="564"/>
      <c r="B423" s="568"/>
      <c r="C423" s="614"/>
      <c r="D423" s="773"/>
      <c r="E423" s="448"/>
      <c r="F423" s="167" t="s">
        <v>84</v>
      </c>
      <c r="G423" s="722">
        <v>0.25</v>
      </c>
      <c r="H423" s="722"/>
      <c r="I423" s="722"/>
      <c r="J423" s="722"/>
      <c r="K423" s="585"/>
      <c r="L423" s="603" t="e">
        <f>#REF!-#REF!*10%</f>
        <v>#REF!</v>
      </c>
      <c r="M423" s="800"/>
    </row>
    <row r="424" spans="1:13" ht="15" customHeight="1" x14ac:dyDescent="0.25">
      <c r="A424" s="564"/>
      <c r="B424" s="569"/>
      <c r="C424" s="614"/>
      <c r="D424" s="773"/>
      <c r="E424" s="448"/>
      <c r="F424" s="136" t="s">
        <v>1016</v>
      </c>
      <c r="G424" s="523">
        <v>5</v>
      </c>
      <c r="H424" s="523"/>
      <c r="I424" s="523"/>
      <c r="J424" s="523"/>
      <c r="K424" s="585"/>
      <c r="L424" s="603" t="e">
        <f>#REF!-#REF!*10%</f>
        <v>#REF!</v>
      </c>
      <c r="M424" s="800"/>
    </row>
    <row r="425" spans="1:13" ht="15" customHeight="1" x14ac:dyDescent="0.25">
      <c r="A425" s="564">
        <v>7</v>
      </c>
      <c r="B425" s="567"/>
      <c r="C425" s="614" t="s">
        <v>877</v>
      </c>
      <c r="D425" s="773"/>
      <c r="E425" s="448"/>
      <c r="F425" s="147" t="s">
        <v>862</v>
      </c>
      <c r="G425" s="523">
        <v>24</v>
      </c>
      <c r="H425" s="523"/>
      <c r="I425" s="523"/>
      <c r="J425" s="523"/>
      <c r="K425" s="539">
        <v>3</v>
      </c>
      <c r="L425" s="601">
        <v>1926</v>
      </c>
      <c r="M425" s="799" t="s">
        <v>1131</v>
      </c>
    </row>
    <row r="426" spans="1:13" ht="15" customHeight="1" x14ac:dyDescent="0.25">
      <c r="A426" s="564"/>
      <c r="B426" s="568"/>
      <c r="C426" s="614"/>
      <c r="D426" s="773"/>
      <c r="E426" s="448"/>
      <c r="F426" s="147" t="s">
        <v>80</v>
      </c>
      <c r="G426" s="469">
        <v>6</v>
      </c>
      <c r="H426" s="469"/>
      <c r="I426" s="469"/>
      <c r="J426" s="469"/>
      <c r="K426" s="583"/>
      <c r="L426" s="602"/>
      <c r="M426" s="800"/>
    </row>
    <row r="427" spans="1:13" ht="15" customHeight="1" x14ac:dyDescent="0.25">
      <c r="A427" s="564"/>
      <c r="B427" s="568"/>
      <c r="C427" s="614"/>
      <c r="D427" s="773"/>
      <c r="E427" s="448"/>
      <c r="F427" s="147" t="s">
        <v>8</v>
      </c>
      <c r="G427" s="243">
        <v>3000</v>
      </c>
      <c r="H427" s="244">
        <v>4000</v>
      </c>
      <c r="I427" s="246">
        <v>5500</v>
      </c>
      <c r="J427" s="257">
        <v>6000</v>
      </c>
      <c r="K427" s="583"/>
      <c r="L427" s="602"/>
      <c r="M427" s="800"/>
    </row>
    <row r="428" spans="1:13" ht="15" customHeight="1" x14ac:dyDescent="0.25">
      <c r="A428" s="564"/>
      <c r="B428" s="568"/>
      <c r="C428" s="614"/>
      <c r="D428" s="773"/>
      <c r="E428" s="448"/>
      <c r="F428" s="147" t="s">
        <v>82</v>
      </c>
      <c r="G428" s="243">
        <f>G426*125</f>
        <v>750</v>
      </c>
      <c r="H428" s="244">
        <f>G426*133.3</f>
        <v>799.80000000000007</v>
      </c>
      <c r="I428" s="246">
        <f>G426*142</f>
        <v>852</v>
      </c>
      <c r="J428" s="224"/>
      <c r="K428" s="583"/>
      <c r="L428" s="602"/>
      <c r="M428" s="800"/>
    </row>
    <row r="429" spans="1:13" ht="15" customHeight="1" x14ac:dyDescent="0.25">
      <c r="A429" s="564"/>
      <c r="B429" s="568"/>
      <c r="C429" s="614"/>
      <c r="D429" s="773"/>
      <c r="E429" s="448"/>
      <c r="F429" s="147" t="s">
        <v>1269</v>
      </c>
      <c r="G429" s="451">
        <v>0.98</v>
      </c>
      <c r="H429" s="451"/>
      <c r="I429" s="451"/>
      <c r="J429" s="451"/>
      <c r="K429" s="583"/>
      <c r="L429" s="602"/>
      <c r="M429" s="800"/>
    </row>
    <row r="430" spans="1:13" ht="15" customHeight="1" x14ac:dyDescent="0.25">
      <c r="A430" s="564"/>
      <c r="B430" s="568"/>
      <c r="C430" s="614"/>
      <c r="D430" s="773"/>
      <c r="E430" s="448"/>
      <c r="F430" s="93" t="s">
        <v>699</v>
      </c>
      <c r="G430" s="523" t="s">
        <v>700</v>
      </c>
      <c r="H430" s="523"/>
      <c r="I430" s="523"/>
      <c r="J430" s="523"/>
      <c r="K430" s="583"/>
      <c r="L430" s="602"/>
      <c r="M430" s="800"/>
    </row>
    <row r="431" spans="1:13" ht="15" customHeight="1" x14ac:dyDescent="0.25">
      <c r="A431" s="564"/>
      <c r="B431" s="568"/>
      <c r="C431" s="614"/>
      <c r="D431" s="773"/>
      <c r="E431" s="448"/>
      <c r="F431" s="93" t="s">
        <v>1181</v>
      </c>
      <c r="G431" s="462" t="s">
        <v>1179</v>
      </c>
      <c r="H431" s="463"/>
      <c r="I431" s="463"/>
      <c r="J431" s="464"/>
      <c r="K431" s="583"/>
      <c r="L431" s="602"/>
      <c r="M431" s="800"/>
    </row>
    <row r="432" spans="1:13" ht="15" customHeight="1" x14ac:dyDescent="0.25">
      <c r="A432" s="564"/>
      <c r="B432" s="568"/>
      <c r="C432" s="614"/>
      <c r="D432" s="773"/>
      <c r="E432" s="448"/>
      <c r="F432" s="94" t="s">
        <v>83</v>
      </c>
      <c r="G432" s="523">
        <v>54</v>
      </c>
      <c r="H432" s="523"/>
      <c r="I432" s="523"/>
      <c r="J432" s="523"/>
      <c r="K432" s="583"/>
      <c r="L432" s="602"/>
      <c r="M432" s="800"/>
    </row>
    <row r="433" spans="1:13" ht="15" customHeight="1" x14ac:dyDescent="0.25">
      <c r="A433" s="564"/>
      <c r="B433" s="568"/>
      <c r="C433" s="614"/>
      <c r="D433" s="773"/>
      <c r="E433" s="448"/>
      <c r="F433" s="94" t="s">
        <v>396</v>
      </c>
      <c r="G433" s="523" t="s">
        <v>397</v>
      </c>
      <c r="H433" s="523"/>
      <c r="I433" s="523"/>
      <c r="J433" s="523"/>
      <c r="K433" s="583"/>
      <c r="L433" s="602"/>
      <c r="M433" s="800"/>
    </row>
    <row r="434" spans="1:13" ht="15" customHeight="1" x14ac:dyDescent="0.25">
      <c r="A434" s="564"/>
      <c r="B434" s="568"/>
      <c r="C434" s="614"/>
      <c r="D434" s="773"/>
      <c r="E434" s="448"/>
      <c r="F434" s="94" t="s">
        <v>743</v>
      </c>
      <c r="G434" s="523" t="s">
        <v>744</v>
      </c>
      <c r="H434" s="523"/>
      <c r="I434" s="523"/>
      <c r="J434" s="523"/>
      <c r="K434" s="583"/>
      <c r="L434" s="602"/>
      <c r="M434" s="800"/>
    </row>
    <row r="435" spans="1:13" s="51" customFormat="1" ht="15" customHeight="1" x14ac:dyDescent="0.25">
      <c r="A435" s="564"/>
      <c r="B435" s="568"/>
      <c r="C435" s="614"/>
      <c r="D435" s="773"/>
      <c r="E435" s="448"/>
      <c r="F435" s="94" t="s">
        <v>421</v>
      </c>
      <c r="G435" s="523" t="s">
        <v>386</v>
      </c>
      <c r="H435" s="523"/>
      <c r="I435" s="523"/>
      <c r="J435" s="523"/>
      <c r="K435" s="583"/>
      <c r="L435" s="602"/>
      <c r="M435" s="800"/>
    </row>
    <row r="436" spans="1:13" s="51" customFormat="1" ht="15" customHeight="1" x14ac:dyDescent="0.25">
      <c r="A436" s="564"/>
      <c r="B436" s="568"/>
      <c r="C436" s="614"/>
      <c r="D436" s="773"/>
      <c r="E436" s="448"/>
      <c r="F436" s="148" t="s">
        <v>379</v>
      </c>
      <c r="G436" s="523" t="s">
        <v>745</v>
      </c>
      <c r="H436" s="523"/>
      <c r="I436" s="523"/>
      <c r="J436" s="523"/>
      <c r="K436" s="583"/>
      <c r="L436" s="602"/>
      <c r="M436" s="800"/>
    </row>
    <row r="437" spans="1:13" s="51" customFormat="1" ht="15" customHeight="1" x14ac:dyDescent="0.25">
      <c r="A437" s="564"/>
      <c r="B437" s="568"/>
      <c r="C437" s="614"/>
      <c r="D437" s="773"/>
      <c r="E437" s="448"/>
      <c r="F437" s="148" t="s">
        <v>257</v>
      </c>
      <c r="G437" s="523" t="s">
        <v>658</v>
      </c>
      <c r="H437" s="523"/>
      <c r="I437" s="523"/>
      <c r="J437" s="523"/>
      <c r="K437" s="583"/>
      <c r="L437" s="602"/>
      <c r="M437" s="800"/>
    </row>
    <row r="438" spans="1:13" s="51" customFormat="1" ht="15" customHeight="1" x14ac:dyDescent="0.25">
      <c r="A438" s="564"/>
      <c r="B438" s="568"/>
      <c r="C438" s="614"/>
      <c r="D438" s="773"/>
      <c r="E438" s="448"/>
      <c r="F438" s="148" t="s">
        <v>422</v>
      </c>
      <c r="G438" s="523" t="s">
        <v>794</v>
      </c>
      <c r="H438" s="523"/>
      <c r="I438" s="523"/>
      <c r="J438" s="523"/>
      <c r="K438" s="583"/>
      <c r="L438" s="602"/>
      <c r="M438" s="800"/>
    </row>
    <row r="439" spans="1:13" s="51" customFormat="1" ht="15" customHeight="1" x14ac:dyDescent="0.25">
      <c r="A439" s="564"/>
      <c r="B439" s="568"/>
      <c r="C439" s="614"/>
      <c r="D439" s="773"/>
      <c r="E439" s="448"/>
      <c r="F439" s="148" t="s">
        <v>376</v>
      </c>
      <c r="G439" s="523" t="s">
        <v>746</v>
      </c>
      <c r="H439" s="523"/>
      <c r="I439" s="523"/>
      <c r="J439" s="523"/>
      <c r="K439" s="583"/>
      <c r="L439" s="602"/>
      <c r="M439" s="800"/>
    </row>
    <row r="440" spans="1:13" s="51" customFormat="1" ht="15" customHeight="1" x14ac:dyDescent="0.25">
      <c r="A440" s="564"/>
      <c r="B440" s="568"/>
      <c r="C440" s="614"/>
      <c r="D440" s="773"/>
      <c r="E440" s="448"/>
      <c r="F440" s="148" t="s">
        <v>381</v>
      </c>
      <c r="G440" s="523" t="s">
        <v>795</v>
      </c>
      <c r="H440" s="523"/>
      <c r="I440" s="523"/>
      <c r="J440" s="523"/>
      <c r="K440" s="583"/>
      <c r="L440" s="602"/>
      <c r="M440" s="800"/>
    </row>
    <row r="441" spans="1:13" s="51" customFormat="1" ht="15" customHeight="1" x14ac:dyDescent="0.25">
      <c r="A441" s="564"/>
      <c r="B441" s="568"/>
      <c r="C441" s="614"/>
      <c r="D441" s="773"/>
      <c r="E441" s="448"/>
      <c r="F441" s="148" t="s">
        <v>796</v>
      </c>
      <c r="G441" s="523" t="s">
        <v>797</v>
      </c>
      <c r="H441" s="523"/>
      <c r="I441" s="523"/>
      <c r="J441" s="523"/>
      <c r="K441" s="583"/>
      <c r="L441" s="602"/>
      <c r="M441" s="800"/>
    </row>
    <row r="442" spans="1:13" s="51" customFormat="1" ht="15" customHeight="1" x14ac:dyDescent="0.25">
      <c r="A442" s="564"/>
      <c r="B442" s="568"/>
      <c r="C442" s="614"/>
      <c r="D442" s="773"/>
      <c r="E442" s="448"/>
      <c r="F442" s="94" t="s">
        <v>358</v>
      </c>
      <c r="G442" s="523" t="s">
        <v>748</v>
      </c>
      <c r="H442" s="523"/>
      <c r="I442" s="523"/>
      <c r="J442" s="523"/>
      <c r="K442" s="584">
        <v>5</v>
      </c>
      <c r="L442" s="533">
        <v>2061</v>
      </c>
      <c r="M442" s="800"/>
    </row>
    <row r="443" spans="1:13" s="51" customFormat="1" ht="15" customHeight="1" x14ac:dyDescent="0.25">
      <c r="A443" s="564"/>
      <c r="B443" s="568"/>
      <c r="C443" s="614"/>
      <c r="D443" s="773"/>
      <c r="E443" s="448"/>
      <c r="F443" s="93" t="s">
        <v>704</v>
      </c>
      <c r="G443" s="523" t="s">
        <v>1284</v>
      </c>
      <c r="H443" s="523"/>
      <c r="I443" s="523"/>
      <c r="J443" s="523"/>
      <c r="K443" s="585"/>
      <c r="L443" s="603" t="e">
        <f>#REF!-#REF!*10%</f>
        <v>#REF!</v>
      </c>
      <c r="M443" s="800"/>
    </row>
    <row r="444" spans="1:13" s="51" customFormat="1" ht="15.75" customHeight="1" x14ac:dyDescent="0.25">
      <c r="A444" s="564"/>
      <c r="B444" s="568"/>
      <c r="C444" s="614"/>
      <c r="D444" s="773"/>
      <c r="E444" s="448"/>
      <c r="F444" s="148" t="s">
        <v>377</v>
      </c>
      <c r="G444" s="523" t="s">
        <v>749</v>
      </c>
      <c r="H444" s="523"/>
      <c r="I444" s="523"/>
      <c r="J444" s="523"/>
      <c r="K444" s="585"/>
      <c r="L444" s="603" t="e">
        <f>#REF!-#REF!*10%</f>
        <v>#REF!</v>
      </c>
      <c r="M444" s="800"/>
    </row>
    <row r="445" spans="1:13" s="51" customFormat="1" ht="15.75" customHeight="1" x14ac:dyDescent="0.25">
      <c r="A445" s="564"/>
      <c r="B445" s="568"/>
      <c r="C445" s="614"/>
      <c r="D445" s="773"/>
      <c r="E445" s="448"/>
      <c r="F445" s="148" t="s">
        <v>798</v>
      </c>
      <c r="G445" s="801" t="s">
        <v>808</v>
      </c>
      <c r="H445" s="801"/>
      <c r="I445" s="801"/>
      <c r="J445" s="801"/>
      <c r="K445" s="585"/>
      <c r="L445" s="603" t="e">
        <f>#REF!-#REF!*10%</f>
        <v>#REF!</v>
      </c>
      <c r="M445" s="800"/>
    </row>
    <row r="446" spans="1:13" s="51" customFormat="1" ht="15" customHeight="1" x14ac:dyDescent="0.25">
      <c r="A446" s="564"/>
      <c r="B446" s="568"/>
      <c r="C446" s="614"/>
      <c r="D446" s="773"/>
      <c r="E446" s="448"/>
      <c r="F446" s="148" t="s">
        <v>800</v>
      </c>
      <c r="G446" s="523" t="s">
        <v>799</v>
      </c>
      <c r="H446" s="523"/>
      <c r="I446" s="523"/>
      <c r="J446" s="523"/>
      <c r="K446" s="585"/>
      <c r="L446" s="603" t="e">
        <f>#REF!-#REF!*10%</f>
        <v>#REF!</v>
      </c>
      <c r="M446" s="800"/>
    </row>
    <row r="447" spans="1:13" s="51" customFormat="1" ht="15" customHeight="1" x14ac:dyDescent="0.25">
      <c r="A447" s="564"/>
      <c r="B447" s="568"/>
      <c r="C447" s="614"/>
      <c r="D447" s="773"/>
      <c r="E447" s="448"/>
      <c r="F447" s="148" t="s">
        <v>801</v>
      </c>
      <c r="G447" s="523" t="s">
        <v>799</v>
      </c>
      <c r="H447" s="523"/>
      <c r="I447" s="523"/>
      <c r="J447" s="523"/>
      <c r="K447" s="585"/>
      <c r="L447" s="603" t="e">
        <f>#REF!-#REF!*10%</f>
        <v>#REF!</v>
      </c>
      <c r="M447" s="800"/>
    </row>
    <row r="448" spans="1:13" s="51" customFormat="1" ht="15" customHeight="1" x14ac:dyDescent="0.25">
      <c r="A448" s="564"/>
      <c r="B448" s="568"/>
      <c r="C448" s="614"/>
      <c r="D448" s="773"/>
      <c r="E448" s="448"/>
      <c r="F448" s="148" t="s">
        <v>802</v>
      </c>
      <c r="G448" s="801">
        <v>60</v>
      </c>
      <c r="H448" s="801"/>
      <c r="I448" s="801"/>
      <c r="J448" s="801"/>
      <c r="K448" s="585"/>
      <c r="L448" s="603" t="e">
        <f>#REF!-#REF!*10%</f>
        <v>#REF!</v>
      </c>
      <c r="M448" s="800"/>
    </row>
    <row r="449" spans="1:13" s="51" customFormat="1" ht="15" customHeight="1" x14ac:dyDescent="0.25">
      <c r="A449" s="564"/>
      <c r="B449" s="568"/>
      <c r="C449" s="614"/>
      <c r="D449" s="773"/>
      <c r="E449" s="448"/>
      <c r="F449" s="148" t="s">
        <v>803</v>
      </c>
      <c r="G449" s="801">
        <v>1</v>
      </c>
      <c r="H449" s="801"/>
      <c r="I449" s="801"/>
      <c r="J449" s="801"/>
      <c r="K449" s="585"/>
      <c r="L449" s="603" t="e">
        <f>#REF!-#REF!*10%</f>
        <v>#REF!</v>
      </c>
      <c r="M449" s="800"/>
    </row>
    <row r="450" spans="1:13" s="51" customFormat="1" ht="15" customHeight="1" x14ac:dyDescent="0.25">
      <c r="A450" s="564"/>
      <c r="B450" s="568"/>
      <c r="C450" s="614"/>
      <c r="D450" s="773"/>
      <c r="E450" s="448"/>
      <c r="F450" s="148" t="s">
        <v>804</v>
      </c>
      <c r="G450" s="523" t="s">
        <v>799</v>
      </c>
      <c r="H450" s="523"/>
      <c r="I450" s="523"/>
      <c r="J450" s="523"/>
      <c r="K450" s="585"/>
      <c r="L450" s="603" t="e">
        <f>#REF!-#REF!*10%</f>
        <v>#REF!</v>
      </c>
      <c r="M450" s="800"/>
    </row>
    <row r="451" spans="1:13" s="51" customFormat="1" ht="15.6" customHeight="1" x14ac:dyDescent="0.25">
      <c r="A451" s="564"/>
      <c r="B451" s="568"/>
      <c r="C451" s="614"/>
      <c r="D451" s="773"/>
      <c r="E451" s="448"/>
      <c r="F451" s="148" t="s">
        <v>562</v>
      </c>
      <c r="G451" s="523" t="s">
        <v>1085</v>
      </c>
      <c r="H451" s="523"/>
      <c r="I451" s="523"/>
      <c r="J451" s="523"/>
      <c r="K451" s="585"/>
      <c r="L451" s="603" t="e">
        <f>#REF!-#REF!*10%</f>
        <v>#REF!</v>
      </c>
      <c r="M451" s="800"/>
    </row>
    <row r="452" spans="1:13" s="51" customFormat="1" ht="15.6" customHeight="1" x14ac:dyDescent="0.25">
      <c r="A452" s="564"/>
      <c r="B452" s="568"/>
      <c r="C452" s="614"/>
      <c r="D452" s="773"/>
      <c r="E452" s="448"/>
      <c r="F452" s="148" t="s">
        <v>570</v>
      </c>
      <c r="G452" s="523" t="s">
        <v>614</v>
      </c>
      <c r="H452" s="523"/>
      <c r="I452" s="523"/>
      <c r="J452" s="523"/>
      <c r="K452" s="585"/>
      <c r="L452" s="603" t="e">
        <f>#REF!-#REF!*10%</f>
        <v>#REF!</v>
      </c>
      <c r="M452" s="800"/>
    </row>
    <row r="453" spans="1:13" s="51" customFormat="1" ht="15.6" customHeight="1" x14ac:dyDescent="0.25">
      <c r="A453" s="564"/>
      <c r="B453" s="568"/>
      <c r="C453" s="614"/>
      <c r="D453" s="773"/>
      <c r="E453" s="448"/>
      <c r="F453" s="167" t="s">
        <v>84</v>
      </c>
      <c r="G453" s="722">
        <v>0.25</v>
      </c>
      <c r="H453" s="722"/>
      <c r="I453" s="722"/>
      <c r="J453" s="722"/>
      <c r="K453" s="585"/>
      <c r="L453" s="603" t="e">
        <f>#REF!-#REF!*10%</f>
        <v>#REF!</v>
      </c>
      <c r="M453" s="800"/>
    </row>
    <row r="454" spans="1:13" ht="15" customHeight="1" x14ac:dyDescent="0.25">
      <c r="A454" s="564"/>
      <c r="B454" s="569"/>
      <c r="C454" s="614"/>
      <c r="D454" s="773"/>
      <c r="E454" s="448"/>
      <c r="F454" s="136" t="s">
        <v>1016</v>
      </c>
      <c r="G454" s="523">
        <v>5</v>
      </c>
      <c r="H454" s="523"/>
      <c r="I454" s="523"/>
      <c r="J454" s="523"/>
      <c r="K454" s="585"/>
      <c r="L454" s="603" t="e">
        <f>#REF!-#REF!*10%</f>
        <v>#REF!</v>
      </c>
      <c r="M454" s="800"/>
    </row>
    <row r="455" spans="1:13" ht="15" customHeight="1" x14ac:dyDescent="0.25">
      <c r="A455" s="564">
        <v>8</v>
      </c>
      <c r="B455" s="567"/>
      <c r="C455" s="614" t="s">
        <v>878</v>
      </c>
      <c r="D455" s="773"/>
      <c r="E455" s="448"/>
      <c r="F455" s="147" t="s">
        <v>862</v>
      </c>
      <c r="G455" s="523">
        <v>24</v>
      </c>
      <c r="H455" s="523"/>
      <c r="I455" s="523"/>
      <c r="J455" s="523"/>
      <c r="K455" s="539">
        <v>3</v>
      </c>
      <c r="L455" s="601">
        <v>1926</v>
      </c>
      <c r="M455" s="799" t="s">
        <v>1132</v>
      </c>
    </row>
    <row r="456" spans="1:13" ht="15" customHeight="1" x14ac:dyDescent="0.25">
      <c r="A456" s="564"/>
      <c r="B456" s="568"/>
      <c r="C456" s="614"/>
      <c r="D456" s="773"/>
      <c r="E456" s="448"/>
      <c r="F456" s="147" t="s">
        <v>80</v>
      </c>
      <c r="G456" s="469">
        <v>6</v>
      </c>
      <c r="H456" s="469"/>
      <c r="I456" s="469"/>
      <c r="J456" s="469"/>
      <c r="K456" s="583"/>
      <c r="L456" s="602"/>
      <c r="M456" s="800"/>
    </row>
    <row r="457" spans="1:13" ht="15" customHeight="1" x14ac:dyDescent="0.25">
      <c r="A457" s="564"/>
      <c r="B457" s="568"/>
      <c r="C457" s="614"/>
      <c r="D457" s="773"/>
      <c r="E457" s="448"/>
      <c r="F457" s="147" t="s">
        <v>8</v>
      </c>
      <c r="G457" s="243">
        <v>3000</v>
      </c>
      <c r="H457" s="244">
        <v>4000</v>
      </c>
      <c r="I457" s="246">
        <v>5500</v>
      </c>
      <c r="J457" s="308">
        <v>6000</v>
      </c>
      <c r="K457" s="583"/>
      <c r="L457" s="602"/>
      <c r="M457" s="800"/>
    </row>
    <row r="458" spans="1:13" ht="15" customHeight="1" x14ac:dyDescent="0.25">
      <c r="A458" s="564"/>
      <c r="B458" s="568"/>
      <c r="C458" s="614"/>
      <c r="D458" s="773"/>
      <c r="E458" s="448"/>
      <c r="F458" s="147" t="s">
        <v>82</v>
      </c>
      <c r="G458" s="243">
        <f>G456*125</f>
        <v>750</v>
      </c>
      <c r="H458" s="244">
        <f>G456*133.3</f>
        <v>799.80000000000007</v>
      </c>
      <c r="I458" s="246">
        <f>G456*142</f>
        <v>852</v>
      </c>
      <c r="J458" s="224"/>
      <c r="K458" s="583"/>
      <c r="L458" s="602"/>
      <c r="M458" s="800"/>
    </row>
    <row r="459" spans="1:13" ht="15" customHeight="1" x14ac:dyDescent="0.25">
      <c r="A459" s="564"/>
      <c r="B459" s="568"/>
      <c r="C459" s="614"/>
      <c r="D459" s="773"/>
      <c r="E459" s="448"/>
      <c r="F459" s="147" t="s">
        <v>1269</v>
      </c>
      <c r="G459" s="451">
        <v>0.98</v>
      </c>
      <c r="H459" s="451"/>
      <c r="I459" s="451"/>
      <c r="J459" s="451"/>
      <c r="K459" s="583"/>
      <c r="L459" s="602"/>
      <c r="M459" s="800"/>
    </row>
    <row r="460" spans="1:13" ht="15" customHeight="1" x14ac:dyDescent="0.25">
      <c r="A460" s="564"/>
      <c r="B460" s="568"/>
      <c r="C460" s="614"/>
      <c r="D460" s="773"/>
      <c r="E460" s="448"/>
      <c r="F460" s="93" t="s">
        <v>699</v>
      </c>
      <c r="G460" s="523" t="s">
        <v>700</v>
      </c>
      <c r="H460" s="523"/>
      <c r="I460" s="523"/>
      <c r="J460" s="523"/>
      <c r="K460" s="583"/>
      <c r="L460" s="602"/>
      <c r="M460" s="800"/>
    </row>
    <row r="461" spans="1:13" ht="15" customHeight="1" x14ac:dyDescent="0.25">
      <c r="A461" s="564"/>
      <c r="B461" s="568"/>
      <c r="C461" s="614"/>
      <c r="D461" s="773"/>
      <c r="E461" s="448"/>
      <c r="F461" s="93" t="s">
        <v>1181</v>
      </c>
      <c r="G461" s="462" t="s">
        <v>1179</v>
      </c>
      <c r="H461" s="463"/>
      <c r="I461" s="463"/>
      <c r="J461" s="464"/>
      <c r="K461" s="583"/>
      <c r="L461" s="602"/>
      <c r="M461" s="800"/>
    </row>
    <row r="462" spans="1:13" ht="15" customHeight="1" x14ac:dyDescent="0.25">
      <c r="A462" s="564"/>
      <c r="B462" s="568"/>
      <c r="C462" s="614"/>
      <c r="D462" s="773"/>
      <c r="E462" s="448"/>
      <c r="F462" s="94" t="s">
        <v>83</v>
      </c>
      <c r="G462" s="523">
        <v>54</v>
      </c>
      <c r="H462" s="523"/>
      <c r="I462" s="523"/>
      <c r="J462" s="523"/>
      <c r="K462" s="583"/>
      <c r="L462" s="602"/>
      <c r="M462" s="800"/>
    </row>
    <row r="463" spans="1:13" ht="15" customHeight="1" x14ac:dyDescent="0.25">
      <c r="A463" s="564"/>
      <c r="B463" s="568"/>
      <c r="C463" s="614"/>
      <c r="D463" s="773"/>
      <c r="E463" s="448"/>
      <c r="F463" s="94" t="s">
        <v>396</v>
      </c>
      <c r="G463" s="523" t="s">
        <v>397</v>
      </c>
      <c r="H463" s="523"/>
      <c r="I463" s="523"/>
      <c r="J463" s="523"/>
      <c r="K463" s="583"/>
      <c r="L463" s="602"/>
      <c r="M463" s="800"/>
    </row>
    <row r="464" spans="1:13" ht="15" customHeight="1" x14ac:dyDescent="0.25">
      <c r="A464" s="564"/>
      <c r="B464" s="568"/>
      <c r="C464" s="614"/>
      <c r="D464" s="773"/>
      <c r="E464" s="448"/>
      <c r="F464" s="94" t="s">
        <v>743</v>
      </c>
      <c r="G464" s="523" t="s">
        <v>744</v>
      </c>
      <c r="H464" s="523"/>
      <c r="I464" s="523"/>
      <c r="J464" s="523"/>
      <c r="K464" s="583"/>
      <c r="L464" s="602"/>
      <c r="M464" s="800"/>
    </row>
    <row r="465" spans="1:13" s="51" customFormat="1" ht="15" customHeight="1" x14ac:dyDescent="0.25">
      <c r="A465" s="564"/>
      <c r="B465" s="568"/>
      <c r="C465" s="614"/>
      <c r="D465" s="773"/>
      <c r="E465" s="448"/>
      <c r="F465" s="94" t="s">
        <v>421</v>
      </c>
      <c r="G465" s="523" t="s">
        <v>386</v>
      </c>
      <c r="H465" s="523"/>
      <c r="I465" s="523"/>
      <c r="J465" s="523"/>
      <c r="K465" s="583"/>
      <c r="L465" s="602"/>
      <c r="M465" s="800"/>
    </row>
    <row r="466" spans="1:13" s="51" customFormat="1" ht="15" customHeight="1" x14ac:dyDescent="0.25">
      <c r="A466" s="564"/>
      <c r="B466" s="568"/>
      <c r="C466" s="614"/>
      <c r="D466" s="773"/>
      <c r="E466" s="448"/>
      <c r="F466" s="148" t="s">
        <v>379</v>
      </c>
      <c r="G466" s="523" t="s">
        <v>745</v>
      </c>
      <c r="H466" s="523"/>
      <c r="I466" s="523"/>
      <c r="J466" s="523"/>
      <c r="K466" s="583"/>
      <c r="L466" s="602"/>
      <c r="M466" s="800"/>
    </row>
    <row r="467" spans="1:13" s="51" customFormat="1" ht="15" customHeight="1" x14ac:dyDescent="0.25">
      <c r="A467" s="564"/>
      <c r="B467" s="568"/>
      <c r="C467" s="614"/>
      <c r="D467" s="773"/>
      <c r="E467" s="448"/>
      <c r="F467" s="148" t="s">
        <v>257</v>
      </c>
      <c r="G467" s="523" t="s">
        <v>658</v>
      </c>
      <c r="H467" s="523"/>
      <c r="I467" s="523"/>
      <c r="J467" s="523"/>
      <c r="K467" s="583"/>
      <c r="L467" s="602"/>
      <c r="M467" s="800"/>
    </row>
    <row r="468" spans="1:13" s="51" customFormat="1" ht="15" customHeight="1" x14ac:dyDescent="0.25">
      <c r="A468" s="564"/>
      <c r="B468" s="568"/>
      <c r="C468" s="614"/>
      <c r="D468" s="773"/>
      <c r="E468" s="448"/>
      <c r="F468" s="148" t="s">
        <v>422</v>
      </c>
      <c r="G468" s="523" t="s">
        <v>794</v>
      </c>
      <c r="H468" s="523"/>
      <c r="I468" s="523"/>
      <c r="J468" s="523"/>
      <c r="K468" s="583"/>
      <c r="L468" s="602"/>
      <c r="M468" s="800"/>
    </row>
    <row r="469" spans="1:13" s="51" customFormat="1" ht="15" customHeight="1" x14ac:dyDescent="0.25">
      <c r="A469" s="564"/>
      <c r="B469" s="568"/>
      <c r="C469" s="614"/>
      <c r="D469" s="773"/>
      <c r="E469" s="448"/>
      <c r="F469" s="148" t="s">
        <v>376</v>
      </c>
      <c r="G469" s="523" t="s">
        <v>746</v>
      </c>
      <c r="H469" s="523"/>
      <c r="I469" s="523"/>
      <c r="J469" s="523"/>
      <c r="K469" s="583"/>
      <c r="L469" s="602"/>
      <c r="M469" s="800"/>
    </row>
    <row r="470" spans="1:13" s="51" customFormat="1" ht="15" customHeight="1" x14ac:dyDescent="0.25">
      <c r="A470" s="564"/>
      <c r="B470" s="568"/>
      <c r="C470" s="614"/>
      <c r="D470" s="773"/>
      <c r="E470" s="448"/>
      <c r="F470" s="148" t="s">
        <v>381</v>
      </c>
      <c r="G470" s="523" t="s">
        <v>795</v>
      </c>
      <c r="H470" s="523"/>
      <c r="I470" s="523"/>
      <c r="J470" s="523"/>
      <c r="K470" s="583"/>
      <c r="L470" s="602"/>
      <c r="M470" s="800"/>
    </row>
    <row r="471" spans="1:13" s="51" customFormat="1" ht="15" customHeight="1" x14ac:dyDescent="0.25">
      <c r="A471" s="564"/>
      <c r="B471" s="568"/>
      <c r="C471" s="614"/>
      <c r="D471" s="773"/>
      <c r="E471" s="448"/>
      <c r="F471" s="148" t="s">
        <v>796</v>
      </c>
      <c r="G471" s="523" t="s">
        <v>797</v>
      </c>
      <c r="H471" s="523"/>
      <c r="I471" s="523"/>
      <c r="J471" s="523"/>
      <c r="K471" s="583"/>
      <c r="L471" s="602"/>
      <c r="M471" s="800"/>
    </row>
    <row r="472" spans="1:13" s="51" customFormat="1" ht="15" customHeight="1" x14ac:dyDescent="0.25">
      <c r="A472" s="564"/>
      <c r="B472" s="568"/>
      <c r="C472" s="614"/>
      <c r="D472" s="773"/>
      <c r="E472" s="448"/>
      <c r="F472" s="94" t="s">
        <v>358</v>
      </c>
      <c r="G472" s="523" t="s">
        <v>748</v>
      </c>
      <c r="H472" s="523"/>
      <c r="I472" s="523"/>
      <c r="J472" s="523"/>
      <c r="K472" s="584">
        <v>5</v>
      </c>
      <c r="L472" s="533">
        <v>2061</v>
      </c>
      <c r="M472" s="800"/>
    </row>
    <row r="473" spans="1:13" s="51" customFormat="1" ht="15" customHeight="1" x14ac:dyDescent="0.25">
      <c r="A473" s="564"/>
      <c r="B473" s="568"/>
      <c r="C473" s="614"/>
      <c r="D473" s="773"/>
      <c r="E473" s="448"/>
      <c r="F473" s="93" t="s">
        <v>704</v>
      </c>
      <c r="G473" s="523" t="s">
        <v>1284</v>
      </c>
      <c r="H473" s="523"/>
      <c r="I473" s="523"/>
      <c r="J473" s="523"/>
      <c r="K473" s="585"/>
      <c r="L473" s="603" t="e">
        <f>#REF!-#REF!*10%</f>
        <v>#REF!</v>
      </c>
      <c r="M473" s="800"/>
    </row>
    <row r="474" spans="1:13" s="51" customFormat="1" ht="15.75" customHeight="1" x14ac:dyDescent="0.25">
      <c r="A474" s="564"/>
      <c r="B474" s="568"/>
      <c r="C474" s="614"/>
      <c r="D474" s="773"/>
      <c r="E474" s="448"/>
      <c r="F474" s="148" t="s">
        <v>377</v>
      </c>
      <c r="G474" s="523" t="s">
        <v>749</v>
      </c>
      <c r="H474" s="523"/>
      <c r="I474" s="523"/>
      <c r="J474" s="523"/>
      <c r="K474" s="585"/>
      <c r="L474" s="603" t="e">
        <f>#REF!-#REF!*10%</f>
        <v>#REF!</v>
      </c>
      <c r="M474" s="800"/>
    </row>
    <row r="475" spans="1:13" s="51" customFormat="1" ht="15.75" customHeight="1" x14ac:dyDescent="0.25">
      <c r="A475" s="564"/>
      <c r="B475" s="568"/>
      <c r="C475" s="614"/>
      <c r="D475" s="773"/>
      <c r="E475" s="448"/>
      <c r="F475" s="148" t="s">
        <v>798</v>
      </c>
      <c r="G475" s="801" t="s">
        <v>810</v>
      </c>
      <c r="H475" s="801"/>
      <c r="I475" s="801"/>
      <c r="J475" s="801"/>
      <c r="K475" s="585"/>
      <c r="L475" s="603" t="e">
        <f>#REF!-#REF!*10%</f>
        <v>#REF!</v>
      </c>
      <c r="M475" s="800"/>
    </row>
    <row r="476" spans="1:13" s="51" customFormat="1" ht="15" customHeight="1" x14ac:dyDescent="0.25">
      <c r="A476" s="564"/>
      <c r="B476" s="568"/>
      <c r="C476" s="614"/>
      <c r="D476" s="773"/>
      <c r="E476" s="448"/>
      <c r="F476" s="148" t="s">
        <v>800</v>
      </c>
      <c r="G476" s="523" t="s">
        <v>799</v>
      </c>
      <c r="H476" s="523"/>
      <c r="I476" s="523"/>
      <c r="J476" s="523"/>
      <c r="K476" s="585"/>
      <c r="L476" s="603" t="e">
        <f>#REF!-#REF!*10%</f>
        <v>#REF!</v>
      </c>
      <c r="M476" s="800"/>
    </row>
    <row r="477" spans="1:13" s="51" customFormat="1" ht="15" customHeight="1" x14ac:dyDescent="0.25">
      <c r="A477" s="564"/>
      <c r="B477" s="568"/>
      <c r="C477" s="614"/>
      <c r="D477" s="773"/>
      <c r="E477" s="448"/>
      <c r="F477" s="148" t="s">
        <v>801</v>
      </c>
      <c r="G477" s="801">
        <v>10</v>
      </c>
      <c r="H477" s="801"/>
      <c r="I477" s="801"/>
      <c r="J477" s="801"/>
      <c r="K477" s="585"/>
      <c r="L477" s="603" t="e">
        <f>#REF!-#REF!*10%</f>
        <v>#REF!</v>
      </c>
      <c r="M477" s="800"/>
    </row>
    <row r="478" spans="1:13" s="51" customFormat="1" ht="15" customHeight="1" x14ac:dyDescent="0.25">
      <c r="A478" s="564"/>
      <c r="B478" s="568"/>
      <c r="C478" s="614"/>
      <c r="D478" s="773"/>
      <c r="E478" s="448"/>
      <c r="F478" s="148" t="s">
        <v>802</v>
      </c>
      <c r="G478" s="801">
        <v>60</v>
      </c>
      <c r="H478" s="801"/>
      <c r="I478" s="801"/>
      <c r="J478" s="801"/>
      <c r="K478" s="585"/>
      <c r="L478" s="603" t="e">
        <f>#REF!-#REF!*10%</f>
        <v>#REF!</v>
      </c>
      <c r="M478" s="800"/>
    </row>
    <row r="479" spans="1:13" s="51" customFormat="1" ht="15" customHeight="1" x14ac:dyDescent="0.25">
      <c r="A479" s="564"/>
      <c r="B479" s="568"/>
      <c r="C479" s="614"/>
      <c r="D479" s="773"/>
      <c r="E479" s="448"/>
      <c r="F479" s="148" t="s">
        <v>803</v>
      </c>
      <c r="G479" s="801">
        <v>1</v>
      </c>
      <c r="H479" s="801"/>
      <c r="I479" s="801"/>
      <c r="J479" s="801"/>
      <c r="K479" s="585"/>
      <c r="L479" s="603" t="e">
        <f>#REF!-#REF!*10%</f>
        <v>#REF!</v>
      </c>
      <c r="M479" s="800"/>
    </row>
    <row r="480" spans="1:13" s="51" customFormat="1" ht="15" customHeight="1" x14ac:dyDescent="0.25">
      <c r="A480" s="564"/>
      <c r="B480" s="568"/>
      <c r="C480" s="614"/>
      <c r="D480" s="773"/>
      <c r="E480" s="448"/>
      <c r="F480" s="148" t="s">
        <v>804</v>
      </c>
      <c r="G480" s="523" t="s">
        <v>799</v>
      </c>
      <c r="H480" s="523"/>
      <c r="I480" s="523"/>
      <c r="J480" s="523"/>
      <c r="K480" s="585"/>
      <c r="L480" s="603" t="e">
        <f>#REF!-#REF!*10%</f>
        <v>#REF!</v>
      </c>
      <c r="M480" s="800"/>
    </row>
    <row r="481" spans="1:13" s="51" customFormat="1" ht="15.6" customHeight="1" x14ac:dyDescent="0.25">
      <c r="A481" s="564"/>
      <c r="B481" s="568"/>
      <c r="C481" s="614"/>
      <c r="D481" s="773"/>
      <c r="E481" s="448"/>
      <c r="F481" s="148" t="s">
        <v>562</v>
      </c>
      <c r="G481" s="523" t="s">
        <v>1085</v>
      </c>
      <c r="H481" s="523"/>
      <c r="I481" s="523"/>
      <c r="J481" s="523"/>
      <c r="K481" s="585"/>
      <c r="L481" s="603" t="e">
        <f>#REF!-#REF!*10%</f>
        <v>#REF!</v>
      </c>
      <c r="M481" s="800"/>
    </row>
    <row r="482" spans="1:13" s="51" customFormat="1" ht="15.6" customHeight="1" x14ac:dyDescent="0.25">
      <c r="A482" s="564"/>
      <c r="B482" s="568"/>
      <c r="C482" s="614"/>
      <c r="D482" s="773"/>
      <c r="E482" s="448"/>
      <c r="F482" s="148" t="s">
        <v>570</v>
      </c>
      <c r="G482" s="523" t="s">
        <v>614</v>
      </c>
      <c r="H482" s="523"/>
      <c r="I482" s="523"/>
      <c r="J482" s="523"/>
      <c r="K482" s="585"/>
      <c r="L482" s="603" t="e">
        <f>#REF!-#REF!*10%</f>
        <v>#REF!</v>
      </c>
      <c r="M482" s="800"/>
    </row>
    <row r="483" spans="1:13" s="51" customFormat="1" ht="15.6" customHeight="1" x14ac:dyDescent="0.25">
      <c r="A483" s="564"/>
      <c r="B483" s="568"/>
      <c r="C483" s="614"/>
      <c r="D483" s="773"/>
      <c r="E483" s="448"/>
      <c r="F483" s="167" t="s">
        <v>84</v>
      </c>
      <c r="G483" s="722">
        <v>0.25</v>
      </c>
      <c r="H483" s="722"/>
      <c r="I483" s="722"/>
      <c r="J483" s="722"/>
      <c r="K483" s="585"/>
      <c r="L483" s="603" t="e">
        <f>#REF!-#REF!*10%</f>
        <v>#REF!</v>
      </c>
      <c r="M483" s="800"/>
    </row>
    <row r="484" spans="1:13" ht="15" customHeight="1" x14ac:dyDescent="0.25">
      <c r="A484" s="564"/>
      <c r="B484" s="569"/>
      <c r="C484" s="614"/>
      <c r="D484" s="773"/>
      <c r="E484" s="448"/>
      <c r="F484" s="136" t="s">
        <v>1016</v>
      </c>
      <c r="G484" s="523">
        <v>5</v>
      </c>
      <c r="H484" s="523"/>
      <c r="I484" s="523"/>
      <c r="J484" s="523"/>
      <c r="K484" s="585"/>
      <c r="L484" s="603" t="e">
        <f>#REF!-#REF!*10%</f>
        <v>#REF!</v>
      </c>
      <c r="M484" s="800"/>
    </row>
    <row r="485" spans="1:13" ht="26.25" customHeight="1" x14ac:dyDescent="0.25">
      <c r="A485" s="519" t="s">
        <v>879</v>
      </c>
      <c r="B485" s="519"/>
      <c r="C485" s="519"/>
      <c r="D485" s="519"/>
      <c r="E485" s="519"/>
      <c r="F485" s="519"/>
      <c r="G485" s="519"/>
      <c r="H485" s="519"/>
      <c r="I485" s="519"/>
      <c r="J485" s="519"/>
      <c r="K485" s="519"/>
      <c r="L485" s="519"/>
    </row>
    <row r="486" spans="1:13" ht="15" customHeight="1" x14ac:dyDescent="0.25">
      <c r="A486" s="564">
        <v>1</v>
      </c>
      <c r="B486" s="567"/>
      <c r="C486" s="614" t="s">
        <v>880</v>
      </c>
      <c r="D486" s="773"/>
      <c r="E486" s="448"/>
      <c r="F486" s="147" t="s">
        <v>862</v>
      </c>
      <c r="G486" s="523">
        <v>36</v>
      </c>
      <c r="H486" s="523"/>
      <c r="I486" s="523"/>
      <c r="J486" s="523"/>
      <c r="K486" s="539">
        <v>3</v>
      </c>
      <c r="L486" s="601">
        <v>1726</v>
      </c>
      <c r="M486" s="799" t="s">
        <v>1133</v>
      </c>
    </row>
    <row r="487" spans="1:13" ht="15" customHeight="1" x14ac:dyDescent="0.25">
      <c r="A487" s="564"/>
      <c r="B487" s="568"/>
      <c r="C487" s="614"/>
      <c r="D487" s="773"/>
      <c r="E487" s="448"/>
      <c r="F487" s="147" t="s">
        <v>80</v>
      </c>
      <c r="G487" s="469">
        <v>8</v>
      </c>
      <c r="H487" s="469"/>
      <c r="I487" s="469"/>
      <c r="J487" s="469"/>
      <c r="K487" s="583"/>
      <c r="L487" s="602"/>
      <c r="M487" s="800"/>
    </row>
    <row r="488" spans="1:13" ht="15" customHeight="1" x14ac:dyDescent="0.25">
      <c r="A488" s="564"/>
      <c r="B488" s="568"/>
      <c r="C488" s="614"/>
      <c r="D488" s="773"/>
      <c r="E488" s="448"/>
      <c r="F488" s="147" t="s">
        <v>8</v>
      </c>
      <c r="G488" s="243">
        <v>3000</v>
      </c>
      <c r="H488" s="244">
        <v>4000</v>
      </c>
      <c r="I488" s="246">
        <v>5500</v>
      </c>
      <c r="J488" s="257">
        <v>6000</v>
      </c>
      <c r="K488" s="583"/>
      <c r="L488" s="602"/>
      <c r="M488" s="800"/>
    </row>
    <row r="489" spans="1:13" ht="15" customHeight="1" x14ac:dyDescent="0.25">
      <c r="A489" s="564"/>
      <c r="B489" s="568"/>
      <c r="C489" s="614"/>
      <c r="D489" s="773"/>
      <c r="E489" s="448"/>
      <c r="F489" s="147" t="s">
        <v>82</v>
      </c>
      <c r="G489" s="243">
        <f>G487*99</f>
        <v>792</v>
      </c>
      <c r="H489" s="244">
        <f>G487*106</f>
        <v>848</v>
      </c>
      <c r="I489" s="246">
        <f>G487*113</f>
        <v>904</v>
      </c>
      <c r="J489" s="224"/>
      <c r="K489" s="583"/>
      <c r="L489" s="602"/>
      <c r="M489" s="800"/>
    </row>
    <row r="490" spans="1:13" ht="15" customHeight="1" x14ac:dyDescent="0.25">
      <c r="A490" s="564"/>
      <c r="B490" s="568"/>
      <c r="C490" s="614"/>
      <c r="D490" s="773"/>
      <c r="E490" s="448"/>
      <c r="F490" s="147" t="s">
        <v>1269</v>
      </c>
      <c r="G490" s="451">
        <v>0.98</v>
      </c>
      <c r="H490" s="451"/>
      <c r="I490" s="451"/>
      <c r="J490" s="451"/>
      <c r="K490" s="583"/>
      <c r="L490" s="602"/>
      <c r="M490" s="800"/>
    </row>
    <row r="491" spans="1:13" ht="15" customHeight="1" x14ac:dyDescent="0.25">
      <c r="A491" s="564"/>
      <c r="B491" s="568"/>
      <c r="C491" s="614"/>
      <c r="D491" s="773"/>
      <c r="E491" s="448"/>
      <c r="F491" s="93" t="s">
        <v>699</v>
      </c>
      <c r="G491" s="523" t="s">
        <v>700</v>
      </c>
      <c r="H491" s="523"/>
      <c r="I491" s="523"/>
      <c r="J491" s="523"/>
      <c r="K491" s="583"/>
      <c r="L491" s="602"/>
      <c r="M491" s="800"/>
    </row>
    <row r="492" spans="1:13" ht="15" customHeight="1" x14ac:dyDescent="0.25">
      <c r="A492" s="564"/>
      <c r="B492" s="568"/>
      <c r="C492" s="614"/>
      <c r="D492" s="773"/>
      <c r="E492" s="448"/>
      <c r="F492" s="93" t="s">
        <v>1181</v>
      </c>
      <c r="G492" s="462" t="s">
        <v>1179</v>
      </c>
      <c r="H492" s="463"/>
      <c r="I492" s="463"/>
      <c r="J492" s="464"/>
      <c r="K492" s="583"/>
      <c r="L492" s="602"/>
      <c r="M492" s="800"/>
    </row>
    <row r="493" spans="1:13" ht="15" customHeight="1" x14ac:dyDescent="0.25">
      <c r="A493" s="564"/>
      <c r="B493" s="568"/>
      <c r="C493" s="614"/>
      <c r="D493" s="773"/>
      <c r="E493" s="448"/>
      <c r="F493" s="94" t="s">
        <v>83</v>
      </c>
      <c r="G493" s="523">
        <v>54</v>
      </c>
      <c r="H493" s="523"/>
      <c r="I493" s="523"/>
      <c r="J493" s="523"/>
      <c r="K493" s="583"/>
      <c r="L493" s="602"/>
      <c r="M493" s="800"/>
    </row>
    <row r="494" spans="1:13" ht="15" customHeight="1" x14ac:dyDescent="0.25">
      <c r="A494" s="564"/>
      <c r="B494" s="568"/>
      <c r="C494" s="614"/>
      <c r="D494" s="773"/>
      <c r="E494" s="448"/>
      <c r="F494" s="94" t="s">
        <v>396</v>
      </c>
      <c r="G494" s="523" t="s">
        <v>397</v>
      </c>
      <c r="H494" s="523"/>
      <c r="I494" s="523"/>
      <c r="J494" s="523"/>
      <c r="K494" s="583"/>
      <c r="L494" s="602"/>
      <c r="M494" s="800"/>
    </row>
    <row r="495" spans="1:13" ht="15" customHeight="1" x14ac:dyDescent="0.25">
      <c r="A495" s="564"/>
      <c r="B495" s="568"/>
      <c r="C495" s="614"/>
      <c r="D495" s="773"/>
      <c r="E495" s="448"/>
      <c r="F495" s="94" t="s">
        <v>743</v>
      </c>
      <c r="G495" s="523" t="s">
        <v>744</v>
      </c>
      <c r="H495" s="523"/>
      <c r="I495" s="523"/>
      <c r="J495" s="523"/>
      <c r="K495" s="583"/>
      <c r="L495" s="602"/>
      <c r="M495" s="800"/>
    </row>
    <row r="496" spans="1:13" s="51" customFormat="1" ht="15" customHeight="1" x14ac:dyDescent="0.25">
      <c r="A496" s="564"/>
      <c r="B496" s="568"/>
      <c r="C496" s="614"/>
      <c r="D496" s="773"/>
      <c r="E496" s="448"/>
      <c r="F496" s="94" t="s">
        <v>421</v>
      </c>
      <c r="G496" s="523" t="s">
        <v>386</v>
      </c>
      <c r="H496" s="523"/>
      <c r="I496" s="523"/>
      <c r="J496" s="523"/>
      <c r="K496" s="583"/>
      <c r="L496" s="602"/>
      <c r="M496" s="800"/>
    </row>
    <row r="497" spans="1:13" s="51" customFormat="1" ht="15" customHeight="1" x14ac:dyDescent="0.25">
      <c r="A497" s="564"/>
      <c r="B497" s="568"/>
      <c r="C497" s="614"/>
      <c r="D497" s="773"/>
      <c r="E497" s="448"/>
      <c r="F497" s="148" t="s">
        <v>379</v>
      </c>
      <c r="G497" s="523" t="s">
        <v>745</v>
      </c>
      <c r="H497" s="523"/>
      <c r="I497" s="523"/>
      <c r="J497" s="523"/>
      <c r="K497" s="583"/>
      <c r="L497" s="602"/>
      <c r="M497" s="800"/>
    </row>
    <row r="498" spans="1:13" s="51" customFormat="1" ht="15" customHeight="1" x14ac:dyDescent="0.25">
      <c r="A498" s="564"/>
      <c r="B498" s="568"/>
      <c r="C498" s="614"/>
      <c r="D498" s="773"/>
      <c r="E498" s="448"/>
      <c r="F498" s="148" t="s">
        <v>257</v>
      </c>
      <c r="G498" s="523" t="s">
        <v>658</v>
      </c>
      <c r="H498" s="523"/>
      <c r="I498" s="523"/>
      <c r="J498" s="523"/>
      <c r="K498" s="583"/>
      <c r="L498" s="602"/>
      <c r="M498" s="800"/>
    </row>
    <row r="499" spans="1:13" s="51" customFormat="1" ht="15" customHeight="1" x14ac:dyDescent="0.25">
      <c r="A499" s="564"/>
      <c r="B499" s="568"/>
      <c r="C499" s="614"/>
      <c r="D499" s="773"/>
      <c r="E499" s="448"/>
      <c r="F499" s="148" t="s">
        <v>422</v>
      </c>
      <c r="G499" s="523" t="s">
        <v>794</v>
      </c>
      <c r="H499" s="523"/>
      <c r="I499" s="523"/>
      <c r="J499" s="523"/>
      <c r="K499" s="583"/>
      <c r="L499" s="602"/>
      <c r="M499" s="800"/>
    </row>
    <row r="500" spans="1:13" s="51" customFormat="1" ht="15" customHeight="1" x14ac:dyDescent="0.25">
      <c r="A500" s="564"/>
      <c r="B500" s="568"/>
      <c r="C500" s="614"/>
      <c r="D500" s="773"/>
      <c r="E500" s="448"/>
      <c r="F500" s="148" t="s">
        <v>376</v>
      </c>
      <c r="G500" s="523" t="s">
        <v>746</v>
      </c>
      <c r="H500" s="523"/>
      <c r="I500" s="523"/>
      <c r="J500" s="523"/>
      <c r="K500" s="583"/>
      <c r="L500" s="602"/>
      <c r="M500" s="800"/>
    </row>
    <row r="501" spans="1:13" s="51" customFormat="1" ht="15" customHeight="1" x14ac:dyDescent="0.25">
      <c r="A501" s="564"/>
      <c r="B501" s="568"/>
      <c r="C501" s="614"/>
      <c r="D501" s="773"/>
      <c r="E501" s="448"/>
      <c r="F501" s="148" t="s">
        <v>381</v>
      </c>
      <c r="G501" s="523" t="s">
        <v>795</v>
      </c>
      <c r="H501" s="523"/>
      <c r="I501" s="523"/>
      <c r="J501" s="523"/>
      <c r="K501" s="583"/>
      <c r="L501" s="602"/>
      <c r="M501" s="800"/>
    </row>
    <row r="502" spans="1:13" s="51" customFormat="1" ht="15" customHeight="1" x14ac:dyDescent="0.25">
      <c r="A502" s="564"/>
      <c r="B502" s="568"/>
      <c r="C502" s="614"/>
      <c r="D502" s="773"/>
      <c r="E502" s="448"/>
      <c r="F502" s="148" t="s">
        <v>796</v>
      </c>
      <c r="G502" s="523" t="s">
        <v>797</v>
      </c>
      <c r="H502" s="523"/>
      <c r="I502" s="523"/>
      <c r="J502" s="523"/>
      <c r="K502" s="583"/>
      <c r="L502" s="602"/>
      <c r="M502" s="800"/>
    </row>
    <row r="503" spans="1:13" s="51" customFormat="1" ht="15" customHeight="1" x14ac:dyDescent="0.25">
      <c r="A503" s="564"/>
      <c r="B503" s="568"/>
      <c r="C503" s="614"/>
      <c r="D503" s="773"/>
      <c r="E503" s="448"/>
      <c r="F503" s="94" t="s">
        <v>358</v>
      </c>
      <c r="G503" s="523" t="s">
        <v>748</v>
      </c>
      <c r="H503" s="523"/>
      <c r="I503" s="523"/>
      <c r="J503" s="523"/>
      <c r="K503" s="584">
        <v>5</v>
      </c>
      <c r="L503" s="533">
        <v>1847</v>
      </c>
      <c r="M503" s="800"/>
    </row>
    <row r="504" spans="1:13" s="51" customFormat="1" ht="15" customHeight="1" x14ac:dyDescent="0.25">
      <c r="A504" s="564"/>
      <c r="B504" s="568"/>
      <c r="C504" s="614"/>
      <c r="D504" s="773"/>
      <c r="E504" s="448"/>
      <c r="F504" s="93" t="s">
        <v>704</v>
      </c>
      <c r="G504" s="523" t="s">
        <v>1284</v>
      </c>
      <c r="H504" s="523"/>
      <c r="I504" s="523"/>
      <c r="J504" s="523"/>
      <c r="K504" s="585"/>
      <c r="L504" s="603" t="e">
        <f>#REF!-#REF!*10%</f>
        <v>#REF!</v>
      </c>
      <c r="M504" s="800"/>
    </row>
    <row r="505" spans="1:13" s="51" customFormat="1" ht="15.75" customHeight="1" x14ac:dyDescent="0.25">
      <c r="A505" s="564"/>
      <c r="B505" s="568"/>
      <c r="C505" s="614"/>
      <c r="D505" s="773"/>
      <c r="E505" s="448"/>
      <c r="F505" s="148" t="s">
        <v>377</v>
      </c>
      <c r="G505" s="523" t="s">
        <v>749</v>
      </c>
      <c r="H505" s="523"/>
      <c r="I505" s="523"/>
      <c r="J505" s="523"/>
      <c r="K505" s="585"/>
      <c r="L505" s="603" t="e">
        <f>#REF!-#REF!*10%</f>
        <v>#REF!</v>
      </c>
      <c r="M505" s="800"/>
    </row>
    <row r="506" spans="1:13" s="51" customFormat="1" ht="15.75" customHeight="1" x14ac:dyDescent="0.25">
      <c r="A506" s="564"/>
      <c r="B506" s="568"/>
      <c r="C506" s="614"/>
      <c r="D506" s="773"/>
      <c r="E506" s="448"/>
      <c r="F506" s="148" t="s">
        <v>798</v>
      </c>
      <c r="G506" s="801" t="s">
        <v>799</v>
      </c>
      <c r="H506" s="801"/>
      <c r="I506" s="801"/>
      <c r="J506" s="801"/>
      <c r="K506" s="585"/>
      <c r="L506" s="603" t="e">
        <f>#REF!-#REF!*10%</f>
        <v>#REF!</v>
      </c>
      <c r="M506" s="800"/>
    </row>
    <row r="507" spans="1:13" s="51" customFormat="1" ht="15" customHeight="1" x14ac:dyDescent="0.25">
      <c r="A507" s="564"/>
      <c r="B507" s="568"/>
      <c r="C507" s="614"/>
      <c r="D507" s="773"/>
      <c r="E507" s="448"/>
      <c r="F507" s="148" t="s">
        <v>800</v>
      </c>
      <c r="G507" s="801" t="s">
        <v>799</v>
      </c>
      <c r="H507" s="801"/>
      <c r="I507" s="801"/>
      <c r="J507" s="801"/>
      <c r="K507" s="585"/>
      <c r="L507" s="603" t="e">
        <f>#REF!-#REF!*10%</f>
        <v>#REF!</v>
      </c>
      <c r="M507" s="800"/>
    </row>
    <row r="508" spans="1:13" s="51" customFormat="1" ht="15" customHeight="1" x14ac:dyDescent="0.25">
      <c r="A508" s="564"/>
      <c r="B508" s="568"/>
      <c r="C508" s="614"/>
      <c r="D508" s="773"/>
      <c r="E508" s="448"/>
      <c r="F508" s="148" t="s">
        <v>801</v>
      </c>
      <c r="G508" s="801" t="s">
        <v>799</v>
      </c>
      <c r="H508" s="801"/>
      <c r="I508" s="801"/>
      <c r="J508" s="801"/>
      <c r="K508" s="585"/>
      <c r="L508" s="603" t="e">
        <f>#REF!-#REF!*10%</f>
        <v>#REF!</v>
      </c>
      <c r="M508" s="800"/>
    </row>
    <row r="509" spans="1:13" s="51" customFormat="1" ht="15" customHeight="1" x14ac:dyDescent="0.25">
      <c r="A509" s="564"/>
      <c r="B509" s="568"/>
      <c r="C509" s="614"/>
      <c r="D509" s="773"/>
      <c r="E509" s="448"/>
      <c r="F509" s="148" t="s">
        <v>802</v>
      </c>
      <c r="G509" s="801" t="s">
        <v>799</v>
      </c>
      <c r="H509" s="801"/>
      <c r="I509" s="801"/>
      <c r="J509" s="801"/>
      <c r="K509" s="585"/>
      <c r="L509" s="603" t="e">
        <f>#REF!-#REF!*10%</f>
        <v>#REF!</v>
      </c>
      <c r="M509" s="800"/>
    </row>
    <row r="510" spans="1:13" s="51" customFormat="1" ht="15" customHeight="1" x14ac:dyDescent="0.25">
      <c r="A510" s="564"/>
      <c r="B510" s="568"/>
      <c r="C510" s="614"/>
      <c r="D510" s="773"/>
      <c r="E510" s="448"/>
      <c r="F510" s="148" t="s">
        <v>803</v>
      </c>
      <c r="G510" s="801" t="s">
        <v>799</v>
      </c>
      <c r="H510" s="801"/>
      <c r="I510" s="801"/>
      <c r="J510" s="801"/>
      <c r="K510" s="585"/>
      <c r="L510" s="603" t="e">
        <f>#REF!-#REF!*10%</f>
        <v>#REF!</v>
      </c>
      <c r="M510" s="800"/>
    </row>
    <row r="511" spans="1:13" s="51" customFormat="1" ht="15" customHeight="1" x14ac:dyDescent="0.25">
      <c r="A511" s="564"/>
      <c r="B511" s="568"/>
      <c r="C511" s="614"/>
      <c r="D511" s="773"/>
      <c r="E511" s="448"/>
      <c r="F511" s="148" t="s">
        <v>804</v>
      </c>
      <c r="G511" s="801" t="s">
        <v>799</v>
      </c>
      <c r="H511" s="801"/>
      <c r="I511" s="801"/>
      <c r="J511" s="801"/>
      <c r="K511" s="585"/>
      <c r="L511" s="603" t="e">
        <f>#REF!-#REF!*10%</f>
        <v>#REF!</v>
      </c>
      <c r="M511" s="800"/>
    </row>
    <row r="512" spans="1:13" s="51" customFormat="1" ht="15.6" customHeight="1" x14ac:dyDescent="0.25">
      <c r="A512" s="564"/>
      <c r="B512" s="568"/>
      <c r="C512" s="614"/>
      <c r="D512" s="773"/>
      <c r="E512" s="448"/>
      <c r="F512" s="148" t="s">
        <v>562</v>
      </c>
      <c r="G512" s="523" t="s">
        <v>1085</v>
      </c>
      <c r="H512" s="523"/>
      <c r="I512" s="523"/>
      <c r="J512" s="523"/>
      <c r="K512" s="585"/>
      <c r="L512" s="603" t="e">
        <f>#REF!-#REF!*10%</f>
        <v>#REF!</v>
      </c>
      <c r="M512" s="800"/>
    </row>
    <row r="513" spans="1:13" s="51" customFormat="1" ht="15.6" customHeight="1" x14ac:dyDescent="0.25">
      <c r="A513" s="564"/>
      <c r="B513" s="568"/>
      <c r="C513" s="614"/>
      <c r="D513" s="773"/>
      <c r="E513" s="448"/>
      <c r="F513" s="148" t="s">
        <v>570</v>
      </c>
      <c r="G513" s="523" t="s">
        <v>614</v>
      </c>
      <c r="H513" s="523"/>
      <c r="I513" s="523"/>
      <c r="J513" s="523"/>
      <c r="K513" s="585"/>
      <c r="L513" s="603" t="e">
        <f>#REF!-#REF!*10%</f>
        <v>#REF!</v>
      </c>
      <c r="M513" s="800"/>
    </row>
    <row r="514" spans="1:13" s="51" customFormat="1" ht="15.6" customHeight="1" x14ac:dyDescent="0.25">
      <c r="A514" s="564"/>
      <c r="B514" s="568"/>
      <c r="C514" s="614"/>
      <c r="D514" s="773"/>
      <c r="E514" s="448"/>
      <c r="F514" s="167" t="s">
        <v>84</v>
      </c>
      <c r="G514" s="722">
        <v>0.25</v>
      </c>
      <c r="H514" s="722"/>
      <c r="I514" s="722"/>
      <c r="J514" s="722"/>
      <c r="K514" s="585"/>
      <c r="L514" s="603" t="e">
        <f>#REF!-#REF!*10%</f>
        <v>#REF!</v>
      </c>
      <c r="M514" s="800"/>
    </row>
    <row r="515" spans="1:13" ht="15" customHeight="1" x14ac:dyDescent="0.25">
      <c r="A515" s="564"/>
      <c r="B515" s="569"/>
      <c r="C515" s="614"/>
      <c r="D515" s="773"/>
      <c r="E515" s="448"/>
      <c r="F515" s="136" t="s">
        <v>1016</v>
      </c>
      <c r="G515" s="523">
        <v>5</v>
      </c>
      <c r="H515" s="523"/>
      <c r="I515" s="523"/>
      <c r="J515" s="523"/>
      <c r="K515" s="585"/>
      <c r="L515" s="603" t="e">
        <f>#REF!-#REF!*10%</f>
        <v>#REF!</v>
      </c>
      <c r="M515" s="800"/>
    </row>
    <row r="516" spans="1:13" ht="15" customHeight="1" x14ac:dyDescent="0.25">
      <c r="A516" s="564">
        <v>2</v>
      </c>
      <c r="B516" s="567"/>
      <c r="C516" s="614" t="s">
        <v>881</v>
      </c>
      <c r="D516" s="773"/>
      <c r="E516" s="448"/>
      <c r="F516" s="147" t="s">
        <v>862</v>
      </c>
      <c r="G516" s="523">
        <v>36</v>
      </c>
      <c r="H516" s="523"/>
      <c r="I516" s="523"/>
      <c r="J516" s="523"/>
      <c r="K516" s="539">
        <v>3</v>
      </c>
      <c r="L516" s="601">
        <v>2038</v>
      </c>
      <c r="M516" s="799" t="s">
        <v>1134</v>
      </c>
    </row>
    <row r="517" spans="1:13" ht="15" customHeight="1" x14ac:dyDescent="0.25">
      <c r="A517" s="564"/>
      <c r="B517" s="568"/>
      <c r="C517" s="614"/>
      <c r="D517" s="773"/>
      <c r="E517" s="448"/>
      <c r="F517" s="147" t="s">
        <v>80</v>
      </c>
      <c r="G517" s="469">
        <v>8</v>
      </c>
      <c r="H517" s="469"/>
      <c r="I517" s="469"/>
      <c r="J517" s="469"/>
      <c r="K517" s="583"/>
      <c r="L517" s="602"/>
      <c r="M517" s="800"/>
    </row>
    <row r="518" spans="1:13" ht="15" customHeight="1" x14ac:dyDescent="0.25">
      <c r="A518" s="564"/>
      <c r="B518" s="568"/>
      <c r="C518" s="614"/>
      <c r="D518" s="773"/>
      <c r="E518" s="448"/>
      <c r="F518" s="147" t="s">
        <v>8</v>
      </c>
      <c r="G518" s="243">
        <v>3000</v>
      </c>
      <c r="H518" s="244">
        <v>4000</v>
      </c>
      <c r="I518" s="246">
        <v>5500</v>
      </c>
      <c r="J518" s="257">
        <v>6000</v>
      </c>
      <c r="K518" s="583"/>
      <c r="L518" s="602"/>
      <c r="M518" s="800"/>
    </row>
    <row r="519" spans="1:13" ht="15" customHeight="1" x14ac:dyDescent="0.25">
      <c r="A519" s="564"/>
      <c r="B519" s="568"/>
      <c r="C519" s="614"/>
      <c r="D519" s="773"/>
      <c r="E519" s="448"/>
      <c r="F519" s="147" t="s">
        <v>82</v>
      </c>
      <c r="G519" s="243">
        <f>G517*99</f>
        <v>792</v>
      </c>
      <c r="H519" s="244">
        <f>G517*106</f>
        <v>848</v>
      </c>
      <c r="I519" s="246">
        <f>G517*113</f>
        <v>904</v>
      </c>
      <c r="J519" s="224"/>
      <c r="K519" s="583"/>
      <c r="L519" s="602"/>
      <c r="M519" s="800"/>
    </row>
    <row r="520" spans="1:13" ht="15" customHeight="1" x14ac:dyDescent="0.25">
      <c r="A520" s="564"/>
      <c r="B520" s="568"/>
      <c r="C520" s="614"/>
      <c r="D520" s="773"/>
      <c r="E520" s="448"/>
      <c r="F520" s="147" t="s">
        <v>1269</v>
      </c>
      <c r="G520" s="451">
        <v>0.98</v>
      </c>
      <c r="H520" s="451"/>
      <c r="I520" s="451"/>
      <c r="J520" s="451"/>
      <c r="K520" s="583"/>
      <c r="L520" s="602"/>
      <c r="M520" s="800"/>
    </row>
    <row r="521" spans="1:13" ht="15" customHeight="1" x14ac:dyDescent="0.25">
      <c r="A521" s="564"/>
      <c r="B521" s="568"/>
      <c r="C521" s="614"/>
      <c r="D521" s="773"/>
      <c r="E521" s="448"/>
      <c r="F521" s="93" t="s">
        <v>699</v>
      </c>
      <c r="G521" s="523" t="s">
        <v>700</v>
      </c>
      <c r="H521" s="523"/>
      <c r="I521" s="523"/>
      <c r="J521" s="523"/>
      <c r="K521" s="583"/>
      <c r="L521" s="602"/>
      <c r="M521" s="800"/>
    </row>
    <row r="522" spans="1:13" ht="15" customHeight="1" x14ac:dyDescent="0.25">
      <c r="A522" s="564"/>
      <c r="B522" s="568"/>
      <c r="C522" s="614"/>
      <c r="D522" s="773"/>
      <c r="E522" s="448"/>
      <c r="F522" s="93" t="s">
        <v>1181</v>
      </c>
      <c r="G522" s="462" t="s">
        <v>1179</v>
      </c>
      <c r="H522" s="463"/>
      <c r="I522" s="463"/>
      <c r="J522" s="464"/>
      <c r="K522" s="583"/>
      <c r="L522" s="602"/>
      <c r="M522" s="800"/>
    </row>
    <row r="523" spans="1:13" ht="15" customHeight="1" x14ac:dyDescent="0.25">
      <c r="A523" s="564"/>
      <c r="B523" s="568"/>
      <c r="C523" s="614"/>
      <c r="D523" s="773"/>
      <c r="E523" s="448"/>
      <c r="F523" s="94" t="s">
        <v>83</v>
      </c>
      <c r="G523" s="523">
        <v>54</v>
      </c>
      <c r="H523" s="523"/>
      <c r="I523" s="523"/>
      <c r="J523" s="523"/>
      <c r="K523" s="583"/>
      <c r="L523" s="602"/>
      <c r="M523" s="800"/>
    </row>
    <row r="524" spans="1:13" ht="15" customHeight="1" x14ac:dyDescent="0.25">
      <c r="A524" s="564"/>
      <c r="B524" s="568"/>
      <c r="C524" s="614"/>
      <c r="D524" s="773"/>
      <c r="E524" s="448"/>
      <c r="F524" s="94" t="s">
        <v>396</v>
      </c>
      <c r="G524" s="523" t="s">
        <v>397</v>
      </c>
      <c r="H524" s="523"/>
      <c r="I524" s="523"/>
      <c r="J524" s="523"/>
      <c r="K524" s="583"/>
      <c r="L524" s="602"/>
      <c r="M524" s="800"/>
    </row>
    <row r="525" spans="1:13" ht="15" customHeight="1" x14ac:dyDescent="0.25">
      <c r="A525" s="564"/>
      <c r="B525" s="568"/>
      <c r="C525" s="614"/>
      <c r="D525" s="773"/>
      <c r="E525" s="448"/>
      <c r="F525" s="94" t="s">
        <v>743</v>
      </c>
      <c r="G525" s="523" t="s">
        <v>744</v>
      </c>
      <c r="H525" s="523"/>
      <c r="I525" s="523"/>
      <c r="J525" s="523"/>
      <c r="K525" s="583"/>
      <c r="L525" s="602"/>
      <c r="M525" s="800"/>
    </row>
    <row r="526" spans="1:13" s="51" customFormat="1" ht="15" customHeight="1" x14ac:dyDescent="0.25">
      <c r="A526" s="564"/>
      <c r="B526" s="568"/>
      <c r="C526" s="614"/>
      <c r="D526" s="773"/>
      <c r="E526" s="448"/>
      <c r="F526" s="94" t="s">
        <v>421</v>
      </c>
      <c r="G526" s="523" t="s">
        <v>386</v>
      </c>
      <c r="H526" s="523"/>
      <c r="I526" s="523"/>
      <c r="J526" s="523"/>
      <c r="K526" s="583"/>
      <c r="L526" s="602"/>
      <c r="M526" s="800"/>
    </row>
    <row r="527" spans="1:13" s="51" customFormat="1" ht="15" customHeight="1" x14ac:dyDescent="0.25">
      <c r="A527" s="564"/>
      <c r="B527" s="568"/>
      <c r="C527" s="614"/>
      <c r="D527" s="773"/>
      <c r="E527" s="448"/>
      <c r="F527" s="148" t="s">
        <v>379</v>
      </c>
      <c r="G527" s="523" t="s">
        <v>745</v>
      </c>
      <c r="H527" s="523"/>
      <c r="I527" s="523"/>
      <c r="J527" s="523"/>
      <c r="K527" s="583"/>
      <c r="L527" s="602"/>
      <c r="M527" s="800"/>
    </row>
    <row r="528" spans="1:13" s="51" customFormat="1" ht="15" customHeight="1" x14ac:dyDescent="0.25">
      <c r="A528" s="564"/>
      <c r="B528" s="568"/>
      <c r="C528" s="614"/>
      <c r="D528" s="773"/>
      <c r="E528" s="448"/>
      <c r="F528" s="148" t="s">
        <v>257</v>
      </c>
      <c r="G528" s="523" t="s">
        <v>658</v>
      </c>
      <c r="H528" s="523"/>
      <c r="I528" s="523"/>
      <c r="J528" s="523"/>
      <c r="K528" s="583"/>
      <c r="L528" s="602"/>
      <c r="M528" s="800"/>
    </row>
    <row r="529" spans="1:13" s="51" customFormat="1" ht="15" customHeight="1" x14ac:dyDescent="0.25">
      <c r="A529" s="564"/>
      <c r="B529" s="568"/>
      <c r="C529" s="614"/>
      <c r="D529" s="773"/>
      <c r="E529" s="448"/>
      <c r="F529" s="148" t="s">
        <v>422</v>
      </c>
      <c r="G529" s="523" t="s">
        <v>794</v>
      </c>
      <c r="H529" s="523"/>
      <c r="I529" s="523"/>
      <c r="J529" s="523"/>
      <c r="K529" s="583"/>
      <c r="L529" s="602"/>
      <c r="M529" s="800"/>
    </row>
    <row r="530" spans="1:13" s="51" customFormat="1" ht="15" customHeight="1" x14ac:dyDescent="0.25">
      <c r="A530" s="564"/>
      <c r="B530" s="568"/>
      <c r="C530" s="614"/>
      <c r="D530" s="773"/>
      <c r="E530" s="448"/>
      <c r="F530" s="148" t="s">
        <v>376</v>
      </c>
      <c r="G530" s="523" t="s">
        <v>746</v>
      </c>
      <c r="H530" s="523"/>
      <c r="I530" s="523"/>
      <c r="J530" s="523"/>
      <c r="K530" s="583"/>
      <c r="L530" s="602"/>
      <c r="M530" s="800"/>
    </row>
    <row r="531" spans="1:13" s="51" customFormat="1" ht="15" customHeight="1" x14ac:dyDescent="0.25">
      <c r="A531" s="564"/>
      <c r="B531" s="568"/>
      <c r="C531" s="614"/>
      <c r="D531" s="773"/>
      <c r="E531" s="448"/>
      <c r="F531" s="148" t="s">
        <v>381</v>
      </c>
      <c r="G531" s="523" t="s">
        <v>795</v>
      </c>
      <c r="H531" s="523"/>
      <c r="I531" s="523"/>
      <c r="J531" s="523"/>
      <c r="K531" s="583"/>
      <c r="L531" s="602"/>
      <c r="M531" s="800"/>
    </row>
    <row r="532" spans="1:13" s="51" customFormat="1" ht="15" customHeight="1" x14ac:dyDescent="0.25">
      <c r="A532" s="564"/>
      <c r="B532" s="568"/>
      <c r="C532" s="614"/>
      <c r="D532" s="773"/>
      <c r="E532" s="448"/>
      <c r="F532" s="148" t="s">
        <v>796</v>
      </c>
      <c r="G532" s="523" t="s">
        <v>797</v>
      </c>
      <c r="H532" s="523"/>
      <c r="I532" s="523"/>
      <c r="J532" s="523"/>
      <c r="K532" s="583"/>
      <c r="L532" s="602"/>
      <c r="M532" s="800"/>
    </row>
    <row r="533" spans="1:13" s="51" customFormat="1" ht="15" customHeight="1" x14ac:dyDescent="0.25">
      <c r="A533" s="564"/>
      <c r="B533" s="568"/>
      <c r="C533" s="614"/>
      <c r="D533" s="773"/>
      <c r="E533" s="448"/>
      <c r="F533" s="94" t="s">
        <v>358</v>
      </c>
      <c r="G533" s="523" t="s">
        <v>748</v>
      </c>
      <c r="H533" s="523"/>
      <c r="I533" s="523"/>
      <c r="J533" s="523"/>
      <c r="K533" s="584">
        <v>5</v>
      </c>
      <c r="L533" s="533">
        <v>2180</v>
      </c>
      <c r="M533" s="800"/>
    </row>
    <row r="534" spans="1:13" s="51" customFormat="1" ht="15" customHeight="1" x14ac:dyDescent="0.25">
      <c r="A534" s="564"/>
      <c r="B534" s="568"/>
      <c r="C534" s="614"/>
      <c r="D534" s="773"/>
      <c r="E534" s="448"/>
      <c r="F534" s="93" t="s">
        <v>704</v>
      </c>
      <c r="G534" s="523" t="s">
        <v>1284</v>
      </c>
      <c r="H534" s="523"/>
      <c r="I534" s="523"/>
      <c r="J534" s="523"/>
      <c r="K534" s="585"/>
      <c r="L534" s="603" t="e">
        <f>#REF!-#REF!*10%</f>
        <v>#REF!</v>
      </c>
      <c r="M534" s="800"/>
    </row>
    <row r="535" spans="1:13" s="51" customFormat="1" ht="15.75" customHeight="1" x14ac:dyDescent="0.25">
      <c r="A535" s="564"/>
      <c r="B535" s="568"/>
      <c r="C535" s="614"/>
      <c r="D535" s="773"/>
      <c r="E535" s="448"/>
      <c r="F535" s="148" t="s">
        <v>377</v>
      </c>
      <c r="G535" s="523" t="s">
        <v>749</v>
      </c>
      <c r="H535" s="523"/>
      <c r="I535" s="523"/>
      <c r="J535" s="523"/>
      <c r="K535" s="585"/>
      <c r="L535" s="603" t="e">
        <f>#REF!-#REF!*10%</f>
        <v>#REF!</v>
      </c>
      <c r="M535" s="800"/>
    </row>
    <row r="536" spans="1:13" s="51" customFormat="1" ht="15.75" customHeight="1" x14ac:dyDescent="0.25">
      <c r="A536" s="564"/>
      <c r="B536" s="568"/>
      <c r="C536" s="614"/>
      <c r="D536" s="773"/>
      <c r="E536" s="448"/>
      <c r="F536" s="148" t="s">
        <v>798</v>
      </c>
      <c r="G536" s="801" t="s">
        <v>806</v>
      </c>
      <c r="H536" s="801"/>
      <c r="I536" s="801"/>
      <c r="J536" s="801"/>
      <c r="K536" s="585"/>
      <c r="L536" s="603" t="e">
        <f>#REF!-#REF!*10%</f>
        <v>#REF!</v>
      </c>
      <c r="M536" s="800"/>
    </row>
    <row r="537" spans="1:13" s="51" customFormat="1" ht="15" customHeight="1" x14ac:dyDescent="0.25">
      <c r="A537" s="564"/>
      <c r="B537" s="568"/>
      <c r="C537" s="614"/>
      <c r="D537" s="773"/>
      <c r="E537" s="448"/>
      <c r="F537" s="148" t="s">
        <v>800</v>
      </c>
      <c r="G537" s="523" t="s">
        <v>799</v>
      </c>
      <c r="H537" s="523"/>
      <c r="I537" s="523"/>
      <c r="J537" s="523"/>
      <c r="K537" s="585"/>
      <c r="L537" s="603" t="e">
        <f>#REF!-#REF!*10%</f>
        <v>#REF!</v>
      </c>
      <c r="M537" s="800"/>
    </row>
    <row r="538" spans="1:13" s="51" customFormat="1" ht="15" customHeight="1" x14ac:dyDescent="0.25">
      <c r="A538" s="564"/>
      <c r="B538" s="568"/>
      <c r="C538" s="614"/>
      <c r="D538" s="773"/>
      <c r="E538" s="448"/>
      <c r="F538" s="148" t="s">
        <v>801</v>
      </c>
      <c r="G538" s="801">
        <v>10</v>
      </c>
      <c r="H538" s="801"/>
      <c r="I538" s="801"/>
      <c r="J538" s="801"/>
      <c r="K538" s="585"/>
      <c r="L538" s="603" t="e">
        <f>#REF!-#REF!*10%</f>
        <v>#REF!</v>
      </c>
      <c r="M538" s="800"/>
    </row>
    <row r="539" spans="1:13" s="51" customFormat="1" ht="15" customHeight="1" x14ac:dyDescent="0.25">
      <c r="A539" s="564"/>
      <c r="B539" s="568"/>
      <c r="C539" s="614"/>
      <c r="D539" s="773"/>
      <c r="E539" s="448"/>
      <c r="F539" s="148" t="s">
        <v>802</v>
      </c>
      <c r="G539" s="523" t="s">
        <v>799</v>
      </c>
      <c r="H539" s="523"/>
      <c r="I539" s="523"/>
      <c r="J539" s="523"/>
      <c r="K539" s="585"/>
      <c r="L539" s="603" t="e">
        <f>#REF!-#REF!*10%</f>
        <v>#REF!</v>
      </c>
      <c r="M539" s="800"/>
    </row>
    <row r="540" spans="1:13" s="51" customFormat="1" ht="15" customHeight="1" x14ac:dyDescent="0.25">
      <c r="A540" s="564"/>
      <c r="B540" s="568"/>
      <c r="C540" s="614"/>
      <c r="D540" s="773"/>
      <c r="E540" s="448"/>
      <c r="F540" s="148" t="s">
        <v>803</v>
      </c>
      <c r="G540" s="801">
        <v>4</v>
      </c>
      <c r="H540" s="801"/>
      <c r="I540" s="801"/>
      <c r="J540" s="801"/>
      <c r="K540" s="585"/>
      <c r="L540" s="603" t="e">
        <f>#REF!-#REF!*10%</f>
        <v>#REF!</v>
      </c>
      <c r="M540" s="800"/>
    </row>
    <row r="541" spans="1:13" s="51" customFormat="1" ht="15" customHeight="1" x14ac:dyDescent="0.25">
      <c r="A541" s="564"/>
      <c r="B541" s="568"/>
      <c r="C541" s="614"/>
      <c r="D541" s="773"/>
      <c r="E541" s="448"/>
      <c r="F541" s="148" t="s">
        <v>804</v>
      </c>
      <c r="G541" s="523" t="s">
        <v>799</v>
      </c>
      <c r="H541" s="523"/>
      <c r="I541" s="523"/>
      <c r="J541" s="523"/>
      <c r="K541" s="585"/>
      <c r="L541" s="603" t="e">
        <f>#REF!-#REF!*10%</f>
        <v>#REF!</v>
      </c>
      <c r="M541" s="800"/>
    </row>
    <row r="542" spans="1:13" s="51" customFormat="1" ht="15.6" customHeight="1" x14ac:dyDescent="0.25">
      <c r="A542" s="564"/>
      <c r="B542" s="568"/>
      <c r="C542" s="614"/>
      <c r="D542" s="773"/>
      <c r="E542" s="448"/>
      <c r="F542" s="148" t="s">
        <v>562</v>
      </c>
      <c r="G542" s="523" t="s">
        <v>1085</v>
      </c>
      <c r="H542" s="523"/>
      <c r="I542" s="523"/>
      <c r="J542" s="523"/>
      <c r="K542" s="585"/>
      <c r="L542" s="603" t="e">
        <f>#REF!-#REF!*10%</f>
        <v>#REF!</v>
      </c>
      <c r="M542" s="800"/>
    </row>
    <row r="543" spans="1:13" s="51" customFormat="1" ht="15.6" customHeight="1" x14ac:dyDescent="0.25">
      <c r="A543" s="564"/>
      <c r="B543" s="568"/>
      <c r="C543" s="614"/>
      <c r="D543" s="773"/>
      <c r="E543" s="448"/>
      <c r="F543" s="148" t="s">
        <v>570</v>
      </c>
      <c r="G543" s="523" t="s">
        <v>614</v>
      </c>
      <c r="H543" s="523"/>
      <c r="I543" s="523"/>
      <c r="J543" s="523"/>
      <c r="K543" s="585"/>
      <c r="L543" s="603" t="e">
        <f>#REF!-#REF!*10%</f>
        <v>#REF!</v>
      </c>
      <c r="M543" s="800"/>
    </row>
    <row r="544" spans="1:13" s="51" customFormat="1" ht="15.6" customHeight="1" x14ac:dyDescent="0.25">
      <c r="A544" s="564"/>
      <c r="B544" s="568"/>
      <c r="C544" s="614"/>
      <c r="D544" s="773"/>
      <c r="E544" s="448"/>
      <c r="F544" s="167" t="s">
        <v>84</v>
      </c>
      <c r="G544" s="722">
        <v>0.25</v>
      </c>
      <c r="H544" s="722"/>
      <c r="I544" s="722"/>
      <c r="J544" s="722"/>
      <c r="K544" s="585"/>
      <c r="L544" s="603" t="e">
        <f>#REF!-#REF!*10%</f>
        <v>#REF!</v>
      </c>
      <c r="M544" s="800"/>
    </row>
    <row r="545" spans="1:13" ht="15" customHeight="1" x14ac:dyDescent="0.25">
      <c r="A545" s="564"/>
      <c r="B545" s="569"/>
      <c r="C545" s="614"/>
      <c r="D545" s="773"/>
      <c r="E545" s="448"/>
      <c r="F545" s="136" t="s">
        <v>1016</v>
      </c>
      <c r="G545" s="523">
        <v>5</v>
      </c>
      <c r="H545" s="523"/>
      <c r="I545" s="523"/>
      <c r="J545" s="523"/>
      <c r="K545" s="585"/>
      <c r="L545" s="603" t="e">
        <f>#REF!-#REF!*10%</f>
        <v>#REF!</v>
      </c>
      <c r="M545" s="800"/>
    </row>
    <row r="546" spans="1:13" ht="15" customHeight="1" x14ac:dyDescent="0.25">
      <c r="A546" s="564">
        <v>3</v>
      </c>
      <c r="B546" s="567"/>
      <c r="C546" s="614" t="s">
        <v>882</v>
      </c>
      <c r="D546" s="773"/>
      <c r="E546" s="448"/>
      <c r="F546" s="147" t="s">
        <v>862</v>
      </c>
      <c r="G546" s="523">
        <v>36</v>
      </c>
      <c r="H546" s="523"/>
      <c r="I546" s="523"/>
      <c r="J546" s="523"/>
      <c r="K546" s="539">
        <v>3</v>
      </c>
      <c r="L546" s="601">
        <v>2038</v>
      </c>
      <c r="M546" s="799" t="s">
        <v>1135</v>
      </c>
    </row>
    <row r="547" spans="1:13" ht="15" customHeight="1" x14ac:dyDescent="0.25">
      <c r="A547" s="564"/>
      <c r="B547" s="568"/>
      <c r="C547" s="614"/>
      <c r="D547" s="773"/>
      <c r="E547" s="448"/>
      <c r="F547" s="147" t="s">
        <v>80</v>
      </c>
      <c r="G547" s="469">
        <v>8</v>
      </c>
      <c r="H547" s="469"/>
      <c r="I547" s="469"/>
      <c r="J547" s="469"/>
      <c r="K547" s="583"/>
      <c r="L547" s="602"/>
      <c r="M547" s="800"/>
    </row>
    <row r="548" spans="1:13" ht="15" customHeight="1" x14ac:dyDescent="0.25">
      <c r="A548" s="564"/>
      <c r="B548" s="568"/>
      <c r="C548" s="614"/>
      <c r="D548" s="773"/>
      <c r="E548" s="448"/>
      <c r="F548" s="147" t="s">
        <v>8</v>
      </c>
      <c r="G548" s="243">
        <v>3000</v>
      </c>
      <c r="H548" s="244">
        <v>4000</v>
      </c>
      <c r="I548" s="246">
        <v>5500</v>
      </c>
      <c r="J548" s="257">
        <v>6000</v>
      </c>
      <c r="K548" s="583"/>
      <c r="L548" s="602"/>
      <c r="M548" s="800"/>
    </row>
    <row r="549" spans="1:13" ht="15" customHeight="1" x14ac:dyDescent="0.25">
      <c r="A549" s="564"/>
      <c r="B549" s="568"/>
      <c r="C549" s="614"/>
      <c r="D549" s="773"/>
      <c r="E549" s="448"/>
      <c r="F549" s="147" t="s">
        <v>82</v>
      </c>
      <c r="G549" s="243">
        <f>G547*99</f>
        <v>792</v>
      </c>
      <c r="H549" s="244">
        <f>G547*106</f>
        <v>848</v>
      </c>
      <c r="I549" s="246">
        <f>G547*113</f>
        <v>904</v>
      </c>
      <c r="J549" s="224"/>
      <c r="K549" s="583"/>
      <c r="L549" s="602"/>
      <c r="M549" s="800"/>
    </row>
    <row r="550" spans="1:13" ht="15" customHeight="1" x14ac:dyDescent="0.25">
      <c r="A550" s="564"/>
      <c r="B550" s="568"/>
      <c r="C550" s="614"/>
      <c r="D550" s="773"/>
      <c r="E550" s="448"/>
      <c r="F550" s="147" t="s">
        <v>1269</v>
      </c>
      <c r="G550" s="451">
        <v>0.98</v>
      </c>
      <c r="H550" s="451"/>
      <c r="I550" s="451"/>
      <c r="J550" s="451"/>
      <c r="K550" s="583"/>
      <c r="L550" s="602"/>
      <c r="M550" s="800"/>
    </row>
    <row r="551" spans="1:13" ht="15" customHeight="1" x14ac:dyDescent="0.25">
      <c r="A551" s="564"/>
      <c r="B551" s="568"/>
      <c r="C551" s="614"/>
      <c r="D551" s="773"/>
      <c r="E551" s="448"/>
      <c r="F551" s="93" t="s">
        <v>699</v>
      </c>
      <c r="G551" s="523" t="s">
        <v>700</v>
      </c>
      <c r="H551" s="523"/>
      <c r="I551" s="523"/>
      <c r="J551" s="523"/>
      <c r="K551" s="583"/>
      <c r="L551" s="602"/>
      <c r="M551" s="800"/>
    </row>
    <row r="552" spans="1:13" ht="15" customHeight="1" x14ac:dyDescent="0.25">
      <c r="A552" s="564"/>
      <c r="B552" s="568"/>
      <c r="C552" s="614"/>
      <c r="D552" s="773"/>
      <c r="E552" s="448"/>
      <c r="F552" s="93" t="s">
        <v>1181</v>
      </c>
      <c r="G552" s="462" t="s">
        <v>1179</v>
      </c>
      <c r="H552" s="463"/>
      <c r="I552" s="463"/>
      <c r="J552" s="464"/>
      <c r="K552" s="583"/>
      <c r="L552" s="602"/>
      <c r="M552" s="800"/>
    </row>
    <row r="553" spans="1:13" ht="15" customHeight="1" x14ac:dyDescent="0.25">
      <c r="A553" s="564"/>
      <c r="B553" s="568"/>
      <c r="C553" s="614"/>
      <c r="D553" s="773"/>
      <c r="E553" s="448"/>
      <c r="F553" s="94" t="s">
        <v>83</v>
      </c>
      <c r="G553" s="523">
        <v>54</v>
      </c>
      <c r="H553" s="523"/>
      <c r="I553" s="523"/>
      <c r="J553" s="523"/>
      <c r="K553" s="583"/>
      <c r="L553" s="602"/>
      <c r="M553" s="800"/>
    </row>
    <row r="554" spans="1:13" ht="15" customHeight="1" x14ac:dyDescent="0.25">
      <c r="A554" s="564"/>
      <c r="B554" s="568"/>
      <c r="C554" s="614"/>
      <c r="D554" s="773"/>
      <c r="E554" s="448"/>
      <c r="F554" s="94" t="s">
        <v>396</v>
      </c>
      <c r="G554" s="523" t="s">
        <v>397</v>
      </c>
      <c r="H554" s="523"/>
      <c r="I554" s="523"/>
      <c r="J554" s="523"/>
      <c r="K554" s="583"/>
      <c r="L554" s="602"/>
      <c r="M554" s="800"/>
    </row>
    <row r="555" spans="1:13" ht="15" customHeight="1" x14ac:dyDescent="0.25">
      <c r="A555" s="564"/>
      <c r="B555" s="568"/>
      <c r="C555" s="614"/>
      <c r="D555" s="773"/>
      <c r="E555" s="448"/>
      <c r="F555" s="94" t="s">
        <v>743</v>
      </c>
      <c r="G555" s="523" t="s">
        <v>744</v>
      </c>
      <c r="H555" s="523"/>
      <c r="I555" s="523"/>
      <c r="J555" s="523"/>
      <c r="K555" s="583"/>
      <c r="L555" s="602"/>
      <c r="M555" s="800"/>
    </row>
    <row r="556" spans="1:13" s="51" customFormat="1" ht="15" customHeight="1" x14ac:dyDescent="0.25">
      <c r="A556" s="564"/>
      <c r="B556" s="568"/>
      <c r="C556" s="614"/>
      <c r="D556" s="773"/>
      <c r="E556" s="448"/>
      <c r="F556" s="94" t="s">
        <v>421</v>
      </c>
      <c r="G556" s="523" t="s">
        <v>386</v>
      </c>
      <c r="H556" s="523"/>
      <c r="I556" s="523"/>
      <c r="J556" s="523"/>
      <c r="K556" s="583"/>
      <c r="L556" s="602"/>
      <c r="M556" s="800"/>
    </row>
    <row r="557" spans="1:13" s="51" customFormat="1" ht="15" customHeight="1" x14ac:dyDescent="0.25">
      <c r="A557" s="564"/>
      <c r="B557" s="568"/>
      <c r="C557" s="614"/>
      <c r="D557" s="773"/>
      <c r="E557" s="448"/>
      <c r="F557" s="148" t="s">
        <v>379</v>
      </c>
      <c r="G557" s="523" t="s">
        <v>745</v>
      </c>
      <c r="H557" s="523"/>
      <c r="I557" s="523"/>
      <c r="J557" s="523"/>
      <c r="K557" s="583"/>
      <c r="L557" s="602"/>
      <c r="M557" s="800"/>
    </row>
    <row r="558" spans="1:13" s="51" customFormat="1" ht="15" customHeight="1" x14ac:dyDescent="0.25">
      <c r="A558" s="564"/>
      <c r="B558" s="568"/>
      <c r="C558" s="614"/>
      <c r="D558" s="773"/>
      <c r="E558" s="448"/>
      <c r="F558" s="148" t="s">
        <v>257</v>
      </c>
      <c r="G558" s="523" t="s">
        <v>658</v>
      </c>
      <c r="H558" s="523"/>
      <c r="I558" s="523"/>
      <c r="J558" s="523"/>
      <c r="K558" s="583"/>
      <c r="L558" s="602"/>
      <c r="M558" s="800"/>
    </row>
    <row r="559" spans="1:13" s="51" customFormat="1" ht="15" customHeight="1" x14ac:dyDescent="0.25">
      <c r="A559" s="564"/>
      <c r="B559" s="568"/>
      <c r="C559" s="614"/>
      <c r="D559" s="773"/>
      <c r="E559" s="448"/>
      <c r="F559" s="148" t="s">
        <v>422</v>
      </c>
      <c r="G559" s="523" t="s">
        <v>794</v>
      </c>
      <c r="H559" s="523"/>
      <c r="I559" s="523"/>
      <c r="J559" s="523"/>
      <c r="K559" s="583"/>
      <c r="L559" s="602"/>
      <c r="M559" s="800"/>
    </row>
    <row r="560" spans="1:13" s="51" customFormat="1" ht="15" customHeight="1" x14ac:dyDescent="0.25">
      <c r="A560" s="564"/>
      <c r="B560" s="568"/>
      <c r="C560" s="614"/>
      <c r="D560" s="773"/>
      <c r="E560" s="448"/>
      <c r="F560" s="148" t="s">
        <v>376</v>
      </c>
      <c r="G560" s="523" t="s">
        <v>746</v>
      </c>
      <c r="H560" s="523"/>
      <c r="I560" s="523"/>
      <c r="J560" s="523"/>
      <c r="K560" s="583"/>
      <c r="L560" s="602"/>
      <c r="M560" s="800"/>
    </row>
    <row r="561" spans="1:13" s="51" customFormat="1" ht="15" customHeight="1" x14ac:dyDescent="0.25">
      <c r="A561" s="564"/>
      <c r="B561" s="568"/>
      <c r="C561" s="614"/>
      <c r="D561" s="773"/>
      <c r="E561" s="448"/>
      <c r="F561" s="148" t="s">
        <v>381</v>
      </c>
      <c r="G561" s="523" t="s">
        <v>795</v>
      </c>
      <c r="H561" s="523"/>
      <c r="I561" s="523"/>
      <c r="J561" s="523"/>
      <c r="K561" s="583"/>
      <c r="L561" s="602"/>
      <c r="M561" s="800"/>
    </row>
    <row r="562" spans="1:13" s="51" customFormat="1" ht="15" customHeight="1" x14ac:dyDescent="0.25">
      <c r="A562" s="564"/>
      <c r="B562" s="568"/>
      <c r="C562" s="614"/>
      <c r="D562" s="773"/>
      <c r="E562" s="448"/>
      <c r="F562" s="148" t="s">
        <v>796</v>
      </c>
      <c r="G562" s="523" t="s">
        <v>797</v>
      </c>
      <c r="H562" s="523"/>
      <c r="I562" s="523"/>
      <c r="J562" s="523"/>
      <c r="K562" s="583"/>
      <c r="L562" s="602"/>
      <c r="M562" s="800"/>
    </row>
    <row r="563" spans="1:13" s="51" customFormat="1" ht="15" customHeight="1" x14ac:dyDescent="0.25">
      <c r="A563" s="564"/>
      <c r="B563" s="568"/>
      <c r="C563" s="614"/>
      <c r="D563" s="773"/>
      <c r="E563" s="448"/>
      <c r="F563" s="94" t="s">
        <v>358</v>
      </c>
      <c r="G563" s="523" t="s">
        <v>748</v>
      </c>
      <c r="H563" s="523"/>
      <c r="I563" s="523"/>
      <c r="J563" s="523"/>
      <c r="K563" s="584">
        <v>5</v>
      </c>
      <c r="L563" s="533">
        <v>2180</v>
      </c>
      <c r="M563" s="800"/>
    </row>
    <row r="564" spans="1:13" s="51" customFormat="1" ht="15" customHeight="1" x14ac:dyDescent="0.25">
      <c r="A564" s="564"/>
      <c r="B564" s="568"/>
      <c r="C564" s="614"/>
      <c r="D564" s="773"/>
      <c r="E564" s="448"/>
      <c r="F564" s="93" t="s">
        <v>704</v>
      </c>
      <c r="G564" s="523" t="s">
        <v>1284</v>
      </c>
      <c r="H564" s="523"/>
      <c r="I564" s="523"/>
      <c r="J564" s="523"/>
      <c r="K564" s="585"/>
      <c r="L564" s="603" t="e">
        <f>#REF!-#REF!*10%</f>
        <v>#REF!</v>
      </c>
      <c r="M564" s="800"/>
    </row>
    <row r="565" spans="1:13" s="51" customFormat="1" ht="15.75" customHeight="1" x14ac:dyDescent="0.25">
      <c r="A565" s="564"/>
      <c r="B565" s="568"/>
      <c r="C565" s="614"/>
      <c r="D565" s="773"/>
      <c r="E565" s="448"/>
      <c r="F565" s="148" t="s">
        <v>377</v>
      </c>
      <c r="G565" s="523" t="s">
        <v>749</v>
      </c>
      <c r="H565" s="523"/>
      <c r="I565" s="523"/>
      <c r="J565" s="523"/>
      <c r="K565" s="585"/>
      <c r="L565" s="603" t="e">
        <f>#REF!-#REF!*10%</f>
        <v>#REF!</v>
      </c>
      <c r="M565" s="800"/>
    </row>
    <row r="566" spans="1:13" s="51" customFormat="1" ht="15.75" customHeight="1" x14ac:dyDescent="0.25">
      <c r="A566" s="564"/>
      <c r="B566" s="568"/>
      <c r="C566" s="614"/>
      <c r="D566" s="773"/>
      <c r="E566" s="448"/>
      <c r="F566" s="148" t="s">
        <v>798</v>
      </c>
      <c r="G566" s="801" t="s">
        <v>808</v>
      </c>
      <c r="H566" s="801"/>
      <c r="I566" s="801"/>
      <c r="J566" s="801"/>
      <c r="K566" s="585"/>
      <c r="L566" s="603" t="e">
        <f>#REF!-#REF!*10%</f>
        <v>#REF!</v>
      </c>
      <c r="M566" s="800"/>
    </row>
    <row r="567" spans="1:13" s="51" customFormat="1" ht="15" customHeight="1" x14ac:dyDescent="0.25">
      <c r="A567" s="564"/>
      <c r="B567" s="568"/>
      <c r="C567" s="614"/>
      <c r="D567" s="773"/>
      <c r="E567" s="448"/>
      <c r="F567" s="148" t="s">
        <v>800</v>
      </c>
      <c r="G567" s="523" t="s">
        <v>799</v>
      </c>
      <c r="H567" s="523"/>
      <c r="I567" s="523"/>
      <c r="J567" s="523"/>
      <c r="K567" s="585"/>
      <c r="L567" s="603" t="e">
        <f>#REF!-#REF!*10%</f>
        <v>#REF!</v>
      </c>
      <c r="M567" s="800"/>
    </row>
    <row r="568" spans="1:13" s="51" customFormat="1" ht="15" customHeight="1" x14ac:dyDescent="0.25">
      <c r="A568" s="564"/>
      <c r="B568" s="568"/>
      <c r="C568" s="614"/>
      <c r="D568" s="773"/>
      <c r="E568" s="448"/>
      <c r="F568" s="148" t="s">
        <v>801</v>
      </c>
      <c r="G568" s="523" t="s">
        <v>799</v>
      </c>
      <c r="H568" s="523"/>
      <c r="I568" s="523"/>
      <c r="J568" s="523"/>
      <c r="K568" s="585"/>
      <c r="L568" s="603" t="e">
        <f>#REF!-#REF!*10%</f>
        <v>#REF!</v>
      </c>
      <c r="M568" s="800"/>
    </row>
    <row r="569" spans="1:13" s="51" customFormat="1" ht="15" customHeight="1" x14ac:dyDescent="0.25">
      <c r="A569" s="564"/>
      <c r="B569" s="568"/>
      <c r="C569" s="614"/>
      <c r="D569" s="773"/>
      <c r="E569" s="448"/>
      <c r="F569" s="148" t="s">
        <v>802</v>
      </c>
      <c r="G569" s="801">
        <v>60</v>
      </c>
      <c r="H569" s="801"/>
      <c r="I569" s="801"/>
      <c r="J569" s="801"/>
      <c r="K569" s="585"/>
      <c r="L569" s="603" t="e">
        <f>#REF!-#REF!*10%</f>
        <v>#REF!</v>
      </c>
      <c r="M569" s="800"/>
    </row>
    <row r="570" spans="1:13" s="51" customFormat="1" ht="15" customHeight="1" x14ac:dyDescent="0.25">
      <c r="A570" s="564"/>
      <c r="B570" s="568"/>
      <c r="C570" s="614"/>
      <c r="D570" s="773"/>
      <c r="E570" s="448"/>
      <c r="F570" s="148" t="s">
        <v>803</v>
      </c>
      <c r="G570" s="801">
        <v>1</v>
      </c>
      <c r="H570" s="801"/>
      <c r="I570" s="801"/>
      <c r="J570" s="801"/>
      <c r="K570" s="585"/>
      <c r="L570" s="603" t="e">
        <f>#REF!-#REF!*10%</f>
        <v>#REF!</v>
      </c>
      <c r="M570" s="800"/>
    </row>
    <row r="571" spans="1:13" s="51" customFormat="1" ht="15" customHeight="1" x14ac:dyDescent="0.25">
      <c r="A571" s="564"/>
      <c r="B571" s="568"/>
      <c r="C571" s="614"/>
      <c r="D571" s="773"/>
      <c r="E571" s="448"/>
      <c r="F571" s="148" t="s">
        <v>804</v>
      </c>
      <c r="G571" s="523" t="s">
        <v>799</v>
      </c>
      <c r="H571" s="523"/>
      <c r="I571" s="523"/>
      <c r="J571" s="523"/>
      <c r="K571" s="585"/>
      <c r="L571" s="603" t="e">
        <f>#REF!-#REF!*10%</f>
        <v>#REF!</v>
      </c>
      <c r="M571" s="800"/>
    </row>
    <row r="572" spans="1:13" s="51" customFormat="1" ht="15.6" customHeight="1" x14ac:dyDescent="0.25">
      <c r="A572" s="564"/>
      <c r="B572" s="568"/>
      <c r="C572" s="614"/>
      <c r="D572" s="773"/>
      <c r="E572" s="448"/>
      <c r="F572" s="148" t="s">
        <v>562</v>
      </c>
      <c r="G572" s="523" t="s">
        <v>1085</v>
      </c>
      <c r="H572" s="523"/>
      <c r="I572" s="523"/>
      <c r="J572" s="523"/>
      <c r="K572" s="585"/>
      <c r="L572" s="603" t="e">
        <f>#REF!-#REF!*10%</f>
        <v>#REF!</v>
      </c>
      <c r="M572" s="800"/>
    </row>
    <row r="573" spans="1:13" s="51" customFormat="1" ht="15.6" customHeight="1" x14ac:dyDescent="0.25">
      <c r="A573" s="564"/>
      <c r="B573" s="568"/>
      <c r="C573" s="614"/>
      <c r="D573" s="773"/>
      <c r="E573" s="448"/>
      <c r="F573" s="148" t="s">
        <v>570</v>
      </c>
      <c r="G573" s="523" t="s">
        <v>614</v>
      </c>
      <c r="H573" s="523"/>
      <c r="I573" s="523"/>
      <c r="J573" s="523"/>
      <c r="K573" s="585"/>
      <c r="L573" s="603" t="e">
        <f>#REF!-#REF!*10%</f>
        <v>#REF!</v>
      </c>
      <c r="M573" s="800"/>
    </row>
    <row r="574" spans="1:13" s="51" customFormat="1" ht="15.6" customHeight="1" x14ac:dyDescent="0.25">
      <c r="A574" s="564"/>
      <c r="B574" s="568"/>
      <c r="C574" s="614"/>
      <c r="D574" s="773"/>
      <c r="E574" s="448"/>
      <c r="F574" s="167" t="s">
        <v>84</v>
      </c>
      <c r="G574" s="722">
        <v>0.25</v>
      </c>
      <c r="H574" s="722"/>
      <c r="I574" s="722"/>
      <c r="J574" s="722"/>
      <c r="K574" s="585"/>
      <c r="L574" s="603" t="e">
        <f>#REF!-#REF!*10%</f>
        <v>#REF!</v>
      </c>
      <c r="M574" s="800"/>
    </row>
    <row r="575" spans="1:13" ht="15" customHeight="1" x14ac:dyDescent="0.25">
      <c r="A575" s="564"/>
      <c r="B575" s="569"/>
      <c r="C575" s="614"/>
      <c r="D575" s="773"/>
      <c r="E575" s="448"/>
      <c r="F575" s="136" t="s">
        <v>1016</v>
      </c>
      <c r="G575" s="523">
        <v>5</v>
      </c>
      <c r="H575" s="523"/>
      <c r="I575" s="523"/>
      <c r="J575" s="523"/>
      <c r="K575" s="585"/>
      <c r="L575" s="603" t="e">
        <f>#REF!-#REF!*10%</f>
        <v>#REF!</v>
      </c>
      <c r="M575" s="800"/>
    </row>
    <row r="576" spans="1:13" ht="15" customHeight="1" x14ac:dyDescent="0.25">
      <c r="A576" s="564">
        <v>4</v>
      </c>
      <c r="B576" s="567"/>
      <c r="C576" s="614" t="s">
        <v>883</v>
      </c>
      <c r="D576" s="773"/>
      <c r="E576" s="448"/>
      <c r="F576" s="147" t="s">
        <v>862</v>
      </c>
      <c r="G576" s="523">
        <v>36</v>
      </c>
      <c r="H576" s="523"/>
      <c r="I576" s="523"/>
      <c r="J576" s="523"/>
      <c r="K576" s="539">
        <v>3</v>
      </c>
      <c r="L576" s="601">
        <v>2038</v>
      </c>
      <c r="M576" s="799" t="s">
        <v>1136</v>
      </c>
    </row>
    <row r="577" spans="1:13" ht="15" customHeight="1" x14ac:dyDescent="0.25">
      <c r="A577" s="564"/>
      <c r="B577" s="568"/>
      <c r="C577" s="614"/>
      <c r="D577" s="773"/>
      <c r="E577" s="448"/>
      <c r="F577" s="147" t="s">
        <v>80</v>
      </c>
      <c r="G577" s="469">
        <v>8</v>
      </c>
      <c r="H577" s="469"/>
      <c r="I577" s="469"/>
      <c r="J577" s="469"/>
      <c r="K577" s="583"/>
      <c r="L577" s="602"/>
      <c r="M577" s="800"/>
    </row>
    <row r="578" spans="1:13" ht="15" customHeight="1" x14ac:dyDescent="0.25">
      <c r="A578" s="564"/>
      <c r="B578" s="568"/>
      <c r="C578" s="614"/>
      <c r="D578" s="773"/>
      <c r="E578" s="448"/>
      <c r="F578" s="147" t="s">
        <v>8</v>
      </c>
      <c r="G578" s="243">
        <v>3000</v>
      </c>
      <c r="H578" s="244">
        <v>4000</v>
      </c>
      <c r="I578" s="246">
        <v>5500</v>
      </c>
      <c r="J578" s="257">
        <v>6000</v>
      </c>
      <c r="K578" s="583"/>
      <c r="L578" s="602"/>
      <c r="M578" s="800"/>
    </row>
    <row r="579" spans="1:13" ht="15" customHeight="1" x14ac:dyDescent="0.25">
      <c r="A579" s="564"/>
      <c r="B579" s="568"/>
      <c r="C579" s="614"/>
      <c r="D579" s="773"/>
      <c r="E579" s="448"/>
      <c r="F579" s="147" t="s">
        <v>82</v>
      </c>
      <c r="G579" s="243">
        <f>G577*99</f>
        <v>792</v>
      </c>
      <c r="H579" s="244">
        <f>G577*106</f>
        <v>848</v>
      </c>
      <c r="I579" s="246">
        <f>G577*113</f>
        <v>904</v>
      </c>
      <c r="J579" s="224"/>
      <c r="K579" s="583"/>
      <c r="L579" s="602"/>
      <c r="M579" s="800"/>
    </row>
    <row r="580" spans="1:13" ht="15" customHeight="1" x14ac:dyDescent="0.25">
      <c r="A580" s="564"/>
      <c r="B580" s="568"/>
      <c r="C580" s="614"/>
      <c r="D580" s="773"/>
      <c r="E580" s="448"/>
      <c r="F580" s="147" t="s">
        <v>1269</v>
      </c>
      <c r="G580" s="451">
        <v>0.98</v>
      </c>
      <c r="H580" s="451"/>
      <c r="I580" s="451"/>
      <c r="J580" s="451"/>
      <c r="K580" s="583"/>
      <c r="L580" s="602"/>
      <c r="M580" s="800"/>
    </row>
    <row r="581" spans="1:13" ht="15" customHeight="1" x14ac:dyDescent="0.25">
      <c r="A581" s="564"/>
      <c r="B581" s="568"/>
      <c r="C581" s="614"/>
      <c r="D581" s="773"/>
      <c r="E581" s="448"/>
      <c r="F581" s="93" t="s">
        <v>699</v>
      </c>
      <c r="G581" s="523" t="s">
        <v>700</v>
      </c>
      <c r="H581" s="523"/>
      <c r="I581" s="523"/>
      <c r="J581" s="523"/>
      <c r="K581" s="583"/>
      <c r="L581" s="602"/>
      <c r="M581" s="800"/>
    </row>
    <row r="582" spans="1:13" ht="15" customHeight="1" x14ac:dyDescent="0.25">
      <c r="A582" s="564"/>
      <c r="B582" s="568"/>
      <c r="C582" s="614"/>
      <c r="D582" s="773"/>
      <c r="E582" s="448"/>
      <c r="F582" s="93" t="s">
        <v>1181</v>
      </c>
      <c r="G582" s="462" t="s">
        <v>1179</v>
      </c>
      <c r="H582" s="463"/>
      <c r="I582" s="463"/>
      <c r="J582" s="464"/>
      <c r="K582" s="583"/>
      <c r="L582" s="602"/>
      <c r="M582" s="800"/>
    </row>
    <row r="583" spans="1:13" ht="15" customHeight="1" x14ac:dyDescent="0.25">
      <c r="A583" s="564"/>
      <c r="B583" s="568"/>
      <c r="C583" s="614"/>
      <c r="D583" s="773"/>
      <c r="E583" s="448"/>
      <c r="F583" s="94" t="s">
        <v>83</v>
      </c>
      <c r="G583" s="523">
        <v>54</v>
      </c>
      <c r="H583" s="523"/>
      <c r="I583" s="523"/>
      <c r="J583" s="523"/>
      <c r="K583" s="583"/>
      <c r="L583" s="602"/>
      <c r="M583" s="800"/>
    </row>
    <row r="584" spans="1:13" ht="15" customHeight="1" x14ac:dyDescent="0.25">
      <c r="A584" s="564"/>
      <c r="B584" s="568"/>
      <c r="C584" s="614"/>
      <c r="D584" s="773"/>
      <c r="E584" s="448"/>
      <c r="F584" s="94" t="s">
        <v>396</v>
      </c>
      <c r="G584" s="523" t="s">
        <v>397</v>
      </c>
      <c r="H584" s="523"/>
      <c r="I584" s="523"/>
      <c r="J584" s="523"/>
      <c r="K584" s="583"/>
      <c r="L584" s="602"/>
      <c r="M584" s="800"/>
    </row>
    <row r="585" spans="1:13" ht="15" customHeight="1" x14ac:dyDescent="0.25">
      <c r="A585" s="564"/>
      <c r="B585" s="568"/>
      <c r="C585" s="614"/>
      <c r="D585" s="773"/>
      <c r="E585" s="448"/>
      <c r="F585" s="94" t="s">
        <v>743</v>
      </c>
      <c r="G585" s="523" t="s">
        <v>744</v>
      </c>
      <c r="H585" s="523"/>
      <c r="I585" s="523"/>
      <c r="J585" s="523"/>
      <c r="K585" s="583"/>
      <c r="L585" s="602"/>
      <c r="M585" s="800"/>
    </row>
    <row r="586" spans="1:13" s="51" customFormat="1" ht="15" customHeight="1" x14ac:dyDescent="0.25">
      <c r="A586" s="564"/>
      <c r="B586" s="568"/>
      <c r="C586" s="614"/>
      <c r="D586" s="773"/>
      <c r="E586" s="448"/>
      <c r="F586" s="94" t="s">
        <v>421</v>
      </c>
      <c r="G586" s="523" t="s">
        <v>386</v>
      </c>
      <c r="H586" s="523"/>
      <c r="I586" s="523"/>
      <c r="J586" s="523"/>
      <c r="K586" s="583"/>
      <c r="L586" s="602"/>
      <c r="M586" s="800"/>
    </row>
    <row r="587" spans="1:13" s="51" customFormat="1" ht="15" customHeight="1" x14ac:dyDescent="0.25">
      <c r="A587" s="564"/>
      <c r="B587" s="568"/>
      <c r="C587" s="614"/>
      <c r="D587" s="773"/>
      <c r="E587" s="448"/>
      <c r="F587" s="148" t="s">
        <v>379</v>
      </c>
      <c r="G587" s="523" t="s">
        <v>745</v>
      </c>
      <c r="H587" s="523"/>
      <c r="I587" s="523"/>
      <c r="J587" s="523"/>
      <c r="K587" s="583"/>
      <c r="L587" s="602"/>
      <c r="M587" s="800"/>
    </row>
    <row r="588" spans="1:13" s="51" customFormat="1" ht="15" customHeight="1" x14ac:dyDescent="0.25">
      <c r="A588" s="564"/>
      <c r="B588" s="568"/>
      <c r="C588" s="614"/>
      <c r="D588" s="773"/>
      <c r="E588" s="448"/>
      <c r="F588" s="148" t="s">
        <v>257</v>
      </c>
      <c r="G588" s="523" t="s">
        <v>658</v>
      </c>
      <c r="H588" s="523"/>
      <c r="I588" s="523"/>
      <c r="J588" s="523"/>
      <c r="K588" s="583"/>
      <c r="L588" s="602"/>
      <c r="M588" s="800"/>
    </row>
    <row r="589" spans="1:13" s="51" customFormat="1" ht="15" customHeight="1" x14ac:dyDescent="0.25">
      <c r="A589" s="564"/>
      <c r="B589" s="568"/>
      <c r="C589" s="614"/>
      <c r="D589" s="773"/>
      <c r="E589" s="448"/>
      <c r="F589" s="148" t="s">
        <v>422</v>
      </c>
      <c r="G589" s="523" t="s">
        <v>794</v>
      </c>
      <c r="H589" s="523"/>
      <c r="I589" s="523"/>
      <c r="J589" s="523"/>
      <c r="K589" s="583"/>
      <c r="L589" s="602"/>
      <c r="M589" s="800"/>
    </row>
    <row r="590" spans="1:13" s="51" customFormat="1" ht="15" customHeight="1" x14ac:dyDescent="0.25">
      <c r="A590" s="564"/>
      <c r="B590" s="568"/>
      <c r="C590" s="614"/>
      <c r="D590" s="773"/>
      <c r="E590" s="448"/>
      <c r="F590" s="148" t="s">
        <v>376</v>
      </c>
      <c r="G590" s="523" t="s">
        <v>746</v>
      </c>
      <c r="H590" s="523"/>
      <c r="I590" s="523"/>
      <c r="J590" s="523"/>
      <c r="K590" s="583"/>
      <c r="L590" s="602"/>
      <c r="M590" s="800"/>
    </row>
    <row r="591" spans="1:13" s="51" customFormat="1" ht="15" customHeight="1" x14ac:dyDescent="0.25">
      <c r="A591" s="564"/>
      <c r="B591" s="568"/>
      <c r="C591" s="614"/>
      <c r="D591" s="773"/>
      <c r="E591" s="448"/>
      <c r="F591" s="148" t="s">
        <v>381</v>
      </c>
      <c r="G591" s="523" t="s">
        <v>795</v>
      </c>
      <c r="H591" s="523"/>
      <c r="I591" s="523"/>
      <c r="J591" s="523"/>
      <c r="K591" s="583"/>
      <c r="L591" s="602"/>
      <c r="M591" s="800"/>
    </row>
    <row r="592" spans="1:13" s="51" customFormat="1" ht="15" customHeight="1" x14ac:dyDescent="0.25">
      <c r="A592" s="564"/>
      <c r="B592" s="568"/>
      <c r="C592" s="614"/>
      <c r="D592" s="773"/>
      <c r="E592" s="448"/>
      <c r="F592" s="148" t="s">
        <v>796</v>
      </c>
      <c r="G592" s="523" t="s">
        <v>797</v>
      </c>
      <c r="H592" s="523"/>
      <c r="I592" s="523"/>
      <c r="J592" s="523"/>
      <c r="K592" s="583"/>
      <c r="L592" s="602"/>
      <c r="M592" s="800"/>
    </row>
    <row r="593" spans="1:13" s="51" customFormat="1" ht="15" customHeight="1" x14ac:dyDescent="0.25">
      <c r="A593" s="564"/>
      <c r="B593" s="568"/>
      <c r="C593" s="614"/>
      <c r="D593" s="773"/>
      <c r="E593" s="448"/>
      <c r="F593" s="94" t="s">
        <v>358</v>
      </c>
      <c r="G593" s="523" t="s">
        <v>748</v>
      </c>
      <c r="H593" s="523"/>
      <c r="I593" s="523"/>
      <c r="J593" s="523"/>
      <c r="K593" s="584">
        <v>5</v>
      </c>
      <c r="L593" s="533">
        <v>2180</v>
      </c>
      <c r="M593" s="800"/>
    </row>
    <row r="594" spans="1:13" s="51" customFormat="1" ht="15" customHeight="1" x14ac:dyDescent="0.25">
      <c r="A594" s="564"/>
      <c r="B594" s="568"/>
      <c r="C594" s="614"/>
      <c r="D594" s="773"/>
      <c r="E594" s="448"/>
      <c r="F594" s="93" t="s">
        <v>704</v>
      </c>
      <c r="G594" s="523" t="s">
        <v>1284</v>
      </c>
      <c r="H594" s="523"/>
      <c r="I594" s="523"/>
      <c r="J594" s="523"/>
      <c r="K594" s="585"/>
      <c r="L594" s="603" t="e">
        <f>#REF!-#REF!*10%</f>
        <v>#REF!</v>
      </c>
      <c r="M594" s="800"/>
    </row>
    <row r="595" spans="1:13" s="51" customFormat="1" ht="15.75" customHeight="1" x14ac:dyDescent="0.25">
      <c r="A595" s="564"/>
      <c r="B595" s="568"/>
      <c r="C595" s="614"/>
      <c r="D595" s="773"/>
      <c r="E595" s="448"/>
      <c r="F595" s="148" t="s">
        <v>377</v>
      </c>
      <c r="G595" s="523" t="s">
        <v>749</v>
      </c>
      <c r="H595" s="523"/>
      <c r="I595" s="523"/>
      <c r="J595" s="523"/>
      <c r="K595" s="585"/>
      <c r="L595" s="603" t="e">
        <f>#REF!-#REF!*10%</f>
        <v>#REF!</v>
      </c>
      <c r="M595" s="800"/>
    </row>
    <row r="596" spans="1:13" s="51" customFormat="1" ht="15.75" customHeight="1" x14ac:dyDescent="0.25">
      <c r="A596" s="564"/>
      <c r="B596" s="568"/>
      <c r="C596" s="614"/>
      <c r="D596" s="773"/>
      <c r="E596" s="448"/>
      <c r="F596" s="148" t="s">
        <v>798</v>
      </c>
      <c r="G596" s="801" t="s">
        <v>810</v>
      </c>
      <c r="H596" s="801"/>
      <c r="I596" s="801"/>
      <c r="J596" s="801"/>
      <c r="K596" s="585"/>
      <c r="L596" s="603" t="e">
        <f>#REF!-#REF!*10%</f>
        <v>#REF!</v>
      </c>
      <c r="M596" s="800"/>
    </row>
    <row r="597" spans="1:13" s="51" customFormat="1" ht="15" customHeight="1" x14ac:dyDescent="0.25">
      <c r="A597" s="564"/>
      <c r="B597" s="568"/>
      <c r="C597" s="614"/>
      <c r="D597" s="773"/>
      <c r="E597" s="448"/>
      <c r="F597" s="148" t="s">
        <v>800</v>
      </c>
      <c r="G597" s="523" t="s">
        <v>799</v>
      </c>
      <c r="H597" s="523"/>
      <c r="I597" s="523"/>
      <c r="J597" s="523"/>
      <c r="K597" s="585"/>
      <c r="L597" s="603" t="e">
        <f>#REF!-#REF!*10%</f>
        <v>#REF!</v>
      </c>
      <c r="M597" s="800"/>
    </row>
    <row r="598" spans="1:13" s="51" customFormat="1" ht="15" customHeight="1" x14ac:dyDescent="0.25">
      <c r="A598" s="564"/>
      <c r="B598" s="568"/>
      <c r="C598" s="614"/>
      <c r="D598" s="773"/>
      <c r="E598" s="448"/>
      <c r="F598" s="148" t="s">
        <v>801</v>
      </c>
      <c r="G598" s="801">
        <v>10</v>
      </c>
      <c r="H598" s="801"/>
      <c r="I598" s="801"/>
      <c r="J598" s="801"/>
      <c r="K598" s="585"/>
      <c r="L598" s="603" t="e">
        <f>#REF!-#REF!*10%</f>
        <v>#REF!</v>
      </c>
      <c r="M598" s="800"/>
    </row>
    <row r="599" spans="1:13" s="51" customFormat="1" ht="15" customHeight="1" x14ac:dyDescent="0.25">
      <c r="A599" s="564"/>
      <c r="B599" s="568"/>
      <c r="C599" s="614"/>
      <c r="D599" s="773"/>
      <c r="E599" s="448"/>
      <c r="F599" s="148" t="s">
        <v>802</v>
      </c>
      <c r="G599" s="801">
        <v>60</v>
      </c>
      <c r="H599" s="801"/>
      <c r="I599" s="801"/>
      <c r="J599" s="801"/>
      <c r="K599" s="585"/>
      <c r="L599" s="603" t="e">
        <f>#REF!-#REF!*10%</f>
        <v>#REF!</v>
      </c>
      <c r="M599" s="800"/>
    </row>
    <row r="600" spans="1:13" s="51" customFormat="1" ht="15" customHeight="1" x14ac:dyDescent="0.25">
      <c r="A600" s="564"/>
      <c r="B600" s="568"/>
      <c r="C600" s="614"/>
      <c r="D600" s="773"/>
      <c r="E600" s="448"/>
      <c r="F600" s="148" t="s">
        <v>803</v>
      </c>
      <c r="G600" s="801">
        <v>1</v>
      </c>
      <c r="H600" s="801"/>
      <c r="I600" s="801"/>
      <c r="J600" s="801"/>
      <c r="K600" s="585"/>
      <c r="L600" s="603" t="e">
        <f>#REF!-#REF!*10%</f>
        <v>#REF!</v>
      </c>
      <c r="M600" s="800"/>
    </row>
    <row r="601" spans="1:13" s="51" customFormat="1" ht="15" customHeight="1" x14ac:dyDescent="0.25">
      <c r="A601" s="564"/>
      <c r="B601" s="568"/>
      <c r="C601" s="614"/>
      <c r="D601" s="773"/>
      <c r="E601" s="448"/>
      <c r="F601" s="148" t="s">
        <v>804</v>
      </c>
      <c r="G601" s="523" t="s">
        <v>799</v>
      </c>
      <c r="H601" s="523"/>
      <c r="I601" s="523"/>
      <c r="J601" s="523"/>
      <c r="K601" s="585"/>
      <c r="L601" s="603" t="e">
        <f>#REF!-#REF!*10%</f>
        <v>#REF!</v>
      </c>
      <c r="M601" s="800"/>
    </row>
    <row r="602" spans="1:13" s="51" customFormat="1" ht="15.6" customHeight="1" x14ac:dyDescent="0.25">
      <c r="A602" s="564"/>
      <c r="B602" s="568"/>
      <c r="C602" s="614"/>
      <c r="D602" s="773"/>
      <c r="E602" s="448"/>
      <c r="F602" s="148" t="s">
        <v>562</v>
      </c>
      <c r="G602" s="523" t="s">
        <v>1085</v>
      </c>
      <c r="H602" s="523"/>
      <c r="I602" s="523"/>
      <c r="J602" s="523"/>
      <c r="K602" s="585"/>
      <c r="L602" s="603" t="e">
        <f>#REF!-#REF!*10%</f>
        <v>#REF!</v>
      </c>
      <c r="M602" s="800"/>
    </row>
    <row r="603" spans="1:13" s="51" customFormat="1" ht="15.6" customHeight="1" x14ac:dyDescent="0.25">
      <c r="A603" s="564"/>
      <c r="B603" s="568"/>
      <c r="C603" s="614"/>
      <c r="D603" s="773"/>
      <c r="E603" s="448"/>
      <c r="F603" s="148" t="s">
        <v>570</v>
      </c>
      <c r="G603" s="523" t="s">
        <v>614</v>
      </c>
      <c r="H603" s="523"/>
      <c r="I603" s="523"/>
      <c r="J603" s="523"/>
      <c r="K603" s="585"/>
      <c r="L603" s="603" t="e">
        <f>#REF!-#REF!*10%</f>
        <v>#REF!</v>
      </c>
      <c r="M603" s="800"/>
    </row>
    <row r="604" spans="1:13" s="51" customFormat="1" ht="15.6" customHeight="1" x14ac:dyDescent="0.25">
      <c r="A604" s="564"/>
      <c r="B604" s="568"/>
      <c r="C604" s="614"/>
      <c r="D604" s="773"/>
      <c r="E604" s="448"/>
      <c r="F604" s="167" t="s">
        <v>84</v>
      </c>
      <c r="G604" s="722">
        <v>0.25</v>
      </c>
      <c r="H604" s="722"/>
      <c r="I604" s="722"/>
      <c r="J604" s="722"/>
      <c r="K604" s="585"/>
      <c r="L604" s="603" t="e">
        <f>#REF!-#REF!*10%</f>
        <v>#REF!</v>
      </c>
      <c r="M604" s="800"/>
    </row>
    <row r="605" spans="1:13" ht="15" customHeight="1" x14ac:dyDescent="0.25">
      <c r="A605" s="564"/>
      <c r="B605" s="569"/>
      <c r="C605" s="614"/>
      <c r="D605" s="773"/>
      <c r="E605" s="448"/>
      <c r="F605" s="136" t="s">
        <v>1016</v>
      </c>
      <c r="G605" s="523">
        <v>5</v>
      </c>
      <c r="H605" s="523"/>
      <c r="I605" s="523"/>
      <c r="J605" s="523"/>
      <c r="K605" s="585"/>
      <c r="L605" s="603" t="e">
        <f>#REF!-#REF!*10%</f>
        <v>#REF!</v>
      </c>
      <c r="M605" s="800"/>
    </row>
  </sheetData>
  <sheetProtection sort="0"/>
  <mergeCells count="766">
    <mergeCell ref="K593:K605"/>
    <mergeCell ref="K455:K471"/>
    <mergeCell ref="K472:K484"/>
    <mergeCell ref="K486:K502"/>
    <mergeCell ref="K503:K515"/>
    <mergeCell ref="K516:K532"/>
    <mergeCell ref="K533:K545"/>
    <mergeCell ref="K546:K562"/>
    <mergeCell ref="K563:K575"/>
    <mergeCell ref="K576:K592"/>
    <mergeCell ref="L352:L364"/>
    <mergeCell ref="L365:L381"/>
    <mergeCell ref="L382:L394"/>
    <mergeCell ref="L533:L545"/>
    <mergeCell ref="L395:L411"/>
    <mergeCell ref="L412:L424"/>
    <mergeCell ref="L472:L484"/>
    <mergeCell ref="L486:L502"/>
    <mergeCell ref="L593:L605"/>
    <mergeCell ref="L546:L562"/>
    <mergeCell ref="L425:L441"/>
    <mergeCell ref="L442:L454"/>
    <mergeCell ref="L563:L575"/>
    <mergeCell ref="L516:L532"/>
    <mergeCell ref="L503:L515"/>
    <mergeCell ref="L576:L592"/>
    <mergeCell ref="L184:L200"/>
    <mergeCell ref="L201:L213"/>
    <mergeCell ref="L275:L291"/>
    <mergeCell ref="L292:L304"/>
    <mergeCell ref="L245:L261"/>
    <mergeCell ref="L262:L274"/>
    <mergeCell ref="L305:L321"/>
    <mergeCell ref="L322:L334"/>
    <mergeCell ref="L335:L351"/>
    <mergeCell ref="L64:L80"/>
    <mergeCell ref="L81:L93"/>
    <mergeCell ref="L51:L63"/>
    <mergeCell ref="L94:L110"/>
    <mergeCell ref="L111:L123"/>
    <mergeCell ref="L154:L170"/>
    <mergeCell ref="L171:L183"/>
    <mergeCell ref="L141:L153"/>
    <mergeCell ref="L124:L140"/>
    <mergeCell ref="G393:J393"/>
    <mergeCell ref="G424:J424"/>
    <mergeCell ref="G401:J401"/>
    <mergeCell ref="G349:J349"/>
    <mergeCell ref="G350:J350"/>
    <mergeCell ref="G369:J369"/>
    <mergeCell ref="G374:J374"/>
    <mergeCell ref="G450:J450"/>
    <mergeCell ref="G451:J451"/>
    <mergeCell ref="G440:J440"/>
    <mergeCell ref="G441:J441"/>
    <mergeCell ref="G390:J390"/>
    <mergeCell ref="G391:J391"/>
    <mergeCell ref="G358:J358"/>
    <mergeCell ref="G359:J359"/>
    <mergeCell ref="G360:J360"/>
    <mergeCell ref="G361:J361"/>
    <mergeCell ref="K365:K381"/>
    <mergeCell ref="K382:K394"/>
    <mergeCell ref="K395:K411"/>
    <mergeCell ref="K412:K424"/>
    <mergeCell ref="K425:K441"/>
    <mergeCell ref="K442:K454"/>
    <mergeCell ref="K275:K291"/>
    <mergeCell ref="K292:K304"/>
    <mergeCell ref="K305:K321"/>
    <mergeCell ref="K322:K334"/>
    <mergeCell ref="K335:K351"/>
    <mergeCell ref="K352:K364"/>
    <mergeCell ref="K184:K200"/>
    <mergeCell ref="K201:K213"/>
    <mergeCell ref="K214:K230"/>
    <mergeCell ref="K231:K243"/>
    <mergeCell ref="K245:K261"/>
    <mergeCell ref="K262:K274"/>
    <mergeCell ref="K94:K110"/>
    <mergeCell ref="K111:K123"/>
    <mergeCell ref="K124:K140"/>
    <mergeCell ref="K141:K153"/>
    <mergeCell ref="K154:K170"/>
    <mergeCell ref="K171:K183"/>
    <mergeCell ref="A244:L244"/>
    <mergeCell ref="A245:A274"/>
    <mergeCell ref="C245:C274"/>
    <mergeCell ref="G254:J254"/>
    <mergeCell ref="G255:J255"/>
    <mergeCell ref="G256:J256"/>
    <mergeCell ref="G257:J257"/>
    <mergeCell ref="G258:J258"/>
    <mergeCell ref="G259:J259"/>
    <mergeCell ref="G260:J260"/>
    <mergeCell ref="L214:L230"/>
    <mergeCell ref="L231:L243"/>
    <mergeCell ref="G341:J341"/>
    <mergeCell ref="G486:J486"/>
    <mergeCell ref="K4:K20"/>
    <mergeCell ref="K21:K33"/>
    <mergeCell ref="K34:K50"/>
    <mergeCell ref="K51:K63"/>
    <mergeCell ref="K64:K80"/>
    <mergeCell ref="K81:K93"/>
    <mergeCell ref="G78:J78"/>
    <mergeCell ref="G79:J79"/>
    <mergeCell ref="G62:J62"/>
    <mergeCell ref="G63:J63"/>
    <mergeCell ref="G64:J64"/>
    <mergeCell ref="G65:J65"/>
    <mergeCell ref="G75:J75"/>
    <mergeCell ref="G76:J76"/>
    <mergeCell ref="G77:J77"/>
    <mergeCell ref="G89:J89"/>
    <mergeCell ref="G90:J90"/>
    <mergeCell ref="G91:J91"/>
    <mergeCell ref="G82:J82"/>
    <mergeCell ref="G56:J56"/>
    <mergeCell ref="G57:J57"/>
    <mergeCell ref="G58:J58"/>
    <mergeCell ref="G484:J484"/>
    <mergeCell ref="G490:J490"/>
    <mergeCell ref="G459:J459"/>
    <mergeCell ref="G429:J429"/>
    <mergeCell ref="G399:J399"/>
    <mergeCell ref="G413:J413"/>
    <mergeCell ref="G443:J443"/>
    <mergeCell ref="G473:J473"/>
    <mergeCell ref="G419:J419"/>
    <mergeCell ref="G425:J425"/>
    <mergeCell ref="G442:J442"/>
    <mergeCell ref="G417:J417"/>
    <mergeCell ref="G418:J418"/>
    <mergeCell ref="G415:J415"/>
    <mergeCell ref="G416:J416"/>
    <mergeCell ref="G422:J422"/>
    <mergeCell ref="G423:J423"/>
    <mergeCell ref="G487:J487"/>
    <mergeCell ref="G100:J100"/>
    <mergeCell ref="G70:J70"/>
    <mergeCell ref="G128:J128"/>
    <mergeCell ref="G98:J98"/>
    <mergeCell ref="G109:J109"/>
    <mergeCell ref="G110:J110"/>
    <mergeCell ref="G111:J111"/>
    <mergeCell ref="G117:J117"/>
    <mergeCell ref="G108:J108"/>
    <mergeCell ref="G112:J112"/>
    <mergeCell ref="G104:J104"/>
    <mergeCell ref="G105:J105"/>
    <mergeCell ref="G106:J106"/>
    <mergeCell ref="G107:J107"/>
    <mergeCell ref="G80:J80"/>
    <mergeCell ref="G81:J81"/>
    <mergeCell ref="G83:J83"/>
    <mergeCell ref="G92:J92"/>
    <mergeCell ref="G123:J123"/>
    <mergeCell ref="G221:J221"/>
    <mergeCell ref="G222:J222"/>
    <mergeCell ref="G223:J223"/>
    <mergeCell ref="G224:J224"/>
    <mergeCell ref="G233:J233"/>
    <mergeCell ref="G234:J234"/>
    <mergeCell ref="G149:J149"/>
    <mergeCell ref="G150:J150"/>
    <mergeCell ref="G151:J151"/>
    <mergeCell ref="G124:J124"/>
    <mergeCell ref="G125:J125"/>
    <mergeCell ref="G131:J131"/>
    <mergeCell ref="G132:J132"/>
    <mergeCell ref="G133:J133"/>
    <mergeCell ref="G134:J134"/>
    <mergeCell ref="G138:J138"/>
    <mergeCell ref="G142:J142"/>
    <mergeCell ref="G146:J146"/>
    <mergeCell ref="G139:J139"/>
    <mergeCell ref="G140:J140"/>
    <mergeCell ref="G141:J141"/>
    <mergeCell ref="D245:D274"/>
    <mergeCell ref="G147:J147"/>
    <mergeCell ref="G148:J148"/>
    <mergeCell ref="G235:J235"/>
    <mergeCell ref="G229:J229"/>
    <mergeCell ref="G230:J230"/>
    <mergeCell ref="G225:J225"/>
    <mergeCell ref="G226:J226"/>
    <mergeCell ref="G227:J227"/>
    <mergeCell ref="G228:J228"/>
    <mergeCell ref="G240:J240"/>
    <mergeCell ref="G218:J218"/>
    <mergeCell ref="G232:J232"/>
    <mergeCell ref="G262:J262"/>
    <mergeCell ref="G264:J264"/>
    <mergeCell ref="G265:J265"/>
    <mergeCell ref="G130:J130"/>
    <mergeCell ref="G304:J304"/>
    <mergeCell ref="G305:J305"/>
    <mergeCell ref="G306:J306"/>
    <mergeCell ref="G312:J312"/>
    <mergeCell ref="G313:J313"/>
    <mergeCell ref="B546:B575"/>
    <mergeCell ref="B576:B605"/>
    <mergeCell ref="B275:B304"/>
    <mergeCell ref="B305:B334"/>
    <mergeCell ref="B335:B364"/>
    <mergeCell ref="B365:B394"/>
    <mergeCell ref="B395:B424"/>
    <mergeCell ref="B425:B454"/>
    <mergeCell ref="B455:B484"/>
    <mergeCell ref="B486:B515"/>
    <mergeCell ref="B516:B545"/>
    <mergeCell ref="A485:L485"/>
    <mergeCell ref="A486:A515"/>
    <mergeCell ref="C486:C515"/>
    <mergeCell ref="D486:D515"/>
    <mergeCell ref="G517:J517"/>
    <mergeCell ref="G523:J523"/>
    <mergeCell ref="G520:J520"/>
    <mergeCell ref="L455:L471"/>
    <mergeCell ref="C335:C364"/>
    <mergeCell ref="D335:D364"/>
    <mergeCell ref="G314:J314"/>
    <mergeCell ref="G315:J315"/>
    <mergeCell ref="G316:J316"/>
    <mergeCell ref="B154:B183"/>
    <mergeCell ref="B184:B213"/>
    <mergeCell ref="C124:C153"/>
    <mergeCell ref="D124:D153"/>
    <mergeCell ref="G8:J8"/>
    <mergeCell ref="G4:J4"/>
    <mergeCell ref="G5:J5"/>
    <mergeCell ref="G11:J11"/>
    <mergeCell ref="G12:J12"/>
    <mergeCell ref="G13:J13"/>
    <mergeCell ref="G14:J14"/>
    <mergeCell ref="G46:J46"/>
    <mergeCell ref="G47:J47"/>
    <mergeCell ref="G15:J15"/>
    <mergeCell ref="G16:J16"/>
    <mergeCell ref="G40:J40"/>
    <mergeCell ref="G10:J10"/>
    <mergeCell ref="G17:J17"/>
    <mergeCell ref="G18:J18"/>
    <mergeCell ref="G19:J19"/>
    <mergeCell ref="G20:J20"/>
    <mergeCell ref="G21:J21"/>
    <mergeCell ref="G23:J23"/>
    <mergeCell ref="G24:J24"/>
    <mergeCell ref="B64:B93"/>
    <mergeCell ref="B94:B123"/>
    <mergeCell ref="B124:B153"/>
    <mergeCell ref="G25:J25"/>
    <mergeCell ref="G26:J26"/>
    <mergeCell ref="G22:J22"/>
    <mergeCell ref="G33:J33"/>
    <mergeCell ref="G118:J118"/>
    <mergeCell ref="G119:J119"/>
    <mergeCell ref="G120:J120"/>
    <mergeCell ref="G135:J135"/>
    <mergeCell ref="G136:J136"/>
    <mergeCell ref="G137:J137"/>
    <mergeCell ref="G93:J93"/>
    <mergeCell ref="G113:J113"/>
    <mergeCell ref="G114:J114"/>
    <mergeCell ref="G115:J115"/>
    <mergeCell ref="G116:J116"/>
    <mergeCell ref="G85:J85"/>
    <mergeCell ref="G101:J101"/>
    <mergeCell ref="G102:J102"/>
    <mergeCell ref="G103:J103"/>
    <mergeCell ref="G121:J121"/>
    <mergeCell ref="G122:J122"/>
    <mergeCell ref="A64:A93"/>
    <mergeCell ref="C64:C93"/>
    <mergeCell ref="D64:D93"/>
    <mergeCell ref="A124:A153"/>
    <mergeCell ref="A94:A123"/>
    <mergeCell ref="G34:J34"/>
    <mergeCell ref="G35:J35"/>
    <mergeCell ref="G41:J41"/>
    <mergeCell ref="G42:J42"/>
    <mergeCell ref="G48:J48"/>
    <mergeCell ref="G49:J49"/>
    <mergeCell ref="G38:J38"/>
    <mergeCell ref="G52:J52"/>
    <mergeCell ref="C94:C123"/>
    <mergeCell ref="D94:D123"/>
    <mergeCell ref="G94:J94"/>
    <mergeCell ref="G95:J95"/>
    <mergeCell ref="G71:J71"/>
    <mergeCell ref="G72:J72"/>
    <mergeCell ref="G73:J73"/>
    <mergeCell ref="G74:J74"/>
    <mergeCell ref="G86:J86"/>
    <mergeCell ref="G87:J87"/>
    <mergeCell ref="G88:J88"/>
    <mergeCell ref="A1:L1"/>
    <mergeCell ref="A34:A63"/>
    <mergeCell ref="C34:C63"/>
    <mergeCell ref="D34:D63"/>
    <mergeCell ref="A3:L3"/>
    <mergeCell ref="G27:J27"/>
    <mergeCell ref="A4:A33"/>
    <mergeCell ref="C4:C33"/>
    <mergeCell ref="D4:D33"/>
    <mergeCell ref="F2:J2"/>
    <mergeCell ref="G43:J43"/>
    <mergeCell ref="G44:J44"/>
    <mergeCell ref="G45:J45"/>
    <mergeCell ref="G28:J28"/>
    <mergeCell ref="G29:J29"/>
    <mergeCell ref="G30:J30"/>
    <mergeCell ref="G31:J31"/>
    <mergeCell ref="G32:J32"/>
    <mergeCell ref="L34:L50"/>
    <mergeCell ref="B4:B33"/>
    <mergeCell ref="B34:B63"/>
    <mergeCell ref="G50:J50"/>
    <mergeCell ref="L4:L20"/>
    <mergeCell ref="L21:L33"/>
    <mergeCell ref="A335:A364"/>
    <mergeCell ref="A184:A213"/>
    <mergeCell ref="C184:C213"/>
    <mergeCell ref="D184:D213"/>
    <mergeCell ref="A154:A183"/>
    <mergeCell ref="C154:C183"/>
    <mergeCell ref="D154:D183"/>
    <mergeCell ref="G165:J165"/>
    <mergeCell ref="G166:J166"/>
    <mergeCell ref="G167:J167"/>
    <mergeCell ref="G168:J168"/>
    <mergeCell ref="G169:J169"/>
    <mergeCell ref="G170:J170"/>
    <mergeCell ref="G171:J171"/>
    <mergeCell ref="G173:J173"/>
    <mergeCell ref="G174:J174"/>
    <mergeCell ref="A214:A243"/>
    <mergeCell ref="C214:C243"/>
    <mergeCell ref="D214:D243"/>
    <mergeCell ref="G215:J215"/>
    <mergeCell ref="B245:B274"/>
    <mergeCell ref="B214:B243"/>
    <mergeCell ref="A305:A334"/>
    <mergeCell ref="C305:C334"/>
    <mergeCell ref="D305:D334"/>
    <mergeCell ref="A275:A304"/>
    <mergeCell ref="C275:C304"/>
    <mergeCell ref="D275:D304"/>
    <mergeCell ref="G284:J284"/>
    <mergeCell ref="G285:J285"/>
    <mergeCell ref="G286:J286"/>
    <mergeCell ref="G287:J287"/>
    <mergeCell ref="G288:J288"/>
    <mergeCell ref="G289:J289"/>
    <mergeCell ref="G290:J290"/>
    <mergeCell ref="G291:J291"/>
    <mergeCell ref="G292:J292"/>
    <mergeCell ref="G275:J275"/>
    <mergeCell ref="G303:J303"/>
    <mergeCell ref="G298:J298"/>
    <mergeCell ref="G299:J299"/>
    <mergeCell ref="G300:J300"/>
    <mergeCell ref="G296:J296"/>
    <mergeCell ref="G301:J301"/>
    <mergeCell ref="G321:J321"/>
    <mergeCell ref="G326:J326"/>
    <mergeCell ref="G327:J327"/>
    <mergeCell ref="G317:J317"/>
    <mergeCell ref="G252:J252"/>
    <mergeCell ref="G253:J253"/>
    <mergeCell ref="G251:J251"/>
    <mergeCell ref="G261:J261"/>
    <mergeCell ref="G263:J263"/>
    <mergeCell ref="G214:J214"/>
    <mergeCell ref="A365:A394"/>
    <mergeCell ref="C365:C394"/>
    <mergeCell ref="D365:D394"/>
    <mergeCell ref="G375:J375"/>
    <mergeCell ref="G376:J376"/>
    <mergeCell ref="G377:J377"/>
    <mergeCell ref="G378:J378"/>
    <mergeCell ref="G379:J379"/>
    <mergeCell ref="G380:J380"/>
    <mergeCell ref="G381:J381"/>
    <mergeCell ref="G382:J382"/>
    <mergeCell ref="G384:J384"/>
    <mergeCell ref="G385:J385"/>
    <mergeCell ref="G386:J386"/>
    <mergeCell ref="G387:J387"/>
    <mergeCell ref="G373:J373"/>
    <mergeCell ref="G365:J365"/>
    <mergeCell ref="G372:J372"/>
    <mergeCell ref="G394:J394"/>
    <mergeCell ref="G383:J383"/>
    <mergeCell ref="G388:J388"/>
    <mergeCell ref="G392:J392"/>
    <mergeCell ref="G371:J371"/>
    <mergeCell ref="G389:J389"/>
    <mergeCell ref="C395:C424"/>
    <mergeCell ref="D395:D424"/>
    <mergeCell ref="G396:J396"/>
    <mergeCell ref="G402:J402"/>
    <mergeCell ref="G403:J403"/>
    <mergeCell ref="G404:J404"/>
    <mergeCell ref="G405:J405"/>
    <mergeCell ref="G406:J406"/>
    <mergeCell ref="G407:J407"/>
    <mergeCell ref="G408:J408"/>
    <mergeCell ref="G409:J409"/>
    <mergeCell ref="G410:J410"/>
    <mergeCell ref="G411:J411"/>
    <mergeCell ref="G412:J412"/>
    <mergeCell ref="G414:J414"/>
    <mergeCell ref="G420:J420"/>
    <mergeCell ref="G421:J421"/>
    <mergeCell ref="G395:J395"/>
    <mergeCell ref="A425:A454"/>
    <mergeCell ref="C425:C454"/>
    <mergeCell ref="D425:D454"/>
    <mergeCell ref="G432:J432"/>
    <mergeCell ref="G433:J433"/>
    <mergeCell ref="G434:J434"/>
    <mergeCell ref="G431:J431"/>
    <mergeCell ref="G435:J435"/>
    <mergeCell ref="G436:J436"/>
    <mergeCell ref="G444:J444"/>
    <mergeCell ref="G445:J445"/>
    <mergeCell ref="G446:J446"/>
    <mergeCell ref="G447:J447"/>
    <mergeCell ref="G448:J448"/>
    <mergeCell ref="G449:J449"/>
    <mergeCell ref="G437:J437"/>
    <mergeCell ref="G452:J452"/>
    <mergeCell ref="G438:J438"/>
    <mergeCell ref="G439:J439"/>
    <mergeCell ref="A395:A424"/>
    <mergeCell ref="G477:J477"/>
    <mergeCell ref="G478:J478"/>
    <mergeCell ref="G479:J479"/>
    <mergeCell ref="A516:A545"/>
    <mergeCell ref="C516:C545"/>
    <mergeCell ref="G426:J426"/>
    <mergeCell ref="A455:A484"/>
    <mergeCell ref="C455:C484"/>
    <mergeCell ref="D455:D484"/>
    <mergeCell ref="G468:J468"/>
    <mergeCell ref="G469:J469"/>
    <mergeCell ref="G470:J470"/>
    <mergeCell ref="G471:J471"/>
    <mergeCell ref="G472:J472"/>
    <mergeCell ref="G474:J474"/>
    <mergeCell ref="D516:D545"/>
    <mergeCell ref="G524:J524"/>
    <mergeCell ref="G525:J525"/>
    <mergeCell ref="G526:J526"/>
    <mergeCell ref="G533:J533"/>
    <mergeCell ref="G535:J535"/>
    <mergeCell ref="G536:J536"/>
    <mergeCell ref="G538:J538"/>
    <mergeCell ref="G569:J569"/>
    <mergeCell ref="G570:J570"/>
    <mergeCell ref="G571:J571"/>
    <mergeCell ref="G572:J572"/>
    <mergeCell ref="G522:J522"/>
    <mergeCell ref="G528:J528"/>
    <mergeCell ref="G529:J529"/>
    <mergeCell ref="G527:J527"/>
    <mergeCell ref="G530:J530"/>
    <mergeCell ref="G531:J531"/>
    <mergeCell ref="G532:J532"/>
    <mergeCell ref="G539:J539"/>
    <mergeCell ref="G540:J540"/>
    <mergeCell ref="G541:J541"/>
    <mergeCell ref="G542:J542"/>
    <mergeCell ref="G543:J543"/>
    <mergeCell ref="G544:J544"/>
    <mergeCell ref="G545:J545"/>
    <mergeCell ref="G534:J534"/>
    <mergeCell ref="G575:J575"/>
    <mergeCell ref="E546:E575"/>
    <mergeCell ref="A576:A605"/>
    <mergeCell ref="C576:C605"/>
    <mergeCell ref="D576:D605"/>
    <mergeCell ref="G603:J603"/>
    <mergeCell ref="E576:E605"/>
    <mergeCell ref="G598:J598"/>
    <mergeCell ref="G599:J599"/>
    <mergeCell ref="G600:J600"/>
    <mergeCell ref="G601:J601"/>
    <mergeCell ref="G602:J602"/>
    <mergeCell ref="G584:J584"/>
    <mergeCell ref="G585:J585"/>
    <mergeCell ref="G586:J586"/>
    <mergeCell ref="G587:J587"/>
    <mergeCell ref="G588:J588"/>
    <mergeCell ref="G589:J589"/>
    <mergeCell ref="G590:J590"/>
    <mergeCell ref="A546:A575"/>
    <mergeCell ref="C546:C575"/>
    <mergeCell ref="D546:D575"/>
    <mergeCell ref="G546:J546"/>
    <mergeCell ref="G547:J547"/>
    <mergeCell ref="G499:J499"/>
    <mergeCell ref="G500:J500"/>
    <mergeCell ref="G501:J501"/>
    <mergeCell ref="G504:J504"/>
    <mergeCell ref="G573:J573"/>
    <mergeCell ref="G550:J550"/>
    <mergeCell ref="G574:J574"/>
    <mergeCell ref="G552:J552"/>
    <mergeCell ref="G564:J564"/>
    <mergeCell ref="G553:J553"/>
    <mergeCell ref="G554:J554"/>
    <mergeCell ref="G555:J555"/>
    <mergeCell ref="G556:J556"/>
    <mergeCell ref="G557:J557"/>
    <mergeCell ref="G558:J558"/>
    <mergeCell ref="G559:J559"/>
    <mergeCell ref="G560:J560"/>
    <mergeCell ref="G563:J563"/>
    <mergeCell ref="G565:J565"/>
    <mergeCell ref="G566:J566"/>
    <mergeCell ref="G561:J561"/>
    <mergeCell ref="G562:J562"/>
    <mergeCell ref="G567:J567"/>
    <mergeCell ref="G568:J568"/>
    <mergeCell ref="G84:J84"/>
    <mergeCell ref="G60:J60"/>
    <mergeCell ref="G61:J61"/>
    <mergeCell ref="G51:J51"/>
    <mergeCell ref="G53:J53"/>
    <mergeCell ref="G54:J54"/>
    <mergeCell ref="G55:J55"/>
    <mergeCell ref="G68:J68"/>
    <mergeCell ref="G59:J59"/>
    <mergeCell ref="G143:J143"/>
    <mergeCell ref="G144:J144"/>
    <mergeCell ref="G145:J145"/>
    <mergeCell ref="G152:J152"/>
    <mergeCell ref="G153:J153"/>
    <mergeCell ref="G154:J154"/>
    <mergeCell ref="G155:J155"/>
    <mergeCell ref="G161:J161"/>
    <mergeCell ref="G162:J162"/>
    <mergeCell ref="G163:J163"/>
    <mergeCell ref="G164:J164"/>
    <mergeCell ref="G160:J160"/>
    <mergeCell ref="G178:J178"/>
    <mergeCell ref="G177:J177"/>
    <mergeCell ref="G179:J179"/>
    <mergeCell ref="G158:J158"/>
    <mergeCell ref="G172:J172"/>
    <mergeCell ref="G180:J180"/>
    <mergeCell ref="G181:J181"/>
    <mergeCell ref="G182:J182"/>
    <mergeCell ref="G183:J183"/>
    <mergeCell ref="G175:J175"/>
    <mergeCell ref="G176:J176"/>
    <mergeCell ref="G184:J184"/>
    <mergeCell ref="G185:J185"/>
    <mergeCell ref="G191:J191"/>
    <mergeCell ref="G192:J192"/>
    <mergeCell ref="G193:J193"/>
    <mergeCell ref="G190:J190"/>
    <mergeCell ref="G188:J188"/>
    <mergeCell ref="G194:J194"/>
    <mergeCell ref="G195:J195"/>
    <mergeCell ref="G205:J205"/>
    <mergeCell ref="G206:J206"/>
    <mergeCell ref="G207:J207"/>
    <mergeCell ref="G208:J208"/>
    <mergeCell ref="G209:J209"/>
    <mergeCell ref="G210:J210"/>
    <mergeCell ref="G211:J211"/>
    <mergeCell ref="G212:J212"/>
    <mergeCell ref="G213:J213"/>
    <mergeCell ref="G266:J266"/>
    <mergeCell ref="G280:J280"/>
    <mergeCell ref="G276:J276"/>
    <mergeCell ref="G302:J302"/>
    <mergeCell ref="G282:J282"/>
    <mergeCell ref="G297:J297"/>
    <mergeCell ref="G249:J249"/>
    <mergeCell ref="G220:J220"/>
    <mergeCell ref="G239:J239"/>
    <mergeCell ref="G241:J241"/>
    <mergeCell ref="G242:J242"/>
    <mergeCell ref="G243:J243"/>
    <mergeCell ref="G294:J294"/>
    <mergeCell ref="G295:J295"/>
    <mergeCell ref="G283:J283"/>
    <mergeCell ref="G281:J281"/>
    <mergeCell ref="G267:J267"/>
    <mergeCell ref="G268:J268"/>
    <mergeCell ref="G269:J269"/>
    <mergeCell ref="G270:J270"/>
    <mergeCell ref="G271:J271"/>
    <mergeCell ref="G272:J272"/>
    <mergeCell ref="G273:J273"/>
    <mergeCell ref="G274:J274"/>
    <mergeCell ref="G279:J279"/>
    <mergeCell ref="G293:J293"/>
    <mergeCell ref="G323:J323"/>
    <mergeCell ref="G325:J325"/>
    <mergeCell ref="G318:J318"/>
    <mergeCell ref="G319:J319"/>
    <mergeCell ref="G320:J320"/>
    <mergeCell ref="G339:J339"/>
    <mergeCell ref="G309:J309"/>
    <mergeCell ref="G331:J331"/>
    <mergeCell ref="G332:J332"/>
    <mergeCell ref="G333:J333"/>
    <mergeCell ref="G334:J334"/>
    <mergeCell ref="G335:J335"/>
    <mergeCell ref="G336:J336"/>
    <mergeCell ref="G330:J330"/>
    <mergeCell ref="G310:J310"/>
    <mergeCell ref="G328:J328"/>
    <mergeCell ref="G324:J324"/>
    <mergeCell ref="G311:J311"/>
    <mergeCell ref="G322:J322"/>
    <mergeCell ref="G577:J577"/>
    <mergeCell ref="G583:J583"/>
    <mergeCell ref="G581:J581"/>
    <mergeCell ref="G329:J329"/>
    <mergeCell ref="G345:J345"/>
    <mergeCell ref="G346:J346"/>
    <mergeCell ref="G347:J347"/>
    <mergeCell ref="G348:J348"/>
    <mergeCell ref="G351:J351"/>
    <mergeCell ref="G352:J352"/>
    <mergeCell ref="G354:J354"/>
    <mergeCell ref="G355:J355"/>
    <mergeCell ref="G514:J514"/>
    <mergeCell ref="G515:J515"/>
    <mergeCell ref="G516:J516"/>
    <mergeCell ref="G493:J493"/>
    <mergeCell ref="G494:J494"/>
    <mergeCell ref="G495:J495"/>
    <mergeCell ref="G496:J496"/>
    <mergeCell ref="G497:J497"/>
    <mergeCell ref="G343:J343"/>
    <mergeCell ref="G344:J344"/>
    <mergeCell ref="G340:J340"/>
    <mergeCell ref="G498:J498"/>
    <mergeCell ref="G595:J595"/>
    <mergeCell ref="G482:J482"/>
    <mergeCell ref="G466:J466"/>
    <mergeCell ref="G476:J476"/>
    <mergeCell ref="G463:J463"/>
    <mergeCell ref="G460:J460"/>
    <mergeCell ref="G491:J491"/>
    <mergeCell ref="G521:J521"/>
    <mergeCell ref="G464:J464"/>
    <mergeCell ref="G465:J465"/>
    <mergeCell ref="G502:J502"/>
    <mergeCell ref="G503:J503"/>
    <mergeCell ref="G505:J505"/>
    <mergeCell ref="G506:J506"/>
    <mergeCell ref="G537:J537"/>
    <mergeCell ref="G507:J507"/>
    <mergeCell ref="G508:J508"/>
    <mergeCell ref="G509:J509"/>
    <mergeCell ref="G510:J510"/>
    <mergeCell ref="G511:J511"/>
    <mergeCell ref="G512:J512"/>
    <mergeCell ref="G513:J513"/>
    <mergeCell ref="G593:J593"/>
    <mergeCell ref="G591:J591"/>
    <mergeCell ref="E34:E63"/>
    <mergeCell ref="E64:E93"/>
    <mergeCell ref="E94:E123"/>
    <mergeCell ref="E124:E153"/>
    <mergeCell ref="E154:E183"/>
    <mergeCell ref="E184:E213"/>
    <mergeCell ref="E214:E243"/>
    <mergeCell ref="E245:E274"/>
    <mergeCell ref="G580:J580"/>
    <mergeCell ref="G453:J453"/>
    <mergeCell ref="G454:J454"/>
    <mergeCell ref="G455:J455"/>
    <mergeCell ref="G456:J456"/>
    <mergeCell ref="G462:J462"/>
    <mergeCell ref="G467:J467"/>
    <mergeCell ref="G480:J480"/>
    <mergeCell ref="G481:J481"/>
    <mergeCell ref="G370:J370"/>
    <mergeCell ref="G400:J400"/>
    <mergeCell ref="G430:J430"/>
    <mergeCell ref="G551:J551"/>
    <mergeCell ref="G363:J363"/>
    <mergeCell ref="G356:J356"/>
    <mergeCell ref="G357:J357"/>
    <mergeCell ref="G592:J592"/>
    <mergeCell ref="G576:J576"/>
    <mergeCell ref="G604:J604"/>
    <mergeCell ref="G201:J201"/>
    <mergeCell ref="G203:J203"/>
    <mergeCell ref="G202:J202"/>
    <mergeCell ref="G204:J204"/>
    <mergeCell ref="G366:J366"/>
    <mergeCell ref="G475:J475"/>
    <mergeCell ref="G483:J483"/>
    <mergeCell ref="G492:J492"/>
    <mergeCell ref="G461:J461"/>
    <mergeCell ref="G219:J219"/>
    <mergeCell ref="G250:J250"/>
    <mergeCell ref="G236:J236"/>
    <mergeCell ref="G237:J237"/>
    <mergeCell ref="G238:J238"/>
    <mergeCell ref="G231:J231"/>
    <mergeCell ref="G245:J245"/>
    <mergeCell ref="G246:J246"/>
    <mergeCell ref="G596:J596"/>
    <mergeCell ref="G597:J597"/>
    <mergeCell ref="G582:J582"/>
    <mergeCell ref="G594:J594"/>
    <mergeCell ref="M1:M2"/>
    <mergeCell ref="M4:M33"/>
    <mergeCell ref="M34:M63"/>
    <mergeCell ref="M64:M93"/>
    <mergeCell ref="M94:M123"/>
    <mergeCell ref="M124:M153"/>
    <mergeCell ref="M154:M183"/>
    <mergeCell ref="M184:M213"/>
    <mergeCell ref="G364:J364"/>
    <mergeCell ref="G362:J362"/>
    <mergeCell ref="G353:J353"/>
    <mergeCell ref="G9:J9"/>
    <mergeCell ref="G39:J39"/>
    <mergeCell ref="G69:J69"/>
    <mergeCell ref="G99:J99"/>
    <mergeCell ref="G129:J129"/>
    <mergeCell ref="G159:J159"/>
    <mergeCell ref="G189:J189"/>
    <mergeCell ref="G196:J196"/>
    <mergeCell ref="G197:J197"/>
    <mergeCell ref="G198:J198"/>
    <mergeCell ref="G199:J199"/>
    <mergeCell ref="G200:J200"/>
    <mergeCell ref="G342:J342"/>
    <mergeCell ref="G605:J605"/>
    <mergeCell ref="M214:M243"/>
    <mergeCell ref="E4:E33"/>
    <mergeCell ref="M516:M545"/>
    <mergeCell ref="M546:M575"/>
    <mergeCell ref="M576:M605"/>
    <mergeCell ref="E275:E304"/>
    <mergeCell ref="E305:E334"/>
    <mergeCell ref="E335:E364"/>
    <mergeCell ref="E365:E394"/>
    <mergeCell ref="E395:E424"/>
    <mergeCell ref="E425:E454"/>
    <mergeCell ref="E455:E484"/>
    <mergeCell ref="E486:E515"/>
    <mergeCell ref="E516:E545"/>
    <mergeCell ref="M245:M274"/>
    <mergeCell ref="M275:M304"/>
    <mergeCell ref="M305:M334"/>
    <mergeCell ref="M335:M364"/>
    <mergeCell ref="M365:M394"/>
    <mergeCell ref="M395:M424"/>
    <mergeCell ref="M425:M454"/>
    <mergeCell ref="M455:M484"/>
    <mergeCell ref="M486:M515"/>
  </mergeCells>
  <pageMargins left="0.25" right="0.25" top="0.53" bottom="0.21" header="0.3" footer="0.3"/>
  <pageSetup paperSize="9" scale="65" fitToHeight="0" orientation="portrait" r:id="rId1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0">
    <tabColor rgb="FFFFFF00"/>
    <pageSetUpPr fitToPage="1"/>
  </sheetPr>
  <dimension ref="A1:M386"/>
  <sheetViews>
    <sheetView zoomScale="81" zoomScaleNormal="81" zoomScaleSheetLayoutView="90" workbookViewId="0">
      <selection sqref="A1:L1"/>
    </sheetView>
  </sheetViews>
  <sheetFormatPr defaultColWidth="9.140625" defaultRowHeight="19.5" x14ac:dyDescent="0.3"/>
  <cols>
    <col min="1" max="2" width="4.7109375" style="220" customWidth="1"/>
    <col min="3" max="3" width="21.7109375" style="366" customWidth="1"/>
    <col min="4" max="4" width="71.7109375" style="57" customWidth="1"/>
    <col min="5" max="5" width="30.7109375" style="57" customWidth="1"/>
    <col min="6" max="6" width="32.7109375" style="221" customWidth="1"/>
    <col min="7" max="10" width="8.28515625" style="154" customWidth="1"/>
    <col min="11" max="11" width="11.42578125" style="154" customWidth="1"/>
    <col min="12" max="12" width="34.42578125" style="339" customWidth="1"/>
    <col min="13" max="13" width="20.7109375" style="230" customWidth="1"/>
    <col min="14" max="16384" width="9.140625" style="57"/>
  </cols>
  <sheetData>
    <row r="1" spans="1:13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 s="802"/>
    </row>
    <row r="2" spans="1:13" s="50" customFormat="1" ht="60" customHeight="1" x14ac:dyDescent="0.25">
      <c r="A2" s="325" t="s">
        <v>73</v>
      </c>
      <c r="B2" s="326" t="s">
        <v>1191</v>
      </c>
      <c r="C2" s="325" t="s">
        <v>74</v>
      </c>
      <c r="D2" s="325" t="s">
        <v>1022</v>
      </c>
      <c r="E2" s="325" t="s">
        <v>1021</v>
      </c>
      <c r="F2" s="518" t="s">
        <v>76</v>
      </c>
      <c r="G2" s="518"/>
      <c r="H2" s="518"/>
      <c r="I2" s="518"/>
      <c r="J2" s="518"/>
      <c r="K2" s="333" t="s">
        <v>1601</v>
      </c>
      <c r="L2" s="328" t="s">
        <v>1719</v>
      </c>
      <c r="M2" s="802"/>
    </row>
    <row r="3" spans="1:13" ht="24.95" customHeight="1" x14ac:dyDescent="0.25">
      <c r="A3" s="519" t="s">
        <v>924</v>
      </c>
      <c r="B3" s="519"/>
      <c r="C3" s="519"/>
      <c r="D3" s="519"/>
      <c r="E3" s="519"/>
      <c r="F3" s="519"/>
      <c r="G3" s="519"/>
      <c r="H3" s="519"/>
      <c r="I3" s="519"/>
      <c r="J3" s="519"/>
      <c r="K3" s="519"/>
      <c r="L3" s="519"/>
    </row>
    <row r="4" spans="1:13" ht="15" customHeight="1" x14ac:dyDescent="0.25">
      <c r="A4" s="564">
        <v>1</v>
      </c>
      <c r="B4" s="567"/>
      <c r="C4" s="614" t="s">
        <v>884</v>
      </c>
      <c r="D4" s="773"/>
      <c r="E4" s="448"/>
      <c r="F4" s="147" t="s">
        <v>81</v>
      </c>
      <c r="G4" s="523" t="s">
        <v>10</v>
      </c>
      <c r="H4" s="523"/>
      <c r="I4" s="523"/>
      <c r="J4" s="523"/>
      <c r="K4" s="539">
        <v>3</v>
      </c>
      <c r="L4" s="601">
        <v>4126</v>
      </c>
      <c r="M4" s="799" t="s">
        <v>1119</v>
      </c>
    </row>
    <row r="5" spans="1:13" ht="15" customHeight="1" x14ac:dyDescent="0.25">
      <c r="A5" s="564"/>
      <c r="B5" s="568"/>
      <c r="C5" s="614"/>
      <c r="D5" s="773"/>
      <c r="E5" s="448"/>
      <c r="F5" s="147" t="s">
        <v>80</v>
      </c>
      <c r="G5" s="469">
        <v>6</v>
      </c>
      <c r="H5" s="469"/>
      <c r="I5" s="469"/>
      <c r="J5" s="469"/>
      <c r="K5" s="583"/>
      <c r="L5" s="602"/>
      <c r="M5" s="799"/>
    </row>
    <row r="6" spans="1:13" ht="15" customHeight="1" x14ac:dyDescent="0.25">
      <c r="A6" s="564"/>
      <c r="B6" s="568"/>
      <c r="C6" s="614"/>
      <c r="D6" s="773"/>
      <c r="E6" s="448"/>
      <c r="F6" s="147" t="s">
        <v>8</v>
      </c>
      <c r="G6" s="243">
        <v>3000</v>
      </c>
      <c r="H6" s="244">
        <v>4000</v>
      </c>
      <c r="I6" s="246">
        <v>5500</v>
      </c>
      <c r="J6" s="257">
        <v>6000</v>
      </c>
      <c r="K6" s="583"/>
      <c r="L6" s="602"/>
      <c r="M6" s="799"/>
    </row>
    <row r="7" spans="1:13" ht="15" customHeight="1" x14ac:dyDescent="0.25">
      <c r="A7" s="564"/>
      <c r="B7" s="568"/>
      <c r="C7" s="614"/>
      <c r="D7" s="773"/>
      <c r="E7" s="448"/>
      <c r="F7" s="147" t="s">
        <v>82</v>
      </c>
      <c r="G7" s="243">
        <f>G5*132</f>
        <v>792</v>
      </c>
      <c r="H7" s="244">
        <f>G5*141.6</f>
        <v>849.59999999999991</v>
      </c>
      <c r="I7" s="246">
        <f>G5*150</f>
        <v>900</v>
      </c>
      <c r="J7" s="224"/>
      <c r="K7" s="583"/>
      <c r="L7" s="602"/>
      <c r="M7" s="799"/>
    </row>
    <row r="8" spans="1:13" ht="15" customHeight="1" x14ac:dyDescent="0.25">
      <c r="A8" s="564"/>
      <c r="B8" s="568"/>
      <c r="C8" s="614"/>
      <c r="D8" s="773"/>
      <c r="E8" s="448"/>
      <c r="F8" s="147" t="s">
        <v>1269</v>
      </c>
      <c r="G8" s="451">
        <v>0.98</v>
      </c>
      <c r="H8" s="451"/>
      <c r="I8" s="451"/>
      <c r="J8" s="451"/>
      <c r="K8" s="583"/>
      <c r="L8" s="602"/>
      <c r="M8" s="799"/>
    </row>
    <row r="9" spans="1:13" ht="15" customHeight="1" x14ac:dyDescent="0.25">
      <c r="A9" s="564"/>
      <c r="B9" s="568"/>
      <c r="C9" s="614"/>
      <c r="D9" s="773"/>
      <c r="E9" s="448"/>
      <c r="F9" s="93" t="s">
        <v>699</v>
      </c>
      <c r="G9" s="523" t="s">
        <v>700</v>
      </c>
      <c r="H9" s="523"/>
      <c r="I9" s="523"/>
      <c r="J9" s="523"/>
      <c r="K9" s="583"/>
      <c r="L9" s="602"/>
      <c r="M9" s="799"/>
    </row>
    <row r="10" spans="1:13" ht="15" customHeight="1" x14ac:dyDescent="0.25">
      <c r="A10" s="564"/>
      <c r="B10" s="568"/>
      <c r="C10" s="614"/>
      <c r="D10" s="773"/>
      <c r="E10" s="448"/>
      <c r="F10" s="93" t="s">
        <v>1181</v>
      </c>
      <c r="G10" s="462" t="s">
        <v>1179</v>
      </c>
      <c r="H10" s="463"/>
      <c r="I10" s="463"/>
      <c r="J10" s="464"/>
      <c r="K10" s="583"/>
      <c r="L10" s="602"/>
      <c r="M10" s="799"/>
    </row>
    <row r="11" spans="1:13" ht="15" customHeight="1" x14ac:dyDescent="0.25">
      <c r="A11" s="564"/>
      <c r="B11" s="568"/>
      <c r="C11" s="614"/>
      <c r="D11" s="773"/>
      <c r="E11" s="448"/>
      <c r="F11" s="94" t="s">
        <v>83</v>
      </c>
      <c r="G11" s="523">
        <v>54</v>
      </c>
      <c r="H11" s="523"/>
      <c r="I11" s="523"/>
      <c r="J11" s="523"/>
      <c r="K11" s="583"/>
      <c r="L11" s="602"/>
      <c r="M11" s="799"/>
    </row>
    <row r="12" spans="1:13" ht="15" customHeight="1" x14ac:dyDescent="0.25">
      <c r="A12" s="564"/>
      <c r="B12" s="568"/>
      <c r="C12" s="614"/>
      <c r="D12" s="773"/>
      <c r="E12" s="448"/>
      <c r="F12" s="94" t="s">
        <v>396</v>
      </c>
      <c r="G12" s="523" t="s">
        <v>397</v>
      </c>
      <c r="H12" s="523"/>
      <c r="I12" s="523"/>
      <c r="J12" s="523"/>
      <c r="K12" s="583"/>
      <c r="L12" s="602"/>
      <c r="M12" s="799"/>
    </row>
    <row r="13" spans="1:13" s="51" customFormat="1" ht="15" customHeight="1" x14ac:dyDescent="0.25">
      <c r="A13" s="564"/>
      <c r="B13" s="568"/>
      <c r="C13" s="614"/>
      <c r="D13" s="773"/>
      <c r="E13" s="448"/>
      <c r="F13" s="94" t="s">
        <v>743</v>
      </c>
      <c r="G13" s="523" t="s">
        <v>747</v>
      </c>
      <c r="H13" s="523"/>
      <c r="I13" s="523"/>
      <c r="J13" s="523"/>
      <c r="K13" s="583"/>
      <c r="L13" s="602"/>
      <c r="M13" s="799"/>
    </row>
    <row r="14" spans="1:13" s="51" customFormat="1" ht="15" customHeight="1" x14ac:dyDescent="0.25">
      <c r="A14" s="564"/>
      <c r="B14" s="568"/>
      <c r="C14" s="614"/>
      <c r="D14" s="773"/>
      <c r="E14" s="448"/>
      <c r="F14" s="94" t="s">
        <v>421</v>
      </c>
      <c r="G14" s="523" t="s">
        <v>386</v>
      </c>
      <c r="H14" s="523"/>
      <c r="I14" s="523"/>
      <c r="J14" s="523"/>
      <c r="K14" s="583"/>
      <c r="L14" s="602"/>
      <c r="M14" s="799"/>
    </row>
    <row r="15" spans="1:13" s="51" customFormat="1" ht="15" customHeight="1" x14ac:dyDescent="0.25">
      <c r="A15" s="564"/>
      <c r="B15" s="568"/>
      <c r="C15" s="614"/>
      <c r="D15" s="773"/>
      <c r="E15" s="448"/>
      <c r="F15" s="148" t="s">
        <v>379</v>
      </c>
      <c r="G15" s="523" t="s">
        <v>745</v>
      </c>
      <c r="H15" s="523"/>
      <c r="I15" s="523"/>
      <c r="J15" s="523"/>
      <c r="K15" s="583"/>
      <c r="L15" s="602"/>
      <c r="M15" s="799"/>
    </row>
    <row r="16" spans="1:13" s="51" customFormat="1" ht="15" customHeight="1" x14ac:dyDescent="0.25">
      <c r="A16" s="564"/>
      <c r="B16" s="568"/>
      <c r="C16" s="614"/>
      <c r="D16" s="773"/>
      <c r="E16" s="448"/>
      <c r="F16" s="148" t="s">
        <v>257</v>
      </c>
      <c r="G16" s="523" t="s">
        <v>658</v>
      </c>
      <c r="H16" s="523"/>
      <c r="I16" s="523"/>
      <c r="J16" s="523"/>
      <c r="K16" s="583"/>
      <c r="L16" s="602"/>
      <c r="M16" s="799"/>
    </row>
    <row r="17" spans="1:13" s="51" customFormat="1" ht="15" customHeight="1" x14ac:dyDescent="0.25">
      <c r="A17" s="564"/>
      <c r="B17" s="568"/>
      <c r="C17" s="614"/>
      <c r="D17" s="773"/>
      <c r="E17" s="448"/>
      <c r="F17" s="148" t="s">
        <v>422</v>
      </c>
      <c r="G17" s="523" t="s">
        <v>794</v>
      </c>
      <c r="H17" s="523"/>
      <c r="I17" s="523"/>
      <c r="J17" s="523"/>
      <c r="K17" s="583"/>
      <c r="L17" s="602"/>
      <c r="M17" s="799"/>
    </row>
    <row r="18" spans="1:13" s="51" customFormat="1" ht="15" customHeight="1" x14ac:dyDescent="0.25">
      <c r="A18" s="564"/>
      <c r="B18" s="568"/>
      <c r="C18" s="614"/>
      <c r="D18" s="773"/>
      <c r="E18" s="448"/>
      <c r="F18" s="148" t="s">
        <v>376</v>
      </c>
      <c r="G18" s="523" t="s">
        <v>746</v>
      </c>
      <c r="H18" s="523"/>
      <c r="I18" s="523"/>
      <c r="J18" s="523"/>
      <c r="K18" s="583"/>
      <c r="L18" s="602"/>
      <c r="M18" s="799"/>
    </row>
    <row r="19" spans="1:13" s="51" customFormat="1" ht="15" customHeight="1" x14ac:dyDescent="0.25">
      <c r="A19" s="564"/>
      <c r="B19" s="568"/>
      <c r="C19" s="614"/>
      <c r="D19" s="773"/>
      <c r="E19" s="448"/>
      <c r="F19" s="148" t="s">
        <v>381</v>
      </c>
      <c r="G19" s="523" t="s">
        <v>795</v>
      </c>
      <c r="H19" s="523"/>
      <c r="I19" s="523"/>
      <c r="J19" s="523"/>
      <c r="K19" s="583"/>
      <c r="L19" s="602"/>
      <c r="M19" s="799"/>
    </row>
    <row r="20" spans="1:13" s="51" customFormat="1" ht="15" customHeight="1" x14ac:dyDescent="0.25">
      <c r="A20" s="564"/>
      <c r="B20" s="568"/>
      <c r="C20" s="614"/>
      <c r="D20" s="773"/>
      <c r="E20" s="448"/>
      <c r="F20" s="148" t="s">
        <v>796</v>
      </c>
      <c r="G20" s="523" t="s">
        <v>797</v>
      </c>
      <c r="H20" s="523"/>
      <c r="I20" s="523"/>
      <c r="J20" s="523"/>
      <c r="K20" s="584">
        <v>5</v>
      </c>
      <c r="L20" s="533">
        <v>4414</v>
      </c>
      <c r="M20" s="799"/>
    </row>
    <row r="21" spans="1:13" s="51" customFormat="1" ht="15.75" customHeight="1" x14ac:dyDescent="0.25">
      <c r="A21" s="564"/>
      <c r="B21" s="568"/>
      <c r="C21" s="614"/>
      <c r="D21" s="773"/>
      <c r="E21" s="448"/>
      <c r="F21" s="94" t="s">
        <v>358</v>
      </c>
      <c r="G21" s="523" t="s">
        <v>748</v>
      </c>
      <c r="H21" s="523"/>
      <c r="I21" s="523"/>
      <c r="J21" s="523"/>
      <c r="K21" s="585"/>
      <c r="L21" s="603" t="e">
        <f>#REF!-#REF!*10%</f>
        <v>#REF!</v>
      </c>
      <c r="M21" s="799"/>
    </row>
    <row r="22" spans="1:13" s="51" customFormat="1" ht="15.75" customHeight="1" x14ac:dyDescent="0.25">
      <c r="A22" s="564"/>
      <c r="B22" s="568"/>
      <c r="C22" s="614"/>
      <c r="D22" s="773"/>
      <c r="E22" s="448"/>
      <c r="F22" s="93" t="s">
        <v>704</v>
      </c>
      <c r="G22" s="523" t="s">
        <v>1284</v>
      </c>
      <c r="H22" s="523"/>
      <c r="I22" s="523"/>
      <c r="J22" s="523"/>
      <c r="K22" s="585"/>
      <c r="L22" s="603" t="e">
        <f>#REF!-#REF!*10%</f>
        <v>#REF!</v>
      </c>
      <c r="M22" s="799"/>
    </row>
    <row r="23" spans="1:13" s="51" customFormat="1" ht="15.75" customHeight="1" x14ac:dyDescent="0.25">
      <c r="A23" s="564"/>
      <c r="B23" s="568"/>
      <c r="C23" s="614"/>
      <c r="D23" s="773"/>
      <c r="E23" s="448"/>
      <c r="F23" s="148" t="s">
        <v>377</v>
      </c>
      <c r="G23" s="523" t="s">
        <v>749</v>
      </c>
      <c r="H23" s="523"/>
      <c r="I23" s="523"/>
      <c r="J23" s="523"/>
      <c r="K23" s="585"/>
      <c r="L23" s="603" t="e">
        <f>#REF!-#REF!*10%</f>
        <v>#REF!</v>
      </c>
      <c r="M23" s="799"/>
    </row>
    <row r="24" spans="1:13" s="51" customFormat="1" ht="15" customHeight="1" x14ac:dyDescent="0.25">
      <c r="A24" s="564"/>
      <c r="B24" s="568"/>
      <c r="C24" s="614"/>
      <c r="D24" s="773"/>
      <c r="E24" s="448"/>
      <c r="F24" s="148" t="s">
        <v>798</v>
      </c>
      <c r="G24" s="801" t="s">
        <v>808</v>
      </c>
      <c r="H24" s="801"/>
      <c r="I24" s="801"/>
      <c r="J24" s="801"/>
      <c r="K24" s="585"/>
      <c r="L24" s="603" t="e">
        <f>#REF!-#REF!*10%</f>
        <v>#REF!</v>
      </c>
      <c r="M24" s="799"/>
    </row>
    <row r="25" spans="1:13" s="51" customFormat="1" ht="15" customHeight="1" x14ac:dyDescent="0.25">
      <c r="A25" s="564"/>
      <c r="B25" s="568"/>
      <c r="C25" s="614"/>
      <c r="D25" s="773"/>
      <c r="E25" s="448"/>
      <c r="F25" s="148" t="s">
        <v>885</v>
      </c>
      <c r="G25" s="523" t="s">
        <v>386</v>
      </c>
      <c r="H25" s="523"/>
      <c r="I25" s="523"/>
      <c r="J25" s="523"/>
      <c r="K25" s="585"/>
      <c r="L25" s="603" t="e">
        <f>#REF!-#REF!*10%</f>
        <v>#REF!</v>
      </c>
      <c r="M25" s="799"/>
    </row>
    <row r="26" spans="1:13" s="51" customFormat="1" ht="15" customHeight="1" x14ac:dyDescent="0.25">
      <c r="A26" s="564"/>
      <c r="B26" s="568"/>
      <c r="C26" s="614"/>
      <c r="D26" s="773"/>
      <c r="E26" s="448"/>
      <c r="F26" s="148" t="s">
        <v>886</v>
      </c>
      <c r="G26" s="801">
        <v>2600</v>
      </c>
      <c r="H26" s="801"/>
      <c r="I26" s="801"/>
      <c r="J26" s="801"/>
      <c r="K26" s="585"/>
      <c r="L26" s="603" t="e">
        <f>#REF!-#REF!*10%</f>
        <v>#REF!</v>
      </c>
      <c r="M26" s="799"/>
    </row>
    <row r="27" spans="1:13" s="51" customFormat="1" ht="15" customHeight="1" x14ac:dyDescent="0.25">
      <c r="A27" s="564"/>
      <c r="B27" s="568"/>
      <c r="C27" s="614"/>
      <c r="D27" s="773"/>
      <c r="E27" s="448"/>
      <c r="F27" s="148" t="s">
        <v>887</v>
      </c>
      <c r="G27" s="801" t="s">
        <v>888</v>
      </c>
      <c r="H27" s="801"/>
      <c r="I27" s="801"/>
      <c r="J27" s="801"/>
      <c r="K27" s="585"/>
      <c r="L27" s="603" t="e">
        <f>#REF!-#REF!*10%</f>
        <v>#REF!</v>
      </c>
      <c r="M27" s="799"/>
    </row>
    <row r="28" spans="1:13" s="51" customFormat="1" ht="15" customHeight="1" x14ac:dyDescent="0.25">
      <c r="A28" s="564"/>
      <c r="B28" s="568"/>
      <c r="C28" s="614"/>
      <c r="D28" s="773"/>
      <c r="E28" s="448"/>
      <c r="F28" s="148" t="s">
        <v>802</v>
      </c>
      <c r="G28" s="801">
        <v>60</v>
      </c>
      <c r="H28" s="801"/>
      <c r="I28" s="801"/>
      <c r="J28" s="801"/>
      <c r="K28" s="585"/>
      <c r="L28" s="603" t="e">
        <f>#REF!-#REF!*10%</f>
        <v>#REF!</v>
      </c>
      <c r="M28" s="799"/>
    </row>
    <row r="29" spans="1:13" s="51" customFormat="1" ht="15" customHeight="1" x14ac:dyDescent="0.25">
      <c r="A29" s="564"/>
      <c r="B29" s="568"/>
      <c r="C29" s="614"/>
      <c r="D29" s="773"/>
      <c r="E29" s="448"/>
      <c r="F29" s="148" t="s">
        <v>803</v>
      </c>
      <c r="G29" s="801">
        <v>1</v>
      </c>
      <c r="H29" s="801"/>
      <c r="I29" s="801"/>
      <c r="J29" s="801"/>
      <c r="K29" s="585"/>
      <c r="L29" s="603" t="e">
        <f>#REF!-#REF!*10%</f>
        <v>#REF!</v>
      </c>
      <c r="M29" s="799"/>
    </row>
    <row r="30" spans="1:13" s="51" customFormat="1" ht="15.6" customHeight="1" x14ac:dyDescent="0.25">
      <c r="A30" s="564"/>
      <c r="B30" s="568"/>
      <c r="C30" s="614"/>
      <c r="D30" s="773"/>
      <c r="E30" s="448"/>
      <c r="F30" s="148" t="s">
        <v>804</v>
      </c>
      <c r="G30" s="523" t="s">
        <v>799</v>
      </c>
      <c r="H30" s="523"/>
      <c r="I30" s="523"/>
      <c r="J30" s="523"/>
      <c r="K30" s="585"/>
      <c r="L30" s="603" t="e">
        <f>#REF!-#REF!*10%</f>
        <v>#REF!</v>
      </c>
      <c r="M30" s="799"/>
    </row>
    <row r="31" spans="1:13" s="51" customFormat="1" ht="15.6" customHeight="1" x14ac:dyDescent="0.25">
      <c r="A31" s="564"/>
      <c r="B31" s="568"/>
      <c r="C31" s="614"/>
      <c r="D31" s="773"/>
      <c r="E31" s="448"/>
      <c r="F31" s="148" t="s">
        <v>562</v>
      </c>
      <c r="G31" s="523" t="s">
        <v>1085</v>
      </c>
      <c r="H31" s="523"/>
      <c r="I31" s="523"/>
      <c r="J31" s="523"/>
      <c r="K31" s="585"/>
      <c r="L31" s="603" t="e">
        <f>#REF!-#REF!*10%</f>
        <v>#REF!</v>
      </c>
      <c r="M31" s="799"/>
    </row>
    <row r="32" spans="1:13" ht="15" customHeight="1" x14ac:dyDescent="0.25">
      <c r="A32" s="564"/>
      <c r="B32" s="568"/>
      <c r="C32" s="614"/>
      <c r="D32" s="773"/>
      <c r="E32" s="448"/>
      <c r="F32" s="148" t="s">
        <v>570</v>
      </c>
      <c r="G32" s="523" t="s">
        <v>614</v>
      </c>
      <c r="H32" s="523"/>
      <c r="I32" s="523"/>
      <c r="J32" s="523"/>
      <c r="K32" s="585"/>
      <c r="L32" s="603" t="e">
        <f>#REF!-#REF!*10%</f>
        <v>#REF!</v>
      </c>
      <c r="M32" s="799"/>
    </row>
    <row r="33" spans="1:13" ht="15" customHeight="1" x14ac:dyDescent="0.25">
      <c r="A33" s="564"/>
      <c r="B33" s="568"/>
      <c r="C33" s="614"/>
      <c r="D33" s="773"/>
      <c r="E33" s="448"/>
      <c r="F33" s="167" t="s">
        <v>84</v>
      </c>
      <c r="G33" s="722">
        <v>0.3</v>
      </c>
      <c r="H33" s="722"/>
      <c r="I33" s="722"/>
      <c r="J33" s="722"/>
      <c r="K33" s="585"/>
      <c r="L33" s="603" t="e">
        <f>#REF!-#REF!*10%</f>
        <v>#REF!</v>
      </c>
      <c r="M33" s="799"/>
    </row>
    <row r="34" spans="1:13" ht="15" customHeight="1" x14ac:dyDescent="0.25">
      <c r="A34" s="564"/>
      <c r="B34" s="569"/>
      <c r="C34" s="614"/>
      <c r="D34" s="773"/>
      <c r="E34" s="448"/>
      <c r="F34" s="136" t="s">
        <v>1016</v>
      </c>
      <c r="G34" s="523">
        <v>5</v>
      </c>
      <c r="H34" s="523"/>
      <c r="I34" s="523"/>
      <c r="J34" s="523"/>
      <c r="K34" s="585"/>
      <c r="L34" s="603" t="e">
        <f>#REF!-#REF!*10%</f>
        <v>#REF!</v>
      </c>
      <c r="M34" s="799"/>
    </row>
    <row r="35" spans="1:13" ht="15" customHeight="1" x14ac:dyDescent="0.25">
      <c r="A35" s="564">
        <v>2</v>
      </c>
      <c r="B35" s="567"/>
      <c r="C35" s="614" t="s">
        <v>889</v>
      </c>
      <c r="D35" s="773"/>
      <c r="E35" s="448"/>
      <c r="F35" s="147" t="s">
        <v>81</v>
      </c>
      <c r="G35" s="523" t="s">
        <v>10</v>
      </c>
      <c r="H35" s="523"/>
      <c r="I35" s="523"/>
      <c r="J35" s="523"/>
      <c r="K35" s="803">
        <v>3</v>
      </c>
      <c r="L35" s="589">
        <v>4579</v>
      </c>
      <c r="M35" s="799" t="s">
        <v>1117</v>
      </c>
    </row>
    <row r="36" spans="1:13" ht="15" customHeight="1" x14ac:dyDescent="0.25">
      <c r="A36" s="564"/>
      <c r="B36" s="568"/>
      <c r="C36" s="614"/>
      <c r="D36" s="773"/>
      <c r="E36" s="448"/>
      <c r="F36" s="147" t="s">
        <v>80</v>
      </c>
      <c r="G36" s="469">
        <v>6</v>
      </c>
      <c r="H36" s="469"/>
      <c r="I36" s="469"/>
      <c r="J36" s="469"/>
      <c r="K36" s="583"/>
      <c r="L36" s="590"/>
      <c r="M36" s="799"/>
    </row>
    <row r="37" spans="1:13" ht="15" customHeight="1" x14ac:dyDescent="0.25">
      <c r="A37" s="564"/>
      <c r="B37" s="568"/>
      <c r="C37" s="614"/>
      <c r="D37" s="773"/>
      <c r="E37" s="448"/>
      <c r="F37" s="147" t="s">
        <v>8</v>
      </c>
      <c r="G37" s="243">
        <v>3000</v>
      </c>
      <c r="H37" s="244">
        <v>4000</v>
      </c>
      <c r="I37" s="246">
        <v>5500</v>
      </c>
      <c r="J37" s="257">
        <v>6000</v>
      </c>
      <c r="K37" s="583"/>
      <c r="L37" s="590"/>
      <c r="M37" s="799"/>
    </row>
    <row r="38" spans="1:13" ht="15" customHeight="1" x14ac:dyDescent="0.25">
      <c r="A38" s="564"/>
      <c r="B38" s="568"/>
      <c r="C38" s="614"/>
      <c r="D38" s="773"/>
      <c r="E38" s="448"/>
      <c r="F38" s="147" t="s">
        <v>82</v>
      </c>
      <c r="G38" s="243">
        <f>G36*132</f>
        <v>792</v>
      </c>
      <c r="H38" s="244">
        <f>G36*141.6</f>
        <v>849.59999999999991</v>
      </c>
      <c r="I38" s="246">
        <f>G36*150</f>
        <v>900</v>
      </c>
      <c r="J38" s="224"/>
      <c r="K38" s="583"/>
      <c r="L38" s="590"/>
      <c r="M38" s="799"/>
    </row>
    <row r="39" spans="1:13" ht="15" customHeight="1" x14ac:dyDescent="0.25">
      <c r="A39" s="564"/>
      <c r="B39" s="568"/>
      <c r="C39" s="614"/>
      <c r="D39" s="773"/>
      <c r="E39" s="448"/>
      <c r="F39" s="147" t="s">
        <v>1269</v>
      </c>
      <c r="G39" s="451">
        <v>0.98</v>
      </c>
      <c r="H39" s="451"/>
      <c r="I39" s="451"/>
      <c r="J39" s="451"/>
      <c r="K39" s="583"/>
      <c r="L39" s="590"/>
      <c r="M39" s="799"/>
    </row>
    <row r="40" spans="1:13" ht="15" customHeight="1" x14ac:dyDescent="0.25">
      <c r="A40" s="564"/>
      <c r="B40" s="568"/>
      <c r="C40" s="614"/>
      <c r="D40" s="773"/>
      <c r="E40" s="448"/>
      <c r="F40" s="93" t="s">
        <v>699</v>
      </c>
      <c r="G40" s="523" t="s">
        <v>700</v>
      </c>
      <c r="H40" s="523"/>
      <c r="I40" s="523"/>
      <c r="J40" s="523"/>
      <c r="K40" s="583"/>
      <c r="L40" s="590"/>
      <c r="M40" s="799"/>
    </row>
    <row r="41" spans="1:13" ht="15" customHeight="1" x14ac:dyDescent="0.25">
      <c r="A41" s="564"/>
      <c r="B41" s="568"/>
      <c r="C41" s="614"/>
      <c r="D41" s="773"/>
      <c r="E41" s="448"/>
      <c r="F41" s="93" t="s">
        <v>1181</v>
      </c>
      <c r="G41" s="462" t="s">
        <v>1179</v>
      </c>
      <c r="H41" s="463"/>
      <c r="I41" s="463"/>
      <c r="J41" s="464"/>
      <c r="K41" s="583"/>
      <c r="L41" s="590"/>
      <c r="M41" s="799"/>
    </row>
    <row r="42" spans="1:13" ht="15" customHeight="1" x14ac:dyDescent="0.25">
      <c r="A42" s="564"/>
      <c r="B42" s="568"/>
      <c r="C42" s="614"/>
      <c r="D42" s="773"/>
      <c r="E42" s="448"/>
      <c r="F42" s="94" t="s">
        <v>83</v>
      </c>
      <c r="G42" s="523">
        <v>54</v>
      </c>
      <c r="H42" s="523"/>
      <c r="I42" s="523"/>
      <c r="J42" s="523"/>
      <c r="K42" s="583"/>
      <c r="L42" s="590"/>
      <c r="M42" s="799"/>
    </row>
    <row r="43" spans="1:13" ht="15" customHeight="1" x14ac:dyDescent="0.25">
      <c r="A43" s="564"/>
      <c r="B43" s="568"/>
      <c r="C43" s="614"/>
      <c r="D43" s="773"/>
      <c r="E43" s="448"/>
      <c r="F43" s="94" t="s">
        <v>396</v>
      </c>
      <c r="G43" s="523" t="s">
        <v>397</v>
      </c>
      <c r="H43" s="523"/>
      <c r="I43" s="523"/>
      <c r="J43" s="523"/>
      <c r="K43" s="583"/>
      <c r="L43" s="590"/>
      <c r="M43" s="799"/>
    </row>
    <row r="44" spans="1:13" s="51" customFormat="1" ht="15" customHeight="1" x14ac:dyDescent="0.25">
      <c r="A44" s="564"/>
      <c r="B44" s="568"/>
      <c r="C44" s="614"/>
      <c r="D44" s="773"/>
      <c r="E44" s="448"/>
      <c r="F44" s="94" t="s">
        <v>743</v>
      </c>
      <c r="G44" s="523" t="s">
        <v>747</v>
      </c>
      <c r="H44" s="523"/>
      <c r="I44" s="523"/>
      <c r="J44" s="523"/>
      <c r="K44" s="583"/>
      <c r="L44" s="590"/>
      <c r="M44" s="799"/>
    </row>
    <row r="45" spans="1:13" s="51" customFormat="1" ht="15" customHeight="1" x14ac:dyDescent="0.25">
      <c r="A45" s="564"/>
      <c r="B45" s="568"/>
      <c r="C45" s="614"/>
      <c r="D45" s="773"/>
      <c r="E45" s="448"/>
      <c r="F45" s="94" t="s">
        <v>421</v>
      </c>
      <c r="G45" s="523" t="s">
        <v>386</v>
      </c>
      <c r="H45" s="523"/>
      <c r="I45" s="523"/>
      <c r="J45" s="523"/>
      <c r="K45" s="583"/>
      <c r="L45" s="590"/>
      <c r="M45" s="799"/>
    </row>
    <row r="46" spans="1:13" s="51" customFormat="1" ht="15" customHeight="1" x14ac:dyDescent="0.25">
      <c r="A46" s="564"/>
      <c r="B46" s="568"/>
      <c r="C46" s="614"/>
      <c r="D46" s="773"/>
      <c r="E46" s="448"/>
      <c r="F46" s="148" t="s">
        <v>379</v>
      </c>
      <c r="G46" s="523" t="s">
        <v>745</v>
      </c>
      <c r="H46" s="523"/>
      <c r="I46" s="523"/>
      <c r="J46" s="523"/>
      <c r="K46" s="583"/>
      <c r="L46" s="590"/>
      <c r="M46" s="799"/>
    </row>
    <row r="47" spans="1:13" s="51" customFormat="1" ht="15" customHeight="1" x14ac:dyDescent="0.25">
      <c r="A47" s="564"/>
      <c r="B47" s="568"/>
      <c r="C47" s="614"/>
      <c r="D47" s="773"/>
      <c r="E47" s="448"/>
      <c r="F47" s="148" t="s">
        <v>257</v>
      </c>
      <c r="G47" s="523" t="s">
        <v>658</v>
      </c>
      <c r="H47" s="523"/>
      <c r="I47" s="523"/>
      <c r="J47" s="523"/>
      <c r="K47" s="583"/>
      <c r="L47" s="590"/>
      <c r="M47" s="799"/>
    </row>
    <row r="48" spans="1:13" s="51" customFormat="1" ht="15" customHeight="1" x14ac:dyDescent="0.25">
      <c r="A48" s="564"/>
      <c r="B48" s="568"/>
      <c r="C48" s="614"/>
      <c r="D48" s="773"/>
      <c r="E48" s="448"/>
      <c r="F48" s="148" t="s">
        <v>422</v>
      </c>
      <c r="G48" s="523" t="s">
        <v>794</v>
      </c>
      <c r="H48" s="523"/>
      <c r="I48" s="523"/>
      <c r="J48" s="523"/>
      <c r="K48" s="583"/>
      <c r="L48" s="590"/>
      <c r="M48" s="799"/>
    </row>
    <row r="49" spans="1:13" s="51" customFormat="1" ht="15" customHeight="1" x14ac:dyDescent="0.25">
      <c r="A49" s="564"/>
      <c r="B49" s="568"/>
      <c r="C49" s="614"/>
      <c r="D49" s="773"/>
      <c r="E49" s="448"/>
      <c r="F49" s="148" t="s">
        <v>376</v>
      </c>
      <c r="G49" s="523" t="s">
        <v>746</v>
      </c>
      <c r="H49" s="523"/>
      <c r="I49" s="523"/>
      <c r="J49" s="523"/>
      <c r="K49" s="583"/>
      <c r="L49" s="590"/>
      <c r="M49" s="799"/>
    </row>
    <row r="50" spans="1:13" s="51" customFormat="1" ht="15" customHeight="1" x14ac:dyDescent="0.25">
      <c r="A50" s="564"/>
      <c r="B50" s="568"/>
      <c r="C50" s="614"/>
      <c r="D50" s="773"/>
      <c r="E50" s="448"/>
      <c r="F50" s="148" t="s">
        <v>381</v>
      </c>
      <c r="G50" s="523" t="s">
        <v>795</v>
      </c>
      <c r="H50" s="523"/>
      <c r="I50" s="523"/>
      <c r="J50" s="523"/>
      <c r="K50" s="583"/>
      <c r="L50" s="590"/>
      <c r="M50" s="799"/>
    </row>
    <row r="51" spans="1:13" s="51" customFormat="1" ht="15" customHeight="1" x14ac:dyDescent="0.25">
      <c r="A51" s="564"/>
      <c r="B51" s="568"/>
      <c r="C51" s="614"/>
      <c r="D51" s="773"/>
      <c r="E51" s="448"/>
      <c r="F51" s="148" t="s">
        <v>796</v>
      </c>
      <c r="G51" s="523" t="s">
        <v>797</v>
      </c>
      <c r="H51" s="523"/>
      <c r="I51" s="523"/>
      <c r="J51" s="523"/>
      <c r="K51" s="583"/>
      <c r="L51" s="590"/>
      <c r="M51" s="799"/>
    </row>
    <row r="52" spans="1:13" s="51" customFormat="1" ht="15.75" customHeight="1" x14ac:dyDescent="0.25">
      <c r="A52" s="564"/>
      <c r="B52" s="568"/>
      <c r="C52" s="614"/>
      <c r="D52" s="773"/>
      <c r="E52" s="448"/>
      <c r="F52" s="94" t="s">
        <v>358</v>
      </c>
      <c r="G52" s="523" t="s">
        <v>748</v>
      </c>
      <c r="H52" s="523"/>
      <c r="I52" s="523"/>
      <c r="J52" s="523"/>
      <c r="K52" s="804">
        <v>5</v>
      </c>
      <c r="L52" s="533">
        <v>4900</v>
      </c>
      <c r="M52" s="799"/>
    </row>
    <row r="53" spans="1:13" s="51" customFormat="1" ht="15.75" customHeight="1" x14ac:dyDescent="0.25">
      <c r="A53" s="564"/>
      <c r="B53" s="568"/>
      <c r="C53" s="614"/>
      <c r="D53" s="773"/>
      <c r="E53" s="448"/>
      <c r="F53" s="93" t="s">
        <v>704</v>
      </c>
      <c r="G53" s="523" t="s">
        <v>1284</v>
      </c>
      <c r="H53" s="523"/>
      <c r="I53" s="523"/>
      <c r="J53" s="523"/>
      <c r="K53" s="585"/>
      <c r="L53" s="603" t="e">
        <f>#REF!-#REF!*10%</f>
        <v>#REF!</v>
      </c>
      <c r="M53" s="799"/>
    </row>
    <row r="54" spans="1:13" s="51" customFormat="1" ht="15.75" customHeight="1" x14ac:dyDescent="0.25">
      <c r="A54" s="564"/>
      <c r="B54" s="568"/>
      <c r="C54" s="614"/>
      <c r="D54" s="773"/>
      <c r="E54" s="448"/>
      <c r="F54" s="148" t="s">
        <v>377</v>
      </c>
      <c r="G54" s="523" t="s">
        <v>749</v>
      </c>
      <c r="H54" s="523"/>
      <c r="I54" s="523"/>
      <c r="J54" s="523"/>
      <c r="K54" s="585"/>
      <c r="L54" s="603" t="e">
        <f>#REF!-#REF!*10%</f>
        <v>#REF!</v>
      </c>
      <c r="M54" s="799"/>
    </row>
    <row r="55" spans="1:13" s="51" customFormat="1" ht="15" customHeight="1" x14ac:dyDescent="0.25">
      <c r="A55" s="564"/>
      <c r="B55" s="568"/>
      <c r="C55" s="614"/>
      <c r="D55" s="773"/>
      <c r="E55" s="448"/>
      <c r="F55" s="148" t="s">
        <v>798</v>
      </c>
      <c r="G55" s="801" t="s">
        <v>810</v>
      </c>
      <c r="H55" s="801"/>
      <c r="I55" s="801"/>
      <c r="J55" s="801"/>
      <c r="K55" s="585"/>
      <c r="L55" s="603" t="e">
        <f>#REF!-#REF!*10%</f>
        <v>#REF!</v>
      </c>
      <c r="M55" s="799"/>
    </row>
    <row r="56" spans="1:13" s="51" customFormat="1" ht="15" customHeight="1" x14ac:dyDescent="0.25">
      <c r="A56" s="564"/>
      <c r="B56" s="568"/>
      <c r="C56" s="614"/>
      <c r="D56" s="773"/>
      <c r="E56" s="448"/>
      <c r="F56" s="148" t="s">
        <v>885</v>
      </c>
      <c r="G56" s="801" t="s">
        <v>386</v>
      </c>
      <c r="H56" s="801"/>
      <c r="I56" s="801"/>
      <c r="J56" s="801"/>
      <c r="K56" s="585"/>
      <c r="L56" s="603" t="e">
        <f>#REF!-#REF!*10%</f>
        <v>#REF!</v>
      </c>
      <c r="M56" s="799"/>
    </row>
    <row r="57" spans="1:13" s="51" customFormat="1" ht="15" customHeight="1" x14ac:dyDescent="0.25">
      <c r="A57" s="564"/>
      <c r="B57" s="568"/>
      <c r="C57" s="614"/>
      <c r="D57" s="773"/>
      <c r="E57" s="448"/>
      <c r="F57" s="148" t="s">
        <v>886</v>
      </c>
      <c r="G57" s="801">
        <v>2600</v>
      </c>
      <c r="H57" s="801"/>
      <c r="I57" s="801"/>
      <c r="J57" s="801"/>
      <c r="K57" s="585"/>
      <c r="L57" s="603" t="e">
        <f>#REF!-#REF!*10%</f>
        <v>#REF!</v>
      </c>
      <c r="M57" s="799"/>
    </row>
    <row r="58" spans="1:13" s="51" customFormat="1" ht="15" customHeight="1" x14ac:dyDescent="0.25">
      <c r="A58" s="564"/>
      <c r="B58" s="568"/>
      <c r="C58" s="614"/>
      <c r="D58" s="773"/>
      <c r="E58" s="448"/>
      <c r="F58" s="148" t="s">
        <v>887</v>
      </c>
      <c r="G58" s="801" t="s">
        <v>888</v>
      </c>
      <c r="H58" s="801"/>
      <c r="I58" s="801"/>
      <c r="J58" s="801"/>
      <c r="K58" s="585"/>
      <c r="L58" s="603" t="e">
        <f>#REF!-#REF!*10%</f>
        <v>#REF!</v>
      </c>
      <c r="M58" s="799"/>
    </row>
    <row r="59" spans="1:13" s="51" customFormat="1" ht="15" customHeight="1" x14ac:dyDescent="0.25">
      <c r="A59" s="564"/>
      <c r="B59" s="568"/>
      <c r="C59" s="614"/>
      <c r="D59" s="773"/>
      <c r="E59" s="448"/>
      <c r="F59" s="148" t="s">
        <v>801</v>
      </c>
      <c r="G59" s="801">
        <v>10</v>
      </c>
      <c r="H59" s="801"/>
      <c r="I59" s="801"/>
      <c r="J59" s="801"/>
      <c r="K59" s="585"/>
      <c r="L59" s="603" t="e">
        <f>#REF!-#REF!*10%</f>
        <v>#REF!</v>
      </c>
      <c r="M59" s="799"/>
    </row>
    <row r="60" spans="1:13" s="51" customFormat="1" ht="15" customHeight="1" x14ac:dyDescent="0.25">
      <c r="A60" s="564"/>
      <c r="B60" s="568"/>
      <c r="C60" s="614"/>
      <c r="D60" s="773"/>
      <c r="E60" s="448"/>
      <c r="F60" s="148" t="s">
        <v>802</v>
      </c>
      <c r="G60" s="801">
        <v>60</v>
      </c>
      <c r="H60" s="801"/>
      <c r="I60" s="801"/>
      <c r="J60" s="801"/>
      <c r="K60" s="585"/>
      <c r="L60" s="603" t="e">
        <f>#REF!-#REF!*10%</f>
        <v>#REF!</v>
      </c>
      <c r="M60" s="799"/>
    </row>
    <row r="61" spans="1:13" s="51" customFormat="1" ht="15" customHeight="1" x14ac:dyDescent="0.25">
      <c r="A61" s="564"/>
      <c r="B61" s="568"/>
      <c r="C61" s="614"/>
      <c r="D61" s="773"/>
      <c r="E61" s="448"/>
      <c r="F61" s="148" t="s">
        <v>803</v>
      </c>
      <c r="G61" s="801">
        <v>1</v>
      </c>
      <c r="H61" s="801"/>
      <c r="I61" s="801"/>
      <c r="J61" s="801"/>
      <c r="K61" s="585"/>
      <c r="L61" s="603" t="e">
        <f>#REF!-#REF!*10%</f>
        <v>#REF!</v>
      </c>
      <c r="M61" s="799"/>
    </row>
    <row r="62" spans="1:13" s="51" customFormat="1" ht="15.6" customHeight="1" x14ac:dyDescent="0.25">
      <c r="A62" s="564"/>
      <c r="B62" s="568"/>
      <c r="C62" s="614"/>
      <c r="D62" s="773"/>
      <c r="E62" s="448"/>
      <c r="F62" s="148" t="s">
        <v>804</v>
      </c>
      <c r="G62" s="523" t="s">
        <v>799</v>
      </c>
      <c r="H62" s="523"/>
      <c r="I62" s="523"/>
      <c r="J62" s="523"/>
      <c r="K62" s="585"/>
      <c r="L62" s="603" t="e">
        <f>#REF!-#REF!*10%</f>
        <v>#REF!</v>
      </c>
      <c r="M62" s="799"/>
    </row>
    <row r="63" spans="1:13" s="51" customFormat="1" ht="15.6" customHeight="1" x14ac:dyDescent="0.25">
      <c r="A63" s="564"/>
      <c r="B63" s="568"/>
      <c r="C63" s="614"/>
      <c r="D63" s="773"/>
      <c r="E63" s="448"/>
      <c r="F63" s="148" t="s">
        <v>562</v>
      </c>
      <c r="G63" s="523" t="s">
        <v>1085</v>
      </c>
      <c r="H63" s="523"/>
      <c r="I63" s="523"/>
      <c r="J63" s="523"/>
      <c r="K63" s="585"/>
      <c r="L63" s="603" t="e">
        <f>#REF!-#REF!*10%</f>
        <v>#REF!</v>
      </c>
      <c r="M63" s="799"/>
    </row>
    <row r="64" spans="1:13" ht="15" customHeight="1" x14ac:dyDescent="0.25">
      <c r="A64" s="564"/>
      <c r="B64" s="568"/>
      <c r="C64" s="614"/>
      <c r="D64" s="773"/>
      <c r="E64" s="448"/>
      <c r="F64" s="148" t="s">
        <v>570</v>
      </c>
      <c r="G64" s="523" t="s">
        <v>614</v>
      </c>
      <c r="H64" s="523"/>
      <c r="I64" s="523"/>
      <c r="J64" s="523"/>
      <c r="K64" s="585"/>
      <c r="L64" s="603" t="e">
        <f>#REF!-#REF!*10%</f>
        <v>#REF!</v>
      </c>
      <c r="M64" s="799"/>
    </row>
    <row r="65" spans="1:13" ht="15" customHeight="1" x14ac:dyDescent="0.25">
      <c r="A65" s="564"/>
      <c r="B65" s="568"/>
      <c r="C65" s="614"/>
      <c r="D65" s="773"/>
      <c r="E65" s="448"/>
      <c r="F65" s="167" t="s">
        <v>84</v>
      </c>
      <c r="G65" s="722">
        <v>0.3</v>
      </c>
      <c r="H65" s="722"/>
      <c r="I65" s="722"/>
      <c r="J65" s="722"/>
      <c r="K65" s="585"/>
      <c r="L65" s="603" t="e">
        <f>#REF!-#REF!*10%</f>
        <v>#REF!</v>
      </c>
      <c r="M65" s="799"/>
    </row>
    <row r="66" spans="1:13" ht="15" customHeight="1" x14ac:dyDescent="0.25">
      <c r="A66" s="564"/>
      <c r="B66" s="569"/>
      <c r="C66" s="614"/>
      <c r="D66" s="773"/>
      <c r="E66" s="448"/>
      <c r="F66" s="136" t="s">
        <v>1016</v>
      </c>
      <c r="G66" s="523">
        <v>5</v>
      </c>
      <c r="H66" s="523"/>
      <c r="I66" s="523"/>
      <c r="J66" s="523"/>
      <c r="K66" s="585"/>
      <c r="L66" s="603" t="e">
        <f>#REF!-#REF!*10%</f>
        <v>#REF!</v>
      </c>
      <c r="M66" s="799"/>
    </row>
    <row r="67" spans="1:13" ht="15" customHeight="1" x14ac:dyDescent="0.25">
      <c r="A67" s="564">
        <v>3</v>
      </c>
      <c r="B67" s="567"/>
      <c r="C67" s="614" t="s">
        <v>890</v>
      </c>
      <c r="D67" s="773"/>
      <c r="E67" s="448"/>
      <c r="F67" s="147" t="s">
        <v>81</v>
      </c>
      <c r="G67" s="523" t="s">
        <v>10</v>
      </c>
      <c r="H67" s="523"/>
      <c r="I67" s="523"/>
      <c r="J67" s="523"/>
      <c r="K67" s="803">
        <v>3</v>
      </c>
      <c r="L67" s="601">
        <v>4579</v>
      </c>
      <c r="M67" s="799" t="s">
        <v>1120</v>
      </c>
    </row>
    <row r="68" spans="1:13" ht="15" customHeight="1" x14ac:dyDescent="0.25">
      <c r="A68" s="564"/>
      <c r="B68" s="568"/>
      <c r="C68" s="614"/>
      <c r="D68" s="773"/>
      <c r="E68" s="448"/>
      <c r="F68" s="147" t="s">
        <v>80</v>
      </c>
      <c r="G68" s="469">
        <v>6</v>
      </c>
      <c r="H68" s="469"/>
      <c r="I68" s="469"/>
      <c r="J68" s="469"/>
      <c r="K68" s="583"/>
      <c r="L68" s="602"/>
      <c r="M68" s="799"/>
    </row>
    <row r="69" spans="1:13" ht="15" customHeight="1" x14ac:dyDescent="0.25">
      <c r="A69" s="564"/>
      <c r="B69" s="568"/>
      <c r="C69" s="614"/>
      <c r="D69" s="773"/>
      <c r="E69" s="448"/>
      <c r="F69" s="147" t="s">
        <v>8</v>
      </c>
      <c r="G69" s="243">
        <v>3000</v>
      </c>
      <c r="H69" s="244">
        <v>4000</v>
      </c>
      <c r="I69" s="246">
        <v>5500</v>
      </c>
      <c r="J69" s="257">
        <v>6000</v>
      </c>
      <c r="K69" s="583"/>
      <c r="L69" s="602"/>
      <c r="M69" s="799"/>
    </row>
    <row r="70" spans="1:13" ht="15" customHeight="1" x14ac:dyDescent="0.25">
      <c r="A70" s="564"/>
      <c r="B70" s="568"/>
      <c r="C70" s="614"/>
      <c r="D70" s="773"/>
      <c r="E70" s="448"/>
      <c r="F70" s="147" t="s">
        <v>82</v>
      </c>
      <c r="G70" s="243">
        <f>G68*132</f>
        <v>792</v>
      </c>
      <c r="H70" s="244">
        <f>G68*141.6</f>
        <v>849.59999999999991</v>
      </c>
      <c r="I70" s="246">
        <f>G68*150</f>
        <v>900</v>
      </c>
      <c r="J70" s="224"/>
      <c r="K70" s="583"/>
      <c r="L70" s="602"/>
      <c r="M70" s="799"/>
    </row>
    <row r="71" spans="1:13" ht="15" customHeight="1" x14ac:dyDescent="0.25">
      <c r="A71" s="564"/>
      <c r="B71" s="568"/>
      <c r="C71" s="614"/>
      <c r="D71" s="773"/>
      <c r="E71" s="448"/>
      <c r="F71" s="147" t="s">
        <v>1269</v>
      </c>
      <c r="G71" s="451">
        <v>0.98</v>
      </c>
      <c r="H71" s="451"/>
      <c r="I71" s="451"/>
      <c r="J71" s="451"/>
      <c r="K71" s="583"/>
      <c r="L71" s="602"/>
      <c r="M71" s="799"/>
    </row>
    <row r="72" spans="1:13" ht="15" customHeight="1" x14ac:dyDescent="0.25">
      <c r="A72" s="564"/>
      <c r="B72" s="568"/>
      <c r="C72" s="614"/>
      <c r="D72" s="773"/>
      <c r="E72" s="448"/>
      <c r="F72" s="93" t="s">
        <v>699</v>
      </c>
      <c r="G72" s="523" t="s">
        <v>700</v>
      </c>
      <c r="H72" s="523"/>
      <c r="I72" s="523"/>
      <c r="J72" s="523"/>
      <c r="K72" s="583"/>
      <c r="L72" s="602"/>
      <c r="M72" s="799"/>
    </row>
    <row r="73" spans="1:13" ht="15" customHeight="1" x14ac:dyDescent="0.25">
      <c r="A73" s="564"/>
      <c r="B73" s="568"/>
      <c r="C73" s="614"/>
      <c r="D73" s="773"/>
      <c r="E73" s="448"/>
      <c r="F73" s="93" t="s">
        <v>1181</v>
      </c>
      <c r="G73" s="462" t="s">
        <v>1179</v>
      </c>
      <c r="H73" s="463"/>
      <c r="I73" s="463"/>
      <c r="J73" s="464"/>
      <c r="K73" s="583"/>
      <c r="L73" s="602"/>
      <c r="M73" s="799"/>
    </row>
    <row r="74" spans="1:13" ht="15" customHeight="1" x14ac:dyDescent="0.25">
      <c r="A74" s="564"/>
      <c r="B74" s="568"/>
      <c r="C74" s="614"/>
      <c r="D74" s="773"/>
      <c r="E74" s="448"/>
      <c r="F74" s="94" t="s">
        <v>83</v>
      </c>
      <c r="G74" s="523">
        <v>54</v>
      </c>
      <c r="H74" s="523"/>
      <c r="I74" s="523"/>
      <c r="J74" s="523"/>
      <c r="K74" s="583"/>
      <c r="L74" s="602"/>
      <c r="M74" s="799"/>
    </row>
    <row r="75" spans="1:13" ht="15" customHeight="1" x14ac:dyDescent="0.25">
      <c r="A75" s="564"/>
      <c r="B75" s="568"/>
      <c r="C75" s="614"/>
      <c r="D75" s="773"/>
      <c r="E75" s="448"/>
      <c r="F75" s="94" t="s">
        <v>396</v>
      </c>
      <c r="G75" s="523" t="s">
        <v>397</v>
      </c>
      <c r="H75" s="523"/>
      <c r="I75" s="523"/>
      <c r="J75" s="523"/>
      <c r="K75" s="583"/>
      <c r="L75" s="602"/>
      <c r="M75" s="799"/>
    </row>
    <row r="76" spans="1:13" s="51" customFormat="1" ht="15" customHeight="1" x14ac:dyDescent="0.25">
      <c r="A76" s="564"/>
      <c r="B76" s="568"/>
      <c r="C76" s="614"/>
      <c r="D76" s="773"/>
      <c r="E76" s="448"/>
      <c r="F76" s="94" t="s">
        <v>743</v>
      </c>
      <c r="G76" s="523" t="s">
        <v>747</v>
      </c>
      <c r="H76" s="523"/>
      <c r="I76" s="523"/>
      <c r="J76" s="523"/>
      <c r="K76" s="583"/>
      <c r="L76" s="602"/>
      <c r="M76" s="799"/>
    </row>
    <row r="77" spans="1:13" s="51" customFormat="1" ht="15" customHeight="1" x14ac:dyDescent="0.25">
      <c r="A77" s="564"/>
      <c r="B77" s="568"/>
      <c r="C77" s="614"/>
      <c r="D77" s="773"/>
      <c r="E77" s="448"/>
      <c r="F77" s="94" t="s">
        <v>421</v>
      </c>
      <c r="G77" s="523" t="s">
        <v>386</v>
      </c>
      <c r="H77" s="523"/>
      <c r="I77" s="523"/>
      <c r="J77" s="523"/>
      <c r="K77" s="583"/>
      <c r="L77" s="602"/>
      <c r="M77" s="799"/>
    </row>
    <row r="78" spans="1:13" s="51" customFormat="1" ht="15" customHeight="1" x14ac:dyDescent="0.25">
      <c r="A78" s="564"/>
      <c r="B78" s="568"/>
      <c r="C78" s="614"/>
      <c r="D78" s="773"/>
      <c r="E78" s="448"/>
      <c r="F78" s="148" t="s">
        <v>379</v>
      </c>
      <c r="G78" s="523" t="s">
        <v>745</v>
      </c>
      <c r="H78" s="523"/>
      <c r="I78" s="523"/>
      <c r="J78" s="523"/>
      <c r="K78" s="583"/>
      <c r="L78" s="602"/>
      <c r="M78" s="799"/>
    </row>
    <row r="79" spans="1:13" s="51" customFormat="1" ht="15" customHeight="1" x14ac:dyDescent="0.25">
      <c r="A79" s="564"/>
      <c r="B79" s="568"/>
      <c r="C79" s="614"/>
      <c r="D79" s="773"/>
      <c r="E79" s="448"/>
      <c r="F79" s="148" t="s">
        <v>257</v>
      </c>
      <c r="G79" s="523" t="s">
        <v>658</v>
      </c>
      <c r="H79" s="523"/>
      <c r="I79" s="523"/>
      <c r="J79" s="523"/>
      <c r="K79" s="583"/>
      <c r="L79" s="602"/>
      <c r="M79" s="799"/>
    </row>
    <row r="80" spans="1:13" s="51" customFormat="1" ht="15" customHeight="1" x14ac:dyDescent="0.25">
      <c r="A80" s="564"/>
      <c r="B80" s="568"/>
      <c r="C80" s="614"/>
      <c r="D80" s="773"/>
      <c r="E80" s="448"/>
      <c r="F80" s="148" t="s">
        <v>422</v>
      </c>
      <c r="G80" s="523" t="s">
        <v>794</v>
      </c>
      <c r="H80" s="523"/>
      <c r="I80" s="523"/>
      <c r="J80" s="523"/>
      <c r="K80" s="583"/>
      <c r="L80" s="602"/>
      <c r="M80" s="799"/>
    </row>
    <row r="81" spans="1:13" s="51" customFormat="1" ht="15" customHeight="1" x14ac:dyDescent="0.25">
      <c r="A81" s="564"/>
      <c r="B81" s="568"/>
      <c r="C81" s="614"/>
      <c r="D81" s="773"/>
      <c r="E81" s="448"/>
      <c r="F81" s="148" t="s">
        <v>376</v>
      </c>
      <c r="G81" s="523" t="s">
        <v>746</v>
      </c>
      <c r="H81" s="523"/>
      <c r="I81" s="523"/>
      <c r="J81" s="523"/>
      <c r="K81" s="583"/>
      <c r="L81" s="602"/>
      <c r="M81" s="799"/>
    </row>
    <row r="82" spans="1:13" s="51" customFormat="1" ht="15" customHeight="1" x14ac:dyDescent="0.25">
      <c r="A82" s="564"/>
      <c r="B82" s="568"/>
      <c r="C82" s="614"/>
      <c r="D82" s="773"/>
      <c r="E82" s="448"/>
      <c r="F82" s="148" t="s">
        <v>381</v>
      </c>
      <c r="G82" s="523" t="s">
        <v>795</v>
      </c>
      <c r="H82" s="523"/>
      <c r="I82" s="523"/>
      <c r="J82" s="523"/>
      <c r="K82" s="583"/>
      <c r="L82" s="602"/>
      <c r="M82" s="799"/>
    </row>
    <row r="83" spans="1:13" s="51" customFormat="1" ht="15" customHeight="1" x14ac:dyDescent="0.25">
      <c r="A83" s="564"/>
      <c r="B83" s="568"/>
      <c r="C83" s="614"/>
      <c r="D83" s="773"/>
      <c r="E83" s="448"/>
      <c r="F83" s="148" t="s">
        <v>796</v>
      </c>
      <c r="G83" s="523" t="s">
        <v>797</v>
      </c>
      <c r="H83" s="523"/>
      <c r="I83" s="523"/>
      <c r="J83" s="523"/>
      <c r="K83" s="583"/>
      <c r="L83" s="602"/>
      <c r="M83" s="799"/>
    </row>
    <row r="84" spans="1:13" s="51" customFormat="1" ht="15.75" customHeight="1" x14ac:dyDescent="0.25">
      <c r="A84" s="564"/>
      <c r="B84" s="568"/>
      <c r="C84" s="614"/>
      <c r="D84" s="773"/>
      <c r="E84" s="448"/>
      <c r="F84" s="94" t="s">
        <v>358</v>
      </c>
      <c r="G84" s="523" t="s">
        <v>748</v>
      </c>
      <c r="H84" s="523"/>
      <c r="I84" s="523"/>
      <c r="J84" s="523"/>
      <c r="K84" s="804">
        <v>5</v>
      </c>
      <c r="L84" s="533">
        <v>4900</v>
      </c>
      <c r="M84" s="799"/>
    </row>
    <row r="85" spans="1:13" s="51" customFormat="1" ht="15.75" customHeight="1" x14ac:dyDescent="0.25">
      <c r="A85" s="564"/>
      <c r="B85" s="568"/>
      <c r="C85" s="614"/>
      <c r="D85" s="773"/>
      <c r="E85" s="448"/>
      <c r="F85" s="93" t="s">
        <v>704</v>
      </c>
      <c r="G85" s="523" t="s">
        <v>1284</v>
      </c>
      <c r="H85" s="523"/>
      <c r="I85" s="523"/>
      <c r="J85" s="523"/>
      <c r="K85" s="585"/>
      <c r="L85" s="603" t="e">
        <f>#REF!-#REF!*10%</f>
        <v>#REF!</v>
      </c>
      <c r="M85" s="799"/>
    </row>
    <row r="86" spans="1:13" s="51" customFormat="1" ht="15.75" customHeight="1" x14ac:dyDescent="0.25">
      <c r="A86" s="564"/>
      <c r="B86" s="568"/>
      <c r="C86" s="614"/>
      <c r="D86" s="773"/>
      <c r="E86" s="448"/>
      <c r="F86" s="148" t="s">
        <v>377</v>
      </c>
      <c r="G86" s="523" t="s">
        <v>749</v>
      </c>
      <c r="H86" s="523"/>
      <c r="I86" s="523"/>
      <c r="J86" s="523"/>
      <c r="K86" s="585"/>
      <c r="L86" s="603" t="e">
        <f>#REF!-#REF!*10%</f>
        <v>#REF!</v>
      </c>
      <c r="M86" s="799"/>
    </row>
    <row r="87" spans="1:13" s="51" customFormat="1" ht="15" customHeight="1" x14ac:dyDescent="0.25">
      <c r="A87" s="564"/>
      <c r="B87" s="568"/>
      <c r="C87" s="614"/>
      <c r="D87" s="773"/>
      <c r="E87" s="448"/>
      <c r="F87" s="148" t="s">
        <v>798</v>
      </c>
      <c r="G87" s="801" t="s">
        <v>810</v>
      </c>
      <c r="H87" s="801"/>
      <c r="I87" s="801"/>
      <c r="J87" s="801"/>
      <c r="K87" s="585"/>
      <c r="L87" s="603" t="e">
        <f>#REF!-#REF!*10%</f>
        <v>#REF!</v>
      </c>
      <c r="M87" s="799"/>
    </row>
    <row r="88" spans="1:13" s="51" customFormat="1" ht="15" customHeight="1" x14ac:dyDescent="0.25">
      <c r="A88" s="564"/>
      <c r="B88" s="568"/>
      <c r="C88" s="614"/>
      <c r="D88" s="773"/>
      <c r="E88" s="448"/>
      <c r="F88" s="148" t="s">
        <v>885</v>
      </c>
      <c r="G88" s="801" t="s">
        <v>386</v>
      </c>
      <c r="H88" s="801"/>
      <c r="I88" s="801"/>
      <c r="J88" s="801"/>
      <c r="K88" s="585"/>
      <c r="L88" s="603" t="e">
        <f>#REF!-#REF!*10%</f>
        <v>#REF!</v>
      </c>
      <c r="M88" s="799"/>
    </row>
    <row r="89" spans="1:13" s="51" customFormat="1" ht="15" customHeight="1" x14ac:dyDescent="0.25">
      <c r="A89" s="564"/>
      <c r="B89" s="568"/>
      <c r="C89" s="614"/>
      <c r="D89" s="773"/>
      <c r="E89" s="448"/>
      <c r="F89" s="148" t="s">
        <v>886</v>
      </c>
      <c r="G89" s="801">
        <v>2600</v>
      </c>
      <c r="H89" s="801"/>
      <c r="I89" s="801"/>
      <c r="J89" s="801"/>
      <c r="K89" s="585"/>
      <c r="L89" s="603" t="e">
        <f>#REF!-#REF!*10%</f>
        <v>#REF!</v>
      </c>
      <c r="M89" s="799"/>
    </row>
    <row r="90" spans="1:13" s="51" customFormat="1" ht="15" customHeight="1" x14ac:dyDescent="0.25">
      <c r="A90" s="564"/>
      <c r="B90" s="568"/>
      <c r="C90" s="614"/>
      <c r="D90" s="773"/>
      <c r="E90" s="448"/>
      <c r="F90" s="148" t="s">
        <v>887</v>
      </c>
      <c r="G90" s="801" t="s">
        <v>888</v>
      </c>
      <c r="H90" s="801"/>
      <c r="I90" s="801"/>
      <c r="J90" s="801"/>
      <c r="K90" s="585"/>
      <c r="L90" s="603" t="e">
        <f>#REF!-#REF!*10%</f>
        <v>#REF!</v>
      </c>
      <c r="M90" s="799"/>
    </row>
    <row r="91" spans="1:13" s="51" customFormat="1" ht="15" customHeight="1" x14ac:dyDescent="0.25">
      <c r="A91" s="564"/>
      <c r="B91" s="568"/>
      <c r="C91" s="614"/>
      <c r="D91" s="773"/>
      <c r="E91" s="448"/>
      <c r="F91" s="148" t="s">
        <v>801</v>
      </c>
      <c r="G91" s="801">
        <v>10</v>
      </c>
      <c r="H91" s="801"/>
      <c r="I91" s="801"/>
      <c r="J91" s="801"/>
      <c r="K91" s="585"/>
      <c r="L91" s="603" t="e">
        <f>#REF!-#REF!*10%</f>
        <v>#REF!</v>
      </c>
      <c r="M91" s="799"/>
    </row>
    <row r="92" spans="1:13" s="51" customFormat="1" ht="15" customHeight="1" x14ac:dyDescent="0.25">
      <c r="A92" s="564"/>
      <c r="B92" s="568"/>
      <c r="C92" s="614"/>
      <c r="D92" s="773"/>
      <c r="E92" s="448"/>
      <c r="F92" s="148" t="s">
        <v>802</v>
      </c>
      <c r="G92" s="801">
        <v>60</v>
      </c>
      <c r="H92" s="801"/>
      <c r="I92" s="801"/>
      <c r="J92" s="801"/>
      <c r="K92" s="585"/>
      <c r="L92" s="603" t="e">
        <f>#REF!-#REF!*10%</f>
        <v>#REF!</v>
      </c>
      <c r="M92" s="799"/>
    </row>
    <row r="93" spans="1:13" s="51" customFormat="1" ht="15" customHeight="1" x14ac:dyDescent="0.25">
      <c r="A93" s="564"/>
      <c r="B93" s="568"/>
      <c r="C93" s="614"/>
      <c r="D93" s="773"/>
      <c r="E93" s="448"/>
      <c r="F93" s="148" t="s">
        <v>803</v>
      </c>
      <c r="G93" s="801">
        <v>1</v>
      </c>
      <c r="H93" s="801"/>
      <c r="I93" s="801"/>
      <c r="J93" s="801"/>
      <c r="K93" s="585"/>
      <c r="L93" s="603" t="e">
        <f>#REF!-#REF!*10%</f>
        <v>#REF!</v>
      </c>
      <c r="M93" s="799"/>
    </row>
    <row r="94" spans="1:13" s="51" customFormat="1" ht="15.6" customHeight="1" x14ac:dyDescent="0.25">
      <c r="A94" s="564"/>
      <c r="B94" s="568"/>
      <c r="C94" s="614"/>
      <c r="D94" s="773"/>
      <c r="E94" s="448"/>
      <c r="F94" s="148" t="s">
        <v>804</v>
      </c>
      <c r="G94" s="801">
        <v>80</v>
      </c>
      <c r="H94" s="801"/>
      <c r="I94" s="801"/>
      <c r="J94" s="801"/>
      <c r="K94" s="585"/>
      <c r="L94" s="603" t="e">
        <f>#REF!-#REF!*10%</f>
        <v>#REF!</v>
      </c>
      <c r="M94" s="799"/>
    </row>
    <row r="95" spans="1:13" s="51" customFormat="1" ht="15.6" customHeight="1" x14ac:dyDescent="0.25">
      <c r="A95" s="564"/>
      <c r="B95" s="568"/>
      <c r="C95" s="614"/>
      <c r="D95" s="773"/>
      <c r="E95" s="448"/>
      <c r="F95" s="148" t="s">
        <v>562</v>
      </c>
      <c r="G95" s="523" t="s">
        <v>1085</v>
      </c>
      <c r="H95" s="523"/>
      <c r="I95" s="523"/>
      <c r="J95" s="523"/>
      <c r="K95" s="585"/>
      <c r="L95" s="603" t="e">
        <f>#REF!-#REF!*10%</f>
        <v>#REF!</v>
      </c>
      <c r="M95" s="799"/>
    </row>
    <row r="96" spans="1:13" ht="15" customHeight="1" x14ac:dyDescent="0.25">
      <c r="A96" s="564"/>
      <c r="B96" s="568"/>
      <c r="C96" s="614"/>
      <c r="D96" s="773"/>
      <c r="E96" s="448"/>
      <c r="F96" s="148" t="s">
        <v>570</v>
      </c>
      <c r="G96" s="523" t="s">
        <v>614</v>
      </c>
      <c r="H96" s="523"/>
      <c r="I96" s="523"/>
      <c r="J96" s="523"/>
      <c r="K96" s="585"/>
      <c r="L96" s="603" t="e">
        <f>#REF!-#REF!*10%</f>
        <v>#REF!</v>
      </c>
      <c r="M96" s="799"/>
    </row>
    <row r="97" spans="1:13" ht="15" customHeight="1" x14ac:dyDescent="0.25">
      <c r="A97" s="564"/>
      <c r="B97" s="568"/>
      <c r="C97" s="614"/>
      <c r="D97" s="773"/>
      <c r="E97" s="448"/>
      <c r="F97" s="167" t="s">
        <v>84</v>
      </c>
      <c r="G97" s="722">
        <v>0.3</v>
      </c>
      <c r="H97" s="722"/>
      <c r="I97" s="722"/>
      <c r="J97" s="722"/>
      <c r="K97" s="585"/>
      <c r="L97" s="603" t="e">
        <f>#REF!-#REF!*10%</f>
        <v>#REF!</v>
      </c>
      <c r="M97" s="799"/>
    </row>
    <row r="98" spans="1:13" ht="15" customHeight="1" x14ac:dyDescent="0.25">
      <c r="A98" s="564"/>
      <c r="B98" s="569"/>
      <c r="C98" s="614"/>
      <c r="D98" s="773"/>
      <c r="E98" s="448"/>
      <c r="F98" s="136" t="s">
        <v>1016</v>
      </c>
      <c r="G98" s="523">
        <v>5</v>
      </c>
      <c r="H98" s="523"/>
      <c r="I98" s="523"/>
      <c r="J98" s="523"/>
      <c r="K98" s="585"/>
      <c r="L98" s="603" t="e">
        <f>#REF!-#REF!*10%</f>
        <v>#REF!</v>
      </c>
      <c r="M98" s="799"/>
    </row>
    <row r="99" spans="1:13" ht="15" customHeight="1" x14ac:dyDescent="0.25">
      <c r="A99" s="564">
        <v>4</v>
      </c>
      <c r="B99" s="567"/>
      <c r="C99" s="614" t="s">
        <v>891</v>
      </c>
      <c r="D99" s="773"/>
      <c r="E99" s="448"/>
      <c r="F99" s="147" t="s">
        <v>81</v>
      </c>
      <c r="G99" s="523" t="s">
        <v>10</v>
      </c>
      <c r="H99" s="523"/>
      <c r="I99" s="523"/>
      <c r="J99" s="523"/>
      <c r="K99" s="803">
        <v>3</v>
      </c>
      <c r="L99" s="601">
        <v>4579</v>
      </c>
      <c r="M99" s="799" t="s">
        <v>1121</v>
      </c>
    </row>
    <row r="100" spans="1:13" ht="15" customHeight="1" x14ac:dyDescent="0.25">
      <c r="A100" s="564"/>
      <c r="B100" s="568"/>
      <c r="C100" s="614"/>
      <c r="D100" s="773"/>
      <c r="E100" s="448"/>
      <c r="F100" s="147" t="s">
        <v>80</v>
      </c>
      <c r="G100" s="469">
        <v>6</v>
      </c>
      <c r="H100" s="469"/>
      <c r="I100" s="469"/>
      <c r="J100" s="469"/>
      <c r="K100" s="583"/>
      <c r="L100" s="602"/>
      <c r="M100" s="799"/>
    </row>
    <row r="101" spans="1:13" ht="15" customHeight="1" x14ac:dyDescent="0.25">
      <c r="A101" s="564"/>
      <c r="B101" s="568"/>
      <c r="C101" s="614"/>
      <c r="D101" s="773"/>
      <c r="E101" s="448"/>
      <c r="F101" s="147" t="s">
        <v>8</v>
      </c>
      <c r="G101" s="243">
        <v>3000</v>
      </c>
      <c r="H101" s="244">
        <v>4000</v>
      </c>
      <c r="I101" s="246">
        <v>5500</v>
      </c>
      <c r="J101" s="257">
        <v>6000</v>
      </c>
      <c r="K101" s="583"/>
      <c r="L101" s="602"/>
      <c r="M101" s="799"/>
    </row>
    <row r="102" spans="1:13" ht="15" customHeight="1" x14ac:dyDescent="0.25">
      <c r="A102" s="564"/>
      <c r="B102" s="568"/>
      <c r="C102" s="614"/>
      <c r="D102" s="773"/>
      <c r="E102" s="448"/>
      <c r="F102" s="147" t="s">
        <v>82</v>
      </c>
      <c r="G102" s="243">
        <f>G100*132</f>
        <v>792</v>
      </c>
      <c r="H102" s="244">
        <f>G100*141.6</f>
        <v>849.59999999999991</v>
      </c>
      <c r="I102" s="246">
        <f>G100*150</f>
        <v>900</v>
      </c>
      <c r="J102" s="224"/>
      <c r="K102" s="583"/>
      <c r="L102" s="602"/>
      <c r="M102" s="799"/>
    </row>
    <row r="103" spans="1:13" ht="15" customHeight="1" x14ac:dyDescent="0.25">
      <c r="A103" s="564"/>
      <c r="B103" s="568"/>
      <c r="C103" s="614"/>
      <c r="D103" s="773"/>
      <c r="E103" s="448"/>
      <c r="F103" s="147" t="s">
        <v>1269</v>
      </c>
      <c r="G103" s="451">
        <v>0.98</v>
      </c>
      <c r="H103" s="451"/>
      <c r="I103" s="451"/>
      <c r="J103" s="451"/>
      <c r="K103" s="583"/>
      <c r="L103" s="602"/>
      <c r="M103" s="799"/>
    </row>
    <row r="104" spans="1:13" ht="15" customHeight="1" x14ac:dyDescent="0.25">
      <c r="A104" s="564"/>
      <c r="B104" s="568"/>
      <c r="C104" s="614"/>
      <c r="D104" s="773"/>
      <c r="E104" s="448"/>
      <c r="F104" s="93" t="s">
        <v>699</v>
      </c>
      <c r="G104" s="523" t="s">
        <v>700</v>
      </c>
      <c r="H104" s="523"/>
      <c r="I104" s="523"/>
      <c r="J104" s="523"/>
      <c r="K104" s="583"/>
      <c r="L104" s="602"/>
      <c r="M104" s="799"/>
    </row>
    <row r="105" spans="1:13" ht="15" customHeight="1" x14ac:dyDescent="0.25">
      <c r="A105" s="564"/>
      <c r="B105" s="568"/>
      <c r="C105" s="614"/>
      <c r="D105" s="773"/>
      <c r="E105" s="448"/>
      <c r="F105" s="93" t="s">
        <v>1181</v>
      </c>
      <c r="G105" s="462" t="s">
        <v>1179</v>
      </c>
      <c r="H105" s="463"/>
      <c r="I105" s="463"/>
      <c r="J105" s="464"/>
      <c r="K105" s="583"/>
      <c r="L105" s="602"/>
      <c r="M105" s="799"/>
    </row>
    <row r="106" spans="1:13" ht="15" customHeight="1" x14ac:dyDescent="0.25">
      <c r="A106" s="564"/>
      <c r="B106" s="568"/>
      <c r="C106" s="614"/>
      <c r="D106" s="773"/>
      <c r="E106" s="448"/>
      <c r="F106" s="94" t="s">
        <v>83</v>
      </c>
      <c r="G106" s="523">
        <v>54</v>
      </c>
      <c r="H106" s="523"/>
      <c r="I106" s="523"/>
      <c r="J106" s="523"/>
      <c r="K106" s="583"/>
      <c r="L106" s="602"/>
      <c r="M106" s="799"/>
    </row>
    <row r="107" spans="1:13" ht="15" customHeight="1" x14ac:dyDescent="0.25">
      <c r="A107" s="564"/>
      <c r="B107" s="568"/>
      <c r="C107" s="614"/>
      <c r="D107" s="773"/>
      <c r="E107" s="448"/>
      <c r="F107" s="94" t="s">
        <v>396</v>
      </c>
      <c r="G107" s="523" t="s">
        <v>397</v>
      </c>
      <c r="H107" s="523"/>
      <c r="I107" s="523"/>
      <c r="J107" s="523"/>
      <c r="K107" s="583"/>
      <c r="L107" s="602"/>
      <c r="M107" s="799"/>
    </row>
    <row r="108" spans="1:13" s="51" customFormat="1" ht="15" customHeight="1" x14ac:dyDescent="0.25">
      <c r="A108" s="564"/>
      <c r="B108" s="568"/>
      <c r="C108" s="614"/>
      <c r="D108" s="773"/>
      <c r="E108" s="448"/>
      <c r="F108" s="94" t="s">
        <v>743</v>
      </c>
      <c r="G108" s="523" t="s">
        <v>747</v>
      </c>
      <c r="H108" s="523"/>
      <c r="I108" s="523"/>
      <c r="J108" s="523"/>
      <c r="K108" s="583"/>
      <c r="L108" s="602"/>
      <c r="M108" s="799"/>
    </row>
    <row r="109" spans="1:13" s="51" customFormat="1" ht="15" customHeight="1" x14ac:dyDescent="0.25">
      <c r="A109" s="564"/>
      <c r="B109" s="568"/>
      <c r="C109" s="614"/>
      <c r="D109" s="773"/>
      <c r="E109" s="448"/>
      <c r="F109" s="94" t="s">
        <v>421</v>
      </c>
      <c r="G109" s="523" t="s">
        <v>386</v>
      </c>
      <c r="H109" s="523"/>
      <c r="I109" s="523"/>
      <c r="J109" s="523"/>
      <c r="K109" s="583"/>
      <c r="L109" s="602"/>
      <c r="M109" s="799"/>
    </row>
    <row r="110" spans="1:13" s="51" customFormat="1" ht="15" customHeight="1" x14ac:dyDescent="0.25">
      <c r="A110" s="564"/>
      <c r="B110" s="568"/>
      <c r="C110" s="614"/>
      <c r="D110" s="773"/>
      <c r="E110" s="448"/>
      <c r="F110" s="148" t="s">
        <v>379</v>
      </c>
      <c r="G110" s="523" t="s">
        <v>745</v>
      </c>
      <c r="H110" s="523"/>
      <c r="I110" s="523"/>
      <c r="J110" s="523"/>
      <c r="K110" s="583"/>
      <c r="L110" s="602"/>
      <c r="M110" s="799"/>
    </row>
    <row r="111" spans="1:13" s="51" customFormat="1" ht="15" customHeight="1" x14ac:dyDescent="0.25">
      <c r="A111" s="564"/>
      <c r="B111" s="568"/>
      <c r="C111" s="614"/>
      <c r="D111" s="773"/>
      <c r="E111" s="448"/>
      <c r="F111" s="148" t="s">
        <v>257</v>
      </c>
      <c r="G111" s="523" t="s">
        <v>658</v>
      </c>
      <c r="H111" s="523"/>
      <c r="I111" s="523"/>
      <c r="J111" s="523"/>
      <c r="K111" s="583"/>
      <c r="L111" s="602"/>
      <c r="M111" s="799"/>
    </row>
    <row r="112" spans="1:13" s="51" customFormat="1" ht="15" customHeight="1" x14ac:dyDescent="0.25">
      <c r="A112" s="564"/>
      <c r="B112" s="568"/>
      <c r="C112" s="614"/>
      <c r="D112" s="773"/>
      <c r="E112" s="448"/>
      <c r="F112" s="148" t="s">
        <v>422</v>
      </c>
      <c r="G112" s="523" t="s">
        <v>794</v>
      </c>
      <c r="H112" s="523"/>
      <c r="I112" s="523"/>
      <c r="J112" s="523"/>
      <c r="K112" s="583"/>
      <c r="L112" s="602"/>
      <c r="M112" s="799"/>
    </row>
    <row r="113" spans="1:13" s="51" customFormat="1" ht="15" customHeight="1" x14ac:dyDescent="0.25">
      <c r="A113" s="564"/>
      <c r="B113" s="568"/>
      <c r="C113" s="614"/>
      <c r="D113" s="773"/>
      <c r="E113" s="448"/>
      <c r="F113" s="148" t="s">
        <v>376</v>
      </c>
      <c r="G113" s="523" t="s">
        <v>746</v>
      </c>
      <c r="H113" s="523"/>
      <c r="I113" s="523"/>
      <c r="J113" s="523"/>
      <c r="K113" s="583"/>
      <c r="L113" s="602"/>
      <c r="M113" s="799"/>
    </row>
    <row r="114" spans="1:13" s="51" customFormat="1" ht="15" customHeight="1" x14ac:dyDescent="0.25">
      <c r="A114" s="564"/>
      <c r="B114" s="568"/>
      <c r="C114" s="614"/>
      <c r="D114" s="773"/>
      <c r="E114" s="448"/>
      <c r="F114" s="148" t="s">
        <v>381</v>
      </c>
      <c r="G114" s="523" t="s">
        <v>795</v>
      </c>
      <c r="H114" s="523"/>
      <c r="I114" s="523"/>
      <c r="J114" s="523"/>
      <c r="K114" s="583"/>
      <c r="L114" s="602"/>
      <c r="M114" s="799"/>
    </row>
    <row r="115" spans="1:13" s="51" customFormat="1" ht="15" customHeight="1" x14ac:dyDescent="0.25">
      <c r="A115" s="564"/>
      <c r="B115" s="568"/>
      <c r="C115" s="614"/>
      <c r="D115" s="773"/>
      <c r="E115" s="448"/>
      <c r="F115" s="148" t="s">
        <v>796</v>
      </c>
      <c r="G115" s="523" t="s">
        <v>797</v>
      </c>
      <c r="H115" s="523"/>
      <c r="I115" s="523"/>
      <c r="J115" s="523"/>
      <c r="K115" s="583"/>
      <c r="L115" s="602"/>
      <c r="M115" s="799"/>
    </row>
    <row r="116" spans="1:13" s="51" customFormat="1" ht="15.75" customHeight="1" x14ac:dyDescent="0.25">
      <c r="A116" s="564"/>
      <c r="B116" s="568"/>
      <c r="C116" s="614"/>
      <c r="D116" s="773"/>
      <c r="E116" s="448"/>
      <c r="F116" s="94" t="s">
        <v>358</v>
      </c>
      <c r="G116" s="523" t="s">
        <v>748</v>
      </c>
      <c r="H116" s="523"/>
      <c r="I116" s="523"/>
      <c r="J116" s="523"/>
      <c r="K116" s="804">
        <v>5</v>
      </c>
      <c r="L116" s="533">
        <v>4900</v>
      </c>
      <c r="M116" s="799"/>
    </row>
    <row r="117" spans="1:13" s="51" customFormat="1" ht="15.75" customHeight="1" x14ac:dyDescent="0.25">
      <c r="A117" s="564"/>
      <c r="B117" s="568"/>
      <c r="C117" s="614"/>
      <c r="D117" s="773"/>
      <c r="E117" s="448"/>
      <c r="F117" s="93" t="s">
        <v>704</v>
      </c>
      <c r="G117" s="523" t="s">
        <v>1284</v>
      </c>
      <c r="H117" s="523"/>
      <c r="I117" s="523"/>
      <c r="J117" s="523"/>
      <c r="K117" s="585"/>
      <c r="L117" s="603" t="e">
        <f>#REF!-#REF!*10%</f>
        <v>#REF!</v>
      </c>
      <c r="M117" s="799"/>
    </row>
    <row r="118" spans="1:13" s="51" customFormat="1" ht="15.75" customHeight="1" x14ac:dyDescent="0.25">
      <c r="A118" s="564"/>
      <c r="B118" s="568"/>
      <c r="C118" s="614"/>
      <c r="D118" s="773"/>
      <c r="E118" s="448"/>
      <c r="F118" s="148" t="s">
        <v>377</v>
      </c>
      <c r="G118" s="523" t="s">
        <v>749</v>
      </c>
      <c r="H118" s="523"/>
      <c r="I118" s="523"/>
      <c r="J118" s="523"/>
      <c r="K118" s="585"/>
      <c r="L118" s="603" t="e">
        <f>#REF!-#REF!*10%</f>
        <v>#REF!</v>
      </c>
      <c r="M118" s="799"/>
    </row>
    <row r="119" spans="1:13" s="51" customFormat="1" ht="15" customHeight="1" x14ac:dyDescent="0.25">
      <c r="A119" s="564"/>
      <c r="B119" s="568"/>
      <c r="C119" s="614"/>
      <c r="D119" s="773"/>
      <c r="E119" s="448"/>
      <c r="F119" s="148" t="s">
        <v>798</v>
      </c>
      <c r="G119" s="801" t="s">
        <v>810</v>
      </c>
      <c r="H119" s="801"/>
      <c r="I119" s="801"/>
      <c r="J119" s="801"/>
      <c r="K119" s="585"/>
      <c r="L119" s="603" t="e">
        <f>#REF!-#REF!*10%</f>
        <v>#REF!</v>
      </c>
      <c r="M119" s="799"/>
    </row>
    <row r="120" spans="1:13" s="51" customFormat="1" ht="15" customHeight="1" x14ac:dyDescent="0.25">
      <c r="A120" s="564"/>
      <c r="B120" s="568"/>
      <c r="C120" s="614"/>
      <c r="D120" s="773"/>
      <c r="E120" s="448"/>
      <c r="F120" s="148" t="s">
        <v>885</v>
      </c>
      <c r="G120" s="801" t="s">
        <v>386</v>
      </c>
      <c r="H120" s="801"/>
      <c r="I120" s="801"/>
      <c r="J120" s="801"/>
      <c r="K120" s="585"/>
      <c r="L120" s="603" t="e">
        <f>#REF!-#REF!*10%</f>
        <v>#REF!</v>
      </c>
      <c r="M120" s="799"/>
    </row>
    <row r="121" spans="1:13" s="51" customFormat="1" ht="15" customHeight="1" x14ac:dyDescent="0.25">
      <c r="A121" s="564"/>
      <c r="B121" s="568"/>
      <c r="C121" s="614"/>
      <c r="D121" s="773"/>
      <c r="E121" s="448"/>
      <c r="F121" s="148" t="s">
        <v>886</v>
      </c>
      <c r="G121" s="801">
        <v>2600</v>
      </c>
      <c r="H121" s="801"/>
      <c r="I121" s="801"/>
      <c r="J121" s="801"/>
      <c r="K121" s="585"/>
      <c r="L121" s="603" t="e">
        <f>#REF!-#REF!*10%</f>
        <v>#REF!</v>
      </c>
      <c r="M121" s="799"/>
    </row>
    <row r="122" spans="1:13" s="51" customFormat="1" ht="15" customHeight="1" x14ac:dyDescent="0.25">
      <c r="A122" s="564"/>
      <c r="B122" s="568"/>
      <c r="C122" s="614"/>
      <c r="D122" s="773"/>
      <c r="E122" s="448"/>
      <c r="F122" s="148" t="s">
        <v>887</v>
      </c>
      <c r="G122" s="801" t="s">
        <v>888</v>
      </c>
      <c r="H122" s="801"/>
      <c r="I122" s="801"/>
      <c r="J122" s="801"/>
      <c r="K122" s="585"/>
      <c r="L122" s="603" t="e">
        <f>#REF!-#REF!*10%</f>
        <v>#REF!</v>
      </c>
      <c r="M122" s="799"/>
    </row>
    <row r="123" spans="1:13" s="51" customFormat="1" ht="15" customHeight="1" x14ac:dyDescent="0.25">
      <c r="A123" s="564"/>
      <c r="B123" s="568"/>
      <c r="C123" s="614"/>
      <c r="D123" s="773"/>
      <c r="E123" s="448"/>
      <c r="F123" s="148" t="s">
        <v>801</v>
      </c>
      <c r="G123" s="801">
        <v>10</v>
      </c>
      <c r="H123" s="801"/>
      <c r="I123" s="801"/>
      <c r="J123" s="801"/>
      <c r="K123" s="585"/>
      <c r="L123" s="603" t="e">
        <f>#REF!-#REF!*10%</f>
        <v>#REF!</v>
      </c>
      <c r="M123" s="799"/>
    </row>
    <row r="124" spans="1:13" s="51" customFormat="1" ht="15" customHeight="1" x14ac:dyDescent="0.25">
      <c r="A124" s="564"/>
      <c r="B124" s="568"/>
      <c r="C124" s="614"/>
      <c r="D124" s="773"/>
      <c r="E124" s="448"/>
      <c r="F124" s="148" t="s">
        <v>802</v>
      </c>
      <c r="G124" s="801">
        <v>60</v>
      </c>
      <c r="H124" s="801"/>
      <c r="I124" s="801"/>
      <c r="J124" s="801"/>
      <c r="K124" s="585"/>
      <c r="L124" s="603" t="e">
        <f>#REF!-#REF!*10%</f>
        <v>#REF!</v>
      </c>
      <c r="M124" s="799"/>
    </row>
    <row r="125" spans="1:13" s="51" customFormat="1" ht="15" customHeight="1" x14ac:dyDescent="0.25">
      <c r="A125" s="564"/>
      <c r="B125" s="568"/>
      <c r="C125" s="614"/>
      <c r="D125" s="773"/>
      <c r="E125" s="448"/>
      <c r="F125" s="148" t="s">
        <v>803</v>
      </c>
      <c r="G125" s="801">
        <v>1</v>
      </c>
      <c r="H125" s="801"/>
      <c r="I125" s="801"/>
      <c r="J125" s="801"/>
      <c r="K125" s="585"/>
      <c r="L125" s="603" t="e">
        <f>#REF!-#REF!*10%</f>
        <v>#REF!</v>
      </c>
      <c r="M125" s="799"/>
    </row>
    <row r="126" spans="1:13" s="51" customFormat="1" ht="15.6" customHeight="1" x14ac:dyDescent="0.25">
      <c r="A126" s="564"/>
      <c r="B126" s="568"/>
      <c r="C126" s="614"/>
      <c r="D126" s="773"/>
      <c r="E126" s="448"/>
      <c r="F126" s="148" t="s">
        <v>804</v>
      </c>
      <c r="G126" s="801">
        <v>80</v>
      </c>
      <c r="H126" s="801"/>
      <c r="I126" s="801"/>
      <c r="J126" s="801"/>
      <c r="K126" s="585"/>
      <c r="L126" s="603" t="e">
        <f>#REF!-#REF!*10%</f>
        <v>#REF!</v>
      </c>
      <c r="M126" s="799"/>
    </row>
    <row r="127" spans="1:13" s="51" customFormat="1" ht="15.6" customHeight="1" x14ac:dyDescent="0.25">
      <c r="A127" s="564"/>
      <c r="B127" s="568"/>
      <c r="C127" s="614"/>
      <c r="D127" s="773"/>
      <c r="E127" s="448"/>
      <c r="F127" s="148" t="s">
        <v>562</v>
      </c>
      <c r="G127" s="523" t="s">
        <v>1085</v>
      </c>
      <c r="H127" s="523"/>
      <c r="I127" s="523"/>
      <c r="J127" s="523"/>
      <c r="K127" s="585"/>
      <c r="L127" s="603" t="e">
        <f>#REF!-#REF!*10%</f>
        <v>#REF!</v>
      </c>
      <c r="M127" s="799"/>
    </row>
    <row r="128" spans="1:13" ht="15" customHeight="1" x14ac:dyDescent="0.25">
      <c r="A128" s="564"/>
      <c r="B128" s="568"/>
      <c r="C128" s="614"/>
      <c r="D128" s="773"/>
      <c r="E128" s="448"/>
      <c r="F128" s="148" t="s">
        <v>570</v>
      </c>
      <c r="G128" s="523" t="s">
        <v>614</v>
      </c>
      <c r="H128" s="523"/>
      <c r="I128" s="523"/>
      <c r="J128" s="523"/>
      <c r="K128" s="585"/>
      <c r="L128" s="603" t="e">
        <f>#REF!-#REF!*10%</f>
        <v>#REF!</v>
      </c>
      <c r="M128" s="799"/>
    </row>
    <row r="129" spans="1:13" ht="15" customHeight="1" x14ac:dyDescent="0.25">
      <c r="A129" s="564"/>
      <c r="B129" s="568"/>
      <c r="C129" s="614"/>
      <c r="D129" s="773"/>
      <c r="E129" s="448"/>
      <c r="F129" s="167" t="s">
        <v>84</v>
      </c>
      <c r="G129" s="722">
        <v>0.3</v>
      </c>
      <c r="H129" s="722"/>
      <c r="I129" s="722"/>
      <c r="J129" s="722"/>
      <c r="K129" s="585"/>
      <c r="L129" s="603" t="e">
        <f>#REF!-#REF!*10%</f>
        <v>#REF!</v>
      </c>
      <c r="M129" s="799"/>
    </row>
    <row r="130" spans="1:13" ht="15" customHeight="1" x14ac:dyDescent="0.25">
      <c r="A130" s="564"/>
      <c r="B130" s="569"/>
      <c r="C130" s="614"/>
      <c r="D130" s="773"/>
      <c r="E130" s="448"/>
      <c r="F130" s="136" t="s">
        <v>1016</v>
      </c>
      <c r="G130" s="523">
        <v>5</v>
      </c>
      <c r="H130" s="523"/>
      <c r="I130" s="523"/>
      <c r="J130" s="523"/>
      <c r="K130" s="585"/>
      <c r="L130" s="603" t="e">
        <f>#REF!-#REF!*10%</f>
        <v>#REF!</v>
      </c>
      <c r="M130" s="799"/>
    </row>
    <row r="131" spans="1:13" ht="15" customHeight="1" x14ac:dyDescent="0.25">
      <c r="A131" s="564">
        <v>5</v>
      </c>
      <c r="B131" s="567"/>
      <c r="C131" s="614" t="s">
        <v>892</v>
      </c>
      <c r="D131" s="773"/>
      <c r="E131" s="448"/>
      <c r="F131" s="147" t="s">
        <v>81</v>
      </c>
      <c r="G131" s="523" t="s">
        <v>10</v>
      </c>
      <c r="H131" s="523"/>
      <c r="I131" s="523"/>
      <c r="J131" s="523"/>
      <c r="K131" s="803">
        <v>3</v>
      </c>
      <c r="L131" s="601">
        <v>5242</v>
      </c>
      <c r="M131" s="800" t="s">
        <v>1160</v>
      </c>
    </row>
    <row r="132" spans="1:13" ht="15" customHeight="1" x14ac:dyDescent="0.25">
      <c r="A132" s="564"/>
      <c r="B132" s="568"/>
      <c r="C132" s="614"/>
      <c r="D132" s="773"/>
      <c r="E132" s="448"/>
      <c r="F132" s="147" t="s">
        <v>80</v>
      </c>
      <c r="G132" s="469">
        <v>6</v>
      </c>
      <c r="H132" s="469"/>
      <c r="I132" s="469"/>
      <c r="J132" s="469"/>
      <c r="K132" s="583"/>
      <c r="L132" s="602"/>
      <c r="M132" s="800"/>
    </row>
    <row r="133" spans="1:13" ht="15" customHeight="1" x14ac:dyDescent="0.25">
      <c r="A133" s="564"/>
      <c r="B133" s="568"/>
      <c r="C133" s="614"/>
      <c r="D133" s="773"/>
      <c r="E133" s="448"/>
      <c r="F133" s="147" t="s">
        <v>8</v>
      </c>
      <c r="G133" s="243">
        <v>3000</v>
      </c>
      <c r="H133" s="244">
        <v>4000</v>
      </c>
      <c r="I133" s="246">
        <v>5500</v>
      </c>
      <c r="J133" s="257">
        <v>6000</v>
      </c>
      <c r="K133" s="583"/>
      <c r="L133" s="602"/>
      <c r="M133" s="800"/>
    </row>
    <row r="134" spans="1:13" ht="15" customHeight="1" x14ac:dyDescent="0.25">
      <c r="A134" s="564"/>
      <c r="B134" s="568"/>
      <c r="C134" s="614"/>
      <c r="D134" s="773"/>
      <c r="E134" s="448"/>
      <c r="F134" s="147" t="s">
        <v>82</v>
      </c>
      <c r="G134" s="243">
        <f>G132*132</f>
        <v>792</v>
      </c>
      <c r="H134" s="244">
        <f>G132*141.6</f>
        <v>849.59999999999991</v>
      </c>
      <c r="I134" s="246">
        <f>G132*150</f>
        <v>900</v>
      </c>
      <c r="J134" s="224"/>
      <c r="K134" s="583"/>
      <c r="L134" s="602"/>
      <c r="M134" s="800"/>
    </row>
    <row r="135" spans="1:13" ht="15" customHeight="1" x14ac:dyDescent="0.25">
      <c r="A135" s="564"/>
      <c r="B135" s="568"/>
      <c r="C135" s="614"/>
      <c r="D135" s="773"/>
      <c r="E135" s="448"/>
      <c r="F135" s="147" t="s">
        <v>1269</v>
      </c>
      <c r="G135" s="451">
        <v>0.98</v>
      </c>
      <c r="H135" s="451"/>
      <c r="I135" s="451"/>
      <c r="J135" s="451"/>
      <c r="K135" s="583"/>
      <c r="L135" s="602"/>
      <c r="M135" s="800"/>
    </row>
    <row r="136" spans="1:13" ht="15" customHeight="1" x14ac:dyDescent="0.25">
      <c r="A136" s="564"/>
      <c r="B136" s="568"/>
      <c r="C136" s="614"/>
      <c r="D136" s="773"/>
      <c r="E136" s="448"/>
      <c r="F136" s="93" t="s">
        <v>699</v>
      </c>
      <c r="G136" s="523" t="s">
        <v>700</v>
      </c>
      <c r="H136" s="523"/>
      <c r="I136" s="523"/>
      <c r="J136" s="523"/>
      <c r="K136" s="583"/>
      <c r="L136" s="602"/>
      <c r="M136" s="800"/>
    </row>
    <row r="137" spans="1:13" ht="15" customHeight="1" x14ac:dyDescent="0.25">
      <c r="A137" s="564"/>
      <c r="B137" s="568"/>
      <c r="C137" s="614"/>
      <c r="D137" s="773"/>
      <c r="E137" s="448"/>
      <c r="F137" s="93" t="s">
        <v>1181</v>
      </c>
      <c r="G137" s="462" t="s">
        <v>1179</v>
      </c>
      <c r="H137" s="463"/>
      <c r="I137" s="463"/>
      <c r="J137" s="464"/>
      <c r="K137" s="583"/>
      <c r="L137" s="602"/>
      <c r="M137" s="800"/>
    </row>
    <row r="138" spans="1:13" ht="15" customHeight="1" x14ac:dyDescent="0.25">
      <c r="A138" s="564"/>
      <c r="B138" s="568"/>
      <c r="C138" s="614"/>
      <c r="D138" s="773"/>
      <c r="E138" s="448"/>
      <c r="F138" s="94" t="s">
        <v>83</v>
      </c>
      <c r="G138" s="523">
        <v>54</v>
      </c>
      <c r="H138" s="523"/>
      <c r="I138" s="523"/>
      <c r="J138" s="523"/>
      <c r="K138" s="583"/>
      <c r="L138" s="602"/>
      <c r="M138" s="800"/>
    </row>
    <row r="139" spans="1:13" ht="15" customHeight="1" x14ac:dyDescent="0.25">
      <c r="A139" s="564"/>
      <c r="B139" s="568"/>
      <c r="C139" s="614"/>
      <c r="D139" s="773"/>
      <c r="E139" s="448"/>
      <c r="F139" s="94" t="s">
        <v>396</v>
      </c>
      <c r="G139" s="523" t="s">
        <v>397</v>
      </c>
      <c r="H139" s="523"/>
      <c r="I139" s="523"/>
      <c r="J139" s="523"/>
      <c r="K139" s="583"/>
      <c r="L139" s="602"/>
      <c r="M139" s="800"/>
    </row>
    <row r="140" spans="1:13" s="51" customFormat="1" ht="15" customHeight="1" x14ac:dyDescent="0.25">
      <c r="A140" s="564"/>
      <c r="B140" s="568"/>
      <c r="C140" s="614"/>
      <c r="D140" s="773"/>
      <c r="E140" s="448"/>
      <c r="F140" s="94" t="s">
        <v>743</v>
      </c>
      <c r="G140" s="523" t="s">
        <v>747</v>
      </c>
      <c r="H140" s="523"/>
      <c r="I140" s="523"/>
      <c r="J140" s="523"/>
      <c r="K140" s="583"/>
      <c r="L140" s="602"/>
      <c r="M140" s="800"/>
    </row>
    <row r="141" spans="1:13" s="51" customFormat="1" ht="15" customHeight="1" x14ac:dyDescent="0.25">
      <c r="A141" s="564"/>
      <c r="B141" s="568"/>
      <c r="C141" s="614"/>
      <c r="D141" s="773"/>
      <c r="E141" s="448"/>
      <c r="F141" s="94" t="s">
        <v>421</v>
      </c>
      <c r="G141" s="523" t="s">
        <v>386</v>
      </c>
      <c r="H141" s="523"/>
      <c r="I141" s="523"/>
      <c r="J141" s="523"/>
      <c r="K141" s="583"/>
      <c r="L141" s="602"/>
      <c r="M141" s="800"/>
    </row>
    <row r="142" spans="1:13" s="51" customFormat="1" ht="15" customHeight="1" x14ac:dyDescent="0.25">
      <c r="A142" s="564"/>
      <c r="B142" s="568"/>
      <c r="C142" s="614"/>
      <c r="D142" s="773"/>
      <c r="E142" s="448"/>
      <c r="F142" s="148" t="s">
        <v>379</v>
      </c>
      <c r="G142" s="523" t="s">
        <v>745</v>
      </c>
      <c r="H142" s="523"/>
      <c r="I142" s="523"/>
      <c r="J142" s="523"/>
      <c r="K142" s="583"/>
      <c r="L142" s="602"/>
      <c r="M142" s="800"/>
    </row>
    <row r="143" spans="1:13" s="51" customFormat="1" ht="15" customHeight="1" x14ac:dyDescent="0.25">
      <c r="A143" s="564"/>
      <c r="B143" s="568"/>
      <c r="C143" s="614"/>
      <c r="D143" s="773"/>
      <c r="E143" s="448"/>
      <c r="F143" s="148" t="s">
        <v>257</v>
      </c>
      <c r="G143" s="523" t="s">
        <v>658</v>
      </c>
      <c r="H143" s="523"/>
      <c r="I143" s="523"/>
      <c r="J143" s="523"/>
      <c r="K143" s="583"/>
      <c r="L143" s="602"/>
      <c r="M143" s="800"/>
    </row>
    <row r="144" spans="1:13" s="51" customFormat="1" ht="15" customHeight="1" x14ac:dyDescent="0.25">
      <c r="A144" s="564"/>
      <c r="B144" s="568"/>
      <c r="C144" s="614"/>
      <c r="D144" s="773"/>
      <c r="E144" s="448"/>
      <c r="F144" s="148" t="s">
        <v>422</v>
      </c>
      <c r="G144" s="523" t="s">
        <v>794</v>
      </c>
      <c r="H144" s="523"/>
      <c r="I144" s="523"/>
      <c r="J144" s="523"/>
      <c r="K144" s="583"/>
      <c r="L144" s="602"/>
      <c r="M144" s="800"/>
    </row>
    <row r="145" spans="1:13" s="51" customFormat="1" ht="15" customHeight="1" x14ac:dyDescent="0.25">
      <c r="A145" s="564"/>
      <c r="B145" s="568"/>
      <c r="C145" s="614"/>
      <c r="D145" s="773"/>
      <c r="E145" s="448"/>
      <c r="F145" s="148" t="s">
        <v>376</v>
      </c>
      <c r="G145" s="523" t="s">
        <v>746</v>
      </c>
      <c r="H145" s="523"/>
      <c r="I145" s="523"/>
      <c r="J145" s="523"/>
      <c r="K145" s="583"/>
      <c r="L145" s="602"/>
      <c r="M145" s="800"/>
    </row>
    <row r="146" spans="1:13" s="51" customFormat="1" ht="15" customHeight="1" x14ac:dyDescent="0.25">
      <c r="A146" s="564"/>
      <c r="B146" s="568"/>
      <c r="C146" s="614"/>
      <c r="D146" s="773"/>
      <c r="E146" s="448"/>
      <c r="F146" s="148" t="s">
        <v>381</v>
      </c>
      <c r="G146" s="523" t="s">
        <v>795</v>
      </c>
      <c r="H146" s="523"/>
      <c r="I146" s="523"/>
      <c r="J146" s="523"/>
      <c r="K146" s="583"/>
      <c r="L146" s="602"/>
      <c r="M146" s="800"/>
    </row>
    <row r="147" spans="1:13" s="51" customFormat="1" ht="15" customHeight="1" x14ac:dyDescent="0.25">
      <c r="A147" s="564"/>
      <c r="B147" s="568"/>
      <c r="C147" s="614"/>
      <c r="D147" s="773"/>
      <c r="E147" s="448"/>
      <c r="F147" s="148" t="s">
        <v>796</v>
      </c>
      <c r="G147" s="523" t="s">
        <v>797</v>
      </c>
      <c r="H147" s="523"/>
      <c r="I147" s="523"/>
      <c r="J147" s="523"/>
      <c r="K147" s="583"/>
      <c r="L147" s="602"/>
      <c r="M147" s="800"/>
    </row>
    <row r="148" spans="1:13" s="51" customFormat="1" ht="15.75" customHeight="1" x14ac:dyDescent="0.25">
      <c r="A148" s="564"/>
      <c r="B148" s="568"/>
      <c r="C148" s="614"/>
      <c r="D148" s="773"/>
      <c r="E148" s="448"/>
      <c r="F148" s="94" t="s">
        <v>358</v>
      </c>
      <c r="G148" s="523" t="s">
        <v>748</v>
      </c>
      <c r="H148" s="523"/>
      <c r="I148" s="523"/>
      <c r="J148" s="523"/>
      <c r="K148" s="804">
        <v>5</v>
      </c>
      <c r="L148" s="533">
        <v>5609</v>
      </c>
      <c r="M148" s="800"/>
    </row>
    <row r="149" spans="1:13" s="51" customFormat="1" ht="15.75" customHeight="1" x14ac:dyDescent="0.25">
      <c r="A149" s="564"/>
      <c r="B149" s="568"/>
      <c r="C149" s="614"/>
      <c r="D149" s="773"/>
      <c r="E149" s="448"/>
      <c r="F149" s="93" t="s">
        <v>704</v>
      </c>
      <c r="G149" s="523" t="s">
        <v>1284</v>
      </c>
      <c r="H149" s="523"/>
      <c r="I149" s="523"/>
      <c r="J149" s="523"/>
      <c r="K149" s="585"/>
      <c r="L149" s="603" t="e">
        <f>#REF!-#REF!*10%</f>
        <v>#REF!</v>
      </c>
      <c r="M149" s="800"/>
    </row>
    <row r="150" spans="1:13" s="51" customFormat="1" ht="15.75" customHeight="1" x14ac:dyDescent="0.25">
      <c r="A150" s="564"/>
      <c r="B150" s="568"/>
      <c r="C150" s="614"/>
      <c r="D150" s="773"/>
      <c r="E150" s="448"/>
      <c r="F150" s="148" t="s">
        <v>377</v>
      </c>
      <c r="G150" s="523" t="s">
        <v>749</v>
      </c>
      <c r="H150" s="523"/>
      <c r="I150" s="523"/>
      <c r="J150" s="523"/>
      <c r="K150" s="585"/>
      <c r="L150" s="603" t="e">
        <f>#REF!-#REF!*10%</f>
        <v>#REF!</v>
      </c>
      <c r="M150" s="800"/>
    </row>
    <row r="151" spans="1:13" s="51" customFormat="1" ht="15" customHeight="1" x14ac:dyDescent="0.25">
      <c r="A151" s="564"/>
      <c r="B151" s="568"/>
      <c r="C151" s="614"/>
      <c r="D151" s="773"/>
      <c r="E151" s="448"/>
      <c r="F151" s="148" t="s">
        <v>798</v>
      </c>
      <c r="G151" s="801" t="s">
        <v>814</v>
      </c>
      <c r="H151" s="801"/>
      <c r="I151" s="801"/>
      <c r="J151" s="801"/>
      <c r="K151" s="585"/>
      <c r="L151" s="603" t="e">
        <f>#REF!-#REF!*10%</f>
        <v>#REF!</v>
      </c>
      <c r="M151" s="800"/>
    </row>
    <row r="152" spans="1:13" s="51" customFormat="1" ht="15" customHeight="1" x14ac:dyDescent="0.25">
      <c r="A152" s="564"/>
      <c r="B152" s="568"/>
      <c r="C152" s="614"/>
      <c r="D152" s="773"/>
      <c r="E152" s="448"/>
      <c r="F152" s="148" t="s">
        <v>885</v>
      </c>
      <c r="G152" s="801" t="s">
        <v>386</v>
      </c>
      <c r="H152" s="801"/>
      <c r="I152" s="801"/>
      <c r="J152" s="801"/>
      <c r="K152" s="585"/>
      <c r="L152" s="603" t="e">
        <f>#REF!-#REF!*10%</f>
        <v>#REF!</v>
      </c>
      <c r="M152" s="800"/>
    </row>
    <row r="153" spans="1:13" s="51" customFormat="1" ht="15" customHeight="1" x14ac:dyDescent="0.25">
      <c r="A153" s="564"/>
      <c r="B153" s="568"/>
      <c r="C153" s="614"/>
      <c r="D153" s="773"/>
      <c r="E153" s="448"/>
      <c r="F153" s="148" t="s">
        <v>886</v>
      </c>
      <c r="G153" s="801">
        <v>2600</v>
      </c>
      <c r="H153" s="801"/>
      <c r="I153" s="801"/>
      <c r="J153" s="801"/>
      <c r="K153" s="585"/>
      <c r="L153" s="603" t="e">
        <f>#REF!-#REF!*10%</f>
        <v>#REF!</v>
      </c>
      <c r="M153" s="800"/>
    </row>
    <row r="154" spans="1:13" s="51" customFormat="1" ht="15" customHeight="1" x14ac:dyDescent="0.25">
      <c r="A154" s="564"/>
      <c r="B154" s="568"/>
      <c r="C154" s="614"/>
      <c r="D154" s="773"/>
      <c r="E154" s="448"/>
      <c r="F154" s="148" t="s">
        <v>887</v>
      </c>
      <c r="G154" s="801" t="s">
        <v>888</v>
      </c>
      <c r="H154" s="801"/>
      <c r="I154" s="801"/>
      <c r="J154" s="801"/>
      <c r="K154" s="585"/>
      <c r="L154" s="603" t="e">
        <f>#REF!-#REF!*10%</f>
        <v>#REF!</v>
      </c>
      <c r="M154" s="800"/>
    </row>
    <row r="155" spans="1:13" s="51" customFormat="1" ht="15" customHeight="1" x14ac:dyDescent="0.25">
      <c r="A155" s="564"/>
      <c r="B155" s="568"/>
      <c r="C155" s="614"/>
      <c r="D155" s="773"/>
      <c r="E155" s="448"/>
      <c r="F155" s="148" t="s">
        <v>801</v>
      </c>
      <c r="G155" s="523" t="s">
        <v>799</v>
      </c>
      <c r="H155" s="523"/>
      <c r="I155" s="523"/>
      <c r="J155" s="523"/>
      <c r="K155" s="585"/>
      <c r="L155" s="603" t="e">
        <f>#REF!-#REF!*10%</f>
        <v>#REF!</v>
      </c>
      <c r="M155" s="800"/>
    </row>
    <row r="156" spans="1:13" s="51" customFormat="1" ht="15" customHeight="1" x14ac:dyDescent="0.25">
      <c r="A156" s="564"/>
      <c r="B156" s="568"/>
      <c r="C156" s="614"/>
      <c r="D156" s="773"/>
      <c r="E156" s="448"/>
      <c r="F156" s="148" t="s">
        <v>802</v>
      </c>
      <c r="G156" s="523" t="s">
        <v>799</v>
      </c>
      <c r="H156" s="523"/>
      <c r="I156" s="523"/>
      <c r="J156" s="523"/>
      <c r="K156" s="585"/>
      <c r="L156" s="603" t="e">
        <f>#REF!-#REF!*10%</f>
        <v>#REF!</v>
      </c>
      <c r="M156" s="800"/>
    </row>
    <row r="157" spans="1:13" s="51" customFormat="1" ht="15" customHeight="1" x14ac:dyDescent="0.25">
      <c r="A157" s="564"/>
      <c r="B157" s="568"/>
      <c r="C157" s="614"/>
      <c r="D157" s="773"/>
      <c r="E157" s="448"/>
      <c r="F157" s="148" t="s">
        <v>803</v>
      </c>
      <c r="G157" s="523" t="s">
        <v>799</v>
      </c>
      <c r="H157" s="523"/>
      <c r="I157" s="523"/>
      <c r="J157" s="523"/>
      <c r="K157" s="585"/>
      <c r="L157" s="603" t="e">
        <f>#REF!-#REF!*10%</f>
        <v>#REF!</v>
      </c>
      <c r="M157" s="800"/>
    </row>
    <row r="158" spans="1:13" s="51" customFormat="1" ht="15.6" customHeight="1" x14ac:dyDescent="0.25">
      <c r="A158" s="564"/>
      <c r="B158" s="568"/>
      <c r="C158" s="614"/>
      <c r="D158" s="773"/>
      <c r="E158" s="448"/>
      <c r="F158" s="148" t="s">
        <v>815</v>
      </c>
      <c r="G158" s="523" t="s">
        <v>799</v>
      </c>
      <c r="H158" s="523"/>
      <c r="I158" s="523"/>
      <c r="J158" s="523"/>
      <c r="K158" s="585"/>
      <c r="L158" s="603" t="e">
        <f>#REF!-#REF!*10%</f>
        <v>#REF!</v>
      </c>
      <c r="M158" s="800"/>
    </row>
    <row r="159" spans="1:13" s="51" customFormat="1" ht="15.6" customHeight="1" x14ac:dyDescent="0.25">
      <c r="A159" s="564"/>
      <c r="B159" s="568"/>
      <c r="C159" s="614"/>
      <c r="D159" s="773"/>
      <c r="E159" s="448"/>
      <c r="F159" s="148" t="s">
        <v>562</v>
      </c>
      <c r="G159" s="523" t="s">
        <v>1085</v>
      </c>
      <c r="H159" s="523"/>
      <c r="I159" s="523"/>
      <c r="J159" s="523"/>
      <c r="K159" s="585"/>
      <c r="L159" s="603" t="e">
        <f>#REF!-#REF!*10%</f>
        <v>#REF!</v>
      </c>
      <c r="M159" s="800"/>
    </row>
    <row r="160" spans="1:13" ht="15" customHeight="1" x14ac:dyDescent="0.25">
      <c r="A160" s="564"/>
      <c r="B160" s="568"/>
      <c r="C160" s="614"/>
      <c r="D160" s="773"/>
      <c r="E160" s="448"/>
      <c r="F160" s="148" t="s">
        <v>570</v>
      </c>
      <c r="G160" s="523" t="s">
        <v>614</v>
      </c>
      <c r="H160" s="523"/>
      <c r="I160" s="523"/>
      <c r="J160" s="523"/>
      <c r="K160" s="585"/>
      <c r="L160" s="603" t="e">
        <f>#REF!-#REF!*10%</f>
        <v>#REF!</v>
      </c>
      <c r="M160" s="800"/>
    </row>
    <row r="161" spans="1:13" ht="15" customHeight="1" x14ac:dyDescent="0.25">
      <c r="A161" s="564"/>
      <c r="B161" s="568"/>
      <c r="C161" s="614"/>
      <c r="D161" s="773"/>
      <c r="E161" s="448"/>
      <c r="F161" s="167" t="s">
        <v>84</v>
      </c>
      <c r="G161" s="722">
        <v>0.3</v>
      </c>
      <c r="H161" s="722"/>
      <c r="I161" s="722"/>
      <c r="J161" s="722"/>
      <c r="K161" s="585"/>
      <c r="L161" s="603" t="e">
        <f>#REF!-#REF!*10%</f>
        <v>#REF!</v>
      </c>
      <c r="M161" s="800"/>
    </row>
    <row r="162" spans="1:13" ht="15" customHeight="1" x14ac:dyDescent="0.25">
      <c r="A162" s="564"/>
      <c r="B162" s="569"/>
      <c r="C162" s="614"/>
      <c r="D162" s="773"/>
      <c r="E162" s="448"/>
      <c r="F162" s="136" t="s">
        <v>1016</v>
      </c>
      <c r="G162" s="523">
        <v>5</v>
      </c>
      <c r="H162" s="523"/>
      <c r="I162" s="523"/>
      <c r="J162" s="523"/>
      <c r="K162" s="585"/>
      <c r="L162" s="603" t="e">
        <f>#REF!-#REF!*10%</f>
        <v>#REF!</v>
      </c>
      <c r="M162" s="800"/>
    </row>
    <row r="163" spans="1:13" ht="15" customHeight="1" x14ac:dyDescent="0.25">
      <c r="A163" s="564">
        <v>6</v>
      </c>
      <c r="B163" s="567"/>
      <c r="C163" s="614" t="s">
        <v>893</v>
      </c>
      <c r="D163" s="773"/>
      <c r="E163" s="448"/>
      <c r="F163" s="147" t="s">
        <v>81</v>
      </c>
      <c r="G163" s="523" t="s">
        <v>10</v>
      </c>
      <c r="H163" s="523"/>
      <c r="I163" s="523"/>
      <c r="J163" s="523"/>
      <c r="K163" s="803">
        <v>3</v>
      </c>
      <c r="L163" s="601">
        <v>4237</v>
      </c>
      <c r="M163" s="799" t="s">
        <v>1122</v>
      </c>
    </row>
    <row r="164" spans="1:13" ht="15" customHeight="1" x14ac:dyDescent="0.25">
      <c r="A164" s="564"/>
      <c r="B164" s="568"/>
      <c r="C164" s="614"/>
      <c r="D164" s="773"/>
      <c r="E164" s="448"/>
      <c r="F164" s="147" t="s">
        <v>80</v>
      </c>
      <c r="G164" s="469">
        <v>8</v>
      </c>
      <c r="H164" s="469"/>
      <c r="I164" s="469"/>
      <c r="J164" s="469"/>
      <c r="K164" s="583"/>
      <c r="L164" s="602"/>
      <c r="M164" s="799"/>
    </row>
    <row r="165" spans="1:13" ht="15" customHeight="1" x14ac:dyDescent="0.25">
      <c r="A165" s="564"/>
      <c r="B165" s="568"/>
      <c r="C165" s="614"/>
      <c r="D165" s="773"/>
      <c r="E165" s="448"/>
      <c r="F165" s="147" t="s">
        <v>8</v>
      </c>
      <c r="G165" s="243">
        <v>3000</v>
      </c>
      <c r="H165" s="244">
        <v>4000</v>
      </c>
      <c r="I165" s="246">
        <v>5500</v>
      </c>
      <c r="J165" s="257">
        <v>6000</v>
      </c>
      <c r="K165" s="583"/>
      <c r="L165" s="602"/>
      <c r="M165" s="799"/>
    </row>
    <row r="166" spans="1:13" ht="15" customHeight="1" x14ac:dyDescent="0.25">
      <c r="A166" s="564"/>
      <c r="B166" s="568"/>
      <c r="C166" s="614"/>
      <c r="D166" s="773"/>
      <c r="E166" s="448"/>
      <c r="F166" s="147" t="s">
        <v>82</v>
      </c>
      <c r="G166" s="243">
        <f>G164*123</f>
        <v>984</v>
      </c>
      <c r="H166" s="244">
        <f>G164*131.2</f>
        <v>1049.5999999999999</v>
      </c>
      <c r="I166" s="246">
        <f>G164*140</f>
        <v>1120</v>
      </c>
      <c r="J166" s="224"/>
      <c r="K166" s="583"/>
      <c r="L166" s="602"/>
      <c r="M166" s="799"/>
    </row>
    <row r="167" spans="1:13" ht="15" customHeight="1" x14ac:dyDescent="0.25">
      <c r="A167" s="564"/>
      <c r="B167" s="568"/>
      <c r="C167" s="614"/>
      <c r="D167" s="773"/>
      <c r="E167" s="448"/>
      <c r="F167" s="147" t="s">
        <v>1269</v>
      </c>
      <c r="G167" s="451">
        <v>0.98</v>
      </c>
      <c r="H167" s="451"/>
      <c r="I167" s="451"/>
      <c r="J167" s="451"/>
      <c r="K167" s="583"/>
      <c r="L167" s="602"/>
      <c r="M167" s="799"/>
    </row>
    <row r="168" spans="1:13" ht="15" customHeight="1" x14ac:dyDescent="0.25">
      <c r="A168" s="564"/>
      <c r="B168" s="568"/>
      <c r="C168" s="614"/>
      <c r="D168" s="773"/>
      <c r="E168" s="448"/>
      <c r="F168" s="93" t="s">
        <v>699</v>
      </c>
      <c r="G168" s="523" t="s">
        <v>700</v>
      </c>
      <c r="H168" s="523"/>
      <c r="I168" s="523"/>
      <c r="J168" s="523"/>
      <c r="K168" s="583"/>
      <c r="L168" s="602"/>
      <c r="M168" s="799"/>
    </row>
    <row r="169" spans="1:13" ht="15" customHeight="1" x14ac:dyDescent="0.25">
      <c r="A169" s="564"/>
      <c r="B169" s="568"/>
      <c r="C169" s="614"/>
      <c r="D169" s="773"/>
      <c r="E169" s="448"/>
      <c r="F169" s="93" t="s">
        <v>1181</v>
      </c>
      <c r="G169" s="462" t="s">
        <v>1179</v>
      </c>
      <c r="H169" s="463"/>
      <c r="I169" s="463"/>
      <c r="J169" s="464"/>
      <c r="K169" s="583"/>
      <c r="L169" s="602"/>
      <c r="M169" s="799"/>
    </row>
    <row r="170" spans="1:13" ht="15" customHeight="1" x14ac:dyDescent="0.25">
      <c r="A170" s="564"/>
      <c r="B170" s="568"/>
      <c r="C170" s="614"/>
      <c r="D170" s="773"/>
      <c r="E170" s="448"/>
      <c r="F170" s="94" t="s">
        <v>83</v>
      </c>
      <c r="G170" s="523">
        <v>54</v>
      </c>
      <c r="H170" s="523"/>
      <c r="I170" s="523"/>
      <c r="J170" s="523"/>
      <c r="K170" s="583"/>
      <c r="L170" s="602"/>
      <c r="M170" s="799"/>
    </row>
    <row r="171" spans="1:13" ht="15" customHeight="1" x14ac:dyDescent="0.25">
      <c r="A171" s="564"/>
      <c r="B171" s="568"/>
      <c r="C171" s="614"/>
      <c r="D171" s="773"/>
      <c r="E171" s="448"/>
      <c r="F171" s="94" t="s">
        <v>396</v>
      </c>
      <c r="G171" s="523" t="s">
        <v>397</v>
      </c>
      <c r="H171" s="523"/>
      <c r="I171" s="523"/>
      <c r="J171" s="523"/>
      <c r="K171" s="583"/>
      <c r="L171" s="602"/>
      <c r="M171" s="799"/>
    </row>
    <row r="172" spans="1:13" s="51" customFormat="1" ht="15" customHeight="1" x14ac:dyDescent="0.25">
      <c r="A172" s="564"/>
      <c r="B172" s="568"/>
      <c r="C172" s="614"/>
      <c r="D172" s="773"/>
      <c r="E172" s="448"/>
      <c r="F172" s="94" t="s">
        <v>743</v>
      </c>
      <c r="G172" s="523" t="s">
        <v>747</v>
      </c>
      <c r="H172" s="523"/>
      <c r="I172" s="523"/>
      <c r="J172" s="523"/>
      <c r="K172" s="583"/>
      <c r="L172" s="602"/>
      <c r="M172" s="799"/>
    </row>
    <row r="173" spans="1:13" s="51" customFormat="1" ht="15" customHeight="1" x14ac:dyDescent="0.25">
      <c r="A173" s="564"/>
      <c r="B173" s="568"/>
      <c r="C173" s="614"/>
      <c r="D173" s="773"/>
      <c r="E173" s="448"/>
      <c r="F173" s="94" t="s">
        <v>421</v>
      </c>
      <c r="G173" s="523" t="s">
        <v>386</v>
      </c>
      <c r="H173" s="523"/>
      <c r="I173" s="523"/>
      <c r="J173" s="523"/>
      <c r="K173" s="583"/>
      <c r="L173" s="602"/>
      <c r="M173" s="799"/>
    </row>
    <row r="174" spans="1:13" s="51" customFormat="1" ht="15" customHeight="1" x14ac:dyDescent="0.25">
      <c r="A174" s="564"/>
      <c r="B174" s="568"/>
      <c r="C174" s="614"/>
      <c r="D174" s="773"/>
      <c r="E174" s="448"/>
      <c r="F174" s="148" t="s">
        <v>379</v>
      </c>
      <c r="G174" s="523" t="s">
        <v>745</v>
      </c>
      <c r="H174" s="523"/>
      <c r="I174" s="523"/>
      <c r="J174" s="523"/>
      <c r="K174" s="583"/>
      <c r="L174" s="602"/>
      <c r="M174" s="799"/>
    </row>
    <row r="175" spans="1:13" s="51" customFormat="1" ht="15" customHeight="1" x14ac:dyDescent="0.25">
      <c r="A175" s="564"/>
      <c r="B175" s="568"/>
      <c r="C175" s="614"/>
      <c r="D175" s="773"/>
      <c r="E175" s="448"/>
      <c r="F175" s="148" t="s">
        <v>257</v>
      </c>
      <c r="G175" s="523" t="s">
        <v>658</v>
      </c>
      <c r="H175" s="523"/>
      <c r="I175" s="523"/>
      <c r="J175" s="523"/>
      <c r="K175" s="583"/>
      <c r="L175" s="602"/>
      <c r="M175" s="799"/>
    </row>
    <row r="176" spans="1:13" s="51" customFormat="1" ht="15" customHeight="1" x14ac:dyDescent="0.25">
      <c r="A176" s="564"/>
      <c r="B176" s="568"/>
      <c r="C176" s="614"/>
      <c r="D176" s="773"/>
      <c r="E176" s="448"/>
      <c r="F176" s="148" t="s">
        <v>422</v>
      </c>
      <c r="G176" s="523" t="s">
        <v>794</v>
      </c>
      <c r="H176" s="523"/>
      <c r="I176" s="523"/>
      <c r="J176" s="523"/>
      <c r="K176" s="583"/>
      <c r="L176" s="602"/>
      <c r="M176" s="799"/>
    </row>
    <row r="177" spans="1:13" s="51" customFormat="1" ht="15" customHeight="1" x14ac:dyDescent="0.25">
      <c r="A177" s="564"/>
      <c r="B177" s="568"/>
      <c r="C177" s="614"/>
      <c r="D177" s="773"/>
      <c r="E177" s="448"/>
      <c r="F177" s="148" t="s">
        <v>376</v>
      </c>
      <c r="G177" s="523" t="s">
        <v>746</v>
      </c>
      <c r="H177" s="523"/>
      <c r="I177" s="523"/>
      <c r="J177" s="523"/>
      <c r="K177" s="583"/>
      <c r="L177" s="602"/>
      <c r="M177" s="799"/>
    </row>
    <row r="178" spans="1:13" s="51" customFormat="1" ht="15" customHeight="1" x14ac:dyDescent="0.25">
      <c r="A178" s="564"/>
      <c r="B178" s="568"/>
      <c r="C178" s="614"/>
      <c r="D178" s="773"/>
      <c r="E178" s="448"/>
      <c r="F178" s="148" t="s">
        <v>381</v>
      </c>
      <c r="G178" s="523" t="s">
        <v>795</v>
      </c>
      <c r="H178" s="523"/>
      <c r="I178" s="523"/>
      <c r="J178" s="523"/>
      <c r="K178" s="583"/>
      <c r="L178" s="602"/>
      <c r="M178" s="799"/>
    </row>
    <row r="179" spans="1:13" s="51" customFormat="1" ht="15" customHeight="1" x14ac:dyDescent="0.25">
      <c r="A179" s="564"/>
      <c r="B179" s="568"/>
      <c r="C179" s="614"/>
      <c r="D179" s="773"/>
      <c r="E179" s="448"/>
      <c r="F179" s="148" t="s">
        <v>796</v>
      </c>
      <c r="G179" s="523" t="s">
        <v>797</v>
      </c>
      <c r="H179" s="523"/>
      <c r="I179" s="523"/>
      <c r="J179" s="523"/>
      <c r="K179" s="583"/>
      <c r="L179" s="602"/>
      <c r="M179" s="799"/>
    </row>
    <row r="180" spans="1:13" s="51" customFormat="1" ht="15.75" customHeight="1" x14ac:dyDescent="0.25">
      <c r="A180" s="564"/>
      <c r="B180" s="568"/>
      <c r="C180" s="614"/>
      <c r="D180" s="773"/>
      <c r="E180" s="448"/>
      <c r="F180" s="94" t="s">
        <v>358</v>
      </c>
      <c r="G180" s="523" t="s">
        <v>748</v>
      </c>
      <c r="H180" s="523"/>
      <c r="I180" s="523"/>
      <c r="J180" s="523"/>
      <c r="K180" s="804">
        <v>5</v>
      </c>
      <c r="L180" s="533">
        <v>4534</v>
      </c>
      <c r="M180" s="799"/>
    </row>
    <row r="181" spans="1:13" s="51" customFormat="1" ht="15.75" customHeight="1" x14ac:dyDescent="0.25">
      <c r="A181" s="564"/>
      <c r="B181" s="568"/>
      <c r="C181" s="614"/>
      <c r="D181" s="773"/>
      <c r="E181" s="448"/>
      <c r="F181" s="93" t="s">
        <v>704</v>
      </c>
      <c r="G181" s="523" t="s">
        <v>1284</v>
      </c>
      <c r="H181" s="523"/>
      <c r="I181" s="523"/>
      <c r="J181" s="523"/>
      <c r="K181" s="585"/>
      <c r="L181" s="603" t="e">
        <f>#REF!-#REF!*10%</f>
        <v>#REF!</v>
      </c>
      <c r="M181" s="799"/>
    </row>
    <row r="182" spans="1:13" s="51" customFormat="1" ht="15.75" customHeight="1" x14ac:dyDescent="0.25">
      <c r="A182" s="564"/>
      <c r="B182" s="568"/>
      <c r="C182" s="614"/>
      <c r="D182" s="773"/>
      <c r="E182" s="448"/>
      <c r="F182" s="148" t="s">
        <v>377</v>
      </c>
      <c r="G182" s="523" t="s">
        <v>749</v>
      </c>
      <c r="H182" s="523"/>
      <c r="I182" s="523"/>
      <c r="J182" s="523"/>
      <c r="K182" s="585"/>
      <c r="L182" s="603" t="e">
        <f>#REF!-#REF!*10%</f>
        <v>#REF!</v>
      </c>
      <c r="M182" s="799"/>
    </row>
    <row r="183" spans="1:13" s="51" customFormat="1" ht="15" customHeight="1" x14ac:dyDescent="0.25">
      <c r="A183" s="564"/>
      <c r="B183" s="568"/>
      <c r="C183" s="614"/>
      <c r="D183" s="773"/>
      <c r="E183" s="448"/>
      <c r="F183" s="148" t="s">
        <v>798</v>
      </c>
      <c r="G183" s="523" t="s">
        <v>799</v>
      </c>
      <c r="H183" s="523"/>
      <c r="I183" s="523"/>
      <c r="J183" s="523"/>
      <c r="K183" s="585"/>
      <c r="L183" s="603" t="e">
        <f>#REF!-#REF!*10%</f>
        <v>#REF!</v>
      </c>
      <c r="M183" s="799"/>
    </row>
    <row r="184" spans="1:13" s="51" customFormat="1" ht="15" customHeight="1" x14ac:dyDescent="0.25">
      <c r="A184" s="564"/>
      <c r="B184" s="568"/>
      <c r="C184" s="614"/>
      <c r="D184" s="773"/>
      <c r="E184" s="448"/>
      <c r="F184" s="148" t="s">
        <v>885</v>
      </c>
      <c r="G184" s="801" t="s">
        <v>386</v>
      </c>
      <c r="H184" s="801"/>
      <c r="I184" s="801"/>
      <c r="J184" s="801"/>
      <c r="K184" s="585"/>
      <c r="L184" s="603" t="e">
        <f>#REF!-#REF!*10%</f>
        <v>#REF!</v>
      </c>
      <c r="M184" s="799"/>
    </row>
    <row r="185" spans="1:13" s="51" customFormat="1" ht="15" customHeight="1" x14ac:dyDescent="0.25">
      <c r="A185" s="564"/>
      <c r="B185" s="568"/>
      <c r="C185" s="614"/>
      <c r="D185" s="773"/>
      <c r="E185" s="448"/>
      <c r="F185" s="148" t="s">
        <v>886</v>
      </c>
      <c r="G185" s="801">
        <v>2600</v>
      </c>
      <c r="H185" s="801"/>
      <c r="I185" s="801"/>
      <c r="J185" s="801"/>
      <c r="K185" s="585"/>
      <c r="L185" s="603" t="e">
        <f>#REF!-#REF!*10%</f>
        <v>#REF!</v>
      </c>
      <c r="M185" s="799"/>
    </row>
    <row r="186" spans="1:13" s="51" customFormat="1" ht="15" customHeight="1" x14ac:dyDescent="0.25">
      <c r="A186" s="564"/>
      <c r="B186" s="568"/>
      <c r="C186" s="614"/>
      <c r="D186" s="773"/>
      <c r="E186" s="448"/>
      <c r="F186" s="148" t="s">
        <v>887</v>
      </c>
      <c r="G186" s="801" t="s">
        <v>888</v>
      </c>
      <c r="H186" s="801"/>
      <c r="I186" s="801"/>
      <c r="J186" s="801"/>
      <c r="K186" s="585"/>
      <c r="L186" s="603" t="e">
        <f>#REF!-#REF!*10%</f>
        <v>#REF!</v>
      </c>
      <c r="M186" s="799"/>
    </row>
    <row r="187" spans="1:13" s="51" customFormat="1" ht="15" customHeight="1" x14ac:dyDescent="0.25">
      <c r="A187" s="564"/>
      <c r="B187" s="568"/>
      <c r="C187" s="614"/>
      <c r="D187" s="773"/>
      <c r="E187" s="448"/>
      <c r="F187" s="148" t="s">
        <v>801</v>
      </c>
      <c r="G187" s="523" t="s">
        <v>799</v>
      </c>
      <c r="H187" s="523"/>
      <c r="I187" s="523"/>
      <c r="J187" s="523"/>
      <c r="K187" s="585"/>
      <c r="L187" s="603" t="e">
        <f>#REF!-#REF!*10%</f>
        <v>#REF!</v>
      </c>
      <c r="M187" s="799"/>
    </row>
    <row r="188" spans="1:13" s="51" customFormat="1" ht="15" customHeight="1" x14ac:dyDescent="0.25">
      <c r="A188" s="564"/>
      <c r="B188" s="568"/>
      <c r="C188" s="614"/>
      <c r="D188" s="773"/>
      <c r="E188" s="448"/>
      <c r="F188" s="148" t="s">
        <v>802</v>
      </c>
      <c r="G188" s="523" t="s">
        <v>799</v>
      </c>
      <c r="H188" s="523"/>
      <c r="I188" s="523"/>
      <c r="J188" s="523"/>
      <c r="K188" s="585"/>
      <c r="L188" s="603" t="e">
        <f>#REF!-#REF!*10%</f>
        <v>#REF!</v>
      </c>
      <c r="M188" s="799"/>
    </row>
    <row r="189" spans="1:13" s="51" customFormat="1" ht="15" customHeight="1" x14ac:dyDescent="0.25">
      <c r="A189" s="564"/>
      <c r="B189" s="568"/>
      <c r="C189" s="614"/>
      <c r="D189" s="773"/>
      <c r="E189" s="448"/>
      <c r="F189" s="148" t="s">
        <v>803</v>
      </c>
      <c r="G189" s="523" t="s">
        <v>799</v>
      </c>
      <c r="H189" s="523"/>
      <c r="I189" s="523"/>
      <c r="J189" s="523"/>
      <c r="K189" s="585"/>
      <c r="L189" s="603" t="e">
        <f>#REF!-#REF!*10%</f>
        <v>#REF!</v>
      </c>
      <c r="M189" s="799"/>
    </row>
    <row r="190" spans="1:13" s="51" customFormat="1" ht="15.6" customHeight="1" x14ac:dyDescent="0.25">
      <c r="A190" s="564"/>
      <c r="B190" s="568"/>
      <c r="C190" s="614"/>
      <c r="D190" s="773"/>
      <c r="E190" s="448"/>
      <c r="F190" s="148" t="s">
        <v>804</v>
      </c>
      <c r="G190" s="523" t="s">
        <v>799</v>
      </c>
      <c r="H190" s="523"/>
      <c r="I190" s="523"/>
      <c r="J190" s="523"/>
      <c r="K190" s="585"/>
      <c r="L190" s="603" t="e">
        <f>#REF!-#REF!*10%</f>
        <v>#REF!</v>
      </c>
      <c r="M190" s="799"/>
    </row>
    <row r="191" spans="1:13" s="51" customFormat="1" ht="15.6" customHeight="1" x14ac:dyDescent="0.25">
      <c r="A191" s="564"/>
      <c r="B191" s="568"/>
      <c r="C191" s="614"/>
      <c r="D191" s="773"/>
      <c r="E191" s="448"/>
      <c r="F191" s="148" t="s">
        <v>562</v>
      </c>
      <c r="G191" s="523" t="s">
        <v>1085</v>
      </c>
      <c r="H191" s="523"/>
      <c r="I191" s="523"/>
      <c r="J191" s="523"/>
      <c r="K191" s="585"/>
      <c r="L191" s="603" t="e">
        <f>#REF!-#REF!*10%</f>
        <v>#REF!</v>
      </c>
      <c r="M191" s="799"/>
    </row>
    <row r="192" spans="1:13" ht="15" customHeight="1" x14ac:dyDescent="0.25">
      <c r="A192" s="564"/>
      <c r="B192" s="568"/>
      <c r="C192" s="614"/>
      <c r="D192" s="773"/>
      <c r="E192" s="448"/>
      <c r="F192" s="148" t="s">
        <v>570</v>
      </c>
      <c r="G192" s="523" t="s">
        <v>614</v>
      </c>
      <c r="H192" s="523"/>
      <c r="I192" s="523"/>
      <c r="J192" s="523"/>
      <c r="K192" s="585"/>
      <c r="L192" s="603" t="e">
        <f>#REF!-#REF!*10%</f>
        <v>#REF!</v>
      </c>
      <c r="M192" s="799"/>
    </row>
    <row r="193" spans="1:13" ht="15" customHeight="1" x14ac:dyDescent="0.25">
      <c r="A193" s="564"/>
      <c r="B193" s="568"/>
      <c r="C193" s="614"/>
      <c r="D193" s="773"/>
      <c r="E193" s="448"/>
      <c r="F193" s="167" t="s">
        <v>84</v>
      </c>
      <c r="G193" s="722">
        <v>0.3</v>
      </c>
      <c r="H193" s="722"/>
      <c r="I193" s="722"/>
      <c r="J193" s="722"/>
      <c r="K193" s="585"/>
      <c r="L193" s="603" t="e">
        <f>#REF!-#REF!*10%</f>
        <v>#REF!</v>
      </c>
      <c r="M193" s="799"/>
    </row>
    <row r="194" spans="1:13" ht="15" customHeight="1" x14ac:dyDescent="0.25">
      <c r="A194" s="564"/>
      <c r="B194" s="569"/>
      <c r="C194" s="614"/>
      <c r="D194" s="773"/>
      <c r="E194" s="448"/>
      <c r="F194" s="136" t="s">
        <v>1016</v>
      </c>
      <c r="G194" s="523">
        <v>5</v>
      </c>
      <c r="H194" s="523"/>
      <c r="I194" s="523"/>
      <c r="J194" s="523"/>
      <c r="K194" s="585"/>
      <c r="L194" s="603" t="e">
        <f>#REF!-#REF!*10%</f>
        <v>#REF!</v>
      </c>
      <c r="M194" s="799"/>
    </row>
    <row r="195" spans="1:13" ht="15" customHeight="1" x14ac:dyDescent="0.25">
      <c r="A195" s="564">
        <v>7</v>
      </c>
      <c r="B195" s="567"/>
      <c r="C195" s="614" t="s">
        <v>894</v>
      </c>
      <c r="D195" s="773"/>
      <c r="E195" s="448"/>
      <c r="F195" s="147" t="s">
        <v>81</v>
      </c>
      <c r="G195" s="523" t="s">
        <v>10</v>
      </c>
      <c r="H195" s="523"/>
      <c r="I195" s="523"/>
      <c r="J195" s="523"/>
      <c r="K195" s="803">
        <v>3</v>
      </c>
      <c r="L195" s="601">
        <v>4671</v>
      </c>
      <c r="M195" s="799" t="s">
        <v>1123</v>
      </c>
    </row>
    <row r="196" spans="1:13" ht="15" customHeight="1" x14ac:dyDescent="0.25">
      <c r="A196" s="564"/>
      <c r="B196" s="568"/>
      <c r="C196" s="614"/>
      <c r="D196" s="773"/>
      <c r="E196" s="448"/>
      <c r="F196" s="147" t="s">
        <v>80</v>
      </c>
      <c r="G196" s="469">
        <v>8</v>
      </c>
      <c r="H196" s="469"/>
      <c r="I196" s="469"/>
      <c r="J196" s="469"/>
      <c r="K196" s="583"/>
      <c r="L196" s="602"/>
      <c r="M196" s="799"/>
    </row>
    <row r="197" spans="1:13" ht="15" customHeight="1" x14ac:dyDescent="0.25">
      <c r="A197" s="564"/>
      <c r="B197" s="568"/>
      <c r="C197" s="614"/>
      <c r="D197" s="773"/>
      <c r="E197" s="448"/>
      <c r="F197" s="147" t="s">
        <v>8</v>
      </c>
      <c r="G197" s="243">
        <v>3000</v>
      </c>
      <c r="H197" s="244">
        <v>4000</v>
      </c>
      <c r="I197" s="246">
        <v>5500</v>
      </c>
      <c r="J197" s="257">
        <v>6000</v>
      </c>
      <c r="K197" s="583"/>
      <c r="L197" s="602"/>
      <c r="M197" s="799"/>
    </row>
    <row r="198" spans="1:13" ht="15" customHeight="1" x14ac:dyDescent="0.25">
      <c r="A198" s="564"/>
      <c r="B198" s="568"/>
      <c r="C198" s="614"/>
      <c r="D198" s="773"/>
      <c r="E198" s="448"/>
      <c r="F198" s="147" t="s">
        <v>82</v>
      </c>
      <c r="G198" s="243">
        <f>G196*123</f>
        <v>984</v>
      </c>
      <c r="H198" s="244">
        <f>G196*131.2</f>
        <v>1049.5999999999999</v>
      </c>
      <c r="I198" s="246">
        <f>G196*140</f>
        <v>1120</v>
      </c>
      <c r="J198" s="224"/>
      <c r="K198" s="583"/>
      <c r="L198" s="602"/>
      <c r="M198" s="799"/>
    </row>
    <row r="199" spans="1:13" ht="15" customHeight="1" x14ac:dyDescent="0.25">
      <c r="A199" s="564"/>
      <c r="B199" s="568"/>
      <c r="C199" s="614"/>
      <c r="D199" s="773"/>
      <c r="E199" s="448"/>
      <c r="F199" s="147" t="s">
        <v>1269</v>
      </c>
      <c r="G199" s="451">
        <v>0.98</v>
      </c>
      <c r="H199" s="451"/>
      <c r="I199" s="451"/>
      <c r="J199" s="451"/>
      <c r="K199" s="583"/>
      <c r="L199" s="602"/>
      <c r="M199" s="799"/>
    </row>
    <row r="200" spans="1:13" ht="15" customHeight="1" x14ac:dyDescent="0.25">
      <c r="A200" s="564"/>
      <c r="B200" s="568"/>
      <c r="C200" s="614"/>
      <c r="D200" s="773"/>
      <c r="E200" s="448"/>
      <c r="F200" s="93" t="s">
        <v>699</v>
      </c>
      <c r="G200" s="523" t="s">
        <v>700</v>
      </c>
      <c r="H200" s="523"/>
      <c r="I200" s="523"/>
      <c r="J200" s="523"/>
      <c r="K200" s="583"/>
      <c r="L200" s="602"/>
      <c r="M200" s="799"/>
    </row>
    <row r="201" spans="1:13" ht="15" customHeight="1" x14ac:dyDescent="0.25">
      <c r="A201" s="564"/>
      <c r="B201" s="568"/>
      <c r="C201" s="614"/>
      <c r="D201" s="773"/>
      <c r="E201" s="448"/>
      <c r="F201" s="93" t="s">
        <v>1181</v>
      </c>
      <c r="G201" s="462" t="s">
        <v>1179</v>
      </c>
      <c r="H201" s="463"/>
      <c r="I201" s="463"/>
      <c r="J201" s="464"/>
      <c r="K201" s="583"/>
      <c r="L201" s="602"/>
      <c r="M201" s="799"/>
    </row>
    <row r="202" spans="1:13" ht="15" customHeight="1" x14ac:dyDescent="0.25">
      <c r="A202" s="564"/>
      <c r="B202" s="568"/>
      <c r="C202" s="614"/>
      <c r="D202" s="773"/>
      <c r="E202" s="448"/>
      <c r="F202" s="94" t="s">
        <v>83</v>
      </c>
      <c r="G202" s="523">
        <v>54</v>
      </c>
      <c r="H202" s="523"/>
      <c r="I202" s="523"/>
      <c r="J202" s="523"/>
      <c r="K202" s="583"/>
      <c r="L202" s="602"/>
      <c r="M202" s="799"/>
    </row>
    <row r="203" spans="1:13" ht="15" customHeight="1" x14ac:dyDescent="0.25">
      <c r="A203" s="564"/>
      <c r="B203" s="568"/>
      <c r="C203" s="614"/>
      <c r="D203" s="773"/>
      <c r="E203" s="448"/>
      <c r="F203" s="94" t="s">
        <v>396</v>
      </c>
      <c r="G203" s="523" t="s">
        <v>397</v>
      </c>
      <c r="H203" s="523"/>
      <c r="I203" s="523"/>
      <c r="J203" s="523"/>
      <c r="K203" s="583"/>
      <c r="L203" s="602"/>
      <c r="M203" s="799"/>
    </row>
    <row r="204" spans="1:13" s="51" customFormat="1" ht="15" customHeight="1" x14ac:dyDescent="0.25">
      <c r="A204" s="564"/>
      <c r="B204" s="568"/>
      <c r="C204" s="614"/>
      <c r="D204" s="773"/>
      <c r="E204" s="448"/>
      <c r="F204" s="94" t="s">
        <v>743</v>
      </c>
      <c r="G204" s="523" t="s">
        <v>747</v>
      </c>
      <c r="H204" s="523"/>
      <c r="I204" s="523"/>
      <c r="J204" s="523"/>
      <c r="K204" s="583"/>
      <c r="L204" s="602"/>
      <c r="M204" s="799"/>
    </row>
    <row r="205" spans="1:13" s="51" customFormat="1" ht="15" customHeight="1" x14ac:dyDescent="0.25">
      <c r="A205" s="564"/>
      <c r="B205" s="568"/>
      <c r="C205" s="614"/>
      <c r="D205" s="773"/>
      <c r="E205" s="448"/>
      <c r="F205" s="94" t="s">
        <v>421</v>
      </c>
      <c r="G205" s="523" t="s">
        <v>386</v>
      </c>
      <c r="H205" s="523"/>
      <c r="I205" s="523"/>
      <c r="J205" s="523"/>
      <c r="K205" s="583"/>
      <c r="L205" s="602"/>
      <c r="M205" s="799"/>
    </row>
    <row r="206" spans="1:13" s="51" customFormat="1" ht="15" customHeight="1" x14ac:dyDescent="0.25">
      <c r="A206" s="564"/>
      <c r="B206" s="568"/>
      <c r="C206" s="614"/>
      <c r="D206" s="773"/>
      <c r="E206" s="448"/>
      <c r="F206" s="148" t="s">
        <v>379</v>
      </c>
      <c r="G206" s="523" t="s">
        <v>745</v>
      </c>
      <c r="H206" s="523"/>
      <c r="I206" s="523"/>
      <c r="J206" s="523"/>
      <c r="K206" s="583"/>
      <c r="L206" s="602"/>
      <c r="M206" s="799"/>
    </row>
    <row r="207" spans="1:13" s="51" customFormat="1" ht="15" customHeight="1" x14ac:dyDescent="0.25">
      <c r="A207" s="564"/>
      <c r="B207" s="568"/>
      <c r="C207" s="614"/>
      <c r="D207" s="773"/>
      <c r="E207" s="448"/>
      <c r="F207" s="148" t="s">
        <v>257</v>
      </c>
      <c r="G207" s="523" t="s">
        <v>658</v>
      </c>
      <c r="H207" s="523"/>
      <c r="I207" s="523"/>
      <c r="J207" s="523"/>
      <c r="K207" s="583"/>
      <c r="L207" s="602"/>
      <c r="M207" s="799"/>
    </row>
    <row r="208" spans="1:13" s="51" customFormat="1" ht="15" customHeight="1" x14ac:dyDescent="0.25">
      <c r="A208" s="564"/>
      <c r="B208" s="568"/>
      <c r="C208" s="614"/>
      <c r="D208" s="773"/>
      <c r="E208" s="448"/>
      <c r="F208" s="148" t="s">
        <v>422</v>
      </c>
      <c r="G208" s="523" t="s">
        <v>794</v>
      </c>
      <c r="H208" s="523"/>
      <c r="I208" s="523"/>
      <c r="J208" s="523"/>
      <c r="K208" s="583"/>
      <c r="L208" s="602"/>
      <c r="M208" s="799"/>
    </row>
    <row r="209" spans="1:13" s="51" customFormat="1" ht="15" customHeight="1" x14ac:dyDescent="0.25">
      <c r="A209" s="564"/>
      <c r="B209" s="568"/>
      <c r="C209" s="614"/>
      <c r="D209" s="773"/>
      <c r="E209" s="448"/>
      <c r="F209" s="148" t="s">
        <v>376</v>
      </c>
      <c r="G209" s="523" t="s">
        <v>746</v>
      </c>
      <c r="H209" s="523"/>
      <c r="I209" s="523"/>
      <c r="J209" s="523"/>
      <c r="K209" s="583"/>
      <c r="L209" s="602"/>
      <c r="M209" s="799"/>
    </row>
    <row r="210" spans="1:13" s="51" customFormat="1" ht="15" customHeight="1" x14ac:dyDescent="0.25">
      <c r="A210" s="564"/>
      <c r="B210" s="568"/>
      <c r="C210" s="614"/>
      <c r="D210" s="773"/>
      <c r="E210" s="448"/>
      <c r="F210" s="148" t="s">
        <v>381</v>
      </c>
      <c r="G210" s="523" t="s">
        <v>795</v>
      </c>
      <c r="H210" s="523"/>
      <c r="I210" s="523"/>
      <c r="J210" s="523"/>
      <c r="K210" s="583"/>
      <c r="L210" s="602"/>
      <c r="M210" s="799"/>
    </row>
    <row r="211" spans="1:13" s="51" customFormat="1" ht="15" customHeight="1" x14ac:dyDescent="0.25">
      <c r="A211" s="564"/>
      <c r="B211" s="568"/>
      <c r="C211" s="614"/>
      <c r="D211" s="773"/>
      <c r="E211" s="448"/>
      <c r="F211" s="148" t="s">
        <v>796</v>
      </c>
      <c r="G211" s="523" t="s">
        <v>797</v>
      </c>
      <c r="H211" s="523"/>
      <c r="I211" s="523"/>
      <c r="J211" s="523"/>
      <c r="K211" s="583"/>
      <c r="L211" s="602"/>
      <c r="M211" s="799"/>
    </row>
    <row r="212" spans="1:13" s="51" customFormat="1" ht="15.75" customHeight="1" x14ac:dyDescent="0.25">
      <c r="A212" s="564"/>
      <c r="B212" s="568"/>
      <c r="C212" s="614"/>
      <c r="D212" s="773"/>
      <c r="E212" s="448"/>
      <c r="F212" s="94" t="s">
        <v>358</v>
      </c>
      <c r="G212" s="523" t="s">
        <v>748</v>
      </c>
      <c r="H212" s="523"/>
      <c r="I212" s="523"/>
      <c r="J212" s="523"/>
      <c r="K212" s="804">
        <v>5</v>
      </c>
      <c r="L212" s="533">
        <v>4998</v>
      </c>
      <c r="M212" s="799"/>
    </row>
    <row r="213" spans="1:13" s="51" customFormat="1" ht="15.75" customHeight="1" x14ac:dyDescent="0.25">
      <c r="A213" s="564"/>
      <c r="B213" s="568"/>
      <c r="C213" s="614"/>
      <c r="D213" s="773"/>
      <c r="E213" s="448"/>
      <c r="F213" s="93" t="s">
        <v>704</v>
      </c>
      <c r="G213" s="523" t="s">
        <v>1284</v>
      </c>
      <c r="H213" s="523"/>
      <c r="I213" s="523"/>
      <c r="J213" s="523"/>
      <c r="K213" s="585"/>
      <c r="L213" s="603" t="e">
        <f>#REF!-#REF!*10%</f>
        <v>#REF!</v>
      </c>
      <c r="M213" s="799"/>
    </row>
    <row r="214" spans="1:13" s="51" customFormat="1" ht="15.75" customHeight="1" x14ac:dyDescent="0.25">
      <c r="A214" s="564"/>
      <c r="B214" s="568"/>
      <c r="C214" s="614"/>
      <c r="D214" s="773"/>
      <c r="E214" s="448"/>
      <c r="F214" s="148" t="s">
        <v>377</v>
      </c>
      <c r="G214" s="523" t="s">
        <v>749</v>
      </c>
      <c r="H214" s="523"/>
      <c r="I214" s="523"/>
      <c r="J214" s="523"/>
      <c r="K214" s="585"/>
      <c r="L214" s="603" t="e">
        <f>#REF!-#REF!*10%</f>
        <v>#REF!</v>
      </c>
      <c r="M214" s="799"/>
    </row>
    <row r="215" spans="1:13" s="51" customFormat="1" ht="15" customHeight="1" x14ac:dyDescent="0.25">
      <c r="A215" s="564"/>
      <c r="B215" s="568"/>
      <c r="C215" s="614"/>
      <c r="D215" s="773"/>
      <c r="E215" s="448"/>
      <c r="F215" s="148" t="s">
        <v>798</v>
      </c>
      <c r="G215" s="801" t="s">
        <v>806</v>
      </c>
      <c r="H215" s="801"/>
      <c r="I215" s="801"/>
      <c r="J215" s="801"/>
      <c r="K215" s="585"/>
      <c r="L215" s="603" t="e">
        <f>#REF!-#REF!*10%</f>
        <v>#REF!</v>
      </c>
      <c r="M215" s="799"/>
    </row>
    <row r="216" spans="1:13" s="51" customFormat="1" ht="15" customHeight="1" x14ac:dyDescent="0.25">
      <c r="A216" s="564"/>
      <c r="B216" s="568"/>
      <c r="C216" s="614"/>
      <c r="D216" s="773"/>
      <c r="E216" s="448"/>
      <c r="F216" s="148" t="s">
        <v>885</v>
      </c>
      <c r="G216" s="801" t="s">
        <v>386</v>
      </c>
      <c r="H216" s="801"/>
      <c r="I216" s="801"/>
      <c r="J216" s="801"/>
      <c r="K216" s="585"/>
      <c r="L216" s="603" t="e">
        <f>#REF!-#REF!*10%</f>
        <v>#REF!</v>
      </c>
      <c r="M216" s="799"/>
    </row>
    <row r="217" spans="1:13" s="51" customFormat="1" ht="15" customHeight="1" x14ac:dyDescent="0.25">
      <c r="A217" s="564"/>
      <c r="B217" s="568"/>
      <c r="C217" s="614"/>
      <c r="D217" s="773"/>
      <c r="E217" s="448"/>
      <c r="F217" s="148" t="s">
        <v>886</v>
      </c>
      <c r="G217" s="801">
        <v>2600</v>
      </c>
      <c r="H217" s="801"/>
      <c r="I217" s="801"/>
      <c r="J217" s="801"/>
      <c r="K217" s="585"/>
      <c r="L217" s="603" t="e">
        <f>#REF!-#REF!*10%</f>
        <v>#REF!</v>
      </c>
      <c r="M217" s="799"/>
    </row>
    <row r="218" spans="1:13" s="51" customFormat="1" ht="15" customHeight="1" x14ac:dyDescent="0.25">
      <c r="A218" s="564"/>
      <c r="B218" s="568"/>
      <c r="C218" s="614"/>
      <c r="D218" s="773"/>
      <c r="E218" s="448"/>
      <c r="F218" s="148" t="s">
        <v>887</v>
      </c>
      <c r="G218" s="801" t="s">
        <v>888</v>
      </c>
      <c r="H218" s="801"/>
      <c r="I218" s="801"/>
      <c r="J218" s="801"/>
      <c r="K218" s="585"/>
      <c r="L218" s="603" t="e">
        <f>#REF!-#REF!*10%</f>
        <v>#REF!</v>
      </c>
      <c r="M218" s="799"/>
    </row>
    <row r="219" spans="1:13" s="51" customFormat="1" ht="15" customHeight="1" x14ac:dyDescent="0.25">
      <c r="A219" s="564"/>
      <c r="B219" s="568"/>
      <c r="C219" s="614"/>
      <c r="D219" s="773"/>
      <c r="E219" s="448"/>
      <c r="F219" s="148" t="s">
        <v>801</v>
      </c>
      <c r="G219" s="801">
        <v>10</v>
      </c>
      <c r="H219" s="801"/>
      <c r="I219" s="801"/>
      <c r="J219" s="801"/>
      <c r="K219" s="585"/>
      <c r="L219" s="603" t="e">
        <f>#REF!-#REF!*10%</f>
        <v>#REF!</v>
      </c>
      <c r="M219" s="799"/>
    </row>
    <row r="220" spans="1:13" s="51" customFormat="1" ht="15" customHeight="1" x14ac:dyDescent="0.25">
      <c r="A220" s="564"/>
      <c r="B220" s="568"/>
      <c r="C220" s="614"/>
      <c r="D220" s="773"/>
      <c r="E220" s="448"/>
      <c r="F220" s="148" t="s">
        <v>802</v>
      </c>
      <c r="G220" s="523" t="s">
        <v>799</v>
      </c>
      <c r="H220" s="523"/>
      <c r="I220" s="523"/>
      <c r="J220" s="523"/>
      <c r="K220" s="585"/>
      <c r="L220" s="603" t="e">
        <f>#REF!-#REF!*10%</f>
        <v>#REF!</v>
      </c>
      <c r="M220" s="799"/>
    </row>
    <row r="221" spans="1:13" s="51" customFormat="1" ht="15" customHeight="1" x14ac:dyDescent="0.25">
      <c r="A221" s="564"/>
      <c r="B221" s="568"/>
      <c r="C221" s="614"/>
      <c r="D221" s="773"/>
      <c r="E221" s="448"/>
      <c r="F221" s="148" t="s">
        <v>803</v>
      </c>
      <c r="G221" s="801">
        <v>4</v>
      </c>
      <c r="H221" s="801"/>
      <c r="I221" s="801"/>
      <c r="J221" s="801"/>
      <c r="K221" s="585"/>
      <c r="L221" s="603" t="e">
        <f>#REF!-#REF!*10%</f>
        <v>#REF!</v>
      </c>
      <c r="M221" s="799"/>
    </row>
    <row r="222" spans="1:13" s="51" customFormat="1" ht="15.6" customHeight="1" x14ac:dyDescent="0.25">
      <c r="A222" s="564"/>
      <c r="B222" s="568"/>
      <c r="C222" s="614"/>
      <c r="D222" s="773"/>
      <c r="E222" s="448"/>
      <c r="F222" s="148" t="s">
        <v>804</v>
      </c>
      <c r="G222" s="523" t="s">
        <v>799</v>
      </c>
      <c r="H222" s="523"/>
      <c r="I222" s="523"/>
      <c r="J222" s="523"/>
      <c r="K222" s="585"/>
      <c r="L222" s="603" t="e">
        <f>#REF!-#REF!*10%</f>
        <v>#REF!</v>
      </c>
      <c r="M222" s="799"/>
    </row>
    <row r="223" spans="1:13" s="51" customFormat="1" ht="15.6" customHeight="1" x14ac:dyDescent="0.25">
      <c r="A223" s="564"/>
      <c r="B223" s="568"/>
      <c r="C223" s="614"/>
      <c r="D223" s="773"/>
      <c r="E223" s="448"/>
      <c r="F223" s="148" t="s">
        <v>562</v>
      </c>
      <c r="G223" s="523" t="s">
        <v>1085</v>
      </c>
      <c r="H223" s="523"/>
      <c r="I223" s="523"/>
      <c r="J223" s="523"/>
      <c r="K223" s="585"/>
      <c r="L223" s="603" t="e">
        <f>#REF!-#REF!*10%</f>
        <v>#REF!</v>
      </c>
      <c r="M223" s="799"/>
    </row>
    <row r="224" spans="1:13" ht="15" customHeight="1" x14ac:dyDescent="0.25">
      <c r="A224" s="564"/>
      <c r="B224" s="568"/>
      <c r="C224" s="614"/>
      <c r="D224" s="773"/>
      <c r="E224" s="448"/>
      <c r="F224" s="148" t="s">
        <v>570</v>
      </c>
      <c r="G224" s="523" t="s">
        <v>614</v>
      </c>
      <c r="H224" s="523"/>
      <c r="I224" s="523"/>
      <c r="J224" s="523"/>
      <c r="K224" s="585"/>
      <c r="L224" s="603" t="e">
        <f>#REF!-#REF!*10%</f>
        <v>#REF!</v>
      </c>
      <c r="M224" s="799"/>
    </row>
    <row r="225" spans="1:13" ht="15" customHeight="1" x14ac:dyDescent="0.25">
      <c r="A225" s="564"/>
      <c r="B225" s="568"/>
      <c r="C225" s="614"/>
      <c r="D225" s="773"/>
      <c r="E225" s="448"/>
      <c r="F225" s="167" t="s">
        <v>84</v>
      </c>
      <c r="G225" s="722">
        <v>0.3</v>
      </c>
      <c r="H225" s="722"/>
      <c r="I225" s="722"/>
      <c r="J225" s="722"/>
      <c r="K225" s="585"/>
      <c r="L225" s="603" t="e">
        <f>#REF!-#REF!*10%</f>
        <v>#REF!</v>
      </c>
      <c r="M225" s="799"/>
    </row>
    <row r="226" spans="1:13" ht="15" customHeight="1" x14ac:dyDescent="0.25">
      <c r="A226" s="564"/>
      <c r="B226" s="569"/>
      <c r="C226" s="614"/>
      <c r="D226" s="773"/>
      <c r="E226" s="448"/>
      <c r="F226" s="136" t="s">
        <v>1016</v>
      </c>
      <c r="G226" s="523">
        <v>5</v>
      </c>
      <c r="H226" s="523"/>
      <c r="I226" s="523"/>
      <c r="J226" s="523"/>
      <c r="K226" s="585"/>
      <c r="L226" s="603" t="e">
        <f>#REF!-#REF!*10%</f>
        <v>#REF!</v>
      </c>
      <c r="M226" s="799"/>
    </row>
    <row r="227" spans="1:13" ht="15" customHeight="1" x14ac:dyDescent="0.25">
      <c r="A227" s="564">
        <v>8</v>
      </c>
      <c r="B227" s="567"/>
      <c r="C227" s="614" t="s">
        <v>895</v>
      </c>
      <c r="D227" s="773"/>
      <c r="E227" s="448"/>
      <c r="F227" s="147" t="s">
        <v>81</v>
      </c>
      <c r="G227" s="523" t="s">
        <v>10</v>
      </c>
      <c r="H227" s="523"/>
      <c r="I227" s="523"/>
      <c r="J227" s="523"/>
      <c r="K227" s="803">
        <v>3</v>
      </c>
      <c r="L227" s="601">
        <v>4671</v>
      </c>
      <c r="M227" s="799" t="s">
        <v>1124</v>
      </c>
    </row>
    <row r="228" spans="1:13" ht="15" customHeight="1" x14ac:dyDescent="0.25">
      <c r="A228" s="564"/>
      <c r="B228" s="568"/>
      <c r="C228" s="614"/>
      <c r="D228" s="773"/>
      <c r="E228" s="448"/>
      <c r="F228" s="147" t="s">
        <v>80</v>
      </c>
      <c r="G228" s="469">
        <v>8</v>
      </c>
      <c r="H228" s="469"/>
      <c r="I228" s="469"/>
      <c r="J228" s="469"/>
      <c r="K228" s="583"/>
      <c r="L228" s="602"/>
      <c r="M228" s="799"/>
    </row>
    <row r="229" spans="1:13" ht="15" customHeight="1" x14ac:dyDescent="0.25">
      <c r="A229" s="564"/>
      <c r="B229" s="568"/>
      <c r="C229" s="614"/>
      <c r="D229" s="773"/>
      <c r="E229" s="448"/>
      <c r="F229" s="147" t="s">
        <v>8</v>
      </c>
      <c r="G229" s="243">
        <v>3000</v>
      </c>
      <c r="H229" s="244">
        <v>4000</v>
      </c>
      <c r="I229" s="246">
        <v>5500</v>
      </c>
      <c r="J229" s="257">
        <v>6000</v>
      </c>
      <c r="K229" s="583"/>
      <c r="L229" s="602"/>
      <c r="M229" s="799"/>
    </row>
    <row r="230" spans="1:13" ht="15" customHeight="1" x14ac:dyDescent="0.25">
      <c r="A230" s="564"/>
      <c r="B230" s="568"/>
      <c r="C230" s="614"/>
      <c r="D230" s="773"/>
      <c r="E230" s="448"/>
      <c r="F230" s="147" t="s">
        <v>82</v>
      </c>
      <c r="G230" s="243">
        <f>G228*123</f>
        <v>984</v>
      </c>
      <c r="H230" s="244">
        <f>G228*131.2</f>
        <v>1049.5999999999999</v>
      </c>
      <c r="I230" s="246">
        <f>G228*140</f>
        <v>1120</v>
      </c>
      <c r="J230" s="224"/>
      <c r="K230" s="583"/>
      <c r="L230" s="602"/>
      <c r="M230" s="799"/>
    </row>
    <row r="231" spans="1:13" ht="15" customHeight="1" x14ac:dyDescent="0.25">
      <c r="A231" s="564"/>
      <c r="B231" s="568"/>
      <c r="C231" s="614"/>
      <c r="D231" s="773"/>
      <c r="E231" s="448"/>
      <c r="F231" s="147" t="s">
        <v>1269</v>
      </c>
      <c r="G231" s="451">
        <v>0.98</v>
      </c>
      <c r="H231" s="451"/>
      <c r="I231" s="451"/>
      <c r="J231" s="451"/>
      <c r="K231" s="583"/>
      <c r="L231" s="602"/>
      <c r="M231" s="799"/>
    </row>
    <row r="232" spans="1:13" ht="15" customHeight="1" x14ac:dyDescent="0.25">
      <c r="A232" s="564"/>
      <c r="B232" s="568"/>
      <c r="C232" s="614"/>
      <c r="D232" s="773"/>
      <c r="E232" s="448"/>
      <c r="F232" s="93" t="s">
        <v>699</v>
      </c>
      <c r="G232" s="523" t="s">
        <v>700</v>
      </c>
      <c r="H232" s="523"/>
      <c r="I232" s="523"/>
      <c r="J232" s="523"/>
      <c r="K232" s="583"/>
      <c r="L232" s="602"/>
      <c r="M232" s="799"/>
    </row>
    <row r="233" spans="1:13" ht="15" customHeight="1" x14ac:dyDescent="0.25">
      <c r="A233" s="564"/>
      <c r="B233" s="568"/>
      <c r="C233" s="614"/>
      <c r="D233" s="773"/>
      <c r="E233" s="448"/>
      <c r="F233" s="93" t="s">
        <v>1181</v>
      </c>
      <c r="G233" s="462" t="s">
        <v>1179</v>
      </c>
      <c r="H233" s="463"/>
      <c r="I233" s="463"/>
      <c r="J233" s="464"/>
      <c r="K233" s="583"/>
      <c r="L233" s="602"/>
      <c r="M233" s="799"/>
    </row>
    <row r="234" spans="1:13" ht="15" customHeight="1" x14ac:dyDescent="0.25">
      <c r="A234" s="564"/>
      <c r="B234" s="568"/>
      <c r="C234" s="614"/>
      <c r="D234" s="773"/>
      <c r="E234" s="448"/>
      <c r="F234" s="94" t="s">
        <v>83</v>
      </c>
      <c r="G234" s="523">
        <v>54</v>
      </c>
      <c r="H234" s="523"/>
      <c r="I234" s="523"/>
      <c r="J234" s="523"/>
      <c r="K234" s="583"/>
      <c r="L234" s="602"/>
      <c r="M234" s="799"/>
    </row>
    <row r="235" spans="1:13" ht="15" customHeight="1" x14ac:dyDescent="0.25">
      <c r="A235" s="564"/>
      <c r="B235" s="568"/>
      <c r="C235" s="614"/>
      <c r="D235" s="773"/>
      <c r="E235" s="448"/>
      <c r="F235" s="94" t="s">
        <v>396</v>
      </c>
      <c r="G235" s="523" t="s">
        <v>397</v>
      </c>
      <c r="H235" s="523"/>
      <c r="I235" s="523"/>
      <c r="J235" s="523"/>
      <c r="K235" s="583"/>
      <c r="L235" s="602"/>
      <c r="M235" s="799"/>
    </row>
    <row r="236" spans="1:13" s="51" customFormat="1" ht="15" customHeight="1" x14ac:dyDescent="0.25">
      <c r="A236" s="564"/>
      <c r="B236" s="568"/>
      <c r="C236" s="614"/>
      <c r="D236" s="773"/>
      <c r="E236" s="448"/>
      <c r="F236" s="94" t="s">
        <v>743</v>
      </c>
      <c r="G236" s="523" t="s">
        <v>747</v>
      </c>
      <c r="H236" s="523"/>
      <c r="I236" s="523"/>
      <c r="J236" s="523"/>
      <c r="K236" s="583"/>
      <c r="L236" s="602"/>
      <c r="M236" s="799"/>
    </row>
    <row r="237" spans="1:13" s="51" customFormat="1" ht="15" customHeight="1" x14ac:dyDescent="0.25">
      <c r="A237" s="564"/>
      <c r="B237" s="568"/>
      <c r="C237" s="614"/>
      <c r="D237" s="773"/>
      <c r="E237" s="448"/>
      <c r="F237" s="94" t="s">
        <v>421</v>
      </c>
      <c r="G237" s="523" t="s">
        <v>386</v>
      </c>
      <c r="H237" s="523"/>
      <c r="I237" s="523"/>
      <c r="J237" s="523"/>
      <c r="K237" s="583"/>
      <c r="L237" s="602"/>
      <c r="M237" s="799"/>
    </row>
    <row r="238" spans="1:13" s="51" customFormat="1" ht="15" customHeight="1" x14ac:dyDescent="0.25">
      <c r="A238" s="564"/>
      <c r="B238" s="568"/>
      <c r="C238" s="614"/>
      <c r="D238" s="773"/>
      <c r="E238" s="448"/>
      <c r="F238" s="148" t="s">
        <v>379</v>
      </c>
      <c r="G238" s="523" t="s">
        <v>745</v>
      </c>
      <c r="H238" s="523"/>
      <c r="I238" s="523"/>
      <c r="J238" s="523"/>
      <c r="K238" s="583"/>
      <c r="L238" s="602"/>
      <c r="M238" s="799"/>
    </row>
    <row r="239" spans="1:13" s="51" customFormat="1" ht="15" customHeight="1" x14ac:dyDescent="0.25">
      <c r="A239" s="564"/>
      <c r="B239" s="568"/>
      <c r="C239" s="614"/>
      <c r="D239" s="773"/>
      <c r="E239" s="448"/>
      <c r="F239" s="148" t="s">
        <v>257</v>
      </c>
      <c r="G239" s="523" t="s">
        <v>658</v>
      </c>
      <c r="H239" s="523"/>
      <c r="I239" s="523"/>
      <c r="J239" s="523"/>
      <c r="K239" s="583"/>
      <c r="L239" s="602"/>
      <c r="M239" s="799"/>
    </row>
    <row r="240" spans="1:13" s="51" customFormat="1" ht="15" customHeight="1" x14ac:dyDescent="0.25">
      <c r="A240" s="564"/>
      <c r="B240" s="568"/>
      <c r="C240" s="614"/>
      <c r="D240" s="773"/>
      <c r="E240" s="448"/>
      <c r="F240" s="148" t="s">
        <v>422</v>
      </c>
      <c r="G240" s="523" t="s">
        <v>794</v>
      </c>
      <c r="H240" s="523"/>
      <c r="I240" s="523"/>
      <c r="J240" s="523"/>
      <c r="K240" s="583"/>
      <c r="L240" s="602"/>
      <c r="M240" s="799"/>
    </row>
    <row r="241" spans="1:13" s="51" customFormat="1" ht="15" customHeight="1" x14ac:dyDescent="0.25">
      <c r="A241" s="564"/>
      <c r="B241" s="568"/>
      <c r="C241" s="614"/>
      <c r="D241" s="773"/>
      <c r="E241" s="448"/>
      <c r="F241" s="148" t="s">
        <v>376</v>
      </c>
      <c r="G241" s="523" t="s">
        <v>746</v>
      </c>
      <c r="H241" s="523"/>
      <c r="I241" s="523"/>
      <c r="J241" s="523"/>
      <c r="K241" s="583"/>
      <c r="L241" s="602"/>
      <c r="M241" s="799"/>
    </row>
    <row r="242" spans="1:13" s="51" customFormat="1" ht="15" customHeight="1" x14ac:dyDescent="0.25">
      <c r="A242" s="564"/>
      <c r="B242" s="568"/>
      <c r="C242" s="614"/>
      <c r="D242" s="773"/>
      <c r="E242" s="448"/>
      <c r="F242" s="148" t="s">
        <v>381</v>
      </c>
      <c r="G242" s="523" t="s">
        <v>795</v>
      </c>
      <c r="H242" s="523"/>
      <c r="I242" s="523"/>
      <c r="J242" s="523"/>
      <c r="K242" s="583"/>
      <c r="L242" s="602"/>
      <c r="M242" s="799"/>
    </row>
    <row r="243" spans="1:13" s="51" customFormat="1" ht="15" customHeight="1" x14ac:dyDescent="0.25">
      <c r="A243" s="564"/>
      <c r="B243" s="568"/>
      <c r="C243" s="614"/>
      <c r="D243" s="773"/>
      <c r="E243" s="448"/>
      <c r="F243" s="148" t="s">
        <v>796</v>
      </c>
      <c r="G243" s="523" t="s">
        <v>797</v>
      </c>
      <c r="H243" s="523"/>
      <c r="I243" s="523"/>
      <c r="J243" s="523"/>
      <c r="K243" s="583"/>
      <c r="L243" s="602"/>
      <c r="M243" s="799"/>
    </row>
    <row r="244" spans="1:13" s="51" customFormat="1" ht="15.75" customHeight="1" x14ac:dyDescent="0.25">
      <c r="A244" s="564"/>
      <c r="B244" s="568"/>
      <c r="C244" s="614"/>
      <c r="D244" s="773"/>
      <c r="E244" s="448"/>
      <c r="F244" s="94" t="s">
        <v>358</v>
      </c>
      <c r="G244" s="523" t="s">
        <v>748</v>
      </c>
      <c r="H244" s="523"/>
      <c r="I244" s="523"/>
      <c r="J244" s="523"/>
      <c r="K244" s="804">
        <v>5</v>
      </c>
      <c r="L244" s="533">
        <v>4998</v>
      </c>
      <c r="M244" s="799"/>
    </row>
    <row r="245" spans="1:13" s="51" customFormat="1" ht="15.75" customHeight="1" x14ac:dyDescent="0.25">
      <c r="A245" s="564"/>
      <c r="B245" s="568"/>
      <c r="C245" s="614"/>
      <c r="D245" s="773"/>
      <c r="E245" s="448"/>
      <c r="F245" s="93" t="s">
        <v>704</v>
      </c>
      <c r="G245" s="523" t="s">
        <v>1284</v>
      </c>
      <c r="H245" s="523"/>
      <c r="I245" s="523"/>
      <c r="J245" s="523"/>
      <c r="K245" s="585"/>
      <c r="L245" s="603" t="e">
        <f>#REF!-#REF!*10%</f>
        <v>#REF!</v>
      </c>
      <c r="M245" s="799"/>
    </row>
    <row r="246" spans="1:13" s="51" customFormat="1" ht="15.75" customHeight="1" x14ac:dyDescent="0.25">
      <c r="A246" s="564"/>
      <c r="B246" s="568"/>
      <c r="C246" s="614"/>
      <c r="D246" s="773"/>
      <c r="E246" s="448"/>
      <c r="F246" s="148" t="s">
        <v>377</v>
      </c>
      <c r="G246" s="523" t="s">
        <v>749</v>
      </c>
      <c r="H246" s="523"/>
      <c r="I246" s="523"/>
      <c r="J246" s="523"/>
      <c r="K246" s="585"/>
      <c r="L246" s="603" t="e">
        <f>#REF!-#REF!*10%</f>
        <v>#REF!</v>
      </c>
      <c r="M246" s="799"/>
    </row>
    <row r="247" spans="1:13" s="51" customFormat="1" ht="15" customHeight="1" x14ac:dyDescent="0.25">
      <c r="A247" s="564"/>
      <c r="B247" s="568"/>
      <c r="C247" s="614"/>
      <c r="D247" s="773"/>
      <c r="E247" s="448"/>
      <c r="F247" s="148" t="s">
        <v>798</v>
      </c>
      <c r="G247" s="801" t="s">
        <v>808</v>
      </c>
      <c r="H247" s="801"/>
      <c r="I247" s="801"/>
      <c r="J247" s="801"/>
      <c r="K247" s="585"/>
      <c r="L247" s="603" t="e">
        <f>#REF!-#REF!*10%</f>
        <v>#REF!</v>
      </c>
      <c r="M247" s="799"/>
    </row>
    <row r="248" spans="1:13" s="51" customFormat="1" ht="15" customHeight="1" x14ac:dyDescent="0.25">
      <c r="A248" s="564"/>
      <c r="B248" s="568"/>
      <c r="C248" s="614"/>
      <c r="D248" s="773"/>
      <c r="E248" s="448"/>
      <c r="F248" s="148" t="s">
        <v>885</v>
      </c>
      <c r="G248" s="801" t="s">
        <v>386</v>
      </c>
      <c r="H248" s="801"/>
      <c r="I248" s="801"/>
      <c r="J248" s="801"/>
      <c r="K248" s="585"/>
      <c r="L248" s="603" t="e">
        <f>#REF!-#REF!*10%</f>
        <v>#REF!</v>
      </c>
      <c r="M248" s="799"/>
    </row>
    <row r="249" spans="1:13" s="51" customFormat="1" ht="15" customHeight="1" x14ac:dyDescent="0.25">
      <c r="A249" s="564"/>
      <c r="B249" s="568"/>
      <c r="C249" s="614"/>
      <c r="D249" s="773"/>
      <c r="E249" s="448"/>
      <c r="F249" s="148" t="s">
        <v>886</v>
      </c>
      <c r="G249" s="801">
        <v>2600</v>
      </c>
      <c r="H249" s="801"/>
      <c r="I249" s="801"/>
      <c r="J249" s="801"/>
      <c r="K249" s="585"/>
      <c r="L249" s="603" t="e">
        <f>#REF!-#REF!*10%</f>
        <v>#REF!</v>
      </c>
      <c r="M249" s="799"/>
    </row>
    <row r="250" spans="1:13" s="51" customFormat="1" ht="15" customHeight="1" x14ac:dyDescent="0.25">
      <c r="A250" s="564"/>
      <c r="B250" s="568"/>
      <c r="C250" s="614"/>
      <c r="D250" s="773"/>
      <c r="E250" s="448"/>
      <c r="F250" s="148" t="s">
        <v>887</v>
      </c>
      <c r="G250" s="801" t="s">
        <v>888</v>
      </c>
      <c r="H250" s="801"/>
      <c r="I250" s="801"/>
      <c r="J250" s="801"/>
      <c r="K250" s="585"/>
      <c r="L250" s="603" t="e">
        <f>#REF!-#REF!*10%</f>
        <v>#REF!</v>
      </c>
      <c r="M250" s="799"/>
    </row>
    <row r="251" spans="1:13" s="51" customFormat="1" ht="15" customHeight="1" x14ac:dyDescent="0.25">
      <c r="A251" s="564"/>
      <c r="B251" s="568"/>
      <c r="C251" s="614"/>
      <c r="D251" s="773"/>
      <c r="E251" s="448"/>
      <c r="F251" s="148" t="s">
        <v>801</v>
      </c>
      <c r="G251" s="523" t="s">
        <v>799</v>
      </c>
      <c r="H251" s="523"/>
      <c r="I251" s="523"/>
      <c r="J251" s="523"/>
      <c r="K251" s="585"/>
      <c r="L251" s="603" t="e">
        <f>#REF!-#REF!*10%</f>
        <v>#REF!</v>
      </c>
      <c r="M251" s="799"/>
    </row>
    <row r="252" spans="1:13" s="51" customFormat="1" ht="15" customHeight="1" x14ac:dyDescent="0.25">
      <c r="A252" s="564"/>
      <c r="B252" s="568"/>
      <c r="C252" s="614"/>
      <c r="D252" s="773"/>
      <c r="E252" s="448"/>
      <c r="F252" s="148" t="s">
        <v>802</v>
      </c>
      <c r="G252" s="801">
        <v>60</v>
      </c>
      <c r="H252" s="801"/>
      <c r="I252" s="801"/>
      <c r="J252" s="801"/>
      <c r="K252" s="585"/>
      <c r="L252" s="603" t="e">
        <f>#REF!-#REF!*10%</f>
        <v>#REF!</v>
      </c>
      <c r="M252" s="799"/>
    </row>
    <row r="253" spans="1:13" s="51" customFormat="1" ht="15" customHeight="1" x14ac:dyDescent="0.25">
      <c r="A253" s="564"/>
      <c r="B253" s="568"/>
      <c r="C253" s="614"/>
      <c r="D253" s="773"/>
      <c r="E253" s="448"/>
      <c r="F253" s="148" t="s">
        <v>803</v>
      </c>
      <c r="G253" s="801">
        <v>1</v>
      </c>
      <c r="H253" s="801"/>
      <c r="I253" s="801"/>
      <c r="J253" s="801"/>
      <c r="K253" s="585"/>
      <c r="L253" s="603" t="e">
        <f>#REF!-#REF!*10%</f>
        <v>#REF!</v>
      </c>
      <c r="M253" s="799"/>
    </row>
    <row r="254" spans="1:13" s="51" customFormat="1" ht="15.6" customHeight="1" x14ac:dyDescent="0.25">
      <c r="A254" s="564"/>
      <c r="B254" s="568"/>
      <c r="C254" s="614"/>
      <c r="D254" s="773"/>
      <c r="E254" s="448"/>
      <c r="F254" s="148" t="s">
        <v>804</v>
      </c>
      <c r="G254" s="523" t="s">
        <v>799</v>
      </c>
      <c r="H254" s="523"/>
      <c r="I254" s="523"/>
      <c r="J254" s="523"/>
      <c r="K254" s="585"/>
      <c r="L254" s="603" t="e">
        <f>#REF!-#REF!*10%</f>
        <v>#REF!</v>
      </c>
      <c r="M254" s="799"/>
    </row>
    <row r="255" spans="1:13" s="51" customFormat="1" ht="15.6" customHeight="1" x14ac:dyDescent="0.25">
      <c r="A255" s="564"/>
      <c r="B255" s="568"/>
      <c r="C255" s="614"/>
      <c r="D255" s="773"/>
      <c r="E255" s="448"/>
      <c r="F255" s="148" t="s">
        <v>562</v>
      </c>
      <c r="G255" s="523" t="s">
        <v>1085</v>
      </c>
      <c r="H255" s="523"/>
      <c r="I255" s="523"/>
      <c r="J255" s="523"/>
      <c r="K255" s="585"/>
      <c r="L255" s="603" t="e">
        <f>#REF!-#REF!*10%</f>
        <v>#REF!</v>
      </c>
      <c r="M255" s="799"/>
    </row>
    <row r="256" spans="1:13" ht="15" customHeight="1" x14ac:dyDescent="0.25">
      <c r="A256" s="564"/>
      <c r="B256" s="568"/>
      <c r="C256" s="614"/>
      <c r="D256" s="773"/>
      <c r="E256" s="448"/>
      <c r="F256" s="148" t="s">
        <v>570</v>
      </c>
      <c r="G256" s="523" t="s">
        <v>614</v>
      </c>
      <c r="H256" s="523"/>
      <c r="I256" s="523"/>
      <c r="J256" s="523"/>
      <c r="K256" s="585"/>
      <c r="L256" s="603" t="e">
        <f>#REF!-#REF!*10%</f>
        <v>#REF!</v>
      </c>
      <c r="M256" s="799"/>
    </row>
    <row r="257" spans="1:13" ht="15" customHeight="1" x14ac:dyDescent="0.25">
      <c r="A257" s="564"/>
      <c r="B257" s="568"/>
      <c r="C257" s="614"/>
      <c r="D257" s="773"/>
      <c r="E257" s="448"/>
      <c r="F257" s="167" t="s">
        <v>84</v>
      </c>
      <c r="G257" s="722">
        <v>0.3</v>
      </c>
      <c r="H257" s="722"/>
      <c r="I257" s="722"/>
      <c r="J257" s="722"/>
      <c r="K257" s="585"/>
      <c r="L257" s="603" t="e">
        <f>#REF!-#REF!*10%</f>
        <v>#REF!</v>
      </c>
      <c r="M257" s="799"/>
    </row>
    <row r="258" spans="1:13" ht="15" customHeight="1" x14ac:dyDescent="0.25">
      <c r="A258" s="564"/>
      <c r="B258" s="569"/>
      <c r="C258" s="614"/>
      <c r="D258" s="773"/>
      <c r="E258" s="448"/>
      <c r="F258" s="136" t="s">
        <v>1016</v>
      </c>
      <c r="G258" s="523">
        <v>5</v>
      </c>
      <c r="H258" s="523"/>
      <c r="I258" s="523"/>
      <c r="J258" s="523"/>
      <c r="K258" s="585"/>
      <c r="L258" s="603" t="e">
        <f>#REF!-#REF!*10%</f>
        <v>#REF!</v>
      </c>
      <c r="M258" s="799"/>
    </row>
    <row r="259" spans="1:13" ht="15" customHeight="1" x14ac:dyDescent="0.25">
      <c r="A259" s="564">
        <v>9</v>
      </c>
      <c r="B259" s="567"/>
      <c r="C259" s="614" t="s">
        <v>896</v>
      </c>
      <c r="D259" s="773"/>
      <c r="E259" s="448"/>
      <c r="F259" s="147" t="s">
        <v>81</v>
      </c>
      <c r="G259" s="523" t="s">
        <v>10</v>
      </c>
      <c r="H259" s="523"/>
      <c r="I259" s="523"/>
      <c r="J259" s="523"/>
      <c r="K259" s="803">
        <v>3</v>
      </c>
      <c r="L259" s="601">
        <v>4671</v>
      </c>
      <c r="M259" s="799" t="s">
        <v>1117</v>
      </c>
    </row>
    <row r="260" spans="1:13" ht="15" customHeight="1" x14ac:dyDescent="0.25">
      <c r="A260" s="564"/>
      <c r="B260" s="568"/>
      <c r="C260" s="614"/>
      <c r="D260" s="773"/>
      <c r="E260" s="448"/>
      <c r="F260" s="147" t="s">
        <v>80</v>
      </c>
      <c r="G260" s="469">
        <v>8</v>
      </c>
      <c r="H260" s="469"/>
      <c r="I260" s="469"/>
      <c r="J260" s="469"/>
      <c r="K260" s="583"/>
      <c r="L260" s="602"/>
      <c r="M260" s="799"/>
    </row>
    <row r="261" spans="1:13" ht="15" customHeight="1" x14ac:dyDescent="0.25">
      <c r="A261" s="564"/>
      <c r="B261" s="568"/>
      <c r="C261" s="614"/>
      <c r="D261" s="773"/>
      <c r="E261" s="448"/>
      <c r="F261" s="147" t="s">
        <v>8</v>
      </c>
      <c r="G261" s="243">
        <v>3000</v>
      </c>
      <c r="H261" s="244">
        <v>4000</v>
      </c>
      <c r="I261" s="246">
        <v>5500</v>
      </c>
      <c r="J261" s="257">
        <v>6000</v>
      </c>
      <c r="K261" s="583"/>
      <c r="L261" s="602"/>
      <c r="M261" s="799"/>
    </row>
    <row r="262" spans="1:13" ht="15" customHeight="1" x14ac:dyDescent="0.25">
      <c r="A262" s="564"/>
      <c r="B262" s="568"/>
      <c r="C262" s="614"/>
      <c r="D262" s="773"/>
      <c r="E262" s="448"/>
      <c r="F262" s="147" t="s">
        <v>82</v>
      </c>
      <c r="G262" s="243">
        <f>G260*123</f>
        <v>984</v>
      </c>
      <c r="H262" s="244">
        <f>G260*131.2</f>
        <v>1049.5999999999999</v>
      </c>
      <c r="I262" s="246">
        <f>G260*140</f>
        <v>1120</v>
      </c>
      <c r="J262" s="224"/>
      <c r="K262" s="583"/>
      <c r="L262" s="602"/>
      <c r="M262" s="799"/>
    </row>
    <row r="263" spans="1:13" ht="15" customHeight="1" x14ac:dyDescent="0.25">
      <c r="A263" s="564"/>
      <c r="B263" s="568"/>
      <c r="C263" s="614"/>
      <c r="D263" s="773"/>
      <c r="E263" s="448"/>
      <c r="F263" s="147" t="s">
        <v>1269</v>
      </c>
      <c r="G263" s="451">
        <v>0.98</v>
      </c>
      <c r="H263" s="451"/>
      <c r="I263" s="451"/>
      <c r="J263" s="451"/>
      <c r="K263" s="583"/>
      <c r="L263" s="602"/>
      <c r="M263" s="799"/>
    </row>
    <row r="264" spans="1:13" ht="15" customHeight="1" x14ac:dyDescent="0.25">
      <c r="A264" s="564"/>
      <c r="B264" s="568"/>
      <c r="C264" s="614"/>
      <c r="D264" s="773"/>
      <c r="E264" s="448"/>
      <c r="F264" s="93" t="s">
        <v>699</v>
      </c>
      <c r="G264" s="523" t="s">
        <v>700</v>
      </c>
      <c r="H264" s="523"/>
      <c r="I264" s="523"/>
      <c r="J264" s="523"/>
      <c r="K264" s="583"/>
      <c r="L264" s="602"/>
      <c r="M264" s="799"/>
    </row>
    <row r="265" spans="1:13" ht="15" customHeight="1" x14ac:dyDescent="0.25">
      <c r="A265" s="564"/>
      <c r="B265" s="568"/>
      <c r="C265" s="614"/>
      <c r="D265" s="773"/>
      <c r="E265" s="448"/>
      <c r="F265" s="93" t="s">
        <v>1181</v>
      </c>
      <c r="G265" s="462" t="s">
        <v>1179</v>
      </c>
      <c r="H265" s="463"/>
      <c r="I265" s="463"/>
      <c r="J265" s="464"/>
      <c r="K265" s="583"/>
      <c r="L265" s="602"/>
      <c r="M265" s="799"/>
    </row>
    <row r="266" spans="1:13" ht="15" customHeight="1" x14ac:dyDescent="0.25">
      <c r="A266" s="564"/>
      <c r="B266" s="568"/>
      <c r="C266" s="614"/>
      <c r="D266" s="773"/>
      <c r="E266" s="448"/>
      <c r="F266" s="94" t="s">
        <v>83</v>
      </c>
      <c r="G266" s="523">
        <v>54</v>
      </c>
      <c r="H266" s="523"/>
      <c r="I266" s="523"/>
      <c r="J266" s="523"/>
      <c r="K266" s="583"/>
      <c r="L266" s="602"/>
      <c r="M266" s="799"/>
    </row>
    <row r="267" spans="1:13" ht="15" customHeight="1" x14ac:dyDescent="0.25">
      <c r="A267" s="564"/>
      <c r="B267" s="568"/>
      <c r="C267" s="614"/>
      <c r="D267" s="773"/>
      <c r="E267" s="448"/>
      <c r="F267" s="94" t="s">
        <v>396</v>
      </c>
      <c r="G267" s="523" t="s">
        <v>397</v>
      </c>
      <c r="H267" s="523"/>
      <c r="I267" s="523"/>
      <c r="J267" s="523"/>
      <c r="K267" s="583"/>
      <c r="L267" s="602"/>
      <c r="M267" s="799"/>
    </row>
    <row r="268" spans="1:13" s="51" customFormat="1" ht="15" customHeight="1" x14ac:dyDescent="0.25">
      <c r="A268" s="564"/>
      <c r="B268" s="568"/>
      <c r="C268" s="614"/>
      <c r="D268" s="773"/>
      <c r="E268" s="448"/>
      <c r="F268" s="94" t="s">
        <v>743</v>
      </c>
      <c r="G268" s="523" t="s">
        <v>747</v>
      </c>
      <c r="H268" s="523"/>
      <c r="I268" s="523"/>
      <c r="J268" s="523"/>
      <c r="K268" s="583"/>
      <c r="L268" s="602"/>
      <c r="M268" s="799"/>
    </row>
    <row r="269" spans="1:13" s="51" customFormat="1" ht="15" customHeight="1" x14ac:dyDescent="0.25">
      <c r="A269" s="564"/>
      <c r="B269" s="568"/>
      <c r="C269" s="614"/>
      <c r="D269" s="773"/>
      <c r="E269" s="448"/>
      <c r="F269" s="94" t="s">
        <v>421</v>
      </c>
      <c r="G269" s="523" t="s">
        <v>386</v>
      </c>
      <c r="H269" s="523"/>
      <c r="I269" s="523"/>
      <c r="J269" s="523"/>
      <c r="K269" s="583"/>
      <c r="L269" s="602"/>
      <c r="M269" s="799"/>
    </row>
    <row r="270" spans="1:13" s="51" customFormat="1" ht="15" customHeight="1" x14ac:dyDescent="0.25">
      <c r="A270" s="564"/>
      <c r="B270" s="568"/>
      <c r="C270" s="614"/>
      <c r="D270" s="773"/>
      <c r="E270" s="448"/>
      <c r="F270" s="148" t="s">
        <v>379</v>
      </c>
      <c r="G270" s="523" t="s">
        <v>745</v>
      </c>
      <c r="H270" s="523"/>
      <c r="I270" s="523"/>
      <c r="J270" s="523"/>
      <c r="K270" s="583"/>
      <c r="L270" s="602"/>
      <c r="M270" s="799"/>
    </row>
    <row r="271" spans="1:13" s="51" customFormat="1" ht="15" customHeight="1" x14ac:dyDescent="0.25">
      <c r="A271" s="564"/>
      <c r="B271" s="568"/>
      <c r="C271" s="614"/>
      <c r="D271" s="773"/>
      <c r="E271" s="448"/>
      <c r="F271" s="148" t="s">
        <v>257</v>
      </c>
      <c r="G271" s="523" t="s">
        <v>658</v>
      </c>
      <c r="H271" s="523"/>
      <c r="I271" s="523"/>
      <c r="J271" s="523"/>
      <c r="K271" s="583"/>
      <c r="L271" s="602"/>
      <c r="M271" s="799"/>
    </row>
    <row r="272" spans="1:13" s="51" customFormat="1" ht="15" customHeight="1" x14ac:dyDescent="0.25">
      <c r="A272" s="564"/>
      <c r="B272" s="568"/>
      <c r="C272" s="614"/>
      <c r="D272" s="773"/>
      <c r="E272" s="448"/>
      <c r="F272" s="148" t="s">
        <v>422</v>
      </c>
      <c r="G272" s="523" t="s">
        <v>794</v>
      </c>
      <c r="H272" s="523"/>
      <c r="I272" s="523"/>
      <c r="J272" s="523"/>
      <c r="K272" s="583"/>
      <c r="L272" s="602"/>
      <c r="M272" s="799"/>
    </row>
    <row r="273" spans="1:13" s="51" customFormat="1" ht="15" customHeight="1" x14ac:dyDescent="0.25">
      <c r="A273" s="564"/>
      <c r="B273" s="568"/>
      <c r="C273" s="614"/>
      <c r="D273" s="773"/>
      <c r="E273" s="448"/>
      <c r="F273" s="148" t="s">
        <v>376</v>
      </c>
      <c r="G273" s="523" t="s">
        <v>746</v>
      </c>
      <c r="H273" s="523"/>
      <c r="I273" s="523"/>
      <c r="J273" s="523"/>
      <c r="K273" s="583"/>
      <c r="L273" s="602"/>
      <c r="M273" s="799"/>
    </row>
    <row r="274" spans="1:13" s="51" customFormat="1" ht="15" customHeight="1" x14ac:dyDescent="0.25">
      <c r="A274" s="564"/>
      <c r="B274" s="568"/>
      <c r="C274" s="614"/>
      <c r="D274" s="773"/>
      <c r="E274" s="448"/>
      <c r="F274" s="148" t="s">
        <v>381</v>
      </c>
      <c r="G274" s="523" t="s">
        <v>795</v>
      </c>
      <c r="H274" s="523"/>
      <c r="I274" s="523"/>
      <c r="J274" s="523"/>
      <c r="K274" s="583"/>
      <c r="L274" s="602"/>
      <c r="M274" s="799"/>
    </row>
    <row r="275" spans="1:13" s="51" customFormat="1" ht="15" customHeight="1" x14ac:dyDescent="0.25">
      <c r="A275" s="564"/>
      <c r="B275" s="568"/>
      <c r="C275" s="614"/>
      <c r="D275" s="773"/>
      <c r="E275" s="448"/>
      <c r="F275" s="148" t="s">
        <v>796</v>
      </c>
      <c r="G275" s="523" t="s">
        <v>797</v>
      </c>
      <c r="H275" s="523"/>
      <c r="I275" s="523"/>
      <c r="J275" s="523"/>
      <c r="K275" s="583"/>
      <c r="L275" s="602"/>
      <c r="M275" s="799"/>
    </row>
    <row r="276" spans="1:13" s="51" customFormat="1" ht="15.75" customHeight="1" x14ac:dyDescent="0.25">
      <c r="A276" s="564"/>
      <c r="B276" s="568"/>
      <c r="C276" s="614"/>
      <c r="D276" s="773"/>
      <c r="E276" s="448"/>
      <c r="F276" s="94" t="s">
        <v>358</v>
      </c>
      <c r="G276" s="523" t="s">
        <v>748</v>
      </c>
      <c r="H276" s="523"/>
      <c r="I276" s="523"/>
      <c r="J276" s="523"/>
      <c r="K276" s="804">
        <v>5</v>
      </c>
      <c r="L276" s="533">
        <v>4998</v>
      </c>
      <c r="M276" s="799"/>
    </row>
    <row r="277" spans="1:13" s="51" customFormat="1" ht="15.75" customHeight="1" x14ac:dyDescent="0.25">
      <c r="A277" s="564"/>
      <c r="B277" s="568"/>
      <c r="C277" s="614"/>
      <c r="D277" s="773"/>
      <c r="E277" s="448"/>
      <c r="F277" s="93" t="s">
        <v>704</v>
      </c>
      <c r="G277" s="523" t="s">
        <v>1284</v>
      </c>
      <c r="H277" s="523"/>
      <c r="I277" s="523"/>
      <c r="J277" s="523"/>
      <c r="K277" s="585"/>
      <c r="L277" s="603" t="e">
        <f>#REF!-#REF!*10%</f>
        <v>#REF!</v>
      </c>
      <c r="M277" s="799"/>
    </row>
    <row r="278" spans="1:13" s="51" customFormat="1" ht="15.75" customHeight="1" x14ac:dyDescent="0.25">
      <c r="A278" s="564"/>
      <c r="B278" s="568"/>
      <c r="C278" s="614"/>
      <c r="D278" s="773"/>
      <c r="E278" s="448"/>
      <c r="F278" s="148" t="s">
        <v>377</v>
      </c>
      <c r="G278" s="523" t="s">
        <v>749</v>
      </c>
      <c r="H278" s="523"/>
      <c r="I278" s="523"/>
      <c r="J278" s="523"/>
      <c r="K278" s="585"/>
      <c r="L278" s="603" t="e">
        <f>#REF!-#REF!*10%</f>
        <v>#REF!</v>
      </c>
      <c r="M278" s="799"/>
    </row>
    <row r="279" spans="1:13" s="51" customFormat="1" ht="15" customHeight="1" x14ac:dyDescent="0.25">
      <c r="A279" s="564"/>
      <c r="B279" s="568"/>
      <c r="C279" s="614"/>
      <c r="D279" s="773"/>
      <c r="E279" s="448"/>
      <c r="F279" s="148" t="s">
        <v>798</v>
      </c>
      <c r="G279" s="801" t="s">
        <v>810</v>
      </c>
      <c r="H279" s="801"/>
      <c r="I279" s="801"/>
      <c r="J279" s="801"/>
      <c r="K279" s="585"/>
      <c r="L279" s="603" t="e">
        <f>#REF!-#REF!*10%</f>
        <v>#REF!</v>
      </c>
      <c r="M279" s="799"/>
    </row>
    <row r="280" spans="1:13" s="51" customFormat="1" ht="15" customHeight="1" x14ac:dyDescent="0.25">
      <c r="A280" s="564"/>
      <c r="B280" s="568"/>
      <c r="C280" s="614"/>
      <c r="D280" s="773"/>
      <c r="E280" s="448"/>
      <c r="F280" s="148" t="s">
        <v>885</v>
      </c>
      <c r="G280" s="801" t="s">
        <v>386</v>
      </c>
      <c r="H280" s="801"/>
      <c r="I280" s="801"/>
      <c r="J280" s="801"/>
      <c r="K280" s="585"/>
      <c r="L280" s="603" t="e">
        <f>#REF!-#REF!*10%</f>
        <v>#REF!</v>
      </c>
      <c r="M280" s="799"/>
    </row>
    <row r="281" spans="1:13" s="51" customFormat="1" ht="15" customHeight="1" x14ac:dyDescent="0.25">
      <c r="A281" s="564"/>
      <c r="B281" s="568"/>
      <c r="C281" s="614"/>
      <c r="D281" s="773"/>
      <c r="E281" s="448"/>
      <c r="F281" s="148" t="s">
        <v>886</v>
      </c>
      <c r="G281" s="801">
        <v>2600</v>
      </c>
      <c r="H281" s="801"/>
      <c r="I281" s="801"/>
      <c r="J281" s="801"/>
      <c r="K281" s="585"/>
      <c r="L281" s="603" t="e">
        <f>#REF!-#REF!*10%</f>
        <v>#REF!</v>
      </c>
      <c r="M281" s="799"/>
    </row>
    <row r="282" spans="1:13" s="51" customFormat="1" ht="15" customHeight="1" x14ac:dyDescent="0.25">
      <c r="A282" s="564"/>
      <c r="B282" s="568"/>
      <c r="C282" s="614"/>
      <c r="D282" s="773"/>
      <c r="E282" s="448"/>
      <c r="F282" s="148" t="s">
        <v>887</v>
      </c>
      <c r="G282" s="801" t="s">
        <v>888</v>
      </c>
      <c r="H282" s="801"/>
      <c r="I282" s="801"/>
      <c r="J282" s="801"/>
      <c r="K282" s="585"/>
      <c r="L282" s="603" t="e">
        <f>#REF!-#REF!*10%</f>
        <v>#REF!</v>
      </c>
      <c r="M282" s="799"/>
    </row>
    <row r="283" spans="1:13" s="51" customFormat="1" ht="15" customHeight="1" x14ac:dyDescent="0.25">
      <c r="A283" s="564"/>
      <c r="B283" s="568"/>
      <c r="C283" s="614"/>
      <c r="D283" s="773"/>
      <c r="E283" s="448"/>
      <c r="F283" s="148" t="s">
        <v>801</v>
      </c>
      <c r="G283" s="801">
        <v>10</v>
      </c>
      <c r="H283" s="801"/>
      <c r="I283" s="801"/>
      <c r="J283" s="801"/>
      <c r="K283" s="585"/>
      <c r="L283" s="603" t="e">
        <f>#REF!-#REF!*10%</f>
        <v>#REF!</v>
      </c>
      <c r="M283" s="799"/>
    </row>
    <row r="284" spans="1:13" s="51" customFormat="1" ht="15" customHeight="1" x14ac:dyDescent="0.25">
      <c r="A284" s="564"/>
      <c r="B284" s="568"/>
      <c r="C284" s="614"/>
      <c r="D284" s="773"/>
      <c r="E284" s="448"/>
      <c r="F284" s="148" t="s">
        <v>802</v>
      </c>
      <c r="G284" s="801">
        <v>60</v>
      </c>
      <c r="H284" s="801"/>
      <c r="I284" s="801"/>
      <c r="J284" s="801"/>
      <c r="K284" s="585"/>
      <c r="L284" s="603" t="e">
        <f>#REF!-#REF!*10%</f>
        <v>#REF!</v>
      </c>
      <c r="M284" s="799"/>
    </row>
    <row r="285" spans="1:13" s="51" customFormat="1" ht="15" customHeight="1" x14ac:dyDescent="0.25">
      <c r="A285" s="564"/>
      <c r="B285" s="568"/>
      <c r="C285" s="614"/>
      <c r="D285" s="773"/>
      <c r="E285" s="448"/>
      <c r="F285" s="148" t="s">
        <v>803</v>
      </c>
      <c r="G285" s="801">
        <v>1</v>
      </c>
      <c r="H285" s="801"/>
      <c r="I285" s="801"/>
      <c r="J285" s="801"/>
      <c r="K285" s="585"/>
      <c r="L285" s="603" t="e">
        <f>#REF!-#REF!*10%</f>
        <v>#REF!</v>
      </c>
      <c r="M285" s="799"/>
    </row>
    <row r="286" spans="1:13" s="51" customFormat="1" ht="15.6" customHeight="1" x14ac:dyDescent="0.25">
      <c r="A286" s="564"/>
      <c r="B286" s="568"/>
      <c r="C286" s="614"/>
      <c r="D286" s="773"/>
      <c r="E286" s="448"/>
      <c r="F286" s="148" t="s">
        <v>804</v>
      </c>
      <c r="G286" s="523" t="s">
        <v>799</v>
      </c>
      <c r="H286" s="523"/>
      <c r="I286" s="523"/>
      <c r="J286" s="523"/>
      <c r="K286" s="585"/>
      <c r="L286" s="603" t="e">
        <f>#REF!-#REF!*10%</f>
        <v>#REF!</v>
      </c>
      <c r="M286" s="799"/>
    </row>
    <row r="287" spans="1:13" s="51" customFormat="1" ht="15.6" customHeight="1" x14ac:dyDescent="0.25">
      <c r="A287" s="564"/>
      <c r="B287" s="568"/>
      <c r="C287" s="614"/>
      <c r="D287" s="773"/>
      <c r="E287" s="448"/>
      <c r="F287" s="148" t="s">
        <v>562</v>
      </c>
      <c r="G287" s="523" t="s">
        <v>1085</v>
      </c>
      <c r="H287" s="523"/>
      <c r="I287" s="523"/>
      <c r="J287" s="523"/>
      <c r="K287" s="585"/>
      <c r="L287" s="603" t="e">
        <f>#REF!-#REF!*10%</f>
        <v>#REF!</v>
      </c>
      <c r="M287" s="799"/>
    </row>
    <row r="288" spans="1:13" ht="15" customHeight="1" x14ac:dyDescent="0.25">
      <c r="A288" s="564"/>
      <c r="B288" s="568"/>
      <c r="C288" s="614"/>
      <c r="D288" s="773"/>
      <c r="E288" s="448"/>
      <c r="F288" s="148" t="s">
        <v>570</v>
      </c>
      <c r="G288" s="523" t="s">
        <v>614</v>
      </c>
      <c r="H288" s="523"/>
      <c r="I288" s="523"/>
      <c r="J288" s="523"/>
      <c r="K288" s="585"/>
      <c r="L288" s="603" t="e">
        <f>#REF!-#REF!*10%</f>
        <v>#REF!</v>
      </c>
      <c r="M288" s="799"/>
    </row>
    <row r="289" spans="1:13" ht="15" customHeight="1" x14ac:dyDescent="0.25">
      <c r="A289" s="564"/>
      <c r="B289" s="568"/>
      <c r="C289" s="614"/>
      <c r="D289" s="773"/>
      <c r="E289" s="448"/>
      <c r="F289" s="167" t="s">
        <v>84</v>
      </c>
      <c r="G289" s="722">
        <v>0.3</v>
      </c>
      <c r="H289" s="722"/>
      <c r="I289" s="722"/>
      <c r="J289" s="722"/>
      <c r="K289" s="585"/>
      <c r="L289" s="603" t="e">
        <f>#REF!-#REF!*10%</f>
        <v>#REF!</v>
      </c>
      <c r="M289" s="799"/>
    </row>
    <row r="290" spans="1:13" ht="15" customHeight="1" x14ac:dyDescent="0.25">
      <c r="A290" s="564"/>
      <c r="B290" s="569"/>
      <c r="C290" s="614"/>
      <c r="D290" s="773"/>
      <c r="E290" s="448"/>
      <c r="F290" s="136" t="s">
        <v>1016</v>
      </c>
      <c r="G290" s="523">
        <v>5</v>
      </c>
      <c r="H290" s="523"/>
      <c r="I290" s="523"/>
      <c r="J290" s="523"/>
      <c r="K290" s="585"/>
      <c r="L290" s="603" t="e">
        <f>#REF!-#REF!*10%</f>
        <v>#REF!</v>
      </c>
      <c r="M290" s="799"/>
    </row>
    <row r="291" spans="1:13" ht="15" customHeight="1" x14ac:dyDescent="0.25">
      <c r="A291" s="564">
        <v>10</v>
      </c>
      <c r="B291" s="567"/>
      <c r="C291" s="614" t="s">
        <v>897</v>
      </c>
      <c r="D291" s="773"/>
      <c r="E291" s="448"/>
      <c r="F291" s="147" t="s">
        <v>81</v>
      </c>
      <c r="G291" s="523" t="s">
        <v>10</v>
      </c>
      <c r="H291" s="523"/>
      <c r="I291" s="523"/>
      <c r="J291" s="523"/>
      <c r="K291" s="803">
        <v>3</v>
      </c>
      <c r="L291" s="601">
        <v>4671</v>
      </c>
      <c r="M291" s="799" t="s">
        <v>1120</v>
      </c>
    </row>
    <row r="292" spans="1:13" ht="15" customHeight="1" x14ac:dyDescent="0.25">
      <c r="A292" s="564"/>
      <c r="B292" s="568"/>
      <c r="C292" s="614"/>
      <c r="D292" s="773"/>
      <c r="E292" s="448"/>
      <c r="F292" s="147" t="s">
        <v>80</v>
      </c>
      <c r="G292" s="469">
        <v>8</v>
      </c>
      <c r="H292" s="469"/>
      <c r="I292" s="469"/>
      <c r="J292" s="469"/>
      <c r="K292" s="583"/>
      <c r="L292" s="602"/>
      <c r="M292" s="799"/>
    </row>
    <row r="293" spans="1:13" ht="15" customHeight="1" x14ac:dyDescent="0.25">
      <c r="A293" s="564"/>
      <c r="B293" s="568"/>
      <c r="C293" s="614"/>
      <c r="D293" s="773"/>
      <c r="E293" s="448"/>
      <c r="F293" s="147" t="s">
        <v>8</v>
      </c>
      <c r="G293" s="243">
        <v>3000</v>
      </c>
      <c r="H293" s="244">
        <v>4000</v>
      </c>
      <c r="I293" s="246">
        <v>5500</v>
      </c>
      <c r="J293" s="257">
        <v>6000</v>
      </c>
      <c r="K293" s="583"/>
      <c r="L293" s="602"/>
      <c r="M293" s="799"/>
    </row>
    <row r="294" spans="1:13" ht="15" customHeight="1" x14ac:dyDescent="0.25">
      <c r="A294" s="564"/>
      <c r="B294" s="568"/>
      <c r="C294" s="614"/>
      <c r="D294" s="773"/>
      <c r="E294" s="448"/>
      <c r="F294" s="147" t="s">
        <v>82</v>
      </c>
      <c r="G294" s="243">
        <f>G292*123</f>
        <v>984</v>
      </c>
      <c r="H294" s="244">
        <f>G292*131.2</f>
        <v>1049.5999999999999</v>
      </c>
      <c r="I294" s="246">
        <f>G292*140</f>
        <v>1120</v>
      </c>
      <c r="J294" s="224"/>
      <c r="K294" s="583"/>
      <c r="L294" s="602"/>
      <c r="M294" s="799"/>
    </row>
    <row r="295" spans="1:13" ht="15" customHeight="1" x14ac:dyDescent="0.25">
      <c r="A295" s="564"/>
      <c r="B295" s="568"/>
      <c r="C295" s="614"/>
      <c r="D295" s="773"/>
      <c r="E295" s="448"/>
      <c r="F295" s="147" t="s">
        <v>1269</v>
      </c>
      <c r="G295" s="451">
        <v>0.98</v>
      </c>
      <c r="H295" s="451"/>
      <c r="I295" s="451"/>
      <c r="J295" s="451"/>
      <c r="K295" s="583"/>
      <c r="L295" s="602"/>
      <c r="M295" s="799"/>
    </row>
    <row r="296" spans="1:13" ht="15" customHeight="1" x14ac:dyDescent="0.25">
      <c r="A296" s="564"/>
      <c r="B296" s="568"/>
      <c r="C296" s="614"/>
      <c r="D296" s="773"/>
      <c r="E296" s="448"/>
      <c r="F296" s="93" t="s">
        <v>699</v>
      </c>
      <c r="G296" s="523" t="s">
        <v>700</v>
      </c>
      <c r="H296" s="523"/>
      <c r="I296" s="523"/>
      <c r="J296" s="523"/>
      <c r="K296" s="583"/>
      <c r="L296" s="602"/>
      <c r="M296" s="799"/>
    </row>
    <row r="297" spans="1:13" ht="15" customHeight="1" x14ac:dyDescent="0.25">
      <c r="A297" s="564"/>
      <c r="B297" s="568"/>
      <c r="C297" s="614"/>
      <c r="D297" s="773"/>
      <c r="E297" s="448"/>
      <c r="F297" s="93" t="s">
        <v>1181</v>
      </c>
      <c r="G297" s="462" t="s">
        <v>1179</v>
      </c>
      <c r="H297" s="463"/>
      <c r="I297" s="463"/>
      <c r="J297" s="464"/>
      <c r="K297" s="583"/>
      <c r="L297" s="602"/>
      <c r="M297" s="799"/>
    </row>
    <row r="298" spans="1:13" ht="15" customHeight="1" x14ac:dyDescent="0.25">
      <c r="A298" s="564"/>
      <c r="B298" s="568"/>
      <c r="C298" s="614"/>
      <c r="D298" s="773"/>
      <c r="E298" s="448"/>
      <c r="F298" s="94" t="s">
        <v>83</v>
      </c>
      <c r="G298" s="523">
        <v>54</v>
      </c>
      <c r="H298" s="523"/>
      <c r="I298" s="523"/>
      <c r="J298" s="523"/>
      <c r="K298" s="583"/>
      <c r="L298" s="602"/>
      <c r="M298" s="799"/>
    </row>
    <row r="299" spans="1:13" ht="15" customHeight="1" x14ac:dyDescent="0.25">
      <c r="A299" s="564"/>
      <c r="B299" s="568"/>
      <c r="C299" s="614"/>
      <c r="D299" s="773"/>
      <c r="E299" s="448"/>
      <c r="F299" s="94" t="s">
        <v>396</v>
      </c>
      <c r="G299" s="523" t="s">
        <v>397</v>
      </c>
      <c r="H299" s="523"/>
      <c r="I299" s="523"/>
      <c r="J299" s="523"/>
      <c r="K299" s="583"/>
      <c r="L299" s="602"/>
      <c r="M299" s="799"/>
    </row>
    <row r="300" spans="1:13" s="51" customFormat="1" ht="15" customHeight="1" x14ac:dyDescent="0.25">
      <c r="A300" s="564"/>
      <c r="B300" s="568"/>
      <c r="C300" s="614"/>
      <c r="D300" s="773"/>
      <c r="E300" s="448"/>
      <c r="F300" s="94" t="s">
        <v>743</v>
      </c>
      <c r="G300" s="523" t="s">
        <v>747</v>
      </c>
      <c r="H300" s="523"/>
      <c r="I300" s="523"/>
      <c r="J300" s="523"/>
      <c r="K300" s="583"/>
      <c r="L300" s="602"/>
      <c r="M300" s="799"/>
    </row>
    <row r="301" spans="1:13" s="51" customFormat="1" ht="15" customHeight="1" x14ac:dyDescent="0.25">
      <c r="A301" s="564"/>
      <c r="B301" s="568"/>
      <c r="C301" s="614"/>
      <c r="D301" s="773"/>
      <c r="E301" s="448"/>
      <c r="F301" s="94" t="s">
        <v>421</v>
      </c>
      <c r="G301" s="523" t="s">
        <v>386</v>
      </c>
      <c r="H301" s="523"/>
      <c r="I301" s="523"/>
      <c r="J301" s="523"/>
      <c r="K301" s="583"/>
      <c r="L301" s="602"/>
      <c r="M301" s="799"/>
    </row>
    <row r="302" spans="1:13" s="51" customFormat="1" ht="15" customHeight="1" x14ac:dyDescent="0.25">
      <c r="A302" s="564"/>
      <c r="B302" s="568"/>
      <c r="C302" s="614"/>
      <c r="D302" s="773"/>
      <c r="E302" s="448"/>
      <c r="F302" s="148" t="s">
        <v>379</v>
      </c>
      <c r="G302" s="523" t="s">
        <v>745</v>
      </c>
      <c r="H302" s="523"/>
      <c r="I302" s="523"/>
      <c r="J302" s="523"/>
      <c r="K302" s="583"/>
      <c r="L302" s="602"/>
      <c r="M302" s="799"/>
    </row>
    <row r="303" spans="1:13" s="51" customFormat="1" ht="15" customHeight="1" x14ac:dyDescent="0.25">
      <c r="A303" s="564"/>
      <c r="B303" s="568"/>
      <c r="C303" s="614"/>
      <c r="D303" s="773"/>
      <c r="E303" s="448"/>
      <c r="F303" s="148" t="s">
        <v>257</v>
      </c>
      <c r="G303" s="523" t="s">
        <v>658</v>
      </c>
      <c r="H303" s="523"/>
      <c r="I303" s="523"/>
      <c r="J303" s="523"/>
      <c r="K303" s="583"/>
      <c r="L303" s="602"/>
      <c r="M303" s="799"/>
    </row>
    <row r="304" spans="1:13" s="51" customFormat="1" ht="15" customHeight="1" x14ac:dyDescent="0.25">
      <c r="A304" s="564"/>
      <c r="B304" s="568"/>
      <c r="C304" s="614"/>
      <c r="D304" s="773"/>
      <c r="E304" s="448"/>
      <c r="F304" s="148" t="s">
        <v>422</v>
      </c>
      <c r="G304" s="523" t="s">
        <v>794</v>
      </c>
      <c r="H304" s="523"/>
      <c r="I304" s="523"/>
      <c r="J304" s="523"/>
      <c r="K304" s="583"/>
      <c r="L304" s="602"/>
      <c r="M304" s="799"/>
    </row>
    <row r="305" spans="1:13" s="51" customFormat="1" ht="15" customHeight="1" x14ac:dyDescent="0.25">
      <c r="A305" s="564"/>
      <c r="B305" s="568"/>
      <c r="C305" s="614"/>
      <c r="D305" s="773"/>
      <c r="E305" s="448"/>
      <c r="F305" s="148" t="s">
        <v>376</v>
      </c>
      <c r="G305" s="523" t="s">
        <v>746</v>
      </c>
      <c r="H305" s="523"/>
      <c r="I305" s="523"/>
      <c r="J305" s="523"/>
      <c r="K305" s="583"/>
      <c r="L305" s="602"/>
      <c r="M305" s="799"/>
    </row>
    <row r="306" spans="1:13" s="51" customFormat="1" ht="15" customHeight="1" x14ac:dyDescent="0.25">
      <c r="A306" s="564"/>
      <c r="B306" s="568"/>
      <c r="C306" s="614"/>
      <c r="D306" s="773"/>
      <c r="E306" s="448"/>
      <c r="F306" s="148" t="s">
        <v>381</v>
      </c>
      <c r="G306" s="523" t="s">
        <v>795</v>
      </c>
      <c r="H306" s="523"/>
      <c r="I306" s="523"/>
      <c r="J306" s="523"/>
      <c r="K306" s="583"/>
      <c r="L306" s="602"/>
      <c r="M306" s="799"/>
    </row>
    <row r="307" spans="1:13" s="51" customFormat="1" ht="15" customHeight="1" x14ac:dyDescent="0.25">
      <c r="A307" s="564"/>
      <c r="B307" s="568"/>
      <c r="C307" s="614"/>
      <c r="D307" s="773"/>
      <c r="E307" s="448"/>
      <c r="F307" s="148" t="s">
        <v>796</v>
      </c>
      <c r="G307" s="523" t="s">
        <v>797</v>
      </c>
      <c r="H307" s="523"/>
      <c r="I307" s="523"/>
      <c r="J307" s="523"/>
      <c r="K307" s="583"/>
      <c r="L307" s="602"/>
      <c r="M307" s="799"/>
    </row>
    <row r="308" spans="1:13" s="51" customFormat="1" ht="15.75" customHeight="1" x14ac:dyDescent="0.25">
      <c r="A308" s="564"/>
      <c r="B308" s="568"/>
      <c r="C308" s="614"/>
      <c r="D308" s="773"/>
      <c r="E308" s="448"/>
      <c r="F308" s="94" t="s">
        <v>358</v>
      </c>
      <c r="G308" s="523" t="s">
        <v>748</v>
      </c>
      <c r="H308" s="523"/>
      <c r="I308" s="523"/>
      <c r="J308" s="523"/>
      <c r="K308" s="804">
        <v>5</v>
      </c>
      <c r="L308" s="533">
        <v>4998</v>
      </c>
      <c r="M308" s="799"/>
    </row>
    <row r="309" spans="1:13" s="51" customFormat="1" ht="15.75" customHeight="1" x14ac:dyDescent="0.25">
      <c r="A309" s="564"/>
      <c r="B309" s="568"/>
      <c r="C309" s="614"/>
      <c r="D309" s="773"/>
      <c r="E309" s="448"/>
      <c r="F309" s="93" t="s">
        <v>704</v>
      </c>
      <c r="G309" s="523" t="s">
        <v>1284</v>
      </c>
      <c r="H309" s="523"/>
      <c r="I309" s="523"/>
      <c r="J309" s="523"/>
      <c r="K309" s="585"/>
      <c r="L309" s="603" t="e">
        <f>#REF!-#REF!*10%</f>
        <v>#REF!</v>
      </c>
      <c r="M309" s="799"/>
    </row>
    <row r="310" spans="1:13" s="51" customFormat="1" ht="15.75" customHeight="1" x14ac:dyDescent="0.25">
      <c r="A310" s="564"/>
      <c r="B310" s="568"/>
      <c r="C310" s="614"/>
      <c r="D310" s="773"/>
      <c r="E310" s="448"/>
      <c r="F310" s="148" t="s">
        <v>377</v>
      </c>
      <c r="G310" s="523" t="s">
        <v>749</v>
      </c>
      <c r="H310" s="523"/>
      <c r="I310" s="523"/>
      <c r="J310" s="523"/>
      <c r="K310" s="585"/>
      <c r="L310" s="603" t="e">
        <f>#REF!-#REF!*10%</f>
        <v>#REF!</v>
      </c>
      <c r="M310" s="799"/>
    </row>
    <row r="311" spans="1:13" s="51" customFormat="1" ht="15" customHeight="1" x14ac:dyDescent="0.25">
      <c r="A311" s="564"/>
      <c r="B311" s="568"/>
      <c r="C311" s="614"/>
      <c r="D311" s="773"/>
      <c r="E311" s="448"/>
      <c r="F311" s="148" t="s">
        <v>798</v>
      </c>
      <c r="G311" s="801" t="s">
        <v>810</v>
      </c>
      <c r="H311" s="801"/>
      <c r="I311" s="801"/>
      <c r="J311" s="801"/>
      <c r="K311" s="585"/>
      <c r="L311" s="603" t="e">
        <f>#REF!-#REF!*10%</f>
        <v>#REF!</v>
      </c>
      <c r="M311" s="799"/>
    </row>
    <row r="312" spans="1:13" s="51" customFormat="1" ht="15" customHeight="1" x14ac:dyDescent="0.25">
      <c r="A312" s="564"/>
      <c r="B312" s="568"/>
      <c r="C312" s="614"/>
      <c r="D312" s="773"/>
      <c r="E312" s="448"/>
      <c r="F312" s="148" t="s">
        <v>885</v>
      </c>
      <c r="G312" s="801" t="s">
        <v>386</v>
      </c>
      <c r="H312" s="801"/>
      <c r="I312" s="801"/>
      <c r="J312" s="801"/>
      <c r="K312" s="585"/>
      <c r="L312" s="603" t="e">
        <f>#REF!-#REF!*10%</f>
        <v>#REF!</v>
      </c>
      <c r="M312" s="799"/>
    </row>
    <row r="313" spans="1:13" s="51" customFormat="1" ht="15" customHeight="1" x14ac:dyDescent="0.25">
      <c r="A313" s="564"/>
      <c r="B313" s="568"/>
      <c r="C313" s="614"/>
      <c r="D313" s="773"/>
      <c r="E313" s="448"/>
      <c r="F313" s="148" t="s">
        <v>886</v>
      </c>
      <c r="G313" s="801">
        <v>2600</v>
      </c>
      <c r="H313" s="801"/>
      <c r="I313" s="801"/>
      <c r="J313" s="801"/>
      <c r="K313" s="585"/>
      <c r="L313" s="603" t="e">
        <f>#REF!-#REF!*10%</f>
        <v>#REF!</v>
      </c>
      <c r="M313" s="799"/>
    </row>
    <row r="314" spans="1:13" s="51" customFormat="1" ht="15" customHeight="1" x14ac:dyDescent="0.25">
      <c r="A314" s="564"/>
      <c r="B314" s="568"/>
      <c r="C314" s="614"/>
      <c r="D314" s="773"/>
      <c r="E314" s="448"/>
      <c r="F314" s="148" t="s">
        <v>887</v>
      </c>
      <c r="G314" s="801" t="s">
        <v>888</v>
      </c>
      <c r="H314" s="801"/>
      <c r="I314" s="801"/>
      <c r="J314" s="801"/>
      <c r="K314" s="585"/>
      <c r="L314" s="603" t="e">
        <f>#REF!-#REF!*10%</f>
        <v>#REF!</v>
      </c>
      <c r="M314" s="799"/>
    </row>
    <row r="315" spans="1:13" s="51" customFormat="1" ht="15" customHeight="1" x14ac:dyDescent="0.25">
      <c r="A315" s="564"/>
      <c r="B315" s="568"/>
      <c r="C315" s="614"/>
      <c r="D315" s="773"/>
      <c r="E315" s="448"/>
      <c r="F315" s="148" t="s">
        <v>801</v>
      </c>
      <c r="G315" s="801">
        <v>10</v>
      </c>
      <c r="H315" s="801"/>
      <c r="I315" s="801"/>
      <c r="J315" s="801"/>
      <c r="K315" s="585"/>
      <c r="L315" s="603" t="e">
        <f>#REF!-#REF!*10%</f>
        <v>#REF!</v>
      </c>
      <c r="M315" s="799"/>
    </row>
    <row r="316" spans="1:13" s="51" customFormat="1" ht="15" customHeight="1" x14ac:dyDescent="0.25">
      <c r="A316" s="564"/>
      <c r="B316" s="568"/>
      <c r="C316" s="614"/>
      <c r="D316" s="773"/>
      <c r="E316" s="448"/>
      <c r="F316" s="148" t="s">
        <v>802</v>
      </c>
      <c r="G316" s="801">
        <v>60</v>
      </c>
      <c r="H316" s="801"/>
      <c r="I316" s="801"/>
      <c r="J316" s="801"/>
      <c r="K316" s="585"/>
      <c r="L316" s="603" t="e">
        <f>#REF!-#REF!*10%</f>
        <v>#REF!</v>
      </c>
      <c r="M316" s="799"/>
    </row>
    <row r="317" spans="1:13" s="51" customFormat="1" ht="15" customHeight="1" x14ac:dyDescent="0.25">
      <c r="A317" s="564"/>
      <c r="B317" s="568"/>
      <c r="C317" s="614"/>
      <c r="D317" s="773"/>
      <c r="E317" s="448"/>
      <c r="F317" s="148" t="s">
        <v>803</v>
      </c>
      <c r="G317" s="801">
        <v>1</v>
      </c>
      <c r="H317" s="801"/>
      <c r="I317" s="801"/>
      <c r="J317" s="801"/>
      <c r="K317" s="585"/>
      <c r="L317" s="603" t="e">
        <f>#REF!-#REF!*10%</f>
        <v>#REF!</v>
      </c>
      <c r="M317" s="799"/>
    </row>
    <row r="318" spans="1:13" s="51" customFormat="1" ht="15.6" customHeight="1" x14ac:dyDescent="0.25">
      <c r="A318" s="564"/>
      <c r="B318" s="568"/>
      <c r="C318" s="614"/>
      <c r="D318" s="773"/>
      <c r="E318" s="448"/>
      <c r="F318" s="148" t="s">
        <v>804</v>
      </c>
      <c r="G318" s="801">
        <v>80</v>
      </c>
      <c r="H318" s="801"/>
      <c r="I318" s="801"/>
      <c r="J318" s="801"/>
      <c r="K318" s="585"/>
      <c r="L318" s="603" t="e">
        <f>#REF!-#REF!*10%</f>
        <v>#REF!</v>
      </c>
      <c r="M318" s="799"/>
    </row>
    <row r="319" spans="1:13" s="51" customFormat="1" ht="15.6" customHeight="1" x14ac:dyDescent="0.25">
      <c r="A319" s="564"/>
      <c r="B319" s="568"/>
      <c r="C319" s="614"/>
      <c r="D319" s="773"/>
      <c r="E319" s="448"/>
      <c r="F319" s="148" t="s">
        <v>562</v>
      </c>
      <c r="G319" s="523" t="s">
        <v>1085</v>
      </c>
      <c r="H319" s="523"/>
      <c r="I319" s="523"/>
      <c r="J319" s="523"/>
      <c r="K319" s="585"/>
      <c r="L319" s="603" t="e">
        <f>#REF!-#REF!*10%</f>
        <v>#REF!</v>
      </c>
      <c r="M319" s="799"/>
    </row>
    <row r="320" spans="1:13" ht="15" customHeight="1" x14ac:dyDescent="0.25">
      <c r="A320" s="564"/>
      <c r="B320" s="568"/>
      <c r="C320" s="614"/>
      <c r="D320" s="773"/>
      <c r="E320" s="448"/>
      <c r="F320" s="148" t="s">
        <v>570</v>
      </c>
      <c r="G320" s="523" t="s">
        <v>614</v>
      </c>
      <c r="H320" s="523"/>
      <c r="I320" s="523"/>
      <c r="J320" s="523"/>
      <c r="K320" s="585"/>
      <c r="L320" s="603" t="e">
        <f>#REF!-#REF!*10%</f>
        <v>#REF!</v>
      </c>
      <c r="M320" s="799"/>
    </row>
    <row r="321" spans="1:13" ht="15" customHeight="1" x14ac:dyDescent="0.25">
      <c r="A321" s="564"/>
      <c r="B321" s="568"/>
      <c r="C321" s="614"/>
      <c r="D321" s="773"/>
      <c r="E321" s="448"/>
      <c r="F321" s="167" t="s">
        <v>84</v>
      </c>
      <c r="G321" s="722">
        <v>0.3</v>
      </c>
      <c r="H321" s="722"/>
      <c r="I321" s="722"/>
      <c r="J321" s="722"/>
      <c r="K321" s="585"/>
      <c r="L321" s="603" t="e">
        <f>#REF!-#REF!*10%</f>
        <v>#REF!</v>
      </c>
      <c r="M321" s="799"/>
    </row>
    <row r="322" spans="1:13" ht="15" customHeight="1" x14ac:dyDescent="0.25">
      <c r="A322" s="564"/>
      <c r="B322" s="569"/>
      <c r="C322" s="614"/>
      <c r="D322" s="773"/>
      <c r="E322" s="448"/>
      <c r="F322" s="136" t="s">
        <v>1016</v>
      </c>
      <c r="G322" s="523">
        <v>5</v>
      </c>
      <c r="H322" s="523"/>
      <c r="I322" s="523"/>
      <c r="J322" s="523"/>
      <c r="K322" s="585"/>
      <c r="L322" s="603" t="e">
        <f>#REF!-#REF!*10%</f>
        <v>#REF!</v>
      </c>
      <c r="M322" s="799"/>
    </row>
    <row r="323" spans="1:13" ht="15" customHeight="1" x14ac:dyDescent="0.25">
      <c r="A323" s="564">
        <v>11</v>
      </c>
      <c r="B323" s="567"/>
      <c r="C323" s="614" t="s">
        <v>898</v>
      </c>
      <c r="D323" s="773"/>
      <c r="E323" s="448"/>
      <c r="F323" s="147" t="s">
        <v>81</v>
      </c>
      <c r="G323" s="523" t="s">
        <v>10</v>
      </c>
      <c r="H323" s="523"/>
      <c r="I323" s="523"/>
      <c r="J323" s="523"/>
      <c r="K323" s="803">
        <v>3</v>
      </c>
      <c r="L323" s="601">
        <v>4671</v>
      </c>
      <c r="M323" s="799" t="s">
        <v>1121</v>
      </c>
    </row>
    <row r="324" spans="1:13" ht="15" customHeight="1" x14ac:dyDescent="0.25">
      <c r="A324" s="564"/>
      <c r="B324" s="568"/>
      <c r="C324" s="614"/>
      <c r="D324" s="773"/>
      <c r="E324" s="448"/>
      <c r="F324" s="147" t="s">
        <v>80</v>
      </c>
      <c r="G324" s="469">
        <v>8</v>
      </c>
      <c r="H324" s="469"/>
      <c r="I324" s="469"/>
      <c r="J324" s="469"/>
      <c r="K324" s="583"/>
      <c r="L324" s="602"/>
      <c r="M324" s="799"/>
    </row>
    <row r="325" spans="1:13" ht="15" customHeight="1" x14ac:dyDescent="0.25">
      <c r="A325" s="564"/>
      <c r="B325" s="568"/>
      <c r="C325" s="614"/>
      <c r="D325" s="773"/>
      <c r="E325" s="448"/>
      <c r="F325" s="147" t="s">
        <v>8</v>
      </c>
      <c r="G325" s="243">
        <v>3000</v>
      </c>
      <c r="H325" s="244">
        <v>4000</v>
      </c>
      <c r="I325" s="246">
        <v>5500</v>
      </c>
      <c r="J325" s="257">
        <v>6000</v>
      </c>
      <c r="K325" s="583"/>
      <c r="L325" s="602"/>
      <c r="M325" s="799"/>
    </row>
    <row r="326" spans="1:13" ht="15" customHeight="1" x14ac:dyDescent="0.25">
      <c r="A326" s="564"/>
      <c r="B326" s="568"/>
      <c r="C326" s="614"/>
      <c r="D326" s="773"/>
      <c r="E326" s="448"/>
      <c r="F326" s="147" t="s">
        <v>82</v>
      </c>
      <c r="G326" s="243">
        <f>G324*123</f>
        <v>984</v>
      </c>
      <c r="H326" s="244">
        <f>G324*131.2</f>
        <v>1049.5999999999999</v>
      </c>
      <c r="I326" s="246">
        <f>G324*140</f>
        <v>1120</v>
      </c>
      <c r="J326" s="224"/>
      <c r="K326" s="583"/>
      <c r="L326" s="602"/>
      <c r="M326" s="799"/>
    </row>
    <row r="327" spans="1:13" ht="15" customHeight="1" x14ac:dyDescent="0.25">
      <c r="A327" s="564"/>
      <c r="B327" s="568"/>
      <c r="C327" s="614"/>
      <c r="D327" s="773"/>
      <c r="E327" s="448"/>
      <c r="F327" s="147" t="s">
        <v>1269</v>
      </c>
      <c r="G327" s="451">
        <v>0.98</v>
      </c>
      <c r="H327" s="451"/>
      <c r="I327" s="451"/>
      <c r="J327" s="451"/>
      <c r="K327" s="583"/>
      <c r="L327" s="602"/>
      <c r="M327" s="799"/>
    </row>
    <row r="328" spans="1:13" ht="15" customHeight="1" x14ac:dyDescent="0.25">
      <c r="A328" s="564"/>
      <c r="B328" s="568"/>
      <c r="C328" s="614"/>
      <c r="D328" s="773"/>
      <c r="E328" s="448"/>
      <c r="F328" s="93" t="s">
        <v>699</v>
      </c>
      <c r="G328" s="523" t="s">
        <v>700</v>
      </c>
      <c r="H328" s="523"/>
      <c r="I328" s="523"/>
      <c r="J328" s="523"/>
      <c r="K328" s="583"/>
      <c r="L328" s="602"/>
      <c r="M328" s="799"/>
    </row>
    <row r="329" spans="1:13" ht="15" customHeight="1" x14ac:dyDescent="0.25">
      <c r="A329" s="564"/>
      <c r="B329" s="568"/>
      <c r="C329" s="614"/>
      <c r="D329" s="773"/>
      <c r="E329" s="448"/>
      <c r="F329" s="93" t="s">
        <v>1181</v>
      </c>
      <c r="G329" s="462" t="s">
        <v>1179</v>
      </c>
      <c r="H329" s="463"/>
      <c r="I329" s="463"/>
      <c r="J329" s="464"/>
      <c r="K329" s="583"/>
      <c r="L329" s="602"/>
      <c r="M329" s="799"/>
    </row>
    <row r="330" spans="1:13" ht="15" customHeight="1" x14ac:dyDescent="0.25">
      <c r="A330" s="564"/>
      <c r="B330" s="568"/>
      <c r="C330" s="614"/>
      <c r="D330" s="773"/>
      <c r="E330" s="448"/>
      <c r="F330" s="94" t="s">
        <v>83</v>
      </c>
      <c r="G330" s="523">
        <v>54</v>
      </c>
      <c r="H330" s="523"/>
      <c r="I330" s="523"/>
      <c r="J330" s="523"/>
      <c r="K330" s="583"/>
      <c r="L330" s="602"/>
      <c r="M330" s="799"/>
    </row>
    <row r="331" spans="1:13" ht="15" customHeight="1" x14ac:dyDescent="0.25">
      <c r="A331" s="564"/>
      <c r="B331" s="568"/>
      <c r="C331" s="614"/>
      <c r="D331" s="773"/>
      <c r="E331" s="448"/>
      <c r="F331" s="94" t="s">
        <v>396</v>
      </c>
      <c r="G331" s="523" t="s">
        <v>397</v>
      </c>
      <c r="H331" s="523"/>
      <c r="I331" s="523"/>
      <c r="J331" s="523"/>
      <c r="K331" s="583"/>
      <c r="L331" s="602"/>
      <c r="M331" s="799"/>
    </row>
    <row r="332" spans="1:13" s="51" customFormat="1" ht="15" customHeight="1" x14ac:dyDescent="0.25">
      <c r="A332" s="564"/>
      <c r="B332" s="568"/>
      <c r="C332" s="614"/>
      <c r="D332" s="773"/>
      <c r="E332" s="448"/>
      <c r="F332" s="94" t="s">
        <v>743</v>
      </c>
      <c r="G332" s="523" t="s">
        <v>747</v>
      </c>
      <c r="H332" s="523"/>
      <c r="I332" s="523"/>
      <c r="J332" s="523"/>
      <c r="K332" s="583"/>
      <c r="L332" s="602"/>
      <c r="M332" s="799"/>
    </row>
    <row r="333" spans="1:13" s="51" customFormat="1" ht="15" customHeight="1" x14ac:dyDescent="0.25">
      <c r="A333" s="564"/>
      <c r="B333" s="568"/>
      <c r="C333" s="614"/>
      <c r="D333" s="773"/>
      <c r="E333" s="448"/>
      <c r="F333" s="94" t="s">
        <v>421</v>
      </c>
      <c r="G333" s="523" t="s">
        <v>386</v>
      </c>
      <c r="H333" s="523"/>
      <c r="I333" s="523"/>
      <c r="J333" s="523"/>
      <c r="K333" s="583"/>
      <c r="L333" s="602"/>
      <c r="M333" s="799"/>
    </row>
    <row r="334" spans="1:13" s="51" customFormat="1" ht="15" customHeight="1" x14ac:dyDescent="0.25">
      <c r="A334" s="564"/>
      <c r="B334" s="568"/>
      <c r="C334" s="614"/>
      <c r="D334" s="773"/>
      <c r="E334" s="448"/>
      <c r="F334" s="148" t="s">
        <v>379</v>
      </c>
      <c r="G334" s="523" t="s">
        <v>745</v>
      </c>
      <c r="H334" s="523"/>
      <c r="I334" s="523"/>
      <c r="J334" s="523"/>
      <c r="K334" s="583"/>
      <c r="L334" s="602"/>
      <c r="M334" s="799"/>
    </row>
    <row r="335" spans="1:13" s="51" customFormat="1" ht="15" customHeight="1" x14ac:dyDescent="0.25">
      <c r="A335" s="564"/>
      <c r="B335" s="568"/>
      <c r="C335" s="614"/>
      <c r="D335" s="773"/>
      <c r="E335" s="448"/>
      <c r="F335" s="148" t="s">
        <v>257</v>
      </c>
      <c r="G335" s="523" t="s">
        <v>658</v>
      </c>
      <c r="H335" s="523"/>
      <c r="I335" s="523"/>
      <c r="J335" s="523"/>
      <c r="K335" s="583"/>
      <c r="L335" s="602"/>
      <c r="M335" s="799"/>
    </row>
    <row r="336" spans="1:13" s="51" customFormat="1" ht="15" customHeight="1" x14ac:dyDescent="0.25">
      <c r="A336" s="564"/>
      <c r="B336" s="568"/>
      <c r="C336" s="614"/>
      <c r="D336" s="773"/>
      <c r="E336" s="448"/>
      <c r="F336" s="148" t="s">
        <v>422</v>
      </c>
      <c r="G336" s="523" t="s">
        <v>794</v>
      </c>
      <c r="H336" s="523"/>
      <c r="I336" s="523"/>
      <c r="J336" s="523"/>
      <c r="K336" s="583"/>
      <c r="L336" s="602"/>
      <c r="M336" s="799"/>
    </row>
    <row r="337" spans="1:13" s="51" customFormat="1" ht="15" customHeight="1" x14ac:dyDescent="0.25">
      <c r="A337" s="564"/>
      <c r="B337" s="568"/>
      <c r="C337" s="614"/>
      <c r="D337" s="773"/>
      <c r="E337" s="448"/>
      <c r="F337" s="148" t="s">
        <v>376</v>
      </c>
      <c r="G337" s="523" t="s">
        <v>746</v>
      </c>
      <c r="H337" s="523"/>
      <c r="I337" s="523"/>
      <c r="J337" s="523"/>
      <c r="K337" s="583"/>
      <c r="L337" s="602"/>
      <c r="M337" s="799"/>
    </row>
    <row r="338" spans="1:13" s="51" customFormat="1" ht="15" customHeight="1" x14ac:dyDescent="0.25">
      <c r="A338" s="564"/>
      <c r="B338" s="568"/>
      <c r="C338" s="614"/>
      <c r="D338" s="773"/>
      <c r="E338" s="448"/>
      <c r="F338" s="148" t="s">
        <v>381</v>
      </c>
      <c r="G338" s="523" t="s">
        <v>795</v>
      </c>
      <c r="H338" s="523"/>
      <c r="I338" s="523"/>
      <c r="J338" s="523"/>
      <c r="K338" s="583"/>
      <c r="L338" s="602"/>
      <c r="M338" s="799"/>
    </row>
    <row r="339" spans="1:13" s="51" customFormat="1" ht="15" customHeight="1" x14ac:dyDescent="0.25">
      <c r="A339" s="564"/>
      <c r="B339" s="568"/>
      <c r="C339" s="614"/>
      <c r="D339" s="773"/>
      <c r="E339" s="448"/>
      <c r="F339" s="148" t="s">
        <v>796</v>
      </c>
      <c r="G339" s="523" t="s">
        <v>797</v>
      </c>
      <c r="H339" s="523"/>
      <c r="I339" s="523"/>
      <c r="J339" s="523"/>
      <c r="K339" s="583"/>
      <c r="L339" s="602"/>
      <c r="M339" s="799"/>
    </row>
    <row r="340" spans="1:13" s="51" customFormat="1" ht="15.75" customHeight="1" x14ac:dyDescent="0.25">
      <c r="A340" s="564"/>
      <c r="B340" s="568"/>
      <c r="C340" s="614"/>
      <c r="D340" s="773"/>
      <c r="E340" s="448"/>
      <c r="F340" s="94" t="s">
        <v>358</v>
      </c>
      <c r="G340" s="523" t="s">
        <v>748</v>
      </c>
      <c r="H340" s="523"/>
      <c r="I340" s="523"/>
      <c r="J340" s="523"/>
      <c r="K340" s="804">
        <v>5</v>
      </c>
      <c r="L340" s="533">
        <v>4998</v>
      </c>
      <c r="M340" s="799"/>
    </row>
    <row r="341" spans="1:13" s="51" customFormat="1" ht="15.75" customHeight="1" x14ac:dyDescent="0.25">
      <c r="A341" s="564"/>
      <c r="B341" s="568"/>
      <c r="C341" s="614"/>
      <c r="D341" s="773"/>
      <c r="E341" s="448"/>
      <c r="F341" s="93" t="s">
        <v>704</v>
      </c>
      <c r="G341" s="523" t="s">
        <v>1284</v>
      </c>
      <c r="H341" s="523"/>
      <c r="I341" s="523"/>
      <c r="J341" s="523"/>
      <c r="K341" s="585"/>
      <c r="L341" s="603" t="e">
        <f>#REF!-#REF!*10%</f>
        <v>#REF!</v>
      </c>
      <c r="M341" s="799"/>
    </row>
    <row r="342" spans="1:13" s="51" customFormat="1" ht="15.75" customHeight="1" x14ac:dyDescent="0.25">
      <c r="A342" s="564"/>
      <c r="B342" s="568"/>
      <c r="C342" s="614"/>
      <c r="D342" s="773"/>
      <c r="E342" s="448"/>
      <c r="F342" s="148" t="s">
        <v>377</v>
      </c>
      <c r="G342" s="523" t="s">
        <v>749</v>
      </c>
      <c r="H342" s="523"/>
      <c r="I342" s="523"/>
      <c r="J342" s="523"/>
      <c r="K342" s="585"/>
      <c r="L342" s="603" t="e">
        <f>#REF!-#REF!*10%</f>
        <v>#REF!</v>
      </c>
      <c r="M342" s="799"/>
    </row>
    <row r="343" spans="1:13" s="51" customFormat="1" ht="15" customHeight="1" x14ac:dyDescent="0.25">
      <c r="A343" s="564"/>
      <c r="B343" s="568"/>
      <c r="C343" s="614"/>
      <c r="D343" s="773"/>
      <c r="E343" s="448"/>
      <c r="F343" s="148" t="s">
        <v>798</v>
      </c>
      <c r="G343" s="801" t="s">
        <v>810</v>
      </c>
      <c r="H343" s="801"/>
      <c r="I343" s="801"/>
      <c r="J343" s="801"/>
      <c r="K343" s="585"/>
      <c r="L343" s="603" t="e">
        <f>#REF!-#REF!*10%</f>
        <v>#REF!</v>
      </c>
      <c r="M343" s="799"/>
    </row>
    <row r="344" spans="1:13" s="51" customFormat="1" ht="15" customHeight="1" x14ac:dyDescent="0.25">
      <c r="A344" s="564"/>
      <c r="B344" s="568"/>
      <c r="C344" s="614"/>
      <c r="D344" s="773"/>
      <c r="E344" s="448"/>
      <c r="F344" s="148" t="s">
        <v>885</v>
      </c>
      <c r="G344" s="801" t="s">
        <v>386</v>
      </c>
      <c r="H344" s="801"/>
      <c r="I344" s="801"/>
      <c r="J344" s="801"/>
      <c r="K344" s="585"/>
      <c r="L344" s="603" t="e">
        <f>#REF!-#REF!*10%</f>
        <v>#REF!</v>
      </c>
      <c r="M344" s="799"/>
    </row>
    <row r="345" spans="1:13" s="51" customFormat="1" ht="15" customHeight="1" x14ac:dyDescent="0.25">
      <c r="A345" s="564"/>
      <c r="B345" s="568"/>
      <c r="C345" s="614"/>
      <c r="D345" s="773"/>
      <c r="E345" s="448"/>
      <c r="F345" s="148" t="s">
        <v>886</v>
      </c>
      <c r="G345" s="801">
        <v>2600</v>
      </c>
      <c r="H345" s="801"/>
      <c r="I345" s="801"/>
      <c r="J345" s="801"/>
      <c r="K345" s="585"/>
      <c r="L345" s="603" t="e">
        <f>#REF!-#REF!*10%</f>
        <v>#REF!</v>
      </c>
      <c r="M345" s="799"/>
    </row>
    <row r="346" spans="1:13" s="51" customFormat="1" ht="15" customHeight="1" x14ac:dyDescent="0.25">
      <c r="A346" s="564"/>
      <c r="B346" s="568"/>
      <c r="C346" s="614"/>
      <c r="D346" s="773"/>
      <c r="E346" s="448"/>
      <c r="F346" s="148" t="s">
        <v>887</v>
      </c>
      <c r="G346" s="801" t="s">
        <v>888</v>
      </c>
      <c r="H346" s="801"/>
      <c r="I346" s="801"/>
      <c r="J346" s="801"/>
      <c r="K346" s="585"/>
      <c r="L346" s="603" t="e">
        <f>#REF!-#REF!*10%</f>
        <v>#REF!</v>
      </c>
      <c r="M346" s="799"/>
    </row>
    <row r="347" spans="1:13" s="51" customFormat="1" ht="15" customHeight="1" x14ac:dyDescent="0.25">
      <c r="A347" s="564"/>
      <c r="B347" s="568"/>
      <c r="C347" s="614"/>
      <c r="D347" s="773"/>
      <c r="E347" s="448"/>
      <c r="F347" s="148" t="s">
        <v>801</v>
      </c>
      <c r="G347" s="801">
        <v>10</v>
      </c>
      <c r="H347" s="801"/>
      <c r="I347" s="801"/>
      <c r="J347" s="801"/>
      <c r="K347" s="585"/>
      <c r="L347" s="603" t="e">
        <f>#REF!-#REF!*10%</f>
        <v>#REF!</v>
      </c>
      <c r="M347" s="799"/>
    </row>
    <row r="348" spans="1:13" s="51" customFormat="1" ht="15" customHeight="1" x14ac:dyDescent="0.25">
      <c r="A348" s="564"/>
      <c r="B348" s="568"/>
      <c r="C348" s="614"/>
      <c r="D348" s="773"/>
      <c r="E348" s="448"/>
      <c r="F348" s="148" t="s">
        <v>802</v>
      </c>
      <c r="G348" s="801">
        <v>60</v>
      </c>
      <c r="H348" s="801"/>
      <c r="I348" s="801"/>
      <c r="J348" s="801"/>
      <c r="K348" s="585"/>
      <c r="L348" s="603" t="e">
        <f>#REF!-#REF!*10%</f>
        <v>#REF!</v>
      </c>
      <c r="M348" s="799"/>
    </row>
    <row r="349" spans="1:13" s="51" customFormat="1" ht="15" customHeight="1" x14ac:dyDescent="0.25">
      <c r="A349" s="564"/>
      <c r="B349" s="568"/>
      <c r="C349" s="614"/>
      <c r="D349" s="773"/>
      <c r="E349" s="448"/>
      <c r="F349" s="148" t="s">
        <v>803</v>
      </c>
      <c r="G349" s="801">
        <v>1</v>
      </c>
      <c r="H349" s="801"/>
      <c r="I349" s="801"/>
      <c r="J349" s="801"/>
      <c r="K349" s="585"/>
      <c r="L349" s="603" t="e">
        <f>#REF!-#REF!*10%</f>
        <v>#REF!</v>
      </c>
      <c r="M349" s="799"/>
    </row>
    <row r="350" spans="1:13" s="51" customFormat="1" ht="15.6" customHeight="1" x14ac:dyDescent="0.25">
      <c r="A350" s="564"/>
      <c r="B350" s="568"/>
      <c r="C350" s="614"/>
      <c r="D350" s="773"/>
      <c r="E350" s="448"/>
      <c r="F350" s="148" t="s">
        <v>804</v>
      </c>
      <c r="G350" s="801">
        <v>80</v>
      </c>
      <c r="H350" s="801"/>
      <c r="I350" s="801"/>
      <c r="J350" s="801"/>
      <c r="K350" s="585"/>
      <c r="L350" s="603" t="e">
        <f>#REF!-#REF!*10%</f>
        <v>#REF!</v>
      </c>
      <c r="M350" s="799"/>
    </row>
    <row r="351" spans="1:13" s="51" customFormat="1" ht="15.6" customHeight="1" x14ac:dyDescent="0.25">
      <c r="A351" s="564"/>
      <c r="B351" s="568"/>
      <c r="C351" s="614"/>
      <c r="D351" s="773"/>
      <c r="E351" s="448"/>
      <c r="F351" s="148" t="s">
        <v>562</v>
      </c>
      <c r="G351" s="523" t="s">
        <v>1085</v>
      </c>
      <c r="H351" s="523"/>
      <c r="I351" s="523"/>
      <c r="J351" s="523"/>
      <c r="K351" s="585"/>
      <c r="L351" s="603" t="e">
        <f>#REF!-#REF!*10%</f>
        <v>#REF!</v>
      </c>
      <c r="M351" s="799"/>
    </row>
    <row r="352" spans="1:13" ht="15" customHeight="1" x14ac:dyDescent="0.25">
      <c r="A352" s="564"/>
      <c r="B352" s="568"/>
      <c r="C352" s="614"/>
      <c r="D352" s="773"/>
      <c r="E352" s="448"/>
      <c r="F352" s="148" t="s">
        <v>570</v>
      </c>
      <c r="G352" s="523" t="s">
        <v>614</v>
      </c>
      <c r="H352" s="523"/>
      <c r="I352" s="523"/>
      <c r="J352" s="523"/>
      <c r="K352" s="585"/>
      <c r="L352" s="603" t="e">
        <f>#REF!-#REF!*10%</f>
        <v>#REF!</v>
      </c>
      <c r="M352" s="799"/>
    </row>
    <row r="353" spans="1:13" ht="15" customHeight="1" x14ac:dyDescent="0.25">
      <c r="A353" s="564"/>
      <c r="B353" s="568"/>
      <c r="C353" s="614"/>
      <c r="D353" s="773"/>
      <c r="E353" s="448"/>
      <c r="F353" s="167" t="s">
        <v>84</v>
      </c>
      <c r="G353" s="722">
        <v>0.3</v>
      </c>
      <c r="H353" s="722"/>
      <c r="I353" s="722"/>
      <c r="J353" s="722"/>
      <c r="K353" s="585"/>
      <c r="L353" s="603" t="e">
        <f>#REF!-#REF!*10%</f>
        <v>#REF!</v>
      </c>
      <c r="M353" s="799"/>
    </row>
    <row r="354" spans="1:13" ht="15" customHeight="1" x14ac:dyDescent="0.25">
      <c r="A354" s="564"/>
      <c r="B354" s="569"/>
      <c r="C354" s="614"/>
      <c r="D354" s="773"/>
      <c r="E354" s="448"/>
      <c r="F354" s="136" t="s">
        <v>1016</v>
      </c>
      <c r="G354" s="523">
        <v>5</v>
      </c>
      <c r="H354" s="523"/>
      <c r="I354" s="523"/>
      <c r="J354" s="523"/>
      <c r="K354" s="585"/>
      <c r="L354" s="603" t="e">
        <f>#REF!-#REF!*10%</f>
        <v>#REF!</v>
      </c>
      <c r="M354" s="799"/>
    </row>
    <row r="355" spans="1:13" ht="15" customHeight="1" x14ac:dyDescent="0.25">
      <c r="A355" s="564">
        <v>12</v>
      </c>
      <c r="B355" s="567"/>
      <c r="C355" s="614" t="s">
        <v>899</v>
      </c>
      <c r="D355" s="773"/>
      <c r="E355" s="448"/>
      <c r="F355" s="147" t="s">
        <v>81</v>
      </c>
      <c r="G355" s="523" t="s">
        <v>10</v>
      </c>
      <c r="H355" s="523"/>
      <c r="I355" s="523"/>
      <c r="J355" s="523"/>
      <c r="K355" s="803">
        <v>3</v>
      </c>
      <c r="L355" s="601">
        <v>5405</v>
      </c>
      <c r="M355" s="800" t="s">
        <v>1160</v>
      </c>
    </row>
    <row r="356" spans="1:13" ht="15" customHeight="1" x14ac:dyDescent="0.25">
      <c r="A356" s="564"/>
      <c r="B356" s="568"/>
      <c r="C356" s="614"/>
      <c r="D356" s="773"/>
      <c r="E356" s="448"/>
      <c r="F356" s="147" t="s">
        <v>80</v>
      </c>
      <c r="G356" s="469">
        <v>8</v>
      </c>
      <c r="H356" s="469"/>
      <c r="I356" s="469"/>
      <c r="J356" s="469"/>
      <c r="K356" s="583"/>
      <c r="L356" s="602"/>
      <c r="M356" s="800"/>
    </row>
    <row r="357" spans="1:13" ht="15" customHeight="1" x14ac:dyDescent="0.25">
      <c r="A357" s="564"/>
      <c r="B357" s="568"/>
      <c r="C357" s="614"/>
      <c r="D357" s="773"/>
      <c r="E357" s="448"/>
      <c r="F357" s="147" t="s">
        <v>8</v>
      </c>
      <c r="G357" s="243">
        <v>3000</v>
      </c>
      <c r="H357" s="244">
        <v>4000</v>
      </c>
      <c r="I357" s="246">
        <v>5500</v>
      </c>
      <c r="J357" s="275">
        <v>6000</v>
      </c>
      <c r="K357" s="583"/>
      <c r="L357" s="602"/>
      <c r="M357" s="800"/>
    </row>
    <row r="358" spans="1:13" ht="15" customHeight="1" x14ac:dyDescent="0.25">
      <c r="A358" s="564"/>
      <c r="B358" s="568"/>
      <c r="C358" s="614"/>
      <c r="D358" s="773"/>
      <c r="E358" s="448"/>
      <c r="F358" s="147" t="s">
        <v>82</v>
      </c>
      <c r="G358" s="243">
        <f>G356*123</f>
        <v>984</v>
      </c>
      <c r="H358" s="244">
        <f>G356*131.2</f>
        <v>1049.5999999999999</v>
      </c>
      <c r="I358" s="246">
        <f>G356*140</f>
        <v>1120</v>
      </c>
      <c r="J358" s="224"/>
      <c r="K358" s="583"/>
      <c r="L358" s="602"/>
      <c r="M358" s="800"/>
    </row>
    <row r="359" spans="1:13" ht="15" customHeight="1" x14ac:dyDescent="0.25">
      <c r="A359" s="564"/>
      <c r="B359" s="568"/>
      <c r="C359" s="614"/>
      <c r="D359" s="773"/>
      <c r="E359" s="448"/>
      <c r="F359" s="147" t="s">
        <v>1269</v>
      </c>
      <c r="G359" s="451">
        <v>0.98</v>
      </c>
      <c r="H359" s="451"/>
      <c r="I359" s="451"/>
      <c r="J359" s="451"/>
      <c r="K359" s="583"/>
      <c r="L359" s="602"/>
      <c r="M359" s="800"/>
    </row>
    <row r="360" spans="1:13" ht="15" customHeight="1" x14ac:dyDescent="0.25">
      <c r="A360" s="564"/>
      <c r="B360" s="568"/>
      <c r="C360" s="614"/>
      <c r="D360" s="773"/>
      <c r="E360" s="448"/>
      <c r="F360" s="93" t="s">
        <v>699</v>
      </c>
      <c r="G360" s="523" t="s">
        <v>700</v>
      </c>
      <c r="H360" s="523"/>
      <c r="I360" s="523"/>
      <c r="J360" s="523"/>
      <c r="K360" s="583"/>
      <c r="L360" s="602"/>
      <c r="M360" s="800"/>
    </row>
    <row r="361" spans="1:13" ht="15" customHeight="1" x14ac:dyDescent="0.25">
      <c r="A361" s="564"/>
      <c r="B361" s="568"/>
      <c r="C361" s="614"/>
      <c r="D361" s="773"/>
      <c r="E361" s="448"/>
      <c r="F361" s="93" t="s">
        <v>1181</v>
      </c>
      <c r="G361" s="462" t="s">
        <v>1179</v>
      </c>
      <c r="H361" s="463"/>
      <c r="I361" s="463"/>
      <c r="J361" s="464"/>
      <c r="K361" s="583"/>
      <c r="L361" s="602"/>
      <c r="M361" s="800"/>
    </row>
    <row r="362" spans="1:13" ht="15" customHeight="1" x14ac:dyDescent="0.25">
      <c r="A362" s="564"/>
      <c r="B362" s="568"/>
      <c r="C362" s="614"/>
      <c r="D362" s="773"/>
      <c r="E362" s="448"/>
      <c r="F362" s="94" t="s">
        <v>83</v>
      </c>
      <c r="G362" s="523">
        <v>54</v>
      </c>
      <c r="H362" s="523"/>
      <c r="I362" s="523"/>
      <c r="J362" s="523"/>
      <c r="K362" s="583"/>
      <c r="L362" s="602"/>
      <c r="M362" s="800"/>
    </row>
    <row r="363" spans="1:13" ht="15" customHeight="1" x14ac:dyDescent="0.25">
      <c r="A363" s="564"/>
      <c r="B363" s="568"/>
      <c r="C363" s="614"/>
      <c r="D363" s="773"/>
      <c r="E363" s="448"/>
      <c r="F363" s="94" t="s">
        <v>396</v>
      </c>
      <c r="G363" s="523" t="s">
        <v>397</v>
      </c>
      <c r="H363" s="523"/>
      <c r="I363" s="523"/>
      <c r="J363" s="523"/>
      <c r="K363" s="583"/>
      <c r="L363" s="602"/>
      <c r="M363" s="800"/>
    </row>
    <row r="364" spans="1:13" s="51" customFormat="1" ht="15" customHeight="1" x14ac:dyDescent="0.25">
      <c r="A364" s="564"/>
      <c r="B364" s="568"/>
      <c r="C364" s="614"/>
      <c r="D364" s="773"/>
      <c r="E364" s="448"/>
      <c r="F364" s="94" t="s">
        <v>743</v>
      </c>
      <c r="G364" s="523" t="s">
        <v>747</v>
      </c>
      <c r="H364" s="523"/>
      <c r="I364" s="523"/>
      <c r="J364" s="523"/>
      <c r="K364" s="583"/>
      <c r="L364" s="602"/>
      <c r="M364" s="800"/>
    </row>
    <row r="365" spans="1:13" s="51" customFormat="1" ht="15" customHeight="1" x14ac:dyDescent="0.25">
      <c r="A365" s="564"/>
      <c r="B365" s="568"/>
      <c r="C365" s="614"/>
      <c r="D365" s="773"/>
      <c r="E365" s="448"/>
      <c r="F365" s="94" t="s">
        <v>421</v>
      </c>
      <c r="G365" s="523" t="s">
        <v>386</v>
      </c>
      <c r="H365" s="523"/>
      <c r="I365" s="523"/>
      <c r="J365" s="523"/>
      <c r="K365" s="583"/>
      <c r="L365" s="602"/>
      <c r="M365" s="800"/>
    </row>
    <row r="366" spans="1:13" s="51" customFormat="1" ht="15" customHeight="1" x14ac:dyDescent="0.25">
      <c r="A366" s="564"/>
      <c r="B366" s="568"/>
      <c r="C366" s="614"/>
      <c r="D366" s="773"/>
      <c r="E366" s="448"/>
      <c r="F366" s="148" t="s">
        <v>379</v>
      </c>
      <c r="G366" s="523" t="s">
        <v>745</v>
      </c>
      <c r="H366" s="523"/>
      <c r="I366" s="523"/>
      <c r="J366" s="523"/>
      <c r="K366" s="583"/>
      <c r="L366" s="602"/>
      <c r="M366" s="800"/>
    </row>
    <row r="367" spans="1:13" s="51" customFormat="1" ht="15" customHeight="1" x14ac:dyDescent="0.25">
      <c r="A367" s="564"/>
      <c r="B367" s="568"/>
      <c r="C367" s="614"/>
      <c r="D367" s="773"/>
      <c r="E367" s="448"/>
      <c r="F367" s="148" t="s">
        <v>257</v>
      </c>
      <c r="G367" s="523" t="s">
        <v>658</v>
      </c>
      <c r="H367" s="523"/>
      <c r="I367" s="523"/>
      <c r="J367" s="523"/>
      <c r="K367" s="583"/>
      <c r="L367" s="602"/>
      <c r="M367" s="800"/>
    </row>
    <row r="368" spans="1:13" s="51" customFormat="1" ht="15" customHeight="1" x14ac:dyDescent="0.25">
      <c r="A368" s="564"/>
      <c r="B368" s="568"/>
      <c r="C368" s="614"/>
      <c r="D368" s="773"/>
      <c r="E368" s="448"/>
      <c r="F368" s="148" t="s">
        <v>422</v>
      </c>
      <c r="G368" s="523" t="s">
        <v>794</v>
      </c>
      <c r="H368" s="523"/>
      <c r="I368" s="523"/>
      <c r="J368" s="523"/>
      <c r="K368" s="583"/>
      <c r="L368" s="602"/>
      <c r="M368" s="800"/>
    </row>
    <row r="369" spans="1:13" s="51" customFormat="1" ht="15" customHeight="1" x14ac:dyDescent="0.25">
      <c r="A369" s="564"/>
      <c r="B369" s="568"/>
      <c r="C369" s="614"/>
      <c r="D369" s="773"/>
      <c r="E369" s="448"/>
      <c r="F369" s="148" t="s">
        <v>376</v>
      </c>
      <c r="G369" s="523" t="s">
        <v>746</v>
      </c>
      <c r="H369" s="523"/>
      <c r="I369" s="523"/>
      <c r="J369" s="523"/>
      <c r="K369" s="583"/>
      <c r="L369" s="602"/>
      <c r="M369" s="800"/>
    </row>
    <row r="370" spans="1:13" s="51" customFormat="1" ht="15" customHeight="1" x14ac:dyDescent="0.25">
      <c r="A370" s="564"/>
      <c r="B370" s="568"/>
      <c r="C370" s="614"/>
      <c r="D370" s="773"/>
      <c r="E370" s="448"/>
      <c r="F370" s="148" t="s">
        <v>381</v>
      </c>
      <c r="G370" s="523" t="s">
        <v>795</v>
      </c>
      <c r="H370" s="523"/>
      <c r="I370" s="523"/>
      <c r="J370" s="523"/>
      <c r="K370" s="583"/>
      <c r="L370" s="602"/>
      <c r="M370" s="800"/>
    </row>
    <row r="371" spans="1:13" s="51" customFormat="1" ht="15" customHeight="1" x14ac:dyDescent="0.25">
      <c r="A371" s="564"/>
      <c r="B371" s="568"/>
      <c r="C371" s="614"/>
      <c r="D371" s="773"/>
      <c r="E371" s="448"/>
      <c r="F371" s="148" t="s">
        <v>796</v>
      </c>
      <c r="G371" s="523" t="s">
        <v>797</v>
      </c>
      <c r="H371" s="523"/>
      <c r="I371" s="523"/>
      <c r="J371" s="523"/>
      <c r="K371" s="583"/>
      <c r="L371" s="602"/>
      <c r="M371" s="800"/>
    </row>
    <row r="372" spans="1:13" s="51" customFormat="1" ht="15.75" customHeight="1" x14ac:dyDescent="0.25">
      <c r="A372" s="564"/>
      <c r="B372" s="568"/>
      <c r="C372" s="614"/>
      <c r="D372" s="773"/>
      <c r="E372" s="448"/>
      <c r="F372" s="94" t="s">
        <v>358</v>
      </c>
      <c r="G372" s="523" t="s">
        <v>748</v>
      </c>
      <c r="H372" s="523"/>
      <c r="I372" s="523"/>
      <c r="J372" s="523"/>
      <c r="K372" s="804">
        <v>5</v>
      </c>
      <c r="L372" s="533">
        <v>5784</v>
      </c>
      <c r="M372" s="800"/>
    </row>
    <row r="373" spans="1:13" s="51" customFormat="1" ht="15.75" customHeight="1" x14ac:dyDescent="0.25">
      <c r="A373" s="564"/>
      <c r="B373" s="568"/>
      <c r="C373" s="614"/>
      <c r="D373" s="773"/>
      <c r="E373" s="448"/>
      <c r="F373" s="93" t="s">
        <v>704</v>
      </c>
      <c r="G373" s="523" t="s">
        <v>1284</v>
      </c>
      <c r="H373" s="523"/>
      <c r="I373" s="523"/>
      <c r="J373" s="523"/>
      <c r="K373" s="585"/>
      <c r="L373" s="603" t="e">
        <f>#REF!-#REF!*10%</f>
        <v>#REF!</v>
      </c>
      <c r="M373" s="800"/>
    </row>
    <row r="374" spans="1:13" s="51" customFormat="1" ht="15.75" customHeight="1" x14ac:dyDescent="0.25">
      <c r="A374" s="564"/>
      <c r="B374" s="568"/>
      <c r="C374" s="614"/>
      <c r="D374" s="773"/>
      <c r="E374" s="448"/>
      <c r="F374" s="148" t="s">
        <v>377</v>
      </c>
      <c r="G374" s="523" t="s">
        <v>749</v>
      </c>
      <c r="H374" s="523"/>
      <c r="I374" s="523"/>
      <c r="J374" s="523"/>
      <c r="K374" s="585"/>
      <c r="L374" s="603" t="e">
        <f>#REF!-#REF!*10%</f>
        <v>#REF!</v>
      </c>
      <c r="M374" s="800"/>
    </row>
    <row r="375" spans="1:13" s="51" customFormat="1" ht="15" customHeight="1" x14ac:dyDescent="0.25">
      <c r="A375" s="564"/>
      <c r="B375" s="568"/>
      <c r="C375" s="614"/>
      <c r="D375" s="773"/>
      <c r="E375" s="448"/>
      <c r="F375" s="148" t="s">
        <v>798</v>
      </c>
      <c r="G375" s="801" t="s">
        <v>814</v>
      </c>
      <c r="H375" s="801"/>
      <c r="I375" s="801"/>
      <c r="J375" s="801"/>
      <c r="K375" s="585"/>
      <c r="L375" s="603" t="e">
        <f>#REF!-#REF!*10%</f>
        <v>#REF!</v>
      </c>
      <c r="M375" s="800"/>
    </row>
    <row r="376" spans="1:13" s="51" customFormat="1" ht="15" customHeight="1" x14ac:dyDescent="0.25">
      <c r="A376" s="564"/>
      <c r="B376" s="568"/>
      <c r="C376" s="614"/>
      <c r="D376" s="773"/>
      <c r="E376" s="448"/>
      <c r="F376" s="148" t="s">
        <v>885</v>
      </c>
      <c r="G376" s="801" t="s">
        <v>386</v>
      </c>
      <c r="H376" s="801"/>
      <c r="I376" s="801"/>
      <c r="J376" s="801"/>
      <c r="K376" s="585"/>
      <c r="L376" s="603" t="e">
        <f>#REF!-#REF!*10%</f>
        <v>#REF!</v>
      </c>
      <c r="M376" s="800"/>
    </row>
    <row r="377" spans="1:13" s="51" customFormat="1" ht="15" customHeight="1" x14ac:dyDescent="0.25">
      <c r="A377" s="564"/>
      <c r="B377" s="568"/>
      <c r="C377" s="614"/>
      <c r="D377" s="773"/>
      <c r="E377" s="448"/>
      <c r="F377" s="148" t="s">
        <v>886</v>
      </c>
      <c r="G377" s="801">
        <v>2600</v>
      </c>
      <c r="H377" s="801"/>
      <c r="I377" s="801"/>
      <c r="J377" s="801"/>
      <c r="K377" s="585"/>
      <c r="L377" s="603" t="e">
        <f>#REF!-#REF!*10%</f>
        <v>#REF!</v>
      </c>
      <c r="M377" s="800"/>
    </row>
    <row r="378" spans="1:13" s="51" customFormat="1" ht="15" customHeight="1" x14ac:dyDescent="0.25">
      <c r="A378" s="564"/>
      <c r="B378" s="568"/>
      <c r="C378" s="614"/>
      <c r="D378" s="773"/>
      <c r="E378" s="448"/>
      <c r="F378" s="148" t="s">
        <v>887</v>
      </c>
      <c r="G378" s="801" t="s">
        <v>888</v>
      </c>
      <c r="H378" s="801"/>
      <c r="I378" s="801"/>
      <c r="J378" s="801"/>
      <c r="K378" s="585"/>
      <c r="L378" s="603" t="e">
        <f>#REF!-#REF!*10%</f>
        <v>#REF!</v>
      </c>
      <c r="M378" s="800"/>
    </row>
    <row r="379" spans="1:13" s="51" customFormat="1" ht="15" customHeight="1" x14ac:dyDescent="0.25">
      <c r="A379" s="564"/>
      <c r="B379" s="568"/>
      <c r="C379" s="614"/>
      <c r="D379" s="773"/>
      <c r="E379" s="448"/>
      <c r="F379" s="148" t="s">
        <v>801</v>
      </c>
      <c r="G379" s="523" t="s">
        <v>799</v>
      </c>
      <c r="H379" s="523"/>
      <c r="I379" s="523"/>
      <c r="J379" s="523"/>
      <c r="K379" s="585"/>
      <c r="L379" s="603" t="e">
        <f>#REF!-#REF!*10%</f>
        <v>#REF!</v>
      </c>
      <c r="M379" s="800"/>
    </row>
    <row r="380" spans="1:13" s="51" customFormat="1" ht="15" customHeight="1" x14ac:dyDescent="0.25">
      <c r="A380" s="564"/>
      <c r="B380" s="568"/>
      <c r="C380" s="614"/>
      <c r="D380" s="773"/>
      <c r="E380" s="448"/>
      <c r="F380" s="148" t="s">
        <v>802</v>
      </c>
      <c r="G380" s="523" t="s">
        <v>799</v>
      </c>
      <c r="H380" s="523"/>
      <c r="I380" s="523"/>
      <c r="J380" s="523"/>
      <c r="K380" s="585"/>
      <c r="L380" s="603" t="e">
        <f>#REF!-#REF!*10%</f>
        <v>#REF!</v>
      </c>
      <c r="M380" s="800"/>
    </row>
    <row r="381" spans="1:13" s="51" customFormat="1" ht="15" customHeight="1" x14ac:dyDescent="0.25">
      <c r="A381" s="564"/>
      <c r="B381" s="568"/>
      <c r="C381" s="614"/>
      <c r="D381" s="773"/>
      <c r="E381" s="448"/>
      <c r="F381" s="148" t="s">
        <v>803</v>
      </c>
      <c r="G381" s="523" t="s">
        <v>799</v>
      </c>
      <c r="H381" s="523"/>
      <c r="I381" s="523"/>
      <c r="J381" s="523"/>
      <c r="K381" s="585"/>
      <c r="L381" s="603" t="e">
        <f>#REF!-#REF!*10%</f>
        <v>#REF!</v>
      </c>
      <c r="M381" s="800"/>
    </row>
    <row r="382" spans="1:13" s="51" customFormat="1" ht="15.6" customHeight="1" x14ac:dyDescent="0.25">
      <c r="A382" s="564"/>
      <c r="B382" s="568"/>
      <c r="C382" s="614"/>
      <c r="D382" s="773"/>
      <c r="E382" s="448"/>
      <c r="F382" s="148" t="s">
        <v>815</v>
      </c>
      <c r="G382" s="523" t="s">
        <v>799</v>
      </c>
      <c r="H382" s="523"/>
      <c r="I382" s="523"/>
      <c r="J382" s="523"/>
      <c r="K382" s="585"/>
      <c r="L382" s="603" t="e">
        <f>#REF!-#REF!*10%</f>
        <v>#REF!</v>
      </c>
      <c r="M382" s="800"/>
    </row>
    <row r="383" spans="1:13" s="51" customFormat="1" ht="15.6" customHeight="1" x14ac:dyDescent="0.25">
      <c r="A383" s="564"/>
      <c r="B383" s="568"/>
      <c r="C383" s="614"/>
      <c r="D383" s="773"/>
      <c r="E383" s="448"/>
      <c r="F383" s="148" t="s">
        <v>562</v>
      </c>
      <c r="G383" s="523" t="s">
        <v>1085</v>
      </c>
      <c r="H383" s="523"/>
      <c r="I383" s="523"/>
      <c r="J383" s="523"/>
      <c r="K383" s="585"/>
      <c r="L383" s="603" t="e">
        <f>#REF!-#REF!*10%</f>
        <v>#REF!</v>
      </c>
      <c r="M383" s="800"/>
    </row>
    <row r="384" spans="1:13" ht="15" customHeight="1" x14ac:dyDescent="0.25">
      <c r="A384" s="564"/>
      <c r="B384" s="568"/>
      <c r="C384" s="614"/>
      <c r="D384" s="773"/>
      <c r="E384" s="448"/>
      <c r="F384" s="148" t="s">
        <v>570</v>
      </c>
      <c r="G384" s="523" t="s">
        <v>614</v>
      </c>
      <c r="H384" s="523"/>
      <c r="I384" s="523"/>
      <c r="J384" s="523"/>
      <c r="K384" s="585"/>
      <c r="L384" s="603" t="e">
        <f>#REF!-#REF!*10%</f>
        <v>#REF!</v>
      </c>
      <c r="M384" s="800"/>
    </row>
    <row r="385" spans="1:13" ht="15" customHeight="1" x14ac:dyDescent="0.25">
      <c r="A385" s="564"/>
      <c r="B385" s="568"/>
      <c r="C385" s="614"/>
      <c r="D385" s="773"/>
      <c r="E385" s="448"/>
      <c r="F385" s="167" t="s">
        <v>84</v>
      </c>
      <c r="G385" s="722">
        <v>0.3</v>
      </c>
      <c r="H385" s="722"/>
      <c r="I385" s="722"/>
      <c r="J385" s="722"/>
      <c r="K385" s="585"/>
      <c r="L385" s="603" t="e">
        <f>#REF!-#REF!*10%</f>
        <v>#REF!</v>
      </c>
      <c r="M385" s="800"/>
    </row>
    <row r="386" spans="1:13" ht="15" customHeight="1" x14ac:dyDescent="0.25">
      <c r="A386" s="564"/>
      <c r="B386" s="569"/>
      <c r="C386" s="614"/>
      <c r="D386" s="773"/>
      <c r="E386" s="448"/>
      <c r="F386" s="136" t="s">
        <v>1016</v>
      </c>
      <c r="G386" s="523">
        <v>5</v>
      </c>
      <c r="H386" s="523"/>
      <c r="I386" s="523"/>
      <c r="J386" s="523"/>
      <c r="K386" s="585"/>
      <c r="L386" s="603" t="e">
        <f>#REF!-#REF!*10%</f>
        <v>#REF!</v>
      </c>
      <c r="M386" s="800"/>
    </row>
  </sheetData>
  <sheetProtection sort="0"/>
  <mergeCells count="483">
    <mergeCell ref="K323:K339"/>
    <mergeCell ref="K340:K354"/>
    <mergeCell ref="K355:K371"/>
    <mergeCell ref="K372:K386"/>
    <mergeCell ref="K4:K19"/>
    <mergeCell ref="K20:K34"/>
    <mergeCell ref="K35:K51"/>
    <mergeCell ref="K52:K66"/>
    <mergeCell ref="K67:K83"/>
    <mergeCell ref="K84:K98"/>
    <mergeCell ref="K99:K115"/>
    <mergeCell ref="K116:K130"/>
    <mergeCell ref="K131:K147"/>
    <mergeCell ref="K259:K275"/>
    <mergeCell ref="K276:K290"/>
    <mergeCell ref="K291:K307"/>
    <mergeCell ref="K308:K322"/>
    <mergeCell ref="K163:K179"/>
    <mergeCell ref="K180:K194"/>
    <mergeCell ref="K195:K211"/>
    <mergeCell ref="K212:K226"/>
    <mergeCell ref="K227:K243"/>
    <mergeCell ref="K244:K258"/>
    <mergeCell ref="K148:K162"/>
    <mergeCell ref="L163:L179"/>
    <mergeCell ref="L180:L194"/>
    <mergeCell ref="L195:L211"/>
    <mergeCell ref="L212:L226"/>
    <mergeCell ref="L227:L243"/>
    <mergeCell ref="L244:L258"/>
    <mergeCell ref="L259:L275"/>
    <mergeCell ref="L276:L290"/>
    <mergeCell ref="L372:L386"/>
    <mergeCell ref="L323:L339"/>
    <mergeCell ref="L291:L307"/>
    <mergeCell ref="L340:L354"/>
    <mergeCell ref="L355:L371"/>
    <mergeCell ref="L308:L322"/>
    <mergeCell ref="G16:J16"/>
    <mergeCell ref="G9:J9"/>
    <mergeCell ref="G10:J10"/>
    <mergeCell ref="L20:L34"/>
    <mergeCell ref="L4:L19"/>
    <mergeCell ref="L35:L51"/>
    <mergeCell ref="L52:L66"/>
    <mergeCell ref="L148:L162"/>
    <mergeCell ref="L99:L115"/>
    <mergeCell ref="L67:L83"/>
    <mergeCell ref="L116:L130"/>
    <mergeCell ref="L131:L147"/>
    <mergeCell ref="L84:L98"/>
    <mergeCell ref="G265:J265"/>
    <mergeCell ref="G280:J280"/>
    <mergeCell ref="G286:J286"/>
    <mergeCell ref="G287:J287"/>
    <mergeCell ref="G288:J288"/>
    <mergeCell ref="G289:J289"/>
    <mergeCell ref="G315:J315"/>
    <mergeCell ref="G103:J103"/>
    <mergeCell ref="G135:J135"/>
    <mergeCell ref="G167:J167"/>
    <mergeCell ref="G233:J233"/>
    <mergeCell ref="G201:J201"/>
    <mergeCell ref="G169:J169"/>
    <mergeCell ref="G137:J137"/>
    <mergeCell ref="G105:J105"/>
    <mergeCell ref="G121:J121"/>
    <mergeCell ref="G122:J122"/>
    <mergeCell ref="G123:J123"/>
    <mergeCell ref="G106:J106"/>
    <mergeCell ref="G187:J187"/>
    <mergeCell ref="G188:J188"/>
    <mergeCell ref="G189:J189"/>
    <mergeCell ref="G190:J190"/>
    <mergeCell ref="G199:J199"/>
    <mergeCell ref="G281:J281"/>
    <mergeCell ref="G282:J282"/>
    <mergeCell ref="G284:J284"/>
    <mergeCell ref="G285:J285"/>
    <mergeCell ref="G276:J276"/>
    <mergeCell ref="G278:J278"/>
    <mergeCell ref="G279:J279"/>
    <mergeCell ref="G273:J273"/>
    <mergeCell ref="G274:J274"/>
    <mergeCell ref="G59:J59"/>
    <mergeCell ref="G60:J60"/>
    <mergeCell ref="G61:J61"/>
    <mergeCell ref="G62:J62"/>
    <mergeCell ref="G63:J63"/>
    <mergeCell ref="G64:J64"/>
    <mergeCell ref="G65:J65"/>
    <mergeCell ref="G66:J66"/>
    <mergeCell ref="G86:J86"/>
    <mergeCell ref="G71:J71"/>
    <mergeCell ref="G57:J57"/>
    <mergeCell ref="G47:J47"/>
    <mergeCell ref="G48:J48"/>
    <mergeCell ref="G49:J49"/>
    <mergeCell ref="G50:J50"/>
    <mergeCell ref="G51:J51"/>
    <mergeCell ref="G52:J52"/>
    <mergeCell ref="G54:J54"/>
    <mergeCell ref="G58:J58"/>
    <mergeCell ref="G55:J55"/>
    <mergeCell ref="G56:J56"/>
    <mergeCell ref="G53:J53"/>
    <mergeCell ref="B67:B98"/>
    <mergeCell ref="B99:B130"/>
    <mergeCell ref="B131:B162"/>
    <mergeCell ref="B163:B194"/>
    <mergeCell ref="B195:B226"/>
    <mergeCell ref="B227:B258"/>
    <mergeCell ref="B259:B290"/>
    <mergeCell ref="B291:B322"/>
    <mergeCell ref="G125:J125"/>
    <mergeCell ref="G120:J120"/>
    <mergeCell ref="G87:J87"/>
    <mergeCell ref="G88:J88"/>
    <mergeCell ref="G89:J89"/>
    <mergeCell ref="G90:J90"/>
    <mergeCell ref="G182:J182"/>
    <mergeCell ref="G183:J183"/>
    <mergeCell ref="G184:J184"/>
    <mergeCell ref="G185:J185"/>
    <mergeCell ref="G204:J204"/>
    <mergeCell ref="G205:J205"/>
    <mergeCell ref="G206:J206"/>
    <mergeCell ref="G207:J207"/>
    <mergeCell ref="G208:J208"/>
    <mergeCell ref="G209:J209"/>
    <mergeCell ref="M227:M258"/>
    <mergeCell ref="M259:M290"/>
    <mergeCell ref="M291:M322"/>
    <mergeCell ref="M323:M354"/>
    <mergeCell ref="M355:M386"/>
    <mergeCell ref="A35:A66"/>
    <mergeCell ref="C35:C66"/>
    <mergeCell ref="D35:D66"/>
    <mergeCell ref="A67:A98"/>
    <mergeCell ref="C67:C98"/>
    <mergeCell ref="D67:D98"/>
    <mergeCell ref="G116:J116"/>
    <mergeCell ref="G118:J118"/>
    <mergeCell ref="G119:J119"/>
    <mergeCell ref="G375:J375"/>
    <mergeCell ref="G376:J376"/>
    <mergeCell ref="G356:J356"/>
    <mergeCell ref="A195:A226"/>
    <mergeCell ref="C195:C226"/>
    <mergeCell ref="D195:D226"/>
    <mergeCell ref="A163:A194"/>
    <mergeCell ref="C163:C194"/>
    <mergeCell ref="A99:A130"/>
    <mergeCell ref="B35:B66"/>
    <mergeCell ref="A1:L1"/>
    <mergeCell ref="A3:L3"/>
    <mergeCell ref="A4:A34"/>
    <mergeCell ref="C4:C34"/>
    <mergeCell ref="D4:D34"/>
    <mergeCell ref="G17:J17"/>
    <mergeCell ref="G18:J18"/>
    <mergeCell ref="G19:J19"/>
    <mergeCell ref="G20:J20"/>
    <mergeCell ref="G21:J21"/>
    <mergeCell ref="G23:J23"/>
    <mergeCell ref="G24:J24"/>
    <mergeCell ref="F2:J2"/>
    <mergeCell ref="G4:J4"/>
    <mergeCell ref="G5:J5"/>
    <mergeCell ref="G11:J11"/>
    <mergeCell ref="G12:J12"/>
    <mergeCell ref="G13:J13"/>
    <mergeCell ref="G14:J14"/>
    <mergeCell ref="G22:J22"/>
    <mergeCell ref="G15:J15"/>
    <mergeCell ref="E4:E34"/>
    <mergeCell ref="B4:B34"/>
    <mergeCell ref="G8:J8"/>
    <mergeCell ref="A131:A162"/>
    <mergeCell ref="C131:C162"/>
    <mergeCell ref="D131:D162"/>
    <mergeCell ref="D163:D194"/>
    <mergeCell ref="B323:B354"/>
    <mergeCell ref="B355:B386"/>
    <mergeCell ref="G107:J107"/>
    <mergeCell ref="G108:J108"/>
    <mergeCell ref="G109:J109"/>
    <mergeCell ref="G110:J110"/>
    <mergeCell ref="G111:J111"/>
    <mergeCell ref="G112:J112"/>
    <mergeCell ref="G277:J277"/>
    <mergeCell ref="G370:J370"/>
    <mergeCell ref="G371:J371"/>
    <mergeCell ref="G372:J372"/>
    <mergeCell ref="G374:J374"/>
    <mergeCell ref="G342:J342"/>
    <mergeCell ref="G343:J343"/>
    <mergeCell ref="G344:J344"/>
    <mergeCell ref="G345:J345"/>
    <mergeCell ref="G346:J346"/>
    <mergeCell ref="G263:J263"/>
    <mergeCell ref="G351:J351"/>
    <mergeCell ref="G222:J222"/>
    <mergeCell ref="G210:J210"/>
    <mergeCell ref="G211:J211"/>
    <mergeCell ref="G212:J212"/>
    <mergeCell ref="G214:J214"/>
    <mergeCell ref="G215:J215"/>
    <mergeCell ref="G181:J181"/>
    <mergeCell ref="C99:C130"/>
    <mergeCell ref="D99:D130"/>
    <mergeCell ref="G213:J213"/>
    <mergeCell ref="G129:J129"/>
    <mergeCell ref="G130:J130"/>
    <mergeCell ref="G151:J151"/>
    <mergeCell ref="G152:J152"/>
    <mergeCell ref="G177:J177"/>
    <mergeCell ref="G186:J186"/>
    <mergeCell ref="G153:J153"/>
    <mergeCell ref="G154:J154"/>
    <mergeCell ref="G155:J155"/>
    <mergeCell ref="G161:J161"/>
    <mergeCell ref="G162:J162"/>
    <mergeCell ref="G163:J163"/>
    <mergeCell ref="G164:J164"/>
    <mergeCell ref="G170:J170"/>
    <mergeCell ref="A227:A258"/>
    <mergeCell ref="C227:C258"/>
    <mergeCell ref="D227:D258"/>
    <mergeCell ref="G237:J237"/>
    <mergeCell ref="G238:J238"/>
    <mergeCell ref="G239:J239"/>
    <mergeCell ref="G242:J242"/>
    <mergeCell ref="G243:J243"/>
    <mergeCell ref="G244:J244"/>
    <mergeCell ref="G246:J246"/>
    <mergeCell ref="G247:J247"/>
    <mergeCell ref="G248:J248"/>
    <mergeCell ref="G249:J249"/>
    <mergeCell ref="G236:J236"/>
    <mergeCell ref="G240:J240"/>
    <mergeCell ref="G241:J241"/>
    <mergeCell ref="G235:J235"/>
    <mergeCell ref="G254:J254"/>
    <mergeCell ref="G255:J255"/>
    <mergeCell ref="G256:J256"/>
    <mergeCell ref="G257:J257"/>
    <mergeCell ref="G258:J258"/>
    <mergeCell ref="G231:J231"/>
    <mergeCell ref="G232:J232"/>
    <mergeCell ref="E227:E258"/>
    <mergeCell ref="G250:J250"/>
    <mergeCell ref="G245:J245"/>
    <mergeCell ref="G251:J251"/>
    <mergeCell ref="G252:J252"/>
    <mergeCell ref="G234:J234"/>
    <mergeCell ref="G253:J253"/>
    <mergeCell ref="A291:A322"/>
    <mergeCell ref="C291:C322"/>
    <mergeCell ref="D291:D322"/>
    <mergeCell ref="A259:A290"/>
    <mergeCell ref="C259:C290"/>
    <mergeCell ref="D259:D290"/>
    <mergeCell ref="G283:J283"/>
    <mergeCell ref="G259:J259"/>
    <mergeCell ref="G260:J260"/>
    <mergeCell ref="G266:J266"/>
    <mergeCell ref="G267:J267"/>
    <mergeCell ref="G268:J268"/>
    <mergeCell ref="G269:J269"/>
    <mergeCell ref="G270:J270"/>
    <mergeCell ref="G271:J271"/>
    <mergeCell ref="G272:J272"/>
    <mergeCell ref="G275:J275"/>
    <mergeCell ref="A355:A386"/>
    <mergeCell ref="C355:C386"/>
    <mergeCell ref="D355:D386"/>
    <mergeCell ref="G382:J382"/>
    <mergeCell ref="G383:J383"/>
    <mergeCell ref="G384:J384"/>
    <mergeCell ref="G385:J385"/>
    <mergeCell ref="G386:J386"/>
    <mergeCell ref="A323:A354"/>
    <mergeCell ref="C323:C354"/>
    <mergeCell ref="D323:D354"/>
    <mergeCell ref="G330:J330"/>
    <mergeCell ref="G377:J377"/>
    <mergeCell ref="G378:J378"/>
    <mergeCell ref="G379:J379"/>
    <mergeCell ref="G380:J380"/>
    <mergeCell ref="G381:J381"/>
    <mergeCell ref="G340:J340"/>
    <mergeCell ref="G341:J341"/>
    <mergeCell ref="G327:J327"/>
    <mergeCell ref="G323:J323"/>
    <mergeCell ref="G324:J324"/>
    <mergeCell ref="G369:J369"/>
    <mergeCell ref="G373:J373"/>
    <mergeCell ref="G36:J36"/>
    <mergeCell ref="G42:J42"/>
    <mergeCell ref="G43:J43"/>
    <mergeCell ref="G44:J44"/>
    <mergeCell ref="G45:J45"/>
    <mergeCell ref="G46:J46"/>
    <mergeCell ref="G40:J40"/>
    <mergeCell ref="G41:J41"/>
    <mergeCell ref="G25:J25"/>
    <mergeCell ref="G26:J26"/>
    <mergeCell ref="G27:J27"/>
    <mergeCell ref="G28:J28"/>
    <mergeCell ref="G29:J29"/>
    <mergeCell ref="G30:J30"/>
    <mergeCell ref="G31:J31"/>
    <mergeCell ref="G32:J32"/>
    <mergeCell ref="G33:J33"/>
    <mergeCell ref="G34:J34"/>
    <mergeCell ref="G35:J35"/>
    <mergeCell ref="G39:J39"/>
    <mergeCell ref="G91:J91"/>
    <mergeCell ref="G83:J83"/>
    <mergeCell ref="G73:J73"/>
    <mergeCell ref="G74:J74"/>
    <mergeCell ref="G75:J75"/>
    <mergeCell ref="G76:J76"/>
    <mergeCell ref="G77:J77"/>
    <mergeCell ref="G78:J78"/>
    <mergeCell ref="G79:J79"/>
    <mergeCell ref="G80:J80"/>
    <mergeCell ref="G81:J81"/>
    <mergeCell ref="G82:J82"/>
    <mergeCell ref="G85:J85"/>
    <mergeCell ref="G141:J141"/>
    <mergeCell ref="G142:J142"/>
    <mergeCell ref="G143:J143"/>
    <mergeCell ref="G144:J144"/>
    <mergeCell ref="G174:J174"/>
    <mergeCell ref="G175:J175"/>
    <mergeCell ref="G176:J176"/>
    <mergeCell ref="G92:J92"/>
    <mergeCell ref="G93:J93"/>
    <mergeCell ref="G94:J94"/>
    <mergeCell ref="G95:J95"/>
    <mergeCell ref="G96:J96"/>
    <mergeCell ref="G97:J97"/>
    <mergeCell ref="G98:J98"/>
    <mergeCell ref="G99:J99"/>
    <mergeCell ref="G100:J100"/>
    <mergeCell ref="G171:J171"/>
    <mergeCell ref="G173:J173"/>
    <mergeCell ref="G156:J156"/>
    <mergeCell ref="G157:J157"/>
    <mergeCell ref="G158:J158"/>
    <mergeCell ref="G159:J159"/>
    <mergeCell ref="G160:J160"/>
    <mergeCell ref="G348:J348"/>
    <mergeCell ref="G349:J349"/>
    <mergeCell ref="G350:J350"/>
    <mergeCell ref="G316:J316"/>
    <mergeCell ref="G318:J318"/>
    <mergeCell ref="G319:J319"/>
    <mergeCell ref="G320:J320"/>
    <mergeCell ref="G117:J117"/>
    <mergeCell ref="G149:J149"/>
    <mergeCell ref="G180:J180"/>
    <mergeCell ref="G126:J126"/>
    <mergeCell ref="G127:J127"/>
    <mergeCell ref="G128:J128"/>
    <mergeCell ref="G124:J124"/>
    <mergeCell ref="G145:J145"/>
    <mergeCell ref="G146:J146"/>
    <mergeCell ref="G147:J147"/>
    <mergeCell ref="G148:J148"/>
    <mergeCell ref="G150:J150"/>
    <mergeCell ref="G131:J131"/>
    <mergeCell ref="G132:J132"/>
    <mergeCell ref="G138:J138"/>
    <mergeCell ref="G139:J139"/>
    <mergeCell ref="G140:J140"/>
    <mergeCell ref="G308:J308"/>
    <mergeCell ref="G310:J310"/>
    <mergeCell ref="G311:J311"/>
    <mergeCell ref="G312:J312"/>
    <mergeCell ref="G313:J313"/>
    <mergeCell ref="G314:J314"/>
    <mergeCell ref="G347:J347"/>
    <mergeCell ref="G321:J321"/>
    <mergeCell ref="G322:J322"/>
    <mergeCell ref="E259:E290"/>
    <mergeCell ref="E291:E322"/>
    <mergeCell ref="E323:E354"/>
    <mergeCell ref="G264:J264"/>
    <mergeCell ref="G296:J296"/>
    <mergeCell ref="G328:J328"/>
    <mergeCell ref="G317:J317"/>
    <mergeCell ref="G300:J300"/>
    <mergeCell ref="G301:J301"/>
    <mergeCell ref="G304:J304"/>
    <mergeCell ref="G305:J305"/>
    <mergeCell ref="G306:J306"/>
    <mergeCell ref="G329:J329"/>
    <mergeCell ref="G290:J290"/>
    <mergeCell ref="G291:J291"/>
    <mergeCell ref="G292:J292"/>
    <mergeCell ref="G298:J298"/>
    <mergeCell ref="G299:J299"/>
    <mergeCell ref="G297:J297"/>
    <mergeCell ref="G295:J295"/>
    <mergeCell ref="G302:J302"/>
    <mergeCell ref="G303:J303"/>
    <mergeCell ref="G309:J309"/>
    <mergeCell ref="G307:J307"/>
    <mergeCell ref="E355:E386"/>
    <mergeCell ref="G331:J331"/>
    <mergeCell ref="G332:J332"/>
    <mergeCell ref="G333:J333"/>
    <mergeCell ref="G334:J334"/>
    <mergeCell ref="G335:J335"/>
    <mergeCell ref="G336:J336"/>
    <mergeCell ref="G337:J337"/>
    <mergeCell ref="G338:J338"/>
    <mergeCell ref="G339:J339"/>
    <mergeCell ref="G365:J365"/>
    <mergeCell ref="G366:J366"/>
    <mergeCell ref="G364:J364"/>
    <mergeCell ref="G362:J362"/>
    <mergeCell ref="G363:J363"/>
    <mergeCell ref="G367:J367"/>
    <mergeCell ref="G368:J368"/>
    <mergeCell ref="G360:J360"/>
    <mergeCell ref="G361:J361"/>
    <mergeCell ref="G359:J359"/>
    <mergeCell ref="G352:J352"/>
    <mergeCell ref="G353:J353"/>
    <mergeCell ref="G354:J354"/>
    <mergeCell ref="G355:J355"/>
    <mergeCell ref="M1:M2"/>
    <mergeCell ref="M4:M34"/>
    <mergeCell ref="M35:M66"/>
    <mergeCell ref="M67:M98"/>
    <mergeCell ref="M99:M130"/>
    <mergeCell ref="M131:M162"/>
    <mergeCell ref="M163:M194"/>
    <mergeCell ref="M195:M226"/>
    <mergeCell ref="G72:J72"/>
    <mergeCell ref="G104:J104"/>
    <mergeCell ref="G136:J136"/>
    <mergeCell ref="G168:J168"/>
    <mergeCell ref="G200:J200"/>
    <mergeCell ref="G220:J220"/>
    <mergeCell ref="G221:J221"/>
    <mergeCell ref="G223:J223"/>
    <mergeCell ref="G224:J224"/>
    <mergeCell ref="G225:J225"/>
    <mergeCell ref="G226:J226"/>
    <mergeCell ref="G114:J114"/>
    <mergeCell ref="G115:J115"/>
    <mergeCell ref="G172:J172"/>
    <mergeCell ref="G178:J178"/>
    <mergeCell ref="G179:J179"/>
    <mergeCell ref="E35:E66"/>
    <mergeCell ref="E67:E98"/>
    <mergeCell ref="E99:E130"/>
    <mergeCell ref="E131:E162"/>
    <mergeCell ref="E163:E194"/>
    <mergeCell ref="E195:E226"/>
    <mergeCell ref="G227:J227"/>
    <mergeCell ref="G228:J228"/>
    <mergeCell ref="G216:J216"/>
    <mergeCell ref="G217:J217"/>
    <mergeCell ref="G218:J218"/>
    <mergeCell ref="G219:J219"/>
    <mergeCell ref="G196:J196"/>
    <mergeCell ref="G202:J202"/>
    <mergeCell ref="G203:J203"/>
    <mergeCell ref="G191:J191"/>
    <mergeCell ref="G192:J192"/>
    <mergeCell ref="G193:J193"/>
    <mergeCell ref="G194:J194"/>
    <mergeCell ref="G195:J195"/>
    <mergeCell ref="G67:J67"/>
    <mergeCell ref="G68:J68"/>
    <mergeCell ref="G84:J84"/>
    <mergeCell ref="G113:J113"/>
  </mergeCells>
  <pageMargins left="0.25" right="0.25" top="0.53" bottom="0.21" header="0.3" footer="0.3"/>
  <pageSetup paperSize="9" scale="65" fitToHeight="0" orientation="portrait" r:id="rId1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1">
    <tabColor rgb="FF00FF00"/>
  </sheetPr>
  <dimension ref="A1:EV235"/>
  <sheetViews>
    <sheetView zoomScale="90" zoomScaleNormal="90" zoomScaleSheetLayoutView="80" workbookViewId="0">
      <selection sqref="A1:K1"/>
    </sheetView>
  </sheetViews>
  <sheetFormatPr defaultRowHeight="19.5" x14ac:dyDescent="0.3"/>
  <cols>
    <col min="1" max="2" width="4.7109375" style="153" customWidth="1"/>
    <col min="3" max="3" width="21.7109375" style="389" customWidth="1"/>
    <col min="4" max="4" width="71.7109375" style="51" customWidth="1"/>
    <col min="5" max="5" width="30.7109375" style="51" customWidth="1"/>
    <col min="6" max="6" width="32.7109375" style="154" customWidth="1"/>
    <col min="7" max="10" width="8.28515625" style="154" customWidth="1"/>
    <col min="11" max="11" width="34" style="392" customWidth="1"/>
    <col min="12" max="152" width="9.140625" style="54"/>
    <col min="153" max="16384" width="9.140625" style="51"/>
  </cols>
  <sheetData>
    <row r="1" spans="1:152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78"/>
      <c r="M1" s="78"/>
      <c r="N1" s="78"/>
      <c r="O1" s="78"/>
      <c r="P1" s="78"/>
      <c r="Q1" s="78"/>
      <c r="R1" s="78"/>
      <c r="S1" s="78"/>
      <c r="T1" s="78"/>
      <c r="U1" s="78"/>
      <c r="V1" s="78"/>
      <c r="W1" s="78"/>
      <c r="X1" s="78"/>
      <c r="Y1" s="78"/>
      <c r="Z1" s="78"/>
      <c r="AA1" s="78"/>
      <c r="AB1" s="78"/>
      <c r="AC1" s="78"/>
      <c r="AD1" s="78"/>
      <c r="AE1" s="78"/>
      <c r="AF1" s="78"/>
      <c r="AG1" s="78"/>
      <c r="AH1" s="78"/>
      <c r="AI1" s="78"/>
      <c r="AJ1" s="78"/>
      <c r="AK1" s="78"/>
      <c r="AL1" s="78"/>
      <c r="AM1" s="78"/>
      <c r="AN1" s="78"/>
      <c r="AO1" s="78"/>
      <c r="AP1" s="78"/>
      <c r="AQ1" s="78"/>
      <c r="AR1" s="78"/>
      <c r="AS1" s="78"/>
      <c r="AT1" s="78"/>
      <c r="AU1" s="78"/>
      <c r="AV1" s="78"/>
      <c r="AW1" s="78"/>
      <c r="AX1" s="78"/>
      <c r="AY1" s="78"/>
      <c r="AZ1" s="78"/>
      <c r="BA1" s="78"/>
      <c r="BB1" s="78"/>
      <c r="BC1" s="78"/>
      <c r="BD1" s="78"/>
      <c r="BE1" s="78"/>
      <c r="BF1" s="78"/>
      <c r="BG1" s="78"/>
      <c r="BH1" s="78"/>
      <c r="BI1" s="78"/>
      <c r="BJ1" s="78"/>
      <c r="BK1" s="78"/>
      <c r="BL1" s="78"/>
      <c r="BM1" s="78"/>
      <c r="BN1" s="78"/>
      <c r="BO1" s="78"/>
      <c r="BP1" s="78"/>
      <c r="BQ1" s="78"/>
      <c r="BR1" s="78"/>
      <c r="BS1" s="78"/>
      <c r="BT1" s="78"/>
      <c r="BU1" s="78"/>
      <c r="BV1" s="78"/>
      <c r="BW1" s="78"/>
      <c r="BX1" s="78"/>
      <c r="BY1" s="78"/>
      <c r="BZ1" s="78"/>
      <c r="CA1" s="78"/>
      <c r="CB1" s="78"/>
      <c r="CC1" s="78"/>
      <c r="CD1" s="78"/>
      <c r="CE1" s="78"/>
      <c r="CF1" s="78"/>
      <c r="CG1" s="78"/>
      <c r="CH1" s="78"/>
      <c r="CI1" s="78"/>
      <c r="CJ1" s="78"/>
      <c r="CK1" s="78"/>
      <c r="CL1" s="78"/>
      <c r="CM1" s="78"/>
      <c r="CN1" s="78"/>
      <c r="CO1" s="78"/>
      <c r="CP1" s="78"/>
      <c r="CQ1" s="78"/>
      <c r="CR1" s="78"/>
      <c r="CS1" s="78"/>
      <c r="CT1" s="78"/>
      <c r="CU1" s="78"/>
      <c r="CV1" s="78"/>
      <c r="CW1" s="78"/>
      <c r="CX1" s="78"/>
      <c r="CY1" s="78"/>
      <c r="CZ1" s="78"/>
      <c r="DA1" s="78"/>
      <c r="DB1" s="78"/>
      <c r="DC1" s="78"/>
      <c r="DD1" s="78"/>
      <c r="DE1" s="78"/>
      <c r="DF1" s="78"/>
      <c r="DG1" s="78"/>
      <c r="DH1" s="78"/>
      <c r="DI1" s="78"/>
      <c r="DJ1" s="78"/>
      <c r="DK1" s="78"/>
      <c r="DL1" s="78"/>
      <c r="DM1" s="78"/>
      <c r="DN1" s="78"/>
      <c r="DO1" s="78"/>
      <c r="DP1" s="78"/>
      <c r="DQ1" s="78"/>
      <c r="DR1" s="78"/>
      <c r="DS1" s="78"/>
      <c r="DT1" s="78"/>
      <c r="DU1" s="78"/>
      <c r="DV1" s="78"/>
      <c r="DW1" s="78"/>
      <c r="DX1" s="78"/>
      <c r="DY1" s="78"/>
      <c r="DZ1" s="78"/>
      <c r="EA1" s="78"/>
      <c r="EB1" s="78"/>
      <c r="EC1" s="78"/>
      <c r="ED1" s="78"/>
      <c r="EE1" s="78"/>
      <c r="EF1" s="78"/>
      <c r="EG1" s="78"/>
      <c r="EH1" s="78"/>
      <c r="EI1" s="78"/>
      <c r="EJ1" s="78"/>
      <c r="EK1" s="78"/>
      <c r="EL1" s="78"/>
      <c r="EM1" s="78"/>
      <c r="EN1" s="78"/>
      <c r="EO1" s="78"/>
      <c r="EP1" s="78"/>
      <c r="EQ1" s="78"/>
      <c r="ER1" s="78"/>
      <c r="ES1" s="78"/>
      <c r="ET1" s="78"/>
      <c r="EU1" s="78"/>
      <c r="EV1" s="78"/>
    </row>
    <row r="2" spans="1:152" s="49" customFormat="1" ht="21.75" customHeight="1" x14ac:dyDescent="0.5">
      <c r="A2" s="842" t="s">
        <v>579</v>
      </c>
      <c r="B2" s="843"/>
      <c r="C2" s="843"/>
      <c r="D2" s="843"/>
      <c r="E2" s="843"/>
      <c r="F2" s="843"/>
      <c r="G2" s="843"/>
      <c r="H2" s="843"/>
      <c r="I2" s="843"/>
      <c r="J2" s="843"/>
      <c r="K2" s="843"/>
      <c r="L2" s="78"/>
      <c r="M2" s="78"/>
      <c r="N2" s="78"/>
      <c r="O2" s="78"/>
      <c r="P2" s="78"/>
      <c r="Q2" s="78"/>
      <c r="R2" s="78"/>
      <c r="S2" s="78"/>
      <c r="T2" s="78"/>
      <c r="U2" s="78"/>
      <c r="V2" s="78"/>
      <c r="W2" s="78"/>
      <c r="X2" s="78"/>
      <c r="Y2" s="78"/>
      <c r="Z2" s="78"/>
      <c r="AA2" s="78"/>
      <c r="AB2" s="78"/>
      <c r="AC2" s="78"/>
      <c r="AD2" s="78"/>
      <c r="AE2" s="78"/>
      <c r="AF2" s="78"/>
      <c r="AG2" s="78"/>
      <c r="AH2" s="78"/>
      <c r="AI2" s="78"/>
      <c r="AJ2" s="78"/>
      <c r="AK2" s="78"/>
      <c r="AL2" s="78"/>
      <c r="AM2" s="78"/>
      <c r="AN2" s="78"/>
      <c r="AO2" s="78"/>
      <c r="AP2" s="78"/>
      <c r="AQ2" s="78"/>
      <c r="AR2" s="78"/>
      <c r="AS2" s="78"/>
      <c r="AT2" s="78"/>
      <c r="AU2" s="78"/>
      <c r="AV2" s="78"/>
      <c r="AW2" s="78"/>
      <c r="AX2" s="78"/>
      <c r="AY2" s="78"/>
      <c r="AZ2" s="78"/>
      <c r="BA2" s="78"/>
      <c r="BB2" s="78"/>
      <c r="BC2" s="78"/>
      <c r="BD2" s="78"/>
      <c r="BE2" s="78"/>
      <c r="BF2" s="78"/>
      <c r="BG2" s="78"/>
      <c r="BH2" s="78"/>
      <c r="BI2" s="78"/>
      <c r="BJ2" s="78"/>
      <c r="BK2" s="78"/>
      <c r="BL2" s="78"/>
      <c r="BM2" s="78"/>
      <c r="BN2" s="78"/>
      <c r="BO2" s="78"/>
      <c r="BP2" s="78"/>
      <c r="BQ2" s="78"/>
      <c r="BR2" s="78"/>
      <c r="BS2" s="78"/>
      <c r="BT2" s="78"/>
      <c r="BU2" s="78"/>
      <c r="BV2" s="78"/>
      <c r="BW2" s="78"/>
      <c r="BX2" s="78"/>
      <c r="BY2" s="78"/>
      <c r="BZ2" s="78"/>
      <c r="CA2" s="78"/>
      <c r="CB2" s="78"/>
      <c r="CC2" s="78"/>
      <c r="CD2" s="78"/>
      <c r="CE2" s="78"/>
      <c r="CF2" s="78"/>
      <c r="CG2" s="78"/>
      <c r="CH2" s="78"/>
      <c r="CI2" s="78"/>
      <c r="CJ2" s="78"/>
      <c r="CK2" s="78"/>
      <c r="CL2" s="78"/>
      <c r="CM2" s="78"/>
      <c r="CN2" s="78"/>
      <c r="CO2" s="78"/>
      <c r="CP2" s="78"/>
      <c r="CQ2" s="78"/>
      <c r="CR2" s="78"/>
      <c r="CS2" s="78"/>
      <c r="CT2" s="78"/>
      <c r="CU2" s="78"/>
      <c r="CV2" s="78"/>
      <c r="CW2" s="78"/>
      <c r="CX2" s="78"/>
      <c r="CY2" s="78"/>
      <c r="CZ2" s="78"/>
      <c r="DA2" s="78"/>
      <c r="DB2" s="78"/>
      <c r="DC2" s="78"/>
      <c r="DD2" s="78"/>
      <c r="DE2" s="78"/>
      <c r="DF2" s="78"/>
      <c r="DG2" s="78"/>
      <c r="DH2" s="78"/>
      <c r="DI2" s="78"/>
      <c r="DJ2" s="78"/>
      <c r="DK2" s="78"/>
      <c r="DL2" s="78"/>
      <c r="DM2" s="78"/>
      <c r="DN2" s="78"/>
      <c r="DO2" s="78"/>
      <c r="DP2" s="78"/>
      <c r="DQ2" s="78"/>
      <c r="DR2" s="78"/>
      <c r="DS2" s="78"/>
      <c r="DT2" s="78"/>
      <c r="DU2" s="78"/>
      <c r="DV2" s="78"/>
      <c r="DW2" s="78"/>
      <c r="DX2" s="78"/>
      <c r="DY2" s="78"/>
      <c r="DZ2" s="78"/>
      <c r="EA2" s="78"/>
      <c r="EB2" s="78"/>
      <c r="EC2" s="78"/>
      <c r="ED2" s="78"/>
      <c r="EE2" s="78"/>
      <c r="EF2" s="78"/>
      <c r="EG2" s="78"/>
      <c r="EH2" s="78"/>
      <c r="EI2" s="78"/>
      <c r="EJ2" s="78"/>
      <c r="EK2" s="78"/>
      <c r="EL2" s="78"/>
      <c r="EM2" s="78"/>
      <c r="EN2" s="78"/>
      <c r="EO2" s="78"/>
      <c r="EP2" s="78"/>
      <c r="EQ2" s="78"/>
      <c r="ER2" s="78"/>
      <c r="ES2" s="78"/>
      <c r="ET2" s="78"/>
      <c r="EU2" s="78"/>
      <c r="EV2" s="78"/>
    </row>
    <row r="3" spans="1:152" ht="60" customHeight="1" x14ac:dyDescent="0.25">
      <c r="A3" s="325" t="s">
        <v>73</v>
      </c>
      <c r="B3" s="326" t="s">
        <v>1191</v>
      </c>
      <c r="C3" s="325" t="s">
        <v>74</v>
      </c>
      <c r="D3" s="325" t="s">
        <v>1190</v>
      </c>
      <c r="E3" s="325" t="s">
        <v>1189</v>
      </c>
      <c r="F3" s="518" t="s">
        <v>76</v>
      </c>
      <c r="G3" s="518"/>
      <c r="H3" s="518"/>
      <c r="I3" s="518"/>
      <c r="J3" s="518"/>
      <c r="K3" s="328" t="s">
        <v>1719</v>
      </c>
    </row>
    <row r="4" spans="1:152" ht="24.95" customHeight="1" x14ac:dyDescent="0.25">
      <c r="A4" s="519" t="s">
        <v>1177</v>
      </c>
      <c r="B4" s="519"/>
      <c r="C4" s="519"/>
      <c r="D4" s="519"/>
      <c r="E4" s="519"/>
      <c r="F4" s="519"/>
      <c r="G4" s="519"/>
      <c r="H4" s="519"/>
      <c r="I4" s="519"/>
      <c r="J4" s="519"/>
      <c r="K4" s="519"/>
    </row>
    <row r="5" spans="1:152" s="80" customFormat="1" ht="15" customHeight="1" x14ac:dyDescent="0.25">
      <c r="A5" s="564">
        <v>1</v>
      </c>
      <c r="B5" s="567"/>
      <c r="C5" s="614" t="s">
        <v>946</v>
      </c>
      <c r="D5" s="773"/>
      <c r="E5" s="774"/>
      <c r="F5" s="817" t="s">
        <v>779</v>
      </c>
      <c r="G5" s="805" t="s">
        <v>782</v>
      </c>
      <c r="H5" s="806"/>
      <c r="I5" s="806"/>
      <c r="J5" s="807"/>
      <c r="K5" s="601">
        <v>12271</v>
      </c>
      <c r="L5" s="79"/>
      <c r="M5" s="76"/>
      <c r="N5" s="76"/>
      <c r="O5" s="76"/>
      <c r="P5" s="76"/>
      <c r="Q5" s="76"/>
      <c r="R5" s="76"/>
      <c r="S5" s="76"/>
      <c r="T5" s="76"/>
      <c r="U5" s="76"/>
      <c r="V5" s="76"/>
      <c r="W5" s="76"/>
      <c r="X5" s="76"/>
      <c r="Y5" s="76"/>
      <c r="Z5" s="76"/>
      <c r="AA5" s="76"/>
      <c r="AB5" s="76"/>
      <c r="AC5" s="76"/>
      <c r="AD5" s="76"/>
      <c r="AE5" s="76"/>
      <c r="AF5" s="76"/>
      <c r="AG5" s="76"/>
      <c r="AH5" s="76"/>
      <c r="AI5" s="76"/>
      <c r="AJ5" s="76"/>
      <c r="AK5" s="76"/>
      <c r="AL5" s="76"/>
      <c r="AM5" s="76"/>
      <c r="AN5" s="76"/>
      <c r="AO5" s="76"/>
      <c r="AP5" s="76"/>
      <c r="AQ5" s="76"/>
      <c r="AR5" s="76"/>
      <c r="AS5" s="76"/>
      <c r="AT5" s="76"/>
      <c r="AU5" s="76"/>
      <c r="AV5" s="76"/>
      <c r="AW5" s="76"/>
      <c r="AX5" s="76"/>
      <c r="AY5" s="76"/>
      <c r="AZ5" s="76"/>
      <c r="BA5" s="76"/>
      <c r="BB5" s="76"/>
      <c r="BC5" s="76"/>
      <c r="BD5" s="76"/>
      <c r="BE5" s="76"/>
      <c r="BF5" s="76"/>
      <c r="BG5" s="76"/>
      <c r="BH5" s="76"/>
      <c r="BI5" s="76"/>
      <c r="BJ5" s="76"/>
      <c r="BK5" s="76"/>
      <c r="BL5" s="76"/>
      <c r="BM5" s="76"/>
      <c r="BN5" s="76"/>
      <c r="BO5" s="76"/>
      <c r="BP5" s="76"/>
      <c r="BQ5" s="76"/>
      <c r="BR5" s="76"/>
      <c r="BS5" s="76"/>
      <c r="BT5" s="76"/>
      <c r="BU5" s="76"/>
      <c r="BV5" s="76"/>
      <c r="BW5" s="76"/>
      <c r="BX5" s="76"/>
      <c r="BY5" s="76"/>
      <c r="BZ5" s="76"/>
      <c r="CA5" s="76"/>
      <c r="CB5" s="76"/>
      <c r="CC5" s="76"/>
      <c r="CD5" s="76"/>
      <c r="CE5" s="76"/>
      <c r="CF5" s="76"/>
      <c r="CG5" s="76"/>
      <c r="CH5" s="76"/>
      <c r="CI5" s="76"/>
      <c r="CJ5" s="76"/>
      <c r="CK5" s="76"/>
      <c r="CL5" s="76"/>
      <c r="CM5" s="76"/>
      <c r="CN5" s="76"/>
      <c r="CO5" s="76"/>
      <c r="CP5" s="76"/>
      <c r="CQ5" s="76"/>
      <c r="CR5" s="76"/>
      <c r="CS5" s="76"/>
      <c r="CT5" s="76"/>
      <c r="CU5" s="76"/>
      <c r="CV5" s="76"/>
      <c r="CW5" s="76"/>
      <c r="CX5" s="76"/>
      <c r="CY5" s="76"/>
      <c r="CZ5" s="76"/>
      <c r="DA5" s="76"/>
      <c r="DB5" s="76"/>
      <c r="DC5" s="76"/>
      <c r="DD5" s="76"/>
      <c r="DE5" s="76"/>
      <c r="DF5" s="76"/>
      <c r="DG5" s="76"/>
      <c r="DH5" s="76"/>
      <c r="DI5" s="76"/>
      <c r="DJ5" s="76"/>
      <c r="DK5" s="76"/>
      <c r="DL5" s="76"/>
      <c r="DM5" s="76"/>
      <c r="DN5" s="76"/>
      <c r="DO5" s="76"/>
      <c r="DP5" s="76"/>
      <c r="DQ5" s="76"/>
      <c r="DR5" s="76"/>
      <c r="DS5" s="76"/>
      <c r="DT5" s="76"/>
      <c r="DU5" s="76"/>
      <c r="DV5" s="76"/>
      <c r="DW5" s="76"/>
      <c r="DX5" s="76"/>
      <c r="DY5" s="76"/>
      <c r="DZ5" s="76"/>
      <c r="EA5" s="76"/>
      <c r="EB5" s="76"/>
      <c r="EC5" s="76"/>
      <c r="ED5" s="76"/>
      <c r="EE5" s="76"/>
      <c r="EF5" s="76"/>
      <c r="EG5" s="76"/>
      <c r="EH5" s="76"/>
      <c r="EI5" s="76"/>
      <c r="EJ5" s="76"/>
      <c r="EK5" s="76"/>
      <c r="EL5" s="76"/>
      <c r="EM5" s="76"/>
      <c r="EN5" s="76"/>
      <c r="EO5" s="76"/>
      <c r="EP5" s="76"/>
      <c r="EQ5" s="76"/>
      <c r="ER5" s="76"/>
      <c r="ES5" s="76"/>
      <c r="ET5" s="76"/>
      <c r="EU5" s="76"/>
      <c r="EV5" s="76"/>
    </row>
    <row r="6" spans="1:152" s="89" customFormat="1" ht="15" customHeight="1" x14ac:dyDescent="0.25">
      <c r="A6" s="564"/>
      <c r="B6" s="568"/>
      <c r="C6" s="614"/>
      <c r="D6" s="773"/>
      <c r="E6" s="832"/>
      <c r="F6" s="818"/>
      <c r="G6" s="808"/>
      <c r="H6" s="809"/>
      <c r="I6" s="809"/>
      <c r="J6" s="810"/>
      <c r="K6" s="601"/>
      <c r="L6" s="79"/>
      <c r="M6" s="76"/>
      <c r="N6" s="76"/>
      <c r="O6" s="76"/>
      <c r="P6" s="76"/>
      <c r="Q6" s="76"/>
      <c r="R6" s="76"/>
      <c r="S6" s="76"/>
      <c r="T6" s="76"/>
      <c r="U6" s="76"/>
      <c r="V6" s="76"/>
      <c r="W6" s="76"/>
      <c r="X6" s="76"/>
      <c r="Y6" s="76"/>
      <c r="Z6" s="76"/>
      <c r="AA6" s="76"/>
      <c r="AB6" s="76"/>
      <c r="AC6" s="76"/>
      <c r="AD6" s="76"/>
      <c r="AE6" s="76"/>
      <c r="AF6" s="76"/>
      <c r="AG6" s="76"/>
      <c r="AH6" s="76"/>
      <c r="AI6" s="76"/>
      <c r="AJ6" s="76"/>
      <c r="AK6" s="76"/>
      <c r="AL6" s="76"/>
      <c r="AM6" s="76"/>
      <c r="AN6" s="76"/>
      <c r="AO6" s="76"/>
      <c r="AP6" s="76"/>
      <c r="AQ6" s="76"/>
      <c r="AR6" s="76"/>
      <c r="AS6" s="76"/>
      <c r="AT6" s="76"/>
      <c r="AU6" s="76"/>
      <c r="AV6" s="76"/>
      <c r="AW6" s="76"/>
      <c r="AX6" s="76"/>
      <c r="AY6" s="76"/>
      <c r="AZ6" s="76"/>
      <c r="BA6" s="76"/>
      <c r="BB6" s="76"/>
      <c r="BC6" s="76"/>
      <c r="BD6" s="76"/>
      <c r="BE6" s="76"/>
      <c r="BF6" s="76"/>
      <c r="BG6" s="76"/>
      <c r="BH6" s="76"/>
      <c r="BI6" s="76"/>
      <c r="BJ6" s="76"/>
      <c r="BK6" s="76"/>
      <c r="BL6" s="76"/>
      <c r="BM6" s="76"/>
      <c r="BN6" s="76"/>
      <c r="BO6" s="76"/>
      <c r="BP6" s="76"/>
      <c r="BQ6" s="76"/>
      <c r="BR6" s="76"/>
      <c r="BS6" s="76"/>
      <c r="BT6" s="76"/>
      <c r="BU6" s="76"/>
      <c r="BV6" s="76"/>
      <c r="BW6" s="76"/>
      <c r="BX6" s="76"/>
      <c r="BY6" s="76"/>
      <c r="BZ6" s="76"/>
      <c r="CA6" s="76"/>
      <c r="CB6" s="76"/>
      <c r="CC6" s="76"/>
      <c r="CD6" s="76"/>
      <c r="CE6" s="76"/>
      <c r="CF6" s="76"/>
      <c r="CG6" s="76"/>
      <c r="CH6" s="76"/>
      <c r="CI6" s="76"/>
      <c r="CJ6" s="76"/>
      <c r="CK6" s="76"/>
      <c r="CL6" s="76"/>
      <c r="CM6" s="76"/>
      <c r="CN6" s="76"/>
      <c r="CO6" s="76"/>
      <c r="CP6" s="76"/>
      <c r="CQ6" s="76"/>
      <c r="CR6" s="76"/>
      <c r="CS6" s="76"/>
      <c r="CT6" s="76"/>
      <c r="CU6" s="76"/>
      <c r="CV6" s="76"/>
      <c r="CW6" s="76"/>
      <c r="CX6" s="76"/>
      <c r="CY6" s="76"/>
      <c r="CZ6" s="76"/>
      <c r="DA6" s="76"/>
      <c r="DB6" s="76"/>
      <c r="DC6" s="76"/>
      <c r="DD6" s="76"/>
      <c r="DE6" s="76"/>
      <c r="DF6" s="76"/>
      <c r="DG6" s="76"/>
      <c r="DH6" s="76"/>
      <c r="DI6" s="76"/>
      <c r="DJ6" s="76"/>
      <c r="DK6" s="76"/>
      <c r="DL6" s="76"/>
      <c r="DM6" s="76"/>
      <c r="DN6" s="76"/>
      <c r="DO6" s="76"/>
      <c r="DP6" s="76"/>
      <c r="DQ6" s="76"/>
      <c r="DR6" s="76"/>
      <c r="DS6" s="76"/>
      <c r="DT6" s="76"/>
      <c r="DU6" s="76"/>
      <c r="DV6" s="76"/>
      <c r="DW6" s="76"/>
      <c r="DX6" s="76"/>
      <c r="DY6" s="76"/>
      <c r="DZ6" s="76"/>
      <c r="EA6" s="76"/>
      <c r="EB6" s="76"/>
      <c r="EC6" s="76"/>
      <c r="ED6" s="76"/>
      <c r="EE6" s="76"/>
      <c r="EF6" s="76"/>
      <c r="EG6" s="76"/>
      <c r="EH6" s="76"/>
      <c r="EI6" s="76"/>
      <c r="EJ6" s="76"/>
      <c r="EK6" s="76"/>
      <c r="EL6" s="76"/>
      <c r="EM6" s="76"/>
      <c r="EN6" s="76"/>
      <c r="EO6" s="76"/>
      <c r="EP6" s="76"/>
      <c r="EQ6" s="76"/>
      <c r="ER6" s="76"/>
      <c r="ES6" s="76"/>
      <c r="ET6" s="76"/>
      <c r="EU6" s="76"/>
      <c r="EV6" s="76"/>
    </row>
    <row r="7" spans="1:152" s="89" customFormat="1" ht="15" customHeight="1" x14ac:dyDescent="0.25">
      <c r="A7" s="564"/>
      <c r="B7" s="568"/>
      <c r="C7" s="614"/>
      <c r="D7" s="773"/>
      <c r="E7" s="832"/>
      <c r="F7" s="819"/>
      <c r="G7" s="811"/>
      <c r="H7" s="812"/>
      <c r="I7" s="812"/>
      <c r="J7" s="813"/>
      <c r="K7" s="601"/>
      <c r="L7" s="79"/>
      <c r="M7" s="76"/>
      <c r="N7" s="76"/>
      <c r="O7" s="76"/>
      <c r="P7" s="76"/>
      <c r="Q7" s="76"/>
      <c r="R7" s="76"/>
      <c r="S7" s="76"/>
      <c r="T7" s="76"/>
      <c r="U7" s="76"/>
      <c r="V7" s="76"/>
      <c r="W7" s="76"/>
      <c r="X7" s="76"/>
      <c r="Y7" s="76"/>
      <c r="Z7" s="76"/>
      <c r="AA7" s="76"/>
      <c r="AB7" s="76"/>
      <c r="AC7" s="76"/>
      <c r="AD7" s="76"/>
      <c r="AE7" s="76"/>
      <c r="AF7" s="76"/>
      <c r="AG7" s="76"/>
      <c r="AH7" s="76"/>
      <c r="AI7" s="76"/>
      <c r="AJ7" s="76"/>
      <c r="AK7" s="76"/>
      <c r="AL7" s="76"/>
      <c r="AM7" s="76"/>
      <c r="AN7" s="76"/>
      <c r="AO7" s="76"/>
      <c r="AP7" s="76"/>
      <c r="AQ7" s="76"/>
      <c r="AR7" s="76"/>
      <c r="AS7" s="76"/>
      <c r="AT7" s="76"/>
      <c r="AU7" s="76"/>
      <c r="AV7" s="76"/>
      <c r="AW7" s="76"/>
      <c r="AX7" s="76"/>
      <c r="AY7" s="76"/>
      <c r="AZ7" s="76"/>
      <c r="BA7" s="76"/>
      <c r="BB7" s="76"/>
      <c r="BC7" s="76"/>
      <c r="BD7" s="76"/>
      <c r="BE7" s="76"/>
      <c r="BF7" s="76"/>
      <c r="BG7" s="76"/>
      <c r="BH7" s="76"/>
      <c r="BI7" s="76"/>
      <c r="BJ7" s="76"/>
      <c r="BK7" s="76"/>
      <c r="BL7" s="76"/>
      <c r="BM7" s="76"/>
      <c r="BN7" s="76"/>
      <c r="BO7" s="76"/>
      <c r="BP7" s="76"/>
      <c r="BQ7" s="76"/>
      <c r="BR7" s="76"/>
      <c r="BS7" s="76"/>
      <c r="BT7" s="76"/>
      <c r="BU7" s="76"/>
      <c r="BV7" s="76"/>
      <c r="BW7" s="76"/>
      <c r="BX7" s="76"/>
      <c r="BY7" s="76"/>
      <c r="BZ7" s="76"/>
      <c r="CA7" s="76"/>
      <c r="CB7" s="76"/>
      <c r="CC7" s="76"/>
      <c r="CD7" s="76"/>
      <c r="CE7" s="76"/>
      <c r="CF7" s="76"/>
      <c r="CG7" s="76"/>
      <c r="CH7" s="76"/>
      <c r="CI7" s="76"/>
      <c r="CJ7" s="76"/>
      <c r="CK7" s="76"/>
      <c r="CL7" s="76"/>
      <c r="CM7" s="76"/>
      <c r="CN7" s="76"/>
      <c r="CO7" s="76"/>
      <c r="CP7" s="76"/>
      <c r="CQ7" s="76"/>
      <c r="CR7" s="76"/>
      <c r="CS7" s="76"/>
      <c r="CT7" s="76"/>
      <c r="CU7" s="76"/>
      <c r="CV7" s="76"/>
      <c r="CW7" s="76"/>
      <c r="CX7" s="76"/>
      <c r="CY7" s="76"/>
      <c r="CZ7" s="76"/>
      <c r="DA7" s="76"/>
      <c r="DB7" s="76"/>
      <c r="DC7" s="76"/>
      <c r="DD7" s="76"/>
      <c r="DE7" s="76"/>
      <c r="DF7" s="76"/>
      <c r="DG7" s="76"/>
      <c r="DH7" s="76"/>
      <c r="DI7" s="76"/>
      <c r="DJ7" s="76"/>
      <c r="DK7" s="76"/>
      <c r="DL7" s="76"/>
      <c r="DM7" s="76"/>
      <c r="DN7" s="76"/>
      <c r="DO7" s="76"/>
      <c r="DP7" s="76"/>
      <c r="DQ7" s="76"/>
      <c r="DR7" s="76"/>
      <c r="DS7" s="76"/>
      <c r="DT7" s="76"/>
      <c r="DU7" s="76"/>
      <c r="DV7" s="76"/>
      <c r="DW7" s="76"/>
      <c r="DX7" s="76"/>
      <c r="DY7" s="76"/>
      <c r="DZ7" s="76"/>
      <c r="EA7" s="76"/>
      <c r="EB7" s="76"/>
      <c r="EC7" s="76"/>
      <c r="ED7" s="76"/>
      <c r="EE7" s="76"/>
      <c r="EF7" s="76"/>
      <c r="EG7" s="76"/>
      <c r="EH7" s="76"/>
      <c r="EI7" s="76"/>
      <c r="EJ7" s="76"/>
      <c r="EK7" s="76"/>
      <c r="EL7" s="76"/>
      <c r="EM7" s="76"/>
      <c r="EN7" s="76"/>
      <c r="EO7" s="76"/>
      <c r="EP7" s="76"/>
      <c r="EQ7" s="76"/>
      <c r="ER7" s="76"/>
      <c r="ES7" s="76"/>
      <c r="ET7" s="76"/>
      <c r="EU7" s="76"/>
      <c r="EV7" s="76"/>
    </row>
    <row r="8" spans="1:152" s="80" customFormat="1" ht="15" customHeight="1" x14ac:dyDescent="0.25">
      <c r="A8" s="564"/>
      <c r="B8" s="568"/>
      <c r="C8" s="614"/>
      <c r="D8" s="773"/>
      <c r="E8" s="832"/>
      <c r="F8" s="814" t="s">
        <v>781</v>
      </c>
      <c r="G8" s="805" t="s">
        <v>783</v>
      </c>
      <c r="H8" s="806"/>
      <c r="I8" s="806"/>
      <c r="J8" s="807"/>
      <c r="K8" s="601"/>
      <c r="L8" s="79"/>
      <c r="M8" s="76"/>
      <c r="N8" s="76"/>
      <c r="O8" s="76"/>
      <c r="P8" s="76"/>
      <c r="Q8" s="76"/>
      <c r="R8" s="76"/>
      <c r="S8" s="76"/>
      <c r="T8" s="76"/>
      <c r="U8" s="76"/>
      <c r="V8" s="76"/>
      <c r="W8" s="76"/>
      <c r="X8" s="76"/>
      <c r="Y8" s="76"/>
      <c r="Z8" s="76"/>
      <c r="AA8" s="76"/>
      <c r="AB8" s="76"/>
      <c r="AC8" s="76"/>
      <c r="AD8" s="76"/>
      <c r="AE8" s="76"/>
      <c r="AF8" s="76"/>
      <c r="AG8" s="76"/>
      <c r="AH8" s="76"/>
      <c r="AI8" s="76"/>
      <c r="AJ8" s="76"/>
      <c r="AK8" s="76"/>
      <c r="AL8" s="76"/>
      <c r="AM8" s="76"/>
      <c r="AN8" s="76"/>
      <c r="AO8" s="76"/>
      <c r="AP8" s="76"/>
      <c r="AQ8" s="76"/>
      <c r="AR8" s="76"/>
      <c r="AS8" s="76"/>
      <c r="AT8" s="76"/>
      <c r="AU8" s="76"/>
      <c r="AV8" s="76"/>
      <c r="AW8" s="76"/>
      <c r="AX8" s="76"/>
      <c r="AY8" s="76"/>
      <c r="AZ8" s="76"/>
      <c r="BA8" s="76"/>
      <c r="BB8" s="76"/>
      <c r="BC8" s="76"/>
      <c r="BD8" s="76"/>
      <c r="BE8" s="76"/>
      <c r="BF8" s="76"/>
      <c r="BG8" s="76"/>
      <c r="BH8" s="76"/>
      <c r="BI8" s="76"/>
      <c r="BJ8" s="76"/>
      <c r="BK8" s="76"/>
      <c r="BL8" s="76"/>
      <c r="BM8" s="76"/>
      <c r="BN8" s="76"/>
      <c r="BO8" s="76"/>
      <c r="BP8" s="76"/>
      <c r="BQ8" s="76"/>
      <c r="BR8" s="76"/>
      <c r="BS8" s="76"/>
      <c r="BT8" s="76"/>
      <c r="BU8" s="76"/>
      <c r="BV8" s="76"/>
      <c r="BW8" s="76"/>
      <c r="BX8" s="76"/>
      <c r="BY8" s="76"/>
      <c r="BZ8" s="76"/>
      <c r="CA8" s="76"/>
      <c r="CB8" s="76"/>
      <c r="CC8" s="76"/>
      <c r="CD8" s="76"/>
      <c r="CE8" s="76"/>
      <c r="CF8" s="76"/>
      <c r="CG8" s="76"/>
      <c r="CH8" s="76"/>
      <c r="CI8" s="76"/>
      <c r="CJ8" s="76"/>
      <c r="CK8" s="76"/>
      <c r="CL8" s="76"/>
      <c r="CM8" s="76"/>
      <c r="CN8" s="76"/>
      <c r="CO8" s="76"/>
      <c r="CP8" s="76"/>
      <c r="CQ8" s="76"/>
      <c r="CR8" s="76"/>
      <c r="CS8" s="76"/>
      <c r="CT8" s="76"/>
      <c r="CU8" s="76"/>
      <c r="CV8" s="76"/>
      <c r="CW8" s="76"/>
      <c r="CX8" s="76"/>
      <c r="CY8" s="76"/>
      <c r="CZ8" s="76"/>
      <c r="DA8" s="76"/>
      <c r="DB8" s="76"/>
      <c r="DC8" s="76"/>
      <c r="DD8" s="76"/>
      <c r="DE8" s="76"/>
      <c r="DF8" s="76"/>
      <c r="DG8" s="76"/>
      <c r="DH8" s="76"/>
      <c r="DI8" s="76"/>
      <c r="DJ8" s="76"/>
      <c r="DK8" s="76"/>
      <c r="DL8" s="76"/>
      <c r="DM8" s="76"/>
      <c r="DN8" s="76"/>
      <c r="DO8" s="76"/>
      <c r="DP8" s="76"/>
      <c r="DQ8" s="76"/>
      <c r="DR8" s="76"/>
      <c r="DS8" s="76"/>
      <c r="DT8" s="76"/>
      <c r="DU8" s="76"/>
      <c r="DV8" s="76"/>
      <c r="DW8" s="76"/>
      <c r="DX8" s="76"/>
      <c r="DY8" s="76"/>
      <c r="DZ8" s="76"/>
      <c r="EA8" s="76"/>
      <c r="EB8" s="76"/>
      <c r="EC8" s="76"/>
      <c r="ED8" s="76"/>
      <c r="EE8" s="76"/>
      <c r="EF8" s="76"/>
      <c r="EG8" s="76"/>
      <c r="EH8" s="76"/>
      <c r="EI8" s="76"/>
      <c r="EJ8" s="76"/>
      <c r="EK8" s="76"/>
      <c r="EL8" s="76"/>
      <c r="EM8" s="76"/>
      <c r="EN8" s="76"/>
      <c r="EO8" s="76"/>
      <c r="EP8" s="76"/>
      <c r="EQ8" s="76"/>
      <c r="ER8" s="76"/>
      <c r="ES8" s="76"/>
      <c r="ET8" s="76"/>
      <c r="EU8" s="76"/>
      <c r="EV8" s="76"/>
    </row>
    <row r="9" spans="1:152" s="89" customFormat="1" ht="15" customHeight="1" x14ac:dyDescent="0.25">
      <c r="A9" s="564"/>
      <c r="B9" s="568"/>
      <c r="C9" s="614"/>
      <c r="D9" s="773"/>
      <c r="E9" s="832"/>
      <c r="F9" s="815"/>
      <c r="G9" s="808"/>
      <c r="H9" s="809"/>
      <c r="I9" s="809"/>
      <c r="J9" s="810"/>
      <c r="K9" s="601"/>
      <c r="L9" s="79"/>
      <c r="M9" s="76"/>
      <c r="N9" s="76"/>
      <c r="O9" s="76"/>
      <c r="P9" s="76"/>
      <c r="Q9" s="76"/>
      <c r="R9" s="76"/>
      <c r="S9" s="76"/>
      <c r="T9" s="76"/>
      <c r="U9" s="76"/>
      <c r="V9" s="76"/>
      <c r="W9" s="76"/>
      <c r="X9" s="76"/>
      <c r="Y9" s="76"/>
      <c r="Z9" s="76"/>
      <c r="AA9" s="76"/>
      <c r="AB9" s="76"/>
      <c r="AC9" s="76"/>
      <c r="AD9" s="76"/>
      <c r="AE9" s="76"/>
      <c r="AF9" s="76"/>
      <c r="AG9" s="76"/>
      <c r="AH9" s="76"/>
      <c r="AI9" s="76"/>
      <c r="AJ9" s="76"/>
      <c r="AK9" s="76"/>
      <c r="AL9" s="76"/>
      <c r="AM9" s="76"/>
      <c r="AN9" s="76"/>
      <c r="AO9" s="76"/>
      <c r="AP9" s="76"/>
      <c r="AQ9" s="76"/>
      <c r="AR9" s="76"/>
      <c r="AS9" s="76"/>
      <c r="AT9" s="76"/>
      <c r="AU9" s="76"/>
      <c r="AV9" s="76"/>
      <c r="AW9" s="76"/>
      <c r="AX9" s="76"/>
      <c r="AY9" s="76"/>
      <c r="AZ9" s="76"/>
      <c r="BA9" s="76"/>
      <c r="BB9" s="76"/>
      <c r="BC9" s="76"/>
      <c r="BD9" s="76"/>
      <c r="BE9" s="76"/>
      <c r="BF9" s="76"/>
      <c r="BG9" s="76"/>
      <c r="BH9" s="76"/>
      <c r="BI9" s="76"/>
      <c r="BJ9" s="76"/>
      <c r="BK9" s="76"/>
      <c r="BL9" s="76"/>
      <c r="BM9" s="76"/>
      <c r="BN9" s="76"/>
      <c r="BO9" s="76"/>
      <c r="BP9" s="76"/>
      <c r="BQ9" s="76"/>
      <c r="BR9" s="76"/>
      <c r="BS9" s="76"/>
      <c r="BT9" s="76"/>
      <c r="BU9" s="76"/>
      <c r="BV9" s="76"/>
      <c r="BW9" s="76"/>
      <c r="BX9" s="76"/>
      <c r="BY9" s="76"/>
      <c r="BZ9" s="76"/>
      <c r="CA9" s="76"/>
      <c r="CB9" s="76"/>
      <c r="CC9" s="76"/>
      <c r="CD9" s="76"/>
      <c r="CE9" s="76"/>
      <c r="CF9" s="76"/>
      <c r="CG9" s="76"/>
      <c r="CH9" s="76"/>
      <c r="CI9" s="76"/>
      <c r="CJ9" s="76"/>
      <c r="CK9" s="76"/>
      <c r="CL9" s="76"/>
      <c r="CM9" s="76"/>
      <c r="CN9" s="76"/>
      <c r="CO9" s="76"/>
      <c r="CP9" s="76"/>
      <c r="CQ9" s="76"/>
      <c r="CR9" s="76"/>
      <c r="CS9" s="76"/>
      <c r="CT9" s="76"/>
      <c r="CU9" s="76"/>
      <c r="CV9" s="76"/>
      <c r="CW9" s="76"/>
      <c r="CX9" s="76"/>
      <c r="CY9" s="76"/>
      <c r="CZ9" s="76"/>
      <c r="DA9" s="76"/>
      <c r="DB9" s="76"/>
      <c r="DC9" s="76"/>
      <c r="DD9" s="76"/>
      <c r="DE9" s="76"/>
      <c r="DF9" s="76"/>
      <c r="DG9" s="76"/>
      <c r="DH9" s="76"/>
      <c r="DI9" s="76"/>
      <c r="DJ9" s="76"/>
      <c r="DK9" s="76"/>
      <c r="DL9" s="76"/>
      <c r="DM9" s="76"/>
      <c r="DN9" s="76"/>
      <c r="DO9" s="76"/>
      <c r="DP9" s="76"/>
      <c r="DQ9" s="76"/>
      <c r="DR9" s="76"/>
      <c r="DS9" s="76"/>
      <c r="DT9" s="76"/>
      <c r="DU9" s="76"/>
      <c r="DV9" s="76"/>
      <c r="DW9" s="76"/>
      <c r="DX9" s="76"/>
      <c r="DY9" s="76"/>
      <c r="DZ9" s="76"/>
      <c r="EA9" s="76"/>
      <c r="EB9" s="76"/>
      <c r="EC9" s="76"/>
      <c r="ED9" s="76"/>
      <c r="EE9" s="76"/>
      <c r="EF9" s="76"/>
      <c r="EG9" s="76"/>
      <c r="EH9" s="76"/>
      <c r="EI9" s="76"/>
      <c r="EJ9" s="76"/>
      <c r="EK9" s="76"/>
      <c r="EL9" s="76"/>
      <c r="EM9" s="76"/>
      <c r="EN9" s="76"/>
      <c r="EO9" s="76"/>
      <c r="EP9" s="76"/>
      <c r="EQ9" s="76"/>
      <c r="ER9" s="76"/>
      <c r="ES9" s="76"/>
      <c r="ET9" s="76"/>
      <c r="EU9" s="76"/>
      <c r="EV9" s="76"/>
    </row>
    <row r="10" spans="1:152" s="89" customFormat="1" ht="15" customHeight="1" x14ac:dyDescent="0.25">
      <c r="A10" s="564"/>
      <c r="B10" s="568"/>
      <c r="C10" s="614"/>
      <c r="D10" s="773"/>
      <c r="E10" s="832"/>
      <c r="F10" s="816"/>
      <c r="G10" s="811"/>
      <c r="H10" s="812"/>
      <c r="I10" s="812"/>
      <c r="J10" s="813"/>
      <c r="K10" s="601"/>
      <c r="L10" s="79"/>
      <c r="M10" s="76"/>
      <c r="N10" s="76"/>
      <c r="O10" s="76"/>
      <c r="P10" s="76"/>
      <c r="Q10" s="76"/>
      <c r="R10" s="76"/>
      <c r="S10" s="76"/>
      <c r="T10" s="76"/>
      <c r="U10" s="76"/>
      <c r="V10" s="76"/>
      <c r="W10" s="76"/>
      <c r="X10" s="76"/>
      <c r="Y10" s="76"/>
      <c r="Z10" s="76"/>
      <c r="AA10" s="76"/>
      <c r="AB10" s="76"/>
      <c r="AC10" s="76"/>
      <c r="AD10" s="76"/>
      <c r="AE10" s="76"/>
      <c r="AF10" s="76"/>
      <c r="AG10" s="76"/>
      <c r="AH10" s="76"/>
      <c r="AI10" s="76"/>
      <c r="AJ10" s="76"/>
      <c r="AK10" s="76"/>
      <c r="AL10" s="76"/>
      <c r="AM10" s="76"/>
      <c r="AN10" s="76"/>
      <c r="AO10" s="76"/>
      <c r="AP10" s="76"/>
      <c r="AQ10" s="76"/>
      <c r="AR10" s="76"/>
      <c r="AS10" s="76"/>
      <c r="AT10" s="76"/>
      <c r="AU10" s="76"/>
      <c r="AV10" s="76"/>
      <c r="AW10" s="76"/>
      <c r="AX10" s="76"/>
      <c r="AY10" s="76"/>
      <c r="AZ10" s="76"/>
      <c r="BA10" s="76"/>
      <c r="BB10" s="76"/>
      <c r="BC10" s="76"/>
      <c r="BD10" s="76"/>
      <c r="BE10" s="76"/>
      <c r="BF10" s="76"/>
      <c r="BG10" s="76"/>
      <c r="BH10" s="76"/>
      <c r="BI10" s="76"/>
      <c r="BJ10" s="76"/>
      <c r="BK10" s="76"/>
      <c r="BL10" s="76"/>
      <c r="BM10" s="76"/>
      <c r="BN10" s="76"/>
      <c r="BO10" s="76"/>
      <c r="BP10" s="76"/>
      <c r="BQ10" s="76"/>
      <c r="BR10" s="76"/>
      <c r="BS10" s="76"/>
      <c r="BT10" s="76"/>
      <c r="BU10" s="76"/>
      <c r="BV10" s="76"/>
      <c r="BW10" s="76"/>
      <c r="BX10" s="76"/>
      <c r="BY10" s="76"/>
      <c r="BZ10" s="76"/>
      <c r="CA10" s="76"/>
      <c r="CB10" s="76"/>
      <c r="CC10" s="76"/>
      <c r="CD10" s="76"/>
      <c r="CE10" s="76"/>
      <c r="CF10" s="76"/>
      <c r="CG10" s="76"/>
      <c r="CH10" s="76"/>
      <c r="CI10" s="76"/>
      <c r="CJ10" s="76"/>
      <c r="CK10" s="76"/>
      <c r="CL10" s="76"/>
      <c r="CM10" s="76"/>
      <c r="CN10" s="76"/>
      <c r="CO10" s="76"/>
      <c r="CP10" s="76"/>
      <c r="CQ10" s="76"/>
      <c r="CR10" s="76"/>
      <c r="CS10" s="76"/>
      <c r="CT10" s="76"/>
      <c r="CU10" s="76"/>
      <c r="CV10" s="76"/>
      <c r="CW10" s="76"/>
      <c r="CX10" s="76"/>
      <c r="CY10" s="76"/>
      <c r="CZ10" s="76"/>
      <c r="DA10" s="76"/>
      <c r="DB10" s="76"/>
      <c r="DC10" s="76"/>
      <c r="DD10" s="76"/>
      <c r="DE10" s="76"/>
      <c r="DF10" s="76"/>
      <c r="DG10" s="76"/>
      <c r="DH10" s="76"/>
      <c r="DI10" s="76"/>
      <c r="DJ10" s="76"/>
      <c r="DK10" s="76"/>
      <c r="DL10" s="76"/>
      <c r="DM10" s="76"/>
      <c r="DN10" s="76"/>
      <c r="DO10" s="76"/>
      <c r="DP10" s="76"/>
      <c r="DQ10" s="76"/>
      <c r="DR10" s="76"/>
      <c r="DS10" s="76"/>
      <c r="DT10" s="76"/>
      <c r="DU10" s="76"/>
      <c r="DV10" s="76"/>
      <c r="DW10" s="76"/>
      <c r="DX10" s="76"/>
      <c r="DY10" s="76"/>
      <c r="DZ10" s="76"/>
      <c r="EA10" s="76"/>
      <c r="EB10" s="76"/>
      <c r="EC10" s="76"/>
      <c r="ED10" s="76"/>
      <c r="EE10" s="76"/>
      <c r="EF10" s="76"/>
      <c r="EG10" s="76"/>
      <c r="EH10" s="76"/>
      <c r="EI10" s="76"/>
      <c r="EJ10" s="76"/>
      <c r="EK10" s="76"/>
      <c r="EL10" s="76"/>
      <c r="EM10" s="76"/>
      <c r="EN10" s="76"/>
      <c r="EO10" s="76"/>
      <c r="EP10" s="76"/>
      <c r="EQ10" s="76"/>
      <c r="ER10" s="76"/>
      <c r="ES10" s="76"/>
      <c r="ET10" s="76"/>
      <c r="EU10" s="76"/>
      <c r="EV10" s="76"/>
    </row>
    <row r="11" spans="1:152" s="80" customFormat="1" ht="15" customHeight="1" x14ac:dyDescent="0.25">
      <c r="A11" s="564"/>
      <c r="B11" s="568"/>
      <c r="C11" s="614"/>
      <c r="D11" s="773"/>
      <c r="E11" s="832"/>
      <c r="F11" s="814" t="s">
        <v>789</v>
      </c>
      <c r="G11" s="805" t="s">
        <v>790</v>
      </c>
      <c r="H11" s="806"/>
      <c r="I11" s="806"/>
      <c r="J11" s="807"/>
      <c r="K11" s="601"/>
      <c r="L11" s="79"/>
      <c r="M11" s="76"/>
      <c r="N11" s="76"/>
      <c r="O11" s="76"/>
      <c r="P11" s="76"/>
      <c r="Q11" s="76"/>
      <c r="R11" s="76"/>
      <c r="S11" s="76"/>
      <c r="T11" s="76"/>
      <c r="U11" s="76"/>
      <c r="V11" s="76"/>
      <c r="W11" s="76"/>
      <c r="X11" s="76"/>
      <c r="Y11" s="76"/>
      <c r="Z11" s="76"/>
      <c r="AA11" s="76"/>
      <c r="AB11" s="76"/>
      <c r="AC11" s="76"/>
      <c r="AD11" s="76"/>
      <c r="AE11" s="76"/>
      <c r="AF11" s="76"/>
      <c r="AG11" s="76"/>
      <c r="AH11" s="76"/>
      <c r="AI11" s="76"/>
      <c r="AJ11" s="76"/>
      <c r="AK11" s="76"/>
      <c r="AL11" s="76"/>
      <c r="AM11" s="76"/>
      <c r="AN11" s="76"/>
      <c r="AO11" s="76"/>
      <c r="AP11" s="76"/>
      <c r="AQ11" s="76"/>
      <c r="AR11" s="76"/>
      <c r="AS11" s="76"/>
      <c r="AT11" s="76"/>
      <c r="AU11" s="76"/>
      <c r="AV11" s="76"/>
      <c r="AW11" s="76"/>
      <c r="AX11" s="76"/>
      <c r="AY11" s="76"/>
      <c r="AZ11" s="76"/>
      <c r="BA11" s="76"/>
      <c r="BB11" s="76"/>
      <c r="BC11" s="76"/>
      <c r="BD11" s="76"/>
      <c r="BE11" s="76"/>
      <c r="BF11" s="76"/>
      <c r="BG11" s="76"/>
      <c r="BH11" s="76"/>
      <c r="BI11" s="76"/>
      <c r="BJ11" s="76"/>
      <c r="BK11" s="76"/>
      <c r="BL11" s="76"/>
      <c r="BM11" s="76"/>
      <c r="BN11" s="76"/>
      <c r="BO11" s="76"/>
      <c r="BP11" s="76"/>
      <c r="BQ11" s="76"/>
      <c r="BR11" s="76"/>
      <c r="BS11" s="76"/>
      <c r="BT11" s="76"/>
      <c r="BU11" s="76"/>
      <c r="BV11" s="76"/>
      <c r="BW11" s="76"/>
      <c r="BX11" s="76"/>
      <c r="BY11" s="76"/>
      <c r="BZ11" s="76"/>
      <c r="CA11" s="76"/>
      <c r="CB11" s="76"/>
      <c r="CC11" s="76"/>
      <c r="CD11" s="76"/>
      <c r="CE11" s="76"/>
      <c r="CF11" s="76"/>
      <c r="CG11" s="76"/>
      <c r="CH11" s="76"/>
      <c r="CI11" s="76"/>
      <c r="CJ11" s="76"/>
      <c r="CK11" s="76"/>
      <c r="CL11" s="76"/>
      <c r="CM11" s="76"/>
      <c r="CN11" s="76"/>
      <c r="CO11" s="76"/>
      <c r="CP11" s="76"/>
      <c r="CQ11" s="76"/>
      <c r="CR11" s="76"/>
      <c r="CS11" s="76"/>
      <c r="CT11" s="76"/>
      <c r="CU11" s="76"/>
      <c r="CV11" s="76"/>
      <c r="CW11" s="76"/>
      <c r="CX11" s="76"/>
      <c r="CY11" s="76"/>
      <c r="CZ11" s="76"/>
      <c r="DA11" s="76"/>
      <c r="DB11" s="76"/>
      <c r="DC11" s="76"/>
      <c r="DD11" s="76"/>
      <c r="DE11" s="76"/>
      <c r="DF11" s="76"/>
      <c r="DG11" s="76"/>
      <c r="DH11" s="76"/>
      <c r="DI11" s="76"/>
      <c r="DJ11" s="76"/>
      <c r="DK11" s="76"/>
      <c r="DL11" s="76"/>
      <c r="DM11" s="76"/>
      <c r="DN11" s="76"/>
      <c r="DO11" s="76"/>
      <c r="DP11" s="76"/>
      <c r="DQ11" s="76"/>
      <c r="DR11" s="76"/>
      <c r="DS11" s="76"/>
      <c r="DT11" s="76"/>
      <c r="DU11" s="76"/>
      <c r="DV11" s="76"/>
      <c r="DW11" s="76"/>
      <c r="DX11" s="76"/>
      <c r="DY11" s="76"/>
      <c r="DZ11" s="76"/>
      <c r="EA11" s="76"/>
      <c r="EB11" s="76"/>
      <c r="EC11" s="76"/>
      <c r="ED11" s="76"/>
      <c r="EE11" s="76"/>
      <c r="EF11" s="76"/>
      <c r="EG11" s="76"/>
      <c r="EH11" s="76"/>
      <c r="EI11" s="76"/>
      <c r="EJ11" s="76"/>
      <c r="EK11" s="76"/>
      <c r="EL11" s="76"/>
      <c r="EM11" s="76"/>
      <c r="EN11" s="76"/>
      <c r="EO11" s="76"/>
      <c r="EP11" s="76"/>
      <c r="EQ11" s="76"/>
      <c r="ER11" s="76"/>
      <c r="ES11" s="76"/>
      <c r="ET11" s="76"/>
      <c r="EU11" s="76"/>
      <c r="EV11" s="76"/>
    </row>
    <row r="12" spans="1:152" s="89" customFormat="1" ht="15" customHeight="1" x14ac:dyDescent="0.25">
      <c r="A12" s="564"/>
      <c r="B12" s="568"/>
      <c r="C12" s="614"/>
      <c r="D12" s="773"/>
      <c r="E12" s="832"/>
      <c r="F12" s="815"/>
      <c r="G12" s="808"/>
      <c r="H12" s="809"/>
      <c r="I12" s="809"/>
      <c r="J12" s="810"/>
      <c r="K12" s="601"/>
      <c r="L12" s="79"/>
      <c r="M12" s="76"/>
      <c r="N12" s="76"/>
      <c r="O12" s="76"/>
      <c r="P12" s="76"/>
      <c r="Q12" s="76"/>
      <c r="R12" s="76"/>
      <c r="S12" s="76"/>
      <c r="T12" s="76"/>
      <c r="U12" s="76"/>
      <c r="V12" s="76"/>
      <c r="W12" s="76"/>
      <c r="X12" s="76"/>
      <c r="Y12" s="76"/>
      <c r="Z12" s="76"/>
      <c r="AA12" s="76"/>
      <c r="AB12" s="76"/>
      <c r="AC12" s="76"/>
      <c r="AD12" s="76"/>
      <c r="AE12" s="76"/>
      <c r="AF12" s="76"/>
      <c r="AG12" s="76"/>
      <c r="AH12" s="76"/>
      <c r="AI12" s="76"/>
      <c r="AJ12" s="76"/>
      <c r="AK12" s="76"/>
      <c r="AL12" s="76"/>
      <c r="AM12" s="76"/>
      <c r="AN12" s="76"/>
      <c r="AO12" s="76"/>
      <c r="AP12" s="76"/>
      <c r="AQ12" s="76"/>
      <c r="AR12" s="76"/>
      <c r="AS12" s="76"/>
      <c r="AT12" s="76"/>
      <c r="AU12" s="76"/>
      <c r="AV12" s="76"/>
      <c r="AW12" s="76"/>
      <c r="AX12" s="76"/>
      <c r="AY12" s="76"/>
      <c r="AZ12" s="76"/>
      <c r="BA12" s="76"/>
      <c r="BB12" s="76"/>
      <c r="BC12" s="76"/>
      <c r="BD12" s="76"/>
      <c r="BE12" s="76"/>
      <c r="BF12" s="76"/>
      <c r="BG12" s="76"/>
      <c r="BH12" s="76"/>
      <c r="BI12" s="76"/>
      <c r="BJ12" s="76"/>
      <c r="BK12" s="76"/>
      <c r="BL12" s="76"/>
      <c r="BM12" s="76"/>
      <c r="BN12" s="76"/>
      <c r="BO12" s="76"/>
      <c r="BP12" s="76"/>
      <c r="BQ12" s="76"/>
      <c r="BR12" s="76"/>
      <c r="BS12" s="76"/>
      <c r="BT12" s="76"/>
      <c r="BU12" s="76"/>
      <c r="BV12" s="76"/>
      <c r="BW12" s="76"/>
      <c r="BX12" s="76"/>
      <c r="BY12" s="76"/>
      <c r="BZ12" s="76"/>
      <c r="CA12" s="76"/>
      <c r="CB12" s="76"/>
      <c r="CC12" s="76"/>
      <c r="CD12" s="76"/>
      <c r="CE12" s="76"/>
      <c r="CF12" s="76"/>
      <c r="CG12" s="76"/>
      <c r="CH12" s="76"/>
      <c r="CI12" s="76"/>
      <c r="CJ12" s="76"/>
      <c r="CK12" s="76"/>
      <c r="CL12" s="76"/>
      <c r="CM12" s="76"/>
      <c r="CN12" s="76"/>
      <c r="CO12" s="76"/>
      <c r="CP12" s="76"/>
      <c r="CQ12" s="76"/>
      <c r="CR12" s="76"/>
      <c r="CS12" s="76"/>
      <c r="CT12" s="76"/>
      <c r="CU12" s="76"/>
      <c r="CV12" s="76"/>
      <c r="CW12" s="76"/>
      <c r="CX12" s="76"/>
      <c r="CY12" s="76"/>
      <c r="CZ12" s="76"/>
      <c r="DA12" s="76"/>
      <c r="DB12" s="76"/>
      <c r="DC12" s="76"/>
      <c r="DD12" s="76"/>
      <c r="DE12" s="76"/>
      <c r="DF12" s="76"/>
      <c r="DG12" s="76"/>
      <c r="DH12" s="76"/>
      <c r="DI12" s="76"/>
      <c r="DJ12" s="76"/>
      <c r="DK12" s="76"/>
      <c r="DL12" s="76"/>
      <c r="DM12" s="76"/>
      <c r="DN12" s="76"/>
      <c r="DO12" s="76"/>
      <c r="DP12" s="76"/>
      <c r="DQ12" s="76"/>
      <c r="DR12" s="76"/>
      <c r="DS12" s="76"/>
      <c r="DT12" s="76"/>
      <c r="DU12" s="76"/>
      <c r="DV12" s="76"/>
      <c r="DW12" s="76"/>
      <c r="DX12" s="76"/>
      <c r="DY12" s="76"/>
      <c r="DZ12" s="76"/>
      <c r="EA12" s="76"/>
      <c r="EB12" s="76"/>
      <c r="EC12" s="76"/>
      <c r="ED12" s="76"/>
      <c r="EE12" s="76"/>
      <c r="EF12" s="76"/>
      <c r="EG12" s="76"/>
      <c r="EH12" s="76"/>
      <c r="EI12" s="76"/>
      <c r="EJ12" s="76"/>
      <c r="EK12" s="76"/>
      <c r="EL12" s="76"/>
      <c r="EM12" s="76"/>
      <c r="EN12" s="76"/>
      <c r="EO12" s="76"/>
      <c r="EP12" s="76"/>
      <c r="EQ12" s="76"/>
      <c r="ER12" s="76"/>
      <c r="ES12" s="76"/>
      <c r="ET12" s="76"/>
      <c r="EU12" s="76"/>
      <c r="EV12" s="76"/>
    </row>
    <row r="13" spans="1:152" s="89" customFormat="1" ht="15" customHeight="1" x14ac:dyDescent="0.25">
      <c r="A13" s="564"/>
      <c r="B13" s="568"/>
      <c r="C13" s="614"/>
      <c r="D13" s="773"/>
      <c r="E13" s="832"/>
      <c r="F13" s="816"/>
      <c r="G13" s="811"/>
      <c r="H13" s="812"/>
      <c r="I13" s="812"/>
      <c r="J13" s="813"/>
      <c r="K13" s="601"/>
      <c r="L13" s="79"/>
      <c r="M13" s="76"/>
      <c r="N13" s="76"/>
      <c r="O13" s="76"/>
      <c r="P13" s="76"/>
      <c r="Q13" s="76"/>
      <c r="R13" s="76"/>
      <c r="S13" s="76"/>
      <c r="T13" s="76"/>
      <c r="U13" s="76"/>
      <c r="V13" s="76"/>
      <c r="W13" s="76"/>
      <c r="X13" s="76"/>
      <c r="Y13" s="76"/>
      <c r="Z13" s="76"/>
      <c r="AA13" s="76"/>
      <c r="AB13" s="76"/>
      <c r="AC13" s="76"/>
      <c r="AD13" s="76"/>
      <c r="AE13" s="76"/>
      <c r="AF13" s="76"/>
      <c r="AG13" s="76"/>
      <c r="AH13" s="76"/>
      <c r="AI13" s="76"/>
      <c r="AJ13" s="76"/>
      <c r="AK13" s="76"/>
      <c r="AL13" s="76"/>
      <c r="AM13" s="76"/>
      <c r="AN13" s="76"/>
      <c r="AO13" s="76"/>
      <c r="AP13" s="76"/>
      <c r="AQ13" s="76"/>
      <c r="AR13" s="76"/>
      <c r="AS13" s="76"/>
      <c r="AT13" s="76"/>
      <c r="AU13" s="76"/>
      <c r="AV13" s="76"/>
      <c r="AW13" s="76"/>
      <c r="AX13" s="76"/>
      <c r="AY13" s="76"/>
      <c r="AZ13" s="76"/>
      <c r="BA13" s="76"/>
      <c r="BB13" s="76"/>
      <c r="BC13" s="76"/>
      <c r="BD13" s="76"/>
      <c r="BE13" s="76"/>
      <c r="BF13" s="76"/>
      <c r="BG13" s="76"/>
      <c r="BH13" s="76"/>
      <c r="BI13" s="76"/>
      <c r="BJ13" s="76"/>
      <c r="BK13" s="76"/>
      <c r="BL13" s="76"/>
      <c r="BM13" s="76"/>
      <c r="BN13" s="76"/>
      <c r="BO13" s="76"/>
      <c r="BP13" s="76"/>
      <c r="BQ13" s="76"/>
      <c r="BR13" s="76"/>
      <c r="BS13" s="76"/>
      <c r="BT13" s="76"/>
      <c r="BU13" s="76"/>
      <c r="BV13" s="76"/>
      <c r="BW13" s="76"/>
      <c r="BX13" s="76"/>
      <c r="BY13" s="76"/>
      <c r="BZ13" s="76"/>
      <c r="CA13" s="76"/>
      <c r="CB13" s="76"/>
      <c r="CC13" s="76"/>
      <c r="CD13" s="76"/>
      <c r="CE13" s="76"/>
      <c r="CF13" s="76"/>
      <c r="CG13" s="76"/>
      <c r="CH13" s="76"/>
      <c r="CI13" s="76"/>
      <c r="CJ13" s="76"/>
      <c r="CK13" s="76"/>
      <c r="CL13" s="76"/>
      <c r="CM13" s="76"/>
      <c r="CN13" s="76"/>
      <c r="CO13" s="76"/>
      <c r="CP13" s="76"/>
      <c r="CQ13" s="76"/>
      <c r="CR13" s="76"/>
      <c r="CS13" s="76"/>
      <c r="CT13" s="76"/>
      <c r="CU13" s="76"/>
      <c r="CV13" s="76"/>
      <c r="CW13" s="76"/>
      <c r="CX13" s="76"/>
      <c r="CY13" s="76"/>
      <c r="CZ13" s="76"/>
      <c r="DA13" s="76"/>
      <c r="DB13" s="76"/>
      <c r="DC13" s="76"/>
      <c r="DD13" s="76"/>
      <c r="DE13" s="76"/>
      <c r="DF13" s="76"/>
      <c r="DG13" s="76"/>
      <c r="DH13" s="76"/>
      <c r="DI13" s="76"/>
      <c r="DJ13" s="76"/>
      <c r="DK13" s="76"/>
      <c r="DL13" s="76"/>
      <c r="DM13" s="76"/>
      <c r="DN13" s="76"/>
      <c r="DO13" s="76"/>
      <c r="DP13" s="76"/>
      <c r="DQ13" s="76"/>
      <c r="DR13" s="76"/>
      <c r="DS13" s="76"/>
      <c r="DT13" s="76"/>
      <c r="DU13" s="76"/>
      <c r="DV13" s="76"/>
      <c r="DW13" s="76"/>
      <c r="DX13" s="76"/>
      <c r="DY13" s="76"/>
      <c r="DZ13" s="76"/>
      <c r="EA13" s="76"/>
      <c r="EB13" s="76"/>
      <c r="EC13" s="76"/>
      <c r="ED13" s="76"/>
      <c r="EE13" s="76"/>
      <c r="EF13" s="76"/>
      <c r="EG13" s="76"/>
      <c r="EH13" s="76"/>
      <c r="EI13" s="76"/>
      <c r="EJ13" s="76"/>
      <c r="EK13" s="76"/>
      <c r="EL13" s="76"/>
      <c r="EM13" s="76"/>
      <c r="EN13" s="76"/>
      <c r="EO13" s="76"/>
      <c r="EP13" s="76"/>
      <c r="EQ13" s="76"/>
      <c r="ER13" s="76"/>
      <c r="ES13" s="76"/>
      <c r="ET13" s="76"/>
      <c r="EU13" s="76"/>
      <c r="EV13" s="76"/>
    </row>
    <row r="14" spans="1:152" s="80" customFormat="1" ht="15" customHeight="1" x14ac:dyDescent="0.25">
      <c r="A14" s="564"/>
      <c r="B14" s="568"/>
      <c r="C14" s="614"/>
      <c r="D14" s="773"/>
      <c r="E14" s="832"/>
      <c r="F14" s="817" t="s">
        <v>1087</v>
      </c>
      <c r="G14" s="805">
        <v>150</v>
      </c>
      <c r="H14" s="806"/>
      <c r="I14" s="806"/>
      <c r="J14" s="807"/>
      <c r="K14" s="601"/>
      <c r="L14" s="79"/>
      <c r="M14" s="76"/>
      <c r="N14" s="76"/>
      <c r="O14" s="76"/>
      <c r="P14" s="76"/>
      <c r="Q14" s="76"/>
      <c r="R14" s="76"/>
      <c r="S14" s="76"/>
      <c r="T14" s="76"/>
      <c r="U14" s="76"/>
      <c r="V14" s="76"/>
      <c r="W14" s="76"/>
      <c r="X14" s="76"/>
      <c r="Y14" s="76"/>
      <c r="Z14" s="76"/>
      <c r="AA14" s="76"/>
      <c r="AB14" s="76"/>
      <c r="AC14" s="76"/>
      <c r="AD14" s="76"/>
      <c r="AE14" s="76"/>
      <c r="AF14" s="76"/>
      <c r="AG14" s="76"/>
      <c r="AH14" s="76"/>
      <c r="AI14" s="76"/>
      <c r="AJ14" s="76"/>
      <c r="AK14" s="76"/>
      <c r="AL14" s="76"/>
      <c r="AM14" s="76"/>
      <c r="AN14" s="76"/>
      <c r="AO14" s="76"/>
      <c r="AP14" s="76"/>
      <c r="AQ14" s="76"/>
      <c r="AR14" s="76"/>
      <c r="AS14" s="76"/>
      <c r="AT14" s="76"/>
      <c r="AU14" s="76"/>
      <c r="AV14" s="76"/>
      <c r="AW14" s="76"/>
      <c r="AX14" s="76"/>
      <c r="AY14" s="76"/>
      <c r="AZ14" s="76"/>
      <c r="BA14" s="76"/>
      <c r="BB14" s="76"/>
      <c r="BC14" s="76"/>
      <c r="BD14" s="76"/>
      <c r="BE14" s="76"/>
      <c r="BF14" s="76"/>
      <c r="BG14" s="76"/>
      <c r="BH14" s="76"/>
      <c r="BI14" s="76"/>
      <c r="BJ14" s="76"/>
      <c r="BK14" s="76"/>
      <c r="BL14" s="76"/>
      <c r="BM14" s="76"/>
      <c r="BN14" s="76"/>
      <c r="BO14" s="76"/>
      <c r="BP14" s="76"/>
      <c r="BQ14" s="76"/>
      <c r="BR14" s="76"/>
      <c r="BS14" s="76"/>
      <c r="BT14" s="76"/>
      <c r="BU14" s="76"/>
      <c r="BV14" s="76"/>
      <c r="BW14" s="76"/>
      <c r="BX14" s="76"/>
      <c r="BY14" s="76"/>
      <c r="BZ14" s="76"/>
      <c r="CA14" s="76"/>
      <c r="CB14" s="76"/>
      <c r="CC14" s="76"/>
      <c r="CD14" s="76"/>
      <c r="CE14" s="76"/>
      <c r="CF14" s="76"/>
      <c r="CG14" s="76"/>
      <c r="CH14" s="76"/>
      <c r="CI14" s="76"/>
      <c r="CJ14" s="76"/>
      <c r="CK14" s="76"/>
      <c r="CL14" s="76"/>
      <c r="CM14" s="76"/>
      <c r="CN14" s="76"/>
      <c r="CO14" s="76"/>
      <c r="CP14" s="76"/>
      <c r="CQ14" s="76"/>
      <c r="CR14" s="76"/>
      <c r="CS14" s="76"/>
      <c r="CT14" s="76"/>
      <c r="CU14" s="76"/>
      <c r="CV14" s="76"/>
      <c r="CW14" s="76"/>
      <c r="CX14" s="76"/>
      <c r="CY14" s="76"/>
      <c r="CZ14" s="76"/>
      <c r="DA14" s="76"/>
      <c r="DB14" s="76"/>
      <c r="DC14" s="76"/>
      <c r="DD14" s="76"/>
      <c r="DE14" s="76"/>
      <c r="DF14" s="76"/>
      <c r="DG14" s="76"/>
      <c r="DH14" s="76"/>
      <c r="DI14" s="76"/>
      <c r="DJ14" s="76"/>
      <c r="DK14" s="76"/>
      <c r="DL14" s="76"/>
      <c r="DM14" s="76"/>
      <c r="DN14" s="76"/>
      <c r="DO14" s="76"/>
      <c r="DP14" s="76"/>
      <c r="DQ14" s="76"/>
      <c r="DR14" s="76"/>
      <c r="DS14" s="76"/>
      <c r="DT14" s="76"/>
      <c r="DU14" s="76"/>
      <c r="DV14" s="76"/>
      <c r="DW14" s="76"/>
      <c r="DX14" s="76"/>
      <c r="DY14" s="76"/>
      <c r="DZ14" s="76"/>
      <c r="EA14" s="76"/>
      <c r="EB14" s="76"/>
      <c r="EC14" s="76"/>
      <c r="ED14" s="76"/>
      <c r="EE14" s="76"/>
      <c r="EF14" s="76"/>
      <c r="EG14" s="76"/>
      <c r="EH14" s="76"/>
      <c r="EI14" s="76"/>
      <c r="EJ14" s="76"/>
      <c r="EK14" s="76"/>
      <c r="EL14" s="76"/>
      <c r="EM14" s="76"/>
      <c r="EN14" s="76"/>
      <c r="EO14" s="76"/>
      <c r="EP14" s="76"/>
      <c r="EQ14" s="76"/>
      <c r="ER14" s="76"/>
      <c r="ES14" s="76"/>
      <c r="ET14" s="76"/>
      <c r="EU14" s="76"/>
      <c r="EV14" s="76"/>
    </row>
    <row r="15" spans="1:152" s="89" customFormat="1" ht="15" customHeight="1" x14ac:dyDescent="0.25">
      <c r="A15" s="564"/>
      <c r="B15" s="568"/>
      <c r="C15" s="614"/>
      <c r="D15" s="773"/>
      <c r="E15" s="832"/>
      <c r="F15" s="818"/>
      <c r="G15" s="808"/>
      <c r="H15" s="809"/>
      <c r="I15" s="809"/>
      <c r="J15" s="810"/>
      <c r="K15" s="601"/>
      <c r="L15" s="79"/>
      <c r="M15" s="76"/>
      <c r="N15" s="76"/>
      <c r="O15" s="76"/>
      <c r="P15" s="76"/>
      <c r="Q15" s="76"/>
      <c r="R15" s="76"/>
      <c r="S15" s="76"/>
      <c r="T15" s="76"/>
      <c r="U15" s="76"/>
      <c r="V15" s="76"/>
      <c r="W15" s="76"/>
      <c r="X15" s="76"/>
      <c r="Y15" s="76"/>
      <c r="Z15" s="76"/>
      <c r="AA15" s="76"/>
      <c r="AB15" s="76"/>
      <c r="AC15" s="76"/>
      <c r="AD15" s="76"/>
      <c r="AE15" s="76"/>
      <c r="AF15" s="76"/>
      <c r="AG15" s="76"/>
      <c r="AH15" s="76"/>
      <c r="AI15" s="76"/>
      <c r="AJ15" s="76"/>
      <c r="AK15" s="76"/>
      <c r="AL15" s="76"/>
      <c r="AM15" s="76"/>
      <c r="AN15" s="76"/>
      <c r="AO15" s="76"/>
      <c r="AP15" s="76"/>
      <c r="AQ15" s="76"/>
      <c r="AR15" s="76"/>
      <c r="AS15" s="76"/>
      <c r="AT15" s="76"/>
      <c r="AU15" s="76"/>
      <c r="AV15" s="76"/>
      <c r="AW15" s="76"/>
      <c r="AX15" s="76"/>
      <c r="AY15" s="76"/>
      <c r="AZ15" s="76"/>
      <c r="BA15" s="76"/>
      <c r="BB15" s="76"/>
      <c r="BC15" s="76"/>
      <c r="BD15" s="76"/>
      <c r="BE15" s="76"/>
      <c r="BF15" s="76"/>
      <c r="BG15" s="76"/>
      <c r="BH15" s="76"/>
      <c r="BI15" s="76"/>
      <c r="BJ15" s="76"/>
      <c r="BK15" s="76"/>
      <c r="BL15" s="76"/>
      <c r="BM15" s="76"/>
      <c r="BN15" s="76"/>
      <c r="BO15" s="76"/>
      <c r="BP15" s="76"/>
      <c r="BQ15" s="76"/>
      <c r="BR15" s="76"/>
      <c r="BS15" s="76"/>
      <c r="BT15" s="76"/>
      <c r="BU15" s="76"/>
      <c r="BV15" s="76"/>
      <c r="BW15" s="76"/>
      <c r="BX15" s="76"/>
      <c r="BY15" s="76"/>
      <c r="BZ15" s="76"/>
      <c r="CA15" s="76"/>
      <c r="CB15" s="76"/>
      <c r="CC15" s="76"/>
      <c r="CD15" s="76"/>
      <c r="CE15" s="76"/>
      <c r="CF15" s="76"/>
      <c r="CG15" s="76"/>
      <c r="CH15" s="76"/>
      <c r="CI15" s="76"/>
      <c r="CJ15" s="76"/>
      <c r="CK15" s="76"/>
      <c r="CL15" s="76"/>
      <c r="CM15" s="76"/>
      <c r="CN15" s="76"/>
      <c r="CO15" s="76"/>
      <c r="CP15" s="76"/>
      <c r="CQ15" s="76"/>
      <c r="CR15" s="76"/>
      <c r="CS15" s="76"/>
      <c r="CT15" s="76"/>
      <c r="CU15" s="76"/>
      <c r="CV15" s="76"/>
      <c r="CW15" s="76"/>
      <c r="CX15" s="76"/>
      <c r="CY15" s="76"/>
      <c r="CZ15" s="76"/>
      <c r="DA15" s="76"/>
      <c r="DB15" s="76"/>
      <c r="DC15" s="76"/>
      <c r="DD15" s="76"/>
      <c r="DE15" s="76"/>
      <c r="DF15" s="76"/>
      <c r="DG15" s="76"/>
      <c r="DH15" s="76"/>
      <c r="DI15" s="76"/>
      <c r="DJ15" s="76"/>
      <c r="DK15" s="76"/>
      <c r="DL15" s="76"/>
      <c r="DM15" s="76"/>
      <c r="DN15" s="76"/>
      <c r="DO15" s="76"/>
      <c r="DP15" s="76"/>
      <c r="DQ15" s="76"/>
      <c r="DR15" s="76"/>
      <c r="DS15" s="76"/>
      <c r="DT15" s="76"/>
      <c r="DU15" s="76"/>
      <c r="DV15" s="76"/>
      <c r="DW15" s="76"/>
      <c r="DX15" s="76"/>
      <c r="DY15" s="76"/>
      <c r="DZ15" s="76"/>
      <c r="EA15" s="76"/>
      <c r="EB15" s="76"/>
      <c r="EC15" s="76"/>
      <c r="ED15" s="76"/>
      <c r="EE15" s="76"/>
      <c r="EF15" s="76"/>
      <c r="EG15" s="76"/>
      <c r="EH15" s="76"/>
      <c r="EI15" s="76"/>
      <c r="EJ15" s="76"/>
      <c r="EK15" s="76"/>
      <c r="EL15" s="76"/>
      <c r="EM15" s="76"/>
      <c r="EN15" s="76"/>
      <c r="EO15" s="76"/>
      <c r="EP15" s="76"/>
      <c r="EQ15" s="76"/>
      <c r="ER15" s="76"/>
      <c r="ES15" s="76"/>
      <c r="ET15" s="76"/>
      <c r="EU15" s="76"/>
      <c r="EV15" s="76"/>
    </row>
    <row r="16" spans="1:152" s="89" customFormat="1" ht="15" customHeight="1" x14ac:dyDescent="0.25">
      <c r="A16" s="564"/>
      <c r="B16" s="568"/>
      <c r="C16" s="614"/>
      <c r="D16" s="773"/>
      <c r="E16" s="832"/>
      <c r="F16" s="819"/>
      <c r="G16" s="811"/>
      <c r="H16" s="812"/>
      <c r="I16" s="812"/>
      <c r="J16" s="813"/>
      <c r="K16" s="601"/>
      <c r="L16" s="79"/>
      <c r="M16" s="76"/>
      <c r="N16" s="76"/>
      <c r="O16" s="76"/>
      <c r="P16" s="76"/>
      <c r="Q16" s="76"/>
      <c r="R16" s="76"/>
      <c r="S16" s="76"/>
      <c r="T16" s="76"/>
      <c r="U16" s="76"/>
      <c r="V16" s="76"/>
      <c r="W16" s="76"/>
      <c r="X16" s="76"/>
      <c r="Y16" s="76"/>
      <c r="Z16" s="76"/>
      <c r="AA16" s="76"/>
      <c r="AB16" s="76"/>
      <c r="AC16" s="76"/>
      <c r="AD16" s="76"/>
      <c r="AE16" s="76"/>
      <c r="AF16" s="76"/>
      <c r="AG16" s="76"/>
      <c r="AH16" s="76"/>
      <c r="AI16" s="76"/>
      <c r="AJ16" s="76"/>
      <c r="AK16" s="76"/>
      <c r="AL16" s="76"/>
      <c r="AM16" s="76"/>
      <c r="AN16" s="76"/>
      <c r="AO16" s="76"/>
      <c r="AP16" s="76"/>
      <c r="AQ16" s="76"/>
      <c r="AR16" s="76"/>
      <c r="AS16" s="76"/>
      <c r="AT16" s="76"/>
      <c r="AU16" s="76"/>
      <c r="AV16" s="76"/>
      <c r="AW16" s="76"/>
      <c r="AX16" s="76"/>
      <c r="AY16" s="76"/>
      <c r="AZ16" s="76"/>
      <c r="BA16" s="76"/>
      <c r="BB16" s="76"/>
      <c r="BC16" s="76"/>
      <c r="BD16" s="76"/>
      <c r="BE16" s="76"/>
      <c r="BF16" s="76"/>
      <c r="BG16" s="76"/>
      <c r="BH16" s="76"/>
      <c r="BI16" s="76"/>
      <c r="BJ16" s="76"/>
      <c r="BK16" s="76"/>
      <c r="BL16" s="76"/>
      <c r="BM16" s="76"/>
      <c r="BN16" s="76"/>
      <c r="BO16" s="76"/>
      <c r="BP16" s="76"/>
      <c r="BQ16" s="76"/>
      <c r="BR16" s="76"/>
      <c r="BS16" s="76"/>
      <c r="BT16" s="76"/>
      <c r="BU16" s="76"/>
      <c r="BV16" s="76"/>
      <c r="BW16" s="76"/>
      <c r="BX16" s="76"/>
      <c r="BY16" s="76"/>
      <c r="BZ16" s="76"/>
      <c r="CA16" s="76"/>
      <c r="CB16" s="76"/>
      <c r="CC16" s="76"/>
      <c r="CD16" s="76"/>
      <c r="CE16" s="76"/>
      <c r="CF16" s="76"/>
      <c r="CG16" s="76"/>
      <c r="CH16" s="76"/>
      <c r="CI16" s="76"/>
      <c r="CJ16" s="76"/>
      <c r="CK16" s="76"/>
      <c r="CL16" s="76"/>
      <c r="CM16" s="76"/>
      <c r="CN16" s="76"/>
      <c r="CO16" s="76"/>
      <c r="CP16" s="76"/>
      <c r="CQ16" s="76"/>
      <c r="CR16" s="76"/>
      <c r="CS16" s="76"/>
      <c r="CT16" s="76"/>
      <c r="CU16" s="76"/>
      <c r="CV16" s="76"/>
      <c r="CW16" s="76"/>
      <c r="CX16" s="76"/>
      <c r="CY16" s="76"/>
      <c r="CZ16" s="76"/>
      <c r="DA16" s="76"/>
      <c r="DB16" s="76"/>
      <c r="DC16" s="76"/>
      <c r="DD16" s="76"/>
      <c r="DE16" s="76"/>
      <c r="DF16" s="76"/>
      <c r="DG16" s="76"/>
      <c r="DH16" s="76"/>
      <c r="DI16" s="76"/>
      <c r="DJ16" s="76"/>
      <c r="DK16" s="76"/>
      <c r="DL16" s="76"/>
      <c r="DM16" s="76"/>
      <c r="DN16" s="76"/>
      <c r="DO16" s="76"/>
      <c r="DP16" s="76"/>
      <c r="DQ16" s="76"/>
      <c r="DR16" s="76"/>
      <c r="DS16" s="76"/>
      <c r="DT16" s="76"/>
      <c r="DU16" s="76"/>
      <c r="DV16" s="76"/>
      <c r="DW16" s="76"/>
      <c r="DX16" s="76"/>
      <c r="DY16" s="76"/>
      <c r="DZ16" s="76"/>
      <c r="EA16" s="76"/>
      <c r="EB16" s="76"/>
      <c r="EC16" s="76"/>
      <c r="ED16" s="76"/>
      <c r="EE16" s="76"/>
      <c r="EF16" s="76"/>
      <c r="EG16" s="76"/>
      <c r="EH16" s="76"/>
      <c r="EI16" s="76"/>
      <c r="EJ16" s="76"/>
      <c r="EK16" s="76"/>
      <c r="EL16" s="76"/>
      <c r="EM16" s="76"/>
      <c r="EN16" s="76"/>
      <c r="EO16" s="76"/>
      <c r="EP16" s="76"/>
      <c r="EQ16" s="76"/>
      <c r="ER16" s="76"/>
      <c r="ES16" s="76"/>
      <c r="ET16" s="76"/>
      <c r="EU16" s="76"/>
      <c r="EV16" s="76"/>
    </row>
    <row r="17" spans="1:152" s="80" customFormat="1" ht="15" customHeight="1" x14ac:dyDescent="0.25">
      <c r="A17" s="564"/>
      <c r="B17" s="568"/>
      <c r="C17" s="614"/>
      <c r="D17" s="773"/>
      <c r="E17" s="832"/>
      <c r="F17" s="817" t="s">
        <v>786</v>
      </c>
      <c r="G17" s="820">
        <v>89</v>
      </c>
      <c r="H17" s="821"/>
      <c r="I17" s="821"/>
      <c r="J17" s="822"/>
      <c r="K17" s="601"/>
      <c r="L17" s="79"/>
      <c r="M17" s="76"/>
      <c r="N17" s="76"/>
      <c r="O17" s="76"/>
      <c r="P17" s="76"/>
      <c r="Q17" s="76"/>
      <c r="R17" s="76"/>
      <c r="S17" s="76"/>
      <c r="T17" s="76"/>
      <c r="U17" s="76"/>
      <c r="V17" s="76"/>
      <c r="W17" s="76"/>
      <c r="X17" s="76"/>
      <c r="Y17" s="76"/>
      <c r="Z17" s="76"/>
      <c r="AA17" s="76"/>
      <c r="AB17" s="76"/>
      <c r="AC17" s="76"/>
      <c r="AD17" s="76"/>
      <c r="AE17" s="76"/>
      <c r="AF17" s="76"/>
      <c r="AG17" s="76"/>
      <c r="AH17" s="76"/>
      <c r="AI17" s="76"/>
      <c r="AJ17" s="76"/>
      <c r="AK17" s="76"/>
      <c r="AL17" s="76"/>
      <c r="AM17" s="76"/>
      <c r="AN17" s="76"/>
      <c r="AO17" s="76"/>
      <c r="AP17" s="76"/>
      <c r="AQ17" s="76"/>
      <c r="AR17" s="76"/>
      <c r="AS17" s="76"/>
      <c r="AT17" s="76"/>
      <c r="AU17" s="76"/>
      <c r="AV17" s="76"/>
      <c r="AW17" s="76"/>
      <c r="AX17" s="76"/>
      <c r="AY17" s="76"/>
      <c r="AZ17" s="76"/>
      <c r="BA17" s="76"/>
      <c r="BB17" s="76"/>
      <c r="BC17" s="76"/>
      <c r="BD17" s="76"/>
      <c r="BE17" s="76"/>
      <c r="BF17" s="76"/>
      <c r="BG17" s="76"/>
      <c r="BH17" s="76"/>
      <c r="BI17" s="76"/>
      <c r="BJ17" s="76"/>
      <c r="BK17" s="76"/>
      <c r="BL17" s="76"/>
      <c r="BM17" s="76"/>
      <c r="BN17" s="76"/>
      <c r="BO17" s="76"/>
      <c r="BP17" s="76"/>
      <c r="BQ17" s="76"/>
      <c r="BR17" s="76"/>
      <c r="BS17" s="76"/>
      <c r="BT17" s="76"/>
      <c r="BU17" s="76"/>
      <c r="BV17" s="76"/>
      <c r="BW17" s="76"/>
      <c r="BX17" s="76"/>
      <c r="BY17" s="76"/>
      <c r="BZ17" s="76"/>
      <c r="CA17" s="76"/>
      <c r="CB17" s="76"/>
      <c r="CC17" s="76"/>
      <c r="CD17" s="76"/>
      <c r="CE17" s="76"/>
      <c r="CF17" s="76"/>
      <c r="CG17" s="76"/>
      <c r="CH17" s="76"/>
      <c r="CI17" s="76"/>
      <c r="CJ17" s="76"/>
      <c r="CK17" s="76"/>
      <c r="CL17" s="76"/>
      <c r="CM17" s="76"/>
      <c r="CN17" s="76"/>
      <c r="CO17" s="76"/>
      <c r="CP17" s="76"/>
      <c r="CQ17" s="76"/>
      <c r="CR17" s="76"/>
      <c r="CS17" s="76"/>
      <c r="CT17" s="76"/>
      <c r="CU17" s="76"/>
      <c r="CV17" s="76"/>
      <c r="CW17" s="76"/>
      <c r="CX17" s="76"/>
      <c r="CY17" s="76"/>
      <c r="CZ17" s="76"/>
      <c r="DA17" s="76"/>
      <c r="DB17" s="76"/>
      <c r="DC17" s="76"/>
      <c r="DD17" s="76"/>
      <c r="DE17" s="76"/>
      <c r="DF17" s="76"/>
      <c r="DG17" s="76"/>
      <c r="DH17" s="76"/>
      <c r="DI17" s="76"/>
      <c r="DJ17" s="76"/>
      <c r="DK17" s="76"/>
      <c r="DL17" s="76"/>
      <c r="DM17" s="76"/>
      <c r="DN17" s="76"/>
      <c r="DO17" s="76"/>
      <c r="DP17" s="76"/>
      <c r="DQ17" s="76"/>
      <c r="DR17" s="76"/>
      <c r="DS17" s="76"/>
      <c r="DT17" s="76"/>
      <c r="DU17" s="76"/>
      <c r="DV17" s="76"/>
      <c r="DW17" s="76"/>
      <c r="DX17" s="76"/>
      <c r="DY17" s="76"/>
      <c r="DZ17" s="76"/>
      <c r="EA17" s="76"/>
      <c r="EB17" s="76"/>
      <c r="EC17" s="76"/>
      <c r="ED17" s="76"/>
      <c r="EE17" s="76"/>
      <c r="EF17" s="76"/>
      <c r="EG17" s="76"/>
      <c r="EH17" s="76"/>
      <c r="EI17" s="76"/>
      <c r="EJ17" s="76"/>
      <c r="EK17" s="76"/>
      <c r="EL17" s="76"/>
      <c r="EM17" s="76"/>
      <c r="EN17" s="76"/>
      <c r="EO17" s="76"/>
      <c r="EP17" s="76"/>
      <c r="EQ17" s="76"/>
      <c r="ER17" s="76"/>
      <c r="ES17" s="76"/>
      <c r="ET17" s="76"/>
      <c r="EU17" s="76"/>
      <c r="EV17" s="76"/>
    </row>
    <row r="18" spans="1:152" s="89" customFormat="1" ht="15" customHeight="1" x14ac:dyDescent="0.25">
      <c r="A18" s="564"/>
      <c r="B18" s="568"/>
      <c r="C18" s="614"/>
      <c r="D18" s="773"/>
      <c r="E18" s="832"/>
      <c r="F18" s="818"/>
      <c r="G18" s="823"/>
      <c r="H18" s="824"/>
      <c r="I18" s="824"/>
      <c r="J18" s="825"/>
      <c r="K18" s="601"/>
      <c r="L18" s="79"/>
      <c r="M18" s="76"/>
      <c r="N18" s="76"/>
      <c r="O18" s="76"/>
      <c r="P18" s="76"/>
      <c r="Q18" s="76"/>
      <c r="R18" s="76"/>
      <c r="S18" s="76"/>
      <c r="T18" s="76"/>
      <c r="U18" s="76"/>
      <c r="V18" s="76"/>
      <c r="W18" s="76"/>
      <c r="X18" s="76"/>
      <c r="Y18" s="76"/>
      <c r="Z18" s="76"/>
      <c r="AA18" s="76"/>
      <c r="AB18" s="76"/>
      <c r="AC18" s="76"/>
      <c r="AD18" s="76"/>
      <c r="AE18" s="76"/>
      <c r="AF18" s="76"/>
      <c r="AG18" s="76"/>
      <c r="AH18" s="76"/>
      <c r="AI18" s="76"/>
      <c r="AJ18" s="76"/>
      <c r="AK18" s="76"/>
      <c r="AL18" s="76"/>
      <c r="AM18" s="76"/>
      <c r="AN18" s="76"/>
      <c r="AO18" s="76"/>
      <c r="AP18" s="76"/>
      <c r="AQ18" s="76"/>
      <c r="AR18" s="76"/>
      <c r="AS18" s="76"/>
      <c r="AT18" s="76"/>
      <c r="AU18" s="76"/>
      <c r="AV18" s="76"/>
      <c r="AW18" s="76"/>
      <c r="AX18" s="76"/>
      <c r="AY18" s="76"/>
      <c r="AZ18" s="76"/>
      <c r="BA18" s="76"/>
      <c r="BB18" s="76"/>
      <c r="BC18" s="76"/>
      <c r="BD18" s="76"/>
      <c r="BE18" s="76"/>
      <c r="BF18" s="76"/>
      <c r="BG18" s="76"/>
      <c r="BH18" s="76"/>
      <c r="BI18" s="76"/>
      <c r="BJ18" s="76"/>
      <c r="BK18" s="76"/>
      <c r="BL18" s="76"/>
      <c r="BM18" s="76"/>
      <c r="BN18" s="76"/>
      <c r="BO18" s="76"/>
      <c r="BP18" s="76"/>
      <c r="BQ18" s="76"/>
      <c r="BR18" s="76"/>
      <c r="BS18" s="76"/>
      <c r="BT18" s="76"/>
      <c r="BU18" s="76"/>
      <c r="BV18" s="76"/>
      <c r="BW18" s="76"/>
      <c r="BX18" s="76"/>
      <c r="BY18" s="76"/>
      <c r="BZ18" s="76"/>
      <c r="CA18" s="76"/>
      <c r="CB18" s="76"/>
      <c r="CC18" s="76"/>
      <c r="CD18" s="76"/>
      <c r="CE18" s="76"/>
      <c r="CF18" s="76"/>
      <c r="CG18" s="76"/>
      <c r="CH18" s="76"/>
      <c r="CI18" s="76"/>
      <c r="CJ18" s="76"/>
      <c r="CK18" s="76"/>
      <c r="CL18" s="76"/>
      <c r="CM18" s="76"/>
      <c r="CN18" s="76"/>
      <c r="CO18" s="76"/>
      <c r="CP18" s="76"/>
      <c r="CQ18" s="76"/>
      <c r="CR18" s="76"/>
      <c r="CS18" s="76"/>
      <c r="CT18" s="76"/>
      <c r="CU18" s="76"/>
      <c r="CV18" s="76"/>
      <c r="CW18" s="76"/>
      <c r="CX18" s="76"/>
      <c r="CY18" s="76"/>
      <c r="CZ18" s="76"/>
      <c r="DA18" s="76"/>
      <c r="DB18" s="76"/>
      <c r="DC18" s="76"/>
      <c r="DD18" s="76"/>
      <c r="DE18" s="76"/>
      <c r="DF18" s="76"/>
      <c r="DG18" s="76"/>
      <c r="DH18" s="76"/>
      <c r="DI18" s="76"/>
      <c r="DJ18" s="76"/>
      <c r="DK18" s="76"/>
      <c r="DL18" s="76"/>
      <c r="DM18" s="76"/>
      <c r="DN18" s="76"/>
      <c r="DO18" s="76"/>
      <c r="DP18" s="76"/>
      <c r="DQ18" s="76"/>
      <c r="DR18" s="76"/>
      <c r="DS18" s="76"/>
      <c r="DT18" s="76"/>
      <c r="DU18" s="76"/>
      <c r="DV18" s="76"/>
      <c r="DW18" s="76"/>
      <c r="DX18" s="76"/>
      <c r="DY18" s="76"/>
      <c r="DZ18" s="76"/>
      <c r="EA18" s="76"/>
      <c r="EB18" s="76"/>
      <c r="EC18" s="76"/>
      <c r="ED18" s="76"/>
      <c r="EE18" s="76"/>
      <c r="EF18" s="76"/>
      <c r="EG18" s="76"/>
      <c r="EH18" s="76"/>
      <c r="EI18" s="76"/>
      <c r="EJ18" s="76"/>
      <c r="EK18" s="76"/>
      <c r="EL18" s="76"/>
      <c r="EM18" s="76"/>
      <c r="EN18" s="76"/>
      <c r="EO18" s="76"/>
      <c r="EP18" s="76"/>
      <c r="EQ18" s="76"/>
      <c r="ER18" s="76"/>
      <c r="ES18" s="76"/>
      <c r="ET18" s="76"/>
      <c r="EU18" s="76"/>
      <c r="EV18" s="76"/>
    </row>
    <row r="19" spans="1:152" s="89" customFormat="1" ht="15" customHeight="1" x14ac:dyDescent="0.25">
      <c r="A19" s="564"/>
      <c r="B19" s="568"/>
      <c r="C19" s="614"/>
      <c r="D19" s="773"/>
      <c r="E19" s="832"/>
      <c r="F19" s="819"/>
      <c r="G19" s="826"/>
      <c r="H19" s="827"/>
      <c r="I19" s="827"/>
      <c r="J19" s="828"/>
      <c r="K19" s="601"/>
      <c r="L19" s="79"/>
      <c r="M19" s="76"/>
      <c r="N19" s="76"/>
      <c r="O19" s="76"/>
      <c r="P19" s="76"/>
      <c r="Q19" s="76"/>
      <c r="R19" s="76"/>
      <c r="S19" s="76"/>
      <c r="T19" s="76"/>
      <c r="U19" s="76"/>
      <c r="V19" s="76"/>
      <c r="W19" s="76"/>
      <c r="X19" s="76"/>
      <c r="Y19" s="76"/>
      <c r="Z19" s="76"/>
      <c r="AA19" s="76"/>
      <c r="AB19" s="76"/>
      <c r="AC19" s="76"/>
      <c r="AD19" s="76"/>
      <c r="AE19" s="76"/>
      <c r="AF19" s="76"/>
      <c r="AG19" s="76"/>
      <c r="AH19" s="76"/>
      <c r="AI19" s="76"/>
      <c r="AJ19" s="76"/>
      <c r="AK19" s="76"/>
      <c r="AL19" s="76"/>
      <c r="AM19" s="76"/>
      <c r="AN19" s="76"/>
      <c r="AO19" s="76"/>
      <c r="AP19" s="76"/>
      <c r="AQ19" s="76"/>
      <c r="AR19" s="76"/>
      <c r="AS19" s="76"/>
      <c r="AT19" s="76"/>
      <c r="AU19" s="76"/>
      <c r="AV19" s="76"/>
      <c r="AW19" s="76"/>
      <c r="AX19" s="76"/>
      <c r="AY19" s="76"/>
      <c r="AZ19" s="76"/>
      <c r="BA19" s="76"/>
      <c r="BB19" s="76"/>
      <c r="BC19" s="76"/>
      <c r="BD19" s="76"/>
      <c r="BE19" s="76"/>
      <c r="BF19" s="76"/>
      <c r="BG19" s="76"/>
      <c r="BH19" s="76"/>
      <c r="BI19" s="76"/>
      <c r="BJ19" s="76"/>
      <c r="BK19" s="76"/>
      <c r="BL19" s="76"/>
      <c r="BM19" s="76"/>
      <c r="BN19" s="76"/>
      <c r="BO19" s="76"/>
      <c r="BP19" s="76"/>
      <c r="BQ19" s="76"/>
      <c r="BR19" s="76"/>
      <c r="BS19" s="76"/>
      <c r="BT19" s="76"/>
      <c r="BU19" s="76"/>
      <c r="BV19" s="76"/>
      <c r="BW19" s="76"/>
      <c r="BX19" s="76"/>
      <c r="BY19" s="76"/>
      <c r="BZ19" s="76"/>
      <c r="CA19" s="76"/>
      <c r="CB19" s="76"/>
      <c r="CC19" s="76"/>
      <c r="CD19" s="76"/>
      <c r="CE19" s="76"/>
      <c r="CF19" s="76"/>
      <c r="CG19" s="76"/>
      <c r="CH19" s="76"/>
      <c r="CI19" s="76"/>
      <c r="CJ19" s="76"/>
      <c r="CK19" s="76"/>
      <c r="CL19" s="76"/>
      <c r="CM19" s="76"/>
      <c r="CN19" s="76"/>
      <c r="CO19" s="76"/>
      <c r="CP19" s="76"/>
      <c r="CQ19" s="76"/>
      <c r="CR19" s="76"/>
      <c r="CS19" s="76"/>
      <c r="CT19" s="76"/>
      <c r="CU19" s="76"/>
      <c r="CV19" s="76"/>
      <c r="CW19" s="76"/>
      <c r="CX19" s="76"/>
      <c r="CY19" s="76"/>
      <c r="CZ19" s="76"/>
      <c r="DA19" s="76"/>
      <c r="DB19" s="76"/>
      <c r="DC19" s="76"/>
      <c r="DD19" s="76"/>
      <c r="DE19" s="76"/>
      <c r="DF19" s="76"/>
      <c r="DG19" s="76"/>
      <c r="DH19" s="76"/>
      <c r="DI19" s="76"/>
      <c r="DJ19" s="76"/>
      <c r="DK19" s="76"/>
      <c r="DL19" s="76"/>
      <c r="DM19" s="76"/>
      <c r="DN19" s="76"/>
      <c r="DO19" s="76"/>
      <c r="DP19" s="76"/>
      <c r="DQ19" s="76"/>
      <c r="DR19" s="76"/>
      <c r="DS19" s="76"/>
      <c r="DT19" s="76"/>
      <c r="DU19" s="76"/>
      <c r="DV19" s="76"/>
      <c r="DW19" s="76"/>
      <c r="DX19" s="76"/>
      <c r="DY19" s="76"/>
      <c r="DZ19" s="76"/>
      <c r="EA19" s="76"/>
      <c r="EB19" s="76"/>
      <c r="EC19" s="76"/>
      <c r="ED19" s="76"/>
      <c r="EE19" s="76"/>
      <c r="EF19" s="76"/>
      <c r="EG19" s="76"/>
      <c r="EH19" s="76"/>
      <c r="EI19" s="76"/>
      <c r="EJ19" s="76"/>
      <c r="EK19" s="76"/>
      <c r="EL19" s="76"/>
      <c r="EM19" s="76"/>
      <c r="EN19" s="76"/>
      <c r="EO19" s="76"/>
      <c r="EP19" s="76"/>
      <c r="EQ19" s="76"/>
      <c r="ER19" s="76"/>
      <c r="ES19" s="76"/>
      <c r="ET19" s="76"/>
      <c r="EU19" s="76"/>
      <c r="EV19" s="76"/>
    </row>
    <row r="20" spans="1:152" s="80" customFormat="1" ht="15" customHeight="1" x14ac:dyDescent="0.25">
      <c r="A20" s="564"/>
      <c r="B20" s="568"/>
      <c r="C20" s="614"/>
      <c r="D20" s="773"/>
      <c r="E20" s="832"/>
      <c r="F20" s="829" t="s">
        <v>901</v>
      </c>
      <c r="G20" s="805">
        <v>1000</v>
      </c>
      <c r="H20" s="806"/>
      <c r="I20" s="806"/>
      <c r="J20" s="807"/>
      <c r="K20" s="601"/>
      <c r="L20" s="79"/>
      <c r="M20" s="76"/>
      <c r="N20" s="76"/>
      <c r="O20" s="76"/>
      <c r="P20" s="76"/>
      <c r="Q20" s="76"/>
      <c r="R20" s="76"/>
      <c r="S20" s="76"/>
      <c r="T20" s="76"/>
      <c r="U20" s="76"/>
      <c r="V20" s="76"/>
      <c r="W20" s="76"/>
      <c r="X20" s="76"/>
      <c r="Y20" s="76"/>
      <c r="Z20" s="76"/>
      <c r="AA20" s="76"/>
      <c r="AB20" s="76"/>
      <c r="AC20" s="76"/>
      <c r="AD20" s="76"/>
      <c r="AE20" s="76"/>
      <c r="AF20" s="76"/>
      <c r="AG20" s="76"/>
      <c r="AH20" s="76"/>
      <c r="AI20" s="76"/>
      <c r="AJ20" s="76"/>
      <c r="AK20" s="76"/>
      <c r="AL20" s="76"/>
      <c r="AM20" s="76"/>
      <c r="AN20" s="76"/>
      <c r="AO20" s="76"/>
      <c r="AP20" s="76"/>
      <c r="AQ20" s="76"/>
      <c r="AR20" s="76"/>
      <c r="AS20" s="76"/>
      <c r="AT20" s="76"/>
      <c r="AU20" s="76"/>
      <c r="AV20" s="76"/>
      <c r="AW20" s="76"/>
      <c r="AX20" s="76"/>
      <c r="AY20" s="76"/>
      <c r="AZ20" s="76"/>
      <c r="BA20" s="76"/>
      <c r="BB20" s="76"/>
      <c r="BC20" s="76"/>
      <c r="BD20" s="76"/>
      <c r="BE20" s="76"/>
      <c r="BF20" s="76"/>
      <c r="BG20" s="76"/>
      <c r="BH20" s="76"/>
      <c r="BI20" s="76"/>
      <c r="BJ20" s="76"/>
      <c r="BK20" s="76"/>
      <c r="BL20" s="76"/>
      <c r="BM20" s="76"/>
      <c r="BN20" s="76"/>
      <c r="BO20" s="76"/>
      <c r="BP20" s="76"/>
      <c r="BQ20" s="76"/>
      <c r="BR20" s="76"/>
      <c r="BS20" s="76"/>
      <c r="BT20" s="76"/>
      <c r="BU20" s="76"/>
      <c r="BV20" s="76"/>
      <c r="BW20" s="76"/>
      <c r="BX20" s="76"/>
      <c r="BY20" s="76"/>
      <c r="BZ20" s="76"/>
      <c r="CA20" s="76"/>
      <c r="CB20" s="76"/>
      <c r="CC20" s="76"/>
      <c r="CD20" s="76"/>
      <c r="CE20" s="76"/>
      <c r="CF20" s="76"/>
      <c r="CG20" s="76"/>
      <c r="CH20" s="76"/>
      <c r="CI20" s="76"/>
      <c r="CJ20" s="76"/>
      <c r="CK20" s="76"/>
      <c r="CL20" s="76"/>
      <c r="CM20" s="76"/>
      <c r="CN20" s="76"/>
      <c r="CO20" s="76"/>
      <c r="CP20" s="76"/>
      <c r="CQ20" s="76"/>
      <c r="CR20" s="76"/>
      <c r="CS20" s="76"/>
      <c r="CT20" s="76"/>
      <c r="CU20" s="76"/>
      <c r="CV20" s="76"/>
      <c r="CW20" s="76"/>
      <c r="CX20" s="76"/>
      <c r="CY20" s="76"/>
      <c r="CZ20" s="76"/>
      <c r="DA20" s="76"/>
      <c r="DB20" s="76"/>
      <c r="DC20" s="76"/>
      <c r="DD20" s="76"/>
      <c r="DE20" s="76"/>
      <c r="DF20" s="76"/>
      <c r="DG20" s="76"/>
      <c r="DH20" s="76"/>
      <c r="DI20" s="76"/>
      <c r="DJ20" s="76"/>
      <c r="DK20" s="76"/>
      <c r="DL20" s="76"/>
      <c r="DM20" s="76"/>
      <c r="DN20" s="76"/>
      <c r="DO20" s="76"/>
      <c r="DP20" s="76"/>
      <c r="DQ20" s="76"/>
      <c r="DR20" s="76"/>
      <c r="DS20" s="76"/>
      <c r="DT20" s="76"/>
      <c r="DU20" s="76"/>
      <c r="DV20" s="76"/>
      <c r="DW20" s="76"/>
      <c r="DX20" s="76"/>
      <c r="DY20" s="76"/>
      <c r="DZ20" s="76"/>
      <c r="EA20" s="76"/>
      <c r="EB20" s="76"/>
      <c r="EC20" s="76"/>
      <c r="ED20" s="76"/>
      <c r="EE20" s="76"/>
      <c r="EF20" s="76"/>
      <c r="EG20" s="76"/>
      <c r="EH20" s="76"/>
      <c r="EI20" s="76"/>
      <c r="EJ20" s="76"/>
      <c r="EK20" s="76"/>
      <c r="EL20" s="76"/>
      <c r="EM20" s="76"/>
      <c r="EN20" s="76"/>
      <c r="EO20" s="76"/>
      <c r="EP20" s="76"/>
      <c r="EQ20" s="76"/>
      <c r="ER20" s="76"/>
      <c r="ES20" s="76"/>
      <c r="ET20" s="76"/>
      <c r="EU20" s="76"/>
      <c r="EV20" s="76"/>
    </row>
    <row r="21" spans="1:152" s="89" customFormat="1" ht="15" customHeight="1" x14ac:dyDescent="0.25">
      <c r="A21" s="564"/>
      <c r="B21" s="568"/>
      <c r="C21" s="614"/>
      <c r="D21" s="773"/>
      <c r="E21" s="832"/>
      <c r="F21" s="830"/>
      <c r="G21" s="808"/>
      <c r="H21" s="809"/>
      <c r="I21" s="809"/>
      <c r="J21" s="810"/>
      <c r="K21" s="601"/>
      <c r="L21" s="79"/>
      <c r="M21" s="76"/>
      <c r="N21" s="76"/>
      <c r="O21" s="76"/>
      <c r="P21" s="76"/>
      <c r="Q21" s="76"/>
      <c r="R21" s="76"/>
      <c r="S21" s="76"/>
      <c r="T21" s="76"/>
      <c r="U21" s="76"/>
      <c r="V21" s="76"/>
      <c r="W21" s="76"/>
      <c r="X21" s="76"/>
      <c r="Y21" s="76"/>
      <c r="Z21" s="76"/>
      <c r="AA21" s="76"/>
      <c r="AB21" s="76"/>
      <c r="AC21" s="76"/>
      <c r="AD21" s="76"/>
      <c r="AE21" s="76"/>
      <c r="AF21" s="76"/>
      <c r="AG21" s="76"/>
      <c r="AH21" s="76"/>
      <c r="AI21" s="76"/>
      <c r="AJ21" s="76"/>
      <c r="AK21" s="76"/>
      <c r="AL21" s="76"/>
      <c r="AM21" s="76"/>
      <c r="AN21" s="76"/>
      <c r="AO21" s="76"/>
      <c r="AP21" s="76"/>
      <c r="AQ21" s="76"/>
      <c r="AR21" s="76"/>
      <c r="AS21" s="76"/>
      <c r="AT21" s="76"/>
      <c r="AU21" s="76"/>
      <c r="AV21" s="76"/>
      <c r="AW21" s="76"/>
      <c r="AX21" s="76"/>
      <c r="AY21" s="76"/>
      <c r="AZ21" s="76"/>
      <c r="BA21" s="76"/>
      <c r="BB21" s="76"/>
      <c r="BC21" s="76"/>
      <c r="BD21" s="76"/>
      <c r="BE21" s="76"/>
      <c r="BF21" s="76"/>
      <c r="BG21" s="76"/>
      <c r="BH21" s="76"/>
      <c r="BI21" s="76"/>
      <c r="BJ21" s="76"/>
      <c r="BK21" s="76"/>
      <c r="BL21" s="76"/>
      <c r="BM21" s="76"/>
      <c r="BN21" s="76"/>
      <c r="BO21" s="76"/>
      <c r="BP21" s="76"/>
      <c r="BQ21" s="76"/>
      <c r="BR21" s="76"/>
      <c r="BS21" s="76"/>
      <c r="BT21" s="76"/>
      <c r="BU21" s="76"/>
      <c r="BV21" s="76"/>
      <c r="BW21" s="76"/>
      <c r="BX21" s="76"/>
      <c r="BY21" s="76"/>
      <c r="BZ21" s="76"/>
      <c r="CA21" s="76"/>
      <c r="CB21" s="76"/>
      <c r="CC21" s="76"/>
      <c r="CD21" s="76"/>
      <c r="CE21" s="76"/>
      <c r="CF21" s="76"/>
      <c r="CG21" s="76"/>
      <c r="CH21" s="76"/>
      <c r="CI21" s="76"/>
      <c r="CJ21" s="76"/>
      <c r="CK21" s="76"/>
      <c r="CL21" s="76"/>
      <c r="CM21" s="76"/>
      <c r="CN21" s="76"/>
      <c r="CO21" s="76"/>
      <c r="CP21" s="76"/>
      <c r="CQ21" s="76"/>
      <c r="CR21" s="76"/>
      <c r="CS21" s="76"/>
      <c r="CT21" s="76"/>
      <c r="CU21" s="76"/>
      <c r="CV21" s="76"/>
      <c r="CW21" s="76"/>
      <c r="CX21" s="76"/>
      <c r="CY21" s="76"/>
      <c r="CZ21" s="76"/>
      <c r="DA21" s="76"/>
      <c r="DB21" s="76"/>
      <c r="DC21" s="76"/>
      <c r="DD21" s="76"/>
      <c r="DE21" s="76"/>
      <c r="DF21" s="76"/>
      <c r="DG21" s="76"/>
      <c r="DH21" s="76"/>
      <c r="DI21" s="76"/>
      <c r="DJ21" s="76"/>
      <c r="DK21" s="76"/>
      <c r="DL21" s="76"/>
      <c r="DM21" s="76"/>
      <c r="DN21" s="76"/>
      <c r="DO21" s="76"/>
      <c r="DP21" s="76"/>
      <c r="DQ21" s="76"/>
      <c r="DR21" s="76"/>
      <c r="DS21" s="76"/>
      <c r="DT21" s="76"/>
      <c r="DU21" s="76"/>
      <c r="DV21" s="76"/>
      <c r="DW21" s="76"/>
      <c r="DX21" s="76"/>
      <c r="DY21" s="76"/>
      <c r="DZ21" s="76"/>
      <c r="EA21" s="76"/>
      <c r="EB21" s="76"/>
      <c r="EC21" s="76"/>
      <c r="ED21" s="76"/>
      <c r="EE21" s="76"/>
      <c r="EF21" s="76"/>
      <c r="EG21" s="76"/>
      <c r="EH21" s="76"/>
      <c r="EI21" s="76"/>
      <c r="EJ21" s="76"/>
      <c r="EK21" s="76"/>
      <c r="EL21" s="76"/>
      <c r="EM21" s="76"/>
      <c r="EN21" s="76"/>
      <c r="EO21" s="76"/>
      <c r="EP21" s="76"/>
      <c r="EQ21" s="76"/>
      <c r="ER21" s="76"/>
      <c r="ES21" s="76"/>
      <c r="ET21" s="76"/>
      <c r="EU21" s="76"/>
      <c r="EV21" s="76"/>
    </row>
    <row r="22" spans="1:152" s="89" customFormat="1" ht="15" customHeight="1" x14ac:dyDescent="0.25">
      <c r="A22" s="564"/>
      <c r="B22" s="568"/>
      <c r="C22" s="614"/>
      <c r="D22" s="773"/>
      <c r="E22" s="832"/>
      <c r="F22" s="831"/>
      <c r="G22" s="811"/>
      <c r="H22" s="812"/>
      <c r="I22" s="812"/>
      <c r="J22" s="813"/>
      <c r="K22" s="601"/>
      <c r="L22" s="79"/>
      <c r="M22" s="76"/>
      <c r="N22" s="76"/>
      <c r="O22" s="76"/>
      <c r="P22" s="76"/>
      <c r="Q22" s="76"/>
      <c r="R22" s="76"/>
      <c r="S22" s="76"/>
      <c r="T22" s="76"/>
      <c r="U22" s="76"/>
      <c r="V22" s="76"/>
      <c r="W22" s="76"/>
      <c r="X22" s="76"/>
      <c r="Y22" s="76"/>
      <c r="Z22" s="76"/>
      <c r="AA22" s="76"/>
      <c r="AB22" s="76"/>
      <c r="AC22" s="76"/>
      <c r="AD22" s="76"/>
      <c r="AE22" s="76"/>
      <c r="AF22" s="76"/>
      <c r="AG22" s="76"/>
      <c r="AH22" s="76"/>
      <c r="AI22" s="76"/>
      <c r="AJ22" s="76"/>
      <c r="AK22" s="76"/>
      <c r="AL22" s="76"/>
      <c r="AM22" s="76"/>
      <c r="AN22" s="76"/>
      <c r="AO22" s="76"/>
      <c r="AP22" s="76"/>
      <c r="AQ22" s="76"/>
      <c r="AR22" s="76"/>
      <c r="AS22" s="76"/>
      <c r="AT22" s="76"/>
      <c r="AU22" s="76"/>
      <c r="AV22" s="76"/>
      <c r="AW22" s="76"/>
      <c r="AX22" s="76"/>
      <c r="AY22" s="76"/>
      <c r="AZ22" s="76"/>
      <c r="BA22" s="76"/>
      <c r="BB22" s="76"/>
      <c r="BC22" s="76"/>
      <c r="BD22" s="76"/>
      <c r="BE22" s="76"/>
      <c r="BF22" s="76"/>
      <c r="BG22" s="76"/>
      <c r="BH22" s="76"/>
      <c r="BI22" s="76"/>
      <c r="BJ22" s="76"/>
      <c r="BK22" s="76"/>
      <c r="BL22" s="76"/>
      <c r="BM22" s="76"/>
      <c r="BN22" s="76"/>
      <c r="BO22" s="76"/>
      <c r="BP22" s="76"/>
      <c r="BQ22" s="76"/>
      <c r="BR22" s="76"/>
      <c r="BS22" s="76"/>
      <c r="BT22" s="76"/>
      <c r="BU22" s="76"/>
      <c r="BV22" s="76"/>
      <c r="BW22" s="76"/>
      <c r="BX22" s="76"/>
      <c r="BY22" s="76"/>
      <c r="BZ22" s="76"/>
      <c r="CA22" s="76"/>
      <c r="CB22" s="76"/>
      <c r="CC22" s="76"/>
      <c r="CD22" s="76"/>
      <c r="CE22" s="76"/>
      <c r="CF22" s="76"/>
      <c r="CG22" s="76"/>
      <c r="CH22" s="76"/>
      <c r="CI22" s="76"/>
      <c r="CJ22" s="76"/>
      <c r="CK22" s="76"/>
      <c r="CL22" s="76"/>
      <c r="CM22" s="76"/>
      <c r="CN22" s="76"/>
      <c r="CO22" s="76"/>
      <c r="CP22" s="76"/>
      <c r="CQ22" s="76"/>
      <c r="CR22" s="76"/>
      <c r="CS22" s="76"/>
      <c r="CT22" s="76"/>
      <c r="CU22" s="76"/>
      <c r="CV22" s="76"/>
      <c r="CW22" s="76"/>
      <c r="CX22" s="76"/>
      <c r="CY22" s="76"/>
      <c r="CZ22" s="76"/>
      <c r="DA22" s="76"/>
      <c r="DB22" s="76"/>
      <c r="DC22" s="76"/>
      <c r="DD22" s="76"/>
      <c r="DE22" s="76"/>
      <c r="DF22" s="76"/>
      <c r="DG22" s="76"/>
      <c r="DH22" s="76"/>
      <c r="DI22" s="76"/>
      <c r="DJ22" s="76"/>
      <c r="DK22" s="76"/>
      <c r="DL22" s="76"/>
      <c r="DM22" s="76"/>
      <c r="DN22" s="76"/>
      <c r="DO22" s="76"/>
      <c r="DP22" s="76"/>
      <c r="DQ22" s="76"/>
      <c r="DR22" s="76"/>
      <c r="DS22" s="76"/>
      <c r="DT22" s="76"/>
      <c r="DU22" s="76"/>
      <c r="DV22" s="76"/>
      <c r="DW22" s="76"/>
      <c r="DX22" s="76"/>
      <c r="DY22" s="76"/>
      <c r="DZ22" s="76"/>
      <c r="EA22" s="76"/>
      <c r="EB22" s="76"/>
      <c r="EC22" s="76"/>
      <c r="ED22" s="76"/>
      <c r="EE22" s="76"/>
      <c r="EF22" s="76"/>
      <c r="EG22" s="76"/>
      <c r="EH22" s="76"/>
      <c r="EI22" s="76"/>
      <c r="EJ22" s="76"/>
      <c r="EK22" s="76"/>
      <c r="EL22" s="76"/>
      <c r="EM22" s="76"/>
      <c r="EN22" s="76"/>
      <c r="EO22" s="76"/>
      <c r="EP22" s="76"/>
      <c r="EQ22" s="76"/>
      <c r="ER22" s="76"/>
      <c r="ES22" s="76"/>
      <c r="ET22" s="76"/>
      <c r="EU22" s="76"/>
      <c r="EV22" s="76"/>
    </row>
    <row r="23" spans="1:152" s="80" customFormat="1" ht="15" customHeight="1" x14ac:dyDescent="0.25">
      <c r="A23" s="564"/>
      <c r="B23" s="568"/>
      <c r="C23" s="614"/>
      <c r="D23" s="773"/>
      <c r="E23" s="832"/>
      <c r="F23" s="829" t="s">
        <v>785</v>
      </c>
      <c r="G23" s="805" t="s">
        <v>1178</v>
      </c>
      <c r="H23" s="806"/>
      <c r="I23" s="806"/>
      <c r="J23" s="807"/>
      <c r="K23" s="601"/>
      <c r="L23" s="79"/>
      <c r="M23" s="76"/>
      <c r="N23" s="76"/>
      <c r="O23" s="76"/>
      <c r="P23" s="76"/>
      <c r="Q23" s="76"/>
      <c r="R23" s="76"/>
      <c r="S23" s="76"/>
      <c r="T23" s="76"/>
      <c r="U23" s="76"/>
      <c r="V23" s="76"/>
      <c r="W23" s="76"/>
      <c r="X23" s="76"/>
      <c r="Y23" s="76"/>
      <c r="Z23" s="76"/>
      <c r="AA23" s="76"/>
      <c r="AB23" s="76"/>
      <c r="AC23" s="76"/>
      <c r="AD23" s="76"/>
      <c r="AE23" s="76"/>
      <c r="AF23" s="76"/>
      <c r="AG23" s="76"/>
      <c r="AH23" s="76"/>
      <c r="AI23" s="76"/>
      <c r="AJ23" s="76"/>
      <c r="AK23" s="76"/>
      <c r="AL23" s="76"/>
      <c r="AM23" s="76"/>
      <c r="AN23" s="76"/>
      <c r="AO23" s="76"/>
      <c r="AP23" s="76"/>
      <c r="AQ23" s="76"/>
      <c r="AR23" s="76"/>
      <c r="AS23" s="76"/>
      <c r="AT23" s="76"/>
      <c r="AU23" s="76"/>
      <c r="AV23" s="76"/>
      <c r="AW23" s="76"/>
      <c r="AX23" s="76"/>
      <c r="AY23" s="76"/>
      <c r="AZ23" s="76"/>
      <c r="BA23" s="76"/>
      <c r="BB23" s="76"/>
      <c r="BC23" s="76"/>
      <c r="BD23" s="76"/>
      <c r="BE23" s="76"/>
      <c r="BF23" s="76"/>
      <c r="BG23" s="76"/>
      <c r="BH23" s="76"/>
      <c r="BI23" s="76"/>
      <c r="BJ23" s="76"/>
      <c r="BK23" s="76"/>
      <c r="BL23" s="76"/>
      <c r="BM23" s="76"/>
      <c r="BN23" s="76"/>
      <c r="BO23" s="76"/>
      <c r="BP23" s="76"/>
      <c r="BQ23" s="76"/>
      <c r="BR23" s="76"/>
      <c r="BS23" s="76"/>
      <c r="BT23" s="76"/>
      <c r="BU23" s="76"/>
      <c r="BV23" s="76"/>
      <c r="BW23" s="76"/>
      <c r="BX23" s="76"/>
      <c r="BY23" s="76"/>
      <c r="BZ23" s="76"/>
      <c r="CA23" s="76"/>
      <c r="CB23" s="76"/>
      <c r="CC23" s="76"/>
      <c r="CD23" s="76"/>
      <c r="CE23" s="76"/>
      <c r="CF23" s="76"/>
      <c r="CG23" s="76"/>
      <c r="CH23" s="76"/>
      <c r="CI23" s="76"/>
      <c r="CJ23" s="76"/>
      <c r="CK23" s="76"/>
      <c r="CL23" s="76"/>
      <c r="CM23" s="76"/>
      <c r="CN23" s="76"/>
      <c r="CO23" s="76"/>
      <c r="CP23" s="76"/>
      <c r="CQ23" s="76"/>
      <c r="CR23" s="76"/>
      <c r="CS23" s="76"/>
      <c r="CT23" s="76"/>
      <c r="CU23" s="76"/>
      <c r="CV23" s="76"/>
      <c r="CW23" s="76"/>
      <c r="CX23" s="76"/>
      <c r="CY23" s="76"/>
      <c r="CZ23" s="76"/>
      <c r="DA23" s="76"/>
      <c r="DB23" s="76"/>
      <c r="DC23" s="76"/>
      <c r="DD23" s="76"/>
      <c r="DE23" s="76"/>
      <c r="DF23" s="76"/>
      <c r="DG23" s="76"/>
      <c r="DH23" s="76"/>
      <c r="DI23" s="76"/>
      <c r="DJ23" s="76"/>
      <c r="DK23" s="76"/>
      <c r="DL23" s="76"/>
      <c r="DM23" s="76"/>
      <c r="DN23" s="76"/>
      <c r="DO23" s="76"/>
      <c r="DP23" s="76"/>
      <c r="DQ23" s="76"/>
      <c r="DR23" s="76"/>
      <c r="DS23" s="76"/>
      <c r="DT23" s="76"/>
      <c r="DU23" s="76"/>
      <c r="DV23" s="76"/>
      <c r="DW23" s="76"/>
      <c r="DX23" s="76"/>
      <c r="DY23" s="76"/>
      <c r="DZ23" s="76"/>
      <c r="EA23" s="76"/>
      <c r="EB23" s="76"/>
      <c r="EC23" s="76"/>
      <c r="ED23" s="76"/>
      <c r="EE23" s="76"/>
      <c r="EF23" s="76"/>
      <c r="EG23" s="76"/>
      <c r="EH23" s="76"/>
      <c r="EI23" s="76"/>
      <c r="EJ23" s="76"/>
      <c r="EK23" s="76"/>
      <c r="EL23" s="76"/>
      <c r="EM23" s="76"/>
      <c r="EN23" s="76"/>
      <c r="EO23" s="76"/>
      <c r="EP23" s="76"/>
      <c r="EQ23" s="76"/>
      <c r="ER23" s="76"/>
      <c r="ES23" s="76"/>
      <c r="ET23" s="76"/>
      <c r="EU23" s="76"/>
      <c r="EV23" s="76"/>
    </row>
    <row r="24" spans="1:152" s="89" customFormat="1" ht="15" customHeight="1" x14ac:dyDescent="0.25">
      <c r="A24" s="564"/>
      <c r="B24" s="568"/>
      <c r="C24" s="614"/>
      <c r="D24" s="773"/>
      <c r="E24" s="832"/>
      <c r="F24" s="830"/>
      <c r="G24" s="808"/>
      <c r="H24" s="809"/>
      <c r="I24" s="809"/>
      <c r="J24" s="810"/>
      <c r="K24" s="601"/>
      <c r="L24" s="79"/>
      <c r="M24" s="76"/>
      <c r="N24" s="76"/>
      <c r="O24" s="76"/>
      <c r="P24" s="76"/>
      <c r="Q24" s="76"/>
      <c r="R24" s="76"/>
      <c r="S24" s="76"/>
      <c r="T24" s="76"/>
      <c r="U24" s="76"/>
      <c r="V24" s="76"/>
      <c r="W24" s="76"/>
      <c r="X24" s="76"/>
      <c r="Y24" s="76"/>
      <c r="Z24" s="76"/>
      <c r="AA24" s="76"/>
      <c r="AB24" s="76"/>
      <c r="AC24" s="76"/>
      <c r="AD24" s="76"/>
      <c r="AE24" s="76"/>
      <c r="AF24" s="76"/>
      <c r="AG24" s="76"/>
      <c r="AH24" s="76"/>
      <c r="AI24" s="76"/>
      <c r="AJ24" s="76"/>
      <c r="AK24" s="76"/>
      <c r="AL24" s="76"/>
      <c r="AM24" s="76"/>
      <c r="AN24" s="76"/>
      <c r="AO24" s="76"/>
      <c r="AP24" s="76"/>
      <c r="AQ24" s="76"/>
      <c r="AR24" s="76"/>
      <c r="AS24" s="76"/>
      <c r="AT24" s="76"/>
      <c r="AU24" s="76"/>
      <c r="AV24" s="76"/>
      <c r="AW24" s="76"/>
      <c r="AX24" s="76"/>
      <c r="AY24" s="76"/>
      <c r="AZ24" s="76"/>
      <c r="BA24" s="76"/>
      <c r="BB24" s="76"/>
      <c r="BC24" s="76"/>
      <c r="BD24" s="76"/>
      <c r="BE24" s="76"/>
      <c r="BF24" s="76"/>
      <c r="BG24" s="76"/>
      <c r="BH24" s="76"/>
      <c r="BI24" s="76"/>
      <c r="BJ24" s="76"/>
      <c r="BK24" s="76"/>
      <c r="BL24" s="76"/>
      <c r="BM24" s="76"/>
      <c r="BN24" s="76"/>
      <c r="BO24" s="76"/>
      <c r="BP24" s="76"/>
      <c r="BQ24" s="76"/>
      <c r="BR24" s="76"/>
      <c r="BS24" s="76"/>
      <c r="BT24" s="76"/>
      <c r="BU24" s="76"/>
      <c r="BV24" s="76"/>
      <c r="BW24" s="76"/>
      <c r="BX24" s="76"/>
      <c r="BY24" s="76"/>
      <c r="BZ24" s="76"/>
      <c r="CA24" s="76"/>
      <c r="CB24" s="76"/>
      <c r="CC24" s="76"/>
      <c r="CD24" s="76"/>
      <c r="CE24" s="76"/>
      <c r="CF24" s="76"/>
      <c r="CG24" s="76"/>
      <c r="CH24" s="76"/>
      <c r="CI24" s="76"/>
      <c r="CJ24" s="76"/>
      <c r="CK24" s="76"/>
      <c r="CL24" s="76"/>
      <c r="CM24" s="76"/>
      <c r="CN24" s="76"/>
      <c r="CO24" s="76"/>
      <c r="CP24" s="76"/>
      <c r="CQ24" s="76"/>
      <c r="CR24" s="76"/>
      <c r="CS24" s="76"/>
      <c r="CT24" s="76"/>
      <c r="CU24" s="76"/>
      <c r="CV24" s="76"/>
      <c r="CW24" s="76"/>
      <c r="CX24" s="76"/>
      <c r="CY24" s="76"/>
      <c r="CZ24" s="76"/>
      <c r="DA24" s="76"/>
      <c r="DB24" s="76"/>
      <c r="DC24" s="76"/>
      <c r="DD24" s="76"/>
      <c r="DE24" s="76"/>
      <c r="DF24" s="76"/>
      <c r="DG24" s="76"/>
      <c r="DH24" s="76"/>
      <c r="DI24" s="76"/>
      <c r="DJ24" s="76"/>
      <c r="DK24" s="76"/>
      <c r="DL24" s="76"/>
      <c r="DM24" s="76"/>
      <c r="DN24" s="76"/>
      <c r="DO24" s="76"/>
      <c r="DP24" s="76"/>
      <c r="DQ24" s="76"/>
      <c r="DR24" s="76"/>
      <c r="DS24" s="76"/>
      <c r="DT24" s="76"/>
      <c r="DU24" s="76"/>
      <c r="DV24" s="76"/>
      <c r="DW24" s="76"/>
      <c r="DX24" s="76"/>
      <c r="DY24" s="76"/>
      <c r="DZ24" s="76"/>
      <c r="EA24" s="76"/>
      <c r="EB24" s="76"/>
      <c r="EC24" s="76"/>
      <c r="ED24" s="76"/>
      <c r="EE24" s="76"/>
      <c r="EF24" s="76"/>
      <c r="EG24" s="76"/>
      <c r="EH24" s="76"/>
      <c r="EI24" s="76"/>
      <c r="EJ24" s="76"/>
      <c r="EK24" s="76"/>
      <c r="EL24" s="76"/>
      <c r="EM24" s="76"/>
      <c r="EN24" s="76"/>
      <c r="EO24" s="76"/>
      <c r="EP24" s="76"/>
      <c r="EQ24" s="76"/>
      <c r="ER24" s="76"/>
      <c r="ES24" s="76"/>
      <c r="ET24" s="76"/>
      <c r="EU24" s="76"/>
      <c r="EV24" s="76"/>
    </row>
    <row r="25" spans="1:152" s="89" customFormat="1" ht="15" customHeight="1" x14ac:dyDescent="0.25">
      <c r="A25" s="564"/>
      <c r="B25" s="568"/>
      <c r="C25" s="614"/>
      <c r="D25" s="773"/>
      <c r="E25" s="832"/>
      <c r="F25" s="831"/>
      <c r="G25" s="811"/>
      <c r="H25" s="812"/>
      <c r="I25" s="812"/>
      <c r="J25" s="813"/>
      <c r="K25" s="601"/>
      <c r="L25" s="79"/>
      <c r="M25" s="76"/>
      <c r="N25" s="76"/>
      <c r="O25" s="76"/>
      <c r="P25" s="76"/>
      <c r="Q25" s="76"/>
      <c r="R25" s="76"/>
      <c r="S25" s="76"/>
      <c r="T25" s="76"/>
      <c r="U25" s="76"/>
      <c r="V25" s="76"/>
      <c r="W25" s="76"/>
      <c r="X25" s="76"/>
      <c r="Y25" s="76"/>
      <c r="Z25" s="76"/>
      <c r="AA25" s="76"/>
      <c r="AB25" s="76"/>
      <c r="AC25" s="76"/>
      <c r="AD25" s="76"/>
      <c r="AE25" s="76"/>
      <c r="AF25" s="76"/>
      <c r="AG25" s="76"/>
      <c r="AH25" s="76"/>
      <c r="AI25" s="76"/>
      <c r="AJ25" s="76"/>
      <c r="AK25" s="76"/>
      <c r="AL25" s="76"/>
      <c r="AM25" s="76"/>
      <c r="AN25" s="76"/>
      <c r="AO25" s="76"/>
      <c r="AP25" s="76"/>
      <c r="AQ25" s="76"/>
      <c r="AR25" s="76"/>
      <c r="AS25" s="76"/>
      <c r="AT25" s="76"/>
      <c r="AU25" s="76"/>
      <c r="AV25" s="76"/>
      <c r="AW25" s="76"/>
      <c r="AX25" s="76"/>
      <c r="AY25" s="76"/>
      <c r="AZ25" s="76"/>
      <c r="BA25" s="76"/>
      <c r="BB25" s="76"/>
      <c r="BC25" s="76"/>
      <c r="BD25" s="76"/>
      <c r="BE25" s="76"/>
      <c r="BF25" s="76"/>
      <c r="BG25" s="76"/>
      <c r="BH25" s="76"/>
      <c r="BI25" s="76"/>
      <c r="BJ25" s="76"/>
      <c r="BK25" s="76"/>
      <c r="BL25" s="76"/>
      <c r="BM25" s="76"/>
      <c r="BN25" s="76"/>
      <c r="BO25" s="76"/>
      <c r="BP25" s="76"/>
      <c r="BQ25" s="76"/>
      <c r="BR25" s="76"/>
      <c r="BS25" s="76"/>
      <c r="BT25" s="76"/>
      <c r="BU25" s="76"/>
      <c r="BV25" s="76"/>
      <c r="BW25" s="76"/>
      <c r="BX25" s="76"/>
      <c r="BY25" s="76"/>
      <c r="BZ25" s="76"/>
      <c r="CA25" s="76"/>
      <c r="CB25" s="76"/>
      <c r="CC25" s="76"/>
      <c r="CD25" s="76"/>
      <c r="CE25" s="76"/>
      <c r="CF25" s="76"/>
      <c r="CG25" s="76"/>
      <c r="CH25" s="76"/>
      <c r="CI25" s="76"/>
      <c r="CJ25" s="76"/>
      <c r="CK25" s="76"/>
      <c r="CL25" s="76"/>
      <c r="CM25" s="76"/>
      <c r="CN25" s="76"/>
      <c r="CO25" s="76"/>
      <c r="CP25" s="76"/>
      <c r="CQ25" s="76"/>
      <c r="CR25" s="76"/>
      <c r="CS25" s="76"/>
      <c r="CT25" s="76"/>
      <c r="CU25" s="76"/>
      <c r="CV25" s="76"/>
      <c r="CW25" s="76"/>
      <c r="CX25" s="76"/>
      <c r="CY25" s="76"/>
      <c r="CZ25" s="76"/>
      <c r="DA25" s="76"/>
      <c r="DB25" s="76"/>
      <c r="DC25" s="76"/>
      <c r="DD25" s="76"/>
      <c r="DE25" s="76"/>
      <c r="DF25" s="76"/>
      <c r="DG25" s="76"/>
      <c r="DH25" s="76"/>
      <c r="DI25" s="76"/>
      <c r="DJ25" s="76"/>
      <c r="DK25" s="76"/>
      <c r="DL25" s="76"/>
      <c r="DM25" s="76"/>
      <c r="DN25" s="76"/>
      <c r="DO25" s="76"/>
      <c r="DP25" s="76"/>
      <c r="DQ25" s="76"/>
      <c r="DR25" s="76"/>
      <c r="DS25" s="76"/>
      <c r="DT25" s="76"/>
      <c r="DU25" s="76"/>
      <c r="DV25" s="76"/>
      <c r="DW25" s="76"/>
      <c r="DX25" s="76"/>
      <c r="DY25" s="76"/>
      <c r="DZ25" s="76"/>
      <c r="EA25" s="76"/>
      <c r="EB25" s="76"/>
      <c r="EC25" s="76"/>
      <c r="ED25" s="76"/>
      <c r="EE25" s="76"/>
      <c r="EF25" s="76"/>
      <c r="EG25" s="76"/>
      <c r="EH25" s="76"/>
      <c r="EI25" s="76"/>
      <c r="EJ25" s="76"/>
      <c r="EK25" s="76"/>
      <c r="EL25" s="76"/>
      <c r="EM25" s="76"/>
      <c r="EN25" s="76"/>
      <c r="EO25" s="76"/>
      <c r="EP25" s="76"/>
      <c r="EQ25" s="76"/>
      <c r="ER25" s="76"/>
      <c r="ES25" s="76"/>
      <c r="ET25" s="76"/>
      <c r="EU25" s="76"/>
      <c r="EV25" s="76"/>
    </row>
    <row r="26" spans="1:152" s="89" customFormat="1" ht="15" customHeight="1" x14ac:dyDescent="0.25">
      <c r="A26" s="564"/>
      <c r="B26" s="568"/>
      <c r="C26" s="614"/>
      <c r="D26" s="773"/>
      <c r="E26" s="832"/>
      <c r="F26" s="814" t="s">
        <v>84</v>
      </c>
      <c r="G26" s="833">
        <v>7.5</v>
      </c>
      <c r="H26" s="834"/>
      <c r="I26" s="834"/>
      <c r="J26" s="835"/>
      <c r="K26" s="601"/>
      <c r="L26" s="79"/>
      <c r="M26" s="76"/>
      <c r="N26" s="76"/>
      <c r="O26" s="76"/>
      <c r="P26" s="76"/>
      <c r="Q26" s="76"/>
      <c r="R26" s="76"/>
      <c r="S26" s="76"/>
      <c r="T26" s="76"/>
      <c r="U26" s="76"/>
      <c r="V26" s="76"/>
      <c r="W26" s="76"/>
      <c r="X26" s="76"/>
      <c r="Y26" s="76"/>
      <c r="Z26" s="76"/>
      <c r="AA26" s="76"/>
      <c r="AB26" s="76"/>
      <c r="AC26" s="76"/>
      <c r="AD26" s="76"/>
      <c r="AE26" s="76"/>
      <c r="AF26" s="76"/>
      <c r="AG26" s="76"/>
      <c r="AH26" s="76"/>
      <c r="AI26" s="76"/>
      <c r="AJ26" s="76"/>
      <c r="AK26" s="76"/>
      <c r="AL26" s="76"/>
      <c r="AM26" s="76"/>
      <c r="AN26" s="76"/>
      <c r="AO26" s="76"/>
      <c r="AP26" s="76"/>
      <c r="AQ26" s="76"/>
      <c r="AR26" s="76"/>
      <c r="AS26" s="76"/>
      <c r="AT26" s="76"/>
      <c r="AU26" s="76"/>
      <c r="AV26" s="76"/>
      <c r="AW26" s="76"/>
      <c r="AX26" s="76"/>
      <c r="AY26" s="76"/>
      <c r="AZ26" s="76"/>
      <c r="BA26" s="76"/>
      <c r="BB26" s="76"/>
      <c r="BC26" s="76"/>
      <c r="BD26" s="76"/>
      <c r="BE26" s="76"/>
      <c r="BF26" s="76"/>
      <c r="BG26" s="76"/>
      <c r="BH26" s="76"/>
      <c r="BI26" s="76"/>
      <c r="BJ26" s="76"/>
      <c r="BK26" s="76"/>
      <c r="BL26" s="76"/>
      <c r="BM26" s="76"/>
      <c r="BN26" s="76"/>
      <c r="BO26" s="76"/>
      <c r="BP26" s="76"/>
      <c r="BQ26" s="76"/>
      <c r="BR26" s="76"/>
      <c r="BS26" s="76"/>
      <c r="BT26" s="76"/>
      <c r="BU26" s="76"/>
      <c r="BV26" s="76"/>
      <c r="BW26" s="76"/>
      <c r="BX26" s="76"/>
      <c r="BY26" s="76"/>
      <c r="BZ26" s="76"/>
      <c r="CA26" s="76"/>
      <c r="CB26" s="76"/>
      <c r="CC26" s="76"/>
      <c r="CD26" s="76"/>
      <c r="CE26" s="76"/>
      <c r="CF26" s="76"/>
      <c r="CG26" s="76"/>
      <c r="CH26" s="76"/>
      <c r="CI26" s="76"/>
      <c r="CJ26" s="76"/>
      <c r="CK26" s="76"/>
      <c r="CL26" s="76"/>
      <c r="CM26" s="76"/>
      <c r="CN26" s="76"/>
      <c r="CO26" s="76"/>
      <c r="CP26" s="76"/>
      <c r="CQ26" s="76"/>
      <c r="CR26" s="76"/>
      <c r="CS26" s="76"/>
      <c r="CT26" s="76"/>
      <c r="CU26" s="76"/>
      <c r="CV26" s="76"/>
      <c r="CW26" s="76"/>
      <c r="CX26" s="76"/>
      <c r="CY26" s="76"/>
      <c r="CZ26" s="76"/>
      <c r="DA26" s="76"/>
      <c r="DB26" s="76"/>
      <c r="DC26" s="76"/>
      <c r="DD26" s="76"/>
      <c r="DE26" s="76"/>
      <c r="DF26" s="76"/>
      <c r="DG26" s="76"/>
      <c r="DH26" s="76"/>
      <c r="DI26" s="76"/>
      <c r="DJ26" s="76"/>
      <c r="DK26" s="76"/>
      <c r="DL26" s="76"/>
      <c r="DM26" s="76"/>
      <c r="DN26" s="76"/>
      <c r="DO26" s="76"/>
      <c r="DP26" s="76"/>
      <c r="DQ26" s="76"/>
      <c r="DR26" s="76"/>
      <c r="DS26" s="76"/>
      <c r="DT26" s="76"/>
      <c r="DU26" s="76"/>
      <c r="DV26" s="76"/>
      <c r="DW26" s="76"/>
      <c r="DX26" s="76"/>
      <c r="DY26" s="76"/>
      <c r="DZ26" s="76"/>
      <c r="EA26" s="76"/>
      <c r="EB26" s="76"/>
      <c r="EC26" s="76"/>
      <c r="ED26" s="76"/>
      <c r="EE26" s="76"/>
      <c r="EF26" s="76"/>
      <c r="EG26" s="76"/>
      <c r="EH26" s="76"/>
      <c r="EI26" s="76"/>
      <c r="EJ26" s="76"/>
      <c r="EK26" s="76"/>
      <c r="EL26" s="76"/>
      <c r="EM26" s="76"/>
      <c r="EN26" s="76"/>
      <c r="EO26" s="76"/>
      <c r="EP26" s="76"/>
      <c r="EQ26" s="76"/>
      <c r="ER26" s="76"/>
      <c r="ES26" s="76"/>
      <c r="ET26" s="76"/>
      <c r="EU26" s="76"/>
      <c r="EV26" s="76"/>
    </row>
    <row r="27" spans="1:152" s="89" customFormat="1" ht="15" customHeight="1" x14ac:dyDescent="0.25">
      <c r="A27" s="564"/>
      <c r="B27" s="568"/>
      <c r="C27" s="614"/>
      <c r="D27" s="773"/>
      <c r="E27" s="832"/>
      <c r="F27" s="815"/>
      <c r="G27" s="836"/>
      <c r="H27" s="837"/>
      <c r="I27" s="837"/>
      <c r="J27" s="838"/>
      <c r="K27" s="601"/>
      <c r="L27" s="79"/>
      <c r="M27" s="76"/>
      <c r="N27" s="76"/>
      <c r="O27" s="76"/>
      <c r="P27" s="76"/>
      <c r="Q27" s="76"/>
      <c r="R27" s="76"/>
      <c r="S27" s="76"/>
      <c r="T27" s="76"/>
      <c r="U27" s="76"/>
      <c r="V27" s="76"/>
      <c r="W27" s="76"/>
      <c r="X27" s="76"/>
      <c r="Y27" s="76"/>
      <c r="Z27" s="76"/>
      <c r="AA27" s="76"/>
      <c r="AB27" s="76"/>
      <c r="AC27" s="76"/>
      <c r="AD27" s="76"/>
      <c r="AE27" s="76"/>
      <c r="AF27" s="76"/>
      <c r="AG27" s="76"/>
      <c r="AH27" s="76"/>
      <c r="AI27" s="76"/>
      <c r="AJ27" s="76"/>
      <c r="AK27" s="76"/>
      <c r="AL27" s="76"/>
      <c r="AM27" s="76"/>
      <c r="AN27" s="76"/>
      <c r="AO27" s="76"/>
      <c r="AP27" s="76"/>
      <c r="AQ27" s="76"/>
      <c r="AR27" s="76"/>
      <c r="AS27" s="76"/>
      <c r="AT27" s="76"/>
      <c r="AU27" s="76"/>
      <c r="AV27" s="76"/>
      <c r="AW27" s="76"/>
      <c r="AX27" s="76"/>
      <c r="AY27" s="76"/>
      <c r="AZ27" s="76"/>
      <c r="BA27" s="76"/>
      <c r="BB27" s="76"/>
      <c r="BC27" s="76"/>
      <c r="BD27" s="76"/>
      <c r="BE27" s="76"/>
      <c r="BF27" s="76"/>
      <c r="BG27" s="76"/>
      <c r="BH27" s="76"/>
      <c r="BI27" s="76"/>
      <c r="BJ27" s="76"/>
      <c r="BK27" s="76"/>
      <c r="BL27" s="76"/>
      <c r="BM27" s="76"/>
      <c r="BN27" s="76"/>
      <c r="BO27" s="76"/>
      <c r="BP27" s="76"/>
      <c r="BQ27" s="76"/>
      <c r="BR27" s="76"/>
      <c r="BS27" s="76"/>
      <c r="BT27" s="76"/>
      <c r="BU27" s="76"/>
      <c r="BV27" s="76"/>
      <c r="BW27" s="76"/>
      <c r="BX27" s="76"/>
      <c r="BY27" s="76"/>
      <c r="BZ27" s="76"/>
      <c r="CA27" s="76"/>
      <c r="CB27" s="76"/>
      <c r="CC27" s="76"/>
      <c r="CD27" s="76"/>
      <c r="CE27" s="76"/>
      <c r="CF27" s="76"/>
      <c r="CG27" s="76"/>
      <c r="CH27" s="76"/>
      <c r="CI27" s="76"/>
      <c r="CJ27" s="76"/>
      <c r="CK27" s="76"/>
      <c r="CL27" s="76"/>
      <c r="CM27" s="76"/>
      <c r="CN27" s="76"/>
      <c r="CO27" s="76"/>
      <c r="CP27" s="76"/>
      <c r="CQ27" s="76"/>
      <c r="CR27" s="76"/>
      <c r="CS27" s="76"/>
      <c r="CT27" s="76"/>
      <c r="CU27" s="76"/>
      <c r="CV27" s="76"/>
      <c r="CW27" s="76"/>
      <c r="CX27" s="76"/>
      <c r="CY27" s="76"/>
      <c r="CZ27" s="76"/>
      <c r="DA27" s="76"/>
      <c r="DB27" s="76"/>
      <c r="DC27" s="76"/>
      <c r="DD27" s="76"/>
      <c r="DE27" s="76"/>
      <c r="DF27" s="76"/>
      <c r="DG27" s="76"/>
      <c r="DH27" s="76"/>
      <c r="DI27" s="76"/>
      <c r="DJ27" s="76"/>
      <c r="DK27" s="76"/>
      <c r="DL27" s="76"/>
      <c r="DM27" s="76"/>
      <c r="DN27" s="76"/>
      <c r="DO27" s="76"/>
      <c r="DP27" s="76"/>
      <c r="DQ27" s="76"/>
      <c r="DR27" s="76"/>
      <c r="DS27" s="76"/>
      <c r="DT27" s="76"/>
      <c r="DU27" s="76"/>
      <c r="DV27" s="76"/>
      <c r="DW27" s="76"/>
      <c r="DX27" s="76"/>
      <c r="DY27" s="76"/>
      <c r="DZ27" s="76"/>
      <c r="EA27" s="76"/>
      <c r="EB27" s="76"/>
      <c r="EC27" s="76"/>
      <c r="ED27" s="76"/>
      <c r="EE27" s="76"/>
      <c r="EF27" s="76"/>
      <c r="EG27" s="76"/>
      <c r="EH27" s="76"/>
      <c r="EI27" s="76"/>
      <c r="EJ27" s="76"/>
      <c r="EK27" s="76"/>
      <c r="EL27" s="76"/>
      <c r="EM27" s="76"/>
      <c r="EN27" s="76"/>
      <c r="EO27" s="76"/>
      <c r="EP27" s="76"/>
      <c r="EQ27" s="76"/>
      <c r="ER27" s="76"/>
      <c r="ES27" s="76"/>
      <c r="ET27" s="76"/>
      <c r="EU27" s="76"/>
      <c r="EV27" s="76"/>
    </row>
    <row r="28" spans="1:152" s="80" customFormat="1" ht="15" customHeight="1" x14ac:dyDescent="0.25">
      <c r="A28" s="564"/>
      <c r="B28" s="569"/>
      <c r="C28" s="614"/>
      <c r="D28" s="773"/>
      <c r="E28" s="777"/>
      <c r="F28" s="816"/>
      <c r="G28" s="839"/>
      <c r="H28" s="840"/>
      <c r="I28" s="840"/>
      <c r="J28" s="841"/>
      <c r="K28" s="601"/>
      <c r="L28" s="79"/>
      <c r="M28" s="76"/>
      <c r="N28" s="76"/>
      <c r="O28" s="76"/>
      <c r="P28" s="76"/>
      <c r="Q28" s="76"/>
      <c r="R28" s="76"/>
      <c r="S28" s="76"/>
      <c r="T28" s="76"/>
      <c r="U28" s="76"/>
      <c r="V28" s="76"/>
      <c r="W28" s="76"/>
      <c r="X28" s="76"/>
      <c r="Y28" s="76"/>
      <c r="Z28" s="76"/>
      <c r="AA28" s="76"/>
      <c r="AB28" s="76"/>
      <c r="AC28" s="76"/>
      <c r="AD28" s="76"/>
      <c r="AE28" s="76"/>
      <c r="AF28" s="76"/>
      <c r="AG28" s="76"/>
      <c r="AH28" s="76"/>
      <c r="AI28" s="76"/>
      <c r="AJ28" s="76"/>
      <c r="AK28" s="76"/>
      <c r="AL28" s="76"/>
      <c r="AM28" s="76"/>
      <c r="AN28" s="76"/>
      <c r="AO28" s="76"/>
      <c r="AP28" s="76"/>
      <c r="AQ28" s="76"/>
      <c r="AR28" s="76"/>
      <c r="AS28" s="76"/>
      <c r="AT28" s="76"/>
      <c r="AU28" s="76"/>
      <c r="AV28" s="76"/>
      <c r="AW28" s="76"/>
      <c r="AX28" s="76"/>
      <c r="AY28" s="76"/>
      <c r="AZ28" s="76"/>
      <c r="BA28" s="76"/>
      <c r="BB28" s="76"/>
      <c r="BC28" s="76"/>
      <c r="BD28" s="76"/>
      <c r="BE28" s="76"/>
      <c r="BF28" s="76"/>
      <c r="BG28" s="76"/>
      <c r="BH28" s="76"/>
      <c r="BI28" s="76"/>
      <c r="BJ28" s="76"/>
      <c r="BK28" s="76"/>
      <c r="BL28" s="76"/>
      <c r="BM28" s="76"/>
      <c r="BN28" s="76"/>
      <c r="BO28" s="76"/>
      <c r="BP28" s="76"/>
      <c r="BQ28" s="76"/>
      <c r="BR28" s="76"/>
      <c r="BS28" s="76"/>
      <c r="BT28" s="76"/>
      <c r="BU28" s="76"/>
      <c r="BV28" s="76"/>
      <c r="BW28" s="76"/>
      <c r="BX28" s="76"/>
      <c r="BY28" s="76"/>
      <c r="BZ28" s="76"/>
      <c r="CA28" s="76"/>
      <c r="CB28" s="76"/>
      <c r="CC28" s="76"/>
      <c r="CD28" s="76"/>
      <c r="CE28" s="76"/>
      <c r="CF28" s="76"/>
      <c r="CG28" s="76"/>
      <c r="CH28" s="76"/>
      <c r="CI28" s="76"/>
      <c r="CJ28" s="76"/>
      <c r="CK28" s="76"/>
      <c r="CL28" s="76"/>
      <c r="CM28" s="76"/>
      <c r="CN28" s="76"/>
      <c r="CO28" s="76"/>
      <c r="CP28" s="76"/>
      <c r="CQ28" s="76"/>
      <c r="CR28" s="76"/>
      <c r="CS28" s="76"/>
      <c r="CT28" s="76"/>
      <c r="CU28" s="76"/>
      <c r="CV28" s="76"/>
      <c r="CW28" s="76"/>
      <c r="CX28" s="76"/>
      <c r="CY28" s="76"/>
      <c r="CZ28" s="76"/>
      <c r="DA28" s="76"/>
      <c r="DB28" s="76"/>
      <c r="DC28" s="76"/>
      <c r="DD28" s="76"/>
      <c r="DE28" s="76"/>
      <c r="DF28" s="76"/>
      <c r="DG28" s="76"/>
      <c r="DH28" s="76"/>
      <c r="DI28" s="76"/>
      <c r="DJ28" s="76"/>
      <c r="DK28" s="76"/>
      <c r="DL28" s="76"/>
      <c r="DM28" s="76"/>
      <c r="DN28" s="76"/>
      <c r="DO28" s="76"/>
      <c r="DP28" s="76"/>
      <c r="DQ28" s="76"/>
      <c r="DR28" s="76"/>
      <c r="DS28" s="76"/>
      <c r="DT28" s="76"/>
      <c r="DU28" s="76"/>
      <c r="DV28" s="76"/>
      <c r="DW28" s="76"/>
      <c r="DX28" s="76"/>
      <c r="DY28" s="76"/>
      <c r="DZ28" s="76"/>
      <c r="EA28" s="76"/>
      <c r="EB28" s="76"/>
      <c r="EC28" s="76"/>
      <c r="ED28" s="76"/>
      <c r="EE28" s="76"/>
      <c r="EF28" s="76"/>
      <c r="EG28" s="76"/>
      <c r="EH28" s="76"/>
      <c r="EI28" s="76"/>
      <c r="EJ28" s="76"/>
      <c r="EK28" s="76"/>
      <c r="EL28" s="76"/>
      <c r="EM28" s="76"/>
      <c r="EN28" s="76"/>
      <c r="EO28" s="76"/>
      <c r="EP28" s="76"/>
      <c r="EQ28" s="76"/>
      <c r="ER28" s="76"/>
      <c r="ES28" s="76"/>
      <c r="ET28" s="76"/>
      <c r="EU28" s="76"/>
      <c r="EV28" s="76"/>
    </row>
    <row r="29" spans="1:152" s="89" customFormat="1" ht="15" customHeight="1" x14ac:dyDescent="0.25">
      <c r="A29" s="567">
        <v>2</v>
      </c>
      <c r="B29" s="567"/>
      <c r="C29" s="608" t="s">
        <v>947</v>
      </c>
      <c r="D29" s="774"/>
      <c r="E29" s="774"/>
      <c r="F29" s="817" t="s">
        <v>779</v>
      </c>
      <c r="G29" s="805" t="s">
        <v>782</v>
      </c>
      <c r="H29" s="806"/>
      <c r="I29" s="806"/>
      <c r="J29" s="807"/>
      <c r="K29" s="601">
        <v>16358</v>
      </c>
      <c r="L29" s="79"/>
      <c r="M29" s="76"/>
      <c r="N29" s="76"/>
      <c r="O29" s="76"/>
      <c r="P29" s="76"/>
      <c r="Q29" s="76"/>
      <c r="R29" s="76"/>
      <c r="S29" s="76"/>
      <c r="T29" s="76"/>
      <c r="U29" s="76"/>
      <c r="V29" s="76"/>
      <c r="W29" s="76"/>
      <c r="X29" s="76"/>
      <c r="Y29" s="76"/>
      <c r="Z29" s="76"/>
      <c r="AA29" s="76"/>
      <c r="AB29" s="76"/>
      <c r="AC29" s="76"/>
      <c r="AD29" s="76"/>
      <c r="AE29" s="76"/>
      <c r="AF29" s="76"/>
      <c r="AG29" s="76"/>
      <c r="AH29" s="76"/>
      <c r="AI29" s="76"/>
      <c r="AJ29" s="76"/>
      <c r="AK29" s="76"/>
      <c r="AL29" s="76"/>
      <c r="AM29" s="76"/>
      <c r="AN29" s="76"/>
      <c r="AO29" s="76"/>
      <c r="AP29" s="76"/>
      <c r="AQ29" s="76"/>
      <c r="AR29" s="76"/>
      <c r="AS29" s="76"/>
      <c r="AT29" s="76"/>
      <c r="AU29" s="76"/>
      <c r="AV29" s="76"/>
      <c r="AW29" s="76"/>
      <c r="AX29" s="76"/>
      <c r="AY29" s="76"/>
      <c r="AZ29" s="76"/>
      <c r="BA29" s="76"/>
      <c r="BB29" s="76"/>
      <c r="BC29" s="76"/>
      <c r="BD29" s="76"/>
      <c r="BE29" s="76"/>
      <c r="BF29" s="76"/>
      <c r="BG29" s="76"/>
      <c r="BH29" s="76"/>
      <c r="BI29" s="76"/>
      <c r="BJ29" s="76"/>
      <c r="BK29" s="76"/>
      <c r="BL29" s="76"/>
      <c r="BM29" s="76"/>
      <c r="BN29" s="76"/>
      <c r="BO29" s="76"/>
      <c r="BP29" s="76"/>
      <c r="BQ29" s="76"/>
      <c r="BR29" s="76"/>
      <c r="BS29" s="76"/>
      <c r="BT29" s="76"/>
      <c r="BU29" s="76"/>
      <c r="BV29" s="76"/>
      <c r="BW29" s="76"/>
      <c r="BX29" s="76"/>
      <c r="BY29" s="76"/>
      <c r="BZ29" s="76"/>
      <c r="CA29" s="76"/>
      <c r="CB29" s="76"/>
      <c r="CC29" s="76"/>
      <c r="CD29" s="76"/>
      <c r="CE29" s="76"/>
      <c r="CF29" s="76"/>
      <c r="CG29" s="76"/>
      <c r="CH29" s="76"/>
      <c r="CI29" s="76"/>
      <c r="CJ29" s="76"/>
      <c r="CK29" s="76"/>
      <c r="CL29" s="76"/>
      <c r="CM29" s="76"/>
      <c r="CN29" s="76"/>
      <c r="CO29" s="76"/>
      <c r="CP29" s="76"/>
      <c r="CQ29" s="76"/>
      <c r="CR29" s="76"/>
      <c r="CS29" s="76"/>
      <c r="CT29" s="76"/>
      <c r="CU29" s="76"/>
      <c r="CV29" s="76"/>
      <c r="CW29" s="76"/>
      <c r="CX29" s="76"/>
      <c r="CY29" s="76"/>
      <c r="CZ29" s="76"/>
      <c r="DA29" s="76"/>
      <c r="DB29" s="76"/>
      <c r="DC29" s="76"/>
      <c r="DD29" s="76"/>
      <c r="DE29" s="76"/>
      <c r="DF29" s="76"/>
      <c r="DG29" s="76"/>
      <c r="DH29" s="76"/>
      <c r="DI29" s="76"/>
      <c r="DJ29" s="76"/>
      <c r="DK29" s="76"/>
      <c r="DL29" s="76"/>
      <c r="DM29" s="76"/>
      <c r="DN29" s="76"/>
      <c r="DO29" s="76"/>
      <c r="DP29" s="76"/>
      <c r="DQ29" s="76"/>
      <c r="DR29" s="76"/>
      <c r="DS29" s="76"/>
      <c r="DT29" s="76"/>
      <c r="DU29" s="76"/>
      <c r="DV29" s="76"/>
      <c r="DW29" s="76"/>
      <c r="DX29" s="76"/>
      <c r="DY29" s="76"/>
      <c r="DZ29" s="76"/>
      <c r="EA29" s="76"/>
      <c r="EB29" s="76"/>
      <c r="EC29" s="76"/>
      <c r="ED29" s="76"/>
      <c r="EE29" s="76"/>
      <c r="EF29" s="76"/>
      <c r="EG29" s="76"/>
      <c r="EH29" s="76"/>
      <c r="EI29" s="76"/>
      <c r="EJ29" s="76"/>
      <c r="EK29" s="76"/>
      <c r="EL29" s="76"/>
      <c r="EM29" s="76"/>
      <c r="EN29" s="76"/>
      <c r="EO29" s="76"/>
      <c r="EP29" s="76"/>
      <c r="EQ29" s="76"/>
      <c r="ER29" s="76"/>
      <c r="ES29" s="76"/>
      <c r="ET29" s="76"/>
      <c r="EU29" s="76"/>
      <c r="EV29" s="76"/>
    </row>
    <row r="30" spans="1:152" s="89" customFormat="1" ht="15" customHeight="1" x14ac:dyDescent="0.25">
      <c r="A30" s="568"/>
      <c r="B30" s="568"/>
      <c r="C30" s="609"/>
      <c r="D30" s="832"/>
      <c r="E30" s="832"/>
      <c r="F30" s="818"/>
      <c r="G30" s="808"/>
      <c r="H30" s="809"/>
      <c r="I30" s="809"/>
      <c r="J30" s="810"/>
      <c r="K30" s="601"/>
      <c r="L30" s="79"/>
      <c r="M30" s="76"/>
      <c r="N30" s="76"/>
      <c r="O30" s="76"/>
      <c r="P30" s="76"/>
      <c r="Q30" s="76"/>
      <c r="R30" s="76"/>
      <c r="S30" s="76"/>
      <c r="T30" s="76"/>
      <c r="U30" s="76"/>
      <c r="V30" s="76"/>
      <c r="W30" s="76"/>
      <c r="X30" s="76"/>
      <c r="Y30" s="76"/>
      <c r="Z30" s="76"/>
      <c r="AA30" s="76"/>
      <c r="AB30" s="76"/>
      <c r="AC30" s="76"/>
      <c r="AD30" s="76"/>
      <c r="AE30" s="76"/>
      <c r="AF30" s="76"/>
      <c r="AG30" s="76"/>
      <c r="AH30" s="76"/>
      <c r="AI30" s="76"/>
      <c r="AJ30" s="76"/>
      <c r="AK30" s="76"/>
      <c r="AL30" s="76"/>
      <c r="AM30" s="76"/>
      <c r="AN30" s="76"/>
      <c r="AO30" s="76"/>
      <c r="AP30" s="76"/>
      <c r="AQ30" s="76"/>
      <c r="AR30" s="76"/>
      <c r="AS30" s="76"/>
      <c r="AT30" s="76"/>
      <c r="AU30" s="76"/>
      <c r="AV30" s="76"/>
      <c r="AW30" s="76"/>
      <c r="AX30" s="76"/>
      <c r="AY30" s="76"/>
      <c r="AZ30" s="76"/>
      <c r="BA30" s="76"/>
      <c r="BB30" s="76"/>
      <c r="BC30" s="76"/>
      <c r="BD30" s="76"/>
      <c r="BE30" s="76"/>
      <c r="BF30" s="76"/>
      <c r="BG30" s="76"/>
      <c r="BH30" s="76"/>
      <c r="BI30" s="76"/>
      <c r="BJ30" s="76"/>
      <c r="BK30" s="76"/>
      <c r="BL30" s="76"/>
      <c r="BM30" s="76"/>
      <c r="BN30" s="76"/>
      <c r="BO30" s="76"/>
      <c r="BP30" s="76"/>
      <c r="BQ30" s="76"/>
      <c r="BR30" s="76"/>
      <c r="BS30" s="76"/>
      <c r="BT30" s="76"/>
      <c r="BU30" s="76"/>
      <c r="BV30" s="76"/>
      <c r="BW30" s="76"/>
      <c r="BX30" s="76"/>
      <c r="BY30" s="76"/>
      <c r="BZ30" s="76"/>
      <c r="CA30" s="76"/>
      <c r="CB30" s="76"/>
      <c r="CC30" s="76"/>
      <c r="CD30" s="76"/>
      <c r="CE30" s="76"/>
      <c r="CF30" s="76"/>
      <c r="CG30" s="76"/>
      <c r="CH30" s="76"/>
      <c r="CI30" s="76"/>
      <c r="CJ30" s="76"/>
      <c r="CK30" s="76"/>
      <c r="CL30" s="76"/>
      <c r="CM30" s="76"/>
      <c r="CN30" s="76"/>
      <c r="CO30" s="76"/>
      <c r="CP30" s="76"/>
      <c r="CQ30" s="76"/>
      <c r="CR30" s="76"/>
      <c r="CS30" s="76"/>
      <c r="CT30" s="76"/>
      <c r="CU30" s="76"/>
      <c r="CV30" s="76"/>
      <c r="CW30" s="76"/>
      <c r="CX30" s="76"/>
      <c r="CY30" s="76"/>
      <c r="CZ30" s="76"/>
      <c r="DA30" s="76"/>
      <c r="DB30" s="76"/>
      <c r="DC30" s="76"/>
      <c r="DD30" s="76"/>
      <c r="DE30" s="76"/>
      <c r="DF30" s="76"/>
      <c r="DG30" s="76"/>
      <c r="DH30" s="76"/>
      <c r="DI30" s="76"/>
      <c r="DJ30" s="76"/>
      <c r="DK30" s="76"/>
      <c r="DL30" s="76"/>
      <c r="DM30" s="76"/>
      <c r="DN30" s="76"/>
      <c r="DO30" s="76"/>
      <c r="DP30" s="76"/>
      <c r="DQ30" s="76"/>
      <c r="DR30" s="76"/>
      <c r="DS30" s="76"/>
      <c r="DT30" s="76"/>
      <c r="DU30" s="76"/>
      <c r="DV30" s="76"/>
      <c r="DW30" s="76"/>
      <c r="DX30" s="76"/>
      <c r="DY30" s="76"/>
      <c r="DZ30" s="76"/>
      <c r="EA30" s="76"/>
      <c r="EB30" s="76"/>
      <c r="EC30" s="76"/>
      <c r="ED30" s="76"/>
      <c r="EE30" s="76"/>
      <c r="EF30" s="76"/>
      <c r="EG30" s="76"/>
      <c r="EH30" s="76"/>
      <c r="EI30" s="76"/>
      <c r="EJ30" s="76"/>
      <c r="EK30" s="76"/>
      <c r="EL30" s="76"/>
      <c r="EM30" s="76"/>
      <c r="EN30" s="76"/>
      <c r="EO30" s="76"/>
      <c r="EP30" s="76"/>
      <c r="EQ30" s="76"/>
      <c r="ER30" s="76"/>
      <c r="ES30" s="76"/>
      <c r="ET30" s="76"/>
      <c r="EU30" s="76"/>
      <c r="EV30" s="76"/>
    </row>
    <row r="31" spans="1:152" s="89" customFormat="1" ht="15" customHeight="1" x14ac:dyDescent="0.25">
      <c r="A31" s="568"/>
      <c r="B31" s="568"/>
      <c r="C31" s="609"/>
      <c r="D31" s="832"/>
      <c r="E31" s="832"/>
      <c r="F31" s="819"/>
      <c r="G31" s="811"/>
      <c r="H31" s="812"/>
      <c r="I31" s="812"/>
      <c r="J31" s="813"/>
      <c r="K31" s="601"/>
      <c r="L31" s="79"/>
      <c r="M31" s="76"/>
      <c r="N31" s="76"/>
      <c r="O31" s="76"/>
      <c r="P31" s="76"/>
      <c r="Q31" s="76"/>
      <c r="R31" s="76"/>
      <c r="S31" s="76"/>
      <c r="T31" s="76"/>
      <c r="U31" s="76"/>
      <c r="V31" s="76"/>
      <c r="W31" s="76"/>
      <c r="X31" s="76"/>
      <c r="Y31" s="76"/>
      <c r="Z31" s="76"/>
      <c r="AA31" s="76"/>
      <c r="AB31" s="76"/>
      <c r="AC31" s="76"/>
      <c r="AD31" s="76"/>
      <c r="AE31" s="76"/>
      <c r="AF31" s="76"/>
      <c r="AG31" s="76"/>
      <c r="AH31" s="76"/>
      <c r="AI31" s="76"/>
      <c r="AJ31" s="76"/>
      <c r="AK31" s="76"/>
      <c r="AL31" s="76"/>
      <c r="AM31" s="76"/>
      <c r="AN31" s="76"/>
      <c r="AO31" s="76"/>
      <c r="AP31" s="76"/>
      <c r="AQ31" s="76"/>
      <c r="AR31" s="76"/>
      <c r="AS31" s="76"/>
      <c r="AT31" s="76"/>
      <c r="AU31" s="76"/>
      <c r="AV31" s="76"/>
      <c r="AW31" s="76"/>
      <c r="AX31" s="76"/>
      <c r="AY31" s="76"/>
      <c r="AZ31" s="76"/>
      <c r="BA31" s="76"/>
      <c r="BB31" s="76"/>
      <c r="BC31" s="76"/>
      <c r="BD31" s="76"/>
      <c r="BE31" s="76"/>
      <c r="BF31" s="76"/>
      <c r="BG31" s="76"/>
      <c r="BH31" s="76"/>
      <c r="BI31" s="76"/>
      <c r="BJ31" s="76"/>
      <c r="BK31" s="76"/>
      <c r="BL31" s="76"/>
      <c r="BM31" s="76"/>
      <c r="BN31" s="76"/>
      <c r="BO31" s="76"/>
      <c r="BP31" s="76"/>
      <c r="BQ31" s="76"/>
      <c r="BR31" s="76"/>
      <c r="BS31" s="76"/>
      <c r="BT31" s="76"/>
      <c r="BU31" s="76"/>
      <c r="BV31" s="76"/>
      <c r="BW31" s="76"/>
      <c r="BX31" s="76"/>
      <c r="BY31" s="76"/>
      <c r="BZ31" s="76"/>
      <c r="CA31" s="76"/>
      <c r="CB31" s="76"/>
      <c r="CC31" s="76"/>
      <c r="CD31" s="76"/>
      <c r="CE31" s="76"/>
      <c r="CF31" s="76"/>
      <c r="CG31" s="76"/>
      <c r="CH31" s="76"/>
      <c r="CI31" s="76"/>
      <c r="CJ31" s="76"/>
      <c r="CK31" s="76"/>
      <c r="CL31" s="76"/>
      <c r="CM31" s="76"/>
      <c r="CN31" s="76"/>
      <c r="CO31" s="76"/>
      <c r="CP31" s="76"/>
      <c r="CQ31" s="76"/>
      <c r="CR31" s="76"/>
      <c r="CS31" s="76"/>
      <c r="CT31" s="76"/>
      <c r="CU31" s="76"/>
      <c r="CV31" s="76"/>
      <c r="CW31" s="76"/>
      <c r="CX31" s="76"/>
      <c r="CY31" s="76"/>
      <c r="CZ31" s="76"/>
      <c r="DA31" s="76"/>
      <c r="DB31" s="76"/>
      <c r="DC31" s="76"/>
      <c r="DD31" s="76"/>
      <c r="DE31" s="76"/>
      <c r="DF31" s="76"/>
      <c r="DG31" s="76"/>
      <c r="DH31" s="76"/>
      <c r="DI31" s="76"/>
      <c r="DJ31" s="76"/>
      <c r="DK31" s="76"/>
      <c r="DL31" s="76"/>
      <c r="DM31" s="76"/>
      <c r="DN31" s="76"/>
      <c r="DO31" s="76"/>
      <c r="DP31" s="76"/>
      <c r="DQ31" s="76"/>
      <c r="DR31" s="76"/>
      <c r="DS31" s="76"/>
      <c r="DT31" s="76"/>
      <c r="DU31" s="76"/>
      <c r="DV31" s="76"/>
      <c r="DW31" s="76"/>
      <c r="DX31" s="76"/>
      <c r="DY31" s="76"/>
      <c r="DZ31" s="76"/>
      <c r="EA31" s="76"/>
      <c r="EB31" s="76"/>
      <c r="EC31" s="76"/>
      <c r="ED31" s="76"/>
      <c r="EE31" s="76"/>
      <c r="EF31" s="76"/>
      <c r="EG31" s="76"/>
      <c r="EH31" s="76"/>
      <c r="EI31" s="76"/>
      <c r="EJ31" s="76"/>
      <c r="EK31" s="76"/>
      <c r="EL31" s="76"/>
      <c r="EM31" s="76"/>
      <c r="EN31" s="76"/>
      <c r="EO31" s="76"/>
      <c r="EP31" s="76"/>
      <c r="EQ31" s="76"/>
      <c r="ER31" s="76"/>
      <c r="ES31" s="76"/>
      <c r="ET31" s="76"/>
      <c r="EU31" s="76"/>
      <c r="EV31" s="76"/>
    </row>
    <row r="32" spans="1:152" s="89" customFormat="1" ht="15" customHeight="1" x14ac:dyDescent="0.25">
      <c r="A32" s="568"/>
      <c r="B32" s="568"/>
      <c r="C32" s="609"/>
      <c r="D32" s="832"/>
      <c r="E32" s="832"/>
      <c r="F32" s="814" t="s">
        <v>781</v>
      </c>
      <c r="G32" s="805" t="s">
        <v>783</v>
      </c>
      <c r="H32" s="806"/>
      <c r="I32" s="806"/>
      <c r="J32" s="807"/>
      <c r="K32" s="601"/>
      <c r="L32" s="79"/>
      <c r="M32" s="76"/>
      <c r="N32" s="76"/>
      <c r="O32" s="76"/>
      <c r="P32" s="76"/>
      <c r="Q32" s="76"/>
      <c r="R32" s="76"/>
      <c r="S32" s="76"/>
      <c r="T32" s="76"/>
      <c r="U32" s="76"/>
      <c r="V32" s="76"/>
      <c r="W32" s="76"/>
      <c r="X32" s="76"/>
      <c r="Y32" s="76"/>
      <c r="Z32" s="76"/>
      <c r="AA32" s="76"/>
      <c r="AB32" s="76"/>
      <c r="AC32" s="76"/>
      <c r="AD32" s="76"/>
      <c r="AE32" s="76"/>
      <c r="AF32" s="76"/>
      <c r="AG32" s="76"/>
      <c r="AH32" s="76"/>
      <c r="AI32" s="76"/>
      <c r="AJ32" s="76"/>
      <c r="AK32" s="76"/>
      <c r="AL32" s="76"/>
      <c r="AM32" s="76"/>
      <c r="AN32" s="76"/>
      <c r="AO32" s="76"/>
      <c r="AP32" s="76"/>
      <c r="AQ32" s="76"/>
      <c r="AR32" s="76"/>
      <c r="AS32" s="76"/>
      <c r="AT32" s="76"/>
      <c r="AU32" s="76"/>
      <c r="AV32" s="76"/>
      <c r="AW32" s="76"/>
      <c r="AX32" s="76"/>
      <c r="AY32" s="76"/>
      <c r="AZ32" s="76"/>
      <c r="BA32" s="76"/>
      <c r="BB32" s="76"/>
      <c r="BC32" s="76"/>
      <c r="BD32" s="76"/>
      <c r="BE32" s="76"/>
      <c r="BF32" s="76"/>
      <c r="BG32" s="76"/>
      <c r="BH32" s="76"/>
      <c r="BI32" s="76"/>
      <c r="BJ32" s="76"/>
      <c r="BK32" s="76"/>
      <c r="BL32" s="76"/>
      <c r="BM32" s="76"/>
      <c r="BN32" s="76"/>
      <c r="BO32" s="76"/>
      <c r="BP32" s="76"/>
      <c r="BQ32" s="76"/>
      <c r="BR32" s="76"/>
      <c r="BS32" s="76"/>
      <c r="BT32" s="76"/>
      <c r="BU32" s="76"/>
      <c r="BV32" s="76"/>
      <c r="BW32" s="76"/>
      <c r="BX32" s="76"/>
      <c r="BY32" s="76"/>
      <c r="BZ32" s="76"/>
      <c r="CA32" s="76"/>
      <c r="CB32" s="76"/>
      <c r="CC32" s="76"/>
      <c r="CD32" s="76"/>
      <c r="CE32" s="76"/>
      <c r="CF32" s="76"/>
      <c r="CG32" s="76"/>
      <c r="CH32" s="76"/>
      <c r="CI32" s="76"/>
      <c r="CJ32" s="76"/>
      <c r="CK32" s="76"/>
      <c r="CL32" s="76"/>
      <c r="CM32" s="76"/>
      <c r="CN32" s="76"/>
      <c r="CO32" s="76"/>
      <c r="CP32" s="76"/>
      <c r="CQ32" s="76"/>
      <c r="CR32" s="76"/>
      <c r="CS32" s="76"/>
      <c r="CT32" s="76"/>
      <c r="CU32" s="76"/>
      <c r="CV32" s="76"/>
      <c r="CW32" s="76"/>
      <c r="CX32" s="76"/>
      <c r="CY32" s="76"/>
      <c r="CZ32" s="76"/>
      <c r="DA32" s="76"/>
      <c r="DB32" s="76"/>
      <c r="DC32" s="76"/>
      <c r="DD32" s="76"/>
      <c r="DE32" s="76"/>
      <c r="DF32" s="76"/>
      <c r="DG32" s="76"/>
      <c r="DH32" s="76"/>
      <c r="DI32" s="76"/>
      <c r="DJ32" s="76"/>
      <c r="DK32" s="76"/>
      <c r="DL32" s="76"/>
      <c r="DM32" s="76"/>
      <c r="DN32" s="76"/>
      <c r="DO32" s="76"/>
      <c r="DP32" s="76"/>
      <c r="DQ32" s="76"/>
      <c r="DR32" s="76"/>
      <c r="DS32" s="76"/>
      <c r="DT32" s="76"/>
      <c r="DU32" s="76"/>
      <c r="DV32" s="76"/>
      <c r="DW32" s="76"/>
      <c r="DX32" s="76"/>
      <c r="DY32" s="76"/>
      <c r="DZ32" s="76"/>
      <c r="EA32" s="76"/>
      <c r="EB32" s="76"/>
      <c r="EC32" s="76"/>
      <c r="ED32" s="76"/>
      <c r="EE32" s="76"/>
      <c r="EF32" s="76"/>
      <c r="EG32" s="76"/>
      <c r="EH32" s="76"/>
      <c r="EI32" s="76"/>
      <c r="EJ32" s="76"/>
      <c r="EK32" s="76"/>
      <c r="EL32" s="76"/>
      <c r="EM32" s="76"/>
      <c r="EN32" s="76"/>
      <c r="EO32" s="76"/>
      <c r="EP32" s="76"/>
      <c r="EQ32" s="76"/>
      <c r="ER32" s="76"/>
      <c r="ES32" s="76"/>
      <c r="ET32" s="76"/>
      <c r="EU32" s="76"/>
      <c r="EV32" s="76"/>
    </row>
    <row r="33" spans="1:152" s="89" customFormat="1" ht="15" customHeight="1" x14ac:dyDescent="0.25">
      <c r="A33" s="568"/>
      <c r="B33" s="568"/>
      <c r="C33" s="609"/>
      <c r="D33" s="832"/>
      <c r="E33" s="832"/>
      <c r="F33" s="815"/>
      <c r="G33" s="808"/>
      <c r="H33" s="809"/>
      <c r="I33" s="809"/>
      <c r="J33" s="810"/>
      <c r="K33" s="601"/>
      <c r="L33" s="79"/>
      <c r="M33" s="76"/>
      <c r="N33" s="76"/>
      <c r="O33" s="76"/>
      <c r="P33" s="76"/>
      <c r="Q33" s="76"/>
      <c r="R33" s="76"/>
      <c r="S33" s="76"/>
      <c r="T33" s="76"/>
      <c r="U33" s="76"/>
      <c r="V33" s="76"/>
      <c r="W33" s="76"/>
      <c r="X33" s="76"/>
      <c r="Y33" s="76"/>
      <c r="Z33" s="76"/>
      <c r="AA33" s="76"/>
      <c r="AB33" s="76"/>
      <c r="AC33" s="76"/>
      <c r="AD33" s="76"/>
      <c r="AE33" s="76"/>
      <c r="AF33" s="76"/>
      <c r="AG33" s="76"/>
      <c r="AH33" s="76"/>
      <c r="AI33" s="76"/>
      <c r="AJ33" s="76"/>
      <c r="AK33" s="76"/>
      <c r="AL33" s="76"/>
      <c r="AM33" s="76"/>
      <c r="AN33" s="76"/>
      <c r="AO33" s="76"/>
      <c r="AP33" s="76"/>
      <c r="AQ33" s="76"/>
      <c r="AR33" s="76"/>
      <c r="AS33" s="76"/>
      <c r="AT33" s="76"/>
      <c r="AU33" s="76"/>
      <c r="AV33" s="76"/>
      <c r="AW33" s="76"/>
      <c r="AX33" s="76"/>
      <c r="AY33" s="76"/>
      <c r="AZ33" s="76"/>
      <c r="BA33" s="76"/>
      <c r="BB33" s="76"/>
      <c r="BC33" s="76"/>
      <c r="BD33" s="76"/>
      <c r="BE33" s="76"/>
      <c r="BF33" s="76"/>
      <c r="BG33" s="76"/>
      <c r="BH33" s="76"/>
      <c r="BI33" s="76"/>
      <c r="BJ33" s="76"/>
      <c r="BK33" s="76"/>
      <c r="BL33" s="76"/>
      <c r="BM33" s="76"/>
      <c r="BN33" s="76"/>
      <c r="BO33" s="76"/>
      <c r="BP33" s="76"/>
      <c r="BQ33" s="76"/>
      <c r="BR33" s="76"/>
      <c r="BS33" s="76"/>
      <c r="BT33" s="76"/>
      <c r="BU33" s="76"/>
      <c r="BV33" s="76"/>
      <c r="BW33" s="76"/>
      <c r="BX33" s="76"/>
      <c r="BY33" s="76"/>
      <c r="BZ33" s="76"/>
      <c r="CA33" s="76"/>
      <c r="CB33" s="76"/>
      <c r="CC33" s="76"/>
      <c r="CD33" s="76"/>
      <c r="CE33" s="76"/>
      <c r="CF33" s="76"/>
      <c r="CG33" s="76"/>
      <c r="CH33" s="76"/>
      <c r="CI33" s="76"/>
      <c r="CJ33" s="76"/>
      <c r="CK33" s="76"/>
      <c r="CL33" s="76"/>
      <c r="CM33" s="76"/>
      <c r="CN33" s="76"/>
      <c r="CO33" s="76"/>
      <c r="CP33" s="76"/>
      <c r="CQ33" s="76"/>
      <c r="CR33" s="76"/>
      <c r="CS33" s="76"/>
      <c r="CT33" s="76"/>
      <c r="CU33" s="76"/>
      <c r="CV33" s="76"/>
      <c r="CW33" s="76"/>
      <c r="CX33" s="76"/>
      <c r="CY33" s="76"/>
      <c r="CZ33" s="76"/>
      <c r="DA33" s="76"/>
      <c r="DB33" s="76"/>
      <c r="DC33" s="76"/>
      <c r="DD33" s="76"/>
      <c r="DE33" s="76"/>
      <c r="DF33" s="76"/>
      <c r="DG33" s="76"/>
      <c r="DH33" s="76"/>
      <c r="DI33" s="76"/>
      <c r="DJ33" s="76"/>
      <c r="DK33" s="76"/>
      <c r="DL33" s="76"/>
      <c r="DM33" s="76"/>
      <c r="DN33" s="76"/>
      <c r="DO33" s="76"/>
      <c r="DP33" s="76"/>
      <c r="DQ33" s="76"/>
      <c r="DR33" s="76"/>
      <c r="DS33" s="76"/>
      <c r="DT33" s="76"/>
      <c r="DU33" s="76"/>
      <c r="DV33" s="76"/>
      <c r="DW33" s="76"/>
      <c r="DX33" s="76"/>
      <c r="DY33" s="76"/>
      <c r="DZ33" s="76"/>
      <c r="EA33" s="76"/>
      <c r="EB33" s="76"/>
      <c r="EC33" s="76"/>
      <c r="ED33" s="76"/>
      <c r="EE33" s="76"/>
      <c r="EF33" s="76"/>
      <c r="EG33" s="76"/>
      <c r="EH33" s="76"/>
      <c r="EI33" s="76"/>
      <c r="EJ33" s="76"/>
      <c r="EK33" s="76"/>
      <c r="EL33" s="76"/>
      <c r="EM33" s="76"/>
      <c r="EN33" s="76"/>
      <c r="EO33" s="76"/>
      <c r="EP33" s="76"/>
      <c r="EQ33" s="76"/>
      <c r="ER33" s="76"/>
      <c r="ES33" s="76"/>
      <c r="ET33" s="76"/>
      <c r="EU33" s="76"/>
      <c r="EV33" s="76"/>
    </row>
    <row r="34" spans="1:152" s="89" customFormat="1" ht="15" customHeight="1" x14ac:dyDescent="0.25">
      <c r="A34" s="568"/>
      <c r="B34" s="568"/>
      <c r="C34" s="609"/>
      <c r="D34" s="832"/>
      <c r="E34" s="832"/>
      <c r="F34" s="816"/>
      <c r="G34" s="811"/>
      <c r="H34" s="812"/>
      <c r="I34" s="812"/>
      <c r="J34" s="813"/>
      <c r="K34" s="601"/>
      <c r="L34" s="79"/>
      <c r="M34" s="76"/>
      <c r="N34" s="76"/>
      <c r="O34" s="76"/>
      <c r="P34" s="76"/>
      <c r="Q34" s="76"/>
      <c r="R34" s="76"/>
      <c r="S34" s="76"/>
      <c r="T34" s="76"/>
      <c r="U34" s="76"/>
      <c r="V34" s="76"/>
      <c r="W34" s="76"/>
      <c r="X34" s="76"/>
      <c r="Y34" s="76"/>
      <c r="Z34" s="76"/>
      <c r="AA34" s="76"/>
      <c r="AB34" s="76"/>
      <c r="AC34" s="76"/>
      <c r="AD34" s="76"/>
      <c r="AE34" s="76"/>
      <c r="AF34" s="76"/>
      <c r="AG34" s="76"/>
      <c r="AH34" s="76"/>
      <c r="AI34" s="76"/>
      <c r="AJ34" s="76"/>
      <c r="AK34" s="76"/>
      <c r="AL34" s="76"/>
      <c r="AM34" s="76"/>
      <c r="AN34" s="76"/>
      <c r="AO34" s="76"/>
      <c r="AP34" s="76"/>
      <c r="AQ34" s="76"/>
      <c r="AR34" s="76"/>
      <c r="AS34" s="76"/>
      <c r="AT34" s="76"/>
      <c r="AU34" s="76"/>
      <c r="AV34" s="76"/>
      <c r="AW34" s="76"/>
      <c r="AX34" s="76"/>
      <c r="AY34" s="76"/>
      <c r="AZ34" s="76"/>
      <c r="BA34" s="76"/>
      <c r="BB34" s="76"/>
      <c r="BC34" s="76"/>
      <c r="BD34" s="76"/>
      <c r="BE34" s="76"/>
      <c r="BF34" s="76"/>
      <c r="BG34" s="76"/>
      <c r="BH34" s="76"/>
      <c r="BI34" s="76"/>
      <c r="BJ34" s="76"/>
      <c r="BK34" s="76"/>
      <c r="BL34" s="76"/>
      <c r="BM34" s="76"/>
      <c r="BN34" s="76"/>
      <c r="BO34" s="76"/>
      <c r="BP34" s="76"/>
      <c r="BQ34" s="76"/>
      <c r="BR34" s="76"/>
      <c r="BS34" s="76"/>
      <c r="BT34" s="76"/>
      <c r="BU34" s="76"/>
      <c r="BV34" s="76"/>
      <c r="BW34" s="76"/>
      <c r="BX34" s="76"/>
      <c r="BY34" s="76"/>
      <c r="BZ34" s="76"/>
      <c r="CA34" s="76"/>
      <c r="CB34" s="76"/>
      <c r="CC34" s="76"/>
      <c r="CD34" s="76"/>
      <c r="CE34" s="76"/>
      <c r="CF34" s="76"/>
      <c r="CG34" s="76"/>
      <c r="CH34" s="76"/>
      <c r="CI34" s="76"/>
      <c r="CJ34" s="76"/>
      <c r="CK34" s="76"/>
      <c r="CL34" s="76"/>
      <c r="CM34" s="76"/>
      <c r="CN34" s="76"/>
      <c r="CO34" s="76"/>
      <c r="CP34" s="76"/>
      <c r="CQ34" s="76"/>
      <c r="CR34" s="76"/>
      <c r="CS34" s="76"/>
      <c r="CT34" s="76"/>
      <c r="CU34" s="76"/>
      <c r="CV34" s="76"/>
      <c r="CW34" s="76"/>
      <c r="CX34" s="76"/>
      <c r="CY34" s="76"/>
      <c r="CZ34" s="76"/>
      <c r="DA34" s="76"/>
      <c r="DB34" s="76"/>
      <c r="DC34" s="76"/>
      <c r="DD34" s="76"/>
      <c r="DE34" s="76"/>
      <c r="DF34" s="76"/>
      <c r="DG34" s="76"/>
      <c r="DH34" s="76"/>
      <c r="DI34" s="76"/>
      <c r="DJ34" s="76"/>
      <c r="DK34" s="76"/>
      <c r="DL34" s="76"/>
      <c r="DM34" s="76"/>
      <c r="DN34" s="76"/>
      <c r="DO34" s="76"/>
      <c r="DP34" s="76"/>
      <c r="DQ34" s="76"/>
      <c r="DR34" s="76"/>
      <c r="DS34" s="76"/>
      <c r="DT34" s="76"/>
      <c r="DU34" s="76"/>
      <c r="DV34" s="76"/>
      <c r="DW34" s="76"/>
      <c r="DX34" s="76"/>
      <c r="DY34" s="76"/>
      <c r="DZ34" s="76"/>
      <c r="EA34" s="76"/>
      <c r="EB34" s="76"/>
      <c r="EC34" s="76"/>
      <c r="ED34" s="76"/>
      <c r="EE34" s="76"/>
      <c r="EF34" s="76"/>
      <c r="EG34" s="76"/>
      <c r="EH34" s="76"/>
      <c r="EI34" s="76"/>
      <c r="EJ34" s="76"/>
      <c r="EK34" s="76"/>
      <c r="EL34" s="76"/>
      <c r="EM34" s="76"/>
      <c r="EN34" s="76"/>
      <c r="EO34" s="76"/>
      <c r="EP34" s="76"/>
      <c r="EQ34" s="76"/>
      <c r="ER34" s="76"/>
      <c r="ES34" s="76"/>
      <c r="ET34" s="76"/>
      <c r="EU34" s="76"/>
      <c r="EV34" s="76"/>
    </row>
    <row r="35" spans="1:152" s="89" customFormat="1" ht="15" customHeight="1" x14ac:dyDescent="0.25">
      <c r="A35" s="568"/>
      <c r="B35" s="568"/>
      <c r="C35" s="609"/>
      <c r="D35" s="832"/>
      <c r="E35" s="832"/>
      <c r="F35" s="814" t="s">
        <v>789</v>
      </c>
      <c r="G35" s="805" t="s">
        <v>790</v>
      </c>
      <c r="H35" s="806"/>
      <c r="I35" s="806"/>
      <c r="J35" s="807"/>
      <c r="K35" s="601"/>
      <c r="L35" s="79"/>
      <c r="M35" s="76"/>
      <c r="N35" s="76"/>
      <c r="O35" s="76"/>
      <c r="P35" s="76"/>
      <c r="Q35" s="76"/>
      <c r="R35" s="76"/>
      <c r="S35" s="76"/>
      <c r="T35" s="76"/>
      <c r="U35" s="76"/>
      <c r="V35" s="76"/>
      <c r="W35" s="76"/>
      <c r="X35" s="76"/>
      <c r="Y35" s="76"/>
      <c r="Z35" s="76"/>
      <c r="AA35" s="76"/>
      <c r="AB35" s="76"/>
      <c r="AC35" s="76"/>
      <c r="AD35" s="76"/>
      <c r="AE35" s="76"/>
      <c r="AF35" s="76"/>
      <c r="AG35" s="76"/>
      <c r="AH35" s="76"/>
      <c r="AI35" s="76"/>
      <c r="AJ35" s="76"/>
      <c r="AK35" s="76"/>
      <c r="AL35" s="76"/>
      <c r="AM35" s="76"/>
      <c r="AN35" s="76"/>
      <c r="AO35" s="76"/>
      <c r="AP35" s="76"/>
      <c r="AQ35" s="76"/>
      <c r="AR35" s="76"/>
      <c r="AS35" s="76"/>
      <c r="AT35" s="76"/>
      <c r="AU35" s="76"/>
      <c r="AV35" s="76"/>
      <c r="AW35" s="76"/>
      <c r="AX35" s="76"/>
      <c r="AY35" s="76"/>
      <c r="AZ35" s="76"/>
      <c r="BA35" s="76"/>
      <c r="BB35" s="76"/>
      <c r="BC35" s="76"/>
      <c r="BD35" s="76"/>
      <c r="BE35" s="76"/>
      <c r="BF35" s="76"/>
      <c r="BG35" s="76"/>
      <c r="BH35" s="76"/>
      <c r="BI35" s="76"/>
      <c r="BJ35" s="76"/>
      <c r="BK35" s="76"/>
      <c r="BL35" s="76"/>
      <c r="BM35" s="76"/>
      <c r="BN35" s="76"/>
      <c r="BO35" s="76"/>
      <c r="BP35" s="76"/>
      <c r="BQ35" s="76"/>
      <c r="BR35" s="76"/>
      <c r="BS35" s="76"/>
      <c r="BT35" s="76"/>
      <c r="BU35" s="76"/>
      <c r="BV35" s="76"/>
      <c r="BW35" s="76"/>
      <c r="BX35" s="76"/>
      <c r="BY35" s="76"/>
      <c r="BZ35" s="76"/>
      <c r="CA35" s="76"/>
      <c r="CB35" s="76"/>
      <c r="CC35" s="76"/>
      <c r="CD35" s="76"/>
      <c r="CE35" s="76"/>
      <c r="CF35" s="76"/>
      <c r="CG35" s="76"/>
      <c r="CH35" s="76"/>
      <c r="CI35" s="76"/>
      <c r="CJ35" s="76"/>
      <c r="CK35" s="76"/>
      <c r="CL35" s="76"/>
      <c r="CM35" s="76"/>
      <c r="CN35" s="76"/>
      <c r="CO35" s="76"/>
      <c r="CP35" s="76"/>
      <c r="CQ35" s="76"/>
      <c r="CR35" s="76"/>
      <c r="CS35" s="76"/>
      <c r="CT35" s="76"/>
      <c r="CU35" s="76"/>
      <c r="CV35" s="76"/>
      <c r="CW35" s="76"/>
      <c r="CX35" s="76"/>
      <c r="CY35" s="76"/>
      <c r="CZ35" s="76"/>
      <c r="DA35" s="76"/>
      <c r="DB35" s="76"/>
      <c r="DC35" s="76"/>
      <c r="DD35" s="76"/>
      <c r="DE35" s="76"/>
      <c r="DF35" s="76"/>
      <c r="DG35" s="76"/>
      <c r="DH35" s="76"/>
      <c r="DI35" s="76"/>
      <c r="DJ35" s="76"/>
      <c r="DK35" s="76"/>
      <c r="DL35" s="76"/>
      <c r="DM35" s="76"/>
      <c r="DN35" s="76"/>
      <c r="DO35" s="76"/>
      <c r="DP35" s="76"/>
      <c r="DQ35" s="76"/>
      <c r="DR35" s="76"/>
      <c r="DS35" s="76"/>
      <c r="DT35" s="76"/>
      <c r="DU35" s="76"/>
      <c r="DV35" s="76"/>
      <c r="DW35" s="76"/>
      <c r="DX35" s="76"/>
      <c r="DY35" s="76"/>
      <c r="DZ35" s="76"/>
      <c r="EA35" s="76"/>
      <c r="EB35" s="76"/>
      <c r="EC35" s="76"/>
      <c r="ED35" s="76"/>
      <c r="EE35" s="76"/>
      <c r="EF35" s="76"/>
      <c r="EG35" s="76"/>
      <c r="EH35" s="76"/>
      <c r="EI35" s="76"/>
      <c r="EJ35" s="76"/>
      <c r="EK35" s="76"/>
      <c r="EL35" s="76"/>
      <c r="EM35" s="76"/>
      <c r="EN35" s="76"/>
      <c r="EO35" s="76"/>
      <c r="EP35" s="76"/>
      <c r="EQ35" s="76"/>
      <c r="ER35" s="76"/>
      <c r="ES35" s="76"/>
      <c r="ET35" s="76"/>
      <c r="EU35" s="76"/>
      <c r="EV35" s="76"/>
    </row>
    <row r="36" spans="1:152" s="89" customFormat="1" ht="15" customHeight="1" x14ac:dyDescent="0.25">
      <c r="A36" s="568"/>
      <c r="B36" s="568"/>
      <c r="C36" s="609"/>
      <c r="D36" s="832"/>
      <c r="E36" s="832"/>
      <c r="F36" s="815"/>
      <c r="G36" s="808"/>
      <c r="H36" s="809"/>
      <c r="I36" s="809"/>
      <c r="J36" s="810"/>
      <c r="K36" s="601"/>
      <c r="L36" s="79"/>
      <c r="M36" s="76"/>
      <c r="N36" s="76"/>
      <c r="O36" s="76"/>
      <c r="P36" s="76"/>
      <c r="Q36" s="76"/>
      <c r="R36" s="76"/>
      <c r="S36" s="76"/>
      <c r="T36" s="76"/>
      <c r="U36" s="76"/>
      <c r="V36" s="76"/>
      <c r="W36" s="76"/>
      <c r="X36" s="76"/>
      <c r="Y36" s="76"/>
      <c r="Z36" s="76"/>
      <c r="AA36" s="76"/>
      <c r="AB36" s="76"/>
      <c r="AC36" s="76"/>
      <c r="AD36" s="76"/>
      <c r="AE36" s="76"/>
      <c r="AF36" s="76"/>
      <c r="AG36" s="76"/>
      <c r="AH36" s="76"/>
      <c r="AI36" s="76"/>
      <c r="AJ36" s="76"/>
      <c r="AK36" s="76"/>
      <c r="AL36" s="76"/>
      <c r="AM36" s="76"/>
      <c r="AN36" s="76"/>
      <c r="AO36" s="76"/>
      <c r="AP36" s="76"/>
      <c r="AQ36" s="76"/>
      <c r="AR36" s="76"/>
      <c r="AS36" s="76"/>
      <c r="AT36" s="76"/>
      <c r="AU36" s="76"/>
      <c r="AV36" s="76"/>
      <c r="AW36" s="76"/>
      <c r="AX36" s="76"/>
      <c r="AY36" s="76"/>
      <c r="AZ36" s="76"/>
      <c r="BA36" s="76"/>
      <c r="BB36" s="76"/>
      <c r="BC36" s="76"/>
      <c r="BD36" s="76"/>
      <c r="BE36" s="76"/>
      <c r="BF36" s="76"/>
      <c r="BG36" s="76"/>
      <c r="BH36" s="76"/>
      <c r="BI36" s="76"/>
      <c r="BJ36" s="76"/>
      <c r="BK36" s="76"/>
      <c r="BL36" s="76"/>
      <c r="BM36" s="76"/>
      <c r="BN36" s="76"/>
      <c r="BO36" s="76"/>
      <c r="BP36" s="76"/>
      <c r="BQ36" s="76"/>
      <c r="BR36" s="76"/>
      <c r="BS36" s="76"/>
      <c r="BT36" s="76"/>
      <c r="BU36" s="76"/>
      <c r="BV36" s="76"/>
      <c r="BW36" s="76"/>
      <c r="BX36" s="76"/>
      <c r="BY36" s="76"/>
      <c r="BZ36" s="76"/>
      <c r="CA36" s="76"/>
      <c r="CB36" s="76"/>
      <c r="CC36" s="76"/>
      <c r="CD36" s="76"/>
      <c r="CE36" s="76"/>
      <c r="CF36" s="76"/>
      <c r="CG36" s="76"/>
      <c r="CH36" s="76"/>
      <c r="CI36" s="76"/>
      <c r="CJ36" s="76"/>
      <c r="CK36" s="76"/>
      <c r="CL36" s="76"/>
      <c r="CM36" s="76"/>
      <c r="CN36" s="76"/>
      <c r="CO36" s="76"/>
      <c r="CP36" s="76"/>
      <c r="CQ36" s="76"/>
      <c r="CR36" s="76"/>
      <c r="CS36" s="76"/>
      <c r="CT36" s="76"/>
      <c r="CU36" s="76"/>
      <c r="CV36" s="76"/>
      <c r="CW36" s="76"/>
      <c r="CX36" s="76"/>
      <c r="CY36" s="76"/>
      <c r="CZ36" s="76"/>
      <c r="DA36" s="76"/>
      <c r="DB36" s="76"/>
      <c r="DC36" s="76"/>
      <c r="DD36" s="76"/>
      <c r="DE36" s="76"/>
      <c r="DF36" s="76"/>
      <c r="DG36" s="76"/>
      <c r="DH36" s="76"/>
      <c r="DI36" s="76"/>
      <c r="DJ36" s="76"/>
      <c r="DK36" s="76"/>
      <c r="DL36" s="76"/>
      <c r="DM36" s="76"/>
      <c r="DN36" s="76"/>
      <c r="DO36" s="76"/>
      <c r="DP36" s="76"/>
      <c r="DQ36" s="76"/>
      <c r="DR36" s="76"/>
      <c r="DS36" s="76"/>
      <c r="DT36" s="76"/>
      <c r="DU36" s="76"/>
      <c r="DV36" s="76"/>
      <c r="DW36" s="76"/>
      <c r="DX36" s="76"/>
      <c r="DY36" s="76"/>
      <c r="DZ36" s="76"/>
      <c r="EA36" s="76"/>
      <c r="EB36" s="76"/>
      <c r="EC36" s="76"/>
      <c r="ED36" s="76"/>
      <c r="EE36" s="76"/>
      <c r="EF36" s="76"/>
      <c r="EG36" s="76"/>
      <c r="EH36" s="76"/>
      <c r="EI36" s="76"/>
      <c r="EJ36" s="76"/>
      <c r="EK36" s="76"/>
      <c r="EL36" s="76"/>
      <c r="EM36" s="76"/>
      <c r="EN36" s="76"/>
      <c r="EO36" s="76"/>
      <c r="EP36" s="76"/>
      <c r="EQ36" s="76"/>
      <c r="ER36" s="76"/>
      <c r="ES36" s="76"/>
      <c r="ET36" s="76"/>
      <c r="EU36" s="76"/>
      <c r="EV36" s="76"/>
    </row>
    <row r="37" spans="1:152" s="89" customFormat="1" ht="15" customHeight="1" x14ac:dyDescent="0.25">
      <c r="A37" s="568">
        <v>2</v>
      </c>
      <c r="B37" s="568"/>
      <c r="C37" s="609" t="s">
        <v>947</v>
      </c>
      <c r="D37" s="832"/>
      <c r="E37" s="832"/>
      <c r="F37" s="816"/>
      <c r="G37" s="811"/>
      <c r="H37" s="812"/>
      <c r="I37" s="812"/>
      <c r="J37" s="813"/>
      <c r="K37" s="601"/>
      <c r="L37" s="79"/>
      <c r="M37" s="76"/>
      <c r="N37" s="76"/>
      <c r="O37" s="76"/>
      <c r="P37" s="76"/>
      <c r="Q37" s="76"/>
      <c r="R37" s="76"/>
      <c r="S37" s="76"/>
      <c r="T37" s="76"/>
      <c r="U37" s="76"/>
      <c r="V37" s="76"/>
      <c r="W37" s="76"/>
      <c r="X37" s="76"/>
      <c r="Y37" s="76"/>
      <c r="Z37" s="76"/>
      <c r="AA37" s="76"/>
      <c r="AB37" s="76"/>
      <c r="AC37" s="76"/>
      <c r="AD37" s="76"/>
      <c r="AE37" s="76"/>
      <c r="AF37" s="76"/>
      <c r="AG37" s="76"/>
      <c r="AH37" s="76"/>
      <c r="AI37" s="76"/>
      <c r="AJ37" s="76"/>
      <c r="AK37" s="76"/>
      <c r="AL37" s="76"/>
      <c r="AM37" s="76"/>
      <c r="AN37" s="76"/>
      <c r="AO37" s="76"/>
      <c r="AP37" s="76"/>
      <c r="AQ37" s="76"/>
      <c r="AR37" s="76"/>
      <c r="AS37" s="76"/>
      <c r="AT37" s="76"/>
      <c r="AU37" s="76"/>
      <c r="AV37" s="76"/>
      <c r="AW37" s="76"/>
      <c r="AX37" s="76"/>
      <c r="AY37" s="76"/>
      <c r="AZ37" s="76"/>
      <c r="BA37" s="76"/>
      <c r="BB37" s="76"/>
      <c r="BC37" s="76"/>
      <c r="BD37" s="76"/>
      <c r="BE37" s="76"/>
      <c r="BF37" s="76"/>
      <c r="BG37" s="76"/>
      <c r="BH37" s="76"/>
      <c r="BI37" s="76"/>
      <c r="BJ37" s="76"/>
      <c r="BK37" s="76"/>
      <c r="BL37" s="76"/>
      <c r="BM37" s="76"/>
      <c r="BN37" s="76"/>
      <c r="BO37" s="76"/>
      <c r="BP37" s="76"/>
      <c r="BQ37" s="76"/>
      <c r="BR37" s="76"/>
      <c r="BS37" s="76"/>
      <c r="BT37" s="76"/>
      <c r="BU37" s="76"/>
      <c r="BV37" s="76"/>
      <c r="BW37" s="76"/>
      <c r="BX37" s="76"/>
      <c r="BY37" s="76"/>
      <c r="BZ37" s="76"/>
      <c r="CA37" s="76"/>
      <c r="CB37" s="76"/>
      <c r="CC37" s="76"/>
      <c r="CD37" s="76"/>
      <c r="CE37" s="76"/>
      <c r="CF37" s="76"/>
      <c r="CG37" s="76"/>
      <c r="CH37" s="76"/>
      <c r="CI37" s="76"/>
      <c r="CJ37" s="76"/>
      <c r="CK37" s="76"/>
      <c r="CL37" s="76"/>
      <c r="CM37" s="76"/>
      <c r="CN37" s="76"/>
      <c r="CO37" s="76"/>
      <c r="CP37" s="76"/>
      <c r="CQ37" s="76"/>
      <c r="CR37" s="76"/>
      <c r="CS37" s="76"/>
      <c r="CT37" s="76"/>
      <c r="CU37" s="76"/>
      <c r="CV37" s="76"/>
      <c r="CW37" s="76"/>
      <c r="CX37" s="76"/>
      <c r="CY37" s="76"/>
      <c r="CZ37" s="76"/>
      <c r="DA37" s="76"/>
      <c r="DB37" s="76"/>
      <c r="DC37" s="76"/>
      <c r="DD37" s="76"/>
      <c r="DE37" s="76"/>
      <c r="DF37" s="76"/>
      <c r="DG37" s="76"/>
      <c r="DH37" s="76"/>
      <c r="DI37" s="76"/>
      <c r="DJ37" s="76"/>
      <c r="DK37" s="76"/>
      <c r="DL37" s="76"/>
      <c r="DM37" s="76"/>
      <c r="DN37" s="76"/>
      <c r="DO37" s="76"/>
      <c r="DP37" s="76"/>
      <c r="DQ37" s="76"/>
      <c r="DR37" s="76"/>
      <c r="DS37" s="76"/>
      <c r="DT37" s="76"/>
      <c r="DU37" s="76"/>
      <c r="DV37" s="76"/>
      <c r="DW37" s="76"/>
      <c r="DX37" s="76"/>
      <c r="DY37" s="76"/>
      <c r="DZ37" s="76"/>
      <c r="EA37" s="76"/>
      <c r="EB37" s="76"/>
      <c r="EC37" s="76"/>
      <c r="ED37" s="76"/>
      <c r="EE37" s="76"/>
      <c r="EF37" s="76"/>
      <c r="EG37" s="76"/>
      <c r="EH37" s="76"/>
      <c r="EI37" s="76"/>
      <c r="EJ37" s="76"/>
      <c r="EK37" s="76"/>
      <c r="EL37" s="76"/>
      <c r="EM37" s="76"/>
      <c r="EN37" s="76"/>
      <c r="EO37" s="76"/>
      <c r="EP37" s="76"/>
      <c r="EQ37" s="76"/>
      <c r="ER37" s="76"/>
      <c r="ES37" s="76"/>
      <c r="ET37" s="76"/>
      <c r="EU37" s="76"/>
      <c r="EV37" s="76"/>
    </row>
    <row r="38" spans="1:152" s="89" customFormat="1" ht="15" customHeight="1" x14ac:dyDescent="0.25">
      <c r="A38" s="568"/>
      <c r="B38" s="568"/>
      <c r="C38" s="609"/>
      <c r="D38" s="832"/>
      <c r="E38" s="832"/>
      <c r="F38" s="817" t="s">
        <v>1087</v>
      </c>
      <c r="G38" s="805">
        <v>150</v>
      </c>
      <c r="H38" s="806"/>
      <c r="I38" s="806"/>
      <c r="J38" s="807"/>
      <c r="K38" s="601"/>
      <c r="L38" s="79"/>
      <c r="M38" s="76"/>
      <c r="N38" s="76"/>
      <c r="O38" s="76"/>
      <c r="P38" s="76"/>
      <c r="Q38" s="76"/>
      <c r="R38" s="76"/>
      <c r="S38" s="76"/>
      <c r="T38" s="76"/>
      <c r="U38" s="76"/>
      <c r="V38" s="76"/>
      <c r="W38" s="76"/>
      <c r="X38" s="76"/>
      <c r="Y38" s="76"/>
      <c r="Z38" s="76"/>
      <c r="AA38" s="76"/>
      <c r="AB38" s="76"/>
      <c r="AC38" s="76"/>
      <c r="AD38" s="76"/>
      <c r="AE38" s="76"/>
      <c r="AF38" s="76"/>
      <c r="AG38" s="76"/>
      <c r="AH38" s="76"/>
      <c r="AI38" s="76"/>
      <c r="AJ38" s="76"/>
      <c r="AK38" s="76"/>
      <c r="AL38" s="76"/>
      <c r="AM38" s="76"/>
      <c r="AN38" s="76"/>
      <c r="AO38" s="76"/>
      <c r="AP38" s="76"/>
      <c r="AQ38" s="76"/>
      <c r="AR38" s="76"/>
      <c r="AS38" s="76"/>
      <c r="AT38" s="76"/>
      <c r="AU38" s="76"/>
      <c r="AV38" s="76"/>
      <c r="AW38" s="76"/>
      <c r="AX38" s="76"/>
      <c r="AY38" s="76"/>
      <c r="AZ38" s="76"/>
      <c r="BA38" s="76"/>
      <c r="BB38" s="76"/>
      <c r="BC38" s="76"/>
      <c r="BD38" s="76"/>
      <c r="BE38" s="76"/>
      <c r="BF38" s="76"/>
      <c r="BG38" s="76"/>
      <c r="BH38" s="76"/>
      <c r="BI38" s="76"/>
      <c r="BJ38" s="76"/>
      <c r="BK38" s="76"/>
      <c r="BL38" s="76"/>
      <c r="BM38" s="76"/>
      <c r="BN38" s="76"/>
      <c r="BO38" s="76"/>
      <c r="BP38" s="76"/>
      <c r="BQ38" s="76"/>
      <c r="BR38" s="76"/>
      <c r="BS38" s="76"/>
      <c r="BT38" s="76"/>
      <c r="BU38" s="76"/>
      <c r="BV38" s="76"/>
      <c r="BW38" s="76"/>
      <c r="BX38" s="76"/>
      <c r="BY38" s="76"/>
      <c r="BZ38" s="76"/>
      <c r="CA38" s="76"/>
      <c r="CB38" s="76"/>
      <c r="CC38" s="76"/>
      <c r="CD38" s="76"/>
      <c r="CE38" s="76"/>
      <c r="CF38" s="76"/>
      <c r="CG38" s="76"/>
      <c r="CH38" s="76"/>
      <c r="CI38" s="76"/>
      <c r="CJ38" s="76"/>
      <c r="CK38" s="76"/>
      <c r="CL38" s="76"/>
      <c r="CM38" s="76"/>
      <c r="CN38" s="76"/>
      <c r="CO38" s="76"/>
      <c r="CP38" s="76"/>
      <c r="CQ38" s="76"/>
      <c r="CR38" s="76"/>
      <c r="CS38" s="76"/>
      <c r="CT38" s="76"/>
      <c r="CU38" s="76"/>
      <c r="CV38" s="76"/>
      <c r="CW38" s="76"/>
      <c r="CX38" s="76"/>
      <c r="CY38" s="76"/>
      <c r="CZ38" s="76"/>
      <c r="DA38" s="76"/>
      <c r="DB38" s="76"/>
      <c r="DC38" s="76"/>
      <c r="DD38" s="76"/>
      <c r="DE38" s="76"/>
      <c r="DF38" s="76"/>
      <c r="DG38" s="76"/>
      <c r="DH38" s="76"/>
      <c r="DI38" s="76"/>
      <c r="DJ38" s="76"/>
      <c r="DK38" s="76"/>
      <c r="DL38" s="76"/>
      <c r="DM38" s="76"/>
      <c r="DN38" s="76"/>
      <c r="DO38" s="76"/>
      <c r="DP38" s="76"/>
      <c r="DQ38" s="76"/>
      <c r="DR38" s="76"/>
      <c r="DS38" s="76"/>
      <c r="DT38" s="76"/>
      <c r="DU38" s="76"/>
      <c r="DV38" s="76"/>
      <c r="DW38" s="76"/>
      <c r="DX38" s="76"/>
      <c r="DY38" s="76"/>
      <c r="DZ38" s="76"/>
      <c r="EA38" s="76"/>
      <c r="EB38" s="76"/>
      <c r="EC38" s="76"/>
      <c r="ED38" s="76"/>
      <c r="EE38" s="76"/>
      <c r="EF38" s="76"/>
      <c r="EG38" s="76"/>
      <c r="EH38" s="76"/>
      <c r="EI38" s="76"/>
      <c r="EJ38" s="76"/>
      <c r="EK38" s="76"/>
      <c r="EL38" s="76"/>
      <c r="EM38" s="76"/>
      <c r="EN38" s="76"/>
      <c r="EO38" s="76"/>
      <c r="EP38" s="76"/>
      <c r="EQ38" s="76"/>
      <c r="ER38" s="76"/>
      <c r="ES38" s="76"/>
      <c r="ET38" s="76"/>
      <c r="EU38" s="76"/>
      <c r="EV38" s="76"/>
    </row>
    <row r="39" spans="1:152" s="89" customFormat="1" ht="15" customHeight="1" x14ac:dyDescent="0.25">
      <c r="A39" s="568"/>
      <c r="B39" s="568"/>
      <c r="C39" s="609"/>
      <c r="D39" s="832"/>
      <c r="E39" s="832"/>
      <c r="F39" s="818"/>
      <c r="G39" s="808"/>
      <c r="H39" s="809"/>
      <c r="I39" s="809"/>
      <c r="J39" s="810"/>
      <c r="K39" s="601"/>
      <c r="L39" s="79"/>
      <c r="M39" s="76"/>
      <c r="N39" s="76"/>
      <c r="O39" s="76"/>
      <c r="P39" s="76"/>
      <c r="Q39" s="76"/>
      <c r="R39" s="76"/>
      <c r="S39" s="76"/>
      <c r="T39" s="76"/>
      <c r="U39" s="76"/>
      <c r="V39" s="76"/>
      <c r="W39" s="76"/>
      <c r="X39" s="76"/>
      <c r="Y39" s="76"/>
      <c r="Z39" s="76"/>
      <c r="AA39" s="76"/>
      <c r="AB39" s="76"/>
      <c r="AC39" s="76"/>
      <c r="AD39" s="76"/>
      <c r="AE39" s="76"/>
      <c r="AF39" s="76"/>
      <c r="AG39" s="76"/>
      <c r="AH39" s="76"/>
      <c r="AI39" s="76"/>
      <c r="AJ39" s="76"/>
      <c r="AK39" s="76"/>
      <c r="AL39" s="76"/>
      <c r="AM39" s="76"/>
      <c r="AN39" s="76"/>
      <c r="AO39" s="76"/>
      <c r="AP39" s="76"/>
      <c r="AQ39" s="76"/>
      <c r="AR39" s="76"/>
      <c r="AS39" s="76"/>
      <c r="AT39" s="76"/>
      <c r="AU39" s="76"/>
      <c r="AV39" s="76"/>
      <c r="AW39" s="76"/>
      <c r="AX39" s="76"/>
      <c r="AY39" s="76"/>
      <c r="AZ39" s="76"/>
      <c r="BA39" s="76"/>
      <c r="BB39" s="76"/>
      <c r="BC39" s="76"/>
      <c r="BD39" s="76"/>
      <c r="BE39" s="76"/>
      <c r="BF39" s="76"/>
      <c r="BG39" s="76"/>
      <c r="BH39" s="76"/>
      <c r="BI39" s="76"/>
      <c r="BJ39" s="76"/>
      <c r="BK39" s="76"/>
      <c r="BL39" s="76"/>
      <c r="BM39" s="76"/>
      <c r="BN39" s="76"/>
      <c r="BO39" s="76"/>
      <c r="BP39" s="76"/>
      <c r="BQ39" s="76"/>
      <c r="BR39" s="76"/>
      <c r="BS39" s="76"/>
      <c r="BT39" s="76"/>
      <c r="BU39" s="76"/>
      <c r="BV39" s="76"/>
      <c r="BW39" s="76"/>
      <c r="BX39" s="76"/>
      <c r="BY39" s="76"/>
      <c r="BZ39" s="76"/>
      <c r="CA39" s="76"/>
      <c r="CB39" s="76"/>
      <c r="CC39" s="76"/>
      <c r="CD39" s="76"/>
      <c r="CE39" s="76"/>
      <c r="CF39" s="76"/>
      <c r="CG39" s="76"/>
      <c r="CH39" s="76"/>
      <c r="CI39" s="76"/>
      <c r="CJ39" s="76"/>
      <c r="CK39" s="76"/>
      <c r="CL39" s="76"/>
      <c r="CM39" s="76"/>
      <c r="CN39" s="76"/>
      <c r="CO39" s="76"/>
      <c r="CP39" s="76"/>
      <c r="CQ39" s="76"/>
      <c r="CR39" s="76"/>
      <c r="CS39" s="76"/>
      <c r="CT39" s="76"/>
      <c r="CU39" s="76"/>
      <c r="CV39" s="76"/>
      <c r="CW39" s="76"/>
      <c r="CX39" s="76"/>
      <c r="CY39" s="76"/>
      <c r="CZ39" s="76"/>
      <c r="DA39" s="76"/>
      <c r="DB39" s="76"/>
      <c r="DC39" s="76"/>
      <c r="DD39" s="76"/>
      <c r="DE39" s="76"/>
      <c r="DF39" s="76"/>
      <c r="DG39" s="76"/>
      <c r="DH39" s="76"/>
      <c r="DI39" s="76"/>
      <c r="DJ39" s="76"/>
      <c r="DK39" s="76"/>
      <c r="DL39" s="76"/>
      <c r="DM39" s="76"/>
      <c r="DN39" s="76"/>
      <c r="DO39" s="76"/>
      <c r="DP39" s="76"/>
      <c r="DQ39" s="76"/>
      <c r="DR39" s="76"/>
      <c r="DS39" s="76"/>
      <c r="DT39" s="76"/>
      <c r="DU39" s="76"/>
      <c r="DV39" s="76"/>
      <c r="DW39" s="76"/>
      <c r="DX39" s="76"/>
      <c r="DY39" s="76"/>
      <c r="DZ39" s="76"/>
      <c r="EA39" s="76"/>
      <c r="EB39" s="76"/>
      <c r="EC39" s="76"/>
      <c r="ED39" s="76"/>
      <c r="EE39" s="76"/>
      <c r="EF39" s="76"/>
      <c r="EG39" s="76"/>
      <c r="EH39" s="76"/>
      <c r="EI39" s="76"/>
      <c r="EJ39" s="76"/>
      <c r="EK39" s="76"/>
      <c r="EL39" s="76"/>
      <c r="EM39" s="76"/>
      <c r="EN39" s="76"/>
      <c r="EO39" s="76"/>
      <c r="EP39" s="76"/>
      <c r="EQ39" s="76"/>
      <c r="ER39" s="76"/>
      <c r="ES39" s="76"/>
      <c r="ET39" s="76"/>
      <c r="EU39" s="76"/>
      <c r="EV39" s="76"/>
    </row>
    <row r="40" spans="1:152" s="89" customFormat="1" ht="15" customHeight="1" x14ac:dyDescent="0.25">
      <c r="A40" s="568"/>
      <c r="B40" s="568"/>
      <c r="C40" s="609"/>
      <c r="D40" s="832"/>
      <c r="E40" s="832"/>
      <c r="F40" s="819"/>
      <c r="G40" s="811"/>
      <c r="H40" s="812"/>
      <c r="I40" s="812"/>
      <c r="J40" s="813"/>
      <c r="K40" s="601"/>
      <c r="L40" s="79"/>
      <c r="M40" s="76"/>
      <c r="N40" s="76"/>
      <c r="O40" s="76"/>
      <c r="P40" s="76"/>
      <c r="Q40" s="76"/>
      <c r="R40" s="76"/>
      <c r="S40" s="76"/>
      <c r="T40" s="76"/>
      <c r="U40" s="76"/>
      <c r="V40" s="76"/>
      <c r="W40" s="76"/>
      <c r="X40" s="76"/>
      <c r="Y40" s="76"/>
      <c r="Z40" s="76"/>
      <c r="AA40" s="76"/>
      <c r="AB40" s="76"/>
      <c r="AC40" s="76"/>
      <c r="AD40" s="76"/>
      <c r="AE40" s="76"/>
      <c r="AF40" s="76"/>
      <c r="AG40" s="76"/>
      <c r="AH40" s="76"/>
      <c r="AI40" s="76"/>
      <c r="AJ40" s="76"/>
      <c r="AK40" s="76"/>
      <c r="AL40" s="76"/>
      <c r="AM40" s="76"/>
      <c r="AN40" s="76"/>
      <c r="AO40" s="76"/>
      <c r="AP40" s="76"/>
      <c r="AQ40" s="76"/>
      <c r="AR40" s="76"/>
      <c r="AS40" s="76"/>
      <c r="AT40" s="76"/>
      <c r="AU40" s="76"/>
      <c r="AV40" s="76"/>
      <c r="AW40" s="76"/>
      <c r="AX40" s="76"/>
      <c r="AY40" s="76"/>
      <c r="AZ40" s="76"/>
      <c r="BA40" s="76"/>
      <c r="BB40" s="76"/>
      <c r="BC40" s="76"/>
      <c r="BD40" s="76"/>
      <c r="BE40" s="76"/>
      <c r="BF40" s="76"/>
      <c r="BG40" s="76"/>
      <c r="BH40" s="76"/>
      <c r="BI40" s="76"/>
      <c r="BJ40" s="76"/>
      <c r="BK40" s="76"/>
      <c r="BL40" s="76"/>
      <c r="BM40" s="76"/>
      <c r="BN40" s="76"/>
      <c r="BO40" s="76"/>
      <c r="BP40" s="76"/>
      <c r="BQ40" s="76"/>
      <c r="BR40" s="76"/>
      <c r="BS40" s="76"/>
      <c r="BT40" s="76"/>
      <c r="BU40" s="76"/>
      <c r="BV40" s="76"/>
      <c r="BW40" s="76"/>
      <c r="BX40" s="76"/>
      <c r="BY40" s="76"/>
      <c r="BZ40" s="76"/>
      <c r="CA40" s="76"/>
      <c r="CB40" s="76"/>
      <c r="CC40" s="76"/>
      <c r="CD40" s="76"/>
      <c r="CE40" s="76"/>
      <c r="CF40" s="76"/>
      <c r="CG40" s="76"/>
      <c r="CH40" s="76"/>
      <c r="CI40" s="76"/>
      <c r="CJ40" s="76"/>
      <c r="CK40" s="76"/>
      <c r="CL40" s="76"/>
      <c r="CM40" s="76"/>
      <c r="CN40" s="76"/>
      <c r="CO40" s="76"/>
      <c r="CP40" s="76"/>
      <c r="CQ40" s="76"/>
      <c r="CR40" s="76"/>
      <c r="CS40" s="76"/>
      <c r="CT40" s="76"/>
      <c r="CU40" s="76"/>
      <c r="CV40" s="76"/>
      <c r="CW40" s="76"/>
      <c r="CX40" s="76"/>
      <c r="CY40" s="76"/>
      <c r="CZ40" s="76"/>
      <c r="DA40" s="76"/>
      <c r="DB40" s="76"/>
      <c r="DC40" s="76"/>
      <c r="DD40" s="76"/>
      <c r="DE40" s="76"/>
      <c r="DF40" s="76"/>
      <c r="DG40" s="76"/>
      <c r="DH40" s="76"/>
      <c r="DI40" s="76"/>
      <c r="DJ40" s="76"/>
      <c r="DK40" s="76"/>
      <c r="DL40" s="76"/>
      <c r="DM40" s="76"/>
      <c r="DN40" s="76"/>
      <c r="DO40" s="76"/>
      <c r="DP40" s="76"/>
      <c r="DQ40" s="76"/>
      <c r="DR40" s="76"/>
      <c r="DS40" s="76"/>
      <c r="DT40" s="76"/>
      <c r="DU40" s="76"/>
      <c r="DV40" s="76"/>
      <c r="DW40" s="76"/>
      <c r="DX40" s="76"/>
      <c r="DY40" s="76"/>
      <c r="DZ40" s="76"/>
      <c r="EA40" s="76"/>
      <c r="EB40" s="76"/>
      <c r="EC40" s="76"/>
      <c r="ED40" s="76"/>
      <c r="EE40" s="76"/>
      <c r="EF40" s="76"/>
      <c r="EG40" s="76"/>
      <c r="EH40" s="76"/>
      <c r="EI40" s="76"/>
      <c r="EJ40" s="76"/>
      <c r="EK40" s="76"/>
      <c r="EL40" s="76"/>
      <c r="EM40" s="76"/>
      <c r="EN40" s="76"/>
      <c r="EO40" s="76"/>
      <c r="EP40" s="76"/>
      <c r="EQ40" s="76"/>
      <c r="ER40" s="76"/>
      <c r="ES40" s="76"/>
      <c r="ET40" s="76"/>
      <c r="EU40" s="76"/>
      <c r="EV40" s="76"/>
    </row>
    <row r="41" spans="1:152" s="89" customFormat="1" ht="15" customHeight="1" x14ac:dyDescent="0.25">
      <c r="A41" s="568"/>
      <c r="B41" s="568"/>
      <c r="C41" s="609"/>
      <c r="D41" s="832"/>
      <c r="E41" s="832"/>
      <c r="F41" s="817" t="s">
        <v>786</v>
      </c>
      <c r="G41" s="820">
        <v>89</v>
      </c>
      <c r="H41" s="821"/>
      <c r="I41" s="821"/>
      <c r="J41" s="822"/>
      <c r="K41" s="601"/>
      <c r="L41" s="79"/>
      <c r="M41" s="76"/>
      <c r="N41" s="76"/>
      <c r="O41" s="76"/>
      <c r="P41" s="76"/>
      <c r="Q41" s="76"/>
      <c r="R41" s="76"/>
      <c r="S41" s="76"/>
      <c r="T41" s="76"/>
      <c r="U41" s="76"/>
      <c r="V41" s="76"/>
      <c r="W41" s="76"/>
      <c r="X41" s="76"/>
      <c r="Y41" s="76"/>
      <c r="Z41" s="76"/>
      <c r="AA41" s="76"/>
      <c r="AB41" s="76"/>
      <c r="AC41" s="76"/>
      <c r="AD41" s="76"/>
      <c r="AE41" s="76"/>
      <c r="AF41" s="76"/>
      <c r="AG41" s="76"/>
      <c r="AH41" s="76"/>
      <c r="AI41" s="76"/>
      <c r="AJ41" s="76"/>
      <c r="AK41" s="76"/>
      <c r="AL41" s="76"/>
      <c r="AM41" s="76"/>
      <c r="AN41" s="76"/>
      <c r="AO41" s="76"/>
      <c r="AP41" s="76"/>
      <c r="AQ41" s="76"/>
      <c r="AR41" s="76"/>
      <c r="AS41" s="76"/>
      <c r="AT41" s="76"/>
      <c r="AU41" s="76"/>
      <c r="AV41" s="76"/>
      <c r="AW41" s="76"/>
      <c r="AX41" s="76"/>
      <c r="AY41" s="76"/>
      <c r="AZ41" s="76"/>
      <c r="BA41" s="76"/>
      <c r="BB41" s="76"/>
      <c r="BC41" s="76"/>
      <c r="BD41" s="76"/>
      <c r="BE41" s="76"/>
      <c r="BF41" s="76"/>
      <c r="BG41" s="76"/>
      <c r="BH41" s="76"/>
      <c r="BI41" s="76"/>
      <c r="BJ41" s="76"/>
      <c r="BK41" s="76"/>
      <c r="BL41" s="76"/>
      <c r="BM41" s="76"/>
      <c r="BN41" s="76"/>
      <c r="BO41" s="76"/>
      <c r="BP41" s="76"/>
      <c r="BQ41" s="76"/>
      <c r="BR41" s="76"/>
      <c r="BS41" s="76"/>
      <c r="BT41" s="76"/>
      <c r="BU41" s="76"/>
      <c r="BV41" s="76"/>
      <c r="BW41" s="76"/>
      <c r="BX41" s="76"/>
      <c r="BY41" s="76"/>
      <c r="BZ41" s="76"/>
      <c r="CA41" s="76"/>
      <c r="CB41" s="76"/>
      <c r="CC41" s="76"/>
      <c r="CD41" s="76"/>
      <c r="CE41" s="76"/>
      <c r="CF41" s="76"/>
      <c r="CG41" s="76"/>
      <c r="CH41" s="76"/>
      <c r="CI41" s="76"/>
      <c r="CJ41" s="76"/>
      <c r="CK41" s="76"/>
      <c r="CL41" s="76"/>
      <c r="CM41" s="76"/>
      <c r="CN41" s="76"/>
      <c r="CO41" s="76"/>
      <c r="CP41" s="76"/>
      <c r="CQ41" s="76"/>
      <c r="CR41" s="76"/>
      <c r="CS41" s="76"/>
      <c r="CT41" s="76"/>
      <c r="CU41" s="76"/>
      <c r="CV41" s="76"/>
      <c r="CW41" s="76"/>
      <c r="CX41" s="76"/>
      <c r="CY41" s="76"/>
      <c r="CZ41" s="76"/>
      <c r="DA41" s="76"/>
      <c r="DB41" s="76"/>
      <c r="DC41" s="76"/>
      <c r="DD41" s="76"/>
      <c r="DE41" s="76"/>
      <c r="DF41" s="76"/>
      <c r="DG41" s="76"/>
      <c r="DH41" s="76"/>
      <c r="DI41" s="76"/>
      <c r="DJ41" s="76"/>
      <c r="DK41" s="76"/>
      <c r="DL41" s="76"/>
      <c r="DM41" s="76"/>
      <c r="DN41" s="76"/>
      <c r="DO41" s="76"/>
      <c r="DP41" s="76"/>
      <c r="DQ41" s="76"/>
      <c r="DR41" s="76"/>
      <c r="DS41" s="76"/>
      <c r="DT41" s="76"/>
      <c r="DU41" s="76"/>
      <c r="DV41" s="76"/>
      <c r="DW41" s="76"/>
      <c r="DX41" s="76"/>
      <c r="DY41" s="76"/>
      <c r="DZ41" s="76"/>
      <c r="EA41" s="76"/>
      <c r="EB41" s="76"/>
      <c r="EC41" s="76"/>
      <c r="ED41" s="76"/>
      <c r="EE41" s="76"/>
      <c r="EF41" s="76"/>
      <c r="EG41" s="76"/>
      <c r="EH41" s="76"/>
      <c r="EI41" s="76"/>
      <c r="EJ41" s="76"/>
      <c r="EK41" s="76"/>
      <c r="EL41" s="76"/>
      <c r="EM41" s="76"/>
      <c r="EN41" s="76"/>
      <c r="EO41" s="76"/>
      <c r="EP41" s="76"/>
      <c r="EQ41" s="76"/>
      <c r="ER41" s="76"/>
      <c r="ES41" s="76"/>
      <c r="ET41" s="76"/>
      <c r="EU41" s="76"/>
      <c r="EV41" s="76"/>
    </row>
    <row r="42" spans="1:152" s="89" customFormat="1" ht="15" customHeight="1" x14ac:dyDescent="0.25">
      <c r="A42" s="568"/>
      <c r="B42" s="568"/>
      <c r="C42" s="609"/>
      <c r="D42" s="832"/>
      <c r="E42" s="832"/>
      <c r="F42" s="818"/>
      <c r="G42" s="823"/>
      <c r="H42" s="824"/>
      <c r="I42" s="824"/>
      <c r="J42" s="825"/>
      <c r="K42" s="601"/>
      <c r="L42" s="79"/>
      <c r="M42" s="76"/>
      <c r="N42" s="76"/>
      <c r="O42" s="76"/>
      <c r="P42" s="76"/>
      <c r="Q42" s="76"/>
      <c r="R42" s="76"/>
      <c r="S42" s="76"/>
      <c r="T42" s="76"/>
      <c r="U42" s="76"/>
      <c r="V42" s="76"/>
      <c r="W42" s="76"/>
      <c r="X42" s="76"/>
      <c r="Y42" s="76"/>
      <c r="Z42" s="76"/>
      <c r="AA42" s="76"/>
      <c r="AB42" s="76"/>
      <c r="AC42" s="76"/>
      <c r="AD42" s="76"/>
      <c r="AE42" s="76"/>
      <c r="AF42" s="76"/>
      <c r="AG42" s="76"/>
      <c r="AH42" s="76"/>
      <c r="AI42" s="76"/>
      <c r="AJ42" s="76"/>
      <c r="AK42" s="76"/>
      <c r="AL42" s="76"/>
      <c r="AM42" s="76"/>
      <c r="AN42" s="76"/>
      <c r="AO42" s="76"/>
      <c r="AP42" s="76"/>
      <c r="AQ42" s="76"/>
      <c r="AR42" s="76"/>
      <c r="AS42" s="76"/>
      <c r="AT42" s="76"/>
      <c r="AU42" s="76"/>
      <c r="AV42" s="76"/>
      <c r="AW42" s="76"/>
      <c r="AX42" s="76"/>
      <c r="AY42" s="76"/>
      <c r="AZ42" s="76"/>
      <c r="BA42" s="76"/>
      <c r="BB42" s="76"/>
      <c r="BC42" s="76"/>
      <c r="BD42" s="76"/>
      <c r="BE42" s="76"/>
      <c r="BF42" s="76"/>
      <c r="BG42" s="76"/>
      <c r="BH42" s="76"/>
      <c r="BI42" s="76"/>
      <c r="BJ42" s="76"/>
      <c r="BK42" s="76"/>
      <c r="BL42" s="76"/>
      <c r="BM42" s="76"/>
      <c r="BN42" s="76"/>
      <c r="BO42" s="76"/>
      <c r="BP42" s="76"/>
      <c r="BQ42" s="76"/>
      <c r="BR42" s="76"/>
      <c r="BS42" s="76"/>
      <c r="BT42" s="76"/>
      <c r="BU42" s="76"/>
      <c r="BV42" s="76"/>
      <c r="BW42" s="76"/>
      <c r="BX42" s="76"/>
      <c r="BY42" s="76"/>
      <c r="BZ42" s="76"/>
      <c r="CA42" s="76"/>
      <c r="CB42" s="76"/>
      <c r="CC42" s="76"/>
      <c r="CD42" s="76"/>
      <c r="CE42" s="76"/>
      <c r="CF42" s="76"/>
      <c r="CG42" s="76"/>
      <c r="CH42" s="76"/>
      <c r="CI42" s="76"/>
      <c r="CJ42" s="76"/>
      <c r="CK42" s="76"/>
      <c r="CL42" s="76"/>
      <c r="CM42" s="76"/>
      <c r="CN42" s="76"/>
      <c r="CO42" s="76"/>
      <c r="CP42" s="76"/>
      <c r="CQ42" s="76"/>
      <c r="CR42" s="76"/>
      <c r="CS42" s="76"/>
      <c r="CT42" s="76"/>
      <c r="CU42" s="76"/>
      <c r="CV42" s="76"/>
      <c r="CW42" s="76"/>
      <c r="CX42" s="76"/>
      <c r="CY42" s="76"/>
      <c r="CZ42" s="76"/>
      <c r="DA42" s="76"/>
      <c r="DB42" s="76"/>
      <c r="DC42" s="76"/>
      <c r="DD42" s="76"/>
      <c r="DE42" s="76"/>
      <c r="DF42" s="76"/>
      <c r="DG42" s="76"/>
      <c r="DH42" s="76"/>
      <c r="DI42" s="76"/>
      <c r="DJ42" s="76"/>
      <c r="DK42" s="76"/>
      <c r="DL42" s="76"/>
      <c r="DM42" s="76"/>
      <c r="DN42" s="76"/>
      <c r="DO42" s="76"/>
      <c r="DP42" s="76"/>
      <c r="DQ42" s="76"/>
      <c r="DR42" s="76"/>
      <c r="DS42" s="76"/>
      <c r="DT42" s="76"/>
      <c r="DU42" s="76"/>
      <c r="DV42" s="76"/>
      <c r="DW42" s="76"/>
      <c r="DX42" s="76"/>
      <c r="DY42" s="76"/>
      <c r="DZ42" s="76"/>
      <c r="EA42" s="76"/>
      <c r="EB42" s="76"/>
      <c r="EC42" s="76"/>
      <c r="ED42" s="76"/>
      <c r="EE42" s="76"/>
      <c r="EF42" s="76"/>
      <c r="EG42" s="76"/>
      <c r="EH42" s="76"/>
      <c r="EI42" s="76"/>
      <c r="EJ42" s="76"/>
      <c r="EK42" s="76"/>
      <c r="EL42" s="76"/>
      <c r="EM42" s="76"/>
      <c r="EN42" s="76"/>
      <c r="EO42" s="76"/>
      <c r="EP42" s="76"/>
      <c r="EQ42" s="76"/>
      <c r="ER42" s="76"/>
      <c r="ES42" s="76"/>
      <c r="ET42" s="76"/>
      <c r="EU42" s="76"/>
      <c r="EV42" s="76"/>
    </row>
    <row r="43" spans="1:152" s="89" customFormat="1" ht="15" customHeight="1" x14ac:dyDescent="0.25">
      <c r="A43" s="568"/>
      <c r="B43" s="568"/>
      <c r="C43" s="609"/>
      <c r="D43" s="832"/>
      <c r="E43" s="832"/>
      <c r="F43" s="819"/>
      <c r="G43" s="826"/>
      <c r="H43" s="827"/>
      <c r="I43" s="827"/>
      <c r="J43" s="828"/>
      <c r="K43" s="601"/>
      <c r="L43" s="79"/>
      <c r="M43" s="76"/>
      <c r="N43" s="76"/>
      <c r="O43" s="76"/>
      <c r="P43" s="76"/>
      <c r="Q43" s="76"/>
      <c r="R43" s="76"/>
      <c r="S43" s="76"/>
      <c r="T43" s="76"/>
      <c r="U43" s="76"/>
      <c r="V43" s="76"/>
      <c r="W43" s="76"/>
      <c r="X43" s="76"/>
      <c r="Y43" s="76"/>
      <c r="Z43" s="76"/>
      <c r="AA43" s="76"/>
      <c r="AB43" s="76"/>
      <c r="AC43" s="76"/>
      <c r="AD43" s="76"/>
      <c r="AE43" s="76"/>
      <c r="AF43" s="76"/>
      <c r="AG43" s="76"/>
      <c r="AH43" s="76"/>
      <c r="AI43" s="76"/>
      <c r="AJ43" s="76"/>
      <c r="AK43" s="76"/>
      <c r="AL43" s="76"/>
      <c r="AM43" s="76"/>
      <c r="AN43" s="76"/>
      <c r="AO43" s="76"/>
      <c r="AP43" s="76"/>
      <c r="AQ43" s="76"/>
      <c r="AR43" s="76"/>
      <c r="AS43" s="76"/>
      <c r="AT43" s="76"/>
      <c r="AU43" s="76"/>
      <c r="AV43" s="76"/>
      <c r="AW43" s="76"/>
      <c r="AX43" s="76"/>
      <c r="AY43" s="76"/>
      <c r="AZ43" s="76"/>
      <c r="BA43" s="76"/>
      <c r="BB43" s="76"/>
      <c r="BC43" s="76"/>
      <c r="BD43" s="76"/>
      <c r="BE43" s="76"/>
      <c r="BF43" s="76"/>
      <c r="BG43" s="76"/>
      <c r="BH43" s="76"/>
      <c r="BI43" s="76"/>
      <c r="BJ43" s="76"/>
      <c r="BK43" s="76"/>
      <c r="BL43" s="76"/>
      <c r="BM43" s="76"/>
      <c r="BN43" s="76"/>
      <c r="BO43" s="76"/>
      <c r="BP43" s="76"/>
      <c r="BQ43" s="76"/>
      <c r="BR43" s="76"/>
      <c r="BS43" s="76"/>
      <c r="BT43" s="76"/>
      <c r="BU43" s="76"/>
      <c r="BV43" s="76"/>
      <c r="BW43" s="76"/>
      <c r="BX43" s="76"/>
      <c r="BY43" s="76"/>
      <c r="BZ43" s="76"/>
      <c r="CA43" s="76"/>
      <c r="CB43" s="76"/>
      <c r="CC43" s="76"/>
      <c r="CD43" s="76"/>
      <c r="CE43" s="76"/>
      <c r="CF43" s="76"/>
      <c r="CG43" s="76"/>
      <c r="CH43" s="76"/>
      <c r="CI43" s="76"/>
      <c r="CJ43" s="76"/>
      <c r="CK43" s="76"/>
      <c r="CL43" s="76"/>
      <c r="CM43" s="76"/>
      <c r="CN43" s="76"/>
      <c r="CO43" s="76"/>
      <c r="CP43" s="76"/>
      <c r="CQ43" s="76"/>
      <c r="CR43" s="76"/>
      <c r="CS43" s="76"/>
      <c r="CT43" s="76"/>
      <c r="CU43" s="76"/>
      <c r="CV43" s="76"/>
      <c r="CW43" s="76"/>
      <c r="CX43" s="76"/>
      <c r="CY43" s="76"/>
      <c r="CZ43" s="76"/>
      <c r="DA43" s="76"/>
      <c r="DB43" s="76"/>
      <c r="DC43" s="76"/>
      <c r="DD43" s="76"/>
      <c r="DE43" s="76"/>
      <c r="DF43" s="76"/>
      <c r="DG43" s="76"/>
      <c r="DH43" s="76"/>
      <c r="DI43" s="76"/>
      <c r="DJ43" s="76"/>
      <c r="DK43" s="76"/>
      <c r="DL43" s="76"/>
      <c r="DM43" s="76"/>
      <c r="DN43" s="76"/>
      <c r="DO43" s="76"/>
      <c r="DP43" s="76"/>
      <c r="DQ43" s="76"/>
      <c r="DR43" s="76"/>
      <c r="DS43" s="76"/>
      <c r="DT43" s="76"/>
      <c r="DU43" s="76"/>
      <c r="DV43" s="76"/>
      <c r="DW43" s="76"/>
      <c r="DX43" s="76"/>
      <c r="DY43" s="76"/>
      <c r="DZ43" s="76"/>
      <c r="EA43" s="76"/>
      <c r="EB43" s="76"/>
      <c r="EC43" s="76"/>
      <c r="ED43" s="76"/>
      <c r="EE43" s="76"/>
      <c r="EF43" s="76"/>
      <c r="EG43" s="76"/>
      <c r="EH43" s="76"/>
      <c r="EI43" s="76"/>
      <c r="EJ43" s="76"/>
      <c r="EK43" s="76"/>
      <c r="EL43" s="76"/>
      <c r="EM43" s="76"/>
      <c r="EN43" s="76"/>
      <c r="EO43" s="76"/>
      <c r="EP43" s="76"/>
      <c r="EQ43" s="76"/>
      <c r="ER43" s="76"/>
      <c r="ES43" s="76"/>
      <c r="ET43" s="76"/>
      <c r="EU43" s="76"/>
      <c r="EV43" s="76"/>
    </row>
    <row r="44" spans="1:152" s="89" customFormat="1" ht="15" customHeight="1" x14ac:dyDescent="0.25">
      <c r="A44" s="568"/>
      <c r="B44" s="568"/>
      <c r="C44" s="609"/>
      <c r="D44" s="832"/>
      <c r="E44" s="832"/>
      <c r="F44" s="829" t="s">
        <v>901</v>
      </c>
      <c r="G44" s="805">
        <v>2000</v>
      </c>
      <c r="H44" s="806"/>
      <c r="I44" s="806"/>
      <c r="J44" s="807"/>
      <c r="K44" s="601"/>
      <c r="L44" s="79"/>
      <c r="M44" s="76"/>
      <c r="N44" s="76"/>
      <c r="O44" s="76"/>
      <c r="P44" s="76"/>
      <c r="Q44" s="76"/>
      <c r="R44" s="76"/>
      <c r="S44" s="76"/>
      <c r="T44" s="76"/>
      <c r="U44" s="76"/>
      <c r="V44" s="76"/>
      <c r="W44" s="76"/>
      <c r="X44" s="76"/>
      <c r="Y44" s="76"/>
      <c r="Z44" s="76"/>
      <c r="AA44" s="76"/>
      <c r="AB44" s="76"/>
      <c r="AC44" s="76"/>
      <c r="AD44" s="76"/>
      <c r="AE44" s="76"/>
      <c r="AF44" s="76"/>
      <c r="AG44" s="76"/>
      <c r="AH44" s="76"/>
      <c r="AI44" s="76"/>
      <c r="AJ44" s="76"/>
      <c r="AK44" s="76"/>
      <c r="AL44" s="76"/>
      <c r="AM44" s="76"/>
      <c r="AN44" s="76"/>
      <c r="AO44" s="76"/>
      <c r="AP44" s="76"/>
      <c r="AQ44" s="76"/>
      <c r="AR44" s="76"/>
      <c r="AS44" s="76"/>
      <c r="AT44" s="76"/>
      <c r="AU44" s="76"/>
      <c r="AV44" s="76"/>
      <c r="AW44" s="76"/>
      <c r="AX44" s="76"/>
      <c r="AY44" s="76"/>
      <c r="AZ44" s="76"/>
      <c r="BA44" s="76"/>
      <c r="BB44" s="76"/>
      <c r="BC44" s="76"/>
      <c r="BD44" s="76"/>
      <c r="BE44" s="76"/>
      <c r="BF44" s="76"/>
      <c r="BG44" s="76"/>
      <c r="BH44" s="76"/>
      <c r="BI44" s="76"/>
      <c r="BJ44" s="76"/>
      <c r="BK44" s="76"/>
      <c r="BL44" s="76"/>
      <c r="BM44" s="76"/>
      <c r="BN44" s="76"/>
      <c r="BO44" s="76"/>
      <c r="BP44" s="76"/>
      <c r="BQ44" s="76"/>
      <c r="BR44" s="76"/>
      <c r="BS44" s="76"/>
      <c r="BT44" s="76"/>
      <c r="BU44" s="76"/>
      <c r="BV44" s="76"/>
      <c r="BW44" s="76"/>
      <c r="BX44" s="76"/>
      <c r="BY44" s="76"/>
      <c r="BZ44" s="76"/>
      <c r="CA44" s="76"/>
      <c r="CB44" s="76"/>
      <c r="CC44" s="76"/>
      <c r="CD44" s="76"/>
      <c r="CE44" s="76"/>
      <c r="CF44" s="76"/>
      <c r="CG44" s="76"/>
      <c r="CH44" s="76"/>
      <c r="CI44" s="76"/>
      <c r="CJ44" s="76"/>
      <c r="CK44" s="76"/>
      <c r="CL44" s="76"/>
      <c r="CM44" s="76"/>
      <c r="CN44" s="76"/>
      <c r="CO44" s="76"/>
      <c r="CP44" s="76"/>
      <c r="CQ44" s="76"/>
      <c r="CR44" s="76"/>
      <c r="CS44" s="76"/>
      <c r="CT44" s="76"/>
      <c r="CU44" s="76"/>
      <c r="CV44" s="76"/>
      <c r="CW44" s="76"/>
      <c r="CX44" s="76"/>
      <c r="CY44" s="76"/>
      <c r="CZ44" s="76"/>
      <c r="DA44" s="76"/>
      <c r="DB44" s="76"/>
      <c r="DC44" s="76"/>
      <c r="DD44" s="76"/>
      <c r="DE44" s="76"/>
      <c r="DF44" s="76"/>
      <c r="DG44" s="76"/>
      <c r="DH44" s="76"/>
      <c r="DI44" s="76"/>
      <c r="DJ44" s="76"/>
      <c r="DK44" s="76"/>
      <c r="DL44" s="76"/>
      <c r="DM44" s="76"/>
      <c r="DN44" s="76"/>
      <c r="DO44" s="76"/>
      <c r="DP44" s="76"/>
      <c r="DQ44" s="76"/>
      <c r="DR44" s="76"/>
      <c r="DS44" s="76"/>
      <c r="DT44" s="76"/>
      <c r="DU44" s="76"/>
      <c r="DV44" s="76"/>
      <c r="DW44" s="76"/>
      <c r="DX44" s="76"/>
      <c r="DY44" s="76"/>
      <c r="DZ44" s="76"/>
      <c r="EA44" s="76"/>
      <c r="EB44" s="76"/>
      <c r="EC44" s="76"/>
      <c r="ED44" s="76"/>
      <c r="EE44" s="76"/>
      <c r="EF44" s="76"/>
      <c r="EG44" s="76"/>
      <c r="EH44" s="76"/>
      <c r="EI44" s="76"/>
      <c r="EJ44" s="76"/>
      <c r="EK44" s="76"/>
      <c r="EL44" s="76"/>
      <c r="EM44" s="76"/>
      <c r="EN44" s="76"/>
      <c r="EO44" s="76"/>
      <c r="EP44" s="76"/>
      <c r="EQ44" s="76"/>
      <c r="ER44" s="76"/>
      <c r="ES44" s="76"/>
      <c r="ET44" s="76"/>
      <c r="EU44" s="76"/>
      <c r="EV44" s="76"/>
    </row>
    <row r="45" spans="1:152" s="89" customFormat="1" ht="15" customHeight="1" x14ac:dyDescent="0.25">
      <c r="A45" s="568">
        <v>2</v>
      </c>
      <c r="B45" s="568"/>
      <c r="C45" s="609" t="s">
        <v>947</v>
      </c>
      <c r="D45" s="832"/>
      <c r="E45" s="832"/>
      <c r="F45" s="830"/>
      <c r="G45" s="808"/>
      <c r="H45" s="809"/>
      <c r="I45" s="809"/>
      <c r="J45" s="810"/>
      <c r="K45" s="601"/>
      <c r="L45" s="79"/>
      <c r="M45" s="76"/>
      <c r="N45" s="76"/>
      <c r="O45" s="76"/>
      <c r="P45" s="76"/>
      <c r="Q45" s="76"/>
      <c r="R45" s="76"/>
      <c r="S45" s="76"/>
      <c r="T45" s="76"/>
      <c r="U45" s="76"/>
      <c r="V45" s="76"/>
      <c r="W45" s="76"/>
      <c r="X45" s="76"/>
      <c r="Y45" s="76"/>
      <c r="Z45" s="76"/>
      <c r="AA45" s="76"/>
      <c r="AB45" s="76"/>
      <c r="AC45" s="76"/>
      <c r="AD45" s="76"/>
      <c r="AE45" s="76"/>
      <c r="AF45" s="76"/>
      <c r="AG45" s="76"/>
      <c r="AH45" s="76"/>
      <c r="AI45" s="76"/>
      <c r="AJ45" s="76"/>
      <c r="AK45" s="76"/>
      <c r="AL45" s="76"/>
      <c r="AM45" s="76"/>
      <c r="AN45" s="76"/>
      <c r="AO45" s="76"/>
      <c r="AP45" s="76"/>
      <c r="AQ45" s="76"/>
      <c r="AR45" s="76"/>
      <c r="AS45" s="76"/>
      <c r="AT45" s="76"/>
      <c r="AU45" s="76"/>
      <c r="AV45" s="76"/>
      <c r="AW45" s="76"/>
      <c r="AX45" s="76"/>
      <c r="AY45" s="76"/>
      <c r="AZ45" s="76"/>
      <c r="BA45" s="76"/>
      <c r="BB45" s="76"/>
      <c r="BC45" s="76"/>
      <c r="BD45" s="76"/>
      <c r="BE45" s="76"/>
      <c r="BF45" s="76"/>
      <c r="BG45" s="76"/>
      <c r="BH45" s="76"/>
      <c r="BI45" s="76"/>
      <c r="BJ45" s="76"/>
      <c r="BK45" s="76"/>
      <c r="BL45" s="76"/>
      <c r="BM45" s="76"/>
      <c r="BN45" s="76"/>
      <c r="BO45" s="76"/>
      <c r="BP45" s="76"/>
      <c r="BQ45" s="76"/>
      <c r="BR45" s="76"/>
      <c r="BS45" s="76"/>
      <c r="BT45" s="76"/>
      <c r="BU45" s="76"/>
      <c r="BV45" s="76"/>
      <c r="BW45" s="76"/>
      <c r="BX45" s="76"/>
      <c r="BY45" s="76"/>
      <c r="BZ45" s="76"/>
      <c r="CA45" s="76"/>
      <c r="CB45" s="76"/>
      <c r="CC45" s="76"/>
      <c r="CD45" s="76"/>
      <c r="CE45" s="76"/>
      <c r="CF45" s="76"/>
      <c r="CG45" s="76"/>
      <c r="CH45" s="76"/>
      <c r="CI45" s="76"/>
      <c r="CJ45" s="76"/>
      <c r="CK45" s="76"/>
      <c r="CL45" s="76"/>
      <c r="CM45" s="76"/>
      <c r="CN45" s="76"/>
      <c r="CO45" s="76"/>
      <c r="CP45" s="76"/>
      <c r="CQ45" s="76"/>
      <c r="CR45" s="76"/>
      <c r="CS45" s="76"/>
      <c r="CT45" s="76"/>
      <c r="CU45" s="76"/>
      <c r="CV45" s="76"/>
      <c r="CW45" s="76"/>
      <c r="CX45" s="76"/>
      <c r="CY45" s="76"/>
      <c r="CZ45" s="76"/>
      <c r="DA45" s="76"/>
      <c r="DB45" s="76"/>
      <c r="DC45" s="76"/>
      <c r="DD45" s="76"/>
      <c r="DE45" s="76"/>
      <c r="DF45" s="76"/>
      <c r="DG45" s="76"/>
      <c r="DH45" s="76"/>
      <c r="DI45" s="76"/>
      <c r="DJ45" s="76"/>
      <c r="DK45" s="76"/>
      <c r="DL45" s="76"/>
      <c r="DM45" s="76"/>
      <c r="DN45" s="76"/>
      <c r="DO45" s="76"/>
      <c r="DP45" s="76"/>
      <c r="DQ45" s="76"/>
      <c r="DR45" s="76"/>
      <c r="DS45" s="76"/>
      <c r="DT45" s="76"/>
      <c r="DU45" s="76"/>
      <c r="DV45" s="76"/>
      <c r="DW45" s="76"/>
      <c r="DX45" s="76"/>
      <c r="DY45" s="76"/>
      <c r="DZ45" s="76"/>
      <c r="EA45" s="76"/>
      <c r="EB45" s="76"/>
      <c r="EC45" s="76"/>
      <c r="ED45" s="76"/>
      <c r="EE45" s="76"/>
      <c r="EF45" s="76"/>
      <c r="EG45" s="76"/>
      <c r="EH45" s="76"/>
      <c r="EI45" s="76"/>
      <c r="EJ45" s="76"/>
      <c r="EK45" s="76"/>
      <c r="EL45" s="76"/>
      <c r="EM45" s="76"/>
      <c r="EN45" s="76"/>
      <c r="EO45" s="76"/>
      <c r="EP45" s="76"/>
      <c r="EQ45" s="76"/>
      <c r="ER45" s="76"/>
      <c r="ES45" s="76"/>
      <c r="ET45" s="76"/>
      <c r="EU45" s="76"/>
      <c r="EV45" s="76"/>
    </row>
    <row r="46" spans="1:152" s="89" customFormat="1" ht="15" customHeight="1" x14ac:dyDescent="0.25">
      <c r="A46" s="568"/>
      <c r="B46" s="568"/>
      <c r="C46" s="609"/>
      <c r="D46" s="832"/>
      <c r="E46" s="832"/>
      <c r="F46" s="831"/>
      <c r="G46" s="811"/>
      <c r="H46" s="812"/>
      <c r="I46" s="812"/>
      <c r="J46" s="813"/>
      <c r="K46" s="601"/>
      <c r="L46" s="79"/>
      <c r="M46" s="76"/>
      <c r="N46" s="76"/>
      <c r="O46" s="76"/>
      <c r="P46" s="76"/>
      <c r="Q46" s="76"/>
      <c r="R46" s="76"/>
      <c r="S46" s="76"/>
      <c r="T46" s="76"/>
      <c r="U46" s="76"/>
      <c r="V46" s="76"/>
      <c r="W46" s="76"/>
      <c r="X46" s="76"/>
      <c r="Y46" s="76"/>
      <c r="Z46" s="76"/>
      <c r="AA46" s="76"/>
      <c r="AB46" s="76"/>
      <c r="AC46" s="76"/>
      <c r="AD46" s="76"/>
      <c r="AE46" s="76"/>
      <c r="AF46" s="76"/>
      <c r="AG46" s="76"/>
      <c r="AH46" s="76"/>
      <c r="AI46" s="76"/>
      <c r="AJ46" s="76"/>
      <c r="AK46" s="76"/>
      <c r="AL46" s="76"/>
      <c r="AM46" s="76"/>
      <c r="AN46" s="76"/>
      <c r="AO46" s="76"/>
      <c r="AP46" s="76"/>
      <c r="AQ46" s="76"/>
      <c r="AR46" s="76"/>
      <c r="AS46" s="76"/>
      <c r="AT46" s="76"/>
      <c r="AU46" s="76"/>
      <c r="AV46" s="76"/>
      <c r="AW46" s="76"/>
      <c r="AX46" s="76"/>
      <c r="AY46" s="76"/>
      <c r="AZ46" s="76"/>
      <c r="BA46" s="76"/>
      <c r="BB46" s="76"/>
      <c r="BC46" s="76"/>
      <c r="BD46" s="76"/>
      <c r="BE46" s="76"/>
      <c r="BF46" s="76"/>
      <c r="BG46" s="76"/>
      <c r="BH46" s="76"/>
      <c r="BI46" s="76"/>
      <c r="BJ46" s="76"/>
      <c r="BK46" s="76"/>
      <c r="BL46" s="76"/>
      <c r="BM46" s="76"/>
      <c r="BN46" s="76"/>
      <c r="BO46" s="76"/>
      <c r="BP46" s="76"/>
      <c r="BQ46" s="76"/>
      <c r="BR46" s="76"/>
      <c r="BS46" s="76"/>
      <c r="BT46" s="76"/>
      <c r="BU46" s="76"/>
      <c r="BV46" s="76"/>
      <c r="BW46" s="76"/>
      <c r="BX46" s="76"/>
      <c r="BY46" s="76"/>
      <c r="BZ46" s="76"/>
      <c r="CA46" s="76"/>
      <c r="CB46" s="76"/>
      <c r="CC46" s="76"/>
      <c r="CD46" s="76"/>
      <c r="CE46" s="76"/>
      <c r="CF46" s="76"/>
      <c r="CG46" s="76"/>
      <c r="CH46" s="76"/>
      <c r="CI46" s="76"/>
      <c r="CJ46" s="76"/>
      <c r="CK46" s="76"/>
      <c r="CL46" s="76"/>
      <c r="CM46" s="76"/>
      <c r="CN46" s="76"/>
      <c r="CO46" s="76"/>
      <c r="CP46" s="76"/>
      <c r="CQ46" s="76"/>
      <c r="CR46" s="76"/>
      <c r="CS46" s="76"/>
      <c r="CT46" s="76"/>
      <c r="CU46" s="76"/>
      <c r="CV46" s="76"/>
      <c r="CW46" s="76"/>
      <c r="CX46" s="76"/>
      <c r="CY46" s="76"/>
      <c r="CZ46" s="76"/>
      <c r="DA46" s="76"/>
      <c r="DB46" s="76"/>
      <c r="DC46" s="76"/>
      <c r="DD46" s="76"/>
      <c r="DE46" s="76"/>
      <c r="DF46" s="76"/>
      <c r="DG46" s="76"/>
      <c r="DH46" s="76"/>
      <c r="DI46" s="76"/>
      <c r="DJ46" s="76"/>
      <c r="DK46" s="76"/>
      <c r="DL46" s="76"/>
      <c r="DM46" s="76"/>
      <c r="DN46" s="76"/>
      <c r="DO46" s="76"/>
      <c r="DP46" s="76"/>
      <c r="DQ46" s="76"/>
      <c r="DR46" s="76"/>
      <c r="DS46" s="76"/>
      <c r="DT46" s="76"/>
      <c r="DU46" s="76"/>
      <c r="DV46" s="76"/>
      <c r="DW46" s="76"/>
      <c r="DX46" s="76"/>
      <c r="DY46" s="76"/>
      <c r="DZ46" s="76"/>
      <c r="EA46" s="76"/>
      <c r="EB46" s="76"/>
      <c r="EC46" s="76"/>
      <c r="ED46" s="76"/>
      <c r="EE46" s="76"/>
      <c r="EF46" s="76"/>
      <c r="EG46" s="76"/>
      <c r="EH46" s="76"/>
      <c r="EI46" s="76"/>
      <c r="EJ46" s="76"/>
      <c r="EK46" s="76"/>
      <c r="EL46" s="76"/>
      <c r="EM46" s="76"/>
      <c r="EN46" s="76"/>
      <c r="EO46" s="76"/>
      <c r="EP46" s="76"/>
      <c r="EQ46" s="76"/>
      <c r="ER46" s="76"/>
      <c r="ES46" s="76"/>
      <c r="ET46" s="76"/>
      <c r="EU46" s="76"/>
      <c r="EV46" s="76"/>
    </row>
    <row r="47" spans="1:152" s="89" customFormat="1" ht="15" customHeight="1" x14ac:dyDescent="0.25">
      <c r="A47" s="568"/>
      <c r="B47" s="568"/>
      <c r="C47" s="609"/>
      <c r="D47" s="832"/>
      <c r="E47" s="832"/>
      <c r="F47" s="829" t="s">
        <v>785</v>
      </c>
      <c r="G47" s="805" t="s">
        <v>1178</v>
      </c>
      <c r="H47" s="806"/>
      <c r="I47" s="806"/>
      <c r="J47" s="807"/>
      <c r="K47" s="601"/>
      <c r="L47" s="79"/>
      <c r="M47" s="76"/>
      <c r="N47" s="76"/>
      <c r="O47" s="76"/>
      <c r="P47" s="76"/>
      <c r="Q47" s="76"/>
      <c r="R47" s="76"/>
      <c r="S47" s="76"/>
      <c r="T47" s="76"/>
      <c r="U47" s="76"/>
      <c r="V47" s="76"/>
      <c r="W47" s="76"/>
      <c r="X47" s="76"/>
      <c r="Y47" s="76"/>
      <c r="Z47" s="76"/>
      <c r="AA47" s="76"/>
      <c r="AB47" s="76"/>
      <c r="AC47" s="76"/>
      <c r="AD47" s="76"/>
      <c r="AE47" s="76"/>
      <c r="AF47" s="76"/>
      <c r="AG47" s="76"/>
      <c r="AH47" s="76"/>
      <c r="AI47" s="76"/>
      <c r="AJ47" s="76"/>
      <c r="AK47" s="76"/>
      <c r="AL47" s="76"/>
      <c r="AM47" s="76"/>
      <c r="AN47" s="76"/>
      <c r="AO47" s="76"/>
      <c r="AP47" s="76"/>
      <c r="AQ47" s="76"/>
      <c r="AR47" s="76"/>
      <c r="AS47" s="76"/>
      <c r="AT47" s="76"/>
      <c r="AU47" s="76"/>
      <c r="AV47" s="76"/>
      <c r="AW47" s="76"/>
      <c r="AX47" s="76"/>
      <c r="AY47" s="76"/>
      <c r="AZ47" s="76"/>
      <c r="BA47" s="76"/>
      <c r="BB47" s="76"/>
      <c r="BC47" s="76"/>
      <c r="BD47" s="76"/>
      <c r="BE47" s="76"/>
      <c r="BF47" s="76"/>
      <c r="BG47" s="76"/>
      <c r="BH47" s="76"/>
      <c r="BI47" s="76"/>
      <c r="BJ47" s="76"/>
      <c r="BK47" s="76"/>
      <c r="BL47" s="76"/>
      <c r="BM47" s="76"/>
      <c r="BN47" s="76"/>
      <c r="BO47" s="76"/>
      <c r="BP47" s="76"/>
      <c r="BQ47" s="76"/>
      <c r="BR47" s="76"/>
      <c r="BS47" s="76"/>
      <c r="BT47" s="76"/>
      <c r="BU47" s="76"/>
      <c r="BV47" s="76"/>
      <c r="BW47" s="76"/>
      <c r="BX47" s="76"/>
      <c r="BY47" s="76"/>
      <c r="BZ47" s="76"/>
      <c r="CA47" s="76"/>
      <c r="CB47" s="76"/>
      <c r="CC47" s="76"/>
      <c r="CD47" s="76"/>
      <c r="CE47" s="76"/>
      <c r="CF47" s="76"/>
      <c r="CG47" s="76"/>
      <c r="CH47" s="76"/>
      <c r="CI47" s="76"/>
      <c r="CJ47" s="76"/>
      <c r="CK47" s="76"/>
      <c r="CL47" s="76"/>
      <c r="CM47" s="76"/>
      <c r="CN47" s="76"/>
      <c r="CO47" s="76"/>
      <c r="CP47" s="76"/>
      <c r="CQ47" s="76"/>
      <c r="CR47" s="76"/>
      <c r="CS47" s="76"/>
      <c r="CT47" s="76"/>
      <c r="CU47" s="76"/>
      <c r="CV47" s="76"/>
      <c r="CW47" s="76"/>
      <c r="CX47" s="76"/>
      <c r="CY47" s="76"/>
      <c r="CZ47" s="76"/>
      <c r="DA47" s="76"/>
      <c r="DB47" s="76"/>
      <c r="DC47" s="76"/>
      <c r="DD47" s="76"/>
      <c r="DE47" s="76"/>
      <c r="DF47" s="76"/>
      <c r="DG47" s="76"/>
      <c r="DH47" s="76"/>
      <c r="DI47" s="76"/>
      <c r="DJ47" s="76"/>
      <c r="DK47" s="76"/>
      <c r="DL47" s="76"/>
      <c r="DM47" s="76"/>
      <c r="DN47" s="76"/>
      <c r="DO47" s="76"/>
      <c r="DP47" s="76"/>
      <c r="DQ47" s="76"/>
      <c r="DR47" s="76"/>
      <c r="DS47" s="76"/>
      <c r="DT47" s="76"/>
      <c r="DU47" s="76"/>
      <c r="DV47" s="76"/>
      <c r="DW47" s="76"/>
      <c r="DX47" s="76"/>
      <c r="DY47" s="76"/>
      <c r="DZ47" s="76"/>
      <c r="EA47" s="76"/>
      <c r="EB47" s="76"/>
      <c r="EC47" s="76"/>
      <c r="ED47" s="76"/>
      <c r="EE47" s="76"/>
      <c r="EF47" s="76"/>
      <c r="EG47" s="76"/>
      <c r="EH47" s="76"/>
      <c r="EI47" s="76"/>
      <c r="EJ47" s="76"/>
      <c r="EK47" s="76"/>
      <c r="EL47" s="76"/>
      <c r="EM47" s="76"/>
      <c r="EN47" s="76"/>
      <c r="EO47" s="76"/>
      <c r="EP47" s="76"/>
      <c r="EQ47" s="76"/>
      <c r="ER47" s="76"/>
      <c r="ES47" s="76"/>
      <c r="ET47" s="76"/>
      <c r="EU47" s="76"/>
      <c r="EV47" s="76"/>
    </row>
    <row r="48" spans="1:152" s="89" customFormat="1" ht="15" customHeight="1" x14ac:dyDescent="0.25">
      <c r="A48" s="568"/>
      <c r="B48" s="568"/>
      <c r="C48" s="609"/>
      <c r="D48" s="832"/>
      <c r="E48" s="832"/>
      <c r="F48" s="830"/>
      <c r="G48" s="808"/>
      <c r="H48" s="809"/>
      <c r="I48" s="809"/>
      <c r="J48" s="810"/>
      <c r="K48" s="601"/>
      <c r="L48" s="79"/>
      <c r="M48" s="76"/>
      <c r="N48" s="76"/>
      <c r="O48" s="76"/>
      <c r="P48" s="76"/>
      <c r="Q48" s="76"/>
      <c r="R48" s="76"/>
      <c r="S48" s="76"/>
      <c r="T48" s="76"/>
      <c r="U48" s="76"/>
      <c r="V48" s="76"/>
      <c r="W48" s="76"/>
      <c r="X48" s="76"/>
      <c r="Y48" s="76"/>
      <c r="Z48" s="76"/>
      <c r="AA48" s="76"/>
      <c r="AB48" s="76"/>
      <c r="AC48" s="76"/>
      <c r="AD48" s="76"/>
      <c r="AE48" s="76"/>
      <c r="AF48" s="76"/>
      <c r="AG48" s="76"/>
      <c r="AH48" s="76"/>
      <c r="AI48" s="76"/>
      <c r="AJ48" s="76"/>
      <c r="AK48" s="76"/>
      <c r="AL48" s="76"/>
      <c r="AM48" s="76"/>
      <c r="AN48" s="76"/>
      <c r="AO48" s="76"/>
      <c r="AP48" s="76"/>
      <c r="AQ48" s="76"/>
      <c r="AR48" s="76"/>
      <c r="AS48" s="76"/>
      <c r="AT48" s="76"/>
      <c r="AU48" s="76"/>
      <c r="AV48" s="76"/>
      <c r="AW48" s="76"/>
      <c r="AX48" s="76"/>
      <c r="AY48" s="76"/>
      <c r="AZ48" s="76"/>
      <c r="BA48" s="76"/>
      <c r="BB48" s="76"/>
      <c r="BC48" s="76"/>
      <c r="BD48" s="76"/>
      <c r="BE48" s="76"/>
      <c r="BF48" s="76"/>
      <c r="BG48" s="76"/>
      <c r="BH48" s="76"/>
      <c r="BI48" s="76"/>
      <c r="BJ48" s="76"/>
      <c r="BK48" s="76"/>
      <c r="BL48" s="76"/>
      <c r="BM48" s="76"/>
      <c r="BN48" s="76"/>
      <c r="BO48" s="76"/>
      <c r="BP48" s="76"/>
      <c r="BQ48" s="76"/>
      <c r="BR48" s="76"/>
      <c r="BS48" s="76"/>
      <c r="BT48" s="76"/>
      <c r="BU48" s="76"/>
      <c r="BV48" s="76"/>
      <c r="BW48" s="76"/>
      <c r="BX48" s="76"/>
      <c r="BY48" s="76"/>
      <c r="BZ48" s="76"/>
      <c r="CA48" s="76"/>
      <c r="CB48" s="76"/>
      <c r="CC48" s="76"/>
      <c r="CD48" s="76"/>
      <c r="CE48" s="76"/>
      <c r="CF48" s="76"/>
      <c r="CG48" s="76"/>
      <c r="CH48" s="76"/>
      <c r="CI48" s="76"/>
      <c r="CJ48" s="76"/>
      <c r="CK48" s="76"/>
      <c r="CL48" s="76"/>
      <c r="CM48" s="76"/>
      <c r="CN48" s="76"/>
      <c r="CO48" s="76"/>
      <c r="CP48" s="76"/>
      <c r="CQ48" s="76"/>
      <c r="CR48" s="76"/>
      <c r="CS48" s="76"/>
      <c r="CT48" s="76"/>
      <c r="CU48" s="76"/>
      <c r="CV48" s="76"/>
      <c r="CW48" s="76"/>
      <c r="CX48" s="76"/>
      <c r="CY48" s="76"/>
      <c r="CZ48" s="76"/>
      <c r="DA48" s="76"/>
      <c r="DB48" s="76"/>
      <c r="DC48" s="76"/>
      <c r="DD48" s="76"/>
      <c r="DE48" s="76"/>
      <c r="DF48" s="76"/>
      <c r="DG48" s="76"/>
      <c r="DH48" s="76"/>
      <c r="DI48" s="76"/>
      <c r="DJ48" s="76"/>
      <c r="DK48" s="76"/>
      <c r="DL48" s="76"/>
      <c r="DM48" s="76"/>
      <c r="DN48" s="76"/>
      <c r="DO48" s="76"/>
      <c r="DP48" s="76"/>
      <c r="DQ48" s="76"/>
      <c r="DR48" s="76"/>
      <c r="DS48" s="76"/>
      <c r="DT48" s="76"/>
      <c r="DU48" s="76"/>
      <c r="DV48" s="76"/>
      <c r="DW48" s="76"/>
      <c r="DX48" s="76"/>
      <c r="DY48" s="76"/>
      <c r="DZ48" s="76"/>
      <c r="EA48" s="76"/>
      <c r="EB48" s="76"/>
      <c r="EC48" s="76"/>
      <c r="ED48" s="76"/>
      <c r="EE48" s="76"/>
      <c r="EF48" s="76"/>
      <c r="EG48" s="76"/>
      <c r="EH48" s="76"/>
      <c r="EI48" s="76"/>
      <c r="EJ48" s="76"/>
      <c r="EK48" s="76"/>
      <c r="EL48" s="76"/>
      <c r="EM48" s="76"/>
      <c r="EN48" s="76"/>
      <c r="EO48" s="76"/>
      <c r="EP48" s="76"/>
      <c r="EQ48" s="76"/>
      <c r="ER48" s="76"/>
      <c r="ES48" s="76"/>
      <c r="ET48" s="76"/>
      <c r="EU48" s="76"/>
      <c r="EV48" s="76"/>
    </row>
    <row r="49" spans="1:152" s="89" customFormat="1" ht="15" customHeight="1" x14ac:dyDescent="0.25">
      <c r="A49" s="568"/>
      <c r="B49" s="568"/>
      <c r="C49" s="609"/>
      <c r="D49" s="832"/>
      <c r="E49" s="832"/>
      <c r="F49" s="831"/>
      <c r="G49" s="811"/>
      <c r="H49" s="812"/>
      <c r="I49" s="812"/>
      <c r="J49" s="813"/>
      <c r="K49" s="601"/>
      <c r="L49" s="79"/>
      <c r="M49" s="76"/>
      <c r="N49" s="76"/>
      <c r="O49" s="76"/>
      <c r="P49" s="76"/>
      <c r="Q49" s="76"/>
      <c r="R49" s="76"/>
      <c r="S49" s="76"/>
      <c r="T49" s="76"/>
      <c r="U49" s="76"/>
      <c r="V49" s="76"/>
      <c r="W49" s="76"/>
      <c r="X49" s="76"/>
      <c r="Y49" s="76"/>
      <c r="Z49" s="76"/>
      <c r="AA49" s="76"/>
      <c r="AB49" s="76"/>
      <c r="AC49" s="76"/>
      <c r="AD49" s="76"/>
      <c r="AE49" s="76"/>
      <c r="AF49" s="76"/>
      <c r="AG49" s="76"/>
      <c r="AH49" s="76"/>
      <c r="AI49" s="76"/>
      <c r="AJ49" s="76"/>
      <c r="AK49" s="76"/>
      <c r="AL49" s="76"/>
      <c r="AM49" s="76"/>
      <c r="AN49" s="76"/>
      <c r="AO49" s="76"/>
      <c r="AP49" s="76"/>
      <c r="AQ49" s="76"/>
      <c r="AR49" s="76"/>
      <c r="AS49" s="76"/>
      <c r="AT49" s="76"/>
      <c r="AU49" s="76"/>
      <c r="AV49" s="76"/>
      <c r="AW49" s="76"/>
      <c r="AX49" s="76"/>
      <c r="AY49" s="76"/>
      <c r="AZ49" s="76"/>
      <c r="BA49" s="76"/>
      <c r="BB49" s="76"/>
      <c r="BC49" s="76"/>
      <c r="BD49" s="76"/>
      <c r="BE49" s="76"/>
      <c r="BF49" s="76"/>
      <c r="BG49" s="76"/>
      <c r="BH49" s="76"/>
      <c r="BI49" s="76"/>
      <c r="BJ49" s="76"/>
      <c r="BK49" s="76"/>
      <c r="BL49" s="76"/>
      <c r="BM49" s="76"/>
      <c r="BN49" s="76"/>
      <c r="BO49" s="76"/>
      <c r="BP49" s="76"/>
      <c r="BQ49" s="76"/>
      <c r="BR49" s="76"/>
      <c r="BS49" s="76"/>
      <c r="BT49" s="76"/>
      <c r="BU49" s="76"/>
      <c r="BV49" s="76"/>
      <c r="BW49" s="76"/>
      <c r="BX49" s="76"/>
      <c r="BY49" s="76"/>
      <c r="BZ49" s="76"/>
      <c r="CA49" s="76"/>
      <c r="CB49" s="76"/>
      <c r="CC49" s="76"/>
      <c r="CD49" s="76"/>
      <c r="CE49" s="76"/>
      <c r="CF49" s="76"/>
      <c r="CG49" s="76"/>
      <c r="CH49" s="76"/>
      <c r="CI49" s="76"/>
      <c r="CJ49" s="76"/>
      <c r="CK49" s="76"/>
      <c r="CL49" s="76"/>
      <c r="CM49" s="76"/>
      <c r="CN49" s="76"/>
      <c r="CO49" s="76"/>
      <c r="CP49" s="76"/>
      <c r="CQ49" s="76"/>
      <c r="CR49" s="76"/>
      <c r="CS49" s="76"/>
      <c r="CT49" s="76"/>
      <c r="CU49" s="76"/>
      <c r="CV49" s="76"/>
      <c r="CW49" s="76"/>
      <c r="CX49" s="76"/>
      <c r="CY49" s="76"/>
      <c r="CZ49" s="76"/>
      <c r="DA49" s="76"/>
      <c r="DB49" s="76"/>
      <c r="DC49" s="76"/>
      <c r="DD49" s="76"/>
      <c r="DE49" s="76"/>
      <c r="DF49" s="76"/>
      <c r="DG49" s="76"/>
      <c r="DH49" s="76"/>
      <c r="DI49" s="76"/>
      <c r="DJ49" s="76"/>
      <c r="DK49" s="76"/>
      <c r="DL49" s="76"/>
      <c r="DM49" s="76"/>
      <c r="DN49" s="76"/>
      <c r="DO49" s="76"/>
      <c r="DP49" s="76"/>
      <c r="DQ49" s="76"/>
      <c r="DR49" s="76"/>
      <c r="DS49" s="76"/>
      <c r="DT49" s="76"/>
      <c r="DU49" s="76"/>
      <c r="DV49" s="76"/>
      <c r="DW49" s="76"/>
      <c r="DX49" s="76"/>
      <c r="DY49" s="76"/>
      <c r="DZ49" s="76"/>
      <c r="EA49" s="76"/>
      <c r="EB49" s="76"/>
      <c r="EC49" s="76"/>
      <c r="ED49" s="76"/>
      <c r="EE49" s="76"/>
      <c r="EF49" s="76"/>
      <c r="EG49" s="76"/>
      <c r="EH49" s="76"/>
      <c r="EI49" s="76"/>
      <c r="EJ49" s="76"/>
      <c r="EK49" s="76"/>
      <c r="EL49" s="76"/>
      <c r="EM49" s="76"/>
      <c r="EN49" s="76"/>
      <c r="EO49" s="76"/>
      <c r="EP49" s="76"/>
      <c r="EQ49" s="76"/>
      <c r="ER49" s="76"/>
      <c r="ES49" s="76"/>
      <c r="ET49" s="76"/>
      <c r="EU49" s="76"/>
      <c r="EV49" s="76"/>
    </row>
    <row r="50" spans="1:152" s="89" customFormat="1" ht="15" customHeight="1" x14ac:dyDescent="0.25">
      <c r="A50" s="568"/>
      <c r="B50" s="568"/>
      <c r="C50" s="609"/>
      <c r="D50" s="832"/>
      <c r="E50" s="832"/>
      <c r="F50" s="814" t="s">
        <v>84</v>
      </c>
      <c r="G50" s="833">
        <v>14</v>
      </c>
      <c r="H50" s="834"/>
      <c r="I50" s="834"/>
      <c r="J50" s="835"/>
      <c r="K50" s="601"/>
      <c r="L50" s="79"/>
      <c r="M50" s="76"/>
      <c r="N50" s="76"/>
      <c r="O50" s="76"/>
      <c r="P50" s="76"/>
      <c r="Q50" s="76"/>
      <c r="R50" s="76"/>
      <c r="S50" s="76"/>
      <c r="T50" s="76"/>
      <c r="U50" s="76"/>
      <c r="V50" s="76"/>
      <c r="W50" s="76"/>
      <c r="X50" s="76"/>
      <c r="Y50" s="76"/>
      <c r="Z50" s="76"/>
      <c r="AA50" s="76"/>
      <c r="AB50" s="76"/>
      <c r="AC50" s="76"/>
      <c r="AD50" s="76"/>
      <c r="AE50" s="76"/>
      <c r="AF50" s="76"/>
      <c r="AG50" s="76"/>
      <c r="AH50" s="76"/>
      <c r="AI50" s="76"/>
      <c r="AJ50" s="76"/>
      <c r="AK50" s="76"/>
      <c r="AL50" s="76"/>
      <c r="AM50" s="76"/>
      <c r="AN50" s="76"/>
      <c r="AO50" s="76"/>
      <c r="AP50" s="76"/>
      <c r="AQ50" s="76"/>
      <c r="AR50" s="76"/>
      <c r="AS50" s="76"/>
      <c r="AT50" s="76"/>
      <c r="AU50" s="76"/>
      <c r="AV50" s="76"/>
      <c r="AW50" s="76"/>
      <c r="AX50" s="76"/>
      <c r="AY50" s="76"/>
      <c r="AZ50" s="76"/>
      <c r="BA50" s="76"/>
      <c r="BB50" s="76"/>
      <c r="BC50" s="76"/>
      <c r="BD50" s="76"/>
      <c r="BE50" s="76"/>
      <c r="BF50" s="76"/>
      <c r="BG50" s="76"/>
      <c r="BH50" s="76"/>
      <c r="BI50" s="76"/>
      <c r="BJ50" s="76"/>
      <c r="BK50" s="76"/>
      <c r="BL50" s="76"/>
      <c r="BM50" s="76"/>
      <c r="BN50" s="76"/>
      <c r="BO50" s="76"/>
      <c r="BP50" s="76"/>
      <c r="BQ50" s="76"/>
      <c r="BR50" s="76"/>
      <c r="BS50" s="76"/>
      <c r="BT50" s="76"/>
      <c r="BU50" s="76"/>
      <c r="BV50" s="76"/>
      <c r="BW50" s="76"/>
      <c r="BX50" s="76"/>
      <c r="BY50" s="76"/>
      <c r="BZ50" s="76"/>
      <c r="CA50" s="76"/>
      <c r="CB50" s="76"/>
      <c r="CC50" s="76"/>
      <c r="CD50" s="76"/>
      <c r="CE50" s="76"/>
      <c r="CF50" s="76"/>
      <c r="CG50" s="76"/>
      <c r="CH50" s="76"/>
      <c r="CI50" s="76"/>
      <c r="CJ50" s="76"/>
      <c r="CK50" s="76"/>
      <c r="CL50" s="76"/>
      <c r="CM50" s="76"/>
      <c r="CN50" s="76"/>
      <c r="CO50" s="76"/>
      <c r="CP50" s="76"/>
      <c r="CQ50" s="76"/>
      <c r="CR50" s="76"/>
      <c r="CS50" s="76"/>
      <c r="CT50" s="76"/>
      <c r="CU50" s="76"/>
      <c r="CV50" s="76"/>
      <c r="CW50" s="76"/>
      <c r="CX50" s="76"/>
      <c r="CY50" s="76"/>
      <c r="CZ50" s="76"/>
      <c r="DA50" s="76"/>
      <c r="DB50" s="76"/>
      <c r="DC50" s="76"/>
      <c r="DD50" s="76"/>
      <c r="DE50" s="76"/>
      <c r="DF50" s="76"/>
      <c r="DG50" s="76"/>
      <c r="DH50" s="76"/>
      <c r="DI50" s="76"/>
      <c r="DJ50" s="76"/>
      <c r="DK50" s="76"/>
      <c r="DL50" s="76"/>
      <c r="DM50" s="76"/>
      <c r="DN50" s="76"/>
      <c r="DO50" s="76"/>
      <c r="DP50" s="76"/>
      <c r="DQ50" s="76"/>
      <c r="DR50" s="76"/>
      <c r="DS50" s="76"/>
      <c r="DT50" s="76"/>
      <c r="DU50" s="76"/>
      <c r="DV50" s="76"/>
      <c r="DW50" s="76"/>
      <c r="DX50" s="76"/>
      <c r="DY50" s="76"/>
      <c r="DZ50" s="76"/>
      <c r="EA50" s="76"/>
      <c r="EB50" s="76"/>
      <c r="EC50" s="76"/>
      <c r="ED50" s="76"/>
      <c r="EE50" s="76"/>
      <c r="EF50" s="76"/>
      <c r="EG50" s="76"/>
      <c r="EH50" s="76"/>
      <c r="EI50" s="76"/>
      <c r="EJ50" s="76"/>
      <c r="EK50" s="76"/>
      <c r="EL50" s="76"/>
      <c r="EM50" s="76"/>
      <c r="EN50" s="76"/>
      <c r="EO50" s="76"/>
      <c r="EP50" s="76"/>
      <c r="EQ50" s="76"/>
      <c r="ER50" s="76"/>
      <c r="ES50" s="76"/>
      <c r="ET50" s="76"/>
      <c r="EU50" s="76"/>
      <c r="EV50" s="76"/>
    </row>
    <row r="51" spans="1:152" s="89" customFormat="1" ht="15" customHeight="1" x14ac:dyDescent="0.25">
      <c r="A51" s="568"/>
      <c r="B51" s="568"/>
      <c r="C51" s="609"/>
      <c r="D51" s="832"/>
      <c r="E51" s="832"/>
      <c r="F51" s="815"/>
      <c r="G51" s="836"/>
      <c r="H51" s="837"/>
      <c r="I51" s="837"/>
      <c r="J51" s="838"/>
      <c r="K51" s="601"/>
      <c r="L51" s="79"/>
      <c r="M51" s="76"/>
      <c r="N51" s="76"/>
      <c r="O51" s="76"/>
      <c r="P51" s="76"/>
      <c r="Q51" s="76"/>
      <c r="R51" s="76"/>
      <c r="S51" s="76"/>
      <c r="T51" s="76"/>
      <c r="U51" s="76"/>
      <c r="V51" s="76"/>
      <c r="W51" s="76"/>
      <c r="X51" s="76"/>
      <c r="Y51" s="76"/>
      <c r="Z51" s="76"/>
      <c r="AA51" s="76"/>
      <c r="AB51" s="76"/>
      <c r="AC51" s="76"/>
      <c r="AD51" s="76"/>
      <c r="AE51" s="76"/>
      <c r="AF51" s="76"/>
      <c r="AG51" s="76"/>
      <c r="AH51" s="76"/>
      <c r="AI51" s="76"/>
      <c r="AJ51" s="76"/>
      <c r="AK51" s="76"/>
      <c r="AL51" s="76"/>
      <c r="AM51" s="76"/>
      <c r="AN51" s="76"/>
      <c r="AO51" s="76"/>
      <c r="AP51" s="76"/>
      <c r="AQ51" s="76"/>
      <c r="AR51" s="76"/>
      <c r="AS51" s="76"/>
      <c r="AT51" s="76"/>
      <c r="AU51" s="76"/>
      <c r="AV51" s="76"/>
      <c r="AW51" s="76"/>
      <c r="AX51" s="76"/>
      <c r="AY51" s="76"/>
      <c r="AZ51" s="76"/>
      <c r="BA51" s="76"/>
      <c r="BB51" s="76"/>
      <c r="BC51" s="76"/>
      <c r="BD51" s="76"/>
      <c r="BE51" s="76"/>
      <c r="BF51" s="76"/>
      <c r="BG51" s="76"/>
      <c r="BH51" s="76"/>
      <c r="BI51" s="76"/>
      <c r="BJ51" s="76"/>
      <c r="BK51" s="76"/>
      <c r="BL51" s="76"/>
      <c r="BM51" s="76"/>
      <c r="BN51" s="76"/>
      <c r="BO51" s="76"/>
      <c r="BP51" s="76"/>
      <c r="BQ51" s="76"/>
      <c r="BR51" s="76"/>
      <c r="BS51" s="76"/>
      <c r="BT51" s="76"/>
      <c r="BU51" s="76"/>
      <c r="BV51" s="76"/>
      <c r="BW51" s="76"/>
      <c r="BX51" s="76"/>
      <c r="BY51" s="76"/>
      <c r="BZ51" s="76"/>
      <c r="CA51" s="76"/>
      <c r="CB51" s="76"/>
      <c r="CC51" s="76"/>
      <c r="CD51" s="76"/>
      <c r="CE51" s="76"/>
      <c r="CF51" s="76"/>
      <c r="CG51" s="76"/>
      <c r="CH51" s="76"/>
      <c r="CI51" s="76"/>
      <c r="CJ51" s="76"/>
      <c r="CK51" s="76"/>
      <c r="CL51" s="76"/>
      <c r="CM51" s="76"/>
      <c r="CN51" s="76"/>
      <c r="CO51" s="76"/>
      <c r="CP51" s="76"/>
      <c r="CQ51" s="76"/>
      <c r="CR51" s="76"/>
      <c r="CS51" s="76"/>
      <c r="CT51" s="76"/>
      <c r="CU51" s="76"/>
      <c r="CV51" s="76"/>
      <c r="CW51" s="76"/>
      <c r="CX51" s="76"/>
      <c r="CY51" s="76"/>
      <c r="CZ51" s="76"/>
      <c r="DA51" s="76"/>
      <c r="DB51" s="76"/>
      <c r="DC51" s="76"/>
      <c r="DD51" s="76"/>
      <c r="DE51" s="76"/>
      <c r="DF51" s="76"/>
      <c r="DG51" s="76"/>
      <c r="DH51" s="76"/>
      <c r="DI51" s="76"/>
      <c r="DJ51" s="76"/>
      <c r="DK51" s="76"/>
      <c r="DL51" s="76"/>
      <c r="DM51" s="76"/>
      <c r="DN51" s="76"/>
      <c r="DO51" s="76"/>
      <c r="DP51" s="76"/>
      <c r="DQ51" s="76"/>
      <c r="DR51" s="76"/>
      <c r="DS51" s="76"/>
      <c r="DT51" s="76"/>
      <c r="DU51" s="76"/>
      <c r="DV51" s="76"/>
      <c r="DW51" s="76"/>
      <c r="DX51" s="76"/>
      <c r="DY51" s="76"/>
      <c r="DZ51" s="76"/>
      <c r="EA51" s="76"/>
      <c r="EB51" s="76"/>
      <c r="EC51" s="76"/>
      <c r="ED51" s="76"/>
      <c r="EE51" s="76"/>
      <c r="EF51" s="76"/>
      <c r="EG51" s="76"/>
      <c r="EH51" s="76"/>
      <c r="EI51" s="76"/>
      <c r="EJ51" s="76"/>
      <c r="EK51" s="76"/>
      <c r="EL51" s="76"/>
      <c r="EM51" s="76"/>
      <c r="EN51" s="76"/>
      <c r="EO51" s="76"/>
      <c r="EP51" s="76"/>
      <c r="EQ51" s="76"/>
      <c r="ER51" s="76"/>
      <c r="ES51" s="76"/>
      <c r="ET51" s="76"/>
      <c r="EU51" s="76"/>
      <c r="EV51" s="76"/>
    </row>
    <row r="52" spans="1:152" s="89" customFormat="1" ht="15" customHeight="1" x14ac:dyDescent="0.25">
      <c r="A52" s="569"/>
      <c r="B52" s="569"/>
      <c r="C52" s="610"/>
      <c r="D52" s="777"/>
      <c r="E52" s="777"/>
      <c r="F52" s="816"/>
      <c r="G52" s="839"/>
      <c r="H52" s="840"/>
      <c r="I52" s="840"/>
      <c r="J52" s="841"/>
      <c r="K52" s="601"/>
      <c r="L52" s="79"/>
      <c r="M52" s="76"/>
      <c r="N52" s="76"/>
      <c r="O52" s="76"/>
      <c r="P52" s="76"/>
      <c r="Q52" s="76"/>
      <c r="R52" s="76"/>
      <c r="S52" s="76"/>
      <c r="T52" s="76"/>
      <c r="U52" s="76"/>
      <c r="V52" s="76"/>
      <c r="W52" s="76"/>
      <c r="X52" s="76"/>
      <c r="Y52" s="76"/>
      <c r="Z52" s="76"/>
      <c r="AA52" s="76"/>
      <c r="AB52" s="76"/>
      <c r="AC52" s="76"/>
      <c r="AD52" s="76"/>
      <c r="AE52" s="76"/>
      <c r="AF52" s="76"/>
      <c r="AG52" s="76"/>
      <c r="AH52" s="76"/>
      <c r="AI52" s="76"/>
      <c r="AJ52" s="76"/>
      <c r="AK52" s="76"/>
      <c r="AL52" s="76"/>
      <c r="AM52" s="76"/>
      <c r="AN52" s="76"/>
      <c r="AO52" s="76"/>
      <c r="AP52" s="76"/>
      <c r="AQ52" s="76"/>
      <c r="AR52" s="76"/>
      <c r="AS52" s="76"/>
      <c r="AT52" s="76"/>
      <c r="AU52" s="76"/>
      <c r="AV52" s="76"/>
      <c r="AW52" s="76"/>
      <c r="AX52" s="76"/>
      <c r="AY52" s="76"/>
      <c r="AZ52" s="76"/>
      <c r="BA52" s="76"/>
      <c r="BB52" s="76"/>
      <c r="BC52" s="76"/>
      <c r="BD52" s="76"/>
      <c r="BE52" s="76"/>
      <c r="BF52" s="76"/>
      <c r="BG52" s="76"/>
      <c r="BH52" s="76"/>
      <c r="BI52" s="76"/>
      <c r="BJ52" s="76"/>
      <c r="BK52" s="76"/>
      <c r="BL52" s="76"/>
      <c r="BM52" s="76"/>
      <c r="BN52" s="76"/>
      <c r="BO52" s="76"/>
      <c r="BP52" s="76"/>
      <c r="BQ52" s="76"/>
      <c r="BR52" s="76"/>
      <c r="BS52" s="76"/>
      <c r="BT52" s="76"/>
      <c r="BU52" s="76"/>
      <c r="BV52" s="76"/>
      <c r="BW52" s="76"/>
      <c r="BX52" s="76"/>
      <c r="BY52" s="76"/>
      <c r="BZ52" s="76"/>
      <c r="CA52" s="76"/>
      <c r="CB52" s="76"/>
      <c r="CC52" s="76"/>
      <c r="CD52" s="76"/>
      <c r="CE52" s="76"/>
      <c r="CF52" s="76"/>
      <c r="CG52" s="76"/>
      <c r="CH52" s="76"/>
      <c r="CI52" s="76"/>
      <c r="CJ52" s="76"/>
      <c r="CK52" s="76"/>
      <c r="CL52" s="76"/>
      <c r="CM52" s="76"/>
      <c r="CN52" s="76"/>
      <c r="CO52" s="76"/>
      <c r="CP52" s="76"/>
      <c r="CQ52" s="76"/>
      <c r="CR52" s="76"/>
      <c r="CS52" s="76"/>
      <c r="CT52" s="76"/>
      <c r="CU52" s="76"/>
      <c r="CV52" s="76"/>
      <c r="CW52" s="76"/>
      <c r="CX52" s="76"/>
      <c r="CY52" s="76"/>
      <c r="CZ52" s="76"/>
      <c r="DA52" s="76"/>
      <c r="DB52" s="76"/>
      <c r="DC52" s="76"/>
      <c r="DD52" s="76"/>
      <c r="DE52" s="76"/>
      <c r="DF52" s="76"/>
      <c r="DG52" s="76"/>
      <c r="DH52" s="76"/>
      <c r="DI52" s="76"/>
      <c r="DJ52" s="76"/>
      <c r="DK52" s="76"/>
      <c r="DL52" s="76"/>
      <c r="DM52" s="76"/>
      <c r="DN52" s="76"/>
      <c r="DO52" s="76"/>
      <c r="DP52" s="76"/>
      <c r="DQ52" s="76"/>
      <c r="DR52" s="76"/>
      <c r="DS52" s="76"/>
      <c r="DT52" s="76"/>
      <c r="DU52" s="76"/>
      <c r="DV52" s="76"/>
      <c r="DW52" s="76"/>
      <c r="DX52" s="76"/>
      <c r="DY52" s="76"/>
      <c r="DZ52" s="76"/>
      <c r="EA52" s="76"/>
      <c r="EB52" s="76"/>
      <c r="EC52" s="76"/>
      <c r="ED52" s="76"/>
      <c r="EE52" s="76"/>
      <c r="EF52" s="76"/>
      <c r="EG52" s="76"/>
      <c r="EH52" s="76"/>
      <c r="EI52" s="76"/>
      <c r="EJ52" s="76"/>
      <c r="EK52" s="76"/>
      <c r="EL52" s="76"/>
      <c r="EM52" s="76"/>
      <c r="EN52" s="76"/>
      <c r="EO52" s="76"/>
      <c r="EP52" s="76"/>
      <c r="EQ52" s="76"/>
      <c r="ER52" s="76"/>
      <c r="ES52" s="76"/>
      <c r="ET52" s="76"/>
      <c r="EU52" s="76"/>
      <c r="EV52" s="76"/>
    </row>
    <row r="53" spans="1:152" s="89" customFormat="1" ht="15" customHeight="1" x14ac:dyDescent="0.25">
      <c r="A53" s="567">
        <v>3</v>
      </c>
      <c r="B53" s="567"/>
      <c r="C53" s="608" t="s">
        <v>948</v>
      </c>
      <c r="D53" s="774"/>
      <c r="E53" s="774"/>
      <c r="F53" s="817" t="s">
        <v>779</v>
      </c>
      <c r="G53" s="805" t="s">
        <v>782</v>
      </c>
      <c r="H53" s="806"/>
      <c r="I53" s="806"/>
      <c r="J53" s="807"/>
      <c r="K53" s="601">
        <v>26719</v>
      </c>
      <c r="L53" s="79"/>
      <c r="M53" s="76"/>
      <c r="N53" s="76"/>
      <c r="O53" s="76"/>
      <c r="P53" s="76"/>
      <c r="Q53" s="76"/>
      <c r="R53" s="76"/>
      <c r="S53" s="76"/>
      <c r="T53" s="76"/>
      <c r="U53" s="76"/>
      <c r="V53" s="76"/>
      <c r="W53" s="76"/>
      <c r="X53" s="76"/>
      <c r="Y53" s="76"/>
      <c r="Z53" s="76"/>
      <c r="AA53" s="76"/>
      <c r="AB53" s="76"/>
      <c r="AC53" s="76"/>
      <c r="AD53" s="76"/>
      <c r="AE53" s="76"/>
      <c r="AF53" s="76"/>
      <c r="AG53" s="76"/>
      <c r="AH53" s="76"/>
      <c r="AI53" s="76"/>
      <c r="AJ53" s="76"/>
      <c r="AK53" s="76"/>
      <c r="AL53" s="76"/>
      <c r="AM53" s="76"/>
      <c r="AN53" s="76"/>
      <c r="AO53" s="76"/>
      <c r="AP53" s="76"/>
      <c r="AQ53" s="76"/>
      <c r="AR53" s="76"/>
      <c r="AS53" s="76"/>
      <c r="AT53" s="76"/>
      <c r="AU53" s="76"/>
      <c r="AV53" s="76"/>
      <c r="AW53" s="76"/>
      <c r="AX53" s="76"/>
      <c r="AY53" s="76"/>
      <c r="AZ53" s="76"/>
      <c r="BA53" s="76"/>
      <c r="BB53" s="76"/>
      <c r="BC53" s="76"/>
      <c r="BD53" s="76"/>
      <c r="BE53" s="76"/>
      <c r="BF53" s="76"/>
      <c r="BG53" s="76"/>
      <c r="BH53" s="76"/>
      <c r="BI53" s="76"/>
      <c r="BJ53" s="76"/>
      <c r="BK53" s="76"/>
      <c r="BL53" s="76"/>
      <c r="BM53" s="76"/>
      <c r="BN53" s="76"/>
      <c r="BO53" s="76"/>
      <c r="BP53" s="76"/>
      <c r="BQ53" s="76"/>
      <c r="BR53" s="76"/>
      <c r="BS53" s="76"/>
      <c r="BT53" s="76"/>
      <c r="BU53" s="76"/>
      <c r="BV53" s="76"/>
      <c r="BW53" s="76"/>
      <c r="BX53" s="76"/>
      <c r="BY53" s="76"/>
      <c r="BZ53" s="76"/>
      <c r="CA53" s="76"/>
      <c r="CB53" s="76"/>
      <c r="CC53" s="76"/>
      <c r="CD53" s="76"/>
      <c r="CE53" s="76"/>
      <c r="CF53" s="76"/>
      <c r="CG53" s="76"/>
      <c r="CH53" s="76"/>
      <c r="CI53" s="76"/>
      <c r="CJ53" s="76"/>
      <c r="CK53" s="76"/>
      <c r="CL53" s="76"/>
      <c r="CM53" s="76"/>
      <c r="CN53" s="76"/>
      <c r="CO53" s="76"/>
      <c r="CP53" s="76"/>
      <c r="CQ53" s="76"/>
      <c r="CR53" s="76"/>
      <c r="CS53" s="76"/>
      <c r="CT53" s="76"/>
      <c r="CU53" s="76"/>
      <c r="CV53" s="76"/>
      <c r="CW53" s="76"/>
      <c r="CX53" s="76"/>
      <c r="CY53" s="76"/>
      <c r="CZ53" s="76"/>
      <c r="DA53" s="76"/>
      <c r="DB53" s="76"/>
      <c r="DC53" s="76"/>
      <c r="DD53" s="76"/>
      <c r="DE53" s="76"/>
      <c r="DF53" s="76"/>
      <c r="DG53" s="76"/>
      <c r="DH53" s="76"/>
      <c r="DI53" s="76"/>
      <c r="DJ53" s="76"/>
      <c r="DK53" s="76"/>
      <c r="DL53" s="76"/>
      <c r="DM53" s="76"/>
      <c r="DN53" s="76"/>
      <c r="DO53" s="76"/>
      <c r="DP53" s="76"/>
      <c r="DQ53" s="76"/>
      <c r="DR53" s="76"/>
      <c r="DS53" s="76"/>
      <c r="DT53" s="76"/>
      <c r="DU53" s="76"/>
      <c r="DV53" s="76"/>
      <c r="DW53" s="76"/>
      <c r="DX53" s="76"/>
      <c r="DY53" s="76"/>
      <c r="DZ53" s="76"/>
      <c r="EA53" s="76"/>
      <c r="EB53" s="76"/>
      <c r="EC53" s="76"/>
      <c r="ED53" s="76"/>
      <c r="EE53" s="76"/>
      <c r="EF53" s="76"/>
      <c r="EG53" s="76"/>
      <c r="EH53" s="76"/>
      <c r="EI53" s="76"/>
      <c r="EJ53" s="76"/>
      <c r="EK53" s="76"/>
      <c r="EL53" s="76"/>
      <c r="EM53" s="76"/>
      <c r="EN53" s="76"/>
      <c r="EO53" s="76"/>
      <c r="EP53" s="76"/>
      <c r="EQ53" s="76"/>
      <c r="ER53" s="76"/>
      <c r="ES53" s="76"/>
      <c r="ET53" s="76"/>
      <c r="EU53" s="76"/>
      <c r="EV53" s="76"/>
    </row>
    <row r="54" spans="1:152" s="89" customFormat="1" ht="15" customHeight="1" x14ac:dyDescent="0.25">
      <c r="A54" s="568"/>
      <c r="B54" s="568"/>
      <c r="C54" s="609"/>
      <c r="D54" s="832"/>
      <c r="E54" s="832"/>
      <c r="F54" s="818"/>
      <c r="G54" s="808"/>
      <c r="H54" s="809"/>
      <c r="I54" s="809"/>
      <c r="J54" s="810"/>
      <c r="K54" s="601"/>
      <c r="L54" s="79"/>
      <c r="M54" s="76"/>
      <c r="N54" s="76"/>
      <c r="O54" s="76"/>
      <c r="P54" s="76"/>
      <c r="Q54" s="76"/>
      <c r="R54" s="76"/>
      <c r="S54" s="76"/>
      <c r="T54" s="76"/>
      <c r="U54" s="76"/>
      <c r="V54" s="76"/>
      <c r="W54" s="76"/>
      <c r="X54" s="76"/>
      <c r="Y54" s="76"/>
      <c r="Z54" s="76"/>
      <c r="AA54" s="76"/>
      <c r="AB54" s="76"/>
      <c r="AC54" s="76"/>
      <c r="AD54" s="76"/>
      <c r="AE54" s="76"/>
      <c r="AF54" s="76"/>
      <c r="AG54" s="76"/>
      <c r="AH54" s="76"/>
      <c r="AI54" s="76"/>
      <c r="AJ54" s="76"/>
      <c r="AK54" s="76"/>
      <c r="AL54" s="76"/>
      <c r="AM54" s="76"/>
      <c r="AN54" s="76"/>
      <c r="AO54" s="76"/>
      <c r="AP54" s="76"/>
      <c r="AQ54" s="76"/>
      <c r="AR54" s="76"/>
      <c r="AS54" s="76"/>
      <c r="AT54" s="76"/>
      <c r="AU54" s="76"/>
      <c r="AV54" s="76"/>
      <c r="AW54" s="76"/>
      <c r="AX54" s="76"/>
      <c r="AY54" s="76"/>
      <c r="AZ54" s="76"/>
      <c r="BA54" s="76"/>
      <c r="BB54" s="76"/>
      <c r="BC54" s="76"/>
      <c r="BD54" s="76"/>
      <c r="BE54" s="76"/>
      <c r="BF54" s="76"/>
      <c r="BG54" s="76"/>
      <c r="BH54" s="76"/>
      <c r="BI54" s="76"/>
      <c r="BJ54" s="76"/>
      <c r="BK54" s="76"/>
      <c r="BL54" s="76"/>
      <c r="BM54" s="76"/>
      <c r="BN54" s="76"/>
      <c r="BO54" s="76"/>
      <c r="BP54" s="76"/>
      <c r="BQ54" s="76"/>
      <c r="BR54" s="76"/>
      <c r="BS54" s="76"/>
      <c r="BT54" s="76"/>
      <c r="BU54" s="76"/>
      <c r="BV54" s="76"/>
      <c r="BW54" s="76"/>
      <c r="BX54" s="76"/>
      <c r="BY54" s="76"/>
      <c r="BZ54" s="76"/>
      <c r="CA54" s="76"/>
      <c r="CB54" s="76"/>
      <c r="CC54" s="76"/>
      <c r="CD54" s="76"/>
      <c r="CE54" s="76"/>
      <c r="CF54" s="76"/>
      <c r="CG54" s="76"/>
      <c r="CH54" s="76"/>
      <c r="CI54" s="76"/>
      <c r="CJ54" s="76"/>
      <c r="CK54" s="76"/>
      <c r="CL54" s="76"/>
      <c r="CM54" s="76"/>
      <c r="CN54" s="76"/>
      <c r="CO54" s="76"/>
      <c r="CP54" s="76"/>
      <c r="CQ54" s="76"/>
      <c r="CR54" s="76"/>
      <c r="CS54" s="76"/>
      <c r="CT54" s="76"/>
      <c r="CU54" s="76"/>
      <c r="CV54" s="76"/>
      <c r="CW54" s="76"/>
      <c r="CX54" s="76"/>
      <c r="CY54" s="76"/>
      <c r="CZ54" s="76"/>
      <c r="DA54" s="76"/>
      <c r="DB54" s="76"/>
      <c r="DC54" s="76"/>
      <c r="DD54" s="76"/>
      <c r="DE54" s="76"/>
      <c r="DF54" s="76"/>
      <c r="DG54" s="76"/>
      <c r="DH54" s="76"/>
      <c r="DI54" s="76"/>
      <c r="DJ54" s="76"/>
      <c r="DK54" s="76"/>
      <c r="DL54" s="76"/>
      <c r="DM54" s="76"/>
      <c r="DN54" s="76"/>
      <c r="DO54" s="76"/>
      <c r="DP54" s="76"/>
      <c r="DQ54" s="76"/>
      <c r="DR54" s="76"/>
      <c r="DS54" s="76"/>
      <c r="DT54" s="76"/>
      <c r="DU54" s="76"/>
      <c r="DV54" s="76"/>
      <c r="DW54" s="76"/>
      <c r="DX54" s="76"/>
      <c r="DY54" s="76"/>
      <c r="DZ54" s="76"/>
      <c r="EA54" s="76"/>
      <c r="EB54" s="76"/>
      <c r="EC54" s="76"/>
      <c r="ED54" s="76"/>
      <c r="EE54" s="76"/>
      <c r="EF54" s="76"/>
      <c r="EG54" s="76"/>
      <c r="EH54" s="76"/>
      <c r="EI54" s="76"/>
      <c r="EJ54" s="76"/>
      <c r="EK54" s="76"/>
      <c r="EL54" s="76"/>
      <c r="EM54" s="76"/>
      <c r="EN54" s="76"/>
      <c r="EO54" s="76"/>
      <c r="EP54" s="76"/>
      <c r="EQ54" s="76"/>
      <c r="ER54" s="76"/>
      <c r="ES54" s="76"/>
      <c r="ET54" s="76"/>
      <c r="EU54" s="76"/>
      <c r="EV54" s="76"/>
    </row>
    <row r="55" spans="1:152" s="89" customFormat="1" ht="15" customHeight="1" x14ac:dyDescent="0.25">
      <c r="A55" s="568"/>
      <c r="B55" s="568"/>
      <c r="C55" s="609"/>
      <c r="D55" s="832"/>
      <c r="E55" s="832"/>
      <c r="F55" s="819"/>
      <c r="G55" s="811"/>
      <c r="H55" s="812"/>
      <c r="I55" s="812"/>
      <c r="J55" s="813"/>
      <c r="K55" s="601"/>
      <c r="L55" s="79"/>
      <c r="M55" s="76"/>
      <c r="N55" s="76"/>
      <c r="O55" s="76"/>
      <c r="P55" s="76"/>
      <c r="Q55" s="76"/>
      <c r="R55" s="76"/>
      <c r="S55" s="76"/>
      <c r="T55" s="76"/>
      <c r="U55" s="76"/>
      <c r="V55" s="76"/>
      <c r="W55" s="76"/>
      <c r="X55" s="76"/>
      <c r="Y55" s="76"/>
      <c r="Z55" s="76"/>
      <c r="AA55" s="76"/>
      <c r="AB55" s="76"/>
      <c r="AC55" s="76"/>
      <c r="AD55" s="76"/>
      <c r="AE55" s="76"/>
      <c r="AF55" s="76"/>
      <c r="AG55" s="76"/>
      <c r="AH55" s="76"/>
      <c r="AI55" s="76"/>
      <c r="AJ55" s="76"/>
      <c r="AK55" s="76"/>
      <c r="AL55" s="76"/>
      <c r="AM55" s="76"/>
      <c r="AN55" s="76"/>
      <c r="AO55" s="76"/>
      <c r="AP55" s="76"/>
      <c r="AQ55" s="76"/>
      <c r="AR55" s="76"/>
      <c r="AS55" s="76"/>
      <c r="AT55" s="76"/>
      <c r="AU55" s="76"/>
      <c r="AV55" s="76"/>
      <c r="AW55" s="76"/>
      <c r="AX55" s="76"/>
      <c r="AY55" s="76"/>
      <c r="AZ55" s="76"/>
      <c r="BA55" s="76"/>
      <c r="BB55" s="76"/>
      <c r="BC55" s="76"/>
      <c r="BD55" s="76"/>
      <c r="BE55" s="76"/>
      <c r="BF55" s="76"/>
      <c r="BG55" s="76"/>
      <c r="BH55" s="76"/>
      <c r="BI55" s="76"/>
      <c r="BJ55" s="76"/>
      <c r="BK55" s="76"/>
      <c r="BL55" s="76"/>
      <c r="BM55" s="76"/>
      <c r="BN55" s="76"/>
      <c r="BO55" s="76"/>
      <c r="BP55" s="76"/>
      <c r="BQ55" s="76"/>
      <c r="BR55" s="76"/>
      <c r="BS55" s="76"/>
      <c r="BT55" s="76"/>
      <c r="BU55" s="76"/>
      <c r="BV55" s="76"/>
      <c r="BW55" s="76"/>
      <c r="BX55" s="76"/>
      <c r="BY55" s="76"/>
      <c r="BZ55" s="76"/>
      <c r="CA55" s="76"/>
      <c r="CB55" s="76"/>
      <c r="CC55" s="76"/>
      <c r="CD55" s="76"/>
      <c r="CE55" s="76"/>
      <c r="CF55" s="76"/>
      <c r="CG55" s="76"/>
      <c r="CH55" s="76"/>
      <c r="CI55" s="76"/>
      <c r="CJ55" s="76"/>
      <c r="CK55" s="76"/>
      <c r="CL55" s="76"/>
      <c r="CM55" s="76"/>
      <c r="CN55" s="76"/>
      <c r="CO55" s="76"/>
      <c r="CP55" s="76"/>
      <c r="CQ55" s="76"/>
      <c r="CR55" s="76"/>
      <c r="CS55" s="76"/>
      <c r="CT55" s="76"/>
      <c r="CU55" s="76"/>
      <c r="CV55" s="76"/>
      <c r="CW55" s="76"/>
      <c r="CX55" s="76"/>
      <c r="CY55" s="76"/>
      <c r="CZ55" s="76"/>
      <c r="DA55" s="76"/>
      <c r="DB55" s="76"/>
      <c r="DC55" s="76"/>
      <c r="DD55" s="76"/>
      <c r="DE55" s="76"/>
      <c r="DF55" s="76"/>
      <c r="DG55" s="76"/>
      <c r="DH55" s="76"/>
      <c r="DI55" s="76"/>
      <c r="DJ55" s="76"/>
      <c r="DK55" s="76"/>
      <c r="DL55" s="76"/>
      <c r="DM55" s="76"/>
      <c r="DN55" s="76"/>
      <c r="DO55" s="76"/>
      <c r="DP55" s="76"/>
      <c r="DQ55" s="76"/>
      <c r="DR55" s="76"/>
      <c r="DS55" s="76"/>
      <c r="DT55" s="76"/>
      <c r="DU55" s="76"/>
      <c r="DV55" s="76"/>
      <c r="DW55" s="76"/>
      <c r="DX55" s="76"/>
      <c r="DY55" s="76"/>
      <c r="DZ55" s="76"/>
      <c r="EA55" s="76"/>
      <c r="EB55" s="76"/>
      <c r="EC55" s="76"/>
      <c r="ED55" s="76"/>
      <c r="EE55" s="76"/>
      <c r="EF55" s="76"/>
      <c r="EG55" s="76"/>
      <c r="EH55" s="76"/>
      <c r="EI55" s="76"/>
      <c r="EJ55" s="76"/>
      <c r="EK55" s="76"/>
      <c r="EL55" s="76"/>
      <c r="EM55" s="76"/>
      <c r="EN55" s="76"/>
      <c r="EO55" s="76"/>
      <c r="EP55" s="76"/>
      <c r="EQ55" s="76"/>
      <c r="ER55" s="76"/>
      <c r="ES55" s="76"/>
      <c r="ET55" s="76"/>
      <c r="EU55" s="76"/>
      <c r="EV55" s="76"/>
    </row>
    <row r="56" spans="1:152" s="89" customFormat="1" ht="15" customHeight="1" x14ac:dyDescent="0.25">
      <c r="A56" s="568"/>
      <c r="B56" s="568"/>
      <c r="C56" s="609"/>
      <c r="D56" s="832"/>
      <c r="E56" s="832"/>
      <c r="F56" s="814" t="s">
        <v>781</v>
      </c>
      <c r="G56" s="805" t="s">
        <v>783</v>
      </c>
      <c r="H56" s="806"/>
      <c r="I56" s="806"/>
      <c r="J56" s="807"/>
      <c r="K56" s="601"/>
      <c r="L56" s="79"/>
      <c r="M56" s="76"/>
      <c r="N56" s="76"/>
      <c r="O56" s="76"/>
      <c r="P56" s="76"/>
      <c r="Q56" s="76"/>
      <c r="R56" s="76"/>
      <c r="S56" s="76"/>
      <c r="T56" s="76"/>
      <c r="U56" s="76"/>
      <c r="V56" s="76"/>
      <c r="W56" s="76"/>
      <c r="X56" s="76"/>
      <c r="Y56" s="76"/>
      <c r="Z56" s="76"/>
      <c r="AA56" s="76"/>
      <c r="AB56" s="76"/>
      <c r="AC56" s="76"/>
      <c r="AD56" s="76"/>
      <c r="AE56" s="76"/>
      <c r="AF56" s="76"/>
      <c r="AG56" s="76"/>
      <c r="AH56" s="76"/>
      <c r="AI56" s="76"/>
      <c r="AJ56" s="76"/>
      <c r="AK56" s="76"/>
      <c r="AL56" s="76"/>
      <c r="AM56" s="76"/>
      <c r="AN56" s="76"/>
      <c r="AO56" s="76"/>
      <c r="AP56" s="76"/>
      <c r="AQ56" s="76"/>
      <c r="AR56" s="76"/>
      <c r="AS56" s="76"/>
      <c r="AT56" s="76"/>
      <c r="AU56" s="76"/>
      <c r="AV56" s="76"/>
      <c r="AW56" s="76"/>
      <c r="AX56" s="76"/>
      <c r="AY56" s="76"/>
      <c r="AZ56" s="76"/>
      <c r="BA56" s="76"/>
      <c r="BB56" s="76"/>
      <c r="BC56" s="76"/>
      <c r="BD56" s="76"/>
      <c r="BE56" s="76"/>
      <c r="BF56" s="76"/>
      <c r="BG56" s="76"/>
      <c r="BH56" s="76"/>
      <c r="BI56" s="76"/>
      <c r="BJ56" s="76"/>
      <c r="BK56" s="76"/>
      <c r="BL56" s="76"/>
      <c r="BM56" s="76"/>
      <c r="BN56" s="76"/>
      <c r="BO56" s="76"/>
      <c r="BP56" s="76"/>
      <c r="BQ56" s="76"/>
      <c r="BR56" s="76"/>
      <c r="BS56" s="76"/>
      <c r="BT56" s="76"/>
      <c r="BU56" s="76"/>
      <c r="BV56" s="76"/>
      <c r="BW56" s="76"/>
      <c r="BX56" s="76"/>
      <c r="BY56" s="76"/>
      <c r="BZ56" s="76"/>
      <c r="CA56" s="76"/>
      <c r="CB56" s="76"/>
      <c r="CC56" s="76"/>
      <c r="CD56" s="76"/>
      <c r="CE56" s="76"/>
      <c r="CF56" s="76"/>
      <c r="CG56" s="76"/>
      <c r="CH56" s="76"/>
      <c r="CI56" s="76"/>
      <c r="CJ56" s="76"/>
      <c r="CK56" s="76"/>
      <c r="CL56" s="76"/>
      <c r="CM56" s="76"/>
      <c r="CN56" s="76"/>
      <c r="CO56" s="76"/>
      <c r="CP56" s="76"/>
      <c r="CQ56" s="76"/>
      <c r="CR56" s="76"/>
      <c r="CS56" s="76"/>
      <c r="CT56" s="76"/>
      <c r="CU56" s="76"/>
      <c r="CV56" s="76"/>
      <c r="CW56" s="76"/>
      <c r="CX56" s="76"/>
      <c r="CY56" s="76"/>
      <c r="CZ56" s="76"/>
      <c r="DA56" s="76"/>
      <c r="DB56" s="76"/>
      <c r="DC56" s="76"/>
      <c r="DD56" s="76"/>
      <c r="DE56" s="76"/>
      <c r="DF56" s="76"/>
      <c r="DG56" s="76"/>
      <c r="DH56" s="76"/>
      <c r="DI56" s="76"/>
      <c r="DJ56" s="76"/>
      <c r="DK56" s="76"/>
      <c r="DL56" s="76"/>
      <c r="DM56" s="76"/>
      <c r="DN56" s="76"/>
      <c r="DO56" s="76"/>
      <c r="DP56" s="76"/>
      <c r="DQ56" s="76"/>
      <c r="DR56" s="76"/>
      <c r="DS56" s="76"/>
      <c r="DT56" s="76"/>
      <c r="DU56" s="76"/>
      <c r="DV56" s="76"/>
      <c r="DW56" s="76"/>
      <c r="DX56" s="76"/>
      <c r="DY56" s="76"/>
      <c r="DZ56" s="76"/>
      <c r="EA56" s="76"/>
      <c r="EB56" s="76"/>
      <c r="EC56" s="76"/>
      <c r="ED56" s="76"/>
      <c r="EE56" s="76"/>
      <c r="EF56" s="76"/>
      <c r="EG56" s="76"/>
      <c r="EH56" s="76"/>
      <c r="EI56" s="76"/>
      <c r="EJ56" s="76"/>
      <c r="EK56" s="76"/>
      <c r="EL56" s="76"/>
      <c r="EM56" s="76"/>
      <c r="EN56" s="76"/>
      <c r="EO56" s="76"/>
      <c r="EP56" s="76"/>
      <c r="EQ56" s="76"/>
      <c r="ER56" s="76"/>
      <c r="ES56" s="76"/>
      <c r="ET56" s="76"/>
      <c r="EU56" s="76"/>
      <c r="EV56" s="76"/>
    </row>
    <row r="57" spans="1:152" s="89" customFormat="1" ht="15" customHeight="1" x14ac:dyDescent="0.25">
      <c r="A57" s="568"/>
      <c r="B57" s="568"/>
      <c r="C57" s="609"/>
      <c r="D57" s="832"/>
      <c r="E57" s="832"/>
      <c r="F57" s="815"/>
      <c r="G57" s="808"/>
      <c r="H57" s="809"/>
      <c r="I57" s="809"/>
      <c r="J57" s="810"/>
      <c r="K57" s="601"/>
      <c r="L57" s="79"/>
      <c r="M57" s="76"/>
      <c r="N57" s="76"/>
      <c r="O57" s="76"/>
      <c r="P57" s="76"/>
      <c r="Q57" s="76"/>
      <c r="R57" s="76"/>
      <c r="S57" s="76"/>
      <c r="T57" s="76"/>
      <c r="U57" s="76"/>
      <c r="V57" s="76"/>
      <c r="W57" s="76"/>
      <c r="X57" s="76"/>
      <c r="Y57" s="76"/>
      <c r="Z57" s="76"/>
      <c r="AA57" s="76"/>
      <c r="AB57" s="76"/>
      <c r="AC57" s="76"/>
      <c r="AD57" s="76"/>
      <c r="AE57" s="76"/>
      <c r="AF57" s="76"/>
      <c r="AG57" s="76"/>
      <c r="AH57" s="76"/>
      <c r="AI57" s="76"/>
      <c r="AJ57" s="76"/>
      <c r="AK57" s="76"/>
      <c r="AL57" s="76"/>
      <c r="AM57" s="76"/>
      <c r="AN57" s="76"/>
      <c r="AO57" s="76"/>
      <c r="AP57" s="76"/>
      <c r="AQ57" s="76"/>
      <c r="AR57" s="76"/>
      <c r="AS57" s="76"/>
      <c r="AT57" s="76"/>
      <c r="AU57" s="76"/>
      <c r="AV57" s="76"/>
      <c r="AW57" s="76"/>
      <c r="AX57" s="76"/>
      <c r="AY57" s="76"/>
      <c r="AZ57" s="76"/>
      <c r="BA57" s="76"/>
      <c r="BB57" s="76"/>
      <c r="BC57" s="76"/>
      <c r="BD57" s="76"/>
      <c r="BE57" s="76"/>
      <c r="BF57" s="76"/>
      <c r="BG57" s="76"/>
      <c r="BH57" s="76"/>
      <c r="BI57" s="76"/>
      <c r="BJ57" s="76"/>
      <c r="BK57" s="76"/>
      <c r="BL57" s="76"/>
      <c r="BM57" s="76"/>
      <c r="BN57" s="76"/>
      <c r="BO57" s="76"/>
      <c r="BP57" s="76"/>
      <c r="BQ57" s="76"/>
      <c r="BR57" s="76"/>
      <c r="BS57" s="76"/>
      <c r="BT57" s="76"/>
      <c r="BU57" s="76"/>
      <c r="BV57" s="76"/>
      <c r="BW57" s="76"/>
      <c r="BX57" s="76"/>
      <c r="BY57" s="76"/>
      <c r="BZ57" s="76"/>
      <c r="CA57" s="76"/>
      <c r="CB57" s="76"/>
      <c r="CC57" s="76"/>
      <c r="CD57" s="76"/>
      <c r="CE57" s="76"/>
      <c r="CF57" s="76"/>
      <c r="CG57" s="76"/>
      <c r="CH57" s="76"/>
      <c r="CI57" s="76"/>
      <c r="CJ57" s="76"/>
      <c r="CK57" s="76"/>
      <c r="CL57" s="76"/>
      <c r="CM57" s="76"/>
      <c r="CN57" s="76"/>
      <c r="CO57" s="76"/>
      <c r="CP57" s="76"/>
      <c r="CQ57" s="76"/>
      <c r="CR57" s="76"/>
      <c r="CS57" s="76"/>
      <c r="CT57" s="76"/>
      <c r="CU57" s="76"/>
      <c r="CV57" s="76"/>
      <c r="CW57" s="76"/>
      <c r="CX57" s="76"/>
      <c r="CY57" s="76"/>
      <c r="CZ57" s="76"/>
      <c r="DA57" s="76"/>
      <c r="DB57" s="76"/>
      <c r="DC57" s="76"/>
      <c r="DD57" s="76"/>
      <c r="DE57" s="76"/>
      <c r="DF57" s="76"/>
      <c r="DG57" s="76"/>
      <c r="DH57" s="76"/>
      <c r="DI57" s="76"/>
      <c r="DJ57" s="76"/>
      <c r="DK57" s="76"/>
      <c r="DL57" s="76"/>
      <c r="DM57" s="76"/>
      <c r="DN57" s="76"/>
      <c r="DO57" s="76"/>
      <c r="DP57" s="76"/>
      <c r="DQ57" s="76"/>
      <c r="DR57" s="76"/>
      <c r="DS57" s="76"/>
      <c r="DT57" s="76"/>
      <c r="DU57" s="76"/>
      <c r="DV57" s="76"/>
      <c r="DW57" s="76"/>
      <c r="DX57" s="76"/>
      <c r="DY57" s="76"/>
      <c r="DZ57" s="76"/>
      <c r="EA57" s="76"/>
      <c r="EB57" s="76"/>
      <c r="EC57" s="76"/>
      <c r="ED57" s="76"/>
      <c r="EE57" s="76"/>
      <c r="EF57" s="76"/>
      <c r="EG57" s="76"/>
      <c r="EH57" s="76"/>
      <c r="EI57" s="76"/>
      <c r="EJ57" s="76"/>
      <c r="EK57" s="76"/>
      <c r="EL57" s="76"/>
      <c r="EM57" s="76"/>
      <c r="EN57" s="76"/>
      <c r="EO57" s="76"/>
      <c r="EP57" s="76"/>
      <c r="EQ57" s="76"/>
      <c r="ER57" s="76"/>
      <c r="ES57" s="76"/>
      <c r="ET57" s="76"/>
      <c r="EU57" s="76"/>
      <c r="EV57" s="76"/>
    </row>
    <row r="58" spans="1:152" s="89" customFormat="1" ht="15" customHeight="1" x14ac:dyDescent="0.25">
      <c r="A58" s="568"/>
      <c r="B58" s="568"/>
      <c r="C58" s="609"/>
      <c r="D58" s="832"/>
      <c r="E58" s="832"/>
      <c r="F58" s="816"/>
      <c r="G58" s="811"/>
      <c r="H58" s="812"/>
      <c r="I58" s="812"/>
      <c r="J58" s="813"/>
      <c r="K58" s="601"/>
      <c r="L58" s="79"/>
      <c r="M58" s="76"/>
      <c r="N58" s="76"/>
      <c r="O58" s="76"/>
      <c r="P58" s="76"/>
      <c r="Q58" s="76"/>
      <c r="R58" s="76"/>
      <c r="S58" s="76"/>
      <c r="T58" s="76"/>
      <c r="U58" s="76"/>
      <c r="V58" s="76"/>
      <c r="W58" s="76"/>
      <c r="X58" s="76"/>
      <c r="Y58" s="76"/>
      <c r="Z58" s="76"/>
      <c r="AA58" s="76"/>
      <c r="AB58" s="76"/>
      <c r="AC58" s="76"/>
      <c r="AD58" s="76"/>
      <c r="AE58" s="76"/>
      <c r="AF58" s="76"/>
      <c r="AG58" s="76"/>
      <c r="AH58" s="76"/>
      <c r="AI58" s="76"/>
      <c r="AJ58" s="76"/>
      <c r="AK58" s="76"/>
      <c r="AL58" s="76"/>
      <c r="AM58" s="76"/>
      <c r="AN58" s="76"/>
      <c r="AO58" s="76"/>
      <c r="AP58" s="76"/>
      <c r="AQ58" s="76"/>
      <c r="AR58" s="76"/>
      <c r="AS58" s="76"/>
      <c r="AT58" s="76"/>
      <c r="AU58" s="76"/>
      <c r="AV58" s="76"/>
      <c r="AW58" s="76"/>
      <c r="AX58" s="76"/>
      <c r="AY58" s="76"/>
      <c r="AZ58" s="76"/>
      <c r="BA58" s="76"/>
      <c r="BB58" s="76"/>
      <c r="BC58" s="76"/>
      <c r="BD58" s="76"/>
      <c r="BE58" s="76"/>
      <c r="BF58" s="76"/>
      <c r="BG58" s="76"/>
      <c r="BH58" s="76"/>
      <c r="BI58" s="76"/>
      <c r="BJ58" s="76"/>
      <c r="BK58" s="76"/>
      <c r="BL58" s="76"/>
      <c r="BM58" s="76"/>
      <c r="BN58" s="76"/>
      <c r="BO58" s="76"/>
      <c r="BP58" s="76"/>
      <c r="BQ58" s="76"/>
      <c r="BR58" s="76"/>
      <c r="BS58" s="76"/>
      <c r="BT58" s="76"/>
      <c r="BU58" s="76"/>
      <c r="BV58" s="76"/>
      <c r="BW58" s="76"/>
      <c r="BX58" s="76"/>
      <c r="BY58" s="76"/>
      <c r="BZ58" s="76"/>
      <c r="CA58" s="76"/>
      <c r="CB58" s="76"/>
      <c r="CC58" s="76"/>
      <c r="CD58" s="76"/>
      <c r="CE58" s="76"/>
      <c r="CF58" s="76"/>
      <c r="CG58" s="76"/>
      <c r="CH58" s="76"/>
      <c r="CI58" s="76"/>
      <c r="CJ58" s="76"/>
      <c r="CK58" s="76"/>
      <c r="CL58" s="76"/>
      <c r="CM58" s="76"/>
      <c r="CN58" s="76"/>
      <c r="CO58" s="76"/>
      <c r="CP58" s="76"/>
      <c r="CQ58" s="76"/>
      <c r="CR58" s="76"/>
      <c r="CS58" s="76"/>
      <c r="CT58" s="76"/>
      <c r="CU58" s="76"/>
      <c r="CV58" s="76"/>
      <c r="CW58" s="76"/>
      <c r="CX58" s="76"/>
      <c r="CY58" s="76"/>
      <c r="CZ58" s="76"/>
      <c r="DA58" s="76"/>
      <c r="DB58" s="76"/>
      <c r="DC58" s="76"/>
      <c r="DD58" s="76"/>
      <c r="DE58" s="76"/>
      <c r="DF58" s="76"/>
      <c r="DG58" s="76"/>
      <c r="DH58" s="76"/>
      <c r="DI58" s="76"/>
      <c r="DJ58" s="76"/>
      <c r="DK58" s="76"/>
      <c r="DL58" s="76"/>
      <c r="DM58" s="76"/>
      <c r="DN58" s="76"/>
      <c r="DO58" s="76"/>
      <c r="DP58" s="76"/>
      <c r="DQ58" s="76"/>
      <c r="DR58" s="76"/>
      <c r="DS58" s="76"/>
      <c r="DT58" s="76"/>
      <c r="DU58" s="76"/>
      <c r="DV58" s="76"/>
      <c r="DW58" s="76"/>
      <c r="DX58" s="76"/>
      <c r="DY58" s="76"/>
      <c r="DZ58" s="76"/>
      <c r="EA58" s="76"/>
      <c r="EB58" s="76"/>
      <c r="EC58" s="76"/>
      <c r="ED58" s="76"/>
      <c r="EE58" s="76"/>
      <c r="EF58" s="76"/>
      <c r="EG58" s="76"/>
      <c r="EH58" s="76"/>
      <c r="EI58" s="76"/>
      <c r="EJ58" s="76"/>
      <c r="EK58" s="76"/>
      <c r="EL58" s="76"/>
      <c r="EM58" s="76"/>
      <c r="EN58" s="76"/>
      <c r="EO58" s="76"/>
      <c r="EP58" s="76"/>
      <c r="EQ58" s="76"/>
      <c r="ER58" s="76"/>
      <c r="ES58" s="76"/>
      <c r="ET58" s="76"/>
      <c r="EU58" s="76"/>
      <c r="EV58" s="76"/>
    </row>
    <row r="59" spans="1:152" s="89" customFormat="1" ht="15" customHeight="1" x14ac:dyDescent="0.25">
      <c r="A59" s="568"/>
      <c r="B59" s="568"/>
      <c r="C59" s="609"/>
      <c r="D59" s="832"/>
      <c r="E59" s="832"/>
      <c r="F59" s="814" t="s">
        <v>789</v>
      </c>
      <c r="G59" s="805" t="s">
        <v>790</v>
      </c>
      <c r="H59" s="806"/>
      <c r="I59" s="806"/>
      <c r="J59" s="807"/>
      <c r="K59" s="601"/>
      <c r="L59" s="79"/>
      <c r="M59" s="76"/>
      <c r="N59" s="76"/>
      <c r="O59" s="76"/>
      <c r="P59" s="76"/>
      <c r="Q59" s="76"/>
      <c r="R59" s="76"/>
      <c r="S59" s="76"/>
      <c r="T59" s="76"/>
      <c r="U59" s="76"/>
      <c r="V59" s="76"/>
      <c r="W59" s="76"/>
      <c r="X59" s="76"/>
      <c r="Y59" s="76"/>
      <c r="Z59" s="76"/>
      <c r="AA59" s="76"/>
      <c r="AB59" s="76"/>
      <c r="AC59" s="76"/>
      <c r="AD59" s="76"/>
      <c r="AE59" s="76"/>
      <c r="AF59" s="76"/>
      <c r="AG59" s="76"/>
      <c r="AH59" s="76"/>
      <c r="AI59" s="76"/>
      <c r="AJ59" s="76"/>
      <c r="AK59" s="76"/>
      <c r="AL59" s="76"/>
      <c r="AM59" s="76"/>
      <c r="AN59" s="76"/>
      <c r="AO59" s="76"/>
      <c r="AP59" s="76"/>
      <c r="AQ59" s="76"/>
      <c r="AR59" s="76"/>
      <c r="AS59" s="76"/>
      <c r="AT59" s="76"/>
      <c r="AU59" s="76"/>
      <c r="AV59" s="76"/>
      <c r="AW59" s="76"/>
      <c r="AX59" s="76"/>
      <c r="AY59" s="76"/>
      <c r="AZ59" s="76"/>
      <c r="BA59" s="76"/>
      <c r="BB59" s="76"/>
      <c r="BC59" s="76"/>
      <c r="BD59" s="76"/>
      <c r="BE59" s="76"/>
      <c r="BF59" s="76"/>
      <c r="BG59" s="76"/>
      <c r="BH59" s="76"/>
      <c r="BI59" s="76"/>
      <c r="BJ59" s="76"/>
      <c r="BK59" s="76"/>
      <c r="BL59" s="76"/>
      <c r="BM59" s="76"/>
      <c r="BN59" s="76"/>
      <c r="BO59" s="76"/>
      <c r="BP59" s="76"/>
      <c r="BQ59" s="76"/>
      <c r="BR59" s="76"/>
      <c r="BS59" s="76"/>
      <c r="BT59" s="76"/>
      <c r="BU59" s="76"/>
      <c r="BV59" s="76"/>
      <c r="BW59" s="76"/>
      <c r="BX59" s="76"/>
      <c r="BY59" s="76"/>
      <c r="BZ59" s="76"/>
      <c r="CA59" s="76"/>
      <c r="CB59" s="76"/>
      <c r="CC59" s="76"/>
      <c r="CD59" s="76"/>
      <c r="CE59" s="76"/>
      <c r="CF59" s="76"/>
      <c r="CG59" s="76"/>
      <c r="CH59" s="76"/>
      <c r="CI59" s="76"/>
      <c r="CJ59" s="76"/>
      <c r="CK59" s="76"/>
      <c r="CL59" s="76"/>
      <c r="CM59" s="76"/>
      <c r="CN59" s="76"/>
      <c r="CO59" s="76"/>
      <c r="CP59" s="76"/>
      <c r="CQ59" s="76"/>
      <c r="CR59" s="76"/>
      <c r="CS59" s="76"/>
      <c r="CT59" s="76"/>
      <c r="CU59" s="76"/>
      <c r="CV59" s="76"/>
      <c r="CW59" s="76"/>
      <c r="CX59" s="76"/>
      <c r="CY59" s="76"/>
      <c r="CZ59" s="76"/>
      <c r="DA59" s="76"/>
      <c r="DB59" s="76"/>
      <c r="DC59" s="76"/>
      <c r="DD59" s="76"/>
      <c r="DE59" s="76"/>
      <c r="DF59" s="76"/>
      <c r="DG59" s="76"/>
      <c r="DH59" s="76"/>
      <c r="DI59" s="76"/>
      <c r="DJ59" s="76"/>
      <c r="DK59" s="76"/>
      <c r="DL59" s="76"/>
      <c r="DM59" s="76"/>
      <c r="DN59" s="76"/>
      <c r="DO59" s="76"/>
      <c r="DP59" s="76"/>
      <c r="DQ59" s="76"/>
      <c r="DR59" s="76"/>
      <c r="DS59" s="76"/>
      <c r="DT59" s="76"/>
      <c r="DU59" s="76"/>
      <c r="DV59" s="76"/>
      <c r="DW59" s="76"/>
      <c r="DX59" s="76"/>
      <c r="DY59" s="76"/>
      <c r="DZ59" s="76"/>
      <c r="EA59" s="76"/>
      <c r="EB59" s="76"/>
      <c r="EC59" s="76"/>
      <c r="ED59" s="76"/>
      <c r="EE59" s="76"/>
      <c r="EF59" s="76"/>
      <c r="EG59" s="76"/>
      <c r="EH59" s="76"/>
      <c r="EI59" s="76"/>
      <c r="EJ59" s="76"/>
      <c r="EK59" s="76"/>
      <c r="EL59" s="76"/>
      <c r="EM59" s="76"/>
      <c r="EN59" s="76"/>
      <c r="EO59" s="76"/>
      <c r="EP59" s="76"/>
      <c r="EQ59" s="76"/>
      <c r="ER59" s="76"/>
      <c r="ES59" s="76"/>
      <c r="ET59" s="76"/>
      <c r="EU59" s="76"/>
      <c r="EV59" s="76"/>
    </row>
    <row r="60" spans="1:152" s="89" customFormat="1" ht="15" customHeight="1" x14ac:dyDescent="0.25">
      <c r="A60" s="568"/>
      <c r="B60" s="568"/>
      <c r="C60" s="609"/>
      <c r="D60" s="832"/>
      <c r="E60" s="832"/>
      <c r="F60" s="815"/>
      <c r="G60" s="808"/>
      <c r="H60" s="809"/>
      <c r="I60" s="809"/>
      <c r="J60" s="810"/>
      <c r="K60" s="601"/>
      <c r="L60" s="79"/>
      <c r="M60" s="76"/>
      <c r="N60" s="76"/>
      <c r="O60" s="76"/>
      <c r="P60" s="76"/>
      <c r="Q60" s="76"/>
      <c r="R60" s="76"/>
      <c r="S60" s="76"/>
      <c r="T60" s="76"/>
      <c r="U60" s="76"/>
      <c r="V60" s="76"/>
      <c r="W60" s="76"/>
      <c r="X60" s="76"/>
      <c r="Y60" s="76"/>
      <c r="Z60" s="76"/>
      <c r="AA60" s="76"/>
      <c r="AB60" s="76"/>
      <c r="AC60" s="76"/>
      <c r="AD60" s="76"/>
      <c r="AE60" s="76"/>
      <c r="AF60" s="76"/>
      <c r="AG60" s="76"/>
      <c r="AH60" s="76"/>
      <c r="AI60" s="76"/>
      <c r="AJ60" s="76"/>
      <c r="AK60" s="76"/>
      <c r="AL60" s="76"/>
      <c r="AM60" s="76"/>
      <c r="AN60" s="76"/>
      <c r="AO60" s="76"/>
      <c r="AP60" s="76"/>
      <c r="AQ60" s="76"/>
      <c r="AR60" s="76"/>
      <c r="AS60" s="76"/>
      <c r="AT60" s="76"/>
      <c r="AU60" s="76"/>
      <c r="AV60" s="76"/>
      <c r="AW60" s="76"/>
      <c r="AX60" s="76"/>
      <c r="AY60" s="76"/>
      <c r="AZ60" s="76"/>
      <c r="BA60" s="76"/>
      <c r="BB60" s="76"/>
      <c r="BC60" s="76"/>
      <c r="BD60" s="76"/>
      <c r="BE60" s="76"/>
      <c r="BF60" s="76"/>
      <c r="BG60" s="76"/>
      <c r="BH60" s="76"/>
      <c r="BI60" s="76"/>
      <c r="BJ60" s="76"/>
      <c r="BK60" s="76"/>
      <c r="BL60" s="76"/>
      <c r="BM60" s="76"/>
      <c r="BN60" s="76"/>
      <c r="BO60" s="76"/>
      <c r="BP60" s="76"/>
      <c r="BQ60" s="76"/>
      <c r="BR60" s="76"/>
      <c r="BS60" s="76"/>
      <c r="BT60" s="76"/>
      <c r="BU60" s="76"/>
      <c r="BV60" s="76"/>
      <c r="BW60" s="76"/>
      <c r="BX60" s="76"/>
      <c r="BY60" s="76"/>
      <c r="BZ60" s="76"/>
      <c r="CA60" s="76"/>
      <c r="CB60" s="76"/>
      <c r="CC60" s="76"/>
      <c r="CD60" s="76"/>
      <c r="CE60" s="76"/>
      <c r="CF60" s="76"/>
      <c r="CG60" s="76"/>
      <c r="CH60" s="76"/>
      <c r="CI60" s="76"/>
      <c r="CJ60" s="76"/>
      <c r="CK60" s="76"/>
      <c r="CL60" s="76"/>
      <c r="CM60" s="76"/>
      <c r="CN60" s="76"/>
      <c r="CO60" s="76"/>
      <c r="CP60" s="76"/>
      <c r="CQ60" s="76"/>
      <c r="CR60" s="76"/>
      <c r="CS60" s="76"/>
      <c r="CT60" s="76"/>
      <c r="CU60" s="76"/>
      <c r="CV60" s="76"/>
      <c r="CW60" s="76"/>
      <c r="CX60" s="76"/>
      <c r="CY60" s="76"/>
      <c r="CZ60" s="76"/>
      <c r="DA60" s="76"/>
      <c r="DB60" s="76"/>
      <c r="DC60" s="76"/>
      <c r="DD60" s="76"/>
      <c r="DE60" s="76"/>
      <c r="DF60" s="76"/>
      <c r="DG60" s="76"/>
      <c r="DH60" s="76"/>
      <c r="DI60" s="76"/>
      <c r="DJ60" s="76"/>
      <c r="DK60" s="76"/>
      <c r="DL60" s="76"/>
      <c r="DM60" s="76"/>
      <c r="DN60" s="76"/>
      <c r="DO60" s="76"/>
      <c r="DP60" s="76"/>
      <c r="DQ60" s="76"/>
      <c r="DR60" s="76"/>
      <c r="DS60" s="76"/>
      <c r="DT60" s="76"/>
      <c r="DU60" s="76"/>
      <c r="DV60" s="76"/>
      <c r="DW60" s="76"/>
      <c r="DX60" s="76"/>
      <c r="DY60" s="76"/>
      <c r="DZ60" s="76"/>
      <c r="EA60" s="76"/>
      <c r="EB60" s="76"/>
      <c r="EC60" s="76"/>
      <c r="ED60" s="76"/>
      <c r="EE60" s="76"/>
      <c r="EF60" s="76"/>
      <c r="EG60" s="76"/>
      <c r="EH60" s="76"/>
      <c r="EI60" s="76"/>
      <c r="EJ60" s="76"/>
      <c r="EK60" s="76"/>
      <c r="EL60" s="76"/>
      <c r="EM60" s="76"/>
      <c r="EN60" s="76"/>
      <c r="EO60" s="76"/>
      <c r="EP60" s="76"/>
      <c r="EQ60" s="76"/>
      <c r="ER60" s="76"/>
      <c r="ES60" s="76"/>
      <c r="ET60" s="76"/>
      <c r="EU60" s="76"/>
      <c r="EV60" s="76"/>
    </row>
    <row r="61" spans="1:152" s="89" customFormat="1" ht="15" customHeight="1" x14ac:dyDescent="0.25">
      <c r="A61" s="568">
        <v>3</v>
      </c>
      <c r="B61" s="568"/>
      <c r="C61" s="609" t="s">
        <v>948</v>
      </c>
      <c r="D61" s="832"/>
      <c r="E61" s="832"/>
      <c r="F61" s="816"/>
      <c r="G61" s="811"/>
      <c r="H61" s="812"/>
      <c r="I61" s="812"/>
      <c r="J61" s="813"/>
      <c r="K61" s="601"/>
      <c r="L61" s="79"/>
      <c r="M61" s="76"/>
      <c r="N61" s="76"/>
      <c r="O61" s="76"/>
      <c r="P61" s="76"/>
      <c r="Q61" s="76"/>
      <c r="R61" s="76"/>
      <c r="S61" s="76"/>
      <c r="T61" s="76"/>
      <c r="U61" s="76"/>
      <c r="V61" s="76"/>
      <c r="W61" s="76"/>
      <c r="X61" s="76"/>
      <c r="Y61" s="76"/>
      <c r="Z61" s="76"/>
      <c r="AA61" s="76"/>
      <c r="AB61" s="76"/>
      <c r="AC61" s="76"/>
      <c r="AD61" s="76"/>
      <c r="AE61" s="76"/>
      <c r="AF61" s="76"/>
      <c r="AG61" s="76"/>
      <c r="AH61" s="76"/>
      <c r="AI61" s="76"/>
      <c r="AJ61" s="76"/>
      <c r="AK61" s="76"/>
      <c r="AL61" s="76"/>
      <c r="AM61" s="76"/>
      <c r="AN61" s="76"/>
      <c r="AO61" s="76"/>
      <c r="AP61" s="76"/>
      <c r="AQ61" s="76"/>
      <c r="AR61" s="76"/>
      <c r="AS61" s="76"/>
      <c r="AT61" s="76"/>
      <c r="AU61" s="76"/>
      <c r="AV61" s="76"/>
      <c r="AW61" s="76"/>
      <c r="AX61" s="76"/>
      <c r="AY61" s="76"/>
      <c r="AZ61" s="76"/>
      <c r="BA61" s="76"/>
      <c r="BB61" s="76"/>
      <c r="BC61" s="76"/>
      <c r="BD61" s="76"/>
      <c r="BE61" s="76"/>
      <c r="BF61" s="76"/>
      <c r="BG61" s="76"/>
      <c r="BH61" s="76"/>
      <c r="BI61" s="76"/>
      <c r="BJ61" s="76"/>
      <c r="BK61" s="76"/>
      <c r="BL61" s="76"/>
      <c r="BM61" s="76"/>
      <c r="BN61" s="76"/>
      <c r="BO61" s="76"/>
      <c r="BP61" s="76"/>
      <c r="BQ61" s="76"/>
      <c r="BR61" s="76"/>
      <c r="BS61" s="76"/>
      <c r="BT61" s="76"/>
      <c r="BU61" s="76"/>
      <c r="BV61" s="76"/>
      <c r="BW61" s="76"/>
      <c r="BX61" s="76"/>
      <c r="BY61" s="76"/>
      <c r="BZ61" s="76"/>
      <c r="CA61" s="76"/>
      <c r="CB61" s="76"/>
      <c r="CC61" s="76"/>
      <c r="CD61" s="76"/>
      <c r="CE61" s="76"/>
      <c r="CF61" s="76"/>
      <c r="CG61" s="76"/>
      <c r="CH61" s="76"/>
      <c r="CI61" s="76"/>
      <c r="CJ61" s="76"/>
      <c r="CK61" s="76"/>
      <c r="CL61" s="76"/>
      <c r="CM61" s="76"/>
      <c r="CN61" s="76"/>
      <c r="CO61" s="76"/>
      <c r="CP61" s="76"/>
      <c r="CQ61" s="76"/>
      <c r="CR61" s="76"/>
      <c r="CS61" s="76"/>
      <c r="CT61" s="76"/>
      <c r="CU61" s="76"/>
      <c r="CV61" s="76"/>
      <c r="CW61" s="76"/>
      <c r="CX61" s="76"/>
      <c r="CY61" s="76"/>
      <c r="CZ61" s="76"/>
      <c r="DA61" s="76"/>
      <c r="DB61" s="76"/>
      <c r="DC61" s="76"/>
      <c r="DD61" s="76"/>
      <c r="DE61" s="76"/>
      <c r="DF61" s="76"/>
      <c r="DG61" s="76"/>
      <c r="DH61" s="76"/>
      <c r="DI61" s="76"/>
      <c r="DJ61" s="76"/>
      <c r="DK61" s="76"/>
      <c r="DL61" s="76"/>
      <c r="DM61" s="76"/>
      <c r="DN61" s="76"/>
      <c r="DO61" s="76"/>
      <c r="DP61" s="76"/>
      <c r="DQ61" s="76"/>
      <c r="DR61" s="76"/>
      <c r="DS61" s="76"/>
      <c r="DT61" s="76"/>
      <c r="DU61" s="76"/>
      <c r="DV61" s="76"/>
      <c r="DW61" s="76"/>
      <c r="DX61" s="76"/>
      <c r="DY61" s="76"/>
      <c r="DZ61" s="76"/>
      <c r="EA61" s="76"/>
      <c r="EB61" s="76"/>
      <c r="EC61" s="76"/>
      <c r="ED61" s="76"/>
      <c r="EE61" s="76"/>
      <c r="EF61" s="76"/>
      <c r="EG61" s="76"/>
      <c r="EH61" s="76"/>
      <c r="EI61" s="76"/>
      <c r="EJ61" s="76"/>
      <c r="EK61" s="76"/>
      <c r="EL61" s="76"/>
      <c r="EM61" s="76"/>
      <c r="EN61" s="76"/>
      <c r="EO61" s="76"/>
      <c r="EP61" s="76"/>
      <c r="EQ61" s="76"/>
      <c r="ER61" s="76"/>
      <c r="ES61" s="76"/>
      <c r="ET61" s="76"/>
      <c r="EU61" s="76"/>
      <c r="EV61" s="76"/>
    </row>
    <row r="62" spans="1:152" s="89" customFormat="1" ht="15" customHeight="1" x14ac:dyDescent="0.25">
      <c r="A62" s="568"/>
      <c r="B62" s="568"/>
      <c r="C62" s="609"/>
      <c r="D62" s="832"/>
      <c r="E62" s="832"/>
      <c r="F62" s="817" t="s">
        <v>1087</v>
      </c>
      <c r="G62" s="805">
        <v>150</v>
      </c>
      <c r="H62" s="806"/>
      <c r="I62" s="806"/>
      <c r="J62" s="807"/>
      <c r="K62" s="601"/>
      <c r="L62" s="79"/>
      <c r="M62" s="76"/>
      <c r="N62" s="76"/>
      <c r="O62" s="76"/>
      <c r="P62" s="76"/>
      <c r="Q62" s="76"/>
      <c r="R62" s="76"/>
      <c r="S62" s="76"/>
      <c r="T62" s="76"/>
      <c r="U62" s="76"/>
      <c r="V62" s="76"/>
      <c r="W62" s="76"/>
      <c r="X62" s="76"/>
      <c r="Y62" s="76"/>
      <c r="Z62" s="76"/>
      <c r="AA62" s="76"/>
      <c r="AB62" s="76"/>
      <c r="AC62" s="76"/>
      <c r="AD62" s="76"/>
      <c r="AE62" s="76"/>
      <c r="AF62" s="76"/>
      <c r="AG62" s="76"/>
      <c r="AH62" s="76"/>
      <c r="AI62" s="76"/>
      <c r="AJ62" s="76"/>
      <c r="AK62" s="76"/>
      <c r="AL62" s="76"/>
      <c r="AM62" s="76"/>
      <c r="AN62" s="76"/>
      <c r="AO62" s="76"/>
      <c r="AP62" s="76"/>
      <c r="AQ62" s="76"/>
      <c r="AR62" s="76"/>
      <c r="AS62" s="76"/>
      <c r="AT62" s="76"/>
      <c r="AU62" s="76"/>
      <c r="AV62" s="76"/>
      <c r="AW62" s="76"/>
      <c r="AX62" s="76"/>
      <c r="AY62" s="76"/>
      <c r="AZ62" s="76"/>
      <c r="BA62" s="76"/>
      <c r="BB62" s="76"/>
      <c r="BC62" s="76"/>
      <c r="BD62" s="76"/>
      <c r="BE62" s="76"/>
      <c r="BF62" s="76"/>
      <c r="BG62" s="76"/>
      <c r="BH62" s="76"/>
      <c r="BI62" s="76"/>
      <c r="BJ62" s="76"/>
      <c r="BK62" s="76"/>
      <c r="BL62" s="76"/>
      <c r="BM62" s="76"/>
      <c r="BN62" s="76"/>
      <c r="BO62" s="76"/>
      <c r="BP62" s="76"/>
      <c r="BQ62" s="76"/>
      <c r="BR62" s="76"/>
      <c r="BS62" s="76"/>
      <c r="BT62" s="76"/>
      <c r="BU62" s="76"/>
      <c r="BV62" s="76"/>
      <c r="BW62" s="76"/>
      <c r="BX62" s="76"/>
      <c r="BY62" s="76"/>
      <c r="BZ62" s="76"/>
      <c r="CA62" s="76"/>
      <c r="CB62" s="76"/>
      <c r="CC62" s="76"/>
      <c r="CD62" s="76"/>
      <c r="CE62" s="76"/>
      <c r="CF62" s="76"/>
      <c r="CG62" s="76"/>
      <c r="CH62" s="76"/>
      <c r="CI62" s="76"/>
      <c r="CJ62" s="76"/>
      <c r="CK62" s="76"/>
      <c r="CL62" s="76"/>
      <c r="CM62" s="76"/>
      <c r="CN62" s="76"/>
      <c r="CO62" s="76"/>
      <c r="CP62" s="76"/>
      <c r="CQ62" s="76"/>
      <c r="CR62" s="76"/>
      <c r="CS62" s="76"/>
      <c r="CT62" s="76"/>
      <c r="CU62" s="76"/>
      <c r="CV62" s="76"/>
      <c r="CW62" s="76"/>
      <c r="CX62" s="76"/>
      <c r="CY62" s="76"/>
      <c r="CZ62" s="76"/>
      <c r="DA62" s="76"/>
      <c r="DB62" s="76"/>
      <c r="DC62" s="76"/>
      <c r="DD62" s="76"/>
      <c r="DE62" s="76"/>
      <c r="DF62" s="76"/>
      <c r="DG62" s="76"/>
      <c r="DH62" s="76"/>
      <c r="DI62" s="76"/>
      <c r="DJ62" s="76"/>
      <c r="DK62" s="76"/>
      <c r="DL62" s="76"/>
      <c r="DM62" s="76"/>
      <c r="DN62" s="76"/>
      <c r="DO62" s="76"/>
      <c r="DP62" s="76"/>
      <c r="DQ62" s="76"/>
      <c r="DR62" s="76"/>
      <c r="DS62" s="76"/>
      <c r="DT62" s="76"/>
      <c r="DU62" s="76"/>
      <c r="DV62" s="76"/>
      <c r="DW62" s="76"/>
      <c r="DX62" s="76"/>
      <c r="DY62" s="76"/>
      <c r="DZ62" s="76"/>
      <c r="EA62" s="76"/>
      <c r="EB62" s="76"/>
      <c r="EC62" s="76"/>
      <c r="ED62" s="76"/>
      <c r="EE62" s="76"/>
      <c r="EF62" s="76"/>
      <c r="EG62" s="76"/>
      <c r="EH62" s="76"/>
      <c r="EI62" s="76"/>
      <c r="EJ62" s="76"/>
      <c r="EK62" s="76"/>
      <c r="EL62" s="76"/>
      <c r="EM62" s="76"/>
      <c r="EN62" s="76"/>
      <c r="EO62" s="76"/>
      <c r="EP62" s="76"/>
      <c r="EQ62" s="76"/>
      <c r="ER62" s="76"/>
      <c r="ES62" s="76"/>
      <c r="ET62" s="76"/>
      <c r="EU62" s="76"/>
      <c r="EV62" s="76"/>
    </row>
    <row r="63" spans="1:152" s="89" customFormat="1" ht="15" customHeight="1" x14ac:dyDescent="0.25">
      <c r="A63" s="568"/>
      <c r="B63" s="568"/>
      <c r="C63" s="609"/>
      <c r="D63" s="832"/>
      <c r="E63" s="832"/>
      <c r="F63" s="818"/>
      <c r="G63" s="808"/>
      <c r="H63" s="809"/>
      <c r="I63" s="809"/>
      <c r="J63" s="810"/>
      <c r="K63" s="601"/>
      <c r="L63" s="79"/>
      <c r="M63" s="76"/>
      <c r="N63" s="76"/>
      <c r="O63" s="76"/>
      <c r="P63" s="76"/>
      <c r="Q63" s="76"/>
      <c r="R63" s="76"/>
      <c r="S63" s="76"/>
      <c r="T63" s="76"/>
      <c r="U63" s="76"/>
      <c r="V63" s="76"/>
      <c r="W63" s="76"/>
      <c r="X63" s="76"/>
      <c r="Y63" s="76"/>
      <c r="Z63" s="76"/>
      <c r="AA63" s="76"/>
      <c r="AB63" s="76"/>
      <c r="AC63" s="76"/>
      <c r="AD63" s="76"/>
      <c r="AE63" s="76"/>
      <c r="AF63" s="76"/>
      <c r="AG63" s="76"/>
      <c r="AH63" s="76"/>
      <c r="AI63" s="76"/>
      <c r="AJ63" s="76"/>
      <c r="AK63" s="76"/>
      <c r="AL63" s="76"/>
      <c r="AM63" s="76"/>
      <c r="AN63" s="76"/>
      <c r="AO63" s="76"/>
      <c r="AP63" s="76"/>
      <c r="AQ63" s="76"/>
      <c r="AR63" s="76"/>
      <c r="AS63" s="76"/>
      <c r="AT63" s="76"/>
      <c r="AU63" s="76"/>
      <c r="AV63" s="76"/>
      <c r="AW63" s="76"/>
      <c r="AX63" s="76"/>
      <c r="AY63" s="76"/>
      <c r="AZ63" s="76"/>
      <c r="BA63" s="76"/>
      <c r="BB63" s="76"/>
      <c r="BC63" s="76"/>
      <c r="BD63" s="76"/>
      <c r="BE63" s="76"/>
      <c r="BF63" s="76"/>
      <c r="BG63" s="76"/>
      <c r="BH63" s="76"/>
      <c r="BI63" s="76"/>
      <c r="BJ63" s="76"/>
      <c r="BK63" s="76"/>
      <c r="BL63" s="76"/>
      <c r="BM63" s="76"/>
      <c r="BN63" s="76"/>
      <c r="BO63" s="76"/>
      <c r="BP63" s="76"/>
      <c r="BQ63" s="76"/>
      <c r="BR63" s="76"/>
      <c r="BS63" s="76"/>
      <c r="BT63" s="76"/>
      <c r="BU63" s="76"/>
      <c r="BV63" s="76"/>
      <c r="BW63" s="76"/>
      <c r="BX63" s="76"/>
      <c r="BY63" s="76"/>
      <c r="BZ63" s="76"/>
      <c r="CA63" s="76"/>
      <c r="CB63" s="76"/>
      <c r="CC63" s="76"/>
      <c r="CD63" s="76"/>
      <c r="CE63" s="76"/>
      <c r="CF63" s="76"/>
      <c r="CG63" s="76"/>
      <c r="CH63" s="76"/>
      <c r="CI63" s="76"/>
      <c r="CJ63" s="76"/>
      <c r="CK63" s="76"/>
      <c r="CL63" s="76"/>
      <c r="CM63" s="76"/>
      <c r="CN63" s="76"/>
      <c r="CO63" s="76"/>
      <c r="CP63" s="76"/>
      <c r="CQ63" s="76"/>
      <c r="CR63" s="76"/>
      <c r="CS63" s="76"/>
      <c r="CT63" s="76"/>
      <c r="CU63" s="76"/>
      <c r="CV63" s="76"/>
      <c r="CW63" s="76"/>
      <c r="CX63" s="76"/>
      <c r="CY63" s="76"/>
      <c r="CZ63" s="76"/>
      <c r="DA63" s="76"/>
      <c r="DB63" s="76"/>
      <c r="DC63" s="76"/>
      <c r="DD63" s="76"/>
      <c r="DE63" s="76"/>
      <c r="DF63" s="76"/>
      <c r="DG63" s="76"/>
      <c r="DH63" s="76"/>
      <c r="DI63" s="76"/>
      <c r="DJ63" s="76"/>
      <c r="DK63" s="76"/>
      <c r="DL63" s="76"/>
      <c r="DM63" s="76"/>
      <c r="DN63" s="76"/>
      <c r="DO63" s="76"/>
      <c r="DP63" s="76"/>
      <c r="DQ63" s="76"/>
      <c r="DR63" s="76"/>
      <c r="DS63" s="76"/>
      <c r="DT63" s="76"/>
      <c r="DU63" s="76"/>
      <c r="DV63" s="76"/>
      <c r="DW63" s="76"/>
      <c r="DX63" s="76"/>
      <c r="DY63" s="76"/>
      <c r="DZ63" s="76"/>
      <c r="EA63" s="76"/>
      <c r="EB63" s="76"/>
      <c r="EC63" s="76"/>
      <c r="ED63" s="76"/>
      <c r="EE63" s="76"/>
      <c r="EF63" s="76"/>
      <c r="EG63" s="76"/>
      <c r="EH63" s="76"/>
      <c r="EI63" s="76"/>
      <c r="EJ63" s="76"/>
      <c r="EK63" s="76"/>
      <c r="EL63" s="76"/>
      <c r="EM63" s="76"/>
      <c r="EN63" s="76"/>
      <c r="EO63" s="76"/>
      <c r="EP63" s="76"/>
      <c r="EQ63" s="76"/>
      <c r="ER63" s="76"/>
      <c r="ES63" s="76"/>
      <c r="ET63" s="76"/>
      <c r="EU63" s="76"/>
      <c r="EV63" s="76"/>
    </row>
    <row r="64" spans="1:152" s="89" customFormat="1" ht="15" customHeight="1" x14ac:dyDescent="0.25">
      <c r="A64" s="568"/>
      <c r="B64" s="568"/>
      <c r="C64" s="609"/>
      <c r="D64" s="832"/>
      <c r="E64" s="832"/>
      <c r="F64" s="819"/>
      <c r="G64" s="811"/>
      <c r="H64" s="812"/>
      <c r="I64" s="812"/>
      <c r="J64" s="813"/>
      <c r="K64" s="601"/>
      <c r="L64" s="79"/>
      <c r="M64" s="76"/>
      <c r="N64" s="76"/>
      <c r="O64" s="76"/>
      <c r="P64" s="76"/>
      <c r="Q64" s="76"/>
      <c r="R64" s="76"/>
      <c r="S64" s="76"/>
      <c r="T64" s="76"/>
      <c r="U64" s="76"/>
      <c r="V64" s="76"/>
      <c r="W64" s="76"/>
      <c r="X64" s="76"/>
      <c r="Y64" s="76"/>
      <c r="Z64" s="76"/>
      <c r="AA64" s="76"/>
      <c r="AB64" s="76"/>
      <c r="AC64" s="76"/>
      <c r="AD64" s="76"/>
      <c r="AE64" s="76"/>
      <c r="AF64" s="76"/>
      <c r="AG64" s="76"/>
      <c r="AH64" s="76"/>
      <c r="AI64" s="76"/>
      <c r="AJ64" s="76"/>
      <c r="AK64" s="76"/>
      <c r="AL64" s="76"/>
      <c r="AM64" s="76"/>
      <c r="AN64" s="76"/>
      <c r="AO64" s="76"/>
      <c r="AP64" s="76"/>
      <c r="AQ64" s="76"/>
      <c r="AR64" s="76"/>
      <c r="AS64" s="76"/>
      <c r="AT64" s="76"/>
      <c r="AU64" s="76"/>
      <c r="AV64" s="76"/>
      <c r="AW64" s="76"/>
      <c r="AX64" s="76"/>
      <c r="AY64" s="76"/>
      <c r="AZ64" s="76"/>
      <c r="BA64" s="76"/>
      <c r="BB64" s="76"/>
      <c r="BC64" s="76"/>
      <c r="BD64" s="76"/>
      <c r="BE64" s="76"/>
      <c r="BF64" s="76"/>
      <c r="BG64" s="76"/>
      <c r="BH64" s="76"/>
      <c r="BI64" s="76"/>
      <c r="BJ64" s="76"/>
      <c r="BK64" s="76"/>
      <c r="BL64" s="76"/>
      <c r="BM64" s="76"/>
      <c r="BN64" s="76"/>
      <c r="BO64" s="76"/>
      <c r="BP64" s="76"/>
      <c r="BQ64" s="76"/>
      <c r="BR64" s="76"/>
      <c r="BS64" s="76"/>
      <c r="BT64" s="76"/>
      <c r="BU64" s="76"/>
      <c r="BV64" s="76"/>
      <c r="BW64" s="76"/>
      <c r="BX64" s="76"/>
      <c r="BY64" s="76"/>
      <c r="BZ64" s="76"/>
      <c r="CA64" s="76"/>
      <c r="CB64" s="76"/>
      <c r="CC64" s="76"/>
      <c r="CD64" s="76"/>
      <c r="CE64" s="76"/>
      <c r="CF64" s="76"/>
      <c r="CG64" s="76"/>
      <c r="CH64" s="76"/>
      <c r="CI64" s="76"/>
      <c r="CJ64" s="76"/>
      <c r="CK64" s="76"/>
      <c r="CL64" s="76"/>
      <c r="CM64" s="76"/>
      <c r="CN64" s="76"/>
      <c r="CO64" s="76"/>
      <c r="CP64" s="76"/>
      <c r="CQ64" s="76"/>
      <c r="CR64" s="76"/>
      <c r="CS64" s="76"/>
      <c r="CT64" s="76"/>
      <c r="CU64" s="76"/>
      <c r="CV64" s="76"/>
      <c r="CW64" s="76"/>
      <c r="CX64" s="76"/>
      <c r="CY64" s="76"/>
      <c r="CZ64" s="76"/>
      <c r="DA64" s="76"/>
      <c r="DB64" s="76"/>
      <c r="DC64" s="76"/>
      <c r="DD64" s="76"/>
      <c r="DE64" s="76"/>
      <c r="DF64" s="76"/>
      <c r="DG64" s="76"/>
      <c r="DH64" s="76"/>
      <c r="DI64" s="76"/>
      <c r="DJ64" s="76"/>
      <c r="DK64" s="76"/>
      <c r="DL64" s="76"/>
      <c r="DM64" s="76"/>
      <c r="DN64" s="76"/>
      <c r="DO64" s="76"/>
      <c r="DP64" s="76"/>
      <c r="DQ64" s="76"/>
      <c r="DR64" s="76"/>
      <c r="DS64" s="76"/>
      <c r="DT64" s="76"/>
      <c r="DU64" s="76"/>
      <c r="DV64" s="76"/>
      <c r="DW64" s="76"/>
      <c r="DX64" s="76"/>
      <c r="DY64" s="76"/>
      <c r="DZ64" s="76"/>
      <c r="EA64" s="76"/>
      <c r="EB64" s="76"/>
      <c r="EC64" s="76"/>
      <c r="ED64" s="76"/>
      <c r="EE64" s="76"/>
      <c r="EF64" s="76"/>
      <c r="EG64" s="76"/>
      <c r="EH64" s="76"/>
      <c r="EI64" s="76"/>
      <c r="EJ64" s="76"/>
      <c r="EK64" s="76"/>
      <c r="EL64" s="76"/>
      <c r="EM64" s="76"/>
      <c r="EN64" s="76"/>
      <c r="EO64" s="76"/>
      <c r="EP64" s="76"/>
      <c r="EQ64" s="76"/>
      <c r="ER64" s="76"/>
      <c r="ES64" s="76"/>
      <c r="ET64" s="76"/>
      <c r="EU64" s="76"/>
      <c r="EV64" s="76"/>
    </row>
    <row r="65" spans="1:152" s="89" customFormat="1" ht="15" customHeight="1" x14ac:dyDescent="0.25">
      <c r="A65" s="568"/>
      <c r="B65" s="568"/>
      <c r="C65" s="609"/>
      <c r="D65" s="832"/>
      <c r="E65" s="832"/>
      <c r="F65" s="817" t="s">
        <v>786</v>
      </c>
      <c r="G65" s="820" t="s">
        <v>1017</v>
      </c>
      <c r="H65" s="821"/>
      <c r="I65" s="821"/>
      <c r="J65" s="822"/>
      <c r="K65" s="601"/>
      <c r="L65" s="79"/>
      <c r="M65" s="76"/>
      <c r="N65" s="76"/>
      <c r="O65" s="76"/>
      <c r="P65" s="76"/>
      <c r="Q65" s="76"/>
      <c r="R65" s="76"/>
      <c r="S65" s="76"/>
      <c r="T65" s="76"/>
      <c r="U65" s="76"/>
      <c r="V65" s="76"/>
      <c r="W65" s="76"/>
      <c r="X65" s="76"/>
      <c r="Y65" s="76"/>
      <c r="Z65" s="76"/>
      <c r="AA65" s="76"/>
      <c r="AB65" s="76"/>
      <c r="AC65" s="76"/>
      <c r="AD65" s="76"/>
      <c r="AE65" s="76"/>
      <c r="AF65" s="76"/>
      <c r="AG65" s="76"/>
      <c r="AH65" s="76"/>
      <c r="AI65" s="76"/>
      <c r="AJ65" s="76"/>
      <c r="AK65" s="76"/>
      <c r="AL65" s="76"/>
      <c r="AM65" s="76"/>
      <c r="AN65" s="76"/>
      <c r="AO65" s="76"/>
      <c r="AP65" s="76"/>
      <c r="AQ65" s="76"/>
      <c r="AR65" s="76"/>
      <c r="AS65" s="76"/>
      <c r="AT65" s="76"/>
      <c r="AU65" s="76"/>
      <c r="AV65" s="76"/>
      <c r="AW65" s="76"/>
      <c r="AX65" s="76"/>
      <c r="AY65" s="76"/>
      <c r="AZ65" s="76"/>
      <c r="BA65" s="76"/>
      <c r="BB65" s="76"/>
      <c r="BC65" s="76"/>
      <c r="BD65" s="76"/>
      <c r="BE65" s="76"/>
      <c r="BF65" s="76"/>
      <c r="BG65" s="76"/>
      <c r="BH65" s="76"/>
      <c r="BI65" s="76"/>
      <c r="BJ65" s="76"/>
      <c r="BK65" s="76"/>
      <c r="BL65" s="76"/>
      <c r="BM65" s="76"/>
      <c r="BN65" s="76"/>
      <c r="BO65" s="76"/>
      <c r="BP65" s="76"/>
      <c r="BQ65" s="76"/>
      <c r="BR65" s="76"/>
      <c r="BS65" s="76"/>
      <c r="BT65" s="76"/>
      <c r="BU65" s="76"/>
      <c r="BV65" s="76"/>
      <c r="BW65" s="76"/>
      <c r="BX65" s="76"/>
      <c r="BY65" s="76"/>
      <c r="BZ65" s="76"/>
      <c r="CA65" s="76"/>
      <c r="CB65" s="76"/>
      <c r="CC65" s="76"/>
      <c r="CD65" s="76"/>
      <c r="CE65" s="76"/>
      <c r="CF65" s="76"/>
      <c r="CG65" s="76"/>
      <c r="CH65" s="76"/>
      <c r="CI65" s="76"/>
      <c r="CJ65" s="76"/>
      <c r="CK65" s="76"/>
      <c r="CL65" s="76"/>
      <c r="CM65" s="76"/>
      <c r="CN65" s="76"/>
      <c r="CO65" s="76"/>
      <c r="CP65" s="76"/>
      <c r="CQ65" s="76"/>
      <c r="CR65" s="76"/>
      <c r="CS65" s="76"/>
      <c r="CT65" s="76"/>
      <c r="CU65" s="76"/>
      <c r="CV65" s="76"/>
      <c r="CW65" s="76"/>
      <c r="CX65" s="76"/>
      <c r="CY65" s="76"/>
      <c r="CZ65" s="76"/>
      <c r="DA65" s="76"/>
      <c r="DB65" s="76"/>
      <c r="DC65" s="76"/>
      <c r="DD65" s="76"/>
      <c r="DE65" s="76"/>
      <c r="DF65" s="76"/>
      <c r="DG65" s="76"/>
      <c r="DH65" s="76"/>
      <c r="DI65" s="76"/>
      <c r="DJ65" s="76"/>
      <c r="DK65" s="76"/>
      <c r="DL65" s="76"/>
      <c r="DM65" s="76"/>
      <c r="DN65" s="76"/>
      <c r="DO65" s="76"/>
      <c r="DP65" s="76"/>
      <c r="DQ65" s="76"/>
      <c r="DR65" s="76"/>
      <c r="DS65" s="76"/>
      <c r="DT65" s="76"/>
      <c r="DU65" s="76"/>
      <c r="DV65" s="76"/>
      <c r="DW65" s="76"/>
      <c r="DX65" s="76"/>
      <c r="DY65" s="76"/>
      <c r="DZ65" s="76"/>
      <c r="EA65" s="76"/>
      <c r="EB65" s="76"/>
      <c r="EC65" s="76"/>
      <c r="ED65" s="76"/>
      <c r="EE65" s="76"/>
      <c r="EF65" s="76"/>
      <c r="EG65" s="76"/>
      <c r="EH65" s="76"/>
      <c r="EI65" s="76"/>
      <c r="EJ65" s="76"/>
      <c r="EK65" s="76"/>
      <c r="EL65" s="76"/>
      <c r="EM65" s="76"/>
      <c r="EN65" s="76"/>
      <c r="EO65" s="76"/>
      <c r="EP65" s="76"/>
      <c r="EQ65" s="76"/>
      <c r="ER65" s="76"/>
      <c r="ES65" s="76"/>
      <c r="ET65" s="76"/>
      <c r="EU65" s="76"/>
      <c r="EV65" s="76"/>
    </row>
    <row r="66" spans="1:152" s="89" customFormat="1" ht="15" customHeight="1" x14ac:dyDescent="0.25">
      <c r="A66" s="568"/>
      <c r="B66" s="568"/>
      <c r="C66" s="609"/>
      <c r="D66" s="832"/>
      <c r="E66" s="832"/>
      <c r="F66" s="818"/>
      <c r="G66" s="823"/>
      <c r="H66" s="824"/>
      <c r="I66" s="824"/>
      <c r="J66" s="825"/>
      <c r="K66" s="601"/>
      <c r="L66" s="79"/>
      <c r="M66" s="76"/>
      <c r="N66" s="76"/>
      <c r="O66" s="76"/>
      <c r="P66" s="76"/>
      <c r="Q66" s="76"/>
      <c r="R66" s="76"/>
      <c r="S66" s="76"/>
      <c r="T66" s="76"/>
      <c r="U66" s="76"/>
      <c r="V66" s="76"/>
      <c r="W66" s="76"/>
      <c r="X66" s="76"/>
      <c r="Y66" s="76"/>
      <c r="Z66" s="76"/>
      <c r="AA66" s="76"/>
      <c r="AB66" s="76"/>
      <c r="AC66" s="76"/>
      <c r="AD66" s="76"/>
      <c r="AE66" s="76"/>
      <c r="AF66" s="76"/>
      <c r="AG66" s="76"/>
      <c r="AH66" s="76"/>
      <c r="AI66" s="76"/>
      <c r="AJ66" s="76"/>
      <c r="AK66" s="76"/>
      <c r="AL66" s="76"/>
      <c r="AM66" s="76"/>
      <c r="AN66" s="76"/>
      <c r="AO66" s="76"/>
      <c r="AP66" s="76"/>
      <c r="AQ66" s="76"/>
      <c r="AR66" s="76"/>
      <c r="AS66" s="76"/>
      <c r="AT66" s="76"/>
      <c r="AU66" s="76"/>
      <c r="AV66" s="76"/>
      <c r="AW66" s="76"/>
      <c r="AX66" s="76"/>
      <c r="AY66" s="76"/>
      <c r="AZ66" s="76"/>
      <c r="BA66" s="76"/>
      <c r="BB66" s="76"/>
      <c r="BC66" s="76"/>
      <c r="BD66" s="76"/>
      <c r="BE66" s="76"/>
      <c r="BF66" s="76"/>
      <c r="BG66" s="76"/>
      <c r="BH66" s="76"/>
      <c r="BI66" s="76"/>
      <c r="BJ66" s="76"/>
      <c r="BK66" s="76"/>
      <c r="BL66" s="76"/>
      <c r="BM66" s="76"/>
      <c r="BN66" s="76"/>
      <c r="BO66" s="76"/>
      <c r="BP66" s="76"/>
      <c r="BQ66" s="76"/>
      <c r="BR66" s="76"/>
      <c r="BS66" s="76"/>
      <c r="BT66" s="76"/>
      <c r="BU66" s="76"/>
      <c r="BV66" s="76"/>
      <c r="BW66" s="76"/>
      <c r="BX66" s="76"/>
      <c r="BY66" s="76"/>
      <c r="BZ66" s="76"/>
      <c r="CA66" s="76"/>
      <c r="CB66" s="76"/>
      <c r="CC66" s="76"/>
      <c r="CD66" s="76"/>
      <c r="CE66" s="76"/>
      <c r="CF66" s="76"/>
      <c r="CG66" s="76"/>
      <c r="CH66" s="76"/>
      <c r="CI66" s="76"/>
      <c r="CJ66" s="76"/>
      <c r="CK66" s="76"/>
      <c r="CL66" s="76"/>
      <c r="CM66" s="76"/>
      <c r="CN66" s="76"/>
      <c r="CO66" s="76"/>
      <c r="CP66" s="76"/>
      <c r="CQ66" s="76"/>
      <c r="CR66" s="76"/>
      <c r="CS66" s="76"/>
      <c r="CT66" s="76"/>
      <c r="CU66" s="76"/>
      <c r="CV66" s="76"/>
      <c r="CW66" s="76"/>
      <c r="CX66" s="76"/>
      <c r="CY66" s="76"/>
      <c r="CZ66" s="76"/>
      <c r="DA66" s="76"/>
      <c r="DB66" s="76"/>
      <c r="DC66" s="76"/>
      <c r="DD66" s="76"/>
      <c r="DE66" s="76"/>
      <c r="DF66" s="76"/>
      <c r="DG66" s="76"/>
      <c r="DH66" s="76"/>
      <c r="DI66" s="76"/>
      <c r="DJ66" s="76"/>
      <c r="DK66" s="76"/>
      <c r="DL66" s="76"/>
      <c r="DM66" s="76"/>
      <c r="DN66" s="76"/>
      <c r="DO66" s="76"/>
      <c r="DP66" s="76"/>
      <c r="DQ66" s="76"/>
      <c r="DR66" s="76"/>
      <c r="DS66" s="76"/>
      <c r="DT66" s="76"/>
      <c r="DU66" s="76"/>
      <c r="DV66" s="76"/>
      <c r="DW66" s="76"/>
      <c r="DX66" s="76"/>
      <c r="DY66" s="76"/>
      <c r="DZ66" s="76"/>
      <c r="EA66" s="76"/>
      <c r="EB66" s="76"/>
      <c r="EC66" s="76"/>
      <c r="ED66" s="76"/>
      <c r="EE66" s="76"/>
      <c r="EF66" s="76"/>
      <c r="EG66" s="76"/>
      <c r="EH66" s="76"/>
      <c r="EI66" s="76"/>
      <c r="EJ66" s="76"/>
      <c r="EK66" s="76"/>
      <c r="EL66" s="76"/>
      <c r="EM66" s="76"/>
      <c r="EN66" s="76"/>
      <c r="EO66" s="76"/>
      <c r="EP66" s="76"/>
      <c r="EQ66" s="76"/>
      <c r="ER66" s="76"/>
      <c r="ES66" s="76"/>
      <c r="ET66" s="76"/>
      <c r="EU66" s="76"/>
      <c r="EV66" s="76"/>
    </row>
    <row r="67" spans="1:152" s="89" customFormat="1" ht="15" customHeight="1" x14ac:dyDescent="0.25">
      <c r="A67" s="568"/>
      <c r="B67" s="568"/>
      <c r="C67" s="609"/>
      <c r="D67" s="832"/>
      <c r="E67" s="832"/>
      <c r="F67" s="819"/>
      <c r="G67" s="826"/>
      <c r="H67" s="827"/>
      <c r="I67" s="827"/>
      <c r="J67" s="828"/>
      <c r="K67" s="601"/>
      <c r="L67" s="79"/>
      <c r="M67" s="76"/>
      <c r="N67" s="76"/>
      <c r="O67" s="76"/>
      <c r="P67" s="76"/>
      <c r="Q67" s="76"/>
      <c r="R67" s="76"/>
      <c r="S67" s="76"/>
      <c r="T67" s="76"/>
      <c r="U67" s="76"/>
      <c r="V67" s="76"/>
      <c r="W67" s="76"/>
      <c r="X67" s="76"/>
      <c r="Y67" s="76"/>
      <c r="Z67" s="76"/>
      <c r="AA67" s="76"/>
      <c r="AB67" s="76"/>
      <c r="AC67" s="76"/>
      <c r="AD67" s="76"/>
      <c r="AE67" s="76"/>
      <c r="AF67" s="76"/>
      <c r="AG67" s="76"/>
      <c r="AH67" s="76"/>
      <c r="AI67" s="76"/>
      <c r="AJ67" s="76"/>
      <c r="AK67" s="76"/>
      <c r="AL67" s="76"/>
      <c r="AM67" s="76"/>
      <c r="AN67" s="76"/>
      <c r="AO67" s="76"/>
      <c r="AP67" s="76"/>
      <c r="AQ67" s="76"/>
      <c r="AR67" s="76"/>
      <c r="AS67" s="76"/>
      <c r="AT67" s="76"/>
      <c r="AU67" s="76"/>
      <c r="AV67" s="76"/>
      <c r="AW67" s="76"/>
      <c r="AX67" s="76"/>
      <c r="AY67" s="76"/>
      <c r="AZ67" s="76"/>
      <c r="BA67" s="76"/>
      <c r="BB67" s="76"/>
      <c r="BC67" s="76"/>
      <c r="BD67" s="76"/>
      <c r="BE67" s="76"/>
      <c r="BF67" s="76"/>
      <c r="BG67" s="76"/>
      <c r="BH67" s="76"/>
      <c r="BI67" s="76"/>
      <c r="BJ67" s="76"/>
      <c r="BK67" s="76"/>
      <c r="BL67" s="76"/>
      <c r="BM67" s="76"/>
      <c r="BN67" s="76"/>
      <c r="BO67" s="76"/>
      <c r="BP67" s="76"/>
      <c r="BQ67" s="76"/>
      <c r="BR67" s="76"/>
      <c r="BS67" s="76"/>
      <c r="BT67" s="76"/>
      <c r="BU67" s="76"/>
      <c r="BV67" s="76"/>
      <c r="BW67" s="76"/>
      <c r="BX67" s="76"/>
      <c r="BY67" s="76"/>
      <c r="BZ67" s="76"/>
      <c r="CA67" s="76"/>
      <c r="CB67" s="76"/>
      <c r="CC67" s="76"/>
      <c r="CD67" s="76"/>
      <c r="CE67" s="76"/>
      <c r="CF67" s="76"/>
      <c r="CG67" s="76"/>
      <c r="CH67" s="76"/>
      <c r="CI67" s="76"/>
      <c r="CJ67" s="76"/>
      <c r="CK67" s="76"/>
      <c r="CL67" s="76"/>
      <c r="CM67" s="76"/>
      <c r="CN67" s="76"/>
      <c r="CO67" s="76"/>
      <c r="CP67" s="76"/>
      <c r="CQ67" s="76"/>
      <c r="CR67" s="76"/>
      <c r="CS67" s="76"/>
      <c r="CT67" s="76"/>
      <c r="CU67" s="76"/>
      <c r="CV67" s="76"/>
      <c r="CW67" s="76"/>
      <c r="CX67" s="76"/>
      <c r="CY67" s="76"/>
      <c r="CZ67" s="76"/>
      <c r="DA67" s="76"/>
      <c r="DB67" s="76"/>
      <c r="DC67" s="76"/>
      <c r="DD67" s="76"/>
      <c r="DE67" s="76"/>
      <c r="DF67" s="76"/>
      <c r="DG67" s="76"/>
      <c r="DH67" s="76"/>
      <c r="DI67" s="76"/>
      <c r="DJ67" s="76"/>
      <c r="DK67" s="76"/>
      <c r="DL67" s="76"/>
      <c r="DM67" s="76"/>
      <c r="DN67" s="76"/>
      <c r="DO67" s="76"/>
      <c r="DP67" s="76"/>
      <c r="DQ67" s="76"/>
      <c r="DR67" s="76"/>
      <c r="DS67" s="76"/>
      <c r="DT67" s="76"/>
      <c r="DU67" s="76"/>
      <c r="DV67" s="76"/>
      <c r="DW67" s="76"/>
      <c r="DX67" s="76"/>
      <c r="DY67" s="76"/>
      <c r="DZ67" s="76"/>
      <c r="EA67" s="76"/>
      <c r="EB67" s="76"/>
      <c r="EC67" s="76"/>
      <c r="ED67" s="76"/>
      <c r="EE67" s="76"/>
      <c r="EF67" s="76"/>
      <c r="EG67" s="76"/>
      <c r="EH67" s="76"/>
      <c r="EI67" s="76"/>
      <c r="EJ67" s="76"/>
      <c r="EK67" s="76"/>
      <c r="EL67" s="76"/>
      <c r="EM67" s="76"/>
      <c r="EN67" s="76"/>
      <c r="EO67" s="76"/>
      <c r="EP67" s="76"/>
      <c r="EQ67" s="76"/>
      <c r="ER67" s="76"/>
      <c r="ES67" s="76"/>
      <c r="ET67" s="76"/>
      <c r="EU67" s="76"/>
      <c r="EV67" s="76"/>
    </row>
    <row r="68" spans="1:152" s="89" customFormat="1" ht="15" customHeight="1" x14ac:dyDescent="0.25">
      <c r="A68" s="568"/>
      <c r="B68" s="568"/>
      <c r="C68" s="609"/>
      <c r="D68" s="832"/>
      <c r="E68" s="832"/>
      <c r="F68" s="829" t="s">
        <v>901</v>
      </c>
      <c r="G68" s="805">
        <v>3000</v>
      </c>
      <c r="H68" s="806"/>
      <c r="I68" s="806"/>
      <c r="J68" s="807"/>
      <c r="K68" s="601"/>
      <c r="L68" s="79"/>
      <c r="M68" s="76"/>
      <c r="N68" s="76"/>
      <c r="O68" s="76"/>
      <c r="P68" s="76"/>
      <c r="Q68" s="76"/>
      <c r="R68" s="76"/>
      <c r="S68" s="76"/>
      <c r="T68" s="76"/>
      <c r="U68" s="76"/>
      <c r="V68" s="76"/>
      <c r="W68" s="76"/>
      <c r="X68" s="76"/>
      <c r="Y68" s="76"/>
      <c r="Z68" s="76"/>
      <c r="AA68" s="76"/>
      <c r="AB68" s="76"/>
      <c r="AC68" s="76"/>
      <c r="AD68" s="76"/>
      <c r="AE68" s="76"/>
      <c r="AF68" s="76"/>
      <c r="AG68" s="76"/>
      <c r="AH68" s="76"/>
      <c r="AI68" s="76"/>
      <c r="AJ68" s="76"/>
      <c r="AK68" s="76"/>
      <c r="AL68" s="76"/>
      <c r="AM68" s="76"/>
      <c r="AN68" s="76"/>
      <c r="AO68" s="76"/>
      <c r="AP68" s="76"/>
      <c r="AQ68" s="76"/>
      <c r="AR68" s="76"/>
      <c r="AS68" s="76"/>
      <c r="AT68" s="76"/>
      <c r="AU68" s="76"/>
      <c r="AV68" s="76"/>
      <c r="AW68" s="76"/>
      <c r="AX68" s="76"/>
      <c r="AY68" s="76"/>
      <c r="AZ68" s="76"/>
      <c r="BA68" s="76"/>
      <c r="BB68" s="76"/>
      <c r="BC68" s="76"/>
      <c r="BD68" s="76"/>
      <c r="BE68" s="76"/>
      <c r="BF68" s="76"/>
      <c r="BG68" s="76"/>
      <c r="BH68" s="76"/>
      <c r="BI68" s="76"/>
      <c r="BJ68" s="76"/>
      <c r="BK68" s="76"/>
      <c r="BL68" s="76"/>
      <c r="BM68" s="76"/>
      <c r="BN68" s="76"/>
      <c r="BO68" s="76"/>
      <c r="BP68" s="76"/>
      <c r="BQ68" s="76"/>
      <c r="BR68" s="76"/>
      <c r="BS68" s="76"/>
      <c r="BT68" s="76"/>
      <c r="BU68" s="76"/>
      <c r="BV68" s="76"/>
      <c r="BW68" s="76"/>
      <c r="BX68" s="76"/>
      <c r="BY68" s="76"/>
      <c r="BZ68" s="76"/>
      <c r="CA68" s="76"/>
      <c r="CB68" s="76"/>
      <c r="CC68" s="76"/>
      <c r="CD68" s="76"/>
      <c r="CE68" s="76"/>
      <c r="CF68" s="76"/>
      <c r="CG68" s="76"/>
      <c r="CH68" s="76"/>
      <c r="CI68" s="76"/>
      <c r="CJ68" s="76"/>
      <c r="CK68" s="76"/>
      <c r="CL68" s="76"/>
      <c r="CM68" s="76"/>
      <c r="CN68" s="76"/>
      <c r="CO68" s="76"/>
      <c r="CP68" s="76"/>
      <c r="CQ68" s="76"/>
      <c r="CR68" s="76"/>
      <c r="CS68" s="76"/>
      <c r="CT68" s="76"/>
      <c r="CU68" s="76"/>
      <c r="CV68" s="76"/>
      <c r="CW68" s="76"/>
      <c r="CX68" s="76"/>
      <c r="CY68" s="76"/>
      <c r="CZ68" s="76"/>
      <c r="DA68" s="76"/>
      <c r="DB68" s="76"/>
      <c r="DC68" s="76"/>
      <c r="DD68" s="76"/>
      <c r="DE68" s="76"/>
      <c r="DF68" s="76"/>
      <c r="DG68" s="76"/>
      <c r="DH68" s="76"/>
      <c r="DI68" s="76"/>
      <c r="DJ68" s="76"/>
      <c r="DK68" s="76"/>
      <c r="DL68" s="76"/>
      <c r="DM68" s="76"/>
      <c r="DN68" s="76"/>
      <c r="DO68" s="76"/>
      <c r="DP68" s="76"/>
      <c r="DQ68" s="76"/>
      <c r="DR68" s="76"/>
      <c r="DS68" s="76"/>
      <c r="DT68" s="76"/>
      <c r="DU68" s="76"/>
      <c r="DV68" s="76"/>
      <c r="DW68" s="76"/>
      <c r="DX68" s="76"/>
      <c r="DY68" s="76"/>
      <c r="DZ68" s="76"/>
      <c r="EA68" s="76"/>
      <c r="EB68" s="76"/>
      <c r="EC68" s="76"/>
      <c r="ED68" s="76"/>
      <c r="EE68" s="76"/>
      <c r="EF68" s="76"/>
      <c r="EG68" s="76"/>
      <c r="EH68" s="76"/>
      <c r="EI68" s="76"/>
      <c r="EJ68" s="76"/>
      <c r="EK68" s="76"/>
      <c r="EL68" s="76"/>
      <c r="EM68" s="76"/>
      <c r="EN68" s="76"/>
      <c r="EO68" s="76"/>
      <c r="EP68" s="76"/>
      <c r="EQ68" s="76"/>
      <c r="ER68" s="76"/>
      <c r="ES68" s="76"/>
      <c r="ET68" s="76"/>
      <c r="EU68" s="76"/>
      <c r="EV68" s="76"/>
    </row>
    <row r="69" spans="1:152" s="89" customFormat="1" ht="15" customHeight="1" x14ac:dyDescent="0.25">
      <c r="A69" s="568">
        <v>3</v>
      </c>
      <c r="B69" s="568"/>
      <c r="C69" s="609" t="s">
        <v>948</v>
      </c>
      <c r="D69" s="832"/>
      <c r="E69" s="832"/>
      <c r="F69" s="830"/>
      <c r="G69" s="808"/>
      <c r="H69" s="809"/>
      <c r="I69" s="809"/>
      <c r="J69" s="810"/>
      <c r="K69" s="601"/>
      <c r="L69" s="79"/>
      <c r="M69" s="76"/>
      <c r="N69" s="76"/>
      <c r="O69" s="76"/>
      <c r="P69" s="76"/>
      <c r="Q69" s="76"/>
      <c r="R69" s="76"/>
      <c r="S69" s="76"/>
      <c r="T69" s="76"/>
      <c r="U69" s="76"/>
      <c r="V69" s="76"/>
      <c r="W69" s="76"/>
      <c r="X69" s="76"/>
      <c r="Y69" s="76"/>
      <c r="Z69" s="76"/>
      <c r="AA69" s="76"/>
      <c r="AB69" s="76"/>
      <c r="AC69" s="76"/>
      <c r="AD69" s="76"/>
      <c r="AE69" s="76"/>
      <c r="AF69" s="76"/>
      <c r="AG69" s="76"/>
      <c r="AH69" s="76"/>
      <c r="AI69" s="76"/>
      <c r="AJ69" s="76"/>
      <c r="AK69" s="76"/>
      <c r="AL69" s="76"/>
      <c r="AM69" s="76"/>
      <c r="AN69" s="76"/>
      <c r="AO69" s="76"/>
      <c r="AP69" s="76"/>
      <c r="AQ69" s="76"/>
      <c r="AR69" s="76"/>
      <c r="AS69" s="76"/>
      <c r="AT69" s="76"/>
      <c r="AU69" s="76"/>
      <c r="AV69" s="76"/>
      <c r="AW69" s="76"/>
      <c r="AX69" s="76"/>
      <c r="AY69" s="76"/>
      <c r="AZ69" s="76"/>
      <c r="BA69" s="76"/>
      <c r="BB69" s="76"/>
      <c r="BC69" s="76"/>
      <c r="BD69" s="76"/>
      <c r="BE69" s="76"/>
      <c r="BF69" s="76"/>
      <c r="BG69" s="76"/>
      <c r="BH69" s="76"/>
      <c r="BI69" s="76"/>
      <c r="BJ69" s="76"/>
      <c r="BK69" s="76"/>
      <c r="BL69" s="76"/>
      <c r="BM69" s="76"/>
      <c r="BN69" s="76"/>
      <c r="BO69" s="76"/>
      <c r="BP69" s="76"/>
      <c r="BQ69" s="76"/>
      <c r="BR69" s="76"/>
      <c r="BS69" s="76"/>
      <c r="BT69" s="76"/>
      <c r="BU69" s="76"/>
      <c r="BV69" s="76"/>
      <c r="BW69" s="76"/>
      <c r="BX69" s="76"/>
      <c r="BY69" s="76"/>
      <c r="BZ69" s="76"/>
      <c r="CA69" s="76"/>
      <c r="CB69" s="76"/>
      <c r="CC69" s="76"/>
      <c r="CD69" s="76"/>
      <c r="CE69" s="76"/>
      <c r="CF69" s="76"/>
      <c r="CG69" s="76"/>
      <c r="CH69" s="76"/>
      <c r="CI69" s="76"/>
      <c r="CJ69" s="76"/>
      <c r="CK69" s="76"/>
      <c r="CL69" s="76"/>
      <c r="CM69" s="76"/>
      <c r="CN69" s="76"/>
      <c r="CO69" s="76"/>
      <c r="CP69" s="76"/>
      <c r="CQ69" s="76"/>
      <c r="CR69" s="76"/>
      <c r="CS69" s="76"/>
      <c r="CT69" s="76"/>
      <c r="CU69" s="76"/>
      <c r="CV69" s="76"/>
      <c r="CW69" s="76"/>
      <c r="CX69" s="76"/>
      <c r="CY69" s="76"/>
      <c r="CZ69" s="76"/>
      <c r="DA69" s="76"/>
      <c r="DB69" s="76"/>
      <c r="DC69" s="76"/>
      <c r="DD69" s="76"/>
      <c r="DE69" s="76"/>
      <c r="DF69" s="76"/>
      <c r="DG69" s="76"/>
      <c r="DH69" s="76"/>
      <c r="DI69" s="76"/>
      <c r="DJ69" s="76"/>
      <c r="DK69" s="76"/>
      <c r="DL69" s="76"/>
      <c r="DM69" s="76"/>
      <c r="DN69" s="76"/>
      <c r="DO69" s="76"/>
      <c r="DP69" s="76"/>
      <c r="DQ69" s="76"/>
      <c r="DR69" s="76"/>
      <c r="DS69" s="76"/>
      <c r="DT69" s="76"/>
      <c r="DU69" s="76"/>
      <c r="DV69" s="76"/>
      <c r="DW69" s="76"/>
      <c r="DX69" s="76"/>
      <c r="DY69" s="76"/>
      <c r="DZ69" s="76"/>
      <c r="EA69" s="76"/>
      <c r="EB69" s="76"/>
      <c r="EC69" s="76"/>
      <c r="ED69" s="76"/>
      <c r="EE69" s="76"/>
      <c r="EF69" s="76"/>
      <c r="EG69" s="76"/>
      <c r="EH69" s="76"/>
      <c r="EI69" s="76"/>
      <c r="EJ69" s="76"/>
      <c r="EK69" s="76"/>
      <c r="EL69" s="76"/>
      <c r="EM69" s="76"/>
      <c r="EN69" s="76"/>
      <c r="EO69" s="76"/>
      <c r="EP69" s="76"/>
      <c r="EQ69" s="76"/>
      <c r="ER69" s="76"/>
      <c r="ES69" s="76"/>
      <c r="ET69" s="76"/>
      <c r="EU69" s="76"/>
      <c r="EV69" s="76"/>
    </row>
    <row r="70" spans="1:152" s="89" customFormat="1" ht="15" customHeight="1" x14ac:dyDescent="0.25">
      <c r="A70" s="568"/>
      <c r="B70" s="568"/>
      <c r="C70" s="609"/>
      <c r="D70" s="832"/>
      <c r="E70" s="832"/>
      <c r="F70" s="831"/>
      <c r="G70" s="811"/>
      <c r="H70" s="812"/>
      <c r="I70" s="812"/>
      <c r="J70" s="813"/>
      <c r="K70" s="601"/>
      <c r="L70" s="79"/>
      <c r="M70" s="76"/>
      <c r="N70" s="76"/>
      <c r="O70" s="76"/>
      <c r="P70" s="76"/>
      <c r="Q70" s="76"/>
      <c r="R70" s="76"/>
      <c r="S70" s="76"/>
      <c r="T70" s="76"/>
      <c r="U70" s="76"/>
      <c r="V70" s="76"/>
      <c r="W70" s="76"/>
      <c r="X70" s="76"/>
      <c r="Y70" s="76"/>
      <c r="Z70" s="76"/>
      <c r="AA70" s="76"/>
      <c r="AB70" s="76"/>
      <c r="AC70" s="76"/>
      <c r="AD70" s="76"/>
      <c r="AE70" s="76"/>
      <c r="AF70" s="76"/>
      <c r="AG70" s="76"/>
      <c r="AH70" s="76"/>
      <c r="AI70" s="76"/>
      <c r="AJ70" s="76"/>
      <c r="AK70" s="76"/>
      <c r="AL70" s="76"/>
      <c r="AM70" s="76"/>
      <c r="AN70" s="76"/>
      <c r="AO70" s="76"/>
      <c r="AP70" s="76"/>
      <c r="AQ70" s="76"/>
      <c r="AR70" s="76"/>
      <c r="AS70" s="76"/>
      <c r="AT70" s="76"/>
      <c r="AU70" s="76"/>
      <c r="AV70" s="76"/>
      <c r="AW70" s="76"/>
      <c r="AX70" s="76"/>
      <c r="AY70" s="76"/>
      <c r="AZ70" s="76"/>
      <c r="BA70" s="76"/>
      <c r="BB70" s="76"/>
      <c r="BC70" s="76"/>
      <c r="BD70" s="76"/>
      <c r="BE70" s="76"/>
      <c r="BF70" s="76"/>
      <c r="BG70" s="76"/>
      <c r="BH70" s="76"/>
      <c r="BI70" s="76"/>
      <c r="BJ70" s="76"/>
      <c r="BK70" s="76"/>
      <c r="BL70" s="76"/>
      <c r="BM70" s="76"/>
      <c r="BN70" s="76"/>
      <c r="BO70" s="76"/>
      <c r="BP70" s="76"/>
      <c r="BQ70" s="76"/>
      <c r="BR70" s="76"/>
      <c r="BS70" s="76"/>
      <c r="BT70" s="76"/>
      <c r="BU70" s="76"/>
      <c r="BV70" s="76"/>
      <c r="BW70" s="76"/>
      <c r="BX70" s="76"/>
      <c r="BY70" s="76"/>
      <c r="BZ70" s="76"/>
      <c r="CA70" s="76"/>
      <c r="CB70" s="76"/>
      <c r="CC70" s="76"/>
      <c r="CD70" s="76"/>
      <c r="CE70" s="76"/>
      <c r="CF70" s="76"/>
      <c r="CG70" s="76"/>
      <c r="CH70" s="76"/>
      <c r="CI70" s="76"/>
      <c r="CJ70" s="76"/>
      <c r="CK70" s="76"/>
      <c r="CL70" s="76"/>
      <c r="CM70" s="76"/>
      <c r="CN70" s="76"/>
      <c r="CO70" s="76"/>
      <c r="CP70" s="76"/>
      <c r="CQ70" s="76"/>
      <c r="CR70" s="76"/>
      <c r="CS70" s="76"/>
      <c r="CT70" s="76"/>
      <c r="CU70" s="76"/>
      <c r="CV70" s="76"/>
      <c r="CW70" s="76"/>
      <c r="CX70" s="76"/>
      <c r="CY70" s="76"/>
      <c r="CZ70" s="76"/>
      <c r="DA70" s="76"/>
      <c r="DB70" s="76"/>
      <c r="DC70" s="76"/>
      <c r="DD70" s="76"/>
      <c r="DE70" s="76"/>
      <c r="DF70" s="76"/>
      <c r="DG70" s="76"/>
      <c r="DH70" s="76"/>
      <c r="DI70" s="76"/>
      <c r="DJ70" s="76"/>
      <c r="DK70" s="76"/>
      <c r="DL70" s="76"/>
      <c r="DM70" s="76"/>
      <c r="DN70" s="76"/>
      <c r="DO70" s="76"/>
      <c r="DP70" s="76"/>
      <c r="DQ70" s="76"/>
      <c r="DR70" s="76"/>
      <c r="DS70" s="76"/>
      <c r="DT70" s="76"/>
      <c r="DU70" s="76"/>
      <c r="DV70" s="76"/>
      <c r="DW70" s="76"/>
      <c r="DX70" s="76"/>
      <c r="DY70" s="76"/>
      <c r="DZ70" s="76"/>
      <c r="EA70" s="76"/>
      <c r="EB70" s="76"/>
      <c r="EC70" s="76"/>
      <c r="ED70" s="76"/>
      <c r="EE70" s="76"/>
      <c r="EF70" s="76"/>
      <c r="EG70" s="76"/>
      <c r="EH70" s="76"/>
      <c r="EI70" s="76"/>
      <c r="EJ70" s="76"/>
      <c r="EK70" s="76"/>
      <c r="EL70" s="76"/>
      <c r="EM70" s="76"/>
      <c r="EN70" s="76"/>
      <c r="EO70" s="76"/>
      <c r="EP70" s="76"/>
      <c r="EQ70" s="76"/>
      <c r="ER70" s="76"/>
      <c r="ES70" s="76"/>
      <c r="ET70" s="76"/>
      <c r="EU70" s="76"/>
      <c r="EV70" s="76"/>
    </row>
    <row r="71" spans="1:152" s="89" customFormat="1" ht="15" customHeight="1" x14ac:dyDescent="0.25">
      <c r="A71" s="568"/>
      <c r="B71" s="568"/>
      <c r="C71" s="609"/>
      <c r="D71" s="832"/>
      <c r="E71" s="832"/>
      <c r="F71" s="829" t="s">
        <v>785</v>
      </c>
      <c r="G71" s="805" t="s">
        <v>1178</v>
      </c>
      <c r="H71" s="806"/>
      <c r="I71" s="806"/>
      <c r="J71" s="807"/>
      <c r="K71" s="601"/>
      <c r="L71" s="79"/>
      <c r="M71" s="76"/>
      <c r="N71" s="76"/>
      <c r="O71" s="76"/>
      <c r="P71" s="76"/>
      <c r="Q71" s="76"/>
      <c r="R71" s="76"/>
      <c r="S71" s="76"/>
      <c r="T71" s="76"/>
      <c r="U71" s="76"/>
      <c r="V71" s="76"/>
      <c r="W71" s="76"/>
      <c r="X71" s="76"/>
      <c r="Y71" s="76"/>
      <c r="Z71" s="76"/>
      <c r="AA71" s="76"/>
      <c r="AB71" s="76"/>
      <c r="AC71" s="76"/>
      <c r="AD71" s="76"/>
      <c r="AE71" s="76"/>
      <c r="AF71" s="76"/>
      <c r="AG71" s="76"/>
      <c r="AH71" s="76"/>
      <c r="AI71" s="76"/>
      <c r="AJ71" s="76"/>
      <c r="AK71" s="76"/>
      <c r="AL71" s="76"/>
      <c r="AM71" s="76"/>
      <c r="AN71" s="76"/>
      <c r="AO71" s="76"/>
      <c r="AP71" s="76"/>
      <c r="AQ71" s="76"/>
      <c r="AR71" s="76"/>
      <c r="AS71" s="76"/>
      <c r="AT71" s="76"/>
      <c r="AU71" s="76"/>
      <c r="AV71" s="76"/>
      <c r="AW71" s="76"/>
      <c r="AX71" s="76"/>
      <c r="AY71" s="76"/>
      <c r="AZ71" s="76"/>
      <c r="BA71" s="76"/>
      <c r="BB71" s="76"/>
      <c r="BC71" s="76"/>
      <c r="BD71" s="76"/>
      <c r="BE71" s="76"/>
      <c r="BF71" s="76"/>
      <c r="BG71" s="76"/>
      <c r="BH71" s="76"/>
      <c r="BI71" s="76"/>
      <c r="BJ71" s="76"/>
      <c r="BK71" s="76"/>
      <c r="BL71" s="76"/>
      <c r="BM71" s="76"/>
      <c r="BN71" s="76"/>
      <c r="BO71" s="76"/>
      <c r="BP71" s="76"/>
      <c r="BQ71" s="76"/>
      <c r="BR71" s="76"/>
      <c r="BS71" s="76"/>
      <c r="BT71" s="76"/>
      <c r="BU71" s="76"/>
      <c r="BV71" s="76"/>
      <c r="BW71" s="76"/>
      <c r="BX71" s="76"/>
      <c r="BY71" s="76"/>
      <c r="BZ71" s="76"/>
      <c r="CA71" s="76"/>
      <c r="CB71" s="76"/>
      <c r="CC71" s="76"/>
      <c r="CD71" s="76"/>
      <c r="CE71" s="76"/>
      <c r="CF71" s="76"/>
      <c r="CG71" s="76"/>
      <c r="CH71" s="76"/>
      <c r="CI71" s="76"/>
      <c r="CJ71" s="76"/>
      <c r="CK71" s="76"/>
      <c r="CL71" s="76"/>
      <c r="CM71" s="76"/>
      <c r="CN71" s="76"/>
      <c r="CO71" s="76"/>
      <c r="CP71" s="76"/>
      <c r="CQ71" s="76"/>
      <c r="CR71" s="76"/>
      <c r="CS71" s="76"/>
      <c r="CT71" s="76"/>
      <c r="CU71" s="76"/>
      <c r="CV71" s="76"/>
      <c r="CW71" s="76"/>
      <c r="CX71" s="76"/>
      <c r="CY71" s="76"/>
      <c r="CZ71" s="76"/>
      <c r="DA71" s="76"/>
      <c r="DB71" s="76"/>
      <c r="DC71" s="76"/>
      <c r="DD71" s="76"/>
      <c r="DE71" s="76"/>
      <c r="DF71" s="76"/>
      <c r="DG71" s="76"/>
      <c r="DH71" s="76"/>
      <c r="DI71" s="76"/>
      <c r="DJ71" s="76"/>
      <c r="DK71" s="76"/>
      <c r="DL71" s="76"/>
      <c r="DM71" s="76"/>
      <c r="DN71" s="76"/>
      <c r="DO71" s="76"/>
      <c r="DP71" s="76"/>
      <c r="DQ71" s="76"/>
      <c r="DR71" s="76"/>
      <c r="DS71" s="76"/>
      <c r="DT71" s="76"/>
      <c r="DU71" s="76"/>
      <c r="DV71" s="76"/>
      <c r="DW71" s="76"/>
      <c r="DX71" s="76"/>
      <c r="DY71" s="76"/>
      <c r="DZ71" s="76"/>
      <c r="EA71" s="76"/>
      <c r="EB71" s="76"/>
      <c r="EC71" s="76"/>
      <c r="ED71" s="76"/>
      <c r="EE71" s="76"/>
      <c r="EF71" s="76"/>
      <c r="EG71" s="76"/>
      <c r="EH71" s="76"/>
      <c r="EI71" s="76"/>
      <c r="EJ71" s="76"/>
      <c r="EK71" s="76"/>
      <c r="EL71" s="76"/>
      <c r="EM71" s="76"/>
      <c r="EN71" s="76"/>
      <c r="EO71" s="76"/>
      <c r="EP71" s="76"/>
      <c r="EQ71" s="76"/>
      <c r="ER71" s="76"/>
      <c r="ES71" s="76"/>
      <c r="ET71" s="76"/>
      <c r="EU71" s="76"/>
      <c r="EV71" s="76"/>
    </row>
    <row r="72" spans="1:152" s="89" customFormat="1" ht="15" customHeight="1" x14ac:dyDescent="0.25">
      <c r="A72" s="568"/>
      <c r="B72" s="568"/>
      <c r="C72" s="609"/>
      <c r="D72" s="832"/>
      <c r="E72" s="832"/>
      <c r="F72" s="830"/>
      <c r="G72" s="808"/>
      <c r="H72" s="809"/>
      <c r="I72" s="809"/>
      <c r="J72" s="810"/>
      <c r="K72" s="601"/>
      <c r="L72" s="79"/>
      <c r="M72" s="76"/>
      <c r="N72" s="76"/>
      <c r="O72" s="76"/>
      <c r="P72" s="76"/>
      <c r="Q72" s="76"/>
      <c r="R72" s="76"/>
      <c r="S72" s="76"/>
      <c r="T72" s="76"/>
      <c r="U72" s="76"/>
      <c r="V72" s="76"/>
      <c r="W72" s="76"/>
      <c r="X72" s="76"/>
      <c r="Y72" s="76"/>
      <c r="Z72" s="76"/>
      <c r="AA72" s="76"/>
      <c r="AB72" s="76"/>
      <c r="AC72" s="76"/>
      <c r="AD72" s="76"/>
      <c r="AE72" s="76"/>
      <c r="AF72" s="76"/>
      <c r="AG72" s="76"/>
      <c r="AH72" s="76"/>
      <c r="AI72" s="76"/>
      <c r="AJ72" s="76"/>
      <c r="AK72" s="76"/>
      <c r="AL72" s="76"/>
      <c r="AM72" s="76"/>
      <c r="AN72" s="76"/>
      <c r="AO72" s="76"/>
      <c r="AP72" s="76"/>
      <c r="AQ72" s="76"/>
      <c r="AR72" s="76"/>
      <c r="AS72" s="76"/>
      <c r="AT72" s="76"/>
      <c r="AU72" s="76"/>
      <c r="AV72" s="76"/>
      <c r="AW72" s="76"/>
      <c r="AX72" s="76"/>
      <c r="AY72" s="76"/>
      <c r="AZ72" s="76"/>
      <c r="BA72" s="76"/>
      <c r="BB72" s="76"/>
      <c r="BC72" s="76"/>
      <c r="BD72" s="76"/>
      <c r="BE72" s="76"/>
      <c r="BF72" s="76"/>
      <c r="BG72" s="76"/>
      <c r="BH72" s="76"/>
      <c r="BI72" s="76"/>
      <c r="BJ72" s="76"/>
      <c r="BK72" s="76"/>
      <c r="BL72" s="76"/>
      <c r="BM72" s="76"/>
      <c r="BN72" s="76"/>
      <c r="BO72" s="76"/>
      <c r="BP72" s="76"/>
      <c r="BQ72" s="76"/>
      <c r="BR72" s="76"/>
      <c r="BS72" s="76"/>
      <c r="BT72" s="76"/>
      <c r="BU72" s="76"/>
      <c r="BV72" s="76"/>
      <c r="BW72" s="76"/>
      <c r="BX72" s="76"/>
      <c r="BY72" s="76"/>
      <c r="BZ72" s="76"/>
      <c r="CA72" s="76"/>
      <c r="CB72" s="76"/>
      <c r="CC72" s="76"/>
      <c r="CD72" s="76"/>
      <c r="CE72" s="76"/>
      <c r="CF72" s="76"/>
      <c r="CG72" s="76"/>
      <c r="CH72" s="76"/>
      <c r="CI72" s="76"/>
      <c r="CJ72" s="76"/>
      <c r="CK72" s="76"/>
      <c r="CL72" s="76"/>
      <c r="CM72" s="76"/>
      <c r="CN72" s="76"/>
      <c r="CO72" s="76"/>
      <c r="CP72" s="76"/>
      <c r="CQ72" s="76"/>
      <c r="CR72" s="76"/>
      <c r="CS72" s="76"/>
      <c r="CT72" s="76"/>
      <c r="CU72" s="76"/>
      <c r="CV72" s="76"/>
      <c r="CW72" s="76"/>
      <c r="CX72" s="76"/>
      <c r="CY72" s="76"/>
      <c r="CZ72" s="76"/>
      <c r="DA72" s="76"/>
      <c r="DB72" s="76"/>
      <c r="DC72" s="76"/>
      <c r="DD72" s="76"/>
      <c r="DE72" s="76"/>
      <c r="DF72" s="76"/>
      <c r="DG72" s="76"/>
      <c r="DH72" s="76"/>
      <c r="DI72" s="76"/>
      <c r="DJ72" s="76"/>
      <c r="DK72" s="76"/>
      <c r="DL72" s="76"/>
      <c r="DM72" s="76"/>
      <c r="DN72" s="76"/>
      <c r="DO72" s="76"/>
      <c r="DP72" s="76"/>
      <c r="DQ72" s="76"/>
      <c r="DR72" s="76"/>
      <c r="DS72" s="76"/>
      <c r="DT72" s="76"/>
      <c r="DU72" s="76"/>
      <c r="DV72" s="76"/>
      <c r="DW72" s="76"/>
      <c r="DX72" s="76"/>
      <c r="DY72" s="76"/>
      <c r="DZ72" s="76"/>
      <c r="EA72" s="76"/>
      <c r="EB72" s="76"/>
      <c r="EC72" s="76"/>
      <c r="ED72" s="76"/>
      <c r="EE72" s="76"/>
      <c r="EF72" s="76"/>
      <c r="EG72" s="76"/>
      <c r="EH72" s="76"/>
      <c r="EI72" s="76"/>
      <c r="EJ72" s="76"/>
      <c r="EK72" s="76"/>
      <c r="EL72" s="76"/>
      <c r="EM72" s="76"/>
      <c r="EN72" s="76"/>
      <c r="EO72" s="76"/>
      <c r="EP72" s="76"/>
      <c r="EQ72" s="76"/>
      <c r="ER72" s="76"/>
      <c r="ES72" s="76"/>
      <c r="ET72" s="76"/>
      <c r="EU72" s="76"/>
      <c r="EV72" s="76"/>
    </row>
    <row r="73" spans="1:152" s="89" customFormat="1" ht="15" customHeight="1" x14ac:dyDescent="0.25">
      <c r="A73" s="568"/>
      <c r="B73" s="568"/>
      <c r="C73" s="609"/>
      <c r="D73" s="832"/>
      <c r="E73" s="832"/>
      <c r="F73" s="831"/>
      <c r="G73" s="811"/>
      <c r="H73" s="812"/>
      <c r="I73" s="812"/>
      <c r="J73" s="813"/>
      <c r="K73" s="601"/>
      <c r="L73" s="79"/>
      <c r="M73" s="76"/>
      <c r="N73" s="76"/>
      <c r="O73" s="76"/>
      <c r="P73" s="76"/>
      <c r="Q73" s="76"/>
      <c r="R73" s="76"/>
      <c r="S73" s="76"/>
      <c r="T73" s="76"/>
      <c r="U73" s="76"/>
      <c r="V73" s="76"/>
      <c r="W73" s="76"/>
      <c r="X73" s="76"/>
      <c r="Y73" s="76"/>
      <c r="Z73" s="76"/>
      <c r="AA73" s="76"/>
      <c r="AB73" s="76"/>
      <c r="AC73" s="76"/>
      <c r="AD73" s="76"/>
      <c r="AE73" s="76"/>
      <c r="AF73" s="76"/>
      <c r="AG73" s="76"/>
      <c r="AH73" s="76"/>
      <c r="AI73" s="76"/>
      <c r="AJ73" s="76"/>
      <c r="AK73" s="76"/>
      <c r="AL73" s="76"/>
      <c r="AM73" s="76"/>
      <c r="AN73" s="76"/>
      <c r="AO73" s="76"/>
      <c r="AP73" s="76"/>
      <c r="AQ73" s="76"/>
      <c r="AR73" s="76"/>
      <c r="AS73" s="76"/>
      <c r="AT73" s="76"/>
      <c r="AU73" s="76"/>
      <c r="AV73" s="76"/>
      <c r="AW73" s="76"/>
      <c r="AX73" s="76"/>
      <c r="AY73" s="76"/>
      <c r="AZ73" s="76"/>
      <c r="BA73" s="76"/>
      <c r="BB73" s="76"/>
      <c r="BC73" s="76"/>
      <c r="BD73" s="76"/>
      <c r="BE73" s="76"/>
      <c r="BF73" s="76"/>
      <c r="BG73" s="76"/>
      <c r="BH73" s="76"/>
      <c r="BI73" s="76"/>
      <c r="BJ73" s="76"/>
      <c r="BK73" s="76"/>
      <c r="BL73" s="76"/>
      <c r="BM73" s="76"/>
      <c r="BN73" s="76"/>
      <c r="BO73" s="76"/>
      <c r="BP73" s="76"/>
      <c r="BQ73" s="76"/>
      <c r="BR73" s="76"/>
      <c r="BS73" s="76"/>
      <c r="BT73" s="76"/>
      <c r="BU73" s="76"/>
      <c r="BV73" s="76"/>
      <c r="BW73" s="76"/>
      <c r="BX73" s="76"/>
      <c r="BY73" s="76"/>
      <c r="BZ73" s="76"/>
      <c r="CA73" s="76"/>
      <c r="CB73" s="76"/>
      <c r="CC73" s="76"/>
      <c r="CD73" s="76"/>
      <c r="CE73" s="76"/>
      <c r="CF73" s="76"/>
      <c r="CG73" s="76"/>
      <c r="CH73" s="76"/>
      <c r="CI73" s="76"/>
      <c r="CJ73" s="76"/>
      <c r="CK73" s="76"/>
      <c r="CL73" s="76"/>
      <c r="CM73" s="76"/>
      <c r="CN73" s="76"/>
      <c r="CO73" s="76"/>
      <c r="CP73" s="76"/>
      <c r="CQ73" s="76"/>
      <c r="CR73" s="76"/>
      <c r="CS73" s="76"/>
      <c r="CT73" s="76"/>
      <c r="CU73" s="76"/>
      <c r="CV73" s="76"/>
      <c r="CW73" s="76"/>
      <c r="CX73" s="76"/>
      <c r="CY73" s="76"/>
      <c r="CZ73" s="76"/>
      <c r="DA73" s="76"/>
      <c r="DB73" s="76"/>
      <c r="DC73" s="76"/>
      <c r="DD73" s="76"/>
      <c r="DE73" s="76"/>
      <c r="DF73" s="76"/>
      <c r="DG73" s="76"/>
      <c r="DH73" s="76"/>
      <c r="DI73" s="76"/>
      <c r="DJ73" s="76"/>
      <c r="DK73" s="76"/>
      <c r="DL73" s="76"/>
      <c r="DM73" s="76"/>
      <c r="DN73" s="76"/>
      <c r="DO73" s="76"/>
      <c r="DP73" s="76"/>
      <c r="DQ73" s="76"/>
      <c r="DR73" s="76"/>
      <c r="DS73" s="76"/>
      <c r="DT73" s="76"/>
      <c r="DU73" s="76"/>
      <c r="DV73" s="76"/>
      <c r="DW73" s="76"/>
      <c r="DX73" s="76"/>
      <c r="DY73" s="76"/>
      <c r="DZ73" s="76"/>
      <c r="EA73" s="76"/>
      <c r="EB73" s="76"/>
      <c r="EC73" s="76"/>
      <c r="ED73" s="76"/>
      <c r="EE73" s="76"/>
      <c r="EF73" s="76"/>
      <c r="EG73" s="76"/>
      <c r="EH73" s="76"/>
      <c r="EI73" s="76"/>
      <c r="EJ73" s="76"/>
      <c r="EK73" s="76"/>
      <c r="EL73" s="76"/>
      <c r="EM73" s="76"/>
      <c r="EN73" s="76"/>
      <c r="EO73" s="76"/>
      <c r="EP73" s="76"/>
      <c r="EQ73" s="76"/>
      <c r="ER73" s="76"/>
      <c r="ES73" s="76"/>
      <c r="ET73" s="76"/>
      <c r="EU73" s="76"/>
      <c r="EV73" s="76"/>
    </row>
    <row r="74" spans="1:152" s="89" customFormat="1" ht="15" customHeight="1" x14ac:dyDescent="0.25">
      <c r="A74" s="568"/>
      <c r="B74" s="568"/>
      <c r="C74" s="609"/>
      <c r="D74" s="832"/>
      <c r="E74" s="832"/>
      <c r="F74" s="814" t="s">
        <v>84</v>
      </c>
      <c r="G74" s="833">
        <v>16.600000000000001</v>
      </c>
      <c r="H74" s="834"/>
      <c r="I74" s="834"/>
      <c r="J74" s="835"/>
      <c r="K74" s="601"/>
      <c r="L74" s="79"/>
      <c r="M74" s="76"/>
      <c r="N74" s="76"/>
      <c r="O74" s="76"/>
      <c r="P74" s="76"/>
      <c r="Q74" s="76"/>
      <c r="R74" s="76"/>
      <c r="S74" s="76"/>
      <c r="T74" s="76"/>
      <c r="U74" s="76"/>
      <c r="V74" s="76"/>
      <c r="W74" s="76"/>
      <c r="X74" s="76"/>
      <c r="Y74" s="76"/>
      <c r="Z74" s="76"/>
      <c r="AA74" s="76"/>
      <c r="AB74" s="76"/>
      <c r="AC74" s="76"/>
      <c r="AD74" s="76"/>
      <c r="AE74" s="76"/>
      <c r="AF74" s="76"/>
      <c r="AG74" s="76"/>
      <c r="AH74" s="76"/>
      <c r="AI74" s="76"/>
      <c r="AJ74" s="76"/>
      <c r="AK74" s="76"/>
      <c r="AL74" s="76"/>
      <c r="AM74" s="76"/>
      <c r="AN74" s="76"/>
      <c r="AO74" s="76"/>
      <c r="AP74" s="76"/>
      <c r="AQ74" s="76"/>
      <c r="AR74" s="76"/>
      <c r="AS74" s="76"/>
      <c r="AT74" s="76"/>
      <c r="AU74" s="76"/>
      <c r="AV74" s="76"/>
      <c r="AW74" s="76"/>
      <c r="AX74" s="76"/>
      <c r="AY74" s="76"/>
      <c r="AZ74" s="76"/>
      <c r="BA74" s="76"/>
      <c r="BB74" s="76"/>
      <c r="BC74" s="76"/>
      <c r="BD74" s="76"/>
      <c r="BE74" s="76"/>
      <c r="BF74" s="76"/>
      <c r="BG74" s="76"/>
      <c r="BH74" s="76"/>
      <c r="BI74" s="76"/>
      <c r="BJ74" s="76"/>
      <c r="BK74" s="76"/>
      <c r="BL74" s="76"/>
      <c r="BM74" s="76"/>
      <c r="BN74" s="76"/>
      <c r="BO74" s="76"/>
      <c r="BP74" s="76"/>
      <c r="BQ74" s="76"/>
      <c r="BR74" s="76"/>
      <c r="BS74" s="76"/>
      <c r="BT74" s="76"/>
      <c r="BU74" s="76"/>
      <c r="BV74" s="76"/>
      <c r="BW74" s="76"/>
      <c r="BX74" s="76"/>
      <c r="BY74" s="76"/>
      <c r="BZ74" s="76"/>
      <c r="CA74" s="76"/>
      <c r="CB74" s="76"/>
      <c r="CC74" s="76"/>
      <c r="CD74" s="76"/>
      <c r="CE74" s="76"/>
      <c r="CF74" s="76"/>
      <c r="CG74" s="76"/>
      <c r="CH74" s="76"/>
      <c r="CI74" s="76"/>
      <c r="CJ74" s="76"/>
      <c r="CK74" s="76"/>
      <c r="CL74" s="76"/>
      <c r="CM74" s="76"/>
      <c r="CN74" s="76"/>
      <c r="CO74" s="76"/>
      <c r="CP74" s="76"/>
      <c r="CQ74" s="76"/>
      <c r="CR74" s="76"/>
      <c r="CS74" s="76"/>
      <c r="CT74" s="76"/>
      <c r="CU74" s="76"/>
      <c r="CV74" s="76"/>
      <c r="CW74" s="76"/>
      <c r="CX74" s="76"/>
      <c r="CY74" s="76"/>
      <c r="CZ74" s="76"/>
      <c r="DA74" s="76"/>
      <c r="DB74" s="76"/>
      <c r="DC74" s="76"/>
      <c r="DD74" s="76"/>
      <c r="DE74" s="76"/>
      <c r="DF74" s="76"/>
      <c r="DG74" s="76"/>
      <c r="DH74" s="76"/>
      <c r="DI74" s="76"/>
      <c r="DJ74" s="76"/>
      <c r="DK74" s="76"/>
      <c r="DL74" s="76"/>
      <c r="DM74" s="76"/>
      <c r="DN74" s="76"/>
      <c r="DO74" s="76"/>
      <c r="DP74" s="76"/>
      <c r="DQ74" s="76"/>
      <c r="DR74" s="76"/>
      <c r="DS74" s="76"/>
      <c r="DT74" s="76"/>
      <c r="DU74" s="76"/>
      <c r="DV74" s="76"/>
      <c r="DW74" s="76"/>
      <c r="DX74" s="76"/>
      <c r="DY74" s="76"/>
      <c r="DZ74" s="76"/>
      <c r="EA74" s="76"/>
      <c r="EB74" s="76"/>
      <c r="EC74" s="76"/>
      <c r="ED74" s="76"/>
      <c r="EE74" s="76"/>
      <c r="EF74" s="76"/>
      <c r="EG74" s="76"/>
      <c r="EH74" s="76"/>
      <c r="EI74" s="76"/>
      <c r="EJ74" s="76"/>
      <c r="EK74" s="76"/>
      <c r="EL74" s="76"/>
      <c r="EM74" s="76"/>
      <c r="EN74" s="76"/>
      <c r="EO74" s="76"/>
      <c r="EP74" s="76"/>
      <c r="EQ74" s="76"/>
      <c r="ER74" s="76"/>
      <c r="ES74" s="76"/>
      <c r="ET74" s="76"/>
      <c r="EU74" s="76"/>
      <c r="EV74" s="76"/>
    </row>
    <row r="75" spans="1:152" s="89" customFormat="1" ht="15" customHeight="1" x14ac:dyDescent="0.25">
      <c r="A75" s="568"/>
      <c r="B75" s="568"/>
      <c r="C75" s="609"/>
      <c r="D75" s="832"/>
      <c r="E75" s="832"/>
      <c r="F75" s="815"/>
      <c r="G75" s="836"/>
      <c r="H75" s="837"/>
      <c r="I75" s="837"/>
      <c r="J75" s="838"/>
      <c r="K75" s="601"/>
      <c r="L75" s="79"/>
      <c r="M75" s="76"/>
      <c r="N75" s="76"/>
      <c r="O75" s="76"/>
      <c r="P75" s="76"/>
      <c r="Q75" s="76"/>
      <c r="R75" s="76"/>
      <c r="S75" s="76"/>
      <c r="T75" s="76"/>
      <c r="U75" s="76"/>
      <c r="V75" s="76"/>
      <c r="W75" s="76"/>
      <c r="X75" s="76"/>
      <c r="Y75" s="76"/>
      <c r="Z75" s="76"/>
      <c r="AA75" s="76"/>
      <c r="AB75" s="76"/>
      <c r="AC75" s="76"/>
      <c r="AD75" s="76"/>
      <c r="AE75" s="76"/>
      <c r="AF75" s="76"/>
      <c r="AG75" s="76"/>
      <c r="AH75" s="76"/>
      <c r="AI75" s="76"/>
      <c r="AJ75" s="76"/>
      <c r="AK75" s="76"/>
      <c r="AL75" s="76"/>
      <c r="AM75" s="76"/>
      <c r="AN75" s="76"/>
      <c r="AO75" s="76"/>
      <c r="AP75" s="76"/>
      <c r="AQ75" s="76"/>
      <c r="AR75" s="76"/>
      <c r="AS75" s="76"/>
      <c r="AT75" s="76"/>
      <c r="AU75" s="76"/>
      <c r="AV75" s="76"/>
      <c r="AW75" s="76"/>
      <c r="AX75" s="76"/>
      <c r="AY75" s="76"/>
      <c r="AZ75" s="76"/>
      <c r="BA75" s="76"/>
      <c r="BB75" s="76"/>
      <c r="BC75" s="76"/>
      <c r="BD75" s="76"/>
      <c r="BE75" s="76"/>
      <c r="BF75" s="76"/>
      <c r="BG75" s="76"/>
      <c r="BH75" s="76"/>
      <c r="BI75" s="76"/>
      <c r="BJ75" s="76"/>
      <c r="BK75" s="76"/>
      <c r="BL75" s="76"/>
      <c r="BM75" s="76"/>
      <c r="BN75" s="76"/>
      <c r="BO75" s="76"/>
      <c r="BP75" s="76"/>
      <c r="BQ75" s="76"/>
      <c r="BR75" s="76"/>
      <c r="BS75" s="76"/>
      <c r="BT75" s="76"/>
      <c r="BU75" s="76"/>
      <c r="BV75" s="76"/>
      <c r="BW75" s="76"/>
      <c r="BX75" s="76"/>
      <c r="BY75" s="76"/>
      <c r="BZ75" s="76"/>
      <c r="CA75" s="76"/>
      <c r="CB75" s="76"/>
      <c r="CC75" s="76"/>
      <c r="CD75" s="76"/>
      <c r="CE75" s="76"/>
      <c r="CF75" s="76"/>
      <c r="CG75" s="76"/>
      <c r="CH75" s="76"/>
      <c r="CI75" s="76"/>
      <c r="CJ75" s="76"/>
      <c r="CK75" s="76"/>
      <c r="CL75" s="76"/>
      <c r="CM75" s="76"/>
      <c r="CN75" s="76"/>
      <c r="CO75" s="76"/>
      <c r="CP75" s="76"/>
      <c r="CQ75" s="76"/>
      <c r="CR75" s="76"/>
      <c r="CS75" s="76"/>
      <c r="CT75" s="76"/>
      <c r="CU75" s="76"/>
      <c r="CV75" s="76"/>
      <c r="CW75" s="76"/>
      <c r="CX75" s="76"/>
      <c r="CY75" s="76"/>
      <c r="CZ75" s="76"/>
      <c r="DA75" s="76"/>
      <c r="DB75" s="76"/>
      <c r="DC75" s="76"/>
      <c r="DD75" s="76"/>
      <c r="DE75" s="76"/>
      <c r="DF75" s="76"/>
      <c r="DG75" s="76"/>
      <c r="DH75" s="76"/>
      <c r="DI75" s="76"/>
      <c r="DJ75" s="76"/>
      <c r="DK75" s="76"/>
      <c r="DL75" s="76"/>
      <c r="DM75" s="76"/>
      <c r="DN75" s="76"/>
      <c r="DO75" s="76"/>
      <c r="DP75" s="76"/>
      <c r="DQ75" s="76"/>
      <c r="DR75" s="76"/>
      <c r="DS75" s="76"/>
      <c r="DT75" s="76"/>
      <c r="DU75" s="76"/>
      <c r="DV75" s="76"/>
      <c r="DW75" s="76"/>
      <c r="DX75" s="76"/>
      <c r="DY75" s="76"/>
      <c r="DZ75" s="76"/>
      <c r="EA75" s="76"/>
      <c r="EB75" s="76"/>
      <c r="EC75" s="76"/>
      <c r="ED75" s="76"/>
      <c r="EE75" s="76"/>
      <c r="EF75" s="76"/>
      <c r="EG75" s="76"/>
      <c r="EH75" s="76"/>
      <c r="EI75" s="76"/>
      <c r="EJ75" s="76"/>
      <c r="EK75" s="76"/>
      <c r="EL75" s="76"/>
      <c r="EM75" s="76"/>
      <c r="EN75" s="76"/>
      <c r="EO75" s="76"/>
      <c r="EP75" s="76"/>
      <c r="EQ75" s="76"/>
      <c r="ER75" s="76"/>
      <c r="ES75" s="76"/>
      <c r="ET75" s="76"/>
      <c r="EU75" s="76"/>
      <c r="EV75" s="76"/>
    </row>
    <row r="76" spans="1:152" s="89" customFormat="1" ht="15" customHeight="1" x14ac:dyDescent="0.25">
      <c r="A76" s="569"/>
      <c r="B76" s="569"/>
      <c r="C76" s="610"/>
      <c r="D76" s="777"/>
      <c r="E76" s="777"/>
      <c r="F76" s="816"/>
      <c r="G76" s="839"/>
      <c r="H76" s="840"/>
      <c r="I76" s="840"/>
      <c r="J76" s="841"/>
      <c r="K76" s="601"/>
      <c r="L76" s="79"/>
      <c r="M76" s="76"/>
      <c r="N76" s="76"/>
      <c r="O76" s="76"/>
      <c r="P76" s="76"/>
      <c r="Q76" s="76"/>
      <c r="R76" s="76"/>
      <c r="S76" s="76"/>
      <c r="T76" s="76"/>
      <c r="U76" s="76"/>
      <c r="V76" s="76"/>
      <c r="W76" s="76"/>
      <c r="X76" s="76"/>
      <c r="Y76" s="76"/>
      <c r="Z76" s="76"/>
      <c r="AA76" s="76"/>
      <c r="AB76" s="76"/>
      <c r="AC76" s="76"/>
      <c r="AD76" s="76"/>
      <c r="AE76" s="76"/>
      <c r="AF76" s="76"/>
      <c r="AG76" s="76"/>
      <c r="AH76" s="76"/>
      <c r="AI76" s="76"/>
      <c r="AJ76" s="76"/>
      <c r="AK76" s="76"/>
      <c r="AL76" s="76"/>
      <c r="AM76" s="76"/>
      <c r="AN76" s="76"/>
      <c r="AO76" s="76"/>
      <c r="AP76" s="76"/>
      <c r="AQ76" s="76"/>
      <c r="AR76" s="76"/>
      <c r="AS76" s="76"/>
      <c r="AT76" s="76"/>
      <c r="AU76" s="76"/>
      <c r="AV76" s="76"/>
      <c r="AW76" s="76"/>
      <c r="AX76" s="76"/>
      <c r="AY76" s="76"/>
      <c r="AZ76" s="76"/>
      <c r="BA76" s="76"/>
      <c r="BB76" s="76"/>
      <c r="BC76" s="76"/>
      <c r="BD76" s="76"/>
      <c r="BE76" s="76"/>
      <c r="BF76" s="76"/>
      <c r="BG76" s="76"/>
      <c r="BH76" s="76"/>
      <c r="BI76" s="76"/>
      <c r="BJ76" s="76"/>
      <c r="BK76" s="76"/>
      <c r="BL76" s="76"/>
      <c r="BM76" s="76"/>
      <c r="BN76" s="76"/>
      <c r="BO76" s="76"/>
      <c r="BP76" s="76"/>
      <c r="BQ76" s="76"/>
      <c r="BR76" s="76"/>
      <c r="BS76" s="76"/>
      <c r="BT76" s="76"/>
      <c r="BU76" s="76"/>
      <c r="BV76" s="76"/>
      <c r="BW76" s="76"/>
      <c r="BX76" s="76"/>
      <c r="BY76" s="76"/>
      <c r="BZ76" s="76"/>
      <c r="CA76" s="76"/>
      <c r="CB76" s="76"/>
      <c r="CC76" s="76"/>
      <c r="CD76" s="76"/>
      <c r="CE76" s="76"/>
      <c r="CF76" s="76"/>
      <c r="CG76" s="76"/>
      <c r="CH76" s="76"/>
      <c r="CI76" s="76"/>
      <c r="CJ76" s="76"/>
      <c r="CK76" s="76"/>
      <c r="CL76" s="76"/>
      <c r="CM76" s="76"/>
      <c r="CN76" s="76"/>
      <c r="CO76" s="76"/>
      <c r="CP76" s="76"/>
      <c r="CQ76" s="76"/>
      <c r="CR76" s="76"/>
      <c r="CS76" s="76"/>
      <c r="CT76" s="76"/>
      <c r="CU76" s="76"/>
      <c r="CV76" s="76"/>
      <c r="CW76" s="76"/>
      <c r="CX76" s="76"/>
      <c r="CY76" s="76"/>
      <c r="CZ76" s="76"/>
      <c r="DA76" s="76"/>
      <c r="DB76" s="76"/>
      <c r="DC76" s="76"/>
      <c r="DD76" s="76"/>
      <c r="DE76" s="76"/>
      <c r="DF76" s="76"/>
      <c r="DG76" s="76"/>
      <c r="DH76" s="76"/>
      <c r="DI76" s="76"/>
      <c r="DJ76" s="76"/>
      <c r="DK76" s="76"/>
      <c r="DL76" s="76"/>
      <c r="DM76" s="76"/>
      <c r="DN76" s="76"/>
      <c r="DO76" s="76"/>
      <c r="DP76" s="76"/>
      <c r="DQ76" s="76"/>
      <c r="DR76" s="76"/>
      <c r="DS76" s="76"/>
      <c r="DT76" s="76"/>
      <c r="DU76" s="76"/>
      <c r="DV76" s="76"/>
      <c r="DW76" s="76"/>
      <c r="DX76" s="76"/>
      <c r="DY76" s="76"/>
      <c r="DZ76" s="76"/>
      <c r="EA76" s="76"/>
      <c r="EB76" s="76"/>
      <c r="EC76" s="76"/>
      <c r="ED76" s="76"/>
      <c r="EE76" s="76"/>
      <c r="EF76" s="76"/>
      <c r="EG76" s="76"/>
      <c r="EH76" s="76"/>
      <c r="EI76" s="76"/>
      <c r="EJ76" s="76"/>
      <c r="EK76" s="76"/>
      <c r="EL76" s="76"/>
      <c r="EM76" s="76"/>
      <c r="EN76" s="76"/>
      <c r="EO76" s="76"/>
      <c r="EP76" s="76"/>
      <c r="EQ76" s="76"/>
      <c r="ER76" s="76"/>
      <c r="ES76" s="76"/>
      <c r="ET76" s="76"/>
      <c r="EU76" s="76"/>
      <c r="EV76" s="76"/>
    </row>
    <row r="77" spans="1:152" s="89" customFormat="1" ht="15" customHeight="1" x14ac:dyDescent="0.25">
      <c r="A77" s="567">
        <v>4</v>
      </c>
      <c r="B77" s="567"/>
      <c r="C77" s="608" t="s">
        <v>710</v>
      </c>
      <c r="D77" s="774"/>
      <c r="E77" s="774"/>
      <c r="F77" s="817" t="s">
        <v>779</v>
      </c>
      <c r="G77" s="805" t="s">
        <v>782</v>
      </c>
      <c r="H77" s="806"/>
      <c r="I77" s="806"/>
      <c r="J77" s="807"/>
      <c r="K77" s="601">
        <v>30809</v>
      </c>
      <c r="L77" s="79"/>
      <c r="M77" s="76"/>
      <c r="N77" s="76"/>
      <c r="O77" s="76"/>
      <c r="P77" s="76"/>
      <c r="Q77" s="76"/>
      <c r="R77" s="76"/>
      <c r="S77" s="76"/>
      <c r="T77" s="76"/>
      <c r="U77" s="76"/>
      <c r="V77" s="76"/>
      <c r="W77" s="76"/>
      <c r="X77" s="76"/>
      <c r="Y77" s="76"/>
      <c r="Z77" s="76"/>
      <c r="AA77" s="76"/>
      <c r="AB77" s="76"/>
      <c r="AC77" s="76"/>
      <c r="AD77" s="76"/>
      <c r="AE77" s="76"/>
      <c r="AF77" s="76"/>
      <c r="AG77" s="76"/>
      <c r="AH77" s="76"/>
      <c r="AI77" s="76"/>
      <c r="AJ77" s="76"/>
      <c r="AK77" s="76"/>
      <c r="AL77" s="76"/>
      <c r="AM77" s="76"/>
      <c r="AN77" s="76"/>
      <c r="AO77" s="76"/>
      <c r="AP77" s="76"/>
      <c r="AQ77" s="76"/>
      <c r="AR77" s="76"/>
      <c r="AS77" s="76"/>
      <c r="AT77" s="76"/>
      <c r="AU77" s="76"/>
      <c r="AV77" s="76"/>
      <c r="AW77" s="76"/>
      <c r="AX77" s="76"/>
      <c r="AY77" s="76"/>
      <c r="AZ77" s="76"/>
      <c r="BA77" s="76"/>
      <c r="BB77" s="76"/>
      <c r="BC77" s="76"/>
      <c r="BD77" s="76"/>
      <c r="BE77" s="76"/>
      <c r="BF77" s="76"/>
      <c r="BG77" s="76"/>
      <c r="BH77" s="76"/>
      <c r="BI77" s="76"/>
      <c r="BJ77" s="76"/>
      <c r="BK77" s="76"/>
      <c r="BL77" s="76"/>
      <c r="BM77" s="76"/>
      <c r="BN77" s="76"/>
      <c r="BO77" s="76"/>
      <c r="BP77" s="76"/>
      <c r="BQ77" s="76"/>
      <c r="BR77" s="76"/>
      <c r="BS77" s="76"/>
      <c r="BT77" s="76"/>
      <c r="BU77" s="76"/>
      <c r="BV77" s="76"/>
      <c r="BW77" s="76"/>
      <c r="BX77" s="76"/>
      <c r="BY77" s="76"/>
      <c r="BZ77" s="76"/>
      <c r="CA77" s="76"/>
      <c r="CB77" s="76"/>
      <c r="CC77" s="76"/>
      <c r="CD77" s="76"/>
      <c r="CE77" s="76"/>
      <c r="CF77" s="76"/>
      <c r="CG77" s="76"/>
      <c r="CH77" s="76"/>
      <c r="CI77" s="76"/>
      <c r="CJ77" s="76"/>
      <c r="CK77" s="76"/>
      <c r="CL77" s="76"/>
      <c r="CM77" s="76"/>
      <c r="CN77" s="76"/>
      <c r="CO77" s="76"/>
      <c r="CP77" s="76"/>
      <c r="CQ77" s="76"/>
      <c r="CR77" s="76"/>
      <c r="CS77" s="76"/>
      <c r="CT77" s="76"/>
      <c r="CU77" s="76"/>
      <c r="CV77" s="76"/>
      <c r="CW77" s="76"/>
      <c r="CX77" s="76"/>
      <c r="CY77" s="76"/>
      <c r="CZ77" s="76"/>
      <c r="DA77" s="76"/>
      <c r="DB77" s="76"/>
      <c r="DC77" s="76"/>
      <c r="DD77" s="76"/>
      <c r="DE77" s="76"/>
      <c r="DF77" s="76"/>
      <c r="DG77" s="76"/>
      <c r="DH77" s="76"/>
      <c r="DI77" s="76"/>
      <c r="DJ77" s="76"/>
      <c r="DK77" s="76"/>
      <c r="DL77" s="76"/>
      <c r="DM77" s="76"/>
      <c r="DN77" s="76"/>
      <c r="DO77" s="76"/>
      <c r="DP77" s="76"/>
      <c r="DQ77" s="76"/>
      <c r="DR77" s="76"/>
      <c r="DS77" s="76"/>
      <c r="DT77" s="76"/>
      <c r="DU77" s="76"/>
      <c r="DV77" s="76"/>
      <c r="DW77" s="76"/>
      <c r="DX77" s="76"/>
      <c r="DY77" s="76"/>
      <c r="DZ77" s="76"/>
      <c r="EA77" s="76"/>
      <c r="EB77" s="76"/>
      <c r="EC77" s="76"/>
      <c r="ED77" s="76"/>
      <c r="EE77" s="76"/>
      <c r="EF77" s="76"/>
      <c r="EG77" s="76"/>
      <c r="EH77" s="76"/>
      <c r="EI77" s="76"/>
      <c r="EJ77" s="76"/>
      <c r="EK77" s="76"/>
      <c r="EL77" s="76"/>
      <c r="EM77" s="76"/>
      <c r="EN77" s="76"/>
      <c r="EO77" s="76"/>
      <c r="EP77" s="76"/>
      <c r="EQ77" s="76"/>
      <c r="ER77" s="76"/>
      <c r="ES77" s="76"/>
      <c r="ET77" s="76"/>
      <c r="EU77" s="76"/>
      <c r="EV77" s="76"/>
    </row>
    <row r="78" spans="1:152" s="89" customFormat="1" ht="15" customHeight="1" x14ac:dyDescent="0.25">
      <c r="A78" s="568"/>
      <c r="B78" s="568"/>
      <c r="C78" s="609"/>
      <c r="D78" s="832"/>
      <c r="E78" s="832"/>
      <c r="F78" s="818"/>
      <c r="G78" s="808"/>
      <c r="H78" s="809"/>
      <c r="I78" s="809"/>
      <c r="J78" s="810"/>
      <c r="K78" s="601"/>
      <c r="L78" s="79"/>
      <c r="M78" s="76"/>
      <c r="N78" s="76"/>
      <c r="O78" s="76"/>
      <c r="P78" s="76"/>
      <c r="Q78" s="76"/>
      <c r="R78" s="76"/>
      <c r="S78" s="76"/>
      <c r="T78" s="76"/>
      <c r="U78" s="76"/>
      <c r="V78" s="76"/>
      <c r="W78" s="76"/>
      <c r="X78" s="76"/>
      <c r="Y78" s="76"/>
      <c r="Z78" s="76"/>
      <c r="AA78" s="76"/>
      <c r="AB78" s="76"/>
      <c r="AC78" s="76"/>
      <c r="AD78" s="76"/>
      <c r="AE78" s="76"/>
      <c r="AF78" s="76"/>
      <c r="AG78" s="76"/>
      <c r="AH78" s="76"/>
      <c r="AI78" s="76"/>
      <c r="AJ78" s="76"/>
      <c r="AK78" s="76"/>
      <c r="AL78" s="76"/>
      <c r="AM78" s="76"/>
      <c r="AN78" s="76"/>
      <c r="AO78" s="76"/>
      <c r="AP78" s="76"/>
      <c r="AQ78" s="76"/>
      <c r="AR78" s="76"/>
      <c r="AS78" s="76"/>
      <c r="AT78" s="76"/>
      <c r="AU78" s="76"/>
      <c r="AV78" s="76"/>
      <c r="AW78" s="76"/>
      <c r="AX78" s="76"/>
      <c r="AY78" s="76"/>
      <c r="AZ78" s="76"/>
      <c r="BA78" s="76"/>
      <c r="BB78" s="76"/>
      <c r="BC78" s="76"/>
      <c r="BD78" s="76"/>
      <c r="BE78" s="76"/>
      <c r="BF78" s="76"/>
      <c r="BG78" s="76"/>
      <c r="BH78" s="76"/>
      <c r="BI78" s="76"/>
      <c r="BJ78" s="76"/>
      <c r="BK78" s="76"/>
      <c r="BL78" s="76"/>
      <c r="BM78" s="76"/>
      <c r="BN78" s="76"/>
      <c r="BO78" s="76"/>
      <c r="BP78" s="76"/>
      <c r="BQ78" s="76"/>
      <c r="BR78" s="76"/>
      <c r="BS78" s="76"/>
      <c r="BT78" s="76"/>
      <c r="BU78" s="76"/>
      <c r="BV78" s="76"/>
      <c r="BW78" s="76"/>
      <c r="BX78" s="76"/>
      <c r="BY78" s="76"/>
      <c r="BZ78" s="76"/>
      <c r="CA78" s="76"/>
      <c r="CB78" s="76"/>
      <c r="CC78" s="76"/>
      <c r="CD78" s="76"/>
      <c r="CE78" s="76"/>
      <c r="CF78" s="76"/>
      <c r="CG78" s="76"/>
      <c r="CH78" s="76"/>
      <c r="CI78" s="76"/>
      <c r="CJ78" s="76"/>
      <c r="CK78" s="76"/>
      <c r="CL78" s="76"/>
      <c r="CM78" s="76"/>
      <c r="CN78" s="76"/>
      <c r="CO78" s="76"/>
      <c r="CP78" s="76"/>
      <c r="CQ78" s="76"/>
      <c r="CR78" s="76"/>
      <c r="CS78" s="76"/>
      <c r="CT78" s="76"/>
      <c r="CU78" s="76"/>
      <c r="CV78" s="76"/>
      <c r="CW78" s="76"/>
      <c r="CX78" s="76"/>
      <c r="CY78" s="76"/>
      <c r="CZ78" s="76"/>
      <c r="DA78" s="76"/>
      <c r="DB78" s="76"/>
      <c r="DC78" s="76"/>
      <c r="DD78" s="76"/>
      <c r="DE78" s="76"/>
      <c r="DF78" s="76"/>
      <c r="DG78" s="76"/>
      <c r="DH78" s="76"/>
      <c r="DI78" s="76"/>
      <c r="DJ78" s="76"/>
      <c r="DK78" s="76"/>
      <c r="DL78" s="76"/>
      <c r="DM78" s="76"/>
      <c r="DN78" s="76"/>
      <c r="DO78" s="76"/>
      <c r="DP78" s="76"/>
      <c r="DQ78" s="76"/>
      <c r="DR78" s="76"/>
      <c r="DS78" s="76"/>
      <c r="DT78" s="76"/>
      <c r="DU78" s="76"/>
      <c r="DV78" s="76"/>
      <c r="DW78" s="76"/>
      <c r="DX78" s="76"/>
      <c r="DY78" s="76"/>
      <c r="DZ78" s="76"/>
      <c r="EA78" s="76"/>
      <c r="EB78" s="76"/>
      <c r="EC78" s="76"/>
      <c r="ED78" s="76"/>
      <c r="EE78" s="76"/>
      <c r="EF78" s="76"/>
      <c r="EG78" s="76"/>
      <c r="EH78" s="76"/>
      <c r="EI78" s="76"/>
      <c r="EJ78" s="76"/>
      <c r="EK78" s="76"/>
      <c r="EL78" s="76"/>
      <c r="EM78" s="76"/>
      <c r="EN78" s="76"/>
      <c r="EO78" s="76"/>
      <c r="EP78" s="76"/>
      <c r="EQ78" s="76"/>
      <c r="ER78" s="76"/>
      <c r="ES78" s="76"/>
      <c r="ET78" s="76"/>
      <c r="EU78" s="76"/>
      <c r="EV78" s="76"/>
    </row>
    <row r="79" spans="1:152" s="89" customFormat="1" ht="15" customHeight="1" x14ac:dyDescent="0.25">
      <c r="A79" s="568"/>
      <c r="B79" s="568"/>
      <c r="C79" s="609"/>
      <c r="D79" s="832"/>
      <c r="E79" s="832"/>
      <c r="F79" s="819"/>
      <c r="G79" s="811"/>
      <c r="H79" s="812"/>
      <c r="I79" s="812"/>
      <c r="J79" s="813"/>
      <c r="K79" s="601"/>
      <c r="L79" s="79"/>
      <c r="M79" s="76"/>
      <c r="N79" s="76"/>
      <c r="O79" s="76"/>
      <c r="P79" s="76"/>
      <c r="Q79" s="76"/>
      <c r="R79" s="76"/>
      <c r="S79" s="76"/>
      <c r="T79" s="76"/>
      <c r="U79" s="76"/>
      <c r="V79" s="76"/>
      <c r="W79" s="76"/>
      <c r="X79" s="76"/>
      <c r="Y79" s="76"/>
      <c r="Z79" s="76"/>
      <c r="AA79" s="76"/>
      <c r="AB79" s="76"/>
      <c r="AC79" s="76"/>
      <c r="AD79" s="76"/>
      <c r="AE79" s="76"/>
      <c r="AF79" s="76"/>
      <c r="AG79" s="76"/>
      <c r="AH79" s="76"/>
      <c r="AI79" s="76"/>
      <c r="AJ79" s="76"/>
      <c r="AK79" s="76"/>
      <c r="AL79" s="76"/>
      <c r="AM79" s="76"/>
      <c r="AN79" s="76"/>
      <c r="AO79" s="76"/>
      <c r="AP79" s="76"/>
      <c r="AQ79" s="76"/>
      <c r="AR79" s="76"/>
      <c r="AS79" s="76"/>
      <c r="AT79" s="76"/>
      <c r="AU79" s="76"/>
      <c r="AV79" s="76"/>
      <c r="AW79" s="76"/>
      <c r="AX79" s="76"/>
      <c r="AY79" s="76"/>
      <c r="AZ79" s="76"/>
      <c r="BA79" s="76"/>
      <c r="BB79" s="76"/>
      <c r="BC79" s="76"/>
      <c r="BD79" s="76"/>
      <c r="BE79" s="76"/>
      <c r="BF79" s="76"/>
      <c r="BG79" s="76"/>
      <c r="BH79" s="76"/>
      <c r="BI79" s="76"/>
      <c r="BJ79" s="76"/>
      <c r="BK79" s="76"/>
      <c r="BL79" s="76"/>
      <c r="BM79" s="76"/>
      <c r="BN79" s="76"/>
      <c r="BO79" s="76"/>
      <c r="BP79" s="76"/>
      <c r="BQ79" s="76"/>
      <c r="BR79" s="76"/>
      <c r="BS79" s="76"/>
      <c r="BT79" s="76"/>
      <c r="BU79" s="76"/>
      <c r="BV79" s="76"/>
      <c r="BW79" s="76"/>
      <c r="BX79" s="76"/>
      <c r="BY79" s="76"/>
      <c r="BZ79" s="76"/>
      <c r="CA79" s="76"/>
      <c r="CB79" s="76"/>
      <c r="CC79" s="76"/>
      <c r="CD79" s="76"/>
      <c r="CE79" s="76"/>
      <c r="CF79" s="76"/>
      <c r="CG79" s="76"/>
      <c r="CH79" s="76"/>
      <c r="CI79" s="76"/>
      <c r="CJ79" s="76"/>
      <c r="CK79" s="76"/>
      <c r="CL79" s="76"/>
      <c r="CM79" s="76"/>
      <c r="CN79" s="76"/>
      <c r="CO79" s="76"/>
      <c r="CP79" s="76"/>
      <c r="CQ79" s="76"/>
      <c r="CR79" s="76"/>
      <c r="CS79" s="76"/>
      <c r="CT79" s="76"/>
      <c r="CU79" s="76"/>
      <c r="CV79" s="76"/>
      <c r="CW79" s="76"/>
      <c r="CX79" s="76"/>
      <c r="CY79" s="76"/>
      <c r="CZ79" s="76"/>
      <c r="DA79" s="76"/>
      <c r="DB79" s="76"/>
      <c r="DC79" s="76"/>
      <c r="DD79" s="76"/>
      <c r="DE79" s="76"/>
      <c r="DF79" s="76"/>
      <c r="DG79" s="76"/>
      <c r="DH79" s="76"/>
      <c r="DI79" s="76"/>
      <c r="DJ79" s="76"/>
      <c r="DK79" s="76"/>
      <c r="DL79" s="76"/>
      <c r="DM79" s="76"/>
      <c r="DN79" s="76"/>
      <c r="DO79" s="76"/>
      <c r="DP79" s="76"/>
      <c r="DQ79" s="76"/>
      <c r="DR79" s="76"/>
      <c r="DS79" s="76"/>
      <c r="DT79" s="76"/>
      <c r="DU79" s="76"/>
      <c r="DV79" s="76"/>
      <c r="DW79" s="76"/>
      <c r="DX79" s="76"/>
      <c r="DY79" s="76"/>
      <c r="DZ79" s="76"/>
      <c r="EA79" s="76"/>
      <c r="EB79" s="76"/>
      <c r="EC79" s="76"/>
      <c r="ED79" s="76"/>
      <c r="EE79" s="76"/>
      <c r="EF79" s="76"/>
      <c r="EG79" s="76"/>
      <c r="EH79" s="76"/>
      <c r="EI79" s="76"/>
      <c r="EJ79" s="76"/>
      <c r="EK79" s="76"/>
      <c r="EL79" s="76"/>
      <c r="EM79" s="76"/>
      <c r="EN79" s="76"/>
      <c r="EO79" s="76"/>
      <c r="EP79" s="76"/>
      <c r="EQ79" s="76"/>
      <c r="ER79" s="76"/>
      <c r="ES79" s="76"/>
      <c r="ET79" s="76"/>
      <c r="EU79" s="76"/>
      <c r="EV79" s="76"/>
    </row>
    <row r="80" spans="1:152" s="89" customFormat="1" ht="15" customHeight="1" x14ac:dyDescent="0.25">
      <c r="A80" s="568"/>
      <c r="B80" s="568"/>
      <c r="C80" s="609"/>
      <c r="D80" s="832"/>
      <c r="E80" s="832"/>
      <c r="F80" s="814" t="s">
        <v>781</v>
      </c>
      <c r="G80" s="805" t="s">
        <v>783</v>
      </c>
      <c r="H80" s="806"/>
      <c r="I80" s="806"/>
      <c r="J80" s="807"/>
      <c r="K80" s="601"/>
      <c r="L80" s="79"/>
      <c r="M80" s="76"/>
      <c r="N80" s="76"/>
      <c r="O80" s="76"/>
      <c r="P80" s="76"/>
      <c r="Q80" s="76"/>
      <c r="R80" s="76"/>
      <c r="S80" s="76"/>
      <c r="T80" s="76"/>
      <c r="U80" s="76"/>
      <c r="V80" s="76"/>
      <c r="W80" s="76"/>
      <c r="X80" s="76"/>
      <c r="Y80" s="76"/>
      <c r="Z80" s="76"/>
      <c r="AA80" s="76"/>
      <c r="AB80" s="76"/>
      <c r="AC80" s="76"/>
      <c r="AD80" s="76"/>
      <c r="AE80" s="76"/>
      <c r="AF80" s="76"/>
      <c r="AG80" s="76"/>
      <c r="AH80" s="76"/>
      <c r="AI80" s="76"/>
      <c r="AJ80" s="76"/>
      <c r="AK80" s="76"/>
      <c r="AL80" s="76"/>
      <c r="AM80" s="76"/>
      <c r="AN80" s="76"/>
      <c r="AO80" s="76"/>
      <c r="AP80" s="76"/>
      <c r="AQ80" s="76"/>
      <c r="AR80" s="76"/>
      <c r="AS80" s="76"/>
      <c r="AT80" s="76"/>
      <c r="AU80" s="76"/>
      <c r="AV80" s="76"/>
      <c r="AW80" s="76"/>
      <c r="AX80" s="76"/>
      <c r="AY80" s="76"/>
      <c r="AZ80" s="76"/>
      <c r="BA80" s="76"/>
      <c r="BB80" s="76"/>
      <c r="BC80" s="76"/>
      <c r="BD80" s="76"/>
      <c r="BE80" s="76"/>
      <c r="BF80" s="76"/>
      <c r="BG80" s="76"/>
      <c r="BH80" s="76"/>
      <c r="BI80" s="76"/>
      <c r="BJ80" s="76"/>
      <c r="BK80" s="76"/>
      <c r="BL80" s="76"/>
      <c r="BM80" s="76"/>
      <c r="BN80" s="76"/>
      <c r="BO80" s="76"/>
      <c r="BP80" s="76"/>
      <c r="BQ80" s="76"/>
      <c r="BR80" s="76"/>
      <c r="BS80" s="76"/>
      <c r="BT80" s="76"/>
      <c r="BU80" s="76"/>
      <c r="BV80" s="76"/>
      <c r="BW80" s="76"/>
      <c r="BX80" s="76"/>
      <c r="BY80" s="76"/>
      <c r="BZ80" s="76"/>
      <c r="CA80" s="76"/>
      <c r="CB80" s="76"/>
      <c r="CC80" s="76"/>
      <c r="CD80" s="76"/>
      <c r="CE80" s="76"/>
      <c r="CF80" s="76"/>
      <c r="CG80" s="76"/>
      <c r="CH80" s="76"/>
      <c r="CI80" s="76"/>
      <c r="CJ80" s="76"/>
      <c r="CK80" s="76"/>
      <c r="CL80" s="76"/>
      <c r="CM80" s="76"/>
      <c r="CN80" s="76"/>
      <c r="CO80" s="76"/>
      <c r="CP80" s="76"/>
      <c r="CQ80" s="76"/>
      <c r="CR80" s="76"/>
      <c r="CS80" s="76"/>
      <c r="CT80" s="76"/>
      <c r="CU80" s="76"/>
      <c r="CV80" s="76"/>
      <c r="CW80" s="76"/>
      <c r="CX80" s="76"/>
      <c r="CY80" s="76"/>
      <c r="CZ80" s="76"/>
      <c r="DA80" s="76"/>
      <c r="DB80" s="76"/>
      <c r="DC80" s="76"/>
      <c r="DD80" s="76"/>
      <c r="DE80" s="76"/>
      <c r="DF80" s="76"/>
      <c r="DG80" s="76"/>
      <c r="DH80" s="76"/>
      <c r="DI80" s="76"/>
      <c r="DJ80" s="76"/>
      <c r="DK80" s="76"/>
      <c r="DL80" s="76"/>
      <c r="DM80" s="76"/>
      <c r="DN80" s="76"/>
      <c r="DO80" s="76"/>
      <c r="DP80" s="76"/>
      <c r="DQ80" s="76"/>
      <c r="DR80" s="76"/>
      <c r="DS80" s="76"/>
      <c r="DT80" s="76"/>
      <c r="DU80" s="76"/>
      <c r="DV80" s="76"/>
      <c r="DW80" s="76"/>
      <c r="DX80" s="76"/>
      <c r="DY80" s="76"/>
      <c r="DZ80" s="76"/>
      <c r="EA80" s="76"/>
      <c r="EB80" s="76"/>
      <c r="EC80" s="76"/>
      <c r="ED80" s="76"/>
      <c r="EE80" s="76"/>
      <c r="EF80" s="76"/>
      <c r="EG80" s="76"/>
      <c r="EH80" s="76"/>
      <c r="EI80" s="76"/>
      <c r="EJ80" s="76"/>
      <c r="EK80" s="76"/>
      <c r="EL80" s="76"/>
      <c r="EM80" s="76"/>
      <c r="EN80" s="76"/>
      <c r="EO80" s="76"/>
      <c r="EP80" s="76"/>
      <c r="EQ80" s="76"/>
      <c r="ER80" s="76"/>
      <c r="ES80" s="76"/>
      <c r="ET80" s="76"/>
      <c r="EU80" s="76"/>
      <c r="EV80" s="76"/>
    </row>
    <row r="81" spans="1:152" s="89" customFormat="1" ht="15" customHeight="1" x14ac:dyDescent="0.25">
      <c r="A81" s="568"/>
      <c r="B81" s="568"/>
      <c r="C81" s="609"/>
      <c r="D81" s="832"/>
      <c r="E81" s="832"/>
      <c r="F81" s="815"/>
      <c r="G81" s="808"/>
      <c r="H81" s="809"/>
      <c r="I81" s="809"/>
      <c r="J81" s="810"/>
      <c r="K81" s="601"/>
      <c r="L81" s="79"/>
      <c r="M81" s="76"/>
      <c r="N81" s="76"/>
      <c r="O81" s="76"/>
      <c r="P81" s="76"/>
      <c r="Q81" s="76"/>
      <c r="R81" s="76"/>
      <c r="S81" s="76"/>
      <c r="T81" s="76"/>
      <c r="U81" s="76"/>
      <c r="V81" s="76"/>
      <c r="W81" s="76"/>
      <c r="X81" s="76"/>
      <c r="Y81" s="76"/>
      <c r="Z81" s="76"/>
      <c r="AA81" s="76"/>
      <c r="AB81" s="76"/>
      <c r="AC81" s="76"/>
      <c r="AD81" s="76"/>
      <c r="AE81" s="76"/>
      <c r="AF81" s="76"/>
      <c r="AG81" s="76"/>
      <c r="AH81" s="76"/>
      <c r="AI81" s="76"/>
      <c r="AJ81" s="76"/>
      <c r="AK81" s="76"/>
      <c r="AL81" s="76"/>
      <c r="AM81" s="76"/>
      <c r="AN81" s="76"/>
      <c r="AO81" s="76"/>
      <c r="AP81" s="76"/>
      <c r="AQ81" s="76"/>
      <c r="AR81" s="76"/>
      <c r="AS81" s="76"/>
      <c r="AT81" s="76"/>
      <c r="AU81" s="76"/>
      <c r="AV81" s="76"/>
      <c r="AW81" s="76"/>
      <c r="AX81" s="76"/>
      <c r="AY81" s="76"/>
      <c r="AZ81" s="76"/>
      <c r="BA81" s="76"/>
      <c r="BB81" s="76"/>
      <c r="BC81" s="76"/>
      <c r="BD81" s="76"/>
      <c r="BE81" s="76"/>
      <c r="BF81" s="76"/>
      <c r="BG81" s="76"/>
      <c r="BH81" s="76"/>
      <c r="BI81" s="76"/>
      <c r="BJ81" s="76"/>
      <c r="BK81" s="76"/>
      <c r="BL81" s="76"/>
      <c r="BM81" s="76"/>
      <c r="BN81" s="76"/>
      <c r="BO81" s="76"/>
      <c r="BP81" s="76"/>
      <c r="BQ81" s="76"/>
      <c r="BR81" s="76"/>
      <c r="BS81" s="76"/>
      <c r="BT81" s="76"/>
      <c r="BU81" s="76"/>
      <c r="BV81" s="76"/>
      <c r="BW81" s="76"/>
      <c r="BX81" s="76"/>
      <c r="BY81" s="76"/>
      <c r="BZ81" s="76"/>
      <c r="CA81" s="76"/>
      <c r="CB81" s="76"/>
      <c r="CC81" s="76"/>
      <c r="CD81" s="76"/>
      <c r="CE81" s="76"/>
      <c r="CF81" s="76"/>
      <c r="CG81" s="76"/>
      <c r="CH81" s="76"/>
      <c r="CI81" s="76"/>
      <c r="CJ81" s="76"/>
      <c r="CK81" s="76"/>
      <c r="CL81" s="76"/>
      <c r="CM81" s="76"/>
      <c r="CN81" s="76"/>
      <c r="CO81" s="76"/>
      <c r="CP81" s="76"/>
      <c r="CQ81" s="76"/>
      <c r="CR81" s="76"/>
      <c r="CS81" s="76"/>
      <c r="CT81" s="76"/>
      <c r="CU81" s="76"/>
      <c r="CV81" s="76"/>
      <c r="CW81" s="76"/>
      <c r="CX81" s="76"/>
      <c r="CY81" s="76"/>
      <c r="CZ81" s="76"/>
      <c r="DA81" s="76"/>
      <c r="DB81" s="76"/>
      <c r="DC81" s="76"/>
      <c r="DD81" s="76"/>
      <c r="DE81" s="76"/>
      <c r="DF81" s="76"/>
      <c r="DG81" s="76"/>
      <c r="DH81" s="76"/>
      <c r="DI81" s="76"/>
      <c r="DJ81" s="76"/>
      <c r="DK81" s="76"/>
      <c r="DL81" s="76"/>
      <c r="DM81" s="76"/>
      <c r="DN81" s="76"/>
      <c r="DO81" s="76"/>
      <c r="DP81" s="76"/>
      <c r="DQ81" s="76"/>
      <c r="DR81" s="76"/>
      <c r="DS81" s="76"/>
      <c r="DT81" s="76"/>
      <c r="DU81" s="76"/>
      <c r="DV81" s="76"/>
      <c r="DW81" s="76"/>
      <c r="DX81" s="76"/>
      <c r="DY81" s="76"/>
      <c r="DZ81" s="76"/>
      <c r="EA81" s="76"/>
      <c r="EB81" s="76"/>
      <c r="EC81" s="76"/>
      <c r="ED81" s="76"/>
      <c r="EE81" s="76"/>
      <c r="EF81" s="76"/>
      <c r="EG81" s="76"/>
      <c r="EH81" s="76"/>
      <c r="EI81" s="76"/>
      <c r="EJ81" s="76"/>
      <c r="EK81" s="76"/>
      <c r="EL81" s="76"/>
      <c r="EM81" s="76"/>
      <c r="EN81" s="76"/>
      <c r="EO81" s="76"/>
      <c r="EP81" s="76"/>
      <c r="EQ81" s="76"/>
      <c r="ER81" s="76"/>
      <c r="ES81" s="76"/>
      <c r="ET81" s="76"/>
      <c r="EU81" s="76"/>
      <c r="EV81" s="76"/>
    </row>
    <row r="82" spans="1:152" s="89" customFormat="1" ht="15" customHeight="1" x14ac:dyDescent="0.25">
      <c r="A82" s="568"/>
      <c r="B82" s="568"/>
      <c r="C82" s="609"/>
      <c r="D82" s="832"/>
      <c r="E82" s="832"/>
      <c r="F82" s="816"/>
      <c r="G82" s="811"/>
      <c r="H82" s="812"/>
      <c r="I82" s="812"/>
      <c r="J82" s="813"/>
      <c r="K82" s="601"/>
      <c r="L82" s="79"/>
      <c r="M82" s="76"/>
      <c r="N82" s="76"/>
      <c r="O82" s="76"/>
      <c r="P82" s="76"/>
      <c r="Q82" s="76"/>
      <c r="R82" s="76"/>
      <c r="S82" s="76"/>
      <c r="T82" s="76"/>
      <c r="U82" s="76"/>
      <c r="V82" s="76"/>
      <c r="W82" s="76"/>
      <c r="X82" s="76"/>
      <c r="Y82" s="76"/>
      <c r="Z82" s="76"/>
      <c r="AA82" s="76"/>
      <c r="AB82" s="76"/>
      <c r="AC82" s="76"/>
      <c r="AD82" s="76"/>
      <c r="AE82" s="76"/>
      <c r="AF82" s="76"/>
      <c r="AG82" s="76"/>
      <c r="AH82" s="76"/>
      <c r="AI82" s="76"/>
      <c r="AJ82" s="76"/>
      <c r="AK82" s="76"/>
      <c r="AL82" s="76"/>
      <c r="AM82" s="76"/>
      <c r="AN82" s="76"/>
      <c r="AO82" s="76"/>
      <c r="AP82" s="76"/>
      <c r="AQ82" s="76"/>
      <c r="AR82" s="76"/>
      <c r="AS82" s="76"/>
      <c r="AT82" s="76"/>
      <c r="AU82" s="76"/>
      <c r="AV82" s="76"/>
      <c r="AW82" s="76"/>
      <c r="AX82" s="76"/>
      <c r="AY82" s="76"/>
      <c r="AZ82" s="76"/>
      <c r="BA82" s="76"/>
      <c r="BB82" s="76"/>
      <c r="BC82" s="76"/>
      <c r="BD82" s="76"/>
      <c r="BE82" s="76"/>
      <c r="BF82" s="76"/>
      <c r="BG82" s="76"/>
      <c r="BH82" s="76"/>
      <c r="BI82" s="76"/>
      <c r="BJ82" s="76"/>
      <c r="BK82" s="76"/>
      <c r="BL82" s="76"/>
      <c r="BM82" s="76"/>
      <c r="BN82" s="76"/>
      <c r="BO82" s="76"/>
      <c r="BP82" s="76"/>
      <c r="BQ82" s="76"/>
      <c r="BR82" s="76"/>
      <c r="BS82" s="76"/>
      <c r="BT82" s="76"/>
      <c r="BU82" s="76"/>
      <c r="BV82" s="76"/>
      <c r="BW82" s="76"/>
      <c r="BX82" s="76"/>
      <c r="BY82" s="76"/>
      <c r="BZ82" s="76"/>
      <c r="CA82" s="76"/>
      <c r="CB82" s="76"/>
      <c r="CC82" s="76"/>
      <c r="CD82" s="76"/>
      <c r="CE82" s="76"/>
      <c r="CF82" s="76"/>
      <c r="CG82" s="76"/>
      <c r="CH82" s="76"/>
      <c r="CI82" s="76"/>
      <c r="CJ82" s="76"/>
      <c r="CK82" s="76"/>
      <c r="CL82" s="76"/>
      <c r="CM82" s="76"/>
      <c r="CN82" s="76"/>
      <c r="CO82" s="76"/>
      <c r="CP82" s="76"/>
      <c r="CQ82" s="76"/>
      <c r="CR82" s="76"/>
      <c r="CS82" s="76"/>
      <c r="CT82" s="76"/>
      <c r="CU82" s="76"/>
      <c r="CV82" s="76"/>
      <c r="CW82" s="76"/>
      <c r="CX82" s="76"/>
      <c r="CY82" s="76"/>
      <c r="CZ82" s="76"/>
      <c r="DA82" s="76"/>
      <c r="DB82" s="76"/>
      <c r="DC82" s="76"/>
      <c r="DD82" s="76"/>
      <c r="DE82" s="76"/>
      <c r="DF82" s="76"/>
      <c r="DG82" s="76"/>
      <c r="DH82" s="76"/>
      <c r="DI82" s="76"/>
      <c r="DJ82" s="76"/>
      <c r="DK82" s="76"/>
      <c r="DL82" s="76"/>
      <c r="DM82" s="76"/>
      <c r="DN82" s="76"/>
      <c r="DO82" s="76"/>
      <c r="DP82" s="76"/>
      <c r="DQ82" s="76"/>
      <c r="DR82" s="76"/>
      <c r="DS82" s="76"/>
      <c r="DT82" s="76"/>
      <c r="DU82" s="76"/>
      <c r="DV82" s="76"/>
      <c r="DW82" s="76"/>
      <c r="DX82" s="76"/>
      <c r="DY82" s="76"/>
      <c r="DZ82" s="76"/>
      <c r="EA82" s="76"/>
      <c r="EB82" s="76"/>
      <c r="EC82" s="76"/>
      <c r="ED82" s="76"/>
      <c r="EE82" s="76"/>
      <c r="EF82" s="76"/>
      <c r="EG82" s="76"/>
      <c r="EH82" s="76"/>
      <c r="EI82" s="76"/>
      <c r="EJ82" s="76"/>
      <c r="EK82" s="76"/>
      <c r="EL82" s="76"/>
      <c r="EM82" s="76"/>
      <c r="EN82" s="76"/>
      <c r="EO82" s="76"/>
      <c r="EP82" s="76"/>
      <c r="EQ82" s="76"/>
      <c r="ER82" s="76"/>
      <c r="ES82" s="76"/>
      <c r="ET82" s="76"/>
      <c r="EU82" s="76"/>
      <c r="EV82" s="76"/>
    </row>
    <row r="83" spans="1:152" s="89" customFormat="1" ht="15" customHeight="1" x14ac:dyDescent="0.25">
      <c r="A83" s="568"/>
      <c r="B83" s="568"/>
      <c r="C83" s="609"/>
      <c r="D83" s="832"/>
      <c r="E83" s="832"/>
      <c r="F83" s="814" t="s">
        <v>789</v>
      </c>
      <c r="G83" s="805" t="s">
        <v>790</v>
      </c>
      <c r="H83" s="806"/>
      <c r="I83" s="806"/>
      <c r="J83" s="807"/>
      <c r="K83" s="601"/>
      <c r="L83" s="79"/>
      <c r="M83" s="76"/>
      <c r="N83" s="76"/>
      <c r="O83" s="76"/>
      <c r="P83" s="76"/>
      <c r="Q83" s="76"/>
      <c r="R83" s="76"/>
      <c r="S83" s="76"/>
      <c r="T83" s="76"/>
      <c r="U83" s="76"/>
      <c r="V83" s="76"/>
      <c r="W83" s="76"/>
      <c r="X83" s="76"/>
      <c r="Y83" s="76"/>
      <c r="Z83" s="76"/>
      <c r="AA83" s="76"/>
      <c r="AB83" s="76"/>
      <c r="AC83" s="76"/>
      <c r="AD83" s="76"/>
      <c r="AE83" s="76"/>
      <c r="AF83" s="76"/>
      <c r="AG83" s="76"/>
      <c r="AH83" s="76"/>
      <c r="AI83" s="76"/>
      <c r="AJ83" s="76"/>
      <c r="AK83" s="76"/>
      <c r="AL83" s="76"/>
      <c r="AM83" s="76"/>
      <c r="AN83" s="76"/>
      <c r="AO83" s="76"/>
      <c r="AP83" s="76"/>
      <c r="AQ83" s="76"/>
      <c r="AR83" s="76"/>
      <c r="AS83" s="76"/>
      <c r="AT83" s="76"/>
      <c r="AU83" s="76"/>
      <c r="AV83" s="76"/>
      <c r="AW83" s="76"/>
      <c r="AX83" s="76"/>
      <c r="AY83" s="76"/>
      <c r="AZ83" s="76"/>
      <c r="BA83" s="76"/>
      <c r="BB83" s="76"/>
      <c r="BC83" s="76"/>
      <c r="BD83" s="76"/>
      <c r="BE83" s="76"/>
      <c r="BF83" s="76"/>
      <c r="BG83" s="76"/>
      <c r="BH83" s="76"/>
      <c r="BI83" s="76"/>
      <c r="BJ83" s="76"/>
      <c r="BK83" s="76"/>
      <c r="BL83" s="76"/>
      <c r="BM83" s="76"/>
      <c r="BN83" s="76"/>
      <c r="BO83" s="76"/>
      <c r="BP83" s="76"/>
      <c r="BQ83" s="76"/>
      <c r="BR83" s="76"/>
      <c r="BS83" s="76"/>
      <c r="BT83" s="76"/>
      <c r="BU83" s="76"/>
      <c r="BV83" s="76"/>
      <c r="BW83" s="76"/>
      <c r="BX83" s="76"/>
      <c r="BY83" s="76"/>
      <c r="BZ83" s="76"/>
      <c r="CA83" s="76"/>
      <c r="CB83" s="76"/>
      <c r="CC83" s="76"/>
      <c r="CD83" s="76"/>
      <c r="CE83" s="76"/>
      <c r="CF83" s="76"/>
      <c r="CG83" s="76"/>
      <c r="CH83" s="76"/>
      <c r="CI83" s="76"/>
      <c r="CJ83" s="76"/>
      <c r="CK83" s="76"/>
      <c r="CL83" s="76"/>
      <c r="CM83" s="76"/>
      <c r="CN83" s="76"/>
      <c r="CO83" s="76"/>
      <c r="CP83" s="76"/>
      <c r="CQ83" s="76"/>
      <c r="CR83" s="76"/>
      <c r="CS83" s="76"/>
      <c r="CT83" s="76"/>
      <c r="CU83" s="76"/>
      <c r="CV83" s="76"/>
      <c r="CW83" s="76"/>
      <c r="CX83" s="76"/>
      <c r="CY83" s="76"/>
      <c r="CZ83" s="76"/>
      <c r="DA83" s="76"/>
      <c r="DB83" s="76"/>
      <c r="DC83" s="76"/>
      <c r="DD83" s="76"/>
      <c r="DE83" s="76"/>
      <c r="DF83" s="76"/>
      <c r="DG83" s="76"/>
      <c r="DH83" s="76"/>
      <c r="DI83" s="76"/>
      <c r="DJ83" s="76"/>
      <c r="DK83" s="76"/>
      <c r="DL83" s="76"/>
      <c r="DM83" s="76"/>
      <c r="DN83" s="76"/>
      <c r="DO83" s="76"/>
      <c r="DP83" s="76"/>
      <c r="DQ83" s="76"/>
      <c r="DR83" s="76"/>
      <c r="DS83" s="76"/>
      <c r="DT83" s="76"/>
      <c r="DU83" s="76"/>
      <c r="DV83" s="76"/>
      <c r="DW83" s="76"/>
      <c r="DX83" s="76"/>
      <c r="DY83" s="76"/>
      <c r="DZ83" s="76"/>
      <c r="EA83" s="76"/>
      <c r="EB83" s="76"/>
      <c r="EC83" s="76"/>
      <c r="ED83" s="76"/>
      <c r="EE83" s="76"/>
      <c r="EF83" s="76"/>
      <c r="EG83" s="76"/>
      <c r="EH83" s="76"/>
      <c r="EI83" s="76"/>
      <c r="EJ83" s="76"/>
      <c r="EK83" s="76"/>
      <c r="EL83" s="76"/>
      <c r="EM83" s="76"/>
      <c r="EN83" s="76"/>
      <c r="EO83" s="76"/>
      <c r="EP83" s="76"/>
      <c r="EQ83" s="76"/>
      <c r="ER83" s="76"/>
      <c r="ES83" s="76"/>
      <c r="ET83" s="76"/>
      <c r="EU83" s="76"/>
      <c r="EV83" s="76"/>
    </row>
    <row r="84" spans="1:152" s="89" customFormat="1" ht="15" customHeight="1" x14ac:dyDescent="0.25">
      <c r="A84" s="568"/>
      <c r="B84" s="568"/>
      <c r="C84" s="609"/>
      <c r="D84" s="832"/>
      <c r="E84" s="832"/>
      <c r="F84" s="815"/>
      <c r="G84" s="808"/>
      <c r="H84" s="809"/>
      <c r="I84" s="809"/>
      <c r="J84" s="810"/>
      <c r="K84" s="601"/>
      <c r="L84" s="79"/>
      <c r="M84" s="76"/>
      <c r="N84" s="76"/>
      <c r="O84" s="76"/>
      <c r="P84" s="76"/>
      <c r="Q84" s="76"/>
      <c r="R84" s="76"/>
      <c r="S84" s="76"/>
      <c r="T84" s="76"/>
      <c r="U84" s="76"/>
      <c r="V84" s="76"/>
      <c r="W84" s="76"/>
      <c r="X84" s="76"/>
      <c r="Y84" s="76"/>
      <c r="Z84" s="76"/>
      <c r="AA84" s="76"/>
      <c r="AB84" s="76"/>
      <c r="AC84" s="76"/>
      <c r="AD84" s="76"/>
      <c r="AE84" s="76"/>
      <c r="AF84" s="76"/>
      <c r="AG84" s="76"/>
      <c r="AH84" s="76"/>
      <c r="AI84" s="76"/>
      <c r="AJ84" s="76"/>
      <c r="AK84" s="76"/>
      <c r="AL84" s="76"/>
      <c r="AM84" s="76"/>
      <c r="AN84" s="76"/>
      <c r="AO84" s="76"/>
      <c r="AP84" s="76"/>
      <c r="AQ84" s="76"/>
      <c r="AR84" s="76"/>
      <c r="AS84" s="76"/>
      <c r="AT84" s="76"/>
      <c r="AU84" s="76"/>
      <c r="AV84" s="76"/>
      <c r="AW84" s="76"/>
      <c r="AX84" s="76"/>
      <c r="AY84" s="76"/>
      <c r="AZ84" s="76"/>
      <c r="BA84" s="76"/>
      <c r="BB84" s="76"/>
      <c r="BC84" s="76"/>
      <c r="BD84" s="76"/>
      <c r="BE84" s="76"/>
      <c r="BF84" s="76"/>
      <c r="BG84" s="76"/>
      <c r="BH84" s="76"/>
      <c r="BI84" s="76"/>
      <c r="BJ84" s="76"/>
      <c r="BK84" s="76"/>
      <c r="BL84" s="76"/>
      <c r="BM84" s="76"/>
      <c r="BN84" s="76"/>
      <c r="BO84" s="76"/>
      <c r="BP84" s="76"/>
      <c r="BQ84" s="76"/>
      <c r="BR84" s="76"/>
      <c r="BS84" s="76"/>
      <c r="BT84" s="76"/>
      <c r="BU84" s="76"/>
      <c r="BV84" s="76"/>
      <c r="BW84" s="76"/>
      <c r="BX84" s="76"/>
      <c r="BY84" s="76"/>
      <c r="BZ84" s="76"/>
      <c r="CA84" s="76"/>
      <c r="CB84" s="76"/>
      <c r="CC84" s="76"/>
      <c r="CD84" s="76"/>
      <c r="CE84" s="76"/>
      <c r="CF84" s="76"/>
      <c r="CG84" s="76"/>
      <c r="CH84" s="76"/>
      <c r="CI84" s="76"/>
      <c r="CJ84" s="76"/>
      <c r="CK84" s="76"/>
      <c r="CL84" s="76"/>
      <c r="CM84" s="76"/>
      <c r="CN84" s="76"/>
      <c r="CO84" s="76"/>
      <c r="CP84" s="76"/>
      <c r="CQ84" s="76"/>
      <c r="CR84" s="76"/>
      <c r="CS84" s="76"/>
      <c r="CT84" s="76"/>
      <c r="CU84" s="76"/>
      <c r="CV84" s="76"/>
      <c r="CW84" s="76"/>
      <c r="CX84" s="76"/>
      <c r="CY84" s="76"/>
      <c r="CZ84" s="76"/>
      <c r="DA84" s="76"/>
      <c r="DB84" s="76"/>
      <c r="DC84" s="76"/>
      <c r="DD84" s="76"/>
      <c r="DE84" s="76"/>
      <c r="DF84" s="76"/>
      <c r="DG84" s="76"/>
      <c r="DH84" s="76"/>
      <c r="DI84" s="76"/>
      <c r="DJ84" s="76"/>
      <c r="DK84" s="76"/>
      <c r="DL84" s="76"/>
      <c r="DM84" s="76"/>
      <c r="DN84" s="76"/>
      <c r="DO84" s="76"/>
      <c r="DP84" s="76"/>
      <c r="DQ84" s="76"/>
      <c r="DR84" s="76"/>
      <c r="DS84" s="76"/>
      <c r="DT84" s="76"/>
      <c r="DU84" s="76"/>
      <c r="DV84" s="76"/>
      <c r="DW84" s="76"/>
      <c r="DX84" s="76"/>
      <c r="DY84" s="76"/>
      <c r="DZ84" s="76"/>
      <c r="EA84" s="76"/>
      <c r="EB84" s="76"/>
      <c r="EC84" s="76"/>
      <c r="ED84" s="76"/>
      <c r="EE84" s="76"/>
      <c r="EF84" s="76"/>
      <c r="EG84" s="76"/>
      <c r="EH84" s="76"/>
      <c r="EI84" s="76"/>
      <c r="EJ84" s="76"/>
      <c r="EK84" s="76"/>
      <c r="EL84" s="76"/>
      <c r="EM84" s="76"/>
      <c r="EN84" s="76"/>
      <c r="EO84" s="76"/>
      <c r="EP84" s="76"/>
      <c r="EQ84" s="76"/>
      <c r="ER84" s="76"/>
      <c r="ES84" s="76"/>
      <c r="ET84" s="76"/>
      <c r="EU84" s="76"/>
      <c r="EV84" s="76"/>
    </row>
    <row r="85" spans="1:152" s="89" customFormat="1" ht="15" customHeight="1" x14ac:dyDescent="0.25">
      <c r="A85" s="568">
        <v>4</v>
      </c>
      <c r="B85" s="568"/>
      <c r="C85" s="609" t="s">
        <v>710</v>
      </c>
      <c r="D85" s="832"/>
      <c r="E85" s="832"/>
      <c r="F85" s="816"/>
      <c r="G85" s="811"/>
      <c r="H85" s="812"/>
      <c r="I85" s="812"/>
      <c r="J85" s="813"/>
      <c r="K85" s="601"/>
      <c r="L85" s="79"/>
      <c r="M85" s="76"/>
      <c r="N85" s="76"/>
      <c r="O85" s="76"/>
      <c r="P85" s="76"/>
      <c r="Q85" s="76"/>
      <c r="R85" s="76"/>
      <c r="S85" s="76"/>
      <c r="T85" s="76"/>
      <c r="U85" s="76"/>
      <c r="V85" s="76"/>
      <c r="W85" s="76"/>
      <c r="X85" s="76"/>
      <c r="Y85" s="76"/>
      <c r="Z85" s="76"/>
      <c r="AA85" s="76"/>
      <c r="AB85" s="76"/>
      <c r="AC85" s="76"/>
      <c r="AD85" s="76"/>
      <c r="AE85" s="76"/>
      <c r="AF85" s="76"/>
      <c r="AG85" s="76"/>
      <c r="AH85" s="76"/>
      <c r="AI85" s="76"/>
      <c r="AJ85" s="76"/>
      <c r="AK85" s="76"/>
      <c r="AL85" s="76"/>
      <c r="AM85" s="76"/>
      <c r="AN85" s="76"/>
      <c r="AO85" s="76"/>
      <c r="AP85" s="76"/>
      <c r="AQ85" s="76"/>
      <c r="AR85" s="76"/>
      <c r="AS85" s="76"/>
      <c r="AT85" s="76"/>
      <c r="AU85" s="76"/>
      <c r="AV85" s="76"/>
      <c r="AW85" s="76"/>
      <c r="AX85" s="76"/>
      <c r="AY85" s="76"/>
      <c r="AZ85" s="76"/>
      <c r="BA85" s="76"/>
      <c r="BB85" s="76"/>
      <c r="BC85" s="76"/>
      <c r="BD85" s="76"/>
      <c r="BE85" s="76"/>
      <c r="BF85" s="76"/>
      <c r="BG85" s="76"/>
      <c r="BH85" s="76"/>
      <c r="BI85" s="76"/>
      <c r="BJ85" s="76"/>
      <c r="BK85" s="76"/>
      <c r="BL85" s="76"/>
      <c r="BM85" s="76"/>
      <c r="BN85" s="76"/>
      <c r="BO85" s="76"/>
      <c r="BP85" s="76"/>
      <c r="BQ85" s="76"/>
      <c r="BR85" s="76"/>
      <c r="BS85" s="76"/>
      <c r="BT85" s="76"/>
      <c r="BU85" s="76"/>
      <c r="BV85" s="76"/>
      <c r="BW85" s="76"/>
      <c r="BX85" s="76"/>
      <c r="BY85" s="76"/>
      <c r="BZ85" s="76"/>
      <c r="CA85" s="76"/>
      <c r="CB85" s="76"/>
      <c r="CC85" s="76"/>
      <c r="CD85" s="76"/>
      <c r="CE85" s="76"/>
      <c r="CF85" s="76"/>
      <c r="CG85" s="76"/>
      <c r="CH85" s="76"/>
      <c r="CI85" s="76"/>
      <c r="CJ85" s="76"/>
      <c r="CK85" s="76"/>
      <c r="CL85" s="76"/>
      <c r="CM85" s="76"/>
      <c r="CN85" s="76"/>
      <c r="CO85" s="76"/>
      <c r="CP85" s="76"/>
      <c r="CQ85" s="76"/>
      <c r="CR85" s="76"/>
      <c r="CS85" s="76"/>
      <c r="CT85" s="76"/>
      <c r="CU85" s="76"/>
      <c r="CV85" s="76"/>
      <c r="CW85" s="76"/>
      <c r="CX85" s="76"/>
      <c r="CY85" s="76"/>
      <c r="CZ85" s="76"/>
      <c r="DA85" s="76"/>
      <c r="DB85" s="76"/>
      <c r="DC85" s="76"/>
      <c r="DD85" s="76"/>
      <c r="DE85" s="76"/>
      <c r="DF85" s="76"/>
      <c r="DG85" s="76"/>
      <c r="DH85" s="76"/>
      <c r="DI85" s="76"/>
      <c r="DJ85" s="76"/>
      <c r="DK85" s="76"/>
      <c r="DL85" s="76"/>
      <c r="DM85" s="76"/>
      <c r="DN85" s="76"/>
      <c r="DO85" s="76"/>
      <c r="DP85" s="76"/>
      <c r="DQ85" s="76"/>
      <c r="DR85" s="76"/>
      <c r="DS85" s="76"/>
      <c r="DT85" s="76"/>
      <c r="DU85" s="76"/>
      <c r="DV85" s="76"/>
      <c r="DW85" s="76"/>
      <c r="DX85" s="76"/>
      <c r="DY85" s="76"/>
      <c r="DZ85" s="76"/>
      <c r="EA85" s="76"/>
      <c r="EB85" s="76"/>
      <c r="EC85" s="76"/>
      <c r="ED85" s="76"/>
      <c r="EE85" s="76"/>
      <c r="EF85" s="76"/>
      <c r="EG85" s="76"/>
      <c r="EH85" s="76"/>
      <c r="EI85" s="76"/>
      <c r="EJ85" s="76"/>
      <c r="EK85" s="76"/>
      <c r="EL85" s="76"/>
      <c r="EM85" s="76"/>
      <c r="EN85" s="76"/>
      <c r="EO85" s="76"/>
      <c r="EP85" s="76"/>
      <c r="EQ85" s="76"/>
      <c r="ER85" s="76"/>
      <c r="ES85" s="76"/>
      <c r="ET85" s="76"/>
      <c r="EU85" s="76"/>
      <c r="EV85" s="76"/>
    </row>
    <row r="86" spans="1:152" s="89" customFormat="1" ht="15" customHeight="1" x14ac:dyDescent="0.25">
      <c r="A86" s="568"/>
      <c r="B86" s="568"/>
      <c r="C86" s="609"/>
      <c r="D86" s="832"/>
      <c r="E86" s="832"/>
      <c r="F86" s="817" t="s">
        <v>1087</v>
      </c>
      <c r="G86" s="805">
        <v>220</v>
      </c>
      <c r="H86" s="806"/>
      <c r="I86" s="806"/>
      <c r="J86" s="807"/>
      <c r="K86" s="601"/>
      <c r="L86" s="79"/>
      <c r="M86" s="76"/>
      <c r="N86" s="76"/>
      <c r="O86" s="76"/>
      <c r="P86" s="76"/>
      <c r="Q86" s="76"/>
      <c r="R86" s="76"/>
      <c r="S86" s="76"/>
      <c r="T86" s="76"/>
      <c r="U86" s="76"/>
      <c r="V86" s="76"/>
      <c r="W86" s="76"/>
      <c r="X86" s="76"/>
      <c r="Y86" s="76"/>
      <c r="Z86" s="76"/>
      <c r="AA86" s="76"/>
      <c r="AB86" s="76"/>
      <c r="AC86" s="76"/>
      <c r="AD86" s="76"/>
      <c r="AE86" s="76"/>
      <c r="AF86" s="76"/>
      <c r="AG86" s="76"/>
      <c r="AH86" s="76"/>
      <c r="AI86" s="76"/>
      <c r="AJ86" s="76"/>
      <c r="AK86" s="76"/>
      <c r="AL86" s="76"/>
      <c r="AM86" s="76"/>
      <c r="AN86" s="76"/>
      <c r="AO86" s="76"/>
      <c r="AP86" s="76"/>
      <c r="AQ86" s="76"/>
      <c r="AR86" s="76"/>
      <c r="AS86" s="76"/>
      <c r="AT86" s="76"/>
      <c r="AU86" s="76"/>
      <c r="AV86" s="76"/>
      <c r="AW86" s="76"/>
      <c r="AX86" s="76"/>
      <c r="AY86" s="76"/>
      <c r="AZ86" s="76"/>
      <c r="BA86" s="76"/>
      <c r="BB86" s="76"/>
      <c r="BC86" s="76"/>
      <c r="BD86" s="76"/>
      <c r="BE86" s="76"/>
      <c r="BF86" s="76"/>
      <c r="BG86" s="76"/>
      <c r="BH86" s="76"/>
      <c r="BI86" s="76"/>
      <c r="BJ86" s="76"/>
      <c r="BK86" s="76"/>
      <c r="BL86" s="76"/>
      <c r="BM86" s="76"/>
      <c r="BN86" s="76"/>
      <c r="BO86" s="76"/>
      <c r="BP86" s="76"/>
      <c r="BQ86" s="76"/>
      <c r="BR86" s="76"/>
      <c r="BS86" s="76"/>
      <c r="BT86" s="76"/>
      <c r="BU86" s="76"/>
      <c r="BV86" s="76"/>
      <c r="BW86" s="76"/>
      <c r="BX86" s="76"/>
      <c r="BY86" s="76"/>
      <c r="BZ86" s="76"/>
      <c r="CA86" s="76"/>
      <c r="CB86" s="76"/>
      <c r="CC86" s="76"/>
      <c r="CD86" s="76"/>
      <c r="CE86" s="76"/>
      <c r="CF86" s="76"/>
      <c r="CG86" s="76"/>
      <c r="CH86" s="76"/>
      <c r="CI86" s="76"/>
      <c r="CJ86" s="76"/>
      <c r="CK86" s="76"/>
      <c r="CL86" s="76"/>
      <c r="CM86" s="76"/>
      <c r="CN86" s="76"/>
      <c r="CO86" s="76"/>
      <c r="CP86" s="76"/>
      <c r="CQ86" s="76"/>
      <c r="CR86" s="76"/>
      <c r="CS86" s="76"/>
      <c r="CT86" s="76"/>
      <c r="CU86" s="76"/>
      <c r="CV86" s="76"/>
      <c r="CW86" s="76"/>
      <c r="CX86" s="76"/>
      <c r="CY86" s="76"/>
      <c r="CZ86" s="76"/>
      <c r="DA86" s="76"/>
      <c r="DB86" s="76"/>
      <c r="DC86" s="76"/>
      <c r="DD86" s="76"/>
      <c r="DE86" s="76"/>
      <c r="DF86" s="76"/>
      <c r="DG86" s="76"/>
      <c r="DH86" s="76"/>
      <c r="DI86" s="76"/>
      <c r="DJ86" s="76"/>
      <c r="DK86" s="76"/>
      <c r="DL86" s="76"/>
      <c r="DM86" s="76"/>
      <c r="DN86" s="76"/>
      <c r="DO86" s="76"/>
      <c r="DP86" s="76"/>
      <c r="DQ86" s="76"/>
      <c r="DR86" s="76"/>
      <c r="DS86" s="76"/>
      <c r="DT86" s="76"/>
      <c r="DU86" s="76"/>
      <c r="DV86" s="76"/>
      <c r="DW86" s="76"/>
      <c r="DX86" s="76"/>
      <c r="DY86" s="76"/>
      <c r="DZ86" s="76"/>
      <c r="EA86" s="76"/>
      <c r="EB86" s="76"/>
      <c r="EC86" s="76"/>
      <c r="ED86" s="76"/>
      <c r="EE86" s="76"/>
      <c r="EF86" s="76"/>
      <c r="EG86" s="76"/>
      <c r="EH86" s="76"/>
      <c r="EI86" s="76"/>
      <c r="EJ86" s="76"/>
      <c r="EK86" s="76"/>
      <c r="EL86" s="76"/>
      <c r="EM86" s="76"/>
      <c r="EN86" s="76"/>
      <c r="EO86" s="76"/>
      <c r="EP86" s="76"/>
      <c r="EQ86" s="76"/>
      <c r="ER86" s="76"/>
      <c r="ES86" s="76"/>
      <c r="ET86" s="76"/>
      <c r="EU86" s="76"/>
      <c r="EV86" s="76"/>
    </row>
    <row r="87" spans="1:152" s="89" customFormat="1" ht="15" customHeight="1" x14ac:dyDescent="0.25">
      <c r="A87" s="568"/>
      <c r="B87" s="568"/>
      <c r="C87" s="609"/>
      <c r="D87" s="832"/>
      <c r="E87" s="832"/>
      <c r="F87" s="818"/>
      <c r="G87" s="808"/>
      <c r="H87" s="809"/>
      <c r="I87" s="809"/>
      <c r="J87" s="810"/>
      <c r="K87" s="601"/>
      <c r="L87" s="79"/>
      <c r="M87" s="76"/>
      <c r="N87" s="76"/>
      <c r="O87" s="76"/>
      <c r="P87" s="76"/>
      <c r="Q87" s="76"/>
      <c r="R87" s="76"/>
      <c r="S87" s="76"/>
      <c r="T87" s="76"/>
      <c r="U87" s="76"/>
      <c r="V87" s="76"/>
      <c r="W87" s="76"/>
      <c r="X87" s="76"/>
      <c r="Y87" s="76"/>
      <c r="Z87" s="76"/>
      <c r="AA87" s="76"/>
      <c r="AB87" s="76"/>
      <c r="AC87" s="76"/>
      <c r="AD87" s="76"/>
      <c r="AE87" s="76"/>
      <c r="AF87" s="76"/>
      <c r="AG87" s="76"/>
      <c r="AH87" s="76"/>
      <c r="AI87" s="76"/>
      <c r="AJ87" s="76"/>
      <c r="AK87" s="76"/>
      <c r="AL87" s="76"/>
      <c r="AM87" s="76"/>
      <c r="AN87" s="76"/>
      <c r="AO87" s="76"/>
      <c r="AP87" s="76"/>
      <c r="AQ87" s="76"/>
      <c r="AR87" s="76"/>
      <c r="AS87" s="76"/>
      <c r="AT87" s="76"/>
      <c r="AU87" s="76"/>
      <c r="AV87" s="76"/>
      <c r="AW87" s="76"/>
      <c r="AX87" s="76"/>
      <c r="AY87" s="76"/>
      <c r="AZ87" s="76"/>
      <c r="BA87" s="76"/>
      <c r="BB87" s="76"/>
      <c r="BC87" s="76"/>
      <c r="BD87" s="76"/>
      <c r="BE87" s="76"/>
      <c r="BF87" s="76"/>
      <c r="BG87" s="76"/>
      <c r="BH87" s="76"/>
      <c r="BI87" s="76"/>
      <c r="BJ87" s="76"/>
      <c r="BK87" s="76"/>
      <c r="BL87" s="76"/>
      <c r="BM87" s="76"/>
      <c r="BN87" s="76"/>
      <c r="BO87" s="76"/>
      <c r="BP87" s="76"/>
      <c r="BQ87" s="76"/>
      <c r="BR87" s="76"/>
      <c r="BS87" s="76"/>
      <c r="BT87" s="76"/>
      <c r="BU87" s="76"/>
      <c r="BV87" s="76"/>
      <c r="BW87" s="76"/>
      <c r="BX87" s="76"/>
      <c r="BY87" s="76"/>
      <c r="BZ87" s="76"/>
      <c r="CA87" s="76"/>
      <c r="CB87" s="76"/>
      <c r="CC87" s="76"/>
      <c r="CD87" s="76"/>
      <c r="CE87" s="76"/>
      <c r="CF87" s="76"/>
      <c r="CG87" s="76"/>
      <c r="CH87" s="76"/>
      <c r="CI87" s="76"/>
      <c r="CJ87" s="76"/>
      <c r="CK87" s="76"/>
      <c r="CL87" s="76"/>
      <c r="CM87" s="76"/>
      <c r="CN87" s="76"/>
      <c r="CO87" s="76"/>
      <c r="CP87" s="76"/>
      <c r="CQ87" s="76"/>
      <c r="CR87" s="76"/>
      <c r="CS87" s="76"/>
      <c r="CT87" s="76"/>
      <c r="CU87" s="76"/>
      <c r="CV87" s="76"/>
      <c r="CW87" s="76"/>
      <c r="CX87" s="76"/>
      <c r="CY87" s="76"/>
      <c r="CZ87" s="76"/>
      <c r="DA87" s="76"/>
      <c r="DB87" s="76"/>
      <c r="DC87" s="76"/>
      <c r="DD87" s="76"/>
      <c r="DE87" s="76"/>
      <c r="DF87" s="76"/>
      <c r="DG87" s="76"/>
      <c r="DH87" s="76"/>
      <c r="DI87" s="76"/>
      <c r="DJ87" s="76"/>
      <c r="DK87" s="76"/>
      <c r="DL87" s="76"/>
      <c r="DM87" s="76"/>
      <c r="DN87" s="76"/>
      <c r="DO87" s="76"/>
      <c r="DP87" s="76"/>
      <c r="DQ87" s="76"/>
      <c r="DR87" s="76"/>
      <c r="DS87" s="76"/>
      <c r="DT87" s="76"/>
      <c r="DU87" s="76"/>
      <c r="DV87" s="76"/>
      <c r="DW87" s="76"/>
      <c r="DX87" s="76"/>
      <c r="DY87" s="76"/>
      <c r="DZ87" s="76"/>
      <c r="EA87" s="76"/>
      <c r="EB87" s="76"/>
      <c r="EC87" s="76"/>
      <c r="ED87" s="76"/>
      <c r="EE87" s="76"/>
      <c r="EF87" s="76"/>
      <c r="EG87" s="76"/>
      <c r="EH87" s="76"/>
      <c r="EI87" s="76"/>
      <c r="EJ87" s="76"/>
      <c r="EK87" s="76"/>
      <c r="EL87" s="76"/>
      <c r="EM87" s="76"/>
      <c r="EN87" s="76"/>
      <c r="EO87" s="76"/>
      <c r="EP87" s="76"/>
      <c r="EQ87" s="76"/>
      <c r="ER87" s="76"/>
      <c r="ES87" s="76"/>
      <c r="ET87" s="76"/>
      <c r="EU87" s="76"/>
      <c r="EV87" s="76"/>
    </row>
    <row r="88" spans="1:152" s="89" customFormat="1" ht="15" customHeight="1" x14ac:dyDescent="0.25">
      <c r="A88" s="568"/>
      <c r="B88" s="568"/>
      <c r="C88" s="609"/>
      <c r="D88" s="832"/>
      <c r="E88" s="832"/>
      <c r="F88" s="819"/>
      <c r="G88" s="811"/>
      <c r="H88" s="812"/>
      <c r="I88" s="812"/>
      <c r="J88" s="813"/>
      <c r="K88" s="601"/>
      <c r="L88" s="79"/>
      <c r="M88" s="76"/>
      <c r="N88" s="76"/>
      <c r="O88" s="76"/>
      <c r="P88" s="76"/>
      <c r="Q88" s="76"/>
      <c r="R88" s="76"/>
      <c r="S88" s="76"/>
      <c r="T88" s="76"/>
      <c r="U88" s="76"/>
      <c r="V88" s="76"/>
      <c r="W88" s="76"/>
      <c r="X88" s="76"/>
      <c r="Y88" s="76"/>
      <c r="Z88" s="76"/>
      <c r="AA88" s="76"/>
      <c r="AB88" s="76"/>
      <c r="AC88" s="76"/>
      <c r="AD88" s="76"/>
      <c r="AE88" s="76"/>
      <c r="AF88" s="76"/>
      <c r="AG88" s="76"/>
      <c r="AH88" s="76"/>
      <c r="AI88" s="76"/>
      <c r="AJ88" s="76"/>
      <c r="AK88" s="76"/>
      <c r="AL88" s="76"/>
      <c r="AM88" s="76"/>
      <c r="AN88" s="76"/>
      <c r="AO88" s="76"/>
      <c r="AP88" s="76"/>
      <c r="AQ88" s="76"/>
      <c r="AR88" s="76"/>
      <c r="AS88" s="76"/>
      <c r="AT88" s="76"/>
      <c r="AU88" s="76"/>
      <c r="AV88" s="76"/>
      <c r="AW88" s="76"/>
      <c r="AX88" s="76"/>
      <c r="AY88" s="76"/>
      <c r="AZ88" s="76"/>
      <c r="BA88" s="76"/>
      <c r="BB88" s="76"/>
      <c r="BC88" s="76"/>
      <c r="BD88" s="76"/>
      <c r="BE88" s="76"/>
      <c r="BF88" s="76"/>
      <c r="BG88" s="76"/>
      <c r="BH88" s="76"/>
      <c r="BI88" s="76"/>
      <c r="BJ88" s="76"/>
      <c r="BK88" s="76"/>
      <c r="BL88" s="76"/>
      <c r="BM88" s="76"/>
      <c r="BN88" s="76"/>
      <c r="BO88" s="76"/>
      <c r="BP88" s="76"/>
      <c r="BQ88" s="76"/>
      <c r="BR88" s="76"/>
      <c r="BS88" s="76"/>
      <c r="BT88" s="76"/>
      <c r="BU88" s="76"/>
      <c r="BV88" s="76"/>
      <c r="BW88" s="76"/>
      <c r="BX88" s="76"/>
      <c r="BY88" s="76"/>
      <c r="BZ88" s="76"/>
      <c r="CA88" s="76"/>
      <c r="CB88" s="76"/>
      <c r="CC88" s="76"/>
      <c r="CD88" s="76"/>
      <c r="CE88" s="76"/>
      <c r="CF88" s="76"/>
      <c r="CG88" s="76"/>
      <c r="CH88" s="76"/>
      <c r="CI88" s="76"/>
      <c r="CJ88" s="76"/>
      <c r="CK88" s="76"/>
      <c r="CL88" s="76"/>
      <c r="CM88" s="76"/>
      <c r="CN88" s="76"/>
      <c r="CO88" s="76"/>
      <c r="CP88" s="76"/>
      <c r="CQ88" s="76"/>
      <c r="CR88" s="76"/>
      <c r="CS88" s="76"/>
      <c r="CT88" s="76"/>
      <c r="CU88" s="76"/>
      <c r="CV88" s="76"/>
      <c r="CW88" s="76"/>
      <c r="CX88" s="76"/>
      <c r="CY88" s="76"/>
      <c r="CZ88" s="76"/>
      <c r="DA88" s="76"/>
      <c r="DB88" s="76"/>
      <c r="DC88" s="76"/>
      <c r="DD88" s="76"/>
      <c r="DE88" s="76"/>
      <c r="DF88" s="76"/>
      <c r="DG88" s="76"/>
      <c r="DH88" s="76"/>
      <c r="DI88" s="76"/>
      <c r="DJ88" s="76"/>
      <c r="DK88" s="76"/>
      <c r="DL88" s="76"/>
      <c r="DM88" s="76"/>
      <c r="DN88" s="76"/>
      <c r="DO88" s="76"/>
      <c r="DP88" s="76"/>
      <c r="DQ88" s="76"/>
      <c r="DR88" s="76"/>
      <c r="DS88" s="76"/>
      <c r="DT88" s="76"/>
      <c r="DU88" s="76"/>
      <c r="DV88" s="76"/>
      <c r="DW88" s="76"/>
      <c r="DX88" s="76"/>
      <c r="DY88" s="76"/>
      <c r="DZ88" s="76"/>
      <c r="EA88" s="76"/>
      <c r="EB88" s="76"/>
      <c r="EC88" s="76"/>
      <c r="ED88" s="76"/>
      <c r="EE88" s="76"/>
      <c r="EF88" s="76"/>
      <c r="EG88" s="76"/>
      <c r="EH88" s="76"/>
      <c r="EI88" s="76"/>
      <c r="EJ88" s="76"/>
      <c r="EK88" s="76"/>
      <c r="EL88" s="76"/>
      <c r="EM88" s="76"/>
      <c r="EN88" s="76"/>
      <c r="EO88" s="76"/>
      <c r="EP88" s="76"/>
      <c r="EQ88" s="76"/>
      <c r="ER88" s="76"/>
      <c r="ES88" s="76"/>
      <c r="ET88" s="76"/>
      <c r="EU88" s="76"/>
      <c r="EV88" s="76"/>
    </row>
    <row r="89" spans="1:152" s="89" customFormat="1" ht="15" customHeight="1" x14ac:dyDescent="0.25">
      <c r="A89" s="568"/>
      <c r="B89" s="568"/>
      <c r="C89" s="609"/>
      <c r="D89" s="832"/>
      <c r="E89" s="832"/>
      <c r="F89" s="817" t="s">
        <v>786</v>
      </c>
      <c r="G89" s="820" t="s">
        <v>1018</v>
      </c>
      <c r="H89" s="821"/>
      <c r="I89" s="821"/>
      <c r="J89" s="822"/>
      <c r="K89" s="601"/>
      <c r="L89" s="79"/>
      <c r="M89" s="76"/>
      <c r="N89" s="76"/>
      <c r="O89" s="76"/>
      <c r="P89" s="76"/>
      <c r="Q89" s="76"/>
      <c r="R89" s="76"/>
      <c r="S89" s="76"/>
      <c r="T89" s="76"/>
      <c r="U89" s="76"/>
      <c r="V89" s="76"/>
      <c r="W89" s="76"/>
      <c r="X89" s="76"/>
      <c r="Y89" s="76"/>
      <c r="Z89" s="76"/>
      <c r="AA89" s="76"/>
      <c r="AB89" s="76"/>
      <c r="AC89" s="76"/>
      <c r="AD89" s="76"/>
      <c r="AE89" s="76"/>
      <c r="AF89" s="76"/>
      <c r="AG89" s="76"/>
      <c r="AH89" s="76"/>
      <c r="AI89" s="76"/>
      <c r="AJ89" s="76"/>
      <c r="AK89" s="76"/>
      <c r="AL89" s="76"/>
      <c r="AM89" s="76"/>
      <c r="AN89" s="76"/>
      <c r="AO89" s="76"/>
      <c r="AP89" s="76"/>
      <c r="AQ89" s="76"/>
      <c r="AR89" s="76"/>
      <c r="AS89" s="76"/>
      <c r="AT89" s="76"/>
      <c r="AU89" s="76"/>
      <c r="AV89" s="76"/>
      <c r="AW89" s="76"/>
      <c r="AX89" s="76"/>
      <c r="AY89" s="76"/>
      <c r="AZ89" s="76"/>
      <c r="BA89" s="76"/>
      <c r="BB89" s="76"/>
      <c r="BC89" s="76"/>
      <c r="BD89" s="76"/>
      <c r="BE89" s="76"/>
      <c r="BF89" s="76"/>
      <c r="BG89" s="76"/>
      <c r="BH89" s="76"/>
      <c r="BI89" s="76"/>
      <c r="BJ89" s="76"/>
      <c r="BK89" s="76"/>
      <c r="BL89" s="76"/>
      <c r="BM89" s="76"/>
      <c r="BN89" s="76"/>
      <c r="BO89" s="76"/>
      <c r="BP89" s="76"/>
      <c r="BQ89" s="76"/>
      <c r="BR89" s="76"/>
      <c r="BS89" s="76"/>
      <c r="BT89" s="76"/>
      <c r="BU89" s="76"/>
      <c r="BV89" s="76"/>
      <c r="BW89" s="76"/>
      <c r="BX89" s="76"/>
      <c r="BY89" s="76"/>
      <c r="BZ89" s="76"/>
      <c r="CA89" s="76"/>
      <c r="CB89" s="76"/>
      <c r="CC89" s="76"/>
      <c r="CD89" s="76"/>
      <c r="CE89" s="76"/>
      <c r="CF89" s="76"/>
      <c r="CG89" s="76"/>
      <c r="CH89" s="76"/>
      <c r="CI89" s="76"/>
      <c r="CJ89" s="76"/>
      <c r="CK89" s="76"/>
      <c r="CL89" s="76"/>
      <c r="CM89" s="76"/>
      <c r="CN89" s="76"/>
      <c r="CO89" s="76"/>
      <c r="CP89" s="76"/>
      <c r="CQ89" s="76"/>
      <c r="CR89" s="76"/>
      <c r="CS89" s="76"/>
      <c r="CT89" s="76"/>
      <c r="CU89" s="76"/>
      <c r="CV89" s="76"/>
      <c r="CW89" s="76"/>
      <c r="CX89" s="76"/>
      <c r="CY89" s="76"/>
      <c r="CZ89" s="76"/>
      <c r="DA89" s="76"/>
      <c r="DB89" s="76"/>
      <c r="DC89" s="76"/>
      <c r="DD89" s="76"/>
      <c r="DE89" s="76"/>
      <c r="DF89" s="76"/>
      <c r="DG89" s="76"/>
      <c r="DH89" s="76"/>
      <c r="DI89" s="76"/>
      <c r="DJ89" s="76"/>
      <c r="DK89" s="76"/>
      <c r="DL89" s="76"/>
      <c r="DM89" s="76"/>
      <c r="DN89" s="76"/>
      <c r="DO89" s="76"/>
      <c r="DP89" s="76"/>
      <c r="DQ89" s="76"/>
      <c r="DR89" s="76"/>
      <c r="DS89" s="76"/>
      <c r="DT89" s="76"/>
      <c r="DU89" s="76"/>
      <c r="DV89" s="76"/>
      <c r="DW89" s="76"/>
      <c r="DX89" s="76"/>
      <c r="DY89" s="76"/>
      <c r="DZ89" s="76"/>
      <c r="EA89" s="76"/>
      <c r="EB89" s="76"/>
      <c r="EC89" s="76"/>
      <c r="ED89" s="76"/>
      <c r="EE89" s="76"/>
      <c r="EF89" s="76"/>
      <c r="EG89" s="76"/>
      <c r="EH89" s="76"/>
      <c r="EI89" s="76"/>
      <c r="EJ89" s="76"/>
      <c r="EK89" s="76"/>
      <c r="EL89" s="76"/>
      <c r="EM89" s="76"/>
      <c r="EN89" s="76"/>
      <c r="EO89" s="76"/>
      <c r="EP89" s="76"/>
      <c r="EQ89" s="76"/>
      <c r="ER89" s="76"/>
      <c r="ES89" s="76"/>
      <c r="ET89" s="76"/>
      <c r="EU89" s="76"/>
      <c r="EV89" s="76"/>
    </row>
    <row r="90" spans="1:152" s="89" customFormat="1" ht="15" customHeight="1" x14ac:dyDescent="0.25">
      <c r="A90" s="568"/>
      <c r="B90" s="568"/>
      <c r="C90" s="609"/>
      <c r="D90" s="832"/>
      <c r="E90" s="832"/>
      <c r="F90" s="818"/>
      <c r="G90" s="823"/>
      <c r="H90" s="824"/>
      <c r="I90" s="824"/>
      <c r="J90" s="825"/>
      <c r="K90" s="601"/>
      <c r="L90" s="79"/>
      <c r="M90" s="76"/>
      <c r="N90" s="76"/>
      <c r="O90" s="76"/>
      <c r="P90" s="76"/>
      <c r="Q90" s="76"/>
      <c r="R90" s="76"/>
      <c r="S90" s="76"/>
      <c r="T90" s="76"/>
      <c r="U90" s="76"/>
      <c r="V90" s="76"/>
      <c r="W90" s="76"/>
      <c r="X90" s="76"/>
      <c r="Y90" s="76"/>
      <c r="Z90" s="76"/>
      <c r="AA90" s="76"/>
      <c r="AB90" s="76"/>
      <c r="AC90" s="76"/>
      <c r="AD90" s="76"/>
      <c r="AE90" s="76"/>
      <c r="AF90" s="76"/>
      <c r="AG90" s="76"/>
      <c r="AH90" s="76"/>
      <c r="AI90" s="76"/>
      <c r="AJ90" s="76"/>
      <c r="AK90" s="76"/>
      <c r="AL90" s="76"/>
      <c r="AM90" s="76"/>
      <c r="AN90" s="76"/>
      <c r="AO90" s="76"/>
      <c r="AP90" s="76"/>
      <c r="AQ90" s="76"/>
      <c r="AR90" s="76"/>
      <c r="AS90" s="76"/>
      <c r="AT90" s="76"/>
      <c r="AU90" s="76"/>
      <c r="AV90" s="76"/>
      <c r="AW90" s="76"/>
      <c r="AX90" s="76"/>
      <c r="AY90" s="76"/>
      <c r="AZ90" s="76"/>
      <c r="BA90" s="76"/>
      <c r="BB90" s="76"/>
      <c r="BC90" s="76"/>
      <c r="BD90" s="76"/>
      <c r="BE90" s="76"/>
      <c r="BF90" s="76"/>
      <c r="BG90" s="76"/>
      <c r="BH90" s="76"/>
      <c r="BI90" s="76"/>
      <c r="BJ90" s="76"/>
      <c r="BK90" s="76"/>
      <c r="BL90" s="76"/>
      <c r="BM90" s="76"/>
      <c r="BN90" s="76"/>
      <c r="BO90" s="76"/>
      <c r="BP90" s="76"/>
      <c r="BQ90" s="76"/>
      <c r="BR90" s="76"/>
      <c r="BS90" s="76"/>
      <c r="BT90" s="76"/>
      <c r="BU90" s="76"/>
      <c r="BV90" s="76"/>
      <c r="BW90" s="76"/>
      <c r="BX90" s="76"/>
      <c r="BY90" s="76"/>
      <c r="BZ90" s="76"/>
      <c r="CA90" s="76"/>
      <c r="CB90" s="76"/>
      <c r="CC90" s="76"/>
      <c r="CD90" s="76"/>
      <c r="CE90" s="76"/>
      <c r="CF90" s="76"/>
      <c r="CG90" s="76"/>
      <c r="CH90" s="76"/>
      <c r="CI90" s="76"/>
      <c r="CJ90" s="76"/>
      <c r="CK90" s="76"/>
      <c r="CL90" s="76"/>
      <c r="CM90" s="76"/>
      <c r="CN90" s="76"/>
      <c r="CO90" s="76"/>
      <c r="CP90" s="76"/>
      <c r="CQ90" s="76"/>
      <c r="CR90" s="76"/>
      <c r="CS90" s="76"/>
      <c r="CT90" s="76"/>
      <c r="CU90" s="76"/>
      <c r="CV90" s="76"/>
      <c r="CW90" s="76"/>
      <c r="CX90" s="76"/>
      <c r="CY90" s="76"/>
      <c r="CZ90" s="76"/>
      <c r="DA90" s="76"/>
      <c r="DB90" s="76"/>
      <c r="DC90" s="76"/>
      <c r="DD90" s="76"/>
      <c r="DE90" s="76"/>
      <c r="DF90" s="76"/>
      <c r="DG90" s="76"/>
      <c r="DH90" s="76"/>
      <c r="DI90" s="76"/>
      <c r="DJ90" s="76"/>
      <c r="DK90" s="76"/>
      <c r="DL90" s="76"/>
      <c r="DM90" s="76"/>
      <c r="DN90" s="76"/>
      <c r="DO90" s="76"/>
      <c r="DP90" s="76"/>
      <c r="DQ90" s="76"/>
      <c r="DR90" s="76"/>
      <c r="DS90" s="76"/>
      <c r="DT90" s="76"/>
      <c r="DU90" s="76"/>
      <c r="DV90" s="76"/>
      <c r="DW90" s="76"/>
      <c r="DX90" s="76"/>
      <c r="DY90" s="76"/>
      <c r="DZ90" s="76"/>
      <c r="EA90" s="76"/>
      <c r="EB90" s="76"/>
      <c r="EC90" s="76"/>
      <c r="ED90" s="76"/>
      <c r="EE90" s="76"/>
      <c r="EF90" s="76"/>
      <c r="EG90" s="76"/>
      <c r="EH90" s="76"/>
      <c r="EI90" s="76"/>
      <c r="EJ90" s="76"/>
      <c r="EK90" s="76"/>
      <c r="EL90" s="76"/>
      <c r="EM90" s="76"/>
      <c r="EN90" s="76"/>
      <c r="EO90" s="76"/>
      <c r="EP90" s="76"/>
      <c r="EQ90" s="76"/>
      <c r="ER90" s="76"/>
      <c r="ES90" s="76"/>
      <c r="ET90" s="76"/>
      <c r="EU90" s="76"/>
      <c r="EV90" s="76"/>
    </row>
    <row r="91" spans="1:152" s="89" customFormat="1" ht="15" customHeight="1" x14ac:dyDescent="0.25">
      <c r="A91" s="568"/>
      <c r="B91" s="568"/>
      <c r="C91" s="609"/>
      <c r="D91" s="832"/>
      <c r="E91" s="832"/>
      <c r="F91" s="819"/>
      <c r="G91" s="826"/>
      <c r="H91" s="827"/>
      <c r="I91" s="827"/>
      <c r="J91" s="828"/>
      <c r="K91" s="601"/>
      <c r="L91" s="79"/>
      <c r="M91" s="76"/>
      <c r="N91" s="76"/>
      <c r="O91" s="76"/>
      <c r="P91" s="76"/>
      <c r="Q91" s="76"/>
      <c r="R91" s="76"/>
      <c r="S91" s="76"/>
      <c r="T91" s="76"/>
      <c r="U91" s="76"/>
      <c r="V91" s="76"/>
      <c r="W91" s="76"/>
      <c r="X91" s="76"/>
      <c r="Y91" s="76"/>
      <c r="Z91" s="76"/>
      <c r="AA91" s="76"/>
      <c r="AB91" s="76"/>
      <c r="AC91" s="76"/>
      <c r="AD91" s="76"/>
      <c r="AE91" s="76"/>
      <c r="AF91" s="76"/>
      <c r="AG91" s="76"/>
      <c r="AH91" s="76"/>
      <c r="AI91" s="76"/>
      <c r="AJ91" s="76"/>
      <c r="AK91" s="76"/>
      <c r="AL91" s="76"/>
      <c r="AM91" s="76"/>
      <c r="AN91" s="76"/>
      <c r="AO91" s="76"/>
      <c r="AP91" s="76"/>
      <c r="AQ91" s="76"/>
      <c r="AR91" s="76"/>
      <c r="AS91" s="76"/>
      <c r="AT91" s="76"/>
      <c r="AU91" s="76"/>
      <c r="AV91" s="76"/>
      <c r="AW91" s="76"/>
      <c r="AX91" s="76"/>
      <c r="AY91" s="76"/>
      <c r="AZ91" s="76"/>
      <c r="BA91" s="76"/>
      <c r="BB91" s="76"/>
      <c r="BC91" s="76"/>
      <c r="BD91" s="76"/>
      <c r="BE91" s="76"/>
      <c r="BF91" s="76"/>
      <c r="BG91" s="76"/>
      <c r="BH91" s="76"/>
      <c r="BI91" s="76"/>
      <c r="BJ91" s="76"/>
      <c r="BK91" s="76"/>
      <c r="BL91" s="76"/>
      <c r="BM91" s="76"/>
      <c r="BN91" s="76"/>
      <c r="BO91" s="76"/>
      <c r="BP91" s="76"/>
      <c r="BQ91" s="76"/>
      <c r="BR91" s="76"/>
      <c r="BS91" s="76"/>
      <c r="BT91" s="76"/>
      <c r="BU91" s="76"/>
      <c r="BV91" s="76"/>
      <c r="BW91" s="76"/>
      <c r="BX91" s="76"/>
      <c r="BY91" s="76"/>
      <c r="BZ91" s="76"/>
      <c r="CA91" s="76"/>
      <c r="CB91" s="76"/>
      <c r="CC91" s="76"/>
      <c r="CD91" s="76"/>
      <c r="CE91" s="76"/>
      <c r="CF91" s="76"/>
      <c r="CG91" s="76"/>
      <c r="CH91" s="76"/>
      <c r="CI91" s="76"/>
      <c r="CJ91" s="76"/>
      <c r="CK91" s="76"/>
      <c r="CL91" s="76"/>
      <c r="CM91" s="76"/>
      <c r="CN91" s="76"/>
      <c r="CO91" s="76"/>
      <c r="CP91" s="76"/>
      <c r="CQ91" s="76"/>
      <c r="CR91" s="76"/>
      <c r="CS91" s="76"/>
      <c r="CT91" s="76"/>
      <c r="CU91" s="76"/>
      <c r="CV91" s="76"/>
      <c r="CW91" s="76"/>
      <c r="CX91" s="76"/>
      <c r="CY91" s="76"/>
      <c r="CZ91" s="76"/>
      <c r="DA91" s="76"/>
      <c r="DB91" s="76"/>
      <c r="DC91" s="76"/>
      <c r="DD91" s="76"/>
      <c r="DE91" s="76"/>
      <c r="DF91" s="76"/>
      <c r="DG91" s="76"/>
      <c r="DH91" s="76"/>
      <c r="DI91" s="76"/>
      <c r="DJ91" s="76"/>
      <c r="DK91" s="76"/>
      <c r="DL91" s="76"/>
      <c r="DM91" s="76"/>
      <c r="DN91" s="76"/>
      <c r="DO91" s="76"/>
      <c r="DP91" s="76"/>
      <c r="DQ91" s="76"/>
      <c r="DR91" s="76"/>
      <c r="DS91" s="76"/>
      <c r="DT91" s="76"/>
      <c r="DU91" s="76"/>
      <c r="DV91" s="76"/>
      <c r="DW91" s="76"/>
      <c r="DX91" s="76"/>
      <c r="DY91" s="76"/>
      <c r="DZ91" s="76"/>
      <c r="EA91" s="76"/>
      <c r="EB91" s="76"/>
      <c r="EC91" s="76"/>
      <c r="ED91" s="76"/>
      <c r="EE91" s="76"/>
      <c r="EF91" s="76"/>
      <c r="EG91" s="76"/>
      <c r="EH91" s="76"/>
      <c r="EI91" s="76"/>
      <c r="EJ91" s="76"/>
      <c r="EK91" s="76"/>
      <c r="EL91" s="76"/>
      <c r="EM91" s="76"/>
      <c r="EN91" s="76"/>
      <c r="EO91" s="76"/>
      <c r="EP91" s="76"/>
      <c r="EQ91" s="76"/>
      <c r="ER91" s="76"/>
      <c r="ES91" s="76"/>
      <c r="ET91" s="76"/>
      <c r="EU91" s="76"/>
      <c r="EV91" s="76"/>
    </row>
    <row r="92" spans="1:152" s="89" customFormat="1" ht="15" customHeight="1" x14ac:dyDescent="0.25">
      <c r="A92" s="568"/>
      <c r="B92" s="568"/>
      <c r="C92" s="609"/>
      <c r="D92" s="832"/>
      <c r="E92" s="832"/>
      <c r="F92" s="829" t="s">
        <v>901</v>
      </c>
      <c r="G92" s="805">
        <v>4000</v>
      </c>
      <c r="H92" s="806"/>
      <c r="I92" s="806"/>
      <c r="J92" s="807"/>
      <c r="K92" s="601"/>
      <c r="L92" s="79"/>
      <c r="M92" s="76"/>
      <c r="N92" s="76"/>
      <c r="O92" s="76"/>
      <c r="P92" s="76"/>
      <c r="Q92" s="76"/>
      <c r="R92" s="76"/>
      <c r="S92" s="76"/>
      <c r="T92" s="76"/>
      <c r="U92" s="76"/>
      <c r="V92" s="76"/>
      <c r="W92" s="76"/>
      <c r="X92" s="76"/>
      <c r="Y92" s="76"/>
      <c r="Z92" s="76"/>
      <c r="AA92" s="76"/>
      <c r="AB92" s="76"/>
      <c r="AC92" s="76"/>
      <c r="AD92" s="76"/>
      <c r="AE92" s="76"/>
      <c r="AF92" s="76"/>
      <c r="AG92" s="76"/>
      <c r="AH92" s="76"/>
      <c r="AI92" s="76"/>
      <c r="AJ92" s="76"/>
      <c r="AK92" s="76"/>
      <c r="AL92" s="76"/>
      <c r="AM92" s="76"/>
      <c r="AN92" s="76"/>
      <c r="AO92" s="76"/>
      <c r="AP92" s="76"/>
      <c r="AQ92" s="76"/>
      <c r="AR92" s="76"/>
      <c r="AS92" s="76"/>
      <c r="AT92" s="76"/>
      <c r="AU92" s="76"/>
      <c r="AV92" s="76"/>
      <c r="AW92" s="76"/>
      <c r="AX92" s="76"/>
      <c r="AY92" s="76"/>
      <c r="AZ92" s="76"/>
      <c r="BA92" s="76"/>
      <c r="BB92" s="76"/>
      <c r="BC92" s="76"/>
      <c r="BD92" s="76"/>
      <c r="BE92" s="76"/>
      <c r="BF92" s="76"/>
      <c r="BG92" s="76"/>
      <c r="BH92" s="76"/>
      <c r="BI92" s="76"/>
      <c r="BJ92" s="76"/>
      <c r="BK92" s="76"/>
      <c r="BL92" s="76"/>
      <c r="BM92" s="76"/>
      <c r="BN92" s="76"/>
      <c r="BO92" s="76"/>
      <c r="BP92" s="76"/>
      <c r="BQ92" s="76"/>
      <c r="BR92" s="76"/>
      <c r="BS92" s="76"/>
      <c r="BT92" s="76"/>
      <c r="BU92" s="76"/>
      <c r="BV92" s="76"/>
      <c r="BW92" s="76"/>
      <c r="BX92" s="76"/>
      <c r="BY92" s="76"/>
      <c r="BZ92" s="76"/>
      <c r="CA92" s="76"/>
      <c r="CB92" s="76"/>
      <c r="CC92" s="76"/>
      <c r="CD92" s="76"/>
      <c r="CE92" s="76"/>
      <c r="CF92" s="76"/>
      <c r="CG92" s="76"/>
      <c r="CH92" s="76"/>
      <c r="CI92" s="76"/>
      <c r="CJ92" s="76"/>
      <c r="CK92" s="76"/>
      <c r="CL92" s="76"/>
      <c r="CM92" s="76"/>
      <c r="CN92" s="76"/>
      <c r="CO92" s="76"/>
      <c r="CP92" s="76"/>
      <c r="CQ92" s="76"/>
      <c r="CR92" s="76"/>
      <c r="CS92" s="76"/>
      <c r="CT92" s="76"/>
      <c r="CU92" s="76"/>
      <c r="CV92" s="76"/>
      <c r="CW92" s="76"/>
      <c r="CX92" s="76"/>
      <c r="CY92" s="76"/>
      <c r="CZ92" s="76"/>
      <c r="DA92" s="76"/>
      <c r="DB92" s="76"/>
      <c r="DC92" s="76"/>
      <c r="DD92" s="76"/>
      <c r="DE92" s="76"/>
      <c r="DF92" s="76"/>
      <c r="DG92" s="76"/>
      <c r="DH92" s="76"/>
      <c r="DI92" s="76"/>
      <c r="DJ92" s="76"/>
      <c r="DK92" s="76"/>
      <c r="DL92" s="76"/>
      <c r="DM92" s="76"/>
      <c r="DN92" s="76"/>
      <c r="DO92" s="76"/>
      <c r="DP92" s="76"/>
      <c r="DQ92" s="76"/>
      <c r="DR92" s="76"/>
      <c r="DS92" s="76"/>
      <c r="DT92" s="76"/>
      <c r="DU92" s="76"/>
      <c r="DV92" s="76"/>
      <c r="DW92" s="76"/>
      <c r="DX92" s="76"/>
      <c r="DY92" s="76"/>
      <c r="DZ92" s="76"/>
      <c r="EA92" s="76"/>
      <c r="EB92" s="76"/>
      <c r="EC92" s="76"/>
      <c r="ED92" s="76"/>
      <c r="EE92" s="76"/>
      <c r="EF92" s="76"/>
      <c r="EG92" s="76"/>
      <c r="EH92" s="76"/>
      <c r="EI92" s="76"/>
      <c r="EJ92" s="76"/>
      <c r="EK92" s="76"/>
      <c r="EL92" s="76"/>
      <c r="EM92" s="76"/>
      <c r="EN92" s="76"/>
      <c r="EO92" s="76"/>
      <c r="EP92" s="76"/>
      <c r="EQ92" s="76"/>
      <c r="ER92" s="76"/>
      <c r="ES92" s="76"/>
      <c r="ET92" s="76"/>
      <c r="EU92" s="76"/>
      <c r="EV92" s="76"/>
    </row>
    <row r="93" spans="1:152" s="89" customFormat="1" ht="15" customHeight="1" x14ac:dyDescent="0.25">
      <c r="A93" s="568">
        <v>4</v>
      </c>
      <c r="B93" s="568"/>
      <c r="C93" s="609" t="s">
        <v>710</v>
      </c>
      <c r="D93" s="832"/>
      <c r="E93" s="832"/>
      <c r="F93" s="830"/>
      <c r="G93" s="808"/>
      <c r="H93" s="809"/>
      <c r="I93" s="809"/>
      <c r="J93" s="810"/>
      <c r="K93" s="601"/>
      <c r="L93" s="79"/>
      <c r="M93" s="76"/>
      <c r="N93" s="76"/>
      <c r="O93" s="76"/>
      <c r="P93" s="76"/>
      <c r="Q93" s="76"/>
      <c r="R93" s="76"/>
      <c r="S93" s="76"/>
      <c r="T93" s="76"/>
      <c r="U93" s="76"/>
      <c r="V93" s="76"/>
      <c r="W93" s="76"/>
      <c r="X93" s="76"/>
      <c r="Y93" s="76"/>
      <c r="Z93" s="76"/>
      <c r="AA93" s="76"/>
      <c r="AB93" s="76"/>
      <c r="AC93" s="76"/>
      <c r="AD93" s="76"/>
      <c r="AE93" s="76"/>
      <c r="AF93" s="76"/>
      <c r="AG93" s="76"/>
      <c r="AH93" s="76"/>
      <c r="AI93" s="76"/>
      <c r="AJ93" s="76"/>
      <c r="AK93" s="76"/>
      <c r="AL93" s="76"/>
      <c r="AM93" s="76"/>
      <c r="AN93" s="76"/>
      <c r="AO93" s="76"/>
      <c r="AP93" s="76"/>
      <c r="AQ93" s="76"/>
      <c r="AR93" s="76"/>
      <c r="AS93" s="76"/>
      <c r="AT93" s="76"/>
      <c r="AU93" s="76"/>
      <c r="AV93" s="76"/>
      <c r="AW93" s="76"/>
      <c r="AX93" s="76"/>
      <c r="AY93" s="76"/>
      <c r="AZ93" s="76"/>
      <c r="BA93" s="76"/>
      <c r="BB93" s="76"/>
      <c r="BC93" s="76"/>
      <c r="BD93" s="76"/>
      <c r="BE93" s="76"/>
      <c r="BF93" s="76"/>
      <c r="BG93" s="76"/>
      <c r="BH93" s="76"/>
      <c r="BI93" s="76"/>
      <c r="BJ93" s="76"/>
      <c r="BK93" s="76"/>
      <c r="BL93" s="76"/>
      <c r="BM93" s="76"/>
      <c r="BN93" s="76"/>
      <c r="BO93" s="76"/>
      <c r="BP93" s="76"/>
      <c r="BQ93" s="76"/>
      <c r="BR93" s="76"/>
      <c r="BS93" s="76"/>
      <c r="BT93" s="76"/>
      <c r="BU93" s="76"/>
      <c r="BV93" s="76"/>
      <c r="BW93" s="76"/>
      <c r="BX93" s="76"/>
      <c r="BY93" s="76"/>
      <c r="BZ93" s="76"/>
      <c r="CA93" s="76"/>
      <c r="CB93" s="76"/>
      <c r="CC93" s="76"/>
      <c r="CD93" s="76"/>
      <c r="CE93" s="76"/>
      <c r="CF93" s="76"/>
      <c r="CG93" s="76"/>
      <c r="CH93" s="76"/>
      <c r="CI93" s="76"/>
      <c r="CJ93" s="76"/>
      <c r="CK93" s="76"/>
      <c r="CL93" s="76"/>
      <c r="CM93" s="76"/>
      <c r="CN93" s="76"/>
      <c r="CO93" s="76"/>
      <c r="CP93" s="76"/>
      <c r="CQ93" s="76"/>
      <c r="CR93" s="76"/>
      <c r="CS93" s="76"/>
      <c r="CT93" s="76"/>
      <c r="CU93" s="76"/>
      <c r="CV93" s="76"/>
      <c r="CW93" s="76"/>
      <c r="CX93" s="76"/>
      <c r="CY93" s="76"/>
      <c r="CZ93" s="76"/>
      <c r="DA93" s="76"/>
      <c r="DB93" s="76"/>
      <c r="DC93" s="76"/>
      <c r="DD93" s="76"/>
      <c r="DE93" s="76"/>
      <c r="DF93" s="76"/>
      <c r="DG93" s="76"/>
      <c r="DH93" s="76"/>
      <c r="DI93" s="76"/>
      <c r="DJ93" s="76"/>
      <c r="DK93" s="76"/>
      <c r="DL93" s="76"/>
      <c r="DM93" s="76"/>
      <c r="DN93" s="76"/>
      <c r="DO93" s="76"/>
      <c r="DP93" s="76"/>
      <c r="DQ93" s="76"/>
      <c r="DR93" s="76"/>
      <c r="DS93" s="76"/>
      <c r="DT93" s="76"/>
      <c r="DU93" s="76"/>
      <c r="DV93" s="76"/>
      <c r="DW93" s="76"/>
      <c r="DX93" s="76"/>
      <c r="DY93" s="76"/>
      <c r="DZ93" s="76"/>
      <c r="EA93" s="76"/>
      <c r="EB93" s="76"/>
      <c r="EC93" s="76"/>
      <c r="ED93" s="76"/>
      <c r="EE93" s="76"/>
      <c r="EF93" s="76"/>
      <c r="EG93" s="76"/>
      <c r="EH93" s="76"/>
      <c r="EI93" s="76"/>
      <c r="EJ93" s="76"/>
      <c r="EK93" s="76"/>
      <c r="EL93" s="76"/>
      <c r="EM93" s="76"/>
      <c r="EN93" s="76"/>
      <c r="EO93" s="76"/>
      <c r="EP93" s="76"/>
      <c r="EQ93" s="76"/>
      <c r="ER93" s="76"/>
      <c r="ES93" s="76"/>
      <c r="ET93" s="76"/>
      <c r="EU93" s="76"/>
      <c r="EV93" s="76"/>
    </row>
    <row r="94" spans="1:152" s="89" customFormat="1" ht="15" customHeight="1" x14ac:dyDescent="0.25">
      <c r="A94" s="568"/>
      <c r="B94" s="568"/>
      <c r="C94" s="609"/>
      <c r="D94" s="832"/>
      <c r="E94" s="832"/>
      <c r="F94" s="831"/>
      <c r="G94" s="811"/>
      <c r="H94" s="812"/>
      <c r="I94" s="812"/>
      <c r="J94" s="813"/>
      <c r="K94" s="601"/>
      <c r="L94" s="79"/>
      <c r="M94" s="76"/>
      <c r="N94" s="76"/>
      <c r="O94" s="76"/>
      <c r="P94" s="76"/>
      <c r="Q94" s="76"/>
      <c r="R94" s="76"/>
      <c r="S94" s="76"/>
      <c r="T94" s="76"/>
      <c r="U94" s="76"/>
      <c r="V94" s="76"/>
      <c r="W94" s="76"/>
      <c r="X94" s="76"/>
      <c r="Y94" s="76"/>
      <c r="Z94" s="76"/>
      <c r="AA94" s="76"/>
      <c r="AB94" s="76"/>
      <c r="AC94" s="76"/>
      <c r="AD94" s="76"/>
      <c r="AE94" s="76"/>
      <c r="AF94" s="76"/>
      <c r="AG94" s="76"/>
      <c r="AH94" s="76"/>
      <c r="AI94" s="76"/>
      <c r="AJ94" s="76"/>
      <c r="AK94" s="76"/>
      <c r="AL94" s="76"/>
      <c r="AM94" s="76"/>
      <c r="AN94" s="76"/>
      <c r="AO94" s="76"/>
      <c r="AP94" s="76"/>
      <c r="AQ94" s="76"/>
      <c r="AR94" s="76"/>
      <c r="AS94" s="76"/>
      <c r="AT94" s="76"/>
      <c r="AU94" s="76"/>
      <c r="AV94" s="76"/>
      <c r="AW94" s="76"/>
      <c r="AX94" s="76"/>
      <c r="AY94" s="76"/>
      <c r="AZ94" s="76"/>
      <c r="BA94" s="76"/>
      <c r="BB94" s="76"/>
      <c r="BC94" s="76"/>
      <c r="BD94" s="76"/>
      <c r="BE94" s="76"/>
      <c r="BF94" s="76"/>
      <c r="BG94" s="76"/>
      <c r="BH94" s="76"/>
      <c r="BI94" s="76"/>
      <c r="BJ94" s="76"/>
      <c r="BK94" s="76"/>
      <c r="BL94" s="76"/>
      <c r="BM94" s="76"/>
      <c r="BN94" s="76"/>
      <c r="BO94" s="76"/>
      <c r="BP94" s="76"/>
      <c r="BQ94" s="76"/>
      <c r="BR94" s="76"/>
      <c r="BS94" s="76"/>
      <c r="BT94" s="76"/>
      <c r="BU94" s="76"/>
      <c r="BV94" s="76"/>
      <c r="BW94" s="76"/>
      <c r="BX94" s="76"/>
      <c r="BY94" s="76"/>
      <c r="BZ94" s="76"/>
      <c r="CA94" s="76"/>
      <c r="CB94" s="76"/>
      <c r="CC94" s="76"/>
      <c r="CD94" s="76"/>
      <c r="CE94" s="76"/>
      <c r="CF94" s="76"/>
      <c r="CG94" s="76"/>
      <c r="CH94" s="76"/>
      <c r="CI94" s="76"/>
      <c r="CJ94" s="76"/>
      <c r="CK94" s="76"/>
      <c r="CL94" s="76"/>
      <c r="CM94" s="76"/>
      <c r="CN94" s="76"/>
      <c r="CO94" s="76"/>
      <c r="CP94" s="76"/>
      <c r="CQ94" s="76"/>
      <c r="CR94" s="76"/>
      <c r="CS94" s="76"/>
      <c r="CT94" s="76"/>
      <c r="CU94" s="76"/>
      <c r="CV94" s="76"/>
      <c r="CW94" s="76"/>
      <c r="CX94" s="76"/>
      <c r="CY94" s="76"/>
      <c r="CZ94" s="76"/>
      <c r="DA94" s="76"/>
      <c r="DB94" s="76"/>
      <c r="DC94" s="76"/>
      <c r="DD94" s="76"/>
      <c r="DE94" s="76"/>
      <c r="DF94" s="76"/>
      <c r="DG94" s="76"/>
      <c r="DH94" s="76"/>
      <c r="DI94" s="76"/>
      <c r="DJ94" s="76"/>
      <c r="DK94" s="76"/>
      <c r="DL94" s="76"/>
      <c r="DM94" s="76"/>
      <c r="DN94" s="76"/>
      <c r="DO94" s="76"/>
      <c r="DP94" s="76"/>
      <c r="DQ94" s="76"/>
      <c r="DR94" s="76"/>
      <c r="DS94" s="76"/>
      <c r="DT94" s="76"/>
      <c r="DU94" s="76"/>
      <c r="DV94" s="76"/>
      <c r="DW94" s="76"/>
      <c r="DX94" s="76"/>
      <c r="DY94" s="76"/>
      <c r="DZ94" s="76"/>
      <c r="EA94" s="76"/>
      <c r="EB94" s="76"/>
      <c r="EC94" s="76"/>
      <c r="ED94" s="76"/>
      <c r="EE94" s="76"/>
      <c r="EF94" s="76"/>
      <c r="EG94" s="76"/>
      <c r="EH94" s="76"/>
      <c r="EI94" s="76"/>
      <c r="EJ94" s="76"/>
      <c r="EK94" s="76"/>
      <c r="EL94" s="76"/>
      <c r="EM94" s="76"/>
      <c r="EN94" s="76"/>
      <c r="EO94" s="76"/>
      <c r="EP94" s="76"/>
      <c r="EQ94" s="76"/>
      <c r="ER94" s="76"/>
      <c r="ES94" s="76"/>
      <c r="ET94" s="76"/>
      <c r="EU94" s="76"/>
      <c r="EV94" s="76"/>
    </row>
    <row r="95" spans="1:152" s="89" customFormat="1" ht="15" customHeight="1" x14ac:dyDescent="0.25">
      <c r="A95" s="568"/>
      <c r="B95" s="568"/>
      <c r="C95" s="609"/>
      <c r="D95" s="832"/>
      <c r="E95" s="832"/>
      <c r="F95" s="829" t="s">
        <v>785</v>
      </c>
      <c r="G95" s="805" t="s">
        <v>1178</v>
      </c>
      <c r="H95" s="806"/>
      <c r="I95" s="806"/>
      <c r="J95" s="807"/>
      <c r="K95" s="601"/>
      <c r="L95" s="79"/>
      <c r="M95" s="76"/>
      <c r="N95" s="76"/>
      <c r="O95" s="76"/>
      <c r="P95" s="76"/>
      <c r="Q95" s="76"/>
      <c r="R95" s="76"/>
      <c r="S95" s="76"/>
      <c r="T95" s="76"/>
      <c r="U95" s="76"/>
      <c r="V95" s="76"/>
      <c r="W95" s="76"/>
      <c r="X95" s="76"/>
      <c r="Y95" s="76"/>
      <c r="Z95" s="76"/>
      <c r="AA95" s="76"/>
      <c r="AB95" s="76"/>
      <c r="AC95" s="76"/>
      <c r="AD95" s="76"/>
      <c r="AE95" s="76"/>
      <c r="AF95" s="76"/>
      <c r="AG95" s="76"/>
      <c r="AH95" s="76"/>
      <c r="AI95" s="76"/>
      <c r="AJ95" s="76"/>
      <c r="AK95" s="76"/>
      <c r="AL95" s="76"/>
      <c r="AM95" s="76"/>
      <c r="AN95" s="76"/>
      <c r="AO95" s="76"/>
      <c r="AP95" s="76"/>
      <c r="AQ95" s="76"/>
      <c r="AR95" s="76"/>
      <c r="AS95" s="76"/>
      <c r="AT95" s="76"/>
      <c r="AU95" s="76"/>
      <c r="AV95" s="76"/>
      <c r="AW95" s="76"/>
      <c r="AX95" s="76"/>
      <c r="AY95" s="76"/>
      <c r="AZ95" s="76"/>
      <c r="BA95" s="76"/>
      <c r="BB95" s="76"/>
      <c r="BC95" s="76"/>
      <c r="BD95" s="76"/>
      <c r="BE95" s="76"/>
      <c r="BF95" s="76"/>
      <c r="BG95" s="76"/>
      <c r="BH95" s="76"/>
      <c r="BI95" s="76"/>
      <c r="BJ95" s="76"/>
      <c r="BK95" s="76"/>
      <c r="BL95" s="76"/>
      <c r="BM95" s="76"/>
      <c r="BN95" s="76"/>
      <c r="BO95" s="76"/>
      <c r="BP95" s="76"/>
      <c r="BQ95" s="76"/>
      <c r="BR95" s="76"/>
      <c r="BS95" s="76"/>
      <c r="BT95" s="76"/>
      <c r="BU95" s="76"/>
      <c r="BV95" s="76"/>
      <c r="BW95" s="76"/>
      <c r="BX95" s="76"/>
      <c r="BY95" s="76"/>
      <c r="BZ95" s="76"/>
      <c r="CA95" s="76"/>
      <c r="CB95" s="76"/>
      <c r="CC95" s="76"/>
      <c r="CD95" s="76"/>
      <c r="CE95" s="76"/>
      <c r="CF95" s="76"/>
      <c r="CG95" s="76"/>
      <c r="CH95" s="76"/>
      <c r="CI95" s="76"/>
      <c r="CJ95" s="76"/>
      <c r="CK95" s="76"/>
      <c r="CL95" s="76"/>
      <c r="CM95" s="76"/>
      <c r="CN95" s="76"/>
      <c r="CO95" s="76"/>
      <c r="CP95" s="76"/>
      <c r="CQ95" s="76"/>
      <c r="CR95" s="76"/>
      <c r="CS95" s="76"/>
      <c r="CT95" s="76"/>
      <c r="CU95" s="76"/>
      <c r="CV95" s="76"/>
      <c r="CW95" s="76"/>
      <c r="CX95" s="76"/>
      <c r="CY95" s="76"/>
      <c r="CZ95" s="76"/>
      <c r="DA95" s="76"/>
      <c r="DB95" s="76"/>
      <c r="DC95" s="76"/>
      <c r="DD95" s="76"/>
      <c r="DE95" s="76"/>
      <c r="DF95" s="76"/>
      <c r="DG95" s="76"/>
      <c r="DH95" s="76"/>
      <c r="DI95" s="76"/>
      <c r="DJ95" s="76"/>
      <c r="DK95" s="76"/>
      <c r="DL95" s="76"/>
      <c r="DM95" s="76"/>
      <c r="DN95" s="76"/>
      <c r="DO95" s="76"/>
      <c r="DP95" s="76"/>
      <c r="DQ95" s="76"/>
      <c r="DR95" s="76"/>
      <c r="DS95" s="76"/>
      <c r="DT95" s="76"/>
      <c r="DU95" s="76"/>
      <c r="DV95" s="76"/>
      <c r="DW95" s="76"/>
      <c r="DX95" s="76"/>
      <c r="DY95" s="76"/>
      <c r="DZ95" s="76"/>
      <c r="EA95" s="76"/>
      <c r="EB95" s="76"/>
      <c r="EC95" s="76"/>
      <c r="ED95" s="76"/>
      <c r="EE95" s="76"/>
      <c r="EF95" s="76"/>
      <c r="EG95" s="76"/>
      <c r="EH95" s="76"/>
      <c r="EI95" s="76"/>
      <c r="EJ95" s="76"/>
      <c r="EK95" s="76"/>
      <c r="EL95" s="76"/>
      <c r="EM95" s="76"/>
      <c r="EN95" s="76"/>
      <c r="EO95" s="76"/>
      <c r="EP95" s="76"/>
      <c r="EQ95" s="76"/>
      <c r="ER95" s="76"/>
      <c r="ES95" s="76"/>
      <c r="ET95" s="76"/>
      <c r="EU95" s="76"/>
      <c r="EV95" s="76"/>
    </row>
    <row r="96" spans="1:152" s="89" customFormat="1" ht="15" customHeight="1" x14ac:dyDescent="0.25">
      <c r="A96" s="568"/>
      <c r="B96" s="568"/>
      <c r="C96" s="609"/>
      <c r="D96" s="832"/>
      <c r="E96" s="832"/>
      <c r="F96" s="830"/>
      <c r="G96" s="808"/>
      <c r="H96" s="809"/>
      <c r="I96" s="809"/>
      <c r="J96" s="810"/>
      <c r="K96" s="601"/>
      <c r="L96" s="79"/>
      <c r="M96" s="76"/>
      <c r="N96" s="76"/>
      <c r="O96" s="76"/>
      <c r="P96" s="76"/>
      <c r="Q96" s="76"/>
      <c r="R96" s="76"/>
      <c r="S96" s="76"/>
      <c r="T96" s="76"/>
      <c r="U96" s="76"/>
      <c r="V96" s="76"/>
      <c r="W96" s="76"/>
      <c r="X96" s="76"/>
      <c r="Y96" s="76"/>
      <c r="Z96" s="76"/>
      <c r="AA96" s="76"/>
      <c r="AB96" s="76"/>
      <c r="AC96" s="76"/>
      <c r="AD96" s="76"/>
      <c r="AE96" s="76"/>
      <c r="AF96" s="76"/>
      <c r="AG96" s="76"/>
      <c r="AH96" s="76"/>
      <c r="AI96" s="76"/>
      <c r="AJ96" s="76"/>
      <c r="AK96" s="76"/>
      <c r="AL96" s="76"/>
      <c r="AM96" s="76"/>
      <c r="AN96" s="76"/>
      <c r="AO96" s="76"/>
      <c r="AP96" s="76"/>
      <c r="AQ96" s="76"/>
      <c r="AR96" s="76"/>
      <c r="AS96" s="76"/>
      <c r="AT96" s="76"/>
      <c r="AU96" s="76"/>
      <c r="AV96" s="76"/>
      <c r="AW96" s="76"/>
      <c r="AX96" s="76"/>
      <c r="AY96" s="76"/>
      <c r="AZ96" s="76"/>
      <c r="BA96" s="76"/>
      <c r="BB96" s="76"/>
      <c r="BC96" s="76"/>
      <c r="BD96" s="76"/>
      <c r="BE96" s="76"/>
      <c r="BF96" s="76"/>
      <c r="BG96" s="76"/>
      <c r="BH96" s="76"/>
      <c r="BI96" s="76"/>
      <c r="BJ96" s="76"/>
      <c r="BK96" s="76"/>
      <c r="BL96" s="76"/>
      <c r="BM96" s="76"/>
      <c r="BN96" s="76"/>
      <c r="BO96" s="76"/>
      <c r="BP96" s="76"/>
      <c r="BQ96" s="76"/>
      <c r="BR96" s="76"/>
      <c r="BS96" s="76"/>
      <c r="BT96" s="76"/>
      <c r="BU96" s="76"/>
      <c r="BV96" s="76"/>
      <c r="BW96" s="76"/>
      <c r="BX96" s="76"/>
      <c r="BY96" s="76"/>
      <c r="BZ96" s="76"/>
      <c r="CA96" s="76"/>
      <c r="CB96" s="76"/>
      <c r="CC96" s="76"/>
      <c r="CD96" s="76"/>
      <c r="CE96" s="76"/>
      <c r="CF96" s="76"/>
      <c r="CG96" s="76"/>
      <c r="CH96" s="76"/>
      <c r="CI96" s="76"/>
      <c r="CJ96" s="76"/>
      <c r="CK96" s="76"/>
      <c r="CL96" s="76"/>
      <c r="CM96" s="76"/>
      <c r="CN96" s="76"/>
      <c r="CO96" s="76"/>
      <c r="CP96" s="76"/>
      <c r="CQ96" s="76"/>
      <c r="CR96" s="76"/>
      <c r="CS96" s="76"/>
      <c r="CT96" s="76"/>
      <c r="CU96" s="76"/>
      <c r="CV96" s="76"/>
      <c r="CW96" s="76"/>
      <c r="CX96" s="76"/>
      <c r="CY96" s="76"/>
      <c r="CZ96" s="76"/>
      <c r="DA96" s="76"/>
      <c r="DB96" s="76"/>
      <c r="DC96" s="76"/>
      <c r="DD96" s="76"/>
      <c r="DE96" s="76"/>
      <c r="DF96" s="76"/>
      <c r="DG96" s="76"/>
      <c r="DH96" s="76"/>
      <c r="DI96" s="76"/>
      <c r="DJ96" s="76"/>
      <c r="DK96" s="76"/>
      <c r="DL96" s="76"/>
      <c r="DM96" s="76"/>
      <c r="DN96" s="76"/>
      <c r="DO96" s="76"/>
      <c r="DP96" s="76"/>
      <c r="DQ96" s="76"/>
      <c r="DR96" s="76"/>
      <c r="DS96" s="76"/>
      <c r="DT96" s="76"/>
      <c r="DU96" s="76"/>
      <c r="DV96" s="76"/>
      <c r="DW96" s="76"/>
      <c r="DX96" s="76"/>
      <c r="DY96" s="76"/>
      <c r="DZ96" s="76"/>
      <c r="EA96" s="76"/>
      <c r="EB96" s="76"/>
      <c r="EC96" s="76"/>
      <c r="ED96" s="76"/>
      <c r="EE96" s="76"/>
      <c r="EF96" s="76"/>
      <c r="EG96" s="76"/>
      <c r="EH96" s="76"/>
      <c r="EI96" s="76"/>
      <c r="EJ96" s="76"/>
      <c r="EK96" s="76"/>
      <c r="EL96" s="76"/>
      <c r="EM96" s="76"/>
      <c r="EN96" s="76"/>
      <c r="EO96" s="76"/>
      <c r="EP96" s="76"/>
      <c r="EQ96" s="76"/>
      <c r="ER96" s="76"/>
      <c r="ES96" s="76"/>
      <c r="ET96" s="76"/>
      <c r="EU96" s="76"/>
      <c r="EV96" s="76"/>
    </row>
    <row r="97" spans="1:152" s="89" customFormat="1" ht="15" customHeight="1" x14ac:dyDescent="0.25">
      <c r="A97" s="568"/>
      <c r="B97" s="568"/>
      <c r="C97" s="609"/>
      <c r="D97" s="832"/>
      <c r="E97" s="832"/>
      <c r="F97" s="831"/>
      <c r="G97" s="811"/>
      <c r="H97" s="812"/>
      <c r="I97" s="812"/>
      <c r="J97" s="813"/>
      <c r="K97" s="601"/>
      <c r="L97" s="79"/>
      <c r="M97" s="76"/>
      <c r="N97" s="76"/>
      <c r="O97" s="76"/>
      <c r="P97" s="76"/>
      <c r="Q97" s="76"/>
      <c r="R97" s="76"/>
      <c r="S97" s="76"/>
      <c r="T97" s="76"/>
      <c r="U97" s="76"/>
      <c r="V97" s="76"/>
      <c r="W97" s="76"/>
      <c r="X97" s="76"/>
      <c r="Y97" s="76"/>
      <c r="Z97" s="76"/>
      <c r="AA97" s="76"/>
      <c r="AB97" s="76"/>
      <c r="AC97" s="76"/>
      <c r="AD97" s="76"/>
      <c r="AE97" s="76"/>
      <c r="AF97" s="76"/>
      <c r="AG97" s="76"/>
      <c r="AH97" s="76"/>
      <c r="AI97" s="76"/>
      <c r="AJ97" s="76"/>
      <c r="AK97" s="76"/>
      <c r="AL97" s="76"/>
      <c r="AM97" s="76"/>
      <c r="AN97" s="76"/>
      <c r="AO97" s="76"/>
      <c r="AP97" s="76"/>
      <c r="AQ97" s="76"/>
      <c r="AR97" s="76"/>
      <c r="AS97" s="76"/>
      <c r="AT97" s="76"/>
      <c r="AU97" s="76"/>
      <c r="AV97" s="76"/>
      <c r="AW97" s="76"/>
      <c r="AX97" s="76"/>
      <c r="AY97" s="76"/>
      <c r="AZ97" s="76"/>
      <c r="BA97" s="76"/>
      <c r="BB97" s="76"/>
      <c r="BC97" s="76"/>
      <c r="BD97" s="76"/>
      <c r="BE97" s="76"/>
      <c r="BF97" s="76"/>
      <c r="BG97" s="76"/>
      <c r="BH97" s="76"/>
      <c r="BI97" s="76"/>
      <c r="BJ97" s="76"/>
      <c r="BK97" s="76"/>
      <c r="BL97" s="76"/>
      <c r="BM97" s="76"/>
      <c r="BN97" s="76"/>
      <c r="BO97" s="76"/>
      <c r="BP97" s="76"/>
      <c r="BQ97" s="76"/>
      <c r="BR97" s="76"/>
      <c r="BS97" s="76"/>
      <c r="BT97" s="76"/>
      <c r="BU97" s="76"/>
      <c r="BV97" s="76"/>
      <c r="BW97" s="76"/>
      <c r="BX97" s="76"/>
      <c r="BY97" s="76"/>
      <c r="BZ97" s="76"/>
      <c r="CA97" s="76"/>
      <c r="CB97" s="76"/>
      <c r="CC97" s="76"/>
      <c r="CD97" s="76"/>
      <c r="CE97" s="76"/>
      <c r="CF97" s="76"/>
      <c r="CG97" s="76"/>
      <c r="CH97" s="76"/>
      <c r="CI97" s="76"/>
      <c r="CJ97" s="76"/>
      <c r="CK97" s="76"/>
      <c r="CL97" s="76"/>
      <c r="CM97" s="76"/>
      <c r="CN97" s="76"/>
      <c r="CO97" s="76"/>
      <c r="CP97" s="76"/>
      <c r="CQ97" s="76"/>
      <c r="CR97" s="76"/>
      <c r="CS97" s="76"/>
      <c r="CT97" s="76"/>
      <c r="CU97" s="76"/>
      <c r="CV97" s="76"/>
      <c r="CW97" s="76"/>
      <c r="CX97" s="76"/>
      <c r="CY97" s="76"/>
      <c r="CZ97" s="76"/>
      <c r="DA97" s="76"/>
      <c r="DB97" s="76"/>
      <c r="DC97" s="76"/>
      <c r="DD97" s="76"/>
      <c r="DE97" s="76"/>
      <c r="DF97" s="76"/>
      <c r="DG97" s="76"/>
      <c r="DH97" s="76"/>
      <c r="DI97" s="76"/>
      <c r="DJ97" s="76"/>
      <c r="DK97" s="76"/>
      <c r="DL97" s="76"/>
      <c r="DM97" s="76"/>
      <c r="DN97" s="76"/>
      <c r="DO97" s="76"/>
      <c r="DP97" s="76"/>
      <c r="DQ97" s="76"/>
      <c r="DR97" s="76"/>
      <c r="DS97" s="76"/>
      <c r="DT97" s="76"/>
      <c r="DU97" s="76"/>
      <c r="DV97" s="76"/>
      <c r="DW97" s="76"/>
      <c r="DX97" s="76"/>
      <c r="DY97" s="76"/>
      <c r="DZ97" s="76"/>
      <c r="EA97" s="76"/>
      <c r="EB97" s="76"/>
      <c r="EC97" s="76"/>
      <c r="ED97" s="76"/>
      <c r="EE97" s="76"/>
      <c r="EF97" s="76"/>
      <c r="EG97" s="76"/>
      <c r="EH97" s="76"/>
      <c r="EI97" s="76"/>
      <c r="EJ97" s="76"/>
      <c r="EK97" s="76"/>
      <c r="EL97" s="76"/>
      <c r="EM97" s="76"/>
      <c r="EN97" s="76"/>
      <c r="EO97" s="76"/>
      <c r="EP97" s="76"/>
      <c r="EQ97" s="76"/>
      <c r="ER97" s="76"/>
      <c r="ES97" s="76"/>
      <c r="ET97" s="76"/>
      <c r="EU97" s="76"/>
      <c r="EV97" s="76"/>
    </row>
    <row r="98" spans="1:152" s="89" customFormat="1" ht="15" customHeight="1" x14ac:dyDescent="0.25">
      <c r="A98" s="568"/>
      <c r="B98" s="568"/>
      <c r="C98" s="609"/>
      <c r="D98" s="832"/>
      <c r="E98" s="832"/>
      <c r="F98" s="814" t="s">
        <v>84</v>
      </c>
      <c r="G98" s="833">
        <v>26</v>
      </c>
      <c r="H98" s="834"/>
      <c r="I98" s="834"/>
      <c r="J98" s="835"/>
      <c r="K98" s="601"/>
      <c r="L98" s="79"/>
      <c r="M98" s="76"/>
      <c r="N98" s="76"/>
      <c r="O98" s="76"/>
      <c r="P98" s="76"/>
      <c r="Q98" s="76"/>
      <c r="R98" s="76"/>
      <c r="S98" s="76"/>
      <c r="T98" s="76"/>
      <c r="U98" s="76"/>
      <c r="V98" s="76"/>
      <c r="W98" s="76"/>
      <c r="X98" s="76"/>
      <c r="Y98" s="76"/>
      <c r="Z98" s="76"/>
      <c r="AA98" s="76"/>
      <c r="AB98" s="76"/>
      <c r="AC98" s="76"/>
      <c r="AD98" s="76"/>
      <c r="AE98" s="76"/>
      <c r="AF98" s="76"/>
      <c r="AG98" s="76"/>
      <c r="AH98" s="76"/>
      <c r="AI98" s="76"/>
      <c r="AJ98" s="76"/>
      <c r="AK98" s="76"/>
      <c r="AL98" s="76"/>
      <c r="AM98" s="76"/>
      <c r="AN98" s="76"/>
      <c r="AO98" s="76"/>
      <c r="AP98" s="76"/>
      <c r="AQ98" s="76"/>
      <c r="AR98" s="76"/>
      <c r="AS98" s="76"/>
      <c r="AT98" s="76"/>
      <c r="AU98" s="76"/>
      <c r="AV98" s="76"/>
      <c r="AW98" s="76"/>
      <c r="AX98" s="76"/>
      <c r="AY98" s="76"/>
      <c r="AZ98" s="76"/>
      <c r="BA98" s="76"/>
      <c r="BB98" s="76"/>
      <c r="BC98" s="76"/>
      <c r="BD98" s="76"/>
      <c r="BE98" s="76"/>
      <c r="BF98" s="76"/>
      <c r="BG98" s="76"/>
      <c r="BH98" s="76"/>
      <c r="BI98" s="76"/>
      <c r="BJ98" s="76"/>
      <c r="BK98" s="76"/>
      <c r="BL98" s="76"/>
      <c r="BM98" s="76"/>
      <c r="BN98" s="76"/>
      <c r="BO98" s="76"/>
      <c r="BP98" s="76"/>
      <c r="BQ98" s="76"/>
      <c r="BR98" s="76"/>
      <c r="BS98" s="76"/>
      <c r="BT98" s="76"/>
      <c r="BU98" s="76"/>
      <c r="BV98" s="76"/>
      <c r="BW98" s="76"/>
      <c r="BX98" s="76"/>
      <c r="BY98" s="76"/>
      <c r="BZ98" s="76"/>
      <c r="CA98" s="76"/>
      <c r="CB98" s="76"/>
      <c r="CC98" s="76"/>
      <c r="CD98" s="76"/>
      <c r="CE98" s="76"/>
      <c r="CF98" s="76"/>
      <c r="CG98" s="76"/>
      <c r="CH98" s="76"/>
      <c r="CI98" s="76"/>
      <c r="CJ98" s="76"/>
      <c r="CK98" s="76"/>
      <c r="CL98" s="76"/>
      <c r="CM98" s="76"/>
      <c r="CN98" s="76"/>
      <c r="CO98" s="76"/>
      <c r="CP98" s="76"/>
      <c r="CQ98" s="76"/>
      <c r="CR98" s="76"/>
      <c r="CS98" s="76"/>
      <c r="CT98" s="76"/>
      <c r="CU98" s="76"/>
      <c r="CV98" s="76"/>
      <c r="CW98" s="76"/>
      <c r="CX98" s="76"/>
      <c r="CY98" s="76"/>
      <c r="CZ98" s="76"/>
      <c r="DA98" s="76"/>
      <c r="DB98" s="76"/>
      <c r="DC98" s="76"/>
      <c r="DD98" s="76"/>
      <c r="DE98" s="76"/>
      <c r="DF98" s="76"/>
      <c r="DG98" s="76"/>
      <c r="DH98" s="76"/>
      <c r="DI98" s="76"/>
      <c r="DJ98" s="76"/>
      <c r="DK98" s="76"/>
      <c r="DL98" s="76"/>
      <c r="DM98" s="76"/>
      <c r="DN98" s="76"/>
      <c r="DO98" s="76"/>
      <c r="DP98" s="76"/>
      <c r="DQ98" s="76"/>
      <c r="DR98" s="76"/>
      <c r="DS98" s="76"/>
      <c r="DT98" s="76"/>
      <c r="DU98" s="76"/>
      <c r="DV98" s="76"/>
      <c r="DW98" s="76"/>
      <c r="DX98" s="76"/>
      <c r="DY98" s="76"/>
      <c r="DZ98" s="76"/>
      <c r="EA98" s="76"/>
      <c r="EB98" s="76"/>
      <c r="EC98" s="76"/>
      <c r="ED98" s="76"/>
      <c r="EE98" s="76"/>
      <c r="EF98" s="76"/>
      <c r="EG98" s="76"/>
      <c r="EH98" s="76"/>
      <c r="EI98" s="76"/>
      <c r="EJ98" s="76"/>
      <c r="EK98" s="76"/>
      <c r="EL98" s="76"/>
      <c r="EM98" s="76"/>
      <c r="EN98" s="76"/>
      <c r="EO98" s="76"/>
      <c r="EP98" s="76"/>
      <c r="EQ98" s="76"/>
      <c r="ER98" s="76"/>
      <c r="ES98" s="76"/>
      <c r="ET98" s="76"/>
      <c r="EU98" s="76"/>
      <c r="EV98" s="76"/>
    </row>
    <row r="99" spans="1:152" s="89" customFormat="1" ht="15" customHeight="1" x14ac:dyDescent="0.25">
      <c r="A99" s="568"/>
      <c r="B99" s="568"/>
      <c r="C99" s="609"/>
      <c r="D99" s="832"/>
      <c r="E99" s="832"/>
      <c r="F99" s="815"/>
      <c r="G99" s="836"/>
      <c r="H99" s="837"/>
      <c r="I99" s="837"/>
      <c r="J99" s="838"/>
      <c r="K99" s="601"/>
      <c r="L99" s="79"/>
      <c r="M99" s="76"/>
      <c r="N99" s="76"/>
      <c r="O99" s="76"/>
      <c r="P99" s="76"/>
      <c r="Q99" s="76"/>
      <c r="R99" s="76"/>
      <c r="S99" s="76"/>
      <c r="T99" s="76"/>
      <c r="U99" s="76"/>
      <c r="V99" s="76"/>
      <c r="W99" s="76"/>
      <c r="X99" s="76"/>
      <c r="Y99" s="76"/>
      <c r="Z99" s="76"/>
      <c r="AA99" s="76"/>
      <c r="AB99" s="76"/>
      <c r="AC99" s="76"/>
      <c r="AD99" s="76"/>
      <c r="AE99" s="76"/>
      <c r="AF99" s="76"/>
      <c r="AG99" s="76"/>
      <c r="AH99" s="76"/>
      <c r="AI99" s="76"/>
      <c r="AJ99" s="76"/>
      <c r="AK99" s="76"/>
      <c r="AL99" s="76"/>
      <c r="AM99" s="76"/>
      <c r="AN99" s="76"/>
      <c r="AO99" s="76"/>
      <c r="AP99" s="76"/>
      <c r="AQ99" s="76"/>
      <c r="AR99" s="76"/>
      <c r="AS99" s="76"/>
      <c r="AT99" s="76"/>
      <c r="AU99" s="76"/>
      <c r="AV99" s="76"/>
      <c r="AW99" s="76"/>
      <c r="AX99" s="76"/>
      <c r="AY99" s="76"/>
      <c r="AZ99" s="76"/>
      <c r="BA99" s="76"/>
      <c r="BB99" s="76"/>
      <c r="BC99" s="76"/>
      <c r="BD99" s="76"/>
      <c r="BE99" s="76"/>
      <c r="BF99" s="76"/>
      <c r="BG99" s="76"/>
      <c r="BH99" s="76"/>
      <c r="BI99" s="76"/>
      <c r="BJ99" s="76"/>
      <c r="BK99" s="76"/>
      <c r="BL99" s="76"/>
      <c r="BM99" s="76"/>
      <c r="BN99" s="76"/>
      <c r="BO99" s="76"/>
      <c r="BP99" s="76"/>
      <c r="BQ99" s="76"/>
      <c r="BR99" s="76"/>
      <c r="BS99" s="76"/>
      <c r="BT99" s="76"/>
      <c r="BU99" s="76"/>
      <c r="BV99" s="76"/>
      <c r="BW99" s="76"/>
      <c r="BX99" s="76"/>
      <c r="BY99" s="76"/>
      <c r="BZ99" s="76"/>
      <c r="CA99" s="76"/>
      <c r="CB99" s="76"/>
      <c r="CC99" s="76"/>
      <c r="CD99" s="76"/>
      <c r="CE99" s="76"/>
      <c r="CF99" s="76"/>
      <c r="CG99" s="76"/>
      <c r="CH99" s="76"/>
      <c r="CI99" s="76"/>
      <c r="CJ99" s="76"/>
      <c r="CK99" s="76"/>
      <c r="CL99" s="76"/>
      <c r="CM99" s="76"/>
      <c r="CN99" s="76"/>
      <c r="CO99" s="76"/>
      <c r="CP99" s="76"/>
      <c r="CQ99" s="76"/>
      <c r="CR99" s="76"/>
      <c r="CS99" s="76"/>
      <c r="CT99" s="76"/>
      <c r="CU99" s="76"/>
      <c r="CV99" s="76"/>
      <c r="CW99" s="76"/>
      <c r="CX99" s="76"/>
      <c r="CY99" s="76"/>
      <c r="CZ99" s="76"/>
      <c r="DA99" s="76"/>
      <c r="DB99" s="76"/>
      <c r="DC99" s="76"/>
      <c r="DD99" s="76"/>
      <c r="DE99" s="76"/>
      <c r="DF99" s="76"/>
      <c r="DG99" s="76"/>
      <c r="DH99" s="76"/>
      <c r="DI99" s="76"/>
      <c r="DJ99" s="76"/>
      <c r="DK99" s="76"/>
      <c r="DL99" s="76"/>
      <c r="DM99" s="76"/>
      <c r="DN99" s="76"/>
      <c r="DO99" s="76"/>
      <c r="DP99" s="76"/>
      <c r="DQ99" s="76"/>
      <c r="DR99" s="76"/>
      <c r="DS99" s="76"/>
      <c r="DT99" s="76"/>
      <c r="DU99" s="76"/>
      <c r="DV99" s="76"/>
      <c r="DW99" s="76"/>
      <c r="DX99" s="76"/>
      <c r="DY99" s="76"/>
      <c r="DZ99" s="76"/>
      <c r="EA99" s="76"/>
      <c r="EB99" s="76"/>
      <c r="EC99" s="76"/>
      <c r="ED99" s="76"/>
      <c r="EE99" s="76"/>
      <c r="EF99" s="76"/>
      <c r="EG99" s="76"/>
      <c r="EH99" s="76"/>
      <c r="EI99" s="76"/>
      <c r="EJ99" s="76"/>
      <c r="EK99" s="76"/>
      <c r="EL99" s="76"/>
      <c r="EM99" s="76"/>
      <c r="EN99" s="76"/>
      <c r="EO99" s="76"/>
      <c r="EP99" s="76"/>
      <c r="EQ99" s="76"/>
      <c r="ER99" s="76"/>
      <c r="ES99" s="76"/>
      <c r="ET99" s="76"/>
      <c r="EU99" s="76"/>
      <c r="EV99" s="76"/>
    </row>
    <row r="100" spans="1:152" s="89" customFormat="1" ht="15" customHeight="1" x14ac:dyDescent="0.25">
      <c r="A100" s="569"/>
      <c r="B100" s="569"/>
      <c r="C100" s="610"/>
      <c r="D100" s="777"/>
      <c r="E100" s="777"/>
      <c r="F100" s="816"/>
      <c r="G100" s="839"/>
      <c r="H100" s="840"/>
      <c r="I100" s="840"/>
      <c r="J100" s="841"/>
      <c r="K100" s="601"/>
      <c r="L100" s="79"/>
      <c r="M100" s="76"/>
      <c r="N100" s="76"/>
      <c r="O100" s="76"/>
      <c r="P100" s="76"/>
      <c r="Q100" s="76"/>
      <c r="R100" s="76"/>
      <c r="S100" s="76"/>
      <c r="T100" s="76"/>
      <c r="U100" s="76"/>
      <c r="V100" s="76"/>
      <c r="W100" s="76"/>
      <c r="X100" s="76"/>
      <c r="Y100" s="76"/>
      <c r="Z100" s="76"/>
      <c r="AA100" s="76"/>
      <c r="AB100" s="76"/>
      <c r="AC100" s="76"/>
      <c r="AD100" s="76"/>
      <c r="AE100" s="76"/>
      <c r="AF100" s="76"/>
      <c r="AG100" s="76"/>
      <c r="AH100" s="76"/>
      <c r="AI100" s="76"/>
      <c r="AJ100" s="76"/>
      <c r="AK100" s="76"/>
      <c r="AL100" s="76"/>
      <c r="AM100" s="76"/>
      <c r="AN100" s="76"/>
      <c r="AO100" s="76"/>
      <c r="AP100" s="76"/>
      <c r="AQ100" s="76"/>
      <c r="AR100" s="76"/>
      <c r="AS100" s="76"/>
      <c r="AT100" s="76"/>
      <c r="AU100" s="76"/>
      <c r="AV100" s="76"/>
      <c r="AW100" s="76"/>
      <c r="AX100" s="76"/>
      <c r="AY100" s="76"/>
      <c r="AZ100" s="76"/>
      <c r="BA100" s="76"/>
      <c r="BB100" s="76"/>
      <c r="BC100" s="76"/>
      <c r="BD100" s="76"/>
      <c r="BE100" s="76"/>
      <c r="BF100" s="76"/>
      <c r="BG100" s="76"/>
      <c r="BH100" s="76"/>
      <c r="BI100" s="76"/>
      <c r="BJ100" s="76"/>
      <c r="BK100" s="76"/>
      <c r="BL100" s="76"/>
      <c r="BM100" s="76"/>
      <c r="BN100" s="76"/>
      <c r="BO100" s="76"/>
      <c r="BP100" s="76"/>
      <c r="BQ100" s="76"/>
      <c r="BR100" s="76"/>
      <c r="BS100" s="76"/>
      <c r="BT100" s="76"/>
      <c r="BU100" s="76"/>
      <c r="BV100" s="76"/>
      <c r="BW100" s="76"/>
      <c r="BX100" s="76"/>
      <c r="BY100" s="76"/>
      <c r="BZ100" s="76"/>
      <c r="CA100" s="76"/>
      <c r="CB100" s="76"/>
      <c r="CC100" s="76"/>
      <c r="CD100" s="76"/>
      <c r="CE100" s="76"/>
      <c r="CF100" s="76"/>
      <c r="CG100" s="76"/>
      <c r="CH100" s="76"/>
      <c r="CI100" s="76"/>
      <c r="CJ100" s="76"/>
      <c r="CK100" s="76"/>
      <c r="CL100" s="76"/>
      <c r="CM100" s="76"/>
      <c r="CN100" s="76"/>
      <c r="CO100" s="76"/>
      <c r="CP100" s="76"/>
      <c r="CQ100" s="76"/>
      <c r="CR100" s="76"/>
      <c r="CS100" s="76"/>
      <c r="CT100" s="76"/>
      <c r="CU100" s="76"/>
      <c r="CV100" s="76"/>
      <c r="CW100" s="76"/>
      <c r="CX100" s="76"/>
      <c r="CY100" s="76"/>
      <c r="CZ100" s="76"/>
      <c r="DA100" s="76"/>
      <c r="DB100" s="76"/>
      <c r="DC100" s="76"/>
      <c r="DD100" s="76"/>
      <c r="DE100" s="76"/>
      <c r="DF100" s="76"/>
      <c r="DG100" s="76"/>
      <c r="DH100" s="76"/>
      <c r="DI100" s="76"/>
      <c r="DJ100" s="76"/>
      <c r="DK100" s="76"/>
      <c r="DL100" s="76"/>
      <c r="DM100" s="76"/>
      <c r="DN100" s="76"/>
      <c r="DO100" s="76"/>
      <c r="DP100" s="76"/>
      <c r="DQ100" s="76"/>
      <c r="DR100" s="76"/>
      <c r="DS100" s="76"/>
      <c r="DT100" s="76"/>
      <c r="DU100" s="76"/>
      <c r="DV100" s="76"/>
      <c r="DW100" s="76"/>
      <c r="DX100" s="76"/>
      <c r="DY100" s="76"/>
      <c r="DZ100" s="76"/>
      <c r="EA100" s="76"/>
      <c r="EB100" s="76"/>
      <c r="EC100" s="76"/>
      <c r="ED100" s="76"/>
      <c r="EE100" s="76"/>
      <c r="EF100" s="76"/>
      <c r="EG100" s="76"/>
      <c r="EH100" s="76"/>
      <c r="EI100" s="76"/>
      <c r="EJ100" s="76"/>
      <c r="EK100" s="76"/>
      <c r="EL100" s="76"/>
      <c r="EM100" s="76"/>
      <c r="EN100" s="76"/>
      <c r="EO100" s="76"/>
      <c r="EP100" s="76"/>
      <c r="EQ100" s="76"/>
      <c r="ER100" s="76"/>
      <c r="ES100" s="76"/>
      <c r="ET100" s="76"/>
      <c r="EU100" s="76"/>
      <c r="EV100" s="76"/>
    </row>
    <row r="101" spans="1:152" s="89" customFormat="1" ht="15" customHeight="1" x14ac:dyDescent="0.25">
      <c r="A101" s="567">
        <v>5</v>
      </c>
      <c r="B101" s="567"/>
      <c r="C101" s="608" t="s">
        <v>711</v>
      </c>
      <c r="D101" s="774"/>
      <c r="E101" s="774"/>
      <c r="F101" s="817" t="s">
        <v>779</v>
      </c>
      <c r="G101" s="805" t="s">
        <v>782</v>
      </c>
      <c r="H101" s="806"/>
      <c r="I101" s="806"/>
      <c r="J101" s="807"/>
      <c r="K101" s="601">
        <v>34898</v>
      </c>
      <c r="L101" s="79"/>
      <c r="M101" s="76"/>
      <c r="N101" s="76"/>
      <c r="O101" s="76"/>
      <c r="P101" s="76"/>
      <c r="Q101" s="76"/>
      <c r="R101" s="76"/>
      <c r="S101" s="76"/>
      <c r="T101" s="76"/>
      <c r="U101" s="76"/>
      <c r="V101" s="76"/>
      <c r="W101" s="76"/>
      <c r="X101" s="76"/>
      <c r="Y101" s="76"/>
      <c r="Z101" s="76"/>
      <c r="AA101" s="76"/>
      <c r="AB101" s="76"/>
      <c r="AC101" s="76"/>
      <c r="AD101" s="76"/>
      <c r="AE101" s="76"/>
      <c r="AF101" s="76"/>
      <c r="AG101" s="76"/>
      <c r="AH101" s="76"/>
      <c r="AI101" s="76"/>
      <c r="AJ101" s="76"/>
      <c r="AK101" s="76"/>
      <c r="AL101" s="76"/>
      <c r="AM101" s="76"/>
      <c r="AN101" s="76"/>
      <c r="AO101" s="76"/>
      <c r="AP101" s="76"/>
      <c r="AQ101" s="76"/>
      <c r="AR101" s="76"/>
      <c r="AS101" s="76"/>
      <c r="AT101" s="76"/>
      <c r="AU101" s="76"/>
      <c r="AV101" s="76"/>
      <c r="AW101" s="76"/>
      <c r="AX101" s="76"/>
      <c r="AY101" s="76"/>
      <c r="AZ101" s="76"/>
      <c r="BA101" s="76"/>
      <c r="BB101" s="76"/>
      <c r="BC101" s="76"/>
      <c r="BD101" s="76"/>
      <c r="BE101" s="76"/>
      <c r="BF101" s="76"/>
      <c r="BG101" s="76"/>
      <c r="BH101" s="76"/>
      <c r="BI101" s="76"/>
      <c r="BJ101" s="76"/>
      <c r="BK101" s="76"/>
      <c r="BL101" s="76"/>
      <c r="BM101" s="76"/>
      <c r="BN101" s="76"/>
      <c r="BO101" s="76"/>
      <c r="BP101" s="76"/>
      <c r="BQ101" s="76"/>
      <c r="BR101" s="76"/>
      <c r="BS101" s="76"/>
      <c r="BT101" s="76"/>
      <c r="BU101" s="76"/>
      <c r="BV101" s="76"/>
      <c r="BW101" s="76"/>
      <c r="BX101" s="76"/>
      <c r="BY101" s="76"/>
      <c r="BZ101" s="76"/>
      <c r="CA101" s="76"/>
      <c r="CB101" s="76"/>
      <c r="CC101" s="76"/>
      <c r="CD101" s="76"/>
      <c r="CE101" s="76"/>
      <c r="CF101" s="76"/>
      <c r="CG101" s="76"/>
      <c r="CH101" s="76"/>
      <c r="CI101" s="76"/>
      <c r="CJ101" s="76"/>
      <c r="CK101" s="76"/>
      <c r="CL101" s="76"/>
      <c r="CM101" s="76"/>
      <c r="CN101" s="76"/>
      <c r="CO101" s="76"/>
      <c r="CP101" s="76"/>
      <c r="CQ101" s="76"/>
      <c r="CR101" s="76"/>
      <c r="CS101" s="76"/>
      <c r="CT101" s="76"/>
      <c r="CU101" s="76"/>
      <c r="CV101" s="76"/>
      <c r="CW101" s="76"/>
      <c r="CX101" s="76"/>
      <c r="CY101" s="76"/>
      <c r="CZ101" s="76"/>
      <c r="DA101" s="76"/>
      <c r="DB101" s="76"/>
      <c r="DC101" s="76"/>
      <c r="DD101" s="76"/>
      <c r="DE101" s="76"/>
      <c r="DF101" s="76"/>
      <c r="DG101" s="76"/>
      <c r="DH101" s="76"/>
      <c r="DI101" s="76"/>
      <c r="DJ101" s="76"/>
      <c r="DK101" s="76"/>
      <c r="DL101" s="76"/>
      <c r="DM101" s="76"/>
      <c r="DN101" s="76"/>
      <c r="DO101" s="76"/>
      <c r="DP101" s="76"/>
      <c r="DQ101" s="76"/>
      <c r="DR101" s="76"/>
      <c r="DS101" s="76"/>
      <c r="DT101" s="76"/>
      <c r="DU101" s="76"/>
      <c r="DV101" s="76"/>
      <c r="DW101" s="76"/>
      <c r="DX101" s="76"/>
      <c r="DY101" s="76"/>
      <c r="DZ101" s="76"/>
      <c r="EA101" s="76"/>
      <c r="EB101" s="76"/>
      <c r="EC101" s="76"/>
      <c r="ED101" s="76"/>
      <c r="EE101" s="76"/>
      <c r="EF101" s="76"/>
      <c r="EG101" s="76"/>
      <c r="EH101" s="76"/>
      <c r="EI101" s="76"/>
      <c r="EJ101" s="76"/>
      <c r="EK101" s="76"/>
      <c r="EL101" s="76"/>
      <c r="EM101" s="76"/>
      <c r="EN101" s="76"/>
      <c r="EO101" s="76"/>
      <c r="EP101" s="76"/>
      <c r="EQ101" s="76"/>
      <c r="ER101" s="76"/>
      <c r="ES101" s="76"/>
      <c r="ET101" s="76"/>
      <c r="EU101" s="76"/>
      <c r="EV101" s="76"/>
    </row>
    <row r="102" spans="1:152" s="89" customFormat="1" ht="15" customHeight="1" x14ac:dyDescent="0.25">
      <c r="A102" s="568"/>
      <c r="B102" s="568"/>
      <c r="C102" s="609"/>
      <c r="D102" s="832"/>
      <c r="E102" s="832"/>
      <c r="F102" s="818"/>
      <c r="G102" s="808"/>
      <c r="H102" s="809"/>
      <c r="I102" s="809"/>
      <c r="J102" s="810"/>
      <c r="K102" s="601"/>
      <c r="L102" s="79"/>
      <c r="M102" s="76"/>
      <c r="N102" s="76"/>
      <c r="O102" s="76"/>
      <c r="P102" s="76"/>
      <c r="Q102" s="76"/>
      <c r="R102" s="76"/>
      <c r="S102" s="76"/>
      <c r="T102" s="76"/>
      <c r="U102" s="76"/>
      <c r="V102" s="76"/>
      <c r="W102" s="76"/>
      <c r="X102" s="76"/>
      <c r="Y102" s="76"/>
      <c r="Z102" s="76"/>
      <c r="AA102" s="76"/>
      <c r="AB102" s="76"/>
      <c r="AC102" s="76"/>
      <c r="AD102" s="76"/>
      <c r="AE102" s="76"/>
      <c r="AF102" s="76"/>
      <c r="AG102" s="76"/>
      <c r="AH102" s="76"/>
      <c r="AI102" s="76"/>
      <c r="AJ102" s="76"/>
      <c r="AK102" s="76"/>
      <c r="AL102" s="76"/>
      <c r="AM102" s="76"/>
      <c r="AN102" s="76"/>
      <c r="AO102" s="76"/>
      <c r="AP102" s="76"/>
      <c r="AQ102" s="76"/>
      <c r="AR102" s="76"/>
      <c r="AS102" s="76"/>
      <c r="AT102" s="76"/>
      <c r="AU102" s="76"/>
      <c r="AV102" s="76"/>
      <c r="AW102" s="76"/>
      <c r="AX102" s="76"/>
      <c r="AY102" s="76"/>
      <c r="AZ102" s="76"/>
      <c r="BA102" s="76"/>
      <c r="BB102" s="76"/>
      <c r="BC102" s="76"/>
      <c r="BD102" s="76"/>
      <c r="BE102" s="76"/>
      <c r="BF102" s="76"/>
      <c r="BG102" s="76"/>
      <c r="BH102" s="76"/>
      <c r="BI102" s="76"/>
      <c r="BJ102" s="76"/>
      <c r="BK102" s="76"/>
      <c r="BL102" s="76"/>
      <c r="BM102" s="76"/>
      <c r="BN102" s="76"/>
      <c r="BO102" s="76"/>
      <c r="BP102" s="76"/>
      <c r="BQ102" s="76"/>
      <c r="BR102" s="76"/>
      <c r="BS102" s="76"/>
      <c r="BT102" s="76"/>
      <c r="BU102" s="76"/>
      <c r="BV102" s="76"/>
      <c r="BW102" s="76"/>
      <c r="BX102" s="76"/>
      <c r="BY102" s="76"/>
      <c r="BZ102" s="76"/>
      <c r="CA102" s="76"/>
      <c r="CB102" s="76"/>
      <c r="CC102" s="76"/>
      <c r="CD102" s="76"/>
      <c r="CE102" s="76"/>
      <c r="CF102" s="76"/>
      <c r="CG102" s="76"/>
      <c r="CH102" s="76"/>
      <c r="CI102" s="76"/>
      <c r="CJ102" s="76"/>
      <c r="CK102" s="76"/>
      <c r="CL102" s="76"/>
      <c r="CM102" s="76"/>
      <c r="CN102" s="76"/>
      <c r="CO102" s="76"/>
      <c r="CP102" s="76"/>
      <c r="CQ102" s="76"/>
      <c r="CR102" s="76"/>
      <c r="CS102" s="76"/>
      <c r="CT102" s="76"/>
      <c r="CU102" s="76"/>
      <c r="CV102" s="76"/>
      <c r="CW102" s="76"/>
      <c r="CX102" s="76"/>
      <c r="CY102" s="76"/>
      <c r="CZ102" s="76"/>
      <c r="DA102" s="76"/>
      <c r="DB102" s="76"/>
      <c r="DC102" s="76"/>
      <c r="DD102" s="76"/>
      <c r="DE102" s="76"/>
      <c r="DF102" s="76"/>
      <c r="DG102" s="76"/>
      <c r="DH102" s="76"/>
      <c r="DI102" s="76"/>
      <c r="DJ102" s="76"/>
      <c r="DK102" s="76"/>
      <c r="DL102" s="76"/>
      <c r="DM102" s="76"/>
      <c r="DN102" s="76"/>
      <c r="DO102" s="76"/>
      <c r="DP102" s="76"/>
      <c r="DQ102" s="76"/>
      <c r="DR102" s="76"/>
      <c r="DS102" s="76"/>
      <c r="DT102" s="76"/>
      <c r="DU102" s="76"/>
      <c r="DV102" s="76"/>
      <c r="DW102" s="76"/>
      <c r="DX102" s="76"/>
      <c r="DY102" s="76"/>
      <c r="DZ102" s="76"/>
      <c r="EA102" s="76"/>
      <c r="EB102" s="76"/>
      <c r="EC102" s="76"/>
      <c r="ED102" s="76"/>
      <c r="EE102" s="76"/>
      <c r="EF102" s="76"/>
      <c r="EG102" s="76"/>
      <c r="EH102" s="76"/>
      <c r="EI102" s="76"/>
      <c r="EJ102" s="76"/>
      <c r="EK102" s="76"/>
      <c r="EL102" s="76"/>
      <c r="EM102" s="76"/>
      <c r="EN102" s="76"/>
      <c r="EO102" s="76"/>
      <c r="EP102" s="76"/>
      <c r="EQ102" s="76"/>
      <c r="ER102" s="76"/>
      <c r="ES102" s="76"/>
      <c r="ET102" s="76"/>
      <c r="EU102" s="76"/>
      <c r="EV102" s="76"/>
    </row>
    <row r="103" spans="1:152" s="89" customFormat="1" ht="15" customHeight="1" x14ac:dyDescent="0.25">
      <c r="A103" s="568"/>
      <c r="B103" s="568"/>
      <c r="C103" s="609"/>
      <c r="D103" s="832"/>
      <c r="E103" s="832"/>
      <c r="F103" s="819"/>
      <c r="G103" s="811"/>
      <c r="H103" s="812"/>
      <c r="I103" s="812"/>
      <c r="J103" s="813"/>
      <c r="K103" s="601"/>
      <c r="L103" s="79"/>
      <c r="M103" s="76"/>
      <c r="N103" s="76"/>
      <c r="O103" s="76"/>
      <c r="P103" s="76"/>
      <c r="Q103" s="76"/>
      <c r="R103" s="76"/>
      <c r="S103" s="76"/>
      <c r="T103" s="76"/>
      <c r="U103" s="76"/>
      <c r="V103" s="76"/>
      <c r="W103" s="76"/>
      <c r="X103" s="76"/>
      <c r="Y103" s="76"/>
      <c r="Z103" s="76"/>
      <c r="AA103" s="76"/>
      <c r="AB103" s="76"/>
      <c r="AC103" s="76"/>
      <c r="AD103" s="76"/>
      <c r="AE103" s="76"/>
      <c r="AF103" s="76"/>
      <c r="AG103" s="76"/>
      <c r="AH103" s="76"/>
      <c r="AI103" s="76"/>
      <c r="AJ103" s="76"/>
      <c r="AK103" s="76"/>
      <c r="AL103" s="76"/>
      <c r="AM103" s="76"/>
      <c r="AN103" s="76"/>
      <c r="AO103" s="76"/>
      <c r="AP103" s="76"/>
      <c r="AQ103" s="76"/>
      <c r="AR103" s="76"/>
      <c r="AS103" s="76"/>
      <c r="AT103" s="76"/>
      <c r="AU103" s="76"/>
      <c r="AV103" s="76"/>
      <c r="AW103" s="76"/>
      <c r="AX103" s="76"/>
      <c r="AY103" s="76"/>
      <c r="AZ103" s="76"/>
      <c r="BA103" s="76"/>
      <c r="BB103" s="76"/>
      <c r="BC103" s="76"/>
      <c r="BD103" s="76"/>
      <c r="BE103" s="76"/>
      <c r="BF103" s="76"/>
      <c r="BG103" s="76"/>
      <c r="BH103" s="76"/>
      <c r="BI103" s="76"/>
      <c r="BJ103" s="76"/>
      <c r="BK103" s="76"/>
      <c r="BL103" s="76"/>
      <c r="BM103" s="76"/>
      <c r="BN103" s="76"/>
      <c r="BO103" s="76"/>
      <c r="BP103" s="76"/>
      <c r="BQ103" s="76"/>
      <c r="BR103" s="76"/>
      <c r="BS103" s="76"/>
      <c r="BT103" s="76"/>
      <c r="BU103" s="76"/>
      <c r="BV103" s="76"/>
      <c r="BW103" s="76"/>
      <c r="BX103" s="76"/>
      <c r="BY103" s="76"/>
      <c r="BZ103" s="76"/>
      <c r="CA103" s="76"/>
      <c r="CB103" s="76"/>
      <c r="CC103" s="76"/>
      <c r="CD103" s="76"/>
      <c r="CE103" s="76"/>
      <c r="CF103" s="76"/>
      <c r="CG103" s="76"/>
      <c r="CH103" s="76"/>
      <c r="CI103" s="76"/>
      <c r="CJ103" s="76"/>
      <c r="CK103" s="76"/>
      <c r="CL103" s="76"/>
      <c r="CM103" s="76"/>
      <c r="CN103" s="76"/>
      <c r="CO103" s="76"/>
      <c r="CP103" s="76"/>
      <c r="CQ103" s="76"/>
      <c r="CR103" s="76"/>
      <c r="CS103" s="76"/>
      <c r="CT103" s="76"/>
      <c r="CU103" s="76"/>
      <c r="CV103" s="76"/>
      <c r="CW103" s="76"/>
      <c r="CX103" s="76"/>
      <c r="CY103" s="76"/>
      <c r="CZ103" s="76"/>
      <c r="DA103" s="76"/>
      <c r="DB103" s="76"/>
      <c r="DC103" s="76"/>
      <c r="DD103" s="76"/>
      <c r="DE103" s="76"/>
      <c r="DF103" s="76"/>
      <c r="DG103" s="76"/>
      <c r="DH103" s="76"/>
      <c r="DI103" s="76"/>
      <c r="DJ103" s="76"/>
      <c r="DK103" s="76"/>
      <c r="DL103" s="76"/>
      <c r="DM103" s="76"/>
      <c r="DN103" s="76"/>
      <c r="DO103" s="76"/>
      <c r="DP103" s="76"/>
      <c r="DQ103" s="76"/>
      <c r="DR103" s="76"/>
      <c r="DS103" s="76"/>
      <c r="DT103" s="76"/>
      <c r="DU103" s="76"/>
      <c r="DV103" s="76"/>
      <c r="DW103" s="76"/>
      <c r="DX103" s="76"/>
      <c r="DY103" s="76"/>
      <c r="DZ103" s="76"/>
      <c r="EA103" s="76"/>
      <c r="EB103" s="76"/>
      <c r="EC103" s="76"/>
      <c r="ED103" s="76"/>
      <c r="EE103" s="76"/>
      <c r="EF103" s="76"/>
      <c r="EG103" s="76"/>
      <c r="EH103" s="76"/>
      <c r="EI103" s="76"/>
      <c r="EJ103" s="76"/>
      <c r="EK103" s="76"/>
      <c r="EL103" s="76"/>
      <c r="EM103" s="76"/>
      <c r="EN103" s="76"/>
      <c r="EO103" s="76"/>
      <c r="EP103" s="76"/>
      <c r="EQ103" s="76"/>
      <c r="ER103" s="76"/>
      <c r="ES103" s="76"/>
      <c r="ET103" s="76"/>
      <c r="EU103" s="76"/>
      <c r="EV103" s="76"/>
    </row>
    <row r="104" spans="1:152" s="89" customFormat="1" ht="15" customHeight="1" x14ac:dyDescent="0.25">
      <c r="A104" s="568"/>
      <c r="B104" s="568"/>
      <c r="C104" s="609"/>
      <c r="D104" s="832"/>
      <c r="E104" s="832"/>
      <c r="F104" s="814" t="s">
        <v>781</v>
      </c>
      <c r="G104" s="805" t="s">
        <v>783</v>
      </c>
      <c r="H104" s="806"/>
      <c r="I104" s="806"/>
      <c r="J104" s="807"/>
      <c r="K104" s="601"/>
      <c r="L104" s="79"/>
      <c r="M104" s="76"/>
      <c r="N104" s="76"/>
      <c r="O104" s="76"/>
      <c r="P104" s="76"/>
      <c r="Q104" s="76"/>
      <c r="R104" s="76"/>
      <c r="S104" s="76"/>
      <c r="T104" s="76"/>
      <c r="U104" s="76"/>
      <c r="V104" s="76"/>
      <c r="W104" s="76"/>
      <c r="X104" s="76"/>
      <c r="Y104" s="76"/>
      <c r="Z104" s="76"/>
      <c r="AA104" s="76"/>
      <c r="AB104" s="76"/>
      <c r="AC104" s="76"/>
      <c r="AD104" s="76"/>
      <c r="AE104" s="76"/>
      <c r="AF104" s="76"/>
      <c r="AG104" s="76"/>
      <c r="AH104" s="76"/>
      <c r="AI104" s="76"/>
      <c r="AJ104" s="76"/>
      <c r="AK104" s="76"/>
      <c r="AL104" s="76"/>
      <c r="AM104" s="76"/>
      <c r="AN104" s="76"/>
      <c r="AO104" s="76"/>
      <c r="AP104" s="76"/>
      <c r="AQ104" s="76"/>
      <c r="AR104" s="76"/>
      <c r="AS104" s="76"/>
      <c r="AT104" s="76"/>
      <c r="AU104" s="76"/>
      <c r="AV104" s="76"/>
      <c r="AW104" s="76"/>
      <c r="AX104" s="76"/>
      <c r="AY104" s="76"/>
      <c r="AZ104" s="76"/>
      <c r="BA104" s="76"/>
      <c r="BB104" s="76"/>
      <c r="BC104" s="76"/>
      <c r="BD104" s="76"/>
      <c r="BE104" s="76"/>
      <c r="BF104" s="76"/>
      <c r="BG104" s="76"/>
      <c r="BH104" s="76"/>
      <c r="BI104" s="76"/>
      <c r="BJ104" s="76"/>
      <c r="BK104" s="76"/>
      <c r="BL104" s="76"/>
      <c r="BM104" s="76"/>
      <c r="BN104" s="76"/>
      <c r="BO104" s="76"/>
      <c r="BP104" s="76"/>
      <c r="BQ104" s="76"/>
      <c r="BR104" s="76"/>
      <c r="BS104" s="76"/>
      <c r="BT104" s="76"/>
      <c r="BU104" s="76"/>
      <c r="BV104" s="76"/>
      <c r="BW104" s="76"/>
      <c r="BX104" s="76"/>
      <c r="BY104" s="76"/>
      <c r="BZ104" s="76"/>
      <c r="CA104" s="76"/>
      <c r="CB104" s="76"/>
      <c r="CC104" s="76"/>
      <c r="CD104" s="76"/>
      <c r="CE104" s="76"/>
      <c r="CF104" s="76"/>
      <c r="CG104" s="76"/>
      <c r="CH104" s="76"/>
      <c r="CI104" s="76"/>
      <c r="CJ104" s="76"/>
      <c r="CK104" s="76"/>
      <c r="CL104" s="76"/>
      <c r="CM104" s="76"/>
      <c r="CN104" s="76"/>
      <c r="CO104" s="76"/>
      <c r="CP104" s="76"/>
      <c r="CQ104" s="76"/>
      <c r="CR104" s="76"/>
      <c r="CS104" s="76"/>
      <c r="CT104" s="76"/>
      <c r="CU104" s="76"/>
      <c r="CV104" s="76"/>
      <c r="CW104" s="76"/>
      <c r="CX104" s="76"/>
      <c r="CY104" s="76"/>
      <c r="CZ104" s="76"/>
      <c r="DA104" s="76"/>
      <c r="DB104" s="76"/>
      <c r="DC104" s="76"/>
      <c r="DD104" s="76"/>
      <c r="DE104" s="76"/>
      <c r="DF104" s="76"/>
      <c r="DG104" s="76"/>
      <c r="DH104" s="76"/>
      <c r="DI104" s="76"/>
      <c r="DJ104" s="76"/>
      <c r="DK104" s="76"/>
      <c r="DL104" s="76"/>
      <c r="DM104" s="76"/>
      <c r="DN104" s="76"/>
      <c r="DO104" s="76"/>
      <c r="DP104" s="76"/>
      <c r="DQ104" s="76"/>
      <c r="DR104" s="76"/>
      <c r="DS104" s="76"/>
      <c r="DT104" s="76"/>
      <c r="DU104" s="76"/>
      <c r="DV104" s="76"/>
      <c r="DW104" s="76"/>
      <c r="DX104" s="76"/>
      <c r="DY104" s="76"/>
      <c r="DZ104" s="76"/>
      <c r="EA104" s="76"/>
      <c r="EB104" s="76"/>
      <c r="EC104" s="76"/>
      <c r="ED104" s="76"/>
      <c r="EE104" s="76"/>
      <c r="EF104" s="76"/>
      <c r="EG104" s="76"/>
      <c r="EH104" s="76"/>
      <c r="EI104" s="76"/>
      <c r="EJ104" s="76"/>
      <c r="EK104" s="76"/>
      <c r="EL104" s="76"/>
      <c r="EM104" s="76"/>
      <c r="EN104" s="76"/>
      <c r="EO104" s="76"/>
      <c r="EP104" s="76"/>
      <c r="EQ104" s="76"/>
      <c r="ER104" s="76"/>
      <c r="ES104" s="76"/>
      <c r="ET104" s="76"/>
      <c r="EU104" s="76"/>
      <c r="EV104" s="76"/>
    </row>
    <row r="105" spans="1:152" s="89" customFormat="1" ht="15" customHeight="1" x14ac:dyDescent="0.25">
      <c r="A105" s="568"/>
      <c r="B105" s="568"/>
      <c r="C105" s="609"/>
      <c r="D105" s="832"/>
      <c r="E105" s="832"/>
      <c r="F105" s="815"/>
      <c r="G105" s="808"/>
      <c r="H105" s="809"/>
      <c r="I105" s="809"/>
      <c r="J105" s="810"/>
      <c r="K105" s="601"/>
      <c r="L105" s="79"/>
      <c r="M105" s="76"/>
      <c r="N105" s="76"/>
      <c r="O105" s="76"/>
      <c r="P105" s="76"/>
      <c r="Q105" s="76"/>
      <c r="R105" s="76"/>
      <c r="S105" s="76"/>
      <c r="T105" s="76"/>
      <c r="U105" s="76"/>
      <c r="V105" s="76"/>
      <c r="W105" s="76"/>
      <c r="X105" s="76"/>
      <c r="Y105" s="76"/>
      <c r="Z105" s="76"/>
      <c r="AA105" s="76"/>
      <c r="AB105" s="76"/>
      <c r="AC105" s="76"/>
      <c r="AD105" s="76"/>
      <c r="AE105" s="76"/>
      <c r="AF105" s="76"/>
      <c r="AG105" s="76"/>
      <c r="AH105" s="76"/>
      <c r="AI105" s="76"/>
      <c r="AJ105" s="76"/>
      <c r="AK105" s="76"/>
      <c r="AL105" s="76"/>
      <c r="AM105" s="76"/>
      <c r="AN105" s="76"/>
      <c r="AO105" s="76"/>
      <c r="AP105" s="76"/>
      <c r="AQ105" s="76"/>
      <c r="AR105" s="76"/>
      <c r="AS105" s="76"/>
      <c r="AT105" s="76"/>
      <c r="AU105" s="76"/>
      <c r="AV105" s="76"/>
      <c r="AW105" s="76"/>
      <c r="AX105" s="76"/>
      <c r="AY105" s="76"/>
      <c r="AZ105" s="76"/>
      <c r="BA105" s="76"/>
      <c r="BB105" s="76"/>
      <c r="BC105" s="76"/>
      <c r="BD105" s="76"/>
      <c r="BE105" s="76"/>
      <c r="BF105" s="76"/>
      <c r="BG105" s="76"/>
      <c r="BH105" s="76"/>
      <c r="BI105" s="76"/>
      <c r="BJ105" s="76"/>
      <c r="BK105" s="76"/>
      <c r="BL105" s="76"/>
      <c r="BM105" s="76"/>
      <c r="BN105" s="76"/>
      <c r="BO105" s="76"/>
      <c r="BP105" s="76"/>
      <c r="BQ105" s="76"/>
      <c r="BR105" s="76"/>
      <c r="BS105" s="76"/>
      <c r="BT105" s="76"/>
      <c r="BU105" s="76"/>
      <c r="BV105" s="76"/>
      <c r="BW105" s="76"/>
      <c r="BX105" s="76"/>
      <c r="BY105" s="76"/>
      <c r="BZ105" s="76"/>
      <c r="CA105" s="76"/>
      <c r="CB105" s="76"/>
      <c r="CC105" s="76"/>
      <c r="CD105" s="76"/>
      <c r="CE105" s="76"/>
      <c r="CF105" s="76"/>
      <c r="CG105" s="76"/>
      <c r="CH105" s="76"/>
      <c r="CI105" s="76"/>
      <c r="CJ105" s="76"/>
      <c r="CK105" s="76"/>
      <c r="CL105" s="76"/>
      <c r="CM105" s="76"/>
      <c r="CN105" s="76"/>
      <c r="CO105" s="76"/>
      <c r="CP105" s="76"/>
      <c r="CQ105" s="76"/>
      <c r="CR105" s="76"/>
      <c r="CS105" s="76"/>
      <c r="CT105" s="76"/>
      <c r="CU105" s="76"/>
      <c r="CV105" s="76"/>
      <c r="CW105" s="76"/>
      <c r="CX105" s="76"/>
      <c r="CY105" s="76"/>
      <c r="CZ105" s="76"/>
      <c r="DA105" s="76"/>
      <c r="DB105" s="76"/>
      <c r="DC105" s="76"/>
      <c r="DD105" s="76"/>
      <c r="DE105" s="76"/>
      <c r="DF105" s="76"/>
      <c r="DG105" s="76"/>
      <c r="DH105" s="76"/>
      <c r="DI105" s="76"/>
      <c r="DJ105" s="76"/>
      <c r="DK105" s="76"/>
      <c r="DL105" s="76"/>
      <c r="DM105" s="76"/>
      <c r="DN105" s="76"/>
      <c r="DO105" s="76"/>
      <c r="DP105" s="76"/>
      <c r="DQ105" s="76"/>
      <c r="DR105" s="76"/>
      <c r="DS105" s="76"/>
      <c r="DT105" s="76"/>
      <c r="DU105" s="76"/>
      <c r="DV105" s="76"/>
      <c r="DW105" s="76"/>
      <c r="DX105" s="76"/>
      <c r="DY105" s="76"/>
      <c r="DZ105" s="76"/>
      <c r="EA105" s="76"/>
      <c r="EB105" s="76"/>
      <c r="EC105" s="76"/>
      <c r="ED105" s="76"/>
      <c r="EE105" s="76"/>
      <c r="EF105" s="76"/>
      <c r="EG105" s="76"/>
      <c r="EH105" s="76"/>
      <c r="EI105" s="76"/>
      <c r="EJ105" s="76"/>
      <c r="EK105" s="76"/>
      <c r="EL105" s="76"/>
      <c r="EM105" s="76"/>
      <c r="EN105" s="76"/>
      <c r="EO105" s="76"/>
      <c r="EP105" s="76"/>
      <c r="EQ105" s="76"/>
      <c r="ER105" s="76"/>
      <c r="ES105" s="76"/>
      <c r="ET105" s="76"/>
      <c r="EU105" s="76"/>
      <c r="EV105" s="76"/>
    </row>
    <row r="106" spans="1:152" s="89" customFormat="1" ht="15" customHeight="1" x14ac:dyDescent="0.25">
      <c r="A106" s="568"/>
      <c r="B106" s="568"/>
      <c r="C106" s="609"/>
      <c r="D106" s="832"/>
      <c r="E106" s="832"/>
      <c r="F106" s="816"/>
      <c r="G106" s="811"/>
      <c r="H106" s="812"/>
      <c r="I106" s="812"/>
      <c r="J106" s="813"/>
      <c r="K106" s="601"/>
      <c r="L106" s="79"/>
      <c r="M106" s="76"/>
      <c r="N106" s="76"/>
      <c r="O106" s="76"/>
      <c r="P106" s="76"/>
      <c r="Q106" s="76"/>
      <c r="R106" s="76"/>
      <c r="S106" s="76"/>
      <c r="T106" s="76"/>
      <c r="U106" s="76"/>
      <c r="V106" s="76"/>
      <c r="W106" s="76"/>
      <c r="X106" s="76"/>
      <c r="Y106" s="76"/>
      <c r="Z106" s="76"/>
      <c r="AA106" s="76"/>
      <c r="AB106" s="76"/>
      <c r="AC106" s="76"/>
      <c r="AD106" s="76"/>
      <c r="AE106" s="76"/>
      <c r="AF106" s="76"/>
      <c r="AG106" s="76"/>
      <c r="AH106" s="76"/>
      <c r="AI106" s="76"/>
      <c r="AJ106" s="76"/>
      <c r="AK106" s="76"/>
      <c r="AL106" s="76"/>
      <c r="AM106" s="76"/>
      <c r="AN106" s="76"/>
      <c r="AO106" s="76"/>
      <c r="AP106" s="76"/>
      <c r="AQ106" s="76"/>
      <c r="AR106" s="76"/>
      <c r="AS106" s="76"/>
      <c r="AT106" s="76"/>
      <c r="AU106" s="76"/>
      <c r="AV106" s="76"/>
      <c r="AW106" s="76"/>
      <c r="AX106" s="76"/>
      <c r="AY106" s="76"/>
      <c r="AZ106" s="76"/>
      <c r="BA106" s="76"/>
      <c r="BB106" s="76"/>
      <c r="BC106" s="76"/>
      <c r="BD106" s="76"/>
      <c r="BE106" s="76"/>
      <c r="BF106" s="76"/>
      <c r="BG106" s="76"/>
      <c r="BH106" s="76"/>
      <c r="BI106" s="76"/>
      <c r="BJ106" s="76"/>
      <c r="BK106" s="76"/>
      <c r="BL106" s="76"/>
      <c r="BM106" s="76"/>
      <c r="BN106" s="76"/>
      <c r="BO106" s="76"/>
      <c r="BP106" s="76"/>
      <c r="BQ106" s="76"/>
      <c r="BR106" s="76"/>
      <c r="BS106" s="76"/>
      <c r="BT106" s="76"/>
      <c r="BU106" s="76"/>
      <c r="BV106" s="76"/>
      <c r="BW106" s="76"/>
      <c r="BX106" s="76"/>
      <c r="BY106" s="76"/>
      <c r="BZ106" s="76"/>
      <c r="CA106" s="76"/>
      <c r="CB106" s="76"/>
      <c r="CC106" s="76"/>
      <c r="CD106" s="76"/>
      <c r="CE106" s="76"/>
      <c r="CF106" s="76"/>
      <c r="CG106" s="76"/>
      <c r="CH106" s="76"/>
      <c r="CI106" s="76"/>
      <c r="CJ106" s="76"/>
      <c r="CK106" s="76"/>
      <c r="CL106" s="76"/>
      <c r="CM106" s="76"/>
      <c r="CN106" s="76"/>
      <c r="CO106" s="76"/>
      <c r="CP106" s="76"/>
      <c r="CQ106" s="76"/>
      <c r="CR106" s="76"/>
      <c r="CS106" s="76"/>
      <c r="CT106" s="76"/>
      <c r="CU106" s="76"/>
      <c r="CV106" s="76"/>
      <c r="CW106" s="76"/>
      <c r="CX106" s="76"/>
      <c r="CY106" s="76"/>
      <c r="CZ106" s="76"/>
      <c r="DA106" s="76"/>
      <c r="DB106" s="76"/>
      <c r="DC106" s="76"/>
      <c r="DD106" s="76"/>
      <c r="DE106" s="76"/>
      <c r="DF106" s="76"/>
      <c r="DG106" s="76"/>
      <c r="DH106" s="76"/>
      <c r="DI106" s="76"/>
      <c r="DJ106" s="76"/>
      <c r="DK106" s="76"/>
      <c r="DL106" s="76"/>
      <c r="DM106" s="76"/>
      <c r="DN106" s="76"/>
      <c r="DO106" s="76"/>
      <c r="DP106" s="76"/>
      <c r="DQ106" s="76"/>
      <c r="DR106" s="76"/>
      <c r="DS106" s="76"/>
      <c r="DT106" s="76"/>
      <c r="DU106" s="76"/>
      <c r="DV106" s="76"/>
      <c r="DW106" s="76"/>
      <c r="DX106" s="76"/>
      <c r="DY106" s="76"/>
      <c r="DZ106" s="76"/>
      <c r="EA106" s="76"/>
      <c r="EB106" s="76"/>
      <c r="EC106" s="76"/>
      <c r="ED106" s="76"/>
      <c r="EE106" s="76"/>
      <c r="EF106" s="76"/>
      <c r="EG106" s="76"/>
      <c r="EH106" s="76"/>
      <c r="EI106" s="76"/>
      <c r="EJ106" s="76"/>
      <c r="EK106" s="76"/>
      <c r="EL106" s="76"/>
      <c r="EM106" s="76"/>
      <c r="EN106" s="76"/>
      <c r="EO106" s="76"/>
      <c r="EP106" s="76"/>
      <c r="EQ106" s="76"/>
      <c r="ER106" s="76"/>
      <c r="ES106" s="76"/>
      <c r="ET106" s="76"/>
      <c r="EU106" s="76"/>
      <c r="EV106" s="76"/>
    </row>
    <row r="107" spans="1:152" s="89" customFormat="1" ht="15" customHeight="1" x14ac:dyDescent="0.25">
      <c r="A107" s="568"/>
      <c r="B107" s="568"/>
      <c r="C107" s="609"/>
      <c r="D107" s="832"/>
      <c r="E107" s="832"/>
      <c r="F107" s="814" t="s">
        <v>789</v>
      </c>
      <c r="G107" s="805" t="s">
        <v>790</v>
      </c>
      <c r="H107" s="806"/>
      <c r="I107" s="806"/>
      <c r="J107" s="807"/>
      <c r="K107" s="601"/>
      <c r="L107" s="79"/>
      <c r="M107" s="76"/>
      <c r="N107" s="76"/>
      <c r="O107" s="76"/>
      <c r="P107" s="76"/>
      <c r="Q107" s="76"/>
      <c r="R107" s="76"/>
      <c r="S107" s="76"/>
      <c r="T107" s="76"/>
      <c r="U107" s="76"/>
      <c r="V107" s="76"/>
      <c r="W107" s="76"/>
      <c r="X107" s="76"/>
      <c r="Y107" s="76"/>
      <c r="Z107" s="76"/>
      <c r="AA107" s="76"/>
      <c r="AB107" s="76"/>
      <c r="AC107" s="76"/>
      <c r="AD107" s="76"/>
      <c r="AE107" s="76"/>
      <c r="AF107" s="76"/>
      <c r="AG107" s="76"/>
      <c r="AH107" s="76"/>
      <c r="AI107" s="76"/>
      <c r="AJ107" s="76"/>
      <c r="AK107" s="76"/>
      <c r="AL107" s="76"/>
      <c r="AM107" s="76"/>
      <c r="AN107" s="76"/>
      <c r="AO107" s="76"/>
      <c r="AP107" s="76"/>
      <c r="AQ107" s="76"/>
      <c r="AR107" s="76"/>
      <c r="AS107" s="76"/>
      <c r="AT107" s="76"/>
      <c r="AU107" s="76"/>
      <c r="AV107" s="76"/>
      <c r="AW107" s="76"/>
      <c r="AX107" s="76"/>
      <c r="AY107" s="76"/>
      <c r="AZ107" s="76"/>
      <c r="BA107" s="76"/>
      <c r="BB107" s="76"/>
      <c r="BC107" s="76"/>
      <c r="BD107" s="76"/>
      <c r="BE107" s="76"/>
      <c r="BF107" s="76"/>
      <c r="BG107" s="76"/>
      <c r="BH107" s="76"/>
      <c r="BI107" s="76"/>
      <c r="BJ107" s="76"/>
      <c r="BK107" s="76"/>
      <c r="BL107" s="76"/>
      <c r="BM107" s="76"/>
      <c r="BN107" s="76"/>
      <c r="BO107" s="76"/>
      <c r="BP107" s="76"/>
      <c r="BQ107" s="76"/>
      <c r="BR107" s="76"/>
      <c r="BS107" s="76"/>
      <c r="BT107" s="76"/>
      <c r="BU107" s="76"/>
      <c r="BV107" s="76"/>
      <c r="BW107" s="76"/>
      <c r="BX107" s="76"/>
      <c r="BY107" s="76"/>
      <c r="BZ107" s="76"/>
      <c r="CA107" s="76"/>
      <c r="CB107" s="76"/>
      <c r="CC107" s="76"/>
      <c r="CD107" s="76"/>
      <c r="CE107" s="76"/>
      <c r="CF107" s="76"/>
      <c r="CG107" s="76"/>
      <c r="CH107" s="76"/>
      <c r="CI107" s="76"/>
      <c r="CJ107" s="76"/>
      <c r="CK107" s="76"/>
      <c r="CL107" s="76"/>
      <c r="CM107" s="76"/>
      <c r="CN107" s="76"/>
      <c r="CO107" s="76"/>
      <c r="CP107" s="76"/>
      <c r="CQ107" s="76"/>
      <c r="CR107" s="76"/>
      <c r="CS107" s="76"/>
      <c r="CT107" s="76"/>
      <c r="CU107" s="76"/>
      <c r="CV107" s="76"/>
      <c r="CW107" s="76"/>
      <c r="CX107" s="76"/>
      <c r="CY107" s="76"/>
      <c r="CZ107" s="76"/>
      <c r="DA107" s="76"/>
      <c r="DB107" s="76"/>
      <c r="DC107" s="76"/>
      <c r="DD107" s="76"/>
      <c r="DE107" s="76"/>
      <c r="DF107" s="76"/>
      <c r="DG107" s="76"/>
      <c r="DH107" s="76"/>
      <c r="DI107" s="76"/>
      <c r="DJ107" s="76"/>
      <c r="DK107" s="76"/>
      <c r="DL107" s="76"/>
      <c r="DM107" s="76"/>
      <c r="DN107" s="76"/>
      <c r="DO107" s="76"/>
      <c r="DP107" s="76"/>
      <c r="DQ107" s="76"/>
      <c r="DR107" s="76"/>
      <c r="DS107" s="76"/>
      <c r="DT107" s="76"/>
      <c r="DU107" s="76"/>
      <c r="DV107" s="76"/>
      <c r="DW107" s="76"/>
      <c r="DX107" s="76"/>
      <c r="DY107" s="76"/>
      <c r="DZ107" s="76"/>
      <c r="EA107" s="76"/>
      <c r="EB107" s="76"/>
      <c r="EC107" s="76"/>
      <c r="ED107" s="76"/>
      <c r="EE107" s="76"/>
      <c r="EF107" s="76"/>
      <c r="EG107" s="76"/>
      <c r="EH107" s="76"/>
      <c r="EI107" s="76"/>
      <c r="EJ107" s="76"/>
      <c r="EK107" s="76"/>
      <c r="EL107" s="76"/>
      <c r="EM107" s="76"/>
      <c r="EN107" s="76"/>
      <c r="EO107" s="76"/>
      <c r="EP107" s="76"/>
      <c r="EQ107" s="76"/>
      <c r="ER107" s="76"/>
      <c r="ES107" s="76"/>
      <c r="ET107" s="76"/>
      <c r="EU107" s="76"/>
      <c r="EV107" s="76"/>
    </row>
    <row r="108" spans="1:152" s="89" customFormat="1" ht="15" customHeight="1" x14ac:dyDescent="0.25">
      <c r="A108" s="568"/>
      <c r="B108" s="568"/>
      <c r="C108" s="609"/>
      <c r="D108" s="832"/>
      <c r="E108" s="832"/>
      <c r="F108" s="815"/>
      <c r="G108" s="808"/>
      <c r="H108" s="809"/>
      <c r="I108" s="809"/>
      <c r="J108" s="810"/>
      <c r="K108" s="601"/>
      <c r="L108" s="79"/>
      <c r="M108" s="76"/>
      <c r="N108" s="76"/>
      <c r="O108" s="76"/>
      <c r="P108" s="76"/>
      <c r="Q108" s="76"/>
      <c r="R108" s="76"/>
      <c r="S108" s="76"/>
      <c r="T108" s="76"/>
      <c r="U108" s="76"/>
      <c r="V108" s="76"/>
      <c r="W108" s="76"/>
      <c r="X108" s="76"/>
      <c r="Y108" s="76"/>
      <c r="Z108" s="76"/>
      <c r="AA108" s="76"/>
      <c r="AB108" s="76"/>
      <c r="AC108" s="76"/>
      <c r="AD108" s="76"/>
      <c r="AE108" s="76"/>
      <c r="AF108" s="76"/>
      <c r="AG108" s="76"/>
      <c r="AH108" s="76"/>
      <c r="AI108" s="76"/>
      <c r="AJ108" s="76"/>
      <c r="AK108" s="76"/>
      <c r="AL108" s="76"/>
      <c r="AM108" s="76"/>
      <c r="AN108" s="76"/>
      <c r="AO108" s="76"/>
      <c r="AP108" s="76"/>
      <c r="AQ108" s="76"/>
      <c r="AR108" s="76"/>
      <c r="AS108" s="76"/>
      <c r="AT108" s="76"/>
      <c r="AU108" s="76"/>
      <c r="AV108" s="76"/>
      <c r="AW108" s="76"/>
      <c r="AX108" s="76"/>
      <c r="AY108" s="76"/>
      <c r="AZ108" s="76"/>
      <c r="BA108" s="76"/>
      <c r="BB108" s="76"/>
      <c r="BC108" s="76"/>
      <c r="BD108" s="76"/>
      <c r="BE108" s="76"/>
      <c r="BF108" s="76"/>
      <c r="BG108" s="76"/>
      <c r="BH108" s="76"/>
      <c r="BI108" s="76"/>
      <c r="BJ108" s="76"/>
      <c r="BK108" s="76"/>
      <c r="BL108" s="76"/>
      <c r="BM108" s="76"/>
      <c r="BN108" s="76"/>
      <c r="BO108" s="76"/>
      <c r="BP108" s="76"/>
      <c r="BQ108" s="76"/>
      <c r="BR108" s="76"/>
      <c r="BS108" s="76"/>
      <c r="BT108" s="76"/>
      <c r="BU108" s="76"/>
      <c r="BV108" s="76"/>
      <c r="BW108" s="76"/>
      <c r="BX108" s="76"/>
      <c r="BY108" s="76"/>
      <c r="BZ108" s="76"/>
      <c r="CA108" s="76"/>
      <c r="CB108" s="76"/>
      <c r="CC108" s="76"/>
      <c r="CD108" s="76"/>
      <c r="CE108" s="76"/>
      <c r="CF108" s="76"/>
      <c r="CG108" s="76"/>
      <c r="CH108" s="76"/>
      <c r="CI108" s="76"/>
      <c r="CJ108" s="76"/>
      <c r="CK108" s="76"/>
      <c r="CL108" s="76"/>
      <c r="CM108" s="76"/>
      <c r="CN108" s="76"/>
      <c r="CO108" s="76"/>
      <c r="CP108" s="76"/>
      <c r="CQ108" s="76"/>
      <c r="CR108" s="76"/>
      <c r="CS108" s="76"/>
      <c r="CT108" s="76"/>
      <c r="CU108" s="76"/>
      <c r="CV108" s="76"/>
      <c r="CW108" s="76"/>
      <c r="CX108" s="76"/>
      <c r="CY108" s="76"/>
      <c r="CZ108" s="76"/>
      <c r="DA108" s="76"/>
      <c r="DB108" s="76"/>
      <c r="DC108" s="76"/>
      <c r="DD108" s="76"/>
      <c r="DE108" s="76"/>
      <c r="DF108" s="76"/>
      <c r="DG108" s="76"/>
      <c r="DH108" s="76"/>
      <c r="DI108" s="76"/>
      <c r="DJ108" s="76"/>
      <c r="DK108" s="76"/>
      <c r="DL108" s="76"/>
      <c r="DM108" s="76"/>
      <c r="DN108" s="76"/>
      <c r="DO108" s="76"/>
      <c r="DP108" s="76"/>
      <c r="DQ108" s="76"/>
      <c r="DR108" s="76"/>
      <c r="DS108" s="76"/>
      <c r="DT108" s="76"/>
      <c r="DU108" s="76"/>
      <c r="DV108" s="76"/>
      <c r="DW108" s="76"/>
      <c r="DX108" s="76"/>
      <c r="DY108" s="76"/>
      <c r="DZ108" s="76"/>
      <c r="EA108" s="76"/>
      <c r="EB108" s="76"/>
      <c r="EC108" s="76"/>
      <c r="ED108" s="76"/>
      <c r="EE108" s="76"/>
      <c r="EF108" s="76"/>
      <c r="EG108" s="76"/>
      <c r="EH108" s="76"/>
      <c r="EI108" s="76"/>
      <c r="EJ108" s="76"/>
      <c r="EK108" s="76"/>
      <c r="EL108" s="76"/>
      <c r="EM108" s="76"/>
      <c r="EN108" s="76"/>
      <c r="EO108" s="76"/>
      <c r="EP108" s="76"/>
      <c r="EQ108" s="76"/>
      <c r="ER108" s="76"/>
      <c r="ES108" s="76"/>
      <c r="ET108" s="76"/>
      <c r="EU108" s="76"/>
      <c r="EV108" s="76"/>
    </row>
    <row r="109" spans="1:152" s="89" customFormat="1" ht="15" customHeight="1" x14ac:dyDescent="0.25">
      <c r="A109" s="568">
        <v>5</v>
      </c>
      <c r="B109" s="568"/>
      <c r="C109" s="609" t="s">
        <v>711</v>
      </c>
      <c r="D109" s="832"/>
      <c r="E109" s="832"/>
      <c r="F109" s="816"/>
      <c r="G109" s="811"/>
      <c r="H109" s="812"/>
      <c r="I109" s="812"/>
      <c r="J109" s="813"/>
      <c r="K109" s="601"/>
      <c r="L109" s="79"/>
      <c r="M109" s="76"/>
      <c r="N109" s="76"/>
      <c r="O109" s="76"/>
      <c r="P109" s="76"/>
      <c r="Q109" s="76"/>
      <c r="R109" s="76"/>
      <c r="S109" s="76"/>
      <c r="T109" s="76"/>
      <c r="U109" s="76"/>
      <c r="V109" s="76"/>
      <c r="W109" s="76"/>
      <c r="X109" s="76"/>
      <c r="Y109" s="76"/>
      <c r="Z109" s="76"/>
      <c r="AA109" s="76"/>
      <c r="AB109" s="76"/>
      <c r="AC109" s="76"/>
      <c r="AD109" s="76"/>
      <c r="AE109" s="76"/>
      <c r="AF109" s="76"/>
      <c r="AG109" s="76"/>
      <c r="AH109" s="76"/>
      <c r="AI109" s="76"/>
      <c r="AJ109" s="76"/>
      <c r="AK109" s="76"/>
      <c r="AL109" s="76"/>
      <c r="AM109" s="76"/>
      <c r="AN109" s="76"/>
      <c r="AO109" s="76"/>
      <c r="AP109" s="76"/>
      <c r="AQ109" s="76"/>
      <c r="AR109" s="76"/>
      <c r="AS109" s="76"/>
      <c r="AT109" s="76"/>
      <c r="AU109" s="76"/>
      <c r="AV109" s="76"/>
      <c r="AW109" s="76"/>
      <c r="AX109" s="76"/>
      <c r="AY109" s="76"/>
      <c r="AZ109" s="76"/>
      <c r="BA109" s="76"/>
      <c r="BB109" s="76"/>
      <c r="BC109" s="76"/>
      <c r="BD109" s="76"/>
      <c r="BE109" s="76"/>
      <c r="BF109" s="76"/>
      <c r="BG109" s="76"/>
      <c r="BH109" s="76"/>
      <c r="BI109" s="76"/>
      <c r="BJ109" s="76"/>
      <c r="BK109" s="76"/>
      <c r="BL109" s="76"/>
      <c r="BM109" s="76"/>
      <c r="BN109" s="76"/>
      <c r="BO109" s="76"/>
      <c r="BP109" s="76"/>
      <c r="BQ109" s="76"/>
      <c r="BR109" s="76"/>
      <c r="BS109" s="76"/>
      <c r="BT109" s="76"/>
      <c r="BU109" s="76"/>
      <c r="BV109" s="76"/>
      <c r="BW109" s="76"/>
      <c r="BX109" s="76"/>
      <c r="BY109" s="76"/>
      <c r="BZ109" s="76"/>
      <c r="CA109" s="76"/>
      <c r="CB109" s="76"/>
      <c r="CC109" s="76"/>
      <c r="CD109" s="76"/>
      <c r="CE109" s="76"/>
      <c r="CF109" s="76"/>
      <c r="CG109" s="76"/>
      <c r="CH109" s="76"/>
      <c r="CI109" s="76"/>
      <c r="CJ109" s="76"/>
      <c r="CK109" s="76"/>
      <c r="CL109" s="76"/>
      <c r="CM109" s="76"/>
      <c r="CN109" s="76"/>
      <c r="CO109" s="76"/>
      <c r="CP109" s="76"/>
      <c r="CQ109" s="76"/>
      <c r="CR109" s="76"/>
      <c r="CS109" s="76"/>
      <c r="CT109" s="76"/>
      <c r="CU109" s="76"/>
      <c r="CV109" s="76"/>
      <c r="CW109" s="76"/>
      <c r="CX109" s="76"/>
      <c r="CY109" s="76"/>
      <c r="CZ109" s="76"/>
      <c r="DA109" s="76"/>
      <c r="DB109" s="76"/>
      <c r="DC109" s="76"/>
      <c r="DD109" s="76"/>
      <c r="DE109" s="76"/>
      <c r="DF109" s="76"/>
      <c r="DG109" s="76"/>
      <c r="DH109" s="76"/>
      <c r="DI109" s="76"/>
      <c r="DJ109" s="76"/>
      <c r="DK109" s="76"/>
      <c r="DL109" s="76"/>
      <c r="DM109" s="76"/>
      <c r="DN109" s="76"/>
      <c r="DO109" s="76"/>
      <c r="DP109" s="76"/>
      <c r="DQ109" s="76"/>
      <c r="DR109" s="76"/>
      <c r="DS109" s="76"/>
      <c r="DT109" s="76"/>
      <c r="DU109" s="76"/>
      <c r="DV109" s="76"/>
      <c r="DW109" s="76"/>
      <c r="DX109" s="76"/>
      <c r="DY109" s="76"/>
      <c r="DZ109" s="76"/>
      <c r="EA109" s="76"/>
      <c r="EB109" s="76"/>
      <c r="EC109" s="76"/>
      <c r="ED109" s="76"/>
      <c r="EE109" s="76"/>
      <c r="EF109" s="76"/>
      <c r="EG109" s="76"/>
      <c r="EH109" s="76"/>
      <c r="EI109" s="76"/>
      <c r="EJ109" s="76"/>
      <c r="EK109" s="76"/>
      <c r="EL109" s="76"/>
      <c r="EM109" s="76"/>
      <c r="EN109" s="76"/>
      <c r="EO109" s="76"/>
      <c r="EP109" s="76"/>
      <c r="EQ109" s="76"/>
      <c r="ER109" s="76"/>
      <c r="ES109" s="76"/>
      <c r="ET109" s="76"/>
      <c r="EU109" s="76"/>
      <c r="EV109" s="76"/>
    </row>
    <row r="110" spans="1:152" s="89" customFormat="1" ht="15" customHeight="1" x14ac:dyDescent="0.25">
      <c r="A110" s="568"/>
      <c r="B110" s="568"/>
      <c r="C110" s="609"/>
      <c r="D110" s="832"/>
      <c r="E110" s="832"/>
      <c r="F110" s="817" t="s">
        <v>1087</v>
      </c>
      <c r="G110" s="805">
        <v>220</v>
      </c>
      <c r="H110" s="806"/>
      <c r="I110" s="806"/>
      <c r="J110" s="807"/>
      <c r="K110" s="601"/>
      <c r="L110" s="79"/>
      <c r="M110" s="76"/>
      <c r="N110" s="76"/>
      <c r="O110" s="76"/>
      <c r="P110" s="76"/>
      <c r="Q110" s="76"/>
      <c r="R110" s="76"/>
      <c r="S110" s="76"/>
      <c r="T110" s="76"/>
      <c r="U110" s="76"/>
      <c r="V110" s="76"/>
      <c r="W110" s="76"/>
      <c r="X110" s="76"/>
      <c r="Y110" s="76"/>
      <c r="Z110" s="76"/>
      <c r="AA110" s="76"/>
      <c r="AB110" s="76"/>
      <c r="AC110" s="76"/>
      <c r="AD110" s="76"/>
      <c r="AE110" s="76"/>
      <c r="AF110" s="76"/>
      <c r="AG110" s="76"/>
      <c r="AH110" s="76"/>
      <c r="AI110" s="76"/>
      <c r="AJ110" s="76"/>
      <c r="AK110" s="76"/>
      <c r="AL110" s="76"/>
      <c r="AM110" s="76"/>
      <c r="AN110" s="76"/>
      <c r="AO110" s="76"/>
      <c r="AP110" s="76"/>
      <c r="AQ110" s="76"/>
      <c r="AR110" s="76"/>
      <c r="AS110" s="76"/>
      <c r="AT110" s="76"/>
      <c r="AU110" s="76"/>
      <c r="AV110" s="76"/>
      <c r="AW110" s="76"/>
      <c r="AX110" s="76"/>
      <c r="AY110" s="76"/>
      <c r="AZ110" s="76"/>
      <c r="BA110" s="76"/>
      <c r="BB110" s="76"/>
      <c r="BC110" s="76"/>
      <c r="BD110" s="76"/>
      <c r="BE110" s="76"/>
      <c r="BF110" s="76"/>
      <c r="BG110" s="76"/>
      <c r="BH110" s="76"/>
      <c r="BI110" s="76"/>
      <c r="BJ110" s="76"/>
      <c r="BK110" s="76"/>
      <c r="BL110" s="76"/>
      <c r="BM110" s="76"/>
      <c r="BN110" s="76"/>
      <c r="BO110" s="76"/>
      <c r="BP110" s="76"/>
      <c r="BQ110" s="76"/>
      <c r="BR110" s="76"/>
      <c r="BS110" s="76"/>
      <c r="BT110" s="76"/>
      <c r="BU110" s="76"/>
      <c r="BV110" s="76"/>
      <c r="BW110" s="76"/>
      <c r="BX110" s="76"/>
      <c r="BY110" s="76"/>
      <c r="BZ110" s="76"/>
      <c r="CA110" s="76"/>
      <c r="CB110" s="76"/>
      <c r="CC110" s="76"/>
      <c r="CD110" s="76"/>
      <c r="CE110" s="76"/>
      <c r="CF110" s="76"/>
      <c r="CG110" s="76"/>
      <c r="CH110" s="76"/>
      <c r="CI110" s="76"/>
      <c r="CJ110" s="76"/>
      <c r="CK110" s="76"/>
      <c r="CL110" s="76"/>
      <c r="CM110" s="76"/>
      <c r="CN110" s="76"/>
      <c r="CO110" s="76"/>
      <c r="CP110" s="76"/>
      <c r="CQ110" s="76"/>
      <c r="CR110" s="76"/>
      <c r="CS110" s="76"/>
      <c r="CT110" s="76"/>
      <c r="CU110" s="76"/>
      <c r="CV110" s="76"/>
      <c r="CW110" s="76"/>
      <c r="CX110" s="76"/>
      <c r="CY110" s="76"/>
      <c r="CZ110" s="76"/>
      <c r="DA110" s="76"/>
      <c r="DB110" s="76"/>
      <c r="DC110" s="76"/>
      <c r="DD110" s="76"/>
      <c r="DE110" s="76"/>
      <c r="DF110" s="76"/>
      <c r="DG110" s="76"/>
      <c r="DH110" s="76"/>
      <c r="DI110" s="76"/>
      <c r="DJ110" s="76"/>
      <c r="DK110" s="76"/>
      <c r="DL110" s="76"/>
      <c r="DM110" s="76"/>
      <c r="DN110" s="76"/>
      <c r="DO110" s="76"/>
      <c r="DP110" s="76"/>
      <c r="DQ110" s="76"/>
      <c r="DR110" s="76"/>
      <c r="DS110" s="76"/>
      <c r="DT110" s="76"/>
      <c r="DU110" s="76"/>
      <c r="DV110" s="76"/>
      <c r="DW110" s="76"/>
      <c r="DX110" s="76"/>
      <c r="DY110" s="76"/>
      <c r="DZ110" s="76"/>
      <c r="EA110" s="76"/>
      <c r="EB110" s="76"/>
      <c r="EC110" s="76"/>
      <c r="ED110" s="76"/>
      <c r="EE110" s="76"/>
      <c r="EF110" s="76"/>
      <c r="EG110" s="76"/>
      <c r="EH110" s="76"/>
      <c r="EI110" s="76"/>
      <c r="EJ110" s="76"/>
      <c r="EK110" s="76"/>
      <c r="EL110" s="76"/>
      <c r="EM110" s="76"/>
      <c r="EN110" s="76"/>
      <c r="EO110" s="76"/>
      <c r="EP110" s="76"/>
      <c r="EQ110" s="76"/>
      <c r="ER110" s="76"/>
      <c r="ES110" s="76"/>
      <c r="ET110" s="76"/>
      <c r="EU110" s="76"/>
      <c r="EV110" s="76"/>
    </row>
    <row r="111" spans="1:152" s="89" customFormat="1" ht="15" customHeight="1" x14ac:dyDescent="0.25">
      <c r="A111" s="568"/>
      <c r="B111" s="568"/>
      <c r="C111" s="609"/>
      <c r="D111" s="832"/>
      <c r="E111" s="832"/>
      <c r="F111" s="818"/>
      <c r="G111" s="808"/>
      <c r="H111" s="809"/>
      <c r="I111" s="809"/>
      <c r="J111" s="810"/>
      <c r="K111" s="601"/>
      <c r="L111" s="79"/>
      <c r="M111" s="76"/>
      <c r="N111" s="76"/>
      <c r="O111" s="76"/>
      <c r="P111" s="76"/>
      <c r="Q111" s="76"/>
      <c r="R111" s="76"/>
      <c r="S111" s="76"/>
      <c r="T111" s="76"/>
      <c r="U111" s="76"/>
      <c r="V111" s="76"/>
      <c r="W111" s="76"/>
      <c r="X111" s="76"/>
      <c r="Y111" s="76"/>
      <c r="Z111" s="76"/>
      <c r="AA111" s="76"/>
      <c r="AB111" s="76"/>
      <c r="AC111" s="76"/>
      <c r="AD111" s="76"/>
      <c r="AE111" s="76"/>
      <c r="AF111" s="76"/>
      <c r="AG111" s="76"/>
      <c r="AH111" s="76"/>
      <c r="AI111" s="76"/>
      <c r="AJ111" s="76"/>
      <c r="AK111" s="76"/>
      <c r="AL111" s="76"/>
      <c r="AM111" s="76"/>
      <c r="AN111" s="76"/>
      <c r="AO111" s="76"/>
      <c r="AP111" s="76"/>
      <c r="AQ111" s="76"/>
      <c r="AR111" s="76"/>
      <c r="AS111" s="76"/>
      <c r="AT111" s="76"/>
      <c r="AU111" s="76"/>
      <c r="AV111" s="76"/>
      <c r="AW111" s="76"/>
      <c r="AX111" s="76"/>
      <c r="AY111" s="76"/>
      <c r="AZ111" s="76"/>
      <c r="BA111" s="76"/>
      <c r="BB111" s="76"/>
      <c r="BC111" s="76"/>
      <c r="BD111" s="76"/>
      <c r="BE111" s="76"/>
      <c r="BF111" s="76"/>
      <c r="BG111" s="76"/>
      <c r="BH111" s="76"/>
      <c r="BI111" s="76"/>
      <c r="BJ111" s="76"/>
      <c r="BK111" s="76"/>
      <c r="BL111" s="76"/>
      <c r="BM111" s="76"/>
      <c r="BN111" s="76"/>
      <c r="BO111" s="76"/>
      <c r="BP111" s="76"/>
      <c r="BQ111" s="76"/>
      <c r="BR111" s="76"/>
      <c r="BS111" s="76"/>
      <c r="BT111" s="76"/>
      <c r="BU111" s="76"/>
      <c r="BV111" s="76"/>
      <c r="BW111" s="76"/>
      <c r="BX111" s="76"/>
      <c r="BY111" s="76"/>
      <c r="BZ111" s="76"/>
      <c r="CA111" s="76"/>
      <c r="CB111" s="76"/>
      <c r="CC111" s="76"/>
      <c r="CD111" s="76"/>
      <c r="CE111" s="76"/>
      <c r="CF111" s="76"/>
      <c r="CG111" s="76"/>
      <c r="CH111" s="76"/>
      <c r="CI111" s="76"/>
      <c r="CJ111" s="76"/>
      <c r="CK111" s="76"/>
      <c r="CL111" s="76"/>
      <c r="CM111" s="76"/>
      <c r="CN111" s="76"/>
      <c r="CO111" s="76"/>
      <c r="CP111" s="76"/>
      <c r="CQ111" s="76"/>
      <c r="CR111" s="76"/>
      <c r="CS111" s="76"/>
      <c r="CT111" s="76"/>
      <c r="CU111" s="76"/>
      <c r="CV111" s="76"/>
      <c r="CW111" s="76"/>
      <c r="CX111" s="76"/>
      <c r="CY111" s="76"/>
      <c r="CZ111" s="76"/>
      <c r="DA111" s="76"/>
      <c r="DB111" s="76"/>
      <c r="DC111" s="76"/>
      <c r="DD111" s="76"/>
      <c r="DE111" s="76"/>
      <c r="DF111" s="76"/>
      <c r="DG111" s="76"/>
      <c r="DH111" s="76"/>
      <c r="DI111" s="76"/>
      <c r="DJ111" s="76"/>
      <c r="DK111" s="76"/>
      <c r="DL111" s="76"/>
      <c r="DM111" s="76"/>
      <c r="DN111" s="76"/>
      <c r="DO111" s="76"/>
      <c r="DP111" s="76"/>
      <c r="DQ111" s="76"/>
      <c r="DR111" s="76"/>
      <c r="DS111" s="76"/>
      <c r="DT111" s="76"/>
      <c r="DU111" s="76"/>
      <c r="DV111" s="76"/>
      <c r="DW111" s="76"/>
      <c r="DX111" s="76"/>
      <c r="DY111" s="76"/>
      <c r="DZ111" s="76"/>
      <c r="EA111" s="76"/>
      <c r="EB111" s="76"/>
      <c r="EC111" s="76"/>
      <c r="ED111" s="76"/>
      <c r="EE111" s="76"/>
      <c r="EF111" s="76"/>
      <c r="EG111" s="76"/>
      <c r="EH111" s="76"/>
      <c r="EI111" s="76"/>
      <c r="EJ111" s="76"/>
      <c r="EK111" s="76"/>
      <c r="EL111" s="76"/>
      <c r="EM111" s="76"/>
      <c r="EN111" s="76"/>
      <c r="EO111" s="76"/>
      <c r="EP111" s="76"/>
      <c r="EQ111" s="76"/>
      <c r="ER111" s="76"/>
      <c r="ES111" s="76"/>
      <c r="ET111" s="76"/>
      <c r="EU111" s="76"/>
      <c r="EV111" s="76"/>
    </row>
    <row r="112" spans="1:152" s="89" customFormat="1" ht="15" customHeight="1" x14ac:dyDescent="0.25">
      <c r="A112" s="568"/>
      <c r="B112" s="568"/>
      <c r="C112" s="609"/>
      <c r="D112" s="832"/>
      <c r="E112" s="832"/>
      <c r="F112" s="819"/>
      <c r="G112" s="811"/>
      <c r="H112" s="812"/>
      <c r="I112" s="812"/>
      <c r="J112" s="813"/>
      <c r="K112" s="601"/>
      <c r="L112" s="79"/>
      <c r="M112" s="76"/>
      <c r="N112" s="76"/>
      <c r="O112" s="76"/>
      <c r="P112" s="76"/>
      <c r="Q112" s="76"/>
      <c r="R112" s="76"/>
      <c r="S112" s="76"/>
      <c r="T112" s="76"/>
      <c r="U112" s="76"/>
      <c r="V112" s="76"/>
      <c r="W112" s="76"/>
      <c r="X112" s="76"/>
      <c r="Y112" s="76"/>
      <c r="Z112" s="76"/>
      <c r="AA112" s="76"/>
      <c r="AB112" s="76"/>
      <c r="AC112" s="76"/>
      <c r="AD112" s="76"/>
      <c r="AE112" s="76"/>
      <c r="AF112" s="76"/>
      <c r="AG112" s="76"/>
      <c r="AH112" s="76"/>
      <c r="AI112" s="76"/>
      <c r="AJ112" s="76"/>
      <c r="AK112" s="76"/>
      <c r="AL112" s="76"/>
      <c r="AM112" s="76"/>
      <c r="AN112" s="76"/>
      <c r="AO112" s="76"/>
      <c r="AP112" s="76"/>
      <c r="AQ112" s="76"/>
      <c r="AR112" s="76"/>
      <c r="AS112" s="76"/>
      <c r="AT112" s="76"/>
      <c r="AU112" s="76"/>
      <c r="AV112" s="76"/>
      <c r="AW112" s="76"/>
      <c r="AX112" s="76"/>
      <c r="AY112" s="76"/>
      <c r="AZ112" s="76"/>
      <c r="BA112" s="76"/>
      <c r="BB112" s="76"/>
      <c r="BC112" s="76"/>
      <c r="BD112" s="76"/>
      <c r="BE112" s="76"/>
      <c r="BF112" s="76"/>
      <c r="BG112" s="76"/>
      <c r="BH112" s="76"/>
      <c r="BI112" s="76"/>
      <c r="BJ112" s="76"/>
      <c r="BK112" s="76"/>
      <c r="BL112" s="76"/>
      <c r="BM112" s="76"/>
      <c r="BN112" s="76"/>
      <c r="BO112" s="76"/>
      <c r="BP112" s="76"/>
      <c r="BQ112" s="76"/>
      <c r="BR112" s="76"/>
      <c r="BS112" s="76"/>
      <c r="BT112" s="76"/>
      <c r="BU112" s="76"/>
      <c r="BV112" s="76"/>
      <c r="BW112" s="76"/>
      <c r="BX112" s="76"/>
      <c r="BY112" s="76"/>
      <c r="BZ112" s="76"/>
      <c r="CA112" s="76"/>
      <c r="CB112" s="76"/>
      <c r="CC112" s="76"/>
      <c r="CD112" s="76"/>
      <c r="CE112" s="76"/>
      <c r="CF112" s="76"/>
      <c r="CG112" s="76"/>
      <c r="CH112" s="76"/>
      <c r="CI112" s="76"/>
      <c r="CJ112" s="76"/>
      <c r="CK112" s="76"/>
      <c r="CL112" s="76"/>
      <c r="CM112" s="76"/>
      <c r="CN112" s="76"/>
      <c r="CO112" s="76"/>
      <c r="CP112" s="76"/>
      <c r="CQ112" s="76"/>
      <c r="CR112" s="76"/>
      <c r="CS112" s="76"/>
      <c r="CT112" s="76"/>
      <c r="CU112" s="76"/>
      <c r="CV112" s="76"/>
      <c r="CW112" s="76"/>
      <c r="CX112" s="76"/>
      <c r="CY112" s="76"/>
      <c r="CZ112" s="76"/>
      <c r="DA112" s="76"/>
      <c r="DB112" s="76"/>
      <c r="DC112" s="76"/>
      <c r="DD112" s="76"/>
      <c r="DE112" s="76"/>
      <c r="DF112" s="76"/>
      <c r="DG112" s="76"/>
      <c r="DH112" s="76"/>
      <c r="DI112" s="76"/>
      <c r="DJ112" s="76"/>
      <c r="DK112" s="76"/>
      <c r="DL112" s="76"/>
      <c r="DM112" s="76"/>
      <c r="DN112" s="76"/>
      <c r="DO112" s="76"/>
      <c r="DP112" s="76"/>
      <c r="DQ112" s="76"/>
      <c r="DR112" s="76"/>
      <c r="DS112" s="76"/>
      <c r="DT112" s="76"/>
      <c r="DU112" s="76"/>
      <c r="DV112" s="76"/>
      <c r="DW112" s="76"/>
      <c r="DX112" s="76"/>
      <c r="DY112" s="76"/>
      <c r="DZ112" s="76"/>
      <c r="EA112" s="76"/>
      <c r="EB112" s="76"/>
      <c r="EC112" s="76"/>
      <c r="ED112" s="76"/>
      <c r="EE112" s="76"/>
      <c r="EF112" s="76"/>
      <c r="EG112" s="76"/>
      <c r="EH112" s="76"/>
      <c r="EI112" s="76"/>
      <c r="EJ112" s="76"/>
      <c r="EK112" s="76"/>
      <c r="EL112" s="76"/>
      <c r="EM112" s="76"/>
      <c r="EN112" s="76"/>
      <c r="EO112" s="76"/>
      <c r="EP112" s="76"/>
      <c r="EQ112" s="76"/>
      <c r="ER112" s="76"/>
      <c r="ES112" s="76"/>
      <c r="ET112" s="76"/>
      <c r="EU112" s="76"/>
      <c r="EV112" s="76"/>
    </row>
    <row r="113" spans="1:152" s="89" customFormat="1" ht="15" customHeight="1" x14ac:dyDescent="0.25">
      <c r="A113" s="568"/>
      <c r="B113" s="568"/>
      <c r="C113" s="609"/>
      <c r="D113" s="832"/>
      <c r="E113" s="832"/>
      <c r="F113" s="817" t="s">
        <v>786</v>
      </c>
      <c r="G113" s="820" t="s">
        <v>1018</v>
      </c>
      <c r="H113" s="821"/>
      <c r="I113" s="821"/>
      <c r="J113" s="822"/>
      <c r="K113" s="601"/>
      <c r="L113" s="79"/>
      <c r="M113" s="76"/>
      <c r="N113" s="76"/>
      <c r="O113" s="76"/>
      <c r="P113" s="76"/>
      <c r="Q113" s="76"/>
      <c r="R113" s="76"/>
      <c r="S113" s="76"/>
      <c r="T113" s="76"/>
      <c r="U113" s="76"/>
      <c r="V113" s="76"/>
      <c r="W113" s="76"/>
      <c r="X113" s="76"/>
      <c r="Y113" s="76"/>
      <c r="Z113" s="76"/>
      <c r="AA113" s="76"/>
      <c r="AB113" s="76"/>
      <c r="AC113" s="76"/>
      <c r="AD113" s="76"/>
      <c r="AE113" s="76"/>
      <c r="AF113" s="76"/>
      <c r="AG113" s="76"/>
      <c r="AH113" s="76"/>
      <c r="AI113" s="76"/>
      <c r="AJ113" s="76"/>
      <c r="AK113" s="76"/>
      <c r="AL113" s="76"/>
      <c r="AM113" s="76"/>
      <c r="AN113" s="76"/>
      <c r="AO113" s="76"/>
      <c r="AP113" s="76"/>
      <c r="AQ113" s="76"/>
      <c r="AR113" s="76"/>
      <c r="AS113" s="76"/>
      <c r="AT113" s="76"/>
      <c r="AU113" s="76"/>
      <c r="AV113" s="76"/>
      <c r="AW113" s="76"/>
      <c r="AX113" s="76"/>
      <c r="AY113" s="76"/>
      <c r="AZ113" s="76"/>
      <c r="BA113" s="76"/>
      <c r="BB113" s="76"/>
      <c r="BC113" s="76"/>
      <c r="BD113" s="76"/>
      <c r="BE113" s="76"/>
      <c r="BF113" s="76"/>
      <c r="BG113" s="76"/>
      <c r="BH113" s="76"/>
      <c r="BI113" s="76"/>
      <c r="BJ113" s="76"/>
      <c r="BK113" s="76"/>
      <c r="BL113" s="76"/>
      <c r="BM113" s="76"/>
      <c r="BN113" s="76"/>
      <c r="BO113" s="76"/>
      <c r="BP113" s="76"/>
      <c r="BQ113" s="76"/>
      <c r="BR113" s="76"/>
      <c r="BS113" s="76"/>
      <c r="BT113" s="76"/>
      <c r="BU113" s="76"/>
      <c r="BV113" s="76"/>
      <c r="BW113" s="76"/>
      <c r="BX113" s="76"/>
      <c r="BY113" s="76"/>
      <c r="BZ113" s="76"/>
      <c r="CA113" s="76"/>
      <c r="CB113" s="76"/>
      <c r="CC113" s="76"/>
      <c r="CD113" s="76"/>
      <c r="CE113" s="76"/>
      <c r="CF113" s="76"/>
      <c r="CG113" s="76"/>
      <c r="CH113" s="76"/>
      <c r="CI113" s="76"/>
      <c r="CJ113" s="76"/>
      <c r="CK113" s="76"/>
      <c r="CL113" s="76"/>
      <c r="CM113" s="76"/>
      <c r="CN113" s="76"/>
      <c r="CO113" s="76"/>
      <c r="CP113" s="76"/>
      <c r="CQ113" s="76"/>
      <c r="CR113" s="76"/>
      <c r="CS113" s="76"/>
      <c r="CT113" s="76"/>
      <c r="CU113" s="76"/>
      <c r="CV113" s="76"/>
      <c r="CW113" s="76"/>
      <c r="CX113" s="76"/>
      <c r="CY113" s="76"/>
      <c r="CZ113" s="76"/>
      <c r="DA113" s="76"/>
      <c r="DB113" s="76"/>
      <c r="DC113" s="76"/>
      <c r="DD113" s="76"/>
      <c r="DE113" s="76"/>
      <c r="DF113" s="76"/>
      <c r="DG113" s="76"/>
      <c r="DH113" s="76"/>
      <c r="DI113" s="76"/>
      <c r="DJ113" s="76"/>
      <c r="DK113" s="76"/>
      <c r="DL113" s="76"/>
      <c r="DM113" s="76"/>
      <c r="DN113" s="76"/>
      <c r="DO113" s="76"/>
      <c r="DP113" s="76"/>
      <c r="DQ113" s="76"/>
      <c r="DR113" s="76"/>
      <c r="DS113" s="76"/>
      <c r="DT113" s="76"/>
      <c r="DU113" s="76"/>
      <c r="DV113" s="76"/>
      <c r="DW113" s="76"/>
      <c r="DX113" s="76"/>
      <c r="DY113" s="76"/>
      <c r="DZ113" s="76"/>
      <c r="EA113" s="76"/>
      <c r="EB113" s="76"/>
      <c r="EC113" s="76"/>
      <c r="ED113" s="76"/>
      <c r="EE113" s="76"/>
      <c r="EF113" s="76"/>
      <c r="EG113" s="76"/>
      <c r="EH113" s="76"/>
      <c r="EI113" s="76"/>
      <c r="EJ113" s="76"/>
      <c r="EK113" s="76"/>
      <c r="EL113" s="76"/>
      <c r="EM113" s="76"/>
      <c r="EN113" s="76"/>
      <c r="EO113" s="76"/>
      <c r="EP113" s="76"/>
      <c r="EQ113" s="76"/>
      <c r="ER113" s="76"/>
      <c r="ES113" s="76"/>
      <c r="ET113" s="76"/>
      <c r="EU113" s="76"/>
      <c r="EV113" s="76"/>
    </row>
    <row r="114" spans="1:152" s="89" customFormat="1" ht="15" customHeight="1" x14ac:dyDescent="0.25">
      <c r="A114" s="568"/>
      <c r="B114" s="568"/>
      <c r="C114" s="609"/>
      <c r="D114" s="832"/>
      <c r="E114" s="832"/>
      <c r="F114" s="818"/>
      <c r="G114" s="823"/>
      <c r="H114" s="824"/>
      <c r="I114" s="824"/>
      <c r="J114" s="825"/>
      <c r="K114" s="601"/>
      <c r="L114" s="79"/>
      <c r="M114" s="76"/>
      <c r="N114" s="76"/>
      <c r="O114" s="76"/>
      <c r="P114" s="76"/>
      <c r="Q114" s="76"/>
      <c r="R114" s="76"/>
      <c r="S114" s="76"/>
      <c r="T114" s="76"/>
      <c r="U114" s="76"/>
      <c r="V114" s="76"/>
      <c r="W114" s="76"/>
      <c r="X114" s="76"/>
      <c r="Y114" s="76"/>
      <c r="Z114" s="76"/>
      <c r="AA114" s="76"/>
      <c r="AB114" s="76"/>
      <c r="AC114" s="76"/>
      <c r="AD114" s="76"/>
      <c r="AE114" s="76"/>
      <c r="AF114" s="76"/>
      <c r="AG114" s="76"/>
      <c r="AH114" s="76"/>
      <c r="AI114" s="76"/>
      <c r="AJ114" s="76"/>
      <c r="AK114" s="76"/>
      <c r="AL114" s="76"/>
      <c r="AM114" s="76"/>
      <c r="AN114" s="76"/>
      <c r="AO114" s="76"/>
      <c r="AP114" s="76"/>
      <c r="AQ114" s="76"/>
      <c r="AR114" s="76"/>
      <c r="AS114" s="76"/>
      <c r="AT114" s="76"/>
      <c r="AU114" s="76"/>
      <c r="AV114" s="76"/>
      <c r="AW114" s="76"/>
      <c r="AX114" s="76"/>
      <c r="AY114" s="76"/>
      <c r="AZ114" s="76"/>
      <c r="BA114" s="76"/>
      <c r="BB114" s="76"/>
      <c r="BC114" s="76"/>
      <c r="BD114" s="76"/>
      <c r="BE114" s="76"/>
      <c r="BF114" s="76"/>
      <c r="BG114" s="76"/>
      <c r="BH114" s="76"/>
      <c r="BI114" s="76"/>
      <c r="BJ114" s="76"/>
      <c r="BK114" s="76"/>
      <c r="BL114" s="76"/>
      <c r="BM114" s="76"/>
      <c r="BN114" s="76"/>
      <c r="BO114" s="76"/>
      <c r="BP114" s="76"/>
      <c r="BQ114" s="76"/>
      <c r="BR114" s="76"/>
      <c r="BS114" s="76"/>
      <c r="BT114" s="76"/>
      <c r="BU114" s="76"/>
      <c r="BV114" s="76"/>
      <c r="BW114" s="76"/>
      <c r="BX114" s="76"/>
      <c r="BY114" s="76"/>
      <c r="BZ114" s="76"/>
      <c r="CA114" s="76"/>
      <c r="CB114" s="76"/>
      <c r="CC114" s="76"/>
      <c r="CD114" s="76"/>
      <c r="CE114" s="76"/>
      <c r="CF114" s="76"/>
      <c r="CG114" s="76"/>
      <c r="CH114" s="76"/>
      <c r="CI114" s="76"/>
      <c r="CJ114" s="76"/>
      <c r="CK114" s="76"/>
      <c r="CL114" s="76"/>
      <c r="CM114" s="76"/>
      <c r="CN114" s="76"/>
      <c r="CO114" s="76"/>
      <c r="CP114" s="76"/>
      <c r="CQ114" s="76"/>
      <c r="CR114" s="76"/>
      <c r="CS114" s="76"/>
      <c r="CT114" s="76"/>
      <c r="CU114" s="76"/>
      <c r="CV114" s="76"/>
      <c r="CW114" s="76"/>
      <c r="CX114" s="76"/>
      <c r="CY114" s="76"/>
      <c r="CZ114" s="76"/>
      <c r="DA114" s="76"/>
      <c r="DB114" s="76"/>
      <c r="DC114" s="76"/>
      <c r="DD114" s="76"/>
      <c r="DE114" s="76"/>
      <c r="DF114" s="76"/>
      <c r="DG114" s="76"/>
      <c r="DH114" s="76"/>
      <c r="DI114" s="76"/>
      <c r="DJ114" s="76"/>
      <c r="DK114" s="76"/>
      <c r="DL114" s="76"/>
      <c r="DM114" s="76"/>
      <c r="DN114" s="76"/>
      <c r="DO114" s="76"/>
      <c r="DP114" s="76"/>
      <c r="DQ114" s="76"/>
      <c r="DR114" s="76"/>
      <c r="DS114" s="76"/>
      <c r="DT114" s="76"/>
      <c r="DU114" s="76"/>
      <c r="DV114" s="76"/>
      <c r="DW114" s="76"/>
      <c r="DX114" s="76"/>
      <c r="DY114" s="76"/>
      <c r="DZ114" s="76"/>
      <c r="EA114" s="76"/>
      <c r="EB114" s="76"/>
      <c r="EC114" s="76"/>
      <c r="ED114" s="76"/>
      <c r="EE114" s="76"/>
      <c r="EF114" s="76"/>
      <c r="EG114" s="76"/>
      <c r="EH114" s="76"/>
      <c r="EI114" s="76"/>
      <c r="EJ114" s="76"/>
      <c r="EK114" s="76"/>
      <c r="EL114" s="76"/>
      <c r="EM114" s="76"/>
      <c r="EN114" s="76"/>
      <c r="EO114" s="76"/>
      <c r="EP114" s="76"/>
      <c r="EQ114" s="76"/>
      <c r="ER114" s="76"/>
      <c r="ES114" s="76"/>
      <c r="ET114" s="76"/>
      <c r="EU114" s="76"/>
      <c r="EV114" s="76"/>
    </row>
    <row r="115" spans="1:152" s="89" customFormat="1" ht="15" customHeight="1" x14ac:dyDescent="0.25">
      <c r="A115" s="568"/>
      <c r="B115" s="568"/>
      <c r="C115" s="609"/>
      <c r="D115" s="832"/>
      <c r="E115" s="832"/>
      <c r="F115" s="819"/>
      <c r="G115" s="826"/>
      <c r="H115" s="827"/>
      <c r="I115" s="827"/>
      <c r="J115" s="828"/>
      <c r="K115" s="601"/>
      <c r="L115" s="79"/>
      <c r="M115" s="76"/>
      <c r="N115" s="76"/>
      <c r="O115" s="76"/>
      <c r="P115" s="76"/>
      <c r="Q115" s="76"/>
      <c r="R115" s="76"/>
      <c r="S115" s="76"/>
      <c r="T115" s="76"/>
      <c r="U115" s="76"/>
      <c r="V115" s="76"/>
      <c r="W115" s="76"/>
      <c r="X115" s="76"/>
      <c r="Y115" s="76"/>
      <c r="Z115" s="76"/>
      <c r="AA115" s="76"/>
      <c r="AB115" s="76"/>
      <c r="AC115" s="76"/>
      <c r="AD115" s="76"/>
      <c r="AE115" s="76"/>
      <c r="AF115" s="76"/>
      <c r="AG115" s="76"/>
      <c r="AH115" s="76"/>
      <c r="AI115" s="76"/>
      <c r="AJ115" s="76"/>
      <c r="AK115" s="76"/>
      <c r="AL115" s="76"/>
      <c r="AM115" s="76"/>
      <c r="AN115" s="76"/>
      <c r="AO115" s="76"/>
      <c r="AP115" s="76"/>
      <c r="AQ115" s="76"/>
      <c r="AR115" s="76"/>
      <c r="AS115" s="76"/>
      <c r="AT115" s="76"/>
      <c r="AU115" s="76"/>
      <c r="AV115" s="76"/>
      <c r="AW115" s="76"/>
      <c r="AX115" s="76"/>
      <c r="AY115" s="76"/>
      <c r="AZ115" s="76"/>
      <c r="BA115" s="76"/>
      <c r="BB115" s="76"/>
      <c r="BC115" s="76"/>
      <c r="BD115" s="76"/>
      <c r="BE115" s="76"/>
      <c r="BF115" s="76"/>
      <c r="BG115" s="76"/>
      <c r="BH115" s="76"/>
      <c r="BI115" s="76"/>
      <c r="BJ115" s="76"/>
      <c r="BK115" s="76"/>
      <c r="BL115" s="76"/>
      <c r="BM115" s="76"/>
      <c r="BN115" s="76"/>
      <c r="BO115" s="76"/>
      <c r="BP115" s="76"/>
      <c r="BQ115" s="76"/>
      <c r="BR115" s="76"/>
      <c r="BS115" s="76"/>
      <c r="BT115" s="76"/>
      <c r="BU115" s="76"/>
      <c r="BV115" s="76"/>
      <c r="BW115" s="76"/>
      <c r="BX115" s="76"/>
      <c r="BY115" s="76"/>
      <c r="BZ115" s="76"/>
      <c r="CA115" s="76"/>
      <c r="CB115" s="76"/>
      <c r="CC115" s="76"/>
      <c r="CD115" s="76"/>
      <c r="CE115" s="76"/>
      <c r="CF115" s="76"/>
      <c r="CG115" s="76"/>
      <c r="CH115" s="76"/>
      <c r="CI115" s="76"/>
      <c r="CJ115" s="76"/>
      <c r="CK115" s="76"/>
      <c r="CL115" s="76"/>
      <c r="CM115" s="76"/>
      <c r="CN115" s="76"/>
      <c r="CO115" s="76"/>
      <c r="CP115" s="76"/>
      <c r="CQ115" s="76"/>
      <c r="CR115" s="76"/>
      <c r="CS115" s="76"/>
      <c r="CT115" s="76"/>
      <c r="CU115" s="76"/>
      <c r="CV115" s="76"/>
      <c r="CW115" s="76"/>
      <c r="CX115" s="76"/>
      <c r="CY115" s="76"/>
      <c r="CZ115" s="76"/>
      <c r="DA115" s="76"/>
      <c r="DB115" s="76"/>
      <c r="DC115" s="76"/>
      <c r="DD115" s="76"/>
      <c r="DE115" s="76"/>
      <c r="DF115" s="76"/>
      <c r="DG115" s="76"/>
      <c r="DH115" s="76"/>
      <c r="DI115" s="76"/>
      <c r="DJ115" s="76"/>
      <c r="DK115" s="76"/>
      <c r="DL115" s="76"/>
      <c r="DM115" s="76"/>
      <c r="DN115" s="76"/>
      <c r="DO115" s="76"/>
      <c r="DP115" s="76"/>
      <c r="DQ115" s="76"/>
      <c r="DR115" s="76"/>
      <c r="DS115" s="76"/>
      <c r="DT115" s="76"/>
      <c r="DU115" s="76"/>
      <c r="DV115" s="76"/>
      <c r="DW115" s="76"/>
      <c r="DX115" s="76"/>
      <c r="DY115" s="76"/>
      <c r="DZ115" s="76"/>
      <c r="EA115" s="76"/>
      <c r="EB115" s="76"/>
      <c r="EC115" s="76"/>
      <c r="ED115" s="76"/>
      <c r="EE115" s="76"/>
      <c r="EF115" s="76"/>
      <c r="EG115" s="76"/>
      <c r="EH115" s="76"/>
      <c r="EI115" s="76"/>
      <c r="EJ115" s="76"/>
      <c r="EK115" s="76"/>
      <c r="EL115" s="76"/>
      <c r="EM115" s="76"/>
      <c r="EN115" s="76"/>
      <c r="EO115" s="76"/>
      <c r="EP115" s="76"/>
      <c r="EQ115" s="76"/>
      <c r="ER115" s="76"/>
      <c r="ES115" s="76"/>
      <c r="ET115" s="76"/>
      <c r="EU115" s="76"/>
      <c r="EV115" s="76"/>
    </row>
    <row r="116" spans="1:152" s="89" customFormat="1" ht="15" customHeight="1" x14ac:dyDescent="0.25">
      <c r="A116" s="568"/>
      <c r="B116" s="568"/>
      <c r="C116" s="609"/>
      <c r="D116" s="832"/>
      <c r="E116" s="832"/>
      <c r="F116" s="829" t="s">
        <v>901</v>
      </c>
      <c r="G116" s="805">
        <v>5000</v>
      </c>
      <c r="H116" s="806"/>
      <c r="I116" s="806"/>
      <c r="J116" s="807"/>
      <c r="K116" s="601"/>
      <c r="L116" s="79"/>
      <c r="M116" s="76"/>
      <c r="N116" s="76"/>
      <c r="O116" s="76"/>
      <c r="P116" s="76"/>
      <c r="Q116" s="76"/>
      <c r="R116" s="76"/>
      <c r="S116" s="76"/>
      <c r="T116" s="76"/>
      <c r="U116" s="76"/>
      <c r="V116" s="76"/>
      <c r="W116" s="76"/>
      <c r="X116" s="76"/>
      <c r="Y116" s="76"/>
      <c r="Z116" s="76"/>
      <c r="AA116" s="76"/>
      <c r="AB116" s="76"/>
      <c r="AC116" s="76"/>
      <c r="AD116" s="76"/>
      <c r="AE116" s="76"/>
      <c r="AF116" s="76"/>
      <c r="AG116" s="76"/>
      <c r="AH116" s="76"/>
      <c r="AI116" s="76"/>
      <c r="AJ116" s="76"/>
      <c r="AK116" s="76"/>
      <c r="AL116" s="76"/>
      <c r="AM116" s="76"/>
      <c r="AN116" s="76"/>
      <c r="AO116" s="76"/>
      <c r="AP116" s="76"/>
      <c r="AQ116" s="76"/>
      <c r="AR116" s="76"/>
      <c r="AS116" s="76"/>
      <c r="AT116" s="76"/>
      <c r="AU116" s="76"/>
      <c r="AV116" s="76"/>
      <c r="AW116" s="76"/>
      <c r="AX116" s="76"/>
      <c r="AY116" s="76"/>
      <c r="AZ116" s="76"/>
      <c r="BA116" s="76"/>
      <c r="BB116" s="76"/>
      <c r="BC116" s="76"/>
      <c r="BD116" s="76"/>
      <c r="BE116" s="76"/>
      <c r="BF116" s="76"/>
      <c r="BG116" s="76"/>
      <c r="BH116" s="76"/>
      <c r="BI116" s="76"/>
      <c r="BJ116" s="76"/>
      <c r="BK116" s="76"/>
      <c r="BL116" s="76"/>
      <c r="BM116" s="76"/>
      <c r="BN116" s="76"/>
      <c r="BO116" s="76"/>
      <c r="BP116" s="76"/>
      <c r="BQ116" s="76"/>
      <c r="BR116" s="76"/>
      <c r="BS116" s="76"/>
      <c r="BT116" s="76"/>
      <c r="BU116" s="76"/>
      <c r="BV116" s="76"/>
      <c r="BW116" s="76"/>
      <c r="BX116" s="76"/>
      <c r="BY116" s="76"/>
      <c r="BZ116" s="76"/>
      <c r="CA116" s="76"/>
      <c r="CB116" s="76"/>
      <c r="CC116" s="76"/>
      <c r="CD116" s="76"/>
      <c r="CE116" s="76"/>
      <c r="CF116" s="76"/>
      <c r="CG116" s="76"/>
      <c r="CH116" s="76"/>
      <c r="CI116" s="76"/>
      <c r="CJ116" s="76"/>
      <c r="CK116" s="76"/>
      <c r="CL116" s="76"/>
      <c r="CM116" s="76"/>
      <c r="CN116" s="76"/>
      <c r="CO116" s="76"/>
      <c r="CP116" s="76"/>
      <c r="CQ116" s="76"/>
      <c r="CR116" s="76"/>
      <c r="CS116" s="76"/>
      <c r="CT116" s="76"/>
      <c r="CU116" s="76"/>
      <c r="CV116" s="76"/>
      <c r="CW116" s="76"/>
      <c r="CX116" s="76"/>
      <c r="CY116" s="76"/>
      <c r="CZ116" s="76"/>
      <c r="DA116" s="76"/>
      <c r="DB116" s="76"/>
      <c r="DC116" s="76"/>
      <c r="DD116" s="76"/>
      <c r="DE116" s="76"/>
      <c r="DF116" s="76"/>
      <c r="DG116" s="76"/>
      <c r="DH116" s="76"/>
      <c r="DI116" s="76"/>
      <c r="DJ116" s="76"/>
      <c r="DK116" s="76"/>
      <c r="DL116" s="76"/>
      <c r="DM116" s="76"/>
      <c r="DN116" s="76"/>
      <c r="DO116" s="76"/>
      <c r="DP116" s="76"/>
      <c r="DQ116" s="76"/>
      <c r="DR116" s="76"/>
      <c r="DS116" s="76"/>
      <c r="DT116" s="76"/>
      <c r="DU116" s="76"/>
      <c r="DV116" s="76"/>
      <c r="DW116" s="76"/>
      <c r="DX116" s="76"/>
      <c r="DY116" s="76"/>
      <c r="DZ116" s="76"/>
      <c r="EA116" s="76"/>
      <c r="EB116" s="76"/>
      <c r="EC116" s="76"/>
      <c r="ED116" s="76"/>
      <c r="EE116" s="76"/>
      <c r="EF116" s="76"/>
      <c r="EG116" s="76"/>
      <c r="EH116" s="76"/>
      <c r="EI116" s="76"/>
      <c r="EJ116" s="76"/>
      <c r="EK116" s="76"/>
      <c r="EL116" s="76"/>
      <c r="EM116" s="76"/>
      <c r="EN116" s="76"/>
      <c r="EO116" s="76"/>
      <c r="EP116" s="76"/>
      <c r="EQ116" s="76"/>
      <c r="ER116" s="76"/>
      <c r="ES116" s="76"/>
      <c r="ET116" s="76"/>
      <c r="EU116" s="76"/>
      <c r="EV116" s="76"/>
    </row>
    <row r="117" spans="1:152" s="89" customFormat="1" ht="15" customHeight="1" x14ac:dyDescent="0.25">
      <c r="A117" s="568">
        <v>5</v>
      </c>
      <c r="B117" s="568"/>
      <c r="C117" s="609" t="s">
        <v>711</v>
      </c>
      <c r="D117" s="832"/>
      <c r="E117" s="832"/>
      <c r="F117" s="830"/>
      <c r="G117" s="808"/>
      <c r="H117" s="809"/>
      <c r="I117" s="809"/>
      <c r="J117" s="810"/>
      <c r="K117" s="601"/>
      <c r="L117" s="79"/>
      <c r="M117" s="76"/>
      <c r="N117" s="76"/>
      <c r="O117" s="76"/>
      <c r="P117" s="76"/>
      <c r="Q117" s="76"/>
      <c r="R117" s="76"/>
      <c r="S117" s="76"/>
      <c r="T117" s="76"/>
      <c r="U117" s="76"/>
      <c r="V117" s="76"/>
      <c r="W117" s="76"/>
      <c r="X117" s="76"/>
      <c r="Y117" s="76"/>
      <c r="Z117" s="76"/>
      <c r="AA117" s="76"/>
      <c r="AB117" s="76"/>
      <c r="AC117" s="76"/>
      <c r="AD117" s="76"/>
      <c r="AE117" s="76"/>
      <c r="AF117" s="76"/>
      <c r="AG117" s="76"/>
      <c r="AH117" s="76"/>
      <c r="AI117" s="76"/>
      <c r="AJ117" s="76"/>
      <c r="AK117" s="76"/>
      <c r="AL117" s="76"/>
      <c r="AM117" s="76"/>
      <c r="AN117" s="76"/>
      <c r="AO117" s="76"/>
      <c r="AP117" s="76"/>
      <c r="AQ117" s="76"/>
      <c r="AR117" s="76"/>
      <c r="AS117" s="76"/>
      <c r="AT117" s="76"/>
      <c r="AU117" s="76"/>
      <c r="AV117" s="76"/>
      <c r="AW117" s="76"/>
      <c r="AX117" s="76"/>
      <c r="AY117" s="76"/>
      <c r="AZ117" s="76"/>
      <c r="BA117" s="76"/>
      <c r="BB117" s="76"/>
      <c r="BC117" s="76"/>
      <c r="BD117" s="76"/>
      <c r="BE117" s="76"/>
      <c r="BF117" s="76"/>
      <c r="BG117" s="76"/>
      <c r="BH117" s="76"/>
      <c r="BI117" s="76"/>
      <c r="BJ117" s="76"/>
      <c r="BK117" s="76"/>
      <c r="BL117" s="76"/>
      <c r="BM117" s="76"/>
      <c r="BN117" s="76"/>
      <c r="BO117" s="76"/>
      <c r="BP117" s="76"/>
      <c r="BQ117" s="76"/>
      <c r="BR117" s="76"/>
      <c r="BS117" s="76"/>
      <c r="BT117" s="76"/>
      <c r="BU117" s="76"/>
      <c r="BV117" s="76"/>
      <c r="BW117" s="76"/>
      <c r="BX117" s="76"/>
      <c r="BY117" s="76"/>
      <c r="BZ117" s="76"/>
      <c r="CA117" s="76"/>
      <c r="CB117" s="76"/>
      <c r="CC117" s="76"/>
      <c r="CD117" s="76"/>
      <c r="CE117" s="76"/>
      <c r="CF117" s="76"/>
      <c r="CG117" s="76"/>
      <c r="CH117" s="76"/>
      <c r="CI117" s="76"/>
      <c r="CJ117" s="76"/>
      <c r="CK117" s="76"/>
      <c r="CL117" s="76"/>
      <c r="CM117" s="76"/>
      <c r="CN117" s="76"/>
      <c r="CO117" s="76"/>
      <c r="CP117" s="76"/>
      <c r="CQ117" s="76"/>
      <c r="CR117" s="76"/>
      <c r="CS117" s="76"/>
      <c r="CT117" s="76"/>
      <c r="CU117" s="76"/>
      <c r="CV117" s="76"/>
      <c r="CW117" s="76"/>
      <c r="CX117" s="76"/>
      <c r="CY117" s="76"/>
      <c r="CZ117" s="76"/>
      <c r="DA117" s="76"/>
      <c r="DB117" s="76"/>
      <c r="DC117" s="76"/>
      <c r="DD117" s="76"/>
      <c r="DE117" s="76"/>
      <c r="DF117" s="76"/>
      <c r="DG117" s="76"/>
      <c r="DH117" s="76"/>
      <c r="DI117" s="76"/>
      <c r="DJ117" s="76"/>
      <c r="DK117" s="76"/>
      <c r="DL117" s="76"/>
      <c r="DM117" s="76"/>
      <c r="DN117" s="76"/>
      <c r="DO117" s="76"/>
      <c r="DP117" s="76"/>
      <c r="DQ117" s="76"/>
      <c r="DR117" s="76"/>
      <c r="DS117" s="76"/>
      <c r="DT117" s="76"/>
      <c r="DU117" s="76"/>
      <c r="DV117" s="76"/>
      <c r="DW117" s="76"/>
      <c r="DX117" s="76"/>
      <c r="DY117" s="76"/>
      <c r="DZ117" s="76"/>
      <c r="EA117" s="76"/>
      <c r="EB117" s="76"/>
      <c r="EC117" s="76"/>
      <c r="ED117" s="76"/>
      <c r="EE117" s="76"/>
      <c r="EF117" s="76"/>
      <c r="EG117" s="76"/>
      <c r="EH117" s="76"/>
      <c r="EI117" s="76"/>
      <c r="EJ117" s="76"/>
      <c r="EK117" s="76"/>
      <c r="EL117" s="76"/>
      <c r="EM117" s="76"/>
      <c r="EN117" s="76"/>
      <c r="EO117" s="76"/>
      <c r="EP117" s="76"/>
      <c r="EQ117" s="76"/>
      <c r="ER117" s="76"/>
      <c r="ES117" s="76"/>
      <c r="ET117" s="76"/>
      <c r="EU117" s="76"/>
      <c r="EV117" s="76"/>
    </row>
    <row r="118" spans="1:152" s="89" customFormat="1" ht="15" customHeight="1" x14ac:dyDescent="0.25">
      <c r="A118" s="568"/>
      <c r="B118" s="568"/>
      <c r="C118" s="609"/>
      <c r="D118" s="832"/>
      <c r="E118" s="832"/>
      <c r="F118" s="831"/>
      <c r="G118" s="811"/>
      <c r="H118" s="812"/>
      <c r="I118" s="812"/>
      <c r="J118" s="813"/>
      <c r="K118" s="601"/>
      <c r="L118" s="79"/>
      <c r="M118" s="76"/>
      <c r="N118" s="76"/>
      <c r="O118" s="76"/>
      <c r="P118" s="76"/>
      <c r="Q118" s="76"/>
      <c r="R118" s="76"/>
      <c r="S118" s="76"/>
      <c r="T118" s="76"/>
      <c r="U118" s="76"/>
      <c r="V118" s="76"/>
      <c r="W118" s="76"/>
      <c r="X118" s="76"/>
      <c r="Y118" s="76"/>
      <c r="Z118" s="76"/>
      <c r="AA118" s="76"/>
      <c r="AB118" s="76"/>
      <c r="AC118" s="76"/>
      <c r="AD118" s="76"/>
      <c r="AE118" s="76"/>
      <c r="AF118" s="76"/>
      <c r="AG118" s="76"/>
      <c r="AH118" s="76"/>
      <c r="AI118" s="76"/>
      <c r="AJ118" s="76"/>
      <c r="AK118" s="76"/>
      <c r="AL118" s="76"/>
      <c r="AM118" s="76"/>
      <c r="AN118" s="76"/>
      <c r="AO118" s="76"/>
      <c r="AP118" s="76"/>
      <c r="AQ118" s="76"/>
      <c r="AR118" s="76"/>
      <c r="AS118" s="76"/>
      <c r="AT118" s="76"/>
      <c r="AU118" s="76"/>
      <c r="AV118" s="76"/>
      <c r="AW118" s="76"/>
      <c r="AX118" s="76"/>
      <c r="AY118" s="76"/>
      <c r="AZ118" s="76"/>
      <c r="BA118" s="76"/>
      <c r="BB118" s="76"/>
      <c r="BC118" s="76"/>
      <c r="BD118" s="76"/>
      <c r="BE118" s="76"/>
      <c r="BF118" s="76"/>
      <c r="BG118" s="76"/>
      <c r="BH118" s="76"/>
      <c r="BI118" s="76"/>
      <c r="BJ118" s="76"/>
      <c r="BK118" s="76"/>
      <c r="BL118" s="76"/>
      <c r="BM118" s="76"/>
      <c r="BN118" s="76"/>
      <c r="BO118" s="76"/>
      <c r="BP118" s="76"/>
      <c r="BQ118" s="76"/>
      <c r="BR118" s="76"/>
      <c r="BS118" s="76"/>
      <c r="BT118" s="76"/>
      <c r="BU118" s="76"/>
      <c r="BV118" s="76"/>
      <c r="BW118" s="76"/>
      <c r="BX118" s="76"/>
      <c r="BY118" s="76"/>
      <c r="BZ118" s="76"/>
      <c r="CA118" s="76"/>
      <c r="CB118" s="76"/>
      <c r="CC118" s="76"/>
      <c r="CD118" s="76"/>
      <c r="CE118" s="76"/>
      <c r="CF118" s="76"/>
      <c r="CG118" s="76"/>
      <c r="CH118" s="76"/>
      <c r="CI118" s="76"/>
      <c r="CJ118" s="76"/>
      <c r="CK118" s="76"/>
      <c r="CL118" s="76"/>
      <c r="CM118" s="76"/>
      <c r="CN118" s="76"/>
      <c r="CO118" s="76"/>
      <c r="CP118" s="76"/>
      <c r="CQ118" s="76"/>
      <c r="CR118" s="76"/>
      <c r="CS118" s="76"/>
      <c r="CT118" s="76"/>
      <c r="CU118" s="76"/>
      <c r="CV118" s="76"/>
      <c r="CW118" s="76"/>
      <c r="CX118" s="76"/>
      <c r="CY118" s="76"/>
      <c r="CZ118" s="76"/>
      <c r="DA118" s="76"/>
      <c r="DB118" s="76"/>
      <c r="DC118" s="76"/>
      <c r="DD118" s="76"/>
      <c r="DE118" s="76"/>
      <c r="DF118" s="76"/>
      <c r="DG118" s="76"/>
      <c r="DH118" s="76"/>
      <c r="DI118" s="76"/>
      <c r="DJ118" s="76"/>
      <c r="DK118" s="76"/>
      <c r="DL118" s="76"/>
      <c r="DM118" s="76"/>
      <c r="DN118" s="76"/>
      <c r="DO118" s="76"/>
      <c r="DP118" s="76"/>
      <c r="DQ118" s="76"/>
      <c r="DR118" s="76"/>
      <c r="DS118" s="76"/>
      <c r="DT118" s="76"/>
      <c r="DU118" s="76"/>
      <c r="DV118" s="76"/>
      <c r="DW118" s="76"/>
      <c r="DX118" s="76"/>
      <c r="DY118" s="76"/>
      <c r="DZ118" s="76"/>
      <c r="EA118" s="76"/>
      <c r="EB118" s="76"/>
      <c r="EC118" s="76"/>
      <c r="ED118" s="76"/>
      <c r="EE118" s="76"/>
      <c r="EF118" s="76"/>
      <c r="EG118" s="76"/>
      <c r="EH118" s="76"/>
      <c r="EI118" s="76"/>
      <c r="EJ118" s="76"/>
      <c r="EK118" s="76"/>
      <c r="EL118" s="76"/>
      <c r="EM118" s="76"/>
      <c r="EN118" s="76"/>
      <c r="EO118" s="76"/>
      <c r="EP118" s="76"/>
      <c r="EQ118" s="76"/>
      <c r="ER118" s="76"/>
      <c r="ES118" s="76"/>
      <c r="ET118" s="76"/>
      <c r="EU118" s="76"/>
      <c r="EV118" s="76"/>
    </row>
    <row r="119" spans="1:152" s="89" customFormat="1" ht="15" customHeight="1" x14ac:dyDescent="0.25">
      <c r="A119" s="568"/>
      <c r="B119" s="568"/>
      <c r="C119" s="609"/>
      <c r="D119" s="832"/>
      <c r="E119" s="832"/>
      <c r="F119" s="829" t="s">
        <v>785</v>
      </c>
      <c r="G119" s="805" t="s">
        <v>1178</v>
      </c>
      <c r="H119" s="806"/>
      <c r="I119" s="806"/>
      <c r="J119" s="807"/>
      <c r="K119" s="601"/>
      <c r="L119" s="79"/>
      <c r="M119" s="76"/>
      <c r="N119" s="76"/>
      <c r="O119" s="76"/>
      <c r="P119" s="76"/>
      <c r="Q119" s="76"/>
      <c r="R119" s="76"/>
      <c r="S119" s="76"/>
      <c r="T119" s="76"/>
      <c r="U119" s="76"/>
      <c r="V119" s="76"/>
      <c r="W119" s="76"/>
      <c r="X119" s="76"/>
      <c r="Y119" s="76"/>
      <c r="Z119" s="76"/>
      <c r="AA119" s="76"/>
      <c r="AB119" s="76"/>
      <c r="AC119" s="76"/>
      <c r="AD119" s="76"/>
      <c r="AE119" s="76"/>
      <c r="AF119" s="76"/>
      <c r="AG119" s="76"/>
      <c r="AH119" s="76"/>
      <c r="AI119" s="76"/>
      <c r="AJ119" s="76"/>
      <c r="AK119" s="76"/>
      <c r="AL119" s="76"/>
      <c r="AM119" s="76"/>
      <c r="AN119" s="76"/>
      <c r="AO119" s="76"/>
      <c r="AP119" s="76"/>
      <c r="AQ119" s="76"/>
      <c r="AR119" s="76"/>
      <c r="AS119" s="76"/>
      <c r="AT119" s="76"/>
      <c r="AU119" s="76"/>
      <c r="AV119" s="76"/>
      <c r="AW119" s="76"/>
      <c r="AX119" s="76"/>
      <c r="AY119" s="76"/>
      <c r="AZ119" s="76"/>
      <c r="BA119" s="76"/>
      <c r="BB119" s="76"/>
      <c r="BC119" s="76"/>
      <c r="BD119" s="76"/>
      <c r="BE119" s="76"/>
      <c r="BF119" s="76"/>
      <c r="BG119" s="76"/>
      <c r="BH119" s="76"/>
      <c r="BI119" s="76"/>
      <c r="BJ119" s="76"/>
      <c r="BK119" s="76"/>
      <c r="BL119" s="76"/>
      <c r="BM119" s="76"/>
      <c r="BN119" s="76"/>
      <c r="BO119" s="76"/>
      <c r="BP119" s="76"/>
      <c r="BQ119" s="76"/>
      <c r="BR119" s="76"/>
      <c r="BS119" s="76"/>
      <c r="BT119" s="76"/>
      <c r="BU119" s="76"/>
      <c r="BV119" s="76"/>
      <c r="BW119" s="76"/>
      <c r="BX119" s="76"/>
      <c r="BY119" s="76"/>
      <c r="BZ119" s="76"/>
      <c r="CA119" s="76"/>
      <c r="CB119" s="76"/>
      <c r="CC119" s="76"/>
      <c r="CD119" s="76"/>
      <c r="CE119" s="76"/>
      <c r="CF119" s="76"/>
      <c r="CG119" s="76"/>
      <c r="CH119" s="76"/>
      <c r="CI119" s="76"/>
      <c r="CJ119" s="76"/>
      <c r="CK119" s="76"/>
      <c r="CL119" s="76"/>
      <c r="CM119" s="76"/>
      <c r="CN119" s="76"/>
      <c r="CO119" s="76"/>
      <c r="CP119" s="76"/>
      <c r="CQ119" s="76"/>
      <c r="CR119" s="76"/>
      <c r="CS119" s="76"/>
      <c r="CT119" s="76"/>
      <c r="CU119" s="76"/>
      <c r="CV119" s="76"/>
      <c r="CW119" s="76"/>
      <c r="CX119" s="76"/>
      <c r="CY119" s="76"/>
      <c r="CZ119" s="76"/>
      <c r="DA119" s="76"/>
      <c r="DB119" s="76"/>
      <c r="DC119" s="76"/>
      <c r="DD119" s="76"/>
      <c r="DE119" s="76"/>
      <c r="DF119" s="76"/>
      <c r="DG119" s="76"/>
      <c r="DH119" s="76"/>
      <c r="DI119" s="76"/>
      <c r="DJ119" s="76"/>
      <c r="DK119" s="76"/>
      <c r="DL119" s="76"/>
      <c r="DM119" s="76"/>
      <c r="DN119" s="76"/>
      <c r="DO119" s="76"/>
      <c r="DP119" s="76"/>
      <c r="DQ119" s="76"/>
      <c r="DR119" s="76"/>
      <c r="DS119" s="76"/>
      <c r="DT119" s="76"/>
      <c r="DU119" s="76"/>
      <c r="DV119" s="76"/>
      <c r="DW119" s="76"/>
      <c r="DX119" s="76"/>
      <c r="DY119" s="76"/>
      <c r="DZ119" s="76"/>
      <c r="EA119" s="76"/>
      <c r="EB119" s="76"/>
      <c r="EC119" s="76"/>
      <c r="ED119" s="76"/>
      <c r="EE119" s="76"/>
      <c r="EF119" s="76"/>
      <c r="EG119" s="76"/>
      <c r="EH119" s="76"/>
      <c r="EI119" s="76"/>
      <c r="EJ119" s="76"/>
      <c r="EK119" s="76"/>
      <c r="EL119" s="76"/>
      <c r="EM119" s="76"/>
      <c r="EN119" s="76"/>
      <c r="EO119" s="76"/>
      <c r="EP119" s="76"/>
      <c r="EQ119" s="76"/>
      <c r="ER119" s="76"/>
      <c r="ES119" s="76"/>
      <c r="ET119" s="76"/>
      <c r="EU119" s="76"/>
      <c r="EV119" s="76"/>
    </row>
    <row r="120" spans="1:152" s="89" customFormat="1" ht="15" customHeight="1" x14ac:dyDescent="0.25">
      <c r="A120" s="568"/>
      <c r="B120" s="568"/>
      <c r="C120" s="609"/>
      <c r="D120" s="832"/>
      <c r="E120" s="832"/>
      <c r="F120" s="830"/>
      <c r="G120" s="808"/>
      <c r="H120" s="809"/>
      <c r="I120" s="809"/>
      <c r="J120" s="810"/>
      <c r="K120" s="601"/>
      <c r="L120" s="79"/>
      <c r="M120" s="76"/>
      <c r="N120" s="76"/>
      <c r="O120" s="76"/>
      <c r="P120" s="76"/>
      <c r="Q120" s="76"/>
      <c r="R120" s="76"/>
      <c r="S120" s="76"/>
      <c r="T120" s="76"/>
      <c r="U120" s="76"/>
      <c r="V120" s="76"/>
      <c r="W120" s="76"/>
      <c r="X120" s="76"/>
      <c r="Y120" s="76"/>
      <c r="Z120" s="76"/>
      <c r="AA120" s="76"/>
      <c r="AB120" s="76"/>
      <c r="AC120" s="76"/>
      <c r="AD120" s="76"/>
      <c r="AE120" s="76"/>
      <c r="AF120" s="76"/>
      <c r="AG120" s="76"/>
      <c r="AH120" s="76"/>
      <c r="AI120" s="76"/>
      <c r="AJ120" s="76"/>
      <c r="AK120" s="76"/>
      <c r="AL120" s="76"/>
      <c r="AM120" s="76"/>
      <c r="AN120" s="76"/>
      <c r="AO120" s="76"/>
      <c r="AP120" s="76"/>
      <c r="AQ120" s="76"/>
      <c r="AR120" s="76"/>
      <c r="AS120" s="76"/>
      <c r="AT120" s="76"/>
      <c r="AU120" s="76"/>
      <c r="AV120" s="76"/>
      <c r="AW120" s="76"/>
      <c r="AX120" s="76"/>
      <c r="AY120" s="76"/>
      <c r="AZ120" s="76"/>
      <c r="BA120" s="76"/>
      <c r="BB120" s="76"/>
      <c r="BC120" s="76"/>
      <c r="BD120" s="76"/>
      <c r="BE120" s="76"/>
      <c r="BF120" s="76"/>
      <c r="BG120" s="76"/>
      <c r="BH120" s="76"/>
      <c r="BI120" s="76"/>
      <c r="BJ120" s="76"/>
      <c r="BK120" s="76"/>
      <c r="BL120" s="76"/>
      <c r="BM120" s="76"/>
      <c r="BN120" s="76"/>
      <c r="BO120" s="76"/>
      <c r="BP120" s="76"/>
      <c r="BQ120" s="76"/>
      <c r="BR120" s="76"/>
      <c r="BS120" s="76"/>
      <c r="BT120" s="76"/>
      <c r="BU120" s="76"/>
      <c r="BV120" s="76"/>
      <c r="BW120" s="76"/>
      <c r="BX120" s="76"/>
      <c r="BY120" s="76"/>
      <c r="BZ120" s="76"/>
      <c r="CA120" s="76"/>
      <c r="CB120" s="76"/>
      <c r="CC120" s="76"/>
      <c r="CD120" s="76"/>
      <c r="CE120" s="76"/>
      <c r="CF120" s="76"/>
      <c r="CG120" s="76"/>
      <c r="CH120" s="76"/>
      <c r="CI120" s="76"/>
      <c r="CJ120" s="76"/>
      <c r="CK120" s="76"/>
      <c r="CL120" s="76"/>
      <c r="CM120" s="76"/>
      <c r="CN120" s="76"/>
      <c r="CO120" s="76"/>
      <c r="CP120" s="76"/>
      <c r="CQ120" s="76"/>
      <c r="CR120" s="76"/>
      <c r="CS120" s="76"/>
      <c r="CT120" s="76"/>
      <c r="CU120" s="76"/>
      <c r="CV120" s="76"/>
      <c r="CW120" s="76"/>
      <c r="CX120" s="76"/>
      <c r="CY120" s="76"/>
      <c r="CZ120" s="76"/>
      <c r="DA120" s="76"/>
      <c r="DB120" s="76"/>
      <c r="DC120" s="76"/>
      <c r="DD120" s="76"/>
      <c r="DE120" s="76"/>
      <c r="DF120" s="76"/>
      <c r="DG120" s="76"/>
      <c r="DH120" s="76"/>
      <c r="DI120" s="76"/>
      <c r="DJ120" s="76"/>
      <c r="DK120" s="76"/>
      <c r="DL120" s="76"/>
      <c r="DM120" s="76"/>
      <c r="DN120" s="76"/>
      <c r="DO120" s="76"/>
      <c r="DP120" s="76"/>
      <c r="DQ120" s="76"/>
      <c r="DR120" s="76"/>
      <c r="DS120" s="76"/>
      <c r="DT120" s="76"/>
      <c r="DU120" s="76"/>
      <c r="DV120" s="76"/>
      <c r="DW120" s="76"/>
      <c r="DX120" s="76"/>
      <c r="DY120" s="76"/>
      <c r="DZ120" s="76"/>
      <c r="EA120" s="76"/>
      <c r="EB120" s="76"/>
      <c r="EC120" s="76"/>
      <c r="ED120" s="76"/>
      <c r="EE120" s="76"/>
      <c r="EF120" s="76"/>
      <c r="EG120" s="76"/>
      <c r="EH120" s="76"/>
      <c r="EI120" s="76"/>
      <c r="EJ120" s="76"/>
      <c r="EK120" s="76"/>
      <c r="EL120" s="76"/>
      <c r="EM120" s="76"/>
      <c r="EN120" s="76"/>
      <c r="EO120" s="76"/>
      <c r="EP120" s="76"/>
      <c r="EQ120" s="76"/>
      <c r="ER120" s="76"/>
      <c r="ES120" s="76"/>
      <c r="ET120" s="76"/>
      <c r="EU120" s="76"/>
      <c r="EV120" s="76"/>
    </row>
    <row r="121" spans="1:152" s="89" customFormat="1" ht="15" customHeight="1" x14ac:dyDescent="0.25">
      <c r="A121" s="568"/>
      <c r="B121" s="568"/>
      <c r="C121" s="609"/>
      <c r="D121" s="832"/>
      <c r="E121" s="832"/>
      <c r="F121" s="831"/>
      <c r="G121" s="811"/>
      <c r="H121" s="812"/>
      <c r="I121" s="812"/>
      <c r="J121" s="813"/>
      <c r="K121" s="601"/>
      <c r="L121" s="79"/>
      <c r="M121" s="76"/>
      <c r="N121" s="76"/>
      <c r="O121" s="76"/>
      <c r="P121" s="76"/>
      <c r="Q121" s="76"/>
      <c r="R121" s="76"/>
      <c r="S121" s="76"/>
      <c r="T121" s="76"/>
      <c r="U121" s="76"/>
      <c r="V121" s="76"/>
      <c r="W121" s="76"/>
      <c r="X121" s="76"/>
      <c r="Y121" s="76"/>
      <c r="Z121" s="76"/>
      <c r="AA121" s="76"/>
      <c r="AB121" s="76"/>
      <c r="AC121" s="76"/>
      <c r="AD121" s="76"/>
      <c r="AE121" s="76"/>
      <c r="AF121" s="76"/>
      <c r="AG121" s="76"/>
      <c r="AH121" s="76"/>
      <c r="AI121" s="76"/>
      <c r="AJ121" s="76"/>
      <c r="AK121" s="76"/>
      <c r="AL121" s="76"/>
      <c r="AM121" s="76"/>
      <c r="AN121" s="76"/>
      <c r="AO121" s="76"/>
      <c r="AP121" s="76"/>
      <c r="AQ121" s="76"/>
      <c r="AR121" s="76"/>
      <c r="AS121" s="76"/>
      <c r="AT121" s="76"/>
      <c r="AU121" s="76"/>
      <c r="AV121" s="76"/>
      <c r="AW121" s="76"/>
      <c r="AX121" s="76"/>
      <c r="AY121" s="76"/>
      <c r="AZ121" s="76"/>
      <c r="BA121" s="76"/>
      <c r="BB121" s="76"/>
      <c r="BC121" s="76"/>
      <c r="BD121" s="76"/>
      <c r="BE121" s="76"/>
      <c r="BF121" s="76"/>
      <c r="BG121" s="76"/>
      <c r="BH121" s="76"/>
      <c r="BI121" s="76"/>
      <c r="BJ121" s="76"/>
      <c r="BK121" s="76"/>
      <c r="BL121" s="76"/>
      <c r="BM121" s="76"/>
      <c r="BN121" s="76"/>
      <c r="BO121" s="76"/>
      <c r="BP121" s="76"/>
      <c r="BQ121" s="76"/>
      <c r="BR121" s="76"/>
      <c r="BS121" s="76"/>
      <c r="BT121" s="76"/>
      <c r="BU121" s="76"/>
      <c r="BV121" s="76"/>
      <c r="BW121" s="76"/>
      <c r="BX121" s="76"/>
      <c r="BY121" s="76"/>
      <c r="BZ121" s="76"/>
      <c r="CA121" s="76"/>
      <c r="CB121" s="76"/>
      <c r="CC121" s="76"/>
      <c r="CD121" s="76"/>
      <c r="CE121" s="76"/>
      <c r="CF121" s="76"/>
      <c r="CG121" s="76"/>
      <c r="CH121" s="76"/>
      <c r="CI121" s="76"/>
      <c r="CJ121" s="76"/>
      <c r="CK121" s="76"/>
      <c r="CL121" s="76"/>
      <c r="CM121" s="76"/>
      <c r="CN121" s="76"/>
      <c r="CO121" s="76"/>
      <c r="CP121" s="76"/>
      <c r="CQ121" s="76"/>
      <c r="CR121" s="76"/>
      <c r="CS121" s="76"/>
      <c r="CT121" s="76"/>
      <c r="CU121" s="76"/>
      <c r="CV121" s="76"/>
      <c r="CW121" s="76"/>
      <c r="CX121" s="76"/>
      <c r="CY121" s="76"/>
      <c r="CZ121" s="76"/>
      <c r="DA121" s="76"/>
      <c r="DB121" s="76"/>
      <c r="DC121" s="76"/>
      <c r="DD121" s="76"/>
      <c r="DE121" s="76"/>
      <c r="DF121" s="76"/>
      <c r="DG121" s="76"/>
      <c r="DH121" s="76"/>
      <c r="DI121" s="76"/>
      <c r="DJ121" s="76"/>
      <c r="DK121" s="76"/>
      <c r="DL121" s="76"/>
      <c r="DM121" s="76"/>
      <c r="DN121" s="76"/>
      <c r="DO121" s="76"/>
      <c r="DP121" s="76"/>
      <c r="DQ121" s="76"/>
      <c r="DR121" s="76"/>
      <c r="DS121" s="76"/>
      <c r="DT121" s="76"/>
      <c r="DU121" s="76"/>
      <c r="DV121" s="76"/>
      <c r="DW121" s="76"/>
      <c r="DX121" s="76"/>
      <c r="DY121" s="76"/>
      <c r="DZ121" s="76"/>
      <c r="EA121" s="76"/>
      <c r="EB121" s="76"/>
      <c r="EC121" s="76"/>
      <c r="ED121" s="76"/>
      <c r="EE121" s="76"/>
      <c r="EF121" s="76"/>
      <c r="EG121" s="76"/>
      <c r="EH121" s="76"/>
      <c r="EI121" s="76"/>
      <c r="EJ121" s="76"/>
      <c r="EK121" s="76"/>
      <c r="EL121" s="76"/>
      <c r="EM121" s="76"/>
      <c r="EN121" s="76"/>
      <c r="EO121" s="76"/>
      <c r="EP121" s="76"/>
      <c r="EQ121" s="76"/>
      <c r="ER121" s="76"/>
      <c r="ES121" s="76"/>
      <c r="ET121" s="76"/>
      <c r="EU121" s="76"/>
      <c r="EV121" s="76"/>
    </row>
    <row r="122" spans="1:152" s="89" customFormat="1" ht="15" customHeight="1" x14ac:dyDescent="0.25">
      <c r="A122" s="568"/>
      <c r="B122" s="568"/>
      <c r="C122" s="609"/>
      <c r="D122" s="832"/>
      <c r="E122" s="832"/>
      <c r="F122" s="814" t="s">
        <v>84</v>
      </c>
      <c r="G122" s="833">
        <v>32.200000000000003</v>
      </c>
      <c r="H122" s="834"/>
      <c r="I122" s="834"/>
      <c r="J122" s="835"/>
      <c r="K122" s="601"/>
      <c r="L122" s="79"/>
      <c r="M122" s="76"/>
      <c r="N122" s="76"/>
      <c r="O122" s="76"/>
      <c r="P122" s="76"/>
      <c r="Q122" s="76"/>
      <c r="R122" s="76"/>
      <c r="S122" s="76"/>
      <c r="T122" s="76"/>
      <c r="U122" s="76"/>
      <c r="V122" s="76"/>
      <c r="W122" s="76"/>
      <c r="X122" s="76"/>
      <c r="Y122" s="76"/>
      <c r="Z122" s="76"/>
      <c r="AA122" s="76"/>
      <c r="AB122" s="76"/>
      <c r="AC122" s="76"/>
      <c r="AD122" s="76"/>
      <c r="AE122" s="76"/>
      <c r="AF122" s="76"/>
      <c r="AG122" s="76"/>
      <c r="AH122" s="76"/>
      <c r="AI122" s="76"/>
      <c r="AJ122" s="76"/>
      <c r="AK122" s="76"/>
      <c r="AL122" s="76"/>
      <c r="AM122" s="76"/>
      <c r="AN122" s="76"/>
      <c r="AO122" s="76"/>
      <c r="AP122" s="76"/>
      <c r="AQ122" s="76"/>
      <c r="AR122" s="76"/>
      <c r="AS122" s="76"/>
      <c r="AT122" s="76"/>
      <c r="AU122" s="76"/>
      <c r="AV122" s="76"/>
      <c r="AW122" s="76"/>
      <c r="AX122" s="76"/>
      <c r="AY122" s="76"/>
      <c r="AZ122" s="76"/>
      <c r="BA122" s="76"/>
      <c r="BB122" s="76"/>
      <c r="BC122" s="76"/>
      <c r="BD122" s="76"/>
      <c r="BE122" s="76"/>
      <c r="BF122" s="76"/>
      <c r="BG122" s="76"/>
      <c r="BH122" s="76"/>
      <c r="BI122" s="76"/>
      <c r="BJ122" s="76"/>
      <c r="BK122" s="76"/>
      <c r="BL122" s="76"/>
      <c r="BM122" s="76"/>
      <c r="BN122" s="76"/>
      <c r="BO122" s="76"/>
      <c r="BP122" s="76"/>
      <c r="BQ122" s="76"/>
      <c r="BR122" s="76"/>
      <c r="BS122" s="76"/>
      <c r="BT122" s="76"/>
      <c r="BU122" s="76"/>
      <c r="BV122" s="76"/>
      <c r="BW122" s="76"/>
      <c r="BX122" s="76"/>
      <c r="BY122" s="76"/>
      <c r="BZ122" s="76"/>
      <c r="CA122" s="76"/>
      <c r="CB122" s="76"/>
      <c r="CC122" s="76"/>
      <c r="CD122" s="76"/>
      <c r="CE122" s="76"/>
      <c r="CF122" s="76"/>
      <c r="CG122" s="76"/>
      <c r="CH122" s="76"/>
      <c r="CI122" s="76"/>
      <c r="CJ122" s="76"/>
      <c r="CK122" s="76"/>
      <c r="CL122" s="76"/>
      <c r="CM122" s="76"/>
      <c r="CN122" s="76"/>
      <c r="CO122" s="76"/>
      <c r="CP122" s="76"/>
      <c r="CQ122" s="76"/>
      <c r="CR122" s="76"/>
      <c r="CS122" s="76"/>
      <c r="CT122" s="76"/>
      <c r="CU122" s="76"/>
      <c r="CV122" s="76"/>
      <c r="CW122" s="76"/>
      <c r="CX122" s="76"/>
      <c r="CY122" s="76"/>
      <c r="CZ122" s="76"/>
      <c r="DA122" s="76"/>
      <c r="DB122" s="76"/>
      <c r="DC122" s="76"/>
      <c r="DD122" s="76"/>
      <c r="DE122" s="76"/>
      <c r="DF122" s="76"/>
      <c r="DG122" s="76"/>
      <c r="DH122" s="76"/>
      <c r="DI122" s="76"/>
      <c r="DJ122" s="76"/>
      <c r="DK122" s="76"/>
      <c r="DL122" s="76"/>
      <c r="DM122" s="76"/>
      <c r="DN122" s="76"/>
      <c r="DO122" s="76"/>
      <c r="DP122" s="76"/>
      <c r="DQ122" s="76"/>
      <c r="DR122" s="76"/>
      <c r="DS122" s="76"/>
      <c r="DT122" s="76"/>
      <c r="DU122" s="76"/>
      <c r="DV122" s="76"/>
      <c r="DW122" s="76"/>
      <c r="DX122" s="76"/>
      <c r="DY122" s="76"/>
      <c r="DZ122" s="76"/>
      <c r="EA122" s="76"/>
      <c r="EB122" s="76"/>
      <c r="EC122" s="76"/>
      <c r="ED122" s="76"/>
      <c r="EE122" s="76"/>
      <c r="EF122" s="76"/>
      <c r="EG122" s="76"/>
      <c r="EH122" s="76"/>
      <c r="EI122" s="76"/>
      <c r="EJ122" s="76"/>
      <c r="EK122" s="76"/>
      <c r="EL122" s="76"/>
      <c r="EM122" s="76"/>
      <c r="EN122" s="76"/>
      <c r="EO122" s="76"/>
      <c r="EP122" s="76"/>
      <c r="EQ122" s="76"/>
      <c r="ER122" s="76"/>
      <c r="ES122" s="76"/>
      <c r="ET122" s="76"/>
      <c r="EU122" s="76"/>
      <c r="EV122" s="76"/>
    </row>
    <row r="123" spans="1:152" s="89" customFormat="1" ht="15" customHeight="1" x14ac:dyDescent="0.25">
      <c r="A123" s="568"/>
      <c r="B123" s="568"/>
      <c r="C123" s="609"/>
      <c r="D123" s="832"/>
      <c r="E123" s="832"/>
      <c r="F123" s="815"/>
      <c r="G123" s="836"/>
      <c r="H123" s="837"/>
      <c r="I123" s="837"/>
      <c r="J123" s="838"/>
      <c r="K123" s="601"/>
      <c r="L123" s="79"/>
      <c r="M123" s="76"/>
      <c r="N123" s="76"/>
      <c r="O123" s="76"/>
      <c r="P123" s="76"/>
      <c r="Q123" s="76"/>
      <c r="R123" s="76"/>
      <c r="S123" s="76"/>
      <c r="T123" s="76"/>
      <c r="U123" s="76"/>
      <c r="V123" s="76"/>
      <c r="W123" s="76"/>
      <c r="X123" s="76"/>
      <c r="Y123" s="76"/>
      <c r="Z123" s="76"/>
      <c r="AA123" s="76"/>
      <c r="AB123" s="76"/>
      <c r="AC123" s="76"/>
      <c r="AD123" s="76"/>
      <c r="AE123" s="76"/>
      <c r="AF123" s="76"/>
      <c r="AG123" s="76"/>
      <c r="AH123" s="76"/>
      <c r="AI123" s="76"/>
      <c r="AJ123" s="76"/>
      <c r="AK123" s="76"/>
      <c r="AL123" s="76"/>
      <c r="AM123" s="76"/>
      <c r="AN123" s="76"/>
      <c r="AO123" s="76"/>
      <c r="AP123" s="76"/>
      <c r="AQ123" s="76"/>
      <c r="AR123" s="76"/>
      <c r="AS123" s="76"/>
      <c r="AT123" s="76"/>
      <c r="AU123" s="76"/>
      <c r="AV123" s="76"/>
      <c r="AW123" s="76"/>
      <c r="AX123" s="76"/>
      <c r="AY123" s="76"/>
      <c r="AZ123" s="76"/>
      <c r="BA123" s="76"/>
      <c r="BB123" s="76"/>
      <c r="BC123" s="76"/>
      <c r="BD123" s="76"/>
      <c r="BE123" s="76"/>
      <c r="BF123" s="76"/>
      <c r="BG123" s="76"/>
      <c r="BH123" s="76"/>
      <c r="BI123" s="76"/>
      <c r="BJ123" s="76"/>
      <c r="BK123" s="76"/>
      <c r="BL123" s="76"/>
      <c r="BM123" s="76"/>
      <c r="BN123" s="76"/>
      <c r="BO123" s="76"/>
      <c r="BP123" s="76"/>
      <c r="BQ123" s="76"/>
      <c r="BR123" s="76"/>
      <c r="BS123" s="76"/>
      <c r="BT123" s="76"/>
      <c r="BU123" s="76"/>
      <c r="BV123" s="76"/>
      <c r="BW123" s="76"/>
      <c r="BX123" s="76"/>
      <c r="BY123" s="76"/>
      <c r="BZ123" s="76"/>
      <c r="CA123" s="76"/>
      <c r="CB123" s="76"/>
      <c r="CC123" s="76"/>
      <c r="CD123" s="76"/>
      <c r="CE123" s="76"/>
      <c r="CF123" s="76"/>
      <c r="CG123" s="76"/>
      <c r="CH123" s="76"/>
      <c r="CI123" s="76"/>
      <c r="CJ123" s="76"/>
      <c r="CK123" s="76"/>
      <c r="CL123" s="76"/>
      <c r="CM123" s="76"/>
      <c r="CN123" s="76"/>
      <c r="CO123" s="76"/>
      <c r="CP123" s="76"/>
      <c r="CQ123" s="76"/>
      <c r="CR123" s="76"/>
      <c r="CS123" s="76"/>
      <c r="CT123" s="76"/>
      <c r="CU123" s="76"/>
      <c r="CV123" s="76"/>
      <c r="CW123" s="76"/>
      <c r="CX123" s="76"/>
      <c r="CY123" s="76"/>
      <c r="CZ123" s="76"/>
      <c r="DA123" s="76"/>
      <c r="DB123" s="76"/>
      <c r="DC123" s="76"/>
      <c r="DD123" s="76"/>
      <c r="DE123" s="76"/>
      <c r="DF123" s="76"/>
      <c r="DG123" s="76"/>
      <c r="DH123" s="76"/>
      <c r="DI123" s="76"/>
      <c r="DJ123" s="76"/>
      <c r="DK123" s="76"/>
      <c r="DL123" s="76"/>
      <c r="DM123" s="76"/>
      <c r="DN123" s="76"/>
      <c r="DO123" s="76"/>
      <c r="DP123" s="76"/>
      <c r="DQ123" s="76"/>
      <c r="DR123" s="76"/>
      <c r="DS123" s="76"/>
      <c r="DT123" s="76"/>
      <c r="DU123" s="76"/>
      <c r="DV123" s="76"/>
      <c r="DW123" s="76"/>
      <c r="DX123" s="76"/>
      <c r="DY123" s="76"/>
      <c r="DZ123" s="76"/>
      <c r="EA123" s="76"/>
      <c r="EB123" s="76"/>
      <c r="EC123" s="76"/>
      <c r="ED123" s="76"/>
      <c r="EE123" s="76"/>
      <c r="EF123" s="76"/>
      <c r="EG123" s="76"/>
      <c r="EH123" s="76"/>
      <c r="EI123" s="76"/>
      <c r="EJ123" s="76"/>
      <c r="EK123" s="76"/>
      <c r="EL123" s="76"/>
      <c r="EM123" s="76"/>
      <c r="EN123" s="76"/>
      <c r="EO123" s="76"/>
      <c r="EP123" s="76"/>
      <c r="EQ123" s="76"/>
      <c r="ER123" s="76"/>
      <c r="ES123" s="76"/>
      <c r="ET123" s="76"/>
      <c r="EU123" s="76"/>
      <c r="EV123" s="76"/>
    </row>
    <row r="124" spans="1:152" s="89" customFormat="1" ht="15" customHeight="1" x14ac:dyDescent="0.25">
      <c r="A124" s="569"/>
      <c r="B124" s="569"/>
      <c r="C124" s="610"/>
      <c r="D124" s="777"/>
      <c r="E124" s="777"/>
      <c r="F124" s="816"/>
      <c r="G124" s="839"/>
      <c r="H124" s="840"/>
      <c r="I124" s="840"/>
      <c r="J124" s="841"/>
      <c r="K124" s="601"/>
      <c r="L124" s="79"/>
      <c r="M124" s="76"/>
      <c r="N124" s="76"/>
      <c r="O124" s="76"/>
      <c r="P124" s="76"/>
      <c r="Q124" s="76"/>
      <c r="R124" s="76"/>
      <c r="S124" s="76"/>
      <c r="T124" s="76"/>
      <c r="U124" s="76"/>
      <c r="V124" s="76"/>
      <c r="W124" s="76"/>
      <c r="X124" s="76"/>
      <c r="Y124" s="76"/>
      <c r="Z124" s="76"/>
      <c r="AA124" s="76"/>
      <c r="AB124" s="76"/>
      <c r="AC124" s="76"/>
      <c r="AD124" s="76"/>
      <c r="AE124" s="76"/>
      <c r="AF124" s="76"/>
      <c r="AG124" s="76"/>
      <c r="AH124" s="76"/>
      <c r="AI124" s="76"/>
      <c r="AJ124" s="76"/>
      <c r="AK124" s="76"/>
      <c r="AL124" s="76"/>
      <c r="AM124" s="76"/>
      <c r="AN124" s="76"/>
      <c r="AO124" s="76"/>
      <c r="AP124" s="76"/>
      <c r="AQ124" s="76"/>
      <c r="AR124" s="76"/>
      <c r="AS124" s="76"/>
      <c r="AT124" s="76"/>
      <c r="AU124" s="76"/>
      <c r="AV124" s="76"/>
      <c r="AW124" s="76"/>
      <c r="AX124" s="76"/>
      <c r="AY124" s="76"/>
      <c r="AZ124" s="76"/>
      <c r="BA124" s="76"/>
      <c r="BB124" s="76"/>
      <c r="BC124" s="76"/>
      <c r="BD124" s="76"/>
      <c r="BE124" s="76"/>
      <c r="BF124" s="76"/>
      <c r="BG124" s="76"/>
      <c r="BH124" s="76"/>
      <c r="BI124" s="76"/>
      <c r="BJ124" s="76"/>
      <c r="BK124" s="76"/>
      <c r="BL124" s="76"/>
      <c r="BM124" s="76"/>
      <c r="BN124" s="76"/>
      <c r="BO124" s="76"/>
      <c r="BP124" s="76"/>
      <c r="BQ124" s="76"/>
      <c r="BR124" s="76"/>
      <c r="BS124" s="76"/>
      <c r="BT124" s="76"/>
      <c r="BU124" s="76"/>
      <c r="BV124" s="76"/>
      <c r="BW124" s="76"/>
      <c r="BX124" s="76"/>
      <c r="BY124" s="76"/>
      <c r="BZ124" s="76"/>
      <c r="CA124" s="76"/>
      <c r="CB124" s="76"/>
      <c r="CC124" s="76"/>
      <c r="CD124" s="76"/>
      <c r="CE124" s="76"/>
      <c r="CF124" s="76"/>
      <c r="CG124" s="76"/>
      <c r="CH124" s="76"/>
      <c r="CI124" s="76"/>
      <c r="CJ124" s="76"/>
      <c r="CK124" s="76"/>
      <c r="CL124" s="76"/>
      <c r="CM124" s="76"/>
      <c r="CN124" s="76"/>
      <c r="CO124" s="76"/>
      <c r="CP124" s="76"/>
      <c r="CQ124" s="76"/>
      <c r="CR124" s="76"/>
      <c r="CS124" s="76"/>
      <c r="CT124" s="76"/>
      <c r="CU124" s="76"/>
      <c r="CV124" s="76"/>
      <c r="CW124" s="76"/>
      <c r="CX124" s="76"/>
      <c r="CY124" s="76"/>
      <c r="CZ124" s="76"/>
      <c r="DA124" s="76"/>
      <c r="DB124" s="76"/>
      <c r="DC124" s="76"/>
      <c r="DD124" s="76"/>
      <c r="DE124" s="76"/>
      <c r="DF124" s="76"/>
      <c r="DG124" s="76"/>
      <c r="DH124" s="76"/>
      <c r="DI124" s="76"/>
      <c r="DJ124" s="76"/>
      <c r="DK124" s="76"/>
      <c r="DL124" s="76"/>
      <c r="DM124" s="76"/>
      <c r="DN124" s="76"/>
      <c r="DO124" s="76"/>
      <c r="DP124" s="76"/>
      <c r="DQ124" s="76"/>
      <c r="DR124" s="76"/>
      <c r="DS124" s="76"/>
      <c r="DT124" s="76"/>
      <c r="DU124" s="76"/>
      <c r="DV124" s="76"/>
      <c r="DW124" s="76"/>
      <c r="DX124" s="76"/>
      <c r="DY124" s="76"/>
      <c r="DZ124" s="76"/>
      <c r="EA124" s="76"/>
      <c r="EB124" s="76"/>
      <c r="EC124" s="76"/>
      <c r="ED124" s="76"/>
      <c r="EE124" s="76"/>
      <c r="EF124" s="76"/>
      <c r="EG124" s="76"/>
      <c r="EH124" s="76"/>
      <c r="EI124" s="76"/>
      <c r="EJ124" s="76"/>
      <c r="EK124" s="76"/>
      <c r="EL124" s="76"/>
      <c r="EM124" s="76"/>
      <c r="EN124" s="76"/>
      <c r="EO124" s="76"/>
      <c r="EP124" s="76"/>
      <c r="EQ124" s="76"/>
      <c r="ER124" s="76"/>
      <c r="ES124" s="76"/>
      <c r="ET124" s="76"/>
      <c r="EU124" s="76"/>
      <c r="EV124" s="76"/>
    </row>
    <row r="125" spans="1:152" s="89" customFormat="1" ht="15" customHeight="1" x14ac:dyDescent="0.25">
      <c r="A125" s="567">
        <v>6</v>
      </c>
      <c r="B125" s="567"/>
      <c r="C125" s="608" t="s">
        <v>712</v>
      </c>
      <c r="D125" s="774"/>
      <c r="E125" s="774"/>
      <c r="F125" s="817" t="s">
        <v>779</v>
      </c>
      <c r="G125" s="805" t="s">
        <v>782</v>
      </c>
      <c r="H125" s="806"/>
      <c r="I125" s="806"/>
      <c r="J125" s="807"/>
      <c r="K125" s="601">
        <v>39535</v>
      </c>
      <c r="L125" s="79"/>
      <c r="M125" s="76"/>
      <c r="N125" s="76"/>
      <c r="O125" s="76"/>
      <c r="P125" s="76"/>
      <c r="Q125" s="76"/>
      <c r="R125" s="76"/>
      <c r="S125" s="76"/>
      <c r="T125" s="76"/>
      <c r="U125" s="76"/>
      <c r="V125" s="76"/>
      <c r="W125" s="76"/>
      <c r="X125" s="76"/>
      <c r="Y125" s="76"/>
      <c r="Z125" s="76"/>
      <c r="AA125" s="76"/>
      <c r="AB125" s="76"/>
      <c r="AC125" s="76"/>
      <c r="AD125" s="76"/>
      <c r="AE125" s="76"/>
      <c r="AF125" s="76"/>
      <c r="AG125" s="76"/>
      <c r="AH125" s="76"/>
      <c r="AI125" s="76"/>
      <c r="AJ125" s="76"/>
      <c r="AK125" s="76"/>
      <c r="AL125" s="76"/>
      <c r="AM125" s="76"/>
      <c r="AN125" s="76"/>
      <c r="AO125" s="76"/>
      <c r="AP125" s="76"/>
      <c r="AQ125" s="76"/>
      <c r="AR125" s="76"/>
      <c r="AS125" s="76"/>
      <c r="AT125" s="76"/>
      <c r="AU125" s="76"/>
      <c r="AV125" s="76"/>
      <c r="AW125" s="76"/>
      <c r="AX125" s="76"/>
      <c r="AY125" s="76"/>
      <c r="AZ125" s="76"/>
      <c r="BA125" s="76"/>
      <c r="BB125" s="76"/>
      <c r="BC125" s="76"/>
      <c r="BD125" s="76"/>
      <c r="BE125" s="76"/>
      <c r="BF125" s="76"/>
      <c r="BG125" s="76"/>
      <c r="BH125" s="76"/>
      <c r="BI125" s="76"/>
      <c r="BJ125" s="76"/>
      <c r="BK125" s="76"/>
      <c r="BL125" s="76"/>
      <c r="BM125" s="76"/>
      <c r="BN125" s="76"/>
      <c r="BO125" s="76"/>
      <c r="BP125" s="76"/>
      <c r="BQ125" s="76"/>
      <c r="BR125" s="76"/>
      <c r="BS125" s="76"/>
      <c r="BT125" s="76"/>
      <c r="BU125" s="76"/>
      <c r="BV125" s="76"/>
      <c r="BW125" s="76"/>
      <c r="BX125" s="76"/>
      <c r="BY125" s="76"/>
      <c r="BZ125" s="76"/>
      <c r="CA125" s="76"/>
      <c r="CB125" s="76"/>
      <c r="CC125" s="76"/>
      <c r="CD125" s="76"/>
      <c r="CE125" s="76"/>
      <c r="CF125" s="76"/>
      <c r="CG125" s="76"/>
      <c r="CH125" s="76"/>
      <c r="CI125" s="76"/>
      <c r="CJ125" s="76"/>
      <c r="CK125" s="76"/>
      <c r="CL125" s="76"/>
      <c r="CM125" s="76"/>
      <c r="CN125" s="76"/>
      <c r="CO125" s="76"/>
      <c r="CP125" s="76"/>
      <c r="CQ125" s="76"/>
      <c r="CR125" s="76"/>
      <c r="CS125" s="76"/>
      <c r="CT125" s="76"/>
      <c r="CU125" s="76"/>
      <c r="CV125" s="76"/>
      <c r="CW125" s="76"/>
      <c r="CX125" s="76"/>
      <c r="CY125" s="76"/>
      <c r="CZ125" s="76"/>
      <c r="DA125" s="76"/>
      <c r="DB125" s="76"/>
      <c r="DC125" s="76"/>
      <c r="DD125" s="76"/>
      <c r="DE125" s="76"/>
      <c r="DF125" s="76"/>
      <c r="DG125" s="76"/>
      <c r="DH125" s="76"/>
      <c r="DI125" s="76"/>
      <c r="DJ125" s="76"/>
      <c r="DK125" s="76"/>
      <c r="DL125" s="76"/>
      <c r="DM125" s="76"/>
      <c r="DN125" s="76"/>
      <c r="DO125" s="76"/>
      <c r="DP125" s="76"/>
      <c r="DQ125" s="76"/>
      <c r="DR125" s="76"/>
      <c r="DS125" s="76"/>
      <c r="DT125" s="76"/>
      <c r="DU125" s="76"/>
      <c r="DV125" s="76"/>
      <c r="DW125" s="76"/>
      <c r="DX125" s="76"/>
      <c r="DY125" s="76"/>
      <c r="DZ125" s="76"/>
      <c r="EA125" s="76"/>
      <c r="EB125" s="76"/>
      <c r="EC125" s="76"/>
      <c r="ED125" s="76"/>
      <c r="EE125" s="76"/>
      <c r="EF125" s="76"/>
      <c r="EG125" s="76"/>
      <c r="EH125" s="76"/>
      <c r="EI125" s="76"/>
      <c r="EJ125" s="76"/>
      <c r="EK125" s="76"/>
      <c r="EL125" s="76"/>
      <c r="EM125" s="76"/>
      <c r="EN125" s="76"/>
      <c r="EO125" s="76"/>
      <c r="EP125" s="76"/>
      <c r="EQ125" s="76"/>
      <c r="ER125" s="76"/>
      <c r="ES125" s="76"/>
      <c r="ET125" s="76"/>
      <c r="EU125" s="76"/>
      <c r="EV125" s="76"/>
    </row>
    <row r="126" spans="1:152" s="89" customFormat="1" ht="15" customHeight="1" x14ac:dyDescent="0.25">
      <c r="A126" s="568"/>
      <c r="B126" s="568"/>
      <c r="C126" s="609"/>
      <c r="D126" s="832"/>
      <c r="E126" s="832"/>
      <c r="F126" s="818"/>
      <c r="G126" s="808"/>
      <c r="H126" s="809"/>
      <c r="I126" s="809"/>
      <c r="J126" s="810"/>
      <c r="K126" s="601"/>
      <c r="L126" s="79"/>
      <c r="M126" s="76"/>
      <c r="N126" s="76"/>
      <c r="O126" s="76"/>
      <c r="P126" s="76"/>
      <c r="Q126" s="76"/>
      <c r="R126" s="76"/>
      <c r="S126" s="76"/>
      <c r="T126" s="76"/>
      <c r="U126" s="76"/>
      <c r="V126" s="76"/>
      <c r="W126" s="76"/>
      <c r="X126" s="76"/>
      <c r="Y126" s="76"/>
      <c r="Z126" s="76"/>
      <c r="AA126" s="76"/>
      <c r="AB126" s="76"/>
      <c r="AC126" s="76"/>
      <c r="AD126" s="76"/>
      <c r="AE126" s="76"/>
      <c r="AF126" s="76"/>
      <c r="AG126" s="76"/>
      <c r="AH126" s="76"/>
      <c r="AI126" s="76"/>
      <c r="AJ126" s="76"/>
      <c r="AK126" s="76"/>
      <c r="AL126" s="76"/>
      <c r="AM126" s="76"/>
      <c r="AN126" s="76"/>
      <c r="AO126" s="76"/>
      <c r="AP126" s="76"/>
      <c r="AQ126" s="76"/>
      <c r="AR126" s="76"/>
      <c r="AS126" s="76"/>
      <c r="AT126" s="76"/>
      <c r="AU126" s="76"/>
      <c r="AV126" s="76"/>
      <c r="AW126" s="76"/>
      <c r="AX126" s="76"/>
      <c r="AY126" s="76"/>
      <c r="AZ126" s="76"/>
      <c r="BA126" s="76"/>
      <c r="BB126" s="76"/>
      <c r="BC126" s="76"/>
      <c r="BD126" s="76"/>
      <c r="BE126" s="76"/>
      <c r="BF126" s="76"/>
      <c r="BG126" s="76"/>
      <c r="BH126" s="76"/>
      <c r="BI126" s="76"/>
      <c r="BJ126" s="76"/>
      <c r="BK126" s="76"/>
      <c r="BL126" s="76"/>
      <c r="BM126" s="76"/>
      <c r="BN126" s="76"/>
      <c r="BO126" s="76"/>
      <c r="BP126" s="76"/>
      <c r="BQ126" s="76"/>
      <c r="BR126" s="76"/>
      <c r="BS126" s="76"/>
      <c r="BT126" s="76"/>
      <c r="BU126" s="76"/>
      <c r="BV126" s="76"/>
      <c r="BW126" s="76"/>
      <c r="BX126" s="76"/>
      <c r="BY126" s="76"/>
      <c r="BZ126" s="76"/>
      <c r="CA126" s="76"/>
      <c r="CB126" s="76"/>
      <c r="CC126" s="76"/>
      <c r="CD126" s="76"/>
      <c r="CE126" s="76"/>
      <c r="CF126" s="76"/>
      <c r="CG126" s="76"/>
      <c r="CH126" s="76"/>
      <c r="CI126" s="76"/>
      <c r="CJ126" s="76"/>
      <c r="CK126" s="76"/>
      <c r="CL126" s="76"/>
      <c r="CM126" s="76"/>
      <c r="CN126" s="76"/>
      <c r="CO126" s="76"/>
      <c r="CP126" s="76"/>
      <c r="CQ126" s="76"/>
      <c r="CR126" s="76"/>
      <c r="CS126" s="76"/>
      <c r="CT126" s="76"/>
      <c r="CU126" s="76"/>
      <c r="CV126" s="76"/>
      <c r="CW126" s="76"/>
      <c r="CX126" s="76"/>
      <c r="CY126" s="76"/>
      <c r="CZ126" s="76"/>
      <c r="DA126" s="76"/>
      <c r="DB126" s="76"/>
      <c r="DC126" s="76"/>
      <c r="DD126" s="76"/>
      <c r="DE126" s="76"/>
      <c r="DF126" s="76"/>
      <c r="DG126" s="76"/>
      <c r="DH126" s="76"/>
      <c r="DI126" s="76"/>
      <c r="DJ126" s="76"/>
      <c r="DK126" s="76"/>
      <c r="DL126" s="76"/>
      <c r="DM126" s="76"/>
      <c r="DN126" s="76"/>
      <c r="DO126" s="76"/>
      <c r="DP126" s="76"/>
      <c r="DQ126" s="76"/>
      <c r="DR126" s="76"/>
      <c r="DS126" s="76"/>
      <c r="DT126" s="76"/>
      <c r="DU126" s="76"/>
      <c r="DV126" s="76"/>
      <c r="DW126" s="76"/>
      <c r="DX126" s="76"/>
      <c r="DY126" s="76"/>
      <c r="DZ126" s="76"/>
      <c r="EA126" s="76"/>
      <c r="EB126" s="76"/>
      <c r="EC126" s="76"/>
      <c r="ED126" s="76"/>
      <c r="EE126" s="76"/>
      <c r="EF126" s="76"/>
      <c r="EG126" s="76"/>
      <c r="EH126" s="76"/>
      <c r="EI126" s="76"/>
      <c r="EJ126" s="76"/>
      <c r="EK126" s="76"/>
      <c r="EL126" s="76"/>
      <c r="EM126" s="76"/>
      <c r="EN126" s="76"/>
      <c r="EO126" s="76"/>
      <c r="EP126" s="76"/>
      <c r="EQ126" s="76"/>
      <c r="ER126" s="76"/>
      <c r="ES126" s="76"/>
      <c r="ET126" s="76"/>
      <c r="EU126" s="76"/>
      <c r="EV126" s="76"/>
    </row>
    <row r="127" spans="1:152" s="89" customFormat="1" ht="15" customHeight="1" x14ac:dyDescent="0.25">
      <c r="A127" s="568"/>
      <c r="B127" s="568"/>
      <c r="C127" s="609"/>
      <c r="D127" s="832"/>
      <c r="E127" s="832"/>
      <c r="F127" s="819"/>
      <c r="G127" s="811"/>
      <c r="H127" s="812"/>
      <c r="I127" s="812"/>
      <c r="J127" s="813"/>
      <c r="K127" s="601"/>
      <c r="L127" s="79"/>
      <c r="M127" s="76"/>
      <c r="N127" s="76"/>
      <c r="O127" s="76"/>
      <c r="P127" s="76"/>
      <c r="Q127" s="76"/>
      <c r="R127" s="76"/>
      <c r="S127" s="76"/>
      <c r="T127" s="76"/>
      <c r="U127" s="76"/>
      <c r="V127" s="76"/>
      <c r="W127" s="76"/>
      <c r="X127" s="76"/>
      <c r="Y127" s="76"/>
      <c r="Z127" s="76"/>
      <c r="AA127" s="76"/>
      <c r="AB127" s="76"/>
      <c r="AC127" s="76"/>
      <c r="AD127" s="76"/>
      <c r="AE127" s="76"/>
      <c r="AF127" s="76"/>
      <c r="AG127" s="76"/>
      <c r="AH127" s="76"/>
      <c r="AI127" s="76"/>
      <c r="AJ127" s="76"/>
      <c r="AK127" s="76"/>
      <c r="AL127" s="76"/>
      <c r="AM127" s="76"/>
      <c r="AN127" s="76"/>
      <c r="AO127" s="76"/>
      <c r="AP127" s="76"/>
      <c r="AQ127" s="76"/>
      <c r="AR127" s="76"/>
      <c r="AS127" s="76"/>
      <c r="AT127" s="76"/>
      <c r="AU127" s="76"/>
      <c r="AV127" s="76"/>
      <c r="AW127" s="76"/>
      <c r="AX127" s="76"/>
      <c r="AY127" s="76"/>
      <c r="AZ127" s="76"/>
      <c r="BA127" s="76"/>
      <c r="BB127" s="76"/>
      <c r="BC127" s="76"/>
      <c r="BD127" s="76"/>
      <c r="BE127" s="76"/>
      <c r="BF127" s="76"/>
      <c r="BG127" s="76"/>
      <c r="BH127" s="76"/>
      <c r="BI127" s="76"/>
      <c r="BJ127" s="76"/>
      <c r="BK127" s="76"/>
      <c r="BL127" s="76"/>
      <c r="BM127" s="76"/>
      <c r="BN127" s="76"/>
      <c r="BO127" s="76"/>
      <c r="BP127" s="76"/>
      <c r="BQ127" s="76"/>
      <c r="BR127" s="76"/>
      <c r="BS127" s="76"/>
      <c r="BT127" s="76"/>
      <c r="BU127" s="76"/>
      <c r="BV127" s="76"/>
      <c r="BW127" s="76"/>
      <c r="BX127" s="76"/>
      <c r="BY127" s="76"/>
      <c r="BZ127" s="76"/>
      <c r="CA127" s="76"/>
      <c r="CB127" s="76"/>
      <c r="CC127" s="76"/>
      <c r="CD127" s="76"/>
      <c r="CE127" s="76"/>
      <c r="CF127" s="76"/>
      <c r="CG127" s="76"/>
      <c r="CH127" s="76"/>
      <c r="CI127" s="76"/>
      <c r="CJ127" s="76"/>
      <c r="CK127" s="76"/>
      <c r="CL127" s="76"/>
      <c r="CM127" s="76"/>
      <c r="CN127" s="76"/>
      <c r="CO127" s="76"/>
      <c r="CP127" s="76"/>
      <c r="CQ127" s="76"/>
      <c r="CR127" s="76"/>
      <c r="CS127" s="76"/>
      <c r="CT127" s="76"/>
      <c r="CU127" s="76"/>
      <c r="CV127" s="76"/>
      <c r="CW127" s="76"/>
      <c r="CX127" s="76"/>
      <c r="CY127" s="76"/>
      <c r="CZ127" s="76"/>
      <c r="DA127" s="76"/>
      <c r="DB127" s="76"/>
      <c r="DC127" s="76"/>
      <c r="DD127" s="76"/>
      <c r="DE127" s="76"/>
      <c r="DF127" s="76"/>
      <c r="DG127" s="76"/>
      <c r="DH127" s="76"/>
      <c r="DI127" s="76"/>
      <c r="DJ127" s="76"/>
      <c r="DK127" s="76"/>
      <c r="DL127" s="76"/>
      <c r="DM127" s="76"/>
      <c r="DN127" s="76"/>
      <c r="DO127" s="76"/>
      <c r="DP127" s="76"/>
      <c r="DQ127" s="76"/>
      <c r="DR127" s="76"/>
      <c r="DS127" s="76"/>
      <c r="DT127" s="76"/>
      <c r="DU127" s="76"/>
      <c r="DV127" s="76"/>
      <c r="DW127" s="76"/>
      <c r="DX127" s="76"/>
      <c r="DY127" s="76"/>
      <c r="DZ127" s="76"/>
      <c r="EA127" s="76"/>
      <c r="EB127" s="76"/>
      <c r="EC127" s="76"/>
      <c r="ED127" s="76"/>
      <c r="EE127" s="76"/>
      <c r="EF127" s="76"/>
      <c r="EG127" s="76"/>
      <c r="EH127" s="76"/>
      <c r="EI127" s="76"/>
      <c r="EJ127" s="76"/>
      <c r="EK127" s="76"/>
      <c r="EL127" s="76"/>
      <c r="EM127" s="76"/>
      <c r="EN127" s="76"/>
      <c r="EO127" s="76"/>
      <c r="EP127" s="76"/>
      <c r="EQ127" s="76"/>
      <c r="ER127" s="76"/>
      <c r="ES127" s="76"/>
      <c r="ET127" s="76"/>
      <c r="EU127" s="76"/>
      <c r="EV127" s="76"/>
    </row>
    <row r="128" spans="1:152" s="89" customFormat="1" ht="15" customHeight="1" x14ac:dyDescent="0.25">
      <c r="A128" s="568"/>
      <c r="B128" s="568"/>
      <c r="C128" s="609"/>
      <c r="D128" s="832"/>
      <c r="E128" s="832"/>
      <c r="F128" s="814" t="s">
        <v>781</v>
      </c>
      <c r="G128" s="805" t="s">
        <v>783</v>
      </c>
      <c r="H128" s="806"/>
      <c r="I128" s="806"/>
      <c r="J128" s="807"/>
      <c r="K128" s="601"/>
      <c r="L128" s="79"/>
      <c r="M128" s="76"/>
      <c r="N128" s="76"/>
      <c r="O128" s="76"/>
      <c r="P128" s="76"/>
      <c r="Q128" s="76"/>
      <c r="R128" s="76"/>
      <c r="S128" s="76"/>
      <c r="T128" s="76"/>
      <c r="U128" s="76"/>
      <c r="V128" s="76"/>
      <c r="W128" s="76"/>
      <c r="X128" s="76"/>
      <c r="Y128" s="76"/>
      <c r="Z128" s="76"/>
      <c r="AA128" s="76"/>
      <c r="AB128" s="76"/>
      <c r="AC128" s="76"/>
      <c r="AD128" s="76"/>
      <c r="AE128" s="76"/>
      <c r="AF128" s="76"/>
      <c r="AG128" s="76"/>
      <c r="AH128" s="76"/>
      <c r="AI128" s="76"/>
      <c r="AJ128" s="76"/>
      <c r="AK128" s="76"/>
      <c r="AL128" s="76"/>
      <c r="AM128" s="76"/>
      <c r="AN128" s="76"/>
      <c r="AO128" s="76"/>
      <c r="AP128" s="76"/>
      <c r="AQ128" s="76"/>
      <c r="AR128" s="76"/>
      <c r="AS128" s="76"/>
      <c r="AT128" s="76"/>
      <c r="AU128" s="76"/>
      <c r="AV128" s="76"/>
      <c r="AW128" s="76"/>
      <c r="AX128" s="76"/>
      <c r="AY128" s="76"/>
      <c r="AZ128" s="76"/>
      <c r="BA128" s="76"/>
      <c r="BB128" s="76"/>
      <c r="BC128" s="76"/>
      <c r="BD128" s="76"/>
      <c r="BE128" s="76"/>
      <c r="BF128" s="76"/>
      <c r="BG128" s="76"/>
      <c r="BH128" s="76"/>
      <c r="BI128" s="76"/>
      <c r="BJ128" s="76"/>
      <c r="BK128" s="76"/>
      <c r="BL128" s="76"/>
      <c r="BM128" s="76"/>
      <c r="BN128" s="76"/>
      <c r="BO128" s="76"/>
      <c r="BP128" s="76"/>
      <c r="BQ128" s="76"/>
      <c r="BR128" s="76"/>
      <c r="BS128" s="76"/>
      <c r="BT128" s="76"/>
      <c r="BU128" s="76"/>
      <c r="BV128" s="76"/>
      <c r="BW128" s="76"/>
      <c r="BX128" s="76"/>
      <c r="BY128" s="76"/>
      <c r="BZ128" s="76"/>
      <c r="CA128" s="76"/>
      <c r="CB128" s="76"/>
      <c r="CC128" s="76"/>
      <c r="CD128" s="76"/>
      <c r="CE128" s="76"/>
      <c r="CF128" s="76"/>
      <c r="CG128" s="76"/>
      <c r="CH128" s="76"/>
      <c r="CI128" s="76"/>
      <c r="CJ128" s="76"/>
      <c r="CK128" s="76"/>
      <c r="CL128" s="76"/>
      <c r="CM128" s="76"/>
      <c r="CN128" s="76"/>
      <c r="CO128" s="76"/>
      <c r="CP128" s="76"/>
      <c r="CQ128" s="76"/>
      <c r="CR128" s="76"/>
      <c r="CS128" s="76"/>
      <c r="CT128" s="76"/>
      <c r="CU128" s="76"/>
      <c r="CV128" s="76"/>
      <c r="CW128" s="76"/>
      <c r="CX128" s="76"/>
      <c r="CY128" s="76"/>
      <c r="CZ128" s="76"/>
      <c r="DA128" s="76"/>
      <c r="DB128" s="76"/>
      <c r="DC128" s="76"/>
      <c r="DD128" s="76"/>
      <c r="DE128" s="76"/>
      <c r="DF128" s="76"/>
      <c r="DG128" s="76"/>
      <c r="DH128" s="76"/>
      <c r="DI128" s="76"/>
      <c r="DJ128" s="76"/>
      <c r="DK128" s="76"/>
      <c r="DL128" s="76"/>
      <c r="DM128" s="76"/>
      <c r="DN128" s="76"/>
      <c r="DO128" s="76"/>
      <c r="DP128" s="76"/>
      <c r="DQ128" s="76"/>
      <c r="DR128" s="76"/>
      <c r="DS128" s="76"/>
      <c r="DT128" s="76"/>
      <c r="DU128" s="76"/>
      <c r="DV128" s="76"/>
      <c r="DW128" s="76"/>
      <c r="DX128" s="76"/>
      <c r="DY128" s="76"/>
      <c r="DZ128" s="76"/>
      <c r="EA128" s="76"/>
      <c r="EB128" s="76"/>
      <c r="EC128" s="76"/>
      <c r="ED128" s="76"/>
      <c r="EE128" s="76"/>
      <c r="EF128" s="76"/>
      <c r="EG128" s="76"/>
      <c r="EH128" s="76"/>
      <c r="EI128" s="76"/>
      <c r="EJ128" s="76"/>
      <c r="EK128" s="76"/>
      <c r="EL128" s="76"/>
      <c r="EM128" s="76"/>
      <c r="EN128" s="76"/>
      <c r="EO128" s="76"/>
      <c r="EP128" s="76"/>
      <c r="EQ128" s="76"/>
      <c r="ER128" s="76"/>
      <c r="ES128" s="76"/>
      <c r="ET128" s="76"/>
      <c r="EU128" s="76"/>
      <c r="EV128" s="76"/>
    </row>
    <row r="129" spans="1:152" s="89" customFormat="1" ht="15" customHeight="1" x14ac:dyDescent="0.25">
      <c r="A129" s="568"/>
      <c r="B129" s="568"/>
      <c r="C129" s="609"/>
      <c r="D129" s="832"/>
      <c r="E129" s="832"/>
      <c r="F129" s="815"/>
      <c r="G129" s="808"/>
      <c r="H129" s="809"/>
      <c r="I129" s="809"/>
      <c r="J129" s="810"/>
      <c r="K129" s="601"/>
      <c r="L129" s="79"/>
      <c r="M129" s="76"/>
      <c r="N129" s="76"/>
      <c r="O129" s="76"/>
      <c r="P129" s="76"/>
      <c r="Q129" s="76"/>
      <c r="R129" s="76"/>
      <c r="S129" s="76"/>
      <c r="T129" s="76"/>
      <c r="U129" s="76"/>
      <c r="V129" s="76"/>
      <c r="W129" s="76"/>
      <c r="X129" s="76"/>
      <c r="Y129" s="76"/>
      <c r="Z129" s="76"/>
      <c r="AA129" s="76"/>
      <c r="AB129" s="76"/>
      <c r="AC129" s="76"/>
      <c r="AD129" s="76"/>
      <c r="AE129" s="76"/>
      <c r="AF129" s="76"/>
      <c r="AG129" s="76"/>
      <c r="AH129" s="76"/>
      <c r="AI129" s="76"/>
      <c r="AJ129" s="76"/>
      <c r="AK129" s="76"/>
      <c r="AL129" s="76"/>
      <c r="AM129" s="76"/>
      <c r="AN129" s="76"/>
      <c r="AO129" s="76"/>
      <c r="AP129" s="76"/>
      <c r="AQ129" s="76"/>
      <c r="AR129" s="76"/>
      <c r="AS129" s="76"/>
      <c r="AT129" s="76"/>
      <c r="AU129" s="76"/>
      <c r="AV129" s="76"/>
      <c r="AW129" s="76"/>
      <c r="AX129" s="76"/>
      <c r="AY129" s="76"/>
      <c r="AZ129" s="76"/>
      <c r="BA129" s="76"/>
      <c r="BB129" s="76"/>
      <c r="BC129" s="76"/>
      <c r="BD129" s="76"/>
      <c r="BE129" s="76"/>
      <c r="BF129" s="76"/>
      <c r="BG129" s="76"/>
      <c r="BH129" s="76"/>
      <c r="BI129" s="76"/>
      <c r="BJ129" s="76"/>
      <c r="BK129" s="76"/>
      <c r="BL129" s="76"/>
      <c r="BM129" s="76"/>
      <c r="BN129" s="76"/>
      <c r="BO129" s="76"/>
      <c r="BP129" s="76"/>
      <c r="BQ129" s="76"/>
      <c r="BR129" s="76"/>
      <c r="BS129" s="76"/>
      <c r="BT129" s="76"/>
      <c r="BU129" s="76"/>
      <c r="BV129" s="76"/>
      <c r="BW129" s="76"/>
      <c r="BX129" s="76"/>
      <c r="BY129" s="76"/>
      <c r="BZ129" s="76"/>
      <c r="CA129" s="76"/>
      <c r="CB129" s="76"/>
      <c r="CC129" s="76"/>
      <c r="CD129" s="76"/>
      <c r="CE129" s="76"/>
      <c r="CF129" s="76"/>
      <c r="CG129" s="76"/>
      <c r="CH129" s="76"/>
      <c r="CI129" s="76"/>
      <c r="CJ129" s="76"/>
      <c r="CK129" s="76"/>
      <c r="CL129" s="76"/>
      <c r="CM129" s="76"/>
      <c r="CN129" s="76"/>
      <c r="CO129" s="76"/>
      <c r="CP129" s="76"/>
      <c r="CQ129" s="76"/>
      <c r="CR129" s="76"/>
      <c r="CS129" s="76"/>
      <c r="CT129" s="76"/>
      <c r="CU129" s="76"/>
      <c r="CV129" s="76"/>
      <c r="CW129" s="76"/>
      <c r="CX129" s="76"/>
      <c r="CY129" s="76"/>
      <c r="CZ129" s="76"/>
      <c r="DA129" s="76"/>
      <c r="DB129" s="76"/>
      <c r="DC129" s="76"/>
      <c r="DD129" s="76"/>
      <c r="DE129" s="76"/>
      <c r="DF129" s="76"/>
      <c r="DG129" s="76"/>
      <c r="DH129" s="76"/>
      <c r="DI129" s="76"/>
      <c r="DJ129" s="76"/>
      <c r="DK129" s="76"/>
      <c r="DL129" s="76"/>
      <c r="DM129" s="76"/>
      <c r="DN129" s="76"/>
      <c r="DO129" s="76"/>
      <c r="DP129" s="76"/>
      <c r="DQ129" s="76"/>
      <c r="DR129" s="76"/>
      <c r="DS129" s="76"/>
      <c r="DT129" s="76"/>
      <c r="DU129" s="76"/>
      <c r="DV129" s="76"/>
      <c r="DW129" s="76"/>
      <c r="DX129" s="76"/>
      <c r="DY129" s="76"/>
      <c r="DZ129" s="76"/>
      <c r="EA129" s="76"/>
      <c r="EB129" s="76"/>
      <c r="EC129" s="76"/>
      <c r="ED129" s="76"/>
      <c r="EE129" s="76"/>
      <c r="EF129" s="76"/>
      <c r="EG129" s="76"/>
      <c r="EH129" s="76"/>
      <c r="EI129" s="76"/>
      <c r="EJ129" s="76"/>
      <c r="EK129" s="76"/>
      <c r="EL129" s="76"/>
      <c r="EM129" s="76"/>
      <c r="EN129" s="76"/>
      <c r="EO129" s="76"/>
      <c r="EP129" s="76"/>
      <c r="EQ129" s="76"/>
      <c r="ER129" s="76"/>
      <c r="ES129" s="76"/>
      <c r="ET129" s="76"/>
      <c r="EU129" s="76"/>
      <c r="EV129" s="76"/>
    </row>
    <row r="130" spans="1:152" s="89" customFormat="1" ht="15" customHeight="1" x14ac:dyDescent="0.25">
      <c r="A130" s="568"/>
      <c r="B130" s="568"/>
      <c r="C130" s="609"/>
      <c r="D130" s="832"/>
      <c r="E130" s="832"/>
      <c r="F130" s="816"/>
      <c r="G130" s="811"/>
      <c r="H130" s="812"/>
      <c r="I130" s="812"/>
      <c r="J130" s="813"/>
      <c r="K130" s="601"/>
      <c r="L130" s="79"/>
      <c r="M130" s="76"/>
      <c r="N130" s="76"/>
      <c r="O130" s="76"/>
      <c r="P130" s="76"/>
      <c r="Q130" s="76"/>
      <c r="R130" s="76"/>
      <c r="S130" s="76"/>
      <c r="T130" s="76"/>
      <c r="U130" s="76"/>
      <c r="V130" s="76"/>
      <c r="W130" s="76"/>
      <c r="X130" s="76"/>
      <c r="Y130" s="76"/>
      <c r="Z130" s="76"/>
      <c r="AA130" s="76"/>
      <c r="AB130" s="76"/>
      <c r="AC130" s="76"/>
      <c r="AD130" s="76"/>
      <c r="AE130" s="76"/>
      <c r="AF130" s="76"/>
      <c r="AG130" s="76"/>
      <c r="AH130" s="76"/>
      <c r="AI130" s="76"/>
      <c r="AJ130" s="76"/>
      <c r="AK130" s="76"/>
      <c r="AL130" s="76"/>
      <c r="AM130" s="76"/>
      <c r="AN130" s="76"/>
      <c r="AO130" s="76"/>
      <c r="AP130" s="76"/>
      <c r="AQ130" s="76"/>
      <c r="AR130" s="76"/>
      <c r="AS130" s="76"/>
      <c r="AT130" s="76"/>
      <c r="AU130" s="76"/>
      <c r="AV130" s="76"/>
      <c r="AW130" s="76"/>
      <c r="AX130" s="76"/>
      <c r="AY130" s="76"/>
      <c r="AZ130" s="76"/>
      <c r="BA130" s="76"/>
      <c r="BB130" s="76"/>
      <c r="BC130" s="76"/>
      <c r="BD130" s="76"/>
      <c r="BE130" s="76"/>
      <c r="BF130" s="76"/>
      <c r="BG130" s="76"/>
      <c r="BH130" s="76"/>
      <c r="BI130" s="76"/>
      <c r="BJ130" s="76"/>
      <c r="BK130" s="76"/>
      <c r="BL130" s="76"/>
      <c r="BM130" s="76"/>
      <c r="BN130" s="76"/>
      <c r="BO130" s="76"/>
      <c r="BP130" s="76"/>
      <c r="BQ130" s="76"/>
      <c r="BR130" s="76"/>
      <c r="BS130" s="76"/>
      <c r="BT130" s="76"/>
      <c r="BU130" s="76"/>
      <c r="BV130" s="76"/>
      <c r="BW130" s="76"/>
      <c r="BX130" s="76"/>
      <c r="BY130" s="76"/>
      <c r="BZ130" s="76"/>
      <c r="CA130" s="76"/>
      <c r="CB130" s="76"/>
      <c r="CC130" s="76"/>
      <c r="CD130" s="76"/>
      <c r="CE130" s="76"/>
      <c r="CF130" s="76"/>
      <c r="CG130" s="76"/>
      <c r="CH130" s="76"/>
      <c r="CI130" s="76"/>
      <c r="CJ130" s="76"/>
      <c r="CK130" s="76"/>
      <c r="CL130" s="76"/>
      <c r="CM130" s="76"/>
      <c r="CN130" s="76"/>
      <c r="CO130" s="76"/>
      <c r="CP130" s="76"/>
      <c r="CQ130" s="76"/>
      <c r="CR130" s="76"/>
      <c r="CS130" s="76"/>
      <c r="CT130" s="76"/>
      <c r="CU130" s="76"/>
      <c r="CV130" s="76"/>
      <c r="CW130" s="76"/>
      <c r="CX130" s="76"/>
      <c r="CY130" s="76"/>
      <c r="CZ130" s="76"/>
      <c r="DA130" s="76"/>
      <c r="DB130" s="76"/>
      <c r="DC130" s="76"/>
      <c r="DD130" s="76"/>
      <c r="DE130" s="76"/>
      <c r="DF130" s="76"/>
      <c r="DG130" s="76"/>
      <c r="DH130" s="76"/>
      <c r="DI130" s="76"/>
      <c r="DJ130" s="76"/>
      <c r="DK130" s="76"/>
      <c r="DL130" s="76"/>
      <c r="DM130" s="76"/>
      <c r="DN130" s="76"/>
      <c r="DO130" s="76"/>
      <c r="DP130" s="76"/>
      <c r="DQ130" s="76"/>
      <c r="DR130" s="76"/>
      <c r="DS130" s="76"/>
      <c r="DT130" s="76"/>
      <c r="DU130" s="76"/>
      <c r="DV130" s="76"/>
      <c r="DW130" s="76"/>
      <c r="DX130" s="76"/>
      <c r="DY130" s="76"/>
      <c r="DZ130" s="76"/>
      <c r="EA130" s="76"/>
      <c r="EB130" s="76"/>
      <c r="EC130" s="76"/>
      <c r="ED130" s="76"/>
      <c r="EE130" s="76"/>
      <c r="EF130" s="76"/>
      <c r="EG130" s="76"/>
      <c r="EH130" s="76"/>
      <c r="EI130" s="76"/>
      <c r="EJ130" s="76"/>
      <c r="EK130" s="76"/>
      <c r="EL130" s="76"/>
      <c r="EM130" s="76"/>
      <c r="EN130" s="76"/>
      <c r="EO130" s="76"/>
      <c r="EP130" s="76"/>
      <c r="EQ130" s="76"/>
      <c r="ER130" s="76"/>
      <c r="ES130" s="76"/>
      <c r="ET130" s="76"/>
      <c r="EU130" s="76"/>
      <c r="EV130" s="76"/>
    </row>
    <row r="131" spans="1:152" s="89" customFormat="1" ht="15" customHeight="1" x14ac:dyDescent="0.25">
      <c r="A131" s="568"/>
      <c r="B131" s="568"/>
      <c r="C131" s="609"/>
      <c r="D131" s="832"/>
      <c r="E131" s="832"/>
      <c r="F131" s="814" t="s">
        <v>789</v>
      </c>
      <c r="G131" s="805" t="s">
        <v>790</v>
      </c>
      <c r="H131" s="806"/>
      <c r="I131" s="806"/>
      <c r="J131" s="807"/>
      <c r="K131" s="601"/>
      <c r="L131" s="79"/>
      <c r="M131" s="76"/>
      <c r="N131" s="76"/>
      <c r="O131" s="76"/>
      <c r="P131" s="76"/>
      <c r="Q131" s="76"/>
      <c r="R131" s="76"/>
      <c r="S131" s="76"/>
      <c r="T131" s="76"/>
      <c r="U131" s="76"/>
      <c r="V131" s="76"/>
      <c r="W131" s="76"/>
      <c r="X131" s="76"/>
      <c r="Y131" s="76"/>
      <c r="Z131" s="76"/>
      <c r="AA131" s="76"/>
      <c r="AB131" s="76"/>
      <c r="AC131" s="76"/>
      <c r="AD131" s="76"/>
      <c r="AE131" s="76"/>
      <c r="AF131" s="76"/>
      <c r="AG131" s="76"/>
      <c r="AH131" s="76"/>
      <c r="AI131" s="76"/>
      <c r="AJ131" s="76"/>
      <c r="AK131" s="76"/>
      <c r="AL131" s="76"/>
      <c r="AM131" s="76"/>
      <c r="AN131" s="76"/>
      <c r="AO131" s="76"/>
      <c r="AP131" s="76"/>
      <c r="AQ131" s="76"/>
      <c r="AR131" s="76"/>
      <c r="AS131" s="76"/>
      <c r="AT131" s="76"/>
      <c r="AU131" s="76"/>
      <c r="AV131" s="76"/>
      <c r="AW131" s="76"/>
      <c r="AX131" s="76"/>
      <c r="AY131" s="76"/>
      <c r="AZ131" s="76"/>
      <c r="BA131" s="76"/>
      <c r="BB131" s="76"/>
      <c r="BC131" s="76"/>
      <c r="BD131" s="76"/>
      <c r="BE131" s="76"/>
      <c r="BF131" s="76"/>
      <c r="BG131" s="76"/>
      <c r="BH131" s="76"/>
      <c r="BI131" s="76"/>
      <c r="BJ131" s="76"/>
      <c r="BK131" s="76"/>
      <c r="BL131" s="76"/>
      <c r="BM131" s="76"/>
      <c r="BN131" s="76"/>
      <c r="BO131" s="76"/>
      <c r="BP131" s="76"/>
      <c r="BQ131" s="76"/>
      <c r="BR131" s="76"/>
      <c r="BS131" s="76"/>
      <c r="BT131" s="76"/>
      <c r="BU131" s="76"/>
      <c r="BV131" s="76"/>
      <c r="BW131" s="76"/>
      <c r="BX131" s="76"/>
      <c r="BY131" s="76"/>
      <c r="BZ131" s="76"/>
      <c r="CA131" s="76"/>
      <c r="CB131" s="76"/>
      <c r="CC131" s="76"/>
      <c r="CD131" s="76"/>
      <c r="CE131" s="76"/>
      <c r="CF131" s="76"/>
      <c r="CG131" s="76"/>
      <c r="CH131" s="76"/>
      <c r="CI131" s="76"/>
      <c r="CJ131" s="76"/>
      <c r="CK131" s="76"/>
      <c r="CL131" s="76"/>
      <c r="CM131" s="76"/>
      <c r="CN131" s="76"/>
      <c r="CO131" s="76"/>
      <c r="CP131" s="76"/>
      <c r="CQ131" s="76"/>
      <c r="CR131" s="76"/>
      <c r="CS131" s="76"/>
      <c r="CT131" s="76"/>
      <c r="CU131" s="76"/>
      <c r="CV131" s="76"/>
      <c r="CW131" s="76"/>
      <c r="CX131" s="76"/>
      <c r="CY131" s="76"/>
      <c r="CZ131" s="76"/>
      <c r="DA131" s="76"/>
      <c r="DB131" s="76"/>
      <c r="DC131" s="76"/>
      <c r="DD131" s="76"/>
      <c r="DE131" s="76"/>
      <c r="DF131" s="76"/>
      <c r="DG131" s="76"/>
      <c r="DH131" s="76"/>
      <c r="DI131" s="76"/>
      <c r="DJ131" s="76"/>
      <c r="DK131" s="76"/>
      <c r="DL131" s="76"/>
      <c r="DM131" s="76"/>
      <c r="DN131" s="76"/>
      <c r="DO131" s="76"/>
      <c r="DP131" s="76"/>
      <c r="DQ131" s="76"/>
      <c r="DR131" s="76"/>
      <c r="DS131" s="76"/>
      <c r="DT131" s="76"/>
      <c r="DU131" s="76"/>
      <c r="DV131" s="76"/>
      <c r="DW131" s="76"/>
      <c r="DX131" s="76"/>
      <c r="DY131" s="76"/>
      <c r="DZ131" s="76"/>
      <c r="EA131" s="76"/>
      <c r="EB131" s="76"/>
      <c r="EC131" s="76"/>
      <c r="ED131" s="76"/>
      <c r="EE131" s="76"/>
      <c r="EF131" s="76"/>
      <c r="EG131" s="76"/>
      <c r="EH131" s="76"/>
      <c r="EI131" s="76"/>
      <c r="EJ131" s="76"/>
      <c r="EK131" s="76"/>
      <c r="EL131" s="76"/>
      <c r="EM131" s="76"/>
      <c r="EN131" s="76"/>
      <c r="EO131" s="76"/>
      <c r="EP131" s="76"/>
      <c r="EQ131" s="76"/>
      <c r="ER131" s="76"/>
      <c r="ES131" s="76"/>
      <c r="ET131" s="76"/>
      <c r="EU131" s="76"/>
      <c r="EV131" s="76"/>
    </row>
    <row r="132" spans="1:152" s="89" customFormat="1" ht="15" customHeight="1" x14ac:dyDescent="0.25">
      <c r="A132" s="568"/>
      <c r="B132" s="568"/>
      <c r="C132" s="609"/>
      <c r="D132" s="832"/>
      <c r="E132" s="832"/>
      <c r="F132" s="815"/>
      <c r="G132" s="808"/>
      <c r="H132" s="809"/>
      <c r="I132" s="809"/>
      <c r="J132" s="810"/>
      <c r="K132" s="601"/>
      <c r="L132" s="79"/>
      <c r="M132" s="76"/>
      <c r="N132" s="76"/>
      <c r="O132" s="76"/>
      <c r="P132" s="76"/>
      <c r="Q132" s="76"/>
      <c r="R132" s="76"/>
      <c r="S132" s="76"/>
      <c r="T132" s="76"/>
      <c r="U132" s="76"/>
      <c r="V132" s="76"/>
      <c r="W132" s="76"/>
      <c r="X132" s="76"/>
      <c r="Y132" s="76"/>
      <c r="Z132" s="76"/>
      <c r="AA132" s="76"/>
      <c r="AB132" s="76"/>
      <c r="AC132" s="76"/>
      <c r="AD132" s="76"/>
      <c r="AE132" s="76"/>
      <c r="AF132" s="76"/>
      <c r="AG132" s="76"/>
      <c r="AH132" s="76"/>
      <c r="AI132" s="76"/>
      <c r="AJ132" s="76"/>
      <c r="AK132" s="76"/>
      <c r="AL132" s="76"/>
      <c r="AM132" s="76"/>
      <c r="AN132" s="76"/>
      <c r="AO132" s="76"/>
      <c r="AP132" s="76"/>
      <c r="AQ132" s="76"/>
      <c r="AR132" s="76"/>
      <c r="AS132" s="76"/>
      <c r="AT132" s="76"/>
      <c r="AU132" s="76"/>
      <c r="AV132" s="76"/>
      <c r="AW132" s="76"/>
      <c r="AX132" s="76"/>
      <c r="AY132" s="76"/>
      <c r="AZ132" s="76"/>
      <c r="BA132" s="76"/>
      <c r="BB132" s="76"/>
      <c r="BC132" s="76"/>
      <c r="BD132" s="76"/>
      <c r="BE132" s="76"/>
      <c r="BF132" s="76"/>
      <c r="BG132" s="76"/>
      <c r="BH132" s="76"/>
      <c r="BI132" s="76"/>
      <c r="BJ132" s="76"/>
      <c r="BK132" s="76"/>
      <c r="BL132" s="76"/>
      <c r="BM132" s="76"/>
      <c r="BN132" s="76"/>
      <c r="BO132" s="76"/>
      <c r="BP132" s="76"/>
      <c r="BQ132" s="76"/>
      <c r="BR132" s="76"/>
      <c r="BS132" s="76"/>
      <c r="BT132" s="76"/>
      <c r="BU132" s="76"/>
      <c r="BV132" s="76"/>
      <c r="BW132" s="76"/>
      <c r="BX132" s="76"/>
      <c r="BY132" s="76"/>
      <c r="BZ132" s="76"/>
      <c r="CA132" s="76"/>
      <c r="CB132" s="76"/>
      <c r="CC132" s="76"/>
      <c r="CD132" s="76"/>
      <c r="CE132" s="76"/>
      <c r="CF132" s="76"/>
      <c r="CG132" s="76"/>
      <c r="CH132" s="76"/>
      <c r="CI132" s="76"/>
      <c r="CJ132" s="76"/>
      <c r="CK132" s="76"/>
      <c r="CL132" s="76"/>
      <c r="CM132" s="76"/>
      <c r="CN132" s="76"/>
      <c r="CO132" s="76"/>
      <c r="CP132" s="76"/>
      <c r="CQ132" s="76"/>
      <c r="CR132" s="76"/>
      <c r="CS132" s="76"/>
      <c r="CT132" s="76"/>
      <c r="CU132" s="76"/>
      <c r="CV132" s="76"/>
      <c r="CW132" s="76"/>
      <c r="CX132" s="76"/>
      <c r="CY132" s="76"/>
      <c r="CZ132" s="76"/>
      <c r="DA132" s="76"/>
      <c r="DB132" s="76"/>
      <c r="DC132" s="76"/>
      <c r="DD132" s="76"/>
      <c r="DE132" s="76"/>
      <c r="DF132" s="76"/>
      <c r="DG132" s="76"/>
      <c r="DH132" s="76"/>
      <c r="DI132" s="76"/>
      <c r="DJ132" s="76"/>
      <c r="DK132" s="76"/>
      <c r="DL132" s="76"/>
      <c r="DM132" s="76"/>
      <c r="DN132" s="76"/>
      <c r="DO132" s="76"/>
      <c r="DP132" s="76"/>
      <c r="DQ132" s="76"/>
      <c r="DR132" s="76"/>
      <c r="DS132" s="76"/>
      <c r="DT132" s="76"/>
      <c r="DU132" s="76"/>
      <c r="DV132" s="76"/>
      <c r="DW132" s="76"/>
      <c r="DX132" s="76"/>
      <c r="DY132" s="76"/>
      <c r="DZ132" s="76"/>
      <c r="EA132" s="76"/>
      <c r="EB132" s="76"/>
      <c r="EC132" s="76"/>
      <c r="ED132" s="76"/>
      <c r="EE132" s="76"/>
      <c r="EF132" s="76"/>
      <c r="EG132" s="76"/>
      <c r="EH132" s="76"/>
      <c r="EI132" s="76"/>
      <c r="EJ132" s="76"/>
      <c r="EK132" s="76"/>
      <c r="EL132" s="76"/>
      <c r="EM132" s="76"/>
      <c r="EN132" s="76"/>
      <c r="EO132" s="76"/>
      <c r="EP132" s="76"/>
      <c r="EQ132" s="76"/>
      <c r="ER132" s="76"/>
      <c r="ES132" s="76"/>
      <c r="ET132" s="76"/>
      <c r="EU132" s="76"/>
      <c r="EV132" s="76"/>
    </row>
    <row r="133" spans="1:152" s="89" customFormat="1" ht="15" customHeight="1" x14ac:dyDescent="0.25">
      <c r="A133" s="568">
        <v>6</v>
      </c>
      <c r="B133" s="568"/>
      <c r="C133" s="609" t="s">
        <v>712</v>
      </c>
      <c r="D133" s="832"/>
      <c r="E133" s="832"/>
      <c r="F133" s="816"/>
      <c r="G133" s="811"/>
      <c r="H133" s="812"/>
      <c r="I133" s="812"/>
      <c r="J133" s="813"/>
      <c r="K133" s="601"/>
      <c r="L133" s="79"/>
      <c r="M133" s="76"/>
      <c r="N133" s="76"/>
      <c r="O133" s="76"/>
      <c r="P133" s="76"/>
      <c r="Q133" s="76"/>
      <c r="R133" s="76"/>
      <c r="S133" s="76"/>
      <c r="T133" s="76"/>
      <c r="U133" s="76"/>
      <c r="V133" s="76"/>
      <c r="W133" s="76"/>
      <c r="X133" s="76"/>
      <c r="Y133" s="76"/>
      <c r="Z133" s="76"/>
      <c r="AA133" s="76"/>
      <c r="AB133" s="76"/>
      <c r="AC133" s="76"/>
      <c r="AD133" s="76"/>
      <c r="AE133" s="76"/>
      <c r="AF133" s="76"/>
      <c r="AG133" s="76"/>
      <c r="AH133" s="76"/>
      <c r="AI133" s="76"/>
      <c r="AJ133" s="76"/>
      <c r="AK133" s="76"/>
      <c r="AL133" s="76"/>
      <c r="AM133" s="76"/>
      <c r="AN133" s="76"/>
      <c r="AO133" s="76"/>
      <c r="AP133" s="76"/>
      <c r="AQ133" s="76"/>
      <c r="AR133" s="76"/>
      <c r="AS133" s="76"/>
      <c r="AT133" s="76"/>
      <c r="AU133" s="76"/>
      <c r="AV133" s="76"/>
      <c r="AW133" s="76"/>
      <c r="AX133" s="76"/>
      <c r="AY133" s="76"/>
      <c r="AZ133" s="76"/>
      <c r="BA133" s="76"/>
      <c r="BB133" s="76"/>
      <c r="BC133" s="76"/>
      <c r="BD133" s="76"/>
      <c r="BE133" s="76"/>
      <c r="BF133" s="76"/>
      <c r="BG133" s="76"/>
      <c r="BH133" s="76"/>
      <c r="BI133" s="76"/>
      <c r="BJ133" s="76"/>
      <c r="BK133" s="76"/>
      <c r="BL133" s="76"/>
      <c r="BM133" s="76"/>
      <c r="BN133" s="76"/>
      <c r="BO133" s="76"/>
      <c r="BP133" s="76"/>
      <c r="BQ133" s="76"/>
      <c r="BR133" s="76"/>
      <c r="BS133" s="76"/>
      <c r="BT133" s="76"/>
      <c r="BU133" s="76"/>
      <c r="BV133" s="76"/>
      <c r="BW133" s="76"/>
      <c r="BX133" s="76"/>
      <c r="BY133" s="76"/>
      <c r="BZ133" s="76"/>
      <c r="CA133" s="76"/>
      <c r="CB133" s="76"/>
      <c r="CC133" s="76"/>
      <c r="CD133" s="76"/>
      <c r="CE133" s="76"/>
      <c r="CF133" s="76"/>
      <c r="CG133" s="76"/>
      <c r="CH133" s="76"/>
      <c r="CI133" s="76"/>
      <c r="CJ133" s="76"/>
      <c r="CK133" s="76"/>
      <c r="CL133" s="76"/>
      <c r="CM133" s="76"/>
      <c r="CN133" s="76"/>
      <c r="CO133" s="76"/>
      <c r="CP133" s="76"/>
      <c r="CQ133" s="76"/>
      <c r="CR133" s="76"/>
      <c r="CS133" s="76"/>
      <c r="CT133" s="76"/>
      <c r="CU133" s="76"/>
      <c r="CV133" s="76"/>
      <c r="CW133" s="76"/>
      <c r="CX133" s="76"/>
      <c r="CY133" s="76"/>
      <c r="CZ133" s="76"/>
      <c r="DA133" s="76"/>
      <c r="DB133" s="76"/>
      <c r="DC133" s="76"/>
      <c r="DD133" s="76"/>
      <c r="DE133" s="76"/>
      <c r="DF133" s="76"/>
      <c r="DG133" s="76"/>
      <c r="DH133" s="76"/>
      <c r="DI133" s="76"/>
      <c r="DJ133" s="76"/>
      <c r="DK133" s="76"/>
      <c r="DL133" s="76"/>
      <c r="DM133" s="76"/>
      <c r="DN133" s="76"/>
      <c r="DO133" s="76"/>
      <c r="DP133" s="76"/>
      <c r="DQ133" s="76"/>
      <c r="DR133" s="76"/>
      <c r="DS133" s="76"/>
      <c r="DT133" s="76"/>
      <c r="DU133" s="76"/>
      <c r="DV133" s="76"/>
      <c r="DW133" s="76"/>
      <c r="DX133" s="76"/>
      <c r="DY133" s="76"/>
      <c r="DZ133" s="76"/>
      <c r="EA133" s="76"/>
      <c r="EB133" s="76"/>
      <c r="EC133" s="76"/>
      <c r="ED133" s="76"/>
      <c r="EE133" s="76"/>
      <c r="EF133" s="76"/>
      <c r="EG133" s="76"/>
      <c r="EH133" s="76"/>
      <c r="EI133" s="76"/>
      <c r="EJ133" s="76"/>
      <c r="EK133" s="76"/>
      <c r="EL133" s="76"/>
      <c r="EM133" s="76"/>
      <c r="EN133" s="76"/>
      <c r="EO133" s="76"/>
      <c r="EP133" s="76"/>
      <c r="EQ133" s="76"/>
      <c r="ER133" s="76"/>
      <c r="ES133" s="76"/>
      <c r="ET133" s="76"/>
      <c r="EU133" s="76"/>
      <c r="EV133" s="76"/>
    </row>
    <row r="134" spans="1:152" s="89" customFormat="1" ht="15" customHeight="1" x14ac:dyDescent="0.25">
      <c r="A134" s="568"/>
      <c r="B134" s="568"/>
      <c r="C134" s="609"/>
      <c r="D134" s="832"/>
      <c r="E134" s="832"/>
      <c r="F134" s="817" t="s">
        <v>1087</v>
      </c>
      <c r="G134" s="805">
        <v>220</v>
      </c>
      <c r="H134" s="806"/>
      <c r="I134" s="806"/>
      <c r="J134" s="807"/>
      <c r="K134" s="601"/>
      <c r="L134" s="79"/>
      <c r="M134" s="76"/>
      <c r="N134" s="76"/>
      <c r="O134" s="76"/>
      <c r="P134" s="76"/>
      <c r="Q134" s="76"/>
      <c r="R134" s="76"/>
      <c r="S134" s="76"/>
      <c r="T134" s="76"/>
      <c r="U134" s="76"/>
      <c r="V134" s="76"/>
      <c r="W134" s="76"/>
      <c r="X134" s="76"/>
      <c r="Y134" s="76"/>
      <c r="Z134" s="76"/>
      <c r="AA134" s="76"/>
      <c r="AB134" s="76"/>
      <c r="AC134" s="76"/>
      <c r="AD134" s="76"/>
      <c r="AE134" s="76"/>
      <c r="AF134" s="76"/>
      <c r="AG134" s="76"/>
      <c r="AH134" s="76"/>
      <c r="AI134" s="76"/>
      <c r="AJ134" s="76"/>
      <c r="AK134" s="76"/>
      <c r="AL134" s="76"/>
      <c r="AM134" s="76"/>
      <c r="AN134" s="76"/>
      <c r="AO134" s="76"/>
      <c r="AP134" s="76"/>
      <c r="AQ134" s="76"/>
      <c r="AR134" s="76"/>
      <c r="AS134" s="76"/>
      <c r="AT134" s="76"/>
      <c r="AU134" s="76"/>
      <c r="AV134" s="76"/>
      <c r="AW134" s="76"/>
      <c r="AX134" s="76"/>
      <c r="AY134" s="76"/>
      <c r="AZ134" s="76"/>
      <c r="BA134" s="76"/>
      <c r="BB134" s="76"/>
      <c r="BC134" s="76"/>
      <c r="BD134" s="76"/>
      <c r="BE134" s="76"/>
      <c r="BF134" s="76"/>
      <c r="BG134" s="76"/>
      <c r="BH134" s="76"/>
      <c r="BI134" s="76"/>
      <c r="BJ134" s="76"/>
      <c r="BK134" s="76"/>
      <c r="BL134" s="76"/>
      <c r="BM134" s="76"/>
      <c r="BN134" s="76"/>
      <c r="BO134" s="76"/>
      <c r="BP134" s="76"/>
      <c r="BQ134" s="76"/>
      <c r="BR134" s="76"/>
      <c r="BS134" s="76"/>
      <c r="BT134" s="76"/>
      <c r="BU134" s="76"/>
      <c r="BV134" s="76"/>
      <c r="BW134" s="76"/>
      <c r="BX134" s="76"/>
      <c r="BY134" s="76"/>
      <c r="BZ134" s="76"/>
      <c r="CA134" s="76"/>
      <c r="CB134" s="76"/>
      <c r="CC134" s="76"/>
      <c r="CD134" s="76"/>
      <c r="CE134" s="76"/>
      <c r="CF134" s="76"/>
      <c r="CG134" s="76"/>
      <c r="CH134" s="76"/>
      <c r="CI134" s="76"/>
      <c r="CJ134" s="76"/>
      <c r="CK134" s="76"/>
      <c r="CL134" s="76"/>
      <c r="CM134" s="76"/>
      <c r="CN134" s="76"/>
      <c r="CO134" s="76"/>
      <c r="CP134" s="76"/>
      <c r="CQ134" s="76"/>
      <c r="CR134" s="76"/>
      <c r="CS134" s="76"/>
      <c r="CT134" s="76"/>
      <c r="CU134" s="76"/>
      <c r="CV134" s="76"/>
      <c r="CW134" s="76"/>
      <c r="CX134" s="76"/>
      <c r="CY134" s="76"/>
      <c r="CZ134" s="76"/>
      <c r="DA134" s="76"/>
      <c r="DB134" s="76"/>
      <c r="DC134" s="76"/>
      <c r="DD134" s="76"/>
      <c r="DE134" s="76"/>
      <c r="DF134" s="76"/>
      <c r="DG134" s="76"/>
      <c r="DH134" s="76"/>
      <c r="DI134" s="76"/>
      <c r="DJ134" s="76"/>
      <c r="DK134" s="76"/>
      <c r="DL134" s="76"/>
      <c r="DM134" s="76"/>
      <c r="DN134" s="76"/>
      <c r="DO134" s="76"/>
      <c r="DP134" s="76"/>
      <c r="DQ134" s="76"/>
      <c r="DR134" s="76"/>
      <c r="DS134" s="76"/>
      <c r="DT134" s="76"/>
      <c r="DU134" s="76"/>
      <c r="DV134" s="76"/>
      <c r="DW134" s="76"/>
      <c r="DX134" s="76"/>
      <c r="DY134" s="76"/>
      <c r="DZ134" s="76"/>
      <c r="EA134" s="76"/>
      <c r="EB134" s="76"/>
      <c r="EC134" s="76"/>
      <c r="ED134" s="76"/>
      <c r="EE134" s="76"/>
      <c r="EF134" s="76"/>
      <c r="EG134" s="76"/>
      <c r="EH134" s="76"/>
      <c r="EI134" s="76"/>
      <c r="EJ134" s="76"/>
      <c r="EK134" s="76"/>
      <c r="EL134" s="76"/>
      <c r="EM134" s="76"/>
      <c r="EN134" s="76"/>
      <c r="EO134" s="76"/>
      <c r="EP134" s="76"/>
      <c r="EQ134" s="76"/>
      <c r="ER134" s="76"/>
      <c r="ES134" s="76"/>
      <c r="ET134" s="76"/>
      <c r="EU134" s="76"/>
      <c r="EV134" s="76"/>
    </row>
    <row r="135" spans="1:152" s="89" customFormat="1" ht="15" customHeight="1" x14ac:dyDescent="0.25">
      <c r="A135" s="568"/>
      <c r="B135" s="568"/>
      <c r="C135" s="609"/>
      <c r="D135" s="832"/>
      <c r="E135" s="832"/>
      <c r="F135" s="818"/>
      <c r="G135" s="808"/>
      <c r="H135" s="809"/>
      <c r="I135" s="809"/>
      <c r="J135" s="810"/>
      <c r="K135" s="601"/>
      <c r="L135" s="79"/>
      <c r="M135" s="76"/>
      <c r="N135" s="76"/>
      <c r="O135" s="76"/>
      <c r="P135" s="76"/>
      <c r="Q135" s="76"/>
      <c r="R135" s="76"/>
      <c r="S135" s="76"/>
      <c r="T135" s="76"/>
      <c r="U135" s="76"/>
      <c r="V135" s="76"/>
      <c r="W135" s="76"/>
      <c r="X135" s="76"/>
      <c r="Y135" s="76"/>
      <c r="Z135" s="76"/>
      <c r="AA135" s="76"/>
      <c r="AB135" s="76"/>
      <c r="AC135" s="76"/>
      <c r="AD135" s="76"/>
      <c r="AE135" s="76"/>
      <c r="AF135" s="76"/>
      <c r="AG135" s="76"/>
      <c r="AH135" s="76"/>
      <c r="AI135" s="76"/>
      <c r="AJ135" s="76"/>
      <c r="AK135" s="76"/>
      <c r="AL135" s="76"/>
      <c r="AM135" s="76"/>
      <c r="AN135" s="76"/>
      <c r="AO135" s="76"/>
      <c r="AP135" s="76"/>
      <c r="AQ135" s="76"/>
      <c r="AR135" s="76"/>
      <c r="AS135" s="76"/>
      <c r="AT135" s="76"/>
      <c r="AU135" s="76"/>
      <c r="AV135" s="76"/>
      <c r="AW135" s="76"/>
      <c r="AX135" s="76"/>
      <c r="AY135" s="76"/>
      <c r="AZ135" s="76"/>
      <c r="BA135" s="76"/>
      <c r="BB135" s="76"/>
      <c r="BC135" s="76"/>
      <c r="BD135" s="76"/>
      <c r="BE135" s="76"/>
      <c r="BF135" s="76"/>
      <c r="BG135" s="76"/>
      <c r="BH135" s="76"/>
      <c r="BI135" s="76"/>
      <c r="BJ135" s="76"/>
      <c r="BK135" s="76"/>
      <c r="BL135" s="76"/>
      <c r="BM135" s="76"/>
      <c r="BN135" s="76"/>
      <c r="BO135" s="76"/>
      <c r="BP135" s="76"/>
      <c r="BQ135" s="76"/>
      <c r="BR135" s="76"/>
      <c r="BS135" s="76"/>
      <c r="BT135" s="76"/>
      <c r="BU135" s="76"/>
      <c r="BV135" s="76"/>
      <c r="BW135" s="76"/>
      <c r="BX135" s="76"/>
      <c r="BY135" s="76"/>
      <c r="BZ135" s="76"/>
      <c r="CA135" s="76"/>
      <c r="CB135" s="76"/>
      <c r="CC135" s="76"/>
      <c r="CD135" s="76"/>
      <c r="CE135" s="76"/>
      <c r="CF135" s="76"/>
      <c r="CG135" s="76"/>
      <c r="CH135" s="76"/>
      <c r="CI135" s="76"/>
      <c r="CJ135" s="76"/>
      <c r="CK135" s="76"/>
      <c r="CL135" s="76"/>
      <c r="CM135" s="76"/>
      <c r="CN135" s="76"/>
      <c r="CO135" s="76"/>
      <c r="CP135" s="76"/>
      <c r="CQ135" s="76"/>
      <c r="CR135" s="76"/>
      <c r="CS135" s="76"/>
      <c r="CT135" s="76"/>
      <c r="CU135" s="76"/>
      <c r="CV135" s="76"/>
      <c r="CW135" s="76"/>
      <c r="CX135" s="76"/>
      <c r="CY135" s="76"/>
      <c r="CZ135" s="76"/>
      <c r="DA135" s="76"/>
      <c r="DB135" s="76"/>
      <c r="DC135" s="76"/>
      <c r="DD135" s="76"/>
      <c r="DE135" s="76"/>
      <c r="DF135" s="76"/>
      <c r="DG135" s="76"/>
      <c r="DH135" s="76"/>
      <c r="DI135" s="76"/>
      <c r="DJ135" s="76"/>
      <c r="DK135" s="76"/>
      <c r="DL135" s="76"/>
      <c r="DM135" s="76"/>
      <c r="DN135" s="76"/>
      <c r="DO135" s="76"/>
      <c r="DP135" s="76"/>
      <c r="DQ135" s="76"/>
      <c r="DR135" s="76"/>
      <c r="DS135" s="76"/>
      <c r="DT135" s="76"/>
      <c r="DU135" s="76"/>
      <c r="DV135" s="76"/>
      <c r="DW135" s="76"/>
      <c r="DX135" s="76"/>
      <c r="DY135" s="76"/>
      <c r="DZ135" s="76"/>
      <c r="EA135" s="76"/>
      <c r="EB135" s="76"/>
      <c r="EC135" s="76"/>
      <c r="ED135" s="76"/>
      <c r="EE135" s="76"/>
      <c r="EF135" s="76"/>
      <c r="EG135" s="76"/>
      <c r="EH135" s="76"/>
      <c r="EI135" s="76"/>
      <c r="EJ135" s="76"/>
      <c r="EK135" s="76"/>
      <c r="EL135" s="76"/>
      <c r="EM135" s="76"/>
      <c r="EN135" s="76"/>
      <c r="EO135" s="76"/>
      <c r="EP135" s="76"/>
      <c r="EQ135" s="76"/>
      <c r="ER135" s="76"/>
      <c r="ES135" s="76"/>
      <c r="ET135" s="76"/>
      <c r="EU135" s="76"/>
      <c r="EV135" s="76"/>
    </row>
    <row r="136" spans="1:152" s="89" customFormat="1" ht="15" customHeight="1" x14ac:dyDescent="0.25">
      <c r="A136" s="568"/>
      <c r="B136" s="568"/>
      <c r="C136" s="609"/>
      <c r="D136" s="832"/>
      <c r="E136" s="832"/>
      <c r="F136" s="819"/>
      <c r="G136" s="811"/>
      <c r="H136" s="812"/>
      <c r="I136" s="812"/>
      <c r="J136" s="813"/>
      <c r="K136" s="601"/>
      <c r="L136" s="79"/>
      <c r="M136" s="76"/>
      <c r="N136" s="76"/>
      <c r="O136" s="76"/>
      <c r="P136" s="76"/>
      <c r="Q136" s="76"/>
      <c r="R136" s="76"/>
      <c r="S136" s="76"/>
      <c r="T136" s="76"/>
      <c r="U136" s="76"/>
      <c r="V136" s="76"/>
      <c r="W136" s="76"/>
      <c r="X136" s="76"/>
      <c r="Y136" s="76"/>
      <c r="Z136" s="76"/>
      <c r="AA136" s="76"/>
      <c r="AB136" s="76"/>
      <c r="AC136" s="76"/>
      <c r="AD136" s="76"/>
      <c r="AE136" s="76"/>
      <c r="AF136" s="76"/>
      <c r="AG136" s="76"/>
      <c r="AH136" s="76"/>
      <c r="AI136" s="76"/>
      <c r="AJ136" s="76"/>
      <c r="AK136" s="76"/>
      <c r="AL136" s="76"/>
      <c r="AM136" s="76"/>
      <c r="AN136" s="76"/>
      <c r="AO136" s="76"/>
      <c r="AP136" s="76"/>
      <c r="AQ136" s="76"/>
      <c r="AR136" s="76"/>
      <c r="AS136" s="76"/>
      <c r="AT136" s="76"/>
      <c r="AU136" s="76"/>
      <c r="AV136" s="76"/>
      <c r="AW136" s="76"/>
      <c r="AX136" s="76"/>
      <c r="AY136" s="76"/>
      <c r="AZ136" s="76"/>
      <c r="BA136" s="76"/>
      <c r="BB136" s="76"/>
      <c r="BC136" s="76"/>
      <c r="BD136" s="76"/>
      <c r="BE136" s="76"/>
      <c r="BF136" s="76"/>
      <c r="BG136" s="76"/>
      <c r="BH136" s="76"/>
      <c r="BI136" s="76"/>
      <c r="BJ136" s="76"/>
      <c r="BK136" s="76"/>
      <c r="BL136" s="76"/>
      <c r="BM136" s="76"/>
      <c r="BN136" s="76"/>
      <c r="BO136" s="76"/>
      <c r="BP136" s="76"/>
      <c r="BQ136" s="76"/>
      <c r="BR136" s="76"/>
      <c r="BS136" s="76"/>
      <c r="BT136" s="76"/>
      <c r="BU136" s="76"/>
      <c r="BV136" s="76"/>
      <c r="BW136" s="76"/>
      <c r="BX136" s="76"/>
      <c r="BY136" s="76"/>
      <c r="BZ136" s="76"/>
      <c r="CA136" s="76"/>
      <c r="CB136" s="76"/>
      <c r="CC136" s="76"/>
      <c r="CD136" s="76"/>
      <c r="CE136" s="76"/>
      <c r="CF136" s="76"/>
      <c r="CG136" s="76"/>
      <c r="CH136" s="76"/>
      <c r="CI136" s="76"/>
      <c r="CJ136" s="76"/>
      <c r="CK136" s="76"/>
      <c r="CL136" s="76"/>
      <c r="CM136" s="76"/>
      <c r="CN136" s="76"/>
      <c r="CO136" s="76"/>
      <c r="CP136" s="76"/>
      <c r="CQ136" s="76"/>
      <c r="CR136" s="76"/>
      <c r="CS136" s="76"/>
      <c r="CT136" s="76"/>
      <c r="CU136" s="76"/>
      <c r="CV136" s="76"/>
      <c r="CW136" s="76"/>
      <c r="CX136" s="76"/>
      <c r="CY136" s="76"/>
      <c r="CZ136" s="76"/>
      <c r="DA136" s="76"/>
      <c r="DB136" s="76"/>
      <c r="DC136" s="76"/>
      <c r="DD136" s="76"/>
      <c r="DE136" s="76"/>
      <c r="DF136" s="76"/>
      <c r="DG136" s="76"/>
      <c r="DH136" s="76"/>
      <c r="DI136" s="76"/>
      <c r="DJ136" s="76"/>
      <c r="DK136" s="76"/>
      <c r="DL136" s="76"/>
      <c r="DM136" s="76"/>
      <c r="DN136" s="76"/>
      <c r="DO136" s="76"/>
      <c r="DP136" s="76"/>
      <c r="DQ136" s="76"/>
      <c r="DR136" s="76"/>
      <c r="DS136" s="76"/>
      <c r="DT136" s="76"/>
      <c r="DU136" s="76"/>
      <c r="DV136" s="76"/>
      <c r="DW136" s="76"/>
      <c r="DX136" s="76"/>
      <c r="DY136" s="76"/>
      <c r="DZ136" s="76"/>
      <c r="EA136" s="76"/>
      <c r="EB136" s="76"/>
      <c r="EC136" s="76"/>
      <c r="ED136" s="76"/>
      <c r="EE136" s="76"/>
      <c r="EF136" s="76"/>
      <c r="EG136" s="76"/>
      <c r="EH136" s="76"/>
      <c r="EI136" s="76"/>
      <c r="EJ136" s="76"/>
      <c r="EK136" s="76"/>
      <c r="EL136" s="76"/>
      <c r="EM136" s="76"/>
      <c r="EN136" s="76"/>
      <c r="EO136" s="76"/>
      <c r="EP136" s="76"/>
      <c r="EQ136" s="76"/>
      <c r="ER136" s="76"/>
      <c r="ES136" s="76"/>
      <c r="ET136" s="76"/>
      <c r="EU136" s="76"/>
      <c r="EV136" s="76"/>
    </row>
    <row r="137" spans="1:152" s="89" customFormat="1" ht="15" customHeight="1" x14ac:dyDescent="0.25">
      <c r="A137" s="568"/>
      <c r="B137" s="568"/>
      <c r="C137" s="609"/>
      <c r="D137" s="832"/>
      <c r="E137" s="832"/>
      <c r="F137" s="817" t="s">
        <v>786</v>
      </c>
      <c r="G137" s="820" t="s">
        <v>1018</v>
      </c>
      <c r="H137" s="821"/>
      <c r="I137" s="821"/>
      <c r="J137" s="822"/>
      <c r="K137" s="601"/>
      <c r="L137" s="79"/>
      <c r="M137" s="76"/>
      <c r="N137" s="76"/>
      <c r="O137" s="76"/>
      <c r="P137" s="76"/>
      <c r="Q137" s="76"/>
      <c r="R137" s="76"/>
      <c r="S137" s="76"/>
      <c r="T137" s="76"/>
      <c r="U137" s="76"/>
      <c r="V137" s="76"/>
      <c r="W137" s="76"/>
      <c r="X137" s="76"/>
      <c r="Y137" s="76"/>
      <c r="Z137" s="76"/>
      <c r="AA137" s="76"/>
      <c r="AB137" s="76"/>
      <c r="AC137" s="76"/>
      <c r="AD137" s="76"/>
      <c r="AE137" s="76"/>
      <c r="AF137" s="76"/>
      <c r="AG137" s="76"/>
      <c r="AH137" s="76"/>
      <c r="AI137" s="76"/>
      <c r="AJ137" s="76"/>
      <c r="AK137" s="76"/>
      <c r="AL137" s="76"/>
      <c r="AM137" s="76"/>
      <c r="AN137" s="76"/>
      <c r="AO137" s="76"/>
      <c r="AP137" s="76"/>
      <c r="AQ137" s="76"/>
      <c r="AR137" s="76"/>
      <c r="AS137" s="76"/>
      <c r="AT137" s="76"/>
      <c r="AU137" s="76"/>
      <c r="AV137" s="76"/>
      <c r="AW137" s="76"/>
      <c r="AX137" s="76"/>
      <c r="AY137" s="76"/>
      <c r="AZ137" s="76"/>
      <c r="BA137" s="76"/>
      <c r="BB137" s="76"/>
      <c r="BC137" s="76"/>
      <c r="BD137" s="76"/>
      <c r="BE137" s="76"/>
      <c r="BF137" s="76"/>
      <c r="BG137" s="76"/>
      <c r="BH137" s="76"/>
      <c r="BI137" s="76"/>
      <c r="BJ137" s="76"/>
      <c r="BK137" s="76"/>
      <c r="BL137" s="76"/>
      <c r="BM137" s="76"/>
      <c r="BN137" s="76"/>
      <c r="BO137" s="76"/>
      <c r="BP137" s="76"/>
      <c r="BQ137" s="76"/>
      <c r="BR137" s="76"/>
      <c r="BS137" s="76"/>
      <c r="BT137" s="76"/>
      <c r="BU137" s="76"/>
      <c r="BV137" s="76"/>
      <c r="BW137" s="76"/>
      <c r="BX137" s="76"/>
      <c r="BY137" s="76"/>
      <c r="BZ137" s="76"/>
      <c r="CA137" s="76"/>
      <c r="CB137" s="76"/>
      <c r="CC137" s="76"/>
      <c r="CD137" s="76"/>
      <c r="CE137" s="76"/>
      <c r="CF137" s="76"/>
      <c r="CG137" s="76"/>
      <c r="CH137" s="76"/>
      <c r="CI137" s="76"/>
      <c r="CJ137" s="76"/>
      <c r="CK137" s="76"/>
      <c r="CL137" s="76"/>
      <c r="CM137" s="76"/>
      <c r="CN137" s="76"/>
      <c r="CO137" s="76"/>
      <c r="CP137" s="76"/>
      <c r="CQ137" s="76"/>
      <c r="CR137" s="76"/>
      <c r="CS137" s="76"/>
      <c r="CT137" s="76"/>
      <c r="CU137" s="76"/>
      <c r="CV137" s="76"/>
      <c r="CW137" s="76"/>
      <c r="CX137" s="76"/>
      <c r="CY137" s="76"/>
      <c r="CZ137" s="76"/>
      <c r="DA137" s="76"/>
      <c r="DB137" s="76"/>
      <c r="DC137" s="76"/>
      <c r="DD137" s="76"/>
      <c r="DE137" s="76"/>
      <c r="DF137" s="76"/>
      <c r="DG137" s="76"/>
      <c r="DH137" s="76"/>
      <c r="DI137" s="76"/>
      <c r="DJ137" s="76"/>
      <c r="DK137" s="76"/>
      <c r="DL137" s="76"/>
      <c r="DM137" s="76"/>
      <c r="DN137" s="76"/>
      <c r="DO137" s="76"/>
      <c r="DP137" s="76"/>
      <c r="DQ137" s="76"/>
      <c r="DR137" s="76"/>
      <c r="DS137" s="76"/>
      <c r="DT137" s="76"/>
      <c r="DU137" s="76"/>
      <c r="DV137" s="76"/>
      <c r="DW137" s="76"/>
      <c r="DX137" s="76"/>
      <c r="DY137" s="76"/>
      <c r="DZ137" s="76"/>
      <c r="EA137" s="76"/>
      <c r="EB137" s="76"/>
      <c r="EC137" s="76"/>
      <c r="ED137" s="76"/>
      <c r="EE137" s="76"/>
      <c r="EF137" s="76"/>
      <c r="EG137" s="76"/>
      <c r="EH137" s="76"/>
      <c r="EI137" s="76"/>
      <c r="EJ137" s="76"/>
      <c r="EK137" s="76"/>
      <c r="EL137" s="76"/>
      <c r="EM137" s="76"/>
      <c r="EN137" s="76"/>
      <c r="EO137" s="76"/>
      <c r="EP137" s="76"/>
      <c r="EQ137" s="76"/>
      <c r="ER137" s="76"/>
      <c r="ES137" s="76"/>
      <c r="ET137" s="76"/>
      <c r="EU137" s="76"/>
      <c r="EV137" s="76"/>
    </row>
    <row r="138" spans="1:152" s="89" customFormat="1" ht="15" customHeight="1" x14ac:dyDescent="0.25">
      <c r="A138" s="568"/>
      <c r="B138" s="568"/>
      <c r="C138" s="609"/>
      <c r="D138" s="832"/>
      <c r="E138" s="832"/>
      <c r="F138" s="818"/>
      <c r="G138" s="823"/>
      <c r="H138" s="824"/>
      <c r="I138" s="824"/>
      <c r="J138" s="825"/>
      <c r="K138" s="601"/>
      <c r="L138" s="79"/>
      <c r="M138" s="76"/>
      <c r="N138" s="76"/>
      <c r="O138" s="76"/>
      <c r="P138" s="76"/>
      <c r="Q138" s="76"/>
      <c r="R138" s="76"/>
      <c r="S138" s="76"/>
      <c r="T138" s="76"/>
      <c r="U138" s="76"/>
      <c r="V138" s="76"/>
      <c r="W138" s="76"/>
      <c r="X138" s="76"/>
      <c r="Y138" s="76"/>
      <c r="Z138" s="76"/>
      <c r="AA138" s="76"/>
      <c r="AB138" s="76"/>
      <c r="AC138" s="76"/>
      <c r="AD138" s="76"/>
      <c r="AE138" s="76"/>
      <c r="AF138" s="76"/>
      <c r="AG138" s="76"/>
      <c r="AH138" s="76"/>
      <c r="AI138" s="76"/>
      <c r="AJ138" s="76"/>
      <c r="AK138" s="76"/>
      <c r="AL138" s="76"/>
      <c r="AM138" s="76"/>
      <c r="AN138" s="76"/>
      <c r="AO138" s="76"/>
      <c r="AP138" s="76"/>
      <c r="AQ138" s="76"/>
      <c r="AR138" s="76"/>
      <c r="AS138" s="76"/>
      <c r="AT138" s="76"/>
      <c r="AU138" s="76"/>
      <c r="AV138" s="76"/>
      <c r="AW138" s="76"/>
      <c r="AX138" s="76"/>
      <c r="AY138" s="76"/>
      <c r="AZ138" s="76"/>
      <c r="BA138" s="76"/>
      <c r="BB138" s="76"/>
      <c r="BC138" s="76"/>
      <c r="BD138" s="76"/>
      <c r="BE138" s="76"/>
      <c r="BF138" s="76"/>
      <c r="BG138" s="76"/>
      <c r="BH138" s="76"/>
      <c r="BI138" s="76"/>
      <c r="BJ138" s="76"/>
      <c r="BK138" s="76"/>
      <c r="BL138" s="76"/>
      <c r="BM138" s="76"/>
      <c r="BN138" s="76"/>
      <c r="BO138" s="76"/>
      <c r="BP138" s="76"/>
      <c r="BQ138" s="76"/>
      <c r="BR138" s="76"/>
      <c r="BS138" s="76"/>
      <c r="BT138" s="76"/>
      <c r="BU138" s="76"/>
      <c r="BV138" s="76"/>
      <c r="BW138" s="76"/>
      <c r="BX138" s="76"/>
      <c r="BY138" s="76"/>
      <c r="BZ138" s="76"/>
      <c r="CA138" s="76"/>
      <c r="CB138" s="76"/>
      <c r="CC138" s="76"/>
      <c r="CD138" s="76"/>
      <c r="CE138" s="76"/>
      <c r="CF138" s="76"/>
      <c r="CG138" s="76"/>
      <c r="CH138" s="76"/>
      <c r="CI138" s="76"/>
      <c r="CJ138" s="76"/>
      <c r="CK138" s="76"/>
      <c r="CL138" s="76"/>
      <c r="CM138" s="76"/>
      <c r="CN138" s="76"/>
      <c r="CO138" s="76"/>
      <c r="CP138" s="76"/>
      <c r="CQ138" s="76"/>
      <c r="CR138" s="76"/>
      <c r="CS138" s="76"/>
      <c r="CT138" s="76"/>
      <c r="CU138" s="76"/>
      <c r="CV138" s="76"/>
      <c r="CW138" s="76"/>
      <c r="CX138" s="76"/>
      <c r="CY138" s="76"/>
      <c r="CZ138" s="76"/>
      <c r="DA138" s="76"/>
      <c r="DB138" s="76"/>
      <c r="DC138" s="76"/>
      <c r="DD138" s="76"/>
      <c r="DE138" s="76"/>
      <c r="DF138" s="76"/>
      <c r="DG138" s="76"/>
      <c r="DH138" s="76"/>
      <c r="DI138" s="76"/>
      <c r="DJ138" s="76"/>
      <c r="DK138" s="76"/>
      <c r="DL138" s="76"/>
      <c r="DM138" s="76"/>
      <c r="DN138" s="76"/>
      <c r="DO138" s="76"/>
      <c r="DP138" s="76"/>
      <c r="DQ138" s="76"/>
      <c r="DR138" s="76"/>
      <c r="DS138" s="76"/>
      <c r="DT138" s="76"/>
      <c r="DU138" s="76"/>
      <c r="DV138" s="76"/>
      <c r="DW138" s="76"/>
      <c r="DX138" s="76"/>
      <c r="DY138" s="76"/>
      <c r="DZ138" s="76"/>
      <c r="EA138" s="76"/>
      <c r="EB138" s="76"/>
      <c r="EC138" s="76"/>
      <c r="ED138" s="76"/>
      <c r="EE138" s="76"/>
      <c r="EF138" s="76"/>
      <c r="EG138" s="76"/>
      <c r="EH138" s="76"/>
      <c r="EI138" s="76"/>
      <c r="EJ138" s="76"/>
      <c r="EK138" s="76"/>
      <c r="EL138" s="76"/>
      <c r="EM138" s="76"/>
      <c r="EN138" s="76"/>
      <c r="EO138" s="76"/>
      <c r="EP138" s="76"/>
      <c r="EQ138" s="76"/>
      <c r="ER138" s="76"/>
      <c r="ES138" s="76"/>
      <c r="ET138" s="76"/>
      <c r="EU138" s="76"/>
      <c r="EV138" s="76"/>
    </row>
    <row r="139" spans="1:152" s="89" customFormat="1" ht="15" customHeight="1" x14ac:dyDescent="0.25">
      <c r="A139" s="568"/>
      <c r="B139" s="568"/>
      <c r="C139" s="609"/>
      <c r="D139" s="832"/>
      <c r="E139" s="832"/>
      <c r="F139" s="819"/>
      <c r="G139" s="826"/>
      <c r="H139" s="827"/>
      <c r="I139" s="827"/>
      <c r="J139" s="828"/>
      <c r="K139" s="601"/>
      <c r="L139" s="79"/>
      <c r="M139" s="76"/>
      <c r="N139" s="76"/>
      <c r="O139" s="76"/>
      <c r="P139" s="76"/>
      <c r="Q139" s="76"/>
      <c r="R139" s="76"/>
      <c r="S139" s="76"/>
      <c r="T139" s="76"/>
      <c r="U139" s="76"/>
      <c r="V139" s="76"/>
      <c r="W139" s="76"/>
      <c r="X139" s="76"/>
      <c r="Y139" s="76"/>
      <c r="Z139" s="76"/>
      <c r="AA139" s="76"/>
      <c r="AB139" s="76"/>
      <c r="AC139" s="76"/>
      <c r="AD139" s="76"/>
      <c r="AE139" s="76"/>
      <c r="AF139" s="76"/>
      <c r="AG139" s="76"/>
      <c r="AH139" s="76"/>
      <c r="AI139" s="76"/>
      <c r="AJ139" s="76"/>
      <c r="AK139" s="76"/>
      <c r="AL139" s="76"/>
      <c r="AM139" s="76"/>
      <c r="AN139" s="76"/>
      <c r="AO139" s="76"/>
      <c r="AP139" s="76"/>
      <c r="AQ139" s="76"/>
      <c r="AR139" s="76"/>
      <c r="AS139" s="76"/>
      <c r="AT139" s="76"/>
      <c r="AU139" s="76"/>
      <c r="AV139" s="76"/>
      <c r="AW139" s="76"/>
      <c r="AX139" s="76"/>
      <c r="AY139" s="76"/>
      <c r="AZ139" s="76"/>
      <c r="BA139" s="76"/>
      <c r="BB139" s="76"/>
      <c r="BC139" s="76"/>
      <c r="BD139" s="76"/>
      <c r="BE139" s="76"/>
      <c r="BF139" s="76"/>
      <c r="BG139" s="76"/>
      <c r="BH139" s="76"/>
      <c r="BI139" s="76"/>
      <c r="BJ139" s="76"/>
      <c r="BK139" s="76"/>
      <c r="BL139" s="76"/>
      <c r="BM139" s="76"/>
      <c r="BN139" s="76"/>
      <c r="BO139" s="76"/>
      <c r="BP139" s="76"/>
      <c r="BQ139" s="76"/>
      <c r="BR139" s="76"/>
      <c r="BS139" s="76"/>
      <c r="BT139" s="76"/>
      <c r="BU139" s="76"/>
      <c r="BV139" s="76"/>
      <c r="BW139" s="76"/>
      <c r="BX139" s="76"/>
      <c r="BY139" s="76"/>
      <c r="BZ139" s="76"/>
      <c r="CA139" s="76"/>
      <c r="CB139" s="76"/>
      <c r="CC139" s="76"/>
      <c r="CD139" s="76"/>
      <c r="CE139" s="76"/>
      <c r="CF139" s="76"/>
      <c r="CG139" s="76"/>
      <c r="CH139" s="76"/>
      <c r="CI139" s="76"/>
      <c r="CJ139" s="76"/>
      <c r="CK139" s="76"/>
      <c r="CL139" s="76"/>
      <c r="CM139" s="76"/>
      <c r="CN139" s="76"/>
      <c r="CO139" s="76"/>
      <c r="CP139" s="76"/>
      <c r="CQ139" s="76"/>
      <c r="CR139" s="76"/>
      <c r="CS139" s="76"/>
      <c r="CT139" s="76"/>
      <c r="CU139" s="76"/>
      <c r="CV139" s="76"/>
      <c r="CW139" s="76"/>
      <c r="CX139" s="76"/>
      <c r="CY139" s="76"/>
      <c r="CZ139" s="76"/>
      <c r="DA139" s="76"/>
      <c r="DB139" s="76"/>
      <c r="DC139" s="76"/>
      <c r="DD139" s="76"/>
      <c r="DE139" s="76"/>
      <c r="DF139" s="76"/>
      <c r="DG139" s="76"/>
      <c r="DH139" s="76"/>
      <c r="DI139" s="76"/>
      <c r="DJ139" s="76"/>
      <c r="DK139" s="76"/>
      <c r="DL139" s="76"/>
      <c r="DM139" s="76"/>
      <c r="DN139" s="76"/>
      <c r="DO139" s="76"/>
      <c r="DP139" s="76"/>
      <c r="DQ139" s="76"/>
      <c r="DR139" s="76"/>
      <c r="DS139" s="76"/>
      <c r="DT139" s="76"/>
      <c r="DU139" s="76"/>
      <c r="DV139" s="76"/>
      <c r="DW139" s="76"/>
      <c r="DX139" s="76"/>
      <c r="DY139" s="76"/>
      <c r="DZ139" s="76"/>
      <c r="EA139" s="76"/>
      <c r="EB139" s="76"/>
      <c r="EC139" s="76"/>
      <c r="ED139" s="76"/>
      <c r="EE139" s="76"/>
      <c r="EF139" s="76"/>
      <c r="EG139" s="76"/>
      <c r="EH139" s="76"/>
      <c r="EI139" s="76"/>
      <c r="EJ139" s="76"/>
      <c r="EK139" s="76"/>
      <c r="EL139" s="76"/>
      <c r="EM139" s="76"/>
      <c r="EN139" s="76"/>
      <c r="EO139" s="76"/>
      <c r="EP139" s="76"/>
      <c r="EQ139" s="76"/>
      <c r="ER139" s="76"/>
      <c r="ES139" s="76"/>
      <c r="ET139" s="76"/>
      <c r="EU139" s="76"/>
      <c r="EV139" s="76"/>
    </row>
    <row r="140" spans="1:152" s="89" customFormat="1" ht="15" customHeight="1" x14ac:dyDescent="0.25">
      <c r="A140" s="568"/>
      <c r="B140" s="568"/>
      <c r="C140" s="609"/>
      <c r="D140" s="832"/>
      <c r="E140" s="832"/>
      <c r="F140" s="829" t="s">
        <v>901</v>
      </c>
      <c r="G140" s="805">
        <v>6000</v>
      </c>
      <c r="H140" s="806"/>
      <c r="I140" s="806"/>
      <c r="J140" s="807"/>
      <c r="K140" s="601"/>
      <c r="L140" s="79"/>
      <c r="M140" s="76"/>
      <c r="N140" s="76"/>
      <c r="O140" s="76"/>
      <c r="P140" s="76"/>
      <c r="Q140" s="76"/>
      <c r="R140" s="76"/>
      <c r="S140" s="76"/>
      <c r="T140" s="76"/>
      <c r="U140" s="76"/>
      <c r="V140" s="76"/>
      <c r="W140" s="76"/>
      <c r="X140" s="76"/>
      <c r="Y140" s="76"/>
      <c r="Z140" s="76"/>
      <c r="AA140" s="76"/>
      <c r="AB140" s="76"/>
      <c r="AC140" s="76"/>
      <c r="AD140" s="76"/>
      <c r="AE140" s="76"/>
      <c r="AF140" s="76"/>
      <c r="AG140" s="76"/>
      <c r="AH140" s="76"/>
      <c r="AI140" s="76"/>
      <c r="AJ140" s="76"/>
      <c r="AK140" s="76"/>
      <c r="AL140" s="76"/>
      <c r="AM140" s="76"/>
      <c r="AN140" s="76"/>
      <c r="AO140" s="76"/>
      <c r="AP140" s="76"/>
      <c r="AQ140" s="76"/>
      <c r="AR140" s="76"/>
      <c r="AS140" s="76"/>
      <c r="AT140" s="76"/>
      <c r="AU140" s="76"/>
      <c r="AV140" s="76"/>
      <c r="AW140" s="76"/>
      <c r="AX140" s="76"/>
      <c r="AY140" s="76"/>
      <c r="AZ140" s="76"/>
      <c r="BA140" s="76"/>
      <c r="BB140" s="76"/>
      <c r="BC140" s="76"/>
      <c r="BD140" s="76"/>
      <c r="BE140" s="76"/>
      <c r="BF140" s="76"/>
      <c r="BG140" s="76"/>
      <c r="BH140" s="76"/>
      <c r="BI140" s="76"/>
      <c r="BJ140" s="76"/>
      <c r="BK140" s="76"/>
      <c r="BL140" s="76"/>
      <c r="BM140" s="76"/>
      <c r="BN140" s="76"/>
      <c r="BO140" s="76"/>
      <c r="BP140" s="76"/>
      <c r="BQ140" s="76"/>
      <c r="BR140" s="76"/>
      <c r="BS140" s="76"/>
      <c r="BT140" s="76"/>
      <c r="BU140" s="76"/>
      <c r="BV140" s="76"/>
      <c r="BW140" s="76"/>
      <c r="BX140" s="76"/>
      <c r="BY140" s="76"/>
      <c r="BZ140" s="76"/>
      <c r="CA140" s="76"/>
      <c r="CB140" s="76"/>
      <c r="CC140" s="76"/>
      <c r="CD140" s="76"/>
      <c r="CE140" s="76"/>
      <c r="CF140" s="76"/>
      <c r="CG140" s="76"/>
      <c r="CH140" s="76"/>
      <c r="CI140" s="76"/>
      <c r="CJ140" s="76"/>
      <c r="CK140" s="76"/>
      <c r="CL140" s="76"/>
      <c r="CM140" s="76"/>
      <c r="CN140" s="76"/>
      <c r="CO140" s="76"/>
      <c r="CP140" s="76"/>
      <c r="CQ140" s="76"/>
      <c r="CR140" s="76"/>
      <c r="CS140" s="76"/>
      <c r="CT140" s="76"/>
      <c r="CU140" s="76"/>
      <c r="CV140" s="76"/>
      <c r="CW140" s="76"/>
      <c r="CX140" s="76"/>
      <c r="CY140" s="76"/>
      <c r="CZ140" s="76"/>
      <c r="DA140" s="76"/>
      <c r="DB140" s="76"/>
      <c r="DC140" s="76"/>
      <c r="DD140" s="76"/>
      <c r="DE140" s="76"/>
      <c r="DF140" s="76"/>
      <c r="DG140" s="76"/>
      <c r="DH140" s="76"/>
      <c r="DI140" s="76"/>
      <c r="DJ140" s="76"/>
      <c r="DK140" s="76"/>
      <c r="DL140" s="76"/>
      <c r="DM140" s="76"/>
      <c r="DN140" s="76"/>
      <c r="DO140" s="76"/>
      <c r="DP140" s="76"/>
      <c r="DQ140" s="76"/>
      <c r="DR140" s="76"/>
      <c r="DS140" s="76"/>
      <c r="DT140" s="76"/>
      <c r="DU140" s="76"/>
      <c r="DV140" s="76"/>
      <c r="DW140" s="76"/>
      <c r="DX140" s="76"/>
      <c r="DY140" s="76"/>
      <c r="DZ140" s="76"/>
      <c r="EA140" s="76"/>
      <c r="EB140" s="76"/>
      <c r="EC140" s="76"/>
      <c r="ED140" s="76"/>
      <c r="EE140" s="76"/>
      <c r="EF140" s="76"/>
      <c r="EG140" s="76"/>
      <c r="EH140" s="76"/>
      <c r="EI140" s="76"/>
      <c r="EJ140" s="76"/>
      <c r="EK140" s="76"/>
      <c r="EL140" s="76"/>
      <c r="EM140" s="76"/>
      <c r="EN140" s="76"/>
      <c r="EO140" s="76"/>
      <c r="EP140" s="76"/>
      <c r="EQ140" s="76"/>
      <c r="ER140" s="76"/>
      <c r="ES140" s="76"/>
      <c r="ET140" s="76"/>
      <c r="EU140" s="76"/>
      <c r="EV140" s="76"/>
    </row>
    <row r="141" spans="1:152" s="89" customFormat="1" ht="15" customHeight="1" x14ac:dyDescent="0.25">
      <c r="A141" s="568">
        <v>6</v>
      </c>
      <c r="B141" s="568"/>
      <c r="C141" s="609" t="s">
        <v>712</v>
      </c>
      <c r="D141" s="832"/>
      <c r="E141" s="832"/>
      <c r="F141" s="830"/>
      <c r="G141" s="808"/>
      <c r="H141" s="809"/>
      <c r="I141" s="809"/>
      <c r="J141" s="810"/>
      <c r="K141" s="601"/>
      <c r="L141" s="79"/>
      <c r="M141" s="76"/>
      <c r="N141" s="76"/>
      <c r="O141" s="76"/>
      <c r="P141" s="76"/>
      <c r="Q141" s="76"/>
      <c r="R141" s="76"/>
      <c r="S141" s="76"/>
      <c r="T141" s="76"/>
      <c r="U141" s="76"/>
      <c r="V141" s="76"/>
      <c r="W141" s="76"/>
      <c r="X141" s="76"/>
      <c r="Y141" s="76"/>
      <c r="Z141" s="76"/>
      <c r="AA141" s="76"/>
      <c r="AB141" s="76"/>
      <c r="AC141" s="76"/>
      <c r="AD141" s="76"/>
      <c r="AE141" s="76"/>
      <c r="AF141" s="76"/>
      <c r="AG141" s="76"/>
      <c r="AH141" s="76"/>
      <c r="AI141" s="76"/>
      <c r="AJ141" s="76"/>
      <c r="AK141" s="76"/>
      <c r="AL141" s="76"/>
      <c r="AM141" s="76"/>
      <c r="AN141" s="76"/>
      <c r="AO141" s="76"/>
      <c r="AP141" s="76"/>
      <c r="AQ141" s="76"/>
      <c r="AR141" s="76"/>
      <c r="AS141" s="76"/>
      <c r="AT141" s="76"/>
      <c r="AU141" s="76"/>
      <c r="AV141" s="76"/>
      <c r="AW141" s="76"/>
      <c r="AX141" s="76"/>
      <c r="AY141" s="76"/>
      <c r="AZ141" s="76"/>
      <c r="BA141" s="76"/>
      <c r="BB141" s="76"/>
      <c r="BC141" s="76"/>
      <c r="BD141" s="76"/>
      <c r="BE141" s="76"/>
      <c r="BF141" s="76"/>
      <c r="BG141" s="76"/>
      <c r="BH141" s="76"/>
      <c r="BI141" s="76"/>
      <c r="BJ141" s="76"/>
      <c r="BK141" s="76"/>
      <c r="BL141" s="76"/>
      <c r="BM141" s="76"/>
      <c r="BN141" s="76"/>
      <c r="BO141" s="76"/>
      <c r="BP141" s="76"/>
      <c r="BQ141" s="76"/>
      <c r="BR141" s="76"/>
      <c r="BS141" s="76"/>
      <c r="BT141" s="76"/>
      <c r="BU141" s="76"/>
      <c r="BV141" s="76"/>
      <c r="BW141" s="76"/>
      <c r="BX141" s="76"/>
      <c r="BY141" s="76"/>
      <c r="BZ141" s="76"/>
      <c r="CA141" s="76"/>
      <c r="CB141" s="76"/>
      <c r="CC141" s="76"/>
      <c r="CD141" s="76"/>
      <c r="CE141" s="76"/>
      <c r="CF141" s="76"/>
      <c r="CG141" s="76"/>
      <c r="CH141" s="76"/>
      <c r="CI141" s="76"/>
      <c r="CJ141" s="76"/>
      <c r="CK141" s="76"/>
      <c r="CL141" s="76"/>
      <c r="CM141" s="76"/>
      <c r="CN141" s="76"/>
      <c r="CO141" s="76"/>
      <c r="CP141" s="76"/>
      <c r="CQ141" s="76"/>
      <c r="CR141" s="76"/>
      <c r="CS141" s="76"/>
      <c r="CT141" s="76"/>
      <c r="CU141" s="76"/>
      <c r="CV141" s="76"/>
      <c r="CW141" s="76"/>
      <c r="CX141" s="76"/>
      <c r="CY141" s="76"/>
      <c r="CZ141" s="76"/>
      <c r="DA141" s="76"/>
      <c r="DB141" s="76"/>
      <c r="DC141" s="76"/>
      <c r="DD141" s="76"/>
      <c r="DE141" s="76"/>
      <c r="DF141" s="76"/>
      <c r="DG141" s="76"/>
      <c r="DH141" s="76"/>
      <c r="DI141" s="76"/>
      <c r="DJ141" s="76"/>
      <c r="DK141" s="76"/>
      <c r="DL141" s="76"/>
      <c r="DM141" s="76"/>
      <c r="DN141" s="76"/>
      <c r="DO141" s="76"/>
      <c r="DP141" s="76"/>
      <c r="DQ141" s="76"/>
      <c r="DR141" s="76"/>
      <c r="DS141" s="76"/>
      <c r="DT141" s="76"/>
      <c r="DU141" s="76"/>
      <c r="DV141" s="76"/>
      <c r="DW141" s="76"/>
      <c r="DX141" s="76"/>
      <c r="DY141" s="76"/>
      <c r="DZ141" s="76"/>
      <c r="EA141" s="76"/>
      <c r="EB141" s="76"/>
      <c r="EC141" s="76"/>
      <c r="ED141" s="76"/>
      <c r="EE141" s="76"/>
      <c r="EF141" s="76"/>
      <c r="EG141" s="76"/>
      <c r="EH141" s="76"/>
      <c r="EI141" s="76"/>
      <c r="EJ141" s="76"/>
      <c r="EK141" s="76"/>
      <c r="EL141" s="76"/>
      <c r="EM141" s="76"/>
      <c r="EN141" s="76"/>
      <c r="EO141" s="76"/>
      <c r="EP141" s="76"/>
      <c r="EQ141" s="76"/>
      <c r="ER141" s="76"/>
      <c r="ES141" s="76"/>
      <c r="ET141" s="76"/>
      <c r="EU141" s="76"/>
      <c r="EV141" s="76"/>
    </row>
    <row r="142" spans="1:152" s="89" customFormat="1" ht="15" customHeight="1" x14ac:dyDescent="0.25">
      <c r="A142" s="568"/>
      <c r="B142" s="568"/>
      <c r="C142" s="609"/>
      <c r="D142" s="832"/>
      <c r="E142" s="832"/>
      <c r="F142" s="831"/>
      <c r="G142" s="811"/>
      <c r="H142" s="812"/>
      <c r="I142" s="812"/>
      <c r="J142" s="813"/>
      <c r="K142" s="601"/>
      <c r="L142" s="79"/>
      <c r="M142" s="76"/>
      <c r="N142" s="76"/>
      <c r="O142" s="76"/>
      <c r="P142" s="76"/>
      <c r="Q142" s="76"/>
      <c r="R142" s="76"/>
      <c r="S142" s="76"/>
      <c r="T142" s="76"/>
      <c r="U142" s="76"/>
      <c r="V142" s="76"/>
      <c r="W142" s="76"/>
      <c r="X142" s="76"/>
      <c r="Y142" s="76"/>
      <c r="Z142" s="76"/>
      <c r="AA142" s="76"/>
      <c r="AB142" s="76"/>
      <c r="AC142" s="76"/>
      <c r="AD142" s="76"/>
      <c r="AE142" s="76"/>
      <c r="AF142" s="76"/>
      <c r="AG142" s="76"/>
      <c r="AH142" s="76"/>
      <c r="AI142" s="76"/>
      <c r="AJ142" s="76"/>
      <c r="AK142" s="76"/>
      <c r="AL142" s="76"/>
      <c r="AM142" s="76"/>
      <c r="AN142" s="76"/>
      <c r="AO142" s="76"/>
      <c r="AP142" s="76"/>
      <c r="AQ142" s="76"/>
      <c r="AR142" s="76"/>
      <c r="AS142" s="76"/>
      <c r="AT142" s="76"/>
      <c r="AU142" s="76"/>
      <c r="AV142" s="76"/>
      <c r="AW142" s="76"/>
      <c r="AX142" s="76"/>
      <c r="AY142" s="76"/>
      <c r="AZ142" s="76"/>
      <c r="BA142" s="76"/>
      <c r="BB142" s="76"/>
      <c r="BC142" s="76"/>
      <c r="BD142" s="76"/>
      <c r="BE142" s="76"/>
      <c r="BF142" s="76"/>
      <c r="BG142" s="76"/>
      <c r="BH142" s="76"/>
      <c r="BI142" s="76"/>
      <c r="BJ142" s="76"/>
      <c r="BK142" s="76"/>
      <c r="BL142" s="76"/>
      <c r="BM142" s="76"/>
      <c r="BN142" s="76"/>
      <c r="BO142" s="76"/>
      <c r="BP142" s="76"/>
      <c r="BQ142" s="76"/>
      <c r="BR142" s="76"/>
      <c r="BS142" s="76"/>
      <c r="BT142" s="76"/>
      <c r="BU142" s="76"/>
      <c r="BV142" s="76"/>
      <c r="BW142" s="76"/>
      <c r="BX142" s="76"/>
      <c r="BY142" s="76"/>
      <c r="BZ142" s="76"/>
      <c r="CA142" s="76"/>
      <c r="CB142" s="76"/>
      <c r="CC142" s="76"/>
      <c r="CD142" s="76"/>
      <c r="CE142" s="76"/>
      <c r="CF142" s="76"/>
      <c r="CG142" s="76"/>
      <c r="CH142" s="76"/>
      <c r="CI142" s="76"/>
      <c r="CJ142" s="76"/>
      <c r="CK142" s="76"/>
      <c r="CL142" s="76"/>
      <c r="CM142" s="76"/>
      <c r="CN142" s="76"/>
      <c r="CO142" s="76"/>
      <c r="CP142" s="76"/>
      <c r="CQ142" s="76"/>
      <c r="CR142" s="76"/>
      <c r="CS142" s="76"/>
      <c r="CT142" s="76"/>
      <c r="CU142" s="76"/>
      <c r="CV142" s="76"/>
      <c r="CW142" s="76"/>
      <c r="CX142" s="76"/>
      <c r="CY142" s="76"/>
      <c r="CZ142" s="76"/>
      <c r="DA142" s="76"/>
      <c r="DB142" s="76"/>
      <c r="DC142" s="76"/>
      <c r="DD142" s="76"/>
      <c r="DE142" s="76"/>
      <c r="DF142" s="76"/>
      <c r="DG142" s="76"/>
      <c r="DH142" s="76"/>
      <c r="DI142" s="76"/>
      <c r="DJ142" s="76"/>
      <c r="DK142" s="76"/>
      <c r="DL142" s="76"/>
      <c r="DM142" s="76"/>
      <c r="DN142" s="76"/>
      <c r="DO142" s="76"/>
      <c r="DP142" s="76"/>
      <c r="DQ142" s="76"/>
      <c r="DR142" s="76"/>
      <c r="DS142" s="76"/>
      <c r="DT142" s="76"/>
      <c r="DU142" s="76"/>
      <c r="DV142" s="76"/>
      <c r="DW142" s="76"/>
      <c r="DX142" s="76"/>
      <c r="DY142" s="76"/>
      <c r="DZ142" s="76"/>
      <c r="EA142" s="76"/>
      <c r="EB142" s="76"/>
      <c r="EC142" s="76"/>
      <c r="ED142" s="76"/>
      <c r="EE142" s="76"/>
      <c r="EF142" s="76"/>
      <c r="EG142" s="76"/>
      <c r="EH142" s="76"/>
      <c r="EI142" s="76"/>
      <c r="EJ142" s="76"/>
      <c r="EK142" s="76"/>
      <c r="EL142" s="76"/>
      <c r="EM142" s="76"/>
      <c r="EN142" s="76"/>
      <c r="EO142" s="76"/>
      <c r="EP142" s="76"/>
      <c r="EQ142" s="76"/>
      <c r="ER142" s="76"/>
      <c r="ES142" s="76"/>
      <c r="ET142" s="76"/>
      <c r="EU142" s="76"/>
      <c r="EV142" s="76"/>
    </row>
    <row r="143" spans="1:152" s="89" customFormat="1" ht="15" customHeight="1" x14ac:dyDescent="0.25">
      <c r="A143" s="568"/>
      <c r="B143" s="568"/>
      <c r="C143" s="609"/>
      <c r="D143" s="832"/>
      <c r="E143" s="832"/>
      <c r="F143" s="829" t="s">
        <v>785</v>
      </c>
      <c r="G143" s="805" t="s">
        <v>1178</v>
      </c>
      <c r="H143" s="806"/>
      <c r="I143" s="806"/>
      <c r="J143" s="807"/>
      <c r="K143" s="601"/>
      <c r="L143" s="79"/>
      <c r="M143" s="76"/>
      <c r="N143" s="76"/>
      <c r="O143" s="76"/>
      <c r="P143" s="76"/>
      <c r="Q143" s="76"/>
      <c r="R143" s="76"/>
      <c r="S143" s="76"/>
      <c r="T143" s="76"/>
      <c r="U143" s="76"/>
      <c r="V143" s="76"/>
      <c r="W143" s="76"/>
      <c r="X143" s="76"/>
      <c r="Y143" s="76"/>
      <c r="Z143" s="76"/>
      <c r="AA143" s="76"/>
      <c r="AB143" s="76"/>
      <c r="AC143" s="76"/>
      <c r="AD143" s="76"/>
      <c r="AE143" s="76"/>
      <c r="AF143" s="76"/>
      <c r="AG143" s="76"/>
      <c r="AH143" s="76"/>
      <c r="AI143" s="76"/>
      <c r="AJ143" s="76"/>
      <c r="AK143" s="76"/>
      <c r="AL143" s="76"/>
      <c r="AM143" s="76"/>
      <c r="AN143" s="76"/>
      <c r="AO143" s="76"/>
      <c r="AP143" s="76"/>
      <c r="AQ143" s="76"/>
      <c r="AR143" s="76"/>
      <c r="AS143" s="76"/>
      <c r="AT143" s="76"/>
      <c r="AU143" s="76"/>
      <c r="AV143" s="76"/>
      <c r="AW143" s="76"/>
      <c r="AX143" s="76"/>
      <c r="AY143" s="76"/>
      <c r="AZ143" s="76"/>
      <c r="BA143" s="76"/>
      <c r="BB143" s="76"/>
      <c r="BC143" s="76"/>
      <c r="BD143" s="76"/>
      <c r="BE143" s="76"/>
      <c r="BF143" s="76"/>
      <c r="BG143" s="76"/>
      <c r="BH143" s="76"/>
      <c r="BI143" s="76"/>
      <c r="BJ143" s="76"/>
      <c r="BK143" s="76"/>
      <c r="BL143" s="76"/>
      <c r="BM143" s="76"/>
      <c r="BN143" s="76"/>
      <c r="BO143" s="76"/>
      <c r="BP143" s="76"/>
      <c r="BQ143" s="76"/>
      <c r="BR143" s="76"/>
      <c r="BS143" s="76"/>
      <c r="BT143" s="76"/>
      <c r="BU143" s="76"/>
      <c r="BV143" s="76"/>
      <c r="BW143" s="76"/>
      <c r="BX143" s="76"/>
      <c r="BY143" s="76"/>
      <c r="BZ143" s="76"/>
      <c r="CA143" s="76"/>
      <c r="CB143" s="76"/>
      <c r="CC143" s="76"/>
      <c r="CD143" s="76"/>
      <c r="CE143" s="76"/>
      <c r="CF143" s="76"/>
      <c r="CG143" s="76"/>
      <c r="CH143" s="76"/>
      <c r="CI143" s="76"/>
      <c r="CJ143" s="76"/>
      <c r="CK143" s="76"/>
      <c r="CL143" s="76"/>
      <c r="CM143" s="76"/>
      <c r="CN143" s="76"/>
      <c r="CO143" s="76"/>
      <c r="CP143" s="76"/>
      <c r="CQ143" s="76"/>
      <c r="CR143" s="76"/>
      <c r="CS143" s="76"/>
      <c r="CT143" s="76"/>
      <c r="CU143" s="76"/>
      <c r="CV143" s="76"/>
      <c r="CW143" s="76"/>
      <c r="CX143" s="76"/>
      <c r="CY143" s="76"/>
      <c r="CZ143" s="76"/>
      <c r="DA143" s="76"/>
      <c r="DB143" s="76"/>
      <c r="DC143" s="76"/>
      <c r="DD143" s="76"/>
      <c r="DE143" s="76"/>
      <c r="DF143" s="76"/>
      <c r="DG143" s="76"/>
      <c r="DH143" s="76"/>
      <c r="DI143" s="76"/>
      <c r="DJ143" s="76"/>
      <c r="DK143" s="76"/>
      <c r="DL143" s="76"/>
      <c r="DM143" s="76"/>
      <c r="DN143" s="76"/>
      <c r="DO143" s="76"/>
      <c r="DP143" s="76"/>
      <c r="DQ143" s="76"/>
      <c r="DR143" s="76"/>
      <c r="DS143" s="76"/>
      <c r="DT143" s="76"/>
      <c r="DU143" s="76"/>
      <c r="DV143" s="76"/>
      <c r="DW143" s="76"/>
      <c r="DX143" s="76"/>
      <c r="DY143" s="76"/>
      <c r="DZ143" s="76"/>
      <c r="EA143" s="76"/>
      <c r="EB143" s="76"/>
      <c r="EC143" s="76"/>
      <c r="ED143" s="76"/>
      <c r="EE143" s="76"/>
      <c r="EF143" s="76"/>
      <c r="EG143" s="76"/>
      <c r="EH143" s="76"/>
      <c r="EI143" s="76"/>
      <c r="EJ143" s="76"/>
      <c r="EK143" s="76"/>
      <c r="EL143" s="76"/>
      <c r="EM143" s="76"/>
      <c r="EN143" s="76"/>
      <c r="EO143" s="76"/>
      <c r="EP143" s="76"/>
      <c r="EQ143" s="76"/>
      <c r="ER143" s="76"/>
      <c r="ES143" s="76"/>
      <c r="ET143" s="76"/>
      <c r="EU143" s="76"/>
      <c r="EV143" s="76"/>
    </row>
    <row r="144" spans="1:152" s="89" customFormat="1" ht="15" customHeight="1" x14ac:dyDescent="0.25">
      <c r="A144" s="568"/>
      <c r="B144" s="568"/>
      <c r="C144" s="609"/>
      <c r="D144" s="832"/>
      <c r="E144" s="832"/>
      <c r="F144" s="830"/>
      <c r="G144" s="808"/>
      <c r="H144" s="809"/>
      <c r="I144" s="809"/>
      <c r="J144" s="810"/>
      <c r="K144" s="601"/>
      <c r="L144" s="79"/>
      <c r="M144" s="76"/>
      <c r="N144" s="76"/>
      <c r="O144" s="76"/>
      <c r="P144" s="76"/>
      <c r="Q144" s="76"/>
      <c r="R144" s="76"/>
      <c r="S144" s="76"/>
      <c r="T144" s="76"/>
      <c r="U144" s="76"/>
      <c r="V144" s="76"/>
      <c r="W144" s="76"/>
      <c r="X144" s="76"/>
      <c r="Y144" s="76"/>
      <c r="Z144" s="76"/>
      <c r="AA144" s="76"/>
      <c r="AB144" s="76"/>
      <c r="AC144" s="76"/>
      <c r="AD144" s="76"/>
      <c r="AE144" s="76"/>
      <c r="AF144" s="76"/>
      <c r="AG144" s="76"/>
      <c r="AH144" s="76"/>
      <c r="AI144" s="76"/>
      <c r="AJ144" s="76"/>
      <c r="AK144" s="76"/>
      <c r="AL144" s="76"/>
      <c r="AM144" s="76"/>
      <c r="AN144" s="76"/>
      <c r="AO144" s="76"/>
      <c r="AP144" s="76"/>
      <c r="AQ144" s="76"/>
      <c r="AR144" s="76"/>
      <c r="AS144" s="76"/>
      <c r="AT144" s="76"/>
      <c r="AU144" s="76"/>
      <c r="AV144" s="76"/>
      <c r="AW144" s="76"/>
      <c r="AX144" s="76"/>
      <c r="AY144" s="76"/>
      <c r="AZ144" s="76"/>
      <c r="BA144" s="76"/>
      <c r="BB144" s="76"/>
      <c r="BC144" s="76"/>
      <c r="BD144" s="76"/>
      <c r="BE144" s="76"/>
      <c r="BF144" s="76"/>
      <c r="BG144" s="76"/>
      <c r="BH144" s="76"/>
      <c r="BI144" s="76"/>
      <c r="BJ144" s="76"/>
      <c r="BK144" s="76"/>
      <c r="BL144" s="76"/>
      <c r="BM144" s="76"/>
      <c r="BN144" s="76"/>
      <c r="BO144" s="76"/>
      <c r="BP144" s="76"/>
      <c r="BQ144" s="76"/>
      <c r="BR144" s="76"/>
      <c r="BS144" s="76"/>
      <c r="BT144" s="76"/>
      <c r="BU144" s="76"/>
      <c r="BV144" s="76"/>
      <c r="BW144" s="76"/>
      <c r="BX144" s="76"/>
      <c r="BY144" s="76"/>
      <c r="BZ144" s="76"/>
      <c r="CA144" s="76"/>
      <c r="CB144" s="76"/>
      <c r="CC144" s="76"/>
      <c r="CD144" s="76"/>
      <c r="CE144" s="76"/>
      <c r="CF144" s="76"/>
      <c r="CG144" s="76"/>
      <c r="CH144" s="76"/>
      <c r="CI144" s="76"/>
      <c r="CJ144" s="76"/>
      <c r="CK144" s="76"/>
      <c r="CL144" s="76"/>
      <c r="CM144" s="76"/>
      <c r="CN144" s="76"/>
      <c r="CO144" s="76"/>
      <c r="CP144" s="76"/>
      <c r="CQ144" s="76"/>
      <c r="CR144" s="76"/>
      <c r="CS144" s="76"/>
      <c r="CT144" s="76"/>
      <c r="CU144" s="76"/>
      <c r="CV144" s="76"/>
      <c r="CW144" s="76"/>
      <c r="CX144" s="76"/>
      <c r="CY144" s="76"/>
      <c r="CZ144" s="76"/>
      <c r="DA144" s="76"/>
      <c r="DB144" s="76"/>
      <c r="DC144" s="76"/>
      <c r="DD144" s="76"/>
      <c r="DE144" s="76"/>
      <c r="DF144" s="76"/>
      <c r="DG144" s="76"/>
      <c r="DH144" s="76"/>
      <c r="DI144" s="76"/>
      <c r="DJ144" s="76"/>
      <c r="DK144" s="76"/>
      <c r="DL144" s="76"/>
      <c r="DM144" s="76"/>
      <c r="DN144" s="76"/>
      <c r="DO144" s="76"/>
      <c r="DP144" s="76"/>
      <c r="DQ144" s="76"/>
      <c r="DR144" s="76"/>
      <c r="DS144" s="76"/>
      <c r="DT144" s="76"/>
      <c r="DU144" s="76"/>
      <c r="DV144" s="76"/>
      <c r="DW144" s="76"/>
      <c r="DX144" s="76"/>
      <c r="DY144" s="76"/>
      <c r="DZ144" s="76"/>
      <c r="EA144" s="76"/>
      <c r="EB144" s="76"/>
      <c r="EC144" s="76"/>
      <c r="ED144" s="76"/>
      <c r="EE144" s="76"/>
      <c r="EF144" s="76"/>
      <c r="EG144" s="76"/>
      <c r="EH144" s="76"/>
      <c r="EI144" s="76"/>
      <c r="EJ144" s="76"/>
      <c r="EK144" s="76"/>
      <c r="EL144" s="76"/>
      <c r="EM144" s="76"/>
      <c r="EN144" s="76"/>
      <c r="EO144" s="76"/>
      <c r="EP144" s="76"/>
      <c r="EQ144" s="76"/>
      <c r="ER144" s="76"/>
      <c r="ES144" s="76"/>
      <c r="ET144" s="76"/>
      <c r="EU144" s="76"/>
      <c r="EV144" s="76"/>
    </row>
    <row r="145" spans="1:152" s="89" customFormat="1" ht="15" customHeight="1" x14ac:dyDescent="0.25">
      <c r="A145" s="568"/>
      <c r="B145" s="568"/>
      <c r="C145" s="609"/>
      <c r="D145" s="832"/>
      <c r="E145" s="832"/>
      <c r="F145" s="831"/>
      <c r="G145" s="811"/>
      <c r="H145" s="812"/>
      <c r="I145" s="812"/>
      <c r="J145" s="813"/>
      <c r="K145" s="601"/>
      <c r="L145" s="79"/>
      <c r="M145" s="76"/>
      <c r="N145" s="76"/>
      <c r="O145" s="76"/>
      <c r="P145" s="76"/>
      <c r="Q145" s="76"/>
      <c r="R145" s="76"/>
      <c r="S145" s="76"/>
      <c r="T145" s="76"/>
      <c r="U145" s="76"/>
      <c r="V145" s="76"/>
      <c r="W145" s="76"/>
      <c r="X145" s="76"/>
      <c r="Y145" s="76"/>
      <c r="Z145" s="76"/>
      <c r="AA145" s="76"/>
      <c r="AB145" s="76"/>
      <c r="AC145" s="76"/>
      <c r="AD145" s="76"/>
      <c r="AE145" s="76"/>
      <c r="AF145" s="76"/>
      <c r="AG145" s="76"/>
      <c r="AH145" s="76"/>
      <c r="AI145" s="76"/>
      <c r="AJ145" s="76"/>
      <c r="AK145" s="76"/>
      <c r="AL145" s="76"/>
      <c r="AM145" s="76"/>
      <c r="AN145" s="76"/>
      <c r="AO145" s="76"/>
      <c r="AP145" s="76"/>
      <c r="AQ145" s="76"/>
      <c r="AR145" s="76"/>
      <c r="AS145" s="76"/>
      <c r="AT145" s="76"/>
      <c r="AU145" s="76"/>
      <c r="AV145" s="76"/>
      <c r="AW145" s="76"/>
      <c r="AX145" s="76"/>
      <c r="AY145" s="76"/>
      <c r="AZ145" s="76"/>
      <c r="BA145" s="76"/>
      <c r="BB145" s="76"/>
      <c r="BC145" s="76"/>
      <c r="BD145" s="76"/>
      <c r="BE145" s="76"/>
      <c r="BF145" s="76"/>
      <c r="BG145" s="76"/>
      <c r="BH145" s="76"/>
      <c r="BI145" s="76"/>
      <c r="BJ145" s="76"/>
      <c r="BK145" s="76"/>
      <c r="BL145" s="76"/>
      <c r="BM145" s="76"/>
      <c r="BN145" s="76"/>
      <c r="BO145" s="76"/>
      <c r="BP145" s="76"/>
      <c r="BQ145" s="76"/>
      <c r="BR145" s="76"/>
      <c r="BS145" s="76"/>
      <c r="BT145" s="76"/>
      <c r="BU145" s="76"/>
      <c r="BV145" s="76"/>
      <c r="BW145" s="76"/>
      <c r="BX145" s="76"/>
      <c r="BY145" s="76"/>
      <c r="BZ145" s="76"/>
      <c r="CA145" s="76"/>
      <c r="CB145" s="76"/>
      <c r="CC145" s="76"/>
      <c r="CD145" s="76"/>
      <c r="CE145" s="76"/>
      <c r="CF145" s="76"/>
      <c r="CG145" s="76"/>
      <c r="CH145" s="76"/>
      <c r="CI145" s="76"/>
      <c r="CJ145" s="76"/>
      <c r="CK145" s="76"/>
      <c r="CL145" s="76"/>
      <c r="CM145" s="76"/>
      <c r="CN145" s="76"/>
      <c r="CO145" s="76"/>
      <c r="CP145" s="76"/>
      <c r="CQ145" s="76"/>
      <c r="CR145" s="76"/>
      <c r="CS145" s="76"/>
      <c r="CT145" s="76"/>
      <c r="CU145" s="76"/>
      <c r="CV145" s="76"/>
      <c r="CW145" s="76"/>
      <c r="CX145" s="76"/>
      <c r="CY145" s="76"/>
      <c r="CZ145" s="76"/>
      <c r="DA145" s="76"/>
      <c r="DB145" s="76"/>
      <c r="DC145" s="76"/>
      <c r="DD145" s="76"/>
      <c r="DE145" s="76"/>
      <c r="DF145" s="76"/>
      <c r="DG145" s="76"/>
      <c r="DH145" s="76"/>
      <c r="DI145" s="76"/>
      <c r="DJ145" s="76"/>
      <c r="DK145" s="76"/>
      <c r="DL145" s="76"/>
      <c r="DM145" s="76"/>
      <c r="DN145" s="76"/>
      <c r="DO145" s="76"/>
      <c r="DP145" s="76"/>
      <c r="DQ145" s="76"/>
      <c r="DR145" s="76"/>
      <c r="DS145" s="76"/>
      <c r="DT145" s="76"/>
      <c r="DU145" s="76"/>
      <c r="DV145" s="76"/>
      <c r="DW145" s="76"/>
      <c r="DX145" s="76"/>
      <c r="DY145" s="76"/>
      <c r="DZ145" s="76"/>
      <c r="EA145" s="76"/>
      <c r="EB145" s="76"/>
      <c r="EC145" s="76"/>
      <c r="ED145" s="76"/>
      <c r="EE145" s="76"/>
      <c r="EF145" s="76"/>
      <c r="EG145" s="76"/>
      <c r="EH145" s="76"/>
      <c r="EI145" s="76"/>
      <c r="EJ145" s="76"/>
      <c r="EK145" s="76"/>
      <c r="EL145" s="76"/>
      <c r="EM145" s="76"/>
      <c r="EN145" s="76"/>
      <c r="EO145" s="76"/>
      <c r="EP145" s="76"/>
      <c r="EQ145" s="76"/>
      <c r="ER145" s="76"/>
      <c r="ES145" s="76"/>
      <c r="ET145" s="76"/>
      <c r="EU145" s="76"/>
      <c r="EV145" s="76"/>
    </row>
    <row r="146" spans="1:152" s="89" customFormat="1" ht="15" customHeight="1" x14ac:dyDescent="0.25">
      <c r="A146" s="568"/>
      <c r="B146" s="568"/>
      <c r="C146" s="609"/>
      <c r="D146" s="832"/>
      <c r="E146" s="832"/>
      <c r="F146" s="814" t="s">
        <v>84</v>
      </c>
      <c r="G146" s="833">
        <v>37.700000000000003</v>
      </c>
      <c r="H146" s="834"/>
      <c r="I146" s="834"/>
      <c r="J146" s="835"/>
      <c r="K146" s="601"/>
      <c r="L146" s="79"/>
      <c r="M146" s="76"/>
      <c r="N146" s="76"/>
      <c r="O146" s="76"/>
      <c r="P146" s="76"/>
      <c r="Q146" s="76"/>
      <c r="R146" s="76"/>
      <c r="S146" s="76"/>
      <c r="T146" s="76"/>
      <c r="U146" s="76"/>
      <c r="V146" s="76"/>
      <c r="W146" s="76"/>
      <c r="X146" s="76"/>
      <c r="Y146" s="76"/>
      <c r="Z146" s="76"/>
      <c r="AA146" s="76"/>
      <c r="AB146" s="76"/>
      <c r="AC146" s="76"/>
      <c r="AD146" s="76"/>
      <c r="AE146" s="76"/>
      <c r="AF146" s="76"/>
      <c r="AG146" s="76"/>
      <c r="AH146" s="76"/>
      <c r="AI146" s="76"/>
      <c r="AJ146" s="76"/>
      <c r="AK146" s="76"/>
      <c r="AL146" s="76"/>
      <c r="AM146" s="76"/>
      <c r="AN146" s="76"/>
      <c r="AO146" s="76"/>
      <c r="AP146" s="76"/>
      <c r="AQ146" s="76"/>
      <c r="AR146" s="76"/>
      <c r="AS146" s="76"/>
      <c r="AT146" s="76"/>
      <c r="AU146" s="76"/>
      <c r="AV146" s="76"/>
      <c r="AW146" s="76"/>
      <c r="AX146" s="76"/>
      <c r="AY146" s="76"/>
      <c r="AZ146" s="76"/>
      <c r="BA146" s="76"/>
      <c r="BB146" s="76"/>
      <c r="BC146" s="76"/>
      <c r="BD146" s="76"/>
      <c r="BE146" s="76"/>
      <c r="BF146" s="76"/>
      <c r="BG146" s="76"/>
      <c r="BH146" s="76"/>
      <c r="BI146" s="76"/>
      <c r="BJ146" s="76"/>
      <c r="BK146" s="76"/>
      <c r="BL146" s="76"/>
      <c r="BM146" s="76"/>
      <c r="BN146" s="76"/>
      <c r="BO146" s="76"/>
      <c r="BP146" s="76"/>
      <c r="BQ146" s="76"/>
      <c r="BR146" s="76"/>
      <c r="BS146" s="76"/>
      <c r="BT146" s="76"/>
      <c r="BU146" s="76"/>
      <c r="BV146" s="76"/>
      <c r="BW146" s="76"/>
      <c r="BX146" s="76"/>
      <c r="BY146" s="76"/>
      <c r="BZ146" s="76"/>
      <c r="CA146" s="76"/>
      <c r="CB146" s="76"/>
      <c r="CC146" s="76"/>
      <c r="CD146" s="76"/>
      <c r="CE146" s="76"/>
      <c r="CF146" s="76"/>
      <c r="CG146" s="76"/>
      <c r="CH146" s="76"/>
      <c r="CI146" s="76"/>
      <c r="CJ146" s="76"/>
      <c r="CK146" s="76"/>
      <c r="CL146" s="76"/>
      <c r="CM146" s="76"/>
      <c r="CN146" s="76"/>
      <c r="CO146" s="76"/>
      <c r="CP146" s="76"/>
      <c r="CQ146" s="76"/>
      <c r="CR146" s="76"/>
      <c r="CS146" s="76"/>
      <c r="CT146" s="76"/>
      <c r="CU146" s="76"/>
      <c r="CV146" s="76"/>
      <c r="CW146" s="76"/>
      <c r="CX146" s="76"/>
      <c r="CY146" s="76"/>
      <c r="CZ146" s="76"/>
      <c r="DA146" s="76"/>
      <c r="DB146" s="76"/>
      <c r="DC146" s="76"/>
      <c r="DD146" s="76"/>
      <c r="DE146" s="76"/>
      <c r="DF146" s="76"/>
      <c r="DG146" s="76"/>
      <c r="DH146" s="76"/>
      <c r="DI146" s="76"/>
      <c r="DJ146" s="76"/>
      <c r="DK146" s="76"/>
      <c r="DL146" s="76"/>
      <c r="DM146" s="76"/>
      <c r="DN146" s="76"/>
      <c r="DO146" s="76"/>
      <c r="DP146" s="76"/>
      <c r="DQ146" s="76"/>
      <c r="DR146" s="76"/>
      <c r="DS146" s="76"/>
      <c r="DT146" s="76"/>
      <c r="DU146" s="76"/>
      <c r="DV146" s="76"/>
      <c r="DW146" s="76"/>
      <c r="DX146" s="76"/>
      <c r="DY146" s="76"/>
      <c r="DZ146" s="76"/>
      <c r="EA146" s="76"/>
      <c r="EB146" s="76"/>
      <c r="EC146" s="76"/>
      <c r="ED146" s="76"/>
      <c r="EE146" s="76"/>
      <c r="EF146" s="76"/>
      <c r="EG146" s="76"/>
      <c r="EH146" s="76"/>
      <c r="EI146" s="76"/>
      <c r="EJ146" s="76"/>
      <c r="EK146" s="76"/>
      <c r="EL146" s="76"/>
      <c r="EM146" s="76"/>
      <c r="EN146" s="76"/>
      <c r="EO146" s="76"/>
      <c r="EP146" s="76"/>
      <c r="EQ146" s="76"/>
      <c r="ER146" s="76"/>
      <c r="ES146" s="76"/>
      <c r="ET146" s="76"/>
      <c r="EU146" s="76"/>
      <c r="EV146" s="76"/>
    </row>
    <row r="147" spans="1:152" s="89" customFormat="1" ht="15" customHeight="1" x14ac:dyDescent="0.25">
      <c r="A147" s="568"/>
      <c r="B147" s="568"/>
      <c r="C147" s="609"/>
      <c r="D147" s="832"/>
      <c r="E147" s="832"/>
      <c r="F147" s="815"/>
      <c r="G147" s="836"/>
      <c r="H147" s="837"/>
      <c r="I147" s="837"/>
      <c r="J147" s="838"/>
      <c r="K147" s="601"/>
      <c r="L147" s="79"/>
      <c r="M147" s="76"/>
      <c r="N147" s="76"/>
      <c r="O147" s="76"/>
      <c r="P147" s="76"/>
      <c r="Q147" s="76"/>
      <c r="R147" s="76"/>
      <c r="S147" s="76"/>
      <c r="T147" s="76"/>
      <c r="U147" s="76"/>
      <c r="V147" s="76"/>
      <c r="W147" s="76"/>
      <c r="X147" s="76"/>
      <c r="Y147" s="76"/>
      <c r="Z147" s="76"/>
      <c r="AA147" s="76"/>
      <c r="AB147" s="76"/>
      <c r="AC147" s="76"/>
      <c r="AD147" s="76"/>
      <c r="AE147" s="76"/>
      <c r="AF147" s="76"/>
      <c r="AG147" s="76"/>
      <c r="AH147" s="76"/>
      <c r="AI147" s="76"/>
      <c r="AJ147" s="76"/>
      <c r="AK147" s="76"/>
      <c r="AL147" s="76"/>
      <c r="AM147" s="76"/>
      <c r="AN147" s="76"/>
      <c r="AO147" s="76"/>
      <c r="AP147" s="76"/>
      <c r="AQ147" s="76"/>
      <c r="AR147" s="76"/>
      <c r="AS147" s="76"/>
      <c r="AT147" s="76"/>
      <c r="AU147" s="76"/>
      <c r="AV147" s="76"/>
      <c r="AW147" s="76"/>
      <c r="AX147" s="76"/>
      <c r="AY147" s="76"/>
      <c r="AZ147" s="76"/>
      <c r="BA147" s="76"/>
      <c r="BB147" s="76"/>
      <c r="BC147" s="76"/>
      <c r="BD147" s="76"/>
      <c r="BE147" s="76"/>
      <c r="BF147" s="76"/>
      <c r="BG147" s="76"/>
      <c r="BH147" s="76"/>
      <c r="BI147" s="76"/>
      <c r="BJ147" s="76"/>
      <c r="BK147" s="76"/>
      <c r="BL147" s="76"/>
      <c r="BM147" s="76"/>
      <c r="BN147" s="76"/>
      <c r="BO147" s="76"/>
      <c r="BP147" s="76"/>
      <c r="BQ147" s="76"/>
      <c r="BR147" s="76"/>
      <c r="BS147" s="76"/>
      <c r="BT147" s="76"/>
      <c r="BU147" s="76"/>
      <c r="BV147" s="76"/>
      <c r="BW147" s="76"/>
      <c r="BX147" s="76"/>
      <c r="BY147" s="76"/>
      <c r="BZ147" s="76"/>
      <c r="CA147" s="76"/>
      <c r="CB147" s="76"/>
      <c r="CC147" s="76"/>
      <c r="CD147" s="76"/>
      <c r="CE147" s="76"/>
      <c r="CF147" s="76"/>
      <c r="CG147" s="76"/>
      <c r="CH147" s="76"/>
      <c r="CI147" s="76"/>
      <c r="CJ147" s="76"/>
      <c r="CK147" s="76"/>
      <c r="CL147" s="76"/>
      <c r="CM147" s="76"/>
      <c r="CN147" s="76"/>
      <c r="CO147" s="76"/>
      <c r="CP147" s="76"/>
      <c r="CQ147" s="76"/>
      <c r="CR147" s="76"/>
      <c r="CS147" s="76"/>
      <c r="CT147" s="76"/>
      <c r="CU147" s="76"/>
      <c r="CV147" s="76"/>
      <c r="CW147" s="76"/>
      <c r="CX147" s="76"/>
      <c r="CY147" s="76"/>
      <c r="CZ147" s="76"/>
      <c r="DA147" s="76"/>
      <c r="DB147" s="76"/>
      <c r="DC147" s="76"/>
      <c r="DD147" s="76"/>
      <c r="DE147" s="76"/>
      <c r="DF147" s="76"/>
      <c r="DG147" s="76"/>
      <c r="DH147" s="76"/>
      <c r="DI147" s="76"/>
      <c r="DJ147" s="76"/>
      <c r="DK147" s="76"/>
      <c r="DL147" s="76"/>
      <c r="DM147" s="76"/>
      <c r="DN147" s="76"/>
      <c r="DO147" s="76"/>
      <c r="DP147" s="76"/>
      <c r="DQ147" s="76"/>
      <c r="DR147" s="76"/>
      <c r="DS147" s="76"/>
      <c r="DT147" s="76"/>
      <c r="DU147" s="76"/>
      <c r="DV147" s="76"/>
      <c r="DW147" s="76"/>
      <c r="DX147" s="76"/>
      <c r="DY147" s="76"/>
      <c r="DZ147" s="76"/>
      <c r="EA147" s="76"/>
      <c r="EB147" s="76"/>
      <c r="EC147" s="76"/>
      <c r="ED147" s="76"/>
      <c r="EE147" s="76"/>
      <c r="EF147" s="76"/>
      <c r="EG147" s="76"/>
      <c r="EH147" s="76"/>
      <c r="EI147" s="76"/>
      <c r="EJ147" s="76"/>
      <c r="EK147" s="76"/>
      <c r="EL147" s="76"/>
      <c r="EM147" s="76"/>
      <c r="EN147" s="76"/>
      <c r="EO147" s="76"/>
      <c r="EP147" s="76"/>
      <c r="EQ147" s="76"/>
      <c r="ER147" s="76"/>
      <c r="ES147" s="76"/>
      <c r="ET147" s="76"/>
      <c r="EU147" s="76"/>
      <c r="EV147" s="76"/>
    </row>
    <row r="148" spans="1:152" s="89" customFormat="1" ht="15" customHeight="1" x14ac:dyDescent="0.25">
      <c r="A148" s="569"/>
      <c r="B148" s="569"/>
      <c r="C148" s="610"/>
      <c r="D148" s="777"/>
      <c r="E148" s="777"/>
      <c r="F148" s="816"/>
      <c r="G148" s="839"/>
      <c r="H148" s="840"/>
      <c r="I148" s="840"/>
      <c r="J148" s="841"/>
      <c r="K148" s="601"/>
      <c r="L148" s="79"/>
      <c r="M148" s="76"/>
      <c r="N148" s="76"/>
      <c r="O148" s="76"/>
      <c r="P148" s="76"/>
      <c r="Q148" s="76"/>
      <c r="R148" s="76"/>
      <c r="S148" s="76"/>
      <c r="T148" s="76"/>
      <c r="U148" s="76"/>
      <c r="V148" s="76"/>
      <c r="W148" s="76"/>
      <c r="X148" s="76"/>
      <c r="Y148" s="76"/>
      <c r="Z148" s="76"/>
      <c r="AA148" s="76"/>
      <c r="AB148" s="76"/>
      <c r="AC148" s="76"/>
      <c r="AD148" s="76"/>
      <c r="AE148" s="76"/>
      <c r="AF148" s="76"/>
      <c r="AG148" s="76"/>
      <c r="AH148" s="76"/>
      <c r="AI148" s="76"/>
      <c r="AJ148" s="76"/>
      <c r="AK148" s="76"/>
      <c r="AL148" s="76"/>
      <c r="AM148" s="76"/>
      <c r="AN148" s="76"/>
      <c r="AO148" s="76"/>
      <c r="AP148" s="76"/>
      <c r="AQ148" s="76"/>
      <c r="AR148" s="76"/>
      <c r="AS148" s="76"/>
      <c r="AT148" s="76"/>
      <c r="AU148" s="76"/>
      <c r="AV148" s="76"/>
      <c r="AW148" s="76"/>
      <c r="AX148" s="76"/>
      <c r="AY148" s="76"/>
      <c r="AZ148" s="76"/>
      <c r="BA148" s="76"/>
      <c r="BB148" s="76"/>
      <c r="BC148" s="76"/>
      <c r="BD148" s="76"/>
      <c r="BE148" s="76"/>
      <c r="BF148" s="76"/>
      <c r="BG148" s="76"/>
      <c r="BH148" s="76"/>
      <c r="BI148" s="76"/>
      <c r="BJ148" s="76"/>
      <c r="BK148" s="76"/>
      <c r="BL148" s="76"/>
      <c r="BM148" s="76"/>
      <c r="BN148" s="76"/>
      <c r="BO148" s="76"/>
      <c r="BP148" s="76"/>
      <c r="BQ148" s="76"/>
      <c r="BR148" s="76"/>
      <c r="BS148" s="76"/>
      <c r="BT148" s="76"/>
      <c r="BU148" s="76"/>
      <c r="BV148" s="76"/>
      <c r="BW148" s="76"/>
      <c r="BX148" s="76"/>
      <c r="BY148" s="76"/>
      <c r="BZ148" s="76"/>
      <c r="CA148" s="76"/>
      <c r="CB148" s="76"/>
      <c r="CC148" s="76"/>
      <c r="CD148" s="76"/>
      <c r="CE148" s="76"/>
      <c r="CF148" s="76"/>
      <c r="CG148" s="76"/>
      <c r="CH148" s="76"/>
      <c r="CI148" s="76"/>
      <c r="CJ148" s="76"/>
      <c r="CK148" s="76"/>
      <c r="CL148" s="76"/>
      <c r="CM148" s="76"/>
      <c r="CN148" s="76"/>
      <c r="CO148" s="76"/>
      <c r="CP148" s="76"/>
      <c r="CQ148" s="76"/>
      <c r="CR148" s="76"/>
      <c r="CS148" s="76"/>
      <c r="CT148" s="76"/>
      <c r="CU148" s="76"/>
      <c r="CV148" s="76"/>
      <c r="CW148" s="76"/>
      <c r="CX148" s="76"/>
      <c r="CY148" s="76"/>
      <c r="CZ148" s="76"/>
      <c r="DA148" s="76"/>
      <c r="DB148" s="76"/>
      <c r="DC148" s="76"/>
      <c r="DD148" s="76"/>
      <c r="DE148" s="76"/>
      <c r="DF148" s="76"/>
      <c r="DG148" s="76"/>
      <c r="DH148" s="76"/>
      <c r="DI148" s="76"/>
      <c r="DJ148" s="76"/>
      <c r="DK148" s="76"/>
      <c r="DL148" s="76"/>
      <c r="DM148" s="76"/>
      <c r="DN148" s="76"/>
      <c r="DO148" s="76"/>
      <c r="DP148" s="76"/>
      <c r="DQ148" s="76"/>
      <c r="DR148" s="76"/>
      <c r="DS148" s="76"/>
      <c r="DT148" s="76"/>
      <c r="DU148" s="76"/>
      <c r="DV148" s="76"/>
      <c r="DW148" s="76"/>
      <c r="DX148" s="76"/>
      <c r="DY148" s="76"/>
      <c r="DZ148" s="76"/>
      <c r="EA148" s="76"/>
      <c r="EB148" s="76"/>
      <c r="EC148" s="76"/>
      <c r="ED148" s="76"/>
      <c r="EE148" s="76"/>
      <c r="EF148" s="76"/>
      <c r="EG148" s="76"/>
      <c r="EH148" s="76"/>
      <c r="EI148" s="76"/>
      <c r="EJ148" s="76"/>
      <c r="EK148" s="76"/>
      <c r="EL148" s="76"/>
      <c r="EM148" s="76"/>
      <c r="EN148" s="76"/>
      <c r="EO148" s="76"/>
      <c r="EP148" s="76"/>
      <c r="EQ148" s="76"/>
      <c r="ER148" s="76"/>
      <c r="ES148" s="76"/>
      <c r="ET148" s="76"/>
      <c r="EU148" s="76"/>
      <c r="EV148" s="76"/>
    </row>
    <row r="149" spans="1:152" ht="15" customHeight="1" x14ac:dyDescent="0.3">
      <c r="K149" s="390"/>
    </row>
    <row r="150" spans="1:152" ht="15" customHeight="1" x14ac:dyDescent="0.3">
      <c r="K150" s="390"/>
    </row>
    <row r="151" spans="1:152" ht="15" customHeight="1" x14ac:dyDescent="0.3">
      <c r="K151" s="390"/>
    </row>
    <row r="152" spans="1:152" ht="15" customHeight="1" x14ac:dyDescent="0.3">
      <c r="K152" s="390"/>
    </row>
    <row r="153" spans="1:152" ht="15" customHeight="1" x14ac:dyDescent="0.3">
      <c r="K153" s="390"/>
    </row>
    <row r="154" spans="1:152" ht="15" customHeight="1" x14ac:dyDescent="0.3">
      <c r="K154" s="390"/>
    </row>
    <row r="155" spans="1:152" ht="15" customHeight="1" x14ac:dyDescent="0.3">
      <c r="K155" s="390"/>
    </row>
    <row r="156" spans="1:152" ht="15" customHeight="1" x14ac:dyDescent="0.3">
      <c r="K156" s="390"/>
    </row>
    <row r="157" spans="1:152" ht="15" customHeight="1" x14ac:dyDescent="0.3">
      <c r="K157" s="390"/>
    </row>
    <row r="158" spans="1:152" ht="15" customHeight="1" x14ac:dyDescent="0.3">
      <c r="K158" s="390"/>
    </row>
    <row r="159" spans="1:152" ht="15" customHeight="1" x14ac:dyDescent="0.3">
      <c r="K159" s="390"/>
    </row>
    <row r="160" spans="1:152" ht="15" customHeight="1" x14ac:dyDescent="0.3">
      <c r="K160" s="391"/>
    </row>
    <row r="161" ht="15" customHeight="1" x14ac:dyDescent="0.3"/>
    <row r="162" ht="15" customHeight="1" x14ac:dyDescent="0.3"/>
    <row r="163" ht="15" customHeight="1" x14ac:dyDescent="0.3"/>
    <row r="164" ht="15" customHeight="1" x14ac:dyDescent="0.3"/>
    <row r="165" ht="15" customHeight="1" x14ac:dyDescent="0.3"/>
    <row r="166" ht="15" customHeight="1" x14ac:dyDescent="0.3"/>
    <row r="167" ht="15" customHeight="1" x14ac:dyDescent="0.3"/>
    <row r="168" ht="15" customHeight="1" x14ac:dyDescent="0.3"/>
    <row r="169" ht="15" customHeight="1" x14ac:dyDescent="0.3"/>
    <row r="170" ht="15" customHeight="1" x14ac:dyDescent="0.3"/>
    <row r="171" ht="15" customHeight="1" x14ac:dyDescent="0.3"/>
    <row r="172" ht="15" customHeight="1" x14ac:dyDescent="0.3"/>
    <row r="173" ht="15" customHeight="1" x14ac:dyDescent="0.3"/>
    <row r="174" ht="15" customHeight="1" x14ac:dyDescent="0.3"/>
    <row r="175" ht="15" customHeight="1" x14ac:dyDescent="0.3"/>
    <row r="176" ht="15" customHeight="1" x14ac:dyDescent="0.3"/>
    <row r="177" ht="15" customHeight="1" x14ac:dyDescent="0.3"/>
    <row r="178" ht="15" customHeight="1" x14ac:dyDescent="0.3"/>
    <row r="179" ht="15" customHeight="1" x14ac:dyDescent="0.3"/>
    <row r="180" ht="15" customHeight="1" x14ac:dyDescent="0.3"/>
    <row r="181" ht="15" customHeight="1" x14ac:dyDescent="0.3"/>
    <row r="182" ht="15" customHeight="1" x14ac:dyDescent="0.3"/>
    <row r="183" ht="15" customHeight="1" x14ac:dyDescent="0.3"/>
    <row r="184" ht="15" customHeight="1" x14ac:dyDescent="0.3"/>
    <row r="185" ht="15" customHeight="1" x14ac:dyDescent="0.3"/>
    <row r="186" ht="15" customHeight="1" x14ac:dyDescent="0.3"/>
    <row r="187" ht="15" customHeight="1" x14ac:dyDescent="0.3"/>
    <row r="188" ht="15" customHeight="1" x14ac:dyDescent="0.3"/>
    <row r="189" ht="15" customHeight="1" x14ac:dyDescent="0.3"/>
    <row r="190" ht="15" customHeight="1" x14ac:dyDescent="0.3"/>
    <row r="191" ht="15" customHeight="1" x14ac:dyDescent="0.3"/>
    <row r="192" ht="15" customHeight="1" x14ac:dyDescent="0.3"/>
    <row r="193" ht="15" customHeight="1" x14ac:dyDescent="0.3"/>
    <row r="194" ht="15" customHeight="1" x14ac:dyDescent="0.3"/>
    <row r="195" ht="15" customHeight="1" x14ac:dyDescent="0.3"/>
    <row r="196" ht="15" customHeight="1" x14ac:dyDescent="0.3"/>
    <row r="197" ht="15" customHeight="1" x14ac:dyDescent="0.3"/>
    <row r="198" ht="15" customHeight="1" x14ac:dyDescent="0.3"/>
    <row r="199" ht="15" customHeight="1" x14ac:dyDescent="0.3"/>
    <row r="200" ht="15" customHeight="1" x14ac:dyDescent="0.3"/>
    <row r="201" ht="15" customHeight="1" x14ac:dyDescent="0.3"/>
    <row r="202" ht="15" customHeight="1" x14ac:dyDescent="0.3"/>
    <row r="203" ht="15" customHeight="1" x14ac:dyDescent="0.3"/>
    <row r="204" ht="15" customHeight="1" x14ac:dyDescent="0.3"/>
    <row r="205" ht="15" customHeight="1" x14ac:dyDescent="0.3"/>
    <row r="206" ht="15" customHeight="1" x14ac:dyDescent="0.3"/>
    <row r="207" ht="15" customHeight="1" x14ac:dyDescent="0.3"/>
    <row r="208" ht="15" customHeight="1" x14ac:dyDescent="0.3"/>
    <row r="209" ht="15" customHeight="1" x14ac:dyDescent="0.3"/>
    <row r="210" ht="15" customHeight="1" x14ac:dyDescent="0.3"/>
    <row r="211" ht="15" customHeight="1" x14ac:dyDescent="0.3"/>
    <row r="212" ht="15" customHeight="1" x14ac:dyDescent="0.3"/>
    <row r="213" ht="15" customHeight="1" x14ac:dyDescent="0.3"/>
    <row r="214" ht="15" customHeight="1" x14ac:dyDescent="0.3"/>
    <row r="215" ht="15" customHeight="1" x14ac:dyDescent="0.3"/>
    <row r="216" ht="15" customHeight="1" x14ac:dyDescent="0.3"/>
    <row r="217" ht="15" customHeight="1" x14ac:dyDescent="0.3"/>
    <row r="218" ht="15" customHeight="1" x14ac:dyDescent="0.3"/>
    <row r="219" ht="15" customHeight="1" x14ac:dyDescent="0.3"/>
    <row r="220" ht="15" customHeight="1" x14ac:dyDescent="0.3"/>
    <row r="221" ht="15" customHeight="1" x14ac:dyDescent="0.3"/>
    <row r="222" ht="15" customHeight="1" x14ac:dyDescent="0.3"/>
    <row r="223" ht="15" customHeight="1" x14ac:dyDescent="0.3"/>
    <row r="224" ht="15" customHeight="1" x14ac:dyDescent="0.3"/>
    <row r="225" ht="15" customHeight="1" x14ac:dyDescent="0.3"/>
    <row r="226" ht="15" customHeight="1" x14ac:dyDescent="0.3"/>
    <row r="227" ht="15" customHeight="1" x14ac:dyDescent="0.3"/>
    <row r="228" ht="15" customHeight="1" x14ac:dyDescent="0.3"/>
    <row r="233" ht="21" customHeight="1" x14ac:dyDescent="0.3"/>
    <row r="235" ht="21" customHeight="1" x14ac:dyDescent="0.3"/>
  </sheetData>
  <sheetProtection sort="0"/>
  <mergeCells count="136">
    <mergeCell ref="B53:B76"/>
    <mergeCell ref="A53:A76"/>
    <mergeCell ref="C53:C76"/>
    <mergeCell ref="D53:D76"/>
    <mergeCell ref="E53:E76"/>
    <mergeCell ref="F53:F55"/>
    <mergeCell ref="A29:A52"/>
    <mergeCell ref="C29:C52"/>
    <mergeCell ref="D29:D52"/>
    <mergeCell ref="E29:E52"/>
    <mergeCell ref="F29:F31"/>
    <mergeCell ref="F50:F52"/>
    <mergeCell ref="G50:J52"/>
    <mergeCell ref="G29:J31"/>
    <mergeCell ref="A1:K1"/>
    <mergeCell ref="A2:K2"/>
    <mergeCell ref="A4:K4"/>
    <mergeCell ref="K5:K28"/>
    <mergeCell ref="E5:E28"/>
    <mergeCell ref="F17:F19"/>
    <mergeCell ref="F3:J3"/>
    <mergeCell ref="A5:A28"/>
    <mergeCell ref="C5:C28"/>
    <mergeCell ref="D5:D28"/>
    <mergeCell ref="B5:B28"/>
    <mergeCell ref="B29:B52"/>
    <mergeCell ref="F5:F7"/>
    <mergeCell ref="G5:J7"/>
    <mergeCell ref="F26:F28"/>
    <mergeCell ref="F23:F25"/>
    <mergeCell ref="G26:J28"/>
    <mergeCell ref="G23:J25"/>
    <mergeCell ref="G20:J22"/>
    <mergeCell ref="G17:J19"/>
    <mergeCell ref="G14:J16"/>
    <mergeCell ref="G11:J13"/>
    <mergeCell ref="G8:J10"/>
    <mergeCell ref="F8:F10"/>
    <mergeCell ref="F11:F13"/>
    <mergeCell ref="F14:F16"/>
    <mergeCell ref="F20:F22"/>
    <mergeCell ref="F71:F73"/>
    <mergeCell ref="G71:J73"/>
    <mergeCell ref="F74:F76"/>
    <mergeCell ref="G74:J76"/>
    <mergeCell ref="K53:K76"/>
    <mergeCell ref="G53:J55"/>
    <mergeCell ref="K29:K52"/>
    <mergeCell ref="F32:F34"/>
    <mergeCell ref="G32:J34"/>
    <mergeCell ref="F35:F37"/>
    <mergeCell ref="G35:J37"/>
    <mergeCell ref="F38:F40"/>
    <mergeCell ref="G38:J40"/>
    <mergeCell ref="F41:F43"/>
    <mergeCell ref="G41:J43"/>
    <mergeCell ref="F44:F46"/>
    <mergeCell ref="G44:J46"/>
    <mergeCell ref="F47:F49"/>
    <mergeCell ref="G47:J49"/>
    <mergeCell ref="F56:F58"/>
    <mergeCell ref="G56:J58"/>
    <mergeCell ref="F59:F61"/>
    <mergeCell ref="G59:J61"/>
    <mergeCell ref="F62:F64"/>
    <mergeCell ref="G62:J64"/>
    <mergeCell ref="F65:F67"/>
    <mergeCell ref="G65:J67"/>
    <mergeCell ref="F68:F70"/>
    <mergeCell ref="G68:J70"/>
    <mergeCell ref="K77:K100"/>
    <mergeCell ref="F80:F82"/>
    <mergeCell ref="G80:J82"/>
    <mergeCell ref="F83:F85"/>
    <mergeCell ref="G83:J85"/>
    <mergeCell ref="F86:F88"/>
    <mergeCell ref="G86:J88"/>
    <mergeCell ref="F89:F91"/>
    <mergeCell ref="G89:J91"/>
    <mergeCell ref="F92:F94"/>
    <mergeCell ref="G92:J94"/>
    <mergeCell ref="F95:F97"/>
    <mergeCell ref="G95:J97"/>
    <mergeCell ref="F77:F79"/>
    <mergeCell ref="F98:F100"/>
    <mergeCell ref="G98:J100"/>
    <mergeCell ref="D101:D124"/>
    <mergeCell ref="E101:E124"/>
    <mergeCell ref="F101:F103"/>
    <mergeCell ref="G101:J103"/>
    <mergeCell ref="G122:J124"/>
    <mergeCell ref="G77:J79"/>
    <mergeCell ref="A77:A100"/>
    <mergeCell ref="C77:C100"/>
    <mergeCell ref="D77:D100"/>
    <mergeCell ref="E77:E100"/>
    <mergeCell ref="B77:B100"/>
    <mergeCell ref="B101:B124"/>
    <mergeCell ref="A125:A148"/>
    <mergeCell ref="C125:C148"/>
    <mergeCell ref="D125:D148"/>
    <mergeCell ref="E125:E148"/>
    <mergeCell ref="F125:F127"/>
    <mergeCell ref="F146:F148"/>
    <mergeCell ref="K101:K124"/>
    <mergeCell ref="F104:F106"/>
    <mergeCell ref="G104:J106"/>
    <mergeCell ref="F107:F109"/>
    <mergeCell ref="G107:J109"/>
    <mergeCell ref="F110:F112"/>
    <mergeCell ref="G110:J112"/>
    <mergeCell ref="F113:F115"/>
    <mergeCell ref="G113:J115"/>
    <mergeCell ref="F116:F118"/>
    <mergeCell ref="G116:J118"/>
    <mergeCell ref="F119:F121"/>
    <mergeCell ref="G119:J121"/>
    <mergeCell ref="F122:F124"/>
    <mergeCell ref="B125:B148"/>
    <mergeCell ref="G146:J148"/>
    <mergeCell ref="A101:A124"/>
    <mergeCell ref="C101:C124"/>
    <mergeCell ref="G125:J127"/>
    <mergeCell ref="K125:K148"/>
    <mergeCell ref="F128:F130"/>
    <mergeCell ref="G128:J130"/>
    <mergeCell ref="F131:F133"/>
    <mergeCell ref="G131:J133"/>
    <mergeCell ref="F134:F136"/>
    <mergeCell ref="G134:J136"/>
    <mergeCell ref="F137:F139"/>
    <mergeCell ref="G137:J139"/>
    <mergeCell ref="F140:F142"/>
    <mergeCell ref="G140:J142"/>
    <mergeCell ref="F143:F145"/>
    <mergeCell ref="G143:J145"/>
  </mergeCells>
  <pageMargins left="0.17" right="0.17" top="0.45" bottom="0.17" header="0.8" footer="0.3"/>
  <pageSetup paperSize="9" scale="52" orientation="portrait" r:id="rId1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0">
    <tabColor rgb="FF00FF00"/>
  </sheetPr>
  <dimension ref="A1:EY330"/>
  <sheetViews>
    <sheetView zoomScale="90" zoomScaleNormal="90" zoomScaleSheetLayoutView="80" workbookViewId="0">
      <selection activeCell="A3" sqref="A3"/>
    </sheetView>
  </sheetViews>
  <sheetFormatPr defaultRowHeight="19.5" x14ac:dyDescent="0.3"/>
  <cols>
    <col min="1" max="2" width="4.7109375" style="51" customWidth="1"/>
    <col min="3" max="3" width="21.7109375" style="389" customWidth="1"/>
    <col min="4" max="4" width="71.7109375" style="51" customWidth="1"/>
    <col min="5" max="5" width="30.7109375" style="51" customWidth="1"/>
    <col min="6" max="6" width="32.7109375" style="225" customWidth="1"/>
    <col min="7" max="10" width="8.28515625" style="225" customWidth="1"/>
    <col min="11" max="11" width="31.42578125" style="392" customWidth="1"/>
    <col min="12" max="25" width="9.140625" style="54"/>
    <col min="26" max="26" width="9.140625" style="54" customWidth="1"/>
    <col min="27" max="155" width="9.140625" style="54"/>
    <col min="156" max="16384" width="9.140625" style="51"/>
  </cols>
  <sheetData>
    <row r="1" spans="1:155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78"/>
      <c r="M1" s="78"/>
      <c r="N1" s="78"/>
      <c r="O1" s="78"/>
      <c r="P1" s="78"/>
      <c r="Q1" s="78"/>
      <c r="R1" s="78"/>
      <c r="S1" s="78"/>
      <c r="T1" s="78"/>
      <c r="U1" s="78"/>
      <c r="V1" s="78"/>
      <c r="W1" s="78"/>
      <c r="X1" s="78"/>
      <c r="Y1" s="78"/>
      <c r="Z1" s="78"/>
      <c r="AA1" s="78"/>
      <c r="AB1" s="78"/>
      <c r="AC1" s="78"/>
      <c r="AD1" s="78"/>
      <c r="AE1" s="78"/>
      <c r="AF1" s="78"/>
      <c r="AG1" s="78"/>
      <c r="AH1" s="78"/>
      <c r="AI1" s="78"/>
      <c r="AJ1" s="78"/>
      <c r="AK1" s="78"/>
      <c r="AL1" s="78"/>
      <c r="AM1" s="78"/>
      <c r="AN1" s="78"/>
      <c r="AO1" s="78"/>
      <c r="AP1" s="78"/>
      <c r="AQ1" s="78"/>
      <c r="AR1" s="78"/>
      <c r="AS1" s="78"/>
      <c r="AT1" s="78"/>
      <c r="AU1" s="78"/>
      <c r="AV1" s="78"/>
      <c r="AW1" s="78"/>
      <c r="AX1" s="78"/>
      <c r="AY1" s="78"/>
      <c r="AZ1" s="78"/>
      <c r="BA1" s="78"/>
      <c r="BB1" s="78"/>
      <c r="BC1" s="78"/>
      <c r="BD1" s="78"/>
      <c r="BE1" s="78"/>
      <c r="BF1" s="78"/>
      <c r="BG1" s="78"/>
      <c r="BH1" s="78"/>
      <c r="BI1" s="78"/>
      <c r="BJ1" s="78"/>
      <c r="BK1" s="78"/>
      <c r="BL1" s="78"/>
      <c r="BM1" s="78"/>
      <c r="BN1" s="78"/>
      <c r="BO1" s="78"/>
      <c r="BP1" s="78"/>
      <c r="BQ1" s="78"/>
      <c r="BR1" s="78"/>
      <c r="BS1" s="78"/>
      <c r="BT1" s="78"/>
      <c r="BU1" s="78"/>
      <c r="BV1" s="78"/>
      <c r="BW1" s="78"/>
      <c r="BX1" s="78"/>
      <c r="BY1" s="78"/>
      <c r="BZ1" s="78"/>
      <c r="CA1" s="78"/>
      <c r="CB1" s="78"/>
      <c r="CC1" s="78"/>
      <c r="CD1" s="78"/>
      <c r="CE1" s="78"/>
      <c r="CF1" s="78"/>
      <c r="CG1" s="78"/>
      <c r="CH1" s="78"/>
      <c r="CI1" s="78"/>
      <c r="CJ1" s="78"/>
      <c r="CK1" s="78"/>
      <c r="CL1" s="78"/>
      <c r="CM1" s="78"/>
      <c r="CN1" s="78"/>
      <c r="CO1" s="78"/>
      <c r="CP1" s="78"/>
      <c r="CQ1" s="78"/>
      <c r="CR1" s="78"/>
      <c r="CS1" s="78"/>
      <c r="CT1" s="78"/>
      <c r="CU1" s="78"/>
      <c r="CV1" s="78"/>
      <c r="CW1" s="78"/>
      <c r="CX1" s="78"/>
      <c r="CY1" s="78"/>
      <c r="CZ1" s="78"/>
      <c r="DA1" s="78"/>
      <c r="DB1" s="78"/>
      <c r="DC1" s="78"/>
      <c r="DD1" s="78"/>
      <c r="DE1" s="78"/>
      <c r="DF1" s="78"/>
      <c r="DG1" s="78"/>
      <c r="DH1" s="78"/>
      <c r="DI1" s="78"/>
      <c r="DJ1" s="78"/>
      <c r="DK1" s="78"/>
      <c r="DL1" s="78"/>
      <c r="DM1" s="78"/>
      <c r="DN1" s="78"/>
      <c r="DO1" s="78"/>
      <c r="DP1" s="78"/>
      <c r="DQ1" s="78"/>
      <c r="DR1" s="78"/>
      <c r="DS1" s="78"/>
      <c r="DT1" s="78"/>
      <c r="DU1" s="78"/>
      <c r="DV1" s="78"/>
      <c r="DW1" s="78"/>
      <c r="DX1" s="78"/>
      <c r="DY1" s="78"/>
      <c r="DZ1" s="78"/>
      <c r="EA1" s="78"/>
      <c r="EB1" s="78"/>
      <c r="EC1" s="78"/>
      <c r="ED1" s="78"/>
      <c r="EE1" s="78"/>
      <c r="EF1" s="78"/>
      <c r="EG1" s="78"/>
      <c r="EH1" s="78"/>
      <c r="EI1" s="78"/>
      <c r="EJ1" s="78"/>
      <c r="EK1" s="78"/>
      <c r="EL1" s="78"/>
      <c r="EM1" s="78"/>
      <c r="EN1" s="78"/>
      <c r="EO1" s="78"/>
      <c r="EP1" s="78"/>
      <c r="EQ1" s="78"/>
      <c r="ER1" s="78"/>
      <c r="ES1" s="78"/>
      <c r="ET1" s="78"/>
      <c r="EU1" s="78"/>
      <c r="EV1" s="78"/>
      <c r="EW1" s="78"/>
      <c r="EX1" s="78"/>
      <c r="EY1" s="78"/>
    </row>
    <row r="2" spans="1:155" s="49" customFormat="1" ht="21.75" customHeight="1" x14ac:dyDescent="0.5">
      <c r="A2" s="850" t="s">
        <v>778</v>
      </c>
      <c r="B2" s="850"/>
      <c r="C2" s="850"/>
      <c r="D2" s="850"/>
      <c r="E2" s="850"/>
      <c r="F2" s="850"/>
      <c r="G2" s="850"/>
      <c r="H2" s="850"/>
      <c r="I2" s="850"/>
      <c r="J2" s="850"/>
      <c r="K2" s="850"/>
      <c r="L2" s="78"/>
      <c r="M2" s="78"/>
      <c r="N2" s="78"/>
      <c r="O2" s="78"/>
      <c r="P2" s="78"/>
      <c r="Q2" s="78"/>
      <c r="R2" s="78"/>
      <c r="S2" s="78"/>
      <c r="T2" s="78"/>
      <c r="U2" s="78"/>
      <c r="V2" s="78"/>
      <c r="W2" s="78"/>
      <c r="X2" s="78"/>
      <c r="Y2" s="78"/>
      <c r="Z2" s="78"/>
      <c r="AA2" s="78"/>
      <c r="AB2" s="78"/>
      <c r="AC2" s="78"/>
      <c r="AD2" s="78"/>
      <c r="AE2" s="78"/>
      <c r="AF2" s="78"/>
      <c r="AG2" s="78"/>
      <c r="AH2" s="78"/>
      <c r="AI2" s="78"/>
      <c r="AJ2" s="78"/>
      <c r="AK2" s="78"/>
      <c r="AL2" s="78"/>
      <c r="AM2" s="78"/>
      <c r="AN2" s="78"/>
      <c r="AO2" s="78"/>
      <c r="AP2" s="78"/>
      <c r="AQ2" s="78"/>
      <c r="AR2" s="78"/>
      <c r="AS2" s="78"/>
      <c r="AT2" s="78"/>
      <c r="AU2" s="78"/>
      <c r="AV2" s="78"/>
      <c r="AW2" s="78"/>
      <c r="AX2" s="78"/>
      <c r="AY2" s="78"/>
      <c r="AZ2" s="78"/>
      <c r="BA2" s="78"/>
      <c r="BB2" s="78"/>
      <c r="BC2" s="78"/>
      <c r="BD2" s="78"/>
      <c r="BE2" s="78"/>
      <c r="BF2" s="78"/>
      <c r="BG2" s="78"/>
      <c r="BH2" s="78"/>
      <c r="BI2" s="78"/>
      <c r="BJ2" s="78"/>
      <c r="BK2" s="78"/>
      <c r="BL2" s="78"/>
      <c r="BM2" s="78"/>
      <c r="BN2" s="78"/>
      <c r="BO2" s="78"/>
      <c r="BP2" s="78"/>
      <c r="BQ2" s="78"/>
      <c r="BR2" s="78"/>
      <c r="BS2" s="78"/>
      <c r="BT2" s="78"/>
      <c r="BU2" s="78"/>
      <c r="BV2" s="78"/>
      <c r="BW2" s="78"/>
      <c r="BX2" s="78"/>
      <c r="BY2" s="78"/>
      <c r="BZ2" s="78"/>
      <c r="CA2" s="78"/>
      <c r="CB2" s="78"/>
      <c r="CC2" s="78"/>
      <c r="CD2" s="78"/>
      <c r="CE2" s="78"/>
      <c r="CF2" s="78"/>
      <c r="CG2" s="78"/>
      <c r="CH2" s="78"/>
      <c r="CI2" s="78"/>
      <c r="CJ2" s="78"/>
      <c r="CK2" s="78"/>
      <c r="CL2" s="78"/>
      <c r="CM2" s="78"/>
      <c r="CN2" s="78"/>
      <c r="CO2" s="78"/>
      <c r="CP2" s="78"/>
      <c r="CQ2" s="78"/>
      <c r="CR2" s="78"/>
      <c r="CS2" s="78"/>
      <c r="CT2" s="78"/>
      <c r="CU2" s="78"/>
      <c r="CV2" s="78"/>
      <c r="CW2" s="78"/>
      <c r="CX2" s="78"/>
      <c r="CY2" s="78"/>
      <c r="CZ2" s="78"/>
      <c r="DA2" s="78"/>
      <c r="DB2" s="78"/>
      <c r="DC2" s="78"/>
      <c r="DD2" s="78"/>
      <c r="DE2" s="78"/>
      <c r="DF2" s="78"/>
      <c r="DG2" s="78"/>
      <c r="DH2" s="78"/>
      <c r="DI2" s="78"/>
      <c r="DJ2" s="78"/>
      <c r="DK2" s="78"/>
      <c r="DL2" s="78"/>
      <c r="DM2" s="78"/>
      <c r="DN2" s="78"/>
      <c r="DO2" s="78"/>
      <c r="DP2" s="78"/>
      <c r="DQ2" s="78"/>
      <c r="DR2" s="78"/>
      <c r="DS2" s="78"/>
      <c r="DT2" s="78"/>
      <c r="DU2" s="78"/>
      <c r="DV2" s="78"/>
      <c r="DW2" s="78"/>
      <c r="DX2" s="78"/>
      <c r="DY2" s="78"/>
      <c r="DZ2" s="78"/>
      <c r="EA2" s="78"/>
      <c r="EB2" s="78"/>
      <c r="EC2" s="78"/>
      <c r="ED2" s="78"/>
      <c r="EE2" s="78"/>
      <c r="EF2" s="78"/>
      <c r="EG2" s="78"/>
      <c r="EH2" s="78"/>
      <c r="EI2" s="78"/>
      <c r="EJ2" s="78"/>
      <c r="EK2" s="78"/>
      <c r="EL2" s="78"/>
      <c r="EM2" s="78"/>
      <c r="EN2" s="78"/>
      <c r="EO2" s="78"/>
      <c r="EP2" s="78"/>
      <c r="EQ2" s="78"/>
      <c r="ER2" s="78"/>
      <c r="ES2" s="78"/>
      <c r="ET2" s="78"/>
      <c r="EU2" s="78"/>
      <c r="EV2" s="78"/>
      <c r="EW2" s="78"/>
      <c r="EX2" s="78"/>
      <c r="EY2" s="78"/>
    </row>
    <row r="3" spans="1:155" ht="60" customHeight="1" x14ac:dyDescent="0.25">
      <c r="A3" s="325" t="s">
        <v>73</v>
      </c>
      <c r="B3" s="326" t="s">
        <v>1191</v>
      </c>
      <c r="C3" s="325" t="s">
        <v>74</v>
      </c>
      <c r="D3" s="325" t="s">
        <v>1190</v>
      </c>
      <c r="E3" s="325" t="s">
        <v>1189</v>
      </c>
      <c r="F3" s="518" t="s">
        <v>76</v>
      </c>
      <c r="G3" s="518"/>
      <c r="H3" s="518"/>
      <c r="I3" s="518"/>
      <c r="J3" s="518"/>
      <c r="K3" s="328" t="s">
        <v>1719</v>
      </c>
    </row>
    <row r="4" spans="1:155" ht="24.95" customHeight="1" x14ac:dyDescent="0.25">
      <c r="A4" s="519" t="s">
        <v>89</v>
      </c>
      <c r="B4" s="519"/>
      <c r="C4" s="519"/>
      <c r="D4" s="519"/>
      <c r="E4" s="519"/>
      <c r="F4" s="519"/>
      <c r="G4" s="519"/>
      <c r="H4" s="519"/>
      <c r="I4" s="519"/>
      <c r="J4" s="519"/>
      <c r="K4" s="519"/>
    </row>
    <row r="5" spans="1:155" s="77" customFormat="1" ht="15" customHeight="1" x14ac:dyDescent="0.25">
      <c r="A5" s="564">
        <v>1</v>
      </c>
      <c r="B5" s="567"/>
      <c r="C5" s="614" t="s">
        <v>47</v>
      </c>
      <c r="D5" s="773"/>
      <c r="E5" s="774"/>
      <c r="F5" s="847" t="s">
        <v>779</v>
      </c>
      <c r="G5" s="805" t="s">
        <v>782</v>
      </c>
      <c r="H5" s="806"/>
      <c r="I5" s="806"/>
      <c r="J5" s="807"/>
      <c r="K5" s="601">
        <v>5954</v>
      </c>
      <c r="L5" s="79"/>
      <c r="M5" s="79"/>
      <c r="N5" s="76"/>
      <c r="O5" s="76"/>
      <c r="P5" s="76"/>
      <c r="Q5" s="76"/>
      <c r="R5" s="76"/>
      <c r="S5" s="76"/>
      <c r="T5" s="76"/>
      <c r="U5" s="76"/>
      <c r="V5" s="76"/>
      <c r="W5" s="76"/>
      <c r="X5" s="76"/>
      <c r="Y5" s="76"/>
      <c r="Z5" s="76"/>
      <c r="AA5" s="76"/>
      <c r="AB5" s="76"/>
      <c r="AC5" s="76"/>
      <c r="AD5" s="76"/>
      <c r="AE5" s="76"/>
      <c r="AF5" s="76"/>
      <c r="AG5" s="76"/>
      <c r="AH5" s="76"/>
      <c r="AI5" s="76"/>
      <c r="AJ5" s="76"/>
      <c r="AK5" s="76"/>
      <c r="AL5" s="76"/>
      <c r="AM5" s="76"/>
      <c r="AN5" s="76"/>
      <c r="AO5" s="76"/>
      <c r="AP5" s="76"/>
      <c r="AQ5" s="76"/>
      <c r="AR5" s="76"/>
      <c r="AS5" s="76"/>
      <c r="AT5" s="76"/>
      <c r="AU5" s="76"/>
      <c r="AV5" s="76"/>
      <c r="AW5" s="76"/>
      <c r="AX5" s="76"/>
      <c r="AY5" s="76"/>
      <c r="AZ5" s="76"/>
      <c r="BA5" s="76"/>
      <c r="BB5" s="76"/>
      <c r="BC5" s="76"/>
      <c r="BD5" s="76"/>
      <c r="BE5" s="76"/>
      <c r="BF5" s="76"/>
      <c r="BG5" s="76"/>
      <c r="BH5" s="76"/>
      <c r="BI5" s="76"/>
      <c r="BJ5" s="76"/>
      <c r="BK5" s="76"/>
      <c r="BL5" s="76"/>
      <c r="BM5" s="76"/>
      <c r="BN5" s="76"/>
      <c r="BO5" s="76"/>
      <c r="BP5" s="76"/>
      <c r="BQ5" s="76"/>
      <c r="BR5" s="76"/>
      <c r="BS5" s="76"/>
      <c r="BT5" s="76"/>
      <c r="BU5" s="76"/>
      <c r="BV5" s="76"/>
      <c r="BW5" s="76"/>
      <c r="BX5" s="76"/>
      <c r="BY5" s="76"/>
      <c r="BZ5" s="76"/>
      <c r="CA5" s="76"/>
      <c r="CB5" s="76"/>
      <c r="CC5" s="76"/>
      <c r="CD5" s="76"/>
      <c r="CE5" s="76"/>
      <c r="CF5" s="76"/>
      <c r="CG5" s="76"/>
      <c r="CH5" s="76"/>
      <c r="CI5" s="76"/>
      <c r="CJ5" s="76"/>
      <c r="CK5" s="76"/>
      <c r="CL5" s="76"/>
      <c r="CM5" s="76"/>
      <c r="CN5" s="76"/>
      <c r="CO5" s="76"/>
      <c r="CP5" s="76"/>
      <c r="CQ5" s="76"/>
      <c r="CR5" s="76"/>
      <c r="CS5" s="76"/>
      <c r="CT5" s="76"/>
      <c r="CU5" s="76"/>
      <c r="CV5" s="76"/>
      <c r="CW5" s="76"/>
      <c r="CX5" s="76"/>
      <c r="CY5" s="76"/>
      <c r="CZ5" s="76"/>
      <c r="DA5" s="76"/>
      <c r="DB5" s="76"/>
      <c r="DC5" s="76"/>
      <c r="DD5" s="76"/>
      <c r="DE5" s="76"/>
      <c r="DF5" s="76"/>
      <c r="DG5" s="76"/>
      <c r="DH5" s="76"/>
      <c r="DI5" s="76"/>
      <c r="DJ5" s="76"/>
      <c r="DK5" s="76"/>
      <c r="DL5" s="76"/>
      <c r="DM5" s="76"/>
      <c r="DN5" s="76"/>
      <c r="DO5" s="76"/>
      <c r="DP5" s="76"/>
      <c r="DQ5" s="76"/>
      <c r="DR5" s="76"/>
      <c r="DS5" s="76"/>
      <c r="DT5" s="76"/>
      <c r="DU5" s="76"/>
      <c r="DV5" s="76"/>
      <c r="DW5" s="76"/>
      <c r="DX5" s="76"/>
      <c r="DY5" s="76"/>
      <c r="DZ5" s="76"/>
      <c r="EA5" s="76"/>
      <c r="EB5" s="76"/>
      <c r="EC5" s="76"/>
      <c r="ED5" s="76"/>
      <c r="EE5" s="76"/>
      <c r="EF5" s="76"/>
      <c r="EG5" s="76"/>
      <c r="EH5" s="76"/>
      <c r="EI5" s="76"/>
      <c r="EJ5" s="76"/>
      <c r="EK5" s="76"/>
      <c r="EL5" s="76"/>
      <c r="EM5" s="76"/>
      <c r="EN5" s="76"/>
      <c r="EO5" s="76"/>
      <c r="EP5" s="76"/>
      <c r="EQ5" s="76"/>
      <c r="ER5" s="76"/>
      <c r="ES5" s="76"/>
      <c r="ET5" s="76"/>
      <c r="EU5" s="76"/>
      <c r="EV5" s="76"/>
      <c r="EW5" s="76"/>
      <c r="EX5" s="76"/>
      <c r="EY5" s="76"/>
    </row>
    <row r="6" spans="1:155" s="89" customFormat="1" ht="15" customHeight="1" x14ac:dyDescent="0.25">
      <c r="A6" s="564"/>
      <c r="B6" s="568"/>
      <c r="C6" s="614"/>
      <c r="D6" s="773"/>
      <c r="E6" s="832"/>
      <c r="F6" s="848"/>
      <c r="G6" s="808"/>
      <c r="H6" s="809"/>
      <c r="I6" s="809"/>
      <c r="J6" s="810"/>
      <c r="K6" s="601"/>
      <c r="L6" s="79"/>
      <c r="M6" s="79"/>
      <c r="N6" s="76"/>
      <c r="O6" s="76"/>
      <c r="P6" s="76"/>
      <c r="Q6" s="76"/>
      <c r="R6" s="76"/>
      <c r="S6" s="76"/>
      <c r="T6" s="76"/>
      <c r="U6" s="76"/>
      <c r="V6" s="76"/>
      <c r="W6" s="76"/>
      <c r="X6" s="76"/>
      <c r="Y6" s="76"/>
      <c r="Z6" s="76"/>
      <c r="AA6" s="76"/>
      <c r="AB6" s="76"/>
      <c r="AC6" s="76"/>
      <c r="AD6" s="76"/>
      <c r="AE6" s="76"/>
      <c r="AF6" s="76"/>
      <c r="AG6" s="76"/>
      <c r="AH6" s="76"/>
      <c r="AI6" s="76"/>
      <c r="AJ6" s="76"/>
      <c r="AK6" s="76"/>
      <c r="AL6" s="76"/>
      <c r="AM6" s="76"/>
      <c r="AN6" s="76"/>
      <c r="AO6" s="76"/>
      <c r="AP6" s="76"/>
      <c r="AQ6" s="76"/>
      <c r="AR6" s="76"/>
      <c r="AS6" s="76"/>
      <c r="AT6" s="76"/>
      <c r="AU6" s="76"/>
      <c r="AV6" s="76"/>
      <c r="AW6" s="76"/>
      <c r="AX6" s="76"/>
      <c r="AY6" s="76"/>
      <c r="AZ6" s="76"/>
      <c r="BA6" s="76"/>
      <c r="BB6" s="76"/>
      <c r="BC6" s="76"/>
      <c r="BD6" s="76"/>
      <c r="BE6" s="76"/>
      <c r="BF6" s="76"/>
      <c r="BG6" s="76"/>
      <c r="BH6" s="76"/>
      <c r="BI6" s="76"/>
      <c r="BJ6" s="76"/>
      <c r="BK6" s="76"/>
      <c r="BL6" s="76"/>
      <c r="BM6" s="76"/>
      <c r="BN6" s="76"/>
      <c r="BO6" s="76"/>
      <c r="BP6" s="76"/>
      <c r="BQ6" s="76"/>
      <c r="BR6" s="76"/>
      <c r="BS6" s="76"/>
      <c r="BT6" s="76"/>
      <c r="BU6" s="76"/>
      <c r="BV6" s="76"/>
      <c r="BW6" s="76"/>
      <c r="BX6" s="76"/>
      <c r="BY6" s="76"/>
      <c r="BZ6" s="76"/>
      <c r="CA6" s="76"/>
      <c r="CB6" s="76"/>
      <c r="CC6" s="76"/>
      <c r="CD6" s="76"/>
      <c r="CE6" s="76"/>
      <c r="CF6" s="76"/>
      <c r="CG6" s="76"/>
      <c r="CH6" s="76"/>
      <c r="CI6" s="76"/>
      <c r="CJ6" s="76"/>
      <c r="CK6" s="76"/>
      <c r="CL6" s="76"/>
      <c r="CM6" s="76"/>
      <c r="CN6" s="76"/>
      <c r="CO6" s="76"/>
      <c r="CP6" s="76"/>
      <c r="CQ6" s="76"/>
      <c r="CR6" s="76"/>
      <c r="CS6" s="76"/>
      <c r="CT6" s="76"/>
      <c r="CU6" s="76"/>
      <c r="CV6" s="76"/>
      <c r="CW6" s="76"/>
      <c r="CX6" s="76"/>
      <c r="CY6" s="76"/>
      <c r="CZ6" s="76"/>
      <c r="DA6" s="76"/>
      <c r="DB6" s="76"/>
      <c r="DC6" s="76"/>
      <c r="DD6" s="76"/>
      <c r="DE6" s="76"/>
      <c r="DF6" s="76"/>
      <c r="DG6" s="76"/>
      <c r="DH6" s="76"/>
      <c r="DI6" s="76"/>
      <c r="DJ6" s="76"/>
      <c r="DK6" s="76"/>
      <c r="DL6" s="76"/>
      <c r="DM6" s="76"/>
      <c r="DN6" s="76"/>
      <c r="DO6" s="76"/>
      <c r="DP6" s="76"/>
      <c r="DQ6" s="76"/>
      <c r="DR6" s="76"/>
      <c r="DS6" s="76"/>
      <c r="DT6" s="76"/>
      <c r="DU6" s="76"/>
      <c r="DV6" s="76"/>
      <c r="DW6" s="76"/>
      <c r="DX6" s="76"/>
      <c r="DY6" s="76"/>
      <c r="DZ6" s="76"/>
      <c r="EA6" s="76"/>
      <c r="EB6" s="76"/>
      <c r="EC6" s="76"/>
      <c r="ED6" s="76"/>
      <c r="EE6" s="76"/>
      <c r="EF6" s="76"/>
      <c r="EG6" s="76"/>
      <c r="EH6" s="76"/>
      <c r="EI6" s="76"/>
      <c r="EJ6" s="76"/>
      <c r="EK6" s="76"/>
      <c r="EL6" s="76"/>
      <c r="EM6" s="76"/>
      <c r="EN6" s="76"/>
      <c r="EO6" s="76"/>
      <c r="EP6" s="76"/>
      <c r="EQ6" s="76"/>
      <c r="ER6" s="76"/>
      <c r="ES6" s="76"/>
      <c r="ET6" s="76"/>
      <c r="EU6" s="76"/>
      <c r="EV6" s="76"/>
      <c r="EW6" s="76"/>
      <c r="EX6" s="76"/>
      <c r="EY6" s="76"/>
    </row>
    <row r="7" spans="1:155" s="89" customFormat="1" ht="15" customHeight="1" x14ac:dyDescent="0.25">
      <c r="A7" s="564"/>
      <c r="B7" s="568"/>
      <c r="C7" s="614"/>
      <c r="D7" s="773"/>
      <c r="E7" s="832"/>
      <c r="F7" s="849"/>
      <c r="G7" s="811"/>
      <c r="H7" s="812"/>
      <c r="I7" s="812"/>
      <c r="J7" s="813"/>
      <c r="K7" s="601"/>
      <c r="L7" s="79"/>
      <c r="M7" s="79"/>
      <c r="N7" s="76"/>
      <c r="O7" s="76"/>
      <c r="P7" s="76"/>
      <c r="Q7" s="76"/>
      <c r="R7" s="76"/>
      <c r="S7" s="76"/>
      <c r="T7" s="76"/>
      <c r="U7" s="76"/>
      <c r="V7" s="76"/>
      <c r="W7" s="76"/>
      <c r="X7" s="76"/>
      <c r="Y7" s="76"/>
      <c r="Z7" s="76"/>
      <c r="AA7" s="76"/>
      <c r="AB7" s="76"/>
      <c r="AC7" s="76"/>
      <c r="AD7" s="76"/>
      <c r="AE7" s="76"/>
      <c r="AF7" s="76"/>
      <c r="AG7" s="76"/>
      <c r="AH7" s="76"/>
      <c r="AI7" s="76"/>
      <c r="AJ7" s="76"/>
      <c r="AK7" s="76"/>
      <c r="AL7" s="76"/>
      <c r="AM7" s="76"/>
      <c r="AN7" s="76"/>
      <c r="AO7" s="76"/>
      <c r="AP7" s="76"/>
      <c r="AQ7" s="76"/>
      <c r="AR7" s="76"/>
      <c r="AS7" s="76"/>
      <c r="AT7" s="76"/>
      <c r="AU7" s="76"/>
      <c r="AV7" s="76"/>
      <c r="AW7" s="76"/>
      <c r="AX7" s="76"/>
      <c r="AY7" s="76"/>
      <c r="AZ7" s="76"/>
      <c r="BA7" s="76"/>
      <c r="BB7" s="76"/>
      <c r="BC7" s="76"/>
      <c r="BD7" s="76"/>
      <c r="BE7" s="76"/>
      <c r="BF7" s="76"/>
      <c r="BG7" s="76"/>
      <c r="BH7" s="76"/>
      <c r="BI7" s="76"/>
      <c r="BJ7" s="76"/>
      <c r="BK7" s="76"/>
      <c r="BL7" s="76"/>
      <c r="BM7" s="76"/>
      <c r="BN7" s="76"/>
      <c r="BO7" s="76"/>
      <c r="BP7" s="76"/>
      <c r="BQ7" s="76"/>
      <c r="BR7" s="76"/>
      <c r="BS7" s="76"/>
      <c r="BT7" s="76"/>
      <c r="BU7" s="76"/>
      <c r="BV7" s="76"/>
      <c r="BW7" s="76"/>
      <c r="BX7" s="76"/>
      <c r="BY7" s="76"/>
      <c r="BZ7" s="76"/>
      <c r="CA7" s="76"/>
      <c r="CB7" s="76"/>
      <c r="CC7" s="76"/>
      <c r="CD7" s="76"/>
      <c r="CE7" s="76"/>
      <c r="CF7" s="76"/>
      <c r="CG7" s="76"/>
      <c r="CH7" s="76"/>
      <c r="CI7" s="76"/>
      <c r="CJ7" s="76"/>
      <c r="CK7" s="76"/>
      <c r="CL7" s="76"/>
      <c r="CM7" s="76"/>
      <c r="CN7" s="76"/>
      <c r="CO7" s="76"/>
      <c r="CP7" s="76"/>
      <c r="CQ7" s="76"/>
      <c r="CR7" s="76"/>
      <c r="CS7" s="76"/>
      <c r="CT7" s="76"/>
      <c r="CU7" s="76"/>
      <c r="CV7" s="76"/>
      <c r="CW7" s="76"/>
      <c r="CX7" s="76"/>
      <c r="CY7" s="76"/>
      <c r="CZ7" s="76"/>
      <c r="DA7" s="76"/>
      <c r="DB7" s="76"/>
      <c r="DC7" s="76"/>
      <c r="DD7" s="76"/>
      <c r="DE7" s="76"/>
      <c r="DF7" s="76"/>
      <c r="DG7" s="76"/>
      <c r="DH7" s="76"/>
      <c r="DI7" s="76"/>
      <c r="DJ7" s="76"/>
      <c r="DK7" s="76"/>
      <c r="DL7" s="76"/>
      <c r="DM7" s="76"/>
      <c r="DN7" s="76"/>
      <c r="DO7" s="76"/>
      <c r="DP7" s="76"/>
      <c r="DQ7" s="76"/>
      <c r="DR7" s="76"/>
      <c r="DS7" s="76"/>
      <c r="DT7" s="76"/>
      <c r="DU7" s="76"/>
      <c r="DV7" s="76"/>
      <c r="DW7" s="76"/>
      <c r="DX7" s="76"/>
      <c r="DY7" s="76"/>
      <c r="DZ7" s="76"/>
      <c r="EA7" s="76"/>
      <c r="EB7" s="76"/>
      <c r="EC7" s="76"/>
      <c r="ED7" s="76"/>
      <c r="EE7" s="76"/>
      <c r="EF7" s="76"/>
      <c r="EG7" s="76"/>
      <c r="EH7" s="76"/>
      <c r="EI7" s="76"/>
      <c r="EJ7" s="76"/>
      <c r="EK7" s="76"/>
      <c r="EL7" s="76"/>
      <c r="EM7" s="76"/>
      <c r="EN7" s="76"/>
      <c r="EO7" s="76"/>
      <c r="EP7" s="76"/>
      <c r="EQ7" s="76"/>
      <c r="ER7" s="76"/>
      <c r="ES7" s="76"/>
      <c r="ET7" s="76"/>
      <c r="EU7" s="76"/>
      <c r="EV7" s="76"/>
      <c r="EW7" s="76"/>
      <c r="EX7" s="76"/>
      <c r="EY7" s="76"/>
    </row>
    <row r="8" spans="1:155" s="77" customFormat="1" ht="15" customHeight="1" x14ac:dyDescent="0.25">
      <c r="A8" s="564"/>
      <c r="B8" s="568"/>
      <c r="C8" s="614"/>
      <c r="D8" s="773"/>
      <c r="E8" s="832"/>
      <c r="F8" s="844" t="s">
        <v>781</v>
      </c>
      <c r="G8" s="805" t="s">
        <v>783</v>
      </c>
      <c r="H8" s="806"/>
      <c r="I8" s="806"/>
      <c r="J8" s="807"/>
      <c r="K8" s="601"/>
      <c r="L8" s="79"/>
      <c r="M8" s="79"/>
      <c r="N8" s="76"/>
      <c r="O8" s="76"/>
      <c r="P8" s="76"/>
      <c r="Q8" s="76"/>
      <c r="R8" s="76"/>
      <c r="S8" s="76"/>
      <c r="T8" s="76"/>
      <c r="U8" s="76"/>
      <c r="V8" s="76"/>
      <c r="W8" s="76"/>
      <c r="X8" s="76"/>
      <c r="Y8" s="76"/>
      <c r="Z8" s="76"/>
      <c r="AA8" s="76"/>
      <c r="AB8" s="76"/>
      <c r="AC8" s="76"/>
      <c r="AD8" s="76"/>
      <c r="AE8" s="76"/>
      <c r="AF8" s="76"/>
      <c r="AG8" s="76"/>
      <c r="AH8" s="76"/>
      <c r="AI8" s="76"/>
      <c r="AJ8" s="76"/>
      <c r="AK8" s="76"/>
      <c r="AL8" s="76"/>
      <c r="AM8" s="76"/>
      <c r="AN8" s="76"/>
      <c r="AO8" s="76"/>
      <c r="AP8" s="76"/>
      <c r="AQ8" s="76"/>
      <c r="AR8" s="76"/>
      <c r="AS8" s="76"/>
      <c r="AT8" s="76"/>
      <c r="AU8" s="76"/>
      <c r="AV8" s="76"/>
      <c r="AW8" s="76"/>
      <c r="AX8" s="76"/>
      <c r="AY8" s="76"/>
      <c r="AZ8" s="76"/>
      <c r="BA8" s="76"/>
      <c r="BB8" s="76"/>
      <c r="BC8" s="76"/>
      <c r="BD8" s="76"/>
      <c r="BE8" s="76"/>
      <c r="BF8" s="76"/>
      <c r="BG8" s="76"/>
      <c r="BH8" s="76"/>
      <c r="BI8" s="76"/>
      <c r="BJ8" s="76"/>
      <c r="BK8" s="76"/>
      <c r="BL8" s="76"/>
      <c r="BM8" s="76"/>
      <c r="BN8" s="76"/>
      <c r="BO8" s="76"/>
      <c r="BP8" s="76"/>
      <c r="BQ8" s="76"/>
      <c r="BR8" s="76"/>
      <c r="BS8" s="76"/>
      <c r="BT8" s="76"/>
      <c r="BU8" s="76"/>
      <c r="BV8" s="76"/>
      <c r="BW8" s="76"/>
      <c r="BX8" s="76"/>
      <c r="BY8" s="76"/>
      <c r="BZ8" s="76"/>
      <c r="CA8" s="76"/>
      <c r="CB8" s="76"/>
      <c r="CC8" s="76"/>
      <c r="CD8" s="76"/>
      <c r="CE8" s="76"/>
      <c r="CF8" s="76"/>
      <c r="CG8" s="76"/>
      <c r="CH8" s="76"/>
      <c r="CI8" s="76"/>
      <c r="CJ8" s="76"/>
      <c r="CK8" s="76"/>
      <c r="CL8" s="76"/>
      <c r="CM8" s="76"/>
      <c r="CN8" s="76"/>
      <c r="CO8" s="76"/>
      <c r="CP8" s="76"/>
      <c r="CQ8" s="76"/>
      <c r="CR8" s="76"/>
      <c r="CS8" s="76"/>
      <c r="CT8" s="76"/>
      <c r="CU8" s="76"/>
      <c r="CV8" s="76"/>
      <c r="CW8" s="76"/>
      <c r="CX8" s="76"/>
      <c r="CY8" s="76"/>
      <c r="CZ8" s="76"/>
      <c r="DA8" s="76"/>
      <c r="DB8" s="76"/>
      <c r="DC8" s="76"/>
      <c r="DD8" s="76"/>
      <c r="DE8" s="76"/>
      <c r="DF8" s="76"/>
      <c r="DG8" s="76"/>
      <c r="DH8" s="76"/>
      <c r="DI8" s="76"/>
      <c r="DJ8" s="76"/>
      <c r="DK8" s="76"/>
      <c r="DL8" s="76"/>
      <c r="DM8" s="76"/>
      <c r="DN8" s="76"/>
      <c r="DO8" s="76"/>
      <c r="DP8" s="76"/>
      <c r="DQ8" s="76"/>
      <c r="DR8" s="76"/>
      <c r="DS8" s="76"/>
      <c r="DT8" s="76"/>
      <c r="DU8" s="76"/>
      <c r="DV8" s="76"/>
      <c r="DW8" s="76"/>
      <c r="DX8" s="76"/>
      <c r="DY8" s="76"/>
      <c r="DZ8" s="76"/>
      <c r="EA8" s="76"/>
      <c r="EB8" s="76"/>
      <c r="EC8" s="76"/>
      <c r="ED8" s="76"/>
      <c r="EE8" s="76"/>
      <c r="EF8" s="76"/>
      <c r="EG8" s="76"/>
      <c r="EH8" s="76"/>
      <c r="EI8" s="76"/>
      <c r="EJ8" s="76"/>
      <c r="EK8" s="76"/>
      <c r="EL8" s="76"/>
      <c r="EM8" s="76"/>
      <c r="EN8" s="76"/>
      <c r="EO8" s="76"/>
      <c r="EP8" s="76"/>
      <c r="EQ8" s="76"/>
      <c r="ER8" s="76"/>
      <c r="ES8" s="76"/>
      <c r="ET8" s="76"/>
      <c r="EU8" s="76"/>
      <c r="EV8" s="76"/>
      <c r="EW8" s="76"/>
      <c r="EX8" s="76"/>
      <c r="EY8" s="76"/>
    </row>
    <row r="9" spans="1:155" s="89" customFormat="1" ht="15" customHeight="1" x14ac:dyDescent="0.25">
      <c r="A9" s="564"/>
      <c r="B9" s="568"/>
      <c r="C9" s="614"/>
      <c r="D9" s="773"/>
      <c r="E9" s="832"/>
      <c r="F9" s="845"/>
      <c r="G9" s="808"/>
      <c r="H9" s="809"/>
      <c r="I9" s="809"/>
      <c r="J9" s="810"/>
      <c r="K9" s="601"/>
      <c r="L9" s="79"/>
      <c r="M9" s="79"/>
      <c r="N9" s="76"/>
      <c r="O9" s="76"/>
      <c r="P9" s="76"/>
      <c r="Q9" s="76"/>
      <c r="R9" s="76"/>
      <c r="S9" s="76"/>
      <c r="T9" s="76"/>
      <c r="U9" s="76"/>
      <c r="V9" s="76"/>
      <c r="W9" s="76"/>
      <c r="X9" s="76"/>
      <c r="Y9" s="76"/>
      <c r="Z9" s="76"/>
      <c r="AA9" s="76"/>
      <c r="AB9" s="76"/>
      <c r="AC9" s="76"/>
      <c r="AD9" s="76"/>
      <c r="AE9" s="76"/>
      <c r="AF9" s="76"/>
      <c r="AG9" s="76"/>
      <c r="AH9" s="76"/>
      <c r="AI9" s="76"/>
      <c r="AJ9" s="76"/>
      <c r="AK9" s="76"/>
      <c r="AL9" s="76"/>
      <c r="AM9" s="76"/>
      <c r="AN9" s="76"/>
      <c r="AO9" s="76"/>
      <c r="AP9" s="76"/>
      <c r="AQ9" s="76"/>
      <c r="AR9" s="76"/>
      <c r="AS9" s="76"/>
      <c r="AT9" s="76"/>
      <c r="AU9" s="76"/>
      <c r="AV9" s="76"/>
      <c r="AW9" s="76"/>
      <c r="AX9" s="76"/>
      <c r="AY9" s="76"/>
      <c r="AZ9" s="76"/>
      <c r="BA9" s="76"/>
      <c r="BB9" s="76"/>
      <c r="BC9" s="76"/>
      <c r="BD9" s="76"/>
      <c r="BE9" s="76"/>
      <c r="BF9" s="76"/>
      <c r="BG9" s="76"/>
      <c r="BH9" s="76"/>
      <c r="BI9" s="76"/>
      <c r="BJ9" s="76"/>
      <c r="BK9" s="76"/>
      <c r="BL9" s="76"/>
      <c r="BM9" s="76"/>
      <c r="BN9" s="76"/>
      <c r="BO9" s="76"/>
      <c r="BP9" s="76"/>
      <c r="BQ9" s="76"/>
      <c r="BR9" s="76"/>
      <c r="BS9" s="76"/>
      <c r="BT9" s="76"/>
      <c r="BU9" s="76"/>
      <c r="BV9" s="76"/>
      <c r="BW9" s="76"/>
      <c r="BX9" s="76"/>
      <c r="BY9" s="76"/>
      <c r="BZ9" s="76"/>
      <c r="CA9" s="76"/>
      <c r="CB9" s="76"/>
      <c r="CC9" s="76"/>
      <c r="CD9" s="76"/>
      <c r="CE9" s="76"/>
      <c r="CF9" s="76"/>
      <c r="CG9" s="76"/>
      <c r="CH9" s="76"/>
      <c r="CI9" s="76"/>
      <c r="CJ9" s="76"/>
      <c r="CK9" s="76"/>
      <c r="CL9" s="76"/>
      <c r="CM9" s="76"/>
      <c r="CN9" s="76"/>
      <c r="CO9" s="76"/>
      <c r="CP9" s="76"/>
      <c r="CQ9" s="76"/>
      <c r="CR9" s="76"/>
      <c r="CS9" s="76"/>
      <c r="CT9" s="76"/>
      <c r="CU9" s="76"/>
      <c r="CV9" s="76"/>
      <c r="CW9" s="76"/>
      <c r="CX9" s="76"/>
      <c r="CY9" s="76"/>
      <c r="CZ9" s="76"/>
      <c r="DA9" s="76"/>
      <c r="DB9" s="76"/>
      <c r="DC9" s="76"/>
      <c r="DD9" s="76"/>
      <c r="DE9" s="76"/>
      <c r="DF9" s="76"/>
      <c r="DG9" s="76"/>
      <c r="DH9" s="76"/>
      <c r="DI9" s="76"/>
      <c r="DJ9" s="76"/>
      <c r="DK9" s="76"/>
      <c r="DL9" s="76"/>
      <c r="DM9" s="76"/>
      <c r="DN9" s="76"/>
      <c r="DO9" s="76"/>
      <c r="DP9" s="76"/>
      <c r="DQ9" s="76"/>
      <c r="DR9" s="76"/>
      <c r="DS9" s="76"/>
      <c r="DT9" s="76"/>
      <c r="DU9" s="76"/>
      <c r="DV9" s="76"/>
      <c r="DW9" s="76"/>
      <c r="DX9" s="76"/>
      <c r="DY9" s="76"/>
      <c r="DZ9" s="76"/>
      <c r="EA9" s="76"/>
      <c r="EB9" s="76"/>
      <c r="EC9" s="76"/>
      <c r="ED9" s="76"/>
      <c r="EE9" s="76"/>
      <c r="EF9" s="76"/>
      <c r="EG9" s="76"/>
      <c r="EH9" s="76"/>
      <c r="EI9" s="76"/>
      <c r="EJ9" s="76"/>
      <c r="EK9" s="76"/>
      <c r="EL9" s="76"/>
      <c r="EM9" s="76"/>
      <c r="EN9" s="76"/>
      <c r="EO9" s="76"/>
      <c r="EP9" s="76"/>
      <c r="EQ9" s="76"/>
      <c r="ER9" s="76"/>
      <c r="ES9" s="76"/>
      <c r="ET9" s="76"/>
      <c r="EU9" s="76"/>
      <c r="EV9" s="76"/>
      <c r="EW9" s="76"/>
      <c r="EX9" s="76"/>
      <c r="EY9" s="76"/>
    </row>
    <row r="10" spans="1:155" s="89" customFormat="1" ht="15" customHeight="1" x14ac:dyDescent="0.25">
      <c r="A10" s="564"/>
      <c r="B10" s="568"/>
      <c r="C10" s="614"/>
      <c r="D10" s="773"/>
      <c r="E10" s="832"/>
      <c r="F10" s="846"/>
      <c r="G10" s="811"/>
      <c r="H10" s="812"/>
      <c r="I10" s="812"/>
      <c r="J10" s="813"/>
      <c r="K10" s="601"/>
      <c r="L10" s="79"/>
      <c r="M10" s="79"/>
      <c r="N10" s="76"/>
      <c r="O10" s="76"/>
      <c r="P10" s="76"/>
      <c r="Q10" s="76"/>
      <c r="R10" s="76"/>
      <c r="S10" s="76"/>
      <c r="T10" s="76"/>
      <c r="U10" s="76"/>
      <c r="V10" s="76"/>
      <c r="W10" s="76"/>
      <c r="X10" s="76"/>
      <c r="Y10" s="76"/>
      <c r="Z10" s="76"/>
      <c r="AA10" s="76"/>
      <c r="AB10" s="76"/>
      <c r="AC10" s="76"/>
      <c r="AD10" s="76"/>
      <c r="AE10" s="76"/>
      <c r="AF10" s="76"/>
      <c r="AG10" s="76"/>
      <c r="AH10" s="76"/>
      <c r="AI10" s="76"/>
      <c r="AJ10" s="76"/>
      <c r="AK10" s="76"/>
      <c r="AL10" s="76"/>
      <c r="AM10" s="76"/>
      <c r="AN10" s="76"/>
      <c r="AO10" s="76"/>
      <c r="AP10" s="76"/>
      <c r="AQ10" s="76"/>
      <c r="AR10" s="76"/>
      <c r="AS10" s="76"/>
      <c r="AT10" s="76"/>
      <c r="AU10" s="76"/>
      <c r="AV10" s="76"/>
      <c r="AW10" s="76"/>
      <c r="AX10" s="76"/>
      <c r="AY10" s="76"/>
      <c r="AZ10" s="76"/>
      <c r="BA10" s="76"/>
      <c r="BB10" s="76"/>
      <c r="BC10" s="76"/>
      <c r="BD10" s="76"/>
      <c r="BE10" s="76"/>
      <c r="BF10" s="76"/>
      <c r="BG10" s="76"/>
      <c r="BH10" s="76"/>
      <c r="BI10" s="76"/>
      <c r="BJ10" s="76"/>
      <c r="BK10" s="76"/>
      <c r="BL10" s="76"/>
      <c r="BM10" s="76"/>
      <c r="BN10" s="76"/>
      <c r="BO10" s="76"/>
      <c r="BP10" s="76"/>
      <c r="BQ10" s="76"/>
      <c r="BR10" s="76"/>
      <c r="BS10" s="76"/>
      <c r="BT10" s="76"/>
      <c r="BU10" s="76"/>
      <c r="BV10" s="76"/>
      <c r="BW10" s="76"/>
      <c r="BX10" s="76"/>
      <c r="BY10" s="76"/>
      <c r="BZ10" s="76"/>
      <c r="CA10" s="76"/>
      <c r="CB10" s="76"/>
      <c r="CC10" s="76"/>
      <c r="CD10" s="76"/>
      <c r="CE10" s="76"/>
      <c r="CF10" s="76"/>
      <c r="CG10" s="76"/>
      <c r="CH10" s="76"/>
      <c r="CI10" s="76"/>
      <c r="CJ10" s="76"/>
      <c r="CK10" s="76"/>
      <c r="CL10" s="76"/>
      <c r="CM10" s="76"/>
      <c r="CN10" s="76"/>
      <c r="CO10" s="76"/>
      <c r="CP10" s="76"/>
      <c r="CQ10" s="76"/>
      <c r="CR10" s="76"/>
      <c r="CS10" s="76"/>
      <c r="CT10" s="76"/>
      <c r="CU10" s="76"/>
      <c r="CV10" s="76"/>
      <c r="CW10" s="76"/>
      <c r="CX10" s="76"/>
      <c r="CY10" s="76"/>
      <c r="CZ10" s="76"/>
      <c r="DA10" s="76"/>
      <c r="DB10" s="76"/>
      <c r="DC10" s="76"/>
      <c r="DD10" s="76"/>
      <c r="DE10" s="76"/>
      <c r="DF10" s="76"/>
      <c r="DG10" s="76"/>
      <c r="DH10" s="76"/>
      <c r="DI10" s="76"/>
      <c r="DJ10" s="76"/>
      <c r="DK10" s="76"/>
      <c r="DL10" s="76"/>
      <c r="DM10" s="76"/>
      <c r="DN10" s="76"/>
      <c r="DO10" s="76"/>
      <c r="DP10" s="76"/>
      <c r="DQ10" s="76"/>
      <c r="DR10" s="76"/>
      <c r="DS10" s="76"/>
      <c r="DT10" s="76"/>
      <c r="DU10" s="76"/>
      <c r="DV10" s="76"/>
      <c r="DW10" s="76"/>
      <c r="DX10" s="76"/>
      <c r="DY10" s="76"/>
      <c r="DZ10" s="76"/>
      <c r="EA10" s="76"/>
      <c r="EB10" s="76"/>
      <c r="EC10" s="76"/>
      <c r="ED10" s="76"/>
      <c r="EE10" s="76"/>
      <c r="EF10" s="76"/>
      <c r="EG10" s="76"/>
      <c r="EH10" s="76"/>
      <c r="EI10" s="76"/>
      <c r="EJ10" s="76"/>
      <c r="EK10" s="76"/>
      <c r="EL10" s="76"/>
      <c r="EM10" s="76"/>
      <c r="EN10" s="76"/>
      <c r="EO10" s="76"/>
      <c r="EP10" s="76"/>
      <c r="EQ10" s="76"/>
      <c r="ER10" s="76"/>
      <c r="ES10" s="76"/>
      <c r="ET10" s="76"/>
      <c r="EU10" s="76"/>
      <c r="EV10" s="76"/>
      <c r="EW10" s="76"/>
      <c r="EX10" s="76"/>
      <c r="EY10" s="76"/>
    </row>
    <row r="11" spans="1:155" s="77" customFormat="1" ht="15" customHeight="1" x14ac:dyDescent="0.25">
      <c r="A11" s="564"/>
      <c r="B11" s="568"/>
      <c r="C11" s="614"/>
      <c r="D11" s="773"/>
      <c r="E11" s="832"/>
      <c r="F11" s="844" t="s">
        <v>789</v>
      </c>
      <c r="G11" s="805" t="s">
        <v>949</v>
      </c>
      <c r="H11" s="806"/>
      <c r="I11" s="806"/>
      <c r="J11" s="807"/>
      <c r="K11" s="601"/>
      <c r="L11" s="79"/>
      <c r="M11" s="79"/>
      <c r="N11" s="76"/>
      <c r="O11" s="76"/>
      <c r="P11" s="76"/>
      <c r="Q11" s="76"/>
      <c r="R11" s="76"/>
      <c r="S11" s="76"/>
      <c r="T11" s="76"/>
      <c r="U11" s="76"/>
      <c r="V11" s="76"/>
      <c r="W11" s="76"/>
      <c r="X11" s="76"/>
      <c r="Y11" s="76"/>
      <c r="Z11" s="76"/>
      <c r="AA11" s="76"/>
      <c r="AB11" s="76"/>
      <c r="AC11" s="76"/>
      <c r="AD11" s="76"/>
      <c r="AE11" s="76"/>
      <c r="AF11" s="76"/>
      <c r="AG11" s="76"/>
      <c r="AH11" s="76"/>
      <c r="AI11" s="76"/>
      <c r="AJ11" s="76"/>
      <c r="AK11" s="76"/>
      <c r="AL11" s="76"/>
      <c r="AM11" s="76"/>
      <c r="AN11" s="76"/>
      <c r="AO11" s="76"/>
      <c r="AP11" s="76"/>
      <c r="AQ11" s="76"/>
      <c r="AR11" s="76"/>
      <c r="AS11" s="76"/>
      <c r="AT11" s="76"/>
      <c r="AU11" s="76"/>
      <c r="AV11" s="76"/>
      <c r="AW11" s="76"/>
      <c r="AX11" s="76"/>
      <c r="AY11" s="76"/>
      <c r="AZ11" s="76"/>
      <c r="BA11" s="76"/>
      <c r="BB11" s="76"/>
      <c r="BC11" s="76"/>
      <c r="BD11" s="76"/>
      <c r="BE11" s="76"/>
      <c r="BF11" s="76"/>
      <c r="BG11" s="76"/>
      <c r="BH11" s="76"/>
      <c r="BI11" s="76"/>
      <c r="BJ11" s="76"/>
      <c r="BK11" s="76"/>
      <c r="BL11" s="76"/>
      <c r="BM11" s="76"/>
      <c r="BN11" s="76"/>
      <c r="BO11" s="76"/>
      <c r="BP11" s="76"/>
      <c r="BQ11" s="76"/>
      <c r="BR11" s="76"/>
      <c r="BS11" s="76"/>
      <c r="BT11" s="76"/>
      <c r="BU11" s="76"/>
      <c r="BV11" s="76"/>
      <c r="BW11" s="76"/>
      <c r="BX11" s="76"/>
      <c r="BY11" s="76"/>
      <c r="BZ11" s="76"/>
      <c r="CA11" s="76"/>
      <c r="CB11" s="76"/>
      <c r="CC11" s="76"/>
      <c r="CD11" s="76"/>
      <c r="CE11" s="76"/>
      <c r="CF11" s="76"/>
      <c r="CG11" s="76"/>
      <c r="CH11" s="76"/>
      <c r="CI11" s="76"/>
      <c r="CJ11" s="76"/>
      <c r="CK11" s="76"/>
      <c r="CL11" s="76"/>
      <c r="CM11" s="76"/>
      <c r="CN11" s="76"/>
      <c r="CO11" s="76"/>
      <c r="CP11" s="76"/>
      <c r="CQ11" s="76"/>
      <c r="CR11" s="76"/>
      <c r="CS11" s="76"/>
      <c r="CT11" s="76"/>
      <c r="CU11" s="76"/>
      <c r="CV11" s="76"/>
      <c r="CW11" s="76"/>
      <c r="CX11" s="76"/>
      <c r="CY11" s="76"/>
      <c r="CZ11" s="76"/>
      <c r="DA11" s="76"/>
      <c r="DB11" s="76"/>
      <c r="DC11" s="76"/>
      <c r="DD11" s="76"/>
      <c r="DE11" s="76"/>
      <c r="DF11" s="76"/>
      <c r="DG11" s="76"/>
      <c r="DH11" s="76"/>
      <c r="DI11" s="76"/>
      <c r="DJ11" s="76"/>
      <c r="DK11" s="76"/>
      <c r="DL11" s="76"/>
      <c r="DM11" s="76"/>
      <c r="DN11" s="76"/>
      <c r="DO11" s="76"/>
      <c r="DP11" s="76"/>
      <c r="DQ11" s="76"/>
      <c r="DR11" s="76"/>
      <c r="DS11" s="76"/>
      <c r="DT11" s="76"/>
      <c r="DU11" s="76"/>
      <c r="DV11" s="76"/>
      <c r="DW11" s="76"/>
      <c r="DX11" s="76"/>
      <c r="DY11" s="76"/>
      <c r="DZ11" s="76"/>
      <c r="EA11" s="76"/>
      <c r="EB11" s="76"/>
      <c r="EC11" s="76"/>
      <c r="ED11" s="76"/>
      <c r="EE11" s="76"/>
      <c r="EF11" s="76"/>
      <c r="EG11" s="76"/>
      <c r="EH11" s="76"/>
      <c r="EI11" s="76"/>
      <c r="EJ11" s="76"/>
      <c r="EK11" s="76"/>
      <c r="EL11" s="76"/>
      <c r="EM11" s="76"/>
      <c r="EN11" s="76"/>
      <c r="EO11" s="76"/>
      <c r="EP11" s="76"/>
      <c r="EQ11" s="76"/>
      <c r="ER11" s="76"/>
      <c r="ES11" s="76"/>
      <c r="ET11" s="76"/>
      <c r="EU11" s="76"/>
      <c r="EV11" s="76"/>
      <c r="EW11" s="76"/>
      <c r="EX11" s="76"/>
      <c r="EY11" s="76"/>
    </row>
    <row r="12" spans="1:155" s="89" customFormat="1" ht="15" customHeight="1" x14ac:dyDescent="0.25">
      <c r="A12" s="564"/>
      <c r="B12" s="568"/>
      <c r="C12" s="614"/>
      <c r="D12" s="773"/>
      <c r="E12" s="832"/>
      <c r="F12" s="845"/>
      <c r="G12" s="808"/>
      <c r="H12" s="809"/>
      <c r="I12" s="809"/>
      <c r="J12" s="810"/>
      <c r="K12" s="601"/>
      <c r="L12" s="79"/>
      <c r="M12" s="79"/>
      <c r="N12" s="76"/>
      <c r="O12" s="76"/>
      <c r="P12" s="76"/>
      <c r="Q12" s="76"/>
      <c r="R12" s="76"/>
      <c r="S12" s="76"/>
      <c r="T12" s="76"/>
      <c r="U12" s="76"/>
      <c r="V12" s="76"/>
      <c r="W12" s="76"/>
      <c r="X12" s="76"/>
      <c r="Y12" s="76"/>
      <c r="Z12" s="76"/>
      <c r="AA12" s="76"/>
      <c r="AB12" s="76"/>
      <c r="AC12" s="76"/>
      <c r="AD12" s="76"/>
      <c r="AE12" s="76"/>
      <c r="AF12" s="76"/>
      <c r="AG12" s="76"/>
      <c r="AH12" s="76"/>
      <c r="AI12" s="76"/>
      <c r="AJ12" s="76"/>
      <c r="AK12" s="76"/>
      <c r="AL12" s="76"/>
      <c r="AM12" s="76"/>
      <c r="AN12" s="76"/>
      <c r="AO12" s="76"/>
      <c r="AP12" s="76"/>
      <c r="AQ12" s="76"/>
      <c r="AR12" s="76"/>
      <c r="AS12" s="76"/>
      <c r="AT12" s="76"/>
      <c r="AU12" s="76"/>
      <c r="AV12" s="76"/>
      <c r="AW12" s="76"/>
      <c r="AX12" s="76"/>
      <c r="AY12" s="76"/>
      <c r="AZ12" s="76"/>
      <c r="BA12" s="76"/>
      <c r="BB12" s="76"/>
      <c r="BC12" s="76"/>
      <c r="BD12" s="76"/>
      <c r="BE12" s="76"/>
      <c r="BF12" s="76"/>
      <c r="BG12" s="76"/>
      <c r="BH12" s="76"/>
      <c r="BI12" s="76"/>
      <c r="BJ12" s="76"/>
      <c r="BK12" s="76"/>
      <c r="BL12" s="76"/>
      <c r="BM12" s="76"/>
      <c r="BN12" s="76"/>
      <c r="BO12" s="76"/>
      <c r="BP12" s="76"/>
      <c r="BQ12" s="76"/>
      <c r="BR12" s="76"/>
      <c r="BS12" s="76"/>
      <c r="BT12" s="76"/>
      <c r="BU12" s="76"/>
      <c r="BV12" s="76"/>
      <c r="BW12" s="76"/>
      <c r="BX12" s="76"/>
      <c r="BY12" s="76"/>
      <c r="BZ12" s="76"/>
      <c r="CA12" s="76"/>
      <c r="CB12" s="76"/>
      <c r="CC12" s="76"/>
      <c r="CD12" s="76"/>
      <c r="CE12" s="76"/>
      <c r="CF12" s="76"/>
      <c r="CG12" s="76"/>
      <c r="CH12" s="76"/>
      <c r="CI12" s="76"/>
      <c r="CJ12" s="76"/>
      <c r="CK12" s="76"/>
      <c r="CL12" s="76"/>
      <c r="CM12" s="76"/>
      <c r="CN12" s="76"/>
      <c r="CO12" s="76"/>
      <c r="CP12" s="76"/>
      <c r="CQ12" s="76"/>
      <c r="CR12" s="76"/>
      <c r="CS12" s="76"/>
      <c r="CT12" s="76"/>
      <c r="CU12" s="76"/>
      <c r="CV12" s="76"/>
      <c r="CW12" s="76"/>
      <c r="CX12" s="76"/>
      <c r="CY12" s="76"/>
      <c r="CZ12" s="76"/>
      <c r="DA12" s="76"/>
      <c r="DB12" s="76"/>
      <c r="DC12" s="76"/>
      <c r="DD12" s="76"/>
      <c r="DE12" s="76"/>
      <c r="DF12" s="76"/>
      <c r="DG12" s="76"/>
      <c r="DH12" s="76"/>
      <c r="DI12" s="76"/>
      <c r="DJ12" s="76"/>
      <c r="DK12" s="76"/>
      <c r="DL12" s="76"/>
      <c r="DM12" s="76"/>
      <c r="DN12" s="76"/>
      <c r="DO12" s="76"/>
      <c r="DP12" s="76"/>
      <c r="DQ12" s="76"/>
      <c r="DR12" s="76"/>
      <c r="DS12" s="76"/>
      <c r="DT12" s="76"/>
      <c r="DU12" s="76"/>
      <c r="DV12" s="76"/>
      <c r="DW12" s="76"/>
      <c r="DX12" s="76"/>
      <c r="DY12" s="76"/>
      <c r="DZ12" s="76"/>
      <c r="EA12" s="76"/>
      <c r="EB12" s="76"/>
      <c r="EC12" s="76"/>
      <c r="ED12" s="76"/>
      <c r="EE12" s="76"/>
      <c r="EF12" s="76"/>
      <c r="EG12" s="76"/>
      <c r="EH12" s="76"/>
      <c r="EI12" s="76"/>
      <c r="EJ12" s="76"/>
      <c r="EK12" s="76"/>
      <c r="EL12" s="76"/>
      <c r="EM12" s="76"/>
      <c r="EN12" s="76"/>
      <c r="EO12" s="76"/>
      <c r="EP12" s="76"/>
      <c r="EQ12" s="76"/>
      <c r="ER12" s="76"/>
      <c r="ES12" s="76"/>
      <c r="ET12" s="76"/>
      <c r="EU12" s="76"/>
      <c r="EV12" s="76"/>
      <c r="EW12" s="76"/>
      <c r="EX12" s="76"/>
      <c r="EY12" s="76"/>
    </row>
    <row r="13" spans="1:155" s="89" customFormat="1" ht="15" customHeight="1" x14ac:dyDescent="0.25">
      <c r="A13" s="564"/>
      <c r="B13" s="568"/>
      <c r="C13" s="614"/>
      <c r="D13" s="773"/>
      <c r="E13" s="832"/>
      <c r="F13" s="846"/>
      <c r="G13" s="811"/>
      <c r="H13" s="812"/>
      <c r="I13" s="812"/>
      <c r="J13" s="813"/>
      <c r="K13" s="601"/>
      <c r="L13" s="79"/>
      <c r="M13" s="79"/>
      <c r="N13" s="76"/>
      <c r="O13" s="76"/>
      <c r="P13" s="76"/>
      <c r="Q13" s="76"/>
      <c r="R13" s="76"/>
      <c r="S13" s="76"/>
      <c r="T13" s="76"/>
      <c r="U13" s="76"/>
      <c r="V13" s="76"/>
      <c r="W13" s="76"/>
      <c r="X13" s="76"/>
      <c r="Y13" s="76"/>
      <c r="Z13" s="76"/>
      <c r="AA13" s="76"/>
      <c r="AB13" s="76"/>
      <c r="AC13" s="76"/>
      <c r="AD13" s="76"/>
      <c r="AE13" s="76"/>
      <c r="AF13" s="76"/>
      <c r="AG13" s="76"/>
      <c r="AH13" s="76"/>
      <c r="AI13" s="76"/>
      <c r="AJ13" s="76"/>
      <c r="AK13" s="76"/>
      <c r="AL13" s="76"/>
      <c r="AM13" s="76"/>
      <c r="AN13" s="76"/>
      <c r="AO13" s="76"/>
      <c r="AP13" s="76"/>
      <c r="AQ13" s="76"/>
      <c r="AR13" s="76"/>
      <c r="AS13" s="76"/>
      <c r="AT13" s="76"/>
      <c r="AU13" s="76"/>
      <c r="AV13" s="76"/>
      <c r="AW13" s="76"/>
      <c r="AX13" s="76"/>
      <c r="AY13" s="76"/>
      <c r="AZ13" s="76"/>
      <c r="BA13" s="76"/>
      <c r="BB13" s="76"/>
      <c r="BC13" s="76"/>
      <c r="BD13" s="76"/>
      <c r="BE13" s="76"/>
      <c r="BF13" s="76"/>
      <c r="BG13" s="76"/>
      <c r="BH13" s="76"/>
      <c r="BI13" s="76"/>
      <c r="BJ13" s="76"/>
      <c r="BK13" s="76"/>
      <c r="BL13" s="76"/>
      <c r="BM13" s="76"/>
      <c r="BN13" s="76"/>
      <c r="BO13" s="76"/>
      <c r="BP13" s="76"/>
      <c r="BQ13" s="76"/>
      <c r="BR13" s="76"/>
      <c r="BS13" s="76"/>
      <c r="BT13" s="76"/>
      <c r="BU13" s="76"/>
      <c r="BV13" s="76"/>
      <c r="BW13" s="76"/>
      <c r="BX13" s="76"/>
      <c r="BY13" s="76"/>
      <c r="BZ13" s="76"/>
      <c r="CA13" s="76"/>
      <c r="CB13" s="76"/>
      <c r="CC13" s="76"/>
      <c r="CD13" s="76"/>
      <c r="CE13" s="76"/>
      <c r="CF13" s="76"/>
      <c r="CG13" s="76"/>
      <c r="CH13" s="76"/>
      <c r="CI13" s="76"/>
      <c r="CJ13" s="76"/>
      <c r="CK13" s="76"/>
      <c r="CL13" s="76"/>
      <c r="CM13" s="76"/>
      <c r="CN13" s="76"/>
      <c r="CO13" s="76"/>
      <c r="CP13" s="76"/>
      <c r="CQ13" s="76"/>
      <c r="CR13" s="76"/>
      <c r="CS13" s="76"/>
      <c r="CT13" s="76"/>
      <c r="CU13" s="76"/>
      <c r="CV13" s="76"/>
      <c r="CW13" s="76"/>
      <c r="CX13" s="76"/>
      <c r="CY13" s="76"/>
      <c r="CZ13" s="76"/>
      <c r="DA13" s="76"/>
      <c r="DB13" s="76"/>
      <c r="DC13" s="76"/>
      <c r="DD13" s="76"/>
      <c r="DE13" s="76"/>
      <c r="DF13" s="76"/>
      <c r="DG13" s="76"/>
      <c r="DH13" s="76"/>
      <c r="DI13" s="76"/>
      <c r="DJ13" s="76"/>
      <c r="DK13" s="76"/>
      <c r="DL13" s="76"/>
      <c r="DM13" s="76"/>
      <c r="DN13" s="76"/>
      <c r="DO13" s="76"/>
      <c r="DP13" s="76"/>
      <c r="DQ13" s="76"/>
      <c r="DR13" s="76"/>
      <c r="DS13" s="76"/>
      <c r="DT13" s="76"/>
      <c r="DU13" s="76"/>
      <c r="DV13" s="76"/>
      <c r="DW13" s="76"/>
      <c r="DX13" s="76"/>
      <c r="DY13" s="76"/>
      <c r="DZ13" s="76"/>
      <c r="EA13" s="76"/>
      <c r="EB13" s="76"/>
      <c r="EC13" s="76"/>
      <c r="ED13" s="76"/>
      <c r="EE13" s="76"/>
      <c r="EF13" s="76"/>
      <c r="EG13" s="76"/>
      <c r="EH13" s="76"/>
      <c r="EI13" s="76"/>
      <c r="EJ13" s="76"/>
      <c r="EK13" s="76"/>
      <c r="EL13" s="76"/>
      <c r="EM13" s="76"/>
      <c r="EN13" s="76"/>
      <c r="EO13" s="76"/>
      <c r="EP13" s="76"/>
      <c r="EQ13" s="76"/>
      <c r="ER13" s="76"/>
      <c r="ES13" s="76"/>
      <c r="ET13" s="76"/>
      <c r="EU13" s="76"/>
      <c r="EV13" s="76"/>
      <c r="EW13" s="76"/>
      <c r="EX13" s="76"/>
      <c r="EY13" s="76"/>
    </row>
    <row r="14" spans="1:155" s="77" customFormat="1" ht="15" customHeight="1" x14ac:dyDescent="0.25">
      <c r="A14" s="564"/>
      <c r="B14" s="568"/>
      <c r="C14" s="614"/>
      <c r="D14" s="773"/>
      <c r="E14" s="832"/>
      <c r="F14" s="847" t="s">
        <v>787</v>
      </c>
      <c r="G14" s="805" t="s">
        <v>950</v>
      </c>
      <c r="H14" s="806"/>
      <c r="I14" s="806"/>
      <c r="J14" s="807"/>
      <c r="K14" s="601"/>
      <c r="L14" s="79"/>
      <c r="M14" s="79"/>
      <c r="N14" s="76"/>
      <c r="O14" s="76"/>
      <c r="P14" s="76"/>
      <c r="Q14" s="76"/>
      <c r="R14" s="76"/>
      <c r="S14" s="76"/>
      <c r="T14" s="76"/>
      <c r="U14" s="76"/>
      <c r="V14" s="76"/>
      <c r="W14" s="76"/>
      <c r="X14" s="76"/>
      <c r="Y14" s="76"/>
      <c r="Z14" s="76"/>
      <c r="AA14" s="76"/>
      <c r="AB14" s="76"/>
      <c r="AC14" s="76"/>
      <c r="AD14" s="76"/>
      <c r="AE14" s="76"/>
      <c r="AF14" s="76"/>
      <c r="AG14" s="76"/>
      <c r="AH14" s="76"/>
      <c r="AI14" s="76"/>
      <c r="AJ14" s="76"/>
      <c r="AK14" s="76"/>
      <c r="AL14" s="76"/>
      <c r="AM14" s="76"/>
      <c r="AN14" s="76"/>
      <c r="AO14" s="76"/>
      <c r="AP14" s="76"/>
      <c r="AQ14" s="76"/>
      <c r="AR14" s="76"/>
      <c r="AS14" s="76"/>
      <c r="AT14" s="76"/>
      <c r="AU14" s="76"/>
      <c r="AV14" s="76"/>
      <c r="AW14" s="76"/>
      <c r="AX14" s="76"/>
      <c r="AY14" s="76"/>
      <c r="AZ14" s="76"/>
      <c r="BA14" s="76"/>
      <c r="BB14" s="76"/>
      <c r="BC14" s="76"/>
      <c r="BD14" s="76"/>
      <c r="BE14" s="76"/>
      <c r="BF14" s="76"/>
      <c r="BG14" s="76"/>
      <c r="BH14" s="76"/>
      <c r="BI14" s="76"/>
      <c r="BJ14" s="76"/>
      <c r="BK14" s="76"/>
      <c r="BL14" s="76"/>
      <c r="BM14" s="76"/>
      <c r="BN14" s="76"/>
      <c r="BO14" s="76"/>
      <c r="BP14" s="76"/>
      <c r="BQ14" s="76"/>
      <c r="BR14" s="76"/>
      <c r="BS14" s="76"/>
      <c r="BT14" s="76"/>
      <c r="BU14" s="76"/>
      <c r="BV14" s="76"/>
      <c r="BW14" s="76"/>
      <c r="BX14" s="76"/>
      <c r="BY14" s="76"/>
      <c r="BZ14" s="76"/>
      <c r="CA14" s="76"/>
      <c r="CB14" s="76"/>
      <c r="CC14" s="76"/>
      <c r="CD14" s="76"/>
      <c r="CE14" s="76"/>
      <c r="CF14" s="76"/>
      <c r="CG14" s="76"/>
      <c r="CH14" s="76"/>
      <c r="CI14" s="76"/>
      <c r="CJ14" s="76"/>
      <c r="CK14" s="76"/>
      <c r="CL14" s="76"/>
      <c r="CM14" s="76"/>
      <c r="CN14" s="76"/>
      <c r="CO14" s="76"/>
      <c r="CP14" s="76"/>
      <c r="CQ14" s="76"/>
      <c r="CR14" s="76"/>
      <c r="CS14" s="76"/>
      <c r="CT14" s="76"/>
      <c r="CU14" s="76"/>
      <c r="CV14" s="76"/>
      <c r="CW14" s="76"/>
      <c r="CX14" s="76"/>
      <c r="CY14" s="76"/>
      <c r="CZ14" s="76"/>
      <c r="DA14" s="76"/>
      <c r="DB14" s="76"/>
      <c r="DC14" s="76"/>
      <c r="DD14" s="76"/>
      <c r="DE14" s="76"/>
      <c r="DF14" s="76"/>
      <c r="DG14" s="76"/>
      <c r="DH14" s="76"/>
      <c r="DI14" s="76"/>
      <c r="DJ14" s="76"/>
      <c r="DK14" s="76"/>
      <c r="DL14" s="76"/>
      <c r="DM14" s="76"/>
      <c r="DN14" s="76"/>
      <c r="DO14" s="76"/>
      <c r="DP14" s="76"/>
      <c r="DQ14" s="76"/>
      <c r="DR14" s="76"/>
      <c r="DS14" s="76"/>
      <c r="DT14" s="76"/>
      <c r="DU14" s="76"/>
      <c r="DV14" s="76"/>
      <c r="DW14" s="76"/>
      <c r="DX14" s="76"/>
      <c r="DY14" s="76"/>
      <c r="DZ14" s="76"/>
      <c r="EA14" s="76"/>
      <c r="EB14" s="76"/>
      <c r="EC14" s="76"/>
      <c r="ED14" s="76"/>
      <c r="EE14" s="76"/>
      <c r="EF14" s="76"/>
      <c r="EG14" s="76"/>
      <c r="EH14" s="76"/>
      <c r="EI14" s="76"/>
      <c r="EJ14" s="76"/>
      <c r="EK14" s="76"/>
      <c r="EL14" s="76"/>
      <c r="EM14" s="76"/>
      <c r="EN14" s="76"/>
      <c r="EO14" s="76"/>
      <c r="EP14" s="76"/>
      <c r="EQ14" s="76"/>
      <c r="ER14" s="76"/>
      <c r="ES14" s="76"/>
      <c r="ET14" s="76"/>
      <c r="EU14" s="76"/>
      <c r="EV14" s="76"/>
      <c r="EW14" s="76"/>
      <c r="EX14" s="76"/>
      <c r="EY14" s="76"/>
    </row>
    <row r="15" spans="1:155" s="89" customFormat="1" ht="15" customHeight="1" x14ac:dyDescent="0.25">
      <c r="A15" s="564"/>
      <c r="B15" s="568"/>
      <c r="C15" s="614"/>
      <c r="D15" s="773"/>
      <c r="E15" s="832"/>
      <c r="F15" s="848"/>
      <c r="G15" s="808"/>
      <c r="H15" s="809"/>
      <c r="I15" s="809"/>
      <c r="J15" s="810"/>
      <c r="K15" s="601"/>
      <c r="L15" s="79"/>
      <c r="M15" s="79"/>
      <c r="N15" s="76"/>
      <c r="O15" s="76"/>
      <c r="P15" s="76"/>
      <c r="Q15" s="76"/>
      <c r="R15" s="76"/>
      <c r="S15" s="76"/>
      <c r="T15" s="76"/>
      <c r="U15" s="76"/>
      <c r="V15" s="76"/>
      <c r="W15" s="76"/>
      <c r="X15" s="76"/>
      <c r="Y15" s="76"/>
      <c r="Z15" s="76"/>
      <c r="AA15" s="76"/>
      <c r="AB15" s="76"/>
      <c r="AC15" s="76"/>
      <c r="AD15" s="76"/>
      <c r="AE15" s="76"/>
      <c r="AF15" s="76"/>
      <c r="AG15" s="76"/>
      <c r="AH15" s="76"/>
      <c r="AI15" s="76"/>
      <c r="AJ15" s="76"/>
      <c r="AK15" s="76"/>
      <c r="AL15" s="76"/>
      <c r="AM15" s="76"/>
      <c r="AN15" s="76"/>
      <c r="AO15" s="76"/>
      <c r="AP15" s="76"/>
      <c r="AQ15" s="76"/>
      <c r="AR15" s="76"/>
      <c r="AS15" s="76"/>
      <c r="AT15" s="76"/>
      <c r="AU15" s="76"/>
      <c r="AV15" s="76"/>
      <c r="AW15" s="76"/>
      <c r="AX15" s="76"/>
      <c r="AY15" s="76"/>
      <c r="AZ15" s="76"/>
      <c r="BA15" s="76"/>
      <c r="BB15" s="76"/>
      <c r="BC15" s="76"/>
      <c r="BD15" s="76"/>
      <c r="BE15" s="76"/>
      <c r="BF15" s="76"/>
      <c r="BG15" s="76"/>
      <c r="BH15" s="76"/>
      <c r="BI15" s="76"/>
      <c r="BJ15" s="76"/>
      <c r="BK15" s="76"/>
      <c r="BL15" s="76"/>
      <c r="BM15" s="76"/>
      <c r="BN15" s="76"/>
      <c r="BO15" s="76"/>
      <c r="BP15" s="76"/>
      <c r="BQ15" s="76"/>
      <c r="BR15" s="76"/>
      <c r="BS15" s="76"/>
      <c r="BT15" s="76"/>
      <c r="BU15" s="76"/>
      <c r="BV15" s="76"/>
      <c r="BW15" s="76"/>
      <c r="BX15" s="76"/>
      <c r="BY15" s="76"/>
      <c r="BZ15" s="76"/>
      <c r="CA15" s="76"/>
      <c r="CB15" s="76"/>
      <c r="CC15" s="76"/>
      <c r="CD15" s="76"/>
      <c r="CE15" s="76"/>
      <c r="CF15" s="76"/>
      <c r="CG15" s="76"/>
      <c r="CH15" s="76"/>
      <c r="CI15" s="76"/>
      <c r="CJ15" s="76"/>
      <c r="CK15" s="76"/>
      <c r="CL15" s="76"/>
      <c r="CM15" s="76"/>
      <c r="CN15" s="76"/>
      <c r="CO15" s="76"/>
      <c r="CP15" s="76"/>
      <c r="CQ15" s="76"/>
      <c r="CR15" s="76"/>
      <c r="CS15" s="76"/>
      <c r="CT15" s="76"/>
      <c r="CU15" s="76"/>
      <c r="CV15" s="76"/>
      <c r="CW15" s="76"/>
      <c r="CX15" s="76"/>
      <c r="CY15" s="76"/>
      <c r="CZ15" s="76"/>
      <c r="DA15" s="76"/>
      <c r="DB15" s="76"/>
      <c r="DC15" s="76"/>
      <c r="DD15" s="76"/>
      <c r="DE15" s="76"/>
      <c r="DF15" s="76"/>
      <c r="DG15" s="76"/>
      <c r="DH15" s="76"/>
      <c r="DI15" s="76"/>
      <c r="DJ15" s="76"/>
      <c r="DK15" s="76"/>
      <c r="DL15" s="76"/>
      <c r="DM15" s="76"/>
      <c r="DN15" s="76"/>
      <c r="DO15" s="76"/>
      <c r="DP15" s="76"/>
      <c r="DQ15" s="76"/>
      <c r="DR15" s="76"/>
      <c r="DS15" s="76"/>
      <c r="DT15" s="76"/>
      <c r="DU15" s="76"/>
      <c r="DV15" s="76"/>
      <c r="DW15" s="76"/>
      <c r="DX15" s="76"/>
      <c r="DY15" s="76"/>
      <c r="DZ15" s="76"/>
      <c r="EA15" s="76"/>
      <c r="EB15" s="76"/>
      <c r="EC15" s="76"/>
      <c r="ED15" s="76"/>
      <c r="EE15" s="76"/>
      <c r="EF15" s="76"/>
      <c r="EG15" s="76"/>
      <c r="EH15" s="76"/>
      <c r="EI15" s="76"/>
      <c r="EJ15" s="76"/>
      <c r="EK15" s="76"/>
      <c r="EL15" s="76"/>
      <c r="EM15" s="76"/>
      <c r="EN15" s="76"/>
      <c r="EO15" s="76"/>
      <c r="EP15" s="76"/>
      <c r="EQ15" s="76"/>
      <c r="ER15" s="76"/>
      <c r="ES15" s="76"/>
      <c r="ET15" s="76"/>
      <c r="EU15" s="76"/>
      <c r="EV15" s="76"/>
      <c r="EW15" s="76"/>
      <c r="EX15" s="76"/>
      <c r="EY15" s="76"/>
    </row>
    <row r="16" spans="1:155" s="89" customFormat="1" ht="15" customHeight="1" x14ac:dyDescent="0.25">
      <c r="A16" s="564"/>
      <c r="B16" s="568"/>
      <c r="C16" s="614"/>
      <c r="D16" s="773"/>
      <c r="E16" s="832"/>
      <c r="F16" s="849"/>
      <c r="G16" s="811"/>
      <c r="H16" s="812"/>
      <c r="I16" s="812"/>
      <c r="J16" s="813"/>
      <c r="K16" s="601"/>
      <c r="L16" s="79"/>
      <c r="M16" s="79"/>
      <c r="N16" s="76"/>
      <c r="O16" s="76"/>
      <c r="P16" s="76"/>
      <c r="Q16" s="76"/>
      <c r="R16" s="76"/>
      <c r="S16" s="76"/>
      <c r="T16" s="76"/>
      <c r="U16" s="76"/>
      <c r="V16" s="76"/>
      <c r="W16" s="76"/>
      <c r="X16" s="76"/>
      <c r="Y16" s="76"/>
      <c r="Z16" s="76"/>
      <c r="AA16" s="76"/>
      <c r="AB16" s="76"/>
      <c r="AC16" s="76"/>
      <c r="AD16" s="76"/>
      <c r="AE16" s="76"/>
      <c r="AF16" s="76"/>
      <c r="AG16" s="76"/>
      <c r="AH16" s="76"/>
      <c r="AI16" s="76"/>
      <c r="AJ16" s="76"/>
      <c r="AK16" s="76"/>
      <c r="AL16" s="76"/>
      <c r="AM16" s="76"/>
      <c r="AN16" s="76"/>
      <c r="AO16" s="76"/>
      <c r="AP16" s="76"/>
      <c r="AQ16" s="76"/>
      <c r="AR16" s="76"/>
      <c r="AS16" s="76"/>
      <c r="AT16" s="76"/>
      <c r="AU16" s="76"/>
      <c r="AV16" s="76"/>
      <c r="AW16" s="76"/>
      <c r="AX16" s="76"/>
      <c r="AY16" s="76"/>
      <c r="AZ16" s="76"/>
      <c r="BA16" s="76"/>
      <c r="BB16" s="76"/>
      <c r="BC16" s="76"/>
      <c r="BD16" s="76"/>
      <c r="BE16" s="76"/>
      <c r="BF16" s="76"/>
      <c r="BG16" s="76"/>
      <c r="BH16" s="76"/>
      <c r="BI16" s="76"/>
      <c r="BJ16" s="76"/>
      <c r="BK16" s="76"/>
      <c r="BL16" s="76"/>
      <c r="BM16" s="76"/>
      <c r="BN16" s="76"/>
      <c r="BO16" s="76"/>
      <c r="BP16" s="76"/>
      <c r="BQ16" s="76"/>
      <c r="BR16" s="76"/>
      <c r="BS16" s="76"/>
      <c r="BT16" s="76"/>
      <c r="BU16" s="76"/>
      <c r="BV16" s="76"/>
      <c r="BW16" s="76"/>
      <c r="BX16" s="76"/>
      <c r="BY16" s="76"/>
      <c r="BZ16" s="76"/>
      <c r="CA16" s="76"/>
      <c r="CB16" s="76"/>
      <c r="CC16" s="76"/>
      <c r="CD16" s="76"/>
      <c r="CE16" s="76"/>
      <c r="CF16" s="76"/>
      <c r="CG16" s="76"/>
      <c r="CH16" s="76"/>
      <c r="CI16" s="76"/>
      <c r="CJ16" s="76"/>
      <c r="CK16" s="76"/>
      <c r="CL16" s="76"/>
      <c r="CM16" s="76"/>
      <c r="CN16" s="76"/>
      <c r="CO16" s="76"/>
      <c r="CP16" s="76"/>
      <c r="CQ16" s="76"/>
      <c r="CR16" s="76"/>
      <c r="CS16" s="76"/>
      <c r="CT16" s="76"/>
      <c r="CU16" s="76"/>
      <c r="CV16" s="76"/>
      <c r="CW16" s="76"/>
      <c r="CX16" s="76"/>
      <c r="CY16" s="76"/>
      <c r="CZ16" s="76"/>
      <c r="DA16" s="76"/>
      <c r="DB16" s="76"/>
      <c r="DC16" s="76"/>
      <c r="DD16" s="76"/>
      <c r="DE16" s="76"/>
      <c r="DF16" s="76"/>
      <c r="DG16" s="76"/>
      <c r="DH16" s="76"/>
      <c r="DI16" s="76"/>
      <c r="DJ16" s="76"/>
      <c r="DK16" s="76"/>
      <c r="DL16" s="76"/>
      <c r="DM16" s="76"/>
      <c r="DN16" s="76"/>
      <c r="DO16" s="76"/>
      <c r="DP16" s="76"/>
      <c r="DQ16" s="76"/>
      <c r="DR16" s="76"/>
      <c r="DS16" s="76"/>
      <c r="DT16" s="76"/>
      <c r="DU16" s="76"/>
      <c r="DV16" s="76"/>
      <c r="DW16" s="76"/>
      <c r="DX16" s="76"/>
      <c r="DY16" s="76"/>
      <c r="DZ16" s="76"/>
      <c r="EA16" s="76"/>
      <c r="EB16" s="76"/>
      <c r="EC16" s="76"/>
      <c r="ED16" s="76"/>
      <c r="EE16" s="76"/>
      <c r="EF16" s="76"/>
      <c r="EG16" s="76"/>
      <c r="EH16" s="76"/>
      <c r="EI16" s="76"/>
      <c r="EJ16" s="76"/>
      <c r="EK16" s="76"/>
      <c r="EL16" s="76"/>
      <c r="EM16" s="76"/>
      <c r="EN16" s="76"/>
      <c r="EO16" s="76"/>
      <c r="EP16" s="76"/>
      <c r="EQ16" s="76"/>
      <c r="ER16" s="76"/>
      <c r="ES16" s="76"/>
      <c r="ET16" s="76"/>
      <c r="EU16" s="76"/>
      <c r="EV16" s="76"/>
      <c r="EW16" s="76"/>
      <c r="EX16" s="76"/>
      <c r="EY16" s="76"/>
    </row>
    <row r="17" spans="1:155" s="77" customFormat="1" ht="15" customHeight="1" x14ac:dyDescent="0.25">
      <c r="A17" s="564"/>
      <c r="B17" s="568"/>
      <c r="C17" s="614"/>
      <c r="D17" s="773"/>
      <c r="E17" s="832"/>
      <c r="F17" s="847" t="s">
        <v>1388</v>
      </c>
      <c r="G17" s="805" t="s">
        <v>1393</v>
      </c>
      <c r="H17" s="806"/>
      <c r="I17" s="806"/>
      <c r="J17" s="807"/>
      <c r="K17" s="601"/>
      <c r="L17" s="79"/>
      <c r="M17" s="79"/>
      <c r="N17" s="76"/>
      <c r="O17" s="76"/>
      <c r="P17" s="76"/>
      <c r="Q17" s="76"/>
      <c r="R17" s="76"/>
      <c r="S17" s="76"/>
      <c r="T17" s="76"/>
      <c r="U17" s="76"/>
      <c r="V17" s="76"/>
      <c r="W17" s="76"/>
      <c r="X17" s="76"/>
      <c r="Y17" s="76"/>
      <c r="Z17" s="76"/>
      <c r="AA17" s="76"/>
      <c r="AB17" s="76"/>
      <c r="AC17" s="76"/>
      <c r="AD17" s="76"/>
      <c r="AE17" s="76"/>
      <c r="AF17" s="76"/>
      <c r="AG17" s="76"/>
      <c r="AH17" s="76"/>
      <c r="AI17" s="76"/>
      <c r="AJ17" s="76"/>
      <c r="AK17" s="76"/>
      <c r="AL17" s="76"/>
      <c r="AM17" s="76"/>
      <c r="AN17" s="76"/>
      <c r="AO17" s="76"/>
      <c r="AP17" s="76"/>
      <c r="AQ17" s="76"/>
      <c r="AR17" s="76"/>
      <c r="AS17" s="76"/>
      <c r="AT17" s="76"/>
      <c r="AU17" s="76"/>
      <c r="AV17" s="76"/>
      <c r="AW17" s="76"/>
      <c r="AX17" s="76"/>
      <c r="AY17" s="76"/>
      <c r="AZ17" s="76"/>
      <c r="BA17" s="76"/>
      <c r="BB17" s="76"/>
      <c r="BC17" s="76"/>
      <c r="BD17" s="76"/>
      <c r="BE17" s="76"/>
      <c r="BF17" s="76"/>
      <c r="BG17" s="76"/>
      <c r="BH17" s="76"/>
      <c r="BI17" s="76"/>
      <c r="BJ17" s="76"/>
      <c r="BK17" s="76"/>
      <c r="BL17" s="76"/>
      <c r="BM17" s="76"/>
      <c r="BN17" s="76"/>
      <c r="BO17" s="76"/>
      <c r="BP17" s="76"/>
      <c r="BQ17" s="76"/>
      <c r="BR17" s="76"/>
      <c r="BS17" s="76"/>
      <c r="BT17" s="76"/>
      <c r="BU17" s="76"/>
      <c r="BV17" s="76"/>
      <c r="BW17" s="76"/>
      <c r="BX17" s="76"/>
      <c r="BY17" s="76"/>
      <c r="BZ17" s="76"/>
      <c r="CA17" s="76"/>
      <c r="CB17" s="76"/>
      <c r="CC17" s="76"/>
      <c r="CD17" s="76"/>
      <c r="CE17" s="76"/>
      <c r="CF17" s="76"/>
      <c r="CG17" s="76"/>
      <c r="CH17" s="76"/>
      <c r="CI17" s="76"/>
      <c r="CJ17" s="76"/>
      <c r="CK17" s="76"/>
      <c r="CL17" s="76"/>
      <c r="CM17" s="76"/>
      <c r="CN17" s="76"/>
      <c r="CO17" s="76"/>
      <c r="CP17" s="76"/>
      <c r="CQ17" s="76"/>
      <c r="CR17" s="76"/>
      <c r="CS17" s="76"/>
      <c r="CT17" s="76"/>
      <c r="CU17" s="76"/>
      <c r="CV17" s="76"/>
      <c r="CW17" s="76"/>
      <c r="CX17" s="76"/>
      <c r="CY17" s="76"/>
      <c r="CZ17" s="76"/>
      <c r="DA17" s="76"/>
      <c r="DB17" s="76"/>
      <c r="DC17" s="76"/>
      <c r="DD17" s="76"/>
      <c r="DE17" s="76"/>
      <c r="DF17" s="76"/>
      <c r="DG17" s="76"/>
      <c r="DH17" s="76"/>
      <c r="DI17" s="76"/>
      <c r="DJ17" s="76"/>
      <c r="DK17" s="76"/>
      <c r="DL17" s="76"/>
      <c r="DM17" s="76"/>
      <c r="DN17" s="76"/>
      <c r="DO17" s="76"/>
      <c r="DP17" s="76"/>
      <c r="DQ17" s="76"/>
      <c r="DR17" s="76"/>
      <c r="DS17" s="76"/>
      <c r="DT17" s="76"/>
      <c r="DU17" s="76"/>
      <c r="DV17" s="76"/>
      <c r="DW17" s="76"/>
      <c r="DX17" s="76"/>
      <c r="DY17" s="76"/>
      <c r="DZ17" s="76"/>
      <c r="EA17" s="76"/>
      <c r="EB17" s="76"/>
      <c r="EC17" s="76"/>
      <c r="ED17" s="76"/>
      <c r="EE17" s="76"/>
      <c r="EF17" s="76"/>
      <c r="EG17" s="76"/>
      <c r="EH17" s="76"/>
      <c r="EI17" s="76"/>
      <c r="EJ17" s="76"/>
      <c r="EK17" s="76"/>
      <c r="EL17" s="76"/>
      <c r="EM17" s="76"/>
      <c r="EN17" s="76"/>
      <c r="EO17" s="76"/>
      <c r="EP17" s="76"/>
      <c r="EQ17" s="76"/>
      <c r="ER17" s="76"/>
      <c r="ES17" s="76"/>
      <c r="ET17" s="76"/>
      <c r="EU17" s="76"/>
      <c r="EV17" s="76"/>
      <c r="EW17" s="76"/>
      <c r="EX17" s="76"/>
      <c r="EY17" s="76"/>
    </row>
    <row r="18" spans="1:155" s="89" customFormat="1" ht="15" customHeight="1" x14ac:dyDescent="0.25">
      <c r="A18" s="564"/>
      <c r="B18" s="568"/>
      <c r="C18" s="614"/>
      <c r="D18" s="773"/>
      <c r="E18" s="832"/>
      <c r="F18" s="848"/>
      <c r="G18" s="808"/>
      <c r="H18" s="809"/>
      <c r="I18" s="809"/>
      <c r="J18" s="810"/>
      <c r="K18" s="601"/>
      <c r="L18" s="79"/>
      <c r="M18" s="79"/>
      <c r="N18" s="76"/>
      <c r="O18" s="76"/>
      <c r="P18" s="76"/>
      <c r="Q18" s="76"/>
      <c r="R18" s="76"/>
      <c r="S18" s="76"/>
      <c r="T18" s="76"/>
      <c r="U18" s="76"/>
      <c r="V18" s="76"/>
      <c r="W18" s="76"/>
      <c r="X18" s="76"/>
      <c r="Y18" s="76"/>
      <c r="Z18" s="76"/>
      <c r="AA18" s="76"/>
      <c r="AB18" s="76"/>
      <c r="AC18" s="76"/>
      <c r="AD18" s="76"/>
      <c r="AE18" s="76"/>
      <c r="AF18" s="76"/>
      <c r="AG18" s="76"/>
      <c r="AH18" s="76"/>
      <c r="AI18" s="76"/>
      <c r="AJ18" s="76"/>
      <c r="AK18" s="76"/>
      <c r="AL18" s="76"/>
      <c r="AM18" s="76"/>
      <c r="AN18" s="76"/>
      <c r="AO18" s="76"/>
      <c r="AP18" s="76"/>
      <c r="AQ18" s="76"/>
      <c r="AR18" s="76"/>
      <c r="AS18" s="76"/>
      <c r="AT18" s="76"/>
      <c r="AU18" s="76"/>
      <c r="AV18" s="76"/>
      <c r="AW18" s="76"/>
      <c r="AX18" s="76"/>
      <c r="AY18" s="76"/>
      <c r="AZ18" s="76"/>
      <c r="BA18" s="76"/>
      <c r="BB18" s="76"/>
      <c r="BC18" s="76"/>
      <c r="BD18" s="76"/>
      <c r="BE18" s="76"/>
      <c r="BF18" s="76"/>
      <c r="BG18" s="76"/>
      <c r="BH18" s="76"/>
      <c r="BI18" s="76"/>
      <c r="BJ18" s="76"/>
      <c r="BK18" s="76"/>
      <c r="BL18" s="76"/>
      <c r="BM18" s="76"/>
      <c r="BN18" s="76"/>
      <c r="BO18" s="76"/>
      <c r="BP18" s="76"/>
      <c r="BQ18" s="76"/>
      <c r="BR18" s="76"/>
      <c r="BS18" s="76"/>
      <c r="BT18" s="76"/>
      <c r="BU18" s="76"/>
      <c r="BV18" s="76"/>
      <c r="BW18" s="76"/>
      <c r="BX18" s="76"/>
      <c r="BY18" s="76"/>
      <c r="BZ18" s="76"/>
      <c r="CA18" s="76"/>
      <c r="CB18" s="76"/>
      <c r="CC18" s="76"/>
      <c r="CD18" s="76"/>
      <c r="CE18" s="76"/>
      <c r="CF18" s="76"/>
      <c r="CG18" s="76"/>
      <c r="CH18" s="76"/>
      <c r="CI18" s="76"/>
      <c r="CJ18" s="76"/>
      <c r="CK18" s="76"/>
      <c r="CL18" s="76"/>
      <c r="CM18" s="76"/>
      <c r="CN18" s="76"/>
      <c r="CO18" s="76"/>
      <c r="CP18" s="76"/>
      <c r="CQ18" s="76"/>
      <c r="CR18" s="76"/>
      <c r="CS18" s="76"/>
      <c r="CT18" s="76"/>
      <c r="CU18" s="76"/>
      <c r="CV18" s="76"/>
      <c r="CW18" s="76"/>
      <c r="CX18" s="76"/>
      <c r="CY18" s="76"/>
      <c r="CZ18" s="76"/>
      <c r="DA18" s="76"/>
      <c r="DB18" s="76"/>
      <c r="DC18" s="76"/>
      <c r="DD18" s="76"/>
      <c r="DE18" s="76"/>
      <c r="DF18" s="76"/>
      <c r="DG18" s="76"/>
      <c r="DH18" s="76"/>
      <c r="DI18" s="76"/>
      <c r="DJ18" s="76"/>
      <c r="DK18" s="76"/>
      <c r="DL18" s="76"/>
      <c r="DM18" s="76"/>
      <c r="DN18" s="76"/>
      <c r="DO18" s="76"/>
      <c r="DP18" s="76"/>
      <c r="DQ18" s="76"/>
      <c r="DR18" s="76"/>
      <c r="DS18" s="76"/>
      <c r="DT18" s="76"/>
      <c r="DU18" s="76"/>
      <c r="DV18" s="76"/>
      <c r="DW18" s="76"/>
      <c r="DX18" s="76"/>
      <c r="DY18" s="76"/>
      <c r="DZ18" s="76"/>
      <c r="EA18" s="76"/>
      <c r="EB18" s="76"/>
      <c r="EC18" s="76"/>
      <c r="ED18" s="76"/>
      <c r="EE18" s="76"/>
      <c r="EF18" s="76"/>
      <c r="EG18" s="76"/>
      <c r="EH18" s="76"/>
      <c r="EI18" s="76"/>
      <c r="EJ18" s="76"/>
      <c r="EK18" s="76"/>
      <c r="EL18" s="76"/>
      <c r="EM18" s="76"/>
      <c r="EN18" s="76"/>
      <c r="EO18" s="76"/>
      <c r="EP18" s="76"/>
      <c r="EQ18" s="76"/>
      <c r="ER18" s="76"/>
      <c r="ES18" s="76"/>
      <c r="ET18" s="76"/>
      <c r="EU18" s="76"/>
      <c r="EV18" s="76"/>
      <c r="EW18" s="76"/>
      <c r="EX18" s="76"/>
      <c r="EY18" s="76"/>
    </row>
    <row r="19" spans="1:155" s="89" customFormat="1" ht="15" customHeight="1" x14ac:dyDescent="0.25">
      <c r="A19" s="564"/>
      <c r="B19" s="568"/>
      <c r="C19" s="614"/>
      <c r="D19" s="773"/>
      <c r="E19" s="832"/>
      <c r="F19" s="849"/>
      <c r="G19" s="811"/>
      <c r="H19" s="812"/>
      <c r="I19" s="812"/>
      <c r="J19" s="813"/>
      <c r="K19" s="601"/>
      <c r="L19" s="79"/>
      <c r="M19" s="79"/>
      <c r="N19" s="76"/>
      <c r="O19" s="76"/>
      <c r="P19" s="76"/>
      <c r="Q19" s="76"/>
      <c r="R19" s="76"/>
      <c r="S19" s="76"/>
      <c r="T19" s="76"/>
      <c r="U19" s="76"/>
      <c r="V19" s="76"/>
      <c r="W19" s="76"/>
      <c r="X19" s="76"/>
      <c r="Y19" s="76"/>
      <c r="Z19" s="76"/>
      <c r="AA19" s="76"/>
      <c r="AB19" s="76"/>
      <c r="AC19" s="76"/>
      <c r="AD19" s="76"/>
      <c r="AE19" s="76"/>
      <c r="AF19" s="76"/>
      <c r="AG19" s="76"/>
      <c r="AH19" s="76"/>
      <c r="AI19" s="76"/>
      <c r="AJ19" s="76"/>
      <c r="AK19" s="76"/>
      <c r="AL19" s="76"/>
      <c r="AM19" s="76"/>
      <c r="AN19" s="76"/>
      <c r="AO19" s="76"/>
      <c r="AP19" s="76"/>
      <c r="AQ19" s="76"/>
      <c r="AR19" s="76"/>
      <c r="AS19" s="76"/>
      <c r="AT19" s="76"/>
      <c r="AU19" s="76"/>
      <c r="AV19" s="76"/>
      <c r="AW19" s="76"/>
      <c r="AX19" s="76"/>
      <c r="AY19" s="76"/>
      <c r="AZ19" s="76"/>
      <c r="BA19" s="76"/>
      <c r="BB19" s="76"/>
      <c r="BC19" s="76"/>
      <c r="BD19" s="76"/>
      <c r="BE19" s="76"/>
      <c r="BF19" s="76"/>
      <c r="BG19" s="76"/>
      <c r="BH19" s="76"/>
      <c r="BI19" s="76"/>
      <c r="BJ19" s="76"/>
      <c r="BK19" s="76"/>
      <c r="BL19" s="76"/>
      <c r="BM19" s="76"/>
      <c r="BN19" s="76"/>
      <c r="BO19" s="76"/>
      <c r="BP19" s="76"/>
      <c r="BQ19" s="76"/>
      <c r="BR19" s="76"/>
      <c r="BS19" s="76"/>
      <c r="BT19" s="76"/>
      <c r="BU19" s="76"/>
      <c r="BV19" s="76"/>
      <c r="BW19" s="76"/>
      <c r="BX19" s="76"/>
      <c r="BY19" s="76"/>
      <c r="BZ19" s="76"/>
      <c r="CA19" s="76"/>
      <c r="CB19" s="76"/>
      <c r="CC19" s="76"/>
      <c r="CD19" s="76"/>
      <c r="CE19" s="76"/>
      <c r="CF19" s="76"/>
      <c r="CG19" s="76"/>
      <c r="CH19" s="76"/>
      <c r="CI19" s="76"/>
      <c r="CJ19" s="76"/>
      <c r="CK19" s="76"/>
      <c r="CL19" s="76"/>
      <c r="CM19" s="76"/>
      <c r="CN19" s="76"/>
      <c r="CO19" s="76"/>
      <c r="CP19" s="76"/>
      <c r="CQ19" s="76"/>
      <c r="CR19" s="76"/>
      <c r="CS19" s="76"/>
      <c r="CT19" s="76"/>
      <c r="CU19" s="76"/>
      <c r="CV19" s="76"/>
      <c r="CW19" s="76"/>
      <c r="CX19" s="76"/>
      <c r="CY19" s="76"/>
      <c r="CZ19" s="76"/>
      <c r="DA19" s="76"/>
      <c r="DB19" s="76"/>
      <c r="DC19" s="76"/>
      <c r="DD19" s="76"/>
      <c r="DE19" s="76"/>
      <c r="DF19" s="76"/>
      <c r="DG19" s="76"/>
      <c r="DH19" s="76"/>
      <c r="DI19" s="76"/>
      <c r="DJ19" s="76"/>
      <c r="DK19" s="76"/>
      <c r="DL19" s="76"/>
      <c r="DM19" s="76"/>
      <c r="DN19" s="76"/>
      <c r="DO19" s="76"/>
      <c r="DP19" s="76"/>
      <c r="DQ19" s="76"/>
      <c r="DR19" s="76"/>
      <c r="DS19" s="76"/>
      <c r="DT19" s="76"/>
      <c r="DU19" s="76"/>
      <c r="DV19" s="76"/>
      <c r="DW19" s="76"/>
      <c r="DX19" s="76"/>
      <c r="DY19" s="76"/>
      <c r="DZ19" s="76"/>
      <c r="EA19" s="76"/>
      <c r="EB19" s="76"/>
      <c r="EC19" s="76"/>
      <c r="ED19" s="76"/>
      <c r="EE19" s="76"/>
      <c r="EF19" s="76"/>
      <c r="EG19" s="76"/>
      <c r="EH19" s="76"/>
      <c r="EI19" s="76"/>
      <c r="EJ19" s="76"/>
      <c r="EK19" s="76"/>
      <c r="EL19" s="76"/>
      <c r="EM19" s="76"/>
      <c r="EN19" s="76"/>
      <c r="EO19" s="76"/>
      <c r="EP19" s="76"/>
      <c r="EQ19" s="76"/>
      <c r="ER19" s="76"/>
      <c r="ES19" s="76"/>
      <c r="ET19" s="76"/>
      <c r="EU19" s="76"/>
      <c r="EV19" s="76"/>
      <c r="EW19" s="76"/>
      <c r="EX19" s="76"/>
      <c r="EY19" s="76"/>
    </row>
    <row r="20" spans="1:155" s="77" customFormat="1" ht="15" customHeight="1" x14ac:dyDescent="0.25">
      <c r="A20" s="564"/>
      <c r="B20" s="568"/>
      <c r="C20" s="614"/>
      <c r="D20" s="773"/>
      <c r="E20" s="832"/>
      <c r="F20" s="847" t="s">
        <v>967</v>
      </c>
      <c r="G20" s="805" t="s">
        <v>966</v>
      </c>
      <c r="H20" s="806"/>
      <c r="I20" s="806"/>
      <c r="J20" s="807"/>
      <c r="K20" s="601"/>
      <c r="L20" s="79"/>
      <c r="M20" s="79"/>
      <c r="N20" s="76"/>
      <c r="O20" s="76"/>
      <c r="P20" s="76"/>
      <c r="Q20" s="76"/>
      <c r="R20" s="76"/>
      <c r="S20" s="76"/>
      <c r="T20" s="76"/>
      <c r="U20" s="76"/>
      <c r="V20" s="76"/>
      <c r="W20" s="76"/>
      <c r="X20" s="76"/>
      <c r="Y20" s="76"/>
      <c r="Z20" s="76"/>
      <c r="AA20" s="76"/>
      <c r="AB20" s="76"/>
      <c r="AC20" s="76"/>
      <c r="AD20" s="76"/>
      <c r="AE20" s="76"/>
      <c r="AF20" s="76"/>
      <c r="AG20" s="76"/>
      <c r="AH20" s="76"/>
      <c r="AI20" s="76"/>
      <c r="AJ20" s="76"/>
      <c r="AK20" s="76"/>
      <c r="AL20" s="76"/>
      <c r="AM20" s="76"/>
      <c r="AN20" s="76"/>
      <c r="AO20" s="76"/>
      <c r="AP20" s="76"/>
      <c r="AQ20" s="76"/>
      <c r="AR20" s="76"/>
      <c r="AS20" s="76"/>
      <c r="AT20" s="76"/>
      <c r="AU20" s="76"/>
      <c r="AV20" s="76"/>
      <c r="AW20" s="76"/>
      <c r="AX20" s="76"/>
      <c r="AY20" s="76"/>
      <c r="AZ20" s="76"/>
      <c r="BA20" s="76"/>
      <c r="BB20" s="76"/>
      <c r="BC20" s="76"/>
      <c r="BD20" s="76"/>
      <c r="BE20" s="76"/>
      <c r="BF20" s="76"/>
      <c r="BG20" s="76"/>
      <c r="BH20" s="76"/>
      <c r="BI20" s="76"/>
      <c r="BJ20" s="76"/>
      <c r="BK20" s="76"/>
      <c r="BL20" s="76"/>
      <c r="BM20" s="76"/>
      <c r="BN20" s="76"/>
      <c r="BO20" s="76"/>
      <c r="BP20" s="76"/>
      <c r="BQ20" s="76"/>
      <c r="BR20" s="76"/>
      <c r="BS20" s="76"/>
      <c r="BT20" s="76"/>
      <c r="BU20" s="76"/>
      <c r="BV20" s="76"/>
      <c r="BW20" s="76"/>
      <c r="BX20" s="76"/>
      <c r="BY20" s="76"/>
      <c r="BZ20" s="76"/>
      <c r="CA20" s="76"/>
      <c r="CB20" s="76"/>
      <c r="CC20" s="76"/>
      <c r="CD20" s="76"/>
      <c r="CE20" s="76"/>
      <c r="CF20" s="76"/>
      <c r="CG20" s="76"/>
      <c r="CH20" s="76"/>
      <c r="CI20" s="76"/>
      <c r="CJ20" s="76"/>
      <c r="CK20" s="76"/>
      <c r="CL20" s="76"/>
      <c r="CM20" s="76"/>
      <c r="CN20" s="76"/>
      <c r="CO20" s="76"/>
      <c r="CP20" s="76"/>
      <c r="CQ20" s="76"/>
      <c r="CR20" s="76"/>
      <c r="CS20" s="76"/>
      <c r="CT20" s="76"/>
      <c r="CU20" s="76"/>
      <c r="CV20" s="76"/>
      <c r="CW20" s="76"/>
      <c r="CX20" s="76"/>
      <c r="CY20" s="76"/>
      <c r="CZ20" s="76"/>
      <c r="DA20" s="76"/>
      <c r="DB20" s="76"/>
      <c r="DC20" s="76"/>
      <c r="DD20" s="76"/>
      <c r="DE20" s="76"/>
      <c r="DF20" s="76"/>
      <c r="DG20" s="76"/>
      <c r="DH20" s="76"/>
      <c r="DI20" s="76"/>
      <c r="DJ20" s="76"/>
      <c r="DK20" s="76"/>
      <c r="DL20" s="76"/>
      <c r="DM20" s="76"/>
      <c r="DN20" s="76"/>
      <c r="DO20" s="76"/>
      <c r="DP20" s="76"/>
      <c r="DQ20" s="76"/>
      <c r="DR20" s="76"/>
      <c r="DS20" s="76"/>
      <c r="DT20" s="76"/>
      <c r="DU20" s="76"/>
      <c r="DV20" s="76"/>
      <c r="DW20" s="76"/>
      <c r="DX20" s="76"/>
      <c r="DY20" s="76"/>
      <c r="DZ20" s="76"/>
      <c r="EA20" s="76"/>
      <c r="EB20" s="76"/>
      <c r="EC20" s="76"/>
      <c r="ED20" s="76"/>
      <c r="EE20" s="76"/>
      <c r="EF20" s="76"/>
      <c r="EG20" s="76"/>
      <c r="EH20" s="76"/>
      <c r="EI20" s="76"/>
      <c r="EJ20" s="76"/>
      <c r="EK20" s="76"/>
      <c r="EL20" s="76"/>
      <c r="EM20" s="76"/>
      <c r="EN20" s="76"/>
      <c r="EO20" s="76"/>
      <c r="EP20" s="76"/>
      <c r="EQ20" s="76"/>
      <c r="ER20" s="76"/>
      <c r="ES20" s="76"/>
      <c r="ET20" s="76"/>
      <c r="EU20" s="76"/>
      <c r="EV20" s="76"/>
      <c r="EW20" s="76"/>
      <c r="EX20" s="76"/>
      <c r="EY20" s="76"/>
    </row>
    <row r="21" spans="1:155" s="89" customFormat="1" ht="15" customHeight="1" x14ac:dyDescent="0.25">
      <c r="A21" s="564"/>
      <c r="B21" s="568"/>
      <c r="C21" s="614"/>
      <c r="D21" s="773"/>
      <c r="E21" s="832"/>
      <c r="F21" s="848"/>
      <c r="G21" s="808"/>
      <c r="H21" s="851"/>
      <c r="I21" s="851"/>
      <c r="J21" s="810"/>
      <c r="K21" s="601"/>
      <c r="L21" s="79"/>
      <c r="M21" s="79"/>
      <c r="N21" s="76"/>
      <c r="O21" s="76"/>
      <c r="P21" s="76"/>
      <c r="Q21" s="76"/>
      <c r="R21" s="76"/>
      <c r="S21" s="76"/>
      <c r="T21" s="76"/>
      <c r="U21" s="76"/>
      <c r="V21" s="76"/>
      <c r="W21" s="76"/>
      <c r="X21" s="76"/>
      <c r="Y21" s="76"/>
      <c r="Z21" s="76"/>
      <c r="AA21" s="76"/>
      <c r="AB21" s="76"/>
      <c r="AC21" s="76"/>
      <c r="AD21" s="76"/>
      <c r="AE21" s="76"/>
      <c r="AF21" s="76"/>
      <c r="AG21" s="76"/>
      <c r="AH21" s="76"/>
      <c r="AI21" s="76"/>
      <c r="AJ21" s="76"/>
      <c r="AK21" s="76"/>
      <c r="AL21" s="76"/>
      <c r="AM21" s="76"/>
      <c r="AN21" s="76"/>
      <c r="AO21" s="76"/>
      <c r="AP21" s="76"/>
      <c r="AQ21" s="76"/>
      <c r="AR21" s="76"/>
      <c r="AS21" s="76"/>
      <c r="AT21" s="76"/>
      <c r="AU21" s="76"/>
      <c r="AV21" s="76"/>
      <c r="AW21" s="76"/>
      <c r="AX21" s="76"/>
      <c r="AY21" s="76"/>
      <c r="AZ21" s="76"/>
      <c r="BA21" s="76"/>
      <c r="BB21" s="76"/>
      <c r="BC21" s="76"/>
      <c r="BD21" s="76"/>
      <c r="BE21" s="76"/>
      <c r="BF21" s="76"/>
      <c r="BG21" s="76"/>
      <c r="BH21" s="76"/>
      <c r="BI21" s="76"/>
      <c r="BJ21" s="76"/>
      <c r="BK21" s="76"/>
      <c r="BL21" s="76"/>
      <c r="BM21" s="76"/>
      <c r="BN21" s="76"/>
      <c r="BO21" s="76"/>
      <c r="BP21" s="76"/>
      <c r="BQ21" s="76"/>
      <c r="BR21" s="76"/>
      <c r="BS21" s="76"/>
      <c r="BT21" s="76"/>
      <c r="BU21" s="76"/>
      <c r="BV21" s="76"/>
      <c r="BW21" s="76"/>
      <c r="BX21" s="76"/>
      <c r="BY21" s="76"/>
      <c r="BZ21" s="76"/>
      <c r="CA21" s="76"/>
      <c r="CB21" s="76"/>
      <c r="CC21" s="76"/>
      <c r="CD21" s="76"/>
      <c r="CE21" s="76"/>
      <c r="CF21" s="76"/>
      <c r="CG21" s="76"/>
      <c r="CH21" s="76"/>
      <c r="CI21" s="76"/>
      <c r="CJ21" s="76"/>
      <c r="CK21" s="76"/>
      <c r="CL21" s="76"/>
      <c r="CM21" s="76"/>
      <c r="CN21" s="76"/>
      <c r="CO21" s="76"/>
      <c r="CP21" s="76"/>
      <c r="CQ21" s="76"/>
      <c r="CR21" s="76"/>
      <c r="CS21" s="76"/>
      <c r="CT21" s="76"/>
      <c r="CU21" s="76"/>
      <c r="CV21" s="76"/>
      <c r="CW21" s="76"/>
      <c r="CX21" s="76"/>
      <c r="CY21" s="76"/>
      <c r="CZ21" s="76"/>
      <c r="DA21" s="76"/>
      <c r="DB21" s="76"/>
      <c r="DC21" s="76"/>
      <c r="DD21" s="76"/>
      <c r="DE21" s="76"/>
      <c r="DF21" s="76"/>
      <c r="DG21" s="76"/>
      <c r="DH21" s="76"/>
      <c r="DI21" s="76"/>
      <c r="DJ21" s="76"/>
      <c r="DK21" s="76"/>
      <c r="DL21" s="76"/>
      <c r="DM21" s="76"/>
      <c r="DN21" s="76"/>
      <c r="DO21" s="76"/>
      <c r="DP21" s="76"/>
      <c r="DQ21" s="76"/>
      <c r="DR21" s="76"/>
      <c r="DS21" s="76"/>
      <c r="DT21" s="76"/>
      <c r="DU21" s="76"/>
      <c r="DV21" s="76"/>
      <c r="DW21" s="76"/>
      <c r="DX21" s="76"/>
      <c r="DY21" s="76"/>
      <c r="DZ21" s="76"/>
      <c r="EA21" s="76"/>
      <c r="EB21" s="76"/>
      <c r="EC21" s="76"/>
      <c r="ED21" s="76"/>
      <c r="EE21" s="76"/>
      <c r="EF21" s="76"/>
      <c r="EG21" s="76"/>
      <c r="EH21" s="76"/>
      <c r="EI21" s="76"/>
      <c r="EJ21" s="76"/>
      <c r="EK21" s="76"/>
      <c r="EL21" s="76"/>
      <c r="EM21" s="76"/>
      <c r="EN21" s="76"/>
      <c r="EO21" s="76"/>
      <c r="EP21" s="76"/>
      <c r="EQ21" s="76"/>
      <c r="ER21" s="76"/>
      <c r="ES21" s="76"/>
      <c r="ET21" s="76"/>
      <c r="EU21" s="76"/>
      <c r="EV21" s="76"/>
      <c r="EW21" s="76"/>
      <c r="EX21" s="76"/>
      <c r="EY21" s="76"/>
    </row>
    <row r="22" spans="1:155" s="89" customFormat="1" ht="15" customHeight="1" x14ac:dyDescent="0.25">
      <c r="A22" s="564"/>
      <c r="B22" s="568"/>
      <c r="C22" s="614"/>
      <c r="D22" s="773"/>
      <c r="E22" s="832"/>
      <c r="F22" s="849"/>
      <c r="G22" s="811"/>
      <c r="H22" s="812"/>
      <c r="I22" s="812"/>
      <c r="J22" s="813"/>
      <c r="K22" s="601"/>
      <c r="L22" s="79"/>
      <c r="M22" s="79"/>
      <c r="N22" s="76"/>
      <c r="O22" s="76"/>
      <c r="P22" s="76"/>
      <c r="Q22" s="76"/>
      <c r="R22" s="76"/>
      <c r="S22" s="76"/>
      <c r="T22" s="76"/>
      <c r="U22" s="76"/>
      <c r="V22" s="76"/>
      <c r="W22" s="76"/>
      <c r="X22" s="76"/>
      <c r="Y22" s="76"/>
      <c r="Z22" s="76"/>
      <c r="AA22" s="76"/>
      <c r="AB22" s="76"/>
      <c r="AC22" s="76"/>
      <c r="AD22" s="76"/>
      <c r="AE22" s="76"/>
      <c r="AF22" s="76"/>
      <c r="AG22" s="76"/>
      <c r="AH22" s="76"/>
      <c r="AI22" s="76"/>
      <c r="AJ22" s="76"/>
      <c r="AK22" s="76"/>
      <c r="AL22" s="76"/>
      <c r="AM22" s="76"/>
      <c r="AN22" s="76"/>
      <c r="AO22" s="76"/>
      <c r="AP22" s="76"/>
      <c r="AQ22" s="76"/>
      <c r="AR22" s="76"/>
      <c r="AS22" s="76"/>
      <c r="AT22" s="76"/>
      <c r="AU22" s="76"/>
      <c r="AV22" s="76"/>
      <c r="AW22" s="76"/>
      <c r="AX22" s="76"/>
      <c r="AY22" s="76"/>
      <c r="AZ22" s="76"/>
      <c r="BA22" s="76"/>
      <c r="BB22" s="76"/>
      <c r="BC22" s="76"/>
      <c r="BD22" s="76"/>
      <c r="BE22" s="76"/>
      <c r="BF22" s="76"/>
      <c r="BG22" s="76"/>
      <c r="BH22" s="76"/>
      <c r="BI22" s="76"/>
      <c r="BJ22" s="76"/>
      <c r="BK22" s="76"/>
      <c r="BL22" s="76"/>
      <c r="BM22" s="76"/>
      <c r="BN22" s="76"/>
      <c r="BO22" s="76"/>
      <c r="BP22" s="76"/>
      <c r="BQ22" s="76"/>
      <c r="BR22" s="76"/>
      <c r="BS22" s="76"/>
      <c r="BT22" s="76"/>
      <c r="BU22" s="76"/>
      <c r="BV22" s="76"/>
      <c r="BW22" s="76"/>
      <c r="BX22" s="76"/>
      <c r="BY22" s="76"/>
      <c r="BZ22" s="76"/>
      <c r="CA22" s="76"/>
      <c r="CB22" s="76"/>
      <c r="CC22" s="76"/>
      <c r="CD22" s="76"/>
      <c r="CE22" s="76"/>
      <c r="CF22" s="76"/>
      <c r="CG22" s="76"/>
      <c r="CH22" s="76"/>
      <c r="CI22" s="76"/>
      <c r="CJ22" s="76"/>
      <c r="CK22" s="76"/>
      <c r="CL22" s="76"/>
      <c r="CM22" s="76"/>
      <c r="CN22" s="76"/>
      <c r="CO22" s="76"/>
      <c r="CP22" s="76"/>
      <c r="CQ22" s="76"/>
      <c r="CR22" s="76"/>
      <c r="CS22" s="76"/>
      <c r="CT22" s="76"/>
      <c r="CU22" s="76"/>
      <c r="CV22" s="76"/>
      <c r="CW22" s="76"/>
      <c r="CX22" s="76"/>
      <c r="CY22" s="76"/>
      <c r="CZ22" s="76"/>
      <c r="DA22" s="76"/>
      <c r="DB22" s="76"/>
      <c r="DC22" s="76"/>
      <c r="DD22" s="76"/>
      <c r="DE22" s="76"/>
      <c r="DF22" s="76"/>
      <c r="DG22" s="76"/>
      <c r="DH22" s="76"/>
      <c r="DI22" s="76"/>
      <c r="DJ22" s="76"/>
      <c r="DK22" s="76"/>
      <c r="DL22" s="76"/>
      <c r="DM22" s="76"/>
      <c r="DN22" s="76"/>
      <c r="DO22" s="76"/>
      <c r="DP22" s="76"/>
      <c r="DQ22" s="76"/>
      <c r="DR22" s="76"/>
      <c r="DS22" s="76"/>
      <c r="DT22" s="76"/>
      <c r="DU22" s="76"/>
      <c r="DV22" s="76"/>
      <c r="DW22" s="76"/>
      <c r="DX22" s="76"/>
      <c r="DY22" s="76"/>
      <c r="DZ22" s="76"/>
      <c r="EA22" s="76"/>
      <c r="EB22" s="76"/>
      <c r="EC22" s="76"/>
      <c r="ED22" s="76"/>
      <c r="EE22" s="76"/>
      <c r="EF22" s="76"/>
      <c r="EG22" s="76"/>
      <c r="EH22" s="76"/>
      <c r="EI22" s="76"/>
      <c r="EJ22" s="76"/>
      <c r="EK22" s="76"/>
      <c r="EL22" s="76"/>
      <c r="EM22" s="76"/>
      <c r="EN22" s="76"/>
      <c r="EO22" s="76"/>
      <c r="EP22" s="76"/>
      <c r="EQ22" s="76"/>
      <c r="ER22" s="76"/>
      <c r="ES22" s="76"/>
      <c r="ET22" s="76"/>
      <c r="EU22" s="76"/>
      <c r="EV22" s="76"/>
      <c r="EW22" s="76"/>
      <c r="EX22" s="76"/>
      <c r="EY22" s="76"/>
    </row>
    <row r="23" spans="1:155" s="77" customFormat="1" ht="15" customHeight="1" x14ac:dyDescent="0.25">
      <c r="A23" s="564"/>
      <c r="B23" s="568"/>
      <c r="C23" s="614"/>
      <c r="D23" s="773"/>
      <c r="E23" s="832"/>
      <c r="F23" s="847" t="s">
        <v>1186</v>
      </c>
      <c r="G23" s="805" t="s">
        <v>1187</v>
      </c>
      <c r="H23" s="806"/>
      <c r="I23" s="806"/>
      <c r="J23" s="807"/>
      <c r="K23" s="601"/>
      <c r="L23" s="79"/>
      <c r="M23" s="79"/>
      <c r="N23" s="76"/>
      <c r="O23" s="76"/>
      <c r="P23" s="76"/>
      <c r="Q23" s="76"/>
      <c r="R23" s="76"/>
      <c r="S23" s="76"/>
      <c r="T23" s="76"/>
      <c r="U23" s="76"/>
      <c r="V23" s="76"/>
      <c r="W23" s="76"/>
      <c r="X23" s="76"/>
      <c r="Y23" s="76"/>
      <c r="Z23" s="76"/>
      <c r="AA23" s="76"/>
      <c r="AB23" s="76"/>
      <c r="AC23" s="76"/>
      <c r="AD23" s="76"/>
      <c r="AE23" s="76"/>
      <c r="AF23" s="76"/>
      <c r="AG23" s="76"/>
      <c r="AH23" s="76"/>
      <c r="AI23" s="76"/>
      <c r="AJ23" s="76"/>
      <c r="AK23" s="76"/>
      <c r="AL23" s="76"/>
      <c r="AM23" s="76"/>
      <c r="AN23" s="76"/>
      <c r="AO23" s="76"/>
      <c r="AP23" s="76"/>
      <c r="AQ23" s="76"/>
      <c r="AR23" s="76"/>
      <c r="AS23" s="76"/>
      <c r="AT23" s="76"/>
      <c r="AU23" s="76"/>
      <c r="AV23" s="76"/>
      <c r="AW23" s="76"/>
      <c r="AX23" s="76"/>
      <c r="AY23" s="76"/>
      <c r="AZ23" s="76"/>
      <c r="BA23" s="76"/>
      <c r="BB23" s="76"/>
      <c r="BC23" s="76"/>
      <c r="BD23" s="76"/>
      <c r="BE23" s="76"/>
      <c r="BF23" s="76"/>
      <c r="BG23" s="76"/>
      <c r="BH23" s="76"/>
      <c r="BI23" s="76"/>
      <c r="BJ23" s="76"/>
      <c r="BK23" s="76"/>
      <c r="BL23" s="76"/>
      <c r="BM23" s="76"/>
      <c r="BN23" s="76"/>
      <c r="BO23" s="76"/>
      <c r="BP23" s="76"/>
      <c r="BQ23" s="76"/>
      <c r="BR23" s="76"/>
      <c r="BS23" s="76"/>
      <c r="BT23" s="76"/>
      <c r="BU23" s="76"/>
      <c r="BV23" s="76"/>
      <c r="BW23" s="76"/>
      <c r="BX23" s="76"/>
      <c r="BY23" s="76"/>
      <c r="BZ23" s="76"/>
      <c r="CA23" s="76"/>
      <c r="CB23" s="76"/>
      <c r="CC23" s="76"/>
      <c r="CD23" s="76"/>
      <c r="CE23" s="76"/>
      <c r="CF23" s="76"/>
      <c r="CG23" s="76"/>
      <c r="CH23" s="76"/>
      <c r="CI23" s="76"/>
      <c r="CJ23" s="76"/>
      <c r="CK23" s="76"/>
      <c r="CL23" s="76"/>
      <c r="CM23" s="76"/>
      <c r="CN23" s="76"/>
      <c r="CO23" s="76"/>
      <c r="CP23" s="76"/>
      <c r="CQ23" s="76"/>
      <c r="CR23" s="76"/>
      <c r="CS23" s="76"/>
      <c r="CT23" s="76"/>
      <c r="CU23" s="76"/>
      <c r="CV23" s="76"/>
      <c r="CW23" s="76"/>
      <c r="CX23" s="76"/>
      <c r="CY23" s="76"/>
      <c r="CZ23" s="76"/>
      <c r="DA23" s="76"/>
      <c r="DB23" s="76"/>
      <c r="DC23" s="76"/>
      <c r="DD23" s="76"/>
      <c r="DE23" s="76"/>
      <c r="DF23" s="76"/>
      <c r="DG23" s="76"/>
      <c r="DH23" s="76"/>
      <c r="DI23" s="76"/>
      <c r="DJ23" s="76"/>
      <c r="DK23" s="76"/>
      <c r="DL23" s="76"/>
      <c r="DM23" s="76"/>
      <c r="DN23" s="76"/>
      <c r="DO23" s="76"/>
      <c r="DP23" s="76"/>
      <c r="DQ23" s="76"/>
      <c r="DR23" s="76"/>
      <c r="DS23" s="76"/>
      <c r="DT23" s="76"/>
      <c r="DU23" s="76"/>
      <c r="DV23" s="76"/>
      <c r="DW23" s="76"/>
      <c r="DX23" s="76"/>
      <c r="DY23" s="76"/>
      <c r="DZ23" s="76"/>
      <c r="EA23" s="76"/>
      <c r="EB23" s="76"/>
      <c r="EC23" s="76"/>
      <c r="ED23" s="76"/>
      <c r="EE23" s="76"/>
      <c r="EF23" s="76"/>
      <c r="EG23" s="76"/>
      <c r="EH23" s="76"/>
      <c r="EI23" s="76"/>
      <c r="EJ23" s="76"/>
      <c r="EK23" s="76"/>
      <c r="EL23" s="76"/>
      <c r="EM23" s="76"/>
      <c r="EN23" s="76"/>
      <c r="EO23" s="76"/>
      <c r="EP23" s="76"/>
      <c r="EQ23" s="76"/>
      <c r="ER23" s="76"/>
      <c r="ES23" s="76"/>
      <c r="ET23" s="76"/>
      <c r="EU23" s="76"/>
      <c r="EV23" s="76"/>
      <c r="EW23" s="76"/>
      <c r="EX23" s="76"/>
      <c r="EY23" s="76"/>
    </row>
    <row r="24" spans="1:155" s="89" customFormat="1" ht="15" customHeight="1" x14ac:dyDescent="0.25">
      <c r="A24" s="564"/>
      <c r="B24" s="568"/>
      <c r="C24" s="614"/>
      <c r="D24" s="773"/>
      <c r="E24" s="832"/>
      <c r="F24" s="848"/>
      <c r="G24" s="808"/>
      <c r="H24" s="809"/>
      <c r="I24" s="809"/>
      <c r="J24" s="810"/>
      <c r="K24" s="601"/>
      <c r="L24" s="79"/>
      <c r="M24" s="79"/>
      <c r="N24" s="76"/>
      <c r="O24" s="76"/>
      <c r="P24" s="76"/>
      <c r="Q24" s="76"/>
      <c r="R24" s="76"/>
      <c r="S24" s="76"/>
      <c r="T24" s="76"/>
      <c r="U24" s="76"/>
      <c r="V24" s="76"/>
      <c r="W24" s="76"/>
      <c r="X24" s="76"/>
      <c r="Y24" s="76"/>
      <c r="Z24" s="76"/>
      <c r="AA24" s="76"/>
      <c r="AB24" s="76"/>
      <c r="AC24" s="76"/>
      <c r="AD24" s="76"/>
      <c r="AE24" s="76"/>
      <c r="AF24" s="76"/>
      <c r="AG24" s="76"/>
      <c r="AH24" s="76"/>
      <c r="AI24" s="76"/>
      <c r="AJ24" s="76"/>
      <c r="AK24" s="76"/>
      <c r="AL24" s="76"/>
      <c r="AM24" s="76"/>
      <c r="AN24" s="76"/>
      <c r="AO24" s="76"/>
      <c r="AP24" s="76"/>
      <c r="AQ24" s="76"/>
      <c r="AR24" s="76"/>
      <c r="AS24" s="76"/>
      <c r="AT24" s="76"/>
      <c r="AU24" s="76"/>
      <c r="AV24" s="76"/>
      <c r="AW24" s="76"/>
      <c r="AX24" s="76"/>
      <c r="AY24" s="76"/>
      <c r="AZ24" s="76"/>
      <c r="BA24" s="76"/>
      <c r="BB24" s="76"/>
      <c r="BC24" s="76"/>
      <c r="BD24" s="76"/>
      <c r="BE24" s="76"/>
      <c r="BF24" s="76"/>
      <c r="BG24" s="76"/>
      <c r="BH24" s="76"/>
      <c r="BI24" s="76"/>
      <c r="BJ24" s="76"/>
      <c r="BK24" s="76"/>
      <c r="BL24" s="76"/>
      <c r="BM24" s="76"/>
      <c r="BN24" s="76"/>
      <c r="BO24" s="76"/>
      <c r="BP24" s="76"/>
      <c r="BQ24" s="76"/>
      <c r="BR24" s="76"/>
      <c r="BS24" s="76"/>
      <c r="BT24" s="76"/>
      <c r="BU24" s="76"/>
      <c r="BV24" s="76"/>
      <c r="BW24" s="76"/>
      <c r="BX24" s="76"/>
      <c r="BY24" s="76"/>
      <c r="BZ24" s="76"/>
      <c r="CA24" s="76"/>
      <c r="CB24" s="76"/>
      <c r="CC24" s="76"/>
      <c r="CD24" s="76"/>
      <c r="CE24" s="76"/>
      <c r="CF24" s="76"/>
      <c r="CG24" s="76"/>
      <c r="CH24" s="76"/>
      <c r="CI24" s="76"/>
      <c r="CJ24" s="76"/>
      <c r="CK24" s="76"/>
      <c r="CL24" s="76"/>
      <c r="CM24" s="76"/>
      <c r="CN24" s="76"/>
      <c r="CO24" s="76"/>
      <c r="CP24" s="76"/>
      <c r="CQ24" s="76"/>
      <c r="CR24" s="76"/>
      <c r="CS24" s="76"/>
      <c r="CT24" s="76"/>
      <c r="CU24" s="76"/>
      <c r="CV24" s="76"/>
      <c r="CW24" s="76"/>
      <c r="CX24" s="76"/>
      <c r="CY24" s="76"/>
      <c r="CZ24" s="76"/>
      <c r="DA24" s="76"/>
      <c r="DB24" s="76"/>
      <c r="DC24" s="76"/>
      <c r="DD24" s="76"/>
      <c r="DE24" s="76"/>
      <c r="DF24" s="76"/>
      <c r="DG24" s="76"/>
      <c r="DH24" s="76"/>
      <c r="DI24" s="76"/>
      <c r="DJ24" s="76"/>
      <c r="DK24" s="76"/>
      <c r="DL24" s="76"/>
      <c r="DM24" s="76"/>
      <c r="DN24" s="76"/>
      <c r="DO24" s="76"/>
      <c r="DP24" s="76"/>
      <c r="DQ24" s="76"/>
      <c r="DR24" s="76"/>
      <c r="DS24" s="76"/>
      <c r="DT24" s="76"/>
      <c r="DU24" s="76"/>
      <c r="DV24" s="76"/>
      <c r="DW24" s="76"/>
      <c r="DX24" s="76"/>
      <c r="DY24" s="76"/>
      <c r="DZ24" s="76"/>
      <c r="EA24" s="76"/>
      <c r="EB24" s="76"/>
      <c r="EC24" s="76"/>
      <c r="ED24" s="76"/>
      <c r="EE24" s="76"/>
      <c r="EF24" s="76"/>
      <c r="EG24" s="76"/>
      <c r="EH24" s="76"/>
      <c r="EI24" s="76"/>
      <c r="EJ24" s="76"/>
      <c r="EK24" s="76"/>
      <c r="EL24" s="76"/>
      <c r="EM24" s="76"/>
      <c r="EN24" s="76"/>
      <c r="EO24" s="76"/>
      <c r="EP24" s="76"/>
      <c r="EQ24" s="76"/>
      <c r="ER24" s="76"/>
      <c r="ES24" s="76"/>
      <c r="ET24" s="76"/>
      <c r="EU24" s="76"/>
      <c r="EV24" s="76"/>
      <c r="EW24" s="76"/>
      <c r="EX24" s="76"/>
      <c r="EY24" s="76"/>
    </row>
    <row r="25" spans="1:155" s="89" customFormat="1" ht="15" customHeight="1" x14ac:dyDescent="0.25">
      <c r="A25" s="564"/>
      <c r="B25" s="568"/>
      <c r="C25" s="614"/>
      <c r="D25" s="773"/>
      <c r="E25" s="832"/>
      <c r="F25" s="849"/>
      <c r="G25" s="811"/>
      <c r="H25" s="812"/>
      <c r="I25" s="812"/>
      <c r="J25" s="813"/>
      <c r="K25" s="601"/>
      <c r="L25" s="79"/>
      <c r="M25" s="79"/>
      <c r="N25" s="76"/>
      <c r="O25" s="76"/>
      <c r="P25" s="76"/>
      <c r="Q25" s="76"/>
      <c r="R25" s="76"/>
      <c r="S25" s="76"/>
      <c r="T25" s="76"/>
      <c r="U25" s="76"/>
      <c r="V25" s="76"/>
      <c r="W25" s="76"/>
      <c r="X25" s="76"/>
      <c r="Y25" s="76"/>
      <c r="Z25" s="76"/>
      <c r="AA25" s="76"/>
      <c r="AB25" s="76"/>
      <c r="AC25" s="76"/>
      <c r="AD25" s="76"/>
      <c r="AE25" s="76"/>
      <c r="AF25" s="76"/>
      <c r="AG25" s="76"/>
      <c r="AH25" s="76"/>
      <c r="AI25" s="76"/>
      <c r="AJ25" s="76"/>
      <c r="AK25" s="76"/>
      <c r="AL25" s="76"/>
      <c r="AM25" s="76"/>
      <c r="AN25" s="76"/>
      <c r="AO25" s="76"/>
      <c r="AP25" s="76"/>
      <c r="AQ25" s="76"/>
      <c r="AR25" s="76"/>
      <c r="AS25" s="76"/>
      <c r="AT25" s="76"/>
      <c r="AU25" s="76"/>
      <c r="AV25" s="76"/>
      <c r="AW25" s="76"/>
      <c r="AX25" s="76"/>
      <c r="AY25" s="76"/>
      <c r="AZ25" s="76"/>
      <c r="BA25" s="76"/>
      <c r="BB25" s="76"/>
      <c r="BC25" s="76"/>
      <c r="BD25" s="76"/>
      <c r="BE25" s="76"/>
      <c r="BF25" s="76"/>
      <c r="BG25" s="76"/>
      <c r="BH25" s="76"/>
      <c r="BI25" s="76"/>
      <c r="BJ25" s="76"/>
      <c r="BK25" s="76"/>
      <c r="BL25" s="76"/>
      <c r="BM25" s="76"/>
      <c r="BN25" s="76"/>
      <c r="BO25" s="76"/>
      <c r="BP25" s="76"/>
      <c r="BQ25" s="76"/>
      <c r="BR25" s="76"/>
      <c r="BS25" s="76"/>
      <c r="BT25" s="76"/>
      <c r="BU25" s="76"/>
      <c r="BV25" s="76"/>
      <c r="BW25" s="76"/>
      <c r="BX25" s="76"/>
      <c r="BY25" s="76"/>
      <c r="BZ25" s="76"/>
      <c r="CA25" s="76"/>
      <c r="CB25" s="76"/>
      <c r="CC25" s="76"/>
      <c r="CD25" s="76"/>
      <c r="CE25" s="76"/>
      <c r="CF25" s="76"/>
      <c r="CG25" s="76"/>
      <c r="CH25" s="76"/>
      <c r="CI25" s="76"/>
      <c r="CJ25" s="76"/>
      <c r="CK25" s="76"/>
      <c r="CL25" s="76"/>
      <c r="CM25" s="76"/>
      <c r="CN25" s="76"/>
      <c r="CO25" s="76"/>
      <c r="CP25" s="76"/>
      <c r="CQ25" s="76"/>
      <c r="CR25" s="76"/>
      <c r="CS25" s="76"/>
      <c r="CT25" s="76"/>
      <c r="CU25" s="76"/>
      <c r="CV25" s="76"/>
      <c r="CW25" s="76"/>
      <c r="CX25" s="76"/>
      <c r="CY25" s="76"/>
      <c r="CZ25" s="76"/>
      <c r="DA25" s="76"/>
      <c r="DB25" s="76"/>
      <c r="DC25" s="76"/>
      <c r="DD25" s="76"/>
      <c r="DE25" s="76"/>
      <c r="DF25" s="76"/>
      <c r="DG25" s="76"/>
      <c r="DH25" s="76"/>
      <c r="DI25" s="76"/>
      <c r="DJ25" s="76"/>
      <c r="DK25" s="76"/>
      <c r="DL25" s="76"/>
      <c r="DM25" s="76"/>
      <c r="DN25" s="76"/>
      <c r="DO25" s="76"/>
      <c r="DP25" s="76"/>
      <c r="DQ25" s="76"/>
      <c r="DR25" s="76"/>
      <c r="DS25" s="76"/>
      <c r="DT25" s="76"/>
      <c r="DU25" s="76"/>
      <c r="DV25" s="76"/>
      <c r="DW25" s="76"/>
      <c r="DX25" s="76"/>
      <c r="DY25" s="76"/>
      <c r="DZ25" s="76"/>
      <c r="EA25" s="76"/>
      <c r="EB25" s="76"/>
      <c r="EC25" s="76"/>
      <c r="ED25" s="76"/>
      <c r="EE25" s="76"/>
      <c r="EF25" s="76"/>
      <c r="EG25" s="76"/>
      <c r="EH25" s="76"/>
      <c r="EI25" s="76"/>
      <c r="EJ25" s="76"/>
      <c r="EK25" s="76"/>
      <c r="EL25" s="76"/>
      <c r="EM25" s="76"/>
      <c r="EN25" s="76"/>
      <c r="EO25" s="76"/>
      <c r="EP25" s="76"/>
      <c r="EQ25" s="76"/>
      <c r="ER25" s="76"/>
      <c r="ES25" s="76"/>
      <c r="ET25" s="76"/>
      <c r="EU25" s="76"/>
      <c r="EV25" s="76"/>
      <c r="EW25" s="76"/>
      <c r="EX25" s="76"/>
      <c r="EY25" s="76"/>
    </row>
    <row r="26" spans="1:155" s="77" customFormat="1" ht="15" customHeight="1" x14ac:dyDescent="0.25">
      <c r="A26" s="564"/>
      <c r="B26" s="568"/>
      <c r="C26" s="614"/>
      <c r="D26" s="773"/>
      <c r="E26" s="832"/>
      <c r="F26" s="847" t="s">
        <v>785</v>
      </c>
      <c r="G26" s="805" t="s">
        <v>788</v>
      </c>
      <c r="H26" s="806"/>
      <c r="I26" s="806"/>
      <c r="J26" s="807"/>
      <c r="K26" s="601"/>
      <c r="L26" s="79"/>
      <c r="M26" s="79"/>
      <c r="N26" s="76"/>
      <c r="O26" s="76"/>
      <c r="P26" s="76"/>
      <c r="Q26" s="76"/>
      <c r="R26" s="76"/>
      <c r="S26" s="76"/>
      <c r="T26" s="76"/>
      <c r="U26" s="76"/>
      <c r="V26" s="76"/>
      <c r="W26" s="76"/>
      <c r="X26" s="76"/>
      <c r="Y26" s="76"/>
      <c r="Z26" s="76"/>
      <c r="AA26" s="76"/>
      <c r="AB26" s="76"/>
      <c r="AC26" s="76"/>
      <c r="AD26" s="76"/>
      <c r="AE26" s="76"/>
      <c r="AF26" s="76"/>
      <c r="AG26" s="76"/>
      <c r="AH26" s="76"/>
      <c r="AI26" s="76"/>
      <c r="AJ26" s="76"/>
      <c r="AK26" s="76"/>
      <c r="AL26" s="76"/>
      <c r="AM26" s="76"/>
      <c r="AN26" s="76"/>
      <c r="AO26" s="76"/>
      <c r="AP26" s="76"/>
      <c r="AQ26" s="76"/>
      <c r="AR26" s="76"/>
      <c r="AS26" s="76"/>
      <c r="AT26" s="76"/>
      <c r="AU26" s="76"/>
      <c r="AV26" s="76"/>
      <c r="AW26" s="76"/>
      <c r="AX26" s="76"/>
      <c r="AY26" s="76"/>
      <c r="AZ26" s="76"/>
      <c r="BA26" s="76"/>
      <c r="BB26" s="76"/>
      <c r="BC26" s="76"/>
      <c r="BD26" s="76"/>
      <c r="BE26" s="76"/>
      <c r="BF26" s="76"/>
      <c r="BG26" s="76"/>
      <c r="BH26" s="76"/>
      <c r="BI26" s="76"/>
      <c r="BJ26" s="76"/>
      <c r="BK26" s="76"/>
      <c r="BL26" s="76"/>
      <c r="BM26" s="76"/>
      <c r="BN26" s="76"/>
      <c r="BO26" s="76"/>
      <c r="BP26" s="76"/>
      <c r="BQ26" s="76"/>
      <c r="BR26" s="76"/>
      <c r="BS26" s="76"/>
      <c r="BT26" s="76"/>
      <c r="BU26" s="76"/>
      <c r="BV26" s="76"/>
      <c r="BW26" s="76"/>
      <c r="BX26" s="76"/>
      <c r="BY26" s="76"/>
      <c r="BZ26" s="76"/>
      <c r="CA26" s="76"/>
      <c r="CB26" s="76"/>
      <c r="CC26" s="76"/>
      <c r="CD26" s="76"/>
      <c r="CE26" s="76"/>
      <c r="CF26" s="76"/>
      <c r="CG26" s="76"/>
      <c r="CH26" s="76"/>
      <c r="CI26" s="76"/>
      <c r="CJ26" s="76"/>
      <c r="CK26" s="76"/>
      <c r="CL26" s="76"/>
      <c r="CM26" s="76"/>
      <c r="CN26" s="76"/>
      <c r="CO26" s="76"/>
      <c r="CP26" s="76"/>
      <c r="CQ26" s="76"/>
      <c r="CR26" s="76"/>
      <c r="CS26" s="76"/>
      <c r="CT26" s="76"/>
      <c r="CU26" s="76"/>
      <c r="CV26" s="76"/>
      <c r="CW26" s="76"/>
      <c r="CX26" s="76"/>
      <c r="CY26" s="76"/>
      <c r="CZ26" s="76"/>
      <c r="DA26" s="76"/>
      <c r="DB26" s="76"/>
      <c r="DC26" s="76"/>
      <c r="DD26" s="76"/>
      <c r="DE26" s="76"/>
      <c r="DF26" s="76"/>
      <c r="DG26" s="76"/>
      <c r="DH26" s="76"/>
      <c r="DI26" s="76"/>
      <c r="DJ26" s="76"/>
      <c r="DK26" s="76"/>
      <c r="DL26" s="76"/>
      <c r="DM26" s="76"/>
      <c r="DN26" s="76"/>
      <c r="DO26" s="76"/>
      <c r="DP26" s="76"/>
      <c r="DQ26" s="76"/>
      <c r="DR26" s="76"/>
      <c r="DS26" s="76"/>
      <c r="DT26" s="76"/>
      <c r="DU26" s="76"/>
      <c r="DV26" s="76"/>
      <c r="DW26" s="76"/>
      <c r="DX26" s="76"/>
      <c r="DY26" s="76"/>
      <c r="DZ26" s="76"/>
      <c r="EA26" s="76"/>
      <c r="EB26" s="76"/>
      <c r="EC26" s="76"/>
      <c r="ED26" s="76"/>
      <c r="EE26" s="76"/>
      <c r="EF26" s="76"/>
      <c r="EG26" s="76"/>
      <c r="EH26" s="76"/>
      <c r="EI26" s="76"/>
      <c r="EJ26" s="76"/>
      <c r="EK26" s="76"/>
      <c r="EL26" s="76"/>
      <c r="EM26" s="76"/>
      <c r="EN26" s="76"/>
      <c r="EO26" s="76"/>
      <c r="EP26" s="76"/>
      <c r="EQ26" s="76"/>
      <c r="ER26" s="76"/>
      <c r="ES26" s="76"/>
      <c r="ET26" s="76"/>
      <c r="EU26" s="76"/>
      <c r="EV26" s="76"/>
      <c r="EW26" s="76"/>
      <c r="EX26" s="76"/>
      <c r="EY26" s="76"/>
    </row>
    <row r="27" spans="1:155" s="89" customFormat="1" ht="15" customHeight="1" x14ac:dyDescent="0.25">
      <c r="A27" s="564"/>
      <c r="B27" s="568"/>
      <c r="C27" s="614"/>
      <c r="D27" s="773"/>
      <c r="E27" s="832"/>
      <c r="F27" s="848"/>
      <c r="G27" s="808"/>
      <c r="H27" s="809"/>
      <c r="I27" s="809"/>
      <c r="J27" s="810"/>
      <c r="K27" s="601"/>
      <c r="L27" s="79"/>
      <c r="M27" s="79"/>
      <c r="N27" s="76"/>
      <c r="O27" s="76"/>
      <c r="P27" s="76"/>
      <c r="Q27" s="76"/>
      <c r="R27" s="76"/>
      <c r="S27" s="76"/>
      <c r="T27" s="76"/>
      <c r="U27" s="76"/>
      <c r="V27" s="76"/>
      <c r="W27" s="76"/>
      <c r="X27" s="76"/>
      <c r="Y27" s="76"/>
      <c r="Z27" s="76"/>
      <c r="AA27" s="76"/>
      <c r="AB27" s="76"/>
      <c r="AC27" s="76"/>
      <c r="AD27" s="76"/>
      <c r="AE27" s="76"/>
      <c r="AF27" s="76"/>
      <c r="AG27" s="76"/>
      <c r="AH27" s="76"/>
      <c r="AI27" s="76"/>
      <c r="AJ27" s="76"/>
      <c r="AK27" s="76"/>
      <c r="AL27" s="76"/>
      <c r="AM27" s="76"/>
      <c r="AN27" s="76"/>
      <c r="AO27" s="76"/>
      <c r="AP27" s="76"/>
      <c r="AQ27" s="76"/>
      <c r="AR27" s="76"/>
      <c r="AS27" s="76"/>
      <c r="AT27" s="76"/>
      <c r="AU27" s="76"/>
      <c r="AV27" s="76"/>
      <c r="AW27" s="76"/>
      <c r="AX27" s="76"/>
      <c r="AY27" s="76"/>
      <c r="AZ27" s="76"/>
      <c r="BA27" s="76"/>
      <c r="BB27" s="76"/>
      <c r="BC27" s="76"/>
      <c r="BD27" s="76"/>
      <c r="BE27" s="76"/>
      <c r="BF27" s="76"/>
      <c r="BG27" s="76"/>
      <c r="BH27" s="76"/>
      <c r="BI27" s="76"/>
      <c r="BJ27" s="76"/>
      <c r="BK27" s="76"/>
      <c r="BL27" s="76"/>
      <c r="BM27" s="76"/>
      <c r="BN27" s="76"/>
      <c r="BO27" s="76"/>
      <c r="BP27" s="76"/>
      <c r="BQ27" s="76"/>
      <c r="BR27" s="76"/>
      <c r="BS27" s="76"/>
      <c r="BT27" s="76"/>
      <c r="BU27" s="76"/>
      <c r="BV27" s="76"/>
      <c r="BW27" s="76"/>
      <c r="BX27" s="76"/>
      <c r="BY27" s="76"/>
      <c r="BZ27" s="76"/>
      <c r="CA27" s="76"/>
      <c r="CB27" s="76"/>
      <c r="CC27" s="76"/>
      <c r="CD27" s="76"/>
      <c r="CE27" s="76"/>
      <c r="CF27" s="76"/>
      <c r="CG27" s="76"/>
      <c r="CH27" s="76"/>
      <c r="CI27" s="76"/>
      <c r="CJ27" s="76"/>
      <c r="CK27" s="76"/>
      <c r="CL27" s="76"/>
      <c r="CM27" s="76"/>
      <c r="CN27" s="76"/>
      <c r="CO27" s="76"/>
      <c r="CP27" s="76"/>
      <c r="CQ27" s="76"/>
      <c r="CR27" s="76"/>
      <c r="CS27" s="76"/>
      <c r="CT27" s="76"/>
      <c r="CU27" s="76"/>
      <c r="CV27" s="76"/>
      <c r="CW27" s="76"/>
      <c r="CX27" s="76"/>
      <c r="CY27" s="76"/>
      <c r="CZ27" s="76"/>
      <c r="DA27" s="76"/>
      <c r="DB27" s="76"/>
      <c r="DC27" s="76"/>
      <c r="DD27" s="76"/>
      <c r="DE27" s="76"/>
      <c r="DF27" s="76"/>
      <c r="DG27" s="76"/>
      <c r="DH27" s="76"/>
      <c r="DI27" s="76"/>
      <c r="DJ27" s="76"/>
      <c r="DK27" s="76"/>
      <c r="DL27" s="76"/>
      <c r="DM27" s="76"/>
      <c r="DN27" s="76"/>
      <c r="DO27" s="76"/>
      <c r="DP27" s="76"/>
      <c r="DQ27" s="76"/>
      <c r="DR27" s="76"/>
      <c r="DS27" s="76"/>
      <c r="DT27" s="76"/>
      <c r="DU27" s="76"/>
      <c r="DV27" s="76"/>
      <c r="DW27" s="76"/>
      <c r="DX27" s="76"/>
      <c r="DY27" s="76"/>
      <c r="DZ27" s="76"/>
      <c r="EA27" s="76"/>
      <c r="EB27" s="76"/>
      <c r="EC27" s="76"/>
      <c r="ED27" s="76"/>
      <c r="EE27" s="76"/>
      <c r="EF27" s="76"/>
      <c r="EG27" s="76"/>
      <c r="EH27" s="76"/>
      <c r="EI27" s="76"/>
      <c r="EJ27" s="76"/>
      <c r="EK27" s="76"/>
      <c r="EL27" s="76"/>
      <c r="EM27" s="76"/>
      <c r="EN27" s="76"/>
      <c r="EO27" s="76"/>
      <c r="EP27" s="76"/>
      <c r="EQ27" s="76"/>
      <c r="ER27" s="76"/>
      <c r="ES27" s="76"/>
      <c r="ET27" s="76"/>
      <c r="EU27" s="76"/>
      <c r="EV27" s="76"/>
      <c r="EW27" s="76"/>
      <c r="EX27" s="76"/>
      <c r="EY27" s="76"/>
    </row>
    <row r="28" spans="1:155" s="89" customFormat="1" ht="15" customHeight="1" x14ac:dyDescent="0.25">
      <c r="A28" s="564"/>
      <c r="B28" s="568"/>
      <c r="C28" s="614"/>
      <c r="D28" s="773"/>
      <c r="E28" s="832"/>
      <c r="F28" s="849"/>
      <c r="G28" s="811"/>
      <c r="H28" s="812"/>
      <c r="I28" s="812"/>
      <c r="J28" s="813"/>
      <c r="K28" s="601"/>
      <c r="L28" s="79"/>
      <c r="M28" s="79"/>
      <c r="N28" s="76"/>
      <c r="O28" s="76"/>
      <c r="P28" s="76"/>
      <c r="Q28" s="76"/>
      <c r="R28" s="76"/>
      <c r="S28" s="76"/>
      <c r="T28" s="76"/>
      <c r="U28" s="76"/>
      <c r="V28" s="76"/>
      <c r="W28" s="76"/>
      <c r="X28" s="76"/>
      <c r="Y28" s="76"/>
      <c r="Z28" s="76"/>
      <c r="AA28" s="76"/>
      <c r="AB28" s="76"/>
      <c r="AC28" s="76"/>
      <c r="AD28" s="76"/>
      <c r="AE28" s="76"/>
      <c r="AF28" s="76"/>
      <c r="AG28" s="76"/>
      <c r="AH28" s="76"/>
      <c r="AI28" s="76"/>
      <c r="AJ28" s="76"/>
      <c r="AK28" s="76"/>
      <c r="AL28" s="76"/>
      <c r="AM28" s="76"/>
      <c r="AN28" s="76"/>
      <c r="AO28" s="76"/>
      <c r="AP28" s="76"/>
      <c r="AQ28" s="76"/>
      <c r="AR28" s="76"/>
      <c r="AS28" s="76"/>
      <c r="AT28" s="76"/>
      <c r="AU28" s="76"/>
      <c r="AV28" s="76"/>
      <c r="AW28" s="76"/>
      <c r="AX28" s="76"/>
      <c r="AY28" s="76"/>
      <c r="AZ28" s="76"/>
      <c r="BA28" s="76"/>
      <c r="BB28" s="76"/>
      <c r="BC28" s="76"/>
      <c r="BD28" s="76"/>
      <c r="BE28" s="76"/>
      <c r="BF28" s="76"/>
      <c r="BG28" s="76"/>
      <c r="BH28" s="76"/>
      <c r="BI28" s="76"/>
      <c r="BJ28" s="76"/>
      <c r="BK28" s="76"/>
      <c r="BL28" s="76"/>
      <c r="BM28" s="76"/>
      <c r="BN28" s="76"/>
      <c r="BO28" s="76"/>
      <c r="BP28" s="76"/>
      <c r="BQ28" s="76"/>
      <c r="BR28" s="76"/>
      <c r="BS28" s="76"/>
      <c r="BT28" s="76"/>
      <c r="BU28" s="76"/>
      <c r="BV28" s="76"/>
      <c r="BW28" s="76"/>
      <c r="BX28" s="76"/>
      <c r="BY28" s="76"/>
      <c r="BZ28" s="76"/>
      <c r="CA28" s="76"/>
      <c r="CB28" s="76"/>
      <c r="CC28" s="76"/>
      <c r="CD28" s="76"/>
      <c r="CE28" s="76"/>
      <c r="CF28" s="76"/>
      <c r="CG28" s="76"/>
      <c r="CH28" s="76"/>
      <c r="CI28" s="76"/>
      <c r="CJ28" s="76"/>
      <c r="CK28" s="76"/>
      <c r="CL28" s="76"/>
      <c r="CM28" s="76"/>
      <c r="CN28" s="76"/>
      <c r="CO28" s="76"/>
      <c r="CP28" s="76"/>
      <c r="CQ28" s="76"/>
      <c r="CR28" s="76"/>
      <c r="CS28" s="76"/>
      <c r="CT28" s="76"/>
      <c r="CU28" s="76"/>
      <c r="CV28" s="76"/>
      <c r="CW28" s="76"/>
      <c r="CX28" s="76"/>
      <c r="CY28" s="76"/>
      <c r="CZ28" s="76"/>
      <c r="DA28" s="76"/>
      <c r="DB28" s="76"/>
      <c r="DC28" s="76"/>
      <c r="DD28" s="76"/>
      <c r="DE28" s="76"/>
      <c r="DF28" s="76"/>
      <c r="DG28" s="76"/>
      <c r="DH28" s="76"/>
      <c r="DI28" s="76"/>
      <c r="DJ28" s="76"/>
      <c r="DK28" s="76"/>
      <c r="DL28" s="76"/>
      <c r="DM28" s="76"/>
      <c r="DN28" s="76"/>
      <c r="DO28" s="76"/>
      <c r="DP28" s="76"/>
      <c r="DQ28" s="76"/>
      <c r="DR28" s="76"/>
      <c r="DS28" s="76"/>
      <c r="DT28" s="76"/>
      <c r="DU28" s="76"/>
      <c r="DV28" s="76"/>
      <c r="DW28" s="76"/>
      <c r="DX28" s="76"/>
      <c r="DY28" s="76"/>
      <c r="DZ28" s="76"/>
      <c r="EA28" s="76"/>
      <c r="EB28" s="76"/>
      <c r="EC28" s="76"/>
      <c r="ED28" s="76"/>
      <c r="EE28" s="76"/>
      <c r="EF28" s="76"/>
      <c r="EG28" s="76"/>
      <c r="EH28" s="76"/>
      <c r="EI28" s="76"/>
      <c r="EJ28" s="76"/>
      <c r="EK28" s="76"/>
      <c r="EL28" s="76"/>
      <c r="EM28" s="76"/>
      <c r="EN28" s="76"/>
      <c r="EO28" s="76"/>
      <c r="EP28" s="76"/>
      <c r="EQ28" s="76"/>
      <c r="ER28" s="76"/>
      <c r="ES28" s="76"/>
      <c r="ET28" s="76"/>
      <c r="EU28" s="76"/>
      <c r="EV28" s="76"/>
      <c r="EW28" s="76"/>
      <c r="EX28" s="76"/>
      <c r="EY28" s="76"/>
    </row>
    <row r="29" spans="1:155" s="89" customFormat="1" ht="15" customHeight="1" x14ac:dyDescent="0.25">
      <c r="A29" s="564"/>
      <c r="B29" s="568"/>
      <c r="C29" s="614"/>
      <c r="D29" s="773"/>
      <c r="E29" s="832"/>
      <c r="F29" s="844" t="s">
        <v>84</v>
      </c>
      <c r="G29" s="833">
        <v>7.5</v>
      </c>
      <c r="H29" s="834"/>
      <c r="I29" s="834"/>
      <c r="J29" s="835"/>
      <c r="K29" s="601"/>
      <c r="L29" s="79"/>
      <c r="M29" s="79"/>
      <c r="N29" s="76"/>
      <c r="O29" s="76"/>
      <c r="P29" s="76"/>
      <c r="Q29" s="76"/>
      <c r="R29" s="76"/>
      <c r="S29" s="76"/>
      <c r="T29" s="76"/>
      <c r="U29" s="76"/>
      <c r="V29" s="76"/>
      <c r="W29" s="76"/>
      <c r="X29" s="76"/>
      <c r="Y29" s="76"/>
      <c r="Z29" s="76"/>
      <c r="AA29" s="76"/>
      <c r="AB29" s="76"/>
      <c r="AC29" s="76"/>
      <c r="AD29" s="76"/>
      <c r="AE29" s="76"/>
      <c r="AF29" s="76"/>
      <c r="AG29" s="76"/>
      <c r="AH29" s="76"/>
      <c r="AI29" s="76"/>
      <c r="AJ29" s="76"/>
      <c r="AK29" s="76"/>
      <c r="AL29" s="76"/>
      <c r="AM29" s="76"/>
      <c r="AN29" s="76"/>
      <c r="AO29" s="76"/>
      <c r="AP29" s="76"/>
      <c r="AQ29" s="76"/>
      <c r="AR29" s="76"/>
      <c r="AS29" s="76"/>
      <c r="AT29" s="76"/>
      <c r="AU29" s="76"/>
      <c r="AV29" s="76"/>
      <c r="AW29" s="76"/>
      <c r="AX29" s="76"/>
      <c r="AY29" s="76"/>
      <c r="AZ29" s="76"/>
      <c r="BA29" s="76"/>
      <c r="BB29" s="76"/>
      <c r="BC29" s="76"/>
      <c r="BD29" s="76"/>
      <c r="BE29" s="76"/>
      <c r="BF29" s="76"/>
      <c r="BG29" s="76"/>
      <c r="BH29" s="76"/>
      <c r="BI29" s="76"/>
      <c r="BJ29" s="76"/>
      <c r="BK29" s="76"/>
      <c r="BL29" s="76"/>
      <c r="BM29" s="76"/>
      <c r="BN29" s="76"/>
      <c r="BO29" s="76"/>
      <c r="BP29" s="76"/>
      <c r="BQ29" s="76"/>
      <c r="BR29" s="76"/>
      <c r="BS29" s="76"/>
      <c r="BT29" s="76"/>
      <c r="BU29" s="76"/>
      <c r="BV29" s="76"/>
      <c r="BW29" s="76"/>
      <c r="BX29" s="76"/>
      <c r="BY29" s="76"/>
      <c r="BZ29" s="76"/>
      <c r="CA29" s="76"/>
      <c r="CB29" s="76"/>
      <c r="CC29" s="76"/>
      <c r="CD29" s="76"/>
      <c r="CE29" s="76"/>
      <c r="CF29" s="76"/>
      <c r="CG29" s="76"/>
      <c r="CH29" s="76"/>
      <c r="CI29" s="76"/>
      <c r="CJ29" s="76"/>
      <c r="CK29" s="76"/>
      <c r="CL29" s="76"/>
      <c r="CM29" s="76"/>
      <c r="CN29" s="76"/>
      <c r="CO29" s="76"/>
      <c r="CP29" s="76"/>
      <c r="CQ29" s="76"/>
      <c r="CR29" s="76"/>
      <c r="CS29" s="76"/>
      <c r="CT29" s="76"/>
      <c r="CU29" s="76"/>
      <c r="CV29" s="76"/>
      <c r="CW29" s="76"/>
      <c r="CX29" s="76"/>
      <c r="CY29" s="76"/>
      <c r="CZ29" s="76"/>
      <c r="DA29" s="76"/>
      <c r="DB29" s="76"/>
      <c r="DC29" s="76"/>
      <c r="DD29" s="76"/>
      <c r="DE29" s="76"/>
      <c r="DF29" s="76"/>
      <c r="DG29" s="76"/>
      <c r="DH29" s="76"/>
      <c r="DI29" s="76"/>
      <c r="DJ29" s="76"/>
      <c r="DK29" s="76"/>
      <c r="DL29" s="76"/>
      <c r="DM29" s="76"/>
      <c r="DN29" s="76"/>
      <c r="DO29" s="76"/>
      <c r="DP29" s="76"/>
      <c r="DQ29" s="76"/>
      <c r="DR29" s="76"/>
      <c r="DS29" s="76"/>
      <c r="DT29" s="76"/>
      <c r="DU29" s="76"/>
      <c r="DV29" s="76"/>
      <c r="DW29" s="76"/>
      <c r="DX29" s="76"/>
      <c r="DY29" s="76"/>
      <c r="DZ29" s="76"/>
      <c r="EA29" s="76"/>
      <c r="EB29" s="76"/>
      <c r="EC29" s="76"/>
      <c r="ED29" s="76"/>
      <c r="EE29" s="76"/>
      <c r="EF29" s="76"/>
      <c r="EG29" s="76"/>
      <c r="EH29" s="76"/>
      <c r="EI29" s="76"/>
      <c r="EJ29" s="76"/>
      <c r="EK29" s="76"/>
      <c r="EL29" s="76"/>
      <c r="EM29" s="76"/>
      <c r="EN29" s="76"/>
      <c r="EO29" s="76"/>
      <c r="EP29" s="76"/>
      <c r="EQ29" s="76"/>
      <c r="ER29" s="76"/>
      <c r="ES29" s="76"/>
      <c r="ET29" s="76"/>
      <c r="EU29" s="76"/>
      <c r="EV29" s="76"/>
      <c r="EW29" s="76"/>
      <c r="EX29" s="76"/>
      <c r="EY29" s="76"/>
    </row>
    <row r="30" spans="1:155" s="89" customFormat="1" ht="15" customHeight="1" x14ac:dyDescent="0.25">
      <c r="A30" s="564"/>
      <c r="B30" s="568"/>
      <c r="C30" s="614"/>
      <c r="D30" s="773"/>
      <c r="E30" s="832"/>
      <c r="F30" s="845"/>
      <c r="G30" s="836"/>
      <c r="H30" s="837"/>
      <c r="I30" s="837"/>
      <c r="J30" s="838"/>
      <c r="K30" s="601"/>
      <c r="L30" s="79"/>
      <c r="M30" s="79"/>
      <c r="N30" s="76"/>
      <c r="O30" s="76"/>
      <c r="P30" s="76"/>
      <c r="Q30" s="76"/>
      <c r="R30" s="76"/>
      <c r="S30" s="76"/>
      <c r="T30" s="76"/>
      <c r="U30" s="76"/>
      <c r="V30" s="76"/>
      <c r="W30" s="76"/>
      <c r="X30" s="76"/>
      <c r="Y30" s="76"/>
      <c r="Z30" s="76"/>
      <c r="AA30" s="76"/>
      <c r="AB30" s="76"/>
      <c r="AC30" s="76"/>
      <c r="AD30" s="76"/>
      <c r="AE30" s="76"/>
      <c r="AF30" s="76"/>
      <c r="AG30" s="76"/>
      <c r="AH30" s="76"/>
      <c r="AI30" s="76"/>
      <c r="AJ30" s="76"/>
      <c r="AK30" s="76"/>
      <c r="AL30" s="76"/>
      <c r="AM30" s="76"/>
      <c r="AN30" s="76"/>
      <c r="AO30" s="76"/>
      <c r="AP30" s="76"/>
      <c r="AQ30" s="76"/>
      <c r="AR30" s="76"/>
      <c r="AS30" s="76"/>
      <c r="AT30" s="76"/>
      <c r="AU30" s="76"/>
      <c r="AV30" s="76"/>
      <c r="AW30" s="76"/>
      <c r="AX30" s="76"/>
      <c r="AY30" s="76"/>
      <c r="AZ30" s="76"/>
      <c r="BA30" s="76"/>
      <c r="BB30" s="76"/>
      <c r="BC30" s="76"/>
      <c r="BD30" s="76"/>
      <c r="BE30" s="76"/>
      <c r="BF30" s="76"/>
      <c r="BG30" s="76"/>
      <c r="BH30" s="76"/>
      <c r="BI30" s="76"/>
      <c r="BJ30" s="76"/>
      <c r="BK30" s="76"/>
      <c r="BL30" s="76"/>
      <c r="BM30" s="76"/>
      <c r="BN30" s="76"/>
      <c r="BO30" s="76"/>
      <c r="BP30" s="76"/>
      <c r="BQ30" s="76"/>
      <c r="BR30" s="76"/>
      <c r="BS30" s="76"/>
      <c r="BT30" s="76"/>
      <c r="BU30" s="76"/>
      <c r="BV30" s="76"/>
      <c r="BW30" s="76"/>
      <c r="BX30" s="76"/>
      <c r="BY30" s="76"/>
      <c r="BZ30" s="76"/>
      <c r="CA30" s="76"/>
      <c r="CB30" s="76"/>
      <c r="CC30" s="76"/>
      <c r="CD30" s="76"/>
      <c r="CE30" s="76"/>
      <c r="CF30" s="76"/>
      <c r="CG30" s="76"/>
      <c r="CH30" s="76"/>
      <c r="CI30" s="76"/>
      <c r="CJ30" s="76"/>
      <c r="CK30" s="76"/>
      <c r="CL30" s="76"/>
      <c r="CM30" s="76"/>
      <c r="CN30" s="76"/>
      <c r="CO30" s="76"/>
      <c r="CP30" s="76"/>
      <c r="CQ30" s="76"/>
      <c r="CR30" s="76"/>
      <c r="CS30" s="76"/>
      <c r="CT30" s="76"/>
      <c r="CU30" s="76"/>
      <c r="CV30" s="76"/>
      <c r="CW30" s="76"/>
      <c r="CX30" s="76"/>
      <c r="CY30" s="76"/>
      <c r="CZ30" s="76"/>
      <c r="DA30" s="76"/>
      <c r="DB30" s="76"/>
      <c r="DC30" s="76"/>
      <c r="DD30" s="76"/>
      <c r="DE30" s="76"/>
      <c r="DF30" s="76"/>
      <c r="DG30" s="76"/>
      <c r="DH30" s="76"/>
      <c r="DI30" s="76"/>
      <c r="DJ30" s="76"/>
      <c r="DK30" s="76"/>
      <c r="DL30" s="76"/>
      <c r="DM30" s="76"/>
      <c r="DN30" s="76"/>
      <c r="DO30" s="76"/>
      <c r="DP30" s="76"/>
      <c r="DQ30" s="76"/>
      <c r="DR30" s="76"/>
      <c r="DS30" s="76"/>
      <c r="DT30" s="76"/>
      <c r="DU30" s="76"/>
      <c r="DV30" s="76"/>
      <c r="DW30" s="76"/>
      <c r="DX30" s="76"/>
      <c r="DY30" s="76"/>
      <c r="DZ30" s="76"/>
      <c r="EA30" s="76"/>
      <c r="EB30" s="76"/>
      <c r="EC30" s="76"/>
      <c r="ED30" s="76"/>
      <c r="EE30" s="76"/>
      <c r="EF30" s="76"/>
      <c r="EG30" s="76"/>
      <c r="EH30" s="76"/>
      <c r="EI30" s="76"/>
      <c r="EJ30" s="76"/>
      <c r="EK30" s="76"/>
      <c r="EL30" s="76"/>
      <c r="EM30" s="76"/>
      <c r="EN30" s="76"/>
      <c r="EO30" s="76"/>
      <c r="EP30" s="76"/>
      <c r="EQ30" s="76"/>
      <c r="ER30" s="76"/>
      <c r="ES30" s="76"/>
      <c r="ET30" s="76"/>
      <c r="EU30" s="76"/>
      <c r="EV30" s="76"/>
      <c r="EW30" s="76"/>
      <c r="EX30" s="76"/>
      <c r="EY30" s="76"/>
    </row>
    <row r="31" spans="1:155" s="77" customFormat="1" ht="15" customHeight="1" x14ac:dyDescent="0.25">
      <c r="A31" s="564"/>
      <c r="B31" s="569"/>
      <c r="C31" s="614"/>
      <c r="D31" s="773"/>
      <c r="E31" s="777"/>
      <c r="F31" s="846"/>
      <c r="G31" s="839"/>
      <c r="H31" s="840"/>
      <c r="I31" s="840"/>
      <c r="J31" s="841"/>
      <c r="K31" s="601"/>
      <c r="L31" s="79"/>
      <c r="M31" s="79"/>
      <c r="N31" s="76"/>
      <c r="O31" s="76"/>
      <c r="P31" s="76"/>
      <c r="Q31" s="76"/>
      <c r="R31" s="76"/>
      <c r="S31" s="76"/>
      <c r="T31" s="76"/>
      <c r="U31" s="76"/>
      <c r="V31" s="76"/>
      <c r="W31" s="76"/>
      <c r="X31" s="76"/>
      <c r="Y31" s="76"/>
      <c r="Z31" s="76"/>
      <c r="AA31" s="76"/>
      <c r="AB31" s="76"/>
      <c r="AC31" s="76"/>
      <c r="AD31" s="76"/>
      <c r="AE31" s="76"/>
      <c r="AF31" s="76"/>
      <c r="AG31" s="76"/>
      <c r="AH31" s="76"/>
      <c r="AI31" s="76"/>
      <c r="AJ31" s="76"/>
      <c r="AK31" s="76"/>
      <c r="AL31" s="76"/>
      <c r="AM31" s="76"/>
      <c r="AN31" s="76"/>
      <c r="AO31" s="76"/>
      <c r="AP31" s="76"/>
      <c r="AQ31" s="76"/>
      <c r="AR31" s="76"/>
      <c r="AS31" s="76"/>
      <c r="AT31" s="76"/>
      <c r="AU31" s="76"/>
      <c r="AV31" s="76"/>
      <c r="AW31" s="76"/>
      <c r="AX31" s="76"/>
      <c r="AY31" s="76"/>
      <c r="AZ31" s="76"/>
      <c r="BA31" s="76"/>
      <c r="BB31" s="76"/>
      <c r="BC31" s="76"/>
      <c r="BD31" s="76"/>
      <c r="BE31" s="76"/>
      <c r="BF31" s="76"/>
      <c r="BG31" s="76"/>
      <c r="BH31" s="76"/>
      <c r="BI31" s="76"/>
      <c r="BJ31" s="76"/>
      <c r="BK31" s="76"/>
      <c r="BL31" s="76"/>
      <c r="BM31" s="76"/>
      <c r="BN31" s="76"/>
      <c r="BO31" s="76"/>
      <c r="BP31" s="76"/>
      <c r="BQ31" s="76"/>
      <c r="BR31" s="76"/>
      <c r="BS31" s="76"/>
      <c r="BT31" s="76"/>
      <c r="BU31" s="76"/>
      <c r="BV31" s="76"/>
      <c r="BW31" s="76"/>
      <c r="BX31" s="76"/>
      <c r="BY31" s="76"/>
      <c r="BZ31" s="76"/>
      <c r="CA31" s="76"/>
      <c r="CB31" s="76"/>
      <c r="CC31" s="76"/>
      <c r="CD31" s="76"/>
      <c r="CE31" s="76"/>
      <c r="CF31" s="76"/>
      <c r="CG31" s="76"/>
      <c r="CH31" s="76"/>
      <c r="CI31" s="76"/>
      <c r="CJ31" s="76"/>
      <c r="CK31" s="76"/>
      <c r="CL31" s="76"/>
      <c r="CM31" s="76"/>
      <c r="CN31" s="76"/>
      <c r="CO31" s="76"/>
      <c r="CP31" s="76"/>
      <c r="CQ31" s="76"/>
      <c r="CR31" s="76"/>
      <c r="CS31" s="76"/>
      <c r="CT31" s="76"/>
      <c r="CU31" s="76"/>
      <c r="CV31" s="76"/>
      <c r="CW31" s="76"/>
      <c r="CX31" s="76"/>
      <c r="CY31" s="76"/>
      <c r="CZ31" s="76"/>
      <c r="DA31" s="76"/>
      <c r="DB31" s="76"/>
      <c r="DC31" s="76"/>
      <c r="DD31" s="76"/>
      <c r="DE31" s="76"/>
      <c r="DF31" s="76"/>
      <c r="DG31" s="76"/>
      <c r="DH31" s="76"/>
      <c r="DI31" s="76"/>
      <c r="DJ31" s="76"/>
      <c r="DK31" s="76"/>
      <c r="DL31" s="76"/>
      <c r="DM31" s="76"/>
      <c r="DN31" s="76"/>
      <c r="DO31" s="76"/>
      <c r="DP31" s="76"/>
      <c r="DQ31" s="76"/>
      <c r="DR31" s="76"/>
      <c r="DS31" s="76"/>
      <c r="DT31" s="76"/>
      <c r="DU31" s="76"/>
      <c r="DV31" s="76"/>
      <c r="DW31" s="76"/>
      <c r="DX31" s="76"/>
      <c r="DY31" s="76"/>
      <c r="DZ31" s="76"/>
      <c r="EA31" s="76"/>
      <c r="EB31" s="76"/>
      <c r="EC31" s="76"/>
      <c r="ED31" s="76"/>
      <c r="EE31" s="76"/>
      <c r="EF31" s="76"/>
      <c r="EG31" s="76"/>
      <c r="EH31" s="76"/>
      <c r="EI31" s="76"/>
      <c r="EJ31" s="76"/>
      <c r="EK31" s="76"/>
      <c r="EL31" s="76"/>
      <c r="EM31" s="76"/>
      <c r="EN31" s="76"/>
      <c r="EO31" s="76"/>
      <c r="EP31" s="76"/>
      <c r="EQ31" s="76"/>
      <c r="ER31" s="76"/>
      <c r="ES31" s="76"/>
      <c r="ET31" s="76"/>
      <c r="EU31" s="76"/>
      <c r="EV31" s="76"/>
      <c r="EW31" s="76"/>
      <c r="EX31" s="76"/>
      <c r="EY31" s="76"/>
    </row>
    <row r="32" spans="1:155" s="89" customFormat="1" ht="15" customHeight="1" x14ac:dyDescent="0.25">
      <c r="A32" s="564">
        <v>2</v>
      </c>
      <c r="B32" s="567"/>
      <c r="C32" s="614" t="s">
        <v>48</v>
      </c>
      <c r="D32" s="773"/>
      <c r="E32" s="774"/>
      <c r="F32" s="847" t="s">
        <v>779</v>
      </c>
      <c r="G32" s="805" t="s">
        <v>782</v>
      </c>
      <c r="H32" s="806"/>
      <c r="I32" s="806"/>
      <c r="J32" s="807"/>
      <c r="K32" s="601">
        <v>6950</v>
      </c>
      <c r="L32" s="79"/>
      <c r="M32" s="79"/>
      <c r="N32" s="76"/>
      <c r="O32" s="76"/>
      <c r="P32" s="76"/>
      <c r="Q32" s="76"/>
      <c r="R32" s="76"/>
      <c r="S32" s="76"/>
      <c r="T32" s="76"/>
      <c r="U32" s="76"/>
      <c r="V32" s="76"/>
      <c r="W32" s="76"/>
      <c r="X32" s="76"/>
      <c r="Y32" s="76"/>
      <c r="Z32" s="76"/>
      <c r="AA32" s="76"/>
      <c r="AB32" s="76"/>
      <c r="AC32" s="76"/>
      <c r="AD32" s="76"/>
      <c r="AE32" s="76"/>
      <c r="AF32" s="76"/>
      <c r="AG32" s="76"/>
      <c r="AH32" s="76"/>
      <c r="AI32" s="76"/>
      <c r="AJ32" s="76"/>
      <c r="AK32" s="76"/>
      <c r="AL32" s="76"/>
      <c r="AM32" s="76"/>
      <c r="AN32" s="76"/>
      <c r="AO32" s="76"/>
      <c r="AP32" s="76"/>
      <c r="AQ32" s="76"/>
      <c r="AR32" s="76"/>
      <c r="AS32" s="76"/>
      <c r="AT32" s="76"/>
      <c r="AU32" s="76"/>
      <c r="AV32" s="76"/>
      <c r="AW32" s="76"/>
      <c r="AX32" s="76"/>
      <c r="AY32" s="76"/>
      <c r="AZ32" s="76"/>
      <c r="BA32" s="76"/>
      <c r="BB32" s="76"/>
      <c r="BC32" s="76"/>
      <c r="BD32" s="76"/>
      <c r="BE32" s="76"/>
      <c r="BF32" s="76"/>
      <c r="BG32" s="76"/>
      <c r="BH32" s="76"/>
      <c r="BI32" s="76"/>
      <c r="BJ32" s="76"/>
      <c r="BK32" s="76"/>
      <c r="BL32" s="76"/>
      <c r="BM32" s="76"/>
      <c r="BN32" s="76"/>
      <c r="BO32" s="76"/>
      <c r="BP32" s="76"/>
      <c r="BQ32" s="76"/>
      <c r="BR32" s="76"/>
      <c r="BS32" s="76"/>
      <c r="BT32" s="76"/>
      <c r="BU32" s="76"/>
      <c r="BV32" s="76"/>
      <c r="BW32" s="76"/>
      <c r="BX32" s="76"/>
      <c r="BY32" s="76"/>
      <c r="BZ32" s="76"/>
      <c r="CA32" s="76"/>
      <c r="CB32" s="76"/>
      <c r="CC32" s="76"/>
      <c r="CD32" s="76"/>
      <c r="CE32" s="76"/>
      <c r="CF32" s="76"/>
      <c r="CG32" s="76"/>
      <c r="CH32" s="76"/>
      <c r="CI32" s="76"/>
      <c r="CJ32" s="76"/>
      <c r="CK32" s="76"/>
      <c r="CL32" s="76"/>
      <c r="CM32" s="76"/>
      <c r="CN32" s="76"/>
      <c r="CO32" s="76"/>
      <c r="CP32" s="76"/>
      <c r="CQ32" s="76"/>
      <c r="CR32" s="76"/>
      <c r="CS32" s="76"/>
      <c r="CT32" s="76"/>
      <c r="CU32" s="76"/>
      <c r="CV32" s="76"/>
      <c r="CW32" s="76"/>
      <c r="CX32" s="76"/>
      <c r="CY32" s="76"/>
      <c r="CZ32" s="76"/>
      <c r="DA32" s="76"/>
      <c r="DB32" s="76"/>
      <c r="DC32" s="76"/>
      <c r="DD32" s="76"/>
      <c r="DE32" s="76"/>
      <c r="DF32" s="76"/>
      <c r="DG32" s="76"/>
      <c r="DH32" s="76"/>
      <c r="DI32" s="76"/>
      <c r="DJ32" s="76"/>
      <c r="DK32" s="76"/>
      <c r="DL32" s="76"/>
      <c r="DM32" s="76"/>
      <c r="DN32" s="76"/>
      <c r="DO32" s="76"/>
      <c r="DP32" s="76"/>
      <c r="DQ32" s="76"/>
      <c r="DR32" s="76"/>
      <c r="DS32" s="76"/>
      <c r="DT32" s="76"/>
      <c r="DU32" s="76"/>
      <c r="DV32" s="76"/>
      <c r="DW32" s="76"/>
      <c r="DX32" s="76"/>
      <c r="DY32" s="76"/>
      <c r="DZ32" s="76"/>
      <c r="EA32" s="76"/>
      <c r="EB32" s="76"/>
      <c r="EC32" s="76"/>
      <c r="ED32" s="76"/>
      <c r="EE32" s="76"/>
      <c r="EF32" s="76"/>
      <c r="EG32" s="76"/>
      <c r="EH32" s="76"/>
      <c r="EI32" s="76"/>
      <c r="EJ32" s="76"/>
      <c r="EK32" s="76"/>
      <c r="EL32" s="76"/>
      <c r="EM32" s="76"/>
      <c r="EN32" s="76"/>
      <c r="EO32" s="76"/>
      <c r="EP32" s="76"/>
      <c r="EQ32" s="76"/>
      <c r="ER32" s="76"/>
      <c r="ES32" s="76"/>
      <c r="ET32" s="76"/>
      <c r="EU32" s="76"/>
      <c r="EV32" s="76"/>
      <c r="EW32" s="76"/>
      <c r="EX32" s="76"/>
      <c r="EY32" s="76"/>
    </row>
    <row r="33" spans="1:155" s="89" customFormat="1" ht="15" customHeight="1" x14ac:dyDescent="0.25">
      <c r="A33" s="564"/>
      <c r="B33" s="568"/>
      <c r="C33" s="614"/>
      <c r="D33" s="773"/>
      <c r="E33" s="832"/>
      <c r="F33" s="848"/>
      <c r="G33" s="808"/>
      <c r="H33" s="809"/>
      <c r="I33" s="809"/>
      <c r="J33" s="810"/>
      <c r="K33" s="601"/>
      <c r="L33" s="79"/>
      <c r="M33" s="79"/>
      <c r="N33" s="76"/>
      <c r="O33" s="76"/>
      <c r="P33" s="76"/>
      <c r="Q33" s="76"/>
      <c r="R33" s="76"/>
      <c r="S33" s="76"/>
      <c r="T33" s="76"/>
      <c r="U33" s="76"/>
      <c r="V33" s="76"/>
      <c r="W33" s="76"/>
      <c r="X33" s="76"/>
      <c r="Y33" s="76"/>
      <c r="Z33" s="76"/>
      <c r="AA33" s="76"/>
      <c r="AB33" s="76"/>
      <c r="AC33" s="76"/>
      <c r="AD33" s="76"/>
      <c r="AE33" s="76"/>
      <c r="AF33" s="76"/>
      <c r="AG33" s="76"/>
      <c r="AH33" s="76"/>
      <c r="AI33" s="76"/>
      <c r="AJ33" s="76"/>
      <c r="AK33" s="76"/>
      <c r="AL33" s="76"/>
      <c r="AM33" s="76"/>
      <c r="AN33" s="76"/>
      <c r="AO33" s="76"/>
      <c r="AP33" s="76"/>
      <c r="AQ33" s="76"/>
      <c r="AR33" s="76"/>
      <c r="AS33" s="76"/>
      <c r="AT33" s="76"/>
      <c r="AU33" s="76"/>
      <c r="AV33" s="76"/>
      <c r="AW33" s="76"/>
      <c r="AX33" s="76"/>
      <c r="AY33" s="76"/>
      <c r="AZ33" s="76"/>
      <c r="BA33" s="76"/>
      <c r="BB33" s="76"/>
      <c r="BC33" s="76"/>
      <c r="BD33" s="76"/>
      <c r="BE33" s="76"/>
      <c r="BF33" s="76"/>
      <c r="BG33" s="76"/>
      <c r="BH33" s="76"/>
      <c r="BI33" s="76"/>
      <c r="BJ33" s="76"/>
      <c r="BK33" s="76"/>
      <c r="BL33" s="76"/>
      <c r="BM33" s="76"/>
      <c r="BN33" s="76"/>
      <c r="BO33" s="76"/>
      <c r="BP33" s="76"/>
      <c r="BQ33" s="76"/>
      <c r="BR33" s="76"/>
      <c r="BS33" s="76"/>
      <c r="BT33" s="76"/>
      <c r="BU33" s="76"/>
      <c r="BV33" s="76"/>
      <c r="BW33" s="76"/>
      <c r="BX33" s="76"/>
      <c r="BY33" s="76"/>
      <c r="BZ33" s="76"/>
      <c r="CA33" s="76"/>
      <c r="CB33" s="76"/>
      <c r="CC33" s="76"/>
      <c r="CD33" s="76"/>
      <c r="CE33" s="76"/>
      <c r="CF33" s="76"/>
      <c r="CG33" s="76"/>
      <c r="CH33" s="76"/>
      <c r="CI33" s="76"/>
      <c r="CJ33" s="76"/>
      <c r="CK33" s="76"/>
      <c r="CL33" s="76"/>
      <c r="CM33" s="76"/>
      <c r="CN33" s="76"/>
      <c r="CO33" s="76"/>
      <c r="CP33" s="76"/>
      <c r="CQ33" s="76"/>
      <c r="CR33" s="76"/>
      <c r="CS33" s="76"/>
      <c r="CT33" s="76"/>
      <c r="CU33" s="76"/>
      <c r="CV33" s="76"/>
      <c r="CW33" s="76"/>
      <c r="CX33" s="76"/>
      <c r="CY33" s="76"/>
      <c r="CZ33" s="76"/>
      <c r="DA33" s="76"/>
      <c r="DB33" s="76"/>
      <c r="DC33" s="76"/>
      <c r="DD33" s="76"/>
      <c r="DE33" s="76"/>
      <c r="DF33" s="76"/>
      <c r="DG33" s="76"/>
      <c r="DH33" s="76"/>
      <c r="DI33" s="76"/>
      <c r="DJ33" s="76"/>
      <c r="DK33" s="76"/>
      <c r="DL33" s="76"/>
      <c r="DM33" s="76"/>
      <c r="DN33" s="76"/>
      <c r="DO33" s="76"/>
      <c r="DP33" s="76"/>
      <c r="DQ33" s="76"/>
      <c r="DR33" s="76"/>
      <c r="DS33" s="76"/>
      <c r="DT33" s="76"/>
      <c r="DU33" s="76"/>
      <c r="DV33" s="76"/>
      <c r="DW33" s="76"/>
      <c r="DX33" s="76"/>
      <c r="DY33" s="76"/>
      <c r="DZ33" s="76"/>
      <c r="EA33" s="76"/>
      <c r="EB33" s="76"/>
      <c r="EC33" s="76"/>
      <c r="ED33" s="76"/>
      <c r="EE33" s="76"/>
      <c r="EF33" s="76"/>
      <c r="EG33" s="76"/>
      <c r="EH33" s="76"/>
      <c r="EI33" s="76"/>
      <c r="EJ33" s="76"/>
      <c r="EK33" s="76"/>
      <c r="EL33" s="76"/>
      <c r="EM33" s="76"/>
      <c r="EN33" s="76"/>
      <c r="EO33" s="76"/>
      <c r="EP33" s="76"/>
      <c r="EQ33" s="76"/>
      <c r="ER33" s="76"/>
      <c r="ES33" s="76"/>
      <c r="ET33" s="76"/>
      <c r="EU33" s="76"/>
      <c r="EV33" s="76"/>
      <c r="EW33" s="76"/>
      <c r="EX33" s="76"/>
      <c r="EY33" s="76"/>
    </row>
    <row r="34" spans="1:155" s="89" customFormat="1" ht="15" customHeight="1" x14ac:dyDescent="0.25">
      <c r="A34" s="564"/>
      <c r="B34" s="568"/>
      <c r="C34" s="614"/>
      <c r="D34" s="773"/>
      <c r="E34" s="832"/>
      <c r="F34" s="849"/>
      <c r="G34" s="811"/>
      <c r="H34" s="812"/>
      <c r="I34" s="812"/>
      <c r="J34" s="813"/>
      <c r="K34" s="601"/>
      <c r="L34" s="79"/>
      <c r="M34" s="79"/>
      <c r="N34" s="76"/>
      <c r="O34" s="76"/>
      <c r="P34" s="76"/>
      <c r="Q34" s="76"/>
      <c r="R34" s="76"/>
      <c r="S34" s="76"/>
      <c r="T34" s="76"/>
      <c r="U34" s="76"/>
      <c r="V34" s="76"/>
      <c r="W34" s="76"/>
      <c r="X34" s="76"/>
      <c r="Y34" s="76"/>
      <c r="Z34" s="76"/>
      <c r="AA34" s="76"/>
      <c r="AB34" s="76"/>
      <c r="AC34" s="76"/>
      <c r="AD34" s="76"/>
      <c r="AE34" s="76"/>
      <c r="AF34" s="76"/>
      <c r="AG34" s="76"/>
      <c r="AH34" s="76"/>
      <c r="AI34" s="76"/>
      <c r="AJ34" s="76"/>
      <c r="AK34" s="76"/>
      <c r="AL34" s="76"/>
      <c r="AM34" s="76"/>
      <c r="AN34" s="76"/>
      <c r="AO34" s="76"/>
      <c r="AP34" s="76"/>
      <c r="AQ34" s="76"/>
      <c r="AR34" s="76"/>
      <c r="AS34" s="76"/>
      <c r="AT34" s="76"/>
      <c r="AU34" s="76"/>
      <c r="AV34" s="76"/>
      <c r="AW34" s="76"/>
      <c r="AX34" s="76"/>
      <c r="AY34" s="76"/>
      <c r="AZ34" s="76"/>
      <c r="BA34" s="76"/>
      <c r="BB34" s="76"/>
      <c r="BC34" s="76"/>
      <c r="BD34" s="76"/>
      <c r="BE34" s="76"/>
      <c r="BF34" s="76"/>
      <c r="BG34" s="76"/>
      <c r="BH34" s="76"/>
      <c r="BI34" s="76"/>
      <c r="BJ34" s="76"/>
      <c r="BK34" s="76"/>
      <c r="BL34" s="76"/>
      <c r="BM34" s="76"/>
      <c r="BN34" s="76"/>
      <c r="BO34" s="76"/>
      <c r="BP34" s="76"/>
      <c r="BQ34" s="76"/>
      <c r="BR34" s="76"/>
      <c r="BS34" s="76"/>
      <c r="BT34" s="76"/>
      <c r="BU34" s="76"/>
      <c r="BV34" s="76"/>
      <c r="BW34" s="76"/>
      <c r="BX34" s="76"/>
      <c r="BY34" s="76"/>
      <c r="BZ34" s="76"/>
      <c r="CA34" s="76"/>
      <c r="CB34" s="76"/>
      <c r="CC34" s="76"/>
      <c r="CD34" s="76"/>
      <c r="CE34" s="76"/>
      <c r="CF34" s="76"/>
      <c r="CG34" s="76"/>
      <c r="CH34" s="76"/>
      <c r="CI34" s="76"/>
      <c r="CJ34" s="76"/>
      <c r="CK34" s="76"/>
      <c r="CL34" s="76"/>
      <c r="CM34" s="76"/>
      <c r="CN34" s="76"/>
      <c r="CO34" s="76"/>
      <c r="CP34" s="76"/>
      <c r="CQ34" s="76"/>
      <c r="CR34" s="76"/>
      <c r="CS34" s="76"/>
      <c r="CT34" s="76"/>
      <c r="CU34" s="76"/>
      <c r="CV34" s="76"/>
      <c r="CW34" s="76"/>
      <c r="CX34" s="76"/>
      <c r="CY34" s="76"/>
      <c r="CZ34" s="76"/>
      <c r="DA34" s="76"/>
      <c r="DB34" s="76"/>
      <c r="DC34" s="76"/>
      <c r="DD34" s="76"/>
      <c r="DE34" s="76"/>
      <c r="DF34" s="76"/>
      <c r="DG34" s="76"/>
      <c r="DH34" s="76"/>
      <c r="DI34" s="76"/>
      <c r="DJ34" s="76"/>
      <c r="DK34" s="76"/>
      <c r="DL34" s="76"/>
      <c r="DM34" s="76"/>
      <c r="DN34" s="76"/>
      <c r="DO34" s="76"/>
      <c r="DP34" s="76"/>
      <c r="DQ34" s="76"/>
      <c r="DR34" s="76"/>
      <c r="DS34" s="76"/>
      <c r="DT34" s="76"/>
      <c r="DU34" s="76"/>
      <c r="DV34" s="76"/>
      <c r="DW34" s="76"/>
      <c r="DX34" s="76"/>
      <c r="DY34" s="76"/>
      <c r="DZ34" s="76"/>
      <c r="EA34" s="76"/>
      <c r="EB34" s="76"/>
      <c r="EC34" s="76"/>
      <c r="ED34" s="76"/>
      <c r="EE34" s="76"/>
      <c r="EF34" s="76"/>
      <c r="EG34" s="76"/>
      <c r="EH34" s="76"/>
      <c r="EI34" s="76"/>
      <c r="EJ34" s="76"/>
      <c r="EK34" s="76"/>
      <c r="EL34" s="76"/>
      <c r="EM34" s="76"/>
      <c r="EN34" s="76"/>
      <c r="EO34" s="76"/>
      <c r="EP34" s="76"/>
      <c r="EQ34" s="76"/>
      <c r="ER34" s="76"/>
      <c r="ES34" s="76"/>
      <c r="ET34" s="76"/>
      <c r="EU34" s="76"/>
      <c r="EV34" s="76"/>
      <c r="EW34" s="76"/>
      <c r="EX34" s="76"/>
      <c r="EY34" s="76"/>
    </row>
    <row r="35" spans="1:155" s="89" customFormat="1" ht="15" customHeight="1" x14ac:dyDescent="0.25">
      <c r="A35" s="564"/>
      <c r="B35" s="568"/>
      <c r="C35" s="614"/>
      <c r="D35" s="773"/>
      <c r="E35" s="832"/>
      <c r="F35" s="844" t="s">
        <v>781</v>
      </c>
      <c r="G35" s="805" t="s">
        <v>783</v>
      </c>
      <c r="H35" s="806"/>
      <c r="I35" s="806"/>
      <c r="J35" s="807"/>
      <c r="K35" s="601"/>
      <c r="L35" s="79"/>
      <c r="M35" s="79"/>
      <c r="N35" s="76"/>
      <c r="O35" s="76"/>
      <c r="P35" s="76"/>
      <c r="Q35" s="76"/>
      <c r="R35" s="76"/>
      <c r="S35" s="76"/>
      <c r="T35" s="76"/>
      <c r="U35" s="76"/>
      <c r="V35" s="76"/>
      <c r="W35" s="76"/>
      <c r="X35" s="76"/>
      <c r="Y35" s="76"/>
      <c r="Z35" s="76"/>
      <c r="AA35" s="76"/>
      <c r="AB35" s="76"/>
      <c r="AC35" s="76"/>
      <c r="AD35" s="76"/>
      <c r="AE35" s="76"/>
      <c r="AF35" s="76"/>
      <c r="AG35" s="76"/>
      <c r="AH35" s="76"/>
      <c r="AI35" s="76"/>
      <c r="AJ35" s="76"/>
      <c r="AK35" s="76"/>
      <c r="AL35" s="76"/>
      <c r="AM35" s="76"/>
      <c r="AN35" s="76"/>
      <c r="AO35" s="76"/>
      <c r="AP35" s="76"/>
      <c r="AQ35" s="76"/>
      <c r="AR35" s="76"/>
      <c r="AS35" s="76"/>
      <c r="AT35" s="76"/>
      <c r="AU35" s="76"/>
      <c r="AV35" s="76"/>
      <c r="AW35" s="76"/>
      <c r="AX35" s="76"/>
      <c r="AY35" s="76"/>
      <c r="AZ35" s="76"/>
      <c r="BA35" s="76"/>
      <c r="BB35" s="76"/>
      <c r="BC35" s="76"/>
      <c r="BD35" s="76"/>
      <c r="BE35" s="76"/>
      <c r="BF35" s="76"/>
      <c r="BG35" s="76"/>
      <c r="BH35" s="76"/>
      <c r="BI35" s="76"/>
      <c r="BJ35" s="76"/>
      <c r="BK35" s="76"/>
      <c r="BL35" s="76"/>
      <c r="BM35" s="76"/>
      <c r="BN35" s="76"/>
      <c r="BO35" s="76"/>
      <c r="BP35" s="76"/>
      <c r="BQ35" s="76"/>
      <c r="BR35" s="76"/>
      <c r="BS35" s="76"/>
      <c r="BT35" s="76"/>
      <c r="BU35" s="76"/>
      <c r="BV35" s="76"/>
      <c r="BW35" s="76"/>
      <c r="BX35" s="76"/>
      <c r="BY35" s="76"/>
      <c r="BZ35" s="76"/>
      <c r="CA35" s="76"/>
      <c r="CB35" s="76"/>
      <c r="CC35" s="76"/>
      <c r="CD35" s="76"/>
      <c r="CE35" s="76"/>
      <c r="CF35" s="76"/>
      <c r="CG35" s="76"/>
      <c r="CH35" s="76"/>
      <c r="CI35" s="76"/>
      <c r="CJ35" s="76"/>
      <c r="CK35" s="76"/>
      <c r="CL35" s="76"/>
      <c r="CM35" s="76"/>
      <c r="CN35" s="76"/>
      <c r="CO35" s="76"/>
      <c r="CP35" s="76"/>
      <c r="CQ35" s="76"/>
      <c r="CR35" s="76"/>
      <c r="CS35" s="76"/>
      <c r="CT35" s="76"/>
      <c r="CU35" s="76"/>
      <c r="CV35" s="76"/>
      <c r="CW35" s="76"/>
      <c r="CX35" s="76"/>
      <c r="CY35" s="76"/>
      <c r="CZ35" s="76"/>
      <c r="DA35" s="76"/>
      <c r="DB35" s="76"/>
      <c r="DC35" s="76"/>
      <c r="DD35" s="76"/>
      <c r="DE35" s="76"/>
      <c r="DF35" s="76"/>
      <c r="DG35" s="76"/>
      <c r="DH35" s="76"/>
      <c r="DI35" s="76"/>
      <c r="DJ35" s="76"/>
      <c r="DK35" s="76"/>
      <c r="DL35" s="76"/>
      <c r="DM35" s="76"/>
      <c r="DN35" s="76"/>
      <c r="DO35" s="76"/>
      <c r="DP35" s="76"/>
      <c r="DQ35" s="76"/>
      <c r="DR35" s="76"/>
      <c r="DS35" s="76"/>
      <c r="DT35" s="76"/>
      <c r="DU35" s="76"/>
      <c r="DV35" s="76"/>
      <c r="DW35" s="76"/>
      <c r="DX35" s="76"/>
      <c r="DY35" s="76"/>
      <c r="DZ35" s="76"/>
      <c r="EA35" s="76"/>
      <c r="EB35" s="76"/>
      <c r="EC35" s="76"/>
      <c r="ED35" s="76"/>
      <c r="EE35" s="76"/>
      <c r="EF35" s="76"/>
      <c r="EG35" s="76"/>
      <c r="EH35" s="76"/>
      <c r="EI35" s="76"/>
      <c r="EJ35" s="76"/>
      <c r="EK35" s="76"/>
      <c r="EL35" s="76"/>
      <c r="EM35" s="76"/>
      <c r="EN35" s="76"/>
      <c r="EO35" s="76"/>
      <c r="EP35" s="76"/>
      <c r="EQ35" s="76"/>
      <c r="ER35" s="76"/>
      <c r="ES35" s="76"/>
      <c r="ET35" s="76"/>
      <c r="EU35" s="76"/>
      <c r="EV35" s="76"/>
      <c r="EW35" s="76"/>
      <c r="EX35" s="76"/>
      <c r="EY35" s="76"/>
    </row>
    <row r="36" spans="1:155" s="89" customFormat="1" ht="15" customHeight="1" x14ac:dyDescent="0.25">
      <c r="A36" s="564"/>
      <c r="B36" s="568"/>
      <c r="C36" s="614"/>
      <c r="D36" s="773"/>
      <c r="E36" s="832"/>
      <c r="F36" s="845"/>
      <c r="G36" s="808"/>
      <c r="H36" s="809"/>
      <c r="I36" s="809"/>
      <c r="J36" s="810"/>
      <c r="K36" s="601"/>
      <c r="L36" s="79"/>
      <c r="M36" s="79"/>
      <c r="N36" s="76"/>
      <c r="O36" s="76"/>
      <c r="P36" s="76"/>
      <c r="Q36" s="76"/>
      <c r="R36" s="76"/>
      <c r="S36" s="76"/>
      <c r="T36" s="76"/>
      <c r="U36" s="76"/>
      <c r="V36" s="76"/>
      <c r="W36" s="76"/>
      <c r="X36" s="76"/>
      <c r="Y36" s="76"/>
      <c r="Z36" s="76"/>
      <c r="AA36" s="76"/>
      <c r="AB36" s="76"/>
      <c r="AC36" s="76"/>
      <c r="AD36" s="76"/>
      <c r="AE36" s="76"/>
      <c r="AF36" s="76"/>
      <c r="AG36" s="76"/>
      <c r="AH36" s="76"/>
      <c r="AI36" s="76"/>
      <c r="AJ36" s="76"/>
      <c r="AK36" s="76"/>
      <c r="AL36" s="76"/>
      <c r="AM36" s="76"/>
      <c r="AN36" s="76"/>
      <c r="AO36" s="76"/>
      <c r="AP36" s="76"/>
      <c r="AQ36" s="76"/>
      <c r="AR36" s="76"/>
      <c r="AS36" s="76"/>
      <c r="AT36" s="76"/>
      <c r="AU36" s="76"/>
      <c r="AV36" s="76"/>
      <c r="AW36" s="76"/>
      <c r="AX36" s="76"/>
      <c r="AY36" s="76"/>
      <c r="AZ36" s="76"/>
      <c r="BA36" s="76"/>
      <c r="BB36" s="76"/>
      <c r="BC36" s="76"/>
      <c r="BD36" s="76"/>
      <c r="BE36" s="76"/>
      <c r="BF36" s="76"/>
      <c r="BG36" s="76"/>
      <c r="BH36" s="76"/>
      <c r="BI36" s="76"/>
      <c r="BJ36" s="76"/>
      <c r="BK36" s="76"/>
      <c r="BL36" s="76"/>
      <c r="BM36" s="76"/>
      <c r="BN36" s="76"/>
      <c r="BO36" s="76"/>
      <c r="BP36" s="76"/>
      <c r="BQ36" s="76"/>
      <c r="BR36" s="76"/>
      <c r="BS36" s="76"/>
      <c r="BT36" s="76"/>
      <c r="BU36" s="76"/>
      <c r="BV36" s="76"/>
      <c r="BW36" s="76"/>
      <c r="BX36" s="76"/>
      <c r="BY36" s="76"/>
      <c r="BZ36" s="76"/>
      <c r="CA36" s="76"/>
      <c r="CB36" s="76"/>
      <c r="CC36" s="76"/>
      <c r="CD36" s="76"/>
      <c r="CE36" s="76"/>
      <c r="CF36" s="76"/>
      <c r="CG36" s="76"/>
      <c r="CH36" s="76"/>
      <c r="CI36" s="76"/>
      <c r="CJ36" s="76"/>
      <c r="CK36" s="76"/>
      <c r="CL36" s="76"/>
      <c r="CM36" s="76"/>
      <c r="CN36" s="76"/>
      <c r="CO36" s="76"/>
      <c r="CP36" s="76"/>
      <c r="CQ36" s="76"/>
      <c r="CR36" s="76"/>
      <c r="CS36" s="76"/>
      <c r="CT36" s="76"/>
      <c r="CU36" s="76"/>
      <c r="CV36" s="76"/>
      <c r="CW36" s="76"/>
      <c r="CX36" s="76"/>
      <c r="CY36" s="76"/>
      <c r="CZ36" s="76"/>
      <c r="DA36" s="76"/>
      <c r="DB36" s="76"/>
      <c r="DC36" s="76"/>
      <c r="DD36" s="76"/>
      <c r="DE36" s="76"/>
      <c r="DF36" s="76"/>
      <c r="DG36" s="76"/>
      <c r="DH36" s="76"/>
      <c r="DI36" s="76"/>
      <c r="DJ36" s="76"/>
      <c r="DK36" s="76"/>
      <c r="DL36" s="76"/>
      <c r="DM36" s="76"/>
      <c r="DN36" s="76"/>
      <c r="DO36" s="76"/>
      <c r="DP36" s="76"/>
      <c r="DQ36" s="76"/>
      <c r="DR36" s="76"/>
      <c r="DS36" s="76"/>
      <c r="DT36" s="76"/>
      <c r="DU36" s="76"/>
      <c r="DV36" s="76"/>
      <c r="DW36" s="76"/>
      <c r="DX36" s="76"/>
      <c r="DY36" s="76"/>
      <c r="DZ36" s="76"/>
      <c r="EA36" s="76"/>
      <c r="EB36" s="76"/>
      <c r="EC36" s="76"/>
      <c r="ED36" s="76"/>
      <c r="EE36" s="76"/>
      <c r="EF36" s="76"/>
      <c r="EG36" s="76"/>
      <c r="EH36" s="76"/>
      <c r="EI36" s="76"/>
      <c r="EJ36" s="76"/>
      <c r="EK36" s="76"/>
      <c r="EL36" s="76"/>
      <c r="EM36" s="76"/>
      <c r="EN36" s="76"/>
      <c r="EO36" s="76"/>
      <c r="EP36" s="76"/>
      <c r="EQ36" s="76"/>
      <c r="ER36" s="76"/>
      <c r="ES36" s="76"/>
      <c r="ET36" s="76"/>
      <c r="EU36" s="76"/>
      <c r="EV36" s="76"/>
      <c r="EW36" s="76"/>
      <c r="EX36" s="76"/>
      <c r="EY36" s="76"/>
    </row>
    <row r="37" spans="1:155" s="89" customFormat="1" ht="15" customHeight="1" x14ac:dyDescent="0.25">
      <c r="A37" s="564"/>
      <c r="B37" s="568"/>
      <c r="C37" s="614"/>
      <c r="D37" s="773"/>
      <c r="E37" s="832"/>
      <c r="F37" s="846"/>
      <c r="G37" s="811"/>
      <c r="H37" s="812"/>
      <c r="I37" s="812"/>
      <c r="J37" s="813"/>
      <c r="K37" s="601"/>
      <c r="L37" s="79"/>
      <c r="M37" s="79"/>
      <c r="N37" s="76"/>
      <c r="O37" s="76"/>
      <c r="P37" s="76"/>
      <c r="Q37" s="76"/>
      <c r="R37" s="76"/>
      <c r="S37" s="76"/>
      <c r="T37" s="76"/>
      <c r="U37" s="76"/>
      <c r="V37" s="76"/>
      <c r="W37" s="76"/>
      <c r="X37" s="76"/>
      <c r="Y37" s="76"/>
      <c r="Z37" s="76"/>
      <c r="AA37" s="76"/>
      <c r="AB37" s="76"/>
      <c r="AC37" s="76"/>
      <c r="AD37" s="76"/>
      <c r="AE37" s="76"/>
      <c r="AF37" s="76"/>
      <c r="AG37" s="76"/>
      <c r="AH37" s="76"/>
      <c r="AI37" s="76"/>
      <c r="AJ37" s="76"/>
      <c r="AK37" s="76"/>
      <c r="AL37" s="76"/>
      <c r="AM37" s="76"/>
      <c r="AN37" s="76"/>
      <c r="AO37" s="76"/>
      <c r="AP37" s="76"/>
      <c r="AQ37" s="76"/>
      <c r="AR37" s="76"/>
      <c r="AS37" s="76"/>
      <c r="AT37" s="76"/>
      <c r="AU37" s="76"/>
      <c r="AV37" s="76"/>
      <c r="AW37" s="76"/>
      <c r="AX37" s="76"/>
      <c r="AY37" s="76"/>
      <c r="AZ37" s="76"/>
      <c r="BA37" s="76"/>
      <c r="BB37" s="76"/>
      <c r="BC37" s="76"/>
      <c r="BD37" s="76"/>
      <c r="BE37" s="76"/>
      <c r="BF37" s="76"/>
      <c r="BG37" s="76"/>
      <c r="BH37" s="76"/>
      <c r="BI37" s="76"/>
      <c r="BJ37" s="76"/>
      <c r="BK37" s="76"/>
      <c r="BL37" s="76"/>
      <c r="BM37" s="76"/>
      <c r="BN37" s="76"/>
      <c r="BO37" s="76"/>
      <c r="BP37" s="76"/>
      <c r="BQ37" s="76"/>
      <c r="BR37" s="76"/>
      <c r="BS37" s="76"/>
      <c r="BT37" s="76"/>
      <c r="BU37" s="76"/>
      <c r="BV37" s="76"/>
      <c r="BW37" s="76"/>
      <c r="BX37" s="76"/>
      <c r="BY37" s="76"/>
      <c r="BZ37" s="76"/>
      <c r="CA37" s="76"/>
      <c r="CB37" s="76"/>
      <c r="CC37" s="76"/>
      <c r="CD37" s="76"/>
      <c r="CE37" s="76"/>
      <c r="CF37" s="76"/>
      <c r="CG37" s="76"/>
      <c r="CH37" s="76"/>
      <c r="CI37" s="76"/>
      <c r="CJ37" s="76"/>
      <c r="CK37" s="76"/>
      <c r="CL37" s="76"/>
      <c r="CM37" s="76"/>
      <c r="CN37" s="76"/>
      <c r="CO37" s="76"/>
      <c r="CP37" s="76"/>
      <c r="CQ37" s="76"/>
      <c r="CR37" s="76"/>
      <c r="CS37" s="76"/>
      <c r="CT37" s="76"/>
      <c r="CU37" s="76"/>
      <c r="CV37" s="76"/>
      <c r="CW37" s="76"/>
      <c r="CX37" s="76"/>
      <c r="CY37" s="76"/>
      <c r="CZ37" s="76"/>
      <c r="DA37" s="76"/>
      <c r="DB37" s="76"/>
      <c r="DC37" s="76"/>
      <c r="DD37" s="76"/>
      <c r="DE37" s="76"/>
      <c r="DF37" s="76"/>
      <c r="DG37" s="76"/>
      <c r="DH37" s="76"/>
      <c r="DI37" s="76"/>
      <c r="DJ37" s="76"/>
      <c r="DK37" s="76"/>
      <c r="DL37" s="76"/>
      <c r="DM37" s="76"/>
      <c r="DN37" s="76"/>
      <c r="DO37" s="76"/>
      <c r="DP37" s="76"/>
      <c r="DQ37" s="76"/>
      <c r="DR37" s="76"/>
      <c r="DS37" s="76"/>
      <c r="DT37" s="76"/>
      <c r="DU37" s="76"/>
      <c r="DV37" s="76"/>
      <c r="DW37" s="76"/>
      <c r="DX37" s="76"/>
      <c r="DY37" s="76"/>
      <c r="DZ37" s="76"/>
      <c r="EA37" s="76"/>
      <c r="EB37" s="76"/>
      <c r="EC37" s="76"/>
      <c r="ED37" s="76"/>
      <c r="EE37" s="76"/>
      <c r="EF37" s="76"/>
      <c r="EG37" s="76"/>
      <c r="EH37" s="76"/>
      <c r="EI37" s="76"/>
      <c r="EJ37" s="76"/>
      <c r="EK37" s="76"/>
      <c r="EL37" s="76"/>
      <c r="EM37" s="76"/>
      <c r="EN37" s="76"/>
      <c r="EO37" s="76"/>
      <c r="EP37" s="76"/>
      <c r="EQ37" s="76"/>
      <c r="ER37" s="76"/>
      <c r="ES37" s="76"/>
      <c r="ET37" s="76"/>
      <c r="EU37" s="76"/>
      <c r="EV37" s="76"/>
      <c r="EW37" s="76"/>
      <c r="EX37" s="76"/>
      <c r="EY37" s="76"/>
    </row>
    <row r="38" spans="1:155" s="89" customFormat="1" ht="15" customHeight="1" x14ac:dyDescent="0.25">
      <c r="A38" s="564"/>
      <c r="B38" s="568"/>
      <c r="C38" s="614"/>
      <c r="D38" s="773"/>
      <c r="E38" s="832"/>
      <c r="F38" s="844" t="s">
        <v>789</v>
      </c>
      <c r="G38" s="805" t="s">
        <v>949</v>
      </c>
      <c r="H38" s="806"/>
      <c r="I38" s="806"/>
      <c r="J38" s="807"/>
      <c r="K38" s="601"/>
      <c r="L38" s="79"/>
      <c r="M38" s="79"/>
      <c r="N38" s="76"/>
      <c r="O38" s="76"/>
      <c r="P38" s="76"/>
      <c r="Q38" s="76"/>
      <c r="R38" s="76"/>
      <c r="S38" s="76"/>
      <c r="T38" s="76"/>
      <c r="U38" s="76"/>
      <c r="V38" s="76"/>
      <c r="W38" s="76"/>
      <c r="X38" s="76"/>
      <c r="Y38" s="76"/>
      <c r="Z38" s="76"/>
      <c r="AA38" s="76"/>
      <c r="AB38" s="76"/>
      <c r="AC38" s="76"/>
      <c r="AD38" s="76"/>
      <c r="AE38" s="76"/>
      <c r="AF38" s="76"/>
      <c r="AG38" s="76"/>
      <c r="AH38" s="76"/>
      <c r="AI38" s="76"/>
      <c r="AJ38" s="76"/>
      <c r="AK38" s="76"/>
      <c r="AL38" s="76"/>
      <c r="AM38" s="76"/>
      <c r="AN38" s="76"/>
      <c r="AO38" s="76"/>
      <c r="AP38" s="76"/>
      <c r="AQ38" s="76"/>
      <c r="AR38" s="76"/>
      <c r="AS38" s="76"/>
      <c r="AT38" s="76"/>
      <c r="AU38" s="76"/>
      <c r="AV38" s="76"/>
      <c r="AW38" s="76"/>
      <c r="AX38" s="76"/>
      <c r="AY38" s="76"/>
      <c r="AZ38" s="76"/>
      <c r="BA38" s="76"/>
      <c r="BB38" s="76"/>
      <c r="BC38" s="76"/>
      <c r="BD38" s="76"/>
      <c r="BE38" s="76"/>
      <c r="BF38" s="76"/>
      <c r="BG38" s="76"/>
      <c r="BH38" s="76"/>
      <c r="BI38" s="76"/>
      <c r="BJ38" s="76"/>
      <c r="BK38" s="76"/>
      <c r="BL38" s="76"/>
      <c r="BM38" s="76"/>
      <c r="BN38" s="76"/>
      <c r="BO38" s="76"/>
      <c r="BP38" s="76"/>
      <c r="BQ38" s="76"/>
      <c r="BR38" s="76"/>
      <c r="BS38" s="76"/>
      <c r="BT38" s="76"/>
      <c r="BU38" s="76"/>
      <c r="BV38" s="76"/>
      <c r="BW38" s="76"/>
      <c r="BX38" s="76"/>
      <c r="BY38" s="76"/>
      <c r="BZ38" s="76"/>
      <c r="CA38" s="76"/>
      <c r="CB38" s="76"/>
      <c r="CC38" s="76"/>
      <c r="CD38" s="76"/>
      <c r="CE38" s="76"/>
      <c r="CF38" s="76"/>
      <c r="CG38" s="76"/>
      <c r="CH38" s="76"/>
      <c r="CI38" s="76"/>
      <c r="CJ38" s="76"/>
      <c r="CK38" s="76"/>
      <c r="CL38" s="76"/>
      <c r="CM38" s="76"/>
      <c r="CN38" s="76"/>
      <c r="CO38" s="76"/>
      <c r="CP38" s="76"/>
      <c r="CQ38" s="76"/>
      <c r="CR38" s="76"/>
      <c r="CS38" s="76"/>
      <c r="CT38" s="76"/>
      <c r="CU38" s="76"/>
      <c r="CV38" s="76"/>
      <c r="CW38" s="76"/>
      <c r="CX38" s="76"/>
      <c r="CY38" s="76"/>
      <c r="CZ38" s="76"/>
      <c r="DA38" s="76"/>
      <c r="DB38" s="76"/>
      <c r="DC38" s="76"/>
      <c r="DD38" s="76"/>
      <c r="DE38" s="76"/>
      <c r="DF38" s="76"/>
      <c r="DG38" s="76"/>
      <c r="DH38" s="76"/>
      <c r="DI38" s="76"/>
      <c r="DJ38" s="76"/>
      <c r="DK38" s="76"/>
      <c r="DL38" s="76"/>
      <c r="DM38" s="76"/>
      <c r="DN38" s="76"/>
      <c r="DO38" s="76"/>
      <c r="DP38" s="76"/>
      <c r="DQ38" s="76"/>
      <c r="DR38" s="76"/>
      <c r="DS38" s="76"/>
      <c r="DT38" s="76"/>
      <c r="DU38" s="76"/>
      <c r="DV38" s="76"/>
      <c r="DW38" s="76"/>
      <c r="DX38" s="76"/>
      <c r="DY38" s="76"/>
      <c r="DZ38" s="76"/>
      <c r="EA38" s="76"/>
      <c r="EB38" s="76"/>
      <c r="EC38" s="76"/>
      <c r="ED38" s="76"/>
      <c r="EE38" s="76"/>
      <c r="EF38" s="76"/>
      <c r="EG38" s="76"/>
      <c r="EH38" s="76"/>
      <c r="EI38" s="76"/>
      <c r="EJ38" s="76"/>
      <c r="EK38" s="76"/>
      <c r="EL38" s="76"/>
      <c r="EM38" s="76"/>
      <c r="EN38" s="76"/>
      <c r="EO38" s="76"/>
      <c r="EP38" s="76"/>
      <c r="EQ38" s="76"/>
      <c r="ER38" s="76"/>
      <c r="ES38" s="76"/>
      <c r="ET38" s="76"/>
      <c r="EU38" s="76"/>
      <c r="EV38" s="76"/>
      <c r="EW38" s="76"/>
      <c r="EX38" s="76"/>
      <c r="EY38" s="76"/>
    </row>
    <row r="39" spans="1:155" s="89" customFormat="1" ht="15" customHeight="1" x14ac:dyDescent="0.25">
      <c r="A39" s="564"/>
      <c r="B39" s="568"/>
      <c r="C39" s="614"/>
      <c r="D39" s="773"/>
      <c r="E39" s="832"/>
      <c r="F39" s="845"/>
      <c r="G39" s="808"/>
      <c r="H39" s="809"/>
      <c r="I39" s="809"/>
      <c r="J39" s="810"/>
      <c r="K39" s="601"/>
      <c r="L39" s="79"/>
      <c r="M39" s="79"/>
      <c r="N39" s="76"/>
      <c r="O39" s="76"/>
      <c r="P39" s="76"/>
      <c r="Q39" s="76"/>
      <c r="R39" s="76"/>
      <c r="S39" s="76"/>
      <c r="T39" s="76"/>
      <c r="U39" s="76"/>
      <c r="V39" s="76"/>
      <c r="W39" s="76"/>
      <c r="X39" s="76"/>
      <c r="Y39" s="76"/>
      <c r="Z39" s="76"/>
      <c r="AA39" s="76"/>
      <c r="AB39" s="76"/>
      <c r="AC39" s="76"/>
      <c r="AD39" s="76"/>
      <c r="AE39" s="76"/>
      <c r="AF39" s="76"/>
      <c r="AG39" s="76"/>
      <c r="AH39" s="76"/>
      <c r="AI39" s="76"/>
      <c r="AJ39" s="76"/>
      <c r="AK39" s="76"/>
      <c r="AL39" s="76"/>
      <c r="AM39" s="76"/>
      <c r="AN39" s="76"/>
      <c r="AO39" s="76"/>
      <c r="AP39" s="76"/>
      <c r="AQ39" s="76"/>
      <c r="AR39" s="76"/>
      <c r="AS39" s="76"/>
      <c r="AT39" s="76"/>
      <c r="AU39" s="76"/>
      <c r="AV39" s="76"/>
      <c r="AW39" s="76"/>
      <c r="AX39" s="76"/>
      <c r="AY39" s="76"/>
      <c r="AZ39" s="76"/>
      <c r="BA39" s="76"/>
      <c r="BB39" s="76"/>
      <c r="BC39" s="76"/>
      <c r="BD39" s="76"/>
      <c r="BE39" s="76"/>
      <c r="BF39" s="76"/>
      <c r="BG39" s="76"/>
      <c r="BH39" s="76"/>
      <c r="BI39" s="76"/>
      <c r="BJ39" s="76"/>
      <c r="BK39" s="76"/>
      <c r="BL39" s="76"/>
      <c r="BM39" s="76"/>
      <c r="BN39" s="76"/>
      <c r="BO39" s="76"/>
      <c r="BP39" s="76"/>
      <c r="BQ39" s="76"/>
      <c r="BR39" s="76"/>
      <c r="BS39" s="76"/>
      <c r="BT39" s="76"/>
      <c r="BU39" s="76"/>
      <c r="BV39" s="76"/>
      <c r="BW39" s="76"/>
      <c r="BX39" s="76"/>
      <c r="BY39" s="76"/>
      <c r="BZ39" s="76"/>
      <c r="CA39" s="76"/>
      <c r="CB39" s="76"/>
      <c r="CC39" s="76"/>
      <c r="CD39" s="76"/>
      <c r="CE39" s="76"/>
      <c r="CF39" s="76"/>
      <c r="CG39" s="76"/>
      <c r="CH39" s="76"/>
      <c r="CI39" s="76"/>
      <c r="CJ39" s="76"/>
      <c r="CK39" s="76"/>
      <c r="CL39" s="76"/>
      <c r="CM39" s="76"/>
      <c r="CN39" s="76"/>
      <c r="CO39" s="76"/>
      <c r="CP39" s="76"/>
      <c r="CQ39" s="76"/>
      <c r="CR39" s="76"/>
      <c r="CS39" s="76"/>
      <c r="CT39" s="76"/>
      <c r="CU39" s="76"/>
      <c r="CV39" s="76"/>
      <c r="CW39" s="76"/>
      <c r="CX39" s="76"/>
      <c r="CY39" s="76"/>
      <c r="CZ39" s="76"/>
      <c r="DA39" s="76"/>
      <c r="DB39" s="76"/>
      <c r="DC39" s="76"/>
      <c r="DD39" s="76"/>
      <c r="DE39" s="76"/>
      <c r="DF39" s="76"/>
      <c r="DG39" s="76"/>
      <c r="DH39" s="76"/>
      <c r="DI39" s="76"/>
      <c r="DJ39" s="76"/>
      <c r="DK39" s="76"/>
      <c r="DL39" s="76"/>
      <c r="DM39" s="76"/>
      <c r="DN39" s="76"/>
      <c r="DO39" s="76"/>
      <c r="DP39" s="76"/>
      <c r="DQ39" s="76"/>
      <c r="DR39" s="76"/>
      <c r="DS39" s="76"/>
      <c r="DT39" s="76"/>
      <c r="DU39" s="76"/>
      <c r="DV39" s="76"/>
      <c r="DW39" s="76"/>
      <c r="DX39" s="76"/>
      <c r="DY39" s="76"/>
      <c r="DZ39" s="76"/>
      <c r="EA39" s="76"/>
      <c r="EB39" s="76"/>
      <c r="EC39" s="76"/>
      <c r="ED39" s="76"/>
      <c r="EE39" s="76"/>
      <c r="EF39" s="76"/>
      <c r="EG39" s="76"/>
      <c r="EH39" s="76"/>
      <c r="EI39" s="76"/>
      <c r="EJ39" s="76"/>
      <c r="EK39" s="76"/>
      <c r="EL39" s="76"/>
      <c r="EM39" s="76"/>
      <c r="EN39" s="76"/>
      <c r="EO39" s="76"/>
      <c r="EP39" s="76"/>
      <c r="EQ39" s="76"/>
      <c r="ER39" s="76"/>
      <c r="ES39" s="76"/>
      <c r="ET39" s="76"/>
      <c r="EU39" s="76"/>
      <c r="EV39" s="76"/>
      <c r="EW39" s="76"/>
      <c r="EX39" s="76"/>
      <c r="EY39" s="76"/>
    </row>
    <row r="40" spans="1:155" s="89" customFormat="1" ht="15" customHeight="1" x14ac:dyDescent="0.25">
      <c r="A40" s="564"/>
      <c r="B40" s="568"/>
      <c r="C40" s="614"/>
      <c r="D40" s="773"/>
      <c r="E40" s="832"/>
      <c r="F40" s="846"/>
      <c r="G40" s="811"/>
      <c r="H40" s="812"/>
      <c r="I40" s="812"/>
      <c r="J40" s="813"/>
      <c r="K40" s="601"/>
      <c r="L40" s="79"/>
      <c r="M40" s="79"/>
      <c r="N40" s="76"/>
      <c r="O40" s="76"/>
      <c r="P40" s="76"/>
      <c r="Q40" s="76"/>
      <c r="R40" s="76"/>
      <c r="S40" s="76"/>
      <c r="T40" s="76"/>
      <c r="U40" s="76"/>
      <c r="V40" s="76"/>
      <c r="W40" s="76"/>
      <c r="X40" s="76"/>
      <c r="Y40" s="76"/>
      <c r="Z40" s="76"/>
      <c r="AA40" s="76"/>
      <c r="AB40" s="76"/>
      <c r="AC40" s="76"/>
      <c r="AD40" s="76"/>
      <c r="AE40" s="76"/>
      <c r="AF40" s="76"/>
      <c r="AG40" s="76"/>
      <c r="AH40" s="76"/>
      <c r="AI40" s="76"/>
      <c r="AJ40" s="76"/>
      <c r="AK40" s="76"/>
      <c r="AL40" s="76"/>
      <c r="AM40" s="76"/>
      <c r="AN40" s="76"/>
      <c r="AO40" s="76"/>
      <c r="AP40" s="76"/>
      <c r="AQ40" s="76"/>
      <c r="AR40" s="76"/>
      <c r="AS40" s="76"/>
      <c r="AT40" s="76"/>
      <c r="AU40" s="76"/>
      <c r="AV40" s="76"/>
      <c r="AW40" s="76"/>
      <c r="AX40" s="76"/>
      <c r="AY40" s="76"/>
      <c r="AZ40" s="76"/>
      <c r="BA40" s="76"/>
      <c r="BB40" s="76"/>
      <c r="BC40" s="76"/>
      <c r="BD40" s="76"/>
      <c r="BE40" s="76"/>
      <c r="BF40" s="76"/>
      <c r="BG40" s="76"/>
      <c r="BH40" s="76"/>
      <c r="BI40" s="76"/>
      <c r="BJ40" s="76"/>
      <c r="BK40" s="76"/>
      <c r="BL40" s="76"/>
      <c r="BM40" s="76"/>
      <c r="BN40" s="76"/>
      <c r="BO40" s="76"/>
      <c r="BP40" s="76"/>
      <c r="BQ40" s="76"/>
      <c r="BR40" s="76"/>
      <c r="BS40" s="76"/>
      <c r="BT40" s="76"/>
      <c r="BU40" s="76"/>
      <c r="BV40" s="76"/>
      <c r="BW40" s="76"/>
      <c r="BX40" s="76"/>
      <c r="BY40" s="76"/>
      <c r="BZ40" s="76"/>
      <c r="CA40" s="76"/>
      <c r="CB40" s="76"/>
      <c r="CC40" s="76"/>
      <c r="CD40" s="76"/>
      <c r="CE40" s="76"/>
      <c r="CF40" s="76"/>
      <c r="CG40" s="76"/>
      <c r="CH40" s="76"/>
      <c r="CI40" s="76"/>
      <c r="CJ40" s="76"/>
      <c r="CK40" s="76"/>
      <c r="CL40" s="76"/>
      <c r="CM40" s="76"/>
      <c r="CN40" s="76"/>
      <c r="CO40" s="76"/>
      <c r="CP40" s="76"/>
      <c r="CQ40" s="76"/>
      <c r="CR40" s="76"/>
      <c r="CS40" s="76"/>
      <c r="CT40" s="76"/>
      <c r="CU40" s="76"/>
      <c r="CV40" s="76"/>
      <c r="CW40" s="76"/>
      <c r="CX40" s="76"/>
      <c r="CY40" s="76"/>
      <c r="CZ40" s="76"/>
      <c r="DA40" s="76"/>
      <c r="DB40" s="76"/>
      <c r="DC40" s="76"/>
      <c r="DD40" s="76"/>
      <c r="DE40" s="76"/>
      <c r="DF40" s="76"/>
      <c r="DG40" s="76"/>
      <c r="DH40" s="76"/>
      <c r="DI40" s="76"/>
      <c r="DJ40" s="76"/>
      <c r="DK40" s="76"/>
      <c r="DL40" s="76"/>
      <c r="DM40" s="76"/>
      <c r="DN40" s="76"/>
      <c r="DO40" s="76"/>
      <c r="DP40" s="76"/>
      <c r="DQ40" s="76"/>
      <c r="DR40" s="76"/>
      <c r="DS40" s="76"/>
      <c r="DT40" s="76"/>
      <c r="DU40" s="76"/>
      <c r="DV40" s="76"/>
      <c r="DW40" s="76"/>
      <c r="DX40" s="76"/>
      <c r="DY40" s="76"/>
      <c r="DZ40" s="76"/>
      <c r="EA40" s="76"/>
      <c r="EB40" s="76"/>
      <c r="EC40" s="76"/>
      <c r="ED40" s="76"/>
      <c r="EE40" s="76"/>
      <c r="EF40" s="76"/>
      <c r="EG40" s="76"/>
      <c r="EH40" s="76"/>
      <c r="EI40" s="76"/>
      <c r="EJ40" s="76"/>
      <c r="EK40" s="76"/>
      <c r="EL40" s="76"/>
      <c r="EM40" s="76"/>
      <c r="EN40" s="76"/>
      <c r="EO40" s="76"/>
      <c r="EP40" s="76"/>
      <c r="EQ40" s="76"/>
      <c r="ER40" s="76"/>
      <c r="ES40" s="76"/>
      <c r="ET40" s="76"/>
      <c r="EU40" s="76"/>
      <c r="EV40" s="76"/>
      <c r="EW40" s="76"/>
      <c r="EX40" s="76"/>
      <c r="EY40" s="76"/>
    </row>
    <row r="41" spans="1:155" s="89" customFormat="1" ht="15" customHeight="1" x14ac:dyDescent="0.25">
      <c r="A41" s="564">
        <v>2</v>
      </c>
      <c r="B41" s="568"/>
      <c r="C41" s="614" t="s">
        <v>48</v>
      </c>
      <c r="D41" s="773"/>
      <c r="E41" s="832"/>
      <c r="F41" s="847" t="s">
        <v>787</v>
      </c>
      <c r="G41" s="805" t="s">
        <v>951</v>
      </c>
      <c r="H41" s="806"/>
      <c r="I41" s="806"/>
      <c r="J41" s="807"/>
      <c r="K41" s="601"/>
      <c r="L41" s="79"/>
      <c r="M41" s="79"/>
      <c r="N41" s="76"/>
      <c r="O41" s="76"/>
      <c r="P41" s="76"/>
      <c r="Q41" s="76"/>
      <c r="R41" s="76"/>
      <c r="S41" s="76"/>
      <c r="T41" s="76"/>
      <c r="U41" s="76"/>
      <c r="V41" s="76"/>
      <c r="W41" s="76"/>
      <c r="X41" s="76"/>
      <c r="Y41" s="76"/>
      <c r="Z41" s="76"/>
      <c r="AA41" s="76"/>
      <c r="AB41" s="76"/>
      <c r="AC41" s="76"/>
      <c r="AD41" s="76"/>
      <c r="AE41" s="76"/>
      <c r="AF41" s="76"/>
      <c r="AG41" s="76"/>
      <c r="AH41" s="76"/>
      <c r="AI41" s="76"/>
      <c r="AJ41" s="76"/>
      <c r="AK41" s="76"/>
      <c r="AL41" s="76"/>
      <c r="AM41" s="76"/>
      <c r="AN41" s="76"/>
      <c r="AO41" s="76"/>
      <c r="AP41" s="76"/>
      <c r="AQ41" s="76"/>
      <c r="AR41" s="76"/>
      <c r="AS41" s="76"/>
      <c r="AT41" s="76"/>
      <c r="AU41" s="76"/>
      <c r="AV41" s="76"/>
      <c r="AW41" s="76"/>
      <c r="AX41" s="76"/>
      <c r="AY41" s="76"/>
      <c r="AZ41" s="76"/>
      <c r="BA41" s="76"/>
      <c r="BB41" s="76"/>
      <c r="BC41" s="76"/>
      <c r="BD41" s="76"/>
      <c r="BE41" s="76"/>
      <c r="BF41" s="76"/>
      <c r="BG41" s="76"/>
      <c r="BH41" s="76"/>
      <c r="BI41" s="76"/>
      <c r="BJ41" s="76"/>
      <c r="BK41" s="76"/>
      <c r="BL41" s="76"/>
      <c r="BM41" s="76"/>
      <c r="BN41" s="76"/>
      <c r="BO41" s="76"/>
      <c r="BP41" s="76"/>
      <c r="BQ41" s="76"/>
      <c r="BR41" s="76"/>
      <c r="BS41" s="76"/>
      <c r="BT41" s="76"/>
      <c r="BU41" s="76"/>
      <c r="BV41" s="76"/>
      <c r="BW41" s="76"/>
      <c r="BX41" s="76"/>
      <c r="BY41" s="76"/>
      <c r="BZ41" s="76"/>
      <c r="CA41" s="76"/>
      <c r="CB41" s="76"/>
      <c r="CC41" s="76"/>
      <c r="CD41" s="76"/>
      <c r="CE41" s="76"/>
      <c r="CF41" s="76"/>
      <c r="CG41" s="76"/>
      <c r="CH41" s="76"/>
      <c r="CI41" s="76"/>
      <c r="CJ41" s="76"/>
      <c r="CK41" s="76"/>
      <c r="CL41" s="76"/>
      <c r="CM41" s="76"/>
      <c r="CN41" s="76"/>
      <c r="CO41" s="76"/>
      <c r="CP41" s="76"/>
      <c r="CQ41" s="76"/>
      <c r="CR41" s="76"/>
      <c r="CS41" s="76"/>
      <c r="CT41" s="76"/>
      <c r="CU41" s="76"/>
      <c r="CV41" s="76"/>
      <c r="CW41" s="76"/>
      <c r="CX41" s="76"/>
      <c r="CY41" s="76"/>
      <c r="CZ41" s="76"/>
      <c r="DA41" s="76"/>
      <c r="DB41" s="76"/>
      <c r="DC41" s="76"/>
      <c r="DD41" s="76"/>
      <c r="DE41" s="76"/>
      <c r="DF41" s="76"/>
      <c r="DG41" s="76"/>
      <c r="DH41" s="76"/>
      <c r="DI41" s="76"/>
      <c r="DJ41" s="76"/>
      <c r="DK41" s="76"/>
      <c r="DL41" s="76"/>
      <c r="DM41" s="76"/>
      <c r="DN41" s="76"/>
      <c r="DO41" s="76"/>
      <c r="DP41" s="76"/>
      <c r="DQ41" s="76"/>
      <c r="DR41" s="76"/>
      <c r="DS41" s="76"/>
      <c r="DT41" s="76"/>
      <c r="DU41" s="76"/>
      <c r="DV41" s="76"/>
      <c r="DW41" s="76"/>
      <c r="DX41" s="76"/>
      <c r="DY41" s="76"/>
      <c r="DZ41" s="76"/>
      <c r="EA41" s="76"/>
      <c r="EB41" s="76"/>
      <c r="EC41" s="76"/>
      <c r="ED41" s="76"/>
      <c r="EE41" s="76"/>
      <c r="EF41" s="76"/>
      <c r="EG41" s="76"/>
      <c r="EH41" s="76"/>
      <c r="EI41" s="76"/>
      <c r="EJ41" s="76"/>
      <c r="EK41" s="76"/>
      <c r="EL41" s="76"/>
      <c r="EM41" s="76"/>
      <c r="EN41" s="76"/>
      <c r="EO41" s="76"/>
      <c r="EP41" s="76"/>
      <c r="EQ41" s="76"/>
      <c r="ER41" s="76"/>
      <c r="ES41" s="76"/>
      <c r="ET41" s="76"/>
      <c r="EU41" s="76"/>
      <c r="EV41" s="76"/>
      <c r="EW41" s="76"/>
      <c r="EX41" s="76"/>
      <c r="EY41" s="76"/>
    </row>
    <row r="42" spans="1:155" s="89" customFormat="1" ht="15" customHeight="1" x14ac:dyDescent="0.25">
      <c r="A42" s="564"/>
      <c r="B42" s="568"/>
      <c r="C42" s="614"/>
      <c r="D42" s="773"/>
      <c r="E42" s="832"/>
      <c r="F42" s="848"/>
      <c r="G42" s="808"/>
      <c r="H42" s="809"/>
      <c r="I42" s="809"/>
      <c r="J42" s="810"/>
      <c r="K42" s="601"/>
      <c r="L42" s="79"/>
      <c r="M42" s="79"/>
      <c r="N42" s="76"/>
      <c r="O42" s="76"/>
      <c r="P42" s="76"/>
      <c r="Q42" s="76"/>
      <c r="R42" s="76"/>
      <c r="S42" s="76"/>
      <c r="T42" s="76"/>
      <c r="U42" s="76"/>
      <c r="V42" s="76"/>
      <c r="W42" s="76"/>
      <c r="X42" s="76"/>
      <c r="Y42" s="76"/>
      <c r="Z42" s="76"/>
      <c r="AA42" s="76"/>
      <c r="AB42" s="76"/>
      <c r="AC42" s="76"/>
      <c r="AD42" s="76"/>
      <c r="AE42" s="76"/>
      <c r="AF42" s="76"/>
      <c r="AG42" s="76"/>
      <c r="AH42" s="76"/>
      <c r="AI42" s="76"/>
      <c r="AJ42" s="76"/>
      <c r="AK42" s="76"/>
      <c r="AL42" s="76"/>
      <c r="AM42" s="76"/>
      <c r="AN42" s="76"/>
      <c r="AO42" s="76"/>
      <c r="AP42" s="76"/>
      <c r="AQ42" s="76"/>
      <c r="AR42" s="76"/>
      <c r="AS42" s="76"/>
      <c r="AT42" s="76"/>
      <c r="AU42" s="76"/>
      <c r="AV42" s="76"/>
      <c r="AW42" s="76"/>
      <c r="AX42" s="76"/>
      <c r="AY42" s="76"/>
      <c r="AZ42" s="76"/>
      <c r="BA42" s="76"/>
      <c r="BB42" s="76"/>
      <c r="BC42" s="76"/>
      <c r="BD42" s="76"/>
      <c r="BE42" s="76"/>
      <c r="BF42" s="76"/>
      <c r="BG42" s="76"/>
      <c r="BH42" s="76"/>
      <c r="BI42" s="76"/>
      <c r="BJ42" s="76"/>
      <c r="BK42" s="76"/>
      <c r="BL42" s="76"/>
      <c r="BM42" s="76"/>
      <c r="BN42" s="76"/>
      <c r="BO42" s="76"/>
      <c r="BP42" s="76"/>
      <c r="BQ42" s="76"/>
      <c r="BR42" s="76"/>
      <c r="BS42" s="76"/>
      <c r="BT42" s="76"/>
      <c r="BU42" s="76"/>
      <c r="BV42" s="76"/>
      <c r="BW42" s="76"/>
      <c r="BX42" s="76"/>
      <c r="BY42" s="76"/>
      <c r="BZ42" s="76"/>
      <c r="CA42" s="76"/>
      <c r="CB42" s="76"/>
      <c r="CC42" s="76"/>
      <c r="CD42" s="76"/>
      <c r="CE42" s="76"/>
      <c r="CF42" s="76"/>
      <c r="CG42" s="76"/>
      <c r="CH42" s="76"/>
      <c r="CI42" s="76"/>
      <c r="CJ42" s="76"/>
      <c r="CK42" s="76"/>
      <c r="CL42" s="76"/>
      <c r="CM42" s="76"/>
      <c r="CN42" s="76"/>
      <c r="CO42" s="76"/>
      <c r="CP42" s="76"/>
      <c r="CQ42" s="76"/>
      <c r="CR42" s="76"/>
      <c r="CS42" s="76"/>
      <c r="CT42" s="76"/>
      <c r="CU42" s="76"/>
      <c r="CV42" s="76"/>
      <c r="CW42" s="76"/>
      <c r="CX42" s="76"/>
      <c r="CY42" s="76"/>
      <c r="CZ42" s="76"/>
      <c r="DA42" s="76"/>
      <c r="DB42" s="76"/>
      <c r="DC42" s="76"/>
      <c r="DD42" s="76"/>
      <c r="DE42" s="76"/>
      <c r="DF42" s="76"/>
      <c r="DG42" s="76"/>
      <c r="DH42" s="76"/>
      <c r="DI42" s="76"/>
      <c r="DJ42" s="76"/>
      <c r="DK42" s="76"/>
      <c r="DL42" s="76"/>
      <c r="DM42" s="76"/>
      <c r="DN42" s="76"/>
      <c r="DO42" s="76"/>
      <c r="DP42" s="76"/>
      <c r="DQ42" s="76"/>
      <c r="DR42" s="76"/>
      <c r="DS42" s="76"/>
      <c r="DT42" s="76"/>
      <c r="DU42" s="76"/>
      <c r="DV42" s="76"/>
      <c r="DW42" s="76"/>
      <c r="DX42" s="76"/>
      <c r="DY42" s="76"/>
      <c r="DZ42" s="76"/>
      <c r="EA42" s="76"/>
      <c r="EB42" s="76"/>
      <c r="EC42" s="76"/>
      <c r="ED42" s="76"/>
      <c r="EE42" s="76"/>
      <c r="EF42" s="76"/>
      <c r="EG42" s="76"/>
      <c r="EH42" s="76"/>
      <c r="EI42" s="76"/>
      <c r="EJ42" s="76"/>
      <c r="EK42" s="76"/>
      <c r="EL42" s="76"/>
      <c r="EM42" s="76"/>
      <c r="EN42" s="76"/>
      <c r="EO42" s="76"/>
      <c r="EP42" s="76"/>
      <c r="EQ42" s="76"/>
      <c r="ER42" s="76"/>
      <c r="ES42" s="76"/>
      <c r="ET42" s="76"/>
      <c r="EU42" s="76"/>
      <c r="EV42" s="76"/>
      <c r="EW42" s="76"/>
      <c r="EX42" s="76"/>
      <c r="EY42" s="76"/>
    </row>
    <row r="43" spans="1:155" s="89" customFormat="1" ht="15" customHeight="1" x14ac:dyDescent="0.25">
      <c r="A43" s="564"/>
      <c r="B43" s="568"/>
      <c r="C43" s="614"/>
      <c r="D43" s="773"/>
      <c r="E43" s="832"/>
      <c r="F43" s="849"/>
      <c r="G43" s="811"/>
      <c r="H43" s="812"/>
      <c r="I43" s="812"/>
      <c r="J43" s="813"/>
      <c r="K43" s="601"/>
      <c r="L43" s="79"/>
      <c r="M43" s="79"/>
      <c r="N43" s="76"/>
      <c r="O43" s="76"/>
      <c r="P43" s="76"/>
      <c r="Q43" s="76"/>
      <c r="R43" s="76"/>
      <c r="S43" s="76"/>
      <c r="T43" s="76"/>
      <c r="U43" s="76"/>
      <c r="V43" s="76"/>
      <c r="W43" s="76"/>
      <c r="X43" s="76"/>
      <c r="Y43" s="76"/>
      <c r="Z43" s="76"/>
      <c r="AA43" s="76"/>
      <c r="AB43" s="76"/>
      <c r="AC43" s="76"/>
      <c r="AD43" s="76"/>
      <c r="AE43" s="76"/>
      <c r="AF43" s="76"/>
      <c r="AG43" s="76"/>
      <c r="AH43" s="76"/>
      <c r="AI43" s="76"/>
      <c r="AJ43" s="76"/>
      <c r="AK43" s="76"/>
      <c r="AL43" s="76"/>
      <c r="AM43" s="76"/>
      <c r="AN43" s="76"/>
      <c r="AO43" s="76"/>
      <c r="AP43" s="76"/>
      <c r="AQ43" s="76"/>
      <c r="AR43" s="76"/>
      <c r="AS43" s="76"/>
      <c r="AT43" s="76"/>
      <c r="AU43" s="76"/>
      <c r="AV43" s="76"/>
      <c r="AW43" s="76"/>
      <c r="AX43" s="76"/>
      <c r="AY43" s="76"/>
      <c r="AZ43" s="76"/>
      <c r="BA43" s="76"/>
      <c r="BB43" s="76"/>
      <c r="BC43" s="76"/>
      <c r="BD43" s="76"/>
      <c r="BE43" s="76"/>
      <c r="BF43" s="76"/>
      <c r="BG43" s="76"/>
      <c r="BH43" s="76"/>
      <c r="BI43" s="76"/>
      <c r="BJ43" s="76"/>
      <c r="BK43" s="76"/>
      <c r="BL43" s="76"/>
      <c r="BM43" s="76"/>
      <c r="BN43" s="76"/>
      <c r="BO43" s="76"/>
      <c r="BP43" s="76"/>
      <c r="BQ43" s="76"/>
      <c r="BR43" s="76"/>
      <c r="BS43" s="76"/>
      <c r="BT43" s="76"/>
      <c r="BU43" s="76"/>
      <c r="BV43" s="76"/>
      <c r="BW43" s="76"/>
      <c r="BX43" s="76"/>
      <c r="BY43" s="76"/>
      <c r="BZ43" s="76"/>
      <c r="CA43" s="76"/>
      <c r="CB43" s="76"/>
      <c r="CC43" s="76"/>
      <c r="CD43" s="76"/>
      <c r="CE43" s="76"/>
      <c r="CF43" s="76"/>
      <c r="CG43" s="76"/>
      <c r="CH43" s="76"/>
      <c r="CI43" s="76"/>
      <c r="CJ43" s="76"/>
      <c r="CK43" s="76"/>
      <c r="CL43" s="76"/>
      <c r="CM43" s="76"/>
      <c r="CN43" s="76"/>
      <c r="CO43" s="76"/>
      <c r="CP43" s="76"/>
      <c r="CQ43" s="76"/>
      <c r="CR43" s="76"/>
      <c r="CS43" s="76"/>
      <c r="CT43" s="76"/>
      <c r="CU43" s="76"/>
      <c r="CV43" s="76"/>
      <c r="CW43" s="76"/>
      <c r="CX43" s="76"/>
      <c r="CY43" s="76"/>
      <c r="CZ43" s="76"/>
      <c r="DA43" s="76"/>
      <c r="DB43" s="76"/>
      <c r="DC43" s="76"/>
      <c r="DD43" s="76"/>
      <c r="DE43" s="76"/>
      <c r="DF43" s="76"/>
      <c r="DG43" s="76"/>
      <c r="DH43" s="76"/>
      <c r="DI43" s="76"/>
      <c r="DJ43" s="76"/>
      <c r="DK43" s="76"/>
      <c r="DL43" s="76"/>
      <c r="DM43" s="76"/>
      <c r="DN43" s="76"/>
      <c r="DO43" s="76"/>
      <c r="DP43" s="76"/>
      <c r="DQ43" s="76"/>
      <c r="DR43" s="76"/>
      <c r="DS43" s="76"/>
      <c r="DT43" s="76"/>
      <c r="DU43" s="76"/>
      <c r="DV43" s="76"/>
      <c r="DW43" s="76"/>
      <c r="DX43" s="76"/>
      <c r="DY43" s="76"/>
      <c r="DZ43" s="76"/>
      <c r="EA43" s="76"/>
      <c r="EB43" s="76"/>
      <c r="EC43" s="76"/>
      <c r="ED43" s="76"/>
      <c r="EE43" s="76"/>
      <c r="EF43" s="76"/>
      <c r="EG43" s="76"/>
      <c r="EH43" s="76"/>
      <c r="EI43" s="76"/>
      <c r="EJ43" s="76"/>
      <c r="EK43" s="76"/>
      <c r="EL43" s="76"/>
      <c r="EM43" s="76"/>
      <c r="EN43" s="76"/>
      <c r="EO43" s="76"/>
      <c r="EP43" s="76"/>
      <c r="EQ43" s="76"/>
      <c r="ER43" s="76"/>
      <c r="ES43" s="76"/>
      <c r="ET43" s="76"/>
      <c r="EU43" s="76"/>
      <c r="EV43" s="76"/>
      <c r="EW43" s="76"/>
      <c r="EX43" s="76"/>
      <c r="EY43" s="76"/>
    </row>
    <row r="44" spans="1:155" s="89" customFormat="1" ht="15" customHeight="1" x14ac:dyDescent="0.25">
      <c r="A44" s="564"/>
      <c r="B44" s="568"/>
      <c r="C44" s="614"/>
      <c r="D44" s="773"/>
      <c r="E44" s="832"/>
      <c r="F44" s="847" t="s">
        <v>1388</v>
      </c>
      <c r="G44" s="805" t="s">
        <v>1393</v>
      </c>
      <c r="H44" s="806"/>
      <c r="I44" s="806"/>
      <c r="J44" s="807"/>
      <c r="K44" s="601"/>
      <c r="L44" s="79"/>
      <c r="M44" s="79"/>
      <c r="N44" s="76"/>
      <c r="O44" s="76"/>
      <c r="P44" s="76"/>
      <c r="Q44" s="76"/>
      <c r="R44" s="76"/>
      <c r="S44" s="76"/>
      <c r="T44" s="76"/>
      <c r="U44" s="76"/>
      <c r="V44" s="76"/>
      <c r="W44" s="76"/>
      <c r="X44" s="76"/>
      <c r="Y44" s="76"/>
      <c r="Z44" s="76"/>
      <c r="AA44" s="76"/>
      <c r="AB44" s="76"/>
      <c r="AC44" s="76"/>
      <c r="AD44" s="76"/>
      <c r="AE44" s="76"/>
      <c r="AF44" s="76"/>
      <c r="AG44" s="76"/>
      <c r="AH44" s="76"/>
      <c r="AI44" s="76"/>
      <c r="AJ44" s="76"/>
      <c r="AK44" s="76"/>
      <c r="AL44" s="76"/>
      <c r="AM44" s="76"/>
      <c r="AN44" s="76"/>
      <c r="AO44" s="76"/>
      <c r="AP44" s="76"/>
      <c r="AQ44" s="76"/>
      <c r="AR44" s="76"/>
      <c r="AS44" s="76"/>
      <c r="AT44" s="76"/>
      <c r="AU44" s="76"/>
      <c r="AV44" s="76"/>
      <c r="AW44" s="76"/>
      <c r="AX44" s="76"/>
      <c r="AY44" s="76"/>
      <c r="AZ44" s="76"/>
      <c r="BA44" s="76"/>
      <c r="BB44" s="76"/>
      <c r="BC44" s="76"/>
      <c r="BD44" s="76"/>
      <c r="BE44" s="76"/>
      <c r="BF44" s="76"/>
      <c r="BG44" s="76"/>
      <c r="BH44" s="76"/>
      <c r="BI44" s="76"/>
      <c r="BJ44" s="76"/>
      <c r="BK44" s="76"/>
      <c r="BL44" s="76"/>
      <c r="BM44" s="76"/>
      <c r="BN44" s="76"/>
      <c r="BO44" s="76"/>
      <c r="BP44" s="76"/>
      <c r="BQ44" s="76"/>
      <c r="BR44" s="76"/>
      <c r="BS44" s="76"/>
      <c r="BT44" s="76"/>
      <c r="BU44" s="76"/>
      <c r="BV44" s="76"/>
      <c r="BW44" s="76"/>
      <c r="BX44" s="76"/>
      <c r="BY44" s="76"/>
      <c r="BZ44" s="76"/>
      <c r="CA44" s="76"/>
      <c r="CB44" s="76"/>
      <c r="CC44" s="76"/>
      <c r="CD44" s="76"/>
      <c r="CE44" s="76"/>
      <c r="CF44" s="76"/>
      <c r="CG44" s="76"/>
      <c r="CH44" s="76"/>
      <c r="CI44" s="76"/>
      <c r="CJ44" s="76"/>
      <c r="CK44" s="76"/>
      <c r="CL44" s="76"/>
      <c r="CM44" s="76"/>
      <c r="CN44" s="76"/>
      <c r="CO44" s="76"/>
      <c r="CP44" s="76"/>
      <c r="CQ44" s="76"/>
      <c r="CR44" s="76"/>
      <c r="CS44" s="76"/>
      <c r="CT44" s="76"/>
      <c r="CU44" s="76"/>
      <c r="CV44" s="76"/>
      <c r="CW44" s="76"/>
      <c r="CX44" s="76"/>
      <c r="CY44" s="76"/>
      <c r="CZ44" s="76"/>
      <c r="DA44" s="76"/>
      <c r="DB44" s="76"/>
      <c r="DC44" s="76"/>
      <c r="DD44" s="76"/>
      <c r="DE44" s="76"/>
      <c r="DF44" s="76"/>
      <c r="DG44" s="76"/>
      <c r="DH44" s="76"/>
      <c r="DI44" s="76"/>
      <c r="DJ44" s="76"/>
      <c r="DK44" s="76"/>
      <c r="DL44" s="76"/>
      <c r="DM44" s="76"/>
      <c r="DN44" s="76"/>
      <c r="DO44" s="76"/>
      <c r="DP44" s="76"/>
      <c r="DQ44" s="76"/>
      <c r="DR44" s="76"/>
      <c r="DS44" s="76"/>
      <c r="DT44" s="76"/>
      <c r="DU44" s="76"/>
      <c r="DV44" s="76"/>
      <c r="DW44" s="76"/>
      <c r="DX44" s="76"/>
      <c r="DY44" s="76"/>
      <c r="DZ44" s="76"/>
      <c r="EA44" s="76"/>
      <c r="EB44" s="76"/>
      <c r="EC44" s="76"/>
      <c r="ED44" s="76"/>
      <c r="EE44" s="76"/>
      <c r="EF44" s="76"/>
      <c r="EG44" s="76"/>
      <c r="EH44" s="76"/>
      <c r="EI44" s="76"/>
      <c r="EJ44" s="76"/>
      <c r="EK44" s="76"/>
      <c r="EL44" s="76"/>
      <c r="EM44" s="76"/>
      <c r="EN44" s="76"/>
      <c r="EO44" s="76"/>
      <c r="EP44" s="76"/>
      <c r="EQ44" s="76"/>
      <c r="ER44" s="76"/>
      <c r="ES44" s="76"/>
      <c r="ET44" s="76"/>
      <c r="EU44" s="76"/>
      <c r="EV44" s="76"/>
      <c r="EW44" s="76"/>
      <c r="EX44" s="76"/>
      <c r="EY44" s="76"/>
    </row>
    <row r="45" spans="1:155" s="89" customFormat="1" ht="15" customHeight="1" x14ac:dyDescent="0.25">
      <c r="A45" s="564"/>
      <c r="B45" s="568"/>
      <c r="C45" s="614"/>
      <c r="D45" s="773"/>
      <c r="E45" s="832"/>
      <c r="F45" s="848"/>
      <c r="G45" s="808"/>
      <c r="H45" s="809"/>
      <c r="I45" s="809"/>
      <c r="J45" s="810"/>
      <c r="K45" s="601"/>
      <c r="L45" s="79"/>
      <c r="M45" s="79"/>
      <c r="N45" s="76"/>
      <c r="O45" s="76"/>
      <c r="P45" s="76"/>
      <c r="Q45" s="76"/>
      <c r="R45" s="76"/>
      <c r="S45" s="76"/>
      <c r="T45" s="76"/>
      <c r="U45" s="76"/>
      <c r="V45" s="76"/>
      <c r="W45" s="76"/>
      <c r="X45" s="76"/>
      <c r="Y45" s="76"/>
      <c r="Z45" s="76"/>
      <c r="AA45" s="76"/>
      <c r="AB45" s="76"/>
      <c r="AC45" s="76"/>
      <c r="AD45" s="76"/>
      <c r="AE45" s="76"/>
      <c r="AF45" s="76"/>
      <c r="AG45" s="76"/>
      <c r="AH45" s="76"/>
      <c r="AI45" s="76"/>
      <c r="AJ45" s="76"/>
      <c r="AK45" s="76"/>
      <c r="AL45" s="76"/>
      <c r="AM45" s="76"/>
      <c r="AN45" s="76"/>
      <c r="AO45" s="76"/>
      <c r="AP45" s="76"/>
      <c r="AQ45" s="76"/>
      <c r="AR45" s="76"/>
      <c r="AS45" s="76"/>
      <c r="AT45" s="76"/>
      <c r="AU45" s="76"/>
      <c r="AV45" s="76"/>
      <c r="AW45" s="76"/>
      <c r="AX45" s="76"/>
      <c r="AY45" s="76"/>
      <c r="AZ45" s="76"/>
      <c r="BA45" s="76"/>
      <c r="BB45" s="76"/>
      <c r="BC45" s="76"/>
      <c r="BD45" s="76"/>
      <c r="BE45" s="76"/>
      <c r="BF45" s="76"/>
      <c r="BG45" s="76"/>
      <c r="BH45" s="76"/>
      <c r="BI45" s="76"/>
      <c r="BJ45" s="76"/>
      <c r="BK45" s="76"/>
      <c r="BL45" s="76"/>
      <c r="BM45" s="76"/>
      <c r="BN45" s="76"/>
      <c r="BO45" s="76"/>
      <c r="BP45" s="76"/>
      <c r="BQ45" s="76"/>
      <c r="BR45" s="76"/>
      <c r="BS45" s="76"/>
      <c r="BT45" s="76"/>
      <c r="BU45" s="76"/>
      <c r="BV45" s="76"/>
      <c r="BW45" s="76"/>
      <c r="BX45" s="76"/>
      <c r="BY45" s="76"/>
      <c r="BZ45" s="76"/>
      <c r="CA45" s="76"/>
      <c r="CB45" s="76"/>
      <c r="CC45" s="76"/>
      <c r="CD45" s="76"/>
      <c r="CE45" s="76"/>
      <c r="CF45" s="76"/>
      <c r="CG45" s="76"/>
      <c r="CH45" s="76"/>
      <c r="CI45" s="76"/>
      <c r="CJ45" s="76"/>
      <c r="CK45" s="76"/>
      <c r="CL45" s="76"/>
      <c r="CM45" s="76"/>
      <c r="CN45" s="76"/>
      <c r="CO45" s="76"/>
      <c r="CP45" s="76"/>
      <c r="CQ45" s="76"/>
      <c r="CR45" s="76"/>
      <c r="CS45" s="76"/>
      <c r="CT45" s="76"/>
      <c r="CU45" s="76"/>
      <c r="CV45" s="76"/>
      <c r="CW45" s="76"/>
      <c r="CX45" s="76"/>
      <c r="CY45" s="76"/>
      <c r="CZ45" s="76"/>
      <c r="DA45" s="76"/>
      <c r="DB45" s="76"/>
      <c r="DC45" s="76"/>
      <c r="DD45" s="76"/>
      <c r="DE45" s="76"/>
      <c r="DF45" s="76"/>
      <c r="DG45" s="76"/>
      <c r="DH45" s="76"/>
      <c r="DI45" s="76"/>
      <c r="DJ45" s="76"/>
      <c r="DK45" s="76"/>
      <c r="DL45" s="76"/>
      <c r="DM45" s="76"/>
      <c r="DN45" s="76"/>
      <c r="DO45" s="76"/>
      <c r="DP45" s="76"/>
      <c r="DQ45" s="76"/>
      <c r="DR45" s="76"/>
      <c r="DS45" s="76"/>
      <c r="DT45" s="76"/>
      <c r="DU45" s="76"/>
      <c r="DV45" s="76"/>
      <c r="DW45" s="76"/>
      <c r="DX45" s="76"/>
      <c r="DY45" s="76"/>
      <c r="DZ45" s="76"/>
      <c r="EA45" s="76"/>
      <c r="EB45" s="76"/>
      <c r="EC45" s="76"/>
      <c r="ED45" s="76"/>
      <c r="EE45" s="76"/>
      <c r="EF45" s="76"/>
      <c r="EG45" s="76"/>
      <c r="EH45" s="76"/>
      <c r="EI45" s="76"/>
      <c r="EJ45" s="76"/>
      <c r="EK45" s="76"/>
      <c r="EL45" s="76"/>
      <c r="EM45" s="76"/>
      <c r="EN45" s="76"/>
      <c r="EO45" s="76"/>
      <c r="EP45" s="76"/>
      <c r="EQ45" s="76"/>
      <c r="ER45" s="76"/>
      <c r="ES45" s="76"/>
      <c r="ET45" s="76"/>
      <c r="EU45" s="76"/>
      <c r="EV45" s="76"/>
      <c r="EW45" s="76"/>
      <c r="EX45" s="76"/>
      <c r="EY45" s="76"/>
    </row>
    <row r="46" spans="1:155" s="89" customFormat="1" ht="15" customHeight="1" x14ac:dyDescent="0.25">
      <c r="A46" s="564"/>
      <c r="B46" s="568"/>
      <c r="C46" s="614"/>
      <c r="D46" s="773"/>
      <c r="E46" s="832"/>
      <c r="F46" s="849"/>
      <c r="G46" s="811"/>
      <c r="H46" s="812"/>
      <c r="I46" s="812"/>
      <c r="J46" s="813"/>
      <c r="K46" s="601"/>
      <c r="L46" s="79"/>
      <c r="M46" s="79"/>
      <c r="N46" s="76"/>
      <c r="O46" s="76"/>
      <c r="P46" s="76"/>
      <c r="Q46" s="76"/>
      <c r="R46" s="76"/>
      <c r="S46" s="76"/>
      <c r="T46" s="76"/>
      <c r="U46" s="76"/>
      <c r="V46" s="76"/>
      <c r="W46" s="76"/>
      <c r="X46" s="76"/>
      <c r="Y46" s="76"/>
      <c r="Z46" s="76"/>
      <c r="AA46" s="76"/>
      <c r="AB46" s="76"/>
      <c r="AC46" s="76"/>
      <c r="AD46" s="76"/>
      <c r="AE46" s="76"/>
      <c r="AF46" s="76"/>
      <c r="AG46" s="76"/>
      <c r="AH46" s="76"/>
      <c r="AI46" s="76"/>
      <c r="AJ46" s="76"/>
      <c r="AK46" s="76"/>
      <c r="AL46" s="76"/>
      <c r="AM46" s="76"/>
      <c r="AN46" s="76"/>
      <c r="AO46" s="76"/>
      <c r="AP46" s="76"/>
      <c r="AQ46" s="76"/>
      <c r="AR46" s="76"/>
      <c r="AS46" s="76"/>
      <c r="AT46" s="76"/>
      <c r="AU46" s="76"/>
      <c r="AV46" s="76"/>
      <c r="AW46" s="76"/>
      <c r="AX46" s="76"/>
      <c r="AY46" s="76"/>
      <c r="AZ46" s="76"/>
      <c r="BA46" s="76"/>
      <c r="BB46" s="76"/>
      <c r="BC46" s="76"/>
      <c r="BD46" s="76"/>
      <c r="BE46" s="76"/>
      <c r="BF46" s="76"/>
      <c r="BG46" s="76"/>
      <c r="BH46" s="76"/>
      <c r="BI46" s="76"/>
      <c r="BJ46" s="76"/>
      <c r="BK46" s="76"/>
      <c r="BL46" s="76"/>
      <c r="BM46" s="76"/>
      <c r="BN46" s="76"/>
      <c r="BO46" s="76"/>
      <c r="BP46" s="76"/>
      <c r="BQ46" s="76"/>
      <c r="BR46" s="76"/>
      <c r="BS46" s="76"/>
      <c r="BT46" s="76"/>
      <c r="BU46" s="76"/>
      <c r="BV46" s="76"/>
      <c r="BW46" s="76"/>
      <c r="BX46" s="76"/>
      <c r="BY46" s="76"/>
      <c r="BZ46" s="76"/>
      <c r="CA46" s="76"/>
      <c r="CB46" s="76"/>
      <c r="CC46" s="76"/>
      <c r="CD46" s="76"/>
      <c r="CE46" s="76"/>
      <c r="CF46" s="76"/>
      <c r="CG46" s="76"/>
      <c r="CH46" s="76"/>
      <c r="CI46" s="76"/>
      <c r="CJ46" s="76"/>
      <c r="CK46" s="76"/>
      <c r="CL46" s="76"/>
      <c r="CM46" s="76"/>
      <c r="CN46" s="76"/>
      <c r="CO46" s="76"/>
      <c r="CP46" s="76"/>
      <c r="CQ46" s="76"/>
      <c r="CR46" s="76"/>
      <c r="CS46" s="76"/>
      <c r="CT46" s="76"/>
      <c r="CU46" s="76"/>
      <c r="CV46" s="76"/>
      <c r="CW46" s="76"/>
      <c r="CX46" s="76"/>
      <c r="CY46" s="76"/>
      <c r="CZ46" s="76"/>
      <c r="DA46" s="76"/>
      <c r="DB46" s="76"/>
      <c r="DC46" s="76"/>
      <c r="DD46" s="76"/>
      <c r="DE46" s="76"/>
      <c r="DF46" s="76"/>
      <c r="DG46" s="76"/>
      <c r="DH46" s="76"/>
      <c r="DI46" s="76"/>
      <c r="DJ46" s="76"/>
      <c r="DK46" s="76"/>
      <c r="DL46" s="76"/>
      <c r="DM46" s="76"/>
      <c r="DN46" s="76"/>
      <c r="DO46" s="76"/>
      <c r="DP46" s="76"/>
      <c r="DQ46" s="76"/>
      <c r="DR46" s="76"/>
      <c r="DS46" s="76"/>
      <c r="DT46" s="76"/>
      <c r="DU46" s="76"/>
      <c r="DV46" s="76"/>
      <c r="DW46" s="76"/>
      <c r="DX46" s="76"/>
      <c r="DY46" s="76"/>
      <c r="DZ46" s="76"/>
      <c r="EA46" s="76"/>
      <c r="EB46" s="76"/>
      <c r="EC46" s="76"/>
      <c r="ED46" s="76"/>
      <c r="EE46" s="76"/>
      <c r="EF46" s="76"/>
      <c r="EG46" s="76"/>
      <c r="EH46" s="76"/>
      <c r="EI46" s="76"/>
      <c r="EJ46" s="76"/>
      <c r="EK46" s="76"/>
      <c r="EL46" s="76"/>
      <c r="EM46" s="76"/>
      <c r="EN46" s="76"/>
      <c r="EO46" s="76"/>
      <c r="EP46" s="76"/>
      <c r="EQ46" s="76"/>
      <c r="ER46" s="76"/>
      <c r="ES46" s="76"/>
      <c r="ET46" s="76"/>
      <c r="EU46" s="76"/>
      <c r="EV46" s="76"/>
      <c r="EW46" s="76"/>
      <c r="EX46" s="76"/>
      <c r="EY46" s="76"/>
    </row>
    <row r="47" spans="1:155" s="89" customFormat="1" ht="15" customHeight="1" x14ac:dyDescent="0.25">
      <c r="A47" s="564"/>
      <c r="B47" s="568"/>
      <c r="C47" s="614"/>
      <c r="D47" s="773"/>
      <c r="E47" s="832"/>
      <c r="F47" s="847" t="s">
        <v>967</v>
      </c>
      <c r="G47" s="805" t="s">
        <v>966</v>
      </c>
      <c r="H47" s="806"/>
      <c r="I47" s="806"/>
      <c r="J47" s="807"/>
      <c r="K47" s="601"/>
      <c r="L47" s="79"/>
      <c r="M47" s="79"/>
      <c r="N47" s="76"/>
      <c r="O47" s="76"/>
      <c r="P47" s="76"/>
      <c r="Q47" s="76"/>
      <c r="R47" s="76"/>
      <c r="S47" s="76"/>
      <c r="T47" s="76"/>
      <c r="U47" s="76"/>
      <c r="V47" s="76"/>
      <c r="W47" s="76"/>
      <c r="X47" s="76"/>
      <c r="Y47" s="76"/>
      <c r="Z47" s="76"/>
      <c r="AA47" s="76"/>
      <c r="AB47" s="76"/>
      <c r="AC47" s="76"/>
      <c r="AD47" s="76"/>
      <c r="AE47" s="76"/>
      <c r="AF47" s="76"/>
      <c r="AG47" s="76"/>
      <c r="AH47" s="76"/>
      <c r="AI47" s="76"/>
      <c r="AJ47" s="76"/>
      <c r="AK47" s="76"/>
      <c r="AL47" s="76"/>
      <c r="AM47" s="76"/>
      <c r="AN47" s="76"/>
      <c r="AO47" s="76"/>
      <c r="AP47" s="76"/>
      <c r="AQ47" s="76"/>
      <c r="AR47" s="76"/>
      <c r="AS47" s="76"/>
      <c r="AT47" s="76"/>
      <c r="AU47" s="76"/>
      <c r="AV47" s="76"/>
      <c r="AW47" s="76"/>
      <c r="AX47" s="76"/>
      <c r="AY47" s="76"/>
      <c r="AZ47" s="76"/>
      <c r="BA47" s="76"/>
      <c r="BB47" s="76"/>
      <c r="BC47" s="76"/>
      <c r="BD47" s="76"/>
      <c r="BE47" s="76"/>
      <c r="BF47" s="76"/>
      <c r="BG47" s="76"/>
      <c r="BH47" s="76"/>
      <c r="BI47" s="76"/>
      <c r="BJ47" s="76"/>
      <c r="BK47" s="76"/>
      <c r="BL47" s="76"/>
      <c r="BM47" s="76"/>
      <c r="BN47" s="76"/>
      <c r="BO47" s="76"/>
      <c r="BP47" s="76"/>
      <c r="BQ47" s="76"/>
      <c r="BR47" s="76"/>
      <c r="BS47" s="76"/>
      <c r="BT47" s="76"/>
      <c r="BU47" s="76"/>
      <c r="BV47" s="76"/>
      <c r="BW47" s="76"/>
      <c r="BX47" s="76"/>
      <c r="BY47" s="76"/>
      <c r="BZ47" s="76"/>
      <c r="CA47" s="76"/>
      <c r="CB47" s="76"/>
      <c r="CC47" s="76"/>
      <c r="CD47" s="76"/>
      <c r="CE47" s="76"/>
      <c r="CF47" s="76"/>
      <c r="CG47" s="76"/>
      <c r="CH47" s="76"/>
      <c r="CI47" s="76"/>
      <c r="CJ47" s="76"/>
      <c r="CK47" s="76"/>
      <c r="CL47" s="76"/>
      <c r="CM47" s="76"/>
      <c r="CN47" s="76"/>
      <c r="CO47" s="76"/>
      <c r="CP47" s="76"/>
      <c r="CQ47" s="76"/>
      <c r="CR47" s="76"/>
      <c r="CS47" s="76"/>
      <c r="CT47" s="76"/>
      <c r="CU47" s="76"/>
      <c r="CV47" s="76"/>
      <c r="CW47" s="76"/>
      <c r="CX47" s="76"/>
      <c r="CY47" s="76"/>
      <c r="CZ47" s="76"/>
      <c r="DA47" s="76"/>
      <c r="DB47" s="76"/>
      <c r="DC47" s="76"/>
      <c r="DD47" s="76"/>
      <c r="DE47" s="76"/>
      <c r="DF47" s="76"/>
      <c r="DG47" s="76"/>
      <c r="DH47" s="76"/>
      <c r="DI47" s="76"/>
      <c r="DJ47" s="76"/>
      <c r="DK47" s="76"/>
      <c r="DL47" s="76"/>
      <c r="DM47" s="76"/>
      <c r="DN47" s="76"/>
      <c r="DO47" s="76"/>
      <c r="DP47" s="76"/>
      <c r="DQ47" s="76"/>
      <c r="DR47" s="76"/>
      <c r="DS47" s="76"/>
      <c r="DT47" s="76"/>
      <c r="DU47" s="76"/>
      <c r="DV47" s="76"/>
      <c r="DW47" s="76"/>
      <c r="DX47" s="76"/>
      <c r="DY47" s="76"/>
      <c r="DZ47" s="76"/>
      <c r="EA47" s="76"/>
      <c r="EB47" s="76"/>
      <c r="EC47" s="76"/>
      <c r="ED47" s="76"/>
      <c r="EE47" s="76"/>
      <c r="EF47" s="76"/>
      <c r="EG47" s="76"/>
      <c r="EH47" s="76"/>
      <c r="EI47" s="76"/>
      <c r="EJ47" s="76"/>
      <c r="EK47" s="76"/>
      <c r="EL47" s="76"/>
      <c r="EM47" s="76"/>
      <c r="EN47" s="76"/>
      <c r="EO47" s="76"/>
      <c r="EP47" s="76"/>
      <c r="EQ47" s="76"/>
      <c r="ER47" s="76"/>
      <c r="ES47" s="76"/>
      <c r="ET47" s="76"/>
      <c r="EU47" s="76"/>
      <c r="EV47" s="76"/>
      <c r="EW47" s="76"/>
      <c r="EX47" s="76"/>
      <c r="EY47" s="76"/>
    </row>
    <row r="48" spans="1:155" s="89" customFormat="1" ht="15" customHeight="1" x14ac:dyDescent="0.25">
      <c r="A48" s="564"/>
      <c r="B48" s="568"/>
      <c r="C48" s="614"/>
      <c r="D48" s="773"/>
      <c r="E48" s="832"/>
      <c r="F48" s="848"/>
      <c r="G48" s="808"/>
      <c r="H48" s="809"/>
      <c r="I48" s="809"/>
      <c r="J48" s="810"/>
      <c r="K48" s="601"/>
      <c r="L48" s="79"/>
      <c r="M48" s="79"/>
      <c r="N48" s="76"/>
      <c r="O48" s="76"/>
      <c r="P48" s="76"/>
      <c r="Q48" s="76"/>
      <c r="R48" s="76"/>
      <c r="S48" s="76"/>
      <c r="T48" s="76"/>
      <c r="U48" s="76"/>
      <c r="V48" s="76"/>
      <c r="W48" s="76"/>
      <c r="X48" s="76"/>
      <c r="Y48" s="76"/>
      <c r="Z48" s="76"/>
      <c r="AA48" s="76"/>
      <c r="AB48" s="76"/>
      <c r="AC48" s="76"/>
      <c r="AD48" s="76"/>
      <c r="AE48" s="76"/>
      <c r="AF48" s="76"/>
      <c r="AG48" s="76"/>
      <c r="AH48" s="76"/>
      <c r="AI48" s="76"/>
      <c r="AJ48" s="76"/>
      <c r="AK48" s="76"/>
      <c r="AL48" s="76"/>
      <c r="AM48" s="76"/>
      <c r="AN48" s="76"/>
      <c r="AO48" s="76"/>
      <c r="AP48" s="76"/>
      <c r="AQ48" s="76"/>
      <c r="AR48" s="76"/>
      <c r="AS48" s="76"/>
      <c r="AT48" s="76"/>
      <c r="AU48" s="76"/>
      <c r="AV48" s="76"/>
      <c r="AW48" s="76"/>
      <c r="AX48" s="76"/>
      <c r="AY48" s="76"/>
      <c r="AZ48" s="76"/>
      <c r="BA48" s="76"/>
      <c r="BB48" s="76"/>
      <c r="BC48" s="76"/>
      <c r="BD48" s="76"/>
      <c r="BE48" s="76"/>
      <c r="BF48" s="76"/>
      <c r="BG48" s="76"/>
      <c r="BH48" s="76"/>
      <c r="BI48" s="76"/>
      <c r="BJ48" s="76"/>
      <c r="BK48" s="76"/>
      <c r="BL48" s="76"/>
      <c r="BM48" s="76"/>
      <c r="BN48" s="76"/>
      <c r="BO48" s="76"/>
      <c r="BP48" s="76"/>
      <c r="BQ48" s="76"/>
      <c r="BR48" s="76"/>
      <c r="BS48" s="76"/>
      <c r="BT48" s="76"/>
      <c r="BU48" s="76"/>
      <c r="BV48" s="76"/>
      <c r="BW48" s="76"/>
      <c r="BX48" s="76"/>
      <c r="BY48" s="76"/>
      <c r="BZ48" s="76"/>
      <c r="CA48" s="76"/>
      <c r="CB48" s="76"/>
      <c r="CC48" s="76"/>
      <c r="CD48" s="76"/>
      <c r="CE48" s="76"/>
      <c r="CF48" s="76"/>
      <c r="CG48" s="76"/>
      <c r="CH48" s="76"/>
      <c r="CI48" s="76"/>
      <c r="CJ48" s="76"/>
      <c r="CK48" s="76"/>
      <c r="CL48" s="76"/>
      <c r="CM48" s="76"/>
      <c r="CN48" s="76"/>
      <c r="CO48" s="76"/>
      <c r="CP48" s="76"/>
      <c r="CQ48" s="76"/>
      <c r="CR48" s="76"/>
      <c r="CS48" s="76"/>
      <c r="CT48" s="76"/>
      <c r="CU48" s="76"/>
      <c r="CV48" s="76"/>
      <c r="CW48" s="76"/>
      <c r="CX48" s="76"/>
      <c r="CY48" s="76"/>
      <c r="CZ48" s="76"/>
      <c r="DA48" s="76"/>
      <c r="DB48" s="76"/>
      <c r="DC48" s="76"/>
      <c r="DD48" s="76"/>
      <c r="DE48" s="76"/>
      <c r="DF48" s="76"/>
      <c r="DG48" s="76"/>
      <c r="DH48" s="76"/>
      <c r="DI48" s="76"/>
      <c r="DJ48" s="76"/>
      <c r="DK48" s="76"/>
      <c r="DL48" s="76"/>
      <c r="DM48" s="76"/>
      <c r="DN48" s="76"/>
      <c r="DO48" s="76"/>
      <c r="DP48" s="76"/>
      <c r="DQ48" s="76"/>
      <c r="DR48" s="76"/>
      <c r="DS48" s="76"/>
      <c r="DT48" s="76"/>
      <c r="DU48" s="76"/>
      <c r="DV48" s="76"/>
      <c r="DW48" s="76"/>
      <c r="DX48" s="76"/>
      <c r="DY48" s="76"/>
      <c r="DZ48" s="76"/>
      <c r="EA48" s="76"/>
      <c r="EB48" s="76"/>
      <c r="EC48" s="76"/>
      <c r="ED48" s="76"/>
      <c r="EE48" s="76"/>
      <c r="EF48" s="76"/>
      <c r="EG48" s="76"/>
      <c r="EH48" s="76"/>
      <c r="EI48" s="76"/>
      <c r="EJ48" s="76"/>
      <c r="EK48" s="76"/>
      <c r="EL48" s="76"/>
      <c r="EM48" s="76"/>
      <c r="EN48" s="76"/>
      <c r="EO48" s="76"/>
      <c r="EP48" s="76"/>
      <c r="EQ48" s="76"/>
      <c r="ER48" s="76"/>
      <c r="ES48" s="76"/>
      <c r="ET48" s="76"/>
      <c r="EU48" s="76"/>
      <c r="EV48" s="76"/>
      <c r="EW48" s="76"/>
      <c r="EX48" s="76"/>
      <c r="EY48" s="76"/>
    </row>
    <row r="49" spans="1:155" s="89" customFormat="1" ht="15" customHeight="1" x14ac:dyDescent="0.25">
      <c r="A49" s="564"/>
      <c r="B49" s="568"/>
      <c r="C49" s="614"/>
      <c r="D49" s="773"/>
      <c r="E49" s="832"/>
      <c r="F49" s="849"/>
      <c r="G49" s="811"/>
      <c r="H49" s="812"/>
      <c r="I49" s="812"/>
      <c r="J49" s="813"/>
      <c r="K49" s="601"/>
      <c r="L49" s="79"/>
      <c r="M49" s="79"/>
      <c r="N49" s="76"/>
      <c r="O49" s="76"/>
      <c r="P49" s="76"/>
      <c r="Q49" s="76"/>
      <c r="R49" s="76"/>
      <c r="S49" s="76"/>
      <c r="T49" s="76"/>
      <c r="U49" s="76"/>
      <c r="V49" s="76"/>
      <c r="W49" s="76"/>
      <c r="X49" s="76"/>
      <c r="Y49" s="76"/>
      <c r="Z49" s="76"/>
      <c r="AA49" s="76"/>
      <c r="AB49" s="76"/>
      <c r="AC49" s="76"/>
      <c r="AD49" s="76"/>
      <c r="AE49" s="76"/>
      <c r="AF49" s="76"/>
      <c r="AG49" s="76"/>
      <c r="AH49" s="76"/>
      <c r="AI49" s="76"/>
      <c r="AJ49" s="76"/>
      <c r="AK49" s="76"/>
      <c r="AL49" s="76"/>
      <c r="AM49" s="76"/>
      <c r="AN49" s="76"/>
      <c r="AO49" s="76"/>
      <c r="AP49" s="76"/>
      <c r="AQ49" s="76"/>
      <c r="AR49" s="76"/>
      <c r="AS49" s="76"/>
      <c r="AT49" s="76"/>
      <c r="AU49" s="76"/>
      <c r="AV49" s="76"/>
      <c r="AW49" s="76"/>
      <c r="AX49" s="76"/>
      <c r="AY49" s="76"/>
      <c r="AZ49" s="76"/>
      <c r="BA49" s="76"/>
      <c r="BB49" s="76"/>
      <c r="BC49" s="76"/>
      <c r="BD49" s="76"/>
      <c r="BE49" s="76"/>
      <c r="BF49" s="76"/>
      <c r="BG49" s="76"/>
      <c r="BH49" s="76"/>
      <c r="BI49" s="76"/>
      <c r="BJ49" s="76"/>
      <c r="BK49" s="76"/>
      <c r="BL49" s="76"/>
      <c r="BM49" s="76"/>
      <c r="BN49" s="76"/>
      <c r="BO49" s="76"/>
      <c r="BP49" s="76"/>
      <c r="BQ49" s="76"/>
      <c r="BR49" s="76"/>
      <c r="BS49" s="76"/>
      <c r="BT49" s="76"/>
      <c r="BU49" s="76"/>
      <c r="BV49" s="76"/>
      <c r="BW49" s="76"/>
      <c r="BX49" s="76"/>
      <c r="BY49" s="76"/>
      <c r="BZ49" s="76"/>
      <c r="CA49" s="76"/>
      <c r="CB49" s="76"/>
      <c r="CC49" s="76"/>
      <c r="CD49" s="76"/>
      <c r="CE49" s="76"/>
      <c r="CF49" s="76"/>
      <c r="CG49" s="76"/>
      <c r="CH49" s="76"/>
      <c r="CI49" s="76"/>
      <c r="CJ49" s="76"/>
      <c r="CK49" s="76"/>
      <c r="CL49" s="76"/>
      <c r="CM49" s="76"/>
      <c r="CN49" s="76"/>
      <c r="CO49" s="76"/>
      <c r="CP49" s="76"/>
      <c r="CQ49" s="76"/>
      <c r="CR49" s="76"/>
      <c r="CS49" s="76"/>
      <c r="CT49" s="76"/>
      <c r="CU49" s="76"/>
      <c r="CV49" s="76"/>
      <c r="CW49" s="76"/>
      <c r="CX49" s="76"/>
      <c r="CY49" s="76"/>
      <c r="CZ49" s="76"/>
      <c r="DA49" s="76"/>
      <c r="DB49" s="76"/>
      <c r="DC49" s="76"/>
      <c r="DD49" s="76"/>
      <c r="DE49" s="76"/>
      <c r="DF49" s="76"/>
      <c r="DG49" s="76"/>
      <c r="DH49" s="76"/>
      <c r="DI49" s="76"/>
      <c r="DJ49" s="76"/>
      <c r="DK49" s="76"/>
      <c r="DL49" s="76"/>
      <c r="DM49" s="76"/>
      <c r="DN49" s="76"/>
      <c r="DO49" s="76"/>
      <c r="DP49" s="76"/>
      <c r="DQ49" s="76"/>
      <c r="DR49" s="76"/>
      <c r="DS49" s="76"/>
      <c r="DT49" s="76"/>
      <c r="DU49" s="76"/>
      <c r="DV49" s="76"/>
      <c r="DW49" s="76"/>
      <c r="DX49" s="76"/>
      <c r="DY49" s="76"/>
      <c r="DZ49" s="76"/>
      <c r="EA49" s="76"/>
      <c r="EB49" s="76"/>
      <c r="EC49" s="76"/>
      <c r="ED49" s="76"/>
      <c r="EE49" s="76"/>
      <c r="EF49" s="76"/>
      <c r="EG49" s="76"/>
      <c r="EH49" s="76"/>
      <c r="EI49" s="76"/>
      <c r="EJ49" s="76"/>
      <c r="EK49" s="76"/>
      <c r="EL49" s="76"/>
      <c r="EM49" s="76"/>
      <c r="EN49" s="76"/>
      <c r="EO49" s="76"/>
      <c r="EP49" s="76"/>
      <c r="EQ49" s="76"/>
      <c r="ER49" s="76"/>
      <c r="ES49" s="76"/>
      <c r="ET49" s="76"/>
      <c r="EU49" s="76"/>
      <c r="EV49" s="76"/>
      <c r="EW49" s="76"/>
      <c r="EX49" s="76"/>
      <c r="EY49" s="76"/>
    </row>
    <row r="50" spans="1:155" s="89" customFormat="1" ht="15" customHeight="1" x14ac:dyDescent="0.25">
      <c r="A50" s="564">
        <v>2</v>
      </c>
      <c r="B50" s="568"/>
      <c r="C50" s="614" t="s">
        <v>48</v>
      </c>
      <c r="D50" s="773"/>
      <c r="E50" s="832"/>
      <c r="F50" s="847" t="s">
        <v>1186</v>
      </c>
      <c r="G50" s="805" t="s">
        <v>1188</v>
      </c>
      <c r="H50" s="806"/>
      <c r="I50" s="806"/>
      <c r="J50" s="807"/>
      <c r="K50" s="601"/>
      <c r="L50" s="79"/>
      <c r="M50" s="79"/>
      <c r="N50" s="76"/>
      <c r="O50" s="76"/>
      <c r="P50" s="76"/>
      <c r="Q50" s="76"/>
      <c r="R50" s="76"/>
      <c r="S50" s="76"/>
      <c r="T50" s="76"/>
      <c r="U50" s="76"/>
      <c r="V50" s="76"/>
      <c r="W50" s="76"/>
      <c r="X50" s="76"/>
      <c r="Y50" s="76"/>
      <c r="Z50" s="76"/>
      <c r="AA50" s="76"/>
      <c r="AB50" s="76"/>
      <c r="AC50" s="76"/>
      <c r="AD50" s="76"/>
      <c r="AE50" s="76"/>
      <c r="AF50" s="76"/>
      <c r="AG50" s="76"/>
      <c r="AH50" s="76"/>
      <c r="AI50" s="76"/>
      <c r="AJ50" s="76"/>
      <c r="AK50" s="76"/>
      <c r="AL50" s="76"/>
      <c r="AM50" s="76"/>
      <c r="AN50" s="76"/>
      <c r="AO50" s="76"/>
      <c r="AP50" s="76"/>
      <c r="AQ50" s="76"/>
      <c r="AR50" s="76"/>
      <c r="AS50" s="76"/>
      <c r="AT50" s="76"/>
      <c r="AU50" s="76"/>
      <c r="AV50" s="76"/>
      <c r="AW50" s="76"/>
      <c r="AX50" s="76"/>
      <c r="AY50" s="76"/>
      <c r="AZ50" s="76"/>
      <c r="BA50" s="76"/>
      <c r="BB50" s="76"/>
      <c r="BC50" s="76"/>
      <c r="BD50" s="76"/>
      <c r="BE50" s="76"/>
      <c r="BF50" s="76"/>
      <c r="BG50" s="76"/>
      <c r="BH50" s="76"/>
      <c r="BI50" s="76"/>
      <c r="BJ50" s="76"/>
      <c r="BK50" s="76"/>
      <c r="BL50" s="76"/>
      <c r="BM50" s="76"/>
      <c r="BN50" s="76"/>
      <c r="BO50" s="76"/>
      <c r="BP50" s="76"/>
      <c r="BQ50" s="76"/>
      <c r="BR50" s="76"/>
      <c r="BS50" s="76"/>
      <c r="BT50" s="76"/>
      <c r="BU50" s="76"/>
      <c r="BV50" s="76"/>
      <c r="BW50" s="76"/>
      <c r="BX50" s="76"/>
      <c r="BY50" s="76"/>
      <c r="BZ50" s="76"/>
      <c r="CA50" s="76"/>
      <c r="CB50" s="76"/>
      <c r="CC50" s="76"/>
      <c r="CD50" s="76"/>
      <c r="CE50" s="76"/>
      <c r="CF50" s="76"/>
      <c r="CG50" s="76"/>
      <c r="CH50" s="76"/>
      <c r="CI50" s="76"/>
      <c r="CJ50" s="76"/>
      <c r="CK50" s="76"/>
      <c r="CL50" s="76"/>
      <c r="CM50" s="76"/>
      <c r="CN50" s="76"/>
      <c r="CO50" s="76"/>
      <c r="CP50" s="76"/>
      <c r="CQ50" s="76"/>
      <c r="CR50" s="76"/>
      <c r="CS50" s="76"/>
      <c r="CT50" s="76"/>
      <c r="CU50" s="76"/>
      <c r="CV50" s="76"/>
      <c r="CW50" s="76"/>
      <c r="CX50" s="76"/>
      <c r="CY50" s="76"/>
      <c r="CZ50" s="76"/>
      <c r="DA50" s="76"/>
      <c r="DB50" s="76"/>
      <c r="DC50" s="76"/>
      <c r="DD50" s="76"/>
      <c r="DE50" s="76"/>
      <c r="DF50" s="76"/>
      <c r="DG50" s="76"/>
      <c r="DH50" s="76"/>
      <c r="DI50" s="76"/>
      <c r="DJ50" s="76"/>
      <c r="DK50" s="76"/>
      <c r="DL50" s="76"/>
      <c r="DM50" s="76"/>
      <c r="DN50" s="76"/>
      <c r="DO50" s="76"/>
      <c r="DP50" s="76"/>
      <c r="DQ50" s="76"/>
      <c r="DR50" s="76"/>
      <c r="DS50" s="76"/>
      <c r="DT50" s="76"/>
      <c r="DU50" s="76"/>
      <c r="DV50" s="76"/>
      <c r="DW50" s="76"/>
      <c r="DX50" s="76"/>
      <c r="DY50" s="76"/>
      <c r="DZ50" s="76"/>
      <c r="EA50" s="76"/>
      <c r="EB50" s="76"/>
      <c r="EC50" s="76"/>
      <c r="ED50" s="76"/>
      <c r="EE50" s="76"/>
      <c r="EF50" s="76"/>
      <c r="EG50" s="76"/>
      <c r="EH50" s="76"/>
      <c r="EI50" s="76"/>
      <c r="EJ50" s="76"/>
      <c r="EK50" s="76"/>
      <c r="EL50" s="76"/>
      <c r="EM50" s="76"/>
      <c r="EN50" s="76"/>
      <c r="EO50" s="76"/>
      <c r="EP50" s="76"/>
      <c r="EQ50" s="76"/>
      <c r="ER50" s="76"/>
      <c r="ES50" s="76"/>
      <c r="ET50" s="76"/>
      <c r="EU50" s="76"/>
      <c r="EV50" s="76"/>
      <c r="EW50" s="76"/>
      <c r="EX50" s="76"/>
      <c r="EY50" s="76"/>
    </row>
    <row r="51" spans="1:155" s="89" customFormat="1" ht="15" customHeight="1" x14ac:dyDescent="0.25">
      <c r="A51" s="564"/>
      <c r="B51" s="568"/>
      <c r="C51" s="614"/>
      <c r="D51" s="773"/>
      <c r="E51" s="832"/>
      <c r="F51" s="848"/>
      <c r="G51" s="808"/>
      <c r="H51" s="809"/>
      <c r="I51" s="809"/>
      <c r="J51" s="810"/>
      <c r="K51" s="601"/>
      <c r="L51" s="79"/>
      <c r="M51" s="79"/>
      <c r="N51" s="76"/>
      <c r="O51" s="76"/>
      <c r="P51" s="76"/>
      <c r="Q51" s="76"/>
      <c r="R51" s="76"/>
      <c r="S51" s="76"/>
      <c r="T51" s="76"/>
      <c r="U51" s="76"/>
      <c r="V51" s="76"/>
      <c r="W51" s="76"/>
      <c r="X51" s="76"/>
      <c r="Y51" s="76"/>
      <c r="Z51" s="76"/>
      <c r="AA51" s="76"/>
      <c r="AB51" s="76"/>
      <c r="AC51" s="76"/>
      <c r="AD51" s="76"/>
      <c r="AE51" s="76"/>
      <c r="AF51" s="76"/>
      <c r="AG51" s="76"/>
      <c r="AH51" s="76"/>
      <c r="AI51" s="76"/>
      <c r="AJ51" s="76"/>
      <c r="AK51" s="76"/>
      <c r="AL51" s="76"/>
      <c r="AM51" s="76"/>
      <c r="AN51" s="76"/>
      <c r="AO51" s="76"/>
      <c r="AP51" s="76"/>
      <c r="AQ51" s="76"/>
      <c r="AR51" s="76"/>
      <c r="AS51" s="76"/>
      <c r="AT51" s="76"/>
      <c r="AU51" s="76"/>
      <c r="AV51" s="76"/>
      <c r="AW51" s="76"/>
      <c r="AX51" s="76"/>
      <c r="AY51" s="76"/>
      <c r="AZ51" s="76"/>
      <c r="BA51" s="76"/>
      <c r="BB51" s="76"/>
      <c r="BC51" s="76"/>
      <c r="BD51" s="76"/>
      <c r="BE51" s="76"/>
      <c r="BF51" s="76"/>
      <c r="BG51" s="76"/>
      <c r="BH51" s="76"/>
      <c r="BI51" s="76"/>
      <c r="BJ51" s="76"/>
      <c r="BK51" s="76"/>
      <c r="BL51" s="76"/>
      <c r="BM51" s="76"/>
      <c r="BN51" s="76"/>
      <c r="BO51" s="76"/>
      <c r="BP51" s="76"/>
      <c r="BQ51" s="76"/>
      <c r="BR51" s="76"/>
      <c r="BS51" s="76"/>
      <c r="BT51" s="76"/>
      <c r="BU51" s="76"/>
      <c r="BV51" s="76"/>
      <c r="BW51" s="76"/>
      <c r="BX51" s="76"/>
      <c r="BY51" s="76"/>
      <c r="BZ51" s="76"/>
      <c r="CA51" s="76"/>
      <c r="CB51" s="76"/>
      <c r="CC51" s="76"/>
      <c r="CD51" s="76"/>
      <c r="CE51" s="76"/>
      <c r="CF51" s="76"/>
      <c r="CG51" s="76"/>
      <c r="CH51" s="76"/>
      <c r="CI51" s="76"/>
      <c r="CJ51" s="76"/>
      <c r="CK51" s="76"/>
      <c r="CL51" s="76"/>
      <c r="CM51" s="76"/>
      <c r="CN51" s="76"/>
      <c r="CO51" s="76"/>
      <c r="CP51" s="76"/>
      <c r="CQ51" s="76"/>
      <c r="CR51" s="76"/>
      <c r="CS51" s="76"/>
      <c r="CT51" s="76"/>
      <c r="CU51" s="76"/>
      <c r="CV51" s="76"/>
      <c r="CW51" s="76"/>
      <c r="CX51" s="76"/>
      <c r="CY51" s="76"/>
      <c r="CZ51" s="76"/>
      <c r="DA51" s="76"/>
      <c r="DB51" s="76"/>
      <c r="DC51" s="76"/>
      <c r="DD51" s="76"/>
      <c r="DE51" s="76"/>
      <c r="DF51" s="76"/>
      <c r="DG51" s="76"/>
      <c r="DH51" s="76"/>
      <c r="DI51" s="76"/>
      <c r="DJ51" s="76"/>
      <c r="DK51" s="76"/>
      <c r="DL51" s="76"/>
      <c r="DM51" s="76"/>
      <c r="DN51" s="76"/>
      <c r="DO51" s="76"/>
      <c r="DP51" s="76"/>
      <c r="DQ51" s="76"/>
      <c r="DR51" s="76"/>
      <c r="DS51" s="76"/>
      <c r="DT51" s="76"/>
      <c r="DU51" s="76"/>
      <c r="DV51" s="76"/>
      <c r="DW51" s="76"/>
      <c r="DX51" s="76"/>
      <c r="DY51" s="76"/>
      <c r="DZ51" s="76"/>
      <c r="EA51" s="76"/>
      <c r="EB51" s="76"/>
      <c r="EC51" s="76"/>
      <c r="ED51" s="76"/>
      <c r="EE51" s="76"/>
      <c r="EF51" s="76"/>
      <c r="EG51" s="76"/>
      <c r="EH51" s="76"/>
      <c r="EI51" s="76"/>
      <c r="EJ51" s="76"/>
      <c r="EK51" s="76"/>
      <c r="EL51" s="76"/>
      <c r="EM51" s="76"/>
      <c r="EN51" s="76"/>
      <c r="EO51" s="76"/>
      <c r="EP51" s="76"/>
      <c r="EQ51" s="76"/>
      <c r="ER51" s="76"/>
      <c r="ES51" s="76"/>
      <c r="ET51" s="76"/>
      <c r="EU51" s="76"/>
      <c r="EV51" s="76"/>
      <c r="EW51" s="76"/>
      <c r="EX51" s="76"/>
      <c r="EY51" s="76"/>
    </row>
    <row r="52" spans="1:155" s="89" customFormat="1" ht="15" customHeight="1" x14ac:dyDescent="0.25">
      <c r="A52" s="564"/>
      <c r="B52" s="568"/>
      <c r="C52" s="614"/>
      <c r="D52" s="773"/>
      <c r="E52" s="832"/>
      <c r="F52" s="849"/>
      <c r="G52" s="811"/>
      <c r="H52" s="812"/>
      <c r="I52" s="812"/>
      <c r="J52" s="813"/>
      <c r="K52" s="601"/>
      <c r="L52" s="79"/>
      <c r="M52" s="79"/>
      <c r="N52" s="76"/>
      <c r="O52" s="76"/>
      <c r="P52" s="76"/>
      <c r="Q52" s="76"/>
      <c r="R52" s="76"/>
      <c r="S52" s="76"/>
      <c r="T52" s="76"/>
      <c r="U52" s="76"/>
      <c r="V52" s="76"/>
      <c r="W52" s="76"/>
      <c r="X52" s="76"/>
      <c r="Y52" s="76"/>
      <c r="Z52" s="76"/>
      <c r="AA52" s="76"/>
      <c r="AB52" s="76"/>
      <c r="AC52" s="76"/>
      <c r="AD52" s="76"/>
      <c r="AE52" s="76"/>
      <c r="AF52" s="76"/>
      <c r="AG52" s="76"/>
      <c r="AH52" s="76"/>
      <c r="AI52" s="76"/>
      <c r="AJ52" s="76"/>
      <c r="AK52" s="76"/>
      <c r="AL52" s="76"/>
      <c r="AM52" s="76"/>
      <c r="AN52" s="76"/>
      <c r="AO52" s="76"/>
      <c r="AP52" s="76"/>
      <c r="AQ52" s="76"/>
      <c r="AR52" s="76"/>
      <c r="AS52" s="76"/>
      <c r="AT52" s="76"/>
      <c r="AU52" s="76"/>
      <c r="AV52" s="76"/>
      <c r="AW52" s="76"/>
      <c r="AX52" s="76"/>
      <c r="AY52" s="76"/>
      <c r="AZ52" s="76"/>
      <c r="BA52" s="76"/>
      <c r="BB52" s="76"/>
      <c r="BC52" s="76"/>
      <c r="BD52" s="76"/>
      <c r="BE52" s="76"/>
      <c r="BF52" s="76"/>
      <c r="BG52" s="76"/>
      <c r="BH52" s="76"/>
      <c r="BI52" s="76"/>
      <c r="BJ52" s="76"/>
      <c r="BK52" s="76"/>
      <c r="BL52" s="76"/>
      <c r="BM52" s="76"/>
      <c r="BN52" s="76"/>
      <c r="BO52" s="76"/>
      <c r="BP52" s="76"/>
      <c r="BQ52" s="76"/>
      <c r="BR52" s="76"/>
      <c r="BS52" s="76"/>
      <c r="BT52" s="76"/>
      <c r="BU52" s="76"/>
      <c r="BV52" s="76"/>
      <c r="BW52" s="76"/>
      <c r="BX52" s="76"/>
      <c r="BY52" s="76"/>
      <c r="BZ52" s="76"/>
      <c r="CA52" s="76"/>
      <c r="CB52" s="76"/>
      <c r="CC52" s="76"/>
      <c r="CD52" s="76"/>
      <c r="CE52" s="76"/>
      <c r="CF52" s="76"/>
      <c r="CG52" s="76"/>
      <c r="CH52" s="76"/>
      <c r="CI52" s="76"/>
      <c r="CJ52" s="76"/>
      <c r="CK52" s="76"/>
      <c r="CL52" s="76"/>
      <c r="CM52" s="76"/>
      <c r="CN52" s="76"/>
      <c r="CO52" s="76"/>
      <c r="CP52" s="76"/>
      <c r="CQ52" s="76"/>
      <c r="CR52" s="76"/>
      <c r="CS52" s="76"/>
      <c r="CT52" s="76"/>
      <c r="CU52" s="76"/>
      <c r="CV52" s="76"/>
      <c r="CW52" s="76"/>
      <c r="CX52" s="76"/>
      <c r="CY52" s="76"/>
      <c r="CZ52" s="76"/>
      <c r="DA52" s="76"/>
      <c r="DB52" s="76"/>
      <c r="DC52" s="76"/>
      <c r="DD52" s="76"/>
      <c r="DE52" s="76"/>
      <c r="DF52" s="76"/>
      <c r="DG52" s="76"/>
      <c r="DH52" s="76"/>
      <c r="DI52" s="76"/>
      <c r="DJ52" s="76"/>
      <c r="DK52" s="76"/>
      <c r="DL52" s="76"/>
      <c r="DM52" s="76"/>
      <c r="DN52" s="76"/>
      <c r="DO52" s="76"/>
      <c r="DP52" s="76"/>
      <c r="DQ52" s="76"/>
      <c r="DR52" s="76"/>
      <c r="DS52" s="76"/>
      <c r="DT52" s="76"/>
      <c r="DU52" s="76"/>
      <c r="DV52" s="76"/>
      <c r="DW52" s="76"/>
      <c r="DX52" s="76"/>
      <c r="DY52" s="76"/>
      <c r="DZ52" s="76"/>
      <c r="EA52" s="76"/>
      <c r="EB52" s="76"/>
      <c r="EC52" s="76"/>
      <c r="ED52" s="76"/>
      <c r="EE52" s="76"/>
      <c r="EF52" s="76"/>
      <c r="EG52" s="76"/>
      <c r="EH52" s="76"/>
      <c r="EI52" s="76"/>
      <c r="EJ52" s="76"/>
      <c r="EK52" s="76"/>
      <c r="EL52" s="76"/>
      <c r="EM52" s="76"/>
      <c r="EN52" s="76"/>
      <c r="EO52" s="76"/>
      <c r="EP52" s="76"/>
      <c r="EQ52" s="76"/>
      <c r="ER52" s="76"/>
      <c r="ES52" s="76"/>
      <c r="ET52" s="76"/>
      <c r="EU52" s="76"/>
      <c r="EV52" s="76"/>
      <c r="EW52" s="76"/>
      <c r="EX52" s="76"/>
      <c r="EY52" s="76"/>
    </row>
    <row r="53" spans="1:155" s="89" customFormat="1" ht="15" customHeight="1" x14ac:dyDescent="0.25">
      <c r="A53" s="564"/>
      <c r="B53" s="568"/>
      <c r="C53" s="614"/>
      <c r="D53" s="773"/>
      <c r="E53" s="832"/>
      <c r="F53" s="847" t="s">
        <v>785</v>
      </c>
      <c r="G53" s="805" t="s">
        <v>788</v>
      </c>
      <c r="H53" s="806"/>
      <c r="I53" s="806"/>
      <c r="J53" s="807"/>
      <c r="K53" s="601"/>
      <c r="L53" s="79"/>
      <c r="M53" s="79"/>
      <c r="N53" s="76"/>
      <c r="O53" s="76"/>
      <c r="P53" s="76"/>
      <c r="Q53" s="76"/>
      <c r="R53" s="76"/>
      <c r="S53" s="76"/>
      <c r="T53" s="76"/>
      <c r="U53" s="76"/>
      <c r="V53" s="76"/>
      <c r="W53" s="76"/>
      <c r="X53" s="76"/>
      <c r="Y53" s="76"/>
      <c r="Z53" s="76"/>
      <c r="AA53" s="76"/>
      <c r="AB53" s="76"/>
      <c r="AC53" s="76"/>
      <c r="AD53" s="76"/>
      <c r="AE53" s="76"/>
      <c r="AF53" s="76"/>
      <c r="AG53" s="76"/>
      <c r="AH53" s="76"/>
      <c r="AI53" s="76"/>
      <c r="AJ53" s="76"/>
      <c r="AK53" s="76"/>
      <c r="AL53" s="76"/>
      <c r="AM53" s="76"/>
      <c r="AN53" s="76"/>
      <c r="AO53" s="76"/>
      <c r="AP53" s="76"/>
      <c r="AQ53" s="76"/>
      <c r="AR53" s="76"/>
      <c r="AS53" s="76"/>
      <c r="AT53" s="76"/>
      <c r="AU53" s="76"/>
      <c r="AV53" s="76"/>
      <c r="AW53" s="76"/>
      <c r="AX53" s="76"/>
      <c r="AY53" s="76"/>
      <c r="AZ53" s="76"/>
      <c r="BA53" s="76"/>
      <c r="BB53" s="76"/>
      <c r="BC53" s="76"/>
      <c r="BD53" s="76"/>
      <c r="BE53" s="76"/>
      <c r="BF53" s="76"/>
      <c r="BG53" s="76"/>
      <c r="BH53" s="76"/>
      <c r="BI53" s="76"/>
      <c r="BJ53" s="76"/>
      <c r="BK53" s="76"/>
      <c r="BL53" s="76"/>
      <c r="BM53" s="76"/>
      <c r="BN53" s="76"/>
      <c r="BO53" s="76"/>
      <c r="BP53" s="76"/>
      <c r="BQ53" s="76"/>
      <c r="BR53" s="76"/>
      <c r="BS53" s="76"/>
      <c r="BT53" s="76"/>
      <c r="BU53" s="76"/>
      <c r="BV53" s="76"/>
      <c r="BW53" s="76"/>
      <c r="BX53" s="76"/>
      <c r="BY53" s="76"/>
      <c r="BZ53" s="76"/>
      <c r="CA53" s="76"/>
      <c r="CB53" s="76"/>
      <c r="CC53" s="76"/>
      <c r="CD53" s="76"/>
      <c r="CE53" s="76"/>
      <c r="CF53" s="76"/>
      <c r="CG53" s="76"/>
      <c r="CH53" s="76"/>
      <c r="CI53" s="76"/>
      <c r="CJ53" s="76"/>
      <c r="CK53" s="76"/>
      <c r="CL53" s="76"/>
      <c r="CM53" s="76"/>
      <c r="CN53" s="76"/>
      <c r="CO53" s="76"/>
      <c r="CP53" s="76"/>
      <c r="CQ53" s="76"/>
      <c r="CR53" s="76"/>
      <c r="CS53" s="76"/>
      <c r="CT53" s="76"/>
      <c r="CU53" s="76"/>
      <c r="CV53" s="76"/>
      <c r="CW53" s="76"/>
      <c r="CX53" s="76"/>
      <c r="CY53" s="76"/>
      <c r="CZ53" s="76"/>
      <c r="DA53" s="76"/>
      <c r="DB53" s="76"/>
      <c r="DC53" s="76"/>
      <c r="DD53" s="76"/>
      <c r="DE53" s="76"/>
      <c r="DF53" s="76"/>
      <c r="DG53" s="76"/>
      <c r="DH53" s="76"/>
      <c r="DI53" s="76"/>
      <c r="DJ53" s="76"/>
      <c r="DK53" s="76"/>
      <c r="DL53" s="76"/>
      <c r="DM53" s="76"/>
      <c r="DN53" s="76"/>
      <c r="DO53" s="76"/>
      <c r="DP53" s="76"/>
      <c r="DQ53" s="76"/>
      <c r="DR53" s="76"/>
      <c r="DS53" s="76"/>
      <c r="DT53" s="76"/>
      <c r="DU53" s="76"/>
      <c r="DV53" s="76"/>
      <c r="DW53" s="76"/>
      <c r="DX53" s="76"/>
      <c r="DY53" s="76"/>
      <c r="DZ53" s="76"/>
      <c r="EA53" s="76"/>
      <c r="EB53" s="76"/>
      <c r="EC53" s="76"/>
      <c r="ED53" s="76"/>
      <c r="EE53" s="76"/>
      <c r="EF53" s="76"/>
      <c r="EG53" s="76"/>
      <c r="EH53" s="76"/>
      <c r="EI53" s="76"/>
      <c r="EJ53" s="76"/>
      <c r="EK53" s="76"/>
      <c r="EL53" s="76"/>
      <c r="EM53" s="76"/>
      <c r="EN53" s="76"/>
      <c r="EO53" s="76"/>
      <c r="EP53" s="76"/>
      <c r="EQ53" s="76"/>
      <c r="ER53" s="76"/>
      <c r="ES53" s="76"/>
      <c r="ET53" s="76"/>
      <c r="EU53" s="76"/>
      <c r="EV53" s="76"/>
      <c r="EW53" s="76"/>
      <c r="EX53" s="76"/>
      <c r="EY53" s="76"/>
    </row>
    <row r="54" spans="1:155" s="89" customFormat="1" ht="15" customHeight="1" x14ac:dyDescent="0.25">
      <c r="A54" s="564"/>
      <c r="B54" s="568"/>
      <c r="C54" s="614"/>
      <c r="D54" s="773"/>
      <c r="E54" s="832"/>
      <c r="F54" s="848"/>
      <c r="G54" s="808"/>
      <c r="H54" s="809"/>
      <c r="I54" s="809"/>
      <c r="J54" s="810"/>
      <c r="K54" s="601"/>
      <c r="L54" s="79"/>
      <c r="M54" s="79"/>
      <c r="N54" s="76"/>
      <c r="O54" s="76"/>
      <c r="P54" s="76"/>
      <c r="Q54" s="76"/>
      <c r="R54" s="76"/>
      <c r="S54" s="76"/>
      <c r="T54" s="76"/>
      <c r="U54" s="76"/>
      <c r="V54" s="76"/>
      <c r="W54" s="76"/>
      <c r="X54" s="76"/>
      <c r="Y54" s="76"/>
      <c r="Z54" s="76"/>
      <c r="AA54" s="76"/>
      <c r="AB54" s="76"/>
      <c r="AC54" s="76"/>
      <c r="AD54" s="76"/>
      <c r="AE54" s="76"/>
      <c r="AF54" s="76"/>
      <c r="AG54" s="76"/>
      <c r="AH54" s="76"/>
      <c r="AI54" s="76"/>
      <c r="AJ54" s="76"/>
      <c r="AK54" s="76"/>
      <c r="AL54" s="76"/>
      <c r="AM54" s="76"/>
      <c r="AN54" s="76"/>
      <c r="AO54" s="76"/>
      <c r="AP54" s="76"/>
      <c r="AQ54" s="76"/>
      <c r="AR54" s="76"/>
      <c r="AS54" s="76"/>
      <c r="AT54" s="76"/>
      <c r="AU54" s="76"/>
      <c r="AV54" s="76"/>
      <c r="AW54" s="76"/>
      <c r="AX54" s="76"/>
      <c r="AY54" s="76"/>
      <c r="AZ54" s="76"/>
      <c r="BA54" s="76"/>
      <c r="BB54" s="76"/>
      <c r="BC54" s="76"/>
      <c r="BD54" s="76"/>
      <c r="BE54" s="76"/>
      <c r="BF54" s="76"/>
      <c r="BG54" s="76"/>
      <c r="BH54" s="76"/>
      <c r="BI54" s="76"/>
      <c r="BJ54" s="76"/>
      <c r="BK54" s="76"/>
      <c r="BL54" s="76"/>
      <c r="BM54" s="76"/>
      <c r="BN54" s="76"/>
      <c r="BO54" s="76"/>
      <c r="BP54" s="76"/>
      <c r="BQ54" s="76"/>
      <c r="BR54" s="76"/>
      <c r="BS54" s="76"/>
      <c r="BT54" s="76"/>
      <c r="BU54" s="76"/>
      <c r="BV54" s="76"/>
      <c r="BW54" s="76"/>
      <c r="BX54" s="76"/>
      <c r="BY54" s="76"/>
      <c r="BZ54" s="76"/>
      <c r="CA54" s="76"/>
      <c r="CB54" s="76"/>
      <c r="CC54" s="76"/>
      <c r="CD54" s="76"/>
      <c r="CE54" s="76"/>
      <c r="CF54" s="76"/>
      <c r="CG54" s="76"/>
      <c r="CH54" s="76"/>
      <c r="CI54" s="76"/>
      <c r="CJ54" s="76"/>
      <c r="CK54" s="76"/>
      <c r="CL54" s="76"/>
      <c r="CM54" s="76"/>
      <c r="CN54" s="76"/>
      <c r="CO54" s="76"/>
      <c r="CP54" s="76"/>
      <c r="CQ54" s="76"/>
      <c r="CR54" s="76"/>
      <c r="CS54" s="76"/>
      <c r="CT54" s="76"/>
      <c r="CU54" s="76"/>
      <c r="CV54" s="76"/>
      <c r="CW54" s="76"/>
      <c r="CX54" s="76"/>
      <c r="CY54" s="76"/>
      <c r="CZ54" s="76"/>
      <c r="DA54" s="76"/>
      <c r="DB54" s="76"/>
      <c r="DC54" s="76"/>
      <c r="DD54" s="76"/>
      <c r="DE54" s="76"/>
      <c r="DF54" s="76"/>
      <c r="DG54" s="76"/>
      <c r="DH54" s="76"/>
      <c r="DI54" s="76"/>
      <c r="DJ54" s="76"/>
      <c r="DK54" s="76"/>
      <c r="DL54" s="76"/>
      <c r="DM54" s="76"/>
      <c r="DN54" s="76"/>
      <c r="DO54" s="76"/>
      <c r="DP54" s="76"/>
      <c r="DQ54" s="76"/>
      <c r="DR54" s="76"/>
      <c r="DS54" s="76"/>
      <c r="DT54" s="76"/>
      <c r="DU54" s="76"/>
      <c r="DV54" s="76"/>
      <c r="DW54" s="76"/>
      <c r="DX54" s="76"/>
      <c r="DY54" s="76"/>
      <c r="DZ54" s="76"/>
      <c r="EA54" s="76"/>
      <c r="EB54" s="76"/>
      <c r="EC54" s="76"/>
      <c r="ED54" s="76"/>
      <c r="EE54" s="76"/>
      <c r="EF54" s="76"/>
      <c r="EG54" s="76"/>
      <c r="EH54" s="76"/>
      <c r="EI54" s="76"/>
      <c r="EJ54" s="76"/>
      <c r="EK54" s="76"/>
      <c r="EL54" s="76"/>
      <c r="EM54" s="76"/>
      <c r="EN54" s="76"/>
      <c r="EO54" s="76"/>
      <c r="EP54" s="76"/>
      <c r="EQ54" s="76"/>
      <c r="ER54" s="76"/>
      <c r="ES54" s="76"/>
      <c r="ET54" s="76"/>
      <c r="EU54" s="76"/>
      <c r="EV54" s="76"/>
      <c r="EW54" s="76"/>
      <c r="EX54" s="76"/>
      <c r="EY54" s="76"/>
    </row>
    <row r="55" spans="1:155" s="89" customFormat="1" ht="15" customHeight="1" x14ac:dyDescent="0.25">
      <c r="A55" s="564"/>
      <c r="B55" s="568"/>
      <c r="C55" s="614"/>
      <c r="D55" s="773"/>
      <c r="E55" s="832"/>
      <c r="F55" s="849"/>
      <c r="G55" s="811"/>
      <c r="H55" s="812"/>
      <c r="I55" s="812"/>
      <c r="J55" s="813"/>
      <c r="K55" s="601"/>
      <c r="L55" s="79"/>
      <c r="M55" s="79"/>
      <c r="N55" s="76"/>
      <c r="O55" s="76"/>
      <c r="P55" s="76"/>
      <c r="Q55" s="76"/>
      <c r="R55" s="76"/>
      <c r="S55" s="76"/>
      <c r="T55" s="76"/>
      <c r="U55" s="76"/>
      <c r="V55" s="76"/>
      <c r="W55" s="76"/>
      <c r="X55" s="76"/>
      <c r="Y55" s="76"/>
      <c r="Z55" s="76"/>
      <c r="AA55" s="76"/>
      <c r="AB55" s="76"/>
      <c r="AC55" s="76"/>
      <c r="AD55" s="76"/>
      <c r="AE55" s="76"/>
      <c r="AF55" s="76"/>
      <c r="AG55" s="76"/>
      <c r="AH55" s="76"/>
      <c r="AI55" s="76"/>
      <c r="AJ55" s="76"/>
      <c r="AK55" s="76"/>
      <c r="AL55" s="76"/>
      <c r="AM55" s="76"/>
      <c r="AN55" s="76"/>
      <c r="AO55" s="76"/>
      <c r="AP55" s="76"/>
      <c r="AQ55" s="76"/>
      <c r="AR55" s="76"/>
      <c r="AS55" s="76"/>
      <c r="AT55" s="76"/>
      <c r="AU55" s="76"/>
      <c r="AV55" s="76"/>
      <c r="AW55" s="76"/>
      <c r="AX55" s="76"/>
      <c r="AY55" s="76"/>
      <c r="AZ55" s="76"/>
      <c r="BA55" s="76"/>
      <c r="BB55" s="76"/>
      <c r="BC55" s="76"/>
      <c r="BD55" s="76"/>
      <c r="BE55" s="76"/>
      <c r="BF55" s="76"/>
      <c r="BG55" s="76"/>
      <c r="BH55" s="76"/>
      <c r="BI55" s="76"/>
      <c r="BJ55" s="76"/>
      <c r="BK55" s="76"/>
      <c r="BL55" s="76"/>
      <c r="BM55" s="76"/>
      <c r="BN55" s="76"/>
      <c r="BO55" s="76"/>
      <c r="BP55" s="76"/>
      <c r="BQ55" s="76"/>
      <c r="BR55" s="76"/>
      <c r="BS55" s="76"/>
      <c r="BT55" s="76"/>
      <c r="BU55" s="76"/>
      <c r="BV55" s="76"/>
      <c r="BW55" s="76"/>
      <c r="BX55" s="76"/>
      <c r="BY55" s="76"/>
      <c r="BZ55" s="76"/>
      <c r="CA55" s="76"/>
      <c r="CB55" s="76"/>
      <c r="CC55" s="76"/>
      <c r="CD55" s="76"/>
      <c r="CE55" s="76"/>
      <c r="CF55" s="76"/>
      <c r="CG55" s="76"/>
      <c r="CH55" s="76"/>
      <c r="CI55" s="76"/>
      <c r="CJ55" s="76"/>
      <c r="CK55" s="76"/>
      <c r="CL55" s="76"/>
      <c r="CM55" s="76"/>
      <c r="CN55" s="76"/>
      <c r="CO55" s="76"/>
      <c r="CP55" s="76"/>
      <c r="CQ55" s="76"/>
      <c r="CR55" s="76"/>
      <c r="CS55" s="76"/>
      <c r="CT55" s="76"/>
      <c r="CU55" s="76"/>
      <c r="CV55" s="76"/>
      <c r="CW55" s="76"/>
      <c r="CX55" s="76"/>
      <c r="CY55" s="76"/>
      <c r="CZ55" s="76"/>
      <c r="DA55" s="76"/>
      <c r="DB55" s="76"/>
      <c r="DC55" s="76"/>
      <c r="DD55" s="76"/>
      <c r="DE55" s="76"/>
      <c r="DF55" s="76"/>
      <c r="DG55" s="76"/>
      <c r="DH55" s="76"/>
      <c r="DI55" s="76"/>
      <c r="DJ55" s="76"/>
      <c r="DK55" s="76"/>
      <c r="DL55" s="76"/>
      <c r="DM55" s="76"/>
      <c r="DN55" s="76"/>
      <c r="DO55" s="76"/>
      <c r="DP55" s="76"/>
      <c r="DQ55" s="76"/>
      <c r="DR55" s="76"/>
      <c r="DS55" s="76"/>
      <c r="DT55" s="76"/>
      <c r="DU55" s="76"/>
      <c r="DV55" s="76"/>
      <c r="DW55" s="76"/>
      <c r="DX55" s="76"/>
      <c r="DY55" s="76"/>
      <c r="DZ55" s="76"/>
      <c r="EA55" s="76"/>
      <c r="EB55" s="76"/>
      <c r="EC55" s="76"/>
      <c r="ED55" s="76"/>
      <c r="EE55" s="76"/>
      <c r="EF55" s="76"/>
      <c r="EG55" s="76"/>
      <c r="EH55" s="76"/>
      <c r="EI55" s="76"/>
      <c r="EJ55" s="76"/>
      <c r="EK55" s="76"/>
      <c r="EL55" s="76"/>
      <c r="EM55" s="76"/>
      <c r="EN55" s="76"/>
      <c r="EO55" s="76"/>
      <c r="EP55" s="76"/>
      <c r="EQ55" s="76"/>
      <c r="ER55" s="76"/>
      <c r="ES55" s="76"/>
      <c r="ET55" s="76"/>
      <c r="EU55" s="76"/>
      <c r="EV55" s="76"/>
      <c r="EW55" s="76"/>
      <c r="EX55" s="76"/>
      <c r="EY55" s="76"/>
    </row>
    <row r="56" spans="1:155" s="89" customFormat="1" ht="15" customHeight="1" x14ac:dyDescent="0.25">
      <c r="A56" s="564"/>
      <c r="B56" s="568"/>
      <c r="C56" s="614"/>
      <c r="D56" s="773"/>
      <c r="E56" s="832"/>
      <c r="F56" s="844" t="s">
        <v>84</v>
      </c>
      <c r="G56" s="833">
        <v>10</v>
      </c>
      <c r="H56" s="834"/>
      <c r="I56" s="834"/>
      <c r="J56" s="835"/>
      <c r="K56" s="601"/>
      <c r="L56" s="79"/>
      <c r="M56" s="79"/>
      <c r="N56" s="76"/>
      <c r="O56" s="76"/>
      <c r="P56" s="76"/>
      <c r="Q56" s="76"/>
      <c r="R56" s="76"/>
      <c r="S56" s="76"/>
      <c r="T56" s="76"/>
      <c r="U56" s="76"/>
      <c r="V56" s="76"/>
      <c r="W56" s="76"/>
      <c r="X56" s="76"/>
      <c r="Y56" s="76"/>
      <c r="Z56" s="76"/>
      <c r="AA56" s="76"/>
      <c r="AB56" s="76"/>
      <c r="AC56" s="76"/>
      <c r="AD56" s="76"/>
      <c r="AE56" s="76"/>
      <c r="AF56" s="76"/>
      <c r="AG56" s="76"/>
      <c r="AH56" s="76"/>
      <c r="AI56" s="76"/>
      <c r="AJ56" s="76"/>
      <c r="AK56" s="76"/>
      <c r="AL56" s="76"/>
      <c r="AM56" s="76"/>
      <c r="AN56" s="76"/>
      <c r="AO56" s="76"/>
      <c r="AP56" s="76"/>
      <c r="AQ56" s="76"/>
      <c r="AR56" s="76"/>
      <c r="AS56" s="76"/>
      <c r="AT56" s="76"/>
      <c r="AU56" s="76"/>
      <c r="AV56" s="76"/>
      <c r="AW56" s="76"/>
      <c r="AX56" s="76"/>
      <c r="AY56" s="76"/>
      <c r="AZ56" s="76"/>
      <c r="BA56" s="76"/>
      <c r="BB56" s="76"/>
      <c r="BC56" s="76"/>
      <c r="BD56" s="76"/>
      <c r="BE56" s="76"/>
      <c r="BF56" s="76"/>
      <c r="BG56" s="76"/>
      <c r="BH56" s="76"/>
      <c r="BI56" s="76"/>
      <c r="BJ56" s="76"/>
      <c r="BK56" s="76"/>
      <c r="BL56" s="76"/>
      <c r="BM56" s="76"/>
      <c r="BN56" s="76"/>
      <c r="BO56" s="76"/>
      <c r="BP56" s="76"/>
      <c r="BQ56" s="76"/>
      <c r="BR56" s="76"/>
      <c r="BS56" s="76"/>
      <c r="BT56" s="76"/>
      <c r="BU56" s="76"/>
      <c r="BV56" s="76"/>
      <c r="BW56" s="76"/>
      <c r="BX56" s="76"/>
      <c r="BY56" s="76"/>
      <c r="BZ56" s="76"/>
      <c r="CA56" s="76"/>
      <c r="CB56" s="76"/>
      <c r="CC56" s="76"/>
      <c r="CD56" s="76"/>
      <c r="CE56" s="76"/>
      <c r="CF56" s="76"/>
      <c r="CG56" s="76"/>
      <c r="CH56" s="76"/>
      <c r="CI56" s="76"/>
      <c r="CJ56" s="76"/>
      <c r="CK56" s="76"/>
      <c r="CL56" s="76"/>
      <c r="CM56" s="76"/>
      <c r="CN56" s="76"/>
      <c r="CO56" s="76"/>
      <c r="CP56" s="76"/>
      <c r="CQ56" s="76"/>
      <c r="CR56" s="76"/>
      <c r="CS56" s="76"/>
      <c r="CT56" s="76"/>
      <c r="CU56" s="76"/>
      <c r="CV56" s="76"/>
      <c r="CW56" s="76"/>
      <c r="CX56" s="76"/>
      <c r="CY56" s="76"/>
      <c r="CZ56" s="76"/>
      <c r="DA56" s="76"/>
      <c r="DB56" s="76"/>
      <c r="DC56" s="76"/>
      <c r="DD56" s="76"/>
      <c r="DE56" s="76"/>
      <c r="DF56" s="76"/>
      <c r="DG56" s="76"/>
      <c r="DH56" s="76"/>
      <c r="DI56" s="76"/>
      <c r="DJ56" s="76"/>
      <c r="DK56" s="76"/>
      <c r="DL56" s="76"/>
      <c r="DM56" s="76"/>
      <c r="DN56" s="76"/>
      <c r="DO56" s="76"/>
      <c r="DP56" s="76"/>
      <c r="DQ56" s="76"/>
      <c r="DR56" s="76"/>
      <c r="DS56" s="76"/>
      <c r="DT56" s="76"/>
      <c r="DU56" s="76"/>
      <c r="DV56" s="76"/>
      <c r="DW56" s="76"/>
      <c r="DX56" s="76"/>
      <c r="DY56" s="76"/>
      <c r="DZ56" s="76"/>
      <c r="EA56" s="76"/>
      <c r="EB56" s="76"/>
      <c r="EC56" s="76"/>
      <c r="ED56" s="76"/>
      <c r="EE56" s="76"/>
      <c r="EF56" s="76"/>
      <c r="EG56" s="76"/>
      <c r="EH56" s="76"/>
      <c r="EI56" s="76"/>
      <c r="EJ56" s="76"/>
      <c r="EK56" s="76"/>
      <c r="EL56" s="76"/>
      <c r="EM56" s="76"/>
      <c r="EN56" s="76"/>
      <c r="EO56" s="76"/>
      <c r="EP56" s="76"/>
      <c r="EQ56" s="76"/>
      <c r="ER56" s="76"/>
      <c r="ES56" s="76"/>
      <c r="ET56" s="76"/>
      <c r="EU56" s="76"/>
      <c r="EV56" s="76"/>
      <c r="EW56" s="76"/>
      <c r="EX56" s="76"/>
      <c r="EY56" s="76"/>
    </row>
    <row r="57" spans="1:155" s="89" customFormat="1" ht="15" customHeight="1" x14ac:dyDescent="0.25">
      <c r="A57" s="564"/>
      <c r="B57" s="568"/>
      <c r="C57" s="614"/>
      <c r="D57" s="773"/>
      <c r="E57" s="832"/>
      <c r="F57" s="845"/>
      <c r="G57" s="836"/>
      <c r="H57" s="837"/>
      <c r="I57" s="837"/>
      <c r="J57" s="838"/>
      <c r="K57" s="601"/>
      <c r="L57" s="79"/>
      <c r="M57" s="79"/>
      <c r="N57" s="76"/>
      <c r="O57" s="76"/>
      <c r="P57" s="76"/>
      <c r="Q57" s="76"/>
      <c r="R57" s="76"/>
      <c r="S57" s="76"/>
      <c r="T57" s="76"/>
      <c r="U57" s="76"/>
      <c r="V57" s="76"/>
      <c r="W57" s="76"/>
      <c r="X57" s="76"/>
      <c r="Y57" s="76"/>
      <c r="Z57" s="76"/>
      <c r="AA57" s="76"/>
      <c r="AB57" s="76"/>
      <c r="AC57" s="76"/>
      <c r="AD57" s="76"/>
      <c r="AE57" s="76"/>
      <c r="AF57" s="76"/>
      <c r="AG57" s="76"/>
      <c r="AH57" s="76"/>
      <c r="AI57" s="76"/>
      <c r="AJ57" s="76"/>
      <c r="AK57" s="76"/>
      <c r="AL57" s="76"/>
      <c r="AM57" s="76"/>
      <c r="AN57" s="76"/>
      <c r="AO57" s="76"/>
      <c r="AP57" s="76"/>
      <c r="AQ57" s="76"/>
      <c r="AR57" s="76"/>
      <c r="AS57" s="76"/>
      <c r="AT57" s="76"/>
      <c r="AU57" s="76"/>
      <c r="AV57" s="76"/>
      <c r="AW57" s="76"/>
      <c r="AX57" s="76"/>
      <c r="AY57" s="76"/>
      <c r="AZ57" s="76"/>
      <c r="BA57" s="76"/>
      <c r="BB57" s="76"/>
      <c r="BC57" s="76"/>
      <c r="BD57" s="76"/>
      <c r="BE57" s="76"/>
      <c r="BF57" s="76"/>
      <c r="BG57" s="76"/>
      <c r="BH57" s="76"/>
      <c r="BI57" s="76"/>
      <c r="BJ57" s="76"/>
      <c r="BK57" s="76"/>
      <c r="BL57" s="76"/>
      <c r="BM57" s="76"/>
      <c r="BN57" s="76"/>
      <c r="BO57" s="76"/>
      <c r="BP57" s="76"/>
      <c r="BQ57" s="76"/>
      <c r="BR57" s="76"/>
      <c r="BS57" s="76"/>
      <c r="BT57" s="76"/>
      <c r="BU57" s="76"/>
      <c r="BV57" s="76"/>
      <c r="BW57" s="76"/>
      <c r="BX57" s="76"/>
      <c r="BY57" s="76"/>
      <c r="BZ57" s="76"/>
      <c r="CA57" s="76"/>
      <c r="CB57" s="76"/>
      <c r="CC57" s="76"/>
      <c r="CD57" s="76"/>
      <c r="CE57" s="76"/>
      <c r="CF57" s="76"/>
      <c r="CG57" s="76"/>
      <c r="CH57" s="76"/>
      <c r="CI57" s="76"/>
      <c r="CJ57" s="76"/>
      <c r="CK57" s="76"/>
      <c r="CL57" s="76"/>
      <c r="CM57" s="76"/>
      <c r="CN57" s="76"/>
      <c r="CO57" s="76"/>
      <c r="CP57" s="76"/>
      <c r="CQ57" s="76"/>
      <c r="CR57" s="76"/>
      <c r="CS57" s="76"/>
      <c r="CT57" s="76"/>
      <c r="CU57" s="76"/>
      <c r="CV57" s="76"/>
      <c r="CW57" s="76"/>
      <c r="CX57" s="76"/>
      <c r="CY57" s="76"/>
      <c r="CZ57" s="76"/>
      <c r="DA57" s="76"/>
      <c r="DB57" s="76"/>
      <c r="DC57" s="76"/>
      <c r="DD57" s="76"/>
      <c r="DE57" s="76"/>
      <c r="DF57" s="76"/>
      <c r="DG57" s="76"/>
      <c r="DH57" s="76"/>
      <c r="DI57" s="76"/>
      <c r="DJ57" s="76"/>
      <c r="DK57" s="76"/>
      <c r="DL57" s="76"/>
      <c r="DM57" s="76"/>
      <c r="DN57" s="76"/>
      <c r="DO57" s="76"/>
      <c r="DP57" s="76"/>
      <c r="DQ57" s="76"/>
      <c r="DR57" s="76"/>
      <c r="DS57" s="76"/>
      <c r="DT57" s="76"/>
      <c r="DU57" s="76"/>
      <c r="DV57" s="76"/>
      <c r="DW57" s="76"/>
      <c r="DX57" s="76"/>
      <c r="DY57" s="76"/>
      <c r="DZ57" s="76"/>
      <c r="EA57" s="76"/>
      <c r="EB57" s="76"/>
      <c r="EC57" s="76"/>
      <c r="ED57" s="76"/>
      <c r="EE57" s="76"/>
      <c r="EF57" s="76"/>
      <c r="EG57" s="76"/>
      <c r="EH57" s="76"/>
      <c r="EI57" s="76"/>
      <c r="EJ57" s="76"/>
      <c r="EK57" s="76"/>
      <c r="EL57" s="76"/>
      <c r="EM57" s="76"/>
      <c r="EN57" s="76"/>
      <c r="EO57" s="76"/>
      <c r="EP57" s="76"/>
      <c r="EQ57" s="76"/>
      <c r="ER57" s="76"/>
      <c r="ES57" s="76"/>
      <c r="ET57" s="76"/>
      <c r="EU57" s="76"/>
      <c r="EV57" s="76"/>
      <c r="EW57" s="76"/>
      <c r="EX57" s="76"/>
      <c r="EY57" s="76"/>
    </row>
    <row r="58" spans="1:155" s="89" customFormat="1" ht="15" customHeight="1" x14ac:dyDescent="0.25">
      <c r="A58" s="564"/>
      <c r="B58" s="569"/>
      <c r="C58" s="614"/>
      <c r="D58" s="773"/>
      <c r="E58" s="777"/>
      <c r="F58" s="846"/>
      <c r="G58" s="839"/>
      <c r="H58" s="840"/>
      <c r="I58" s="840"/>
      <c r="J58" s="841"/>
      <c r="K58" s="601"/>
      <c r="L58" s="79"/>
      <c r="M58" s="79"/>
      <c r="N58" s="76"/>
      <c r="O58" s="76"/>
      <c r="P58" s="76"/>
      <c r="Q58" s="76"/>
      <c r="R58" s="76"/>
      <c r="S58" s="76"/>
      <c r="T58" s="76"/>
      <c r="U58" s="76"/>
      <c r="V58" s="76"/>
      <c r="W58" s="76"/>
      <c r="X58" s="76"/>
      <c r="Y58" s="76"/>
      <c r="Z58" s="76"/>
      <c r="AA58" s="76"/>
      <c r="AB58" s="76"/>
      <c r="AC58" s="76"/>
      <c r="AD58" s="76"/>
      <c r="AE58" s="76"/>
      <c r="AF58" s="76"/>
      <c r="AG58" s="76"/>
      <c r="AH58" s="76"/>
      <c r="AI58" s="76"/>
      <c r="AJ58" s="76"/>
      <c r="AK58" s="76"/>
      <c r="AL58" s="76"/>
      <c r="AM58" s="76"/>
      <c r="AN58" s="76"/>
      <c r="AO58" s="76"/>
      <c r="AP58" s="76"/>
      <c r="AQ58" s="76"/>
      <c r="AR58" s="76"/>
      <c r="AS58" s="76"/>
      <c r="AT58" s="76"/>
      <c r="AU58" s="76"/>
      <c r="AV58" s="76"/>
      <c r="AW58" s="76"/>
      <c r="AX58" s="76"/>
      <c r="AY58" s="76"/>
      <c r="AZ58" s="76"/>
      <c r="BA58" s="76"/>
      <c r="BB58" s="76"/>
      <c r="BC58" s="76"/>
      <c r="BD58" s="76"/>
      <c r="BE58" s="76"/>
      <c r="BF58" s="76"/>
      <c r="BG58" s="76"/>
      <c r="BH58" s="76"/>
      <c r="BI58" s="76"/>
      <c r="BJ58" s="76"/>
      <c r="BK58" s="76"/>
      <c r="BL58" s="76"/>
      <c r="BM58" s="76"/>
      <c r="BN58" s="76"/>
      <c r="BO58" s="76"/>
      <c r="BP58" s="76"/>
      <c r="BQ58" s="76"/>
      <c r="BR58" s="76"/>
      <c r="BS58" s="76"/>
      <c r="BT58" s="76"/>
      <c r="BU58" s="76"/>
      <c r="BV58" s="76"/>
      <c r="BW58" s="76"/>
      <c r="BX58" s="76"/>
      <c r="BY58" s="76"/>
      <c r="BZ58" s="76"/>
      <c r="CA58" s="76"/>
      <c r="CB58" s="76"/>
      <c r="CC58" s="76"/>
      <c r="CD58" s="76"/>
      <c r="CE58" s="76"/>
      <c r="CF58" s="76"/>
      <c r="CG58" s="76"/>
      <c r="CH58" s="76"/>
      <c r="CI58" s="76"/>
      <c r="CJ58" s="76"/>
      <c r="CK58" s="76"/>
      <c r="CL58" s="76"/>
      <c r="CM58" s="76"/>
      <c r="CN58" s="76"/>
      <c r="CO58" s="76"/>
      <c r="CP58" s="76"/>
      <c r="CQ58" s="76"/>
      <c r="CR58" s="76"/>
      <c r="CS58" s="76"/>
      <c r="CT58" s="76"/>
      <c r="CU58" s="76"/>
      <c r="CV58" s="76"/>
      <c r="CW58" s="76"/>
      <c r="CX58" s="76"/>
      <c r="CY58" s="76"/>
      <c r="CZ58" s="76"/>
      <c r="DA58" s="76"/>
      <c r="DB58" s="76"/>
      <c r="DC58" s="76"/>
      <c r="DD58" s="76"/>
      <c r="DE58" s="76"/>
      <c r="DF58" s="76"/>
      <c r="DG58" s="76"/>
      <c r="DH58" s="76"/>
      <c r="DI58" s="76"/>
      <c r="DJ58" s="76"/>
      <c r="DK58" s="76"/>
      <c r="DL58" s="76"/>
      <c r="DM58" s="76"/>
      <c r="DN58" s="76"/>
      <c r="DO58" s="76"/>
      <c r="DP58" s="76"/>
      <c r="DQ58" s="76"/>
      <c r="DR58" s="76"/>
      <c r="DS58" s="76"/>
      <c r="DT58" s="76"/>
      <c r="DU58" s="76"/>
      <c r="DV58" s="76"/>
      <c r="DW58" s="76"/>
      <c r="DX58" s="76"/>
      <c r="DY58" s="76"/>
      <c r="DZ58" s="76"/>
      <c r="EA58" s="76"/>
      <c r="EB58" s="76"/>
      <c r="EC58" s="76"/>
      <c r="ED58" s="76"/>
      <c r="EE58" s="76"/>
      <c r="EF58" s="76"/>
      <c r="EG58" s="76"/>
      <c r="EH58" s="76"/>
      <c r="EI58" s="76"/>
      <c r="EJ58" s="76"/>
      <c r="EK58" s="76"/>
      <c r="EL58" s="76"/>
      <c r="EM58" s="76"/>
      <c r="EN58" s="76"/>
      <c r="EO58" s="76"/>
      <c r="EP58" s="76"/>
      <c r="EQ58" s="76"/>
      <c r="ER58" s="76"/>
      <c r="ES58" s="76"/>
      <c r="ET58" s="76"/>
      <c r="EU58" s="76"/>
      <c r="EV58" s="76"/>
      <c r="EW58" s="76"/>
      <c r="EX58" s="76"/>
      <c r="EY58" s="76"/>
    </row>
    <row r="59" spans="1:155" s="89" customFormat="1" ht="15" customHeight="1" x14ac:dyDescent="0.25">
      <c r="A59" s="564">
        <v>3</v>
      </c>
      <c r="B59" s="567"/>
      <c r="C59" s="614" t="s">
        <v>49</v>
      </c>
      <c r="D59" s="773"/>
      <c r="E59" s="774"/>
      <c r="F59" s="847" t="s">
        <v>779</v>
      </c>
      <c r="G59" s="805" t="s">
        <v>782</v>
      </c>
      <c r="H59" s="806"/>
      <c r="I59" s="806"/>
      <c r="J59" s="807"/>
      <c r="K59" s="601">
        <v>7934</v>
      </c>
      <c r="L59" s="79"/>
      <c r="M59" s="79"/>
      <c r="N59" s="76"/>
      <c r="O59" s="76"/>
      <c r="P59" s="76"/>
      <c r="Q59" s="76"/>
      <c r="R59" s="76"/>
      <c r="S59" s="76"/>
      <c r="T59" s="76"/>
      <c r="U59" s="76"/>
      <c r="V59" s="76"/>
      <c r="W59" s="76"/>
      <c r="X59" s="76"/>
      <c r="Y59" s="76"/>
      <c r="Z59" s="76"/>
      <c r="AA59" s="76"/>
      <c r="AB59" s="76"/>
      <c r="AC59" s="76"/>
      <c r="AD59" s="76"/>
      <c r="AE59" s="76"/>
      <c r="AF59" s="76"/>
      <c r="AG59" s="76"/>
      <c r="AH59" s="76"/>
      <c r="AI59" s="76"/>
      <c r="AJ59" s="76"/>
      <c r="AK59" s="76"/>
      <c r="AL59" s="76"/>
      <c r="AM59" s="76"/>
      <c r="AN59" s="76"/>
      <c r="AO59" s="76"/>
      <c r="AP59" s="76"/>
      <c r="AQ59" s="76"/>
      <c r="AR59" s="76"/>
      <c r="AS59" s="76"/>
      <c r="AT59" s="76"/>
      <c r="AU59" s="76"/>
      <c r="AV59" s="76"/>
      <c r="AW59" s="76"/>
      <c r="AX59" s="76"/>
      <c r="AY59" s="76"/>
      <c r="AZ59" s="76"/>
      <c r="BA59" s="76"/>
      <c r="BB59" s="76"/>
      <c r="BC59" s="76"/>
      <c r="BD59" s="76"/>
      <c r="BE59" s="76"/>
      <c r="BF59" s="76"/>
      <c r="BG59" s="76"/>
      <c r="BH59" s="76"/>
      <c r="BI59" s="76"/>
      <c r="BJ59" s="76"/>
      <c r="BK59" s="76"/>
      <c r="BL59" s="76"/>
      <c r="BM59" s="76"/>
      <c r="BN59" s="76"/>
      <c r="BO59" s="76"/>
      <c r="BP59" s="76"/>
      <c r="BQ59" s="76"/>
      <c r="BR59" s="76"/>
      <c r="BS59" s="76"/>
      <c r="BT59" s="76"/>
      <c r="BU59" s="76"/>
      <c r="BV59" s="76"/>
      <c r="BW59" s="76"/>
      <c r="BX59" s="76"/>
      <c r="BY59" s="76"/>
      <c r="BZ59" s="76"/>
      <c r="CA59" s="76"/>
      <c r="CB59" s="76"/>
      <c r="CC59" s="76"/>
      <c r="CD59" s="76"/>
      <c r="CE59" s="76"/>
      <c r="CF59" s="76"/>
      <c r="CG59" s="76"/>
      <c r="CH59" s="76"/>
      <c r="CI59" s="76"/>
      <c r="CJ59" s="76"/>
      <c r="CK59" s="76"/>
      <c r="CL59" s="76"/>
      <c r="CM59" s="76"/>
      <c r="CN59" s="76"/>
      <c r="CO59" s="76"/>
      <c r="CP59" s="76"/>
      <c r="CQ59" s="76"/>
      <c r="CR59" s="76"/>
      <c r="CS59" s="76"/>
      <c r="CT59" s="76"/>
      <c r="CU59" s="76"/>
      <c r="CV59" s="76"/>
      <c r="CW59" s="76"/>
      <c r="CX59" s="76"/>
      <c r="CY59" s="76"/>
      <c r="CZ59" s="76"/>
      <c r="DA59" s="76"/>
      <c r="DB59" s="76"/>
      <c r="DC59" s="76"/>
      <c r="DD59" s="76"/>
      <c r="DE59" s="76"/>
      <c r="DF59" s="76"/>
      <c r="DG59" s="76"/>
      <c r="DH59" s="76"/>
      <c r="DI59" s="76"/>
      <c r="DJ59" s="76"/>
      <c r="DK59" s="76"/>
      <c r="DL59" s="76"/>
      <c r="DM59" s="76"/>
      <c r="DN59" s="76"/>
      <c r="DO59" s="76"/>
      <c r="DP59" s="76"/>
      <c r="DQ59" s="76"/>
      <c r="DR59" s="76"/>
      <c r="DS59" s="76"/>
      <c r="DT59" s="76"/>
      <c r="DU59" s="76"/>
      <c r="DV59" s="76"/>
      <c r="DW59" s="76"/>
      <c r="DX59" s="76"/>
      <c r="DY59" s="76"/>
      <c r="DZ59" s="76"/>
      <c r="EA59" s="76"/>
      <c r="EB59" s="76"/>
      <c r="EC59" s="76"/>
      <c r="ED59" s="76"/>
      <c r="EE59" s="76"/>
      <c r="EF59" s="76"/>
      <c r="EG59" s="76"/>
      <c r="EH59" s="76"/>
      <c r="EI59" s="76"/>
      <c r="EJ59" s="76"/>
      <c r="EK59" s="76"/>
      <c r="EL59" s="76"/>
      <c r="EM59" s="76"/>
      <c r="EN59" s="76"/>
      <c r="EO59" s="76"/>
      <c r="EP59" s="76"/>
      <c r="EQ59" s="76"/>
      <c r="ER59" s="76"/>
      <c r="ES59" s="76"/>
      <c r="ET59" s="76"/>
      <c r="EU59" s="76"/>
      <c r="EV59" s="76"/>
      <c r="EW59" s="76"/>
      <c r="EX59" s="76"/>
      <c r="EY59" s="76"/>
    </row>
    <row r="60" spans="1:155" s="89" customFormat="1" ht="15" customHeight="1" x14ac:dyDescent="0.25">
      <c r="A60" s="564"/>
      <c r="B60" s="568"/>
      <c r="C60" s="614"/>
      <c r="D60" s="773"/>
      <c r="E60" s="832"/>
      <c r="F60" s="848"/>
      <c r="G60" s="808"/>
      <c r="H60" s="809"/>
      <c r="I60" s="809"/>
      <c r="J60" s="810"/>
      <c r="K60" s="601"/>
      <c r="L60" s="79"/>
      <c r="M60" s="79"/>
      <c r="N60" s="76"/>
      <c r="O60" s="76"/>
      <c r="P60" s="76"/>
      <c r="Q60" s="76"/>
      <c r="R60" s="76"/>
      <c r="S60" s="76"/>
      <c r="T60" s="76"/>
      <c r="U60" s="76"/>
      <c r="V60" s="76"/>
      <c r="W60" s="76"/>
      <c r="X60" s="76"/>
      <c r="Y60" s="76"/>
      <c r="Z60" s="76"/>
      <c r="AA60" s="76"/>
      <c r="AB60" s="76"/>
      <c r="AC60" s="76"/>
      <c r="AD60" s="76"/>
      <c r="AE60" s="76"/>
      <c r="AF60" s="76"/>
      <c r="AG60" s="76"/>
      <c r="AH60" s="76"/>
      <c r="AI60" s="76"/>
      <c r="AJ60" s="76"/>
      <c r="AK60" s="76"/>
      <c r="AL60" s="76"/>
      <c r="AM60" s="76"/>
      <c r="AN60" s="76"/>
      <c r="AO60" s="76"/>
      <c r="AP60" s="76"/>
      <c r="AQ60" s="76"/>
      <c r="AR60" s="76"/>
      <c r="AS60" s="76"/>
      <c r="AT60" s="76"/>
      <c r="AU60" s="76"/>
      <c r="AV60" s="76"/>
      <c r="AW60" s="76"/>
      <c r="AX60" s="76"/>
      <c r="AY60" s="76"/>
      <c r="AZ60" s="76"/>
      <c r="BA60" s="76"/>
      <c r="BB60" s="76"/>
      <c r="BC60" s="76"/>
      <c r="BD60" s="76"/>
      <c r="BE60" s="76"/>
      <c r="BF60" s="76"/>
      <c r="BG60" s="76"/>
      <c r="BH60" s="76"/>
      <c r="BI60" s="76"/>
      <c r="BJ60" s="76"/>
      <c r="BK60" s="76"/>
      <c r="BL60" s="76"/>
      <c r="BM60" s="76"/>
      <c r="BN60" s="76"/>
      <c r="BO60" s="76"/>
      <c r="BP60" s="76"/>
      <c r="BQ60" s="76"/>
      <c r="BR60" s="76"/>
      <c r="BS60" s="76"/>
      <c r="BT60" s="76"/>
      <c r="BU60" s="76"/>
      <c r="BV60" s="76"/>
      <c r="BW60" s="76"/>
      <c r="BX60" s="76"/>
      <c r="BY60" s="76"/>
      <c r="BZ60" s="76"/>
      <c r="CA60" s="76"/>
      <c r="CB60" s="76"/>
      <c r="CC60" s="76"/>
      <c r="CD60" s="76"/>
      <c r="CE60" s="76"/>
      <c r="CF60" s="76"/>
      <c r="CG60" s="76"/>
      <c r="CH60" s="76"/>
      <c r="CI60" s="76"/>
      <c r="CJ60" s="76"/>
      <c r="CK60" s="76"/>
      <c r="CL60" s="76"/>
      <c r="CM60" s="76"/>
      <c r="CN60" s="76"/>
      <c r="CO60" s="76"/>
      <c r="CP60" s="76"/>
      <c r="CQ60" s="76"/>
      <c r="CR60" s="76"/>
      <c r="CS60" s="76"/>
      <c r="CT60" s="76"/>
      <c r="CU60" s="76"/>
      <c r="CV60" s="76"/>
      <c r="CW60" s="76"/>
      <c r="CX60" s="76"/>
      <c r="CY60" s="76"/>
      <c r="CZ60" s="76"/>
      <c r="DA60" s="76"/>
      <c r="DB60" s="76"/>
      <c r="DC60" s="76"/>
      <c r="DD60" s="76"/>
      <c r="DE60" s="76"/>
      <c r="DF60" s="76"/>
      <c r="DG60" s="76"/>
      <c r="DH60" s="76"/>
      <c r="DI60" s="76"/>
      <c r="DJ60" s="76"/>
      <c r="DK60" s="76"/>
      <c r="DL60" s="76"/>
      <c r="DM60" s="76"/>
      <c r="DN60" s="76"/>
      <c r="DO60" s="76"/>
      <c r="DP60" s="76"/>
      <c r="DQ60" s="76"/>
      <c r="DR60" s="76"/>
      <c r="DS60" s="76"/>
      <c r="DT60" s="76"/>
      <c r="DU60" s="76"/>
      <c r="DV60" s="76"/>
      <c r="DW60" s="76"/>
      <c r="DX60" s="76"/>
      <c r="DY60" s="76"/>
      <c r="DZ60" s="76"/>
      <c r="EA60" s="76"/>
      <c r="EB60" s="76"/>
      <c r="EC60" s="76"/>
      <c r="ED60" s="76"/>
      <c r="EE60" s="76"/>
      <c r="EF60" s="76"/>
      <c r="EG60" s="76"/>
      <c r="EH60" s="76"/>
      <c r="EI60" s="76"/>
      <c r="EJ60" s="76"/>
      <c r="EK60" s="76"/>
      <c r="EL60" s="76"/>
      <c r="EM60" s="76"/>
      <c r="EN60" s="76"/>
      <c r="EO60" s="76"/>
      <c r="EP60" s="76"/>
      <c r="EQ60" s="76"/>
      <c r="ER60" s="76"/>
      <c r="ES60" s="76"/>
      <c r="ET60" s="76"/>
      <c r="EU60" s="76"/>
      <c r="EV60" s="76"/>
      <c r="EW60" s="76"/>
      <c r="EX60" s="76"/>
      <c r="EY60" s="76"/>
    </row>
    <row r="61" spans="1:155" s="89" customFormat="1" ht="15" customHeight="1" x14ac:dyDescent="0.25">
      <c r="A61" s="564"/>
      <c r="B61" s="568"/>
      <c r="C61" s="614"/>
      <c r="D61" s="773"/>
      <c r="E61" s="832"/>
      <c r="F61" s="849"/>
      <c r="G61" s="811"/>
      <c r="H61" s="812"/>
      <c r="I61" s="812"/>
      <c r="J61" s="813"/>
      <c r="K61" s="601"/>
      <c r="L61" s="79"/>
      <c r="M61" s="79"/>
      <c r="N61" s="76"/>
      <c r="O61" s="76"/>
      <c r="P61" s="76"/>
      <c r="Q61" s="76"/>
      <c r="R61" s="76"/>
      <c r="S61" s="76"/>
      <c r="T61" s="76"/>
      <c r="U61" s="76"/>
      <c r="V61" s="76"/>
      <c r="W61" s="76"/>
      <c r="X61" s="76"/>
      <c r="Y61" s="76"/>
      <c r="Z61" s="76"/>
      <c r="AA61" s="76"/>
      <c r="AB61" s="76"/>
      <c r="AC61" s="76"/>
      <c r="AD61" s="76"/>
      <c r="AE61" s="76"/>
      <c r="AF61" s="76"/>
      <c r="AG61" s="76"/>
      <c r="AH61" s="76"/>
      <c r="AI61" s="76"/>
      <c r="AJ61" s="76"/>
      <c r="AK61" s="76"/>
      <c r="AL61" s="76"/>
      <c r="AM61" s="76"/>
      <c r="AN61" s="76"/>
      <c r="AO61" s="76"/>
      <c r="AP61" s="76"/>
      <c r="AQ61" s="76"/>
      <c r="AR61" s="76"/>
      <c r="AS61" s="76"/>
      <c r="AT61" s="76"/>
      <c r="AU61" s="76"/>
      <c r="AV61" s="76"/>
      <c r="AW61" s="76"/>
      <c r="AX61" s="76"/>
      <c r="AY61" s="76"/>
      <c r="AZ61" s="76"/>
      <c r="BA61" s="76"/>
      <c r="BB61" s="76"/>
      <c r="BC61" s="76"/>
      <c r="BD61" s="76"/>
      <c r="BE61" s="76"/>
      <c r="BF61" s="76"/>
      <c r="BG61" s="76"/>
      <c r="BH61" s="76"/>
      <c r="BI61" s="76"/>
      <c r="BJ61" s="76"/>
      <c r="BK61" s="76"/>
      <c r="BL61" s="76"/>
      <c r="BM61" s="76"/>
      <c r="BN61" s="76"/>
      <c r="BO61" s="76"/>
      <c r="BP61" s="76"/>
      <c r="BQ61" s="76"/>
      <c r="BR61" s="76"/>
      <c r="BS61" s="76"/>
      <c r="BT61" s="76"/>
      <c r="BU61" s="76"/>
      <c r="BV61" s="76"/>
      <c r="BW61" s="76"/>
      <c r="BX61" s="76"/>
      <c r="BY61" s="76"/>
      <c r="BZ61" s="76"/>
      <c r="CA61" s="76"/>
      <c r="CB61" s="76"/>
      <c r="CC61" s="76"/>
      <c r="CD61" s="76"/>
      <c r="CE61" s="76"/>
      <c r="CF61" s="76"/>
      <c r="CG61" s="76"/>
      <c r="CH61" s="76"/>
      <c r="CI61" s="76"/>
      <c r="CJ61" s="76"/>
      <c r="CK61" s="76"/>
      <c r="CL61" s="76"/>
      <c r="CM61" s="76"/>
      <c r="CN61" s="76"/>
      <c r="CO61" s="76"/>
      <c r="CP61" s="76"/>
      <c r="CQ61" s="76"/>
      <c r="CR61" s="76"/>
      <c r="CS61" s="76"/>
      <c r="CT61" s="76"/>
      <c r="CU61" s="76"/>
      <c r="CV61" s="76"/>
      <c r="CW61" s="76"/>
      <c r="CX61" s="76"/>
      <c r="CY61" s="76"/>
      <c r="CZ61" s="76"/>
      <c r="DA61" s="76"/>
      <c r="DB61" s="76"/>
      <c r="DC61" s="76"/>
      <c r="DD61" s="76"/>
      <c r="DE61" s="76"/>
      <c r="DF61" s="76"/>
      <c r="DG61" s="76"/>
      <c r="DH61" s="76"/>
      <c r="DI61" s="76"/>
      <c r="DJ61" s="76"/>
      <c r="DK61" s="76"/>
      <c r="DL61" s="76"/>
      <c r="DM61" s="76"/>
      <c r="DN61" s="76"/>
      <c r="DO61" s="76"/>
      <c r="DP61" s="76"/>
      <c r="DQ61" s="76"/>
      <c r="DR61" s="76"/>
      <c r="DS61" s="76"/>
      <c r="DT61" s="76"/>
      <c r="DU61" s="76"/>
      <c r="DV61" s="76"/>
      <c r="DW61" s="76"/>
      <c r="DX61" s="76"/>
      <c r="DY61" s="76"/>
      <c r="DZ61" s="76"/>
      <c r="EA61" s="76"/>
      <c r="EB61" s="76"/>
      <c r="EC61" s="76"/>
      <c r="ED61" s="76"/>
      <c r="EE61" s="76"/>
      <c r="EF61" s="76"/>
      <c r="EG61" s="76"/>
      <c r="EH61" s="76"/>
      <c r="EI61" s="76"/>
      <c r="EJ61" s="76"/>
      <c r="EK61" s="76"/>
      <c r="EL61" s="76"/>
      <c r="EM61" s="76"/>
      <c r="EN61" s="76"/>
      <c r="EO61" s="76"/>
      <c r="EP61" s="76"/>
      <c r="EQ61" s="76"/>
      <c r="ER61" s="76"/>
      <c r="ES61" s="76"/>
      <c r="ET61" s="76"/>
      <c r="EU61" s="76"/>
      <c r="EV61" s="76"/>
      <c r="EW61" s="76"/>
      <c r="EX61" s="76"/>
      <c r="EY61" s="76"/>
    </row>
    <row r="62" spans="1:155" s="89" customFormat="1" ht="15" customHeight="1" x14ac:dyDescent="0.25">
      <c r="A62" s="564"/>
      <c r="B62" s="568"/>
      <c r="C62" s="614"/>
      <c r="D62" s="773"/>
      <c r="E62" s="832"/>
      <c r="F62" s="844" t="s">
        <v>781</v>
      </c>
      <c r="G62" s="805" t="s">
        <v>783</v>
      </c>
      <c r="H62" s="806"/>
      <c r="I62" s="806"/>
      <c r="J62" s="807"/>
      <c r="K62" s="601"/>
      <c r="L62" s="79"/>
      <c r="M62" s="79"/>
      <c r="N62" s="76"/>
      <c r="O62" s="76"/>
      <c r="P62" s="76"/>
      <c r="Q62" s="76"/>
      <c r="R62" s="76"/>
      <c r="S62" s="76"/>
      <c r="T62" s="76"/>
      <c r="U62" s="76"/>
      <c r="V62" s="76"/>
      <c r="W62" s="76"/>
      <c r="X62" s="76"/>
      <c r="Y62" s="76"/>
      <c r="Z62" s="76"/>
      <c r="AA62" s="76"/>
      <c r="AB62" s="76"/>
      <c r="AC62" s="76"/>
      <c r="AD62" s="76"/>
      <c r="AE62" s="76"/>
      <c r="AF62" s="76"/>
      <c r="AG62" s="76"/>
      <c r="AH62" s="76"/>
      <c r="AI62" s="76"/>
      <c r="AJ62" s="76"/>
      <c r="AK62" s="76"/>
      <c r="AL62" s="76"/>
      <c r="AM62" s="76"/>
      <c r="AN62" s="76"/>
      <c r="AO62" s="76"/>
      <c r="AP62" s="76"/>
      <c r="AQ62" s="76"/>
      <c r="AR62" s="76"/>
      <c r="AS62" s="76"/>
      <c r="AT62" s="76"/>
      <c r="AU62" s="76"/>
      <c r="AV62" s="76"/>
      <c r="AW62" s="76"/>
      <c r="AX62" s="76"/>
      <c r="AY62" s="76"/>
      <c r="AZ62" s="76"/>
      <c r="BA62" s="76"/>
      <c r="BB62" s="76"/>
      <c r="BC62" s="76"/>
      <c r="BD62" s="76"/>
      <c r="BE62" s="76"/>
      <c r="BF62" s="76"/>
      <c r="BG62" s="76"/>
      <c r="BH62" s="76"/>
      <c r="BI62" s="76"/>
      <c r="BJ62" s="76"/>
      <c r="BK62" s="76"/>
      <c r="BL62" s="76"/>
      <c r="BM62" s="76"/>
      <c r="BN62" s="76"/>
      <c r="BO62" s="76"/>
      <c r="BP62" s="76"/>
      <c r="BQ62" s="76"/>
      <c r="BR62" s="76"/>
      <c r="BS62" s="76"/>
      <c r="BT62" s="76"/>
      <c r="BU62" s="76"/>
      <c r="BV62" s="76"/>
      <c r="BW62" s="76"/>
      <c r="BX62" s="76"/>
      <c r="BY62" s="76"/>
      <c r="BZ62" s="76"/>
      <c r="CA62" s="76"/>
      <c r="CB62" s="76"/>
      <c r="CC62" s="76"/>
      <c r="CD62" s="76"/>
      <c r="CE62" s="76"/>
      <c r="CF62" s="76"/>
      <c r="CG62" s="76"/>
      <c r="CH62" s="76"/>
      <c r="CI62" s="76"/>
      <c r="CJ62" s="76"/>
      <c r="CK62" s="76"/>
      <c r="CL62" s="76"/>
      <c r="CM62" s="76"/>
      <c r="CN62" s="76"/>
      <c r="CO62" s="76"/>
      <c r="CP62" s="76"/>
      <c r="CQ62" s="76"/>
      <c r="CR62" s="76"/>
      <c r="CS62" s="76"/>
      <c r="CT62" s="76"/>
      <c r="CU62" s="76"/>
      <c r="CV62" s="76"/>
      <c r="CW62" s="76"/>
      <c r="CX62" s="76"/>
      <c r="CY62" s="76"/>
      <c r="CZ62" s="76"/>
      <c r="DA62" s="76"/>
      <c r="DB62" s="76"/>
      <c r="DC62" s="76"/>
      <c r="DD62" s="76"/>
      <c r="DE62" s="76"/>
      <c r="DF62" s="76"/>
      <c r="DG62" s="76"/>
      <c r="DH62" s="76"/>
      <c r="DI62" s="76"/>
      <c r="DJ62" s="76"/>
      <c r="DK62" s="76"/>
      <c r="DL62" s="76"/>
      <c r="DM62" s="76"/>
      <c r="DN62" s="76"/>
      <c r="DO62" s="76"/>
      <c r="DP62" s="76"/>
      <c r="DQ62" s="76"/>
      <c r="DR62" s="76"/>
      <c r="DS62" s="76"/>
      <c r="DT62" s="76"/>
      <c r="DU62" s="76"/>
      <c r="DV62" s="76"/>
      <c r="DW62" s="76"/>
      <c r="DX62" s="76"/>
      <c r="DY62" s="76"/>
      <c r="DZ62" s="76"/>
      <c r="EA62" s="76"/>
      <c r="EB62" s="76"/>
      <c r="EC62" s="76"/>
      <c r="ED62" s="76"/>
      <c r="EE62" s="76"/>
      <c r="EF62" s="76"/>
      <c r="EG62" s="76"/>
      <c r="EH62" s="76"/>
      <c r="EI62" s="76"/>
      <c r="EJ62" s="76"/>
      <c r="EK62" s="76"/>
      <c r="EL62" s="76"/>
      <c r="EM62" s="76"/>
      <c r="EN62" s="76"/>
      <c r="EO62" s="76"/>
      <c r="EP62" s="76"/>
      <c r="EQ62" s="76"/>
      <c r="ER62" s="76"/>
      <c r="ES62" s="76"/>
      <c r="ET62" s="76"/>
      <c r="EU62" s="76"/>
      <c r="EV62" s="76"/>
      <c r="EW62" s="76"/>
      <c r="EX62" s="76"/>
      <c r="EY62" s="76"/>
    </row>
    <row r="63" spans="1:155" s="89" customFormat="1" ht="15" customHeight="1" x14ac:dyDescent="0.25">
      <c r="A63" s="564"/>
      <c r="B63" s="568"/>
      <c r="C63" s="614"/>
      <c r="D63" s="773"/>
      <c r="E63" s="832"/>
      <c r="F63" s="845"/>
      <c r="G63" s="808"/>
      <c r="H63" s="809"/>
      <c r="I63" s="809"/>
      <c r="J63" s="810"/>
      <c r="K63" s="601"/>
      <c r="L63" s="79"/>
      <c r="M63" s="79"/>
      <c r="N63" s="76"/>
      <c r="O63" s="76"/>
      <c r="P63" s="76"/>
      <c r="Q63" s="76"/>
      <c r="R63" s="76"/>
      <c r="S63" s="76"/>
      <c r="T63" s="76"/>
      <c r="U63" s="76"/>
      <c r="V63" s="76"/>
      <c r="W63" s="76"/>
      <c r="X63" s="76"/>
      <c r="Y63" s="76"/>
      <c r="Z63" s="76"/>
      <c r="AA63" s="76"/>
      <c r="AB63" s="76"/>
      <c r="AC63" s="76"/>
      <c r="AD63" s="76"/>
      <c r="AE63" s="76"/>
      <c r="AF63" s="76"/>
      <c r="AG63" s="76"/>
      <c r="AH63" s="76"/>
      <c r="AI63" s="76"/>
      <c r="AJ63" s="76"/>
      <c r="AK63" s="76"/>
      <c r="AL63" s="76"/>
      <c r="AM63" s="76"/>
      <c r="AN63" s="76"/>
      <c r="AO63" s="76"/>
      <c r="AP63" s="76"/>
      <c r="AQ63" s="76"/>
      <c r="AR63" s="76"/>
      <c r="AS63" s="76"/>
      <c r="AT63" s="76"/>
      <c r="AU63" s="76"/>
      <c r="AV63" s="76"/>
      <c r="AW63" s="76"/>
      <c r="AX63" s="76"/>
      <c r="AY63" s="76"/>
      <c r="AZ63" s="76"/>
      <c r="BA63" s="76"/>
      <c r="BB63" s="76"/>
      <c r="BC63" s="76"/>
      <c r="BD63" s="76"/>
      <c r="BE63" s="76"/>
      <c r="BF63" s="76"/>
      <c r="BG63" s="76"/>
      <c r="BH63" s="76"/>
      <c r="BI63" s="76"/>
      <c r="BJ63" s="76"/>
      <c r="BK63" s="76"/>
      <c r="BL63" s="76"/>
      <c r="BM63" s="76"/>
      <c r="BN63" s="76"/>
      <c r="BO63" s="76"/>
      <c r="BP63" s="76"/>
      <c r="BQ63" s="76"/>
      <c r="BR63" s="76"/>
      <c r="BS63" s="76"/>
      <c r="BT63" s="76"/>
      <c r="BU63" s="76"/>
      <c r="BV63" s="76"/>
      <c r="BW63" s="76"/>
      <c r="BX63" s="76"/>
      <c r="BY63" s="76"/>
      <c r="BZ63" s="76"/>
      <c r="CA63" s="76"/>
      <c r="CB63" s="76"/>
      <c r="CC63" s="76"/>
      <c r="CD63" s="76"/>
      <c r="CE63" s="76"/>
      <c r="CF63" s="76"/>
      <c r="CG63" s="76"/>
      <c r="CH63" s="76"/>
      <c r="CI63" s="76"/>
      <c r="CJ63" s="76"/>
      <c r="CK63" s="76"/>
      <c r="CL63" s="76"/>
      <c r="CM63" s="76"/>
      <c r="CN63" s="76"/>
      <c r="CO63" s="76"/>
      <c r="CP63" s="76"/>
      <c r="CQ63" s="76"/>
      <c r="CR63" s="76"/>
      <c r="CS63" s="76"/>
      <c r="CT63" s="76"/>
      <c r="CU63" s="76"/>
      <c r="CV63" s="76"/>
      <c r="CW63" s="76"/>
      <c r="CX63" s="76"/>
      <c r="CY63" s="76"/>
      <c r="CZ63" s="76"/>
      <c r="DA63" s="76"/>
      <c r="DB63" s="76"/>
      <c r="DC63" s="76"/>
      <c r="DD63" s="76"/>
      <c r="DE63" s="76"/>
      <c r="DF63" s="76"/>
      <c r="DG63" s="76"/>
      <c r="DH63" s="76"/>
      <c r="DI63" s="76"/>
      <c r="DJ63" s="76"/>
      <c r="DK63" s="76"/>
      <c r="DL63" s="76"/>
      <c r="DM63" s="76"/>
      <c r="DN63" s="76"/>
      <c r="DO63" s="76"/>
      <c r="DP63" s="76"/>
      <c r="DQ63" s="76"/>
      <c r="DR63" s="76"/>
      <c r="DS63" s="76"/>
      <c r="DT63" s="76"/>
      <c r="DU63" s="76"/>
      <c r="DV63" s="76"/>
      <c r="DW63" s="76"/>
      <c r="DX63" s="76"/>
      <c r="DY63" s="76"/>
      <c r="DZ63" s="76"/>
      <c r="EA63" s="76"/>
      <c r="EB63" s="76"/>
      <c r="EC63" s="76"/>
      <c r="ED63" s="76"/>
      <c r="EE63" s="76"/>
      <c r="EF63" s="76"/>
      <c r="EG63" s="76"/>
      <c r="EH63" s="76"/>
      <c r="EI63" s="76"/>
      <c r="EJ63" s="76"/>
      <c r="EK63" s="76"/>
      <c r="EL63" s="76"/>
      <c r="EM63" s="76"/>
      <c r="EN63" s="76"/>
      <c r="EO63" s="76"/>
      <c r="EP63" s="76"/>
      <c r="EQ63" s="76"/>
      <c r="ER63" s="76"/>
      <c r="ES63" s="76"/>
      <c r="ET63" s="76"/>
      <c r="EU63" s="76"/>
      <c r="EV63" s="76"/>
      <c r="EW63" s="76"/>
      <c r="EX63" s="76"/>
      <c r="EY63" s="76"/>
    </row>
    <row r="64" spans="1:155" s="89" customFormat="1" ht="15" customHeight="1" x14ac:dyDescent="0.25">
      <c r="A64" s="564"/>
      <c r="B64" s="568"/>
      <c r="C64" s="614"/>
      <c r="D64" s="773"/>
      <c r="E64" s="832"/>
      <c r="F64" s="846"/>
      <c r="G64" s="811"/>
      <c r="H64" s="812"/>
      <c r="I64" s="812"/>
      <c r="J64" s="813"/>
      <c r="K64" s="601"/>
      <c r="L64" s="79"/>
      <c r="M64" s="79"/>
      <c r="N64" s="76"/>
      <c r="O64" s="76"/>
      <c r="P64" s="76"/>
      <c r="Q64" s="76"/>
      <c r="R64" s="76"/>
      <c r="S64" s="76"/>
      <c r="T64" s="76"/>
      <c r="U64" s="76"/>
      <c r="V64" s="76"/>
      <c r="W64" s="76"/>
      <c r="X64" s="76"/>
      <c r="Y64" s="76"/>
      <c r="Z64" s="76"/>
      <c r="AA64" s="76"/>
      <c r="AB64" s="76"/>
      <c r="AC64" s="76"/>
      <c r="AD64" s="76"/>
      <c r="AE64" s="76"/>
      <c r="AF64" s="76"/>
      <c r="AG64" s="76"/>
      <c r="AH64" s="76"/>
      <c r="AI64" s="76"/>
      <c r="AJ64" s="76"/>
      <c r="AK64" s="76"/>
      <c r="AL64" s="76"/>
      <c r="AM64" s="76"/>
      <c r="AN64" s="76"/>
      <c r="AO64" s="76"/>
      <c r="AP64" s="76"/>
      <c r="AQ64" s="76"/>
      <c r="AR64" s="76"/>
      <c r="AS64" s="76"/>
      <c r="AT64" s="76"/>
      <c r="AU64" s="76"/>
      <c r="AV64" s="76"/>
      <c r="AW64" s="76"/>
      <c r="AX64" s="76"/>
      <c r="AY64" s="76"/>
      <c r="AZ64" s="76"/>
      <c r="BA64" s="76"/>
      <c r="BB64" s="76"/>
      <c r="BC64" s="76"/>
      <c r="BD64" s="76"/>
      <c r="BE64" s="76"/>
      <c r="BF64" s="76"/>
      <c r="BG64" s="76"/>
      <c r="BH64" s="76"/>
      <c r="BI64" s="76"/>
      <c r="BJ64" s="76"/>
      <c r="BK64" s="76"/>
      <c r="BL64" s="76"/>
      <c r="BM64" s="76"/>
      <c r="BN64" s="76"/>
      <c r="BO64" s="76"/>
      <c r="BP64" s="76"/>
      <c r="BQ64" s="76"/>
      <c r="BR64" s="76"/>
      <c r="BS64" s="76"/>
      <c r="BT64" s="76"/>
      <c r="BU64" s="76"/>
      <c r="BV64" s="76"/>
      <c r="BW64" s="76"/>
      <c r="BX64" s="76"/>
      <c r="BY64" s="76"/>
      <c r="BZ64" s="76"/>
      <c r="CA64" s="76"/>
      <c r="CB64" s="76"/>
      <c r="CC64" s="76"/>
      <c r="CD64" s="76"/>
      <c r="CE64" s="76"/>
      <c r="CF64" s="76"/>
      <c r="CG64" s="76"/>
      <c r="CH64" s="76"/>
      <c r="CI64" s="76"/>
      <c r="CJ64" s="76"/>
      <c r="CK64" s="76"/>
      <c r="CL64" s="76"/>
      <c r="CM64" s="76"/>
      <c r="CN64" s="76"/>
      <c r="CO64" s="76"/>
      <c r="CP64" s="76"/>
      <c r="CQ64" s="76"/>
      <c r="CR64" s="76"/>
      <c r="CS64" s="76"/>
      <c r="CT64" s="76"/>
      <c r="CU64" s="76"/>
      <c r="CV64" s="76"/>
      <c r="CW64" s="76"/>
      <c r="CX64" s="76"/>
      <c r="CY64" s="76"/>
      <c r="CZ64" s="76"/>
      <c r="DA64" s="76"/>
      <c r="DB64" s="76"/>
      <c r="DC64" s="76"/>
      <c r="DD64" s="76"/>
      <c r="DE64" s="76"/>
      <c r="DF64" s="76"/>
      <c r="DG64" s="76"/>
      <c r="DH64" s="76"/>
      <c r="DI64" s="76"/>
      <c r="DJ64" s="76"/>
      <c r="DK64" s="76"/>
      <c r="DL64" s="76"/>
      <c r="DM64" s="76"/>
      <c r="DN64" s="76"/>
      <c r="DO64" s="76"/>
      <c r="DP64" s="76"/>
      <c r="DQ64" s="76"/>
      <c r="DR64" s="76"/>
      <c r="DS64" s="76"/>
      <c r="DT64" s="76"/>
      <c r="DU64" s="76"/>
      <c r="DV64" s="76"/>
      <c r="DW64" s="76"/>
      <c r="DX64" s="76"/>
      <c r="DY64" s="76"/>
      <c r="DZ64" s="76"/>
      <c r="EA64" s="76"/>
      <c r="EB64" s="76"/>
      <c r="EC64" s="76"/>
      <c r="ED64" s="76"/>
      <c r="EE64" s="76"/>
      <c r="EF64" s="76"/>
      <c r="EG64" s="76"/>
      <c r="EH64" s="76"/>
      <c r="EI64" s="76"/>
      <c r="EJ64" s="76"/>
      <c r="EK64" s="76"/>
      <c r="EL64" s="76"/>
      <c r="EM64" s="76"/>
      <c r="EN64" s="76"/>
      <c r="EO64" s="76"/>
      <c r="EP64" s="76"/>
      <c r="EQ64" s="76"/>
      <c r="ER64" s="76"/>
      <c r="ES64" s="76"/>
      <c r="ET64" s="76"/>
      <c r="EU64" s="76"/>
      <c r="EV64" s="76"/>
      <c r="EW64" s="76"/>
      <c r="EX64" s="76"/>
      <c r="EY64" s="76"/>
    </row>
    <row r="65" spans="1:155" s="89" customFormat="1" ht="15" customHeight="1" x14ac:dyDescent="0.25">
      <c r="A65" s="564"/>
      <c r="B65" s="568"/>
      <c r="C65" s="614"/>
      <c r="D65" s="773"/>
      <c r="E65" s="832"/>
      <c r="F65" s="844" t="s">
        <v>789</v>
      </c>
      <c r="G65" s="805" t="s">
        <v>949</v>
      </c>
      <c r="H65" s="806"/>
      <c r="I65" s="806"/>
      <c r="J65" s="807"/>
      <c r="K65" s="601"/>
      <c r="L65" s="79"/>
      <c r="M65" s="79"/>
      <c r="N65" s="76"/>
      <c r="O65" s="76"/>
      <c r="P65" s="76"/>
      <c r="Q65" s="76"/>
      <c r="R65" s="76"/>
      <c r="S65" s="76"/>
      <c r="T65" s="76"/>
      <c r="U65" s="76"/>
      <c r="V65" s="76"/>
      <c r="W65" s="76"/>
      <c r="X65" s="76"/>
      <c r="Y65" s="76"/>
      <c r="Z65" s="76"/>
      <c r="AA65" s="76"/>
      <c r="AB65" s="76"/>
      <c r="AC65" s="76"/>
      <c r="AD65" s="76"/>
      <c r="AE65" s="76"/>
      <c r="AF65" s="76"/>
      <c r="AG65" s="76"/>
      <c r="AH65" s="76"/>
      <c r="AI65" s="76"/>
      <c r="AJ65" s="76"/>
      <c r="AK65" s="76"/>
      <c r="AL65" s="76"/>
      <c r="AM65" s="76"/>
      <c r="AN65" s="76"/>
      <c r="AO65" s="76"/>
      <c r="AP65" s="76"/>
      <c r="AQ65" s="76"/>
      <c r="AR65" s="76"/>
      <c r="AS65" s="76"/>
      <c r="AT65" s="76"/>
      <c r="AU65" s="76"/>
      <c r="AV65" s="76"/>
      <c r="AW65" s="76"/>
      <c r="AX65" s="76"/>
      <c r="AY65" s="76"/>
      <c r="AZ65" s="76"/>
      <c r="BA65" s="76"/>
      <c r="BB65" s="76"/>
      <c r="BC65" s="76"/>
      <c r="BD65" s="76"/>
      <c r="BE65" s="76"/>
      <c r="BF65" s="76"/>
      <c r="BG65" s="76"/>
      <c r="BH65" s="76"/>
      <c r="BI65" s="76"/>
      <c r="BJ65" s="76"/>
      <c r="BK65" s="76"/>
      <c r="BL65" s="76"/>
      <c r="BM65" s="76"/>
      <c r="BN65" s="76"/>
      <c r="BO65" s="76"/>
      <c r="BP65" s="76"/>
      <c r="BQ65" s="76"/>
      <c r="BR65" s="76"/>
      <c r="BS65" s="76"/>
      <c r="BT65" s="76"/>
      <c r="BU65" s="76"/>
      <c r="BV65" s="76"/>
      <c r="BW65" s="76"/>
      <c r="BX65" s="76"/>
      <c r="BY65" s="76"/>
      <c r="BZ65" s="76"/>
      <c r="CA65" s="76"/>
      <c r="CB65" s="76"/>
      <c r="CC65" s="76"/>
      <c r="CD65" s="76"/>
      <c r="CE65" s="76"/>
      <c r="CF65" s="76"/>
      <c r="CG65" s="76"/>
      <c r="CH65" s="76"/>
      <c r="CI65" s="76"/>
      <c r="CJ65" s="76"/>
      <c r="CK65" s="76"/>
      <c r="CL65" s="76"/>
      <c r="CM65" s="76"/>
      <c r="CN65" s="76"/>
      <c r="CO65" s="76"/>
      <c r="CP65" s="76"/>
      <c r="CQ65" s="76"/>
      <c r="CR65" s="76"/>
      <c r="CS65" s="76"/>
      <c r="CT65" s="76"/>
      <c r="CU65" s="76"/>
      <c r="CV65" s="76"/>
      <c r="CW65" s="76"/>
      <c r="CX65" s="76"/>
      <c r="CY65" s="76"/>
      <c r="CZ65" s="76"/>
      <c r="DA65" s="76"/>
      <c r="DB65" s="76"/>
      <c r="DC65" s="76"/>
      <c r="DD65" s="76"/>
      <c r="DE65" s="76"/>
      <c r="DF65" s="76"/>
      <c r="DG65" s="76"/>
      <c r="DH65" s="76"/>
      <c r="DI65" s="76"/>
      <c r="DJ65" s="76"/>
      <c r="DK65" s="76"/>
      <c r="DL65" s="76"/>
      <c r="DM65" s="76"/>
      <c r="DN65" s="76"/>
      <c r="DO65" s="76"/>
      <c r="DP65" s="76"/>
      <c r="DQ65" s="76"/>
      <c r="DR65" s="76"/>
      <c r="DS65" s="76"/>
      <c r="DT65" s="76"/>
      <c r="DU65" s="76"/>
      <c r="DV65" s="76"/>
      <c r="DW65" s="76"/>
      <c r="DX65" s="76"/>
      <c r="DY65" s="76"/>
      <c r="DZ65" s="76"/>
      <c r="EA65" s="76"/>
      <c r="EB65" s="76"/>
      <c r="EC65" s="76"/>
      <c r="ED65" s="76"/>
      <c r="EE65" s="76"/>
      <c r="EF65" s="76"/>
      <c r="EG65" s="76"/>
      <c r="EH65" s="76"/>
      <c r="EI65" s="76"/>
      <c r="EJ65" s="76"/>
      <c r="EK65" s="76"/>
      <c r="EL65" s="76"/>
      <c r="EM65" s="76"/>
      <c r="EN65" s="76"/>
      <c r="EO65" s="76"/>
      <c r="EP65" s="76"/>
      <c r="EQ65" s="76"/>
      <c r="ER65" s="76"/>
      <c r="ES65" s="76"/>
      <c r="ET65" s="76"/>
      <c r="EU65" s="76"/>
      <c r="EV65" s="76"/>
      <c r="EW65" s="76"/>
      <c r="EX65" s="76"/>
      <c r="EY65" s="76"/>
    </row>
    <row r="66" spans="1:155" s="89" customFormat="1" ht="15" customHeight="1" x14ac:dyDescent="0.25">
      <c r="A66" s="564"/>
      <c r="B66" s="568"/>
      <c r="C66" s="614"/>
      <c r="D66" s="773"/>
      <c r="E66" s="832"/>
      <c r="F66" s="845"/>
      <c r="G66" s="808"/>
      <c r="H66" s="809"/>
      <c r="I66" s="809"/>
      <c r="J66" s="810"/>
      <c r="K66" s="601"/>
      <c r="L66" s="79"/>
      <c r="M66" s="79"/>
      <c r="N66" s="76"/>
      <c r="O66" s="76"/>
      <c r="P66" s="76"/>
      <c r="Q66" s="76"/>
      <c r="R66" s="76"/>
      <c r="S66" s="76"/>
      <c r="T66" s="76"/>
      <c r="U66" s="76"/>
      <c r="V66" s="76"/>
      <c r="W66" s="76"/>
      <c r="X66" s="76"/>
      <c r="Y66" s="76"/>
      <c r="Z66" s="76"/>
      <c r="AA66" s="76"/>
      <c r="AB66" s="76"/>
      <c r="AC66" s="76"/>
      <c r="AD66" s="76"/>
      <c r="AE66" s="76"/>
      <c r="AF66" s="76"/>
      <c r="AG66" s="76"/>
      <c r="AH66" s="76"/>
      <c r="AI66" s="76"/>
      <c r="AJ66" s="76"/>
      <c r="AK66" s="76"/>
      <c r="AL66" s="76"/>
      <c r="AM66" s="76"/>
      <c r="AN66" s="76"/>
      <c r="AO66" s="76"/>
      <c r="AP66" s="76"/>
      <c r="AQ66" s="76"/>
      <c r="AR66" s="76"/>
      <c r="AS66" s="76"/>
      <c r="AT66" s="76"/>
      <c r="AU66" s="76"/>
      <c r="AV66" s="76"/>
      <c r="AW66" s="76"/>
      <c r="AX66" s="76"/>
      <c r="AY66" s="76"/>
      <c r="AZ66" s="76"/>
      <c r="BA66" s="76"/>
      <c r="BB66" s="76"/>
      <c r="BC66" s="76"/>
      <c r="BD66" s="76"/>
      <c r="BE66" s="76"/>
      <c r="BF66" s="76"/>
      <c r="BG66" s="76"/>
      <c r="BH66" s="76"/>
      <c r="BI66" s="76"/>
      <c r="BJ66" s="76"/>
      <c r="BK66" s="76"/>
      <c r="BL66" s="76"/>
      <c r="BM66" s="76"/>
      <c r="BN66" s="76"/>
      <c r="BO66" s="76"/>
      <c r="BP66" s="76"/>
      <c r="BQ66" s="76"/>
      <c r="BR66" s="76"/>
      <c r="BS66" s="76"/>
      <c r="BT66" s="76"/>
      <c r="BU66" s="76"/>
      <c r="BV66" s="76"/>
      <c r="BW66" s="76"/>
      <c r="BX66" s="76"/>
      <c r="BY66" s="76"/>
      <c r="BZ66" s="76"/>
      <c r="CA66" s="76"/>
      <c r="CB66" s="76"/>
      <c r="CC66" s="76"/>
      <c r="CD66" s="76"/>
      <c r="CE66" s="76"/>
      <c r="CF66" s="76"/>
      <c r="CG66" s="76"/>
      <c r="CH66" s="76"/>
      <c r="CI66" s="76"/>
      <c r="CJ66" s="76"/>
      <c r="CK66" s="76"/>
      <c r="CL66" s="76"/>
      <c r="CM66" s="76"/>
      <c r="CN66" s="76"/>
      <c r="CO66" s="76"/>
      <c r="CP66" s="76"/>
      <c r="CQ66" s="76"/>
      <c r="CR66" s="76"/>
      <c r="CS66" s="76"/>
      <c r="CT66" s="76"/>
      <c r="CU66" s="76"/>
      <c r="CV66" s="76"/>
      <c r="CW66" s="76"/>
      <c r="CX66" s="76"/>
      <c r="CY66" s="76"/>
      <c r="CZ66" s="76"/>
      <c r="DA66" s="76"/>
      <c r="DB66" s="76"/>
      <c r="DC66" s="76"/>
      <c r="DD66" s="76"/>
      <c r="DE66" s="76"/>
      <c r="DF66" s="76"/>
      <c r="DG66" s="76"/>
      <c r="DH66" s="76"/>
      <c r="DI66" s="76"/>
      <c r="DJ66" s="76"/>
      <c r="DK66" s="76"/>
      <c r="DL66" s="76"/>
      <c r="DM66" s="76"/>
      <c r="DN66" s="76"/>
      <c r="DO66" s="76"/>
      <c r="DP66" s="76"/>
      <c r="DQ66" s="76"/>
      <c r="DR66" s="76"/>
      <c r="DS66" s="76"/>
      <c r="DT66" s="76"/>
      <c r="DU66" s="76"/>
      <c r="DV66" s="76"/>
      <c r="DW66" s="76"/>
      <c r="DX66" s="76"/>
      <c r="DY66" s="76"/>
      <c r="DZ66" s="76"/>
      <c r="EA66" s="76"/>
      <c r="EB66" s="76"/>
      <c r="EC66" s="76"/>
      <c r="ED66" s="76"/>
      <c r="EE66" s="76"/>
      <c r="EF66" s="76"/>
      <c r="EG66" s="76"/>
      <c r="EH66" s="76"/>
      <c r="EI66" s="76"/>
      <c r="EJ66" s="76"/>
      <c r="EK66" s="76"/>
      <c r="EL66" s="76"/>
      <c r="EM66" s="76"/>
      <c r="EN66" s="76"/>
      <c r="EO66" s="76"/>
      <c r="EP66" s="76"/>
      <c r="EQ66" s="76"/>
      <c r="ER66" s="76"/>
      <c r="ES66" s="76"/>
      <c r="ET66" s="76"/>
      <c r="EU66" s="76"/>
      <c r="EV66" s="76"/>
      <c r="EW66" s="76"/>
      <c r="EX66" s="76"/>
      <c r="EY66" s="76"/>
    </row>
    <row r="67" spans="1:155" s="89" customFormat="1" ht="15" customHeight="1" x14ac:dyDescent="0.25">
      <c r="A67" s="564"/>
      <c r="B67" s="568"/>
      <c r="C67" s="614"/>
      <c r="D67" s="773"/>
      <c r="E67" s="832"/>
      <c r="F67" s="846"/>
      <c r="G67" s="811"/>
      <c r="H67" s="812"/>
      <c r="I67" s="812"/>
      <c r="J67" s="813"/>
      <c r="K67" s="601"/>
      <c r="L67" s="79"/>
      <c r="M67" s="79"/>
      <c r="N67" s="76"/>
      <c r="O67" s="76"/>
      <c r="P67" s="76"/>
      <c r="Q67" s="76"/>
      <c r="R67" s="76"/>
      <c r="S67" s="76"/>
      <c r="T67" s="76"/>
      <c r="U67" s="76"/>
      <c r="V67" s="76"/>
      <c r="W67" s="76"/>
      <c r="X67" s="76"/>
      <c r="Y67" s="76"/>
      <c r="Z67" s="76"/>
      <c r="AA67" s="76"/>
      <c r="AB67" s="76"/>
      <c r="AC67" s="76"/>
      <c r="AD67" s="76"/>
      <c r="AE67" s="76"/>
      <c r="AF67" s="76"/>
      <c r="AG67" s="76"/>
      <c r="AH67" s="76"/>
      <c r="AI67" s="76"/>
      <c r="AJ67" s="76"/>
      <c r="AK67" s="76"/>
      <c r="AL67" s="76"/>
      <c r="AM67" s="76"/>
      <c r="AN67" s="76"/>
      <c r="AO67" s="76"/>
      <c r="AP67" s="76"/>
      <c r="AQ67" s="76"/>
      <c r="AR67" s="76"/>
      <c r="AS67" s="76"/>
      <c r="AT67" s="76"/>
      <c r="AU67" s="76"/>
      <c r="AV67" s="76"/>
      <c r="AW67" s="76"/>
      <c r="AX67" s="76"/>
      <c r="AY67" s="76"/>
      <c r="AZ67" s="76"/>
      <c r="BA67" s="76"/>
      <c r="BB67" s="76"/>
      <c r="BC67" s="76"/>
      <c r="BD67" s="76"/>
      <c r="BE67" s="76"/>
      <c r="BF67" s="76"/>
      <c r="BG67" s="76"/>
      <c r="BH67" s="76"/>
      <c r="BI67" s="76"/>
      <c r="BJ67" s="76"/>
      <c r="BK67" s="76"/>
      <c r="BL67" s="76"/>
      <c r="BM67" s="76"/>
      <c r="BN67" s="76"/>
      <c r="BO67" s="76"/>
      <c r="BP67" s="76"/>
      <c r="BQ67" s="76"/>
      <c r="BR67" s="76"/>
      <c r="BS67" s="76"/>
      <c r="BT67" s="76"/>
      <c r="BU67" s="76"/>
      <c r="BV67" s="76"/>
      <c r="BW67" s="76"/>
      <c r="BX67" s="76"/>
      <c r="BY67" s="76"/>
      <c r="BZ67" s="76"/>
      <c r="CA67" s="76"/>
      <c r="CB67" s="76"/>
      <c r="CC67" s="76"/>
      <c r="CD67" s="76"/>
      <c r="CE67" s="76"/>
      <c r="CF67" s="76"/>
      <c r="CG67" s="76"/>
      <c r="CH67" s="76"/>
      <c r="CI67" s="76"/>
      <c r="CJ67" s="76"/>
      <c r="CK67" s="76"/>
      <c r="CL67" s="76"/>
      <c r="CM67" s="76"/>
      <c r="CN67" s="76"/>
      <c r="CO67" s="76"/>
      <c r="CP67" s="76"/>
      <c r="CQ67" s="76"/>
      <c r="CR67" s="76"/>
      <c r="CS67" s="76"/>
      <c r="CT67" s="76"/>
      <c r="CU67" s="76"/>
      <c r="CV67" s="76"/>
      <c r="CW67" s="76"/>
      <c r="CX67" s="76"/>
      <c r="CY67" s="76"/>
      <c r="CZ67" s="76"/>
      <c r="DA67" s="76"/>
      <c r="DB67" s="76"/>
      <c r="DC67" s="76"/>
      <c r="DD67" s="76"/>
      <c r="DE67" s="76"/>
      <c r="DF67" s="76"/>
      <c r="DG67" s="76"/>
      <c r="DH67" s="76"/>
      <c r="DI67" s="76"/>
      <c r="DJ67" s="76"/>
      <c r="DK67" s="76"/>
      <c r="DL67" s="76"/>
      <c r="DM67" s="76"/>
      <c r="DN67" s="76"/>
      <c r="DO67" s="76"/>
      <c r="DP67" s="76"/>
      <c r="DQ67" s="76"/>
      <c r="DR67" s="76"/>
      <c r="DS67" s="76"/>
      <c r="DT67" s="76"/>
      <c r="DU67" s="76"/>
      <c r="DV67" s="76"/>
      <c r="DW67" s="76"/>
      <c r="DX67" s="76"/>
      <c r="DY67" s="76"/>
      <c r="DZ67" s="76"/>
      <c r="EA67" s="76"/>
      <c r="EB67" s="76"/>
      <c r="EC67" s="76"/>
      <c r="ED67" s="76"/>
      <c r="EE67" s="76"/>
      <c r="EF67" s="76"/>
      <c r="EG67" s="76"/>
      <c r="EH67" s="76"/>
      <c r="EI67" s="76"/>
      <c r="EJ67" s="76"/>
      <c r="EK67" s="76"/>
      <c r="EL67" s="76"/>
      <c r="EM67" s="76"/>
      <c r="EN67" s="76"/>
      <c r="EO67" s="76"/>
      <c r="EP67" s="76"/>
      <c r="EQ67" s="76"/>
      <c r="ER67" s="76"/>
      <c r="ES67" s="76"/>
      <c r="ET67" s="76"/>
      <c r="EU67" s="76"/>
      <c r="EV67" s="76"/>
      <c r="EW67" s="76"/>
      <c r="EX67" s="76"/>
      <c r="EY67" s="76"/>
    </row>
    <row r="68" spans="1:155" s="89" customFormat="1" ht="15" customHeight="1" x14ac:dyDescent="0.25">
      <c r="A68" s="564">
        <v>3</v>
      </c>
      <c r="B68" s="568"/>
      <c r="C68" s="614" t="s">
        <v>49</v>
      </c>
      <c r="D68" s="773"/>
      <c r="E68" s="832"/>
      <c r="F68" s="847" t="s">
        <v>787</v>
      </c>
      <c r="G68" s="805" t="s">
        <v>951</v>
      </c>
      <c r="H68" s="806"/>
      <c r="I68" s="806"/>
      <c r="J68" s="807"/>
      <c r="K68" s="601"/>
      <c r="L68" s="79"/>
      <c r="M68" s="79"/>
      <c r="N68" s="76"/>
      <c r="O68" s="76"/>
      <c r="P68" s="76"/>
      <c r="Q68" s="76"/>
      <c r="R68" s="76"/>
      <c r="S68" s="76"/>
      <c r="T68" s="76"/>
      <c r="U68" s="76"/>
      <c r="V68" s="76"/>
      <c r="W68" s="76"/>
      <c r="X68" s="76"/>
      <c r="Y68" s="76"/>
      <c r="Z68" s="76"/>
      <c r="AA68" s="76"/>
      <c r="AB68" s="76"/>
      <c r="AC68" s="76"/>
      <c r="AD68" s="76"/>
      <c r="AE68" s="76"/>
      <c r="AF68" s="76"/>
      <c r="AG68" s="76"/>
      <c r="AH68" s="76"/>
      <c r="AI68" s="76"/>
      <c r="AJ68" s="76"/>
      <c r="AK68" s="76"/>
      <c r="AL68" s="76"/>
      <c r="AM68" s="76"/>
      <c r="AN68" s="76"/>
      <c r="AO68" s="76"/>
      <c r="AP68" s="76"/>
      <c r="AQ68" s="76"/>
      <c r="AR68" s="76"/>
      <c r="AS68" s="76"/>
      <c r="AT68" s="76"/>
      <c r="AU68" s="76"/>
      <c r="AV68" s="76"/>
      <c r="AW68" s="76"/>
      <c r="AX68" s="76"/>
      <c r="AY68" s="76"/>
      <c r="AZ68" s="76"/>
      <c r="BA68" s="76"/>
      <c r="BB68" s="76"/>
      <c r="BC68" s="76"/>
      <c r="BD68" s="76"/>
      <c r="BE68" s="76"/>
      <c r="BF68" s="76"/>
      <c r="BG68" s="76"/>
      <c r="BH68" s="76"/>
      <c r="BI68" s="76"/>
      <c r="BJ68" s="76"/>
      <c r="BK68" s="76"/>
      <c r="BL68" s="76"/>
      <c r="BM68" s="76"/>
      <c r="BN68" s="76"/>
      <c r="BO68" s="76"/>
      <c r="BP68" s="76"/>
      <c r="BQ68" s="76"/>
      <c r="BR68" s="76"/>
      <c r="BS68" s="76"/>
      <c r="BT68" s="76"/>
      <c r="BU68" s="76"/>
      <c r="BV68" s="76"/>
      <c r="BW68" s="76"/>
      <c r="BX68" s="76"/>
      <c r="BY68" s="76"/>
      <c r="BZ68" s="76"/>
      <c r="CA68" s="76"/>
      <c r="CB68" s="76"/>
      <c r="CC68" s="76"/>
      <c r="CD68" s="76"/>
      <c r="CE68" s="76"/>
      <c r="CF68" s="76"/>
      <c r="CG68" s="76"/>
      <c r="CH68" s="76"/>
      <c r="CI68" s="76"/>
      <c r="CJ68" s="76"/>
      <c r="CK68" s="76"/>
      <c r="CL68" s="76"/>
      <c r="CM68" s="76"/>
      <c r="CN68" s="76"/>
      <c r="CO68" s="76"/>
      <c r="CP68" s="76"/>
      <c r="CQ68" s="76"/>
      <c r="CR68" s="76"/>
      <c r="CS68" s="76"/>
      <c r="CT68" s="76"/>
      <c r="CU68" s="76"/>
      <c r="CV68" s="76"/>
      <c r="CW68" s="76"/>
      <c r="CX68" s="76"/>
      <c r="CY68" s="76"/>
      <c r="CZ68" s="76"/>
      <c r="DA68" s="76"/>
      <c r="DB68" s="76"/>
      <c r="DC68" s="76"/>
      <c r="DD68" s="76"/>
      <c r="DE68" s="76"/>
      <c r="DF68" s="76"/>
      <c r="DG68" s="76"/>
      <c r="DH68" s="76"/>
      <c r="DI68" s="76"/>
      <c r="DJ68" s="76"/>
      <c r="DK68" s="76"/>
      <c r="DL68" s="76"/>
      <c r="DM68" s="76"/>
      <c r="DN68" s="76"/>
      <c r="DO68" s="76"/>
      <c r="DP68" s="76"/>
      <c r="DQ68" s="76"/>
      <c r="DR68" s="76"/>
      <c r="DS68" s="76"/>
      <c r="DT68" s="76"/>
      <c r="DU68" s="76"/>
      <c r="DV68" s="76"/>
      <c r="DW68" s="76"/>
      <c r="DX68" s="76"/>
      <c r="DY68" s="76"/>
      <c r="DZ68" s="76"/>
      <c r="EA68" s="76"/>
      <c r="EB68" s="76"/>
      <c r="EC68" s="76"/>
      <c r="ED68" s="76"/>
      <c r="EE68" s="76"/>
      <c r="EF68" s="76"/>
      <c r="EG68" s="76"/>
      <c r="EH68" s="76"/>
      <c r="EI68" s="76"/>
      <c r="EJ68" s="76"/>
      <c r="EK68" s="76"/>
      <c r="EL68" s="76"/>
      <c r="EM68" s="76"/>
      <c r="EN68" s="76"/>
      <c r="EO68" s="76"/>
      <c r="EP68" s="76"/>
      <c r="EQ68" s="76"/>
      <c r="ER68" s="76"/>
      <c r="ES68" s="76"/>
      <c r="ET68" s="76"/>
      <c r="EU68" s="76"/>
      <c r="EV68" s="76"/>
      <c r="EW68" s="76"/>
      <c r="EX68" s="76"/>
      <c r="EY68" s="76"/>
    </row>
    <row r="69" spans="1:155" s="89" customFormat="1" ht="15" customHeight="1" x14ac:dyDescent="0.25">
      <c r="A69" s="564"/>
      <c r="B69" s="568"/>
      <c r="C69" s="614"/>
      <c r="D69" s="773"/>
      <c r="E69" s="832"/>
      <c r="F69" s="848"/>
      <c r="G69" s="808"/>
      <c r="H69" s="809"/>
      <c r="I69" s="809"/>
      <c r="J69" s="810"/>
      <c r="K69" s="601"/>
      <c r="L69" s="79"/>
      <c r="M69" s="79"/>
      <c r="N69" s="76"/>
      <c r="O69" s="76"/>
      <c r="P69" s="76"/>
      <c r="Q69" s="76"/>
      <c r="R69" s="76"/>
      <c r="S69" s="76"/>
      <c r="T69" s="76"/>
      <c r="U69" s="76"/>
      <c r="V69" s="76"/>
      <c r="W69" s="76"/>
      <c r="X69" s="76"/>
      <c r="Y69" s="76"/>
      <c r="Z69" s="76"/>
      <c r="AA69" s="76"/>
      <c r="AB69" s="76"/>
      <c r="AC69" s="76"/>
      <c r="AD69" s="76"/>
      <c r="AE69" s="76"/>
      <c r="AF69" s="76"/>
      <c r="AG69" s="76"/>
      <c r="AH69" s="76"/>
      <c r="AI69" s="76"/>
      <c r="AJ69" s="76"/>
      <c r="AK69" s="76"/>
      <c r="AL69" s="76"/>
      <c r="AM69" s="76"/>
      <c r="AN69" s="76"/>
      <c r="AO69" s="76"/>
      <c r="AP69" s="76"/>
      <c r="AQ69" s="76"/>
      <c r="AR69" s="76"/>
      <c r="AS69" s="76"/>
      <c r="AT69" s="76"/>
      <c r="AU69" s="76"/>
      <c r="AV69" s="76"/>
      <c r="AW69" s="76"/>
      <c r="AX69" s="76"/>
      <c r="AY69" s="76"/>
      <c r="AZ69" s="76"/>
      <c r="BA69" s="76"/>
      <c r="BB69" s="76"/>
      <c r="BC69" s="76"/>
      <c r="BD69" s="76"/>
      <c r="BE69" s="76"/>
      <c r="BF69" s="76"/>
      <c r="BG69" s="76"/>
      <c r="BH69" s="76"/>
      <c r="BI69" s="76"/>
      <c r="BJ69" s="76"/>
      <c r="BK69" s="76"/>
      <c r="BL69" s="76"/>
      <c r="BM69" s="76"/>
      <c r="BN69" s="76"/>
      <c r="BO69" s="76"/>
      <c r="BP69" s="76"/>
      <c r="BQ69" s="76"/>
      <c r="BR69" s="76"/>
      <c r="BS69" s="76"/>
      <c r="BT69" s="76"/>
      <c r="BU69" s="76"/>
      <c r="BV69" s="76"/>
      <c r="BW69" s="76"/>
      <c r="BX69" s="76"/>
      <c r="BY69" s="76"/>
      <c r="BZ69" s="76"/>
      <c r="CA69" s="76"/>
      <c r="CB69" s="76"/>
      <c r="CC69" s="76"/>
      <c r="CD69" s="76"/>
      <c r="CE69" s="76"/>
      <c r="CF69" s="76"/>
      <c r="CG69" s="76"/>
      <c r="CH69" s="76"/>
      <c r="CI69" s="76"/>
      <c r="CJ69" s="76"/>
      <c r="CK69" s="76"/>
      <c r="CL69" s="76"/>
      <c r="CM69" s="76"/>
      <c r="CN69" s="76"/>
      <c r="CO69" s="76"/>
      <c r="CP69" s="76"/>
      <c r="CQ69" s="76"/>
      <c r="CR69" s="76"/>
      <c r="CS69" s="76"/>
      <c r="CT69" s="76"/>
      <c r="CU69" s="76"/>
      <c r="CV69" s="76"/>
      <c r="CW69" s="76"/>
      <c r="CX69" s="76"/>
      <c r="CY69" s="76"/>
      <c r="CZ69" s="76"/>
      <c r="DA69" s="76"/>
      <c r="DB69" s="76"/>
      <c r="DC69" s="76"/>
      <c r="DD69" s="76"/>
      <c r="DE69" s="76"/>
      <c r="DF69" s="76"/>
      <c r="DG69" s="76"/>
      <c r="DH69" s="76"/>
      <c r="DI69" s="76"/>
      <c r="DJ69" s="76"/>
      <c r="DK69" s="76"/>
      <c r="DL69" s="76"/>
      <c r="DM69" s="76"/>
      <c r="DN69" s="76"/>
      <c r="DO69" s="76"/>
      <c r="DP69" s="76"/>
      <c r="DQ69" s="76"/>
      <c r="DR69" s="76"/>
      <c r="DS69" s="76"/>
      <c r="DT69" s="76"/>
      <c r="DU69" s="76"/>
      <c r="DV69" s="76"/>
      <c r="DW69" s="76"/>
      <c r="DX69" s="76"/>
      <c r="DY69" s="76"/>
      <c r="DZ69" s="76"/>
      <c r="EA69" s="76"/>
      <c r="EB69" s="76"/>
      <c r="EC69" s="76"/>
      <c r="ED69" s="76"/>
      <c r="EE69" s="76"/>
      <c r="EF69" s="76"/>
      <c r="EG69" s="76"/>
      <c r="EH69" s="76"/>
      <c r="EI69" s="76"/>
      <c r="EJ69" s="76"/>
      <c r="EK69" s="76"/>
      <c r="EL69" s="76"/>
      <c r="EM69" s="76"/>
      <c r="EN69" s="76"/>
      <c r="EO69" s="76"/>
      <c r="EP69" s="76"/>
      <c r="EQ69" s="76"/>
      <c r="ER69" s="76"/>
      <c r="ES69" s="76"/>
      <c r="ET69" s="76"/>
      <c r="EU69" s="76"/>
      <c r="EV69" s="76"/>
      <c r="EW69" s="76"/>
      <c r="EX69" s="76"/>
      <c r="EY69" s="76"/>
    </row>
    <row r="70" spans="1:155" s="89" customFormat="1" ht="15" customHeight="1" x14ac:dyDescent="0.25">
      <c r="A70" s="564"/>
      <c r="B70" s="568"/>
      <c r="C70" s="614"/>
      <c r="D70" s="773"/>
      <c r="E70" s="832"/>
      <c r="F70" s="849"/>
      <c r="G70" s="811"/>
      <c r="H70" s="812"/>
      <c r="I70" s="812"/>
      <c r="J70" s="813"/>
      <c r="K70" s="601"/>
      <c r="L70" s="79"/>
      <c r="M70" s="79"/>
      <c r="N70" s="76"/>
      <c r="O70" s="76"/>
      <c r="P70" s="76"/>
      <c r="Q70" s="76"/>
      <c r="R70" s="76"/>
      <c r="S70" s="76"/>
      <c r="T70" s="76"/>
      <c r="U70" s="76"/>
      <c r="V70" s="76"/>
      <c r="W70" s="76"/>
      <c r="X70" s="76"/>
      <c r="Y70" s="76"/>
      <c r="Z70" s="76"/>
      <c r="AA70" s="76"/>
      <c r="AB70" s="76"/>
      <c r="AC70" s="76"/>
      <c r="AD70" s="76"/>
      <c r="AE70" s="76"/>
      <c r="AF70" s="76"/>
      <c r="AG70" s="76"/>
      <c r="AH70" s="76"/>
      <c r="AI70" s="76"/>
      <c r="AJ70" s="76"/>
      <c r="AK70" s="76"/>
      <c r="AL70" s="76"/>
      <c r="AM70" s="76"/>
      <c r="AN70" s="76"/>
      <c r="AO70" s="76"/>
      <c r="AP70" s="76"/>
      <c r="AQ70" s="76"/>
      <c r="AR70" s="76"/>
      <c r="AS70" s="76"/>
      <c r="AT70" s="76"/>
      <c r="AU70" s="76"/>
      <c r="AV70" s="76"/>
      <c r="AW70" s="76"/>
      <c r="AX70" s="76"/>
      <c r="AY70" s="76"/>
      <c r="AZ70" s="76"/>
      <c r="BA70" s="76"/>
      <c r="BB70" s="76"/>
      <c r="BC70" s="76"/>
      <c r="BD70" s="76"/>
      <c r="BE70" s="76"/>
      <c r="BF70" s="76"/>
      <c r="BG70" s="76"/>
      <c r="BH70" s="76"/>
      <c r="BI70" s="76"/>
      <c r="BJ70" s="76"/>
      <c r="BK70" s="76"/>
      <c r="BL70" s="76"/>
      <c r="BM70" s="76"/>
      <c r="BN70" s="76"/>
      <c r="BO70" s="76"/>
      <c r="BP70" s="76"/>
      <c r="BQ70" s="76"/>
      <c r="BR70" s="76"/>
      <c r="BS70" s="76"/>
      <c r="BT70" s="76"/>
      <c r="BU70" s="76"/>
      <c r="BV70" s="76"/>
      <c r="BW70" s="76"/>
      <c r="BX70" s="76"/>
      <c r="BY70" s="76"/>
      <c r="BZ70" s="76"/>
      <c r="CA70" s="76"/>
      <c r="CB70" s="76"/>
      <c r="CC70" s="76"/>
      <c r="CD70" s="76"/>
      <c r="CE70" s="76"/>
      <c r="CF70" s="76"/>
      <c r="CG70" s="76"/>
      <c r="CH70" s="76"/>
      <c r="CI70" s="76"/>
      <c r="CJ70" s="76"/>
      <c r="CK70" s="76"/>
      <c r="CL70" s="76"/>
      <c r="CM70" s="76"/>
      <c r="CN70" s="76"/>
      <c r="CO70" s="76"/>
      <c r="CP70" s="76"/>
      <c r="CQ70" s="76"/>
      <c r="CR70" s="76"/>
      <c r="CS70" s="76"/>
      <c r="CT70" s="76"/>
      <c r="CU70" s="76"/>
      <c r="CV70" s="76"/>
      <c r="CW70" s="76"/>
      <c r="CX70" s="76"/>
      <c r="CY70" s="76"/>
      <c r="CZ70" s="76"/>
      <c r="DA70" s="76"/>
      <c r="DB70" s="76"/>
      <c r="DC70" s="76"/>
      <c r="DD70" s="76"/>
      <c r="DE70" s="76"/>
      <c r="DF70" s="76"/>
      <c r="DG70" s="76"/>
      <c r="DH70" s="76"/>
      <c r="DI70" s="76"/>
      <c r="DJ70" s="76"/>
      <c r="DK70" s="76"/>
      <c r="DL70" s="76"/>
      <c r="DM70" s="76"/>
      <c r="DN70" s="76"/>
      <c r="DO70" s="76"/>
      <c r="DP70" s="76"/>
      <c r="DQ70" s="76"/>
      <c r="DR70" s="76"/>
      <c r="DS70" s="76"/>
      <c r="DT70" s="76"/>
      <c r="DU70" s="76"/>
      <c r="DV70" s="76"/>
      <c r="DW70" s="76"/>
      <c r="DX70" s="76"/>
      <c r="DY70" s="76"/>
      <c r="DZ70" s="76"/>
      <c r="EA70" s="76"/>
      <c r="EB70" s="76"/>
      <c r="EC70" s="76"/>
      <c r="ED70" s="76"/>
      <c r="EE70" s="76"/>
      <c r="EF70" s="76"/>
      <c r="EG70" s="76"/>
      <c r="EH70" s="76"/>
      <c r="EI70" s="76"/>
      <c r="EJ70" s="76"/>
      <c r="EK70" s="76"/>
      <c r="EL70" s="76"/>
      <c r="EM70" s="76"/>
      <c r="EN70" s="76"/>
      <c r="EO70" s="76"/>
      <c r="EP70" s="76"/>
      <c r="EQ70" s="76"/>
      <c r="ER70" s="76"/>
      <c r="ES70" s="76"/>
      <c r="ET70" s="76"/>
      <c r="EU70" s="76"/>
      <c r="EV70" s="76"/>
      <c r="EW70" s="76"/>
      <c r="EX70" s="76"/>
      <c r="EY70" s="76"/>
    </row>
    <row r="71" spans="1:155" s="89" customFormat="1" ht="15" customHeight="1" x14ac:dyDescent="0.25">
      <c r="A71" s="564"/>
      <c r="B71" s="568"/>
      <c r="C71" s="614"/>
      <c r="D71" s="773"/>
      <c r="E71" s="832"/>
      <c r="F71" s="847" t="s">
        <v>1388</v>
      </c>
      <c r="G71" s="805" t="s">
        <v>1393</v>
      </c>
      <c r="H71" s="806"/>
      <c r="I71" s="806"/>
      <c r="J71" s="807"/>
      <c r="K71" s="601"/>
      <c r="L71" s="79"/>
      <c r="M71" s="79"/>
      <c r="N71" s="76"/>
      <c r="O71" s="76"/>
      <c r="P71" s="76"/>
      <c r="Q71" s="76"/>
      <c r="R71" s="76"/>
      <c r="S71" s="76"/>
      <c r="T71" s="76"/>
      <c r="U71" s="76"/>
      <c r="V71" s="76"/>
      <c r="W71" s="76"/>
      <c r="X71" s="76"/>
      <c r="Y71" s="76"/>
      <c r="Z71" s="76"/>
      <c r="AA71" s="76"/>
      <c r="AB71" s="76"/>
      <c r="AC71" s="76"/>
      <c r="AD71" s="76"/>
      <c r="AE71" s="76"/>
      <c r="AF71" s="76"/>
      <c r="AG71" s="76"/>
      <c r="AH71" s="76"/>
      <c r="AI71" s="76"/>
      <c r="AJ71" s="76"/>
      <c r="AK71" s="76"/>
      <c r="AL71" s="76"/>
      <c r="AM71" s="76"/>
      <c r="AN71" s="76"/>
      <c r="AO71" s="76"/>
      <c r="AP71" s="76"/>
      <c r="AQ71" s="76"/>
      <c r="AR71" s="76"/>
      <c r="AS71" s="76"/>
      <c r="AT71" s="76"/>
      <c r="AU71" s="76"/>
      <c r="AV71" s="76"/>
      <c r="AW71" s="76"/>
      <c r="AX71" s="76"/>
      <c r="AY71" s="76"/>
      <c r="AZ71" s="76"/>
      <c r="BA71" s="76"/>
      <c r="BB71" s="76"/>
      <c r="BC71" s="76"/>
      <c r="BD71" s="76"/>
      <c r="BE71" s="76"/>
      <c r="BF71" s="76"/>
      <c r="BG71" s="76"/>
      <c r="BH71" s="76"/>
      <c r="BI71" s="76"/>
      <c r="BJ71" s="76"/>
      <c r="BK71" s="76"/>
      <c r="BL71" s="76"/>
      <c r="BM71" s="76"/>
      <c r="BN71" s="76"/>
      <c r="BO71" s="76"/>
      <c r="BP71" s="76"/>
      <c r="BQ71" s="76"/>
      <c r="BR71" s="76"/>
      <c r="BS71" s="76"/>
      <c r="BT71" s="76"/>
      <c r="BU71" s="76"/>
      <c r="BV71" s="76"/>
      <c r="BW71" s="76"/>
      <c r="BX71" s="76"/>
      <c r="BY71" s="76"/>
      <c r="BZ71" s="76"/>
      <c r="CA71" s="76"/>
      <c r="CB71" s="76"/>
      <c r="CC71" s="76"/>
      <c r="CD71" s="76"/>
      <c r="CE71" s="76"/>
      <c r="CF71" s="76"/>
      <c r="CG71" s="76"/>
      <c r="CH71" s="76"/>
      <c r="CI71" s="76"/>
      <c r="CJ71" s="76"/>
      <c r="CK71" s="76"/>
      <c r="CL71" s="76"/>
      <c r="CM71" s="76"/>
      <c r="CN71" s="76"/>
      <c r="CO71" s="76"/>
      <c r="CP71" s="76"/>
      <c r="CQ71" s="76"/>
      <c r="CR71" s="76"/>
      <c r="CS71" s="76"/>
      <c r="CT71" s="76"/>
      <c r="CU71" s="76"/>
      <c r="CV71" s="76"/>
      <c r="CW71" s="76"/>
      <c r="CX71" s="76"/>
      <c r="CY71" s="76"/>
      <c r="CZ71" s="76"/>
      <c r="DA71" s="76"/>
      <c r="DB71" s="76"/>
      <c r="DC71" s="76"/>
      <c r="DD71" s="76"/>
      <c r="DE71" s="76"/>
      <c r="DF71" s="76"/>
      <c r="DG71" s="76"/>
      <c r="DH71" s="76"/>
      <c r="DI71" s="76"/>
      <c r="DJ71" s="76"/>
      <c r="DK71" s="76"/>
      <c r="DL71" s="76"/>
      <c r="DM71" s="76"/>
      <c r="DN71" s="76"/>
      <c r="DO71" s="76"/>
      <c r="DP71" s="76"/>
      <c r="DQ71" s="76"/>
      <c r="DR71" s="76"/>
      <c r="DS71" s="76"/>
      <c r="DT71" s="76"/>
      <c r="DU71" s="76"/>
      <c r="DV71" s="76"/>
      <c r="DW71" s="76"/>
      <c r="DX71" s="76"/>
      <c r="DY71" s="76"/>
      <c r="DZ71" s="76"/>
      <c r="EA71" s="76"/>
      <c r="EB71" s="76"/>
      <c r="EC71" s="76"/>
      <c r="ED71" s="76"/>
      <c r="EE71" s="76"/>
      <c r="EF71" s="76"/>
      <c r="EG71" s="76"/>
      <c r="EH71" s="76"/>
      <c r="EI71" s="76"/>
      <c r="EJ71" s="76"/>
      <c r="EK71" s="76"/>
      <c r="EL71" s="76"/>
      <c r="EM71" s="76"/>
      <c r="EN71" s="76"/>
      <c r="EO71" s="76"/>
      <c r="EP71" s="76"/>
      <c r="EQ71" s="76"/>
      <c r="ER71" s="76"/>
      <c r="ES71" s="76"/>
      <c r="ET71" s="76"/>
      <c r="EU71" s="76"/>
      <c r="EV71" s="76"/>
      <c r="EW71" s="76"/>
      <c r="EX71" s="76"/>
      <c r="EY71" s="76"/>
    </row>
    <row r="72" spans="1:155" s="89" customFormat="1" ht="15" customHeight="1" x14ac:dyDescent="0.25">
      <c r="A72" s="564"/>
      <c r="B72" s="568"/>
      <c r="C72" s="614"/>
      <c r="D72" s="773"/>
      <c r="E72" s="832"/>
      <c r="F72" s="848"/>
      <c r="G72" s="808"/>
      <c r="H72" s="809"/>
      <c r="I72" s="809"/>
      <c r="J72" s="810"/>
      <c r="K72" s="601"/>
      <c r="L72" s="79"/>
      <c r="M72" s="79"/>
      <c r="N72" s="76"/>
      <c r="O72" s="76"/>
      <c r="P72" s="76"/>
      <c r="Q72" s="76"/>
      <c r="R72" s="76"/>
      <c r="S72" s="76"/>
      <c r="T72" s="76"/>
      <c r="U72" s="76"/>
      <c r="V72" s="76"/>
      <c r="W72" s="76"/>
      <c r="X72" s="76"/>
      <c r="Y72" s="76"/>
      <c r="Z72" s="76"/>
      <c r="AA72" s="76"/>
      <c r="AB72" s="76"/>
      <c r="AC72" s="76"/>
      <c r="AD72" s="76"/>
      <c r="AE72" s="76"/>
      <c r="AF72" s="76"/>
      <c r="AG72" s="76"/>
      <c r="AH72" s="76"/>
      <c r="AI72" s="76"/>
      <c r="AJ72" s="76"/>
      <c r="AK72" s="76"/>
      <c r="AL72" s="76"/>
      <c r="AM72" s="76"/>
      <c r="AN72" s="76"/>
      <c r="AO72" s="76"/>
      <c r="AP72" s="76"/>
      <c r="AQ72" s="76"/>
      <c r="AR72" s="76"/>
      <c r="AS72" s="76"/>
      <c r="AT72" s="76"/>
      <c r="AU72" s="76"/>
      <c r="AV72" s="76"/>
      <c r="AW72" s="76"/>
      <c r="AX72" s="76"/>
      <c r="AY72" s="76"/>
      <c r="AZ72" s="76"/>
      <c r="BA72" s="76"/>
      <c r="BB72" s="76"/>
      <c r="BC72" s="76"/>
      <c r="BD72" s="76"/>
      <c r="BE72" s="76"/>
      <c r="BF72" s="76"/>
      <c r="BG72" s="76"/>
      <c r="BH72" s="76"/>
      <c r="BI72" s="76"/>
      <c r="BJ72" s="76"/>
      <c r="BK72" s="76"/>
      <c r="BL72" s="76"/>
      <c r="BM72" s="76"/>
      <c r="BN72" s="76"/>
      <c r="BO72" s="76"/>
      <c r="BP72" s="76"/>
      <c r="BQ72" s="76"/>
      <c r="BR72" s="76"/>
      <c r="BS72" s="76"/>
      <c r="BT72" s="76"/>
      <c r="BU72" s="76"/>
      <c r="BV72" s="76"/>
      <c r="BW72" s="76"/>
      <c r="BX72" s="76"/>
      <c r="BY72" s="76"/>
      <c r="BZ72" s="76"/>
      <c r="CA72" s="76"/>
      <c r="CB72" s="76"/>
      <c r="CC72" s="76"/>
      <c r="CD72" s="76"/>
      <c r="CE72" s="76"/>
      <c r="CF72" s="76"/>
      <c r="CG72" s="76"/>
      <c r="CH72" s="76"/>
      <c r="CI72" s="76"/>
      <c r="CJ72" s="76"/>
      <c r="CK72" s="76"/>
      <c r="CL72" s="76"/>
      <c r="CM72" s="76"/>
      <c r="CN72" s="76"/>
      <c r="CO72" s="76"/>
      <c r="CP72" s="76"/>
      <c r="CQ72" s="76"/>
      <c r="CR72" s="76"/>
      <c r="CS72" s="76"/>
      <c r="CT72" s="76"/>
      <c r="CU72" s="76"/>
      <c r="CV72" s="76"/>
      <c r="CW72" s="76"/>
      <c r="CX72" s="76"/>
      <c r="CY72" s="76"/>
      <c r="CZ72" s="76"/>
      <c r="DA72" s="76"/>
      <c r="DB72" s="76"/>
      <c r="DC72" s="76"/>
      <c r="DD72" s="76"/>
      <c r="DE72" s="76"/>
      <c r="DF72" s="76"/>
      <c r="DG72" s="76"/>
      <c r="DH72" s="76"/>
      <c r="DI72" s="76"/>
      <c r="DJ72" s="76"/>
      <c r="DK72" s="76"/>
      <c r="DL72" s="76"/>
      <c r="DM72" s="76"/>
      <c r="DN72" s="76"/>
      <c r="DO72" s="76"/>
      <c r="DP72" s="76"/>
      <c r="DQ72" s="76"/>
      <c r="DR72" s="76"/>
      <c r="DS72" s="76"/>
      <c r="DT72" s="76"/>
      <c r="DU72" s="76"/>
      <c r="DV72" s="76"/>
      <c r="DW72" s="76"/>
      <c r="DX72" s="76"/>
      <c r="DY72" s="76"/>
      <c r="DZ72" s="76"/>
      <c r="EA72" s="76"/>
      <c r="EB72" s="76"/>
      <c r="EC72" s="76"/>
      <c r="ED72" s="76"/>
      <c r="EE72" s="76"/>
      <c r="EF72" s="76"/>
      <c r="EG72" s="76"/>
      <c r="EH72" s="76"/>
      <c r="EI72" s="76"/>
      <c r="EJ72" s="76"/>
      <c r="EK72" s="76"/>
      <c r="EL72" s="76"/>
      <c r="EM72" s="76"/>
      <c r="EN72" s="76"/>
      <c r="EO72" s="76"/>
      <c r="EP72" s="76"/>
      <c r="EQ72" s="76"/>
      <c r="ER72" s="76"/>
      <c r="ES72" s="76"/>
      <c r="ET72" s="76"/>
      <c r="EU72" s="76"/>
      <c r="EV72" s="76"/>
      <c r="EW72" s="76"/>
      <c r="EX72" s="76"/>
      <c r="EY72" s="76"/>
    </row>
    <row r="73" spans="1:155" s="89" customFormat="1" ht="15" customHeight="1" x14ac:dyDescent="0.25">
      <c r="A73" s="564"/>
      <c r="B73" s="568"/>
      <c r="C73" s="614"/>
      <c r="D73" s="773"/>
      <c r="E73" s="832"/>
      <c r="F73" s="849"/>
      <c r="G73" s="811"/>
      <c r="H73" s="812"/>
      <c r="I73" s="812"/>
      <c r="J73" s="813"/>
      <c r="K73" s="601"/>
      <c r="L73" s="79"/>
      <c r="M73" s="79"/>
      <c r="N73" s="76"/>
      <c r="O73" s="76"/>
      <c r="P73" s="76"/>
      <c r="Q73" s="76"/>
      <c r="R73" s="76"/>
      <c r="S73" s="76"/>
      <c r="T73" s="76"/>
      <c r="U73" s="76"/>
      <c r="V73" s="76"/>
      <c r="W73" s="76"/>
      <c r="X73" s="76"/>
      <c r="Y73" s="76"/>
      <c r="Z73" s="76"/>
      <c r="AA73" s="76"/>
      <c r="AB73" s="76"/>
      <c r="AC73" s="76"/>
      <c r="AD73" s="76"/>
      <c r="AE73" s="76"/>
      <c r="AF73" s="76"/>
      <c r="AG73" s="76"/>
      <c r="AH73" s="76"/>
      <c r="AI73" s="76"/>
      <c r="AJ73" s="76"/>
      <c r="AK73" s="76"/>
      <c r="AL73" s="76"/>
      <c r="AM73" s="76"/>
      <c r="AN73" s="76"/>
      <c r="AO73" s="76"/>
      <c r="AP73" s="76"/>
      <c r="AQ73" s="76"/>
      <c r="AR73" s="76"/>
      <c r="AS73" s="76"/>
      <c r="AT73" s="76"/>
      <c r="AU73" s="76"/>
      <c r="AV73" s="76"/>
      <c r="AW73" s="76"/>
      <c r="AX73" s="76"/>
      <c r="AY73" s="76"/>
      <c r="AZ73" s="76"/>
      <c r="BA73" s="76"/>
      <c r="BB73" s="76"/>
      <c r="BC73" s="76"/>
      <c r="BD73" s="76"/>
      <c r="BE73" s="76"/>
      <c r="BF73" s="76"/>
      <c r="BG73" s="76"/>
      <c r="BH73" s="76"/>
      <c r="BI73" s="76"/>
      <c r="BJ73" s="76"/>
      <c r="BK73" s="76"/>
      <c r="BL73" s="76"/>
      <c r="BM73" s="76"/>
      <c r="BN73" s="76"/>
      <c r="BO73" s="76"/>
      <c r="BP73" s="76"/>
      <c r="BQ73" s="76"/>
      <c r="BR73" s="76"/>
      <c r="BS73" s="76"/>
      <c r="BT73" s="76"/>
      <c r="BU73" s="76"/>
      <c r="BV73" s="76"/>
      <c r="BW73" s="76"/>
      <c r="BX73" s="76"/>
      <c r="BY73" s="76"/>
      <c r="BZ73" s="76"/>
      <c r="CA73" s="76"/>
      <c r="CB73" s="76"/>
      <c r="CC73" s="76"/>
      <c r="CD73" s="76"/>
      <c r="CE73" s="76"/>
      <c r="CF73" s="76"/>
      <c r="CG73" s="76"/>
      <c r="CH73" s="76"/>
      <c r="CI73" s="76"/>
      <c r="CJ73" s="76"/>
      <c r="CK73" s="76"/>
      <c r="CL73" s="76"/>
      <c r="CM73" s="76"/>
      <c r="CN73" s="76"/>
      <c r="CO73" s="76"/>
      <c r="CP73" s="76"/>
      <c r="CQ73" s="76"/>
      <c r="CR73" s="76"/>
      <c r="CS73" s="76"/>
      <c r="CT73" s="76"/>
      <c r="CU73" s="76"/>
      <c r="CV73" s="76"/>
      <c r="CW73" s="76"/>
      <c r="CX73" s="76"/>
      <c r="CY73" s="76"/>
      <c r="CZ73" s="76"/>
      <c r="DA73" s="76"/>
      <c r="DB73" s="76"/>
      <c r="DC73" s="76"/>
      <c r="DD73" s="76"/>
      <c r="DE73" s="76"/>
      <c r="DF73" s="76"/>
      <c r="DG73" s="76"/>
      <c r="DH73" s="76"/>
      <c r="DI73" s="76"/>
      <c r="DJ73" s="76"/>
      <c r="DK73" s="76"/>
      <c r="DL73" s="76"/>
      <c r="DM73" s="76"/>
      <c r="DN73" s="76"/>
      <c r="DO73" s="76"/>
      <c r="DP73" s="76"/>
      <c r="DQ73" s="76"/>
      <c r="DR73" s="76"/>
      <c r="DS73" s="76"/>
      <c r="DT73" s="76"/>
      <c r="DU73" s="76"/>
      <c r="DV73" s="76"/>
      <c r="DW73" s="76"/>
      <c r="DX73" s="76"/>
      <c r="DY73" s="76"/>
      <c r="DZ73" s="76"/>
      <c r="EA73" s="76"/>
      <c r="EB73" s="76"/>
      <c r="EC73" s="76"/>
      <c r="ED73" s="76"/>
      <c r="EE73" s="76"/>
      <c r="EF73" s="76"/>
      <c r="EG73" s="76"/>
      <c r="EH73" s="76"/>
      <c r="EI73" s="76"/>
      <c r="EJ73" s="76"/>
      <c r="EK73" s="76"/>
      <c r="EL73" s="76"/>
      <c r="EM73" s="76"/>
      <c r="EN73" s="76"/>
      <c r="EO73" s="76"/>
      <c r="EP73" s="76"/>
      <c r="EQ73" s="76"/>
      <c r="ER73" s="76"/>
      <c r="ES73" s="76"/>
      <c r="ET73" s="76"/>
      <c r="EU73" s="76"/>
      <c r="EV73" s="76"/>
      <c r="EW73" s="76"/>
      <c r="EX73" s="76"/>
      <c r="EY73" s="76"/>
    </row>
    <row r="74" spans="1:155" s="89" customFormat="1" ht="15" customHeight="1" x14ac:dyDescent="0.25">
      <c r="A74" s="564"/>
      <c r="B74" s="568"/>
      <c r="C74" s="614"/>
      <c r="D74" s="773"/>
      <c r="E74" s="832"/>
      <c r="F74" s="847" t="s">
        <v>967</v>
      </c>
      <c r="G74" s="805" t="s">
        <v>966</v>
      </c>
      <c r="H74" s="806"/>
      <c r="I74" s="806"/>
      <c r="J74" s="807"/>
      <c r="K74" s="601"/>
      <c r="L74" s="79"/>
      <c r="M74" s="79"/>
      <c r="N74" s="76"/>
      <c r="O74" s="76"/>
      <c r="P74" s="76"/>
      <c r="Q74" s="76"/>
      <c r="R74" s="76"/>
      <c r="S74" s="76"/>
      <c r="T74" s="76"/>
      <c r="U74" s="76"/>
      <c r="V74" s="76"/>
      <c r="W74" s="76"/>
      <c r="X74" s="76"/>
      <c r="Y74" s="76"/>
      <c r="Z74" s="76"/>
      <c r="AA74" s="76"/>
      <c r="AB74" s="76"/>
      <c r="AC74" s="76"/>
      <c r="AD74" s="76"/>
      <c r="AE74" s="76"/>
      <c r="AF74" s="76"/>
      <c r="AG74" s="76"/>
      <c r="AH74" s="76"/>
      <c r="AI74" s="76"/>
      <c r="AJ74" s="76"/>
      <c r="AK74" s="76"/>
      <c r="AL74" s="76"/>
      <c r="AM74" s="76"/>
      <c r="AN74" s="76"/>
      <c r="AO74" s="76"/>
      <c r="AP74" s="76"/>
      <c r="AQ74" s="76"/>
      <c r="AR74" s="76"/>
      <c r="AS74" s="76"/>
      <c r="AT74" s="76"/>
      <c r="AU74" s="76"/>
      <c r="AV74" s="76"/>
      <c r="AW74" s="76"/>
      <c r="AX74" s="76"/>
      <c r="AY74" s="76"/>
      <c r="AZ74" s="76"/>
      <c r="BA74" s="76"/>
      <c r="BB74" s="76"/>
      <c r="BC74" s="76"/>
      <c r="BD74" s="76"/>
      <c r="BE74" s="76"/>
      <c r="BF74" s="76"/>
      <c r="BG74" s="76"/>
      <c r="BH74" s="76"/>
      <c r="BI74" s="76"/>
      <c r="BJ74" s="76"/>
      <c r="BK74" s="76"/>
      <c r="BL74" s="76"/>
      <c r="BM74" s="76"/>
      <c r="BN74" s="76"/>
      <c r="BO74" s="76"/>
      <c r="BP74" s="76"/>
      <c r="BQ74" s="76"/>
      <c r="BR74" s="76"/>
      <c r="BS74" s="76"/>
      <c r="BT74" s="76"/>
      <c r="BU74" s="76"/>
      <c r="BV74" s="76"/>
      <c r="BW74" s="76"/>
      <c r="BX74" s="76"/>
      <c r="BY74" s="76"/>
      <c r="BZ74" s="76"/>
      <c r="CA74" s="76"/>
      <c r="CB74" s="76"/>
      <c r="CC74" s="76"/>
      <c r="CD74" s="76"/>
      <c r="CE74" s="76"/>
      <c r="CF74" s="76"/>
      <c r="CG74" s="76"/>
      <c r="CH74" s="76"/>
      <c r="CI74" s="76"/>
      <c r="CJ74" s="76"/>
      <c r="CK74" s="76"/>
      <c r="CL74" s="76"/>
      <c r="CM74" s="76"/>
      <c r="CN74" s="76"/>
      <c r="CO74" s="76"/>
      <c r="CP74" s="76"/>
      <c r="CQ74" s="76"/>
      <c r="CR74" s="76"/>
      <c r="CS74" s="76"/>
      <c r="CT74" s="76"/>
      <c r="CU74" s="76"/>
      <c r="CV74" s="76"/>
      <c r="CW74" s="76"/>
      <c r="CX74" s="76"/>
      <c r="CY74" s="76"/>
      <c r="CZ74" s="76"/>
      <c r="DA74" s="76"/>
      <c r="DB74" s="76"/>
      <c r="DC74" s="76"/>
      <c r="DD74" s="76"/>
      <c r="DE74" s="76"/>
      <c r="DF74" s="76"/>
      <c r="DG74" s="76"/>
      <c r="DH74" s="76"/>
      <c r="DI74" s="76"/>
      <c r="DJ74" s="76"/>
      <c r="DK74" s="76"/>
      <c r="DL74" s="76"/>
      <c r="DM74" s="76"/>
      <c r="DN74" s="76"/>
      <c r="DO74" s="76"/>
      <c r="DP74" s="76"/>
      <c r="DQ74" s="76"/>
      <c r="DR74" s="76"/>
      <c r="DS74" s="76"/>
      <c r="DT74" s="76"/>
      <c r="DU74" s="76"/>
      <c r="DV74" s="76"/>
      <c r="DW74" s="76"/>
      <c r="DX74" s="76"/>
      <c r="DY74" s="76"/>
      <c r="DZ74" s="76"/>
      <c r="EA74" s="76"/>
      <c r="EB74" s="76"/>
      <c r="EC74" s="76"/>
      <c r="ED74" s="76"/>
      <c r="EE74" s="76"/>
      <c r="EF74" s="76"/>
      <c r="EG74" s="76"/>
      <c r="EH74" s="76"/>
      <c r="EI74" s="76"/>
      <c r="EJ74" s="76"/>
      <c r="EK74" s="76"/>
      <c r="EL74" s="76"/>
      <c r="EM74" s="76"/>
      <c r="EN74" s="76"/>
      <c r="EO74" s="76"/>
      <c r="EP74" s="76"/>
      <c r="EQ74" s="76"/>
      <c r="ER74" s="76"/>
      <c r="ES74" s="76"/>
      <c r="ET74" s="76"/>
      <c r="EU74" s="76"/>
      <c r="EV74" s="76"/>
      <c r="EW74" s="76"/>
      <c r="EX74" s="76"/>
      <c r="EY74" s="76"/>
    </row>
    <row r="75" spans="1:155" s="89" customFormat="1" ht="15" customHeight="1" x14ac:dyDescent="0.25">
      <c r="A75" s="564"/>
      <c r="B75" s="568"/>
      <c r="C75" s="614"/>
      <c r="D75" s="773"/>
      <c r="E75" s="832"/>
      <c r="F75" s="848"/>
      <c r="G75" s="808"/>
      <c r="H75" s="809"/>
      <c r="I75" s="809"/>
      <c r="J75" s="810"/>
      <c r="K75" s="601"/>
      <c r="L75" s="79"/>
      <c r="M75" s="79"/>
      <c r="N75" s="76"/>
      <c r="O75" s="76"/>
      <c r="P75" s="76"/>
      <c r="Q75" s="76"/>
      <c r="R75" s="76"/>
      <c r="S75" s="76"/>
      <c r="T75" s="76"/>
      <c r="U75" s="76"/>
      <c r="V75" s="76"/>
      <c r="W75" s="76"/>
      <c r="X75" s="76"/>
      <c r="Y75" s="76"/>
      <c r="Z75" s="76"/>
      <c r="AA75" s="76"/>
      <c r="AB75" s="76"/>
      <c r="AC75" s="76"/>
      <c r="AD75" s="76"/>
      <c r="AE75" s="76"/>
      <c r="AF75" s="76"/>
      <c r="AG75" s="76"/>
      <c r="AH75" s="76"/>
      <c r="AI75" s="76"/>
      <c r="AJ75" s="76"/>
      <c r="AK75" s="76"/>
      <c r="AL75" s="76"/>
      <c r="AM75" s="76"/>
      <c r="AN75" s="76"/>
      <c r="AO75" s="76"/>
      <c r="AP75" s="76"/>
      <c r="AQ75" s="76"/>
      <c r="AR75" s="76"/>
      <c r="AS75" s="76"/>
      <c r="AT75" s="76"/>
      <c r="AU75" s="76"/>
      <c r="AV75" s="76"/>
      <c r="AW75" s="76"/>
      <c r="AX75" s="76"/>
      <c r="AY75" s="76"/>
      <c r="AZ75" s="76"/>
      <c r="BA75" s="76"/>
      <c r="BB75" s="76"/>
      <c r="BC75" s="76"/>
      <c r="BD75" s="76"/>
      <c r="BE75" s="76"/>
      <c r="BF75" s="76"/>
      <c r="BG75" s="76"/>
      <c r="BH75" s="76"/>
      <c r="BI75" s="76"/>
      <c r="BJ75" s="76"/>
      <c r="BK75" s="76"/>
      <c r="BL75" s="76"/>
      <c r="BM75" s="76"/>
      <c r="BN75" s="76"/>
      <c r="BO75" s="76"/>
      <c r="BP75" s="76"/>
      <c r="BQ75" s="76"/>
      <c r="BR75" s="76"/>
      <c r="BS75" s="76"/>
      <c r="BT75" s="76"/>
      <c r="BU75" s="76"/>
      <c r="BV75" s="76"/>
      <c r="BW75" s="76"/>
      <c r="BX75" s="76"/>
      <c r="BY75" s="76"/>
      <c r="BZ75" s="76"/>
      <c r="CA75" s="76"/>
      <c r="CB75" s="76"/>
      <c r="CC75" s="76"/>
      <c r="CD75" s="76"/>
      <c r="CE75" s="76"/>
      <c r="CF75" s="76"/>
      <c r="CG75" s="76"/>
      <c r="CH75" s="76"/>
      <c r="CI75" s="76"/>
      <c r="CJ75" s="76"/>
      <c r="CK75" s="76"/>
      <c r="CL75" s="76"/>
      <c r="CM75" s="76"/>
      <c r="CN75" s="76"/>
      <c r="CO75" s="76"/>
      <c r="CP75" s="76"/>
      <c r="CQ75" s="76"/>
      <c r="CR75" s="76"/>
      <c r="CS75" s="76"/>
      <c r="CT75" s="76"/>
      <c r="CU75" s="76"/>
      <c r="CV75" s="76"/>
      <c r="CW75" s="76"/>
      <c r="CX75" s="76"/>
      <c r="CY75" s="76"/>
      <c r="CZ75" s="76"/>
      <c r="DA75" s="76"/>
      <c r="DB75" s="76"/>
      <c r="DC75" s="76"/>
      <c r="DD75" s="76"/>
      <c r="DE75" s="76"/>
      <c r="DF75" s="76"/>
      <c r="DG75" s="76"/>
      <c r="DH75" s="76"/>
      <c r="DI75" s="76"/>
      <c r="DJ75" s="76"/>
      <c r="DK75" s="76"/>
      <c r="DL75" s="76"/>
      <c r="DM75" s="76"/>
      <c r="DN75" s="76"/>
      <c r="DO75" s="76"/>
      <c r="DP75" s="76"/>
      <c r="DQ75" s="76"/>
      <c r="DR75" s="76"/>
      <c r="DS75" s="76"/>
      <c r="DT75" s="76"/>
      <c r="DU75" s="76"/>
      <c r="DV75" s="76"/>
      <c r="DW75" s="76"/>
      <c r="DX75" s="76"/>
      <c r="DY75" s="76"/>
      <c r="DZ75" s="76"/>
      <c r="EA75" s="76"/>
      <c r="EB75" s="76"/>
      <c r="EC75" s="76"/>
      <c r="ED75" s="76"/>
      <c r="EE75" s="76"/>
      <c r="EF75" s="76"/>
      <c r="EG75" s="76"/>
      <c r="EH75" s="76"/>
      <c r="EI75" s="76"/>
      <c r="EJ75" s="76"/>
      <c r="EK75" s="76"/>
      <c r="EL75" s="76"/>
      <c r="EM75" s="76"/>
      <c r="EN75" s="76"/>
      <c r="EO75" s="76"/>
      <c r="EP75" s="76"/>
      <c r="EQ75" s="76"/>
      <c r="ER75" s="76"/>
      <c r="ES75" s="76"/>
      <c r="ET75" s="76"/>
      <c r="EU75" s="76"/>
      <c r="EV75" s="76"/>
      <c r="EW75" s="76"/>
      <c r="EX75" s="76"/>
      <c r="EY75" s="76"/>
    </row>
    <row r="76" spans="1:155" s="89" customFormat="1" ht="15" customHeight="1" x14ac:dyDescent="0.25">
      <c r="A76" s="564"/>
      <c r="B76" s="568"/>
      <c r="C76" s="614"/>
      <c r="D76" s="773"/>
      <c r="E76" s="832"/>
      <c r="F76" s="849"/>
      <c r="G76" s="811"/>
      <c r="H76" s="812"/>
      <c r="I76" s="812"/>
      <c r="J76" s="813"/>
      <c r="K76" s="601"/>
      <c r="L76" s="79"/>
      <c r="M76" s="79"/>
      <c r="N76" s="76"/>
      <c r="O76" s="76"/>
      <c r="P76" s="76"/>
      <c r="Q76" s="76"/>
      <c r="R76" s="76"/>
      <c r="S76" s="76"/>
      <c r="T76" s="76"/>
      <c r="U76" s="76"/>
      <c r="V76" s="76"/>
      <c r="W76" s="76"/>
      <c r="X76" s="76"/>
      <c r="Y76" s="76"/>
      <c r="Z76" s="76"/>
      <c r="AA76" s="76"/>
      <c r="AB76" s="76"/>
      <c r="AC76" s="76"/>
      <c r="AD76" s="76"/>
      <c r="AE76" s="76"/>
      <c r="AF76" s="76"/>
      <c r="AG76" s="76"/>
      <c r="AH76" s="76"/>
      <c r="AI76" s="76"/>
      <c r="AJ76" s="76"/>
      <c r="AK76" s="76"/>
      <c r="AL76" s="76"/>
      <c r="AM76" s="76"/>
      <c r="AN76" s="76"/>
      <c r="AO76" s="76"/>
      <c r="AP76" s="76"/>
      <c r="AQ76" s="76"/>
      <c r="AR76" s="76"/>
      <c r="AS76" s="76"/>
      <c r="AT76" s="76"/>
      <c r="AU76" s="76"/>
      <c r="AV76" s="76"/>
      <c r="AW76" s="76"/>
      <c r="AX76" s="76"/>
      <c r="AY76" s="76"/>
      <c r="AZ76" s="76"/>
      <c r="BA76" s="76"/>
      <c r="BB76" s="76"/>
      <c r="BC76" s="76"/>
      <c r="BD76" s="76"/>
      <c r="BE76" s="76"/>
      <c r="BF76" s="76"/>
      <c r="BG76" s="76"/>
      <c r="BH76" s="76"/>
      <c r="BI76" s="76"/>
      <c r="BJ76" s="76"/>
      <c r="BK76" s="76"/>
      <c r="BL76" s="76"/>
      <c r="BM76" s="76"/>
      <c r="BN76" s="76"/>
      <c r="BO76" s="76"/>
      <c r="BP76" s="76"/>
      <c r="BQ76" s="76"/>
      <c r="BR76" s="76"/>
      <c r="BS76" s="76"/>
      <c r="BT76" s="76"/>
      <c r="BU76" s="76"/>
      <c r="BV76" s="76"/>
      <c r="BW76" s="76"/>
      <c r="BX76" s="76"/>
      <c r="BY76" s="76"/>
      <c r="BZ76" s="76"/>
      <c r="CA76" s="76"/>
      <c r="CB76" s="76"/>
      <c r="CC76" s="76"/>
      <c r="CD76" s="76"/>
      <c r="CE76" s="76"/>
      <c r="CF76" s="76"/>
      <c r="CG76" s="76"/>
      <c r="CH76" s="76"/>
      <c r="CI76" s="76"/>
      <c r="CJ76" s="76"/>
      <c r="CK76" s="76"/>
      <c r="CL76" s="76"/>
      <c r="CM76" s="76"/>
      <c r="CN76" s="76"/>
      <c r="CO76" s="76"/>
      <c r="CP76" s="76"/>
      <c r="CQ76" s="76"/>
      <c r="CR76" s="76"/>
      <c r="CS76" s="76"/>
      <c r="CT76" s="76"/>
      <c r="CU76" s="76"/>
      <c r="CV76" s="76"/>
      <c r="CW76" s="76"/>
      <c r="CX76" s="76"/>
      <c r="CY76" s="76"/>
      <c r="CZ76" s="76"/>
      <c r="DA76" s="76"/>
      <c r="DB76" s="76"/>
      <c r="DC76" s="76"/>
      <c r="DD76" s="76"/>
      <c r="DE76" s="76"/>
      <c r="DF76" s="76"/>
      <c r="DG76" s="76"/>
      <c r="DH76" s="76"/>
      <c r="DI76" s="76"/>
      <c r="DJ76" s="76"/>
      <c r="DK76" s="76"/>
      <c r="DL76" s="76"/>
      <c r="DM76" s="76"/>
      <c r="DN76" s="76"/>
      <c r="DO76" s="76"/>
      <c r="DP76" s="76"/>
      <c r="DQ76" s="76"/>
      <c r="DR76" s="76"/>
      <c r="DS76" s="76"/>
      <c r="DT76" s="76"/>
      <c r="DU76" s="76"/>
      <c r="DV76" s="76"/>
      <c r="DW76" s="76"/>
      <c r="DX76" s="76"/>
      <c r="DY76" s="76"/>
      <c r="DZ76" s="76"/>
      <c r="EA76" s="76"/>
      <c r="EB76" s="76"/>
      <c r="EC76" s="76"/>
      <c r="ED76" s="76"/>
      <c r="EE76" s="76"/>
      <c r="EF76" s="76"/>
      <c r="EG76" s="76"/>
      <c r="EH76" s="76"/>
      <c r="EI76" s="76"/>
      <c r="EJ76" s="76"/>
      <c r="EK76" s="76"/>
      <c r="EL76" s="76"/>
      <c r="EM76" s="76"/>
      <c r="EN76" s="76"/>
      <c r="EO76" s="76"/>
      <c r="EP76" s="76"/>
      <c r="EQ76" s="76"/>
      <c r="ER76" s="76"/>
      <c r="ES76" s="76"/>
      <c r="ET76" s="76"/>
      <c r="EU76" s="76"/>
      <c r="EV76" s="76"/>
      <c r="EW76" s="76"/>
      <c r="EX76" s="76"/>
      <c r="EY76" s="76"/>
    </row>
    <row r="77" spans="1:155" s="89" customFormat="1" ht="15" customHeight="1" x14ac:dyDescent="0.25">
      <c r="A77" s="564">
        <v>3</v>
      </c>
      <c r="B77" s="568"/>
      <c r="C77" s="614" t="s">
        <v>49</v>
      </c>
      <c r="D77" s="773"/>
      <c r="E77" s="832"/>
      <c r="F77" s="847" t="s">
        <v>1186</v>
      </c>
      <c r="G77" s="805" t="s">
        <v>1384</v>
      </c>
      <c r="H77" s="806"/>
      <c r="I77" s="806"/>
      <c r="J77" s="807"/>
      <c r="K77" s="601"/>
      <c r="L77" s="79"/>
      <c r="M77" s="79"/>
      <c r="N77" s="76"/>
      <c r="O77" s="76"/>
      <c r="P77" s="76"/>
      <c r="Q77" s="76"/>
      <c r="R77" s="76"/>
      <c r="S77" s="76"/>
      <c r="T77" s="76"/>
      <c r="U77" s="76"/>
      <c r="V77" s="76"/>
      <c r="W77" s="76"/>
      <c r="X77" s="76"/>
      <c r="Y77" s="76"/>
      <c r="Z77" s="76"/>
      <c r="AA77" s="76"/>
      <c r="AB77" s="76"/>
      <c r="AC77" s="76"/>
      <c r="AD77" s="76"/>
      <c r="AE77" s="76"/>
      <c r="AF77" s="76"/>
      <c r="AG77" s="76"/>
      <c r="AH77" s="76"/>
      <c r="AI77" s="76"/>
      <c r="AJ77" s="76"/>
      <c r="AK77" s="76"/>
      <c r="AL77" s="76"/>
      <c r="AM77" s="76"/>
      <c r="AN77" s="76"/>
      <c r="AO77" s="76"/>
      <c r="AP77" s="76"/>
      <c r="AQ77" s="76"/>
      <c r="AR77" s="76"/>
      <c r="AS77" s="76"/>
      <c r="AT77" s="76"/>
      <c r="AU77" s="76"/>
      <c r="AV77" s="76"/>
      <c r="AW77" s="76"/>
      <c r="AX77" s="76"/>
      <c r="AY77" s="76"/>
      <c r="AZ77" s="76"/>
      <c r="BA77" s="76"/>
      <c r="BB77" s="76"/>
      <c r="BC77" s="76"/>
      <c r="BD77" s="76"/>
      <c r="BE77" s="76"/>
      <c r="BF77" s="76"/>
      <c r="BG77" s="76"/>
      <c r="BH77" s="76"/>
      <c r="BI77" s="76"/>
      <c r="BJ77" s="76"/>
      <c r="BK77" s="76"/>
      <c r="BL77" s="76"/>
      <c r="BM77" s="76"/>
      <c r="BN77" s="76"/>
      <c r="BO77" s="76"/>
      <c r="BP77" s="76"/>
      <c r="BQ77" s="76"/>
      <c r="BR77" s="76"/>
      <c r="BS77" s="76"/>
      <c r="BT77" s="76"/>
      <c r="BU77" s="76"/>
      <c r="BV77" s="76"/>
      <c r="BW77" s="76"/>
      <c r="BX77" s="76"/>
      <c r="BY77" s="76"/>
      <c r="BZ77" s="76"/>
      <c r="CA77" s="76"/>
      <c r="CB77" s="76"/>
      <c r="CC77" s="76"/>
      <c r="CD77" s="76"/>
      <c r="CE77" s="76"/>
      <c r="CF77" s="76"/>
      <c r="CG77" s="76"/>
      <c r="CH77" s="76"/>
      <c r="CI77" s="76"/>
      <c r="CJ77" s="76"/>
      <c r="CK77" s="76"/>
      <c r="CL77" s="76"/>
      <c r="CM77" s="76"/>
      <c r="CN77" s="76"/>
      <c r="CO77" s="76"/>
      <c r="CP77" s="76"/>
      <c r="CQ77" s="76"/>
      <c r="CR77" s="76"/>
      <c r="CS77" s="76"/>
      <c r="CT77" s="76"/>
      <c r="CU77" s="76"/>
      <c r="CV77" s="76"/>
      <c r="CW77" s="76"/>
      <c r="CX77" s="76"/>
      <c r="CY77" s="76"/>
      <c r="CZ77" s="76"/>
      <c r="DA77" s="76"/>
      <c r="DB77" s="76"/>
      <c r="DC77" s="76"/>
      <c r="DD77" s="76"/>
      <c r="DE77" s="76"/>
      <c r="DF77" s="76"/>
      <c r="DG77" s="76"/>
      <c r="DH77" s="76"/>
      <c r="DI77" s="76"/>
      <c r="DJ77" s="76"/>
      <c r="DK77" s="76"/>
      <c r="DL77" s="76"/>
      <c r="DM77" s="76"/>
      <c r="DN77" s="76"/>
      <c r="DO77" s="76"/>
      <c r="DP77" s="76"/>
      <c r="DQ77" s="76"/>
      <c r="DR77" s="76"/>
      <c r="DS77" s="76"/>
      <c r="DT77" s="76"/>
      <c r="DU77" s="76"/>
      <c r="DV77" s="76"/>
      <c r="DW77" s="76"/>
      <c r="DX77" s="76"/>
      <c r="DY77" s="76"/>
      <c r="DZ77" s="76"/>
      <c r="EA77" s="76"/>
      <c r="EB77" s="76"/>
      <c r="EC77" s="76"/>
      <c r="ED77" s="76"/>
      <c r="EE77" s="76"/>
      <c r="EF77" s="76"/>
      <c r="EG77" s="76"/>
      <c r="EH77" s="76"/>
      <c r="EI77" s="76"/>
      <c r="EJ77" s="76"/>
      <c r="EK77" s="76"/>
      <c r="EL77" s="76"/>
      <c r="EM77" s="76"/>
      <c r="EN77" s="76"/>
      <c r="EO77" s="76"/>
      <c r="EP77" s="76"/>
      <c r="EQ77" s="76"/>
      <c r="ER77" s="76"/>
      <c r="ES77" s="76"/>
      <c r="ET77" s="76"/>
      <c r="EU77" s="76"/>
      <c r="EV77" s="76"/>
      <c r="EW77" s="76"/>
      <c r="EX77" s="76"/>
      <c r="EY77" s="76"/>
    </row>
    <row r="78" spans="1:155" s="89" customFormat="1" ht="15" customHeight="1" x14ac:dyDescent="0.25">
      <c r="A78" s="564"/>
      <c r="B78" s="568"/>
      <c r="C78" s="614"/>
      <c r="D78" s="773"/>
      <c r="E78" s="832"/>
      <c r="F78" s="848"/>
      <c r="G78" s="808"/>
      <c r="H78" s="809"/>
      <c r="I78" s="809"/>
      <c r="J78" s="810"/>
      <c r="K78" s="601"/>
      <c r="L78" s="79"/>
      <c r="M78" s="79"/>
      <c r="N78" s="76"/>
      <c r="O78" s="76"/>
      <c r="P78" s="76"/>
      <c r="Q78" s="76"/>
      <c r="R78" s="76"/>
      <c r="S78" s="76"/>
      <c r="T78" s="76"/>
      <c r="U78" s="76"/>
      <c r="V78" s="76"/>
      <c r="W78" s="76"/>
      <c r="X78" s="76"/>
      <c r="Y78" s="76"/>
      <c r="Z78" s="76"/>
      <c r="AA78" s="76"/>
      <c r="AB78" s="76"/>
      <c r="AC78" s="76"/>
      <c r="AD78" s="76"/>
      <c r="AE78" s="76"/>
      <c r="AF78" s="76"/>
      <c r="AG78" s="76"/>
      <c r="AH78" s="76"/>
      <c r="AI78" s="76"/>
      <c r="AJ78" s="76"/>
      <c r="AK78" s="76"/>
      <c r="AL78" s="76"/>
      <c r="AM78" s="76"/>
      <c r="AN78" s="76"/>
      <c r="AO78" s="76"/>
      <c r="AP78" s="76"/>
      <c r="AQ78" s="76"/>
      <c r="AR78" s="76"/>
      <c r="AS78" s="76"/>
      <c r="AT78" s="76"/>
      <c r="AU78" s="76"/>
      <c r="AV78" s="76"/>
      <c r="AW78" s="76"/>
      <c r="AX78" s="76"/>
      <c r="AY78" s="76"/>
      <c r="AZ78" s="76"/>
      <c r="BA78" s="76"/>
      <c r="BB78" s="76"/>
      <c r="BC78" s="76"/>
      <c r="BD78" s="76"/>
      <c r="BE78" s="76"/>
      <c r="BF78" s="76"/>
      <c r="BG78" s="76"/>
      <c r="BH78" s="76"/>
      <c r="BI78" s="76"/>
      <c r="BJ78" s="76"/>
      <c r="BK78" s="76"/>
      <c r="BL78" s="76"/>
      <c r="BM78" s="76"/>
      <c r="BN78" s="76"/>
      <c r="BO78" s="76"/>
      <c r="BP78" s="76"/>
      <c r="BQ78" s="76"/>
      <c r="BR78" s="76"/>
      <c r="BS78" s="76"/>
      <c r="BT78" s="76"/>
      <c r="BU78" s="76"/>
      <c r="BV78" s="76"/>
      <c r="BW78" s="76"/>
      <c r="BX78" s="76"/>
      <c r="BY78" s="76"/>
      <c r="BZ78" s="76"/>
      <c r="CA78" s="76"/>
      <c r="CB78" s="76"/>
      <c r="CC78" s="76"/>
      <c r="CD78" s="76"/>
      <c r="CE78" s="76"/>
      <c r="CF78" s="76"/>
      <c r="CG78" s="76"/>
      <c r="CH78" s="76"/>
      <c r="CI78" s="76"/>
      <c r="CJ78" s="76"/>
      <c r="CK78" s="76"/>
      <c r="CL78" s="76"/>
      <c r="CM78" s="76"/>
      <c r="CN78" s="76"/>
      <c r="CO78" s="76"/>
      <c r="CP78" s="76"/>
      <c r="CQ78" s="76"/>
      <c r="CR78" s="76"/>
      <c r="CS78" s="76"/>
      <c r="CT78" s="76"/>
      <c r="CU78" s="76"/>
      <c r="CV78" s="76"/>
      <c r="CW78" s="76"/>
      <c r="CX78" s="76"/>
      <c r="CY78" s="76"/>
      <c r="CZ78" s="76"/>
      <c r="DA78" s="76"/>
      <c r="DB78" s="76"/>
      <c r="DC78" s="76"/>
      <c r="DD78" s="76"/>
      <c r="DE78" s="76"/>
      <c r="DF78" s="76"/>
      <c r="DG78" s="76"/>
      <c r="DH78" s="76"/>
      <c r="DI78" s="76"/>
      <c r="DJ78" s="76"/>
      <c r="DK78" s="76"/>
      <c r="DL78" s="76"/>
      <c r="DM78" s="76"/>
      <c r="DN78" s="76"/>
      <c r="DO78" s="76"/>
      <c r="DP78" s="76"/>
      <c r="DQ78" s="76"/>
      <c r="DR78" s="76"/>
      <c r="DS78" s="76"/>
      <c r="DT78" s="76"/>
      <c r="DU78" s="76"/>
      <c r="DV78" s="76"/>
      <c r="DW78" s="76"/>
      <c r="DX78" s="76"/>
      <c r="DY78" s="76"/>
      <c r="DZ78" s="76"/>
      <c r="EA78" s="76"/>
      <c r="EB78" s="76"/>
      <c r="EC78" s="76"/>
      <c r="ED78" s="76"/>
      <c r="EE78" s="76"/>
      <c r="EF78" s="76"/>
      <c r="EG78" s="76"/>
      <c r="EH78" s="76"/>
      <c r="EI78" s="76"/>
      <c r="EJ78" s="76"/>
      <c r="EK78" s="76"/>
      <c r="EL78" s="76"/>
      <c r="EM78" s="76"/>
      <c r="EN78" s="76"/>
      <c r="EO78" s="76"/>
      <c r="EP78" s="76"/>
      <c r="EQ78" s="76"/>
      <c r="ER78" s="76"/>
      <c r="ES78" s="76"/>
      <c r="ET78" s="76"/>
      <c r="EU78" s="76"/>
      <c r="EV78" s="76"/>
      <c r="EW78" s="76"/>
      <c r="EX78" s="76"/>
      <c r="EY78" s="76"/>
    </row>
    <row r="79" spans="1:155" s="89" customFormat="1" ht="15" customHeight="1" x14ac:dyDescent="0.25">
      <c r="A79" s="564"/>
      <c r="B79" s="568"/>
      <c r="C79" s="614"/>
      <c r="D79" s="773"/>
      <c r="E79" s="832"/>
      <c r="F79" s="849"/>
      <c r="G79" s="811"/>
      <c r="H79" s="812"/>
      <c r="I79" s="812"/>
      <c r="J79" s="813"/>
      <c r="K79" s="601"/>
      <c r="L79" s="79"/>
      <c r="M79" s="79"/>
      <c r="N79" s="76"/>
      <c r="O79" s="76"/>
      <c r="P79" s="76"/>
      <c r="Q79" s="76"/>
      <c r="R79" s="76"/>
      <c r="S79" s="76"/>
      <c r="T79" s="76"/>
      <c r="U79" s="76"/>
      <c r="V79" s="76"/>
      <c r="W79" s="76"/>
      <c r="X79" s="76"/>
      <c r="Y79" s="76"/>
      <c r="Z79" s="76"/>
      <c r="AA79" s="76"/>
      <c r="AB79" s="76"/>
      <c r="AC79" s="76"/>
      <c r="AD79" s="76"/>
      <c r="AE79" s="76"/>
      <c r="AF79" s="76"/>
      <c r="AG79" s="76"/>
      <c r="AH79" s="76"/>
      <c r="AI79" s="76"/>
      <c r="AJ79" s="76"/>
      <c r="AK79" s="76"/>
      <c r="AL79" s="76"/>
      <c r="AM79" s="76"/>
      <c r="AN79" s="76"/>
      <c r="AO79" s="76"/>
      <c r="AP79" s="76"/>
      <c r="AQ79" s="76"/>
      <c r="AR79" s="76"/>
      <c r="AS79" s="76"/>
      <c r="AT79" s="76"/>
      <c r="AU79" s="76"/>
      <c r="AV79" s="76"/>
      <c r="AW79" s="76"/>
      <c r="AX79" s="76"/>
      <c r="AY79" s="76"/>
      <c r="AZ79" s="76"/>
      <c r="BA79" s="76"/>
      <c r="BB79" s="76"/>
      <c r="BC79" s="76"/>
      <c r="BD79" s="76"/>
      <c r="BE79" s="76"/>
      <c r="BF79" s="76"/>
      <c r="BG79" s="76"/>
      <c r="BH79" s="76"/>
      <c r="BI79" s="76"/>
      <c r="BJ79" s="76"/>
      <c r="BK79" s="76"/>
      <c r="BL79" s="76"/>
      <c r="BM79" s="76"/>
      <c r="BN79" s="76"/>
      <c r="BO79" s="76"/>
      <c r="BP79" s="76"/>
      <c r="BQ79" s="76"/>
      <c r="BR79" s="76"/>
      <c r="BS79" s="76"/>
      <c r="BT79" s="76"/>
      <c r="BU79" s="76"/>
      <c r="BV79" s="76"/>
      <c r="BW79" s="76"/>
      <c r="BX79" s="76"/>
      <c r="BY79" s="76"/>
      <c r="BZ79" s="76"/>
      <c r="CA79" s="76"/>
      <c r="CB79" s="76"/>
      <c r="CC79" s="76"/>
      <c r="CD79" s="76"/>
      <c r="CE79" s="76"/>
      <c r="CF79" s="76"/>
      <c r="CG79" s="76"/>
      <c r="CH79" s="76"/>
      <c r="CI79" s="76"/>
      <c r="CJ79" s="76"/>
      <c r="CK79" s="76"/>
      <c r="CL79" s="76"/>
      <c r="CM79" s="76"/>
      <c r="CN79" s="76"/>
      <c r="CO79" s="76"/>
      <c r="CP79" s="76"/>
      <c r="CQ79" s="76"/>
      <c r="CR79" s="76"/>
      <c r="CS79" s="76"/>
      <c r="CT79" s="76"/>
      <c r="CU79" s="76"/>
      <c r="CV79" s="76"/>
      <c r="CW79" s="76"/>
      <c r="CX79" s="76"/>
      <c r="CY79" s="76"/>
      <c r="CZ79" s="76"/>
      <c r="DA79" s="76"/>
      <c r="DB79" s="76"/>
      <c r="DC79" s="76"/>
      <c r="DD79" s="76"/>
      <c r="DE79" s="76"/>
      <c r="DF79" s="76"/>
      <c r="DG79" s="76"/>
      <c r="DH79" s="76"/>
      <c r="DI79" s="76"/>
      <c r="DJ79" s="76"/>
      <c r="DK79" s="76"/>
      <c r="DL79" s="76"/>
      <c r="DM79" s="76"/>
      <c r="DN79" s="76"/>
      <c r="DO79" s="76"/>
      <c r="DP79" s="76"/>
      <c r="DQ79" s="76"/>
      <c r="DR79" s="76"/>
      <c r="DS79" s="76"/>
      <c r="DT79" s="76"/>
      <c r="DU79" s="76"/>
      <c r="DV79" s="76"/>
      <c r="DW79" s="76"/>
      <c r="DX79" s="76"/>
      <c r="DY79" s="76"/>
      <c r="DZ79" s="76"/>
      <c r="EA79" s="76"/>
      <c r="EB79" s="76"/>
      <c r="EC79" s="76"/>
      <c r="ED79" s="76"/>
      <c r="EE79" s="76"/>
      <c r="EF79" s="76"/>
      <c r="EG79" s="76"/>
      <c r="EH79" s="76"/>
      <c r="EI79" s="76"/>
      <c r="EJ79" s="76"/>
      <c r="EK79" s="76"/>
      <c r="EL79" s="76"/>
      <c r="EM79" s="76"/>
      <c r="EN79" s="76"/>
      <c r="EO79" s="76"/>
      <c r="EP79" s="76"/>
      <c r="EQ79" s="76"/>
      <c r="ER79" s="76"/>
      <c r="ES79" s="76"/>
      <c r="ET79" s="76"/>
      <c r="EU79" s="76"/>
      <c r="EV79" s="76"/>
      <c r="EW79" s="76"/>
      <c r="EX79" s="76"/>
      <c r="EY79" s="76"/>
    </row>
    <row r="80" spans="1:155" s="89" customFormat="1" ht="15" customHeight="1" x14ac:dyDescent="0.25">
      <c r="A80" s="564"/>
      <c r="B80" s="568"/>
      <c r="C80" s="614"/>
      <c r="D80" s="773"/>
      <c r="E80" s="832"/>
      <c r="F80" s="847" t="s">
        <v>785</v>
      </c>
      <c r="G80" s="805" t="s">
        <v>788</v>
      </c>
      <c r="H80" s="806"/>
      <c r="I80" s="806"/>
      <c r="J80" s="807"/>
      <c r="K80" s="601"/>
      <c r="L80" s="79"/>
      <c r="M80" s="79"/>
      <c r="N80" s="76"/>
      <c r="O80" s="76"/>
      <c r="P80" s="76"/>
      <c r="Q80" s="76"/>
      <c r="R80" s="76"/>
      <c r="S80" s="76"/>
      <c r="T80" s="76"/>
      <c r="U80" s="76"/>
      <c r="V80" s="76"/>
      <c r="W80" s="76"/>
      <c r="X80" s="76"/>
      <c r="Y80" s="76"/>
      <c r="Z80" s="76"/>
      <c r="AA80" s="76"/>
      <c r="AB80" s="76"/>
      <c r="AC80" s="76"/>
      <c r="AD80" s="76"/>
      <c r="AE80" s="76"/>
      <c r="AF80" s="76"/>
      <c r="AG80" s="76"/>
      <c r="AH80" s="76"/>
      <c r="AI80" s="76"/>
      <c r="AJ80" s="76"/>
      <c r="AK80" s="76"/>
      <c r="AL80" s="76"/>
      <c r="AM80" s="76"/>
      <c r="AN80" s="76"/>
      <c r="AO80" s="76"/>
      <c r="AP80" s="76"/>
      <c r="AQ80" s="76"/>
      <c r="AR80" s="76"/>
      <c r="AS80" s="76"/>
      <c r="AT80" s="76"/>
      <c r="AU80" s="76"/>
      <c r="AV80" s="76"/>
      <c r="AW80" s="76"/>
      <c r="AX80" s="76"/>
      <c r="AY80" s="76"/>
      <c r="AZ80" s="76"/>
      <c r="BA80" s="76"/>
      <c r="BB80" s="76"/>
      <c r="BC80" s="76"/>
      <c r="BD80" s="76"/>
      <c r="BE80" s="76"/>
      <c r="BF80" s="76"/>
      <c r="BG80" s="76"/>
      <c r="BH80" s="76"/>
      <c r="BI80" s="76"/>
      <c r="BJ80" s="76"/>
      <c r="BK80" s="76"/>
      <c r="BL80" s="76"/>
      <c r="BM80" s="76"/>
      <c r="BN80" s="76"/>
      <c r="BO80" s="76"/>
      <c r="BP80" s="76"/>
      <c r="BQ80" s="76"/>
      <c r="BR80" s="76"/>
      <c r="BS80" s="76"/>
      <c r="BT80" s="76"/>
      <c r="BU80" s="76"/>
      <c r="BV80" s="76"/>
      <c r="BW80" s="76"/>
      <c r="BX80" s="76"/>
      <c r="BY80" s="76"/>
      <c r="BZ80" s="76"/>
      <c r="CA80" s="76"/>
      <c r="CB80" s="76"/>
      <c r="CC80" s="76"/>
      <c r="CD80" s="76"/>
      <c r="CE80" s="76"/>
      <c r="CF80" s="76"/>
      <c r="CG80" s="76"/>
      <c r="CH80" s="76"/>
      <c r="CI80" s="76"/>
      <c r="CJ80" s="76"/>
      <c r="CK80" s="76"/>
      <c r="CL80" s="76"/>
      <c r="CM80" s="76"/>
      <c r="CN80" s="76"/>
      <c r="CO80" s="76"/>
      <c r="CP80" s="76"/>
      <c r="CQ80" s="76"/>
      <c r="CR80" s="76"/>
      <c r="CS80" s="76"/>
      <c r="CT80" s="76"/>
      <c r="CU80" s="76"/>
      <c r="CV80" s="76"/>
      <c r="CW80" s="76"/>
      <c r="CX80" s="76"/>
      <c r="CY80" s="76"/>
      <c r="CZ80" s="76"/>
      <c r="DA80" s="76"/>
      <c r="DB80" s="76"/>
      <c r="DC80" s="76"/>
      <c r="DD80" s="76"/>
      <c r="DE80" s="76"/>
      <c r="DF80" s="76"/>
      <c r="DG80" s="76"/>
      <c r="DH80" s="76"/>
      <c r="DI80" s="76"/>
      <c r="DJ80" s="76"/>
      <c r="DK80" s="76"/>
      <c r="DL80" s="76"/>
      <c r="DM80" s="76"/>
      <c r="DN80" s="76"/>
      <c r="DO80" s="76"/>
      <c r="DP80" s="76"/>
      <c r="DQ80" s="76"/>
      <c r="DR80" s="76"/>
      <c r="DS80" s="76"/>
      <c r="DT80" s="76"/>
      <c r="DU80" s="76"/>
      <c r="DV80" s="76"/>
      <c r="DW80" s="76"/>
      <c r="DX80" s="76"/>
      <c r="DY80" s="76"/>
      <c r="DZ80" s="76"/>
      <c r="EA80" s="76"/>
      <c r="EB80" s="76"/>
      <c r="EC80" s="76"/>
      <c r="ED80" s="76"/>
      <c r="EE80" s="76"/>
      <c r="EF80" s="76"/>
      <c r="EG80" s="76"/>
      <c r="EH80" s="76"/>
      <c r="EI80" s="76"/>
      <c r="EJ80" s="76"/>
      <c r="EK80" s="76"/>
      <c r="EL80" s="76"/>
      <c r="EM80" s="76"/>
      <c r="EN80" s="76"/>
      <c r="EO80" s="76"/>
      <c r="EP80" s="76"/>
      <c r="EQ80" s="76"/>
      <c r="ER80" s="76"/>
      <c r="ES80" s="76"/>
      <c r="ET80" s="76"/>
      <c r="EU80" s="76"/>
      <c r="EV80" s="76"/>
      <c r="EW80" s="76"/>
      <c r="EX80" s="76"/>
      <c r="EY80" s="76"/>
    </row>
    <row r="81" spans="1:155" s="89" customFormat="1" ht="15" customHeight="1" x14ac:dyDescent="0.25">
      <c r="A81" s="564"/>
      <c r="B81" s="568"/>
      <c r="C81" s="614"/>
      <c r="D81" s="773"/>
      <c r="E81" s="832"/>
      <c r="F81" s="848"/>
      <c r="G81" s="808"/>
      <c r="H81" s="809"/>
      <c r="I81" s="809"/>
      <c r="J81" s="810"/>
      <c r="K81" s="601"/>
      <c r="L81" s="79"/>
      <c r="M81" s="79"/>
      <c r="N81" s="76"/>
      <c r="O81" s="76"/>
      <c r="P81" s="76"/>
      <c r="Q81" s="76"/>
      <c r="R81" s="76"/>
      <c r="S81" s="76"/>
      <c r="T81" s="76"/>
      <c r="U81" s="76"/>
      <c r="V81" s="76"/>
      <c r="W81" s="76"/>
      <c r="X81" s="76"/>
      <c r="Y81" s="76"/>
      <c r="Z81" s="76"/>
      <c r="AA81" s="76"/>
      <c r="AB81" s="76"/>
      <c r="AC81" s="76"/>
      <c r="AD81" s="76"/>
      <c r="AE81" s="76"/>
      <c r="AF81" s="76"/>
      <c r="AG81" s="76"/>
      <c r="AH81" s="76"/>
      <c r="AI81" s="76"/>
      <c r="AJ81" s="76"/>
      <c r="AK81" s="76"/>
      <c r="AL81" s="76"/>
      <c r="AM81" s="76"/>
      <c r="AN81" s="76"/>
      <c r="AO81" s="76"/>
      <c r="AP81" s="76"/>
      <c r="AQ81" s="76"/>
      <c r="AR81" s="76"/>
      <c r="AS81" s="76"/>
      <c r="AT81" s="76"/>
      <c r="AU81" s="76"/>
      <c r="AV81" s="76"/>
      <c r="AW81" s="76"/>
      <c r="AX81" s="76"/>
      <c r="AY81" s="76"/>
      <c r="AZ81" s="76"/>
      <c r="BA81" s="76"/>
      <c r="BB81" s="76"/>
      <c r="BC81" s="76"/>
      <c r="BD81" s="76"/>
      <c r="BE81" s="76"/>
      <c r="BF81" s="76"/>
      <c r="BG81" s="76"/>
      <c r="BH81" s="76"/>
      <c r="BI81" s="76"/>
      <c r="BJ81" s="76"/>
      <c r="BK81" s="76"/>
      <c r="BL81" s="76"/>
      <c r="BM81" s="76"/>
      <c r="BN81" s="76"/>
      <c r="BO81" s="76"/>
      <c r="BP81" s="76"/>
      <c r="BQ81" s="76"/>
      <c r="BR81" s="76"/>
      <c r="BS81" s="76"/>
      <c r="BT81" s="76"/>
      <c r="BU81" s="76"/>
      <c r="BV81" s="76"/>
      <c r="BW81" s="76"/>
      <c r="BX81" s="76"/>
      <c r="BY81" s="76"/>
      <c r="BZ81" s="76"/>
      <c r="CA81" s="76"/>
      <c r="CB81" s="76"/>
      <c r="CC81" s="76"/>
      <c r="CD81" s="76"/>
      <c r="CE81" s="76"/>
      <c r="CF81" s="76"/>
      <c r="CG81" s="76"/>
      <c r="CH81" s="76"/>
      <c r="CI81" s="76"/>
      <c r="CJ81" s="76"/>
      <c r="CK81" s="76"/>
      <c r="CL81" s="76"/>
      <c r="CM81" s="76"/>
      <c r="CN81" s="76"/>
      <c r="CO81" s="76"/>
      <c r="CP81" s="76"/>
      <c r="CQ81" s="76"/>
      <c r="CR81" s="76"/>
      <c r="CS81" s="76"/>
      <c r="CT81" s="76"/>
      <c r="CU81" s="76"/>
      <c r="CV81" s="76"/>
      <c r="CW81" s="76"/>
      <c r="CX81" s="76"/>
      <c r="CY81" s="76"/>
      <c r="CZ81" s="76"/>
      <c r="DA81" s="76"/>
      <c r="DB81" s="76"/>
      <c r="DC81" s="76"/>
      <c r="DD81" s="76"/>
      <c r="DE81" s="76"/>
      <c r="DF81" s="76"/>
      <c r="DG81" s="76"/>
      <c r="DH81" s="76"/>
      <c r="DI81" s="76"/>
      <c r="DJ81" s="76"/>
      <c r="DK81" s="76"/>
      <c r="DL81" s="76"/>
      <c r="DM81" s="76"/>
      <c r="DN81" s="76"/>
      <c r="DO81" s="76"/>
      <c r="DP81" s="76"/>
      <c r="DQ81" s="76"/>
      <c r="DR81" s="76"/>
      <c r="DS81" s="76"/>
      <c r="DT81" s="76"/>
      <c r="DU81" s="76"/>
      <c r="DV81" s="76"/>
      <c r="DW81" s="76"/>
      <c r="DX81" s="76"/>
      <c r="DY81" s="76"/>
      <c r="DZ81" s="76"/>
      <c r="EA81" s="76"/>
      <c r="EB81" s="76"/>
      <c r="EC81" s="76"/>
      <c r="ED81" s="76"/>
      <c r="EE81" s="76"/>
      <c r="EF81" s="76"/>
      <c r="EG81" s="76"/>
      <c r="EH81" s="76"/>
      <c r="EI81" s="76"/>
      <c r="EJ81" s="76"/>
      <c r="EK81" s="76"/>
      <c r="EL81" s="76"/>
      <c r="EM81" s="76"/>
      <c r="EN81" s="76"/>
      <c r="EO81" s="76"/>
      <c r="EP81" s="76"/>
      <c r="EQ81" s="76"/>
      <c r="ER81" s="76"/>
      <c r="ES81" s="76"/>
      <c r="ET81" s="76"/>
      <c r="EU81" s="76"/>
      <c r="EV81" s="76"/>
      <c r="EW81" s="76"/>
      <c r="EX81" s="76"/>
      <c r="EY81" s="76"/>
    </row>
    <row r="82" spans="1:155" s="89" customFormat="1" ht="15" customHeight="1" x14ac:dyDescent="0.25">
      <c r="A82" s="564"/>
      <c r="B82" s="568"/>
      <c r="C82" s="614"/>
      <c r="D82" s="773"/>
      <c r="E82" s="832"/>
      <c r="F82" s="849"/>
      <c r="G82" s="811"/>
      <c r="H82" s="812"/>
      <c r="I82" s="812"/>
      <c r="J82" s="813"/>
      <c r="K82" s="601"/>
      <c r="L82" s="79"/>
      <c r="M82" s="79"/>
      <c r="N82" s="76"/>
      <c r="O82" s="76"/>
      <c r="P82" s="76"/>
      <c r="Q82" s="76"/>
      <c r="R82" s="76"/>
      <c r="S82" s="76"/>
      <c r="T82" s="76"/>
      <c r="U82" s="76"/>
      <c r="V82" s="76"/>
      <c r="W82" s="76"/>
      <c r="X82" s="76"/>
      <c r="Y82" s="76"/>
      <c r="Z82" s="76"/>
      <c r="AA82" s="76"/>
      <c r="AB82" s="76"/>
      <c r="AC82" s="76"/>
      <c r="AD82" s="76"/>
      <c r="AE82" s="76"/>
      <c r="AF82" s="76"/>
      <c r="AG82" s="76"/>
      <c r="AH82" s="76"/>
      <c r="AI82" s="76"/>
      <c r="AJ82" s="76"/>
      <c r="AK82" s="76"/>
      <c r="AL82" s="76"/>
      <c r="AM82" s="76"/>
      <c r="AN82" s="76"/>
      <c r="AO82" s="76"/>
      <c r="AP82" s="76"/>
      <c r="AQ82" s="76"/>
      <c r="AR82" s="76"/>
      <c r="AS82" s="76"/>
      <c r="AT82" s="76"/>
      <c r="AU82" s="76"/>
      <c r="AV82" s="76"/>
      <c r="AW82" s="76"/>
      <c r="AX82" s="76"/>
      <c r="AY82" s="76"/>
      <c r="AZ82" s="76"/>
      <c r="BA82" s="76"/>
      <c r="BB82" s="76"/>
      <c r="BC82" s="76"/>
      <c r="BD82" s="76"/>
      <c r="BE82" s="76"/>
      <c r="BF82" s="76"/>
      <c r="BG82" s="76"/>
      <c r="BH82" s="76"/>
      <c r="BI82" s="76"/>
      <c r="BJ82" s="76"/>
      <c r="BK82" s="76"/>
      <c r="BL82" s="76"/>
      <c r="BM82" s="76"/>
      <c r="BN82" s="76"/>
      <c r="BO82" s="76"/>
      <c r="BP82" s="76"/>
      <c r="BQ82" s="76"/>
      <c r="BR82" s="76"/>
      <c r="BS82" s="76"/>
      <c r="BT82" s="76"/>
      <c r="BU82" s="76"/>
      <c r="BV82" s="76"/>
      <c r="BW82" s="76"/>
      <c r="BX82" s="76"/>
      <c r="BY82" s="76"/>
      <c r="BZ82" s="76"/>
      <c r="CA82" s="76"/>
      <c r="CB82" s="76"/>
      <c r="CC82" s="76"/>
      <c r="CD82" s="76"/>
      <c r="CE82" s="76"/>
      <c r="CF82" s="76"/>
      <c r="CG82" s="76"/>
      <c r="CH82" s="76"/>
      <c r="CI82" s="76"/>
      <c r="CJ82" s="76"/>
      <c r="CK82" s="76"/>
      <c r="CL82" s="76"/>
      <c r="CM82" s="76"/>
      <c r="CN82" s="76"/>
      <c r="CO82" s="76"/>
      <c r="CP82" s="76"/>
      <c r="CQ82" s="76"/>
      <c r="CR82" s="76"/>
      <c r="CS82" s="76"/>
      <c r="CT82" s="76"/>
      <c r="CU82" s="76"/>
      <c r="CV82" s="76"/>
      <c r="CW82" s="76"/>
      <c r="CX82" s="76"/>
      <c r="CY82" s="76"/>
      <c r="CZ82" s="76"/>
      <c r="DA82" s="76"/>
      <c r="DB82" s="76"/>
      <c r="DC82" s="76"/>
      <c r="DD82" s="76"/>
      <c r="DE82" s="76"/>
      <c r="DF82" s="76"/>
      <c r="DG82" s="76"/>
      <c r="DH82" s="76"/>
      <c r="DI82" s="76"/>
      <c r="DJ82" s="76"/>
      <c r="DK82" s="76"/>
      <c r="DL82" s="76"/>
      <c r="DM82" s="76"/>
      <c r="DN82" s="76"/>
      <c r="DO82" s="76"/>
      <c r="DP82" s="76"/>
      <c r="DQ82" s="76"/>
      <c r="DR82" s="76"/>
      <c r="DS82" s="76"/>
      <c r="DT82" s="76"/>
      <c r="DU82" s="76"/>
      <c r="DV82" s="76"/>
      <c r="DW82" s="76"/>
      <c r="DX82" s="76"/>
      <c r="DY82" s="76"/>
      <c r="DZ82" s="76"/>
      <c r="EA82" s="76"/>
      <c r="EB82" s="76"/>
      <c r="EC82" s="76"/>
      <c r="ED82" s="76"/>
      <c r="EE82" s="76"/>
      <c r="EF82" s="76"/>
      <c r="EG82" s="76"/>
      <c r="EH82" s="76"/>
      <c r="EI82" s="76"/>
      <c r="EJ82" s="76"/>
      <c r="EK82" s="76"/>
      <c r="EL82" s="76"/>
      <c r="EM82" s="76"/>
      <c r="EN82" s="76"/>
      <c r="EO82" s="76"/>
      <c r="EP82" s="76"/>
      <c r="EQ82" s="76"/>
      <c r="ER82" s="76"/>
      <c r="ES82" s="76"/>
      <c r="ET82" s="76"/>
      <c r="EU82" s="76"/>
      <c r="EV82" s="76"/>
      <c r="EW82" s="76"/>
      <c r="EX82" s="76"/>
      <c r="EY82" s="76"/>
    </row>
    <row r="83" spans="1:155" s="89" customFormat="1" ht="15" customHeight="1" x14ac:dyDescent="0.25">
      <c r="A83" s="564"/>
      <c r="B83" s="568"/>
      <c r="C83" s="614"/>
      <c r="D83" s="773"/>
      <c r="E83" s="832"/>
      <c r="F83" s="844" t="s">
        <v>84</v>
      </c>
      <c r="G83" s="833">
        <v>12.5</v>
      </c>
      <c r="H83" s="834"/>
      <c r="I83" s="834"/>
      <c r="J83" s="835"/>
      <c r="K83" s="601"/>
      <c r="L83" s="79"/>
      <c r="M83" s="79"/>
      <c r="N83" s="76"/>
      <c r="O83" s="76"/>
      <c r="P83" s="76"/>
      <c r="Q83" s="76"/>
      <c r="R83" s="76"/>
      <c r="S83" s="76"/>
      <c r="T83" s="76"/>
      <c r="U83" s="76"/>
      <c r="V83" s="76"/>
      <c r="W83" s="76"/>
      <c r="X83" s="76"/>
      <c r="Y83" s="76"/>
      <c r="Z83" s="76"/>
      <c r="AA83" s="76"/>
      <c r="AB83" s="76"/>
      <c r="AC83" s="76"/>
      <c r="AD83" s="76"/>
      <c r="AE83" s="76"/>
      <c r="AF83" s="76"/>
      <c r="AG83" s="76"/>
      <c r="AH83" s="76"/>
      <c r="AI83" s="76"/>
      <c r="AJ83" s="76"/>
      <c r="AK83" s="76"/>
      <c r="AL83" s="76"/>
      <c r="AM83" s="76"/>
      <c r="AN83" s="76"/>
      <c r="AO83" s="76"/>
      <c r="AP83" s="76"/>
      <c r="AQ83" s="76"/>
      <c r="AR83" s="76"/>
      <c r="AS83" s="76"/>
      <c r="AT83" s="76"/>
      <c r="AU83" s="76"/>
      <c r="AV83" s="76"/>
      <c r="AW83" s="76"/>
      <c r="AX83" s="76"/>
      <c r="AY83" s="76"/>
      <c r="AZ83" s="76"/>
      <c r="BA83" s="76"/>
      <c r="BB83" s="76"/>
      <c r="BC83" s="76"/>
      <c r="BD83" s="76"/>
      <c r="BE83" s="76"/>
      <c r="BF83" s="76"/>
      <c r="BG83" s="76"/>
      <c r="BH83" s="76"/>
      <c r="BI83" s="76"/>
      <c r="BJ83" s="76"/>
      <c r="BK83" s="76"/>
      <c r="BL83" s="76"/>
      <c r="BM83" s="76"/>
      <c r="BN83" s="76"/>
      <c r="BO83" s="76"/>
      <c r="BP83" s="76"/>
      <c r="BQ83" s="76"/>
      <c r="BR83" s="76"/>
      <c r="BS83" s="76"/>
      <c r="BT83" s="76"/>
      <c r="BU83" s="76"/>
      <c r="BV83" s="76"/>
      <c r="BW83" s="76"/>
      <c r="BX83" s="76"/>
      <c r="BY83" s="76"/>
      <c r="BZ83" s="76"/>
      <c r="CA83" s="76"/>
      <c r="CB83" s="76"/>
      <c r="CC83" s="76"/>
      <c r="CD83" s="76"/>
      <c r="CE83" s="76"/>
      <c r="CF83" s="76"/>
      <c r="CG83" s="76"/>
      <c r="CH83" s="76"/>
      <c r="CI83" s="76"/>
      <c r="CJ83" s="76"/>
      <c r="CK83" s="76"/>
      <c r="CL83" s="76"/>
      <c r="CM83" s="76"/>
      <c r="CN83" s="76"/>
      <c r="CO83" s="76"/>
      <c r="CP83" s="76"/>
      <c r="CQ83" s="76"/>
      <c r="CR83" s="76"/>
      <c r="CS83" s="76"/>
      <c r="CT83" s="76"/>
      <c r="CU83" s="76"/>
      <c r="CV83" s="76"/>
      <c r="CW83" s="76"/>
      <c r="CX83" s="76"/>
      <c r="CY83" s="76"/>
      <c r="CZ83" s="76"/>
      <c r="DA83" s="76"/>
      <c r="DB83" s="76"/>
      <c r="DC83" s="76"/>
      <c r="DD83" s="76"/>
      <c r="DE83" s="76"/>
      <c r="DF83" s="76"/>
      <c r="DG83" s="76"/>
      <c r="DH83" s="76"/>
      <c r="DI83" s="76"/>
      <c r="DJ83" s="76"/>
      <c r="DK83" s="76"/>
      <c r="DL83" s="76"/>
      <c r="DM83" s="76"/>
      <c r="DN83" s="76"/>
      <c r="DO83" s="76"/>
      <c r="DP83" s="76"/>
      <c r="DQ83" s="76"/>
      <c r="DR83" s="76"/>
      <c r="DS83" s="76"/>
      <c r="DT83" s="76"/>
      <c r="DU83" s="76"/>
      <c r="DV83" s="76"/>
      <c r="DW83" s="76"/>
      <c r="DX83" s="76"/>
      <c r="DY83" s="76"/>
      <c r="DZ83" s="76"/>
      <c r="EA83" s="76"/>
      <c r="EB83" s="76"/>
      <c r="EC83" s="76"/>
      <c r="ED83" s="76"/>
      <c r="EE83" s="76"/>
      <c r="EF83" s="76"/>
      <c r="EG83" s="76"/>
      <c r="EH83" s="76"/>
      <c r="EI83" s="76"/>
      <c r="EJ83" s="76"/>
      <c r="EK83" s="76"/>
      <c r="EL83" s="76"/>
      <c r="EM83" s="76"/>
      <c r="EN83" s="76"/>
      <c r="EO83" s="76"/>
      <c r="EP83" s="76"/>
      <c r="EQ83" s="76"/>
      <c r="ER83" s="76"/>
      <c r="ES83" s="76"/>
      <c r="ET83" s="76"/>
      <c r="EU83" s="76"/>
      <c r="EV83" s="76"/>
      <c r="EW83" s="76"/>
      <c r="EX83" s="76"/>
      <c r="EY83" s="76"/>
    </row>
    <row r="84" spans="1:155" s="89" customFormat="1" ht="15" customHeight="1" x14ac:dyDescent="0.25">
      <c r="A84" s="564"/>
      <c r="B84" s="568"/>
      <c r="C84" s="614"/>
      <c r="D84" s="773"/>
      <c r="E84" s="832"/>
      <c r="F84" s="845"/>
      <c r="G84" s="836"/>
      <c r="H84" s="837"/>
      <c r="I84" s="837"/>
      <c r="J84" s="838"/>
      <c r="K84" s="601"/>
      <c r="L84" s="79"/>
      <c r="M84" s="79"/>
      <c r="N84" s="76"/>
      <c r="O84" s="76"/>
      <c r="P84" s="76"/>
      <c r="Q84" s="76"/>
      <c r="R84" s="76"/>
      <c r="S84" s="76"/>
      <c r="T84" s="76"/>
      <c r="U84" s="76"/>
      <c r="V84" s="76"/>
      <c r="W84" s="76"/>
      <c r="X84" s="76"/>
      <c r="Y84" s="76"/>
      <c r="Z84" s="76"/>
      <c r="AA84" s="76"/>
      <c r="AB84" s="76"/>
      <c r="AC84" s="76"/>
      <c r="AD84" s="76"/>
      <c r="AE84" s="76"/>
      <c r="AF84" s="76"/>
      <c r="AG84" s="76"/>
      <c r="AH84" s="76"/>
      <c r="AI84" s="76"/>
      <c r="AJ84" s="76"/>
      <c r="AK84" s="76"/>
      <c r="AL84" s="76"/>
      <c r="AM84" s="76"/>
      <c r="AN84" s="76"/>
      <c r="AO84" s="76"/>
      <c r="AP84" s="76"/>
      <c r="AQ84" s="76"/>
      <c r="AR84" s="76"/>
      <c r="AS84" s="76"/>
      <c r="AT84" s="76"/>
      <c r="AU84" s="76"/>
      <c r="AV84" s="76"/>
      <c r="AW84" s="76"/>
      <c r="AX84" s="76"/>
      <c r="AY84" s="76"/>
      <c r="AZ84" s="76"/>
      <c r="BA84" s="76"/>
      <c r="BB84" s="76"/>
      <c r="BC84" s="76"/>
      <c r="BD84" s="76"/>
      <c r="BE84" s="76"/>
      <c r="BF84" s="76"/>
      <c r="BG84" s="76"/>
      <c r="BH84" s="76"/>
      <c r="BI84" s="76"/>
      <c r="BJ84" s="76"/>
      <c r="BK84" s="76"/>
      <c r="BL84" s="76"/>
      <c r="BM84" s="76"/>
      <c r="BN84" s="76"/>
      <c r="BO84" s="76"/>
      <c r="BP84" s="76"/>
      <c r="BQ84" s="76"/>
      <c r="BR84" s="76"/>
      <c r="BS84" s="76"/>
      <c r="BT84" s="76"/>
      <c r="BU84" s="76"/>
      <c r="BV84" s="76"/>
      <c r="BW84" s="76"/>
      <c r="BX84" s="76"/>
      <c r="BY84" s="76"/>
      <c r="BZ84" s="76"/>
      <c r="CA84" s="76"/>
      <c r="CB84" s="76"/>
      <c r="CC84" s="76"/>
      <c r="CD84" s="76"/>
      <c r="CE84" s="76"/>
      <c r="CF84" s="76"/>
      <c r="CG84" s="76"/>
      <c r="CH84" s="76"/>
      <c r="CI84" s="76"/>
      <c r="CJ84" s="76"/>
      <c r="CK84" s="76"/>
      <c r="CL84" s="76"/>
      <c r="CM84" s="76"/>
      <c r="CN84" s="76"/>
      <c r="CO84" s="76"/>
      <c r="CP84" s="76"/>
      <c r="CQ84" s="76"/>
      <c r="CR84" s="76"/>
      <c r="CS84" s="76"/>
      <c r="CT84" s="76"/>
      <c r="CU84" s="76"/>
      <c r="CV84" s="76"/>
      <c r="CW84" s="76"/>
      <c r="CX84" s="76"/>
      <c r="CY84" s="76"/>
      <c r="CZ84" s="76"/>
      <c r="DA84" s="76"/>
      <c r="DB84" s="76"/>
      <c r="DC84" s="76"/>
      <c r="DD84" s="76"/>
      <c r="DE84" s="76"/>
      <c r="DF84" s="76"/>
      <c r="DG84" s="76"/>
      <c r="DH84" s="76"/>
      <c r="DI84" s="76"/>
      <c r="DJ84" s="76"/>
      <c r="DK84" s="76"/>
      <c r="DL84" s="76"/>
      <c r="DM84" s="76"/>
      <c r="DN84" s="76"/>
      <c r="DO84" s="76"/>
      <c r="DP84" s="76"/>
      <c r="DQ84" s="76"/>
      <c r="DR84" s="76"/>
      <c r="DS84" s="76"/>
      <c r="DT84" s="76"/>
      <c r="DU84" s="76"/>
      <c r="DV84" s="76"/>
      <c r="DW84" s="76"/>
      <c r="DX84" s="76"/>
      <c r="DY84" s="76"/>
      <c r="DZ84" s="76"/>
      <c r="EA84" s="76"/>
      <c r="EB84" s="76"/>
      <c r="EC84" s="76"/>
      <c r="ED84" s="76"/>
      <c r="EE84" s="76"/>
      <c r="EF84" s="76"/>
      <c r="EG84" s="76"/>
      <c r="EH84" s="76"/>
      <c r="EI84" s="76"/>
      <c r="EJ84" s="76"/>
      <c r="EK84" s="76"/>
      <c r="EL84" s="76"/>
      <c r="EM84" s="76"/>
      <c r="EN84" s="76"/>
      <c r="EO84" s="76"/>
      <c r="EP84" s="76"/>
      <c r="EQ84" s="76"/>
      <c r="ER84" s="76"/>
      <c r="ES84" s="76"/>
      <c r="ET84" s="76"/>
      <c r="EU84" s="76"/>
      <c r="EV84" s="76"/>
      <c r="EW84" s="76"/>
      <c r="EX84" s="76"/>
      <c r="EY84" s="76"/>
    </row>
    <row r="85" spans="1:155" s="89" customFormat="1" ht="15" customHeight="1" x14ac:dyDescent="0.25">
      <c r="A85" s="564"/>
      <c r="B85" s="569"/>
      <c r="C85" s="614"/>
      <c r="D85" s="773"/>
      <c r="E85" s="777"/>
      <c r="F85" s="846"/>
      <c r="G85" s="839"/>
      <c r="H85" s="840"/>
      <c r="I85" s="840"/>
      <c r="J85" s="841"/>
      <c r="K85" s="601"/>
      <c r="L85" s="79"/>
      <c r="M85" s="79"/>
      <c r="N85" s="76"/>
      <c r="O85" s="76"/>
      <c r="P85" s="76"/>
      <c r="Q85" s="76"/>
      <c r="R85" s="76"/>
      <c r="S85" s="76"/>
      <c r="T85" s="76"/>
      <c r="U85" s="76"/>
      <c r="V85" s="76"/>
      <c r="W85" s="76"/>
      <c r="X85" s="76"/>
      <c r="Y85" s="76"/>
      <c r="Z85" s="76"/>
      <c r="AA85" s="76"/>
      <c r="AB85" s="76"/>
      <c r="AC85" s="76"/>
      <c r="AD85" s="76"/>
      <c r="AE85" s="76"/>
      <c r="AF85" s="76"/>
      <c r="AG85" s="76"/>
      <c r="AH85" s="76"/>
      <c r="AI85" s="76"/>
      <c r="AJ85" s="76"/>
      <c r="AK85" s="76"/>
      <c r="AL85" s="76"/>
      <c r="AM85" s="76"/>
      <c r="AN85" s="76"/>
      <c r="AO85" s="76"/>
      <c r="AP85" s="76"/>
      <c r="AQ85" s="76"/>
      <c r="AR85" s="76"/>
      <c r="AS85" s="76"/>
      <c r="AT85" s="76"/>
      <c r="AU85" s="76"/>
      <c r="AV85" s="76"/>
      <c r="AW85" s="76"/>
      <c r="AX85" s="76"/>
      <c r="AY85" s="76"/>
      <c r="AZ85" s="76"/>
      <c r="BA85" s="76"/>
      <c r="BB85" s="76"/>
      <c r="BC85" s="76"/>
      <c r="BD85" s="76"/>
      <c r="BE85" s="76"/>
      <c r="BF85" s="76"/>
      <c r="BG85" s="76"/>
      <c r="BH85" s="76"/>
      <c r="BI85" s="76"/>
      <c r="BJ85" s="76"/>
      <c r="BK85" s="76"/>
      <c r="BL85" s="76"/>
      <c r="BM85" s="76"/>
      <c r="BN85" s="76"/>
      <c r="BO85" s="76"/>
      <c r="BP85" s="76"/>
      <c r="BQ85" s="76"/>
      <c r="BR85" s="76"/>
      <c r="BS85" s="76"/>
      <c r="BT85" s="76"/>
      <c r="BU85" s="76"/>
      <c r="BV85" s="76"/>
      <c r="BW85" s="76"/>
      <c r="BX85" s="76"/>
      <c r="BY85" s="76"/>
      <c r="BZ85" s="76"/>
      <c r="CA85" s="76"/>
      <c r="CB85" s="76"/>
      <c r="CC85" s="76"/>
      <c r="CD85" s="76"/>
      <c r="CE85" s="76"/>
      <c r="CF85" s="76"/>
      <c r="CG85" s="76"/>
      <c r="CH85" s="76"/>
      <c r="CI85" s="76"/>
      <c r="CJ85" s="76"/>
      <c r="CK85" s="76"/>
      <c r="CL85" s="76"/>
      <c r="CM85" s="76"/>
      <c r="CN85" s="76"/>
      <c r="CO85" s="76"/>
      <c r="CP85" s="76"/>
      <c r="CQ85" s="76"/>
      <c r="CR85" s="76"/>
      <c r="CS85" s="76"/>
      <c r="CT85" s="76"/>
      <c r="CU85" s="76"/>
      <c r="CV85" s="76"/>
      <c r="CW85" s="76"/>
      <c r="CX85" s="76"/>
      <c r="CY85" s="76"/>
      <c r="CZ85" s="76"/>
      <c r="DA85" s="76"/>
      <c r="DB85" s="76"/>
      <c r="DC85" s="76"/>
      <c r="DD85" s="76"/>
      <c r="DE85" s="76"/>
      <c r="DF85" s="76"/>
      <c r="DG85" s="76"/>
      <c r="DH85" s="76"/>
      <c r="DI85" s="76"/>
      <c r="DJ85" s="76"/>
      <c r="DK85" s="76"/>
      <c r="DL85" s="76"/>
      <c r="DM85" s="76"/>
      <c r="DN85" s="76"/>
      <c r="DO85" s="76"/>
      <c r="DP85" s="76"/>
      <c r="DQ85" s="76"/>
      <c r="DR85" s="76"/>
      <c r="DS85" s="76"/>
      <c r="DT85" s="76"/>
      <c r="DU85" s="76"/>
      <c r="DV85" s="76"/>
      <c r="DW85" s="76"/>
      <c r="DX85" s="76"/>
      <c r="DY85" s="76"/>
      <c r="DZ85" s="76"/>
      <c r="EA85" s="76"/>
      <c r="EB85" s="76"/>
      <c r="EC85" s="76"/>
      <c r="ED85" s="76"/>
      <c r="EE85" s="76"/>
      <c r="EF85" s="76"/>
      <c r="EG85" s="76"/>
      <c r="EH85" s="76"/>
      <c r="EI85" s="76"/>
      <c r="EJ85" s="76"/>
      <c r="EK85" s="76"/>
      <c r="EL85" s="76"/>
      <c r="EM85" s="76"/>
      <c r="EN85" s="76"/>
      <c r="EO85" s="76"/>
      <c r="EP85" s="76"/>
      <c r="EQ85" s="76"/>
      <c r="ER85" s="76"/>
      <c r="ES85" s="76"/>
      <c r="ET85" s="76"/>
      <c r="EU85" s="76"/>
      <c r="EV85" s="76"/>
      <c r="EW85" s="76"/>
      <c r="EX85" s="76"/>
      <c r="EY85" s="76"/>
    </row>
    <row r="86" spans="1:155" s="89" customFormat="1" ht="15" customHeight="1" x14ac:dyDescent="0.25">
      <c r="A86" s="564">
        <v>4</v>
      </c>
      <c r="B86" s="567"/>
      <c r="C86" s="614" t="s">
        <v>1390</v>
      </c>
      <c r="D86" s="773"/>
      <c r="E86" s="774"/>
      <c r="F86" s="847" t="s">
        <v>779</v>
      </c>
      <c r="G86" s="805" t="s">
        <v>782</v>
      </c>
      <c r="H86" s="806"/>
      <c r="I86" s="806"/>
      <c r="J86" s="807"/>
      <c r="K86" s="601">
        <v>9554</v>
      </c>
      <c r="L86" s="79"/>
      <c r="M86" s="79"/>
      <c r="N86" s="76"/>
      <c r="O86" s="76"/>
      <c r="P86" s="76"/>
      <c r="Q86" s="76"/>
      <c r="R86" s="76"/>
      <c r="S86" s="76"/>
      <c r="T86" s="76"/>
      <c r="U86" s="76"/>
      <c r="V86" s="76"/>
      <c r="W86" s="76"/>
      <c r="X86" s="76"/>
      <c r="Y86" s="76"/>
      <c r="Z86" s="76"/>
      <c r="AA86" s="76"/>
      <c r="AB86" s="76"/>
      <c r="AC86" s="76"/>
      <c r="AD86" s="76"/>
      <c r="AE86" s="76"/>
      <c r="AF86" s="76"/>
      <c r="AG86" s="76"/>
      <c r="AH86" s="76"/>
      <c r="AI86" s="76"/>
      <c r="AJ86" s="76"/>
      <c r="AK86" s="76"/>
      <c r="AL86" s="76"/>
      <c r="AM86" s="76"/>
      <c r="AN86" s="76"/>
      <c r="AO86" s="76"/>
      <c r="AP86" s="76"/>
      <c r="AQ86" s="76"/>
      <c r="AR86" s="76"/>
      <c r="AS86" s="76"/>
      <c r="AT86" s="76"/>
      <c r="AU86" s="76"/>
      <c r="AV86" s="76"/>
      <c r="AW86" s="76"/>
      <c r="AX86" s="76"/>
      <c r="AY86" s="76"/>
      <c r="AZ86" s="76"/>
      <c r="BA86" s="76"/>
      <c r="BB86" s="76"/>
      <c r="BC86" s="76"/>
      <c r="BD86" s="76"/>
      <c r="BE86" s="76"/>
      <c r="BF86" s="76"/>
      <c r="BG86" s="76"/>
      <c r="BH86" s="76"/>
      <c r="BI86" s="76"/>
      <c r="BJ86" s="76"/>
      <c r="BK86" s="76"/>
      <c r="BL86" s="76"/>
      <c r="BM86" s="76"/>
      <c r="BN86" s="76"/>
      <c r="BO86" s="76"/>
      <c r="BP86" s="76"/>
      <c r="BQ86" s="76"/>
      <c r="BR86" s="76"/>
      <c r="BS86" s="76"/>
      <c r="BT86" s="76"/>
      <c r="BU86" s="76"/>
      <c r="BV86" s="76"/>
      <c r="BW86" s="76"/>
      <c r="BX86" s="76"/>
      <c r="BY86" s="76"/>
      <c r="BZ86" s="76"/>
      <c r="CA86" s="76"/>
      <c r="CB86" s="76"/>
      <c r="CC86" s="76"/>
      <c r="CD86" s="76"/>
      <c r="CE86" s="76"/>
      <c r="CF86" s="76"/>
      <c r="CG86" s="76"/>
      <c r="CH86" s="76"/>
      <c r="CI86" s="76"/>
      <c r="CJ86" s="76"/>
      <c r="CK86" s="76"/>
      <c r="CL86" s="76"/>
      <c r="CM86" s="76"/>
      <c r="CN86" s="76"/>
      <c r="CO86" s="76"/>
      <c r="CP86" s="76"/>
      <c r="CQ86" s="76"/>
      <c r="CR86" s="76"/>
      <c r="CS86" s="76"/>
      <c r="CT86" s="76"/>
      <c r="CU86" s="76"/>
      <c r="CV86" s="76"/>
      <c r="CW86" s="76"/>
      <c r="CX86" s="76"/>
      <c r="CY86" s="76"/>
      <c r="CZ86" s="76"/>
      <c r="DA86" s="76"/>
      <c r="DB86" s="76"/>
      <c r="DC86" s="76"/>
      <c r="DD86" s="76"/>
      <c r="DE86" s="76"/>
      <c r="DF86" s="76"/>
      <c r="DG86" s="76"/>
      <c r="DH86" s="76"/>
      <c r="DI86" s="76"/>
      <c r="DJ86" s="76"/>
      <c r="DK86" s="76"/>
      <c r="DL86" s="76"/>
      <c r="DM86" s="76"/>
      <c r="DN86" s="76"/>
      <c r="DO86" s="76"/>
      <c r="DP86" s="76"/>
      <c r="DQ86" s="76"/>
      <c r="DR86" s="76"/>
      <c r="DS86" s="76"/>
      <c r="DT86" s="76"/>
      <c r="DU86" s="76"/>
      <c r="DV86" s="76"/>
      <c r="DW86" s="76"/>
      <c r="DX86" s="76"/>
      <c r="DY86" s="76"/>
      <c r="DZ86" s="76"/>
      <c r="EA86" s="76"/>
      <c r="EB86" s="76"/>
      <c r="EC86" s="76"/>
      <c r="ED86" s="76"/>
      <c r="EE86" s="76"/>
      <c r="EF86" s="76"/>
      <c r="EG86" s="76"/>
      <c r="EH86" s="76"/>
      <c r="EI86" s="76"/>
      <c r="EJ86" s="76"/>
      <c r="EK86" s="76"/>
      <c r="EL86" s="76"/>
      <c r="EM86" s="76"/>
      <c r="EN86" s="76"/>
      <c r="EO86" s="76"/>
      <c r="EP86" s="76"/>
      <c r="EQ86" s="76"/>
      <c r="ER86" s="76"/>
      <c r="ES86" s="76"/>
      <c r="ET86" s="76"/>
      <c r="EU86" s="76"/>
      <c r="EV86" s="76"/>
      <c r="EW86" s="76"/>
      <c r="EX86" s="76"/>
      <c r="EY86" s="76"/>
    </row>
    <row r="87" spans="1:155" s="89" customFormat="1" ht="15" customHeight="1" x14ac:dyDescent="0.25">
      <c r="A87" s="564"/>
      <c r="B87" s="568"/>
      <c r="C87" s="614"/>
      <c r="D87" s="773"/>
      <c r="E87" s="832"/>
      <c r="F87" s="848"/>
      <c r="G87" s="808"/>
      <c r="H87" s="809"/>
      <c r="I87" s="809"/>
      <c r="J87" s="810"/>
      <c r="K87" s="601"/>
      <c r="L87" s="79"/>
      <c r="M87" s="79"/>
      <c r="N87" s="76"/>
      <c r="O87" s="76"/>
      <c r="P87" s="76"/>
      <c r="Q87" s="76"/>
      <c r="R87" s="76"/>
      <c r="S87" s="76"/>
      <c r="T87" s="76"/>
      <c r="U87" s="76"/>
      <c r="V87" s="76"/>
      <c r="W87" s="76"/>
      <c r="X87" s="76"/>
      <c r="Y87" s="76"/>
      <c r="Z87" s="76"/>
      <c r="AA87" s="76"/>
      <c r="AB87" s="76"/>
      <c r="AC87" s="76"/>
      <c r="AD87" s="76"/>
      <c r="AE87" s="76"/>
      <c r="AF87" s="76"/>
      <c r="AG87" s="76"/>
      <c r="AH87" s="76"/>
      <c r="AI87" s="76"/>
      <c r="AJ87" s="76"/>
      <c r="AK87" s="76"/>
      <c r="AL87" s="76"/>
      <c r="AM87" s="76"/>
      <c r="AN87" s="76"/>
      <c r="AO87" s="76"/>
      <c r="AP87" s="76"/>
      <c r="AQ87" s="76"/>
      <c r="AR87" s="76"/>
      <c r="AS87" s="76"/>
      <c r="AT87" s="76"/>
      <c r="AU87" s="76"/>
      <c r="AV87" s="76"/>
      <c r="AW87" s="76"/>
      <c r="AX87" s="76"/>
      <c r="AY87" s="76"/>
      <c r="AZ87" s="76"/>
      <c r="BA87" s="76"/>
      <c r="BB87" s="76"/>
      <c r="BC87" s="76"/>
      <c r="BD87" s="76"/>
      <c r="BE87" s="76"/>
      <c r="BF87" s="76"/>
      <c r="BG87" s="76"/>
      <c r="BH87" s="76"/>
      <c r="BI87" s="76"/>
      <c r="BJ87" s="76"/>
      <c r="BK87" s="76"/>
      <c r="BL87" s="76"/>
      <c r="BM87" s="76"/>
      <c r="BN87" s="76"/>
      <c r="BO87" s="76"/>
      <c r="BP87" s="76"/>
      <c r="BQ87" s="76"/>
      <c r="BR87" s="76"/>
      <c r="BS87" s="76"/>
      <c r="BT87" s="76"/>
      <c r="BU87" s="76"/>
      <c r="BV87" s="76"/>
      <c r="BW87" s="76"/>
      <c r="BX87" s="76"/>
      <c r="BY87" s="76"/>
      <c r="BZ87" s="76"/>
      <c r="CA87" s="76"/>
      <c r="CB87" s="76"/>
      <c r="CC87" s="76"/>
      <c r="CD87" s="76"/>
      <c r="CE87" s="76"/>
      <c r="CF87" s="76"/>
      <c r="CG87" s="76"/>
      <c r="CH87" s="76"/>
      <c r="CI87" s="76"/>
      <c r="CJ87" s="76"/>
      <c r="CK87" s="76"/>
      <c r="CL87" s="76"/>
      <c r="CM87" s="76"/>
      <c r="CN87" s="76"/>
      <c r="CO87" s="76"/>
      <c r="CP87" s="76"/>
      <c r="CQ87" s="76"/>
      <c r="CR87" s="76"/>
      <c r="CS87" s="76"/>
      <c r="CT87" s="76"/>
      <c r="CU87" s="76"/>
      <c r="CV87" s="76"/>
      <c r="CW87" s="76"/>
      <c r="CX87" s="76"/>
      <c r="CY87" s="76"/>
      <c r="CZ87" s="76"/>
      <c r="DA87" s="76"/>
      <c r="DB87" s="76"/>
      <c r="DC87" s="76"/>
      <c r="DD87" s="76"/>
      <c r="DE87" s="76"/>
      <c r="DF87" s="76"/>
      <c r="DG87" s="76"/>
      <c r="DH87" s="76"/>
      <c r="DI87" s="76"/>
      <c r="DJ87" s="76"/>
      <c r="DK87" s="76"/>
      <c r="DL87" s="76"/>
      <c r="DM87" s="76"/>
      <c r="DN87" s="76"/>
      <c r="DO87" s="76"/>
      <c r="DP87" s="76"/>
      <c r="DQ87" s="76"/>
      <c r="DR87" s="76"/>
      <c r="DS87" s="76"/>
      <c r="DT87" s="76"/>
      <c r="DU87" s="76"/>
      <c r="DV87" s="76"/>
      <c r="DW87" s="76"/>
      <c r="DX87" s="76"/>
      <c r="DY87" s="76"/>
      <c r="DZ87" s="76"/>
      <c r="EA87" s="76"/>
      <c r="EB87" s="76"/>
      <c r="EC87" s="76"/>
      <c r="ED87" s="76"/>
      <c r="EE87" s="76"/>
      <c r="EF87" s="76"/>
      <c r="EG87" s="76"/>
      <c r="EH87" s="76"/>
      <c r="EI87" s="76"/>
      <c r="EJ87" s="76"/>
      <c r="EK87" s="76"/>
      <c r="EL87" s="76"/>
      <c r="EM87" s="76"/>
      <c r="EN87" s="76"/>
      <c r="EO87" s="76"/>
      <c r="EP87" s="76"/>
      <c r="EQ87" s="76"/>
      <c r="ER87" s="76"/>
      <c r="ES87" s="76"/>
      <c r="ET87" s="76"/>
      <c r="EU87" s="76"/>
      <c r="EV87" s="76"/>
      <c r="EW87" s="76"/>
      <c r="EX87" s="76"/>
      <c r="EY87" s="76"/>
    </row>
    <row r="88" spans="1:155" s="89" customFormat="1" ht="15" customHeight="1" x14ac:dyDescent="0.25">
      <c r="A88" s="564"/>
      <c r="B88" s="568"/>
      <c r="C88" s="614"/>
      <c r="D88" s="773"/>
      <c r="E88" s="832"/>
      <c r="F88" s="849"/>
      <c r="G88" s="811"/>
      <c r="H88" s="812"/>
      <c r="I88" s="812"/>
      <c r="J88" s="813"/>
      <c r="K88" s="601"/>
      <c r="L88" s="79"/>
      <c r="M88" s="79"/>
      <c r="N88" s="76"/>
      <c r="O88" s="76"/>
      <c r="P88" s="76"/>
      <c r="Q88" s="76"/>
      <c r="R88" s="76"/>
      <c r="S88" s="76"/>
      <c r="T88" s="76"/>
      <c r="U88" s="76"/>
      <c r="V88" s="76"/>
      <c r="W88" s="76"/>
      <c r="X88" s="76"/>
      <c r="Y88" s="76"/>
      <c r="Z88" s="76"/>
      <c r="AA88" s="76"/>
      <c r="AB88" s="76"/>
      <c r="AC88" s="76"/>
      <c r="AD88" s="76"/>
      <c r="AE88" s="76"/>
      <c r="AF88" s="76"/>
      <c r="AG88" s="76"/>
      <c r="AH88" s="76"/>
      <c r="AI88" s="76"/>
      <c r="AJ88" s="76"/>
      <c r="AK88" s="76"/>
      <c r="AL88" s="76"/>
      <c r="AM88" s="76"/>
      <c r="AN88" s="76"/>
      <c r="AO88" s="76"/>
      <c r="AP88" s="76"/>
      <c r="AQ88" s="76"/>
      <c r="AR88" s="76"/>
      <c r="AS88" s="76"/>
      <c r="AT88" s="76"/>
      <c r="AU88" s="76"/>
      <c r="AV88" s="76"/>
      <c r="AW88" s="76"/>
      <c r="AX88" s="76"/>
      <c r="AY88" s="76"/>
      <c r="AZ88" s="76"/>
      <c r="BA88" s="76"/>
      <c r="BB88" s="76"/>
      <c r="BC88" s="76"/>
      <c r="BD88" s="76"/>
      <c r="BE88" s="76"/>
      <c r="BF88" s="76"/>
      <c r="BG88" s="76"/>
      <c r="BH88" s="76"/>
      <c r="BI88" s="76"/>
      <c r="BJ88" s="76"/>
      <c r="BK88" s="76"/>
      <c r="BL88" s="76"/>
      <c r="BM88" s="76"/>
      <c r="BN88" s="76"/>
      <c r="BO88" s="76"/>
      <c r="BP88" s="76"/>
      <c r="BQ88" s="76"/>
      <c r="BR88" s="76"/>
      <c r="BS88" s="76"/>
      <c r="BT88" s="76"/>
      <c r="BU88" s="76"/>
      <c r="BV88" s="76"/>
      <c r="BW88" s="76"/>
      <c r="BX88" s="76"/>
      <c r="BY88" s="76"/>
      <c r="BZ88" s="76"/>
      <c r="CA88" s="76"/>
      <c r="CB88" s="76"/>
      <c r="CC88" s="76"/>
      <c r="CD88" s="76"/>
      <c r="CE88" s="76"/>
      <c r="CF88" s="76"/>
      <c r="CG88" s="76"/>
      <c r="CH88" s="76"/>
      <c r="CI88" s="76"/>
      <c r="CJ88" s="76"/>
      <c r="CK88" s="76"/>
      <c r="CL88" s="76"/>
      <c r="CM88" s="76"/>
      <c r="CN88" s="76"/>
      <c r="CO88" s="76"/>
      <c r="CP88" s="76"/>
      <c r="CQ88" s="76"/>
      <c r="CR88" s="76"/>
      <c r="CS88" s="76"/>
      <c r="CT88" s="76"/>
      <c r="CU88" s="76"/>
      <c r="CV88" s="76"/>
      <c r="CW88" s="76"/>
      <c r="CX88" s="76"/>
      <c r="CY88" s="76"/>
      <c r="CZ88" s="76"/>
      <c r="DA88" s="76"/>
      <c r="DB88" s="76"/>
      <c r="DC88" s="76"/>
      <c r="DD88" s="76"/>
      <c r="DE88" s="76"/>
      <c r="DF88" s="76"/>
      <c r="DG88" s="76"/>
      <c r="DH88" s="76"/>
      <c r="DI88" s="76"/>
      <c r="DJ88" s="76"/>
      <c r="DK88" s="76"/>
      <c r="DL88" s="76"/>
      <c r="DM88" s="76"/>
      <c r="DN88" s="76"/>
      <c r="DO88" s="76"/>
      <c r="DP88" s="76"/>
      <c r="DQ88" s="76"/>
      <c r="DR88" s="76"/>
      <c r="DS88" s="76"/>
      <c r="DT88" s="76"/>
      <c r="DU88" s="76"/>
      <c r="DV88" s="76"/>
      <c r="DW88" s="76"/>
      <c r="DX88" s="76"/>
      <c r="DY88" s="76"/>
      <c r="DZ88" s="76"/>
      <c r="EA88" s="76"/>
      <c r="EB88" s="76"/>
      <c r="EC88" s="76"/>
      <c r="ED88" s="76"/>
      <c r="EE88" s="76"/>
      <c r="EF88" s="76"/>
      <c r="EG88" s="76"/>
      <c r="EH88" s="76"/>
      <c r="EI88" s="76"/>
      <c r="EJ88" s="76"/>
      <c r="EK88" s="76"/>
      <c r="EL88" s="76"/>
      <c r="EM88" s="76"/>
      <c r="EN88" s="76"/>
      <c r="EO88" s="76"/>
      <c r="EP88" s="76"/>
      <c r="EQ88" s="76"/>
      <c r="ER88" s="76"/>
      <c r="ES88" s="76"/>
      <c r="ET88" s="76"/>
      <c r="EU88" s="76"/>
      <c r="EV88" s="76"/>
      <c r="EW88" s="76"/>
      <c r="EX88" s="76"/>
      <c r="EY88" s="76"/>
    </row>
    <row r="89" spans="1:155" s="89" customFormat="1" ht="15" customHeight="1" x14ac:dyDescent="0.25">
      <c r="A89" s="564"/>
      <c r="B89" s="568"/>
      <c r="C89" s="614"/>
      <c r="D89" s="773"/>
      <c r="E89" s="832"/>
      <c r="F89" s="844" t="s">
        <v>781</v>
      </c>
      <c r="G89" s="805" t="s">
        <v>783</v>
      </c>
      <c r="H89" s="806"/>
      <c r="I89" s="806"/>
      <c r="J89" s="807"/>
      <c r="K89" s="601"/>
      <c r="L89" s="79"/>
      <c r="M89" s="79"/>
      <c r="N89" s="76"/>
      <c r="O89" s="76"/>
      <c r="P89" s="76"/>
      <c r="Q89" s="76"/>
      <c r="R89" s="76"/>
      <c r="S89" s="76"/>
      <c r="T89" s="76"/>
      <c r="U89" s="76"/>
      <c r="V89" s="76"/>
      <c r="W89" s="76"/>
      <c r="X89" s="76"/>
      <c r="Y89" s="76"/>
      <c r="Z89" s="76"/>
      <c r="AA89" s="76"/>
      <c r="AB89" s="76"/>
      <c r="AC89" s="76"/>
      <c r="AD89" s="76"/>
      <c r="AE89" s="76"/>
      <c r="AF89" s="76"/>
      <c r="AG89" s="76"/>
      <c r="AH89" s="76"/>
      <c r="AI89" s="76"/>
      <c r="AJ89" s="76"/>
      <c r="AK89" s="76"/>
      <c r="AL89" s="76"/>
      <c r="AM89" s="76"/>
      <c r="AN89" s="76"/>
      <c r="AO89" s="76"/>
      <c r="AP89" s="76"/>
      <c r="AQ89" s="76"/>
      <c r="AR89" s="76"/>
      <c r="AS89" s="76"/>
      <c r="AT89" s="76"/>
      <c r="AU89" s="76"/>
      <c r="AV89" s="76"/>
      <c r="AW89" s="76"/>
      <c r="AX89" s="76"/>
      <c r="AY89" s="76"/>
      <c r="AZ89" s="76"/>
      <c r="BA89" s="76"/>
      <c r="BB89" s="76"/>
      <c r="BC89" s="76"/>
      <c r="BD89" s="76"/>
      <c r="BE89" s="76"/>
      <c r="BF89" s="76"/>
      <c r="BG89" s="76"/>
      <c r="BH89" s="76"/>
      <c r="BI89" s="76"/>
      <c r="BJ89" s="76"/>
      <c r="BK89" s="76"/>
      <c r="BL89" s="76"/>
      <c r="BM89" s="76"/>
      <c r="BN89" s="76"/>
      <c r="BO89" s="76"/>
      <c r="BP89" s="76"/>
      <c r="BQ89" s="76"/>
      <c r="BR89" s="76"/>
      <c r="BS89" s="76"/>
      <c r="BT89" s="76"/>
      <c r="BU89" s="76"/>
      <c r="BV89" s="76"/>
      <c r="BW89" s="76"/>
      <c r="BX89" s="76"/>
      <c r="BY89" s="76"/>
      <c r="BZ89" s="76"/>
      <c r="CA89" s="76"/>
      <c r="CB89" s="76"/>
      <c r="CC89" s="76"/>
      <c r="CD89" s="76"/>
      <c r="CE89" s="76"/>
      <c r="CF89" s="76"/>
      <c r="CG89" s="76"/>
      <c r="CH89" s="76"/>
      <c r="CI89" s="76"/>
      <c r="CJ89" s="76"/>
      <c r="CK89" s="76"/>
      <c r="CL89" s="76"/>
      <c r="CM89" s="76"/>
      <c r="CN89" s="76"/>
      <c r="CO89" s="76"/>
      <c r="CP89" s="76"/>
      <c r="CQ89" s="76"/>
      <c r="CR89" s="76"/>
      <c r="CS89" s="76"/>
      <c r="CT89" s="76"/>
      <c r="CU89" s="76"/>
      <c r="CV89" s="76"/>
      <c r="CW89" s="76"/>
      <c r="CX89" s="76"/>
      <c r="CY89" s="76"/>
      <c r="CZ89" s="76"/>
      <c r="DA89" s="76"/>
      <c r="DB89" s="76"/>
      <c r="DC89" s="76"/>
      <c r="DD89" s="76"/>
      <c r="DE89" s="76"/>
      <c r="DF89" s="76"/>
      <c r="DG89" s="76"/>
      <c r="DH89" s="76"/>
      <c r="DI89" s="76"/>
      <c r="DJ89" s="76"/>
      <c r="DK89" s="76"/>
      <c r="DL89" s="76"/>
      <c r="DM89" s="76"/>
      <c r="DN89" s="76"/>
      <c r="DO89" s="76"/>
      <c r="DP89" s="76"/>
      <c r="DQ89" s="76"/>
      <c r="DR89" s="76"/>
      <c r="DS89" s="76"/>
      <c r="DT89" s="76"/>
      <c r="DU89" s="76"/>
      <c r="DV89" s="76"/>
      <c r="DW89" s="76"/>
      <c r="DX89" s="76"/>
      <c r="DY89" s="76"/>
      <c r="DZ89" s="76"/>
      <c r="EA89" s="76"/>
      <c r="EB89" s="76"/>
      <c r="EC89" s="76"/>
      <c r="ED89" s="76"/>
      <c r="EE89" s="76"/>
      <c r="EF89" s="76"/>
      <c r="EG89" s="76"/>
      <c r="EH89" s="76"/>
      <c r="EI89" s="76"/>
      <c r="EJ89" s="76"/>
      <c r="EK89" s="76"/>
      <c r="EL89" s="76"/>
      <c r="EM89" s="76"/>
      <c r="EN89" s="76"/>
      <c r="EO89" s="76"/>
      <c r="EP89" s="76"/>
      <c r="EQ89" s="76"/>
      <c r="ER89" s="76"/>
      <c r="ES89" s="76"/>
      <c r="ET89" s="76"/>
      <c r="EU89" s="76"/>
      <c r="EV89" s="76"/>
      <c r="EW89" s="76"/>
      <c r="EX89" s="76"/>
      <c r="EY89" s="76"/>
    </row>
    <row r="90" spans="1:155" s="89" customFormat="1" ht="15" customHeight="1" x14ac:dyDescent="0.25">
      <c r="A90" s="564"/>
      <c r="B90" s="568"/>
      <c r="C90" s="614"/>
      <c r="D90" s="773"/>
      <c r="E90" s="832"/>
      <c r="F90" s="845"/>
      <c r="G90" s="808"/>
      <c r="H90" s="809"/>
      <c r="I90" s="809"/>
      <c r="J90" s="810"/>
      <c r="K90" s="601"/>
      <c r="L90" s="79"/>
      <c r="M90" s="79"/>
      <c r="N90" s="76"/>
      <c r="O90" s="76"/>
      <c r="P90" s="76"/>
      <c r="Q90" s="76"/>
      <c r="R90" s="76"/>
      <c r="S90" s="76"/>
      <c r="T90" s="76"/>
      <c r="U90" s="76"/>
      <c r="V90" s="76"/>
      <c r="W90" s="76"/>
      <c r="X90" s="76"/>
      <c r="Y90" s="76"/>
      <c r="Z90" s="76"/>
      <c r="AA90" s="76"/>
      <c r="AB90" s="76"/>
      <c r="AC90" s="76"/>
      <c r="AD90" s="76"/>
      <c r="AE90" s="76"/>
      <c r="AF90" s="76"/>
      <c r="AG90" s="76"/>
      <c r="AH90" s="76"/>
      <c r="AI90" s="76"/>
      <c r="AJ90" s="76"/>
      <c r="AK90" s="76"/>
      <c r="AL90" s="76"/>
      <c r="AM90" s="76"/>
      <c r="AN90" s="76"/>
      <c r="AO90" s="76"/>
      <c r="AP90" s="76"/>
      <c r="AQ90" s="76"/>
      <c r="AR90" s="76"/>
      <c r="AS90" s="76"/>
      <c r="AT90" s="76"/>
      <c r="AU90" s="76"/>
      <c r="AV90" s="76"/>
      <c r="AW90" s="76"/>
      <c r="AX90" s="76"/>
      <c r="AY90" s="76"/>
      <c r="AZ90" s="76"/>
      <c r="BA90" s="76"/>
      <c r="BB90" s="76"/>
      <c r="BC90" s="76"/>
      <c r="BD90" s="76"/>
      <c r="BE90" s="76"/>
      <c r="BF90" s="76"/>
      <c r="BG90" s="76"/>
      <c r="BH90" s="76"/>
      <c r="BI90" s="76"/>
      <c r="BJ90" s="76"/>
      <c r="BK90" s="76"/>
      <c r="BL90" s="76"/>
      <c r="BM90" s="76"/>
      <c r="BN90" s="76"/>
      <c r="BO90" s="76"/>
      <c r="BP90" s="76"/>
      <c r="BQ90" s="76"/>
      <c r="BR90" s="76"/>
      <c r="BS90" s="76"/>
      <c r="BT90" s="76"/>
      <c r="BU90" s="76"/>
      <c r="BV90" s="76"/>
      <c r="BW90" s="76"/>
      <c r="BX90" s="76"/>
      <c r="BY90" s="76"/>
      <c r="BZ90" s="76"/>
      <c r="CA90" s="76"/>
      <c r="CB90" s="76"/>
      <c r="CC90" s="76"/>
      <c r="CD90" s="76"/>
      <c r="CE90" s="76"/>
      <c r="CF90" s="76"/>
      <c r="CG90" s="76"/>
      <c r="CH90" s="76"/>
      <c r="CI90" s="76"/>
      <c r="CJ90" s="76"/>
      <c r="CK90" s="76"/>
      <c r="CL90" s="76"/>
      <c r="CM90" s="76"/>
      <c r="CN90" s="76"/>
      <c r="CO90" s="76"/>
      <c r="CP90" s="76"/>
      <c r="CQ90" s="76"/>
      <c r="CR90" s="76"/>
      <c r="CS90" s="76"/>
      <c r="CT90" s="76"/>
      <c r="CU90" s="76"/>
      <c r="CV90" s="76"/>
      <c r="CW90" s="76"/>
      <c r="CX90" s="76"/>
      <c r="CY90" s="76"/>
      <c r="CZ90" s="76"/>
      <c r="DA90" s="76"/>
      <c r="DB90" s="76"/>
      <c r="DC90" s="76"/>
      <c r="DD90" s="76"/>
      <c r="DE90" s="76"/>
      <c r="DF90" s="76"/>
      <c r="DG90" s="76"/>
      <c r="DH90" s="76"/>
      <c r="DI90" s="76"/>
      <c r="DJ90" s="76"/>
      <c r="DK90" s="76"/>
      <c r="DL90" s="76"/>
      <c r="DM90" s="76"/>
      <c r="DN90" s="76"/>
      <c r="DO90" s="76"/>
      <c r="DP90" s="76"/>
      <c r="DQ90" s="76"/>
      <c r="DR90" s="76"/>
      <c r="DS90" s="76"/>
      <c r="DT90" s="76"/>
      <c r="DU90" s="76"/>
      <c r="DV90" s="76"/>
      <c r="DW90" s="76"/>
      <c r="DX90" s="76"/>
      <c r="DY90" s="76"/>
      <c r="DZ90" s="76"/>
      <c r="EA90" s="76"/>
      <c r="EB90" s="76"/>
      <c r="EC90" s="76"/>
      <c r="ED90" s="76"/>
      <c r="EE90" s="76"/>
      <c r="EF90" s="76"/>
      <c r="EG90" s="76"/>
      <c r="EH90" s="76"/>
      <c r="EI90" s="76"/>
      <c r="EJ90" s="76"/>
      <c r="EK90" s="76"/>
      <c r="EL90" s="76"/>
      <c r="EM90" s="76"/>
      <c r="EN90" s="76"/>
      <c r="EO90" s="76"/>
      <c r="EP90" s="76"/>
      <c r="EQ90" s="76"/>
      <c r="ER90" s="76"/>
      <c r="ES90" s="76"/>
      <c r="ET90" s="76"/>
      <c r="EU90" s="76"/>
      <c r="EV90" s="76"/>
      <c r="EW90" s="76"/>
      <c r="EX90" s="76"/>
      <c r="EY90" s="76"/>
    </row>
    <row r="91" spans="1:155" s="89" customFormat="1" ht="15" customHeight="1" x14ac:dyDescent="0.25">
      <c r="A91" s="564"/>
      <c r="B91" s="568"/>
      <c r="C91" s="614"/>
      <c r="D91" s="773"/>
      <c r="E91" s="832"/>
      <c r="F91" s="846"/>
      <c r="G91" s="811"/>
      <c r="H91" s="812"/>
      <c r="I91" s="812"/>
      <c r="J91" s="813"/>
      <c r="K91" s="601"/>
      <c r="L91" s="79"/>
      <c r="M91" s="79"/>
      <c r="N91" s="76"/>
      <c r="O91" s="76"/>
      <c r="P91" s="76"/>
      <c r="Q91" s="76"/>
      <c r="R91" s="76"/>
      <c r="S91" s="76"/>
      <c r="T91" s="76"/>
      <c r="U91" s="76"/>
      <c r="V91" s="76"/>
      <c r="W91" s="76"/>
      <c r="X91" s="76"/>
      <c r="Y91" s="76"/>
      <c r="Z91" s="76"/>
      <c r="AA91" s="76"/>
      <c r="AB91" s="76"/>
      <c r="AC91" s="76"/>
      <c r="AD91" s="76"/>
      <c r="AE91" s="76"/>
      <c r="AF91" s="76"/>
      <c r="AG91" s="76"/>
      <c r="AH91" s="76"/>
      <c r="AI91" s="76"/>
      <c r="AJ91" s="76"/>
      <c r="AK91" s="76"/>
      <c r="AL91" s="76"/>
      <c r="AM91" s="76"/>
      <c r="AN91" s="76"/>
      <c r="AO91" s="76"/>
      <c r="AP91" s="76"/>
      <c r="AQ91" s="76"/>
      <c r="AR91" s="76"/>
      <c r="AS91" s="76"/>
      <c r="AT91" s="76"/>
      <c r="AU91" s="76"/>
      <c r="AV91" s="76"/>
      <c r="AW91" s="76"/>
      <c r="AX91" s="76"/>
      <c r="AY91" s="76"/>
      <c r="AZ91" s="76"/>
      <c r="BA91" s="76"/>
      <c r="BB91" s="76"/>
      <c r="BC91" s="76"/>
      <c r="BD91" s="76"/>
      <c r="BE91" s="76"/>
      <c r="BF91" s="76"/>
      <c r="BG91" s="76"/>
      <c r="BH91" s="76"/>
      <c r="BI91" s="76"/>
      <c r="BJ91" s="76"/>
      <c r="BK91" s="76"/>
      <c r="BL91" s="76"/>
      <c r="BM91" s="76"/>
      <c r="BN91" s="76"/>
      <c r="BO91" s="76"/>
      <c r="BP91" s="76"/>
      <c r="BQ91" s="76"/>
      <c r="BR91" s="76"/>
      <c r="BS91" s="76"/>
      <c r="BT91" s="76"/>
      <c r="BU91" s="76"/>
      <c r="BV91" s="76"/>
      <c r="BW91" s="76"/>
      <c r="BX91" s="76"/>
      <c r="BY91" s="76"/>
      <c r="BZ91" s="76"/>
      <c r="CA91" s="76"/>
      <c r="CB91" s="76"/>
      <c r="CC91" s="76"/>
      <c r="CD91" s="76"/>
      <c r="CE91" s="76"/>
      <c r="CF91" s="76"/>
      <c r="CG91" s="76"/>
      <c r="CH91" s="76"/>
      <c r="CI91" s="76"/>
      <c r="CJ91" s="76"/>
      <c r="CK91" s="76"/>
      <c r="CL91" s="76"/>
      <c r="CM91" s="76"/>
      <c r="CN91" s="76"/>
      <c r="CO91" s="76"/>
      <c r="CP91" s="76"/>
      <c r="CQ91" s="76"/>
      <c r="CR91" s="76"/>
      <c r="CS91" s="76"/>
      <c r="CT91" s="76"/>
      <c r="CU91" s="76"/>
      <c r="CV91" s="76"/>
      <c r="CW91" s="76"/>
      <c r="CX91" s="76"/>
      <c r="CY91" s="76"/>
      <c r="CZ91" s="76"/>
      <c r="DA91" s="76"/>
      <c r="DB91" s="76"/>
      <c r="DC91" s="76"/>
      <c r="DD91" s="76"/>
      <c r="DE91" s="76"/>
      <c r="DF91" s="76"/>
      <c r="DG91" s="76"/>
      <c r="DH91" s="76"/>
      <c r="DI91" s="76"/>
      <c r="DJ91" s="76"/>
      <c r="DK91" s="76"/>
      <c r="DL91" s="76"/>
      <c r="DM91" s="76"/>
      <c r="DN91" s="76"/>
      <c r="DO91" s="76"/>
      <c r="DP91" s="76"/>
      <c r="DQ91" s="76"/>
      <c r="DR91" s="76"/>
      <c r="DS91" s="76"/>
      <c r="DT91" s="76"/>
      <c r="DU91" s="76"/>
      <c r="DV91" s="76"/>
      <c r="DW91" s="76"/>
      <c r="DX91" s="76"/>
      <c r="DY91" s="76"/>
      <c r="DZ91" s="76"/>
      <c r="EA91" s="76"/>
      <c r="EB91" s="76"/>
      <c r="EC91" s="76"/>
      <c r="ED91" s="76"/>
      <c r="EE91" s="76"/>
      <c r="EF91" s="76"/>
      <c r="EG91" s="76"/>
      <c r="EH91" s="76"/>
      <c r="EI91" s="76"/>
      <c r="EJ91" s="76"/>
      <c r="EK91" s="76"/>
      <c r="EL91" s="76"/>
      <c r="EM91" s="76"/>
      <c r="EN91" s="76"/>
      <c r="EO91" s="76"/>
      <c r="EP91" s="76"/>
      <c r="EQ91" s="76"/>
      <c r="ER91" s="76"/>
      <c r="ES91" s="76"/>
      <c r="ET91" s="76"/>
      <c r="EU91" s="76"/>
      <c r="EV91" s="76"/>
      <c r="EW91" s="76"/>
      <c r="EX91" s="76"/>
      <c r="EY91" s="76"/>
    </row>
    <row r="92" spans="1:155" s="89" customFormat="1" ht="15" customHeight="1" x14ac:dyDescent="0.25">
      <c r="A92" s="564"/>
      <c r="B92" s="568"/>
      <c r="C92" s="614"/>
      <c r="D92" s="773"/>
      <c r="E92" s="832"/>
      <c r="F92" s="844" t="s">
        <v>789</v>
      </c>
      <c r="G92" s="805" t="s">
        <v>949</v>
      </c>
      <c r="H92" s="806"/>
      <c r="I92" s="806"/>
      <c r="J92" s="807"/>
      <c r="K92" s="601"/>
      <c r="L92" s="79"/>
      <c r="M92" s="79"/>
      <c r="N92" s="76"/>
      <c r="O92" s="76"/>
      <c r="P92" s="76"/>
      <c r="Q92" s="76"/>
      <c r="R92" s="76"/>
      <c r="S92" s="76"/>
      <c r="T92" s="76"/>
      <c r="U92" s="76"/>
      <c r="V92" s="76"/>
      <c r="W92" s="76"/>
      <c r="X92" s="76"/>
      <c r="Y92" s="76"/>
      <c r="Z92" s="76"/>
      <c r="AA92" s="76"/>
      <c r="AB92" s="76"/>
      <c r="AC92" s="76"/>
      <c r="AD92" s="76"/>
      <c r="AE92" s="76"/>
      <c r="AF92" s="76"/>
      <c r="AG92" s="76"/>
      <c r="AH92" s="76"/>
      <c r="AI92" s="76"/>
      <c r="AJ92" s="76"/>
      <c r="AK92" s="76"/>
      <c r="AL92" s="76"/>
      <c r="AM92" s="76"/>
      <c r="AN92" s="76"/>
      <c r="AO92" s="76"/>
      <c r="AP92" s="76"/>
      <c r="AQ92" s="76"/>
      <c r="AR92" s="76"/>
      <c r="AS92" s="76"/>
      <c r="AT92" s="76"/>
      <c r="AU92" s="76"/>
      <c r="AV92" s="76"/>
      <c r="AW92" s="76"/>
      <c r="AX92" s="76"/>
      <c r="AY92" s="76"/>
      <c r="AZ92" s="76"/>
      <c r="BA92" s="76"/>
      <c r="BB92" s="76"/>
      <c r="BC92" s="76"/>
      <c r="BD92" s="76"/>
      <c r="BE92" s="76"/>
      <c r="BF92" s="76"/>
      <c r="BG92" s="76"/>
      <c r="BH92" s="76"/>
      <c r="BI92" s="76"/>
      <c r="BJ92" s="76"/>
      <c r="BK92" s="76"/>
      <c r="BL92" s="76"/>
      <c r="BM92" s="76"/>
      <c r="BN92" s="76"/>
      <c r="BO92" s="76"/>
      <c r="BP92" s="76"/>
      <c r="BQ92" s="76"/>
      <c r="BR92" s="76"/>
      <c r="BS92" s="76"/>
      <c r="BT92" s="76"/>
      <c r="BU92" s="76"/>
      <c r="BV92" s="76"/>
      <c r="BW92" s="76"/>
      <c r="BX92" s="76"/>
      <c r="BY92" s="76"/>
      <c r="BZ92" s="76"/>
      <c r="CA92" s="76"/>
      <c r="CB92" s="76"/>
      <c r="CC92" s="76"/>
      <c r="CD92" s="76"/>
      <c r="CE92" s="76"/>
      <c r="CF92" s="76"/>
      <c r="CG92" s="76"/>
      <c r="CH92" s="76"/>
      <c r="CI92" s="76"/>
      <c r="CJ92" s="76"/>
      <c r="CK92" s="76"/>
      <c r="CL92" s="76"/>
      <c r="CM92" s="76"/>
      <c r="CN92" s="76"/>
      <c r="CO92" s="76"/>
      <c r="CP92" s="76"/>
      <c r="CQ92" s="76"/>
      <c r="CR92" s="76"/>
      <c r="CS92" s="76"/>
      <c r="CT92" s="76"/>
      <c r="CU92" s="76"/>
      <c r="CV92" s="76"/>
      <c r="CW92" s="76"/>
      <c r="CX92" s="76"/>
      <c r="CY92" s="76"/>
      <c r="CZ92" s="76"/>
      <c r="DA92" s="76"/>
      <c r="DB92" s="76"/>
      <c r="DC92" s="76"/>
      <c r="DD92" s="76"/>
      <c r="DE92" s="76"/>
      <c r="DF92" s="76"/>
      <c r="DG92" s="76"/>
      <c r="DH92" s="76"/>
      <c r="DI92" s="76"/>
      <c r="DJ92" s="76"/>
      <c r="DK92" s="76"/>
      <c r="DL92" s="76"/>
      <c r="DM92" s="76"/>
      <c r="DN92" s="76"/>
      <c r="DO92" s="76"/>
      <c r="DP92" s="76"/>
      <c r="DQ92" s="76"/>
      <c r="DR92" s="76"/>
      <c r="DS92" s="76"/>
      <c r="DT92" s="76"/>
      <c r="DU92" s="76"/>
      <c r="DV92" s="76"/>
      <c r="DW92" s="76"/>
      <c r="DX92" s="76"/>
      <c r="DY92" s="76"/>
      <c r="DZ92" s="76"/>
      <c r="EA92" s="76"/>
      <c r="EB92" s="76"/>
      <c r="EC92" s="76"/>
      <c r="ED92" s="76"/>
      <c r="EE92" s="76"/>
      <c r="EF92" s="76"/>
      <c r="EG92" s="76"/>
      <c r="EH92" s="76"/>
      <c r="EI92" s="76"/>
      <c r="EJ92" s="76"/>
      <c r="EK92" s="76"/>
      <c r="EL92" s="76"/>
      <c r="EM92" s="76"/>
      <c r="EN92" s="76"/>
      <c r="EO92" s="76"/>
      <c r="EP92" s="76"/>
      <c r="EQ92" s="76"/>
      <c r="ER92" s="76"/>
      <c r="ES92" s="76"/>
      <c r="ET92" s="76"/>
      <c r="EU92" s="76"/>
      <c r="EV92" s="76"/>
      <c r="EW92" s="76"/>
      <c r="EX92" s="76"/>
      <c r="EY92" s="76"/>
    </row>
    <row r="93" spans="1:155" s="89" customFormat="1" ht="15" customHeight="1" x14ac:dyDescent="0.25">
      <c r="A93" s="564"/>
      <c r="B93" s="568"/>
      <c r="C93" s="614"/>
      <c r="D93" s="773"/>
      <c r="E93" s="832"/>
      <c r="F93" s="845"/>
      <c r="G93" s="808"/>
      <c r="H93" s="809"/>
      <c r="I93" s="809"/>
      <c r="J93" s="810"/>
      <c r="K93" s="601"/>
      <c r="L93" s="79"/>
      <c r="M93" s="79"/>
      <c r="N93" s="76"/>
      <c r="O93" s="76"/>
      <c r="P93" s="76"/>
      <c r="Q93" s="76"/>
      <c r="R93" s="76"/>
      <c r="S93" s="76"/>
      <c r="T93" s="76"/>
      <c r="U93" s="76"/>
      <c r="V93" s="76"/>
      <c r="W93" s="76"/>
      <c r="X93" s="76"/>
      <c r="Y93" s="76"/>
      <c r="Z93" s="76"/>
      <c r="AA93" s="76"/>
      <c r="AB93" s="76"/>
      <c r="AC93" s="76"/>
      <c r="AD93" s="76"/>
      <c r="AE93" s="76"/>
      <c r="AF93" s="76"/>
      <c r="AG93" s="76"/>
      <c r="AH93" s="76"/>
      <c r="AI93" s="76"/>
      <c r="AJ93" s="76"/>
      <c r="AK93" s="76"/>
      <c r="AL93" s="76"/>
      <c r="AM93" s="76"/>
      <c r="AN93" s="76"/>
      <c r="AO93" s="76"/>
      <c r="AP93" s="76"/>
      <c r="AQ93" s="76"/>
      <c r="AR93" s="76"/>
      <c r="AS93" s="76"/>
      <c r="AT93" s="76"/>
      <c r="AU93" s="76"/>
      <c r="AV93" s="76"/>
      <c r="AW93" s="76"/>
      <c r="AX93" s="76"/>
      <c r="AY93" s="76"/>
      <c r="AZ93" s="76"/>
      <c r="BA93" s="76"/>
      <c r="BB93" s="76"/>
      <c r="BC93" s="76"/>
      <c r="BD93" s="76"/>
      <c r="BE93" s="76"/>
      <c r="BF93" s="76"/>
      <c r="BG93" s="76"/>
      <c r="BH93" s="76"/>
      <c r="BI93" s="76"/>
      <c r="BJ93" s="76"/>
      <c r="BK93" s="76"/>
      <c r="BL93" s="76"/>
      <c r="BM93" s="76"/>
      <c r="BN93" s="76"/>
      <c r="BO93" s="76"/>
      <c r="BP93" s="76"/>
      <c r="BQ93" s="76"/>
      <c r="BR93" s="76"/>
      <c r="BS93" s="76"/>
      <c r="BT93" s="76"/>
      <c r="BU93" s="76"/>
      <c r="BV93" s="76"/>
      <c r="BW93" s="76"/>
      <c r="BX93" s="76"/>
      <c r="BY93" s="76"/>
      <c r="BZ93" s="76"/>
      <c r="CA93" s="76"/>
      <c r="CB93" s="76"/>
      <c r="CC93" s="76"/>
      <c r="CD93" s="76"/>
      <c r="CE93" s="76"/>
      <c r="CF93" s="76"/>
      <c r="CG93" s="76"/>
      <c r="CH93" s="76"/>
      <c r="CI93" s="76"/>
      <c r="CJ93" s="76"/>
      <c r="CK93" s="76"/>
      <c r="CL93" s="76"/>
      <c r="CM93" s="76"/>
      <c r="CN93" s="76"/>
      <c r="CO93" s="76"/>
      <c r="CP93" s="76"/>
      <c r="CQ93" s="76"/>
      <c r="CR93" s="76"/>
      <c r="CS93" s="76"/>
      <c r="CT93" s="76"/>
      <c r="CU93" s="76"/>
      <c r="CV93" s="76"/>
      <c r="CW93" s="76"/>
      <c r="CX93" s="76"/>
      <c r="CY93" s="76"/>
      <c r="CZ93" s="76"/>
      <c r="DA93" s="76"/>
      <c r="DB93" s="76"/>
      <c r="DC93" s="76"/>
      <c r="DD93" s="76"/>
      <c r="DE93" s="76"/>
      <c r="DF93" s="76"/>
      <c r="DG93" s="76"/>
      <c r="DH93" s="76"/>
      <c r="DI93" s="76"/>
      <c r="DJ93" s="76"/>
      <c r="DK93" s="76"/>
      <c r="DL93" s="76"/>
      <c r="DM93" s="76"/>
      <c r="DN93" s="76"/>
      <c r="DO93" s="76"/>
      <c r="DP93" s="76"/>
      <c r="DQ93" s="76"/>
      <c r="DR93" s="76"/>
      <c r="DS93" s="76"/>
      <c r="DT93" s="76"/>
      <c r="DU93" s="76"/>
      <c r="DV93" s="76"/>
      <c r="DW93" s="76"/>
      <c r="DX93" s="76"/>
      <c r="DY93" s="76"/>
      <c r="DZ93" s="76"/>
      <c r="EA93" s="76"/>
      <c r="EB93" s="76"/>
      <c r="EC93" s="76"/>
      <c r="ED93" s="76"/>
      <c r="EE93" s="76"/>
      <c r="EF93" s="76"/>
      <c r="EG93" s="76"/>
      <c r="EH93" s="76"/>
      <c r="EI93" s="76"/>
      <c r="EJ93" s="76"/>
      <c r="EK93" s="76"/>
      <c r="EL93" s="76"/>
      <c r="EM93" s="76"/>
      <c r="EN93" s="76"/>
      <c r="EO93" s="76"/>
      <c r="EP93" s="76"/>
      <c r="EQ93" s="76"/>
      <c r="ER93" s="76"/>
      <c r="ES93" s="76"/>
      <c r="ET93" s="76"/>
      <c r="EU93" s="76"/>
      <c r="EV93" s="76"/>
      <c r="EW93" s="76"/>
      <c r="EX93" s="76"/>
      <c r="EY93" s="76"/>
    </row>
    <row r="94" spans="1:155" s="89" customFormat="1" ht="15" customHeight="1" x14ac:dyDescent="0.25">
      <c r="A94" s="564"/>
      <c r="B94" s="568"/>
      <c r="C94" s="614"/>
      <c r="D94" s="773"/>
      <c r="E94" s="832"/>
      <c r="F94" s="846"/>
      <c r="G94" s="811"/>
      <c r="H94" s="812"/>
      <c r="I94" s="812"/>
      <c r="J94" s="813"/>
      <c r="K94" s="601"/>
      <c r="L94" s="79"/>
      <c r="M94" s="79"/>
      <c r="N94" s="76"/>
      <c r="O94" s="76"/>
      <c r="P94" s="76"/>
      <c r="Q94" s="76"/>
      <c r="R94" s="76"/>
      <c r="S94" s="76"/>
      <c r="T94" s="76"/>
      <c r="U94" s="76"/>
      <c r="V94" s="76"/>
      <c r="W94" s="76"/>
      <c r="X94" s="76"/>
      <c r="Y94" s="76"/>
      <c r="Z94" s="76"/>
      <c r="AA94" s="76"/>
      <c r="AB94" s="76"/>
      <c r="AC94" s="76"/>
      <c r="AD94" s="76"/>
      <c r="AE94" s="76"/>
      <c r="AF94" s="76"/>
      <c r="AG94" s="76"/>
      <c r="AH94" s="76"/>
      <c r="AI94" s="76"/>
      <c r="AJ94" s="76"/>
      <c r="AK94" s="76"/>
      <c r="AL94" s="76"/>
      <c r="AM94" s="76"/>
      <c r="AN94" s="76"/>
      <c r="AO94" s="76"/>
      <c r="AP94" s="76"/>
      <c r="AQ94" s="76"/>
      <c r="AR94" s="76"/>
      <c r="AS94" s="76"/>
      <c r="AT94" s="76"/>
      <c r="AU94" s="76"/>
      <c r="AV94" s="76"/>
      <c r="AW94" s="76"/>
      <c r="AX94" s="76"/>
      <c r="AY94" s="76"/>
      <c r="AZ94" s="76"/>
      <c r="BA94" s="76"/>
      <c r="BB94" s="76"/>
      <c r="BC94" s="76"/>
      <c r="BD94" s="76"/>
      <c r="BE94" s="76"/>
      <c r="BF94" s="76"/>
      <c r="BG94" s="76"/>
      <c r="BH94" s="76"/>
      <c r="BI94" s="76"/>
      <c r="BJ94" s="76"/>
      <c r="BK94" s="76"/>
      <c r="BL94" s="76"/>
      <c r="BM94" s="76"/>
      <c r="BN94" s="76"/>
      <c r="BO94" s="76"/>
      <c r="BP94" s="76"/>
      <c r="BQ94" s="76"/>
      <c r="BR94" s="76"/>
      <c r="BS94" s="76"/>
      <c r="BT94" s="76"/>
      <c r="BU94" s="76"/>
      <c r="BV94" s="76"/>
      <c r="BW94" s="76"/>
      <c r="BX94" s="76"/>
      <c r="BY94" s="76"/>
      <c r="BZ94" s="76"/>
      <c r="CA94" s="76"/>
      <c r="CB94" s="76"/>
      <c r="CC94" s="76"/>
      <c r="CD94" s="76"/>
      <c r="CE94" s="76"/>
      <c r="CF94" s="76"/>
      <c r="CG94" s="76"/>
      <c r="CH94" s="76"/>
      <c r="CI94" s="76"/>
      <c r="CJ94" s="76"/>
      <c r="CK94" s="76"/>
      <c r="CL94" s="76"/>
      <c r="CM94" s="76"/>
      <c r="CN94" s="76"/>
      <c r="CO94" s="76"/>
      <c r="CP94" s="76"/>
      <c r="CQ94" s="76"/>
      <c r="CR94" s="76"/>
      <c r="CS94" s="76"/>
      <c r="CT94" s="76"/>
      <c r="CU94" s="76"/>
      <c r="CV94" s="76"/>
      <c r="CW94" s="76"/>
      <c r="CX94" s="76"/>
      <c r="CY94" s="76"/>
      <c r="CZ94" s="76"/>
      <c r="DA94" s="76"/>
      <c r="DB94" s="76"/>
      <c r="DC94" s="76"/>
      <c r="DD94" s="76"/>
      <c r="DE94" s="76"/>
      <c r="DF94" s="76"/>
      <c r="DG94" s="76"/>
      <c r="DH94" s="76"/>
      <c r="DI94" s="76"/>
      <c r="DJ94" s="76"/>
      <c r="DK94" s="76"/>
      <c r="DL94" s="76"/>
      <c r="DM94" s="76"/>
      <c r="DN94" s="76"/>
      <c r="DO94" s="76"/>
      <c r="DP94" s="76"/>
      <c r="DQ94" s="76"/>
      <c r="DR94" s="76"/>
      <c r="DS94" s="76"/>
      <c r="DT94" s="76"/>
      <c r="DU94" s="76"/>
      <c r="DV94" s="76"/>
      <c r="DW94" s="76"/>
      <c r="DX94" s="76"/>
      <c r="DY94" s="76"/>
      <c r="DZ94" s="76"/>
      <c r="EA94" s="76"/>
      <c r="EB94" s="76"/>
      <c r="EC94" s="76"/>
      <c r="ED94" s="76"/>
      <c r="EE94" s="76"/>
      <c r="EF94" s="76"/>
      <c r="EG94" s="76"/>
      <c r="EH94" s="76"/>
      <c r="EI94" s="76"/>
      <c r="EJ94" s="76"/>
      <c r="EK94" s="76"/>
      <c r="EL94" s="76"/>
      <c r="EM94" s="76"/>
      <c r="EN94" s="76"/>
      <c r="EO94" s="76"/>
      <c r="EP94" s="76"/>
      <c r="EQ94" s="76"/>
      <c r="ER94" s="76"/>
      <c r="ES94" s="76"/>
      <c r="ET94" s="76"/>
      <c r="EU94" s="76"/>
      <c r="EV94" s="76"/>
      <c r="EW94" s="76"/>
      <c r="EX94" s="76"/>
      <c r="EY94" s="76"/>
    </row>
    <row r="95" spans="1:155" s="89" customFormat="1" ht="15" customHeight="1" x14ac:dyDescent="0.25">
      <c r="A95" s="564">
        <v>3</v>
      </c>
      <c r="B95" s="568"/>
      <c r="C95" s="614" t="s">
        <v>49</v>
      </c>
      <c r="D95" s="773"/>
      <c r="E95" s="832"/>
      <c r="F95" s="847" t="s">
        <v>787</v>
      </c>
      <c r="G95" s="805" t="s">
        <v>909</v>
      </c>
      <c r="H95" s="806"/>
      <c r="I95" s="806"/>
      <c r="J95" s="807"/>
      <c r="K95" s="601"/>
      <c r="L95" s="79"/>
      <c r="M95" s="79"/>
      <c r="N95" s="76"/>
      <c r="O95" s="76"/>
      <c r="P95" s="76"/>
      <c r="Q95" s="76"/>
      <c r="R95" s="76"/>
      <c r="S95" s="76"/>
      <c r="T95" s="76"/>
      <c r="U95" s="76"/>
      <c r="V95" s="76"/>
      <c r="W95" s="76"/>
      <c r="X95" s="76"/>
      <c r="Y95" s="76"/>
      <c r="Z95" s="76"/>
      <c r="AA95" s="76"/>
      <c r="AB95" s="76"/>
      <c r="AC95" s="76"/>
      <c r="AD95" s="76"/>
      <c r="AE95" s="76"/>
      <c r="AF95" s="76"/>
      <c r="AG95" s="76"/>
      <c r="AH95" s="76"/>
      <c r="AI95" s="76"/>
      <c r="AJ95" s="76"/>
      <c r="AK95" s="76"/>
      <c r="AL95" s="76"/>
      <c r="AM95" s="76"/>
      <c r="AN95" s="76"/>
      <c r="AO95" s="76"/>
      <c r="AP95" s="76"/>
      <c r="AQ95" s="76"/>
      <c r="AR95" s="76"/>
      <c r="AS95" s="76"/>
      <c r="AT95" s="76"/>
      <c r="AU95" s="76"/>
      <c r="AV95" s="76"/>
      <c r="AW95" s="76"/>
      <c r="AX95" s="76"/>
      <c r="AY95" s="76"/>
      <c r="AZ95" s="76"/>
      <c r="BA95" s="76"/>
      <c r="BB95" s="76"/>
      <c r="BC95" s="76"/>
      <c r="BD95" s="76"/>
      <c r="BE95" s="76"/>
      <c r="BF95" s="76"/>
      <c r="BG95" s="76"/>
      <c r="BH95" s="76"/>
      <c r="BI95" s="76"/>
      <c r="BJ95" s="76"/>
      <c r="BK95" s="76"/>
      <c r="BL95" s="76"/>
      <c r="BM95" s="76"/>
      <c r="BN95" s="76"/>
      <c r="BO95" s="76"/>
      <c r="BP95" s="76"/>
      <c r="BQ95" s="76"/>
      <c r="BR95" s="76"/>
      <c r="BS95" s="76"/>
      <c r="BT95" s="76"/>
      <c r="BU95" s="76"/>
      <c r="BV95" s="76"/>
      <c r="BW95" s="76"/>
      <c r="BX95" s="76"/>
      <c r="BY95" s="76"/>
      <c r="BZ95" s="76"/>
      <c r="CA95" s="76"/>
      <c r="CB95" s="76"/>
      <c r="CC95" s="76"/>
      <c r="CD95" s="76"/>
      <c r="CE95" s="76"/>
      <c r="CF95" s="76"/>
      <c r="CG95" s="76"/>
      <c r="CH95" s="76"/>
      <c r="CI95" s="76"/>
      <c r="CJ95" s="76"/>
      <c r="CK95" s="76"/>
      <c r="CL95" s="76"/>
      <c r="CM95" s="76"/>
      <c r="CN95" s="76"/>
      <c r="CO95" s="76"/>
      <c r="CP95" s="76"/>
      <c r="CQ95" s="76"/>
      <c r="CR95" s="76"/>
      <c r="CS95" s="76"/>
      <c r="CT95" s="76"/>
      <c r="CU95" s="76"/>
      <c r="CV95" s="76"/>
      <c r="CW95" s="76"/>
      <c r="CX95" s="76"/>
      <c r="CY95" s="76"/>
      <c r="CZ95" s="76"/>
      <c r="DA95" s="76"/>
      <c r="DB95" s="76"/>
      <c r="DC95" s="76"/>
      <c r="DD95" s="76"/>
      <c r="DE95" s="76"/>
      <c r="DF95" s="76"/>
      <c r="DG95" s="76"/>
      <c r="DH95" s="76"/>
      <c r="DI95" s="76"/>
      <c r="DJ95" s="76"/>
      <c r="DK95" s="76"/>
      <c r="DL95" s="76"/>
      <c r="DM95" s="76"/>
      <c r="DN95" s="76"/>
      <c r="DO95" s="76"/>
      <c r="DP95" s="76"/>
      <c r="DQ95" s="76"/>
      <c r="DR95" s="76"/>
      <c r="DS95" s="76"/>
      <c r="DT95" s="76"/>
      <c r="DU95" s="76"/>
      <c r="DV95" s="76"/>
      <c r="DW95" s="76"/>
      <c r="DX95" s="76"/>
      <c r="DY95" s="76"/>
      <c r="DZ95" s="76"/>
      <c r="EA95" s="76"/>
      <c r="EB95" s="76"/>
      <c r="EC95" s="76"/>
      <c r="ED95" s="76"/>
      <c r="EE95" s="76"/>
      <c r="EF95" s="76"/>
      <c r="EG95" s="76"/>
      <c r="EH95" s="76"/>
      <c r="EI95" s="76"/>
      <c r="EJ95" s="76"/>
      <c r="EK95" s="76"/>
      <c r="EL95" s="76"/>
      <c r="EM95" s="76"/>
      <c r="EN95" s="76"/>
      <c r="EO95" s="76"/>
      <c r="EP95" s="76"/>
      <c r="EQ95" s="76"/>
      <c r="ER95" s="76"/>
      <c r="ES95" s="76"/>
      <c r="ET95" s="76"/>
      <c r="EU95" s="76"/>
      <c r="EV95" s="76"/>
      <c r="EW95" s="76"/>
      <c r="EX95" s="76"/>
      <c r="EY95" s="76"/>
    </row>
    <row r="96" spans="1:155" s="89" customFormat="1" ht="15" customHeight="1" x14ac:dyDescent="0.25">
      <c r="A96" s="564"/>
      <c r="B96" s="568"/>
      <c r="C96" s="614"/>
      <c r="D96" s="773"/>
      <c r="E96" s="832"/>
      <c r="F96" s="848"/>
      <c r="G96" s="808"/>
      <c r="H96" s="809"/>
      <c r="I96" s="809"/>
      <c r="J96" s="810"/>
      <c r="K96" s="601"/>
      <c r="L96" s="79"/>
      <c r="M96" s="79"/>
      <c r="N96" s="76"/>
      <c r="O96" s="76"/>
      <c r="P96" s="76"/>
      <c r="Q96" s="76"/>
      <c r="R96" s="76"/>
      <c r="S96" s="76"/>
      <c r="T96" s="76"/>
      <c r="U96" s="76"/>
      <c r="V96" s="76"/>
      <c r="W96" s="76"/>
      <c r="X96" s="76"/>
      <c r="Y96" s="76"/>
      <c r="Z96" s="76"/>
      <c r="AA96" s="76"/>
      <c r="AB96" s="76"/>
      <c r="AC96" s="76"/>
      <c r="AD96" s="76"/>
      <c r="AE96" s="76"/>
      <c r="AF96" s="76"/>
      <c r="AG96" s="76"/>
      <c r="AH96" s="76"/>
      <c r="AI96" s="76"/>
      <c r="AJ96" s="76"/>
      <c r="AK96" s="76"/>
      <c r="AL96" s="76"/>
      <c r="AM96" s="76"/>
      <c r="AN96" s="76"/>
      <c r="AO96" s="76"/>
      <c r="AP96" s="76"/>
      <c r="AQ96" s="76"/>
      <c r="AR96" s="76"/>
      <c r="AS96" s="76"/>
      <c r="AT96" s="76"/>
      <c r="AU96" s="76"/>
      <c r="AV96" s="76"/>
      <c r="AW96" s="76"/>
      <c r="AX96" s="76"/>
      <c r="AY96" s="76"/>
      <c r="AZ96" s="76"/>
      <c r="BA96" s="76"/>
      <c r="BB96" s="76"/>
      <c r="BC96" s="76"/>
      <c r="BD96" s="76"/>
      <c r="BE96" s="76"/>
      <c r="BF96" s="76"/>
      <c r="BG96" s="76"/>
      <c r="BH96" s="76"/>
      <c r="BI96" s="76"/>
      <c r="BJ96" s="76"/>
      <c r="BK96" s="76"/>
      <c r="BL96" s="76"/>
      <c r="BM96" s="76"/>
      <c r="BN96" s="76"/>
      <c r="BO96" s="76"/>
      <c r="BP96" s="76"/>
      <c r="BQ96" s="76"/>
      <c r="BR96" s="76"/>
      <c r="BS96" s="76"/>
      <c r="BT96" s="76"/>
      <c r="BU96" s="76"/>
      <c r="BV96" s="76"/>
      <c r="BW96" s="76"/>
      <c r="BX96" s="76"/>
      <c r="BY96" s="76"/>
      <c r="BZ96" s="76"/>
      <c r="CA96" s="76"/>
      <c r="CB96" s="76"/>
      <c r="CC96" s="76"/>
      <c r="CD96" s="76"/>
      <c r="CE96" s="76"/>
      <c r="CF96" s="76"/>
      <c r="CG96" s="76"/>
      <c r="CH96" s="76"/>
      <c r="CI96" s="76"/>
      <c r="CJ96" s="76"/>
      <c r="CK96" s="76"/>
      <c r="CL96" s="76"/>
      <c r="CM96" s="76"/>
      <c r="CN96" s="76"/>
      <c r="CO96" s="76"/>
      <c r="CP96" s="76"/>
      <c r="CQ96" s="76"/>
      <c r="CR96" s="76"/>
      <c r="CS96" s="76"/>
      <c r="CT96" s="76"/>
      <c r="CU96" s="76"/>
      <c r="CV96" s="76"/>
      <c r="CW96" s="76"/>
      <c r="CX96" s="76"/>
      <c r="CY96" s="76"/>
      <c r="CZ96" s="76"/>
      <c r="DA96" s="76"/>
      <c r="DB96" s="76"/>
      <c r="DC96" s="76"/>
      <c r="DD96" s="76"/>
      <c r="DE96" s="76"/>
      <c r="DF96" s="76"/>
      <c r="DG96" s="76"/>
      <c r="DH96" s="76"/>
      <c r="DI96" s="76"/>
      <c r="DJ96" s="76"/>
      <c r="DK96" s="76"/>
      <c r="DL96" s="76"/>
      <c r="DM96" s="76"/>
      <c r="DN96" s="76"/>
      <c r="DO96" s="76"/>
      <c r="DP96" s="76"/>
      <c r="DQ96" s="76"/>
      <c r="DR96" s="76"/>
      <c r="DS96" s="76"/>
      <c r="DT96" s="76"/>
      <c r="DU96" s="76"/>
      <c r="DV96" s="76"/>
      <c r="DW96" s="76"/>
      <c r="DX96" s="76"/>
      <c r="DY96" s="76"/>
      <c r="DZ96" s="76"/>
      <c r="EA96" s="76"/>
      <c r="EB96" s="76"/>
      <c r="EC96" s="76"/>
      <c r="ED96" s="76"/>
      <c r="EE96" s="76"/>
      <c r="EF96" s="76"/>
      <c r="EG96" s="76"/>
      <c r="EH96" s="76"/>
      <c r="EI96" s="76"/>
      <c r="EJ96" s="76"/>
      <c r="EK96" s="76"/>
      <c r="EL96" s="76"/>
      <c r="EM96" s="76"/>
      <c r="EN96" s="76"/>
      <c r="EO96" s="76"/>
      <c r="EP96" s="76"/>
      <c r="EQ96" s="76"/>
      <c r="ER96" s="76"/>
      <c r="ES96" s="76"/>
      <c r="ET96" s="76"/>
      <c r="EU96" s="76"/>
      <c r="EV96" s="76"/>
      <c r="EW96" s="76"/>
      <c r="EX96" s="76"/>
      <c r="EY96" s="76"/>
    </row>
    <row r="97" spans="1:155" s="89" customFormat="1" ht="15" customHeight="1" x14ac:dyDescent="0.25">
      <c r="A97" s="564"/>
      <c r="B97" s="568"/>
      <c r="C97" s="614"/>
      <c r="D97" s="773"/>
      <c r="E97" s="832"/>
      <c r="F97" s="849"/>
      <c r="G97" s="811"/>
      <c r="H97" s="812"/>
      <c r="I97" s="812"/>
      <c r="J97" s="813"/>
      <c r="K97" s="601"/>
      <c r="L97" s="79"/>
      <c r="M97" s="79"/>
      <c r="N97" s="76"/>
      <c r="O97" s="76"/>
      <c r="P97" s="76"/>
      <c r="Q97" s="76"/>
      <c r="R97" s="76"/>
      <c r="S97" s="76"/>
      <c r="T97" s="76"/>
      <c r="U97" s="76"/>
      <c r="V97" s="76"/>
      <c r="W97" s="76"/>
      <c r="X97" s="76"/>
      <c r="Y97" s="76"/>
      <c r="Z97" s="76"/>
      <c r="AA97" s="76"/>
      <c r="AB97" s="76"/>
      <c r="AC97" s="76"/>
      <c r="AD97" s="76"/>
      <c r="AE97" s="76"/>
      <c r="AF97" s="76"/>
      <c r="AG97" s="76"/>
      <c r="AH97" s="76"/>
      <c r="AI97" s="76"/>
      <c r="AJ97" s="76"/>
      <c r="AK97" s="76"/>
      <c r="AL97" s="76"/>
      <c r="AM97" s="76"/>
      <c r="AN97" s="76"/>
      <c r="AO97" s="76"/>
      <c r="AP97" s="76"/>
      <c r="AQ97" s="76"/>
      <c r="AR97" s="76"/>
      <c r="AS97" s="76"/>
      <c r="AT97" s="76"/>
      <c r="AU97" s="76"/>
      <c r="AV97" s="76"/>
      <c r="AW97" s="76"/>
      <c r="AX97" s="76"/>
      <c r="AY97" s="76"/>
      <c r="AZ97" s="76"/>
      <c r="BA97" s="76"/>
      <c r="BB97" s="76"/>
      <c r="BC97" s="76"/>
      <c r="BD97" s="76"/>
      <c r="BE97" s="76"/>
      <c r="BF97" s="76"/>
      <c r="BG97" s="76"/>
      <c r="BH97" s="76"/>
      <c r="BI97" s="76"/>
      <c r="BJ97" s="76"/>
      <c r="BK97" s="76"/>
      <c r="BL97" s="76"/>
      <c r="BM97" s="76"/>
      <c r="BN97" s="76"/>
      <c r="BO97" s="76"/>
      <c r="BP97" s="76"/>
      <c r="BQ97" s="76"/>
      <c r="BR97" s="76"/>
      <c r="BS97" s="76"/>
      <c r="BT97" s="76"/>
      <c r="BU97" s="76"/>
      <c r="BV97" s="76"/>
      <c r="BW97" s="76"/>
      <c r="BX97" s="76"/>
      <c r="BY97" s="76"/>
      <c r="BZ97" s="76"/>
      <c r="CA97" s="76"/>
      <c r="CB97" s="76"/>
      <c r="CC97" s="76"/>
      <c r="CD97" s="76"/>
      <c r="CE97" s="76"/>
      <c r="CF97" s="76"/>
      <c r="CG97" s="76"/>
      <c r="CH97" s="76"/>
      <c r="CI97" s="76"/>
      <c r="CJ97" s="76"/>
      <c r="CK97" s="76"/>
      <c r="CL97" s="76"/>
      <c r="CM97" s="76"/>
      <c r="CN97" s="76"/>
      <c r="CO97" s="76"/>
      <c r="CP97" s="76"/>
      <c r="CQ97" s="76"/>
      <c r="CR97" s="76"/>
      <c r="CS97" s="76"/>
      <c r="CT97" s="76"/>
      <c r="CU97" s="76"/>
      <c r="CV97" s="76"/>
      <c r="CW97" s="76"/>
      <c r="CX97" s="76"/>
      <c r="CY97" s="76"/>
      <c r="CZ97" s="76"/>
      <c r="DA97" s="76"/>
      <c r="DB97" s="76"/>
      <c r="DC97" s="76"/>
      <c r="DD97" s="76"/>
      <c r="DE97" s="76"/>
      <c r="DF97" s="76"/>
      <c r="DG97" s="76"/>
      <c r="DH97" s="76"/>
      <c r="DI97" s="76"/>
      <c r="DJ97" s="76"/>
      <c r="DK97" s="76"/>
      <c r="DL97" s="76"/>
      <c r="DM97" s="76"/>
      <c r="DN97" s="76"/>
      <c r="DO97" s="76"/>
      <c r="DP97" s="76"/>
      <c r="DQ97" s="76"/>
      <c r="DR97" s="76"/>
      <c r="DS97" s="76"/>
      <c r="DT97" s="76"/>
      <c r="DU97" s="76"/>
      <c r="DV97" s="76"/>
      <c r="DW97" s="76"/>
      <c r="DX97" s="76"/>
      <c r="DY97" s="76"/>
      <c r="DZ97" s="76"/>
      <c r="EA97" s="76"/>
      <c r="EB97" s="76"/>
      <c r="EC97" s="76"/>
      <c r="ED97" s="76"/>
      <c r="EE97" s="76"/>
      <c r="EF97" s="76"/>
      <c r="EG97" s="76"/>
      <c r="EH97" s="76"/>
      <c r="EI97" s="76"/>
      <c r="EJ97" s="76"/>
      <c r="EK97" s="76"/>
      <c r="EL97" s="76"/>
      <c r="EM97" s="76"/>
      <c r="EN97" s="76"/>
      <c r="EO97" s="76"/>
      <c r="EP97" s="76"/>
      <c r="EQ97" s="76"/>
      <c r="ER97" s="76"/>
      <c r="ES97" s="76"/>
      <c r="ET97" s="76"/>
      <c r="EU97" s="76"/>
      <c r="EV97" s="76"/>
      <c r="EW97" s="76"/>
      <c r="EX97" s="76"/>
      <c r="EY97" s="76"/>
    </row>
    <row r="98" spans="1:155" s="89" customFormat="1" ht="15" customHeight="1" x14ac:dyDescent="0.25">
      <c r="A98" s="564"/>
      <c r="B98" s="568"/>
      <c r="C98" s="614"/>
      <c r="D98" s="773"/>
      <c r="E98" s="832"/>
      <c r="F98" s="847" t="s">
        <v>1388</v>
      </c>
      <c r="G98" s="805" t="s">
        <v>1392</v>
      </c>
      <c r="H98" s="806"/>
      <c r="I98" s="806"/>
      <c r="J98" s="807"/>
      <c r="K98" s="601"/>
      <c r="L98" s="79"/>
      <c r="M98" s="79"/>
      <c r="N98" s="76"/>
      <c r="O98" s="76"/>
      <c r="P98" s="76"/>
      <c r="Q98" s="76"/>
      <c r="R98" s="76"/>
      <c r="S98" s="76"/>
      <c r="T98" s="76"/>
      <c r="U98" s="76"/>
      <c r="V98" s="76"/>
      <c r="W98" s="76"/>
      <c r="X98" s="76"/>
      <c r="Y98" s="76"/>
      <c r="Z98" s="76"/>
      <c r="AA98" s="76"/>
      <c r="AB98" s="76"/>
      <c r="AC98" s="76"/>
      <c r="AD98" s="76"/>
      <c r="AE98" s="76"/>
      <c r="AF98" s="76"/>
      <c r="AG98" s="76"/>
      <c r="AH98" s="76"/>
      <c r="AI98" s="76"/>
      <c r="AJ98" s="76"/>
      <c r="AK98" s="76"/>
      <c r="AL98" s="76"/>
      <c r="AM98" s="76"/>
      <c r="AN98" s="76"/>
      <c r="AO98" s="76"/>
      <c r="AP98" s="76"/>
      <c r="AQ98" s="76"/>
      <c r="AR98" s="76"/>
      <c r="AS98" s="76"/>
      <c r="AT98" s="76"/>
      <c r="AU98" s="76"/>
      <c r="AV98" s="76"/>
      <c r="AW98" s="76"/>
      <c r="AX98" s="76"/>
      <c r="AY98" s="76"/>
      <c r="AZ98" s="76"/>
      <c r="BA98" s="76"/>
      <c r="BB98" s="76"/>
      <c r="BC98" s="76"/>
      <c r="BD98" s="76"/>
      <c r="BE98" s="76"/>
      <c r="BF98" s="76"/>
      <c r="BG98" s="76"/>
      <c r="BH98" s="76"/>
      <c r="BI98" s="76"/>
      <c r="BJ98" s="76"/>
      <c r="BK98" s="76"/>
      <c r="BL98" s="76"/>
      <c r="BM98" s="76"/>
      <c r="BN98" s="76"/>
      <c r="BO98" s="76"/>
      <c r="BP98" s="76"/>
      <c r="BQ98" s="76"/>
      <c r="BR98" s="76"/>
      <c r="BS98" s="76"/>
      <c r="BT98" s="76"/>
      <c r="BU98" s="76"/>
      <c r="BV98" s="76"/>
      <c r="BW98" s="76"/>
      <c r="BX98" s="76"/>
      <c r="BY98" s="76"/>
      <c r="BZ98" s="76"/>
      <c r="CA98" s="76"/>
      <c r="CB98" s="76"/>
      <c r="CC98" s="76"/>
      <c r="CD98" s="76"/>
      <c r="CE98" s="76"/>
      <c r="CF98" s="76"/>
      <c r="CG98" s="76"/>
      <c r="CH98" s="76"/>
      <c r="CI98" s="76"/>
      <c r="CJ98" s="76"/>
      <c r="CK98" s="76"/>
      <c r="CL98" s="76"/>
      <c r="CM98" s="76"/>
      <c r="CN98" s="76"/>
      <c r="CO98" s="76"/>
      <c r="CP98" s="76"/>
      <c r="CQ98" s="76"/>
      <c r="CR98" s="76"/>
      <c r="CS98" s="76"/>
      <c r="CT98" s="76"/>
      <c r="CU98" s="76"/>
      <c r="CV98" s="76"/>
      <c r="CW98" s="76"/>
      <c r="CX98" s="76"/>
      <c r="CY98" s="76"/>
      <c r="CZ98" s="76"/>
      <c r="DA98" s="76"/>
      <c r="DB98" s="76"/>
      <c r="DC98" s="76"/>
      <c r="DD98" s="76"/>
      <c r="DE98" s="76"/>
      <c r="DF98" s="76"/>
      <c r="DG98" s="76"/>
      <c r="DH98" s="76"/>
      <c r="DI98" s="76"/>
      <c r="DJ98" s="76"/>
      <c r="DK98" s="76"/>
      <c r="DL98" s="76"/>
      <c r="DM98" s="76"/>
      <c r="DN98" s="76"/>
      <c r="DO98" s="76"/>
      <c r="DP98" s="76"/>
      <c r="DQ98" s="76"/>
      <c r="DR98" s="76"/>
      <c r="DS98" s="76"/>
      <c r="DT98" s="76"/>
      <c r="DU98" s="76"/>
      <c r="DV98" s="76"/>
      <c r="DW98" s="76"/>
      <c r="DX98" s="76"/>
      <c r="DY98" s="76"/>
      <c r="DZ98" s="76"/>
      <c r="EA98" s="76"/>
      <c r="EB98" s="76"/>
      <c r="EC98" s="76"/>
      <c r="ED98" s="76"/>
      <c r="EE98" s="76"/>
      <c r="EF98" s="76"/>
      <c r="EG98" s="76"/>
      <c r="EH98" s="76"/>
      <c r="EI98" s="76"/>
      <c r="EJ98" s="76"/>
      <c r="EK98" s="76"/>
      <c r="EL98" s="76"/>
      <c r="EM98" s="76"/>
      <c r="EN98" s="76"/>
      <c r="EO98" s="76"/>
      <c r="EP98" s="76"/>
      <c r="EQ98" s="76"/>
      <c r="ER98" s="76"/>
      <c r="ES98" s="76"/>
      <c r="ET98" s="76"/>
      <c r="EU98" s="76"/>
      <c r="EV98" s="76"/>
      <c r="EW98" s="76"/>
      <c r="EX98" s="76"/>
      <c r="EY98" s="76"/>
    </row>
    <row r="99" spans="1:155" s="89" customFormat="1" ht="15" customHeight="1" x14ac:dyDescent="0.25">
      <c r="A99" s="564"/>
      <c r="B99" s="568"/>
      <c r="C99" s="614"/>
      <c r="D99" s="773"/>
      <c r="E99" s="832"/>
      <c r="F99" s="848"/>
      <c r="G99" s="808"/>
      <c r="H99" s="809"/>
      <c r="I99" s="809"/>
      <c r="J99" s="810"/>
      <c r="K99" s="601"/>
      <c r="L99" s="79"/>
      <c r="M99" s="79"/>
      <c r="N99" s="76"/>
      <c r="O99" s="76"/>
      <c r="P99" s="76"/>
      <c r="Q99" s="76"/>
      <c r="R99" s="76"/>
      <c r="S99" s="76"/>
      <c r="T99" s="76"/>
      <c r="U99" s="76"/>
      <c r="V99" s="76"/>
      <c r="W99" s="76"/>
      <c r="X99" s="76"/>
      <c r="Y99" s="76"/>
      <c r="Z99" s="76"/>
      <c r="AA99" s="76"/>
      <c r="AB99" s="76"/>
      <c r="AC99" s="76"/>
      <c r="AD99" s="76"/>
      <c r="AE99" s="76"/>
      <c r="AF99" s="76"/>
      <c r="AG99" s="76"/>
      <c r="AH99" s="76"/>
      <c r="AI99" s="76"/>
      <c r="AJ99" s="76"/>
      <c r="AK99" s="76"/>
      <c r="AL99" s="76"/>
      <c r="AM99" s="76"/>
      <c r="AN99" s="76"/>
      <c r="AO99" s="76"/>
      <c r="AP99" s="76"/>
      <c r="AQ99" s="76"/>
      <c r="AR99" s="76"/>
      <c r="AS99" s="76"/>
      <c r="AT99" s="76"/>
      <c r="AU99" s="76"/>
      <c r="AV99" s="76"/>
      <c r="AW99" s="76"/>
      <c r="AX99" s="76"/>
      <c r="AY99" s="76"/>
      <c r="AZ99" s="76"/>
      <c r="BA99" s="76"/>
      <c r="BB99" s="76"/>
      <c r="BC99" s="76"/>
      <c r="BD99" s="76"/>
      <c r="BE99" s="76"/>
      <c r="BF99" s="76"/>
      <c r="BG99" s="76"/>
      <c r="BH99" s="76"/>
      <c r="BI99" s="76"/>
      <c r="BJ99" s="76"/>
      <c r="BK99" s="76"/>
      <c r="BL99" s="76"/>
      <c r="BM99" s="76"/>
      <c r="BN99" s="76"/>
      <c r="BO99" s="76"/>
      <c r="BP99" s="76"/>
      <c r="BQ99" s="76"/>
      <c r="BR99" s="76"/>
      <c r="BS99" s="76"/>
      <c r="BT99" s="76"/>
      <c r="BU99" s="76"/>
      <c r="BV99" s="76"/>
      <c r="BW99" s="76"/>
      <c r="BX99" s="76"/>
      <c r="BY99" s="76"/>
      <c r="BZ99" s="76"/>
      <c r="CA99" s="76"/>
      <c r="CB99" s="76"/>
      <c r="CC99" s="76"/>
      <c r="CD99" s="76"/>
      <c r="CE99" s="76"/>
      <c r="CF99" s="76"/>
      <c r="CG99" s="76"/>
      <c r="CH99" s="76"/>
      <c r="CI99" s="76"/>
      <c r="CJ99" s="76"/>
      <c r="CK99" s="76"/>
      <c r="CL99" s="76"/>
      <c r="CM99" s="76"/>
      <c r="CN99" s="76"/>
      <c r="CO99" s="76"/>
      <c r="CP99" s="76"/>
      <c r="CQ99" s="76"/>
      <c r="CR99" s="76"/>
      <c r="CS99" s="76"/>
      <c r="CT99" s="76"/>
      <c r="CU99" s="76"/>
      <c r="CV99" s="76"/>
      <c r="CW99" s="76"/>
      <c r="CX99" s="76"/>
      <c r="CY99" s="76"/>
      <c r="CZ99" s="76"/>
      <c r="DA99" s="76"/>
      <c r="DB99" s="76"/>
      <c r="DC99" s="76"/>
      <c r="DD99" s="76"/>
      <c r="DE99" s="76"/>
      <c r="DF99" s="76"/>
      <c r="DG99" s="76"/>
      <c r="DH99" s="76"/>
      <c r="DI99" s="76"/>
      <c r="DJ99" s="76"/>
      <c r="DK99" s="76"/>
      <c r="DL99" s="76"/>
      <c r="DM99" s="76"/>
      <c r="DN99" s="76"/>
      <c r="DO99" s="76"/>
      <c r="DP99" s="76"/>
      <c r="DQ99" s="76"/>
      <c r="DR99" s="76"/>
      <c r="DS99" s="76"/>
      <c r="DT99" s="76"/>
      <c r="DU99" s="76"/>
      <c r="DV99" s="76"/>
      <c r="DW99" s="76"/>
      <c r="DX99" s="76"/>
      <c r="DY99" s="76"/>
      <c r="DZ99" s="76"/>
      <c r="EA99" s="76"/>
      <c r="EB99" s="76"/>
      <c r="EC99" s="76"/>
      <c r="ED99" s="76"/>
      <c r="EE99" s="76"/>
      <c r="EF99" s="76"/>
      <c r="EG99" s="76"/>
      <c r="EH99" s="76"/>
      <c r="EI99" s="76"/>
      <c r="EJ99" s="76"/>
      <c r="EK99" s="76"/>
      <c r="EL99" s="76"/>
      <c r="EM99" s="76"/>
      <c r="EN99" s="76"/>
      <c r="EO99" s="76"/>
      <c r="EP99" s="76"/>
      <c r="EQ99" s="76"/>
      <c r="ER99" s="76"/>
      <c r="ES99" s="76"/>
      <c r="ET99" s="76"/>
      <c r="EU99" s="76"/>
      <c r="EV99" s="76"/>
      <c r="EW99" s="76"/>
      <c r="EX99" s="76"/>
      <c r="EY99" s="76"/>
    </row>
    <row r="100" spans="1:155" s="89" customFormat="1" ht="15" customHeight="1" x14ac:dyDescent="0.25">
      <c r="A100" s="564"/>
      <c r="B100" s="568"/>
      <c r="C100" s="614"/>
      <c r="D100" s="773"/>
      <c r="E100" s="832"/>
      <c r="F100" s="849"/>
      <c r="G100" s="811"/>
      <c r="H100" s="812"/>
      <c r="I100" s="812"/>
      <c r="J100" s="813"/>
      <c r="K100" s="601"/>
      <c r="L100" s="79"/>
      <c r="M100" s="79"/>
      <c r="N100" s="76"/>
      <c r="O100" s="76"/>
      <c r="P100" s="76"/>
      <c r="Q100" s="76"/>
      <c r="R100" s="76"/>
      <c r="S100" s="76"/>
      <c r="T100" s="76"/>
      <c r="U100" s="76"/>
      <c r="V100" s="76"/>
      <c r="W100" s="76"/>
      <c r="X100" s="76"/>
      <c r="Y100" s="76"/>
      <c r="Z100" s="76"/>
      <c r="AA100" s="76"/>
      <c r="AB100" s="76"/>
      <c r="AC100" s="76"/>
      <c r="AD100" s="76"/>
      <c r="AE100" s="76"/>
      <c r="AF100" s="76"/>
      <c r="AG100" s="76"/>
      <c r="AH100" s="76"/>
      <c r="AI100" s="76"/>
      <c r="AJ100" s="76"/>
      <c r="AK100" s="76"/>
      <c r="AL100" s="76"/>
      <c r="AM100" s="76"/>
      <c r="AN100" s="76"/>
      <c r="AO100" s="76"/>
      <c r="AP100" s="76"/>
      <c r="AQ100" s="76"/>
      <c r="AR100" s="76"/>
      <c r="AS100" s="76"/>
      <c r="AT100" s="76"/>
      <c r="AU100" s="76"/>
      <c r="AV100" s="76"/>
      <c r="AW100" s="76"/>
      <c r="AX100" s="76"/>
      <c r="AY100" s="76"/>
      <c r="AZ100" s="76"/>
      <c r="BA100" s="76"/>
      <c r="BB100" s="76"/>
      <c r="BC100" s="76"/>
      <c r="BD100" s="76"/>
      <c r="BE100" s="76"/>
      <c r="BF100" s="76"/>
      <c r="BG100" s="76"/>
      <c r="BH100" s="76"/>
      <c r="BI100" s="76"/>
      <c r="BJ100" s="76"/>
      <c r="BK100" s="76"/>
      <c r="BL100" s="76"/>
      <c r="BM100" s="76"/>
      <c r="BN100" s="76"/>
      <c r="BO100" s="76"/>
      <c r="BP100" s="76"/>
      <c r="BQ100" s="76"/>
      <c r="BR100" s="76"/>
      <c r="BS100" s="76"/>
      <c r="BT100" s="76"/>
      <c r="BU100" s="76"/>
      <c r="BV100" s="76"/>
      <c r="BW100" s="76"/>
      <c r="BX100" s="76"/>
      <c r="BY100" s="76"/>
      <c r="BZ100" s="76"/>
      <c r="CA100" s="76"/>
      <c r="CB100" s="76"/>
      <c r="CC100" s="76"/>
      <c r="CD100" s="76"/>
      <c r="CE100" s="76"/>
      <c r="CF100" s="76"/>
      <c r="CG100" s="76"/>
      <c r="CH100" s="76"/>
      <c r="CI100" s="76"/>
      <c r="CJ100" s="76"/>
      <c r="CK100" s="76"/>
      <c r="CL100" s="76"/>
      <c r="CM100" s="76"/>
      <c r="CN100" s="76"/>
      <c r="CO100" s="76"/>
      <c r="CP100" s="76"/>
      <c r="CQ100" s="76"/>
      <c r="CR100" s="76"/>
      <c r="CS100" s="76"/>
      <c r="CT100" s="76"/>
      <c r="CU100" s="76"/>
      <c r="CV100" s="76"/>
      <c r="CW100" s="76"/>
      <c r="CX100" s="76"/>
      <c r="CY100" s="76"/>
      <c r="CZ100" s="76"/>
      <c r="DA100" s="76"/>
      <c r="DB100" s="76"/>
      <c r="DC100" s="76"/>
      <c r="DD100" s="76"/>
      <c r="DE100" s="76"/>
      <c r="DF100" s="76"/>
      <c r="DG100" s="76"/>
      <c r="DH100" s="76"/>
      <c r="DI100" s="76"/>
      <c r="DJ100" s="76"/>
      <c r="DK100" s="76"/>
      <c r="DL100" s="76"/>
      <c r="DM100" s="76"/>
      <c r="DN100" s="76"/>
      <c r="DO100" s="76"/>
      <c r="DP100" s="76"/>
      <c r="DQ100" s="76"/>
      <c r="DR100" s="76"/>
      <c r="DS100" s="76"/>
      <c r="DT100" s="76"/>
      <c r="DU100" s="76"/>
      <c r="DV100" s="76"/>
      <c r="DW100" s="76"/>
      <c r="DX100" s="76"/>
      <c r="DY100" s="76"/>
      <c r="DZ100" s="76"/>
      <c r="EA100" s="76"/>
      <c r="EB100" s="76"/>
      <c r="EC100" s="76"/>
      <c r="ED100" s="76"/>
      <c r="EE100" s="76"/>
      <c r="EF100" s="76"/>
      <c r="EG100" s="76"/>
      <c r="EH100" s="76"/>
      <c r="EI100" s="76"/>
      <c r="EJ100" s="76"/>
      <c r="EK100" s="76"/>
      <c r="EL100" s="76"/>
      <c r="EM100" s="76"/>
      <c r="EN100" s="76"/>
      <c r="EO100" s="76"/>
      <c r="EP100" s="76"/>
      <c r="EQ100" s="76"/>
      <c r="ER100" s="76"/>
      <c r="ES100" s="76"/>
      <c r="ET100" s="76"/>
      <c r="EU100" s="76"/>
      <c r="EV100" s="76"/>
      <c r="EW100" s="76"/>
      <c r="EX100" s="76"/>
      <c r="EY100" s="76"/>
    </row>
    <row r="101" spans="1:155" s="89" customFormat="1" ht="15" customHeight="1" x14ac:dyDescent="0.25">
      <c r="A101" s="564"/>
      <c r="B101" s="568"/>
      <c r="C101" s="614"/>
      <c r="D101" s="773"/>
      <c r="E101" s="832"/>
      <c r="F101" s="847" t="s">
        <v>967</v>
      </c>
      <c r="G101" s="805" t="s">
        <v>966</v>
      </c>
      <c r="H101" s="806"/>
      <c r="I101" s="806"/>
      <c r="J101" s="807"/>
      <c r="K101" s="601"/>
      <c r="L101" s="79"/>
      <c r="M101" s="79"/>
      <c r="N101" s="76"/>
      <c r="O101" s="76"/>
      <c r="P101" s="76"/>
      <c r="Q101" s="76"/>
      <c r="R101" s="76"/>
      <c r="S101" s="76"/>
      <c r="T101" s="76"/>
      <c r="U101" s="76"/>
      <c r="V101" s="76"/>
      <c r="W101" s="76"/>
      <c r="X101" s="76"/>
      <c r="Y101" s="76"/>
      <c r="Z101" s="76"/>
      <c r="AA101" s="76"/>
      <c r="AB101" s="76"/>
      <c r="AC101" s="76"/>
      <c r="AD101" s="76"/>
      <c r="AE101" s="76"/>
      <c r="AF101" s="76"/>
      <c r="AG101" s="76"/>
      <c r="AH101" s="76"/>
      <c r="AI101" s="76"/>
      <c r="AJ101" s="76"/>
      <c r="AK101" s="76"/>
      <c r="AL101" s="76"/>
      <c r="AM101" s="76"/>
      <c r="AN101" s="76"/>
      <c r="AO101" s="76"/>
      <c r="AP101" s="76"/>
      <c r="AQ101" s="76"/>
      <c r="AR101" s="76"/>
      <c r="AS101" s="76"/>
      <c r="AT101" s="76"/>
      <c r="AU101" s="76"/>
      <c r="AV101" s="76"/>
      <c r="AW101" s="76"/>
      <c r="AX101" s="76"/>
      <c r="AY101" s="76"/>
      <c r="AZ101" s="76"/>
      <c r="BA101" s="76"/>
      <c r="BB101" s="76"/>
      <c r="BC101" s="76"/>
      <c r="BD101" s="76"/>
      <c r="BE101" s="76"/>
      <c r="BF101" s="76"/>
      <c r="BG101" s="76"/>
      <c r="BH101" s="76"/>
      <c r="BI101" s="76"/>
      <c r="BJ101" s="76"/>
      <c r="BK101" s="76"/>
      <c r="BL101" s="76"/>
      <c r="BM101" s="76"/>
      <c r="BN101" s="76"/>
      <c r="BO101" s="76"/>
      <c r="BP101" s="76"/>
      <c r="BQ101" s="76"/>
      <c r="BR101" s="76"/>
      <c r="BS101" s="76"/>
      <c r="BT101" s="76"/>
      <c r="BU101" s="76"/>
      <c r="BV101" s="76"/>
      <c r="BW101" s="76"/>
      <c r="BX101" s="76"/>
      <c r="BY101" s="76"/>
      <c r="BZ101" s="76"/>
      <c r="CA101" s="76"/>
      <c r="CB101" s="76"/>
      <c r="CC101" s="76"/>
      <c r="CD101" s="76"/>
      <c r="CE101" s="76"/>
      <c r="CF101" s="76"/>
      <c r="CG101" s="76"/>
      <c r="CH101" s="76"/>
      <c r="CI101" s="76"/>
      <c r="CJ101" s="76"/>
      <c r="CK101" s="76"/>
      <c r="CL101" s="76"/>
      <c r="CM101" s="76"/>
      <c r="CN101" s="76"/>
      <c r="CO101" s="76"/>
      <c r="CP101" s="76"/>
      <c r="CQ101" s="76"/>
      <c r="CR101" s="76"/>
      <c r="CS101" s="76"/>
      <c r="CT101" s="76"/>
      <c r="CU101" s="76"/>
      <c r="CV101" s="76"/>
      <c r="CW101" s="76"/>
      <c r="CX101" s="76"/>
      <c r="CY101" s="76"/>
      <c r="CZ101" s="76"/>
      <c r="DA101" s="76"/>
      <c r="DB101" s="76"/>
      <c r="DC101" s="76"/>
      <c r="DD101" s="76"/>
      <c r="DE101" s="76"/>
      <c r="DF101" s="76"/>
      <c r="DG101" s="76"/>
      <c r="DH101" s="76"/>
      <c r="DI101" s="76"/>
      <c r="DJ101" s="76"/>
      <c r="DK101" s="76"/>
      <c r="DL101" s="76"/>
      <c r="DM101" s="76"/>
      <c r="DN101" s="76"/>
      <c r="DO101" s="76"/>
      <c r="DP101" s="76"/>
      <c r="DQ101" s="76"/>
      <c r="DR101" s="76"/>
      <c r="DS101" s="76"/>
      <c r="DT101" s="76"/>
      <c r="DU101" s="76"/>
      <c r="DV101" s="76"/>
      <c r="DW101" s="76"/>
      <c r="DX101" s="76"/>
      <c r="DY101" s="76"/>
      <c r="DZ101" s="76"/>
      <c r="EA101" s="76"/>
      <c r="EB101" s="76"/>
      <c r="EC101" s="76"/>
      <c r="ED101" s="76"/>
      <c r="EE101" s="76"/>
      <c r="EF101" s="76"/>
      <c r="EG101" s="76"/>
      <c r="EH101" s="76"/>
      <c r="EI101" s="76"/>
      <c r="EJ101" s="76"/>
      <c r="EK101" s="76"/>
      <c r="EL101" s="76"/>
      <c r="EM101" s="76"/>
      <c r="EN101" s="76"/>
      <c r="EO101" s="76"/>
      <c r="EP101" s="76"/>
      <c r="EQ101" s="76"/>
      <c r="ER101" s="76"/>
      <c r="ES101" s="76"/>
      <c r="ET101" s="76"/>
      <c r="EU101" s="76"/>
      <c r="EV101" s="76"/>
      <c r="EW101" s="76"/>
      <c r="EX101" s="76"/>
      <c r="EY101" s="76"/>
    </row>
    <row r="102" spans="1:155" s="89" customFormat="1" ht="15" customHeight="1" x14ac:dyDescent="0.25">
      <c r="A102" s="564"/>
      <c r="B102" s="568"/>
      <c r="C102" s="614"/>
      <c r="D102" s="773"/>
      <c r="E102" s="832"/>
      <c r="F102" s="848"/>
      <c r="G102" s="808"/>
      <c r="H102" s="809"/>
      <c r="I102" s="809"/>
      <c r="J102" s="810"/>
      <c r="K102" s="601"/>
      <c r="L102" s="79"/>
      <c r="M102" s="79"/>
      <c r="N102" s="76"/>
      <c r="O102" s="76"/>
      <c r="P102" s="76"/>
      <c r="Q102" s="76"/>
      <c r="R102" s="76"/>
      <c r="S102" s="76"/>
      <c r="T102" s="76"/>
      <c r="U102" s="76"/>
      <c r="V102" s="76"/>
      <c r="W102" s="76"/>
      <c r="X102" s="76"/>
      <c r="Y102" s="76"/>
      <c r="Z102" s="76"/>
      <c r="AA102" s="76"/>
      <c r="AB102" s="76"/>
      <c r="AC102" s="76"/>
      <c r="AD102" s="76"/>
      <c r="AE102" s="76"/>
      <c r="AF102" s="76"/>
      <c r="AG102" s="76"/>
      <c r="AH102" s="76"/>
      <c r="AI102" s="76"/>
      <c r="AJ102" s="76"/>
      <c r="AK102" s="76"/>
      <c r="AL102" s="76"/>
      <c r="AM102" s="76"/>
      <c r="AN102" s="76"/>
      <c r="AO102" s="76"/>
      <c r="AP102" s="76"/>
      <c r="AQ102" s="76"/>
      <c r="AR102" s="76"/>
      <c r="AS102" s="76"/>
      <c r="AT102" s="76"/>
      <c r="AU102" s="76"/>
      <c r="AV102" s="76"/>
      <c r="AW102" s="76"/>
      <c r="AX102" s="76"/>
      <c r="AY102" s="76"/>
      <c r="AZ102" s="76"/>
      <c r="BA102" s="76"/>
      <c r="BB102" s="76"/>
      <c r="BC102" s="76"/>
      <c r="BD102" s="76"/>
      <c r="BE102" s="76"/>
      <c r="BF102" s="76"/>
      <c r="BG102" s="76"/>
      <c r="BH102" s="76"/>
      <c r="BI102" s="76"/>
      <c r="BJ102" s="76"/>
      <c r="BK102" s="76"/>
      <c r="BL102" s="76"/>
      <c r="BM102" s="76"/>
      <c r="BN102" s="76"/>
      <c r="BO102" s="76"/>
      <c r="BP102" s="76"/>
      <c r="BQ102" s="76"/>
      <c r="BR102" s="76"/>
      <c r="BS102" s="76"/>
      <c r="BT102" s="76"/>
      <c r="BU102" s="76"/>
      <c r="BV102" s="76"/>
      <c r="BW102" s="76"/>
      <c r="BX102" s="76"/>
      <c r="BY102" s="76"/>
      <c r="BZ102" s="76"/>
      <c r="CA102" s="76"/>
      <c r="CB102" s="76"/>
      <c r="CC102" s="76"/>
      <c r="CD102" s="76"/>
      <c r="CE102" s="76"/>
      <c r="CF102" s="76"/>
      <c r="CG102" s="76"/>
      <c r="CH102" s="76"/>
      <c r="CI102" s="76"/>
      <c r="CJ102" s="76"/>
      <c r="CK102" s="76"/>
      <c r="CL102" s="76"/>
      <c r="CM102" s="76"/>
      <c r="CN102" s="76"/>
      <c r="CO102" s="76"/>
      <c r="CP102" s="76"/>
      <c r="CQ102" s="76"/>
      <c r="CR102" s="76"/>
      <c r="CS102" s="76"/>
      <c r="CT102" s="76"/>
      <c r="CU102" s="76"/>
      <c r="CV102" s="76"/>
      <c r="CW102" s="76"/>
      <c r="CX102" s="76"/>
      <c r="CY102" s="76"/>
      <c r="CZ102" s="76"/>
      <c r="DA102" s="76"/>
      <c r="DB102" s="76"/>
      <c r="DC102" s="76"/>
      <c r="DD102" s="76"/>
      <c r="DE102" s="76"/>
      <c r="DF102" s="76"/>
      <c r="DG102" s="76"/>
      <c r="DH102" s="76"/>
      <c r="DI102" s="76"/>
      <c r="DJ102" s="76"/>
      <c r="DK102" s="76"/>
      <c r="DL102" s="76"/>
      <c r="DM102" s="76"/>
      <c r="DN102" s="76"/>
      <c r="DO102" s="76"/>
      <c r="DP102" s="76"/>
      <c r="DQ102" s="76"/>
      <c r="DR102" s="76"/>
      <c r="DS102" s="76"/>
      <c r="DT102" s="76"/>
      <c r="DU102" s="76"/>
      <c r="DV102" s="76"/>
      <c r="DW102" s="76"/>
      <c r="DX102" s="76"/>
      <c r="DY102" s="76"/>
      <c r="DZ102" s="76"/>
      <c r="EA102" s="76"/>
      <c r="EB102" s="76"/>
      <c r="EC102" s="76"/>
      <c r="ED102" s="76"/>
      <c r="EE102" s="76"/>
      <c r="EF102" s="76"/>
      <c r="EG102" s="76"/>
      <c r="EH102" s="76"/>
      <c r="EI102" s="76"/>
      <c r="EJ102" s="76"/>
      <c r="EK102" s="76"/>
      <c r="EL102" s="76"/>
      <c r="EM102" s="76"/>
      <c r="EN102" s="76"/>
      <c r="EO102" s="76"/>
      <c r="EP102" s="76"/>
      <c r="EQ102" s="76"/>
      <c r="ER102" s="76"/>
      <c r="ES102" s="76"/>
      <c r="ET102" s="76"/>
      <c r="EU102" s="76"/>
      <c r="EV102" s="76"/>
      <c r="EW102" s="76"/>
      <c r="EX102" s="76"/>
      <c r="EY102" s="76"/>
    </row>
    <row r="103" spans="1:155" s="89" customFormat="1" ht="15" customHeight="1" x14ac:dyDescent="0.25">
      <c r="A103" s="564"/>
      <c r="B103" s="568"/>
      <c r="C103" s="614"/>
      <c r="D103" s="773"/>
      <c r="E103" s="832"/>
      <c r="F103" s="849"/>
      <c r="G103" s="811"/>
      <c r="H103" s="812"/>
      <c r="I103" s="812"/>
      <c r="J103" s="813"/>
      <c r="K103" s="601"/>
      <c r="L103" s="79"/>
      <c r="M103" s="79"/>
      <c r="N103" s="76"/>
      <c r="O103" s="76"/>
      <c r="P103" s="76"/>
      <c r="Q103" s="76"/>
      <c r="R103" s="76"/>
      <c r="S103" s="76"/>
      <c r="T103" s="76"/>
      <c r="U103" s="76"/>
      <c r="V103" s="76"/>
      <c r="W103" s="76"/>
      <c r="X103" s="76"/>
      <c r="Y103" s="76"/>
      <c r="Z103" s="76"/>
      <c r="AA103" s="76"/>
      <c r="AB103" s="76"/>
      <c r="AC103" s="76"/>
      <c r="AD103" s="76"/>
      <c r="AE103" s="76"/>
      <c r="AF103" s="76"/>
      <c r="AG103" s="76"/>
      <c r="AH103" s="76"/>
      <c r="AI103" s="76"/>
      <c r="AJ103" s="76"/>
      <c r="AK103" s="76"/>
      <c r="AL103" s="76"/>
      <c r="AM103" s="76"/>
      <c r="AN103" s="76"/>
      <c r="AO103" s="76"/>
      <c r="AP103" s="76"/>
      <c r="AQ103" s="76"/>
      <c r="AR103" s="76"/>
      <c r="AS103" s="76"/>
      <c r="AT103" s="76"/>
      <c r="AU103" s="76"/>
      <c r="AV103" s="76"/>
      <c r="AW103" s="76"/>
      <c r="AX103" s="76"/>
      <c r="AY103" s="76"/>
      <c r="AZ103" s="76"/>
      <c r="BA103" s="76"/>
      <c r="BB103" s="76"/>
      <c r="BC103" s="76"/>
      <c r="BD103" s="76"/>
      <c r="BE103" s="76"/>
      <c r="BF103" s="76"/>
      <c r="BG103" s="76"/>
      <c r="BH103" s="76"/>
      <c r="BI103" s="76"/>
      <c r="BJ103" s="76"/>
      <c r="BK103" s="76"/>
      <c r="BL103" s="76"/>
      <c r="BM103" s="76"/>
      <c r="BN103" s="76"/>
      <c r="BO103" s="76"/>
      <c r="BP103" s="76"/>
      <c r="BQ103" s="76"/>
      <c r="BR103" s="76"/>
      <c r="BS103" s="76"/>
      <c r="BT103" s="76"/>
      <c r="BU103" s="76"/>
      <c r="BV103" s="76"/>
      <c r="BW103" s="76"/>
      <c r="BX103" s="76"/>
      <c r="BY103" s="76"/>
      <c r="BZ103" s="76"/>
      <c r="CA103" s="76"/>
      <c r="CB103" s="76"/>
      <c r="CC103" s="76"/>
      <c r="CD103" s="76"/>
      <c r="CE103" s="76"/>
      <c r="CF103" s="76"/>
      <c r="CG103" s="76"/>
      <c r="CH103" s="76"/>
      <c r="CI103" s="76"/>
      <c r="CJ103" s="76"/>
      <c r="CK103" s="76"/>
      <c r="CL103" s="76"/>
      <c r="CM103" s="76"/>
      <c r="CN103" s="76"/>
      <c r="CO103" s="76"/>
      <c r="CP103" s="76"/>
      <c r="CQ103" s="76"/>
      <c r="CR103" s="76"/>
      <c r="CS103" s="76"/>
      <c r="CT103" s="76"/>
      <c r="CU103" s="76"/>
      <c r="CV103" s="76"/>
      <c r="CW103" s="76"/>
      <c r="CX103" s="76"/>
      <c r="CY103" s="76"/>
      <c r="CZ103" s="76"/>
      <c r="DA103" s="76"/>
      <c r="DB103" s="76"/>
      <c r="DC103" s="76"/>
      <c r="DD103" s="76"/>
      <c r="DE103" s="76"/>
      <c r="DF103" s="76"/>
      <c r="DG103" s="76"/>
      <c r="DH103" s="76"/>
      <c r="DI103" s="76"/>
      <c r="DJ103" s="76"/>
      <c r="DK103" s="76"/>
      <c r="DL103" s="76"/>
      <c r="DM103" s="76"/>
      <c r="DN103" s="76"/>
      <c r="DO103" s="76"/>
      <c r="DP103" s="76"/>
      <c r="DQ103" s="76"/>
      <c r="DR103" s="76"/>
      <c r="DS103" s="76"/>
      <c r="DT103" s="76"/>
      <c r="DU103" s="76"/>
      <c r="DV103" s="76"/>
      <c r="DW103" s="76"/>
      <c r="DX103" s="76"/>
      <c r="DY103" s="76"/>
      <c r="DZ103" s="76"/>
      <c r="EA103" s="76"/>
      <c r="EB103" s="76"/>
      <c r="EC103" s="76"/>
      <c r="ED103" s="76"/>
      <c r="EE103" s="76"/>
      <c r="EF103" s="76"/>
      <c r="EG103" s="76"/>
      <c r="EH103" s="76"/>
      <c r="EI103" s="76"/>
      <c r="EJ103" s="76"/>
      <c r="EK103" s="76"/>
      <c r="EL103" s="76"/>
      <c r="EM103" s="76"/>
      <c r="EN103" s="76"/>
      <c r="EO103" s="76"/>
      <c r="EP103" s="76"/>
      <c r="EQ103" s="76"/>
      <c r="ER103" s="76"/>
      <c r="ES103" s="76"/>
      <c r="ET103" s="76"/>
      <c r="EU103" s="76"/>
      <c r="EV103" s="76"/>
      <c r="EW103" s="76"/>
      <c r="EX103" s="76"/>
      <c r="EY103" s="76"/>
    </row>
    <row r="104" spans="1:155" s="89" customFormat="1" ht="15" customHeight="1" x14ac:dyDescent="0.25">
      <c r="A104" s="564">
        <v>3</v>
      </c>
      <c r="B104" s="568"/>
      <c r="C104" s="614" t="s">
        <v>49</v>
      </c>
      <c r="D104" s="773"/>
      <c r="E104" s="832"/>
      <c r="F104" s="847" t="s">
        <v>1186</v>
      </c>
      <c r="G104" s="805" t="s">
        <v>1384</v>
      </c>
      <c r="H104" s="806"/>
      <c r="I104" s="806"/>
      <c r="J104" s="807"/>
      <c r="K104" s="601"/>
      <c r="L104" s="79"/>
      <c r="M104" s="79"/>
      <c r="N104" s="76"/>
      <c r="O104" s="76"/>
      <c r="P104" s="76"/>
      <c r="Q104" s="76"/>
      <c r="R104" s="76"/>
      <c r="S104" s="76"/>
      <c r="T104" s="76"/>
      <c r="U104" s="76"/>
      <c r="V104" s="76"/>
      <c r="W104" s="76"/>
      <c r="X104" s="76"/>
      <c r="Y104" s="76"/>
      <c r="Z104" s="76"/>
      <c r="AA104" s="76"/>
      <c r="AB104" s="76"/>
      <c r="AC104" s="76"/>
      <c r="AD104" s="76"/>
      <c r="AE104" s="76"/>
      <c r="AF104" s="76"/>
      <c r="AG104" s="76"/>
      <c r="AH104" s="76"/>
      <c r="AI104" s="76"/>
      <c r="AJ104" s="76"/>
      <c r="AK104" s="76"/>
      <c r="AL104" s="76"/>
      <c r="AM104" s="76"/>
      <c r="AN104" s="76"/>
      <c r="AO104" s="76"/>
      <c r="AP104" s="76"/>
      <c r="AQ104" s="76"/>
      <c r="AR104" s="76"/>
      <c r="AS104" s="76"/>
      <c r="AT104" s="76"/>
      <c r="AU104" s="76"/>
      <c r="AV104" s="76"/>
      <c r="AW104" s="76"/>
      <c r="AX104" s="76"/>
      <c r="AY104" s="76"/>
      <c r="AZ104" s="76"/>
      <c r="BA104" s="76"/>
      <c r="BB104" s="76"/>
      <c r="BC104" s="76"/>
      <c r="BD104" s="76"/>
      <c r="BE104" s="76"/>
      <c r="BF104" s="76"/>
      <c r="BG104" s="76"/>
      <c r="BH104" s="76"/>
      <c r="BI104" s="76"/>
      <c r="BJ104" s="76"/>
      <c r="BK104" s="76"/>
      <c r="BL104" s="76"/>
      <c r="BM104" s="76"/>
      <c r="BN104" s="76"/>
      <c r="BO104" s="76"/>
      <c r="BP104" s="76"/>
      <c r="BQ104" s="76"/>
      <c r="BR104" s="76"/>
      <c r="BS104" s="76"/>
      <c r="BT104" s="76"/>
      <c r="BU104" s="76"/>
      <c r="BV104" s="76"/>
      <c r="BW104" s="76"/>
      <c r="BX104" s="76"/>
      <c r="BY104" s="76"/>
      <c r="BZ104" s="76"/>
      <c r="CA104" s="76"/>
      <c r="CB104" s="76"/>
      <c r="CC104" s="76"/>
      <c r="CD104" s="76"/>
      <c r="CE104" s="76"/>
      <c r="CF104" s="76"/>
      <c r="CG104" s="76"/>
      <c r="CH104" s="76"/>
      <c r="CI104" s="76"/>
      <c r="CJ104" s="76"/>
      <c r="CK104" s="76"/>
      <c r="CL104" s="76"/>
      <c r="CM104" s="76"/>
      <c r="CN104" s="76"/>
      <c r="CO104" s="76"/>
      <c r="CP104" s="76"/>
      <c r="CQ104" s="76"/>
      <c r="CR104" s="76"/>
      <c r="CS104" s="76"/>
      <c r="CT104" s="76"/>
      <c r="CU104" s="76"/>
      <c r="CV104" s="76"/>
      <c r="CW104" s="76"/>
      <c r="CX104" s="76"/>
      <c r="CY104" s="76"/>
      <c r="CZ104" s="76"/>
      <c r="DA104" s="76"/>
      <c r="DB104" s="76"/>
      <c r="DC104" s="76"/>
      <c r="DD104" s="76"/>
      <c r="DE104" s="76"/>
      <c r="DF104" s="76"/>
      <c r="DG104" s="76"/>
      <c r="DH104" s="76"/>
      <c r="DI104" s="76"/>
      <c r="DJ104" s="76"/>
      <c r="DK104" s="76"/>
      <c r="DL104" s="76"/>
      <c r="DM104" s="76"/>
      <c r="DN104" s="76"/>
      <c r="DO104" s="76"/>
      <c r="DP104" s="76"/>
      <c r="DQ104" s="76"/>
      <c r="DR104" s="76"/>
      <c r="DS104" s="76"/>
      <c r="DT104" s="76"/>
      <c r="DU104" s="76"/>
      <c r="DV104" s="76"/>
      <c r="DW104" s="76"/>
      <c r="DX104" s="76"/>
      <c r="DY104" s="76"/>
      <c r="DZ104" s="76"/>
      <c r="EA104" s="76"/>
      <c r="EB104" s="76"/>
      <c r="EC104" s="76"/>
      <c r="ED104" s="76"/>
      <c r="EE104" s="76"/>
      <c r="EF104" s="76"/>
      <c r="EG104" s="76"/>
      <c r="EH104" s="76"/>
      <c r="EI104" s="76"/>
      <c r="EJ104" s="76"/>
      <c r="EK104" s="76"/>
      <c r="EL104" s="76"/>
      <c r="EM104" s="76"/>
      <c r="EN104" s="76"/>
      <c r="EO104" s="76"/>
      <c r="EP104" s="76"/>
      <c r="EQ104" s="76"/>
      <c r="ER104" s="76"/>
      <c r="ES104" s="76"/>
      <c r="ET104" s="76"/>
      <c r="EU104" s="76"/>
      <c r="EV104" s="76"/>
      <c r="EW104" s="76"/>
      <c r="EX104" s="76"/>
      <c r="EY104" s="76"/>
    </row>
    <row r="105" spans="1:155" s="89" customFormat="1" ht="15" customHeight="1" x14ac:dyDescent="0.25">
      <c r="A105" s="564"/>
      <c r="B105" s="568"/>
      <c r="C105" s="614"/>
      <c r="D105" s="773"/>
      <c r="E105" s="832"/>
      <c r="F105" s="848"/>
      <c r="G105" s="808"/>
      <c r="H105" s="809"/>
      <c r="I105" s="809"/>
      <c r="J105" s="810"/>
      <c r="K105" s="601"/>
      <c r="L105" s="79"/>
      <c r="M105" s="79"/>
      <c r="N105" s="76"/>
      <c r="O105" s="76"/>
      <c r="P105" s="76"/>
      <c r="Q105" s="76"/>
      <c r="R105" s="76"/>
      <c r="S105" s="76"/>
      <c r="T105" s="76"/>
      <c r="U105" s="76"/>
      <c r="V105" s="76"/>
      <c r="W105" s="76"/>
      <c r="X105" s="76"/>
      <c r="Y105" s="76"/>
      <c r="Z105" s="76"/>
      <c r="AA105" s="76"/>
      <c r="AB105" s="76"/>
      <c r="AC105" s="76"/>
      <c r="AD105" s="76"/>
      <c r="AE105" s="76"/>
      <c r="AF105" s="76"/>
      <c r="AG105" s="76"/>
      <c r="AH105" s="76"/>
      <c r="AI105" s="76"/>
      <c r="AJ105" s="76"/>
      <c r="AK105" s="76"/>
      <c r="AL105" s="76"/>
      <c r="AM105" s="76"/>
      <c r="AN105" s="76"/>
      <c r="AO105" s="76"/>
      <c r="AP105" s="76"/>
      <c r="AQ105" s="76"/>
      <c r="AR105" s="76"/>
      <c r="AS105" s="76"/>
      <c r="AT105" s="76"/>
      <c r="AU105" s="76"/>
      <c r="AV105" s="76"/>
      <c r="AW105" s="76"/>
      <c r="AX105" s="76"/>
      <c r="AY105" s="76"/>
      <c r="AZ105" s="76"/>
      <c r="BA105" s="76"/>
      <c r="BB105" s="76"/>
      <c r="BC105" s="76"/>
      <c r="BD105" s="76"/>
      <c r="BE105" s="76"/>
      <c r="BF105" s="76"/>
      <c r="BG105" s="76"/>
      <c r="BH105" s="76"/>
      <c r="BI105" s="76"/>
      <c r="BJ105" s="76"/>
      <c r="BK105" s="76"/>
      <c r="BL105" s="76"/>
      <c r="BM105" s="76"/>
      <c r="BN105" s="76"/>
      <c r="BO105" s="76"/>
      <c r="BP105" s="76"/>
      <c r="BQ105" s="76"/>
      <c r="BR105" s="76"/>
      <c r="BS105" s="76"/>
      <c r="BT105" s="76"/>
      <c r="BU105" s="76"/>
      <c r="BV105" s="76"/>
      <c r="BW105" s="76"/>
      <c r="BX105" s="76"/>
      <c r="BY105" s="76"/>
      <c r="BZ105" s="76"/>
      <c r="CA105" s="76"/>
      <c r="CB105" s="76"/>
      <c r="CC105" s="76"/>
      <c r="CD105" s="76"/>
      <c r="CE105" s="76"/>
      <c r="CF105" s="76"/>
      <c r="CG105" s="76"/>
      <c r="CH105" s="76"/>
      <c r="CI105" s="76"/>
      <c r="CJ105" s="76"/>
      <c r="CK105" s="76"/>
      <c r="CL105" s="76"/>
      <c r="CM105" s="76"/>
      <c r="CN105" s="76"/>
      <c r="CO105" s="76"/>
      <c r="CP105" s="76"/>
      <c r="CQ105" s="76"/>
      <c r="CR105" s="76"/>
      <c r="CS105" s="76"/>
      <c r="CT105" s="76"/>
      <c r="CU105" s="76"/>
      <c r="CV105" s="76"/>
      <c r="CW105" s="76"/>
      <c r="CX105" s="76"/>
      <c r="CY105" s="76"/>
      <c r="CZ105" s="76"/>
      <c r="DA105" s="76"/>
      <c r="DB105" s="76"/>
      <c r="DC105" s="76"/>
      <c r="DD105" s="76"/>
      <c r="DE105" s="76"/>
      <c r="DF105" s="76"/>
      <c r="DG105" s="76"/>
      <c r="DH105" s="76"/>
      <c r="DI105" s="76"/>
      <c r="DJ105" s="76"/>
      <c r="DK105" s="76"/>
      <c r="DL105" s="76"/>
      <c r="DM105" s="76"/>
      <c r="DN105" s="76"/>
      <c r="DO105" s="76"/>
      <c r="DP105" s="76"/>
      <c r="DQ105" s="76"/>
      <c r="DR105" s="76"/>
      <c r="DS105" s="76"/>
      <c r="DT105" s="76"/>
      <c r="DU105" s="76"/>
      <c r="DV105" s="76"/>
      <c r="DW105" s="76"/>
      <c r="DX105" s="76"/>
      <c r="DY105" s="76"/>
      <c r="DZ105" s="76"/>
      <c r="EA105" s="76"/>
      <c r="EB105" s="76"/>
      <c r="EC105" s="76"/>
      <c r="ED105" s="76"/>
      <c r="EE105" s="76"/>
      <c r="EF105" s="76"/>
      <c r="EG105" s="76"/>
      <c r="EH105" s="76"/>
      <c r="EI105" s="76"/>
      <c r="EJ105" s="76"/>
      <c r="EK105" s="76"/>
      <c r="EL105" s="76"/>
      <c r="EM105" s="76"/>
      <c r="EN105" s="76"/>
      <c r="EO105" s="76"/>
      <c r="EP105" s="76"/>
      <c r="EQ105" s="76"/>
      <c r="ER105" s="76"/>
      <c r="ES105" s="76"/>
      <c r="ET105" s="76"/>
      <c r="EU105" s="76"/>
      <c r="EV105" s="76"/>
      <c r="EW105" s="76"/>
      <c r="EX105" s="76"/>
      <c r="EY105" s="76"/>
    </row>
    <row r="106" spans="1:155" s="89" customFormat="1" ht="15" customHeight="1" x14ac:dyDescent="0.25">
      <c r="A106" s="564"/>
      <c r="B106" s="568"/>
      <c r="C106" s="614"/>
      <c r="D106" s="773"/>
      <c r="E106" s="832"/>
      <c r="F106" s="849"/>
      <c r="G106" s="811"/>
      <c r="H106" s="812"/>
      <c r="I106" s="812"/>
      <c r="J106" s="813"/>
      <c r="K106" s="601"/>
      <c r="L106" s="79"/>
      <c r="M106" s="79"/>
      <c r="N106" s="76"/>
      <c r="O106" s="76"/>
      <c r="P106" s="76"/>
      <c r="Q106" s="76"/>
      <c r="R106" s="76"/>
      <c r="S106" s="76"/>
      <c r="T106" s="76"/>
      <c r="U106" s="76"/>
      <c r="V106" s="76"/>
      <c r="W106" s="76"/>
      <c r="X106" s="76"/>
      <c r="Y106" s="76"/>
      <c r="Z106" s="76"/>
      <c r="AA106" s="76"/>
      <c r="AB106" s="76"/>
      <c r="AC106" s="76"/>
      <c r="AD106" s="76"/>
      <c r="AE106" s="76"/>
      <c r="AF106" s="76"/>
      <c r="AG106" s="76"/>
      <c r="AH106" s="76"/>
      <c r="AI106" s="76"/>
      <c r="AJ106" s="76"/>
      <c r="AK106" s="76"/>
      <c r="AL106" s="76"/>
      <c r="AM106" s="76"/>
      <c r="AN106" s="76"/>
      <c r="AO106" s="76"/>
      <c r="AP106" s="76"/>
      <c r="AQ106" s="76"/>
      <c r="AR106" s="76"/>
      <c r="AS106" s="76"/>
      <c r="AT106" s="76"/>
      <c r="AU106" s="76"/>
      <c r="AV106" s="76"/>
      <c r="AW106" s="76"/>
      <c r="AX106" s="76"/>
      <c r="AY106" s="76"/>
      <c r="AZ106" s="76"/>
      <c r="BA106" s="76"/>
      <c r="BB106" s="76"/>
      <c r="BC106" s="76"/>
      <c r="BD106" s="76"/>
      <c r="BE106" s="76"/>
      <c r="BF106" s="76"/>
      <c r="BG106" s="76"/>
      <c r="BH106" s="76"/>
      <c r="BI106" s="76"/>
      <c r="BJ106" s="76"/>
      <c r="BK106" s="76"/>
      <c r="BL106" s="76"/>
      <c r="BM106" s="76"/>
      <c r="BN106" s="76"/>
      <c r="BO106" s="76"/>
      <c r="BP106" s="76"/>
      <c r="BQ106" s="76"/>
      <c r="BR106" s="76"/>
      <c r="BS106" s="76"/>
      <c r="BT106" s="76"/>
      <c r="BU106" s="76"/>
      <c r="BV106" s="76"/>
      <c r="BW106" s="76"/>
      <c r="BX106" s="76"/>
      <c r="BY106" s="76"/>
      <c r="BZ106" s="76"/>
      <c r="CA106" s="76"/>
      <c r="CB106" s="76"/>
      <c r="CC106" s="76"/>
      <c r="CD106" s="76"/>
      <c r="CE106" s="76"/>
      <c r="CF106" s="76"/>
      <c r="CG106" s="76"/>
      <c r="CH106" s="76"/>
      <c r="CI106" s="76"/>
      <c r="CJ106" s="76"/>
      <c r="CK106" s="76"/>
      <c r="CL106" s="76"/>
      <c r="CM106" s="76"/>
      <c r="CN106" s="76"/>
      <c r="CO106" s="76"/>
      <c r="CP106" s="76"/>
      <c r="CQ106" s="76"/>
      <c r="CR106" s="76"/>
      <c r="CS106" s="76"/>
      <c r="CT106" s="76"/>
      <c r="CU106" s="76"/>
      <c r="CV106" s="76"/>
      <c r="CW106" s="76"/>
      <c r="CX106" s="76"/>
      <c r="CY106" s="76"/>
      <c r="CZ106" s="76"/>
      <c r="DA106" s="76"/>
      <c r="DB106" s="76"/>
      <c r="DC106" s="76"/>
      <c r="DD106" s="76"/>
      <c r="DE106" s="76"/>
      <c r="DF106" s="76"/>
      <c r="DG106" s="76"/>
      <c r="DH106" s="76"/>
      <c r="DI106" s="76"/>
      <c r="DJ106" s="76"/>
      <c r="DK106" s="76"/>
      <c r="DL106" s="76"/>
      <c r="DM106" s="76"/>
      <c r="DN106" s="76"/>
      <c r="DO106" s="76"/>
      <c r="DP106" s="76"/>
      <c r="DQ106" s="76"/>
      <c r="DR106" s="76"/>
      <c r="DS106" s="76"/>
      <c r="DT106" s="76"/>
      <c r="DU106" s="76"/>
      <c r="DV106" s="76"/>
      <c r="DW106" s="76"/>
      <c r="DX106" s="76"/>
      <c r="DY106" s="76"/>
      <c r="DZ106" s="76"/>
      <c r="EA106" s="76"/>
      <c r="EB106" s="76"/>
      <c r="EC106" s="76"/>
      <c r="ED106" s="76"/>
      <c r="EE106" s="76"/>
      <c r="EF106" s="76"/>
      <c r="EG106" s="76"/>
      <c r="EH106" s="76"/>
      <c r="EI106" s="76"/>
      <c r="EJ106" s="76"/>
      <c r="EK106" s="76"/>
      <c r="EL106" s="76"/>
      <c r="EM106" s="76"/>
      <c r="EN106" s="76"/>
      <c r="EO106" s="76"/>
      <c r="EP106" s="76"/>
      <c r="EQ106" s="76"/>
      <c r="ER106" s="76"/>
      <c r="ES106" s="76"/>
      <c r="ET106" s="76"/>
      <c r="EU106" s="76"/>
      <c r="EV106" s="76"/>
      <c r="EW106" s="76"/>
      <c r="EX106" s="76"/>
      <c r="EY106" s="76"/>
    </row>
    <row r="107" spans="1:155" s="89" customFormat="1" ht="15" customHeight="1" x14ac:dyDescent="0.25">
      <c r="A107" s="564"/>
      <c r="B107" s="568"/>
      <c r="C107" s="614"/>
      <c r="D107" s="773"/>
      <c r="E107" s="832"/>
      <c r="F107" s="847" t="s">
        <v>785</v>
      </c>
      <c r="G107" s="805" t="s">
        <v>788</v>
      </c>
      <c r="H107" s="806"/>
      <c r="I107" s="806"/>
      <c r="J107" s="807"/>
      <c r="K107" s="601"/>
      <c r="L107" s="79"/>
      <c r="M107" s="79"/>
      <c r="N107" s="76"/>
      <c r="O107" s="76"/>
      <c r="P107" s="76"/>
      <c r="Q107" s="76"/>
      <c r="R107" s="76"/>
      <c r="S107" s="76"/>
      <c r="T107" s="76"/>
      <c r="U107" s="76"/>
      <c r="V107" s="76"/>
      <c r="W107" s="76"/>
      <c r="X107" s="76"/>
      <c r="Y107" s="76"/>
      <c r="Z107" s="76"/>
      <c r="AA107" s="76"/>
      <c r="AB107" s="76"/>
      <c r="AC107" s="76"/>
      <c r="AD107" s="76"/>
      <c r="AE107" s="76"/>
      <c r="AF107" s="76"/>
      <c r="AG107" s="76"/>
      <c r="AH107" s="76"/>
      <c r="AI107" s="76"/>
      <c r="AJ107" s="76"/>
      <c r="AK107" s="76"/>
      <c r="AL107" s="76"/>
      <c r="AM107" s="76"/>
      <c r="AN107" s="76"/>
      <c r="AO107" s="76"/>
      <c r="AP107" s="76"/>
      <c r="AQ107" s="76"/>
      <c r="AR107" s="76"/>
      <c r="AS107" s="76"/>
      <c r="AT107" s="76"/>
      <c r="AU107" s="76"/>
      <c r="AV107" s="76"/>
      <c r="AW107" s="76"/>
      <c r="AX107" s="76"/>
      <c r="AY107" s="76"/>
      <c r="AZ107" s="76"/>
      <c r="BA107" s="76"/>
      <c r="BB107" s="76"/>
      <c r="BC107" s="76"/>
      <c r="BD107" s="76"/>
      <c r="BE107" s="76"/>
      <c r="BF107" s="76"/>
      <c r="BG107" s="76"/>
      <c r="BH107" s="76"/>
      <c r="BI107" s="76"/>
      <c r="BJ107" s="76"/>
      <c r="BK107" s="76"/>
      <c r="BL107" s="76"/>
      <c r="BM107" s="76"/>
      <c r="BN107" s="76"/>
      <c r="BO107" s="76"/>
      <c r="BP107" s="76"/>
      <c r="BQ107" s="76"/>
      <c r="BR107" s="76"/>
      <c r="BS107" s="76"/>
      <c r="BT107" s="76"/>
      <c r="BU107" s="76"/>
      <c r="BV107" s="76"/>
      <c r="BW107" s="76"/>
      <c r="BX107" s="76"/>
      <c r="BY107" s="76"/>
      <c r="BZ107" s="76"/>
      <c r="CA107" s="76"/>
      <c r="CB107" s="76"/>
      <c r="CC107" s="76"/>
      <c r="CD107" s="76"/>
      <c r="CE107" s="76"/>
      <c r="CF107" s="76"/>
      <c r="CG107" s="76"/>
      <c r="CH107" s="76"/>
      <c r="CI107" s="76"/>
      <c r="CJ107" s="76"/>
      <c r="CK107" s="76"/>
      <c r="CL107" s="76"/>
      <c r="CM107" s="76"/>
      <c r="CN107" s="76"/>
      <c r="CO107" s="76"/>
      <c r="CP107" s="76"/>
      <c r="CQ107" s="76"/>
      <c r="CR107" s="76"/>
      <c r="CS107" s="76"/>
      <c r="CT107" s="76"/>
      <c r="CU107" s="76"/>
      <c r="CV107" s="76"/>
      <c r="CW107" s="76"/>
      <c r="CX107" s="76"/>
      <c r="CY107" s="76"/>
      <c r="CZ107" s="76"/>
      <c r="DA107" s="76"/>
      <c r="DB107" s="76"/>
      <c r="DC107" s="76"/>
      <c r="DD107" s="76"/>
      <c r="DE107" s="76"/>
      <c r="DF107" s="76"/>
      <c r="DG107" s="76"/>
      <c r="DH107" s="76"/>
      <c r="DI107" s="76"/>
      <c r="DJ107" s="76"/>
      <c r="DK107" s="76"/>
      <c r="DL107" s="76"/>
      <c r="DM107" s="76"/>
      <c r="DN107" s="76"/>
      <c r="DO107" s="76"/>
      <c r="DP107" s="76"/>
      <c r="DQ107" s="76"/>
      <c r="DR107" s="76"/>
      <c r="DS107" s="76"/>
      <c r="DT107" s="76"/>
      <c r="DU107" s="76"/>
      <c r="DV107" s="76"/>
      <c r="DW107" s="76"/>
      <c r="DX107" s="76"/>
      <c r="DY107" s="76"/>
      <c r="DZ107" s="76"/>
      <c r="EA107" s="76"/>
      <c r="EB107" s="76"/>
      <c r="EC107" s="76"/>
      <c r="ED107" s="76"/>
      <c r="EE107" s="76"/>
      <c r="EF107" s="76"/>
      <c r="EG107" s="76"/>
      <c r="EH107" s="76"/>
      <c r="EI107" s="76"/>
      <c r="EJ107" s="76"/>
      <c r="EK107" s="76"/>
      <c r="EL107" s="76"/>
      <c r="EM107" s="76"/>
      <c r="EN107" s="76"/>
      <c r="EO107" s="76"/>
      <c r="EP107" s="76"/>
      <c r="EQ107" s="76"/>
      <c r="ER107" s="76"/>
      <c r="ES107" s="76"/>
      <c r="ET107" s="76"/>
      <c r="EU107" s="76"/>
      <c r="EV107" s="76"/>
      <c r="EW107" s="76"/>
      <c r="EX107" s="76"/>
      <c r="EY107" s="76"/>
    </row>
    <row r="108" spans="1:155" s="89" customFormat="1" ht="15" customHeight="1" x14ac:dyDescent="0.25">
      <c r="A108" s="564"/>
      <c r="B108" s="568"/>
      <c r="C108" s="614"/>
      <c r="D108" s="773"/>
      <c r="E108" s="832"/>
      <c r="F108" s="848"/>
      <c r="G108" s="808"/>
      <c r="H108" s="809"/>
      <c r="I108" s="809"/>
      <c r="J108" s="810"/>
      <c r="K108" s="601"/>
      <c r="L108" s="79"/>
      <c r="M108" s="79"/>
      <c r="N108" s="76"/>
      <c r="O108" s="76"/>
      <c r="P108" s="76"/>
      <c r="Q108" s="76"/>
      <c r="R108" s="76"/>
      <c r="S108" s="76"/>
      <c r="T108" s="76"/>
      <c r="U108" s="76"/>
      <c r="V108" s="76"/>
      <c r="W108" s="76"/>
      <c r="X108" s="76"/>
      <c r="Y108" s="76"/>
      <c r="Z108" s="76"/>
      <c r="AA108" s="76"/>
      <c r="AB108" s="76"/>
      <c r="AC108" s="76"/>
      <c r="AD108" s="76"/>
      <c r="AE108" s="76"/>
      <c r="AF108" s="76"/>
      <c r="AG108" s="76"/>
      <c r="AH108" s="76"/>
      <c r="AI108" s="76"/>
      <c r="AJ108" s="76"/>
      <c r="AK108" s="76"/>
      <c r="AL108" s="76"/>
      <c r="AM108" s="76"/>
      <c r="AN108" s="76"/>
      <c r="AO108" s="76"/>
      <c r="AP108" s="76"/>
      <c r="AQ108" s="76"/>
      <c r="AR108" s="76"/>
      <c r="AS108" s="76"/>
      <c r="AT108" s="76"/>
      <c r="AU108" s="76"/>
      <c r="AV108" s="76"/>
      <c r="AW108" s="76"/>
      <c r="AX108" s="76"/>
      <c r="AY108" s="76"/>
      <c r="AZ108" s="76"/>
      <c r="BA108" s="76"/>
      <c r="BB108" s="76"/>
      <c r="BC108" s="76"/>
      <c r="BD108" s="76"/>
      <c r="BE108" s="76"/>
      <c r="BF108" s="76"/>
      <c r="BG108" s="76"/>
      <c r="BH108" s="76"/>
      <c r="BI108" s="76"/>
      <c r="BJ108" s="76"/>
      <c r="BK108" s="76"/>
      <c r="BL108" s="76"/>
      <c r="BM108" s="76"/>
      <c r="BN108" s="76"/>
      <c r="BO108" s="76"/>
      <c r="BP108" s="76"/>
      <c r="BQ108" s="76"/>
      <c r="BR108" s="76"/>
      <c r="BS108" s="76"/>
      <c r="BT108" s="76"/>
      <c r="BU108" s="76"/>
      <c r="BV108" s="76"/>
      <c r="BW108" s="76"/>
      <c r="BX108" s="76"/>
      <c r="BY108" s="76"/>
      <c r="BZ108" s="76"/>
      <c r="CA108" s="76"/>
      <c r="CB108" s="76"/>
      <c r="CC108" s="76"/>
      <c r="CD108" s="76"/>
      <c r="CE108" s="76"/>
      <c r="CF108" s="76"/>
      <c r="CG108" s="76"/>
      <c r="CH108" s="76"/>
      <c r="CI108" s="76"/>
      <c r="CJ108" s="76"/>
      <c r="CK108" s="76"/>
      <c r="CL108" s="76"/>
      <c r="CM108" s="76"/>
      <c r="CN108" s="76"/>
      <c r="CO108" s="76"/>
      <c r="CP108" s="76"/>
      <c r="CQ108" s="76"/>
      <c r="CR108" s="76"/>
      <c r="CS108" s="76"/>
      <c r="CT108" s="76"/>
      <c r="CU108" s="76"/>
      <c r="CV108" s="76"/>
      <c r="CW108" s="76"/>
      <c r="CX108" s="76"/>
      <c r="CY108" s="76"/>
      <c r="CZ108" s="76"/>
      <c r="DA108" s="76"/>
      <c r="DB108" s="76"/>
      <c r="DC108" s="76"/>
      <c r="DD108" s="76"/>
      <c r="DE108" s="76"/>
      <c r="DF108" s="76"/>
      <c r="DG108" s="76"/>
      <c r="DH108" s="76"/>
      <c r="DI108" s="76"/>
      <c r="DJ108" s="76"/>
      <c r="DK108" s="76"/>
      <c r="DL108" s="76"/>
      <c r="DM108" s="76"/>
      <c r="DN108" s="76"/>
      <c r="DO108" s="76"/>
      <c r="DP108" s="76"/>
      <c r="DQ108" s="76"/>
      <c r="DR108" s="76"/>
      <c r="DS108" s="76"/>
      <c r="DT108" s="76"/>
      <c r="DU108" s="76"/>
      <c r="DV108" s="76"/>
      <c r="DW108" s="76"/>
      <c r="DX108" s="76"/>
      <c r="DY108" s="76"/>
      <c r="DZ108" s="76"/>
      <c r="EA108" s="76"/>
      <c r="EB108" s="76"/>
      <c r="EC108" s="76"/>
      <c r="ED108" s="76"/>
      <c r="EE108" s="76"/>
      <c r="EF108" s="76"/>
      <c r="EG108" s="76"/>
      <c r="EH108" s="76"/>
      <c r="EI108" s="76"/>
      <c r="EJ108" s="76"/>
      <c r="EK108" s="76"/>
      <c r="EL108" s="76"/>
      <c r="EM108" s="76"/>
      <c r="EN108" s="76"/>
      <c r="EO108" s="76"/>
      <c r="EP108" s="76"/>
      <c r="EQ108" s="76"/>
      <c r="ER108" s="76"/>
      <c r="ES108" s="76"/>
      <c r="ET108" s="76"/>
      <c r="EU108" s="76"/>
      <c r="EV108" s="76"/>
      <c r="EW108" s="76"/>
      <c r="EX108" s="76"/>
      <c r="EY108" s="76"/>
    </row>
    <row r="109" spans="1:155" s="89" customFormat="1" ht="15" customHeight="1" x14ac:dyDescent="0.25">
      <c r="A109" s="564"/>
      <c r="B109" s="568"/>
      <c r="C109" s="614"/>
      <c r="D109" s="773"/>
      <c r="E109" s="832"/>
      <c r="F109" s="849"/>
      <c r="G109" s="811"/>
      <c r="H109" s="812"/>
      <c r="I109" s="812"/>
      <c r="J109" s="813"/>
      <c r="K109" s="601"/>
      <c r="L109" s="79"/>
      <c r="M109" s="79"/>
      <c r="N109" s="76"/>
      <c r="O109" s="76"/>
      <c r="P109" s="76"/>
      <c r="Q109" s="76"/>
      <c r="R109" s="76"/>
      <c r="S109" s="76"/>
      <c r="T109" s="76"/>
      <c r="U109" s="76"/>
      <c r="V109" s="76"/>
      <c r="W109" s="76"/>
      <c r="X109" s="76"/>
      <c r="Y109" s="76"/>
      <c r="Z109" s="76"/>
      <c r="AA109" s="76"/>
      <c r="AB109" s="76"/>
      <c r="AC109" s="76"/>
      <c r="AD109" s="76"/>
      <c r="AE109" s="76"/>
      <c r="AF109" s="76"/>
      <c r="AG109" s="76"/>
      <c r="AH109" s="76"/>
      <c r="AI109" s="76"/>
      <c r="AJ109" s="76"/>
      <c r="AK109" s="76"/>
      <c r="AL109" s="76"/>
      <c r="AM109" s="76"/>
      <c r="AN109" s="76"/>
      <c r="AO109" s="76"/>
      <c r="AP109" s="76"/>
      <c r="AQ109" s="76"/>
      <c r="AR109" s="76"/>
      <c r="AS109" s="76"/>
      <c r="AT109" s="76"/>
      <c r="AU109" s="76"/>
      <c r="AV109" s="76"/>
      <c r="AW109" s="76"/>
      <c r="AX109" s="76"/>
      <c r="AY109" s="76"/>
      <c r="AZ109" s="76"/>
      <c r="BA109" s="76"/>
      <c r="BB109" s="76"/>
      <c r="BC109" s="76"/>
      <c r="BD109" s="76"/>
      <c r="BE109" s="76"/>
      <c r="BF109" s="76"/>
      <c r="BG109" s="76"/>
      <c r="BH109" s="76"/>
      <c r="BI109" s="76"/>
      <c r="BJ109" s="76"/>
      <c r="BK109" s="76"/>
      <c r="BL109" s="76"/>
      <c r="BM109" s="76"/>
      <c r="BN109" s="76"/>
      <c r="BO109" s="76"/>
      <c r="BP109" s="76"/>
      <c r="BQ109" s="76"/>
      <c r="BR109" s="76"/>
      <c r="BS109" s="76"/>
      <c r="BT109" s="76"/>
      <c r="BU109" s="76"/>
      <c r="BV109" s="76"/>
      <c r="BW109" s="76"/>
      <c r="BX109" s="76"/>
      <c r="BY109" s="76"/>
      <c r="BZ109" s="76"/>
      <c r="CA109" s="76"/>
      <c r="CB109" s="76"/>
      <c r="CC109" s="76"/>
      <c r="CD109" s="76"/>
      <c r="CE109" s="76"/>
      <c r="CF109" s="76"/>
      <c r="CG109" s="76"/>
      <c r="CH109" s="76"/>
      <c r="CI109" s="76"/>
      <c r="CJ109" s="76"/>
      <c r="CK109" s="76"/>
      <c r="CL109" s="76"/>
      <c r="CM109" s="76"/>
      <c r="CN109" s="76"/>
      <c r="CO109" s="76"/>
      <c r="CP109" s="76"/>
      <c r="CQ109" s="76"/>
      <c r="CR109" s="76"/>
      <c r="CS109" s="76"/>
      <c r="CT109" s="76"/>
      <c r="CU109" s="76"/>
      <c r="CV109" s="76"/>
      <c r="CW109" s="76"/>
      <c r="CX109" s="76"/>
      <c r="CY109" s="76"/>
      <c r="CZ109" s="76"/>
      <c r="DA109" s="76"/>
      <c r="DB109" s="76"/>
      <c r="DC109" s="76"/>
      <c r="DD109" s="76"/>
      <c r="DE109" s="76"/>
      <c r="DF109" s="76"/>
      <c r="DG109" s="76"/>
      <c r="DH109" s="76"/>
      <c r="DI109" s="76"/>
      <c r="DJ109" s="76"/>
      <c r="DK109" s="76"/>
      <c r="DL109" s="76"/>
      <c r="DM109" s="76"/>
      <c r="DN109" s="76"/>
      <c r="DO109" s="76"/>
      <c r="DP109" s="76"/>
      <c r="DQ109" s="76"/>
      <c r="DR109" s="76"/>
      <c r="DS109" s="76"/>
      <c r="DT109" s="76"/>
      <c r="DU109" s="76"/>
      <c r="DV109" s="76"/>
      <c r="DW109" s="76"/>
      <c r="DX109" s="76"/>
      <c r="DY109" s="76"/>
      <c r="DZ109" s="76"/>
      <c r="EA109" s="76"/>
      <c r="EB109" s="76"/>
      <c r="EC109" s="76"/>
      <c r="ED109" s="76"/>
      <c r="EE109" s="76"/>
      <c r="EF109" s="76"/>
      <c r="EG109" s="76"/>
      <c r="EH109" s="76"/>
      <c r="EI109" s="76"/>
      <c r="EJ109" s="76"/>
      <c r="EK109" s="76"/>
      <c r="EL109" s="76"/>
      <c r="EM109" s="76"/>
      <c r="EN109" s="76"/>
      <c r="EO109" s="76"/>
      <c r="EP109" s="76"/>
      <c r="EQ109" s="76"/>
      <c r="ER109" s="76"/>
      <c r="ES109" s="76"/>
      <c r="ET109" s="76"/>
      <c r="EU109" s="76"/>
      <c r="EV109" s="76"/>
      <c r="EW109" s="76"/>
      <c r="EX109" s="76"/>
      <c r="EY109" s="76"/>
    </row>
    <row r="110" spans="1:155" s="89" customFormat="1" ht="15" customHeight="1" x14ac:dyDescent="0.25">
      <c r="A110" s="564"/>
      <c r="B110" s="568"/>
      <c r="C110" s="614"/>
      <c r="D110" s="773"/>
      <c r="E110" s="832"/>
      <c r="F110" s="844" t="s">
        <v>84</v>
      </c>
      <c r="G110" s="833">
        <v>12.5</v>
      </c>
      <c r="H110" s="834"/>
      <c r="I110" s="834"/>
      <c r="J110" s="835"/>
      <c r="K110" s="601"/>
      <c r="L110" s="79"/>
      <c r="M110" s="79"/>
      <c r="N110" s="76"/>
      <c r="O110" s="76"/>
      <c r="P110" s="76"/>
      <c r="Q110" s="76"/>
      <c r="R110" s="76"/>
      <c r="S110" s="76"/>
      <c r="T110" s="76"/>
      <c r="U110" s="76"/>
      <c r="V110" s="76"/>
      <c r="W110" s="76"/>
      <c r="X110" s="76"/>
      <c r="Y110" s="76"/>
      <c r="Z110" s="76"/>
      <c r="AA110" s="76"/>
      <c r="AB110" s="76"/>
      <c r="AC110" s="76"/>
      <c r="AD110" s="76"/>
      <c r="AE110" s="76"/>
      <c r="AF110" s="76"/>
      <c r="AG110" s="76"/>
      <c r="AH110" s="76"/>
      <c r="AI110" s="76"/>
      <c r="AJ110" s="76"/>
      <c r="AK110" s="76"/>
      <c r="AL110" s="76"/>
      <c r="AM110" s="76"/>
      <c r="AN110" s="76"/>
      <c r="AO110" s="76"/>
      <c r="AP110" s="76"/>
      <c r="AQ110" s="76"/>
      <c r="AR110" s="76"/>
      <c r="AS110" s="76"/>
      <c r="AT110" s="76"/>
      <c r="AU110" s="76"/>
      <c r="AV110" s="76"/>
      <c r="AW110" s="76"/>
      <c r="AX110" s="76"/>
      <c r="AY110" s="76"/>
      <c r="AZ110" s="76"/>
      <c r="BA110" s="76"/>
      <c r="BB110" s="76"/>
      <c r="BC110" s="76"/>
      <c r="BD110" s="76"/>
      <c r="BE110" s="76"/>
      <c r="BF110" s="76"/>
      <c r="BG110" s="76"/>
      <c r="BH110" s="76"/>
      <c r="BI110" s="76"/>
      <c r="BJ110" s="76"/>
      <c r="BK110" s="76"/>
      <c r="BL110" s="76"/>
      <c r="BM110" s="76"/>
      <c r="BN110" s="76"/>
      <c r="BO110" s="76"/>
      <c r="BP110" s="76"/>
      <c r="BQ110" s="76"/>
      <c r="BR110" s="76"/>
      <c r="BS110" s="76"/>
      <c r="BT110" s="76"/>
      <c r="BU110" s="76"/>
      <c r="BV110" s="76"/>
      <c r="BW110" s="76"/>
      <c r="BX110" s="76"/>
      <c r="BY110" s="76"/>
      <c r="BZ110" s="76"/>
      <c r="CA110" s="76"/>
      <c r="CB110" s="76"/>
      <c r="CC110" s="76"/>
      <c r="CD110" s="76"/>
      <c r="CE110" s="76"/>
      <c r="CF110" s="76"/>
      <c r="CG110" s="76"/>
      <c r="CH110" s="76"/>
      <c r="CI110" s="76"/>
      <c r="CJ110" s="76"/>
      <c r="CK110" s="76"/>
      <c r="CL110" s="76"/>
      <c r="CM110" s="76"/>
      <c r="CN110" s="76"/>
      <c r="CO110" s="76"/>
      <c r="CP110" s="76"/>
      <c r="CQ110" s="76"/>
      <c r="CR110" s="76"/>
      <c r="CS110" s="76"/>
      <c r="CT110" s="76"/>
      <c r="CU110" s="76"/>
      <c r="CV110" s="76"/>
      <c r="CW110" s="76"/>
      <c r="CX110" s="76"/>
      <c r="CY110" s="76"/>
      <c r="CZ110" s="76"/>
      <c r="DA110" s="76"/>
      <c r="DB110" s="76"/>
      <c r="DC110" s="76"/>
      <c r="DD110" s="76"/>
      <c r="DE110" s="76"/>
      <c r="DF110" s="76"/>
      <c r="DG110" s="76"/>
      <c r="DH110" s="76"/>
      <c r="DI110" s="76"/>
      <c r="DJ110" s="76"/>
      <c r="DK110" s="76"/>
      <c r="DL110" s="76"/>
      <c r="DM110" s="76"/>
      <c r="DN110" s="76"/>
      <c r="DO110" s="76"/>
      <c r="DP110" s="76"/>
      <c r="DQ110" s="76"/>
      <c r="DR110" s="76"/>
      <c r="DS110" s="76"/>
      <c r="DT110" s="76"/>
      <c r="DU110" s="76"/>
      <c r="DV110" s="76"/>
      <c r="DW110" s="76"/>
      <c r="DX110" s="76"/>
      <c r="DY110" s="76"/>
      <c r="DZ110" s="76"/>
      <c r="EA110" s="76"/>
      <c r="EB110" s="76"/>
      <c r="EC110" s="76"/>
      <c r="ED110" s="76"/>
      <c r="EE110" s="76"/>
      <c r="EF110" s="76"/>
      <c r="EG110" s="76"/>
      <c r="EH110" s="76"/>
      <c r="EI110" s="76"/>
      <c r="EJ110" s="76"/>
      <c r="EK110" s="76"/>
      <c r="EL110" s="76"/>
      <c r="EM110" s="76"/>
      <c r="EN110" s="76"/>
      <c r="EO110" s="76"/>
      <c r="EP110" s="76"/>
      <c r="EQ110" s="76"/>
      <c r="ER110" s="76"/>
      <c r="ES110" s="76"/>
      <c r="ET110" s="76"/>
      <c r="EU110" s="76"/>
      <c r="EV110" s="76"/>
      <c r="EW110" s="76"/>
      <c r="EX110" s="76"/>
      <c r="EY110" s="76"/>
    </row>
    <row r="111" spans="1:155" s="89" customFormat="1" ht="15" customHeight="1" x14ac:dyDescent="0.25">
      <c r="A111" s="564"/>
      <c r="B111" s="568"/>
      <c r="C111" s="614"/>
      <c r="D111" s="773"/>
      <c r="E111" s="832"/>
      <c r="F111" s="845"/>
      <c r="G111" s="836"/>
      <c r="H111" s="837"/>
      <c r="I111" s="837"/>
      <c r="J111" s="838"/>
      <c r="K111" s="601"/>
      <c r="L111" s="79"/>
      <c r="M111" s="79"/>
      <c r="N111" s="76"/>
      <c r="O111" s="76"/>
      <c r="P111" s="76"/>
      <c r="Q111" s="76"/>
      <c r="R111" s="76"/>
      <c r="S111" s="76"/>
      <c r="T111" s="76"/>
      <c r="U111" s="76"/>
      <c r="V111" s="76"/>
      <c r="W111" s="76"/>
      <c r="X111" s="76"/>
      <c r="Y111" s="76"/>
      <c r="Z111" s="76"/>
      <c r="AA111" s="76"/>
      <c r="AB111" s="76"/>
      <c r="AC111" s="76"/>
      <c r="AD111" s="76"/>
      <c r="AE111" s="76"/>
      <c r="AF111" s="76"/>
      <c r="AG111" s="76"/>
      <c r="AH111" s="76"/>
      <c r="AI111" s="76"/>
      <c r="AJ111" s="76"/>
      <c r="AK111" s="76"/>
      <c r="AL111" s="76"/>
      <c r="AM111" s="76"/>
      <c r="AN111" s="76"/>
      <c r="AO111" s="76"/>
      <c r="AP111" s="76"/>
      <c r="AQ111" s="76"/>
      <c r="AR111" s="76"/>
      <c r="AS111" s="76"/>
      <c r="AT111" s="76"/>
      <c r="AU111" s="76"/>
      <c r="AV111" s="76"/>
      <c r="AW111" s="76"/>
      <c r="AX111" s="76"/>
      <c r="AY111" s="76"/>
      <c r="AZ111" s="76"/>
      <c r="BA111" s="76"/>
      <c r="BB111" s="76"/>
      <c r="BC111" s="76"/>
      <c r="BD111" s="76"/>
      <c r="BE111" s="76"/>
      <c r="BF111" s="76"/>
      <c r="BG111" s="76"/>
      <c r="BH111" s="76"/>
      <c r="BI111" s="76"/>
      <c r="BJ111" s="76"/>
      <c r="BK111" s="76"/>
      <c r="BL111" s="76"/>
      <c r="BM111" s="76"/>
      <c r="BN111" s="76"/>
      <c r="BO111" s="76"/>
      <c r="BP111" s="76"/>
      <c r="BQ111" s="76"/>
      <c r="BR111" s="76"/>
      <c r="BS111" s="76"/>
      <c r="BT111" s="76"/>
      <c r="BU111" s="76"/>
      <c r="BV111" s="76"/>
      <c r="BW111" s="76"/>
      <c r="BX111" s="76"/>
      <c r="BY111" s="76"/>
      <c r="BZ111" s="76"/>
      <c r="CA111" s="76"/>
      <c r="CB111" s="76"/>
      <c r="CC111" s="76"/>
      <c r="CD111" s="76"/>
      <c r="CE111" s="76"/>
      <c r="CF111" s="76"/>
      <c r="CG111" s="76"/>
      <c r="CH111" s="76"/>
      <c r="CI111" s="76"/>
      <c r="CJ111" s="76"/>
      <c r="CK111" s="76"/>
      <c r="CL111" s="76"/>
      <c r="CM111" s="76"/>
      <c r="CN111" s="76"/>
      <c r="CO111" s="76"/>
      <c r="CP111" s="76"/>
      <c r="CQ111" s="76"/>
      <c r="CR111" s="76"/>
      <c r="CS111" s="76"/>
      <c r="CT111" s="76"/>
      <c r="CU111" s="76"/>
      <c r="CV111" s="76"/>
      <c r="CW111" s="76"/>
      <c r="CX111" s="76"/>
      <c r="CY111" s="76"/>
      <c r="CZ111" s="76"/>
      <c r="DA111" s="76"/>
      <c r="DB111" s="76"/>
      <c r="DC111" s="76"/>
      <c r="DD111" s="76"/>
      <c r="DE111" s="76"/>
      <c r="DF111" s="76"/>
      <c r="DG111" s="76"/>
      <c r="DH111" s="76"/>
      <c r="DI111" s="76"/>
      <c r="DJ111" s="76"/>
      <c r="DK111" s="76"/>
      <c r="DL111" s="76"/>
      <c r="DM111" s="76"/>
      <c r="DN111" s="76"/>
      <c r="DO111" s="76"/>
      <c r="DP111" s="76"/>
      <c r="DQ111" s="76"/>
      <c r="DR111" s="76"/>
      <c r="DS111" s="76"/>
      <c r="DT111" s="76"/>
      <c r="DU111" s="76"/>
      <c r="DV111" s="76"/>
      <c r="DW111" s="76"/>
      <c r="DX111" s="76"/>
      <c r="DY111" s="76"/>
      <c r="DZ111" s="76"/>
      <c r="EA111" s="76"/>
      <c r="EB111" s="76"/>
      <c r="EC111" s="76"/>
      <c r="ED111" s="76"/>
      <c r="EE111" s="76"/>
      <c r="EF111" s="76"/>
      <c r="EG111" s="76"/>
      <c r="EH111" s="76"/>
      <c r="EI111" s="76"/>
      <c r="EJ111" s="76"/>
      <c r="EK111" s="76"/>
      <c r="EL111" s="76"/>
      <c r="EM111" s="76"/>
      <c r="EN111" s="76"/>
      <c r="EO111" s="76"/>
      <c r="EP111" s="76"/>
      <c r="EQ111" s="76"/>
      <c r="ER111" s="76"/>
      <c r="ES111" s="76"/>
      <c r="ET111" s="76"/>
      <c r="EU111" s="76"/>
      <c r="EV111" s="76"/>
      <c r="EW111" s="76"/>
      <c r="EX111" s="76"/>
      <c r="EY111" s="76"/>
    </row>
    <row r="112" spans="1:155" s="89" customFormat="1" ht="15" customHeight="1" x14ac:dyDescent="0.25">
      <c r="A112" s="564"/>
      <c r="B112" s="569"/>
      <c r="C112" s="614"/>
      <c r="D112" s="773"/>
      <c r="E112" s="777"/>
      <c r="F112" s="846"/>
      <c r="G112" s="839"/>
      <c r="H112" s="840"/>
      <c r="I112" s="840"/>
      <c r="J112" s="841"/>
      <c r="K112" s="601"/>
      <c r="L112" s="79"/>
      <c r="M112" s="79"/>
      <c r="N112" s="76"/>
      <c r="O112" s="76"/>
      <c r="P112" s="76"/>
      <c r="Q112" s="76"/>
      <c r="R112" s="76"/>
      <c r="S112" s="76"/>
      <c r="T112" s="76"/>
      <c r="U112" s="76"/>
      <c r="V112" s="76"/>
      <c r="W112" s="76"/>
      <c r="X112" s="76"/>
      <c r="Y112" s="76"/>
      <c r="Z112" s="76"/>
      <c r="AA112" s="76"/>
      <c r="AB112" s="76"/>
      <c r="AC112" s="76"/>
      <c r="AD112" s="76"/>
      <c r="AE112" s="76"/>
      <c r="AF112" s="76"/>
      <c r="AG112" s="76"/>
      <c r="AH112" s="76"/>
      <c r="AI112" s="76"/>
      <c r="AJ112" s="76"/>
      <c r="AK112" s="76"/>
      <c r="AL112" s="76"/>
      <c r="AM112" s="76"/>
      <c r="AN112" s="76"/>
      <c r="AO112" s="76"/>
      <c r="AP112" s="76"/>
      <c r="AQ112" s="76"/>
      <c r="AR112" s="76"/>
      <c r="AS112" s="76"/>
      <c r="AT112" s="76"/>
      <c r="AU112" s="76"/>
      <c r="AV112" s="76"/>
      <c r="AW112" s="76"/>
      <c r="AX112" s="76"/>
      <c r="AY112" s="76"/>
      <c r="AZ112" s="76"/>
      <c r="BA112" s="76"/>
      <c r="BB112" s="76"/>
      <c r="BC112" s="76"/>
      <c r="BD112" s="76"/>
      <c r="BE112" s="76"/>
      <c r="BF112" s="76"/>
      <c r="BG112" s="76"/>
      <c r="BH112" s="76"/>
      <c r="BI112" s="76"/>
      <c r="BJ112" s="76"/>
      <c r="BK112" s="76"/>
      <c r="BL112" s="76"/>
      <c r="BM112" s="76"/>
      <c r="BN112" s="76"/>
      <c r="BO112" s="76"/>
      <c r="BP112" s="76"/>
      <c r="BQ112" s="76"/>
      <c r="BR112" s="76"/>
      <c r="BS112" s="76"/>
      <c r="BT112" s="76"/>
      <c r="BU112" s="76"/>
      <c r="BV112" s="76"/>
      <c r="BW112" s="76"/>
      <c r="BX112" s="76"/>
      <c r="BY112" s="76"/>
      <c r="BZ112" s="76"/>
      <c r="CA112" s="76"/>
      <c r="CB112" s="76"/>
      <c r="CC112" s="76"/>
      <c r="CD112" s="76"/>
      <c r="CE112" s="76"/>
      <c r="CF112" s="76"/>
      <c r="CG112" s="76"/>
      <c r="CH112" s="76"/>
      <c r="CI112" s="76"/>
      <c r="CJ112" s="76"/>
      <c r="CK112" s="76"/>
      <c r="CL112" s="76"/>
      <c r="CM112" s="76"/>
      <c r="CN112" s="76"/>
      <c r="CO112" s="76"/>
      <c r="CP112" s="76"/>
      <c r="CQ112" s="76"/>
      <c r="CR112" s="76"/>
      <c r="CS112" s="76"/>
      <c r="CT112" s="76"/>
      <c r="CU112" s="76"/>
      <c r="CV112" s="76"/>
      <c r="CW112" s="76"/>
      <c r="CX112" s="76"/>
      <c r="CY112" s="76"/>
      <c r="CZ112" s="76"/>
      <c r="DA112" s="76"/>
      <c r="DB112" s="76"/>
      <c r="DC112" s="76"/>
      <c r="DD112" s="76"/>
      <c r="DE112" s="76"/>
      <c r="DF112" s="76"/>
      <c r="DG112" s="76"/>
      <c r="DH112" s="76"/>
      <c r="DI112" s="76"/>
      <c r="DJ112" s="76"/>
      <c r="DK112" s="76"/>
      <c r="DL112" s="76"/>
      <c r="DM112" s="76"/>
      <c r="DN112" s="76"/>
      <c r="DO112" s="76"/>
      <c r="DP112" s="76"/>
      <c r="DQ112" s="76"/>
      <c r="DR112" s="76"/>
      <c r="DS112" s="76"/>
      <c r="DT112" s="76"/>
      <c r="DU112" s="76"/>
      <c r="DV112" s="76"/>
      <c r="DW112" s="76"/>
      <c r="DX112" s="76"/>
      <c r="DY112" s="76"/>
      <c r="DZ112" s="76"/>
      <c r="EA112" s="76"/>
      <c r="EB112" s="76"/>
      <c r="EC112" s="76"/>
      <c r="ED112" s="76"/>
      <c r="EE112" s="76"/>
      <c r="EF112" s="76"/>
      <c r="EG112" s="76"/>
      <c r="EH112" s="76"/>
      <c r="EI112" s="76"/>
      <c r="EJ112" s="76"/>
      <c r="EK112" s="76"/>
      <c r="EL112" s="76"/>
      <c r="EM112" s="76"/>
      <c r="EN112" s="76"/>
      <c r="EO112" s="76"/>
      <c r="EP112" s="76"/>
      <c r="EQ112" s="76"/>
      <c r="ER112" s="76"/>
      <c r="ES112" s="76"/>
      <c r="ET112" s="76"/>
      <c r="EU112" s="76"/>
      <c r="EV112" s="76"/>
      <c r="EW112" s="76"/>
      <c r="EX112" s="76"/>
      <c r="EY112" s="76"/>
    </row>
    <row r="113" spans="1:155" s="89" customFormat="1" ht="15" customHeight="1" x14ac:dyDescent="0.25">
      <c r="A113" s="564">
        <v>4</v>
      </c>
      <c r="B113" s="567"/>
      <c r="C113" s="614" t="s">
        <v>1389</v>
      </c>
      <c r="D113" s="773"/>
      <c r="E113" s="774"/>
      <c r="F113" s="847" t="s">
        <v>779</v>
      </c>
      <c r="G113" s="805" t="s">
        <v>782</v>
      </c>
      <c r="H113" s="806"/>
      <c r="I113" s="806"/>
      <c r="J113" s="807"/>
      <c r="K113" s="601">
        <v>9959</v>
      </c>
      <c r="L113" s="79"/>
      <c r="M113" s="79"/>
      <c r="N113" s="76"/>
      <c r="O113" s="76"/>
      <c r="P113" s="76"/>
      <c r="Q113" s="76"/>
      <c r="R113" s="76"/>
      <c r="S113" s="76"/>
      <c r="T113" s="76"/>
      <c r="U113" s="76"/>
      <c r="V113" s="76"/>
      <c r="W113" s="76"/>
      <c r="X113" s="76"/>
      <c r="Y113" s="76"/>
      <c r="Z113" s="76"/>
      <c r="AA113" s="76"/>
      <c r="AB113" s="76"/>
      <c r="AC113" s="76"/>
      <c r="AD113" s="76"/>
      <c r="AE113" s="76"/>
      <c r="AF113" s="76"/>
      <c r="AG113" s="76"/>
      <c r="AH113" s="76"/>
      <c r="AI113" s="76"/>
      <c r="AJ113" s="76"/>
      <c r="AK113" s="76"/>
      <c r="AL113" s="76"/>
      <c r="AM113" s="76"/>
      <c r="AN113" s="76"/>
      <c r="AO113" s="76"/>
      <c r="AP113" s="76"/>
      <c r="AQ113" s="76"/>
      <c r="AR113" s="76"/>
      <c r="AS113" s="76"/>
      <c r="AT113" s="76"/>
      <c r="AU113" s="76"/>
      <c r="AV113" s="76"/>
      <c r="AW113" s="76"/>
      <c r="AX113" s="76"/>
      <c r="AY113" s="76"/>
      <c r="AZ113" s="76"/>
      <c r="BA113" s="76"/>
      <c r="BB113" s="76"/>
      <c r="BC113" s="76"/>
      <c r="BD113" s="76"/>
      <c r="BE113" s="76"/>
      <c r="BF113" s="76"/>
      <c r="BG113" s="76"/>
      <c r="BH113" s="76"/>
      <c r="BI113" s="76"/>
      <c r="BJ113" s="76"/>
      <c r="BK113" s="76"/>
      <c r="BL113" s="76"/>
      <c r="BM113" s="76"/>
      <c r="BN113" s="76"/>
      <c r="BO113" s="76"/>
      <c r="BP113" s="76"/>
      <c r="BQ113" s="76"/>
      <c r="BR113" s="76"/>
      <c r="BS113" s="76"/>
      <c r="BT113" s="76"/>
      <c r="BU113" s="76"/>
      <c r="BV113" s="76"/>
      <c r="BW113" s="76"/>
      <c r="BX113" s="76"/>
      <c r="BY113" s="76"/>
      <c r="BZ113" s="76"/>
      <c r="CA113" s="76"/>
      <c r="CB113" s="76"/>
      <c r="CC113" s="76"/>
      <c r="CD113" s="76"/>
      <c r="CE113" s="76"/>
      <c r="CF113" s="76"/>
      <c r="CG113" s="76"/>
      <c r="CH113" s="76"/>
      <c r="CI113" s="76"/>
      <c r="CJ113" s="76"/>
      <c r="CK113" s="76"/>
      <c r="CL113" s="76"/>
      <c r="CM113" s="76"/>
      <c r="CN113" s="76"/>
      <c r="CO113" s="76"/>
      <c r="CP113" s="76"/>
      <c r="CQ113" s="76"/>
      <c r="CR113" s="76"/>
      <c r="CS113" s="76"/>
      <c r="CT113" s="76"/>
      <c r="CU113" s="76"/>
      <c r="CV113" s="76"/>
      <c r="CW113" s="76"/>
      <c r="CX113" s="76"/>
      <c r="CY113" s="76"/>
      <c r="CZ113" s="76"/>
      <c r="DA113" s="76"/>
      <c r="DB113" s="76"/>
      <c r="DC113" s="76"/>
      <c r="DD113" s="76"/>
      <c r="DE113" s="76"/>
      <c r="DF113" s="76"/>
      <c r="DG113" s="76"/>
      <c r="DH113" s="76"/>
      <c r="DI113" s="76"/>
      <c r="DJ113" s="76"/>
      <c r="DK113" s="76"/>
      <c r="DL113" s="76"/>
      <c r="DM113" s="76"/>
      <c r="DN113" s="76"/>
      <c r="DO113" s="76"/>
      <c r="DP113" s="76"/>
      <c r="DQ113" s="76"/>
      <c r="DR113" s="76"/>
      <c r="DS113" s="76"/>
      <c r="DT113" s="76"/>
      <c r="DU113" s="76"/>
      <c r="DV113" s="76"/>
      <c r="DW113" s="76"/>
      <c r="DX113" s="76"/>
      <c r="DY113" s="76"/>
      <c r="DZ113" s="76"/>
      <c r="EA113" s="76"/>
      <c r="EB113" s="76"/>
      <c r="EC113" s="76"/>
      <c r="ED113" s="76"/>
      <c r="EE113" s="76"/>
      <c r="EF113" s="76"/>
      <c r="EG113" s="76"/>
      <c r="EH113" s="76"/>
      <c r="EI113" s="76"/>
      <c r="EJ113" s="76"/>
      <c r="EK113" s="76"/>
      <c r="EL113" s="76"/>
      <c r="EM113" s="76"/>
      <c r="EN113" s="76"/>
      <c r="EO113" s="76"/>
      <c r="EP113" s="76"/>
      <c r="EQ113" s="76"/>
      <c r="ER113" s="76"/>
      <c r="ES113" s="76"/>
      <c r="ET113" s="76"/>
      <c r="EU113" s="76"/>
      <c r="EV113" s="76"/>
      <c r="EW113" s="76"/>
      <c r="EX113" s="76"/>
      <c r="EY113" s="76"/>
    </row>
    <row r="114" spans="1:155" s="89" customFormat="1" ht="15" customHeight="1" x14ac:dyDescent="0.25">
      <c r="A114" s="564"/>
      <c r="B114" s="568"/>
      <c r="C114" s="614"/>
      <c r="D114" s="773"/>
      <c r="E114" s="832"/>
      <c r="F114" s="848"/>
      <c r="G114" s="808"/>
      <c r="H114" s="809"/>
      <c r="I114" s="809"/>
      <c r="J114" s="810"/>
      <c r="K114" s="601"/>
      <c r="L114" s="79"/>
      <c r="M114" s="79"/>
      <c r="N114" s="76"/>
      <c r="O114" s="76"/>
      <c r="P114" s="76"/>
      <c r="Q114" s="76"/>
      <c r="R114" s="76"/>
      <c r="S114" s="76"/>
      <c r="T114" s="76"/>
      <c r="U114" s="76"/>
      <c r="V114" s="76"/>
      <c r="W114" s="76"/>
      <c r="X114" s="76"/>
      <c r="Y114" s="76"/>
      <c r="Z114" s="76"/>
      <c r="AA114" s="76"/>
      <c r="AB114" s="76"/>
      <c r="AC114" s="76"/>
      <c r="AD114" s="76"/>
      <c r="AE114" s="76"/>
      <c r="AF114" s="76"/>
      <c r="AG114" s="76"/>
      <c r="AH114" s="76"/>
      <c r="AI114" s="76"/>
      <c r="AJ114" s="76"/>
      <c r="AK114" s="76"/>
      <c r="AL114" s="76"/>
      <c r="AM114" s="76"/>
      <c r="AN114" s="76"/>
      <c r="AO114" s="76"/>
      <c r="AP114" s="76"/>
      <c r="AQ114" s="76"/>
      <c r="AR114" s="76"/>
      <c r="AS114" s="76"/>
      <c r="AT114" s="76"/>
      <c r="AU114" s="76"/>
      <c r="AV114" s="76"/>
      <c r="AW114" s="76"/>
      <c r="AX114" s="76"/>
      <c r="AY114" s="76"/>
      <c r="AZ114" s="76"/>
      <c r="BA114" s="76"/>
      <c r="BB114" s="76"/>
      <c r="BC114" s="76"/>
      <c r="BD114" s="76"/>
      <c r="BE114" s="76"/>
      <c r="BF114" s="76"/>
      <c r="BG114" s="76"/>
      <c r="BH114" s="76"/>
      <c r="BI114" s="76"/>
      <c r="BJ114" s="76"/>
      <c r="BK114" s="76"/>
      <c r="BL114" s="76"/>
      <c r="BM114" s="76"/>
      <c r="BN114" s="76"/>
      <c r="BO114" s="76"/>
      <c r="BP114" s="76"/>
      <c r="BQ114" s="76"/>
      <c r="BR114" s="76"/>
      <c r="BS114" s="76"/>
      <c r="BT114" s="76"/>
      <c r="BU114" s="76"/>
      <c r="BV114" s="76"/>
      <c r="BW114" s="76"/>
      <c r="BX114" s="76"/>
      <c r="BY114" s="76"/>
      <c r="BZ114" s="76"/>
      <c r="CA114" s="76"/>
      <c r="CB114" s="76"/>
      <c r="CC114" s="76"/>
      <c r="CD114" s="76"/>
      <c r="CE114" s="76"/>
      <c r="CF114" s="76"/>
      <c r="CG114" s="76"/>
      <c r="CH114" s="76"/>
      <c r="CI114" s="76"/>
      <c r="CJ114" s="76"/>
      <c r="CK114" s="76"/>
      <c r="CL114" s="76"/>
      <c r="CM114" s="76"/>
      <c r="CN114" s="76"/>
      <c r="CO114" s="76"/>
      <c r="CP114" s="76"/>
      <c r="CQ114" s="76"/>
      <c r="CR114" s="76"/>
      <c r="CS114" s="76"/>
      <c r="CT114" s="76"/>
      <c r="CU114" s="76"/>
      <c r="CV114" s="76"/>
      <c r="CW114" s="76"/>
      <c r="CX114" s="76"/>
      <c r="CY114" s="76"/>
      <c r="CZ114" s="76"/>
      <c r="DA114" s="76"/>
      <c r="DB114" s="76"/>
      <c r="DC114" s="76"/>
      <c r="DD114" s="76"/>
      <c r="DE114" s="76"/>
      <c r="DF114" s="76"/>
      <c r="DG114" s="76"/>
      <c r="DH114" s="76"/>
      <c r="DI114" s="76"/>
      <c r="DJ114" s="76"/>
      <c r="DK114" s="76"/>
      <c r="DL114" s="76"/>
      <c r="DM114" s="76"/>
      <c r="DN114" s="76"/>
      <c r="DO114" s="76"/>
      <c r="DP114" s="76"/>
      <c r="DQ114" s="76"/>
      <c r="DR114" s="76"/>
      <c r="DS114" s="76"/>
      <c r="DT114" s="76"/>
      <c r="DU114" s="76"/>
      <c r="DV114" s="76"/>
      <c r="DW114" s="76"/>
      <c r="DX114" s="76"/>
      <c r="DY114" s="76"/>
      <c r="DZ114" s="76"/>
      <c r="EA114" s="76"/>
      <c r="EB114" s="76"/>
      <c r="EC114" s="76"/>
      <c r="ED114" s="76"/>
      <c r="EE114" s="76"/>
      <c r="EF114" s="76"/>
      <c r="EG114" s="76"/>
      <c r="EH114" s="76"/>
      <c r="EI114" s="76"/>
      <c r="EJ114" s="76"/>
      <c r="EK114" s="76"/>
      <c r="EL114" s="76"/>
      <c r="EM114" s="76"/>
      <c r="EN114" s="76"/>
      <c r="EO114" s="76"/>
      <c r="EP114" s="76"/>
      <c r="EQ114" s="76"/>
      <c r="ER114" s="76"/>
      <c r="ES114" s="76"/>
      <c r="ET114" s="76"/>
      <c r="EU114" s="76"/>
      <c r="EV114" s="76"/>
      <c r="EW114" s="76"/>
      <c r="EX114" s="76"/>
      <c r="EY114" s="76"/>
    </row>
    <row r="115" spans="1:155" s="89" customFormat="1" ht="15" customHeight="1" x14ac:dyDescent="0.25">
      <c r="A115" s="564"/>
      <c r="B115" s="568"/>
      <c r="C115" s="614"/>
      <c r="D115" s="773"/>
      <c r="E115" s="832"/>
      <c r="F115" s="849"/>
      <c r="G115" s="811"/>
      <c r="H115" s="812"/>
      <c r="I115" s="812"/>
      <c r="J115" s="813"/>
      <c r="K115" s="601"/>
      <c r="L115" s="79"/>
      <c r="M115" s="79"/>
      <c r="N115" s="76"/>
      <c r="O115" s="76"/>
      <c r="P115" s="76"/>
      <c r="Q115" s="76"/>
      <c r="R115" s="76"/>
      <c r="S115" s="76"/>
      <c r="T115" s="76"/>
      <c r="U115" s="76"/>
      <c r="V115" s="76"/>
      <c r="W115" s="76"/>
      <c r="X115" s="76"/>
      <c r="Y115" s="76"/>
      <c r="Z115" s="76"/>
      <c r="AA115" s="76"/>
      <c r="AB115" s="76"/>
      <c r="AC115" s="76"/>
      <c r="AD115" s="76"/>
      <c r="AE115" s="76"/>
      <c r="AF115" s="76"/>
      <c r="AG115" s="76"/>
      <c r="AH115" s="76"/>
      <c r="AI115" s="76"/>
      <c r="AJ115" s="76"/>
      <c r="AK115" s="76"/>
      <c r="AL115" s="76"/>
      <c r="AM115" s="76"/>
      <c r="AN115" s="76"/>
      <c r="AO115" s="76"/>
      <c r="AP115" s="76"/>
      <c r="AQ115" s="76"/>
      <c r="AR115" s="76"/>
      <c r="AS115" s="76"/>
      <c r="AT115" s="76"/>
      <c r="AU115" s="76"/>
      <c r="AV115" s="76"/>
      <c r="AW115" s="76"/>
      <c r="AX115" s="76"/>
      <c r="AY115" s="76"/>
      <c r="AZ115" s="76"/>
      <c r="BA115" s="76"/>
      <c r="BB115" s="76"/>
      <c r="BC115" s="76"/>
      <c r="BD115" s="76"/>
      <c r="BE115" s="76"/>
      <c r="BF115" s="76"/>
      <c r="BG115" s="76"/>
      <c r="BH115" s="76"/>
      <c r="BI115" s="76"/>
      <c r="BJ115" s="76"/>
      <c r="BK115" s="76"/>
      <c r="BL115" s="76"/>
      <c r="BM115" s="76"/>
      <c r="BN115" s="76"/>
      <c r="BO115" s="76"/>
      <c r="BP115" s="76"/>
      <c r="BQ115" s="76"/>
      <c r="BR115" s="76"/>
      <c r="BS115" s="76"/>
      <c r="BT115" s="76"/>
      <c r="BU115" s="76"/>
      <c r="BV115" s="76"/>
      <c r="BW115" s="76"/>
      <c r="BX115" s="76"/>
      <c r="BY115" s="76"/>
      <c r="BZ115" s="76"/>
      <c r="CA115" s="76"/>
      <c r="CB115" s="76"/>
      <c r="CC115" s="76"/>
      <c r="CD115" s="76"/>
      <c r="CE115" s="76"/>
      <c r="CF115" s="76"/>
      <c r="CG115" s="76"/>
      <c r="CH115" s="76"/>
      <c r="CI115" s="76"/>
      <c r="CJ115" s="76"/>
      <c r="CK115" s="76"/>
      <c r="CL115" s="76"/>
      <c r="CM115" s="76"/>
      <c r="CN115" s="76"/>
      <c r="CO115" s="76"/>
      <c r="CP115" s="76"/>
      <c r="CQ115" s="76"/>
      <c r="CR115" s="76"/>
      <c r="CS115" s="76"/>
      <c r="CT115" s="76"/>
      <c r="CU115" s="76"/>
      <c r="CV115" s="76"/>
      <c r="CW115" s="76"/>
      <c r="CX115" s="76"/>
      <c r="CY115" s="76"/>
      <c r="CZ115" s="76"/>
      <c r="DA115" s="76"/>
      <c r="DB115" s="76"/>
      <c r="DC115" s="76"/>
      <c r="DD115" s="76"/>
      <c r="DE115" s="76"/>
      <c r="DF115" s="76"/>
      <c r="DG115" s="76"/>
      <c r="DH115" s="76"/>
      <c r="DI115" s="76"/>
      <c r="DJ115" s="76"/>
      <c r="DK115" s="76"/>
      <c r="DL115" s="76"/>
      <c r="DM115" s="76"/>
      <c r="DN115" s="76"/>
      <c r="DO115" s="76"/>
      <c r="DP115" s="76"/>
      <c r="DQ115" s="76"/>
      <c r="DR115" s="76"/>
      <c r="DS115" s="76"/>
      <c r="DT115" s="76"/>
      <c r="DU115" s="76"/>
      <c r="DV115" s="76"/>
      <c r="DW115" s="76"/>
      <c r="DX115" s="76"/>
      <c r="DY115" s="76"/>
      <c r="DZ115" s="76"/>
      <c r="EA115" s="76"/>
      <c r="EB115" s="76"/>
      <c r="EC115" s="76"/>
      <c r="ED115" s="76"/>
      <c r="EE115" s="76"/>
      <c r="EF115" s="76"/>
      <c r="EG115" s="76"/>
      <c r="EH115" s="76"/>
      <c r="EI115" s="76"/>
      <c r="EJ115" s="76"/>
      <c r="EK115" s="76"/>
      <c r="EL115" s="76"/>
      <c r="EM115" s="76"/>
      <c r="EN115" s="76"/>
      <c r="EO115" s="76"/>
      <c r="EP115" s="76"/>
      <c r="EQ115" s="76"/>
      <c r="ER115" s="76"/>
      <c r="ES115" s="76"/>
      <c r="ET115" s="76"/>
      <c r="EU115" s="76"/>
      <c r="EV115" s="76"/>
      <c r="EW115" s="76"/>
      <c r="EX115" s="76"/>
      <c r="EY115" s="76"/>
    </row>
    <row r="116" spans="1:155" s="89" customFormat="1" ht="15" customHeight="1" x14ac:dyDescent="0.25">
      <c r="A116" s="564"/>
      <c r="B116" s="568"/>
      <c r="C116" s="614"/>
      <c r="D116" s="773"/>
      <c r="E116" s="832"/>
      <c r="F116" s="844" t="s">
        <v>781</v>
      </c>
      <c r="G116" s="805" t="s">
        <v>783</v>
      </c>
      <c r="H116" s="806"/>
      <c r="I116" s="806"/>
      <c r="J116" s="807"/>
      <c r="K116" s="601"/>
      <c r="L116" s="79"/>
      <c r="M116" s="79"/>
      <c r="N116" s="76"/>
      <c r="O116" s="76"/>
      <c r="P116" s="76"/>
      <c r="Q116" s="76"/>
      <c r="R116" s="76"/>
      <c r="S116" s="76"/>
      <c r="T116" s="76"/>
      <c r="U116" s="76"/>
      <c r="V116" s="76"/>
      <c r="W116" s="76"/>
      <c r="X116" s="76"/>
      <c r="Y116" s="76"/>
      <c r="Z116" s="76"/>
      <c r="AA116" s="76"/>
      <c r="AB116" s="76"/>
      <c r="AC116" s="76"/>
      <c r="AD116" s="76"/>
      <c r="AE116" s="76"/>
      <c r="AF116" s="76"/>
      <c r="AG116" s="76"/>
      <c r="AH116" s="76"/>
      <c r="AI116" s="76"/>
      <c r="AJ116" s="76"/>
      <c r="AK116" s="76"/>
      <c r="AL116" s="76"/>
      <c r="AM116" s="76"/>
      <c r="AN116" s="76"/>
      <c r="AO116" s="76"/>
      <c r="AP116" s="76"/>
      <c r="AQ116" s="76"/>
      <c r="AR116" s="76"/>
      <c r="AS116" s="76"/>
      <c r="AT116" s="76"/>
      <c r="AU116" s="76"/>
      <c r="AV116" s="76"/>
      <c r="AW116" s="76"/>
      <c r="AX116" s="76"/>
      <c r="AY116" s="76"/>
      <c r="AZ116" s="76"/>
      <c r="BA116" s="76"/>
      <c r="BB116" s="76"/>
      <c r="BC116" s="76"/>
      <c r="BD116" s="76"/>
      <c r="BE116" s="76"/>
      <c r="BF116" s="76"/>
      <c r="BG116" s="76"/>
      <c r="BH116" s="76"/>
      <c r="BI116" s="76"/>
      <c r="BJ116" s="76"/>
      <c r="BK116" s="76"/>
      <c r="BL116" s="76"/>
      <c r="BM116" s="76"/>
      <c r="BN116" s="76"/>
      <c r="BO116" s="76"/>
      <c r="BP116" s="76"/>
      <c r="BQ116" s="76"/>
      <c r="BR116" s="76"/>
      <c r="BS116" s="76"/>
      <c r="BT116" s="76"/>
      <c r="BU116" s="76"/>
      <c r="BV116" s="76"/>
      <c r="BW116" s="76"/>
      <c r="BX116" s="76"/>
      <c r="BY116" s="76"/>
      <c r="BZ116" s="76"/>
      <c r="CA116" s="76"/>
      <c r="CB116" s="76"/>
      <c r="CC116" s="76"/>
      <c r="CD116" s="76"/>
      <c r="CE116" s="76"/>
      <c r="CF116" s="76"/>
      <c r="CG116" s="76"/>
      <c r="CH116" s="76"/>
      <c r="CI116" s="76"/>
      <c r="CJ116" s="76"/>
      <c r="CK116" s="76"/>
      <c r="CL116" s="76"/>
      <c r="CM116" s="76"/>
      <c r="CN116" s="76"/>
      <c r="CO116" s="76"/>
      <c r="CP116" s="76"/>
      <c r="CQ116" s="76"/>
      <c r="CR116" s="76"/>
      <c r="CS116" s="76"/>
      <c r="CT116" s="76"/>
      <c r="CU116" s="76"/>
      <c r="CV116" s="76"/>
      <c r="CW116" s="76"/>
      <c r="CX116" s="76"/>
      <c r="CY116" s="76"/>
      <c r="CZ116" s="76"/>
      <c r="DA116" s="76"/>
      <c r="DB116" s="76"/>
      <c r="DC116" s="76"/>
      <c r="DD116" s="76"/>
      <c r="DE116" s="76"/>
      <c r="DF116" s="76"/>
      <c r="DG116" s="76"/>
      <c r="DH116" s="76"/>
      <c r="DI116" s="76"/>
      <c r="DJ116" s="76"/>
      <c r="DK116" s="76"/>
      <c r="DL116" s="76"/>
      <c r="DM116" s="76"/>
      <c r="DN116" s="76"/>
      <c r="DO116" s="76"/>
      <c r="DP116" s="76"/>
      <c r="DQ116" s="76"/>
      <c r="DR116" s="76"/>
      <c r="DS116" s="76"/>
      <c r="DT116" s="76"/>
      <c r="DU116" s="76"/>
      <c r="DV116" s="76"/>
      <c r="DW116" s="76"/>
      <c r="DX116" s="76"/>
      <c r="DY116" s="76"/>
      <c r="DZ116" s="76"/>
      <c r="EA116" s="76"/>
      <c r="EB116" s="76"/>
      <c r="EC116" s="76"/>
      <c r="ED116" s="76"/>
      <c r="EE116" s="76"/>
      <c r="EF116" s="76"/>
      <c r="EG116" s="76"/>
      <c r="EH116" s="76"/>
      <c r="EI116" s="76"/>
      <c r="EJ116" s="76"/>
      <c r="EK116" s="76"/>
      <c r="EL116" s="76"/>
      <c r="EM116" s="76"/>
      <c r="EN116" s="76"/>
      <c r="EO116" s="76"/>
      <c r="EP116" s="76"/>
      <c r="EQ116" s="76"/>
      <c r="ER116" s="76"/>
      <c r="ES116" s="76"/>
      <c r="ET116" s="76"/>
      <c r="EU116" s="76"/>
      <c r="EV116" s="76"/>
      <c r="EW116" s="76"/>
      <c r="EX116" s="76"/>
      <c r="EY116" s="76"/>
    </row>
    <row r="117" spans="1:155" s="89" customFormat="1" ht="15" customHeight="1" x14ac:dyDescent="0.25">
      <c r="A117" s="564"/>
      <c r="B117" s="568"/>
      <c r="C117" s="614"/>
      <c r="D117" s="773"/>
      <c r="E117" s="832"/>
      <c r="F117" s="845"/>
      <c r="G117" s="808"/>
      <c r="H117" s="809"/>
      <c r="I117" s="809"/>
      <c r="J117" s="810"/>
      <c r="K117" s="601"/>
      <c r="L117" s="79"/>
      <c r="M117" s="79"/>
      <c r="N117" s="76"/>
      <c r="O117" s="76"/>
      <c r="P117" s="76"/>
      <c r="Q117" s="76"/>
      <c r="R117" s="76"/>
      <c r="S117" s="76"/>
      <c r="T117" s="76"/>
      <c r="U117" s="76"/>
      <c r="V117" s="76"/>
      <c r="W117" s="76"/>
      <c r="X117" s="76"/>
      <c r="Y117" s="76"/>
      <c r="Z117" s="76"/>
      <c r="AA117" s="76"/>
      <c r="AB117" s="76"/>
      <c r="AC117" s="76"/>
      <c r="AD117" s="76"/>
      <c r="AE117" s="76"/>
      <c r="AF117" s="76"/>
      <c r="AG117" s="76"/>
      <c r="AH117" s="76"/>
      <c r="AI117" s="76"/>
      <c r="AJ117" s="76"/>
      <c r="AK117" s="76"/>
      <c r="AL117" s="76"/>
      <c r="AM117" s="76"/>
      <c r="AN117" s="76"/>
      <c r="AO117" s="76"/>
      <c r="AP117" s="76"/>
      <c r="AQ117" s="76"/>
      <c r="AR117" s="76"/>
      <c r="AS117" s="76"/>
      <c r="AT117" s="76"/>
      <c r="AU117" s="76"/>
      <c r="AV117" s="76"/>
      <c r="AW117" s="76"/>
      <c r="AX117" s="76"/>
      <c r="AY117" s="76"/>
      <c r="AZ117" s="76"/>
      <c r="BA117" s="76"/>
      <c r="BB117" s="76"/>
      <c r="BC117" s="76"/>
      <c r="BD117" s="76"/>
      <c r="BE117" s="76"/>
      <c r="BF117" s="76"/>
      <c r="BG117" s="76"/>
      <c r="BH117" s="76"/>
      <c r="BI117" s="76"/>
      <c r="BJ117" s="76"/>
      <c r="BK117" s="76"/>
      <c r="BL117" s="76"/>
      <c r="BM117" s="76"/>
      <c r="BN117" s="76"/>
      <c r="BO117" s="76"/>
      <c r="BP117" s="76"/>
      <c r="BQ117" s="76"/>
      <c r="BR117" s="76"/>
      <c r="BS117" s="76"/>
      <c r="BT117" s="76"/>
      <c r="BU117" s="76"/>
      <c r="BV117" s="76"/>
      <c r="BW117" s="76"/>
      <c r="BX117" s="76"/>
      <c r="BY117" s="76"/>
      <c r="BZ117" s="76"/>
      <c r="CA117" s="76"/>
      <c r="CB117" s="76"/>
      <c r="CC117" s="76"/>
      <c r="CD117" s="76"/>
      <c r="CE117" s="76"/>
      <c r="CF117" s="76"/>
      <c r="CG117" s="76"/>
      <c r="CH117" s="76"/>
      <c r="CI117" s="76"/>
      <c r="CJ117" s="76"/>
      <c r="CK117" s="76"/>
      <c r="CL117" s="76"/>
      <c r="CM117" s="76"/>
      <c r="CN117" s="76"/>
      <c r="CO117" s="76"/>
      <c r="CP117" s="76"/>
      <c r="CQ117" s="76"/>
      <c r="CR117" s="76"/>
      <c r="CS117" s="76"/>
      <c r="CT117" s="76"/>
      <c r="CU117" s="76"/>
      <c r="CV117" s="76"/>
      <c r="CW117" s="76"/>
      <c r="CX117" s="76"/>
      <c r="CY117" s="76"/>
      <c r="CZ117" s="76"/>
      <c r="DA117" s="76"/>
      <c r="DB117" s="76"/>
      <c r="DC117" s="76"/>
      <c r="DD117" s="76"/>
      <c r="DE117" s="76"/>
      <c r="DF117" s="76"/>
      <c r="DG117" s="76"/>
      <c r="DH117" s="76"/>
      <c r="DI117" s="76"/>
      <c r="DJ117" s="76"/>
      <c r="DK117" s="76"/>
      <c r="DL117" s="76"/>
      <c r="DM117" s="76"/>
      <c r="DN117" s="76"/>
      <c r="DO117" s="76"/>
      <c r="DP117" s="76"/>
      <c r="DQ117" s="76"/>
      <c r="DR117" s="76"/>
      <c r="DS117" s="76"/>
      <c r="DT117" s="76"/>
      <c r="DU117" s="76"/>
      <c r="DV117" s="76"/>
      <c r="DW117" s="76"/>
      <c r="DX117" s="76"/>
      <c r="DY117" s="76"/>
      <c r="DZ117" s="76"/>
      <c r="EA117" s="76"/>
      <c r="EB117" s="76"/>
      <c r="EC117" s="76"/>
      <c r="ED117" s="76"/>
      <c r="EE117" s="76"/>
      <c r="EF117" s="76"/>
      <c r="EG117" s="76"/>
      <c r="EH117" s="76"/>
      <c r="EI117" s="76"/>
      <c r="EJ117" s="76"/>
      <c r="EK117" s="76"/>
      <c r="EL117" s="76"/>
      <c r="EM117" s="76"/>
      <c r="EN117" s="76"/>
      <c r="EO117" s="76"/>
      <c r="EP117" s="76"/>
      <c r="EQ117" s="76"/>
      <c r="ER117" s="76"/>
      <c r="ES117" s="76"/>
      <c r="ET117" s="76"/>
      <c r="EU117" s="76"/>
      <c r="EV117" s="76"/>
      <c r="EW117" s="76"/>
      <c r="EX117" s="76"/>
      <c r="EY117" s="76"/>
    </row>
    <row r="118" spans="1:155" s="89" customFormat="1" ht="15" customHeight="1" x14ac:dyDescent="0.25">
      <c r="A118" s="564"/>
      <c r="B118" s="568"/>
      <c r="C118" s="614"/>
      <c r="D118" s="773"/>
      <c r="E118" s="832"/>
      <c r="F118" s="846"/>
      <c r="G118" s="811"/>
      <c r="H118" s="812"/>
      <c r="I118" s="812"/>
      <c r="J118" s="813"/>
      <c r="K118" s="601"/>
      <c r="L118" s="79"/>
      <c r="M118" s="79"/>
      <c r="N118" s="76"/>
      <c r="O118" s="76"/>
      <c r="P118" s="76"/>
      <c r="Q118" s="76"/>
      <c r="R118" s="76"/>
      <c r="S118" s="76"/>
      <c r="T118" s="76"/>
      <c r="U118" s="76"/>
      <c r="V118" s="76"/>
      <c r="W118" s="76"/>
      <c r="X118" s="76"/>
      <c r="Y118" s="76"/>
      <c r="Z118" s="76"/>
      <c r="AA118" s="76"/>
      <c r="AB118" s="76"/>
      <c r="AC118" s="76"/>
      <c r="AD118" s="76"/>
      <c r="AE118" s="76"/>
      <c r="AF118" s="76"/>
      <c r="AG118" s="76"/>
      <c r="AH118" s="76"/>
      <c r="AI118" s="76"/>
      <c r="AJ118" s="76"/>
      <c r="AK118" s="76"/>
      <c r="AL118" s="76"/>
      <c r="AM118" s="76"/>
      <c r="AN118" s="76"/>
      <c r="AO118" s="76"/>
      <c r="AP118" s="76"/>
      <c r="AQ118" s="76"/>
      <c r="AR118" s="76"/>
      <c r="AS118" s="76"/>
      <c r="AT118" s="76"/>
      <c r="AU118" s="76"/>
      <c r="AV118" s="76"/>
      <c r="AW118" s="76"/>
      <c r="AX118" s="76"/>
      <c r="AY118" s="76"/>
      <c r="AZ118" s="76"/>
      <c r="BA118" s="76"/>
      <c r="BB118" s="76"/>
      <c r="BC118" s="76"/>
      <c r="BD118" s="76"/>
      <c r="BE118" s="76"/>
      <c r="BF118" s="76"/>
      <c r="BG118" s="76"/>
      <c r="BH118" s="76"/>
      <c r="BI118" s="76"/>
      <c r="BJ118" s="76"/>
      <c r="BK118" s="76"/>
      <c r="BL118" s="76"/>
      <c r="BM118" s="76"/>
      <c r="BN118" s="76"/>
      <c r="BO118" s="76"/>
      <c r="BP118" s="76"/>
      <c r="BQ118" s="76"/>
      <c r="BR118" s="76"/>
      <c r="BS118" s="76"/>
      <c r="BT118" s="76"/>
      <c r="BU118" s="76"/>
      <c r="BV118" s="76"/>
      <c r="BW118" s="76"/>
      <c r="BX118" s="76"/>
      <c r="BY118" s="76"/>
      <c r="BZ118" s="76"/>
      <c r="CA118" s="76"/>
      <c r="CB118" s="76"/>
      <c r="CC118" s="76"/>
      <c r="CD118" s="76"/>
      <c r="CE118" s="76"/>
      <c r="CF118" s="76"/>
      <c r="CG118" s="76"/>
      <c r="CH118" s="76"/>
      <c r="CI118" s="76"/>
      <c r="CJ118" s="76"/>
      <c r="CK118" s="76"/>
      <c r="CL118" s="76"/>
      <c r="CM118" s="76"/>
      <c r="CN118" s="76"/>
      <c r="CO118" s="76"/>
      <c r="CP118" s="76"/>
      <c r="CQ118" s="76"/>
      <c r="CR118" s="76"/>
      <c r="CS118" s="76"/>
      <c r="CT118" s="76"/>
      <c r="CU118" s="76"/>
      <c r="CV118" s="76"/>
      <c r="CW118" s="76"/>
      <c r="CX118" s="76"/>
      <c r="CY118" s="76"/>
      <c r="CZ118" s="76"/>
      <c r="DA118" s="76"/>
      <c r="DB118" s="76"/>
      <c r="DC118" s="76"/>
      <c r="DD118" s="76"/>
      <c r="DE118" s="76"/>
      <c r="DF118" s="76"/>
      <c r="DG118" s="76"/>
      <c r="DH118" s="76"/>
      <c r="DI118" s="76"/>
      <c r="DJ118" s="76"/>
      <c r="DK118" s="76"/>
      <c r="DL118" s="76"/>
      <c r="DM118" s="76"/>
      <c r="DN118" s="76"/>
      <c r="DO118" s="76"/>
      <c r="DP118" s="76"/>
      <c r="DQ118" s="76"/>
      <c r="DR118" s="76"/>
      <c r="DS118" s="76"/>
      <c r="DT118" s="76"/>
      <c r="DU118" s="76"/>
      <c r="DV118" s="76"/>
      <c r="DW118" s="76"/>
      <c r="DX118" s="76"/>
      <c r="DY118" s="76"/>
      <c r="DZ118" s="76"/>
      <c r="EA118" s="76"/>
      <c r="EB118" s="76"/>
      <c r="EC118" s="76"/>
      <c r="ED118" s="76"/>
      <c r="EE118" s="76"/>
      <c r="EF118" s="76"/>
      <c r="EG118" s="76"/>
      <c r="EH118" s="76"/>
      <c r="EI118" s="76"/>
      <c r="EJ118" s="76"/>
      <c r="EK118" s="76"/>
      <c r="EL118" s="76"/>
      <c r="EM118" s="76"/>
      <c r="EN118" s="76"/>
      <c r="EO118" s="76"/>
      <c r="EP118" s="76"/>
      <c r="EQ118" s="76"/>
      <c r="ER118" s="76"/>
      <c r="ES118" s="76"/>
      <c r="ET118" s="76"/>
      <c r="EU118" s="76"/>
      <c r="EV118" s="76"/>
      <c r="EW118" s="76"/>
      <c r="EX118" s="76"/>
      <c r="EY118" s="76"/>
    </row>
    <row r="119" spans="1:155" s="89" customFormat="1" ht="15" customHeight="1" x14ac:dyDescent="0.25">
      <c r="A119" s="564"/>
      <c r="B119" s="568"/>
      <c r="C119" s="614"/>
      <c r="D119" s="773"/>
      <c r="E119" s="832"/>
      <c r="F119" s="844" t="s">
        <v>789</v>
      </c>
      <c r="G119" s="805" t="s">
        <v>949</v>
      </c>
      <c r="H119" s="806"/>
      <c r="I119" s="806"/>
      <c r="J119" s="807"/>
      <c r="K119" s="601"/>
      <c r="L119" s="79"/>
      <c r="M119" s="79"/>
      <c r="N119" s="76"/>
      <c r="O119" s="76"/>
      <c r="P119" s="76"/>
      <c r="Q119" s="76"/>
      <c r="R119" s="76"/>
      <c r="S119" s="76"/>
      <c r="T119" s="76"/>
      <c r="U119" s="76"/>
      <c r="V119" s="76"/>
      <c r="W119" s="76"/>
      <c r="X119" s="76"/>
      <c r="Y119" s="76"/>
      <c r="Z119" s="76"/>
      <c r="AA119" s="76"/>
      <c r="AB119" s="76"/>
      <c r="AC119" s="76"/>
      <c r="AD119" s="76"/>
      <c r="AE119" s="76"/>
      <c r="AF119" s="76"/>
      <c r="AG119" s="76"/>
      <c r="AH119" s="76"/>
      <c r="AI119" s="76"/>
      <c r="AJ119" s="76"/>
      <c r="AK119" s="76"/>
      <c r="AL119" s="76"/>
      <c r="AM119" s="76"/>
      <c r="AN119" s="76"/>
      <c r="AO119" s="76"/>
      <c r="AP119" s="76"/>
      <c r="AQ119" s="76"/>
      <c r="AR119" s="76"/>
      <c r="AS119" s="76"/>
      <c r="AT119" s="76"/>
      <c r="AU119" s="76"/>
      <c r="AV119" s="76"/>
      <c r="AW119" s="76"/>
      <c r="AX119" s="76"/>
      <c r="AY119" s="76"/>
      <c r="AZ119" s="76"/>
      <c r="BA119" s="76"/>
      <c r="BB119" s="76"/>
      <c r="BC119" s="76"/>
      <c r="BD119" s="76"/>
      <c r="BE119" s="76"/>
      <c r="BF119" s="76"/>
      <c r="BG119" s="76"/>
      <c r="BH119" s="76"/>
      <c r="BI119" s="76"/>
      <c r="BJ119" s="76"/>
      <c r="BK119" s="76"/>
      <c r="BL119" s="76"/>
      <c r="BM119" s="76"/>
      <c r="BN119" s="76"/>
      <c r="BO119" s="76"/>
      <c r="BP119" s="76"/>
      <c r="BQ119" s="76"/>
      <c r="BR119" s="76"/>
      <c r="BS119" s="76"/>
      <c r="BT119" s="76"/>
      <c r="BU119" s="76"/>
      <c r="BV119" s="76"/>
      <c r="BW119" s="76"/>
      <c r="BX119" s="76"/>
      <c r="BY119" s="76"/>
      <c r="BZ119" s="76"/>
      <c r="CA119" s="76"/>
      <c r="CB119" s="76"/>
      <c r="CC119" s="76"/>
      <c r="CD119" s="76"/>
      <c r="CE119" s="76"/>
      <c r="CF119" s="76"/>
      <c r="CG119" s="76"/>
      <c r="CH119" s="76"/>
      <c r="CI119" s="76"/>
      <c r="CJ119" s="76"/>
      <c r="CK119" s="76"/>
      <c r="CL119" s="76"/>
      <c r="CM119" s="76"/>
      <c r="CN119" s="76"/>
      <c r="CO119" s="76"/>
      <c r="CP119" s="76"/>
      <c r="CQ119" s="76"/>
      <c r="CR119" s="76"/>
      <c r="CS119" s="76"/>
      <c r="CT119" s="76"/>
      <c r="CU119" s="76"/>
      <c r="CV119" s="76"/>
      <c r="CW119" s="76"/>
      <c r="CX119" s="76"/>
      <c r="CY119" s="76"/>
      <c r="CZ119" s="76"/>
      <c r="DA119" s="76"/>
      <c r="DB119" s="76"/>
      <c r="DC119" s="76"/>
      <c r="DD119" s="76"/>
      <c r="DE119" s="76"/>
      <c r="DF119" s="76"/>
      <c r="DG119" s="76"/>
      <c r="DH119" s="76"/>
      <c r="DI119" s="76"/>
      <c r="DJ119" s="76"/>
      <c r="DK119" s="76"/>
      <c r="DL119" s="76"/>
      <c r="DM119" s="76"/>
      <c r="DN119" s="76"/>
      <c r="DO119" s="76"/>
      <c r="DP119" s="76"/>
      <c r="DQ119" s="76"/>
      <c r="DR119" s="76"/>
      <c r="DS119" s="76"/>
      <c r="DT119" s="76"/>
      <c r="DU119" s="76"/>
      <c r="DV119" s="76"/>
      <c r="DW119" s="76"/>
      <c r="DX119" s="76"/>
      <c r="DY119" s="76"/>
      <c r="DZ119" s="76"/>
      <c r="EA119" s="76"/>
      <c r="EB119" s="76"/>
      <c r="EC119" s="76"/>
      <c r="ED119" s="76"/>
      <c r="EE119" s="76"/>
      <c r="EF119" s="76"/>
      <c r="EG119" s="76"/>
      <c r="EH119" s="76"/>
      <c r="EI119" s="76"/>
      <c r="EJ119" s="76"/>
      <c r="EK119" s="76"/>
      <c r="EL119" s="76"/>
      <c r="EM119" s="76"/>
      <c r="EN119" s="76"/>
      <c r="EO119" s="76"/>
      <c r="EP119" s="76"/>
      <c r="EQ119" s="76"/>
      <c r="ER119" s="76"/>
      <c r="ES119" s="76"/>
      <c r="ET119" s="76"/>
      <c r="EU119" s="76"/>
      <c r="EV119" s="76"/>
      <c r="EW119" s="76"/>
      <c r="EX119" s="76"/>
      <c r="EY119" s="76"/>
    </row>
    <row r="120" spans="1:155" s="89" customFormat="1" ht="15" customHeight="1" x14ac:dyDescent="0.25">
      <c r="A120" s="564"/>
      <c r="B120" s="568"/>
      <c r="C120" s="614"/>
      <c r="D120" s="773"/>
      <c r="E120" s="832"/>
      <c r="F120" s="845"/>
      <c r="G120" s="808"/>
      <c r="H120" s="809"/>
      <c r="I120" s="809"/>
      <c r="J120" s="810"/>
      <c r="K120" s="601"/>
      <c r="L120" s="79"/>
      <c r="M120" s="79"/>
      <c r="N120" s="76"/>
      <c r="O120" s="76"/>
      <c r="P120" s="76"/>
      <c r="Q120" s="76"/>
      <c r="R120" s="76"/>
      <c r="S120" s="76"/>
      <c r="T120" s="76"/>
      <c r="U120" s="76"/>
      <c r="V120" s="76"/>
      <c r="W120" s="76"/>
      <c r="X120" s="76"/>
      <c r="Y120" s="76"/>
      <c r="Z120" s="76"/>
      <c r="AA120" s="76"/>
      <c r="AB120" s="76"/>
      <c r="AC120" s="76"/>
      <c r="AD120" s="76"/>
      <c r="AE120" s="76"/>
      <c r="AF120" s="76"/>
      <c r="AG120" s="76"/>
      <c r="AH120" s="76"/>
      <c r="AI120" s="76"/>
      <c r="AJ120" s="76"/>
      <c r="AK120" s="76"/>
      <c r="AL120" s="76"/>
      <c r="AM120" s="76"/>
      <c r="AN120" s="76"/>
      <c r="AO120" s="76"/>
      <c r="AP120" s="76"/>
      <c r="AQ120" s="76"/>
      <c r="AR120" s="76"/>
      <c r="AS120" s="76"/>
      <c r="AT120" s="76"/>
      <c r="AU120" s="76"/>
      <c r="AV120" s="76"/>
      <c r="AW120" s="76"/>
      <c r="AX120" s="76"/>
      <c r="AY120" s="76"/>
      <c r="AZ120" s="76"/>
      <c r="BA120" s="76"/>
      <c r="BB120" s="76"/>
      <c r="BC120" s="76"/>
      <c r="BD120" s="76"/>
      <c r="BE120" s="76"/>
      <c r="BF120" s="76"/>
      <c r="BG120" s="76"/>
      <c r="BH120" s="76"/>
      <c r="BI120" s="76"/>
      <c r="BJ120" s="76"/>
      <c r="BK120" s="76"/>
      <c r="BL120" s="76"/>
      <c r="BM120" s="76"/>
      <c r="BN120" s="76"/>
      <c r="BO120" s="76"/>
      <c r="BP120" s="76"/>
      <c r="BQ120" s="76"/>
      <c r="BR120" s="76"/>
      <c r="BS120" s="76"/>
      <c r="BT120" s="76"/>
      <c r="BU120" s="76"/>
      <c r="BV120" s="76"/>
      <c r="BW120" s="76"/>
      <c r="BX120" s="76"/>
      <c r="BY120" s="76"/>
      <c r="BZ120" s="76"/>
      <c r="CA120" s="76"/>
      <c r="CB120" s="76"/>
      <c r="CC120" s="76"/>
      <c r="CD120" s="76"/>
      <c r="CE120" s="76"/>
      <c r="CF120" s="76"/>
      <c r="CG120" s="76"/>
      <c r="CH120" s="76"/>
      <c r="CI120" s="76"/>
      <c r="CJ120" s="76"/>
      <c r="CK120" s="76"/>
      <c r="CL120" s="76"/>
      <c r="CM120" s="76"/>
      <c r="CN120" s="76"/>
      <c r="CO120" s="76"/>
      <c r="CP120" s="76"/>
      <c r="CQ120" s="76"/>
      <c r="CR120" s="76"/>
      <c r="CS120" s="76"/>
      <c r="CT120" s="76"/>
      <c r="CU120" s="76"/>
      <c r="CV120" s="76"/>
      <c r="CW120" s="76"/>
      <c r="CX120" s="76"/>
      <c r="CY120" s="76"/>
      <c r="CZ120" s="76"/>
      <c r="DA120" s="76"/>
      <c r="DB120" s="76"/>
      <c r="DC120" s="76"/>
      <c r="DD120" s="76"/>
      <c r="DE120" s="76"/>
      <c r="DF120" s="76"/>
      <c r="DG120" s="76"/>
      <c r="DH120" s="76"/>
      <c r="DI120" s="76"/>
      <c r="DJ120" s="76"/>
      <c r="DK120" s="76"/>
      <c r="DL120" s="76"/>
      <c r="DM120" s="76"/>
      <c r="DN120" s="76"/>
      <c r="DO120" s="76"/>
      <c r="DP120" s="76"/>
      <c r="DQ120" s="76"/>
      <c r="DR120" s="76"/>
      <c r="DS120" s="76"/>
      <c r="DT120" s="76"/>
      <c r="DU120" s="76"/>
      <c r="DV120" s="76"/>
      <c r="DW120" s="76"/>
      <c r="DX120" s="76"/>
      <c r="DY120" s="76"/>
      <c r="DZ120" s="76"/>
      <c r="EA120" s="76"/>
      <c r="EB120" s="76"/>
      <c r="EC120" s="76"/>
      <c r="ED120" s="76"/>
      <c r="EE120" s="76"/>
      <c r="EF120" s="76"/>
      <c r="EG120" s="76"/>
      <c r="EH120" s="76"/>
      <c r="EI120" s="76"/>
      <c r="EJ120" s="76"/>
      <c r="EK120" s="76"/>
      <c r="EL120" s="76"/>
      <c r="EM120" s="76"/>
      <c r="EN120" s="76"/>
      <c r="EO120" s="76"/>
      <c r="EP120" s="76"/>
      <c r="EQ120" s="76"/>
      <c r="ER120" s="76"/>
      <c r="ES120" s="76"/>
      <c r="ET120" s="76"/>
      <c r="EU120" s="76"/>
      <c r="EV120" s="76"/>
      <c r="EW120" s="76"/>
      <c r="EX120" s="76"/>
      <c r="EY120" s="76"/>
    </row>
    <row r="121" spans="1:155" s="89" customFormat="1" ht="15" customHeight="1" x14ac:dyDescent="0.25">
      <c r="A121" s="564"/>
      <c r="B121" s="568"/>
      <c r="C121" s="614"/>
      <c r="D121" s="773"/>
      <c r="E121" s="832"/>
      <c r="F121" s="846"/>
      <c r="G121" s="811"/>
      <c r="H121" s="812"/>
      <c r="I121" s="812"/>
      <c r="J121" s="813"/>
      <c r="K121" s="601"/>
      <c r="L121" s="79"/>
      <c r="M121" s="79"/>
      <c r="N121" s="76"/>
      <c r="O121" s="76"/>
      <c r="P121" s="76"/>
      <c r="Q121" s="76"/>
      <c r="R121" s="76"/>
      <c r="S121" s="76"/>
      <c r="T121" s="76"/>
      <c r="U121" s="76"/>
      <c r="V121" s="76"/>
      <c r="W121" s="76"/>
      <c r="X121" s="76"/>
      <c r="Y121" s="76"/>
      <c r="Z121" s="76"/>
      <c r="AA121" s="76"/>
      <c r="AB121" s="76"/>
      <c r="AC121" s="76"/>
      <c r="AD121" s="76"/>
      <c r="AE121" s="76"/>
      <c r="AF121" s="76"/>
      <c r="AG121" s="76"/>
      <c r="AH121" s="76"/>
      <c r="AI121" s="76"/>
      <c r="AJ121" s="76"/>
      <c r="AK121" s="76"/>
      <c r="AL121" s="76"/>
      <c r="AM121" s="76"/>
      <c r="AN121" s="76"/>
      <c r="AO121" s="76"/>
      <c r="AP121" s="76"/>
      <c r="AQ121" s="76"/>
      <c r="AR121" s="76"/>
      <c r="AS121" s="76"/>
      <c r="AT121" s="76"/>
      <c r="AU121" s="76"/>
      <c r="AV121" s="76"/>
      <c r="AW121" s="76"/>
      <c r="AX121" s="76"/>
      <c r="AY121" s="76"/>
      <c r="AZ121" s="76"/>
      <c r="BA121" s="76"/>
      <c r="BB121" s="76"/>
      <c r="BC121" s="76"/>
      <c r="BD121" s="76"/>
      <c r="BE121" s="76"/>
      <c r="BF121" s="76"/>
      <c r="BG121" s="76"/>
      <c r="BH121" s="76"/>
      <c r="BI121" s="76"/>
      <c r="BJ121" s="76"/>
      <c r="BK121" s="76"/>
      <c r="BL121" s="76"/>
      <c r="BM121" s="76"/>
      <c r="BN121" s="76"/>
      <c r="BO121" s="76"/>
      <c r="BP121" s="76"/>
      <c r="BQ121" s="76"/>
      <c r="BR121" s="76"/>
      <c r="BS121" s="76"/>
      <c r="BT121" s="76"/>
      <c r="BU121" s="76"/>
      <c r="BV121" s="76"/>
      <c r="BW121" s="76"/>
      <c r="BX121" s="76"/>
      <c r="BY121" s="76"/>
      <c r="BZ121" s="76"/>
      <c r="CA121" s="76"/>
      <c r="CB121" s="76"/>
      <c r="CC121" s="76"/>
      <c r="CD121" s="76"/>
      <c r="CE121" s="76"/>
      <c r="CF121" s="76"/>
      <c r="CG121" s="76"/>
      <c r="CH121" s="76"/>
      <c r="CI121" s="76"/>
      <c r="CJ121" s="76"/>
      <c r="CK121" s="76"/>
      <c r="CL121" s="76"/>
      <c r="CM121" s="76"/>
      <c r="CN121" s="76"/>
      <c r="CO121" s="76"/>
      <c r="CP121" s="76"/>
      <c r="CQ121" s="76"/>
      <c r="CR121" s="76"/>
      <c r="CS121" s="76"/>
      <c r="CT121" s="76"/>
      <c r="CU121" s="76"/>
      <c r="CV121" s="76"/>
      <c r="CW121" s="76"/>
      <c r="CX121" s="76"/>
      <c r="CY121" s="76"/>
      <c r="CZ121" s="76"/>
      <c r="DA121" s="76"/>
      <c r="DB121" s="76"/>
      <c r="DC121" s="76"/>
      <c r="DD121" s="76"/>
      <c r="DE121" s="76"/>
      <c r="DF121" s="76"/>
      <c r="DG121" s="76"/>
      <c r="DH121" s="76"/>
      <c r="DI121" s="76"/>
      <c r="DJ121" s="76"/>
      <c r="DK121" s="76"/>
      <c r="DL121" s="76"/>
      <c r="DM121" s="76"/>
      <c r="DN121" s="76"/>
      <c r="DO121" s="76"/>
      <c r="DP121" s="76"/>
      <c r="DQ121" s="76"/>
      <c r="DR121" s="76"/>
      <c r="DS121" s="76"/>
      <c r="DT121" s="76"/>
      <c r="DU121" s="76"/>
      <c r="DV121" s="76"/>
      <c r="DW121" s="76"/>
      <c r="DX121" s="76"/>
      <c r="DY121" s="76"/>
      <c r="DZ121" s="76"/>
      <c r="EA121" s="76"/>
      <c r="EB121" s="76"/>
      <c r="EC121" s="76"/>
      <c r="ED121" s="76"/>
      <c r="EE121" s="76"/>
      <c r="EF121" s="76"/>
      <c r="EG121" s="76"/>
      <c r="EH121" s="76"/>
      <c r="EI121" s="76"/>
      <c r="EJ121" s="76"/>
      <c r="EK121" s="76"/>
      <c r="EL121" s="76"/>
      <c r="EM121" s="76"/>
      <c r="EN121" s="76"/>
      <c r="EO121" s="76"/>
      <c r="EP121" s="76"/>
      <c r="EQ121" s="76"/>
      <c r="ER121" s="76"/>
      <c r="ES121" s="76"/>
      <c r="ET121" s="76"/>
      <c r="EU121" s="76"/>
      <c r="EV121" s="76"/>
      <c r="EW121" s="76"/>
      <c r="EX121" s="76"/>
      <c r="EY121" s="76"/>
    </row>
    <row r="122" spans="1:155" s="89" customFormat="1" ht="15" customHeight="1" x14ac:dyDescent="0.25">
      <c r="A122" s="564">
        <v>3</v>
      </c>
      <c r="B122" s="568"/>
      <c r="C122" s="614" t="s">
        <v>49</v>
      </c>
      <c r="D122" s="773"/>
      <c r="E122" s="832"/>
      <c r="F122" s="847" t="s">
        <v>787</v>
      </c>
      <c r="G122" s="805" t="s">
        <v>909</v>
      </c>
      <c r="H122" s="806"/>
      <c r="I122" s="806"/>
      <c r="J122" s="807"/>
      <c r="K122" s="601"/>
      <c r="L122" s="79"/>
      <c r="M122" s="79"/>
      <c r="N122" s="76"/>
      <c r="O122" s="76"/>
      <c r="P122" s="76"/>
      <c r="Q122" s="76"/>
      <c r="R122" s="76"/>
      <c r="S122" s="76"/>
      <c r="T122" s="76"/>
      <c r="U122" s="76"/>
      <c r="V122" s="76"/>
      <c r="W122" s="76"/>
      <c r="X122" s="76"/>
      <c r="Y122" s="76"/>
      <c r="Z122" s="76"/>
      <c r="AA122" s="76"/>
      <c r="AB122" s="76"/>
      <c r="AC122" s="76"/>
      <c r="AD122" s="76"/>
      <c r="AE122" s="76"/>
      <c r="AF122" s="76"/>
      <c r="AG122" s="76"/>
      <c r="AH122" s="76"/>
      <c r="AI122" s="76"/>
      <c r="AJ122" s="76"/>
      <c r="AK122" s="76"/>
      <c r="AL122" s="76"/>
      <c r="AM122" s="76"/>
      <c r="AN122" s="76"/>
      <c r="AO122" s="76"/>
      <c r="AP122" s="76"/>
      <c r="AQ122" s="76"/>
      <c r="AR122" s="76"/>
      <c r="AS122" s="76"/>
      <c r="AT122" s="76"/>
      <c r="AU122" s="76"/>
      <c r="AV122" s="76"/>
      <c r="AW122" s="76"/>
      <c r="AX122" s="76"/>
      <c r="AY122" s="76"/>
      <c r="AZ122" s="76"/>
      <c r="BA122" s="76"/>
      <c r="BB122" s="76"/>
      <c r="BC122" s="76"/>
      <c r="BD122" s="76"/>
      <c r="BE122" s="76"/>
      <c r="BF122" s="76"/>
      <c r="BG122" s="76"/>
      <c r="BH122" s="76"/>
      <c r="BI122" s="76"/>
      <c r="BJ122" s="76"/>
      <c r="BK122" s="76"/>
      <c r="BL122" s="76"/>
      <c r="BM122" s="76"/>
      <c r="BN122" s="76"/>
      <c r="BO122" s="76"/>
      <c r="BP122" s="76"/>
      <c r="BQ122" s="76"/>
      <c r="BR122" s="76"/>
      <c r="BS122" s="76"/>
      <c r="BT122" s="76"/>
      <c r="BU122" s="76"/>
      <c r="BV122" s="76"/>
      <c r="BW122" s="76"/>
      <c r="BX122" s="76"/>
      <c r="BY122" s="76"/>
      <c r="BZ122" s="76"/>
      <c r="CA122" s="76"/>
      <c r="CB122" s="76"/>
      <c r="CC122" s="76"/>
      <c r="CD122" s="76"/>
      <c r="CE122" s="76"/>
      <c r="CF122" s="76"/>
      <c r="CG122" s="76"/>
      <c r="CH122" s="76"/>
      <c r="CI122" s="76"/>
      <c r="CJ122" s="76"/>
      <c r="CK122" s="76"/>
      <c r="CL122" s="76"/>
      <c r="CM122" s="76"/>
      <c r="CN122" s="76"/>
      <c r="CO122" s="76"/>
      <c r="CP122" s="76"/>
      <c r="CQ122" s="76"/>
      <c r="CR122" s="76"/>
      <c r="CS122" s="76"/>
      <c r="CT122" s="76"/>
      <c r="CU122" s="76"/>
      <c r="CV122" s="76"/>
      <c r="CW122" s="76"/>
      <c r="CX122" s="76"/>
      <c r="CY122" s="76"/>
      <c r="CZ122" s="76"/>
      <c r="DA122" s="76"/>
      <c r="DB122" s="76"/>
      <c r="DC122" s="76"/>
      <c r="DD122" s="76"/>
      <c r="DE122" s="76"/>
      <c r="DF122" s="76"/>
      <c r="DG122" s="76"/>
      <c r="DH122" s="76"/>
      <c r="DI122" s="76"/>
      <c r="DJ122" s="76"/>
      <c r="DK122" s="76"/>
      <c r="DL122" s="76"/>
      <c r="DM122" s="76"/>
      <c r="DN122" s="76"/>
      <c r="DO122" s="76"/>
      <c r="DP122" s="76"/>
      <c r="DQ122" s="76"/>
      <c r="DR122" s="76"/>
      <c r="DS122" s="76"/>
      <c r="DT122" s="76"/>
      <c r="DU122" s="76"/>
      <c r="DV122" s="76"/>
      <c r="DW122" s="76"/>
      <c r="DX122" s="76"/>
      <c r="DY122" s="76"/>
      <c r="DZ122" s="76"/>
      <c r="EA122" s="76"/>
      <c r="EB122" s="76"/>
      <c r="EC122" s="76"/>
      <c r="ED122" s="76"/>
      <c r="EE122" s="76"/>
      <c r="EF122" s="76"/>
      <c r="EG122" s="76"/>
      <c r="EH122" s="76"/>
      <c r="EI122" s="76"/>
      <c r="EJ122" s="76"/>
      <c r="EK122" s="76"/>
      <c r="EL122" s="76"/>
      <c r="EM122" s="76"/>
      <c r="EN122" s="76"/>
      <c r="EO122" s="76"/>
      <c r="EP122" s="76"/>
      <c r="EQ122" s="76"/>
      <c r="ER122" s="76"/>
      <c r="ES122" s="76"/>
      <c r="ET122" s="76"/>
      <c r="EU122" s="76"/>
      <c r="EV122" s="76"/>
      <c r="EW122" s="76"/>
      <c r="EX122" s="76"/>
      <c r="EY122" s="76"/>
    </row>
    <row r="123" spans="1:155" s="89" customFormat="1" ht="15" customHeight="1" x14ac:dyDescent="0.25">
      <c r="A123" s="564"/>
      <c r="B123" s="568"/>
      <c r="C123" s="614"/>
      <c r="D123" s="773"/>
      <c r="E123" s="832"/>
      <c r="F123" s="848"/>
      <c r="G123" s="808"/>
      <c r="H123" s="809"/>
      <c r="I123" s="809"/>
      <c r="J123" s="810"/>
      <c r="K123" s="601"/>
      <c r="L123" s="79"/>
      <c r="M123" s="79"/>
      <c r="N123" s="76"/>
      <c r="O123" s="76"/>
      <c r="P123" s="76"/>
      <c r="Q123" s="76"/>
      <c r="R123" s="76"/>
      <c r="S123" s="76"/>
      <c r="T123" s="76"/>
      <c r="U123" s="76"/>
      <c r="V123" s="76"/>
      <c r="W123" s="76"/>
      <c r="X123" s="76"/>
      <c r="Y123" s="76"/>
      <c r="Z123" s="76"/>
      <c r="AA123" s="76"/>
      <c r="AB123" s="76"/>
      <c r="AC123" s="76"/>
      <c r="AD123" s="76"/>
      <c r="AE123" s="76"/>
      <c r="AF123" s="76"/>
      <c r="AG123" s="76"/>
      <c r="AH123" s="76"/>
      <c r="AI123" s="76"/>
      <c r="AJ123" s="76"/>
      <c r="AK123" s="76"/>
      <c r="AL123" s="76"/>
      <c r="AM123" s="76"/>
      <c r="AN123" s="76"/>
      <c r="AO123" s="76"/>
      <c r="AP123" s="76"/>
      <c r="AQ123" s="76"/>
      <c r="AR123" s="76"/>
      <c r="AS123" s="76"/>
      <c r="AT123" s="76"/>
      <c r="AU123" s="76"/>
      <c r="AV123" s="76"/>
      <c r="AW123" s="76"/>
      <c r="AX123" s="76"/>
      <c r="AY123" s="76"/>
      <c r="AZ123" s="76"/>
      <c r="BA123" s="76"/>
      <c r="BB123" s="76"/>
      <c r="BC123" s="76"/>
      <c r="BD123" s="76"/>
      <c r="BE123" s="76"/>
      <c r="BF123" s="76"/>
      <c r="BG123" s="76"/>
      <c r="BH123" s="76"/>
      <c r="BI123" s="76"/>
      <c r="BJ123" s="76"/>
      <c r="BK123" s="76"/>
      <c r="BL123" s="76"/>
      <c r="BM123" s="76"/>
      <c r="BN123" s="76"/>
      <c r="BO123" s="76"/>
      <c r="BP123" s="76"/>
      <c r="BQ123" s="76"/>
      <c r="BR123" s="76"/>
      <c r="BS123" s="76"/>
      <c r="BT123" s="76"/>
      <c r="BU123" s="76"/>
      <c r="BV123" s="76"/>
      <c r="BW123" s="76"/>
      <c r="BX123" s="76"/>
      <c r="BY123" s="76"/>
      <c r="BZ123" s="76"/>
      <c r="CA123" s="76"/>
      <c r="CB123" s="76"/>
      <c r="CC123" s="76"/>
      <c r="CD123" s="76"/>
      <c r="CE123" s="76"/>
      <c r="CF123" s="76"/>
      <c r="CG123" s="76"/>
      <c r="CH123" s="76"/>
      <c r="CI123" s="76"/>
      <c r="CJ123" s="76"/>
      <c r="CK123" s="76"/>
      <c r="CL123" s="76"/>
      <c r="CM123" s="76"/>
      <c r="CN123" s="76"/>
      <c r="CO123" s="76"/>
      <c r="CP123" s="76"/>
      <c r="CQ123" s="76"/>
      <c r="CR123" s="76"/>
      <c r="CS123" s="76"/>
      <c r="CT123" s="76"/>
      <c r="CU123" s="76"/>
      <c r="CV123" s="76"/>
      <c r="CW123" s="76"/>
      <c r="CX123" s="76"/>
      <c r="CY123" s="76"/>
      <c r="CZ123" s="76"/>
      <c r="DA123" s="76"/>
      <c r="DB123" s="76"/>
      <c r="DC123" s="76"/>
      <c r="DD123" s="76"/>
      <c r="DE123" s="76"/>
      <c r="DF123" s="76"/>
      <c r="DG123" s="76"/>
      <c r="DH123" s="76"/>
      <c r="DI123" s="76"/>
      <c r="DJ123" s="76"/>
      <c r="DK123" s="76"/>
      <c r="DL123" s="76"/>
      <c r="DM123" s="76"/>
      <c r="DN123" s="76"/>
      <c r="DO123" s="76"/>
      <c r="DP123" s="76"/>
      <c r="DQ123" s="76"/>
      <c r="DR123" s="76"/>
      <c r="DS123" s="76"/>
      <c r="DT123" s="76"/>
      <c r="DU123" s="76"/>
      <c r="DV123" s="76"/>
      <c r="DW123" s="76"/>
      <c r="DX123" s="76"/>
      <c r="DY123" s="76"/>
      <c r="DZ123" s="76"/>
      <c r="EA123" s="76"/>
      <c r="EB123" s="76"/>
      <c r="EC123" s="76"/>
      <c r="ED123" s="76"/>
      <c r="EE123" s="76"/>
      <c r="EF123" s="76"/>
      <c r="EG123" s="76"/>
      <c r="EH123" s="76"/>
      <c r="EI123" s="76"/>
      <c r="EJ123" s="76"/>
      <c r="EK123" s="76"/>
      <c r="EL123" s="76"/>
      <c r="EM123" s="76"/>
      <c r="EN123" s="76"/>
      <c r="EO123" s="76"/>
      <c r="EP123" s="76"/>
      <c r="EQ123" s="76"/>
      <c r="ER123" s="76"/>
      <c r="ES123" s="76"/>
      <c r="ET123" s="76"/>
      <c r="EU123" s="76"/>
      <c r="EV123" s="76"/>
      <c r="EW123" s="76"/>
      <c r="EX123" s="76"/>
      <c r="EY123" s="76"/>
    </row>
    <row r="124" spans="1:155" s="89" customFormat="1" ht="15" customHeight="1" x14ac:dyDescent="0.25">
      <c r="A124" s="564"/>
      <c r="B124" s="568"/>
      <c r="C124" s="614"/>
      <c r="D124" s="773"/>
      <c r="E124" s="832"/>
      <c r="F124" s="849"/>
      <c r="G124" s="811"/>
      <c r="H124" s="812"/>
      <c r="I124" s="812"/>
      <c r="J124" s="813"/>
      <c r="K124" s="601"/>
      <c r="L124" s="79"/>
      <c r="M124" s="79"/>
      <c r="N124" s="76"/>
      <c r="O124" s="76"/>
      <c r="P124" s="76"/>
      <c r="Q124" s="76"/>
      <c r="R124" s="76"/>
      <c r="S124" s="76"/>
      <c r="T124" s="76"/>
      <c r="U124" s="76"/>
      <c r="V124" s="76"/>
      <c r="W124" s="76"/>
      <c r="X124" s="76"/>
      <c r="Y124" s="76"/>
      <c r="Z124" s="76"/>
      <c r="AA124" s="76"/>
      <c r="AB124" s="76"/>
      <c r="AC124" s="76"/>
      <c r="AD124" s="76"/>
      <c r="AE124" s="76"/>
      <c r="AF124" s="76"/>
      <c r="AG124" s="76"/>
      <c r="AH124" s="76"/>
      <c r="AI124" s="76"/>
      <c r="AJ124" s="76"/>
      <c r="AK124" s="76"/>
      <c r="AL124" s="76"/>
      <c r="AM124" s="76"/>
      <c r="AN124" s="76"/>
      <c r="AO124" s="76"/>
      <c r="AP124" s="76"/>
      <c r="AQ124" s="76"/>
      <c r="AR124" s="76"/>
      <c r="AS124" s="76"/>
      <c r="AT124" s="76"/>
      <c r="AU124" s="76"/>
      <c r="AV124" s="76"/>
      <c r="AW124" s="76"/>
      <c r="AX124" s="76"/>
      <c r="AY124" s="76"/>
      <c r="AZ124" s="76"/>
      <c r="BA124" s="76"/>
      <c r="BB124" s="76"/>
      <c r="BC124" s="76"/>
      <c r="BD124" s="76"/>
      <c r="BE124" s="76"/>
      <c r="BF124" s="76"/>
      <c r="BG124" s="76"/>
      <c r="BH124" s="76"/>
      <c r="BI124" s="76"/>
      <c r="BJ124" s="76"/>
      <c r="BK124" s="76"/>
      <c r="BL124" s="76"/>
      <c r="BM124" s="76"/>
      <c r="BN124" s="76"/>
      <c r="BO124" s="76"/>
      <c r="BP124" s="76"/>
      <c r="BQ124" s="76"/>
      <c r="BR124" s="76"/>
      <c r="BS124" s="76"/>
      <c r="BT124" s="76"/>
      <c r="BU124" s="76"/>
      <c r="BV124" s="76"/>
      <c r="BW124" s="76"/>
      <c r="BX124" s="76"/>
      <c r="BY124" s="76"/>
      <c r="BZ124" s="76"/>
      <c r="CA124" s="76"/>
      <c r="CB124" s="76"/>
      <c r="CC124" s="76"/>
      <c r="CD124" s="76"/>
      <c r="CE124" s="76"/>
      <c r="CF124" s="76"/>
      <c r="CG124" s="76"/>
      <c r="CH124" s="76"/>
      <c r="CI124" s="76"/>
      <c r="CJ124" s="76"/>
      <c r="CK124" s="76"/>
      <c r="CL124" s="76"/>
      <c r="CM124" s="76"/>
      <c r="CN124" s="76"/>
      <c r="CO124" s="76"/>
      <c r="CP124" s="76"/>
      <c r="CQ124" s="76"/>
      <c r="CR124" s="76"/>
      <c r="CS124" s="76"/>
      <c r="CT124" s="76"/>
      <c r="CU124" s="76"/>
      <c r="CV124" s="76"/>
      <c r="CW124" s="76"/>
      <c r="CX124" s="76"/>
      <c r="CY124" s="76"/>
      <c r="CZ124" s="76"/>
      <c r="DA124" s="76"/>
      <c r="DB124" s="76"/>
      <c r="DC124" s="76"/>
      <c r="DD124" s="76"/>
      <c r="DE124" s="76"/>
      <c r="DF124" s="76"/>
      <c r="DG124" s="76"/>
      <c r="DH124" s="76"/>
      <c r="DI124" s="76"/>
      <c r="DJ124" s="76"/>
      <c r="DK124" s="76"/>
      <c r="DL124" s="76"/>
      <c r="DM124" s="76"/>
      <c r="DN124" s="76"/>
      <c r="DO124" s="76"/>
      <c r="DP124" s="76"/>
      <c r="DQ124" s="76"/>
      <c r="DR124" s="76"/>
      <c r="DS124" s="76"/>
      <c r="DT124" s="76"/>
      <c r="DU124" s="76"/>
      <c r="DV124" s="76"/>
      <c r="DW124" s="76"/>
      <c r="DX124" s="76"/>
      <c r="DY124" s="76"/>
      <c r="DZ124" s="76"/>
      <c r="EA124" s="76"/>
      <c r="EB124" s="76"/>
      <c r="EC124" s="76"/>
      <c r="ED124" s="76"/>
      <c r="EE124" s="76"/>
      <c r="EF124" s="76"/>
      <c r="EG124" s="76"/>
      <c r="EH124" s="76"/>
      <c r="EI124" s="76"/>
      <c r="EJ124" s="76"/>
      <c r="EK124" s="76"/>
      <c r="EL124" s="76"/>
      <c r="EM124" s="76"/>
      <c r="EN124" s="76"/>
      <c r="EO124" s="76"/>
      <c r="EP124" s="76"/>
      <c r="EQ124" s="76"/>
      <c r="ER124" s="76"/>
      <c r="ES124" s="76"/>
      <c r="ET124" s="76"/>
      <c r="EU124" s="76"/>
      <c r="EV124" s="76"/>
      <c r="EW124" s="76"/>
      <c r="EX124" s="76"/>
      <c r="EY124" s="76"/>
    </row>
    <row r="125" spans="1:155" s="89" customFormat="1" ht="15" customHeight="1" x14ac:dyDescent="0.25">
      <c r="A125" s="564"/>
      <c r="B125" s="568"/>
      <c r="C125" s="614"/>
      <c r="D125" s="773"/>
      <c r="E125" s="832"/>
      <c r="F125" s="847" t="s">
        <v>1388</v>
      </c>
      <c r="G125" s="805" t="s">
        <v>1391</v>
      </c>
      <c r="H125" s="806"/>
      <c r="I125" s="806"/>
      <c r="J125" s="807"/>
      <c r="K125" s="601"/>
      <c r="L125" s="79"/>
      <c r="M125" s="79"/>
      <c r="N125" s="76"/>
      <c r="O125" s="76"/>
      <c r="P125" s="76"/>
      <c r="Q125" s="76"/>
      <c r="R125" s="76"/>
      <c r="S125" s="76"/>
      <c r="T125" s="76"/>
      <c r="U125" s="76"/>
      <c r="V125" s="76"/>
      <c r="W125" s="76"/>
      <c r="X125" s="76"/>
      <c r="Y125" s="76"/>
      <c r="Z125" s="76"/>
      <c r="AA125" s="76"/>
      <c r="AB125" s="76"/>
      <c r="AC125" s="76"/>
      <c r="AD125" s="76"/>
      <c r="AE125" s="76"/>
      <c r="AF125" s="76"/>
      <c r="AG125" s="76"/>
      <c r="AH125" s="76"/>
      <c r="AI125" s="76"/>
      <c r="AJ125" s="76"/>
      <c r="AK125" s="76"/>
      <c r="AL125" s="76"/>
      <c r="AM125" s="76"/>
      <c r="AN125" s="76"/>
      <c r="AO125" s="76"/>
      <c r="AP125" s="76"/>
      <c r="AQ125" s="76"/>
      <c r="AR125" s="76"/>
      <c r="AS125" s="76"/>
      <c r="AT125" s="76"/>
      <c r="AU125" s="76"/>
      <c r="AV125" s="76"/>
      <c r="AW125" s="76"/>
      <c r="AX125" s="76"/>
      <c r="AY125" s="76"/>
      <c r="AZ125" s="76"/>
      <c r="BA125" s="76"/>
      <c r="BB125" s="76"/>
      <c r="BC125" s="76"/>
      <c r="BD125" s="76"/>
      <c r="BE125" s="76"/>
      <c r="BF125" s="76"/>
      <c r="BG125" s="76"/>
      <c r="BH125" s="76"/>
      <c r="BI125" s="76"/>
      <c r="BJ125" s="76"/>
      <c r="BK125" s="76"/>
      <c r="BL125" s="76"/>
      <c r="BM125" s="76"/>
      <c r="BN125" s="76"/>
      <c r="BO125" s="76"/>
      <c r="BP125" s="76"/>
      <c r="BQ125" s="76"/>
      <c r="BR125" s="76"/>
      <c r="BS125" s="76"/>
      <c r="BT125" s="76"/>
      <c r="BU125" s="76"/>
      <c r="BV125" s="76"/>
      <c r="BW125" s="76"/>
      <c r="BX125" s="76"/>
      <c r="BY125" s="76"/>
      <c r="BZ125" s="76"/>
      <c r="CA125" s="76"/>
      <c r="CB125" s="76"/>
      <c r="CC125" s="76"/>
      <c r="CD125" s="76"/>
      <c r="CE125" s="76"/>
      <c r="CF125" s="76"/>
      <c r="CG125" s="76"/>
      <c r="CH125" s="76"/>
      <c r="CI125" s="76"/>
      <c r="CJ125" s="76"/>
      <c r="CK125" s="76"/>
      <c r="CL125" s="76"/>
      <c r="CM125" s="76"/>
      <c r="CN125" s="76"/>
      <c r="CO125" s="76"/>
      <c r="CP125" s="76"/>
      <c r="CQ125" s="76"/>
      <c r="CR125" s="76"/>
      <c r="CS125" s="76"/>
      <c r="CT125" s="76"/>
      <c r="CU125" s="76"/>
      <c r="CV125" s="76"/>
      <c r="CW125" s="76"/>
      <c r="CX125" s="76"/>
      <c r="CY125" s="76"/>
      <c r="CZ125" s="76"/>
      <c r="DA125" s="76"/>
      <c r="DB125" s="76"/>
      <c r="DC125" s="76"/>
      <c r="DD125" s="76"/>
      <c r="DE125" s="76"/>
      <c r="DF125" s="76"/>
      <c r="DG125" s="76"/>
      <c r="DH125" s="76"/>
      <c r="DI125" s="76"/>
      <c r="DJ125" s="76"/>
      <c r="DK125" s="76"/>
      <c r="DL125" s="76"/>
      <c r="DM125" s="76"/>
      <c r="DN125" s="76"/>
      <c r="DO125" s="76"/>
      <c r="DP125" s="76"/>
      <c r="DQ125" s="76"/>
      <c r="DR125" s="76"/>
      <c r="DS125" s="76"/>
      <c r="DT125" s="76"/>
      <c r="DU125" s="76"/>
      <c r="DV125" s="76"/>
      <c r="DW125" s="76"/>
      <c r="DX125" s="76"/>
      <c r="DY125" s="76"/>
      <c r="DZ125" s="76"/>
      <c r="EA125" s="76"/>
      <c r="EB125" s="76"/>
      <c r="EC125" s="76"/>
      <c r="ED125" s="76"/>
      <c r="EE125" s="76"/>
      <c r="EF125" s="76"/>
      <c r="EG125" s="76"/>
      <c r="EH125" s="76"/>
      <c r="EI125" s="76"/>
      <c r="EJ125" s="76"/>
      <c r="EK125" s="76"/>
      <c r="EL125" s="76"/>
      <c r="EM125" s="76"/>
      <c r="EN125" s="76"/>
      <c r="EO125" s="76"/>
      <c r="EP125" s="76"/>
      <c r="EQ125" s="76"/>
      <c r="ER125" s="76"/>
      <c r="ES125" s="76"/>
      <c r="ET125" s="76"/>
      <c r="EU125" s="76"/>
      <c r="EV125" s="76"/>
      <c r="EW125" s="76"/>
      <c r="EX125" s="76"/>
      <c r="EY125" s="76"/>
    </row>
    <row r="126" spans="1:155" s="89" customFormat="1" ht="15" customHeight="1" x14ac:dyDescent="0.25">
      <c r="A126" s="564"/>
      <c r="B126" s="568"/>
      <c r="C126" s="614"/>
      <c r="D126" s="773"/>
      <c r="E126" s="832"/>
      <c r="F126" s="848"/>
      <c r="G126" s="808"/>
      <c r="H126" s="809"/>
      <c r="I126" s="809"/>
      <c r="J126" s="810"/>
      <c r="K126" s="601"/>
      <c r="L126" s="79"/>
      <c r="M126" s="79"/>
      <c r="N126" s="76"/>
      <c r="O126" s="76"/>
      <c r="P126" s="76"/>
      <c r="Q126" s="76"/>
      <c r="R126" s="76"/>
      <c r="S126" s="76"/>
      <c r="T126" s="76"/>
      <c r="U126" s="76"/>
      <c r="V126" s="76"/>
      <c r="W126" s="76"/>
      <c r="X126" s="76"/>
      <c r="Y126" s="76"/>
      <c r="Z126" s="76"/>
      <c r="AA126" s="76"/>
      <c r="AB126" s="76"/>
      <c r="AC126" s="76"/>
      <c r="AD126" s="76"/>
      <c r="AE126" s="76"/>
      <c r="AF126" s="76"/>
      <c r="AG126" s="76"/>
      <c r="AH126" s="76"/>
      <c r="AI126" s="76"/>
      <c r="AJ126" s="76"/>
      <c r="AK126" s="76"/>
      <c r="AL126" s="76"/>
      <c r="AM126" s="76"/>
      <c r="AN126" s="76"/>
      <c r="AO126" s="76"/>
      <c r="AP126" s="76"/>
      <c r="AQ126" s="76"/>
      <c r="AR126" s="76"/>
      <c r="AS126" s="76"/>
      <c r="AT126" s="76"/>
      <c r="AU126" s="76"/>
      <c r="AV126" s="76"/>
      <c r="AW126" s="76"/>
      <c r="AX126" s="76"/>
      <c r="AY126" s="76"/>
      <c r="AZ126" s="76"/>
      <c r="BA126" s="76"/>
      <c r="BB126" s="76"/>
      <c r="BC126" s="76"/>
      <c r="BD126" s="76"/>
      <c r="BE126" s="76"/>
      <c r="BF126" s="76"/>
      <c r="BG126" s="76"/>
      <c r="BH126" s="76"/>
      <c r="BI126" s="76"/>
      <c r="BJ126" s="76"/>
      <c r="BK126" s="76"/>
      <c r="BL126" s="76"/>
      <c r="BM126" s="76"/>
      <c r="BN126" s="76"/>
      <c r="BO126" s="76"/>
      <c r="BP126" s="76"/>
      <c r="BQ126" s="76"/>
      <c r="BR126" s="76"/>
      <c r="BS126" s="76"/>
      <c r="BT126" s="76"/>
      <c r="BU126" s="76"/>
      <c r="BV126" s="76"/>
      <c r="BW126" s="76"/>
      <c r="BX126" s="76"/>
      <c r="BY126" s="76"/>
      <c r="BZ126" s="76"/>
      <c r="CA126" s="76"/>
      <c r="CB126" s="76"/>
      <c r="CC126" s="76"/>
      <c r="CD126" s="76"/>
      <c r="CE126" s="76"/>
      <c r="CF126" s="76"/>
      <c r="CG126" s="76"/>
      <c r="CH126" s="76"/>
      <c r="CI126" s="76"/>
      <c r="CJ126" s="76"/>
      <c r="CK126" s="76"/>
      <c r="CL126" s="76"/>
      <c r="CM126" s="76"/>
      <c r="CN126" s="76"/>
      <c r="CO126" s="76"/>
      <c r="CP126" s="76"/>
      <c r="CQ126" s="76"/>
      <c r="CR126" s="76"/>
      <c r="CS126" s="76"/>
      <c r="CT126" s="76"/>
      <c r="CU126" s="76"/>
      <c r="CV126" s="76"/>
      <c r="CW126" s="76"/>
      <c r="CX126" s="76"/>
      <c r="CY126" s="76"/>
      <c r="CZ126" s="76"/>
      <c r="DA126" s="76"/>
      <c r="DB126" s="76"/>
      <c r="DC126" s="76"/>
      <c r="DD126" s="76"/>
      <c r="DE126" s="76"/>
      <c r="DF126" s="76"/>
      <c r="DG126" s="76"/>
      <c r="DH126" s="76"/>
      <c r="DI126" s="76"/>
      <c r="DJ126" s="76"/>
      <c r="DK126" s="76"/>
      <c r="DL126" s="76"/>
      <c r="DM126" s="76"/>
      <c r="DN126" s="76"/>
      <c r="DO126" s="76"/>
      <c r="DP126" s="76"/>
      <c r="DQ126" s="76"/>
      <c r="DR126" s="76"/>
      <c r="DS126" s="76"/>
      <c r="DT126" s="76"/>
      <c r="DU126" s="76"/>
      <c r="DV126" s="76"/>
      <c r="DW126" s="76"/>
      <c r="DX126" s="76"/>
      <c r="DY126" s="76"/>
      <c r="DZ126" s="76"/>
      <c r="EA126" s="76"/>
      <c r="EB126" s="76"/>
      <c r="EC126" s="76"/>
      <c r="ED126" s="76"/>
      <c r="EE126" s="76"/>
      <c r="EF126" s="76"/>
      <c r="EG126" s="76"/>
      <c r="EH126" s="76"/>
      <c r="EI126" s="76"/>
      <c r="EJ126" s="76"/>
      <c r="EK126" s="76"/>
      <c r="EL126" s="76"/>
      <c r="EM126" s="76"/>
      <c r="EN126" s="76"/>
      <c r="EO126" s="76"/>
      <c r="EP126" s="76"/>
      <c r="EQ126" s="76"/>
      <c r="ER126" s="76"/>
      <c r="ES126" s="76"/>
      <c r="ET126" s="76"/>
      <c r="EU126" s="76"/>
      <c r="EV126" s="76"/>
      <c r="EW126" s="76"/>
      <c r="EX126" s="76"/>
      <c r="EY126" s="76"/>
    </row>
    <row r="127" spans="1:155" s="89" customFormat="1" ht="15" customHeight="1" x14ac:dyDescent="0.25">
      <c r="A127" s="564"/>
      <c r="B127" s="568"/>
      <c r="C127" s="614"/>
      <c r="D127" s="773"/>
      <c r="E127" s="832"/>
      <c r="F127" s="849"/>
      <c r="G127" s="811"/>
      <c r="H127" s="812"/>
      <c r="I127" s="812"/>
      <c r="J127" s="813"/>
      <c r="K127" s="601"/>
      <c r="L127" s="79"/>
      <c r="M127" s="79"/>
      <c r="N127" s="76"/>
      <c r="O127" s="76"/>
      <c r="P127" s="76"/>
      <c r="Q127" s="76"/>
      <c r="R127" s="76"/>
      <c r="S127" s="76"/>
      <c r="T127" s="76"/>
      <c r="U127" s="76"/>
      <c r="V127" s="76"/>
      <c r="W127" s="76"/>
      <c r="X127" s="76"/>
      <c r="Y127" s="76"/>
      <c r="Z127" s="76"/>
      <c r="AA127" s="76"/>
      <c r="AB127" s="76"/>
      <c r="AC127" s="76"/>
      <c r="AD127" s="76"/>
      <c r="AE127" s="76"/>
      <c r="AF127" s="76"/>
      <c r="AG127" s="76"/>
      <c r="AH127" s="76"/>
      <c r="AI127" s="76"/>
      <c r="AJ127" s="76"/>
      <c r="AK127" s="76"/>
      <c r="AL127" s="76"/>
      <c r="AM127" s="76"/>
      <c r="AN127" s="76"/>
      <c r="AO127" s="76"/>
      <c r="AP127" s="76"/>
      <c r="AQ127" s="76"/>
      <c r="AR127" s="76"/>
      <c r="AS127" s="76"/>
      <c r="AT127" s="76"/>
      <c r="AU127" s="76"/>
      <c r="AV127" s="76"/>
      <c r="AW127" s="76"/>
      <c r="AX127" s="76"/>
      <c r="AY127" s="76"/>
      <c r="AZ127" s="76"/>
      <c r="BA127" s="76"/>
      <c r="BB127" s="76"/>
      <c r="BC127" s="76"/>
      <c r="BD127" s="76"/>
      <c r="BE127" s="76"/>
      <c r="BF127" s="76"/>
      <c r="BG127" s="76"/>
      <c r="BH127" s="76"/>
      <c r="BI127" s="76"/>
      <c r="BJ127" s="76"/>
      <c r="BK127" s="76"/>
      <c r="BL127" s="76"/>
      <c r="BM127" s="76"/>
      <c r="BN127" s="76"/>
      <c r="BO127" s="76"/>
      <c r="BP127" s="76"/>
      <c r="BQ127" s="76"/>
      <c r="BR127" s="76"/>
      <c r="BS127" s="76"/>
      <c r="BT127" s="76"/>
      <c r="BU127" s="76"/>
      <c r="BV127" s="76"/>
      <c r="BW127" s="76"/>
      <c r="BX127" s="76"/>
      <c r="BY127" s="76"/>
      <c r="BZ127" s="76"/>
      <c r="CA127" s="76"/>
      <c r="CB127" s="76"/>
      <c r="CC127" s="76"/>
      <c r="CD127" s="76"/>
      <c r="CE127" s="76"/>
      <c r="CF127" s="76"/>
      <c r="CG127" s="76"/>
      <c r="CH127" s="76"/>
      <c r="CI127" s="76"/>
      <c r="CJ127" s="76"/>
      <c r="CK127" s="76"/>
      <c r="CL127" s="76"/>
      <c r="CM127" s="76"/>
      <c r="CN127" s="76"/>
      <c r="CO127" s="76"/>
      <c r="CP127" s="76"/>
      <c r="CQ127" s="76"/>
      <c r="CR127" s="76"/>
      <c r="CS127" s="76"/>
      <c r="CT127" s="76"/>
      <c r="CU127" s="76"/>
      <c r="CV127" s="76"/>
      <c r="CW127" s="76"/>
      <c r="CX127" s="76"/>
      <c r="CY127" s="76"/>
      <c r="CZ127" s="76"/>
      <c r="DA127" s="76"/>
      <c r="DB127" s="76"/>
      <c r="DC127" s="76"/>
      <c r="DD127" s="76"/>
      <c r="DE127" s="76"/>
      <c r="DF127" s="76"/>
      <c r="DG127" s="76"/>
      <c r="DH127" s="76"/>
      <c r="DI127" s="76"/>
      <c r="DJ127" s="76"/>
      <c r="DK127" s="76"/>
      <c r="DL127" s="76"/>
      <c r="DM127" s="76"/>
      <c r="DN127" s="76"/>
      <c r="DO127" s="76"/>
      <c r="DP127" s="76"/>
      <c r="DQ127" s="76"/>
      <c r="DR127" s="76"/>
      <c r="DS127" s="76"/>
      <c r="DT127" s="76"/>
      <c r="DU127" s="76"/>
      <c r="DV127" s="76"/>
      <c r="DW127" s="76"/>
      <c r="DX127" s="76"/>
      <c r="DY127" s="76"/>
      <c r="DZ127" s="76"/>
      <c r="EA127" s="76"/>
      <c r="EB127" s="76"/>
      <c r="EC127" s="76"/>
      <c r="ED127" s="76"/>
      <c r="EE127" s="76"/>
      <c r="EF127" s="76"/>
      <c r="EG127" s="76"/>
      <c r="EH127" s="76"/>
      <c r="EI127" s="76"/>
      <c r="EJ127" s="76"/>
      <c r="EK127" s="76"/>
      <c r="EL127" s="76"/>
      <c r="EM127" s="76"/>
      <c r="EN127" s="76"/>
      <c r="EO127" s="76"/>
      <c r="EP127" s="76"/>
      <c r="EQ127" s="76"/>
      <c r="ER127" s="76"/>
      <c r="ES127" s="76"/>
      <c r="ET127" s="76"/>
      <c r="EU127" s="76"/>
      <c r="EV127" s="76"/>
      <c r="EW127" s="76"/>
      <c r="EX127" s="76"/>
      <c r="EY127" s="76"/>
    </row>
    <row r="128" spans="1:155" s="89" customFormat="1" ht="15" customHeight="1" x14ac:dyDescent="0.25">
      <c r="A128" s="564"/>
      <c r="B128" s="568"/>
      <c r="C128" s="614"/>
      <c r="D128" s="773"/>
      <c r="E128" s="832"/>
      <c r="F128" s="847" t="s">
        <v>967</v>
      </c>
      <c r="G128" s="805" t="s">
        <v>966</v>
      </c>
      <c r="H128" s="806"/>
      <c r="I128" s="806"/>
      <c r="J128" s="807"/>
      <c r="K128" s="601"/>
      <c r="L128" s="79"/>
      <c r="M128" s="79"/>
      <c r="N128" s="76"/>
      <c r="O128" s="76"/>
      <c r="P128" s="76"/>
      <c r="Q128" s="76"/>
      <c r="R128" s="76"/>
      <c r="S128" s="76"/>
      <c r="T128" s="76"/>
      <c r="U128" s="76"/>
      <c r="V128" s="76"/>
      <c r="W128" s="76"/>
      <c r="X128" s="76"/>
      <c r="Y128" s="76"/>
      <c r="Z128" s="76"/>
      <c r="AA128" s="76"/>
      <c r="AB128" s="76"/>
      <c r="AC128" s="76"/>
      <c r="AD128" s="76"/>
      <c r="AE128" s="76"/>
      <c r="AF128" s="76"/>
      <c r="AG128" s="76"/>
      <c r="AH128" s="76"/>
      <c r="AI128" s="76"/>
      <c r="AJ128" s="76"/>
      <c r="AK128" s="76"/>
      <c r="AL128" s="76"/>
      <c r="AM128" s="76"/>
      <c r="AN128" s="76"/>
      <c r="AO128" s="76"/>
      <c r="AP128" s="76"/>
      <c r="AQ128" s="76"/>
      <c r="AR128" s="76"/>
      <c r="AS128" s="76"/>
      <c r="AT128" s="76"/>
      <c r="AU128" s="76"/>
      <c r="AV128" s="76"/>
      <c r="AW128" s="76"/>
      <c r="AX128" s="76"/>
      <c r="AY128" s="76"/>
      <c r="AZ128" s="76"/>
      <c r="BA128" s="76"/>
      <c r="BB128" s="76"/>
      <c r="BC128" s="76"/>
      <c r="BD128" s="76"/>
      <c r="BE128" s="76"/>
      <c r="BF128" s="76"/>
      <c r="BG128" s="76"/>
      <c r="BH128" s="76"/>
      <c r="BI128" s="76"/>
      <c r="BJ128" s="76"/>
      <c r="BK128" s="76"/>
      <c r="BL128" s="76"/>
      <c r="BM128" s="76"/>
      <c r="BN128" s="76"/>
      <c r="BO128" s="76"/>
      <c r="BP128" s="76"/>
      <c r="BQ128" s="76"/>
      <c r="BR128" s="76"/>
      <c r="BS128" s="76"/>
      <c r="BT128" s="76"/>
      <c r="BU128" s="76"/>
      <c r="BV128" s="76"/>
      <c r="BW128" s="76"/>
      <c r="BX128" s="76"/>
      <c r="BY128" s="76"/>
      <c r="BZ128" s="76"/>
      <c r="CA128" s="76"/>
      <c r="CB128" s="76"/>
      <c r="CC128" s="76"/>
      <c r="CD128" s="76"/>
      <c r="CE128" s="76"/>
      <c r="CF128" s="76"/>
      <c r="CG128" s="76"/>
      <c r="CH128" s="76"/>
      <c r="CI128" s="76"/>
      <c r="CJ128" s="76"/>
      <c r="CK128" s="76"/>
      <c r="CL128" s="76"/>
      <c r="CM128" s="76"/>
      <c r="CN128" s="76"/>
      <c r="CO128" s="76"/>
      <c r="CP128" s="76"/>
      <c r="CQ128" s="76"/>
      <c r="CR128" s="76"/>
      <c r="CS128" s="76"/>
      <c r="CT128" s="76"/>
      <c r="CU128" s="76"/>
      <c r="CV128" s="76"/>
      <c r="CW128" s="76"/>
      <c r="CX128" s="76"/>
      <c r="CY128" s="76"/>
      <c r="CZ128" s="76"/>
      <c r="DA128" s="76"/>
      <c r="DB128" s="76"/>
      <c r="DC128" s="76"/>
      <c r="DD128" s="76"/>
      <c r="DE128" s="76"/>
      <c r="DF128" s="76"/>
      <c r="DG128" s="76"/>
      <c r="DH128" s="76"/>
      <c r="DI128" s="76"/>
      <c r="DJ128" s="76"/>
      <c r="DK128" s="76"/>
      <c r="DL128" s="76"/>
      <c r="DM128" s="76"/>
      <c r="DN128" s="76"/>
      <c r="DO128" s="76"/>
      <c r="DP128" s="76"/>
      <c r="DQ128" s="76"/>
      <c r="DR128" s="76"/>
      <c r="DS128" s="76"/>
      <c r="DT128" s="76"/>
      <c r="DU128" s="76"/>
      <c r="DV128" s="76"/>
      <c r="DW128" s="76"/>
      <c r="DX128" s="76"/>
      <c r="DY128" s="76"/>
      <c r="DZ128" s="76"/>
      <c r="EA128" s="76"/>
      <c r="EB128" s="76"/>
      <c r="EC128" s="76"/>
      <c r="ED128" s="76"/>
      <c r="EE128" s="76"/>
      <c r="EF128" s="76"/>
      <c r="EG128" s="76"/>
      <c r="EH128" s="76"/>
      <c r="EI128" s="76"/>
      <c r="EJ128" s="76"/>
      <c r="EK128" s="76"/>
      <c r="EL128" s="76"/>
      <c r="EM128" s="76"/>
      <c r="EN128" s="76"/>
      <c r="EO128" s="76"/>
      <c r="EP128" s="76"/>
      <c r="EQ128" s="76"/>
      <c r="ER128" s="76"/>
      <c r="ES128" s="76"/>
      <c r="ET128" s="76"/>
      <c r="EU128" s="76"/>
      <c r="EV128" s="76"/>
      <c r="EW128" s="76"/>
      <c r="EX128" s="76"/>
      <c r="EY128" s="76"/>
    </row>
    <row r="129" spans="1:155" s="89" customFormat="1" ht="15" customHeight="1" x14ac:dyDescent="0.25">
      <c r="A129" s="564"/>
      <c r="B129" s="568"/>
      <c r="C129" s="614"/>
      <c r="D129" s="773"/>
      <c r="E129" s="832"/>
      <c r="F129" s="848"/>
      <c r="G129" s="808"/>
      <c r="H129" s="809"/>
      <c r="I129" s="809"/>
      <c r="J129" s="810"/>
      <c r="K129" s="601"/>
      <c r="L129" s="79"/>
      <c r="M129" s="79"/>
      <c r="N129" s="76"/>
      <c r="O129" s="76"/>
      <c r="P129" s="76"/>
      <c r="Q129" s="76"/>
      <c r="R129" s="76"/>
      <c r="S129" s="76"/>
      <c r="T129" s="76"/>
      <c r="U129" s="76"/>
      <c r="V129" s="76"/>
      <c r="W129" s="76"/>
      <c r="X129" s="76"/>
      <c r="Y129" s="76"/>
      <c r="Z129" s="76"/>
      <c r="AA129" s="76"/>
      <c r="AB129" s="76"/>
      <c r="AC129" s="76"/>
      <c r="AD129" s="76"/>
      <c r="AE129" s="76"/>
      <c r="AF129" s="76"/>
      <c r="AG129" s="76"/>
      <c r="AH129" s="76"/>
      <c r="AI129" s="76"/>
      <c r="AJ129" s="76"/>
      <c r="AK129" s="76"/>
      <c r="AL129" s="76"/>
      <c r="AM129" s="76"/>
      <c r="AN129" s="76"/>
      <c r="AO129" s="76"/>
      <c r="AP129" s="76"/>
      <c r="AQ129" s="76"/>
      <c r="AR129" s="76"/>
      <c r="AS129" s="76"/>
      <c r="AT129" s="76"/>
      <c r="AU129" s="76"/>
      <c r="AV129" s="76"/>
      <c r="AW129" s="76"/>
      <c r="AX129" s="76"/>
      <c r="AY129" s="76"/>
      <c r="AZ129" s="76"/>
      <c r="BA129" s="76"/>
      <c r="BB129" s="76"/>
      <c r="BC129" s="76"/>
      <c r="BD129" s="76"/>
      <c r="BE129" s="76"/>
      <c r="BF129" s="76"/>
      <c r="BG129" s="76"/>
      <c r="BH129" s="76"/>
      <c r="BI129" s="76"/>
      <c r="BJ129" s="76"/>
      <c r="BK129" s="76"/>
      <c r="BL129" s="76"/>
      <c r="BM129" s="76"/>
      <c r="BN129" s="76"/>
      <c r="BO129" s="76"/>
      <c r="BP129" s="76"/>
      <c r="BQ129" s="76"/>
      <c r="BR129" s="76"/>
      <c r="BS129" s="76"/>
      <c r="BT129" s="76"/>
      <c r="BU129" s="76"/>
      <c r="BV129" s="76"/>
      <c r="BW129" s="76"/>
      <c r="BX129" s="76"/>
      <c r="BY129" s="76"/>
      <c r="BZ129" s="76"/>
      <c r="CA129" s="76"/>
      <c r="CB129" s="76"/>
      <c r="CC129" s="76"/>
      <c r="CD129" s="76"/>
      <c r="CE129" s="76"/>
      <c r="CF129" s="76"/>
      <c r="CG129" s="76"/>
      <c r="CH129" s="76"/>
      <c r="CI129" s="76"/>
      <c r="CJ129" s="76"/>
      <c r="CK129" s="76"/>
      <c r="CL129" s="76"/>
      <c r="CM129" s="76"/>
      <c r="CN129" s="76"/>
      <c r="CO129" s="76"/>
      <c r="CP129" s="76"/>
      <c r="CQ129" s="76"/>
      <c r="CR129" s="76"/>
      <c r="CS129" s="76"/>
      <c r="CT129" s="76"/>
      <c r="CU129" s="76"/>
      <c r="CV129" s="76"/>
      <c r="CW129" s="76"/>
      <c r="CX129" s="76"/>
      <c r="CY129" s="76"/>
      <c r="CZ129" s="76"/>
      <c r="DA129" s="76"/>
      <c r="DB129" s="76"/>
      <c r="DC129" s="76"/>
      <c r="DD129" s="76"/>
      <c r="DE129" s="76"/>
      <c r="DF129" s="76"/>
      <c r="DG129" s="76"/>
      <c r="DH129" s="76"/>
      <c r="DI129" s="76"/>
      <c r="DJ129" s="76"/>
      <c r="DK129" s="76"/>
      <c r="DL129" s="76"/>
      <c r="DM129" s="76"/>
      <c r="DN129" s="76"/>
      <c r="DO129" s="76"/>
      <c r="DP129" s="76"/>
      <c r="DQ129" s="76"/>
      <c r="DR129" s="76"/>
      <c r="DS129" s="76"/>
      <c r="DT129" s="76"/>
      <c r="DU129" s="76"/>
      <c r="DV129" s="76"/>
      <c r="DW129" s="76"/>
      <c r="DX129" s="76"/>
      <c r="DY129" s="76"/>
      <c r="DZ129" s="76"/>
      <c r="EA129" s="76"/>
      <c r="EB129" s="76"/>
      <c r="EC129" s="76"/>
      <c r="ED129" s="76"/>
      <c r="EE129" s="76"/>
      <c r="EF129" s="76"/>
      <c r="EG129" s="76"/>
      <c r="EH129" s="76"/>
      <c r="EI129" s="76"/>
      <c r="EJ129" s="76"/>
      <c r="EK129" s="76"/>
      <c r="EL129" s="76"/>
      <c r="EM129" s="76"/>
      <c r="EN129" s="76"/>
      <c r="EO129" s="76"/>
      <c r="EP129" s="76"/>
      <c r="EQ129" s="76"/>
      <c r="ER129" s="76"/>
      <c r="ES129" s="76"/>
      <c r="ET129" s="76"/>
      <c r="EU129" s="76"/>
      <c r="EV129" s="76"/>
      <c r="EW129" s="76"/>
      <c r="EX129" s="76"/>
      <c r="EY129" s="76"/>
    </row>
    <row r="130" spans="1:155" s="89" customFormat="1" ht="15" customHeight="1" x14ac:dyDescent="0.25">
      <c r="A130" s="564"/>
      <c r="B130" s="568"/>
      <c r="C130" s="614"/>
      <c r="D130" s="773"/>
      <c r="E130" s="832"/>
      <c r="F130" s="849"/>
      <c r="G130" s="811"/>
      <c r="H130" s="812"/>
      <c r="I130" s="812"/>
      <c r="J130" s="813"/>
      <c r="K130" s="601"/>
      <c r="L130" s="79"/>
      <c r="M130" s="79"/>
      <c r="N130" s="76"/>
      <c r="O130" s="76"/>
      <c r="P130" s="76"/>
      <c r="Q130" s="76"/>
      <c r="R130" s="76"/>
      <c r="S130" s="76"/>
      <c r="T130" s="76"/>
      <c r="U130" s="76"/>
      <c r="V130" s="76"/>
      <c r="W130" s="76"/>
      <c r="X130" s="76"/>
      <c r="Y130" s="76"/>
      <c r="Z130" s="76"/>
      <c r="AA130" s="76"/>
      <c r="AB130" s="76"/>
      <c r="AC130" s="76"/>
      <c r="AD130" s="76"/>
      <c r="AE130" s="76"/>
      <c r="AF130" s="76"/>
      <c r="AG130" s="76"/>
      <c r="AH130" s="76"/>
      <c r="AI130" s="76"/>
      <c r="AJ130" s="76"/>
      <c r="AK130" s="76"/>
      <c r="AL130" s="76"/>
      <c r="AM130" s="76"/>
      <c r="AN130" s="76"/>
      <c r="AO130" s="76"/>
      <c r="AP130" s="76"/>
      <c r="AQ130" s="76"/>
      <c r="AR130" s="76"/>
      <c r="AS130" s="76"/>
      <c r="AT130" s="76"/>
      <c r="AU130" s="76"/>
      <c r="AV130" s="76"/>
      <c r="AW130" s="76"/>
      <c r="AX130" s="76"/>
      <c r="AY130" s="76"/>
      <c r="AZ130" s="76"/>
      <c r="BA130" s="76"/>
      <c r="BB130" s="76"/>
      <c r="BC130" s="76"/>
      <c r="BD130" s="76"/>
      <c r="BE130" s="76"/>
      <c r="BF130" s="76"/>
      <c r="BG130" s="76"/>
      <c r="BH130" s="76"/>
      <c r="BI130" s="76"/>
      <c r="BJ130" s="76"/>
      <c r="BK130" s="76"/>
      <c r="BL130" s="76"/>
      <c r="BM130" s="76"/>
      <c r="BN130" s="76"/>
      <c r="BO130" s="76"/>
      <c r="BP130" s="76"/>
      <c r="BQ130" s="76"/>
      <c r="BR130" s="76"/>
      <c r="BS130" s="76"/>
      <c r="BT130" s="76"/>
      <c r="BU130" s="76"/>
      <c r="BV130" s="76"/>
      <c r="BW130" s="76"/>
      <c r="BX130" s="76"/>
      <c r="BY130" s="76"/>
      <c r="BZ130" s="76"/>
      <c r="CA130" s="76"/>
      <c r="CB130" s="76"/>
      <c r="CC130" s="76"/>
      <c r="CD130" s="76"/>
      <c r="CE130" s="76"/>
      <c r="CF130" s="76"/>
      <c r="CG130" s="76"/>
      <c r="CH130" s="76"/>
      <c r="CI130" s="76"/>
      <c r="CJ130" s="76"/>
      <c r="CK130" s="76"/>
      <c r="CL130" s="76"/>
      <c r="CM130" s="76"/>
      <c r="CN130" s="76"/>
      <c r="CO130" s="76"/>
      <c r="CP130" s="76"/>
      <c r="CQ130" s="76"/>
      <c r="CR130" s="76"/>
      <c r="CS130" s="76"/>
      <c r="CT130" s="76"/>
      <c r="CU130" s="76"/>
      <c r="CV130" s="76"/>
      <c r="CW130" s="76"/>
      <c r="CX130" s="76"/>
      <c r="CY130" s="76"/>
      <c r="CZ130" s="76"/>
      <c r="DA130" s="76"/>
      <c r="DB130" s="76"/>
      <c r="DC130" s="76"/>
      <c r="DD130" s="76"/>
      <c r="DE130" s="76"/>
      <c r="DF130" s="76"/>
      <c r="DG130" s="76"/>
      <c r="DH130" s="76"/>
      <c r="DI130" s="76"/>
      <c r="DJ130" s="76"/>
      <c r="DK130" s="76"/>
      <c r="DL130" s="76"/>
      <c r="DM130" s="76"/>
      <c r="DN130" s="76"/>
      <c r="DO130" s="76"/>
      <c r="DP130" s="76"/>
      <c r="DQ130" s="76"/>
      <c r="DR130" s="76"/>
      <c r="DS130" s="76"/>
      <c r="DT130" s="76"/>
      <c r="DU130" s="76"/>
      <c r="DV130" s="76"/>
      <c r="DW130" s="76"/>
      <c r="DX130" s="76"/>
      <c r="DY130" s="76"/>
      <c r="DZ130" s="76"/>
      <c r="EA130" s="76"/>
      <c r="EB130" s="76"/>
      <c r="EC130" s="76"/>
      <c r="ED130" s="76"/>
      <c r="EE130" s="76"/>
      <c r="EF130" s="76"/>
      <c r="EG130" s="76"/>
      <c r="EH130" s="76"/>
      <c r="EI130" s="76"/>
      <c r="EJ130" s="76"/>
      <c r="EK130" s="76"/>
      <c r="EL130" s="76"/>
      <c r="EM130" s="76"/>
      <c r="EN130" s="76"/>
      <c r="EO130" s="76"/>
      <c r="EP130" s="76"/>
      <c r="EQ130" s="76"/>
      <c r="ER130" s="76"/>
      <c r="ES130" s="76"/>
      <c r="ET130" s="76"/>
      <c r="EU130" s="76"/>
      <c r="EV130" s="76"/>
      <c r="EW130" s="76"/>
      <c r="EX130" s="76"/>
      <c r="EY130" s="76"/>
    </row>
    <row r="131" spans="1:155" s="89" customFormat="1" ht="15" customHeight="1" x14ac:dyDescent="0.25">
      <c r="A131" s="564">
        <v>3</v>
      </c>
      <c r="B131" s="568"/>
      <c r="C131" s="614" t="s">
        <v>49</v>
      </c>
      <c r="D131" s="773"/>
      <c r="E131" s="832"/>
      <c r="F131" s="847" t="s">
        <v>1186</v>
      </c>
      <c r="G131" s="805" t="s">
        <v>1384</v>
      </c>
      <c r="H131" s="806"/>
      <c r="I131" s="806"/>
      <c r="J131" s="807"/>
      <c r="K131" s="601"/>
      <c r="L131" s="79"/>
      <c r="M131" s="79"/>
      <c r="N131" s="76"/>
      <c r="O131" s="76"/>
      <c r="P131" s="76"/>
      <c r="Q131" s="76"/>
      <c r="R131" s="76"/>
      <c r="S131" s="76"/>
      <c r="T131" s="76"/>
      <c r="U131" s="76"/>
      <c r="V131" s="76"/>
      <c r="W131" s="76"/>
      <c r="X131" s="76"/>
      <c r="Y131" s="76"/>
      <c r="Z131" s="76"/>
      <c r="AA131" s="76"/>
      <c r="AB131" s="76"/>
      <c r="AC131" s="76"/>
      <c r="AD131" s="76"/>
      <c r="AE131" s="76"/>
      <c r="AF131" s="76"/>
      <c r="AG131" s="76"/>
      <c r="AH131" s="76"/>
      <c r="AI131" s="76"/>
      <c r="AJ131" s="76"/>
      <c r="AK131" s="76"/>
      <c r="AL131" s="76"/>
      <c r="AM131" s="76"/>
      <c r="AN131" s="76"/>
      <c r="AO131" s="76"/>
      <c r="AP131" s="76"/>
      <c r="AQ131" s="76"/>
      <c r="AR131" s="76"/>
      <c r="AS131" s="76"/>
      <c r="AT131" s="76"/>
      <c r="AU131" s="76"/>
      <c r="AV131" s="76"/>
      <c r="AW131" s="76"/>
      <c r="AX131" s="76"/>
      <c r="AY131" s="76"/>
      <c r="AZ131" s="76"/>
      <c r="BA131" s="76"/>
      <c r="BB131" s="76"/>
      <c r="BC131" s="76"/>
      <c r="BD131" s="76"/>
      <c r="BE131" s="76"/>
      <c r="BF131" s="76"/>
      <c r="BG131" s="76"/>
      <c r="BH131" s="76"/>
      <c r="BI131" s="76"/>
      <c r="BJ131" s="76"/>
      <c r="BK131" s="76"/>
      <c r="BL131" s="76"/>
      <c r="BM131" s="76"/>
      <c r="BN131" s="76"/>
      <c r="BO131" s="76"/>
      <c r="BP131" s="76"/>
      <c r="BQ131" s="76"/>
      <c r="BR131" s="76"/>
      <c r="BS131" s="76"/>
      <c r="BT131" s="76"/>
      <c r="BU131" s="76"/>
      <c r="BV131" s="76"/>
      <c r="BW131" s="76"/>
      <c r="BX131" s="76"/>
      <c r="BY131" s="76"/>
      <c r="BZ131" s="76"/>
      <c r="CA131" s="76"/>
      <c r="CB131" s="76"/>
      <c r="CC131" s="76"/>
      <c r="CD131" s="76"/>
      <c r="CE131" s="76"/>
      <c r="CF131" s="76"/>
      <c r="CG131" s="76"/>
      <c r="CH131" s="76"/>
      <c r="CI131" s="76"/>
      <c r="CJ131" s="76"/>
      <c r="CK131" s="76"/>
      <c r="CL131" s="76"/>
      <c r="CM131" s="76"/>
      <c r="CN131" s="76"/>
      <c r="CO131" s="76"/>
      <c r="CP131" s="76"/>
      <c r="CQ131" s="76"/>
      <c r="CR131" s="76"/>
      <c r="CS131" s="76"/>
      <c r="CT131" s="76"/>
      <c r="CU131" s="76"/>
      <c r="CV131" s="76"/>
      <c r="CW131" s="76"/>
      <c r="CX131" s="76"/>
      <c r="CY131" s="76"/>
      <c r="CZ131" s="76"/>
      <c r="DA131" s="76"/>
      <c r="DB131" s="76"/>
      <c r="DC131" s="76"/>
      <c r="DD131" s="76"/>
      <c r="DE131" s="76"/>
      <c r="DF131" s="76"/>
      <c r="DG131" s="76"/>
      <c r="DH131" s="76"/>
      <c r="DI131" s="76"/>
      <c r="DJ131" s="76"/>
      <c r="DK131" s="76"/>
      <c r="DL131" s="76"/>
      <c r="DM131" s="76"/>
      <c r="DN131" s="76"/>
      <c r="DO131" s="76"/>
      <c r="DP131" s="76"/>
      <c r="DQ131" s="76"/>
      <c r="DR131" s="76"/>
      <c r="DS131" s="76"/>
      <c r="DT131" s="76"/>
      <c r="DU131" s="76"/>
      <c r="DV131" s="76"/>
      <c r="DW131" s="76"/>
      <c r="DX131" s="76"/>
      <c r="DY131" s="76"/>
      <c r="DZ131" s="76"/>
      <c r="EA131" s="76"/>
      <c r="EB131" s="76"/>
      <c r="EC131" s="76"/>
      <c r="ED131" s="76"/>
      <c r="EE131" s="76"/>
      <c r="EF131" s="76"/>
      <c r="EG131" s="76"/>
      <c r="EH131" s="76"/>
      <c r="EI131" s="76"/>
      <c r="EJ131" s="76"/>
      <c r="EK131" s="76"/>
      <c r="EL131" s="76"/>
      <c r="EM131" s="76"/>
      <c r="EN131" s="76"/>
      <c r="EO131" s="76"/>
      <c r="EP131" s="76"/>
      <c r="EQ131" s="76"/>
      <c r="ER131" s="76"/>
      <c r="ES131" s="76"/>
      <c r="ET131" s="76"/>
      <c r="EU131" s="76"/>
      <c r="EV131" s="76"/>
      <c r="EW131" s="76"/>
      <c r="EX131" s="76"/>
      <c r="EY131" s="76"/>
    </row>
    <row r="132" spans="1:155" s="89" customFormat="1" ht="15" customHeight="1" x14ac:dyDescent="0.25">
      <c r="A132" s="564"/>
      <c r="B132" s="568"/>
      <c r="C132" s="614"/>
      <c r="D132" s="773"/>
      <c r="E132" s="832"/>
      <c r="F132" s="848"/>
      <c r="G132" s="808"/>
      <c r="H132" s="809"/>
      <c r="I132" s="809"/>
      <c r="J132" s="810"/>
      <c r="K132" s="601"/>
      <c r="L132" s="79"/>
      <c r="M132" s="79"/>
      <c r="N132" s="76"/>
      <c r="O132" s="76"/>
      <c r="P132" s="76"/>
      <c r="Q132" s="76"/>
      <c r="R132" s="76"/>
      <c r="S132" s="76"/>
      <c r="T132" s="76"/>
      <c r="U132" s="76"/>
      <c r="V132" s="76"/>
      <c r="W132" s="76"/>
      <c r="X132" s="76"/>
      <c r="Y132" s="76"/>
      <c r="Z132" s="76"/>
      <c r="AA132" s="76"/>
      <c r="AB132" s="76"/>
      <c r="AC132" s="76"/>
      <c r="AD132" s="76"/>
      <c r="AE132" s="76"/>
      <c r="AF132" s="76"/>
      <c r="AG132" s="76"/>
      <c r="AH132" s="76"/>
      <c r="AI132" s="76"/>
      <c r="AJ132" s="76"/>
      <c r="AK132" s="76"/>
      <c r="AL132" s="76"/>
      <c r="AM132" s="76"/>
      <c r="AN132" s="76"/>
      <c r="AO132" s="76"/>
      <c r="AP132" s="76"/>
      <c r="AQ132" s="76"/>
      <c r="AR132" s="76"/>
      <c r="AS132" s="76"/>
      <c r="AT132" s="76"/>
      <c r="AU132" s="76"/>
      <c r="AV132" s="76"/>
      <c r="AW132" s="76"/>
      <c r="AX132" s="76"/>
      <c r="AY132" s="76"/>
      <c r="AZ132" s="76"/>
      <c r="BA132" s="76"/>
      <c r="BB132" s="76"/>
      <c r="BC132" s="76"/>
      <c r="BD132" s="76"/>
      <c r="BE132" s="76"/>
      <c r="BF132" s="76"/>
      <c r="BG132" s="76"/>
      <c r="BH132" s="76"/>
      <c r="BI132" s="76"/>
      <c r="BJ132" s="76"/>
      <c r="BK132" s="76"/>
      <c r="BL132" s="76"/>
      <c r="BM132" s="76"/>
      <c r="BN132" s="76"/>
      <c r="BO132" s="76"/>
      <c r="BP132" s="76"/>
      <c r="BQ132" s="76"/>
      <c r="BR132" s="76"/>
      <c r="BS132" s="76"/>
      <c r="BT132" s="76"/>
      <c r="BU132" s="76"/>
      <c r="BV132" s="76"/>
      <c r="BW132" s="76"/>
      <c r="BX132" s="76"/>
      <c r="BY132" s="76"/>
      <c r="BZ132" s="76"/>
      <c r="CA132" s="76"/>
      <c r="CB132" s="76"/>
      <c r="CC132" s="76"/>
      <c r="CD132" s="76"/>
      <c r="CE132" s="76"/>
      <c r="CF132" s="76"/>
      <c r="CG132" s="76"/>
      <c r="CH132" s="76"/>
      <c r="CI132" s="76"/>
      <c r="CJ132" s="76"/>
      <c r="CK132" s="76"/>
      <c r="CL132" s="76"/>
      <c r="CM132" s="76"/>
      <c r="CN132" s="76"/>
      <c r="CO132" s="76"/>
      <c r="CP132" s="76"/>
      <c r="CQ132" s="76"/>
      <c r="CR132" s="76"/>
      <c r="CS132" s="76"/>
      <c r="CT132" s="76"/>
      <c r="CU132" s="76"/>
      <c r="CV132" s="76"/>
      <c r="CW132" s="76"/>
      <c r="CX132" s="76"/>
      <c r="CY132" s="76"/>
      <c r="CZ132" s="76"/>
      <c r="DA132" s="76"/>
      <c r="DB132" s="76"/>
      <c r="DC132" s="76"/>
      <c r="DD132" s="76"/>
      <c r="DE132" s="76"/>
      <c r="DF132" s="76"/>
      <c r="DG132" s="76"/>
      <c r="DH132" s="76"/>
      <c r="DI132" s="76"/>
      <c r="DJ132" s="76"/>
      <c r="DK132" s="76"/>
      <c r="DL132" s="76"/>
      <c r="DM132" s="76"/>
      <c r="DN132" s="76"/>
      <c r="DO132" s="76"/>
      <c r="DP132" s="76"/>
      <c r="DQ132" s="76"/>
      <c r="DR132" s="76"/>
      <c r="DS132" s="76"/>
      <c r="DT132" s="76"/>
      <c r="DU132" s="76"/>
      <c r="DV132" s="76"/>
      <c r="DW132" s="76"/>
      <c r="DX132" s="76"/>
      <c r="DY132" s="76"/>
      <c r="DZ132" s="76"/>
      <c r="EA132" s="76"/>
      <c r="EB132" s="76"/>
      <c r="EC132" s="76"/>
      <c r="ED132" s="76"/>
      <c r="EE132" s="76"/>
      <c r="EF132" s="76"/>
      <c r="EG132" s="76"/>
      <c r="EH132" s="76"/>
      <c r="EI132" s="76"/>
      <c r="EJ132" s="76"/>
      <c r="EK132" s="76"/>
      <c r="EL132" s="76"/>
      <c r="EM132" s="76"/>
      <c r="EN132" s="76"/>
      <c r="EO132" s="76"/>
      <c r="EP132" s="76"/>
      <c r="EQ132" s="76"/>
      <c r="ER132" s="76"/>
      <c r="ES132" s="76"/>
      <c r="ET132" s="76"/>
      <c r="EU132" s="76"/>
      <c r="EV132" s="76"/>
      <c r="EW132" s="76"/>
      <c r="EX132" s="76"/>
      <c r="EY132" s="76"/>
    </row>
    <row r="133" spans="1:155" s="89" customFormat="1" ht="15" customHeight="1" x14ac:dyDescent="0.25">
      <c r="A133" s="564"/>
      <c r="B133" s="568"/>
      <c r="C133" s="614"/>
      <c r="D133" s="773"/>
      <c r="E133" s="832"/>
      <c r="F133" s="849"/>
      <c r="G133" s="811"/>
      <c r="H133" s="812"/>
      <c r="I133" s="812"/>
      <c r="J133" s="813"/>
      <c r="K133" s="601"/>
      <c r="L133" s="79"/>
      <c r="M133" s="79"/>
      <c r="N133" s="76"/>
      <c r="O133" s="76"/>
      <c r="P133" s="76"/>
      <c r="Q133" s="76"/>
      <c r="R133" s="76"/>
      <c r="S133" s="76"/>
      <c r="T133" s="76"/>
      <c r="U133" s="76"/>
      <c r="V133" s="76"/>
      <c r="W133" s="76"/>
      <c r="X133" s="76"/>
      <c r="Y133" s="76"/>
      <c r="Z133" s="76"/>
      <c r="AA133" s="76"/>
      <c r="AB133" s="76"/>
      <c r="AC133" s="76"/>
      <c r="AD133" s="76"/>
      <c r="AE133" s="76"/>
      <c r="AF133" s="76"/>
      <c r="AG133" s="76"/>
      <c r="AH133" s="76"/>
      <c r="AI133" s="76"/>
      <c r="AJ133" s="76"/>
      <c r="AK133" s="76"/>
      <c r="AL133" s="76"/>
      <c r="AM133" s="76"/>
      <c r="AN133" s="76"/>
      <c r="AO133" s="76"/>
      <c r="AP133" s="76"/>
      <c r="AQ133" s="76"/>
      <c r="AR133" s="76"/>
      <c r="AS133" s="76"/>
      <c r="AT133" s="76"/>
      <c r="AU133" s="76"/>
      <c r="AV133" s="76"/>
      <c r="AW133" s="76"/>
      <c r="AX133" s="76"/>
      <c r="AY133" s="76"/>
      <c r="AZ133" s="76"/>
      <c r="BA133" s="76"/>
      <c r="BB133" s="76"/>
      <c r="BC133" s="76"/>
      <c r="BD133" s="76"/>
      <c r="BE133" s="76"/>
      <c r="BF133" s="76"/>
      <c r="BG133" s="76"/>
      <c r="BH133" s="76"/>
      <c r="BI133" s="76"/>
      <c r="BJ133" s="76"/>
      <c r="BK133" s="76"/>
      <c r="BL133" s="76"/>
      <c r="BM133" s="76"/>
      <c r="BN133" s="76"/>
      <c r="BO133" s="76"/>
      <c r="BP133" s="76"/>
      <c r="BQ133" s="76"/>
      <c r="BR133" s="76"/>
      <c r="BS133" s="76"/>
      <c r="BT133" s="76"/>
      <c r="BU133" s="76"/>
      <c r="BV133" s="76"/>
      <c r="BW133" s="76"/>
      <c r="BX133" s="76"/>
      <c r="BY133" s="76"/>
      <c r="BZ133" s="76"/>
      <c r="CA133" s="76"/>
      <c r="CB133" s="76"/>
      <c r="CC133" s="76"/>
      <c r="CD133" s="76"/>
      <c r="CE133" s="76"/>
      <c r="CF133" s="76"/>
      <c r="CG133" s="76"/>
      <c r="CH133" s="76"/>
      <c r="CI133" s="76"/>
      <c r="CJ133" s="76"/>
      <c r="CK133" s="76"/>
      <c r="CL133" s="76"/>
      <c r="CM133" s="76"/>
      <c r="CN133" s="76"/>
      <c r="CO133" s="76"/>
      <c r="CP133" s="76"/>
      <c r="CQ133" s="76"/>
      <c r="CR133" s="76"/>
      <c r="CS133" s="76"/>
      <c r="CT133" s="76"/>
      <c r="CU133" s="76"/>
      <c r="CV133" s="76"/>
      <c r="CW133" s="76"/>
      <c r="CX133" s="76"/>
      <c r="CY133" s="76"/>
      <c r="CZ133" s="76"/>
      <c r="DA133" s="76"/>
      <c r="DB133" s="76"/>
      <c r="DC133" s="76"/>
      <c r="DD133" s="76"/>
      <c r="DE133" s="76"/>
      <c r="DF133" s="76"/>
      <c r="DG133" s="76"/>
      <c r="DH133" s="76"/>
      <c r="DI133" s="76"/>
      <c r="DJ133" s="76"/>
      <c r="DK133" s="76"/>
      <c r="DL133" s="76"/>
      <c r="DM133" s="76"/>
      <c r="DN133" s="76"/>
      <c r="DO133" s="76"/>
      <c r="DP133" s="76"/>
      <c r="DQ133" s="76"/>
      <c r="DR133" s="76"/>
      <c r="DS133" s="76"/>
      <c r="DT133" s="76"/>
      <c r="DU133" s="76"/>
      <c r="DV133" s="76"/>
      <c r="DW133" s="76"/>
      <c r="DX133" s="76"/>
      <c r="DY133" s="76"/>
      <c r="DZ133" s="76"/>
      <c r="EA133" s="76"/>
      <c r="EB133" s="76"/>
      <c r="EC133" s="76"/>
      <c r="ED133" s="76"/>
      <c r="EE133" s="76"/>
      <c r="EF133" s="76"/>
      <c r="EG133" s="76"/>
      <c r="EH133" s="76"/>
      <c r="EI133" s="76"/>
      <c r="EJ133" s="76"/>
      <c r="EK133" s="76"/>
      <c r="EL133" s="76"/>
      <c r="EM133" s="76"/>
      <c r="EN133" s="76"/>
      <c r="EO133" s="76"/>
      <c r="EP133" s="76"/>
      <c r="EQ133" s="76"/>
      <c r="ER133" s="76"/>
      <c r="ES133" s="76"/>
      <c r="ET133" s="76"/>
      <c r="EU133" s="76"/>
      <c r="EV133" s="76"/>
      <c r="EW133" s="76"/>
      <c r="EX133" s="76"/>
      <c r="EY133" s="76"/>
    </row>
    <row r="134" spans="1:155" s="89" customFormat="1" ht="15" customHeight="1" x14ac:dyDescent="0.25">
      <c r="A134" s="564"/>
      <c r="B134" s="568"/>
      <c r="C134" s="614"/>
      <c r="D134" s="773"/>
      <c r="E134" s="832"/>
      <c r="F134" s="847" t="s">
        <v>785</v>
      </c>
      <c r="G134" s="805" t="s">
        <v>788</v>
      </c>
      <c r="H134" s="806"/>
      <c r="I134" s="806"/>
      <c r="J134" s="807"/>
      <c r="K134" s="601"/>
      <c r="L134" s="79"/>
      <c r="M134" s="79"/>
      <c r="N134" s="76"/>
      <c r="O134" s="76"/>
      <c r="P134" s="76"/>
      <c r="Q134" s="76"/>
      <c r="R134" s="76"/>
      <c r="S134" s="76"/>
      <c r="T134" s="76"/>
      <c r="U134" s="76"/>
      <c r="V134" s="76"/>
      <c r="W134" s="76"/>
      <c r="X134" s="76"/>
      <c r="Y134" s="76"/>
      <c r="Z134" s="76"/>
      <c r="AA134" s="76"/>
      <c r="AB134" s="76"/>
      <c r="AC134" s="76"/>
      <c r="AD134" s="76"/>
      <c r="AE134" s="76"/>
      <c r="AF134" s="76"/>
      <c r="AG134" s="76"/>
      <c r="AH134" s="76"/>
      <c r="AI134" s="76"/>
      <c r="AJ134" s="76"/>
      <c r="AK134" s="76"/>
      <c r="AL134" s="76"/>
      <c r="AM134" s="76"/>
      <c r="AN134" s="76"/>
      <c r="AO134" s="76"/>
      <c r="AP134" s="76"/>
      <c r="AQ134" s="76"/>
      <c r="AR134" s="76"/>
      <c r="AS134" s="76"/>
      <c r="AT134" s="76"/>
      <c r="AU134" s="76"/>
      <c r="AV134" s="76"/>
      <c r="AW134" s="76"/>
      <c r="AX134" s="76"/>
      <c r="AY134" s="76"/>
      <c r="AZ134" s="76"/>
      <c r="BA134" s="76"/>
      <c r="BB134" s="76"/>
      <c r="BC134" s="76"/>
      <c r="BD134" s="76"/>
      <c r="BE134" s="76"/>
      <c r="BF134" s="76"/>
      <c r="BG134" s="76"/>
      <c r="BH134" s="76"/>
      <c r="BI134" s="76"/>
      <c r="BJ134" s="76"/>
      <c r="BK134" s="76"/>
      <c r="BL134" s="76"/>
      <c r="BM134" s="76"/>
      <c r="BN134" s="76"/>
      <c r="BO134" s="76"/>
      <c r="BP134" s="76"/>
      <c r="BQ134" s="76"/>
      <c r="BR134" s="76"/>
      <c r="BS134" s="76"/>
      <c r="BT134" s="76"/>
      <c r="BU134" s="76"/>
      <c r="BV134" s="76"/>
      <c r="BW134" s="76"/>
      <c r="BX134" s="76"/>
      <c r="BY134" s="76"/>
      <c r="BZ134" s="76"/>
      <c r="CA134" s="76"/>
      <c r="CB134" s="76"/>
      <c r="CC134" s="76"/>
      <c r="CD134" s="76"/>
      <c r="CE134" s="76"/>
      <c r="CF134" s="76"/>
      <c r="CG134" s="76"/>
      <c r="CH134" s="76"/>
      <c r="CI134" s="76"/>
      <c r="CJ134" s="76"/>
      <c r="CK134" s="76"/>
      <c r="CL134" s="76"/>
      <c r="CM134" s="76"/>
      <c r="CN134" s="76"/>
      <c r="CO134" s="76"/>
      <c r="CP134" s="76"/>
      <c r="CQ134" s="76"/>
      <c r="CR134" s="76"/>
      <c r="CS134" s="76"/>
      <c r="CT134" s="76"/>
      <c r="CU134" s="76"/>
      <c r="CV134" s="76"/>
      <c r="CW134" s="76"/>
      <c r="CX134" s="76"/>
      <c r="CY134" s="76"/>
      <c r="CZ134" s="76"/>
      <c r="DA134" s="76"/>
      <c r="DB134" s="76"/>
      <c r="DC134" s="76"/>
      <c r="DD134" s="76"/>
      <c r="DE134" s="76"/>
      <c r="DF134" s="76"/>
      <c r="DG134" s="76"/>
      <c r="DH134" s="76"/>
      <c r="DI134" s="76"/>
      <c r="DJ134" s="76"/>
      <c r="DK134" s="76"/>
      <c r="DL134" s="76"/>
      <c r="DM134" s="76"/>
      <c r="DN134" s="76"/>
      <c r="DO134" s="76"/>
      <c r="DP134" s="76"/>
      <c r="DQ134" s="76"/>
      <c r="DR134" s="76"/>
      <c r="DS134" s="76"/>
      <c r="DT134" s="76"/>
      <c r="DU134" s="76"/>
      <c r="DV134" s="76"/>
      <c r="DW134" s="76"/>
      <c r="DX134" s="76"/>
      <c r="DY134" s="76"/>
      <c r="DZ134" s="76"/>
      <c r="EA134" s="76"/>
      <c r="EB134" s="76"/>
      <c r="EC134" s="76"/>
      <c r="ED134" s="76"/>
      <c r="EE134" s="76"/>
      <c r="EF134" s="76"/>
      <c r="EG134" s="76"/>
      <c r="EH134" s="76"/>
      <c r="EI134" s="76"/>
      <c r="EJ134" s="76"/>
      <c r="EK134" s="76"/>
      <c r="EL134" s="76"/>
      <c r="EM134" s="76"/>
      <c r="EN134" s="76"/>
      <c r="EO134" s="76"/>
      <c r="EP134" s="76"/>
      <c r="EQ134" s="76"/>
      <c r="ER134" s="76"/>
      <c r="ES134" s="76"/>
      <c r="ET134" s="76"/>
      <c r="EU134" s="76"/>
      <c r="EV134" s="76"/>
      <c r="EW134" s="76"/>
      <c r="EX134" s="76"/>
      <c r="EY134" s="76"/>
    </row>
    <row r="135" spans="1:155" s="89" customFormat="1" ht="15" customHeight="1" x14ac:dyDescent="0.25">
      <c r="A135" s="564"/>
      <c r="B135" s="568"/>
      <c r="C135" s="614"/>
      <c r="D135" s="773"/>
      <c r="E135" s="832"/>
      <c r="F135" s="848"/>
      <c r="G135" s="808"/>
      <c r="H135" s="809"/>
      <c r="I135" s="809"/>
      <c r="J135" s="810"/>
      <c r="K135" s="601"/>
      <c r="L135" s="79"/>
      <c r="M135" s="79"/>
      <c r="N135" s="76"/>
      <c r="O135" s="76"/>
      <c r="P135" s="76"/>
      <c r="Q135" s="76"/>
      <c r="R135" s="76"/>
      <c r="S135" s="76"/>
      <c r="T135" s="76"/>
      <c r="U135" s="76"/>
      <c r="V135" s="76"/>
      <c r="W135" s="76"/>
      <c r="X135" s="76"/>
      <c r="Y135" s="76"/>
      <c r="Z135" s="76"/>
      <c r="AA135" s="76"/>
      <c r="AB135" s="76"/>
      <c r="AC135" s="76"/>
      <c r="AD135" s="76"/>
      <c r="AE135" s="76"/>
      <c r="AF135" s="76"/>
      <c r="AG135" s="76"/>
      <c r="AH135" s="76"/>
      <c r="AI135" s="76"/>
      <c r="AJ135" s="76"/>
      <c r="AK135" s="76"/>
      <c r="AL135" s="76"/>
      <c r="AM135" s="76"/>
      <c r="AN135" s="76"/>
      <c r="AO135" s="76"/>
      <c r="AP135" s="76"/>
      <c r="AQ135" s="76"/>
      <c r="AR135" s="76"/>
      <c r="AS135" s="76"/>
      <c r="AT135" s="76"/>
      <c r="AU135" s="76"/>
      <c r="AV135" s="76"/>
      <c r="AW135" s="76"/>
      <c r="AX135" s="76"/>
      <c r="AY135" s="76"/>
      <c r="AZ135" s="76"/>
      <c r="BA135" s="76"/>
      <c r="BB135" s="76"/>
      <c r="BC135" s="76"/>
      <c r="BD135" s="76"/>
      <c r="BE135" s="76"/>
      <c r="BF135" s="76"/>
      <c r="BG135" s="76"/>
      <c r="BH135" s="76"/>
      <c r="BI135" s="76"/>
      <c r="BJ135" s="76"/>
      <c r="BK135" s="76"/>
      <c r="BL135" s="76"/>
      <c r="BM135" s="76"/>
      <c r="BN135" s="76"/>
      <c r="BO135" s="76"/>
      <c r="BP135" s="76"/>
      <c r="BQ135" s="76"/>
      <c r="BR135" s="76"/>
      <c r="BS135" s="76"/>
      <c r="BT135" s="76"/>
      <c r="BU135" s="76"/>
      <c r="BV135" s="76"/>
      <c r="BW135" s="76"/>
      <c r="BX135" s="76"/>
      <c r="BY135" s="76"/>
      <c r="BZ135" s="76"/>
      <c r="CA135" s="76"/>
      <c r="CB135" s="76"/>
      <c r="CC135" s="76"/>
      <c r="CD135" s="76"/>
      <c r="CE135" s="76"/>
      <c r="CF135" s="76"/>
      <c r="CG135" s="76"/>
      <c r="CH135" s="76"/>
      <c r="CI135" s="76"/>
      <c r="CJ135" s="76"/>
      <c r="CK135" s="76"/>
      <c r="CL135" s="76"/>
      <c r="CM135" s="76"/>
      <c r="CN135" s="76"/>
      <c r="CO135" s="76"/>
      <c r="CP135" s="76"/>
      <c r="CQ135" s="76"/>
      <c r="CR135" s="76"/>
      <c r="CS135" s="76"/>
      <c r="CT135" s="76"/>
      <c r="CU135" s="76"/>
      <c r="CV135" s="76"/>
      <c r="CW135" s="76"/>
      <c r="CX135" s="76"/>
      <c r="CY135" s="76"/>
      <c r="CZ135" s="76"/>
      <c r="DA135" s="76"/>
      <c r="DB135" s="76"/>
      <c r="DC135" s="76"/>
      <c r="DD135" s="76"/>
      <c r="DE135" s="76"/>
      <c r="DF135" s="76"/>
      <c r="DG135" s="76"/>
      <c r="DH135" s="76"/>
      <c r="DI135" s="76"/>
      <c r="DJ135" s="76"/>
      <c r="DK135" s="76"/>
      <c r="DL135" s="76"/>
      <c r="DM135" s="76"/>
      <c r="DN135" s="76"/>
      <c r="DO135" s="76"/>
      <c r="DP135" s="76"/>
      <c r="DQ135" s="76"/>
      <c r="DR135" s="76"/>
      <c r="DS135" s="76"/>
      <c r="DT135" s="76"/>
      <c r="DU135" s="76"/>
      <c r="DV135" s="76"/>
      <c r="DW135" s="76"/>
      <c r="DX135" s="76"/>
      <c r="DY135" s="76"/>
      <c r="DZ135" s="76"/>
      <c r="EA135" s="76"/>
      <c r="EB135" s="76"/>
      <c r="EC135" s="76"/>
      <c r="ED135" s="76"/>
      <c r="EE135" s="76"/>
      <c r="EF135" s="76"/>
      <c r="EG135" s="76"/>
      <c r="EH135" s="76"/>
      <c r="EI135" s="76"/>
      <c r="EJ135" s="76"/>
      <c r="EK135" s="76"/>
      <c r="EL135" s="76"/>
      <c r="EM135" s="76"/>
      <c r="EN135" s="76"/>
      <c r="EO135" s="76"/>
      <c r="EP135" s="76"/>
      <c r="EQ135" s="76"/>
      <c r="ER135" s="76"/>
      <c r="ES135" s="76"/>
      <c r="ET135" s="76"/>
      <c r="EU135" s="76"/>
      <c r="EV135" s="76"/>
      <c r="EW135" s="76"/>
      <c r="EX135" s="76"/>
      <c r="EY135" s="76"/>
    </row>
    <row r="136" spans="1:155" s="89" customFormat="1" ht="15" customHeight="1" x14ac:dyDescent="0.25">
      <c r="A136" s="564"/>
      <c r="B136" s="568"/>
      <c r="C136" s="614"/>
      <c r="D136" s="773"/>
      <c r="E136" s="832"/>
      <c r="F136" s="849"/>
      <c r="G136" s="811"/>
      <c r="H136" s="812"/>
      <c r="I136" s="812"/>
      <c r="J136" s="813"/>
      <c r="K136" s="601"/>
      <c r="L136" s="79"/>
      <c r="M136" s="79"/>
      <c r="N136" s="76"/>
      <c r="O136" s="76"/>
      <c r="P136" s="76"/>
      <c r="Q136" s="76"/>
      <c r="R136" s="76"/>
      <c r="S136" s="76"/>
      <c r="T136" s="76"/>
      <c r="U136" s="76"/>
      <c r="V136" s="76"/>
      <c r="W136" s="76"/>
      <c r="X136" s="76"/>
      <c r="Y136" s="76"/>
      <c r="Z136" s="76"/>
      <c r="AA136" s="76"/>
      <c r="AB136" s="76"/>
      <c r="AC136" s="76"/>
      <c r="AD136" s="76"/>
      <c r="AE136" s="76"/>
      <c r="AF136" s="76"/>
      <c r="AG136" s="76"/>
      <c r="AH136" s="76"/>
      <c r="AI136" s="76"/>
      <c r="AJ136" s="76"/>
      <c r="AK136" s="76"/>
      <c r="AL136" s="76"/>
      <c r="AM136" s="76"/>
      <c r="AN136" s="76"/>
      <c r="AO136" s="76"/>
      <c r="AP136" s="76"/>
      <c r="AQ136" s="76"/>
      <c r="AR136" s="76"/>
      <c r="AS136" s="76"/>
      <c r="AT136" s="76"/>
      <c r="AU136" s="76"/>
      <c r="AV136" s="76"/>
      <c r="AW136" s="76"/>
      <c r="AX136" s="76"/>
      <c r="AY136" s="76"/>
      <c r="AZ136" s="76"/>
      <c r="BA136" s="76"/>
      <c r="BB136" s="76"/>
      <c r="BC136" s="76"/>
      <c r="BD136" s="76"/>
      <c r="BE136" s="76"/>
      <c r="BF136" s="76"/>
      <c r="BG136" s="76"/>
      <c r="BH136" s="76"/>
      <c r="BI136" s="76"/>
      <c r="BJ136" s="76"/>
      <c r="BK136" s="76"/>
      <c r="BL136" s="76"/>
      <c r="BM136" s="76"/>
      <c r="BN136" s="76"/>
      <c r="BO136" s="76"/>
      <c r="BP136" s="76"/>
      <c r="BQ136" s="76"/>
      <c r="BR136" s="76"/>
      <c r="BS136" s="76"/>
      <c r="BT136" s="76"/>
      <c r="BU136" s="76"/>
      <c r="BV136" s="76"/>
      <c r="BW136" s="76"/>
      <c r="BX136" s="76"/>
      <c r="BY136" s="76"/>
      <c r="BZ136" s="76"/>
      <c r="CA136" s="76"/>
      <c r="CB136" s="76"/>
      <c r="CC136" s="76"/>
      <c r="CD136" s="76"/>
      <c r="CE136" s="76"/>
      <c r="CF136" s="76"/>
      <c r="CG136" s="76"/>
      <c r="CH136" s="76"/>
      <c r="CI136" s="76"/>
      <c r="CJ136" s="76"/>
      <c r="CK136" s="76"/>
      <c r="CL136" s="76"/>
      <c r="CM136" s="76"/>
      <c r="CN136" s="76"/>
      <c r="CO136" s="76"/>
      <c r="CP136" s="76"/>
      <c r="CQ136" s="76"/>
      <c r="CR136" s="76"/>
      <c r="CS136" s="76"/>
      <c r="CT136" s="76"/>
      <c r="CU136" s="76"/>
      <c r="CV136" s="76"/>
      <c r="CW136" s="76"/>
      <c r="CX136" s="76"/>
      <c r="CY136" s="76"/>
      <c r="CZ136" s="76"/>
      <c r="DA136" s="76"/>
      <c r="DB136" s="76"/>
      <c r="DC136" s="76"/>
      <c r="DD136" s="76"/>
      <c r="DE136" s="76"/>
      <c r="DF136" s="76"/>
      <c r="DG136" s="76"/>
      <c r="DH136" s="76"/>
      <c r="DI136" s="76"/>
      <c r="DJ136" s="76"/>
      <c r="DK136" s="76"/>
      <c r="DL136" s="76"/>
      <c r="DM136" s="76"/>
      <c r="DN136" s="76"/>
      <c r="DO136" s="76"/>
      <c r="DP136" s="76"/>
      <c r="DQ136" s="76"/>
      <c r="DR136" s="76"/>
      <c r="DS136" s="76"/>
      <c r="DT136" s="76"/>
      <c r="DU136" s="76"/>
      <c r="DV136" s="76"/>
      <c r="DW136" s="76"/>
      <c r="DX136" s="76"/>
      <c r="DY136" s="76"/>
      <c r="DZ136" s="76"/>
      <c r="EA136" s="76"/>
      <c r="EB136" s="76"/>
      <c r="EC136" s="76"/>
      <c r="ED136" s="76"/>
      <c r="EE136" s="76"/>
      <c r="EF136" s="76"/>
      <c r="EG136" s="76"/>
      <c r="EH136" s="76"/>
      <c r="EI136" s="76"/>
      <c r="EJ136" s="76"/>
      <c r="EK136" s="76"/>
      <c r="EL136" s="76"/>
      <c r="EM136" s="76"/>
      <c r="EN136" s="76"/>
      <c r="EO136" s="76"/>
      <c r="EP136" s="76"/>
      <c r="EQ136" s="76"/>
      <c r="ER136" s="76"/>
      <c r="ES136" s="76"/>
      <c r="ET136" s="76"/>
      <c r="EU136" s="76"/>
      <c r="EV136" s="76"/>
      <c r="EW136" s="76"/>
      <c r="EX136" s="76"/>
      <c r="EY136" s="76"/>
    </row>
    <row r="137" spans="1:155" s="89" customFormat="1" ht="15" customHeight="1" x14ac:dyDescent="0.25">
      <c r="A137" s="564"/>
      <c r="B137" s="568"/>
      <c r="C137" s="614"/>
      <c r="D137" s="773"/>
      <c r="E137" s="832"/>
      <c r="F137" s="844" t="s">
        <v>84</v>
      </c>
      <c r="G137" s="833">
        <v>12.5</v>
      </c>
      <c r="H137" s="834"/>
      <c r="I137" s="834"/>
      <c r="J137" s="835"/>
      <c r="K137" s="601"/>
      <c r="L137" s="79"/>
      <c r="M137" s="79"/>
      <c r="N137" s="76"/>
      <c r="O137" s="76"/>
      <c r="P137" s="76"/>
      <c r="Q137" s="76"/>
      <c r="R137" s="76"/>
      <c r="S137" s="76"/>
      <c r="T137" s="76"/>
      <c r="U137" s="76"/>
      <c r="V137" s="76"/>
      <c r="W137" s="76"/>
      <c r="X137" s="76"/>
      <c r="Y137" s="76"/>
      <c r="Z137" s="76"/>
      <c r="AA137" s="76"/>
      <c r="AB137" s="76"/>
      <c r="AC137" s="76"/>
      <c r="AD137" s="76"/>
      <c r="AE137" s="76"/>
      <c r="AF137" s="76"/>
      <c r="AG137" s="76"/>
      <c r="AH137" s="76"/>
      <c r="AI137" s="76"/>
      <c r="AJ137" s="76"/>
      <c r="AK137" s="76"/>
      <c r="AL137" s="76"/>
      <c r="AM137" s="76"/>
      <c r="AN137" s="76"/>
      <c r="AO137" s="76"/>
      <c r="AP137" s="76"/>
      <c r="AQ137" s="76"/>
      <c r="AR137" s="76"/>
      <c r="AS137" s="76"/>
      <c r="AT137" s="76"/>
      <c r="AU137" s="76"/>
      <c r="AV137" s="76"/>
      <c r="AW137" s="76"/>
      <c r="AX137" s="76"/>
      <c r="AY137" s="76"/>
      <c r="AZ137" s="76"/>
      <c r="BA137" s="76"/>
      <c r="BB137" s="76"/>
      <c r="BC137" s="76"/>
      <c r="BD137" s="76"/>
      <c r="BE137" s="76"/>
      <c r="BF137" s="76"/>
      <c r="BG137" s="76"/>
      <c r="BH137" s="76"/>
      <c r="BI137" s="76"/>
      <c r="BJ137" s="76"/>
      <c r="BK137" s="76"/>
      <c r="BL137" s="76"/>
      <c r="BM137" s="76"/>
      <c r="BN137" s="76"/>
      <c r="BO137" s="76"/>
      <c r="BP137" s="76"/>
      <c r="BQ137" s="76"/>
      <c r="BR137" s="76"/>
      <c r="BS137" s="76"/>
      <c r="BT137" s="76"/>
      <c r="BU137" s="76"/>
      <c r="BV137" s="76"/>
      <c r="BW137" s="76"/>
      <c r="BX137" s="76"/>
      <c r="BY137" s="76"/>
      <c r="BZ137" s="76"/>
      <c r="CA137" s="76"/>
      <c r="CB137" s="76"/>
      <c r="CC137" s="76"/>
      <c r="CD137" s="76"/>
      <c r="CE137" s="76"/>
      <c r="CF137" s="76"/>
      <c r="CG137" s="76"/>
      <c r="CH137" s="76"/>
      <c r="CI137" s="76"/>
      <c r="CJ137" s="76"/>
      <c r="CK137" s="76"/>
      <c r="CL137" s="76"/>
      <c r="CM137" s="76"/>
      <c r="CN137" s="76"/>
      <c r="CO137" s="76"/>
      <c r="CP137" s="76"/>
      <c r="CQ137" s="76"/>
      <c r="CR137" s="76"/>
      <c r="CS137" s="76"/>
      <c r="CT137" s="76"/>
      <c r="CU137" s="76"/>
      <c r="CV137" s="76"/>
      <c r="CW137" s="76"/>
      <c r="CX137" s="76"/>
      <c r="CY137" s="76"/>
      <c r="CZ137" s="76"/>
      <c r="DA137" s="76"/>
      <c r="DB137" s="76"/>
      <c r="DC137" s="76"/>
      <c r="DD137" s="76"/>
      <c r="DE137" s="76"/>
      <c r="DF137" s="76"/>
      <c r="DG137" s="76"/>
      <c r="DH137" s="76"/>
      <c r="DI137" s="76"/>
      <c r="DJ137" s="76"/>
      <c r="DK137" s="76"/>
      <c r="DL137" s="76"/>
      <c r="DM137" s="76"/>
      <c r="DN137" s="76"/>
      <c r="DO137" s="76"/>
      <c r="DP137" s="76"/>
      <c r="DQ137" s="76"/>
      <c r="DR137" s="76"/>
      <c r="DS137" s="76"/>
      <c r="DT137" s="76"/>
      <c r="DU137" s="76"/>
      <c r="DV137" s="76"/>
      <c r="DW137" s="76"/>
      <c r="DX137" s="76"/>
      <c r="DY137" s="76"/>
      <c r="DZ137" s="76"/>
      <c r="EA137" s="76"/>
      <c r="EB137" s="76"/>
      <c r="EC137" s="76"/>
      <c r="ED137" s="76"/>
      <c r="EE137" s="76"/>
      <c r="EF137" s="76"/>
      <c r="EG137" s="76"/>
      <c r="EH137" s="76"/>
      <c r="EI137" s="76"/>
      <c r="EJ137" s="76"/>
      <c r="EK137" s="76"/>
      <c r="EL137" s="76"/>
      <c r="EM137" s="76"/>
      <c r="EN137" s="76"/>
      <c r="EO137" s="76"/>
      <c r="EP137" s="76"/>
      <c r="EQ137" s="76"/>
      <c r="ER137" s="76"/>
      <c r="ES137" s="76"/>
      <c r="ET137" s="76"/>
      <c r="EU137" s="76"/>
      <c r="EV137" s="76"/>
      <c r="EW137" s="76"/>
      <c r="EX137" s="76"/>
      <c r="EY137" s="76"/>
    </row>
    <row r="138" spans="1:155" s="89" customFormat="1" ht="15" customHeight="1" x14ac:dyDescent="0.25">
      <c r="A138" s="564"/>
      <c r="B138" s="568"/>
      <c r="C138" s="614"/>
      <c r="D138" s="773"/>
      <c r="E138" s="832"/>
      <c r="F138" s="845"/>
      <c r="G138" s="836"/>
      <c r="H138" s="837"/>
      <c r="I138" s="837"/>
      <c r="J138" s="838"/>
      <c r="K138" s="601"/>
      <c r="L138" s="79"/>
      <c r="M138" s="79"/>
      <c r="N138" s="76"/>
      <c r="O138" s="76"/>
      <c r="P138" s="76"/>
      <c r="Q138" s="76"/>
      <c r="R138" s="76"/>
      <c r="S138" s="76"/>
      <c r="T138" s="76"/>
      <c r="U138" s="76"/>
      <c r="V138" s="76"/>
      <c r="W138" s="76"/>
      <c r="X138" s="76"/>
      <c r="Y138" s="76"/>
      <c r="Z138" s="76"/>
      <c r="AA138" s="76"/>
      <c r="AB138" s="76"/>
      <c r="AC138" s="76"/>
      <c r="AD138" s="76"/>
      <c r="AE138" s="76"/>
      <c r="AF138" s="76"/>
      <c r="AG138" s="76"/>
      <c r="AH138" s="76"/>
      <c r="AI138" s="76"/>
      <c r="AJ138" s="76"/>
      <c r="AK138" s="76"/>
      <c r="AL138" s="76"/>
      <c r="AM138" s="76"/>
      <c r="AN138" s="76"/>
      <c r="AO138" s="76"/>
      <c r="AP138" s="76"/>
      <c r="AQ138" s="76"/>
      <c r="AR138" s="76"/>
      <c r="AS138" s="76"/>
      <c r="AT138" s="76"/>
      <c r="AU138" s="76"/>
      <c r="AV138" s="76"/>
      <c r="AW138" s="76"/>
      <c r="AX138" s="76"/>
      <c r="AY138" s="76"/>
      <c r="AZ138" s="76"/>
      <c r="BA138" s="76"/>
      <c r="BB138" s="76"/>
      <c r="BC138" s="76"/>
      <c r="BD138" s="76"/>
      <c r="BE138" s="76"/>
      <c r="BF138" s="76"/>
      <c r="BG138" s="76"/>
      <c r="BH138" s="76"/>
      <c r="BI138" s="76"/>
      <c r="BJ138" s="76"/>
      <c r="BK138" s="76"/>
      <c r="BL138" s="76"/>
      <c r="BM138" s="76"/>
      <c r="BN138" s="76"/>
      <c r="BO138" s="76"/>
      <c r="BP138" s="76"/>
      <c r="BQ138" s="76"/>
      <c r="BR138" s="76"/>
      <c r="BS138" s="76"/>
      <c r="BT138" s="76"/>
      <c r="BU138" s="76"/>
      <c r="BV138" s="76"/>
      <c r="BW138" s="76"/>
      <c r="BX138" s="76"/>
      <c r="BY138" s="76"/>
      <c r="BZ138" s="76"/>
      <c r="CA138" s="76"/>
      <c r="CB138" s="76"/>
      <c r="CC138" s="76"/>
      <c r="CD138" s="76"/>
      <c r="CE138" s="76"/>
      <c r="CF138" s="76"/>
      <c r="CG138" s="76"/>
      <c r="CH138" s="76"/>
      <c r="CI138" s="76"/>
      <c r="CJ138" s="76"/>
      <c r="CK138" s="76"/>
      <c r="CL138" s="76"/>
      <c r="CM138" s="76"/>
      <c r="CN138" s="76"/>
      <c r="CO138" s="76"/>
      <c r="CP138" s="76"/>
      <c r="CQ138" s="76"/>
      <c r="CR138" s="76"/>
      <c r="CS138" s="76"/>
      <c r="CT138" s="76"/>
      <c r="CU138" s="76"/>
      <c r="CV138" s="76"/>
      <c r="CW138" s="76"/>
      <c r="CX138" s="76"/>
      <c r="CY138" s="76"/>
      <c r="CZ138" s="76"/>
      <c r="DA138" s="76"/>
      <c r="DB138" s="76"/>
      <c r="DC138" s="76"/>
      <c r="DD138" s="76"/>
      <c r="DE138" s="76"/>
      <c r="DF138" s="76"/>
      <c r="DG138" s="76"/>
      <c r="DH138" s="76"/>
      <c r="DI138" s="76"/>
      <c r="DJ138" s="76"/>
      <c r="DK138" s="76"/>
      <c r="DL138" s="76"/>
      <c r="DM138" s="76"/>
      <c r="DN138" s="76"/>
      <c r="DO138" s="76"/>
      <c r="DP138" s="76"/>
      <c r="DQ138" s="76"/>
      <c r="DR138" s="76"/>
      <c r="DS138" s="76"/>
      <c r="DT138" s="76"/>
      <c r="DU138" s="76"/>
      <c r="DV138" s="76"/>
      <c r="DW138" s="76"/>
      <c r="DX138" s="76"/>
      <c r="DY138" s="76"/>
      <c r="DZ138" s="76"/>
      <c r="EA138" s="76"/>
      <c r="EB138" s="76"/>
      <c r="EC138" s="76"/>
      <c r="ED138" s="76"/>
      <c r="EE138" s="76"/>
      <c r="EF138" s="76"/>
      <c r="EG138" s="76"/>
      <c r="EH138" s="76"/>
      <c r="EI138" s="76"/>
      <c r="EJ138" s="76"/>
      <c r="EK138" s="76"/>
      <c r="EL138" s="76"/>
      <c r="EM138" s="76"/>
      <c r="EN138" s="76"/>
      <c r="EO138" s="76"/>
      <c r="EP138" s="76"/>
      <c r="EQ138" s="76"/>
      <c r="ER138" s="76"/>
      <c r="ES138" s="76"/>
      <c r="ET138" s="76"/>
      <c r="EU138" s="76"/>
      <c r="EV138" s="76"/>
      <c r="EW138" s="76"/>
      <c r="EX138" s="76"/>
      <c r="EY138" s="76"/>
    </row>
    <row r="139" spans="1:155" s="89" customFormat="1" ht="15" customHeight="1" x14ac:dyDescent="0.25">
      <c r="A139" s="564"/>
      <c r="B139" s="569"/>
      <c r="C139" s="614"/>
      <c r="D139" s="773"/>
      <c r="E139" s="777"/>
      <c r="F139" s="846"/>
      <c r="G139" s="839"/>
      <c r="H139" s="840"/>
      <c r="I139" s="840"/>
      <c r="J139" s="841"/>
      <c r="K139" s="601"/>
      <c r="L139" s="79"/>
      <c r="M139" s="79"/>
      <c r="N139" s="76"/>
      <c r="O139" s="76"/>
      <c r="P139" s="76"/>
      <c r="Q139" s="76"/>
      <c r="R139" s="76"/>
      <c r="S139" s="76"/>
      <c r="T139" s="76"/>
      <c r="U139" s="76"/>
      <c r="V139" s="76"/>
      <c r="W139" s="76"/>
      <c r="X139" s="76"/>
      <c r="Y139" s="76"/>
      <c r="Z139" s="76"/>
      <c r="AA139" s="76"/>
      <c r="AB139" s="76"/>
      <c r="AC139" s="76"/>
      <c r="AD139" s="76"/>
      <c r="AE139" s="76"/>
      <c r="AF139" s="76"/>
      <c r="AG139" s="76"/>
      <c r="AH139" s="76"/>
      <c r="AI139" s="76"/>
      <c r="AJ139" s="76"/>
      <c r="AK139" s="76"/>
      <c r="AL139" s="76"/>
      <c r="AM139" s="76"/>
      <c r="AN139" s="76"/>
      <c r="AO139" s="76"/>
      <c r="AP139" s="76"/>
      <c r="AQ139" s="76"/>
      <c r="AR139" s="76"/>
      <c r="AS139" s="76"/>
      <c r="AT139" s="76"/>
      <c r="AU139" s="76"/>
      <c r="AV139" s="76"/>
      <c r="AW139" s="76"/>
      <c r="AX139" s="76"/>
      <c r="AY139" s="76"/>
      <c r="AZ139" s="76"/>
      <c r="BA139" s="76"/>
      <c r="BB139" s="76"/>
      <c r="BC139" s="76"/>
      <c r="BD139" s="76"/>
      <c r="BE139" s="76"/>
      <c r="BF139" s="76"/>
      <c r="BG139" s="76"/>
      <c r="BH139" s="76"/>
      <c r="BI139" s="76"/>
      <c r="BJ139" s="76"/>
      <c r="BK139" s="76"/>
      <c r="BL139" s="76"/>
      <c r="BM139" s="76"/>
      <c r="BN139" s="76"/>
      <c r="BO139" s="76"/>
      <c r="BP139" s="76"/>
      <c r="BQ139" s="76"/>
      <c r="BR139" s="76"/>
      <c r="BS139" s="76"/>
      <c r="BT139" s="76"/>
      <c r="BU139" s="76"/>
      <c r="BV139" s="76"/>
      <c r="BW139" s="76"/>
      <c r="BX139" s="76"/>
      <c r="BY139" s="76"/>
      <c r="BZ139" s="76"/>
      <c r="CA139" s="76"/>
      <c r="CB139" s="76"/>
      <c r="CC139" s="76"/>
      <c r="CD139" s="76"/>
      <c r="CE139" s="76"/>
      <c r="CF139" s="76"/>
      <c r="CG139" s="76"/>
      <c r="CH139" s="76"/>
      <c r="CI139" s="76"/>
      <c r="CJ139" s="76"/>
      <c r="CK139" s="76"/>
      <c r="CL139" s="76"/>
      <c r="CM139" s="76"/>
      <c r="CN139" s="76"/>
      <c r="CO139" s="76"/>
      <c r="CP139" s="76"/>
      <c r="CQ139" s="76"/>
      <c r="CR139" s="76"/>
      <c r="CS139" s="76"/>
      <c r="CT139" s="76"/>
      <c r="CU139" s="76"/>
      <c r="CV139" s="76"/>
      <c r="CW139" s="76"/>
      <c r="CX139" s="76"/>
      <c r="CY139" s="76"/>
      <c r="CZ139" s="76"/>
      <c r="DA139" s="76"/>
      <c r="DB139" s="76"/>
      <c r="DC139" s="76"/>
      <c r="DD139" s="76"/>
      <c r="DE139" s="76"/>
      <c r="DF139" s="76"/>
      <c r="DG139" s="76"/>
      <c r="DH139" s="76"/>
      <c r="DI139" s="76"/>
      <c r="DJ139" s="76"/>
      <c r="DK139" s="76"/>
      <c r="DL139" s="76"/>
      <c r="DM139" s="76"/>
      <c r="DN139" s="76"/>
      <c r="DO139" s="76"/>
      <c r="DP139" s="76"/>
      <c r="DQ139" s="76"/>
      <c r="DR139" s="76"/>
      <c r="DS139" s="76"/>
      <c r="DT139" s="76"/>
      <c r="DU139" s="76"/>
      <c r="DV139" s="76"/>
      <c r="DW139" s="76"/>
      <c r="DX139" s="76"/>
      <c r="DY139" s="76"/>
      <c r="DZ139" s="76"/>
      <c r="EA139" s="76"/>
      <c r="EB139" s="76"/>
      <c r="EC139" s="76"/>
      <c r="ED139" s="76"/>
      <c r="EE139" s="76"/>
      <c r="EF139" s="76"/>
      <c r="EG139" s="76"/>
      <c r="EH139" s="76"/>
      <c r="EI139" s="76"/>
      <c r="EJ139" s="76"/>
      <c r="EK139" s="76"/>
      <c r="EL139" s="76"/>
      <c r="EM139" s="76"/>
      <c r="EN139" s="76"/>
      <c r="EO139" s="76"/>
      <c r="EP139" s="76"/>
      <c r="EQ139" s="76"/>
      <c r="ER139" s="76"/>
      <c r="ES139" s="76"/>
      <c r="ET139" s="76"/>
      <c r="EU139" s="76"/>
      <c r="EV139" s="76"/>
      <c r="EW139" s="76"/>
      <c r="EX139" s="76"/>
      <c r="EY139" s="76"/>
    </row>
    <row r="140" spans="1:155" s="89" customFormat="1" ht="15" customHeight="1" x14ac:dyDescent="0.25">
      <c r="A140" s="564">
        <v>5</v>
      </c>
      <c r="B140" s="567"/>
      <c r="C140" s="614" t="s">
        <v>902</v>
      </c>
      <c r="D140" s="773"/>
      <c r="E140" s="774"/>
      <c r="F140" s="847" t="s">
        <v>779</v>
      </c>
      <c r="G140" s="805" t="s">
        <v>782</v>
      </c>
      <c r="H140" s="806"/>
      <c r="I140" s="806"/>
      <c r="J140" s="807"/>
      <c r="K140" s="601">
        <v>5954</v>
      </c>
      <c r="L140" s="79"/>
      <c r="M140" s="79"/>
      <c r="N140" s="76"/>
      <c r="O140" s="76"/>
      <c r="P140" s="76"/>
      <c r="Q140" s="76"/>
      <c r="R140" s="76"/>
      <c r="S140" s="76"/>
      <c r="T140" s="76"/>
      <c r="U140" s="76"/>
      <c r="V140" s="76"/>
      <c r="W140" s="76"/>
      <c r="X140" s="76"/>
      <c r="Y140" s="76"/>
      <c r="Z140" s="76"/>
      <c r="AA140" s="76"/>
      <c r="AB140" s="76"/>
      <c r="AC140" s="76"/>
      <c r="AD140" s="76"/>
      <c r="AE140" s="76"/>
      <c r="AF140" s="76"/>
      <c r="AG140" s="76"/>
      <c r="AH140" s="76"/>
      <c r="AI140" s="76"/>
      <c r="AJ140" s="76"/>
      <c r="AK140" s="76"/>
      <c r="AL140" s="76"/>
      <c r="AM140" s="76"/>
      <c r="AN140" s="76"/>
      <c r="AO140" s="76"/>
      <c r="AP140" s="76"/>
      <c r="AQ140" s="76"/>
      <c r="AR140" s="76"/>
      <c r="AS140" s="76"/>
      <c r="AT140" s="76"/>
      <c r="AU140" s="76"/>
      <c r="AV140" s="76"/>
      <c r="AW140" s="76"/>
      <c r="AX140" s="76"/>
      <c r="AY140" s="76"/>
      <c r="AZ140" s="76"/>
      <c r="BA140" s="76"/>
      <c r="BB140" s="76"/>
      <c r="BC140" s="76"/>
      <c r="BD140" s="76"/>
      <c r="BE140" s="76"/>
      <c r="BF140" s="76"/>
      <c r="BG140" s="76"/>
      <c r="BH140" s="76"/>
      <c r="BI140" s="76"/>
      <c r="BJ140" s="76"/>
      <c r="BK140" s="76"/>
      <c r="BL140" s="76"/>
      <c r="BM140" s="76"/>
      <c r="BN140" s="76"/>
      <c r="BO140" s="76"/>
      <c r="BP140" s="76"/>
      <c r="BQ140" s="76"/>
      <c r="BR140" s="76"/>
      <c r="BS140" s="76"/>
      <c r="BT140" s="76"/>
      <c r="BU140" s="76"/>
      <c r="BV140" s="76"/>
      <c r="BW140" s="76"/>
      <c r="BX140" s="76"/>
      <c r="BY140" s="76"/>
      <c r="BZ140" s="76"/>
      <c r="CA140" s="76"/>
      <c r="CB140" s="76"/>
      <c r="CC140" s="76"/>
      <c r="CD140" s="76"/>
      <c r="CE140" s="76"/>
      <c r="CF140" s="76"/>
      <c r="CG140" s="76"/>
      <c r="CH140" s="76"/>
      <c r="CI140" s="76"/>
      <c r="CJ140" s="76"/>
      <c r="CK140" s="76"/>
      <c r="CL140" s="76"/>
      <c r="CM140" s="76"/>
      <c r="CN140" s="76"/>
      <c r="CO140" s="76"/>
      <c r="CP140" s="76"/>
      <c r="CQ140" s="76"/>
      <c r="CR140" s="76"/>
      <c r="CS140" s="76"/>
      <c r="CT140" s="76"/>
      <c r="CU140" s="76"/>
      <c r="CV140" s="76"/>
      <c r="CW140" s="76"/>
      <c r="CX140" s="76"/>
      <c r="CY140" s="76"/>
      <c r="CZ140" s="76"/>
      <c r="DA140" s="76"/>
      <c r="DB140" s="76"/>
      <c r="DC140" s="76"/>
      <c r="DD140" s="76"/>
      <c r="DE140" s="76"/>
      <c r="DF140" s="76"/>
      <c r="DG140" s="76"/>
      <c r="DH140" s="76"/>
      <c r="DI140" s="76"/>
      <c r="DJ140" s="76"/>
      <c r="DK140" s="76"/>
      <c r="DL140" s="76"/>
      <c r="DM140" s="76"/>
      <c r="DN140" s="76"/>
      <c r="DO140" s="76"/>
      <c r="DP140" s="76"/>
      <c r="DQ140" s="76"/>
      <c r="DR140" s="76"/>
      <c r="DS140" s="76"/>
      <c r="DT140" s="76"/>
      <c r="DU140" s="76"/>
      <c r="DV140" s="76"/>
      <c r="DW140" s="76"/>
      <c r="DX140" s="76"/>
      <c r="DY140" s="76"/>
      <c r="DZ140" s="76"/>
      <c r="EA140" s="76"/>
      <c r="EB140" s="76"/>
      <c r="EC140" s="76"/>
      <c r="ED140" s="76"/>
      <c r="EE140" s="76"/>
      <c r="EF140" s="76"/>
      <c r="EG140" s="76"/>
      <c r="EH140" s="76"/>
      <c r="EI140" s="76"/>
      <c r="EJ140" s="76"/>
      <c r="EK140" s="76"/>
      <c r="EL140" s="76"/>
      <c r="EM140" s="76"/>
      <c r="EN140" s="76"/>
      <c r="EO140" s="76"/>
      <c r="EP140" s="76"/>
      <c r="EQ140" s="76"/>
      <c r="ER140" s="76"/>
      <c r="ES140" s="76"/>
      <c r="ET140" s="76"/>
      <c r="EU140" s="76"/>
      <c r="EV140" s="76"/>
      <c r="EW140" s="76"/>
      <c r="EX140" s="76"/>
      <c r="EY140" s="76"/>
    </row>
    <row r="141" spans="1:155" s="89" customFormat="1" ht="15" customHeight="1" x14ac:dyDescent="0.25">
      <c r="A141" s="564"/>
      <c r="B141" s="568"/>
      <c r="C141" s="614"/>
      <c r="D141" s="773"/>
      <c r="E141" s="832"/>
      <c r="F141" s="848"/>
      <c r="G141" s="808"/>
      <c r="H141" s="809"/>
      <c r="I141" s="809"/>
      <c r="J141" s="810"/>
      <c r="K141" s="601"/>
      <c r="L141" s="79"/>
      <c r="M141" s="79"/>
      <c r="N141" s="76"/>
      <c r="O141" s="76"/>
      <c r="P141" s="76"/>
      <c r="Q141" s="76"/>
      <c r="R141" s="76"/>
      <c r="S141" s="76"/>
      <c r="T141" s="76"/>
      <c r="U141" s="76"/>
      <c r="V141" s="76"/>
      <c r="W141" s="76"/>
      <c r="X141" s="76"/>
      <c r="Y141" s="76"/>
      <c r="Z141" s="76"/>
      <c r="AA141" s="76"/>
      <c r="AB141" s="76"/>
      <c r="AC141" s="76"/>
      <c r="AD141" s="76"/>
      <c r="AE141" s="76"/>
      <c r="AF141" s="76"/>
      <c r="AG141" s="76"/>
      <c r="AH141" s="76"/>
      <c r="AI141" s="76"/>
      <c r="AJ141" s="76"/>
      <c r="AK141" s="76"/>
      <c r="AL141" s="76"/>
      <c r="AM141" s="76"/>
      <c r="AN141" s="76"/>
      <c r="AO141" s="76"/>
      <c r="AP141" s="76"/>
      <c r="AQ141" s="76"/>
      <c r="AR141" s="76"/>
      <c r="AS141" s="76"/>
      <c r="AT141" s="76"/>
      <c r="AU141" s="76"/>
      <c r="AV141" s="76"/>
      <c r="AW141" s="76"/>
      <c r="AX141" s="76"/>
      <c r="AY141" s="76"/>
      <c r="AZ141" s="76"/>
      <c r="BA141" s="76"/>
      <c r="BB141" s="76"/>
      <c r="BC141" s="76"/>
      <c r="BD141" s="76"/>
      <c r="BE141" s="76"/>
      <c r="BF141" s="76"/>
      <c r="BG141" s="76"/>
      <c r="BH141" s="76"/>
      <c r="BI141" s="76"/>
      <c r="BJ141" s="76"/>
      <c r="BK141" s="76"/>
      <c r="BL141" s="76"/>
      <c r="BM141" s="76"/>
      <c r="BN141" s="76"/>
      <c r="BO141" s="76"/>
      <c r="BP141" s="76"/>
      <c r="BQ141" s="76"/>
      <c r="BR141" s="76"/>
      <c r="BS141" s="76"/>
      <c r="BT141" s="76"/>
      <c r="BU141" s="76"/>
      <c r="BV141" s="76"/>
      <c r="BW141" s="76"/>
      <c r="BX141" s="76"/>
      <c r="BY141" s="76"/>
      <c r="BZ141" s="76"/>
      <c r="CA141" s="76"/>
      <c r="CB141" s="76"/>
      <c r="CC141" s="76"/>
      <c r="CD141" s="76"/>
      <c r="CE141" s="76"/>
      <c r="CF141" s="76"/>
      <c r="CG141" s="76"/>
      <c r="CH141" s="76"/>
      <c r="CI141" s="76"/>
      <c r="CJ141" s="76"/>
      <c r="CK141" s="76"/>
      <c r="CL141" s="76"/>
      <c r="CM141" s="76"/>
      <c r="CN141" s="76"/>
      <c r="CO141" s="76"/>
      <c r="CP141" s="76"/>
      <c r="CQ141" s="76"/>
      <c r="CR141" s="76"/>
      <c r="CS141" s="76"/>
      <c r="CT141" s="76"/>
      <c r="CU141" s="76"/>
      <c r="CV141" s="76"/>
      <c r="CW141" s="76"/>
      <c r="CX141" s="76"/>
      <c r="CY141" s="76"/>
      <c r="CZ141" s="76"/>
      <c r="DA141" s="76"/>
      <c r="DB141" s="76"/>
      <c r="DC141" s="76"/>
      <c r="DD141" s="76"/>
      <c r="DE141" s="76"/>
      <c r="DF141" s="76"/>
      <c r="DG141" s="76"/>
      <c r="DH141" s="76"/>
      <c r="DI141" s="76"/>
      <c r="DJ141" s="76"/>
      <c r="DK141" s="76"/>
      <c r="DL141" s="76"/>
      <c r="DM141" s="76"/>
      <c r="DN141" s="76"/>
      <c r="DO141" s="76"/>
      <c r="DP141" s="76"/>
      <c r="DQ141" s="76"/>
      <c r="DR141" s="76"/>
      <c r="DS141" s="76"/>
      <c r="DT141" s="76"/>
      <c r="DU141" s="76"/>
      <c r="DV141" s="76"/>
      <c r="DW141" s="76"/>
      <c r="DX141" s="76"/>
      <c r="DY141" s="76"/>
      <c r="DZ141" s="76"/>
      <c r="EA141" s="76"/>
      <c r="EB141" s="76"/>
      <c r="EC141" s="76"/>
      <c r="ED141" s="76"/>
      <c r="EE141" s="76"/>
      <c r="EF141" s="76"/>
      <c r="EG141" s="76"/>
      <c r="EH141" s="76"/>
      <c r="EI141" s="76"/>
      <c r="EJ141" s="76"/>
      <c r="EK141" s="76"/>
      <c r="EL141" s="76"/>
      <c r="EM141" s="76"/>
      <c r="EN141" s="76"/>
      <c r="EO141" s="76"/>
      <c r="EP141" s="76"/>
      <c r="EQ141" s="76"/>
      <c r="ER141" s="76"/>
      <c r="ES141" s="76"/>
      <c r="ET141" s="76"/>
      <c r="EU141" s="76"/>
      <c r="EV141" s="76"/>
      <c r="EW141" s="76"/>
      <c r="EX141" s="76"/>
      <c r="EY141" s="76"/>
    </row>
    <row r="142" spans="1:155" s="89" customFormat="1" ht="15" customHeight="1" x14ac:dyDescent="0.25">
      <c r="A142" s="564"/>
      <c r="B142" s="568"/>
      <c r="C142" s="614"/>
      <c r="D142" s="773"/>
      <c r="E142" s="832"/>
      <c r="F142" s="849"/>
      <c r="G142" s="811"/>
      <c r="H142" s="812"/>
      <c r="I142" s="812"/>
      <c r="J142" s="813"/>
      <c r="K142" s="601"/>
      <c r="L142" s="79"/>
      <c r="M142" s="79"/>
      <c r="N142" s="76"/>
      <c r="O142" s="76"/>
      <c r="P142" s="76"/>
      <c r="Q142" s="76"/>
      <c r="R142" s="76"/>
      <c r="S142" s="76"/>
      <c r="T142" s="76"/>
      <c r="U142" s="76"/>
      <c r="V142" s="76"/>
      <c r="W142" s="76"/>
      <c r="X142" s="76"/>
      <c r="Y142" s="76"/>
      <c r="Z142" s="76"/>
      <c r="AA142" s="76"/>
      <c r="AB142" s="76"/>
      <c r="AC142" s="76"/>
      <c r="AD142" s="76"/>
      <c r="AE142" s="76"/>
      <c r="AF142" s="76"/>
      <c r="AG142" s="76"/>
      <c r="AH142" s="76"/>
      <c r="AI142" s="76"/>
      <c r="AJ142" s="76"/>
      <c r="AK142" s="76"/>
      <c r="AL142" s="76"/>
      <c r="AM142" s="76"/>
      <c r="AN142" s="76"/>
      <c r="AO142" s="76"/>
      <c r="AP142" s="76"/>
      <c r="AQ142" s="76"/>
      <c r="AR142" s="76"/>
      <c r="AS142" s="76"/>
      <c r="AT142" s="76"/>
      <c r="AU142" s="76"/>
      <c r="AV142" s="76"/>
      <c r="AW142" s="76"/>
      <c r="AX142" s="76"/>
      <c r="AY142" s="76"/>
      <c r="AZ142" s="76"/>
      <c r="BA142" s="76"/>
      <c r="BB142" s="76"/>
      <c r="BC142" s="76"/>
      <c r="BD142" s="76"/>
      <c r="BE142" s="76"/>
      <c r="BF142" s="76"/>
      <c r="BG142" s="76"/>
      <c r="BH142" s="76"/>
      <c r="BI142" s="76"/>
      <c r="BJ142" s="76"/>
      <c r="BK142" s="76"/>
      <c r="BL142" s="76"/>
      <c r="BM142" s="76"/>
      <c r="BN142" s="76"/>
      <c r="BO142" s="76"/>
      <c r="BP142" s="76"/>
      <c r="BQ142" s="76"/>
      <c r="BR142" s="76"/>
      <c r="BS142" s="76"/>
      <c r="BT142" s="76"/>
      <c r="BU142" s="76"/>
      <c r="BV142" s="76"/>
      <c r="BW142" s="76"/>
      <c r="BX142" s="76"/>
      <c r="BY142" s="76"/>
      <c r="BZ142" s="76"/>
      <c r="CA142" s="76"/>
      <c r="CB142" s="76"/>
      <c r="CC142" s="76"/>
      <c r="CD142" s="76"/>
      <c r="CE142" s="76"/>
      <c r="CF142" s="76"/>
      <c r="CG142" s="76"/>
      <c r="CH142" s="76"/>
      <c r="CI142" s="76"/>
      <c r="CJ142" s="76"/>
      <c r="CK142" s="76"/>
      <c r="CL142" s="76"/>
      <c r="CM142" s="76"/>
      <c r="CN142" s="76"/>
      <c r="CO142" s="76"/>
      <c r="CP142" s="76"/>
      <c r="CQ142" s="76"/>
      <c r="CR142" s="76"/>
      <c r="CS142" s="76"/>
      <c r="CT142" s="76"/>
      <c r="CU142" s="76"/>
      <c r="CV142" s="76"/>
      <c r="CW142" s="76"/>
      <c r="CX142" s="76"/>
      <c r="CY142" s="76"/>
      <c r="CZ142" s="76"/>
      <c r="DA142" s="76"/>
      <c r="DB142" s="76"/>
      <c r="DC142" s="76"/>
      <c r="DD142" s="76"/>
      <c r="DE142" s="76"/>
      <c r="DF142" s="76"/>
      <c r="DG142" s="76"/>
      <c r="DH142" s="76"/>
      <c r="DI142" s="76"/>
      <c r="DJ142" s="76"/>
      <c r="DK142" s="76"/>
      <c r="DL142" s="76"/>
      <c r="DM142" s="76"/>
      <c r="DN142" s="76"/>
      <c r="DO142" s="76"/>
      <c r="DP142" s="76"/>
      <c r="DQ142" s="76"/>
      <c r="DR142" s="76"/>
      <c r="DS142" s="76"/>
      <c r="DT142" s="76"/>
      <c r="DU142" s="76"/>
      <c r="DV142" s="76"/>
      <c r="DW142" s="76"/>
      <c r="DX142" s="76"/>
      <c r="DY142" s="76"/>
      <c r="DZ142" s="76"/>
      <c r="EA142" s="76"/>
      <c r="EB142" s="76"/>
      <c r="EC142" s="76"/>
      <c r="ED142" s="76"/>
      <c r="EE142" s="76"/>
      <c r="EF142" s="76"/>
      <c r="EG142" s="76"/>
      <c r="EH142" s="76"/>
      <c r="EI142" s="76"/>
      <c r="EJ142" s="76"/>
      <c r="EK142" s="76"/>
      <c r="EL142" s="76"/>
      <c r="EM142" s="76"/>
      <c r="EN142" s="76"/>
      <c r="EO142" s="76"/>
      <c r="EP142" s="76"/>
      <c r="EQ142" s="76"/>
      <c r="ER142" s="76"/>
      <c r="ES142" s="76"/>
      <c r="ET142" s="76"/>
      <c r="EU142" s="76"/>
      <c r="EV142" s="76"/>
      <c r="EW142" s="76"/>
      <c r="EX142" s="76"/>
      <c r="EY142" s="76"/>
    </row>
    <row r="143" spans="1:155" s="89" customFormat="1" ht="15" customHeight="1" x14ac:dyDescent="0.25">
      <c r="A143" s="564"/>
      <c r="B143" s="568"/>
      <c r="C143" s="614"/>
      <c r="D143" s="773"/>
      <c r="E143" s="832"/>
      <c r="F143" s="844" t="s">
        <v>781</v>
      </c>
      <c r="G143" s="805" t="s">
        <v>783</v>
      </c>
      <c r="H143" s="806"/>
      <c r="I143" s="806"/>
      <c r="J143" s="807"/>
      <c r="K143" s="601"/>
      <c r="L143" s="79"/>
      <c r="M143" s="79"/>
      <c r="N143" s="76"/>
      <c r="O143" s="76"/>
      <c r="P143" s="76"/>
      <c r="Q143" s="76"/>
      <c r="R143" s="76"/>
      <c r="S143" s="76"/>
      <c r="T143" s="76"/>
      <c r="U143" s="76"/>
      <c r="V143" s="76"/>
      <c r="W143" s="76"/>
      <c r="X143" s="76"/>
      <c r="Y143" s="76"/>
      <c r="Z143" s="76"/>
      <c r="AA143" s="76"/>
      <c r="AB143" s="76"/>
      <c r="AC143" s="76"/>
      <c r="AD143" s="76"/>
      <c r="AE143" s="76"/>
      <c r="AF143" s="76"/>
      <c r="AG143" s="76"/>
      <c r="AH143" s="76"/>
      <c r="AI143" s="76"/>
      <c r="AJ143" s="76"/>
      <c r="AK143" s="76"/>
      <c r="AL143" s="76"/>
      <c r="AM143" s="76"/>
      <c r="AN143" s="76"/>
      <c r="AO143" s="76"/>
      <c r="AP143" s="76"/>
      <c r="AQ143" s="76"/>
      <c r="AR143" s="76"/>
      <c r="AS143" s="76"/>
      <c r="AT143" s="76"/>
      <c r="AU143" s="76"/>
      <c r="AV143" s="76"/>
      <c r="AW143" s="76"/>
      <c r="AX143" s="76"/>
      <c r="AY143" s="76"/>
      <c r="AZ143" s="76"/>
      <c r="BA143" s="76"/>
      <c r="BB143" s="76"/>
      <c r="BC143" s="76"/>
      <c r="BD143" s="76"/>
      <c r="BE143" s="76"/>
      <c r="BF143" s="76"/>
      <c r="BG143" s="76"/>
      <c r="BH143" s="76"/>
      <c r="BI143" s="76"/>
      <c r="BJ143" s="76"/>
      <c r="BK143" s="76"/>
      <c r="BL143" s="76"/>
      <c r="BM143" s="76"/>
      <c r="BN143" s="76"/>
      <c r="BO143" s="76"/>
      <c r="BP143" s="76"/>
      <c r="BQ143" s="76"/>
      <c r="BR143" s="76"/>
      <c r="BS143" s="76"/>
      <c r="BT143" s="76"/>
      <c r="BU143" s="76"/>
      <c r="BV143" s="76"/>
      <c r="BW143" s="76"/>
      <c r="BX143" s="76"/>
      <c r="BY143" s="76"/>
      <c r="BZ143" s="76"/>
      <c r="CA143" s="76"/>
      <c r="CB143" s="76"/>
      <c r="CC143" s="76"/>
      <c r="CD143" s="76"/>
      <c r="CE143" s="76"/>
      <c r="CF143" s="76"/>
      <c r="CG143" s="76"/>
      <c r="CH143" s="76"/>
      <c r="CI143" s="76"/>
      <c r="CJ143" s="76"/>
      <c r="CK143" s="76"/>
      <c r="CL143" s="76"/>
      <c r="CM143" s="76"/>
      <c r="CN143" s="76"/>
      <c r="CO143" s="76"/>
      <c r="CP143" s="76"/>
      <c r="CQ143" s="76"/>
      <c r="CR143" s="76"/>
      <c r="CS143" s="76"/>
      <c r="CT143" s="76"/>
      <c r="CU143" s="76"/>
      <c r="CV143" s="76"/>
      <c r="CW143" s="76"/>
      <c r="CX143" s="76"/>
      <c r="CY143" s="76"/>
      <c r="CZ143" s="76"/>
      <c r="DA143" s="76"/>
      <c r="DB143" s="76"/>
      <c r="DC143" s="76"/>
      <c r="DD143" s="76"/>
      <c r="DE143" s="76"/>
      <c r="DF143" s="76"/>
      <c r="DG143" s="76"/>
      <c r="DH143" s="76"/>
      <c r="DI143" s="76"/>
      <c r="DJ143" s="76"/>
      <c r="DK143" s="76"/>
      <c r="DL143" s="76"/>
      <c r="DM143" s="76"/>
      <c r="DN143" s="76"/>
      <c r="DO143" s="76"/>
      <c r="DP143" s="76"/>
      <c r="DQ143" s="76"/>
      <c r="DR143" s="76"/>
      <c r="DS143" s="76"/>
      <c r="DT143" s="76"/>
      <c r="DU143" s="76"/>
      <c r="DV143" s="76"/>
      <c r="DW143" s="76"/>
      <c r="DX143" s="76"/>
      <c r="DY143" s="76"/>
      <c r="DZ143" s="76"/>
      <c r="EA143" s="76"/>
      <c r="EB143" s="76"/>
      <c r="EC143" s="76"/>
      <c r="ED143" s="76"/>
      <c r="EE143" s="76"/>
      <c r="EF143" s="76"/>
      <c r="EG143" s="76"/>
      <c r="EH143" s="76"/>
      <c r="EI143" s="76"/>
      <c r="EJ143" s="76"/>
      <c r="EK143" s="76"/>
      <c r="EL143" s="76"/>
      <c r="EM143" s="76"/>
      <c r="EN143" s="76"/>
      <c r="EO143" s="76"/>
      <c r="EP143" s="76"/>
      <c r="EQ143" s="76"/>
      <c r="ER143" s="76"/>
      <c r="ES143" s="76"/>
      <c r="ET143" s="76"/>
      <c r="EU143" s="76"/>
      <c r="EV143" s="76"/>
      <c r="EW143" s="76"/>
      <c r="EX143" s="76"/>
      <c r="EY143" s="76"/>
    </row>
    <row r="144" spans="1:155" s="89" customFormat="1" ht="15" customHeight="1" x14ac:dyDescent="0.25">
      <c r="A144" s="564"/>
      <c r="B144" s="568"/>
      <c r="C144" s="614"/>
      <c r="D144" s="773"/>
      <c r="E144" s="832"/>
      <c r="F144" s="845"/>
      <c r="G144" s="808"/>
      <c r="H144" s="809"/>
      <c r="I144" s="809"/>
      <c r="J144" s="810"/>
      <c r="K144" s="601"/>
      <c r="L144" s="79"/>
      <c r="M144" s="79"/>
      <c r="N144" s="76"/>
      <c r="O144" s="76"/>
      <c r="P144" s="76"/>
      <c r="Q144" s="76"/>
      <c r="R144" s="76"/>
      <c r="S144" s="76"/>
      <c r="T144" s="76"/>
      <c r="U144" s="76"/>
      <c r="V144" s="76"/>
      <c r="W144" s="76"/>
      <c r="X144" s="76"/>
      <c r="Y144" s="76"/>
      <c r="Z144" s="76"/>
      <c r="AA144" s="76"/>
      <c r="AB144" s="76"/>
      <c r="AC144" s="76"/>
      <c r="AD144" s="76"/>
      <c r="AE144" s="76"/>
      <c r="AF144" s="76"/>
      <c r="AG144" s="76"/>
      <c r="AH144" s="76"/>
      <c r="AI144" s="76"/>
      <c r="AJ144" s="76"/>
      <c r="AK144" s="76"/>
      <c r="AL144" s="76"/>
      <c r="AM144" s="76"/>
      <c r="AN144" s="76"/>
      <c r="AO144" s="76"/>
      <c r="AP144" s="76"/>
      <c r="AQ144" s="76"/>
      <c r="AR144" s="76"/>
      <c r="AS144" s="76"/>
      <c r="AT144" s="76"/>
      <c r="AU144" s="76"/>
      <c r="AV144" s="76"/>
      <c r="AW144" s="76"/>
      <c r="AX144" s="76"/>
      <c r="AY144" s="76"/>
      <c r="AZ144" s="76"/>
      <c r="BA144" s="76"/>
      <c r="BB144" s="76"/>
      <c r="BC144" s="76"/>
      <c r="BD144" s="76"/>
      <c r="BE144" s="76"/>
      <c r="BF144" s="76"/>
      <c r="BG144" s="76"/>
      <c r="BH144" s="76"/>
      <c r="BI144" s="76"/>
      <c r="BJ144" s="76"/>
      <c r="BK144" s="76"/>
      <c r="BL144" s="76"/>
      <c r="BM144" s="76"/>
      <c r="BN144" s="76"/>
      <c r="BO144" s="76"/>
      <c r="BP144" s="76"/>
      <c r="BQ144" s="76"/>
      <c r="BR144" s="76"/>
      <c r="BS144" s="76"/>
      <c r="BT144" s="76"/>
      <c r="BU144" s="76"/>
      <c r="BV144" s="76"/>
      <c r="BW144" s="76"/>
      <c r="BX144" s="76"/>
      <c r="BY144" s="76"/>
      <c r="BZ144" s="76"/>
      <c r="CA144" s="76"/>
      <c r="CB144" s="76"/>
      <c r="CC144" s="76"/>
      <c r="CD144" s="76"/>
      <c r="CE144" s="76"/>
      <c r="CF144" s="76"/>
      <c r="CG144" s="76"/>
      <c r="CH144" s="76"/>
      <c r="CI144" s="76"/>
      <c r="CJ144" s="76"/>
      <c r="CK144" s="76"/>
      <c r="CL144" s="76"/>
      <c r="CM144" s="76"/>
      <c r="CN144" s="76"/>
      <c r="CO144" s="76"/>
      <c r="CP144" s="76"/>
      <c r="CQ144" s="76"/>
      <c r="CR144" s="76"/>
      <c r="CS144" s="76"/>
      <c r="CT144" s="76"/>
      <c r="CU144" s="76"/>
      <c r="CV144" s="76"/>
      <c r="CW144" s="76"/>
      <c r="CX144" s="76"/>
      <c r="CY144" s="76"/>
      <c r="CZ144" s="76"/>
      <c r="DA144" s="76"/>
      <c r="DB144" s="76"/>
      <c r="DC144" s="76"/>
      <c r="DD144" s="76"/>
      <c r="DE144" s="76"/>
      <c r="DF144" s="76"/>
      <c r="DG144" s="76"/>
      <c r="DH144" s="76"/>
      <c r="DI144" s="76"/>
      <c r="DJ144" s="76"/>
      <c r="DK144" s="76"/>
      <c r="DL144" s="76"/>
      <c r="DM144" s="76"/>
      <c r="DN144" s="76"/>
      <c r="DO144" s="76"/>
      <c r="DP144" s="76"/>
      <c r="DQ144" s="76"/>
      <c r="DR144" s="76"/>
      <c r="DS144" s="76"/>
      <c r="DT144" s="76"/>
      <c r="DU144" s="76"/>
      <c r="DV144" s="76"/>
      <c r="DW144" s="76"/>
      <c r="DX144" s="76"/>
      <c r="DY144" s="76"/>
      <c r="DZ144" s="76"/>
      <c r="EA144" s="76"/>
      <c r="EB144" s="76"/>
      <c r="EC144" s="76"/>
      <c r="ED144" s="76"/>
      <c r="EE144" s="76"/>
      <c r="EF144" s="76"/>
      <c r="EG144" s="76"/>
      <c r="EH144" s="76"/>
      <c r="EI144" s="76"/>
      <c r="EJ144" s="76"/>
      <c r="EK144" s="76"/>
      <c r="EL144" s="76"/>
      <c r="EM144" s="76"/>
      <c r="EN144" s="76"/>
      <c r="EO144" s="76"/>
      <c r="EP144" s="76"/>
      <c r="EQ144" s="76"/>
      <c r="ER144" s="76"/>
      <c r="ES144" s="76"/>
      <c r="ET144" s="76"/>
      <c r="EU144" s="76"/>
      <c r="EV144" s="76"/>
      <c r="EW144" s="76"/>
      <c r="EX144" s="76"/>
      <c r="EY144" s="76"/>
    </row>
    <row r="145" spans="1:155" s="89" customFormat="1" ht="15" customHeight="1" x14ac:dyDescent="0.25">
      <c r="A145" s="564"/>
      <c r="B145" s="568"/>
      <c r="C145" s="614"/>
      <c r="D145" s="773"/>
      <c r="E145" s="832"/>
      <c r="F145" s="846"/>
      <c r="G145" s="811"/>
      <c r="H145" s="812"/>
      <c r="I145" s="812"/>
      <c r="J145" s="813"/>
      <c r="K145" s="601"/>
      <c r="L145" s="79"/>
      <c r="M145" s="79"/>
      <c r="N145" s="76"/>
      <c r="O145" s="76"/>
      <c r="P145" s="76"/>
      <c r="Q145" s="76"/>
      <c r="R145" s="76"/>
      <c r="S145" s="76"/>
      <c r="T145" s="76"/>
      <c r="U145" s="76"/>
      <c r="V145" s="76"/>
      <c r="W145" s="76"/>
      <c r="X145" s="76"/>
      <c r="Y145" s="76"/>
      <c r="Z145" s="76"/>
      <c r="AA145" s="76"/>
      <c r="AB145" s="76"/>
      <c r="AC145" s="76"/>
      <c r="AD145" s="76"/>
      <c r="AE145" s="76"/>
      <c r="AF145" s="76"/>
      <c r="AG145" s="76"/>
      <c r="AH145" s="76"/>
      <c r="AI145" s="76"/>
      <c r="AJ145" s="76"/>
      <c r="AK145" s="76"/>
      <c r="AL145" s="76"/>
      <c r="AM145" s="76"/>
      <c r="AN145" s="76"/>
      <c r="AO145" s="76"/>
      <c r="AP145" s="76"/>
      <c r="AQ145" s="76"/>
      <c r="AR145" s="76"/>
      <c r="AS145" s="76"/>
      <c r="AT145" s="76"/>
      <c r="AU145" s="76"/>
      <c r="AV145" s="76"/>
      <c r="AW145" s="76"/>
      <c r="AX145" s="76"/>
      <c r="AY145" s="76"/>
      <c r="AZ145" s="76"/>
      <c r="BA145" s="76"/>
      <c r="BB145" s="76"/>
      <c r="BC145" s="76"/>
      <c r="BD145" s="76"/>
      <c r="BE145" s="76"/>
      <c r="BF145" s="76"/>
      <c r="BG145" s="76"/>
      <c r="BH145" s="76"/>
      <c r="BI145" s="76"/>
      <c r="BJ145" s="76"/>
      <c r="BK145" s="76"/>
      <c r="BL145" s="76"/>
      <c r="BM145" s="76"/>
      <c r="BN145" s="76"/>
      <c r="BO145" s="76"/>
      <c r="BP145" s="76"/>
      <c r="BQ145" s="76"/>
      <c r="BR145" s="76"/>
      <c r="BS145" s="76"/>
      <c r="BT145" s="76"/>
      <c r="BU145" s="76"/>
      <c r="BV145" s="76"/>
      <c r="BW145" s="76"/>
      <c r="BX145" s="76"/>
      <c r="BY145" s="76"/>
      <c r="BZ145" s="76"/>
      <c r="CA145" s="76"/>
      <c r="CB145" s="76"/>
      <c r="CC145" s="76"/>
      <c r="CD145" s="76"/>
      <c r="CE145" s="76"/>
      <c r="CF145" s="76"/>
      <c r="CG145" s="76"/>
      <c r="CH145" s="76"/>
      <c r="CI145" s="76"/>
      <c r="CJ145" s="76"/>
      <c r="CK145" s="76"/>
      <c r="CL145" s="76"/>
      <c r="CM145" s="76"/>
      <c r="CN145" s="76"/>
      <c r="CO145" s="76"/>
      <c r="CP145" s="76"/>
      <c r="CQ145" s="76"/>
      <c r="CR145" s="76"/>
      <c r="CS145" s="76"/>
      <c r="CT145" s="76"/>
      <c r="CU145" s="76"/>
      <c r="CV145" s="76"/>
      <c r="CW145" s="76"/>
      <c r="CX145" s="76"/>
      <c r="CY145" s="76"/>
      <c r="CZ145" s="76"/>
      <c r="DA145" s="76"/>
      <c r="DB145" s="76"/>
      <c r="DC145" s="76"/>
      <c r="DD145" s="76"/>
      <c r="DE145" s="76"/>
      <c r="DF145" s="76"/>
      <c r="DG145" s="76"/>
      <c r="DH145" s="76"/>
      <c r="DI145" s="76"/>
      <c r="DJ145" s="76"/>
      <c r="DK145" s="76"/>
      <c r="DL145" s="76"/>
      <c r="DM145" s="76"/>
      <c r="DN145" s="76"/>
      <c r="DO145" s="76"/>
      <c r="DP145" s="76"/>
      <c r="DQ145" s="76"/>
      <c r="DR145" s="76"/>
      <c r="DS145" s="76"/>
      <c r="DT145" s="76"/>
      <c r="DU145" s="76"/>
      <c r="DV145" s="76"/>
      <c r="DW145" s="76"/>
      <c r="DX145" s="76"/>
      <c r="DY145" s="76"/>
      <c r="DZ145" s="76"/>
      <c r="EA145" s="76"/>
      <c r="EB145" s="76"/>
      <c r="EC145" s="76"/>
      <c r="ED145" s="76"/>
      <c r="EE145" s="76"/>
      <c r="EF145" s="76"/>
      <c r="EG145" s="76"/>
      <c r="EH145" s="76"/>
      <c r="EI145" s="76"/>
      <c r="EJ145" s="76"/>
      <c r="EK145" s="76"/>
      <c r="EL145" s="76"/>
      <c r="EM145" s="76"/>
      <c r="EN145" s="76"/>
      <c r="EO145" s="76"/>
      <c r="EP145" s="76"/>
      <c r="EQ145" s="76"/>
      <c r="ER145" s="76"/>
      <c r="ES145" s="76"/>
      <c r="ET145" s="76"/>
      <c r="EU145" s="76"/>
      <c r="EV145" s="76"/>
      <c r="EW145" s="76"/>
      <c r="EX145" s="76"/>
      <c r="EY145" s="76"/>
    </row>
    <row r="146" spans="1:155" s="89" customFormat="1" ht="15" customHeight="1" x14ac:dyDescent="0.25">
      <c r="A146" s="564"/>
      <c r="B146" s="568"/>
      <c r="C146" s="614"/>
      <c r="D146" s="773"/>
      <c r="E146" s="832"/>
      <c r="F146" s="844" t="s">
        <v>789</v>
      </c>
      <c r="G146" s="805" t="s">
        <v>790</v>
      </c>
      <c r="H146" s="806"/>
      <c r="I146" s="806"/>
      <c r="J146" s="807"/>
      <c r="K146" s="601"/>
      <c r="L146" s="79"/>
      <c r="M146" s="79"/>
      <c r="N146" s="76"/>
      <c r="O146" s="76"/>
      <c r="P146" s="76"/>
      <c r="Q146" s="76"/>
      <c r="R146" s="76"/>
      <c r="S146" s="76"/>
      <c r="T146" s="76"/>
      <c r="U146" s="76"/>
      <c r="V146" s="76"/>
      <c r="W146" s="76"/>
      <c r="X146" s="76"/>
      <c r="Y146" s="76"/>
      <c r="Z146" s="76"/>
      <c r="AA146" s="76"/>
      <c r="AB146" s="76"/>
      <c r="AC146" s="76"/>
      <c r="AD146" s="76"/>
      <c r="AE146" s="76"/>
      <c r="AF146" s="76"/>
      <c r="AG146" s="76"/>
      <c r="AH146" s="76"/>
      <c r="AI146" s="76"/>
      <c r="AJ146" s="76"/>
      <c r="AK146" s="76"/>
      <c r="AL146" s="76"/>
      <c r="AM146" s="76"/>
      <c r="AN146" s="76"/>
      <c r="AO146" s="76"/>
      <c r="AP146" s="76"/>
      <c r="AQ146" s="76"/>
      <c r="AR146" s="76"/>
      <c r="AS146" s="76"/>
      <c r="AT146" s="76"/>
      <c r="AU146" s="76"/>
      <c r="AV146" s="76"/>
      <c r="AW146" s="76"/>
      <c r="AX146" s="76"/>
      <c r="AY146" s="76"/>
      <c r="AZ146" s="76"/>
      <c r="BA146" s="76"/>
      <c r="BB146" s="76"/>
      <c r="BC146" s="76"/>
      <c r="BD146" s="76"/>
      <c r="BE146" s="76"/>
      <c r="BF146" s="76"/>
      <c r="BG146" s="76"/>
      <c r="BH146" s="76"/>
      <c r="BI146" s="76"/>
      <c r="BJ146" s="76"/>
      <c r="BK146" s="76"/>
      <c r="BL146" s="76"/>
      <c r="BM146" s="76"/>
      <c r="BN146" s="76"/>
      <c r="BO146" s="76"/>
      <c r="BP146" s="76"/>
      <c r="BQ146" s="76"/>
      <c r="BR146" s="76"/>
      <c r="BS146" s="76"/>
      <c r="BT146" s="76"/>
      <c r="BU146" s="76"/>
      <c r="BV146" s="76"/>
      <c r="BW146" s="76"/>
      <c r="BX146" s="76"/>
      <c r="BY146" s="76"/>
      <c r="BZ146" s="76"/>
      <c r="CA146" s="76"/>
      <c r="CB146" s="76"/>
      <c r="CC146" s="76"/>
      <c r="CD146" s="76"/>
      <c r="CE146" s="76"/>
      <c r="CF146" s="76"/>
      <c r="CG146" s="76"/>
      <c r="CH146" s="76"/>
      <c r="CI146" s="76"/>
      <c r="CJ146" s="76"/>
      <c r="CK146" s="76"/>
      <c r="CL146" s="76"/>
      <c r="CM146" s="76"/>
      <c r="CN146" s="76"/>
      <c r="CO146" s="76"/>
      <c r="CP146" s="76"/>
      <c r="CQ146" s="76"/>
      <c r="CR146" s="76"/>
      <c r="CS146" s="76"/>
      <c r="CT146" s="76"/>
      <c r="CU146" s="76"/>
      <c r="CV146" s="76"/>
      <c r="CW146" s="76"/>
      <c r="CX146" s="76"/>
      <c r="CY146" s="76"/>
      <c r="CZ146" s="76"/>
      <c r="DA146" s="76"/>
      <c r="DB146" s="76"/>
      <c r="DC146" s="76"/>
      <c r="DD146" s="76"/>
      <c r="DE146" s="76"/>
      <c r="DF146" s="76"/>
      <c r="DG146" s="76"/>
      <c r="DH146" s="76"/>
      <c r="DI146" s="76"/>
      <c r="DJ146" s="76"/>
      <c r="DK146" s="76"/>
      <c r="DL146" s="76"/>
      <c r="DM146" s="76"/>
      <c r="DN146" s="76"/>
      <c r="DO146" s="76"/>
      <c r="DP146" s="76"/>
      <c r="DQ146" s="76"/>
      <c r="DR146" s="76"/>
      <c r="DS146" s="76"/>
      <c r="DT146" s="76"/>
      <c r="DU146" s="76"/>
      <c r="DV146" s="76"/>
      <c r="DW146" s="76"/>
      <c r="DX146" s="76"/>
      <c r="DY146" s="76"/>
      <c r="DZ146" s="76"/>
      <c r="EA146" s="76"/>
      <c r="EB146" s="76"/>
      <c r="EC146" s="76"/>
      <c r="ED146" s="76"/>
      <c r="EE146" s="76"/>
      <c r="EF146" s="76"/>
      <c r="EG146" s="76"/>
      <c r="EH146" s="76"/>
      <c r="EI146" s="76"/>
      <c r="EJ146" s="76"/>
      <c r="EK146" s="76"/>
      <c r="EL146" s="76"/>
      <c r="EM146" s="76"/>
      <c r="EN146" s="76"/>
      <c r="EO146" s="76"/>
      <c r="EP146" s="76"/>
      <c r="EQ146" s="76"/>
      <c r="ER146" s="76"/>
      <c r="ES146" s="76"/>
      <c r="ET146" s="76"/>
      <c r="EU146" s="76"/>
      <c r="EV146" s="76"/>
      <c r="EW146" s="76"/>
      <c r="EX146" s="76"/>
      <c r="EY146" s="76"/>
    </row>
    <row r="147" spans="1:155" s="89" customFormat="1" ht="15" customHeight="1" x14ac:dyDescent="0.25">
      <c r="A147" s="564"/>
      <c r="B147" s="568"/>
      <c r="C147" s="614"/>
      <c r="D147" s="773"/>
      <c r="E147" s="832"/>
      <c r="F147" s="845"/>
      <c r="G147" s="808"/>
      <c r="H147" s="809"/>
      <c r="I147" s="809"/>
      <c r="J147" s="810"/>
      <c r="K147" s="601"/>
      <c r="L147" s="79"/>
      <c r="M147" s="79"/>
      <c r="N147" s="76"/>
      <c r="O147" s="76"/>
      <c r="P147" s="76"/>
      <c r="Q147" s="76"/>
      <c r="R147" s="76"/>
      <c r="S147" s="76"/>
      <c r="T147" s="76"/>
      <c r="U147" s="76"/>
      <c r="V147" s="76"/>
      <c r="W147" s="76"/>
      <c r="X147" s="76"/>
      <c r="Y147" s="76"/>
      <c r="Z147" s="76"/>
      <c r="AA147" s="76"/>
      <c r="AB147" s="76"/>
      <c r="AC147" s="76"/>
      <c r="AD147" s="76"/>
      <c r="AE147" s="76"/>
      <c r="AF147" s="76"/>
      <c r="AG147" s="76"/>
      <c r="AH147" s="76"/>
      <c r="AI147" s="76"/>
      <c r="AJ147" s="76"/>
      <c r="AK147" s="76"/>
      <c r="AL147" s="76"/>
      <c r="AM147" s="76"/>
      <c r="AN147" s="76"/>
      <c r="AO147" s="76"/>
      <c r="AP147" s="76"/>
      <c r="AQ147" s="76"/>
      <c r="AR147" s="76"/>
      <c r="AS147" s="76"/>
      <c r="AT147" s="76"/>
      <c r="AU147" s="76"/>
      <c r="AV147" s="76"/>
      <c r="AW147" s="76"/>
      <c r="AX147" s="76"/>
      <c r="AY147" s="76"/>
      <c r="AZ147" s="76"/>
      <c r="BA147" s="76"/>
      <c r="BB147" s="76"/>
      <c r="BC147" s="76"/>
      <c r="BD147" s="76"/>
      <c r="BE147" s="76"/>
      <c r="BF147" s="76"/>
      <c r="BG147" s="76"/>
      <c r="BH147" s="76"/>
      <c r="BI147" s="76"/>
      <c r="BJ147" s="76"/>
      <c r="BK147" s="76"/>
      <c r="BL147" s="76"/>
      <c r="BM147" s="76"/>
      <c r="BN147" s="76"/>
      <c r="BO147" s="76"/>
      <c r="BP147" s="76"/>
      <c r="BQ147" s="76"/>
      <c r="BR147" s="76"/>
      <c r="BS147" s="76"/>
      <c r="BT147" s="76"/>
      <c r="BU147" s="76"/>
      <c r="BV147" s="76"/>
      <c r="BW147" s="76"/>
      <c r="BX147" s="76"/>
      <c r="BY147" s="76"/>
      <c r="BZ147" s="76"/>
      <c r="CA147" s="76"/>
      <c r="CB147" s="76"/>
      <c r="CC147" s="76"/>
      <c r="CD147" s="76"/>
      <c r="CE147" s="76"/>
      <c r="CF147" s="76"/>
      <c r="CG147" s="76"/>
      <c r="CH147" s="76"/>
      <c r="CI147" s="76"/>
      <c r="CJ147" s="76"/>
      <c r="CK147" s="76"/>
      <c r="CL147" s="76"/>
      <c r="CM147" s="76"/>
      <c r="CN147" s="76"/>
      <c r="CO147" s="76"/>
      <c r="CP147" s="76"/>
      <c r="CQ147" s="76"/>
      <c r="CR147" s="76"/>
      <c r="CS147" s="76"/>
      <c r="CT147" s="76"/>
      <c r="CU147" s="76"/>
      <c r="CV147" s="76"/>
      <c r="CW147" s="76"/>
      <c r="CX147" s="76"/>
      <c r="CY147" s="76"/>
      <c r="CZ147" s="76"/>
      <c r="DA147" s="76"/>
      <c r="DB147" s="76"/>
      <c r="DC147" s="76"/>
      <c r="DD147" s="76"/>
      <c r="DE147" s="76"/>
      <c r="DF147" s="76"/>
      <c r="DG147" s="76"/>
      <c r="DH147" s="76"/>
      <c r="DI147" s="76"/>
      <c r="DJ147" s="76"/>
      <c r="DK147" s="76"/>
      <c r="DL147" s="76"/>
      <c r="DM147" s="76"/>
      <c r="DN147" s="76"/>
      <c r="DO147" s="76"/>
      <c r="DP147" s="76"/>
      <c r="DQ147" s="76"/>
      <c r="DR147" s="76"/>
      <c r="DS147" s="76"/>
      <c r="DT147" s="76"/>
      <c r="DU147" s="76"/>
      <c r="DV147" s="76"/>
      <c r="DW147" s="76"/>
      <c r="DX147" s="76"/>
      <c r="DY147" s="76"/>
      <c r="DZ147" s="76"/>
      <c r="EA147" s="76"/>
      <c r="EB147" s="76"/>
      <c r="EC147" s="76"/>
      <c r="ED147" s="76"/>
      <c r="EE147" s="76"/>
      <c r="EF147" s="76"/>
      <c r="EG147" s="76"/>
      <c r="EH147" s="76"/>
      <c r="EI147" s="76"/>
      <c r="EJ147" s="76"/>
      <c r="EK147" s="76"/>
      <c r="EL147" s="76"/>
      <c r="EM147" s="76"/>
      <c r="EN147" s="76"/>
      <c r="EO147" s="76"/>
      <c r="EP147" s="76"/>
      <c r="EQ147" s="76"/>
      <c r="ER147" s="76"/>
      <c r="ES147" s="76"/>
      <c r="ET147" s="76"/>
      <c r="EU147" s="76"/>
      <c r="EV147" s="76"/>
      <c r="EW147" s="76"/>
      <c r="EX147" s="76"/>
      <c r="EY147" s="76"/>
    </row>
    <row r="148" spans="1:155" s="89" customFormat="1" ht="15" customHeight="1" x14ac:dyDescent="0.25">
      <c r="A148" s="564"/>
      <c r="B148" s="568"/>
      <c r="C148" s="614"/>
      <c r="D148" s="773"/>
      <c r="E148" s="832"/>
      <c r="F148" s="846"/>
      <c r="G148" s="811"/>
      <c r="H148" s="812"/>
      <c r="I148" s="812"/>
      <c r="J148" s="813"/>
      <c r="K148" s="601"/>
      <c r="L148" s="79"/>
      <c r="M148" s="79"/>
      <c r="N148" s="76"/>
      <c r="O148" s="76"/>
      <c r="P148" s="76"/>
      <c r="Q148" s="76"/>
      <c r="R148" s="76"/>
      <c r="S148" s="76"/>
      <c r="T148" s="76"/>
      <c r="U148" s="76"/>
      <c r="V148" s="76"/>
      <c r="W148" s="76"/>
      <c r="X148" s="76"/>
      <c r="Y148" s="76"/>
      <c r="Z148" s="76"/>
      <c r="AA148" s="76"/>
      <c r="AB148" s="76"/>
      <c r="AC148" s="76"/>
      <c r="AD148" s="76"/>
      <c r="AE148" s="76"/>
      <c r="AF148" s="76"/>
      <c r="AG148" s="76"/>
      <c r="AH148" s="76"/>
      <c r="AI148" s="76"/>
      <c r="AJ148" s="76"/>
      <c r="AK148" s="76"/>
      <c r="AL148" s="76"/>
      <c r="AM148" s="76"/>
      <c r="AN148" s="76"/>
      <c r="AO148" s="76"/>
      <c r="AP148" s="76"/>
      <c r="AQ148" s="76"/>
      <c r="AR148" s="76"/>
      <c r="AS148" s="76"/>
      <c r="AT148" s="76"/>
      <c r="AU148" s="76"/>
      <c r="AV148" s="76"/>
      <c r="AW148" s="76"/>
      <c r="AX148" s="76"/>
      <c r="AY148" s="76"/>
      <c r="AZ148" s="76"/>
      <c r="BA148" s="76"/>
      <c r="BB148" s="76"/>
      <c r="BC148" s="76"/>
      <c r="BD148" s="76"/>
      <c r="BE148" s="76"/>
      <c r="BF148" s="76"/>
      <c r="BG148" s="76"/>
      <c r="BH148" s="76"/>
      <c r="BI148" s="76"/>
      <c r="BJ148" s="76"/>
      <c r="BK148" s="76"/>
      <c r="BL148" s="76"/>
      <c r="BM148" s="76"/>
      <c r="BN148" s="76"/>
      <c r="BO148" s="76"/>
      <c r="BP148" s="76"/>
      <c r="BQ148" s="76"/>
      <c r="BR148" s="76"/>
      <c r="BS148" s="76"/>
      <c r="BT148" s="76"/>
      <c r="BU148" s="76"/>
      <c r="BV148" s="76"/>
      <c r="BW148" s="76"/>
      <c r="BX148" s="76"/>
      <c r="BY148" s="76"/>
      <c r="BZ148" s="76"/>
      <c r="CA148" s="76"/>
      <c r="CB148" s="76"/>
      <c r="CC148" s="76"/>
      <c r="CD148" s="76"/>
      <c r="CE148" s="76"/>
      <c r="CF148" s="76"/>
      <c r="CG148" s="76"/>
      <c r="CH148" s="76"/>
      <c r="CI148" s="76"/>
      <c r="CJ148" s="76"/>
      <c r="CK148" s="76"/>
      <c r="CL148" s="76"/>
      <c r="CM148" s="76"/>
      <c r="CN148" s="76"/>
      <c r="CO148" s="76"/>
      <c r="CP148" s="76"/>
      <c r="CQ148" s="76"/>
      <c r="CR148" s="76"/>
      <c r="CS148" s="76"/>
      <c r="CT148" s="76"/>
      <c r="CU148" s="76"/>
      <c r="CV148" s="76"/>
      <c r="CW148" s="76"/>
      <c r="CX148" s="76"/>
      <c r="CY148" s="76"/>
      <c r="CZ148" s="76"/>
      <c r="DA148" s="76"/>
      <c r="DB148" s="76"/>
      <c r="DC148" s="76"/>
      <c r="DD148" s="76"/>
      <c r="DE148" s="76"/>
      <c r="DF148" s="76"/>
      <c r="DG148" s="76"/>
      <c r="DH148" s="76"/>
      <c r="DI148" s="76"/>
      <c r="DJ148" s="76"/>
      <c r="DK148" s="76"/>
      <c r="DL148" s="76"/>
      <c r="DM148" s="76"/>
      <c r="DN148" s="76"/>
      <c r="DO148" s="76"/>
      <c r="DP148" s="76"/>
      <c r="DQ148" s="76"/>
      <c r="DR148" s="76"/>
      <c r="DS148" s="76"/>
      <c r="DT148" s="76"/>
      <c r="DU148" s="76"/>
      <c r="DV148" s="76"/>
      <c r="DW148" s="76"/>
      <c r="DX148" s="76"/>
      <c r="DY148" s="76"/>
      <c r="DZ148" s="76"/>
      <c r="EA148" s="76"/>
      <c r="EB148" s="76"/>
      <c r="EC148" s="76"/>
      <c r="ED148" s="76"/>
      <c r="EE148" s="76"/>
      <c r="EF148" s="76"/>
      <c r="EG148" s="76"/>
      <c r="EH148" s="76"/>
      <c r="EI148" s="76"/>
      <c r="EJ148" s="76"/>
      <c r="EK148" s="76"/>
      <c r="EL148" s="76"/>
      <c r="EM148" s="76"/>
      <c r="EN148" s="76"/>
      <c r="EO148" s="76"/>
      <c r="EP148" s="76"/>
      <c r="EQ148" s="76"/>
      <c r="ER148" s="76"/>
      <c r="ES148" s="76"/>
      <c r="ET148" s="76"/>
      <c r="EU148" s="76"/>
      <c r="EV148" s="76"/>
      <c r="EW148" s="76"/>
      <c r="EX148" s="76"/>
      <c r="EY148" s="76"/>
    </row>
    <row r="149" spans="1:155" s="89" customFormat="1" ht="15" customHeight="1" x14ac:dyDescent="0.25">
      <c r="A149" s="564">
        <v>4</v>
      </c>
      <c r="B149" s="568"/>
      <c r="C149" s="614" t="s">
        <v>902</v>
      </c>
      <c r="D149" s="773"/>
      <c r="E149" s="832"/>
      <c r="F149" s="847" t="s">
        <v>1385</v>
      </c>
      <c r="G149" s="805">
        <v>150</v>
      </c>
      <c r="H149" s="806"/>
      <c r="I149" s="806"/>
      <c r="J149" s="807"/>
      <c r="K149" s="601"/>
      <c r="L149" s="79"/>
      <c r="M149" s="79"/>
      <c r="N149" s="76"/>
      <c r="O149" s="76"/>
      <c r="P149" s="76"/>
      <c r="Q149" s="76"/>
      <c r="R149" s="76"/>
      <c r="S149" s="76"/>
      <c r="T149" s="76"/>
      <c r="U149" s="76"/>
      <c r="V149" s="76"/>
      <c r="W149" s="76"/>
      <c r="X149" s="76"/>
      <c r="Y149" s="76"/>
      <c r="Z149" s="76"/>
      <c r="AA149" s="76"/>
      <c r="AB149" s="76"/>
      <c r="AC149" s="76"/>
      <c r="AD149" s="76"/>
      <c r="AE149" s="76"/>
      <c r="AF149" s="76"/>
      <c r="AG149" s="76"/>
      <c r="AH149" s="76"/>
      <c r="AI149" s="76"/>
      <c r="AJ149" s="76"/>
      <c r="AK149" s="76"/>
      <c r="AL149" s="76"/>
      <c r="AM149" s="76"/>
      <c r="AN149" s="76"/>
      <c r="AO149" s="76"/>
      <c r="AP149" s="76"/>
      <c r="AQ149" s="76"/>
      <c r="AR149" s="76"/>
      <c r="AS149" s="76"/>
      <c r="AT149" s="76"/>
      <c r="AU149" s="76"/>
      <c r="AV149" s="76"/>
      <c r="AW149" s="76"/>
      <c r="AX149" s="76"/>
      <c r="AY149" s="76"/>
      <c r="AZ149" s="76"/>
      <c r="BA149" s="76"/>
      <c r="BB149" s="76"/>
      <c r="BC149" s="76"/>
      <c r="BD149" s="76"/>
      <c r="BE149" s="76"/>
      <c r="BF149" s="76"/>
      <c r="BG149" s="76"/>
      <c r="BH149" s="76"/>
      <c r="BI149" s="76"/>
      <c r="BJ149" s="76"/>
      <c r="BK149" s="76"/>
      <c r="BL149" s="76"/>
      <c r="BM149" s="76"/>
      <c r="BN149" s="76"/>
      <c r="BO149" s="76"/>
      <c r="BP149" s="76"/>
      <c r="BQ149" s="76"/>
      <c r="BR149" s="76"/>
      <c r="BS149" s="76"/>
      <c r="BT149" s="76"/>
      <c r="BU149" s="76"/>
      <c r="BV149" s="76"/>
      <c r="BW149" s="76"/>
      <c r="BX149" s="76"/>
      <c r="BY149" s="76"/>
      <c r="BZ149" s="76"/>
      <c r="CA149" s="76"/>
      <c r="CB149" s="76"/>
      <c r="CC149" s="76"/>
      <c r="CD149" s="76"/>
      <c r="CE149" s="76"/>
      <c r="CF149" s="76"/>
      <c r="CG149" s="76"/>
      <c r="CH149" s="76"/>
      <c r="CI149" s="76"/>
      <c r="CJ149" s="76"/>
      <c r="CK149" s="76"/>
      <c r="CL149" s="76"/>
      <c r="CM149" s="76"/>
      <c r="CN149" s="76"/>
      <c r="CO149" s="76"/>
      <c r="CP149" s="76"/>
      <c r="CQ149" s="76"/>
      <c r="CR149" s="76"/>
      <c r="CS149" s="76"/>
      <c r="CT149" s="76"/>
      <c r="CU149" s="76"/>
      <c r="CV149" s="76"/>
      <c r="CW149" s="76"/>
      <c r="CX149" s="76"/>
      <c r="CY149" s="76"/>
      <c r="CZ149" s="76"/>
      <c r="DA149" s="76"/>
      <c r="DB149" s="76"/>
      <c r="DC149" s="76"/>
      <c r="DD149" s="76"/>
      <c r="DE149" s="76"/>
      <c r="DF149" s="76"/>
      <c r="DG149" s="76"/>
      <c r="DH149" s="76"/>
      <c r="DI149" s="76"/>
      <c r="DJ149" s="76"/>
      <c r="DK149" s="76"/>
      <c r="DL149" s="76"/>
      <c r="DM149" s="76"/>
      <c r="DN149" s="76"/>
      <c r="DO149" s="76"/>
      <c r="DP149" s="76"/>
      <c r="DQ149" s="76"/>
      <c r="DR149" s="76"/>
      <c r="DS149" s="76"/>
      <c r="DT149" s="76"/>
      <c r="DU149" s="76"/>
      <c r="DV149" s="76"/>
      <c r="DW149" s="76"/>
      <c r="DX149" s="76"/>
      <c r="DY149" s="76"/>
      <c r="DZ149" s="76"/>
      <c r="EA149" s="76"/>
      <c r="EB149" s="76"/>
      <c r="EC149" s="76"/>
      <c r="ED149" s="76"/>
      <c r="EE149" s="76"/>
      <c r="EF149" s="76"/>
      <c r="EG149" s="76"/>
      <c r="EH149" s="76"/>
      <c r="EI149" s="76"/>
      <c r="EJ149" s="76"/>
      <c r="EK149" s="76"/>
      <c r="EL149" s="76"/>
      <c r="EM149" s="76"/>
      <c r="EN149" s="76"/>
      <c r="EO149" s="76"/>
      <c r="EP149" s="76"/>
      <c r="EQ149" s="76"/>
      <c r="ER149" s="76"/>
      <c r="ES149" s="76"/>
      <c r="ET149" s="76"/>
      <c r="EU149" s="76"/>
      <c r="EV149" s="76"/>
      <c r="EW149" s="76"/>
      <c r="EX149" s="76"/>
      <c r="EY149" s="76"/>
    </row>
    <row r="150" spans="1:155" s="89" customFormat="1" ht="15" customHeight="1" x14ac:dyDescent="0.25">
      <c r="A150" s="564"/>
      <c r="B150" s="568"/>
      <c r="C150" s="614"/>
      <c r="D150" s="773"/>
      <c r="E150" s="832"/>
      <c r="F150" s="848"/>
      <c r="G150" s="808"/>
      <c r="H150" s="809"/>
      <c r="I150" s="809"/>
      <c r="J150" s="810"/>
      <c r="K150" s="601"/>
      <c r="L150" s="79"/>
      <c r="M150" s="79"/>
      <c r="N150" s="76"/>
      <c r="O150" s="76"/>
      <c r="P150" s="76"/>
      <c r="Q150" s="76"/>
      <c r="R150" s="76"/>
      <c r="S150" s="76"/>
      <c r="T150" s="76"/>
      <c r="U150" s="76"/>
      <c r="V150" s="76"/>
      <c r="W150" s="76"/>
      <c r="X150" s="76"/>
      <c r="Y150" s="76"/>
      <c r="Z150" s="76"/>
      <c r="AA150" s="76"/>
      <c r="AB150" s="76"/>
      <c r="AC150" s="76"/>
      <c r="AD150" s="76"/>
      <c r="AE150" s="76"/>
      <c r="AF150" s="76"/>
      <c r="AG150" s="76"/>
      <c r="AH150" s="76"/>
      <c r="AI150" s="76"/>
      <c r="AJ150" s="76"/>
      <c r="AK150" s="76"/>
      <c r="AL150" s="76"/>
      <c r="AM150" s="76"/>
      <c r="AN150" s="76"/>
      <c r="AO150" s="76"/>
      <c r="AP150" s="76"/>
      <c r="AQ150" s="76"/>
      <c r="AR150" s="76"/>
      <c r="AS150" s="76"/>
      <c r="AT150" s="76"/>
      <c r="AU150" s="76"/>
      <c r="AV150" s="76"/>
      <c r="AW150" s="76"/>
      <c r="AX150" s="76"/>
      <c r="AY150" s="76"/>
      <c r="AZ150" s="76"/>
      <c r="BA150" s="76"/>
      <c r="BB150" s="76"/>
      <c r="BC150" s="76"/>
      <c r="BD150" s="76"/>
      <c r="BE150" s="76"/>
      <c r="BF150" s="76"/>
      <c r="BG150" s="76"/>
      <c r="BH150" s="76"/>
      <c r="BI150" s="76"/>
      <c r="BJ150" s="76"/>
      <c r="BK150" s="76"/>
      <c r="BL150" s="76"/>
      <c r="BM150" s="76"/>
      <c r="BN150" s="76"/>
      <c r="BO150" s="76"/>
      <c r="BP150" s="76"/>
      <c r="BQ150" s="76"/>
      <c r="BR150" s="76"/>
      <c r="BS150" s="76"/>
      <c r="BT150" s="76"/>
      <c r="BU150" s="76"/>
      <c r="BV150" s="76"/>
      <c r="BW150" s="76"/>
      <c r="BX150" s="76"/>
      <c r="BY150" s="76"/>
      <c r="BZ150" s="76"/>
      <c r="CA150" s="76"/>
      <c r="CB150" s="76"/>
      <c r="CC150" s="76"/>
      <c r="CD150" s="76"/>
      <c r="CE150" s="76"/>
      <c r="CF150" s="76"/>
      <c r="CG150" s="76"/>
      <c r="CH150" s="76"/>
      <c r="CI150" s="76"/>
      <c r="CJ150" s="76"/>
      <c r="CK150" s="76"/>
      <c r="CL150" s="76"/>
      <c r="CM150" s="76"/>
      <c r="CN150" s="76"/>
      <c r="CO150" s="76"/>
      <c r="CP150" s="76"/>
      <c r="CQ150" s="76"/>
      <c r="CR150" s="76"/>
      <c r="CS150" s="76"/>
      <c r="CT150" s="76"/>
      <c r="CU150" s="76"/>
      <c r="CV150" s="76"/>
      <c r="CW150" s="76"/>
      <c r="CX150" s="76"/>
      <c r="CY150" s="76"/>
      <c r="CZ150" s="76"/>
      <c r="DA150" s="76"/>
      <c r="DB150" s="76"/>
      <c r="DC150" s="76"/>
      <c r="DD150" s="76"/>
      <c r="DE150" s="76"/>
      <c r="DF150" s="76"/>
      <c r="DG150" s="76"/>
      <c r="DH150" s="76"/>
      <c r="DI150" s="76"/>
      <c r="DJ150" s="76"/>
      <c r="DK150" s="76"/>
      <c r="DL150" s="76"/>
      <c r="DM150" s="76"/>
      <c r="DN150" s="76"/>
      <c r="DO150" s="76"/>
      <c r="DP150" s="76"/>
      <c r="DQ150" s="76"/>
      <c r="DR150" s="76"/>
      <c r="DS150" s="76"/>
      <c r="DT150" s="76"/>
      <c r="DU150" s="76"/>
      <c r="DV150" s="76"/>
      <c r="DW150" s="76"/>
      <c r="DX150" s="76"/>
      <c r="DY150" s="76"/>
      <c r="DZ150" s="76"/>
      <c r="EA150" s="76"/>
      <c r="EB150" s="76"/>
      <c r="EC150" s="76"/>
      <c r="ED150" s="76"/>
      <c r="EE150" s="76"/>
      <c r="EF150" s="76"/>
      <c r="EG150" s="76"/>
      <c r="EH150" s="76"/>
      <c r="EI150" s="76"/>
      <c r="EJ150" s="76"/>
      <c r="EK150" s="76"/>
      <c r="EL150" s="76"/>
      <c r="EM150" s="76"/>
      <c r="EN150" s="76"/>
      <c r="EO150" s="76"/>
      <c r="EP150" s="76"/>
      <c r="EQ150" s="76"/>
      <c r="ER150" s="76"/>
      <c r="ES150" s="76"/>
      <c r="ET150" s="76"/>
      <c r="EU150" s="76"/>
      <c r="EV150" s="76"/>
      <c r="EW150" s="76"/>
      <c r="EX150" s="76"/>
      <c r="EY150" s="76"/>
    </row>
    <row r="151" spans="1:155" s="89" customFormat="1" ht="15" customHeight="1" x14ac:dyDescent="0.25">
      <c r="A151" s="564"/>
      <c r="B151" s="568"/>
      <c r="C151" s="614"/>
      <c r="D151" s="773"/>
      <c r="E151" s="832"/>
      <c r="F151" s="849"/>
      <c r="G151" s="811"/>
      <c r="H151" s="812"/>
      <c r="I151" s="812"/>
      <c r="J151" s="813"/>
      <c r="K151" s="601"/>
      <c r="L151" s="79"/>
      <c r="M151" s="79"/>
      <c r="N151" s="76"/>
      <c r="O151" s="76"/>
      <c r="P151" s="76"/>
      <c r="Q151" s="76"/>
      <c r="R151" s="76"/>
      <c r="S151" s="76"/>
      <c r="T151" s="76"/>
      <c r="U151" s="76"/>
      <c r="V151" s="76"/>
      <c r="W151" s="76"/>
      <c r="X151" s="76"/>
      <c r="Y151" s="76"/>
      <c r="Z151" s="76"/>
      <c r="AA151" s="76"/>
      <c r="AB151" s="76"/>
      <c r="AC151" s="76"/>
      <c r="AD151" s="76"/>
      <c r="AE151" s="76"/>
      <c r="AF151" s="76"/>
      <c r="AG151" s="76"/>
      <c r="AH151" s="76"/>
      <c r="AI151" s="76"/>
      <c r="AJ151" s="76"/>
      <c r="AK151" s="76"/>
      <c r="AL151" s="76"/>
      <c r="AM151" s="76"/>
      <c r="AN151" s="76"/>
      <c r="AO151" s="76"/>
      <c r="AP151" s="76"/>
      <c r="AQ151" s="76"/>
      <c r="AR151" s="76"/>
      <c r="AS151" s="76"/>
      <c r="AT151" s="76"/>
      <c r="AU151" s="76"/>
      <c r="AV151" s="76"/>
      <c r="AW151" s="76"/>
      <c r="AX151" s="76"/>
      <c r="AY151" s="76"/>
      <c r="AZ151" s="76"/>
      <c r="BA151" s="76"/>
      <c r="BB151" s="76"/>
      <c r="BC151" s="76"/>
      <c r="BD151" s="76"/>
      <c r="BE151" s="76"/>
      <c r="BF151" s="76"/>
      <c r="BG151" s="76"/>
      <c r="BH151" s="76"/>
      <c r="BI151" s="76"/>
      <c r="BJ151" s="76"/>
      <c r="BK151" s="76"/>
      <c r="BL151" s="76"/>
      <c r="BM151" s="76"/>
      <c r="BN151" s="76"/>
      <c r="BO151" s="76"/>
      <c r="BP151" s="76"/>
      <c r="BQ151" s="76"/>
      <c r="BR151" s="76"/>
      <c r="BS151" s="76"/>
      <c r="BT151" s="76"/>
      <c r="BU151" s="76"/>
      <c r="BV151" s="76"/>
      <c r="BW151" s="76"/>
      <c r="BX151" s="76"/>
      <c r="BY151" s="76"/>
      <c r="BZ151" s="76"/>
      <c r="CA151" s="76"/>
      <c r="CB151" s="76"/>
      <c r="CC151" s="76"/>
      <c r="CD151" s="76"/>
      <c r="CE151" s="76"/>
      <c r="CF151" s="76"/>
      <c r="CG151" s="76"/>
      <c r="CH151" s="76"/>
      <c r="CI151" s="76"/>
      <c r="CJ151" s="76"/>
      <c r="CK151" s="76"/>
      <c r="CL151" s="76"/>
      <c r="CM151" s="76"/>
      <c r="CN151" s="76"/>
      <c r="CO151" s="76"/>
      <c r="CP151" s="76"/>
      <c r="CQ151" s="76"/>
      <c r="CR151" s="76"/>
      <c r="CS151" s="76"/>
      <c r="CT151" s="76"/>
      <c r="CU151" s="76"/>
      <c r="CV151" s="76"/>
      <c r="CW151" s="76"/>
      <c r="CX151" s="76"/>
      <c r="CY151" s="76"/>
      <c r="CZ151" s="76"/>
      <c r="DA151" s="76"/>
      <c r="DB151" s="76"/>
      <c r="DC151" s="76"/>
      <c r="DD151" s="76"/>
      <c r="DE151" s="76"/>
      <c r="DF151" s="76"/>
      <c r="DG151" s="76"/>
      <c r="DH151" s="76"/>
      <c r="DI151" s="76"/>
      <c r="DJ151" s="76"/>
      <c r="DK151" s="76"/>
      <c r="DL151" s="76"/>
      <c r="DM151" s="76"/>
      <c r="DN151" s="76"/>
      <c r="DO151" s="76"/>
      <c r="DP151" s="76"/>
      <c r="DQ151" s="76"/>
      <c r="DR151" s="76"/>
      <c r="DS151" s="76"/>
      <c r="DT151" s="76"/>
      <c r="DU151" s="76"/>
      <c r="DV151" s="76"/>
      <c r="DW151" s="76"/>
      <c r="DX151" s="76"/>
      <c r="DY151" s="76"/>
      <c r="DZ151" s="76"/>
      <c r="EA151" s="76"/>
      <c r="EB151" s="76"/>
      <c r="EC151" s="76"/>
      <c r="ED151" s="76"/>
      <c r="EE151" s="76"/>
      <c r="EF151" s="76"/>
      <c r="EG151" s="76"/>
      <c r="EH151" s="76"/>
      <c r="EI151" s="76"/>
      <c r="EJ151" s="76"/>
      <c r="EK151" s="76"/>
      <c r="EL151" s="76"/>
      <c r="EM151" s="76"/>
      <c r="EN151" s="76"/>
      <c r="EO151" s="76"/>
      <c r="EP151" s="76"/>
      <c r="EQ151" s="76"/>
      <c r="ER151" s="76"/>
      <c r="ES151" s="76"/>
      <c r="ET151" s="76"/>
      <c r="EU151" s="76"/>
      <c r="EV151" s="76"/>
      <c r="EW151" s="76"/>
      <c r="EX151" s="76"/>
      <c r="EY151" s="76"/>
    </row>
    <row r="152" spans="1:155" s="89" customFormat="1" ht="15" customHeight="1" x14ac:dyDescent="0.25">
      <c r="A152" s="564"/>
      <c r="B152" s="568"/>
      <c r="C152" s="614"/>
      <c r="D152" s="773"/>
      <c r="E152" s="832"/>
      <c r="F152" s="847" t="s">
        <v>1088</v>
      </c>
      <c r="G152" s="805">
        <v>89</v>
      </c>
      <c r="H152" s="806"/>
      <c r="I152" s="806"/>
      <c r="J152" s="807"/>
      <c r="K152" s="601"/>
      <c r="L152" s="79"/>
      <c r="M152" s="79"/>
      <c r="N152" s="76"/>
      <c r="O152" s="76"/>
      <c r="P152" s="76"/>
      <c r="Q152" s="76"/>
      <c r="R152" s="76"/>
      <c r="S152" s="76"/>
      <c r="T152" s="76"/>
      <c r="U152" s="76"/>
      <c r="V152" s="76"/>
      <c r="W152" s="76"/>
      <c r="X152" s="76"/>
      <c r="Y152" s="76"/>
      <c r="Z152" s="76"/>
      <c r="AA152" s="76"/>
      <c r="AB152" s="76"/>
      <c r="AC152" s="76"/>
      <c r="AD152" s="76"/>
      <c r="AE152" s="76"/>
      <c r="AF152" s="76"/>
      <c r="AG152" s="76"/>
      <c r="AH152" s="76"/>
      <c r="AI152" s="76"/>
      <c r="AJ152" s="76"/>
      <c r="AK152" s="76"/>
      <c r="AL152" s="76"/>
      <c r="AM152" s="76"/>
      <c r="AN152" s="76"/>
      <c r="AO152" s="76"/>
      <c r="AP152" s="76"/>
      <c r="AQ152" s="76"/>
      <c r="AR152" s="76"/>
      <c r="AS152" s="76"/>
      <c r="AT152" s="76"/>
      <c r="AU152" s="76"/>
      <c r="AV152" s="76"/>
      <c r="AW152" s="76"/>
      <c r="AX152" s="76"/>
      <c r="AY152" s="76"/>
      <c r="AZ152" s="76"/>
      <c r="BA152" s="76"/>
      <c r="BB152" s="76"/>
      <c r="BC152" s="76"/>
      <c r="BD152" s="76"/>
      <c r="BE152" s="76"/>
      <c r="BF152" s="76"/>
      <c r="BG152" s="76"/>
      <c r="BH152" s="76"/>
      <c r="BI152" s="76"/>
      <c r="BJ152" s="76"/>
      <c r="BK152" s="76"/>
      <c r="BL152" s="76"/>
      <c r="BM152" s="76"/>
      <c r="BN152" s="76"/>
      <c r="BO152" s="76"/>
      <c r="BP152" s="76"/>
      <c r="BQ152" s="76"/>
      <c r="BR152" s="76"/>
      <c r="BS152" s="76"/>
      <c r="BT152" s="76"/>
      <c r="BU152" s="76"/>
      <c r="BV152" s="76"/>
      <c r="BW152" s="76"/>
      <c r="BX152" s="76"/>
      <c r="BY152" s="76"/>
      <c r="BZ152" s="76"/>
      <c r="CA152" s="76"/>
      <c r="CB152" s="76"/>
      <c r="CC152" s="76"/>
      <c r="CD152" s="76"/>
      <c r="CE152" s="76"/>
      <c r="CF152" s="76"/>
      <c r="CG152" s="76"/>
      <c r="CH152" s="76"/>
      <c r="CI152" s="76"/>
      <c r="CJ152" s="76"/>
      <c r="CK152" s="76"/>
      <c r="CL152" s="76"/>
      <c r="CM152" s="76"/>
      <c r="CN152" s="76"/>
      <c r="CO152" s="76"/>
      <c r="CP152" s="76"/>
      <c r="CQ152" s="76"/>
      <c r="CR152" s="76"/>
      <c r="CS152" s="76"/>
      <c r="CT152" s="76"/>
      <c r="CU152" s="76"/>
      <c r="CV152" s="76"/>
      <c r="CW152" s="76"/>
      <c r="CX152" s="76"/>
      <c r="CY152" s="76"/>
      <c r="CZ152" s="76"/>
      <c r="DA152" s="76"/>
      <c r="DB152" s="76"/>
      <c r="DC152" s="76"/>
      <c r="DD152" s="76"/>
      <c r="DE152" s="76"/>
      <c r="DF152" s="76"/>
      <c r="DG152" s="76"/>
      <c r="DH152" s="76"/>
      <c r="DI152" s="76"/>
      <c r="DJ152" s="76"/>
      <c r="DK152" s="76"/>
      <c r="DL152" s="76"/>
      <c r="DM152" s="76"/>
      <c r="DN152" s="76"/>
      <c r="DO152" s="76"/>
      <c r="DP152" s="76"/>
      <c r="DQ152" s="76"/>
      <c r="DR152" s="76"/>
      <c r="DS152" s="76"/>
      <c r="DT152" s="76"/>
      <c r="DU152" s="76"/>
      <c r="DV152" s="76"/>
      <c r="DW152" s="76"/>
      <c r="DX152" s="76"/>
      <c r="DY152" s="76"/>
      <c r="DZ152" s="76"/>
      <c r="EA152" s="76"/>
      <c r="EB152" s="76"/>
      <c r="EC152" s="76"/>
      <c r="ED152" s="76"/>
      <c r="EE152" s="76"/>
      <c r="EF152" s="76"/>
      <c r="EG152" s="76"/>
      <c r="EH152" s="76"/>
      <c r="EI152" s="76"/>
      <c r="EJ152" s="76"/>
      <c r="EK152" s="76"/>
      <c r="EL152" s="76"/>
      <c r="EM152" s="76"/>
      <c r="EN152" s="76"/>
      <c r="EO152" s="76"/>
      <c r="EP152" s="76"/>
      <c r="EQ152" s="76"/>
      <c r="ER152" s="76"/>
      <c r="ES152" s="76"/>
      <c r="ET152" s="76"/>
      <c r="EU152" s="76"/>
      <c r="EV152" s="76"/>
      <c r="EW152" s="76"/>
      <c r="EX152" s="76"/>
      <c r="EY152" s="76"/>
    </row>
    <row r="153" spans="1:155" s="89" customFormat="1" ht="15" customHeight="1" x14ac:dyDescent="0.25">
      <c r="A153" s="564"/>
      <c r="B153" s="568"/>
      <c r="C153" s="614"/>
      <c r="D153" s="773"/>
      <c r="E153" s="832"/>
      <c r="F153" s="848"/>
      <c r="G153" s="808"/>
      <c r="H153" s="809"/>
      <c r="I153" s="809"/>
      <c r="J153" s="810"/>
      <c r="K153" s="601"/>
      <c r="L153" s="79"/>
      <c r="M153" s="79"/>
      <c r="N153" s="76"/>
      <c r="O153" s="76"/>
      <c r="P153" s="76"/>
      <c r="Q153" s="76"/>
      <c r="R153" s="76"/>
      <c r="S153" s="76"/>
      <c r="T153" s="76"/>
      <c r="U153" s="76"/>
      <c r="V153" s="76"/>
      <c r="W153" s="76"/>
      <c r="X153" s="76"/>
      <c r="Y153" s="76"/>
      <c r="Z153" s="76"/>
      <c r="AA153" s="76"/>
      <c r="AB153" s="76"/>
      <c r="AC153" s="76"/>
      <c r="AD153" s="76"/>
      <c r="AE153" s="76"/>
      <c r="AF153" s="76"/>
      <c r="AG153" s="76"/>
      <c r="AH153" s="76"/>
      <c r="AI153" s="76"/>
      <c r="AJ153" s="76"/>
      <c r="AK153" s="76"/>
      <c r="AL153" s="76"/>
      <c r="AM153" s="76"/>
      <c r="AN153" s="76"/>
      <c r="AO153" s="76"/>
      <c r="AP153" s="76"/>
      <c r="AQ153" s="76"/>
      <c r="AR153" s="76"/>
      <c r="AS153" s="76"/>
      <c r="AT153" s="76"/>
      <c r="AU153" s="76"/>
      <c r="AV153" s="76"/>
      <c r="AW153" s="76"/>
      <c r="AX153" s="76"/>
      <c r="AY153" s="76"/>
      <c r="AZ153" s="76"/>
      <c r="BA153" s="76"/>
      <c r="BB153" s="76"/>
      <c r="BC153" s="76"/>
      <c r="BD153" s="76"/>
      <c r="BE153" s="76"/>
      <c r="BF153" s="76"/>
      <c r="BG153" s="76"/>
      <c r="BH153" s="76"/>
      <c r="BI153" s="76"/>
      <c r="BJ153" s="76"/>
      <c r="BK153" s="76"/>
      <c r="BL153" s="76"/>
      <c r="BM153" s="76"/>
      <c r="BN153" s="76"/>
      <c r="BO153" s="76"/>
      <c r="BP153" s="76"/>
      <c r="BQ153" s="76"/>
      <c r="BR153" s="76"/>
      <c r="BS153" s="76"/>
      <c r="BT153" s="76"/>
      <c r="BU153" s="76"/>
      <c r="BV153" s="76"/>
      <c r="BW153" s="76"/>
      <c r="BX153" s="76"/>
      <c r="BY153" s="76"/>
      <c r="BZ153" s="76"/>
      <c r="CA153" s="76"/>
      <c r="CB153" s="76"/>
      <c r="CC153" s="76"/>
      <c r="CD153" s="76"/>
      <c r="CE153" s="76"/>
      <c r="CF153" s="76"/>
      <c r="CG153" s="76"/>
      <c r="CH153" s="76"/>
      <c r="CI153" s="76"/>
      <c r="CJ153" s="76"/>
      <c r="CK153" s="76"/>
      <c r="CL153" s="76"/>
      <c r="CM153" s="76"/>
      <c r="CN153" s="76"/>
      <c r="CO153" s="76"/>
      <c r="CP153" s="76"/>
      <c r="CQ153" s="76"/>
      <c r="CR153" s="76"/>
      <c r="CS153" s="76"/>
      <c r="CT153" s="76"/>
      <c r="CU153" s="76"/>
      <c r="CV153" s="76"/>
      <c r="CW153" s="76"/>
      <c r="CX153" s="76"/>
      <c r="CY153" s="76"/>
      <c r="CZ153" s="76"/>
      <c r="DA153" s="76"/>
      <c r="DB153" s="76"/>
      <c r="DC153" s="76"/>
      <c r="DD153" s="76"/>
      <c r="DE153" s="76"/>
      <c r="DF153" s="76"/>
      <c r="DG153" s="76"/>
      <c r="DH153" s="76"/>
      <c r="DI153" s="76"/>
      <c r="DJ153" s="76"/>
      <c r="DK153" s="76"/>
      <c r="DL153" s="76"/>
      <c r="DM153" s="76"/>
      <c r="DN153" s="76"/>
      <c r="DO153" s="76"/>
      <c r="DP153" s="76"/>
      <c r="DQ153" s="76"/>
      <c r="DR153" s="76"/>
      <c r="DS153" s="76"/>
      <c r="DT153" s="76"/>
      <c r="DU153" s="76"/>
      <c r="DV153" s="76"/>
      <c r="DW153" s="76"/>
      <c r="DX153" s="76"/>
      <c r="DY153" s="76"/>
      <c r="DZ153" s="76"/>
      <c r="EA153" s="76"/>
      <c r="EB153" s="76"/>
      <c r="EC153" s="76"/>
      <c r="ED153" s="76"/>
      <c r="EE153" s="76"/>
      <c r="EF153" s="76"/>
      <c r="EG153" s="76"/>
      <c r="EH153" s="76"/>
      <c r="EI153" s="76"/>
      <c r="EJ153" s="76"/>
      <c r="EK153" s="76"/>
      <c r="EL153" s="76"/>
      <c r="EM153" s="76"/>
      <c r="EN153" s="76"/>
      <c r="EO153" s="76"/>
      <c r="EP153" s="76"/>
      <c r="EQ153" s="76"/>
      <c r="ER153" s="76"/>
      <c r="ES153" s="76"/>
      <c r="ET153" s="76"/>
      <c r="EU153" s="76"/>
      <c r="EV153" s="76"/>
      <c r="EW153" s="76"/>
      <c r="EX153" s="76"/>
      <c r="EY153" s="76"/>
    </row>
    <row r="154" spans="1:155" s="89" customFormat="1" ht="15" customHeight="1" x14ac:dyDescent="0.25">
      <c r="A154" s="564"/>
      <c r="B154" s="568"/>
      <c r="C154" s="614"/>
      <c r="D154" s="773"/>
      <c r="E154" s="832"/>
      <c r="F154" s="849"/>
      <c r="G154" s="811"/>
      <c r="H154" s="812"/>
      <c r="I154" s="812"/>
      <c r="J154" s="813"/>
      <c r="K154" s="601"/>
      <c r="L154" s="79"/>
      <c r="M154" s="79"/>
      <c r="N154" s="76"/>
      <c r="O154" s="76"/>
      <c r="P154" s="76"/>
      <c r="Q154" s="76"/>
      <c r="R154" s="76"/>
      <c r="S154" s="76"/>
      <c r="T154" s="76"/>
      <c r="U154" s="76"/>
      <c r="V154" s="76"/>
      <c r="W154" s="76"/>
      <c r="X154" s="76"/>
      <c r="Y154" s="76"/>
      <c r="Z154" s="76"/>
      <c r="AA154" s="76"/>
      <c r="AB154" s="76"/>
      <c r="AC154" s="76"/>
      <c r="AD154" s="76"/>
      <c r="AE154" s="76"/>
      <c r="AF154" s="76"/>
      <c r="AG154" s="76"/>
      <c r="AH154" s="76"/>
      <c r="AI154" s="76"/>
      <c r="AJ154" s="76"/>
      <c r="AK154" s="76"/>
      <c r="AL154" s="76"/>
      <c r="AM154" s="76"/>
      <c r="AN154" s="76"/>
      <c r="AO154" s="76"/>
      <c r="AP154" s="76"/>
      <c r="AQ154" s="76"/>
      <c r="AR154" s="76"/>
      <c r="AS154" s="76"/>
      <c r="AT154" s="76"/>
      <c r="AU154" s="76"/>
      <c r="AV154" s="76"/>
      <c r="AW154" s="76"/>
      <c r="AX154" s="76"/>
      <c r="AY154" s="76"/>
      <c r="AZ154" s="76"/>
      <c r="BA154" s="76"/>
      <c r="BB154" s="76"/>
      <c r="BC154" s="76"/>
      <c r="BD154" s="76"/>
      <c r="BE154" s="76"/>
      <c r="BF154" s="76"/>
      <c r="BG154" s="76"/>
      <c r="BH154" s="76"/>
      <c r="BI154" s="76"/>
      <c r="BJ154" s="76"/>
      <c r="BK154" s="76"/>
      <c r="BL154" s="76"/>
      <c r="BM154" s="76"/>
      <c r="BN154" s="76"/>
      <c r="BO154" s="76"/>
      <c r="BP154" s="76"/>
      <c r="BQ154" s="76"/>
      <c r="BR154" s="76"/>
      <c r="BS154" s="76"/>
      <c r="BT154" s="76"/>
      <c r="BU154" s="76"/>
      <c r="BV154" s="76"/>
      <c r="BW154" s="76"/>
      <c r="BX154" s="76"/>
      <c r="BY154" s="76"/>
      <c r="BZ154" s="76"/>
      <c r="CA154" s="76"/>
      <c r="CB154" s="76"/>
      <c r="CC154" s="76"/>
      <c r="CD154" s="76"/>
      <c r="CE154" s="76"/>
      <c r="CF154" s="76"/>
      <c r="CG154" s="76"/>
      <c r="CH154" s="76"/>
      <c r="CI154" s="76"/>
      <c r="CJ154" s="76"/>
      <c r="CK154" s="76"/>
      <c r="CL154" s="76"/>
      <c r="CM154" s="76"/>
      <c r="CN154" s="76"/>
      <c r="CO154" s="76"/>
      <c r="CP154" s="76"/>
      <c r="CQ154" s="76"/>
      <c r="CR154" s="76"/>
      <c r="CS154" s="76"/>
      <c r="CT154" s="76"/>
      <c r="CU154" s="76"/>
      <c r="CV154" s="76"/>
      <c r="CW154" s="76"/>
      <c r="CX154" s="76"/>
      <c r="CY154" s="76"/>
      <c r="CZ154" s="76"/>
      <c r="DA154" s="76"/>
      <c r="DB154" s="76"/>
      <c r="DC154" s="76"/>
      <c r="DD154" s="76"/>
      <c r="DE154" s="76"/>
      <c r="DF154" s="76"/>
      <c r="DG154" s="76"/>
      <c r="DH154" s="76"/>
      <c r="DI154" s="76"/>
      <c r="DJ154" s="76"/>
      <c r="DK154" s="76"/>
      <c r="DL154" s="76"/>
      <c r="DM154" s="76"/>
      <c r="DN154" s="76"/>
      <c r="DO154" s="76"/>
      <c r="DP154" s="76"/>
      <c r="DQ154" s="76"/>
      <c r="DR154" s="76"/>
      <c r="DS154" s="76"/>
      <c r="DT154" s="76"/>
      <c r="DU154" s="76"/>
      <c r="DV154" s="76"/>
      <c r="DW154" s="76"/>
      <c r="DX154" s="76"/>
      <c r="DY154" s="76"/>
      <c r="DZ154" s="76"/>
      <c r="EA154" s="76"/>
      <c r="EB154" s="76"/>
      <c r="EC154" s="76"/>
      <c r="ED154" s="76"/>
      <c r="EE154" s="76"/>
      <c r="EF154" s="76"/>
      <c r="EG154" s="76"/>
      <c r="EH154" s="76"/>
      <c r="EI154" s="76"/>
      <c r="EJ154" s="76"/>
      <c r="EK154" s="76"/>
      <c r="EL154" s="76"/>
      <c r="EM154" s="76"/>
      <c r="EN154" s="76"/>
      <c r="EO154" s="76"/>
      <c r="EP154" s="76"/>
      <c r="EQ154" s="76"/>
      <c r="ER154" s="76"/>
      <c r="ES154" s="76"/>
      <c r="ET154" s="76"/>
      <c r="EU154" s="76"/>
      <c r="EV154" s="76"/>
      <c r="EW154" s="76"/>
      <c r="EX154" s="76"/>
      <c r="EY154" s="76"/>
    </row>
    <row r="155" spans="1:155" s="89" customFormat="1" ht="15" customHeight="1" x14ac:dyDescent="0.25">
      <c r="A155" s="564"/>
      <c r="B155" s="568"/>
      <c r="C155" s="614"/>
      <c r="D155" s="773"/>
      <c r="E155" s="832"/>
      <c r="F155" s="847" t="s">
        <v>967</v>
      </c>
      <c r="G155" s="805" t="s">
        <v>966</v>
      </c>
      <c r="H155" s="806"/>
      <c r="I155" s="806"/>
      <c r="J155" s="807"/>
      <c r="K155" s="601"/>
      <c r="L155" s="79"/>
      <c r="M155" s="79"/>
      <c r="N155" s="76"/>
      <c r="O155" s="76"/>
      <c r="P155" s="76"/>
      <c r="Q155" s="76"/>
      <c r="R155" s="76"/>
      <c r="S155" s="76"/>
      <c r="T155" s="76"/>
      <c r="U155" s="76"/>
      <c r="V155" s="76"/>
      <c r="W155" s="76"/>
      <c r="X155" s="76"/>
      <c r="Y155" s="76"/>
      <c r="Z155" s="76"/>
      <c r="AA155" s="76"/>
      <c r="AB155" s="76"/>
      <c r="AC155" s="76"/>
      <c r="AD155" s="76"/>
      <c r="AE155" s="76"/>
      <c r="AF155" s="76"/>
      <c r="AG155" s="76"/>
      <c r="AH155" s="76"/>
      <c r="AI155" s="76"/>
      <c r="AJ155" s="76"/>
      <c r="AK155" s="76"/>
      <c r="AL155" s="76"/>
      <c r="AM155" s="76"/>
      <c r="AN155" s="76"/>
      <c r="AO155" s="76"/>
      <c r="AP155" s="76"/>
      <c r="AQ155" s="76"/>
      <c r="AR155" s="76"/>
      <c r="AS155" s="76"/>
      <c r="AT155" s="76"/>
      <c r="AU155" s="76"/>
      <c r="AV155" s="76"/>
      <c r="AW155" s="76"/>
      <c r="AX155" s="76"/>
      <c r="AY155" s="76"/>
      <c r="AZ155" s="76"/>
      <c r="BA155" s="76"/>
      <c r="BB155" s="76"/>
      <c r="BC155" s="76"/>
      <c r="BD155" s="76"/>
      <c r="BE155" s="76"/>
      <c r="BF155" s="76"/>
      <c r="BG155" s="76"/>
      <c r="BH155" s="76"/>
      <c r="BI155" s="76"/>
      <c r="BJ155" s="76"/>
      <c r="BK155" s="76"/>
      <c r="BL155" s="76"/>
      <c r="BM155" s="76"/>
      <c r="BN155" s="76"/>
      <c r="BO155" s="76"/>
      <c r="BP155" s="76"/>
      <c r="BQ155" s="76"/>
      <c r="BR155" s="76"/>
      <c r="BS155" s="76"/>
      <c r="BT155" s="76"/>
      <c r="BU155" s="76"/>
      <c r="BV155" s="76"/>
      <c r="BW155" s="76"/>
      <c r="BX155" s="76"/>
      <c r="BY155" s="76"/>
      <c r="BZ155" s="76"/>
      <c r="CA155" s="76"/>
      <c r="CB155" s="76"/>
      <c r="CC155" s="76"/>
      <c r="CD155" s="76"/>
      <c r="CE155" s="76"/>
      <c r="CF155" s="76"/>
      <c r="CG155" s="76"/>
      <c r="CH155" s="76"/>
      <c r="CI155" s="76"/>
      <c r="CJ155" s="76"/>
      <c r="CK155" s="76"/>
      <c r="CL155" s="76"/>
      <c r="CM155" s="76"/>
      <c r="CN155" s="76"/>
      <c r="CO155" s="76"/>
      <c r="CP155" s="76"/>
      <c r="CQ155" s="76"/>
      <c r="CR155" s="76"/>
      <c r="CS155" s="76"/>
      <c r="CT155" s="76"/>
      <c r="CU155" s="76"/>
      <c r="CV155" s="76"/>
      <c r="CW155" s="76"/>
      <c r="CX155" s="76"/>
      <c r="CY155" s="76"/>
      <c r="CZ155" s="76"/>
      <c r="DA155" s="76"/>
      <c r="DB155" s="76"/>
      <c r="DC155" s="76"/>
      <c r="DD155" s="76"/>
      <c r="DE155" s="76"/>
      <c r="DF155" s="76"/>
      <c r="DG155" s="76"/>
      <c r="DH155" s="76"/>
      <c r="DI155" s="76"/>
      <c r="DJ155" s="76"/>
      <c r="DK155" s="76"/>
      <c r="DL155" s="76"/>
      <c r="DM155" s="76"/>
      <c r="DN155" s="76"/>
      <c r="DO155" s="76"/>
      <c r="DP155" s="76"/>
      <c r="DQ155" s="76"/>
      <c r="DR155" s="76"/>
      <c r="DS155" s="76"/>
      <c r="DT155" s="76"/>
      <c r="DU155" s="76"/>
      <c r="DV155" s="76"/>
      <c r="DW155" s="76"/>
      <c r="DX155" s="76"/>
      <c r="DY155" s="76"/>
      <c r="DZ155" s="76"/>
      <c r="EA155" s="76"/>
      <c r="EB155" s="76"/>
      <c r="EC155" s="76"/>
      <c r="ED155" s="76"/>
      <c r="EE155" s="76"/>
      <c r="EF155" s="76"/>
      <c r="EG155" s="76"/>
      <c r="EH155" s="76"/>
      <c r="EI155" s="76"/>
      <c r="EJ155" s="76"/>
      <c r="EK155" s="76"/>
      <c r="EL155" s="76"/>
      <c r="EM155" s="76"/>
      <c r="EN155" s="76"/>
      <c r="EO155" s="76"/>
      <c r="EP155" s="76"/>
      <c r="EQ155" s="76"/>
      <c r="ER155" s="76"/>
      <c r="ES155" s="76"/>
      <c r="ET155" s="76"/>
      <c r="EU155" s="76"/>
      <c r="EV155" s="76"/>
      <c r="EW155" s="76"/>
      <c r="EX155" s="76"/>
      <c r="EY155" s="76"/>
    </row>
    <row r="156" spans="1:155" s="89" customFormat="1" ht="15" customHeight="1" x14ac:dyDescent="0.25">
      <c r="A156" s="564"/>
      <c r="B156" s="568"/>
      <c r="C156" s="614"/>
      <c r="D156" s="773"/>
      <c r="E156" s="832"/>
      <c r="F156" s="848"/>
      <c r="G156" s="808"/>
      <c r="H156" s="809"/>
      <c r="I156" s="809"/>
      <c r="J156" s="810"/>
      <c r="K156" s="601"/>
      <c r="L156" s="79"/>
      <c r="M156" s="79"/>
      <c r="N156" s="76"/>
      <c r="O156" s="76"/>
      <c r="P156" s="76"/>
      <c r="Q156" s="76"/>
      <c r="R156" s="76"/>
      <c r="S156" s="76"/>
      <c r="T156" s="76"/>
      <c r="U156" s="76"/>
      <c r="V156" s="76"/>
      <c r="W156" s="76"/>
      <c r="X156" s="76"/>
      <c r="Y156" s="76"/>
      <c r="Z156" s="76"/>
      <c r="AA156" s="76"/>
      <c r="AB156" s="76"/>
      <c r="AC156" s="76"/>
      <c r="AD156" s="76"/>
      <c r="AE156" s="76"/>
      <c r="AF156" s="76"/>
      <c r="AG156" s="76"/>
      <c r="AH156" s="76"/>
      <c r="AI156" s="76"/>
      <c r="AJ156" s="76"/>
      <c r="AK156" s="76"/>
      <c r="AL156" s="76"/>
      <c r="AM156" s="76"/>
      <c r="AN156" s="76"/>
      <c r="AO156" s="76"/>
      <c r="AP156" s="76"/>
      <c r="AQ156" s="76"/>
      <c r="AR156" s="76"/>
      <c r="AS156" s="76"/>
      <c r="AT156" s="76"/>
      <c r="AU156" s="76"/>
      <c r="AV156" s="76"/>
      <c r="AW156" s="76"/>
      <c r="AX156" s="76"/>
      <c r="AY156" s="76"/>
      <c r="AZ156" s="76"/>
      <c r="BA156" s="76"/>
      <c r="BB156" s="76"/>
      <c r="BC156" s="76"/>
      <c r="BD156" s="76"/>
      <c r="BE156" s="76"/>
      <c r="BF156" s="76"/>
      <c r="BG156" s="76"/>
      <c r="BH156" s="76"/>
      <c r="BI156" s="76"/>
      <c r="BJ156" s="76"/>
      <c r="BK156" s="76"/>
      <c r="BL156" s="76"/>
      <c r="BM156" s="76"/>
      <c r="BN156" s="76"/>
      <c r="BO156" s="76"/>
      <c r="BP156" s="76"/>
      <c r="BQ156" s="76"/>
      <c r="BR156" s="76"/>
      <c r="BS156" s="76"/>
      <c r="BT156" s="76"/>
      <c r="BU156" s="76"/>
      <c r="BV156" s="76"/>
      <c r="BW156" s="76"/>
      <c r="BX156" s="76"/>
      <c r="BY156" s="76"/>
      <c r="BZ156" s="76"/>
      <c r="CA156" s="76"/>
      <c r="CB156" s="76"/>
      <c r="CC156" s="76"/>
      <c r="CD156" s="76"/>
      <c r="CE156" s="76"/>
      <c r="CF156" s="76"/>
      <c r="CG156" s="76"/>
      <c r="CH156" s="76"/>
      <c r="CI156" s="76"/>
      <c r="CJ156" s="76"/>
      <c r="CK156" s="76"/>
      <c r="CL156" s="76"/>
      <c r="CM156" s="76"/>
      <c r="CN156" s="76"/>
      <c r="CO156" s="76"/>
      <c r="CP156" s="76"/>
      <c r="CQ156" s="76"/>
      <c r="CR156" s="76"/>
      <c r="CS156" s="76"/>
      <c r="CT156" s="76"/>
      <c r="CU156" s="76"/>
      <c r="CV156" s="76"/>
      <c r="CW156" s="76"/>
      <c r="CX156" s="76"/>
      <c r="CY156" s="76"/>
      <c r="CZ156" s="76"/>
      <c r="DA156" s="76"/>
      <c r="DB156" s="76"/>
      <c r="DC156" s="76"/>
      <c r="DD156" s="76"/>
      <c r="DE156" s="76"/>
      <c r="DF156" s="76"/>
      <c r="DG156" s="76"/>
      <c r="DH156" s="76"/>
      <c r="DI156" s="76"/>
      <c r="DJ156" s="76"/>
      <c r="DK156" s="76"/>
      <c r="DL156" s="76"/>
      <c r="DM156" s="76"/>
      <c r="DN156" s="76"/>
      <c r="DO156" s="76"/>
      <c r="DP156" s="76"/>
      <c r="DQ156" s="76"/>
      <c r="DR156" s="76"/>
      <c r="DS156" s="76"/>
      <c r="DT156" s="76"/>
      <c r="DU156" s="76"/>
      <c r="DV156" s="76"/>
      <c r="DW156" s="76"/>
      <c r="DX156" s="76"/>
      <c r="DY156" s="76"/>
      <c r="DZ156" s="76"/>
      <c r="EA156" s="76"/>
      <c r="EB156" s="76"/>
      <c r="EC156" s="76"/>
      <c r="ED156" s="76"/>
      <c r="EE156" s="76"/>
      <c r="EF156" s="76"/>
      <c r="EG156" s="76"/>
      <c r="EH156" s="76"/>
      <c r="EI156" s="76"/>
      <c r="EJ156" s="76"/>
      <c r="EK156" s="76"/>
      <c r="EL156" s="76"/>
      <c r="EM156" s="76"/>
      <c r="EN156" s="76"/>
      <c r="EO156" s="76"/>
      <c r="EP156" s="76"/>
      <c r="EQ156" s="76"/>
      <c r="ER156" s="76"/>
      <c r="ES156" s="76"/>
      <c r="ET156" s="76"/>
      <c r="EU156" s="76"/>
      <c r="EV156" s="76"/>
      <c r="EW156" s="76"/>
      <c r="EX156" s="76"/>
      <c r="EY156" s="76"/>
    </row>
    <row r="157" spans="1:155" s="89" customFormat="1" ht="15" customHeight="1" x14ac:dyDescent="0.25">
      <c r="A157" s="564"/>
      <c r="B157" s="568"/>
      <c r="C157" s="614"/>
      <c r="D157" s="773"/>
      <c r="E157" s="832"/>
      <c r="F157" s="849"/>
      <c r="G157" s="811"/>
      <c r="H157" s="812"/>
      <c r="I157" s="812"/>
      <c r="J157" s="813"/>
      <c r="K157" s="601"/>
      <c r="L157" s="79"/>
      <c r="M157" s="79"/>
      <c r="N157" s="76"/>
      <c r="O157" s="76"/>
      <c r="P157" s="76"/>
      <c r="Q157" s="76"/>
      <c r="R157" s="76"/>
      <c r="S157" s="76"/>
      <c r="T157" s="76"/>
      <c r="U157" s="76"/>
      <c r="V157" s="76"/>
      <c r="W157" s="76"/>
      <c r="X157" s="76"/>
      <c r="Y157" s="76"/>
      <c r="Z157" s="76"/>
      <c r="AA157" s="76"/>
      <c r="AB157" s="76"/>
      <c r="AC157" s="76"/>
      <c r="AD157" s="76"/>
      <c r="AE157" s="76"/>
      <c r="AF157" s="76"/>
      <c r="AG157" s="76"/>
      <c r="AH157" s="76"/>
      <c r="AI157" s="76"/>
      <c r="AJ157" s="76"/>
      <c r="AK157" s="76"/>
      <c r="AL157" s="76"/>
      <c r="AM157" s="76"/>
      <c r="AN157" s="76"/>
      <c r="AO157" s="76"/>
      <c r="AP157" s="76"/>
      <c r="AQ157" s="76"/>
      <c r="AR157" s="76"/>
      <c r="AS157" s="76"/>
      <c r="AT157" s="76"/>
      <c r="AU157" s="76"/>
      <c r="AV157" s="76"/>
      <c r="AW157" s="76"/>
      <c r="AX157" s="76"/>
      <c r="AY157" s="76"/>
      <c r="AZ157" s="76"/>
      <c r="BA157" s="76"/>
      <c r="BB157" s="76"/>
      <c r="BC157" s="76"/>
      <c r="BD157" s="76"/>
      <c r="BE157" s="76"/>
      <c r="BF157" s="76"/>
      <c r="BG157" s="76"/>
      <c r="BH157" s="76"/>
      <c r="BI157" s="76"/>
      <c r="BJ157" s="76"/>
      <c r="BK157" s="76"/>
      <c r="BL157" s="76"/>
      <c r="BM157" s="76"/>
      <c r="BN157" s="76"/>
      <c r="BO157" s="76"/>
      <c r="BP157" s="76"/>
      <c r="BQ157" s="76"/>
      <c r="BR157" s="76"/>
      <c r="BS157" s="76"/>
      <c r="BT157" s="76"/>
      <c r="BU157" s="76"/>
      <c r="BV157" s="76"/>
      <c r="BW157" s="76"/>
      <c r="BX157" s="76"/>
      <c r="BY157" s="76"/>
      <c r="BZ157" s="76"/>
      <c r="CA157" s="76"/>
      <c r="CB157" s="76"/>
      <c r="CC157" s="76"/>
      <c r="CD157" s="76"/>
      <c r="CE157" s="76"/>
      <c r="CF157" s="76"/>
      <c r="CG157" s="76"/>
      <c r="CH157" s="76"/>
      <c r="CI157" s="76"/>
      <c r="CJ157" s="76"/>
      <c r="CK157" s="76"/>
      <c r="CL157" s="76"/>
      <c r="CM157" s="76"/>
      <c r="CN157" s="76"/>
      <c r="CO157" s="76"/>
      <c r="CP157" s="76"/>
      <c r="CQ157" s="76"/>
      <c r="CR157" s="76"/>
      <c r="CS157" s="76"/>
      <c r="CT157" s="76"/>
      <c r="CU157" s="76"/>
      <c r="CV157" s="76"/>
      <c r="CW157" s="76"/>
      <c r="CX157" s="76"/>
      <c r="CY157" s="76"/>
      <c r="CZ157" s="76"/>
      <c r="DA157" s="76"/>
      <c r="DB157" s="76"/>
      <c r="DC157" s="76"/>
      <c r="DD157" s="76"/>
      <c r="DE157" s="76"/>
      <c r="DF157" s="76"/>
      <c r="DG157" s="76"/>
      <c r="DH157" s="76"/>
      <c r="DI157" s="76"/>
      <c r="DJ157" s="76"/>
      <c r="DK157" s="76"/>
      <c r="DL157" s="76"/>
      <c r="DM157" s="76"/>
      <c r="DN157" s="76"/>
      <c r="DO157" s="76"/>
      <c r="DP157" s="76"/>
      <c r="DQ157" s="76"/>
      <c r="DR157" s="76"/>
      <c r="DS157" s="76"/>
      <c r="DT157" s="76"/>
      <c r="DU157" s="76"/>
      <c r="DV157" s="76"/>
      <c r="DW157" s="76"/>
      <c r="DX157" s="76"/>
      <c r="DY157" s="76"/>
      <c r="DZ157" s="76"/>
      <c r="EA157" s="76"/>
      <c r="EB157" s="76"/>
      <c r="EC157" s="76"/>
      <c r="ED157" s="76"/>
      <c r="EE157" s="76"/>
      <c r="EF157" s="76"/>
      <c r="EG157" s="76"/>
      <c r="EH157" s="76"/>
      <c r="EI157" s="76"/>
      <c r="EJ157" s="76"/>
      <c r="EK157" s="76"/>
      <c r="EL157" s="76"/>
      <c r="EM157" s="76"/>
      <c r="EN157" s="76"/>
      <c r="EO157" s="76"/>
      <c r="EP157" s="76"/>
      <c r="EQ157" s="76"/>
      <c r="ER157" s="76"/>
      <c r="ES157" s="76"/>
      <c r="ET157" s="76"/>
      <c r="EU157" s="76"/>
      <c r="EV157" s="76"/>
      <c r="EW157" s="76"/>
      <c r="EX157" s="76"/>
      <c r="EY157" s="76"/>
    </row>
    <row r="158" spans="1:155" s="89" customFormat="1" ht="15" customHeight="1" x14ac:dyDescent="0.25">
      <c r="A158" s="564">
        <v>4</v>
      </c>
      <c r="B158" s="568"/>
      <c r="C158" s="614" t="s">
        <v>902</v>
      </c>
      <c r="D158" s="773"/>
      <c r="E158" s="832"/>
      <c r="F158" s="847" t="s">
        <v>1186</v>
      </c>
      <c r="G158" s="805" t="s">
        <v>1187</v>
      </c>
      <c r="H158" s="806"/>
      <c r="I158" s="806"/>
      <c r="J158" s="807"/>
      <c r="K158" s="601"/>
      <c r="L158" s="79"/>
      <c r="M158" s="79"/>
      <c r="N158" s="76"/>
      <c r="O158" s="76"/>
      <c r="P158" s="76"/>
      <c r="Q158" s="76"/>
      <c r="R158" s="76"/>
      <c r="S158" s="76"/>
      <c r="T158" s="76"/>
      <c r="U158" s="76"/>
      <c r="V158" s="76"/>
      <c r="W158" s="76"/>
      <c r="X158" s="76"/>
      <c r="Y158" s="76"/>
      <c r="Z158" s="76"/>
      <c r="AA158" s="76"/>
      <c r="AB158" s="76"/>
      <c r="AC158" s="76"/>
      <c r="AD158" s="76"/>
      <c r="AE158" s="76"/>
      <c r="AF158" s="76"/>
      <c r="AG158" s="76"/>
      <c r="AH158" s="76"/>
      <c r="AI158" s="76"/>
      <c r="AJ158" s="76"/>
      <c r="AK158" s="76"/>
      <c r="AL158" s="76"/>
      <c r="AM158" s="76"/>
      <c r="AN158" s="76"/>
      <c r="AO158" s="76"/>
      <c r="AP158" s="76"/>
      <c r="AQ158" s="76"/>
      <c r="AR158" s="76"/>
      <c r="AS158" s="76"/>
      <c r="AT158" s="76"/>
      <c r="AU158" s="76"/>
      <c r="AV158" s="76"/>
      <c r="AW158" s="76"/>
      <c r="AX158" s="76"/>
      <c r="AY158" s="76"/>
      <c r="AZ158" s="76"/>
      <c r="BA158" s="76"/>
      <c r="BB158" s="76"/>
      <c r="BC158" s="76"/>
      <c r="BD158" s="76"/>
      <c r="BE158" s="76"/>
      <c r="BF158" s="76"/>
      <c r="BG158" s="76"/>
      <c r="BH158" s="76"/>
      <c r="BI158" s="76"/>
      <c r="BJ158" s="76"/>
      <c r="BK158" s="76"/>
      <c r="BL158" s="76"/>
      <c r="BM158" s="76"/>
      <c r="BN158" s="76"/>
      <c r="BO158" s="76"/>
      <c r="BP158" s="76"/>
      <c r="BQ158" s="76"/>
      <c r="BR158" s="76"/>
      <c r="BS158" s="76"/>
      <c r="BT158" s="76"/>
      <c r="BU158" s="76"/>
      <c r="BV158" s="76"/>
      <c r="BW158" s="76"/>
      <c r="BX158" s="76"/>
      <c r="BY158" s="76"/>
      <c r="BZ158" s="76"/>
      <c r="CA158" s="76"/>
      <c r="CB158" s="76"/>
      <c r="CC158" s="76"/>
      <c r="CD158" s="76"/>
      <c r="CE158" s="76"/>
      <c r="CF158" s="76"/>
      <c r="CG158" s="76"/>
      <c r="CH158" s="76"/>
      <c r="CI158" s="76"/>
      <c r="CJ158" s="76"/>
      <c r="CK158" s="76"/>
      <c r="CL158" s="76"/>
      <c r="CM158" s="76"/>
      <c r="CN158" s="76"/>
      <c r="CO158" s="76"/>
      <c r="CP158" s="76"/>
      <c r="CQ158" s="76"/>
      <c r="CR158" s="76"/>
      <c r="CS158" s="76"/>
      <c r="CT158" s="76"/>
      <c r="CU158" s="76"/>
      <c r="CV158" s="76"/>
      <c r="CW158" s="76"/>
      <c r="CX158" s="76"/>
      <c r="CY158" s="76"/>
      <c r="CZ158" s="76"/>
      <c r="DA158" s="76"/>
      <c r="DB158" s="76"/>
      <c r="DC158" s="76"/>
      <c r="DD158" s="76"/>
      <c r="DE158" s="76"/>
      <c r="DF158" s="76"/>
      <c r="DG158" s="76"/>
      <c r="DH158" s="76"/>
      <c r="DI158" s="76"/>
      <c r="DJ158" s="76"/>
      <c r="DK158" s="76"/>
      <c r="DL158" s="76"/>
      <c r="DM158" s="76"/>
      <c r="DN158" s="76"/>
      <c r="DO158" s="76"/>
      <c r="DP158" s="76"/>
      <c r="DQ158" s="76"/>
      <c r="DR158" s="76"/>
      <c r="DS158" s="76"/>
      <c r="DT158" s="76"/>
      <c r="DU158" s="76"/>
      <c r="DV158" s="76"/>
      <c r="DW158" s="76"/>
      <c r="DX158" s="76"/>
      <c r="DY158" s="76"/>
      <c r="DZ158" s="76"/>
      <c r="EA158" s="76"/>
      <c r="EB158" s="76"/>
      <c r="EC158" s="76"/>
      <c r="ED158" s="76"/>
      <c r="EE158" s="76"/>
      <c r="EF158" s="76"/>
      <c r="EG158" s="76"/>
      <c r="EH158" s="76"/>
      <c r="EI158" s="76"/>
      <c r="EJ158" s="76"/>
      <c r="EK158" s="76"/>
      <c r="EL158" s="76"/>
      <c r="EM158" s="76"/>
      <c r="EN158" s="76"/>
      <c r="EO158" s="76"/>
      <c r="EP158" s="76"/>
      <c r="EQ158" s="76"/>
      <c r="ER158" s="76"/>
      <c r="ES158" s="76"/>
      <c r="ET158" s="76"/>
      <c r="EU158" s="76"/>
      <c r="EV158" s="76"/>
      <c r="EW158" s="76"/>
      <c r="EX158" s="76"/>
      <c r="EY158" s="76"/>
    </row>
    <row r="159" spans="1:155" s="89" customFormat="1" ht="15" customHeight="1" x14ac:dyDescent="0.25">
      <c r="A159" s="564"/>
      <c r="B159" s="568"/>
      <c r="C159" s="614"/>
      <c r="D159" s="773"/>
      <c r="E159" s="832"/>
      <c r="F159" s="848"/>
      <c r="G159" s="808"/>
      <c r="H159" s="809"/>
      <c r="I159" s="809"/>
      <c r="J159" s="810"/>
      <c r="K159" s="601"/>
      <c r="L159" s="79"/>
      <c r="M159" s="79"/>
      <c r="N159" s="76"/>
      <c r="O159" s="76"/>
      <c r="P159" s="76"/>
      <c r="Q159" s="76"/>
      <c r="R159" s="76"/>
      <c r="S159" s="76"/>
      <c r="T159" s="76"/>
      <c r="U159" s="76"/>
      <c r="V159" s="76"/>
      <c r="W159" s="76"/>
      <c r="X159" s="76"/>
      <c r="Y159" s="76"/>
      <c r="Z159" s="76"/>
      <c r="AA159" s="76"/>
      <c r="AB159" s="76"/>
      <c r="AC159" s="76"/>
      <c r="AD159" s="76"/>
      <c r="AE159" s="76"/>
      <c r="AF159" s="76"/>
      <c r="AG159" s="76"/>
      <c r="AH159" s="76"/>
      <c r="AI159" s="76"/>
      <c r="AJ159" s="76"/>
      <c r="AK159" s="76"/>
      <c r="AL159" s="76"/>
      <c r="AM159" s="76"/>
      <c r="AN159" s="76"/>
      <c r="AO159" s="76"/>
      <c r="AP159" s="76"/>
      <c r="AQ159" s="76"/>
      <c r="AR159" s="76"/>
      <c r="AS159" s="76"/>
      <c r="AT159" s="76"/>
      <c r="AU159" s="76"/>
      <c r="AV159" s="76"/>
      <c r="AW159" s="76"/>
      <c r="AX159" s="76"/>
      <c r="AY159" s="76"/>
      <c r="AZ159" s="76"/>
      <c r="BA159" s="76"/>
      <c r="BB159" s="76"/>
      <c r="BC159" s="76"/>
      <c r="BD159" s="76"/>
      <c r="BE159" s="76"/>
      <c r="BF159" s="76"/>
      <c r="BG159" s="76"/>
      <c r="BH159" s="76"/>
      <c r="BI159" s="76"/>
      <c r="BJ159" s="76"/>
      <c r="BK159" s="76"/>
      <c r="BL159" s="76"/>
      <c r="BM159" s="76"/>
      <c r="BN159" s="76"/>
      <c r="BO159" s="76"/>
      <c r="BP159" s="76"/>
      <c r="BQ159" s="76"/>
      <c r="BR159" s="76"/>
      <c r="BS159" s="76"/>
      <c r="BT159" s="76"/>
      <c r="BU159" s="76"/>
      <c r="BV159" s="76"/>
      <c r="BW159" s="76"/>
      <c r="BX159" s="76"/>
      <c r="BY159" s="76"/>
      <c r="BZ159" s="76"/>
      <c r="CA159" s="76"/>
      <c r="CB159" s="76"/>
      <c r="CC159" s="76"/>
      <c r="CD159" s="76"/>
      <c r="CE159" s="76"/>
      <c r="CF159" s="76"/>
      <c r="CG159" s="76"/>
      <c r="CH159" s="76"/>
      <c r="CI159" s="76"/>
      <c r="CJ159" s="76"/>
      <c r="CK159" s="76"/>
      <c r="CL159" s="76"/>
      <c r="CM159" s="76"/>
      <c r="CN159" s="76"/>
      <c r="CO159" s="76"/>
      <c r="CP159" s="76"/>
      <c r="CQ159" s="76"/>
      <c r="CR159" s="76"/>
      <c r="CS159" s="76"/>
      <c r="CT159" s="76"/>
      <c r="CU159" s="76"/>
      <c r="CV159" s="76"/>
      <c r="CW159" s="76"/>
      <c r="CX159" s="76"/>
      <c r="CY159" s="76"/>
      <c r="CZ159" s="76"/>
      <c r="DA159" s="76"/>
      <c r="DB159" s="76"/>
      <c r="DC159" s="76"/>
      <c r="DD159" s="76"/>
      <c r="DE159" s="76"/>
      <c r="DF159" s="76"/>
      <c r="DG159" s="76"/>
      <c r="DH159" s="76"/>
      <c r="DI159" s="76"/>
      <c r="DJ159" s="76"/>
      <c r="DK159" s="76"/>
      <c r="DL159" s="76"/>
      <c r="DM159" s="76"/>
      <c r="DN159" s="76"/>
      <c r="DO159" s="76"/>
      <c r="DP159" s="76"/>
      <c r="DQ159" s="76"/>
      <c r="DR159" s="76"/>
      <c r="DS159" s="76"/>
      <c r="DT159" s="76"/>
      <c r="DU159" s="76"/>
      <c r="DV159" s="76"/>
      <c r="DW159" s="76"/>
      <c r="DX159" s="76"/>
      <c r="DY159" s="76"/>
      <c r="DZ159" s="76"/>
      <c r="EA159" s="76"/>
      <c r="EB159" s="76"/>
      <c r="EC159" s="76"/>
      <c r="ED159" s="76"/>
      <c r="EE159" s="76"/>
      <c r="EF159" s="76"/>
      <c r="EG159" s="76"/>
      <c r="EH159" s="76"/>
      <c r="EI159" s="76"/>
      <c r="EJ159" s="76"/>
      <c r="EK159" s="76"/>
      <c r="EL159" s="76"/>
      <c r="EM159" s="76"/>
      <c r="EN159" s="76"/>
      <c r="EO159" s="76"/>
      <c r="EP159" s="76"/>
      <c r="EQ159" s="76"/>
      <c r="ER159" s="76"/>
      <c r="ES159" s="76"/>
      <c r="ET159" s="76"/>
      <c r="EU159" s="76"/>
      <c r="EV159" s="76"/>
      <c r="EW159" s="76"/>
      <c r="EX159" s="76"/>
      <c r="EY159" s="76"/>
    </row>
    <row r="160" spans="1:155" s="89" customFormat="1" ht="15" customHeight="1" x14ac:dyDescent="0.25">
      <c r="A160" s="564"/>
      <c r="B160" s="568"/>
      <c r="C160" s="614"/>
      <c r="D160" s="773"/>
      <c r="E160" s="832"/>
      <c r="F160" s="849"/>
      <c r="G160" s="811"/>
      <c r="H160" s="812"/>
      <c r="I160" s="812"/>
      <c r="J160" s="813"/>
      <c r="K160" s="601"/>
      <c r="L160" s="79"/>
      <c r="M160" s="79"/>
      <c r="N160" s="76"/>
      <c r="O160" s="76"/>
      <c r="P160" s="76"/>
      <c r="Q160" s="76"/>
      <c r="R160" s="76"/>
      <c r="S160" s="76"/>
      <c r="T160" s="76"/>
      <c r="U160" s="76"/>
      <c r="V160" s="76"/>
      <c r="W160" s="76"/>
      <c r="X160" s="76"/>
      <c r="Y160" s="76"/>
      <c r="Z160" s="76"/>
      <c r="AA160" s="76"/>
      <c r="AB160" s="76"/>
      <c r="AC160" s="76"/>
      <c r="AD160" s="76"/>
      <c r="AE160" s="76"/>
      <c r="AF160" s="76"/>
      <c r="AG160" s="76"/>
      <c r="AH160" s="76"/>
      <c r="AI160" s="76"/>
      <c r="AJ160" s="76"/>
      <c r="AK160" s="76"/>
      <c r="AL160" s="76"/>
      <c r="AM160" s="76"/>
      <c r="AN160" s="76"/>
      <c r="AO160" s="76"/>
      <c r="AP160" s="76"/>
      <c r="AQ160" s="76"/>
      <c r="AR160" s="76"/>
      <c r="AS160" s="76"/>
      <c r="AT160" s="76"/>
      <c r="AU160" s="76"/>
      <c r="AV160" s="76"/>
      <c r="AW160" s="76"/>
      <c r="AX160" s="76"/>
      <c r="AY160" s="76"/>
      <c r="AZ160" s="76"/>
      <c r="BA160" s="76"/>
      <c r="BB160" s="76"/>
      <c r="BC160" s="76"/>
      <c r="BD160" s="76"/>
      <c r="BE160" s="76"/>
      <c r="BF160" s="76"/>
      <c r="BG160" s="76"/>
      <c r="BH160" s="76"/>
      <c r="BI160" s="76"/>
      <c r="BJ160" s="76"/>
      <c r="BK160" s="76"/>
      <c r="BL160" s="76"/>
      <c r="BM160" s="76"/>
      <c r="BN160" s="76"/>
      <c r="BO160" s="76"/>
      <c r="BP160" s="76"/>
      <c r="BQ160" s="76"/>
      <c r="BR160" s="76"/>
      <c r="BS160" s="76"/>
      <c r="BT160" s="76"/>
      <c r="BU160" s="76"/>
      <c r="BV160" s="76"/>
      <c r="BW160" s="76"/>
      <c r="BX160" s="76"/>
      <c r="BY160" s="76"/>
      <c r="BZ160" s="76"/>
      <c r="CA160" s="76"/>
      <c r="CB160" s="76"/>
      <c r="CC160" s="76"/>
      <c r="CD160" s="76"/>
      <c r="CE160" s="76"/>
      <c r="CF160" s="76"/>
      <c r="CG160" s="76"/>
      <c r="CH160" s="76"/>
      <c r="CI160" s="76"/>
      <c r="CJ160" s="76"/>
      <c r="CK160" s="76"/>
      <c r="CL160" s="76"/>
      <c r="CM160" s="76"/>
      <c r="CN160" s="76"/>
      <c r="CO160" s="76"/>
      <c r="CP160" s="76"/>
      <c r="CQ160" s="76"/>
      <c r="CR160" s="76"/>
      <c r="CS160" s="76"/>
      <c r="CT160" s="76"/>
      <c r="CU160" s="76"/>
      <c r="CV160" s="76"/>
      <c r="CW160" s="76"/>
      <c r="CX160" s="76"/>
      <c r="CY160" s="76"/>
      <c r="CZ160" s="76"/>
      <c r="DA160" s="76"/>
      <c r="DB160" s="76"/>
      <c r="DC160" s="76"/>
      <c r="DD160" s="76"/>
      <c r="DE160" s="76"/>
      <c r="DF160" s="76"/>
      <c r="DG160" s="76"/>
      <c r="DH160" s="76"/>
      <c r="DI160" s="76"/>
      <c r="DJ160" s="76"/>
      <c r="DK160" s="76"/>
      <c r="DL160" s="76"/>
      <c r="DM160" s="76"/>
      <c r="DN160" s="76"/>
      <c r="DO160" s="76"/>
      <c r="DP160" s="76"/>
      <c r="DQ160" s="76"/>
      <c r="DR160" s="76"/>
      <c r="DS160" s="76"/>
      <c r="DT160" s="76"/>
      <c r="DU160" s="76"/>
      <c r="DV160" s="76"/>
      <c r="DW160" s="76"/>
      <c r="DX160" s="76"/>
      <c r="DY160" s="76"/>
      <c r="DZ160" s="76"/>
      <c r="EA160" s="76"/>
      <c r="EB160" s="76"/>
      <c r="EC160" s="76"/>
      <c r="ED160" s="76"/>
      <c r="EE160" s="76"/>
      <c r="EF160" s="76"/>
      <c r="EG160" s="76"/>
      <c r="EH160" s="76"/>
      <c r="EI160" s="76"/>
      <c r="EJ160" s="76"/>
      <c r="EK160" s="76"/>
      <c r="EL160" s="76"/>
      <c r="EM160" s="76"/>
      <c r="EN160" s="76"/>
      <c r="EO160" s="76"/>
      <c r="EP160" s="76"/>
      <c r="EQ160" s="76"/>
      <c r="ER160" s="76"/>
      <c r="ES160" s="76"/>
      <c r="ET160" s="76"/>
      <c r="EU160" s="76"/>
      <c r="EV160" s="76"/>
      <c r="EW160" s="76"/>
      <c r="EX160" s="76"/>
      <c r="EY160" s="76"/>
    </row>
    <row r="161" spans="1:155" s="89" customFormat="1" ht="15" customHeight="1" x14ac:dyDescent="0.25">
      <c r="A161" s="564"/>
      <c r="B161" s="568"/>
      <c r="C161" s="614"/>
      <c r="D161" s="773"/>
      <c r="E161" s="832"/>
      <c r="F161" s="847" t="s">
        <v>785</v>
      </c>
      <c r="G161" s="805" t="s">
        <v>788</v>
      </c>
      <c r="H161" s="806"/>
      <c r="I161" s="806"/>
      <c r="J161" s="807"/>
      <c r="K161" s="601"/>
      <c r="L161" s="79"/>
      <c r="M161" s="79"/>
      <c r="N161" s="76"/>
      <c r="O161" s="76"/>
      <c r="P161" s="76"/>
      <c r="Q161" s="76"/>
      <c r="R161" s="76"/>
      <c r="S161" s="76"/>
      <c r="T161" s="76"/>
      <c r="U161" s="76"/>
      <c r="V161" s="76"/>
      <c r="W161" s="76"/>
      <c r="X161" s="76"/>
      <c r="Y161" s="76"/>
      <c r="Z161" s="76"/>
      <c r="AA161" s="76"/>
      <c r="AB161" s="76"/>
      <c r="AC161" s="76"/>
      <c r="AD161" s="76"/>
      <c r="AE161" s="76"/>
      <c r="AF161" s="76"/>
      <c r="AG161" s="76"/>
      <c r="AH161" s="76"/>
      <c r="AI161" s="76"/>
      <c r="AJ161" s="76"/>
      <c r="AK161" s="76"/>
      <c r="AL161" s="76"/>
      <c r="AM161" s="76"/>
      <c r="AN161" s="76"/>
      <c r="AO161" s="76"/>
      <c r="AP161" s="76"/>
      <c r="AQ161" s="76"/>
      <c r="AR161" s="76"/>
      <c r="AS161" s="76"/>
      <c r="AT161" s="76"/>
      <c r="AU161" s="76"/>
      <c r="AV161" s="76"/>
      <c r="AW161" s="76"/>
      <c r="AX161" s="76"/>
      <c r="AY161" s="76"/>
      <c r="AZ161" s="76"/>
      <c r="BA161" s="76"/>
      <c r="BB161" s="76"/>
      <c r="BC161" s="76"/>
      <c r="BD161" s="76"/>
      <c r="BE161" s="76"/>
      <c r="BF161" s="76"/>
      <c r="BG161" s="76"/>
      <c r="BH161" s="76"/>
      <c r="BI161" s="76"/>
      <c r="BJ161" s="76"/>
      <c r="BK161" s="76"/>
      <c r="BL161" s="76"/>
      <c r="BM161" s="76"/>
      <c r="BN161" s="76"/>
      <c r="BO161" s="76"/>
      <c r="BP161" s="76"/>
      <c r="BQ161" s="76"/>
      <c r="BR161" s="76"/>
      <c r="BS161" s="76"/>
      <c r="BT161" s="76"/>
      <c r="BU161" s="76"/>
      <c r="BV161" s="76"/>
      <c r="BW161" s="76"/>
      <c r="BX161" s="76"/>
      <c r="BY161" s="76"/>
      <c r="BZ161" s="76"/>
      <c r="CA161" s="76"/>
      <c r="CB161" s="76"/>
      <c r="CC161" s="76"/>
      <c r="CD161" s="76"/>
      <c r="CE161" s="76"/>
      <c r="CF161" s="76"/>
      <c r="CG161" s="76"/>
      <c r="CH161" s="76"/>
      <c r="CI161" s="76"/>
      <c r="CJ161" s="76"/>
      <c r="CK161" s="76"/>
      <c r="CL161" s="76"/>
      <c r="CM161" s="76"/>
      <c r="CN161" s="76"/>
      <c r="CO161" s="76"/>
      <c r="CP161" s="76"/>
      <c r="CQ161" s="76"/>
      <c r="CR161" s="76"/>
      <c r="CS161" s="76"/>
      <c r="CT161" s="76"/>
      <c r="CU161" s="76"/>
      <c r="CV161" s="76"/>
      <c r="CW161" s="76"/>
      <c r="CX161" s="76"/>
      <c r="CY161" s="76"/>
      <c r="CZ161" s="76"/>
      <c r="DA161" s="76"/>
      <c r="DB161" s="76"/>
      <c r="DC161" s="76"/>
      <c r="DD161" s="76"/>
      <c r="DE161" s="76"/>
      <c r="DF161" s="76"/>
      <c r="DG161" s="76"/>
      <c r="DH161" s="76"/>
      <c r="DI161" s="76"/>
      <c r="DJ161" s="76"/>
      <c r="DK161" s="76"/>
      <c r="DL161" s="76"/>
      <c r="DM161" s="76"/>
      <c r="DN161" s="76"/>
      <c r="DO161" s="76"/>
      <c r="DP161" s="76"/>
      <c r="DQ161" s="76"/>
      <c r="DR161" s="76"/>
      <c r="DS161" s="76"/>
      <c r="DT161" s="76"/>
      <c r="DU161" s="76"/>
      <c r="DV161" s="76"/>
      <c r="DW161" s="76"/>
      <c r="DX161" s="76"/>
      <c r="DY161" s="76"/>
      <c r="DZ161" s="76"/>
      <c r="EA161" s="76"/>
      <c r="EB161" s="76"/>
      <c r="EC161" s="76"/>
      <c r="ED161" s="76"/>
      <c r="EE161" s="76"/>
      <c r="EF161" s="76"/>
      <c r="EG161" s="76"/>
      <c r="EH161" s="76"/>
      <c r="EI161" s="76"/>
      <c r="EJ161" s="76"/>
      <c r="EK161" s="76"/>
      <c r="EL161" s="76"/>
      <c r="EM161" s="76"/>
      <c r="EN161" s="76"/>
      <c r="EO161" s="76"/>
      <c r="EP161" s="76"/>
      <c r="EQ161" s="76"/>
      <c r="ER161" s="76"/>
      <c r="ES161" s="76"/>
      <c r="ET161" s="76"/>
      <c r="EU161" s="76"/>
      <c r="EV161" s="76"/>
      <c r="EW161" s="76"/>
      <c r="EX161" s="76"/>
      <c r="EY161" s="76"/>
    </row>
    <row r="162" spans="1:155" s="89" customFormat="1" ht="15" customHeight="1" x14ac:dyDescent="0.25">
      <c r="A162" s="564"/>
      <c r="B162" s="568"/>
      <c r="C162" s="614"/>
      <c r="D162" s="773"/>
      <c r="E162" s="832"/>
      <c r="F162" s="848"/>
      <c r="G162" s="808"/>
      <c r="H162" s="809"/>
      <c r="I162" s="809"/>
      <c r="J162" s="810"/>
      <c r="K162" s="601"/>
      <c r="L162" s="79"/>
      <c r="M162" s="79"/>
      <c r="N162" s="76"/>
      <c r="O162" s="76"/>
      <c r="P162" s="76"/>
      <c r="Q162" s="76"/>
      <c r="R162" s="76"/>
      <c r="S162" s="76"/>
      <c r="T162" s="76"/>
      <c r="U162" s="76"/>
      <c r="V162" s="76"/>
      <c r="W162" s="76"/>
      <c r="X162" s="76"/>
      <c r="Y162" s="76"/>
      <c r="Z162" s="76"/>
      <c r="AA162" s="76"/>
      <c r="AB162" s="76"/>
      <c r="AC162" s="76"/>
      <c r="AD162" s="76"/>
      <c r="AE162" s="76"/>
      <c r="AF162" s="76"/>
      <c r="AG162" s="76"/>
      <c r="AH162" s="76"/>
      <c r="AI162" s="76"/>
      <c r="AJ162" s="76"/>
      <c r="AK162" s="76"/>
      <c r="AL162" s="76"/>
      <c r="AM162" s="76"/>
      <c r="AN162" s="76"/>
      <c r="AO162" s="76"/>
      <c r="AP162" s="76"/>
      <c r="AQ162" s="76"/>
      <c r="AR162" s="76"/>
      <c r="AS162" s="76"/>
      <c r="AT162" s="76"/>
      <c r="AU162" s="76"/>
      <c r="AV162" s="76"/>
      <c r="AW162" s="76"/>
      <c r="AX162" s="76"/>
      <c r="AY162" s="76"/>
      <c r="AZ162" s="76"/>
      <c r="BA162" s="76"/>
      <c r="BB162" s="76"/>
      <c r="BC162" s="76"/>
      <c r="BD162" s="76"/>
      <c r="BE162" s="76"/>
      <c r="BF162" s="76"/>
      <c r="BG162" s="76"/>
      <c r="BH162" s="76"/>
      <c r="BI162" s="76"/>
      <c r="BJ162" s="76"/>
      <c r="BK162" s="76"/>
      <c r="BL162" s="76"/>
      <c r="BM162" s="76"/>
      <c r="BN162" s="76"/>
      <c r="BO162" s="76"/>
      <c r="BP162" s="76"/>
      <c r="BQ162" s="76"/>
      <c r="BR162" s="76"/>
      <c r="BS162" s="76"/>
      <c r="BT162" s="76"/>
      <c r="BU162" s="76"/>
      <c r="BV162" s="76"/>
      <c r="BW162" s="76"/>
      <c r="BX162" s="76"/>
      <c r="BY162" s="76"/>
      <c r="BZ162" s="76"/>
      <c r="CA162" s="76"/>
      <c r="CB162" s="76"/>
      <c r="CC162" s="76"/>
      <c r="CD162" s="76"/>
      <c r="CE162" s="76"/>
      <c r="CF162" s="76"/>
      <c r="CG162" s="76"/>
      <c r="CH162" s="76"/>
      <c r="CI162" s="76"/>
      <c r="CJ162" s="76"/>
      <c r="CK162" s="76"/>
      <c r="CL162" s="76"/>
      <c r="CM162" s="76"/>
      <c r="CN162" s="76"/>
      <c r="CO162" s="76"/>
      <c r="CP162" s="76"/>
      <c r="CQ162" s="76"/>
      <c r="CR162" s="76"/>
      <c r="CS162" s="76"/>
      <c r="CT162" s="76"/>
      <c r="CU162" s="76"/>
      <c r="CV162" s="76"/>
      <c r="CW162" s="76"/>
      <c r="CX162" s="76"/>
      <c r="CY162" s="76"/>
      <c r="CZ162" s="76"/>
      <c r="DA162" s="76"/>
      <c r="DB162" s="76"/>
      <c r="DC162" s="76"/>
      <c r="DD162" s="76"/>
      <c r="DE162" s="76"/>
      <c r="DF162" s="76"/>
      <c r="DG162" s="76"/>
      <c r="DH162" s="76"/>
      <c r="DI162" s="76"/>
      <c r="DJ162" s="76"/>
      <c r="DK162" s="76"/>
      <c r="DL162" s="76"/>
      <c r="DM162" s="76"/>
      <c r="DN162" s="76"/>
      <c r="DO162" s="76"/>
      <c r="DP162" s="76"/>
      <c r="DQ162" s="76"/>
      <c r="DR162" s="76"/>
      <c r="DS162" s="76"/>
      <c r="DT162" s="76"/>
      <c r="DU162" s="76"/>
      <c r="DV162" s="76"/>
      <c r="DW162" s="76"/>
      <c r="DX162" s="76"/>
      <c r="DY162" s="76"/>
      <c r="DZ162" s="76"/>
      <c r="EA162" s="76"/>
      <c r="EB162" s="76"/>
      <c r="EC162" s="76"/>
      <c r="ED162" s="76"/>
      <c r="EE162" s="76"/>
      <c r="EF162" s="76"/>
      <c r="EG162" s="76"/>
      <c r="EH162" s="76"/>
      <c r="EI162" s="76"/>
      <c r="EJ162" s="76"/>
      <c r="EK162" s="76"/>
      <c r="EL162" s="76"/>
      <c r="EM162" s="76"/>
      <c r="EN162" s="76"/>
      <c r="EO162" s="76"/>
      <c r="EP162" s="76"/>
      <c r="EQ162" s="76"/>
      <c r="ER162" s="76"/>
      <c r="ES162" s="76"/>
      <c r="ET162" s="76"/>
      <c r="EU162" s="76"/>
      <c r="EV162" s="76"/>
      <c r="EW162" s="76"/>
      <c r="EX162" s="76"/>
      <c r="EY162" s="76"/>
    </row>
    <row r="163" spans="1:155" s="89" customFormat="1" ht="15" customHeight="1" x14ac:dyDescent="0.25">
      <c r="A163" s="564"/>
      <c r="B163" s="568"/>
      <c r="C163" s="614"/>
      <c r="D163" s="773"/>
      <c r="E163" s="832"/>
      <c r="F163" s="849"/>
      <c r="G163" s="811"/>
      <c r="H163" s="812"/>
      <c r="I163" s="812"/>
      <c r="J163" s="813"/>
      <c r="K163" s="601"/>
      <c r="L163" s="79"/>
      <c r="M163" s="79"/>
      <c r="N163" s="76"/>
      <c r="O163" s="76"/>
      <c r="P163" s="76"/>
      <c r="Q163" s="76"/>
      <c r="R163" s="76"/>
      <c r="S163" s="76"/>
      <c r="T163" s="76"/>
      <c r="U163" s="76"/>
      <c r="V163" s="76"/>
      <c r="W163" s="76"/>
      <c r="X163" s="76"/>
      <c r="Y163" s="76"/>
      <c r="Z163" s="76"/>
      <c r="AA163" s="76"/>
      <c r="AB163" s="76"/>
      <c r="AC163" s="76"/>
      <c r="AD163" s="76"/>
      <c r="AE163" s="76"/>
      <c r="AF163" s="76"/>
      <c r="AG163" s="76"/>
      <c r="AH163" s="76"/>
      <c r="AI163" s="76"/>
      <c r="AJ163" s="76"/>
      <c r="AK163" s="76"/>
      <c r="AL163" s="76"/>
      <c r="AM163" s="76"/>
      <c r="AN163" s="76"/>
      <c r="AO163" s="76"/>
      <c r="AP163" s="76"/>
      <c r="AQ163" s="76"/>
      <c r="AR163" s="76"/>
      <c r="AS163" s="76"/>
      <c r="AT163" s="76"/>
      <c r="AU163" s="76"/>
      <c r="AV163" s="76"/>
      <c r="AW163" s="76"/>
      <c r="AX163" s="76"/>
      <c r="AY163" s="76"/>
      <c r="AZ163" s="76"/>
      <c r="BA163" s="76"/>
      <c r="BB163" s="76"/>
      <c r="BC163" s="76"/>
      <c r="BD163" s="76"/>
      <c r="BE163" s="76"/>
      <c r="BF163" s="76"/>
      <c r="BG163" s="76"/>
      <c r="BH163" s="76"/>
      <c r="BI163" s="76"/>
      <c r="BJ163" s="76"/>
      <c r="BK163" s="76"/>
      <c r="BL163" s="76"/>
      <c r="BM163" s="76"/>
      <c r="BN163" s="76"/>
      <c r="BO163" s="76"/>
      <c r="BP163" s="76"/>
      <c r="BQ163" s="76"/>
      <c r="BR163" s="76"/>
      <c r="BS163" s="76"/>
      <c r="BT163" s="76"/>
      <c r="BU163" s="76"/>
      <c r="BV163" s="76"/>
      <c r="BW163" s="76"/>
      <c r="BX163" s="76"/>
      <c r="BY163" s="76"/>
      <c r="BZ163" s="76"/>
      <c r="CA163" s="76"/>
      <c r="CB163" s="76"/>
      <c r="CC163" s="76"/>
      <c r="CD163" s="76"/>
      <c r="CE163" s="76"/>
      <c r="CF163" s="76"/>
      <c r="CG163" s="76"/>
      <c r="CH163" s="76"/>
      <c r="CI163" s="76"/>
      <c r="CJ163" s="76"/>
      <c r="CK163" s="76"/>
      <c r="CL163" s="76"/>
      <c r="CM163" s="76"/>
      <c r="CN163" s="76"/>
      <c r="CO163" s="76"/>
      <c r="CP163" s="76"/>
      <c r="CQ163" s="76"/>
      <c r="CR163" s="76"/>
      <c r="CS163" s="76"/>
      <c r="CT163" s="76"/>
      <c r="CU163" s="76"/>
      <c r="CV163" s="76"/>
      <c r="CW163" s="76"/>
      <c r="CX163" s="76"/>
      <c r="CY163" s="76"/>
      <c r="CZ163" s="76"/>
      <c r="DA163" s="76"/>
      <c r="DB163" s="76"/>
      <c r="DC163" s="76"/>
      <c r="DD163" s="76"/>
      <c r="DE163" s="76"/>
      <c r="DF163" s="76"/>
      <c r="DG163" s="76"/>
      <c r="DH163" s="76"/>
      <c r="DI163" s="76"/>
      <c r="DJ163" s="76"/>
      <c r="DK163" s="76"/>
      <c r="DL163" s="76"/>
      <c r="DM163" s="76"/>
      <c r="DN163" s="76"/>
      <c r="DO163" s="76"/>
      <c r="DP163" s="76"/>
      <c r="DQ163" s="76"/>
      <c r="DR163" s="76"/>
      <c r="DS163" s="76"/>
      <c r="DT163" s="76"/>
      <c r="DU163" s="76"/>
      <c r="DV163" s="76"/>
      <c r="DW163" s="76"/>
      <c r="DX163" s="76"/>
      <c r="DY163" s="76"/>
      <c r="DZ163" s="76"/>
      <c r="EA163" s="76"/>
      <c r="EB163" s="76"/>
      <c r="EC163" s="76"/>
      <c r="ED163" s="76"/>
      <c r="EE163" s="76"/>
      <c r="EF163" s="76"/>
      <c r="EG163" s="76"/>
      <c r="EH163" s="76"/>
      <c r="EI163" s="76"/>
      <c r="EJ163" s="76"/>
      <c r="EK163" s="76"/>
      <c r="EL163" s="76"/>
      <c r="EM163" s="76"/>
      <c r="EN163" s="76"/>
      <c r="EO163" s="76"/>
      <c r="EP163" s="76"/>
      <c r="EQ163" s="76"/>
      <c r="ER163" s="76"/>
      <c r="ES163" s="76"/>
      <c r="ET163" s="76"/>
      <c r="EU163" s="76"/>
      <c r="EV163" s="76"/>
      <c r="EW163" s="76"/>
      <c r="EX163" s="76"/>
      <c r="EY163" s="76"/>
    </row>
    <row r="164" spans="1:155" s="89" customFormat="1" ht="15" customHeight="1" x14ac:dyDescent="0.25">
      <c r="A164" s="564"/>
      <c r="B164" s="568"/>
      <c r="C164" s="614"/>
      <c r="D164" s="773"/>
      <c r="E164" s="832"/>
      <c r="F164" s="844" t="s">
        <v>84</v>
      </c>
      <c r="G164" s="833">
        <v>7.5</v>
      </c>
      <c r="H164" s="834"/>
      <c r="I164" s="834"/>
      <c r="J164" s="835"/>
      <c r="K164" s="601"/>
      <c r="L164" s="79"/>
      <c r="M164" s="79"/>
      <c r="N164" s="76"/>
      <c r="O164" s="76"/>
      <c r="P164" s="76"/>
      <c r="Q164" s="76"/>
      <c r="R164" s="76"/>
      <c r="S164" s="76"/>
      <c r="T164" s="76"/>
      <c r="U164" s="76"/>
      <c r="V164" s="76"/>
      <c r="W164" s="76"/>
      <c r="X164" s="76"/>
      <c r="Y164" s="76"/>
      <c r="Z164" s="76"/>
      <c r="AA164" s="76"/>
      <c r="AB164" s="76"/>
      <c r="AC164" s="76"/>
      <c r="AD164" s="76"/>
      <c r="AE164" s="76"/>
      <c r="AF164" s="76"/>
      <c r="AG164" s="76"/>
      <c r="AH164" s="76"/>
      <c r="AI164" s="76"/>
      <c r="AJ164" s="76"/>
      <c r="AK164" s="76"/>
      <c r="AL164" s="76"/>
      <c r="AM164" s="76"/>
      <c r="AN164" s="76"/>
      <c r="AO164" s="76"/>
      <c r="AP164" s="76"/>
      <c r="AQ164" s="76"/>
      <c r="AR164" s="76"/>
      <c r="AS164" s="76"/>
      <c r="AT164" s="76"/>
      <c r="AU164" s="76"/>
      <c r="AV164" s="76"/>
      <c r="AW164" s="76"/>
      <c r="AX164" s="76"/>
      <c r="AY164" s="76"/>
      <c r="AZ164" s="76"/>
      <c r="BA164" s="76"/>
      <c r="BB164" s="76"/>
      <c r="BC164" s="76"/>
      <c r="BD164" s="76"/>
      <c r="BE164" s="76"/>
      <c r="BF164" s="76"/>
      <c r="BG164" s="76"/>
      <c r="BH164" s="76"/>
      <c r="BI164" s="76"/>
      <c r="BJ164" s="76"/>
      <c r="BK164" s="76"/>
      <c r="BL164" s="76"/>
      <c r="BM164" s="76"/>
      <c r="BN164" s="76"/>
      <c r="BO164" s="76"/>
      <c r="BP164" s="76"/>
      <c r="BQ164" s="76"/>
      <c r="BR164" s="76"/>
      <c r="BS164" s="76"/>
      <c r="BT164" s="76"/>
      <c r="BU164" s="76"/>
      <c r="BV164" s="76"/>
      <c r="BW164" s="76"/>
      <c r="BX164" s="76"/>
      <c r="BY164" s="76"/>
      <c r="BZ164" s="76"/>
      <c r="CA164" s="76"/>
      <c r="CB164" s="76"/>
      <c r="CC164" s="76"/>
      <c r="CD164" s="76"/>
      <c r="CE164" s="76"/>
      <c r="CF164" s="76"/>
      <c r="CG164" s="76"/>
      <c r="CH164" s="76"/>
      <c r="CI164" s="76"/>
      <c r="CJ164" s="76"/>
      <c r="CK164" s="76"/>
      <c r="CL164" s="76"/>
      <c r="CM164" s="76"/>
      <c r="CN164" s="76"/>
      <c r="CO164" s="76"/>
      <c r="CP164" s="76"/>
      <c r="CQ164" s="76"/>
      <c r="CR164" s="76"/>
      <c r="CS164" s="76"/>
      <c r="CT164" s="76"/>
      <c r="CU164" s="76"/>
      <c r="CV164" s="76"/>
      <c r="CW164" s="76"/>
      <c r="CX164" s="76"/>
      <c r="CY164" s="76"/>
      <c r="CZ164" s="76"/>
      <c r="DA164" s="76"/>
      <c r="DB164" s="76"/>
      <c r="DC164" s="76"/>
      <c r="DD164" s="76"/>
      <c r="DE164" s="76"/>
      <c r="DF164" s="76"/>
      <c r="DG164" s="76"/>
      <c r="DH164" s="76"/>
      <c r="DI164" s="76"/>
      <c r="DJ164" s="76"/>
      <c r="DK164" s="76"/>
      <c r="DL164" s="76"/>
      <c r="DM164" s="76"/>
      <c r="DN164" s="76"/>
      <c r="DO164" s="76"/>
      <c r="DP164" s="76"/>
      <c r="DQ164" s="76"/>
      <c r="DR164" s="76"/>
      <c r="DS164" s="76"/>
      <c r="DT164" s="76"/>
      <c r="DU164" s="76"/>
      <c r="DV164" s="76"/>
      <c r="DW164" s="76"/>
      <c r="DX164" s="76"/>
      <c r="DY164" s="76"/>
      <c r="DZ164" s="76"/>
      <c r="EA164" s="76"/>
      <c r="EB164" s="76"/>
      <c r="EC164" s="76"/>
      <c r="ED164" s="76"/>
      <c r="EE164" s="76"/>
      <c r="EF164" s="76"/>
      <c r="EG164" s="76"/>
      <c r="EH164" s="76"/>
      <c r="EI164" s="76"/>
      <c r="EJ164" s="76"/>
      <c r="EK164" s="76"/>
      <c r="EL164" s="76"/>
      <c r="EM164" s="76"/>
      <c r="EN164" s="76"/>
      <c r="EO164" s="76"/>
      <c r="EP164" s="76"/>
      <c r="EQ164" s="76"/>
      <c r="ER164" s="76"/>
      <c r="ES164" s="76"/>
      <c r="ET164" s="76"/>
      <c r="EU164" s="76"/>
      <c r="EV164" s="76"/>
      <c r="EW164" s="76"/>
      <c r="EX164" s="76"/>
      <c r="EY164" s="76"/>
    </row>
    <row r="165" spans="1:155" s="89" customFormat="1" ht="15" customHeight="1" x14ac:dyDescent="0.25">
      <c r="A165" s="564"/>
      <c r="B165" s="568"/>
      <c r="C165" s="614"/>
      <c r="D165" s="773"/>
      <c r="E165" s="832"/>
      <c r="F165" s="845"/>
      <c r="G165" s="836"/>
      <c r="H165" s="837"/>
      <c r="I165" s="837"/>
      <c r="J165" s="838"/>
      <c r="K165" s="601"/>
      <c r="L165" s="79"/>
      <c r="M165" s="79"/>
      <c r="N165" s="76"/>
      <c r="O165" s="76"/>
      <c r="P165" s="76"/>
      <c r="Q165" s="76"/>
      <c r="R165" s="76"/>
      <c r="S165" s="76"/>
      <c r="T165" s="76"/>
      <c r="U165" s="76"/>
      <c r="V165" s="76"/>
      <c r="W165" s="76"/>
      <c r="X165" s="76"/>
      <c r="Y165" s="76"/>
      <c r="Z165" s="76"/>
      <c r="AA165" s="76"/>
      <c r="AB165" s="76"/>
      <c r="AC165" s="76"/>
      <c r="AD165" s="76"/>
      <c r="AE165" s="76"/>
      <c r="AF165" s="76"/>
      <c r="AG165" s="76"/>
      <c r="AH165" s="76"/>
      <c r="AI165" s="76"/>
      <c r="AJ165" s="76"/>
      <c r="AK165" s="76"/>
      <c r="AL165" s="76"/>
      <c r="AM165" s="76"/>
      <c r="AN165" s="76"/>
      <c r="AO165" s="76"/>
      <c r="AP165" s="76"/>
      <c r="AQ165" s="76"/>
      <c r="AR165" s="76"/>
      <c r="AS165" s="76"/>
      <c r="AT165" s="76"/>
      <c r="AU165" s="76"/>
      <c r="AV165" s="76"/>
      <c r="AW165" s="76"/>
      <c r="AX165" s="76"/>
      <c r="AY165" s="76"/>
      <c r="AZ165" s="76"/>
      <c r="BA165" s="76"/>
      <c r="BB165" s="76"/>
      <c r="BC165" s="76"/>
      <c r="BD165" s="76"/>
      <c r="BE165" s="76"/>
      <c r="BF165" s="76"/>
      <c r="BG165" s="76"/>
      <c r="BH165" s="76"/>
      <c r="BI165" s="76"/>
      <c r="BJ165" s="76"/>
      <c r="BK165" s="76"/>
      <c r="BL165" s="76"/>
      <c r="BM165" s="76"/>
      <c r="BN165" s="76"/>
      <c r="BO165" s="76"/>
      <c r="BP165" s="76"/>
      <c r="BQ165" s="76"/>
      <c r="BR165" s="76"/>
      <c r="BS165" s="76"/>
      <c r="BT165" s="76"/>
      <c r="BU165" s="76"/>
      <c r="BV165" s="76"/>
      <c r="BW165" s="76"/>
      <c r="BX165" s="76"/>
      <c r="BY165" s="76"/>
      <c r="BZ165" s="76"/>
      <c r="CA165" s="76"/>
      <c r="CB165" s="76"/>
      <c r="CC165" s="76"/>
      <c r="CD165" s="76"/>
      <c r="CE165" s="76"/>
      <c r="CF165" s="76"/>
      <c r="CG165" s="76"/>
      <c r="CH165" s="76"/>
      <c r="CI165" s="76"/>
      <c r="CJ165" s="76"/>
      <c r="CK165" s="76"/>
      <c r="CL165" s="76"/>
      <c r="CM165" s="76"/>
      <c r="CN165" s="76"/>
      <c r="CO165" s="76"/>
      <c r="CP165" s="76"/>
      <c r="CQ165" s="76"/>
      <c r="CR165" s="76"/>
      <c r="CS165" s="76"/>
      <c r="CT165" s="76"/>
      <c r="CU165" s="76"/>
      <c r="CV165" s="76"/>
      <c r="CW165" s="76"/>
      <c r="CX165" s="76"/>
      <c r="CY165" s="76"/>
      <c r="CZ165" s="76"/>
      <c r="DA165" s="76"/>
      <c r="DB165" s="76"/>
      <c r="DC165" s="76"/>
      <c r="DD165" s="76"/>
      <c r="DE165" s="76"/>
      <c r="DF165" s="76"/>
      <c r="DG165" s="76"/>
      <c r="DH165" s="76"/>
      <c r="DI165" s="76"/>
      <c r="DJ165" s="76"/>
      <c r="DK165" s="76"/>
      <c r="DL165" s="76"/>
      <c r="DM165" s="76"/>
      <c r="DN165" s="76"/>
      <c r="DO165" s="76"/>
      <c r="DP165" s="76"/>
      <c r="DQ165" s="76"/>
      <c r="DR165" s="76"/>
      <c r="DS165" s="76"/>
      <c r="DT165" s="76"/>
      <c r="DU165" s="76"/>
      <c r="DV165" s="76"/>
      <c r="DW165" s="76"/>
      <c r="DX165" s="76"/>
      <c r="DY165" s="76"/>
      <c r="DZ165" s="76"/>
      <c r="EA165" s="76"/>
      <c r="EB165" s="76"/>
      <c r="EC165" s="76"/>
      <c r="ED165" s="76"/>
      <c r="EE165" s="76"/>
      <c r="EF165" s="76"/>
      <c r="EG165" s="76"/>
      <c r="EH165" s="76"/>
      <c r="EI165" s="76"/>
      <c r="EJ165" s="76"/>
      <c r="EK165" s="76"/>
      <c r="EL165" s="76"/>
      <c r="EM165" s="76"/>
      <c r="EN165" s="76"/>
      <c r="EO165" s="76"/>
      <c r="EP165" s="76"/>
      <c r="EQ165" s="76"/>
      <c r="ER165" s="76"/>
      <c r="ES165" s="76"/>
      <c r="ET165" s="76"/>
      <c r="EU165" s="76"/>
      <c r="EV165" s="76"/>
      <c r="EW165" s="76"/>
      <c r="EX165" s="76"/>
      <c r="EY165" s="76"/>
    </row>
    <row r="166" spans="1:155" s="89" customFormat="1" ht="15" customHeight="1" x14ac:dyDescent="0.25">
      <c r="A166" s="564"/>
      <c r="B166" s="569"/>
      <c r="C166" s="614"/>
      <c r="D166" s="773"/>
      <c r="E166" s="777"/>
      <c r="F166" s="846"/>
      <c r="G166" s="839"/>
      <c r="H166" s="840"/>
      <c r="I166" s="840"/>
      <c r="J166" s="841"/>
      <c r="K166" s="601"/>
      <c r="L166" s="79"/>
      <c r="M166" s="79"/>
      <c r="N166" s="76"/>
      <c r="O166" s="76"/>
      <c r="P166" s="76"/>
      <c r="Q166" s="76"/>
      <c r="R166" s="76"/>
      <c r="S166" s="76"/>
      <c r="T166" s="76"/>
      <c r="U166" s="76"/>
      <c r="V166" s="76"/>
      <c r="W166" s="76"/>
      <c r="X166" s="76"/>
      <c r="Y166" s="76"/>
      <c r="Z166" s="76"/>
      <c r="AA166" s="76"/>
      <c r="AB166" s="76"/>
      <c r="AC166" s="76"/>
      <c r="AD166" s="76"/>
      <c r="AE166" s="76"/>
      <c r="AF166" s="76"/>
      <c r="AG166" s="76"/>
      <c r="AH166" s="76"/>
      <c r="AI166" s="76"/>
      <c r="AJ166" s="76"/>
      <c r="AK166" s="76"/>
      <c r="AL166" s="76"/>
      <c r="AM166" s="76"/>
      <c r="AN166" s="76"/>
      <c r="AO166" s="76"/>
      <c r="AP166" s="76"/>
      <c r="AQ166" s="76"/>
      <c r="AR166" s="76"/>
      <c r="AS166" s="76"/>
      <c r="AT166" s="76"/>
      <c r="AU166" s="76"/>
      <c r="AV166" s="76"/>
      <c r="AW166" s="76"/>
      <c r="AX166" s="76"/>
      <c r="AY166" s="76"/>
      <c r="AZ166" s="76"/>
      <c r="BA166" s="76"/>
      <c r="BB166" s="76"/>
      <c r="BC166" s="76"/>
      <c r="BD166" s="76"/>
      <c r="BE166" s="76"/>
      <c r="BF166" s="76"/>
      <c r="BG166" s="76"/>
      <c r="BH166" s="76"/>
      <c r="BI166" s="76"/>
      <c r="BJ166" s="76"/>
      <c r="BK166" s="76"/>
      <c r="BL166" s="76"/>
      <c r="BM166" s="76"/>
      <c r="BN166" s="76"/>
      <c r="BO166" s="76"/>
      <c r="BP166" s="76"/>
      <c r="BQ166" s="76"/>
      <c r="BR166" s="76"/>
      <c r="BS166" s="76"/>
      <c r="BT166" s="76"/>
      <c r="BU166" s="76"/>
      <c r="BV166" s="76"/>
      <c r="BW166" s="76"/>
      <c r="BX166" s="76"/>
      <c r="BY166" s="76"/>
      <c r="BZ166" s="76"/>
      <c r="CA166" s="76"/>
      <c r="CB166" s="76"/>
      <c r="CC166" s="76"/>
      <c r="CD166" s="76"/>
      <c r="CE166" s="76"/>
      <c r="CF166" s="76"/>
      <c r="CG166" s="76"/>
      <c r="CH166" s="76"/>
      <c r="CI166" s="76"/>
      <c r="CJ166" s="76"/>
      <c r="CK166" s="76"/>
      <c r="CL166" s="76"/>
      <c r="CM166" s="76"/>
      <c r="CN166" s="76"/>
      <c r="CO166" s="76"/>
      <c r="CP166" s="76"/>
      <c r="CQ166" s="76"/>
      <c r="CR166" s="76"/>
      <c r="CS166" s="76"/>
      <c r="CT166" s="76"/>
      <c r="CU166" s="76"/>
      <c r="CV166" s="76"/>
      <c r="CW166" s="76"/>
      <c r="CX166" s="76"/>
      <c r="CY166" s="76"/>
      <c r="CZ166" s="76"/>
      <c r="DA166" s="76"/>
      <c r="DB166" s="76"/>
      <c r="DC166" s="76"/>
      <c r="DD166" s="76"/>
      <c r="DE166" s="76"/>
      <c r="DF166" s="76"/>
      <c r="DG166" s="76"/>
      <c r="DH166" s="76"/>
      <c r="DI166" s="76"/>
      <c r="DJ166" s="76"/>
      <c r="DK166" s="76"/>
      <c r="DL166" s="76"/>
      <c r="DM166" s="76"/>
      <c r="DN166" s="76"/>
      <c r="DO166" s="76"/>
      <c r="DP166" s="76"/>
      <c r="DQ166" s="76"/>
      <c r="DR166" s="76"/>
      <c r="DS166" s="76"/>
      <c r="DT166" s="76"/>
      <c r="DU166" s="76"/>
      <c r="DV166" s="76"/>
      <c r="DW166" s="76"/>
      <c r="DX166" s="76"/>
      <c r="DY166" s="76"/>
      <c r="DZ166" s="76"/>
      <c r="EA166" s="76"/>
      <c r="EB166" s="76"/>
      <c r="EC166" s="76"/>
      <c r="ED166" s="76"/>
      <c r="EE166" s="76"/>
      <c r="EF166" s="76"/>
      <c r="EG166" s="76"/>
      <c r="EH166" s="76"/>
      <c r="EI166" s="76"/>
      <c r="EJ166" s="76"/>
      <c r="EK166" s="76"/>
      <c r="EL166" s="76"/>
      <c r="EM166" s="76"/>
      <c r="EN166" s="76"/>
      <c r="EO166" s="76"/>
      <c r="EP166" s="76"/>
      <c r="EQ166" s="76"/>
      <c r="ER166" s="76"/>
      <c r="ES166" s="76"/>
      <c r="ET166" s="76"/>
      <c r="EU166" s="76"/>
      <c r="EV166" s="76"/>
      <c r="EW166" s="76"/>
      <c r="EX166" s="76"/>
      <c r="EY166" s="76"/>
    </row>
    <row r="167" spans="1:155" s="89" customFormat="1" ht="15" customHeight="1" x14ac:dyDescent="0.25">
      <c r="A167" s="564">
        <v>6</v>
      </c>
      <c r="B167" s="567"/>
      <c r="C167" s="614" t="s">
        <v>903</v>
      </c>
      <c r="D167" s="773"/>
      <c r="E167" s="774"/>
      <c r="F167" s="847" t="s">
        <v>779</v>
      </c>
      <c r="G167" s="805" t="s">
        <v>782</v>
      </c>
      <c r="H167" s="806"/>
      <c r="I167" s="806"/>
      <c r="J167" s="807"/>
      <c r="K167" s="601">
        <v>6950</v>
      </c>
      <c r="L167" s="79"/>
      <c r="M167" s="79"/>
      <c r="N167" s="76"/>
      <c r="O167" s="76"/>
      <c r="P167" s="76"/>
      <c r="Q167" s="76"/>
      <c r="R167" s="76"/>
      <c r="S167" s="76"/>
      <c r="T167" s="76"/>
      <c r="U167" s="76"/>
      <c r="V167" s="76"/>
      <c r="W167" s="76"/>
      <c r="X167" s="76"/>
      <c r="Y167" s="76"/>
      <c r="Z167" s="76"/>
      <c r="AA167" s="76"/>
      <c r="AB167" s="76"/>
      <c r="AC167" s="76"/>
      <c r="AD167" s="76"/>
      <c r="AE167" s="76"/>
      <c r="AF167" s="76"/>
      <c r="AG167" s="76"/>
      <c r="AH167" s="76"/>
      <c r="AI167" s="76"/>
      <c r="AJ167" s="76"/>
      <c r="AK167" s="76"/>
      <c r="AL167" s="76"/>
      <c r="AM167" s="76"/>
      <c r="AN167" s="76"/>
      <c r="AO167" s="76"/>
      <c r="AP167" s="76"/>
      <c r="AQ167" s="76"/>
      <c r="AR167" s="76"/>
      <c r="AS167" s="76"/>
      <c r="AT167" s="76"/>
      <c r="AU167" s="76"/>
      <c r="AV167" s="76"/>
      <c r="AW167" s="76"/>
      <c r="AX167" s="76"/>
      <c r="AY167" s="76"/>
      <c r="AZ167" s="76"/>
      <c r="BA167" s="76"/>
      <c r="BB167" s="76"/>
      <c r="BC167" s="76"/>
      <c r="BD167" s="76"/>
      <c r="BE167" s="76"/>
      <c r="BF167" s="76"/>
      <c r="BG167" s="76"/>
      <c r="BH167" s="76"/>
      <c r="BI167" s="76"/>
      <c r="BJ167" s="76"/>
      <c r="BK167" s="76"/>
      <c r="BL167" s="76"/>
      <c r="BM167" s="76"/>
      <c r="BN167" s="76"/>
      <c r="BO167" s="76"/>
      <c r="BP167" s="76"/>
      <c r="BQ167" s="76"/>
      <c r="BR167" s="76"/>
      <c r="BS167" s="76"/>
      <c r="BT167" s="76"/>
      <c r="BU167" s="76"/>
      <c r="BV167" s="76"/>
      <c r="BW167" s="76"/>
      <c r="BX167" s="76"/>
      <c r="BY167" s="76"/>
      <c r="BZ167" s="76"/>
      <c r="CA167" s="76"/>
      <c r="CB167" s="76"/>
      <c r="CC167" s="76"/>
      <c r="CD167" s="76"/>
      <c r="CE167" s="76"/>
      <c r="CF167" s="76"/>
      <c r="CG167" s="76"/>
      <c r="CH167" s="76"/>
      <c r="CI167" s="76"/>
      <c r="CJ167" s="76"/>
      <c r="CK167" s="76"/>
      <c r="CL167" s="76"/>
      <c r="CM167" s="76"/>
      <c r="CN167" s="76"/>
      <c r="CO167" s="76"/>
      <c r="CP167" s="76"/>
      <c r="CQ167" s="76"/>
      <c r="CR167" s="76"/>
      <c r="CS167" s="76"/>
      <c r="CT167" s="76"/>
      <c r="CU167" s="76"/>
      <c r="CV167" s="76"/>
      <c r="CW167" s="76"/>
      <c r="CX167" s="76"/>
      <c r="CY167" s="76"/>
      <c r="CZ167" s="76"/>
      <c r="DA167" s="76"/>
      <c r="DB167" s="76"/>
      <c r="DC167" s="76"/>
      <c r="DD167" s="76"/>
      <c r="DE167" s="76"/>
      <c r="DF167" s="76"/>
      <c r="DG167" s="76"/>
      <c r="DH167" s="76"/>
      <c r="DI167" s="76"/>
      <c r="DJ167" s="76"/>
      <c r="DK167" s="76"/>
      <c r="DL167" s="76"/>
      <c r="DM167" s="76"/>
      <c r="DN167" s="76"/>
      <c r="DO167" s="76"/>
      <c r="DP167" s="76"/>
      <c r="DQ167" s="76"/>
      <c r="DR167" s="76"/>
      <c r="DS167" s="76"/>
      <c r="DT167" s="76"/>
      <c r="DU167" s="76"/>
      <c r="DV167" s="76"/>
      <c r="DW167" s="76"/>
      <c r="DX167" s="76"/>
      <c r="DY167" s="76"/>
      <c r="DZ167" s="76"/>
      <c r="EA167" s="76"/>
      <c r="EB167" s="76"/>
      <c r="EC167" s="76"/>
      <c r="ED167" s="76"/>
      <c r="EE167" s="76"/>
      <c r="EF167" s="76"/>
      <c r="EG167" s="76"/>
      <c r="EH167" s="76"/>
      <c r="EI167" s="76"/>
      <c r="EJ167" s="76"/>
      <c r="EK167" s="76"/>
      <c r="EL167" s="76"/>
      <c r="EM167" s="76"/>
      <c r="EN167" s="76"/>
      <c r="EO167" s="76"/>
      <c r="EP167" s="76"/>
      <c r="EQ167" s="76"/>
      <c r="ER167" s="76"/>
      <c r="ES167" s="76"/>
      <c r="ET167" s="76"/>
      <c r="EU167" s="76"/>
      <c r="EV167" s="76"/>
      <c r="EW167" s="76"/>
      <c r="EX167" s="76"/>
      <c r="EY167" s="76"/>
    </row>
    <row r="168" spans="1:155" s="89" customFormat="1" ht="15" customHeight="1" x14ac:dyDescent="0.25">
      <c r="A168" s="564"/>
      <c r="B168" s="568"/>
      <c r="C168" s="614"/>
      <c r="D168" s="773"/>
      <c r="E168" s="832"/>
      <c r="F168" s="848"/>
      <c r="G168" s="808"/>
      <c r="H168" s="809"/>
      <c r="I168" s="809"/>
      <c r="J168" s="810"/>
      <c r="K168" s="601"/>
      <c r="L168" s="79"/>
      <c r="M168" s="79"/>
      <c r="N168" s="76"/>
      <c r="O168" s="76"/>
      <c r="P168" s="76"/>
      <c r="Q168" s="76"/>
      <c r="R168" s="76"/>
      <c r="S168" s="76"/>
      <c r="T168" s="76"/>
      <c r="U168" s="76"/>
      <c r="V168" s="76"/>
      <c r="W168" s="76"/>
      <c r="X168" s="76"/>
      <c r="Y168" s="76"/>
      <c r="Z168" s="76"/>
      <c r="AA168" s="76"/>
      <c r="AB168" s="76"/>
      <c r="AC168" s="76"/>
      <c r="AD168" s="76"/>
      <c r="AE168" s="76"/>
      <c r="AF168" s="76"/>
      <c r="AG168" s="76"/>
      <c r="AH168" s="76"/>
      <c r="AI168" s="76"/>
      <c r="AJ168" s="76"/>
      <c r="AK168" s="76"/>
      <c r="AL168" s="76"/>
      <c r="AM168" s="76"/>
      <c r="AN168" s="76"/>
      <c r="AO168" s="76"/>
      <c r="AP168" s="76"/>
      <c r="AQ168" s="76"/>
      <c r="AR168" s="76"/>
      <c r="AS168" s="76"/>
      <c r="AT168" s="76"/>
      <c r="AU168" s="76"/>
      <c r="AV168" s="76"/>
      <c r="AW168" s="76"/>
      <c r="AX168" s="76"/>
      <c r="AY168" s="76"/>
      <c r="AZ168" s="76"/>
      <c r="BA168" s="76"/>
      <c r="BB168" s="76"/>
      <c r="BC168" s="76"/>
      <c r="BD168" s="76"/>
      <c r="BE168" s="76"/>
      <c r="BF168" s="76"/>
      <c r="BG168" s="76"/>
      <c r="BH168" s="76"/>
      <c r="BI168" s="76"/>
      <c r="BJ168" s="76"/>
      <c r="BK168" s="76"/>
      <c r="BL168" s="76"/>
      <c r="BM168" s="76"/>
      <c r="BN168" s="76"/>
      <c r="BO168" s="76"/>
      <c r="BP168" s="76"/>
      <c r="BQ168" s="76"/>
      <c r="BR168" s="76"/>
      <c r="BS168" s="76"/>
      <c r="BT168" s="76"/>
      <c r="BU168" s="76"/>
      <c r="BV168" s="76"/>
      <c r="BW168" s="76"/>
      <c r="BX168" s="76"/>
      <c r="BY168" s="76"/>
      <c r="BZ168" s="76"/>
      <c r="CA168" s="76"/>
      <c r="CB168" s="76"/>
      <c r="CC168" s="76"/>
      <c r="CD168" s="76"/>
      <c r="CE168" s="76"/>
      <c r="CF168" s="76"/>
      <c r="CG168" s="76"/>
      <c r="CH168" s="76"/>
      <c r="CI168" s="76"/>
      <c r="CJ168" s="76"/>
      <c r="CK168" s="76"/>
      <c r="CL168" s="76"/>
      <c r="CM168" s="76"/>
      <c r="CN168" s="76"/>
      <c r="CO168" s="76"/>
      <c r="CP168" s="76"/>
      <c r="CQ168" s="76"/>
      <c r="CR168" s="76"/>
      <c r="CS168" s="76"/>
      <c r="CT168" s="76"/>
      <c r="CU168" s="76"/>
      <c r="CV168" s="76"/>
      <c r="CW168" s="76"/>
      <c r="CX168" s="76"/>
      <c r="CY168" s="76"/>
      <c r="CZ168" s="76"/>
      <c r="DA168" s="76"/>
      <c r="DB168" s="76"/>
      <c r="DC168" s="76"/>
      <c r="DD168" s="76"/>
      <c r="DE168" s="76"/>
      <c r="DF168" s="76"/>
      <c r="DG168" s="76"/>
      <c r="DH168" s="76"/>
      <c r="DI168" s="76"/>
      <c r="DJ168" s="76"/>
      <c r="DK168" s="76"/>
      <c r="DL168" s="76"/>
      <c r="DM168" s="76"/>
      <c r="DN168" s="76"/>
      <c r="DO168" s="76"/>
      <c r="DP168" s="76"/>
      <c r="DQ168" s="76"/>
      <c r="DR168" s="76"/>
      <c r="DS168" s="76"/>
      <c r="DT168" s="76"/>
      <c r="DU168" s="76"/>
      <c r="DV168" s="76"/>
      <c r="DW168" s="76"/>
      <c r="DX168" s="76"/>
      <c r="DY168" s="76"/>
      <c r="DZ168" s="76"/>
      <c r="EA168" s="76"/>
      <c r="EB168" s="76"/>
      <c r="EC168" s="76"/>
      <c r="ED168" s="76"/>
      <c r="EE168" s="76"/>
      <c r="EF168" s="76"/>
      <c r="EG168" s="76"/>
      <c r="EH168" s="76"/>
      <c r="EI168" s="76"/>
      <c r="EJ168" s="76"/>
      <c r="EK168" s="76"/>
      <c r="EL168" s="76"/>
      <c r="EM168" s="76"/>
      <c r="EN168" s="76"/>
      <c r="EO168" s="76"/>
      <c r="EP168" s="76"/>
      <c r="EQ168" s="76"/>
      <c r="ER168" s="76"/>
      <c r="ES168" s="76"/>
      <c r="ET168" s="76"/>
      <c r="EU168" s="76"/>
      <c r="EV168" s="76"/>
      <c r="EW168" s="76"/>
      <c r="EX168" s="76"/>
      <c r="EY168" s="76"/>
    </row>
    <row r="169" spans="1:155" s="89" customFormat="1" ht="15" customHeight="1" x14ac:dyDescent="0.25">
      <c r="A169" s="564"/>
      <c r="B169" s="568"/>
      <c r="C169" s="614"/>
      <c r="D169" s="773"/>
      <c r="E169" s="832"/>
      <c r="F169" s="849"/>
      <c r="G169" s="811"/>
      <c r="H169" s="812"/>
      <c r="I169" s="812"/>
      <c r="J169" s="813"/>
      <c r="K169" s="601"/>
      <c r="L169" s="79"/>
      <c r="M169" s="79"/>
      <c r="N169" s="76"/>
      <c r="O169" s="76"/>
      <c r="P169" s="76"/>
      <c r="Q169" s="76"/>
      <c r="R169" s="76"/>
      <c r="S169" s="76"/>
      <c r="T169" s="76"/>
      <c r="U169" s="76"/>
      <c r="V169" s="76"/>
      <c r="W169" s="76"/>
      <c r="X169" s="76"/>
      <c r="Y169" s="76"/>
      <c r="Z169" s="76"/>
      <c r="AA169" s="76"/>
      <c r="AB169" s="76"/>
      <c r="AC169" s="76"/>
      <c r="AD169" s="76"/>
      <c r="AE169" s="76"/>
      <c r="AF169" s="76"/>
      <c r="AG169" s="76"/>
      <c r="AH169" s="76"/>
      <c r="AI169" s="76"/>
      <c r="AJ169" s="76"/>
      <c r="AK169" s="76"/>
      <c r="AL169" s="76"/>
      <c r="AM169" s="76"/>
      <c r="AN169" s="76"/>
      <c r="AO169" s="76"/>
      <c r="AP169" s="76"/>
      <c r="AQ169" s="76"/>
      <c r="AR169" s="76"/>
      <c r="AS169" s="76"/>
      <c r="AT169" s="76"/>
      <c r="AU169" s="76"/>
      <c r="AV169" s="76"/>
      <c r="AW169" s="76"/>
      <c r="AX169" s="76"/>
      <c r="AY169" s="76"/>
      <c r="AZ169" s="76"/>
      <c r="BA169" s="76"/>
      <c r="BB169" s="76"/>
      <c r="BC169" s="76"/>
      <c r="BD169" s="76"/>
      <c r="BE169" s="76"/>
      <c r="BF169" s="76"/>
      <c r="BG169" s="76"/>
      <c r="BH169" s="76"/>
      <c r="BI169" s="76"/>
      <c r="BJ169" s="76"/>
      <c r="BK169" s="76"/>
      <c r="BL169" s="76"/>
      <c r="BM169" s="76"/>
      <c r="BN169" s="76"/>
      <c r="BO169" s="76"/>
      <c r="BP169" s="76"/>
      <c r="BQ169" s="76"/>
      <c r="BR169" s="76"/>
      <c r="BS169" s="76"/>
      <c r="BT169" s="76"/>
      <c r="BU169" s="76"/>
      <c r="BV169" s="76"/>
      <c r="BW169" s="76"/>
      <c r="BX169" s="76"/>
      <c r="BY169" s="76"/>
      <c r="BZ169" s="76"/>
      <c r="CA169" s="76"/>
      <c r="CB169" s="76"/>
      <c r="CC169" s="76"/>
      <c r="CD169" s="76"/>
      <c r="CE169" s="76"/>
      <c r="CF169" s="76"/>
      <c r="CG169" s="76"/>
      <c r="CH169" s="76"/>
      <c r="CI169" s="76"/>
      <c r="CJ169" s="76"/>
      <c r="CK169" s="76"/>
      <c r="CL169" s="76"/>
      <c r="CM169" s="76"/>
      <c r="CN169" s="76"/>
      <c r="CO169" s="76"/>
      <c r="CP169" s="76"/>
      <c r="CQ169" s="76"/>
      <c r="CR169" s="76"/>
      <c r="CS169" s="76"/>
      <c r="CT169" s="76"/>
      <c r="CU169" s="76"/>
      <c r="CV169" s="76"/>
      <c r="CW169" s="76"/>
      <c r="CX169" s="76"/>
      <c r="CY169" s="76"/>
      <c r="CZ169" s="76"/>
      <c r="DA169" s="76"/>
      <c r="DB169" s="76"/>
      <c r="DC169" s="76"/>
      <c r="DD169" s="76"/>
      <c r="DE169" s="76"/>
      <c r="DF169" s="76"/>
      <c r="DG169" s="76"/>
      <c r="DH169" s="76"/>
      <c r="DI169" s="76"/>
      <c r="DJ169" s="76"/>
      <c r="DK169" s="76"/>
      <c r="DL169" s="76"/>
      <c r="DM169" s="76"/>
      <c r="DN169" s="76"/>
      <c r="DO169" s="76"/>
      <c r="DP169" s="76"/>
      <c r="DQ169" s="76"/>
      <c r="DR169" s="76"/>
      <c r="DS169" s="76"/>
      <c r="DT169" s="76"/>
      <c r="DU169" s="76"/>
      <c r="DV169" s="76"/>
      <c r="DW169" s="76"/>
      <c r="DX169" s="76"/>
      <c r="DY169" s="76"/>
      <c r="DZ169" s="76"/>
      <c r="EA169" s="76"/>
      <c r="EB169" s="76"/>
      <c r="EC169" s="76"/>
      <c r="ED169" s="76"/>
      <c r="EE169" s="76"/>
      <c r="EF169" s="76"/>
      <c r="EG169" s="76"/>
      <c r="EH169" s="76"/>
      <c r="EI169" s="76"/>
      <c r="EJ169" s="76"/>
      <c r="EK169" s="76"/>
      <c r="EL169" s="76"/>
      <c r="EM169" s="76"/>
      <c r="EN169" s="76"/>
      <c r="EO169" s="76"/>
      <c r="EP169" s="76"/>
      <c r="EQ169" s="76"/>
      <c r="ER169" s="76"/>
      <c r="ES169" s="76"/>
      <c r="ET169" s="76"/>
      <c r="EU169" s="76"/>
      <c r="EV169" s="76"/>
      <c r="EW169" s="76"/>
      <c r="EX169" s="76"/>
      <c r="EY169" s="76"/>
    </row>
    <row r="170" spans="1:155" s="89" customFormat="1" ht="15" customHeight="1" x14ac:dyDescent="0.25">
      <c r="A170" s="564"/>
      <c r="B170" s="568"/>
      <c r="C170" s="614"/>
      <c r="D170" s="773"/>
      <c r="E170" s="832"/>
      <c r="F170" s="844" t="s">
        <v>781</v>
      </c>
      <c r="G170" s="805" t="s">
        <v>783</v>
      </c>
      <c r="H170" s="806"/>
      <c r="I170" s="806"/>
      <c r="J170" s="807"/>
      <c r="K170" s="601"/>
      <c r="L170" s="79"/>
      <c r="M170" s="79"/>
      <c r="N170" s="76"/>
      <c r="O170" s="76"/>
      <c r="P170" s="76"/>
      <c r="Q170" s="76"/>
      <c r="R170" s="76"/>
      <c r="S170" s="76"/>
      <c r="T170" s="76"/>
      <c r="U170" s="76"/>
      <c r="V170" s="76"/>
      <c r="W170" s="76"/>
      <c r="X170" s="76"/>
      <c r="Y170" s="76"/>
      <c r="Z170" s="76"/>
      <c r="AA170" s="76"/>
      <c r="AB170" s="76"/>
      <c r="AC170" s="76"/>
      <c r="AD170" s="76"/>
      <c r="AE170" s="76"/>
      <c r="AF170" s="76"/>
      <c r="AG170" s="76"/>
      <c r="AH170" s="76"/>
      <c r="AI170" s="76"/>
      <c r="AJ170" s="76"/>
      <c r="AK170" s="76"/>
      <c r="AL170" s="76"/>
      <c r="AM170" s="76"/>
      <c r="AN170" s="76"/>
      <c r="AO170" s="76"/>
      <c r="AP170" s="76"/>
      <c r="AQ170" s="76"/>
      <c r="AR170" s="76"/>
      <c r="AS170" s="76"/>
      <c r="AT170" s="76"/>
      <c r="AU170" s="76"/>
      <c r="AV170" s="76"/>
      <c r="AW170" s="76"/>
      <c r="AX170" s="76"/>
      <c r="AY170" s="76"/>
      <c r="AZ170" s="76"/>
      <c r="BA170" s="76"/>
      <c r="BB170" s="76"/>
      <c r="BC170" s="76"/>
      <c r="BD170" s="76"/>
      <c r="BE170" s="76"/>
      <c r="BF170" s="76"/>
      <c r="BG170" s="76"/>
      <c r="BH170" s="76"/>
      <c r="BI170" s="76"/>
      <c r="BJ170" s="76"/>
      <c r="BK170" s="76"/>
      <c r="BL170" s="76"/>
      <c r="BM170" s="76"/>
      <c r="BN170" s="76"/>
      <c r="BO170" s="76"/>
      <c r="BP170" s="76"/>
      <c r="BQ170" s="76"/>
      <c r="BR170" s="76"/>
      <c r="BS170" s="76"/>
      <c r="BT170" s="76"/>
      <c r="BU170" s="76"/>
      <c r="BV170" s="76"/>
      <c r="BW170" s="76"/>
      <c r="BX170" s="76"/>
      <c r="BY170" s="76"/>
      <c r="BZ170" s="76"/>
      <c r="CA170" s="76"/>
      <c r="CB170" s="76"/>
      <c r="CC170" s="76"/>
      <c r="CD170" s="76"/>
      <c r="CE170" s="76"/>
      <c r="CF170" s="76"/>
      <c r="CG170" s="76"/>
      <c r="CH170" s="76"/>
      <c r="CI170" s="76"/>
      <c r="CJ170" s="76"/>
      <c r="CK170" s="76"/>
      <c r="CL170" s="76"/>
      <c r="CM170" s="76"/>
      <c r="CN170" s="76"/>
      <c r="CO170" s="76"/>
      <c r="CP170" s="76"/>
      <c r="CQ170" s="76"/>
      <c r="CR170" s="76"/>
      <c r="CS170" s="76"/>
      <c r="CT170" s="76"/>
      <c r="CU170" s="76"/>
      <c r="CV170" s="76"/>
      <c r="CW170" s="76"/>
      <c r="CX170" s="76"/>
      <c r="CY170" s="76"/>
      <c r="CZ170" s="76"/>
      <c r="DA170" s="76"/>
      <c r="DB170" s="76"/>
      <c r="DC170" s="76"/>
      <c r="DD170" s="76"/>
      <c r="DE170" s="76"/>
      <c r="DF170" s="76"/>
      <c r="DG170" s="76"/>
      <c r="DH170" s="76"/>
      <c r="DI170" s="76"/>
      <c r="DJ170" s="76"/>
      <c r="DK170" s="76"/>
      <c r="DL170" s="76"/>
      <c r="DM170" s="76"/>
      <c r="DN170" s="76"/>
      <c r="DO170" s="76"/>
      <c r="DP170" s="76"/>
      <c r="DQ170" s="76"/>
      <c r="DR170" s="76"/>
      <c r="DS170" s="76"/>
      <c r="DT170" s="76"/>
      <c r="DU170" s="76"/>
      <c r="DV170" s="76"/>
      <c r="DW170" s="76"/>
      <c r="DX170" s="76"/>
      <c r="DY170" s="76"/>
      <c r="DZ170" s="76"/>
      <c r="EA170" s="76"/>
      <c r="EB170" s="76"/>
      <c r="EC170" s="76"/>
      <c r="ED170" s="76"/>
      <c r="EE170" s="76"/>
      <c r="EF170" s="76"/>
      <c r="EG170" s="76"/>
      <c r="EH170" s="76"/>
      <c r="EI170" s="76"/>
      <c r="EJ170" s="76"/>
      <c r="EK170" s="76"/>
      <c r="EL170" s="76"/>
      <c r="EM170" s="76"/>
      <c r="EN170" s="76"/>
      <c r="EO170" s="76"/>
      <c r="EP170" s="76"/>
      <c r="EQ170" s="76"/>
      <c r="ER170" s="76"/>
      <c r="ES170" s="76"/>
      <c r="ET170" s="76"/>
      <c r="EU170" s="76"/>
      <c r="EV170" s="76"/>
      <c r="EW170" s="76"/>
      <c r="EX170" s="76"/>
      <c r="EY170" s="76"/>
    </row>
    <row r="171" spans="1:155" s="89" customFormat="1" ht="15" customHeight="1" x14ac:dyDescent="0.25">
      <c r="A171" s="564"/>
      <c r="B171" s="568"/>
      <c r="C171" s="614"/>
      <c r="D171" s="773"/>
      <c r="E171" s="832"/>
      <c r="F171" s="845"/>
      <c r="G171" s="808"/>
      <c r="H171" s="809"/>
      <c r="I171" s="809"/>
      <c r="J171" s="810"/>
      <c r="K171" s="601"/>
      <c r="L171" s="79"/>
      <c r="M171" s="79"/>
      <c r="N171" s="76"/>
      <c r="O171" s="76"/>
      <c r="P171" s="76"/>
      <c r="Q171" s="76"/>
      <c r="R171" s="76"/>
      <c r="S171" s="76"/>
      <c r="T171" s="76"/>
      <c r="U171" s="76"/>
      <c r="V171" s="76"/>
      <c r="W171" s="76"/>
      <c r="X171" s="76"/>
      <c r="Y171" s="76"/>
      <c r="Z171" s="76"/>
      <c r="AA171" s="76"/>
      <c r="AB171" s="76"/>
      <c r="AC171" s="76"/>
      <c r="AD171" s="76"/>
      <c r="AE171" s="76"/>
      <c r="AF171" s="76"/>
      <c r="AG171" s="76"/>
      <c r="AH171" s="76"/>
      <c r="AI171" s="76"/>
      <c r="AJ171" s="76"/>
      <c r="AK171" s="76"/>
      <c r="AL171" s="76"/>
      <c r="AM171" s="76"/>
      <c r="AN171" s="76"/>
      <c r="AO171" s="76"/>
      <c r="AP171" s="76"/>
      <c r="AQ171" s="76"/>
      <c r="AR171" s="76"/>
      <c r="AS171" s="76"/>
      <c r="AT171" s="76"/>
      <c r="AU171" s="76"/>
      <c r="AV171" s="76"/>
      <c r="AW171" s="76"/>
      <c r="AX171" s="76"/>
      <c r="AY171" s="76"/>
      <c r="AZ171" s="76"/>
      <c r="BA171" s="76"/>
      <c r="BB171" s="76"/>
      <c r="BC171" s="76"/>
      <c r="BD171" s="76"/>
      <c r="BE171" s="76"/>
      <c r="BF171" s="76"/>
      <c r="BG171" s="76"/>
      <c r="BH171" s="76"/>
      <c r="BI171" s="76"/>
      <c r="BJ171" s="76"/>
      <c r="BK171" s="76"/>
      <c r="BL171" s="76"/>
      <c r="BM171" s="76"/>
      <c r="BN171" s="76"/>
      <c r="BO171" s="76"/>
      <c r="BP171" s="76"/>
      <c r="BQ171" s="76"/>
      <c r="BR171" s="76"/>
      <c r="BS171" s="76"/>
      <c r="BT171" s="76"/>
      <c r="BU171" s="76"/>
      <c r="BV171" s="76"/>
      <c r="BW171" s="76"/>
      <c r="BX171" s="76"/>
      <c r="BY171" s="76"/>
      <c r="BZ171" s="76"/>
      <c r="CA171" s="76"/>
      <c r="CB171" s="76"/>
      <c r="CC171" s="76"/>
      <c r="CD171" s="76"/>
      <c r="CE171" s="76"/>
      <c r="CF171" s="76"/>
      <c r="CG171" s="76"/>
      <c r="CH171" s="76"/>
      <c r="CI171" s="76"/>
      <c r="CJ171" s="76"/>
      <c r="CK171" s="76"/>
      <c r="CL171" s="76"/>
      <c r="CM171" s="76"/>
      <c r="CN171" s="76"/>
      <c r="CO171" s="76"/>
      <c r="CP171" s="76"/>
      <c r="CQ171" s="76"/>
      <c r="CR171" s="76"/>
      <c r="CS171" s="76"/>
      <c r="CT171" s="76"/>
      <c r="CU171" s="76"/>
      <c r="CV171" s="76"/>
      <c r="CW171" s="76"/>
      <c r="CX171" s="76"/>
      <c r="CY171" s="76"/>
      <c r="CZ171" s="76"/>
      <c r="DA171" s="76"/>
      <c r="DB171" s="76"/>
      <c r="DC171" s="76"/>
      <c r="DD171" s="76"/>
      <c r="DE171" s="76"/>
      <c r="DF171" s="76"/>
      <c r="DG171" s="76"/>
      <c r="DH171" s="76"/>
      <c r="DI171" s="76"/>
      <c r="DJ171" s="76"/>
      <c r="DK171" s="76"/>
      <c r="DL171" s="76"/>
      <c r="DM171" s="76"/>
      <c r="DN171" s="76"/>
      <c r="DO171" s="76"/>
      <c r="DP171" s="76"/>
      <c r="DQ171" s="76"/>
      <c r="DR171" s="76"/>
      <c r="DS171" s="76"/>
      <c r="DT171" s="76"/>
      <c r="DU171" s="76"/>
      <c r="DV171" s="76"/>
      <c r="DW171" s="76"/>
      <c r="DX171" s="76"/>
      <c r="DY171" s="76"/>
      <c r="DZ171" s="76"/>
      <c r="EA171" s="76"/>
      <c r="EB171" s="76"/>
      <c r="EC171" s="76"/>
      <c r="ED171" s="76"/>
      <c r="EE171" s="76"/>
      <c r="EF171" s="76"/>
      <c r="EG171" s="76"/>
      <c r="EH171" s="76"/>
      <c r="EI171" s="76"/>
      <c r="EJ171" s="76"/>
      <c r="EK171" s="76"/>
      <c r="EL171" s="76"/>
      <c r="EM171" s="76"/>
      <c r="EN171" s="76"/>
      <c r="EO171" s="76"/>
      <c r="EP171" s="76"/>
      <c r="EQ171" s="76"/>
      <c r="ER171" s="76"/>
      <c r="ES171" s="76"/>
      <c r="ET171" s="76"/>
      <c r="EU171" s="76"/>
      <c r="EV171" s="76"/>
      <c r="EW171" s="76"/>
      <c r="EX171" s="76"/>
      <c r="EY171" s="76"/>
    </row>
    <row r="172" spans="1:155" s="89" customFormat="1" ht="15" customHeight="1" x14ac:dyDescent="0.25">
      <c r="A172" s="564"/>
      <c r="B172" s="568"/>
      <c r="C172" s="614"/>
      <c r="D172" s="773"/>
      <c r="E172" s="832"/>
      <c r="F172" s="846"/>
      <c r="G172" s="811"/>
      <c r="H172" s="812"/>
      <c r="I172" s="812"/>
      <c r="J172" s="813"/>
      <c r="K172" s="601"/>
      <c r="L172" s="79"/>
      <c r="M172" s="79"/>
      <c r="N172" s="76"/>
      <c r="O172" s="76"/>
      <c r="P172" s="76"/>
      <c r="Q172" s="76"/>
      <c r="R172" s="76"/>
      <c r="S172" s="76"/>
      <c r="T172" s="76"/>
      <c r="U172" s="76"/>
      <c r="V172" s="76"/>
      <c r="W172" s="76"/>
      <c r="X172" s="76"/>
      <c r="Y172" s="76"/>
      <c r="Z172" s="76"/>
      <c r="AA172" s="76"/>
      <c r="AB172" s="76"/>
      <c r="AC172" s="76"/>
      <c r="AD172" s="76"/>
      <c r="AE172" s="76"/>
      <c r="AF172" s="76"/>
      <c r="AG172" s="76"/>
      <c r="AH172" s="76"/>
      <c r="AI172" s="76"/>
      <c r="AJ172" s="76"/>
      <c r="AK172" s="76"/>
      <c r="AL172" s="76"/>
      <c r="AM172" s="76"/>
      <c r="AN172" s="76"/>
      <c r="AO172" s="76"/>
      <c r="AP172" s="76"/>
      <c r="AQ172" s="76"/>
      <c r="AR172" s="76"/>
      <c r="AS172" s="76"/>
      <c r="AT172" s="76"/>
      <c r="AU172" s="76"/>
      <c r="AV172" s="76"/>
      <c r="AW172" s="76"/>
      <c r="AX172" s="76"/>
      <c r="AY172" s="76"/>
      <c r="AZ172" s="76"/>
      <c r="BA172" s="76"/>
      <c r="BB172" s="76"/>
      <c r="BC172" s="76"/>
      <c r="BD172" s="76"/>
      <c r="BE172" s="76"/>
      <c r="BF172" s="76"/>
      <c r="BG172" s="76"/>
      <c r="BH172" s="76"/>
      <c r="BI172" s="76"/>
      <c r="BJ172" s="76"/>
      <c r="BK172" s="76"/>
      <c r="BL172" s="76"/>
      <c r="BM172" s="76"/>
      <c r="BN172" s="76"/>
      <c r="BO172" s="76"/>
      <c r="BP172" s="76"/>
      <c r="BQ172" s="76"/>
      <c r="BR172" s="76"/>
      <c r="BS172" s="76"/>
      <c r="BT172" s="76"/>
      <c r="BU172" s="76"/>
      <c r="BV172" s="76"/>
      <c r="BW172" s="76"/>
      <c r="BX172" s="76"/>
      <c r="BY172" s="76"/>
      <c r="BZ172" s="76"/>
      <c r="CA172" s="76"/>
      <c r="CB172" s="76"/>
      <c r="CC172" s="76"/>
      <c r="CD172" s="76"/>
      <c r="CE172" s="76"/>
      <c r="CF172" s="76"/>
      <c r="CG172" s="76"/>
      <c r="CH172" s="76"/>
      <c r="CI172" s="76"/>
      <c r="CJ172" s="76"/>
      <c r="CK172" s="76"/>
      <c r="CL172" s="76"/>
      <c r="CM172" s="76"/>
      <c r="CN172" s="76"/>
      <c r="CO172" s="76"/>
      <c r="CP172" s="76"/>
      <c r="CQ172" s="76"/>
      <c r="CR172" s="76"/>
      <c r="CS172" s="76"/>
      <c r="CT172" s="76"/>
      <c r="CU172" s="76"/>
      <c r="CV172" s="76"/>
      <c r="CW172" s="76"/>
      <c r="CX172" s="76"/>
      <c r="CY172" s="76"/>
      <c r="CZ172" s="76"/>
      <c r="DA172" s="76"/>
      <c r="DB172" s="76"/>
      <c r="DC172" s="76"/>
      <c r="DD172" s="76"/>
      <c r="DE172" s="76"/>
      <c r="DF172" s="76"/>
      <c r="DG172" s="76"/>
      <c r="DH172" s="76"/>
      <c r="DI172" s="76"/>
      <c r="DJ172" s="76"/>
      <c r="DK172" s="76"/>
      <c r="DL172" s="76"/>
      <c r="DM172" s="76"/>
      <c r="DN172" s="76"/>
      <c r="DO172" s="76"/>
      <c r="DP172" s="76"/>
      <c r="DQ172" s="76"/>
      <c r="DR172" s="76"/>
      <c r="DS172" s="76"/>
      <c r="DT172" s="76"/>
      <c r="DU172" s="76"/>
      <c r="DV172" s="76"/>
      <c r="DW172" s="76"/>
      <c r="DX172" s="76"/>
      <c r="DY172" s="76"/>
      <c r="DZ172" s="76"/>
      <c r="EA172" s="76"/>
      <c r="EB172" s="76"/>
      <c r="EC172" s="76"/>
      <c r="ED172" s="76"/>
      <c r="EE172" s="76"/>
      <c r="EF172" s="76"/>
      <c r="EG172" s="76"/>
      <c r="EH172" s="76"/>
      <c r="EI172" s="76"/>
      <c r="EJ172" s="76"/>
      <c r="EK172" s="76"/>
      <c r="EL172" s="76"/>
      <c r="EM172" s="76"/>
      <c r="EN172" s="76"/>
      <c r="EO172" s="76"/>
      <c r="EP172" s="76"/>
      <c r="EQ172" s="76"/>
      <c r="ER172" s="76"/>
      <c r="ES172" s="76"/>
      <c r="ET172" s="76"/>
      <c r="EU172" s="76"/>
      <c r="EV172" s="76"/>
      <c r="EW172" s="76"/>
      <c r="EX172" s="76"/>
      <c r="EY172" s="76"/>
    </row>
    <row r="173" spans="1:155" s="89" customFormat="1" ht="15" customHeight="1" x14ac:dyDescent="0.25">
      <c r="A173" s="564"/>
      <c r="B173" s="568"/>
      <c r="C173" s="614"/>
      <c r="D173" s="773"/>
      <c r="E173" s="832"/>
      <c r="F173" s="844" t="s">
        <v>789</v>
      </c>
      <c r="G173" s="805" t="s">
        <v>790</v>
      </c>
      <c r="H173" s="806"/>
      <c r="I173" s="806"/>
      <c r="J173" s="807"/>
      <c r="K173" s="601"/>
      <c r="L173" s="79"/>
      <c r="M173" s="79"/>
      <c r="N173" s="76"/>
      <c r="O173" s="76"/>
      <c r="P173" s="76"/>
      <c r="Q173" s="76"/>
      <c r="R173" s="76"/>
      <c r="S173" s="76"/>
      <c r="T173" s="76"/>
      <c r="U173" s="76"/>
      <c r="V173" s="76"/>
      <c r="W173" s="76"/>
      <c r="X173" s="76"/>
      <c r="Y173" s="76"/>
      <c r="Z173" s="76"/>
      <c r="AA173" s="76"/>
      <c r="AB173" s="76"/>
      <c r="AC173" s="76"/>
      <c r="AD173" s="76"/>
      <c r="AE173" s="76"/>
      <c r="AF173" s="76"/>
      <c r="AG173" s="76"/>
      <c r="AH173" s="76"/>
      <c r="AI173" s="76"/>
      <c r="AJ173" s="76"/>
      <c r="AK173" s="76"/>
      <c r="AL173" s="76"/>
      <c r="AM173" s="76"/>
      <c r="AN173" s="76"/>
      <c r="AO173" s="76"/>
      <c r="AP173" s="76"/>
      <c r="AQ173" s="76"/>
      <c r="AR173" s="76"/>
      <c r="AS173" s="76"/>
      <c r="AT173" s="76"/>
      <c r="AU173" s="76"/>
      <c r="AV173" s="76"/>
      <c r="AW173" s="76"/>
      <c r="AX173" s="76"/>
      <c r="AY173" s="76"/>
      <c r="AZ173" s="76"/>
      <c r="BA173" s="76"/>
      <c r="BB173" s="76"/>
      <c r="BC173" s="76"/>
      <c r="BD173" s="76"/>
      <c r="BE173" s="76"/>
      <c r="BF173" s="76"/>
      <c r="BG173" s="76"/>
      <c r="BH173" s="76"/>
      <c r="BI173" s="76"/>
      <c r="BJ173" s="76"/>
      <c r="BK173" s="76"/>
      <c r="BL173" s="76"/>
      <c r="BM173" s="76"/>
      <c r="BN173" s="76"/>
      <c r="BO173" s="76"/>
      <c r="BP173" s="76"/>
      <c r="BQ173" s="76"/>
      <c r="BR173" s="76"/>
      <c r="BS173" s="76"/>
      <c r="BT173" s="76"/>
      <c r="BU173" s="76"/>
      <c r="BV173" s="76"/>
      <c r="BW173" s="76"/>
      <c r="BX173" s="76"/>
      <c r="BY173" s="76"/>
      <c r="BZ173" s="76"/>
      <c r="CA173" s="76"/>
      <c r="CB173" s="76"/>
      <c r="CC173" s="76"/>
      <c r="CD173" s="76"/>
      <c r="CE173" s="76"/>
      <c r="CF173" s="76"/>
      <c r="CG173" s="76"/>
      <c r="CH173" s="76"/>
      <c r="CI173" s="76"/>
      <c r="CJ173" s="76"/>
      <c r="CK173" s="76"/>
      <c r="CL173" s="76"/>
      <c r="CM173" s="76"/>
      <c r="CN173" s="76"/>
      <c r="CO173" s="76"/>
      <c r="CP173" s="76"/>
      <c r="CQ173" s="76"/>
      <c r="CR173" s="76"/>
      <c r="CS173" s="76"/>
      <c r="CT173" s="76"/>
      <c r="CU173" s="76"/>
      <c r="CV173" s="76"/>
      <c r="CW173" s="76"/>
      <c r="CX173" s="76"/>
      <c r="CY173" s="76"/>
      <c r="CZ173" s="76"/>
      <c r="DA173" s="76"/>
      <c r="DB173" s="76"/>
      <c r="DC173" s="76"/>
      <c r="DD173" s="76"/>
      <c r="DE173" s="76"/>
      <c r="DF173" s="76"/>
      <c r="DG173" s="76"/>
      <c r="DH173" s="76"/>
      <c r="DI173" s="76"/>
      <c r="DJ173" s="76"/>
      <c r="DK173" s="76"/>
      <c r="DL173" s="76"/>
      <c r="DM173" s="76"/>
      <c r="DN173" s="76"/>
      <c r="DO173" s="76"/>
      <c r="DP173" s="76"/>
      <c r="DQ173" s="76"/>
      <c r="DR173" s="76"/>
      <c r="DS173" s="76"/>
      <c r="DT173" s="76"/>
      <c r="DU173" s="76"/>
      <c r="DV173" s="76"/>
      <c r="DW173" s="76"/>
      <c r="DX173" s="76"/>
      <c r="DY173" s="76"/>
      <c r="DZ173" s="76"/>
      <c r="EA173" s="76"/>
      <c r="EB173" s="76"/>
      <c r="EC173" s="76"/>
      <c r="ED173" s="76"/>
      <c r="EE173" s="76"/>
      <c r="EF173" s="76"/>
      <c r="EG173" s="76"/>
      <c r="EH173" s="76"/>
      <c r="EI173" s="76"/>
      <c r="EJ173" s="76"/>
      <c r="EK173" s="76"/>
      <c r="EL173" s="76"/>
      <c r="EM173" s="76"/>
      <c r="EN173" s="76"/>
      <c r="EO173" s="76"/>
      <c r="EP173" s="76"/>
      <c r="EQ173" s="76"/>
      <c r="ER173" s="76"/>
      <c r="ES173" s="76"/>
      <c r="ET173" s="76"/>
      <c r="EU173" s="76"/>
      <c r="EV173" s="76"/>
      <c r="EW173" s="76"/>
      <c r="EX173" s="76"/>
      <c r="EY173" s="76"/>
    </row>
    <row r="174" spans="1:155" s="89" customFormat="1" ht="15" customHeight="1" x14ac:dyDescent="0.25">
      <c r="A174" s="564"/>
      <c r="B174" s="568"/>
      <c r="C174" s="614"/>
      <c r="D174" s="773"/>
      <c r="E174" s="832"/>
      <c r="F174" s="845"/>
      <c r="G174" s="808"/>
      <c r="H174" s="809"/>
      <c r="I174" s="809"/>
      <c r="J174" s="810"/>
      <c r="K174" s="601"/>
      <c r="L174" s="79"/>
      <c r="M174" s="79"/>
      <c r="N174" s="76"/>
      <c r="O174" s="76"/>
      <c r="P174" s="76"/>
      <c r="Q174" s="76"/>
      <c r="R174" s="76"/>
      <c r="S174" s="76"/>
      <c r="T174" s="76"/>
      <c r="U174" s="76"/>
      <c r="V174" s="76"/>
      <c r="W174" s="76"/>
      <c r="X174" s="76"/>
      <c r="Y174" s="76"/>
      <c r="Z174" s="76"/>
      <c r="AA174" s="76"/>
      <c r="AB174" s="76"/>
      <c r="AC174" s="76"/>
      <c r="AD174" s="76"/>
      <c r="AE174" s="76"/>
      <c r="AF174" s="76"/>
      <c r="AG174" s="76"/>
      <c r="AH174" s="76"/>
      <c r="AI174" s="76"/>
      <c r="AJ174" s="76"/>
      <c r="AK174" s="76"/>
      <c r="AL174" s="76"/>
      <c r="AM174" s="76"/>
      <c r="AN174" s="76"/>
      <c r="AO174" s="76"/>
      <c r="AP174" s="76"/>
      <c r="AQ174" s="76"/>
      <c r="AR174" s="76"/>
      <c r="AS174" s="76"/>
      <c r="AT174" s="76"/>
      <c r="AU174" s="76"/>
      <c r="AV174" s="76"/>
      <c r="AW174" s="76"/>
      <c r="AX174" s="76"/>
      <c r="AY174" s="76"/>
      <c r="AZ174" s="76"/>
      <c r="BA174" s="76"/>
      <c r="BB174" s="76"/>
      <c r="BC174" s="76"/>
      <c r="BD174" s="76"/>
      <c r="BE174" s="76"/>
      <c r="BF174" s="76"/>
      <c r="BG174" s="76"/>
      <c r="BH174" s="76"/>
      <c r="BI174" s="76"/>
      <c r="BJ174" s="76"/>
      <c r="BK174" s="76"/>
      <c r="BL174" s="76"/>
      <c r="BM174" s="76"/>
      <c r="BN174" s="76"/>
      <c r="BO174" s="76"/>
      <c r="BP174" s="76"/>
      <c r="BQ174" s="76"/>
      <c r="BR174" s="76"/>
      <c r="BS174" s="76"/>
      <c r="BT174" s="76"/>
      <c r="BU174" s="76"/>
      <c r="BV174" s="76"/>
      <c r="BW174" s="76"/>
      <c r="BX174" s="76"/>
      <c r="BY174" s="76"/>
      <c r="BZ174" s="76"/>
      <c r="CA174" s="76"/>
      <c r="CB174" s="76"/>
      <c r="CC174" s="76"/>
      <c r="CD174" s="76"/>
      <c r="CE174" s="76"/>
      <c r="CF174" s="76"/>
      <c r="CG174" s="76"/>
      <c r="CH174" s="76"/>
      <c r="CI174" s="76"/>
      <c r="CJ174" s="76"/>
      <c r="CK174" s="76"/>
      <c r="CL174" s="76"/>
      <c r="CM174" s="76"/>
      <c r="CN174" s="76"/>
      <c r="CO174" s="76"/>
      <c r="CP174" s="76"/>
      <c r="CQ174" s="76"/>
      <c r="CR174" s="76"/>
      <c r="CS174" s="76"/>
      <c r="CT174" s="76"/>
      <c r="CU174" s="76"/>
      <c r="CV174" s="76"/>
      <c r="CW174" s="76"/>
      <c r="CX174" s="76"/>
      <c r="CY174" s="76"/>
      <c r="CZ174" s="76"/>
      <c r="DA174" s="76"/>
      <c r="DB174" s="76"/>
      <c r="DC174" s="76"/>
      <c r="DD174" s="76"/>
      <c r="DE174" s="76"/>
      <c r="DF174" s="76"/>
      <c r="DG174" s="76"/>
      <c r="DH174" s="76"/>
      <c r="DI174" s="76"/>
      <c r="DJ174" s="76"/>
      <c r="DK174" s="76"/>
      <c r="DL174" s="76"/>
      <c r="DM174" s="76"/>
      <c r="DN174" s="76"/>
      <c r="DO174" s="76"/>
      <c r="DP174" s="76"/>
      <c r="DQ174" s="76"/>
      <c r="DR174" s="76"/>
      <c r="DS174" s="76"/>
      <c r="DT174" s="76"/>
      <c r="DU174" s="76"/>
      <c r="DV174" s="76"/>
      <c r="DW174" s="76"/>
      <c r="DX174" s="76"/>
      <c r="DY174" s="76"/>
      <c r="DZ174" s="76"/>
      <c r="EA174" s="76"/>
      <c r="EB174" s="76"/>
      <c r="EC174" s="76"/>
      <c r="ED174" s="76"/>
      <c r="EE174" s="76"/>
      <c r="EF174" s="76"/>
      <c r="EG174" s="76"/>
      <c r="EH174" s="76"/>
      <c r="EI174" s="76"/>
      <c r="EJ174" s="76"/>
      <c r="EK174" s="76"/>
      <c r="EL174" s="76"/>
      <c r="EM174" s="76"/>
      <c r="EN174" s="76"/>
      <c r="EO174" s="76"/>
      <c r="EP174" s="76"/>
      <c r="EQ174" s="76"/>
      <c r="ER174" s="76"/>
      <c r="ES174" s="76"/>
      <c r="ET174" s="76"/>
      <c r="EU174" s="76"/>
      <c r="EV174" s="76"/>
      <c r="EW174" s="76"/>
      <c r="EX174" s="76"/>
      <c r="EY174" s="76"/>
    </row>
    <row r="175" spans="1:155" s="89" customFormat="1" ht="15" customHeight="1" x14ac:dyDescent="0.25">
      <c r="A175" s="564"/>
      <c r="B175" s="568"/>
      <c r="C175" s="614"/>
      <c r="D175" s="773"/>
      <c r="E175" s="832"/>
      <c r="F175" s="846"/>
      <c r="G175" s="811"/>
      <c r="H175" s="812"/>
      <c r="I175" s="812"/>
      <c r="J175" s="813"/>
      <c r="K175" s="601"/>
      <c r="L175" s="79"/>
      <c r="M175" s="79"/>
      <c r="N175" s="76"/>
      <c r="O175" s="76"/>
      <c r="P175" s="76"/>
      <c r="Q175" s="76"/>
      <c r="R175" s="76"/>
      <c r="S175" s="76"/>
      <c r="T175" s="76"/>
      <c r="U175" s="76"/>
      <c r="V175" s="76"/>
      <c r="W175" s="76"/>
      <c r="X175" s="76"/>
      <c r="Y175" s="76"/>
      <c r="Z175" s="76"/>
      <c r="AA175" s="76"/>
      <c r="AB175" s="76"/>
      <c r="AC175" s="76"/>
      <c r="AD175" s="76"/>
      <c r="AE175" s="76"/>
      <c r="AF175" s="76"/>
      <c r="AG175" s="76"/>
      <c r="AH175" s="76"/>
      <c r="AI175" s="76"/>
      <c r="AJ175" s="76"/>
      <c r="AK175" s="76"/>
      <c r="AL175" s="76"/>
      <c r="AM175" s="76"/>
      <c r="AN175" s="76"/>
      <c r="AO175" s="76"/>
      <c r="AP175" s="76"/>
      <c r="AQ175" s="76"/>
      <c r="AR175" s="76"/>
      <c r="AS175" s="76"/>
      <c r="AT175" s="76"/>
      <c r="AU175" s="76"/>
      <c r="AV175" s="76"/>
      <c r="AW175" s="76"/>
      <c r="AX175" s="76"/>
      <c r="AY175" s="76"/>
      <c r="AZ175" s="76"/>
      <c r="BA175" s="76"/>
      <c r="BB175" s="76"/>
      <c r="BC175" s="76"/>
      <c r="BD175" s="76"/>
      <c r="BE175" s="76"/>
      <c r="BF175" s="76"/>
      <c r="BG175" s="76"/>
      <c r="BH175" s="76"/>
      <c r="BI175" s="76"/>
      <c r="BJ175" s="76"/>
      <c r="BK175" s="76"/>
      <c r="BL175" s="76"/>
      <c r="BM175" s="76"/>
      <c r="BN175" s="76"/>
      <c r="BO175" s="76"/>
      <c r="BP175" s="76"/>
      <c r="BQ175" s="76"/>
      <c r="BR175" s="76"/>
      <c r="BS175" s="76"/>
      <c r="BT175" s="76"/>
      <c r="BU175" s="76"/>
      <c r="BV175" s="76"/>
      <c r="BW175" s="76"/>
      <c r="BX175" s="76"/>
      <c r="BY175" s="76"/>
      <c r="BZ175" s="76"/>
      <c r="CA175" s="76"/>
      <c r="CB175" s="76"/>
      <c r="CC175" s="76"/>
      <c r="CD175" s="76"/>
      <c r="CE175" s="76"/>
      <c r="CF175" s="76"/>
      <c r="CG175" s="76"/>
      <c r="CH175" s="76"/>
      <c r="CI175" s="76"/>
      <c r="CJ175" s="76"/>
      <c r="CK175" s="76"/>
      <c r="CL175" s="76"/>
      <c r="CM175" s="76"/>
      <c r="CN175" s="76"/>
      <c r="CO175" s="76"/>
      <c r="CP175" s="76"/>
      <c r="CQ175" s="76"/>
      <c r="CR175" s="76"/>
      <c r="CS175" s="76"/>
      <c r="CT175" s="76"/>
      <c r="CU175" s="76"/>
      <c r="CV175" s="76"/>
      <c r="CW175" s="76"/>
      <c r="CX175" s="76"/>
      <c r="CY175" s="76"/>
      <c r="CZ175" s="76"/>
      <c r="DA175" s="76"/>
      <c r="DB175" s="76"/>
      <c r="DC175" s="76"/>
      <c r="DD175" s="76"/>
      <c r="DE175" s="76"/>
      <c r="DF175" s="76"/>
      <c r="DG175" s="76"/>
      <c r="DH175" s="76"/>
      <c r="DI175" s="76"/>
      <c r="DJ175" s="76"/>
      <c r="DK175" s="76"/>
      <c r="DL175" s="76"/>
      <c r="DM175" s="76"/>
      <c r="DN175" s="76"/>
      <c r="DO175" s="76"/>
      <c r="DP175" s="76"/>
      <c r="DQ175" s="76"/>
      <c r="DR175" s="76"/>
      <c r="DS175" s="76"/>
      <c r="DT175" s="76"/>
      <c r="DU175" s="76"/>
      <c r="DV175" s="76"/>
      <c r="DW175" s="76"/>
      <c r="DX175" s="76"/>
      <c r="DY175" s="76"/>
      <c r="DZ175" s="76"/>
      <c r="EA175" s="76"/>
      <c r="EB175" s="76"/>
      <c r="EC175" s="76"/>
      <c r="ED175" s="76"/>
      <c r="EE175" s="76"/>
      <c r="EF175" s="76"/>
      <c r="EG175" s="76"/>
      <c r="EH175" s="76"/>
      <c r="EI175" s="76"/>
      <c r="EJ175" s="76"/>
      <c r="EK175" s="76"/>
      <c r="EL175" s="76"/>
      <c r="EM175" s="76"/>
      <c r="EN175" s="76"/>
      <c r="EO175" s="76"/>
      <c r="EP175" s="76"/>
      <c r="EQ175" s="76"/>
      <c r="ER175" s="76"/>
      <c r="ES175" s="76"/>
      <c r="ET175" s="76"/>
      <c r="EU175" s="76"/>
      <c r="EV175" s="76"/>
      <c r="EW175" s="76"/>
      <c r="EX175" s="76"/>
      <c r="EY175" s="76"/>
    </row>
    <row r="176" spans="1:155" s="89" customFormat="1" ht="15" customHeight="1" x14ac:dyDescent="0.25">
      <c r="A176" s="564">
        <v>5</v>
      </c>
      <c r="B176" s="568"/>
      <c r="C176" s="614" t="s">
        <v>903</v>
      </c>
      <c r="D176" s="773"/>
      <c r="E176" s="832"/>
      <c r="F176" s="847" t="s">
        <v>1385</v>
      </c>
      <c r="G176" s="805">
        <v>220</v>
      </c>
      <c r="H176" s="806"/>
      <c r="I176" s="806"/>
      <c r="J176" s="807"/>
      <c r="K176" s="601"/>
      <c r="L176" s="79"/>
      <c r="M176" s="79"/>
      <c r="N176" s="76"/>
      <c r="O176" s="76"/>
      <c r="P176" s="76"/>
      <c r="Q176" s="76"/>
      <c r="R176" s="76"/>
      <c r="S176" s="76"/>
      <c r="T176" s="76"/>
      <c r="U176" s="76"/>
      <c r="V176" s="76"/>
      <c r="W176" s="76"/>
      <c r="X176" s="76"/>
      <c r="Y176" s="76"/>
      <c r="Z176" s="76"/>
      <c r="AA176" s="76"/>
      <c r="AB176" s="76"/>
      <c r="AC176" s="76"/>
      <c r="AD176" s="76"/>
      <c r="AE176" s="76"/>
      <c r="AF176" s="76"/>
      <c r="AG176" s="76"/>
      <c r="AH176" s="76"/>
      <c r="AI176" s="76"/>
      <c r="AJ176" s="76"/>
      <c r="AK176" s="76"/>
      <c r="AL176" s="76"/>
      <c r="AM176" s="76"/>
      <c r="AN176" s="76"/>
      <c r="AO176" s="76"/>
      <c r="AP176" s="76"/>
      <c r="AQ176" s="76"/>
      <c r="AR176" s="76"/>
      <c r="AS176" s="76"/>
      <c r="AT176" s="76"/>
      <c r="AU176" s="76"/>
      <c r="AV176" s="76"/>
      <c r="AW176" s="76"/>
      <c r="AX176" s="76"/>
      <c r="AY176" s="76"/>
      <c r="AZ176" s="76"/>
      <c r="BA176" s="76"/>
      <c r="BB176" s="76"/>
      <c r="BC176" s="76"/>
      <c r="BD176" s="76"/>
      <c r="BE176" s="76"/>
      <c r="BF176" s="76"/>
      <c r="BG176" s="76"/>
      <c r="BH176" s="76"/>
      <c r="BI176" s="76"/>
      <c r="BJ176" s="76"/>
      <c r="BK176" s="76"/>
      <c r="BL176" s="76"/>
      <c r="BM176" s="76"/>
      <c r="BN176" s="76"/>
      <c r="BO176" s="76"/>
      <c r="BP176" s="76"/>
      <c r="BQ176" s="76"/>
      <c r="BR176" s="76"/>
      <c r="BS176" s="76"/>
      <c r="BT176" s="76"/>
      <c r="BU176" s="76"/>
      <c r="BV176" s="76"/>
      <c r="BW176" s="76"/>
      <c r="BX176" s="76"/>
      <c r="BY176" s="76"/>
      <c r="BZ176" s="76"/>
      <c r="CA176" s="76"/>
      <c r="CB176" s="76"/>
      <c r="CC176" s="76"/>
      <c r="CD176" s="76"/>
      <c r="CE176" s="76"/>
      <c r="CF176" s="76"/>
      <c r="CG176" s="76"/>
      <c r="CH176" s="76"/>
      <c r="CI176" s="76"/>
      <c r="CJ176" s="76"/>
      <c r="CK176" s="76"/>
      <c r="CL176" s="76"/>
      <c r="CM176" s="76"/>
      <c r="CN176" s="76"/>
      <c r="CO176" s="76"/>
      <c r="CP176" s="76"/>
      <c r="CQ176" s="76"/>
      <c r="CR176" s="76"/>
      <c r="CS176" s="76"/>
      <c r="CT176" s="76"/>
      <c r="CU176" s="76"/>
      <c r="CV176" s="76"/>
      <c r="CW176" s="76"/>
      <c r="CX176" s="76"/>
      <c r="CY176" s="76"/>
      <c r="CZ176" s="76"/>
      <c r="DA176" s="76"/>
      <c r="DB176" s="76"/>
      <c r="DC176" s="76"/>
      <c r="DD176" s="76"/>
      <c r="DE176" s="76"/>
      <c r="DF176" s="76"/>
      <c r="DG176" s="76"/>
      <c r="DH176" s="76"/>
      <c r="DI176" s="76"/>
      <c r="DJ176" s="76"/>
      <c r="DK176" s="76"/>
      <c r="DL176" s="76"/>
      <c r="DM176" s="76"/>
      <c r="DN176" s="76"/>
      <c r="DO176" s="76"/>
      <c r="DP176" s="76"/>
      <c r="DQ176" s="76"/>
      <c r="DR176" s="76"/>
      <c r="DS176" s="76"/>
      <c r="DT176" s="76"/>
      <c r="DU176" s="76"/>
      <c r="DV176" s="76"/>
      <c r="DW176" s="76"/>
      <c r="DX176" s="76"/>
      <c r="DY176" s="76"/>
      <c r="DZ176" s="76"/>
      <c r="EA176" s="76"/>
      <c r="EB176" s="76"/>
      <c r="EC176" s="76"/>
      <c r="ED176" s="76"/>
      <c r="EE176" s="76"/>
      <c r="EF176" s="76"/>
      <c r="EG176" s="76"/>
      <c r="EH176" s="76"/>
      <c r="EI176" s="76"/>
      <c r="EJ176" s="76"/>
      <c r="EK176" s="76"/>
      <c r="EL176" s="76"/>
      <c r="EM176" s="76"/>
      <c r="EN176" s="76"/>
      <c r="EO176" s="76"/>
      <c r="EP176" s="76"/>
      <c r="EQ176" s="76"/>
      <c r="ER176" s="76"/>
      <c r="ES176" s="76"/>
      <c r="ET176" s="76"/>
      <c r="EU176" s="76"/>
      <c r="EV176" s="76"/>
      <c r="EW176" s="76"/>
      <c r="EX176" s="76"/>
      <c r="EY176" s="76"/>
    </row>
    <row r="177" spans="1:155" s="89" customFormat="1" ht="15" customHeight="1" x14ac:dyDescent="0.25">
      <c r="A177" s="564"/>
      <c r="B177" s="568"/>
      <c r="C177" s="614"/>
      <c r="D177" s="773"/>
      <c r="E177" s="832"/>
      <c r="F177" s="848"/>
      <c r="G177" s="808"/>
      <c r="H177" s="809"/>
      <c r="I177" s="809"/>
      <c r="J177" s="810"/>
      <c r="K177" s="601"/>
      <c r="L177" s="79"/>
      <c r="M177" s="79"/>
      <c r="N177" s="76"/>
      <c r="O177" s="76"/>
      <c r="P177" s="76"/>
      <c r="Q177" s="76"/>
      <c r="R177" s="76"/>
      <c r="S177" s="76"/>
      <c r="T177" s="76"/>
      <c r="U177" s="76"/>
      <c r="V177" s="76"/>
      <c r="W177" s="76"/>
      <c r="X177" s="76"/>
      <c r="Y177" s="76"/>
      <c r="Z177" s="76"/>
      <c r="AA177" s="76"/>
      <c r="AB177" s="76"/>
      <c r="AC177" s="76"/>
      <c r="AD177" s="76"/>
      <c r="AE177" s="76"/>
      <c r="AF177" s="76"/>
      <c r="AG177" s="76"/>
      <c r="AH177" s="76"/>
      <c r="AI177" s="76"/>
      <c r="AJ177" s="76"/>
      <c r="AK177" s="76"/>
      <c r="AL177" s="76"/>
      <c r="AM177" s="76"/>
      <c r="AN177" s="76"/>
      <c r="AO177" s="76"/>
      <c r="AP177" s="76"/>
      <c r="AQ177" s="76"/>
      <c r="AR177" s="76"/>
      <c r="AS177" s="76"/>
      <c r="AT177" s="76"/>
      <c r="AU177" s="76"/>
      <c r="AV177" s="76"/>
      <c r="AW177" s="76"/>
      <c r="AX177" s="76"/>
      <c r="AY177" s="76"/>
      <c r="AZ177" s="76"/>
      <c r="BA177" s="76"/>
      <c r="BB177" s="76"/>
      <c r="BC177" s="76"/>
      <c r="BD177" s="76"/>
      <c r="BE177" s="76"/>
      <c r="BF177" s="76"/>
      <c r="BG177" s="76"/>
      <c r="BH177" s="76"/>
      <c r="BI177" s="76"/>
      <c r="BJ177" s="76"/>
      <c r="BK177" s="76"/>
      <c r="BL177" s="76"/>
      <c r="BM177" s="76"/>
      <c r="BN177" s="76"/>
      <c r="BO177" s="76"/>
      <c r="BP177" s="76"/>
      <c r="BQ177" s="76"/>
      <c r="BR177" s="76"/>
      <c r="BS177" s="76"/>
      <c r="BT177" s="76"/>
      <c r="BU177" s="76"/>
      <c r="BV177" s="76"/>
      <c r="BW177" s="76"/>
      <c r="BX177" s="76"/>
      <c r="BY177" s="76"/>
      <c r="BZ177" s="76"/>
      <c r="CA177" s="76"/>
      <c r="CB177" s="76"/>
      <c r="CC177" s="76"/>
      <c r="CD177" s="76"/>
      <c r="CE177" s="76"/>
      <c r="CF177" s="76"/>
      <c r="CG177" s="76"/>
      <c r="CH177" s="76"/>
      <c r="CI177" s="76"/>
      <c r="CJ177" s="76"/>
      <c r="CK177" s="76"/>
      <c r="CL177" s="76"/>
      <c r="CM177" s="76"/>
      <c r="CN177" s="76"/>
      <c r="CO177" s="76"/>
      <c r="CP177" s="76"/>
      <c r="CQ177" s="76"/>
      <c r="CR177" s="76"/>
      <c r="CS177" s="76"/>
      <c r="CT177" s="76"/>
      <c r="CU177" s="76"/>
      <c r="CV177" s="76"/>
      <c r="CW177" s="76"/>
      <c r="CX177" s="76"/>
      <c r="CY177" s="76"/>
      <c r="CZ177" s="76"/>
      <c r="DA177" s="76"/>
      <c r="DB177" s="76"/>
      <c r="DC177" s="76"/>
      <c r="DD177" s="76"/>
      <c r="DE177" s="76"/>
      <c r="DF177" s="76"/>
      <c r="DG177" s="76"/>
      <c r="DH177" s="76"/>
      <c r="DI177" s="76"/>
      <c r="DJ177" s="76"/>
      <c r="DK177" s="76"/>
      <c r="DL177" s="76"/>
      <c r="DM177" s="76"/>
      <c r="DN177" s="76"/>
      <c r="DO177" s="76"/>
      <c r="DP177" s="76"/>
      <c r="DQ177" s="76"/>
      <c r="DR177" s="76"/>
      <c r="DS177" s="76"/>
      <c r="DT177" s="76"/>
      <c r="DU177" s="76"/>
      <c r="DV177" s="76"/>
      <c r="DW177" s="76"/>
      <c r="DX177" s="76"/>
      <c r="DY177" s="76"/>
      <c r="DZ177" s="76"/>
      <c r="EA177" s="76"/>
      <c r="EB177" s="76"/>
      <c r="EC177" s="76"/>
      <c r="ED177" s="76"/>
      <c r="EE177" s="76"/>
      <c r="EF177" s="76"/>
      <c r="EG177" s="76"/>
      <c r="EH177" s="76"/>
      <c r="EI177" s="76"/>
      <c r="EJ177" s="76"/>
      <c r="EK177" s="76"/>
      <c r="EL177" s="76"/>
      <c r="EM177" s="76"/>
      <c r="EN177" s="76"/>
      <c r="EO177" s="76"/>
      <c r="EP177" s="76"/>
      <c r="EQ177" s="76"/>
      <c r="ER177" s="76"/>
      <c r="ES177" s="76"/>
      <c r="ET177" s="76"/>
      <c r="EU177" s="76"/>
      <c r="EV177" s="76"/>
      <c r="EW177" s="76"/>
      <c r="EX177" s="76"/>
      <c r="EY177" s="76"/>
    </row>
    <row r="178" spans="1:155" s="89" customFormat="1" ht="15" customHeight="1" x14ac:dyDescent="0.25">
      <c r="A178" s="564"/>
      <c r="B178" s="568"/>
      <c r="C178" s="614"/>
      <c r="D178" s="773"/>
      <c r="E178" s="832"/>
      <c r="F178" s="849"/>
      <c r="G178" s="811"/>
      <c r="H178" s="812"/>
      <c r="I178" s="812"/>
      <c r="J178" s="813"/>
      <c r="K178" s="601"/>
      <c r="L178" s="79"/>
      <c r="M178" s="79"/>
      <c r="N178" s="76"/>
      <c r="O178" s="76"/>
      <c r="P178" s="76"/>
      <c r="Q178" s="76"/>
      <c r="R178" s="76"/>
      <c r="S178" s="76"/>
      <c r="T178" s="76"/>
      <c r="U178" s="76"/>
      <c r="V178" s="76"/>
      <c r="W178" s="76"/>
      <c r="X178" s="76"/>
      <c r="Y178" s="76"/>
      <c r="Z178" s="76"/>
      <c r="AA178" s="76"/>
      <c r="AB178" s="76"/>
      <c r="AC178" s="76"/>
      <c r="AD178" s="76"/>
      <c r="AE178" s="76"/>
      <c r="AF178" s="76"/>
      <c r="AG178" s="76"/>
      <c r="AH178" s="76"/>
      <c r="AI178" s="76"/>
      <c r="AJ178" s="76"/>
      <c r="AK178" s="76"/>
      <c r="AL178" s="76"/>
      <c r="AM178" s="76"/>
      <c r="AN178" s="76"/>
      <c r="AO178" s="76"/>
      <c r="AP178" s="76"/>
      <c r="AQ178" s="76"/>
      <c r="AR178" s="76"/>
      <c r="AS178" s="76"/>
      <c r="AT178" s="76"/>
      <c r="AU178" s="76"/>
      <c r="AV178" s="76"/>
      <c r="AW178" s="76"/>
      <c r="AX178" s="76"/>
      <c r="AY178" s="76"/>
      <c r="AZ178" s="76"/>
      <c r="BA178" s="76"/>
      <c r="BB178" s="76"/>
      <c r="BC178" s="76"/>
      <c r="BD178" s="76"/>
      <c r="BE178" s="76"/>
      <c r="BF178" s="76"/>
      <c r="BG178" s="76"/>
      <c r="BH178" s="76"/>
      <c r="BI178" s="76"/>
      <c r="BJ178" s="76"/>
      <c r="BK178" s="76"/>
      <c r="BL178" s="76"/>
      <c r="BM178" s="76"/>
      <c r="BN178" s="76"/>
      <c r="BO178" s="76"/>
      <c r="BP178" s="76"/>
      <c r="BQ178" s="76"/>
      <c r="BR178" s="76"/>
      <c r="BS178" s="76"/>
      <c r="BT178" s="76"/>
      <c r="BU178" s="76"/>
      <c r="BV178" s="76"/>
      <c r="BW178" s="76"/>
      <c r="BX178" s="76"/>
      <c r="BY178" s="76"/>
      <c r="BZ178" s="76"/>
      <c r="CA178" s="76"/>
      <c r="CB178" s="76"/>
      <c r="CC178" s="76"/>
      <c r="CD178" s="76"/>
      <c r="CE178" s="76"/>
      <c r="CF178" s="76"/>
      <c r="CG178" s="76"/>
      <c r="CH178" s="76"/>
      <c r="CI178" s="76"/>
      <c r="CJ178" s="76"/>
      <c r="CK178" s="76"/>
      <c r="CL178" s="76"/>
      <c r="CM178" s="76"/>
      <c r="CN178" s="76"/>
      <c r="CO178" s="76"/>
      <c r="CP178" s="76"/>
      <c r="CQ178" s="76"/>
      <c r="CR178" s="76"/>
      <c r="CS178" s="76"/>
      <c r="CT178" s="76"/>
      <c r="CU178" s="76"/>
      <c r="CV178" s="76"/>
      <c r="CW178" s="76"/>
      <c r="CX178" s="76"/>
      <c r="CY178" s="76"/>
      <c r="CZ178" s="76"/>
      <c r="DA178" s="76"/>
      <c r="DB178" s="76"/>
      <c r="DC178" s="76"/>
      <c r="DD178" s="76"/>
      <c r="DE178" s="76"/>
      <c r="DF178" s="76"/>
      <c r="DG178" s="76"/>
      <c r="DH178" s="76"/>
      <c r="DI178" s="76"/>
      <c r="DJ178" s="76"/>
      <c r="DK178" s="76"/>
      <c r="DL178" s="76"/>
      <c r="DM178" s="76"/>
      <c r="DN178" s="76"/>
      <c r="DO178" s="76"/>
      <c r="DP178" s="76"/>
      <c r="DQ178" s="76"/>
      <c r="DR178" s="76"/>
      <c r="DS178" s="76"/>
      <c r="DT178" s="76"/>
      <c r="DU178" s="76"/>
      <c r="DV178" s="76"/>
      <c r="DW178" s="76"/>
      <c r="DX178" s="76"/>
      <c r="DY178" s="76"/>
      <c r="DZ178" s="76"/>
      <c r="EA178" s="76"/>
      <c r="EB178" s="76"/>
      <c r="EC178" s="76"/>
      <c r="ED178" s="76"/>
      <c r="EE178" s="76"/>
      <c r="EF178" s="76"/>
      <c r="EG178" s="76"/>
      <c r="EH178" s="76"/>
      <c r="EI178" s="76"/>
      <c r="EJ178" s="76"/>
      <c r="EK178" s="76"/>
      <c r="EL178" s="76"/>
      <c r="EM178" s="76"/>
      <c r="EN178" s="76"/>
      <c r="EO178" s="76"/>
      <c r="EP178" s="76"/>
      <c r="EQ178" s="76"/>
      <c r="ER178" s="76"/>
      <c r="ES178" s="76"/>
      <c r="ET178" s="76"/>
      <c r="EU178" s="76"/>
      <c r="EV178" s="76"/>
      <c r="EW178" s="76"/>
      <c r="EX178" s="76"/>
      <c r="EY178" s="76"/>
    </row>
    <row r="179" spans="1:155" s="89" customFormat="1" ht="15" customHeight="1" x14ac:dyDescent="0.25">
      <c r="A179" s="564"/>
      <c r="B179" s="568"/>
      <c r="C179" s="614"/>
      <c r="D179" s="773"/>
      <c r="E179" s="832"/>
      <c r="F179" s="847" t="s">
        <v>1088</v>
      </c>
      <c r="G179" s="805">
        <v>108</v>
      </c>
      <c r="H179" s="806"/>
      <c r="I179" s="806"/>
      <c r="J179" s="807"/>
      <c r="K179" s="601"/>
      <c r="L179" s="79"/>
      <c r="M179" s="79"/>
      <c r="N179" s="76"/>
      <c r="O179" s="76"/>
      <c r="P179" s="76"/>
      <c r="Q179" s="76"/>
      <c r="R179" s="76"/>
      <c r="S179" s="76"/>
      <c r="T179" s="76"/>
      <c r="U179" s="76"/>
      <c r="V179" s="76"/>
      <c r="W179" s="76"/>
      <c r="X179" s="76"/>
      <c r="Y179" s="76"/>
      <c r="Z179" s="76"/>
      <c r="AA179" s="76"/>
      <c r="AB179" s="76"/>
      <c r="AC179" s="76"/>
      <c r="AD179" s="76"/>
      <c r="AE179" s="76"/>
      <c r="AF179" s="76"/>
      <c r="AG179" s="76"/>
      <c r="AH179" s="76"/>
      <c r="AI179" s="76"/>
      <c r="AJ179" s="76"/>
      <c r="AK179" s="76"/>
      <c r="AL179" s="76"/>
      <c r="AM179" s="76"/>
      <c r="AN179" s="76"/>
      <c r="AO179" s="76"/>
      <c r="AP179" s="76"/>
      <c r="AQ179" s="76"/>
      <c r="AR179" s="76"/>
      <c r="AS179" s="76"/>
      <c r="AT179" s="76"/>
      <c r="AU179" s="76"/>
      <c r="AV179" s="76"/>
      <c r="AW179" s="76"/>
      <c r="AX179" s="76"/>
      <c r="AY179" s="76"/>
      <c r="AZ179" s="76"/>
      <c r="BA179" s="76"/>
      <c r="BB179" s="76"/>
      <c r="BC179" s="76"/>
      <c r="BD179" s="76"/>
      <c r="BE179" s="76"/>
      <c r="BF179" s="76"/>
      <c r="BG179" s="76"/>
      <c r="BH179" s="76"/>
      <c r="BI179" s="76"/>
      <c r="BJ179" s="76"/>
      <c r="BK179" s="76"/>
      <c r="BL179" s="76"/>
      <c r="BM179" s="76"/>
      <c r="BN179" s="76"/>
      <c r="BO179" s="76"/>
      <c r="BP179" s="76"/>
      <c r="BQ179" s="76"/>
      <c r="BR179" s="76"/>
      <c r="BS179" s="76"/>
      <c r="BT179" s="76"/>
      <c r="BU179" s="76"/>
      <c r="BV179" s="76"/>
      <c r="BW179" s="76"/>
      <c r="BX179" s="76"/>
      <c r="BY179" s="76"/>
      <c r="BZ179" s="76"/>
      <c r="CA179" s="76"/>
      <c r="CB179" s="76"/>
      <c r="CC179" s="76"/>
      <c r="CD179" s="76"/>
      <c r="CE179" s="76"/>
      <c r="CF179" s="76"/>
      <c r="CG179" s="76"/>
      <c r="CH179" s="76"/>
      <c r="CI179" s="76"/>
      <c r="CJ179" s="76"/>
      <c r="CK179" s="76"/>
      <c r="CL179" s="76"/>
      <c r="CM179" s="76"/>
      <c r="CN179" s="76"/>
      <c r="CO179" s="76"/>
      <c r="CP179" s="76"/>
      <c r="CQ179" s="76"/>
      <c r="CR179" s="76"/>
      <c r="CS179" s="76"/>
      <c r="CT179" s="76"/>
      <c r="CU179" s="76"/>
      <c r="CV179" s="76"/>
      <c r="CW179" s="76"/>
      <c r="CX179" s="76"/>
      <c r="CY179" s="76"/>
      <c r="CZ179" s="76"/>
      <c r="DA179" s="76"/>
      <c r="DB179" s="76"/>
      <c r="DC179" s="76"/>
      <c r="DD179" s="76"/>
      <c r="DE179" s="76"/>
      <c r="DF179" s="76"/>
      <c r="DG179" s="76"/>
      <c r="DH179" s="76"/>
      <c r="DI179" s="76"/>
      <c r="DJ179" s="76"/>
      <c r="DK179" s="76"/>
      <c r="DL179" s="76"/>
      <c r="DM179" s="76"/>
      <c r="DN179" s="76"/>
      <c r="DO179" s="76"/>
      <c r="DP179" s="76"/>
      <c r="DQ179" s="76"/>
      <c r="DR179" s="76"/>
      <c r="DS179" s="76"/>
      <c r="DT179" s="76"/>
      <c r="DU179" s="76"/>
      <c r="DV179" s="76"/>
      <c r="DW179" s="76"/>
      <c r="DX179" s="76"/>
      <c r="DY179" s="76"/>
      <c r="DZ179" s="76"/>
      <c r="EA179" s="76"/>
      <c r="EB179" s="76"/>
      <c r="EC179" s="76"/>
      <c r="ED179" s="76"/>
      <c r="EE179" s="76"/>
      <c r="EF179" s="76"/>
      <c r="EG179" s="76"/>
      <c r="EH179" s="76"/>
      <c r="EI179" s="76"/>
      <c r="EJ179" s="76"/>
      <c r="EK179" s="76"/>
      <c r="EL179" s="76"/>
      <c r="EM179" s="76"/>
      <c r="EN179" s="76"/>
      <c r="EO179" s="76"/>
      <c r="EP179" s="76"/>
      <c r="EQ179" s="76"/>
      <c r="ER179" s="76"/>
      <c r="ES179" s="76"/>
      <c r="ET179" s="76"/>
      <c r="EU179" s="76"/>
      <c r="EV179" s="76"/>
      <c r="EW179" s="76"/>
      <c r="EX179" s="76"/>
      <c r="EY179" s="76"/>
    </row>
    <row r="180" spans="1:155" s="89" customFormat="1" ht="15" customHeight="1" x14ac:dyDescent="0.25">
      <c r="A180" s="564"/>
      <c r="B180" s="568"/>
      <c r="C180" s="614"/>
      <c r="D180" s="773"/>
      <c r="E180" s="832"/>
      <c r="F180" s="848"/>
      <c r="G180" s="808"/>
      <c r="H180" s="809"/>
      <c r="I180" s="809"/>
      <c r="J180" s="810"/>
      <c r="K180" s="601"/>
      <c r="L180" s="79"/>
      <c r="M180" s="79"/>
      <c r="N180" s="76"/>
      <c r="O180" s="76"/>
      <c r="P180" s="76"/>
      <c r="Q180" s="76"/>
      <c r="R180" s="76"/>
      <c r="S180" s="76"/>
      <c r="T180" s="76"/>
      <c r="U180" s="76"/>
      <c r="V180" s="76"/>
      <c r="W180" s="76"/>
      <c r="X180" s="76"/>
      <c r="Y180" s="76"/>
      <c r="Z180" s="76"/>
      <c r="AA180" s="76"/>
      <c r="AB180" s="76"/>
      <c r="AC180" s="76"/>
      <c r="AD180" s="76"/>
      <c r="AE180" s="76"/>
      <c r="AF180" s="76"/>
      <c r="AG180" s="76"/>
      <c r="AH180" s="76"/>
      <c r="AI180" s="76"/>
      <c r="AJ180" s="76"/>
      <c r="AK180" s="76"/>
      <c r="AL180" s="76"/>
      <c r="AM180" s="76"/>
      <c r="AN180" s="76"/>
      <c r="AO180" s="76"/>
      <c r="AP180" s="76"/>
      <c r="AQ180" s="76"/>
      <c r="AR180" s="76"/>
      <c r="AS180" s="76"/>
      <c r="AT180" s="76"/>
      <c r="AU180" s="76"/>
      <c r="AV180" s="76"/>
      <c r="AW180" s="76"/>
      <c r="AX180" s="76"/>
      <c r="AY180" s="76"/>
      <c r="AZ180" s="76"/>
      <c r="BA180" s="76"/>
      <c r="BB180" s="76"/>
      <c r="BC180" s="76"/>
      <c r="BD180" s="76"/>
      <c r="BE180" s="76"/>
      <c r="BF180" s="76"/>
      <c r="BG180" s="76"/>
      <c r="BH180" s="76"/>
      <c r="BI180" s="76"/>
      <c r="BJ180" s="76"/>
      <c r="BK180" s="76"/>
      <c r="BL180" s="76"/>
      <c r="BM180" s="76"/>
      <c r="BN180" s="76"/>
      <c r="BO180" s="76"/>
      <c r="BP180" s="76"/>
      <c r="BQ180" s="76"/>
      <c r="BR180" s="76"/>
      <c r="BS180" s="76"/>
      <c r="BT180" s="76"/>
      <c r="BU180" s="76"/>
      <c r="BV180" s="76"/>
      <c r="BW180" s="76"/>
      <c r="BX180" s="76"/>
      <c r="BY180" s="76"/>
      <c r="BZ180" s="76"/>
      <c r="CA180" s="76"/>
      <c r="CB180" s="76"/>
      <c r="CC180" s="76"/>
      <c r="CD180" s="76"/>
      <c r="CE180" s="76"/>
      <c r="CF180" s="76"/>
      <c r="CG180" s="76"/>
      <c r="CH180" s="76"/>
      <c r="CI180" s="76"/>
      <c r="CJ180" s="76"/>
      <c r="CK180" s="76"/>
      <c r="CL180" s="76"/>
      <c r="CM180" s="76"/>
      <c r="CN180" s="76"/>
      <c r="CO180" s="76"/>
      <c r="CP180" s="76"/>
      <c r="CQ180" s="76"/>
      <c r="CR180" s="76"/>
      <c r="CS180" s="76"/>
      <c r="CT180" s="76"/>
      <c r="CU180" s="76"/>
      <c r="CV180" s="76"/>
      <c r="CW180" s="76"/>
      <c r="CX180" s="76"/>
      <c r="CY180" s="76"/>
      <c r="CZ180" s="76"/>
      <c r="DA180" s="76"/>
      <c r="DB180" s="76"/>
      <c r="DC180" s="76"/>
      <c r="DD180" s="76"/>
      <c r="DE180" s="76"/>
      <c r="DF180" s="76"/>
      <c r="DG180" s="76"/>
      <c r="DH180" s="76"/>
      <c r="DI180" s="76"/>
      <c r="DJ180" s="76"/>
      <c r="DK180" s="76"/>
      <c r="DL180" s="76"/>
      <c r="DM180" s="76"/>
      <c r="DN180" s="76"/>
      <c r="DO180" s="76"/>
      <c r="DP180" s="76"/>
      <c r="DQ180" s="76"/>
      <c r="DR180" s="76"/>
      <c r="DS180" s="76"/>
      <c r="DT180" s="76"/>
      <c r="DU180" s="76"/>
      <c r="DV180" s="76"/>
      <c r="DW180" s="76"/>
      <c r="DX180" s="76"/>
      <c r="DY180" s="76"/>
      <c r="DZ180" s="76"/>
      <c r="EA180" s="76"/>
      <c r="EB180" s="76"/>
      <c r="EC180" s="76"/>
      <c r="ED180" s="76"/>
      <c r="EE180" s="76"/>
      <c r="EF180" s="76"/>
      <c r="EG180" s="76"/>
      <c r="EH180" s="76"/>
      <c r="EI180" s="76"/>
      <c r="EJ180" s="76"/>
      <c r="EK180" s="76"/>
      <c r="EL180" s="76"/>
      <c r="EM180" s="76"/>
      <c r="EN180" s="76"/>
      <c r="EO180" s="76"/>
      <c r="EP180" s="76"/>
      <c r="EQ180" s="76"/>
      <c r="ER180" s="76"/>
      <c r="ES180" s="76"/>
      <c r="ET180" s="76"/>
      <c r="EU180" s="76"/>
      <c r="EV180" s="76"/>
      <c r="EW180" s="76"/>
      <c r="EX180" s="76"/>
      <c r="EY180" s="76"/>
    </row>
    <row r="181" spans="1:155" s="89" customFormat="1" ht="15" customHeight="1" x14ac:dyDescent="0.25">
      <c r="A181" s="564"/>
      <c r="B181" s="568"/>
      <c r="C181" s="614"/>
      <c r="D181" s="773"/>
      <c r="E181" s="832"/>
      <c r="F181" s="849"/>
      <c r="G181" s="811"/>
      <c r="H181" s="812"/>
      <c r="I181" s="812"/>
      <c r="J181" s="813"/>
      <c r="K181" s="601"/>
      <c r="L181" s="79"/>
      <c r="M181" s="79"/>
      <c r="N181" s="76"/>
      <c r="O181" s="76"/>
      <c r="P181" s="76"/>
      <c r="Q181" s="76"/>
      <c r="R181" s="76"/>
      <c r="S181" s="76"/>
      <c r="T181" s="76"/>
      <c r="U181" s="76"/>
      <c r="V181" s="76"/>
      <c r="W181" s="76"/>
      <c r="X181" s="76"/>
      <c r="Y181" s="76"/>
      <c r="Z181" s="76"/>
      <c r="AA181" s="76"/>
      <c r="AB181" s="76"/>
      <c r="AC181" s="76"/>
      <c r="AD181" s="76"/>
      <c r="AE181" s="76"/>
      <c r="AF181" s="76"/>
      <c r="AG181" s="76"/>
      <c r="AH181" s="76"/>
      <c r="AI181" s="76"/>
      <c r="AJ181" s="76"/>
      <c r="AK181" s="76"/>
      <c r="AL181" s="76"/>
      <c r="AM181" s="76"/>
      <c r="AN181" s="76"/>
      <c r="AO181" s="76"/>
      <c r="AP181" s="76"/>
      <c r="AQ181" s="76"/>
      <c r="AR181" s="76"/>
      <c r="AS181" s="76"/>
      <c r="AT181" s="76"/>
      <c r="AU181" s="76"/>
      <c r="AV181" s="76"/>
      <c r="AW181" s="76"/>
      <c r="AX181" s="76"/>
      <c r="AY181" s="76"/>
      <c r="AZ181" s="76"/>
      <c r="BA181" s="76"/>
      <c r="BB181" s="76"/>
      <c r="BC181" s="76"/>
      <c r="BD181" s="76"/>
      <c r="BE181" s="76"/>
      <c r="BF181" s="76"/>
      <c r="BG181" s="76"/>
      <c r="BH181" s="76"/>
      <c r="BI181" s="76"/>
      <c r="BJ181" s="76"/>
      <c r="BK181" s="76"/>
      <c r="BL181" s="76"/>
      <c r="BM181" s="76"/>
      <c r="BN181" s="76"/>
      <c r="BO181" s="76"/>
      <c r="BP181" s="76"/>
      <c r="BQ181" s="76"/>
      <c r="BR181" s="76"/>
      <c r="BS181" s="76"/>
      <c r="BT181" s="76"/>
      <c r="BU181" s="76"/>
      <c r="BV181" s="76"/>
      <c r="BW181" s="76"/>
      <c r="BX181" s="76"/>
      <c r="BY181" s="76"/>
      <c r="BZ181" s="76"/>
      <c r="CA181" s="76"/>
      <c r="CB181" s="76"/>
      <c r="CC181" s="76"/>
      <c r="CD181" s="76"/>
      <c r="CE181" s="76"/>
      <c r="CF181" s="76"/>
      <c r="CG181" s="76"/>
      <c r="CH181" s="76"/>
      <c r="CI181" s="76"/>
      <c r="CJ181" s="76"/>
      <c r="CK181" s="76"/>
      <c r="CL181" s="76"/>
      <c r="CM181" s="76"/>
      <c r="CN181" s="76"/>
      <c r="CO181" s="76"/>
      <c r="CP181" s="76"/>
      <c r="CQ181" s="76"/>
      <c r="CR181" s="76"/>
      <c r="CS181" s="76"/>
      <c r="CT181" s="76"/>
      <c r="CU181" s="76"/>
      <c r="CV181" s="76"/>
      <c r="CW181" s="76"/>
      <c r="CX181" s="76"/>
      <c r="CY181" s="76"/>
      <c r="CZ181" s="76"/>
      <c r="DA181" s="76"/>
      <c r="DB181" s="76"/>
      <c r="DC181" s="76"/>
      <c r="DD181" s="76"/>
      <c r="DE181" s="76"/>
      <c r="DF181" s="76"/>
      <c r="DG181" s="76"/>
      <c r="DH181" s="76"/>
      <c r="DI181" s="76"/>
      <c r="DJ181" s="76"/>
      <c r="DK181" s="76"/>
      <c r="DL181" s="76"/>
      <c r="DM181" s="76"/>
      <c r="DN181" s="76"/>
      <c r="DO181" s="76"/>
      <c r="DP181" s="76"/>
      <c r="DQ181" s="76"/>
      <c r="DR181" s="76"/>
      <c r="DS181" s="76"/>
      <c r="DT181" s="76"/>
      <c r="DU181" s="76"/>
      <c r="DV181" s="76"/>
      <c r="DW181" s="76"/>
      <c r="DX181" s="76"/>
      <c r="DY181" s="76"/>
      <c r="DZ181" s="76"/>
      <c r="EA181" s="76"/>
      <c r="EB181" s="76"/>
      <c r="EC181" s="76"/>
      <c r="ED181" s="76"/>
      <c r="EE181" s="76"/>
      <c r="EF181" s="76"/>
      <c r="EG181" s="76"/>
      <c r="EH181" s="76"/>
      <c r="EI181" s="76"/>
      <c r="EJ181" s="76"/>
      <c r="EK181" s="76"/>
      <c r="EL181" s="76"/>
      <c r="EM181" s="76"/>
      <c r="EN181" s="76"/>
      <c r="EO181" s="76"/>
      <c r="EP181" s="76"/>
      <c r="EQ181" s="76"/>
      <c r="ER181" s="76"/>
      <c r="ES181" s="76"/>
      <c r="ET181" s="76"/>
      <c r="EU181" s="76"/>
      <c r="EV181" s="76"/>
      <c r="EW181" s="76"/>
      <c r="EX181" s="76"/>
      <c r="EY181" s="76"/>
    </row>
    <row r="182" spans="1:155" s="89" customFormat="1" ht="15" customHeight="1" x14ac:dyDescent="0.25">
      <c r="A182" s="564"/>
      <c r="B182" s="568"/>
      <c r="C182" s="614"/>
      <c r="D182" s="773"/>
      <c r="E182" s="832"/>
      <c r="F182" s="847" t="s">
        <v>967</v>
      </c>
      <c r="G182" s="805" t="s">
        <v>966</v>
      </c>
      <c r="H182" s="806"/>
      <c r="I182" s="806"/>
      <c r="J182" s="807"/>
      <c r="K182" s="601"/>
      <c r="L182" s="79"/>
      <c r="M182" s="79"/>
      <c r="N182" s="76"/>
      <c r="O182" s="76"/>
      <c r="P182" s="76"/>
      <c r="Q182" s="76"/>
      <c r="R182" s="76"/>
      <c r="S182" s="76"/>
      <c r="T182" s="76"/>
      <c r="U182" s="76"/>
      <c r="V182" s="76"/>
      <c r="W182" s="76"/>
      <c r="X182" s="76"/>
      <c r="Y182" s="76"/>
      <c r="Z182" s="76"/>
      <c r="AA182" s="76"/>
      <c r="AB182" s="76"/>
      <c r="AC182" s="76"/>
      <c r="AD182" s="76"/>
      <c r="AE182" s="76"/>
      <c r="AF182" s="76"/>
      <c r="AG182" s="76"/>
      <c r="AH182" s="76"/>
      <c r="AI182" s="76"/>
      <c r="AJ182" s="76"/>
      <c r="AK182" s="76"/>
      <c r="AL182" s="76"/>
      <c r="AM182" s="76"/>
      <c r="AN182" s="76"/>
      <c r="AO182" s="76"/>
      <c r="AP182" s="76"/>
      <c r="AQ182" s="76"/>
      <c r="AR182" s="76"/>
      <c r="AS182" s="76"/>
      <c r="AT182" s="76"/>
      <c r="AU182" s="76"/>
      <c r="AV182" s="76"/>
      <c r="AW182" s="76"/>
      <c r="AX182" s="76"/>
      <c r="AY182" s="76"/>
      <c r="AZ182" s="76"/>
      <c r="BA182" s="76"/>
      <c r="BB182" s="76"/>
      <c r="BC182" s="76"/>
      <c r="BD182" s="76"/>
      <c r="BE182" s="76"/>
      <c r="BF182" s="76"/>
      <c r="BG182" s="76"/>
      <c r="BH182" s="76"/>
      <c r="BI182" s="76"/>
      <c r="BJ182" s="76"/>
      <c r="BK182" s="76"/>
      <c r="BL182" s="76"/>
      <c r="BM182" s="76"/>
      <c r="BN182" s="76"/>
      <c r="BO182" s="76"/>
      <c r="BP182" s="76"/>
      <c r="BQ182" s="76"/>
      <c r="BR182" s="76"/>
      <c r="BS182" s="76"/>
      <c r="BT182" s="76"/>
      <c r="BU182" s="76"/>
      <c r="BV182" s="76"/>
      <c r="BW182" s="76"/>
      <c r="BX182" s="76"/>
      <c r="BY182" s="76"/>
      <c r="BZ182" s="76"/>
      <c r="CA182" s="76"/>
      <c r="CB182" s="76"/>
      <c r="CC182" s="76"/>
      <c r="CD182" s="76"/>
      <c r="CE182" s="76"/>
      <c r="CF182" s="76"/>
      <c r="CG182" s="76"/>
      <c r="CH182" s="76"/>
      <c r="CI182" s="76"/>
      <c r="CJ182" s="76"/>
      <c r="CK182" s="76"/>
      <c r="CL182" s="76"/>
      <c r="CM182" s="76"/>
      <c r="CN182" s="76"/>
      <c r="CO182" s="76"/>
      <c r="CP182" s="76"/>
      <c r="CQ182" s="76"/>
      <c r="CR182" s="76"/>
      <c r="CS182" s="76"/>
      <c r="CT182" s="76"/>
      <c r="CU182" s="76"/>
      <c r="CV182" s="76"/>
      <c r="CW182" s="76"/>
      <c r="CX182" s="76"/>
      <c r="CY182" s="76"/>
      <c r="CZ182" s="76"/>
      <c r="DA182" s="76"/>
      <c r="DB182" s="76"/>
      <c r="DC182" s="76"/>
      <c r="DD182" s="76"/>
      <c r="DE182" s="76"/>
      <c r="DF182" s="76"/>
      <c r="DG182" s="76"/>
      <c r="DH182" s="76"/>
      <c r="DI182" s="76"/>
      <c r="DJ182" s="76"/>
      <c r="DK182" s="76"/>
      <c r="DL182" s="76"/>
      <c r="DM182" s="76"/>
      <c r="DN182" s="76"/>
      <c r="DO182" s="76"/>
      <c r="DP182" s="76"/>
      <c r="DQ182" s="76"/>
      <c r="DR182" s="76"/>
      <c r="DS182" s="76"/>
      <c r="DT182" s="76"/>
      <c r="DU182" s="76"/>
      <c r="DV182" s="76"/>
      <c r="DW182" s="76"/>
      <c r="DX182" s="76"/>
      <c r="DY182" s="76"/>
      <c r="DZ182" s="76"/>
      <c r="EA182" s="76"/>
      <c r="EB182" s="76"/>
      <c r="EC182" s="76"/>
      <c r="ED182" s="76"/>
      <c r="EE182" s="76"/>
      <c r="EF182" s="76"/>
      <c r="EG182" s="76"/>
      <c r="EH182" s="76"/>
      <c r="EI182" s="76"/>
      <c r="EJ182" s="76"/>
      <c r="EK182" s="76"/>
      <c r="EL182" s="76"/>
      <c r="EM182" s="76"/>
      <c r="EN182" s="76"/>
      <c r="EO182" s="76"/>
      <c r="EP182" s="76"/>
      <c r="EQ182" s="76"/>
      <c r="ER182" s="76"/>
      <c r="ES182" s="76"/>
      <c r="ET182" s="76"/>
      <c r="EU182" s="76"/>
      <c r="EV182" s="76"/>
      <c r="EW182" s="76"/>
      <c r="EX182" s="76"/>
      <c r="EY182" s="76"/>
    </row>
    <row r="183" spans="1:155" s="89" customFormat="1" ht="15" customHeight="1" x14ac:dyDescent="0.25">
      <c r="A183" s="564"/>
      <c r="B183" s="568"/>
      <c r="C183" s="614"/>
      <c r="D183" s="773"/>
      <c r="E183" s="832"/>
      <c r="F183" s="848"/>
      <c r="G183" s="808"/>
      <c r="H183" s="809"/>
      <c r="I183" s="809"/>
      <c r="J183" s="810"/>
      <c r="K183" s="601"/>
      <c r="L183" s="79"/>
      <c r="M183" s="79"/>
      <c r="N183" s="76"/>
      <c r="O183" s="76"/>
      <c r="P183" s="76"/>
      <c r="Q183" s="76"/>
      <c r="R183" s="76"/>
      <c r="S183" s="76"/>
      <c r="T183" s="76"/>
      <c r="U183" s="76"/>
      <c r="V183" s="76"/>
      <c r="W183" s="76"/>
      <c r="X183" s="76"/>
      <c r="Y183" s="76"/>
      <c r="Z183" s="76"/>
      <c r="AA183" s="76"/>
      <c r="AB183" s="76"/>
      <c r="AC183" s="76"/>
      <c r="AD183" s="76"/>
      <c r="AE183" s="76"/>
      <c r="AF183" s="76"/>
      <c r="AG183" s="76"/>
      <c r="AH183" s="76"/>
      <c r="AI183" s="76"/>
      <c r="AJ183" s="76"/>
      <c r="AK183" s="76"/>
      <c r="AL183" s="76"/>
      <c r="AM183" s="76"/>
      <c r="AN183" s="76"/>
      <c r="AO183" s="76"/>
      <c r="AP183" s="76"/>
      <c r="AQ183" s="76"/>
      <c r="AR183" s="76"/>
      <c r="AS183" s="76"/>
      <c r="AT183" s="76"/>
      <c r="AU183" s="76"/>
      <c r="AV183" s="76"/>
      <c r="AW183" s="76"/>
      <c r="AX183" s="76"/>
      <c r="AY183" s="76"/>
      <c r="AZ183" s="76"/>
      <c r="BA183" s="76"/>
      <c r="BB183" s="76"/>
      <c r="BC183" s="76"/>
      <c r="BD183" s="76"/>
      <c r="BE183" s="76"/>
      <c r="BF183" s="76"/>
      <c r="BG183" s="76"/>
      <c r="BH183" s="76"/>
      <c r="BI183" s="76"/>
      <c r="BJ183" s="76"/>
      <c r="BK183" s="76"/>
      <c r="BL183" s="76"/>
      <c r="BM183" s="76"/>
      <c r="BN183" s="76"/>
      <c r="BO183" s="76"/>
      <c r="BP183" s="76"/>
      <c r="BQ183" s="76"/>
      <c r="BR183" s="76"/>
      <c r="BS183" s="76"/>
      <c r="BT183" s="76"/>
      <c r="BU183" s="76"/>
      <c r="BV183" s="76"/>
      <c r="BW183" s="76"/>
      <c r="BX183" s="76"/>
      <c r="BY183" s="76"/>
      <c r="BZ183" s="76"/>
      <c r="CA183" s="76"/>
      <c r="CB183" s="76"/>
      <c r="CC183" s="76"/>
      <c r="CD183" s="76"/>
      <c r="CE183" s="76"/>
      <c r="CF183" s="76"/>
      <c r="CG183" s="76"/>
      <c r="CH183" s="76"/>
      <c r="CI183" s="76"/>
      <c r="CJ183" s="76"/>
      <c r="CK183" s="76"/>
      <c r="CL183" s="76"/>
      <c r="CM183" s="76"/>
      <c r="CN183" s="76"/>
      <c r="CO183" s="76"/>
      <c r="CP183" s="76"/>
      <c r="CQ183" s="76"/>
      <c r="CR183" s="76"/>
      <c r="CS183" s="76"/>
      <c r="CT183" s="76"/>
      <c r="CU183" s="76"/>
      <c r="CV183" s="76"/>
      <c r="CW183" s="76"/>
      <c r="CX183" s="76"/>
      <c r="CY183" s="76"/>
      <c r="CZ183" s="76"/>
      <c r="DA183" s="76"/>
      <c r="DB183" s="76"/>
      <c r="DC183" s="76"/>
      <c r="DD183" s="76"/>
      <c r="DE183" s="76"/>
      <c r="DF183" s="76"/>
      <c r="DG183" s="76"/>
      <c r="DH183" s="76"/>
      <c r="DI183" s="76"/>
      <c r="DJ183" s="76"/>
      <c r="DK183" s="76"/>
      <c r="DL183" s="76"/>
      <c r="DM183" s="76"/>
      <c r="DN183" s="76"/>
      <c r="DO183" s="76"/>
      <c r="DP183" s="76"/>
      <c r="DQ183" s="76"/>
      <c r="DR183" s="76"/>
      <c r="DS183" s="76"/>
      <c r="DT183" s="76"/>
      <c r="DU183" s="76"/>
      <c r="DV183" s="76"/>
      <c r="DW183" s="76"/>
      <c r="DX183" s="76"/>
      <c r="DY183" s="76"/>
      <c r="DZ183" s="76"/>
      <c r="EA183" s="76"/>
      <c r="EB183" s="76"/>
      <c r="EC183" s="76"/>
      <c r="ED183" s="76"/>
      <c r="EE183" s="76"/>
      <c r="EF183" s="76"/>
      <c r="EG183" s="76"/>
      <c r="EH183" s="76"/>
      <c r="EI183" s="76"/>
      <c r="EJ183" s="76"/>
      <c r="EK183" s="76"/>
      <c r="EL183" s="76"/>
      <c r="EM183" s="76"/>
      <c r="EN183" s="76"/>
      <c r="EO183" s="76"/>
      <c r="EP183" s="76"/>
      <c r="EQ183" s="76"/>
      <c r="ER183" s="76"/>
      <c r="ES183" s="76"/>
      <c r="ET183" s="76"/>
      <c r="EU183" s="76"/>
      <c r="EV183" s="76"/>
      <c r="EW183" s="76"/>
      <c r="EX183" s="76"/>
      <c r="EY183" s="76"/>
    </row>
    <row r="184" spans="1:155" s="89" customFormat="1" ht="15" customHeight="1" x14ac:dyDescent="0.25">
      <c r="A184" s="564"/>
      <c r="B184" s="568"/>
      <c r="C184" s="614"/>
      <c r="D184" s="773"/>
      <c r="E184" s="832"/>
      <c r="F184" s="849"/>
      <c r="G184" s="811"/>
      <c r="H184" s="812"/>
      <c r="I184" s="812"/>
      <c r="J184" s="813"/>
      <c r="K184" s="601"/>
      <c r="L184" s="79"/>
      <c r="M184" s="79"/>
      <c r="N184" s="76"/>
      <c r="O184" s="76"/>
      <c r="P184" s="76"/>
      <c r="Q184" s="76"/>
      <c r="R184" s="76"/>
      <c r="S184" s="76"/>
      <c r="T184" s="76"/>
      <c r="U184" s="76"/>
      <c r="V184" s="76"/>
      <c r="W184" s="76"/>
      <c r="X184" s="76"/>
      <c r="Y184" s="76"/>
      <c r="Z184" s="76"/>
      <c r="AA184" s="76"/>
      <c r="AB184" s="76"/>
      <c r="AC184" s="76"/>
      <c r="AD184" s="76"/>
      <c r="AE184" s="76"/>
      <c r="AF184" s="76"/>
      <c r="AG184" s="76"/>
      <c r="AH184" s="76"/>
      <c r="AI184" s="76"/>
      <c r="AJ184" s="76"/>
      <c r="AK184" s="76"/>
      <c r="AL184" s="76"/>
      <c r="AM184" s="76"/>
      <c r="AN184" s="76"/>
      <c r="AO184" s="76"/>
      <c r="AP184" s="76"/>
      <c r="AQ184" s="76"/>
      <c r="AR184" s="76"/>
      <c r="AS184" s="76"/>
      <c r="AT184" s="76"/>
      <c r="AU184" s="76"/>
      <c r="AV184" s="76"/>
      <c r="AW184" s="76"/>
      <c r="AX184" s="76"/>
      <c r="AY184" s="76"/>
      <c r="AZ184" s="76"/>
      <c r="BA184" s="76"/>
      <c r="BB184" s="76"/>
      <c r="BC184" s="76"/>
      <c r="BD184" s="76"/>
      <c r="BE184" s="76"/>
      <c r="BF184" s="76"/>
      <c r="BG184" s="76"/>
      <c r="BH184" s="76"/>
      <c r="BI184" s="76"/>
      <c r="BJ184" s="76"/>
      <c r="BK184" s="76"/>
      <c r="BL184" s="76"/>
      <c r="BM184" s="76"/>
      <c r="BN184" s="76"/>
      <c r="BO184" s="76"/>
      <c r="BP184" s="76"/>
      <c r="BQ184" s="76"/>
      <c r="BR184" s="76"/>
      <c r="BS184" s="76"/>
      <c r="BT184" s="76"/>
      <c r="BU184" s="76"/>
      <c r="BV184" s="76"/>
      <c r="BW184" s="76"/>
      <c r="BX184" s="76"/>
      <c r="BY184" s="76"/>
      <c r="BZ184" s="76"/>
      <c r="CA184" s="76"/>
      <c r="CB184" s="76"/>
      <c r="CC184" s="76"/>
      <c r="CD184" s="76"/>
      <c r="CE184" s="76"/>
      <c r="CF184" s="76"/>
      <c r="CG184" s="76"/>
      <c r="CH184" s="76"/>
      <c r="CI184" s="76"/>
      <c r="CJ184" s="76"/>
      <c r="CK184" s="76"/>
      <c r="CL184" s="76"/>
      <c r="CM184" s="76"/>
      <c r="CN184" s="76"/>
      <c r="CO184" s="76"/>
      <c r="CP184" s="76"/>
      <c r="CQ184" s="76"/>
      <c r="CR184" s="76"/>
      <c r="CS184" s="76"/>
      <c r="CT184" s="76"/>
      <c r="CU184" s="76"/>
      <c r="CV184" s="76"/>
      <c r="CW184" s="76"/>
      <c r="CX184" s="76"/>
      <c r="CY184" s="76"/>
      <c r="CZ184" s="76"/>
      <c r="DA184" s="76"/>
      <c r="DB184" s="76"/>
      <c r="DC184" s="76"/>
      <c r="DD184" s="76"/>
      <c r="DE184" s="76"/>
      <c r="DF184" s="76"/>
      <c r="DG184" s="76"/>
      <c r="DH184" s="76"/>
      <c r="DI184" s="76"/>
      <c r="DJ184" s="76"/>
      <c r="DK184" s="76"/>
      <c r="DL184" s="76"/>
      <c r="DM184" s="76"/>
      <c r="DN184" s="76"/>
      <c r="DO184" s="76"/>
      <c r="DP184" s="76"/>
      <c r="DQ184" s="76"/>
      <c r="DR184" s="76"/>
      <c r="DS184" s="76"/>
      <c r="DT184" s="76"/>
      <c r="DU184" s="76"/>
      <c r="DV184" s="76"/>
      <c r="DW184" s="76"/>
      <c r="DX184" s="76"/>
      <c r="DY184" s="76"/>
      <c r="DZ184" s="76"/>
      <c r="EA184" s="76"/>
      <c r="EB184" s="76"/>
      <c r="EC184" s="76"/>
      <c r="ED184" s="76"/>
      <c r="EE184" s="76"/>
      <c r="EF184" s="76"/>
      <c r="EG184" s="76"/>
      <c r="EH184" s="76"/>
      <c r="EI184" s="76"/>
      <c r="EJ184" s="76"/>
      <c r="EK184" s="76"/>
      <c r="EL184" s="76"/>
      <c r="EM184" s="76"/>
      <c r="EN184" s="76"/>
      <c r="EO184" s="76"/>
      <c r="EP184" s="76"/>
      <c r="EQ184" s="76"/>
      <c r="ER184" s="76"/>
      <c r="ES184" s="76"/>
      <c r="ET184" s="76"/>
      <c r="EU184" s="76"/>
      <c r="EV184" s="76"/>
      <c r="EW184" s="76"/>
      <c r="EX184" s="76"/>
      <c r="EY184" s="76"/>
    </row>
    <row r="185" spans="1:155" s="89" customFormat="1" ht="15" customHeight="1" x14ac:dyDescent="0.25">
      <c r="A185" s="564">
        <v>5</v>
      </c>
      <c r="B185" s="568"/>
      <c r="C185" s="614" t="s">
        <v>903</v>
      </c>
      <c r="D185" s="773"/>
      <c r="E185" s="832"/>
      <c r="F185" s="847" t="s">
        <v>1186</v>
      </c>
      <c r="G185" s="805" t="s">
        <v>1188</v>
      </c>
      <c r="H185" s="806"/>
      <c r="I185" s="806"/>
      <c r="J185" s="807"/>
      <c r="K185" s="601"/>
      <c r="L185" s="79"/>
      <c r="M185" s="79"/>
      <c r="N185" s="76"/>
      <c r="O185" s="76"/>
      <c r="P185" s="76"/>
      <c r="Q185" s="76"/>
      <c r="R185" s="76"/>
      <c r="S185" s="76"/>
      <c r="T185" s="76"/>
      <c r="U185" s="76"/>
      <c r="V185" s="76"/>
      <c r="W185" s="76"/>
      <c r="X185" s="76"/>
      <c r="Y185" s="76"/>
      <c r="Z185" s="76"/>
      <c r="AA185" s="76"/>
      <c r="AB185" s="76"/>
      <c r="AC185" s="76"/>
      <c r="AD185" s="76"/>
      <c r="AE185" s="76"/>
      <c r="AF185" s="76"/>
      <c r="AG185" s="76"/>
      <c r="AH185" s="76"/>
      <c r="AI185" s="76"/>
      <c r="AJ185" s="76"/>
      <c r="AK185" s="76"/>
      <c r="AL185" s="76"/>
      <c r="AM185" s="76"/>
      <c r="AN185" s="76"/>
      <c r="AO185" s="76"/>
      <c r="AP185" s="76"/>
      <c r="AQ185" s="76"/>
      <c r="AR185" s="76"/>
      <c r="AS185" s="76"/>
      <c r="AT185" s="76"/>
      <c r="AU185" s="76"/>
      <c r="AV185" s="76"/>
      <c r="AW185" s="76"/>
      <c r="AX185" s="76"/>
      <c r="AY185" s="76"/>
      <c r="AZ185" s="76"/>
      <c r="BA185" s="76"/>
      <c r="BB185" s="76"/>
      <c r="BC185" s="76"/>
      <c r="BD185" s="76"/>
      <c r="BE185" s="76"/>
      <c r="BF185" s="76"/>
      <c r="BG185" s="76"/>
      <c r="BH185" s="76"/>
      <c r="BI185" s="76"/>
      <c r="BJ185" s="76"/>
      <c r="BK185" s="76"/>
      <c r="BL185" s="76"/>
      <c r="BM185" s="76"/>
      <c r="BN185" s="76"/>
      <c r="BO185" s="76"/>
      <c r="BP185" s="76"/>
      <c r="BQ185" s="76"/>
      <c r="BR185" s="76"/>
      <c r="BS185" s="76"/>
      <c r="BT185" s="76"/>
      <c r="BU185" s="76"/>
      <c r="BV185" s="76"/>
      <c r="BW185" s="76"/>
      <c r="BX185" s="76"/>
      <c r="BY185" s="76"/>
      <c r="BZ185" s="76"/>
      <c r="CA185" s="76"/>
      <c r="CB185" s="76"/>
      <c r="CC185" s="76"/>
      <c r="CD185" s="76"/>
      <c r="CE185" s="76"/>
      <c r="CF185" s="76"/>
      <c r="CG185" s="76"/>
      <c r="CH185" s="76"/>
      <c r="CI185" s="76"/>
      <c r="CJ185" s="76"/>
      <c r="CK185" s="76"/>
      <c r="CL185" s="76"/>
      <c r="CM185" s="76"/>
      <c r="CN185" s="76"/>
      <c r="CO185" s="76"/>
      <c r="CP185" s="76"/>
      <c r="CQ185" s="76"/>
      <c r="CR185" s="76"/>
      <c r="CS185" s="76"/>
      <c r="CT185" s="76"/>
      <c r="CU185" s="76"/>
      <c r="CV185" s="76"/>
      <c r="CW185" s="76"/>
      <c r="CX185" s="76"/>
      <c r="CY185" s="76"/>
      <c r="CZ185" s="76"/>
      <c r="DA185" s="76"/>
      <c r="DB185" s="76"/>
      <c r="DC185" s="76"/>
      <c r="DD185" s="76"/>
      <c r="DE185" s="76"/>
      <c r="DF185" s="76"/>
      <c r="DG185" s="76"/>
      <c r="DH185" s="76"/>
      <c r="DI185" s="76"/>
      <c r="DJ185" s="76"/>
      <c r="DK185" s="76"/>
      <c r="DL185" s="76"/>
      <c r="DM185" s="76"/>
      <c r="DN185" s="76"/>
      <c r="DO185" s="76"/>
      <c r="DP185" s="76"/>
      <c r="DQ185" s="76"/>
      <c r="DR185" s="76"/>
      <c r="DS185" s="76"/>
      <c r="DT185" s="76"/>
      <c r="DU185" s="76"/>
      <c r="DV185" s="76"/>
      <c r="DW185" s="76"/>
      <c r="DX185" s="76"/>
      <c r="DY185" s="76"/>
      <c r="DZ185" s="76"/>
      <c r="EA185" s="76"/>
      <c r="EB185" s="76"/>
      <c r="EC185" s="76"/>
      <c r="ED185" s="76"/>
      <c r="EE185" s="76"/>
      <c r="EF185" s="76"/>
      <c r="EG185" s="76"/>
      <c r="EH185" s="76"/>
      <c r="EI185" s="76"/>
      <c r="EJ185" s="76"/>
      <c r="EK185" s="76"/>
      <c r="EL185" s="76"/>
      <c r="EM185" s="76"/>
      <c r="EN185" s="76"/>
      <c r="EO185" s="76"/>
      <c r="EP185" s="76"/>
      <c r="EQ185" s="76"/>
      <c r="ER185" s="76"/>
      <c r="ES185" s="76"/>
      <c r="ET185" s="76"/>
      <c r="EU185" s="76"/>
      <c r="EV185" s="76"/>
      <c r="EW185" s="76"/>
      <c r="EX185" s="76"/>
      <c r="EY185" s="76"/>
    </row>
    <row r="186" spans="1:155" s="89" customFormat="1" ht="15" customHeight="1" x14ac:dyDescent="0.25">
      <c r="A186" s="564"/>
      <c r="B186" s="568"/>
      <c r="C186" s="614"/>
      <c r="D186" s="773"/>
      <c r="E186" s="832"/>
      <c r="F186" s="848"/>
      <c r="G186" s="808"/>
      <c r="H186" s="809"/>
      <c r="I186" s="809"/>
      <c r="J186" s="810"/>
      <c r="K186" s="601"/>
      <c r="L186" s="79"/>
      <c r="M186" s="79"/>
      <c r="N186" s="76"/>
      <c r="O186" s="76"/>
      <c r="P186" s="76"/>
      <c r="Q186" s="76"/>
      <c r="R186" s="76"/>
      <c r="S186" s="76"/>
      <c r="T186" s="76"/>
      <c r="U186" s="76"/>
      <c r="V186" s="76"/>
      <c r="W186" s="76"/>
      <c r="X186" s="76"/>
      <c r="Y186" s="76"/>
      <c r="Z186" s="76"/>
      <c r="AA186" s="76"/>
      <c r="AB186" s="76"/>
      <c r="AC186" s="76"/>
      <c r="AD186" s="76"/>
      <c r="AE186" s="76"/>
      <c r="AF186" s="76"/>
      <c r="AG186" s="76"/>
      <c r="AH186" s="76"/>
      <c r="AI186" s="76"/>
      <c r="AJ186" s="76"/>
      <c r="AK186" s="76"/>
      <c r="AL186" s="76"/>
      <c r="AM186" s="76"/>
      <c r="AN186" s="76"/>
      <c r="AO186" s="76"/>
      <c r="AP186" s="76"/>
      <c r="AQ186" s="76"/>
      <c r="AR186" s="76"/>
      <c r="AS186" s="76"/>
      <c r="AT186" s="76"/>
      <c r="AU186" s="76"/>
      <c r="AV186" s="76"/>
      <c r="AW186" s="76"/>
      <c r="AX186" s="76"/>
      <c r="AY186" s="76"/>
      <c r="AZ186" s="76"/>
      <c r="BA186" s="76"/>
      <c r="BB186" s="76"/>
      <c r="BC186" s="76"/>
      <c r="BD186" s="76"/>
      <c r="BE186" s="76"/>
      <c r="BF186" s="76"/>
      <c r="BG186" s="76"/>
      <c r="BH186" s="76"/>
      <c r="BI186" s="76"/>
      <c r="BJ186" s="76"/>
      <c r="BK186" s="76"/>
      <c r="BL186" s="76"/>
      <c r="BM186" s="76"/>
      <c r="BN186" s="76"/>
      <c r="BO186" s="76"/>
      <c r="BP186" s="76"/>
      <c r="BQ186" s="76"/>
      <c r="BR186" s="76"/>
      <c r="BS186" s="76"/>
      <c r="BT186" s="76"/>
      <c r="BU186" s="76"/>
      <c r="BV186" s="76"/>
      <c r="BW186" s="76"/>
      <c r="BX186" s="76"/>
      <c r="BY186" s="76"/>
      <c r="BZ186" s="76"/>
      <c r="CA186" s="76"/>
      <c r="CB186" s="76"/>
      <c r="CC186" s="76"/>
      <c r="CD186" s="76"/>
      <c r="CE186" s="76"/>
      <c r="CF186" s="76"/>
      <c r="CG186" s="76"/>
      <c r="CH186" s="76"/>
      <c r="CI186" s="76"/>
      <c r="CJ186" s="76"/>
      <c r="CK186" s="76"/>
      <c r="CL186" s="76"/>
      <c r="CM186" s="76"/>
      <c r="CN186" s="76"/>
      <c r="CO186" s="76"/>
      <c r="CP186" s="76"/>
      <c r="CQ186" s="76"/>
      <c r="CR186" s="76"/>
      <c r="CS186" s="76"/>
      <c r="CT186" s="76"/>
      <c r="CU186" s="76"/>
      <c r="CV186" s="76"/>
      <c r="CW186" s="76"/>
      <c r="CX186" s="76"/>
      <c r="CY186" s="76"/>
      <c r="CZ186" s="76"/>
      <c r="DA186" s="76"/>
      <c r="DB186" s="76"/>
      <c r="DC186" s="76"/>
      <c r="DD186" s="76"/>
      <c r="DE186" s="76"/>
      <c r="DF186" s="76"/>
      <c r="DG186" s="76"/>
      <c r="DH186" s="76"/>
      <c r="DI186" s="76"/>
      <c r="DJ186" s="76"/>
      <c r="DK186" s="76"/>
      <c r="DL186" s="76"/>
      <c r="DM186" s="76"/>
      <c r="DN186" s="76"/>
      <c r="DO186" s="76"/>
      <c r="DP186" s="76"/>
      <c r="DQ186" s="76"/>
      <c r="DR186" s="76"/>
      <c r="DS186" s="76"/>
      <c r="DT186" s="76"/>
      <c r="DU186" s="76"/>
      <c r="DV186" s="76"/>
      <c r="DW186" s="76"/>
      <c r="DX186" s="76"/>
      <c r="DY186" s="76"/>
      <c r="DZ186" s="76"/>
      <c r="EA186" s="76"/>
      <c r="EB186" s="76"/>
      <c r="EC186" s="76"/>
      <c r="ED186" s="76"/>
      <c r="EE186" s="76"/>
      <c r="EF186" s="76"/>
      <c r="EG186" s="76"/>
      <c r="EH186" s="76"/>
      <c r="EI186" s="76"/>
      <c r="EJ186" s="76"/>
      <c r="EK186" s="76"/>
      <c r="EL186" s="76"/>
      <c r="EM186" s="76"/>
      <c r="EN186" s="76"/>
      <c r="EO186" s="76"/>
      <c r="EP186" s="76"/>
      <c r="EQ186" s="76"/>
      <c r="ER186" s="76"/>
      <c r="ES186" s="76"/>
      <c r="ET186" s="76"/>
      <c r="EU186" s="76"/>
      <c r="EV186" s="76"/>
      <c r="EW186" s="76"/>
      <c r="EX186" s="76"/>
      <c r="EY186" s="76"/>
    </row>
    <row r="187" spans="1:155" s="89" customFormat="1" ht="15" customHeight="1" x14ac:dyDescent="0.25">
      <c r="A187" s="564"/>
      <c r="B187" s="568"/>
      <c r="C187" s="614"/>
      <c r="D187" s="773"/>
      <c r="E187" s="832"/>
      <c r="F187" s="849"/>
      <c r="G187" s="811"/>
      <c r="H187" s="812"/>
      <c r="I187" s="812"/>
      <c r="J187" s="813"/>
      <c r="K187" s="601"/>
      <c r="L187" s="79"/>
      <c r="M187" s="79"/>
      <c r="N187" s="76"/>
      <c r="O187" s="76"/>
      <c r="P187" s="76"/>
      <c r="Q187" s="76"/>
      <c r="R187" s="76"/>
      <c r="S187" s="76"/>
      <c r="T187" s="76"/>
      <c r="U187" s="76"/>
      <c r="V187" s="76"/>
      <c r="W187" s="76"/>
      <c r="X187" s="76"/>
      <c r="Y187" s="76"/>
      <c r="Z187" s="76"/>
      <c r="AA187" s="76"/>
      <c r="AB187" s="76"/>
      <c r="AC187" s="76"/>
      <c r="AD187" s="76"/>
      <c r="AE187" s="76"/>
      <c r="AF187" s="76"/>
      <c r="AG187" s="76"/>
      <c r="AH187" s="76"/>
      <c r="AI187" s="76"/>
      <c r="AJ187" s="76"/>
      <c r="AK187" s="76"/>
      <c r="AL187" s="76"/>
      <c r="AM187" s="76"/>
      <c r="AN187" s="76"/>
      <c r="AO187" s="76"/>
      <c r="AP187" s="76"/>
      <c r="AQ187" s="76"/>
      <c r="AR187" s="76"/>
      <c r="AS187" s="76"/>
      <c r="AT187" s="76"/>
      <c r="AU187" s="76"/>
      <c r="AV187" s="76"/>
      <c r="AW187" s="76"/>
      <c r="AX187" s="76"/>
      <c r="AY187" s="76"/>
      <c r="AZ187" s="76"/>
      <c r="BA187" s="76"/>
      <c r="BB187" s="76"/>
      <c r="BC187" s="76"/>
      <c r="BD187" s="76"/>
      <c r="BE187" s="76"/>
      <c r="BF187" s="76"/>
      <c r="BG187" s="76"/>
      <c r="BH187" s="76"/>
      <c r="BI187" s="76"/>
      <c r="BJ187" s="76"/>
      <c r="BK187" s="76"/>
      <c r="BL187" s="76"/>
      <c r="BM187" s="76"/>
      <c r="BN187" s="76"/>
      <c r="BO187" s="76"/>
      <c r="BP187" s="76"/>
      <c r="BQ187" s="76"/>
      <c r="BR187" s="76"/>
      <c r="BS187" s="76"/>
      <c r="BT187" s="76"/>
      <c r="BU187" s="76"/>
      <c r="BV187" s="76"/>
      <c r="BW187" s="76"/>
      <c r="BX187" s="76"/>
      <c r="BY187" s="76"/>
      <c r="BZ187" s="76"/>
      <c r="CA187" s="76"/>
      <c r="CB187" s="76"/>
      <c r="CC187" s="76"/>
      <c r="CD187" s="76"/>
      <c r="CE187" s="76"/>
      <c r="CF187" s="76"/>
      <c r="CG187" s="76"/>
      <c r="CH187" s="76"/>
      <c r="CI187" s="76"/>
      <c r="CJ187" s="76"/>
      <c r="CK187" s="76"/>
      <c r="CL187" s="76"/>
      <c r="CM187" s="76"/>
      <c r="CN187" s="76"/>
      <c r="CO187" s="76"/>
      <c r="CP187" s="76"/>
      <c r="CQ187" s="76"/>
      <c r="CR187" s="76"/>
      <c r="CS187" s="76"/>
      <c r="CT187" s="76"/>
      <c r="CU187" s="76"/>
      <c r="CV187" s="76"/>
      <c r="CW187" s="76"/>
      <c r="CX187" s="76"/>
      <c r="CY187" s="76"/>
      <c r="CZ187" s="76"/>
      <c r="DA187" s="76"/>
      <c r="DB187" s="76"/>
      <c r="DC187" s="76"/>
      <c r="DD187" s="76"/>
      <c r="DE187" s="76"/>
      <c r="DF187" s="76"/>
      <c r="DG187" s="76"/>
      <c r="DH187" s="76"/>
      <c r="DI187" s="76"/>
      <c r="DJ187" s="76"/>
      <c r="DK187" s="76"/>
      <c r="DL187" s="76"/>
      <c r="DM187" s="76"/>
      <c r="DN187" s="76"/>
      <c r="DO187" s="76"/>
      <c r="DP187" s="76"/>
      <c r="DQ187" s="76"/>
      <c r="DR187" s="76"/>
      <c r="DS187" s="76"/>
      <c r="DT187" s="76"/>
      <c r="DU187" s="76"/>
      <c r="DV187" s="76"/>
      <c r="DW187" s="76"/>
      <c r="DX187" s="76"/>
      <c r="DY187" s="76"/>
      <c r="DZ187" s="76"/>
      <c r="EA187" s="76"/>
      <c r="EB187" s="76"/>
      <c r="EC187" s="76"/>
      <c r="ED187" s="76"/>
      <c r="EE187" s="76"/>
      <c r="EF187" s="76"/>
      <c r="EG187" s="76"/>
      <c r="EH187" s="76"/>
      <c r="EI187" s="76"/>
      <c r="EJ187" s="76"/>
      <c r="EK187" s="76"/>
      <c r="EL187" s="76"/>
      <c r="EM187" s="76"/>
      <c r="EN187" s="76"/>
      <c r="EO187" s="76"/>
      <c r="EP187" s="76"/>
      <c r="EQ187" s="76"/>
      <c r="ER187" s="76"/>
      <c r="ES187" s="76"/>
      <c r="ET187" s="76"/>
      <c r="EU187" s="76"/>
      <c r="EV187" s="76"/>
      <c r="EW187" s="76"/>
      <c r="EX187" s="76"/>
      <c r="EY187" s="76"/>
    </row>
    <row r="188" spans="1:155" s="89" customFormat="1" ht="15" customHeight="1" x14ac:dyDescent="0.25">
      <c r="A188" s="564"/>
      <c r="B188" s="568"/>
      <c r="C188" s="614"/>
      <c r="D188" s="773"/>
      <c r="E188" s="832"/>
      <c r="F188" s="847" t="s">
        <v>785</v>
      </c>
      <c r="G188" s="805" t="s">
        <v>788</v>
      </c>
      <c r="H188" s="806"/>
      <c r="I188" s="806"/>
      <c r="J188" s="807"/>
      <c r="K188" s="601"/>
      <c r="L188" s="79"/>
      <c r="M188" s="79"/>
      <c r="N188" s="76"/>
      <c r="O188" s="76"/>
      <c r="P188" s="76"/>
      <c r="Q188" s="76"/>
      <c r="R188" s="76"/>
      <c r="S188" s="76"/>
      <c r="T188" s="76"/>
      <c r="U188" s="76"/>
      <c r="V188" s="76"/>
      <c r="W188" s="76"/>
      <c r="X188" s="76"/>
      <c r="Y188" s="76"/>
      <c r="Z188" s="76"/>
      <c r="AA188" s="76"/>
      <c r="AB188" s="76"/>
      <c r="AC188" s="76"/>
      <c r="AD188" s="76"/>
      <c r="AE188" s="76"/>
      <c r="AF188" s="76"/>
      <c r="AG188" s="76"/>
      <c r="AH188" s="76"/>
      <c r="AI188" s="76"/>
      <c r="AJ188" s="76"/>
      <c r="AK188" s="76"/>
      <c r="AL188" s="76"/>
      <c r="AM188" s="76"/>
      <c r="AN188" s="76"/>
      <c r="AO188" s="76"/>
      <c r="AP188" s="76"/>
      <c r="AQ188" s="76"/>
      <c r="AR188" s="76"/>
      <c r="AS188" s="76"/>
      <c r="AT188" s="76"/>
      <c r="AU188" s="76"/>
      <c r="AV188" s="76"/>
      <c r="AW188" s="76"/>
      <c r="AX188" s="76"/>
      <c r="AY188" s="76"/>
      <c r="AZ188" s="76"/>
      <c r="BA188" s="76"/>
      <c r="BB188" s="76"/>
      <c r="BC188" s="76"/>
      <c r="BD188" s="76"/>
      <c r="BE188" s="76"/>
      <c r="BF188" s="76"/>
      <c r="BG188" s="76"/>
      <c r="BH188" s="76"/>
      <c r="BI188" s="76"/>
      <c r="BJ188" s="76"/>
      <c r="BK188" s="76"/>
      <c r="BL188" s="76"/>
      <c r="BM188" s="76"/>
      <c r="BN188" s="76"/>
      <c r="BO188" s="76"/>
      <c r="BP188" s="76"/>
      <c r="BQ188" s="76"/>
      <c r="BR188" s="76"/>
      <c r="BS188" s="76"/>
      <c r="BT188" s="76"/>
      <c r="BU188" s="76"/>
      <c r="BV188" s="76"/>
      <c r="BW188" s="76"/>
      <c r="BX188" s="76"/>
      <c r="BY188" s="76"/>
      <c r="BZ188" s="76"/>
      <c r="CA188" s="76"/>
      <c r="CB188" s="76"/>
      <c r="CC188" s="76"/>
      <c r="CD188" s="76"/>
      <c r="CE188" s="76"/>
      <c r="CF188" s="76"/>
      <c r="CG188" s="76"/>
      <c r="CH188" s="76"/>
      <c r="CI188" s="76"/>
      <c r="CJ188" s="76"/>
      <c r="CK188" s="76"/>
      <c r="CL188" s="76"/>
      <c r="CM188" s="76"/>
      <c r="CN188" s="76"/>
      <c r="CO188" s="76"/>
      <c r="CP188" s="76"/>
      <c r="CQ188" s="76"/>
      <c r="CR188" s="76"/>
      <c r="CS188" s="76"/>
      <c r="CT188" s="76"/>
      <c r="CU188" s="76"/>
      <c r="CV188" s="76"/>
      <c r="CW188" s="76"/>
      <c r="CX188" s="76"/>
      <c r="CY188" s="76"/>
      <c r="CZ188" s="76"/>
      <c r="DA188" s="76"/>
      <c r="DB188" s="76"/>
      <c r="DC188" s="76"/>
      <c r="DD188" s="76"/>
      <c r="DE188" s="76"/>
      <c r="DF188" s="76"/>
      <c r="DG188" s="76"/>
      <c r="DH188" s="76"/>
      <c r="DI188" s="76"/>
      <c r="DJ188" s="76"/>
      <c r="DK188" s="76"/>
      <c r="DL188" s="76"/>
      <c r="DM188" s="76"/>
      <c r="DN188" s="76"/>
      <c r="DO188" s="76"/>
      <c r="DP188" s="76"/>
      <c r="DQ188" s="76"/>
      <c r="DR188" s="76"/>
      <c r="DS188" s="76"/>
      <c r="DT188" s="76"/>
      <c r="DU188" s="76"/>
      <c r="DV188" s="76"/>
      <c r="DW188" s="76"/>
      <c r="DX188" s="76"/>
      <c r="DY188" s="76"/>
      <c r="DZ188" s="76"/>
      <c r="EA188" s="76"/>
      <c r="EB188" s="76"/>
      <c r="EC188" s="76"/>
      <c r="ED188" s="76"/>
      <c r="EE188" s="76"/>
      <c r="EF188" s="76"/>
      <c r="EG188" s="76"/>
      <c r="EH188" s="76"/>
      <c r="EI188" s="76"/>
      <c r="EJ188" s="76"/>
      <c r="EK188" s="76"/>
      <c r="EL188" s="76"/>
      <c r="EM188" s="76"/>
      <c r="EN188" s="76"/>
      <c r="EO188" s="76"/>
      <c r="EP188" s="76"/>
      <c r="EQ188" s="76"/>
      <c r="ER188" s="76"/>
      <c r="ES188" s="76"/>
      <c r="ET188" s="76"/>
      <c r="EU188" s="76"/>
      <c r="EV188" s="76"/>
      <c r="EW188" s="76"/>
      <c r="EX188" s="76"/>
      <c r="EY188" s="76"/>
    </row>
    <row r="189" spans="1:155" s="89" customFormat="1" ht="15" customHeight="1" x14ac:dyDescent="0.25">
      <c r="A189" s="564"/>
      <c r="B189" s="568"/>
      <c r="C189" s="614"/>
      <c r="D189" s="773"/>
      <c r="E189" s="832"/>
      <c r="F189" s="848"/>
      <c r="G189" s="808"/>
      <c r="H189" s="809"/>
      <c r="I189" s="809"/>
      <c r="J189" s="810"/>
      <c r="K189" s="601"/>
      <c r="L189" s="79"/>
      <c r="M189" s="79"/>
      <c r="N189" s="76"/>
      <c r="O189" s="76"/>
      <c r="P189" s="76"/>
      <c r="Q189" s="76"/>
      <c r="R189" s="76"/>
      <c r="S189" s="76"/>
      <c r="T189" s="76"/>
      <c r="U189" s="76"/>
      <c r="V189" s="76"/>
      <c r="W189" s="76"/>
      <c r="X189" s="76"/>
      <c r="Y189" s="76"/>
      <c r="Z189" s="76"/>
      <c r="AA189" s="76"/>
      <c r="AB189" s="76"/>
      <c r="AC189" s="76"/>
      <c r="AD189" s="76"/>
      <c r="AE189" s="76"/>
      <c r="AF189" s="76"/>
      <c r="AG189" s="76"/>
      <c r="AH189" s="76"/>
      <c r="AI189" s="76"/>
      <c r="AJ189" s="76"/>
      <c r="AK189" s="76"/>
      <c r="AL189" s="76"/>
      <c r="AM189" s="76"/>
      <c r="AN189" s="76"/>
      <c r="AO189" s="76"/>
      <c r="AP189" s="76"/>
      <c r="AQ189" s="76"/>
      <c r="AR189" s="76"/>
      <c r="AS189" s="76"/>
      <c r="AT189" s="76"/>
      <c r="AU189" s="76"/>
      <c r="AV189" s="76"/>
      <c r="AW189" s="76"/>
      <c r="AX189" s="76"/>
      <c r="AY189" s="76"/>
      <c r="AZ189" s="76"/>
      <c r="BA189" s="76"/>
      <c r="BB189" s="76"/>
      <c r="BC189" s="76"/>
      <c r="BD189" s="76"/>
      <c r="BE189" s="76"/>
      <c r="BF189" s="76"/>
      <c r="BG189" s="76"/>
      <c r="BH189" s="76"/>
      <c r="BI189" s="76"/>
      <c r="BJ189" s="76"/>
      <c r="BK189" s="76"/>
      <c r="BL189" s="76"/>
      <c r="BM189" s="76"/>
      <c r="BN189" s="76"/>
      <c r="BO189" s="76"/>
      <c r="BP189" s="76"/>
      <c r="BQ189" s="76"/>
      <c r="BR189" s="76"/>
      <c r="BS189" s="76"/>
      <c r="BT189" s="76"/>
      <c r="BU189" s="76"/>
      <c r="BV189" s="76"/>
      <c r="BW189" s="76"/>
      <c r="BX189" s="76"/>
      <c r="BY189" s="76"/>
      <c r="BZ189" s="76"/>
      <c r="CA189" s="76"/>
      <c r="CB189" s="76"/>
      <c r="CC189" s="76"/>
      <c r="CD189" s="76"/>
      <c r="CE189" s="76"/>
      <c r="CF189" s="76"/>
      <c r="CG189" s="76"/>
      <c r="CH189" s="76"/>
      <c r="CI189" s="76"/>
      <c r="CJ189" s="76"/>
      <c r="CK189" s="76"/>
      <c r="CL189" s="76"/>
      <c r="CM189" s="76"/>
      <c r="CN189" s="76"/>
      <c r="CO189" s="76"/>
      <c r="CP189" s="76"/>
      <c r="CQ189" s="76"/>
      <c r="CR189" s="76"/>
      <c r="CS189" s="76"/>
      <c r="CT189" s="76"/>
      <c r="CU189" s="76"/>
      <c r="CV189" s="76"/>
      <c r="CW189" s="76"/>
      <c r="CX189" s="76"/>
      <c r="CY189" s="76"/>
      <c r="CZ189" s="76"/>
      <c r="DA189" s="76"/>
      <c r="DB189" s="76"/>
      <c r="DC189" s="76"/>
      <c r="DD189" s="76"/>
      <c r="DE189" s="76"/>
      <c r="DF189" s="76"/>
      <c r="DG189" s="76"/>
      <c r="DH189" s="76"/>
      <c r="DI189" s="76"/>
      <c r="DJ189" s="76"/>
      <c r="DK189" s="76"/>
      <c r="DL189" s="76"/>
      <c r="DM189" s="76"/>
      <c r="DN189" s="76"/>
      <c r="DO189" s="76"/>
      <c r="DP189" s="76"/>
      <c r="DQ189" s="76"/>
      <c r="DR189" s="76"/>
      <c r="DS189" s="76"/>
      <c r="DT189" s="76"/>
      <c r="DU189" s="76"/>
      <c r="DV189" s="76"/>
      <c r="DW189" s="76"/>
      <c r="DX189" s="76"/>
      <c r="DY189" s="76"/>
      <c r="DZ189" s="76"/>
      <c r="EA189" s="76"/>
      <c r="EB189" s="76"/>
      <c r="EC189" s="76"/>
      <c r="ED189" s="76"/>
      <c r="EE189" s="76"/>
      <c r="EF189" s="76"/>
      <c r="EG189" s="76"/>
      <c r="EH189" s="76"/>
      <c r="EI189" s="76"/>
      <c r="EJ189" s="76"/>
      <c r="EK189" s="76"/>
      <c r="EL189" s="76"/>
      <c r="EM189" s="76"/>
      <c r="EN189" s="76"/>
      <c r="EO189" s="76"/>
      <c r="EP189" s="76"/>
      <c r="EQ189" s="76"/>
      <c r="ER189" s="76"/>
      <c r="ES189" s="76"/>
      <c r="ET189" s="76"/>
      <c r="EU189" s="76"/>
      <c r="EV189" s="76"/>
      <c r="EW189" s="76"/>
      <c r="EX189" s="76"/>
      <c r="EY189" s="76"/>
    </row>
    <row r="190" spans="1:155" s="89" customFormat="1" ht="15" customHeight="1" x14ac:dyDescent="0.25">
      <c r="A190" s="564"/>
      <c r="B190" s="568"/>
      <c r="C190" s="614"/>
      <c r="D190" s="773"/>
      <c r="E190" s="832"/>
      <c r="F190" s="849"/>
      <c r="G190" s="811"/>
      <c r="H190" s="812"/>
      <c r="I190" s="812"/>
      <c r="J190" s="813"/>
      <c r="K190" s="601"/>
      <c r="L190" s="79"/>
      <c r="M190" s="79"/>
      <c r="N190" s="76"/>
      <c r="O190" s="76"/>
      <c r="P190" s="76"/>
      <c r="Q190" s="76"/>
      <c r="R190" s="76"/>
      <c r="S190" s="76"/>
      <c r="T190" s="76"/>
      <c r="U190" s="76"/>
      <c r="V190" s="76"/>
      <c r="W190" s="76"/>
      <c r="X190" s="76"/>
      <c r="Y190" s="76"/>
      <c r="Z190" s="76"/>
      <c r="AA190" s="76"/>
      <c r="AB190" s="76"/>
      <c r="AC190" s="76"/>
      <c r="AD190" s="76"/>
      <c r="AE190" s="76"/>
      <c r="AF190" s="76"/>
      <c r="AG190" s="76"/>
      <c r="AH190" s="76"/>
      <c r="AI190" s="76"/>
      <c r="AJ190" s="76"/>
      <c r="AK190" s="76"/>
      <c r="AL190" s="76"/>
      <c r="AM190" s="76"/>
      <c r="AN190" s="76"/>
      <c r="AO190" s="76"/>
      <c r="AP190" s="76"/>
      <c r="AQ190" s="76"/>
      <c r="AR190" s="76"/>
      <c r="AS190" s="76"/>
      <c r="AT190" s="76"/>
      <c r="AU190" s="76"/>
      <c r="AV190" s="76"/>
      <c r="AW190" s="76"/>
      <c r="AX190" s="76"/>
      <c r="AY190" s="76"/>
      <c r="AZ190" s="76"/>
      <c r="BA190" s="76"/>
      <c r="BB190" s="76"/>
      <c r="BC190" s="76"/>
      <c r="BD190" s="76"/>
      <c r="BE190" s="76"/>
      <c r="BF190" s="76"/>
      <c r="BG190" s="76"/>
      <c r="BH190" s="76"/>
      <c r="BI190" s="76"/>
      <c r="BJ190" s="76"/>
      <c r="BK190" s="76"/>
      <c r="BL190" s="76"/>
      <c r="BM190" s="76"/>
      <c r="BN190" s="76"/>
      <c r="BO190" s="76"/>
      <c r="BP190" s="76"/>
      <c r="BQ190" s="76"/>
      <c r="BR190" s="76"/>
      <c r="BS190" s="76"/>
      <c r="BT190" s="76"/>
      <c r="BU190" s="76"/>
      <c r="BV190" s="76"/>
      <c r="BW190" s="76"/>
      <c r="BX190" s="76"/>
      <c r="BY190" s="76"/>
      <c r="BZ190" s="76"/>
      <c r="CA190" s="76"/>
      <c r="CB190" s="76"/>
      <c r="CC190" s="76"/>
      <c r="CD190" s="76"/>
      <c r="CE190" s="76"/>
      <c r="CF190" s="76"/>
      <c r="CG190" s="76"/>
      <c r="CH190" s="76"/>
      <c r="CI190" s="76"/>
      <c r="CJ190" s="76"/>
      <c r="CK190" s="76"/>
      <c r="CL190" s="76"/>
      <c r="CM190" s="76"/>
      <c r="CN190" s="76"/>
      <c r="CO190" s="76"/>
      <c r="CP190" s="76"/>
      <c r="CQ190" s="76"/>
      <c r="CR190" s="76"/>
      <c r="CS190" s="76"/>
      <c r="CT190" s="76"/>
      <c r="CU190" s="76"/>
      <c r="CV190" s="76"/>
      <c r="CW190" s="76"/>
      <c r="CX190" s="76"/>
      <c r="CY190" s="76"/>
      <c r="CZ190" s="76"/>
      <c r="DA190" s="76"/>
      <c r="DB190" s="76"/>
      <c r="DC190" s="76"/>
      <c r="DD190" s="76"/>
      <c r="DE190" s="76"/>
      <c r="DF190" s="76"/>
      <c r="DG190" s="76"/>
      <c r="DH190" s="76"/>
      <c r="DI190" s="76"/>
      <c r="DJ190" s="76"/>
      <c r="DK190" s="76"/>
      <c r="DL190" s="76"/>
      <c r="DM190" s="76"/>
      <c r="DN190" s="76"/>
      <c r="DO190" s="76"/>
      <c r="DP190" s="76"/>
      <c r="DQ190" s="76"/>
      <c r="DR190" s="76"/>
      <c r="DS190" s="76"/>
      <c r="DT190" s="76"/>
      <c r="DU190" s="76"/>
      <c r="DV190" s="76"/>
      <c r="DW190" s="76"/>
      <c r="DX190" s="76"/>
      <c r="DY190" s="76"/>
      <c r="DZ190" s="76"/>
      <c r="EA190" s="76"/>
      <c r="EB190" s="76"/>
      <c r="EC190" s="76"/>
      <c r="ED190" s="76"/>
      <c r="EE190" s="76"/>
      <c r="EF190" s="76"/>
      <c r="EG190" s="76"/>
      <c r="EH190" s="76"/>
      <c r="EI190" s="76"/>
      <c r="EJ190" s="76"/>
      <c r="EK190" s="76"/>
      <c r="EL190" s="76"/>
      <c r="EM190" s="76"/>
      <c r="EN190" s="76"/>
      <c r="EO190" s="76"/>
      <c r="EP190" s="76"/>
      <c r="EQ190" s="76"/>
      <c r="ER190" s="76"/>
      <c r="ES190" s="76"/>
      <c r="ET190" s="76"/>
      <c r="EU190" s="76"/>
      <c r="EV190" s="76"/>
      <c r="EW190" s="76"/>
      <c r="EX190" s="76"/>
      <c r="EY190" s="76"/>
    </row>
    <row r="191" spans="1:155" s="89" customFormat="1" ht="15" customHeight="1" x14ac:dyDescent="0.25">
      <c r="A191" s="564"/>
      <c r="B191" s="568"/>
      <c r="C191" s="614"/>
      <c r="D191" s="773"/>
      <c r="E191" s="832"/>
      <c r="F191" s="844" t="s">
        <v>84</v>
      </c>
      <c r="G191" s="833">
        <v>10</v>
      </c>
      <c r="H191" s="834"/>
      <c r="I191" s="834"/>
      <c r="J191" s="835"/>
      <c r="K191" s="601"/>
      <c r="L191" s="79"/>
      <c r="M191" s="79"/>
      <c r="N191" s="76"/>
      <c r="O191" s="76"/>
      <c r="P191" s="76"/>
      <c r="Q191" s="76"/>
      <c r="R191" s="76"/>
      <c r="S191" s="76"/>
      <c r="T191" s="76"/>
      <c r="U191" s="76"/>
      <c r="V191" s="76"/>
      <c r="W191" s="76"/>
      <c r="X191" s="76"/>
      <c r="Y191" s="76"/>
      <c r="Z191" s="76"/>
      <c r="AA191" s="76"/>
      <c r="AB191" s="76"/>
      <c r="AC191" s="76"/>
      <c r="AD191" s="76"/>
      <c r="AE191" s="76"/>
      <c r="AF191" s="76"/>
      <c r="AG191" s="76"/>
      <c r="AH191" s="76"/>
      <c r="AI191" s="76"/>
      <c r="AJ191" s="76"/>
      <c r="AK191" s="76"/>
      <c r="AL191" s="76"/>
      <c r="AM191" s="76"/>
      <c r="AN191" s="76"/>
      <c r="AO191" s="76"/>
      <c r="AP191" s="76"/>
      <c r="AQ191" s="76"/>
      <c r="AR191" s="76"/>
      <c r="AS191" s="76"/>
      <c r="AT191" s="76"/>
      <c r="AU191" s="76"/>
      <c r="AV191" s="76"/>
      <c r="AW191" s="76"/>
      <c r="AX191" s="76"/>
      <c r="AY191" s="76"/>
      <c r="AZ191" s="76"/>
      <c r="BA191" s="76"/>
      <c r="BB191" s="76"/>
      <c r="BC191" s="76"/>
      <c r="BD191" s="76"/>
      <c r="BE191" s="76"/>
      <c r="BF191" s="76"/>
      <c r="BG191" s="76"/>
      <c r="BH191" s="76"/>
      <c r="BI191" s="76"/>
      <c r="BJ191" s="76"/>
      <c r="BK191" s="76"/>
      <c r="BL191" s="76"/>
      <c r="BM191" s="76"/>
      <c r="BN191" s="76"/>
      <c r="BO191" s="76"/>
      <c r="BP191" s="76"/>
      <c r="BQ191" s="76"/>
      <c r="BR191" s="76"/>
      <c r="BS191" s="76"/>
      <c r="BT191" s="76"/>
      <c r="BU191" s="76"/>
      <c r="BV191" s="76"/>
      <c r="BW191" s="76"/>
      <c r="BX191" s="76"/>
      <c r="BY191" s="76"/>
      <c r="BZ191" s="76"/>
      <c r="CA191" s="76"/>
      <c r="CB191" s="76"/>
      <c r="CC191" s="76"/>
      <c r="CD191" s="76"/>
      <c r="CE191" s="76"/>
      <c r="CF191" s="76"/>
      <c r="CG191" s="76"/>
      <c r="CH191" s="76"/>
      <c r="CI191" s="76"/>
      <c r="CJ191" s="76"/>
      <c r="CK191" s="76"/>
      <c r="CL191" s="76"/>
      <c r="CM191" s="76"/>
      <c r="CN191" s="76"/>
      <c r="CO191" s="76"/>
      <c r="CP191" s="76"/>
      <c r="CQ191" s="76"/>
      <c r="CR191" s="76"/>
      <c r="CS191" s="76"/>
      <c r="CT191" s="76"/>
      <c r="CU191" s="76"/>
      <c r="CV191" s="76"/>
      <c r="CW191" s="76"/>
      <c r="CX191" s="76"/>
      <c r="CY191" s="76"/>
      <c r="CZ191" s="76"/>
      <c r="DA191" s="76"/>
      <c r="DB191" s="76"/>
      <c r="DC191" s="76"/>
      <c r="DD191" s="76"/>
      <c r="DE191" s="76"/>
      <c r="DF191" s="76"/>
      <c r="DG191" s="76"/>
      <c r="DH191" s="76"/>
      <c r="DI191" s="76"/>
      <c r="DJ191" s="76"/>
      <c r="DK191" s="76"/>
      <c r="DL191" s="76"/>
      <c r="DM191" s="76"/>
      <c r="DN191" s="76"/>
      <c r="DO191" s="76"/>
      <c r="DP191" s="76"/>
      <c r="DQ191" s="76"/>
      <c r="DR191" s="76"/>
      <c r="DS191" s="76"/>
      <c r="DT191" s="76"/>
      <c r="DU191" s="76"/>
      <c r="DV191" s="76"/>
      <c r="DW191" s="76"/>
      <c r="DX191" s="76"/>
      <c r="DY191" s="76"/>
      <c r="DZ191" s="76"/>
      <c r="EA191" s="76"/>
      <c r="EB191" s="76"/>
      <c r="EC191" s="76"/>
      <c r="ED191" s="76"/>
      <c r="EE191" s="76"/>
      <c r="EF191" s="76"/>
      <c r="EG191" s="76"/>
      <c r="EH191" s="76"/>
      <c r="EI191" s="76"/>
      <c r="EJ191" s="76"/>
      <c r="EK191" s="76"/>
      <c r="EL191" s="76"/>
      <c r="EM191" s="76"/>
      <c r="EN191" s="76"/>
      <c r="EO191" s="76"/>
      <c r="EP191" s="76"/>
      <c r="EQ191" s="76"/>
      <c r="ER191" s="76"/>
      <c r="ES191" s="76"/>
      <c r="ET191" s="76"/>
      <c r="EU191" s="76"/>
      <c r="EV191" s="76"/>
      <c r="EW191" s="76"/>
      <c r="EX191" s="76"/>
      <c r="EY191" s="76"/>
    </row>
    <row r="192" spans="1:155" s="89" customFormat="1" ht="15" customHeight="1" x14ac:dyDescent="0.25">
      <c r="A192" s="564"/>
      <c r="B192" s="568"/>
      <c r="C192" s="614"/>
      <c r="D192" s="773"/>
      <c r="E192" s="832"/>
      <c r="F192" s="845"/>
      <c r="G192" s="836"/>
      <c r="H192" s="837"/>
      <c r="I192" s="837"/>
      <c r="J192" s="838"/>
      <c r="K192" s="601"/>
      <c r="L192" s="79"/>
      <c r="M192" s="79"/>
      <c r="N192" s="76"/>
      <c r="O192" s="76"/>
      <c r="P192" s="76"/>
      <c r="Q192" s="76"/>
      <c r="R192" s="76"/>
      <c r="S192" s="76"/>
      <c r="T192" s="76"/>
      <c r="U192" s="76"/>
      <c r="V192" s="76"/>
      <c r="W192" s="76"/>
      <c r="X192" s="76"/>
      <c r="Y192" s="76"/>
      <c r="Z192" s="76"/>
      <c r="AA192" s="76"/>
      <c r="AB192" s="76"/>
      <c r="AC192" s="76"/>
      <c r="AD192" s="76"/>
      <c r="AE192" s="76"/>
      <c r="AF192" s="76"/>
      <c r="AG192" s="76"/>
      <c r="AH192" s="76"/>
      <c r="AI192" s="76"/>
      <c r="AJ192" s="76"/>
      <c r="AK192" s="76"/>
      <c r="AL192" s="76"/>
      <c r="AM192" s="76"/>
      <c r="AN192" s="76"/>
      <c r="AO192" s="76"/>
      <c r="AP192" s="76"/>
      <c r="AQ192" s="76"/>
      <c r="AR192" s="76"/>
      <c r="AS192" s="76"/>
      <c r="AT192" s="76"/>
      <c r="AU192" s="76"/>
      <c r="AV192" s="76"/>
      <c r="AW192" s="76"/>
      <c r="AX192" s="76"/>
      <c r="AY192" s="76"/>
      <c r="AZ192" s="76"/>
      <c r="BA192" s="76"/>
      <c r="BB192" s="76"/>
      <c r="BC192" s="76"/>
      <c r="BD192" s="76"/>
      <c r="BE192" s="76"/>
      <c r="BF192" s="76"/>
      <c r="BG192" s="76"/>
      <c r="BH192" s="76"/>
      <c r="BI192" s="76"/>
      <c r="BJ192" s="76"/>
      <c r="BK192" s="76"/>
      <c r="BL192" s="76"/>
      <c r="BM192" s="76"/>
      <c r="BN192" s="76"/>
      <c r="BO192" s="76"/>
      <c r="BP192" s="76"/>
      <c r="BQ192" s="76"/>
      <c r="BR192" s="76"/>
      <c r="BS192" s="76"/>
      <c r="BT192" s="76"/>
      <c r="BU192" s="76"/>
      <c r="BV192" s="76"/>
      <c r="BW192" s="76"/>
      <c r="BX192" s="76"/>
      <c r="BY192" s="76"/>
      <c r="BZ192" s="76"/>
      <c r="CA192" s="76"/>
      <c r="CB192" s="76"/>
      <c r="CC192" s="76"/>
      <c r="CD192" s="76"/>
      <c r="CE192" s="76"/>
      <c r="CF192" s="76"/>
      <c r="CG192" s="76"/>
      <c r="CH192" s="76"/>
      <c r="CI192" s="76"/>
      <c r="CJ192" s="76"/>
      <c r="CK192" s="76"/>
      <c r="CL192" s="76"/>
      <c r="CM192" s="76"/>
      <c r="CN192" s="76"/>
      <c r="CO192" s="76"/>
      <c r="CP192" s="76"/>
      <c r="CQ192" s="76"/>
      <c r="CR192" s="76"/>
      <c r="CS192" s="76"/>
      <c r="CT192" s="76"/>
      <c r="CU192" s="76"/>
      <c r="CV192" s="76"/>
      <c r="CW192" s="76"/>
      <c r="CX192" s="76"/>
      <c r="CY192" s="76"/>
      <c r="CZ192" s="76"/>
      <c r="DA192" s="76"/>
      <c r="DB192" s="76"/>
      <c r="DC192" s="76"/>
      <c r="DD192" s="76"/>
      <c r="DE192" s="76"/>
      <c r="DF192" s="76"/>
      <c r="DG192" s="76"/>
      <c r="DH192" s="76"/>
      <c r="DI192" s="76"/>
      <c r="DJ192" s="76"/>
      <c r="DK192" s="76"/>
      <c r="DL192" s="76"/>
      <c r="DM192" s="76"/>
      <c r="DN192" s="76"/>
      <c r="DO192" s="76"/>
      <c r="DP192" s="76"/>
      <c r="DQ192" s="76"/>
      <c r="DR192" s="76"/>
      <c r="DS192" s="76"/>
      <c r="DT192" s="76"/>
      <c r="DU192" s="76"/>
      <c r="DV192" s="76"/>
      <c r="DW192" s="76"/>
      <c r="DX192" s="76"/>
      <c r="DY192" s="76"/>
      <c r="DZ192" s="76"/>
      <c r="EA192" s="76"/>
      <c r="EB192" s="76"/>
      <c r="EC192" s="76"/>
      <c r="ED192" s="76"/>
      <c r="EE192" s="76"/>
      <c r="EF192" s="76"/>
      <c r="EG192" s="76"/>
      <c r="EH192" s="76"/>
      <c r="EI192" s="76"/>
      <c r="EJ192" s="76"/>
      <c r="EK192" s="76"/>
      <c r="EL192" s="76"/>
      <c r="EM192" s="76"/>
      <c r="EN192" s="76"/>
      <c r="EO192" s="76"/>
      <c r="EP192" s="76"/>
      <c r="EQ192" s="76"/>
      <c r="ER192" s="76"/>
      <c r="ES192" s="76"/>
      <c r="ET192" s="76"/>
      <c r="EU192" s="76"/>
      <c r="EV192" s="76"/>
      <c r="EW192" s="76"/>
      <c r="EX192" s="76"/>
      <c r="EY192" s="76"/>
    </row>
    <row r="193" spans="1:155" s="89" customFormat="1" ht="15" customHeight="1" x14ac:dyDescent="0.25">
      <c r="A193" s="564"/>
      <c r="B193" s="569"/>
      <c r="C193" s="614"/>
      <c r="D193" s="773"/>
      <c r="E193" s="777"/>
      <c r="F193" s="846"/>
      <c r="G193" s="839"/>
      <c r="H193" s="840"/>
      <c r="I193" s="840"/>
      <c r="J193" s="841"/>
      <c r="K193" s="601"/>
      <c r="L193" s="79"/>
      <c r="M193" s="79"/>
      <c r="N193" s="76"/>
      <c r="O193" s="76"/>
      <c r="P193" s="76"/>
      <c r="Q193" s="76"/>
      <c r="R193" s="76"/>
      <c r="S193" s="76"/>
      <c r="T193" s="76"/>
      <c r="U193" s="76"/>
      <c r="V193" s="76"/>
      <c r="W193" s="76"/>
      <c r="X193" s="76"/>
      <c r="Y193" s="76"/>
      <c r="Z193" s="76"/>
      <c r="AA193" s="76"/>
      <c r="AB193" s="76"/>
      <c r="AC193" s="76"/>
      <c r="AD193" s="76"/>
      <c r="AE193" s="76"/>
      <c r="AF193" s="76"/>
      <c r="AG193" s="76"/>
      <c r="AH193" s="76"/>
      <c r="AI193" s="76"/>
      <c r="AJ193" s="76"/>
      <c r="AK193" s="76"/>
      <c r="AL193" s="76"/>
      <c r="AM193" s="76"/>
      <c r="AN193" s="76"/>
      <c r="AO193" s="76"/>
      <c r="AP193" s="76"/>
      <c r="AQ193" s="76"/>
      <c r="AR193" s="76"/>
      <c r="AS193" s="76"/>
      <c r="AT193" s="76"/>
      <c r="AU193" s="76"/>
      <c r="AV193" s="76"/>
      <c r="AW193" s="76"/>
      <c r="AX193" s="76"/>
      <c r="AY193" s="76"/>
      <c r="AZ193" s="76"/>
      <c r="BA193" s="76"/>
      <c r="BB193" s="76"/>
      <c r="BC193" s="76"/>
      <c r="BD193" s="76"/>
      <c r="BE193" s="76"/>
      <c r="BF193" s="76"/>
      <c r="BG193" s="76"/>
      <c r="BH193" s="76"/>
      <c r="BI193" s="76"/>
      <c r="BJ193" s="76"/>
      <c r="BK193" s="76"/>
      <c r="BL193" s="76"/>
      <c r="BM193" s="76"/>
      <c r="BN193" s="76"/>
      <c r="BO193" s="76"/>
      <c r="BP193" s="76"/>
      <c r="BQ193" s="76"/>
      <c r="BR193" s="76"/>
      <c r="BS193" s="76"/>
      <c r="BT193" s="76"/>
      <c r="BU193" s="76"/>
      <c r="BV193" s="76"/>
      <c r="BW193" s="76"/>
      <c r="BX193" s="76"/>
      <c r="BY193" s="76"/>
      <c r="BZ193" s="76"/>
      <c r="CA193" s="76"/>
      <c r="CB193" s="76"/>
      <c r="CC193" s="76"/>
      <c r="CD193" s="76"/>
      <c r="CE193" s="76"/>
      <c r="CF193" s="76"/>
      <c r="CG193" s="76"/>
      <c r="CH193" s="76"/>
      <c r="CI193" s="76"/>
      <c r="CJ193" s="76"/>
      <c r="CK193" s="76"/>
      <c r="CL193" s="76"/>
      <c r="CM193" s="76"/>
      <c r="CN193" s="76"/>
      <c r="CO193" s="76"/>
      <c r="CP193" s="76"/>
      <c r="CQ193" s="76"/>
      <c r="CR193" s="76"/>
      <c r="CS193" s="76"/>
      <c r="CT193" s="76"/>
      <c r="CU193" s="76"/>
      <c r="CV193" s="76"/>
      <c r="CW193" s="76"/>
      <c r="CX193" s="76"/>
      <c r="CY193" s="76"/>
      <c r="CZ193" s="76"/>
      <c r="DA193" s="76"/>
      <c r="DB193" s="76"/>
      <c r="DC193" s="76"/>
      <c r="DD193" s="76"/>
      <c r="DE193" s="76"/>
      <c r="DF193" s="76"/>
      <c r="DG193" s="76"/>
      <c r="DH193" s="76"/>
      <c r="DI193" s="76"/>
      <c r="DJ193" s="76"/>
      <c r="DK193" s="76"/>
      <c r="DL193" s="76"/>
      <c r="DM193" s="76"/>
      <c r="DN193" s="76"/>
      <c r="DO193" s="76"/>
      <c r="DP193" s="76"/>
      <c r="DQ193" s="76"/>
      <c r="DR193" s="76"/>
      <c r="DS193" s="76"/>
      <c r="DT193" s="76"/>
      <c r="DU193" s="76"/>
      <c r="DV193" s="76"/>
      <c r="DW193" s="76"/>
      <c r="DX193" s="76"/>
      <c r="DY193" s="76"/>
      <c r="DZ193" s="76"/>
      <c r="EA193" s="76"/>
      <c r="EB193" s="76"/>
      <c r="EC193" s="76"/>
      <c r="ED193" s="76"/>
      <c r="EE193" s="76"/>
      <c r="EF193" s="76"/>
      <c r="EG193" s="76"/>
      <c r="EH193" s="76"/>
      <c r="EI193" s="76"/>
      <c r="EJ193" s="76"/>
      <c r="EK193" s="76"/>
      <c r="EL193" s="76"/>
      <c r="EM193" s="76"/>
      <c r="EN193" s="76"/>
      <c r="EO193" s="76"/>
      <c r="EP193" s="76"/>
      <c r="EQ193" s="76"/>
      <c r="ER193" s="76"/>
      <c r="ES193" s="76"/>
      <c r="ET193" s="76"/>
      <c r="EU193" s="76"/>
      <c r="EV193" s="76"/>
      <c r="EW193" s="76"/>
      <c r="EX193" s="76"/>
      <c r="EY193" s="76"/>
    </row>
    <row r="194" spans="1:155" s="89" customFormat="1" ht="15" customHeight="1" x14ac:dyDescent="0.25">
      <c r="A194" s="564">
        <v>7</v>
      </c>
      <c r="B194" s="567"/>
      <c r="C194" s="614" t="s">
        <v>904</v>
      </c>
      <c r="D194" s="773"/>
      <c r="E194" s="774"/>
      <c r="F194" s="847" t="s">
        <v>779</v>
      </c>
      <c r="G194" s="805" t="s">
        <v>782</v>
      </c>
      <c r="H194" s="806"/>
      <c r="I194" s="806"/>
      <c r="J194" s="807"/>
      <c r="K194" s="601">
        <v>7934</v>
      </c>
      <c r="L194" s="79"/>
      <c r="M194" s="79"/>
      <c r="N194" s="76"/>
      <c r="O194" s="76"/>
      <c r="P194" s="76"/>
      <c r="Q194" s="76"/>
      <c r="R194" s="76"/>
      <c r="S194" s="76"/>
      <c r="T194" s="76"/>
      <c r="U194" s="76"/>
      <c r="V194" s="76"/>
      <c r="W194" s="76"/>
      <c r="X194" s="76"/>
      <c r="Y194" s="76"/>
      <c r="Z194" s="76"/>
      <c r="AA194" s="76"/>
      <c r="AB194" s="76"/>
      <c r="AC194" s="76"/>
      <c r="AD194" s="76"/>
      <c r="AE194" s="76"/>
      <c r="AF194" s="76"/>
      <c r="AG194" s="76"/>
      <c r="AH194" s="76"/>
      <c r="AI194" s="76"/>
      <c r="AJ194" s="76"/>
      <c r="AK194" s="76"/>
      <c r="AL194" s="76"/>
      <c r="AM194" s="76"/>
      <c r="AN194" s="76"/>
      <c r="AO194" s="76"/>
      <c r="AP194" s="76"/>
      <c r="AQ194" s="76"/>
      <c r="AR194" s="76"/>
      <c r="AS194" s="76"/>
      <c r="AT194" s="76"/>
      <c r="AU194" s="76"/>
      <c r="AV194" s="76"/>
      <c r="AW194" s="76"/>
      <c r="AX194" s="76"/>
      <c r="AY194" s="76"/>
      <c r="AZ194" s="76"/>
      <c r="BA194" s="76"/>
      <c r="BB194" s="76"/>
      <c r="BC194" s="76"/>
      <c r="BD194" s="76"/>
      <c r="BE194" s="76"/>
      <c r="BF194" s="76"/>
      <c r="BG194" s="76"/>
      <c r="BH194" s="76"/>
      <c r="BI194" s="76"/>
      <c r="BJ194" s="76"/>
      <c r="BK194" s="76"/>
      <c r="BL194" s="76"/>
      <c r="BM194" s="76"/>
      <c r="BN194" s="76"/>
      <c r="BO194" s="76"/>
      <c r="BP194" s="76"/>
      <c r="BQ194" s="76"/>
      <c r="BR194" s="76"/>
      <c r="BS194" s="76"/>
      <c r="BT194" s="76"/>
      <c r="BU194" s="76"/>
      <c r="BV194" s="76"/>
      <c r="BW194" s="76"/>
      <c r="BX194" s="76"/>
      <c r="BY194" s="76"/>
      <c r="BZ194" s="76"/>
      <c r="CA194" s="76"/>
      <c r="CB194" s="76"/>
      <c r="CC194" s="76"/>
      <c r="CD194" s="76"/>
      <c r="CE194" s="76"/>
      <c r="CF194" s="76"/>
      <c r="CG194" s="76"/>
      <c r="CH194" s="76"/>
      <c r="CI194" s="76"/>
      <c r="CJ194" s="76"/>
      <c r="CK194" s="76"/>
      <c r="CL194" s="76"/>
      <c r="CM194" s="76"/>
      <c r="CN194" s="76"/>
      <c r="CO194" s="76"/>
      <c r="CP194" s="76"/>
      <c r="CQ194" s="76"/>
      <c r="CR194" s="76"/>
      <c r="CS194" s="76"/>
      <c r="CT194" s="76"/>
      <c r="CU194" s="76"/>
      <c r="CV194" s="76"/>
      <c r="CW194" s="76"/>
      <c r="CX194" s="76"/>
      <c r="CY194" s="76"/>
      <c r="CZ194" s="76"/>
      <c r="DA194" s="76"/>
      <c r="DB194" s="76"/>
      <c r="DC194" s="76"/>
      <c r="DD194" s="76"/>
      <c r="DE194" s="76"/>
      <c r="DF194" s="76"/>
      <c r="DG194" s="76"/>
      <c r="DH194" s="76"/>
      <c r="DI194" s="76"/>
      <c r="DJ194" s="76"/>
      <c r="DK194" s="76"/>
      <c r="DL194" s="76"/>
      <c r="DM194" s="76"/>
      <c r="DN194" s="76"/>
      <c r="DO194" s="76"/>
      <c r="DP194" s="76"/>
      <c r="DQ194" s="76"/>
      <c r="DR194" s="76"/>
      <c r="DS194" s="76"/>
      <c r="DT194" s="76"/>
      <c r="DU194" s="76"/>
      <c r="DV194" s="76"/>
      <c r="DW194" s="76"/>
      <c r="DX194" s="76"/>
      <c r="DY194" s="76"/>
      <c r="DZ194" s="76"/>
      <c r="EA194" s="76"/>
      <c r="EB194" s="76"/>
      <c r="EC194" s="76"/>
      <c r="ED194" s="76"/>
      <c r="EE194" s="76"/>
      <c r="EF194" s="76"/>
      <c r="EG194" s="76"/>
      <c r="EH194" s="76"/>
      <c r="EI194" s="76"/>
      <c r="EJ194" s="76"/>
      <c r="EK194" s="76"/>
      <c r="EL194" s="76"/>
      <c r="EM194" s="76"/>
      <c r="EN194" s="76"/>
      <c r="EO194" s="76"/>
      <c r="EP194" s="76"/>
      <c r="EQ194" s="76"/>
      <c r="ER194" s="76"/>
      <c r="ES194" s="76"/>
      <c r="ET194" s="76"/>
      <c r="EU194" s="76"/>
      <c r="EV194" s="76"/>
      <c r="EW194" s="76"/>
      <c r="EX194" s="76"/>
      <c r="EY194" s="76"/>
    </row>
    <row r="195" spans="1:155" s="89" customFormat="1" ht="15" customHeight="1" x14ac:dyDescent="0.25">
      <c r="A195" s="564"/>
      <c r="B195" s="568"/>
      <c r="C195" s="614"/>
      <c r="D195" s="773"/>
      <c r="E195" s="832"/>
      <c r="F195" s="848"/>
      <c r="G195" s="808"/>
      <c r="H195" s="809"/>
      <c r="I195" s="809"/>
      <c r="J195" s="810"/>
      <c r="K195" s="601"/>
      <c r="L195" s="79"/>
      <c r="M195" s="79"/>
      <c r="N195" s="76"/>
      <c r="O195" s="76"/>
      <c r="P195" s="76"/>
      <c r="Q195" s="76"/>
      <c r="R195" s="76"/>
      <c r="S195" s="76"/>
      <c r="T195" s="76"/>
      <c r="U195" s="76"/>
      <c r="V195" s="76"/>
      <c r="W195" s="76"/>
      <c r="X195" s="76"/>
      <c r="Y195" s="76"/>
      <c r="Z195" s="76"/>
      <c r="AA195" s="76"/>
      <c r="AB195" s="76"/>
      <c r="AC195" s="76"/>
      <c r="AD195" s="76"/>
      <c r="AE195" s="76"/>
      <c r="AF195" s="76"/>
      <c r="AG195" s="76"/>
      <c r="AH195" s="76"/>
      <c r="AI195" s="76"/>
      <c r="AJ195" s="76"/>
      <c r="AK195" s="76"/>
      <c r="AL195" s="76"/>
      <c r="AM195" s="76"/>
      <c r="AN195" s="76"/>
      <c r="AO195" s="76"/>
      <c r="AP195" s="76"/>
      <c r="AQ195" s="76"/>
      <c r="AR195" s="76"/>
      <c r="AS195" s="76"/>
      <c r="AT195" s="76"/>
      <c r="AU195" s="76"/>
      <c r="AV195" s="76"/>
      <c r="AW195" s="76"/>
      <c r="AX195" s="76"/>
      <c r="AY195" s="76"/>
      <c r="AZ195" s="76"/>
      <c r="BA195" s="76"/>
      <c r="BB195" s="76"/>
      <c r="BC195" s="76"/>
      <c r="BD195" s="76"/>
      <c r="BE195" s="76"/>
      <c r="BF195" s="76"/>
      <c r="BG195" s="76"/>
      <c r="BH195" s="76"/>
      <c r="BI195" s="76"/>
      <c r="BJ195" s="76"/>
      <c r="BK195" s="76"/>
      <c r="BL195" s="76"/>
      <c r="BM195" s="76"/>
      <c r="BN195" s="76"/>
      <c r="BO195" s="76"/>
      <c r="BP195" s="76"/>
      <c r="BQ195" s="76"/>
      <c r="BR195" s="76"/>
      <c r="BS195" s="76"/>
      <c r="BT195" s="76"/>
      <c r="BU195" s="76"/>
      <c r="BV195" s="76"/>
      <c r="BW195" s="76"/>
      <c r="BX195" s="76"/>
      <c r="BY195" s="76"/>
      <c r="BZ195" s="76"/>
      <c r="CA195" s="76"/>
      <c r="CB195" s="76"/>
      <c r="CC195" s="76"/>
      <c r="CD195" s="76"/>
      <c r="CE195" s="76"/>
      <c r="CF195" s="76"/>
      <c r="CG195" s="76"/>
      <c r="CH195" s="76"/>
      <c r="CI195" s="76"/>
      <c r="CJ195" s="76"/>
      <c r="CK195" s="76"/>
      <c r="CL195" s="76"/>
      <c r="CM195" s="76"/>
      <c r="CN195" s="76"/>
      <c r="CO195" s="76"/>
      <c r="CP195" s="76"/>
      <c r="CQ195" s="76"/>
      <c r="CR195" s="76"/>
      <c r="CS195" s="76"/>
      <c r="CT195" s="76"/>
      <c r="CU195" s="76"/>
      <c r="CV195" s="76"/>
      <c r="CW195" s="76"/>
      <c r="CX195" s="76"/>
      <c r="CY195" s="76"/>
      <c r="CZ195" s="76"/>
      <c r="DA195" s="76"/>
      <c r="DB195" s="76"/>
      <c r="DC195" s="76"/>
      <c r="DD195" s="76"/>
      <c r="DE195" s="76"/>
      <c r="DF195" s="76"/>
      <c r="DG195" s="76"/>
      <c r="DH195" s="76"/>
      <c r="DI195" s="76"/>
      <c r="DJ195" s="76"/>
      <c r="DK195" s="76"/>
      <c r="DL195" s="76"/>
      <c r="DM195" s="76"/>
      <c r="DN195" s="76"/>
      <c r="DO195" s="76"/>
      <c r="DP195" s="76"/>
      <c r="DQ195" s="76"/>
      <c r="DR195" s="76"/>
      <c r="DS195" s="76"/>
      <c r="DT195" s="76"/>
      <c r="DU195" s="76"/>
      <c r="DV195" s="76"/>
      <c r="DW195" s="76"/>
      <c r="DX195" s="76"/>
      <c r="DY195" s="76"/>
      <c r="DZ195" s="76"/>
      <c r="EA195" s="76"/>
      <c r="EB195" s="76"/>
      <c r="EC195" s="76"/>
      <c r="ED195" s="76"/>
      <c r="EE195" s="76"/>
      <c r="EF195" s="76"/>
      <c r="EG195" s="76"/>
      <c r="EH195" s="76"/>
      <c r="EI195" s="76"/>
      <c r="EJ195" s="76"/>
      <c r="EK195" s="76"/>
      <c r="EL195" s="76"/>
      <c r="EM195" s="76"/>
      <c r="EN195" s="76"/>
      <c r="EO195" s="76"/>
      <c r="EP195" s="76"/>
      <c r="EQ195" s="76"/>
      <c r="ER195" s="76"/>
      <c r="ES195" s="76"/>
      <c r="ET195" s="76"/>
      <c r="EU195" s="76"/>
      <c r="EV195" s="76"/>
      <c r="EW195" s="76"/>
      <c r="EX195" s="76"/>
      <c r="EY195" s="76"/>
    </row>
    <row r="196" spans="1:155" s="89" customFormat="1" ht="15" customHeight="1" x14ac:dyDescent="0.25">
      <c r="A196" s="564"/>
      <c r="B196" s="568"/>
      <c r="C196" s="614"/>
      <c r="D196" s="773"/>
      <c r="E196" s="832"/>
      <c r="F196" s="849"/>
      <c r="G196" s="811"/>
      <c r="H196" s="812"/>
      <c r="I196" s="812"/>
      <c r="J196" s="813"/>
      <c r="K196" s="601"/>
      <c r="L196" s="79"/>
      <c r="M196" s="79"/>
      <c r="N196" s="76"/>
      <c r="O196" s="76"/>
      <c r="P196" s="76"/>
      <c r="Q196" s="76"/>
      <c r="R196" s="76"/>
      <c r="S196" s="76"/>
      <c r="T196" s="76"/>
      <c r="U196" s="76"/>
      <c r="V196" s="76"/>
      <c r="W196" s="76"/>
      <c r="X196" s="76"/>
      <c r="Y196" s="76"/>
      <c r="Z196" s="76"/>
      <c r="AA196" s="76"/>
      <c r="AB196" s="76"/>
      <c r="AC196" s="76"/>
      <c r="AD196" s="76"/>
      <c r="AE196" s="76"/>
      <c r="AF196" s="76"/>
      <c r="AG196" s="76"/>
      <c r="AH196" s="76"/>
      <c r="AI196" s="76"/>
      <c r="AJ196" s="76"/>
      <c r="AK196" s="76"/>
      <c r="AL196" s="76"/>
      <c r="AM196" s="76"/>
      <c r="AN196" s="76"/>
      <c r="AO196" s="76"/>
      <c r="AP196" s="76"/>
      <c r="AQ196" s="76"/>
      <c r="AR196" s="76"/>
      <c r="AS196" s="76"/>
      <c r="AT196" s="76"/>
      <c r="AU196" s="76"/>
      <c r="AV196" s="76"/>
      <c r="AW196" s="76"/>
      <c r="AX196" s="76"/>
      <c r="AY196" s="76"/>
      <c r="AZ196" s="76"/>
      <c r="BA196" s="76"/>
      <c r="BB196" s="76"/>
      <c r="BC196" s="76"/>
      <c r="BD196" s="76"/>
      <c r="BE196" s="76"/>
      <c r="BF196" s="76"/>
      <c r="BG196" s="76"/>
      <c r="BH196" s="76"/>
      <c r="BI196" s="76"/>
      <c r="BJ196" s="76"/>
      <c r="BK196" s="76"/>
      <c r="BL196" s="76"/>
      <c r="BM196" s="76"/>
      <c r="BN196" s="76"/>
      <c r="BO196" s="76"/>
      <c r="BP196" s="76"/>
      <c r="BQ196" s="76"/>
      <c r="BR196" s="76"/>
      <c r="BS196" s="76"/>
      <c r="BT196" s="76"/>
      <c r="BU196" s="76"/>
      <c r="BV196" s="76"/>
      <c r="BW196" s="76"/>
      <c r="BX196" s="76"/>
      <c r="BY196" s="76"/>
      <c r="BZ196" s="76"/>
      <c r="CA196" s="76"/>
      <c r="CB196" s="76"/>
      <c r="CC196" s="76"/>
      <c r="CD196" s="76"/>
      <c r="CE196" s="76"/>
      <c r="CF196" s="76"/>
      <c r="CG196" s="76"/>
      <c r="CH196" s="76"/>
      <c r="CI196" s="76"/>
      <c r="CJ196" s="76"/>
      <c r="CK196" s="76"/>
      <c r="CL196" s="76"/>
      <c r="CM196" s="76"/>
      <c r="CN196" s="76"/>
      <c r="CO196" s="76"/>
      <c r="CP196" s="76"/>
      <c r="CQ196" s="76"/>
      <c r="CR196" s="76"/>
      <c r="CS196" s="76"/>
      <c r="CT196" s="76"/>
      <c r="CU196" s="76"/>
      <c r="CV196" s="76"/>
      <c r="CW196" s="76"/>
      <c r="CX196" s="76"/>
      <c r="CY196" s="76"/>
      <c r="CZ196" s="76"/>
      <c r="DA196" s="76"/>
      <c r="DB196" s="76"/>
      <c r="DC196" s="76"/>
      <c r="DD196" s="76"/>
      <c r="DE196" s="76"/>
      <c r="DF196" s="76"/>
      <c r="DG196" s="76"/>
      <c r="DH196" s="76"/>
      <c r="DI196" s="76"/>
      <c r="DJ196" s="76"/>
      <c r="DK196" s="76"/>
      <c r="DL196" s="76"/>
      <c r="DM196" s="76"/>
      <c r="DN196" s="76"/>
      <c r="DO196" s="76"/>
      <c r="DP196" s="76"/>
      <c r="DQ196" s="76"/>
      <c r="DR196" s="76"/>
      <c r="DS196" s="76"/>
      <c r="DT196" s="76"/>
      <c r="DU196" s="76"/>
      <c r="DV196" s="76"/>
      <c r="DW196" s="76"/>
      <c r="DX196" s="76"/>
      <c r="DY196" s="76"/>
      <c r="DZ196" s="76"/>
      <c r="EA196" s="76"/>
      <c r="EB196" s="76"/>
      <c r="EC196" s="76"/>
      <c r="ED196" s="76"/>
      <c r="EE196" s="76"/>
      <c r="EF196" s="76"/>
      <c r="EG196" s="76"/>
      <c r="EH196" s="76"/>
      <c r="EI196" s="76"/>
      <c r="EJ196" s="76"/>
      <c r="EK196" s="76"/>
      <c r="EL196" s="76"/>
      <c r="EM196" s="76"/>
      <c r="EN196" s="76"/>
      <c r="EO196" s="76"/>
      <c r="EP196" s="76"/>
      <c r="EQ196" s="76"/>
      <c r="ER196" s="76"/>
      <c r="ES196" s="76"/>
      <c r="ET196" s="76"/>
      <c r="EU196" s="76"/>
      <c r="EV196" s="76"/>
      <c r="EW196" s="76"/>
      <c r="EX196" s="76"/>
      <c r="EY196" s="76"/>
    </row>
    <row r="197" spans="1:155" s="89" customFormat="1" ht="15" customHeight="1" x14ac:dyDescent="0.25">
      <c r="A197" s="564"/>
      <c r="B197" s="568"/>
      <c r="C197" s="614"/>
      <c r="D197" s="773"/>
      <c r="E197" s="832"/>
      <c r="F197" s="844" t="s">
        <v>781</v>
      </c>
      <c r="G197" s="805" t="s">
        <v>783</v>
      </c>
      <c r="H197" s="806"/>
      <c r="I197" s="806"/>
      <c r="J197" s="807"/>
      <c r="K197" s="601"/>
      <c r="L197" s="79"/>
      <c r="M197" s="79"/>
      <c r="N197" s="76"/>
      <c r="O197" s="76"/>
      <c r="P197" s="76"/>
      <c r="Q197" s="76"/>
      <c r="R197" s="76"/>
      <c r="S197" s="76"/>
      <c r="T197" s="76"/>
      <c r="U197" s="76"/>
      <c r="V197" s="76"/>
      <c r="W197" s="76"/>
      <c r="X197" s="76"/>
      <c r="Y197" s="76"/>
      <c r="Z197" s="76"/>
      <c r="AA197" s="76"/>
      <c r="AB197" s="76"/>
      <c r="AC197" s="76"/>
      <c r="AD197" s="76"/>
      <c r="AE197" s="76"/>
      <c r="AF197" s="76"/>
      <c r="AG197" s="76"/>
      <c r="AH197" s="76"/>
      <c r="AI197" s="76"/>
      <c r="AJ197" s="76"/>
      <c r="AK197" s="76"/>
      <c r="AL197" s="76"/>
      <c r="AM197" s="76"/>
      <c r="AN197" s="76"/>
      <c r="AO197" s="76"/>
      <c r="AP197" s="76"/>
      <c r="AQ197" s="76"/>
      <c r="AR197" s="76"/>
      <c r="AS197" s="76"/>
      <c r="AT197" s="76"/>
      <c r="AU197" s="76"/>
      <c r="AV197" s="76"/>
      <c r="AW197" s="76"/>
      <c r="AX197" s="76"/>
      <c r="AY197" s="76"/>
      <c r="AZ197" s="76"/>
      <c r="BA197" s="76"/>
      <c r="BB197" s="76"/>
      <c r="BC197" s="76"/>
      <c r="BD197" s="76"/>
      <c r="BE197" s="76"/>
      <c r="BF197" s="76"/>
      <c r="BG197" s="76"/>
      <c r="BH197" s="76"/>
      <c r="BI197" s="76"/>
      <c r="BJ197" s="76"/>
      <c r="BK197" s="76"/>
      <c r="BL197" s="76"/>
      <c r="BM197" s="76"/>
      <c r="BN197" s="76"/>
      <c r="BO197" s="76"/>
      <c r="BP197" s="76"/>
      <c r="BQ197" s="76"/>
      <c r="BR197" s="76"/>
      <c r="BS197" s="76"/>
      <c r="BT197" s="76"/>
      <c r="BU197" s="76"/>
      <c r="BV197" s="76"/>
      <c r="BW197" s="76"/>
      <c r="BX197" s="76"/>
      <c r="BY197" s="76"/>
      <c r="BZ197" s="76"/>
      <c r="CA197" s="76"/>
      <c r="CB197" s="76"/>
      <c r="CC197" s="76"/>
      <c r="CD197" s="76"/>
      <c r="CE197" s="76"/>
      <c r="CF197" s="76"/>
      <c r="CG197" s="76"/>
      <c r="CH197" s="76"/>
      <c r="CI197" s="76"/>
      <c r="CJ197" s="76"/>
      <c r="CK197" s="76"/>
      <c r="CL197" s="76"/>
      <c r="CM197" s="76"/>
      <c r="CN197" s="76"/>
      <c r="CO197" s="76"/>
      <c r="CP197" s="76"/>
      <c r="CQ197" s="76"/>
      <c r="CR197" s="76"/>
      <c r="CS197" s="76"/>
      <c r="CT197" s="76"/>
      <c r="CU197" s="76"/>
      <c r="CV197" s="76"/>
      <c r="CW197" s="76"/>
      <c r="CX197" s="76"/>
      <c r="CY197" s="76"/>
      <c r="CZ197" s="76"/>
      <c r="DA197" s="76"/>
      <c r="DB197" s="76"/>
      <c r="DC197" s="76"/>
      <c r="DD197" s="76"/>
      <c r="DE197" s="76"/>
      <c r="DF197" s="76"/>
      <c r="DG197" s="76"/>
      <c r="DH197" s="76"/>
      <c r="DI197" s="76"/>
      <c r="DJ197" s="76"/>
      <c r="DK197" s="76"/>
      <c r="DL197" s="76"/>
      <c r="DM197" s="76"/>
      <c r="DN197" s="76"/>
      <c r="DO197" s="76"/>
      <c r="DP197" s="76"/>
      <c r="DQ197" s="76"/>
      <c r="DR197" s="76"/>
      <c r="DS197" s="76"/>
      <c r="DT197" s="76"/>
      <c r="DU197" s="76"/>
      <c r="DV197" s="76"/>
      <c r="DW197" s="76"/>
      <c r="DX197" s="76"/>
      <c r="DY197" s="76"/>
      <c r="DZ197" s="76"/>
      <c r="EA197" s="76"/>
      <c r="EB197" s="76"/>
      <c r="EC197" s="76"/>
      <c r="ED197" s="76"/>
      <c r="EE197" s="76"/>
      <c r="EF197" s="76"/>
      <c r="EG197" s="76"/>
      <c r="EH197" s="76"/>
      <c r="EI197" s="76"/>
      <c r="EJ197" s="76"/>
      <c r="EK197" s="76"/>
      <c r="EL197" s="76"/>
      <c r="EM197" s="76"/>
      <c r="EN197" s="76"/>
      <c r="EO197" s="76"/>
      <c r="EP197" s="76"/>
      <c r="EQ197" s="76"/>
      <c r="ER197" s="76"/>
      <c r="ES197" s="76"/>
      <c r="ET197" s="76"/>
      <c r="EU197" s="76"/>
      <c r="EV197" s="76"/>
      <c r="EW197" s="76"/>
      <c r="EX197" s="76"/>
      <c r="EY197" s="76"/>
    </row>
    <row r="198" spans="1:155" s="89" customFormat="1" ht="15" customHeight="1" x14ac:dyDescent="0.25">
      <c r="A198" s="564"/>
      <c r="B198" s="568"/>
      <c r="C198" s="614"/>
      <c r="D198" s="773"/>
      <c r="E198" s="832"/>
      <c r="F198" s="845"/>
      <c r="G198" s="808"/>
      <c r="H198" s="809"/>
      <c r="I198" s="809"/>
      <c r="J198" s="810"/>
      <c r="K198" s="601"/>
      <c r="L198" s="79"/>
      <c r="M198" s="79"/>
      <c r="N198" s="76"/>
      <c r="O198" s="76"/>
      <c r="P198" s="76"/>
      <c r="Q198" s="76"/>
      <c r="R198" s="76"/>
      <c r="S198" s="76"/>
      <c r="T198" s="76"/>
      <c r="U198" s="76"/>
      <c r="V198" s="76"/>
      <c r="W198" s="76"/>
      <c r="X198" s="76"/>
      <c r="Y198" s="76"/>
      <c r="Z198" s="76"/>
      <c r="AA198" s="76"/>
      <c r="AB198" s="76"/>
      <c r="AC198" s="76"/>
      <c r="AD198" s="76"/>
      <c r="AE198" s="76"/>
      <c r="AF198" s="76"/>
      <c r="AG198" s="76"/>
      <c r="AH198" s="76"/>
      <c r="AI198" s="76"/>
      <c r="AJ198" s="76"/>
      <c r="AK198" s="76"/>
      <c r="AL198" s="76"/>
      <c r="AM198" s="76"/>
      <c r="AN198" s="76"/>
      <c r="AO198" s="76"/>
      <c r="AP198" s="76"/>
      <c r="AQ198" s="76"/>
      <c r="AR198" s="76"/>
      <c r="AS198" s="76"/>
      <c r="AT198" s="76"/>
      <c r="AU198" s="76"/>
      <c r="AV198" s="76"/>
      <c r="AW198" s="76"/>
      <c r="AX198" s="76"/>
      <c r="AY198" s="76"/>
      <c r="AZ198" s="76"/>
      <c r="BA198" s="76"/>
      <c r="BB198" s="76"/>
      <c r="BC198" s="76"/>
      <c r="BD198" s="76"/>
      <c r="BE198" s="76"/>
      <c r="BF198" s="76"/>
      <c r="BG198" s="76"/>
      <c r="BH198" s="76"/>
      <c r="BI198" s="76"/>
      <c r="BJ198" s="76"/>
      <c r="BK198" s="76"/>
      <c r="BL198" s="76"/>
      <c r="BM198" s="76"/>
      <c r="BN198" s="76"/>
      <c r="BO198" s="76"/>
      <c r="BP198" s="76"/>
      <c r="BQ198" s="76"/>
      <c r="BR198" s="76"/>
      <c r="BS198" s="76"/>
      <c r="BT198" s="76"/>
      <c r="BU198" s="76"/>
      <c r="BV198" s="76"/>
      <c r="BW198" s="76"/>
      <c r="BX198" s="76"/>
      <c r="BY198" s="76"/>
      <c r="BZ198" s="76"/>
      <c r="CA198" s="76"/>
      <c r="CB198" s="76"/>
      <c r="CC198" s="76"/>
      <c r="CD198" s="76"/>
      <c r="CE198" s="76"/>
      <c r="CF198" s="76"/>
      <c r="CG198" s="76"/>
      <c r="CH198" s="76"/>
      <c r="CI198" s="76"/>
      <c r="CJ198" s="76"/>
      <c r="CK198" s="76"/>
      <c r="CL198" s="76"/>
      <c r="CM198" s="76"/>
      <c r="CN198" s="76"/>
      <c r="CO198" s="76"/>
      <c r="CP198" s="76"/>
      <c r="CQ198" s="76"/>
      <c r="CR198" s="76"/>
      <c r="CS198" s="76"/>
      <c r="CT198" s="76"/>
      <c r="CU198" s="76"/>
      <c r="CV198" s="76"/>
      <c r="CW198" s="76"/>
      <c r="CX198" s="76"/>
      <c r="CY198" s="76"/>
      <c r="CZ198" s="76"/>
      <c r="DA198" s="76"/>
      <c r="DB198" s="76"/>
      <c r="DC198" s="76"/>
      <c r="DD198" s="76"/>
      <c r="DE198" s="76"/>
      <c r="DF198" s="76"/>
      <c r="DG198" s="76"/>
      <c r="DH198" s="76"/>
      <c r="DI198" s="76"/>
      <c r="DJ198" s="76"/>
      <c r="DK198" s="76"/>
      <c r="DL198" s="76"/>
      <c r="DM198" s="76"/>
      <c r="DN198" s="76"/>
      <c r="DO198" s="76"/>
      <c r="DP198" s="76"/>
      <c r="DQ198" s="76"/>
      <c r="DR198" s="76"/>
      <c r="DS198" s="76"/>
      <c r="DT198" s="76"/>
      <c r="DU198" s="76"/>
      <c r="DV198" s="76"/>
      <c r="DW198" s="76"/>
      <c r="DX198" s="76"/>
      <c r="DY198" s="76"/>
      <c r="DZ198" s="76"/>
      <c r="EA198" s="76"/>
      <c r="EB198" s="76"/>
      <c r="EC198" s="76"/>
      <c r="ED198" s="76"/>
      <c r="EE198" s="76"/>
      <c r="EF198" s="76"/>
      <c r="EG198" s="76"/>
      <c r="EH198" s="76"/>
      <c r="EI198" s="76"/>
      <c r="EJ198" s="76"/>
      <c r="EK198" s="76"/>
      <c r="EL198" s="76"/>
      <c r="EM198" s="76"/>
      <c r="EN198" s="76"/>
      <c r="EO198" s="76"/>
      <c r="EP198" s="76"/>
      <c r="EQ198" s="76"/>
      <c r="ER198" s="76"/>
      <c r="ES198" s="76"/>
      <c r="ET198" s="76"/>
      <c r="EU198" s="76"/>
      <c r="EV198" s="76"/>
      <c r="EW198" s="76"/>
      <c r="EX198" s="76"/>
      <c r="EY198" s="76"/>
    </row>
    <row r="199" spans="1:155" s="89" customFormat="1" ht="15" customHeight="1" x14ac:dyDescent="0.25">
      <c r="A199" s="564"/>
      <c r="B199" s="568"/>
      <c r="C199" s="614"/>
      <c r="D199" s="773"/>
      <c r="E199" s="832"/>
      <c r="F199" s="846"/>
      <c r="G199" s="811"/>
      <c r="H199" s="812"/>
      <c r="I199" s="812"/>
      <c r="J199" s="813"/>
      <c r="K199" s="601"/>
      <c r="L199" s="79"/>
      <c r="M199" s="79"/>
      <c r="N199" s="76"/>
      <c r="O199" s="76"/>
      <c r="P199" s="76"/>
      <c r="Q199" s="76"/>
      <c r="R199" s="76"/>
      <c r="S199" s="76"/>
      <c r="T199" s="76"/>
      <c r="U199" s="76"/>
      <c r="V199" s="76"/>
      <c r="W199" s="76"/>
      <c r="X199" s="76"/>
      <c r="Y199" s="76"/>
      <c r="Z199" s="76"/>
      <c r="AA199" s="76"/>
      <c r="AB199" s="76"/>
      <c r="AC199" s="76"/>
      <c r="AD199" s="76"/>
      <c r="AE199" s="76"/>
      <c r="AF199" s="76"/>
      <c r="AG199" s="76"/>
      <c r="AH199" s="76"/>
      <c r="AI199" s="76"/>
      <c r="AJ199" s="76"/>
      <c r="AK199" s="76"/>
      <c r="AL199" s="76"/>
      <c r="AM199" s="76"/>
      <c r="AN199" s="76"/>
      <c r="AO199" s="76"/>
      <c r="AP199" s="76"/>
      <c r="AQ199" s="76"/>
      <c r="AR199" s="76"/>
      <c r="AS199" s="76"/>
      <c r="AT199" s="76"/>
      <c r="AU199" s="76"/>
      <c r="AV199" s="76"/>
      <c r="AW199" s="76"/>
      <c r="AX199" s="76"/>
      <c r="AY199" s="76"/>
      <c r="AZ199" s="76"/>
      <c r="BA199" s="76"/>
      <c r="BB199" s="76"/>
      <c r="BC199" s="76"/>
      <c r="BD199" s="76"/>
      <c r="BE199" s="76"/>
      <c r="BF199" s="76"/>
      <c r="BG199" s="76"/>
      <c r="BH199" s="76"/>
      <c r="BI199" s="76"/>
      <c r="BJ199" s="76"/>
      <c r="BK199" s="76"/>
      <c r="BL199" s="76"/>
      <c r="BM199" s="76"/>
      <c r="BN199" s="76"/>
      <c r="BO199" s="76"/>
      <c r="BP199" s="76"/>
      <c r="BQ199" s="76"/>
      <c r="BR199" s="76"/>
      <c r="BS199" s="76"/>
      <c r="BT199" s="76"/>
      <c r="BU199" s="76"/>
      <c r="BV199" s="76"/>
      <c r="BW199" s="76"/>
      <c r="BX199" s="76"/>
      <c r="BY199" s="76"/>
      <c r="BZ199" s="76"/>
      <c r="CA199" s="76"/>
      <c r="CB199" s="76"/>
      <c r="CC199" s="76"/>
      <c r="CD199" s="76"/>
      <c r="CE199" s="76"/>
      <c r="CF199" s="76"/>
      <c r="CG199" s="76"/>
      <c r="CH199" s="76"/>
      <c r="CI199" s="76"/>
      <c r="CJ199" s="76"/>
      <c r="CK199" s="76"/>
      <c r="CL199" s="76"/>
      <c r="CM199" s="76"/>
      <c r="CN199" s="76"/>
      <c r="CO199" s="76"/>
      <c r="CP199" s="76"/>
      <c r="CQ199" s="76"/>
      <c r="CR199" s="76"/>
      <c r="CS199" s="76"/>
      <c r="CT199" s="76"/>
      <c r="CU199" s="76"/>
      <c r="CV199" s="76"/>
      <c r="CW199" s="76"/>
      <c r="CX199" s="76"/>
      <c r="CY199" s="76"/>
      <c r="CZ199" s="76"/>
      <c r="DA199" s="76"/>
      <c r="DB199" s="76"/>
      <c r="DC199" s="76"/>
      <c r="DD199" s="76"/>
      <c r="DE199" s="76"/>
      <c r="DF199" s="76"/>
      <c r="DG199" s="76"/>
      <c r="DH199" s="76"/>
      <c r="DI199" s="76"/>
      <c r="DJ199" s="76"/>
      <c r="DK199" s="76"/>
      <c r="DL199" s="76"/>
      <c r="DM199" s="76"/>
      <c r="DN199" s="76"/>
      <c r="DO199" s="76"/>
      <c r="DP199" s="76"/>
      <c r="DQ199" s="76"/>
      <c r="DR199" s="76"/>
      <c r="DS199" s="76"/>
      <c r="DT199" s="76"/>
      <c r="DU199" s="76"/>
      <c r="DV199" s="76"/>
      <c r="DW199" s="76"/>
      <c r="DX199" s="76"/>
      <c r="DY199" s="76"/>
      <c r="DZ199" s="76"/>
      <c r="EA199" s="76"/>
      <c r="EB199" s="76"/>
      <c r="EC199" s="76"/>
      <c r="ED199" s="76"/>
      <c r="EE199" s="76"/>
      <c r="EF199" s="76"/>
      <c r="EG199" s="76"/>
      <c r="EH199" s="76"/>
      <c r="EI199" s="76"/>
      <c r="EJ199" s="76"/>
      <c r="EK199" s="76"/>
      <c r="EL199" s="76"/>
      <c r="EM199" s="76"/>
      <c r="EN199" s="76"/>
      <c r="EO199" s="76"/>
      <c r="EP199" s="76"/>
      <c r="EQ199" s="76"/>
      <c r="ER199" s="76"/>
      <c r="ES199" s="76"/>
      <c r="ET199" s="76"/>
      <c r="EU199" s="76"/>
      <c r="EV199" s="76"/>
      <c r="EW199" s="76"/>
      <c r="EX199" s="76"/>
      <c r="EY199" s="76"/>
    </row>
    <row r="200" spans="1:155" s="89" customFormat="1" ht="15" customHeight="1" x14ac:dyDescent="0.25">
      <c r="A200" s="564"/>
      <c r="B200" s="568"/>
      <c r="C200" s="614"/>
      <c r="D200" s="773"/>
      <c r="E200" s="832"/>
      <c r="F200" s="844" t="s">
        <v>789</v>
      </c>
      <c r="G200" s="805" t="s">
        <v>790</v>
      </c>
      <c r="H200" s="806"/>
      <c r="I200" s="806"/>
      <c r="J200" s="807"/>
      <c r="K200" s="601"/>
      <c r="L200" s="79"/>
      <c r="M200" s="79"/>
      <c r="N200" s="76"/>
      <c r="O200" s="76"/>
      <c r="P200" s="76"/>
      <c r="Q200" s="76"/>
      <c r="R200" s="76"/>
      <c r="S200" s="76"/>
      <c r="T200" s="76"/>
      <c r="U200" s="76"/>
      <c r="V200" s="76"/>
      <c r="W200" s="76"/>
      <c r="X200" s="76"/>
      <c r="Y200" s="76"/>
      <c r="Z200" s="76"/>
      <c r="AA200" s="76"/>
      <c r="AB200" s="76"/>
      <c r="AC200" s="76"/>
      <c r="AD200" s="76"/>
      <c r="AE200" s="76"/>
      <c r="AF200" s="76"/>
      <c r="AG200" s="76"/>
      <c r="AH200" s="76"/>
      <c r="AI200" s="76"/>
      <c r="AJ200" s="76"/>
      <c r="AK200" s="76"/>
      <c r="AL200" s="76"/>
      <c r="AM200" s="76"/>
      <c r="AN200" s="76"/>
      <c r="AO200" s="76"/>
      <c r="AP200" s="76"/>
      <c r="AQ200" s="76"/>
      <c r="AR200" s="76"/>
      <c r="AS200" s="76"/>
      <c r="AT200" s="76"/>
      <c r="AU200" s="76"/>
      <c r="AV200" s="76"/>
      <c r="AW200" s="76"/>
      <c r="AX200" s="76"/>
      <c r="AY200" s="76"/>
      <c r="AZ200" s="76"/>
      <c r="BA200" s="76"/>
      <c r="BB200" s="76"/>
      <c r="BC200" s="76"/>
      <c r="BD200" s="76"/>
      <c r="BE200" s="76"/>
      <c r="BF200" s="76"/>
      <c r="BG200" s="76"/>
      <c r="BH200" s="76"/>
      <c r="BI200" s="76"/>
      <c r="BJ200" s="76"/>
      <c r="BK200" s="76"/>
      <c r="BL200" s="76"/>
      <c r="BM200" s="76"/>
      <c r="BN200" s="76"/>
      <c r="BO200" s="76"/>
      <c r="BP200" s="76"/>
      <c r="BQ200" s="76"/>
      <c r="BR200" s="76"/>
      <c r="BS200" s="76"/>
      <c r="BT200" s="76"/>
      <c r="BU200" s="76"/>
      <c r="BV200" s="76"/>
      <c r="BW200" s="76"/>
      <c r="BX200" s="76"/>
      <c r="BY200" s="76"/>
      <c r="BZ200" s="76"/>
      <c r="CA200" s="76"/>
      <c r="CB200" s="76"/>
      <c r="CC200" s="76"/>
      <c r="CD200" s="76"/>
      <c r="CE200" s="76"/>
      <c r="CF200" s="76"/>
      <c r="CG200" s="76"/>
      <c r="CH200" s="76"/>
      <c r="CI200" s="76"/>
      <c r="CJ200" s="76"/>
      <c r="CK200" s="76"/>
      <c r="CL200" s="76"/>
      <c r="CM200" s="76"/>
      <c r="CN200" s="76"/>
      <c r="CO200" s="76"/>
      <c r="CP200" s="76"/>
      <c r="CQ200" s="76"/>
      <c r="CR200" s="76"/>
      <c r="CS200" s="76"/>
      <c r="CT200" s="76"/>
      <c r="CU200" s="76"/>
      <c r="CV200" s="76"/>
      <c r="CW200" s="76"/>
      <c r="CX200" s="76"/>
      <c r="CY200" s="76"/>
      <c r="CZ200" s="76"/>
      <c r="DA200" s="76"/>
      <c r="DB200" s="76"/>
      <c r="DC200" s="76"/>
      <c r="DD200" s="76"/>
      <c r="DE200" s="76"/>
      <c r="DF200" s="76"/>
      <c r="DG200" s="76"/>
      <c r="DH200" s="76"/>
      <c r="DI200" s="76"/>
      <c r="DJ200" s="76"/>
      <c r="DK200" s="76"/>
      <c r="DL200" s="76"/>
      <c r="DM200" s="76"/>
      <c r="DN200" s="76"/>
      <c r="DO200" s="76"/>
      <c r="DP200" s="76"/>
      <c r="DQ200" s="76"/>
      <c r="DR200" s="76"/>
      <c r="DS200" s="76"/>
      <c r="DT200" s="76"/>
      <c r="DU200" s="76"/>
      <c r="DV200" s="76"/>
      <c r="DW200" s="76"/>
      <c r="DX200" s="76"/>
      <c r="DY200" s="76"/>
      <c r="DZ200" s="76"/>
      <c r="EA200" s="76"/>
      <c r="EB200" s="76"/>
      <c r="EC200" s="76"/>
      <c r="ED200" s="76"/>
      <c r="EE200" s="76"/>
      <c r="EF200" s="76"/>
      <c r="EG200" s="76"/>
      <c r="EH200" s="76"/>
      <c r="EI200" s="76"/>
      <c r="EJ200" s="76"/>
      <c r="EK200" s="76"/>
      <c r="EL200" s="76"/>
      <c r="EM200" s="76"/>
      <c r="EN200" s="76"/>
      <c r="EO200" s="76"/>
      <c r="EP200" s="76"/>
      <c r="EQ200" s="76"/>
      <c r="ER200" s="76"/>
      <c r="ES200" s="76"/>
      <c r="ET200" s="76"/>
      <c r="EU200" s="76"/>
      <c r="EV200" s="76"/>
      <c r="EW200" s="76"/>
      <c r="EX200" s="76"/>
      <c r="EY200" s="76"/>
    </row>
    <row r="201" spans="1:155" s="89" customFormat="1" ht="15" customHeight="1" x14ac:dyDescent="0.25">
      <c r="A201" s="564"/>
      <c r="B201" s="568"/>
      <c r="C201" s="614"/>
      <c r="D201" s="773"/>
      <c r="E201" s="832"/>
      <c r="F201" s="845"/>
      <c r="G201" s="808"/>
      <c r="H201" s="809"/>
      <c r="I201" s="809"/>
      <c r="J201" s="810"/>
      <c r="K201" s="601"/>
      <c r="L201" s="79"/>
      <c r="M201" s="79"/>
      <c r="N201" s="76"/>
      <c r="O201" s="76"/>
      <c r="P201" s="76"/>
      <c r="Q201" s="76"/>
      <c r="R201" s="76"/>
      <c r="S201" s="76"/>
      <c r="T201" s="76"/>
      <c r="U201" s="76"/>
      <c r="V201" s="76"/>
      <c r="W201" s="76"/>
      <c r="X201" s="76"/>
      <c r="Y201" s="76"/>
      <c r="Z201" s="76"/>
      <c r="AA201" s="76"/>
      <c r="AB201" s="76"/>
      <c r="AC201" s="76"/>
      <c r="AD201" s="76"/>
      <c r="AE201" s="76"/>
      <c r="AF201" s="76"/>
      <c r="AG201" s="76"/>
      <c r="AH201" s="76"/>
      <c r="AI201" s="76"/>
      <c r="AJ201" s="76"/>
      <c r="AK201" s="76"/>
      <c r="AL201" s="76"/>
      <c r="AM201" s="76"/>
      <c r="AN201" s="76"/>
      <c r="AO201" s="76"/>
      <c r="AP201" s="76"/>
      <c r="AQ201" s="76"/>
      <c r="AR201" s="76"/>
      <c r="AS201" s="76"/>
      <c r="AT201" s="76"/>
      <c r="AU201" s="76"/>
      <c r="AV201" s="76"/>
      <c r="AW201" s="76"/>
      <c r="AX201" s="76"/>
      <c r="AY201" s="76"/>
      <c r="AZ201" s="76"/>
      <c r="BA201" s="76"/>
      <c r="BB201" s="76"/>
      <c r="BC201" s="76"/>
      <c r="BD201" s="76"/>
      <c r="BE201" s="76"/>
      <c r="BF201" s="76"/>
      <c r="BG201" s="76"/>
      <c r="BH201" s="76"/>
      <c r="BI201" s="76"/>
      <c r="BJ201" s="76"/>
      <c r="BK201" s="76"/>
      <c r="BL201" s="76"/>
      <c r="BM201" s="76"/>
      <c r="BN201" s="76"/>
      <c r="BO201" s="76"/>
      <c r="BP201" s="76"/>
      <c r="BQ201" s="76"/>
      <c r="BR201" s="76"/>
      <c r="BS201" s="76"/>
      <c r="BT201" s="76"/>
      <c r="BU201" s="76"/>
      <c r="BV201" s="76"/>
      <c r="BW201" s="76"/>
      <c r="BX201" s="76"/>
      <c r="BY201" s="76"/>
      <c r="BZ201" s="76"/>
      <c r="CA201" s="76"/>
      <c r="CB201" s="76"/>
      <c r="CC201" s="76"/>
      <c r="CD201" s="76"/>
      <c r="CE201" s="76"/>
      <c r="CF201" s="76"/>
      <c r="CG201" s="76"/>
      <c r="CH201" s="76"/>
      <c r="CI201" s="76"/>
      <c r="CJ201" s="76"/>
      <c r="CK201" s="76"/>
      <c r="CL201" s="76"/>
      <c r="CM201" s="76"/>
      <c r="CN201" s="76"/>
      <c r="CO201" s="76"/>
      <c r="CP201" s="76"/>
      <c r="CQ201" s="76"/>
      <c r="CR201" s="76"/>
      <c r="CS201" s="76"/>
      <c r="CT201" s="76"/>
      <c r="CU201" s="76"/>
      <c r="CV201" s="76"/>
      <c r="CW201" s="76"/>
      <c r="CX201" s="76"/>
      <c r="CY201" s="76"/>
      <c r="CZ201" s="76"/>
      <c r="DA201" s="76"/>
      <c r="DB201" s="76"/>
      <c r="DC201" s="76"/>
      <c r="DD201" s="76"/>
      <c r="DE201" s="76"/>
      <c r="DF201" s="76"/>
      <c r="DG201" s="76"/>
      <c r="DH201" s="76"/>
      <c r="DI201" s="76"/>
      <c r="DJ201" s="76"/>
      <c r="DK201" s="76"/>
      <c r="DL201" s="76"/>
      <c r="DM201" s="76"/>
      <c r="DN201" s="76"/>
      <c r="DO201" s="76"/>
      <c r="DP201" s="76"/>
      <c r="DQ201" s="76"/>
      <c r="DR201" s="76"/>
      <c r="DS201" s="76"/>
      <c r="DT201" s="76"/>
      <c r="DU201" s="76"/>
      <c r="DV201" s="76"/>
      <c r="DW201" s="76"/>
      <c r="DX201" s="76"/>
      <c r="DY201" s="76"/>
      <c r="DZ201" s="76"/>
      <c r="EA201" s="76"/>
      <c r="EB201" s="76"/>
      <c r="EC201" s="76"/>
      <c r="ED201" s="76"/>
      <c r="EE201" s="76"/>
      <c r="EF201" s="76"/>
      <c r="EG201" s="76"/>
      <c r="EH201" s="76"/>
      <c r="EI201" s="76"/>
      <c r="EJ201" s="76"/>
      <c r="EK201" s="76"/>
      <c r="EL201" s="76"/>
      <c r="EM201" s="76"/>
      <c r="EN201" s="76"/>
      <c r="EO201" s="76"/>
      <c r="EP201" s="76"/>
      <c r="EQ201" s="76"/>
      <c r="ER201" s="76"/>
      <c r="ES201" s="76"/>
      <c r="ET201" s="76"/>
      <c r="EU201" s="76"/>
      <c r="EV201" s="76"/>
      <c r="EW201" s="76"/>
      <c r="EX201" s="76"/>
      <c r="EY201" s="76"/>
    </row>
    <row r="202" spans="1:155" s="89" customFormat="1" ht="15" customHeight="1" x14ac:dyDescent="0.25">
      <c r="A202" s="564"/>
      <c r="B202" s="568"/>
      <c r="C202" s="614"/>
      <c r="D202" s="773"/>
      <c r="E202" s="832"/>
      <c r="F202" s="846"/>
      <c r="G202" s="811"/>
      <c r="H202" s="812"/>
      <c r="I202" s="812"/>
      <c r="J202" s="813"/>
      <c r="K202" s="601"/>
      <c r="L202" s="79"/>
      <c r="M202" s="79"/>
      <c r="N202" s="76"/>
      <c r="O202" s="76"/>
      <c r="P202" s="76"/>
      <c r="Q202" s="76"/>
      <c r="R202" s="76"/>
      <c r="S202" s="76"/>
      <c r="T202" s="76"/>
      <c r="U202" s="76"/>
      <c r="V202" s="76"/>
      <c r="W202" s="76"/>
      <c r="X202" s="76"/>
      <c r="Y202" s="76"/>
      <c r="Z202" s="76"/>
      <c r="AA202" s="76"/>
      <c r="AB202" s="76"/>
      <c r="AC202" s="76"/>
      <c r="AD202" s="76"/>
      <c r="AE202" s="76"/>
      <c r="AF202" s="76"/>
      <c r="AG202" s="76"/>
      <c r="AH202" s="76"/>
      <c r="AI202" s="76"/>
      <c r="AJ202" s="76"/>
      <c r="AK202" s="76"/>
      <c r="AL202" s="76"/>
      <c r="AM202" s="76"/>
      <c r="AN202" s="76"/>
      <c r="AO202" s="76"/>
      <c r="AP202" s="76"/>
      <c r="AQ202" s="76"/>
      <c r="AR202" s="76"/>
      <c r="AS202" s="76"/>
      <c r="AT202" s="76"/>
      <c r="AU202" s="76"/>
      <c r="AV202" s="76"/>
      <c r="AW202" s="76"/>
      <c r="AX202" s="76"/>
      <c r="AY202" s="76"/>
      <c r="AZ202" s="76"/>
      <c r="BA202" s="76"/>
      <c r="BB202" s="76"/>
      <c r="BC202" s="76"/>
      <c r="BD202" s="76"/>
      <c r="BE202" s="76"/>
      <c r="BF202" s="76"/>
      <c r="BG202" s="76"/>
      <c r="BH202" s="76"/>
      <c r="BI202" s="76"/>
      <c r="BJ202" s="76"/>
      <c r="BK202" s="76"/>
      <c r="BL202" s="76"/>
      <c r="BM202" s="76"/>
      <c r="BN202" s="76"/>
      <c r="BO202" s="76"/>
      <c r="BP202" s="76"/>
      <c r="BQ202" s="76"/>
      <c r="BR202" s="76"/>
      <c r="BS202" s="76"/>
      <c r="BT202" s="76"/>
      <c r="BU202" s="76"/>
      <c r="BV202" s="76"/>
      <c r="BW202" s="76"/>
      <c r="BX202" s="76"/>
      <c r="BY202" s="76"/>
      <c r="BZ202" s="76"/>
      <c r="CA202" s="76"/>
      <c r="CB202" s="76"/>
      <c r="CC202" s="76"/>
      <c r="CD202" s="76"/>
      <c r="CE202" s="76"/>
      <c r="CF202" s="76"/>
      <c r="CG202" s="76"/>
      <c r="CH202" s="76"/>
      <c r="CI202" s="76"/>
      <c r="CJ202" s="76"/>
      <c r="CK202" s="76"/>
      <c r="CL202" s="76"/>
      <c r="CM202" s="76"/>
      <c r="CN202" s="76"/>
      <c r="CO202" s="76"/>
      <c r="CP202" s="76"/>
      <c r="CQ202" s="76"/>
      <c r="CR202" s="76"/>
      <c r="CS202" s="76"/>
      <c r="CT202" s="76"/>
      <c r="CU202" s="76"/>
      <c r="CV202" s="76"/>
      <c r="CW202" s="76"/>
      <c r="CX202" s="76"/>
      <c r="CY202" s="76"/>
      <c r="CZ202" s="76"/>
      <c r="DA202" s="76"/>
      <c r="DB202" s="76"/>
      <c r="DC202" s="76"/>
      <c r="DD202" s="76"/>
      <c r="DE202" s="76"/>
      <c r="DF202" s="76"/>
      <c r="DG202" s="76"/>
      <c r="DH202" s="76"/>
      <c r="DI202" s="76"/>
      <c r="DJ202" s="76"/>
      <c r="DK202" s="76"/>
      <c r="DL202" s="76"/>
      <c r="DM202" s="76"/>
      <c r="DN202" s="76"/>
      <c r="DO202" s="76"/>
      <c r="DP202" s="76"/>
      <c r="DQ202" s="76"/>
      <c r="DR202" s="76"/>
      <c r="DS202" s="76"/>
      <c r="DT202" s="76"/>
      <c r="DU202" s="76"/>
      <c r="DV202" s="76"/>
      <c r="DW202" s="76"/>
      <c r="DX202" s="76"/>
      <c r="DY202" s="76"/>
      <c r="DZ202" s="76"/>
      <c r="EA202" s="76"/>
      <c r="EB202" s="76"/>
      <c r="EC202" s="76"/>
      <c r="ED202" s="76"/>
      <c r="EE202" s="76"/>
      <c r="EF202" s="76"/>
      <c r="EG202" s="76"/>
      <c r="EH202" s="76"/>
      <c r="EI202" s="76"/>
      <c r="EJ202" s="76"/>
      <c r="EK202" s="76"/>
      <c r="EL202" s="76"/>
      <c r="EM202" s="76"/>
      <c r="EN202" s="76"/>
      <c r="EO202" s="76"/>
      <c r="EP202" s="76"/>
      <c r="EQ202" s="76"/>
      <c r="ER202" s="76"/>
      <c r="ES202" s="76"/>
      <c r="ET202" s="76"/>
      <c r="EU202" s="76"/>
      <c r="EV202" s="76"/>
      <c r="EW202" s="76"/>
      <c r="EX202" s="76"/>
      <c r="EY202" s="76"/>
    </row>
    <row r="203" spans="1:155" s="89" customFormat="1" ht="15" customHeight="1" x14ac:dyDescent="0.25">
      <c r="A203" s="564">
        <v>6</v>
      </c>
      <c r="B203" s="568"/>
      <c r="C203" s="614" t="s">
        <v>904</v>
      </c>
      <c r="D203" s="773"/>
      <c r="E203" s="832"/>
      <c r="F203" s="847" t="s">
        <v>1385</v>
      </c>
      <c r="G203" s="805">
        <v>220</v>
      </c>
      <c r="H203" s="806"/>
      <c r="I203" s="806"/>
      <c r="J203" s="807"/>
      <c r="K203" s="601"/>
      <c r="L203" s="79"/>
      <c r="M203" s="79"/>
      <c r="N203" s="76"/>
      <c r="O203" s="76"/>
      <c r="P203" s="76"/>
      <c r="Q203" s="76"/>
      <c r="R203" s="76"/>
      <c r="S203" s="76"/>
      <c r="T203" s="76"/>
      <c r="U203" s="76"/>
      <c r="V203" s="76"/>
      <c r="W203" s="76"/>
      <c r="X203" s="76"/>
      <c r="Y203" s="76"/>
      <c r="Z203" s="76"/>
      <c r="AA203" s="76"/>
      <c r="AB203" s="76"/>
      <c r="AC203" s="76"/>
      <c r="AD203" s="76"/>
      <c r="AE203" s="76"/>
      <c r="AF203" s="76"/>
      <c r="AG203" s="76"/>
      <c r="AH203" s="76"/>
      <c r="AI203" s="76"/>
      <c r="AJ203" s="76"/>
      <c r="AK203" s="76"/>
      <c r="AL203" s="76"/>
      <c r="AM203" s="76"/>
      <c r="AN203" s="76"/>
      <c r="AO203" s="76"/>
      <c r="AP203" s="76"/>
      <c r="AQ203" s="76"/>
      <c r="AR203" s="76"/>
      <c r="AS203" s="76"/>
      <c r="AT203" s="76"/>
      <c r="AU203" s="76"/>
      <c r="AV203" s="76"/>
      <c r="AW203" s="76"/>
      <c r="AX203" s="76"/>
      <c r="AY203" s="76"/>
      <c r="AZ203" s="76"/>
      <c r="BA203" s="76"/>
      <c r="BB203" s="76"/>
      <c r="BC203" s="76"/>
      <c r="BD203" s="76"/>
      <c r="BE203" s="76"/>
      <c r="BF203" s="76"/>
      <c r="BG203" s="76"/>
      <c r="BH203" s="76"/>
      <c r="BI203" s="76"/>
      <c r="BJ203" s="76"/>
      <c r="BK203" s="76"/>
      <c r="BL203" s="76"/>
      <c r="BM203" s="76"/>
      <c r="BN203" s="76"/>
      <c r="BO203" s="76"/>
      <c r="BP203" s="76"/>
      <c r="BQ203" s="76"/>
      <c r="BR203" s="76"/>
      <c r="BS203" s="76"/>
      <c r="BT203" s="76"/>
      <c r="BU203" s="76"/>
      <c r="BV203" s="76"/>
      <c r="BW203" s="76"/>
      <c r="BX203" s="76"/>
      <c r="BY203" s="76"/>
      <c r="BZ203" s="76"/>
      <c r="CA203" s="76"/>
      <c r="CB203" s="76"/>
      <c r="CC203" s="76"/>
      <c r="CD203" s="76"/>
      <c r="CE203" s="76"/>
      <c r="CF203" s="76"/>
      <c r="CG203" s="76"/>
      <c r="CH203" s="76"/>
      <c r="CI203" s="76"/>
      <c r="CJ203" s="76"/>
      <c r="CK203" s="76"/>
      <c r="CL203" s="76"/>
      <c r="CM203" s="76"/>
      <c r="CN203" s="76"/>
      <c r="CO203" s="76"/>
      <c r="CP203" s="76"/>
      <c r="CQ203" s="76"/>
      <c r="CR203" s="76"/>
      <c r="CS203" s="76"/>
      <c r="CT203" s="76"/>
      <c r="CU203" s="76"/>
      <c r="CV203" s="76"/>
      <c r="CW203" s="76"/>
      <c r="CX203" s="76"/>
      <c r="CY203" s="76"/>
      <c r="CZ203" s="76"/>
      <c r="DA203" s="76"/>
      <c r="DB203" s="76"/>
      <c r="DC203" s="76"/>
      <c r="DD203" s="76"/>
      <c r="DE203" s="76"/>
      <c r="DF203" s="76"/>
      <c r="DG203" s="76"/>
      <c r="DH203" s="76"/>
      <c r="DI203" s="76"/>
      <c r="DJ203" s="76"/>
      <c r="DK203" s="76"/>
      <c r="DL203" s="76"/>
      <c r="DM203" s="76"/>
      <c r="DN203" s="76"/>
      <c r="DO203" s="76"/>
      <c r="DP203" s="76"/>
      <c r="DQ203" s="76"/>
      <c r="DR203" s="76"/>
      <c r="DS203" s="76"/>
      <c r="DT203" s="76"/>
      <c r="DU203" s="76"/>
      <c r="DV203" s="76"/>
      <c r="DW203" s="76"/>
      <c r="DX203" s="76"/>
      <c r="DY203" s="76"/>
      <c r="DZ203" s="76"/>
      <c r="EA203" s="76"/>
      <c r="EB203" s="76"/>
      <c r="EC203" s="76"/>
      <c r="ED203" s="76"/>
      <c r="EE203" s="76"/>
      <c r="EF203" s="76"/>
      <c r="EG203" s="76"/>
      <c r="EH203" s="76"/>
      <c r="EI203" s="76"/>
      <c r="EJ203" s="76"/>
      <c r="EK203" s="76"/>
      <c r="EL203" s="76"/>
      <c r="EM203" s="76"/>
      <c r="EN203" s="76"/>
      <c r="EO203" s="76"/>
      <c r="EP203" s="76"/>
      <c r="EQ203" s="76"/>
      <c r="ER203" s="76"/>
      <c r="ES203" s="76"/>
      <c r="ET203" s="76"/>
      <c r="EU203" s="76"/>
      <c r="EV203" s="76"/>
      <c r="EW203" s="76"/>
      <c r="EX203" s="76"/>
      <c r="EY203" s="76"/>
    </row>
    <row r="204" spans="1:155" s="89" customFormat="1" ht="15" customHeight="1" x14ac:dyDescent="0.25">
      <c r="A204" s="564"/>
      <c r="B204" s="568"/>
      <c r="C204" s="614"/>
      <c r="D204" s="773"/>
      <c r="E204" s="832"/>
      <c r="F204" s="848"/>
      <c r="G204" s="808"/>
      <c r="H204" s="809"/>
      <c r="I204" s="809"/>
      <c r="J204" s="810"/>
      <c r="K204" s="601"/>
      <c r="L204" s="79"/>
      <c r="M204" s="79"/>
      <c r="N204" s="76"/>
      <c r="O204" s="76"/>
      <c r="P204" s="76"/>
      <c r="Q204" s="76"/>
      <c r="R204" s="76"/>
      <c r="S204" s="76"/>
      <c r="T204" s="76"/>
      <c r="U204" s="76"/>
      <c r="V204" s="76"/>
      <c r="W204" s="76"/>
      <c r="X204" s="76"/>
      <c r="Y204" s="76"/>
      <c r="Z204" s="76"/>
      <c r="AA204" s="76"/>
      <c r="AB204" s="76"/>
      <c r="AC204" s="76"/>
      <c r="AD204" s="76"/>
      <c r="AE204" s="76"/>
      <c r="AF204" s="76"/>
      <c r="AG204" s="76"/>
      <c r="AH204" s="76"/>
      <c r="AI204" s="76"/>
      <c r="AJ204" s="76"/>
      <c r="AK204" s="76"/>
      <c r="AL204" s="76"/>
      <c r="AM204" s="76"/>
      <c r="AN204" s="76"/>
      <c r="AO204" s="76"/>
      <c r="AP204" s="76"/>
      <c r="AQ204" s="76"/>
      <c r="AR204" s="76"/>
      <c r="AS204" s="76"/>
      <c r="AT204" s="76"/>
      <c r="AU204" s="76"/>
      <c r="AV204" s="76"/>
      <c r="AW204" s="76"/>
      <c r="AX204" s="76"/>
      <c r="AY204" s="76"/>
      <c r="AZ204" s="76"/>
      <c r="BA204" s="76"/>
      <c r="BB204" s="76"/>
      <c r="BC204" s="76"/>
      <c r="BD204" s="76"/>
      <c r="BE204" s="76"/>
      <c r="BF204" s="76"/>
      <c r="BG204" s="76"/>
      <c r="BH204" s="76"/>
      <c r="BI204" s="76"/>
      <c r="BJ204" s="76"/>
      <c r="BK204" s="76"/>
      <c r="BL204" s="76"/>
      <c r="BM204" s="76"/>
      <c r="BN204" s="76"/>
      <c r="BO204" s="76"/>
      <c r="BP204" s="76"/>
      <c r="BQ204" s="76"/>
      <c r="BR204" s="76"/>
      <c r="BS204" s="76"/>
      <c r="BT204" s="76"/>
      <c r="BU204" s="76"/>
      <c r="BV204" s="76"/>
      <c r="BW204" s="76"/>
      <c r="BX204" s="76"/>
      <c r="BY204" s="76"/>
      <c r="BZ204" s="76"/>
      <c r="CA204" s="76"/>
      <c r="CB204" s="76"/>
      <c r="CC204" s="76"/>
      <c r="CD204" s="76"/>
      <c r="CE204" s="76"/>
      <c r="CF204" s="76"/>
      <c r="CG204" s="76"/>
      <c r="CH204" s="76"/>
      <c r="CI204" s="76"/>
      <c r="CJ204" s="76"/>
      <c r="CK204" s="76"/>
      <c r="CL204" s="76"/>
      <c r="CM204" s="76"/>
      <c r="CN204" s="76"/>
      <c r="CO204" s="76"/>
      <c r="CP204" s="76"/>
      <c r="CQ204" s="76"/>
      <c r="CR204" s="76"/>
      <c r="CS204" s="76"/>
      <c r="CT204" s="76"/>
      <c r="CU204" s="76"/>
      <c r="CV204" s="76"/>
      <c r="CW204" s="76"/>
      <c r="CX204" s="76"/>
      <c r="CY204" s="76"/>
      <c r="CZ204" s="76"/>
      <c r="DA204" s="76"/>
      <c r="DB204" s="76"/>
      <c r="DC204" s="76"/>
      <c r="DD204" s="76"/>
      <c r="DE204" s="76"/>
      <c r="DF204" s="76"/>
      <c r="DG204" s="76"/>
      <c r="DH204" s="76"/>
      <c r="DI204" s="76"/>
      <c r="DJ204" s="76"/>
      <c r="DK204" s="76"/>
      <c r="DL204" s="76"/>
      <c r="DM204" s="76"/>
      <c r="DN204" s="76"/>
      <c r="DO204" s="76"/>
      <c r="DP204" s="76"/>
      <c r="DQ204" s="76"/>
      <c r="DR204" s="76"/>
      <c r="DS204" s="76"/>
      <c r="DT204" s="76"/>
      <c r="DU204" s="76"/>
      <c r="DV204" s="76"/>
      <c r="DW204" s="76"/>
      <c r="DX204" s="76"/>
      <c r="DY204" s="76"/>
      <c r="DZ204" s="76"/>
      <c r="EA204" s="76"/>
      <c r="EB204" s="76"/>
      <c r="EC204" s="76"/>
      <c r="ED204" s="76"/>
      <c r="EE204" s="76"/>
      <c r="EF204" s="76"/>
      <c r="EG204" s="76"/>
      <c r="EH204" s="76"/>
      <c r="EI204" s="76"/>
      <c r="EJ204" s="76"/>
      <c r="EK204" s="76"/>
      <c r="EL204" s="76"/>
      <c r="EM204" s="76"/>
      <c r="EN204" s="76"/>
      <c r="EO204" s="76"/>
      <c r="EP204" s="76"/>
      <c r="EQ204" s="76"/>
      <c r="ER204" s="76"/>
      <c r="ES204" s="76"/>
      <c r="ET204" s="76"/>
      <c r="EU204" s="76"/>
      <c r="EV204" s="76"/>
      <c r="EW204" s="76"/>
      <c r="EX204" s="76"/>
      <c r="EY204" s="76"/>
    </row>
    <row r="205" spans="1:155" s="89" customFormat="1" ht="15" customHeight="1" x14ac:dyDescent="0.25">
      <c r="A205" s="564"/>
      <c r="B205" s="568"/>
      <c r="C205" s="614"/>
      <c r="D205" s="773"/>
      <c r="E205" s="832"/>
      <c r="F205" s="849"/>
      <c r="G205" s="811"/>
      <c r="H205" s="812"/>
      <c r="I205" s="812"/>
      <c r="J205" s="813"/>
      <c r="K205" s="601"/>
      <c r="L205" s="79"/>
      <c r="M205" s="79"/>
      <c r="N205" s="76"/>
      <c r="O205" s="76"/>
      <c r="P205" s="76"/>
      <c r="Q205" s="76"/>
      <c r="R205" s="76"/>
      <c r="S205" s="76"/>
      <c r="T205" s="76"/>
      <c r="U205" s="76"/>
      <c r="V205" s="76"/>
      <c r="W205" s="76"/>
      <c r="X205" s="76"/>
      <c r="Y205" s="76"/>
      <c r="Z205" s="76"/>
      <c r="AA205" s="76"/>
      <c r="AB205" s="76"/>
      <c r="AC205" s="76"/>
      <c r="AD205" s="76"/>
      <c r="AE205" s="76"/>
      <c r="AF205" s="76"/>
      <c r="AG205" s="76"/>
      <c r="AH205" s="76"/>
      <c r="AI205" s="76"/>
      <c r="AJ205" s="76"/>
      <c r="AK205" s="76"/>
      <c r="AL205" s="76"/>
      <c r="AM205" s="76"/>
      <c r="AN205" s="76"/>
      <c r="AO205" s="76"/>
      <c r="AP205" s="76"/>
      <c r="AQ205" s="76"/>
      <c r="AR205" s="76"/>
      <c r="AS205" s="76"/>
      <c r="AT205" s="76"/>
      <c r="AU205" s="76"/>
      <c r="AV205" s="76"/>
      <c r="AW205" s="76"/>
      <c r="AX205" s="76"/>
      <c r="AY205" s="76"/>
      <c r="AZ205" s="76"/>
      <c r="BA205" s="76"/>
      <c r="BB205" s="76"/>
      <c r="BC205" s="76"/>
      <c r="BD205" s="76"/>
      <c r="BE205" s="76"/>
      <c r="BF205" s="76"/>
      <c r="BG205" s="76"/>
      <c r="BH205" s="76"/>
      <c r="BI205" s="76"/>
      <c r="BJ205" s="76"/>
      <c r="BK205" s="76"/>
      <c r="BL205" s="76"/>
      <c r="BM205" s="76"/>
      <c r="BN205" s="76"/>
      <c r="BO205" s="76"/>
      <c r="BP205" s="76"/>
      <c r="BQ205" s="76"/>
      <c r="BR205" s="76"/>
      <c r="BS205" s="76"/>
      <c r="BT205" s="76"/>
      <c r="BU205" s="76"/>
      <c r="BV205" s="76"/>
      <c r="BW205" s="76"/>
      <c r="BX205" s="76"/>
      <c r="BY205" s="76"/>
      <c r="BZ205" s="76"/>
      <c r="CA205" s="76"/>
      <c r="CB205" s="76"/>
      <c r="CC205" s="76"/>
      <c r="CD205" s="76"/>
      <c r="CE205" s="76"/>
      <c r="CF205" s="76"/>
      <c r="CG205" s="76"/>
      <c r="CH205" s="76"/>
      <c r="CI205" s="76"/>
      <c r="CJ205" s="76"/>
      <c r="CK205" s="76"/>
      <c r="CL205" s="76"/>
      <c r="CM205" s="76"/>
      <c r="CN205" s="76"/>
      <c r="CO205" s="76"/>
      <c r="CP205" s="76"/>
      <c r="CQ205" s="76"/>
      <c r="CR205" s="76"/>
      <c r="CS205" s="76"/>
      <c r="CT205" s="76"/>
      <c r="CU205" s="76"/>
      <c r="CV205" s="76"/>
      <c r="CW205" s="76"/>
      <c r="CX205" s="76"/>
      <c r="CY205" s="76"/>
      <c r="CZ205" s="76"/>
      <c r="DA205" s="76"/>
      <c r="DB205" s="76"/>
      <c r="DC205" s="76"/>
      <c r="DD205" s="76"/>
      <c r="DE205" s="76"/>
      <c r="DF205" s="76"/>
      <c r="DG205" s="76"/>
      <c r="DH205" s="76"/>
      <c r="DI205" s="76"/>
      <c r="DJ205" s="76"/>
      <c r="DK205" s="76"/>
      <c r="DL205" s="76"/>
      <c r="DM205" s="76"/>
      <c r="DN205" s="76"/>
      <c r="DO205" s="76"/>
      <c r="DP205" s="76"/>
      <c r="DQ205" s="76"/>
      <c r="DR205" s="76"/>
      <c r="DS205" s="76"/>
      <c r="DT205" s="76"/>
      <c r="DU205" s="76"/>
      <c r="DV205" s="76"/>
      <c r="DW205" s="76"/>
      <c r="DX205" s="76"/>
      <c r="DY205" s="76"/>
      <c r="DZ205" s="76"/>
      <c r="EA205" s="76"/>
      <c r="EB205" s="76"/>
      <c r="EC205" s="76"/>
      <c r="ED205" s="76"/>
      <c r="EE205" s="76"/>
      <c r="EF205" s="76"/>
      <c r="EG205" s="76"/>
      <c r="EH205" s="76"/>
      <c r="EI205" s="76"/>
      <c r="EJ205" s="76"/>
      <c r="EK205" s="76"/>
      <c r="EL205" s="76"/>
      <c r="EM205" s="76"/>
      <c r="EN205" s="76"/>
      <c r="EO205" s="76"/>
      <c r="EP205" s="76"/>
      <c r="EQ205" s="76"/>
      <c r="ER205" s="76"/>
      <c r="ES205" s="76"/>
      <c r="ET205" s="76"/>
      <c r="EU205" s="76"/>
      <c r="EV205" s="76"/>
      <c r="EW205" s="76"/>
      <c r="EX205" s="76"/>
      <c r="EY205" s="76"/>
    </row>
    <row r="206" spans="1:155" s="89" customFormat="1" ht="15" customHeight="1" x14ac:dyDescent="0.25">
      <c r="A206" s="564"/>
      <c r="B206" s="568"/>
      <c r="C206" s="614"/>
      <c r="D206" s="773"/>
      <c r="E206" s="832"/>
      <c r="F206" s="847" t="s">
        <v>1088</v>
      </c>
      <c r="G206" s="805">
        <v>108</v>
      </c>
      <c r="H206" s="806"/>
      <c r="I206" s="806"/>
      <c r="J206" s="807"/>
      <c r="K206" s="601"/>
      <c r="L206" s="79"/>
      <c r="M206" s="79"/>
      <c r="N206" s="76"/>
      <c r="O206" s="76"/>
      <c r="P206" s="76"/>
      <c r="Q206" s="76"/>
      <c r="R206" s="76"/>
      <c r="S206" s="76"/>
      <c r="T206" s="76"/>
      <c r="U206" s="76"/>
      <c r="V206" s="76"/>
      <c r="W206" s="76"/>
      <c r="X206" s="76"/>
      <c r="Y206" s="76"/>
      <c r="Z206" s="76"/>
      <c r="AA206" s="76"/>
      <c r="AB206" s="76"/>
      <c r="AC206" s="76"/>
      <c r="AD206" s="76"/>
      <c r="AE206" s="76"/>
      <c r="AF206" s="76"/>
      <c r="AG206" s="76"/>
      <c r="AH206" s="76"/>
      <c r="AI206" s="76"/>
      <c r="AJ206" s="76"/>
      <c r="AK206" s="76"/>
      <c r="AL206" s="76"/>
      <c r="AM206" s="76"/>
      <c r="AN206" s="76"/>
      <c r="AO206" s="76"/>
      <c r="AP206" s="76"/>
      <c r="AQ206" s="76"/>
      <c r="AR206" s="76"/>
      <c r="AS206" s="76"/>
      <c r="AT206" s="76"/>
      <c r="AU206" s="76"/>
      <c r="AV206" s="76"/>
      <c r="AW206" s="76"/>
      <c r="AX206" s="76"/>
      <c r="AY206" s="76"/>
      <c r="AZ206" s="76"/>
      <c r="BA206" s="76"/>
      <c r="BB206" s="76"/>
      <c r="BC206" s="76"/>
      <c r="BD206" s="76"/>
      <c r="BE206" s="76"/>
      <c r="BF206" s="76"/>
      <c r="BG206" s="76"/>
      <c r="BH206" s="76"/>
      <c r="BI206" s="76"/>
      <c r="BJ206" s="76"/>
      <c r="BK206" s="76"/>
      <c r="BL206" s="76"/>
      <c r="BM206" s="76"/>
      <c r="BN206" s="76"/>
      <c r="BO206" s="76"/>
      <c r="BP206" s="76"/>
      <c r="BQ206" s="76"/>
      <c r="BR206" s="76"/>
      <c r="BS206" s="76"/>
      <c r="BT206" s="76"/>
      <c r="BU206" s="76"/>
      <c r="BV206" s="76"/>
      <c r="BW206" s="76"/>
      <c r="BX206" s="76"/>
      <c r="BY206" s="76"/>
      <c r="BZ206" s="76"/>
      <c r="CA206" s="76"/>
      <c r="CB206" s="76"/>
      <c r="CC206" s="76"/>
      <c r="CD206" s="76"/>
      <c r="CE206" s="76"/>
      <c r="CF206" s="76"/>
      <c r="CG206" s="76"/>
      <c r="CH206" s="76"/>
      <c r="CI206" s="76"/>
      <c r="CJ206" s="76"/>
      <c r="CK206" s="76"/>
      <c r="CL206" s="76"/>
      <c r="CM206" s="76"/>
      <c r="CN206" s="76"/>
      <c r="CO206" s="76"/>
      <c r="CP206" s="76"/>
      <c r="CQ206" s="76"/>
      <c r="CR206" s="76"/>
      <c r="CS206" s="76"/>
      <c r="CT206" s="76"/>
      <c r="CU206" s="76"/>
      <c r="CV206" s="76"/>
      <c r="CW206" s="76"/>
      <c r="CX206" s="76"/>
      <c r="CY206" s="76"/>
      <c r="CZ206" s="76"/>
      <c r="DA206" s="76"/>
      <c r="DB206" s="76"/>
      <c r="DC206" s="76"/>
      <c r="DD206" s="76"/>
      <c r="DE206" s="76"/>
      <c r="DF206" s="76"/>
      <c r="DG206" s="76"/>
      <c r="DH206" s="76"/>
      <c r="DI206" s="76"/>
      <c r="DJ206" s="76"/>
      <c r="DK206" s="76"/>
      <c r="DL206" s="76"/>
      <c r="DM206" s="76"/>
      <c r="DN206" s="76"/>
      <c r="DO206" s="76"/>
      <c r="DP206" s="76"/>
      <c r="DQ206" s="76"/>
      <c r="DR206" s="76"/>
      <c r="DS206" s="76"/>
      <c r="DT206" s="76"/>
      <c r="DU206" s="76"/>
      <c r="DV206" s="76"/>
      <c r="DW206" s="76"/>
      <c r="DX206" s="76"/>
      <c r="DY206" s="76"/>
      <c r="DZ206" s="76"/>
      <c r="EA206" s="76"/>
      <c r="EB206" s="76"/>
      <c r="EC206" s="76"/>
      <c r="ED206" s="76"/>
      <c r="EE206" s="76"/>
      <c r="EF206" s="76"/>
      <c r="EG206" s="76"/>
      <c r="EH206" s="76"/>
      <c r="EI206" s="76"/>
      <c r="EJ206" s="76"/>
      <c r="EK206" s="76"/>
      <c r="EL206" s="76"/>
      <c r="EM206" s="76"/>
      <c r="EN206" s="76"/>
      <c r="EO206" s="76"/>
      <c r="EP206" s="76"/>
      <c r="EQ206" s="76"/>
      <c r="ER206" s="76"/>
      <c r="ES206" s="76"/>
      <c r="ET206" s="76"/>
      <c r="EU206" s="76"/>
      <c r="EV206" s="76"/>
      <c r="EW206" s="76"/>
      <c r="EX206" s="76"/>
      <c r="EY206" s="76"/>
    </row>
    <row r="207" spans="1:155" s="89" customFormat="1" ht="15" customHeight="1" x14ac:dyDescent="0.25">
      <c r="A207" s="564"/>
      <c r="B207" s="568"/>
      <c r="C207" s="614"/>
      <c r="D207" s="773"/>
      <c r="E207" s="832"/>
      <c r="F207" s="848"/>
      <c r="G207" s="808"/>
      <c r="H207" s="809"/>
      <c r="I207" s="809"/>
      <c r="J207" s="810"/>
      <c r="K207" s="601"/>
      <c r="L207" s="79"/>
      <c r="M207" s="79"/>
      <c r="N207" s="76"/>
      <c r="O207" s="76"/>
      <c r="P207" s="76"/>
      <c r="Q207" s="76"/>
      <c r="R207" s="76"/>
      <c r="S207" s="76"/>
      <c r="T207" s="76"/>
      <c r="U207" s="76"/>
      <c r="V207" s="76"/>
      <c r="W207" s="76"/>
      <c r="X207" s="76"/>
      <c r="Y207" s="76"/>
      <c r="Z207" s="76"/>
      <c r="AA207" s="76"/>
      <c r="AB207" s="76"/>
      <c r="AC207" s="76"/>
      <c r="AD207" s="76"/>
      <c r="AE207" s="76"/>
      <c r="AF207" s="76"/>
      <c r="AG207" s="76"/>
      <c r="AH207" s="76"/>
      <c r="AI207" s="76"/>
      <c r="AJ207" s="76"/>
      <c r="AK207" s="76"/>
      <c r="AL207" s="76"/>
      <c r="AM207" s="76"/>
      <c r="AN207" s="76"/>
      <c r="AO207" s="76"/>
      <c r="AP207" s="76"/>
      <c r="AQ207" s="76"/>
      <c r="AR207" s="76"/>
      <c r="AS207" s="76"/>
      <c r="AT207" s="76"/>
      <c r="AU207" s="76"/>
      <c r="AV207" s="76"/>
      <c r="AW207" s="76"/>
      <c r="AX207" s="76"/>
      <c r="AY207" s="76"/>
      <c r="AZ207" s="76"/>
      <c r="BA207" s="76"/>
      <c r="BB207" s="76"/>
      <c r="BC207" s="76"/>
      <c r="BD207" s="76"/>
      <c r="BE207" s="76"/>
      <c r="BF207" s="76"/>
      <c r="BG207" s="76"/>
      <c r="BH207" s="76"/>
      <c r="BI207" s="76"/>
      <c r="BJ207" s="76"/>
      <c r="BK207" s="76"/>
      <c r="BL207" s="76"/>
      <c r="BM207" s="76"/>
      <c r="BN207" s="76"/>
      <c r="BO207" s="76"/>
      <c r="BP207" s="76"/>
      <c r="BQ207" s="76"/>
      <c r="BR207" s="76"/>
      <c r="BS207" s="76"/>
      <c r="BT207" s="76"/>
      <c r="BU207" s="76"/>
      <c r="BV207" s="76"/>
      <c r="BW207" s="76"/>
      <c r="BX207" s="76"/>
      <c r="BY207" s="76"/>
      <c r="BZ207" s="76"/>
      <c r="CA207" s="76"/>
      <c r="CB207" s="76"/>
      <c r="CC207" s="76"/>
      <c r="CD207" s="76"/>
      <c r="CE207" s="76"/>
      <c r="CF207" s="76"/>
      <c r="CG207" s="76"/>
      <c r="CH207" s="76"/>
      <c r="CI207" s="76"/>
      <c r="CJ207" s="76"/>
      <c r="CK207" s="76"/>
      <c r="CL207" s="76"/>
      <c r="CM207" s="76"/>
      <c r="CN207" s="76"/>
      <c r="CO207" s="76"/>
      <c r="CP207" s="76"/>
      <c r="CQ207" s="76"/>
      <c r="CR207" s="76"/>
      <c r="CS207" s="76"/>
      <c r="CT207" s="76"/>
      <c r="CU207" s="76"/>
      <c r="CV207" s="76"/>
      <c r="CW207" s="76"/>
      <c r="CX207" s="76"/>
      <c r="CY207" s="76"/>
      <c r="CZ207" s="76"/>
      <c r="DA207" s="76"/>
      <c r="DB207" s="76"/>
      <c r="DC207" s="76"/>
      <c r="DD207" s="76"/>
      <c r="DE207" s="76"/>
      <c r="DF207" s="76"/>
      <c r="DG207" s="76"/>
      <c r="DH207" s="76"/>
      <c r="DI207" s="76"/>
      <c r="DJ207" s="76"/>
      <c r="DK207" s="76"/>
      <c r="DL207" s="76"/>
      <c r="DM207" s="76"/>
      <c r="DN207" s="76"/>
      <c r="DO207" s="76"/>
      <c r="DP207" s="76"/>
      <c r="DQ207" s="76"/>
      <c r="DR207" s="76"/>
      <c r="DS207" s="76"/>
      <c r="DT207" s="76"/>
      <c r="DU207" s="76"/>
      <c r="DV207" s="76"/>
      <c r="DW207" s="76"/>
      <c r="DX207" s="76"/>
      <c r="DY207" s="76"/>
      <c r="DZ207" s="76"/>
      <c r="EA207" s="76"/>
      <c r="EB207" s="76"/>
      <c r="EC207" s="76"/>
      <c r="ED207" s="76"/>
      <c r="EE207" s="76"/>
      <c r="EF207" s="76"/>
      <c r="EG207" s="76"/>
      <c r="EH207" s="76"/>
      <c r="EI207" s="76"/>
      <c r="EJ207" s="76"/>
      <c r="EK207" s="76"/>
      <c r="EL207" s="76"/>
      <c r="EM207" s="76"/>
      <c r="EN207" s="76"/>
      <c r="EO207" s="76"/>
      <c r="EP207" s="76"/>
      <c r="EQ207" s="76"/>
      <c r="ER207" s="76"/>
      <c r="ES207" s="76"/>
      <c r="ET207" s="76"/>
      <c r="EU207" s="76"/>
      <c r="EV207" s="76"/>
      <c r="EW207" s="76"/>
      <c r="EX207" s="76"/>
      <c r="EY207" s="76"/>
    </row>
    <row r="208" spans="1:155" s="89" customFormat="1" ht="15" customHeight="1" x14ac:dyDescent="0.25">
      <c r="A208" s="564"/>
      <c r="B208" s="568"/>
      <c r="C208" s="614"/>
      <c r="D208" s="773"/>
      <c r="E208" s="832"/>
      <c r="F208" s="849"/>
      <c r="G208" s="811"/>
      <c r="H208" s="812"/>
      <c r="I208" s="812"/>
      <c r="J208" s="813"/>
      <c r="K208" s="601"/>
      <c r="L208" s="79"/>
      <c r="M208" s="79"/>
      <c r="N208" s="76"/>
      <c r="O208" s="76"/>
      <c r="P208" s="76"/>
      <c r="Q208" s="76"/>
      <c r="R208" s="76"/>
      <c r="S208" s="76"/>
      <c r="T208" s="76"/>
      <c r="U208" s="76"/>
      <c r="V208" s="76"/>
      <c r="W208" s="76"/>
      <c r="X208" s="76"/>
      <c r="Y208" s="76"/>
      <c r="Z208" s="76"/>
      <c r="AA208" s="76"/>
      <c r="AB208" s="76"/>
      <c r="AC208" s="76"/>
      <c r="AD208" s="76"/>
      <c r="AE208" s="76"/>
      <c r="AF208" s="76"/>
      <c r="AG208" s="76"/>
      <c r="AH208" s="76"/>
      <c r="AI208" s="76"/>
      <c r="AJ208" s="76"/>
      <c r="AK208" s="76"/>
      <c r="AL208" s="76"/>
      <c r="AM208" s="76"/>
      <c r="AN208" s="76"/>
      <c r="AO208" s="76"/>
      <c r="AP208" s="76"/>
      <c r="AQ208" s="76"/>
      <c r="AR208" s="76"/>
      <c r="AS208" s="76"/>
      <c r="AT208" s="76"/>
      <c r="AU208" s="76"/>
      <c r="AV208" s="76"/>
      <c r="AW208" s="76"/>
      <c r="AX208" s="76"/>
      <c r="AY208" s="76"/>
      <c r="AZ208" s="76"/>
      <c r="BA208" s="76"/>
      <c r="BB208" s="76"/>
      <c r="BC208" s="76"/>
      <c r="BD208" s="76"/>
      <c r="BE208" s="76"/>
      <c r="BF208" s="76"/>
      <c r="BG208" s="76"/>
      <c r="BH208" s="76"/>
      <c r="BI208" s="76"/>
      <c r="BJ208" s="76"/>
      <c r="BK208" s="76"/>
      <c r="BL208" s="76"/>
      <c r="BM208" s="76"/>
      <c r="BN208" s="76"/>
      <c r="BO208" s="76"/>
      <c r="BP208" s="76"/>
      <c r="BQ208" s="76"/>
      <c r="BR208" s="76"/>
      <c r="BS208" s="76"/>
      <c r="BT208" s="76"/>
      <c r="BU208" s="76"/>
      <c r="BV208" s="76"/>
      <c r="BW208" s="76"/>
      <c r="BX208" s="76"/>
      <c r="BY208" s="76"/>
      <c r="BZ208" s="76"/>
      <c r="CA208" s="76"/>
      <c r="CB208" s="76"/>
      <c r="CC208" s="76"/>
      <c r="CD208" s="76"/>
      <c r="CE208" s="76"/>
      <c r="CF208" s="76"/>
      <c r="CG208" s="76"/>
      <c r="CH208" s="76"/>
      <c r="CI208" s="76"/>
      <c r="CJ208" s="76"/>
      <c r="CK208" s="76"/>
      <c r="CL208" s="76"/>
      <c r="CM208" s="76"/>
      <c r="CN208" s="76"/>
      <c r="CO208" s="76"/>
      <c r="CP208" s="76"/>
      <c r="CQ208" s="76"/>
      <c r="CR208" s="76"/>
      <c r="CS208" s="76"/>
      <c r="CT208" s="76"/>
      <c r="CU208" s="76"/>
      <c r="CV208" s="76"/>
      <c r="CW208" s="76"/>
      <c r="CX208" s="76"/>
      <c r="CY208" s="76"/>
      <c r="CZ208" s="76"/>
      <c r="DA208" s="76"/>
      <c r="DB208" s="76"/>
      <c r="DC208" s="76"/>
      <c r="DD208" s="76"/>
      <c r="DE208" s="76"/>
      <c r="DF208" s="76"/>
      <c r="DG208" s="76"/>
      <c r="DH208" s="76"/>
      <c r="DI208" s="76"/>
      <c r="DJ208" s="76"/>
      <c r="DK208" s="76"/>
      <c r="DL208" s="76"/>
      <c r="DM208" s="76"/>
      <c r="DN208" s="76"/>
      <c r="DO208" s="76"/>
      <c r="DP208" s="76"/>
      <c r="DQ208" s="76"/>
      <c r="DR208" s="76"/>
      <c r="DS208" s="76"/>
      <c r="DT208" s="76"/>
      <c r="DU208" s="76"/>
      <c r="DV208" s="76"/>
      <c r="DW208" s="76"/>
      <c r="DX208" s="76"/>
      <c r="DY208" s="76"/>
      <c r="DZ208" s="76"/>
      <c r="EA208" s="76"/>
      <c r="EB208" s="76"/>
      <c r="EC208" s="76"/>
      <c r="ED208" s="76"/>
      <c r="EE208" s="76"/>
      <c r="EF208" s="76"/>
      <c r="EG208" s="76"/>
      <c r="EH208" s="76"/>
      <c r="EI208" s="76"/>
      <c r="EJ208" s="76"/>
      <c r="EK208" s="76"/>
      <c r="EL208" s="76"/>
      <c r="EM208" s="76"/>
      <c r="EN208" s="76"/>
      <c r="EO208" s="76"/>
      <c r="EP208" s="76"/>
      <c r="EQ208" s="76"/>
      <c r="ER208" s="76"/>
      <c r="ES208" s="76"/>
      <c r="ET208" s="76"/>
      <c r="EU208" s="76"/>
      <c r="EV208" s="76"/>
      <c r="EW208" s="76"/>
      <c r="EX208" s="76"/>
      <c r="EY208" s="76"/>
    </row>
    <row r="209" spans="1:155" s="89" customFormat="1" ht="15" customHeight="1" x14ac:dyDescent="0.25">
      <c r="A209" s="564"/>
      <c r="B209" s="568"/>
      <c r="C209" s="614"/>
      <c r="D209" s="773"/>
      <c r="E209" s="832"/>
      <c r="F209" s="847" t="s">
        <v>967</v>
      </c>
      <c r="G209" s="805" t="s">
        <v>966</v>
      </c>
      <c r="H209" s="806"/>
      <c r="I209" s="806"/>
      <c r="J209" s="807"/>
      <c r="K209" s="601"/>
      <c r="L209" s="79"/>
      <c r="M209" s="79"/>
      <c r="N209" s="76"/>
      <c r="O209" s="76"/>
      <c r="P209" s="76"/>
      <c r="Q209" s="76"/>
      <c r="R209" s="76"/>
      <c r="S209" s="76"/>
      <c r="T209" s="76"/>
      <c r="U209" s="76"/>
      <c r="V209" s="76"/>
      <c r="W209" s="76"/>
      <c r="X209" s="76"/>
      <c r="Y209" s="76"/>
      <c r="Z209" s="76"/>
      <c r="AA209" s="76"/>
      <c r="AB209" s="76"/>
      <c r="AC209" s="76"/>
      <c r="AD209" s="76"/>
      <c r="AE209" s="76"/>
      <c r="AF209" s="76"/>
      <c r="AG209" s="76"/>
      <c r="AH209" s="76"/>
      <c r="AI209" s="76"/>
      <c r="AJ209" s="76"/>
      <c r="AK209" s="76"/>
      <c r="AL209" s="76"/>
      <c r="AM209" s="76"/>
      <c r="AN209" s="76"/>
      <c r="AO209" s="76"/>
      <c r="AP209" s="76"/>
      <c r="AQ209" s="76"/>
      <c r="AR209" s="76"/>
      <c r="AS209" s="76"/>
      <c r="AT209" s="76"/>
      <c r="AU209" s="76"/>
      <c r="AV209" s="76"/>
      <c r="AW209" s="76"/>
      <c r="AX209" s="76"/>
      <c r="AY209" s="76"/>
      <c r="AZ209" s="76"/>
      <c r="BA209" s="76"/>
      <c r="BB209" s="76"/>
      <c r="BC209" s="76"/>
      <c r="BD209" s="76"/>
      <c r="BE209" s="76"/>
      <c r="BF209" s="76"/>
      <c r="BG209" s="76"/>
      <c r="BH209" s="76"/>
      <c r="BI209" s="76"/>
      <c r="BJ209" s="76"/>
      <c r="BK209" s="76"/>
      <c r="BL209" s="76"/>
      <c r="BM209" s="76"/>
      <c r="BN209" s="76"/>
      <c r="BO209" s="76"/>
      <c r="BP209" s="76"/>
      <c r="BQ209" s="76"/>
      <c r="BR209" s="76"/>
      <c r="BS209" s="76"/>
      <c r="BT209" s="76"/>
      <c r="BU209" s="76"/>
      <c r="BV209" s="76"/>
      <c r="BW209" s="76"/>
      <c r="BX209" s="76"/>
      <c r="BY209" s="76"/>
      <c r="BZ209" s="76"/>
      <c r="CA209" s="76"/>
      <c r="CB209" s="76"/>
      <c r="CC209" s="76"/>
      <c r="CD209" s="76"/>
      <c r="CE209" s="76"/>
      <c r="CF209" s="76"/>
      <c r="CG209" s="76"/>
      <c r="CH209" s="76"/>
      <c r="CI209" s="76"/>
      <c r="CJ209" s="76"/>
      <c r="CK209" s="76"/>
      <c r="CL209" s="76"/>
      <c r="CM209" s="76"/>
      <c r="CN209" s="76"/>
      <c r="CO209" s="76"/>
      <c r="CP209" s="76"/>
      <c r="CQ209" s="76"/>
      <c r="CR209" s="76"/>
      <c r="CS209" s="76"/>
      <c r="CT209" s="76"/>
      <c r="CU209" s="76"/>
      <c r="CV209" s="76"/>
      <c r="CW209" s="76"/>
      <c r="CX209" s="76"/>
      <c r="CY209" s="76"/>
      <c r="CZ209" s="76"/>
      <c r="DA209" s="76"/>
      <c r="DB209" s="76"/>
      <c r="DC209" s="76"/>
      <c r="DD209" s="76"/>
      <c r="DE209" s="76"/>
      <c r="DF209" s="76"/>
      <c r="DG209" s="76"/>
      <c r="DH209" s="76"/>
      <c r="DI209" s="76"/>
      <c r="DJ209" s="76"/>
      <c r="DK209" s="76"/>
      <c r="DL209" s="76"/>
      <c r="DM209" s="76"/>
      <c r="DN209" s="76"/>
      <c r="DO209" s="76"/>
      <c r="DP209" s="76"/>
      <c r="DQ209" s="76"/>
      <c r="DR209" s="76"/>
      <c r="DS209" s="76"/>
      <c r="DT209" s="76"/>
      <c r="DU209" s="76"/>
      <c r="DV209" s="76"/>
      <c r="DW209" s="76"/>
      <c r="DX209" s="76"/>
      <c r="DY209" s="76"/>
      <c r="DZ209" s="76"/>
      <c r="EA209" s="76"/>
      <c r="EB209" s="76"/>
      <c r="EC209" s="76"/>
      <c r="ED209" s="76"/>
      <c r="EE209" s="76"/>
      <c r="EF209" s="76"/>
      <c r="EG209" s="76"/>
      <c r="EH209" s="76"/>
      <c r="EI209" s="76"/>
      <c r="EJ209" s="76"/>
      <c r="EK209" s="76"/>
      <c r="EL209" s="76"/>
      <c r="EM209" s="76"/>
      <c r="EN209" s="76"/>
      <c r="EO209" s="76"/>
      <c r="EP209" s="76"/>
      <c r="EQ209" s="76"/>
      <c r="ER209" s="76"/>
      <c r="ES209" s="76"/>
      <c r="ET209" s="76"/>
      <c r="EU209" s="76"/>
      <c r="EV209" s="76"/>
      <c r="EW209" s="76"/>
      <c r="EX209" s="76"/>
      <c r="EY209" s="76"/>
    </row>
    <row r="210" spans="1:155" s="89" customFormat="1" ht="15" customHeight="1" x14ac:dyDescent="0.25">
      <c r="A210" s="564"/>
      <c r="B210" s="568"/>
      <c r="C210" s="614"/>
      <c r="D210" s="773"/>
      <c r="E210" s="832"/>
      <c r="F210" s="848"/>
      <c r="G210" s="808"/>
      <c r="H210" s="809"/>
      <c r="I210" s="809"/>
      <c r="J210" s="810"/>
      <c r="K210" s="601"/>
      <c r="L210" s="79"/>
      <c r="M210" s="79"/>
      <c r="N210" s="76"/>
      <c r="O210" s="76"/>
      <c r="P210" s="76"/>
      <c r="Q210" s="76"/>
      <c r="R210" s="76"/>
      <c r="S210" s="76"/>
      <c r="T210" s="76"/>
      <c r="U210" s="76"/>
      <c r="V210" s="76"/>
      <c r="W210" s="76"/>
      <c r="X210" s="76"/>
      <c r="Y210" s="76"/>
      <c r="Z210" s="76"/>
      <c r="AA210" s="76"/>
      <c r="AB210" s="76"/>
      <c r="AC210" s="76"/>
      <c r="AD210" s="76"/>
      <c r="AE210" s="76"/>
      <c r="AF210" s="76"/>
      <c r="AG210" s="76"/>
      <c r="AH210" s="76"/>
      <c r="AI210" s="76"/>
      <c r="AJ210" s="76"/>
      <c r="AK210" s="76"/>
      <c r="AL210" s="76"/>
      <c r="AM210" s="76"/>
      <c r="AN210" s="76"/>
      <c r="AO210" s="76"/>
      <c r="AP210" s="76"/>
      <c r="AQ210" s="76"/>
      <c r="AR210" s="76"/>
      <c r="AS210" s="76"/>
      <c r="AT210" s="76"/>
      <c r="AU210" s="76"/>
      <c r="AV210" s="76"/>
      <c r="AW210" s="76"/>
      <c r="AX210" s="76"/>
      <c r="AY210" s="76"/>
      <c r="AZ210" s="76"/>
      <c r="BA210" s="76"/>
      <c r="BB210" s="76"/>
      <c r="BC210" s="76"/>
      <c r="BD210" s="76"/>
      <c r="BE210" s="76"/>
      <c r="BF210" s="76"/>
      <c r="BG210" s="76"/>
      <c r="BH210" s="76"/>
      <c r="BI210" s="76"/>
      <c r="BJ210" s="76"/>
      <c r="BK210" s="76"/>
      <c r="BL210" s="76"/>
      <c r="BM210" s="76"/>
      <c r="BN210" s="76"/>
      <c r="BO210" s="76"/>
      <c r="BP210" s="76"/>
      <c r="BQ210" s="76"/>
      <c r="BR210" s="76"/>
      <c r="BS210" s="76"/>
      <c r="BT210" s="76"/>
      <c r="BU210" s="76"/>
      <c r="BV210" s="76"/>
      <c r="BW210" s="76"/>
      <c r="BX210" s="76"/>
      <c r="BY210" s="76"/>
      <c r="BZ210" s="76"/>
      <c r="CA210" s="76"/>
      <c r="CB210" s="76"/>
      <c r="CC210" s="76"/>
      <c r="CD210" s="76"/>
      <c r="CE210" s="76"/>
      <c r="CF210" s="76"/>
      <c r="CG210" s="76"/>
      <c r="CH210" s="76"/>
      <c r="CI210" s="76"/>
      <c r="CJ210" s="76"/>
      <c r="CK210" s="76"/>
      <c r="CL210" s="76"/>
      <c r="CM210" s="76"/>
      <c r="CN210" s="76"/>
      <c r="CO210" s="76"/>
      <c r="CP210" s="76"/>
      <c r="CQ210" s="76"/>
      <c r="CR210" s="76"/>
      <c r="CS210" s="76"/>
      <c r="CT210" s="76"/>
      <c r="CU210" s="76"/>
      <c r="CV210" s="76"/>
      <c r="CW210" s="76"/>
      <c r="CX210" s="76"/>
      <c r="CY210" s="76"/>
      <c r="CZ210" s="76"/>
      <c r="DA210" s="76"/>
      <c r="DB210" s="76"/>
      <c r="DC210" s="76"/>
      <c r="DD210" s="76"/>
      <c r="DE210" s="76"/>
      <c r="DF210" s="76"/>
      <c r="DG210" s="76"/>
      <c r="DH210" s="76"/>
      <c r="DI210" s="76"/>
      <c r="DJ210" s="76"/>
      <c r="DK210" s="76"/>
      <c r="DL210" s="76"/>
      <c r="DM210" s="76"/>
      <c r="DN210" s="76"/>
      <c r="DO210" s="76"/>
      <c r="DP210" s="76"/>
      <c r="DQ210" s="76"/>
      <c r="DR210" s="76"/>
      <c r="DS210" s="76"/>
      <c r="DT210" s="76"/>
      <c r="DU210" s="76"/>
      <c r="DV210" s="76"/>
      <c r="DW210" s="76"/>
      <c r="DX210" s="76"/>
      <c r="DY210" s="76"/>
      <c r="DZ210" s="76"/>
      <c r="EA210" s="76"/>
      <c r="EB210" s="76"/>
      <c r="EC210" s="76"/>
      <c r="ED210" s="76"/>
      <c r="EE210" s="76"/>
      <c r="EF210" s="76"/>
      <c r="EG210" s="76"/>
      <c r="EH210" s="76"/>
      <c r="EI210" s="76"/>
      <c r="EJ210" s="76"/>
      <c r="EK210" s="76"/>
      <c r="EL210" s="76"/>
      <c r="EM210" s="76"/>
      <c r="EN210" s="76"/>
      <c r="EO210" s="76"/>
      <c r="EP210" s="76"/>
      <c r="EQ210" s="76"/>
      <c r="ER210" s="76"/>
      <c r="ES210" s="76"/>
      <c r="ET210" s="76"/>
      <c r="EU210" s="76"/>
      <c r="EV210" s="76"/>
      <c r="EW210" s="76"/>
      <c r="EX210" s="76"/>
      <c r="EY210" s="76"/>
    </row>
    <row r="211" spans="1:155" s="89" customFormat="1" ht="15" customHeight="1" x14ac:dyDescent="0.25">
      <c r="A211" s="564"/>
      <c r="B211" s="568"/>
      <c r="C211" s="614"/>
      <c r="D211" s="773"/>
      <c r="E211" s="832"/>
      <c r="F211" s="849"/>
      <c r="G211" s="811"/>
      <c r="H211" s="812"/>
      <c r="I211" s="812"/>
      <c r="J211" s="813"/>
      <c r="K211" s="601"/>
      <c r="L211" s="79"/>
      <c r="M211" s="79"/>
      <c r="N211" s="76"/>
      <c r="O211" s="76"/>
      <c r="P211" s="76"/>
      <c r="Q211" s="76"/>
      <c r="R211" s="76"/>
      <c r="S211" s="76"/>
      <c r="T211" s="76"/>
      <c r="U211" s="76"/>
      <c r="V211" s="76"/>
      <c r="W211" s="76"/>
      <c r="X211" s="76"/>
      <c r="Y211" s="76"/>
      <c r="Z211" s="76"/>
      <c r="AA211" s="76"/>
      <c r="AB211" s="76"/>
      <c r="AC211" s="76"/>
      <c r="AD211" s="76"/>
      <c r="AE211" s="76"/>
      <c r="AF211" s="76"/>
      <c r="AG211" s="76"/>
      <c r="AH211" s="76"/>
      <c r="AI211" s="76"/>
      <c r="AJ211" s="76"/>
      <c r="AK211" s="76"/>
      <c r="AL211" s="76"/>
      <c r="AM211" s="76"/>
      <c r="AN211" s="76"/>
      <c r="AO211" s="76"/>
      <c r="AP211" s="76"/>
      <c r="AQ211" s="76"/>
      <c r="AR211" s="76"/>
      <c r="AS211" s="76"/>
      <c r="AT211" s="76"/>
      <c r="AU211" s="76"/>
      <c r="AV211" s="76"/>
      <c r="AW211" s="76"/>
      <c r="AX211" s="76"/>
      <c r="AY211" s="76"/>
      <c r="AZ211" s="76"/>
      <c r="BA211" s="76"/>
      <c r="BB211" s="76"/>
      <c r="BC211" s="76"/>
      <c r="BD211" s="76"/>
      <c r="BE211" s="76"/>
      <c r="BF211" s="76"/>
      <c r="BG211" s="76"/>
      <c r="BH211" s="76"/>
      <c r="BI211" s="76"/>
      <c r="BJ211" s="76"/>
      <c r="BK211" s="76"/>
      <c r="BL211" s="76"/>
      <c r="BM211" s="76"/>
      <c r="BN211" s="76"/>
      <c r="BO211" s="76"/>
      <c r="BP211" s="76"/>
      <c r="BQ211" s="76"/>
      <c r="BR211" s="76"/>
      <c r="BS211" s="76"/>
      <c r="BT211" s="76"/>
      <c r="BU211" s="76"/>
      <c r="BV211" s="76"/>
      <c r="BW211" s="76"/>
      <c r="BX211" s="76"/>
      <c r="BY211" s="76"/>
      <c r="BZ211" s="76"/>
      <c r="CA211" s="76"/>
      <c r="CB211" s="76"/>
      <c r="CC211" s="76"/>
      <c r="CD211" s="76"/>
      <c r="CE211" s="76"/>
      <c r="CF211" s="76"/>
      <c r="CG211" s="76"/>
      <c r="CH211" s="76"/>
      <c r="CI211" s="76"/>
      <c r="CJ211" s="76"/>
      <c r="CK211" s="76"/>
      <c r="CL211" s="76"/>
      <c r="CM211" s="76"/>
      <c r="CN211" s="76"/>
      <c r="CO211" s="76"/>
      <c r="CP211" s="76"/>
      <c r="CQ211" s="76"/>
      <c r="CR211" s="76"/>
      <c r="CS211" s="76"/>
      <c r="CT211" s="76"/>
      <c r="CU211" s="76"/>
      <c r="CV211" s="76"/>
      <c r="CW211" s="76"/>
      <c r="CX211" s="76"/>
      <c r="CY211" s="76"/>
      <c r="CZ211" s="76"/>
      <c r="DA211" s="76"/>
      <c r="DB211" s="76"/>
      <c r="DC211" s="76"/>
      <c r="DD211" s="76"/>
      <c r="DE211" s="76"/>
      <c r="DF211" s="76"/>
      <c r="DG211" s="76"/>
      <c r="DH211" s="76"/>
      <c r="DI211" s="76"/>
      <c r="DJ211" s="76"/>
      <c r="DK211" s="76"/>
      <c r="DL211" s="76"/>
      <c r="DM211" s="76"/>
      <c r="DN211" s="76"/>
      <c r="DO211" s="76"/>
      <c r="DP211" s="76"/>
      <c r="DQ211" s="76"/>
      <c r="DR211" s="76"/>
      <c r="DS211" s="76"/>
      <c r="DT211" s="76"/>
      <c r="DU211" s="76"/>
      <c r="DV211" s="76"/>
      <c r="DW211" s="76"/>
      <c r="DX211" s="76"/>
      <c r="DY211" s="76"/>
      <c r="DZ211" s="76"/>
      <c r="EA211" s="76"/>
      <c r="EB211" s="76"/>
      <c r="EC211" s="76"/>
      <c r="ED211" s="76"/>
      <c r="EE211" s="76"/>
      <c r="EF211" s="76"/>
      <c r="EG211" s="76"/>
      <c r="EH211" s="76"/>
      <c r="EI211" s="76"/>
      <c r="EJ211" s="76"/>
      <c r="EK211" s="76"/>
      <c r="EL211" s="76"/>
      <c r="EM211" s="76"/>
      <c r="EN211" s="76"/>
      <c r="EO211" s="76"/>
      <c r="EP211" s="76"/>
      <c r="EQ211" s="76"/>
      <c r="ER211" s="76"/>
      <c r="ES211" s="76"/>
      <c r="ET211" s="76"/>
      <c r="EU211" s="76"/>
      <c r="EV211" s="76"/>
      <c r="EW211" s="76"/>
      <c r="EX211" s="76"/>
      <c r="EY211" s="76"/>
    </row>
    <row r="212" spans="1:155" s="89" customFormat="1" ht="15" customHeight="1" x14ac:dyDescent="0.25">
      <c r="A212" s="564">
        <v>6</v>
      </c>
      <c r="B212" s="568"/>
      <c r="C212" s="614" t="s">
        <v>904</v>
      </c>
      <c r="D212" s="773"/>
      <c r="E212" s="832"/>
      <c r="F212" s="847" t="s">
        <v>1186</v>
      </c>
      <c r="G212" s="805" t="s">
        <v>1384</v>
      </c>
      <c r="H212" s="806"/>
      <c r="I212" s="806"/>
      <c r="J212" s="807"/>
      <c r="K212" s="601"/>
      <c r="L212" s="79"/>
      <c r="M212" s="79"/>
      <c r="N212" s="76"/>
      <c r="O212" s="76"/>
      <c r="P212" s="76"/>
      <c r="Q212" s="76"/>
      <c r="R212" s="76"/>
      <c r="S212" s="76"/>
      <c r="T212" s="76"/>
      <c r="U212" s="76"/>
      <c r="V212" s="76"/>
      <c r="W212" s="76"/>
      <c r="X212" s="76"/>
      <c r="Y212" s="76"/>
      <c r="Z212" s="76"/>
      <c r="AA212" s="76"/>
      <c r="AB212" s="76"/>
      <c r="AC212" s="76"/>
      <c r="AD212" s="76"/>
      <c r="AE212" s="76"/>
      <c r="AF212" s="76"/>
      <c r="AG212" s="76"/>
      <c r="AH212" s="76"/>
      <c r="AI212" s="76"/>
      <c r="AJ212" s="76"/>
      <c r="AK212" s="76"/>
      <c r="AL212" s="76"/>
      <c r="AM212" s="76"/>
      <c r="AN212" s="76"/>
      <c r="AO212" s="76"/>
      <c r="AP212" s="76"/>
      <c r="AQ212" s="76"/>
      <c r="AR212" s="76"/>
      <c r="AS212" s="76"/>
      <c r="AT212" s="76"/>
      <c r="AU212" s="76"/>
      <c r="AV212" s="76"/>
      <c r="AW212" s="76"/>
      <c r="AX212" s="76"/>
      <c r="AY212" s="76"/>
      <c r="AZ212" s="76"/>
      <c r="BA212" s="76"/>
      <c r="BB212" s="76"/>
      <c r="BC212" s="76"/>
      <c r="BD212" s="76"/>
      <c r="BE212" s="76"/>
      <c r="BF212" s="76"/>
      <c r="BG212" s="76"/>
      <c r="BH212" s="76"/>
      <c r="BI212" s="76"/>
      <c r="BJ212" s="76"/>
      <c r="BK212" s="76"/>
      <c r="BL212" s="76"/>
      <c r="BM212" s="76"/>
      <c r="BN212" s="76"/>
      <c r="BO212" s="76"/>
      <c r="BP212" s="76"/>
      <c r="BQ212" s="76"/>
      <c r="BR212" s="76"/>
      <c r="BS212" s="76"/>
      <c r="BT212" s="76"/>
      <c r="BU212" s="76"/>
      <c r="BV212" s="76"/>
      <c r="BW212" s="76"/>
      <c r="BX212" s="76"/>
      <c r="BY212" s="76"/>
      <c r="BZ212" s="76"/>
      <c r="CA212" s="76"/>
      <c r="CB212" s="76"/>
      <c r="CC212" s="76"/>
      <c r="CD212" s="76"/>
      <c r="CE212" s="76"/>
      <c r="CF212" s="76"/>
      <c r="CG212" s="76"/>
      <c r="CH212" s="76"/>
      <c r="CI212" s="76"/>
      <c r="CJ212" s="76"/>
      <c r="CK212" s="76"/>
      <c r="CL212" s="76"/>
      <c r="CM212" s="76"/>
      <c r="CN212" s="76"/>
      <c r="CO212" s="76"/>
      <c r="CP212" s="76"/>
      <c r="CQ212" s="76"/>
      <c r="CR212" s="76"/>
      <c r="CS212" s="76"/>
      <c r="CT212" s="76"/>
      <c r="CU212" s="76"/>
      <c r="CV212" s="76"/>
      <c r="CW212" s="76"/>
      <c r="CX212" s="76"/>
      <c r="CY212" s="76"/>
      <c r="CZ212" s="76"/>
      <c r="DA212" s="76"/>
      <c r="DB212" s="76"/>
      <c r="DC212" s="76"/>
      <c r="DD212" s="76"/>
      <c r="DE212" s="76"/>
      <c r="DF212" s="76"/>
      <c r="DG212" s="76"/>
      <c r="DH212" s="76"/>
      <c r="DI212" s="76"/>
      <c r="DJ212" s="76"/>
      <c r="DK212" s="76"/>
      <c r="DL212" s="76"/>
      <c r="DM212" s="76"/>
      <c r="DN212" s="76"/>
      <c r="DO212" s="76"/>
      <c r="DP212" s="76"/>
      <c r="DQ212" s="76"/>
      <c r="DR212" s="76"/>
      <c r="DS212" s="76"/>
      <c r="DT212" s="76"/>
      <c r="DU212" s="76"/>
      <c r="DV212" s="76"/>
      <c r="DW212" s="76"/>
      <c r="DX212" s="76"/>
      <c r="DY212" s="76"/>
      <c r="DZ212" s="76"/>
      <c r="EA212" s="76"/>
      <c r="EB212" s="76"/>
      <c r="EC212" s="76"/>
      <c r="ED212" s="76"/>
      <c r="EE212" s="76"/>
      <c r="EF212" s="76"/>
      <c r="EG212" s="76"/>
      <c r="EH212" s="76"/>
      <c r="EI212" s="76"/>
      <c r="EJ212" s="76"/>
      <c r="EK212" s="76"/>
      <c r="EL212" s="76"/>
      <c r="EM212" s="76"/>
      <c r="EN212" s="76"/>
      <c r="EO212" s="76"/>
      <c r="EP212" s="76"/>
      <c r="EQ212" s="76"/>
      <c r="ER212" s="76"/>
      <c r="ES212" s="76"/>
      <c r="ET212" s="76"/>
      <c r="EU212" s="76"/>
      <c r="EV212" s="76"/>
      <c r="EW212" s="76"/>
      <c r="EX212" s="76"/>
      <c r="EY212" s="76"/>
    </row>
    <row r="213" spans="1:155" s="89" customFormat="1" ht="15" customHeight="1" x14ac:dyDescent="0.25">
      <c r="A213" s="564"/>
      <c r="B213" s="568"/>
      <c r="C213" s="614"/>
      <c r="D213" s="773"/>
      <c r="E213" s="832"/>
      <c r="F213" s="848"/>
      <c r="G213" s="808"/>
      <c r="H213" s="809"/>
      <c r="I213" s="809"/>
      <c r="J213" s="810"/>
      <c r="K213" s="601"/>
      <c r="L213" s="79"/>
      <c r="M213" s="79"/>
      <c r="N213" s="76"/>
      <c r="O213" s="76"/>
      <c r="P213" s="76"/>
      <c r="Q213" s="76"/>
      <c r="R213" s="76"/>
      <c r="S213" s="76"/>
      <c r="T213" s="76"/>
      <c r="U213" s="76"/>
      <c r="V213" s="76"/>
      <c r="W213" s="76"/>
      <c r="X213" s="76"/>
      <c r="Y213" s="76"/>
      <c r="Z213" s="76"/>
      <c r="AA213" s="76"/>
      <c r="AB213" s="76"/>
      <c r="AC213" s="76"/>
      <c r="AD213" s="76"/>
      <c r="AE213" s="76"/>
      <c r="AF213" s="76"/>
      <c r="AG213" s="76"/>
      <c r="AH213" s="76"/>
      <c r="AI213" s="76"/>
      <c r="AJ213" s="76"/>
      <c r="AK213" s="76"/>
      <c r="AL213" s="76"/>
      <c r="AM213" s="76"/>
      <c r="AN213" s="76"/>
      <c r="AO213" s="76"/>
      <c r="AP213" s="76"/>
      <c r="AQ213" s="76"/>
      <c r="AR213" s="76"/>
      <c r="AS213" s="76"/>
      <c r="AT213" s="76"/>
      <c r="AU213" s="76"/>
      <c r="AV213" s="76"/>
      <c r="AW213" s="76"/>
      <c r="AX213" s="76"/>
      <c r="AY213" s="76"/>
      <c r="AZ213" s="76"/>
      <c r="BA213" s="76"/>
      <c r="BB213" s="76"/>
      <c r="BC213" s="76"/>
      <c r="BD213" s="76"/>
      <c r="BE213" s="76"/>
      <c r="BF213" s="76"/>
      <c r="BG213" s="76"/>
      <c r="BH213" s="76"/>
      <c r="BI213" s="76"/>
      <c r="BJ213" s="76"/>
      <c r="BK213" s="76"/>
      <c r="BL213" s="76"/>
      <c r="BM213" s="76"/>
      <c r="BN213" s="76"/>
      <c r="BO213" s="76"/>
      <c r="BP213" s="76"/>
      <c r="BQ213" s="76"/>
      <c r="BR213" s="76"/>
      <c r="BS213" s="76"/>
      <c r="BT213" s="76"/>
      <c r="BU213" s="76"/>
      <c r="BV213" s="76"/>
      <c r="BW213" s="76"/>
      <c r="BX213" s="76"/>
      <c r="BY213" s="76"/>
      <c r="BZ213" s="76"/>
      <c r="CA213" s="76"/>
      <c r="CB213" s="76"/>
      <c r="CC213" s="76"/>
      <c r="CD213" s="76"/>
      <c r="CE213" s="76"/>
      <c r="CF213" s="76"/>
      <c r="CG213" s="76"/>
      <c r="CH213" s="76"/>
      <c r="CI213" s="76"/>
      <c r="CJ213" s="76"/>
      <c r="CK213" s="76"/>
      <c r="CL213" s="76"/>
      <c r="CM213" s="76"/>
      <c r="CN213" s="76"/>
      <c r="CO213" s="76"/>
      <c r="CP213" s="76"/>
      <c r="CQ213" s="76"/>
      <c r="CR213" s="76"/>
      <c r="CS213" s="76"/>
      <c r="CT213" s="76"/>
      <c r="CU213" s="76"/>
      <c r="CV213" s="76"/>
      <c r="CW213" s="76"/>
      <c r="CX213" s="76"/>
      <c r="CY213" s="76"/>
      <c r="CZ213" s="76"/>
      <c r="DA213" s="76"/>
      <c r="DB213" s="76"/>
      <c r="DC213" s="76"/>
      <c r="DD213" s="76"/>
      <c r="DE213" s="76"/>
      <c r="DF213" s="76"/>
      <c r="DG213" s="76"/>
      <c r="DH213" s="76"/>
      <c r="DI213" s="76"/>
      <c r="DJ213" s="76"/>
      <c r="DK213" s="76"/>
      <c r="DL213" s="76"/>
      <c r="DM213" s="76"/>
      <c r="DN213" s="76"/>
      <c r="DO213" s="76"/>
      <c r="DP213" s="76"/>
      <c r="DQ213" s="76"/>
      <c r="DR213" s="76"/>
      <c r="DS213" s="76"/>
      <c r="DT213" s="76"/>
      <c r="DU213" s="76"/>
      <c r="DV213" s="76"/>
      <c r="DW213" s="76"/>
      <c r="DX213" s="76"/>
      <c r="DY213" s="76"/>
      <c r="DZ213" s="76"/>
      <c r="EA213" s="76"/>
      <c r="EB213" s="76"/>
      <c r="EC213" s="76"/>
      <c r="ED213" s="76"/>
      <c r="EE213" s="76"/>
      <c r="EF213" s="76"/>
      <c r="EG213" s="76"/>
      <c r="EH213" s="76"/>
      <c r="EI213" s="76"/>
      <c r="EJ213" s="76"/>
      <c r="EK213" s="76"/>
      <c r="EL213" s="76"/>
      <c r="EM213" s="76"/>
      <c r="EN213" s="76"/>
      <c r="EO213" s="76"/>
      <c r="EP213" s="76"/>
      <c r="EQ213" s="76"/>
      <c r="ER213" s="76"/>
      <c r="ES213" s="76"/>
      <c r="ET213" s="76"/>
      <c r="EU213" s="76"/>
      <c r="EV213" s="76"/>
      <c r="EW213" s="76"/>
      <c r="EX213" s="76"/>
      <c r="EY213" s="76"/>
    </row>
    <row r="214" spans="1:155" s="89" customFormat="1" ht="15" customHeight="1" x14ac:dyDescent="0.25">
      <c r="A214" s="564"/>
      <c r="B214" s="568"/>
      <c r="C214" s="614"/>
      <c r="D214" s="773"/>
      <c r="E214" s="832"/>
      <c r="F214" s="849"/>
      <c r="G214" s="811"/>
      <c r="H214" s="812"/>
      <c r="I214" s="812"/>
      <c r="J214" s="813"/>
      <c r="K214" s="601"/>
      <c r="L214" s="79"/>
      <c r="M214" s="79"/>
      <c r="N214" s="76"/>
      <c r="O214" s="76"/>
      <c r="P214" s="76"/>
      <c r="Q214" s="76"/>
      <c r="R214" s="76"/>
      <c r="S214" s="76"/>
      <c r="T214" s="76"/>
      <c r="U214" s="76"/>
      <c r="V214" s="76"/>
      <c r="W214" s="76"/>
      <c r="X214" s="76"/>
      <c r="Y214" s="76"/>
      <c r="Z214" s="76"/>
      <c r="AA214" s="76"/>
      <c r="AB214" s="76"/>
      <c r="AC214" s="76"/>
      <c r="AD214" s="76"/>
      <c r="AE214" s="76"/>
      <c r="AF214" s="76"/>
      <c r="AG214" s="76"/>
      <c r="AH214" s="76"/>
      <c r="AI214" s="76"/>
      <c r="AJ214" s="76"/>
      <c r="AK214" s="76"/>
      <c r="AL214" s="76"/>
      <c r="AM214" s="76"/>
      <c r="AN214" s="76"/>
      <c r="AO214" s="76"/>
      <c r="AP214" s="76"/>
      <c r="AQ214" s="76"/>
      <c r="AR214" s="76"/>
      <c r="AS214" s="76"/>
      <c r="AT214" s="76"/>
      <c r="AU214" s="76"/>
      <c r="AV214" s="76"/>
      <c r="AW214" s="76"/>
      <c r="AX214" s="76"/>
      <c r="AY214" s="76"/>
      <c r="AZ214" s="76"/>
      <c r="BA214" s="76"/>
      <c r="BB214" s="76"/>
      <c r="BC214" s="76"/>
      <c r="BD214" s="76"/>
      <c r="BE214" s="76"/>
      <c r="BF214" s="76"/>
      <c r="BG214" s="76"/>
      <c r="BH214" s="76"/>
      <c r="BI214" s="76"/>
      <c r="BJ214" s="76"/>
      <c r="BK214" s="76"/>
      <c r="BL214" s="76"/>
      <c r="BM214" s="76"/>
      <c r="BN214" s="76"/>
      <c r="BO214" s="76"/>
      <c r="BP214" s="76"/>
      <c r="BQ214" s="76"/>
      <c r="BR214" s="76"/>
      <c r="BS214" s="76"/>
      <c r="BT214" s="76"/>
      <c r="BU214" s="76"/>
      <c r="BV214" s="76"/>
      <c r="BW214" s="76"/>
      <c r="BX214" s="76"/>
      <c r="BY214" s="76"/>
      <c r="BZ214" s="76"/>
      <c r="CA214" s="76"/>
      <c r="CB214" s="76"/>
      <c r="CC214" s="76"/>
      <c r="CD214" s="76"/>
      <c r="CE214" s="76"/>
      <c r="CF214" s="76"/>
      <c r="CG214" s="76"/>
      <c r="CH214" s="76"/>
      <c r="CI214" s="76"/>
      <c r="CJ214" s="76"/>
      <c r="CK214" s="76"/>
      <c r="CL214" s="76"/>
      <c r="CM214" s="76"/>
      <c r="CN214" s="76"/>
      <c r="CO214" s="76"/>
      <c r="CP214" s="76"/>
      <c r="CQ214" s="76"/>
      <c r="CR214" s="76"/>
      <c r="CS214" s="76"/>
      <c r="CT214" s="76"/>
      <c r="CU214" s="76"/>
      <c r="CV214" s="76"/>
      <c r="CW214" s="76"/>
      <c r="CX214" s="76"/>
      <c r="CY214" s="76"/>
      <c r="CZ214" s="76"/>
      <c r="DA214" s="76"/>
      <c r="DB214" s="76"/>
      <c r="DC214" s="76"/>
      <c r="DD214" s="76"/>
      <c r="DE214" s="76"/>
      <c r="DF214" s="76"/>
      <c r="DG214" s="76"/>
      <c r="DH214" s="76"/>
      <c r="DI214" s="76"/>
      <c r="DJ214" s="76"/>
      <c r="DK214" s="76"/>
      <c r="DL214" s="76"/>
      <c r="DM214" s="76"/>
      <c r="DN214" s="76"/>
      <c r="DO214" s="76"/>
      <c r="DP214" s="76"/>
      <c r="DQ214" s="76"/>
      <c r="DR214" s="76"/>
      <c r="DS214" s="76"/>
      <c r="DT214" s="76"/>
      <c r="DU214" s="76"/>
      <c r="DV214" s="76"/>
      <c r="DW214" s="76"/>
      <c r="DX214" s="76"/>
      <c r="DY214" s="76"/>
      <c r="DZ214" s="76"/>
      <c r="EA214" s="76"/>
      <c r="EB214" s="76"/>
      <c r="EC214" s="76"/>
      <c r="ED214" s="76"/>
      <c r="EE214" s="76"/>
      <c r="EF214" s="76"/>
      <c r="EG214" s="76"/>
      <c r="EH214" s="76"/>
      <c r="EI214" s="76"/>
      <c r="EJ214" s="76"/>
      <c r="EK214" s="76"/>
      <c r="EL214" s="76"/>
      <c r="EM214" s="76"/>
      <c r="EN214" s="76"/>
      <c r="EO214" s="76"/>
      <c r="EP214" s="76"/>
      <c r="EQ214" s="76"/>
      <c r="ER214" s="76"/>
      <c r="ES214" s="76"/>
      <c r="ET214" s="76"/>
      <c r="EU214" s="76"/>
      <c r="EV214" s="76"/>
      <c r="EW214" s="76"/>
      <c r="EX214" s="76"/>
      <c r="EY214" s="76"/>
    </row>
    <row r="215" spans="1:155" s="89" customFormat="1" ht="15" customHeight="1" x14ac:dyDescent="0.25">
      <c r="A215" s="564"/>
      <c r="B215" s="568"/>
      <c r="C215" s="614"/>
      <c r="D215" s="773"/>
      <c r="E215" s="832"/>
      <c r="F215" s="847" t="s">
        <v>785</v>
      </c>
      <c r="G215" s="805" t="s">
        <v>788</v>
      </c>
      <c r="H215" s="806"/>
      <c r="I215" s="806"/>
      <c r="J215" s="807"/>
      <c r="K215" s="601"/>
      <c r="L215" s="79"/>
      <c r="M215" s="79"/>
      <c r="N215" s="76"/>
      <c r="O215" s="76"/>
      <c r="P215" s="76"/>
      <c r="Q215" s="76"/>
      <c r="R215" s="76"/>
      <c r="S215" s="76"/>
      <c r="T215" s="76"/>
      <c r="U215" s="76"/>
      <c r="V215" s="76"/>
      <c r="W215" s="76"/>
      <c r="X215" s="76"/>
      <c r="Y215" s="76"/>
      <c r="Z215" s="76"/>
      <c r="AA215" s="76"/>
      <c r="AB215" s="76"/>
      <c r="AC215" s="76"/>
      <c r="AD215" s="76"/>
      <c r="AE215" s="76"/>
      <c r="AF215" s="76"/>
      <c r="AG215" s="76"/>
      <c r="AH215" s="76"/>
      <c r="AI215" s="76"/>
      <c r="AJ215" s="76"/>
      <c r="AK215" s="76"/>
      <c r="AL215" s="76"/>
      <c r="AM215" s="76"/>
      <c r="AN215" s="76"/>
      <c r="AO215" s="76"/>
      <c r="AP215" s="76"/>
      <c r="AQ215" s="76"/>
      <c r="AR215" s="76"/>
      <c r="AS215" s="76"/>
      <c r="AT215" s="76"/>
      <c r="AU215" s="76"/>
      <c r="AV215" s="76"/>
      <c r="AW215" s="76"/>
      <c r="AX215" s="76"/>
      <c r="AY215" s="76"/>
      <c r="AZ215" s="76"/>
      <c r="BA215" s="76"/>
      <c r="BB215" s="76"/>
      <c r="BC215" s="76"/>
      <c r="BD215" s="76"/>
      <c r="BE215" s="76"/>
      <c r="BF215" s="76"/>
      <c r="BG215" s="76"/>
      <c r="BH215" s="76"/>
      <c r="BI215" s="76"/>
      <c r="BJ215" s="76"/>
      <c r="BK215" s="76"/>
      <c r="BL215" s="76"/>
      <c r="BM215" s="76"/>
      <c r="BN215" s="76"/>
      <c r="BO215" s="76"/>
      <c r="BP215" s="76"/>
      <c r="BQ215" s="76"/>
      <c r="BR215" s="76"/>
      <c r="BS215" s="76"/>
      <c r="BT215" s="76"/>
      <c r="BU215" s="76"/>
      <c r="BV215" s="76"/>
      <c r="BW215" s="76"/>
      <c r="BX215" s="76"/>
      <c r="BY215" s="76"/>
      <c r="BZ215" s="76"/>
      <c r="CA215" s="76"/>
      <c r="CB215" s="76"/>
      <c r="CC215" s="76"/>
      <c r="CD215" s="76"/>
      <c r="CE215" s="76"/>
      <c r="CF215" s="76"/>
      <c r="CG215" s="76"/>
      <c r="CH215" s="76"/>
      <c r="CI215" s="76"/>
      <c r="CJ215" s="76"/>
      <c r="CK215" s="76"/>
      <c r="CL215" s="76"/>
      <c r="CM215" s="76"/>
      <c r="CN215" s="76"/>
      <c r="CO215" s="76"/>
      <c r="CP215" s="76"/>
      <c r="CQ215" s="76"/>
      <c r="CR215" s="76"/>
      <c r="CS215" s="76"/>
      <c r="CT215" s="76"/>
      <c r="CU215" s="76"/>
      <c r="CV215" s="76"/>
      <c r="CW215" s="76"/>
      <c r="CX215" s="76"/>
      <c r="CY215" s="76"/>
      <c r="CZ215" s="76"/>
      <c r="DA215" s="76"/>
      <c r="DB215" s="76"/>
      <c r="DC215" s="76"/>
      <c r="DD215" s="76"/>
      <c r="DE215" s="76"/>
      <c r="DF215" s="76"/>
      <c r="DG215" s="76"/>
      <c r="DH215" s="76"/>
      <c r="DI215" s="76"/>
      <c r="DJ215" s="76"/>
      <c r="DK215" s="76"/>
      <c r="DL215" s="76"/>
      <c r="DM215" s="76"/>
      <c r="DN215" s="76"/>
      <c r="DO215" s="76"/>
      <c r="DP215" s="76"/>
      <c r="DQ215" s="76"/>
      <c r="DR215" s="76"/>
      <c r="DS215" s="76"/>
      <c r="DT215" s="76"/>
      <c r="DU215" s="76"/>
      <c r="DV215" s="76"/>
      <c r="DW215" s="76"/>
      <c r="DX215" s="76"/>
      <c r="DY215" s="76"/>
      <c r="DZ215" s="76"/>
      <c r="EA215" s="76"/>
      <c r="EB215" s="76"/>
      <c r="EC215" s="76"/>
      <c r="ED215" s="76"/>
      <c r="EE215" s="76"/>
      <c r="EF215" s="76"/>
      <c r="EG215" s="76"/>
      <c r="EH215" s="76"/>
      <c r="EI215" s="76"/>
      <c r="EJ215" s="76"/>
      <c r="EK215" s="76"/>
      <c r="EL215" s="76"/>
      <c r="EM215" s="76"/>
      <c r="EN215" s="76"/>
      <c r="EO215" s="76"/>
      <c r="EP215" s="76"/>
      <c r="EQ215" s="76"/>
      <c r="ER215" s="76"/>
      <c r="ES215" s="76"/>
      <c r="ET215" s="76"/>
      <c r="EU215" s="76"/>
      <c r="EV215" s="76"/>
      <c r="EW215" s="76"/>
      <c r="EX215" s="76"/>
      <c r="EY215" s="76"/>
    </row>
    <row r="216" spans="1:155" s="89" customFormat="1" ht="15" customHeight="1" x14ac:dyDescent="0.25">
      <c r="A216" s="564"/>
      <c r="B216" s="568"/>
      <c r="C216" s="614"/>
      <c r="D216" s="773"/>
      <c r="E216" s="832"/>
      <c r="F216" s="848"/>
      <c r="G216" s="808"/>
      <c r="H216" s="809"/>
      <c r="I216" s="809"/>
      <c r="J216" s="810"/>
      <c r="K216" s="601"/>
      <c r="L216" s="79"/>
      <c r="M216" s="79"/>
      <c r="N216" s="76"/>
      <c r="O216" s="76"/>
      <c r="P216" s="76"/>
      <c r="Q216" s="76"/>
      <c r="R216" s="76"/>
      <c r="S216" s="76"/>
      <c r="T216" s="76"/>
      <c r="U216" s="76"/>
      <c r="V216" s="76"/>
      <c r="W216" s="76"/>
      <c r="X216" s="76"/>
      <c r="Y216" s="76"/>
      <c r="Z216" s="76"/>
      <c r="AA216" s="76"/>
      <c r="AB216" s="76"/>
      <c r="AC216" s="76"/>
      <c r="AD216" s="76"/>
      <c r="AE216" s="76"/>
      <c r="AF216" s="76"/>
      <c r="AG216" s="76"/>
      <c r="AH216" s="76"/>
      <c r="AI216" s="76"/>
      <c r="AJ216" s="76"/>
      <c r="AK216" s="76"/>
      <c r="AL216" s="76"/>
      <c r="AM216" s="76"/>
      <c r="AN216" s="76"/>
      <c r="AO216" s="76"/>
      <c r="AP216" s="76"/>
      <c r="AQ216" s="76"/>
      <c r="AR216" s="76"/>
      <c r="AS216" s="76"/>
      <c r="AT216" s="76"/>
      <c r="AU216" s="76"/>
      <c r="AV216" s="76"/>
      <c r="AW216" s="76"/>
      <c r="AX216" s="76"/>
      <c r="AY216" s="76"/>
      <c r="AZ216" s="76"/>
      <c r="BA216" s="76"/>
      <c r="BB216" s="76"/>
      <c r="BC216" s="76"/>
      <c r="BD216" s="76"/>
      <c r="BE216" s="76"/>
      <c r="BF216" s="76"/>
      <c r="BG216" s="76"/>
      <c r="BH216" s="76"/>
      <c r="BI216" s="76"/>
      <c r="BJ216" s="76"/>
      <c r="BK216" s="76"/>
      <c r="BL216" s="76"/>
      <c r="BM216" s="76"/>
      <c r="BN216" s="76"/>
      <c r="BO216" s="76"/>
      <c r="BP216" s="76"/>
      <c r="BQ216" s="76"/>
      <c r="BR216" s="76"/>
      <c r="BS216" s="76"/>
      <c r="BT216" s="76"/>
      <c r="BU216" s="76"/>
      <c r="BV216" s="76"/>
      <c r="BW216" s="76"/>
      <c r="BX216" s="76"/>
      <c r="BY216" s="76"/>
      <c r="BZ216" s="76"/>
      <c r="CA216" s="76"/>
      <c r="CB216" s="76"/>
      <c r="CC216" s="76"/>
      <c r="CD216" s="76"/>
      <c r="CE216" s="76"/>
      <c r="CF216" s="76"/>
      <c r="CG216" s="76"/>
      <c r="CH216" s="76"/>
      <c r="CI216" s="76"/>
      <c r="CJ216" s="76"/>
      <c r="CK216" s="76"/>
      <c r="CL216" s="76"/>
      <c r="CM216" s="76"/>
      <c r="CN216" s="76"/>
      <c r="CO216" s="76"/>
      <c r="CP216" s="76"/>
      <c r="CQ216" s="76"/>
      <c r="CR216" s="76"/>
      <c r="CS216" s="76"/>
      <c r="CT216" s="76"/>
      <c r="CU216" s="76"/>
      <c r="CV216" s="76"/>
      <c r="CW216" s="76"/>
      <c r="CX216" s="76"/>
      <c r="CY216" s="76"/>
      <c r="CZ216" s="76"/>
      <c r="DA216" s="76"/>
      <c r="DB216" s="76"/>
      <c r="DC216" s="76"/>
      <c r="DD216" s="76"/>
      <c r="DE216" s="76"/>
      <c r="DF216" s="76"/>
      <c r="DG216" s="76"/>
      <c r="DH216" s="76"/>
      <c r="DI216" s="76"/>
      <c r="DJ216" s="76"/>
      <c r="DK216" s="76"/>
      <c r="DL216" s="76"/>
      <c r="DM216" s="76"/>
      <c r="DN216" s="76"/>
      <c r="DO216" s="76"/>
      <c r="DP216" s="76"/>
      <c r="DQ216" s="76"/>
      <c r="DR216" s="76"/>
      <c r="DS216" s="76"/>
      <c r="DT216" s="76"/>
      <c r="DU216" s="76"/>
      <c r="DV216" s="76"/>
      <c r="DW216" s="76"/>
      <c r="DX216" s="76"/>
      <c r="DY216" s="76"/>
      <c r="DZ216" s="76"/>
      <c r="EA216" s="76"/>
      <c r="EB216" s="76"/>
      <c r="EC216" s="76"/>
      <c r="ED216" s="76"/>
      <c r="EE216" s="76"/>
      <c r="EF216" s="76"/>
      <c r="EG216" s="76"/>
      <c r="EH216" s="76"/>
      <c r="EI216" s="76"/>
      <c r="EJ216" s="76"/>
      <c r="EK216" s="76"/>
      <c r="EL216" s="76"/>
      <c r="EM216" s="76"/>
      <c r="EN216" s="76"/>
      <c r="EO216" s="76"/>
      <c r="EP216" s="76"/>
      <c r="EQ216" s="76"/>
      <c r="ER216" s="76"/>
      <c r="ES216" s="76"/>
      <c r="ET216" s="76"/>
      <c r="EU216" s="76"/>
      <c r="EV216" s="76"/>
      <c r="EW216" s="76"/>
      <c r="EX216" s="76"/>
      <c r="EY216" s="76"/>
    </row>
    <row r="217" spans="1:155" s="89" customFormat="1" ht="15" customHeight="1" x14ac:dyDescent="0.25">
      <c r="A217" s="564"/>
      <c r="B217" s="568"/>
      <c r="C217" s="614"/>
      <c r="D217" s="773"/>
      <c r="E217" s="832"/>
      <c r="F217" s="849"/>
      <c r="G217" s="811"/>
      <c r="H217" s="812"/>
      <c r="I217" s="812"/>
      <c r="J217" s="813"/>
      <c r="K217" s="601"/>
      <c r="L217" s="79"/>
      <c r="M217" s="79"/>
      <c r="N217" s="76"/>
      <c r="O217" s="76"/>
      <c r="P217" s="76"/>
      <c r="Q217" s="76"/>
      <c r="R217" s="76"/>
      <c r="S217" s="76"/>
      <c r="T217" s="76"/>
      <c r="U217" s="76"/>
      <c r="V217" s="76"/>
      <c r="W217" s="76"/>
      <c r="X217" s="76"/>
      <c r="Y217" s="76"/>
      <c r="Z217" s="76"/>
      <c r="AA217" s="76"/>
      <c r="AB217" s="76"/>
      <c r="AC217" s="76"/>
      <c r="AD217" s="76"/>
      <c r="AE217" s="76"/>
      <c r="AF217" s="76"/>
      <c r="AG217" s="76"/>
      <c r="AH217" s="76"/>
      <c r="AI217" s="76"/>
      <c r="AJ217" s="76"/>
      <c r="AK217" s="76"/>
      <c r="AL217" s="76"/>
      <c r="AM217" s="76"/>
      <c r="AN217" s="76"/>
      <c r="AO217" s="76"/>
      <c r="AP217" s="76"/>
      <c r="AQ217" s="76"/>
      <c r="AR217" s="76"/>
      <c r="AS217" s="76"/>
      <c r="AT217" s="76"/>
      <c r="AU217" s="76"/>
      <c r="AV217" s="76"/>
      <c r="AW217" s="76"/>
      <c r="AX217" s="76"/>
      <c r="AY217" s="76"/>
      <c r="AZ217" s="76"/>
      <c r="BA217" s="76"/>
      <c r="BB217" s="76"/>
      <c r="BC217" s="76"/>
      <c r="BD217" s="76"/>
      <c r="BE217" s="76"/>
      <c r="BF217" s="76"/>
      <c r="BG217" s="76"/>
      <c r="BH217" s="76"/>
      <c r="BI217" s="76"/>
      <c r="BJ217" s="76"/>
      <c r="BK217" s="76"/>
      <c r="BL217" s="76"/>
      <c r="BM217" s="76"/>
      <c r="BN217" s="76"/>
      <c r="BO217" s="76"/>
      <c r="BP217" s="76"/>
      <c r="BQ217" s="76"/>
      <c r="BR217" s="76"/>
      <c r="BS217" s="76"/>
      <c r="BT217" s="76"/>
      <c r="BU217" s="76"/>
      <c r="BV217" s="76"/>
      <c r="BW217" s="76"/>
      <c r="BX217" s="76"/>
      <c r="BY217" s="76"/>
      <c r="BZ217" s="76"/>
      <c r="CA217" s="76"/>
      <c r="CB217" s="76"/>
      <c r="CC217" s="76"/>
      <c r="CD217" s="76"/>
      <c r="CE217" s="76"/>
      <c r="CF217" s="76"/>
      <c r="CG217" s="76"/>
      <c r="CH217" s="76"/>
      <c r="CI217" s="76"/>
      <c r="CJ217" s="76"/>
      <c r="CK217" s="76"/>
      <c r="CL217" s="76"/>
      <c r="CM217" s="76"/>
      <c r="CN217" s="76"/>
      <c r="CO217" s="76"/>
      <c r="CP217" s="76"/>
      <c r="CQ217" s="76"/>
      <c r="CR217" s="76"/>
      <c r="CS217" s="76"/>
      <c r="CT217" s="76"/>
      <c r="CU217" s="76"/>
      <c r="CV217" s="76"/>
      <c r="CW217" s="76"/>
      <c r="CX217" s="76"/>
      <c r="CY217" s="76"/>
      <c r="CZ217" s="76"/>
      <c r="DA217" s="76"/>
      <c r="DB217" s="76"/>
      <c r="DC217" s="76"/>
      <c r="DD217" s="76"/>
      <c r="DE217" s="76"/>
      <c r="DF217" s="76"/>
      <c r="DG217" s="76"/>
      <c r="DH217" s="76"/>
      <c r="DI217" s="76"/>
      <c r="DJ217" s="76"/>
      <c r="DK217" s="76"/>
      <c r="DL217" s="76"/>
      <c r="DM217" s="76"/>
      <c r="DN217" s="76"/>
      <c r="DO217" s="76"/>
      <c r="DP217" s="76"/>
      <c r="DQ217" s="76"/>
      <c r="DR217" s="76"/>
      <c r="DS217" s="76"/>
      <c r="DT217" s="76"/>
      <c r="DU217" s="76"/>
      <c r="DV217" s="76"/>
      <c r="DW217" s="76"/>
      <c r="DX217" s="76"/>
      <c r="DY217" s="76"/>
      <c r="DZ217" s="76"/>
      <c r="EA217" s="76"/>
      <c r="EB217" s="76"/>
      <c r="EC217" s="76"/>
      <c r="ED217" s="76"/>
      <c r="EE217" s="76"/>
      <c r="EF217" s="76"/>
      <c r="EG217" s="76"/>
      <c r="EH217" s="76"/>
      <c r="EI217" s="76"/>
      <c r="EJ217" s="76"/>
      <c r="EK217" s="76"/>
      <c r="EL217" s="76"/>
      <c r="EM217" s="76"/>
      <c r="EN217" s="76"/>
      <c r="EO217" s="76"/>
      <c r="EP217" s="76"/>
      <c r="EQ217" s="76"/>
      <c r="ER217" s="76"/>
      <c r="ES217" s="76"/>
      <c r="ET217" s="76"/>
      <c r="EU217" s="76"/>
      <c r="EV217" s="76"/>
      <c r="EW217" s="76"/>
      <c r="EX217" s="76"/>
      <c r="EY217" s="76"/>
    </row>
    <row r="218" spans="1:155" s="89" customFormat="1" ht="15" customHeight="1" x14ac:dyDescent="0.25">
      <c r="A218" s="564"/>
      <c r="B218" s="568"/>
      <c r="C218" s="614"/>
      <c r="D218" s="773"/>
      <c r="E218" s="832"/>
      <c r="F218" s="844" t="s">
        <v>84</v>
      </c>
      <c r="G218" s="833">
        <v>12.5</v>
      </c>
      <c r="H218" s="834"/>
      <c r="I218" s="834"/>
      <c r="J218" s="835"/>
      <c r="K218" s="601"/>
      <c r="L218" s="79"/>
      <c r="M218" s="79"/>
      <c r="N218" s="76"/>
      <c r="O218" s="76"/>
      <c r="P218" s="76"/>
      <c r="Q218" s="76"/>
      <c r="R218" s="76"/>
      <c r="S218" s="76"/>
      <c r="T218" s="76"/>
      <c r="U218" s="76"/>
      <c r="V218" s="76"/>
      <c r="W218" s="76"/>
      <c r="X218" s="76"/>
      <c r="Y218" s="76"/>
      <c r="Z218" s="76"/>
      <c r="AA218" s="76"/>
      <c r="AB218" s="76"/>
      <c r="AC218" s="76"/>
      <c r="AD218" s="76"/>
      <c r="AE218" s="76"/>
      <c r="AF218" s="76"/>
      <c r="AG218" s="76"/>
      <c r="AH218" s="76"/>
      <c r="AI218" s="76"/>
      <c r="AJ218" s="76"/>
      <c r="AK218" s="76"/>
      <c r="AL218" s="76"/>
      <c r="AM218" s="76"/>
      <c r="AN218" s="76"/>
      <c r="AO218" s="76"/>
      <c r="AP218" s="76"/>
      <c r="AQ218" s="76"/>
      <c r="AR218" s="76"/>
      <c r="AS218" s="76"/>
      <c r="AT218" s="76"/>
      <c r="AU218" s="76"/>
      <c r="AV218" s="76"/>
      <c r="AW218" s="76"/>
      <c r="AX218" s="76"/>
      <c r="AY218" s="76"/>
      <c r="AZ218" s="76"/>
      <c r="BA218" s="76"/>
      <c r="BB218" s="76"/>
      <c r="BC218" s="76"/>
      <c r="BD218" s="76"/>
      <c r="BE218" s="76"/>
      <c r="BF218" s="76"/>
      <c r="BG218" s="76"/>
      <c r="BH218" s="76"/>
      <c r="BI218" s="76"/>
      <c r="BJ218" s="76"/>
      <c r="BK218" s="76"/>
      <c r="BL218" s="76"/>
      <c r="BM218" s="76"/>
      <c r="BN218" s="76"/>
      <c r="BO218" s="76"/>
      <c r="BP218" s="76"/>
      <c r="BQ218" s="76"/>
      <c r="BR218" s="76"/>
      <c r="BS218" s="76"/>
      <c r="BT218" s="76"/>
      <c r="BU218" s="76"/>
      <c r="BV218" s="76"/>
      <c r="BW218" s="76"/>
      <c r="BX218" s="76"/>
      <c r="BY218" s="76"/>
      <c r="BZ218" s="76"/>
      <c r="CA218" s="76"/>
      <c r="CB218" s="76"/>
      <c r="CC218" s="76"/>
      <c r="CD218" s="76"/>
      <c r="CE218" s="76"/>
      <c r="CF218" s="76"/>
      <c r="CG218" s="76"/>
      <c r="CH218" s="76"/>
      <c r="CI218" s="76"/>
      <c r="CJ218" s="76"/>
      <c r="CK218" s="76"/>
      <c r="CL218" s="76"/>
      <c r="CM218" s="76"/>
      <c r="CN218" s="76"/>
      <c r="CO218" s="76"/>
      <c r="CP218" s="76"/>
      <c r="CQ218" s="76"/>
      <c r="CR218" s="76"/>
      <c r="CS218" s="76"/>
      <c r="CT218" s="76"/>
      <c r="CU218" s="76"/>
      <c r="CV218" s="76"/>
      <c r="CW218" s="76"/>
      <c r="CX218" s="76"/>
      <c r="CY218" s="76"/>
      <c r="CZ218" s="76"/>
      <c r="DA218" s="76"/>
      <c r="DB218" s="76"/>
      <c r="DC218" s="76"/>
      <c r="DD218" s="76"/>
      <c r="DE218" s="76"/>
      <c r="DF218" s="76"/>
      <c r="DG218" s="76"/>
      <c r="DH218" s="76"/>
      <c r="DI218" s="76"/>
      <c r="DJ218" s="76"/>
      <c r="DK218" s="76"/>
      <c r="DL218" s="76"/>
      <c r="DM218" s="76"/>
      <c r="DN218" s="76"/>
      <c r="DO218" s="76"/>
      <c r="DP218" s="76"/>
      <c r="DQ218" s="76"/>
      <c r="DR218" s="76"/>
      <c r="DS218" s="76"/>
      <c r="DT218" s="76"/>
      <c r="DU218" s="76"/>
      <c r="DV218" s="76"/>
      <c r="DW218" s="76"/>
      <c r="DX218" s="76"/>
      <c r="DY218" s="76"/>
      <c r="DZ218" s="76"/>
      <c r="EA218" s="76"/>
      <c r="EB218" s="76"/>
      <c r="EC218" s="76"/>
      <c r="ED218" s="76"/>
      <c r="EE218" s="76"/>
      <c r="EF218" s="76"/>
      <c r="EG218" s="76"/>
      <c r="EH218" s="76"/>
      <c r="EI218" s="76"/>
      <c r="EJ218" s="76"/>
      <c r="EK218" s="76"/>
      <c r="EL218" s="76"/>
      <c r="EM218" s="76"/>
      <c r="EN218" s="76"/>
      <c r="EO218" s="76"/>
      <c r="EP218" s="76"/>
      <c r="EQ218" s="76"/>
      <c r="ER218" s="76"/>
      <c r="ES218" s="76"/>
      <c r="ET218" s="76"/>
      <c r="EU218" s="76"/>
      <c r="EV218" s="76"/>
      <c r="EW218" s="76"/>
      <c r="EX218" s="76"/>
      <c r="EY218" s="76"/>
    </row>
    <row r="219" spans="1:155" s="89" customFormat="1" ht="15" customHeight="1" x14ac:dyDescent="0.25">
      <c r="A219" s="564"/>
      <c r="B219" s="568"/>
      <c r="C219" s="614"/>
      <c r="D219" s="773"/>
      <c r="E219" s="832"/>
      <c r="F219" s="845"/>
      <c r="G219" s="836"/>
      <c r="H219" s="837"/>
      <c r="I219" s="837"/>
      <c r="J219" s="838"/>
      <c r="K219" s="601"/>
      <c r="L219" s="79"/>
      <c r="M219" s="79"/>
      <c r="N219" s="76"/>
      <c r="O219" s="76"/>
      <c r="P219" s="76"/>
      <c r="Q219" s="76"/>
      <c r="R219" s="76"/>
      <c r="S219" s="76"/>
      <c r="T219" s="76"/>
      <c r="U219" s="76"/>
      <c r="V219" s="76"/>
      <c r="W219" s="76"/>
      <c r="X219" s="76"/>
      <c r="Y219" s="76"/>
      <c r="Z219" s="76"/>
      <c r="AA219" s="76"/>
      <c r="AB219" s="76"/>
      <c r="AC219" s="76"/>
      <c r="AD219" s="76"/>
      <c r="AE219" s="76"/>
      <c r="AF219" s="76"/>
      <c r="AG219" s="76"/>
      <c r="AH219" s="76"/>
      <c r="AI219" s="76"/>
      <c r="AJ219" s="76"/>
      <c r="AK219" s="76"/>
      <c r="AL219" s="76"/>
      <c r="AM219" s="76"/>
      <c r="AN219" s="76"/>
      <c r="AO219" s="76"/>
      <c r="AP219" s="76"/>
      <c r="AQ219" s="76"/>
      <c r="AR219" s="76"/>
      <c r="AS219" s="76"/>
      <c r="AT219" s="76"/>
      <c r="AU219" s="76"/>
      <c r="AV219" s="76"/>
      <c r="AW219" s="76"/>
      <c r="AX219" s="76"/>
      <c r="AY219" s="76"/>
      <c r="AZ219" s="76"/>
      <c r="BA219" s="76"/>
      <c r="BB219" s="76"/>
      <c r="BC219" s="76"/>
      <c r="BD219" s="76"/>
      <c r="BE219" s="76"/>
      <c r="BF219" s="76"/>
      <c r="BG219" s="76"/>
      <c r="BH219" s="76"/>
      <c r="BI219" s="76"/>
      <c r="BJ219" s="76"/>
      <c r="BK219" s="76"/>
      <c r="BL219" s="76"/>
      <c r="BM219" s="76"/>
      <c r="BN219" s="76"/>
      <c r="BO219" s="76"/>
      <c r="BP219" s="76"/>
      <c r="BQ219" s="76"/>
      <c r="BR219" s="76"/>
      <c r="BS219" s="76"/>
      <c r="BT219" s="76"/>
      <c r="BU219" s="76"/>
      <c r="BV219" s="76"/>
      <c r="BW219" s="76"/>
      <c r="BX219" s="76"/>
      <c r="BY219" s="76"/>
      <c r="BZ219" s="76"/>
      <c r="CA219" s="76"/>
      <c r="CB219" s="76"/>
      <c r="CC219" s="76"/>
      <c r="CD219" s="76"/>
      <c r="CE219" s="76"/>
      <c r="CF219" s="76"/>
      <c r="CG219" s="76"/>
      <c r="CH219" s="76"/>
      <c r="CI219" s="76"/>
      <c r="CJ219" s="76"/>
      <c r="CK219" s="76"/>
      <c r="CL219" s="76"/>
      <c r="CM219" s="76"/>
      <c r="CN219" s="76"/>
      <c r="CO219" s="76"/>
      <c r="CP219" s="76"/>
      <c r="CQ219" s="76"/>
      <c r="CR219" s="76"/>
      <c r="CS219" s="76"/>
      <c r="CT219" s="76"/>
      <c r="CU219" s="76"/>
      <c r="CV219" s="76"/>
      <c r="CW219" s="76"/>
      <c r="CX219" s="76"/>
      <c r="CY219" s="76"/>
      <c r="CZ219" s="76"/>
      <c r="DA219" s="76"/>
      <c r="DB219" s="76"/>
      <c r="DC219" s="76"/>
      <c r="DD219" s="76"/>
      <c r="DE219" s="76"/>
      <c r="DF219" s="76"/>
      <c r="DG219" s="76"/>
      <c r="DH219" s="76"/>
      <c r="DI219" s="76"/>
      <c r="DJ219" s="76"/>
      <c r="DK219" s="76"/>
      <c r="DL219" s="76"/>
      <c r="DM219" s="76"/>
      <c r="DN219" s="76"/>
      <c r="DO219" s="76"/>
      <c r="DP219" s="76"/>
      <c r="DQ219" s="76"/>
      <c r="DR219" s="76"/>
      <c r="DS219" s="76"/>
      <c r="DT219" s="76"/>
      <c r="DU219" s="76"/>
      <c r="DV219" s="76"/>
      <c r="DW219" s="76"/>
      <c r="DX219" s="76"/>
      <c r="DY219" s="76"/>
      <c r="DZ219" s="76"/>
      <c r="EA219" s="76"/>
      <c r="EB219" s="76"/>
      <c r="EC219" s="76"/>
      <c r="ED219" s="76"/>
      <c r="EE219" s="76"/>
      <c r="EF219" s="76"/>
      <c r="EG219" s="76"/>
      <c r="EH219" s="76"/>
      <c r="EI219" s="76"/>
      <c r="EJ219" s="76"/>
      <c r="EK219" s="76"/>
      <c r="EL219" s="76"/>
      <c r="EM219" s="76"/>
      <c r="EN219" s="76"/>
      <c r="EO219" s="76"/>
      <c r="EP219" s="76"/>
      <c r="EQ219" s="76"/>
      <c r="ER219" s="76"/>
      <c r="ES219" s="76"/>
      <c r="ET219" s="76"/>
      <c r="EU219" s="76"/>
      <c r="EV219" s="76"/>
      <c r="EW219" s="76"/>
      <c r="EX219" s="76"/>
      <c r="EY219" s="76"/>
    </row>
    <row r="220" spans="1:155" s="89" customFormat="1" ht="15" customHeight="1" x14ac:dyDescent="0.25">
      <c r="A220" s="564"/>
      <c r="B220" s="569"/>
      <c r="C220" s="614"/>
      <c r="D220" s="773"/>
      <c r="E220" s="777"/>
      <c r="F220" s="846"/>
      <c r="G220" s="839"/>
      <c r="H220" s="840"/>
      <c r="I220" s="840"/>
      <c r="J220" s="841"/>
      <c r="K220" s="601"/>
      <c r="L220" s="79"/>
      <c r="M220" s="79"/>
      <c r="N220" s="76"/>
      <c r="O220" s="76"/>
      <c r="P220" s="76"/>
      <c r="Q220" s="76"/>
      <c r="R220" s="76"/>
      <c r="S220" s="76"/>
      <c r="T220" s="76"/>
      <c r="U220" s="76"/>
      <c r="V220" s="76"/>
      <c r="W220" s="76"/>
      <c r="X220" s="76"/>
      <c r="Y220" s="76"/>
      <c r="Z220" s="76"/>
      <c r="AA220" s="76"/>
      <c r="AB220" s="76"/>
      <c r="AC220" s="76"/>
      <c r="AD220" s="76"/>
      <c r="AE220" s="76"/>
      <c r="AF220" s="76"/>
      <c r="AG220" s="76"/>
      <c r="AH220" s="76"/>
      <c r="AI220" s="76"/>
      <c r="AJ220" s="76"/>
      <c r="AK220" s="76"/>
      <c r="AL220" s="76"/>
      <c r="AM220" s="76"/>
      <c r="AN220" s="76"/>
      <c r="AO220" s="76"/>
      <c r="AP220" s="76"/>
      <c r="AQ220" s="76"/>
      <c r="AR220" s="76"/>
      <c r="AS220" s="76"/>
      <c r="AT220" s="76"/>
      <c r="AU220" s="76"/>
      <c r="AV220" s="76"/>
      <c r="AW220" s="76"/>
      <c r="AX220" s="76"/>
      <c r="AY220" s="76"/>
      <c r="AZ220" s="76"/>
      <c r="BA220" s="76"/>
      <c r="BB220" s="76"/>
      <c r="BC220" s="76"/>
      <c r="BD220" s="76"/>
      <c r="BE220" s="76"/>
      <c r="BF220" s="76"/>
      <c r="BG220" s="76"/>
      <c r="BH220" s="76"/>
      <c r="BI220" s="76"/>
      <c r="BJ220" s="76"/>
      <c r="BK220" s="76"/>
      <c r="BL220" s="76"/>
      <c r="BM220" s="76"/>
      <c r="BN220" s="76"/>
      <c r="BO220" s="76"/>
      <c r="BP220" s="76"/>
      <c r="BQ220" s="76"/>
      <c r="BR220" s="76"/>
      <c r="BS220" s="76"/>
      <c r="BT220" s="76"/>
      <c r="BU220" s="76"/>
      <c r="BV220" s="76"/>
      <c r="BW220" s="76"/>
      <c r="BX220" s="76"/>
      <c r="BY220" s="76"/>
      <c r="BZ220" s="76"/>
      <c r="CA220" s="76"/>
      <c r="CB220" s="76"/>
      <c r="CC220" s="76"/>
      <c r="CD220" s="76"/>
      <c r="CE220" s="76"/>
      <c r="CF220" s="76"/>
      <c r="CG220" s="76"/>
      <c r="CH220" s="76"/>
      <c r="CI220" s="76"/>
      <c r="CJ220" s="76"/>
      <c r="CK220" s="76"/>
      <c r="CL220" s="76"/>
      <c r="CM220" s="76"/>
      <c r="CN220" s="76"/>
      <c r="CO220" s="76"/>
      <c r="CP220" s="76"/>
      <c r="CQ220" s="76"/>
      <c r="CR220" s="76"/>
      <c r="CS220" s="76"/>
      <c r="CT220" s="76"/>
      <c r="CU220" s="76"/>
      <c r="CV220" s="76"/>
      <c r="CW220" s="76"/>
      <c r="CX220" s="76"/>
      <c r="CY220" s="76"/>
      <c r="CZ220" s="76"/>
      <c r="DA220" s="76"/>
      <c r="DB220" s="76"/>
      <c r="DC220" s="76"/>
      <c r="DD220" s="76"/>
      <c r="DE220" s="76"/>
      <c r="DF220" s="76"/>
      <c r="DG220" s="76"/>
      <c r="DH220" s="76"/>
      <c r="DI220" s="76"/>
      <c r="DJ220" s="76"/>
      <c r="DK220" s="76"/>
      <c r="DL220" s="76"/>
      <c r="DM220" s="76"/>
      <c r="DN220" s="76"/>
      <c r="DO220" s="76"/>
      <c r="DP220" s="76"/>
      <c r="DQ220" s="76"/>
      <c r="DR220" s="76"/>
      <c r="DS220" s="76"/>
      <c r="DT220" s="76"/>
      <c r="DU220" s="76"/>
      <c r="DV220" s="76"/>
      <c r="DW220" s="76"/>
      <c r="DX220" s="76"/>
      <c r="DY220" s="76"/>
      <c r="DZ220" s="76"/>
      <c r="EA220" s="76"/>
      <c r="EB220" s="76"/>
      <c r="EC220" s="76"/>
      <c r="ED220" s="76"/>
      <c r="EE220" s="76"/>
      <c r="EF220" s="76"/>
      <c r="EG220" s="76"/>
      <c r="EH220" s="76"/>
      <c r="EI220" s="76"/>
      <c r="EJ220" s="76"/>
      <c r="EK220" s="76"/>
      <c r="EL220" s="76"/>
      <c r="EM220" s="76"/>
      <c r="EN220" s="76"/>
      <c r="EO220" s="76"/>
      <c r="EP220" s="76"/>
      <c r="EQ220" s="76"/>
      <c r="ER220" s="76"/>
      <c r="ES220" s="76"/>
      <c r="ET220" s="76"/>
      <c r="EU220" s="76"/>
      <c r="EV220" s="76"/>
      <c r="EW220" s="76"/>
      <c r="EX220" s="76"/>
      <c r="EY220" s="76"/>
    </row>
    <row r="221" spans="1:155" s="89" customFormat="1" ht="15" customHeight="1" x14ac:dyDescent="0.25">
      <c r="A221" s="564">
        <v>8</v>
      </c>
      <c r="B221" s="567"/>
      <c r="C221" s="755" t="s">
        <v>1208</v>
      </c>
      <c r="D221" s="773"/>
      <c r="E221" s="774"/>
      <c r="F221" s="847" t="s">
        <v>779</v>
      </c>
      <c r="G221" s="805" t="s">
        <v>782</v>
      </c>
      <c r="H221" s="806"/>
      <c r="I221" s="806"/>
      <c r="J221" s="807"/>
      <c r="K221" s="601">
        <v>7934</v>
      </c>
      <c r="L221" s="79"/>
      <c r="M221" s="79"/>
      <c r="N221" s="76"/>
      <c r="O221" s="76"/>
      <c r="P221" s="76"/>
      <c r="Q221" s="76"/>
      <c r="R221" s="76"/>
      <c r="S221" s="76"/>
      <c r="T221" s="76"/>
      <c r="U221" s="76"/>
      <c r="V221" s="76"/>
      <c r="W221" s="76"/>
      <c r="X221" s="76"/>
      <c r="Y221" s="76"/>
      <c r="Z221" s="76"/>
      <c r="AA221" s="76"/>
      <c r="AB221" s="76"/>
      <c r="AC221" s="76"/>
      <c r="AD221" s="76"/>
      <c r="AE221" s="76"/>
      <c r="AF221" s="76"/>
      <c r="AG221" s="76"/>
      <c r="AH221" s="76"/>
      <c r="AI221" s="76"/>
      <c r="AJ221" s="76"/>
      <c r="AK221" s="76"/>
      <c r="AL221" s="76"/>
      <c r="AM221" s="76"/>
      <c r="AN221" s="76"/>
      <c r="AO221" s="76"/>
      <c r="AP221" s="76"/>
      <c r="AQ221" s="76"/>
      <c r="AR221" s="76"/>
      <c r="AS221" s="76"/>
      <c r="AT221" s="76"/>
      <c r="AU221" s="76"/>
      <c r="AV221" s="76"/>
      <c r="AW221" s="76"/>
      <c r="AX221" s="76"/>
      <c r="AY221" s="76"/>
      <c r="AZ221" s="76"/>
      <c r="BA221" s="76"/>
      <c r="BB221" s="76"/>
      <c r="BC221" s="76"/>
      <c r="BD221" s="76"/>
      <c r="BE221" s="76"/>
      <c r="BF221" s="76"/>
      <c r="BG221" s="76"/>
      <c r="BH221" s="76"/>
      <c r="BI221" s="76"/>
      <c r="BJ221" s="76"/>
      <c r="BK221" s="76"/>
      <c r="BL221" s="76"/>
      <c r="BM221" s="76"/>
      <c r="BN221" s="76"/>
      <c r="BO221" s="76"/>
      <c r="BP221" s="76"/>
      <c r="BQ221" s="76"/>
      <c r="BR221" s="76"/>
      <c r="BS221" s="76"/>
      <c r="BT221" s="76"/>
      <c r="BU221" s="76"/>
      <c r="BV221" s="76"/>
      <c r="BW221" s="76"/>
      <c r="BX221" s="76"/>
      <c r="BY221" s="76"/>
      <c r="BZ221" s="76"/>
      <c r="CA221" s="76"/>
      <c r="CB221" s="76"/>
      <c r="CC221" s="76"/>
      <c r="CD221" s="76"/>
      <c r="CE221" s="76"/>
      <c r="CF221" s="76"/>
      <c r="CG221" s="76"/>
      <c r="CH221" s="76"/>
      <c r="CI221" s="76"/>
      <c r="CJ221" s="76"/>
      <c r="CK221" s="76"/>
      <c r="CL221" s="76"/>
      <c r="CM221" s="76"/>
      <c r="CN221" s="76"/>
      <c r="CO221" s="76"/>
      <c r="CP221" s="76"/>
      <c r="CQ221" s="76"/>
      <c r="CR221" s="76"/>
      <c r="CS221" s="76"/>
      <c r="CT221" s="76"/>
      <c r="CU221" s="76"/>
      <c r="CV221" s="76"/>
      <c r="CW221" s="76"/>
      <c r="CX221" s="76"/>
      <c r="CY221" s="76"/>
      <c r="CZ221" s="76"/>
      <c r="DA221" s="76"/>
      <c r="DB221" s="76"/>
      <c r="DC221" s="76"/>
      <c r="DD221" s="76"/>
      <c r="DE221" s="76"/>
      <c r="DF221" s="76"/>
      <c r="DG221" s="76"/>
      <c r="DH221" s="76"/>
      <c r="DI221" s="76"/>
      <c r="DJ221" s="76"/>
      <c r="DK221" s="76"/>
      <c r="DL221" s="76"/>
      <c r="DM221" s="76"/>
      <c r="DN221" s="76"/>
      <c r="DO221" s="76"/>
      <c r="DP221" s="76"/>
      <c r="DQ221" s="76"/>
      <c r="DR221" s="76"/>
      <c r="DS221" s="76"/>
      <c r="DT221" s="76"/>
      <c r="DU221" s="76"/>
      <c r="DV221" s="76"/>
      <c r="DW221" s="76"/>
      <c r="DX221" s="76"/>
      <c r="DY221" s="76"/>
      <c r="DZ221" s="76"/>
      <c r="EA221" s="76"/>
      <c r="EB221" s="76"/>
      <c r="EC221" s="76"/>
      <c r="ED221" s="76"/>
      <c r="EE221" s="76"/>
      <c r="EF221" s="76"/>
      <c r="EG221" s="76"/>
      <c r="EH221" s="76"/>
      <c r="EI221" s="76"/>
      <c r="EJ221" s="76"/>
      <c r="EK221" s="76"/>
      <c r="EL221" s="76"/>
      <c r="EM221" s="76"/>
      <c r="EN221" s="76"/>
      <c r="EO221" s="76"/>
      <c r="EP221" s="76"/>
      <c r="EQ221" s="76"/>
      <c r="ER221" s="76"/>
      <c r="ES221" s="76"/>
      <c r="ET221" s="76"/>
      <c r="EU221" s="76"/>
      <c r="EV221" s="76"/>
      <c r="EW221" s="76"/>
      <c r="EX221" s="76"/>
      <c r="EY221" s="76"/>
    </row>
    <row r="222" spans="1:155" s="89" customFormat="1" ht="15" customHeight="1" x14ac:dyDescent="0.25">
      <c r="A222" s="564"/>
      <c r="B222" s="568"/>
      <c r="C222" s="755"/>
      <c r="D222" s="773"/>
      <c r="E222" s="832"/>
      <c r="F222" s="848"/>
      <c r="G222" s="808"/>
      <c r="H222" s="809"/>
      <c r="I222" s="809"/>
      <c r="J222" s="810"/>
      <c r="K222" s="601"/>
      <c r="L222" s="79"/>
      <c r="M222" s="79"/>
      <c r="N222" s="76"/>
      <c r="O222" s="76"/>
      <c r="P222" s="76"/>
      <c r="Q222" s="76"/>
      <c r="R222" s="76"/>
      <c r="S222" s="76"/>
      <c r="T222" s="76"/>
      <c r="U222" s="76"/>
      <c r="V222" s="76"/>
      <c r="W222" s="76"/>
      <c r="X222" s="76"/>
      <c r="Y222" s="76"/>
      <c r="Z222" s="76"/>
      <c r="AA222" s="76"/>
      <c r="AB222" s="76"/>
      <c r="AC222" s="76"/>
      <c r="AD222" s="76"/>
      <c r="AE222" s="76"/>
      <c r="AF222" s="76"/>
      <c r="AG222" s="76"/>
      <c r="AH222" s="76"/>
      <c r="AI222" s="76"/>
      <c r="AJ222" s="76"/>
      <c r="AK222" s="76"/>
      <c r="AL222" s="76"/>
      <c r="AM222" s="76"/>
      <c r="AN222" s="76"/>
      <c r="AO222" s="76"/>
      <c r="AP222" s="76"/>
      <c r="AQ222" s="76"/>
      <c r="AR222" s="76"/>
      <c r="AS222" s="76"/>
      <c r="AT222" s="76"/>
      <c r="AU222" s="76"/>
      <c r="AV222" s="76"/>
      <c r="AW222" s="76"/>
      <c r="AX222" s="76"/>
      <c r="AY222" s="76"/>
      <c r="AZ222" s="76"/>
      <c r="BA222" s="76"/>
      <c r="BB222" s="76"/>
      <c r="BC222" s="76"/>
      <c r="BD222" s="76"/>
      <c r="BE222" s="76"/>
      <c r="BF222" s="76"/>
      <c r="BG222" s="76"/>
      <c r="BH222" s="76"/>
      <c r="BI222" s="76"/>
      <c r="BJ222" s="76"/>
      <c r="BK222" s="76"/>
      <c r="BL222" s="76"/>
      <c r="BM222" s="76"/>
      <c r="BN222" s="76"/>
      <c r="BO222" s="76"/>
      <c r="BP222" s="76"/>
      <c r="BQ222" s="76"/>
      <c r="BR222" s="76"/>
      <c r="BS222" s="76"/>
      <c r="BT222" s="76"/>
      <c r="BU222" s="76"/>
      <c r="BV222" s="76"/>
      <c r="BW222" s="76"/>
      <c r="BX222" s="76"/>
      <c r="BY222" s="76"/>
      <c r="BZ222" s="76"/>
      <c r="CA222" s="76"/>
      <c r="CB222" s="76"/>
      <c r="CC222" s="76"/>
      <c r="CD222" s="76"/>
      <c r="CE222" s="76"/>
      <c r="CF222" s="76"/>
      <c r="CG222" s="76"/>
      <c r="CH222" s="76"/>
      <c r="CI222" s="76"/>
      <c r="CJ222" s="76"/>
      <c r="CK222" s="76"/>
      <c r="CL222" s="76"/>
      <c r="CM222" s="76"/>
      <c r="CN222" s="76"/>
      <c r="CO222" s="76"/>
      <c r="CP222" s="76"/>
      <c r="CQ222" s="76"/>
      <c r="CR222" s="76"/>
      <c r="CS222" s="76"/>
      <c r="CT222" s="76"/>
      <c r="CU222" s="76"/>
      <c r="CV222" s="76"/>
      <c r="CW222" s="76"/>
      <c r="CX222" s="76"/>
      <c r="CY222" s="76"/>
      <c r="CZ222" s="76"/>
      <c r="DA222" s="76"/>
      <c r="DB222" s="76"/>
      <c r="DC222" s="76"/>
      <c r="DD222" s="76"/>
      <c r="DE222" s="76"/>
      <c r="DF222" s="76"/>
      <c r="DG222" s="76"/>
      <c r="DH222" s="76"/>
      <c r="DI222" s="76"/>
      <c r="DJ222" s="76"/>
      <c r="DK222" s="76"/>
      <c r="DL222" s="76"/>
      <c r="DM222" s="76"/>
      <c r="DN222" s="76"/>
      <c r="DO222" s="76"/>
      <c r="DP222" s="76"/>
      <c r="DQ222" s="76"/>
      <c r="DR222" s="76"/>
      <c r="DS222" s="76"/>
      <c r="DT222" s="76"/>
      <c r="DU222" s="76"/>
      <c r="DV222" s="76"/>
      <c r="DW222" s="76"/>
      <c r="DX222" s="76"/>
      <c r="DY222" s="76"/>
      <c r="DZ222" s="76"/>
      <c r="EA222" s="76"/>
      <c r="EB222" s="76"/>
      <c r="EC222" s="76"/>
      <c r="ED222" s="76"/>
      <c r="EE222" s="76"/>
      <c r="EF222" s="76"/>
      <c r="EG222" s="76"/>
      <c r="EH222" s="76"/>
      <c r="EI222" s="76"/>
      <c r="EJ222" s="76"/>
      <c r="EK222" s="76"/>
      <c r="EL222" s="76"/>
      <c r="EM222" s="76"/>
      <c r="EN222" s="76"/>
      <c r="EO222" s="76"/>
      <c r="EP222" s="76"/>
      <c r="EQ222" s="76"/>
      <c r="ER222" s="76"/>
      <c r="ES222" s="76"/>
      <c r="ET222" s="76"/>
      <c r="EU222" s="76"/>
      <c r="EV222" s="76"/>
      <c r="EW222" s="76"/>
      <c r="EX222" s="76"/>
      <c r="EY222" s="76"/>
    </row>
    <row r="223" spans="1:155" s="89" customFormat="1" ht="15" customHeight="1" x14ac:dyDescent="0.25">
      <c r="A223" s="564"/>
      <c r="B223" s="568"/>
      <c r="C223" s="755"/>
      <c r="D223" s="773"/>
      <c r="E223" s="832"/>
      <c r="F223" s="849"/>
      <c r="G223" s="811"/>
      <c r="H223" s="812"/>
      <c r="I223" s="812"/>
      <c r="J223" s="813"/>
      <c r="K223" s="601"/>
      <c r="L223" s="79"/>
      <c r="M223" s="79"/>
      <c r="N223" s="76"/>
      <c r="O223" s="76"/>
      <c r="P223" s="76"/>
      <c r="Q223" s="76"/>
      <c r="R223" s="76"/>
      <c r="S223" s="76"/>
      <c r="T223" s="76"/>
      <c r="U223" s="76"/>
      <c r="V223" s="76"/>
      <c r="W223" s="76"/>
      <c r="X223" s="76"/>
      <c r="Y223" s="76"/>
      <c r="Z223" s="76"/>
      <c r="AA223" s="76"/>
      <c r="AB223" s="76"/>
      <c r="AC223" s="76"/>
      <c r="AD223" s="76"/>
      <c r="AE223" s="76"/>
      <c r="AF223" s="76"/>
      <c r="AG223" s="76"/>
      <c r="AH223" s="76"/>
      <c r="AI223" s="76"/>
      <c r="AJ223" s="76"/>
      <c r="AK223" s="76"/>
      <c r="AL223" s="76"/>
      <c r="AM223" s="76"/>
      <c r="AN223" s="76"/>
      <c r="AO223" s="76"/>
      <c r="AP223" s="76"/>
      <c r="AQ223" s="76"/>
      <c r="AR223" s="76"/>
      <c r="AS223" s="76"/>
      <c r="AT223" s="76"/>
      <c r="AU223" s="76"/>
      <c r="AV223" s="76"/>
      <c r="AW223" s="76"/>
      <c r="AX223" s="76"/>
      <c r="AY223" s="76"/>
      <c r="AZ223" s="76"/>
      <c r="BA223" s="76"/>
      <c r="BB223" s="76"/>
      <c r="BC223" s="76"/>
      <c r="BD223" s="76"/>
      <c r="BE223" s="76"/>
      <c r="BF223" s="76"/>
      <c r="BG223" s="76"/>
      <c r="BH223" s="76"/>
      <c r="BI223" s="76"/>
      <c r="BJ223" s="76"/>
      <c r="BK223" s="76"/>
      <c r="BL223" s="76"/>
      <c r="BM223" s="76"/>
      <c r="BN223" s="76"/>
      <c r="BO223" s="76"/>
      <c r="BP223" s="76"/>
      <c r="BQ223" s="76"/>
      <c r="BR223" s="76"/>
      <c r="BS223" s="76"/>
      <c r="BT223" s="76"/>
      <c r="BU223" s="76"/>
      <c r="BV223" s="76"/>
      <c r="BW223" s="76"/>
      <c r="BX223" s="76"/>
      <c r="BY223" s="76"/>
      <c r="BZ223" s="76"/>
      <c r="CA223" s="76"/>
      <c r="CB223" s="76"/>
      <c r="CC223" s="76"/>
      <c r="CD223" s="76"/>
      <c r="CE223" s="76"/>
      <c r="CF223" s="76"/>
      <c r="CG223" s="76"/>
      <c r="CH223" s="76"/>
      <c r="CI223" s="76"/>
      <c r="CJ223" s="76"/>
      <c r="CK223" s="76"/>
      <c r="CL223" s="76"/>
      <c r="CM223" s="76"/>
      <c r="CN223" s="76"/>
      <c r="CO223" s="76"/>
      <c r="CP223" s="76"/>
      <c r="CQ223" s="76"/>
      <c r="CR223" s="76"/>
      <c r="CS223" s="76"/>
      <c r="CT223" s="76"/>
      <c r="CU223" s="76"/>
      <c r="CV223" s="76"/>
      <c r="CW223" s="76"/>
      <c r="CX223" s="76"/>
      <c r="CY223" s="76"/>
      <c r="CZ223" s="76"/>
      <c r="DA223" s="76"/>
      <c r="DB223" s="76"/>
      <c r="DC223" s="76"/>
      <c r="DD223" s="76"/>
      <c r="DE223" s="76"/>
      <c r="DF223" s="76"/>
      <c r="DG223" s="76"/>
      <c r="DH223" s="76"/>
      <c r="DI223" s="76"/>
      <c r="DJ223" s="76"/>
      <c r="DK223" s="76"/>
      <c r="DL223" s="76"/>
      <c r="DM223" s="76"/>
      <c r="DN223" s="76"/>
      <c r="DO223" s="76"/>
      <c r="DP223" s="76"/>
      <c r="DQ223" s="76"/>
      <c r="DR223" s="76"/>
      <c r="DS223" s="76"/>
      <c r="DT223" s="76"/>
      <c r="DU223" s="76"/>
      <c r="DV223" s="76"/>
      <c r="DW223" s="76"/>
      <c r="DX223" s="76"/>
      <c r="DY223" s="76"/>
      <c r="DZ223" s="76"/>
      <c r="EA223" s="76"/>
      <c r="EB223" s="76"/>
      <c r="EC223" s="76"/>
      <c r="ED223" s="76"/>
      <c r="EE223" s="76"/>
      <c r="EF223" s="76"/>
      <c r="EG223" s="76"/>
      <c r="EH223" s="76"/>
      <c r="EI223" s="76"/>
      <c r="EJ223" s="76"/>
      <c r="EK223" s="76"/>
      <c r="EL223" s="76"/>
      <c r="EM223" s="76"/>
      <c r="EN223" s="76"/>
      <c r="EO223" s="76"/>
      <c r="EP223" s="76"/>
      <c r="EQ223" s="76"/>
      <c r="ER223" s="76"/>
      <c r="ES223" s="76"/>
      <c r="ET223" s="76"/>
      <c r="EU223" s="76"/>
      <c r="EV223" s="76"/>
      <c r="EW223" s="76"/>
      <c r="EX223" s="76"/>
      <c r="EY223" s="76"/>
    </row>
    <row r="224" spans="1:155" s="89" customFormat="1" ht="15" customHeight="1" x14ac:dyDescent="0.25">
      <c r="A224" s="564"/>
      <c r="B224" s="568"/>
      <c r="C224" s="755"/>
      <c r="D224" s="773"/>
      <c r="E224" s="832"/>
      <c r="F224" s="844" t="s">
        <v>781</v>
      </c>
      <c r="G224" s="805" t="s">
        <v>783</v>
      </c>
      <c r="H224" s="806"/>
      <c r="I224" s="806"/>
      <c r="J224" s="807"/>
      <c r="K224" s="601"/>
      <c r="L224" s="79"/>
      <c r="M224" s="79"/>
      <c r="N224" s="76"/>
      <c r="O224" s="76"/>
      <c r="P224" s="76"/>
      <c r="Q224" s="76"/>
      <c r="R224" s="76"/>
      <c r="S224" s="76"/>
      <c r="T224" s="76"/>
      <c r="U224" s="76"/>
      <c r="V224" s="76"/>
      <c r="W224" s="76"/>
      <c r="X224" s="76"/>
      <c r="Y224" s="76"/>
      <c r="Z224" s="76"/>
      <c r="AA224" s="76"/>
      <c r="AB224" s="76"/>
      <c r="AC224" s="76"/>
      <c r="AD224" s="76"/>
      <c r="AE224" s="76"/>
      <c r="AF224" s="76"/>
      <c r="AG224" s="76"/>
      <c r="AH224" s="76"/>
      <c r="AI224" s="76"/>
      <c r="AJ224" s="76"/>
      <c r="AK224" s="76"/>
      <c r="AL224" s="76"/>
      <c r="AM224" s="76"/>
      <c r="AN224" s="76"/>
      <c r="AO224" s="76"/>
      <c r="AP224" s="76"/>
      <c r="AQ224" s="76"/>
      <c r="AR224" s="76"/>
      <c r="AS224" s="76"/>
      <c r="AT224" s="76"/>
      <c r="AU224" s="76"/>
      <c r="AV224" s="76"/>
      <c r="AW224" s="76"/>
      <c r="AX224" s="76"/>
      <c r="AY224" s="76"/>
      <c r="AZ224" s="76"/>
      <c r="BA224" s="76"/>
      <c r="BB224" s="76"/>
      <c r="BC224" s="76"/>
      <c r="BD224" s="76"/>
      <c r="BE224" s="76"/>
      <c r="BF224" s="76"/>
      <c r="BG224" s="76"/>
      <c r="BH224" s="76"/>
      <c r="BI224" s="76"/>
      <c r="BJ224" s="76"/>
      <c r="BK224" s="76"/>
      <c r="BL224" s="76"/>
      <c r="BM224" s="76"/>
      <c r="BN224" s="76"/>
      <c r="BO224" s="76"/>
      <c r="BP224" s="76"/>
      <c r="BQ224" s="76"/>
      <c r="BR224" s="76"/>
      <c r="BS224" s="76"/>
      <c r="BT224" s="76"/>
      <c r="BU224" s="76"/>
      <c r="BV224" s="76"/>
      <c r="BW224" s="76"/>
      <c r="BX224" s="76"/>
      <c r="BY224" s="76"/>
      <c r="BZ224" s="76"/>
      <c r="CA224" s="76"/>
      <c r="CB224" s="76"/>
      <c r="CC224" s="76"/>
      <c r="CD224" s="76"/>
      <c r="CE224" s="76"/>
      <c r="CF224" s="76"/>
      <c r="CG224" s="76"/>
      <c r="CH224" s="76"/>
      <c r="CI224" s="76"/>
      <c r="CJ224" s="76"/>
      <c r="CK224" s="76"/>
      <c r="CL224" s="76"/>
      <c r="CM224" s="76"/>
      <c r="CN224" s="76"/>
      <c r="CO224" s="76"/>
      <c r="CP224" s="76"/>
      <c r="CQ224" s="76"/>
      <c r="CR224" s="76"/>
      <c r="CS224" s="76"/>
      <c r="CT224" s="76"/>
      <c r="CU224" s="76"/>
      <c r="CV224" s="76"/>
      <c r="CW224" s="76"/>
      <c r="CX224" s="76"/>
      <c r="CY224" s="76"/>
      <c r="CZ224" s="76"/>
      <c r="DA224" s="76"/>
      <c r="DB224" s="76"/>
      <c r="DC224" s="76"/>
      <c r="DD224" s="76"/>
      <c r="DE224" s="76"/>
      <c r="DF224" s="76"/>
      <c r="DG224" s="76"/>
      <c r="DH224" s="76"/>
      <c r="DI224" s="76"/>
      <c r="DJ224" s="76"/>
      <c r="DK224" s="76"/>
      <c r="DL224" s="76"/>
      <c r="DM224" s="76"/>
      <c r="DN224" s="76"/>
      <c r="DO224" s="76"/>
      <c r="DP224" s="76"/>
      <c r="DQ224" s="76"/>
      <c r="DR224" s="76"/>
      <c r="DS224" s="76"/>
      <c r="DT224" s="76"/>
      <c r="DU224" s="76"/>
      <c r="DV224" s="76"/>
      <c r="DW224" s="76"/>
      <c r="DX224" s="76"/>
      <c r="DY224" s="76"/>
      <c r="DZ224" s="76"/>
      <c r="EA224" s="76"/>
      <c r="EB224" s="76"/>
      <c r="EC224" s="76"/>
      <c r="ED224" s="76"/>
      <c r="EE224" s="76"/>
      <c r="EF224" s="76"/>
      <c r="EG224" s="76"/>
      <c r="EH224" s="76"/>
      <c r="EI224" s="76"/>
      <c r="EJ224" s="76"/>
      <c r="EK224" s="76"/>
      <c r="EL224" s="76"/>
      <c r="EM224" s="76"/>
      <c r="EN224" s="76"/>
      <c r="EO224" s="76"/>
      <c r="EP224" s="76"/>
      <c r="EQ224" s="76"/>
      <c r="ER224" s="76"/>
      <c r="ES224" s="76"/>
      <c r="ET224" s="76"/>
      <c r="EU224" s="76"/>
      <c r="EV224" s="76"/>
      <c r="EW224" s="76"/>
      <c r="EX224" s="76"/>
      <c r="EY224" s="76"/>
    </row>
    <row r="225" spans="1:155" s="89" customFormat="1" ht="15" customHeight="1" x14ac:dyDescent="0.25">
      <c r="A225" s="564"/>
      <c r="B225" s="568"/>
      <c r="C225" s="755"/>
      <c r="D225" s="773"/>
      <c r="E225" s="832"/>
      <c r="F225" s="845"/>
      <c r="G225" s="808"/>
      <c r="H225" s="809"/>
      <c r="I225" s="809"/>
      <c r="J225" s="810"/>
      <c r="K225" s="601"/>
      <c r="L225" s="79"/>
      <c r="M225" s="79"/>
      <c r="N225" s="76"/>
      <c r="O225" s="76"/>
      <c r="P225" s="76"/>
      <c r="Q225" s="76"/>
      <c r="R225" s="76"/>
      <c r="S225" s="76"/>
      <c r="T225" s="76"/>
      <c r="U225" s="76"/>
      <c r="V225" s="76"/>
      <c r="W225" s="76"/>
      <c r="X225" s="76"/>
      <c r="Y225" s="76"/>
      <c r="Z225" s="76"/>
      <c r="AA225" s="76"/>
      <c r="AB225" s="76"/>
      <c r="AC225" s="76"/>
      <c r="AD225" s="76"/>
      <c r="AE225" s="76"/>
      <c r="AF225" s="76"/>
      <c r="AG225" s="76"/>
      <c r="AH225" s="76"/>
      <c r="AI225" s="76"/>
      <c r="AJ225" s="76"/>
      <c r="AK225" s="76"/>
      <c r="AL225" s="76"/>
      <c r="AM225" s="76"/>
      <c r="AN225" s="76"/>
      <c r="AO225" s="76"/>
      <c r="AP225" s="76"/>
      <c r="AQ225" s="76"/>
      <c r="AR225" s="76"/>
      <c r="AS225" s="76"/>
      <c r="AT225" s="76"/>
      <c r="AU225" s="76"/>
      <c r="AV225" s="76"/>
      <c r="AW225" s="76"/>
      <c r="AX225" s="76"/>
      <c r="AY225" s="76"/>
      <c r="AZ225" s="76"/>
      <c r="BA225" s="76"/>
      <c r="BB225" s="76"/>
      <c r="BC225" s="76"/>
      <c r="BD225" s="76"/>
      <c r="BE225" s="76"/>
      <c r="BF225" s="76"/>
      <c r="BG225" s="76"/>
      <c r="BH225" s="76"/>
      <c r="BI225" s="76"/>
      <c r="BJ225" s="76"/>
      <c r="BK225" s="76"/>
      <c r="BL225" s="76"/>
      <c r="BM225" s="76"/>
      <c r="BN225" s="76"/>
      <c r="BO225" s="76"/>
      <c r="BP225" s="76"/>
      <c r="BQ225" s="76"/>
      <c r="BR225" s="76"/>
      <c r="BS225" s="76"/>
      <c r="BT225" s="76"/>
      <c r="BU225" s="76"/>
      <c r="BV225" s="76"/>
      <c r="BW225" s="76"/>
      <c r="BX225" s="76"/>
      <c r="BY225" s="76"/>
      <c r="BZ225" s="76"/>
      <c r="CA225" s="76"/>
      <c r="CB225" s="76"/>
      <c r="CC225" s="76"/>
      <c r="CD225" s="76"/>
      <c r="CE225" s="76"/>
      <c r="CF225" s="76"/>
      <c r="CG225" s="76"/>
      <c r="CH225" s="76"/>
      <c r="CI225" s="76"/>
      <c r="CJ225" s="76"/>
      <c r="CK225" s="76"/>
      <c r="CL225" s="76"/>
      <c r="CM225" s="76"/>
      <c r="CN225" s="76"/>
      <c r="CO225" s="76"/>
      <c r="CP225" s="76"/>
      <c r="CQ225" s="76"/>
      <c r="CR225" s="76"/>
      <c r="CS225" s="76"/>
      <c r="CT225" s="76"/>
      <c r="CU225" s="76"/>
      <c r="CV225" s="76"/>
      <c r="CW225" s="76"/>
      <c r="CX225" s="76"/>
      <c r="CY225" s="76"/>
      <c r="CZ225" s="76"/>
      <c r="DA225" s="76"/>
      <c r="DB225" s="76"/>
      <c r="DC225" s="76"/>
      <c r="DD225" s="76"/>
      <c r="DE225" s="76"/>
      <c r="DF225" s="76"/>
      <c r="DG225" s="76"/>
      <c r="DH225" s="76"/>
      <c r="DI225" s="76"/>
      <c r="DJ225" s="76"/>
      <c r="DK225" s="76"/>
      <c r="DL225" s="76"/>
      <c r="DM225" s="76"/>
      <c r="DN225" s="76"/>
      <c r="DO225" s="76"/>
      <c r="DP225" s="76"/>
      <c r="DQ225" s="76"/>
      <c r="DR225" s="76"/>
      <c r="DS225" s="76"/>
      <c r="DT225" s="76"/>
      <c r="DU225" s="76"/>
      <c r="DV225" s="76"/>
      <c r="DW225" s="76"/>
      <c r="DX225" s="76"/>
      <c r="DY225" s="76"/>
      <c r="DZ225" s="76"/>
      <c r="EA225" s="76"/>
      <c r="EB225" s="76"/>
      <c r="EC225" s="76"/>
      <c r="ED225" s="76"/>
      <c r="EE225" s="76"/>
      <c r="EF225" s="76"/>
      <c r="EG225" s="76"/>
      <c r="EH225" s="76"/>
      <c r="EI225" s="76"/>
      <c r="EJ225" s="76"/>
      <c r="EK225" s="76"/>
      <c r="EL225" s="76"/>
      <c r="EM225" s="76"/>
      <c r="EN225" s="76"/>
      <c r="EO225" s="76"/>
      <c r="EP225" s="76"/>
      <c r="EQ225" s="76"/>
      <c r="ER225" s="76"/>
      <c r="ES225" s="76"/>
      <c r="ET225" s="76"/>
      <c r="EU225" s="76"/>
      <c r="EV225" s="76"/>
      <c r="EW225" s="76"/>
      <c r="EX225" s="76"/>
      <c r="EY225" s="76"/>
    </row>
    <row r="226" spans="1:155" s="89" customFormat="1" ht="15" customHeight="1" x14ac:dyDescent="0.25">
      <c r="A226" s="564"/>
      <c r="B226" s="568"/>
      <c r="C226" s="755"/>
      <c r="D226" s="773"/>
      <c r="E226" s="832"/>
      <c r="F226" s="846"/>
      <c r="G226" s="811"/>
      <c r="H226" s="812"/>
      <c r="I226" s="812"/>
      <c r="J226" s="813"/>
      <c r="K226" s="601"/>
      <c r="L226" s="79"/>
      <c r="M226" s="79"/>
      <c r="N226" s="76"/>
      <c r="O226" s="76"/>
      <c r="P226" s="76"/>
      <c r="Q226" s="76"/>
      <c r="R226" s="76"/>
      <c r="S226" s="76"/>
      <c r="T226" s="76"/>
      <c r="U226" s="76"/>
      <c r="V226" s="76"/>
      <c r="W226" s="76"/>
      <c r="X226" s="76"/>
      <c r="Y226" s="76"/>
      <c r="Z226" s="76"/>
      <c r="AA226" s="76"/>
      <c r="AB226" s="76"/>
      <c r="AC226" s="76"/>
      <c r="AD226" s="76"/>
      <c r="AE226" s="76"/>
      <c r="AF226" s="76"/>
      <c r="AG226" s="76"/>
      <c r="AH226" s="76"/>
      <c r="AI226" s="76"/>
      <c r="AJ226" s="76"/>
      <c r="AK226" s="76"/>
      <c r="AL226" s="76"/>
      <c r="AM226" s="76"/>
      <c r="AN226" s="76"/>
      <c r="AO226" s="76"/>
      <c r="AP226" s="76"/>
      <c r="AQ226" s="76"/>
      <c r="AR226" s="76"/>
      <c r="AS226" s="76"/>
      <c r="AT226" s="76"/>
      <c r="AU226" s="76"/>
      <c r="AV226" s="76"/>
      <c r="AW226" s="76"/>
      <c r="AX226" s="76"/>
      <c r="AY226" s="76"/>
      <c r="AZ226" s="76"/>
      <c r="BA226" s="76"/>
      <c r="BB226" s="76"/>
      <c r="BC226" s="76"/>
      <c r="BD226" s="76"/>
      <c r="BE226" s="76"/>
      <c r="BF226" s="76"/>
      <c r="BG226" s="76"/>
      <c r="BH226" s="76"/>
      <c r="BI226" s="76"/>
      <c r="BJ226" s="76"/>
      <c r="BK226" s="76"/>
      <c r="BL226" s="76"/>
      <c r="BM226" s="76"/>
      <c r="BN226" s="76"/>
      <c r="BO226" s="76"/>
      <c r="BP226" s="76"/>
      <c r="BQ226" s="76"/>
      <c r="BR226" s="76"/>
      <c r="BS226" s="76"/>
      <c r="BT226" s="76"/>
      <c r="BU226" s="76"/>
      <c r="BV226" s="76"/>
      <c r="BW226" s="76"/>
      <c r="BX226" s="76"/>
      <c r="BY226" s="76"/>
      <c r="BZ226" s="76"/>
      <c r="CA226" s="76"/>
      <c r="CB226" s="76"/>
      <c r="CC226" s="76"/>
      <c r="CD226" s="76"/>
      <c r="CE226" s="76"/>
      <c r="CF226" s="76"/>
      <c r="CG226" s="76"/>
      <c r="CH226" s="76"/>
      <c r="CI226" s="76"/>
      <c r="CJ226" s="76"/>
      <c r="CK226" s="76"/>
      <c r="CL226" s="76"/>
      <c r="CM226" s="76"/>
      <c r="CN226" s="76"/>
      <c r="CO226" s="76"/>
      <c r="CP226" s="76"/>
      <c r="CQ226" s="76"/>
      <c r="CR226" s="76"/>
      <c r="CS226" s="76"/>
      <c r="CT226" s="76"/>
      <c r="CU226" s="76"/>
      <c r="CV226" s="76"/>
      <c r="CW226" s="76"/>
      <c r="CX226" s="76"/>
      <c r="CY226" s="76"/>
      <c r="CZ226" s="76"/>
      <c r="DA226" s="76"/>
      <c r="DB226" s="76"/>
      <c r="DC226" s="76"/>
      <c r="DD226" s="76"/>
      <c r="DE226" s="76"/>
      <c r="DF226" s="76"/>
      <c r="DG226" s="76"/>
      <c r="DH226" s="76"/>
      <c r="DI226" s="76"/>
      <c r="DJ226" s="76"/>
      <c r="DK226" s="76"/>
      <c r="DL226" s="76"/>
      <c r="DM226" s="76"/>
      <c r="DN226" s="76"/>
      <c r="DO226" s="76"/>
      <c r="DP226" s="76"/>
      <c r="DQ226" s="76"/>
      <c r="DR226" s="76"/>
      <c r="DS226" s="76"/>
      <c r="DT226" s="76"/>
      <c r="DU226" s="76"/>
      <c r="DV226" s="76"/>
      <c r="DW226" s="76"/>
      <c r="DX226" s="76"/>
      <c r="DY226" s="76"/>
      <c r="DZ226" s="76"/>
      <c r="EA226" s="76"/>
      <c r="EB226" s="76"/>
      <c r="EC226" s="76"/>
      <c r="ED226" s="76"/>
      <c r="EE226" s="76"/>
      <c r="EF226" s="76"/>
      <c r="EG226" s="76"/>
      <c r="EH226" s="76"/>
      <c r="EI226" s="76"/>
      <c r="EJ226" s="76"/>
      <c r="EK226" s="76"/>
      <c r="EL226" s="76"/>
      <c r="EM226" s="76"/>
      <c r="EN226" s="76"/>
      <c r="EO226" s="76"/>
      <c r="EP226" s="76"/>
      <c r="EQ226" s="76"/>
      <c r="ER226" s="76"/>
      <c r="ES226" s="76"/>
      <c r="ET226" s="76"/>
      <c r="EU226" s="76"/>
      <c r="EV226" s="76"/>
      <c r="EW226" s="76"/>
      <c r="EX226" s="76"/>
      <c r="EY226" s="76"/>
    </row>
    <row r="227" spans="1:155" s="89" customFormat="1" ht="15" customHeight="1" x14ac:dyDescent="0.25">
      <c r="A227" s="564"/>
      <c r="B227" s="568"/>
      <c r="C227" s="755"/>
      <c r="D227" s="773"/>
      <c r="E227" s="832"/>
      <c r="F227" s="844" t="s">
        <v>789</v>
      </c>
      <c r="G227" s="805" t="s">
        <v>790</v>
      </c>
      <c r="H227" s="806"/>
      <c r="I227" s="806"/>
      <c r="J227" s="807"/>
      <c r="K227" s="601"/>
      <c r="L227" s="79"/>
      <c r="M227" s="79"/>
      <c r="N227" s="76"/>
      <c r="O227" s="76"/>
      <c r="P227" s="76"/>
      <c r="Q227" s="76"/>
      <c r="R227" s="76"/>
      <c r="S227" s="76"/>
      <c r="T227" s="76"/>
      <c r="U227" s="76"/>
      <c r="V227" s="76"/>
      <c r="W227" s="76"/>
      <c r="X227" s="76"/>
      <c r="Y227" s="76"/>
      <c r="Z227" s="76"/>
      <c r="AA227" s="76"/>
      <c r="AB227" s="76"/>
      <c r="AC227" s="76"/>
      <c r="AD227" s="76"/>
      <c r="AE227" s="76"/>
      <c r="AF227" s="76"/>
      <c r="AG227" s="76"/>
      <c r="AH227" s="76"/>
      <c r="AI227" s="76"/>
      <c r="AJ227" s="76"/>
      <c r="AK227" s="76"/>
      <c r="AL227" s="76"/>
      <c r="AM227" s="76"/>
      <c r="AN227" s="76"/>
      <c r="AO227" s="76"/>
      <c r="AP227" s="76"/>
      <c r="AQ227" s="76"/>
      <c r="AR227" s="76"/>
      <c r="AS227" s="76"/>
      <c r="AT227" s="76"/>
      <c r="AU227" s="76"/>
      <c r="AV227" s="76"/>
      <c r="AW227" s="76"/>
      <c r="AX227" s="76"/>
      <c r="AY227" s="76"/>
      <c r="AZ227" s="76"/>
      <c r="BA227" s="76"/>
      <c r="BB227" s="76"/>
      <c r="BC227" s="76"/>
      <c r="BD227" s="76"/>
      <c r="BE227" s="76"/>
      <c r="BF227" s="76"/>
      <c r="BG227" s="76"/>
      <c r="BH227" s="76"/>
      <c r="BI227" s="76"/>
      <c r="BJ227" s="76"/>
      <c r="BK227" s="76"/>
      <c r="BL227" s="76"/>
      <c r="BM227" s="76"/>
      <c r="BN227" s="76"/>
      <c r="BO227" s="76"/>
      <c r="BP227" s="76"/>
      <c r="BQ227" s="76"/>
      <c r="BR227" s="76"/>
      <c r="BS227" s="76"/>
      <c r="BT227" s="76"/>
      <c r="BU227" s="76"/>
      <c r="BV227" s="76"/>
      <c r="BW227" s="76"/>
      <c r="BX227" s="76"/>
      <c r="BY227" s="76"/>
      <c r="BZ227" s="76"/>
      <c r="CA227" s="76"/>
      <c r="CB227" s="76"/>
      <c r="CC227" s="76"/>
      <c r="CD227" s="76"/>
      <c r="CE227" s="76"/>
      <c r="CF227" s="76"/>
      <c r="CG227" s="76"/>
      <c r="CH227" s="76"/>
      <c r="CI227" s="76"/>
      <c r="CJ227" s="76"/>
      <c r="CK227" s="76"/>
      <c r="CL227" s="76"/>
      <c r="CM227" s="76"/>
      <c r="CN227" s="76"/>
      <c r="CO227" s="76"/>
      <c r="CP227" s="76"/>
      <c r="CQ227" s="76"/>
      <c r="CR227" s="76"/>
      <c r="CS227" s="76"/>
      <c r="CT227" s="76"/>
      <c r="CU227" s="76"/>
      <c r="CV227" s="76"/>
      <c r="CW227" s="76"/>
      <c r="CX227" s="76"/>
      <c r="CY227" s="76"/>
      <c r="CZ227" s="76"/>
      <c r="DA227" s="76"/>
      <c r="DB227" s="76"/>
      <c r="DC227" s="76"/>
      <c r="DD227" s="76"/>
      <c r="DE227" s="76"/>
      <c r="DF227" s="76"/>
      <c r="DG227" s="76"/>
      <c r="DH227" s="76"/>
      <c r="DI227" s="76"/>
      <c r="DJ227" s="76"/>
      <c r="DK227" s="76"/>
      <c r="DL227" s="76"/>
      <c r="DM227" s="76"/>
      <c r="DN227" s="76"/>
      <c r="DO227" s="76"/>
      <c r="DP227" s="76"/>
      <c r="DQ227" s="76"/>
      <c r="DR227" s="76"/>
      <c r="DS227" s="76"/>
      <c r="DT227" s="76"/>
      <c r="DU227" s="76"/>
      <c r="DV227" s="76"/>
      <c r="DW227" s="76"/>
      <c r="DX227" s="76"/>
      <c r="DY227" s="76"/>
      <c r="DZ227" s="76"/>
      <c r="EA227" s="76"/>
      <c r="EB227" s="76"/>
      <c r="EC227" s="76"/>
      <c r="ED227" s="76"/>
      <c r="EE227" s="76"/>
      <c r="EF227" s="76"/>
      <c r="EG227" s="76"/>
      <c r="EH227" s="76"/>
      <c r="EI227" s="76"/>
      <c r="EJ227" s="76"/>
      <c r="EK227" s="76"/>
      <c r="EL227" s="76"/>
      <c r="EM227" s="76"/>
      <c r="EN227" s="76"/>
      <c r="EO227" s="76"/>
      <c r="EP227" s="76"/>
      <c r="EQ227" s="76"/>
      <c r="ER227" s="76"/>
      <c r="ES227" s="76"/>
      <c r="ET227" s="76"/>
      <c r="EU227" s="76"/>
      <c r="EV227" s="76"/>
      <c r="EW227" s="76"/>
      <c r="EX227" s="76"/>
      <c r="EY227" s="76"/>
    </row>
    <row r="228" spans="1:155" s="89" customFormat="1" ht="15" customHeight="1" x14ac:dyDescent="0.25">
      <c r="A228" s="564"/>
      <c r="B228" s="568"/>
      <c r="C228" s="755"/>
      <c r="D228" s="773"/>
      <c r="E228" s="832"/>
      <c r="F228" s="845"/>
      <c r="G228" s="808"/>
      <c r="H228" s="809"/>
      <c r="I228" s="809"/>
      <c r="J228" s="810"/>
      <c r="K228" s="601"/>
      <c r="L228" s="79"/>
      <c r="M228" s="79"/>
      <c r="N228" s="76"/>
      <c r="O228" s="76"/>
      <c r="P228" s="76"/>
      <c r="Q228" s="76"/>
      <c r="R228" s="76"/>
      <c r="S228" s="76"/>
      <c r="T228" s="76"/>
      <c r="U228" s="76"/>
      <c r="V228" s="76"/>
      <c r="W228" s="76"/>
      <c r="X228" s="76"/>
      <c r="Y228" s="76"/>
      <c r="Z228" s="76"/>
      <c r="AA228" s="76"/>
      <c r="AB228" s="76"/>
      <c r="AC228" s="76"/>
      <c r="AD228" s="76"/>
      <c r="AE228" s="76"/>
      <c r="AF228" s="76"/>
      <c r="AG228" s="76"/>
      <c r="AH228" s="76"/>
      <c r="AI228" s="76"/>
      <c r="AJ228" s="76"/>
      <c r="AK228" s="76"/>
      <c r="AL228" s="76"/>
      <c r="AM228" s="76"/>
      <c r="AN228" s="76"/>
      <c r="AO228" s="76"/>
      <c r="AP228" s="76"/>
      <c r="AQ228" s="76"/>
      <c r="AR228" s="76"/>
      <c r="AS228" s="76"/>
      <c r="AT228" s="76"/>
      <c r="AU228" s="76"/>
      <c r="AV228" s="76"/>
      <c r="AW228" s="76"/>
      <c r="AX228" s="76"/>
      <c r="AY228" s="76"/>
      <c r="AZ228" s="76"/>
      <c r="BA228" s="76"/>
      <c r="BB228" s="76"/>
      <c r="BC228" s="76"/>
      <c r="BD228" s="76"/>
      <c r="BE228" s="76"/>
      <c r="BF228" s="76"/>
      <c r="BG228" s="76"/>
      <c r="BH228" s="76"/>
      <c r="BI228" s="76"/>
      <c r="BJ228" s="76"/>
      <c r="BK228" s="76"/>
      <c r="BL228" s="76"/>
      <c r="BM228" s="76"/>
      <c r="BN228" s="76"/>
      <c r="BO228" s="76"/>
      <c r="BP228" s="76"/>
      <c r="BQ228" s="76"/>
      <c r="BR228" s="76"/>
      <c r="BS228" s="76"/>
      <c r="BT228" s="76"/>
      <c r="BU228" s="76"/>
      <c r="BV228" s="76"/>
      <c r="BW228" s="76"/>
      <c r="BX228" s="76"/>
      <c r="BY228" s="76"/>
      <c r="BZ228" s="76"/>
      <c r="CA228" s="76"/>
      <c r="CB228" s="76"/>
      <c r="CC228" s="76"/>
      <c r="CD228" s="76"/>
      <c r="CE228" s="76"/>
      <c r="CF228" s="76"/>
      <c r="CG228" s="76"/>
      <c r="CH228" s="76"/>
      <c r="CI228" s="76"/>
      <c r="CJ228" s="76"/>
      <c r="CK228" s="76"/>
      <c r="CL228" s="76"/>
      <c r="CM228" s="76"/>
      <c r="CN228" s="76"/>
      <c r="CO228" s="76"/>
      <c r="CP228" s="76"/>
      <c r="CQ228" s="76"/>
      <c r="CR228" s="76"/>
      <c r="CS228" s="76"/>
      <c r="CT228" s="76"/>
      <c r="CU228" s="76"/>
      <c r="CV228" s="76"/>
      <c r="CW228" s="76"/>
      <c r="CX228" s="76"/>
      <c r="CY228" s="76"/>
      <c r="CZ228" s="76"/>
      <c r="DA228" s="76"/>
      <c r="DB228" s="76"/>
      <c r="DC228" s="76"/>
      <c r="DD228" s="76"/>
      <c r="DE228" s="76"/>
      <c r="DF228" s="76"/>
      <c r="DG228" s="76"/>
      <c r="DH228" s="76"/>
      <c r="DI228" s="76"/>
      <c r="DJ228" s="76"/>
      <c r="DK228" s="76"/>
      <c r="DL228" s="76"/>
      <c r="DM228" s="76"/>
      <c r="DN228" s="76"/>
      <c r="DO228" s="76"/>
      <c r="DP228" s="76"/>
      <c r="DQ228" s="76"/>
      <c r="DR228" s="76"/>
      <c r="DS228" s="76"/>
      <c r="DT228" s="76"/>
      <c r="DU228" s="76"/>
      <c r="DV228" s="76"/>
      <c r="DW228" s="76"/>
      <c r="DX228" s="76"/>
      <c r="DY228" s="76"/>
      <c r="DZ228" s="76"/>
      <c r="EA228" s="76"/>
      <c r="EB228" s="76"/>
      <c r="EC228" s="76"/>
      <c r="ED228" s="76"/>
      <c r="EE228" s="76"/>
      <c r="EF228" s="76"/>
      <c r="EG228" s="76"/>
      <c r="EH228" s="76"/>
      <c r="EI228" s="76"/>
      <c r="EJ228" s="76"/>
      <c r="EK228" s="76"/>
      <c r="EL228" s="76"/>
      <c r="EM228" s="76"/>
      <c r="EN228" s="76"/>
      <c r="EO228" s="76"/>
      <c r="EP228" s="76"/>
      <c r="EQ228" s="76"/>
      <c r="ER228" s="76"/>
      <c r="ES228" s="76"/>
      <c r="ET228" s="76"/>
      <c r="EU228" s="76"/>
      <c r="EV228" s="76"/>
      <c r="EW228" s="76"/>
      <c r="EX228" s="76"/>
      <c r="EY228" s="76"/>
    </row>
    <row r="229" spans="1:155" s="89" customFormat="1" ht="15" customHeight="1" x14ac:dyDescent="0.25">
      <c r="A229" s="564"/>
      <c r="B229" s="568"/>
      <c r="C229" s="755"/>
      <c r="D229" s="773"/>
      <c r="E229" s="832"/>
      <c r="F229" s="846"/>
      <c r="G229" s="811"/>
      <c r="H229" s="812"/>
      <c r="I229" s="812"/>
      <c r="J229" s="813"/>
      <c r="K229" s="601"/>
      <c r="L229" s="79"/>
      <c r="M229" s="79"/>
      <c r="N229" s="76"/>
      <c r="O229" s="76"/>
      <c r="P229" s="76"/>
      <c r="Q229" s="76"/>
      <c r="R229" s="76"/>
      <c r="S229" s="76"/>
      <c r="T229" s="76"/>
      <c r="U229" s="76"/>
      <c r="V229" s="76"/>
      <c r="W229" s="76"/>
      <c r="X229" s="76"/>
      <c r="Y229" s="76"/>
      <c r="Z229" s="76"/>
      <c r="AA229" s="76"/>
      <c r="AB229" s="76"/>
      <c r="AC229" s="76"/>
      <c r="AD229" s="76"/>
      <c r="AE229" s="76"/>
      <c r="AF229" s="76"/>
      <c r="AG229" s="76"/>
      <c r="AH229" s="76"/>
      <c r="AI229" s="76"/>
      <c r="AJ229" s="76"/>
      <c r="AK229" s="76"/>
      <c r="AL229" s="76"/>
      <c r="AM229" s="76"/>
      <c r="AN229" s="76"/>
      <c r="AO229" s="76"/>
      <c r="AP229" s="76"/>
      <c r="AQ229" s="76"/>
      <c r="AR229" s="76"/>
      <c r="AS229" s="76"/>
      <c r="AT229" s="76"/>
      <c r="AU229" s="76"/>
      <c r="AV229" s="76"/>
      <c r="AW229" s="76"/>
      <c r="AX229" s="76"/>
      <c r="AY229" s="76"/>
      <c r="AZ229" s="76"/>
      <c r="BA229" s="76"/>
      <c r="BB229" s="76"/>
      <c r="BC229" s="76"/>
      <c r="BD229" s="76"/>
      <c r="BE229" s="76"/>
      <c r="BF229" s="76"/>
      <c r="BG229" s="76"/>
      <c r="BH229" s="76"/>
      <c r="BI229" s="76"/>
      <c r="BJ229" s="76"/>
      <c r="BK229" s="76"/>
      <c r="BL229" s="76"/>
      <c r="BM229" s="76"/>
      <c r="BN229" s="76"/>
      <c r="BO229" s="76"/>
      <c r="BP229" s="76"/>
      <c r="BQ229" s="76"/>
      <c r="BR229" s="76"/>
      <c r="BS229" s="76"/>
      <c r="BT229" s="76"/>
      <c r="BU229" s="76"/>
      <c r="BV229" s="76"/>
      <c r="BW229" s="76"/>
      <c r="BX229" s="76"/>
      <c r="BY229" s="76"/>
      <c r="BZ229" s="76"/>
      <c r="CA229" s="76"/>
      <c r="CB229" s="76"/>
      <c r="CC229" s="76"/>
      <c r="CD229" s="76"/>
      <c r="CE229" s="76"/>
      <c r="CF229" s="76"/>
      <c r="CG229" s="76"/>
      <c r="CH229" s="76"/>
      <c r="CI229" s="76"/>
      <c r="CJ229" s="76"/>
      <c r="CK229" s="76"/>
      <c r="CL229" s="76"/>
      <c r="CM229" s="76"/>
      <c r="CN229" s="76"/>
      <c r="CO229" s="76"/>
      <c r="CP229" s="76"/>
      <c r="CQ229" s="76"/>
      <c r="CR229" s="76"/>
      <c r="CS229" s="76"/>
      <c r="CT229" s="76"/>
      <c r="CU229" s="76"/>
      <c r="CV229" s="76"/>
      <c r="CW229" s="76"/>
      <c r="CX229" s="76"/>
      <c r="CY229" s="76"/>
      <c r="CZ229" s="76"/>
      <c r="DA229" s="76"/>
      <c r="DB229" s="76"/>
      <c r="DC229" s="76"/>
      <c r="DD229" s="76"/>
      <c r="DE229" s="76"/>
      <c r="DF229" s="76"/>
      <c r="DG229" s="76"/>
      <c r="DH229" s="76"/>
      <c r="DI229" s="76"/>
      <c r="DJ229" s="76"/>
      <c r="DK229" s="76"/>
      <c r="DL229" s="76"/>
      <c r="DM229" s="76"/>
      <c r="DN229" s="76"/>
      <c r="DO229" s="76"/>
      <c r="DP229" s="76"/>
      <c r="DQ229" s="76"/>
      <c r="DR229" s="76"/>
      <c r="DS229" s="76"/>
      <c r="DT229" s="76"/>
      <c r="DU229" s="76"/>
      <c r="DV229" s="76"/>
      <c r="DW229" s="76"/>
      <c r="DX229" s="76"/>
      <c r="DY229" s="76"/>
      <c r="DZ229" s="76"/>
      <c r="EA229" s="76"/>
      <c r="EB229" s="76"/>
      <c r="EC229" s="76"/>
      <c r="ED229" s="76"/>
      <c r="EE229" s="76"/>
      <c r="EF229" s="76"/>
      <c r="EG229" s="76"/>
      <c r="EH229" s="76"/>
      <c r="EI229" s="76"/>
      <c r="EJ229" s="76"/>
      <c r="EK229" s="76"/>
      <c r="EL229" s="76"/>
      <c r="EM229" s="76"/>
      <c r="EN229" s="76"/>
      <c r="EO229" s="76"/>
      <c r="EP229" s="76"/>
      <c r="EQ229" s="76"/>
      <c r="ER229" s="76"/>
      <c r="ES229" s="76"/>
      <c r="ET229" s="76"/>
      <c r="EU229" s="76"/>
      <c r="EV229" s="76"/>
      <c r="EW229" s="76"/>
      <c r="EX229" s="76"/>
      <c r="EY229" s="76"/>
    </row>
    <row r="230" spans="1:155" s="89" customFormat="1" ht="15" customHeight="1" x14ac:dyDescent="0.25">
      <c r="A230" s="564">
        <v>7</v>
      </c>
      <c r="B230" s="568"/>
      <c r="C230" s="755" t="s">
        <v>904</v>
      </c>
      <c r="D230" s="773"/>
      <c r="E230" s="832"/>
      <c r="F230" s="847" t="s">
        <v>1385</v>
      </c>
      <c r="G230" s="805">
        <v>250</v>
      </c>
      <c r="H230" s="806"/>
      <c r="I230" s="806"/>
      <c r="J230" s="807"/>
      <c r="K230" s="601"/>
      <c r="L230" s="79"/>
      <c r="M230" s="79"/>
      <c r="N230" s="76"/>
      <c r="O230" s="76"/>
      <c r="P230" s="76"/>
      <c r="Q230" s="76"/>
      <c r="R230" s="76"/>
      <c r="S230" s="76"/>
      <c r="T230" s="76"/>
      <c r="U230" s="76"/>
      <c r="V230" s="76"/>
      <c r="W230" s="76"/>
      <c r="X230" s="76"/>
      <c r="Y230" s="76"/>
      <c r="Z230" s="76"/>
      <c r="AA230" s="76"/>
      <c r="AB230" s="76"/>
      <c r="AC230" s="76"/>
      <c r="AD230" s="76"/>
      <c r="AE230" s="76"/>
      <c r="AF230" s="76"/>
      <c r="AG230" s="76"/>
      <c r="AH230" s="76"/>
      <c r="AI230" s="76"/>
      <c r="AJ230" s="76"/>
      <c r="AK230" s="76"/>
      <c r="AL230" s="76"/>
      <c r="AM230" s="76"/>
      <c r="AN230" s="76"/>
      <c r="AO230" s="76"/>
      <c r="AP230" s="76"/>
      <c r="AQ230" s="76"/>
      <c r="AR230" s="76"/>
      <c r="AS230" s="76"/>
      <c r="AT230" s="76"/>
      <c r="AU230" s="76"/>
      <c r="AV230" s="76"/>
      <c r="AW230" s="76"/>
      <c r="AX230" s="76"/>
      <c r="AY230" s="76"/>
      <c r="AZ230" s="76"/>
      <c r="BA230" s="76"/>
      <c r="BB230" s="76"/>
      <c r="BC230" s="76"/>
      <c r="BD230" s="76"/>
      <c r="BE230" s="76"/>
      <c r="BF230" s="76"/>
      <c r="BG230" s="76"/>
      <c r="BH230" s="76"/>
      <c r="BI230" s="76"/>
      <c r="BJ230" s="76"/>
      <c r="BK230" s="76"/>
      <c r="BL230" s="76"/>
      <c r="BM230" s="76"/>
      <c r="BN230" s="76"/>
      <c r="BO230" s="76"/>
      <c r="BP230" s="76"/>
      <c r="BQ230" s="76"/>
      <c r="BR230" s="76"/>
      <c r="BS230" s="76"/>
      <c r="BT230" s="76"/>
      <c r="BU230" s="76"/>
      <c r="BV230" s="76"/>
      <c r="BW230" s="76"/>
      <c r="BX230" s="76"/>
      <c r="BY230" s="76"/>
      <c r="BZ230" s="76"/>
      <c r="CA230" s="76"/>
      <c r="CB230" s="76"/>
      <c r="CC230" s="76"/>
      <c r="CD230" s="76"/>
      <c r="CE230" s="76"/>
      <c r="CF230" s="76"/>
      <c r="CG230" s="76"/>
      <c r="CH230" s="76"/>
      <c r="CI230" s="76"/>
      <c r="CJ230" s="76"/>
      <c r="CK230" s="76"/>
      <c r="CL230" s="76"/>
      <c r="CM230" s="76"/>
      <c r="CN230" s="76"/>
      <c r="CO230" s="76"/>
      <c r="CP230" s="76"/>
      <c r="CQ230" s="76"/>
      <c r="CR230" s="76"/>
      <c r="CS230" s="76"/>
      <c r="CT230" s="76"/>
      <c r="CU230" s="76"/>
      <c r="CV230" s="76"/>
      <c r="CW230" s="76"/>
      <c r="CX230" s="76"/>
      <c r="CY230" s="76"/>
      <c r="CZ230" s="76"/>
      <c r="DA230" s="76"/>
      <c r="DB230" s="76"/>
      <c r="DC230" s="76"/>
      <c r="DD230" s="76"/>
      <c r="DE230" s="76"/>
      <c r="DF230" s="76"/>
      <c r="DG230" s="76"/>
      <c r="DH230" s="76"/>
      <c r="DI230" s="76"/>
      <c r="DJ230" s="76"/>
      <c r="DK230" s="76"/>
      <c r="DL230" s="76"/>
      <c r="DM230" s="76"/>
      <c r="DN230" s="76"/>
      <c r="DO230" s="76"/>
      <c r="DP230" s="76"/>
      <c r="DQ230" s="76"/>
      <c r="DR230" s="76"/>
      <c r="DS230" s="76"/>
      <c r="DT230" s="76"/>
      <c r="DU230" s="76"/>
      <c r="DV230" s="76"/>
      <c r="DW230" s="76"/>
      <c r="DX230" s="76"/>
      <c r="DY230" s="76"/>
      <c r="DZ230" s="76"/>
      <c r="EA230" s="76"/>
      <c r="EB230" s="76"/>
      <c r="EC230" s="76"/>
      <c r="ED230" s="76"/>
      <c r="EE230" s="76"/>
      <c r="EF230" s="76"/>
      <c r="EG230" s="76"/>
      <c r="EH230" s="76"/>
      <c r="EI230" s="76"/>
      <c r="EJ230" s="76"/>
      <c r="EK230" s="76"/>
      <c r="EL230" s="76"/>
      <c r="EM230" s="76"/>
      <c r="EN230" s="76"/>
      <c r="EO230" s="76"/>
      <c r="EP230" s="76"/>
      <c r="EQ230" s="76"/>
      <c r="ER230" s="76"/>
      <c r="ES230" s="76"/>
      <c r="ET230" s="76"/>
      <c r="EU230" s="76"/>
      <c r="EV230" s="76"/>
      <c r="EW230" s="76"/>
      <c r="EX230" s="76"/>
      <c r="EY230" s="76"/>
    </row>
    <row r="231" spans="1:155" s="89" customFormat="1" ht="15" customHeight="1" x14ac:dyDescent="0.25">
      <c r="A231" s="564"/>
      <c r="B231" s="568"/>
      <c r="C231" s="755"/>
      <c r="D231" s="773"/>
      <c r="E231" s="832"/>
      <c r="F231" s="848"/>
      <c r="G231" s="808"/>
      <c r="H231" s="809"/>
      <c r="I231" s="809"/>
      <c r="J231" s="810"/>
      <c r="K231" s="601"/>
      <c r="L231" s="79"/>
      <c r="M231" s="79"/>
      <c r="N231" s="76"/>
      <c r="O231" s="76"/>
      <c r="P231" s="76"/>
      <c r="Q231" s="76"/>
      <c r="R231" s="76"/>
      <c r="S231" s="76"/>
      <c r="T231" s="76"/>
      <c r="U231" s="76"/>
      <c r="V231" s="76"/>
      <c r="W231" s="76"/>
      <c r="X231" s="76"/>
      <c r="Y231" s="76"/>
      <c r="Z231" s="76"/>
      <c r="AA231" s="76"/>
      <c r="AB231" s="76"/>
      <c r="AC231" s="76"/>
      <c r="AD231" s="76"/>
      <c r="AE231" s="76"/>
      <c r="AF231" s="76"/>
      <c r="AG231" s="76"/>
      <c r="AH231" s="76"/>
      <c r="AI231" s="76"/>
      <c r="AJ231" s="76"/>
      <c r="AK231" s="76"/>
      <c r="AL231" s="76"/>
      <c r="AM231" s="76"/>
      <c r="AN231" s="76"/>
      <c r="AO231" s="76"/>
      <c r="AP231" s="76"/>
      <c r="AQ231" s="76"/>
      <c r="AR231" s="76"/>
      <c r="AS231" s="76"/>
      <c r="AT231" s="76"/>
      <c r="AU231" s="76"/>
      <c r="AV231" s="76"/>
      <c r="AW231" s="76"/>
      <c r="AX231" s="76"/>
      <c r="AY231" s="76"/>
      <c r="AZ231" s="76"/>
      <c r="BA231" s="76"/>
      <c r="BB231" s="76"/>
      <c r="BC231" s="76"/>
      <c r="BD231" s="76"/>
      <c r="BE231" s="76"/>
      <c r="BF231" s="76"/>
      <c r="BG231" s="76"/>
      <c r="BH231" s="76"/>
      <c r="BI231" s="76"/>
      <c r="BJ231" s="76"/>
      <c r="BK231" s="76"/>
      <c r="BL231" s="76"/>
      <c r="BM231" s="76"/>
      <c r="BN231" s="76"/>
      <c r="BO231" s="76"/>
      <c r="BP231" s="76"/>
      <c r="BQ231" s="76"/>
      <c r="BR231" s="76"/>
      <c r="BS231" s="76"/>
      <c r="BT231" s="76"/>
      <c r="BU231" s="76"/>
      <c r="BV231" s="76"/>
      <c r="BW231" s="76"/>
      <c r="BX231" s="76"/>
      <c r="BY231" s="76"/>
      <c r="BZ231" s="76"/>
      <c r="CA231" s="76"/>
      <c r="CB231" s="76"/>
      <c r="CC231" s="76"/>
      <c r="CD231" s="76"/>
      <c r="CE231" s="76"/>
      <c r="CF231" s="76"/>
      <c r="CG231" s="76"/>
      <c r="CH231" s="76"/>
      <c r="CI231" s="76"/>
      <c r="CJ231" s="76"/>
      <c r="CK231" s="76"/>
      <c r="CL231" s="76"/>
      <c r="CM231" s="76"/>
      <c r="CN231" s="76"/>
      <c r="CO231" s="76"/>
      <c r="CP231" s="76"/>
      <c r="CQ231" s="76"/>
      <c r="CR231" s="76"/>
      <c r="CS231" s="76"/>
      <c r="CT231" s="76"/>
      <c r="CU231" s="76"/>
      <c r="CV231" s="76"/>
      <c r="CW231" s="76"/>
      <c r="CX231" s="76"/>
      <c r="CY231" s="76"/>
      <c r="CZ231" s="76"/>
      <c r="DA231" s="76"/>
      <c r="DB231" s="76"/>
      <c r="DC231" s="76"/>
      <c r="DD231" s="76"/>
      <c r="DE231" s="76"/>
      <c r="DF231" s="76"/>
      <c r="DG231" s="76"/>
      <c r="DH231" s="76"/>
      <c r="DI231" s="76"/>
      <c r="DJ231" s="76"/>
      <c r="DK231" s="76"/>
      <c r="DL231" s="76"/>
      <c r="DM231" s="76"/>
      <c r="DN231" s="76"/>
      <c r="DO231" s="76"/>
      <c r="DP231" s="76"/>
      <c r="DQ231" s="76"/>
      <c r="DR231" s="76"/>
      <c r="DS231" s="76"/>
      <c r="DT231" s="76"/>
      <c r="DU231" s="76"/>
      <c r="DV231" s="76"/>
      <c r="DW231" s="76"/>
      <c r="DX231" s="76"/>
      <c r="DY231" s="76"/>
      <c r="DZ231" s="76"/>
      <c r="EA231" s="76"/>
      <c r="EB231" s="76"/>
      <c r="EC231" s="76"/>
      <c r="ED231" s="76"/>
      <c r="EE231" s="76"/>
      <c r="EF231" s="76"/>
      <c r="EG231" s="76"/>
      <c r="EH231" s="76"/>
      <c r="EI231" s="76"/>
      <c r="EJ231" s="76"/>
      <c r="EK231" s="76"/>
      <c r="EL231" s="76"/>
      <c r="EM231" s="76"/>
      <c r="EN231" s="76"/>
      <c r="EO231" s="76"/>
      <c r="EP231" s="76"/>
      <c r="EQ231" s="76"/>
      <c r="ER231" s="76"/>
      <c r="ES231" s="76"/>
      <c r="ET231" s="76"/>
      <c r="EU231" s="76"/>
      <c r="EV231" s="76"/>
      <c r="EW231" s="76"/>
      <c r="EX231" s="76"/>
      <c r="EY231" s="76"/>
    </row>
    <row r="232" spans="1:155" s="89" customFormat="1" ht="15" customHeight="1" x14ac:dyDescent="0.25">
      <c r="A232" s="564"/>
      <c r="B232" s="568"/>
      <c r="C232" s="755"/>
      <c r="D232" s="773"/>
      <c r="E232" s="832"/>
      <c r="F232" s="849"/>
      <c r="G232" s="811"/>
      <c r="H232" s="812"/>
      <c r="I232" s="812"/>
      <c r="J232" s="813"/>
      <c r="K232" s="601"/>
      <c r="L232" s="79"/>
      <c r="M232" s="79"/>
      <c r="N232" s="76"/>
      <c r="O232" s="76"/>
      <c r="P232" s="76"/>
      <c r="Q232" s="76"/>
      <c r="R232" s="76"/>
      <c r="S232" s="76"/>
      <c r="T232" s="76"/>
      <c r="U232" s="76"/>
      <c r="V232" s="76"/>
      <c r="W232" s="76"/>
      <c r="X232" s="76"/>
      <c r="Y232" s="76"/>
      <c r="Z232" s="76"/>
      <c r="AA232" s="76"/>
      <c r="AB232" s="76"/>
      <c r="AC232" s="76"/>
      <c r="AD232" s="76"/>
      <c r="AE232" s="76"/>
      <c r="AF232" s="76"/>
      <c r="AG232" s="76"/>
      <c r="AH232" s="76"/>
      <c r="AI232" s="76"/>
      <c r="AJ232" s="76"/>
      <c r="AK232" s="76"/>
      <c r="AL232" s="76"/>
      <c r="AM232" s="76"/>
      <c r="AN232" s="76"/>
      <c r="AO232" s="76"/>
      <c r="AP232" s="76"/>
      <c r="AQ232" s="76"/>
      <c r="AR232" s="76"/>
      <c r="AS232" s="76"/>
      <c r="AT232" s="76"/>
      <c r="AU232" s="76"/>
      <c r="AV232" s="76"/>
      <c r="AW232" s="76"/>
      <c r="AX232" s="76"/>
      <c r="AY232" s="76"/>
      <c r="AZ232" s="76"/>
      <c r="BA232" s="76"/>
      <c r="BB232" s="76"/>
      <c r="BC232" s="76"/>
      <c r="BD232" s="76"/>
      <c r="BE232" s="76"/>
      <c r="BF232" s="76"/>
      <c r="BG232" s="76"/>
      <c r="BH232" s="76"/>
      <c r="BI232" s="76"/>
      <c r="BJ232" s="76"/>
      <c r="BK232" s="76"/>
      <c r="BL232" s="76"/>
      <c r="BM232" s="76"/>
      <c r="BN232" s="76"/>
      <c r="BO232" s="76"/>
      <c r="BP232" s="76"/>
      <c r="BQ232" s="76"/>
      <c r="BR232" s="76"/>
      <c r="BS232" s="76"/>
      <c r="BT232" s="76"/>
      <c r="BU232" s="76"/>
      <c r="BV232" s="76"/>
      <c r="BW232" s="76"/>
      <c r="BX232" s="76"/>
      <c r="BY232" s="76"/>
      <c r="BZ232" s="76"/>
      <c r="CA232" s="76"/>
      <c r="CB232" s="76"/>
      <c r="CC232" s="76"/>
      <c r="CD232" s="76"/>
      <c r="CE232" s="76"/>
      <c r="CF232" s="76"/>
      <c r="CG232" s="76"/>
      <c r="CH232" s="76"/>
      <c r="CI232" s="76"/>
      <c r="CJ232" s="76"/>
      <c r="CK232" s="76"/>
      <c r="CL232" s="76"/>
      <c r="CM232" s="76"/>
      <c r="CN232" s="76"/>
      <c r="CO232" s="76"/>
      <c r="CP232" s="76"/>
      <c r="CQ232" s="76"/>
      <c r="CR232" s="76"/>
      <c r="CS232" s="76"/>
      <c r="CT232" s="76"/>
      <c r="CU232" s="76"/>
      <c r="CV232" s="76"/>
      <c r="CW232" s="76"/>
      <c r="CX232" s="76"/>
      <c r="CY232" s="76"/>
      <c r="CZ232" s="76"/>
      <c r="DA232" s="76"/>
      <c r="DB232" s="76"/>
      <c r="DC232" s="76"/>
      <c r="DD232" s="76"/>
      <c r="DE232" s="76"/>
      <c r="DF232" s="76"/>
      <c r="DG232" s="76"/>
      <c r="DH232" s="76"/>
      <c r="DI232" s="76"/>
      <c r="DJ232" s="76"/>
      <c r="DK232" s="76"/>
      <c r="DL232" s="76"/>
      <c r="DM232" s="76"/>
      <c r="DN232" s="76"/>
      <c r="DO232" s="76"/>
      <c r="DP232" s="76"/>
      <c r="DQ232" s="76"/>
      <c r="DR232" s="76"/>
      <c r="DS232" s="76"/>
      <c r="DT232" s="76"/>
      <c r="DU232" s="76"/>
      <c r="DV232" s="76"/>
      <c r="DW232" s="76"/>
      <c r="DX232" s="76"/>
      <c r="DY232" s="76"/>
      <c r="DZ232" s="76"/>
      <c r="EA232" s="76"/>
      <c r="EB232" s="76"/>
      <c r="EC232" s="76"/>
      <c r="ED232" s="76"/>
      <c r="EE232" s="76"/>
      <c r="EF232" s="76"/>
      <c r="EG232" s="76"/>
      <c r="EH232" s="76"/>
      <c r="EI232" s="76"/>
      <c r="EJ232" s="76"/>
      <c r="EK232" s="76"/>
      <c r="EL232" s="76"/>
      <c r="EM232" s="76"/>
      <c r="EN232" s="76"/>
      <c r="EO232" s="76"/>
      <c r="EP232" s="76"/>
      <c r="EQ232" s="76"/>
      <c r="ER232" s="76"/>
      <c r="ES232" s="76"/>
      <c r="ET232" s="76"/>
      <c r="EU232" s="76"/>
      <c r="EV232" s="76"/>
      <c r="EW232" s="76"/>
      <c r="EX232" s="76"/>
      <c r="EY232" s="76"/>
    </row>
    <row r="233" spans="1:155" s="89" customFormat="1" ht="15" customHeight="1" x14ac:dyDescent="0.25">
      <c r="A233" s="564"/>
      <c r="B233" s="568"/>
      <c r="C233" s="755"/>
      <c r="D233" s="773"/>
      <c r="E233" s="832"/>
      <c r="F233" s="847" t="s">
        <v>1088</v>
      </c>
      <c r="G233" s="805">
        <v>133</v>
      </c>
      <c r="H233" s="806"/>
      <c r="I233" s="806"/>
      <c r="J233" s="807"/>
      <c r="K233" s="601"/>
      <c r="L233" s="79"/>
      <c r="M233" s="79"/>
      <c r="N233" s="76"/>
      <c r="O233" s="76"/>
      <c r="P233" s="76"/>
      <c r="Q233" s="76"/>
      <c r="R233" s="76"/>
      <c r="S233" s="76"/>
      <c r="T233" s="76"/>
      <c r="U233" s="76"/>
      <c r="V233" s="76"/>
      <c r="W233" s="76"/>
      <c r="X233" s="76"/>
      <c r="Y233" s="76"/>
      <c r="Z233" s="76"/>
      <c r="AA233" s="76"/>
      <c r="AB233" s="76"/>
      <c r="AC233" s="76"/>
      <c r="AD233" s="76"/>
      <c r="AE233" s="76"/>
      <c r="AF233" s="76"/>
      <c r="AG233" s="76"/>
      <c r="AH233" s="76"/>
      <c r="AI233" s="76"/>
      <c r="AJ233" s="76"/>
      <c r="AK233" s="76"/>
      <c r="AL233" s="76"/>
      <c r="AM233" s="76"/>
      <c r="AN233" s="76"/>
      <c r="AO233" s="76"/>
      <c r="AP233" s="76"/>
      <c r="AQ233" s="76"/>
      <c r="AR233" s="76"/>
      <c r="AS233" s="76"/>
      <c r="AT233" s="76"/>
      <c r="AU233" s="76"/>
      <c r="AV233" s="76"/>
      <c r="AW233" s="76"/>
      <c r="AX233" s="76"/>
      <c r="AY233" s="76"/>
      <c r="AZ233" s="76"/>
      <c r="BA233" s="76"/>
      <c r="BB233" s="76"/>
      <c r="BC233" s="76"/>
      <c r="BD233" s="76"/>
      <c r="BE233" s="76"/>
      <c r="BF233" s="76"/>
      <c r="BG233" s="76"/>
      <c r="BH233" s="76"/>
      <c r="BI233" s="76"/>
      <c r="BJ233" s="76"/>
      <c r="BK233" s="76"/>
      <c r="BL233" s="76"/>
      <c r="BM233" s="76"/>
      <c r="BN233" s="76"/>
      <c r="BO233" s="76"/>
      <c r="BP233" s="76"/>
      <c r="BQ233" s="76"/>
      <c r="BR233" s="76"/>
      <c r="BS233" s="76"/>
      <c r="BT233" s="76"/>
      <c r="BU233" s="76"/>
      <c r="BV233" s="76"/>
      <c r="BW233" s="76"/>
      <c r="BX233" s="76"/>
      <c r="BY233" s="76"/>
      <c r="BZ233" s="76"/>
      <c r="CA233" s="76"/>
      <c r="CB233" s="76"/>
      <c r="CC233" s="76"/>
      <c r="CD233" s="76"/>
      <c r="CE233" s="76"/>
      <c r="CF233" s="76"/>
      <c r="CG233" s="76"/>
      <c r="CH233" s="76"/>
      <c r="CI233" s="76"/>
      <c r="CJ233" s="76"/>
      <c r="CK233" s="76"/>
      <c r="CL233" s="76"/>
      <c r="CM233" s="76"/>
      <c r="CN233" s="76"/>
      <c r="CO233" s="76"/>
      <c r="CP233" s="76"/>
      <c r="CQ233" s="76"/>
      <c r="CR233" s="76"/>
      <c r="CS233" s="76"/>
      <c r="CT233" s="76"/>
      <c r="CU233" s="76"/>
      <c r="CV233" s="76"/>
      <c r="CW233" s="76"/>
      <c r="CX233" s="76"/>
      <c r="CY233" s="76"/>
      <c r="CZ233" s="76"/>
      <c r="DA233" s="76"/>
      <c r="DB233" s="76"/>
      <c r="DC233" s="76"/>
      <c r="DD233" s="76"/>
      <c r="DE233" s="76"/>
      <c r="DF233" s="76"/>
      <c r="DG233" s="76"/>
      <c r="DH233" s="76"/>
      <c r="DI233" s="76"/>
      <c r="DJ233" s="76"/>
      <c r="DK233" s="76"/>
      <c r="DL233" s="76"/>
      <c r="DM233" s="76"/>
      <c r="DN233" s="76"/>
      <c r="DO233" s="76"/>
      <c r="DP233" s="76"/>
      <c r="DQ233" s="76"/>
      <c r="DR233" s="76"/>
      <c r="DS233" s="76"/>
      <c r="DT233" s="76"/>
      <c r="DU233" s="76"/>
      <c r="DV233" s="76"/>
      <c r="DW233" s="76"/>
      <c r="DX233" s="76"/>
      <c r="DY233" s="76"/>
      <c r="DZ233" s="76"/>
      <c r="EA233" s="76"/>
      <c r="EB233" s="76"/>
      <c r="EC233" s="76"/>
      <c r="ED233" s="76"/>
      <c r="EE233" s="76"/>
      <c r="EF233" s="76"/>
      <c r="EG233" s="76"/>
      <c r="EH233" s="76"/>
      <c r="EI233" s="76"/>
      <c r="EJ233" s="76"/>
      <c r="EK233" s="76"/>
      <c r="EL233" s="76"/>
      <c r="EM233" s="76"/>
      <c r="EN233" s="76"/>
      <c r="EO233" s="76"/>
      <c r="EP233" s="76"/>
      <c r="EQ233" s="76"/>
      <c r="ER233" s="76"/>
      <c r="ES233" s="76"/>
      <c r="ET233" s="76"/>
      <c r="EU233" s="76"/>
      <c r="EV233" s="76"/>
      <c r="EW233" s="76"/>
      <c r="EX233" s="76"/>
      <c r="EY233" s="76"/>
    </row>
    <row r="234" spans="1:155" s="89" customFormat="1" ht="15" customHeight="1" x14ac:dyDescent="0.25">
      <c r="A234" s="564"/>
      <c r="B234" s="568"/>
      <c r="C234" s="755"/>
      <c r="D234" s="773"/>
      <c r="E234" s="832"/>
      <c r="F234" s="848"/>
      <c r="G234" s="808"/>
      <c r="H234" s="809"/>
      <c r="I234" s="809"/>
      <c r="J234" s="810"/>
      <c r="K234" s="601"/>
      <c r="L234" s="79"/>
      <c r="M234" s="79"/>
      <c r="N234" s="76"/>
      <c r="O234" s="76"/>
      <c r="P234" s="76"/>
      <c r="Q234" s="76"/>
      <c r="R234" s="76"/>
      <c r="S234" s="76"/>
      <c r="T234" s="76"/>
      <c r="U234" s="76"/>
      <c r="V234" s="76"/>
      <c r="W234" s="76"/>
      <c r="X234" s="76"/>
      <c r="Y234" s="76"/>
      <c r="Z234" s="76"/>
      <c r="AA234" s="76"/>
      <c r="AB234" s="76"/>
      <c r="AC234" s="76"/>
      <c r="AD234" s="76"/>
      <c r="AE234" s="76"/>
      <c r="AF234" s="76"/>
      <c r="AG234" s="76"/>
      <c r="AH234" s="76"/>
      <c r="AI234" s="76"/>
      <c r="AJ234" s="76"/>
      <c r="AK234" s="76"/>
      <c r="AL234" s="76"/>
      <c r="AM234" s="76"/>
      <c r="AN234" s="76"/>
      <c r="AO234" s="76"/>
      <c r="AP234" s="76"/>
      <c r="AQ234" s="76"/>
      <c r="AR234" s="76"/>
      <c r="AS234" s="76"/>
      <c r="AT234" s="76"/>
      <c r="AU234" s="76"/>
      <c r="AV234" s="76"/>
      <c r="AW234" s="76"/>
      <c r="AX234" s="76"/>
      <c r="AY234" s="76"/>
      <c r="AZ234" s="76"/>
      <c r="BA234" s="76"/>
      <c r="BB234" s="76"/>
      <c r="BC234" s="76"/>
      <c r="BD234" s="76"/>
      <c r="BE234" s="76"/>
      <c r="BF234" s="76"/>
      <c r="BG234" s="76"/>
      <c r="BH234" s="76"/>
      <c r="BI234" s="76"/>
      <c r="BJ234" s="76"/>
      <c r="BK234" s="76"/>
      <c r="BL234" s="76"/>
      <c r="BM234" s="76"/>
      <c r="BN234" s="76"/>
      <c r="BO234" s="76"/>
      <c r="BP234" s="76"/>
      <c r="BQ234" s="76"/>
      <c r="BR234" s="76"/>
      <c r="BS234" s="76"/>
      <c r="BT234" s="76"/>
      <c r="BU234" s="76"/>
      <c r="BV234" s="76"/>
      <c r="BW234" s="76"/>
      <c r="BX234" s="76"/>
      <c r="BY234" s="76"/>
      <c r="BZ234" s="76"/>
      <c r="CA234" s="76"/>
      <c r="CB234" s="76"/>
      <c r="CC234" s="76"/>
      <c r="CD234" s="76"/>
      <c r="CE234" s="76"/>
      <c r="CF234" s="76"/>
      <c r="CG234" s="76"/>
      <c r="CH234" s="76"/>
      <c r="CI234" s="76"/>
      <c r="CJ234" s="76"/>
      <c r="CK234" s="76"/>
      <c r="CL234" s="76"/>
      <c r="CM234" s="76"/>
      <c r="CN234" s="76"/>
      <c r="CO234" s="76"/>
      <c r="CP234" s="76"/>
      <c r="CQ234" s="76"/>
      <c r="CR234" s="76"/>
      <c r="CS234" s="76"/>
      <c r="CT234" s="76"/>
      <c r="CU234" s="76"/>
      <c r="CV234" s="76"/>
      <c r="CW234" s="76"/>
      <c r="CX234" s="76"/>
      <c r="CY234" s="76"/>
      <c r="CZ234" s="76"/>
      <c r="DA234" s="76"/>
      <c r="DB234" s="76"/>
      <c r="DC234" s="76"/>
      <c r="DD234" s="76"/>
      <c r="DE234" s="76"/>
      <c r="DF234" s="76"/>
      <c r="DG234" s="76"/>
      <c r="DH234" s="76"/>
      <c r="DI234" s="76"/>
      <c r="DJ234" s="76"/>
      <c r="DK234" s="76"/>
      <c r="DL234" s="76"/>
      <c r="DM234" s="76"/>
      <c r="DN234" s="76"/>
      <c r="DO234" s="76"/>
      <c r="DP234" s="76"/>
      <c r="DQ234" s="76"/>
      <c r="DR234" s="76"/>
      <c r="DS234" s="76"/>
      <c r="DT234" s="76"/>
      <c r="DU234" s="76"/>
      <c r="DV234" s="76"/>
      <c r="DW234" s="76"/>
      <c r="DX234" s="76"/>
      <c r="DY234" s="76"/>
      <c r="DZ234" s="76"/>
      <c r="EA234" s="76"/>
      <c r="EB234" s="76"/>
      <c r="EC234" s="76"/>
      <c r="ED234" s="76"/>
      <c r="EE234" s="76"/>
      <c r="EF234" s="76"/>
      <c r="EG234" s="76"/>
      <c r="EH234" s="76"/>
      <c r="EI234" s="76"/>
      <c r="EJ234" s="76"/>
      <c r="EK234" s="76"/>
      <c r="EL234" s="76"/>
      <c r="EM234" s="76"/>
      <c r="EN234" s="76"/>
      <c r="EO234" s="76"/>
      <c r="EP234" s="76"/>
      <c r="EQ234" s="76"/>
      <c r="ER234" s="76"/>
      <c r="ES234" s="76"/>
      <c r="ET234" s="76"/>
      <c r="EU234" s="76"/>
      <c r="EV234" s="76"/>
      <c r="EW234" s="76"/>
      <c r="EX234" s="76"/>
      <c r="EY234" s="76"/>
    </row>
    <row r="235" spans="1:155" s="89" customFormat="1" ht="15" customHeight="1" x14ac:dyDescent="0.25">
      <c r="A235" s="564"/>
      <c r="B235" s="568"/>
      <c r="C235" s="755"/>
      <c r="D235" s="773"/>
      <c r="E235" s="832"/>
      <c r="F235" s="849"/>
      <c r="G235" s="811"/>
      <c r="H235" s="812"/>
      <c r="I235" s="812"/>
      <c r="J235" s="813"/>
      <c r="K235" s="601"/>
      <c r="L235" s="79"/>
      <c r="M235" s="79"/>
      <c r="N235" s="76"/>
      <c r="O235" s="76"/>
      <c r="P235" s="76"/>
      <c r="Q235" s="76"/>
      <c r="R235" s="76"/>
      <c r="S235" s="76"/>
      <c r="T235" s="76"/>
      <c r="U235" s="76"/>
      <c r="V235" s="76"/>
      <c r="W235" s="76"/>
      <c r="X235" s="76"/>
      <c r="Y235" s="76"/>
      <c r="Z235" s="76"/>
      <c r="AA235" s="76"/>
      <c r="AB235" s="76"/>
      <c r="AC235" s="76"/>
      <c r="AD235" s="76"/>
      <c r="AE235" s="76"/>
      <c r="AF235" s="76"/>
      <c r="AG235" s="76"/>
      <c r="AH235" s="76"/>
      <c r="AI235" s="76"/>
      <c r="AJ235" s="76"/>
      <c r="AK235" s="76"/>
      <c r="AL235" s="76"/>
      <c r="AM235" s="76"/>
      <c r="AN235" s="76"/>
      <c r="AO235" s="76"/>
      <c r="AP235" s="76"/>
      <c r="AQ235" s="76"/>
      <c r="AR235" s="76"/>
      <c r="AS235" s="76"/>
      <c r="AT235" s="76"/>
      <c r="AU235" s="76"/>
      <c r="AV235" s="76"/>
      <c r="AW235" s="76"/>
      <c r="AX235" s="76"/>
      <c r="AY235" s="76"/>
      <c r="AZ235" s="76"/>
      <c r="BA235" s="76"/>
      <c r="BB235" s="76"/>
      <c r="BC235" s="76"/>
      <c r="BD235" s="76"/>
      <c r="BE235" s="76"/>
      <c r="BF235" s="76"/>
      <c r="BG235" s="76"/>
      <c r="BH235" s="76"/>
      <c r="BI235" s="76"/>
      <c r="BJ235" s="76"/>
      <c r="BK235" s="76"/>
      <c r="BL235" s="76"/>
      <c r="BM235" s="76"/>
      <c r="BN235" s="76"/>
      <c r="BO235" s="76"/>
      <c r="BP235" s="76"/>
      <c r="BQ235" s="76"/>
      <c r="BR235" s="76"/>
      <c r="BS235" s="76"/>
      <c r="BT235" s="76"/>
      <c r="BU235" s="76"/>
      <c r="BV235" s="76"/>
      <c r="BW235" s="76"/>
      <c r="BX235" s="76"/>
      <c r="BY235" s="76"/>
      <c r="BZ235" s="76"/>
      <c r="CA235" s="76"/>
      <c r="CB235" s="76"/>
      <c r="CC235" s="76"/>
      <c r="CD235" s="76"/>
      <c r="CE235" s="76"/>
      <c r="CF235" s="76"/>
      <c r="CG235" s="76"/>
      <c r="CH235" s="76"/>
      <c r="CI235" s="76"/>
      <c r="CJ235" s="76"/>
      <c r="CK235" s="76"/>
      <c r="CL235" s="76"/>
      <c r="CM235" s="76"/>
      <c r="CN235" s="76"/>
      <c r="CO235" s="76"/>
      <c r="CP235" s="76"/>
      <c r="CQ235" s="76"/>
      <c r="CR235" s="76"/>
      <c r="CS235" s="76"/>
      <c r="CT235" s="76"/>
      <c r="CU235" s="76"/>
      <c r="CV235" s="76"/>
      <c r="CW235" s="76"/>
      <c r="CX235" s="76"/>
      <c r="CY235" s="76"/>
      <c r="CZ235" s="76"/>
      <c r="DA235" s="76"/>
      <c r="DB235" s="76"/>
      <c r="DC235" s="76"/>
      <c r="DD235" s="76"/>
      <c r="DE235" s="76"/>
      <c r="DF235" s="76"/>
      <c r="DG235" s="76"/>
      <c r="DH235" s="76"/>
      <c r="DI235" s="76"/>
      <c r="DJ235" s="76"/>
      <c r="DK235" s="76"/>
      <c r="DL235" s="76"/>
      <c r="DM235" s="76"/>
      <c r="DN235" s="76"/>
      <c r="DO235" s="76"/>
      <c r="DP235" s="76"/>
      <c r="DQ235" s="76"/>
      <c r="DR235" s="76"/>
      <c r="DS235" s="76"/>
      <c r="DT235" s="76"/>
      <c r="DU235" s="76"/>
      <c r="DV235" s="76"/>
      <c r="DW235" s="76"/>
      <c r="DX235" s="76"/>
      <c r="DY235" s="76"/>
      <c r="DZ235" s="76"/>
      <c r="EA235" s="76"/>
      <c r="EB235" s="76"/>
      <c r="EC235" s="76"/>
      <c r="ED235" s="76"/>
      <c r="EE235" s="76"/>
      <c r="EF235" s="76"/>
      <c r="EG235" s="76"/>
      <c r="EH235" s="76"/>
      <c r="EI235" s="76"/>
      <c r="EJ235" s="76"/>
      <c r="EK235" s="76"/>
      <c r="EL235" s="76"/>
      <c r="EM235" s="76"/>
      <c r="EN235" s="76"/>
      <c r="EO235" s="76"/>
      <c r="EP235" s="76"/>
      <c r="EQ235" s="76"/>
      <c r="ER235" s="76"/>
      <c r="ES235" s="76"/>
      <c r="ET235" s="76"/>
      <c r="EU235" s="76"/>
      <c r="EV235" s="76"/>
      <c r="EW235" s="76"/>
      <c r="EX235" s="76"/>
      <c r="EY235" s="76"/>
    </row>
    <row r="236" spans="1:155" s="89" customFormat="1" ht="15" customHeight="1" x14ac:dyDescent="0.25">
      <c r="A236" s="564"/>
      <c r="B236" s="568"/>
      <c r="C236" s="755"/>
      <c r="D236" s="773"/>
      <c r="E236" s="832"/>
      <c r="F236" s="847" t="s">
        <v>967</v>
      </c>
      <c r="G236" s="805" t="s">
        <v>966</v>
      </c>
      <c r="H236" s="806"/>
      <c r="I236" s="806"/>
      <c r="J236" s="807"/>
      <c r="K236" s="601"/>
      <c r="L236" s="79"/>
      <c r="M236" s="79"/>
      <c r="N236" s="76"/>
      <c r="O236" s="76"/>
      <c r="P236" s="76"/>
      <c r="Q236" s="76"/>
      <c r="R236" s="76"/>
      <c r="S236" s="76"/>
      <c r="T236" s="76"/>
      <c r="U236" s="76"/>
      <c r="V236" s="76"/>
      <c r="W236" s="76"/>
      <c r="X236" s="76"/>
      <c r="Y236" s="76"/>
      <c r="Z236" s="76"/>
      <c r="AA236" s="76"/>
      <c r="AB236" s="76"/>
      <c r="AC236" s="76"/>
      <c r="AD236" s="76"/>
      <c r="AE236" s="76"/>
      <c r="AF236" s="76"/>
      <c r="AG236" s="76"/>
      <c r="AH236" s="76"/>
      <c r="AI236" s="76"/>
      <c r="AJ236" s="76"/>
      <c r="AK236" s="76"/>
      <c r="AL236" s="76"/>
      <c r="AM236" s="76"/>
      <c r="AN236" s="76"/>
      <c r="AO236" s="76"/>
      <c r="AP236" s="76"/>
      <c r="AQ236" s="76"/>
      <c r="AR236" s="76"/>
      <c r="AS236" s="76"/>
      <c r="AT236" s="76"/>
      <c r="AU236" s="76"/>
      <c r="AV236" s="76"/>
      <c r="AW236" s="76"/>
      <c r="AX236" s="76"/>
      <c r="AY236" s="76"/>
      <c r="AZ236" s="76"/>
      <c r="BA236" s="76"/>
      <c r="BB236" s="76"/>
      <c r="BC236" s="76"/>
      <c r="BD236" s="76"/>
      <c r="BE236" s="76"/>
      <c r="BF236" s="76"/>
      <c r="BG236" s="76"/>
      <c r="BH236" s="76"/>
      <c r="BI236" s="76"/>
      <c r="BJ236" s="76"/>
      <c r="BK236" s="76"/>
      <c r="BL236" s="76"/>
      <c r="BM236" s="76"/>
      <c r="BN236" s="76"/>
      <c r="BO236" s="76"/>
      <c r="BP236" s="76"/>
      <c r="BQ236" s="76"/>
      <c r="BR236" s="76"/>
      <c r="BS236" s="76"/>
      <c r="BT236" s="76"/>
      <c r="BU236" s="76"/>
      <c r="BV236" s="76"/>
      <c r="BW236" s="76"/>
      <c r="BX236" s="76"/>
      <c r="BY236" s="76"/>
      <c r="BZ236" s="76"/>
      <c r="CA236" s="76"/>
      <c r="CB236" s="76"/>
      <c r="CC236" s="76"/>
      <c r="CD236" s="76"/>
      <c r="CE236" s="76"/>
      <c r="CF236" s="76"/>
      <c r="CG236" s="76"/>
      <c r="CH236" s="76"/>
      <c r="CI236" s="76"/>
      <c r="CJ236" s="76"/>
      <c r="CK236" s="76"/>
      <c r="CL236" s="76"/>
      <c r="CM236" s="76"/>
      <c r="CN236" s="76"/>
      <c r="CO236" s="76"/>
      <c r="CP236" s="76"/>
      <c r="CQ236" s="76"/>
      <c r="CR236" s="76"/>
      <c r="CS236" s="76"/>
      <c r="CT236" s="76"/>
      <c r="CU236" s="76"/>
      <c r="CV236" s="76"/>
      <c r="CW236" s="76"/>
      <c r="CX236" s="76"/>
      <c r="CY236" s="76"/>
      <c r="CZ236" s="76"/>
      <c r="DA236" s="76"/>
      <c r="DB236" s="76"/>
      <c r="DC236" s="76"/>
      <c r="DD236" s="76"/>
      <c r="DE236" s="76"/>
      <c r="DF236" s="76"/>
      <c r="DG236" s="76"/>
      <c r="DH236" s="76"/>
      <c r="DI236" s="76"/>
      <c r="DJ236" s="76"/>
      <c r="DK236" s="76"/>
      <c r="DL236" s="76"/>
      <c r="DM236" s="76"/>
      <c r="DN236" s="76"/>
      <c r="DO236" s="76"/>
      <c r="DP236" s="76"/>
      <c r="DQ236" s="76"/>
      <c r="DR236" s="76"/>
      <c r="DS236" s="76"/>
      <c r="DT236" s="76"/>
      <c r="DU236" s="76"/>
      <c r="DV236" s="76"/>
      <c r="DW236" s="76"/>
      <c r="DX236" s="76"/>
      <c r="DY236" s="76"/>
      <c r="DZ236" s="76"/>
      <c r="EA236" s="76"/>
      <c r="EB236" s="76"/>
      <c r="EC236" s="76"/>
      <c r="ED236" s="76"/>
      <c r="EE236" s="76"/>
      <c r="EF236" s="76"/>
      <c r="EG236" s="76"/>
      <c r="EH236" s="76"/>
      <c r="EI236" s="76"/>
      <c r="EJ236" s="76"/>
      <c r="EK236" s="76"/>
      <c r="EL236" s="76"/>
      <c r="EM236" s="76"/>
      <c r="EN236" s="76"/>
      <c r="EO236" s="76"/>
      <c r="EP236" s="76"/>
      <c r="EQ236" s="76"/>
      <c r="ER236" s="76"/>
      <c r="ES236" s="76"/>
      <c r="ET236" s="76"/>
      <c r="EU236" s="76"/>
      <c r="EV236" s="76"/>
      <c r="EW236" s="76"/>
      <c r="EX236" s="76"/>
      <c r="EY236" s="76"/>
    </row>
    <row r="237" spans="1:155" s="89" customFormat="1" ht="15" customHeight="1" x14ac:dyDescent="0.25">
      <c r="A237" s="564"/>
      <c r="B237" s="568"/>
      <c r="C237" s="755"/>
      <c r="D237" s="773"/>
      <c r="E237" s="832"/>
      <c r="F237" s="848"/>
      <c r="G237" s="808"/>
      <c r="H237" s="809"/>
      <c r="I237" s="809"/>
      <c r="J237" s="810"/>
      <c r="K237" s="601"/>
      <c r="L237" s="79"/>
      <c r="M237" s="79"/>
      <c r="N237" s="76"/>
      <c r="O237" s="76"/>
      <c r="P237" s="76"/>
      <c r="Q237" s="76"/>
      <c r="R237" s="76"/>
      <c r="S237" s="76"/>
      <c r="T237" s="76"/>
      <c r="U237" s="76"/>
      <c r="V237" s="76"/>
      <c r="W237" s="76"/>
      <c r="X237" s="76"/>
      <c r="Y237" s="76"/>
      <c r="Z237" s="76"/>
      <c r="AA237" s="76"/>
      <c r="AB237" s="76"/>
      <c r="AC237" s="76"/>
      <c r="AD237" s="76"/>
      <c r="AE237" s="76"/>
      <c r="AF237" s="76"/>
      <c r="AG237" s="76"/>
      <c r="AH237" s="76"/>
      <c r="AI237" s="76"/>
      <c r="AJ237" s="76"/>
      <c r="AK237" s="76"/>
      <c r="AL237" s="76"/>
      <c r="AM237" s="76"/>
      <c r="AN237" s="76"/>
      <c r="AO237" s="76"/>
      <c r="AP237" s="76"/>
      <c r="AQ237" s="76"/>
      <c r="AR237" s="76"/>
      <c r="AS237" s="76"/>
      <c r="AT237" s="76"/>
      <c r="AU237" s="76"/>
      <c r="AV237" s="76"/>
      <c r="AW237" s="76"/>
      <c r="AX237" s="76"/>
      <c r="AY237" s="76"/>
      <c r="AZ237" s="76"/>
      <c r="BA237" s="76"/>
      <c r="BB237" s="76"/>
      <c r="BC237" s="76"/>
      <c r="BD237" s="76"/>
      <c r="BE237" s="76"/>
      <c r="BF237" s="76"/>
      <c r="BG237" s="76"/>
      <c r="BH237" s="76"/>
      <c r="BI237" s="76"/>
      <c r="BJ237" s="76"/>
      <c r="BK237" s="76"/>
      <c r="BL237" s="76"/>
      <c r="BM237" s="76"/>
      <c r="BN237" s="76"/>
      <c r="BO237" s="76"/>
      <c r="BP237" s="76"/>
      <c r="BQ237" s="76"/>
      <c r="BR237" s="76"/>
      <c r="BS237" s="76"/>
      <c r="BT237" s="76"/>
      <c r="BU237" s="76"/>
      <c r="BV237" s="76"/>
      <c r="BW237" s="76"/>
      <c r="BX237" s="76"/>
      <c r="BY237" s="76"/>
      <c r="BZ237" s="76"/>
      <c r="CA237" s="76"/>
      <c r="CB237" s="76"/>
      <c r="CC237" s="76"/>
      <c r="CD237" s="76"/>
      <c r="CE237" s="76"/>
      <c r="CF237" s="76"/>
      <c r="CG237" s="76"/>
      <c r="CH237" s="76"/>
      <c r="CI237" s="76"/>
      <c r="CJ237" s="76"/>
      <c r="CK237" s="76"/>
      <c r="CL237" s="76"/>
      <c r="CM237" s="76"/>
      <c r="CN237" s="76"/>
      <c r="CO237" s="76"/>
      <c r="CP237" s="76"/>
      <c r="CQ237" s="76"/>
      <c r="CR237" s="76"/>
      <c r="CS237" s="76"/>
      <c r="CT237" s="76"/>
      <c r="CU237" s="76"/>
      <c r="CV237" s="76"/>
      <c r="CW237" s="76"/>
      <c r="CX237" s="76"/>
      <c r="CY237" s="76"/>
      <c r="CZ237" s="76"/>
      <c r="DA237" s="76"/>
      <c r="DB237" s="76"/>
      <c r="DC237" s="76"/>
      <c r="DD237" s="76"/>
      <c r="DE237" s="76"/>
      <c r="DF237" s="76"/>
      <c r="DG237" s="76"/>
      <c r="DH237" s="76"/>
      <c r="DI237" s="76"/>
      <c r="DJ237" s="76"/>
      <c r="DK237" s="76"/>
      <c r="DL237" s="76"/>
      <c r="DM237" s="76"/>
      <c r="DN237" s="76"/>
      <c r="DO237" s="76"/>
      <c r="DP237" s="76"/>
      <c r="DQ237" s="76"/>
      <c r="DR237" s="76"/>
      <c r="DS237" s="76"/>
      <c r="DT237" s="76"/>
      <c r="DU237" s="76"/>
      <c r="DV237" s="76"/>
      <c r="DW237" s="76"/>
      <c r="DX237" s="76"/>
      <c r="DY237" s="76"/>
      <c r="DZ237" s="76"/>
      <c r="EA237" s="76"/>
      <c r="EB237" s="76"/>
      <c r="EC237" s="76"/>
      <c r="ED237" s="76"/>
      <c r="EE237" s="76"/>
      <c r="EF237" s="76"/>
      <c r="EG237" s="76"/>
      <c r="EH237" s="76"/>
      <c r="EI237" s="76"/>
      <c r="EJ237" s="76"/>
      <c r="EK237" s="76"/>
      <c r="EL237" s="76"/>
      <c r="EM237" s="76"/>
      <c r="EN237" s="76"/>
      <c r="EO237" s="76"/>
      <c r="EP237" s="76"/>
      <c r="EQ237" s="76"/>
      <c r="ER237" s="76"/>
      <c r="ES237" s="76"/>
      <c r="ET237" s="76"/>
      <c r="EU237" s="76"/>
      <c r="EV237" s="76"/>
      <c r="EW237" s="76"/>
      <c r="EX237" s="76"/>
      <c r="EY237" s="76"/>
    </row>
    <row r="238" spans="1:155" s="89" customFormat="1" ht="15" customHeight="1" x14ac:dyDescent="0.25">
      <c r="A238" s="564"/>
      <c r="B238" s="568"/>
      <c r="C238" s="755"/>
      <c r="D238" s="773"/>
      <c r="E238" s="832"/>
      <c r="F238" s="849"/>
      <c r="G238" s="811"/>
      <c r="H238" s="812"/>
      <c r="I238" s="812"/>
      <c r="J238" s="813"/>
      <c r="K238" s="601"/>
      <c r="L238" s="79"/>
      <c r="M238" s="79"/>
      <c r="N238" s="76"/>
      <c r="O238" s="76"/>
      <c r="P238" s="76"/>
      <c r="Q238" s="76"/>
      <c r="R238" s="76"/>
      <c r="S238" s="76"/>
      <c r="T238" s="76"/>
      <c r="U238" s="76"/>
      <c r="V238" s="76"/>
      <c r="W238" s="76"/>
      <c r="X238" s="76"/>
      <c r="Y238" s="76"/>
      <c r="Z238" s="76"/>
      <c r="AA238" s="76"/>
      <c r="AB238" s="76"/>
      <c r="AC238" s="76"/>
      <c r="AD238" s="76"/>
      <c r="AE238" s="76"/>
      <c r="AF238" s="76"/>
      <c r="AG238" s="76"/>
      <c r="AH238" s="76"/>
      <c r="AI238" s="76"/>
      <c r="AJ238" s="76"/>
      <c r="AK238" s="76"/>
      <c r="AL238" s="76"/>
      <c r="AM238" s="76"/>
      <c r="AN238" s="76"/>
      <c r="AO238" s="76"/>
      <c r="AP238" s="76"/>
      <c r="AQ238" s="76"/>
      <c r="AR238" s="76"/>
      <c r="AS238" s="76"/>
      <c r="AT238" s="76"/>
      <c r="AU238" s="76"/>
      <c r="AV238" s="76"/>
      <c r="AW238" s="76"/>
      <c r="AX238" s="76"/>
      <c r="AY238" s="76"/>
      <c r="AZ238" s="76"/>
      <c r="BA238" s="76"/>
      <c r="BB238" s="76"/>
      <c r="BC238" s="76"/>
      <c r="BD238" s="76"/>
      <c r="BE238" s="76"/>
      <c r="BF238" s="76"/>
      <c r="BG238" s="76"/>
      <c r="BH238" s="76"/>
      <c r="BI238" s="76"/>
      <c r="BJ238" s="76"/>
      <c r="BK238" s="76"/>
      <c r="BL238" s="76"/>
      <c r="BM238" s="76"/>
      <c r="BN238" s="76"/>
      <c r="BO238" s="76"/>
      <c r="BP238" s="76"/>
      <c r="BQ238" s="76"/>
      <c r="BR238" s="76"/>
      <c r="BS238" s="76"/>
      <c r="BT238" s="76"/>
      <c r="BU238" s="76"/>
      <c r="BV238" s="76"/>
      <c r="BW238" s="76"/>
      <c r="BX238" s="76"/>
      <c r="BY238" s="76"/>
      <c r="BZ238" s="76"/>
      <c r="CA238" s="76"/>
      <c r="CB238" s="76"/>
      <c r="CC238" s="76"/>
      <c r="CD238" s="76"/>
      <c r="CE238" s="76"/>
      <c r="CF238" s="76"/>
      <c r="CG238" s="76"/>
      <c r="CH238" s="76"/>
      <c r="CI238" s="76"/>
      <c r="CJ238" s="76"/>
      <c r="CK238" s="76"/>
      <c r="CL238" s="76"/>
      <c r="CM238" s="76"/>
      <c r="CN238" s="76"/>
      <c r="CO238" s="76"/>
      <c r="CP238" s="76"/>
      <c r="CQ238" s="76"/>
      <c r="CR238" s="76"/>
      <c r="CS238" s="76"/>
      <c r="CT238" s="76"/>
      <c r="CU238" s="76"/>
      <c r="CV238" s="76"/>
      <c r="CW238" s="76"/>
      <c r="CX238" s="76"/>
      <c r="CY238" s="76"/>
      <c r="CZ238" s="76"/>
      <c r="DA238" s="76"/>
      <c r="DB238" s="76"/>
      <c r="DC238" s="76"/>
      <c r="DD238" s="76"/>
      <c r="DE238" s="76"/>
      <c r="DF238" s="76"/>
      <c r="DG238" s="76"/>
      <c r="DH238" s="76"/>
      <c r="DI238" s="76"/>
      <c r="DJ238" s="76"/>
      <c r="DK238" s="76"/>
      <c r="DL238" s="76"/>
      <c r="DM238" s="76"/>
      <c r="DN238" s="76"/>
      <c r="DO238" s="76"/>
      <c r="DP238" s="76"/>
      <c r="DQ238" s="76"/>
      <c r="DR238" s="76"/>
      <c r="DS238" s="76"/>
      <c r="DT238" s="76"/>
      <c r="DU238" s="76"/>
      <c r="DV238" s="76"/>
      <c r="DW238" s="76"/>
      <c r="DX238" s="76"/>
      <c r="DY238" s="76"/>
      <c r="DZ238" s="76"/>
      <c r="EA238" s="76"/>
      <c r="EB238" s="76"/>
      <c r="EC238" s="76"/>
      <c r="ED238" s="76"/>
      <c r="EE238" s="76"/>
      <c r="EF238" s="76"/>
      <c r="EG238" s="76"/>
      <c r="EH238" s="76"/>
      <c r="EI238" s="76"/>
      <c r="EJ238" s="76"/>
      <c r="EK238" s="76"/>
      <c r="EL238" s="76"/>
      <c r="EM238" s="76"/>
      <c r="EN238" s="76"/>
      <c r="EO238" s="76"/>
      <c r="EP238" s="76"/>
      <c r="EQ238" s="76"/>
      <c r="ER238" s="76"/>
      <c r="ES238" s="76"/>
      <c r="ET238" s="76"/>
      <c r="EU238" s="76"/>
      <c r="EV238" s="76"/>
      <c r="EW238" s="76"/>
      <c r="EX238" s="76"/>
      <c r="EY238" s="76"/>
    </row>
    <row r="239" spans="1:155" s="89" customFormat="1" ht="15" customHeight="1" x14ac:dyDescent="0.25">
      <c r="A239" s="564">
        <v>7</v>
      </c>
      <c r="B239" s="568"/>
      <c r="C239" s="755" t="s">
        <v>904</v>
      </c>
      <c r="D239" s="773"/>
      <c r="E239" s="832"/>
      <c r="F239" s="847" t="s">
        <v>1186</v>
      </c>
      <c r="G239" s="805" t="s">
        <v>1384</v>
      </c>
      <c r="H239" s="806"/>
      <c r="I239" s="806"/>
      <c r="J239" s="807"/>
      <c r="K239" s="601"/>
      <c r="L239" s="79"/>
      <c r="M239" s="79"/>
      <c r="N239" s="76"/>
      <c r="O239" s="76"/>
      <c r="P239" s="76"/>
      <c r="Q239" s="76"/>
      <c r="R239" s="76"/>
      <c r="S239" s="76"/>
      <c r="T239" s="76"/>
      <c r="U239" s="76"/>
      <c r="V239" s="76"/>
      <c r="W239" s="76"/>
      <c r="X239" s="76"/>
      <c r="Y239" s="76"/>
      <c r="Z239" s="76"/>
      <c r="AA239" s="76"/>
      <c r="AB239" s="76"/>
      <c r="AC239" s="76"/>
      <c r="AD239" s="76"/>
      <c r="AE239" s="76"/>
      <c r="AF239" s="76"/>
      <c r="AG239" s="76"/>
      <c r="AH239" s="76"/>
      <c r="AI239" s="76"/>
      <c r="AJ239" s="76"/>
      <c r="AK239" s="76"/>
      <c r="AL239" s="76"/>
      <c r="AM239" s="76"/>
      <c r="AN239" s="76"/>
      <c r="AO239" s="76"/>
      <c r="AP239" s="76"/>
      <c r="AQ239" s="76"/>
      <c r="AR239" s="76"/>
      <c r="AS239" s="76"/>
      <c r="AT239" s="76"/>
      <c r="AU239" s="76"/>
      <c r="AV239" s="76"/>
      <c r="AW239" s="76"/>
      <c r="AX239" s="76"/>
      <c r="AY239" s="76"/>
      <c r="AZ239" s="76"/>
      <c r="BA239" s="76"/>
      <c r="BB239" s="76"/>
      <c r="BC239" s="76"/>
      <c r="BD239" s="76"/>
      <c r="BE239" s="76"/>
      <c r="BF239" s="76"/>
      <c r="BG239" s="76"/>
      <c r="BH239" s="76"/>
      <c r="BI239" s="76"/>
      <c r="BJ239" s="76"/>
      <c r="BK239" s="76"/>
      <c r="BL239" s="76"/>
      <c r="BM239" s="76"/>
      <c r="BN239" s="76"/>
      <c r="BO239" s="76"/>
      <c r="BP239" s="76"/>
      <c r="BQ239" s="76"/>
      <c r="BR239" s="76"/>
      <c r="BS239" s="76"/>
      <c r="BT239" s="76"/>
      <c r="BU239" s="76"/>
      <c r="BV239" s="76"/>
      <c r="BW239" s="76"/>
      <c r="BX239" s="76"/>
      <c r="BY239" s="76"/>
      <c r="BZ239" s="76"/>
      <c r="CA239" s="76"/>
      <c r="CB239" s="76"/>
      <c r="CC239" s="76"/>
      <c r="CD239" s="76"/>
      <c r="CE239" s="76"/>
      <c r="CF239" s="76"/>
      <c r="CG239" s="76"/>
      <c r="CH239" s="76"/>
      <c r="CI239" s="76"/>
      <c r="CJ239" s="76"/>
      <c r="CK239" s="76"/>
      <c r="CL239" s="76"/>
      <c r="CM239" s="76"/>
      <c r="CN239" s="76"/>
      <c r="CO239" s="76"/>
      <c r="CP239" s="76"/>
      <c r="CQ239" s="76"/>
      <c r="CR239" s="76"/>
      <c r="CS239" s="76"/>
      <c r="CT239" s="76"/>
      <c r="CU239" s="76"/>
      <c r="CV239" s="76"/>
      <c r="CW239" s="76"/>
      <c r="CX239" s="76"/>
      <c r="CY239" s="76"/>
      <c r="CZ239" s="76"/>
      <c r="DA239" s="76"/>
      <c r="DB239" s="76"/>
      <c r="DC239" s="76"/>
      <c r="DD239" s="76"/>
      <c r="DE239" s="76"/>
      <c r="DF239" s="76"/>
      <c r="DG239" s="76"/>
      <c r="DH239" s="76"/>
      <c r="DI239" s="76"/>
      <c r="DJ239" s="76"/>
      <c r="DK239" s="76"/>
      <c r="DL239" s="76"/>
      <c r="DM239" s="76"/>
      <c r="DN239" s="76"/>
      <c r="DO239" s="76"/>
      <c r="DP239" s="76"/>
      <c r="DQ239" s="76"/>
      <c r="DR239" s="76"/>
      <c r="DS239" s="76"/>
      <c r="DT239" s="76"/>
      <c r="DU239" s="76"/>
      <c r="DV239" s="76"/>
      <c r="DW239" s="76"/>
      <c r="DX239" s="76"/>
      <c r="DY239" s="76"/>
      <c r="DZ239" s="76"/>
      <c r="EA239" s="76"/>
      <c r="EB239" s="76"/>
      <c r="EC239" s="76"/>
      <c r="ED239" s="76"/>
      <c r="EE239" s="76"/>
      <c r="EF239" s="76"/>
      <c r="EG239" s="76"/>
      <c r="EH239" s="76"/>
      <c r="EI239" s="76"/>
      <c r="EJ239" s="76"/>
      <c r="EK239" s="76"/>
      <c r="EL239" s="76"/>
      <c r="EM239" s="76"/>
      <c r="EN239" s="76"/>
      <c r="EO239" s="76"/>
      <c r="EP239" s="76"/>
      <c r="EQ239" s="76"/>
      <c r="ER239" s="76"/>
      <c r="ES239" s="76"/>
      <c r="ET239" s="76"/>
      <c r="EU239" s="76"/>
      <c r="EV239" s="76"/>
      <c r="EW239" s="76"/>
      <c r="EX239" s="76"/>
      <c r="EY239" s="76"/>
    </row>
    <row r="240" spans="1:155" s="89" customFormat="1" ht="15" customHeight="1" x14ac:dyDescent="0.25">
      <c r="A240" s="564"/>
      <c r="B240" s="568"/>
      <c r="C240" s="755"/>
      <c r="D240" s="773"/>
      <c r="E240" s="832"/>
      <c r="F240" s="848"/>
      <c r="G240" s="808"/>
      <c r="H240" s="809"/>
      <c r="I240" s="809"/>
      <c r="J240" s="810"/>
      <c r="K240" s="601"/>
      <c r="L240" s="79"/>
      <c r="M240" s="79"/>
      <c r="N240" s="76"/>
      <c r="O240" s="76"/>
      <c r="P240" s="76"/>
      <c r="Q240" s="76"/>
      <c r="R240" s="76"/>
      <c r="S240" s="76"/>
      <c r="T240" s="76"/>
      <c r="U240" s="76"/>
      <c r="V240" s="76"/>
      <c r="W240" s="76"/>
      <c r="X240" s="76"/>
      <c r="Y240" s="76"/>
      <c r="Z240" s="76"/>
      <c r="AA240" s="76"/>
      <c r="AB240" s="76"/>
      <c r="AC240" s="76"/>
      <c r="AD240" s="76"/>
      <c r="AE240" s="76"/>
      <c r="AF240" s="76"/>
      <c r="AG240" s="76"/>
      <c r="AH240" s="76"/>
      <c r="AI240" s="76"/>
      <c r="AJ240" s="76"/>
      <c r="AK240" s="76"/>
      <c r="AL240" s="76"/>
      <c r="AM240" s="76"/>
      <c r="AN240" s="76"/>
      <c r="AO240" s="76"/>
      <c r="AP240" s="76"/>
      <c r="AQ240" s="76"/>
      <c r="AR240" s="76"/>
      <c r="AS240" s="76"/>
      <c r="AT240" s="76"/>
      <c r="AU240" s="76"/>
      <c r="AV240" s="76"/>
      <c r="AW240" s="76"/>
      <c r="AX240" s="76"/>
      <c r="AY240" s="76"/>
      <c r="AZ240" s="76"/>
      <c r="BA240" s="76"/>
      <c r="BB240" s="76"/>
      <c r="BC240" s="76"/>
      <c r="BD240" s="76"/>
      <c r="BE240" s="76"/>
      <c r="BF240" s="76"/>
      <c r="BG240" s="76"/>
      <c r="BH240" s="76"/>
      <c r="BI240" s="76"/>
      <c r="BJ240" s="76"/>
      <c r="BK240" s="76"/>
      <c r="BL240" s="76"/>
      <c r="BM240" s="76"/>
      <c r="BN240" s="76"/>
      <c r="BO240" s="76"/>
      <c r="BP240" s="76"/>
      <c r="BQ240" s="76"/>
      <c r="BR240" s="76"/>
      <c r="BS240" s="76"/>
      <c r="BT240" s="76"/>
      <c r="BU240" s="76"/>
      <c r="BV240" s="76"/>
      <c r="BW240" s="76"/>
      <c r="BX240" s="76"/>
      <c r="BY240" s="76"/>
      <c r="BZ240" s="76"/>
      <c r="CA240" s="76"/>
      <c r="CB240" s="76"/>
      <c r="CC240" s="76"/>
      <c r="CD240" s="76"/>
      <c r="CE240" s="76"/>
      <c r="CF240" s="76"/>
      <c r="CG240" s="76"/>
      <c r="CH240" s="76"/>
      <c r="CI240" s="76"/>
      <c r="CJ240" s="76"/>
      <c r="CK240" s="76"/>
      <c r="CL240" s="76"/>
      <c r="CM240" s="76"/>
      <c r="CN240" s="76"/>
      <c r="CO240" s="76"/>
      <c r="CP240" s="76"/>
      <c r="CQ240" s="76"/>
      <c r="CR240" s="76"/>
      <c r="CS240" s="76"/>
      <c r="CT240" s="76"/>
      <c r="CU240" s="76"/>
      <c r="CV240" s="76"/>
      <c r="CW240" s="76"/>
      <c r="CX240" s="76"/>
      <c r="CY240" s="76"/>
      <c r="CZ240" s="76"/>
      <c r="DA240" s="76"/>
      <c r="DB240" s="76"/>
      <c r="DC240" s="76"/>
      <c r="DD240" s="76"/>
      <c r="DE240" s="76"/>
      <c r="DF240" s="76"/>
      <c r="DG240" s="76"/>
      <c r="DH240" s="76"/>
      <c r="DI240" s="76"/>
      <c r="DJ240" s="76"/>
      <c r="DK240" s="76"/>
      <c r="DL240" s="76"/>
      <c r="DM240" s="76"/>
      <c r="DN240" s="76"/>
      <c r="DO240" s="76"/>
      <c r="DP240" s="76"/>
      <c r="DQ240" s="76"/>
      <c r="DR240" s="76"/>
      <c r="DS240" s="76"/>
      <c r="DT240" s="76"/>
      <c r="DU240" s="76"/>
      <c r="DV240" s="76"/>
      <c r="DW240" s="76"/>
      <c r="DX240" s="76"/>
      <c r="DY240" s="76"/>
      <c r="DZ240" s="76"/>
      <c r="EA240" s="76"/>
      <c r="EB240" s="76"/>
      <c r="EC240" s="76"/>
      <c r="ED240" s="76"/>
      <c r="EE240" s="76"/>
      <c r="EF240" s="76"/>
      <c r="EG240" s="76"/>
      <c r="EH240" s="76"/>
      <c r="EI240" s="76"/>
      <c r="EJ240" s="76"/>
      <c r="EK240" s="76"/>
      <c r="EL240" s="76"/>
      <c r="EM240" s="76"/>
      <c r="EN240" s="76"/>
      <c r="EO240" s="76"/>
      <c r="EP240" s="76"/>
      <c r="EQ240" s="76"/>
      <c r="ER240" s="76"/>
      <c r="ES240" s="76"/>
      <c r="ET240" s="76"/>
      <c r="EU240" s="76"/>
      <c r="EV240" s="76"/>
      <c r="EW240" s="76"/>
      <c r="EX240" s="76"/>
      <c r="EY240" s="76"/>
    </row>
    <row r="241" spans="1:155" s="89" customFormat="1" ht="15" customHeight="1" x14ac:dyDescent="0.25">
      <c r="A241" s="564"/>
      <c r="B241" s="568"/>
      <c r="C241" s="755"/>
      <c r="D241" s="773"/>
      <c r="E241" s="832"/>
      <c r="F241" s="849"/>
      <c r="G241" s="811"/>
      <c r="H241" s="812"/>
      <c r="I241" s="812"/>
      <c r="J241" s="813"/>
      <c r="K241" s="601"/>
      <c r="L241" s="79"/>
      <c r="M241" s="79"/>
      <c r="N241" s="76"/>
      <c r="O241" s="76"/>
      <c r="P241" s="76"/>
      <c r="Q241" s="76"/>
      <c r="R241" s="76"/>
      <c r="S241" s="76"/>
      <c r="T241" s="76"/>
      <c r="U241" s="76"/>
      <c r="V241" s="76"/>
      <c r="W241" s="76"/>
      <c r="X241" s="76"/>
      <c r="Y241" s="76"/>
      <c r="Z241" s="76"/>
      <c r="AA241" s="76"/>
      <c r="AB241" s="76"/>
      <c r="AC241" s="76"/>
      <c r="AD241" s="76"/>
      <c r="AE241" s="76"/>
      <c r="AF241" s="76"/>
      <c r="AG241" s="76"/>
      <c r="AH241" s="76"/>
      <c r="AI241" s="76"/>
      <c r="AJ241" s="76"/>
      <c r="AK241" s="76"/>
      <c r="AL241" s="76"/>
      <c r="AM241" s="76"/>
      <c r="AN241" s="76"/>
      <c r="AO241" s="76"/>
      <c r="AP241" s="76"/>
      <c r="AQ241" s="76"/>
      <c r="AR241" s="76"/>
      <c r="AS241" s="76"/>
      <c r="AT241" s="76"/>
      <c r="AU241" s="76"/>
      <c r="AV241" s="76"/>
      <c r="AW241" s="76"/>
      <c r="AX241" s="76"/>
      <c r="AY241" s="76"/>
      <c r="AZ241" s="76"/>
      <c r="BA241" s="76"/>
      <c r="BB241" s="76"/>
      <c r="BC241" s="76"/>
      <c r="BD241" s="76"/>
      <c r="BE241" s="76"/>
      <c r="BF241" s="76"/>
      <c r="BG241" s="76"/>
      <c r="BH241" s="76"/>
      <c r="BI241" s="76"/>
      <c r="BJ241" s="76"/>
      <c r="BK241" s="76"/>
      <c r="BL241" s="76"/>
      <c r="BM241" s="76"/>
      <c r="BN241" s="76"/>
      <c r="BO241" s="76"/>
      <c r="BP241" s="76"/>
      <c r="BQ241" s="76"/>
      <c r="BR241" s="76"/>
      <c r="BS241" s="76"/>
      <c r="BT241" s="76"/>
      <c r="BU241" s="76"/>
      <c r="BV241" s="76"/>
      <c r="BW241" s="76"/>
      <c r="BX241" s="76"/>
      <c r="BY241" s="76"/>
      <c r="BZ241" s="76"/>
      <c r="CA241" s="76"/>
      <c r="CB241" s="76"/>
      <c r="CC241" s="76"/>
      <c r="CD241" s="76"/>
      <c r="CE241" s="76"/>
      <c r="CF241" s="76"/>
      <c r="CG241" s="76"/>
      <c r="CH241" s="76"/>
      <c r="CI241" s="76"/>
      <c r="CJ241" s="76"/>
      <c r="CK241" s="76"/>
      <c r="CL241" s="76"/>
      <c r="CM241" s="76"/>
      <c r="CN241" s="76"/>
      <c r="CO241" s="76"/>
      <c r="CP241" s="76"/>
      <c r="CQ241" s="76"/>
      <c r="CR241" s="76"/>
      <c r="CS241" s="76"/>
      <c r="CT241" s="76"/>
      <c r="CU241" s="76"/>
      <c r="CV241" s="76"/>
      <c r="CW241" s="76"/>
      <c r="CX241" s="76"/>
      <c r="CY241" s="76"/>
      <c r="CZ241" s="76"/>
      <c r="DA241" s="76"/>
      <c r="DB241" s="76"/>
      <c r="DC241" s="76"/>
      <c r="DD241" s="76"/>
      <c r="DE241" s="76"/>
      <c r="DF241" s="76"/>
      <c r="DG241" s="76"/>
      <c r="DH241" s="76"/>
      <c r="DI241" s="76"/>
      <c r="DJ241" s="76"/>
      <c r="DK241" s="76"/>
      <c r="DL241" s="76"/>
      <c r="DM241" s="76"/>
      <c r="DN241" s="76"/>
      <c r="DO241" s="76"/>
      <c r="DP241" s="76"/>
      <c r="DQ241" s="76"/>
      <c r="DR241" s="76"/>
      <c r="DS241" s="76"/>
      <c r="DT241" s="76"/>
      <c r="DU241" s="76"/>
      <c r="DV241" s="76"/>
      <c r="DW241" s="76"/>
      <c r="DX241" s="76"/>
      <c r="DY241" s="76"/>
      <c r="DZ241" s="76"/>
      <c r="EA241" s="76"/>
      <c r="EB241" s="76"/>
      <c r="EC241" s="76"/>
      <c r="ED241" s="76"/>
      <c r="EE241" s="76"/>
      <c r="EF241" s="76"/>
      <c r="EG241" s="76"/>
      <c r="EH241" s="76"/>
      <c r="EI241" s="76"/>
      <c r="EJ241" s="76"/>
      <c r="EK241" s="76"/>
      <c r="EL241" s="76"/>
      <c r="EM241" s="76"/>
      <c r="EN241" s="76"/>
      <c r="EO241" s="76"/>
      <c r="EP241" s="76"/>
      <c r="EQ241" s="76"/>
      <c r="ER241" s="76"/>
      <c r="ES241" s="76"/>
      <c r="ET241" s="76"/>
      <c r="EU241" s="76"/>
      <c r="EV241" s="76"/>
      <c r="EW241" s="76"/>
      <c r="EX241" s="76"/>
      <c r="EY241" s="76"/>
    </row>
    <row r="242" spans="1:155" s="89" customFormat="1" ht="15" customHeight="1" x14ac:dyDescent="0.25">
      <c r="A242" s="564"/>
      <c r="B242" s="568"/>
      <c r="C242" s="755"/>
      <c r="D242" s="773"/>
      <c r="E242" s="832"/>
      <c r="F242" s="847" t="s">
        <v>785</v>
      </c>
      <c r="G242" s="805" t="s">
        <v>788</v>
      </c>
      <c r="H242" s="806"/>
      <c r="I242" s="806"/>
      <c r="J242" s="807"/>
      <c r="K242" s="601"/>
      <c r="L242" s="79"/>
      <c r="M242" s="79"/>
      <c r="N242" s="76"/>
      <c r="O242" s="76"/>
      <c r="P242" s="76"/>
      <c r="Q242" s="76"/>
      <c r="R242" s="76"/>
      <c r="S242" s="76"/>
      <c r="T242" s="76"/>
      <c r="U242" s="76"/>
      <c r="V242" s="76"/>
      <c r="W242" s="76"/>
      <c r="X242" s="76"/>
      <c r="Y242" s="76"/>
      <c r="Z242" s="76"/>
      <c r="AA242" s="76"/>
      <c r="AB242" s="76"/>
      <c r="AC242" s="76"/>
      <c r="AD242" s="76"/>
      <c r="AE242" s="76"/>
      <c r="AF242" s="76"/>
      <c r="AG242" s="76"/>
      <c r="AH242" s="76"/>
      <c r="AI242" s="76"/>
      <c r="AJ242" s="76"/>
      <c r="AK242" s="76"/>
      <c r="AL242" s="76"/>
      <c r="AM242" s="76"/>
      <c r="AN242" s="76"/>
      <c r="AO242" s="76"/>
      <c r="AP242" s="76"/>
      <c r="AQ242" s="76"/>
      <c r="AR242" s="76"/>
      <c r="AS242" s="76"/>
      <c r="AT242" s="76"/>
      <c r="AU242" s="76"/>
      <c r="AV242" s="76"/>
      <c r="AW242" s="76"/>
      <c r="AX242" s="76"/>
      <c r="AY242" s="76"/>
      <c r="AZ242" s="76"/>
      <c r="BA242" s="76"/>
      <c r="BB242" s="76"/>
      <c r="BC242" s="76"/>
      <c r="BD242" s="76"/>
      <c r="BE242" s="76"/>
      <c r="BF242" s="76"/>
      <c r="BG242" s="76"/>
      <c r="BH242" s="76"/>
      <c r="BI242" s="76"/>
      <c r="BJ242" s="76"/>
      <c r="BK242" s="76"/>
      <c r="BL242" s="76"/>
      <c r="BM242" s="76"/>
      <c r="BN242" s="76"/>
      <c r="BO242" s="76"/>
      <c r="BP242" s="76"/>
      <c r="BQ242" s="76"/>
      <c r="BR242" s="76"/>
      <c r="BS242" s="76"/>
      <c r="BT242" s="76"/>
      <c r="BU242" s="76"/>
      <c r="BV242" s="76"/>
      <c r="BW242" s="76"/>
      <c r="BX242" s="76"/>
      <c r="BY242" s="76"/>
      <c r="BZ242" s="76"/>
      <c r="CA242" s="76"/>
      <c r="CB242" s="76"/>
      <c r="CC242" s="76"/>
      <c r="CD242" s="76"/>
      <c r="CE242" s="76"/>
      <c r="CF242" s="76"/>
      <c r="CG242" s="76"/>
      <c r="CH242" s="76"/>
      <c r="CI242" s="76"/>
      <c r="CJ242" s="76"/>
      <c r="CK242" s="76"/>
      <c r="CL242" s="76"/>
      <c r="CM242" s="76"/>
      <c r="CN242" s="76"/>
      <c r="CO242" s="76"/>
      <c r="CP242" s="76"/>
      <c r="CQ242" s="76"/>
      <c r="CR242" s="76"/>
      <c r="CS242" s="76"/>
      <c r="CT242" s="76"/>
      <c r="CU242" s="76"/>
      <c r="CV242" s="76"/>
      <c r="CW242" s="76"/>
      <c r="CX242" s="76"/>
      <c r="CY242" s="76"/>
      <c r="CZ242" s="76"/>
      <c r="DA242" s="76"/>
      <c r="DB242" s="76"/>
      <c r="DC242" s="76"/>
      <c r="DD242" s="76"/>
      <c r="DE242" s="76"/>
      <c r="DF242" s="76"/>
      <c r="DG242" s="76"/>
      <c r="DH242" s="76"/>
      <c r="DI242" s="76"/>
      <c r="DJ242" s="76"/>
      <c r="DK242" s="76"/>
      <c r="DL242" s="76"/>
      <c r="DM242" s="76"/>
      <c r="DN242" s="76"/>
      <c r="DO242" s="76"/>
      <c r="DP242" s="76"/>
      <c r="DQ242" s="76"/>
      <c r="DR242" s="76"/>
      <c r="DS242" s="76"/>
      <c r="DT242" s="76"/>
      <c r="DU242" s="76"/>
      <c r="DV242" s="76"/>
      <c r="DW242" s="76"/>
      <c r="DX242" s="76"/>
      <c r="DY242" s="76"/>
      <c r="DZ242" s="76"/>
      <c r="EA242" s="76"/>
      <c r="EB242" s="76"/>
      <c r="EC242" s="76"/>
      <c r="ED242" s="76"/>
      <c r="EE242" s="76"/>
      <c r="EF242" s="76"/>
      <c r="EG242" s="76"/>
      <c r="EH242" s="76"/>
      <c r="EI242" s="76"/>
      <c r="EJ242" s="76"/>
      <c r="EK242" s="76"/>
      <c r="EL242" s="76"/>
      <c r="EM242" s="76"/>
      <c r="EN242" s="76"/>
      <c r="EO242" s="76"/>
      <c r="EP242" s="76"/>
      <c r="EQ242" s="76"/>
      <c r="ER242" s="76"/>
      <c r="ES242" s="76"/>
      <c r="ET242" s="76"/>
      <c r="EU242" s="76"/>
      <c r="EV242" s="76"/>
      <c r="EW242" s="76"/>
      <c r="EX242" s="76"/>
      <c r="EY242" s="76"/>
    </row>
    <row r="243" spans="1:155" s="89" customFormat="1" ht="15" customHeight="1" x14ac:dyDescent="0.25">
      <c r="A243" s="564"/>
      <c r="B243" s="568"/>
      <c r="C243" s="755"/>
      <c r="D243" s="773"/>
      <c r="E243" s="832"/>
      <c r="F243" s="848"/>
      <c r="G243" s="808"/>
      <c r="H243" s="809"/>
      <c r="I243" s="809"/>
      <c r="J243" s="810"/>
      <c r="K243" s="601"/>
      <c r="L243" s="79"/>
      <c r="M243" s="79"/>
      <c r="N243" s="76"/>
      <c r="O243" s="76"/>
      <c r="P243" s="76"/>
      <c r="Q243" s="76"/>
      <c r="R243" s="76"/>
      <c r="S243" s="76"/>
      <c r="T243" s="76"/>
      <c r="U243" s="76"/>
      <c r="V243" s="76"/>
      <c r="W243" s="76"/>
      <c r="X243" s="76"/>
      <c r="Y243" s="76"/>
      <c r="Z243" s="76"/>
      <c r="AA243" s="76"/>
      <c r="AB243" s="76"/>
      <c r="AC243" s="76"/>
      <c r="AD243" s="76"/>
      <c r="AE243" s="76"/>
      <c r="AF243" s="76"/>
      <c r="AG243" s="76"/>
      <c r="AH243" s="76"/>
      <c r="AI243" s="76"/>
      <c r="AJ243" s="76"/>
      <c r="AK243" s="76"/>
      <c r="AL243" s="76"/>
      <c r="AM243" s="76"/>
      <c r="AN243" s="76"/>
      <c r="AO243" s="76"/>
      <c r="AP243" s="76"/>
      <c r="AQ243" s="76"/>
      <c r="AR243" s="76"/>
      <c r="AS243" s="76"/>
      <c r="AT243" s="76"/>
      <c r="AU243" s="76"/>
      <c r="AV243" s="76"/>
      <c r="AW243" s="76"/>
      <c r="AX243" s="76"/>
      <c r="AY243" s="76"/>
      <c r="AZ243" s="76"/>
      <c r="BA243" s="76"/>
      <c r="BB243" s="76"/>
      <c r="BC243" s="76"/>
      <c r="BD243" s="76"/>
      <c r="BE243" s="76"/>
      <c r="BF243" s="76"/>
      <c r="BG243" s="76"/>
      <c r="BH243" s="76"/>
      <c r="BI243" s="76"/>
      <c r="BJ243" s="76"/>
      <c r="BK243" s="76"/>
      <c r="BL243" s="76"/>
      <c r="BM243" s="76"/>
      <c r="BN243" s="76"/>
      <c r="BO243" s="76"/>
      <c r="BP243" s="76"/>
      <c r="BQ243" s="76"/>
      <c r="BR243" s="76"/>
      <c r="BS243" s="76"/>
      <c r="BT243" s="76"/>
      <c r="BU243" s="76"/>
      <c r="BV243" s="76"/>
      <c r="BW243" s="76"/>
      <c r="BX243" s="76"/>
      <c r="BY243" s="76"/>
      <c r="BZ243" s="76"/>
      <c r="CA243" s="76"/>
      <c r="CB243" s="76"/>
      <c r="CC243" s="76"/>
      <c r="CD243" s="76"/>
      <c r="CE243" s="76"/>
      <c r="CF243" s="76"/>
      <c r="CG243" s="76"/>
      <c r="CH243" s="76"/>
      <c r="CI243" s="76"/>
      <c r="CJ243" s="76"/>
      <c r="CK243" s="76"/>
      <c r="CL243" s="76"/>
      <c r="CM243" s="76"/>
      <c r="CN243" s="76"/>
      <c r="CO243" s="76"/>
      <c r="CP243" s="76"/>
      <c r="CQ243" s="76"/>
      <c r="CR243" s="76"/>
      <c r="CS243" s="76"/>
      <c r="CT243" s="76"/>
      <c r="CU243" s="76"/>
      <c r="CV243" s="76"/>
      <c r="CW243" s="76"/>
      <c r="CX243" s="76"/>
      <c r="CY243" s="76"/>
      <c r="CZ243" s="76"/>
      <c r="DA243" s="76"/>
      <c r="DB243" s="76"/>
      <c r="DC243" s="76"/>
      <c r="DD243" s="76"/>
      <c r="DE243" s="76"/>
      <c r="DF243" s="76"/>
      <c r="DG243" s="76"/>
      <c r="DH243" s="76"/>
      <c r="DI243" s="76"/>
      <c r="DJ243" s="76"/>
      <c r="DK243" s="76"/>
      <c r="DL243" s="76"/>
      <c r="DM243" s="76"/>
      <c r="DN243" s="76"/>
      <c r="DO243" s="76"/>
      <c r="DP243" s="76"/>
      <c r="DQ243" s="76"/>
      <c r="DR243" s="76"/>
      <c r="DS243" s="76"/>
      <c r="DT243" s="76"/>
      <c r="DU243" s="76"/>
      <c r="DV243" s="76"/>
      <c r="DW243" s="76"/>
      <c r="DX243" s="76"/>
      <c r="DY243" s="76"/>
      <c r="DZ243" s="76"/>
      <c r="EA243" s="76"/>
      <c r="EB243" s="76"/>
      <c r="EC243" s="76"/>
      <c r="ED243" s="76"/>
      <c r="EE243" s="76"/>
      <c r="EF243" s="76"/>
      <c r="EG243" s="76"/>
      <c r="EH243" s="76"/>
      <c r="EI243" s="76"/>
      <c r="EJ243" s="76"/>
      <c r="EK243" s="76"/>
      <c r="EL243" s="76"/>
      <c r="EM243" s="76"/>
      <c r="EN243" s="76"/>
      <c r="EO243" s="76"/>
      <c r="EP243" s="76"/>
      <c r="EQ243" s="76"/>
      <c r="ER243" s="76"/>
      <c r="ES243" s="76"/>
      <c r="ET243" s="76"/>
      <c r="EU243" s="76"/>
      <c r="EV243" s="76"/>
      <c r="EW243" s="76"/>
      <c r="EX243" s="76"/>
      <c r="EY243" s="76"/>
    </row>
    <row r="244" spans="1:155" s="89" customFormat="1" ht="15" customHeight="1" x14ac:dyDescent="0.25">
      <c r="A244" s="564"/>
      <c r="B244" s="568"/>
      <c r="C244" s="755"/>
      <c r="D244" s="773"/>
      <c r="E244" s="832"/>
      <c r="F244" s="849"/>
      <c r="G244" s="811"/>
      <c r="H244" s="812"/>
      <c r="I244" s="812"/>
      <c r="J244" s="813"/>
      <c r="K244" s="601"/>
      <c r="L244" s="79"/>
      <c r="M244" s="79"/>
      <c r="N244" s="76"/>
      <c r="O244" s="76"/>
      <c r="P244" s="76"/>
      <c r="Q244" s="76"/>
      <c r="R244" s="76"/>
      <c r="S244" s="76"/>
      <c r="T244" s="76"/>
      <c r="U244" s="76"/>
      <c r="V244" s="76"/>
      <c r="W244" s="76"/>
      <c r="X244" s="76"/>
      <c r="Y244" s="76"/>
      <c r="Z244" s="76"/>
      <c r="AA244" s="76"/>
      <c r="AB244" s="76"/>
      <c r="AC244" s="76"/>
      <c r="AD244" s="76"/>
      <c r="AE244" s="76"/>
      <c r="AF244" s="76"/>
      <c r="AG244" s="76"/>
      <c r="AH244" s="76"/>
      <c r="AI244" s="76"/>
      <c r="AJ244" s="76"/>
      <c r="AK244" s="76"/>
      <c r="AL244" s="76"/>
      <c r="AM244" s="76"/>
      <c r="AN244" s="76"/>
      <c r="AO244" s="76"/>
      <c r="AP244" s="76"/>
      <c r="AQ244" s="76"/>
      <c r="AR244" s="76"/>
      <c r="AS244" s="76"/>
      <c r="AT244" s="76"/>
      <c r="AU244" s="76"/>
      <c r="AV244" s="76"/>
      <c r="AW244" s="76"/>
      <c r="AX244" s="76"/>
      <c r="AY244" s="76"/>
      <c r="AZ244" s="76"/>
      <c r="BA244" s="76"/>
      <c r="BB244" s="76"/>
      <c r="BC244" s="76"/>
      <c r="BD244" s="76"/>
      <c r="BE244" s="76"/>
      <c r="BF244" s="76"/>
      <c r="BG244" s="76"/>
      <c r="BH244" s="76"/>
      <c r="BI244" s="76"/>
      <c r="BJ244" s="76"/>
      <c r="BK244" s="76"/>
      <c r="BL244" s="76"/>
      <c r="BM244" s="76"/>
      <c r="BN244" s="76"/>
      <c r="BO244" s="76"/>
      <c r="BP244" s="76"/>
      <c r="BQ244" s="76"/>
      <c r="BR244" s="76"/>
      <c r="BS244" s="76"/>
      <c r="BT244" s="76"/>
      <c r="BU244" s="76"/>
      <c r="BV244" s="76"/>
      <c r="BW244" s="76"/>
      <c r="BX244" s="76"/>
      <c r="BY244" s="76"/>
      <c r="BZ244" s="76"/>
      <c r="CA244" s="76"/>
      <c r="CB244" s="76"/>
      <c r="CC244" s="76"/>
      <c r="CD244" s="76"/>
      <c r="CE244" s="76"/>
      <c r="CF244" s="76"/>
      <c r="CG244" s="76"/>
      <c r="CH244" s="76"/>
      <c r="CI244" s="76"/>
      <c r="CJ244" s="76"/>
      <c r="CK244" s="76"/>
      <c r="CL244" s="76"/>
      <c r="CM244" s="76"/>
      <c r="CN244" s="76"/>
      <c r="CO244" s="76"/>
      <c r="CP244" s="76"/>
      <c r="CQ244" s="76"/>
      <c r="CR244" s="76"/>
      <c r="CS244" s="76"/>
      <c r="CT244" s="76"/>
      <c r="CU244" s="76"/>
      <c r="CV244" s="76"/>
      <c r="CW244" s="76"/>
      <c r="CX244" s="76"/>
      <c r="CY244" s="76"/>
      <c r="CZ244" s="76"/>
      <c r="DA244" s="76"/>
      <c r="DB244" s="76"/>
      <c r="DC244" s="76"/>
      <c r="DD244" s="76"/>
      <c r="DE244" s="76"/>
      <c r="DF244" s="76"/>
      <c r="DG244" s="76"/>
      <c r="DH244" s="76"/>
      <c r="DI244" s="76"/>
      <c r="DJ244" s="76"/>
      <c r="DK244" s="76"/>
      <c r="DL244" s="76"/>
      <c r="DM244" s="76"/>
      <c r="DN244" s="76"/>
      <c r="DO244" s="76"/>
      <c r="DP244" s="76"/>
      <c r="DQ244" s="76"/>
      <c r="DR244" s="76"/>
      <c r="DS244" s="76"/>
      <c r="DT244" s="76"/>
      <c r="DU244" s="76"/>
      <c r="DV244" s="76"/>
      <c r="DW244" s="76"/>
      <c r="DX244" s="76"/>
      <c r="DY244" s="76"/>
      <c r="DZ244" s="76"/>
      <c r="EA244" s="76"/>
      <c r="EB244" s="76"/>
      <c r="EC244" s="76"/>
      <c r="ED244" s="76"/>
      <c r="EE244" s="76"/>
      <c r="EF244" s="76"/>
      <c r="EG244" s="76"/>
      <c r="EH244" s="76"/>
      <c r="EI244" s="76"/>
      <c r="EJ244" s="76"/>
      <c r="EK244" s="76"/>
      <c r="EL244" s="76"/>
      <c r="EM244" s="76"/>
      <c r="EN244" s="76"/>
      <c r="EO244" s="76"/>
      <c r="EP244" s="76"/>
      <c r="EQ244" s="76"/>
      <c r="ER244" s="76"/>
      <c r="ES244" s="76"/>
      <c r="ET244" s="76"/>
      <c r="EU244" s="76"/>
      <c r="EV244" s="76"/>
      <c r="EW244" s="76"/>
      <c r="EX244" s="76"/>
      <c r="EY244" s="76"/>
    </row>
    <row r="245" spans="1:155" s="89" customFormat="1" ht="15" customHeight="1" x14ac:dyDescent="0.25">
      <c r="A245" s="564"/>
      <c r="B245" s="568"/>
      <c r="C245" s="755"/>
      <c r="D245" s="773"/>
      <c r="E245" s="832"/>
      <c r="F245" s="844" t="s">
        <v>84</v>
      </c>
      <c r="G245" s="833">
        <v>15.5</v>
      </c>
      <c r="H245" s="834"/>
      <c r="I245" s="834"/>
      <c r="J245" s="835"/>
      <c r="K245" s="601"/>
      <c r="L245" s="79"/>
      <c r="M245" s="79"/>
      <c r="N245" s="76"/>
      <c r="O245" s="76"/>
      <c r="P245" s="76"/>
      <c r="Q245" s="76"/>
      <c r="R245" s="76"/>
      <c r="S245" s="76"/>
      <c r="T245" s="76"/>
      <c r="U245" s="76"/>
      <c r="V245" s="76"/>
      <c r="W245" s="76"/>
      <c r="X245" s="76"/>
      <c r="Y245" s="76"/>
      <c r="Z245" s="76"/>
      <c r="AA245" s="76"/>
      <c r="AB245" s="76"/>
      <c r="AC245" s="76"/>
      <c r="AD245" s="76"/>
      <c r="AE245" s="76"/>
      <c r="AF245" s="76"/>
      <c r="AG245" s="76"/>
      <c r="AH245" s="76"/>
      <c r="AI245" s="76"/>
      <c r="AJ245" s="76"/>
      <c r="AK245" s="76"/>
      <c r="AL245" s="76"/>
      <c r="AM245" s="76"/>
      <c r="AN245" s="76"/>
      <c r="AO245" s="76"/>
      <c r="AP245" s="76"/>
      <c r="AQ245" s="76"/>
      <c r="AR245" s="76"/>
      <c r="AS245" s="76"/>
      <c r="AT245" s="76"/>
      <c r="AU245" s="76"/>
      <c r="AV245" s="76"/>
      <c r="AW245" s="76"/>
      <c r="AX245" s="76"/>
      <c r="AY245" s="76"/>
      <c r="AZ245" s="76"/>
      <c r="BA245" s="76"/>
      <c r="BB245" s="76"/>
      <c r="BC245" s="76"/>
      <c r="BD245" s="76"/>
      <c r="BE245" s="76"/>
      <c r="BF245" s="76"/>
      <c r="BG245" s="76"/>
      <c r="BH245" s="76"/>
      <c r="BI245" s="76"/>
      <c r="BJ245" s="76"/>
      <c r="BK245" s="76"/>
      <c r="BL245" s="76"/>
      <c r="BM245" s="76"/>
      <c r="BN245" s="76"/>
      <c r="BO245" s="76"/>
      <c r="BP245" s="76"/>
      <c r="BQ245" s="76"/>
      <c r="BR245" s="76"/>
      <c r="BS245" s="76"/>
      <c r="BT245" s="76"/>
      <c r="BU245" s="76"/>
      <c r="BV245" s="76"/>
      <c r="BW245" s="76"/>
      <c r="BX245" s="76"/>
      <c r="BY245" s="76"/>
      <c r="BZ245" s="76"/>
      <c r="CA245" s="76"/>
      <c r="CB245" s="76"/>
      <c r="CC245" s="76"/>
      <c r="CD245" s="76"/>
      <c r="CE245" s="76"/>
      <c r="CF245" s="76"/>
      <c r="CG245" s="76"/>
      <c r="CH245" s="76"/>
      <c r="CI245" s="76"/>
      <c r="CJ245" s="76"/>
      <c r="CK245" s="76"/>
      <c r="CL245" s="76"/>
      <c r="CM245" s="76"/>
      <c r="CN245" s="76"/>
      <c r="CO245" s="76"/>
      <c r="CP245" s="76"/>
      <c r="CQ245" s="76"/>
      <c r="CR245" s="76"/>
      <c r="CS245" s="76"/>
      <c r="CT245" s="76"/>
      <c r="CU245" s="76"/>
      <c r="CV245" s="76"/>
      <c r="CW245" s="76"/>
      <c r="CX245" s="76"/>
      <c r="CY245" s="76"/>
      <c r="CZ245" s="76"/>
      <c r="DA245" s="76"/>
      <c r="DB245" s="76"/>
      <c r="DC245" s="76"/>
      <c r="DD245" s="76"/>
      <c r="DE245" s="76"/>
      <c r="DF245" s="76"/>
      <c r="DG245" s="76"/>
      <c r="DH245" s="76"/>
      <c r="DI245" s="76"/>
      <c r="DJ245" s="76"/>
      <c r="DK245" s="76"/>
      <c r="DL245" s="76"/>
      <c r="DM245" s="76"/>
      <c r="DN245" s="76"/>
      <c r="DO245" s="76"/>
      <c r="DP245" s="76"/>
      <c r="DQ245" s="76"/>
      <c r="DR245" s="76"/>
      <c r="DS245" s="76"/>
      <c r="DT245" s="76"/>
      <c r="DU245" s="76"/>
      <c r="DV245" s="76"/>
      <c r="DW245" s="76"/>
      <c r="DX245" s="76"/>
      <c r="DY245" s="76"/>
      <c r="DZ245" s="76"/>
      <c r="EA245" s="76"/>
      <c r="EB245" s="76"/>
      <c r="EC245" s="76"/>
      <c r="ED245" s="76"/>
      <c r="EE245" s="76"/>
      <c r="EF245" s="76"/>
      <c r="EG245" s="76"/>
      <c r="EH245" s="76"/>
      <c r="EI245" s="76"/>
      <c r="EJ245" s="76"/>
      <c r="EK245" s="76"/>
      <c r="EL245" s="76"/>
      <c r="EM245" s="76"/>
      <c r="EN245" s="76"/>
      <c r="EO245" s="76"/>
      <c r="EP245" s="76"/>
      <c r="EQ245" s="76"/>
      <c r="ER245" s="76"/>
      <c r="ES245" s="76"/>
      <c r="ET245" s="76"/>
      <c r="EU245" s="76"/>
      <c r="EV245" s="76"/>
      <c r="EW245" s="76"/>
      <c r="EX245" s="76"/>
      <c r="EY245" s="76"/>
    </row>
    <row r="246" spans="1:155" s="89" customFormat="1" ht="15" customHeight="1" x14ac:dyDescent="0.25">
      <c r="A246" s="564"/>
      <c r="B246" s="568"/>
      <c r="C246" s="755"/>
      <c r="D246" s="773"/>
      <c r="E246" s="832"/>
      <c r="F246" s="845"/>
      <c r="G246" s="836"/>
      <c r="H246" s="837"/>
      <c r="I246" s="837"/>
      <c r="J246" s="838"/>
      <c r="K246" s="601"/>
      <c r="L246" s="79"/>
      <c r="M246" s="79"/>
      <c r="N246" s="76"/>
      <c r="O246" s="76"/>
      <c r="P246" s="76"/>
      <c r="Q246" s="76"/>
      <c r="R246" s="76"/>
      <c r="S246" s="76"/>
      <c r="T246" s="76"/>
      <c r="U246" s="76"/>
      <c r="V246" s="76"/>
      <c r="W246" s="76"/>
      <c r="X246" s="76"/>
      <c r="Y246" s="76"/>
      <c r="Z246" s="76"/>
      <c r="AA246" s="76"/>
      <c r="AB246" s="76"/>
      <c r="AC246" s="76"/>
      <c r="AD246" s="76"/>
      <c r="AE246" s="76"/>
      <c r="AF246" s="76"/>
      <c r="AG246" s="76"/>
      <c r="AH246" s="76"/>
      <c r="AI246" s="76"/>
      <c r="AJ246" s="76"/>
      <c r="AK246" s="76"/>
      <c r="AL246" s="76"/>
      <c r="AM246" s="76"/>
      <c r="AN246" s="76"/>
      <c r="AO246" s="76"/>
      <c r="AP246" s="76"/>
      <c r="AQ246" s="76"/>
      <c r="AR246" s="76"/>
      <c r="AS246" s="76"/>
      <c r="AT246" s="76"/>
      <c r="AU246" s="76"/>
      <c r="AV246" s="76"/>
      <c r="AW246" s="76"/>
      <c r="AX246" s="76"/>
      <c r="AY246" s="76"/>
      <c r="AZ246" s="76"/>
      <c r="BA246" s="76"/>
      <c r="BB246" s="76"/>
      <c r="BC246" s="76"/>
      <c r="BD246" s="76"/>
      <c r="BE246" s="76"/>
      <c r="BF246" s="76"/>
      <c r="BG246" s="76"/>
      <c r="BH246" s="76"/>
      <c r="BI246" s="76"/>
      <c r="BJ246" s="76"/>
      <c r="BK246" s="76"/>
      <c r="BL246" s="76"/>
      <c r="BM246" s="76"/>
      <c r="BN246" s="76"/>
      <c r="BO246" s="76"/>
      <c r="BP246" s="76"/>
      <c r="BQ246" s="76"/>
      <c r="BR246" s="76"/>
      <c r="BS246" s="76"/>
      <c r="BT246" s="76"/>
      <c r="BU246" s="76"/>
      <c r="BV246" s="76"/>
      <c r="BW246" s="76"/>
      <c r="BX246" s="76"/>
      <c r="BY246" s="76"/>
      <c r="BZ246" s="76"/>
      <c r="CA246" s="76"/>
      <c r="CB246" s="76"/>
      <c r="CC246" s="76"/>
      <c r="CD246" s="76"/>
      <c r="CE246" s="76"/>
      <c r="CF246" s="76"/>
      <c r="CG246" s="76"/>
      <c r="CH246" s="76"/>
      <c r="CI246" s="76"/>
      <c r="CJ246" s="76"/>
      <c r="CK246" s="76"/>
      <c r="CL246" s="76"/>
      <c r="CM246" s="76"/>
      <c r="CN246" s="76"/>
      <c r="CO246" s="76"/>
      <c r="CP246" s="76"/>
      <c r="CQ246" s="76"/>
      <c r="CR246" s="76"/>
      <c r="CS246" s="76"/>
      <c r="CT246" s="76"/>
      <c r="CU246" s="76"/>
      <c r="CV246" s="76"/>
      <c r="CW246" s="76"/>
      <c r="CX246" s="76"/>
      <c r="CY246" s="76"/>
      <c r="CZ246" s="76"/>
      <c r="DA246" s="76"/>
      <c r="DB246" s="76"/>
      <c r="DC246" s="76"/>
      <c r="DD246" s="76"/>
      <c r="DE246" s="76"/>
      <c r="DF246" s="76"/>
      <c r="DG246" s="76"/>
      <c r="DH246" s="76"/>
      <c r="DI246" s="76"/>
      <c r="DJ246" s="76"/>
      <c r="DK246" s="76"/>
      <c r="DL246" s="76"/>
      <c r="DM246" s="76"/>
      <c r="DN246" s="76"/>
      <c r="DO246" s="76"/>
      <c r="DP246" s="76"/>
      <c r="DQ246" s="76"/>
      <c r="DR246" s="76"/>
      <c r="DS246" s="76"/>
      <c r="DT246" s="76"/>
      <c r="DU246" s="76"/>
      <c r="DV246" s="76"/>
      <c r="DW246" s="76"/>
      <c r="DX246" s="76"/>
      <c r="DY246" s="76"/>
      <c r="DZ246" s="76"/>
      <c r="EA246" s="76"/>
      <c r="EB246" s="76"/>
      <c r="EC246" s="76"/>
      <c r="ED246" s="76"/>
      <c r="EE246" s="76"/>
      <c r="EF246" s="76"/>
      <c r="EG246" s="76"/>
      <c r="EH246" s="76"/>
      <c r="EI246" s="76"/>
      <c r="EJ246" s="76"/>
      <c r="EK246" s="76"/>
      <c r="EL246" s="76"/>
      <c r="EM246" s="76"/>
      <c r="EN246" s="76"/>
      <c r="EO246" s="76"/>
      <c r="EP246" s="76"/>
      <c r="EQ246" s="76"/>
      <c r="ER246" s="76"/>
      <c r="ES246" s="76"/>
      <c r="ET246" s="76"/>
      <c r="EU246" s="76"/>
      <c r="EV246" s="76"/>
      <c r="EW246" s="76"/>
      <c r="EX246" s="76"/>
      <c r="EY246" s="76"/>
    </row>
    <row r="247" spans="1:155" s="89" customFormat="1" ht="15" customHeight="1" x14ac:dyDescent="0.25">
      <c r="A247" s="564"/>
      <c r="B247" s="569"/>
      <c r="C247" s="755"/>
      <c r="D247" s="773"/>
      <c r="E247" s="777"/>
      <c r="F247" s="846"/>
      <c r="G247" s="839"/>
      <c r="H247" s="840"/>
      <c r="I247" s="840"/>
      <c r="J247" s="841"/>
      <c r="K247" s="601"/>
      <c r="L247" s="79"/>
      <c r="M247" s="79"/>
      <c r="N247" s="76"/>
      <c r="O247" s="76"/>
      <c r="P247" s="76"/>
      <c r="Q247" s="76"/>
      <c r="R247" s="76"/>
      <c r="S247" s="76"/>
      <c r="T247" s="76"/>
      <c r="U247" s="76"/>
      <c r="V247" s="76"/>
      <c r="W247" s="76"/>
      <c r="X247" s="76"/>
      <c r="Y247" s="76"/>
      <c r="Z247" s="76"/>
      <c r="AA247" s="76"/>
      <c r="AB247" s="76"/>
      <c r="AC247" s="76"/>
      <c r="AD247" s="76"/>
      <c r="AE247" s="76"/>
      <c r="AF247" s="76"/>
      <c r="AG247" s="76"/>
      <c r="AH247" s="76"/>
      <c r="AI247" s="76"/>
      <c r="AJ247" s="76"/>
      <c r="AK247" s="76"/>
      <c r="AL247" s="76"/>
      <c r="AM247" s="76"/>
      <c r="AN247" s="76"/>
      <c r="AO247" s="76"/>
      <c r="AP247" s="76"/>
      <c r="AQ247" s="76"/>
      <c r="AR247" s="76"/>
      <c r="AS247" s="76"/>
      <c r="AT247" s="76"/>
      <c r="AU247" s="76"/>
      <c r="AV247" s="76"/>
      <c r="AW247" s="76"/>
      <c r="AX247" s="76"/>
      <c r="AY247" s="76"/>
      <c r="AZ247" s="76"/>
      <c r="BA247" s="76"/>
      <c r="BB247" s="76"/>
      <c r="BC247" s="76"/>
      <c r="BD247" s="76"/>
      <c r="BE247" s="76"/>
      <c r="BF247" s="76"/>
      <c r="BG247" s="76"/>
      <c r="BH247" s="76"/>
      <c r="BI247" s="76"/>
      <c r="BJ247" s="76"/>
      <c r="BK247" s="76"/>
      <c r="BL247" s="76"/>
      <c r="BM247" s="76"/>
      <c r="BN247" s="76"/>
      <c r="BO247" s="76"/>
      <c r="BP247" s="76"/>
      <c r="BQ247" s="76"/>
      <c r="BR247" s="76"/>
      <c r="BS247" s="76"/>
      <c r="BT247" s="76"/>
      <c r="BU247" s="76"/>
      <c r="BV247" s="76"/>
      <c r="BW247" s="76"/>
      <c r="BX247" s="76"/>
      <c r="BY247" s="76"/>
      <c r="BZ247" s="76"/>
      <c r="CA247" s="76"/>
      <c r="CB247" s="76"/>
      <c r="CC247" s="76"/>
      <c r="CD247" s="76"/>
      <c r="CE247" s="76"/>
      <c r="CF247" s="76"/>
      <c r="CG247" s="76"/>
      <c r="CH247" s="76"/>
      <c r="CI247" s="76"/>
      <c r="CJ247" s="76"/>
      <c r="CK247" s="76"/>
      <c r="CL247" s="76"/>
      <c r="CM247" s="76"/>
      <c r="CN247" s="76"/>
      <c r="CO247" s="76"/>
      <c r="CP247" s="76"/>
      <c r="CQ247" s="76"/>
      <c r="CR247" s="76"/>
      <c r="CS247" s="76"/>
      <c r="CT247" s="76"/>
      <c r="CU247" s="76"/>
      <c r="CV247" s="76"/>
      <c r="CW247" s="76"/>
      <c r="CX247" s="76"/>
      <c r="CY247" s="76"/>
      <c r="CZ247" s="76"/>
      <c r="DA247" s="76"/>
      <c r="DB247" s="76"/>
      <c r="DC247" s="76"/>
      <c r="DD247" s="76"/>
      <c r="DE247" s="76"/>
      <c r="DF247" s="76"/>
      <c r="DG247" s="76"/>
      <c r="DH247" s="76"/>
      <c r="DI247" s="76"/>
      <c r="DJ247" s="76"/>
      <c r="DK247" s="76"/>
      <c r="DL247" s="76"/>
      <c r="DM247" s="76"/>
      <c r="DN247" s="76"/>
      <c r="DO247" s="76"/>
      <c r="DP247" s="76"/>
      <c r="DQ247" s="76"/>
      <c r="DR247" s="76"/>
      <c r="DS247" s="76"/>
      <c r="DT247" s="76"/>
      <c r="DU247" s="76"/>
      <c r="DV247" s="76"/>
      <c r="DW247" s="76"/>
      <c r="DX247" s="76"/>
      <c r="DY247" s="76"/>
      <c r="DZ247" s="76"/>
      <c r="EA247" s="76"/>
      <c r="EB247" s="76"/>
      <c r="EC247" s="76"/>
      <c r="ED247" s="76"/>
      <c r="EE247" s="76"/>
      <c r="EF247" s="76"/>
      <c r="EG247" s="76"/>
      <c r="EH247" s="76"/>
      <c r="EI247" s="76"/>
      <c r="EJ247" s="76"/>
      <c r="EK247" s="76"/>
      <c r="EL247" s="76"/>
      <c r="EM247" s="76"/>
      <c r="EN247" s="76"/>
      <c r="EO247" s="76"/>
      <c r="EP247" s="76"/>
      <c r="EQ247" s="76"/>
      <c r="ER247" s="76"/>
      <c r="ES247" s="76"/>
      <c r="ET247" s="76"/>
      <c r="EU247" s="76"/>
      <c r="EV247" s="76"/>
      <c r="EW247" s="76"/>
      <c r="EX247" s="76"/>
      <c r="EY247" s="76"/>
    </row>
    <row r="248" spans="1:155" ht="21" customHeight="1" x14ac:dyDescent="0.3"/>
    <row r="250" spans="1:155" ht="21" customHeight="1" x14ac:dyDescent="0.3"/>
    <row r="268" ht="21" customHeight="1" x14ac:dyDescent="0.3"/>
    <row r="270" ht="21" customHeight="1" x14ac:dyDescent="0.3"/>
    <row r="273" ht="14.25" customHeight="1" x14ac:dyDescent="0.3"/>
    <row r="274" ht="15" customHeight="1" x14ac:dyDescent="0.3"/>
    <row r="275" ht="15" customHeight="1" x14ac:dyDescent="0.3"/>
    <row r="276" ht="15" customHeight="1" x14ac:dyDescent="0.3"/>
    <row r="277" ht="15" customHeight="1" x14ac:dyDescent="0.3"/>
    <row r="278" ht="15" customHeight="1" x14ac:dyDescent="0.3"/>
    <row r="279" ht="15.75" customHeight="1" x14ac:dyDescent="0.3"/>
    <row r="280" ht="17.25" customHeight="1" x14ac:dyDescent="0.3"/>
    <row r="281" ht="15" customHeight="1" x14ac:dyDescent="0.3"/>
    <row r="282" ht="15" customHeight="1" x14ac:dyDescent="0.3"/>
    <row r="283" ht="15" customHeight="1" x14ac:dyDescent="0.3"/>
    <row r="284" ht="15" customHeight="1" x14ac:dyDescent="0.3"/>
    <row r="285" ht="15" customHeight="1" x14ac:dyDescent="0.3"/>
    <row r="286" ht="15" customHeight="1" x14ac:dyDescent="0.3"/>
    <row r="287" ht="15.75" customHeight="1" x14ac:dyDescent="0.3"/>
    <row r="288" ht="15.75" customHeight="1" x14ac:dyDescent="0.3"/>
    <row r="289" ht="22.5" customHeight="1" x14ac:dyDescent="0.3"/>
    <row r="290" ht="15.75" customHeight="1" x14ac:dyDescent="0.3"/>
    <row r="291" ht="15.75" customHeight="1" x14ac:dyDescent="0.3"/>
    <row r="292" ht="15.75" customHeight="1" x14ac:dyDescent="0.3"/>
    <row r="293" ht="15.75" customHeight="1" x14ac:dyDescent="0.3"/>
    <row r="294" ht="15.75" customHeight="1" x14ac:dyDescent="0.3"/>
    <row r="295" ht="15.75" customHeight="1" x14ac:dyDescent="0.3"/>
    <row r="296" ht="15.75" customHeight="1" x14ac:dyDescent="0.3"/>
    <row r="297" ht="15" customHeight="1" x14ac:dyDescent="0.3"/>
    <row r="298" ht="15" customHeight="1" x14ac:dyDescent="0.3"/>
    <row r="299" ht="15" customHeight="1" x14ac:dyDescent="0.3"/>
    <row r="300" ht="15" customHeight="1" x14ac:dyDescent="0.3"/>
    <row r="301" ht="15" customHeight="1" x14ac:dyDescent="0.3"/>
    <row r="302" ht="15" customHeight="1" x14ac:dyDescent="0.3"/>
    <row r="303" ht="15.75" customHeight="1" x14ac:dyDescent="0.3"/>
    <row r="304" ht="15.75" customHeight="1" x14ac:dyDescent="0.3"/>
    <row r="305" ht="15.75" customHeight="1" x14ac:dyDescent="0.3"/>
    <row r="306" ht="15.75" customHeight="1" x14ac:dyDescent="0.3"/>
    <row r="307" ht="15.75" customHeight="1" x14ac:dyDescent="0.3"/>
    <row r="308" ht="15.75" customHeight="1" x14ac:dyDescent="0.3"/>
    <row r="309" ht="15.75" customHeight="1" x14ac:dyDescent="0.3"/>
    <row r="310" ht="15.75" customHeight="1" x14ac:dyDescent="0.3"/>
    <row r="311" ht="15.75" customHeight="1" x14ac:dyDescent="0.3"/>
    <row r="328" ht="21" customHeight="1" x14ac:dyDescent="0.3"/>
    <row r="330" ht="21" customHeight="1" x14ac:dyDescent="0.3"/>
  </sheetData>
  <sheetProtection sort="0"/>
  <mergeCells count="220">
    <mergeCell ref="B5:B31"/>
    <mergeCell ref="G8:J10"/>
    <mergeCell ref="F11:F13"/>
    <mergeCell ref="F14:F16"/>
    <mergeCell ref="F17:F19"/>
    <mergeCell ref="F26:F28"/>
    <mergeCell ref="F29:F31"/>
    <mergeCell ref="G29:J31"/>
    <mergeCell ref="A1:K1"/>
    <mergeCell ref="A4:K4"/>
    <mergeCell ref="A2:K2"/>
    <mergeCell ref="G14:J16"/>
    <mergeCell ref="G11:J13"/>
    <mergeCell ref="F35:F37"/>
    <mergeCell ref="G35:J37"/>
    <mergeCell ref="F38:F40"/>
    <mergeCell ref="G38:J40"/>
    <mergeCell ref="F3:J3"/>
    <mergeCell ref="K5:K31"/>
    <mergeCell ref="F20:F22"/>
    <mergeCell ref="F23:F25"/>
    <mergeCell ref="G26:J28"/>
    <mergeCell ref="G23:J25"/>
    <mergeCell ref="G20:J22"/>
    <mergeCell ref="G17:J19"/>
    <mergeCell ref="A5:A31"/>
    <mergeCell ref="C5:C31"/>
    <mergeCell ref="D5:D31"/>
    <mergeCell ref="E5:E31"/>
    <mergeCell ref="F5:F7"/>
    <mergeCell ref="G5:J7"/>
    <mergeCell ref="F8:F10"/>
    <mergeCell ref="A59:A85"/>
    <mergeCell ref="C59:C85"/>
    <mergeCell ref="D59:D85"/>
    <mergeCell ref="E59:E85"/>
    <mergeCell ref="F59:F61"/>
    <mergeCell ref="G59:J61"/>
    <mergeCell ref="G41:J43"/>
    <mergeCell ref="F44:F46"/>
    <mergeCell ref="G44:J46"/>
    <mergeCell ref="F47:F49"/>
    <mergeCell ref="G47:J49"/>
    <mergeCell ref="F50:F52"/>
    <mergeCell ref="G50:J52"/>
    <mergeCell ref="F53:F55"/>
    <mergeCell ref="G53:J55"/>
    <mergeCell ref="A32:A58"/>
    <mergeCell ref="C32:C58"/>
    <mergeCell ref="D32:D58"/>
    <mergeCell ref="E32:E58"/>
    <mergeCell ref="F32:F34"/>
    <mergeCell ref="G32:J34"/>
    <mergeCell ref="F41:F43"/>
    <mergeCell ref="B59:B85"/>
    <mergeCell ref="F56:F58"/>
    <mergeCell ref="F164:F166"/>
    <mergeCell ref="G164:J166"/>
    <mergeCell ref="K32:K58"/>
    <mergeCell ref="B32:B58"/>
    <mergeCell ref="F62:F64"/>
    <mergeCell ref="G62:J64"/>
    <mergeCell ref="F65:F67"/>
    <mergeCell ref="G65:J67"/>
    <mergeCell ref="F68:F70"/>
    <mergeCell ref="G68:J70"/>
    <mergeCell ref="F71:F73"/>
    <mergeCell ref="G71:J73"/>
    <mergeCell ref="F74:F76"/>
    <mergeCell ref="G74:J76"/>
    <mergeCell ref="F77:F79"/>
    <mergeCell ref="G77:J79"/>
    <mergeCell ref="F80:F82"/>
    <mergeCell ref="G80:J82"/>
    <mergeCell ref="F83:F85"/>
    <mergeCell ref="G83:J85"/>
    <mergeCell ref="K59:K85"/>
    <mergeCell ref="G56:J58"/>
    <mergeCell ref="F149:F151"/>
    <mergeCell ref="G149:J151"/>
    <mergeCell ref="F152:F154"/>
    <mergeCell ref="G152:J154"/>
    <mergeCell ref="F155:F157"/>
    <mergeCell ref="G155:J157"/>
    <mergeCell ref="F158:F160"/>
    <mergeCell ref="G158:J160"/>
    <mergeCell ref="F161:F163"/>
    <mergeCell ref="G161:J163"/>
    <mergeCell ref="G188:J190"/>
    <mergeCell ref="F191:F193"/>
    <mergeCell ref="G191:J193"/>
    <mergeCell ref="K113:K139"/>
    <mergeCell ref="A167:A193"/>
    <mergeCell ref="C167:C193"/>
    <mergeCell ref="D167:D193"/>
    <mergeCell ref="E167:E193"/>
    <mergeCell ref="F167:F169"/>
    <mergeCell ref="G167:J169"/>
    <mergeCell ref="K167:K193"/>
    <mergeCell ref="A140:A166"/>
    <mergeCell ref="C140:C166"/>
    <mergeCell ref="D140:D166"/>
    <mergeCell ref="E140:E166"/>
    <mergeCell ref="F140:F142"/>
    <mergeCell ref="G140:J142"/>
    <mergeCell ref="K140:K166"/>
    <mergeCell ref="B140:B166"/>
    <mergeCell ref="B167:B193"/>
    <mergeCell ref="F143:F145"/>
    <mergeCell ref="G143:J145"/>
    <mergeCell ref="F146:F148"/>
    <mergeCell ref="G146:J148"/>
    <mergeCell ref="A194:A220"/>
    <mergeCell ref="C194:C220"/>
    <mergeCell ref="D194:D220"/>
    <mergeCell ref="E194:E220"/>
    <mergeCell ref="F194:F196"/>
    <mergeCell ref="G194:J196"/>
    <mergeCell ref="K194:K220"/>
    <mergeCell ref="B194:B220"/>
    <mergeCell ref="B221:B247"/>
    <mergeCell ref="F197:F199"/>
    <mergeCell ref="G197:J199"/>
    <mergeCell ref="F200:F202"/>
    <mergeCell ref="G200:J202"/>
    <mergeCell ref="F203:F205"/>
    <mergeCell ref="G203:J205"/>
    <mergeCell ref="F206:F208"/>
    <mergeCell ref="G206:J208"/>
    <mergeCell ref="F209:F211"/>
    <mergeCell ref="G209:J211"/>
    <mergeCell ref="F212:F214"/>
    <mergeCell ref="G212:J214"/>
    <mergeCell ref="F215:F217"/>
    <mergeCell ref="G215:J217"/>
    <mergeCell ref="F218:F220"/>
    <mergeCell ref="F245:F247"/>
    <mergeCell ref="G245:J247"/>
    <mergeCell ref="A221:A247"/>
    <mergeCell ref="C221:C247"/>
    <mergeCell ref="D221:D247"/>
    <mergeCell ref="E221:E247"/>
    <mergeCell ref="F221:F223"/>
    <mergeCell ref="G221:J223"/>
    <mergeCell ref="K221:K247"/>
    <mergeCell ref="F230:F232"/>
    <mergeCell ref="G230:J232"/>
    <mergeCell ref="F233:F235"/>
    <mergeCell ref="G233:J235"/>
    <mergeCell ref="F236:F238"/>
    <mergeCell ref="G236:J238"/>
    <mergeCell ref="F239:F241"/>
    <mergeCell ref="G239:J241"/>
    <mergeCell ref="F242:F244"/>
    <mergeCell ref="G242:J244"/>
    <mergeCell ref="F131:F133"/>
    <mergeCell ref="G131:J133"/>
    <mergeCell ref="F134:F136"/>
    <mergeCell ref="G134:J136"/>
    <mergeCell ref="F137:F139"/>
    <mergeCell ref="G137:J139"/>
    <mergeCell ref="F224:F226"/>
    <mergeCell ref="G224:J226"/>
    <mergeCell ref="F227:F229"/>
    <mergeCell ref="G227:J229"/>
    <mergeCell ref="G218:J220"/>
    <mergeCell ref="F170:F172"/>
    <mergeCell ref="G170:J172"/>
    <mergeCell ref="F173:F175"/>
    <mergeCell ref="G173:J175"/>
    <mergeCell ref="F176:F178"/>
    <mergeCell ref="G176:J178"/>
    <mergeCell ref="F179:F181"/>
    <mergeCell ref="G179:J181"/>
    <mergeCell ref="F182:F184"/>
    <mergeCell ref="G182:J184"/>
    <mergeCell ref="F185:F187"/>
    <mergeCell ref="G185:J187"/>
    <mergeCell ref="F188:F190"/>
    <mergeCell ref="A86:A112"/>
    <mergeCell ref="B86:B112"/>
    <mergeCell ref="C86:C112"/>
    <mergeCell ref="D86:D112"/>
    <mergeCell ref="E86:E112"/>
    <mergeCell ref="F86:F88"/>
    <mergeCell ref="G86:J88"/>
    <mergeCell ref="A113:A139"/>
    <mergeCell ref="B113:B139"/>
    <mergeCell ref="C113:C139"/>
    <mergeCell ref="D113:D139"/>
    <mergeCell ref="E113:E139"/>
    <mergeCell ref="F113:F115"/>
    <mergeCell ref="G113:J115"/>
    <mergeCell ref="F116:F118"/>
    <mergeCell ref="G116:J118"/>
    <mergeCell ref="F119:F121"/>
    <mergeCell ref="G119:J121"/>
    <mergeCell ref="F122:F124"/>
    <mergeCell ref="G122:J124"/>
    <mergeCell ref="F125:F127"/>
    <mergeCell ref="G125:J127"/>
    <mergeCell ref="F128:F130"/>
    <mergeCell ref="G128:J130"/>
    <mergeCell ref="K86:K112"/>
    <mergeCell ref="F89:F91"/>
    <mergeCell ref="G89:J91"/>
    <mergeCell ref="F92:F94"/>
    <mergeCell ref="G92:J94"/>
    <mergeCell ref="F95:F97"/>
    <mergeCell ref="G95:J97"/>
    <mergeCell ref="F98:F100"/>
    <mergeCell ref="G98:J100"/>
    <mergeCell ref="F101:F103"/>
    <mergeCell ref="G101:J103"/>
    <mergeCell ref="F104:F106"/>
    <mergeCell ref="G104:J106"/>
    <mergeCell ref="F107:F109"/>
    <mergeCell ref="G107:J109"/>
    <mergeCell ref="F110:F112"/>
    <mergeCell ref="G110:J112"/>
  </mergeCells>
  <pageMargins left="0.17" right="0.17" top="0.45" bottom="0.17" header="0.8" footer="0.3"/>
  <pageSetup paperSize="9" scale="52" orientation="portrait" r:id="rId1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9">
    <tabColor rgb="FFFF0000"/>
    <pageSetUpPr fitToPage="1"/>
  </sheetPr>
  <dimension ref="A1:K405"/>
  <sheetViews>
    <sheetView zoomScale="90" zoomScaleNormal="90" zoomScaleSheetLayoutView="80" workbookViewId="0">
      <selection activeCell="A3" sqref="A3"/>
    </sheetView>
  </sheetViews>
  <sheetFormatPr defaultRowHeight="15" x14ac:dyDescent="0.25"/>
  <cols>
    <col min="1" max="1" width="4.7109375" style="51" customWidth="1"/>
    <col min="2" max="2" width="4.7109375" style="273" customWidth="1"/>
    <col min="3" max="3" width="21.7109375" style="389" customWidth="1"/>
    <col min="4" max="4" width="71.7109375" style="51" customWidth="1"/>
    <col min="5" max="5" width="30.7109375" style="51" customWidth="1"/>
    <col min="6" max="6" width="32.7109375" style="51" customWidth="1"/>
    <col min="7" max="9" width="8.28515625" style="51" customWidth="1"/>
    <col min="10" max="10" width="8.28515625" style="57" customWidth="1"/>
    <col min="11" max="11" width="31.85546875" style="348" customWidth="1"/>
    <col min="12" max="16384" width="9.140625" style="51"/>
  </cols>
  <sheetData>
    <row r="1" spans="1:11" s="49" customFormat="1" ht="35.1" customHeight="1" x14ac:dyDescent="0.5">
      <c r="A1" s="495" t="s">
        <v>79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</row>
    <row r="2" spans="1:11" s="49" customFormat="1" ht="21.75" customHeight="1" x14ac:dyDescent="0.5">
      <c r="A2" s="850" t="s">
        <v>579</v>
      </c>
      <c r="B2" s="850"/>
      <c r="C2" s="850"/>
      <c r="D2" s="850"/>
      <c r="E2" s="850"/>
      <c r="F2" s="850"/>
      <c r="G2" s="850"/>
      <c r="H2" s="850"/>
      <c r="I2" s="850"/>
      <c r="J2" s="850"/>
      <c r="K2" s="850"/>
    </row>
    <row r="3" spans="1:11" ht="60" customHeight="1" x14ac:dyDescent="0.25">
      <c r="A3" s="325" t="s">
        <v>73</v>
      </c>
      <c r="B3" s="326" t="s">
        <v>1191</v>
      </c>
      <c r="C3" s="325" t="s">
        <v>74</v>
      </c>
      <c r="D3" s="325" t="s">
        <v>75</v>
      </c>
      <c r="E3" s="325" t="s">
        <v>1189</v>
      </c>
      <c r="F3" s="586" t="s">
        <v>76</v>
      </c>
      <c r="G3" s="587"/>
      <c r="H3" s="587"/>
      <c r="I3" s="587"/>
      <c r="J3" s="588"/>
      <c r="K3" s="328" t="s">
        <v>1719</v>
      </c>
    </row>
    <row r="4" spans="1:11" ht="24.95" customHeight="1" x14ac:dyDescent="0.25">
      <c r="A4" s="519" t="s">
        <v>655</v>
      </c>
      <c r="B4" s="519"/>
      <c r="C4" s="519"/>
      <c r="D4" s="519"/>
      <c r="E4" s="519"/>
      <c r="F4" s="519"/>
      <c r="G4" s="519"/>
      <c r="H4" s="519"/>
      <c r="I4" s="519"/>
      <c r="J4" s="519"/>
      <c r="K4" s="519"/>
    </row>
    <row r="5" spans="1:11" s="62" customFormat="1" ht="15" customHeight="1" x14ac:dyDescent="0.25">
      <c r="A5" s="567">
        <v>1</v>
      </c>
      <c r="B5" s="864"/>
      <c r="C5" s="608" t="s">
        <v>161</v>
      </c>
      <c r="D5" s="867"/>
      <c r="E5" s="861"/>
      <c r="F5" s="852" t="s">
        <v>431</v>
      </c>
      <c r="G5" s="853"/>
      <c r="H5" s="853"/>
      <c r="I5" s="853"/>
      <c r="J5" s="854"/>
      <c r="K5" s="589">
        <v>185</v>
      </c>
    </row>
    <row r="6" spans="1:11" s="62" customFormat="1" ht="15" customHeight="1" x14ac:dyDescent="0.25">
      <c r="A6" s="568">
        <v>5.1473983017283897</v>
      </c>
      <c r="B6" s="865"/>
      <c r="C6" s="609" t="s">
        <v>161</v>
      </c>
      <c r="D6" s="868"/>
      <c r="E6" s="862"/>
      <c r="F6" s="855"/>
      <c r="G6" s="856"/>
      <c r="H6" s="856"/>
      <c r="I6" s="856"/>
      <c r="J6" s="857"/>
      <c r="K6" s="604"/>
    </row>
    <row r="7" spans="1:11" s="62" customFormat="1" ht="15" customHeight="1" x14ac:dyDescent="0.25">
      <c r="A7" s="568">
        <v>5.1526454720653003</v>
      </c>
      <c r="B7" s="865"/>
      <c r="C7" s="609" t="s">
        <v>161</v>
      </c>
      <c r="D7" s="868"/>
      <c r="E7" s="862"/>
      <c r="F7" s="855"/>
      <c r="G7" s="856"/>
      <c r="H7" s="856"/>
      <c r="I7" s="856"/>
      <c r="J7" s="857"/>
      <c r="K7" s="604"/>
    </row>
    <row r="8" spans="1:11" s="62" customFormat="1" ht="15" customHeight="1" x14ac:dyDescent="0.25">
      <c r="A8" s="568">
        <v>5.15789264240221</v>
      </c>
      <c r="B8" s="865"/>
      <c r="C8" s="609" t="s">
        <v>161</v>
      </c>
      <c r="D8" s="868"/>
      <c r="E8" s="862"/>
      <c r="F8" s="855"/>
      <c r="G8" s="856"/>
      <c r="H8" s="856"/>
      <c r="I8" s="856"/>
      <c r="J8" s="857"/>
      <c r="K8" s="604"/>
    </row>
    <row r="9" spans="1:11" s="62" customFormat="1" ht="15" customHeight="1" x14ac:dyDescent="0.25">
      <c r="A9" s="568">
        <v>5.1631398127391099</v>
      </c>
      <c r="B9" s="865"/>
      <c r="C9" s="609" t="s">
        <v>161</v>
      </c>
      <c r="D9" s="868"/>
      <c r="E9" s="862"/>
      <c r="F9" s="855"/>
      <c r="G9" s="856"/>
      <c r="H9" s="856"/>
      <c r="I9" s="856"/>
      <c r="J9" s="857"/>
      <c r="K9" s="604"/>
    </row>
    <row r="10" spans="1:11" s="62" customFormat="1" ht="15" customHeight="1" x14ac:dyDescent="0.25">
      <c r="A10" s="568">
        <v>5.1683869830760196</v>
      </c>
      <c r="B10" s="865"/>
      <c r="C10" s="609" t="s">
        <v>161</v>
      </c>
      <c r="D10" s="868"/>
      <c r="E10" s="862"/>
      <c r="F10" s="855"/>
      <c r="G10" s="856"/>
      <c r="H10" s="856"/>
      <c r="I10" s="856"/>
      <c r="J10" s="857"/>
      <c r="K10" s="604"/>
    </row>
    <row r="11" spans="1:11" s="62" customFormat="1" ht="15" customHeight="1" x14ac:dyDescent="0.25">
      <c r="A11" s="568">
        <v>5.1736341534129302</v>
      </c>
      <c r="B11" s="865"/>
      <c r="C11" s="609" t="s">
        <v>161</v>
      </c>
      <c r="D11" s="868"/>
      <c r="E11" s="862"/>
      <c r="F11" s="855"/>
      <c r="G11" s="856"/>
      <c r="H11" s="856"/>
      <c r="I11" s="856"/>
      <c r="J11" s="857"/>
      <c r="K11" s="604"/>
    </row>
    <row r="12" spans="1:11" s="62" customFormat="1" ht="15" customHeight="1" x14ac:dyDescent="0.25">
      <c r="A12" s="568">
        <v>5.1788813237498301</v>
      </c>
      <c r="B12" s="865"/>
      <c r="C12" s="609" t="s">
        <v>161</v>
      </c>
      <c r="D12" s="868"/>
      <c r="E12" s="862"/>
      <c r="F12" s="855"/>
      <c r="G12" s="856"/>
      <c r="H12" s="856"/>
      <c r="I12" s="856"/>
      <c r="J12" s="857"/>
      <c r="K12" s="604"/>
    </row>
    <row r="13" spans="1:11" s="62" customFormat="1" ht="15" customHeight="1" x14ac:dyDescent="0.25">
      <c r="A13" s="568">
        <v>5.1841284940867398</v>
      </c>
      <c r="B13" s="865"/>
      <c r="C13" s="609" t="s">
        <v>161</v>
      </c>
      <c r="D13" s="868"/>
      <c r="E13" s="862"/>
      <c r="F13" s="855"/>
      <c r="G13" s="856"/>
      <c r="H13" s="856"/>
      <c r="I13" s="856"/>
      <c r="J13" s="857"/>
      <c r="K13" s="604"/>
    </row>
    <row r="14" spans="1:11" s="62" customFormat="1" ht="15" customHeight="1" x14ac:dyDescent="0.25">
      <c r="A14" s="568">
        <v>5.1893756644236504</v>
      </c>
      <c r="B14" s="865"/>
      <c r="C14" s="609" t="s">
        <v>161</v>
      </c>
      <c r="D14" s="868"/>
      <c r="E14" s="862"/>
      <c r="F14" s="855"/>
      <c r="G14" s="856"/>
      <c r="H14" s="856"/>
      <c r="I14" s="856"/>
      <c r="J14" s="857"/>
      <c r="K14" s="604"/>
    </row>
    <row r="15" spans="1:11" s="62" customFormat="1" ht="15" customHeight="1" x14ac:dyDescent="0.25">
      <c r="A15" s="568">
        <v>5.1946228347605503</v>
      </c>
      <c r="B15" s="865"/>
      <c r="C15" s="609" t="s">
        <v>161</v>
      </c>
      <c r="D15" s="868"/>
      <c r="E15" s="862"/>
      <c r="F15" s="855"/>
      <c r="G15" s="856"/>
      <c r="H15" s="856"/>
      <c r="I15" s="856"/>
      <c r="J15" s="857"/>
      <c r="K15" s="604"/>
    </row>
    <row r="16" spans="1:11" s="62" customFormat="1" ht="15" customHeight="1" x14ac:dyDescent="0.25">
      <c r="A16" s="568">
        <v>5.19987000509746</v>
      </c>
      <c r="B16" s="865"/>
      <c r="C16" s="609" t="s">
        <v>161</v>
      </c>
      <c r="D16" s="868"/>
      <c r="E16" s="862"/>
      <c r="F16" s="855"/>
      <c r="G16" s="856"/>
      <c r="H16" s="856"/>
      <c r="I16" s="856"/>
      <c r="J16" s="857"/>
      <c r="K16" s="604"/>
    </row>
    <row r="17" spans="1:11" s="62" customFormat="1" ht="15" customHeight="1" x14ac:dyDescent="0.25">
      <c r="A17" s="568">
        <v>5.2051171754343697</v>
      </c>
      <c r="B17" s="865"/>
      <c r="C17" s="609" t="s">
        <v>161</v>
      </c>
      <c r="D17" s="868"/>
      <c r="E17" s="862"/>
      <c r="F17" s="855"/>
      <c r="G17" s="856"/>
      <c r="H17" s="856"/>
      <c r="I17" s="856"/>
      <c r="J17" s="857"/>
      <c r="K17" s="604"/>
    </row>
    <row r="18" spans="1:11" s="62" customFormat="1" ht="15" customHeight="1" x14ac:dyDescent="0.25">
      <c r="A18" s="568">
        <v>5.2103643457712696</v>
      </c>
      <c r="B18" s="865"/>
      <c r="C18" s="609" t="s">
        <v>161</v>
      </c>
      <c r="D18" s="868"/>
      <c r="E18" s="862"/>
      <c r="F18" s="855"/>
      <c r="G18" s="856"/>
      <c r="H18" s="856"/>
      <c r="I18" s="856"/>
      <c r="J18" s="857"/>
      <c r="K18" s="604"/>
    </row>
    <row r="19" spans="1:11" s="62" customFormat="1" ht="15" customHeight="1" x14ac:dyDescent="0.25">
      <c r="A19" s="569">
        <v>5.2156115161081802</v>
      </c>
      <c r="B19" s="866"/>
      <c r="C19" s="610" t="s">
        <v>161</v>
      </c>
      <c r="D19" s="869"/>
      <c r="E19" s="863"/>
      <c r="F19" s="858"/>
      <c r="G19" s="859"/>
      <c r="H19" s="859"/>
      <c r="I19" s="859"/>
      <c r="J19" s="860"/>
      <c r="K19" s="605"/>
    </row>
    <row r="20" spans="1:11" s="62" customFormat="1" ht="15" customHeight="1" x14ac:dyDescent="0.25">
      <c r="A20" s="567">
        <v>2</v>
      </c>
      <c r="B20" s="864"/>
      <c r="C20" s="608" t="s">
        <v>679</v>
      </c>
      <c r="D20" s="867"/>
      <c r="E20" s="861"/>
      <c r="F20" s="852" t="s">
        <v>1394</v>
      </c>
      <c r="G20" s="853"/>
      <c r="H20" s="853"/>
      <c r="I20" s="853"/>
      <c r="J20" s="854"/>
      <c r="K20" s="589">
        <v>292</v>
      </c>
    </row>
    <row r="21" spans="1:11" s="62" customFormat="1" ht="15" customHeight="1" x14ac:dyDescent="0.25">
      <c r="A21" s="568">
        <v>5.8819464525856402</v>
      </c>
      <c r="B21" s="865"/>
      <c r="C21" s="609" t="s">
        <v>679</v>
      </c>
      <c r="D21" s="868"/>
      <c r="E21" s="862"/>
      <c r="F21" s="855"/>
      <c r="G21" s="856"/>
      <c r="H21" s="856"/>
      <c r="I21" s="856"/>
      <c r="J21" s="857"/>
      <c r="K21" s="604"/>
    </row>
    <row r="22" spans="1:11" s="62" customFormat="1" ht="15" customHeight="1" x14ac:dyDescent="0.25">
      <c r="A22" s="568">
        <v>5.9907474012073303</v>
      </c>
      <c r="B22" s="865"/>
      <c r="C22" s="609" t="s">
        <v>679</v>
      </c>
      <c r="D22" s="868"/>
      <c r="E22" s="862"/>
      <c r="F22" s="855"/>
      <c r="G22" s="856"/>
      <c r="H22" s="856"/>
      <c r="I22" s="856"/>
      <c r="J22" s="857"/>
      <c r="K22" s="604"/>
    </row>
    <row r="23" spans="1:11" s="62" customFormat="1" ht="15" customHeight="1" x14ac:dyDescent="0.25">
      <c r="A23" s="568">
        <v>6.0995483498290302</v>
      </c>
      <c r="B23" s="865"/>
      <c r="C23" s="609" t="s">
        <v>679</v>
      </c>
      <c r="D23" s="868"/>
      <c r="E23" s="862"/>
      <c r="F23" s="855"/>
      <c r="G23" s="856"/>
      <c r="H23" s="856"/>
      <c r="I23" s="856"/>
      <c r="J23" s="857"/>
      <c r="K23" s="604"/>
    </row>
    <row r="24" spans="1:11" s="62" customFormat="1" ht="15" customHeight="1" x14ac:dyDescent="0.25">
      <c r="A24" s="568">
        <v>6.2083492984507203</v>
      </c>
      <c r="B24" s="865"/>
      <c r="C24" s="609" t="s">
        <v>679</v>
      </c>
      <c r="D24" s="868"/>
      <c r="E24" s="862"/>
      <c r="F24" s="855"/>
      <c r="G24" s="856"/>
      <c r="H24" s="856"/>
      <c r="I24" s="856"/>
      <c r="J24" s="857"/>
      <c r="K24" s="604"/>
    </row>
    <row r="25" spans="1:11" s="62" customFormat="1" ht="15" customHeight="1" x14ac:dyDescent="0.25">
      <c r="A25" s="568">
        <v>6.3171502470724201</v>
      </c>
      <c r="B25" s="865"/>
      <c r="C25" s="609" t="s">
        <v>679</v>
      </c>
      <c r="D25" s="868"/>
      <c r="E25" s="862"/>
      <c r="F25" s="855"/>
      <c r="G25" s="856"/>
      <c r="H25" s="856"/>
      <c r="I25" s="856"/>
      <c r="J25" s="857"/>
      <c r="K25" s="604"/>
    </row>
    <row r="26" spans="1:11" s="62" customFormat="1" ht="15" customHeight="1" x14ac:dyDescent="0.25">
      <c r="A26" s="568">
        <v>6.4259511956941102</v>
      </c>
      <c r="B26" s="865"/>
      <c r="C26" s="609" t="s">
        <v>679</v>
      </c>
      <c r="D26" s="868"/>
      <c r="E26" s="862"/>
      <c r="F26" s="855"/>
      <c r="G26" s="856"/>
      <c r="H26" s="856"/>
      <c r="I26" s="856"/>
      <c r="J26" s="857"/>
      <c r="K26" s="604"/>
    </row>
    <row r="27" spans="1:11" s="62" customFormat="1" ht="15" customHeight="1" x14ac:dyDescent="0.25">
      <c r="A27" s="568">
        <v>6.5347521443158003</v>
      </c>
      <c r="B27" s="865"/>
      <c r="C27" s="609" t="s">
        <v>679</v>
      </c>
      <c r="D27" s="868"/>
      <c r="E27" s="862"/>
      <c r="F27" s="855"/>
      <c r="G27" s="856"/>
      <c r="H27" s="856"/>
      <c r="I27" s="856"/>
      <c r="J27" s="857"/>
      <c r="K27" s="604"/>
    </row>
    <row r="28" spans="1:11" s="62" customFormat="1" ht="15" customHeight="1" x14ac:dyDescent="0.25">
      <c r="A28" s="568">
        <v>6.6435530929375002</v>
      </c>
      <c r="B28" s="865"/>
      <c r="C28" s="609" t="s">
        <v>679</v>
      </c>
      <c r="D28" s="868"/>
      <c r="E28" s="862"/>
      <c r="F28" s="855"/>
      <c r="G28" s="856"/>
      <c r="H28" s="856"/>
      <c r="I28" s="856"/>
      <c r="J28" s="857"/>
      <c r="K28" s="604"/>
    </row>
    <row r="29" spans="1:11" s="62" customFormat="1" ht="15" customHeight="1" x14ac:dyDescent="0.25">
      <c r="A29" s="568">
        <v>6.7523540415591903</v>
      </c>
      <c r="B29" s="865"/>
      <c r="C29" s="609" t="s">
        <v>679</v>
      </c>
      <c r="D29" s="868"/>
      <c r="E29" s="862"/>
      <c r="F29" s="855"/>
      <c r="G29" s="856"/>
      <c r="H29" s="856"/>
      <c r="I29" s="856"/>
      <c r="J29" s="857"/>
      <c r="K29" s="604"/>
    </row>
    <row r="30" spans="1:11" s="62" customFormat="1" ht="15" customHeight="1" x14ac:dyDescent="0.25">
      <c r="A30" s="568">
        <v>6.8611549901808901</v>
      </c>
      <c r="B30" s="865"/>
      <c r="C30" s="609" t="s">
        <v>679</v>
      </c>
      <c r="D30" s="868"/>
      <c r="E30" s="862"/>
      <c r="F30" s="855"/>
      <c r="G30" s="856"/>
      <c r="H30" s="856"/>
      <c r="I30" s="856"/>
      <c r="J30" s="857"/>
      <c r="K30" s="604"/>
    </row>
    <row r="31" spans="1:11" s="62" customFormat="1" ht="15" customHeight="1" x14ac:dyDescent="0.25">
      <c r="A31" s="568">
        <v>6.9699559388025802</v>
      </c>
      <c r="B31" s="865"/>
      <c r="C31" s="609" t="s">
        <v>679</v>
      </c>
      <c r="D31" s="868"/>
      <c r="E31" s="862"/>
      <c r="F31" s="855"/>
      <c r="G31" s="856"/>
      <c r="H31" s="856"/>
      <c r="I31" s="856"/>
      <c r="J31" s="857"/>
      <c r="K31" s="604"/>
    </row>
    <row r="32" spans="1:11" s="62" customFormat="1" ht="15" customHeight="1" x14ac:dyDescent="0.25">
      <c r="A32" s="568">
        <v>7.0787568874242703</v>
      </c>
      <c r="B32" s="865"/>
      <c r="C32" s="609" t="s">
        <v>679</v>
      </c>
      <c r="D32" s="868"/>
      <c r="E32" s="862"/>
      <c r="F32" s="855"/>
      <c r="G32" s="856"/>
      <c r="H32" s="856"/>
      <c r="I32" s="856"/>
      <c r="J32" s="857"/>
      <c r="K32" s="604"/>
    </row>
    <row r="33" spans="1:11" s="62" customFormat="1" ht="15" customHeight="1" x14ac:dyDescent="0.25">
      <c r="A33" s="568">
        <v>7.1875578360459702</v>
      </c>
      <c r="B33" s="865"/>
      <c r="C33" s="609" t="s">
        <v>679</v>
      </c>
      <c r="D33" s="868"/>
      <c r="E33" s="862"/>
      <c r="F33" s="855"/>
      <c r="G33" s="856"/>
      <c r="H33" s="856"/>
      <c r="I33" s="856"/>
      <c r="J33" s="857"/>
      <c r="K33" s="604"/>
    </row>
    <row r="34" spans="1:11" s="62" customFormat="1" ht="15" customHeight="1" x14ac:dyDescent="0.25">
      <c r="A34" s="569">
        <v>7.2963587846676603</v>
      </c>
      <c r="B34" s="866"/>
      <c r="C34" s="610" t="s">
        <v>679</v>
      </c>
      <c r="D34" s="869"/>
      <c r="E34" s="863"/>
      <c r="F34" s="858"/>
      <c r="G34" s="859"/>
      <c r="H34" s="859"/>
      <c r="I34" s="859"/>
      <c r="J34" s="860"/>
      <c r="K34" s="605"/>
    </row>
    <row r="35" spans="1:11" s="62" customFormat="1" ht="15" customHeight="1" x14ac:dyDescent="0.25">
      <c r="A35" s="567">
        <v>3</v>
      </c>
      <c r="B35" s="864"/>
      <c r="C35" s="608" t="s">
        <v>680</v>
      </c>
      <c r="D35" s="867"/>
      <c r="E35" s="870" t="s">
        <v>1192</v>
      </c>
      <c r="F35" s="852" t="s">
        <v>1394</v>
      </c>
      <c r="G35" s="853"/>
      <c r="H35" s="853"/>
      <c r="I35" s="853"/>
      <c r="J35" s="854"/>
      <c r="K35" s="589">
        <v>335</v>
      </c>
    </row>
    <row r="36" spans="1:11" s="62" customFormat="1" ht="15" customHeight="1" x14ac:dyDescent="0.25">
      <c r="A36" s="568">
        <v>7.3743389090910298</v>
      </c>
      <c r="B36" s="865"/>
      <c r="C36" s="609" t="s">
        <v>680</v>
      </c>
      <c r="D36" s="868"/>
      <c r="E36" s="862"/>
      <c r="F36" s="855"/>
      <c r="G36" s="856"/>
      <c r="H36" s="856"/>
      <c r="I36" s="856"/>
      <c r="J36" s="857"/>
      <c r="K36" s="604"/>
    </row>
    <row r="37" spans="1:11" s="62" customFormat="1" ht="15" customHeight="1" x14ac:dyDescent="0.25">
      <c r="A37" s="568">
        <v>7.4823004482568898</v>
      </c>
      <c r="B37" s="865"/>
      <c r="C37" s="609" t="s">
        <v>680</v>
      </c>
      <c r="D37" s="868"/>
      <c r="E37" s="862"/>
      <c r="F37" s="855"/>
      <c r="G37" s="856"/>
      <c r="H37" s="856"/>
      <c r="I37" s="856"/>
      <c r="J37" s="857"/>
      <c r="K37" s="604"/>
    </row>
    <row r="38" spans="1:11" s="62" customFormat="1" ht="15" customHeight="1" x14ac:dyDescent="0.25">
      <c r="A38" s="568">
        <v>7.5902619874227497</v>
      </c>
      <c r="B38" s="865"/>
      <c r="C38" s="609" t="s">
        <v>680</v>
      </c>
      <c r="D38" s="868"/>
      <c r="E38" s="862"/>
      <c r="F38" s="855"/>
      <c r="G38" s="856"/>
      <c r="H38" s="856"/>
      <c r="I38" s="856"/>
      <c r="J38" s="857"/>
      <c r="K38" s="604"/>
    </row>
    <row r="39" spans="1:11" s="62" customFormat="1" ht="15" customHeight="1" x14ac:dyDescent="0.25">
      <c r="A39" s="568">
        <v>7.6982235265886096</v>
      </c>
      <c r="B39" s="865"/>
      <c r="C39" s="609" t="s">
        <v>680</v>
      </c>
      <c r="D39" s="868"/>
      <c r="E39" s="862"/>
      <c r="F39" s="855"/>
      <c r="G39" s="856"/>
      <c r="H39" s="856"/>
      <c r="I39" s="856"/>
      <c r="J39" s="857"/>
      <c r="K39" s="604"/>
    </row>
    <row r="40" spans="1:11" s="62" customFormat="1" ht="15" customHeight="1" x14ac:dyDescent="0.25">
      <c r="A40" s="568">
        <v>7.8061850657544802</v>
      </c>
      <c r="B40" s="865"/>
      <c r="C40" s="609" t="s">
        <v>680</v>
      </c>
      <c r="D40" s="868"/>
      <c r="E40" s="862"/>
      <c r="F40" s="855"/>
      <c r="G40" s="856"/>
      <c r="H40" s="856"/>
      <c r="I40" s="856"/>
      <c r="J40" s="857"/>
      <c r="K40" s="604"/>
    </row>
    <row r="41" spans="1:11" s="62" customFormat="1" ht="15" customHeight="1" x14ac:dyDescent="0.25">
      <c r="A41" s="568">
        <v>7.9141466049203402</v>
      </c>
      <c r="B41" s="865"/>
      <c r="C41" s="609" t="s">
        <v>680</v>
      </c>
      <c r="D41" s="868"/>
      <c r="E41" s="862"/>
      <c r="F41" s="855"/>
      <c r="G41" s="856"/>
      <c r="H41" s="856"/>
      <c r="I41" s="856"/>
      <c r="J41" s="857"/>
      <c r="K41" s="604"/>
    </row>
    <row r="42" spans="1:11" s="62" customFormat="1" ht="15" customHeight="1" x14ac:dyDescent="0.25">
      <c r="A42" s="568">
        <v>8.0221081440862001</v>
      </c>
      <c r="B42" s="865"/>
      <c r="C42" s="609" t="s">
        <v>680</v>
      </c>
      <c r="D42" s="868"/>
      <c r="E42" s="862"/>
      <c r="F42" s="855"/>
      <c r="G42" s="856"/>
      <c r="H42" s="856"/>
      <c r="I42" s="856"/>
      <c r="J42" s="857"/>
      <c r="K42" s="604"/>
    </row>
    <row r="43" spans="1:11" s="62" customFormat="1" ht="15" customHeight="1" x14ac:dyDescent="0.25">
      <c r="A43" s="568">
        <v>8.13006968325206</v>
      </c>
      <c r="B43" s="865"/>
      <c r="C43" s="609" t="s">
        <v>680</v>
      </c>
      <c r="D43" s="868"/>
      <c r="E43" s="862"/>
      <c r="F43" s="855"/>
      <c r="G43" s="856"/>
      <c r="H43" s="856"/>
      <c r="I43" s="856"/>
      <c r="J43" s="857"/>
      <c r="K43" s="604"/>
    </row>
    <row r="44" spans="1:11" s="62" customFormat="1" ht="15" customHeight="1" x14ac:dyDescent="0.25">
      <c r="A44" s="568">
        <v>8.23803122241792</v>
      </c>
      <c r="B44" s="865"/>
      <c r="C44" s="609" t="s">
        <v>680</v>
      </c>
      <c r="D44" s="868"/>
      <c r="E44" s="862"/>
      <c r="F44" s="855"/>
      <c r="G44" s="856"/>
      <c r="H44" s="856"/>
      <c r="I44" s="856"/>
      <c r="J44" s="857"/>
      <c r="K44" s="604"/>
    </row>
    <row r="45" spans="1:11" s="62" customFormat="1" ht="15" customHeight="1" x14ac:dyDescent="0.25">
      <c r="A45" s="568">
        <v>8.3459927615837799</v>
      </c>
      <c r="B45" s="865"/>
      <c r="C45" s="609" t="s">
        <v>680</v>
      </c>
      <c r="D45" s="868"/>
      <c r="E45" s="862"/>
      <c r="F45" s="855"/>
      <c r="G45" s="856"/>
      <c r="H45" s="856"/>
      <c r="I45" s="856"/>
      <c r="J45" s="857"/>
      <c r="K45" s="604"/>
    </row>
    <row r="46" spans="1:11" s="62" customFormat="1" ht="15" customHeight="1" x14ac:dyDescent="0.25">
      <c r="A46" s="568">
        <v>8.4539543007496505</v>
      </c>
      <c r="B46" s="865"/>
      <c r="C46" s="609" t="s">
        <v>680</v>
      </c>
      <c r="D46" s="868"/>
      <c r="E46" s="862"/>
      <c r="F46" s="855"/>
      <c r="G46" s="856"/>
      <c r="H46" s="856"/>
      <c r="I46" s="856"/>
      <c r="J46" s="857"/>
      <c r="K46" s="604"/>
    </row>
    <row r="47" spans="1:11" s="62" customFormat="1" ht="15" customHeight="1" x14ac:dyDescent="0.25">
      <c r="A47" s="568">
        <v>8.5619158399155104</v>
      </c>
      <c r="B47" s="865"/>
      <c r="C47" s="609" t="s">
        <v>680</v>
      </c>
      <c r="D47" s="868"/>
      <c r="E47" s="862"/>
      <c r="F47" s="855"/>
      <c r="G47" s="856"/>
      <c r="H47" s="856"/>
      <c r="I47" s="856"/>
      <c r="J47" s="857"/>
      <c r="K47" s="604"/>
    </row>
    <row r="48" spans="1:11" s="62" customFormat="1" ht="15" customHeight="1" x14ac:dyDescent="0.25">
      <c r="A48" s="568">
        <v>8.6698773790813703</v>
      </c>
      <c r="B48" s="865"/>
      <c r="C48" s="609" t="s">
        <v>680</v>
      </c>
      <c r="D48" s="868"/>
      <c r="E48" s="862"/>
      <c r="F48" s="855"/>
      <c r="G48" s="856"/>
      <c r="H48" s="856"/>
      <c r="I48" s="856"/>
      <c r="J48" s="857"/>
      <c r="K48" s="604"/>
    </row>
    <row r="49" spans="1:11" s="62" customFormat="1" ht="15" customHeight="1" x14ac:dyDescent="0.25">
      <c r="A49" s="569">
        <v>8.7778389182472303</v>
      </c>
      <c r="B49" s="866"/>
      <c r="C49" s="610" t="s">
        <v>680</v>
      </c>
      <c r="D49" s="869"/>
      <c r="E49" s="863"/>
      <c r="F49" s="858"/>
      <c r="G49" s="859"/>
      <c r="H49" s="859"/>
      <c r="I49" s="859"/>
      <c r="J49" s="860"/>
      <c r="K49" s="605"/>
    </row>
    <row r="50" spans="1:11" s="62" customFormat="1" ht="15" customHeight="1" x14ac:dyDescent="0.25">
      <c r="A50" s="567">
        <v>4</v>
      </c>
      <c r="B50" s="864"/>
      <c r="C50" s="608" t="s">
        <v>31</v>
      </c>
      <c r="D50" s="871"/>
      <c r="E50" s="861"/>
      <c r="F50" s="852" t="s">
        <v>33</v>
      </c>
      <c r="G50" s="853"/>
      <c r="H50" s="853"/>
      <c r="I50" s="853"/>
      <c r="J50" s="854"/>
      <c r="K50" s="589">
        <v>4491</v>
      </c>
    </row>
    <row r="51" spans="1:11" s="62" customFormat="1" ht="15" customHeight="1" x14ac:dyDescent="0.25">
      <c r="A51" s="568">
        <v>8.9937619965789608</v>
      </c>
      <c r="B51" s="865"/>
      <c r="C51" s="609"/>
      <c r="D51" s="871"/>
      <c r="E51" s="862"/>
      <c r="F51" s="855"/>
      <c r="G51" s="856"/>
      <c r="H51" s="856"/>
      <c r="I51" s="856"/>
      <c r="J51" s="857"/>
      <c r="K51" s="604"/>
    </row>
    <row r="52" spans="1:11" s="62" customFormat="1" ht="15" customHeight="1" x14ac:dyDescent="0.25">
      <c r="A52" s="568">
        <v>9.1017235357448207</v>
      </c>
      <c r="B52" s="865"/>
      <c r="C52" s="609"/>
      <c r="D52" s="871"/>
      <c r="E52" s="862"/>
      <c r="F52" s="855"/>
      <c r="G52" s="856"/>
      <c r="H52" s="856"/>
      <c r="I52" s="856"/>
      <c r="J52" s="857"/>
      <c r="K52" s="604"/>
    </row>
    <row r="53" spans="1:11" s="62" customFormat="1" ht="15" customHeight="1" x14ac:dyDescent="0.25">
      <c r="A53" s="568">
        <v>9.2096850749106807</v>
      </c>
      <c r="B53" s="865"/>
      <c r="C53" s="609"/>
      <c r="D53" s="871"/>
      <c r="E53" s="862"/>
      <c r="F53" s="855"/>
      <c r="G53" s="856"/>
      <c r="H53" s="856"/>
      <c r="I53" s="856"/>
      <c r="J53" s="857"/>
      <c r="K53" s="604"/>
    </row>
    <row r="54" spans="1:11" s="62" customFormat="1" ht="15" customHeight="1" x14ac:dyDescent="0.25">
      <c r="A54" s="568">
        <v>9.3176466140765406</v>
      </c>
      <c r="B54" s="865"/>
      <c r="C54" s="609"/>
      <c r="D54" s="871"/>
      <c r="E54" s="862"/>
      <c r="F54" s="855"/>
      <c r="G54" s="856"/>
      <c r="H54" s="856"/>
      <c r="I54" s="856"/>
      <c r="J54" s="857"/>
      <c r="K54" s="604"/>
    </row>
    <row r="55" spans="1:11" s="62" customFormat="1" ht="15" customHeight="1" x14ac:dyDescent="0.25">
      <c r="A55" s="568">
        <v>9.4256081532424005</v>
      </c>
      <c r="B55" s="865"/>
      <c r="C55" s="609"/>
      <c r="D55" s="871"/>
      <c r="E55" s="862"/>
      <c r="F55" s="855"/>
      <c r="G55" s="856"/>
      <c r="H55" s="856"/>
      <c r="I55" s="856"/>
      <c r="J55" s="857"/>
      <c r="K55" s="604"/>
    </row>
    <row r="56" spans="1:11" s="62" customFormat="1" ht="15" customHeight="1" x14ac:dyDescent="0.25">
      <c r="A56" s="568">
        <v>9.5335696924082693</v>
      </c>
      <c r="B56" s="865"/>
      <c r="C56" s="609"/>
      <c r="D56" s="871"/>
      <c r="E56" s="862"/>
      <c r="F56" s="855"/>
      <c r="G56" s="856"/>
      <c r="H56" s="856"/>
      <c r="I56" s="856"/>
      <c r="J56" s="857"/>
      <c r="K56" s="604"/>
    </row>
    <row r="57" spans="1:11" s="62" customFormat="1" ht="15" customHeight="1" x14ac:dyDescent="0.25">
      <c r="A57" s="568">
        <v>9.6415312315741293</v>
      </c>
      <c r="B57" s="865"/>
      <c r="C57" s="609"/>
      <c r="D57" s="871"/>
      <c r="E57" s="862"/>
      <c r="F57" s="855"/>
      <c r="G57" s="856"/>
      <c r="H57" s="856"/>
      <c r="I57" s="856"/>
      <c r="J57" s="857"/>
      <c r="K57" s="604"/>
    </row>
    <row r="58" spans="1:11" s="62" customFormat="1" ht="15" customHeight="1" x14ac:dyDescent="0.25">
      <c r="A58" s="568">
        <v>9.7494927707399892</v>
      </c>
      <c r="B58" s="865"/>
      <c r="C58" s="609"/>
      <c r="D58" s="871"/>
      <c r="E58" s="862"/>
      <c r="F58" s="855"/>
      <c r="G58" s="856"/>
      <c r="H58" s="856"/>
      <c r="I58" s="856"/>
      <c r="J58" s="857"/>
      <c r="K58" s="604"/>
    </row>
    <row r="59" spans="1:11" s="62" customFormat="1" ht="15" customHeight="1" x14ac:dyDescent="0.25">
      <c r="A59" s="568">
        <v>9.8574543099058491</v>
      </c>
      <c r="B59" s="865"/>
      <c r="C59" s="609"/>
      <c r="D59" s="871"/>
      <c r="E59" s="862"/>
      <c r="F59" s="855"/>
      <c r="G59" s="856"/>
      <c r="H59" s="856"/>
      <c r="I59" s="856"/>
      <c r="J59" s="857"/>
      <c r="K59" s="604"/>
    </row>
    <row r="60" spans="1:11" s="62" customFormat="1" ht="15" customHeight="1" x14ac:dyDescent="0.25">
      <c r="A60" s="568">
        <v>9.9654158490717109</v>
      </c>
      <c r="B60" s="865"/>
      <c r="C60" s="609"/>
      <c r="D60" s="871"/>
      <c r="E60" s="862"/>
      <c r="F60" s="855"/>
      <c r="G60" s="856"/>
      <c r="H60" s="856"/>
      <c r="I60" s="856"/>
      <c r="J60" s="857"/>
      <c r="K60" s="604"/>
    </row>
    <row r="61" spans="1:11" s="62" customFormat="1" ht="15" customHeight="1" x14ac:dyDescent="0.25">
      <c r="A61" s="568">
        <v>10.073377388237599</v>
      </c>
      <c r="B61" s="865"/>
      <c r="C61" s="609"/>
      <c r="D61" s="871"/>
      <c r="E61" s="862"/>
      <c r="F61" s="855"/>
      <c r="G61" s="856"/>
      <c r="H61" s="856"/>
      <c r="I61" s="856"/>
      <c r="J61" s="857"/>
      <c r="K61" s="604"/>
    </row>
    <row r="62" spans="1:11" s="62" customFormat="1" ht="15" customHeight="1" x14ac:dyDescent="0.25">
      <c r="A62" s="568">
        <v>10.181338927403401</v>
      </c>
      <c r="B62" s="865"/>
      <c r="C62" s="609"/>
      <c r="D62" s="871"/>
      <c r="E62" s="862"/>
      <c r="F62" s="855"/>
      <c r="G62" s="856"/>
      <c r="H62" s="856"/>
      <c r="I62" s="856"/>
      <c r="J62" s="857"/>
      <c r="K62" s="604"/>
    </row>
    <row r="63" spans="1:11" s="62" customFormat="1" ht="15" customHeight="1" x14ac:dyDescent="0.25">
      <c r="A63" s="568">
        <v>10.2893004665693</v>
      </c>
      <c r="B63" s="865"/>
      <c r="C63" s="609"/>
      <c r="D63" s="871"/>
      <c r="E63" s="862"/>
      <c r="F63" s="855"/>
      <c r="G63" s="856"/>
      <c r="H63" s="856"/>
      <c r="I63" s="856"/>
      <c r="J63" s="857"/>
      <c r="K63" s="604"/>
    </row>
    <row r="64" spans="1:11" s="62" customFormat="1" ht="15" customHeight="1" x14ac:dyDescent="0.25">
      <c r="A64" s="569">
        <v>10.3972620057352</v>
      </c>
      <c r="B64" s="866"/>
      <c r="C64" s="610"/>
      <c r="D64" s="871"/>
      <c r="E64" s="863"/>
      <c r="F64" s="858"/>
      <c r="G64" s="859"/>
      <c r="H64" s="859"/>
      <c r="I64" s="859"/>
      <c r="J64" s="860"/>
      <c r="K64" s="605"/>
    </row>
    <row r="65" spans="1:11" s="62" customFormat="1" ht="15" customHeight="1" x14ac:dyDescent="0.25">
      <c r="A65" s="567">
        <v>5</v>
      </c>
      <c r="B65" s="864"/>
      <c r="C65" s="608" t="s">
        <v>32</v>
      </c>
      <c r="D65" s="867"/>
      <c r="E65" s="861"/>
      <c r="F65" s="852" t="s">
        <v>33</v>
      </c>
      <c r="G65" s="853"/>
      <c r="H65" s="853"/>
      <c r="I65" s="853"/>
      <c r="J65" s="854"/>
      <c r="K65" s="589">
        <v>5396</v>
      </c>
    </row>
    <row r="66" spans="1:11" s="62" customFormat="1" ht="15" customHeight="1" x14ac:dyDescent="0.25">
      <c r="A66" s="568">
        <v>10.613185084066901</v>
      </c>
      <c r="B66" s="865"/>
      <c r="C66" s="609" t="s">
        <v>32</v>
      </c>
      <c r="D66" s="868"/>
      <c r="E66" s="862"/>
      <c r="F66" s="855"/>
      <c r="G66" s="856"/>
      <c r="H66" s="856"/>
      <c r="I66" s="856"/>
      <c r="J66" s="857"/>
      <c r="K66" s="604"/>
    </row>
    <row r="67" spans="1:11" s="62" customFormat="1" ht="15" customHeight="1" x14ac:dyDescent="0.25">
      <c r="A67" s="568">
        <v>10.7211466232327</v>
      </c>
      <c r="B67" s="865"/>
      <c r="C67" s="609" t="s">
        <v>32</v>
      </c>
      <c r="D67" s="868"/>
      <c r="E67" s="862"/>
      <c r="F67" s="855"/>
      <c r="G67" s="856"/>
      <c r="H67" s="856"/>
      <c r="I67" s="856"/>
      <c r="J67" s="857"/>
      <c r="K67" s="604"/>
    </row>
    <row r="68" spans="1:11" s="62" customFormat="1" ht="15" customHeight="1" x14ac:dyDescent="0.25">
      <c r="A68" s="568">
        <v>10.829108162398599</v>
      </c>
      <c r="B68" s="865"/>
      <c r="C68" s="609" t="s">
        <v>32</v>
      </c>
      <c r="D68" s="868"/>
      <c r="E68" s="862"/>
      <c r="F68" s="855"/>
      <c r="G68" s="856"/>
      <c r="H68" s="856"/>
      <c r="I68" s="856"/>
      <c r="J68" s="857"/>
      <c r="K68" s="604"/>
    </row>
    <row r="69" spans="1:11" s="62" customFormat="1" ht="15" customHeight="1" x14ac:dyDescent="0.25">
      <c r="A69" s="568">
        <v>10.9370697015645</v>
      </c>
      <c r="B69" s="865"/>
      <c r="C69" s="609" t="s">
        <v>32</v>
      </c>
      <c r="D69" s="868"/>
      <c r="E69" s="862"/>
      <c r="F69" s="855"/>
      <c r="G69" s="856"/>
      <c r="H69" s="856"/>
      <c r="I69" s="856"/>
      <c r="J69" s="857"/>
      <c r="K69" s="604"/>
    </row>
    <row r="70" spans="1:11" s="62" customFormat="1" ht="15" customHeight="1" x14ac:dyDescent="0.25">
      <c r="A70" s="568">
        <v>11.0450312407303</v>
      </c>
      <c r="B70" s="865"/>
      <c r="C70" s="609" t="s">
        <v>32</v>
      </c>
      <c r="D70" s="868"/>
      <c r="E70" s="862"/>
      <c r="F70" s="855"/>
      <c r="G70" s="856"/>
      <c r="H70" s="856"/>
      <c r="I70" s="856"/>
      <c r="J70" s="857"/>
      <c r="K70" s="604"/>
    </row>
    <row r="71" spans="1:11" s="62" customFormat="1" ht="15" customHeight="1" x14ac:dyDescent="0.25">
      <c r="A71" s="568">
        <v>11.1529927798962</v>
      </c>
      <c r="B71" s="865"/>
      <c r="C71" s="609" t="s">
        <v>32</v>
      </c>
      <c r="D71" s="868"/>
      <c r="E71" s="862"/>
      <c r="F71" s="855"/>
      <c r="G71" s="856"/>
      <c r="H71" s="856"/>
      <c r="I71" s="856"/>
      <c r="J71" s="857"/>
      <c r="K71" s="604"/>
    </row>
    <row r="72" spans="1:11" s="62" customFormat="1" ht="15" customHeight="1" x14ac:dyDescent="0.25">
      <c r="A72" s="568">
        <v>11.260954319062099</v>
      </c>
      <c r="B72" s="865"/>
      <c r="C72" s="609" t="s">
        <v>32</v>
      </c>
      <c r="D72" s="868"/>
      <c r="E72" s="862"/>
      <c r="F72" s="855"/>
      <c r="G72" s="856"/>
      <c r="H72" s="856"/>
      <c r="I72" s="856"/>
      <c r="J72" s="857"/>
      <c r="K72" s="604"/>
    </row>
    <row r="73" spans="1:11" s="62" customFormat="1" ht="15" customHeight="1" x14ac:dyDescent="0.25">
      <c r="A73" s="568">
        <v>11.368915858227901</v>
      </c>
      <c r="B73" s="865"/>
      <c r="C73" s="609" t="s">
        <v>32</v>
      </c>
      <c r="D73" s="868"/>
      <c r="E73" s="862"/>
      <c r="F73" s="855"/>
      <c r="G73" s="856"/>
      <c r="H73" s="856"/>
      <c r="I73" s="856"/>
      <c r="J73" s="857"/>
      <c r="K73" s="604"/>
    </row>
    <row r="74" spans="1:11" s="62" customFormat="1" ht="15" customHeight="1" x14ac:dyDescent="0.25">
      <c r="A74" s="568">
        <v>11.4768773973938</v>
      </c>
      <c r="B74" s="865"/>
      <c r="C74" s="609" t="s">
        <v>32</v>
      </c>
      <c r="D74" s="868"/>
      <c r="E74" s="862"/>
      <c r="F74" s="855"/>
      <c r="G74" s="856"/>
      <c r="H74" s="856"/>
      <c r="I74" s="856"/>
      <c r="J74" s="857"/>
      <c r="K74" s="604"/>
    </row>
    <row r="75" spans="1:11" s="62" customFormat="1" ht="15" customHeight="1" x14ac:dyDescent="0.25">
      <c r="A75" s="568">
        <v>11.584838936559599</v>
      </c>
      <c r="B75" s="865"/>
      <c r="C75" s="609" t="s">
        <v>32</v>
      </c>
      <c r="D75" s="868"/>
      <c r="E75" s="862"/>
      <c r="F75" s="855"/>
      <c r="G75" s="856"/>
      <c r="H75" s="856"/>
      <c r="I75" s="856"/>
      <c r="J75" s="857"/>
      <c r="K75" s="604"/>
    </row>
    <row r="76" spans="1:11" s="62" customFormat="1" ht="15" customHeight="1" x14ac:dyDescent="0.25">
      <c r="A76" s="568">
        <v>11.6928004757255</v>
      </c>
      <c r="B76" s="865"/>
      <c r="C76" s="609" t="s">
        <v>32</v>
      </c>
      <c r="D76" s="868"/>
      <c r="E76" s="862"/>
      <c r="F76" s="855"/>
      <c r="G76" s="856"/>
      <c r="H76" s="856"/>
      <c r="I76" s="856"/>
      <c r="J76" s="857"/>
      <c r="K76" s="604"/>
    </row>
    <row r="77" spans="1:11" s="62" customFormat="1" ht="15" customHeight="1" x14ac:dyDescent="0.25">
      <c r="A77" s="568">
        <v>11.800762014891401</v>
      </c>
      <c r="B77" s="865"/>
      <c r="C77" s="609" t="s">
        <v>32</v>
      </c>
      <c r="D77" s="868"/>
      <c r="E77" s="862"/>
      <c r="F77" s="855"/>
      <c r="G77" s="856"/>
      <c r="H77" s="856"/>
      <c r="I77" s="856"/>
      <c r="J77" s="857"/>
      <c r="K77" s="604"/>
    </row>
    <row r="78" spans="1:11" s="62" customFormat="1" ht="15" customHeight="1" x14ac:dyDescent="0.25">
      <c r="A78" s="568">
        <v>11.9087235540572</v>
      </c>
      <c r="B78" s="865"/>
      <c r="C78" s="609" t="s">
        <v>32</v>
      </c>
      <c r="D78" s="868"/>
      <c r="E78" s="862"/>
      <c r="F78" s="855"/>
      <c r="G78" s="856"/>
      <c r="H78" s="856"/>
      <c r="I78" s="856"/>
      <c r="J78" s="857"/>
      <c r="K78" s="604"/>
    </row>
    <row r="79" spans="1:11" s="62" customFormat="1" ht="15" customHeight="1" x14ac:dyDescent="0.25">
      <c r="A79" s="569">
        <v>12.016685093223099</v>
      </c>
      <c r="B79" s="866"/>
      <c r="C79" s="610" t="s">
        <v>32</v>
      </c>
      <c r="D79" s="869"/>
      <c r="E79" s="863"/>
      <c r="F79" s="858"/>
      <c r="G79" s="859"/>
      <c r="H79" s="859"/>
      <c r="I79" s="859"/>
      <c r="J79" s="860"/>
      <c r="K79" s="605"/>
    </row>
    <row r="80" spans="1:11" s="62" customFormat="1" ht="15" customHeight="1" x14ac:dyDescent="0.25">
      <c r="A80" s="567">
        <v>6</v>
      </c>
      <c r="B80" s="864"/>
      <c r="C80" s="608" t="s">
        <v>1266</v>
      </c>
      <c r="D80" s="867"/>
      <c r="E80" s="861"/>
      <c r="F80" s="852" t="s">
        <v>33</v>
      </c>
      <c r="G80" s="853"/>
      <c r="H80" s="853"/>
      <c r="I80" s="853"/>
      <c r="J80" s="854"/>
      <c r="K80" s="589">
        <v>4811</v>
      </c>
    </row>
    <row r="81" spans="1:11" s="62" customFormat="1" ht="15" customHeight="1" x14ac:dyDescent="0.25">
      <c r="A81" s="568">
        <v>12.2326081715548</v>
      </c>
      <c r="B81" s="865"/>
      <c r="C81" s="609" t="s">
        <v>32</v>
      </c>
      <c r="D81" s="868"/>
      <c r="E81" s="862"/>
      <c r="F81" s="855"/>
      <c r="G81" s="856"/>
      <c r="H81" s="856"/>
      <c r="I81" s="856"/>
      <c r="J81" s="857"/>
      <c r="K81" s="604"/>
    </row>
    <row r="82" spans="1:11" s="62" customFormat="1" ht="15" customHeight="1" x14ac:dyDescent="0.25">
      <c r="A82" s="568">
        <v>12.3405697107207</v>
      </c>
      <c r="B82" s="865"/>
      <c r="C82" s="609" t="s">
        <v>32</v>
      </c>
      <c r="D82" s="868"/>
      <c r="E82" s="862"/>
      <c r="F82" s="855"/>
      <c r="G82" s="856"/>
      <c r="H82" s="856"/>
      <c r="I82" s="856"/>
      <c r="J82" s="857"/>
      <c r="K82" s="604"/>
    </row>
    <row r="83" spans="1:11" s="62" customFormat="1" ht="15" customHeight="1" x14ac:dyDescent="0.25">
      <c r="A83" s="568">
        <v>12.4485312498865</v>
      </c>
      <c r="B83" s="865"/>
      <c r="C83" s="609" t="s">
        <v>32</v>
      </c>
      <c r="D83" s="868"/>
      <c r="E83" s="862"/>
      <c r="F83" s="855"/>
      <c r="G83" s="856"/>
      <c r="H83" s="856"/>
      <c r="I83" s="856"/>
      <c r="J83" s="857"/>
      <c r="K83" s="604"/>
    </row>
    <row r="84" spans="1:11" s="62" customFormat="1" ht="15" customHeight="1" x14ac:dyDescent="0.25">
      <c r="A84" s="568">
        <v>12.556492789052401</v>
      </c>
      <c r="B84" s="865"/>
      <c r="C84" s="609" t="s">
        <v>32</v>
      </c>
      <c r="D84" s="868"/>
      <c r="E84" s="862"/>
      <c r="F84" s="855"/>
      <c r="G84" s="856"/>
      <c r="H84" s="856"/>
      <c r="I84" s="856"/>
      <c r="J84" s="857"/>
      <c r="K84" s="604"/>
    </row>
    <row r="85" spans="1:11" s="62" customFormat="1" ht="15" customHeight="1" x14ac:dyDescent="0.25">
      <c r="A85" s="568">
        <v>12.6644543282183</v>
      </c>
      <c r="B85" s="865"/>
      <c r="C85" s="609" t="s">
        <v>32</v>
      </c>
      <c r="D85" s="868"/>
      <c r="E85" s="862"/>
      <c r="F85" s="855"/>
      <c r="G85" s="856"/>
      <c r="H85" s="856"/>
      <c r="I85" s="856"/>
      <c r="J85" s="857"/>
      <c r="K85" s="604"/>
    </row>
    <row r="86" spans="1:11" s="62" customFormat="1" ht="15" customHeight="1" x14ac:dyDescent="0.25">
      <c r="A86" s="568">
        <v>12.772415867384099</v>
      </c>
      <c r="B86" s="865"/>
      <c r="C86" s="609" t="s">
        <v>32</v>
      </c>
      <c r="D86" s="868"/>
      <c r="E86" s="862"/>
      <c r="F86" s="855"/>
      <c r="G86" s="856"/>
      <c r="H86" s="856"/>
      <c r="I86" s="856"/>
      <c r="J86" s="857"/>
      <c r="K86" s="604"/>
    </row>
    <row r="87" spans="1:11" s="62" customFormat="1" ht="15" customHeight="1" x14ac:dyDescent="0.25">
      <c r="A87" s="568">
        <v>12.88037740655</v>
      </c>
      <c r="B87" s="865"/>
      <c r="C87" s="609" t="s">
        <v>32</v>
      </c>
      <c r="D87" s="868"/>
      <c r="E87" s="862"/>
      <c r="F87" s="855"/>
      <c r="G87" s="856"/>
      <c r="H87" s="856"/>
      <c r="I87" s="856"/>
      <c r="J87" s="857"/>
      <c r="K87" s="604"/>
    </row>
    <row r="88" spans="1:11" s="62" customFormat="1" ht="15" customHeight="1" x14ac:dyDescent="0.25">
      <c r="A88" s="568">
        <v>12.9883389457158</v>
      </c>
      <c r="B88" s="865"/>
      <c r="C88" s="609" t="s">
        <v>32</v>
      </c>
      <c r="D88" s="868"/>
      <c r="E88" s="862"/>
      <c r="F88" s="855"/>
      <c r="G88" s="856"/>
      <c r="H88" s="856"/>
      <c r="I88" s="856"/>
      <c r="J88" s="857"/>
      <c r="K88" s="604"/>
    </row>
    <row r="89" spans="1:11" s="62" customFormat="1" ht="15" customHeight="1" x14ac:dyDescent="0.25">
      <c r="A89" s="568">
        <v>13.0963004848817</v>
      </c>
      <c r="B89" s="865"/>
      <c r="C89" s="609" t="s">
        <v>32</v>
      </c>
      <c r="D89" s="868"/>
      <c r="E89" s="862"/>
      <c r="F89" s="855"/>
      <c r="G89" s="856"/>
      <c r="H89" s="856"/>
      <c r="I89" s="856"/>
      <c r="J89" s="857"/>
      <c r="K89" s="604"/>
    </row>
    <row r="90" spans="1:11" s="62" customFormat="1" ht="15" customHeight="1" x14ac:dyDescent="0.25">
      <c r="A90" s="568">
        <v>13.204262024047599</v>
      </c>
      <c r="B90" s="865"/>
      <c r="C90" s="609" t="s">
        <v>32</v>
      </c>
      <c r="D90" s="868"/>
      <c r="E90" s="862"/>
      <c r="F90" s="855"/>
      <c r="G90" s="856"/>
      <c r="H90" s="856"/>
      <c r="I90" s="856"/>
      <c r="J90" s="857"/>
      <c r="K90" s="604"/>
    </row>
    <row r="91" spans="1:11" s="62" customFormat="1" ht="15" customHeight="1" x14ac:dyDescent="0.25">
      <c r="A91" s="568">
        <v>13.312223563213401</v>
      </c>
      <c r="B91" s="865"/>
      <c r="C91" s="609" t="s">
        <v>32</v>
      </c>
      <c r="D91" s="868"/>
      <c r="E91" s="862"/>
      <c r="F91" s="855"/>
      <c r="G91" s="856"/>
      <c r="H91" s="856"/>
      <c r="I91" s="856"/>
      <c r="J91" s="857"/>
      <c r="K91" s="604"/>
    </row>
    <row r="92" spans="1:11" s="62" customFormat="1" ht="15" customHeight="1" x14ac:dyDescent="0.25">
      <c r="A92" s="568">
        <v>13.4201851023793</v>
      </c>
      <c r="B92" s="865"/>
      <c r="C92" s="609" t="s">
        <v>32</v>
      </c>
      <c r="D92" s="868"/>
      <c r="E92" s="862"/>
      <c r="F92" s="855"/>
      <c r="G92" s="856"/>
      <c r="H92" s="856"/>
      <c r="I92" s="856"/>
      <c r="J92" s="857"/>
      <c r="K92" s="604"/>
    </row>
    <row r="93" spans="1:11" s="62" customFormat="1" ht="15" customHeight="1" x14ac:dyDescent="0.25">
      <c r="A93" s="568">
        <v>13.528146641545099</v>
      </c>
      <c r="B93" s="865"/>
      <c r="C93" s="609" t="s">
        <v>32</v>
      </c>
      <c r="D93" s="868"/>
      <c r="E93" s="862"/>
      <c r="F93" s="855"/>
      <c r="G93" s="856"/>
      <c r="H93" s="856"/>
      <c r="I93" s="856"/>
      <c r="J93" s="857"/>
      <c r="K93" s="604"/>
    </row>
    <row r="94" spans="1:11" s="62" customFormat="1" ht="15" customHeight="1" x14ac:dyDescent="0.25">
      <c r="A94" s="569">
        <v>13.636108180711</v>
      </c>
      <c r="B94" s="866"/>
      <c r="C94" s="610" t="s">
        <v>32</v>
      </c>
      <c r="D94" s="869"/>
      <c r="E94" s="863"/>
      <c r="F94" s="858"/>
      <c r="G94" s="859"/>
      <c r="H94" s="859"/>
      <c r="I94" s="859"/>
      <c r="J94" s="860"/>
      <c r="K94" s="605"/>
    </row>
    <row r="95" spans="1:11" s="62" customFormat="1" ht="15" customHeight="1" x14ac:dyDescent="0.25">
      <c r="A95" s="567">
        <v>7</v>
      </c>
      <c r="B95" s="864"/>
      <c r="C95" s="608" t="s">
        <v>1264</v>
      </c>
      <c r="D95" s="867"/>
      <c r="E95" s="861"/>
      <c r="F95" s="852" t="s">
        <v>33</v>
      </c>
      <c r="G95" s="853"/>
      <c r="H95" s="853"/>
      <c r="I95" s="853"/>
      <c r="J95" s="854"/>
      <c r="K95" s="589">
        <v>5346</v>
      </c>
    </row>
    <row r="96" spans="1:11" s="62" customFormat="1" ht="15" customHeight="1" x14ac:dyDescent="0.25">
      <c r="A96" s="568">
        <v>2.6507666098807401</v>
      </c>
      <c r="B96" s="865"/>
      <c r="C96" s="609" t="s">
        <v>32</v>
      </c>
      <c r="D96" s="868"/>
      <c r="E96" s="862"/>
      <c r="F96" s="855"/>
      <c r="G96" s="856"/>
      <c r="H96" s="856"/>
      <c r="I96" s="856"/>
      <c r="J96" s="857"/>
      <c r="K96" s="604"/>
    </row>
    <row r="97" spans="1:11" s="62" customFormat="1" ht="15" customHeight="1" x14ac:dyDescent="0.25">
      <c r="A97" s="568">
        <v>2.6788756388415602</v>
      </c>
      <c r="B97" s="865"/>
      <c r="C97" s="609" t="s">
        <v>32</v>
      </c>
      <c r="D97" s="868"/>
      <c r="E97" s="862"/>
      <c r="F97" s="855"/>
      <c r="G97" s="856"/>
      <c r="H97" s="856"/>
      <c r="I97" s="856"/>
      <c r="J97" s="857"/>
      <c r="K97" s="604"/>
    </row>
    <row r="98" spans="1:11" s="62" customFormat="1" ht="15" customHeight="1" x14ac:dyDescent="0.25">
      <c r="A98" s="568">
        <v>2.7069846678023799</v>
      </c>
      <c r="B98" s="865"/>
      <c r="C98" s="609" t="s">
        <v>32</v>
      </c>
      <c r="D98" s="868"/>
      <c r="E98" s="862"/>
      <c r="F98" s="855"/>
      <c r="G98" s="856"/>
      <c r="H98" s="856"/>
      <c r="I98" s="856"/>
      <c r="J98" s="857"/>
      <c r="K98" s="604"/>
    </row>
    <row r="99" spans="1:11" s="62" customFormat="1" ht="15" customHeight="1" x14ac:dyDescent="0.25">
      <c r="A99" s="568">
        <v>2.7350936967632</v>
      </c>
      <c r="B99" s="865"/>
      <c r="C99" s="609" t="s">
        <v>32</v>
      </c>
      <c r="D99" s="868"/>
      <c r="E99" s="862"/>
      <c r="F99" s="855"/>
      <c r="G99" s="856"/>
      <c r="H99" s="856"/>
      <c r="I99" s="856"/>
      <c r="J99" s="857"/>
      <c r="K99" s="604"/>
    </row>
    <row r="100" spans="1:11" s="62" customFormat="1" ht="15" customHeight="1" x14ac:dyDescent="0.25">
      <c r="A100" s="568">
        <v>2.7632027257240201</v>
      </c>
      <c r="B100" s="865"/>
      <c r="C100" s="609" t="s">
        <v>32</v>
      </c>
      <c r="D100" s="868"/>
      <c r="E100" s="862"/>
      <c r="F100" s="855"/>
      <c r="G100" s="856"/>
      <c r="H100" s="856"/>
      <c r="I100" s="856"/>
      <c r="J100" s="857"/>
      <c r="K100" s="604"/>
    </row>
    <row r="101" spans="1:11" s="62" customFormat="1" ht="15" customHeight="1" x14ac:dyDescent="0.25">
      <c r="A101" s="568">
        <v>2.7913117546848301</v>
      </c>
      <c r="B101" s="865"/>
      <c r="C101" s="609" t="s">
        <v>32</v>
      </c>
      <c r="D101" s="868"/>
      <c r="E101" s="862"/>
      <c r="F101" s="855"/>
      <c r="G101" s="856"/>
      <c r="H101" s="856"/>
      <c r="I101" s="856"/>
      <c r="J101" s="857"/>
      <c r="K101" s="604"/>
    </row>
    <row r="102" spans="1:11" s="62" customFormat="1" ht="15" customHeight="1" x14ac:dyDescent="0.25">
      <c r="A102" s="568">
        <v>2.8194207836456502</v>
      </c>
      <c r="B102" s="865"/>
      <c r="C102" s="609" t="s">
        <v>32</v>
      </c>
      <c r="D102" s="868"/>
      <c r="E102" s="862"/>
      <c r="F102" s="855"/>
      <c r="G102" s="856"/>
      <c r="H102" s="856"/>
      <c r="I102" s="856"/>
      <c r="J102" s="857"/>
      <c r="K102" s="604"/>
    </row>
    <row r="103" spans="1:11" s="62" customFormat="1" ht="15" customHeight="1" x14ac:dyDescent="0.25">
      <c r="A103" s="568">
        <v>2.8475298126064699</v>
      </c>
      <c r="B103" s="865"/>
      <c r="C103" s="609" t="s">
        <v>32</v>
      </c>
      <c r="D103" s="868"/>
      <c r="E103" s="862"/>
      <c r="F103" s="855"/>
      <c r="G103" s="856"/>
      <c r="H103" s="856"/>
      <c r="I103" s="856"/>
      <c r="J103" s="857"/>
      <c r="K103" s="604"/>
    </row>
    <row r="104" spans="1:11" s="62" customFormat="1" ht="15" customHeight="1" x14ac:dyDescent="0.25">
      <c r="A104" s="568">
        <v>2.87563884156729</v>
      </c>
      <c r="B104" s="865"/>
      <c r="C104" s="609" t="s">
        <v>32</v>
      </c>
      <c r="D104" s="868"/>
      <c r="E104" s="862"/>
      <c r="F104" s="855"/>
      <c r="G104" s="856"/>
      <c r="H104" s="856"/>
      <c r="I104" s="856"/>
      <c r="J104" s="857"/>
      <c r="K104" s="604"/>
    </row>
    <row r="105" spans="1:11" s="62" customFormat="1" ht="15" customHeight="1" x14ac:dyDescent="0.25">
      <c r="A105" s="568">
        <v>2.9037478705280999</v>
      </c>
      <c r="B105" s="865"/>
      <c r="C105" s="609" t="s">
        <v>32</v>
      </c>
      <c r="D105" s="868"/>
      <c r="E105" s="862"/>
      <c r="F105" s="855"/>
      <c r="G105" s="856"/>
      <c r="H105" s="856"/>
      <c r="I105" s="856"/>
      <c r="J105" s="857"/>
      <c r="K105" s="604"/>
    </row>
    <row r="106" spans="1:11" s="62" customFormat="1" ht="15" customHeight="1" x14ac:dyDescent="0.25">
      <c r="A106" s="568">
        <v>2.93185689948892</v>
      </c>
      <c r="B106" s="865"/>
      <c r="C106" s="609" t="s">
        <v>32</v>
      </c>
      <c r="D106" s="868"/>
      <c r="E106" s="862"/>
      <c r="F106" s="855"/>
      <c r="G106" s="856"/>
      <c r="H106" s="856"/>
      <c r="I106" s="856"/>
      <c r="J106" s="857"/>
      <c r="K106" s="604"/>
    </row>
    <row r="107" spans="1:11" s="62" customFormat="1" ht="15" customHeight="1" x14ac:dyDescent="0.25">
      <c r="A107" s="568">
        <v>2.9599659284497402</v>
      </c>
      <c r="B107" s="865"/>
      <c r="C107" s="609" t="s">
        <v>32</v>
      </c>
      <c r="D107" s="868"/>
      <c r="E107" s="862"/>
      <c r="F107" s="855"/>
      <c r="G107" s="856"/>
      <c r="H107" s="856"/>
      <c r="I107" s="856"/>
      <c r="J107" s="857"/>
      <c r="K107" s="604"/>
    </row>
    <row r="108" spans="1:11" s="62" customFormat="1" ht="15" customHeight="1" x14ac:dyDescent="0.25">
      <c r="A108" s="568">
        <v>2.9880749574105598</v>
      </c>
      <c r="B108" s="865"/>
      <c r="C108" s="609" t="s">
        <v>32</v>
      </c>
      <c r="D108" s="868"/>
      <c r="E108" s="862"/>
      <c r="F108" s="855"/>
      <c r="G108" s="856"/>
      <c r="H108" s="856"/>
      <c r="I108" s="856"/>
      <c r="J108" s="857"/>
      <c r="K108" s="604"/>
    </row>
    <row r="109" spans="1:11" s="62" customFormat="1" ht="15" customHeight="1" x14ac:dyDescent="0.25">
      <c r="A109" s="569">
        <v>3.01618398637138</v>
      </c>
      <c r="B109" s="866"/>
      <c r="C109" s="610" t="s">
        <v>32</v>
      </c>
      <c r="D109" s="869"/>
      <c r="E109" s="863"/>
      <c r="F109" s="858"/>
      <c r="G109" s="859"/>
      <c r="H109" s="859"/>
      <c r="I109" s="859"/>
      <c r="J109" s="860"/>
      <c r="K109" s="605"/>
    </row>
    <row r="110" spans="1:11" s="62" customFormat="1" ht="15" customHeight="1" x14ac:dyDescent="0.25">
      <c r="A110" s="567">
        <v>8</v>
      </c>
      <c r="B110" s="864"/>
      <c r="C110" s="608" t="s">
        <v>1265</v>
      </c>
      <c r="D110" s="867"/>
      <c r="E110" s="861"/>
      <c r="F110" s="852" t="s">
        <v>33</v>
      </c>
      <c r="G110" s="853"/>
      <c r="H110" s="853"/>
      <c r="I110" s="853"/>
      <c r="J110" s="854"/>
      <c r="K110" s="589">
        <v>4010</v>
      </c>
    </row>
    <row r="111" spans="1:11" s="62" customFormat="1" ht="15" customHeight="1" x14ac:dyDescent="0.25">
      <c r="A111" s="568">
        <v>3.07240204429301</v>
      </c>
      <c r="B111" s="865"/>
      <c r="C111" s="609" t="s">
        <v>32</v>
      </c>
      <c r="D111" s="868"/>
      <c r="E111" s="862"/>
      <c r="F111" s="855"/>
      <c r="G111" s="856"/>
      <c r="H111" s="856"/>
      <c r="I111" s="856"/>
      <c r="J111" s="857"/>
      <c r="K111" s="604"/>
    </row>
    <row r="112" spans="1:11" s="62" customFormat="1" ht="15" customHeight="1" x14ac:dyDescent="0.25">
      <c r="A112" s="568">
        <v>3.1005110732538301</v>
      </c>
      <c r="B112" s="865"/>
      <c r="C112" s="609" t="s">
        <v>32</v>
      </c>
      <c r="D112" s="868"/>
      <c r="E112" s="862"/>
      <c r="F112" s="855"/>
      <c r="G112" s="856"/>
      <c r="H112" s="856"/>
      <c r="I112" s="856"/>
      <c r="J112" s="857"/>
      <c r="K112" s="604"/>
    </row>
    <row r="113" spans="1:11" s="62" customFormat="1" ht="15" customHeight="1" x14ac:dyDescent="0.25">
      <c r="A113" s="568">
        <v>3.1286201022146498</v>
      </c>
      <c r="B113" s="865"/>
      <c r="C113" s="609" t="s">
        <v>32</v>
      </c>
      <c r="D113" s="868"/>
      <c r="E113" s="862"/>
      <c r="F113" s="855"/>
      <c r="G113" s="856"/>
      <c r="H113" s="856"/>
      <c r="I113" s="856"/>
      <c r="J113" s="857"/>
      <c r="K113" s="604"/>
    </row>
    <row r="114" spans="1:11" s="62" customFormat="1" ht="15" customHeight="1" x14ac:dyDescent="0.25">
      <c r="A114" s="568">
        <v>3.1567291311754602</v>
      </c>
      <c r="B114" s="865"/>
      <c r="C114" s="609" t="s">
        <v>32</v>
      </c>
      <c r="D114" s="868"/>
      <c r="E114" s="862"/>
      <c r="F114" s="855"/>
      <c r="G114" s="856"/>
      <c r="H114" s="856"/>
      <c r="I114" s="856"/>
      <c r="J114" s="857"/>
      <c r="K114" s="604"/>
    </row>
    <row r="115" spans="1:11" s="62" customFormat="1" ht="15" customHeight="1" x14ac:dyDescent="0.25">
      <c r="A115" s="568">
        <v>3.1848381601362798</v>
      </c>
      <c r="B115" s="865"/>
      <c r="C115" s="609" t="s">
        <v>32</v>
      </c>
      <c r="D115" s="868"/>
      <c r="E115" s="862"/>
      <c r="F115" s="855"/>
      <c r="G115" s="856"/>
      <c r="H115" s="856"/>
      <c r="I115" s="856"/>
      <c r="J115" s="857"/>
      <c r="K115" s="604"/>
    </row>
    <row r="116" spans="1:11" s="62" customFormat="1" ht="15" customHeight="1" x14ac:dyDescent="0.25">
      <c r="A116" s="568">
        <v>3.2129471890971</v>
      </c>
      <c r="B116" s="865"/>
      <c r="C116" s="609" t="s">
        <v>32</v>
      </c>
      <c r="D116" s="868"/>
      <c r="E116" s="862"/>
      <c r="F116" s="855"/>
      <c r="G116" s="856"/>
      <c r="H116" s="856"/>
      <c r="I116" s="856"/>
      <c r="J116" s="857"/>
      <c r="K116" s="604"/>
    </row>
    <row r="117" spans="1:11" s="62" customFormat="1" ht="15" customHeight="1" x14ac:dyDescent="0.25">
      <c r="A117" s="568">
        <v>3.2410562180579201</v>
      </c>
      <c r="B117" s="865"/>
      <c r="C117" s="609" t="s">
        <v>32</v>
      </c>
      <c r="D117" s="868"/>
      <c r="E117" s="862"/>
      <c r="F117" s="855"/>
      <c r="G117" s="856"/>
      <c r="H117" s="856"/>
      <c r="I117" s="856"/>
      <c r="J117" s="857"/>
      <c r="K117" s="604"/>
    </row>
    <row r="118" spans="1:11" s="62" customFormat="1" ht="15" customHeight="1" x14ac:dyDescent="0.25">
      <c r="A118" s="568">
        <v>3.26916524701873</v>
      </c>
      <c r="B118" s="865"/>
      <c r="C118" s="609" t="s">
        <v>32</v>
      </c>
      <c r="D118" s="868"/>
      <c r="E118" s="862"/>
      <c r="F118" s="855"/>
      <c r="G118" s="856"/>
      <c r="H118" s="856"/>
      <c r="I118" s="856"/>
      <c r="J118" s="857"/>
      <c r="K118" s="604"/>
    </row>
    <row r="119" spans="1:11" s="62" customFormat="1" ht="15" customHeight="1" x14ac:dyDescent="0.25">
      <c r="A119" s="568">
        <v>3.2972742759795501</v>
      </c>
      <c r="B119" s="865"/>
      <c r="C119" s="609" t="s">
        <v>32</v>
      </c>
      <c r="D119" s="868"/>
      <c r="E119" s="862"/>
      <c r="F119" s="855"/>
      <c r="G119" s="856"/>
      <c r="H119" s="856"/>
      <c r="I119" s="856"/>
      <c r="J119" s="857"/>
      <c r="K119" s="604"/>
    </row>
    <row r="120" spans="1:11" s="62" customFormat="1" ht="15" customHeight="1" x14ac:dyDescent="0.25">
      <c r="A120" s="568">
        <v>3.3253833049403698</v>
      </c>
      <c r="B120" s="865"/>
      <c r="C120" s="609" t="s">
        <v>32</v>
      </c>
      <c r="D120" s="868"/>
      <c r="E120" s="862"/>
      <c r="F120" s="855"/>
      <c r="G120" s="856"/>
      <c r="H120" s="856"/>
      <c r="I120" s="856"/>
      <c r="J120" s="857"/>
      <c r="K120" s="604"/>
    </row>
    <row r="121" spans="1:11" s="62" customFormat="1" ht="15" customHeight="1" x14ac:dyDescent="0.25">
      <c r="A121" s="568">
        <v>3.3534923339011899</v>
      </c>
      <c r="B121" s="865"/>
      <c r="C121" s="609" t="s">
        <v>32</v>
      </c>
      <c r="D121" s="868"/>
      <c r="E121" s="862"/>
      <c r="F121" s="855"/>
      <c r="G121" s="856"/>
      <c r="H121" s="856"/>
      <c r="I121" s="856"/>
      <c r="J121" s="857"/>
      <c r="K121" s="604"/>
    </row>
    <row r="122" spans="1:11" s="62" customFormat="1" ht="15" customHeight="1" x14ac:dyDescent="0.25">
      <c r="A122" s="568">
        <v>3.3816013628620101</v>
      </c>
      <c r="B122" s="865"/>
      <c r="C122" s="609" t="s">
        <v>32</v>
      </c>
      <c r="D122" s="868"/>
      <c r="E122" s="862"/>
      <c r="F122" s="855"/>
      <c r="G122" s="856"/>
      <c r="H122" s="856"/>
      <c r="I122" s="856"/>
      <c r="J122" s="857"/>
      <c r="K122" s="604"/>
    </row>
    <row r="123" spans="1:11" s="62" customFormat="1" ht="15" customHeight="1" x14ac:dyDescent="0.25">
      <c r="A123" s="568">
        <v>3.40971039182282</v>
      </c>
      <c r="B123" s="865"/>
      <c r="C123" s="609" t="s">
        <v>32</v>
      </c>
      <c r="D123" s="868"/>
      <c r="E123" s="862"/>
      <c r="F123" s="855"/>
      <c r="G123" s="856"/>
      <c r="H123" s="856"/>
      <c r="I123" s="856"/>
      <c r="J123" s="857"/>
      <c r="K123" s="604"/>
    </row>
    <row r="124" spans="1:11" s="62" customFormat="1" ht="15" customHeight="1" x14ac:dyDescent="0.25">
      <c r="A124" s="569">
        <v>3.4378194207836401</v>
      </c>
      <c r="B124" s="866"/>
      <c r="C124" s="610" t="s">
        <v>32</v>
      </c>
      <c r="D124" s="869"/>
      <c r="E124" s="863"/>
      <c r="F124" s="858"/>
      <c r="G124" s="859"/>
      <c r="H124" s="859"/>
      <c r="I124" s="859"/>
      <c r="J124" s="860"/>
      <c r="K124" s="605"/>
    </row>
    <row r="125" spans="1:11" s="62" customFormat="1" ht="15" customHeight="1" x14ac:dyDescent="0.25">
      <c r="A125" s="567">
        <v>9</v>
      </c>
      <c r="B125" s="864"/>
      <c r="C125" s="608" t="s">
        <v>34</v>
      </c>
      <c r="D125" s="867"/>
      <c r="E125" s="870" t="s">
        <v>1192</v>
      </c>
      <c r="F125" s="852" t="s">
        <v>35</v>
      </c>
      <c r="G125" s="853"/>
      <c r="H125" s="853"/>
      <c r="I125" s="853"/>
      <c r="J125" s="854"/>
      <c r="K125" s="589">
        <v>2101</v>
      </c>
    </row>
    <row r="126" spans="1:11" s="62" customFormat="1" ht="15" customHeight="1" x14ac:dyDescent="0.25">
      <c r="A126" s="568">
        <v>3.4940374787052799</v>
      </c>
      <c r="B126" s="865"/>
      <c r="C126" s="609" t="s">
        <v>34</v>
      </c>
      <c r="D126" s="868"/>
      <c r="E126" s="862"/>
      <c r="F126" s="855"/>
      <c r="G126" s="856"/>
      <c r="H126" s="856"/>
      <c r="I126" s="856"/>
      <c r="J126" s="857"/>
      <c r="K126" s="604"/>
    </row>
    <row r="127" spans="1:11" s="62" customFormat="1" ht="15" customHeight="1" x14ac:dyDescent="0.25">
      <c r="A127" s="568">
        <v>3.5221465076660898</v>
      </c>
      <c r="B127" s="865"/>
      <c r="C127" s="609" t="s">
        <v>34</v>
      </c>
      <c r="D127" s="868"/>
      <c r="E127" s="862"/>
      <c r="F127" s="855"/>
      <c r="G127" s="856"/>
      <c r="H127" s="856"/>
      <c r="I127" s="856"/>
      <c r="J127" s="857"/>
      <c r="K127" s="604"/>
    </row>
    <row r="128" spans="1:11" s="62" customFormat="1" ht="15" customHeight="1" x14ac:dyDescent="0.25">
      <c r="A128" s="568">
        <v>3.55025553662691</v>
      </c>
      <c r="B128" s="865"/>
      <c r="C128" s="609" t="s">
        <v>34</v>
      </c>
      <c r="D128" s="868"/>
      <c r="E128" s="862"/>
      <c r="F128" s="855"/>
      <c r="G128" s="856"/>
      <c r="H128" s="856"/>
      <c r="I128" s="856"/>
      <c r="J128" s="857"/>
      <c r="K128" s="604"/>
    </row>
    <row r="129" spans="1:11" s="62" customFormat="1" ht="15" customHeight="1" x14ac:dyDescent="0.25">
      <c r="A129" s="568">
        <v>3.5783645655877301</v>
      </c>
      <c r="B129" s="865"/>
      <c r="C129" s="609" t="s">
        <v>34</v>
      </c>
      <c r="D129" s="868"/>
      <c r="E129" s="862"/>
      <c r="F129" s="855"/>
      <c r="G129" s="856"/>
      <c r="H129" s="856"/>
      <c r="I129" s="856"/>
      <c r="J129" s="857"/>
      <c r="K129" s="604"/>
    </row>
    <row r="130" spans="1:11" s="62" customFormat="1" ht="15" customHeight="1" x14ac:dyDescent="0.25">
      <c r="A130" s="568">
        <v>3.6064735945485502</v>
      </c>
      <c r="B130" s="865"/>
      <c r="C130" s="609" t="s">
        <v>34</v>
      </c>
      <c r="D130" s="868"/>
      <c r="E130" s="862"/>
      <c r="F130" s="855"/>
      <c r="G130" s="856"/>
      <c r="H130" s="856"/>
      <c r="I130" s="856"/>
      <c r="J130" s="857"/>
      <c r="K130" s="604"/>
    </row>
    <row r="131" spans="1:11" s="62" customFormat="1" ht="15" customHeight="1" x14ac:dyDescent="0.25">
      <c r="A131" s="568">
        <v>3.6345826235093699</v>
      </c>
      <c r="B131" s="865"/>
      <c r="C131" s="609" t="s">
        <v>34</v>
      </c>
      <c r="D131" s="868"/>
      <c r="E131" s="862"/>
      <c r="F131" s="855"/>
      <c r="G131" s="856"/>
      <c r="H131" s="856"/>
      <c r="I131" s="856"/>
      <c r="J131" s="857"/>
      <c r="K131" s="604"/>
    </row>
    <row r="132" spans="1:11" s="62" customFormat="1" ht="15" customHeight="1" x14ac:dyDescent="0.25">
      <c r="A132" s="568">
        <v>3.6626916524701798</v>
      </c>
      <c r="B132" s="865"/>
      <c r="C132" s="609" t="s">
        <v>34</v>
      </c>
      <c r="D132" s="868"/>
      <c r="E132" s="862"/>
      <c r="F132" s="855"/>
      <c r="G132" s="856"/>
      <c r="H132" s="856"/>
      <c r="I132" s="856"/>
      <c r="J132" s="857"/>
      <c r="K132" s="604"/>
    </row>
    <row r="133" spans="1:11" s="62" customFormat="1" ht="15" customHeight="1" x14ac:dyDescent="0.25">
      <c r="A133" s="568">
        <v>3.6908006814309999</v>
      </c>
      <c r="B133" s="865"/>
      <c r="C133" s="609" t="s">
        <v>34</v>
      </c>
      <c r="D133" s="868"/>
      <c r="E133" s="862"/>
      <c r="F133" s="855"/>
      <c r="G133" s="856"/>
      <c r="H133" s="856"/>
      <c r="I133" s="856"/>
      <c r="J133" s="857"/>
      <c r="K133" s="604"/>
    </row>
    <row r="134" spans="1:11" s="62" customFormat="1" ht="15" customHeight="1" x14ac:dyDescent="0.25">
      <c r="A134" s="568">
        <v>3.7189097103918201</v>
      </c>
      <c r="B134" s="865"/>
      <c r="C134" s="609" t="s">
        <v>34</v>
      </c>
      <c r="D134" s="868"/>
      <c r="E134" s="862"/>
      <c r="F134" s="855"/>
      <c r="G134" s="856"/>
      <c r="H134" s="856"/>
      <c r="I134" s="856"/>
      <c r="J134" s="857"/>
      <c r="K134" s="604"/>
    </row>
    <row r="135" spans="1:11" s="62" customFormat="1" ht="15" customHeight="1" x14ac:dyDescent="0.25">
      <c r="A135" s="568">
        <v>3.7470187393526402</v>
      </c>
      <c r="B135" s="865"/>
      <c r="C135" s="609" t="s">
        <v>34</v>
      </c>
      <c r="D135" s="868"/>
      <c r="E135" s="862"/>
      <c r="F135" s="855"/>
      <c r="G135" s="856"/>
      <c r="H135" s="856"/>
      <c r="I135" s="856"/>
      <c r="J135" s="857"/>
      <c r="K135" s="604"/>
    </row>
    <row r="136" spans="1:11" s="62" customFormat="1" ht="15" customHeight="1" x14ac:dyDescent="0.25">
      <c r="A136" s="568">
        <v>3.7751277683134501</v>
      </c>
      <c r="B136" s="865"/>
      <c r="C136" s="609" t="s">
        <v>34</v>
      </c>
      <c r="D136" s="868"/>
      <c r="E136" s="862"/>
      <c r="F136" s="855"/>
      <c r="G136" s="856"/>
      <c r="H136" s="856"/>
      <c r="I136" s="856"/>
      <c r="J136" s="857"/>
      <c r="K136" s="604"/>
    </row>
    <row r="137" spans="1:11" s="62" customFormat="1" ht="15" customHeight="1" x14ac:dyDescent="0.25">
      <c r="A137" s="568">
        <v>3.8032367972742702</v>
      </c>
      <c r="B137" s="865"/>
      <c r="C137" s="609" t="s">
        <v>34</v>
      </c>
      <c r="D137" s="868"/>
      <c r="E137" s="862"/>
      <c r="F137" s="855"/>
      <c r="G137" s="856"/>
      <c r="H137" s="856"/>
      <c r="I137" s="856"/>
      <c r="J137" s="857"/>
      <c r="K137" s="604"/>
    </row>
    <row r="138" spans="1:11" s="62" customFormat="1" ht="15" customHeight="1" x14ac:dyDescent="0.25">
      <c r="A138" s="568">
        <v>3.8313458262350899</v>
      </c>
      <c r="B138" s="865"/>
      <c r="C138" s="609" t="s">
        <v>34</v>
      </c>
      <c r="D138" s="868"/>
      <c r="E138" s="862"/>
      <c r="F138" s="855"/>
      <c r="G138" s="856"/>
      <c r="H138" s="856"/>
      <c r="I138" s="856"/>
      <c r="J138" s="857"/>
      <c r="K138" s="604"/>
    </row>
    <row r="139" spans="1:11" s="62" customFormat="1" ht="15" customHeight="1" x14ac:dyDescent="0.25">
      <c r="A139" s="569">
        <v>3.85945485519591</v>
      </c>
      <c r="B139" s="866"/>
      <c r="C139" s="610" t="s">
        <v>34</v>
      </c>
      <c r="D139" s="869"/>
      <c r="E139" s="863"/>
      <c r="F139" s="858"/>
      <c r="G139" s="859"/>
      <c r="H139" s="859"/>
      <c r="I139" s="859"/>
      <c r="J139" s="860"/>
      <c r="K139" s="605"/>
    </row>
    <row r="140" spans="1:11" s="62" customFormat="1" ht="15" customHeight="1" x14ac:dyDescent="0.25">
      <c r="A140" s="567">
        <v>10</v>
      </c>
      <c r="B140" s="864"/>
      <c r="C140" s="608" t="s">
        <v>36</v>
      </c>
      <c r="D140" s="867"/>
      <c r="E140" s="870" t="s">
        <v>1192</v>
      </c>
      <c r="F140" s="852" t="s">
        <v>37</v>
      </c>
      <c r="G140" s="853"/>
      <c r="H140" s="853"/>
      <c r="I140" s="853"/>
      <c r="J140" s="854"/>
      <c r="K140" s="589">
        <v>1049</v>
      </c>
    </row>
    <row r="141" spans="1:11" s="62" customFormat="1" ht="15" customHeight="1" x14ac:dyDescent="0.25">
      <c r="A141" s="568">
        <v>3.9156729131175401</v>
      </c>
      <c r="B141" s="865"/>
      <c r="C141" s="609" t="s">
        <v>36</v>
      </c>
      <c r="D141" s="868"/>
      <c r="E141" s="862"/>
      <c r="F141" s="855"/>
      <c r="G141" s="856"/>
      <c r="H141" s="856"/>
      <c r="I141" s="856"/>
      <c r="J141" s="857"/>
      <c r="K141" s="604"/>
    </row>
    <row r="142" spans="1:11" s="62" customFormat="1" ht="15" customHeight="1" x14ac:dyDescent="0.25">
      <c r="A142" s="568">
        <v>3.9437819420783602</v>
      </c>
      <c r="B142" s="865"/>
      <c r="C142" s="609" t="s">
        <v>36</v>
      </c>
      <c r="D142" s="868"/>
      <c r="E142" s="862"/>
      <c r="F142" s="855"/>
      <c r="G142" s="856"/>
      <c r="H142" s="856"/>
      <c r="I142" s="856"/>
      <c r="J142" s="857"/>
      <c r="K142" s="604"/>
    </row>
    <row r="143" spans="1:11" s="62" customFormat="1" ht="15" customHeight="1" x14ac:dyDescent="0.25">
      <c r="A143" s="568">
        <v>3.9718909710391799</v>
      </c>
      <c r="B143" s="865"/>
      <c r="C143" s="609" t="s">
        <v>36</v>
      </c>
      <c r="D143" s="868"/>
      <c r="E143" s="862"/>
      <c r="F143" s="855"/>
      <c r="G143" s="856"/>
      <c r="H143" s="856"/>
      <c r="I143" s="856"/>
      <c r="J143" s="857"/>
      <c r="K143" s="604"/>
    </row>
    <row r="144" spans="1:11" s="62" customFormat="1" ht="15" customHeight="1" x14ac:dyDescent="0.25">
      <c r="A144" s="568">
        <v>4</v>
      </c>
      <c r="B144" s="865"/>
      <c r="C144" s="609" t="s">
        <v>36</v>
      </c>
      <c r="D144" s="868"/>
      <c r="E144" s="862"/>
      <c r="F144" s="855"/>
      <c r="G144" s="856"/>
      <c r="H144" s="856"/>
      <c r="I144" s="856"/>
      <c r="J144" s="857"/>
      <c r="K144" s="604"/>
    </row>
    <row r="145" spans="1:11" s="62" customFormat="1" ht="15" customHeight="1" x14ac:dyDescent="0.25">
      <c r="A145" s="568">
        <v>4.0281090289608104</v>
      </c>
      <c r="B145" s="865"/>
      <c r="C145" s="609" t="s">
        <v>36</v>
      </c>
      <c r="D145" s="868"/>
      <c r="E145" s="862"/>
      <c r="F145" s="855"/>
      <c r="G145" s="856"/>
      <c r="H145" s="856"/>
      <c r="I145" s="856"/>
      <c r="J145" s="857"/>
      <c r="K145" s="604"/>
    </row>
    <row r="146" spans="1:11" s="62" customFormat="1" ht="15" customHeight="1" x14ac:dyDescent="0.25">
      <c r="A146" s="568">
        <v>4.0562180579216296</v>
      </c>
      <c r="B146" s="865"/>
      <c r="C146" s="609" t="s">
        <v>36</v>
      </c>
      <c r="D146" s="868"/>
      <c r="E146" s="862"/>
      <c r="F146" s="855"/>
      <c r="G146" s="856"/>
      <c r="H146" s="856"/>
      <c r="I146" s="856"/>
      <c r="J146" s="857"/>
      <c r="K146" s="604"/>
    </row>
    <row r="147" spans="1:11" s="62" customFormat="1" ht="15" customHeight="1" x14ac:dyDescent="0.25">
      <c r="A147" s="568">
        <v>4.0843270868824497</v>
      </c>
      <c r="B147" s="865"/>
      <c r="C147" s="609" t="s">
        <v>36</v>
      </c>
      <c r="D147" s="868"/>
      <c r="E147" s="862"/>
      <c r="F147" s="855"/>
      <c r="G147" s="856"/>
      <c r="H147" s="856"/>
      <c r="I147" s="856"/>
      <c r="J147" s="857"/>
      <c r="K147" s="604"/>
    </row>
    <row r="148" spans="1:11" s="62" customFormat="1" ht="15" customHeight="1" x14ac:dyDescent="0.25">
      <c r="A148" s="568">
        <v>4.1124361158432698</v>
      </c>
      <c r="B148" s="865"/>
      <c r="C148" s="609" t="s">
        <v>36</v>
      </c>
      <c r="D148" s="868"/>
      <c r="E148" s="862"/>
      <c r="F148" s="855"/>
      <c r="G148" s="856"/>
      <c r="H148" s="856"/>
      <c r="I148" s="856"/>
      <c r="J148" s="857"/>
      <c r="K148" s="604"/>
    </row>
    <row r="149" spans="1:11" s="62" customFormat="1" ht="15" customHeight="1" x14ac:dyDescent="0.25">
      <c r="A149" s="568">
        <v>4.1405451448040802</v>
      </c>
      <c r="B149" s="865"/>
      <c r="C149" s="609" t="s">
        <v>36</v>
      </c>
      <c r="D149" s="868"/>
      <c r="E149" s="862"/>
      <c r="F149" s="855"/>
      <c r="G149" s="856"/>
      <c r="H149" s="856"/>
      <c r="I149" s="856"/>
      <c r="J149" s="857"/>
      <c r="K149" s="604"/>
    </row>
    <row r="150" spans="1:11" s="62" customFormat="1" ht="15" customHeight="1" x14ac:dyDescent="0.25">
      <c r="A150" s="568">
        <v>4.1686541737649003</v>
      </c>
      <c r="B150" s="865"/>
      <c r="C150" s="609" t="s">
        <v>36</v>
      </c>
      <c r="D150" s="868"/>
      <c r="E150" s="862"/>
      <c r="F150" s="855"/>
      <c r="G150" s="856"/>
      <c r="H150" s="856"/>
      <c r="I150" s="856"/>
      <c r="J150" s="857"/>
      <c r="K150" s="604"/>
    </row>
    <row r="151" spans="1:11" s="62" customFormat="1" ht="15" customHeight="1" x14ac:dyDescent="0.25">
      <c r="A151" s="568">
        <v>4.1967632027257196</v>
      </c>
      <c r="B151" s="865"/>
      <c r="C151" s="609" t="s">
        <v>36</v>
      </c>
      <c r="D151" s="868"/>
      <c r="E151" s="862"/>
      <c r="F151" s="855"/>
      <c r="G151" s="856"/>
      <c r="H151" s="856"/>
      <c r="I151" s="856"/>
      <c r="J151" s="857"/>
      <c r="K151" s="604"/>
    </row>
    <row r="152" spans="1:11" s="62" customFormat="1" ht="15" customHeight="1" x14ac:dyDescent="0.25">
      <c r="A152" s="568">
        <v>4.2248722316865397</v>
      </c>
      <c r="B152" s="865"/>
      <c r="C152" s="609" t="s">
        <v>36</v>
      </c>
      <c r="D152" s="868"/>
      <c r="E152" s="862"/>
      <c r="F152" s="855"/>
      <c r="G152" s="856"/>
      <c r="H152" s="856"/>
      <c r="I152" s="856"/>
      <c r="J152" s="857"/>
      <c r="K152" s="604"/>
    </row>
    <row r="153" spans="1:11" s="62" customFormat="1" ht="15" customHeight="1" x14ac:dyDescent="0.25">
      <c r="A153" s="568">
        <v>4.2529812606473598</v>
      </c>
      <c r="B153" s="865"/>
      <c r="C153" s="609" t="s">
        <v>36</v>
      </c>
      <c r="D153" s="868"/>
      <c r="E153" s="862"/>
      <c r="F153" s="855"/>
      <c r="G153" s="856"/>
      <c r="H153" s="856"/>
      <c r="I153" s="856"/>
      <c r="J153" s="857"/>
      <c r="K153" s="604"/>
    </row>
    <row r="154" spans="1:11" s="62" customFormat="1" ht="15" customHeight="1" x14ac:dyDescent="0.25">
      <c r="A154" s="569">
        <v>4.2810902896081702</v>
      </c>
      <c r="B154" s="866"/>
      <c r="C154" s="610" t="s">
        <v>36</v>
      </c>
      <c r="D154" s="869"/>
      <c r="E154" s="863"/>
      <c r="F154" s="858"/>
      <c r="G154" s="859"/>
      <c r="H154" s="859"/>
      <c r="I154" s="859"/>
      <c r="J154" s="860"/>
      <c r="K154" s="605"/>
    </row>
    <row r="155" spans="1:11" s="62" customFormat="1" ht="15" customHeight="1" x14ac:dyDescent="0.25">
      <c r="A155" s="567">
        <v>11</v>
      </c>
      <c r="B155" s="864"/>
      <c r="C155" s="608" t="s">
        <v>38</v>
      </c>
      <c r="D155" s="867"/>
      <c r="E155" s="861"/>
      <c r="F155" s="852" t="s">
        <v>1194</v>
      </c>
      <c r="G155" s="853"/>
      <c r="H155" s="853"/>
      <c r="I155" s="853"/>
      <c r="J155" s="854"/>
      <c r="K155" s="589">
        <v>2101</v>
      </c>
    </row>
    <row r="156" spans="1:11" s="62" customFormat="1" ht="15" customHeight="1" x14ac:dyDescent="0.25">
      <c r="A156" s="568">
        <v>4.3373083475298104</v>
      </c>
      <c r="B156" s="865"/>
      <c r="C156" s="609" t="s">
        <v>38</v>
      </c>
      <c r="D156" s="868"/>
      <c r="E156" s="862"/>
      <c r="F156" s="855"/>
      <c r="G156" s="856"/>
      <c r="H156" s="856"/>
      <c r="I156" s="856"/>
      <c r="J156" s="857"/>
      <c r="K156" s="604"/>
    </row>
    <row r="157" spans="1:11" s="62" customFormat="1" ht="15" customHeight="1" x14ac:dyDescent="0.25">
      <c r="A157" s="568">
        <v>4.3654173764906297</v>
      </c>
      <c r="B157" s="865"/>
      <c r="C157" s="609" t="s">
        <v>38</v>
      </c>
      <c r="D157" s="868"/>
      <c r="E157" s="862"/>
      <c r="F157" s="855"/>
      <c r="G157" s="856"/>
      <c r="H157" s="856"/>
      <c r="I157" s="856"/>
      <c r="J157" s="857"/>
      <c r="K157" s="604"/>
    </row>
    <row r="158" spans="1:11" s="62" customFormat="1" ht="15" customHeight="1" x14ac:dyDescent="0.25">
      <c r="A158" s="568">
        <v>4.39352640545144</v>
      </c>
      <c r="B158" s="865"/>
      <c r="C158" s="609" t="s">
        <v>38</v>
      </c>
      <c r="D158" s="868"/>
      <c r="E158" s="862"/>
      <c r="F158" s="855"/>
      <c r="G158" s="856"/>
      <c r="H158" s="856"/>
      <c r="I158" s="856"/>
      <c r="J158" s="857"/>
      <c r="K158" s="604"/>
    </row>
    <row r="159" spans="1:11" s="62" customFormat="1" ht="15" customHeight="1" x14ac:dyDescent="0.25">
      <c r="A159" s="568">
        <v>4.4216354344122601</v>
      </c>
      <c r="B159" s="865"/>
      <c r="C159" s="609" t="s">
        <v>38</v>
      </c>
      <c r="D159" s="868"/>
      <c r="E159" s="862"/>
      <c r="F159" s="855"/>
      <c r="G159" s="856"/>
      <c r="H159" s="856"/>
      <c r="I159" s="856"/>
      <c r="J159" s="857"/>
      <c r="K159" s="604"/>
    </row>
    <row r="160" spans="1:11" s="62" customFormat="1" ht="15" customHeight="1" x14ac:dyDescent="0.25">
      <c r="A160" s="568">
        <v>4.4497444633730803</v>
      </c>
      <c r="B160" s="865"/>
      <c r="C160" s="609" t="s">
        <v>38</v>
      </c>
      <c r="D160" s="868"/>
      <c r="E160" s="862"/>
      <c r="F160" s="855"/>
      <c r="G160" s="856"/>
      <c r="H160" s="856"/>
      <c r="I160" s="856"/>
      <c r="J160" s="857"/>
      <c r="K160" s="604"/>
    </row>
    <row r="161" spans="1:11" s="62" customFormat="1" ht="15" customHeight="1" x14ac:dyDescent="0.25">
      <c r="A161" s="568">
        <v>4.4778534923339004</v>
      </c>
      <c r="B161" s="865"/>
      <c r="C161" s="609" t="s">
        <v>38</v>
      </c>
      <c r="D161" s="868"/>
      <c r="E161" s="862"/>
      <c r="F161" s="855"/>
      <c r="G161" s="856"/>
      <c r="H161" s="856"/>
      <c r="I161" s="856"/>
      <c r="J161" s="857"/>
      <c r="K161" s="604"/>
    </row>
    <row r="162" spans="1:11" s="62" customFormat="1" ht="15" customHeight="1" x14ac:dyDescent="0.25">
      <c r="A162" s="568">
        <v>4.5059625212947099</v>
      </c>
      <c r="B162" s="865"/>
      <c r="C162" s="609" t="s">
        <v>38</v>
      </c>
      <c r="D162" s="868"/>
      <c r="E162" s="862"/>
      <c r="F162" s="855"/>
      <c r="G162" s="856"/>
      <c r="H162" s="856"/>
      <c r="I162" s="856"/>
      <c r="J162" s="857"/>
      <c r="K162" s="604"/>
    </row>
    <row r="163" spans="1:11" s="62" customFormat="1" ht="15" customHeight="1" x14ac:dyDescent="0.25">
      <c r="A163" s="568">
        <v>4.53407155025553</v>
      </c>
      <c r="B163" s="865"/>
      <c r="C163" s="609" t="s">
        <v>38</v>
      </c>
      <c r="D163" s="868"/>
      <c r="E163" s="862"/>
      <c r="F163" s="855"/>
      <c r="G163" s="856"/>
      <c r="H163" s="856"/>
      <c r="I163" s="856"/>
      <c r="J163" s="857"/>
      <c r="K163" s="604"/>
    </row>
    <row r="164" spans="1:11" s="62" customFormat="1" ht="15" customHeight="1" x14ac:dyDescent="0.25">
      <c r="A164" s="568">
        <v>4.5621805792163501</v>
      </c>
      <c r="B164" s="865"/>
      <c r="C164" s="609" t="s">
        <v>38</v>
      </c>
      <c r="D164" s="868"/>
      <c r="E164" s="862"/>
      <c r="F164" s="855"/>
      <c r="G164" s="856"/>
      <c r="H164" s="856"/>
      <c r="I164" s="856"/>
      <c r="J164" s="857"/>
      <c r="K164" s="604"/>
    </row>
    <row r="165" spans="1:11" s="62" customFormat="1" ht="15" customHeight="1" x14ac:dyDescent="0.25">
      <c r="A165" s="568">
        <v>4.5902896081771702</v>
      </c>
      <c r="B165" s="865"/>
      <c r="C165" s="609" t="s">
        <v>38</v>
      </c>
      <c r="D165" s="868"/>
      <c r="E165" s="862"/>
      <c r="F165" s="855"/>
      <c r="G165" s="856"/>
      <c r="H165" s="856"/>
      <c r="I165" s="856"/>
      <c r="J165" s="857"/>
      <c r="K165" s="604"/>
    </row>
    <row r="166" spans="1:11" s="62" customFormat="1" ht="15" customHeight="1" x14ac:dyDescent="0.25">
      <c r="A166" s="568">
        <v>4.6183986371379904</v>
      </c>
      <c r="B166" s="865"/>
      <c r="C166" s="609" t="s">
        <v>38</v>
      </c>
      <c r="D166" s="868"/>
      <c r="E166" s="862"/>
      <c r="F166" s="855"/>
      <c r="G166" s="856"/>
      <c r="H166" s="856"/>
      <c r="I166" s="856"/>
      <c r="J166" s="857"/>
      <c r="K166" s="604"/>
    </row>
    <row r="167" spans="1:11" s="62" customFormat="1" ht="15" customHeight="1" x14ac:dyDescent="0.25">
      <c r="A167" s="568">
        <v>4.6465076660987998</v>
      </c>
      <c r="B167" s="865"/>
      <c r="C167" s="609" t="s">
        <v>38</v>
      </c>
      <c r="D167" s="868"/>
      <c r="E167" s="862"/>
      <c r="F167" s="855"/>
      <c r="G167" s="856"/>
      <c r="H167" s="856"/>
      <c r="I167" s="856"/>
      <c r="J167" s="857"/>
      <c r="K167" s="604"/>
    </row>
    <row r="168" spans="1:11" s="62" customFormat="1" ht="15" customHeight="1" x14ac:dyDescent="0.25">
      <c r="A168" s="568">
        <v>4.67461669505962</v>
      </c>
      <c r="B168" s="865"/>
      <c r="C168" s="609" t="s">
        <v>38</v>
      </c>
      <c r="D168" s="868"/>
      <c r="E168" s="862"/>
      <c r="F168" s="855"/>
      <c r="G168" s="856"/>
      <c r="H168" s="856"/>
      <c r="I168" s="856"/>
      <c r="J168" s="857"/>
      <c r="K168" s="604"/>
    </row>
    <row r="169" spans="1:11" s="62" customFormat="1" ht="15" customHeight="1" x14ac:dyDescent="0.25">
      <c r="A169" s="569">
        <v>4.7027257240204401</v>
      </c>
      <c r="B169" s="866"/>
      <c r="C169" s="610" t="s">
        <v>38</v>
      </c>
      <c r="D169" s="869"/>
      <c r="E169" s="863"/>
      <c r="F169" s="858"/>
      <c r="G169" s="859"/>
      <c r="H169" s="859"/>
      <c r="I169" s="859"/>
      <c r="J169" s="860"/>
      <c r="K169" s="605"/>
    </row>
    <row r="170" spans="1:11" s="62" customFormat="1" ht="15" customHeight="1" x14ac:dyDescent="0.25">
      <c r="A170" s="567">
        <v>12</v>
      </c>
      <c r="B170" s="864"/>
      <c r="C170" s="608" t="s">
        <v>39</v>
      </c>
      <c r="D170" s="867"/>
      <c r="E170" s="861"/>
      <c r="F170" s="852" t="s">
        <v>1193</v>
      </c>
      <c r="G170" s="853"/>
      <c r="H170" s="853"/>
      <c r="I170" s="853"/>
      <c r="J170" s="854"/>
      <c r="K170" s="589">
        <v>1805</v>
      </c>
    </row>
    <row r="171" spans="1:11" s="62" customFormat="1" ht="15" customHeight="1" x14ac:dyDescent="0.25">
      <c r="A171" s="568">
        <v>4.7589437819420697</v>
      </c>
      <c r="B171" s="865"/>
      <c r="C171" s="609" t="s">
        <v>39</v>
      </c>
      <c r="D171" s="868"/>
      <c r="E171" s="862"/>
      <c r="F171" s="855"/>
      <c r="G171" s="856"/>
      <c r="H171" s="856"/>
      <c r="I171" s="856"/>
      <c r="J171" s="857"/>
      <c r="K171" s="604"/>
    </row>
    <row r="172" spans="1:11" s="62" customFormat="1" ht="15" customHeight="1" x14ac:dyDescent="0.25">
      <c r="A172" s="568">
        <v>4.7870528109028898</v>
      </c>
      <c r="B172" s="865"/>
      <c r="C172" s="609" t="s">
        <v>39</v>
      </c>
      <c r="D172" s="868"/>
      <c r="E172" s="862"/>
      <c r="F172" s="855"/>
      <c r="G172" s="856"/>
      <c r="H172" s="856"/>
      <c r="I172" s="856"/>
      <c r="J172" s="857"/>
      <c r="K172" s="604"/>
    </row>
    <row r="173" spans="1:11" s="62" customFormat="1" ht="15" customHeight="1" x14ac:dyDescent="0.25">
      <c r="A173" s="568">
        <v>4.8151618398637099</v>
      </c>
      <c r="B173" s="865"/>
      <c r="C173" s="609" t="s">
        <v>39</v>
      </c>
      <c r="D173" s="868"/>
      <c r="E173" s="862"/>
      <c r="F173" s="855"/>
      <c r="G173" s="856"/>
      <c r="H173" s="856"/>
      <c r="I173" s="856"/>
      <c r="J173" s="857"/>
      <c r="K173" s="604"/>
    </row>
    <row r="174" spans="1:11" s="62" customFormat="1" ht="15" customHeight="1" x14ac:dyDescent="0.25">
      <c r="A174" s="568">
        <v>4.8432708688245301</v>
      </c>
      <c r="B174" s="865"/>
      <c r="C174" s="609" t="s">
        <v>39</v>
      </c>
      <c r="D174" s="868"/>
      <c r="E174" s="862"/>
      <c r="F174" s="855"/>
      <c r="G174" s="856"/>
      <c r="H174" s="856"/>
      <c r="I174" s="856"/>
      <c r="J174" s="857"/>
      <c r="K174" s="604"/>
    </row>
    <row r="175" spans="1:11" s="62" customFormat="1" ht="15" customHeight="1" x14ac:dyDescent="0.25">
      <c r="A175" s="568">
        <v>4.8713798977853404</v>
      </c>
      <c r="B175" s="865"/>
      <c r="C175" s="609" t="s">
        <v>39</v>
      </c>
      <c r="D175" s="868"/>
      <c r="E175" s="862"/>
      <c r="F175" s="855"/>
      <c r="G175" s="856"/>
      <c r="H175" s="856"/>
      <c r="I175" s="856"/>
      <c r="J175" s="857"/>
      <c r="K175" s="604"/>
    </row>
    <row r="176" spans="1:11" s="62" customFormat="1" ht="15" customHeight="1" x14ac:dyDescent="0.25">
      <c r="A176" s="568">
        <v>4.8994889267461597</v>
      </c>
      <c r="B176" s="865"/>
      <c r="C176" s="609" t="s">
        <v>39</v>
      </c>
      <c r="D176" s="868"/>
      <c r="E176" s="862"/>
      <c r="F176" s="855"/>
      <c r="G176" s="856"/>
      <c r="H176" s="856"/>
      <c r="I176" s="856"/>
      <c r="J176" s="857"/>
      <c r="K176" s="604"/>
    </row>
    <row r="177" spans="1:11" s="62" customFormat="1" ht="15" customHeight="1" x14ac:dyDescent="0.25">
      <c r="A177" s="568">
        <v>4.9275979557069798</v>
      </c>
      <c r="B177" s="865"/>
      <c r="C177" s="609" t="s">
        <v>39</v>
      </c>
      <c r="D177" s="868"/>
      <c r="E177" s="862"/>
      <c r="F177" s="855"/>
      <c r="G177" s="856"/>
      <c r="H177" s="856"/>
      <c r="I177" s="856"/>
      <c r="J177" s="857"/>
      <c r="K177" s="604"/>
    </row>
    <row r="178" spans="1:11" s="62" customFormat="1" ht="15" customHeight="1" x14ac:dyDescent="0.25">
      <c r="A178" s="568">
        <v>4.9557069846677999</v>
      </c>
      <c r="B178" s="865"/>
      <c r="C178" s="609" t="s">
        <v>39</v>
      </c>
      <c r="D178" s="868"/>
      <c r="E178" s="862"/>
      <c r="F178" s="855"/>
      <c r="G178" s="856"/>
      <c r="H178" s="856"/>
      <c r="I178" s="856"/>
      <c r="J178" s="857"/>
      <c r="K178" s="604"/>
    </row>
    <row r="179" spans="1:11" s="62" customFormat="1" ht="15" customHeight="1" x14ac:dyDescent="0.25">
      <c r="A179" s="568">
        <v>4.98381601362862</v>
      </c>
      <c r="B179" s="865"/>
      <c r="C179" s="609" t="s">
        <v>39</v>
      </c>
      <c r="D179" s="868"/>
      <c r="E179" s="862"/>
      <c r="F179" s="855"/>
      <c r="G179" s="856"/>
      <c r="H179" s="856"/>
      <c r="I179" s="856"/>
      <c r="J179" s="857"/>
      <c r="K179" s="604"/>
    </row>
    <row r="180" spans="1:11" s="62" customFormat="1" ht="15" customHeight="1" x14ac:dyDescent="0.25">
      <c r="A180" s="568">
        <v>5.0119250425894304</v>
      </c>
      <c r="B180" s="865"/>
      <c r="C180" s="609" t="s">
        <v>39</v>
      </c>
      <c r="D180" s="868"/>
      <c r="E180" s="862"/>
      <c r="F180" s="855"/>
      <c r="G180" s="856"/>
      <c r="H180" s="856"/>
      <c r="I180" s="856"/>
      <c r="J180" s="857"/>
      <c r="K180" s="604"/>
    </row>
    <row r="181" spans="1:11" s="62" customFormat="1" ht="15" customHeight="1" x14ac:dyDescent="0.25">
      <c r="A181" s="568">
        <v>5.0400340715502496</v>
      </c>
      <c r="B181" s="865"/>
      <c r="C181" s="609" t="s">
        <v>39</v>
      </c>
      <c r="D181" s="868"/>
      <c r="E181" s="862"/>
      <c r="F181" s="855"/>
      <c r="G181" s="856"/>
      <c r="H181" s="856"/>
      <c r="I181" s="856"/>
      <c r="J181" s="857"/>
      <c r="K181" s="604"/>
    </row>
    <row r="182" spans="1:11" s="62" customFormat="1" ht="15" customHeight="1" x14ac:dyDescent="0.25">
      <c r="A182" s="568">
        <v>5.0681431005110698</v>
      </c>
      <c r="B182" s="865"/>
      <c r="C182" s="609" t="s">
        <v>39</v>
      </c>
      <c r="D182" s="868"/>
      <c r="E182" s="862"/>
      <c r="F182" s="855"/>
      <c r="G182" s="856"/>
      <c r="H182" s="856"/>
      <c r="I182" s="856"/>
      <c r="J182" s="857"/>
      <c r="K182" s="604"/>
    </row>
    <row r="183" spans="1:11" s="62" customFormat="1" ht="15" customHeight="1" x14ac:dyDescent="0.25">
      <c r="A183" s="568">
        <v>5.0962521294718899</v>
      </c>
      <c r="B183" s="865"/>
      <c r="C183" s="609" t="s">
        <v>39</v>
      </c>
      <c r="D183" s="868"/>
      <c r="E183" s="862"/>
      <c r="F183" s="855"/>
      <c r="G183" s="856"/>
      <c r="H183" s="856"/>
      <c r="I183" s="856"/>
      <c r="J183" s="857"/>
      <c r="K183" s="604"/>
    </row>
    <row r="184" spans="1:11" s="62" customFormat="1" ht="15" customHeight="1" x14ac:dyDescent="0.25">
      <c r="A184" s="569">
        <v>5.1243611584327002</v>
      </c>
      <c r="B184" s="866"/>
      <c r="C184" s="610" t="s">
        <v>39</v>
      </c>
      <c r="D184" s="869"/>
      <c r="E184" s="863"/>
      <c r="F184" s="858"/>
      <c r="G184" s="859"/>
      <c r="H184" s="859"/>
      <c r="I184" s="859"/>
      <c r="J184" s="860"/>
      <c r="K184" s="605"/>
    </row>
    <row r="185" spans="1:11" ht="15" customHeight="1" x14ac:dyDescent="0.3">
      <c r="A185" s="226"/>
      <c r="B185" s="271"/>
      <c r="C185" s="393"/>
      <c r="D185" s="63"/>
      <c r="E185" s="63"/>
      <c r="F185" s="63"/>
      <c r="G185" s="63"/>
      <c r="H185" s="63"/>
      <c r="I185" s="63"/>
      <c r="J185" s="64"/>
    </row>
    <row r="186" spans="1:11" ht="15" customHeight="1" x14ac:dyDescent="0.3">
      <c r="A186" s="54"/>
      <c r="B186" s="272"/>
      <c r="C186" s="393"/>
      <c r="D186" s="63"/>
      <c r="E186" s="63"/>
      <c r="F186" s="63"/>
      <c r="G186" s="63"/>
      <c r="H186" s="63"/>
      <c r="I186" s="63"/>
      <c r="J186" s="64"/>
    </row>
    <row r="187" spans="1:11" ht="15" customHeight="1" x14ac:dyDescent="0.3">
      <c r="A187" s="54"/>
      <c r="B187" s="272"/>
      <c r="C187" s="393"/>
      <c r="D187" s="63"/>
      <c r="E187" s="63"/>
      <c r="F187" s="63"/>
      <c r="G187" s="63"/>
      <c r="H187" s="63"/>
      <c r="I187" s="63"/>
      <c r="J187" s="64"/>
    </row>
    <row r="188" spans="1:11" ht="15" customHeight="1" x14ac:dyDescent="0.3">
      <c r="D188" s="63"/>
      <c r="E188" s="63"/>
      <c r="F188" s="63"/>
      <c r="G188" s="63"/>
      <c r="H188" s="63"/>
      <c r="I188" s="63"/>
      <c r="J188" s="64"/>
    </row>
    <row r="189" spans="1:11" ht="15" customHeight="1" x14ac:dyDescent="0.3">
      <c r="D189" s="63"/>
      <c r="E189" s="63"/>
      <c r="F189" s="63"/>
      <c r="G189" s="63"/>
      <c r="H189" s="63"/>
      <c r="I189" s="63"/>
      <c r="J189" s="64"/>
    </row>
    <row r="190" spans="1:11" ht="15" customHeight="1" x14ac:dyDescent="0.3">
      <c r="D190" s="63"/>
      <c r="E190" s="63"/>
      <c r="F190" s="63"/>
      <c r="G190" s="63"/>
      <c r="H190" s="63"/>
      <c r="I190" s="63"/>
      <c r="J190" s="64"/>
    </row>
    <row r="191" spans="1:11" ht="15" customHeight="1" x14ac:dyDescent="0.3">
      <c r="D191" s="63"/>
      <c r="E191" s="63"/>
      <c r="F191" s="63"/>
      <c r="G191" s="63"/>
      <c r="H191" s="63"/>
      <c r="I191" s="63"/>
      <c r="J191" s="64"/>
    </row>
    <row r="192" spans="1:11" ht="15" customHeight="1" x14ac:dyDescent="0.3">
      <c r="D192" s="63"/>
      <c r="E192" s="63"/>
      <c r="F192" s="63"/>
      <c r="G192" s="63"/>
      <c r="H192" s="63"/>
      <c r="I192" s="63"/>
      <c r="J192" s="64"/>
    </row>
    <row r="193" spans="3:10" ht="15" customHeight="1" x14ac:dyDescent="0.3">
      <c r="D193" s="63"/>
      <c r="E193" s="63"/>
      <c r="F193" s="63"/>
      <c r="G193" s="63"/>
      <c r="H193" s="63"/>
      <c r="I193" s="63"/>
      <c r="J193" s="64"/>
    </row>
    <row r="194" spans="3:10" ht="15" customHeight="1" x14ac:dyDescent="0.3">
      <c r="D194" s="63"/>
      <c r="E194" s="63"/>
      <c r="F194" s="63"/>
      <c r="G194" s="63"/>
      <c r="H194" s="63"/>
      <c r="I194" s="63"/>
      <c r="J194" s="64"/>
    </row>
    <row r="195" spans="3:10" ht="15" customHeight="1" x14ac:dyDescent="0.3">
      <c r="D195" s="63"/>
      <c r="E195" s="63"/>
      <c r="F195" s="63"/>
      <c r="G195" s="63"/>
      <c r="H195" s="63"/>
      <c r="I195" s="63"/>
      <c r="J195" s="64"/>
    </row>
    <row r="196" spans="3:10" ht="15" customHeight="1" x14ac:dyDescent="0.3">
      <c r="D196" s="63"/>
      <c r="E196" s="63"/>
      <c r="F196" s="63"/>
      <c r="G196" s="63"/>
      <c r="H196" s="63"/>
      <c r="I196" s="63"/>
      <c r="J196" s="64"/>
    </row>
    <row r="197" spans="3:10" ht="15" customHeight="1" x14ac:dyDescent="0.3">
      <c r="D197" s="63"/>
      <c r="E197" s="63"/>
      <c r="F197" s="63"/>
      <c r="G197" s="63"/>
      <c r="H197" s="63"/>
      <c r="I197" s="63"/>
      <c r="J197" s="64"/>
    </row>
    <row r="198" spans="3:10" ht="15" customHeight="1" x14ac:dyDescent="0.3">
      <c r="D198" s="63"/>
      <c r="E198" s="63"/>
      <c r="F198" s="63"/>
      <c r="G198" s="63"/>
      <c r="H198" s="63"/>
      <c r="I198" s="63"/>
      <c r="J198" s="64"/>
    </row>
    <row r="199" spans="3:10" ht="15" customHeight="1" x14ac:dyDescent="0.3">
      <c r="C199" s="394"/>
      <c r="D199" s="57"/>
      <c r="E199" s="57"/>
      <c r="F199" s="57"/>
      <c r="G199" s="57"/>
      <c r="H199" s="57"/>
      <c r="I199" s="57"/>
    </row>
    <row r="200" spans="3:10" ht="15" customHeight="1" x14ac:dyDescent="0.3">
      <c r="C200" s="394"/>
      <c r="D200" s="57"/>
      <c r="E200" s="57"/>
      <c r="F200" s="57"/>
      <c r="G200" s="57"/>
      <c r="H200" s="57"/>
      <c r="I200" s="57"/>
    </row>
    <row r="201" spans="3:10" ht="15" customHeight="1" x14ac:dyDescent="0.3">
      <c r="C201" s="394"/>
      <c r="D201" s="57"/>
      <c r="E201" s="57"/>
      <c r="F201" s="57"/>
      <c r="G201" s="57"/>
      <c r="H201" s="57"/>
      <c r="I201" s="57"/>
    </row>
    <row r="202" spans="3:10" ht="15" customHeight="1" x14ac:dyDescent="0.3">
      <c r="C202" s="394"/>
      <c r="D202" s="57"/>
      <c r="E202" s="57"/>
      <c r="F202" s="57"/>
      <c r="G202" s="57"/>
      <c r="H202" s="57"/>
      <c r="I202" s="57"/>
    </row>
    <row r="203" spans="3:10" ht="15" customHeight="1" x14ac:dyDescent="0.3">
      <c r="C203" s="394"/>
      <c r="D203" s="57"/>
      <c r="E203" s="57"/>
      <c r="F203" s="57"/>
      <c r="G203" s="57"/>
      <c r="H203" s="57"/>
      <c r="I203" s="57"/>
    </row>
    <row r="204" spans="3:10" ht="15" customHeight="1" x14ac:dyDescent="0.3">
      <c r="C204" s="394"/>
      <c r="D204" s="57"/>
      <c r="E204" s="57"/>
      <c r="F204" s="57"/>
      <c r="G204" s="57"/>
      <c r="H204" s="57"/>
      <c r="I204" s="57"/>
    </row>
    <row r="205" spans="3:10" ht="15" customHeight="1" x14ac:dyDescent="0.3">
      <c r="C205" s="394"/>
      <c r="D205" s="57"/>
      <c r="E205" s="57"/>
      <c r="F205" s="57"/>
      <c r="G205" s="57"/>
      <c r="H205" s="57"/>
      <c r="I205" s="57"/>
    </row>
    <row r="206" spans="3:10" ht="15" customHeight="1" x14ac:dyDescent="0.3">
      <c r="C206" s="394"/>
      <c r="D206" s="57"/>
      <c r="E206" s="57"/>
      <c r="F206" s="57"/>
      <c r="G206" s="57"/>
      <c r="H206" s="57"/>
      <c r="I206" s="57"/>
    </row>
    <row r="207" spans="3:10" ht="15" customHeight="1" x14ac:dyDescent="0.3">
      <c r="D207" s="63"/>
      <c r="E207" s="63"/>
      <c r="F207" s="63"/>
      <c r="G207" s="63"/>
      <c r="H207" s="63"/>
      <c r="I207" s="63"/>
      <c r="J207" s="64"/>
    </row>
    <row r="208" spans="3:10" ht="15" customHeight="1" x14ac:dyDescent="0.3">
      <c r="D208" s="63"/>
      <c r="E208" s="63"/>
      <c r="F208" s="63"/>
      <c r="G208" s="63"/>
      <c r="H208" s="63"/>
      <c r="I208" s="63"/>
      <c r="J208" s="64"/>
    </row>
    <row r="209" spans="4:10" ht="15" customHeight="1" x14ac:dyDescent="0.3">
      <c r="D209" s="63"/>
      <c r="E209" s="63"/>
      <c r="F209" s="63"/>
      <c r="G209" s="63"/>
      <c r="H209" s="63"/>
      <c r="I209" s="63"/>
      <c r="J209" s="64"/>
    </row>
    <row r="210" spans="4:10" ht="15" customHeight="1" x14ac:dyDescent="0.3">
      <c r="D210" s="63"/>
      <c r="E210" s="63"/>
      <c r="F210" s="63"/>
      <c r="G210" s="63"/>
      <c r="H210" s="63"/>
      <c r="I210" s="63"/>
      <c r="J210" s="64"/>
    </row>
    <row r="211" spans="4:10" ht="15" customHeight="1" x14ac:dyDescent="0.3">
      <c r="D211" s="63"/>
      <c r="E211" s="63"/>
      <c r="F211" s="63"/>
      <c r="G211" s="63"/>
      <c r="H211" s="63"/>
      <c r="I211" s="63"/>
      <c r="J211" s="64"/>
    </row>
    <row r="212" spans="4:10" ht="15" customHeight="1" x14ac:dyDescent="0.3">
      <c r="D212" s="63"/>
      <c r="E212" s="63"/>
      <c r="F212" s="63"/>
      <c r="G212" s="63"/>
      <c r="H212" s="63"/>
      <c r="I212" s="63"/>
      <c r="J212" s="64"/>
    </row>
    <row r="213" spans="4:10" ht="15" customHeight="1" x14ac:dyDescent="0.3">
      <c r="D213" s="63"/>
      <c r="E213" s="63"/>
      <c r="F213" s="63"/>
      <c r="G213" s="63"/>
      <c r="H213" s="63"/>
      <c r="I213" s="63"/>
      <c r="J213" s="64"/>
    </row>
    <row r="214" spans="4:10" ht="15" customHeight="1" x14ac:dyDescent="0.3">
      <c r="D214" s="63"/>
      <c r="E214" s="63"/>
      <c r="F214" s="63"/>
      <c r="G214" s="63"/>
      <c r="H214" s="63"/>
      <c r="I214" s="63"/>
      <c r="J214" s="64"/>
    </row>
    <row r="215" spans="4:10" ht="15" customHeight="1" x14ac:dyDescent="0.3">
      <c r="D215" s="63"/>
      <c r="E215" s="63"/>
      <c r="F215" s="63"/>
      <c r="G215" s="63"/>
      <c r="H215" s="63"/>
      <c r="I215" s="63"/>
      <c r="J215" s="64"/>
    </row>
    <row r="216" spans="4:10" ht="15" customHeight="1" x14ac:dyDescent="0.3">
      <c r="D216" s="63"/>
      <c r="E216" s="63"/>
      <c r="F216" s="63"/>
      <c r="G216" s="63"/>
      <c r="H216" s="63"/>
      <c r="I216" s="63"/>
      <c r="J216" s="64"/>
    </row>
    <row r="217" spans="4:10" ht="15" customHeight="1" x14ac:dyDescent="0.3">
      <c r="D217" s="63"/>
      <c r="E217" s="63"/>
      <c r="F217" s="63"/>
      <c r="G217" s="63"/>
      <c r="H217" s="63"/>
      <c r="I217" s="63"/>
      <c r="J217" s="64"/>
    </row>
    <row r="218" spans="4:10" ht="15" customHeight="1" x14ac:dyDescent="0.3">
      <c r="D218" s="63"/>
      <c r="E218" s="63"/>
      <c r="F218" s="63"/>
      <c r="G218" s="63"/>
      <c r="H218" s="63"/>
      <c r="I218" s="63"/>
      <c r="J218" s="64"/>
    </row>
    <row r="219" spans="4:10" ht="15" customHeight="1" x14ac:dyDescent="0.3">
      <c r="D219" s="63"/>
      <c r="E219" s="63"/>
      <c r="F219" s="63"/>
      <c r="G219" s="63"/>
      <c r="H219" s="63"/>
      <c r="I219" s="63"/>
      <c r="J219" s="64"/>
    </row>
    <row r="220" spans="4:10" ht="15" customHeight="1" x14ac:dyDescent="0.3">
      <c r="D220" s="63"/>
      <c r="E220" s="63"/>
      <c r="F220" s="63"/>
      <c r="G220" s="63"/>
      <c r="H220" s="63"/>
      <c r="I220" s="63"/>
      <c r="J220" s="64"/>
    </row>
    <row r="221" spans="4:10" ht="15" customHeight="1" x14ac:dyDescent="0.3">
      <c r="D221" s="63"/>
      <c r="E221" s="63"/>
      <c r="F221" s="63"/>
      <c r="G221" s="63"/>
      <c r="H221" s="63"/>
      <c r="I221" s="63"/>
      <c r="J221" s="64"/>
    </row>
    <row r="222" spans="4:10" ht="15" customHeight="1" x14ac:dyDescent="0.3">
      <c r="D222" s="63"/>
      <c r="E222" s="63"/>
      <c r="F222" s="63"/>
      <c r="G222" s="63"/>
      <c r="H222" s="63"/>
      <c r="I222" s="63"/>
      <c r="J222" s="64"/>
    </row>
    <row r="223" spans="4:10" ht="15" customHeight="1" x14ac:dyDescent="0.3">
      <c r="D223" s="63"/>
      <c r="E223" s="63"/>
      <c r="F223" s="63"/>
      <c r="G223" s="63"/>
      <c r="H223" s="63"/>
      <c r="I223" s="63"/>
      <c r="J223" s="64"/>
    </row>
    <row r="224" spans="4:10" ht="15" customHeight="1" x14ac:dyDescent="0.3">
      <c r="D224" s="63"/>
      <c r="E224" s="63"/>
      <c r="F224" s="63"/>
      <c r="G224" s="63"/>
      <c r="H224" s="63"/>
      <c r="I224" s="63"/>
      <c r="J224" s="64"/>
    </row>
    <row r="225" spans="3:10" ht="15" customHeight="1" x14ac:dyDescent="0.3">
      <c r="D225" s="63"/>
      <c r="E225" s="63"/>
      <c r="F225" s="63"/>
      <c r="G225" s="63"/>
      <c r="H225" s="63"/>
      <c r="I225" s="63"/>
      <c r="J225" s="64"/>
    </row>
    <row r="226" spans="3:10" ht="15" customHeight="1" x14ac:dyDescent="0.3">
      <c r="D226" s="63"/>
      <c r="E226" s="63"/>
      <c r="F226" s="63"/>
      <c r="G226" s="63"/>
      <c r="H226" s="63"/>
      <c r="I226" s="63"/>
      <c r="J226" s="64"/>
    </row>
    <row r="227" spans="3:10" ht="15" customHeight="1" x14ac:dyDescent="0.3">
      <c r="D227" s="63"/>
      <c r="E227" s="63"/>
      <c r="F227" s="63"/>
      <c r="G227" s="63"/>
      <c r="H227" s="63"/>
      <c r="I227" s="63"/>
      <c r="J227" s="64"/>
    </row>
    <row r="228" spans="3:10" ht="15" customHeight="1" x14ac:dyDescent="0.3">
      <c r="D228" s="63"/>
      <c r="E228" s="63"/>
      <c r="F228" s="63"/>
      <c r="G228" s="63"/>
      <c r="H228" s="63"/>
      <c r="I228" s="63"/>
      <c r="J228" s="64"/>
    </row>
    <row r="229" spans="3:10" ht="15" customHeight="1" x14ac:dyDescent="0.3">
      <c r="D229" s="63"/>
      <c r="E229" s="63"/>
      <c r="F229" s="63"/>
      <c r="G229" s="63"/>
      <c r="H229" s="63"/>
      <c r="I229" s="63"/>
      <c r="J229" s="64"/>
    </row>
    <row r="230" spans="3:10" ht="15" customHeight="1" x14ac:dyDescent="0.3">
      <c r="D230" s="63"/>
      <c r="E230" s="63"/>
      <c r="F230" s="63"/>
      <c r="G230" s="63"/>
      <c r="H230" s="63"/>
      <c r="I230" s="63"/>
      <c r="J230" s="64"/>
    </row>
    <row r="231" spans="3:10" ht="15" customHeight="1" x14ac:dyDescent="0.3">
      <c r="D231" s="63"/>
      <c r="E231" s="63"/>
      <c r="F231" s="63"/>
      <c r="G231" s="63"/>
      <c r="H231" s="63"/>
      <c r="I231" s="63"/>
      <c r="J231" s="64"/>
    </row>
    <row r="232" spans="3:10" ht="15" customHeight="1" x14ac:dyDescent="0.3">
      <c r="D232" s="63"/>
      <c r="E232" s="63"/>
      <c r="F232" s="63"/>
      <c r="G232" s="63"/>
      <c r="H232" s="63"/>
      <c r="I232" s="63"/>
      <c r="J232" s="64"/>
    </row>
    <row r="233" spans="3:10" ht="15" customHeight="1" x14ac:dyDescent="0.3">
      <c r="C233" s="394"/>
      <c r="D233" s="57"/>
      <c r="E233" s="57"/>
      <c r="F233" s="57"/>
      <c r="G233" s="57"/>
      <c r="H233" s="57"/>
      <c r="I233" s="57"/>
    </row>
    <row r="234" spans="3:10" ht="15" customHeight="1" x14ac:dyDescent="0.3">
      <c r="C234" s="394"/>
      <c r="D234" s="57"/>
      <c r="E234" s="57"/>
      <c r="F234" s="57"/>
      <c r="G234" s="57"/>
      <c r="H234" s="57"/>
      <c r="I234" s="57"/>
    </row>
    <row r="235" spans="3:10" ht="15" customHeight="1" x14ac:dyDescent="0.3">
      <c r="C235" s="394"/>
      <c r="D235" s="57"/>
      <c r="E235" s="57"/>
      <c r="F235" s="57"/>
      <c r="G235" s="57"/>
      <c r="H235" s="57"/>
      <c r="I235" s="57"/>
    </row>
    <row r="236" spans="3:10" ht="15" customHeight="1" x14ac:dyDescent="0.3">
      <c r="C236" s="394"/>
      <c r="D236" s="57"/>
      <c r="E236" s="57"/>
      <c r="F236" s="57"/>
      <c r="G236" s="57"/>
      <c r="H236" s="57"/>
      <c r="I236" s="57"/>
    </row>
    <row r="237" spans="3:10" ht="15" customHeight="1" x14ac:dyDescent="0.3">
      <c r="C237" s="394"/>
      <c r="D237" s="57"/>
      <c r="E237" s="57"/>
      <c r="F237" s="57"/>
      <c r="G237" s="57"/>
      <c r="H237" s="57"/>
      <c r="I237" s="57"/>
    </row>
    <row r="238" spans="3:10" ht="15" customHeight="1" x14ac:dyDescent="0.3">
      <c r="C238" s="394"/>
      <c r="D238" s="57"/>
      <c r="E238" s="57"/>
      <c r="F238" s="57"/>
      <c r="G238" s="57"/>
      <c r="H238" s="57"/>
      <c r="I238" s="57"/>
    </row>
    <row r="239" spans="3:10" ht="19.5" x14ac:dyDescent="0.3">
      <c r="D239" s="63"/>
      <c r="E239" s="63"/>
      <c r="F239" s="63"/>
      <c r="G239" s="63"/>
      <c r="H239" s="63"/>
      <c r="I239" s="63"/>
      <c r="J239" s="64"/>
    </row>
    <row r="240" spans="3:10" ht="19.5" x14ac:dyDescent="0.3">
      <c r="D240" s="63"/>
      <c r="E240" s="63"/>
      <c r="F240" s="63"/>
      <c r="G240" s="63"/>
      <c r="H240" s="63"/>
      <c r="I240" s="63"/>
      <c r="J240" s="64"/>
    </row>
    <row r="241" spans="4:10" ht="19.5" x14ac:dyDescent="0.3">
      <c r="D241" s="63"/>
      <c r="E241" s="63"/>
      <c r="F241" s="63"/>
      <c r="G241" s="63"/>
      <c r="H241" s="63"/>
      <c r="I241" s="63"/>
      <c r="J241" s="64"/>
    </row>
    <row r="242" spans="4:10" ht="19.5" x14ac:dyDescent="0.3">
      <c r="D242" s="63"/>
      <c r="E242" s="63"/>
      <c r="F242" s="63"/>
      <c r="G242" s="63"/>
      <c r="H242" s="63"/>
      <c r="I242" s="63"/>
      <c r="J242" s="64"/>
    </row>
    <row r="243" spans="4:10" ht="19.5" x14ac:dyDescent="0.3">
      <c r="D243" s="63"/>
      <c r="E243" s="63"/>
      <c r="F243" s="63"/>
      <c r="G243" s="63"/>
      <c r="H243" s="63"/>
      <c r="I243" s="63"/>
      <c r="J243" s="64"/>
    </row>
    <row r="244" spans="4:10" ht="19.5" x14ac:dyDescent="0.3">
      <c r="D244" s="63"/>
      <c r="E244" s="63"/>
      <c r="F244" s="63"/>
      <c r="G244" s="63"/>
      <c r="H244" s="63"/>
      <c r="I244" s="63"/>
      <c r="J244" s="64"/>
    </row>
    <row r="245" spans="4:10" ht="19.5" x14ac:dyDescent="0.3">
      <c r="D245" s="63"/>
      <c r="E245" s="63"/>
      <c r="F245" s="63"/>
      <c r="G245" s="63"/>
      <c r="H245" s="63"/>
      <c r="I245" s="63"/>
      <c r="J245" s="64"/>
    </row>
    <row r="246" spans="4:10" ht="19.5" x14ac:dyDescent="0.3">
      <c r="D246" s="63"/>
      <c r="E246" s="63"/>
      <c r="F246" s="63"/>
      <c r="G246" s="63"/>
      <c r="H246" s="63"/>
      <c r="I246" s="63"/>
      <c r="J246" s="64"/>
    </row>
    <row r="247" spans="4:10" ht="19.5" x14ac:dyDescent="0.3">
      <c r="D247" s="63"/>
      <c r="E247" s="63"/>
      <c r="F247" s="63"/>
      <c r="G247" s="63"/>
      <c r="H247" s="63"/>
      <c r="I247" s="63"/>
      <c r="J247" s="64"/>
    </row>
    <row r="248" spans="4:10" ht="19.5" x14ac:dyDescent="0.3">
      <c r="D248" s="63"/>
      <c r="E248" s="63"/>
      <c r="F248" s="63"/>
      <c r="G248" s="63"/>
      <c r="H248" s="63"/>
      <c r="I248" s="63"/>
      <c r="J248" s="64"/>
    </row>
    <row r="249" spans="4:10" ht="19.5" x14ac:dyDescent="0.3">
      <c r="D249" s="63"/>
      <c r="E249" s="63"/>
      <c r="F249" s="63"/>
      <c r="G249" s="63"/>
      <c r="H249" s="63"/>
      <c r="I249" s="63"/>
      <c r="J249" s="64"/>
    </row>
    <row r="250" spans="4:10" ht="19.5" x14ac:dyDescent="0.3">
      <c r="D250" s="63"/>
      <c r="E250" s="63"/>
      <c r="F250" s="63"/>
      <c r="G250" s="63"/>
      <c r="H250" s="63"/>
      <c r="I250" s="63"/>
      <c r="J250" s="64"/>
    </row>
    <row r="251" spans="4:10" ht="19.5" x14ac:dyDescent="0.3">
      <c r="D251" s="63"/>
      <c r="E251" s="63"/>
      <c r="F251" s="63"/>
      <c r="G251" s="63"/>
      <c r="H251" s="63"/>
      <c r="I251" s="63"/>
      <c r="J251" s="64"/>
    </row>
    <row r="252" spans="4:10" ht="19.5" x14ac:dyDescent="0.3">
      <c r="D252" s="63"/>
      <c r="E252" s="63"/>
      <c r="F252" s="63"/>
      <c r="G252" s="63"/>
      <c r="H252" s="63"/>
      <c r="I252" s="63"/>
      <c r="J252" s="64"/>
    </row>
    <row r="253" spans="4:10" ht="19.5" x14ac:dyDescent="0.3">
      <c r="D253" s="63"/>
      <c r="E253" s="63"/>
      <c r="F253" s="63"/>
      <c r="G253" s="63"/>
      <c r="H253" s="63"/>
      <c r="I253" s="63"/>
      <c r="J253" s="64"/>
    </row>
    <row r="254" spans="4:10" ht="19.5" x14ac:dyDescent="0.3">
      <c r="D254" s="63"/>
      <c r="E254" s="63"/>
      <c r="F254" s="63"/>
      <c r="G254" s="63"/>
      <c r="H254" s="63"/>
      <c r="I254" s="63"/>
      <c r="J254" s="64"/>
    </row>
    <row r="255" spans="4:10" ht="19.5" x14ac:dyDescent="0.3">
      <c r="D255" s="63"/>
      <c r="E255" s="63"/>
      <c r="F255" s="63"/>
      <c r="G255" s="63"/>
      <c r="H255" s="63"/>
      <c r="I255" s="63"/>
      <c r="J255" s="64"/>
    </row>
    <row r="256" spans="4:10" ht="19.5" x14ac:dyDescent="0.3">
      <c r="D256" s="63"/>
      <c r="E256" s="63"/>
      <c r="F256" s="63"/>
      <c r="G256" s="63"/>
      <c r="H256" s="63"/>
      <c r="I256" s="63"/>
      <c r="J256" s="64"/>
    </row>
    <row r="257" spans="4:10" ht="19.5" x14ac:dyDescent="0.3">
      <c r="D257" s="63"/>
      <c r="E257" s="63"/>
      <c r="F257" s="63"/>
      <c r="G257" s="63"/>
      <c r="H257" s="63"/>
      <c r="I257" s="63"/>
      <c r="J257" s="64"/>
    </row>
    <row r="258" spans="4:10" ht="19.5" x14ac:dyDescent="0.3">
      <c r="D258" s="63"/>
      <c r="E258" s="63"/>
      <c r="F258" s="63"/>
      <c r="G258" s="63"/>
      <c r="H258" s="63"/>
      <c r="I258" s="63"/>
      <c r="J258" s="64"/>
    </row>
    <row r="259" spans="4:10" ht="19.5" x14ac:dyDescent="0.3">
      <c r="D259" s="63"/>
      <c r="E259" s="63"/>
      <c r="F259" s="63"/>
      <c r="G259" s="63"/>
      <c r="H259" s="63"/>
      <c r="I259" s="63"/>
      <c r="J259" s="64"/>
    </row>
    <row r="260" spans="4:10" ht="19.5" x14ac:dyDescent="0.3">
      <c r="D260" s="63"/>
      <c r="E260" s="63"/>
      <c r="F260" s="63"/>
      <c r="G260" s="63"/>
      <c r="H260" s="63"/>
      <c r="I260" s="63"/>
      <c r="J260" s="64"/>
    </row>
    <row r="261" spans="4:10" ht="19.5" x14ac:dyDescent="0.3">
      <c r="D261" s="63"/>
      <c r="E261" s="63"/>
      <c r="F261" s="63"/>
      <c r="G261" s="63"/>
      <c r="H261" s="63"/>
      <c r="I261" s="63"/>
      <c r="J261" s="64"/>
    </row>
    <row r="262" spans="4:10" ht="19.5" x14ac:dyDescent="0.3">
      <c r="D262" s="63"/>
      <c r="E262" s="63"/>
      <c r="F262" s="63"/>
      <c r="G262" s="63"/>
      <c r="H262" s="63"/>
      <c r="I262" s="63"/>
      <c r="J262" s="64"/>
    </row>
    <row r="263" spans="4:10" ht="15" customHeight="1" x14ac:dyDescent="0.3">
      <c r="D263" s="63"/>
      <c r="E263" s="63"/>
      <c r="F263" s="63"/>
      <c r="G263" s="63"/>
      <c r="H263" s="63"/>
      <c r="I263" s="63"/>
      <c r="J263" s="64"/>
    </row>
    <row r="264" spans="4:10" ht="15" customHeight="1" x14ac:dyDescent="0.3">
      <c r="D264" s="63"/>
      <c r="E264" s="63"/>
      <c r="F264" s="63"/>
      <c r="G264" s="63"/>
      <c r="H264" s="63"/>
      <c r="I264" s="63"/>
      <c r="J264" s="64"/>
    </row>
    <row r="265" spans="4:10" ht="15" customHeight="1" x14ac:dyDescent="0.3">
      <c r="D265" s="63"/>
      <c r="E265" s="63"/>
      <c r="F265" s="63"/>
      <c r="G265" s="63"/>
      <c r="H265" s="63"/>
      <c r="I265" s="63"/>
      <c r="J265" s="64"/>
    </row>
    <row r="266" spans="4:10" ht="15" customHeight="1" x14ac:dyDescent="0.3">
      <c r="D266" s="63"/>
      <c r="E266" s="63"/>
      <c r="F266" s="63"/>
      <c r="G266" s="63"/>
      <c r="H266" s="63"/>
      <c r="I266" s="63"/>
      <c r="J266" s="64"/>
    </row>
    <row r="267" spans="4:10" ht="15" customHeight="1" x14ac:dyDescent="0.3">
      <c r="D267" s="63"/>
      <c r="E267" s="63"/>
      <c r="F267" s="63"/>
      <c r="G267" s="63"/>
      <c r="H267" s="63"/>
      <c r="I267" s="63"/>
      <c r="J267" s="64"/>
    </row>
    <row r="268" spans="4:10" ht="15" customHeight="1" x14ac:dyDescent="0.3">
      <c r="D268" s="63"/>
      <c r="E268" s="63"/>
      <c r="F268" s="63"/>
      <c r="G268" s="63"/>
      <c r="H268" s="63"/>
      <c r="I268" s="63"/>
      <c r="J268" s="64"/>
    </row>
    <row r="269" spans="4:10" ht="15" customHeight="1" x14ac:dyDescent="0.3">
      <c r="D269" s="63"/>
      <c r="E269" s="63"/>
      <c r="F269" s="63"/>
      <c r="G269" s="63"/>
      <c r="H269" s="63"/>
      <c r="I269" s="63"/>
      <c r="J269" s="64"/>
    </row>
    <row r="270" spans="4:10" ht="15" customHeight="1" x14ac:dyDescent="0.3">
      <c r="D270" s="63"/>
      <c r="E270" s="63"/>
      <c r="F270" s="63"/>
      <c r="G270" s="63"/>
      <c r="H270" s="63"/>
      <c r="I270" s="63"/>
      <c r="J270" s="64"/>
    </row>
    <row r="275" spans="4:10" ht="19.5" x14ac:dyDescent="0.3">
      <c r="D275" s="63"/>
      <c r="E275" s="63"/>
      <c r="F275" s="63"/>
      <c r="G275" s="63"/>
      <c r="H275" s="63"/>
      <c r="I275" s="63"/>
      <c r="J275" s="64"/>
    </row>
    <row r="276" spans="4:10" ht="19.5" x14ac:dyDescent="0.3">
      <c r="D276" s="63"/>
      <c r="E276" s="63"/>
      <c r="F276" s="63"/>
      <c r="G276" s="63"/>
      <c r="H276" s="63"/>
      <c r="I276" s="63"/>
      <c r="J276" s="64"/>
    </row>
    <row r="277" spans="4:10" ht="19.5" x14ac:dyDescent="0.3">
      <c r="D277" s="63"/>
      <c r="E277" s="63"/>
      <c r="F277" s="63"/>
      <c r="G277" s="63"/>
      <c r="H277" s="63"/>
      <c r="I277" s="63"/>
      <c r="J277" s="64"/>
    </row>
    <row r="278" spans="4:10" ht="19.5" x14ac:dyDescent="0.3">
      <c r="D278" s="63"/>
      <c r="E278" s="63"/>
      <c r="F278" s="63"/>
      <c r="G278" s="63"/>
      <c r="H278" s="63"/>
      <c r="I278" s="63"/>
      <c r="J278" s="64"/>
    </row>
    <row r="279" spans="4:10" ht="15" customHeight="1" x14ac:dyDescent="0.3">
      <c r="D279" s="63"/>
      <c r="E279" s="63"/>
      <c r="F279" s="63"/>
      <c r="G279" s="63"/>
      <c r="H279" s="63"/>
      <c r="I279" s="63"/>
      <c r="J279" s="64"/>
    </row>
    <row r="280" spans="4:10" ht="15" customHeight="1" x14ac:dyDescent="0.3">
      <c r="D280" s="63"/>
      <c r="E280" s="63"/>
      <c r="F280" s="63"/>
      <c r="G280" s="63"/>
      <c r="H280" s="63"/>
      <c r="I280" s="63"/>
      <c r="J280" s="64"/>
    </row>
    <row r="281" spans="4:10" ht="15" customHeight="1" x14ac:dyDescent="0.3">
      <c r="D281" s="63"/>
      <c r="E281" s="63"/>
      <c r="F281" s="63"/>
      <c r="G281" s="63"/>
      <c r="H281" s="63"/>
      <c r="I281" s="63"/>
      <c r="J281" s="64"/>
    </row>
    <row r="282" spans="4:10" ht="15" customHeight="1" x14ac:dyDescent="0.3">
      <c r="D282" s="63"/>
      <c r="E282" s="63"/>
      <c r="F282" s="63"/>
      <c r="G282" s="63"/>
      <c r="H282" s="63"/>
      <c r="I282" s="63"/>
      <c r="J282" s="64"/>
    </row>
    <row r="283" spans="4:10" ht="15" customHeight="1" x14ac:dyDescent="0.3">
      <c r="D283" s="63"/>
      <c r="E283" s="63"/>
      <c r="F283" s="63"/>
      <c r="G283" s="63"/>
      <c r="H283" s="63"/>
      <c r="I283" s="63"/>
      <c r="J283" s="64"/>
    </row>
    <row r="284" spans="4:10" ht="15" customHeight="1" x14ac:dyDescent="0.3">
      <c r="D284" s="63"/>
      <c r="E284" s="63"/>
      <c r="F284" s="63"/>
      <c r="G284" s="63"/>
      <c r="H284" s="63"/>
      <c r="I284" s="63"/>
      <c r="J284" s="64"/>
    </row>
    <row r="285" spans="4:10" ht="15" customHeight="1" x14ac:dyDescent="0.3">
      <c r="D285" s="63"/>
      <c r="E285" s="63"/>
      <c r="F285" s="63"/>
      <c r="G285" s="63"/>
      <c r="H285" s="63"/>
      <c r="I285" s="63"/>
      <c r="J285" s="64"/>
    </row>
    <row r="286" spans="4:10" ht="15" customHeight="1" x14ac:dyDescent="0.3">
      <c r="D286" s="63"/>
      <c r="E286" s="63"/>
      <c r="F286" s="63"/>
      <c r="G286" s="63"/>
      <c r="H286" s="63"/>
      <c r="I286" s="63"/>
      <c r="J286" s="64"/>
    </row>
    <row r="287" spans="4:10" ht="15" customHeight="1" x14ac:dyDescent="0.3">
      <c r="D287" s="63"/>
      <c r="E287" s="63"/>
      <c r="F287" s="63"/>
      <c r="G287" s="63"/>
      <c r="H287" s="63"/>
      <c r="I287" s="63"/>
      <c r="J287" s="64"/>
    </row>
    <row r="288" spans="4:10" ht="15" customHeight="1" x14ac:dyDescent="0.3">
      <c r="D288" s="63"/>
      <c r="E288" s="63"/>
      <c r="F288" s="63"/>
      <c r="G288" s="63"/>
      <c r="H288" s="63"/>
      <c r="I288" s="63"/>
      <c r="J288" s="64"/>
    </row>
    <row r="289" spans="4:10" ht="15" customHeight="1" x14ac:dyDescent="0.3">
      <c r="D289" s="63"/>
      <c r="E289" s="63"/>
      <c r="F289" s="63"/>
      <c r="G289" s="63"/>
      <c r="H289" s="63"/>
      <c r="I289" s="63"/>
      <c r="J289" s="64"/>
    </row>
    <row r="290" spans="4:10" ht="15" customHeight="1" x14ac:dyDescent="0.3">
      <c r="D290" s="63"/>
      <c r="E290" s="63"/>
      <c r="F290" s="63"/>
      <c r="G290" s="63"/>
      <c r="H290" s="63"/>
      <c r="I290" s="63"/>
      <c r="J290" s="64"/>
    </row>
    <row r="291" spans="4:10" ht="15" customHeight="1" x14ac:dyDescent="0.3">
      <c r="D291" s="63"/>
      <c r="E291" s="63"/>
      <c r="F291" s="63"/>
      <c r="G291" s="63"/>
      <c r="H291" s="63"/>
      <c r="I291" s="63"/>
      <c r="J291" s="64"/>
    </row>
    <row r="292" spans="4:10" ht="15" customHeight="1" x14ac:dyDescent="0.3">
      <c r="D292" s="63"/>
      <c r="E292" s="63"/>
      <c r="F292" s="63"/>
      <c r="G292" s="63"/>
      <c r="H292" s="63"/>
      <c r="I292" s="63"/>
      <c r="J292" s="64"/>
    </row>
    <row r="293" spans="4:10" ht="15" customHeight="1" x14ac:dyDescent="0.3">
      <c r="D293" s="63"/>
      <c r="E293" s="63"/>
      <c r="F293" s="63"/>
      <c r="G293" s="63"/>
      <c r="H293" s="63"/>
      <c r="I293" s="63"/>
      <c r="J293" s="64"/>
    </row>
    <row r="294" spans="4:10" ht="15" customHeight="1" x14ac:dyDescent="0.3">
      <c r="D294" s="63"/>
      <c r="E294" s="63"/>
      <c r="F294" s="63"/>
      <c r="G294" s="63"/>
      <c r="H294" s="63"/>
      <c r="I294" s="63"/>
      <c r="J294" s="64"/>
    </row>
    <row r="295" spans="4:10" ht="15" customHeight="1" x14ac:dyDescent="0.3">
      <c r="D295" s="63"/>
      <c r="E295" s="63"/>
      <c r="F295" s="63"/>
      <c r="G295" s="63"/>
      <c r="H295" s="63"/>
      <c r="I295" s="63"/>
      <c r="J295" s="64"/>
    </row>
    <row r="296" spans="4:10" ht="15" customHeight="1" x14ac:dyDescent="0.3">
      <c r="D296" s="63"/>
      <c r="E296" s="63"/>
      <c r="F296" s="63"/>
      <c r="G296" s="63"/>
      <c r="H296" s="63"/>
      <c r="I296" s="63"/>
      <c r="J296" s="64"/>
    </row>
    <row r="297" spans="4:10" ht="15" customHeight="1" x14ac:dyDescent="0.3">
      <c r="D297" s="63"/>
      <c r="E297" s="63"/>
      <c r="F297" s="63"/>
      <c r="G297" s="63"/>
      <c r="H297" s="63"/>
      <c r="I297" s="63"/>
      <c r="J297" s="64"/>
    </row>
    <row r="298" spans="4:10" ht="15" customHeight="1" x14ac:dyDescent="0.3">
      <c r="D298" s="63"/>
      <c r="E298" s="63"/>
      <c r="F298" s="63"/>
      <c r="G298" s="63"/>
      <c r="H298" s="63"/>
      <c r="I298" s="63"/>
      <c r="J298" s="64"/>
    </row>
    <row r="299" spans="4:10" ht="15" customHeight="1" x14ac:dyDescent="0.3">
      <c r="D299" s="63"/>
      <c r="E299" s="63"/>
      <c r="F299" s="63"/>
      <c r="G299" s="63"/>
      <c r="H299" s="63"/>
      <c r="I299" s="63"/>
      <c r="J299" s="64"/>
    </row>
    <row r="300" spans="4:10" ht="15" customHeight="1" x14ac:dyDescent="0.3">
      <c r="D300" s="63"/>
      <c r="E300" s="63"/>
      <c r="F300" s="63"/>
      <c r="G300" s="63"/>
      <c r="H300" s="63"/>
      <c r="I300" s="63"/>
      <c r="J300" s="64"/>
    </row>
    <row r="301" spans="4:10" ht="15" customHeight="1" x14ac:dyDescent="0.3">
      <c r="D301" s="63"/>
      <c r="E301" s="63"/>
      <c r="F301" s="63"/>
      <c r="G301" s="63"/>
      <c r="H301" s="63"/>
      <c r="I301" s="63"/>
      <c r="J301" s="64"/>
    </row>
    <row r="302" spans="4:10" ht="15" customHeight="1" x14ac:dyDescent="0.3">
      <c r="D302" s="63"/>
      <c r="E302" s="63"/>
      <c r="F302" s="63"/>
      <c r="G302" s="63"/>
      <c r="H302" s="63"/>
      <c r="I302" s="63"/>
      <c r="J302" s="64"/>
    </row>
    <row r="303" spans="4:10" ht="15" customHeight="1" x14ac:dyDescent="0.3">
      <c r="D303" s="63"/>
      <c r="E303" s="63"/>
      <c r="F303" s="63"/>
      <c r="G303" s="63"/>
      <c r="H303" s="63"/>
      <c r="I303" s="63"/>
      <c r="J303" s="64"/>
    </row>
    <row r="304" spans="4:10" ht="15" customHeight="1" x14ac:dyDescent="0.3">
      <c r="D304" s="63"/>
      <c r="E304" s="63"/>
      <c r="F304" s="63"/>
      <c r="G304" s="63"/>
      <c r="H304" s="63"/>
      <c r="I304" s="63"/>
      <c r="J304" s="64"/>
    </row>
    <row r="305" spans="4:10" ht="15" customHeight="1" x14ac:dyDescent="0.3">
      <c r="D305" s="63"/>
      <c r="E305" s="63"/>
      <c r="F305" s="63"/>
      <c r="G305" s="63"/>
      <c r="H305" s="63"/>
      <c r="I305" s="63"/>
      <c r="J305" s="64"/>
    </row>
    <row r="306" spans="4:10" ht="15" customHeight="1" x14ac:dyDescent="0.3">
      <c r="D306" s="63"/>
      <c r="E306" s="63"/>
      <c r="F306" s="63"/>
      <c r="G306" s="63"/>
      <c r="H306" s="63"/>
      <c r="I306" s="63"/>
      <c r="J306" s="64"/>
    </row>
    <row r="307" spans="4:10" ht="15" customHeight="1" x14ac:dyDescent="0.3">
      <c r="D307" s="63"/>
      <c r="E307" s="63"/>
      <c r="F307" s="63"/>
      <c r="G307" s="63"/>
      <c r="H307" s="63"/>
      <c r="I307" s="63"/>
      <c r="J307" s="64"/>
    </row>
    <row r="308" spans="4:10" ht="15" customHeight="1" x14ac:dyDescent="0.3">
      <c r="D308" s="63"/>
      <c r="E308" s="63"/>
      <c r="F308" s="63"/>
      <c r="G308" s="63"/>
      <c r="H308" s="63"/>
      <c r="I308" s="63"/>
      <c r="J308" s="64"/>
    </row>
    <row r="309" spans="4:10" ht="15" customHeight="1" x14ac:dyDescent="0.3">
      <c r="D309" s="63"/>
      <c r="E309" s="63"/>
      <c r="F309" s="63"/>
      <c r="G309" s="63"/>
      <c r="H309" s="63"/>
      <c r="I309" s="63"/>
      <c r="J309" s="64"/>
    </row>
    <row r="310" spans="4:10" ht="15" customHeight="1" x14ac:dyDescent="0.3">
      <c r="D310" s="63"/>
      <c r="E310" s="63"/>
      <c r="F310" s="63"/>
      <c r="G310" s="63"/>
      <c r="H310" s="63"/>
      <c r="I310" s="63"/>
      <c r="J310" s="64"/>
    </row>
    <row r="311" spans="4:10" ht="19.5" x14ac:dyDescent="0.3">
      <c r="D311" s="63"/>
      <c r="E311" s="63"/>
      <c r="F311" s="63"/>
      <c r="G311" s="63"/>
      <c r="H311" s="63"/>
      <c r="I311" s="63"/>
      <c r="J311" s="64"/>
    </row>
    <row r="312" spans="4:10" ht="19.5" x14ac:dyDescent="0.3">
      <c r="D312" s="63"/>
      <c r="E312" s="63"/>
      <c r="F312" s="63"/>
      <c r="G312" s="63"/>
      <c r="H312" s="63"/>
      <c r="I312" s="63"/>
      <c r="J312" s="64"/>
    </row>
    <row r="313" spans="4:10" ht="19.5" x14ac:dyDescent="0.3">
      <c r="D313" s="63"/>
      <c r="E313" s="63"/>
      <c r="F313" s="63"/>
      <c r="G313" s="63"/>
      <c r="H313" s="63"/>
      <c r="I313" s="63"/>
      <c r="J313" s="64"/>
    </row>
    <row r="314" spans="4:10" ht="19.5" x14ac:dyDescent="0.3">
      <c r="D314" s="63"/>
      <c r="E314" s="63"/>
      <c r="F314" s="63"/>
      <c r="G314" s="63"/>
      <c r="H314" s="63"/>
      <c r="I314" s="63"/>
      <c r="J314" s="64"/>
    </row>
    <row r="315" spans="4:10" ht="19.5" x14ac:dyDescent="0.3">
      <c r="D315" s="63"/>
      <c r="E315" s="63"/>
      <c r="F315" s="63"/>
      <c r="G315" s="63"/>
      <c r="H315" s="63"/>
      <c r="I315" s="63"/>
      <c r="J315" s="64"/>
    </row>
    <row r="316" spans="4:10" ht="19.5" x14ac:dyDescent="0.3">
      <c r="D316" s="63"/>
      <c r="E316" s="63"/>
      <c r="F316" s="63"/>
      <c r="G316" s="63"/>
      <c r="H316" s="63"/>
      <c r="I316" s="63"/>
      <c r="J316" s="64"/>
    </row>
    <row r="317" spans="4:10" ht="19.5" x14ac:dyDescent="0.3">
      <c r="D317" s="63"/>
      <c r="E317" s="63"/>
      <c r="F317" s="63"/>
      <c r="G317" s="63"/>
      <c r="H317" s="63"/>
      <c r="I317" s="63"/>
      <c r="J317" s="64"/>
    </row>
    <row r="318" spans="4:10" ht="19.5" x14ac:dyDescent="0.3">
      <c r="D318" s="63"/>
      <c r="E318" s="63"/>
      <c r="F318" s="63"/>
      <c r="G318" s="63"/>
      <c r="H318" s="63"/>
      <c r="I318" s="63"/>
      <c r="J318" s="64"/>
    </row>
    <row r="319" spans="4:10" ht="19.5" x14ac:dyDescent="0.3">
      <c r="D319" s="63"/>
      <c r="E319" s="63"/>
      <c r="F319" s="63"/>
      <c r="G319" s="63"/>
      <c r="H319" s="63"/>
      <c r="I319" s="63"/>
      <c r="J319" s="64"/>
    </row>
    <row r="320" spans="4:10" ht="19.5" x14ac:dyDescent="0.3">
      <c r="D320" s="63"/>
      <c r="E320" s="63"/>
      <c r="F320" s="63"/>
      <c r="G320" s="63"/>
      <c r="H320" s="63"/>
      <c r="I320" s="63"/>
      <c r="J320" s="64"/>
    </row>
    <row r="321" spans="4:10" ht="19.5" x14ac:dyDescent="0.3">
      <c r="D321" s="63"/>
      <c r="E321" s="63"/>
      <c r="F321" s="63"/>
      <c r="G321" s="63"/>
      <c r="H321" s="63"/>
      <c r="I321" s="63"/>
      <c r="J321" s="64"/>
    </row>
    <row r="322" spans="4:10" ht="19.5" x14ac:dyDescent="0.3">
      <c r="D322" s="63"/>
      <c r="E322" s="63"/>
      <c r="F322" s="63"/>
      <c r="G322" s="63"/>
      <c r="H322" s="63"/>
      <c r="I322" s="63"/>
      <c r="J322" s="64"/>
    </row>
    <row r="323" spans="4:10" ht="19.5" x14ac:dyDescent="0.3">
      <c r="D323" s="63"/>
      <c r="E323" s="63"/>
      <c r="F323" s="63"/>
      <c r="G323" s="63"/>
      <c r="H323" s="63"/>
      <c r="I323" s="63"/>
      <c r="J323" s="64"/>
    </row>
    <row r="324" spans="4:10" ht="19.5" x14ac:dyDescent="0.3">
      <c r="D324" s="63"/>
      <c r="E324" s="63"/>
      <c r="F324" s="63"/>
      <c r="G324" s="63"/>
      <c r="H324" s="63"/>
      <c r="I324" s="63"/>
      <c r="J324" s="64"/>
    </row>
    <row r="325" spans="4:10" ht="19.5" x14ac:dyDescent="0.3">
      <c r="D325" s="63"/>
      <c r="E325" s="63"/>
      <c r="F325" s="63"/>
      <c r="G325" s="63"/>
      <c r="H325" s="63"/>
      <c r="I325" s="63"/>
      <c r="J325" s="64"/>
    </row>
    <row r="326" spans="4:10" ht="19.5" x14ac:dyDescent="0.3">
      <c r="D326" s="63"/>
      <c r="E326" s="63"/>
      <c r="F326" s="63"/>
      <c r="G326" s="63"/>
      <c r="H326" s="63"/>
      <c r="I326" s="63"/>
      <c r="J326" s="64"/>
    </row>
    <row r="327" spans="4:10" ht="19.5" x14ac:dyDescent="0.3">
      <c r="D327" s="63"/>
      <c r="E327" s="63"/>
      <c r="F327" s="63"/>
      <c r="G327" s="63"/>
      <c r="H327" s="63"/>
      <c r="I327" s="63"/>
      <c r="J327" s="64"/>
    </row>
    <row r="328" spans="4:10" ht="19.5" x14ac:dyDescent="0.3">
      <c r="D328" s="63"/>
      <c r="E328" s="63"/>
      <c r="F328" s="63"/>
      <c r="G328" s="63"/>
      <c r="H328" s="63"/>
      <c r="I328" s="63"/>
      <c r="J328" s="64"/>
    </row>
    <row r="329" spans="4:10" ht="19.5" x14ac:dyDescent="0.3">
      <c r="D329" s="63"/>
      <c r="E329" s="63"/>
      <c r="F329" s="63"/>
      <c r="G329" s="63"/>
      <c r="H329" s="63"/>
      <c r="I329" s="63"/>
      <c r="J329" s="64"/>
    </row>
    <row r="330" spans="4:10" ht="19.5" x14ac:dyDescent="0.3">
      <c r="D330" s="63"/>
      <c r="E330" s="63"/>
      <c r="F330" s="63"/>
      <c r="G330" s="63"/>
      <c r="H330" s="63"/>
      <c r="I330" s="63"/>
      <c r="J330" s="64"/>
    </row>
    <row r="331" spans="4:10" ht="19.5" x14ac:dyDescent="0.3">
      <c r="D331" s="63"/>
      <c r="E331" s="63"/>
      <c r="F331" s="63"/>
      <c r="G331" s="63"/>
      <c r="H331" s="63"/>
      <c r="I331" s="63"/>
      <c r="J331" s="64"/>
    </row>
    <row r="332" spans="4:10" ht="19.5" x14ac:dyDescent="0.3">
      <c r="D332" s="63"/>
      <c r="E332" s="63"/>
      <c r="F332" s="63"/>
      <c r="G332" s="63"/>
      <c r="H332" s="63"/>
      <c r="I332" s="63"/>
      <c r="J332" s="64"/>
    </row>
    <row r="333" spans="4:10" ht="19.5" x14ac:dyDescent="0.3">
      <c r="D333" s="63"/>
      <c r="E333" s="63"/>
      <c r="F333" s="63"/>
      <c r="G333" s="63"/>
      <c r="H333" s="63"/>
      <c r="I333" s="63"/>
      <c r="J333" s="64"/>
    </row>
    <row r="334" spans="4:10" ht="19.5" x14ac:dyDescent="0.3">
      <c r="D334" s="63"/>
      <c r="E334" s="63"/>
      <c r="F334" s="63"/>
      <c r="G334" s="63"/>
      <c r="H334" s="63"/>
      <c r="I334" s="63"/>
      <c r="J334" s="64"/>
    </row>
    <row r="335" spans="4:10" ht="19.5" x14ac:dyDescent="0.3">
      <c r="D335" s="63"/>
      <c r="E335" s="63"/>
      <c r="F335" s="63"/>
      <c r="G335" s="63"/>
      <c r="H335" s="63"/>
      <c r="I335" s="63"/>
      <c r="J335" s="64"/>
    </row>
    <row r="336" spans="4:10" ht="19.5" x14ac:dyDescent="0.3">
      <c r="D336" s="63"/>
      <c r="E336" s="63"/>
      <c r="F336" s="63"/>
      <c r="G336" s="63"/>
      <c r="H336" s="63"/>
      <c r="I336" s="63"/>
      <c r="J336" s="64"/>
    </row>
    <row r="337" spans="4:10" ht="19.5" x14ac:dyDescent="0.3">
      <c r="D337" s="63"/>
      <c r="E337" s="63"/>
      <c r="F337" s="63"/>
      <c r="G337" s="63"/>
      <c r="H337" s="63"/>
      <c r="I337" s="63"/>
      <c r="J337" s="64"/>
    </row>
    <row r="338" spans="4:10" ht="19.5" x14ac:dyDescent="0.3">
      <c r="D338" s="63"/>
      <c r="E338" s="63"/>
      <c r="F338" s="63"/>
      <c r="G338" s="63"/>
      <c r="H338" s="63"/>
      <c r="I338" s="63"/>
      <c r="J338" s="64"/>
    </row>
    <row r="339" spans="4:10" ht="19.5" x14ac:dyDescent="0.3">
      <c r="D339" s="63"/>
      <c r="E339" s="63"/>
      <c r="F339" s="63"/>
      <c r="G339" s="63"/>
      <c r="H339" s="63"/>
      <c r="I339" s="63"/>
      <c r="J339" s="64"/>
    </row>
    <row r="340" spans="4:10" ht="19.5" x14ac:dyDescent="0.3">
      <c r="D340" s="63"/>
      <c r="E340" s="63"/>
      <c r="F340" s="63"/>
      <c r="G340" s="63"/>
      <c r="H340" s="63"/>
      <c r="I340" s="63"/>
      <c r="J340" s="64"/>
    </row>
    <row r="341" spans="4:10" ht="19.5" x14ac:dyDescent="0.3">
      <c r="D341" s="63"/>
      <c r="E341" s="63"/>
      <c r="F341" s="63"/>
      <c r="G341" s="63"/>
      <c r="H341" s="63"/>
      <c r="I341" s="63"/>
      <c r="J341" s="64"/>
    </row>
    <row r="342" spans="4:10" ht="19.5" x14ac:dyDescent="0.3">
      <c r="D342" s="63"/>
      <c r="E342" s="63"/>
      <c r="F342" s="63"/>
      <c r="G342" s="63"/>
      <c r="H342" s="63"/>
      <c r="I342" s="63"/>
      <c r="J342" s="64"/>
    </row>
    <row r="343" spans="4:10" ht="19.5" x14ac:dyDescent="0.3">
      <c r="D343" s="63"/>
      <c r="E343" s="63"/>
      <c r="F343" s="63"/>
      <c r="G343" s="63"/>
      <c r="H343" s="63"/>
      <c r="I343" s="63"/>
      <c r="J343" s="64"/>
    </row>
    <row r="344" spans="4:10" ht="19.5" x14ac:dyDescent="0.3">
      <c r="D344" s="63"/>
      <c r="E344" s="63"/>
      <c r="F344" s="63"/>
      <c r="G344" s="63"/>
      <c r="H344" s="63"/>
      <c r="I344" s="63"/>
      <c r="J344" s="64"/>
    </row>
    <row r="345" spans="4:10" ht="19.5" x14ac:dyDescent="0.3">
      <c r="D345" s="63"/>
      <c r="E345" s="63"/>
      <c r="F345" s="63"/>
      <c r="G345" s="63"/>
      <c r="H345" s="63"/>
      <c r="I345" s="63"/>
      <c r="J345" s="64"/>
    </row>
    <row r="346" spans="4:10" ht="19.5" x14ac:dyDescent="0.3">
      <c r="D346" s="63"/>
      <c r="E346" s="63"/>
      <c r="F346" s="63"/>
      <c r="G346" s="63"/>
      <c r="H346" s="63"/>
      <c r="I346" s="63"/>
      <c r="J346" s="64"/>
    </row>
    <row r="347" spans="4:10" ht="19.5" x14ac:dyDescent="0.3">
      <c r="D347" s="63"/>
      <c r="E347" s="63"/>
      <c r="F347" s="63"/>
      <c r="G347" s="63"/>
      <c r="H347" s="63"/>
      <c r="I347" s="63"/>
      <c r="J347" s="64"/>
    </row>
    <row r="348" spans="4:10" ht="19.5" x14ac:dyDescent="0.3">
      <c r="D348" s="63"/>
      <c r="E348" s="63"/>
      <c r="F348" s="63"/>
      <c r="G348" s="63"/>
      <c r="H348" s="63"/>
      <c r="I348" s="63"/>
      <c r="J348" s="64"/>
    </row>
    <row r="349" spans="4:10" ht="19.5" x14ac:dyDescent="0.3">
      <c r="D349" s="63"/>
      <c r="E349" s="63"/>
      <c r="F349" s="63"/>
      <c r="G349" s="63"/>
      <c r="H349" s="63"/>
      <c r="I349" s="63"/>
      <c r="J349" s="64"/>
    </row>
    <row r="350" spans="4:10" ht="19.5" x14ac:dyDescent="0.3">
      <c r="D350" s="63"/>
      <c r="E350" s="63"/>
      <c r="F350" s="63"/>
      <c r="G350" s="63"/>
      <c r="H350" s="63"/>
      <c r="I350" s="63"/>
      <c r="J350" s="64"/>
    </row>
    <row r="351" spans="4:10" ht="19.5" x14ac:dyDescent="0.3">
      <c r="D351" s="63"/>
      <c r="E351" s="63"/>
      <c r="F351" s="63"/>
      <c r="G351" s="63"/>
      <c r="H351" s="63"/>
      <c r="I351" s="63"/>
      <c r="J351" s="64"/>
    </row>
    <row r="352" spans="4:10" ht="19.5" x14ac:dyDescent="0.3">
      <c r="D352" s="63"/>
      <c r="E352" s="63"/>
      <c r="F352" s="63"/>
      <c r="G352" s="63"/>
      <c r="H352" s="63"/>
      <c r="I352" s="63"/>
      <c r="J352" s="64"/>
    </row>
    <row r="353" spans="4:10" ht="19.5" x14ac:dyDescent="0.3">
      <c r="D353" s="63"/>
      <c r="E353" s="63"/>
      <c r="F353" s="63"/>
      <c r="G353" s="63"/>
      <c r="H353" s="63"/>
      <c r="I353" s="63"/>
      <c r="J353" s="64"/>
    </row>
    <row r="354" spans="4:10" ht="19.5" x14ac:dyDescent="0.3">
      <c r="D354" s="63"/>
      <c r="E354" s="63"/>
      <c r="F354" s="63"/>
      <c r="G354" s="63"/>
      <c r="H354" s="63"/>
      <c r="I354" s="63"/>
      <c r="J354" s="64"/>
    </row>
    <row r="355" spans="4:10" ht="19.5" x14ac:dyDescent="0.3">
      <c r="D355" s="63"/>
      <c r="E355" s="63"/>
      <c r="F355" s="63"/>
      <c r="G355" s="63"/>
      <c r="H355" s="63"/>
      <c r="I355" s="63"/>
      <c r="J355" s="64"/>
    </row>
    <row r="356" spans="4:10" ht="19.5" x14ac:dyDescent="0.3">
      <c r="D356" s="63"/>
      <c r="E356" s="63"/>
      <c r="F356" s="63"/>
      <c r="G356" s="63"/>
      <c r="H356" s="63"/>
      <c r="I356" s="63"/>
      <c r="J356" s="64"/>
    </row>
    <row r="357" spans="4:10" ht="19.5" x14ac:dyDescent="0.3">
      <c r="D357" s="63"/>
      <c r="E357" s="63"/>
      <c r="F357" s="63"/>
      <c r="G357" s="63"/>
      <c r="H357" s="63"/>
      <c r="I357" s="63"/>
      <c r="J357" s="64"/>
    </row>
    <row r="358" spans="4:10" ht="19.5" x14ac:dyDescent="0.3">
      <c r="D358" s="63"/>
      <c r="E358" s="63"/>
      <c r="F358" s="63"/>
      <c r="G358" s="63"/>
      <c r="H358" s="63"/>
      <c r="I358" s="63"/>
      <c r="J358" s="64"/>
    </row>
    <row r="359" spans="4:10" ht="19.5" x14ac:dyDescent="0.3">
      <c r="D359" s="63"/>
      <c r="E359" s="63"/>
      <c r="F359" s="63"/>
      <c r="G359" s="63"/>
      <c r="H359" s="63"/>
      <c r="I359" s="63"/>
      <c r="J359" s="64"/>
    </row>
    <row r="360" spans="4:10" ht="19.5" x14ac:dyDescent="0.3">
      <c r="D360" s="63"/>
      <c r="E360" s="63"/>
      <c r="F360" s="63"/>
      <c r="G360" s="63"/>
      <c r="H360" s="63"/>
      <c r="I360" s="63"/>
      <c r="J360" s="64"/>
    </row>
    <row r="361" spans="4:10" ht="19.5" x14ac:dyDescent="0.3">
      <c r="D361" s="63"/>
      <c r="E361" s="63"/>
      <c r="F361" s="63"/>
      <c r="G361" s="63"/>
      <c r="H361" s="63"/>
      <c r="I361" s="63"/>
      <c r="J361" s="64"/>
    </row>
    <row r="362" spans="4:10" ht="19.5" x14ac:dyDescent="0.3">
      <c r="D362" s="63"/>
      <c r="E362" s="63"/>
      <c r="F362" s="63"/>
      <c r="G362" s="63"/>
      <c r="H362" s="63"/>
      <c r="I362" s="63"/>
      <c r="J362" s="64"/>
    </row>
    <row r="363" spans="4:10" ht="19.5" x14ac:dyDescent="0.3">
      <c r="D363" s="63"/>
      <c r="E363" s="63"/>
      <c r="F363" s="63"/>
      <c r="G363" s="63"/>
      <c r="H363" s="63"/>
      <c r="I363" s="63"/>
      <c r="J363" s="64"/>
    </row>
    <row r="364" spans="4:10" ht="19.5" x14ac:dyDescent="0.3">
      <c r="D364" s="63"/>
      <c r="E364" s="63"/>
      <c r="F364" s="63"/>
      <c r="G364" s="63"/>
      <c r="H364" s="63"/>
      <c r="I364" s="63"/>
      <c r="J364" s="64"/>
    </row>
    <row r="365" spans="4:10" ht="19.5" x14ac:dyDescent="0.3">
      <c r="D365" s="63"/>
      <c r="E365" s="63"/>
      <c r="F365" s="63"/>
      <c r="G365" s="63"/>
      <c r="H365" s="63"/>
      <c r="I365" s="63"/>
      <c r="J365" s="64"/>
    </row>
    <row r="366" spans="4:10" ht="19.5" x14ac:dyDescent="0.3">
      <c r="D366" s="63"/>
      <c r="E366" s="63"/>
      <c r="F366" s="63"/>
      <c r="G366" s="63"/>
      <c r="H366" s="63"/>
      <c r="I366" s="63"/>
      <c r="J366" s="64"/>
    </row>
    <row r="367" spans="4:10" ht="19.5" x14ac:dyDescent="0.3">
      <c r="D367" s="63"/>
      <c r="E367" s="63"/>
      <c r="F367" s="63"/>
      <c r="G367" s="63"/>
      <c r="H367" s="63"/>
      <c r="I367" s="63"/>
      <c r="J367" s="64"/>
    </row>
    <row r="368" spans="4:10" ht="19.5" x14ac:dyDescent="0.3">
      <c r="D368" s="63"/>
      <c r="E368" s="63"/>
      <c r="F368" s="63"/>
      <c r="G368" s="63"/>
      <c r="H368" s="63"/>
      <c r="I368" s="63"/>
      <c r="J368" s="64"/>
    </row>
    <row r="369" spans="4:10" ht="19.5" x14ac:dyDescent="0.3">
      <c r="D369" s="63"/>
      <c r="E369" s="63"/>
      <c r="F369" s="63"/>
      <c r="G369" s="63"/>
      <c r="H369" s="63"/>
      <c r="I369" s="63"/>
      <c r="J369" s="64"/>
    </row>
    <row r="370" spans="4:10" ht="19.5" x14ac:dyDescent="0.3">
      <c r="D370" s="63"/>
      <c r="E370" s="63"/>
      <c r="F370" s="63"/>
      <c r="G370" s="63"/>
      <c r="H370" s="63"/>
      <c r="I370" s="63"/>
      <c r="J370" s="64"/>
    </row>
    <row r="371" spans="4:10" ht="19.5" x14ac:dyDescent="0.3">
      <c r="D371" s="63"/>
      <c r="E371" s="63"/>
      <c r="F371" s="63"/>
      <c r="G371" s="63"/>
      <c r="H371" s="63"/>
      <c r="I371" s="63"/>
      <c r="J371" s="64"/>
    </row>
    <row r="372" spans="4:10" ht="19.5" x14ac:dyDescent="0.3">
      <c r="D372" s="63"/>
      <c r="E372" s="63"/>
      <c r="F372" s="63"/>
      <c r="G372" s="63"/>
      <c r="H372" s="63"/>
      <c r="I372" s="63"/>
      <c r="J372" s="64"/>
    </row>
    <row r="373" spans="4:10" ht="19.5" x14ac:dyDescent="0.3">
      <c r="D373" s="63"/>
      <c r="E373" s="63"/>
      <c r="F373" s="63"/>
      <c r="G373" s="63"/>
      <c r="H373" s="63"/>
      <c r="I373" s="63"/>
      <c r="J373" s="64"/>
    </row>
    <row r="374" spans="4:10" ht="19.5" x14ac:dyDescent="0.3">
      <c r="D374" s="63"/>
      <c r="E374" s="63"/>
      <c r="F374" s="63"/>
      <c r="G374" s="63"/>
      <c r="H374" s="63"/>
      <c r="I374" s="63"/>
      <c r="J374" s="64"/>
    </row>
    <row r="375" spans="4:10" ht="19.5" x14ac:dyDescent="0.3">
      <c r="D375" s="63"/>
      <c r="E375" s="63"/>
      <c r="F375" s="63"/>
      <c r="G375" s="63"/>
      <c r="H375" s="63"/>
      <c r="I375" s="63"/>
      <c r="J375" s="64"/>
    </row>
    <row r="376" spans="4:10" ht="19.5" x14ac:dyDescent="0.3">
      <c r="D376" s="63"/>
      <c r="E376" s="63"/>
      <c r="F376" s="63"/>
      <c r="G376" s="63"/>
      <c r="H376" s="63"/>
      <c r="I376" s="63"/>
      <c r="J376" s="64"/>
    </row>
    <row r="377" spans="4:10" ht="19.5" x14ac:dyDescent="0.3">
      <c r="D377" s="63"/>
      <c r="E377" s="63"/>
      <c r="F377" s="63"/>
      <c r="G377" s="63"/>
      <c r="H377" s="63"/>
      <c r="I377" s="63"/>
      <c r="J377" s="64"/>
    </row>
    <row r="378" spans="4:10" ht="19.5" x14ac:dyDescent="0.3">
      <c r="D378" s="63"/>
      <c r="E378" s="63"/>
      <c r="F378" s="63"/>
      <c r="G378" s="63"/>
      <c r="H378" s="63"/>
      <c r="I378" s="63"/>
      <c r="J378" s="64"/>
    </row>
    <row r="379" spans="4:10" ht="19.5" x14ac:dyDescent="0.3">
      <c r="D379" s="63"/>
      <c r="E379" s="63"/>
      <c r="F379" s="63"/>
      <c r="G379" s="63"/>
      <c r="H379" s="63"/>
      <c r="I379" s="63"/>
      <c r="J379" s="64"/>
    </row>
    <row r="380" spans="4:10" ht="19.5" x14ac:dyDescent="0.3">
      <c r="D380" s="63"/>
      <c r="E380" s="63"/>
      <c r="F380" s="63"/>
      <c r="G380" s="63"/>
      <c r="H380" s="63"/>
      <c r="I380" s="63"/>
      <c r="J380" s="64"/>
    </row>
    <row r="381" spans="4:10" ht="19.5" x14ac:dyDescent="0.3">
      <c r="D381" s="63"/>
      <c r="E381" s="63"/>
      <c r="F381" s="63"/>
      <c r="G381" s="63"/>
      <c r="H381" s="63"/>
      <c r="I381" s="63"/>
      <c r="J381" s="64"/>
    </row>
    <row r="382" spans="4:10" ht="19.5" x14ac:dyDescent="0.3">
      <c r="D382" s="63"/>
      <c r="E382" s="63"/>
      <c r="F382" s="63"/>
      <c r="G382" s="63"/>
      <c r="H382" s="63"/>
      <c r="I382" s="63"/>
      <c r="J382" s="64"/>
    </row>
    <row r="383" spans="4:10" ht="19.5" x14ac:dyDescent="0.3">
      <c r="D383" s="63"/>
      <c r="E383" s="63"/>
      <c r="F383" s="63"/>
      <c r="G383" s="63"/>
      <c r="H383" s="63"/>
      <c r="I383" s="63"/>
      <c r="J383" s="64"/>
    </row>
    <row r="384" spans="4:10" ht="19.5" x14ac:dyDescent="0.3">
      <c r="D384" s="63"/>
      <c r="E384" s="63"/>
      <c r="F384" s="63"/>
      <c r="G384" s="63"/>
      <c r="H384" s="63"/>
      <c r="I384" s="63"/>
      <c r="J384" s="64"/>
    </row>
    <row r="385" spans="4:10" ht="19.5" x14ac:dyDescent="0.3">
      <c r="D385" s="63"/>
      <c r="E385" s="63"/>
      <c r="F385" s="63"/>
      <c r="G385" s="63"/>
      <c r="H385" s="63"/>
      <c r="I385" s="63"/>
      <c r="J385" s="64"/>
    </row>
    <row r="386" spans="4:10" ht="19.5" x14ac:dyDescent="0.3">
      <c r="D386" s="63"/>
      <c r="E386" s="63"/>
      <c r="F386" s="63"/>
      <c r="G386" s="63"/>
      <c r="H386" s="63"/>
      <c r="I386" s="63"/>
      <c r="J386" s="64"/>
    </row>
    <row r="387" spans="4:10" ht="19.5" x14ac:dyDescent="0.3">
      <c r="D387" s="63"/>
      <c r="E387" s="63"/>
      <c r="F387" s="63"/>
      <c r="G387" s="63"/>
      <c r="H387" s="63"/>
      <c r="I387" s="63"/>
      <c r="J387" s="64"/>
    </row>
    <row r="388" spans="4:10" ht="19.5" x14ac:dyDescent="0.3">
      <c r="D388" s="63"/>
      <c r="E388" s="63"/>
      <c r="F388" s="63"/>
      <c r="G388" s="63"/>
      <c r="H388" s="63"/>
      <c r="I388" s="63"/>
      <c r="J388" s="64"/>
    </row>
    <row r="389" spans="4:10" ht="19.5" x14ac:dyDescent="0.3">
      <c r="D389" s="63"/>
      <c r="E389" s="63"/>
      <c r="F389" s="63"/>
      <c r="G389" s="63"/>
      <c r="H389" s="63"/>
      <c r="I389" s="63"/>
      <c r="J389" s="64"/>
    </row>
    <row r="390" spans="4:10" ht="19.5" x14ac:dyDescent="0.3">
      <c r="D390" s="63"/>
      <c r="E390" s="63"/>
      <c r="F390" s="63"/>
      <c r="G390" s="63"/>
      <c r="H390" s="63"/>
      <c r="I390" s="63"/>
      <c r="J390" s="64"/>
    </row>
    <row r="391" spans="4:10" ht="19.5" x14ac:dyDescent="0.3">
      <c r="D391" s="63"/>
      <c r="E391" s="63"/>
      <c r="F391" s="63"/>
      <c r="G391" s="63"/>
      <c r="H391" s="63"/>
      <c r="I391" s="63"/>
      <c r="J391" s="64"/>
    </row>
    <row r="392" spans="4:10" ht="19.5" x14ac:dyDescent="0.3">
      <c r="D392" s="63"/>
      <c r="E392" s="63"/>
      <c r="F392" s="63"/>
      <c r="G392" s="63"/>
      <c r="H392" s="63"/>
      <c r="I392" s="63"/>
      <c r="J392" s="64"/>
    </row>
    <row r="393" spans="4:10" ht="19.5" x14ac:dyDescent="0.3">
      <c r="D393" s="63"/>
      <c r="E393" s="63"/>
      <c r="F393" s="63"/>
      <c r="G393" s="63"/>
      <c r="H393" s="63"/>
      <c r="I393" s="63"/>
      <c r="J393" s="64"/>
    </row>
    <row r="394" spans="4:10" ht="19.5" x14ac:dyDescent="0.3">
      <c r="D394" s="63"/>
      <c r="E394" s="63"/>
      <c r="F394" s="63"/>
      <c r="G394" s="63"/>
      <c r="H394" s="63"/>
      <c r="I394" s="63"/>
      <c r="J394" s="64"/>
    </row>
    <row r="395" spans="4:10" ht="19.5" x14ac:dyDescent="0.3">
      <c r="D395" s="63"/>
      <c r="E395" s="63"/>
      <c r="F395" s="63"/>
      <c r="G395" s="63"/>
      <c r="H395" s="63"/>
      <c r="I395" s="63"/>
      <c r="J395" s="64"/>
    </row>
    <row r="396" spans="4:10" ht="19.5" x14ac:dyDescent="0.3">
      <c r="D396" s="63"/>
      <c r="E396" s="63"/>
      <c r="F396" s="63"/>
      <c r="G396" s="63"/>
      <c r="H396" s="63"/>
      <c r="I396" s="63"/>
      <c r="J396" s="64"/>
    </row>
    <row r="397" spans="4:10" ht="19.5" x14ac:dyDescent="0.3">
      <c r="D397" s="63"/>
      <c r="E397" s="63"/>
      <c r="F397" s="63"/>
      <c r="G397" s="63"/>
      <c r="H397" s="63"/>
      <c r="I397" s="63"/>
      <c r="J397" s="64"/>
    </row>
    <row r="398" spans="4:10" ht="19.5" x14ac:dyDescent="0.3">
      <c r="D398" s="63"/>
      <c r="E398" s="63"/>
      <c r="F398" s="63"/>
      <c r="G398" s="63"/>
      <c r="H398" s="63"/>
      <c r="I398" s="63"/>
      <c r="J398" s="64"/>
    </row>
    <row r="399" spans="4:10" ht="19.5" x14ac:dyDescent="0.3">
      <c r="D399" s="63"/>
      <c r="E399" s="63"/>
      <c r="F399" s="63"/>
      <c r="G399" s="63"/>
      <c r="H399" s="63"/>
      <c r="I399" s="63"/>
      <c r="J399" s="64"/>
    </row>
    <row r="400" spans="4:10" ht="19.5" x14ac:dyDescent="0.3">
      <c r="D400" s="63"/>
      <c r="E400" s="63"/>
      <c r="F400" s="63"/>
      <c r="G400" s="63"/>
      <c r="H400" s="63"/>
      <c r="I400" s="63"/>
      <c r="J400" s="64"/>
    </row>
    <row r="401" spans="4:10" ht="19.5" x14ac:dyDescent="0.3">
      <c r="D401" s="63"/>
      <c r="E401" s="63"/>
      <c r="F401" s="63"/>
      <c r="G401" s="63"/>
      <c r="H401" s="63"/>
      <c r="I401" s="63"/>
      <c r="J401" s="64"/>
    </row>
    <row r="402" spans="4:10" ht="19.5" x14ac:dyDescent="0.3">
      <c r="D402" s="63"/>
      <c r="E402" s="63"/>
      <c r="F402" s="63"/>
      <c r="G402" s="63"/>
      <c r="H402" s="63"/>
      <c r="I402" s="63"/>
      <c r="J402" s="64"/>
    </row>
    <row r="403" spans="4:10" ht="19.5" x14ac:dyDescent="0.3">
      <c r="D403" s="63"/>
      <c r="E403" s="63"/>
      <c r="F403" s="63"/>
      <c r="G403" s="63"/>
      <c r="H403" s="63"/>
      <c r="I403" s="63"/>
      <c r="J403" s="64"/>
    </row>
    <row r="404" spans="4:10" ht="19.5" x14ac:dyDescent="0.3">
      <c r="D404" s="63"/>
      <c r="E404" s="63"/>
      <c r="F404" s="63"/>
      <c r="G404" s="63"/>
      <c r="H404" s="63"/>
      <c r="I404" s="63"/>
      <c r="J404" s="64"/>
    </row>
    <row r="405" spans="4:10" ht="19.5" x14ac:dyDescent="0.3">
      <c r="D405" s="63"/>
      <c r="E405" s="63"/>
      <c r="F405" s="63"/>
      <c r="G405" s="63"/>
      <c r="H405" s="63"/>
      <c r="I405" s="63"/>
      <c r="J405" s="64"/>
    </row>
  </sheetData>
  <sheetProtection sort="0"/>
  <mergeCells count="88">
    <mergeCell ref="A4:K4"/>
    <mergeCell ref="A1:K1"/>
    <mergeCell ref="A2:K2"/>
    <mergeCell ref="A50:A64"/>
    <mergeCell ref="C50:C64"/>
    <mergeCell ref="K50:K64"/>
    <mergeCell ref="F3:J3"/>
    <mergeCell ref="B50:B64"/>
    <mergeCell ref="D50:D64"/>
    <mergeCell ref="B5:B19"/>
    <mergeCell ref="E5:E19"/>
    <mergeCell ref="A5:A19"/>
    <mergeCell ref="C5:C19"/>
    <mergeCell ref="D5:D19"/>
    <mergeCell ref="A20:A34"/>
    <mergeCell ref="C20:C34"/>
    <mergeCell ref="A95:A109"/>
    <mergeCell ref="B95:B109"/>
    <mergeCell ref="C95:C109"/>
    <mergeCell ref="D95:D109"/>
    <mergeCell ref="D80:D94"/>
    <mergeCell ref="A65:A79"/>
    <mergeCell ref="C65:C79"/>
    <mergeCell ref="D65:D79"/>
    <mergeCell ref="A80:A94"/>
    <mergeCell ref="B80:B94"/>
    <mergeCell ref="C80:C94"/>
    <mergeCell ref="A110:A124"/>
    <mergeCell ref="B110:B124"/>
    <mergeCell ref="C110:C124"/>
    <mergeCell ref="D110:D124"/>
    <mergeCell ref="E110:E124"/>
    <mergeCell ref="A155:A169"/>
    <mergeCell ref="C155:C169"/>
    <mergeCell ref="D155:D169"/>
    <mergeCell ref="K125:K139"/>
    <mergeCell ref="F170:J184"/>
    <mergeCell ref="A170:A184"/>
    <mergeCell ref="F140:J154"/>
    <mergeCell ref="F155:J169"/>
    <mergeCell ref="A140:A154"/>
    <mergeCell ref="C140:C154"/>
    <mergeCell ref="D140:D154"/>
    <mergeCell ref="E125:E139"/>
    <mergeCell ref="F125:J139"/>
    <mergeCell ref="B125:B139"/>
    <mergeCell ref="A125:A139"/>
    <mergeCell ref="C125:C139"/>
    <mergeCell ref="D20:D34"/>
    <mergeCell ref="B20:B34"/>
    <mergeCell ref="E20:E34"/>
    <mergeCell ref="A35:A49"/>
    <mergeCell ref="C35:C49"/>
    <mergeCell ref="D35:D49"/>
    <mergeCell ref="B35:B49"/>
    <mergeCell ref="E35:E49"/>
    <mergeCell ref="E65:E79"/>
    <mergeCell ref="E95:E109"/>
    <mergeCell ref="F95:J109"/>
    <mergeCell ref="B170:B184"/>
    <mergeCell ref="E170:E184"/>
    <mergeCell ref="C170:C184"/>
    <mergeCell ref="D170:D184"/>
    <mergeCell ref="B140:B154"/>
    <mergeCell ref="B155:B169"/>
    <mergeCell ref="E140:E154"/>
    <mergeCell ref="E155:E169"/>
    <mergeCell ref="F110:J124"/>
    <mergeCell ref="B65:B79"/>
    <mergeCell ref="E80:E94"/>
    <mergeCell ref="F80:J94"/>
    <mergeCell ref="D125:D139"/>
    <mergeCell ref="E50:E64"/>
    <mergeCell ref="F5:J19"/>
    <mergeCell ref="F20:J34"/>
    <mergeCell ref="F35:J49"/>
    <mergeCell ref="K20:K34"/>
    <mergeCell ref="K155:K169"/>
    <mergeCell ref="K170:K184"/>
    <mergeCell ref="K35:K49"/>
    <mergeCell ref="F50:J64"/>
    <mergeCell ref="F65:J79"/>
    <mergeCell ref="K110:K124"/>
    <mergeCell ref="K80:K94"/>
    <mergeCell ref="K95:K109"/>
    <mergeCell ref="K140:K154"/>
    <mergeCell ref="K5:K19"/>
    <mergeCell ref="K65:K79"/>
  </mergeCells>
  <pageMargins left="0.25" right="0.25" top="0.56999999999999995" bottom="0.17" header="0.3" footer="0.3"/>
  <pageSetup paperSize="9" scale="55" fitToHeight="0" orientation="portrait" r:id="rId1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1">
    <tabColor rgb="FFFF0000"/>
  </sheetPr>
  <dimension ref="A1:E42"/>
  <sheetViews>
    <sheetView zoomScaleNormal="100" workbookViewId="0">
      <selection activeCell="A2" sqref="A2"/>
    </sheetView>
  </sheetViews>
  <sheetFormatPr defaultRowHeight="15" x14ac:dyDescent="0.25"/>
  <cols>
    <col min="1" max="1" width="5.7109375" style="67" customWidth="1"/>
    <col min="2" max="2" width="58.28515625" style="68" customWidth="1"/>
    <col min="3" max="3" width="10.140625" style="67" bestFit="1" customWidth="1"/>
    <col min="4" max="4" width="36.85546875" style="67" customWidth="1"/>
    <col min="5" max="5" width="35.7109375" style="51" customWidth="1"/>
    <col min="6" max="9" width="9.140625" style="51" customWidth="1"/>
    <col min="10" max="16384" width="9.140625" style="51"/>
  </cols>
  <sheetData>
    <row r="1" spans="1:5" ht="33" customHeight="1" x14ac:dyDescent="0.25">
      <c r="A1" s="872" t="s">
        <v>579</v>
      </c>
      <c r="B1" s="872"/>
      <c r="C1" s="872"/>
      <c r="D1" s="872"/>
      <c r="E1" s="802"/>
    </row>
    <row r="2" spans="1:5" s="81" customFormat="1" ht="38.25" customHeight="1" x14ac:dyDescent="0.25">
      <c r="A2" s="327" t="s">
        <v>73</v>
      </c>
      <c r="B2" s="327" t="s">
        <v>906</v>
      </c>
      <c r="C2" s="327" t="s">
        <v>907</v>
      </c>
      <c r="D2" s="333" t="s">
        <v>1718</v>
      </c>
      <c r="E2" s="802"/>
    </row>
    <row r="3" spans="1:5" ht="18.75" customHeight="1" x14ac:dyDescent="0.25">
      <c r="A3" s="874" t="s">
        <v>103</v>
      </c>
      <c r="B3" s="874"/>
      <c r="C3" s="874"/>
      <c r="D3" s="874"/>
    </row>
    <row r="4" spans="1:5" x14ac:dyDescent="0.25">
      <c r="A4" s="65"/>
      <c r="B4" s="66" t="s">
        <v>659</v>
      </c>
      <c r="C4" s="65" t="s">
        <v>165</v>
      </c>
      <c r="D4" s="69">
        <v>2250</v>
      </c>
    </row>
    <row r="5" spans="1:5" x14ac:dyDescent="0.25">
      <c r="A5" s="65"/>
      <c r="B5" s="66" t="s">
        <v>660</v>
      </c>
      <c r="C5" s="65" t="s">
        <v>165</v>
      </c>
      <c r="D5" s="69">
        <v>3150</v>
      </c>
    </row>
    <row r="6" spans="1:5" x14ac:dyDescent="0.25">
      <c r="A6" s="65"/>
      <c r="B6" s="66" t="s">
        <v>134</v>
      </c>
      <c r="C6" s="65" t="s">
        <v>166</v>
      </c>
      <c r="D6" s="69">
        <v>2250</v>
      </c>
    </row>
    <row r="7" spans="1:5" x14ac:dyDescent="0.25">
      <c r="A7" s="65"/>
      <c r="B7" s="66" t="s">
        <v>135</v>
      </c>
      <c r="C7" s="65" t="s">
        <v>166</v>
      </c>
      <c r="D7" s="69">
        <v>3150</v>
      </c>
    </row>
    <row r="8" spans="1:5" x14ac:dyDescent="0.25">
      <c r="A8" s="65"/>
      <c r="B8" s="66"/>
      <c r="C8" s="65"/>
      <c r="D8" s="65"/>
    </row>
    <row r="9" spans="1:5" ht="15" customHeight="1" x14ac:dyDescent="0.25">
      <c r="A9" s="875" t="s">
        <v>104</v>
      </c>
      <c r="B9" s="875"/>
      <c r="C9" s="875"/>
      <c r="D9" s="875"/>
    </row>
    <row r="10" spans="1:5" x14ac:dyDescent="0.25">
      <c r="A10" s="65"/>
      <c r="B10" s="66" t="s">
        <v>661</v>
      </c>
      <c r="C10" s="65" t="s">
        <v>105</v>
      </c>
      <c r="D10" s="65">
        <v>113</v>
      </c>
    </row>
    <row r="11" spans="1:5" ht="15" customHeight="1" x14ac:dyDescent="0.25">
      <c r="A11" s="875" t="s">
        <v>106</v>
      </c>
      <c r="B11" s="875"/>
      <c r="C11" s="875"/>
      <c r="D11" s="875"/>
    </row>
    <row r="12" spans="1:5" x14ac:dyDescent="0.25">
      <c r="A12" s="65"/>
      <c r="B12" s="66" t="s">
        <v>108</v>
      </c>
      <c r="C12" s="65" t="s">
        <v>109</v>
      </c>
      <c r="D12" s="65">
        <v>3375</v>
      </c>
    </row>
    <row r="13" spans="1:5" x14ac:dyDescent="0.25">
      <c r="A13" s="65"/>
      <c r="B13" s="66" t="s">
        <v>107</v>
      </c>
      <c r="C13" s="65" t="s">
        <v>109</v>
      </c>
      <c r="D13" s="65">
        <v>3938</v>
      </c>
    </row>
    <row r="14" spans="1:5" ht="15" customHeight="1" x14ac:dyDescent="0.25">
      <c r="A14" s="875" t="s">
        <v>110</v>
      </c>
      <c r="B14" s="875"/>
      <c r="C14" s="875"/>
      <c r="D14" s="875"/>
    </row>
    <row r="15" spans="1:5" x14ac:dyDescent="0.25">
      <c r="A15" s="65"/>
      <c r="B15" s="66" t="s">
        <v>111</v>
      </c>
      <c r="C15" s="65" t="s">
        <v>117</v>
      </c>
      <c r="D15" s="65">
        <v>338</v>
      </c>
    </row>
    <row r="16" spans="1:5" x14ac:dyDescent="0.25">
      <c r="A16" s="65"/>
      <c r="B16" s="66" t="s">
        <v>112</v>
      </c>
      <c r="C16" s="65" t="s">
        <v>117</v>
      </c>
      <c r="D16" s="65">
        <v>450</v>
      </c>
    </row>
    <row r="17" spans="1:4" x14ac:dyDescent="0.25">
      <c r="A17" s="65"/>
      <c r="B17" s="66" t="s">
        <v>113</v>
      </c>
      <c r="C17" s="65" t="s">
        <v>117</v>
      </c>
      <c r="D17" s="65">
        <v>620</v>
      </c>
    </row>
    <row r="18" spans="1:4" ht="15" customHeight="1" x14ac:dyDescent="0.25">
      <c r="A18" s="875" t="s">
        <v>114</v>
      </c>
      <c r="B18" s="875"/>
      <c r="C18" s="875"/>
      <c r="D18" s="875"/>
    </row>
    <row r="19" spans="1:4" x14ac:dyDescent="0.25">
      <c r="A19" s="65"/>
      <c r="B19" s="66" t="s">
        <v>115</v>
      </c>
      <c r="C19" s="65" t="s">
        <v>109</v>
      </c>
      <c r="D19" s="69" t="s">
        <v>1617</v>
      </c>
    </row>
    <row r="20" spans="1:4" x14ac:dyDescent="0.25">
      <c r="A20" s="65"/>
      <c r="B20" s="66" t="s">
        <v>116</v>
      </c>
      <c r="C20" s="65" t="s">
        <v>109</v>
      </c>
      <c r="D20" s="69" t="s">
        <v>1618</v>
      </c>
    </row>
    <row r="21" spans="1:4" x14ac:dyDescent="0.25">
      <c r="A21" s="65"/>
      <c r="B21" s="66" t="s">
        <v>160</v>
      </c>
      <c r="C21" s="65" t="s">
        <v>109</v>
      </c>
      <c r="D21" s="65" t="s">
        <v>662</v>
      </c>
    </row>
    <row r="22" spans="1:4" ht="15" customHeight="1" x14ac:dyDescent="0.25">
      <c r="A22" s="873" t="s">
        <v>118</v>
      </c>
      <c r="B22" s="873"/>
      <c r="C22" s="873"/>
      <c r="D22" s="873"/>
    </row>
    <row r="23" spans="1:4" x14ac:dyDescent="0.25">
      <c r="A23" s="65"/>
      <c r="B23" s="66" t="s">
        <v>168</v>
      </c>
      <c r="C23" s="65" t="s">
        <v>169</v>
      </c>
      <c r="D23" s="65">
        <v>338</v>
      </c>
    </row>
    <row r="24" spans="1:4" ht="15" customHeight="1" x14ac:dyDescent="0.25">
      <c r="A24" s="873" t="s">
        <v>123</v>
      </c>
      <c r="B24" s="873"/>
      <c r="C24" s="873"/>
      <c r="D24" s="873"/>
    </row>
    <row r="25" spans="1:4" ht="30" x14ac:dyDescent="0.25">
      <c r="A25" s="65"/>
      <c r="B25" s="66" t="s">
        <v>162</v>
      </c>
      <c r="C25" s="65" t="s">
        <v>164</v>
      </c>
      <c r="D25" s="65">
        <v>395</v>
      </c>
    </row>
    <row r="26" spans="1:4" ht="30" x14ac:dyDescent="0.25">
      <c r="A26" s="65"/>
      <c r="B26" s="66" t="s">
        <v>163</v>
      </c>
      <c r="C26" s="65" t="s">
        <v>164</v>
      </c>
      <c r="D26" s="65">
        <v>395</v>
      </c>
    </row>
    <row r="27" spans="1:4" x14ac:dyDescent="0.25">
      <c r="A27" s="65"/>
      <c r="B27" s="66" t="s">
        <v>124</v>
      </c>
      <c r="C27" s="65"/>
      <c r="D27" s="65" t="s">
        <v>1621</v>
      </c>
    </row>
    <row r="28" spans="1:4" x14ac:dyDescent="0.25">
      <c r="A28" s="65"/>
      <c r="B28" s="66" t="s">
        <v>125</v>
      </c>
      <c r="C28" s="65"/>
      <c r="D28" s="65" t="s">
        <v>1621</v>
      </c>
    </row>
    <row r="29" spans="1:4" x14ac:dyDescent="0.25">
      <c r="A29" s="65"/>
      <c r="B29" s="66" t="s">
        <v>126</v>
      </c>
      <c r="C29" s="65"/>
      <c r="D29" s="65" t="s">
        <v>1621</v>
      </c>
    </row>
    <row r="30" spans="1:4" ht="15" customHeight="1" x14ac:dyDescent="0.25">
      <c r="A30" s="873" t="s">
        <v>128</v>
      </c>
      <c r="B30" s="873"/>
      <c r="C30" s="873"/>
      <c r="D30" s="873"/>
    </row>
    <row r="31" spans="1:4" x14ac:dyDescent="0.25">
      <c r="A31" s="65"/>
      <c r="B31" s="66" t="s">
        <v>127</v>
      </c>
      <c r="C31" s="65"/>
      <c r="D31" s="65" t="s">
        <v>1619</v>
      </c>
    </row>
    <row r="32" spans="1:4" ht="15" customHeight="1" x14ac:dyDescent="0.25">
      <c r="A32" s="873" t="s">
        <v>170</v>
      </c>
      <c r="B32" s="873"/>
      <c r="C32" s="873"/>
      <c r="D32" s="873"/>
    </row>
    <row r="33" spans="1:4" x14ac:dyDescent="0.25">
      <c r="A33" s="65"/>
      <c r="B33" s="66" t="s">
        <v>171</v>
      </c>
      <c r="C33" s="65"/>
      <c r="D33" s="65" t="s">
        <v>1620</v>
      </c>
    </row>
    <row r="34" spans="1:4" ht="15" customHeight="1" x14ac:dyDescent="0.25">
      <c r="A34" s="873" t="s">
        <v>119</v>
      </c>
      <c r="B34" s="873"/>
      <c r="C34" s="873"/>
      <c r="D34" s="873"/>
    </row>
    <row r="35" spans="1:4" x14ac:dyDescent="0.25">
      <c r="A35" s="65"/>
      <c r="B35" s="66" t="s">
        <v>120</v>
      </c>
      <c r="C35" s="65" t="s">
        <v>117</v>
      </c>
      <c r="D35" s="65">
        <v>3375</v>
      </c>
    </row>
    <row r="36" spans="1:4" x14ac:dyDescent="0.25">
      <c r="A36" s="65"/>
      <c r="B36" s="66" t="s">
        <v>121</v>
      </c>
      <c r="C36" s="65" t="s">
        <v>117</v>
      </c>
      <c r="D36" s="65">
        <v>3375</v>
      </c>
    </row>
    <row r="37" spans="1:4" x14ac:dyDescent="0.25">
      <c r="A37" s="65"/>
      <c r="B37" s="66" t="s">
        <v>122</v>
      </c>
      <c r="C37" s="65" t="s">
        <v>117</v>
      </c>
      <c r="D37" s="65">
        <v>3375</v>
      </c>
    </row>
    <row r="38" spans="1:4" ht="15" customHeight="1" x14ac:dyDescent="0.25">
      <c r="A38" s="873" t="s">
        <v>129</v>
      </c>
      <c r="B38" s="873"/>
      <c r="C38" s="873"/>
      <c r="D38" s="873"/>
    </row>
    <row r="39" spans="1:4" x14ac:dyDescent="0.25">
      <c r="A39" s="65"/>
      <c r="B39" s="66" t="s">
        <v>130</v>
      </c>
      <c r="C39" s="65" t="s">
        <v>132</v>
      </c>
      <c r="D39" s="65">
        <v>113</v>
      </c>
    </row>
    <row r="40" spans="1:4" x14ac:dyDescent="0.25">
      <c r="A40" s="65"/>
      <c r="B40" s="66" t="s">
        <v>131</v>
      </c>
      <c r="C40" s="65" t="s">
        <v>132</v>
      </c>
      <c r="D40" s="65">
        <v>113</v>
      </c>
    </row>
    <row r="41" spans="1:4" x14ac:dyDescent="0.25">
      <c r="A41" s="65"/>
      <c r="B41" s="66"/>
      <c r="C41" s="65"/>
      <c r="D41" s="65"/>
    </row>
    <row r="42" spans="1:4" ht="30" x14ac:dyDescent="0.25">
      <c r="A42" s="65"/>
      <c r="B42" s="66" t="s">
        <v>915</v>
      </c>
      <c r="C42" s="65" t="s">
        <v>164</v>
      </c>
      <c r="D42" s="65">
        <v>1913</v>
      </c>
    </row>
  </sheetData>
  <sheetProtection formatCells="0" formatColumns="0" formatRows="0" insertColumns="0" insertRows="0" insertHyperlinks="0" deleteColumns="0" deleteRows="0" sort="0" autoFilter="0" pivotTables="0"/>
  <mergeCells count="13">
    <mergeCell ref="E1:E2"/>
    <mergeCell ref="A1:D1"/>
    <mergeCell ref="A38:D38"/>
    <mergeCell ref="A22:D22"/>
    <mergeCell ref="A3:D3"/>
    <mergeCell ref="A9:D9"/>
    <mergeCell ref="A11:D11"/>
    <mergeCell ref="A14:D14"/>
    <mergeCell ref="A18:D18"/>
    <mergeCell ref="A32:D32"/>
    <mergeCell ref="A34:D34"/>
    <mergeCell ref="A24:D24"/>
    <mergeCell ref="A30:D30"/>
  </mergeCells>
  <pageMargins left="0.7" right="0.7" top="0.75" bottom="0.75" header="0.3" footer="0.3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2">
    <tabColor rgb="FF008000"/>
  </sheetPr>
  <dimension ref="A1:F516"/>
  <sheetViews>
    <sheetView zoomScaleNormal="100" workbookViewId="0">
      <pane ySplit="1" topLeftCell="A2" activePane="bottomLeft" state="frozen"/>
      <selection activeCell="M8" sqref="M8"/>
      <selection pane="bottomLeft"/>
    </sheetView>
  </sheetViews>
  <sheetFormatPr defaultRowHeight="15" x14ac:dyDescent="0.25"/>
  <cols>
    <col min="1" max="1" width="130.7109375" customWidth="1"/>
    <col min="2" max="2" width="35.7109375" style="22" customWidth="1"/>
  </cols>
  <sheetData>
    <row r="1" spans="1:6" ht="99.95" customHeight="1" x14ac:dyDescent="0.3">
      <c r="A1" s="395" t="s">
        <v>573</v>
      </c>
      <c r="B1" s="19"/>
    </row>
    <row r="2" spans="1:6" ht="9" customHeight="1" thickBot="1" x14ac:dyDescent="0.3">
      <c r="B2" s="15"/>
    </row>
    <row r="3" spans="1:6" ht="75.75" thickBot="1" x14ac:dyDescent="0.3">
      <c r="A3" s="43" t="s">
        <v>575</v>
      </c>
      <c r="B3" s="14"/>
    </row>
    <row r="4" spans="1:6" x14ac:dyDescent="0.25">
      <c r="B4" s="18"/>
    </row>
    <row r="5" spans="1:6" ht="21" x14ac:dyDescent="0.3">
      <c r="B5" s="20"/>
      <c r="F5" s="46"/>
    </row>
    <row r="6" spans="1:6" ht="21" x14ac:dyDescent="0.25">
      <c r="B6" s="20"/>
    </row>
    <row r="7" spans="1:6" ht="21" x14ac:dyDescent="0.25">
      <c r="B7" s="20"/>
    </row>
    <row r="8" spans="1:6" ht="21" x14ac:dyDescent="0.25">
      <c r="B8" s="20"/>
    </row>
    <row r="9" spans="1:6" ht="21" x14ac:dyDescent="0.25">
      <c r="B9" s="20"/>
    </row>
    <row r="10" spans="1:6" ht="21" x14ac:dyDescent="0.25">
      <c r="B10" s="20"/>
    </row>
    <row r="11" spans="1:6" ht="21" x14ac:dyDescent="0.25">
      <c r="B11" s="20"/>
    </row>
    <row r="12" spans="1:6" ht="21" x14ac:dyDescent="0.25">
      <c r="B12" s="20"/>
    </row>
    <row r="13" spans="1:6" ht="21" x14ac:dyDescent="0.25">
      <c r="B13" s="20"/>
    </row>
    <row r="14" spans="1:6" ht="21" x14ac:dyDescent="0.25">
      <c r="B14" s="20"/>
    </row>
    <row r="15" spans="1:6" ht="21" x14ac:dyDescent="0.25">
      <c r="B15" s="20"/>
    </row>
    <row r="16" spans="1:6" ht="21" x14ac:dyDescent="0.25">
      <c r="B16" s="20"/>
    </row>
    <row r="17" spans="2:2" ht="21" x14ac:dyDescent="0.25">
      <c r="B17" s="20"/>
    </row>
    <row r="18" spans="2:2" ht="21" x14ac:dyDescent="0.25">
      <c r="B18" s="20"/>
    </row>
    <row r="19" spans="2:2" ht="21" x14ac:dyDescent="0.25">
      <c r="B19" s="20"/>
    </row>
    <row r="20" spans="2:2" ht="21" x14ac:dyDescent="0.25">
      <c r="B20" s="20"/>
    </row>
    <row r="21" spans="2:2" ht="21" x14ac:dyDescent="0.25">
      <c r="B21" s="20"/>
    </row>
    <row r="22" spans="2:2" ht="21" x14ac:dyDescent="0.25">
      <c r="B22" s="20"/>
    </row>
    <row r="23" spans="2:2" x14ac:dyDescent="0.25">
      <c r="B23" s="18"/>
    </row>
    <row r="24" spans="2:2" ht="21" x14ac:dyDescent="0.25">
      <c r="B24" s="20"/>
    </row>
    <row r="25" spans="2:2" ht="21" x14ac:dyDescent="0.25">
      <c r="B25" s="20"/>
    </row>
    <row r="26" spans="2:2" ht="21" x14ac:dyDescent="0.25">
      <c r="B26" s="20"/>
    </row>
    <row r="27" spans="2:2" ht="21" x14ac:dyDescent="0.25">
      <c r="B27" s="20"/>
    </row>
    <row r="28" spans="2:2" ht="21" x14ac:dyDescent="0.25">
      <c r="B28" s="20"/>
    </row>
    <row r="29" spans="2:2" ht="21" x14ac:dyDescent="0.25">
      <c r="B29" s="20"/>
    </row>
    <row r="30" spans="2:2" ht="21" x14ac:dyDescent="0.25">
      <c r="B30" s="20"/>
    </row>
    <row r="31" spans="2:2" ht="21" x14ac:dyDescent="0.25">
      <c r="B31" s="20"/>
    </row>
    <row r="32" spans="2:2" ht="21" x14ac:dyDescent="0.25">
      <c r="B32" s="20"/>
    </row>
    <row r="33" spans="2:2" ht="21" x14ac:dyDescent="0.25">
      <c r="B33" s="20"/>
    </row>
    <row r="34" spans="2:2" ht="21" x14ac:dyDescent="0.25">
      <c r="B34" s="20"/>
    </row>
    <row r="35" spans="2:2" ht="21" x14ac:dyDescent="0.25">
      <c r="B35" s="20"/>
    </row>
    <row r="36" spans="2:2" ht="21" x14ac:dyDescent="0.25">
      <c r="B36" s="20"/>
    </row>
    <row r="37" spans="2:2" ht="21" x14ac:dyDescent="0.25">
      <c r="B37" s="20"/>
    </row>
    <row r="38" spans="2:2" ht="21" x14ac:dyDescent="0.25">
      <c r="B38" s="20"/>
    </row>
    <row r="39" spans="2:2" ht="21" x14ac:dyDescent="0.25">
      <c r="B39" s="20"/>
    </row>
    <row r="40" spans="2:2" ht="21" x14ac:dyDescent="0.25">
      <c r="B40" s="20"/>
    </row>
    <row r="41" spans="2:2" ht="21" x14ac:dyDescent="0.25">
      <c r="B41" s="20"/>
    </row>
    <row r="42" spans="2:2" ht="21" x14ac:dyDescent="0.25">
      <c r="B42" s="21"/>
    </row>
    <row r="43" spans="2:2" ht="21" x14ac:dyDescent="0.25">
      <c r="B43" s="21"/>
    </row>
    <row r="44" spans="2:2" ht="21" x14ac:dyDescent="0.25">
      <c r="B44" s="21"/>
    </row>
    <row r="45" spans="2:2" ht="21" x14ac:dyDescent="0.25">
      <c r="B45" s="21"/>
    </row>
    <row r="46" spans="2:2" ht="21" x14ac:dyDescent="0.25">
      <c r="B46" s="21"/>
    </row>
    <row r="47" spans="2:2" ht="21" x14ac:dyDescent="0.25">
      <c r="B47" s="21"/>
    </row>
    <row r="48" spans="2:2" ht="21" x14ac:dyDescent="0.25">
      <c r="B48" s="21"/>
    </row>
    <row r="49" spans="2:2" ht="21" x14ac:dyDescent="0.25">
      <c r="B49" s="20"/>
    </row>
    <row r="50" spans="2:2" ht="21" x14ac:dyDescent="0.25">
      <c r="B50" s="20"/>
    </row>
    <row r="51" spans="2:2" ht="21" x14ac:dyDescent="0.25">
      <c r="B51" s="20"/>
    </row>
    <row r="52" spans="2:2" ht="21" x14ac:dyDescent="0.25">
      <c r="B52" s="20"/>
    </row>
    <row r="53" spans="2:2" ht="21" x14ac:dyDescent="0.25">
      <c r="B53" s="20"/>
    </row>
    <row r="54" spans="2:2" ht="21" x14ac:dyDescent="0.25">
      <c r="B54" s="20"/>
    </row>
    <row r="55" spans="2:2" ht="21" x14ac:dyDescent="0.25">
      <c r="B55" s="20"/>
    </row>
    <row r="56" spans="2:2" ht="21" x14ac:dyDescent="0.25">
      <c r="B56" s="20"/>
    </row>
    <row r="57" spans="2:2" ht="21" x14ac:dyDescent="0.25">
      <c r="B57" s="20"/>
    </row>
    <row r="58" spans="2:2" ht="21" x14ac:dyDescent="0.25">
      <c r="B58" s="20"/>
    </row>
    <row r="59" spans="2:2" ht="21" x14ac:dyDescent="0.25">
      <c r="B59" s="20"/>
    </row>
    <row r="60" spans="2:2" ht="21" x14ac:dyDescent="0.25">
      <c r="B60" s="21"/>
    </row>
    <row r="61" spans="2:2" ht="21" x14ac:dyDescent="0.25">
      <c r="B61" s="20"/>
    </row>
    <row r="62" spans="2:2" ht="21" x14ac:dyDescent="0.25">
      <c r="B62" s="20"/>
    </row>
    <row r="63" spans="2:2" ht="21" x14ac:dyDescent="0.25">
      <c r="B63" s="20"/>
    </row>
    <row r="64" spans="2:2" ht="21" x14ac:dyDescent="0.25">
      <c r="B64" s="20"/>
    </row>
    <row r="65" spans="2:2" ht="21" x14ac:dyDescent="0.25">
      <c r="B65" s="20"/>
    </row>
    <row r="66" spans="2:2" ht="21" x14ac:dyDescent="0.25">
      <c r="B66" s="20"/>
    </row>
    <row r="67" spans="2:2" ht="21" x14ac:dyDescent="0.25">
      <c r="B67" s="20"/>
    </row>
    <row r="68" spans="2:2" ht="21" x14ac:dyDescent="0.25">
      <c r="B68" s="20"/>
    </row>
    <row r="69" spans="2:2" ht="21" x14ac:dyDescent="0.25">
      <c r="B69" s="20"/>
    </row>
    <row r="70" spans="2:2" ht="21" x14ac:dyDescent="0.25">
      <c r="B70" s="20"/>
    </row>
    <row r="71" spans="2:2" ht="21" x14ac:dyDescent="0.25">
      <c r="B71" s="20"/>
    </row>
    <row r="72" spans="2:2" ht="21" x14ac:dyDescent="0.25">
      <c r="B72" s="20"/>
    </row>
    <row r="73" spans="2:2" ht="21" x14ac:dyDescent="0.25">
      <c r="B73" s="20"/>
    </row>
    <row r="74" spans="2:2" ht="21" x14ac:dyDescent="0.25">
      <c r="B74" s="20"/>
    </row>
    <row r="75" spans="2:2" ht="21" x14ac:dyDescent="0.25">
      <c r="B75" s="20"/>
    </row>
    <row r="76" spans="2:2" ht="21" x14ac:dyDescent="0.25">
      <c r="B76" s="20"/>
    </row>
    <row r="77" spans="2:2" ht="21" x14ac:dyDescent="0.25">
      <c r="B77" s="20"/>
    </row>
    <row r="78" spans="2:2" ht="21" x14ac:dyDescent="0.25">
      <c r="B78" s="20"/>
    </row>
    <row r="79" spans="2:2" ht="21" x14ac:dyDescent="0.25">
      <c r="B79" s="20"/>
    </row>
    <row r="80" spans="2:2" ht="21" x14ac:dyDescent="0.25">
      <c r="B80" s="20"/>
    </row>
    <row r="81" spans="2:2" ht="21" x14ac:dyDescent="0.25">
      <c r="B81" s="20"/>
    </row>
    <row r="82" spans="2:2" ht="21" x14ac:dyDescent="0.25">
      <c r="B82" s="20"/>
    </row>
    <row r="83" spans="2:2" ht="21" x14ac:dyDescent="0.25">
      <c r="B83" s="20"/>
    </row>
    <row r="84" spans="2:2" ht="21" x14ac:dyDescent="0.25">
      <c r="B84" s="20"/>
    </row>
    <row r="85" spans="2:2" ht="21" x14ac:dyDescent="0.25">
      <c r="B85" s="20"/>
    </row>
    <row r="86" spans="2:2" ht="21" x14ac:dyDescent="0.25">
      <c r="B86" s="20"/>
    </row>
    <row r="87" spans="2:2" ht="21" x14ac:dyDescent="0.25">
      <c r="B87" s="20"/>
    </row>
    <row r="88" spans="2:2" ht="21" x14ac:dyDescent="0.25">
      <c r="B88" s="20"/>
    </row>
    <row r="89" spans="2:2" ht="21" x14ac:dyDescent="0.25">
      <c r="B89" s="20"/>
    </row>
    <row r="90" spans="2:2" ht="21" x14ac:dyDescent="0.25">
      <c r="B90" s="20"/>
    </row>
    <row r="91" spans="2:2" ht="21" x14ac:dyDescent="0.25">
      <c r="B91" s="20"/>
    </row>
    <row r="92" spans="2:2" ht="21" x14ac:dyDescent="0.25">
      <c r="B92" s="20"/>
    </row>
    <row r="93" spans="2:2" ht="21" x14ac:dyDescent="0.25">
      <c r="B93" s="20"/>
    </row>
    <row r="94" spans="2:2" ht="21" x14ac:dyDescent="0.25">
      <c r="B94" s="20"/>
    </row>
    <row r="95" spans="2:2" ht="21" x14ac:dyDescent="0.25">
      <c r="B95" s="20"/>
    </row>
    <row r="96" spans="2:2" ht="21" x14ac:dyDescent="0.25">
      <c r="B96" s="20"/>
    </row>
    <row r="97" spans="2:2" ht="21" x14ac:dyDescent="0.25">
      <c r="B97" s="20"/>
    </row>
    <row r="98" spans="2:2" ht="21" x14ac:dyDescent="0.25">
      <c r="B98" s="20"/>
    </row>
    <row r="99" spans="2:2" ht="21" x14ac:dyDescent="0.25">
      <c r="B99" s="20"/>
    </row>
    <row r="100" spans="2:2" ht="21" x14ac:dyDescent="0.25">
      <c r="B100" s="20"/>
    </row>
    <row r="101" spans="2:2" ht="21" x14ac:dyDescent="0.25">
      <c r="B101" s="20"/>
    </row>
    <row r="102" spans="2:2" ht="21" x14ac:dyDescent="0.25">
      <c r="B102" s="20"/>
    </row>
    <row r="103" spans="2:2" ht="21" x14ac:dyDescent="0.25">
      <c r="B103" s="20"/>
    </row>
    <row r="104" spans="2:2" ht="21" x14ac:dyDescent="0.25">
      <c r="B104" s="20"/>
    </row>
    <row r="105" spans="2:2" ht="21" x14ac:dyDescent="0.25">
      <c r="B105" s="20"/>
    </row>
    <row r="106" spans="2:2" ht="21" x14ac:dyDescent="0.25">
      <c r="B106" s="20"/>
    </row>
    <row r="107" spans="2:2" ht="21" x14ac:dyDescent="0.25">
      <c r="B107" s="20"/>
    </row>
    <row r="108" spans="2:2" ht="21" x14ac:dyDescent="0.25">
      <c r="B108" s="20"/>
    </row>
    <row r="109" spans="2:2" ht="21" x14ac:dyDescent="0.25">
      <c r="B109" s="20"/>
    </row>
    <row r="110" spans="2:2" ht="21" x14ac:dyDescent="0.25">
      <c r="B110" s="20"/>
    </row>
    <row r="111" spans="2:2" ht="21" x14ac:dyDescent="0.25">
      <c r="B111" s="20"/>
    </row>
    <row r="112" spans="2:2" ht="21" x14ac:dyDescent="0.25">
      <c r="B112" s="20"/>
    </row>
    <row r="113" spans="2:2" ht="21" x14ac:dyDescent="0.25">
      <c r="B113" s="20"/>
    </row>
    <row r="114" spans="2:2" ht="21" x14ac:dyDescent="0.25">
      <c r="B114" s="20"/>
    </row>
    <row r="115" spans="2:2" ht="21" x14ac:dyDescent="0.25">
      <c r="B115" s="20"/>
    </row>
    <row r="116" spans="2:2" ht="21" x14ac:dyDescent="0.25">
      <c r="B116" s="20"/>
    </row>
    <row r="117" spans="2:2" ht="21" x14ac:dyDescent="0.25">
      <c r="B117" s="20"/>
    </row>
    <row r="118" spans="2:2" ht="21" x14ac:dyDescent="0.25">
      <c r="B118" s="20"/>
    </row>
    <row r="119" spans="2:2" ht="21" x14ac:dyDescent="0.25">
      <c r="B119" s="20"/>
    </row>
    <row r="120" spans="2:2" ht="21" x14ac:dyDescent="0.25">
      <c r="B120" s="20"/>
    </row>
    <row r="121" spans="2:2" ht="21" x14ac:dyDescent="0.25">
      <c r="B121" s="20"/>
    </row>
    <row r="122" spans="2:2" ht="21" x14ac:dyDescent="0.25">
      <c r="B122" s="20"/>
    </row>
    <row r="123" spans="2:2" ht="21" x14ac:dyDescent="0.25">
      <c r="B123" s="20"/>
    </row>
    <row r="124" spans="2:2" ht="21" x14ac:dyDescent="0.25">
      <c r="B124" s="20"/>
    </row>
    <row r="125" spans="2:2" ht="21" x14ac:dyDescent="0.25">
      <c r="B125" s="20"/>
    </row>
    <row r="126" spans="2:2" ht="21" x14ac:dyDescent="0.25">
      <c r="B126" s="20"/>
    </row>
    <row r="127" spans="2:2" ht="21" x14ac:dyDescent="0.25">
      <c r="B127" s="20"/>
    </row>
    <row r="128" spans="2:2" ht="21" x14ac:dyDescent="0.25">
      <c r="B128" s="20"/>
    </row>
    <row r="129" spans="2:2" ht="21" x14ac:dyDescent="0.25">
      <c r="B129" s="20"/>
    </row>
    <row r="130" spans="2:2" ht="21" x14ac:dyDescent="0.25">
      <c r="B130" s="20"/>
    </row>
    <row r="131" spans="2:2" ht="21" x14ac:dyDescent="0.25">
      <c r="B131" s="20"/>
    </row>
    <row r="132" spans="2:2" ht="21" x14ac:dyDescent="0.25">
      <c r="B132" s="20"/>
    </row>
    <row r="133" spans="2:2" ht="21" x14ac:dyDescent="0.25">
      <c r="B133" s="20"/>
    </row>
    <row r="134" spans="2:2" ht="21" x14ac:dyDescent="0.25">
      <c r="B134" s="20"/>
    </row>
    <row r="135" spans="2:2" ht="21" x14ac:dyDescent="0.25">
      <c r="B135" s="20"/>
    </row>
    <row r="136" spans="2:2" ht="21" x14ac:dyDescent="0.25">
      <c r="B136" s="20"/>
    </row>
    <row r="137" spans="2:2" ht="21" x14ac:dyDescent="0.25">
      <c r="B137" s="20"/>
    </row>
    <row r="138" spans="2:2" ht="21" x14ac:dyDescent="0.25">
      <c r="B138" s="20"/>
    </row>
    <row r="139" spans="2:2" ht="21" x14ac:dyDescent="0.25">
      <c r="B139" s="20"/>
    </row>
    <row r="140" spans="2:2" ht="21" x14ac:dyDescent="0.25">
      <c r="B140" s="20"/>
    </row>
    <row r="141" spans="2:2" ht="21" x14ac:dyDescent="0.25">
      <c r="B141" s="20"/>
    </row>
    <row r="142" spans="2:2" ht="21" x14ac:dyDescent="0.25">
      <c r="B142" s="20"/>
    </row>
    <row r="143" spans="2:2" ht="21" x14ac:dyDescent="0.25">
      <c r="B143" s="20"/>
    </row>
    <row r="144" spans="2:2" ht="21" x14ac:dyDescent="0.25">
      <c r="B144" s="20"/>
    </row>
    <row r="145" spans="2:2" ht="21" x14ac:dyDescent="0.25">
      <c r="B145" s="20"/>
    </row>
    <row r="146" spans="2:2" ht="21" x14ac:dyDescent="0.25">
      <c r="B146" s="20"/>
    </row>
    <row r="147" spans="2:2" ht="21" x14ac:dyDescent="0.25">
      <c r="B147" s="20"/>
    </row>
    <row r="148" spans="2:2" ht="21" x14ac:dyDescent="0.25">
      <c r="B148" s="20"/>
    </row>
    <row r="149" spans="2:2" ht="21" x14ac:dyDescent="0.25">
      <c r="B149" s="20"/>
    </row>
    <row r="150" spans="2:2" ht="21" x14ac:dyDescent="0.25">
      <c r="B150" s="20"/>
    </row>
    <row r="151" spans="2:2" ht="21" x14ac:dyDescent="0.25">
      <c r="B151" s="20"/>
    </row>
    <row r="152" spans="2:2" ht="21" x14ac:dyDescent="0.25">
      <c r="B152" s="20"/>
    </row>
    <row r="153" spans="2:2" ht="21" x14ac:dyDescent="0.25">
      <c r="B153" s="20"/>
    </row>
    <row r="154" spans="2:2" ht="21" x14ac:dyDescent="0.25">
      <c r="B154" s="20"/>
    </row>
    <row r="155" spans="2:2" ht="21" x14ac:dyDescent="0.25">
      <c r="B155" s="20"/>
    </row>
    <row r="156" spans="2:2" ht="21" x14ac:dyDescent="0.25">
      <c r="B156" s="20"/>
    </row>
    <row r="157" spans="2:2" ht="21" x14ac:dyDescent="0.25">
      <c r="B157" s="20"/>
    </row>
    <row r="158" spans="2:2" ht="21" x14ac:dyDescent="0.25">
      <c r="B158" s="20"/>
    </row>
    <row r="159" spans="2:2" ht="21" x14ac:dyDescent="0.25">
      <c r="B159" s="20"/>
    </row>
    <row r="160" spans="2:2" ht="21" x14ac:dyDescent="0.25">
      <c r="B160" s="20"/>
    </row>
    <row r="161" spans="2:2" ht="21" x14ac:dyDescent="0.25">
      <c r="B161" s="20"/>
    </row>
    <row r="162" spans="2:2" ht="21" x14ac:dyDescent="0.25">
      <c r="B162" s="20"/>
    </row>
    <row r="163" spans="2:2" ht="21" x14ac:dyDescent="0.25">
      <c r="B163" s="20"/>
    </row>
    <row r="164" spans="2:2" ht="21" x14ac:dyDescent="0.25">
      <c r="B164" s="20"/>
    </row>
    <row r="165" spans="2:2" ht="21" x14ac:dyDescent="0.25">
      <c r="B165" s="20"/>
    </row>
    <row r="166" spans="2:2" ht="21" x14ac:dyDescent="0.25">
      <c r="B166" s="20"/>
    </row>
    <row r="167" spans="2:2" ht="21" x14ac:dyDescent="0.25">
      <c r="B167" s="20"/>
    </row>
    <row r="168" spans="2:2" ht="21" x14ac:dyDescent="0.25">
      <c r="B168" s="20"/>
    </row>
    <row r="169" spans="2:2" ht="21" x14ac:dyDescent="0.25">
      <c r="B169" s="20"/>
    </row>
    <row r="170" spans="2:2" ht="21" x14ac:dyDescent="0.25">
      <c r="B170" s="20"/>
    </row>
    <row r="171" spans="2:2" ht="21" x14ac:dyDescent="0.25">
      <c r="B171" s="20"/>
    </row>
    <row r="172" spans="2:2" ht="21" x14ac:dyDescent="0.25">
      <c r="B172" s="20"/>
    </row>
    <row r="173" spans="2:2" ht="21" x14ac:dyDescent="0.25">
      <c r="B173" s="20"/>
    </row>
    <row r="174" spans="2:2" ht="21" x14ac:dyDescent="0.25">
      <c r="B174" s="20"/>
    </row>
    <row r="175" spans="2:2" ht="21" x14ac:dyDescent="0.25">
      <c r="B175" s="20"/>
    </row>
    <row r="176" spans="2:2" ht="21" x14ac:dyDescent="0.25">
      <c r="B176" s="20"/>
    </row>
    <row r="177" spans="2:2" ht="21" x14ac:dyDescent="0.25">
      <c r="B177" s="20"/>
    </row>
    <row r="178" spans="2:2" ht="21" x14ac:dyDescent="0.25">
      <c r="B178" s="20"/>
    </row>
    <row r="179" spans="2:2" ht="21" x14ac:dyDescent="0.25">
      <c r="B179" s="20"/>
    </row>
    <row r="180" spans="2:2" ht="21" x14ac:dyDescent="0.25">
      <c r="B180" s="20"/>
    </row>
    <row r="181" spans="2:2" ht="21" x14ac:dyDescent="0.25">
      <c r="B181" s="20"/>
    </row>
    <row r="182" spans="2:2" ht="21" x14ac:dyDescent="0.25">
      <c r="B182" s="20"/>
    </row>
    <row r="183" spans="2:2" ht="21" x14ac:dyDescent="0.25">
      <c r="B183" s="20"/>
    </row>
    <row r="184" spans="2:2" ht="21" x14ac:dyDescent="0.25">
      <c r="B184" s="20"/>
    </row>
    <row r="185" spans="2:2" ht="21" x14ac:dyDescent="0.25">
      <c r="B185" s="20"/>
    </row>
    <row r="186" spans="2:2" ht="21" x14ac:dyDescent="0.25">
      <c r="B186" s="20"/>
    </row>
    <row r="187" spans="2:2" ht="21" x14ac:dyDescent="0.25">
      <c r="B187" s="20"/>
    </row>
    <row r="188" spans="2:2" ht="21" x14ac:dyDescent="0.25">
      <c r="B188" s="20"/>
    </row>
    <row r="189" spans="2:2" ht="21" x14ac:dyDescent="0.25">
      <c r="B189" s="20"/>
    </row>
    <row r="190" spans="2:2" ht="21" x14ac:dyDescent="0.25">
      <c r="B190" s="20"/>
    </row>
    <row r="191" spans="2:2" ht="21" x14ac:dyDescent="0.25">
      <c r="B191" s="20"/>
    </row>
    <row r="192" spans="2:2" ht="21" x14ac:dyDescent="0.25">
      <c r="B192" s="20"/>
    </row>
    <row r="193" spans="2:2" ht="21" x14ac:dyDescent="0.25">
      <c r="B193" s="20"/>
    </row>
    <row r="194" spans="2:2" ht="21" x14ac:dyDescent="0.25">
      <c r="B194" s="20"/>
    </row>
    <row r="195" spans="2:2" ht="21" x14ac:dyDescent="0.25">
      <c r="B195" s="20"/>
    </row>
    <row r="196" spans="2:2" ht="21" x14ac:dyDescent="0.25">
      <c r="B196" s="20"/>
    </row>
    <row r="197" spans="2:2" ht="21" x14ac:dyDescent="0.25">
      <c r="B197" s="20"/>
    </row>
    <row r="198" spans="2:2" ht="21" x14ac:dyDescent="0.25">
      <c r="B198" s="20"/>
    </row>
    <row r="199" spans="2:2" ht="21" x14ac:dyDescent="0.25">
      <c r="B199" s="20"/>
    </row>
    <row r="200" spans="2:2" ht="21" x14ac:dyDescent="0.25">
      <c r="B200" s="20"/>
    </row>
    <row r="201" spans="2:2" ht="21" x14ac:dyDescent="0.25">
      <c r="B201" s="20"/>
    </row>
    <row r="202" spans="2:2" ht="21" x14ac:dyDescent="0.25">
      <c r="B202" s="20"/>
    </row>
    <row r="203" spans="2:2" ht="21" x14ac:dyDescent="0.25">
      <c r="B203" s="20"/>
    </row>
    <row r="204" spans="2:2" ht="21" x14ac:dyDescent="0.25">
      <c r="B204" s="20"/>
    </row>
    <row r="205" spans="2:2" ht="21" x14ac:dyDescent="0.25">
      <c r="B205" s="20"/>
    </row>
    <row r="206" spans="2:2" ht="21" x14ac:dyDescent="0.25">
      <c r="B206" s="20"/>
    </row>
    <row r="207" spans="2:2" ht="21" x14ac:dyDescent="0.25">
      <c r="B207" s="20"/>
    </row>
    <row r="208" spans="2:2" ht="21" x14ac:dyDescent="0.25">
      <c r="B208" s="20"/>
    </row>
    <row r="209" spans="2:2" ht="21" x14ac:dyDescent="0.25">
      <c r="B209" s="20"/>
    </row>
    <row r="210" spans="2:2" ht="21" x14ac:dyDescent="0.25">
      <c r="B210" s="20"/>
    </row>
    <row r="211" spans="2:2" ht="21" x14ac:dyDescent="0.25">
      <c r="B211" s="20"/>
    </row>
    <row r="212" spans="2:2" ht="21" x14ac:dyDescent="0.25">
      <c r="B212" s="20"/>
    </row>
    <row r="213" spans="2:2" ht="21" x14ac:dyDescent="0.25">
      <c r="B213" s="20"/>
    </row>
    <row r="214" spans="2:2" x14ac:dyDescent="0.25">
      <c r="B214" s="18"/>
    </row>
    <row r="215" spans="2:2" ht="21" x14ac:dyDescent="0.25">
      <c r="B215" s="20"/>
    </row>
    <row r="216" spans="2:2" ht="21" x14ac:dyDescent="0.25">
      <c r="B216" s="20"/>
    </row>
    <row r="217" spans="2:2" ht="21" x14ac:dyDescent="0.25">
      <c r="B217" s="20"/>
    </row>
    <row r="218" spans="2:2" ht="21" x14ac:dyDescent="0.25">
      <c r="B218" s="20"/>
    </row>
    <row r="219" spans="2:2" ht="21" x14ac:dyDescent="0.25">
      <c r="B219" s="20"/>
    </row>
    <row r="220" spans="2:2" ht="21" x14ac:dyDescent="0.25">
      <c r="B220" s="20"/>
    </row>
    <row r="221" spans="2:2" ht="21" x14ac:dyDescent="0.25">
      <c r="B221" s="20"/>
    </row>
    <row r="222" spans="2:2" ht="21" x14ac:dyDescent="0.25">
      <c r="B222" s="20"/>
    </row>
    <row r="223" spans="2:2" ht="21" x14ac:dyDescent="0.25">
      <c r="B223" s="20"/>
    </row>
    <row r="224" spans="2:2" ht="21" x14ac:dyDescent="0.25">
      <c r="B224" s="20"/>
    </row>
    <row r="225" spans="2:2" ht="21" x14ac:dyDescent="0.25">
      <c r="B225" s="20"/>
    </row>
    <row r="226" spans="2:2" ht="21" x14ac:dyDescent="0.25">
      <c r="B226" s="20"/>
    </row>
    <row r="227" spans="2:2" ht="21" x14ac:dyDescent="0.25">
      <c r="B227" s="20"/>
    </row>
    <row r="228" spans="2:2" ht="21" x14ac:dyDescent="0.25">
      <c r="B228" s="20"/>
    </row>
    <row r="229" spans="2:2" ht="21" x14ac:dyDescent="0.25">
      <c r="B229" s="20"/>
    </row>
    <row r="230" spans="2:2" ht="21" x14ac:dyDescent="0.25">
      <c r="B230" s="20"/>
    </row>
    <row r="231" spans="2:2" ht="21" x14ac:dyDescent="0.25">
      <c r="B231" s="20"/>
    </row>
    <row r="232" spans="2:2" ht="21" x14ac:dyDescent="0.25">
      <c r="B232" s="20"/>
    </row>
    <row r="233" spans="2:2" ht="21" x14ac:dyDescent="0.25">
      <c r="B233" s="21"/>
    </row>
    <row r="234" spans="2:2" ht="21" x14ac:dyDescent="0.25">
      <c r="B234" s="21"/>
    </row>
    <row r="235" spans="2:2" ht="21" x14ac:dyDescent="0.25">
      <c r="B235" s="21"/>
    </row>
    <row r="236" spans="2:2" ht="21" x14ac:dyDescent="0.25">
      <c r="B236" s="21"/>
    </row>
    <row r="237" spans="2:2" ht="21" x14ac:dyDescent="0.25">
      <c r="B237" s="21"/>
    </row>
    <row r="238" spans="2:2" ht="21" x14ac:dyDescent="0.25">
      <c r="B238" s="21"/>
    </row>
    <row r="239" spans="2:2" ht="21" x14ac:dyDescent="0.25">
      <c r="B239" s="21"/>
    </row>
    <row r="240" spans="2:2" ht="21" x14ac:dyDescent="0.25">
      <c r="B240" s="20"/>
    </row>
    <row r="241" spans="2:2" ht="21" x14ac:dyDescent="0.25">
      <c r="B241" s="20"/>
    </row>
    <row r="242" spans="2:2" ht="21" x14ac:dyDescent="0.25">
      <c r="B242" s="20"/>
    </row>
    <row r="243" spans="2:2" ht="21" x14ac:dyDescent="0.25">
      <c r="B243" s="20"/>
    </row>
    <row r="244" spans="2:2" ht="21" x14ac:dyDescent="0.25">
      <c r="B244" s="20"/>
    </row>
    <row r="245" spans="2:2" ht="21" x14ac:dyDescent="0.25">
      <c r="B245" s="20"/>
    </row>
    <row r="246" spans="2:2" ht="21" x14ac:dyDescent="0.25">
      <c r="B246" s="20"/>
    </row>
    <row r="247" spans="2:2" ht="21" x14ac:dyDescent="0.25">
      <c r="B247" s="20"/>
    </row>
    <row r="248" spans="2:2" ht="21" x14ac:dyDescent="0.25">
      <c r="B248" s="20"/>
    </row>
    <row r="249" spans="2:2" ht="21" x14ac:dyDescent="0.25">
      <c r="B249" s="20"/>
    </row>
    <row r="250" spans="2:2" ht="21" x14ac:dyDescent="0.25">
      <c r="B250" s="20"/>
    </row>
    <row r="251" spans="2:2" ht="21" x14ac:dyDescent="0.25">
      <c r="B251" s="21"/>
    </row>
    <row r="252" spans="2:2" ht="21" x14ac:dyDescent="0.25">
      <c r="B252" s="20"/>
    </row>
    <row r="253" spans="2:2" ht="21" x14ac:dyDescent="0.25">
      <c r="B253" s="20"/>
    </row>
    <row r="254" spans="2:2" ht="21" x14ac:dyDescent="0.25">
      <c r="B254" s="20"/>
    </row>
    <row r="255" spans="2:2" ht="21" x14ac:dyDescent="0.25">
      <c r="B255" s="20"/>
    </row>
    <row r="256" spans="2:2" ht="21" x14ac:dyDescent="0.25">
      <c r="B256" s="20"/>
    </row>
    <row r="257" spans="2:2" ht="21" x14ac:dyDescent="0.25">
      <c r="B257" s="20"/>
    </row>
    <row r="258" spans="2:2" ht="21" x14ac:dyDescent="0.25">
      <c r="B258" s="20"/>
    </row>
    <row r="259" spans="2:2" ht="21" x14ac:dyDescent="0.25">
      <c r="B259" s="20"/>
    </row>
    <row r="260" spans="2:2" ht="21" x14ac:dyDescent="0.25">
      <c r="B260" s="20"/>
    </row>
    <row r="261" spans="2:2" ht="21" x14ac:dyDescent="0.25">
      <c r="B261" s="20"/>
    </row>
    <row r="262" spans="2:2" ht="21" x14ac:dyDescent="0.25">
      <c r="B262" s="20"/>
    </row>
    <row r="263" spans="2:2" ht="21" x14ac:dyDescent="0.25">
      <c r="B263" s="20"/>
    </row>
    <row r="264" spans="2:2" ht="21" x14ac:dyDescent="0.25">
      <c r="B264" s="20"/>
    </row>
    <row r="265" spans="2:2" ht="21" x14ac:dyDescent="0.25">
      <c r="B265" s="20"/>
    </row>
    <row r="266" spans="2:2" ht="21" x14ac:dyDescent="0.25">
      <c r="B266" s="20"/>
    </row>
    <row r="267" spans="2:2" ht="21" x14ac:dyDescent="0.25">
      <c r="B267" s="20"/>
    </row>
    <row r="268" spans="2:2" ht="21" x14ac:dyDescent="0.25">
      <c r="B268" s="20"/>
    </row>
    <row r="269" spans="2:2" ht="21" x14ac:dyDescent="0.25">
      <c r="B269" s="20"/>
    </row>
    <row r="270" spans="2:2" ht="21" x14ac:dyDescent="0.25">
      <c r="B270" s="20"/>
    </row>
    <row r="271" spans="2:2" ht="21" x14ac:dyDescent="0.25">
      <c r="B271" s="20"/>
    </row>
    <row r="272" spans="2:2" ht="21" x14ac:dyDescent="0.25">
      <c r="B272" s="20"/>
    </row>
    <row r="273" spans="2:2" ht="21" x14ac:dyDescent="0.25">
      <c r="B273" s="20"/>
    </row>
    <row r="274" spans="2:2" ht="21" x14ac:dyDescent="0.25">
      <c r="B274" s="20"/>
    </row>
    <row r="275" spans="2:2" ht="21" x14ac:dyDescent="0.25">
      <c r="B275" s="20"/>
    </row>
    <row r="276" spans="2:2" ht="21" x14ac:dyDescent="0.25">
      <c r="B276" s="20"/>
    </row>
    <row r="277" spans="2:2" ht="21" x14ac:dyDescent="0.25">
      <c r="B277" s="20"/>
    </row>
    <row r="278" spans="2:2" ht="21" x14ac:dyDescent="0.25">
      <c r="B278" s="20"/>
    </row>
    <row r="279" spans="2:2" ht="21" x14ac:dyDescent="0.25">
      <c r="B279" s="20"/>
    </row>
    <row r="280" spans="2:2" ht="21" x14ac:dyDescent="0.25">
      <c r="B280" s="20"/>
    </row>
    <row r="281" spans="2:2" ht="21" x14ac:dyDescent="0.25">
      <c r="B281" s="20"/>
    </row>
    <row r="282" spans="2:2" ht="21" x14ac:dyDescent="0.25">
      <c r="B282" s="20"/>
    </row>
    <row r="283" spans="2:2" ht="21" x14ac:dyDescent="0.25">
      <c r="B283" s="20"/>
    </row>
    <row r="284" spans="2:2" ht="21" x14ac:dyDescent="0.25">
      <c r="B284" s="20"/>
    </row>
    <row r="285" spans="2:2" ht="21" x14ac:dyDescent="0.25">
      <c r="B285" s="20"/>
    </row>
    <row r="286" spans="2:2" ht="21" x14ac:dyDescent="0.25">
      <c r="B286" s="20"/>
    </row>
    <row r="287" spans="2:2" ht="21" x14ac:dyDescent="0.25">
      <c r="B287" s="20"/>
    </row>
    <row r="288" spans="2:2" ht="21" x14ac:dyDescent="0.25">
      <c r="B288" s="20"/>
    </row>
    <row r="289" spans="2:2" ht="21" x14ac:dyDescent="0.25">
      <c r="B289" s="20"/>
    </row>
    <row r="290" spans="2:2" ht="21" x14ac:dyDescent="0.25">
      <c r="B290" s="20"/>
    </row>
    <row r="291" spans="2:2" ht="21" x14ac:dyDescent="0.25">
      <c r="B291" s="20"/>
    </row>
    <row r="292" spans="2:2" ht="21" x14ac:dyDescent="0.25">
      <c r="B292" s="20"/>
    </row>
    <row r="293" spans="2:2" ht="21" x14ac:dyDescent="0.25">
      <c r="B293" s="20"/>
    </row>
    <row r="294" spans="2:2" ht="21" x14ac:dyDescent="0.25">
      <c r="B294" s="20"/>
    </row>
    <row r="295" spans="2:2" ht="21" x14ac:dyDescent="0.25">
      <c r="B295" s="20"/>
    </row>
    <row r="296" spans="2:2" ht="21" x14ac:dyDescent="0.25">
      <c r="B296" s="20"/>
    </row>
    <row r="297" spans="2:2" ht="21" x14ac:dyDescent="0.25">
      <c r="B297" s="20"/>
    </row>
    <row r="298" spans="2:2" ht="21" x14ac:dyDescent="0.25">
      <c r="B298" s="20"/>
    </row>
    <row r="299" spans="2:2" ht="21" x14ac:dyDescent="0.25">
      <c r="B299" s="20"/>
    </row>
    <row r="300" spans="2:2" ht="21" x14ac:dyDescent="0.25">
      <c r="B300" s="20"/>
    </row>
    <row r="301" spans="2:2" ht="21" x14ac:dyDescent="0.25">
      <c r="B301" s="20"/>
    </row>
    <row r="302" spans="2:2" ht="21" x14ac:dyDescent="0.25">
      <c r="B302" s="20"/>
    </row>
    <row r="303" spans="2:2" ht="21" x14ac:dyDescent="0.25">
      <c r="B303" s="20"/>
    </row>
    <row r="304" spans="2:2" ht="21" x14ac:dyDescent="0.25">
      <c r="B304" s="20"/>
    </row>
    <row r="305" spans="2:2" ht="21" x14ac:dyDescent="0.25">
      <c r="B305" s="20"/>
    </row>
    <row r="306" spans="2:2" ht="21" x14ac:dyDescent="0.25">
      <c r="B306" s="20"/>
    </row>
    <row r="307" spans="2:2" ht="21" x14ac:dyDescent="0.25">
      <c r="B307" s="20"/>
    </row>
    <row r="308" spans="2:2" ht="21" x14ac:dyDescent="0.25">
      <c r="B308" s="20"/>
    </row>
    <row r="309" spans="2:2" ht="21" x14ac:dyDescent="0.25">
      <c r="B309" s="20"/>
    </row>
    <row r="310" spans="2:2" ht="21" x14ac:dyDescent="0.25">
      <c r="B310" s="20"/>
    </row>
    <row r="311" spans="2:2" ht="21" x14ac:dyDescent="0.25">
      <c r="B311" s="20"/>
    </row>
    <row r="312" spans="2:2" ht="21" x14ac:dyDescent="0.25">
      <c r="B312" s="20"/>
    </row>
    <row r="313" spans="2:2" ht="21" x14ac:dyDescent="0.25">
      <c r="B313" s="20"/>
    </row>
    <row r="314" spans="2:2" ht="21" x14ac:dyDescent="0.25">
      <c r="B314" s="20"/>
    </row>
    <row r="315" spans="2:2" ht="21" x14ac:dyDescent="0.25">
      <c r="B315" s="20"/>
    </row>
    <row r="316" spans="2:2" ht="21" x14ac:dyDescent="0.25">
      <c r="B316" s="20"/>
    </row>
    <row r="317" spans="2:2" ht="21" x14ac:dyDescent="0.25">
      <c r="B317" s="20"/>
    </row>
    <row r="318" spans="2:2" ht="21" x14ac:dyDescent="0.25">
      <c r="B318" s="20"/>
    </row>
    <row r="319" spans="2:2" ht="21" x14ac:dyDescent="0.25">
      <c r="B319" s="20"/>
    </row>
    <row r="320" spans="2:2" ht="21" x14ac:dyDescent="0.25">
      <c r="B320" s="20"/>
    </row>
    <row r="321" spans="2:2" ht="21" x14ac:dyDescent="0.25">
      <c r="B321" s="20"/>
    </row>
    <row r="322" spans="2:2" ht="21" x14ac:dyDescent="0.25">
      <c r="B322" s="20"/>
    </row>
    <row r="323" spans="2:2" ht="21" x14ac:dyDescent="0.25">
      <c r="B323" s="20"/>
    </row>
    <row r="324" spans="2:2" ht="21" x14ac:dyDescent="0.25">
      <c r="B324" s="20"/>
    </row>
    <row r="325" spans="2:2" ht="21" x14ac:dyDescent="0.25">
      <c r="B325" s="20"/>
    </row>
    <row r="326" spans="2:2" ht="21" x14ac:dyDescent="0.25">
      <c r="B326" s="20"/>
    </row>
    <row r="327" spans="2:2" ht="21" x14ac:dyDescent="0.25">
      <c r="B327" s="20"/>
    </row>
    <row r="328" spans="2:2" ht="21" x14ac:dyDescent="0.25">
      <c r="B328" s="20"/>
    </row>
    <row r="329" spans="2:2" ht="21" x14ac:dyDescent="0.25">
      <c r="B329" s="20"/>
    </row>
    <row r="330" spans="2:2" ht="21" x14ac:dyDescent="0.25">
      <c r="B330" s="20"/>
    </row>
    <row r="331" spans="2:2" ht="21" x14ac:dyDescent="0.25">
      <c r="B331" s="20"/>
    </row>
    <row r="332" spans="2:2" ht="21" x14ac:dyDescent="0.25">
      <c r="B332" s="20"/>
    </row>
    <row r="333" spans="2:2" ht="21" x14ac:dyDescent="0.25">
      <c r="B333" s="20"/>
    </row>
    <row r="334" spans="2:2" ht="21" x14ac:dyDescent="0.25">
      <c r="B334" s="20"/>
    </row>
    <row r="335" spans="2:2" ht="21" x14ac:dyDescent="0.25">
      <c r="B335" s="20"/>
    </row>
    <row r="336" spans="2:2" ht="21" x14ac:dyDescent="0.25">
      <c r="B336" s="20"/>
    </row>
    <row r="337" spans="2:2" ht="21" x14ac:dyDescent="0.25">
      <c r="B337" s="20"/>
    </row>
    <row r="338" spans="2:2" ht="21" x14ac:dyDescent="0.25">
      <c r="B338" s="20"/>
    </row>
    <row r="339" spans="2:2" ht="21" x14ac:dyDescent="0.25">
      <c r="B339" s="20"/>
    </row>
    <row r="340" spans="2:2" ht="21" x14ac:dyDescent="0.25">
      <c r="B340" s="20"/>
    </row>
    <row r="341" spans="2:2" ht="21" x14ac:dyDescent="0.25">
      <c r="B341" s="20"/>
    </row>
    <row r="342" spans="2:2" ht="21" x14ac:dyDescent="0.25">
      <c r="B342" s="20"/>
    </row>
    <row r="343" spans="2:2" ht="21" x14ac:dyDescent="0.25">
      <c r="B343" s="20"/>
    </row>
    <row r="344" spans="2:2" ht="21" x14ac:dyDescent="0.25">
      <c r="B344" s="20"/>
    </row>
    <row r="345" spans="2:2" ht="21" x14ac:dyDescent="0.25">
      <c r="B345" s="20"/>
    </row>
    <row r="346" spans="2:2" ht="21" x14ac:dyDescent="0.25">
      <c r="B346" s="20"/>
    </row>
    <row r="347" spans="2:2" ht="21" x14ac:dyDescent="0.25">
      <c r="B347" s="20"/>
    </row>
    <row r="348" spans="2:2" ht="21" x14ac:dyDescent="0.25">
      <c r="B348" s="20"/>
    </row>
    <row r="349" spans="2:2" ht="21" x14ac:dyDescent="0.25">
      <c r="B349" s="20"/>
    </row>
    <row r="350" spans="2:2" ht="21" x14ac:dyDescent="0.25">
      <c r="B350" s="20"/>
    </row>
    <row r="351" spans="2:2" ht="21" x14ac:dyDescent="0.25">
      <c r="B351" s="20"/>
    </row>
    <row r="352" spans="2:2" ht="21" x14ac:dyDescent="0.25">
      <c r="B352" s="20"/>
    </row>
    <row r="353" spans="2:2" ht="21" x14ac:dyDescent="0.25">
      <c r="B353" s="20"/>
    </row>
    <row r="354" spans="2:2" ht="21" x14ac:dyDescent="0.25">
      <c r="B354" s="20"/>
    </row>
    <row r="355" spans="2:2" ht="21" x14ac:dyDescent="0.25">
      <c r="B355" s="20"/>
    </row>
    <row r="356" spans="2:2" ht="21" x14ac:dyDescent="0.25">
      <c r="B356" s="20"/>
    </row>
    <row r="357" spans="2:2" ht="21" x14ac:dyDescent="0.25">
      <c r="B357" s="20"/>
    </row>
    <row r="358" spans="2:2" ht="21" x14ac:dyDescent="0.25">
      <c r="B358" s="20"/>
    </row>
    <row r="359" spans="2:2" ht="21" x14ac:dyDescent="0.25">
      <c r="B359" s="20"/>
    </row>
    <row r="360" spans="2:2" ht="21" x14ac:dyDescent="0.25">
      <c r="B360" s="20"/>
    </row>
    <row r="361" spans="2:2" ht="21" x14ac:dyDescent="0.25">
      <c r="B361" s="20"/>
    </row>
    <row r="362" spans="2:2" ht="21" x14ac:dyDescent="0.25">
      <c r="B362" s="20"/>
    </row>
    <row r="363" spans="2:2" ht="21" x14ac:dyDescent="0.25">
      <c r="B363" s="20"/>
    </row>
    <row r="364" spans="2:2" ht="21" x14ac:dyDescent="0.25">
      <c r="B364" s="20"/>
    </row>
    <row r="365" spans="2:2" ht="21" x14ac:dyDescent="0.25">
      <c r="B365" s="20"/>
    </row>
    <row r="366" spans="2:2" ht="21" x14ac:dyDescent="0.25">
      <c r="B366" s="20"/>
    </row>
    <row r="367" spans="2:2" ht="21" x14ac:dyDescent="0.25">
      <c r="B367" s="20"/>
    </row>
    <row r="368" spans="2:2" ht="21" x14ac:dyDescent="0.25">
      <c r="B368" s="20"/>
    </row>
    <row r="369" spans="2:2" ht="21" x14ac:dyDescent="0.25">
      <c r="B369" s="20"/>
    </row>
    <row r="370" spans="2:2" ht="21" x14ac:dyDescent="0.25">
      <c r="B370" s="20"/>
    </row>
    <row r="371" spans="2:2" ht="21" x14ac:dyDescent="0.25">
      <c r="B371" s="20"/>
    </row>
    <row r="372" spans="2:2" ht="21" x14ac:dyDescent="0.25">
      <c r="B372" s="20"/>
    </row>
    <row r="373" spans="2:2" ht="21" x14ac:dyDescent="0.25">
      <c r="B373" s="20"/>
    </row>
    <row r="374" spans="2:2" ht="21" x14ac:dyDescent="0.25">
      <c r="B374" s="20"/>
    </row>
    <row r="375" spans="2:2" ht="21" x14ac:dyDescent="0.25">
      <c r="B375" s="20"/>
    </row>
    <row r="376" spans="2:2" ht="21" x14ac:dyDescent="0.25">
      <c r="B376" s="20"/>
    </row>
    <row r="377" spans="2:2" ht="21" x14ac:dyDescent="0.25">
      <c r="B377" s="20"/>
    </row>
    <row r="378" spans="2:2" ht="21" x14ac:dyDescent="0.25">
      <c r="B378" s="20"/>
    </row>
    <row r="379" spans="2:2" ht="21" x14ac:dyDescent="0.25">
      <c r="B379" s="20"/>
    </row>
    <row r="380" spans="2:2" ht="21" x14ac:dyDescent="0.25">
      <c r="B380" s="20"/>
    </row>
    <row r="381" spans="2:2" ht="21" x14ac:dyDescent="0.25">
      <c r="B381" s="20"/>
    </row>
    <row r="382" spans="2:2" ht="21" x14ac:dyDescent="0.25">
      <c r="B382" s="20"/>
    </row>
    <row r="383" spans="2:2" ht="21" x14ac:dyDescent="0.25">
      <c r="B383" s="20"/>
    </row>
    <row r="384" spans="2:2" ht="21" x14ac:dyDescent="0.25">
      <c r="B384" s="20"/>
    </row>
    <row r="506" spans="2:2" x14ac:dyDescent="0.25">
      <c r="B506" s="23"/>
    </row>
    <row r="507" spans="2:2" x14ac:dyDescent="0.25">
      <c r="B507" s="24"/>
    </row>
    <row r="508" spans="2:2" x14ac:dyDescent="0.25">
      <c r="B508" s="24"/>
    </row>
    <row r="516" spans="2:2" ht="26.25" x14ac:dyDescent="0.4">
      <c r="B516" s="25"/>
    </row>
  </sheetData>
  <sheetProtection algorithmName="SHA-512" hashValue="Jcp6aTZRmHcgk3j8N6lHhYrURoII00irCy8yeVooBOdKwfVXdrI/uzDcsMwRlWNW3WVl1SezqmYEm0AHeP2mwg==" saltValue="nN8d/c0nElLmvvyA0M6O6w==" spinCount="100000" sheet="1" formatCells="0" formatColumns="0" formatRows="0" insertColumns="0" insertRows="0" insertHyperlinks="0" deleteColumns="0" deleteRows="0" sort="0" autoFilter="0" pivotTables="0"/>
  <pageMargins left="0.7" right="0.7" top="0.75" bottom="0.75" header="0.3" footer="0.3"/>
  <pageSetup paperSize="9" orientation="portrait" r:id="rId1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3">
    <tabColor rgb="FF008000"/>
  </sheetPr>
  <dimension ref="B1:C516"/>
  <sheetViews>
    <sheetView zoomScaleNormal="100" workbookViewId="0">
      <pane ySplit="1" topLeftCell="A2" activePane="bottomLeft" state="frozen"/>
      <selection activeCell="M8" sqref="M8"/>
      <selection pane="bottomLeft"/>
    </sheetView>
  </sheetViews>
  <sheetFormatPr defaultRowHeight="15" x14ac:dyDescent="0.25"/>
  <cols>
    <col min="1" max="1" width="1.5703125" customWidth="1"/>
    <col min="2" max="2" width="192.5703125" style="39" customWidth="1"/>
    <col min="3" max="3" width="35.7109375" style="22" customWidth="1"/>
  </cols>
  <sheetData>
    <row r="1" spans="2:3" ht="99.95" customHeight="1" thickBot="1" x14ac:dyDescent="0.35">
      <c r="B1" s="396" t="s">
        <v>657</v>
      </c>
      <c r="C1" s="19"/>
    </row>
    <row r="2" spans="2:3" ht="9" customHeight="1" thickBot="1" x14ac:dyDescent="0.3">
      <c r="B2" s="40"/>
      <c r="C2" s="15"/>
    </row>
    <row r="3" spans="2:3" ht="49.5" customHeight="1" thickBot="1" x14ac:dyDescent="0.3">
      <c r="B3" s="41" t="s">
        <v>612</v>
      </c>
      <c r="C3" s="14"/>
    </row>
    <row r="4" spans="2:3" ht="181.5" customHeight="1" thickBot="1" x14ac:dyDescent="0.3">
      <c r="B4" s="41" t="s">
        <v>576</v>
      </c>
      <c r="C4" s="18"/>
    </row>
    <row r="5" spans="2:3" ht="60.75" thickBot="1" x14ac:dyDescent="0.3">
      <c r="B5" s="41" t="s">
        <v>572</v>
      </c>
      <c r="C5" s="20"/>
    </row>
    <row r="6" spans="2:3" ht="105.75" thickBot="1" x14ac:dyDescent="0.3">
      <c r="B6" s="41" t="s">
        <v>577</v>
      </c>
      <c r="C6" s="20"/>
    </row>
    <row r="7" spans="2:3" ht="105.75" thickBot="1" x14ac:dyDescent="0.3">
      <c r="B7" s="41" t="s">
        <v>578</v>
      </c>
      <c r="C7" s="20"/>
    </row>
    <row r="8" spans="2:3" ht="30.75" thickBot="1" x14ac:dyDescent="0.3">
      <c r="B8" s="44" t="s">
        <v>571</v>
      </c>
      <c r="C8" s="20"/>
    </row>
    <row r="9" spans="2:3" ht="21" x14ac:dyDescent="0.25">
      <c r="C9" s="20"/>
    </row>
    <row r="10" spans="2:3" ht="21" x14ac:dyDescent="0.25">
      <c r="C10" s="20"/>
    </row>
    <row r="11" spans="2:3" ht="21" x14ac:dyDescent="0.25">
      <c r="C11" s="20"/>
    </row>
    <row r="12" spans="2:3" ht="21" x14ac:dyDescent="0.25">
      <c r="C12" s="20"/>
    </row>
    <row r="13" spans="2:3" ht="21" x14ac:dyDescent="0.25">
      <c r="C13" s="20"/>
    </row>
    <row r="14" spans="2:3" ht="21" x14ac:dyDescent="0.25">
      <c r="C14" s="20"/>
    </row>
    <row r="15" spans="2:3" ht="21" x14ac:dyDescent="0.25">
      <c r="C15" s="20"/>
    </row>
    <row r="16" spans="2:3" ht="21" x14ac:dyDescent="0.25">
      <c r="C16" s="20"/>
    </row>
    <row r="17" spans="3:3" ht="21" x14ac:dyDescent="0.25">
      <c r="C17" s="20"/>
    </row>
    <row r="18" spans="3:3" ht="21" x14ac:dyDescent="0.25">
      <c r="C18" s="20"/>
    </row>
    <row r="19" spans="3:3" ht="21" x14ac:dyDescent="0.25">
      <c r="C19" s="20"/>
    </row>
    <row r="20" spans="3:3" ht="21" x14ac:dyDescent="0.25">
      <c r="C20" s="20"/>
    </row>
    <row r="21" spans="3:3" ht="21" x14ac:dyDescent="0.25">
      <c r="C21" s="20"/>
    </row>
    <row r="22" spans="3:3" ht="21" x14ac:dyDescent="0.25">
      <c r="C22" s="20"/>
    </row>
    <row r="23" spans="3:3" x14ac:dyDescent="0.25">
      <c r="C23" s="18"/>
    </row>
    <row r="24" spans="3:3" ht="21" x14ac:dyDescent="0.25">
      <c r="C24" s="20"/>
    </row>
    <row r="25" spans="3:3" ht="21" x14ac:dyDescent="0.25">
      <c r="C25" s="20"/>
    </row>
    <row r="26" spans="3:3" ht="21" x14ac:dyDescent="0.25">
      <c r="C26" s="20"/>
    </row>
    <row r="27" spans="3:3" ht="21" x14ac:dyDescent="0.25">
      <c r="C27" s="20"/>
    </row>
    <row r="28" spans="3:3" ht="21" x14ac:dyDescent="0.25">
      <c r="C28" s="20"/>
    </row>
    <row r="29" spans="3:3" ht="21" x14ac:dyDescent="0.25">
      <c r="C29" s="20"/>
    </row>
    <row r="30" spans="3:3" ht="21" x14ac:dyDescent="0.25">
      <c r="C30" s="20"/>
    </row>
    <row r="31" spans="3:3" ht="21" x14ac:dyDescent="0.25">
      <c r="C31" s="20"/>
    </row>
    <row r="32" spans="3:3" ht="21" x14ac:dyDescent="0.25">
      <c r="C32" s="20"/>
    </row>
    <row r="33" spans="3:3" ht="21" x14ac:dyDescent="0.25">
      <c r="C33" s="20"/>
    </row>
    <row r="34" spans="3:3" ht="21" x14ac:dyDescent="0.25">
      <c r="C34" s="20"/>
    </row>
    <row r="35" spans="3:3" ht="21" x14ac:dyDescent="0.25">
      <c r="C35" s="20"/>
    </row>
    <row r="36" spans="3:3" ht="21" x14ac:dyDescent="0.25">
      <c r="C36" s="20"/>
    </row>
    <row r="37" spans="3:3" ht="21" x14ac:dyDescent="0.25">
      <c r="C37" s="20"/>
    </row>
    <row r="38" spans="3:3" ht="21" x14ac:dyDescent="0.25">
      <c r="C38" s="20"/>
    </row>
    <row r="39" spans="3:3" ht="21" x14ac:dyDescent="0.25">
      <c r="C39" s="20"/>
    </row>
    <row r="40" spans="3:3" ht="21" x14ac:dyDescent="0.25">
      <c r="C40" s="20"/>
    </row>
    <row r="41" spans="3:3" ht="21" x14ac:dyDescent="0.25">
      <c r="C41" s="20"/>
    </row>
    <row r="42" spans="3:3" ht="21" x14ac:dyDescent="0.25">
      <c r="C42" s="21"/>
    </row>
    <row r="43" spans="3:3" ht="21" x14ac:dyDescent="0.25">
      <c r="C43" s="21"/>
    </row>
    <row r="44" spans="3:3" ht="21" x14ac:dyDescent="0.25">
      <c r="C44" s="21"/>
    </row>
    <row r="45" spans="3:3" ht="21" x14ac:dyDescent="0.25">
      <c r="C45" s="21"/>
    </row>
    <row r="46" spans="3:3" ht="21" x14ac:dyDescent="0.25">
      <c r="C46" s="21"/>
    </row>
    <row r="47" spans="3:3" ht="21" x14ac:dyDescent="0.25">
      <c r="C47" s="21"/>
    </row>
    <row r="48" spans="3:3" ht="21" x14ac:dyDescent="0.25">
      <c r="C48" s="21"/>
    </row>
    <row r="49" spans="3:3" ht="21" x14ac:dyDescent="0.25">
      <c r="C49" s="20"/>
    </row>
    <row r="50" spans="3:3" ht="21" x14ac:dyDescent="0.25">
      <c r="C50" s="20"/>
    </row>
    <row r="51" spans="3:3" ht="21" x14ac:dyDescent="0.25">
      <c r="C51" s="20"/>
    </row>
    <row r="52" spans="3:3" ht="21" x14ac:dyDescent="0.25">
      <c r="C52" s="20"/>
    </row>
    <row r="53" spans="3:3" ht="21" x14ac:dyDescent="0.25">
      <c r="C53" s="20"/>
    </row>
    <row r="54" spans="3:3" ht="21" x14ac:dyDescent="0.25">
      <c r="C54" s="20"/>
    </row>
    <row r="55" spans="3:3" ht="21" x14ac:dyDescent="0.25">
      <c r="C55" s="20"/>
    </row>
    <row r="56" spans="3:3" ht="21" x14ac:dyDescent="0.25">
      <c r="C56" s="20"/>
    </row>
    <row r="57" spans="3:3" ht="21" x14ac:dyDescent="0.25">
      <c r="C57" s="20"/>
    </row>
    <row r="58" spans="3:3" ht="21" x14ac:dyDescent="0.25">
      <c r="C58" s="20"/>
    </row>
    <row r="59" spans="3:3" ht="21" x14ac:dyDescent="0.25">
      <c r="C59" s="20"/>
    </row>
    <row r="60" spans="3:3" ht="21" x14ac:dyDescent="0.25">
      <c r="C60" s="21"/>
    </row>
    <row r="61" spans="3:3" ht="21" x14ac:dyDescent="0.25">
      <c r="C61" s="20"/>
    </row>
    <row r="62" spans="3:3" ht="21" x14ac:dyDescent="0.25">
      <c r="C62" s="20"/>
    </row>
    <row r="63" spans="3:3" ht="21" x14ac:dyDescent="0.25">
      <c r="C63" s="20"/>
    </row>
    <row r="64" spans="3:3" ht="21" x14ac:dyDescent="0.25">
      <c r="C64" s="20"/>
    </row>
    <row r="65" spans="3:3" ht="21" x14ac:dyDescent="0.25">
      <c r="C65" s="20"/>
    </row>
    <row r="66" spans="3:3" ht="21" x14ac:dyDescent="0.25">
      <c r="C66" s="20"/>
    </row>
    <row r="67" spans="3:3" ht="21" x14ac:dyDescent="0.25">
      <c r="C67" s="20"/>
    </row>
    <row r="68" spans="3:3" ht="21" x14ac:dyDescent="0.25">
      <c r="C68" s="20"/>
    </row>
    <row r="69" spans="3:3" ht="21" x14ac:dyDescent="0.25">
      <c r="C69" s="20"/>
    </row>
    <row r="70" spans="3:3" ht="21" x14ac:dyDescent="0.25">
      <c r="C70" s="20"/>
    </row>
    <row r="71" spans="3:3" ht="21" x14ac:dyDescent="0.25">
      <c r="C71" s="20"/>
    </row>
    <row r="72" spans="3:3" ht="21" x14ac:dyDescent="0.25">
      <c r="C72" s="20"/>
    </row>
    <row r="73" spans="3:3" ht="21" x14ac:dyDescent="0.25">
      <c r="C73" s="20"/>
    </row>
    <row r="74" spans="3:3" ht="21" x14ac:dyDescent="0.25">
      <c r="C74" s="20"/>
    </row>
    <row r="75" spans="3:3" ht="21" x14ac:dyDescent="0.25">
      <c r="C75" s="20"/>
    </row>
    <row r="76" spans="3:3" ht="21" x14ac:dyDescent="0.25">
      <c r="C76" s="20"/>
    </row>
    <row r="77" spans="3:3" ht="21" x14ac:dyDescent="0.25">
      <c r="C77" s="20"/>
    </row>
    <row r="78" spans="3:3" ht="21" x14ac:dyDescent="0.25">
      <c r="C78" s="20"/>
    </row>
    <row r="79" spans="3:3" ht="21" x14ac:dyDescent="0.25">
      <c r="C79" s="20"/>
    </row>
    <row r="80" spans="3:3" ht="21" x14ac:dyDescent="0.25">
      <c r="C80" s="20"/>
    </row>
    <row r="81" spans="3:3" ht="21" x14ac:dyDescent="0.25">
      <c r="C81" s="20"/>
    </row>
    <row r="82" spans="3:3" ht="21" x14ac:dyDescent="0.25">
      <c r="C82" s="20"/>
    </row>
    <row r="83" spans="3:3" ht="21" x14ac:dyDescent="0.25">
      <c r="C83" s="20"/>
    </row>
    <row r="84" spans="3:3" ht="21" x14ac:dyDescent="0.25">
      <c r="C84" s="20"/>
    </row>
    <row r="85" spans="3:3" ht="21" x14ac:dyDescent="0.25">
      <c r="C85" s="20"/>
    </row>
    <row r="86" spans="3:3" ht="21" x14ac:dyDescent="0.25">
      <c r="C86" s="20"/>
    </row>
    <row r="87" spans="3:3" ht="21" x14ac:dyDescent="0.25">
      <c r="C87" s="20"/>
    </row>
    <row r="88" spans="3:3" ht="21" x14ac:dyDescent="0.25">
      <c r="C88" s="20"/>
    </row>
    <row r="89" spans="3:3" ht="21" x14ac:dyDescent="0.25">
      <c r="C89" s="20"/>
    </row>
    <row r="90" spans="3:3" ht="21" x14ac:dyDescent="0.25">
      <c r="C90" s="20"/>
    </row>
    <row r="91" spans="3:3" ht="21" x14ac:dyDescent="0.25">
      <c r="C91" s="20"/>
    </row>
    <row r="92" spans="3:3" ht="21" x14ac:dyDescent="0.25">
      <c r="C92" s="20"/>
    </row>
    <row r="93" spans="3:3" ht="21" x14ac:dyDescent="0.25">
      <c r="C93" s="20"/>
    </row>
    <row r="94" spans="3:3" ht="21" x14ac:dyDescent="0.25">
      <c r="C94" s="20"/>
    </row>
    <row r="95" spans="3:3" ht="21" x14ac:dyDescent="0.25">
      <c r="C95" s="20"/>
    </row>
    <row r="96" spans="3:3" ht="21" x14ac:dyDescent="0.25">
      <c r="C96" s="20"/>
    </row>
    <row r="97" spans="3:3" ht="21" x14ac:dyDescent="0.25">
      <c r="C97" s="20"/>
    </row>
    <row r="98" spans="3:3" ht="21" x14ac:dyDescent="0.25">
      <c r="C98" s="20"/>
    </row>
    <row r="99" spans="3:3" ht="21" x14ac:dyDescent="0.25">
      <c r="C99" s="20"/>
    </row>
    <row r="100" spans="3:3" ht="21" x14ac:dyDescent="0.25">
      <c r="C100" s="20"/>
    </row>
    <row r="101" spans="3:3" ht="21" x14ac:dyDescent="0.25">
      <c r="C101" s="20"/>
    </row>
    <row r="102" spans="3:3" ht="21" x14ac:dyDescent="0.25">
      <c r="C102" s="20"/>
    </row>
    <row r="103" spans="3:3" ht="21" x14ac:dyDescent="0.25">
      <c r="C103" s="20"/>
    </row>
    <row r="104" spans="3:3" ht="21" x14ac:dyDescent="0.25">
      <c r="C104" s="20"/>
    </row>
    <row r="105" spans="3:3" ht="21" x14ac:dyDescent="0.25">
      <c r="C105" s="20"/>
    </row>
    <row r="106" spans="3:3" ht="21" x14ac:dyDescent="0.25">
      <c r="C106" s="20"/>
    </row>
    <row r="107" spans="3:3" ht="21" x14ac:dyDescent="0.25">
      <c r="C107" s="20"/>
    </row>
    <row r="108" spans="3:3" ht="21" x14ac:dyDescent="0.25">
      <c r="C108" s="20"/>
    </row>
    <row r="109" spans="3:3" ht="21" x14ac:dyDescent="0.25">
      <c r="C109" s="20"/>
    </row>
    <row r="110" spans="3:3" ht="21" x14ac:dyDescent="0.25">
      <c r="C110" s="20"/>
    </row>
    <row r="111" spans="3:3" ht="21" x14ac:dyDescent="0.25">
      <c r="C111" s="20"/>
    </row>
    <row r="112" spans="3:3" ht="21" x14ac:dyDescent="0.25">
      <c r="C112" s="20"/>
    </row>
    <row r="113" spans="3:3" ht="21" x14ac:dyDescent="0.25">
      <c r="C113" s="20"/>
    </row>
    <row r="114" spans="3:3" ht="21" x14ac:dyDescent="0.25">
      <c r="C114" s="20"/>
    </row>
    <row r="115" spans="3:3" ht="21" x14ac:dyDescent="0.25">
      <c r="C115" s="20"/>
    </row>
    <row r="116" spans="3:3" ht="21" x14ac:dyDescent="0.25">
      <c r="C116" s="20"/>
    </row>
    <row r="117" spans="3:3" ht="21" x14ac:dyDescent="0.25">
      <c r="C117" s="20"/>
    </row>
    <row r="118" spans="3:3" ht="21" x14ac:dyDescent="0.25">
      <c r="C118" s="20"/>
    </row>
    <row r="119" spans="3:3" ht="21" x14ac:dyDescent="0.25">
      <c r="C119" s="20"/>
    </row>
    <row r="120" spans="3:3" ht="21" x14ac:dyDescent="0.25">
      <c r="C120" s="20"/>
    </row>
    <row r="121" spans="3:3" ht="21" x14ac:dyDescent="0.25">
      <c r="C121" s="20"/>
    </row>
    <row r="122" spans="3:3" ht="21" x14ac:dyDescent="0.25">
      <c r="C122" s="20"/>
    </row>
    <row r="123" spans="3:3" ht="21" x14ac:dyDescent="0.25">
      <c r="C123" s="20"/>
    </row>
    <row r="124" spans="3:3" ht="21" x14ac:dyDescent="0.25">
      <c r="C124" s="20"/>
    </row>
    <row r="125" spans="3:3" ht="21" x14ac:dyDescent="0.25">
      <c r="C125" s="20"/>
    </row>
    <row r="126" spans="3:3" ht="21" x14ac:dyDescent="0.25">
      <c r="C126" s="20"/>
    </row>
    <row r="127" spans="3:3" ht="21" x14ac:dyDescent="0.25">
      <c r="C127" s="20"/>
    </row>
    <row r="128" spans="3:3" ht="21" x14ac:dyDescent="0.25">
      <c r="C128" s="20"/>
    </row>
    <row r="129" spans="3:3" ht="21" x14ac:dyDescent="0.25">
      <c r="C129" s="20"/>
    </row>
    <row r="130" spans="3:3" ht="21" x14ac:dyDescent="0.25">
      <c r="C130" s="20"/>
    </row>
    <row r="131" spans="3:3" ht="21" x14ac:dyDescent="0.25">
      <c r="C131" s="20"/>
    </row>
    <row r="132" spans="3:3" ht="21" x14ac:dyDescent="0.25">
      <c r="C132" s="20"/>
    </row>
    <row r="133" spans="3:3" ht="21" x14ac:dyDescent="0.25">
      <c r="C133" s="20"/>
    </row>
    <row r="134" spans="3:3" ht="21" x14ac:dyDescent="0.25">
      <c r="C134" s="20"/>
    </row>
    <row r="135" spans="3:3" ht="21" x14ac:dyDescent="0.25">
      <c r="C135" s="20"/>
    </row>
    <row r="136" spans="3:3" ht="21" x14ac:dyDescent="0.25">
      <c r="C136" s="20"/>
    </row>
    <row r="137" spans="3:3" ht="21" x14ac:dyDescent="0.25">
      <c r="C137" s="20"/>
    </row>
    <row r="138" spans="3:3" ht="21" x14ac:dyDescent="0.25">
      <c r="C138" s="20"/>
    </row>
    <row r="139" spans="3:3" ht="21" x14ac:dyDescent="0.25">
      <c r="C139" s="20"/>
    </row>
    <row r="140" spans="3:3" ht="21" x14ac:dyDescent="0.25">
      <c r="C140" s="20"/>
    </row>
    <row r="141" spans="3:3" ht="21" x14ac:dyDescent="0.25">
      <c r="C141" s="20"/>
    </row>
    <row r="142" spans="3:3" ht="21" x14ac:dyDescent="0.25">
      <c r="C142" s="20"/>
    </row>
    <row r="143" spans="3:3" ht="21" x14ac:dyDescent="0.25">
      <c r="C143" s="20"/>
    </row>
    <row r="144" spans="3:3" ht="21" x14ac:dyDescent="0.25">
      <c r="C144" s="20"/>
    </row>
    <row r="145" spans="3:3" ht="21" x14ac:dyDescent="0.25">
      <c r="C145" s="20"/>
    </row>
    <row r="146" spans="3:3" ht="21" x14ac:dyDescent="0.25">
      <c r="C146" s="20"/>
    </row>
    <row r="147" spans="3:3" ht="21" x14ac:dyDescent="0.25">
      <c r="C147" s="20"/>
    </row>
    <row r="148" spans="3:3" ht="21" x14ac:dyDescent="0.25">
      <c r="C148" s="20"/>
    </row>
    <row r="149" spans="3:3" ht="21" x14ac:dyDescent="0.25">
      <c r="C149" s="20"/>
    </row>
    <row r="150" spans="3:3" ht="21" x14ac:dyDescent="0.25">
      <c r="C150" s="20"/>
    </row>
    <row r="151" spans="3:3" ht="21" x14ac:dyDescent="0.25">
      <c r="C151" s="20"/>
    </row>
    <row r="152" spans="3:3" ht="21" x14ac:dyDescent="0.25">
      <c r="C152" s="20"/>
    </row>
    <row r="153" spans="3:3" ht="21" x14ac:dyDescent="0.25">
      <c r="C153" s="20"/>
    </row>
    <row r="154" spans="3:3" ht="21" x14ac:dyDescent="0.25">
      <c r="C154" s="20"/>
    </row>
    <row r="155" spans="3:3" ht="21" x14ac:dyDescent="0.25">
      <c r="C155" s="20"/>
    </row>
    <row r="156" spans="3:3" ht="21" x14ac:dyDescent="0.25">
      <c r="C156" s="20"/>
    </row>
    <row r="157" spans="3:3" ht="21" x14ac:dyDescent="0.25">
      <c r="C157" s="20"/>
    </row>
    <row r="158" spans="3:3" ht="21" x14ac:dyDescent="0.25">
      <c r="C158" s="20"/>
    </row>
    <row r="159" spans="3:3" ht="21" x14ac:dyDescent="0.25">
      <c r="C159" s="20"/>
    </row>
    <row r="160" spans="3:3" ht="21" x14ac:dyDescent="0.25">
      <c r="C160" s="20"/>
    </row>
    <row r="161" spans="3:3" ht="21" x14ac:dyDescent="0.25">
      <c r="C161" s="20"/>
    </row>
    <row r="162" spans="3:3" ht="21" x14ac:dyDescent="0.25">
      <c r="C162" s="20"/>
    </row>
    <row r="163" spans="3:3" ht="21" x14ac:dyDescent="0.25">
      <c r="C163" s="20"/>
    </row>
    <row r="164" spans="3:3" ht="21" x14ac:dyDescent="0.25">
      <c r="C164" s="20"/>
    </row>
    <row r="165" spans="3:3" ht="21" x14ac:dyDescent="0.25">
      <c r="C165" s="20"/>
    </row>
    <row r="166" spans="3:3" ht="21" x14ac:dyDescent="0.25">
      <c r="C166" s="20"/>
    </row>
    <row r="167" spans="3:3" ht="21" x14ac:dyDescent="0.25">
      <c r="C167" s="20"/>
    </row>
    <row r="168" spans="3:3" ht="21" x14ac:dyDescent="0.25">
      <c r="C168" s="20"/>
    </row>
    <row r="169" spans="3:3" ht="21" x14ac:dyDescent="0.25">
      <c r="C169" s="20"/>
    </row>
    <row r="170" spans="3:3" ht="21" x14ac:dyDescent="0.25">
      <c r="C170" s="20"/>
    </row>
    <row r="171" spans="3:3" ht="21" x14ac:dyDescent="0.25">
      <c r="C171" s="20"/>
    </row>
    <row r="172" spans="3:3" ht="21" x14ac:dyDescent="0.25">
      <c r="C172" s="20"/>
    </row>
    <row r="173" spans="3:3" ht="21" x14ac:dyDescent="0.25">
      <c r="C173" s="20"/>
    </row>
    <row r="174" spans="3:3" ht="21" x14ac:dyDescent="0.25">
      <c r="C174" s="20"/>
    </row>
    <row r="175" spans="3:3" ht="21" x14ac:dyDescent="0.25">
      <c r="C175" s="20"/>
    </row>
    <row r="176" spans="3:3" ht="21" x14ac:dyDescent="0.25">
      <c r="C176" s="20"/>
    </row>
    <row r="177" spans="3:3" ht="21" x14ac:dyDescent="0.25">
      <c r="C177" s="20"/>
    </row>
    <row r="178" spans="3:3" ht="21" x14ac:dyDescent="0.25">
      <c r="C178" s="20"/>
    </row>
    <row r="179" spans="3:3" ht="21" x14ac:dyDescent="0.25">
      <c r="C179" s="20"/>
    </row>
    <row r="180" spans="3:3" ht="21" x14ac:dyDescent="0.25">
      <c r="C180" s="20"/>
    </row>
    <row r="181" spans="3:3" ht="21" x14ac:dyDescent="0.25">
      <c r="C181" s="20"/>
    </row>
    <row r="182" spans="3:3" ht="21" x14ac:dyDescent="0.25">
      <c r="C182" s="20"/>
    </row>
    <row r="183" spans="3:3" ht="21" x14ac:dyDescent="0.25">
      <c r="C183" s="20"/>
    </row>
    <row r="184" spans="3:3" ht="21" x14ac:dyDescent="0.25">
      <c r="C184" s="20"/>
    </row>
    <row r="185" spans="3:3" ht="21" x14ac:dyDescent="0.25">
      <c r="C185" s="20"/>
    </row>
    <row r="186" spans="3:3" ht="21" x14ac:dyDescent="0.25">
      <c r="C186" s="20"/>
    </row>
    <row r="187" spans="3:3" ht="21" x14ac:dyDescent="0.25">
      <c r="C187" s="20"/>
    </row>
    <row r="188" spans="3:3" ht="21" x14ac:dyDescent="0.25">
      <c r="C188" s="20"/>
    </row>
    <row r="189" spans="3:3" ht="21" x14ac:dyDescent="0.25">
      <c r="C189" s="20"/>
    </row>
    <row r="190" spans="3:3" ht="21" x14ac:dyDescent="0.25">
      <c r="C190" s="20"/>
    </row>
    <row r="191" spans="3:3" ht="21" x14ac:dyDescent="0.25">
      <c r="C191" s="20"/>
    </row>
    <row r="192" spans="3:3" ht="21" x14ac:dyDescent="0.25">
      <c r="C192" s="20"/>
    </row>
    <row r="193" spans="3:3" ht="21" x14ac:dyDescent="0.25">
      <c r="C193" s="20"/>
    </row>
    <row r="194" spans="3:3" ht="21" x14ac:dyDescent="0.25">
      <c r="C194" s="20"/>
    </row>
    <row r="195" spans="3:3" ht="21" x14ac:dyDescent="0.25">
      <c r="C195" s="20"/>
    </row>
    <row r="196" spans="3:3" ht="21" x14ac:dyDescent="0.25">
      <c r="C196" s="20"/>
    </row>
    <row r="197" spans="3:3" ht="21" x14ac:dyDescent="0.25">
      <c r="C197" s="20"/>
    </row>
    <row r="198" spans="3:3" ht="21" x14ac:dyDescent="0.25">
      <c r="C198" s="20"/>
    </row>
    <row r="199" spans="3:3" ht="21" x14ac:dyDescent="0.25">
      <c r="C199" s="20"/>
    </row>
    <row r="200" spans="3:3" ht="21" x14ac:dyDescent="0.25">
      <c r="C200" s="20"/>
    </row>
    <row r="201" spans="3:3" ht="21" x14ac:dyDescent="0.25">
      <c r="C201" s="20"/>
    </row>
    <row r="202" spans="3:3" ht="21" x14ac:dyDescent="0.25">
      <c r="C202" s="20"/>
    </row>
    <row r="203" spans="3:3" ht="21" x14ac:dyDescent="0.25">
      <c r="C203" s="20"/>
    </row>
    <row r="204" spans="3:3" ht="21" x14ac:dyDescent="0.25">
      <c r="C204" s="20"/>
    </row>
    <row r="205" spans="3:3" ht="21" x14ac:dyDescent="0.25">
      <c r="C205" s="20"/>
    </row>
    <row r="206" spans="3:3" ht="21" x14ac:dyDescent="0.25">
      <c r="C206" s="20"/>
    </row>
    <row r="207" spans="3:3" ht="21" x14ac:dyDescent="0.25">
      <c r="C207" s="20"/>
    </row>
    <row r="208" spans="3:3" ht="21" x14ac:dyDescent="0.25">
      <c r="C208" s="20"/>
    </row>
    <row r="209" spans="3:3" ht="21" x14ac:dyDescent="0.25">
      <c r="C209" s="20"/>
    </row>
    <row r="210" spans="3:3" ht="21" x14ac:dyDescent="0.25">
      <c r="C210" s="20"/>
    </row>
    <row r="211" spans="3:3" ht="21" x14ac:dyDescent="0.25">
      <c r="C211" s="20"/>
    </row>
    <row r="212" spans="3:3" ht="21" x14ac:dyDescent="0.25">
      <c r="C212" s="20"/>
    </row>
    <row r="213" spans="3:3" ht="21" x14ac:dyDescent="0.25">
      <c r="C213" s="20"/>
    </row>
    <row r="214" spans="3:3" x14ac:dyDescent="0.25">
      <c r="C214" s="18"/>
    </row>
    <row r="215" spans="3:3" ht="21" x14ac:dyDescent="0.25">
      <c r="C215" s="20"/>
    </row>
    <row r="216" spans="3:3" ht="21" x14ac:dyDescent="0.25">
      <c r="C216" s="20"/>
    </row>
    <row r="217" spans="3:3" ht="21" x14ac:dyDescent="0.25">
      <c r="C217" s="20"/>
    </row>
    <row r="218" spans="3:3" ht="21" x14ac:dyDescent="0.25">
      <c r="C218" s="20"/>
    </row>
    <row r="219" spans="3:3" ht="21" x14ac:dyDescent="0.25">
      <c r="C219" s="20"/>
    </row>
    <row r="220" spans="3:3" ht="21" x14ac:dyDescent="0.25">
      <c r="C220" s="20"/>
    </row>
    <row r="221" spans="3:3" ht="21" x14ac:dyDescent="0.25">
      <c r="C221" s="20"/>
    </row>
    <row r="222" spans="3:3" ht="21" x14ac:dyDescent="0.25">
      <c r="C222" s="20"/>
    </row>
    <row r="223" spans="3:3" ht="21" x14ac:dyDescent="0.25">
      <c r="C223" s="20"/>
    </row>
    <row r="224" spans="3:3" ht="21" x14ac:dyDescent="0.25">
      <c r="C224" s="20"/>
    </row>
    <row r="225" spans="3:3" ht="21" x14ac:dyDescent="0.25">
      <c r="C225" s="20"/>
    </row>
    <row r="226" spans="3:3" ht="21" x14ac:dyDescent="0.25">
      <c r="C226" s="20"/>
    </row>
    <row r="227" spans="3:3" ht="21" x14ac:dyDescent="0.25">
      <c r="C227" s="20"/>
    </row>
    <row r="228" spans="3:3" ht="21" x14ac:dyDescent="0.25">
      <c r="C228" s="20"/>
    </row>
    <row r="229" spans="3:3" ht="21" x14ac:dyDescent="0.25">
      <c r="C229" s="20"/>
    </row>
    <row r="230" spans="3:3" ht="21" x14ac:dyDescent="0.25">
      <c r="C230" s="20"/>
    </row>
    <row r="231" spans="3:3" ht="21" x14ac:dyDescent="0.25">
      <c r="C231" s="20"/>
    </row>
    <row r="232" spans="3:3" ht="21" x14ac:dyDescent="0.25">
      <c r="C232" s="20"/>
    </row>
    <row r="233" spans="3:3" ht="21" x14ac:dyDescent="0.25">
      <c r="C233" s="21"/>
    </row>
    <row r="234" spans="3:3" ht="21" x14ac:dyDescent="0.25">
      <c r="C234" s="21"/>
    </row>
    <row r="235" spans="3:3" ht="21" x14ac:dyDescent="0.25">
      <c r="C235" s="21"/>
    </row>
    <row r="236" spans="3:3" ht="21" x14ac:dyDescent="0.25">
      <c r="C236" s="21"/>
    </row>
    <row r="237" spans="3:3" ht="21" x14ac:dyDescent="0.25">
      <c r="C237" s="21"/>
    </row>
    <row r="238" spans="3:3" ht="21" x14ac:dyDescent="0.25">
      <c r="C238" s="21"/>
    </row>
    <row r="239" spans="3:3" ht="21" x14ac:dyDescent="0.25">
      <c r="C239" s="21"/>
    </row>
    <row r="240" spans="3:3" ht="21" x14ac:dyDescent="0.25">
      <c r="C240" s="20"/>
    </row>
    <row r="241" spans="3:3" ht="21" x14ac:dyDescent="0.25">
      <c r="C241" s="20"/>
    </row>
    <row r="242" spans="3:3" ht="21" x14ac:dyDescent="0.25">
      <c r="C242" s="20"/>
    </row>
    <row r="243" spans="3:3" ht="21" x14ac:dyDescent="0.25">
      <c r="C243" s="20"/>
    </row>
    <row r="244" spans="3:3" ht="21" x14ac:dyDescent="0.25">
      <c r="C244" s="20"/>
    </row>
    <row r="245" spans="3:3" ht="21" x14ac:dyDescent="0.25">
      <c r="C245" s="20"/>
    </row>
    <row r="246" spans="3:3" ht="21" x14ac:dyDescent="0.25">
      <c r="C246" s="20"/>
    </row>
    <row r="247" spans="3:3" ht="21" x14ac:dyDescent="0.25">
      <c r="C247" s="20"/>
    </row>
    <row r="248" spans="3:3" ht="21" x14ac:dyDescent="0.25">
      <c r="C248" s="20"/>
    </row>
    <row r="249" spans="3:3" ht="21" x14ac:dyDescent="0.25">
      <c r="C249" s="20"/>
    </row>
    <row r="250" spans="3:3" ht="21" x14ac:dyDescent="0.25">
      <c r="C250" s="20"/>
    </row>
    <row r="251" spans="3:3" ht="21" x14ac:dyDescent="0.25">
      <c r="C251" s="21"/>
    </row>
    <row r="252" spans="3:3" ht="21" x14ac:dyDescent="0.25">
      <c r="C252" s="20"/>
    </row>
    <row r="253" spans="3:3" ht="21" x14ac:dyDescent="0.25">
      <c r="C253" s="20"/>
    </row>
    <row r="254" spans="3:3" ht="21" x14ac:dyDescent="0.25">
      <c r="C254" s="20"/>
    </row>
    <row r="255" spans="3:3" ht="21" x14ac:dyDescent="0.25">
      <c r="C255" s="20"/>
    </row>
    <row r="256" spans="3:3" ht="21" x14ac:dyDescent="0.25">
      <c r="C256" s="20"/>
    </row>
    <row r="257" spans="3:3" ht="21" x14ac:dyDescent="0.25">
      <c r="C257" s="20"/>
    </row>
    <row r="258" spans="3:3" ht="21" x14ac:dyDescent="0.25">
      <c r="C258" s="20"/>
    </row>
    <row r="259" spans="3:3" ht="21" x14ac:dyDescent="0.25">
      <c r="C259" s="20"/>
    </row>
    <row r="260" spans="3:3" ht="21" x14ac:dyDescent="0.25">
      <c r="C260" s="20"/>
    </row>
    <row r="261" spans="3:3" ht="21" x14ac:dyDescent="0.25">
      <c r="C261" s="20"/>
    </row>
    <row r="262" spans="3:3" ht="21" x14ac:dyDescent="0.25">
      <c r="C262" s="20"/>
    </row>
    <row r="263" spans="3:3" ht="21" x14ac:dyDescent="0.25">
      <c r="C263" s="20"/>
    </row>
    <row r="264" spans="3:3" ht="21" x14ac:dyDescent="0.25">
      <c r="C264" s="20"/>
    </row>
    <row r="265" spans="3:3" ht="21" x14ac:dyDescent="0.25">
      <c r="C265" s="20"/>
    </row>
    <row r="266" spans="3:3" ht="21" x14ac:dyDescent="0.25">
      <c r="C266" s="20"/>
    </row>
    <row r="267" spans="3:3" ht="21" x14ac:dyDescent="0.25">
      <c r="C267" s="20"/>
    </row>
    <row r="268" spans="3:3" ht="21" x14ac:dyDescent="0.25">
      <c r="C268" s="20"/>
    </row>
    <row r="269" spans="3:3" ht="21" x14ac:dyDescent="0.25">
      <c r="C269" s="20"/>
    </row>
    <row r="270" spans="3:3" ht="21" x14ac:dyDescent="0.25">
      <c r="C270" s="20"/>
    </row>
    <row r="271" spans="3:3" ht="21" x14ac:dyDescent="0.25">
      <c r="C271" s="20"/>
    </row>
    <row r="272" spans="3:3" ht="21" x14ac:dyDescent="0.25">
      <c r="C272" s="20"/>
    </row>
    <row r="273" spans="3:3" ht="21" x14ac:dyDescent="0.25">
      <c r="C273" s="20"/>
    </row>
    <row r="274" spans="3:3" ht="21" x14ac:dyDescent="0.25">
      <c r="C274" s="20"/>
    </row>
    <row r="275" spans="3:3" ht="21" x14ac:dyDescent="0.25">
      <c r="C275" s="20"/>
    </row>
    <row r="276" spans="3:3" ht="21" x14ac:dyDescent="0.25">
      <c r="C276" s="20"/>
    </row>
    <row r="277" spans="3:3" ht="21" x14ac:dyDescent="0.25">
      <c r="C277" s="20"/>
    </row>
    <row r="278" spans="3:3" ht="21" x14ac:dyDescent="0.25">
      <c r="C278" s="20"/>
    </row>
    <row r="279" spans="3:3" ht="21" x14ac:dyDescent="0.25">
      <c r="C279" s="20"/>
    </row>
    <row r="280" spans="3:3" ht="21" x14ac:dyDescent="0.25">
      <c r="C280" s="20"/>
    </row>
    <row r="281" spans="3:3" ht="21" x14ac:dyDescent="0.25">
      <c r="C281" s="20"/>
    </row>
    <row r="282" spans="3:3" ht="21" x14ac:dyDescent="0.25">
      <c r="C282" s="20"/>
    </row>
    <row r="283" spans="3:3" ht="21" x14ac:dyDescent="0.25">
      <c r="C283" s="20"/>
    </row>
    <row r="284" spans="3:3" ht="21" x14ac:dyDescent="0.25">
      <c r="C284" s="20"/>
    </row>
    <row r="285" spans="3:3" ht="21" x14ac:dyDescent="0.25">
      <c r="C285" s="20"/>
    </row>
    <row r="286" spans="3:3" ht="21" x14ac:dyDescent="0.25">
      <c r="C286" s="20"/>
    </row>
    <row r="287" spans="3:3" ht="21" x14ac:dyDescent="0.25">
      <c r="C287" s="20"/>
    </row>
    <row r="288" spans="3:3" ht="21" x14ac:dyDescent="0.25">
      <c r="C288" s="20"/>
    </row>
    <row r="289" spans="3:3" ht="21" x14ac:dyDescent="0.25">
      <c r="C289" s="20"/>
    </row>
    <row r="290" spans="3:3" ht="21" x14ac:dyDescent="0.25">
      <c r="C290" s="20"/>
    </row>
    <row r="291" spans="3:3" ht="21" x14ac:dyDescent="0.25">
      <c r="C291" s="20"/>
    </row>
    <row r="292" spans="3:3" ht="21" x14ac:dyDescent="0.25">
      <c r="C292" s="20"/>
    </row>
    <row r="293" spans="3:3" ht="21" x14ac:dyDescent="0.25">
      <c r="C293" s="20"/>
    </row>
    <row r="294" spans="3:3" ht="21" x14ac:dyDescent="0.25">
      <c r="C294" s="20"/>
    </row>
    <row r="295" spans="3:3" ht="21" x14ac:dyDescent="0.25">
      <c r="C295" s="20"/>
    </row>
    <row r="296" spans="3:3" ht="21" x14ac:dyDescent="0.25">
      <c r="C296" s="20"/>
    </row>
    <row r="297" spans="3:3" ht="21" x14ac:dyDescent="0.25">
      <c r="C297" s="20"/>
    </row>
    <row r="298" spans="3:3" ht="21" x14ac:dyDescent="0.25">
      <c r="C298" s="20"/>
    </row>
    <row r="299" spans="3:3" ht="21" x14ac:dyDescent="0.25">
      <c r="C299" s="20"/>
    </row>
    <row r="300" spans="3:3" ht="21" x14ac:dyDescent="0.25">
      <c r="C300" s="20"/>
    </row>
    <row r="301" spans="3:3" ht="21" x14ac:dyDescent="0.25">
      <c r="C301" s="20"/>
    </row>
    <row r="302" spans="3:3" ht="21" x14ac:dyDescent="0.25">
      <c r="C302" s="20"/>
    </row>
    <row r="303" spans="3:3" ht="21" x14ac:dyDescent="0.25">
      <c r="C303" s="20"/>
    </row>
    <row r="304" spans="3:3" ht="21" x14ac:dyDescent="0.25">
      <c r="C304" s="20"/>
    </row>
    <row r="305" spans="3:3" ht="21" x14ac:dyDescent="0.25">
      <c r="C305" s="20"/>
    </row>
    <row r="306" spans="3:3" ht="21" x14ac:dyDescent="0.25">
      <c r="C306" s="20"/>
    </row>
    <row r="307" spans="3:3" ht="21" x14ac:dyDescent="0.25">
      <c r="C307" s="20"/>
    </row>
    <row r="308" spans="3:3" ht="21" x14ac:dyDescent="0.25">
      <c r="C308" s="20"/>
    </row>
    <row r="309" spans="3:3" ht="21" x14ac:dyDescent="0.25">
      <c r="C309" s="20"/>
    </row>
    <row r="310" spans="3:3" ht="21" x14ac:dyDescent="0.25">
      <c r="C310" s="20"/>
    </row>
    <row r="311" spans="3:3" ht="21" x14ac:dyDescent="0.25">
      <c r="C311" s="20"/>
    </row>
    <row r="312" spans="3:3" ht="21" x14ac:dyDescent="0.25">
      <c r="C312" s="20"/>
    </row>
    <row r="313" spans="3:3" ht="21" x14ac:dyDescent="0.25">
      <c r="C313" s="20"/>
    </row>
    <row r="314" spans="3:3" ht="21" x14ac:dyDescent="0.25">
      <c r="C314" s="20"/>
    </row>
    <row r="315" spans="3:3" ht="21" x14ac:dyDescent="0.25">
      <c r="C315" s="20"/>
    </row>
    <row r="316" spans="3:3" ht="21" x14ac:dyDescent="0.25">
      <c r="C316" s="20"/>
    </row>
    <row r="317" spans="3:3" ht="21" x14ac:dyDescent="0.25">
      <c r="C317" s="20"/>
    </row>
    <row r="318" spans="3:3" ht="21" x14ac:dyDescent="0.25">
      <c r="C318" s="20"/>
    </row>
    <row r="319" spans="3:3" ht="21" x14ac:dyDescent="0.25">
      <c r="C319" s="20"/>
    </row>
    <row r="320" spans="3:3" ht="21" x14ac:dyDescent="0.25">
      <c r="C320" s="20"/>
    </row>
    <row r="321" spans="3:3" ht="21" x14ac:dyDescent="0.25">
      <c r="C321" s="20"/>
    </row>
    <row r="322" spans="3:3" ht="21" x14ac:dyDescent="0.25">
      <c r="C322" s="20"/>
    </row>
    <row r="323" spans="3:3" ht="21" x14ac:dyDescent="0.25">
      <c r="C323" s="20"/>
    </row>
    <row r="324" spans="3:3" ht="21" x14ac:dyDescent="0.25">
      <c r="C324" s="20"/>
    </row>
    <row r="325" spans="3:3" ht="21" x14ac:dyDescent="0.25">
      <c r="C325" s="20"/>
    </row>
    <row r="326" spans="3:3" ht="21" x14ac:dyDescent="0.25">
      <c r="C326" s="20"/>
    </row>
    <row r="327" spans="3:3" ht="21" x14ac:dyDescent="0.25">
      <c r="C327" s="20"/>
    </row>
    <row r="328" spans="3:3" ht="21" x14ac:dyDescent="0.25">
      <c r="C328" s="20"/>
    </row>
    <row r="329" spans="3:3" ht="21" x14ac:dyDescent="0.25">
      <c r="C329" s="20"/>
    </row>
    <row r="330" spans="3:3" ht="21" x14ac:dyDescent="0.25">
      <c r="C330" s="20"/>
    </row>
    <row r="331" spans="3:3" ht="21" x14ac:dyDescent="0.25">
      <c r="C331" s="20"/>
    </row>
    <row r="332" spans="3:3" ht="21" x14ac:dyDescent="0.25">
      <c r="C332" s="20"/>
    </row>
    <row r="333" spans="3:3" ht="21" x14ac:dyDescent="0.25">
      <c r="C333" s="20"/>
    </row>
    <row r="334" spans="3:3" ht="21" x14ac:dyDescent="0.25">
      <c r="C334" s="20"/>
    </row>
    <row r="335" spans="3:3" ht="21" x14ac:dyDescent="0.25">
      <c r="C335" s="20"/>
    </row>
    <row r="336" spans="3:3" ht="21" x14ac:dyDescent="0.25">
      <c r="C336" s="20"/>
    </row>
    <row r="337" spans="3:3" ht="21" x14ac:dyDescent="0.25">
      <c r="C337" s="20"/>
    </row>
    <row r="338" spans="3:3" ht="21" x14ac:dyDescent="0.25">
      <c r="C338" s="20"/>
    </row>
    <row r="339" spans="3:3" ht="21" x14ac:dyDescent="0.25">
      <c r="C339" s="20"/>
    </row>
    <row r="340" spans="3:3" ht="21" x14ac:dyDescent="0.25">
      <c r="C340" s="20"/>
    </row>
    <row r="341" spans="3:3" ht="21" x14ac:dyDescent="0.25">
      <c r="C341" s="20"/>
    </row>
    <row r="342" spans="3:3" ht="21" x14ac:dyDescent="0.25">
      <c r="C342" s="20"/>
    </row>
    <row r="343" spans="3:3" ht="21" x14ac:dyDescent="0.25">
      <c r="C343" s="20"/>
    </row>
    <row r="344" spans="3:3" ht="21" x14ac:dyDescent="0.25">
      <c r="C344" s="20"/>
    </row>
    <row r="345" spans="3:3" ht="21" x14ac:dyDescent="0.25">
      <c r="C345" s="20"/>
    </row>
    <row r="346" spans="3:3" ht="21" x14ac:dyDescent="0.25">
      <c r="C346" s="20"/>
    </row>
    <row r="347" spans="3:3" ht="21" x14ac:dyDescent="0.25">
      <c r="C347" s="20"/>
    </row>
    <row r="348" spans="3:3" ht="21" x14ac:dyDescent="0.25">
      <c r="C348" s="20"/>
    </row>
    <row r="349" spans="3:3" ht="21" x14ac:dyDescent="0.25">
      <c r="C349" s="20"/>
    </row>
    <row r="350" spans="3:3" ht="21" x14ac:dyDescent="0.25">
      <c r="C350" s="20"/>
    </row>
    <row r="351" spans="3:3" ht="21" x14ac:dyDescent="0.25">
      <c r="C351" s="20"/>
    </row>
    <row r="352" spans="3:3" ht="21" x14ac:dyDescent="0.25">
      <c r="C352" s="20"/>
    </row>
    <row r="353" spans="3:3" ht="21" x14ac:dyDescent="0.25">
      <c r="C353" s="20"/>
    </row>
    <row r="354" spans="3:3" ht="21" x14ac:dyDescent="0.25">
      <c r="C354" s="20"/>
    </row>
    <row r="355" spans="3:3" ht="21" x14ac:dyDescent="0.25">
      <c r="C355" s="20"/>
    </row>
    <row r="356" spans="3:3" ht="21" x14ac:dyDescent="0.25">
      <c r="C356" s="20"/>
    </row>
    <row r="357" spans="3:3" ht="21" x14ac:dyDescent="0.25">
      <c r="C357" s="20"/>
    </row>
    <row r="358" spans="3:3" ht="21" x14ac:dyDescent="0.25">
      <c r="C358" s="20"/>
    </row>
    <row r="359" spans="3:3" ht="21" x14ac:dyDescent="0.25">
      <c r="C359" s="20"/>
    </row>
    <row r="360" spans="3:3" ht="21" x14ac:dyDescent="0.25">
      <c r="C360" s="20"/>
    </row>
    <row r="361" spans="3:3" ht="21" x14ac:dyDescent="0.25">
      <c r="C361" s="20"/>
    </row>
    <row r="362" spans="3:3" ht="21" x14ac:dyDescent="0.25">
      <c r="C362" s="20"/>
    </row>
    <row r="363" spans="3:3" ht="21" x14ac:dyDescent="0.25">
      <c r="C363" s="20"/>
    </row>
    <row r="364" spans="3:3" ht="21" x14ac:dyDescent="0.25">
      <c r="C364" s="20"/>
    </row>
    <row r="365" spans="3:3" ht="21" x14ac:dyDescent="0.25">
      <c r="C365" s="20"/>
    </row>
    <row r="366" spans="3:3" ht="21" x14ac:dyDescent="0.25">
      <c r="C366" s="20"/>
    </row>
    <row r="367" spans="3:3" ht="21" x14ac:dyDescent="0.25">
      <c r="C367" s="20"/>
    </row>
    <row r="368" spans="3:3" ht="21" x14ac:dyDescent="0.25">
      <c r="C368" s="20"/>
    </row>
    <row r="369" spans="3:3" ht="21" x14ac:dyDescent="0.25">
      <c r="C369" s="20"/>
    </row>
    <row r="370" spans="3:3" ht="21" x14ac:dyDescent="0.25">
      <c r="C370" s="20"/>
    </row>
    <row r="371" spans="3:3" ht="21" x14ac:dyDescent="0.25">
      <c r="C371" s="20"/>
    </row>
    <row r="372" spans="3:3" ht="21" x14ac:dyDescent="0.25">
      <c r="C372" s="20"/>
    </row>
    <row r="373" spans="3:3" ht="21" x14ac:dyDescent="0.25">
      <c r="C373" s="20"/>
    </row>
    <row r="374" spans="3:3" ht="21" x14ac:dyDescent="0.25">
      <c r="C374" s="20"/>
    </row>
    <row r="375" spans="3:3" ht="21" x14ac:dyDescent="0.25">
      <c r="C375" s="20"/>
    </row>
    <row r="376" spans="3:3" ht="21" x14ac:dyDescent="0.25">
      <c r="C376" s="20"/>
    </row>
    <row r="377" spans="3:3" ht="21" x14ac:dyDescent="0.25">
      <c r="C377" s="20"/>
    </row>
    <row r="378" spans="3:3" ht="21" x14ac:dyDescent="0.25">
      <c r="C378" s="20"/>
    </row>
    <row r="379" spans="3:3" ht="21" x14ac:dyDescent="0.25">
      <c r="C379" s="20"/>
    </row>
    <row r="380" spans="3:3" ht="21" x14ac:dyDescent="0.25">
      <c r="C380" s="20"/>
    </row>
    <row r="381" spans="3:3" ht="21" x14ac:dyDescent="0.25">
      <c r="C381" s="20"/>
    </row>
    <row r="382" spans="3:3" ht="21" x14ac:dyDescent="0.25">
      <c r="C382" s="20"/>
    </row>
    <row r="383" spans="3:3" ht="21" x14ac:dyDescent="0.25">
      <c r="C383" s="20"/>
    </row>
    <row r="384" spans="3:3" ht="21" x14ac:dyDescent="0.25">
      <c r="C384" s="20"/>
    </row>
    <row r="506" spans="3:3" x14ac:dyDescent="0.25">
      <c r="C506" s="23"/>
    </row>
    <row r="507" spans="3:3" x14ac:dyDescent="0.25">
      <c r="C507" s="24"/>
    </row>
    <row r="508" spans="3:3" x14ac:dyDescent="0.25">
      <c r="C508" s="24"/>
    </row>
    <row r="516" spans="3:3" ht="26.25" x14ac:dyDescent="0.4">
      <c r="C516" s="25"/>
    </row>
  </sheetData>
  <sheetProtection algorithmName="SHA-512" hashValue="26L/gJ8iU8tIpY7d8vnpqIjz3XkheeBVGEAmtwvHorV4THGvj16UsMLkSn/Q/WyfwvJ6aNW/0twgnTxdvvn+9w==" saltValue="4AOq5dcWT5Xrdm56caQ6Ow==" spinCount="100000" sheet="1" formatCells="0" formatColumns="0" formatRows="0" insertColumns="0" insertRows="0" insertHyperlinks="0" deleteColumns="0" deleteRows="0" sort="0" autoFilter="0" pivotTables="0"/>
  <pageMargins left="0.7" right="0.7" top="0.75" bottom="0.75" header="0.3" footer="0.3"/>
  <pageSetup paperSize="9" orientation="portrait" r:id="rId1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2">
    <tabColor rgb="FFCC0053"/>
  </sheetPr>
  <dimension ref="B1:X507"/>
  <sheetViews>
    <sheetView topLeftCell="A7" zoomScaleNormal="100" workbookViewId="0">
      <selection activeCell="Y33" sqref="Y33"/>
    </sheetView>
  </sheetViews>
  <sheetFormatPr defaultRowHeight="15" x14ac:dyDescent="0.25"/>
  <cols>
    <col min="13" max="13" width="25.5703125" style="22" customWidth="1"/>
  </cols>
  <sheetData>
    <row r="1" spans="2:24" ht="83.25" customHeight="1" x14ac:dyDescent="0.25">
      <c r="B1" s="876" t="s">
        <v>1141</v>
      </c>
      <c r="C1" s="877"/>
      <c r="D1" s="877"/>
      <c r="E1" s="877"/>
      <c r="F1" s="877"/>
      <c r="G1" s="877"/>
      <c r="H1" s="877"/>
      <c r="I1" s="877"/>
      <c r="J1" s="877"/>
      <c r="K1" s="877"/>
      <c r="L1" s="877"/>
      <c r="M1" s="877"/>
      <c r="N1" s="877"/>
      <c r="O1" s="877"/>
      <c r="P1" s="877"/>
      <c r="Q1" s="877"/>
      <c r="R1" s="877"/>
      <c r="S1" s="877"/>
      <c r="T1" s="877"/>
      <c r="U1" s="877"/>
      <c r="V1" s="877"/>
      <c r="W1" s="877"/>
      <c r="X1" s="878"/>
    </row>
    <row r="2" spans="2:24" ht="15.75" x14ac:dyDescent="0.25">
      <c r="B2" s="882"/>
      <c r="C2" s="883"/>
      <c r="D2" s="883"/>
      <c r="E2" s="883"/>
      <c r="F2" s="883"/>
      <c r="G2" s="883"/>
      <c r="H2" s="883"/>
      <c r="I2" s="883"/>
      <c r="J2" s="883"/>
      <c r="K2" s="883"/>
      <c r="L2" s="884"/>
      <c r="M2" s="15"/>
      <c r="N2" s="882"/>
      <c r="O2" s="883"/>
      <c r="P2" s="883"/>
      <c r="Q2" s="883"/>
      <c r="R2" s="883"/>
      <c r="S2" s="883"/>
      <c r="T2" s="883"/>
      <c r="U2" s="883"/>
      <c r="V2" s="883"/>
      <c r="W2" s="883"/>
      <c r="X2" s="884"/>
    </row>
    <row r="3" spans="2:24" ht="26.25" x14ac:dyDescent="0.25">
      <c r="B3" s="882"/>
      <c r="C3" s="883"/>
      <c r="D3" s="883"/>
      <c r="E3" s="883"/>
      <c r="F3" s="883"/>
      <c r="G3" s="883"/>
      <c r="H3" s="883"/>
      <c r="I3" s="883"/>
      <c r="J3" s="883"/>
      <c r="K3" s="883"/>
      <c r="L3" s="884"/>
      <c r="M3" s="14"/>
      <c r="N3" s="882"/>
      <c r="O3" s="883"/>
      <c r="P3" s="883"/>
      <c r="Q3" s="883"/>
      <c r="R3" s="883"/>
      <c r="S3" s="883"/>
      <c r="T3" s="883"/>
      <c r="U3" s="883"/>
      <c r="V3" s="883"/>
      <c r="W3" s="883"/>
      <c r="X3" s="884"/>
    </row>
    <row r="4" spans="2:24" x14ac:dyDescent="0.25">
      <c r="B4" s="882"/>
      <c r="C4" s="883"/>
      <c r="D4" s="883"/>
      <c r="E4" s="883"/>
      <c r="F4" s="883"/>
      <c r="G4" s="883"/>
      <c r="H4" s="883"/>
      <c r="I4" s="883"/>
      <c r="J4" s="883"/>
      <c r="K4" s="883"/>
      <c r="L4" s="884"/>
      <c r="M4" s="18"/>
      <c r="N4" s="882"/>
      <c r="O4" s="883"/>
      <c r="P4" s="883"/>
      <c r="Q4" s="883"/>
      <c r="R4" s="883"/>
      <c r="S4" s="883"/>
      <c r="T4" s="883"/>
      <c r="U4" s="883"/>
      <c r="V4" s="883"/>
      <c r="W4" s="883"/>
      <c r="X4" s="884"/>
    </row>
    <row r="5" spans="2:24" ht="21" x14ac:dyDescent="0.25">
      <c r="B5" s="882"/>
      <c r="C5" s="883"/>
      <c r="D5" s="883"/>
      <c r="E5" s="883"/>
      <c r="F5" s="883"/>
      <c r="G5" s="883"/>
      <c r="H5" s="883"/>
      <c r="I5" s="883"/>
      <c r="J5" s="883"/>
      <c r="K5" s="883"/>
      <c r="L5" s="884"/>
      <c r="M5" s="20"/>
      <c r="N5" s="882"/>
      <c r="O5" s="883"/>
      <c r="P5" s="883"/>
      <c r="Q5" s="883"/>
      <c r="R5" s="883"/>
      <c r="S5" s="883"/>
      <c r="T5" s="883"/>
      <c r="U5" s="883"/>
      <c r="V5" s="883"/>
      <c r="W5" s="883"/>
      <c r="X5" s="884"/>
    </row>
    <row r="6" spans="2:24" ht="21" x14ac:dyDescent="0.25">
      <c r="B6" s="882"/>
      <c r="C6" s="883"/>
      <c r="D6" s="883"/>
      <c r="E6" s="883"/>
      <c r="F6" s="883"/>
      <c r="G6" s="883"/>
      <c r="H6" s="883"/>
      <c r="I6" s="883"/>
      <c r="J6" s="883"/>
      <c r="K6" s="883"/>
      <c r="L6" s="884"/>
      <c r="M6" s="20"/>
      <c r="N6" s="882"/>
      <c r="O6" s="883"/>
      <c r="P6" s="883"/>
      <c r="Q6" s="883"/>
      <c r="R6" s="883"/>
      <c r="S6" s="883"/>
      <c r="T6" s="883"/>
      <c r="U6" s="883"/>
      <c r="V6" s="883"/>
      <c r="W6" s="883"/>
      <c r="X6" s="884"/>
    </row>
    <row r="7" spans="2:24" ht="21" x14ac:dyDescent="0.25">
      <c r="B7" s="882"/>
      <c r="C7" s="883"/>
      <c r="D7" s="883"/>
      <c r="E7" s="883"/>
      <c r="F7" s="883"/>
      <c r="G7" s="883"/>
      <c r="H7" s="883"/>
      <c r="I7" s="883"/>
      <c r="J7" s="883"/>
      <c r="K7" s="883"/>
      <c r="L7" s="884"/>
      <c r="M7" s="20"/>
      <c r="N7" s="882"/>
      <c r="O7" s="883"/>
      <c r="P7" s="883"/>
      <c r="Q7" s="883"/>
      <c r="R7" s="883"/>
      <c r="S7" s="883"/>
      <c r="T7" s="883"/>
      <c r="U7" s="883"/>
      <c r="V7" s="883"/>
      <c r="W7" s="883"/>
      <c r="X7" s="884"/>
    </row>
    <row r="8" spans="2:24" ht="21" x14ac:dyDescent="0.25">
      <c r="B8" s="882"/>
      <c r="C8" s="883"/>
      <c r="D8" s="883"/>
      <c r="E8" s="883"/>
      <c r="F8" s="883"/>
      <c r="G8" s="883"/>
      <c r="H8" s="883"/>
      <c r="I8" s="883"/>
      <c r="J8" s="883"/>
      <c r="K8" s="883"/>
      <c r="L8" s="884"/>
      <c r="M8" s="20"/>
      <c r="N8" s="882"/>
      <c r="O8" s="883"/>
      <c r="P8" s="883"/>
      <c r="Q8" s="883"/>
      <c r="R8" s="883"/>
      <c r="S8" s="883"/>
      <c r="T8" s="883"/>
      <c r="U8" s="883"/>
      <c r="V8" s="883"/>
      <c r="W8" s="883"/>
      <c r="X8" s="884"/>
    </row>
    <row r="9" spans="2:24" ht="21" x14ac:dyDescent="0.25">
      <c r="B9" s="882"/>
      <c r="C9" s="883"/>
      <c r="D9" s="883"/>
      <c r="E9" s="883"/>
      <c r="F9" s="883"/>
      <c r="G9" s="883"/>
      <c r="H9" s="883"/>
      <c r="I9" s="883"/>
      <c r="J9" s="883"/>
      <c r="K9" s="883"/>
      <c r="L9" s="884"/>
      <c r="M9" s="20"/>
      <c r="N9" s="882"/>
      <c r="O9" s="883"/>
      <c r="P9" s="883"/>
      <c r="Q9" s="883"/>
      <c r="R9" s="883"/>
      <c r="S9" s="883"/>
      <c r="T9" s="883"/>
      <c r="U9" s="883"/>
      <c r="V9" s="883"/>
      <c r="W9" s="883"/>
      <c r="X9" s="884"/>
    </row>
    <row r="10" spans="2:24" ht="21.75" thickBot="1" x14ac:dyDescent="0.3">
      <c r="B10" s="885"/>
      <c r="C10" s="886"/>
      <c r="D10" s="886"/>
      <c r="E10" s="886"/>
      <c r="F10" s="886"/>
      <c r="G10" s="886"/>
      <c r="H10" s="886"/>
      <c r="I10" s="886"/>
      <c r="J10" s="886"/>
      <c r="K10" s="886"/>
      <c r="L10" s="887"/>
      <c r="M10" s="20"/>
      <c r="N10" s="885"/>
      <c r="O10" s="886"/>
      <c r="P10" s="886"/>
      <c r="Q10" s="886"/>
      <c r="R10" s="886"/>
      <c r="S10" s="886"/>
      <c r="T10" s="886"/>
      <c r="U10" s="886"/>
      <c r="V10" s="886"/>
      <c r="W10" s="886"/>
      <c r="X10" s="887"/>
    </row>
    <row r="11" spans="2:24" ht="21.75" thickBot="1" x14ac:dyDescent="0.3">
      <c r="M11" s="20"/>
    </row>
    <row r="12" spans="2:24" ht="21" x14ac:dyDescent="0.25">
      <c r="B12" s="879"/>
      <c r="C12" s="880"/>
      <c r="D12" s="880"/>
      <c r="E12" s="880"/>
      <c r="F12" s="880"/>
      <c r="G12" s="880"/>
      <c r="H12" s="880"/>
      <c r="I12" s="880"/>
      <c r="J12" s="880"/>
      <c r="K12" s="880"/>
      <c r="L12" s="881"/>
      <c r="M12" s="20"/>
      <c r="N12" s="879"/>
      <c r="O12" s="880"/>
      <c r="P12" s="880"/>
      <c r="Q12" s="880"/>
      <c r="R12" s="880"/>
      <c r="S12" s="880"/>
      <c r="T12" s="880"/>
      <c r="U12" s="880"/>
      <c r="V12" s="880"/>
      <c r="W12" s="880"/>
      <c r="X12" s="881"/>
    </row>
    <row r="13" spans="2:24" ht="21" x14ac:dyDescent="0.25">
      <c r="B13" s="882"/>
      <c r="C13" s="883"/>
      <c r="D13" s="883"/>
      <c r="E13" s="883"/>
      <c r="F13" s="883"/>
      <c r="G13" s="883"/>
      <c r="H13" s="883"/>
      <c r="I13" s="883"/>
      <c r="J13" s="883"/>
      <c r="K13" s="883"/>
      <c r="L13" s="884"/>
      <c r="M13" s="20"/>
      <c r="N13" s="882"/>
      <c r="O13" s="883"/>
      <c r="P13" s="883"/>
      <c r="Q13" s="883"/>
      <c r="R13" s="883"/>
      <c r="S13" s="883"/>
      <c r="T13" s="883"/>
      <c r="U13" s="883"/>
      <c r="V13" s="883"/>
      <c r="W13" s="883"/>
      <c r="X13" s="884"/>
    </row>
    <row r="14" spans="2:24" ht="21" x14ac:dyDescent="0.25">
      <c r="B14" s="882"/>
      <c r="C14" s="883"/>
      <c r="D14" s="883"/>
      <c r="E14" s="883"/>
      <c r="F14" s="883"/>
      <c r="G14" s="883"/>
      <c r="H14" s="883"/>
      <c r="I14" s="883"/>
      <c r="J14" s="883"/>
      <c r="K14" s="883"/>
      <c r="L14" s="884"/>
      <c r="M14" s="20"/>
      <c r="N14" s="882"/>
      <c r="O14" s="883"/>
      <c r="P14" s="883"/>
      <c r="Q14" s="883"/>
      <c r="R14" s="883"/>
      <c r="S14" s="883"/>
      <c r="T14" s="883"/>
      <c r="U14" s="883"/>
      <c r="V14" s="883"/>
      <c r="W14" s="883"/>
      <c r="X14" s="884"/>
    </row>
    <row r="15" spans="2:24" ht="21" x14ac:dyDescent="0.25">
      <c r="B15" s="882"/>
      <c r="C15" s="883"/>
      <c r="D15" s="883"/>
      <c r="E15" s="883"/>
      <c r="F15" s="883"/>
      <c r="G15" s="883"/>
      <c r="H15" s="883"/>
      <c r="I15" s="883"/>
      <c r="J15" s="883"/>
      <c r="K15" s="883"/>
      <c r="L15" s="884"/>
      <c r="M15" s="20"/>
      <c r="N15" s="882"/>
      <c r="O15" s="883"/>
      <c r="P15" s="883"/>
      <c r="Q15" s="883"/>
      <c r="R15" s="883"/>
      <c r="S15" s="883"/>
      <c r="T15" s="883"/>
      <c r="U15" s="883"/>
      <c r="V15" s="883"/>
      <c r="W15" s="883"/>
      <c r="X15" s="884"/>
    </row>
    <row r="16" spans="2:24" ht="21" x14ac:dyDescent="0.25">
      <c r="B16" s="882"/>
      <c r="C16" s="883"/>
      <c r="D16" s="883"/>
      <c r="E16" s="883"/>
      <c r="F16" s="883"/>
      <c r="G16" s="883"/>
      <c r="H16" s="883"/>
      <c r="I16" s="883"/>
      <c r="J16" s="883"/>
      <c r="K16" s="883"/>
      <c r="L16" s="884"/>
      <c r="M16" s="20"/>
      <c r="N16" s="882"/>
      <c r="O16" s="883"/>
      <c r="P16" s="883"/>
      <c r="Q16" s="883"/>
      <c r="R16" s="883"/>
      <c r="S16" s="883"/>
      <c r="T16" s="883"/>
      <c r="U16" s="883"/>
      <c r="V16" s="883"/>
      <c r="W16" s="883"/>
      <c r="X16" s="884"/>
    </row>
    <row r="17" spans="2:24" ht="21" x14ac:dyDescent="0.25">
      <c r="B17" s="882"/>
      <c r="C17" s="883"/>
      <c r="D17" s="883"/>
      <c r="E17" s="883"/>
      <c r="F17" s="883"/>
      <c r="G17" s="883"/>
      <c r="H17" s="883"/>
      <c r="I17" s="883"/>
      <c r="J17" s="883"/>
      <c r="K17" s="883"/>
      <c r="L17" s="884"/>
      <c r="M17" s="20"/>
      <c r="N17" s="882"/>
      <c r="O17" s="883"/>
      <c r="P17" s="883"/>
      <c r="Q17" s="883"/>
      <c r="R17" s="883"/>
      <c r="S17" s="883"/>
      <c r="T17" s="883"/>
      <c r="U17" s="883"/>
      <c r="V17" s="883"/>
      <c r="W17" s="883"/>
      <c r="X17" s="884"/>
    </row>
    <row r="18" spans="2:24" ht="21" x14ac:dyDescent="0.25">
      <c r="B18" s="882"/>
      <c r="C18" s="883"/>
      <c r="D18" s="883"/>
      <c r="E18" s="883"/>
      <c r="F18" s="883"/>
      <c r="G18" s="883"/>
      <c r="H18" s="883"/>
      <c r="I18" s="883"/>
      <c r="J18" s="883"/>
      <c r="K18" s="883"/>
      <c r="L18" s="884"/>
      <c r="M18" s="20"/>
      <c r="N18" s="882"/>
      <c r="O18" s="883"/>
      <c r="P18" s="883"/>
      <c r="Q18" s="883"/>
      <c r="R18" s="883"/>
      <c r="S18" s="883"/>
      <c r="T18" s="883"/>
      <c r="U18" s="883"/>
      <c r="V18" s="883"/>
      <c r="W18" s="883"/>
      <c r="X18" s="884"/>
    </row>
    <row r="19" spans="2:24" ht="21" x14ac:dyDescent="0.25">
      <c r="B19" s="882"/>
      <c r="C19" s="883"/>
      <c r="D19" s="883"/>
      <c r="E19" s="883"/>
      <c r="F19" s="883"/>
      <c r="G19" s="883"/>
      <c r="H19" s="883"/>
      <c r="I19" s="883"/>
      <c r="J19" s="883"/>
      <c r="K19" s="883"/>
      <c r="L19" s="884"/>
      <c r="M19" s="20"/>
      <c r="N19" s="882"/>
      <c r="O19" s="883"/>
      <c r="P19" s="883"/>
      <c r="Q19" s="883"/>
      <c r="R19" s="883"/>
      <c r="S19" s="883"/>
      <c r="T19" s="883"/>
      <c r="U19" s="883"/>
      <c r="V19" s="883"/>
      <c r="W19" s="883"/>
      <c r="X19" s="884"/>
    </row>
    <row r="20" spans="2:24" ht="21.75" thickBot="1" x14ac:dyDescent="0.3">
      <c r="B20" s="885"/>
      <c r="C20" s="886"/>
      <c r="D20" s="886"/>
      <c r="E20" s="886"/>
      <c r="F20" s="886"/>
      <c r="G20" s="886"/>
      <c r="H20" s="886"/>
      <c r="I20" s="886"/>
      <c r="J20" s="886"/>
      <c r="K20" s="886"/>
      <c r="L20" s="887"/>
      <c r="M20" s="20"/>
      <c r="N20" s="885"/>
      <c r="O20" s="886"/>
      <c r="P20" s="886"/>
      <c r="Q20" s="886"/>
      <c r="R20" s="886"/>
      <c r="S20" s="886"/>
      <c r="T20" s="886"/>
      <c r="U20" s="886"/>
      <c r="V20" s="886"/>
      <c r="W20" s="886"/>
      <c r="X20" s="887"/>
    </row>
    <row r="21" spans="2:24" ht="21.75" thickBot="1" x14ac:dyDescent="0.3">
      <c r="M21" s="20"/>
    </row>
    <row r="22" spans="2:24" ht="21" x14ac:dyDescent="0.25">
      <c r="B22" s="879"/>
      <c r="C22" s="880"/>
      <c r="D22" s="880"/>
      <c r="E22" s="880"/>
      <c r="F22" s="880"/>
      <c r="G22" s="880"/>
      <c r="H22" s="880"/>
      <c r="I22" s="880"/>
      <c r="J22" s="880"/>
      <c r="K22" s="880"/>
      <c r="L22" s="881"/>
      <c r="M22" s="20"/>
      <c r="N22" s="879"/>
      <c r="O22" s="880"/>
      <c r="P22" s="880"/>
      <c r="Q22" s="880"/>
      <c r="R22" s="880"/>
      <c r="S22" s="880"/>
      <c r="T22" s="880"/>
      <c r="U22" s="880"/>
      <c r="V22" s="880"/>
      <c r="W22" s="880"/>
      <c r="X22" s="881"/>
    </row>
    <row r="23" spans="2:24" x14ac:dyDescent="0.25">
      <c r="B23" s="882"/>
      <c r="C23" s="883"/>
      <c r="D23" s="883"/>
      <c r="E23" s="883"/>
      <c r="F23" s="883"/>
      <c r="G23" s="883"/>
      <c r="H23" s="883"/>
      <c r="I23" s="883"/>
      <c r="J23" s="883"/>
      <c r="K23" s="883"/>
      <c r="L23" s="884"/>
      <c r="M23" s="18"/>
      <c r="N23" s="882"/>
      <c r="O23" s="883"/>
      <c r="P23" s="883"/>
      <c r="Q23" s="883"/>
      <c r="R23" s="883"/>
      <c r="S23" s="883"/>
      <c r="T23" s="883"/>
      <c r="U23" s="883"/>
      <c r="V23" s="883"/>
      <c r="W23" s="883"/>
      <c r="X23" s="884"/>
    </row>
    <row r="24" spans="2:24" ht="21" x14ac:dyDescent="0.25">
      <c r="B24" s="882"/>
      <c r="C24" s="883"/>
      <c r="D24" s="883"/>
      <c r="E24" s="883"/>
      <c r="F24" s="883"/>
      <c r="G24" s="883"/>
      <c r="H24" s="883"/>
      <c r="I24" s="883"/>
      <c r="J24" s="883"/>
      <c r="K24" s="883"/>
      <c r="L24" s="884"/>
      <c r="M24" s="20"/>
      <c r="N24" s="882"/>
      <c r="O24" s="883"/>
      <c r="P24" s="883"/>
      <c r="Q24" s="883"/>
      <c r="R24" s="883"/>
      <c r="S24" s="883"/>
      <c r="T24" s="883"/>
      <c r="U24" s="883"/>
      <c r="V24" s="883"/>
      <c r="W24" s="883"/>
      <c r="X24" s="884"/>
    </row>
    <row r="25" spans="2:24" ht="21" x14ac:dyDescent="0.25">
      <c r="B25" s="882"/>
      <c r="C25" s="883"/>
      <c r="D25" s="883"/>
      <c r="E25" s="883"/>
      <c r="F25" s="883"/>
      <c r="G25" s="883"/>
      <c r="H25" s="883"/>
      <c r="I25" s="883"/>
      <c r="J25" s="883"/>
      <c r="K25" s="883"/>
      <c r="L25" s="884"/>
      <c r="M25" s="20"/>
      <c r="N25" s="882"/>
      <c r="O25" s="883"/>
      <c r="P25" s="883"/>
      <c r="Q25" s="883"/>
      <c r="R25" s="883"/>
      <c r="S25" s="883"/>
      <c r="T25" s="883"/>
      <c r="U25" s="883"/>
      <c r="V25" s="883"/>
      <c r="W25" s="883"/>
      <c r="X25" s="884"/>
    </row>
    <row r="26" spans="2:24" ht="21" x14ac:dyDescent="0.25">
      <c r="B26" s="882"/>
      <c r="C26" s="883"/>
      <c r="D26" s="883"/>
      <c r="E26" s="883"/>
      <c r="F26" s="883"/>
      <c r="G26" s="883"/>
      <c r="H26" s="883"/>
      <c r="I26" s="883"/>
      <c r="J26" s="883"/>
      <c r="K26" s="883"/>
      <c r="L26" s="884"/>
      <c r="M26" s="20"/>
      <c r="N26" s="882"/>
      <c r="O26" s="883"/>
      <c r="P26" s="883"/>
      <c r="Q26" s="883"/>
      <c r="R26" s="883"/>
      <c r="S26" s="883"/>
      <c r="T26" s="883"/>
      <c r="U26" s="883"/>
      <c r="V26" s="883"/>
      <c r="W26" s="883"/>
      <c r="X26" s="884"/>
    </row>
    <row r="27" spans="2:24" ht="21" x14ac:dyDescent="0.25">
      <c r="B27" s="882"/>
      <c r="C27" s="883"/>
      <c r="D27" s="883"/>
      <c r="E27" s="883"/>
      <c r="F27" s="883"/>
      <c r="G27" s="883"/>
      <c r="H27" s="883"/>
      <c r="I27" s="883"/>
      <c r="J27" s="883"/>
      <c r="K27" s="883"/>
      <c r="L27" s="884"/>
      <c r="M27" s="20"/>
      <c r="N27" s="882"/>
      <c r="O27" s="883"/>
      <c r="P27" s="883"/>
      <c r="Q27" s="883"/>
      <c r="R27" s="883"/>
      <c r="S27" s="883"/>
      <c r="T27" s="883"/>
      <c r="U27" s="883"/>
      <c r="V27" s="883"/>
      <c r="W27" s="883"/>
      <c r="X27" s="884"/>
    </row>
    <row r="28" spans="2:24" ht="21" x14ac:dyDescent="0.25">
      <c r="B28" s="882"/>
      <c r="C28" s="883"/>
      <c r="D28" s="883"/>
      <c r="E28" s="883"/>
      <c r="F28" s="883"/>
      <c r="G28" s="883"/>
      <c r="H28" s="883"/>
      <c r="I28" s="883"/>
      <c r="J28" s="883"/>
      <c r="K28" s="883"/>
      <c r="L28" s="884"/>
      <c r="M28" s="20"/>
      <c r="N28" s="882"/>
      <c r="O28" s="883"/>
      <c r="P28" s="883"/>
      <c r="Q28" s="883"/>
      <c r="R28" s="883"/>
      <c r="S28" s="883"/>
      <c r="T28" s="883"/>
      <c r="U28" s="883"/>
      <c r="V28" s="883"/>
      <c r="W28" s="883"/>
      <c r="X28" s="884"/>
    </row>
    <row r="29" spans="2:24" ht="21" x14ac:dyDescent="0.25">
      <c r="B29" s="882"/>
      <c r="C29" s="883"/>
      <c r="D29" s="883"/>
      <c r="E29" s="883"/>
      <c r="F29" s="883"/>
      <c r="G29" s="883"/>
      <c r="H29" s="883"/>
      <c r="I29" s="883"/>
      <c r="J29" s="883"/>
      <c r="K29" s="883"/>
      <c r="L29" s="884"/>
      <c r="M29" s="20"/>
      <c r="N29" s="882"/>
      <c r="O29" s="883"/>
      <c r="P29" s="883"/>
      <c r="Q29" s="883"/>
      <c r="R29" s="883"/>
      <c r="S29" s="883"/>
      <c r="T29" s="883"/>
      <c r="U29" s="883"/>
      <c r="V29" s="883"/>
      <c r="W29" s="883"/>
      <c r="X29" s="884"/>
    </row>
    <row r="30" spans="2:24" ht="21" x14ac:dyDescent="0.25">
      <c r="B30" s="882"/>
      <c r="C30" s="883"/>
      <c r="D30" s="883"/>
      <c r="E30" s="883"/>
      <c r="F30" s="883"/>
      <c r="G30" s="883"/>
      <c r="H30" s="883"/>
      <c r="I30" s="883"/>
      <c r="J30" s="883"/>
      <c r="K30" s="883"/>
      <c r="L30" s="884"/>
      <c r="M30" s="20"/>
      <c r="N30" s="882"/>
      <c r="O30" s="883"/>
      <c r="P30" s="883"/>
      <c r="Q30" s="883"/>
      <c r="R30" s="883"/>
      <c r="S30" s="883"/>
      <c r="T30" s="883"/>
      <c r="U30" s="883"/>
      <c r="V30" s="883"/>
      <c r="W30" s="883"/>
      <c r="X30" s="884"/>
    </row>
    <row r="31" spans="2:24" ht="21.75" thickBot="1" x14ac:dyDescent="0.3">
      <c r="B31" s="885"/>
      <c r="C31" s="886"/>
      <c r="D31" s="886"/>
      <c r="E31" s="886"/>
      <c r="F31" s="886"/>
      <c r="G31" s="886"/>
      <c r="H31" s="886"/>
      <c r="I31" s="886"/>
      <c r="J31" s="886"/>
      <c r="K31" s="886"/>
      <c r="L31" s="887"/>
      <c r="M31" s="20"/>
      <c r="N31" s="885"/>
      <c r="O31" s="886"/>
      <c r="P31" s="886"/>
      <c r="Q31" s="886"/>
      <c r="R31" s="886"/>
      <c r="S31" s="886"/>
      <c r="T31" s="886"/>
      <c r="U31" s="886"/>
      <c r="V31" s="886"/>
      <c r="W31" s="886"/>
      <c r="X31" s="887"/>
    </row>
    <row r="32" spans="2:24" ht="21" x14ac:dyDescent="0.25">
      <c r="M32" s="20"/>
    </row>
    <row r="33" spans="13:13" ht="21" x14ac:dyDescent="0.25">
      <c r="M33" s="21"/>
    </row>
    <row r="34" spans="13:13" ht="21" x14ac:dyDescent="0.25">
      <c r="M34" s="21"/>
    </row>
    <row r="35" spans="13:13" ht="21" x14ac:dyDescent="0.25">
      <c r="M35" s="21"/>
    </row>
    <row r="36" spans="13:13" ht="21" x14ac:dyDescent="0.25">
      <c r="M36" s="21"/>
    </row>
    <row r="37" spans="13:13" ht="21" x14ac:dyDescent="0.25">
      <c r="M37" s="21"/>
    </row>
    <row r="38" spans="13:13" ht="21" x14ac:dyDescent="0.25">
      <c r="M38" s="21"/>
    </row>
    <row r="39" spans="13:13" ht="21" x14ac:dyDescent="0.25">
      <c r="M39" s="21"/>
    </row>
    <row r="40" spans="13:13" ht="21" x14ac:dyDescent="0.25">
      <c r="M40" s="20"/>
    </row>
    <row r="41" spans="13:13" ht="21" x14ac:dyDescent="0.25">
      <c r="M41" s="20"/>
    </row>
    <row r="42" spans="13:13" ht="21" x14ac:dyDescent="0.25">
      <c r="M42" s="20"/>
    </row>
    <row r="43" spans="13:13" ht="21" x14ac:dyDescent="0.25">
      <c r="M43" s="20"/>
    </row>
    <row r="44" spans="13:13" ht="21" x14ac:dyDescent="0.25">
      <c r="M44" s="20"/>
    </row>
    <row r="45" spans="13:13" ht="21" x14ac:dyDescent="0.25">
      <c r="M45" s="20"/>
    </row>
    <row r="46" spans="13:13" ht="21" x14ac:dyDescent="0.25">
      <c r="M46" s="20"/>
    </row>
    <row r="47" spans="13:13" ht="21" x14ac:dyDescent="0.25">
      <c r="M47" s="20"/>
    </row>
    <row r="48" spans="13:13" ht="21" x14ac:dyDescent="0.25">
      <c r="M48" s="20"/>
    </row>
    <row r="49" spans="13:13" ht="21" x14ac:dyDescent="0.25">
      <c r="M49" s="20"/>
    </row>
    <row r="50" spans="13:13" ht="21" x14ac:dyDescent="0.25">
      <c r="M50" s="20"/>
    </row>
    <row r="51" spans="13:13" ht="21" x14ac:dyDescent="0.25">
      <c r="M51" s="21"/>
    </row>
    <row r="52" spans="13:13" ht="21" x14ac:dyDescent="0.25">
      <c r="M52" s="20"/>
    </row>
    <row r="53" spans="13:13" ht="21" x14ac:dyDescent="0.25">
      <c r="M53" s="20"/>
    </row>
    <row r="54" spans="13:13" ht="21" x14ac:dyDescent="0.25">
      <c r="M54" s="20"/>
    </row>
    <row r="55" spans="13:13" ht="21" x14ac:dyDescent="0.25">
      <c r="M55" s="20"/>
    </row>
    <row r="56" spans="13:13" ht="21" x14ac:dyDescent="0.25">
      <c r="M56" s="20"/>
    </row>
    <row r="57" spans="13:13" ht="21" x14ac:dyDescent="0.25">
      <c r="M57" s="20"/>
    </row>
    <row r="58" spans="13:13" ht="21" x14ac:dyDescent="0.25">
      <c r="M58" s="20"/>
    </row>
    <row r="59" spans="13:13" ht="21" x14ac:dyDescent="0.25">
      <c r="M59" s="20"/>
    </row>
    <row r="60" spans="13:13" ht="21" x14ac:dyDescent="0.25">
      <c r="M60" s="20"/>
    </row>
    <row r="61" spans="13:13" ht="21" x14ac:dyDescent="0.25">
      <c r="M61" s="20"/>
    </row>
    <row r="62" spans="13:13" ht="21" x14ac:dyDescent="0.25">
      <c r="M62" s="20"/>
    </row>
    <row r="63" spans="13:13" ht="21" x14ac:dyDescent="0.25">
      <c r="M63" s="20"/>
    </row>
    <row r="64" spans="13:13" ht="21" x14ac:dyDescent="0.25">
      <c r="M64" s="20"/>
    </row>
    <row r="65" spans="13:13" ht="21" x14ac:dyDescent="0.25">
      <c r="M65" s="20"/>
    </row>
    <row r="66" spans="13:13" ht="21" x14ac:dyDescent="0.25">
      <c r="M66" s="20"/>
    </row>
    <row r="67" spans="13:13" ht="21" x14ac:dyDescent="0.25">
      <c r="M67" s="20"/>
    </row>
    <row r="68" spans="13:13" ht="21" x14ac:dyDescent="0.25">
      <c r="M68" s="20"/>
    </row>
    <row r="69" spans="13:13" ht="21" x14ac:dyDescent="0.25">
      <c r="M69" s="20"/>
    </row>
    <row r="70" spans="13:13" ht="21" x14ac:dyDescent="0.25">
      <c r="M70" s="20"/>
    </row>
    <row r="71" spans="13:13" ht="21" x14ac:dyDescent="0.25">
      <c r="M71" s="20"/>
    </row>
    <row r="72" spans="13:13" ht="21" x14ac:dyDescent="0.25">
      <c r="M72" s="20"/>
    </row>
    <row r="73" spans="13:13" ht="21" x14ac:dyDescent="0.25">
      <c r="M73" s="20"/>
    </row>
    <row r="74" spans="13:13" ht="21" x14ac:dyDescent="0.25">
      <c r="M74" s="20"/>
    </row>
    <row r="75" spans="13:13" ht="21" x14ac:dyDescent="0.25">
      <c r="M75" s="20"/>
    </row>
    <row r="76" spans="13:13" ht="21" x14ac:dyDescent="0.25">
      <c r="M76" s="20"/>
    </row>
    <row r="77" spans="13:13" ht="21" x14ac:dyDescent="0.25">
      <c r="M77" s="20"/>
    </row>
    <row r="78" spans="13:13" ht="21" x14ac:dyDescent="0.25">
      <c r="M78" s="20"/>
    </row>
    <row r="79" spans="13:13" ht="21" x14ac:dyDescent="0.25">
      <c r="M79" s="20"/>
    </row>
    <row r="80" spans="13:13" ht="21" x14ac:dyDescent="0.25">
      <c r="M80" s="20"/>
    </row>
    <row r="81" spans="13:13" ht="21" x14ac:dyDescent="0.25">
      <c r="M81" s="20"/>
    </row>
    <row r="82" spans="13:13" ht="21" x14ac:dyDescent="0.25">
      <c r="M82" s="20"/>
    </row>
    <row r="83" spans="13:13" ht="21" x14ac:dyDescent="0.25">
      <c r="M83" s="20"/>
    </row>
    <row r="84" spans="13:13" ht="21" x14ac:dyDescent="0.25">
      <c r="M84" s="20"/>
    </row>
    <row r="85" spans="13:13" ht="21" x14ac:dyDescent="0.25">
      <c r="M85" s="20"/>
    </row>
    <row r="86" spans="13:13" ht="21" x14ac:dyDescent="0.25">
      <c r="M86" s="20"/>
    </row>
    <row r="87" spans="13:13" ht="21" x14ac:dyDescent="0.25">
      <c r="M87" s="20"/>
    </row>
    <row r="88" spans="13:13" ht="21" x14ac:dyDescent="0.25">
      <c r="M88" s="20"/>
    </row>
    <row r="89" spans="13:13" ht="21" x14ac:dyDescent="0.25">
      <c r="M89" s="20"/>
    </row>
    <row r="90" spans="13:13" ht="21" x14ac:dyDescent="0.25">
      <c r="M90" s="20"/>
    </row>
    <row r="91" spans="13:13" ht="21" x14ac:dyDescent="0.25">
      <c r="M91" s="20"/>
    </row>
    <row r="92" spans="13:13" ht="21" x14ac:dyDescent="0.25">
      <c r="M92" s="20"/>
    </row>
    <row r="93" spans="13:13" ht="21" x14ac:dyDescent="0.25">
      <c r="M93" s="20"/>
    </row>
    <row r="94" spans="13:13" ht="21" x14ac:dyDescent="0.25">
      <c r="M94" s="20"/>
    </row>
    <row r="95" spans="13:13" ht="21" x14ac:dyDescent="0.25">
      <c r="M95" s="20"/>
    </row>
    <row r="96" spans="13:13" ht="21" x14ac:dyDescent="0.25">
      <c r="M96" s="20"/>
    </row>
    <row r="97" spans="13:13" ht="21" x14ac:dyDescent="0.25">
      <c r="M97" s="20"/>
    </row>
    <row r="98" spans="13:13" ht="21" x14ac:dyDescent="0.25">
      <c r="M98" s="20"/>
    </row>
    <row r="99" spans="13:13" ht="21" x14ac:dyDescent="0.25">
      <c r="M99" s="20"/>
    </row>
    <row r="100" spans="13:13" ht="21" x14ac:dyDescent="0.25">
      <c r="M100" s="20"/>
    </row>
    <row r="101" spans="13:13" ht="21" x14ac:dyDescent="0.25">
      <c r="M101" s="20"/>
    </row>
    <row r="102" spans="13:13" ht="21" x14ac:dyDescent="0.25">
      <c r="M102" s="20"/>
    </row>
    <row r="103" spans="13:13" ht="21" x14ac:dyDescent="0.25">
      <c r="M103" s="20"/>
    </row>
    <row r="104" spans="13:13" ht="21" x14ac:dyDescent="0.25">
      <c r="M104" s="20"/>
    </row>
    <row r="105" spans="13:13" ht="21" x14ac:dyDescent="0.25">
      <c r="M105" s="20"/>
    </row>
    <row r="106" spans="13:13" ht="21" x14ac:dyDescent="0.25">
      <c r="M106" s="20"/>
    </row>
    <row r="107" spans="13:13" ht="21" x14ac:dyDescent="0.25">
      <c r="M107" s="20"/>
    </row>
    <row r="108" spans="13:13" ht="21" x14ac:dyDescent="0.25">
      <c r="M108" s="20"/>
    </row>
    <row r="109" spans="13:13" ht="21" x14ac:dyDescent="0.25">
      <c r="M109" s="20"/>
    </row>
    <row r="110" spans="13:13" ht="21" x14ac:dyDescent="0.25">
      <c r="M110" s="20"/>
    </row>
    <row r="111" spans="13:13" ht="21" x14ac:dyDescent="0.25">
      <c r="M111" s="20"/>
    </row>
    <row r="112" spans="13:13" ht="21" x14ac:dyDescent="0.25">
      <c r="M112" s="20"/>
    </row>
    <row r="113" spans="13:13" ht="21" x14ac:dyDescent="0.25">
      <c r="M113" s="20"/>
    </row>
    <row r="114" spans="13:13" ht="21" x14ac:dyDescent="0.25">
      <c r="M114" s="20"/>
    </row>
    <row r="115" spans="13:13" ht="21" x14ac:dyDescent="0.25">
      <c r="M115" s="20"/>
    </row>
    <row r="116" spans="13:13" ht="21" x14ac:dyDescent="0.25">
      <c r="M116" s="20"/>
    </row>
    <row r="117" spans="13:13" ht="21" x14ac:dyDescent="0.25">
      <c r="M117" s="20"/>
    </row>
    <row r="118" spans="13:13" ht="21" x14ac:dyDescent="0.25">
      <c r="M118" s="20"/>
    </row>
    <row r="119" spans="13:13" ht="21" x14ac:dyDescent="0.25">
      <c r="M119" s="20"/>
    </row>
    <row r="120" spans="13:13" ht="21" x14ac:dyDescent="0.25">
      <c r="M120" s="20"/>
    </row>
    <row r="121" spans="13:13" ht="21" x14ac:dyDescent="0.25">
      <c r="M121" s="20"/>
    </row>
    <row r="122" spans="13:13" ht="21" x14ac:dyDescent="0.25">
      <c r="M122" s="20"/>
    </row>
    <row r="123" spans="13:13" ht="21" x14ac:dyDescent="0.25">
      <c r="M123" s="20"/>
    </row>
    <row r="124" spans="13:13" ht="21" x14ac:dyDescent="0.25">
      <c r="M124" s="20"/>
    </row>
    <row r="125" spans="13:13" ht="21" x14ac:dyDescent="0.25">
      <c r="M125" s="20"/>
    </row>
    <row r="126" spans="13:13" ht="21" x14ac:dyDescent="0.25">
      <c r="M126" s="20"/>
    </row>
    <row r="127" spans="13:13" ht="21" x14ac:dyDescent="0.25">
      <c r="M127" s="20"/>
    </row>
    <row r="128" spans="13:13" ht="21" x14ac:dyDescent="0.25">
      <c r="M128" s="20"/>
    </row>
    <row r="129" spans="13:13" ht="21" x14ac:dyDescent="0.25">
      <c r="M129" s="20"/>
    </row>
    <row r="130" spans="13:13" ht="21" x14ac:dyDescent="0.25">
      <c r="M130" s="20"/>
    </row>
    <row r="131" spans="13:13" ht="21" x14ac:dyDescent="0.25">
      <c r="M131" s="20"/>
    </row>
    <row r="132" spans="13:13" ht="21" x14ac:dyDescent="0.25">
      <c r="M132" s="20"/>
    </row>
    <row r="133" spans="13:13" ht="21" x14ac:dyDescent="0.25">
      <c r="M133" s="20"/>
    </row>
    <row r="134" spans="13:13" ht="21" x14ac:dyDescent="0.25">
      <c r="M134" s="20"/>
    </row>
    <row r="135" spans="13:13" ht="21" x14ac:dyDescent="0.25">
      <c r="M135" s="20"/>
    </row>
    <row r="136" spans="13:13" ht="21" x14ac:dyDescent="0.25">
      <c r="M136" s="20"/>
    </row>
    <row r="137" spans="13:13" ht="21" x14ac:dyDescent="0.25">
      <c r="M137" s="20"/>
    </row>
    <row r="138" spans="13:13" ht="21" x14ac:dyDescent="0.25">
      <c r="M138" s="20"/>
    </row>
    <row r="139" spans="13:13" ht="21" x14ac:dyDescent="0.25">
      <c r="M139" s="20"/>
    </row>
    <row r="140" spans="13:13" ht="21" x14ac:dyDescent="0.25">
      <c r="M140" s="20"/>
    </row>
    <row r="141" spans="13:13" ht="21" x14ac:dyDescent="0.25">
      <c r="M141" s="20"/>
    </row>
    <row r="142" spans="13:13" ht="21" x14ac:dyDescent="0.25">
      <c r="M142" s="20"/>
    </row>
    <row r="143" spans="13:13" ht="21" x14ac:dyDescent="0.25">
      <c r="M143" s="20"/>
    </row>
    <row r="144" spans="13:13" ht="21" x14ac:dyDescent="0.25">
      <c r="M144" s="20"/>
    </row>
    <row r="145" spans="13:13" ht="21" x14ac:dyDescent="0.25">
      <c r="M145" s="20"/>
    </row>
    <row r="146" spans="13:13" ht="21" x14ac:dyDescent="0.25">
      <c r="M146" s="20"/>
    </row>
    <row r="147" spans="13:13" ht="21" x14ac:dyDescent="0.25">
      <c r="M147" s="20"/>
    </row>
    <row r="148" spans="13:13" ht="21" x14ac:dyDescent="0.25">
      <c r="M148" s="20"/>
    </row>
    <row r="149" spans="13:13" ht="21" x14ac:dyDescent="0.25">
      <c r="M149" s="20"/>
    </row>
    <row r="150" spans="13:13" ht="21" x14ac:dyDescent="0.25">
      <c r="M150" s="20"/>
    </row>
    <row r="151" spans="13:13" ht="21" x14ac:dyDescent="0.25">
      <c r="M151" s="20"/>
    </row>
    <row r="152" spans="13:13" ht="21" x14ac:dyDescent="0.25">
      <c r="M152" s="20"/>
    </row>
    <row r="153" spans="13:13" ht="21" x14ac:dyDescent="0.25">
      <c r="M153" s="20"/>
    </row>
    <row r="154" spans="13:13" ht="21" x14ac:dyDescent="0.25">
      <c r="M154" s="20"/>
    </row>
    <row r="155" spans="13:13" ht="21" x14ac:dyDescent="0.25">
      <c r="M155" s="20"/>
    </row>
    <row r="156" spans="13:13" ht="21" x14ac:dyDescent="0.25">
      <c r="M156" s="20"/>
    </row>
    <row r="157" spans="13:13" ht="21" x14ac:dyDescent="0.25">
      <c r="M157" s="20"/>
    </row>
    <row r="158" spans="13:13" ht="21" x14ac:dyDescent="0.25">
      <c r="M158" s="20"/>
    </row>
    <row r="159" spans="13:13" ht="21" x14ac:dyDescent="0.25">
      <c r="M159" s="20"/>
    </row>
    <row r="160" spans="13:13" ht="21" x14ac:dyDescent="0.25">
      <c r="M160" s="20"/>
    </row>
    <row r="161" spans="13:13" ht="21" x14ac:dyDescent="0.25">
      <c r="M161" s="20"/>
    </row>
    <row r="162" spans="13:13" ht="21" x14ac:dyDescent="0.25">
      <c r="M162" s="20"/>
    </row>
    <row r="163" spans="13:13" ht="21" x14ac:dyDescent="0.25">
      <c r="M163" s="20"/>
    </row>
    <row r="164" spans="13:13" ht="21" x14ac:dyDescent="0.25">
      <c r="M164" s="20"/>
    </row>
    <row r="165" spans="13:13" ht="21" x14ac:dyDescent="0.25">
      <c r="M165" s="20"/>
    </row>
    <row r="166" spans="13:13" ht="21" x14ac:dyDescent="0.25">
      <c r="M166" s="20"/>
    </row>
    <row r="167" spans="13:13" ht="21" x14ac:dyDescent="0.25">
      <c r="M167" s="20"/>
    </row>
    <row r="168" spans="13:13" ht="21" x14ac:dyDescent="0.25">
      <c r="M168" s="20"/>
    </row>
    <row r="169" spans="13:13" ht="21" x14ac:dyDescent="0.25">
      <c r="M169" s="20"/>
    </row>
    <row r="170" spans="13:13" ht="21" x14ac:dyDescent="0.25">
      <c r="M170" s="20"/>
    </row>
    <row r="171" spans="13:13" ht="21" x14ac:dyDescent="0.25">
      <c r="M171" s="20"/>
    </row>
    <row r="172" spans="13:13" ht="21" x14ac:dyDescent="0.25">
      <c r="M172" s="20"/>
    </row>
    <row r="173" spans="13:13" ht="21" x14ac:dyDescent="0.25">
      <c r="M173" s="20"/>
    </row>
    <row r="174" spans="13:13" ht="21" x14ac:dyDescent="0.25">
      <c r="M174" s="20"/>
    </row>
    <row r="175" spans="13:13" ht="21" x14ac:dyDescent="0.25">
      <c r="M175" s="20"/>
    </row>
    <row r="176" spans="13:13" ht="21" x14ac:dyDescent="0.25">
      <c r="M176" s="20"/>
    </row>
    <row r="177" spans="13:13" ht="21" x14ac:dyDescent="0.25">
      <c r="M177" s="20"/>
    </row>
    <row r="178" spans="13:13" ht="21" x14ac:dyDescent="0.25">
      <c r="M178" s="20"/>
    </row>
    <row r="179" spans="13:13" ht="21" x14ac:dyDescent="0.25">
      <c r="M179" s="20"/>
    </row>
    <row r="180" spans="13:13" ht="21" x14ac:dyDescent="0.25">
      <c r="M180" s="20"/>
    </row>
    <row r="181" spans="13:13" ht="21" x14ac:dyDescent="0.25">
      <c r="M181" s="20"/>
    </row>
    <row r="182" spans="13:13" ht="21" x14ac:dyDescent="0.25">
      <c r="M182" s="20"/>
    </row>
    <row r="183" spans="13:13" ht="21" x14ac:dyDescent="0.25">
      <c r="M183" s="20"/>
    </row>
    <row r="184" spans="13:13" ht="21" x14ac:dyDescent="0.25">
      <c r="M184" s="20"/>
    </row>
    <row r="185" spans="13:13" ht="21" x14ac:dyDescent="0.25">
      <c r="M185" s="20"/>
    </row>
    <row r="186" spans="13:13" ht="21" x14ac:dyDescent="0.25">
      <c r="M186" s="20"/>
    </row>
    <row r="187" spans="13:13" ht="21" x14ac:dyDescent="0.25">
      <c r="M187" s="20"/>
    </row>
    <row r="188" spans="13:13" ht="21" x14ac:dyDescent="0.25">
      <c r="M188" s="20"/>
    </row>
    <row r="189" spans="13:13" ht="21" x14ac:dyDescent="0.25">
      <c r="M189" s="20"/>
    </row>
    <row r="190" spans="13:13" ht="21" x14ac:dyDescent="0.25">
      <c r="M190" s="20"/>
    </row>
    <row r="191" spans="13:13" ht="21" x14ac:dyDescent="0.25">
      <c r="M191" s="20"/>
    </row>
    <row r="192" spans="13:13" ht="21" x14ac:dyDescent="0.25">
      <c r="M192" s="20"/>
    </row>
    <row r="193" spans="13:13" ht="21" x14ac:dyDescent="0.25">
      <c r="M193" s="20"/>
    </row>
    <row r="194" spans="13:13" ht="21" x14ac:dyDescent="0.25">
      <c r="M194" s="20"/>
    </row>
    <row r="195" spans="13:13" ht="21" x14ac:dyDescent="0.25">
      <c r="M195" s="20"/>
    </row>
    <row r="196" spans="13:13" ht="21" x14ac:dyDescent="0.25">
      <c r="M196" s="20"/>
    </row>
    <row r="197" spans="13:13" ht="21" x14ac:dyDescent="0.25">
      <c r="M197" s="20"/>
    </row>
    <row r="198" spans="13:13" ht="21" x14ac:dyDescent="0.25">
      <c r="M198" s="20"/>
    </row>
    <row r="199" spans="13:13" ht="21" x14ac:dyDescent="0.25">
      <c r="M199" s="20"/>
    </row>
    <row r="200" spans="13:13" ht="21" x14ac:dyDescent="0.25">
      <c r="M200" s="20"/>
    </row>
    <row r="201" spans="13:13" ht="21" x14ac:dyDescent="0.25">
      <c r="M201" s="20"/>
    </row>
    <row r="202" spans="13:13" ht="21" x14ac:dyDescent="0.25">
      <c r="M202" s="20"/>
    </row>
    <row r="203" spans="13:13" ht="21" x14ac:dyDescent="0.25">
      <c r="M203" s="20"/>
    </row>
    <row r="204" spans="13:13" ht="21" x14ac:dyDescent="0.25">
      <c r="M204" s="20"/>
    </row>
    <row r="205" spans="13:13" x14ac:dyDescent="0.25">
      <c r="M205" s="18"/>
    </row>
    <row r="206" spans="13:13" ht="21" x14ac:dyDescent="0.25">
      <c r="M206" s="20"/>
    </row>
    <row r="207" spans="13:13" ht="21" x14ac:dyDescent="0.25">
      <c r="M207" s="20"/>
    </row>
    <row r="208" spans="13:13" ht="21" x14ac:dyDescent="0.25">
      <c r="M208" s="20"/>
    </row>
    <row r="209" spans="13:13" ht="21" x14ac:dyDescent="0.25">
      <c r="M209" s="20"/>
    </row>
    <row r="210" spans="13:13" ht="21" x14ac:dyDescent="0.25">
      <c r="M210" s="20"/>
    </row>
    <row r="211" spans="13:13" ht="21" x14ac:dyDescent="0.25">
      <c r="M211" s="20"/>
    </row>
    <row r="212" spans="13:13" ht="21" x14ac:dyDescent="0.25">
      <c r="M212" s="20"/>
    </row>
    <row r="213" spans="13:13" ht="21" x14ac:dyDescent="0.25">
      <c r="M213" s="20"/>
    </row>
    <row r="214" spans="13:13" ht="21" x14ac:dyDescent="0.25">
      <c r="M214" s="20"/>
    </row>
    <row r="215" spans="13:13" ht="21" x14ac:dyDescent="0.25">
      <c r="M215" s="20"/>
    </row>
    <row r="216" spans="13:13" ht="21" x14ac:dyDescent="0.25">
      <c r="M216" s="20"/>
    </row>
    <row r="217" spans="13:13" ht="21" x14ac:dyDescent="0.25">
      <c r="M217" s="20"/>
    </row>
    <row r="218" spans="13:13" ht="21" x14ac:dyDescent="0.25">
      <c r="M218" s="20"/>
    </row>
    <row r="219" spans="13:13" ht="21" x14ac:dyDescent="0.25">
      <c r="M219" s="20"/>
    </row>
    <row r="220" spans="13:13" ht="21" x14ac:dyDescent="0.25">
      <c r="M220" s="20"/>
    </row>
    <row r="221" spans="13:13" ht="21" x14ac:dyDescent="0.25">
      <c r="M221" s="20"/>
    </row>
    <row r="222" spans="13:13" ht="21" x14ac:dyDescent="0.25">
      <c r="M222" s="20"/>
    </row>
    <row r="223" spans="13:13" ht="21" x14ac:dyDescent="0.25">
      <c r="M223" s="20"/>
    </row>
    <row r="224" spans="13:13" ht="21" x14ac:dyDescent="0.25">
      <c r="M224" s="21"/>
    </row>
    <row r="225" spans="13:13" ht="21" x14ac:dyDescent="0.25">
      <c r="M225" s="21"/>
    </row>
    <row r="226" spans="13:13" ht="21" x14ac:dyDescent="0.25">
      <c r="M226" s="21"/>
    </row>
    <row r="227" spans="13:13" ht="21" x14ac:dyDescent="0.25">
      <c r="M227" s="21"/>
    </row>
    <row r="228" spans="13:13" ht="21" x14ac:dyDescent="0.25">
      <c r="M228" s="21"/>
    </row>
    <row r="229" spans="13:13" ht="21" x14ac:dyDescent="0.25">
      <c r="M229" s="21"/>
    </row>
    <row r="230" spans="13:13" ht="21" x14ac:dyDescent="0.25">
      <c r="M230" s="21"/>
    </row>
    <row r="231" spans="13:13" ht="21" x14ac:dyDescent="0.25">
      <c r="M231" s="20"/>
    </row>
    <row r="232" spans="13:13" ht="21" x14ac:dyDescent="0.25">
      <c r="M232" s="20"/>
    </row>
    <row r="233" spans="13:13" ht="21" x14ac:dyDescent="0.25">
      <c r="M233" s="20"/>
    </row>
    <row r="234" spans="13:13" ht="21" x14ac:dyDescent="0.25">
      <c r="M234" s="20"/>
    </row>
    <row r="235" spans="13:13" ht="21" x14ac:dyDescent="0.25">
      <c r="M235" s="20"/>
    </row>
    <row r="236" spans="13:13" ht="21" x14ac:dyDescent="0.25">
      <c r="M236" s="20"/>
    </row>
    <row r="237" spans="13:13" ht="21" x14ac:dyDescent="0.25">
      <c r="M237" s="20"/>
    </row>
    <row r="238" spans="13:13" ht="21" x14ac:dyDescent="0.25">
      <c r="M238" s="20"/>
    </row>
    <row r="239" spans="13:13" ht="21" x14ac:dyDescent="0.25">
      <c r="M239" s="20"/>
    </row>
    <row r="240" spans="13:13" ht="21" x14ac:dyDescent="0.25">
      <c r="M240" s="20"/>
    </row>
    <row r="241" spans="13:13" ht="21" x14ac:dyDescent="0.25">
      <c r="M241" s="20"/>
    </row>
    <row r="242" spans="13:13" ht="21" x14ac:dyDescent="0.25">
      <c r="M242" s="21"/>
    </row>
    <row r="243" spans="13:13" ht="21" x14ac:dyDescent="0.25">
      <c r="M243" s="20"/>
    </row>
    <row r="244" spans="13:13" ht="21" x14ac:dyDescent="0.25">
      <c r="M244" s="20"/>
    </row>
    <row r="245" spans="13:13" ht="21" x14ac:dyDescent="0.25">
      <c r="M245" s="20"/>
    </row>
    <row r="246" spans="13:13" ht="21" x14ac:dyDescent="0.25">
      <c r="M246" s="20"/>
    </row>
    <row r="247" spans="13:13" ht="21" x14ac:dyDescent="0.25">
      <c r="M247" s="20"/>
    </row>
    <row r="248" spans="13:13" ht="21" x14ac:dyDescent="0.25">
      <c r="M248" s="20"/>
    </row>
    <row r="249" spans="13:13" ht="21" x14ac:dyDescent="0.25">
      <c r="M249" s="20"/>
    </row>
    <row r="250" spans="13:13" ht="21" x14ac:dyDescent="0.25">
      <c r="M250" s="20"/>
    </row>
    <row r="251" spans="13:13" ht="21" x14ac:dyDescent="0.25">
      <c r="M251" s="20"/>
    </row>
    <row r="252" spans="13:13" ht="21" x14ac:dyDescent="0.25">
      <c r="M252" s="20"/>
    </row>
    <row r="253" spans="13:13" ht="21" x14ac:dyDescent="0.25">
      <c r="M253" s="20"/>
    </row>
    <row r="254" spans="13:13" ht="21" x14ac:dyDescent="0.25">
      <c r="M254" s="20"/>
    </row>
    <row r="255" spans="13:13" ht="21" x14ac:dyDescent="0.25">
      <c r="M255" s="20"/>
    </row>
    <row r="256" spans="13:13" ht="21" x14ac:dyDescent="0.25">
      <c r="M256" s="20"/>
    </row>
    <row r="257" spans="13:13" ht="21" x14ac:dyDescent="0.25">
      <c r="M257" s="20"/>
    </row>
    <row r="258" spans="13:13" ht="21" x14ac:dyDescent="0.25">
      <c r="M258" s="20"/>
    </row>
    <row r="259" spans="13:13" ht="21" x14ac:dyDescent="0.25">
      <c r="M259" s="20"/>
    </row>
    <row r="260" spans="13:13" ht="21" x14ac:dyDescent="0.25">
      <c r="M260" s="20"/>
    </row>
    <row r="261" spans="13:13" ht="21" x14ac:dyDescent="0.25">
      <c r="M261" s="20"/>
    </row>
    <row r="262" spans="13:13" ht="21" x14ac:dyDescent="0.25">
      <c r="M262" s="20"/>
    </row>
    <row r="263" spans="13:13" ht="21" x14ac:dyDescent="0.25">
      <c r="M263" s="20"/>
    </row>
    <row r="264" spans="13:13" ht="21" x14ac:dyDescent="0.25">
      <c r="M264" s="20"/>
    </row>
    <row r="265" spans="13:13" ht="21" x14ac:dyDescent="0.25">
      <c r="M265" s="20"/>
    </row>
    <row r="266" spans="13:13" ht="21" x14ac:dyDescent="0.25">
      <c r="M266" s="20"/>
    </row>
    <row r="267" spans="13:13" ht="21" x14ac:dyDescent="0.25">
      <c r="M267" s="20"/>
    </row>
    <row r="268" spans="13:13" ht="21" x14ac:dyDescent="0.25">
      <c r="M268" s="20"/>
    </row>
    <row r="269" spans="13:13" ht="21" x14ac:dyDescent="0.25">
      <c r="M269" s="20"/>
    </row>
    <row r="270" spans="13:13" ht="21" x14ac:dyDescent="0.25">
      <c r="M270" s="20"/>
    </row>
    <row r="271" spans="13:13" ht="21" x14ac:dyDescent="0.25">
      <c r="M271" s="20"/>
    </row>
    <row r="272" spans="13:13" ht="21" x14ac:dyDescent="0.25">
      <c r="M272" s="20"/>
    </row>
    <row r="273" spans="13:13" ht="21" x14ac:dyDescent="0.25">
      <c r="M273" s="20"/>
    </row>
    <row r="274" spans="13:13" ht="21" x14ac:dyDescent="0.25">
      <c r="M274" s="20"/>
    </row>
    <row r="275" spans="13:13" ht="21" x14ac:dyDescent="0.25">
      <c r="M275" s="20"/>
    </row>
    <row r="276" spans="13:13" ht="21" x14ac:dyDescent="0.25">
      <c r="M276" s="20"/>
    </row>
    <row r="277" spans="13:13" ht="21" x14ac:dyDescent="0.25">
      <c r="M277" s="20"/>
    </row>
    <row r="278" spans="13:13" ht="21" x14ac:dyDescent="0.25">
      <c r="M278" s="20"/>
    </row>
    <row r="279" spans="13:13" ht="21" x14ac:dyDescent="0.25">
      <c r="M279" s="20"/>
    </row>
    <row r="280" spans="13:13" ht="21" x14ac:dyDescent="0.25">
      <c r="M280" s="20"/>
    </row>
    <row r="281" spans="13:13" ht="21" x14ac:dyDescent="0.25">
      <c r="M281" s="20"/>
    </row>
    <row r="282" spans="13:13" ht="21" x14ac:dyDescent="0.25">
      <c r="M282" s="20"/>
    </row>
    <row r="283" spans="13:13" ht="21" x14ac:dyDescent="0.25">
      <c r="M283" s="20"/>
    </row>
    <row r="284" spans="13:13" ht="21" x14ac:dyDescent="0.25">
      <c r="M284" s="20"/>
    </row>
    <row r="285" spans="13:13" ht="21" x14ac:dyDescent="0.25">
      <c r="M285" s="20"/>
    </row>
    <row r="286" spans="13:13" ht="21" x14ac:dyDescent="0.25">
      <c r="M286" s="20"/>
    </row>
    <row r="287" spans="13:13" ht="21" x14ac:dyDescent="0.25">
      <c r="M287" s="20"/>
    </row>
    <row r="288" spans="13:13" ht="21" x14ac:dyDescent="0.25">
      <c r="M288" s="20"/>
    </row>
    <row r="289" spans="13:13" ht="21" x14ac:dyDescent="0.25">
      <c r="M289" s="20"/>
    </row>
    <row r="290" spans="13:13" ht="21" x14ac:dyDescent="0.25">
      <c r="M290" s="20"/>
    </row>
    <row r="291" spans="13:13" ht="21" x14ac:dyDescent="0.25">
      <c r="M291" s="20"/>
    </row>
    <row r="292" spans="13:13" ht="21" x14ac:dyDescent="0.25">
      <c r="M292" s="20"/>
    </row>
    <row r="293" spans="13:13" ht="21" x14ac:dyDescent="0.25">
      <c r="M293" s="20"/>
    </row>
    <row r="294" spans="13:13" ht="21" x14ac:dyDescent="0.25">
      <c r="M294" s="20"/>
    </row>
    <row r="295" spans="13:13" ht="21" x14ac:dyDescent="0.25">
      <c r="M295" s="20"/>
    </row>
    <row r="296" spans="13:13" ht="21" x14ac:dyDescent="0.25">
      <c r="M296" s="20"/>
    </row>
    <row r="297" spans="13:13" ht="21" x14ac:dyDescent="0.25">
      <c r="M297" s="20"/>
    </row>
    <row r="298" spans="13:13" ht="21" x14ac:dyDescent="0.25">
      <c r="M298" s="20"/>
    </row>
    <row r="299" spans="13:13" ht="21" x14ac:dyDescent="0.25">
      <c r="M299" s="20"/>
    </row>
    <row r="300" spans="13:13" ht="21" x14ac:dyDescent="0.25">
      <c r="M300" s="20"/>
    </row>
    <row r="301" spans="13:13" ht="21" x14ac:dyDescent="0.25">
      <c r="M301" s="20"/>
    </row>
    <row r="302" spans="13:13" ht="21" x14ac:dyDescent="0.25">
      <c r="M302" s="20"/>
    </row>
    <row r="303" spans="13:13" ht="21" x14ac:dyDescent="0.25">
      <c r="M303" s="20"/>
    </row>
    <row r="304" spans="13:13" ht="21" x14ac:dyDescent="0.25">
      <c r="M304" s="20"/>
    </row>
    <row r="305" spans="13:13" ht="21" x14ac:dyDescent="0.25">
      <c r="M305" s="20"/>
    </row>
    <row r="306" spans="13:13" ht="21" x14ac:dyDescent="0.25">
      <c r="M306" s="20"/>
    </row>
    <row r="307" spans="13:13" ht="21" x14ac:dyDescent="0.25">
      <c r="M307" s="20"/>
    </row>
    <row r="308" spans="13:13" ht="21" x14ac:dyDescent="0.25">
      <c r="M308" s="20"/>
    </row>
    <row r="309" spans="13:13" ht="21" x14ac:dyDescent="0.25">
      <c r="M309" s="20"/>
    </row>
    <row r="310" spans="13:13" ht="21" x14ac:dyDescent="0.25">
      <c r="M310" s="20"/>
    </row>
    <row r="311" spans="13:13" ht="21" x14ac:dyDescent="0.25">
      <c r="M311" s="20"/>
    </row>
    <row r="312" spans="13:13" ht="21" x14ac:dyDescent="0.25">
      <c r="M312" s="20"/>
    </row>
    <row r="313" spans="13:13" ht="21" x14ac:dyDescent="0.25">
      <c r="M313" s="20"/>
    </row>
    <row r="314" spans="13:13" ht="21" x14ac:dyDescent="0.25">
      <c r="M314" s="20"/>
    </row>
    <row r="315" spans="13:13" ht="21" x14ac:dyDescent="0.25">
      <c r="M315" s="20"/>
    </row>
    <row r="316" spans="13:13" ht="21" x14ac:dyDescent="0.25">
      <c r="M316" s="20"/>
    </row>
    <row r="317" spans="13:13" ht="21" x14ac:dyDescent="0.25">
      <c r="M317" s="20"/>
    </row>
    <row r="318" spans="13:13" ht="21" x14ac:dyDescent="0.25">
      <c r="M318" s="20"/>
    </row>
    <row r="319" spans="13:13" ht="21" x14ac:dyDescent="0.25">
      <c r="M319" s="20"/>
    </row>
    <row r="320" spans="13:13" ht="21" x14ac:dyDescent="0.25">
      <c r="M320" s="20"/>
    </row>
    <row r="321" spans="13:13" ht="21" x14ac:dyDescent="0.25">
      <c r="M321" s="20"/>
    </row>
    <row r="322" spans="13:13" ht="21" x14ac:dyDescent="0.25">
      <c r="M322" s="20"/>
    </row>
    <row r="323" spans="13:13" ht="21" x14ac:dyDescent="0.25">
      <c r="M323" s="20"/>
    </row>
    <row r="324" spans="13:13" ht="21" x14ac:dyDescent="0.25">
      <c r="M324" s="20"/>
    </row>
    <row r="325" spans="13:13" ht="21" x14ac:dyDescent="0.25">
      <c r="M325" s="20"/>
    </row>
    <row r="326" spans="13:13" ht="21" x14ac:dyDescent="0.25">
      <c r="M326" s="20"/>
    </row>
    <row r="327" spans="13:13" ht="21" x14ac:dyDescent="0.25">
      <c r="M327" s="20"/>
    </row>
    <row r="328" spans="13:13" ht="21" x14ac:dyDescent="0.25">
      <c r="M328" s="20"/>
    </row>
    <row r="329" spans="13:13" ht="21" x14ac:dyDescent="0.25">
      <c r="M329" s="20"/>
    </row>
    <row r="330" spans="13:13" ht="21" x14ac:dyDescent="0.25">
      <c r="M330" s="20"/>
    </row>
    <row r="331" spans="13:13" ht="21" x14ac:dyDescent="0.25">
      <c r="M331" s="20"/>
    </row>
    <row r="332" spans="13:13" ht="21" x14ac:dyDescent="0.25">
      <c r="M332" s="20"/>
    </row>
    <row r="333" spans="13:13" ht="21" x14ac:dyDescent="0.25">
      <c r="M333" s="20"/>
    </row>
    <row r="334" spans="13:13" ht="21" x14ac:dyDescent="0.25">
      <c r="M334" s="20"/>
    </row>
    <row r="335" spans="13:13" ht="21" x14ac:dyDescent="0.25">
      <c r="M335" s="20"/>
    </row>
    <row r="336" spans="13:13" ht="21" x14ac:dyDescent="0.25">
      <c r="M336" s="20"/>
    </row>
    <row r="337" spans="13:13" ht="21" x14ac:dyDescent="0.25">
      <c r="M337" s="20"/>
    </row>
    <row r="338" spans="13:13" ht="21" x14ac:dyDescent="0.25">
      <c r="M338" s="20"/>
    </row>
    <row r="339" spans="13:13" ht="21" x14ac:dyDescent="0.25">
      <c r="M339" s="20"/>
    </row>
    <row r="340" spans="13:13" ht="21" x14ac:dyDescent="0.25">
      <c r="M340" s="20"/>
    </row>
    <row r="341" spans="13:13" ht="21" x14ac:dyDescent="0.25">
      <c r="M341" s="20"/>
    </row>
    <row r="342" spans="13:13" ht="21" x14ac:dyDescent="0.25">
      <c r="M342" s="20"/>
    </row>
    <row r="343" spans="13:13" ht="21" x14ac:dyDescent="0.25">
      <c r="M343" s="20"/>
    </row>
    <row r="344" spans="13:13" ht="21" x14ac:dyDescent="0.25">
      <c r="M344" s="20"/>
    </row>
    <row r="345" spans="13:13" ht="21" x14ac:dyDescent="0.25">
      <c r="M345" s="20"/>
    </row>
    <row r="346" spans="13:13" ht="21" x14ac:dyDescent="0.25">
      <c r="M346" s="20"/>
    </row>
    <row r="347" spans="13:13" ht="21" x14ac:dyDescent="0.25">
      <c r="M347" s="20"/>
    </row>
    <row r="348" spans="13:13" ht="21" x14ac:dyDescent="0.25">
      <c r="M348" s="20"/>
    </row>
    <row r="349" spans="13:13" ht="21" x14ac:dyDescent="0.25">
      <c r="M349" s="20"/>
    </row>
    <row r="350" spans="13:13" ht="21" x14ac:dyDescent="0.25">
      <c r="M350" s="20"/>
    </row>
    <row r="351" spans="13:13" ht="21" x14ac:dyDescent="0.25">
      <c r="M351" s="20"/>
    </row>
    <row r="352" spans="13:13" ht="21" x14ac:dyDescent="0.25">
      <c r="M352" s="20"/>
    </row>
    <row r="353" spans="13:13" ht="21" x14ac:dyDescent="0.25">
      <c r="M353" s="20"/>
    </row>
    <row r="354" spans="13:13" ht="21" x14ac:dyDescent="0.25">
      <c r="M354" s="20"/>
    </row>
    <row r="355" spans="13:13" ht="21" x14ac:dyDescent="0.25">
      <c r="M355" s="20"/>
    </row>
    <row r="356" spans="13:13" ht="21" x14ac:dyDescent="0.25">
      <c r="M356" s="20"/>
    </row>
    <row r="357" spans="13:13" ht="21" x14ac:dyDescent="0.25">
      <c r="M357" s="20"/>
    </row>
    <row r="358" spans="13:13" ht="21" x14ac:dyDescent="0.25">
      <c r="M358" s="20"/>
    </row>
    <row r="359" spans="13:13" ht="21" x14ac:dyDescent="0.25">
      <c r="M359" s="20"/>
    </row>
    <row r="360" spans="13:13" ht="21" x14ac:dyDescent="0.25">
      <c r="M360" s="20"/>
    </row>
    <row r="361" spans="13:13" ht="21" x14ac:dyDescent="0.25">
      <c r="M361" s="20"/>
    </row>
    <row r="362" spans="13:13" ht="21" x14ac:dyDescent="0.25">
      <c r="M362" s="20"/>
    </row>
    <row r="363" spans="13:13" ht="21" x14ac:dyDescent="0.25">
      <c r="M363" s="20"/>
    </row>
    <row r="364" spans="13:13" ht="21" x14ac:dyDescent="0.25">
      <c r="M364" s="20"/>
    </row>
    <row r="365" spans="13:13" ht="21" x14ac:dyDescent="0.25">
      <c r="M365" s="20"/>
    </row>
    <row r="366" spans="13:13" ht="21" x14ac:dyDescent="0.25">
      <c r="M366" s="20"/>
    </row>
    <row r="367" spans="13:13" ht="21" x14ac:dyDescent="0.25">
      <c r="M367" s="20"/>
    </row>
    <row r="368" spans="13:13" ht="21" x14ac:dyDescent="0.25">
      <c r="M368" s="20"/>
    </row>
    <row r="369" spans="13:13" ht="21" x14ac:dyDescent="0.25">
      <c r="M369" s="20"/>
    </row>
    <row r="370" spans="13:13" ht="21" x14ac:dyDescent="0.25">
      <c r="M370" s="20"/>
    </row>
    <row r="371" spans="13:13" ht="21" x14ac:dyDescent="0.25">
      <c r="M371" s="20"/>
    </row>
    <row r="372" spans="13:13" ht="21" x14ac:dyDescent="0.25">
      <c r="M372" s="20"/>
    </row>
    <row r="373" spans="13:13" ht="21" x14ac:dyDescent="0.25">
      <c r="M373" s="20"/>
    </row>
    <row r="374" spans="13:13" ht="21" x14ac:dyDescent="0.25">
      <c r="M374" s="20"/>
    </row>
    <row r="375" spans="13:13" ht="21" x14ac:dyDescent="0.25">
      <c r="M375" s="20"/>
    </row>
    <row r="497" spans="13:13" x14ac:dyDescent="0.25">
      <c r="M497" s="23"/>
    </row>
    <row r="498" spans="13:13" x14ac:dyDescent="0.25">
      <c r="M498" s="24"/>
    </row>
    <row r="499" spans="13:13" x14ac:dyDescent="0.25">
      <c r="M499" s="24"/>
    </row>
    <row r="507" spans="13:13" ht="26.25" x14ac:dyDescent="0.4">
      <c r="M507" s="25"/>
    </row>
  </sheetData>
  <mergeCells count="7">
    <mergeCell ref="B1:X1"/>
    <mergeCell ref="B22:L31"/>
    <mergeCell ref="B12:L20"/>
    <mergeCell ref="B2:L10"/>
    <mergeCell ref="N2:X10"/>
    <mergeCell ref="N12:X20"/>
    <mergeCell ref="N22:X31"/>
  </mergeCells>
  <pageMargins left="0.7" right="0.7" top="0.75" bottom="0.75" header="0.3" footer="0.3"/>
  <pageSetup paperSize="9" orientation="portrait" horizontalDpi="360" verticalDpi="360" r:id="rId1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3">
    <tabColor rgb="FFCC0053"/>
  </sheetPr>
  <dimension ref="A1:I6"/>
  <sheetViews>
    <sheetView zoomScale="85" zoomScaleNormal="85" workbookViewId="0">
      <pane xSplit="1" topLeftCell="D1" activePane="topRight" state="frozen"/>
      <selection pane="topRight" sqref="A1:I1"/>
    </sheetView>
  </sheetViews>
  <sheetFormatPr defaultRowHeight="15.75" x14ac:dyDescent="0.25"/>
  <cols>
    <col min="1" max="1" width="8.28515625" style="248" customWidth="1"/>
    <col min="2" max="2" width="25.7109375" style="250" customWidth="1"/>
    <col min="3" max="3" width="63.85546875" style="248" customWidth="1"/>
    <col min="4" max="4" width="30.7109375" style="248" customWidth="1"/>
    <col min="5" max="5" width="1" style="248" customWidth="1"/>
    <col min="6" max="6" width="8.28515625" style="248" customWidth="1"/>
    <col min="7" max="7" width="25.7109375" style="250" customWidth="1"/>
    <col min="8" max="8" width="63.85546875" style="248" customWidth="1"/>
    <col min="9" max="9" width="30.7109375" style="248" customWidth="1"/>
  </cols>
  <sheetData>
    <row r="1" spans="1:9" ht="79.5" customHeight="1" thickBot="1" x14ac:dyDescent="0.3">
      <c r="A1" s="891" t="s">
        <v>1141</v>
      </c>
      <c r="B1" s="892"/>
      <c r="C1" s="892"/>
      <c r="D1" s="892"/>
      <c r="E1" s="892"/>
      <c r="F1" s="892"/>
      <c r="G1" s="892"/>
      <c r="H1" s="892"/>
      <c r="I1" s="893"/>
    </row>
    <row r="2" spans="1:9" s="50" customFormat="1" ht="38.25" customHeight="1" thickBot="1" x14ac:dyDescent="0.3">
      <c r="A2" s="397" t="s">
        <v>73</v>
      </c>
      <c r="B2" s="322" t="s">
        <v>74</v>
      </c>
      <c r="C2" s="322" t="s">
        <v>1154</v>
      </c>
      <c r="D2" s="398" t="s">
        <v>1153</v>
      </c>
      <c r="E2" s="888"/>
      <c r="F2" s="397" t="s">
        <v>73</v>
      </c>
      <c r="G2" s="322" t="s">
        <v>74</v>
      </c>
      <c r="H2" s="322" t="s">
        <v>1154</v>
      </c>
      <c r="I2" s="398" t="s">
        <v>1153</v>
      </c>
    </row>
    <row r="3" spans="1:9" ht="214.5" customHeight="1" x14ac:dyDescent="0.25">
      <c r="A3" s="253">
        <v>1</v>
      </c>
      <c r="B3" s="254" t="s">
        <v>1142</v>
      </c>
      <c r="C3" s="253"/>
      <c r="D3" s="255" t="s">
        <v>1155</v>
      </c>
      <c r="E3" s="889"/>
      <c r="F3" s="253">
        <v>5</v>
      </c>
      <c r="G3" s="254" t="s">
        <v>1144</v>
      </c>
      <c r="H3" s="253"/>
      <c r="I3" s="255" t="s">
        <v>1159</v>
      </c>
    </row>
    <row r="4" spans="1:9" ht="214.5" customHeight="1" x14ac:dyDescent="0.25">
      <c r="A4" s="249">
        <v>2</v>
      </c>
      <c r="B4" s="251" t="s">
        <v>1143</v>
      </c>
      <c r="C4" s="249"/>
      <c r="D4" s="255" t="s">
        <v>1156</v>
      </c>
      <c r="E4" s="889"/>
      <c r="F4" s="249">
        <v>6</v>
      </c>
      <c r="G4" s="252" t="s">
        <v>1145</v>
      </c>
      <c r="H4" s="249"/>
      <c r="I4" s="256" t="s">
        <v>1150</v>
      </c>
    </row>
    <row r="5" spans="1:9" ht="214.5" customHeight="1" x14ac:dyDescent="0.25">
      <c r="A5" s="249">
        <v>3</v>
      </c>
      <c r="B5" s="251" t="s">
        <v>1147</v>
      </c>
      <c r="C5" s="249"/>
      <c r="D5" s="255" t="s">
        <v>1157</v>
      </c>
      <c r="E5" s="889"/>
      <c r="F5" s="249">
        <v>7</v>
      </c>
      <c r="G5" s="252" t="s">
        <v>1146</v>
      </c>
      <c r="H5" s="249"/>
      <c r="I5" s="256" t="s">
        <v>1150</v>
      </c>
    </row>
    <row r="6" spans="1:9" ht="214.5" customHeight="1" x14ac:dyDescent="0.25">
      <c r="A6" s="249">
        <v>4</v>
      </c>
      <c r="B6" s="251" t="s">
        <v>1148</v>
      </c>
      <c r="C6" s="249"/>
      <c r="D6" s="255" t="s">
        <v>1158</v>
      </c>
      <c r="E6" s="890"/>
      <c r="F6" s="249">
        <v>8</v>
      </c>
      <c r="G6" s="251" t="s">
        <v>1151</v>
      </c>
      <c r="H6" s="249"/>
      <c r="I6" s="256" t="s">
        <v>1152</v>
      </c>
    </row>
  </sheetData>
  <mergeCells count="2">
    <mergeCell ref="E2:E6"/>
    <mergeCell ref="A1:I1"/>
  </mergeCells>
  <pageMargins left="0.7" right="0.7" top="0.75" bottom="0.75" header="0.3" footer="0.3"/>
  <pageSetup paperSize="9" orientation="portrait" horizontalDpi="360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2</DocSecurity>
  <ScaleCrop>false</ScaleCrop>
  <HeadingPairs>
    <vt:vector size="4" baseType="variant">
      <vt:variant>
        <vt:lpstr>Листы</vt:lpstr>
      </vt:variant>
      <vt:variant>
        <vt:i4>61</vt:i4>
      </vt:variant>
      <vt:variant>
        <vt:lpstr>Именованные диапазоны</vt:lpstr>
      </vt:variant>
      <vt:variant>
        <vt:i4>47</vt:i4>
      </vt:variant>
    </vt:vector>
  </HeadingPairs>
  <TitlesOfParts>
    <vt:vector size="108" baseType="lpstr">
      <vt:lpstr>Содержание</vt:lpstr>
      <vt:lpstr>OPTIMUS S1</vt:lpstr>
      <vt:lpstr>OPTIMUS S1 (short)</vt:lpstr>
      <vt:lpstr>OPTIMUS S2</vt:lpstr>
      <vt:lpstr>OPTIMUS S3</vt:lpstr>
      <vt:lpstr>OPTIMUS P1</vt:lpstr>
      <vt:lpstr>OPTIMUS P1 (short)</vt:lpstr>
      <vt:lpstr>OPTIMUS P2</vt:lpstr>
      <vt:lpstr>OPTIMUS P3</vt:lpstr>
      <vt:lpstr>OPTIMUS ARC</vt:lpstr>
      <vt:lpstr>OPTIMUS FS</vt:lpstr>
      <vt:lpstr>OPTIMUS-1Ex-P</vt:lpstr>
      <vt:lpstr>OPTIMUS Ex-P</vt:lpstr>
      <vt:lpstr>OPTIMUS Ex-P2</vt:lpstr>
      <vt:lpstr>MIRAGE S1</vt:lpstr>
      <vt:lpstr>MIRAGE P1</vt:lpstr>
      <vt:lpstr>MIRAGE ARC</vt:lpstr>
      <vt:lpstr>LONG S1</vt:lpstr>
      <vt:lpstr>LONG S3</vt:lpstr>
      <vt:lpstr>LONG P1</vt:lpstr>
      <vt:lpstr>LONG P2</vt:lpstr>
      <vt:lpstr>LONG P3</vt:lpstr>
      <vt:lpstr>LONG-1Ex-P</vt:lpstr>
      <vt:lpstr>LONG Ex-P</vt:lpstr>
      <vt:lpstr>LONG Ex-P3</vt:lpstr>
      <vt:lpstr>LONG ARC</vt:lpstr>
      <vt:lpstr>ALFA</vt:lpstr>
      <vt:lpstr>ALFA SPOT</vt:lpstr>
      <vt:lpstr>DION</vt:lpstr>
      <vt:lpstr>PRIMA</vt:lpstr>
      <vt:lpstr>BETA</vt:lpstr>
      <vt:lpstr>BETA NEO</vt:lpstr>
      <vt:lpstr>BRUM-RING</vt:lpstr>
      <vt:lpstr>BRUM-CUP</vt:lpstr>
      <vt:lpstr>BRUM-L</vt:lpstr>
      <vt:lpstr>BRUM-C</vt:lpstr>
      <vt:lpstr> BRUM-ELEGANT</vt:lpstr>
      <vt:lpstr> BRUM-PL</vt:lpstr>
      <vt:lpstr> BRUM-RL</vt:lpstr>
      <vt:lpstr>BRUM-S1</vt:lpstr>
      <vt:lpstr>BRUM-S2</vt:lpstr>
      <vt:lpstr>BRUM-S3</vt:lpstr>
      <vt:lpstr>BRUM-S4</vt:lpstr>
      <vt:lpstr>BRUM-QUADRO</vt:lpstr>
      <vt:lpstr>LOW</vt:lpstr>
      <vt:lpstr>TUB-R1</vt:lpstr>
      <vt:lpstr>TUB-R2</vt:lpstr>
      <vt:lpstr> ROOM</vt:lpstr>
      <vt:lpstr>ICEBERG 1, 2</vt:lpstr>
      <vt:lpstr>LONG R</vt:lpstr>
      <vt:lpstr>FLAT 220V</vt:lpstr>
      <vt:lpstr>FLAT 12-36V (Низковольтные)</vt:lpstr>
      <vt:lpstr>FLAT-EM (Аварийные)</vt:lpstr>
      <vt:lpstr>Опоры для светильников</vt:lpstr>
      <vt:lpstr>Закладные</vt:lpstr>
      <vt:lpstr>КРОНШТЕЙНЫ,КОНСОЛИ</vt:lpstr>
      <vt:lpstr>Доработки</vt:lpstr>
      <vt:lpstr>Классификация защиты( IP коды )</vt:lpstr>
      <vt:lpstr>Виды климатических исполнений</vt:lpstr>
      <vt:lpstr>Типы КСС</vt:lpstr>
      <vt:lpstr>Типы диаграмм КСС</vt:lpstr>
      <vt:lpstr>' BRUM-ELEGANT'!Область_печати</vt:lpstr>
      <vt:lpstr>' BRUM-PL'!Область_печати</vt:lpstr>
      <vt:lpstr>' BRUM-RL'!Область_печати</vt:lpstr>
      <vt:lpstr>' ROOM'!Область_печати</vt:lpstr>
      <vt:lpstr>ALFA!Область_печати</vt:lpstr>
      <vt:lpstr>'ALFA SPOT'!Область_печати</vt:lpstr>
      <vt:lpstr>BETA!Область_печати</vt:lpstr>
      <vt:lpstr>'BETA NEO'!Область_печати</vt:lpstr>
      <vt:lpstr>'BRUM-CUP'!Область_печати</vt:lpstr>
      <vt:lpstr>'BRUM-L'!Область_печати</vt:lpstr>
      <vt:lpstr>'BRUM-QUADRO'!Область_печати</vt:lpstr>
      <vt:lpstr>'BRUM-RING'!Область_печати</vt:lpstr>
      <vt:lpstr>'BRUM-S1'!Область_печати</vt:lpstr>
      <vt:lpstr>'BRUM-S2'!Область_печати</vt:lpstr>
      <vt:lpstr>'BRUM-S3'!Область_печати</vt:lpstr>
      <vt:lpstr>'BRUM-S4'!Область_печати</vt:lpstr>
      <vt:lpstr>'ICEBERG 1, 2'!Область_печати</vt:lpstr>
      <vt:lpstr>'LONG ARC'!Область_печати</vt:lpstr>
      <vt:lpstr>'LONG Ex-P'!Область_печати</vt:lpstr>
      <vt:lpstr>'LONG Ex-P3'!Область_печати</vt:lpstr>
      <vt:lpstr>'LONG P1'!Область_печати</vt:lpstr>
      <vt:lpstr>'LONG P2'!Область_печати</vt:lpstr>
      <vt:lpstr>'LONG P3'!Область_печати</vt:lpstr>
      <vt:lpstr>'LONG R'!Область_печати</vt:lpstr>
      <vt:lpstr>'LONG S1'!Область_печати</vt:lpstr>
      <vt:lpstr>'LONG S3'!Область_печати</vt:lpstr>
      <vt:lpstr>'LONG-1Ex-P'!Область_печати</vt:lpstr>
      <vt:lpstr>LOW!Область_печати</vt:lpstr>
      <vt:lpstr>'MIRAGE ARC'!Область_печати</vt:lpstr>
      <vt:lpstr>'MIRAGE P1'!Область_печати</vt:lpstr>
      <vt:lpstr>'MIRAGE S1'!Область_печати</vt:lpstr>
      <vt:lpstr>'OPTIMUS ARC'!Область_печати</vt:lpstr>
      <vt:lpstr>'OPTIMUS Ex-P'!Область_печати</vt:lpstr>
      <vt:lpstr>'OPTIMUS Ex-P2'!Область_печати</vt:lpstr>
      <vt:lpstr>'OPTIMUS FS'!Область_печати</vt:lpstr>
      <vt:lpstr>'OPTIMUS P1'!Область_печати</vt:lpstr>
      <vt:lpstr>'OPTIMUS P1 (short)'!Область_печати</vt:lpstr>
      <vt:lpstr>'OPTIMUS P2'!Область_печати</vt:lpstr>
      <vt:lpstr>'OPTIMUS P3'!Область_печати</vt:lpstr>
      <vt:lpstr>'OPTIMUS S1'!Область_печати</vt:lpstr>
      <vt:lpstr>'OPTIMUS S1 (short)'!Область_печати</vt:lpstr>
      <vt:lpstr>'OPTIMUS S2'!Область_печати</vt:lpstr>
      <vt:lpstr>'OPTIMUS S3'!Область_печати</vt:lpstr>
      <vt:lpstr>'OPTIMUS-1Ex-P'!Область_печати</vt:lpstr>
      <vt:lpstr>PRIMA!Область_печати</vt:lpstr>
      <vt:lpstr>Закладные!Область_печати</vt:lpstr>
      <vt:lpstr>'Опоры для светильников'!Область_печати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ДЕЛЕД || Прайс-лист светодиодных светильников. Цена, стоимость, купить уличные Optimus, Long, промышленные, парковые BRUM, архитектурные ALFA, офисные ROOM, взрывозащищенные светильники, освещение общего назначения, для ЖКХ FLAT, АЗС. Продажа продукции производства завода-изготовителя DELED, г. Казань. Дилер ГКНТ. Поставка Россия, СНГ</dc:title>
  <dc:subject>ДЕЛЕД || Прайс-лист светодиодных светильников. Цена, стоимость, купить уличные Optimus, Long, промышленные, парковые BRUM, архитектурные ALFA, офисные ROOM, взрывозащищенные светильники, освещение общего назначения, для ЖКХ FLAT, АЗС. Продажа продукции производства завода-изготовителя DELED, г. Казань. Дилер ГКНТ. Поставка Россия, СНГ</dc:subject>
  <dc:creator/>
  <cp:lastModifiedBy/>
  <dcterms:created xsi:type="dcterms:W3CDTF">2006-09-28T05:33:49Z</dcterms:created>
  <dcterms:modified xsi:type="dcterms:W3CDTF">2024-06-26T12:08:50Z</dcterms:modified>
</cp:coreProperties>
</file>